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lsamyn\Furukawa Electric LatAm\eCommerce\"/>
    </mc:Choice>
  </mc:AlternateContent>
  <xr:revisionPtr revIDLastSave="0" documentId="13_ncr:1_{661C9FF5-9A58-4FB2-893E-F94A5AB035BE}" xr6:coauthVersionLast="45" xr6:coauthVersionMax="45" xr10:uidLastSave="{00000000-0000-0000-0000-000000000000}"/>
  <workbookProtection workbookAlgorithmName="SHA-512" workbookHashValue="vuMyFP6CeMqnqkIGYHUNBsHnXfV/OIDHTPznGVLjXFMpF+oKJTe96jCN3txg2p2eQrhpQ64w2YPk0m9vE2IXvg==" workbookSaltValue="2BjJ78Yw8cwuRczUn4dlDA==" workbookSpinCount="100000" lockStructure="1"/>
  <bookViews>
    <workbookView xWindow="-120" yWindow="-120" windowWidth="20730" windowHeight="11310" tabRatio="841" xr2:uid="{00000000-000D-0000-FFFF-FFFF00000000}"/>
  </bookViews>
  <sheets>
    <sheet name="INSTRUCCIONES" sheetId="22" r:id="rId1"/>
    <sheet name="ENCABEZADO" sheetId="23" r:id="rId2"/>
    <sheet name="1) LISTA - Inicial" sheetId="16" r:id="rId3"/>
    <sheet name="2) LISTA - Expansión" sheetId="19" r:id="rId4"/>
    <sheet name="3) LISTA - Total" sheetId="20" r:id="rId5"/>
    <sheet name="Data Base" sheetId="21" state="hidden" r:id="rId6"/>
    <sheet name="Taxa CTOP-L" sheetId="17" state="hidden" r:id="rId7"/>
  </sheets>
  <definedNames>
    <definedName name="_xlnm._FilterDatabase" localSheetId="2" hidden="1">'1) LISTA - Inicial'!$A$16:$G$110</definedName>
    <definedName name="_xlnm._FilterDatabase" localSheetId="3" hidden="1">'2) LISTA - Expansión'!$A$16:$G$28</definedName>
    <definedName name="_xlnm._FilterDatabase" localSheetId="4" hidden="1">'3) LISTA - Total'!$A$16:$G$107</definedName>
    <definedName name="_xlnm._FilterDatabase" localSheetId="5" hidden="1">'Data Base'!$A$1:$A$22019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9" i="16" l="1"/>
  <c r="D89" i="16"/>
  <c r="G23" i="20" l="1"/>
  <c r="F23" i="20"/>
  <c r="C23" i="20"/>
  <c r="B23" i="20"/>
  <c r="A23" i="20"/>
  <c r="G28" i="19" l="1"/>
  <c r="F28" i="19"/>
  <c r="G26" i="19"/>
  <c r="F26" i="19"/>
  <c r="G25" i="19"/>
  <c r="F25" i="19"/>
  <c r="E26" i="19"/>
  <c r="E25" i="19"/>
  <c r="D96" i="16" l="1"/>
  <c r="D95" i="16"/>
  <c r="D37" i="20"/>
  <c r="D93" i="16"/>
  <c r="D92" i="16"/>
  <c r="D94" i="16" s="1"/>
  <c r="D109" i="16" l="1"/>
  <c r="D108" i="16"/>
  <c r="S5" i="16" l="1"/>
  <c r="D9" i="20" l="1"/>
  <c r="AD1" i="16" l="1"/>
  <c r="D2" i="20" l="1"/>
  <c r="D15" i="23" l="1"/>
  <c r="F94" i="20" l="1"/>
  <c r="G94" i="20"/>
  <c r="F93" i="20"/>
  <c r="G93" i="20"/>
  <c r="E93" i="20"/>
  <c r="B93" i="20"/>
  <c r="B94" i="20"/>
  <c r="A93" i="20"/>
  <c r="A94" i="20"/>
  <c r="D94" i="20"/>
  <c r="D93" i="20"/>
  <c r="G90" i="20" l="1"/>
  <c r="F90" i="20"/>
  <c r="E107" i="20"/>
  <c r="E106" i="20"/>
  <c r="E105" i="20"/>
  <c r="E104" i="20"/>
  <c r="E102" i="20"/>
  <c r="E101" i="20"/>
  <c r="E100" i="20"/>
  <c r="E97" i="20"/>
  <c r="E94" i="20"/>
  <c r="E92" i="20"/>
  <c r="E90" i="20"/>
  <c r="E87" i="20"/>
  <c r="E85" i="20"/>
  <c r="E84" i="20"/>
  <c r="E83" i="20"/>
  <c r="E82" i="20"/>
  <c r="E81" i="20"/>
  <c r="E80" i="20"/>
  <c r="E79" i="20"/>
  <c r="E77" i="20"/>
  <c r="E76" i="20"/>
  <c r="E75" i="20"/>
  <c r="E74" i="20"/>
  <c r="E73" i="20"/>
  <c r="E64" i="20"/>
  <c r="E61" i="20"/>
  <c r="E57" i="20"/>
  <c r="E49" i="20"/>
  <c r="E40" i="20"/>
  <c r="E26" i="20"/>
  <c r="E21" i="20"/>
  <c r="E53" i="20"/>
  <c r="E52" i="20"/>
  <c r="E48" i="20"/>
  <c r="E47" i="20"/>
  <c r="E38" i="20"/>
  <c r="E33" i="20"/>
  <c r="E19" i="20" l="1"/>
  <c r="E19" i="19"/>
  <c r="E28" i="19"/>
  <c r="E27" i="19"/>
  <c r="E23" i="19"/>
  <c r="E22" i="19"/>
  <c r="E21" i="19"/>
  <c r="N14" i="16" l="1"/>
  <c r="N13" i="16"/>
  <c r="N12" i="16"/>
  <c r="N11" i="16"/>
  <c r="N8" i="16"/>
  <c r="N7" i="16"/>
  <c r="N3" i="16"/>
  <c r="V15" i="16"/>
  <c r="V14" i="16"/>
  <c r="V13" i="16"/>
  <c r="V12" i="16"/>
  <c r="V11" i="16"/>
  <c r="V10" i="16"/>
  <c r="V9" i="16"/>
  <c r="V8" i="16"/>
  <c r="V7" i="16"/>
  <c r="V6" i="16"/>
  <c r="V5" i="16"/>
  <c r="V4" i="16"/>
  <c r="V3" i="16"/>
  <c r="V2" i="16"/>
  <c r="P2" i="16"/>
  <c r="Q2" i="16" s="1"/>
  <c r="V1" i="16"/>
  <c r="W6" i="16" l="1"/>
  <c r="W12" i="16"/>
  <c r="W1" i="16"/>
  <c r="W2" i="16"/>
  <c r="W7" i="16"/>
  <c r="W8" i="16"/>
  <c r="W13" i="16"/>
  <c r="R2" i="16"/>
  <c r="S2" i="16" s="1"/>
  <c r="W4" i="16"/>
  <c r="W5" i="16"/>
  <c r="W11" i="16"/>
  <c r="W15" i="16"/>
  <c r="W3" i="16"/>
  <c r="W10" i="16"/>
  <c r="W14" i="16"/>
  <c r="W9" i="16"/>
  <c r="H5" i="16" l="1"/>
  <c r="D19" i="16" l="1"/>
  <c r="P1" i="16"/>
  <c r="L12" i="16"/>
  <c r="G24" i="20"/>
  <c r="G79" i="20"/>
  <c r="G80" i="20"/>
  <c r="G84" i="20"/>
  <c r="G87" i="20"/>
  <c r="G88" i="20"/>
  <c r="G91" i="20"/>
  <c r="G92" i="20"/>
  <c r="G110" i="16"/>
  <c r="F24" i="20"/>
  <c r="F79" i="20"/>
  <c r="F80" i="20"/>
  <c r="F84" i="20"/>
  <c r="F87" i="20"/>
  <c r="F88" i="20"/>
  <c r="F91" i="20"/>
  <c r="F92" i="20"/>
  <c r="F104" i="20"/>
  <c r="F107" i="20"/>
  <c r="F110" i="16"/>
  <c r="D19" i="20" l="1"/>
  <c r="D50" i="16"/>
  <c r="Q1" i="16"/>
  <c r="R1" i="16" s="1"/>
  <c r="S1" i="16" s="1"/>
  <c r="G104" i="20"/>
  <c r="C104" i="20"/>
  <c r="B104" i="20"/>
  <c r="A104" i="20"/>
  <c r="C94" i="20"/>
  <c r="C92" i="20"/>
  <c r="B92" i="20"/>
  <c r="A92" i="20"/>
  <c r="C91" i="20"/>
  <c r="B91" i="20"/>
  <c r="A91" i="20"/>
  <c r="C90" i="20"/>
  <c r="B90" i="20"/>
  <c r="A90" i="20"/>
  <c r="C88" i="20"/>
  <c r="C87" i="20"/>
  <c r="B88" i="20"/>
  <c r="B87" i="20"/>
  <c r="A88" i="20"/>
  <c r="A87" i="20"/>
  <c r="C85" i="20"/>
  <c r="C84" i="20"/>
  <c r="C83" i="20"/>
  <c r="C82" i="20"/>
  <c r="C81" i="20"/>
  <c r="C80" i="20"/>
  <c r="A85" i="20"/>
  <c r="A84" i="20"/>
  <c r="A83" i="20"/>
  <c r="A82" i="20"/>
  <c r="A81" i="20"/>
  <c r="B85" i="20"/>
  <c r="B84" i="20"/>
  <c r="B83" i="20"/>
  <c r="B82" i="20"/>
  <c r="B81" i="20"/>
  <c r="B80" i="20"/>
  <c r="A80" i="20"/>
  <c r="C79" i="20"/>
  <c r="B79" i="20"/>
  <c r="A79" i="20"/>
  <c r="B73" i="20"/>
  <c r="D99" i="16"/>
  <c r="C26" i="19"/>
  <c r="C28" i="19"/>
  <c r="D57" i="16" l="1"/>
  <c r="D87" i="16"/>
  <c r="S7" i="16" s="1"/>
  <c r="D91" i="20"/>
  <c r="D85" i="20" l="1"/>
  <c r="D92" i="20"/>
  <c r="D90" i="20"/>
  <c r="D81" i="16"/>
  <c r="D27" i="19"/>
  <c r="D107" i="16"/>
  <c r="D106" i="16"/>
  <c r="D85" i="16" l="1"/>
  <c r="D83" i="20" s="1"/>
  <c r="D84" i="16"/>
  <c r="D104" i="16"/>
  <c r="D104" i="20"/>
  <c r="D82" i="16"/>
  <c r="D80" i="20" s="1"/>
  <c r="D79" i="20"/>
  <c r="D86" i="16"/>
  <c r="S8" i="16" s="1"/>
  <c r="D50" i="20" l="1"/>
  <c r="D49" i="16"/>
  <c r="D84" i="20"/>
  <c r="D82" i="20"/>
  <c r="D83" i="16"/>
  <c r="D81" i="20" s="1"/>
  <c r="C24" i="20"/>
  <c r="B24" i="20"/>
  <c r="A24" i="20"/>
  <c r="C22" i="20"/>
  <c r="B22" i="20"/>
  <c r="A22" i="20"/>
  <c r="C21" i="20"/>
  <c r="B21" i="20"/>
  <c r="A21" i="20"/>
  <c r="G53" i="20"/>
  <c r="F53" i="20"/>
  <c r="C53" i="20"/>
  <c r="A53" i="20"/>
  <c r="G33" i="20"/>
  <c r="F33" i="20"/>
  <c r="C33" i="20"/>
  <c r="B33" i="20"/>
  <c r="A33" i="20"/>
  <c r="G22" i="20"/>
  <c r="F22" i="20"/>
  <c r="G21" i="20"/>
  <c r="F21" i="20"/>
  <c r="X2" i="16" l="1"/>
  <c r="Y2" i="16" s="1"/>
  <c r="Z2" i="16" s="1"/>
  <c r="AA2" i="16" s="1"/>
  <c r="AB2" i="16" s="1"/>
  <c r="N2" i="16" s="1"/>
  <c r="X6" i="16"/>
  <c r="Y6" i="16" s="1"/>
  <c r="Z6" i="16" s="1"/>
  <c r="AA6" i="16" s="1"/>
  <c r="AB6" i="16" s="1"/>
  <c r="N6" i="16" s="1"/>
  <c r="X3" i="16"/>
  <c r="Y3" i="16" s="1"/>
  <c r="Z3" i="16" s="1"/>
  <c r="AA3" i="16" s="1"/>
  <c r="AB3" i="16" s="1"/>
  <c r="X9" i="16"/>
  <c r="Y9" i="16" s="1"/>
  <c r="Z9" i="16" s="1"/>
  <c r="AA9" i="16" s="1"/>
  <c r="AB9" i="16" s="1"/>
  <c r="N9" i="16" s="1"/>
  <c r="X4" i="16"/>
  <c r="Y4" i="16" s="1"/>
  <c r="Z4" i="16" s="1"/>
  <c r="AA4" i="16" s="1"/>
  <c r="AB4" i="16" s="1"/>
  <c r="N4" i="16" s="1"/>
  <c r="X14" i="16"/>
  <c r="Y14" i="16" s="1"/>
  <c r="Z14" i="16" s="1"/>
  <c r="AA14" i="16" s="1"/>
  <c r="AB14" i="16" s="1"/>
  <c r="X12" i="16"/>
  <c r="Y12" i="16" s="1"/>
  <c r="Z12" i="16" s="1"/>
  <c r="AA12" i="16" s="1"/>
  <c r="AB12" i="16" s="1"/>
  <c r="X13" i="16"/>
  <c r="Y13" i="16" s="1"/>
  <c r="Z13" i="16" s="1"/>
  <c r="AA13" i="16" s="1"/>
  <c r="AB13" i="16" s="1"/>
  <c r="X1" i="16"/>
  <c r="Y1" i="16" s="1"/>
  <c r="Z1" i="16" s="1"/>
  <c r="X8" i="16"/>
  <c r="Y8" i="16" s="1"/>
  <c r="Z8" i="16" s="1"/>
  <c r="AA8" i="16" s="1"/>
  <c r="AB8" i="16" s="1"/>
  <c r="X10" i="16"/>
  <c r="Y10" i="16" s="1"/>
  <c r="Z10" i="16" s="1"/>
  <c r="AA10" i="16" s="1"/>
  <c r="AB10" i="16" s="1"/>
  <c r="N10" i="16" s="1"/>
  <c r="X15" i="16"/>
  <c r="Y15" i="16" s="1"/>
  <c r="Z15" i="16" s="1"/>
  <c r="AA15" i="16" s="1"/>
  <c r="AB15" i="16" s="1"/>
  <c r="N15" i="16" s="1"/>
  <c r="X7" i="16"/>
  <c r="Y7" i="16" s="1"/>
  <c r="Z7" i="16" s="1"/>
  <c r="AA7" i="16" s="1"/>
  <c r="AB7" i="16" s="1"/>
  <c r="X11" i="16"/>
  <c r="Y11" i="16" s="1"/>
  <c r="Z11" i="16" s="1"/>
  <c r="AA11" i="16" s="1"/>
  <c r="AB11" i="16" s="1"/>
  <c r="X5" i="16"/>
  <c r="Y5" i="16" s="1"/>
  <c r="Z5" i="16" s="1"/>
  <c r="AA5" i="16" s="1"/>
  <c r="AB5" i="16" s="1"/>
  <c r="N5" i="16" s="1"/>
  <c r="D53" i="16"/>
  <c r="D53" i="20" s="1"/>
  <c r="H22" i="20"/>
  <c r="H21" i="20"/>
  <c r="H21" i="16"/>
  <c r="AA1" i="16" l="1"/>
  <c r="AB1" i="16" s="1"/>
  <c r="N1" i="16" s="1"/>
  <c r="D65" i="16" s="1"/>
  <c r="Z16" i="16"/>
  <c r="G107" i="20"/>
  <c r="G106" i="20"/>
  <c r="F106" i="20"/>
  <c r="G105" i="20"/>
  <c r="F105" i="20"/>
  <c r="G102" i="20"/>
  <c r="F102" i="20"/>
  <c r="G101" i="20"/>
  <c r="F101" i="20"/>
  <c r="G100" i="20"/>
  <c r="F100" i="20"/>
  <c r="G97" i="20"/>
  <c r="F97" i="20"/>
  <c r="G85" i="20"/>
  <c r="F85" i="20"/>
  <c r="G83" i="20"/>
  <c r="F83" i="20"/>
  <c r="G82" i="20"/>
  <c r="F82" i="20"/>
  <c r="G81" i="20"/>
  <c r="F81" i="20"/>
  <c r="G77" i="20"/>
  <c r="F77" i="20"/>
  <c r="G76" i="20"/>
  <c r="F76" i="20"/>
  <c r="G75" i="20"/>
  <c r="F75" i="20"/>
  <c r="G74" i="20"/>
  <c r="F74" i="20"/>
  <c r="G73" i="20"/>
  <c r="F73" i="20"/>
  <c r="G70" i="20"/>
  <c r="F70" i="20"/>
  <c r="G69" i="20"/>
  <c r="F69" i="20"/>
  <c r="G68" i="20"/>
  <c r="F68" i="20"/>
  <c r="G67" i="20"/>
  <c r="F67" i="20"/>
  <c r="G66" i="20"/>
  <c r="F66" i="20"/>
  <c r="G65" i="20"/>
  <c r="F65" i="20"/>
  <c r="G64" i="20"/>
  <c r="F64" i="20"/>
  <c r="G62" i="20"/>
  <c r="F62" i="20"/>
  <c r="G61" i="20"/>
  <c r="F61" i="20"/>
  <c r="G59" i="20"/>
  <c r="F59" i="20"/>
  <c r="G58" i="20"/>
  <c r="F58" i="20"/>
  <c r="G57" i="20"/>
  <c r="F57" i="20"/>
  <c r="G52" i="20"/>
  <c r="F52" i="20"/>
  <c r="G51" i="20"/>
  <c r="F51" i="20"/>
  <c r="G50" i="20"/>
  <c r="F50" i="20"/>
  <c r="G49" i="20"/>
  <c r="F49" i="20"/>
  <c r="G48" i="20"/>
  <c r="F48" i="20"/>
  <c r="G47" i="20"/>
  <c r="F47" i="20"/>
  <c r="G46" i="20"/>
  <c r="F46" i="20"/>
  <c r="G45" i="20"/>
  <c r="F45" i="20"/>
  <c r="G44" i="20"/>
  <c r="F44" i="20"/>
  <c r="G43" i="20"/>
  <c r="F43" i="20"/>
  <c r="G42" i="20"/>
  <c r="F42" i="20"/>
  <c r="G41" i="20"/>
  <c r="F41" i="20"/>
  <c r="G40" i="20"/>
  <c r="F40" i="20"/>
  <c r="G19" i="20"/>
  <c r="F19" i="20"/>
  <c r="C107" i="20"/>
  <c r="B107" i="20"/>
  <c r="A107" i="20"/>
  <c r="C106" i="20"/>
  <c r="B106" i="20"/>
  <c r="A106" i="20"/>
  <c r="C105" i="20"/>
  <c r="B105" i="20"/>
  <c r="A105" i="20"/>
  <c r="C102" i="20"/>
  <c r="B102" i="20"/>
  <c r="A102" i="20"/>
  <c r="C101" i="20"/>
  <c r="B101" i="20"/>
  <c r="A101" i="20"/>
  <c r="C100" i="20"/>
  <c r="B100" i="20"/>
  <c r="A100" i="20"/>
  <c r="C97" i="20"/>
  <c r="B97" i="20"/>
  <c r="A97" i="20"/>
  <c r="C77" i="20"/>
  <c r="B77" i="20"/>
  <c r="A77" i="20"/>
  <c r="C76" i="20"/>
  <c r="B76" i="20"/>
  <c r="A76" i="20"/>
  <c r="C75" i="20"/>
  <c r="B75" i="20"/>
  <c r="A75" i="20"/>
  <c r="C74" i="20"/>
  <c r="B74" i="20"/>
  <c r="A74" i="20"/>
  <c r="C73" i="20"/>
  <c r="A73" i="20"/>
  <c r="C70" i="20"/>
  <c r="B70" i="20"/>
  <c r="A70" i="20"/>
  <c r="C69" i="20"/>
  <c r="B69" i="20"/>
  <c r="A69" i="20"/>
  <c r="C68" i="20"/>
  <c r="B68" i="20"/>
  <c r="A68" i="20"/>
  <c r="C67" i="20"/>
  <c r="B67" i="20"/>
  <c r="A67" i="20"/>
  <c r="C66" i="20"/>
  <c r="B66" i="20"/>
  <c r="A66" i="20"/>
  <c r="C65" i="20"/>
  <c r="B65" i="20"/>
  <c r="A65" i="20"/>
  <c r="C64" i="20"/>
  <c r="B64" i="20"/>
  <c r="A64" i="20"/>
  <c r="C62" i="20"/>
  <c r="B62" i="20"/>
  <c r="A62" i="20"/>
  <c r="C61" i="20"/>
  <c r="B61" i="20"/>
  <c r="A61" i="20"/>
  <c r="C59" i="20"/>
  <c r="B59" i="20"/>
  <c r="A59" i="20"/>
  <c r="C58" i="20"/>
  <c r="B58" i="20"/>
  <c r="A58" i="20"/>
  <c r="C57" i="20"/>
  <c r="B57" i="20"/>
  <c r="A57" i="20"/>
  <c r="C52" i="20"/>
  <c r="A52" i="20"/>
  <c r="C51" i="20"/>
  <c r="A51" i="20"/>
  <c r="C50" i="20"/>
  <c r="A50" i="20"/>
  <c r="C49" i="20"/>
  <c r="A49" i="20"/>
  <c r="C48" i="20"/>
  <c r="A48" i="20"/>
  <c r="C47" i="20"/>
  <c r="A47" i="20"/>
  <c r="C46" i="20"/>
  <c r="A46" i="20"/>
  <c r="C45" i="20"/>
  <c r="A45" i="20"/>
  <c r="C44" i="20"/>
  <c r="A44" i="20"/>
  <c r="C43" i="20"/>
  <c r="A43" i="20"/>
  <c r="C42" i="20"/>
  <c r="B42" i="20"/>
  <c r="A42" i="20"/>
  <c r="C41" i="20"/>
  <c r="B41" i="20"/>
  <c r="A41" i="20"/>
  <c r="C40" i="20"/>
  <c r="B40" i="20"/>
  <c r="A40" i="20"/>
  <c r="C29" i="20"/>
  <c r="C28" i="20"/>
  <c r="C27" i="20"/>
  <c r="C26" i="20"/>
  <c r="C19" i="20"/>
  <c r="B19" i="20"/>
  <c r="A19" i="20"/>
  <c r="C25" i="19"/>
  <c r="C23" i="19"/>
  <c r="C22" i="19"/>
  <c r="C21" i="19"/>
  <c r="T2" i="16" l="1"/>
  <c r="T1" i="16"/>
  <c r="D10" i="20"/>
  <c r="N14" i="20"/>
  <c r="D8" i="20"/>
  <c r="D7" i="20"/>
  <c r="D6" i="20"/>
  <c r="D5" i="20"/>
  <c r="D4" i="20"/>
  <c r="D3" i="20"/>
  <c r="P2" i="20"/>
  <c r="D10" i="19"/>
  <c r="D9" i="19"/>
  <c r="N13" i="19" s="1"/>
  <c r="D8" i="19"/>
  <c r="D7" i="19"/>
  <c r="D6" i="19"/>
  <c r="D5" i="19"/>
  <c r="D4" i="19"/>
  <c r="D3" i="19"/>
  <c r="D2" i="19"/>
  <c r="P2" i="19"/>
  <c r="D25" i="19" l="1"/>
  <c r="D26" i="19"/>
  <c r="H5" i="19"/>
  <c r="P1" i="19" s="1"/>
  <c r="Q1" i="19" s="1"/>
  <c r="R1" i="19" s="1"/>
  <c r="S1" i="19" s="1"/>
  <c r="D19" i="19"/>
  <c r="H5" i="20"/>
  <c r="H19" i="20" s="1"/>
  <c r="H33" i="20" s="1"/>
  <c r="D97" i="20"/>
  <c r="D28" i="19"/>
  <c r="D107" i="20" s="1"/>
  <c r="D21" i="19"/>
  <c r="N10" i="19"/>
  <c r="N14" i="19"/>
  <c r="N1" i="19"/>
  <c r="N3" i="19"/>
  <c r="N6" i="19"/>
  <c r="N4" i="19"/>
  <c r="N7" i="19"/>
  <c r="N11" i="19"/>
  <c r="N15" i="19"/>
  <c r="N2" i="19"/>
  <c r="N8" i="19"/>
  <c r="N12" i="19"/>
  <c r="N5" i="19"/>
  <c r="N9" i="19"/>
  <c r="N3" i="20"/>
  <c r="Q2" i="20"/>
  <c r="R2" i="20" s="1"/>
  <c r="S2" i="20" s="1"/>
  <c r="N11" i="20"/>
  <c r="N15" i="20"/>
  <c r="N2" i="20"/>
  <c r="N5" i="20"/>
  <c r="N7" i="20"/>
  <c r="N9" i="20"/>
  <c r="N12" i="20"/>
  <c r="N1" i="20"/>
  <c r="N4" i="20"/>
  <c r="N13" i="20"/>
  <c r="N6" i="20"/>
  <c r="N8" i="20"/>
  <c r="N10" i="20"/>
  <c r="Q2" i="19"/>
  <c r="R2" i="19" s="1"/>
  <c r="S2" i="19" s="1"/>
  <c r="E3" i="17"/>
  <c r="I5" i="17"/>
  <c r="I4" i="17"/>
  <c r="I3" i="17"/>
  <c r="I2" i="17"/>
  <c r="G5" i="17"/>
  <c r="G4" i="17"/>
  <c r="G3" i="17"/>
  <c r="G2" i="17"/>
  <c r="E5" i="17"/>
  <c r="E4" i="17"/>
  <c r="E2" i="17"/>
  <c r="C5" i="17"/>
  <c r="C4" i="17"/>
  <c r="C3" i="17"/>
  <c r="C2" i="17"/>
  <c r="P1" i="20" l="1"/>
  <c r="Q1" i="20" s="1"/>
  <c r="R1" i="20" s="1"/>
  <c r="S1" i="20" s="1"/>
  <c r="H61" i="20" s="1"/>
  <c r="H26" i="20"/>
  <c r="H47" i="20"/>
  <c r="T2" i="19"/>
  <c r="T2" i="20"/>
  <c r="H67" i="20"/>
  <c r="H64" i="20"/>
  <c r="H66" i="20"/>
  <c r="H63" i="20"/>
  <c r="H65" i="20"/>
  <c r="T1" i="19"/>
  <c r="H60" i="20" l="1"/>
  <c r="T1" i="20"/>
  <c r="H52" i="20"/>
  <c r="H59" i="20"/>
  <c r="H53" i="20"/>
  <c r="H57" i="20"/>
  <c r="H54" i="20"/>
  <c r="D105" i="20" l="1"/>
  <c r="D23" i="19"/>
  <c r="D68" i="16"/>
  <c r="D70" i="16"/>
  <c r="D68" i="20" s="1"/>
  <c r="D72" i="16"/>
  <c r="D71" i="16"/>
  <c r="D69" i="20" s="1"/>
  <c r="H69" i="16"/>
  <c r="H71" i="16"/>
  <c r="H68" i="16"/>
  <c r="H70" i="16"/>
  <c r="H72" i="16"/>
  <c r="D69" i="16"/>
  <c r="D67" i="20" s="1"/>
  <c r="D106" i="20"/>
  <c r="D70" i="20" l="1"/>
  <c r="D43" i="16"/>
  <c r="H22" i="16"/>
  <c r="D22" i="19"/>
  <c r="D64" i="16"/>
  <c r="D66" i="16" l="1"/>
  <c r="D65" i="20"/>
  <c r="D62" i="16"/>
  <c r="D62" i="20" s="1"/>
  <c r="D59" i="16"/>
  <c r="D59" i="20" s="1"/>
  <c r="D58" i="16"/>
  <c r="D21" i="16"/>
  <c r="D21" i="20" s="1"/>
  <c r="D26" i="16"/>
  <c r="D22" i="16"/>
  <c r="D22" i="20" s="1"/>
  <c r="D25" i="16"/>
  <c r="D64" i="20"/>
  <c r="H59" i="16"/>
  <c r="H66" i="16"/>
  <c r="H58" i="16"/>
  <c r="H57" i="16"/>
  <c r="H65" i="16"/>
  <c r="H64" i="16"/>
  <c r="H62" i="16"/>
  <c r="D102" i="16"/>
  <c r="D66" i="20" l="1"/>
  <c r="D27" i="20"/>
  <c r="D29" i="16"/>
  <c r="D58" i="20"/>
  <c r="D57" i="20"/>
  <c r="D38" i="16"/>
  <c r="D27" i="16"/>
  <c r="D26" i="20"/>
  <c r="D52" i="16"/>
  <c r="D52" i="20" s="1"/>
  <c r="D23" i="16"/>
  <c r="D28" i="16"/>
  <c r="D41" i="16"/>
  <c r="D41" i="20" s="1"/>
  <c r="D102" i="20"/>
  <c r="D61" i="16"/>
  <c r="D42" i="16"/>
  <c r="D42" i="20" s="1"/>
  <c r="D43" i="20"/>
  <c r="D40" i="16"/>
  <c r="D103" i="16"/>
  <c r="D101" i="20" s="1"/>
  <c r="D100" i="20"/>
  <c r="D28" i="20" l="1"/>
  <c r="D30" i="16"/>
  <c r="D38" i="20"/>
  <c r="D23" i="20"/>
  <c r="D90" i="16"/>
  <c r="D88" i="20" s="1"/>
  <c r="D75" i="16"/>
  <c r="D40" i="20"/>
  <c r="D24" i="20"/>
  <c r="D35" i="16"/>
  <c r="D36" i="20" s="1"/>
  <c r="D34" i="16"/>
  <c r="D35" i="20" s="1"/>
  <c r="D32" i="16"/>
  <c r="D33" i="20" s="1"/>
  <c r="D29" i="20"/>
  <c r="D61" i="20"/>
  <c r="D87" i="20"/>
  <c r="D77" i="16" l="1"/>
  <c r="D78" i="16"/>
  <c r="D76" i="20" s="1"/>
  <c r="D44" i="16"/>
  <c r="D76" i="16"/>
  <c r="D74" i="20" s="1"/>
  <c r="D73" i="20"/>
  <c r="D77" i="20"/>
  <c r="D75" i="20"/>
  <c r="H25" i="16"/>
  <c r="H19" i="16"/>
  <c r="H32" i="16" s="1"/>
  <c r="D47" i="16" l="1"/>
  <c r="D44" i="20"/>
  <c r="D46" i="16"/>
  <c r="D46" i="20" s="1"/>
  <c r="D49" i="20"/>
  <c r="H52" i="16"/>
  <c r="D48" i="16"/>
  <c r="D48" i="20" s="1"/>
  <c r="D51" i="16" l="1"/>
  <c r="D51" i="20" s="1"/>
  <c r="D47" i="20" l="1"/>
  <c r="D45" i="16"/>
  <c r="D45" i="20" s="1"/>
</calcChain>
</file>

<file path=xl/sharedStrings.xml><?xml version="1.0" encoding="utf-8"?>
<sst xmlns="http://schemas.openxmlformats.org/spreadsheetml/2006/main" count="128262" uniqueCount="54534">
  <si>
    <t>UN.</t>
  </si>
  <si>
    <t>pc</t>
  </si>
  <si>
    <t>CFOA-SM-AS120-RA</t>
  </si>
  <si>
    <t>m</t>
  </si>
  <si>
    <t>CLIENTE</t>
  </si>
  <si>
    <t>DATA</t>
  </si>
  <si>
    <t>CASAS (SFU)</t>
  </si>
  <si>
    <t>1.</t>
  </si>
  <si>
    <t>2.</t>
  </si>
  <si>
    <t>5.</t>
  </si>
  <si>
    <t>6.</t>
  </si>
  <si>
    <t>7.</t>
  </si>
  <si>
    <t>BANDEJA DE EMENDA 24F PARA FK-CEO</t>
  </si>
  <si>
    <t>-</t>
  </si>
  <si>
    <t>un.</t>
  </si>
  <si>
    <t>Nº ET</t>
  </si>
  <si>
    <t>Link ET</t>
  </si>
  <si>
    <t>BANDEJA PARA ACOMODACAO DE SOBRA DE CORDAO 1U</t>
  </si>
  <si>
    <t>CORDAO MONOFIBRA CONECTORIZADO SM SC-APC/SC-UPC 2.5M - COG - AZUL</t>
  </si>
  <si>
    <t>CORDAO MONOFIBRA CONECTORIZADO BLI A/B G-657A SC-APC/SC-APC 2.5M - LSZH - BRANCO - D3</t>
  </si>
  <si>
    <t>KIT DE DERIVACAO MECANICA (FK-CEO-4M)</t>
  </si>
  <si>
    <t>CABO OPTICO CFOA-SM-AS120-RA 24F NR (CFOA-SM-ASU120-S 24F NR)</t>
  </si>
  <si>
    <t>MODULO SFP CLASSE C+ 2.5GBPS LR 1490NM SC-UPC</t>
  </si>
  <si>
    <t>CHASSI CONCENTRADOR OPTICO LIGHTDRIVE GPON LD3032</t>
  </si>
  <si>
    <t>SUPORTE PARA INSTALACAO EM POSTE E PAREDE PARA FK-CEO 4M/4T</t>
  </si>
  <si>
    <t>SERVICO 1 ANO 24x7 - OLT CHASSI - DE 1 A 2 OLTS</t>
  </si>
  <si>
    <t>FK-CEO-4M-144F (24F) (CEO - MÓDULO BÁSICO)</t>
  </si>
  <si>
    <t>ET00352</t>
  </si>
  <si>
    <t>ET02633</t>
  </si>
  <si>
    <t>ET03461</t>
  </si>
  <si>
    <t>ET02244</t>
  </si>
  <si>
    <t>ET02595</t>
  </si>
  <si>
    <t>ET03226</t>
  </si>
  <si>
    <t>ET03224</t>
  </si>
  <si>
    <t>ET03284</t>
  </si>
  <si>
    <t>00</t>
  </si>
  <si>
    <t>ET04062</t>
  </si>
  <si>
    <t>MODULO DE SWITCH E GERENCIAMENTO P/ CHASSI LIGHTDRIVE GPON LD3032</t>
  </si>
  <si>
    <t>FONTE DE ALIMENTACAO DC PARA CHASSI LIGHTDRIVE GPON LD3032</t>
  </si>
  <si>
    <t>ET03771</t>
  </si>
  <si>
    <t>https://www.furukawalatam.com/pt-br/versao-et-pdf//Furukawa</t>
  </si>
  <si>
    <t>MODEM OPTICO LIGHTDRIVE GPON LD420-10R</t>
  </si>
  <si>
    <t>ET04027</t>
  </si>
  <si>
    <t>DD/MM/AAAA</t>
  </si>
  <si>
    <t>Bridge</t>
  </si>
  <si>
    <t>Router</t>
  </si>
  <si>
    <t>Aérea</t>
  </si>
  <si>
    <t>Subterrânea</t>
  </si>
  <si>
    <t>200m</t>
  </si>
  <si>
    <t>400m</t>
  </si>
  <si>
    <t>100m</t>
  </si>
  <si>
    <t>300m</t>
  </si>
  <si>
    <t>PATCH PANEL MODULAR LGX</t>
  </si>
  <si>
    <t>CFOA-SM-AS80-S CT</t>
  </si>
  <si>
    <t>CFOA-SM-AS80-S TS</t>
  </si>
  <si>
    <t>CFOA-SM-DD-S TS</t>
  </si>
  <si>
    <t>DIO B144 - MÓDULO BÁSICO</t>
  </si>
  <si>
    <t>KIT BANDEJA DE EMENDA STACK 36F</t>
  </si>
  <si>
    <t>MODEM OPTICO LIGHTDRIVE GPON LD111-21R</t>
  </si>
  <si>
    <t>4.</t>
  </si>
  <si>
    <t>CÓD.
FURUKAWA</t>
  </si>
  <si>
    <t>1:128</t>
  </si>
  <si>
    <t>1:64</t>
  </si>
  <si>
    <t>1:32</t>
  </si>
  <si>
    <t>Cordoalha</t>
  </si>
  <si>
    <t>Sim</t>
  </si>
  <si>
    <t>Não</t>
  </si>
  <si>
    <t>Poste/Parede</t>
  </si>
  <si>
    <t>Kit</t>
  </si>
  <si>
    <t>1 km</t>
  </si>
  <si>
    <t>2 km</t>
  </si>
  <si>
    <t>3 km</t>
  </si>
  <si>
    <t>4 km</t>
  </si>
  <si>
    <t>5 km</t>
  </si>
  <si>
    <t>6 km</t>
  </si>
  <si>
    <t>7 km</t>
  </si>
  <si>
    <t>8 km</t>
  </si>
  <si>
    <t>9 km</t>
  </si>
  <si>
    <t>10 km</t>
  </si>
  <si>
    <t>R = 100m</t>
  </si>
  <si>
    <t>R = 200m</t>
  </si>
  <si>
    <t>R = 300m</t>
  </si>
  <si>
    <t>R = 400m</t>
  </si>
  <si>
    <t>11 km</t>
  </si>
  <si>
    <t>12 km</t>
  </si>
  <si>
    <t>13 km</t>
  </si>
  <si>
    <t>14 km</t>
  </si>
  <si>
    <t>15 km</t>
  </si>
  <si>
    <t>ET02636</t>
  </si>
  <si>
    <t>ET03211</t>
  </si>
  <si>
    <t>ET03212</t>
  </si>
  <si>
    <t>ET02593</t>
  </si>
  <si>
    <t>ET02375</t>
  </si>
  <si>
    <t>ET02371</t>
  </si>
  <si>
    <t>ET03225</t>
  </si>
  <si>
    <t>ET04128</t>
  </si>
  <si>
    <t>ET04129</t>
  </si>
  <si>
    <t>ET03506</t>
  </si>
  <si>
    <t>ET02505</t>
  </si>
  <si>
    <t>ET01946</t>
  </si>
  <si>
    <t>ET02068</t>
  </si>
  <si>
    <t>ET02828</t>
  </si>
  <si>
    <t>ET02716</t>
  </si>
  <si>
    <t>ET02717</t>
  </si>
  <si>
    <t>ET03543</t>
  </si>
  <si>
    <t>ET03578</t>
  </si>
  <si>
    <t>Tipo de infraestrutura para a rede óptica?</t>
  </si>
  <si>
    <t>3.</t>
  </si>
  <si>
    <t>QTD</t>
  </si>
  <si>
    <t>MODEM OPTICO LIGHTDRIVE GPON LD421-21W</t>
  </si>
  <si>
    <t>CONCENTRADOR OPTICO STANDALONE LIGHTDRIVE GPON LD3008</t>
  </si>
  <si>
    <t>CONCENTRADOR OPTICO STANDALONE LIGHTDRIVE GPON LD3016</t>
  </si>
  <si>
    <t>ET04074</t>
  </si>
  <si>
    <t>ET04075</t>
  </si>
  <si>
    <t>FONTE DE ALIMENTACAO DC PARA CONCENTRADOR OPTICO STANDALONE GPON LD3008/LW3008C/LD3016</t>
  </si>
  <si>
    <t>FERRAMENTA DE LIMPEZA - SC/ST/FC/E2000</t>
  </si>
  <si>
    <t>ET02955</t>
  </si>
  <si>
    <t>MÓDULO SFP+ 10 GE 1310 NM (10 KM) PARA CONCENTRADOR ÓPTICO</t>
  </si>
  <si>
    <t>CABO OPTICO CFOA-SM-AS80 MINI-RA 06F NR</t>
  </si>
  <si>
    <t>CABO OPTICO CFOA-SM-AS80 MINI-RA 12F NR</t>
  </si>
  <si>
    <t>CAIXA TERMINAL OPTICA CONECTORIZADA FK-CTO(16MT 1X8 GROMMET 6-9)</t>
  </si>
  <si>
    <t>CAIXA TERMINAL OPTICA CONECTORIZADA FK-CTO(16MT 1X16 GROMMET 6-9)</t>
  </si>
  <si>
    <t>CABO OPTICO CFOAC-BLI-A/B-CM-01-CO-LSZH PR - BOBINA 1000M (DROP FAST COMPACTO)</t>
  </si>
  <si>
    <t>DIVISOR OPTICO PLC 1X8 BLI A/B G-657A NC/NC 2.0D0.25/2.0D0.25</t>
  </si>
  <si>
    <t>DIVISOR OPTICO PLC 1X4 BLI A/B G-657A NC/NC 2.0D0.25/2.0D0.25</t>
  </si>
  <si>
    <t>ROSETA OPTICA 1P INLINE SOBREPOR C/ 1 ADAP SC-APC</t>
  </si>
  <si>
    <t>1:64 (1x8 + 1x8)</t>
  </si>
  <si>
    <t>1:64 (1x4 + 1x16)</t>
  </si>
  <si>
    <t>1:32 (1x4 + 1x8)</t>
  </si>
  <si>
    <t>1:128 (1x2 + 1x8 + 1x8)</t>
  </si>
  <si>
    <t>CONSCIUS MANAGER - LICENÇA DE USO - ON PREMISES</t>
  </si>
  <si>
    <t>CONSCIUS MANAGER - ANUIDADE DE MANUTENÇÃO E SUPORTE</t>
  </si>
  <si>
    <t>MODEM OPTICO GPON 630-10B - (12 VCC / 0.5 A)</t>
  </si>
  <si>
    <t>MODEM OPTICO GPON 423-41W/AC - (12 VCC / 1.5 A)</t>
  </si>
  <si>
    <t>Código</t>
  </si>
  <si>
    <t>Nome (pt-br)</t>
  </si>
  <si>
    <t>Nome (en-us)</t>
  </si>
  <si>
    <t>Nome (es)</t>
  </si>
  <si>
    <t>Padrão</t>
  </si>
  <si>
    <t>Nome ET</t>
  </si>
  <si>
    <t>ID</t>
  </si>
  <si>
    <t>CABO OPTICO AT-3BE17S6-012-CMCA</t>
  </si>
  <si>
    <t>OPTICAL CABLE AT-3BE17S6-012-CMCA</t>
  </si>
  <si>
    <t>CABLE OPTICO AT-3BE17S6-012-CMCA dos ripcord</t>
  </si>
  <si>
    <t>ET02971</t>
  </si>
  <si>
    <t>a0A6100000blnvP</t>
  </si>
  <si>
    <t>CABO OPTICO AT-3BEH2Y6-012</t>
  </si>
  <si>
    <t>OPTICAL CABLE AT-3BEH2Y6-012</t>
  </si>
  <si>
    <t>CABLE OPTICO AT-3BEH2Y6-012</t>
  </si>
  <si>
    <t>ET02972</t>
  </si>
  <si>
    <t>a0A6100000blnvQ</t>
  </si>
  <si>
    <t>CABO OPTICO  CFOA-SM-ARD-S 08F TS (ABNT CL)</t>
  </si>
  <si>
    <t>OPTICAL CABLE  CFOA-SM-ARD-S 08F TS (ABNT CL)</t>
  </si>
  <si>
    <t>CABLE OPTICO  CFOA-SM-ARD-S 08F TS (ABNT CL)</t>
  </si>
  <si>
    <t>ET03488</t>
  </si>
  <si>
    <t>a0A6100000blo1W</t>
  </si>
  <si>
    <t>CANALETA ITMAX - SUPORTE DE MONTAGEM HORIZONTAL 220MM</t>
  </si>
  <si>
    <t>CANALETA ITMAX - MOUNTING BRACKET HORIZONTAL 220MM</t>
  </si>
  <si>
    <t>CANALETA ITMAX - SOPORTE DE MONTAJE HORIZONTAL 220MM</t>
  </si>
  <si>
    <t>ET04202</t>
  </si>
  <si>
    <t>a0A4N00001oRERm</t>
  </si>
  <si>
    <t>CANALETA ITMAX - SUPORTE DE MONTAGEM HORIZONTAL 100MM</t>
  </si>
  <si>
    <t>CANALETA ITMAX - MOUNTING BRACKET HORIZONTAL 100MM</t>
  </si>
  <si>
    <t>CANALETA ITMAX - SOPORTE DE MONTAJE HORIZONTAL 100MM</t>
  </si>
  <si>
    <t>CANALETA ITMAX - SUPORTE DE MONTAGEM HORIZONTAL 300MM</t>
  </si>
  <si>
    <t>CANALETA ITMAX - MOUNTING BRACKET HORIZONTAL 300MM</t>
  </si>
  <si>
    <t>CANALETA ITMAX - SOPORTE DE MONTAJE HORIZONTAL 300MM</t>
  </si>
  <si>
    <t>CANALETA ITMAX - SUPORTE DE MONTAGEM HORIZONTAL 600MM</t>
  </si>
  <si>
    <t>CANALETA ITMAX - MOUNTING BRACKET HORIZONTAL 600MM</t>
  </si>
  <si>
    <t>CANALETA ITMAX - SOPORTE DE MONTAJE HORIZONTAL 600MM</t>
  </si>
  <si>
    <t>SERVICE CABLE CONECTORIZADO 24F SM SC-APC/SC-APC 1.0D2/1.0D2 46.0M - TS - LSZH - AZUL</t>
  </si>
  <si>
    <t>ET03075</t>
  </si>
  <si>
    <t>a0A6100000blnwa</t>
  </si>
  <si>
    <t>CORDAO DUPLEX CONECTORIZADO LOW-LOSS BLI A/B G-657A LC-UPC/LC-UPC UNIBOOT - 1.0M - LSZH - AMARELO (A - B)</t>
  </si>
  <si>
    <t>DUPLEX OPTICAL PATCH CORD LOW-LOSS BLI A/B G-657A LC-UPC/LC-UPC UNIBOOT - 1.0M - LSZH - YELLOW (A - B)</t>
  </si>
  <si>
    <t>PATCH CORD OPTICO DUPLEX CONECTORIZADO LOW-LOSS BLI A/B G-657A LC-UPC/LC-UPC UNIBOOT - 1.0M - LSZH - AMARILLO (A - B)</t>
  </si>
  <si>
    <t>ET03209</t>
  </si>
  <si>
    <t>a0A6100000blnxs</t>
  </si>
  <si>
    <t>CORDAO DUPLEX CONECTORIZADO LOW-LOSS BLI A/B G-657A LC-UPC/LC-UPC UNIBOOT - 2.0M - LSZH - AMARELO (A - B)</t>
  </si>
  <si>
    <t>DUPLEX OPTICAL PATCH CORD LOW-LOSS BLI A/B G-657A LC-UPC/LC-UPC UNIBOOT - 2.0M - LSZH - YELLOW (A - B)</t>
  </si>
  <si>
    <t>PATCH CORD OPTICO DUPLEX CONECTORIZADO LOW-LOSS BLI A/B G-657A LC-UPC/LC-UPC UNIBOOT - 2.0M - LSZH - AMARILLO (A - B)</t>
  </si>
  <si>
    <t>CORDAO DUPLEX CONECTORIZADO LOW-LOSS BLI A/B G-657A LC-UPC/LC-UPC UNIBOOT - 5.0M - LSZH - AMARELO (A - B)</t>
  </si>
  <si>
    <t>DUPLEX OPTICAL PATCH CORD LOW-LOSS BLI A/B G-657A LC-UPC/LC-UPC UNIBOOT - 5.0M - LSZH - YELLOW (A - B)</t>
  </si>
  <si>
    <t>PATCH CORD OPTICO DUPLEX CONECTORIZADO LOW-LOSS BLI A/B G-657A LC-UPC/LC-UPC UNIBOOT - 5.0M - LSZH - AMARILLO (A - B)</t>
  </si>
  <si>
    <t>CORDAO DUPLEX CONECTORIZADO LOW-LOSS BLI A/B G-657A LC-UPC/LC-UPC UNIBOOT - 8.0M - LSZH - AMARELO (A - B)</t>
  </si>
  <si>
    <t>DUPLEX OPTICAL PATCH CORD LOW-LOSS BLI A/B G-657A LC-UPC/LC-UPC UNIBOOT - 8.0M - LSZH - YELLOW (A - B)</t>
  </si>
  <si>
    <t>PATCH CORD OPTICO DUPLEX CONECTORIZADO LOW-LOSS BLI A/B G-657A LC-UPC/LC-UPC UNIBOOT - 8.0M - LSZH - AMARILLO (A - B)</t>
  </si>
  <si>
    <t>CORDAO DUPLEX CONECTORIZADO LOW-LOSS BLI A/B G-657A LC-UPC/LC-UPC UNIBOOT - 10.0M - LSZH - AMARELO (A - B)</t>
  </si>
  <si>
    <t>DUPLEX OPTICAL PATCH CORD LOW-LOSS BLI A/B G-657A LC-UPC/LC-UPC UNIBOOT - 10.0M - LSZH - YELLOW (A - B)</t>
  </si>
  <si>
    <t>PATCH CORD OPTICO DUPLEX CONECTORIZADO LOW-LOSS BLI A/B G-657A LC-UPC/LC-UPC UNIBOOT - 10.0M - LSZH - AMARILLO (A - B)</t>
  </si>
  <si>
    <t>CORDAO DUPLEX CONECTORIZADO LOW-LOSS BLI A/B G-657A LC-UPC/LC-UPC UNIBOOT - 15.0M - LSZH - AMARELO (A - B)</t>
  </si>
  <si>
    <t>DUPLEX OPTICAL PATCH CORD LOW-LOSS BLI A/B G-657A LC-UPC/LC-UPC UNIBOOT - 15.0M - LSZH - YELLOW (A - B)</t>
  </si>
  <si>
    <t>PATCH CORD OPTICO DUPLEX CONECTORIZADO LOW-LOSS BLI A/B G-657A LC-UPC/LC-UPC UNIBOOT - 15.0M - LSZH - AMARILLO (A - B)</t>
  </si>
  <si>
    <t>CORDAO DUPLEX CONECTORIZADO LOW-LOSS BLI A/B G-657A LC-UPC/LC-UPC UNIBOOT - 20.0M - LSZH - AMARELO (A - B)</t>
  </si>
  <si>
    <t>DUPLEX OPTICAL PATCH CORD LOW-LOSS BLI A/B G-657A LC-UPC/LC-UPC UNIBOOT - 20.0M - LSZH - YELLOW (A - B)</t>
  </si>
  <si>
    <t>PATCH CORD OPTICO DUPLEX CONECTORIZADO LOW-LOSS BLI A/B G-657A LC-UPC/LC-UPC UNIBOOT - 20.0M - LSZH - AMARILLO (A - B)</t>
  </si>
  <si>
    <t>CABO OPTICO OPDC-F SC LMA.336.183.S6 (6F SM) -</t>
  </si>
  <si>
    <t>OPDC-F SC LMA.336.183.S6 (6F SM)</t>
  </si>
  <si>
    <t>CABLE OPTICO OPDC-F SC LMA.336.183.S6 (6F SM)</t>
  </si>
  <si>
    <t/>
  </si>
  <si>
    <t>CANALETA ITMAX - FERRAMENTA PARA CORTE DE SAIDAS LATERAIS</t>
  </si>
  <si>
    <t>CANALETA ITMAX - SIDE OUTLET CUTTING TOOL</t>
  </si>
  <si>
    <t>CANALETA ITMAX - HERRAMIENTA CORTE SALIDAS LATERALES</t>
  </si>
  <si>
    <t>ET04204</t>
  </si>
  <si>
    <t>a0A4N00001oREZr</t>
  </si>
  <si>
    <t>CANALETA ITMAX - FERRAMENTA DE CRIACAO DE SLOTS - COM MALETA</t>
  </si>
  <si>
    <t>CANALETA ITMAX - SLOTTING TOOL - WITH SUITCASE</t>
  </si>
  <si>
    <t>CANALETA ITMAX - HERRAMIENTA DE CREACION DE SLOTS - COM MALETA</t>
  </si>
  <si>
    <t>CORDAO DUPLEX CONECTORIZADO DATAWAVE LOW-LOSS OM4 LC-UPC/LC-UPC UNIBOOT - 5.0M - LSZH - ACQUA (A - B)</t>
  </si>
  <si>
    <t>DUPLEX OPTICAL PATCH CORD DATAWAVE LOW-LOSS OM4 LC-UPC/LC-UPC UNIBOOT - 5.0M - LSZH - AQUA (A - B)</t>
  </si>
  <si>
    <t>PATCH CORD OPTICO DUPLEX CONECTORIZADO DATAWAVE LOW-LOSS OM4 LC-UPC/LC-UPC UNIBOOT - 5.0M - LSZH - ACQUA</t>
  </si>
  <si>
    <t>CAIXA DE TERMINACAO OPTICA SUBTERRANEA FK-CTOS-16P (1X8 ADAPTADOR COM SHUTTER, FLAT 3X2MM)</t>
  </si>
  <si>
    <t>UNDERGROUND SLIMBOX FK-CTOS-16P (1X8 ADAPTER WITH SHUTTER, FLAT 3X2MM)</t>
  </si>
  <si>
    <t>CAJA DE TERMINACION OPTICA SUBTERRANEA FK-CTOS-16P (1X8 ADAPTADOR CON SHUTTER, FLAT 3X2MM)</t>
  </si>
  <si>
    <t>ET03229</t>
  </si>
  <si>
    <t>a0A6100000blnyA</t>
  </si>
  <si>
    <t>CORDAO DUPLEX CONECTORIZADO DATAWAVE LOW-LOSS OM4 LC-UPC/LC-UPC UNIBOOT - 10.0M - LSZH - ACQUA (A - B)</t>
  </si>
  <si>
    <t>DUPLEX OPTICAL PATCH CORD DATAWAVE LOW-LOSS OM4 LC-UPC/LC-UPC UNIBOOT - 10.0M - LSZH - AQUA (A - B)</t>
  </si>
  <si>
    <t>PATCH CORD OPTICO DUPLEX CONECTORIZADO DATAWAVE LOW-LOSS OM4 LC-UPC/LC-UPC UNIBOOT - 10.0M - LSZH - ACQUA</t>
  </si>
  <si>
    <t>CORDAO DUPLEX CONECTORIZADO DATAWAVE LOW-LOSS OM4 LC-UPC/LC-UPC UNIBOOT - 15.0M - LSZH - ACQUA (A - B)</t>
  </si>
  <si>
    <t>DUPLEX OPTICAL PATCH CORD DATAWAVE LOW-LOSS OM4 LC-UPC/LC-UPC UNIBOOT - 15.0M - LSZH - AQUA (A - B)</t>
  </si>
  <si>
    <t>PATCH CORD OPTICO DUPLEX CONECTORIZADO DATAWAVE LOW-LOSS OM4 LC-UPC/LC-UPC UNIBOOT - 15.0M - LSZH - ACQUA</t>
  </si>
  <si>
    <t>CORDAO DUPLEX CONECTORIZADO DATAWAVE LOW-LOSS BLI A/B G-657A LC-UPC/LC-UPC UNIBOOT - 5.0M - LSZH - AZUL (A - B)</t>
  </si>
  <si>
    <t>DUPLEX OPTICAL PATCH CORD DATAWAVE LOW-LOSS BLI A/B G-657A LC-UPC/LC-UPC UNIBOOT - 5.0M - LSZH - AZUL (A - B)</t>
  </si>
  <si>
    <t>PATCH CORD OPTICO DUPLEX CONECTORIZADO DATAWAVE LOW-LOSS BLI A/B G-657A LC-UPC/LC-UPC UNIBOOT - 5.0M - LSZH - AZUL (A - B)</t>
  </si>
  <si>
    <t>CANALETA ITMAX_II - 300MM DERIVACAO HORIZONTAL CRUZ - SEM TAMPA</t>
  </si>
  <si>
    <t>ET03334</t>
  </si>
  <si>
    <t>a0A6100000blnzN</t>
  </si>
  <si>
    <t>CANALETA ITMAX_II - 300MM CURVA HORIZONTAL 90 GRAUS - SEM TAMPA</t>
  </si>
  <si>
    <t>CANALETA ITMAX_II - 300MM DERIVACAO HORIZONTAL T - SEM TAMPA</t>
  </si>
  <si>
    <t>SERVICE CABLE CONECTORIZADO 02F 50.0 ST-UPC/ST-UPC 1.0D2/1.0D2 50.0M - TIGHT - LSZH - AMARELO (1X CAMISA DE PUXAMENTO IP65)</t>
  </si>
  <si>
    <t>TRUNK CABLE PRE-TERMINATED 2F 50.0 ST-UPC/ST-UPC 1.0D2/1.0D2 50.0M - TIGHT - LSZH - YELLOW (1X CAMISA DE PUXAMENTO IP65)</t>
  </si>
  <si>
    <t>CABLE TRONCAL CONECTORIZADO2F 50.0 ST-UPC/ST-UPC 1.0D2/1.0D2 50.0M - TIGHT - LSZH - AMARILLO (1X CAMISA DE PUXAMENTO IP65)</t>
  </si>
  <si>
    <t>ET02517</t>
  </si>
  <si>
    <t>a0A6100000blnpv</t>
  </si>
  <si>
    <t>CABO OPTICO DROP CIRCULAR FTTH 01 BLI LSZH SLIMCONNECTOR - ROLO 100M (SLIM+TRADUTOR OPT CONECTORIZADO 2 PONTAS)(0186-0074-4) - OD5.00</t>
  </si>
  <si>
    <t>OPTICAL ROUND DROP CABLE FTTH 01 BLI LSZH SLIMCONNECTOR - ROLL 100M (SLIM+TRANSLATOR OPT CONECTORIZED 2 ENDS)(0186-0074-4) - OD5.00</t>
  </si>
  <si>
    <t>CABLE OPTICO DROP CIRCULAR FTTH 01F BLI LSZH SLIMCONNECTOR - ROLLO 100M (SLIM+TRADUCTOR OPT CONECTORIZADO 2 PUNTAS)(0186-0074-4) - OD5.00</t>
  </si>
  <si>
    <t>ET04064</t>
  </si>
  <si>
    <t>a0A6100001VuUQw</t>
  </si>
  <si>
    <t>CABO OPTICO DROP CIRCULAR FTTH 01 BLI LSZH SLIMCONNECTOR - ROLO 150M (SLIM+TRADUTOR OPT CONECTORIZADO 2 PONTAS)(xxxx-xxxx-x) - OD5.00</t>
  </si>
  <si>
    <t>OPTICAL ROUND DROP CABLE FTTH 01 BLI LSZH SLIMCONNECTOR - ROLL 150M (SLIM+TRANSLATOR OPT CONECTORIZED 2 ENDS)(xxxx-xxxx-x) - OD5.00</t>
  </si>
  <si>
    <t>CABLE OPTICO DROP CIRCULAR FTTH 01F BLI LSZH SLIMCONNECTOR - ROLLO 150M (SLIM+TRADUCTOR OPT CONECTORIZADO 2 PUNTAS)(xxxx-xxxx-x) - OD5.00</t>
  </si>
  <si>
    <t>CABO OPTICO DROP CIRCULAR FTTH 01 BLI LSZH SLIMCONNECTOR - ROLO 200M (SLIM+TRADUTOR OPT CONECTORIZADO 2 PONTAS)(0186-0075-5) - OD5.00</t>
  </si>
  <si>
    <t>OPTICAL ROUND DROP CABLE FTTH 01 BLI LSZH SLIMCONNECTOR - ROLL 200M (SLIM+TRANSLATOR OPT CONECTORIZED 2 ENDS)(0186-0075-5) - OD5.00</t>
  </si>
  <si>
    <t>CABLE OPTICO DROP CIRCULAR FTTH 01F BLI LSZH SLIMCONNECTOR - ROLLO 200M (SLIM+TRADUCTOR OPT CONECTORIZADO 2 PUNTAS)(0186-0075-5) - OD5.00</t>
  </si>
  <si>
    <t>CABO OPTICO DROP CIRCULAR FTTH 01 BLI LSZH SLIMCONNECTOR - ROLO 250M (SLIM+TRADUTOR OPT CONECTORIZADO 2 PONTAS)(xxxx-xxxx-x) - OD5.00</t>
  </si>
  <si>
    <t>OPTICAL ROUND DROP CABLE FTTH 01 BLI LSZH SLIMCONNECTOR - ROLL 250M (SLIM+TRANSLATOR OPT CONECTORIZED 2 ENDS)(xxxx-xxxx-x) - OD5.00</t>
  </si>
  <si>
    <t>CABLE OPTICO DROP CIRCULAR FTTH 01F BLI LSZH SLIMCONNECTOR - ROLLO 250M (SLIM+TRADUCTOR OPT CONECTORIZADO 2 PUNTAS)(xxxx-xxxx-x) - OD5.00</t>
  </si>
  <si>
    <t>CABO OPTICO DROP CIRCULAR FTTH 01 BLI LSZH SLIMCONNECTOR - ROLO 300M (SLIM+TRADUTOR OPT CONECTORIZADO 2 PONTAS)(0186-0076-6) - OD5.00</t>
  </si>
  <si>
    <t>OPTICAL ROUND DROP CABLE FTTH 01 BLI LSZH SLIMCONNECTOR - ROLL 300M (SLIM+TRANSLATOR OPT CONECTORIZED 2 ENDS)(0186-0076-6) - OD5.00</t>
  </si>
  <si>
    <t>CABLE OPTICO DROP CIRCULAR FTTH 01F BLI LSZH SLIMCONNECTOR - ROLLO 300M (SLIM+TRADUCTOR OPT CONECTORIZADO 2 PUNTAS)(0186-0076-6) - OD5.00</t>
  </si>
  <si>
    <t>CABO OPTICO DROP CIRCULAR FTTH 01 BLI LSZH SLIMCONNECTOR - ROLO 350M (SLIM+TRADUTOR OPT CONECTORIZADO 2 PONTAS)(xxxx-xxxx-x) - OD5.00</t>
  </si>
  <si>
    <t>OPTICAL ROUND DROP CABLE FTTH 01 BLI LSZH SLIMCONNECTOR - ROLL 350M (SLIM+TRANSLATOR OPT CONECTORIZED 2 ENDS)(xxxx-xxxx-x) - OD5.00</t>
  </si>
  <si>
    <t>CABLE OPTICO DROP CIRCULAR FTTH 01F BLI LSZH SLIMCONNECTOR - ROLLO 350M (SLIM+TRADUCTOR OPT CONECTORIZADO 2 PUNTAS)(xxxx-xxxx-x) - OD5.00</t>
  </si>
  <si>
    <t>CABO OPTICO DROP CIRCULAR FTTH 01 BLI LSZH SLIMCONNECTOR - ROLO 400M (SLIM+TRADUTOR OPT CONECTORIZADO 2 PONTAS)(0186-0077-7) - OD5.00</t>
  </si>
  <si>
    <t>OPTICAL COMPACT ROUND DROP CABLE FTTH 01 BLI LSZH SLIMCONNECTOR  - ROLL 400M (SLIM+TRANSLATOR OPT CONECTORIZED 2 ENDS)(0186-0077-7) - OD5.00</t>
  </si>
  <si>
    <t>CABLE OPTICO DROP CIRCULAR COMPACTO FTTH 01F BLI LSZH SLIMCONNECTOR - ROLLO 400M (SLIM+TRADUCTOR OPT CONECTORIZADO 2 PUNTAS)(0186-0077-7) - OD5.00</t>
  </si>
  <si>
    <t>CABO OPTICO DROP CIRCULAR FTTH 01 BLI LSZH SLIMCONNECTOR - ROLO 500M (SLIM+TRADUTOR OPT CONECTORIZADO 2 PONTAS)(0186-0078-8) - OD5.00</t>
  </si>
  <si>
    <t>OPTICAL ROUND DROP CABLE FTTH 01 BLI LSZH SLIMCONNECTOR - ROLL 500M (SLIM+TRANSLATOR OPT CONECTORIZED 2 ENDS)(0186-0078-8) - OD5.00</t>
  </si>
  <si>
    <t>CABLE OPTICO DROP CIRCULAR FTTH 01F BLI LSZH SLIMCONNECTOR - ROLLO 500M (SLIM+TRADUCTOR OPT CONECTORIZADO 2 PUNTAS)(0186-0078-8) - OD5.00</t>
  </si>
  <si>
    <t>CABO OPTICO DROP CIRCULAR FTTH 01 BLI LSZH SLIMCONNECTOR - ROLO 600M (SLIM+TRADUTOR OPT CONECTORIZADO 2 PONTAS)(0186-0079-9) - OD5.00</t>
  </si>
  <si>
    <t>OPTICAL ROUND DROP CABLE FTTH 01 BLI LSZH SLIMCONNECTOR  - ROLL 600M (SLIM+TRANSLATOR OPT CONECTORIZED 2 ENDS)(0186-0079-9) - OD5.00</t>
  </si>
  <si>
    <t>CABLE OPTICO DROP CIRCULAR FTTH 01F BLI LSZH SLIMCONNECTOR - ROLLO 600M (SLIM+TRADUCTOR OPT CONECTORIZADO 2 PUNTAS)(0186-0079-9) - OD5.00</t>
  </si>
  <si>
    <t>CABO OPTICO CONECTORIZADO DROP COMPACTO FIG.8 LOW FRICTION BLI-CM-01-AR-LSZH SLIMCONNECTOR - PRETO - ROLO 40M (DIRETO)</t>
  </si>
  <si>
    <t>OPTICAL CABLE DROP COMPACT FIG.8 LOW FRICTION BLI-CM-01-AR-LSZH SLIMCONNECTOR - BLACK - ROLL 40M (DIRECT)</t>
  </si>
  <si>
    <t>CABLE OPTICO CONECTORIZADO DROP COMPACTO FIG.8 LOW FRICTION BLI-CM-01-AR-LSZH SLIMCONNECTOR - NEGRO - ROLLO 40M (DIRECTO)</t>
  </si>
  <si>
    <t>ET04113</t>
  </si>
  <si>
    <t>a0A6100001fDsLE</t>
  </si>
  <si>
    <t>CABO OPTICO CONECTORIZADO DROP COMPACTO FIG.8 LOW FRICTION BLI-CM-01-AR-LSZH SLIMCONNECTOR - PRETO - ROLO 80M (DIRETO)</t>
  </si>
  <si>
    <t>OPTICAL CABLE DROP COMPACT FIG.8 LOW FRICTION BLI-CM-01-AR-LSZH SLIMCONNECTOR - BLACK - ROLL 80M (DIRECT)</t>
  </si>
  <si>
    <t>CABLE OPTICO CONECTORIZADO DROP COMPACTO FIG.8 LOW FRICTION BLI-CM-01-AR-LSZH SLIMCONNECTOR - NEGRO - ROLLO 80M (DIRECTO)</t>
  </si>
  <si>
    <t>CABO OPTICO CONECTORIZADO DROP COMPACTO FIG.8 LOW FRICTION BLI-CM-01-AR-LSZH SLIMCONNECTOR - PRETO - ROLO 120M (DIRETO)</t>
  </si>
  <si>
    <t>OPTICAL CABLE DROP COMPACT FIG.8 LOW FRICTION BLI-CM-01-AR-LSZH SLIMCONNECTOR - BLACK - ROLL 120M (DIRECT)</t>
  </si>
  <si>
    <t>CABLE OPTICO CONECTORIZADO DROP COMPACTO FIG.8 LOW FRICTION BLI-CM-01-AR-LSZH SLIMCONNECTOR - NEGRO - ROLLO 120M (DIRECTO)</t>
  </si>
  <si>
    <t>CABO OPTICO CONECTORIZADO DROP COMPACTO FIG.8 LOW FRICTION BLI-CM-01-AR-LSZH SLIMCONNECTOR - PRETO - ROLO 150M (DIRETO)</t>
  </si>
  <si>
    <t>OPTICAL CABLE DROP COMPACT FIG.8 LOW FRICTION BLI-CM-01-AR-LSZH SLIMCONNECTOR - BLACK - ROLL 150M (DIRECT)</t>
  </si>
  <si>
    <t>CABLE OPTICO CONECTORIZADO DROP COMPACTO FIG.8 LOW FRICTION BLI-CM-01-AR-LSZH SLIMCONNECTOR - NEGRO - ROLLO 150M (DIRECTO)</t>
  </si>
  <si>
    <t>CABO OPTICO CONECTORIZADO DROP COMPACTO FIG.8 LOW FRICTION BLI-CM-01-AR-LSZH SLIMCONNECTOR - PRETO - ROLO 40M (TRADUTOR OPT)</t>
  </si>
  <si>
    <t>CABO OPTICO CONECTORIZADO DROP COMPACTO FIG.8 LOW FRICTION BLI-CM-01-AR-LSZH SLIMCONNECTOR - PRETO - ROLO 80M (TRADUTOR OPT)</t>
  </si>
  <si>
    <t>CABO OPTICO CONECTORIZADO DROP COMPACTO FIG.8 LOW FRICTION BLI-CM-01-AR-LSZH SLIMCONNECTOR - PRETO - ROLO 120M (TRADUTOR OPT)</t>
  </si>
  <si>
    <t>CABO OPTICO CONECTORIZADO DROP COMPACTO FIG.8 LOW FRICTION BLI-CM-01-AR-LSZH SLIMCONNECTOR - PRETO - ROLO 150M (TRADUTOR OPT)</t>
  </si>
  <si>
    <t>CABO OPTICO CFOA-SM-AS200-S 48F G-652D NR (ABNT CL)</t>
  </si>
  <si>
    <t>OPTICAL CABLE CFOA-SM-AS200-S 48F G-652D NR (ABNT CL)</t>
  </si>
  <si>
    <t>CABLE OPTICO CFOA-SM-AS200-S 48F G-652D NR (ABNT CL)</t>
  </si>
  <si>
    <t>ET00953</t>
  </si>
  <si>
    <t>a0A6100000blnf8</t>
  </si>
  <si>
    <t>MONITORING - LICENÇA DE USO - ON PREMISES - 1 OLT</t>
  </si>
  <si>
    <t>MONITORING - LICENSE OF USE - ON PREMISES - 1 OLT</t>
  </si>
  <si>
    <t>MONITORING - LICENCIA DE USO - ON PREMISES - 1 OLT</t>
  </si>
  <si>
    <t>ET04084</t>
  </si>
  <si>
    <t>a0A6100001ZDcYe</t>
  </si>
  <si>
    <t>MONITORING - ANUIDADE DE MANUTENÇÃO E SUPORTE</t>
  </si>
  <si>
    <t>MONITORING - MAINTENANCE AND SUPPORT ANNUAL</t>
  </si>
  <si>
    <t>MONITORING - ANUIDAD DE MANTENIMIENTO Y SOPORTE</t>
  </si>
  <si>
    <t>DIO BT48 24F BLI A/B G-657A2 LC-APC - TELCORDIA</t>
  </si>
  <si>
    <t>DIO BT48 48F BLI A/B G-657A2 LC-APC - TELCORDIA</t>
  </si>
  <si>
    <t>CABO OPTICO CFOA-SM-DDR-S 96F G-652D TS (PFV) LSZH (ABNT CL)</t>
  </si>
  <si>
    <t>OPTICAL CABLE CFOA-SM-DDR-S 96F G-652D TS (PFV) LSZH (ABNT CL)</t>
  </si>
  <si>
    <t>CABLE OPTICO CFOA-SM-DDR-S 96F G-652D TS (PFV) LSZH (ABNT CL)</t>
  </si>
  <si>
    <t>ET02901</t>
  </si>
  <si>
    <t>a0A6100000blnuZ</t>
  </si>
  <si>
    <t>GRAMPO DE ANCORAGEM FIBERLIGN COM MALHA DE ATERRAMENTO- PLP GAF-1220</t>
  </si>
  <si>
    <t>GRAMPO DE ANCORAGEM FIBERLIGN COM MALHA DE ATERRAMENTO- PLP GAF-1211</t>
  </si>
  <si>
    <t>CABO OPTICO CFOAC-BLI-AS-EO-01 G-657A2 LSZH PR (DROP CIRCULAR MICRO INDOOR 5.00)</t>
  </si>
  <si>
    <t>OPTICAL CABLE CFOAC-BLI-AS-EO-01 G-657A2 LSZH PR (MICRO INDOOR ROUND DROP 5.00)</t>
  </si>
  <si>
    <t>CABLE OPTICO CFOAC-BLI-AS-EO-01 G-657A2 LSZH PR (DROP CIRCULAR MICRO INDOOR 5.00)</t>
  </si>
  <si>
    <t>ET04206</t>
  </si>
  <si>
    <t>a0A4N00001oREf6</t>
  </si>
  <si>
    <t>SERVICE CABLE CONECTORIZADOFANOUT 12F BLI A/B G-657A LC-UPC/MPO12-APC(M) 1.0D2/0.8D3 10.0M - UT - LSZH - AMARELO - TIPO B</t>
  </si>
  <si>
    <t>TRUNK CABLE PRE-TERMINATED FANOUT 12F BLI A/B G-657A LC-UPC/MPO12-APC(M) 1.0D2/0.8D3 10.0M - UT - LSZH - YELLOW - TYPE B</t>
  </si>
  <si>
    <t>CABLE TRONCAL CONECTORIZADO FANOUT 12F BLI A/B G-657A LC-UPC/MPO12-APC(M) 1.0D2/0.8D3 10.0M - UT - LSZH - AMARELO - TIPO B</t>
  </si>
  <si>
    <t>SERVICE CABLE CONECTORIZADO FANOUT 12F BLI A/B G-657A LC-UPC/MPO12-APC(M) 1.0D2/0.8D3 20.0M - UT - LSZH - AMARELO - TIPO B</t>
  </si>
  <si>
    <t>TRUNK CABLE PRE-TERMINATED FANOUT 12F BLI A/B G-657A LC-UPC/MPO12-APC(M) 1.0D2/0.8D3 20.0M - UT - LSZH - YELLOW - TYPE B</t>
  </si>
  <si>
    <t>CABLE TRONCAL CONECTORIZADO FANOUT 12F BLI A/B G-657A LC-UPC/MPO12-APC(M) 1.0D2/0.8D3 20.0M - UT - LSZH - AMARILLO - TIPO B</t>
  </si>
  <si>
    <t>SERVICE CABLE CONECTORIZADO FANOUT 12F BLI A/B G-657A LC-UPC/MPO12-APC(M) 1.0D2/0.8D3 30.0M - UT - LSZH - AMARELO - TIPO B</t>
  </si>
  <si>
    <t>TRUNK CABLE PRE-TERMINATED FANOUT 12F BLI A/B G-657A LC-UPC/MPO12-APC(M) 1.0D2/0.8D3 30.0M - UT - LSZH - YELLOW - TYPE B</t>
  </si>
  <si>
    <t>CABLE TRONCAL CONECTORIZADO FANOUT 12F BLI A/B G-657A LC-UPC/MPO12-APC(M) 1.0D2/0.8D3 30.0M - UT - LSZH - AMARILLO - TIPO B</t>
  </si>
  <si>
    <t>CORDAO MONOFIBRA CONECTORIZADO SM G-652D LC-UPC/LC-UPC 5.0M - LSZH - AMARELO</t>
  </si>
  <si>
    <t>SIMPLEX OPTICAL PATCH CORD SM G-652D LC-UPC/LC-UPC 5.0M - LSZH - YELLOW</t>
  </si>
  <si>
    <t>PATCH CORD OPTICO MONOFIBRA CONECTORIZADO SM G-652D LC-UPC/LC-UPC 5.0M - LSZH - AMARILLO</t>
  </si>
  <si>
    <t>a0A6100001fDply</t>
  </si>
  <si>
    <t>CORDAO MONOFIBRA CONECTORIZADO SM G-652D LC-UPC/LC-UPC 10.0M - LSZH - AMARELO</t>
  </si>
  <si>
    <t>SIMPLEX OPTICAL PATCH CORD SM G-652D LC-UPC/LC-UPC 10.0M - LSZH- YELLOW</t>
  </si>
  <si>
    <t>PATCH CORD OPTICO MONOFIBRA CONECTORIZADO SM G-652D LC-UPC/LC-UPC 10.0M - LSZH - AMARILLO</t>
  </si>
  <si>
    <t>CORDAO MONOFIBRA CONECTORIZADO SM G-652D LC-UPC/LC-UPC 15.0M - LSZH - AMARELO</t>
  </si>
  <si>
    <t>SIMPLEX OPTICAL PATCH CORD SM G-652D LC-UPC/LC-UPC 15.0M - LSZH - YELLOW</t>
  </si>
  <si>
    <t>PATCH CORD OPTICO MONOFIBRA CONECTORIZADO SM G-652D LC-UPC/LC-UPC 15.0M - LSZH - AMARILLO</t>
  </si>
  <si>
    <t>CORDAO MONOFIBRA CONECTORIZADO SM G-652D LC-UPC/LC-UPC 20.0M - LSZH - AMARELO</t>
  </si>
  <si>
    <t>SIMPLEX OPTICAL PATCH CORD SM G-652D LC-UPC/LC-UPC 20.0M - LSZH - YELLOW</t>
  </si>
  <si>
    <t>PATCH CORD OPTICO MONOFIBRA CONECTORIZADO SM G-652D LC-UPC/LC-UPC 20.0M - LSZH - AMARILLO</t>
  </si>
  <si>
    <t>CORDAO MONOFIBRA CONECTORIZADO SM G-652D LC-UPC/LC-UPC 25.0M - LSZH - AMARELO</t>
  </si>
  <si>
    <t>SIMPLEX OPTICAL PATCH CORD SM G-652D LC-UPC/LC-UPC 25.0M - LSZH - YELLOW</t>
  </si>
  <si>
    <t>PATCH CORD OPTICO MONOFIBRA CONECTORIZADO SM G-652D LC-UPC/LC-UPC 25.0M - LSZH - AMARILLO</t>
  </si>
  <si>
    <t>CORDAO MONOFIBRA CONECTORIZADO SM G-652D LC-UPC/LC-UPC 30.0M - LSZH - AMARELO</t>
  </si>
  <si>
    <t>SIMPLEX OPTICAL PATCH CORD SM G-652D LC-UPC/LC-UPC 30.0M - LSZH - YELLOW</t>
  </si>
  <si>
    <t>PATCH CORD OPTICO MONOFIBRA CONECTORIZADO SM G-652D LC-UPC/LC-UPC 30.0M - LSZH - AMARILLO</t>
  </si>
  <si>
    <t>SERVICE 1Y 24x7 - OLT CHASSIS - FROM 1 TO 2 OLTS</t>
  </si>
  <si>
    <t>SERVICIO 1 ANO 24x7 - OLT CHASSI - DE 1 HASTA 2 OLTS</t>
  </si>
  <si>
    <t>PS00004</t>
  </si>
  <si>
    <t>a0A6100000qvxrM</t>
  </si>
  <si>
    <t>CABO OPTICO CFOA-SM-AS80-S 08F RC (ABNT)</t>
  </si>
  <si>
    <t>OPTICAL CABLE CFOA-SM-AS80-S 08F RC (ABNT)</t>
  </si>
  <si>
    <t>CABLE OPTICO CFOA-SM-AS80-S 08F RC (ABNT)</t>
  </si>
  <si>
    <t>CABO OPTICO CFOA-SM-AS120-S 24F RC (ABNT)</t>
  </si>
  <si>
    <t>OPTICAL CABLE CFOA-SM-AS120-S 24F RC (ABNT)</t>
  </si>
  <si>
    <t>CABLE OPTICO CFOA-SM-AS120-S 24F RC (ABNT)</t>
  </si>
  <si>
    <t>ESTICADOR ALÇA PLASTICA TIPO CUNHA PARA CABOS OPTICOS DROP CIRCULAR 3MM</t>
  </si>
  <si>
    <t>PLASTIC STRAP STRETCH WEDGE TYPE FOR DROP ROUND 3MM OPTICAL CABLE</t>
  </si>
  <si>
    <t>ESTICADOR ALQUILA PLASTICA TIPO CUNHA PARA CABLES OPTICOS DROP CIRCULAR 3MM</t>
  </si>
  <si>
    <t>ESTICADOR ALÇA PLASTICA TIPO CUNHA SEM GANCHO PARA CABOS OPTICOS DROP CIRCULAR 5MM</t>
  </si>
  <si>
    <t>PLASTIC STRAP STRETCH WEDGE TYPE WITHOUT HOOK FOR DROP ROUND 5MM OPTICAL CABLE</t>
  </si>
  <si>
    <t>ESTICADOR ALQUILA PLASTICA TIPO CUNHA SIN GANCHO PARA CABLES OPTICOS DROP CIRCULAR 5MM</t>
  </si>
  <si>
    <t>CABO OPTICO AT-3BE27D6-024-CLJE</t>
  </si>
  <si>
    <t>OPTICAL CABLE AT-3BE27D6-024-CLJE</t>
  </si>
  <si>
    <t>CABLE OPTICO AT-3BE27D6-024-CLJE</t>
  </si>
  <si>
    <t>ET03261</t>
  </si>
  <si>
    <t>a0A6100000blnyY</t>
  </si>
  <si>
    <t>CABO OPTICO CFOA-SM-ARD-S 18F TS (ABNT CL)</t>
  </si>
  <si>
    <t>OPTICAL CABLE CFOA-SM-ARD-S 18F TS (ABNT CL)</t>
  </si>
  <si>
    <t>CABLE OPTICO CFOA-SM-ARD-S 18F TS (ABNT CL)</t>
  </si>
  <si>
    <t>ET02800</t>
  </si>
  <si>
    <t>a0A6100000blntO</t>
  </si>
  <si>
    <t>CABO OPTICO AT-3BE27NT-024-TMGB</t>
  </si>
  <si>
    <t>OPTICAL CABLE AT-3BE27NT-024-TMGB</t>
  </si>
  <si>
    <t>CABLE OPTICO AT-3BE27NT-024-TMGB</t>
  </si>
  <si>
    <t>CABO OPTICO CFOA-SM-DDR-S 72F G-652D TS (PFV) LSZH (ABNT CL)</t>
  </si>
  <si>
    <t>OPTICAL CABLE CFOA-SM-DDR-S 72F G-652D TS (PFV) LSZH (ABNT CL)</t>
  </si>
  <si>
    <t>CABLE OPTICO CFOA-SM-DDR-S 72F G-652D TS (PFV) LSZH (ABNT CL)</t>
  </si>
  <si>
    <t>ET02719</t>
  </si>
  <si>
    <t>a0A6100000blnsJ</t>
  </si>
  <si>
    <t>CABO OPTICO CFOI-BLI-CM-01-BA-LSZH EZ-BEND - EUROCLASS Dca (s1a, d1, a1) - RIB 500M (MICRO INDOOR LOW FRICTION)</t>
  </si>
  <si>
    <t>OPTICAL CABLE CFOI-BLI-CM-01-BA-LSZH EZ-BEND - EUROCLASS Dca (s1a, d1, a1) - RIB 500M (MICRO INDOOR LOW FRICTION)</t>
  </si>
  <si>
    <t>CABLE OPTICO CFOI-BLI-CM-01-BA-LSZH EZ-BEND - EUROCLASS Dca (s1a, d1, a1) - RIB 500M (MICRO INDOOR LOW FRICTION)</t>
  </si>
  <si>
    <t>ET03241</t>
  </si>
  <si>
    <t>a0A6100000blnyI</t>
  </si>
  <si>
    <t>GANCHO DE AÇO PARA ALÇA PLÁSTICA PARA ANCORAGEM DE CABOS OPTICOS DROP 5MM.</t>
  </si>
  <si>
    <t>METAL HOOK FOR PLASTIC STRAP FOR DROP ROUND 5MM OPTICAL CABLE</t>
  </si>
  <si>
    <t>GANCHO DE ACERO PARA ALZA PLÁSTICA PARA ANCLAJE DE CABLES OPTICOS DROP 5MM.</t>
  </si>
  <si>
    <t>CORDAO OPTICO CONECTORIZADO 12F OM3 MPO12-UPC(F)/MPO12-UPC(F) 30.0D3 - MTF - LSZH - ACQUA - TIPO B</t>
  </si>
  <si>
    <t>OPTICAL PATCH CORD 12F OM3 MPO12-UPC(F)/MPO12-UPC(F) 30.0D3 - MTF - LSZH - ACQUA - TYPE B</t>
  </si>
  <si>
    <t>CORDON OPTICO CONECTORIZADO 12F OM3 MPO12-UPC(F)/MPO12-UPC(F) 30.0D3 - MTF - LSZH - ACQUA  - TIPO B</t>
  </si>
  <si>
    <t>ET02608</t>
  </si>
  <si>
    <t>a0A6100000blnqx</t>
  </si>
  <si>
    <t>SERVICE CABLE CONECTORIZADO 24F OM3 LC-UPC/LC-UPC 1.0D2/1.0D2 15.0M - TS - LSZH - ACQUA (A - B)</t>
  </si>
  <si>
    <t>TRUNK CABLE PRE-TERMINATED 24F OM3 LC-UPC/LC-UPC 1.0D2/1.0D2 15.0M - TS - LSZH - AQUA (A - B)</t>
  </si>
  <si>
    <t>CABLE TRONCAL CONECTORIZADO 24F OM3 LC-UPC/LC-UPC 1.0D2/1.0D2 15.0M - TS - LSZH - ACQUA  (A - B)</t>
  </si>
  <si>
    <t>ET02814</t>
  </si>
  <si>
    <t>a0A6100000blnta</t>
  </si>
  <si>
    <t>SERVICE CABLE CONECTORIZADO 24F OM3 LC-UPC/LC-UPC 1.0D2/1.0D2 35.0M - TS - LSZH - ACQUA (A - B)</t>
  </si>
  <si>
    <t>TRUNK CABLE PRE-TERMINATED 24F OM3 LC-UPC/LC-UPC 1.0D2/1.0D2 35.0M - TS - LSZH - AQUA (A - B)</t>
  </si>
  <si>
    <t>CABLE TRONCAL CONECTORIZADO 24F OM3 LC-UPC/LC-UPC 1.0D2/1.0D2 35.0M - TS - LSZH - ACQUA  (A - B)</t>
  </si>
  <si>
    <t>CORDAO OPTICO CONECTORIZADO 12F OM3 LC-UPC/MPO12-UPC(F) 0.7D2/1.0D3 - MTF - LSZH - ACQUA - TIPO B</t>
  </si>
  <si>
    <t>OPTICAL PATCH CORD 12F OM3 LC-UPC/MPO12-UPC(F) 0.7D2/1.0D3 - MTF - LSZH - ACQUA - TYPE B</t>
  </si>
  <si>
    <t>CORDON OPTICO CONECTORIZADO 12F OM3 LC-UPC/MPO12-UPC(F) 0.7D2/1.0D3 - MTF - LSZH - ACQUA - TIPO B</t>
  </si>
  <si>
    <t>CABO OPTICO CFOA-SM-DDR-S 96F (PFV) LSZH G-652D</t>
  </si>
  <si>
    <t>OPTICAL CABLE CFOA-SM-DDR-S 96F (PFV) LSZH G-652D</t>
  </si>
  <si>
    <t>CABLE OPTICO CFOA-SM-DDR-S 96F (PFV) LSZH G-652D</t>
  </si>
  <si>
    <t>ET01538</t>
  </si>
  <si>
    <t>a0A6100000blngE</t>
  </si>
  <si>
    <t>CABO OPTICO CFOA-SM-DDR-S 96F G-652D (PFV) LSZH</t>
  </si>
  <si>
    <t>OPTICAL CABLE CFOA-SM-DDR-S 96F G-652D (PFV) LSZH</t>
  </si>
  <si>
    <t>CABLE OPTICO CFOA-SM-DDR-S 96F G-652D (PFV) LSZH</t>
  </si>
  <si>
    <t>CABO OPTICO CFOA-SM-DDR-S 04F G-652D TS (PFV) (ABNT CL)</t>
  </si>
  <si>
    <t>OPTICAL CABLE CFOA-SM-DDR-S 04F G-652D TS (PFV) (ABNT CL)</t>
  </si>
  <si>
    <t>CABLE OPTICO CFOA-SM-DDR-S 04F G-652D TS (PFV) (ABNT CL)</t>
  </si>
  <si>
    <t>PLAQUETA PARA FK-CTO-16MC (CAIXA TERMINAL OPTICA CONECTORIZADA) - LOGO CLIENTE</t>
  </si>
  <si>
    <t>LOGOMARK FOR FK-CTO-16MC (SLIMBOX DROP TERMINAL) - CLIENT LOGO</t>
  </si>
  <si>
    <t>PLACA PARA FK-CTO-16MC (CAJA TERMINAL OPTICA CONECTORIZADA) - LOGO CLIENTE</t>
  </si>
  <si>
    <t>CONSCIUS MANAGER - MÓDULO MAPAS - LICENÇA DE USO 1 ANO - ON PREMISES</t>
  </si>
  <si>
    <t>CONSCIUS MANAGER - MAP MODULE - LICENSE OF USE 1 YEAR - ON PREMISES</t>
  </si>
  <si>
    <t>CONSCIUS MANAGER - MÓDULO MAPAS - LICENCIA DE USO 1 AÑO - ON PREMISES</t>
  </si>
  <si>
    <t>ET04174</t>
  </si>
  <si>
    <t>a0A6100001dhfll</t>
  </si>
  <si>
    <t>CABO OPTICO CFOA-SM-LV-AS-CMO15KN-S 24F G-652D RT/RC</t>
  </si>
  <si>
    <t>OPTICAL CABLE CFOA-SM-LV-AS-CMO15KN-S 24F G-652D RT/RC</t>
  </si>
  <si>
    <t>CABLE OPTICO CFOA-SM-LV-AS-CMO15KN-S 24F G-652D RT/RC</t>
  </si>
  <si>
    <t>ET01204</t>
  </si>
  <si>
    <t>a0A6100000blnfQ</t>
  </si>
  <si>
    <t>CABO OPTICO CFOA-SM-ARE-S 24F TS (ABNT CL)</t>
  </si>
  <si>
    <t>OPTICAL CABLE CFOA-SM-ARE-S 24F TS (ABNT CL)</t>
  </si>
  <si>
    <t>CABLE OPTICO CFOA-SM-ARE-S 24F TS (ABNT CL)</t>
  </si>
  <si>
    <t>CABO OPTICO CFOA-SM-ARE-S 12F TS (ABNT CL)</t>
  </si>
  <si>
    <t>OPTICAL CABLE CFOA-SM-ARE-S 12F TS (ABNT CL)</t>
  </si>
  <si>
    <t>CABLE OPTICO CFOA-SM-ARE-S 12F TS (ABNT CL)</t>
  </si>
  <si>
    <t>CABO OPTICO CFOA-SM-ARE-S 36F TS (ABNT CL)</t>
  </si>
  <si>
    <t>OPTICAL CABLE CFOA-SM-ARE-S 36F TS (ABNT CL)</t>
  </si>
  <si>
    <t>CABLE OPTICO CFOA-SM-ARE-S 36F TS (ABNT CL)</t>
  </si>
  <si>
    <t>DIO SUB-BASTIDOR 144F MODULAR SC-APC C/ SHUTTER ABNT - COMPLETO (MODELO ATC)</t>
  </si>
  <si>
    <t>ODF 144F MODULAR SC-APC W/ SHUTTER ABNT - COMPLETE (ATC MODEL)</t>
  </si>
  <si>
    <t>ODF SUB-BASTIDOR 144F MODULAR SC-APC C/ SHUTTER ABNT - COMPLETO (MODELO ATC)</t>
  </si>
  <si>
    <t>ET02671</t>
  </si>
  <si>
    <t>a0A6100000blnrj</t>
  </si>
  <si>
    <t>DIO SUB-BASTIDOR 144F (72F) MODULAR SC-APC C/ SHUTTER ABNT - (MODELO ATC)</t>
  </si>
  <si>
    <t>ODF 144F (72F) MODULAR SC-APC W/ SHUTTER ABNT - (ATC MODEL)</t>
  </si>
  <si>
    <t>ODF SUB-BASTIDOR 144F (72F) MODULAR SC-APC C/ SHUTTER ABNT - (MODELO ATC)</t>
  </si>
  <si>
    <t>CABO OPTICO CFOA-SM-LV-AS-CMO5KN-S 24F G-652D RT/RC</t>
  </si>
  <si>
    <t>OPTICAL CABLE CFOA-SM-LV-AS-CMO5KN-S 24F G-652D RT/RC</t>
  </si>
  <si>
    <t>CABLE OPTICO CFOA-SM-LV-AS-CMO5KN-S 24F G-652D RT/RC</t>
  </si>
  <si>
    <t>CABO OPTICO CFOA-SM-LV-AS-CMO5KN-S 12F G-652D RT/RC</t>
  </si>
  <si>
    <t>OPTICAL CABLE CFOA-SM-LV-AS-CMO5KN-S 12F G-652D RT/RC</t>
  </si>
  <si>
    <t>CABLE OPTICO CFOA-SM-LV-AS-CMO5KN-S 12F G-652D RT/RC</t>
  </si>
  <si>
    <t>CABO OPTICO CFOA-SM-LV-AS-CMO15KN-S 48F G-652D RT/RC</t>
  </si>
  <si>
    <t>OPTICAL CABLE CFOA-SM-LV-AS-CMO15KN-S 48F G-652D RT/RC</t>
  </si>
  <si>
    <t>CABLE OPTICO CFOA-SM-LV-AS-CMO15KN-S 48F G-652D RT/RC</t>
  </si>
  <si>
    <t>CABO OPTICO CFOA-SM-LV-AS-CMO15KN-S 12F G-652D RT/RC</t>
  </si>
  <si>
    <t>OPTICAL CABLE CFOA-SM-LV-AS-CMO15KN-S 12F G-652D RT/RC</t>
  </si>
  <si>
    <t>CABLE OPTICO CFOA-SM-LV-AS-CMO15KN-S 12F G-652D RT/RC</t>
  </si>
  <si>
    <t>CABO OPTICO CFOA-SM-LV-AS-CMO5KN-S 48F G-652D RT/RC</t>
  </si>
  <si>
    <t>OPTICAL CABLE CFOA-SM-LV-AS-CMO5KN-S 48F G-652D RT/RC</t>
  </si>
  <si>
    <t>CABLE OPTICO CFOA-SM-LV-AS-CMO5KN-S 48F G-652D RT/RC</t>
  </si>
  <si>
    <t>CABO OPTICO CFOA-SM-LV-AS-CMO10KN-S 12F G-652D RT/RC</t>
  </si>
  <si>
    <t>OPTICAL CABLE CFOA-SM-LV-AS-CMO10KN-S 12F G-652D RT/RC</t>
  </si>
  <si>
    <t>CABLE OPTICO CFOA-SM-LV-AS-CMO10KN-S 12F G-652D RT/RC</t>
  </si>
  <si>
    <t>CABO OPTICO OPTIC-LAN 04F SM G-652D NR</t>
  </si>
  <si>
    <t>OPTICAL CABLE OPTIC-LAN 04F SM G-652D NR</t>
  </si>
  <si>
    <t>CABLE OPTICO OPTIC-LAN 04F SM G-652D NR</t>
  </si>
  <si>
    <t>ET2289</t>
  </si>
  <si>
    <t>*CAIXA TERMINAL OPTICA PRECONECTORIZADA INLINE FK-CTO 16P (8 PIGTAIL/8ADAP DIRETO) (383329)</t>
  </si>
  <si>
    <t>*PRE-TERMINATED SLIMBOX DROP TERMINAL INLINE FK-CTOP-16P (8 PIGTAILS/8ADAP DIRETO) (383329)</t>
  </si>
  <si>
    <t>*CAJA TERMINAL OPTICA PRE-CONECTORIZADA INLINE FK-CTOP-16P (8 PIGTAILS/8ADAPT DIRECTO) (383329)</t>
  </si>
  <si>
    <t>ET04095</t>
  </si>
  <si>
    <t>a0A6100001c1aRu</t>
  </si>
  <si>
    <t>*CAIXA TERMINAL OPTICA PRECONECTORIZADA INLINE FK-CTO 16P (2 x 1x8/16ADAP DIRETO) (383326)</t>
  </si>
  <si>
    <t>*PRE-TERMINATED SLIMBOX DROP TERMINAL INLINE FK-CTOP-16P (2 X 1X8/16ADAP DIRETO) (383326)</t>
  </si>
  <si>
    <t>*CAJA TERMINAL OPTICA PRE-CONECTORIZADA INLINE FK-CTOP-16P (2 X 1X8/16ADAP DIRETO) (383326)</t>
  </si>
  <si>
    <t>*CAIXA TERMINAL OPTICA PRECONECTORIZADA INLINE FK-CTO 16P (1x8/8ADAP DIRETO) (383325)</t>
  </si>
  <si>
    <t>*PRE-TERMINATED SLIMBOX DROP TERMINAL INLINE FK-CTOP-16P (1X8/8ADAP DIRETO) (383325)</t>
  </si>
  <si>
    <t>*CAJA TERMINAL OPTICA PRE-CONECTORIZADA INLINE FK-CTOP-16P (1X8/8ADAP DIRETO) (383325)</t>
  </si>
  <si>
    <t>SERVICE CABLE CONECTORIZADO 08F OM3 LC-UPC/LC-UPC 1.0D2/1.0D2 150.0M - TIGHT - LSZH - ACQUA</t>
  </si>
  <si>
    <t>TRUNK CABLE PRE-TERMINATED 08F OM3 LC-UPC/LC-UPC 1.0D2/1.0D2 150.0M - TIGHT - LSZH - ACQUA</t>
  </si>
  <si>
    <t>CABLE TRONCAL CONECTORIZADO 08F OM3 LC-UPC/LC-UPC 1.0D2/1.0D2 150.0M - TIGHT - LSZH - ACQUA</t>
  </si>
  <si>
    <t>CABO OPTICO CFOA-SM-LV-AS-CMO15KN-S 12F G-652D RT (ABNT CL)</t>
  </si>
  <si>
    <t>OPTICAL CABLE CFOA-SM-LV-AS-CMO15KN-S 12F G-652D RT (ABNT CL)</t>
  </si>
  <si>
    <t>CABLE OPTICO CFOA-SM-LV-AS-CMO15KN-S 12F G-652D RT (ABNT CL)</t>
  </si>
  <si>
    <t>ET02918</t>
  </si>
  <si>
    <t>a0A6100000blnuk</t>
  </si>
  <si>
    <t>CORDAO DUPLEX CONECTORIZADO SM G-652D SC-UPC/SC-UPC 2.5M - LSZH - AZUL</t>
  </si>
  <si>
    <t>DUPLEX OPTICAL PATCH CORD SM G-652D SC-UPC/SC-UPC 2.5M - LSZH - BLUE</t>
  </si>
  <si>
    <t>PATCH CORD OPTICO DUPLEX CONECTORIZADO SM G-652D SC-UPC/SC-UPC 2.5M - LSZH - AZUL</t>
  </si>
  <si>
    <t>ET01854</t>
  </si>
  <si>
    <t>a0A6100000blnj2</t>
  </si>
  <si>
    <t>CABO OPTICO CFOT-MM-EOR 06F (50)OM4 LSZH (FIBER-LAN-AR (PFV) INDOOR/OUTDOOR)</t>
  </si>
  <si>
    <t>OPTICAL CABLE CFOT-MM-EOR 06F (50)OM4 LSZH (FIBER-LAN-AR (PFV) INDOOR/OUTDOOR)</t>
  </si>
  <si>
    <t>CABLE OPTICO CFOT-MM-EOR 06F (50)OM4 LSZH (FIBER-LAN-AR (PFV) INDOOR/OUTDOOR)</t>
  </si>
  <si>
    <t>ET03360</t>
  </si>
  <si>
    <t>a0A6100000blnzg</t>
  </si>
  <si>
    <t>CAIXA TERMINAL OPTICA PRE-CONECTORIZADA FK-CTOP-8P (8 PIGTAILS ABNT DIRETO) (383329)</t>
  </si>
  <si>
    <t>PRE-TERMINATED SLIMBOX DROP TERMINAL FK-CTOP-8P (8 PIGTAILS ABNT DIRECT)</t>
  </si>
  <si>
    <t>CAJA TERMINAL OPTICA PRE-CONECTORIZADA FK-CTOP-8P (8 PIGTAILS ABNT DIRECTO) (383329)</t>
  </si>
  <si>
    <t>CABO OPTICO CFOA-SM-AS200-S 96F G-652D ZWP TS</t>
  </si>
  <si>
    <t>OPTICAL CABLE CFOA-SM-AS200-S 96F G-652D ZWP TS</t>
  </si>
  <si>
    <t>CABLE OPTICO CFOA-SM-AS200-S 96F G-652D ZWP TS</t>
  </si>
  <si>
    <t>ET03191</t>
  </si>
  <si>
    <t>a0A6100001ZBNXy</t>
  </si>
  <si>
    <t>CABO OPTICO CFOA-SM-LV-AS-CMO20KN-S 36F G-652D RT (ABNT CL)</t>
  </si>
  <si>
    <t>OPTICAL CABLE CFOA-SM-LV-AS-CMO20KN-S 36F G-652D RT (ABNT CL)</t>
  </si>
  <si>
    <t>CABLE OPTICO CFOA-SM-LV-AS-CMO20KN-S 36F G-652D RT (ABNT CL)</t>
  </si>
  <si>
    <t>ET00949</t>
  </si>
  <si>
    <t>a0A6100000blnf7</t>
  </si>
  <si>
    <t>CABO OPTICO OPTIC-LAN 12F BLI G-657-A1 NR</t>
  </si>
  <si>
    <t>OPTICAL CABLE OPTIC-LAN 12F BLI G-657-A1 NR</t>
  </si>
  <si>
    <t>CABLE OPTICO OPTIC-LAN 12F BLI G-657-A1 NR</t>
  </si>
  <si>
    <t>ET02289</t>
  </si>
  <si>
    <t>a0A6100000blnn9</t>
  </si>
  <si>
    <t>PATROCINIO PLATINUM FURUKAWA SUMMIT</t>
  </si>
  <si>
    <t>PATROCINIO GOLD FURUKAWA SUMMIT</t>
  </si>
  <si>
    <t>PATROCINIO SILVER FURUKAWA SUMMIT</t>
  </si>
  <si>
    <t>PATROCINIO PLATINUM KICK-OFF CONNECTIONS FURUKAWA</t>
  </si>
  <si>
    <t>PATROCINIO GOLD KICK-OFF CONNECTIONS FURUKAWA</t>
  </si>
  <si>
    <t>PATROCINIO SILVER KICK-OFF CONNECTIONS FURUKAWA</t>
  </si>
  <si>
    <t>CABO OPTICOCFOA-NZD-AS120-S 36F G-655C (NZD LA) NR</t>
  </si>
  <si>
    <t>OPTICAL CABLE CFOA-NZD-AS120-S 36F G-655C (NZD LA) NR</t>
  </si>
  <si>
    <t>CABLE OPTICO CFOA-NZD-AS120-S 36F G-655C (NZD LA) NR</t>
  </si>
  <si>
    <t>CABO OPTICO CABO OPTICO CFOA-NZD-AS120-S 12F G-655C (NZD LA) NR</t>
  </si>
  <si>
    <t>OPTICAL CABLECABO OPTICO CFOA-NZD-AS120-S 12F G-655C (NZD LA) NR</t>
  </si>
  <si>
    <t>CABLE OPTICO CABO OPTICO CFOA-NZD-AS120-S 12F G-655C (NZD LA) NR</t>
  </si>
  <si>
    <t>CABO OPTICO CFOA-NZD-AS120-S 24F G-655C (NZD LA) NR</t>
  </si>
  <si>
    <t>OPTICAL CABLE CFOA-NZD-AS120-S 24F G-655C (NZD LA) NR</t>
  </si>
  <si>
    <t>CABLE OPTICO CFOA-NZD-AS120-S 24F G-655C (NZD LA) NR</t>
  </si>
  <si>
    <t>CONVERSOR TDM OVER IP 4E1/T1, AC</t>
  </si>
  <si>
    <t>SERVICE CABLE CONECTORIZADO48F SM G-652D SC-UPC/NC 0.8D2 110.0M - TS - LSZH - AMARELO</t>
  </si>
  <si>
    <t>TRUNK CABLE PRE-TERMINATED 448F SM G-652D SC-UPC/NC 0.8D2 110.0M - TS - LSZH  - YELLOW</t>
  </si>
  <si>
    <t>CABLE TRONCAL CONECTORIZADO 48F SM G-652D SC-UPC/NC 0.8D2 110.0M - TS - LSZH - AMARILLO</t>
  </si>
  <si>
    <t>SERVICE CABLE CONECTORIZADO 48F SM G-652D SC-UPC/NC 0.8D2 150.0M - TS - LSZH - AMARELO</t>
  </si>
  <si>
    <t>TRUNK CABLE PRE-TERMINATED 48F SM G-652D SC-UPC/NC 0.8D2 150.0M - TS - LSZH - YELLOW</t>
  </si>
  <si>
    <t>CABLE TRONCAL CONECTORIZADO 48F SM G-652D SC-UPC/NC 0.8D2 150.0M - TS - LSZH - AMARILLO</t>
  </si>
  <si>
    <t>SERVICE CABLE CONECTORIZADO 96F SM G-652D SC-UPC/NC 0.8D2 110.0M - TS - LSZH - AMARELO</t>
  </si>
  <si>
    <t>TRUNK CABLE PRE-TERMINATED 96F SM G-652D SC-UPC/NC 0.8D2 110.0M - TS - LSZH - YELLOW</t>
  </si>
  <si>
    <t>CABLE TRONCAL CONECTORIZADO 96F SM G-652D SC-UPC/NC 0.8D2 110.0M - TS - LSZH - AMARILLO</t>
  </si>
  <si>
    <t>SERVICE CABLE CONECTORIZADO96F SM G-652D SC-UPC/NC 0.8D2 150.0M - TS - LSZH  - AMARELO</t>
  </si>
  <si>
    <t>TRUNK CABLE PRE-TERMINATED 96F SM G-652D SC-UPC/NC 0.8D2 150.0M - TS - LSZH  - YELLOW</t>
  </si>
  <si>
    <t>CABLE TRONCAL CONECTORIZADO96F SM G-652D SC-UPC/NC 0.8D2 150.0M - TS - LSZH  - AMARILLO</t>
  </si>
  <si>
    <t>SERVICE CABLE CONECTORIZADO 96F SM G-652D SC-UPC/NC 0.8D2 70.0M - TS - LSZH - AMARELO</t>
  </si>
  <si>
    <t>TRUNK CABLE PRE-TERMINATED 96F SM G-652D SC-UPC/NC 0.8D2 70.0M - TS - LSZH - YELLOW</t>
  </si>
  <si>
    <t>CABLE TRONCAL CONECTORIZADO 96F SM G-652D SC-UPC/NC 0.8D2 70.0M - TS - LSZH - AMARILLO</t>
  </si>
  <si>
    <t>CORDAO MONOFIBRA CONECTORIZADO SM E2000-APC/E2000-APC 45.0M - COG - AZUL</t>
  </si>
  <si>
    <t>SIMPLEX OPTICAL PATCH CORD SM E2000-APC/E2000-APC 45.0M - OFN - BLUE</t>
  </si>
  <si>
    <t>PATCH CORD OPTICO MONOFIBRA CONECTORIZADO SM E2000-APC/E2000-APC 45.0M - COG - AZUL</t>
  </si>
  <si>
    <t>CORDAO MONOFIBRA CONECTORIZADO SM E2000-APC/E2000-APC 50.0M - COG - AZUL</t>
  </si>
  <si>
    <t>SIMPLEX OPTICAL PATCH CORD SM E2000-APC/E2000-APC 50.0M - OFN - BLUE</t>
  </si>
  <si>
    <t>PATCH CORD OPTICO MONOFIBRA CONECTORIZADO SM E2000-APC/E2000-APC 50.0M - COG - AZUL</t>
  </si>
  <si>
    <t>CORDAO MONOFIBRA CONECTORIZADO SM FC-UPC/SC-APC 40.0M - COG - AZUL</t>
  </si>
  <si>
    <t>SIMPLEX OPTICAL PATCH CORD SM FC-UPC/SC-APC 40.0M - OFN - BLUE</t>
  </si>
  <si>
    <t>PATCH CORD OPTICO MONOFIBRA CONECTORIZADO SM FC-UPC/SC-APC 40.0M - COG - AZUL</t>
  </si>
  <si>
    <t>CORDAO MONOFIBRA CONECTORIZADO SM SC-UPC/SC-UPC 40.0M - COG - AZUL</t>
  </si>
  <si>
    <t>SIMPLEX OPTICAL PATCH CORD SM SC-UPC/SC-UPC 40.0M - OFN - BLUE</t>
  </si>
  <si>
    <t>PATCH CORD OPTICO MONOFIBRA CONECTORIZADO SM SC-UPC/SC-UPC 40.0M - COG - AZUL</t>
  </si>
  <si>
    <t>CORDAO MONOFIBRA CONECTORIZADO SM LC-APC/SC-UPC 7.0M - COG - AZUL</t>
  </si>
  <si>
    <t>SIMPLEX OPTICAL PATCH CORD SM LC-APC/SC-UPC 7.0M - OFN - BLUE</t>
  </si>
  <si>
    <t>PATCH CORD OPTICO MONOFIBRA CONECTORIZADO SM LC-APC/SC-UPC 7.0M - COG - AZUL</t>
  </si>
  <si>
    <t>CORDAO MONOFIBRA CONECTORIZADO SM LC-UPC/SC-APC 3.0M - COG - AZUL</t>
  </si>
  <si>
    <t>SIMPLEX OPTICAL PATCH CORD SM LC-UPC/SC-APC 3.0M - OFN - BLUE</t>
  </si>
  <si>
    <t>PATCH CORD OPTICO MONOFIBRA CONECTORIZADO SM LC-UPC/SC-APC 3.0M - COG - AZUL</t>
  </si>
  <si>
    <t>CORDAO MONOFIBRA CONECTORIZADO 50.0 LC-UPC/SC-APC 2.0M - COG - AMARELO</t>
  </si>
  <si>
    <t>SIMPLEX OPTICAL PATCH CORD 50.0 LC-UPC/SC-APC 2.0M - OFN - YELLOW</t>
  </si>
  <si>
    <t>PATCH CORD OPTICO MONOFIBRA CONECTORIZADO 50.0 LC-UPC/SC-APC 2.0M - COG - AMARILLO</t>
  </si>
  <si>
    <t>CORDAO DUPLEX CONECTORIZADO OM4 SC-UPC/SC-UPC 2.0M - LSZH - ACQUA</t>
  </si>
  <si>
    <t>DUPLEX OPTICAL PATCH CORD OM4 SC-UPC/SC-UPC 2.0M - LSZH - AQUA</t>
  </si>
  <si>
    <t>PATCH CORD OPTICO DUPLEX CONECTORIZADO OM4 SC-UPC/SC-UPC 2.0M - LSZH - ACQUA</t>
  </si>
  <si>
    <t>EXTENSAO MONOFIBRA 62.5 SC-UPC 1.5M - COG - LARANJA - D0.9</t>
  </si>
  <si>
    <t>PIGTAIL MONOFIBRA 62.5 SC-UPC 1.5M - COG - LARANJA - D0.9</t>
  </si>
  <si>
    <t>EXTENSION MONOFIBRA 62.5 SC-UPC 1.5M - COG - LARANJA - D0.9</t>
  </si>
  <si>
    <t>ET02192</t>
  </si>
  <si>
    <t>a0A6100000blnm8</t>
  </si>
  <si>
    <t>EXTENSAO MONOFIBRA 62.5 LC-UPC 1.5M - COG - LARANJA - D0.9</t>
  </si>
  <si>
    <t>PIGTAIL MONOFIBRA 62.5 LC-UPC 1.5M - COG - LARANJA - D0.9</t>
  </si>
  <si>
    <t>EXTENSION MONOFIBRA 62.5 LC-UPC 1.5M - COG - LARANJA - D0.9</t>
  </si>
  <si>
    <t>CABO OPTICO AT-3BE27NT-012-CMAB</t>
  </si>
  <si>
    <t>OPTICAL CABLE AT-3BE27NT-012-CMAB</t>
  </si>
  <si>
    <t>CABLE OPTICO AT-3BE27NT-012-CMAB</t>
  </si>
  <si>
    <t>CABO OPTICOAT-3BE27DT-012-TMCB</t>
  </si>
  <si>
    <t>CABLE OPTICO AT-3BE27DT-012-TMCB</t>
  </si>
  <si>
    <t>CONECTOR PARALELO P CABO OPDC 10,1MM / FIO ATERRAMENTO 16MM2</t>
  </si>
  <si>
    <t>PARALELLEL CONECTOR FOR OPDC 10.1MM/GROUND WIRE 16MM2</t>
  </si>
  <si>
    <t>CONECTOR PARALELO P CABLE OPDC 10,1MM/CONEXION A TIERRA 16MM2</t>
  </si>
  <si>
    <t>CABO OPTICO CFOT-MM-UTR 02F (50) OM3 COG (OPTIC-LAN-AR (PFV))</t>
  </si>
  <si>
    <t>OPTICAL CABLE CFOT-MM-UTR 02F (50) OM3 COG (OPTIC-LAN-AR (PFV))</t>
  </si>
  <si>
    <t>CABLE OPTICO CFOT-MM-UTR 02F (50) OM3 COG (OPTIC-LAN-AR (PFV))</t>
  </si>
  <si>
    <t>ET02040</t>
  </si>
  <si>
    <t>a0A6100000blnkQ</t>
  </si>
  <si>
    <t>CONECTOR PARALELO P CABO OPDC 10,8MM / FIO ATERRAMENTO 16MM2</t>
  </si>
  <si>
    <t>PARALELLEL CONECTOR FOR OPDC 10.8MM/GROUND WIRE 16MM2</t>
  </si>
  <si>
    <t>CONECTOR PARALELO P CABLE OPDC 10,8MM/CONEXION A TIERRA 16MM2</t>
  </si>
  <si>
    <t>CABO OPTICO CFOT-SM-UTR 08F G-652D LSZH (OPTIC-LAN-AR (PFV))</t>
  </si>
  <si>
    <t>OPTICAL CABLE CFOT-SM-UTR 08F G-652D LSZH (OPTIC-LAN-AR (PFV))</t>
  </si>
  <si>
    <t>CABLE OPTICO CFOT-SM-UTR 08F G-652D LSZH (OPTIC-LAN-AR (PFV))</t>
  </si>
  <si>
    <t>CABO OPTICO CFOT-SM-UT 08F G-652D LSZH (OPTIC-LAN)</t>
  </si>
  <si>
    <t>OPTICAL CABLE CFOT-SM-UT 08F G-652D LSZH (OPTIC-LAN)</t>
  </si>
  <si>
    <t>CABLE OPTICO CFOT-SM-UT 08F G-652D LSZH (OPTIC-LAN)</t>
  </si>
  <si>
    <t>ET00330</t>
  </si>
  <si>
    <t>a0A6100000blnek</t>
  </si>
  <si>
    <t>CABO OPTICO CFOT-SM-UT 12F G-652D COG (OPTIC-LAN)</t>
  </si>
  <si>
    <t>OPTICAL CABLE CFOT-SM-UT 12F G-652D COG (OPTIC-LAN)</t>
  </si>
  <si>
    <t>CABLE OPTICO CFOT-SM-UT 12F G-652D COG (OPTIC-LAN)</t>
  </si>
  <si>
    <t>CAIXA DE EMENDA OPGW 16,75MM/OPGW 14,1MM C/ SUPORTE FIXAÇÃO - EN320</t>
  </si>
  <si>
    <t>SPLICE BOX FOR OPGW 16,75MM/OPGW 14,1MM W/ MOUNTING SUPPORT - EN320</t>
  </si>
  <si>
    <t>CAJA DE EMPALME OPGW 16,75MM/OPGW 14,1MM C/ SOPORTE DE FIJACIÓN - EN320</t>
  </si>
  <si>
    <t>CAIXA DE EMENDA OPGW 16,75MM/DIELÉTRICO C/ SUPORTE FIXAÇÃO - EN320</t>
  </si>
  <si>
    <t>SPLICE BOX FOR OPGW 16,75MM/DIELECTRIC W/ MOUNTING SUPPORT - EN320</t>
  </si>
  <si>
    <t>CAJA DE EMPALME OPGW 16,75MM/DIELÉCTRICO C/ SOPORTE DE FIJACIÓN - EN320</t>
  </si>
  <si>
    <t>CAIXA DE EMENDA OPGW 16,75MM/OPGW 16,75MM C/ SUPORTE FIXAÇÃO - EN320</t>
  </si>
  <si>
    <t>SPLICE BOX FOR OPGW 16,75MM/OPGW 16,75MM W/ MOUNTING SUPPORT - EN320</t>
  </si>
  <si>
    <t>CAJA DE EMPALME OPGW 16,75MM/OPGW 16,75MM C/ SOPORTE DE FIJACIÓN - EN320</t>
  </si>
  <si>
    <t>ESFERA DE SINALIZAÇÃO PARAFUSADA PARA CABO OPGW 16,75MM</t>
  </si>
  <si>
    <t>ESFERA DE SENALIZACION P / CABLE OPGW DIAMETRO 16,75MM</t>
  </si>
  <si>
    <t>CABO OPTICO CFOAC-BLI-AS-EO-01 G-657B3 LSZH PR (DROP CIRCULAR 5.00)</t>
  </si>
  <si>
    <t>OPTICAL CABLE CFOAC-BLI-AS-EO-01 G-657B3 LSZH PR (ROUND DROP 5.00)</t>
  </si>
  <si>
    <t>CABLE OPTICO CFOAC-BLI-AS-EO-01 G-657B3 LSZH PR (DROP CIRCULAR 5.00)</t>
  </si>
  <si>
    <t>ET04215</t>
  </si>
  <si>
    <t>a0A4N00001oRFNl</t>
  </si>
  <si>
    <t>CABO OPTICO DROP CIRCULAR FTTH 01 BLI LSZH SLIMCONNECTOR - ROLO 100M (SLIM CONECTORIZADO 2 PONTAS) - OD5.00</t>
  </si>
  <si>
    <t>OPTICAL ROUND DROP CABLE FTTH 01 BLI LSZH SLIMCONNECTOR - ROLL 100M (SLIM CONECTORIZED 2 ENDS) - OD5.00</t>
  </si>
  <si>
    <t>CABLE OPTICO DROP CIRCULAR FTTH 01F BLI LSZH SLIMCONNECTOR - ROLLO 100M (SLIM CONECTORIZADO 2 PUNTAS) - OD5.00</t>
  </si>
  <si>
    <t>CABO OPTICO DROP CIRCULAR FTTH 01 BLI LSZH SLIMCONNECTOR - ROLO 150M (SLIM CONECTORIZADO 2 PONTAS) - OD5.00</t>
  </si>
  <si>
    <t>OPTICAL ROUND DROP CABLE FTTH 01 BLI LSZH SLIMCONNECTOR - ROLL 150M (SLIM CONECTORIZED 2 ENDS) - OD5.00</t>
  </si>
  <si>
    <t>CABLE OPTICO DROP CIRCULAR FTTH 01F BLI LSZH SLIMCONNECTOR - ROLLO 150M (SLIM CONECTORIZADO 2 PUNTAS) - OD5.00</t>
  </si>
  <si>
    <t>CABO OPTICO DROP CIRCULAR FTTH 01 BLI LSZH SLIMCONNECTOR - ROLO 200M (SLIM CONECTORIZADO 2 PONTAS) - OD5.00</t>
  </si>
  <si>
    <t>OPTICAL ROUND DROP CABLE FTTH 01 BLI LSZH SLIMCONNECTOR - ROLL 200M (SLIM CONECTORIZED 2 ENDS) - OD5.00</t>
  </si>
  <si>
    <t>CABLE OPTICO DROP CIRCULAR FTTH 01F BLI LSZH SLIMCONNECTOR - ROLLO 200M (SLIM CONECTORIZADO 2 PUNTAS) - OD5.00</t>
  </si>
  <si>
    <t>CABO OPTICO DROP CIRCULAR FTTH 01 BLI LSZH SLIMCONNECTOR - ROLO 250M (SLIM CONECTORIZADO 2 PONTAS) - OD5.00</t>
  </si>
  <si>
    <t>OPTICAL ROUND DROP CABLE FTTH 01 BLI LSZH SLIMCONNECTOR - ROLL 250M (SLIM CONECTORIZED 2 ENDS) - OD5.00</t>
  </si>
  <si>
    <t>CABLE OPTICO DROP CIRCULAR FTTH 01F BLI LSZH SLIMCONNECTOR - ROLLO 250M (SLIM CONECTORIZADO 2 PUNTAS) - OD5.00</t>
  </si>
  <si>
    <t>CABO OPTICO DROP CIRCULAR FTTH 01 BLI LSZH SLIMCONNECTOR - ROLO 300M (SLIM CONECTORIZADO 2 PONTAS) - OD5.00</t>
  </si>
  <si>
    <t>OPTICAL ROUND DROP CABLE FTTH 01 BLI LSZH SLIMCONNECTOR - ROLL 300M (SLIM CONECTORIZED 2 ENDS) - OD5.00</t>
  </si>
  <si>
    <t>CABLE OPTICO DROP CIRCULAR FTTH 01F BLI LSZH SLIMCONNECTOR - ROLLO 300M (SLIM CONECTORIZADO 2 PUNTAS) - OD5.00</t>
  </si>
  <si>
    <t>CABO OPTICO DROP CIRCULAR FTTH 01 BLI LSZH SLIMCONNECTOR - ROLO 350M (SLIM CONECTORIZADO 2 PONTAS) - OD5.00</t>
  </si>
  <si>
    <t>OPTICAL ROUND DROP CABLE FTTH 01 BLI LSZH SLIMCONNECTOR - ROLL 350M (SLIM CONECTORIZED 2 ENDS) - OD5.00</t>
  </si>
  <si>
    <t>CABLE OPTICO DROP CIRCULAR FTTH 01F BLI LSZH SLIMCONNECTOR - ROLLO 350M (SLIM CONECTORIZADO 2 PUNTAS) - OD5.00</t>
  </si>
  <si>
    <t>CABO OPTICO DROP CIRCULAR FTTH 01 BLI LSZH SLIMCONNECTOR - ROLO 400M (SLIM CONECTORIZADO 2 PONTAS) - OD5.00</t>
  </si>
  <si>
    <t>OPTICAL ROUND DROP CABLE FTTH 01 BLI LSZH SLIMCONNECTOR - ROLL 400M (SLIM CONECTORIZED 2 ENDS) - OD5.00</t>
  </si>
  <si>
    <t>CABLE OPTICO DROP CIRCULAR FTTH 01F BLI LSZH SLIMCONNECTOR - ROLLO 400M (SLIM CONECTORIZADO 2 PUNTAS) - OD5.00</t>
  </si>
  <si>
    <t>CABO OPTICO AT-3BEH2YT-024</t>
  </si>
  <si>
    <t>OPTICAL CABLE AT-3BEH2YT-024</t>
  </si>
  <si>
    <t>CABLE OPTICO AT-3BEH2YT-024</t>
  </si>
  <si>
    <t>CABO OPTICO AT-3BEH2Y6-006</t>
  </si>
  <si>
    <t>OPTICAL CABLE AT-3BEH2Y6-006</t>
  </si>
  <si>
    <t>CABLE OPTICO AT-3BEH2Y6-006</t>
  </si>
  <si>
    <t>CAIXA TERMINAL OPTICA PRECONECTORIZADA SELADA FK-CTOP-L (B10 VD DIRETO) (0380-9210-0)</t>
  </si>
  <si>
    <t>LOCKED PRE-TERMINATED SLIMBOX DROP TERMINAL FK-CTOP-L (B10 GR DIRECT) (0380-9210-0)</t>
  </si>
  <si>
    <t>CAJA DE TERMINACION OPTICA PRE-CONECTORIZADA SELLADA FK-CTOP-L (B10 VD DIRECTO) (0380-9210-0)</t>
  </si>
  <si>
    <t>ET04043</t>
  </si>
  <si>
    <t>a0A6100001Q5EZ6</t>
  </si>
  <si>
    <t>CABO TRANSMISSAO DE DADOS MULTILAN U/UTP 24AWGX2P CAT.5E AZ CM (500M)</t>
  </si>
  <si>
    <t>DATA CABLE MULTILAN U/UTP 24AWGX2P CAT.5E AZ CM (500M)</t>
  </si>
  <si>
    <t>CABLE TRANSMISION DATOS MULTILAN U/UTP 24AWGX2P CAT.5E AZ CM (500M)</t>
  </si>
  <si>
    <t>ET01149</t>
  </si>
  <si>
    <t>a0A6100000blnfH</t>
  </si>
  <si>
    <t>CAIXA TERMINAL OPTICA PRECONECTORIZADA SELADA FK-CTOP-L (B10 BR DIRETO) (0380-9206-6)</t>
  </si>
  <si>
    <t>LOCKED PRE-TERMINATED SLIMBOX DROP TERMINAL FK-CTOP-L (B10 WH DIRECT) (0380-9206-6)</t>
  </si>
  <si>
    <t>CAJA DE TERMINACION OPTICA PRE-CONECTORIZADA SELLADA FK-CTOP-L (B10 BL DIRECTO) (0380-9206-6)</t>
  </si>
  <si>
    <t>CAIXA TERMINAL OPTICA PRECONECTORIZADA SELADA FK-CTOP-L (B10 AM DIRETO) (0380-9205-5)</t>
  </si>
  <si>
    <t>LOCKED PRE-TERMINATED SLIMBOX DROP TERMINAL FK-CTOP-L (B10 YE DIRECT) (0380-9205-5)</t>
  </si>
  <si>
    <t>CAJA DE TERMINACION OPTICA PRE-CONECTORIZADA SELLADA FK-CTOP-L (B10 AM DIRECTO) (0380-9205-5)</t>
  </si>
  <si>
    <t>CAIXA TERMINAL OPTICA PRECONECTORIZADA SELADA FK-CTOP-L (B10 AZ DIRETO) (0380-9207-7)</t>
  </si>
  <si>
    <t>LOCKED PRE-TERMINATED SLIMBOX DROP TERMINAL FK-CTOP-L (B10 BL DIRECT) (0380-9207-7)</t>
  </si>
  <si>
    <t>CAJA DE TERMINACION OPTICA PRE-CONECTORIZADA SELLADA FK-CTOP-L (B1 AZ DIRECTO) (0380-9207-7)</t>
  </si>
  <si>
    <t>CAIXA TERMINAL OPTICA PRECONECTORIZADA SELADA FK-CTOP-L (B10 VM DIRETO) (0380-9208-8)</t>
  </si>
  <si>
    <t>LOCKED PRE-TERMINATED SLIMBOX DROP TERMINAL FK-CTOP-L (B10 RD DIRECT) (0380-9208-8)</t>
  </si>
  <si>
    <t>CAJA DE TERMINACION OPTICA PRE-CONECTORIZADA SELLADA FK-CTOP-L (B10 RO DIRECTO) (0380-9208-8)</t>
  </si>
  <si>
    <t>CAIXA TERMINAL OPTICA PRECONECTORIZADA SELADA FK-CTOP-L (B9 VT DIRETO) (0380-9209-9)</t>
  </si>
  <si>
    <t>LOCKED PRE-TERMINATED SLIMBOX DROP TERMINAL FK-CTOP-L (B9 VT DIRECT) (0380-9209-9)</t>
  </si>
  <si>
    <t>CAJA DE TERMINACION OPTICA PRE-CONECTORIZADA SELLADA FK-CTOP-L (B9 VT DIRETO) (0380-9209-9)</t>
  </si>
  <si>
    <t>ET04140</t>
  </si>
  <si>
    <t>a0A6100001fE0tl</t>
  </si>
  <si>
    <t>CABO TRANSMISSAO DE DADOS MULTILAN UR DUPLA CAPA U/UTP 24AWGX4P CAT.5E OUTDOOR (1000M)</t>
  </si>
  <si>
    <t>DATA CABLE MULTILAN UR DUPLA CAPA U/UTP 24AWGX4P CAT.5E OUTDOOR (1000M)</t>
  </si>
  <si>
    <t>CABLE TRANSMISION DATOS MULTILAN UR DUPLA CAPA U/UTP 24AWGX4P CAT.5E OUTDOOR (1000M)</t>
  </si>
  <si>
    <t>ET02639</t>
  </si>
  <si>
    <t>a0A6100000blnrL</t>
  </si>
  <si>
    <t>PLAQUETA PARA FK-CTO-16MC (CAIXA TERMINAL OPTICA CONECTORIZADA) - LOGO MEGA</t>
  </si>
  <si>
    <t>LOGOMARK FOR FK-CTO-16MC (SLIMBOX DROP TERMINAL) - MEGA LOGO</t>
  </si>
  <si>
    <t>PLACA PARA FK-CTO-16MC (CAJA TERMINAL OPTICA CONECTORIZADA) - LOGO MEGA</t>
  </si>
  <si>
    <t>PLAQUETA PARA FK-CTO-16MC (CAIXA TERMINAL OPTICA CONECTORIZADA) - LOGO PORTAL NET</t>
  </si>
  <si>
    <t>LOGOMARK FOR FK-CTO-16MC (SLIMBOX DROP TERMINAL) - PORTAL NET LOGO</t>
  </si>
  <si>
    <t>PLACA PARA FK-CTO-16MC (CAJA TERMINAL OPTICA CONECTORIZADA) - LOGO PORTAL NET</t>
  </si>
  <si>
    <t>CABO TRANSMISSAO DE DADOS MULTILAN U/UTP 24AWGX4P CAT.5E CMX BR ROHS</t>
  </si>
  <si>
    <t>DATA CABLE MULTILAN U/UTP 24AWGX4P CAT.5E CMX BR ROHS</t>
  </si>
  <si>
    <t>CABLE TRANSMISION DATOS MULTILAN U/UTP 24AWGX4P CAT.5E CMX BR ROHS</t>
  </si>
  <si>
    <t>ET01366</t>
  </si>
  <si>
    <t>a0A6100000blnfq</t>
  </si>
  <si>
    <t>ANUIDADE DE UTILIZAÇÃO DA MARCA FURUKAWA PARA CENTROS DE TREINAMENTO</t>
  </si>
  <si>
    <t>CAIXA DE DISTRIBUICAO OPTICA PRE-CONECTORIZADA FK-CTOP-8P (4 PIGTAILS TELCORDIA SLIMCONNECTOR C/ SUPORTE)</t>
  </si>
  <si>
    <t>PRE-TERMINATED SLIMBOX DISTRIBUTION BOX FK-CTOP-8P (4 PIGTAILS TELCORDIA SLIMCONNECTOR W/ SUPPORT)</t>
  </si>
  <si>
    <t>CAJA DE DISTRIBUICION OPTICA PRE-CONECTORIZADA FK-CTOP-8P (4 PIGTAILS TELCORDIA SLIMCONNECTOR C/ SOPORTE)</t>
  </si>
  <si>
    <t>ET04115</t>
  </si>
  <si>
    <t>a0A6100001fDsLO</t>
  </si>
  <si>
    <t>DIO SUB-BASTIDOR 144F (24F) MODULAR SC-APC ABNT - (MODELO TELCABOS)</t>
  </si>
  <si>
    <t>CABO OPTICO OPGW SFSJ-J-12190 (24F SM J-12190)</t>
  </si>
  <si>
    <t>OPTICAL CABLE OPGW SFSJ-J-12190 (24F SM J-12190)</t>
  </si>
  <si>
    <t>CABLE OPTICO OPGW SFSJ-J-12190 (24F SM J-12190)</t>
  </si>
  <si>
    <t>CABO OPTICO OPGW DS1.120.155.S48 (DUAL 48F SM) 141MM2</t>
  </si>
  <si>
    <t>OPGW CABLE DS1.120.155.S48 (DUAL 48F SM) 141MM2</t>
  </si>
  <si>
    <t>CABLE OPTICO OPGW DS1.120.155.S48 (DUAL 48F SM) 141MM2</t>
  </si>
  <si>
    <t>ET03571</t>
  </si>
  <si>
    <t>a0A6100000blo2J</t>
  </si>
  <si>
    <t>CABO OPTICO AT-3BEN2YT-048</t>
  </si>
  <si>
    <t>OPTICAL CABLE AT-3BEN2YT-048</t>
  </si>
  <si>
    <t>CABLE OPTICO AT-3BEN2YT-048</t>
  </si>
  <si>
    <t>ET03433</t>
  </si>
  <si>
    <t>a0A6100000blo0i</t>
  </si>
  <si>
    <t>SERVICE CABLE CONECTORIZADO 12F BLI A/B G-657A SC-APC/SC-APC 0.8D2/0.8D2 50.0M - UT - LSZH - AMARELO</t>
  </si>
  <si>
    <t>TRUNK CABLE PRE-TERMINATED 12F BLI A/B G-657A SC-APC/SC-APC 0.8D2/0.8D2 50.0M - UT - LSZH - YELLOW</t>
  </si>
  <si>
    <t>CABLE TRONCAL CONECTORIZADO 12F BLI A/B G-657A SC-APC/SC-APC 0.8D2/0.8D2 50.0M - UT - LSZH - AMARILLO</t>
  </si>
  <si>
    <t>SERVICE CABLE CONECTORIZADO 12F BLI A/B G-657A SC-UPC/SC-UPC 1.0D2/1.0D2 10.0M - UT - LSZH - AMARELO</t>
  </si>
  <si>
    <t>TRUNK CABLE PRE-TERMINATED 12F BLI A/B G-657A SC-UPC/SC-UPC 1.0D2/1.0D2 10.0M - UT - LSZH - AMARELO</t>
  </si>
  <si>
    <t>CABLE TRONCAL CONECTORIZADO 12F BLI A/B G-657A SC-UPC/SC-UPC 1.0D2/1.0D2 10.0M - UT - LSZH - AMARELO</t>
  </si>
  <si>
    <t>SERVICE CABLE CONECTORIZADO 12F BLI A/B G-657A SC-UPC/SC-UPC 1.0D2/1.0D2 15.0M - UT - LSZH - AMARELO</t>
  </si>
  <si>
    <t>TRUNK CABLE PRE-TERMINATED 12F BLI A/B G-657A SC-UPC/SC-UPC 1.0D2/1.0D2 15.0M - UT - LSZH - YELLOW</t>
  </si>
  <si>
    <t>CABLE TRONCAL CONECTORIZADO 12F BLI A/B G-657A SC-UPC/SC-UPC 1.0D2/1.0D2 15.0M - UT - LSZH - AMARILLO</t>
  </si>
  <si>
    <t>SERVICE CABLE CONECTORIZADO 12F BLI A/B G-657A SC-UPC/SC-UPC 1.0D2/1.0D2 20.0M - UT - LSZH - AMARELO</t>
  </si>
  <si>
    <t>TRUNK CABLE PRE-TERMINATED 12F BLI A/B G-657A SC-UPC/SC-UPC 1.0D2/1.0D2 20.0M - UT - LSZH - YELLOW</t>
  </si>
  <si>
    <t>CABLE TRONCAL CONECTORIZADO 12F BLI A/B G-657A SC-UPC/SC-UPC 1.0D2/1.0D2 20.0M - UT - LSZH - AMARILLO</t>
  </si>
  <si>
    <t>SERVICE CABLE CONECTORIZADO 24F SM G-652D SC-UPC/SC-UPC 1.0D2/1.0D2 20.0M - TS - LSZH - AMARELO</t>
  </si>
  <si>
    <t>TRUNK CABLE PRE-TERMINATED 24F SM G-652D SC-UPC/SC-UPC 1.0D2/1.0D2 20.0M - TS - LSZH - YELLOW</t>
  </si>
  <si>
    <t>CABLE TRONCAL CONECTORIZADO 24F SM G-652D SC-UPC/SC-UPC 1.0D2/1.0D2 20.0M - TS - LSZH - AMARILLO</t>
  </si>
  <si>
    <t>SERVICE CABLE CONECTORIZADO 24F SM G-652D SC-UPC/SC-UPC 1.0D2/1.0D2 25.0M - TS - LSZH - AMARELO</t>
  </si>
  <si>
    <t>TRUNK CABLE PRE-TERMINATED 24F SM G-652D SC-UPC/SC-UPC 1.0D2/1.0D2 25.0M - TS - LSZH - YELLOW</t>
  </si>
  <si>
    <t>CABLE TRONCAL CONECTORIZADO 24F SM G-652D SC-UPC/SC-UPC 1.0D2/1.0D2 25.0M - TS - LSZH - AMARILLO</t>
  </si>
  <si>
    <t>SERVICE CABLE CONECTORIZADO 24F SM G-652D SC-UPC/SC-UPC 1.0D2/1.0D2 30.0M - TS - LSZH - AMARELO</t>
  </si>
  <si>
    <t>TRUNK CABLE PRE-TERMINATED 24F SM G-652D SC-UPC/SC-UPC 1.0D2/1.0D2 30.0M - TS - LSZH - YELLOW</t>
  </si>
  <si>
    <t>CABLE TRONCAL CONECTORIZADO 24F SM G-652D SC-UPC/SC-UPC 1.0D2/1.0D2 30.0M - TS - LSZH - AMARILLO</t>
  </si>
  <si>
    <t>SERVICE CABLE CONECTORIZADO 12F BLI A/B G-657A E2000-APC/LC-UPC 1.0D2/1.0D2 25.0M - UT - LSZH - AMARELO</t>
  </si>
  <si>
    <t>TRUNK CABLE PRE-TERMINATED 12F BLI A/B G-657A E2000-APC/LC-UPC 1.0D2/1.0D2 25.0M - UT - LSZH - YELLOW</t>
  </si>
  <si>
    <t>CABLE TRONCAL CONECTORIZADO 12F BLI A/B G-657A E2000-APC/LC-UPC 1.0D2/1.0D2 25.0M - UT - LSZH - AMARILLO</t>
  </si>
  <si>
    <t>SERVICE CABLE CONECTORIZADO 12F BLI A/B G-657A E2000-APC/LC-UPC 1.0D2/1.0D2 10.0M - UT - LSZH - AMARELO</t>
  </si>
  <si>
    <t>TRUNK CABLE PRE-TERMINATED 12F BLI A/B G-657A E2000-APC/LC-UPC 1.0D2/1.0D2 10.0M - UT - LSZH - AMARELO</t>
  </si>
  <si>
    <t>CABLE TRONCAL CONECTORIZADO 12F BLI A/B G-657A E2000-APC/LC-UPC 1.0D2/1.0D2 10.0M - UT - LSZH - AMARELO</t>
  </si>
  <si>
    <t>SERVICE CABLE CONECTORIZADO 12F BLI A/B G-657A E2000-APC/LC-UPC 1.0D2/1.0D2 15.0M - UT - LSZH - AMARELO</t>
  </si>
  <si>
    <t>TRUNK CABLE PRE-TERMINATED 12F BLI A/B G-657A E2000-APC/LC-UPC 1.0D2/1.0D2 15.0M - UT - LSZH - YELLOW</t>
  </si>
  <si>
    <t>CABLE TRONCAL CONECTORIZADO 12F BLI A/B G-657A E2000-APC/LC-UPC 1.0D2/1.0D2 15.0M - UT - LSZH - AMARILLO</t>
  </si>
  <si>
    <t>SERVICE CABLE CONECTORIZADO 12F BLI A/B G-657A E2000-APC/LC-UPC 1.0D2/1.0D2 20.0M - UT - LSZH - AMARELO</t>
  </si>
  <si>
    <t>TRUNK CABLE PRE-TERMINATED 12F BLI A/B G-657A E2000-APC/LC-UPC 1.0D2/1.0D2 20.0M - UT - LSZH - AMARELO</t>
  </si>
  <si>
    <t>CABLE TRONCAL CONECTORIZADO 12F BLI A/B G-657A E2000-APC/LC-UPC 1.0D2/1.0D2 20.0M - UT - LSZH - AMARELO</t>
  </si>
  <si>
    <t>SERVICE CABLE CONECTORIZADO 12F BLI A/B G-657A E2000-APC/LC-UPC 1.0D2/1.0D2 30.0M - UT - LSZH - AMARELO</t>
  </si>
  <si>
    <t>TRUNK CABLE PRE-TERMINATED 12F BLI A/B G-657A E2000-APC/LC-UPC 1.0D2/1.0D2 30.0M - UT - LSZH - YELLOW</t>
  </si>
  <si>
    <t>CABLE TRONCAL CONECTORIZADO 12F BLI A/B G-657A E2000-APC/LC-UPC 1.0D2/1.0D2 30.0M - UT - LSZH - AMARILLO</t>
  </si>
  <si>
    <t>CORDAO MONOFIBRA CONECTORIZADO SM G-652D LC-UPC/SC-APC 1.0M - LSZH - AMARELO</t>
  </si>
  <si>
    <t>SIMPLEX OPTICAL PATCH CORD SM G-652D LC-UPC/SC-APC 1.0M - LSZH - YELLOW</t>
  </si>
  <si>
    <t>PATCH CORD OPTICO MONOFIBRA CONECTORIZADO SM G-652D LC-UPC/SC-APC 1.0M - LSZH - AMARILLO</t>
  </si>
  <si>
    <t>CORDAO MONOFIBRA CONECTORIZADO SM G-652D SC-APC/SC-UPC 1.0M - LSZH - AMARELO</t>
  </si>
  <si>
    <t>SIMPLEX OPTICAL PATCH CORD SM G-652D SC-APC/SC-UPC 1.0M - LSZH - YELLOW</t>
  </si>
  <si>
    <t>PATCH CORD OPTICO MONOFIBRA CONECTORIZADO SM G-652D SC-APC/SC-UPC 1.0M - LSZH - AMARILLO</t>
  </si>
  <si>
    <t>CORDAO MONOFIBRA CONECTORIZADO BLI A/B G-657A E2000-APC/LC-UPC 35.0M - LSZH - AMARELO</t>
  </si>
  <si>
    <t>SIMPLEX OPTICAL PATCH CORD BLI A/B G-657A E2000-APC/LC-UPC 35.0M - LSZH - YELLOW</t>
  </si>
  <si>
    <t>PATCH CORD OPTICO MONOFIBRA CONECTORIZADO BLI A/B G-657A E2000-APC/LC-UPC 35.0M - LSZH - AMARILLO</t>
  </si>
  <si>
    <t>CORDAO MONOFIBRA CONECTORIZADO BLI A/B G-657A E2000-APC/LC-UPC 30.0M - LSZH - AMARELO</t>
  </si>
  <si>
    <t>SIMPLEX OPTICAL PATCH CORD BLI A/B G-657A E2000-APC/LC-UPC 30.0M - LSZH - YELLOW</t>
  </si>
  <si>
    <t>PATCH CORD OPTICO MONOFIBRA CONECTORIZADO BLI A/B G-657A E2000-APC/LC-UPC 30.0M - LSZH - AMARILLO</t>
  </si>
  <si>
    <t>CORDAO MONOFIBRA CONECTORIZADO BLI A/B G-657A E2000-APC/LC-UPC 40.0M - LSZH - AMARELO</t>
  </si>
  <si>
    <t>SIMPLEX OPTICAL PATCH CORD BLI A/B G-657A E2000-APC/LC-UPC 40.0M - LSZH - YELLOW</t>
  </si>
  <si>
    <t>PATCH CORD OPTICO MONOFIBRA CONECTORIZADO BLI A/B G-657A E2000-APC/LC-UPC 40.0M - LSZH - AMARILLO</t>
  </si>
  <si>
    <t>CORDAO MONOFIBRA CONECTORIZADO BLI A/B G-657A E2000-APC/LC-UPC 45.0M - LSZH - AMARELO</t>
  </si>
  <si>
    <t>SIMPLEX OPTICAL PATCH CORD BLI A/B G-657A E2000-APC/LC-UPC 45.0M - LSZH - YELLOW</t>
  </si>
  <si>
    <t>PATCH CORD OPTICO MONOFIBRA CONECTORIZADO BLI A/B G-657A E2000-APC/LC-UPC 45.0M - LSZH - AMARILLO</t>
  </si>
  <si>
    <t>CORDAO MONOFIBRA CONECTORIZADO BLI A/B G-657A E2000-APC/LC-UPC 50.0M - LSZH - AMARELO</t>
  </si>
  <si>
    <t>SIMPLEX OPTICAL PATCH CORD BLI A/B G-657A E2000-APC/LC-UPC 50.0M - LSZH - YELLOW</t>
  </si>
  <si>
    <t>PATCH CORD OPTICO MONOFIBRA CONECTORIZADO BLI A/B G-657A E2000-APC/LC-UPC 50.0M - LSZH - AMARILLO</t>
  </si>
  <si>
    <t>CORDAO DUPLEX CONECTORIZADO BLI A/B G-657A LC-UPC/LC-UPC 1.5M - LSZH - AMARELO (A - B)</t>
  </si>
  <si>
    <t>DUPLEX OPTICAL PATCH CORD BLI A/B G-657A LC-UPC/LC-UPC 1.5M - LSZH - YELLOW (A - B)</t>
  </si>
  <si>
    <t>PATCH CORD OPTICO DUPLEX CONECTORIZADO BLI A/B G-657A LC-UPC/LC-UPC 1.5M - LSZH - AMARILLO (A - B)</t>
  </si>
  <si>
    <t>CORDAO DUPLEX CONECTORIZADO BLI A/B G-657A LC-UPC/LC-UPC 30.0M - LSZH - AMARELO (A - B)</t>
  </si>
  <si>
    <t>DUPLEX OPTICAL PATCH CORD BLI A/B G-657A LC-UPC/LC-UPC 30.0M - LSZH - YELLOW (A - B)</t>
  </si>
  <si>
    <t>PATCH CORD OPTICO DUPLEX CONECTORIZADO BLI A/B G-657A LC-UPC/LC-UPC 30.0M - LSZH - AMARILLO (A - B)</t>
  </si>
  <si>
    <t>CORDAO DUPLEX CONECTORIZADO BLI A/B G-657A LC-UPC/LC-UPC 45.0M - LSZH - AMARELO (A - B)</t>
  </si>
  <si>
    <t>DUPLEX OPTICAL PATCH CORD BLI A/B G-657A LC-UPC/LC-UPC 45.0M - LSZH - YELLOW (A - B)</t>
  </si>
  <si>
    <t>PATCH CORD OPTICO DUPLEX CONECTORIZADO BLI A/B G-657A LC-UPC/LC-UPC 45.0M - LSZH - AMARILLO (A - B)</t>
  </si>
  <si>
    <t>SERVICE CABLE CONECTORIZADO 02F OM3 LC-UPC/LC-UPC 1.0D2/1.0D2 70.0M - TIGHT - LSZH - ACQUA (A - B)</t>
  </si>
  <si>
    <t>TRUNK CABLE PRE-TERMINATED 02F OM3 LC-UPC/LC-UPC 1.0D2/1.0D2 70.0M - TIGHT - LSZH - ACQUA (A - B)</t>
  </si>
  <si>
    <t>CABLE TRONCAL CONECTORIZADO 02F OM3 LC-UPC/LC-UPC 1.0D2/1.0D2 70.0M - TIGHT - LSZH - AQUA (A - B)</t>
  </si>
  <si>
    <t>SERVICE CABLE CONECTORIZADO 02F OM3 LC-UPC/LC-UPC 1.0D2/1.0D2 75.0M - TIGHT - LSZH - ACQUA (A - B)</t>
  </si>
  <si>
    <t>TRUNK CABLE PRE-TERMINATED 02F OM3 LC-UPC/LC-UPC 1.0D2/1.0D2 75.0M - TIGHT - LSZH - ACQUA (A - B)</t>
  </si>
  <si>
    <t>CABLE TRONCAL CONECTORIZADO 02F OM3 LC-UPC/LC-UPC 1.0D2/1.0D2 75.0M - TIGHT - LSZH - ACQUA (A - B)</t>
  </si>
  <si>
    <t>CORDAO OPTICO CONECTORIZADO PREMIUM UNIVERSAL 12F OM4 MPO12-UPC(U)/MPO12-UPC(U) 2.0D3 - MTF - LSZH - ACQUA</t>
  </si>
  <si>
    <t>OPTICAL PATCH CORD 12F PREMIUM OM4 MPO12-UPC(U)/MPO12-UPC(U) 2.0D3 - MTF - LSZH - ACQUA</t>
  </si>
  <si>
    <t>CORDON OPTICO CONECTORIZADO 12F PREMIUM  12F OM4 MPO12-UPC(U)/MPO12-UPC(U) 2.0D3 - MTF - LSZH - ACQUA</t>
  </si>
  <si>
    <t>ET04219</t>
  </si>
  <si>
    <t>a0A4N00001oRFqA</t>
  </si>
  <si>
    <t>CORDAO OPTICO CONECTORIZADO PREMIUM UNIVERSAL 12F OM4 MPO12-UPC(U)/MPO12-UPC(U) 3.0D3 - MTF - LSZH - ACQUA</t>
  </si>
  <si>
    <t>OPTICAL PATCH CORD 12F PREMIUM OM4 MPO12-UPC(U)/MPO12-UPC(U) 3.0D3 - MTF - LSZH - ACQUA</t>
  </si>
  <si>
    <t>CORDON OPTICO CONECTORIZADO 12F PREMIUM  12F OM4 MPO12-UPC(U)/MPO12-UPC(U) 3.0D3 - MTF - LSZH - ACQUA</t>
  </si>
  <si>
    <t>CORDAO OPTICO CONECTORIZADO PREMIUM UNIVERSAL 12F OM4 MPO12-UPC(U)/MPO12-UPC(U) 5.0D3 - MTF - LSZH - ACQUA</t>
  </si>
  <si>
    <t>OPTICAL PATCH CORD 12F PREMIUM OM4 MPO12-UPC(U)/MPO12-UPC(U) 5.0D3 - MTF - LSZH - ACQUA</t>
  </si>
  <si>
    <t>CORDON OPTICO CONECTORIZADO 12F PREMIUM  12F OM4 MPO12-UPC(U)/MPO12-UPC(U) 5.0D3 - MTF - LSZH - ACQUA</t>
  </si>
  <si>
    <t>CORDAO OPTICO CONECTORIZADO PREMIUM UNIVERSAL 12F OM4 MPO12-UPC(U)/MPO12-UPC(U) 10.0D3 - MTF - LSZH - ACQUA</t>
  </si>
  <si>
    <t>OPTICAL PATCH CORD 12F PREMIUM OM4 MPO12-UPC(U)/MPO12-UPC(U) 10.0D3 - MTF - LSZH - ACQUA</t>
  </si>
  <si>
    <t>CORDON OPTICO CONECTORIZADO 12F PREMIUM  12F OM4 MPO12-UPC(U)/MPO12-UPC(U) 10.0D3 - MTF - LSZH - ACQUA</t>
  </si>
  <si>
    <t>CORDAO OPTICO CONECTORIZADO PREMIUM UNIVERSAL 12F OM4 MPO12-UPC(U)/MPO12-UPC(U) 12.0D3 - MTF - LSZH - ACQUA</t>
  </si>
  <si>
    <t>OPTICAL PATCH CORD 12F PREMIUM OM4 MPO12-UPC(U)/MPO12-UPC(U) 12.0D3 - MTF - LSZH - ACQUA</t>
  </si>
  <si>
    <t>CORDON OPTICO CONECTORIZADO 12F PREMIUM  12F OM4 MPO12-UPC(U)/MPO12-UPC(U) 12.0D3 - MTF - LSZH - ACQUA</t>
  </si>
  <si>
    <t>CORDAO OPTICO CONECTORIZADO PREMIUM UNIVERSAL 12F OM4 MPO12-UPC(U)/MPO12-UPC(U) 15.0D3 - MTF - LSZH - ACQUA</t>
  </si>
  <si>
    <t>OPTICAL PATCH CORD 12F PREMIUM OM4 MPO12-UPC(U)/MPO12-UPC(U) 15.0D3 - MTF - LSZH - ACQUA</t>
  </si>
  <si>
    <t>CORDON OPTICO CONECTORIZADO 12F PREMIUM  12F OM4 MPO12-UPC(U)/MPO12-UPC(U) 15.0D3 - MTF - LSZH - ACQUA</t>
  </si>
  <si>
    <t>CORDAO OPTICO CONECTORIZADO PREMIUM UNIVERSAL 12F OM4 MPO12-UPC(U)/MPO12-UPC(U) 20.0D3 - MTF - LSZH - ACQUA</t>
  </si>
  <si>
    <t>OPTICAL PATCH CORD 12F PREMIUM OM4 MPO12-UPC(U)/MPO12-UPC(U) 20.0D3 - MTF - LSZH - ACQUA</t>
  </si>
  <si>
    <t>CORDON OPTICO CONECTORIZADO 12F PREMIUM  12F OM4 MPO12-UPC(U)/MPO12-UPC(U) 20.0D3 - MTF - LSZH - ACQUA</t>
  </si>
  <si>
    <t>CORDAO OPTICO CONECTORIZADO PREMIUM UNIVERSAL 12F BLI A/B G-657A MPO12-APC(U)/MPO12-APC(U) 2.0D3 - MTF - LSZH - AZUL</t>
  </si>
  <si>
    <t>OPTICAL PATCH CORD PREMIUM 12F BLI A/B G-657A MPO12-APC(U)/MPO12-APC(U) 2.0D3 - MTF - LSZH - BLUE</t>
  </si>
  <si>
    <t>CORDON OPTICO CONECTORIZADO PREMIUM 12F BLI A/B G-657A MPO12-APC(U)/MPO12-APC(U) 2.0D3 - MTF - LSZH - AZUL</t>
  </si>
  <si>
    <t>CORDAO OPTICO CONECTORIZADO PREMIUM UNIVERSAL 12F BLI A/B G-657A MPO12-APC(U)/MPO12-APC(U) 3.0D3 - MTF - LSZH - AZUL</t>
  </si>
  <si>
    <t>OPTICAL PATCH CORD PREMIUM 12F BLI A/B G-657A MPO12-APC(U)/MPO12-APC(U) 3.0D3 - MTF - LSZH - BLUE</t>
  </si>
  <si>
    <t>CORDON OPTICO CONECTORIZADO PREMIUM 12F BLI A/B G-657A MPO12-APC(U)/MPO12-APC(U) 3.0D3 - MTF - LSZH - AZUL</t>
  </si>
  <si>
    <t>CORDAO OPTICO CONECTORIZADO PREMIUM UNIVERSAL 12F BLI A/B G-657A MPO12-APC(U)/MPO12-APC(U) 12.0D3 - MTF - LSZH - AZUL</t>
  </si>
  <si>
    <t>OPTICAL PATCH CORD PREMIUM 12F BLI A/B G-657A MPO12-APC(U)/MPO12-APC(U) 12.0D3 - MTF - LSZH - BLUE</t>
  </si>
  <si>
    <t>CORDON OPTICO CONECTORIZADO PREMIUM 12F BLI A/B G-657A MPO12-APC(U)/MPO12-APC(U) 12.0D3 - MTF - LSZH - AZUL</t>
  </si>
  <si>
    <t>CORDAO OPTICO CONECTORIZADO PREMIUM UNIVERSAL 12F BLI A/B G-657A MPO12-APC(U)/MPO12-APC(U) 5.0D3 - MTF - LSZH - AZUL</t>
  </si>
  <si>
    <t>OPTICAL PATCH CORD PREMIUM 12F BLI A/B G-657A MPO12-APC(U)/MPO12-APC(U) 5.0D3 - MTF - LSZH - BLUE</t>
  </si>
  <si>
    <t>CORDON OPTICO CONECTORIZADO PREMIUM 12F BLI A/B G-657A MPO12-APC(U)/MPO12-APC(U) 5.0D3 - MTF - LSZH - AZUL</t>
  </si>
  <si>
    <t>CORDAO OPTICO CONECTORIZADO PREMIUM UNIVERSAL 12F BLI A/B G-657A MPO12-APC(U)/MPO12-APC(U) 10.0D3 - MTF - LSZH - AZUL</t>
  </si>
  <si>
    <t>OPTICAL PATCH CORD PREMIUM 12F BLI A/B G-657A MPO12-APC(U)/MPO12-APC(U) 10.0D3 - MTF - LSZH - BLUE</t>
  </si>
  <si>
    <t>CORDON OPTICO CONECTORIZADO PREMIUM 12F BLI A/B G-657A MPO12-APC(U)/MPO12-APC(U) 10.0D3 - MTF - LSZH - AZUL</t>
  </si>
  <si>
    <t>CORDAO OPTICO CONECTORIZADO PREMIUM UNIVERSAL 12F BLI A/B G-657A MPO12-APC(U)/MPO12-APC(U) 15.0D3 - MTF - LSZH - AZUL</t>
  </si>
  <si>
    <t>OPTICAL PATCH CORD PREMIUM 12F BLI A/B G-657A MPO12-APC(U)/MPO12-APC(U) 15.0D3 - MTF - LSZH - BLUE</t>
  </si>
  <si>
    <t>CORDON OPTICO CONECTORIZADO PREMIUM 12F BLI A/B G-657A MPO12-APC(U)/MPO12-APC(U) 15.0D3 - MTF - LSZH - AZUL</t>
  </si>
  <si>
    <t>CORDAO OPTICO CONECTORIZADO PREMIUM UNIVERSAL 12F BLI A/B G-657A MPO12-APC(U)/MPO12-APC(U) 20.0D3 - MTF - LSZH - AZUL</t>
  </si>
  <si>
    <t>OPTICAL PATCH CORD PREMIUM 12F BLI A/B G-657A MPO12-APC(U)/MPO12-APC(U) 20.0D3 - MTF - LSZH - BLUE</t>
  </si>
  <si>
    <t>CORDON OPTICO CONECTORIZADO PREMIUM 12F BLI A/B G-657A MPO12-APC(U)/MPO12-APC(U) 20.0D3 - MTF - LSZH - AZUL</t>
  </si>
  <si>
    <t>CORDAO OPTICO CONECTORIZADO PREMIUM UNIVERSAL 12F BLI A/B G-657A MPO12-APC(U)/MPO12-APC(U) 2.0D3 - MTF - LSZH - AMARELO</t>
  </si>
  <si>
    <t>OPTICAL PATCH CORD PREMIUM 12F BLI A/B G-657A MPO12-APC(U)/MPO12-APC(U) 2.0D3 - MTF - LSZH - YELLOW</t>
  </si>
  <si>
    <t>CORDON OPTICO CONECTORIZADO PREMIUM 12F BLI A/B G-657A MPO12-APC(U)/MPO12-APC(U) 2.0D3 - MTF - LSZH - AMARILLO</t>
  </si>
  <si>
    <t>CORDAO OPTICO CONECTORIZADO PREMIUM UNIVERSAL 12F BLI A/B G-657A MPO12-APC(U)/MPO12-APC(U) 3.0D3 - MTF - LSZH - AMARELO</t>
  </si>
  <si>
    <t>OPTICAL PATCH CORD PREMIUM 12F BLI A/B G-657A MPO12-APC(U)/MPO12-APC(U) 3.0D3 - MTF - LSZH - YELLOW</t>
  </si>
  <si>
    <t>CORDON OPTICO CONECTORIZADO PREMIUM 12F BLI A/B G-657A MPO12-APC(U)/MPO12-APC(U) 3.0D3 - MTF - LSZH - AMARILLO</t>
  </si>
  <si>
    <t>CORDAO OPTICO CONECTORIZADO PREMIUM UNIVERSAL 12F BLI A/B G-657A MPO12-APC(U)/MPO12-APC(U) 5.0D3 - MTF - LSZH - AMARELO</t>
  </si>
  <si>
    <t>OPTICAL PATCH CORD PREMIUM 12F BLI A/B G-657A MPO12-APC(U)/MPO12-APC(U) 5.0D3 - MTF - LSZH - YELLOW</t>
  </si>
  <si>
    <t>CORDON OPTICO CONECTORIZADO PREMIUM 12F BLI A/B G-657A MPO12-APC(U)/MPO12-APC(U) 5.0D3 - MTF - LSZH - AMARILLO</t>
  </si>
  <si>
    <t>CORDAO OPTICO CONECTORIZADO PREMIUM UNIVERSAL 12F BLI A/B G-657A MPO12-APC(U)/MPO12-APC(U) 10.0D3 - MTF - LSZH - AMARELO</t>
  </si>
  <si>
    <t>OPTICAL PATCH CORD PREMIUM 12F BLI A/B G-657A MPO12-APC(U)/MPO12-APC(U) 10.0D3 - MTF - LSZH - YELLOW</t>
  </si>
  <si>
    <t>CORDON OPTICO CONECTORIZADO PREMIUM 12F BLI A/B G-657A MPO12-APC(U)/MPO12-APC(U) 10.0D3 - MTF - LSZH - AMARILLO</t>
  </si>
  <si>
    <t>CORDAO OPTICO CONECTORIZADO PREMIUM UNIVERSAL 12F BLI A/B G-657A MPO12-APC(U)/MPO12-APC(U) 12.0D3 - MTF - LSZH - AMARELO</t>
  </si>
  <si>
    <t>OPTICAL PATCH CORD PREMIUM 12F BLI A/B G-657A MPO12-APC(U)/MPO12-APC(U) 12.0D3 - MTF - LSZH - YELLOW</t>
  </si>
  <si>
    <t>CORDON OPTICO CONECTORIZADO PREMIUM 12F BLI A/B G-657A MPO12-APC(U)/MPO12-APC(U) 12.0D3 - MTF - LSZH - AMARILLO</t>
  </si>
  <si>
    <t>CORDAO OPTICO CONECTORIZADO PREMIUM UNIVERSAL 12F BLI A/B G-657A MPO12-APC(U)/MPO12-APC(U) 15.0D3 - MTF - LSZH - AMARELO</t>
  </si>
  <si>
    <t>OPTICAL PATCH CORD PREMIUM 12F BLI A/B G-657A MPO12-APC(U)/MPO12-APC(U) 15.0D3 - MTF - LSZH - YELLOW</t>
  </si>
  <si>
    <t>CORDON OPTICO CONECTORIZADO PREMIUM 12F BLI A/B G-657A MPO12-APC(U)/MPO12-APC(U) 15.0D3 - MTF - LSZH - AMARILLO</t>
  </si>
  <si>
    <t>CORDAO OPTICO CONECTORIZADO PREMIUM UNIVERSAL 12F BLI A/B G-657A MPO12-APC(U)/MPO12-APC(U) 20.0D3 - MTF - LSZH - AMARELO</t>
  </si>
  <si>
    <t>OPTICAL PATCH CORD PREMIUM 12F BLI A/B G-657A MPO12-APC(U)/MPO12-APC(U) 20.0D3 - MTF - LSZH - YELLOW</t>
  </si>
  <si>
    <t>CORDON OPTICO CONECTORIZADO PREMIUM 12F BLI A/B G-657A MPO12-APC(U)/MPO12-APC(U) 20.0D3 - MTF - LSZH - AMARILLO</t>
  </si>
  <si>
    <t>CABO OPTICO CFOI-BLI-UB 48F G-657A2 LSZH AZ (SIMPLUSLAN FTTA)</t>
  </si>
  <si>
    <t>OPTICAL CABLE CFOI-BLI-UB 48F G-657A2 LSZH AZ  (SIMPLUSLAN FTTA)</t>
  </si>
  <si>
    <t>CABLE OPTICO CFOI-BLI-UB 48F G-657A2 LSZH AZ (SIMPLUSLAN FTTA)</t>
  </si>
  <si>
    <t>ET03732</t>
  </si>
  <si>
    <t>a0A6100001fDq1q</t>
  </si>
  <si>
    <t>Centurylink WIBAS OSDR 10.5GHZ FULL OURTDOOR, BAIXA, LICENCAS FUNCIONAMENTO HUB E 300MB DL</t>
  </si>
  <si>
    <t>Centurylink WiBAS OSDR 10.5GHz Full OurtDoor, Baixa, Licensas Funcionamento HUB e  300MB DL</t>
  </si>
  <si>
    <t>Centurylink ANTENA SETORIAL 90°, 10.15 - 10.65 GHZ, PORALIZACAO VERTICAL - FAINI</t>
  </si>
  <si>
    <t>Centurylink WIBAS CONNECT 10.5GHZ FULL OUTDOOR, ALTA, LICENCAS FUNCIONAMENTO TERMINAL PMP E 100MB DL</t>
  </si>
  <si>
    <t>Centurylink WiBAS Connect 10.5GHz Full Outdoor, Alta, Licensas Funcionamento Terminal PmP e 100MB DL</t>
  </si>
  <si>
    <t>Centurylink KIT DE MATERIAIS</t>
  </si>
  <si>
    <t>Centurylink OSDR Hub  initialisation SW key (per OSDR unit)</t>
  </si>
  <si>
    <t>Centurylink OSDR Hub - TDMA-60 Terminal support mode SW key (per OSDR unit)</t>
  </si>
  <si>
    <t>Centurylink Software UniMS</t>
  </si>
  <si>
    <t>Centurylink WiBAS OSDR Hub Network redundancy 1+1</t>
  </si>
  <si>
    <t>Centurylink KIT DE MATERIAIS 1+1</t>
  </si>
  <si>
    <t>Centurylink Parabolic Antenna 0.6m, 10?11.7GHz, for WiBAS-OSDR</t>
  </si>
  <si>
    <t>Centurylink KIT DE MATERIAIS TERMINAL</t>
  </si>
  <si>
    <t>CABO OPTICO FIBER-LAN INDOOR/OUTDOOR 08F MM (50) OM4 LSZH (EUROCLASS Eca)</t>
  </si>
  <si>
    <t>OPTICAL CABLE FIBER-LAN INDOOR/OUTDOOR 08F MM (50) OM4 LSZH (EUROCLASS Eca)</t>
  </si>
  <si>
    <t>CABLE OPTICO FIBER-LAN INDOOR/OUTDOOR 08F MM (50) OM4 LSZH (EUROCLASS Eca)</t>
  </si>
  <si>
    <t>ET03737</t>
  </si>
  <si>
    <t>a0A6100001XpNBX</t>
  </si>
  <si>
    <t>PATCH PANEL MODULAR MULTILAN CAT.5E - 24 PORTAS T568A/B</t>
  </si>
  <si>
    <t>24 PORT CAT.5E MULTILAN MODULAR PATCH PANEL T568A/B</t>
  </si>
  <si>
    <t>PATCH PANEL MODULAR MULTILAN CAT.5E - 24 PUERTAS T568A/B</t>
  </si>
  <si>
    <t>ET04216</t>
  </si>
  <si>
    <t>a0A4N00001oRFgN</t>
  </si>
  <si>
    <t>PATCH PANEL MODULAR GIGALAN CAT.6 24 PORTAS T568A/B</t>
  </si>
  <si>
    <t>24 PORT CAT.6 GIGALAN MODULAR PATCH PANEL T568A/B</t>
  </si>
  <si>
    <t>PATCH PANEL MODULAR GIGALAN CAT.6 24 PUERTAS T568A/B</t>
  </si>
  <si>
    <t>ET04217</t>
  </si>
  <si>
    <t>a0A4N00001oRFgS</t>
  </si>
  <si>
    <t>SERVICE CABLE CONECTORIZADO 144F SM G-652D MPO12-APC(M)/MPO12-APC(M) 0.8D3/0.8D3 50.0M - DDR-S-TS (PFV) - LSZH - PRETO/AMARELO - TIPO B</t>
  </si>
  <si>
    <t>TRUNK CABLE PRE-TERMINATED 144F SM G-652D MPO12-APC(M)/MPO12-APC(M) 0.8D3/0.8D3 50.0M - DDR-S-TS (PFV) - LSZH - BLACK/YELLOW - TYPE B</t>
  </si>
  <si>
    <t>CABLE TRONCAL CONECTORIZADO 144F SM G-652D MPO12-APC(M)/MPO12-APC(M) 0.8D3/0.8D3 50.0M - DDR-S-TS (PFV) - LSZH - NEGRO/AMARILLO  - TIPO B</t>
  </si>
  <si>
    <t>ET02979</t>
  </si>
  <si>
    <t>a0A6100000blnvX</t>
  </si>
  <si>
    <t>DIO CASSETE HDX PREMIUM 12F OM5 LC-UPC/MPO12-UPC(F) TIPO B REVERSO</t>
  </si>
  <si>
    <t>ODF CASSETTE PREMIUM HDX 12F OM5 LC-UPC/MPO12-UPC(F) TYPE B REVERSE</t>
  </si>
  <si>
    <t>ODF CASETE HDX PREMIUM 12F OM5 LC-UPC/MPO12-UPC(F) TIPO B REVERSO</t>
  </si>
  <si>
    <t>ET03784</t>
  </si>
  <si>
    <t>a0A4N00001qQed1</t>
  </si>
  <si>
    <t>DIO CASSETE HDX PREMIUM 12F OM5 LC-UPC/MPO12-UPC(F) TIPO B DIRETO</t>
  </si>
  <si>
    <t>ODF CASSETTE PREMIUM HDX 12F OM5 LC-UPC/MPO12-UPC(F) TYPE B STRAIGHT</t>
  </si>
  <si>
    <t>ODF CASETE HDX PREMIUM 12F OM5 LC-UPC/MPO12-UPC(F) TIPO B DIRECTO</t>
  </si>
  <si>
    <t>ACOMODADOR DE CABOS PARA FK-CTO</t>
  </si>
  <si>
    <t>PLASTIC CABLES SUPPORT FOR FK-CTO</t>
  </si>
  <si>
    <t>SOPORTE DE CABLES PLASTICO PARA FK-CTO</t>
  </si>
  <si>
    <t>ET04205</t>
  </si>
  <si>
    <t>a0A4N00001oREbS</t>
  </si>
  <si>
    <t>CABO OPTICO CFOA-SM-AS80-S 48F NR (ABNT CL)</t>
  </si>
  <si>
    <t>OPTICAL CABLE CFOA-SM-AS80-S 48F NR (ABNT CL)</t>
  </si>
  <si>
    <t>CABLE OPTICO CFOA-SM-AS80-S 48F NR (ABNT CL)</t>
  </si>
  <si>
    <t>ET02188</t>
  </si>
  <si>
    <t>a0A6100000blnm5</t>
  </si>
  <si>
    <t>CABO OPTICO CFOA-SM-AS120-G 48F G-652D NR (ABNT CL)</t>
  </si>
  <si>
    <t>OPTICAL CABLE CFOA-SM-AS120-G 48F G-652D NR (ABNT CL)</t>
  </si>
  <si>
    <t>CABLE OPTICO CFOA-SM-AS120-G 48F G-652D NR (ABNT CL)</t>
  </si>
  <si>
    <t>Start-up - Pacote de Serviços para Equipamentos FTTx / Vídeo Overlay / Laserway / Wi-Fi - EMEA</t>
  </si>
  <si>
    <t>Start-up - FTTx Equipment Service Package / Video Overlay / Laserway / Wi-Fi - VMA - EMEA</t>
  </si>
  <si>
    <t>Start-up - Paquete de servicios para equipos FTTx / Video Overlay / Laserway / Wi-Fi - VMA - EMEA</t>
  </si>
  <si>
    <t>PS00008</t>
  </si>
  <si>
    <t>a0A6100000qvy5c</t>
  </si>
  <si>
    <t>Start-up - Pacote de Serviços para Equipamentos FTTx / Vídeo Overlay / Laserway / Wi-Fi - SEA</t>
  </si>
  <si>
    <t>Start-up - FTTx Equipment Service Package / Video Overlay / Laserway / Wi-Fi - VMA - SEA</t>
  </si>
  <si>
    <t>Start-up - Paquete de servicios para equipos FTTx / Video Overlay / Laserway / Wi-Fi - VMA - SEA</t>
  </si>
  <si>
    <t>CABO OPTICO CFOT-SM-UT 06F G-652D COG (OPTIC-LAN)</t>
  </si>
  <si>
    <t>OPTICAL CABLE CFOT-SM-UT 06F G-652D COG (OPTIC-LAN)</t>
  </si>
  <si>
    <t>CABLE OPTICO CFOT-SM-UT 06F G-652D COG (OPTIC-LAN)</t>
  </si>
  <si>
    <t>CABO OPTICO AT-3BEH2YT-024 (HDPE)</t>
  </si>
  <si>
    <t>CABO OPTICO AT-3BE27DT-048-TLFB</t>
  </si>
  <si>
    <t>OPTICAL CABLEAT-3BE27DT-048-TLFB</t>
  </si>
  <si>
    <t>CABLE OPTICO AT-3BE27DT-048-TLFB</t>
  </si>
  <si>
    <t>CABO OPTICO AT-3BEH2Y6-006 (HDPE)</t>
  </si>
  <si>
    <t>OPTICAL CABLE AT-3BEH2Y6-006 (HDPE)</t>
  </si>
  <si>
    <t>CABLE OPTICO AT-3BEH2Y6-006 (HDPE)</t>
  </si>
  <si>
    <t>CABO OPTICO CFOA-SM-DD-S 144F (12X12SMF) LSZH (102007064)</t>
  </si>
  <si>
    <t>OPTICAL CABLE CFOA-SM-DD-S 144F (12X12SMF) LSZH (102007064)</t>
  </si>
  <si>
    <t>CABLE OPTICO CFOA-SM-DD-S 144F (12X12SMF) LSZH (102007064)</t>
  </si>
  <si>
    <t>ET02394</t>
  </si>
  <si>
    <t>a0A6100000blnoS</t>
  </si>
  <si>
    <t>CABO OPTICO CFOA-SM-DD-S 48F G-652D LSZH (30700010) - CZ</t>
  </si>
  <si>
    <t>OPTICAL CABLE CFOA-SM-DD-S 48F G-652D LSZH (30700010) - CZ</t>
  </si>
  <si>
    <t>CABLE OPTICO CFOA-SM-DD-S 48F G-652D LSZH (30700010) - CZ</t>
  </si>
  <si>
    <t>ET00640</t>
  </si>
  <si>
    <t>a0A6100000blnes</t>
  </si>
  <si>
    <t>CABO OPTICO AT-3BE27D7-048-TNCB</t>
  </si>
  <si>
    <t>OPTICAL CABLE AT-3BE27DT-048-TNCB</t>
  </si>
  <si>
    <t>CABLE OPTICO AT-3BE27DT-048-TNCB</t>
  </si>
  <si>
    <t>CABO OPTICO CFOA-SM-DD-S 24F G-652D LSZH (CATV)</t>
  </si>
  <si>
    <t>OPTICAL CABLE CFOA-SM-DD-S 24F G-652D LSZH (CATV)</t>
  </si>
  <si>
    <t>CABLE OPTICO CFOA-SM-DD-S 24F G-652D LSZH (CATV)</t>
  </si>
  <si>
    <t>ET00610</t>
  </si>
  <si>
    <t>a0A6100000blneq</t>
  </si>
  <si>
    <t>CABO OPTICO CFOAC-BLI-CM-01-AR-LSZH A1 CZ - BOBINA 1000M (DROP COMPACTO FIG.8 LOW FRICTION)</t>
  </si>
  <si>
    <t>OPTICAL CABLE CFOAC-BLI-CM-01-AR-LSZH A1 CZ - BOBINA 1000M (DROP COMPACTO FIG.8 LOW FRICTION)</t>
  </si>
  <si>
    <t>CABLE OPTICO CFOAC-BLI-CM-01-AR-LSZH A1 CZ - BOBINA 1000M (DROP COMPACTO FIG.8 LOW FRICTION)</t>
  </si>
  <si>
    <t>ET04220</t>
  </si>
  <si>
    <t>a0A4N00001oRG2e</t>
  </si>
  <si>
    <t>CABO OPTICO CFOA-SM-DDR-S 144F G-652D (PFV) LSZH</t>
  </si>
  <si>
    <t>OPTICAL CABLE CFOA-SM-DDR-S 144F G-652D (PFV) LSZH</t>
  </si>
  <si>
    <t>CABLE OPTICO CFOA-SM-DDR-S 144F G-652D (PFV) LSZH</t>
  </si>
  <si>
    <t>ET02284</t>
  </si>
  <si>
    <t>a0A6100000blnn5</t>
  </si>
  <si>
    <t>CABO OPTICO CFOA-SM-DDR-S 48F G-652D (PFV) LSZH</t>
  </si>
  <si>
    <t>OPTICAL CABLE CFOA-SM-DDR-S 48F G-652D (PFV) LSZH</t>
  </si>
  <si>
    <t>CABLE OPTICO CFOA-SM-DDR-S 48F G-652D (PFV) LSZH</t>
  </si>
  <si>
    <t>CABO OPTICO CFOA-SM-DDR-S 24F G-652D (PFV) LSZH</t>
  </si>
  <si>
    <t>OPTICAL CABLE CFOA-SM-DDR-S 24F G-652D (PFV) LSZH</t>
  </si>
  <si>
    <t>CABLE OPTICO CFOA-SM-DDR-S 24F G-652D (PFV) LSZH</t>
  </si>
  <si>
    <t>BW 12 (04 PIGTAILS PADRAO TELCORDIA E 04 ADAPTADORES ANGULARES COM SHUTTER SC-APC)</t>
  </si>
  <si>
    <t>SLIMBOX 12-FIBER EXTERNAL ADAPTER MODULE (BW 12 - WITH 04 PIGTAILS TELCORDIA AND 04 ANGULAR SHUTTERED SC-APC ADAPTERS)</t>
  </si>
  <si>
    <t>BW 12 (CAJA DE DISTRIBUICION OPTICA INTERNA 04F PIGTAILS TELCORDIA Y 04 ADAPTADORES ANGULARES CON SHUTTER SC-APC)</t>
  </si>
  <si>
    <t>ET02147</t>
  </si>
  <si>
    <t>a0A6100000blnlW</t>
  </si>
  <si>
    <t>CABO OPTICO CFOA-SM-DDR-G 48F G-652D (PFV) (ABNT CL)</t>
  </si>
  <si>
    <t>OPTICAL CABLE CFOA-SM-DDR-G 48F G-652D (PFV) (ABNT CL)</t>
  </si>
  <si>
    <t>CABLE OPTICO CFOA-SM-DDR-G 48F G-652D (PFV) (ABNT CL)</t>
  </si>
  <si>
    <t>ET02806</t>
  </si>
  <si>
    <t>a0A6100000blntT</t>
  </si>
  <si>
    <t>EXTENSAO OPTICA CONECTORIZADA 02F BLI A/B G-657A E2000-APC 1.5M - COG - BRANCO - D0.9</t>
  </si>
  <si>
    <t>EXTENSAO OPTICA CONECTORIZADA 02F BLI A/B G-657A SC-UPC 1.5M - COG - BRANCO - D0.9</t>
  </si>
  <si>
    <t>EXTENSAO OPTICA CONECTORIZADA 02F BLI A/B G-657A LC-APC 1.5M - COG - BRANCO - D0.9</t>
  </si>
  <si>
    <t>CABO OPTICO CFOA-SM-DE-G 48F (ABNT CL)</t>
  </si>
  <si>
    <t>OPTICAL CABLE CFOA-SM-DE-G 48F (ABNT CL)</t>
  </si>
  <si>
    <t>CABLE OPTICO CFOA-SM-DE-G 48F (ABNT CL)</t>
  </si>
  <si>
    <t>ET02846</t>
  </si>
  <si>
    <t>a0A6100000blntx</t>
  </si>
  <si>
    <t>EXECUÇÃO DE EMENDAS E TESTES DO CABO OPGW  - 12FO</t>
  </si>
  <si>
    <t>EXECUÇÃO DE EMENDAS E TESTES DO CABO OPGW - 24FO</t>
  </si>
  <si>
    <t>EXECUÇÃO DE EMENDAS E TESTES DO CABO OPGW - 36FO</t>
  </si>
  <si>
    <t>EXECUÇÃO DE EMENDAS E TESTES DO CABO OPGW - 48FO</t>
  </si>
  <si>
    <t>CABO OPTICO CFOI-BLI-UB 24F G-657A2 LSZH AZ (SIMPLUSLAN FTTA)</t>
  </si>
  <si>
    <t>OPTICAL CABLE CFOI-BLI-UB 24F G-657A2 LSZH AZ (SIMPLUSLAN FTTA)</t>
  </si>
  <si>
    <t>CABLE OPTICO CFOI-BLI-UB 24F G-657A2 LSZH AZ (SIMPLUSLAN FTTA)</t>
  </si>
  <si>
    <t>DGOI-C 64 (DISTRIBUIDOR GERAL OPTICO INTERNO CONECTORIZADO MODULAR - MODULO BASICO)</t>
  </si>
  <si>
    <t>SLIMBOX 64-FIBER INTERNAL ADAPTER MODULE (DGOI-C 64 - BASIC MODULE)</t>
  </si>
  <si>
    <t>DGOI-C 64 (DISTRIBUIDOR GENERAL OPTICO INTERNO CONECTORIZADO MODULAR)</t>
  </si>
  <si>
    <t>ET02924</t>
  </si>
  <si>
    <t>a0A6100000blnuo</t>
  </si>
  <si>
    <t>KIT BASICO FUNCIONAL CHASSI CONCENTRADOR OPTICO FK-OLT-G2500</t>
  </si>
  <si>
    <t>BASIC FUNCTIONAL KIT OPTICAL CONCENTRATOR FK-OLT-G2500</t>
  </si>
  <si>
    <t>KIT BASICO FUNCIONAL CHASIS CONCENTRADOR OPTICO FK-OLT-G2500</t>
  </si>
  <si>
    <t>ET02743</t>
  </si>
  <si>
    <t>a0A6100000blnsb</t>
  </si>
  <si>
    <t>SERVICE CABLE CONECTORIZADO 12F OM4 MPO12-UPC(M)/MPO12-UPC(M) 0.8D3/0.8D3 170.0M - DDR-S-TS (PFV) - LSZH - PRETO/ACQUA - TIPO B</t>
  </si>
  <si>
    <t>TRUNK CABLE PRE-TERMINATED 12F OM4 MPO12-UPC(M)/MPO12-UPC(M) 0.8D3/0.8D3 170.0M - DDR-S-TS (PFV) - LSZH - BLACK/AQUA - TYPE B</t>
  </si>
  <si>
    <t>CABLE TRONCAL CONECTORIZADO 12F OM4 MPO12-UPC(M)/MPO12-UPC(M) 0.8D3/0.8D3 170.0M - DDR-S-TS (PFV) - LSZH - NEGRO/ACQUA - TIPO B</t>
  </si>
  <si>
    <t>CABO OPTICO AT-3BE8T7X-024</t>
  </si>
  <si>
    <t>OPTICAL CABLE AT-3BE8T7X-024</t>
  </si>
  <si>
    <t>CABLE OPTICO AT-3BE8T7X-024</t>
  </si>
  <si>
    <t>ET00142</t>
  </si>
  <si>
    <t>CORDAO DUPLEX CONECTORIZADO BLI A/B G-657A LC-UPC/LC-UPC 40.0M - LSZH - AMARELO (A - B)</t>
  </si>
  <si>
    <t>DUPLEX OPTICAL PATCH CORD BLI A/B G-657A LC-UPC/LC-UPC 40.0M - LSZH - YELLOW (A - B)</t>
  </si>
  <si>
    <t>PATCH CORD OPTICO DUPLEX CONECTORIZADO BLI A/B G-657A LC-UPC/LC-UPC 40.0M - LSZH - AMARILLO (A - B)</t>
  </si>
  <si>
    <t>CORDAO DUPLEX CONECTORIZADO BLI A/B G-657A LC-UPC/LC-UPC 50.0M - LSZH - AMARELO (A - B)</t>
  </si>
  <si>
    <t>DUPLEX OPTICAL PATCH CORD BLI A/B G-657A LC-UPC/LC-UPC 50.0M - LSZH - YELLOW (A - B)</t>
  </si>
  <si>
    <t>PATCH CORD OPTICO DUPLEX CONECTORIZADO BLI A/B G-657A LC-UPC/LC-UPC 50.0M - LSZH - AMARILLO (A - B)</t>
  </si>
  <si>
    <t>CEIP 12 (CAIXA DE EMENDA INTERNA DE PAREDE 12F - MODULO BASICO)</t>
  </si>
  <si>
    <t>SLIMBOX 12-FIBER INTERNAL ADAPTER MODULE (CEIP 12 - BASIC MODULE)</t>
  </si>
  <si>
    <t>CEIP 12 (CAJA INTERNA CONECTORIZADA 04F - ADAPTADOR ANGULAR)</t>
  </si>
  <si>
    <t>ET02845</t>
  </si>
  <si>
    <t>a0A6100000blntw</t>
  </si>
  <si>
    <t>EXTENSAO SOLIDA RJ-45 U/UTP GIGALAN PREMIUM CAT.6 - LSZH - T568B - 20.0M - AZUL</t>
  </si>
  <si>
    <t>U/UTP CAT.6 RJ-45 SOLID EXTENSION GIGALAN PREMIUM - LSZH - T568B - 20.0M - BLUE</t>
  </si>
  <si>
    <t>EXTENSION SOLIDO RJ-45 U/UTP GIGALAN PREMIUM CAT.6 - LSZH - T568B - 20.0M - AZUL</t>
  </si>
  <si>
    <t>ET02520</t>
  </si>
  <si>
    <t>a0A6100000blnpx</t>
  </si>
  <si>
    <t>EXTENSAO SOLIDA RJ-45 U/UTP GIGALAN PREMIUM CAT.6 - LSZH - T568B - 30.0M - AZUL</t>
  </si>
  <si>
    <t>U/UTP CAT.6 RJ-45 SOLID EXTENSION GIGALAN PREMIUM - LSZH - T568B - 30.0M - BLUE</t>
  </si>
  <si>
    <t>EXTENSION SOLIDO RJ-45 U/UTP GIGALAN PREMIUM CAT.6 - LSZH - T568B - 30.0M - AZUL</t>
  </si>
  <si>
    <t>CABO OPTICO CFOA-SM-DD-S 2.8KN 24F G-652D DC</t>
  </si>
  <si>
    <t>OPTICAL CABLE CFOA-SM-DD-S 2.8KN 24F G-652D DC</t>
  </si>
  <si>
    <t>CABLE OPTICO CFOA-SM-DD-S 2.8KN 24F G-652D DC</t>
  </si>
  <si>
    <t>ET02347</t>
  </si>
  <si>
    <t>a0A6100000blnnq</t>
  </si>
  <si>
    <t>KIT DEMONSTRAÇÃO INDUSTRIAL (FIS)</t>
  </si>
  <si>
    <t>DEMONSTRATION INDUSTRIAL KIT (FIS)</t>
  </si>
  <si>
    <t>KIT DEMONSTRACCION INDUSTRIAL (FIS)</t>
  </si>
  <si>
    <t>SERVICE CABLE CONECTORIZADO 08F 62.5 LC-UPC/LC-UPC 1.0D2/1.0D2 5.0M - TIGHT - LSZH - PRETO/LARANJA (1X CAMISA DE PUXAMENTO IP65)</t>
  </si>
  <si>
    <t>TRUNK CABLE PRE-TERMINATED 08F 62.5 LC-UPC/LC-UPC 1.0D2/1.0D2 5.0M - TIGHT- LSZH - BLACK/ORANGE (A - B) (1X CAMISA DE PUXAMENTO IP65)</t>
  </si>
  <si>
    <t>CABLE TRONCAL CONECTORIZADO 08F 62.5 LC-UPC/LC-UPC 1.0D2/1.0D2 5.0M - TIGHT - LSZH - NEGRO/NARANJA (A - B) (1X CAMISA DE PUXAMENTO IP65)</t>
  </si>
  <si>
    <t>ET03369</t>
  </si>
  <si>
    <t>a0A6100000blnzn</t>
  </si>
  <si>
    <t>FONTE RETIFICADORA AC/DC -48V 15A(220V) 10A(110V) 900W PHB-SE2001/08</t>
  </si>
  <si>
    <t>RECTIFIER SOURCE AC / DC -48V 15A (220V) 10A (110V) 900W PHB-SE2001/08</t>
  </si>
  <si>
    <t>FUENTE RECTIFICADORA AC / DC -48V 15A (220V) 10A (110V) 900W PHB-SE2001/08</t>
  </si>
  <si>
    <t>CINTA METÁLICA PARA CRUZETA PARA ACOMODACAO DE CABOS PARA CTOP-L</t>
  </si>
  <si>
    <t>METALLIC RING FOR FK-CTOP-L CABLE ACCOMODATION SUPPORT</t>
  </si>
  <si>
    <t>ANILLO METALICO PARA SOPORTE METALICO PARA INSTALACION EN LA FK-CTOP-L</t>
  </si>
  <si>
    <t>ET04453</t>
  </si>
  <si>
    <t>a0A4N00001qQj3r</t>
  </si>
  <si>
    <t>CABO OPTICO OPGW DS1.024.114.S24 (DUAL 24F SM) 71MM2 - EXPORTAÇÃO</t>
  </si>
  <si>
    <t>OPGW CABLE DS1.024.114.S24 (DUAL 24F SM) 71MM2 - EXP.</t>
  </si>
  <si>
    <t>CABLE OPTICO OPGWDS1.024.114.S24 (DUAL 24F SM) 71MM2 - EXPORTACION</t>
  </si>
  <si>
    <t>ET03615</t>
  </si>
  <si>
    <t>a0A4N00001oRHH1</t>
  </si>
  <si>
    <t>CABO OPTICO OPGW DS1.024.114.N24 (DUAL 24F NZD) 71MM2</t>
  </si>
  <si>
    <t>OPGW CABLE DS1.024.114.N24 (DUAL 24F NZD) 71MM2</t>
  </si>
  <si>
    <t>CABLE OPTICO OPGW DS1.024.114.N24 (DUAL 24F NZD) 71MM2</t>
  </si>
  <si>
    <t>CABO OPTICO OPGW DG1.016.122.S24 (DUAL 24F SM) 83MM2 - EXPORTAÇÃO</t>
  </si>
  <si>
    <t>OPGW CABLE DG1.016.122.S24 (DUAL 24F SM) 83MM2 - EXP</t>
  </si>
  <si>
    <t>CABLE OPTICO OPGW DG1.016.122.S24 (DUAL 24F SM) 83MM2 - EXPORTACION</t>
  </si>
  <si>
    <t>ET03327</t>
  </si>
  <si>
    <t>a0A6100000blnzM</t>
  </si>
  <si>
    <t>CABO OPTICO OPGW DG1.016.122.S24 (DUAL 24F NZD) 83MM2 - EXPORTAÇÃO</t>
  </si>
  <si>
    <t>OPGW CABLE DG1.016.122.S24 (DUAL 24F NZD) 83MM2 - EXP</t>
  </si>
  <si>
    <t>CABLE OPTICO OPGW DG1.016.122.S24 (DUAL 24F NZD) 83MM2 - EXPORTACION</t>
  </si>
  <si>
    <t>CABO OPTICO OPDC-M SC Gp.051.101.20 (24F SM) -  EXPORTAÇÃO</t>
  </si>
  <si>
    <t>OPDC-M CABLE Gp.051.101.20 (24F SM) - EXP</t>
  </si>
  <si>
    <t>CABLE OPDC-M SC Gp.051.101.20 (24F SM) - EXPORTACION</t>
  </si>
  <si>
    <t>CABO OPTICO CFOA-SM-AS80-S 60F TS NR (ABNT CL)</t>
  </si>
  <si>
    <t>OPTICAL CABLE CFOA-SM-AS80-S 60F TS NR (ABNT CL)</t>
  </si>
  <si>
    <t>CABLE OPTICO CFOA-SM-AS80-S 60F TS NR (ABNT CL)</t>
  </si>
  <si>
    <t>a0A6100000blnsG</t>
  </si>
  <si>
    <t>SERVICE CABLE CONECTORIZADO PREMIUM UNIVERSAL 12F OM5 MPO12-UPC(U)/MPO12-UPC(U) 0.8D3/0.8D3 25.0M - UT - LSZH - LIME GREEN - TIPO U</t>
  </si>
  <si>
    <t>TRUNK CABLE PRE-TERMINATED PREMIUM 12F OM5 MPO12-UPC(U)/MPO12-UPC(U) 0.8D3/0.8D3 - 25.0M - UT - LSZH - LIME GREEN - TYPE U</t>
  </si>
  <si>
    <t>CABLE TRONCAL CONECTORIZADO PREMIUM 12F OM5 MPO12-UPC(U)/MPO12-UPC(U) 0.8D3/0.8D3 - 25.0M - UT - LSZH - LIME GREEN - TIPO U</t>
  </si>
  <si>
    <t>ET03779</t>
  </si>
  <si>
    <t>a0A6100001fDvTe</t>
  </si>
  <si>
    <t>BANDEJA DE EMENDA PARA CAIXA TERMINAL OPTICA (FK-CTO-16MC E FK-CTOS-16P)</t>
  </si>
  <si>
    <t>SPLICE TRAY FOR OPTICAL TERMINATION BOX (FK-CTO-16MC E FK-CTOS-16P)</t>
  </si>
  <si>
    <t>BANDEJA DE EMPALME PARA CAJA TERMINAL OPTICA (FK-CTO-16MC E FK-CTOS-16P)</t>
  </si>
  <si>
    <t>ET02879</t>
  </si>
  <si>
    <t>a0A6100000blnuH</t>
  </si>
  <si>
    <t>CABO OPTICO CFOT-MM-UB 48F (50) OM3 TS LSZH</t>
  </si>
  <si>
    <t>OPTICAL CABLE CFOT-MM-UB 48F (50) OM3 TS LSZH</t>
  </si>
  <si>
    <t>CABLE OPTICO CFOT-MM-UB 48F (50) OM3 TS LSZH</t>
  </si>
  <si>
    <t>ET01252</t>
  </si>
  <si>
    <t>a0A6100000blnfY</t>
  </si>
  <si>
    <t>CABO OPTICO CFOA-SM-DD-S 288F G-652D NR (24F/T - ABNT CL)</t>
  </si>
  <si>
    <t>OPTICAL CABLE CFOA-SM-DD-S 288F G-652D NR (24F/T - ABNT CL)</t>
  </si>
  <si>
    <t>CABLE OPTICO CFOA-SM-DD-S 288F G-652D NR (24F/T - ABNT CL)</t>
  </si>
  <si>
    <t>ET04197</t>
  </si>
  <si>
    <t>a0A6100001oRCS0</t>
  </si>
  <si>
    <t>CABO OPTICO CFOA-SM-LV-AS-CMO5KN-S-12F G-652D NR (ABNT CL)</t>
  </si>
  <si>
    <t>OPTICAL CABLE CFOA-SM-LV-AS-CMO5KN-S-12F G-652D NR (ABNT CL)</t>
  </si>
  <si>
    <t>CABLE OPTICO CFOA-SM-LV-AS-CMO5KN-S-12F G-652D NR (ABNT CL)</t>
  </si>
  <si>
    <t>CABO OPTICO CFOA-SM-LV-AS-CMO10KN-S 12F G-652D NR (ABNT CL)</t>
  </si>
  <si>
    <t>OPTICAL CABLE CFOA-SM-LV-AS-CMO10KN-S 12F G-652D NR (ABNT CL)</t>
  </si>
  <si>
    <t>CABLE OPTICO CFOA-SM-LV-AS-CMO10KN-S 12F G-652D NR (ABNT CL)</t>
  </si>
  <si>
    <t>DGO600 - SUB BASTIDOR 96F (8x12) - MODELO CLIENTE - EMENDA/ESPELHAMENTO SC-APC</t>
  </si>
  <si>
    <t>ODF600 - SUB FRAME 96F (8X12) - CLIENT MODEL - SPLICE/MIRRORING SC-APC</t>
  </si>
  <si>
    <t>DGO600 - SUB-RACK 96F (8X12) - MODELO CLIENTE - EMPALME/ESPEJO SC-APC</t>
  </si>
  <si>
    <t>ET04153</t>
  </si>
  <si>
    <t>a0A6100001fE7Mv</t>
  </si>
  <si>
    <t>CABO OPTICO CFOA-SM-LV-AS-CMO20KN-S 12F G-652D NR (ABNT CL)</t>
  </si>
  <si>
    <t>OPTICAL CABLE CFOA-SM-LV-AS-CMO20KN-S 12F G-652D NR (ABNT CL)</t>
  </si>
  <si>
    <t>CABLE OPTICO CFOA-SM-LV-AS-CMO20KN-S 12F G-652D NR (ABNT CL)</t>
  </si>
  <si>
    <t>CABO OPTICO CFOA-SM-LV-AS-CMO15KN-S 12F G-652D NR (ABNT CL)</t>
  </si>
  <si>
    <t>OPTICAL CABLE CFOA-SM-LV-AS-CMO15KN-S 12F G-652D NR (ABNT CL)</t>
  </si>
  <si>
    <t>CABLE OPTICO CFOA-SM-LV-AS-CMO15KN-S 12F G-652D NR (ABNT CL)</t>
  </si>
  <si>
    <t>CABO OPTICO CFOA-SM-DD-S 24F G-652D (Long Especiales)</t>
  </si>
  <si>
    <t>OPTICAL CABLE CFOA-SM-DD-S 24F G-652D (Long Especiales)</t>
  </si>
  <si>
    <t>CABLE OPTICO CFOA-SM-DD-S 24F G-652D (Long Especiales)</t>
  </si>
  <si>
    <t>CABO OPTICO CFOA-SM-DD-S 48F G-652D (Long Esp)</t>
  </si>
  <si>
    <t>OPTICAL CABLE CFOA-SM-DD-S 48F G-652D (Long Esp)</t>
  </si>
  <si>
    <t>CABLE OPTICO CFOA-SM-DD-S 48F G-652D (Long Esp)</t>
  </si>
  <si>
    <t>CABO OPTICO AT-3BE2XCT-024</t>
  </si>
  <si>
    <t>OPTICAL CABLE AT-3BE2XCT-024</t>
  </si>
  <si>
    <t>CABLE OPTICO AT-3BE2XCT-024</t>
  </si>
  <si>
    <t>ET0</t>
  </si>
  <si>
    <t>CABO OPTICO  AT-3BE27DT-048-TMEB</t>
  </si>
  <si>
    <t>OPTICAL CABLE AT-3BE27DT-048-TMEB</t>
  </si>
  <si>
    <t>CABLE OPTICO  AT-3BE27DT-048-TMEB</t>
  </si>
  <si>
    <t>DIO BT36 06F SM ST-UPC - ABNT</t>
  </si>
  <si>
    <t>ODF BT36 06F SM ST-UPC - ABNT</t>
  </si>
  <si>
    <t>DIO CURTO BT72 72F SM ST-UPC - ABNT</t>
  </si>
  <si>
    <t>ODF SHORT BT72 72F SM ST-UPC - ABNT</t>
  </si>
  <si>
    <t>ODF CORTO BT72 72F SM ST-UPC - ABNT</t>
  </si>
  <si>
    <t>a0A6100000blnxu</t>
  </si>
  <si>
    <t>DIO A270 MODULO BASICO</t>
  </si>
  <si>
    <t>ODF A270 BASIC MODULE</t>
  </si>
  <si>
    <t>ODF A270 24 CONECTORES E2000/APC</t>
  </si>
  <si>
    <t>ET01653</t>
  </si>
  <si>
    <t>a0A6100000blngr</t>
  </si>
  <si>
    <t>TPP - OmniBAS-BX 18 GHz - LOW</t>
  </si>
  <si>
    <t>TPP - OmniBAS-BX 18 GHz - HIGH</t>
  </si>
  <si>
    <t>TPP - ANT.PAR 0.8m,17.7-19.7GHz,OMT,XPIC</t>
  </si>
  <si>
    <t>TPP - ANT.PAR 1.2M,17.7-19.7GHZ,OMT,XPIC</t>
  </si>
  <si>
    <t>TPP - Radio Link Aggregation SW Key</t>
  </si>
  <si>
    <t>TPP - Modem XPIC SW key license (per active modem pair)</t>
  </si>
  <si>
    <t>TPP - SW Key init  for Max Mbps rate (per unit)</t>
  </si>
  <si>
    <t>TPP - OBX 1024 to 4096 QAM SW Key upgrade (per unit)</t>
  </si>
  <si>
    <t>TPP - KIT de Materiais</t>
  </si>
  <si>
    <t>PAINEL DE FECHAMENTO 1U</t>
  </si>
  <si>
    <t>BLANK PANEL 1U</t>
  </si>
  <si>
    <t>PANEL DE CIERRE 1U</t>
  </si>
  <si>
    <t>CABO OPTICO OPTIC-LAN-AR (PFV) 12F MM (50) OM4 LSZH EUROCLASS Fca</t>
  </si>
  <si>
    <t>OPTICAL CABLE OPTIC-LAN-AR (PFV) 12F MM (50) OM4 LSZH EUROCLASS Fca</t>
  </si>
  <si>
    <t>CABLE OPTICO OPTIC-LAN-AR (PFV) 12F MM (50) OM4 LSZH EUROCLASS Fca</t>
  </si>
  <si>
    <t>ET02168</t>
  </si>
  <si>
    <t>a0A6100000blnln</t>
  </si>
  <si>
    <t>TRUNK CABLE PRE-TERMINATED 144F SM G-652D MPO12-APC(M)/MPO12-APC(M) 0.8D3/0.8D3 50.0M - DDR-S-TS (PFV) - LSZH - YELLOW - TYPE B</t>
  </si>
  <si>
    <t>CABLE TRONCAL CONECTORIZADO 144F SM G-652D MPO12-APC(M)/MPO12-APC(M) 0.8D3/0.8D3 50.0M - DDR-S-TS (PFV) - LSZH - AMARILLO - TIPO B</t>
  </si>
  <si>
    <t>CAIXA TERMINAL OPTICA PRE-CONECTORIZADA FK-CTOP-8P (MB SLIM)</t>
  </si>
  <si>
    <t>PRE-TERMINATED SLIMBOX DISTRIBUTION BOX FK-CTOP-8P (BM SLIM)</t>
  </si>
  <si>
    <t>CAJA TERMINAL OPTICA PRE-CONECTORIZADA FK-CTOP-8P (MB SLIM)</t>
  </si>
  <si>
    <t>CAIXA TERMINAL OPTICA PRE-CONECTORIZADA FK-CTOP-16P (MB SLIM)</t>
  </si>
  <si>
    <t>PRE-TERMINATED SLIMBOX DROP TERMINAL FK-CTOP-16P (BM SLIM)</t>
  </si>
  <si>
    <t>CAJA TERMINAL OPTICA PRE-CONECTORIZADA FK-CTOP-16P (MB SLIM)</t>
  </si>
  <si>
    <t>CABO OPTICO AT-3BEH2TT-048</t>
  </si>
  <si>
    <t>OPTICAL CABLE AT-3BEH2TT-048</t>
  </si>
  <si>
    <t>CABLE OPTICO AT-3BEH2TT-048</t>
  </si>
  <si>
    <t>CABO OPTICO CFOA-SM-AS200-S 48F G-652D ZWP TS</t>
  </si>
  <si>
    <t>OPTICAL CABLE CFOA-SM-AS200-S 48F G-652D ZWP TS</t>
  </si>
  <si>
    <t>CABLE OPTICO CFOA-SM-AS200-S 48F G-652D ZWP TS</t>
  </si>
  <si>
    <t>CABO OPTICO CFOA-SM-AS200-S 72F G-652D ZWP TS</t>
  </si>
  <si>
    <t>OPTICAL CABLE CFOA-SM-AS200-S 72F G-652D ZWP TS</t>
  </si>
  <si>
    <t>CABLE OPTICO CFOA-SM-AS200-S 72F G-652D ZWP TS</t>
  </si>
  <si>
    <t>PATCH CORD U/UTP MULTILAN CAT.5E - CM - T568A/B - 15.0M - VERDE</t>
  </si>
  <si>
    <t>U/UTP CAT.5E COPPER PATCH CORD  MULTILAN - CM - T568A/B - 15.0M - GREEN</t>
  </si>
  <si>
    <t>ET01850</t>
  </si>
  <si>
    <t>a0A6100000blniy</t>
  </si>
  <si>
    <t>CAIXA TERMINAL OPTICA PRE-CONECTORIZADA FK-CTOP-8P (1X8 DIRETO)</t>
  </si>
  <si>
    <t>PRE-TERMINATED SLIMBOX DROP TERMINAL FK-CTOP-8P (1X8 DIRECT)</t>
  </si>
  <si>
    <t>CAJA TERMINAL OPTICA PRE-CONECTORIZADA FK-CTOP-8P (1X8 DIRECTO)</t>
  </si>
  <si>
    <t>CORDAO MONOFIBRA CONECTORIZADO BLI A/B G-657A LC-APC/SC-APC 3.0M - LSZH- BRANCO - D3</t>
  </si>
  <si>
    <t>SIMPLEX OPTICAL PATCH CORD BLI A/B G-657A LC-APC/SC-APC 3.0M - LSZH - WHITE - D3</t>
  </si>
  <si>
    <t>PATCH CORD OPTICO MONOFIBRA CONECTORIZADO BLI A/B G-657A LC-APC/SC-APC 3.0M - LSZH- BLANCO - D3</t>
  </si>
  <si>
    <t>CORDAO MONOFIBRA CONECTORIZADO BLI A/B G-657A LC-APC/LC-UPC 3.0M - LSZH - BRANCO - D3</t>
  </si>
  <si>
    <t>SIMPLEX OPTICAL PATCH CORD BLI A/B G-657A LC-APC/LC-UPC 3.0M - LSZH - WHITE - D3</t>
  </si>
  <si>
    <t>PATCH CORD OPTICO MONOFIBRA CONECTORIZADO BLI A/B G-657A LC-APC/LC-UPC 3.0M - LSZH - BLANCO - D3</t>
  </si>
  <si>
    <t>CORDAO DUPLEX CONECTORIZADO BLI A/B G-657A LC-UPC/LC-UPC 25.0M - LSZH - AZUL (A - B)</t>
  </si>
  <si>
    <t>DUPLEX OPTICAL PATCH CORD BLI A/B G-657A LC-UPC/LC-UPC 25.0M - LSZH - BLUE (A - B)</t>
  </si>
  <si>
    <t>PATCH CORD OPTICO DUPLEX CONECTORIZADO BLI A/B G-657A LC-UPC/LC-UPC 25.0M - LSZH - AZUL (A - B)</t>
  </si>
  <si>
    <t>CORDAO DUPLEX CONECTORIZADO BLI A/B G-657A LC-UPC/LC-UPC 30.0M - LSZH - AZUL (A - B)</t>
  </si>
  <si>
    <t>DUPLEX OPTICAL PATCH CORD BLI A/B G-657A LC-UPC/LC-UPC 30.0M - LSZH - BLUE (A - B)</t>
  </si>
  <si>
    <t>PATCH CORD OPTICO DUPLEX CONECTORIZADO BLI A/B G-657A LC-UPC/LC-UPC 30.0M - LSZH - AZUL (A - B)</t>
  </si>
  <si>
    <t>CORDAO DUPLEX CONECTORIZADO BLI A/B G-657A LC-UPC/LC-UPC 40.0M - LSZH - AZUL (A - B)</t>
  </si>
  <si>
    <t>DUPLEX OPTICAL PATCH CORD BLI A/B G-657A LC-UPC/LC-UPC 40.0M - LSZH - BLUE (A - B)</t>
  </si>
  <si>
    <t>PATCH CORD OPTICO DUPLEX CONECTORIZADO BLI A/B G-657A LC-UPC/LC-UPC 40.0M - LSZH - AZUL (A - B)</t>
  </si>
  <si>
    <t>CABO OPTICO CFOA-SM-DD-S 48F TS (6450m)</t>
  </si>
  <si>
    <t>OPTICAL CABLE CFOA-SM-DD-S 48F TS (6450m)</t>
  </si>
  <si>
    <t>CABLE OPTICO CFOA-SM-DD-S 48F TS (6450m)</t>
  </si>
  <si>
    <t>ET02855</t>
  </si>
  <si>
    <t>a0A6100000blnu3</t>
  </si>
  <si>
    <t>CABO OPTICO CFOA-SM-DD-S 12F G-652D TS (12800m)</t>
  </si>
  <si>
    <t>OPTICAL CABLE CFOA-SM-DD-S 12F G-652D TS (12800m)</t>
  </si>
  <si>
    <t>CABLE OPTICO CFOA-SM-DD-S 12F G-652D TS (12800m)</t>
  </si>
  <si>
    <t>CABO OPTICO  CFOA-SM-AS80-S 120F TS NR (CATV)</t>
  </si>
  <si>
    <t>OPTICAL CABLE  CFOA-SM-AS80-S 120F TS NR (CATV)</t>
  </si>
  <si>
    <t>CABLE OPTICO  CFOA-SM-AS80-S 120F TS NR (CATV)</t>
  </si>
  <si>
    <t>ET02898</t>
  </si>
  <si>
    <t>a0A6100000blnuX</t>
  </si>
  <si>
    <t>CABO OPTICO CONECTORIZADO DROP COMPACTO FIG.8 LOW FRICTION BLI-CM-01-AR-LSZH SLIMCONNECTOR - CZ - ROLO 100M (TRADUTOR OPT)</t>
  </si>
  <si>
    <t>OPTICAL CABLE DROP COMPACT FIG.8 LOW FRICTION BLI-CM-01-AR-LSZH SLIMCONNECTOR -  CZ - ROLL 100M (WITH OPT TRANSLATOR)</t>
  </si>
  <si>
    <t>CABLE OPTICO CONECTORIZADO DROP COMPACTO FIG.8 LOW FRICTION BLI-CM-01-AR-LSZH SLIMCONNECTOR -  CZ - ROLLO 100M (CON TRADUCTOR OPT)</t>
  </si>
  <si>
    <t>ET03270</t>
  </si>
  <si>
    <t>a0A6100000blnyh</t>
  </si>
  <si>
    <t>CABO OPTICO DROP SLIMCONNECTOR FIG.8 LOW FRICTION 01F CZ - ROLO 100M (DIRETO)</t>
  </si>
  <si>
    <t>OPTICAL DROP CABLE SLIMCONNECTOR FIG.8 LOW FRICTION 01F CZ - ROLL 100M (DIRECT)</t>
  </si>
  <si>
    <t>CABLE OPTICO DROP SLIMCONNECTOR FIG.8 LOW FRICTION 01F CZ - ROLLO 100M (DIRECTO)</t>
  </si>
  <si>
    <t>ET04065</t>
  </si>
  <si>
    <t>a0A6100001VuUSt</t>
  </si>
  <si>
    <t>CABO OPTICO CONECTORIZADO DROP COMPACTO FIG.8 LOW FRICTION BLI-CM-01-AR-LSZH SLIMCONNECTOR -  CZ - ROLO 150M (COM TRADUTOR OPT)</t>
  </si>
  <si>
    <t>OPTICAL CABLE DROP COMPACT FIG.8 LOW FRICTION BLI-CM-01-AR-LSZH SLIMCONNECTOR -  CZ - ROLL 150M (WITH OPT TRANSLATOR)</t>
  </si>
  <si>
    <t>CABLE OPTICO CONECTORIZADO DROP COMPACTO FIG.8 LOW FRICTION BLI-CM-01-AR-LSZH SLIMCONNECTOR -  CZ - ROLLO  150M (CON TRADUCTOR OPT)</t>
  </si>
  <si>
    <t>CABO OPTICO DROP SLIMCONNECTOR FIG.8 LOW FRICTION 01F CZ - ROLO 150M (DIRETO)</t>
  </si>
  <si>
    <t>OPTICAL DROP CABLE SLIMCONNECTOR FIG.8 LOW FRICTION 01F CZ - ROLL 150M (DIRECT)</t>
  </si>
  <si>
    <t>CABLE OPTICO DROP SLIMCONNECTOR FIG.8 LOW FRICTION 01F CZ - ROLLO 150M (DIRECTO)</t>
  </si>
  <si>
    <t>CABO OPTICO CONECTORIZADO DROP COMPACTO FIG.8 LOW FRICTION BLI-CM-01-AR-LSZH SLIMCONNECTOR -  CZ - ROLO 200M (COM TRADUTOR OPT)</t>
  </si>
  <si>
    <t>OPTICAL CABLE DROP COMPACT FIG.8 LOW FRICTION BLI-CM-01-AR-LSZH SLIMCONNECTOR -  CZ - ROLL 200M (WITH OPT TRANSLATOR)</t>
  </si>
  <si>
    <t>CABLE OPTICO CONECTORIZADO DROP COMPACTO FIG.8 LOW FRICTION BLI-CM-01-AR-LSZH SLIMCONNECTOR -  CZ - ROLLO  200M (CON TRADUCTOR OPT)</t>
  </si>
  <si>
    <t>CABO OPTICO DROP SLIMCONNECTOR FIG.8 LOW FRICTION 01F CZ - ROLO 200M (DIRETO)</t>
  </si>
  <si>
    <t>OPTICAL DROP CABLE SLIMCONNECTOR FIG.8 LOW FRICTION 01F CZ - ROLL 200M (DIRECT)</t>
  </si>
  <si>
    <t>CABLE OPTICO DROP SLIMCONNECTOR FIG.8 LOW FRICTION 01F CZ - ROLLO 200M (DIRECTO)</t>
  </si>
  <si>
    <t>CABO OPTICO CONECTORIZADO DROP COMPACTO FIG.8 LOW FRICTION BLI-CM-01-AR-LSZH SLIMCONNECTOR - CZ - ROLO 250M (TRADUTOR OPT)</t>
  </si>
  <si>
    <t>OPTICAL CABLE DROP COMPACT FIG.8 LOW FRICTION BLI-CM-01-AR-LSZH SLIMCONNECTOR -  CZ - ROLL 250M (WITH OPT TRANSLATOR)</t>
  </si>
  <si>
    <t>CABLE OPTICO CONECTORIZADO DROP COMPACTO FIG.8 LOW FRICTION BLI-CM-01-AR-LSZH SLIMCONNECTOR -  CZ - ROLLO  250M (CON TRADUCTOR OPT)</t>
  </si>
  <si>
    <t>CABO OPTICO DROP SLIMCONNECTOR FIG.8 LOW FRICTION 01F CZ - ROLO 250M (DIRETO)</t>
  </si>
  <si>
    <t>OPTICAL DROP CABLE SLIMCONNECTOR FIG.8 LOW FRICTION 01F CZ - ROLL 250M (DIRECT)</t>
  </si>
  <si>
    <t>CABLE OPTICO DROP SLIMCONNECTOR FIG.8 LOW FRICTION 01F CZ - ROLLO 250M (DIRECTO)</t>
  </si>
  <si>
    <t>CABO OPTICO CONECTORIZADO DROP COMPACTO FIG.8 LOW FRICTION BLI-CM-01-AR-LSZH SLIMCONNECTOR - CZ - ROLO 300M (TRADUTOR OPT)</t>
  </si>
  <si>
    <t>OPTICAL CABLE DROP COMPACT FIG.8 LOW FRICTION BLI-CM-01-AR-LSZH SLIMCONNECTOR -  CZ - ROLL 300M (WITH OPT TRANSLATOR)</t>
  </si>
  <si>
    <t>CABLE OPTICO CONECTORIZADO DROP COMPACTO FIG.8 LOW FRICTION BLI-CM-01-AR-LSZH SLIMCONNECTOR -  CZ - ROLLO  300M (CON TRADUCTOR OPT)</t>
  </si>
  <si>
    <t>CABO OPTICO DROP SLIMCONNECTOR FIG.8 LOW FRICTION 01F CZ - ROLO 300M (DIRETO)</t>
  </si>
  <si>
    <t>OPTICAL DROP CABLE SLIMCONNECTOR FIG.8 LOW FRICTION 01F CZ - ROLL 300M (DIRECT)</t>
  </si>
  <si>
    <t>CABLE OPTICO DROP SLIMCONNECTOR FIG.8 LOW FRICTION 01F CZ - ROLLO 300M (DIRECTO)</t>
  </si>
  <si>
    <t>CABO OPTICO DROP SLIMCONNECTOR FIG.8 LOW FRICTION 01F CZ - ROLO 100M (DIRETO) (CONECTORIZADO NAS 2 PONTAS)</t>
  </si>
  <si>
    <t>OPTICAL DROP CABLE SLIMCONNECTOR FIG.8 LOW FRICTION 01F CZ - ROLL 100M (DIRECT) (TERMINATED IN BOTH ENDS)</t>
  </si>
  <si>
    <t>CABLE OPTICO DROP SLIMCONNECTOR FIG.8 LOW FRICTION 01F CZ - ROLLO 100M (DIRECTO) (CONECTORIZADO EN LAS 2 PUNTAS)</t>
  </si>
  <si>
    <t>CABO OPTICO DROP SLIMCONNECTOR FIG.8 LOW FRICTION 01F CZ - ROLO 100M (TRADUTOR OPT) (CONECTORIZADO NAS 2 PONTAS)</t>
  </si>
  <si>
    <t>OPTICAL CABLE DROP COMPACT FIG.8 LOW FRICTION SLIMCONNECTOR  01F GRAY - ROLL 100M (OPT TRANSLATOR) (CONNECTORIZED IN BOTH ENDS)</t>
  </si>
  <si>
    <t>CABLE OPTICO DROP SLIMCONNECTOR FIG.8 LOW FRICTION 01F GRIS - ROLLO 100M (TRADUCTOR OPT) (CONECTORIZADO EN LAS 2 PUNTAS)</t>
  </si>
  <si>
    <t>CABO OPTICO DROP SLIMCONNECTOR FIG.8 LOW FRICTION 01F CZ - ROLO 150M (TRADUTOR OPT) (CONECTORIZADO NAS 2 PONTAS)</t>
  </si>
  <si>
    <t>OPTICAL CABLE DROP COMPACT FIG.8 LOW FRICTION SLIMCONNECTOR  01F GRAY - ROLL 150M (OPT TRANSLATOR) (CONNECTORIZED IN BOTH ENDS)</t>
  </si>
  <si>
    <t>CABLE OPTICO DROP SLIMCONNECTOR FIG.8 LOW FRICTION 01F GRIS - ROLLO 150M (TRADUCTOR OPT) (CONECTORIZADO EN LAS 2 PUNTAS)</t>
  </si>
  <si>
    <t>CABO OPTICO DROP SLIMCONNECTOR FIG.8 LOW FRICTION 01F CZ - ROLO 150M (DIRETO) (CONECTORIZADO NAS 2 PONTAS)</t>
  </si>
  <si>
    <t>OPTICAL DROP CABLE SLIMCONNECTOR FIG.8 LOW FRICTION 01F CZ - ROLL 150M (DIRECT) (TERMINATED IN BOTH ENDS)</t>
  </si>
  <si>
    <t>CABLE OPTICO DROP SLIMCONNECTOR FIG.8 LOW FRICTION 01F CZ - ROLLO 150M (DIRECTO) (CONECTORIZADO EN LAS 2 PUNTAS)</t>
  </si>
  <si>
    <t>CABO OPTICO DROP SLIMCONNECTOR FIG.8 LOW FRICTION 01F CZ - ROLO 300M (TRADUTOR OPT) (CONECTORIZADO NAS 2 PONTAS)</t>
  </si>
  <si>
    <t>OPTICAL CABLE DROP COMPACT FIG.8 LOW FRICTION SLIMCONNECTOR  01F GRAY - ROLL 300M (OPT TRANSLATOR) (CONNECTORIZED IN BOTH ENDS)</t>
  </si>
  <si>
    <t>CABLE OPTICO DROP SLIMCONNECTOR FIG.8 LOW FRICTION 01F GRIS - ROLLO 300M (TRADUCTOR OPT) (CONECTORIZADO EN LAS 2 PUNTAS)</t>
  </si>
  <si>
    <t>CABO OPTICO DROP SLIMCONNECTOR FIG.8 LOW FRICTION 01F CZ - ROLO 300M (DIRETO) (CONECTORIZADO NAS 2 PONTAS)</t>
  </si>
  <si>
    <t>OPTICAL CABLE DROP SLIMCONNECTOR FIG.8 LOW FRICTION 01F CZ - ROLL 300M (DIRECT)  (CONECTORIZED 2 ENDS)</t>
  </si>
  <si>
    <t>CABLE OPTICO DROP SLIMCONNECTOR FIG.8 LOW FRICTION 01F CZ - ROLLO 300M (DIRECTO) (CONECTORIZADO EN LAS 2 PONTAS)</t>
  </si>
  <si>
    <t>SERVICE CABLE CONECTORIZADO 12F OM3 MPO12-UPC(F)/MPO12-UPC(F) 0.8D3/0.8D3 96.0M - UT - LSZH - ACQUA - TIPO B</t>
  </si>
  <si>
    <t>TRUNK CABLE PRE-TERMINATED 12F OM3 MPO12-UPC(F)/MPO12-UPC(F) 0.8D3/0.8D3 96.0M - UT - LSZH - AQUA - TYPE B</t>
  </si>
  <si>
    <t>CABLE TRONCAL CONECTORIZADO 12F OM3 MPO12-UPC(F)/MPO12-UPC(F) 0.8D3/0.8D3 96.0M - UT - LSZH - ACQUA - TIPO B</t>
  </si>
  <si>
    <t>SERVICE CABLE CONECTORIZADO 12F OM4 MPO12-UPC(F)/MPO12-UPC(F) 0.8D3/0.8D3 96.0M - UT - LSZH - ACQUA - TIPO B</t>
  </si>
  <si>
    <t>TRUNK CABLE PRE-TERMINATED 12F OM4 MPO12-UPC(F)/MPO12-UPC(F) 0.8D3/0.8D3 96.0M - UT - LSZH - AQUA - TYPE B</t>
  </si>
  <si>
    <t>CABLE TRONCAL CONECTORIZADO 12F OM4 MPO12-UPC(F)/MPO12-UPC(F) 0.8D3/0.8D3 96.0M - UT - LSZH - ACQUA - TIPO B</t>
  </si>
  <si>
    <t>CORDAO OPTICO CONECTORIZADO FANOUT 08F-40G OM4 LC-UPC/MPO12-UPC(M) 0.7D2/2.0D3 - MTF - LSZH - ACQUA</t>
  </si>
  <si>
    <t>OPTICAL PATCH CORD FANOUT 08F-40G OM4 LC-UPC/MPO12-UPC(M) 0.7D2/2.0D3  - MTF - LSZH - AQUA</t>
  </si>
  <si>
    <t>CORDON OPTICO CONECTORIZADO FANOUT 08F-40G OM4 LC-UPC/MPO12-UPC(M) 0.7D2/2.0D3  - MTF - LSZH - ACQUA</t>
  </si>
  <si>
    <t>CORDAO OPTICO CONECTORIZADO FANOUT 08F-40G OM3 LC-UPC/MPO12-UPC(M) 0.7D2/2.0D3 - MTF - LSZH - ACQUA</t>
  </si>
  <si>
    <t>OPTICAL PATCH CORD FANOUT 08F-40G OM3 LC-UPC/MPO12-UPC(M) 0.7D2/2.0D3  - MTF - LSZH - AQUA</t>
  </si>
  <si>
    <t>CORDON OPTICO CONECTORIZADO FANOUT 08F-40G OM3 LC-UPC/MPO12-UPC(M) 0.7D2/2.0D3  - MTF - LSZH - ACQUA</t>
  </si>
  <si>
    <t>SERVIÇO ANUAL DE SUPORTE PREMIUM 24x7</t>
  </si>
  <si>
    <t>ANNUAL PREMIUM SUPPORT SERVICE 24x7</t>
  </si>
  <si>
    <t>SERVICIO ANUAL DE SOPORTE PREMIUM 24x7</t>
  </si>
  <si>
    <t>Start-up - Pacote de Serviços para Equipamentos FTTx / Vídeo Overlay / Laserway / Wi-Fi / Software - EMEA</t>
  </si>
  <si>
    <t>Start-up - Service Package for FTTx Equipments / Video Overlay / Laserway / Wi-Fi  / Softaware - EMEA</t>
  </si>
  <si>
    <t>Start-up - Paquete de Servicios para Equipos FTTx / Video Overlay / Laserway / Wi-Fi  / Software - EMEA</t>
  </si>
  <si>
    <t>Start-up - Pacote de Serviços para Equipamentos FTTx / Vídeo Overlay / Laserway / Wi-Fi / Software - SEA</t>
  </si>
  <si>
    <t>Start-up - Service Package for FTTx Equipments / Video Overlay / Laserway / Wi-Fi / Software - SEA</t>
  </si>
  <si>
    <t>Start-up - Paquete de Servicios para Equipos FTTx / Video Overlay / Laserway / Wi-Fi / Software - SEA</t>
  </si>
  <si>
    <t>CABO OPTICO CFOA-SM-DD-S 288F G-652D TS</t>
  </si>
  <si>
    <t>OPTICAL CABLE CFOA-SM-DD-S 288F G-652D TS</t>
  </si>
  <si>
    <t>CABLE OPTICO CFOA-SM-DD-S 288F G-652D TS</t>
  </si>
  <si>
    <t>ET04224</t>
  </si>
  <si>
    <t>a0A4N00001oRI82</t>
  </si>
  <si>
    <t>CORDAO MONOFIBRA CONECTORIZADO BLI A/B G-657A LC-APC/SC-UPC 3.0M - LSZH - BRANCO - D3</t>
  </si>
  <si>
    <t>SIMPLEX OPTICAL PATCH CORD BLI A/B G-657A LC-APC/SC-UPC 3.0M - LSZH - WHITE - D3</t>
  </si>
  <si>
    <t>PATCH CORD OPTICO MONOFIBRA CONECTORIZADO BLI A/B G-657A LC-APC/SC-UPC 3.0M - LSZH - BLANCO - D3</t>
  </si>
  <si>
    <t>RACK DE EQUIP E CABEAMENTO TC - BB</t>
  </si>
  <si>
    <t>ET02451</t>
  </si>
  <si>
    <t>a0A6100000blnpA</t>
  </si>
  <si>
    <t>CABO OPTICO AT-3BE27DT-048-TLGB</t>
  </si>
  <si>
    <t>CABLE OPTICO AT-3BE27DT-048-TLGB</t>
  </si>
  <si>
    <t>CABO OPTICO  AT-3BE27DT-048-TMBE</t>
  </si>
  <si>
    <t>OPTICAL CABLE  AT-3BE27DT-048-TMBE</t>
  </si>
  <si>
    <t>CABLE OPTICO AT-3BE27DT-048-TMBE</t>
  </si>
  <si>
    <t>CABO OPTICO AT-62627D6-024-TLJE</t>
  </si>
  <si>
    <t>OPTICAL CABLE AT-62627D6-024-TLJE</t>
  </si>
  <si>
    <t>CABLE OPTICO AT-62627D6-024-TLJE</t>
  </si>
  <si>
    <t>CABO OPTICO CFOT-MM-UT 12F (50) OM3 COG (OPTIC-LAN)</t>
  </si>
  <si>
    <t>OPTICAL CABLE CFOT-MM-UT 12F (50) OM3  COG (OPTIC-LAN)</t>
  </si>
  <si>
    <t>CABLE OPTICO CFOT-MM-UT 12F (50) OM3 COG (OPTIC-LAN)</t>
  </si>
  <si>
    <t>SERVICE CABLE CONECTORIZADO 08F 62.5 ST-UPC/ST-UPC 1.0D2/1.0D2 10.0M - LSZH - PRETO ¿ IO</t>
  </si>
  <si>
    <t>PATCH CORD OPTICO MONOFIBRA CONECTORIZADO BLI A/B G-657A LC-APC/SC-APC 3.0M - LSZH - BLANCO - D3</t>
  </si>
  <si>
    <t>CORDAO MONOFIBRA CONECTORIZADO BLI A/B G-657A LC-APC/LC-UPC 3.0M - LSZH- BRANCO - D3</t>
  </si>
  <si>
    <t>CORDAO MONOFIBRA CONECTORIZADO BLI A/B G-657A LC-APC/SC-UPC 3.0M - LSZH- BRANCO - D3</t>
  </si>
  <si>
    <t>Conversor DC/DC</t>
  </si>
  <si>
    <t>CABO OPTICO AT-3BE27DT-072-CMCB</t>
  </si>
  <si>
    <t>OPTICAL CABLE AT-3BE27DT-072-CMCB</t>
  </si>
  <si>
    <t>CABLE OPTICO AT-3BE27DT-072-CMCB</t>
  </si>
  <si>
    <t>CABO OPTICO OPGW SFSJ-J-12414 (24F SM SFSJ-J-12414)</t>
  </si>
  <si>
    <t>OPTICAL CABLE OPGW SFSJ-J-12414 (24F SM SFSJ-J-12414)</t>
  </si>
  <si>
    <t>CABLE OPTICO OPGW SFSJ-J-12414 (24F SM SFSJ-J-12414)</t>
  </si>
  <si>
    <t>SERVICE CABLE CONECTORIZADO 02F 62.5 LC-UPC/LC-UPC 1.0D2/1.0D2 50.0M - TIGHT-AR (PFV) - LSZH - PRETO/LARANJA (2X CAMISA DE PUXAMENTO IP65)</t>
  </si>
  <si>
    <t>TRUNK CABLE PRE-TERMINATED 02F 62.5 LC-UPC/LC-UPC 1.0D2/1.0D2 50.0M - TIGHT-AR (PFV) - LSZH - BLACK/ORANGE (2X CAMISA DE PUXAMENTO IP65)</t>
  </si>
  <si>
    <t>CABLE TRONCAL CONECTORIZADO 02F 62.5 LC-UPC/LC-UPC 1.0D2/1.0D2 50.0M - TIGHT-AR (PFV) - LSZH - NEGRO/NARANJA (2X CAMISA DE PUXAMENTO IP65)</t>
  </si>
  <si>
    <t>SERVICE CABLE CONECTORIZADO 12F SM MPO12-APC(M)/MPO12-APC(M) 0.8D3/0.8D3 330.0M - DDR-S-TS (PFV) - LSZH - PRETO/ACQUA - TIPO B</t>
  </si>
  <si>
    <t>TRUNK CABLE PRE-TERMINATED 12F SM MPO12-APC(M)/MPO12-APC(M) 0.8D3/0.8D3 330.0M - DDR-S-TS (PFV) - LSZH - BLACK/AQUA - TYPE B</t>
  </si>
  <si>
    <t>CABLE TRONCAL CONECTORIZADO 12F SM MPO12-APC(M)/MPO12-APC(M) 0.8D3/0.8D3 330.0M - DDR-S-TS (PFV) - LSZH - NEGRO/ACQUA - TIPO B</t>
  </si>
  <si>
    <t>SERVICE CABLE CONECTORIZADO 12F SM MPO12-APC(M)/MPO12-APC(M) 0.8D3/0.8D3 170.0M - DDR-S-TS (PFV) - LSZH - PRETO/ACQUA - TIPO B</t>
  </si>
  <si>
    <t>TRUNK CABLE PRE-TERMINATED 12F SM MPO12-APC(M)/MPO12-APC(M) 0.8D3/0.8D3 170.0M - DDR-S-TS (PFV) - LSZH - BLACK/AQUA - TYPE B</t>
  </si>
  <si>
    <t>CABLE TRONCAL CONECTORIZADO 12F SM MPO12-APC(M)/MPO12-APC(M) 0.8D3/0.8D3 170.0M - DDR-S-TS (PFV) - LSZH - NEGRO/ACQUA - TIPO B</t>
  </si>
  <si>
    <t>CABO OPTICO CFOA-SM-LV-AS-CMO10KN-S-48F G-652D NR (ABNT CL)</t>
  </si>
  <si>
    <t>SERVICE CABLE CONECTORIZADO 02F 62.5 LC-UPC/LC-UPC 1.0D2/1.0D2 550.0M - TIGHT-AR (PFV) - LSZH - PRETO/LARANJA (2X CAMISA DE PUXAMENTO IP65)</t>
  </si>
  <si>
    <t>TRUNK CABLE PRE-TERMINATED 02F 62.5 LC-UPC/LC-UPC 1.0D2/1.0D2 550.0M - TIGHT-AR (PFV) - LSZH - BLACK/ORANGE (2X CAMISA DE PUXAMENTO IP65)</t>
  </si>
  <si>
    <t>CABLE TRONCAL CONECTORIZADO 02F 62.5 LC-UPC/LC-UPC 1.0D2/1.0D2 550.0M - TIGHT-AR (PFV) - LSZH - NEGRO/NARANJA (2X CAMISA DE PUXAMENTO IP65)</t>
  </si>
  <si>
    <t>CABO OPTICO DROP SLIMCONNECTOR FIG.8 LOW FRICTION 01F CZ - ROLO 05M (2 PONTAS CONECTORIZADAS) (SLIM TRAD FCT)</t>
  </si>
  <si>
    <t>CABO OPTICO CFOA-SM-DDR-S 48F G-652D (PFV)</t>
  </si>
  <si>
    <t>OPTICAL CABLE CFOA-SM-DDR-S 48F G-652D (PFV)</t>
  </si>
  <si>
    <t>CABLE OPTICO CFOA-SM-DDR-S 48F G-652D (PFV)</t>
  </si>
  <si>
    <t>CABO OPTICO CFOA-SM-AS80 MINI-RA 04F G-652D ZWP</t>
  </si>
  <si>
    <t>OPTICAL CABLE CFOA-SM-AS80 MINI-RA 04F G-652D ZWP</t>
  </si>
  <si>
    <t>CABLE OPTICO CFOA-SM-AS80 MINI-RA 04F G-652D ZWP</t>
  </si>
  <si>
    <t>ET02117</t>
  </si>
  <si>
    <t>a0A6100001ZBLhc</t>
  </si>
  <si>
    <t>FK-CEO-4M-144F (96F) (CEO - 4 KITs DE DERIVACION)</t>
  </si>
  <si>
    <t>a0A6100000blnql</t>
  </si>
  <si>
    <t>BANDEJA DE EMENDA PARA CAIXA TERMINAL OPTICA PRECONECTORIZADA INLINE FK-CTOP-16P</t>
  </si>
  <si>
    <t>SPLICE TRAY FOR PRE-TERMINATED INLINE SLIMBOX DROP TERMINAL FK-CTOP-16P</t>
  </si>
  <si>
    <t>BANDEJA DE EMPALME PARA CAJA TERMINAL OPTICA PRE-CONECTORIZADA INLINE FK-CTOP-16P</t>
  </si>
  <si>
    <t>CABO OPTICO CFOA-MM-AS200-S 12F (OM3)</t>
  </si>
  <si>
    <t>OPTICAL CABLE CFOA-MM-AS200-S 12F (OM3)</t>
  </si>
  <si>
    <t>CABLE OPTICOCFOA-MM-AS200-S 12F (OM3)</t>
  </si>
  <si>
    <t>ET03189</t>
  </si>
  <si>
    <t>a0A6100000blnxf</t>
  </si>
  <si>
    <t>CORDAO DUPLEX CONECTORIZADO BLI A/B G-657A LC-UPC/SC-UPC 2.5M - LSZH - AZUL</t>
  </si>
  <si>
    <t>DUPLEX OPTICAL PATCH CORD BLI A/B G-657A LC-UPC/SC-UPC 2.5M - LSZH - BLUE</t>
  </si>
  <si>
    <t>PATCH CORD OPTICO DUPLEX CONECTORIZADO BLI A/B G-657A LC-UPC/SC-UPC 2.5M - LSZH - AZUL</t>
  </si>
  <si>
    <t>CABO OPTICO AT-3BE27D6-024-CLGE</t>
  </si>
  <si>
    <t>OPTICAL CABLE AT-3BE27D6-024-CLGE</t>
  </si>
  <si>
    <t>CABLE OPTICO AT-3BE27D6-024-CLGE</t>
  </si>
  <si>
    <t>SERVICE CABLE CONECTORIZADO 04F SM G-652D LC-UPC/SC-UPC 1.0D2/1.0D2 60.0M - TIGHT - AR - LSZH - PRETO - IO (1X CAMISA DE PUXAMENTO IP65) 150.0M - DDR-S-TS (PFV) - LSZH - PRETO/AMARELO - TIPO B</t>
  </si>
  <si>
    <t>TRUNK CABLE PRE-TERMINATED  04F SM G-652D LC-UPC/SC-UPC 1.0D2/1.0D2 60.0M - TIGHT - AR - LSZH - PRETO - IO (1X CAMISA DE PUXAMENTO IP65)</t>
  </si>
  <si>
    <t>SERVICE CABLE CONECTORIZADO 04F SM G-652D LC-UPC/SC-UPC 1.0D2/1.0D2 60.0M - TIGHT - AR - LSZH - PRETO - IO (1X CAMISA DE PUXAMENTO IP65)</t>
  </si>
  <si>
    <t>ET3369</t>
  </si>
  <si>
    <t>CABO OPTICO CFOA-SM-AS120-S 36F TS RC (ABNT CL)</t>
  </si>
  <si>
    <t>OPTICAL CABLE CFOA-SM-AS120-S 36F TS RC (ABNT CL)</t>
  </si>
  <si>
    <t>CABLE OPTICO CFOA-SM-AS120-S 36F TS RC (ABNT CL)</t>
  </si>
  <si>
    <t>ET02673</t>
  </si>
  <si>
    <t>a0A6100000blnrl</t>
  </si>
  <si>
    <t>CONVERSOR DC-DC LINHA CHMC 24V/48V-5A</t>
  </si>
  <si>
    <t>SERVICE CABLE CONECTORIZADO 12F SM MPO12-APC(M)/MPO12-APC(M) 0.8D3/0.8D3 330.0M - DDR-S-TS (PFV) - LSZH - PRETO/AMARELO - TIPO B</t>
  </si>
  <si>
    <t>TRUNK CABLE PRE-TERMINATED 12F SM MPO12-APC(M)/MPO12-APC(M) 0.8D3/0.8D3 330.0M - DDR-S-TS (PFV) - LSZH - BLACK/YELLOW - TYPE B</t>
  </si>
  <si>
    <t>CABLE TRONCAL CONECTORIZADO 12F SM MPO12-APC(M)/MPO12-APC(M) 0.8D3/0.8D3 330.0M - DDR-S-TS (PFV) - LSZH - NEGRO/AMARILLO - TIPO B</t>
  </si>
  <si>
    <t>CABO OPTICO FIBER-LAN INDOOR/OUTDOOR 06F SM G-652D LSZH</t>
  </si>
  <si>
    <t>OPTICAL CABLE FIBER-LAN INDOOR/OUTDOOR 06F SM G-652D LSZH</t>
  </si>
  <si>
    <t>CABLE OPTICO FIBER-LAN INDOOR/OUTDOOR 06F SM G-652D LSZH</t>
  </si>
  <si>
    <t>ET01183</t>
  </si>
  <si>
    <t>a0A6100000blnfK</t>
  </si>
  <si>
    <t>SERVICE CABLE CONECTORIZADO 12F SM MPO12-APC(M)/MPO12-APC(M) 0.8D3/0.8D3 170.0M - DDR-S-TS (PFV) - LSZH - PRETO/AMARELO - TIPO B</t>
  </si>
  <si>
    <t>TRUNK CABLE PRE-TERMINATED 12F SM MPO12-APC(M)/MPO12-APC(M) 0.8D3/0.8D3 170.0M - DDR-S-TS (PFV) - LSZH - BLACK/YELLOW - TYPE B</t>
  </si>
  <si>
    <t>CABLE TRONCAL CONECTORIZADO 12F SM MPO12-APC(M)/MPO12-APC(M) 0.8D3/0.8D3 170.0M - DDR-S-TS (PFV) - LSZH - NEGRO/AMARILLO - TIPO B</t>
  </si>
  <si>
    <t>CABO OPTICO CFOA-SM-DDR-G 12F (PFV)  (ABNT CL)</t>
  </si>
  <si>
    <t>OPTICAL CABLE CFOA-SM-DDR-G 12F (PFV)  (ABNT CL)</t>
  </si>
  <si>
    <t>CABLE OPTICO CFOA-SM-DDR-G 12F (PFV)  (ABNT CL)</t>
  </si>
  <si>
    <t>EASY GX</t>
  </si>
  <si>
    <t>CABO OPTICO AT-3BE12Y6-048 LSZH</t>
  </si>
  <si>
    <t>OPTICAL CABLE AT-3BE12Y6-048 LSZH</t>
  </si>
  <si>
    <t>CABLE OPTICO AT-3BE12Y6-048 LSZH</t>
  </si>
  <si>
    <t>ET03011</t>
  </si>
  <si>
    <t>a0A6100000blnvu</t>
  </si>
  <si>
    <t>EASY GXO</t>
  </si>
  <si>
    <t>CORDAO OPTICO CONECTORIZADO FANOUT 12F OM4 LC-UPC/MPO12-UPC(F) 0.7D2/30.0D3 - MTF - LSZH - ACQUA - TIPO A</t>
  </si>
  <si>
    <t>OPTICAL PATCH CORD FANOUT 12F OM4 LC-UPC/MPO12-UPC(F) 0.7D2/30.0D3  - MTF - LSZH - ACQUA - TYPE A</t>
  </si>
  <si>
    <t>CORDON OPTICO CONECTORIZADO FANOUT 12F OM4 LC-UPC/MPO12-UPC(F) 0.7D2/30.0D3  - MTF - LSZH - ACQUA  - TIPO A</t>
  </si>
  <si>
    <t>DIO BT48 12F SM SC-UPC - ABNT (0386-0548-1)</t>
  </si>
  <si>
    <t>ODF BT48 12F SM SC-UPC - ABNT (0386-0548-1)</t>
  </si>
  <si>
    <t>a0A6100000blnxt</t>
  </si>
  <si>
    <t>CORDAO OPTICO CONECTORIZADO 12F SM G-652D MPO12-APC(F)/MPO12-APC(F) 2.0D3 - MTF - LSZH - AZUL - TIPO B</t>
  </si>
  <si>
    <t>OPTICAL PATCH CORD 12F SM G-652D MPO12-APC(F)/MPO12-APC(F) 2.0D3 - MTF - LSZH - BLUE - TYPE B</t>
  </si>
  <si>
    <t>CORDON OPTICO CONECTORIZADO 12F SM G-652D MPO12-APC(F)/MPO12-APC(F) 2.0D3 - MTF - LSZH - AZUL  - TIPO B</t>
  </si>
  <si>
    <t>CABO OPTICO CFOAC-BLI-CD-01-AR-LSZH A2 CZ - EUROCLASS Dca (s2, d1, a1) - RIB 500M (DROP COMPACTO FIG.8 LOW FRICTION)</t>
  </si>
  <si>
    <t>OPTICAL CABLE CFOAC-BLI-CD-01-AR-LSZH A2 CZ - EUROCLASS Dca (s2, d1, a1) - RIB 500M (DROP COMPACTO FIG.8 LOW FRICTION)</t>
  </si>
  <si>
    <t>CABLE OPTICO CFOAC-BLI-CD-01-AR-LSZH A2 CZ - EUROCLASS Dca (s2, d1, a1) - RIB 500M (DROP COMPACTO FIG.8 LOW FRICTION)</t>
  </si>
  <si>
    <t>ET03295</t>
  </si>
  <si>
    <t>a0A6100000blnz2</t>
  </si>
  <si>
    <t>CABO OPTICODKPa-10-6z-4/12</t>
  </si>
  <si>
    <t>OPTICAL CABLE DKPa-10-6z-4/12</t>
  </si>
  <si>
    <t>CABLE OPTICODKPa-10-6z-4/12</t>
  </si>
  <si>
    <t>CABO OPTICO DKPa-10-6z-4/24</t>
  </si>
  <si>
    <t>OPTICAL CABLE DKPa-10-6z-4/24</t>
  </si>
  <si>
    <t>CABLE OPTICO DKPa-10-6z-4/24</t>
  </si>
  <si>
    <t>CORDAO MONOFIBRA CONECTORIZADO BLI A/B G-657A FC-UPC/LC-APC 3.0M - LSZH - AMARELO</t>
  </si>
  <si>
    <t>SIMPLEX OPTICAL PATCH CORD BLI A/B G-657A FC-UPC/LC-APC 3.0M - LSZH - YELLOW</t>
  </si>
  <si>
    <t>PATCH CORD OPTICO MONOFIBRA CONECTORIZADO BLI A/B G-657A FC-UPC/LC-APC 3.0M - LSZH - AMARILLO</t>
  </si>
  <si>
    <t>CORDAO MONOFIBRA CONECTORIZADO SM G-652D FC-UPC/SC-UPC 10.0M - COG - AMARELO</t>
  </si>
  <si>
    <t>SIMPLEX OPTICAL PATCH CORD SM G-652D FC-UPC/SC-UPC 10.0M - OFN - YELLOW</t>
  </si>
  <si>
    <t>PATCH CORD OPTICO MONOFIBRA CONECTORIZADO SM G-652D FC-UPC/SC-UPC 10.0M - COG - AMARILLO</t>
  </si>
  <si>
    <t>CABO OPTICO  CFOA-MM-AS120-S 12F (62.5) NR (EXP)</t>
  </si>
  <si>
    <t>OPTICAL CABLE  CFOA-MM-AS120-S 12F (62.5) NR (EXP)</t>
  </si>
  <si>
    <t>CABLE OPTICO  CFOA-MM-AS120-S 12F (62.5) NR (EXP)</t>
  </si>
  <si>
    <t>ET01105</t>
  </si>
  <si>
    <t>a0A6100000blnfE</t>
  </si>
  <si>
    <t>CABO OPTICOCFOA-MM-AS120-S 24F (62.5) NR (EXP)</t>
  </si>
  <si>
    <t>OPTICAL CABLECFOA-MM-AS120-S 24F (62.5) NR (EXP)</t>
  </si>
  <si>
    <t>CABLE OPTICO CFOA-MM-AS120-S 24F (62.5) NR (EXP)</t>
  </si>
  <si>
    <t>CABO OPTICO FIS-OPTIC-AS80 04F RC MM(50)</t>
  </si>
  <si>
    <t>OPTICAL CABLE FIS-OPTIC-AS80 04F RC MM(50)</t>
  </si>
  <si>
    <t>CABLE OPTICO FIS-OPTIC-AS80 04F RC MM(50)</t>
  </si>
  <si>
    <t>ET00631</t>
  </si>
  <si>
    <t>a0A6100000blner</t>
  </si>
  <si>
    <t>CABO OPTICO CFOA-SM-LV-AS-CMO5KN-S 12F RT (ABNT)</t>
  </si>
  <si>
    <t>OPTICAL CABLE CFOA-SM-LV-AS-CMO5KN-S 12F RT (ABNT)</t>
  </si>
  <si>
    <t>CABLE OPTICO CFOA-SM-LV-AS-CMO5KN-S 12F RT (ABNT)</t>
  </si>
  <si>
    <t>CABO OPTICO CFOA-SM-LV-AS-CMO5KN-S 06F RT (ABNT)</t>
  </si>
  <si>
    <t>OPTICAL CABLE CFOA-SM-LV-AS-CMO5KN-S 06F RT (ABNT)</t>
  </si>
  <si>
    <t>CABLE OPTICO CFOA-SM-LV-AS-CMO5KN-S 06F RT (ABNT)</t>
  </si>
  <si>
    <t>SERVICE CABLE CONECTORIZADO 02F SM ST-UPC/ST-UPC 1.0D2/1.0D2 31.0M - TIGHT-AR (PFV) - LSZH - PRETO/AZUL </t>
  </si>
  <si>
    <t>TRUNK CABLE PRE-TERMINATED 02F SM ST-UPC/ST-UPC 1.0D2/1.0D2 31.0M - TIGHT-AR (PFV) - LSZH - BLACK/BLUE</t>
  </si>
  <si>
    <t>CABLE TRONCAL CONECTORIZADO 02F SM ST-UPC/ST-UPC 1.0D2/1.0D2 31.0M - TIGHT-AR (PFV) - LSZH - NEGRO/AZUL</t>
  </si>
  <si>
    <t>SERVICE CABLE CONECTORIZADO 02F SM ST-UPC/ST-UPC 1.0D2/1.0D2 15.0M - TIGHT-AR (PFV) - LSZH - PRETO/AZUL </t>
  </si>
  <si>
    <t>TRUNK CABLE PRE-TERMINATED 02F SM ST-UPC/ST-UPC 1.0D2/1.0D2 15.0M - TIGHT-AR (PFV) - LSZH - BLACK/BLUE</t>
  </si>
  <si>
    <t>CABLE TRONCAL CONECTORIZADO 02F SM ST-UPC/ST-UPC 1.0D2/1.0D2 15.0M - TIGHT-AR (PFV) - LSZH - NEGRO/AZUL</t>
  </si>
  <si>
    <t>SERVICE CABLE CONECTORIZADO 02F SM ST-UPC/ST-UPC 1.0D2/1.0D2 29.0M - TIGHT-AR (PFV) - LSZH - PRETO/AZUL </t>
  </si>
  <si>
    <t>TRUNK CABLE PRE-TERMINATED 02F SM ST-UPC/ST-UPC 1.0D2/1.0D2 29.0M - TIGHT-AR (PFV) - LSZH - BLACK/BLUE</t>
  </si>
  <si>
    <t>CABLE TRONCAL CONECTORIZADO 02F SM ST-UPC/ST-UPC 1.0D2/1.0D2 29.0M - TIGHT-AR (PFV) - LSZH - NEGRO/AZUL</t>
  </si>
  <si>
    <t>SERVICE CABLE CONECTORIZADO 02F SM ST-UPC/ST-UPC 1.0D2/1.0D2 30.0M - TIGHT-AR (PFV) - LSZH - PRETO/AZUL </t>
  </si>
  <si>
    <t>TRUNK CABLE PRE-TERMINATED 02F SM ST-UPC/ST-UPC 1.0D2/1.0D2 30.0M - TIGHT-AR (PFV) - LSZH - BLACK/BLUE</t>
  </si>
  <si>
    <t>CABLE TRONCAL CONECTORIZADO 02F SM ST-UPC/ST-UPC 1.0D2/1.0D2 30.0M - TIGHT-AR (PFV) - LSZH - NEGRO/AZUL</t>
  </si>
  <si>
    <t>SERVICE CABLE CONECTORIZADO 02F SM ST-UPC/ST-UPC 1.0D2/1.0D2 32.0M - TIGHT-AR (PFV) - LSZH - PRETO/AZUL </t>
  </si>
  <si>
    <t>TRUNK CABLE PRE-TERMINATED 02F SM ST-UPC/ST-UPC 1.0D2/1.0D2 32.0M - TIGHT-AR (PFV) - LSZH - BLACK/BLUE</t>
  </si>
  <si>
    <t>CABLE TRONCAL CONECTORIZADO 02F SM ST-UPC/ST-UPC 1.0D2/1.0D2 32.0M - TIGHT-AR (PFV) - LSZH - NEGRO/AZUL</t>
  </si>
  <si>
    <t>SERVICE CABLE CONECTORIZADO 02F SM ST-UPC/ST-UPC 1.0D2/1.0D2 34.0M - TIGHT-AR (PFV) - LSZH - PRETO/AZUL </t>
  </si>
  <si>
    <t>TRUNK CABLE PRE-TERMINATED 02F SM ST-UPC/ST-UPC 1.0D2/1.0D2 34.0M - TIGHT-AR (PFV) - LSZH - BLACK/BLUE</t>
  </si>
  <si>
    <t>CABLE TRONCAL CONECTORIZADO 02F SM ST-UPC/ST-UPC 1.0D2/1.0D2 34.0M - TIGHT-AR (PFV) - LSZH - NEGRO/AZUL</t>
  </si>
  <si>
    <t>SERVICE CABLE CONECTORIZADO 48F OM4 MPO8-UPC(M)/MPO8-UPC(M) 0.8D3/0.8D3 10.0M - TS - LSZH - ACQUA - TIPO B</t>
  </si>
  <si>
    <t>TRUNK CABLE PRE-TERMINATED 48F OM4 MPO8-UPC(M)/MPO8-UPC(M) 0.8D3/0.8D3 10.0M - TS - LSZH - AQUA - TYPE B</t>
  </si>
  <si>
    <t>CABLE TRONCAL CONECTORIZADO 48F OM4 MPO8-UPC(M)/MPO8-UPC(M) 0.8D3/0.8D3 10.0M - TS - LSZH - ACQUA - TIPO B</t>
  </si>
  <si>
    <t>CORDAO OPTICO CONECTORIZADO 08F OM4 MPO8-UPC(M)/MPO8-UPC(M) 5.0D3 - MTF - LSZH - ACQUA - TIPO B</t>
  </si>
  <si>
    <t>OPTICAL PATCH CORD 08F OM4 MPO8-UPC(M)/MPO8-UPC(M) 5.0D3 - MTF - LSZH - ACQUA - TYPE B</t>
  </si>
  <si>
    <t>CORDON OPTICO CONECTORIZADO 08F OM4 MPO8-UPC(M)/MPO8-UPC(M) 5.0D3 - MTF - LSZH - ACQUA - TIPO B</t>
  </si>
  <si>
    <t>CAIXA TERMINAL OPTICA PRECONECTORIZADA SELADA FK-CTOP-L (B10 VERDE DIRETO) (0380-9210-0)</t>
  </si>
  <si>
    <t>LOCKED PRE-TERMINATED SLIMBOX DROP TERMINAL FK-CTOP-L (B10 GREEN DIRECT) (0380-9210-0)</t>
  </si>
  <si>
    <t>CAJA TERMINAL OPTICA PRECONECTORIZADA SELADA FK-CTOP-L (B10 VERDE DIRECTO) (0380-9210-0)</t>
  </si>
  <si>
    <t>ET04426</t>
  </si>
  <si>
    <t>a0A4N00001oRINg</t>
  </si>
  <si>
    <t>CAIXA TERMINAL OPTICA PRECONECTORIZADA SELADA FK-CTOP-L (B10 AMARELO DIRETO) (0380-9205-5)</t>
  </si>
  <si>
    <t>LOCKED PRE-TERMINATED SLIMBOX DROP TERMINAL FK-CTOP-L (B10 YELLOW DIRECT) (0380-9205-5)</t>
  </si>
  <si>
    <t>CAJA TERMINAL OPTICA PRECONECTORIZADA SELADA FK-CTOP-L (B10 AMARILLO DIRECTO) (0380-9205-5)</t>
  </si>
  <si>
    <t>CAIXA TERMINAL OPTICA PRECONECTORIZADA SELADA FK-CTOP-L (B10 BRANCO DIRETO) (0380-9206-6)</t>
  </si>
  <si>
    <t>LOCKED PRE-TERMINATED SLIMBOX DROP TERMINAL FK-CTOP-L (B10 WHITE DIRECT) (0380-9206-6)</t>
  </si>
  <si>
    <t>CAJA TERMINAL OPTICA PRECONECTORIZADA SELADA FK-CTOP-L (B10 BLANCO DIRECTO) (0380-9206-6)</t>
  </si>
  <si>
    <t>CAIXA TERMINAL OPTICA PRECONECTORIZADA SELADA FK-CTOP-L (B10 AZUL DIRETO) (0380-9207-7)</t>
  </si>
  <si>
    <t>LOCKED PRE-TERMINATED SLIMBOX DROP TERMINAL FK-CTOP-L (B10 BLUE DIRECT) (0380-9207-7)</t>
  </si>
  <si>
    <t>CAJA TERMINAL OPTICA PRECONECTORIZADA SELADA FK-CTOP-L (B10 AZUL DIRECTO) (0380-9207-7)</t>
  </si>
  <si>
    <t>CAIXA TERMINAL OPTICA PRECONECTORIZADA SELADA FK-CTOP-L (B10 VERMELHO DIRETO) (0380-9208-8)</t>
  </si>
  <si>
    <t>LOCKED PRE-TERMINATED SLIMBOX DROP TERMINAL FK-CTOP-L (B10 RED DIRECT) (0380-9208-8)</t>
  </si>
  <si>
    <t>CAJA TERMINAL OPTICA PRECONECTORIZADA SELADA FK-CTOP-L (B10 ROJO DIRECTO) (0380-9208-8)</t>
  </si>
  <si>
    <t>CAIXA TERMINAL OPTICA PRECONECTORIZADA SELADA FK-CTOP-L (B9 VIOLETA DIRETO) (0380-9209-9)</t>
  </si>
  <si>
    <t>LOCKED PRE-TERMINATED SLIMBOX DROP TERMINAL FK-CTOP-L (B10 VIOLET DIRECT) (0380-9209-9)</t>
  </si>
  <si>
    <t>CAJA TERMINAL OPTICA PRECONECTORIZADA SELADA FK-CTOP-L (B10 VIOLETA DIRECTO) (0380-9209-9)</t>
  </si>
  <si>
    <t>CABO OPTICO CFOT-MM-EOR 02F (62.5) COG (FIBER-LAN-AR (PFV) INDOOR/OUTDOOR)</t>
  </si>
  <si>
    <t>OPTICAL CABLE CFOT-MM-EOR 02F (62.5) COG (FIBER-LAN-AR (PFV) INDOOR/OUTDOOR)</t>
  </si>
  <si>
    <t>CABLE OPTICO CFOT-MM-EOR 02F (62.5) COG (FIBER-LAN-AR (PFV) INDOOR/OUTDOOR)</t>
  </si>
  <si>
    <t>ET01826</t>
  </si>
  <si>
    <t>a0A6100000blnip</t>
  </si>
  <si>
    <t>DIVISOR OPTICO PLC 1X8 BLI A/B G-657A SC-APC/SC-APC 0.6D0.9/0.6D0.9</t>
  </si>
  <si>
    <t>OPTICAL SPLITTER PLC 1X8 BLI A/B G-657A SC-APC/SC-APC 0.6D0.9/0.6D0.9</t>
  </si>
  <si>
    <t>DIVISOR OPTICO PLC 1X16 BLI A/B G-657A SC-APC/SC-APC 1.5D0.9/1.5D0.9</t>
  </si>
  <si>
    <t>a0A6100000blnoA</t>
  </si>
  <si>
    <t>CABO OPTICO CFOI-SM-UB 12F G-652D TS LSZH</t>
  </si>
  <si>
    <t>OPTICAL CABLE CFOI-SM-UB 12F G-652D TS LSZH</t>
  </si>
  <si>
    <t>CABLE OPTICO CFOI-SM-UB 12F G-652D TS LSZH</t>
  </si>
  <si>
    <t>CABO OPTICO CFOI-SM-UB 06F TS LSZH</t>
  </si>
  <si>
    <t>OPTICAL CABLE CFOI-SM-UB 06F TS LSZH</t>
  </si>
  <si>
    <t>CABLE OPTICO CFOI-SM-UB 06F TS LSZH</t>
  </si>
  <si>
    <t>DIVISOR OPTICO PLC 1X8 BLI A/B G-657A NC/SC-APC 1.5D0.9/1.2D0.9</t>
  </si>
  <si>
    <t>CABO OPTICO AT-3BE12YT-288</t>
  </si>
  <si>
    <t>OPTICAL CABLE AT-3BE12YT-288</t>
  </si>
  <si>
    <t>CABLE OPTICO AT-3BE12YT-288</t>
  </si>
  <si>
    <t>CABO OPTICO AT-3BE12Y6-012</t>
  </si>
  <si>
    <t>OPTICAL CABLE AT-3BE12Y6-012</t>
  </si>
  <si>
    <t>CABLE OPTICO AT-3BE12Y6-012</t>
  </si>
  <si>
    <t>SERVICE CABLE CONECTORIZADO 08F SM G-652D LC-UPC/SC-APC 1.0D2/1.0D2 11.0M - TIGHT - LSZH - AZUL</t>
  </si>
  <si>
    <t>TRUNK CABLE PRE-TERMINATED 08F SM G-652D LC-UPC/SC-APC 1.0D2/1.0D2 11.0M - TIGHT - LSZH - BLUE</t>
  </si>
  <si>
    <t>CABLE TRONCAL CONECTORIZADO 08F SM G-652D LC-UPC/SC-APC 1.0D2/1.0D2 11.0M - TIGHT - LSZH - AZUL</t>
  </si>
  <si>
    <t>SERVICE CABLE CONECTORIZADO 08F SM G-652D LC-UPC/SC-APC 1.0D2/1.0D2 9.0M - TIGHT - LSZH - AZUL</t>
  </si>
  <si>
    <t>TRUNK CABLE PRE-TERMINATED 08F SM G-652D LC-UPC/SC-APC 1.0D2/1.0D2 9.0M - TIGHT - LSZH - BLUE</t>
  </si>
  <si>
    <t>CABLE TRONCAL CONECTORIZADO 08F SM G-652D LC-UPC/SC-APC 1.0D2/1.0D2 9.0M - TIGHT - LSZH - AZUL</t>
  </si>
  <si>
    <t>CABO OPTICO CFOA-SM-ARD-S 72F G-652D TS LSZH (ABNT CL)</t>
  </si>
  <si>
    <t>OPTICAL CABLE CFOA-SM-ARD-S 72F G-652D TS LSZH (ABNT CL)</t>
  </si>
  <si>
    <t>CABLE OPTICO CFOA-SM-ARD-S 72F G-652D TS LSZH (ABNT CL)</t>
  </si>
  <si>
    <t>PLAQUETA PARA FK-CTO-16MC (CAIXA TERMINAL OPTICA CONECTORIZADA) - LOGO DIGITAL TELECOM</t>
  </si>
  <si>
    <t>LOGOMARK FOR FK-CTO-16MC (SLIMBOX DROP TERMINAL) - DIGITAL TELECOM LOGO</t>
  </si>
  <si>
    <t>PLACA PARA FK-CTO-16MC (CAJA TERMINAL OPTICA CONECTORIZADA) - LOGO DIGITAL TELECOM</t>
  </si>
  <si>
    <t>PLAQUETA PARA FK-CTO-16MC (CAIXA TERMINAL OPTICA CONECTORIZADA) - LOGO NET WORLD</t>
  </si>
  <si>
    <t>LOGOMARK FOR FK-CTO-16MC (SLIMBOX DROP TERMINAL) - NET WORLD LOGO</t>
  </si>
  <si>
    <t>PLACA PARA FK-CTO-16MC (CAJA TERMINAL OPTICA CONECTORIZADA) - LOGO NET WORLD</t>
  </si>
  <si>
    <t>CABO OPTICO CFOA-MM-AS120-G 18F (50) OM4 NR (ABNT CL)</t>
  </si>
  <si>
    <t>OPTICAL CABLE CFOA-MM-AS120-G 18F (50) OM4 NR (ABNT CL)</t>
  </si>
  <si>
    <t>CABLE OPTICO CFOA-MM-AS120-G 18F (50) OM4 NR (ABNT CL)</t>
  </si>
  <si>
    <t>CABO OPTICO CFOA-SM-AS200-G 36F RC (ABNT CL)</t>
  </si>
  <si>
    <t>OPTICAL CABLE CFOA-SM-AS200-G 36F RC (ABNT CL)</t>
  </si>
  <si>
    <t>CABLE OPTICO CFOA-SM-AS200-G 36F RC (ABNT CL)</t>
  </si>
  <si>
    <t>CORDAO DUPLEX CONECTORIZADO DATAWAVE LOW-LOSS OM4 LC-UPC/LC-UPC UNIBOOT - 2.0M - LSZH - ACQUA (A - B)</t>
  </si>
  <si>
    <t>DUPLEX OPTICAL PATCH CORD DATAWAVE LOW-LOSS OM4 LC-UPC/LC-UPC UNIBOOT - 2.0M - LSZH - AQUA (A - B)</t>
  </si>
  <si>
    <t>PATCH CORD OPTICO DUPLEX CONECTORIZADO DATAWAVE LOW-LOSS OM4 LC-UPC/LC-UPC UNIBOOT - 2.0M - LSZH - ACQUA</t>
  </si>
  <si>
    <t>CORDAO OPTICO CONECTORIZADO FANOUT 12F OM4 LC-UPC/MPO12-UPC(F) 0.7D2/7.0D3 - MTF - LSZH - ACQUA - TIPO B</t>
  </si>
  <si>
    <t>OPTICAL PATCH CORD FANOUT 12F OM4 LC-UPC/MPO12-UPC(F) 0.7D2/7.0D3 - MTF - LSZH - ACQUA - TYPE B</t>
  </si>
  <si>
    <t>CORDON OPTICO CONECTORIZADO FANOUT 12F OM4 LC-UPC/MPO12-UPC(F) 0.7D2/7.0D3 - MTF - LSZH - ACQUA  - TIPO B</t>
  </si>
  <si>
    <t>CORDAO OPTICO CONECTORIZADO FANOUT 12F OM4 LC-UPC/MPO12-UPC(F) 0.7D2/9.0D3 - MTF - LSZH - ACQUA - TIPO B</t>
  </si>
  <si>
    <t>OPTICAL PATCH CORD FANOUT 12F OM4 LC-UPC/MPO12-UPC(F) 0.7D2/9.0D3 - MTF - LSZH - ACQUA - TYPE B</t>
  </si>
  <si>
    <t>CORDON OPTICO CONECTORIZADO FANOUT 12F OM4 LC-UPC/MPO12-UPC(F) 0.7D2/9.0D3 - MTF - LSZH - ACQUA  - TIPO B</t>
  </si>
  <si>
    <t>CORDAO OPTICO CONECTORIZADO FANOUT 12F OM4 LC-UPC/MPO12-UPC(F) 0.7D2/12.0D3 - MTF - LSZH - ACQUA - TIPO B</t>
  </si>
  <si>
    <t>OPTICAL PATCH CORD FANOUT 12F OM4 LC-UPC/MPO12-UPC(F) 0.7D2/12.0D3 - MTF - LSZH - ACQUA - TYPE B</t>
  </si>
  <si>
    <t>CORDON OPTICO CONECTORIZADO FANOUT 12F OM4 LC-UPC/MPO12-UPC(F) 0.7D2/12.0D3 - MTF - LSZH - ACQUA  - TIPO B</t>
  </si>
  <si>
    <t>CORDAO OPTICO CONECTORIZADO FANOUT 12F OM4 LC-UPC/MPO12-UPC(F) 0.7D2/20.0D3 - MTF - LSZH - ACQUA - TIPO B</t>
  </si>
  <si>
    <t>OPTICAL PATCH CORD FANOUT 12F OM4 LC-UPC/MPO12-UPC(F) 0.7D2/20.0D3 - MTF - LSZH - ACQUA - TYPE B</t>
  </si>
  <si>
    <t>CORDON OPTICO CONECTORIZADO FANOUT 12F OM4 LC-UPC/MPO12-UPC(F) 0.7D2/20.0D3 - MTF - LSZH - ACQUA  - TIPO B</t>
  </si>
  <si>
    <t>CORDAO OPTICO CONECTORIZADO FANOUT 12F OM4 LC-UPC/MPO12-UPC(F) 0.7D2/30.0D3 - MTF - LSZH - ACQUA - TIPO B</t>
  </si>
  <si>
    <t>OPTICAL PATCH CORD FANOUT 12F OM4 LC-UPC/MPO12-UPC(F) 0.7D2/30.0D3 - MTF - LSZH - ACQUA - TYPE B</t>
  </si>
  <si>
    <t>CORDON OPTICO CONECTORIZADO FANOUT 12F OM4 LC-UPC/MPO12-UPC(F) 0.7D2/30.0D3 - MTF - LSZH - ACQUA  - TIPO B</t>
  </si>
  <si>
    <t>PATCH CORD F/UTP GIGALAN AUGMENTED GREEN CAT.6A - LSZH - T568A/B - 4.0M - CINZA (BLINDADO)</t>
  </si>
  <si>
    <t>F/UTP CAT.6A COPPER PATCH CORD GIGALAN AUGMENTED GREEN - LSZH - T568A/B - 4.0M - GRAY (SHIELDED)</t>
  </si>
  <si>
    <t>PATCH CORD F/UTP GIGALAN AUGMENTED GREEN CAT.6A - LSZH - T568A/B - 4.0M - GRIS (BLINDADO)</t>
  </si>
  <si>
    <t>ET03768</t>
  </si>
  <si>
    <t>a0A6100001WJ6Cv</t>
  </si>
  <si>
    <t>ALÇA PREFORMADA PARA OPDC-M 8,6MM</t>
  </si>
  <si>
    <t>PREFORMED DEAD-END FOR OPDC-M 8.6MM</t>
  </si>
  <si>
    <t>RETENCIÓN PREFORMADA DE CUELLO LARGO PARA CABLE OPDC-M 8,6MM</t>
  </si>
  <si>
    <t>CABO OPTICO CFOA-SM-AS80-S 48F G-652D NR CT</t>
  </si>
  <si>
    <t>OPTICAL CABLE CFOA-SM-AS80-S 48F G-652D NR CT</t>
  </si>
  <si>
    <t>CABLE OPTICO CFOA-SM-AS80-S 48F G-652D NR CT</t>
  </si>
  <si>
    <t>ET03279</t>
  </si>
  <si>
    <t>a0A6100000blnyp</t>
  </si>
  <si>
    <t>CABO OPTICO CFOA-SM-AS80-S 64F G-652D NR CT</t>
  </si>
  <si>
    <t>OPTICAL CABLE CFOA-SM-AS80-S 64F G-652D NR CT</t>
  </si>
  <si>
    <t>CABLE OPTICO CFOA-SM-AS80-S 64F G-652D NR CT</t>
  </si>
  <si>
    <t>SERVICE CABLE CONECTORIZADO 02F 62.5 LC-UPC/LC-UPC 1.0D2/1.0D2 25.0M - TIGHT-AR (PFV) - LSZH - PRETO/LARANJA</t>
  </si>
  <si>
    <t>TRUNK CABLE PRE-TERMINATED 02F 62.5 LC-UPC/LC-UPC 1.0D2/1.0D2 25.0M - TIGHT-AR (PFV) - LSZH - BLACK/ORANGE</t>
  </si>
  <si>
    <t>CABLE TRONCAL CONECTORIZADO 02F 62.5 LC-UPC/LC-UPC 1.0D2/1.0D2 25.0M - TIGHT-AR (PFV) - LSZH - NEGRO/NARANJA</t>
  </si>
  <si>
    <t>SERVICE CABLE CONECTORIZADO 02F 62.5 LC-UPC/LC-UPC 1.0D2/1.0D2 2.5M - TIGHT-AR (PFV) - LSZH - PRETO/LARANJA</t>
  </si>
  <si>
    <t>TRUNK CABLE PRE-TERMINATED 02F 62.5 LC-UPC/LC-UPC 1.0D2/1.0D2 2.5M - TIGHT-AR (PFV) - LSZH - BLACK/ORANGE</t>
  </si>
  <si>
    <t>CABLE TRONCAL CONECTORIZADO 02F 62.5 LC-UPC/LC-UPC 1.0D2/1.0D2 2.5M - TIGHT-AR (PFV) - LSZH - NEGRO/NARANJA</t>
  </si>
  <si>
    <t>SERVICE CABLE CONECTORIZADO 02F 62.5 LC-UPC/LC-UPC 1.0D2/1.0D2 15.0M - TIGHT-AR (PFV) - LSZH - PRETO/LARANJA</t>
  </si>
  <si>
    <t>TRUNK CABLE PRE-TERMINATED 02F 62.5 LC-UPC/LC-UPC 1.0D2/1.0D2 15.0M - TIGHT-AR (PFV) - LSZH - BLACK/ORANGE</t>
  </si>
  <si>
    <t>CABLE TRONCAL CONECTORIZADO 02F 62.5 LC-UPC/LC-UPC 1.0D2/1.0D2 15.0M - TIGHT-AR (PFV) - LSZH - NEGRO/NARANJA</t>
  </si>
  <si>
    <t>PATCH CORD F/UTP GIGALAN AUGMENTED GREEN CAT.6A - LSZH - T568A/B - 6.0M - CINZA (BLINDADO)</t>
  </si>
  <si>
    <t>F/UTP CAT.6A COPPER PATCH CORD GIGALAN AUGMENTED GREEN - LSZH - T568A/B - 6.0M - GRAY (SHIELDED)</t>
  </si>
  <si>
    <t>PATCH CORD F/UTP GIGALAN AUGMENTED GREEN CAT.6A - LSZH - T568A/B - 6.0M - GRIS (BLINDADO)</t>
  </si>
  <si>
    <t>PATCH CORD F/UTP GIGALAN AUGMENTED GREEN CAT.6A - LSZH - T568A/B - 8.0M - CINZA (BLINDADO)</t>
  </si>
  <si>
    <t>F/UTP CAT.6A COPPER PATCH CORD GIGALAN AUGMENTED GREEN - LSZH - T568A/B - 8.0M - GRAY (SHIELDED)</t>
  </si>
  <si>
    <t>PATCH CORD F/UTP GIGALAN AUGMENTED GREEN CAT.6A - LSZH - T568A/B - 8.0M - GRIS (BLINDADO)</t>
  </si>
  <si>
    <t>CABLE OPTICO FIBER-LAN INDOOR/OUTDOOR 02F SM G-657-A2</t>
  </si>
  <si>
    <t>OPTICAL CABLE FIBER-LAN INDOOR/OUTDOOR 02F SM G-657-A2</t>
  </si>
  <si>
    <t>CABLE OPTICO FIBER-LAN INDOOR 08F BLI G-657-A2 LSZH</t>
  </si>
  <si>
    <t>OPTICAL CABLE FIBER-LAN INDOOR 08F BLI G-657-A2 LSZH</t>
  </si>
  <si>
    <t>ET02070</t>
  </si>
  <si>
    <t>a0A6100000blnko</t>
  </si>
  <si>
    <t>CABO OPTICO FIBER-LAN INDOOR 16F BLI G-657-A2 LSZH</t>
  </si>
  <si>
    <t>OPTICAL CABLE FIBER-LAN INDOOR 16F BLI G-657-A2 LSZH</t>
  </si>
  <si>
    <t>CABLE OPTICO FIBER-LAN INDOOR 16F BLI G-657-A2 LSZH</t>
  </si>
  <si>
    <t>ET03198</t>
  </si>
  <si>
    <t>a0A6100000blnxl</t>
  </si>
  <si>
    <t>PATCH CORD F/UTP GIGALAN AUGMENTED GREEN CAT.6A - LSZH - T568A/B - 4.0M - AZUL (BLINDADO)</t>
  </si>
  <si>
    <t>F/UTP CAT.6A COPPER PATCH CORD GIGALAN AUGMENTED GREEN - LSZH - T568A/B - 4.0M - BLUE (SHIELDED)</t>
  </si>
  <si>
    <t>PATCH CORD F/UTP GIGALAN AUGMENTED GREEN CAT.6A - LSZH - T568A/B - 4.0M - VERMELHO (BLINDADO)</t>
  </si>
  <si>
    <t>F/UTP CAT.6A COPPER PATCH CORD GIGALAN AUGMENTED GREEN - LSZH - T568A/B - 4.0M - RED (SHIELDED)</t>
  </si>
  <si>
    <t>PATCH CORD F/UTP GIGALAN AUGMENTED GREEN CAT.6A - LSZH - T568A/B - 4.0M - ROJO (BLINDADO)</t>
  </si>
  <si>
    <t>PATCH CORD F/UTP GIGALAN AUGMENTED GREEN CAT.6A - LSZH - T568A/B - 4.0M - VERDE (BLINDADO)</t>
  </si>
  <si>
    <t>F/UTP CAT.6A COPPER PATCH CORD GIGALAN AUGMENTED GREEN - LSZH - T568A/B - 4.0M - GREEN (SHIELDED)</t>
  </si>
  <si>
    <t>CABO OPTICO OPGW CS2.190.167.S24 (CENTRUM 24F SM) 159MM2 ARG</t>
  </si>
  <si>
    <t>OPGW CABLE CS2.190.167.S24 (CENTRUM 24F SM) 159MM2</t>
  </si>
  <si>
    <t>CABLE OPTICO OPGW CS2.190.167.S24 (CENTRUM 24F SM) 159MM2</t>
  </si>
  <si>
    <t>ET03572</t>
  </si>
  <si>
    <t>a0A6100000blo2K</t>
  </si>
  <si>
    <t>CORDAO DUPLEX CONECTORIZADO DATAWAVE LOW-LOSS OM4 LC-UPC/LC-UPC UNIBOOT - 20.0M - LSZH - ACQUA (A - B)</t>
  </si>
  <si>
    <t>DUPLEX OPTICAL PATCH CORD DATAWAVE LOW-LOSS OM4 LC-UPC/LC-UPC UNIBOOT - 20.0M - LSZH - AQUA (A - B)</t>
  </si>
  <si>
    <t>PATCH CORD OPTICO DUPLEX CONECTORIZADO DATAWAVE LOW-LOSS OM4 LC-UPC/LC-UPC UNIBOOT - 20.0M - LSZH - ACQUA</t>
  </si>
  <si>
    <t>CORDAO MONOFIBRA CONECTORIZADO SM FC-APC/LC-UPC 2.5M - COG - AZUL</t>
  </si>
  <si>
    <t>SIMPLEX OPTICAL PATCH CORD SM FC-APC/LC-UPC 2.5M - OFN - BLUE</t>
  </si>
  <si>
    <t>PATCH CORD OPTICO MONOFIBRA CONECTORIZADO SM FC-APC/LC-UPC 2.5M - COG - AZUL</t>
  </si>
  <si>
    <t>CORDAO MONOFIBRA CONECTORIZADO SM FC-APC/LC-APC 2.5M - COG - AZUL</t>
  </si>
  <si>
    <t>SIMPLEX OPTICAL PATCH CORD SM FC-APC/LC-APC 2.5M - OFN - BLUE</t>
  </si>
  <si>
    <t>PATCH CORD OPTICO MONOFIBRA CONECTORIZADO SM FC-APC/LC-APC 2.5M - COG - AZUL</t>
  </si>
  <si>
    <t>CORDAO MONOFIBRA CONECTORIZADO 50.0 FC-UPC/LC-UPC 2.5M - COG - AMARELO</t>
  </si>
  <si>
    <t>SIMPLEX OPTICAL PATCH CORD 50.0 FC-UPC/LC-UPC 2.5M - OFN - YELLOW</t>
  </si>
  <si>
    <t>PATCH CORD OPTICO MONOFIBRA CONECTORIZADO 50.0 FC-UPC/LC-UPC 2.5M - COG - AMARILLO</t>
  </si>
  <si>
    <t>"CORDAO MONOFIBRA CONECTORIZADO 50.0 FC-UPC/SC-UPC 2.5M - COG - AMARELO"</t>
  </si>
  <si>
    <t>SIMPLEX OPTICAL PATCH CORD 50.0 FC-UPC/SC-UPC 2.5M - OFN - YELLOW</t>
  </si>
  <si>
    <t>PATCH CORD OPTICO MONOFIBRA CONECTORIZADO 50.0 FC-UPC/SC-UPC 2.5M - COG - AMARILLO</t>
  </si>
  <si>
    <t>CORDAO MONOFIBRA CONECTORIZADO 62.5 FC-UPC/LC-UPC 2.5M - COG - LARANJA</t>
  </si>
  <si>
    <t>SIMPLEX OPTICAL PATCH CORD 62.5 FC-UPC/LC-UPC 2.5M - OFN - ORANGE</t>
  </si>
  <si>
    <t>PATCH CORD OPTICO MONOFIBRA CONECTORIZADO 62.5 FC-UPC/LC-UPC 2.5M - COG - NARANJA</t>
  </si>
  <si>
    <t>CORDAO MONOFIBRA CONECTORIZADO 62.5 FC-UPC/SC-UPC 2.5M - COG - LARANJA</t>
  </si>
  <si>
    <t>SIMPLEX OPTICAL PATCH CORD 62.5 FC-UPC/SC-UPC 2.5M - OFN - ORANGE</t>
  </si>
  <si>
    <t>PATCH CORD OPTICO MONOFIBRA CONECTORIZADO 62.5 FC-UPC/SC-UPC 2.5M - COG - NARANJA</t>
  </si>
  <si>
    <t>CORDAO MONOFIBRA CONECTORIZADO 50.0 FC-UPC/ST-UPC 2.5M - COG - LARANJA</t>
  </si>
  <si>
    <t>SIMPLEX OPTICAL PATCH CORD 50.0 FC-UPC/ST-UPC 2.5M - OFN - ORANGE</t>
  </si>
  <si>
    <t>PATCH CORD OPTICO MONOFIBRA CONECTORIZADO 50.0 FC-UPC/ST-UPC 2.5M - COG - NARANJA</t>
  </si>
  <si>
    <t>CABO OPTICO OPGW CS2.190.167.S36 (CENTRUM 36F NZD) 159MM2</t>
  </si>
  <si>
    <t>OPGW CABLE CS2.190.167.S36 (CENTRUM 36F NZD) 159MM2</t>
  </si>
  <si>
    <t>CABLE OPTICO OPGW CS2.190.167.S36 (CENTRUM 36F NZD) 159MM2</t>
  </si>
  <si>
    <t>ET02624</t>
  </si>
  <si>
    <t>a0A6100000blnr8</t>
  </si>
  <si>
    <t>SERVICE CABLE CONECTORIZADO 24F SM LC-APC/SC-UPC 1.0D2/1.0D2 23.0M - TS - LSZH - AMARELO</t>
  </si>
  <si>
    <t>TRUNK CABLE PRE-TERMINATED 24F SM LC-APC/SC-UPC 1.0D2/1.0D2 23.0M - TS - LSZH - YELLOW</t>
  </si>
  <si>
    <t>CABLE TRONCAL CONECTORIZADO 24F SM LC-APC/SC-UPC 1.0D2/1.0D2 23.0M - TS - LSZH - AMARILLO</t>
  </si>
  <si>
    <t>CABO OPTICO AT-3BE27DT-024-CMHE</t>
  </si>
  <si>
    <t>OPTICAL CABLE AT-3BE27DT-024-CMHE</t>
  </si>
  <si>
    <t>CABLE OPTICO AT-3BE27DT-024-CMHE</t>
  </si>
  <si>
    <t>PATCH CORD U/UTP GIGALAN GREEN CAT.6 - LSZH - T568A/B - 6.0M - CINZA</t>
  </si>
  <si>
    <t>U/UTP CAT.6 COPPER PATCH CORD GIGALAN GREEN - LSZH - T568A/B - 6.0M - GRAY</t>
  </si>
  <si>
    <t>PATCH CORD U/UTP GIGALAN GREEN CAT.6 - LSZH - T568A/B - 6.0M - GRIS</t>
  </si>
  <si>
    <t>ET03710</t>
  </si>
  <si>
    <t>a0A6100001Wsvf2</t>
  </si>
  <si>
    <t>CABO OPTICO CFOA-SM-AS80-S 12F TS NR (CATV 6F/T)</t>
  </si>
  <si>
    <t>OPTICAL CABLE CFOA-SM-AS80-S 12F TS NR (CATV 6F/T)</t>
  </si>
  <si>
    <t>CABLE OPTICO CFOA-SM-AS80-S 12F TS NR (CATV 6F/T)</t>
  </si>
  <si>
    <t>CINTA METÁLICA PARA CRUZETA PARA ACOMODACAO DE CABOS PARA CTOP-L (INOX)</t>
  </si>
  <si>
    <t>METALLIC RING FOR FK-CTOP-L CABLE ACCOMODATION SUPPORT (STAILESS STEEL)</t>
  </si>
  <si>
    <t>ANILLO METALICO PARA SOPORTE METALICO PARA INSTALACION EN LA FK-CTOP-L (ACERO INOXIDABLE)</t>
  </si>
  <si>
    <t>CABO OPTICO CFOA-SM-AS80-S 60F TS NR (CATV 12F/T)</t>
  </si>
  <si>
    <t>OPTICAL CABLE CFOA-SM-AS80-S 60F TS NR (CATV 12F/T)</t>
  </si>
  <si>
    <t>CABLE OPTICO CFOA-SM-AS80-S 60F TS NR (CATV 12F/T)</t>
  </si>
  <si>
    <t>DIO CASSETE HDX COM  3X ADAPTADOR MPO DUPLEX (TIPO B)</t>
  </si>
  <si>
    <t>HDX CASSETTE WITH  3X DUPLEX MPO ADAPTER (TYPE B)</t>
  </si>
  <si>
    <t>ODF CASETE HDX CON 3X ADAPTADOR MPO DUPLEX (TIPO B)</t>
  </si>
  <si>
    <t>CORDAO OPTICO CONECTORIZADO PREMIUM UNIVERSAL 08F BLI-A/B G-657A MPO8-UPC(U)/MPO8-UPC(U) 2.0D3 - MTF - LSZH - AMARELO</t>
  </si>
  <si>
    <t>OPTICAL PATCH CORD 08F PREMIUM BLI-A/B G-657A MPO8-UPC(U)/MPO8-UPC(U) 2.0D3 - MTF - LSZH - YELLOW</t>
  </si>
  <si>
    <t>CORDON OPTICO CONECTORIZADO 08F PREMIUM BLI-A/B G-657A MPO8-UPC(U)/MPO8-UPC(U) 2.0D3 - MTF - LSZH - AMARILLO</t>
  </si>
  <si>
    <t>CORDAO OPTICO CONECTORIZADO PREMIUM UNIVERSAL 24F BLI-A/B G-657A 2XMPO12-UPC(U)/3XMPO8-UPC(U) 2.0D3 - MTF - LSZH - AMARELO</t>
  </si>
  <si>
    <t>OPTICAL PATCH CORD 24F PREMIUM BLI-A/B G-657A 2XMPO12-UPC(U)/3XMPO8-UPC(U) 2.0D3 - MTF - LSZH - YELLOW</t>
  </si>
  <si>
    <t>CORDON OPTICO CONECTORIZADO 24F PREMIUM  12F BLI-A/B G-657A 2XMPO12-UPC(U)/3XMPO8-UPC 2.0D3 - MTF - LSZH - AMARILLO</t>
  </si>
  <si>
    <t>CABO OPTICO AT-3BE27D6-024-TMFB</t>
  </si>
  <si>
    <t>OPTICAL CABLE AT-3BE27D6-024-TMFB</t>
  </si>
  <si>
    <t>CABLE OPTICO AT-3BE27D6-024-TMFB</t>
  </si>
  <si>
    <t>CABO OPTICO AT-3BE27D6-024-CMBE</t>
  </si>
  <si>
    <t>OPTICAL CABLE AT-3BE27D6-024-CMBE</t>
  </si>
  <si>
    <t>CABLE OPTICO AT-3BE27D6-024-CMBE</t>
  </si>
  <si>
    <t>CABO OPTICO AT-3BE27DT-072-CNBB</t>
  </si>
  <si>
    <t>OPTICAL CABLE AT-3BE27DT-072-CNBB</t>
  </si>
  <si>
    <t>CABLE OPTICO AT-3BE27DT-072-CNBB</t>
  </si>
  <si>
    <t>CABO OPTICO AT-3BE27DT-072-TNCB</t>
  </si>
  <si>
    <t>OPTICAL CABLE AT-3BE27DT-072-TNCB</t>
  </si>
  <si>
    <t>CABLE OPTICOAT-3BE27DT-072-TNCB</t>
  </si>
  <si>
    <t>CABO OPTICO AT-3BE27D6-024-CMEB</t>
  </si>
  <si>
    <t>OPTICAL CABLE AT-3BE27D6-024-CMEB</t>
  </si>
  <si>
    <t>CABLE OPTICO AT-3BE27D6-024-CMEB</t>
  </si>
  <si>
    <t>CABO OPTICO CABLE OPTICO CFOI-SM-UB 36F TS LSZH AM G-657A1</t>
  </si>
  <si>
    <t>OPTICAL CABLE CABLE OPTICO CFOI-SM-UB 36F TS LSZH AM G-657A1</t>
  </si>
  <si>
    <t>CABLE OPTICO CABLE OPTICO CFOI-SM-UB 36F TS LSZH AM G-657A1</t>
  </si>
  <si>
    <t>ET02706</t>
  </si>
  <si>
    <t>a0A6100000blns8</t>
  </si>
  <si>
    <t>OCEF2-22-TE (OCEF 22") - MODULO BASICO COM ENTRADA SUPERIOR/INFERIOR (COD. OFS 106 767 197)</t>
  </si>
  <si>
    <t>OCEF2-22-TE (OCEF 22") - BASIC MODULE WITH UPPER / LOWER ENTRY (COD. OFS 106 767 197)</t>
  </si>
  <si>
    <t>OCEF2-22-TE (OCEF 22") - MODULO BASICO CON ENTRADA SUPERIOR/INFERIOR (COD. OFS 106 767 197)</t>
  </si>
  <si>
    <t>CABO OPTICO AT-3BE12Y8-048</t>
  </si>
  <si>
    <t>OPTICAL CABLE AT-3BE12Y8-048</t>
  </si>
  <si>
    <t>CABLE OPTICO AT-3BE12Y8-048</t>
  </si>
  <si>
    <t>CABO OPTICO FIBER-LAN INDOOR/OUTDOOR 02F SM BLI G-657A1 LSZH</t>
  </si>
  <si>
    <t>OPTICAL CABLE FIBER-LAN INDOOR/OUTDOOR 02F SM BLI G-657A1 LSZH</t>
  </si>
  <si>
    <t>CABLE OPTICO FIBER-LAN INDOOR/OUTDOOR 02F SM BLI G-657A1 LSZH</t>
  </si>
  <si>
    <t>CABO OPTICO FIBER-LAN INDOOR/OUTDOOR 12F SM BLI G-657A1 LSZH</t>
  </si>
  <si>
    <t>OPTICAL CABLE FIBER-LAN INDOOR/OUTDOOR 12F SM BLI G-657A1 LSZH</t>
  </si>
  <si>
    <t>CABLE OPTICO FIBER-LAN INDOOR/OUTDOOR 12F SM BLI G-657A1 LSZH</t>
  </si>
  <si>
    <t>CABO OPTICO CFOA-MM-DD-G 08F (62.5) (ABNT CL)</t>
  </si>
  <si>
    <t>OPTICAL CABLE CFOA-MM-DD-G 08F (62.5) (ABNT CL)</t>
  </si>
  <si>
    <t>CABLE OPTICO CFOA-MM-DD-G 08F (62.5) (ABNT CL)</t>
  </si>
  <si>
    <t>ET02425</t>
  </si>
  <si>
    <t>a0A6100000blnon</t>
  </si>
  <si>
    <t>CABO OPTICO CFOA-MM-DD-S 48F OM4 LSZH</t>
  </si>
  <si>
    <t>OPTICAL CABLE CFOA-MM-DD-S 48F OM4 LSZH</t>
  </si>
  <si>
    <t>CABLE OPTICO CFOA-MM-DD-S 48F OM4 LSZH</t>
  </si>
  <si>
    <t>CABO OPTICO CFOT-MM-UB 48F (50) OM4 TS LSZH</t>
  </si>
  <si>
    <t>OPTICAL CABLE CFOT-MM-UB 48F (50) OM4 TS LSZH</t>
  </si>
  <si>
    <t>CABLE OPTICO CFOT-MM-UB 48F (50) OM4 TS LSZH</t>
  </si>
  <si>
    <t>ET03095</t>
  </si>
  <si>
    <t>a0A6100000blnwq</t>
  </si>
  <si>
    <t>CORDAO DUPLEX CONECTORIZADO SM SC-UPC/SC-UPC 35.0M - COG - AZUL</t>
  </si>
  <si>
    <t>DUPLEX OPTICAL PATCH CORD SM SC-UPC/SC-UPC 35.0M - OFN - BLUE</t>
  </si>
  <si>
    <t>PATCH CORD OPTICO DUPLEX CONECTORIZADO SM SC-UPC/SC-UPC 35.0M - COG - AZUL</t>
  </si>
  <si>
    <t>CORDAO DUPLEX CONECTORIZADO SM SC-UPC/SC-UPC 45.0M - COG - AZUL</t>
  </si>
  <si>
    <t>DUPLEX OPTICAL PATCH CORD SM SC-UPC/SC-UPC 45.0M - OFN - BLUE</t>
  </si>
  <si>
    <t>PATCH CORD OPTICO DUPLEX CONECTORIZADO SM SC-UPC/SC-UPC 45.0M - COG - AZUL</t>
  </si>
  <si>
    <t>PATCH CORD F/UTP GIGALAN AUGMENTED GREEN CAT.6A - LSZH - T568A/B - 8.0M - VERDE (BLINDADO)</t>
  </si>
  <si>
    <t>F/UTP CAT.6A COPPER PATCH CORD GIGALAN AUGMENTED GREEN - LSZH - T568A/B - 8.0M - GREEN (SHIELDED)</t>
  </si>
  <si>
    <t>PATCH CORD F/UTP GIGALAN AUGMENTED GREEN CAT.6A - LSZH - T568A/B - 6.0M - AZUL (BLINDADO)</t>
  </si>
  <si>
    <t>F/UTP CAT.6A COPPER PATCH CORD GIGALAN AUGMENTED GREEN - LSZH - T568A/B - 6.0M - BLUE (SHIELDED)</t>
  </si>
  <si>
    <t>PATCH CORD F/UTP GIGALAN AUGMENTED GREEN CAT.6A - LSZH - T568A/B - 6.0M - VERDE (BLINDADO)</t>
  </si>
  <si>
    <t>F/UTP CAT.6A COPPER PATCH CORD GIGALAN AUGMENTED GREEN - LSZH - T568A/B - 6.0M - GREEN (SHIELDED)</t>
  </si>
  <si>
    <t>PATCH CORD F/UTP GIGALAN AUGMENTED GREEN CAT.6A - LSZH - T568A/B - 6.0M - VERMELHO (BLINDADO)</t>
  </si>
  <si>
    <t>F/UTP CAT.6A COPPER PATCH CORD GIGALAN AUGMENTED GREEN - LSZH - T568A/B - 6.0M - RED (SHIELDED)</t>
  </si>
  <si>
    <t>PATCH CORD F/UTP GIGALAN AUGMENTED GREEN CAT.6A - LSZH - T568A/B - 6.0M - ROJO (BLINDADO)</t>
  </si>
  <si>
    <t>PATCH CORD F/UTP GIGALAN AUGMENTED GREEN CAT.6A - LSZH - T568A/B - 8.0M - AZUL (BLINDADO)</t>
  </si>
  <si>
    <t>F/UTP CAT.6A COPPER PATCH CORD GIGALAN AUGMENTED GREEN - LSZH - T568A/B - 8.0M - BLUE (SHIELDED)</t>
  </si>
  <si>
    <t>PATCH CORD F/UTP GIGALAN AUGMENTED GREEN CAT.6A - LSZH - T568A/B - 8.0M - VERMELHO (BLINDADO)</t>
  </si>
  <si>
    <t>F/UTP CAT.6A COPPER PATCH CORD GIGALAN AUGMENTED GREEN - LSZH - T568A/B - 8.0M - RED (SHIELDED)</t>
  </si>
  <si>
    <t>PATCH CORD F/UTP GIGALAN AUGMENTED GREEN CAT.6A - LSZH - T568A/B - 8.0M - ROJO (BLINDADO)</t>
  </si>
  <si>
    <t>SERVICE CABLE CONECTORIZADO 8F OM4 MPO8-UPC(M)/MPO8-UPC(M) 0.8D3/0.8D3 10.0M - UT - LSZH - ACQUA - TIPO B</t>
  </si>
  <si>
    <t>TRUNK CABLE PRE-TERMINATED 8F OM4 MPO8-UPC(M)/MPO8-UPC(M) 0.8D3/0.8D3 10.0M - UT - LSZH - AQUA - TYPE B</t>
  </si>
  <si>
    <t>CABLE TRONCAL CONECTORIZADO 8F OM4 MPO8-UPC(M)/MPO8-UPC(M) 0.8D3/0.8D3 10.0M - UT - LSZH - ACQUA  - TIPO B</t>
  </si>
  <si>
    <t>PATCH CORD F/UTP GIGALAN AUGMENTED GREEN CAT.6A - LSZH - T568A/B - 12.0M - VERMELHO (BLINDADO)</t>
  </si>
  <si>
    <t>F/UTP CAT.6A COPPER PATCH CORD GIGALAN AUGMENTED GREEN - LSZH - T568A/B - 12.0M - RED (SHIELDED)</t>
  </si>
  <si>
    <t>PATCH CORD F/UTP GIGALAN AUGMENTED GREEN CAT.6A - LSZH - T568A/B - 12.0M - ROJO (BLINDADO)</t>
  </si>
  <si>
    <t>PATCH CORD F/UTP GIGALAN AUGMENTED GREEN CAT.6A - LSZH - T568A/B - 12.0M - AZUL (BLINDADO)</t>
  </si>
  <si>
    <t>F/UTP CAT.6A COPPER PATCH CORD GIGALAN AUGMENTED GREEN - LSZH - T568A/B - 12.0M - BLUE (SHIELDED)</t>
  </si>
  <si>
    <t>PATCH CORD F/UTP GIGALAN AUGMENTED GREEN CAT.6A - LSZH - T568A/B - 12.0M - CINZA (BLINDADO)</t>
  </si>
  <si>
    <t>F/UTP CAT.6A COPPER PATCH CORD GIGALAN AUGMENTED GREEN - LSZH - T568A/B - 12.0M - GRAY (SHIELDED)</t>
  </si>
  <si>
    <t>PATCH CORD F/UTP GIGALAN AUGMENTED GREEN CAT.6A - LSZH - T568A/B - 12.0M - GRIS (BLINDADO)</t>
  </si>
  <si>
    <t>PATCH CORD F/UTP GIGALAN AUGMENTED GREEN CAT.6A - LSZH - T568A/B - 12.0M - VERDE (BLINDADO)</t>
  </si>
  <si>
    <t>F/UTP CAT.6A COPPER PATCH CORD GIGALAN AUGMENTED GREEN - LSZH - T568A/B - 12.0M - GREEN (SHIELDED)</t>
  </si>
  <si>
    <t>CONTROLADOR  DATAWAVE 1U (NAC)</t>
  </si>
  <si>
    <t>DATAWAVE CONTROLLER 1U (NAC)</t>
  </si>
  <si>
    <t>CONTROLADOR DATAWAVE 2U COM PAINEL LCD (NAC)</t>
  </si>
  <si>
    <t>DATAWAVE CONTROLLER 2U WITH LCD DISPLAY (NAC)</t>
  </si>
  <si>
    <t>CONTROLADOR DATAWAVE 2U CON MONITOR LCD (NAC)</t>
  </si>
  <si>
    <t>MÓDULO DATAWAVE 24P PARA PATCH PANEL (NAC)</t>
  </si>
  <si>
    <t>DATAWAVE MODULE 24P FOR PATCH PANEL (NAC)</t>
  </si>
  <si>
    <t>MODULO DATAWAVE 6P PARA CASSETE HDX (NAC)</t>
  </si>
  <si>
    <t>DATAWAVE MODULE 6P FOR CASSETE (NAC)</t>
  </si>
  <si>
    <t>MÓDULO DATAWAVE 6P PARA CASSETE HDX (NAC)</t>
  </si>
  <si>
    <t>CABO OPTICO DROP CIRCULAR COMPACTO FTTH 01 BLI LSZH SLIMCONNECTOR E SC-APC - ROLO 1M - OD3.00</t>
  </si>
  <si>
    <t>OPTICAL COMPACT ROUND DROP CABLE FTTH 01 BLI LSZH SLIMCONNECTOR AND SC-APC - ROLL 1M - OD3.00</t>
  </si>
  <si>
    <t>CABLE OPTICO DROP CIRCULAR COMPACTO FTTH 01F BLI LSZH SLIMCONNECTOR SC-APC - ROLLO 1M - OD3.00</t>
  </si>
  <si>
    <t>NAO</t>
  </si>
  <si>
    <t>CABO OPTICO DROP CIRCULAR COMPACTO FTTH 01 BLI LSZH SLIMCONNECTOR (TRADUTOR FCT) E SC-APC - ROLO 3M - OD3.00</t>
  </si>
  <si>
    <t>CABO OPTICO DROP CIRCULAR COMPACTO FTTH 01 BLI LSZH SLIMCONNECTOR (TRADUTOR OPT E FCT) E SC-APC - ROLO 3M - OD3.00</t>
  </si>
  <si>
    <t>CABO OPTICO CFOA-MM-DDR-S 18F (50) OM4 TS (PFV) (ABNT CL)</t>
  </si>
  <si>
    <t>OPTICAL CABLE CFOA-MM-DDR-S 18F (50) OM4 TS (PFV) (ABNT CL)</t>
  </si>
  <si>
    <t>CABLE OPTICO CFOA-MM-DDR-S 18F (50) OM4 TS (PFV) (ABNT CL)</t>
  </si>
  <si>
    <t>CORDAO DUPLEX CONECTORIZADO 62.5 SC-UPC/SC-UPC 40.0M - COG - LARANJA</t>
  </si>
  <si>
    <t>DUPLEX OPTICAL PATCH CORD 62.5 SC-UPC/SC-UPC 40.0M - OFN - ORANGE</t>
  </si>
  <si>
    <t>PATCH CORD OPTICO DUPLEX CONECTORIZADO 62.5 SC-UPC/SC-UPC 40.0M - COG - NARANJA</t>
  </si>
  <si>
    <t>CABO OPTICO DROP CIRCULAR FTTH 01 BLI LSZH SLIMCONNECTOR - ROLO 100M (SLIM CONECTORIZADO 2 PONTAS) - OD5.05</t>
  </si>
  <si>
    <t>OPTICAL ROUND DROP CABLE FTTH 01 BLI LSZH SLIMCONNECTOR - ROLL 100M (SLIM CONECTORIZED 2 ENDS) - OD5.05</t>
  </si>
  <si>
    <t>CABLE OPTICO DROP CIRCULAR FTTH 01F BLI LSZH SLIMCONNECTOR - ROLLO 100M (SLIM CONECTORIZADO 2 PUNTAS) - OD5.05</t>
  </si>
  <si>
    <t>a0A6100001VsiLG</t>
  </si>
  <si>
    <t>CABO OPTICO DROP CIRCULAR FTTH 01 BLI LSZH SLIMCONNECTOR - ROLO 150M (SLIM CONECTORIZADO 2 PONTAS) - OD5.05</t>
  </si>
  <si>
    <t>OPTICAL ROUND DROP CABLE FTTH 01 BLI LSZH SLIMCONNECTOR - ROLL 150M (SLIM CONECTORIZED 2 ENDS) - OD5.05</t>
  </si>
  <si>
    <t>CABLE OPTICO DROP CIRCULAR FTTH 01F BLI LSZH SLIMCONNECTOR - ROLLO 150M (SLIM CONECTORIZADO 2 PUNTAS) - OD5.05</t>
  </si>
  <si>
    <t>CABO OPTICO DROP CIRCULAR FTTH 01 BLI LSZH SLIMCONNECTOR - ROLO 250M (SLIM CONECTORIZADO 2 PONTAS) - OD5.05</t>
  </si>
  <si>
    <t>OPTICAL ROUND DROP CABLE FTTH 01 BLI LSZH SLIMCONNECTOR - ROLL 250M (SLIM CONECTORIZED 2 ENDS) - OD5.05</t>
  </si>
  <si>
    <t>CABLE OPTICO DROP CIRCULAR FTTH 01F BLI LSZH SLIMCONNECTOR - ROLLO 250M (SLIM CONECTORIZADO 2 PUNTAS) - OD5.05</t>
  </si>
  <si>
    <t>CABO OPTICO DROP CIRCULAR FTTH 01 BLI LSZH SLIMCONNECTOR - ROLO 350M (SLIM CONECTORIZADO 2 PONTAS) - OD5.05</t>
  </si>
  <si>
    <t>OPTICAL ROUND DROP CABLE FTTH 01 BLI LSZH SLIMCONNECTOR - ROLL 350M (SLIM CONECTORIZED 2 ENDS) - OD5.05</t>
  </si>
  <si>
    <t>CABLE OPTICO DROP CIRCULAR FTTH 01F BLI LSZH SLIMCONNECTOR - ROLLO 350M (SLIM CONECTORIZADO 2 PUNTAS) - OD5.05</t>
  </si>
  <si>
    <t>CORDAO DUPLEX CONECTORIZADO SM ST-UPC/ST-UPC 2.5M - COG - AZUL</t>
  </si>
  <si>
    <t>DUPLEX OPTICAL PATCH CORD SM ST-UPC/ST-UPC 2.5M - OFN - BLUE</t>
  </si>
  <si>
    <t>PATCH CORD OPTICO DUPLEX CONECTORIZADO SM ST-UPC/ST-UPC 2.5M - COG - AZUL</t>
  </si>
  <si>
    <t>CORDAO DUPLEX CONECTORIZADO SM FC-APC/SC-APC 20.0M - COG - AZUL</t>
  </si>
  <si>
    <t>DUPLEX OPTICAL PATCH CORD SM FC-APC/SC-APC 20.0M - OFN - BLUE</t>
  </si>
  <si>
    <t>PATCH CORD OPTICO DUPLEX CONECTORIZADO SM FC-APC/SC-APC 20.0M - COG - AZUL</t>
  </si>
  <si>
    <t>CORDAO DUPLEX CONECTORIZADO SM FC-APC/FC-APC 20.0M - COG - AZUL</t>
  </si>
  <si>
    <t>DUPLEX OPTICAL PATCH CORD SM FC-APC/FC-APC 20.0M - OFN - BLUE</t>
  </si>
  <si>
    <t>PATCH CORD OPTICO DUPLEX CONECTORIZADO SM FC-APC/FC-APC 20.0M - COG - AZUL</t>
  </si>
  <si>
    <t>CORDAO DUPLEX CONECTORIZADO SM G-652D LC-UPC/LC-UPC 60.0M - LSZH - AZUL (A - B)</t>
  </si>
  <si>
    <t>DUPLEX OPTICAL PATCH CORD SM G-652D LC-UPC/LC-UPC 60.0M - LSZH - BLUE (A - B)</t>
  </si>
  <si>
    <t>PATCH CORD OPTICO DUPLEX CONECTORIZADO SM G-652D LC-UPC/LC-UPC 60.0M - LSZH - AZUL (A - B)</t>
  </si>
  <si>
    <t>PATCH CORD GIGALAN CAT.6 INDUSTRIAL F/UTP 26AWG - LSZH - T568A/B - 20.0M - PRETO - TPU - (RJ45/RJ45 IP67)</t>
  </si>
  <si>
    <t>F/UTP CAT.6 INDUSTRIAL COPPER PATCH CORD GIGALAN - LSZH - T568A/B - 20.0M - TPU (RJ45/RJ45 IP67)</t>
  </si>
  <si>
    <t>PATCH CORD F/UTP GIGALAN INDUSTRIAL CAT.6 - LSZH - T568A/B - 20.0M - NEGRO - TPU - (RJ45/RJ45 IP67)</t>
  </si>
  <si>
    <t>ET01623</t>
  </si>
  <si>
    <t>a0A6100000blngi</t>
  </si>
  <si>
    <t>CABO OPTICO OPDC-M SC S.038.086.12 (48F SM)</t>
  </si>
  <si>
    <t>OPDC-M SC S.038.086.12 (48F SM)</t>
  </si>
  <si>
    <t>CABLE OPTICO OPDC-M SC S.038.086.12 (48F SM)</t>
  </si>
  <si>
    <t>ET03669</t>
  </si>
  <si>
    <t>a0A6100001c1aFi</t>
  </si>
  <si>
    <t>CONJUNTO DE SUSPENSAO FIBERLIGN PARA CABO OPDC DIAMETRO 8,6MM - PLP CSPR-66</t>
  </si>
  <si>
    <t>GRAMPO GUIA DE DESCIDA P/ CABO DIAMETRO 8,6MM - ESTRUTURA METÁLICA</t>
  </si>
  <si>
    <t>GRAMPO GUIA DE DESCIDA P/ CABO DIAMETRO 8,6MM - ESTRUTURA DE CONCRETO</t>
  </si>
  <si>
    <t>FERRAGEM DE ADAPTAÇÃO EM ESTRUTURAS DE SUSPENSÃO</t>
  </si>
  <si>
    <t>FERRAGEM DE ADAPTAÇÃO EM ESTRUTURAS DE ANCORAGEM</t>
  </si>
  <si>
    <t>CINTA PARA POSTES</t>
  </si>
  <si>
    <t>CHAPA PARA FIXAÇÃO DA SUSPENSÃO EM POSTE</t>
  </si>
  <si>
    <t>MISCELANEAS - OPDC ENEL</t>
  </si>
  <si>
    <t>MOBILIZAÇÃO E DESMOBILIZAÇÃO DE SUPERVISOR - ENEL SP</t>
  </si>
  <si>
    <t>MOBILIZATION AND DEMOBILIZATION OF SUPERVISOR - ENEL SP</t>
  </si>
  <si>
    <t>ENTREINAMIENTO</t>
  </si>
  <si>
    <t>SUPERVISÃO DO LANÇAMENTO DO CABO OPDC - ENEL SP</t>
  </si>
  <si>
    <t>SUPERVISION OF OPGW CABLE INSTALLATION - ENEL SP</t>
  </si>
  <si>
    <t>SUPERVISIÓN DEL LANZAMIENTO DE CABLE OPGW - ENEL SP</t>
  </si>
  <si>
    <t>ELABORAÇÃO DE PROJETO EXECUTIVO DE INSTALAÇÃO DO CABO OPDC - ENEL SP</t>
  </si>
  <si>
    <t>EXECUÇÃO DE EMENDAS E TESTES DO CABO OPDC - 48FO</t>
  </si>
  <si>
    <t>VERIFICAÇÃO ESTRUTURAL DAS TORRES - ENEL SP</t>
  </si>
  <si>
    <t>TOWER SCTRUCTURAL VERIFICATION - ENEL SP</t>
  </si>
  <si>
    <t>VERIFICACIÓN ESTRUCTURAL DE LAS TORRES - ENEL SP</t>
  </si>
  <si>
    <t>VERIFICAÇÃO ESTRUTURAL POSTES - ENEL SP</t>
  </si>
  <si>
    <t>ELABORAÇÃO DE PROJETO E DESENHO DOS REFORÇOS - POSTES ENEL SP</t>
  </si>
  <si>
    <t>CONVERSOR DC-DC LINHA CHMC 12V/48V-5A</t>
  </si>
  <si>
    <t>CABO OPTICO CFOA-MM-DDR-S 48F (50) OM4 TS (PFV) LSZH (ABNT CL)</t>
  </si>
  <si>
    <t>OPTICAL CABLE CFOA-MM-DDR-S 48F (50) OM4 TS (PFV) LSZH (ABNT CL)</t>
  </si>
  <si>
    <t>CABLE OPTICO CFOA-MM-DDR-S 48F (50) OM4 TS (PFV) LSZH (ABNT CL)</t>
  </si>
  <si>
    <t>CABO OPTICO AT-3BE27N8-048-CMGB</t>
  </si>
  <si>
    <t>OPTICAL CABLEAT-3BE27N8-048-CMGB</t>
  </si>
  <si>
    <t>CABLE OPTICO AT-3BE27N8-048-CMGB</t>
  </si>
  <si>
    <t>CABO TRANSMISSAO DE DADOS SOHOPLUS U/UTP CAT.5E 24AWGX4P CMX BR ROHS 100M</t>
  </si>
  <si>
    <t>DATA CABLE  SOHOPLUS U/UTP CAT.5E 24AWGX4P CMX BR ROHS 100M</t>
  </si>
  <si>
    <t>CABLE PARA TRANSMISION DE DATOS SOHOPLUS U/UTP CAT.5E 24AWGX4P CMX BR ROHS 100M</t>
  </si>
  <si>
    <t>ET04431</t>
  </si>
  <si>
    <t>a0A4N00001qQeuB</t>
  </si>
  <si>
    <t>CABO OPTICO CFOT-MM-UB 12F (50) OM4 TS LSZH (ABNT CL)</t>
  </si>
  <si>
    <t>OPTICAL CABLE CFOT-MM-UB 12F (50) OM4 TS LSZH (ABNT CL)</t>
  </si>
  <si>
    <t>CABLE OPTICO CFOT-MM-UB 12F (50) OM4 TS LSZH (ABNT CL)</t>
  </si>
  <si>
    <t>ET02969</t>
  </si>
  <si>
    <t>a0A6100000blnvN</t>
  </si>
  <si>
    <t>FK-CEO-6T-288F (144F) (CEO - MÓDULO BÁSICO)</t>
  </si>
  <si>
    <t>FK-CEO-6T-288F (144F) (CEO - BASIC MODULE)</t>
  </si>
  <si>
    <t>BANDEJA DE EMENDA 48F PARA FK-CEO-288F</t>
  </si>
  <si>
    <t>SPLICE TRAY 48F FOR FK-CEO-288F</t>
  </si>
  <si>
    <t>BANDEJA DE EMPALME 48F PARA FK-CEO-288F</t>
  </si>
  <si>
    <t>a0A6100000blny7</t>
  </si>
  <si>
    <t>SUPORTE PARA INSTALACAO EM POSTE E PAREDE PARA FK-CEO 6M/6T</t>
  </si>
  <si>
    <t>FK-CEO 6M/6T MOUNTING KIT FOR POLE AND WALL</t>
  </si>
  <si>
    <t>SOPORTE PARA INSTALACION EN POSTE Y PARED PARA FK-CEO 6M/6T</t>
  </si>
  <si>
    <t>a0A6100000blny5</t>
  </si>
  <si>
    <t>CABO OPTICO CFOA-SM/NZD-DD-S 36F (24 G-652D + 12 G-655 LA)</t>
  </si>
  <si>
    <t>OPTICAL CABLE CFOA-SM/NZD-DD-S 36F (24 G-652D + 12 G-655 LA)</t>
  </si>
  <si>
    <t>CABLE OPTICO CFOA-SM/NZD-DD-S 36F (24 G-652D + 12 G-655 LA)</t>
  </si>
  <si>
    <t>ET04432</t>
  </si>
  <si>
    <t>a0A4N00001qQeyY</t>
  </si>
  <si>
    <t>CABO OPTICO FIBER-LAN INDOOR/OUTDOOR 02F SM G-652D LSZH (EUROCLASS Eca)</t>
  </si>
  <si>
    <t>OPTICAL CABLE FIBER-LAN INDOOR/OUTDOOR 02F SM G-652D LSZH (EUROCLASS Eca)</t>
  </si>
  <si>
    <t>CABLE OPTICO FIBER-LAN INDOOR/OUTDOOR 02F SM G-652D LSZH (EUROCLASS Eca)</t>
  </si>
  <si>
    <t>CABO OPTICO CFOA-MM-ARD-G 24F (50) (FIS-OPTIC-AR) (ABNT CL)</t>
  </si>
  <si>
    <t>OPTICAL CABLE CFOA-MM-ARD-G 24F (50) (FIS-OPTIC-AR) (ABNT CL)</t>
  </si>
  <si>
    <t>CABLE OPTICO CFOA-MM-ARD-G 24F (50) (FIS-OPTIC-AR) (ABNT CL)</t>
  </si>
  <si>
    <t>ET04194</t>
  </si>
  <si>
    <t>a0A6100001oRBxI</t>
  </si>
  <si>
    <t>CORDAO DUPLEX CONECTORIZADO 62.5 SC-UPC/ST-UPC 40.0M - COG - LARANJA</t>
  </si>
  <si>
    <t>DUPLEX OPTICAL PATCH CORD 62.5 SC-UPC/ST-UPC 40.0M - OFN - ORANGE</t>
  </si>
  <si>
    <t>PATCH CORD OPTICO DUPLEX CONECTORIZADO 62.5 SC-UPC/ST-UPC 40.0M - COG - NARANJA</t>
  </si>
  <si>
    <t>CABO OPTICO CFOA-SM-ARD-S 24F (12F G-652D + 12F G-655E)</t>
  </si>
  <si>
    <t>OPTICAL CABLE CFOA-SM-ARD-S 24F (12F G-652D + 12F G-655E)</t>
  </si>
  <si>
    <t>CABLE OPTICO CFOA-SM-ARD-S 24F (12F G-652D + 12F G-655E)</t>
  </si>
  <si>
    <t>ET04433</t>
  </si>
  <si>
    <t>a0A4N00001qQeyn</t>
  </si>
  <si>
    <t>SERVICE CABLE CONECTORIZADO 24F OM3 MPO12-UPC(M)/MPO12-UPC(M) 0.8D3/0.8D3 150.0M - TS - LSZH - ACQUA - TIPO B</t>
  </si>
  <si>
    <t>TRUNK CABLE PRE-TERMINATED 24F OM3 MPO12-UPC(M)/MPO12-UPC(M) 0.8D3/0.8D3 150.0M - TS - LSZH - AQUA - TYPE B</t>
  </si>
  <si>
    <t>CABLE TRONCAL CONECTORIZADO 24F OM3 MPO12-UPC(M)/MPO12-UPC(M) 0.8D3/0.8D3 150.0M - TS - LSZH - ACQUA  - TIPO B</t>
  </si>
  <si>
    <t>SERVICE CABLE CONECTORIZADOS MM ACQUA(41M DE BACKBONE OM4 6 VIAS - 72F E 12 UNID. DE CONECTORIZAÇÃO MPO/MPO MM TIPO A)</t>
  </si>
  <si>
    <t>BACKBONE MM 6 VIAS (72 FIBRAS) - 41 METROS (TRUNK CABLE PRE-TERMINATED 72F OM4 MPO12-UPC(M)/MPO12-UPC(M) 1.0D3/1.0D3 39.0M - TS - LSZH - AQUA - TYPE A)</t>
  </si>
  <si>
    <t>BACKBONE MM 6 VIAS (72 FIBRAS) - 41 METROS (CABLE TRONCAL CONECTORIZADO 72F OM4 MPO12-UPC(M)/MPO12-UPC(M) 1.0D3/1.0D3 40.0M - TS - LSZH - ACQUA - TIPO A)</t>
  </si>
  <si>
    <t>ET02956</t>
  </si>
  <si>
    <t>a0A6100000blnvE</t>
  </si>
  <si>
    <t>CABO OPTICO CFOAC-BLI-A/B-CM-01-AR-LSZH PR - RIB 500M (DROP COMPACTO FIG.8 LOW FRICTION)</t>
  </si>
  <si>
    <t>OPTICAL CABLE CFOAC-BLI-A/B-CM-01-AR-LSZH PR - RIB 500M (DROP COMPACTO FIG.8 LOW FRICTION)</t>
  </si>
  <si>
    <t>CABLE OPTICO CFOAC-BLI-A/B-CM-01-AR-LSZH PR - RIB 500M (DROP COMPACTO FIG.8 LOW FRICTION)</t>
  </si>
  <si>
    <t>ET03735</t>
  </si>
  <si>
    <t>a0A4N00001qQhDs</t>
  </si>
  <si>
    <t>CABO OPTICO CFOA-MM-DDR-S 48F (50) OM4 TS (PFV) (ABNT CL)</t>
  </si>
  <si>
    <t>OPTICAL CABLE CFOA-MM-DDR-S 48F (50) OM4 TS (PFV) (ABNT CL)</t>
  </si>
  <si>
    <t>CABLE OPTICO CFOA-MM-DDR-S 48F (50) OM4 TS (PFV) (ABNT CL)</t>
  </si>
  <si>
    <t>CABO OPTICO CFOA-SM-AS80-G 48F G-652D NR (ABNT CL)</t>
  </si>
  <si>
    <t>OPTICAL CABLE CFOA-SM-AS80-G 48F G-652D NR (ABNT CL)</t>
  </si>
  <si>
    <t>CABLE OPTICO CFOA-SM-AS80-G 48F G-652D NR (ABNT CL)</t>
  </si>
  <si>
    <t>PATCH CORD U/UTP GIGALAN GREEN CAT.6 - LSZH - T568A/B - 12.0M - CINZA</t>
  </si>
  <si>
    <t>U/UTP CAT.6 COPPER PATCH CORD GIGALAN GREEN - LSZH - T568A/B - 12.0M - GRAY</t>
  </si>
  <si>
    <t>PATCH CORD U/UTP GIGALAN GREEN CAT.6 - LSZH - T568A/B - 12.0M - GRIS</t>
  </si>
  <si>
    <t>PATCH CORD U/UTP GIGALAN GREEN CAT.6 - LSZH - T568A/B - 4.0M - AZUL</t>
  </si>
  <si>
    <t>U/UTP CAT.6 COPPER PATCH CORD GIGALAN GREEN - LSZH - T568A/B - 4.0M - BLUE</t>
  </si>
  <si>
    <t>PATCH CORD U/UTP GIGALAN GREEN CAT.6 - LSZH - T568A/B - 4.0M - CINZA</t>
  </si>
  <si>
    <t>U/UTP CAT.6 COPPER PATCH CORD GIGALAN GREEN - LSZH - T568A/B - 4.0M - GRAY</t>
  </si>
  <si>
    <t>PATCH CORD U/UTP GIGALAN GREEN CAT.6 - LSZH - T568A/B - 4.0M - GRIS</t>
  </si>
  <si>
    <t>PATCH CORD U/UTP GIGALAN GREEN CAT.6 - LSZH - T568A/B - 6.0M - AZUL</t>
  </si>
  <si>
    <t>U/UTP CAT.6 COPPER PATCH CORD GIGALAN GREEN - LSZH - T568A/B - 6.0M - BLUE</t>
  </si>
  <si>
    <t>PATCH CORD U/UTP GIGALAN GREEN CAT.6 - LSZH - T568A/B - 8.0M - VERDE</t>
  </si>
  <si>
    <t>U/UTP CAT.6 COPPER PATCH CORD GIGALAN GREEN - LSZH - T568A/B - 8.0M - GREEN</t>
  </si>
  <si>
    <t>PATCH CORD U/UTP GIGALAN GREEN CAT.6 - LSZH - T568A/B - 12.0M - AZUL</t>
  </si>
  <si>
    <t>U/UTP CAT.6 COPPER PATCH CORD GIGALAN GREEN - LSZH - T568A/B - 12.0M - BLUE</t>
  </si>
  <si>
    <t>PATCH CORD U/UTP GIGALAN GREEN CAT.6 - LSZH - T568A/B - 12.0M - VERDE</t>
  </si>
  <si>
    <t>U/UTP CAT.6 COPPER PATCH CORD GIGALAN GREEN - LSZH - T568A/B - 12.0M - GREEN</t>
  </si>
  <si>
    <t>PATCH CORD U/UTP GIGALAN GREEN CAT.6 - LSZH - T568A/B - 6.0M - VERMELHO</t>
  </si>
  <si>
    <t>U/UTP CAT.6 COPPER PATCH CORD GIGALAN GREEN - LSZH - T568A/B - 6.0M - RED</t>
  </si>
  <si>
    <t>PATCH CORD U/UTP GIGALAN GREEN CAT.6 - LSZH - T568A/B - 6.0M - ROJO</t>
  </si>
  <si>
    <t>PATCH CORD U/UTP GIGALAN GREEN CAT.6 - LSZH - T568A/B - 4.0M - VERMELHO</t>
  </si>
  <si>
    <t>U/UTP CAT.6 COPPER PATCH CORD GIGALAN GREEN - LSZH - T568A/B - 4.0M - RED</t>
  </si>
  <si>
    <t>PATCH CORD U/UTP GIGALAN GREEN CAT.6 - LSZH - T568A/B - 4.0M - ROJO</t>
  </si>
  <si>
    <t>PATCH CORD U/UTP GIGALAN GREEN CAT.6 - LSZH - T568A/B - 8.0M - VERMELHO</t>
  </si>
  <si>
    <t>U/UTP CAT.6 COPPER PATCH CORD GIGALAN GREEN - LSZH - T568A/B - 8.0M - RED</t>
  </si>
  <si>
    <t>PATCH CORD U/UTP GIGALAN GREEN CAT.6 - LSZH - T568A/B - 8.0M - ROJO</t>
  </si>
  <si>
    <t>PATCH CORD U/UTP GIGALAN GREEN CAT.6 - LSZH - T568A/B - 12.0M - VERMELHO</t>
  </si>
  <si>
    <t>U/UTP CAT.6 COPPER PATCH CORD GIGALAN GREEN - LSZH - T568A/B - 12.0M - RED</t>
  </si>
  <si>
    <t>PATCH CORD U/UTP GIGALAN GREEN CAT.6 - LSZH - T568A/B - 12.0M - ROJO</t>
  </si>
  <si>
    <t>PATCH CORD U/UTP GIGALAN GREEN CAT.6 - LSZH - T568A/B - 8.0M - CINZA</t>
  </si>
  <si>
    <t>U/UTP CAT.6 COPPER PATCH CORD GIGALAN GREEN - LSZH - T568A/B - 8.0M - GRAY</t>
  </si>
  <si>
    <t>PATCH CORD U/UTP GIGALAN GREEN CAT.6 - LSZH - T568A/B - 8.0M - GRIS</t>
  </si>
  <si>
    <t>PATCH CORD U/UTP GIGALAN GREEN CAT.6 - LSZH - T568A/B - 8.0M - AZUL</t>
  </si>
  <si>
    <t>U/UTP CAT.6 COPPER PATCH CORD GIGALAN GREEN - LSZH - T568A/B - 8.0M - BLUE</t>
  </si>
  <si>
    <t>CABO OPTICO OPGW SFSJ-J-4560 (24F SM J-4560)</t>
  </si>
  <si>
    <t>OPTICAL CABLE OPGW SFSJ-J-4560 (24F SM J-4560)</t>
  </si>
  <si>
    <t>CABLE OPTICO OPGW SFSJ-J-4560 (24F SM J-4560)</t>
  </si>
  <si>
    <t>CABO OPTICO CFOA-SM-LV-AS-CMO5KN-S-24F G-652D NR (ABNT CL)</t>
  </si>
  <si>
    <t>OPTICAL CABLE CFOA-SM-LV-AS-CMO5KN-S-24F G-652D NR (ABNT CL)</t>
  </si>
  <si>
    <t>CABLE OPTICO CFOA-SM-LV-AS-CMO5KN-S-24F G-652D NR (ABNT CL)</t>
  </si>
  <si>
    <t>CABO PARA TRANSMISSAO DE DADOS MULTILAN CAT.5e INDUSTRIAL F/UTP 24AWGX4P LSZH CZ SPOOL (1500M)</t>
  </si>
  <si>
    <t>DATA CABLE MULTILAN CAT.5e INDUSTRIAL F/UTP 24AWGX4P LSZH CZ SPOOL (1500M)</t>
  </si>
  <si>
    <t>CABO PARA TRANSMISION DE DATOS MULTILAN CAT.5e INDUSTRIAL F/UTP 24AWGX4P LSZH CZ SPOOL (1500M)</t>
  </si>
  <si>
    <t>ET04213</t>
  </si>
  <si>
    <t>a0A4N00001oRFJ8</t>
  </si>
  <si>
    <t>CABO OPTICO CFOA-SM-ARE-S 96F TS</t>
  </si>
  <si>
    <t>OPTICAL CABLE CFOA-SM-ARE-S 96F TS</t>
  </si>
  <si>
    <t>CABLE OPTICO CFOA-SM-ARE-S 96F TS</t>
  </si>
  <si>
    <t>ET02889</t>
  </si>
  <si>
    <t>a0A6100000blnuP</t>
  </si>
  <si>
    <t>SERVICE CABLE CONECTORIZADO 48F OM3 MPO12-UPC(M)/MPO12-UPC(M) 0.8D3/0.8D3 5.0M - TS - LSZH - ACQUA - TIPO B</t>
  </si>
  <si>
    <t>TRUNK CABLE PRE-TERMINATED 48F OM3 MPO12-UPC(M)/MPO12-UPC(M) 0.8D3/0.8D3 5.0M - TS - LSZH - AQUA - TYPE B</t>
  </si>
  <si>
    <t>CABLE TRONCAL CONECTORIZADO 48F OM3 MPO12-UPC(M)/MPO12-UPC(M) 0.8D3/0.8D3 5.0M - TS - LSZH - ACQUA  - TIPO B</t>
  </si>
  <si>
    <t>CANALETA ITMAX - 220MM FIM DE SEGMENTO COM SAIDA DUPLA PARA TUBO 88MM</t>
  </si>
  <si>
    <t>CANALETA ITMAX - 220MM END CAP COM EXIT TO DUAL TUBE 88MM</t>
  </si>
  <si>
    <t>ET04192</t>
  </si>
  <si>
    <t>a0A6100001oRBqO</t>
  </si>
  <si>
    <t>SERVICE CABLE CONECTORIZADO 48F OM3 LC-UPC/LC-UPC 1.0D2/1.0D2 5.0M - TS - LSZH - ACQUA (A - B)</t>
  </si>
  <si>
    <t>TRUNK CABLE PRE-TERMINATED 48F OM3 LC-UPC/LC-UPC 1.0D2/1.0D2 5.0M - TS - LSZH - AQUA (A - B)</t>
  </si>
  <si>
    <t>CABLE TRONCAL CONECTORIZADO 48F OM3 LC-UPC/LC-UPC 1.0D2/1.0D2 5.0M - TS - LSZH - ACQUA (A - B)</t>
  </si>
  <si>
    <t>SERVICE CABLE CONECTORIZADO 02F 50.0 LC-UPC/LC-UPC 1.0D2/1.0D2 100.0M - TIGHT - LSZH - AMARELO (A - B)</t>
  </si>
  <si>
    <t>TRUNK CABLE PRE-TERMINATED 02F 50.0 LC-UPC/LC-UPC 1.0D2/1.0D2 100.0M - TIGHT - LSZH - YELLOW (A - B)</t>
  </si>
  <si>
    <t>CABLE TRONCAL CONECTORIZADO 02F 50.0 LC-UPC/LC-UPC 1.0D2/1.0D2 100.0M - TIGHT - LSZH - AMARILLO (A - B)</t>
  </si>
  <si>
    <t>SERVICE CABLE CONECTORIZADO 02F 50.0 LC-UPC/LC-UPC 1.0D2/1.0D2 250.0M - TIGHT - LSZH - AMARELO (A - B)</t>
  </si>
  <si>
    <t>TRUNK CABLE PRE-TERMINATED 02F 50.0 LC-UPC/LC-UPC 1.0D2/1.0D2 250.0M - TIGHT - LSZH - YELLOW (A - B)</t>
  </si>
  <si>
    <t>CABLE TRONCAL CONECTORIZADO 02F 50.0 LC-UPC/LC-UPC 1.0D2/1.0D2 250.0M - TIGHT - LSZH - AMARILLO (A - B)</t>
  </si>
  <si>
    <t>SERVICE CABLE CONECTORIZADO 12F SM BLI A/B G-657A SC-UPC/SC-UPC 1.0D2/1.0D2 40.0M - UT - LSZH - AZUL</t>
  </si>
  <si>
    <t>TRUNK CABLE PRE-TERMINATED 12F SM BLI A/B G-657A SC-UPC/SC-UPC 1.0D2/1.0D2 40.0M - UT - LSZH - BLUE</t>
  </si>
  <si>
    <t>CABLE TRONCAL CONECTORIZADO 12F SM BLI A/B G-657A SC-UPC/SC-UPC 1.0D2/1.0D2 40.0M - UT - LSZH - AZUL</t>
  </si>
  <si>
    <t>CABO OPTICO AT-3BEH2YT-006-LSZH</t>
  </si>
  <si>
    <t>OPTICAL CABLE AT-3BEH2YT-006-LSZH</t>
  </si>
  <si>
    <t>CABLE OPTICO AT-3BEH2YT-006-LSZH</t>
  </si>
  <si>
    <t>CABO OPTICO AT-3BEH2YT-288</t>
  </si>
  <si>
    <t>OPTICAL CABLE AT-3BEH2YT-288</t>
  </si>
  <si>
    <t>CABLE OPTICO AT-3BEH2YT-288</t>
  </si>
  <si>
    <t>CABO OPTICO CFOA-SM-AS80-G 48F RT/RC (SHELL)</t>
  </si>
  <si>
    <t>OPTICAL CABLE CFOA-SM-AS80-G 48F RT/RC (SHELL)</t>
  </si>
  <si>
    <t>CABLE OPTICO CFOA-SM-AS80-G 48F RT/RC (SHELL)</t>
  </si>
  <si>
    <t>CABO OPTICO CFOA-SM-AS-CMO3.36KN-S 48F G-652D RT/RC (SHELL)</t>
  </si>
  <si>
    <t>OPTICAL CABLE CFOA-SM-AS-CMO3.36KN-S 48F G-652D RT/RC (SHELL)</t>
  </si>
  <si>
    <t>CABLE OPTICO CFOA-SM-AS-CMO3.36KN-S 48F G-652D RT/RC (SHELL)</t>
  </si>
  <si>
    <t>Nueva</t>
  </si>
  <si>
    <t>CONJUNTO DE SUSPENSAO FIBERLIGN PARA CABO OPGW DIAMETRO18,75MM</t>
  </si>
  <si>
    <t>CABO OPTICO CFOA-SM-LV-AS-CMO15KN-S 24F G-652D RT/RC (SHELL)</t>
  </si>
  <si>
    <t>OPTICAL CABLE CFOA-SM-LV-AS-CMO15KN-S 24F G-652D RT/RC (SHELL)</t>
  </si>
  <si>
    <t>CABLE OPTICO CFOA-SM-LV-AS-CMO15KN-S 24F G-652D RT/RC (SHELL)</t>
  </si>
  <si>
    <t>CANALETA ITMAX - 600MM CURVA SUBIDA VERTICAL 90 GRAUS - SEM TAMPA</t>
  </si>
  <si>
    <t>CANALETA ITMAX - 600MM V-ELBOW 90 DEGREE - WITHOUT LID</t>
  </si>
  <si>
    <t>CANALETA ITMAX - 600MM CURVA VERTICAL 90 GRADOS - SIN TAPA</t>
  </si>
  <si>
    <t>CONECTOR TNC, MACHO, PARA CABO RGC213</t>
  </si>
  <si>
    <t>CABO COAXIAL RF DLC58, 50 OHM, N FEMEA X TNC MACHO 90, 0.5M</t>
  </si>
  <si>
    <t>CONECTOR COMBICON PLUG, 2 PINOS, 180º, PITCH 3.5MM, SCREW CONNECTION RoHS</t>
  </si>
  <si>
    <t>CABO 16XE1 120 OHMS 28AWG TWISTED PAIR, CONECTOR 2 X SCSI III MALE SCREW 68VIAS, 0.8M</t>
  </si>
  <si>
    <t>CABO 24XE1 120 OHMS 28AWG TWISTED PAIR, CONECTOR 2 X SCSI III MALE SCREW 100VIAS, 0.8M</t>
  </si>
  <si>
    <t>CABO ALARM INTERFACE 28AWG TWISTED PAIR, CONECTOR 1 X DB44HD MALE 50VIAS, 2M</t>
  </si>
  <si>
    <t>RABICHO PREMIUM RGC213P N(M)-N(M) L=1,5M</t>
  </si>
  <si>
    <t>CABO OPTICO AT-62652YT-048</t>
  </si>
  <si>
    <t>OPTICAL CABLE AT-62652YT-048</t>
  </si>
  <si>
    <t>CABLE OPTICO AT-62652YT-048</t>
  </si>
  <si>
    <t>ET03431</t>
  </si>
  <si>
    <t>a0A6100000blo0g</t>
  </si>
  <si>
    <t>DIO CASSETE LGX PREMIUM 12F OM4 LC-UPC/MPO12-UPC(F) TIPO B DIRETO/REVERSO</t>
  </si>
  <si>
    <t>ODF CASSETTE PREMIUM LGX 12F OM4 LC-UPC/MPO12-UPC(F) TYPE B STRAIGHT/REVERSE</t>
  </si>
  <si>
    <t>ODF CASETE LGX PREMIUM 12F OM4 LC-UPC/MPO12-UPC(F) TIPO B DIRECTO/REVERSO</t>
  </si>
  <si>
    <t>ET03783</t>
  </si>
  <si>
    <t>a0A4N00001qQecw</t>
  </si>
  <si>
    <t>PATCH CORD GIGALAN CAT.6 INDUSTRIAL F/UTP 26AWG - LSZH - T568A/B - 15.0M - PRETO - TPU - (RJ45-IP67/RJ45-IP67)</t>
  </si>
  <si>
    <t>F/UTP CAT.6 INDUSTRIAL COPPER PATCH CORD GIGALAN - LSZH - T568A/B - 15.0M - TPU (RJ45-IP667/RJ45-IP67)</t>
  </si>
  <si>
    <t>PATCH CORD F/UTP GIGALAN INDUSTRIAL CAT.6 - LSZH - T568A/B - 15.0M - NEGRO - TPU - (RJ45-IP67/RJ45-IP67)</t>
  </si>
  <si>
    <t>CABO OPTICO AT-3BE22YT-012 HDPE</t>
  </si>
  <si>
    <t>OPTICAL CABLE AT-3BE22YT-012 HDPE</t>
  </si>
  <si>
    <t>CABLE OPTICO AT-3BE22YT-012 HDPE</t>
  </si>
  <si>
    <t>ET03338</t>
  </si>
  <si>
    <t>a0A6100000blnzR</t>
  </si>
  <si>
    <t>CABO OPTICO AT-3BE22YT-024 HDPE</t>
  </si>
  <si>
    <t>OPTICAL CABLE AT-3BE22YT-024 HDPE</t>
  </si>
  <si>
    <t>CABLE OPTICO AT-3BE22YT-024 HDPE</t>
  </si>
  <si>
    <t>DIO CASSETE LGX PREMIUM 12F BLI A/B G-657A LC-UPC/MPO12-APC(F) TIPO B DIRETO/REVERSO</t>
  </si>
  <si>
    <t>ODF CASSETTE PREMIUM LGX 12F BLI A/B G-657A LC-UPC/MPO12-UPC(F) TYPE B STRAIGHT/REVERSE</t>
  </si>
  <si>
    <t>ODF CASETE LGX PREMIUM 12F BLI A/B G-657A LC-UPC/MPO12-UPC(F) TIPO B DIRECTO/REVERSO</t>
  </si>
  <si>
    <t>CABO OPTICO AT-69RH2YT-036</t>
  </si>
  <si>
    <t>OPTICAL CABLE AT-69RH2YT-036</t>
  </si>
  <si>
    <t>CABLE OPTICO AT-69RH2YT-036</t>
  </si>
  <si>
    <t>DIO CASSETE HDX PREMIUM 12F OM4 LC-UPC/MPO12-UPC(F) TIPO B REVERSO</t>
  </si>
  <si>
    <t>ODF CASSETTE PREMIUM HDX 12F OM4 LC-UPC/MPO12-UPC(F) TYPE B REVERSE</t>
  </si>
  <si>
    <t>ODF CASETE HDX PREMIUM 12F OM4 LC-UPC/MPO12-UPC(F) TIPO B REVERSO</t>
  </si>
  <si>
    <t>DIO CASSETE LGX PREMIUM 12F OM5 LC-UPC/MPO12-UPC(F) TIPO B DIRETO/REVERSO</t>
  </si>
  <si>
    <t>ODF CASSETTE PREMIUM LGX 12F OM5 LC-UPC/MPO12-UPC(F) TYPE B STRAIGHT/REVERSE</t>
  </si>
  <si>
    <t>ODF CASETE LGX PREMIUM 12F OM5 LC-UPC/MPO12-UPC(F) TIPO B DIRECTO/REVERSO</t>
  </si>
  <si>
    <t>DIO CASSETE HDX PREMIUM 12F OM4 LC-UPC/MPO12-UPC(F) TIPO B DIRETO</t>
  </si>
  <si>
    <t>ODF CASSETTE PREMIUM HDX 12F OM4 LC-UPC/MPO12-UPC(F) TYPE B STRAIGHT</t>
  </si>
  <si>
    <t>ODF CASETE HDX PREMIUM 12F OM4 LC-UPC/MPO12-UPC(F) TIPO B DIRECTO</t>
  </si>
  <si>
    <t>DIO CASSETE HDX PREMIUM 12F BLI A/B G-657A LC-UPC/MPO12-UPC(F) TIPO B REVERSO</t>
  </si>
  <si>
    <t>ODF CASSETTE PREMIUM HDX 12F BLI A/B G-657A LC-UPC/MPO12-UPC(F) TYPE B REVERSE</t>
  </si>
  <si>
    <t>ODF CASETE HDX PREMIUM 12F BLI A/B G-657A LC-UPC/MPO12-UPC(F) TIPO B REVERSO</t>
  </si>
  <si>
    <t>DIO CASSETE HDX PREMIUM 12F BLI A/B G-657A LC-UPC/MPO12-UPC(F) TIPO B DIRETO</t>
  </si>
  <si>
    <t>ODF CASSETTE PREMIUM HDX 12F BLI A/B G-657A LC-UPC/MPO12-UPC(F) TYPE B STRAIGHT</t>
  </si>
  <si>
    <t>ODF CASETE HDX PREMIUM 12F BLI A/B G-657A LC-UPC/MPO12-UPC(F) TIPO B DIRECTO</t>
  </si>
  <si>
    <t>EXTENSAO DUPLEX 62.5 LC-UPC 15.0M - COG - LARANJA - D2</t>
  </si>
  <si>
    <t>DUPLEX OPTICAL PIGTAIL 62.5 LC-UPC 15.0M - OFN - ORANGE - D2</t>
  </si>
  <si>
    <t>EXTENSION DUPLEX 62.5 LC-UPC 15.0M - COG - NARANJA - D2</t>
  </si>
  <si>
    <t>ET02038</t>
  </si>
  <si>
    <t>a0A6100000blnkP</t>
  </si>
  <si>
    <t>CABO OPTICO CONECTORIZADO DROP COMPACTO FIG.8 LOW FRICTION BLI-CM-01-AR-LSZH SLIMCONNECTOR - CZ - ROLO 200M</t>
  </si>
  <si>
    <t>OPTICAL CABLE DROP COMPACT FIG.8 LOW FRICTION BLI-CM-01-AR-LSZH SLIMCONNECTOR - CZ - ROLL 200M</t>
  </si>
  <si>
    <t>CABLE OPTICO CONECTORIZADO DROP COMPACTO FIG.8 LOW FRICTION BLI-CM-01-AR-LSZH SLIMCONNECTOR - CZ - CARRETE 200M</t>
  </si>
  <si>
    <t>CABO OPTICO CONECTORIZADO DROP COMPACTO FIG.8 LOW FRICTION BLI-CM-01-AR-LSZH SLIMCONNECTOR - CZ - ROLO 100M</t>
  </si>
  <si>
    <t>OPTICAL CABLE DROP COMPACT FIG.8 LOW FRICTION BLI-CM-01-AR-LSZH SLIMCONNECTOR - CZ - ROLL 100M</t>
  </si>
  <si>
    <t>CABLE OPTICO CONECTORIZADO DROP COMPACTO FIG.8 LOW FRICTION BLI-CM-01-AR-LSZH SLIMCONNECTOR - CZ - CARRETE 100M</t>
  </si>
  <si>
    <t>SERVICE CABLE CONECTORIZADO 72F SM MPO12-APC(M)/MPO12-APC(M) 0.8D3/0.8D3 10.0M - TS - LSZH - AZUL - TIPO B</t>
  </si>
  <si>
    <t>TRUNK CABLE PRE-TERMINATED 72F SM MPO12-APC(M)/MPO12-APC(M) 0.8D3/0.8D3 10.0M - TS - LSZH - BLUE - TYPE B</t>
  </si>
  <si>
    <t>CABLE TRONCAL CONECTORIZADO 72F SM MPO12-APC(M)/MPO12-APC(M) 0.8D3/0.8D3 10.0M - TS - LSZH - AZUL - TIPO B</t>
  </si>
  <si>
    <t>CABO OPTICO CFOA-MM-AS200-S 24F TR (OM3)</t>
  </si>
  <si>
    <t>OPTICAL CABLE CFOA-MM-AS200-S 24F TR (OM3)</t>
  </si>
  <si>
    <t>CABLE OPTICO CFOA-MM-AS200-S 24F TR (OM3)</t>
  </si>
  <si>
    <t>CABO OPTICO CFOA-MM-AS200-S 12F TR (OM3)</t>
  </si>
  <si>
    <t>OPTICAL CABLE CFOA-MM-AS200-S 12F TR (OM3)</t>
  </si>
  <si>
    <t>CABLE OPTICO CFOA-MM-AS200-S 12F TR (OM3)</t>
  </si>
  <si>
    <t>CABO OPTICO AT-62617NT-072-CLGA</t>
  </si>
  <si>
    <t>OPTICAL CABLE AT-62617NT-072-CLGA</t>
  </si>
  <si>
    <t>CABLE OPTICO AT-62617NT-072-CLGA</t>
  </si>
  <si>
    <t>ET02973</t>
  </si>
  <si>
    <t>a0A6100000blnvR</t>
  </si>
  <si>
    <t>CABO OPTICO AT-3BE27NT-012-CMCB</t>
  </si>
  <si>
    <t>OPTICAL CABLE AT-3BE27NT-012-CMCB</t>
  </si>
  <si>
    <t>CABLE OPTICO AT-3BE27NT-012-CMCB</t>
  </si>
  <si>
    <t>CABO OPTICO AT-3BE27NT-012-CNCB</t>
  </si>
  <si>
    <t>OPTICAL CABLE AT-3BE27NT-012-CNCB</t>
  </si>
  <si>
    <t>CABLE OPTICO AT-3BE27NT-012-CNCB</t>
  </si>
  <si>
    <t>CABO OPTICO AT-3BE27DT-012-TMEB</t>
  </si>
  <si>
    <t>OPTICAL CABLE AT-3BE27DT-012-TMEB</t>
  </si>
  <si>
    <t>CABLE OPTICO AT-3BE27DT-012-TMEB</t>
  </si>
  <si>
    <t>CABO OPTICO AT-3BE27DT-012-TNFB</t>
  </si>
  <si>
    <t>OPTICAL CABLE AT-3BE27DT-012-TNFB</t>
  </si>
  <si>
    <t>CABLE OPTICO AT-3BE27DT-012-TNFB</t>
  </si>
  <si>
    <t>CORDAO OPTICO CONECTORIZADO 12F SM G-652D MPO12-APC(F)/MPO12-APC(F) 30.0D3 - MTF - LSZH - AMARELO - TIPO B</t>
  </si>
  <si>
    <t>OPTICAL PATCH CORD 12F SM G-652D MPO12-APC(F)/MPO12-APC(F) 30.0D3 - MTF - LSZH - YELLOW - TYPE B</t>
  </si>
  <si>
    <t>CORDON OPTICO CONECTORIZADO 12F SM G-652D MPO12-APC(F)/MPO12-APC(F) 30.0D3 - MTF - LSZH - AMARILLO - TIPO B</t>
  </si>
  <si>
    <t>CORDAO OPTICO CONECTORIZADO 12F SM G-652D MPO12-APC(M)/MPO12-APC(M) 30.0D3 - MTF - LSZH - AMARELO - TIPO B</t>
  </si>
  <si>
    <t>OPTICAL PATCH CORD 12F SM G-652D MPO12-APC(M)/MPO12-APC(M) 30.0D3 - MTF - LSZH - YELLOW - TIPO B</t>
  </si>
  <si>
    <t>CORDON OPTICO CONECTORIZADO 12F SM G-652D MPO12-APC(M)/MPO12-APC(M) 30.0D3 - MTF - LSZH - AMARILLO - TIPO B</t>
  </si>
  <si>
    <t>CORDAO OPTICO CONECTORIZADO PREMIUM UNIVERSAL 12F BLI-A/B G-657A MPO12-APC(U)/MPO12-APC(U)  20.0M - MTF - LSZH - AMARELO</t>
  </si>
  <si>
    <t>OPTICAL PATCH CORD PREMIUM 12F BLI-A/B G-657A MPO12-APC(U)/MPO12-APC(U) 20.0M - MTF - LSZH - YELLOW</t>
  </si>
  <si>
    <t>CORDON OPTICO CONECTORIZADO PREMIUM 12F BLI-A/B G-657A MPO12-APC(U)/MPO12-APC(U) 20.0M - MTF - LSZH - AMARILLO</t>
  </si>
  <si>
    <t>PATCH CORD GIGALAN CAT.6 INDUSTRIAL F/UTP 26AWG - LSZH - T568A/B - 20.0M - PRETO - TPU - (RJ45-IP67/RJ45-IP67)</t>
  </si>
  <si>
    <t>F/UTP CAT.6 INDUSTRIAL COPPER PATCH CORD GIGALAN - LSZH - T568A/B - 20.0M - TPU (RJ45-IP667/RJ45-IP67)</t>
  </si>
  <si>
    <t>PATCH CORD F/UTP GIGALAN INDUSTRIAL CAT.6 - LSZH - T568A/B - 20.0M - NEGRO - TPU - (RJ45-IP67/RJ45-IP67)</t>
  </si>
  <si>
    <t>FIBRA ISOLADA BLI-A/B G-657A2 LSZH VM</t>
  </si>
  <si>
    <t>TIGHT BUFFER FIBER BLI-A/B G-657A2 LSZH VM</t>
  </si>
  <si>
    <t>ET03053</t>
  </si>
  <si>
    <t>a0A6100000blnwI</t>
  </si>
  <si>
    <t>FIBRA ISOLADA BLI-A/B G-657A2 LSZH CZ</t>
  </si>
  <si>
    <t>TIGHT BUFFER FIBER BLI-A/B G-657A2 LSZH CZ</t>
  </si>
  <si>
    <t>FIBRA ISOLADA BLI-A/B G-657A2 LSZH AM</t>
  </si>
  <si>
    <t>TIGHT BUFFER FIBER BLI-A/B G-657A2 LSZH AM</t>
  </si>
  <si>
    <t>FIBRA ISOLADA BLI-A/B G-657A2 LSZH PR</t>
  </si>
  <si>
    <t>TIGHT BUFFER FIBER BLI-A/B G-657A2 LSZH PR</t>
  </si>
  <si>
    <t>FIBRA ISOLADA BLI-A/B G-657A2 LSZH VT</t>
  </si>
  <si>
    <t>TIGHT BUFFER FIBER BLI-A/B G-657A2 LSZH VT</t>
  </si>
  <si>
    <t>FIBRA ISOLADA BLI-A/B G-657A2 LSZH RS</t>
  </si>
  <si>
    <t>TIGHT BUFFER FIBER BLI-A/B G-657A2 LSZH RS</t>
  </si>
  <si>
    <t>FIBRA ISOLADA BLI-A/B G-657A2 LSZH AC</t>
  </si>
  <si>
    <t>TIGHT BUFFER FIBER BLI-A/B G-657A2 LSZH AC</t>
  </si>
  <si>
    <t>FIBRA ISOLADA BLI-A/B G-657A2 LSZH AZ</t>
  </si>
  <si>
    <t>TIGHT BUFFER FIBER BLI-A/B G-657A2 LSZH AZ</t>
  </si>
  <si>
    <t>FIBRA ISOLADA BLI-A/B G-657A2 LSZH LA</t>
  </si>
  <si>
    <t>TIGHT BUFFER FIBER BLI-A/B G-657A2 LSZH LA</t>
  </si>
  <si>
    <t>FIBRA ISOLADA BLI-A/B G-657A2 LSZH VD</t>
  </si>
  <si>
    <t>TIGHT BUFFER FIBER BLI-A/B G-657A2 LSZH VD</t>
  </si>
  <si>
    <t>FIBRA ISOLADA BLI-A/B G-657A2 LSZH MR</t>
  </si>
  <si>
    <t>TIGHT BUFFER FIBER BLI-A/B G-657A2 LSZH MR</t>
  </si>
  <si>
    <t>FIBRA ISOLADA BLI-A/B G-657A2 LSZH BR</t>
  </si>
  <si>
    <t>TIGHT BUFFER FIBER BLI-A/B G-657A2 LSZH BR</t>
  </si>
  <si>
    <t>FIBRA ISOLADA MM(50) LSZH AM</t>
  </si>
  <si>
    <t>TIGHT BUFFER FIBER MM(50) LSZH AM</t>
  </si>
  <si>
    <t>FIBRA ISOLADA MM(50) OM3 LSZH AQ</t>
  </si>
  <si>
    <t>TIGHT BUFFER FIBER MM(50) OM3 LSZH AQ</t>
  </si>
  <si>
    <t>FIBRA ISOLADA MM(62.5) LSZH LA</t>
  </si>
  <si>
    <t>TIGHT BUFFER FIBER MM(62.5) LSZH LA</t>
  </si>
  <si>
    <t>FIBRA ISOLADA MM(50) OM5 LSZH LG</t>
  </si>
  <si>
    <t>TIGHT BUFFER FIBER MM(50) OM5 LSZH LG</t>
  </si>
  <si>
    <t>FIBRA ISOLADA MM(50) OM4 LSZH AQ</t>
  </si>
  <si>
    <t>TIGHT BUFFER FIBER MM(50) OM4 LSZH AQ</t>
  </si>
  <si>
    <t>CONJUNTO ESTICADOR ALÇA PLASTICA TIPO CUNHA PARA CABOS OPTICOS DROP CIRCULAR 5MM</t>
  </si>
  <si>
    <t>SET PLASTIC STRAP STRETCH WEDGE TYPE WITH HOOK FOR ROUND DROP CABLE 5MM</t>
  </si>
  <si>
    <t>CONJUNTO ESTICADOR ALQUILA PLASTICA TIPO CUNHA PARA CABOS OPTICOS DROP CIRCULAR 5MM</t>
  </si>
  <si>
    <t>CABO OPTICO AT-3BE52YT-012 LSZH STP AM</t>
  </si>
  <si>
    <t>OPTICAL CABLE AT-3BE52YT-012 LSZH STP YL</t>
  </si>
  <si>
    <t>CABLE OPTICO AT-3BE52YT-012 LSZH STP AM</t>
  </si>
  <si>
    <t>CORDAO DUPLEX CONECTORIZADO OM3 LC-UPC/LC-UPC 100.0M - COG - ACQUA (A - B)</t>
  </si>
  <si>
    <t>DUPLEX OPTICAL PATCH CORD OM3 LC-UPC/LC-UPC 100.0M - OFN - AQUA (A - B)</t>
  </si>
  <si>
    <t>PATCH CORD OPTICO DUPLEX CONECTORIZADO OM3 LC-UPC/LC-UPC 100.0M - COG - ACQUA (A - B)</t>
  </si>
  <si>
    <t>CEIP 12 (CAIXA DE EMENDA INTERNA DE PAREDE 12F COM 9 ADAP SC-APC E 1 SPLITTER 1X8 SC-APC/SC-APC)</t>
  </si>
  <si>
    <t>SLIMBOX 12 - FIBER INTERNAL ADAPTER MODULE (CEIP 12 - WITH 9 ADAP SC-APC AND 1 SPLITTER 1X8 SC-APC/SC-APC)</t>
  </si>
  <si>
    <t>CEIP 12 (CAJA INTERNA CONECTORIZADA 12F CON 9 ADAP SC-APC Y 1 SPLITTER 1X8 SC-APC/SC-APC)</t>
  </si>
  <si>
    <t>CEIP 12 (CAIXA DE EMENDA INTERNA DE PAREDE 12F COM 9 ADAP SC-APC E 1 SPLITTER 1X8 NC/SC-APC E 1 PIGTAIL E 9 PROTETORES DE EMENDA)</t>
  </si>
  <si>
    <t>SLIMBOX 12 - FIBER INTERNAL ADAPTER MODULE (CEIP 12 - WITH 9 ADAP SC-APC AND 1 SPLITTER 1X8 NC/SC-APC AND 1 PIGTAIL AND 9 SPLICES PROTECTORS)</t>
  </si>
  <si>
    <t>CEIP 12 (CAJA INTERNA CONECTORIZADA 12F CON 9 ADAP SC-APC Y 1 SPLITTER 1X8 NC/SC-APC Y 1 PIGTAIL Y 9 PROTECTOR DE EMPALME)</t>
  </si>
  <si>
    <t>CABO OPTICO DROP CIRCULAR FTTH 01 BLI LSZH SLIMCONNECTOR - ROLO 100M (SLIM+TRADUTOR OPT CONECTORIZADO 2 PONTAS) - OD5.00</t>
  </si>
  <si>
    <t>OPTICAL ROUND DROP CABLE FTTH 01 BLI LSZH SLIMCONNECTOR - ROLL 100M (SLIM TRANSLATOR OPT CONECTORIZED 2 ENDS) - OD5.00</t>
  </si>
  <si>
    <t>CABLE OPTICO DROP CIRCULAR FTTH 01F BLI LSZH SLIMCONNECTOR - ROLLO 100M (SLIM TRADUCTOR OPT CONECTORIZADO 2 PUNTAS) - OD5.00</t>
  </si>
  <si>
    <t>CABO OPTICO DROP CIRCULAR FTTH 01 BLI LSZH SLIMCONNECTOR - ROLO 150M (SLIM+TRADUTOR OPT CONECTORIZADO 2 PONTAS) - OD5.00</t>
  </si>
  <si>
    <t>OPTICAL ROUND DROP CABLE FTTH 01 BLI LSZH SLIMCONNECTOR - ROLL 150M (SLIM TRANSLATOR OPT CONECTORIZED 2 ENDS) - OD5.00</t>
  </si>
  <si>
    <t>CABLE OPTICO DROP CIRCULAR FTTH 01F BLI LSZH SLIMCONNECTOR - ROLLO 150M (SLIM TRADUCTOR OPT CONECTORIZADO 2 PUNTAS) - OD5.00</t>
  </si>
  <si>
    <t>CABO OPTICO DROP CIRCULAR FTTH 01 BLI LSZH SLIMCONNECTOR - ROLO 300M (SLIM+TRADUTOR OPT CONECTORIZADO 2 PONTAS) - OD5.00</t>
  </si>
  <si>
    <t>OPTICAL ROUND DROP CABLE FTTH 01 BLI LSZH SLIMCONNECTOR - ROLL 300M (SLIM TRANSLATOR OPT CONECTORIZED 2 ENDS) - OD5.00</t>
  </si>
  <si>
    <t>CABLE OPTICO DROP CIRCULAR FTTH 01F BLI LSZH SLIMCONNECTOR - ROLLO 300M (SLIM TRADUCTOR OPT CONECTORIZADO 2 PUNTAS) - OD5.00</t>
  </si>
  <si>
    <t>CABO OPTICO DROP SLIMCONNECTOR FIG.8 LOW FRICTION 01F CZ - ROLO 30M (DIRETO)</t>
  </si>
  <si>
    <t>OPTICAL DROP CABLE SLIMCONNECTOR FIG.8 LOW FRICTION 01F CZ - ROLL 30M (DIRECT)</t>
  </si>
  <si>
    <t>CABLE OPTICO DROP SLIMCONNECTOR FIG.8 LOW FRICTION 01F CZ - ROLLO 30M (DIRECTO)</t>
  </si>
  <si>
    <t>CABO OPTICO DROP SLIMCONNECTOR FIG.8 LOW FRICTION 01F CZ - ROLO 50M (DIRETO)</t>
  </si>
  <si>
    <t>OPTICAL DROP CABLE SLIMCONNECTOR FIG.8 LOW FRICTION 01F CZ - ROLL 50M (DIRECT)</t>
  </si>
  <si>
    <t>CABLE OPTICO DROP SLIMCONNECTOR FIG.8 LOW FRICTION 01F CZ - ROLLO 50M (DIRECTO)</t>
  </si>
  <si>
    <t>CABO OPTICO DROP SLIMCONNECTOR FIG.8 LOW FRICTION 01F CZ - ROLO 220M (DIRETO)</t>
  </si>
  <si>
    <t>OPTICAL DROP CABLE SLIMCONNECTOR FIG.8 LOW FRICTION 01F CZ - ROLL 220M (DIRECT)</t>
  </si>
  <si>
    <t>CABLE OPTICO DROP SLIMCONNECTOR FIG.8 LOW FRICTION 01F CZ - ROLLO 220M (DIRECTO)</t>
  </si>
  <si>
    <t>CABO OPTICO CONECTORIZADO DROP COMPACTO FIG.8 LOW FRICTION BLI-CM-01-AR-LSZH SLIMCONNECTOR -  CZ - ROLO 30M (COM TRADUTOR OPT)</t>
  </si>
  <si>
    <t>OPTICAL CABLE DROP COMPACT FIG.8 LOW FRICTION BLI-CM-01-AR-LSZH SLIMCONNECTOR -  CZ - ROLL 30M (WITH OPT TRANSLATOR)</t>
  </si>
  <si>
    <t>CABLE OPTICO CONECTORIZADO DROP COMPACTO FIG.8 LOW FRICTION BLI-CM-01-AR-LSZH SLIMCONNECTOR -  CZ - ROLLO  30M (CON TRADUCTOR OPT)</t>
  </si>
  <si>
    <t>CABO OPTICO CONECTORIZADO DROP COMPACTO FIG.8 LOW FRICTION BLI-CM-01-AR-LSZH SLIMCONNECTOR -  CZ - ROLO 50M (COM TRADUTOR OPT)</t>
  </si>
  <si>
    <t>OPTICAL CABLE DROP COMPACT FIG.8 LOW FRICTION BLI-CM-01-AR-LSZH SLIMCONNECTOR -  CZ - ROLL 50M (WITH OPT TRANSLATOR)</t>
  </si>
  <si>
    <t>CABLE OPTICO CONECTORIZADO DROP COMPACTO FIG.8 LOW FRICTION BLI-CM-01-AR-LSZH SLIMCONNECTOR -  CZ - ROLLO  50M (CON TRADUCTOR OPT)</t>
  </si>
  <si>
    <t>CABO OPTICO CONECTORIZADO DROP COMPACTO FIG.8 LOW FRICTION BLI-CM-01-AR-LSZH SLIMCONNECTOR -  CZ - ROLO 100M (COM TRADUTOR OPT)</t>
  </si>
  <si>
    <t>CABLE OPTICO CONECTORIZADO DROP COMPACTO FIG.8 LOW FRICTION BLI-CM-01-AR-LSZH SLIMCONNECTOR -  CZ - ROLLO  100M (CON TRADUCTOR OPT)</t>
  </si>
  <si>
    <t>CABO OPTICO CONECTORIZADO DROP COMPACTO FIG.8 LOW FRICTION BLI-CM-01-AR-LSZH SLIMCONNECTOR -  CZ - ROLO 220M (COM TRADUTOR OPT)</t>
  </si>
  <si>
    <t>OPTICAL CABLE DROP COMPACT FIG.8 LOW FRICTION BLI-CM-01-AR-LSZH SLIMCONNECTOR -  CZ - ROLL 220M (WITH OPT TRANSLATOR)</t>
  </si>
  <si>
    <t>CABLE OPTICO CONECTORIZADO DROP COMPACTO FIG.8 LOW FRICTION BLI-CM-01-AR-LSZH SLIMCONNECTOR -  CZ - ROLLO  220M (CON TRADUCTOR OPT)</t>
  </si>
  <si>
    <t>ET3270</t>
  </si>
  <si>
    <t>CABO OPTICO CONECTORIZADO DROP COMPACTO FIG.8 LOW FRICTION BLI-CM-01-AR-LSZH SLIMCONNECTOR -  CZ - ROLO 300M (COM TRADUTOR OPT)</t>
  </si>
  <si>
    <t>CABO OPTICO CFOAC-BLI-A/B-CM-01-AR-LSZH CZ - BOBINA MADEIRA (DROP COMPACTO FIG.8 LOW FRICTION)</t>
  </si>
  <si>
    <t>OPTICAL CABLE CFOAC-BLI-A/B-CM-01-AR-LSZH CZ - WOODEN REEL (COMPACT LOW FRICTION FIG.8 DROP)</t>
  </si>
  <si>
    <t>CABLE OPTICO CFOAC-BLI-A/B-CM-01-AR-LSZH CZ - BOBINA MADERA (DROP COMPACTO FIG.8 LOW FRICTION)</t>
  </si>
  <si>
    <t>ET02935</t>
  </si>
  <si>
    <t>a0A6100000blnux</t>
  </si>
  <si>
    <t>SERVICE CABLE CONECTORIZADO FANOUT 12F SM BLI A/B G-657A MPO12-APC(M)/SC-UPC 0.8D3/1.0D2 25.0M - UT - LSZH - AMARELO - TIPO B </t>
  </si>
  <si>
    <t>TRUNK CABLE PRE-TERMINATED FANOUT 12F SM BLI A/B G-657A MPO12-APC(M)/SC-UPC 0.8D3/1.0D2 25.0M - UT - LSZH - YELLOW - TYPE B </t>
  </si>
  <si>
    <t>CABLE TRONCAL CONECTORIZADO FANOUT 12F SM BLI A/B G-657AMPO12-APC(M)/SC-UPC 0.8D3/1.0D2 25.0M - UT - LSZH - AMARILLO - TIPO B </t>
  </si>
  <si>
    <t>CABO OPTICO AT-3BE27D6-012-TLFB</t>
  </si>
  <si>
    <t>OPTICAL CABLE AT-3BE27D6-012-TLFB</t>
  </si>
  <si>
    <t>CABLE OPTICO AT-3BE27D6-012-TLFB</t>
  </si>
  <si>
    <t>SERVICE CABLE CONECTORIZADO FANOUT 12F SM BLI A/B G-657A MPO12-APC(M)/SC-UPC 0.8D3/1.0D2 30.0M - UT - LSZH - AMARELO - TIPO B</t>
  </si>
  <si>
    <t>TRUNK CABLE PRE-TERMINATED FANOUT 12F SM BLI A/B G-657A MPO12-APC(M)/SC-UPC 0.8D3/1.0D2 30.0M - UT - LSZH - YELLOW - TYPE B</t>
  </si>
  <si>
    <t>CABLE TRONCAL CONECTORIZADO FANOUT 12F SM BLI A/B G-657AMPO12-APC(M)/SC-UPC 0.8D3/1.0D2 30.0M - UT - LSZH - AMARILLO - TIPO B</t>
  </si>
  <si>
    <t>SERVICE CABLE CONECTORIZADO FANOUT 12F OM3 LC-UPC/MPO12-UPC(M) 1.0D2/0.8D3 3.0M - UT - LSZH - ACQUA - TIPO A</t>
  </si>
  <si>
    <t>TRUNK CABLE PRE-TERMINATED FANOUT 12F OM3 LC-UPC/MPO12-UPC(M) 1.0D2/0.8D3 3.0M - UT - LSZH - AQUA - TYPE A</t>
  </si>
  <si>
    <t>CABLE TRONCAL CONECTORIZADO FANOUT 12F OM3 LC-UPC/MPO12-UPC(M) 1.0D2/0.8D3 3.0M - UT - LSZH - ACQUA - TIPO A</t>
  </si>
  <si>
    <t>SERVICE CABLE CONECTORIZADO 12F OM3 MPO12-UPC(M)/MPO12-UPC(M) 0.8D3/0.8D3 3.0M - UT - LSZH - ACQUA - TIPO A</t>
  </si>
  <si>
    <t>TRUNK CABLE PRE-TERMINATED 12F OM3 MPO12-UPC(M)/MPO12-UPC(M) 0.8D3/0.8D3 3.0M - UT - LSZH - AQUA - TYPE A</t>
  </si>
  <si>
    <t>CABLE TRONCAL CONECTORIZADO 12F OM3 MPO12-UPC(M)/MPO12-UPC(M) 0.8D3/0.8D3 3.0M - UT - LSZH - ACQUA - TIPO A</t>
  </si>
  <si>
    <t>SERVICE CABLE CONECTORIZADO 24F SM MPO12-APC(F)/MPO12-APC(F) 0.8D3/0.8D3 4.0M - TS - LSZH - AZUL - TIPO A</t>
  </si>
  <si>
    <t>TRUNK CABLE PRE-TERMINATED 24F SM MPO12-APC(F)/MPO12-APC(F) 0.8D3/0.8D3 4.0M - TS - LSZH - BLUE - TYPE A</t>
  </si>
  <si>
    <t>CABLE TRONCAL CONECTORIZADO 24F SM MPO12-APC(F)/MPO12-APC(F) 0.8D3/0.8D3 4.0M - TS - LSZH - AZUL - TIPO A</t>
  </si>
  <si>
    <t>SERVICO 1 ANO 24x7 - OLT STANDALONE COMBO 1 - DE 1 A 3 OLTS</t>
  </si>
  <si>
    <t>SERVICE 1Y 24x7 - OLT STANDALONE COMBO 1 - FROM 1 TO 3 OLTS</t>
  </si>
  <si>
    <t>SERVICIO 1 ANO 24x7 - OLT STANDALONE COMBO 1 - DE 1 HASTA 3 OLTS</t>
  </si>
  <si>
    <t>ET03401</t>
  </si>
  <si>
    <t>a0A6100000blo0H</t>
  </si>
  <si>
    <t>CABO TRANSMISSAO DE DADOS MULTILAN F/UTP 24AWGX4P CAT.5E LSZH VT (305M)</t>
  </si>
  <si>
    <t>DATA CABLE MULTILAN F/UTP 24AWGX4P CAT.5E LSZH VT (305M)</t>
  </si>
  <si>
    <t>CABLE TRANSMISION DATOS MULTILAN F/UTP 24AWGX4P CAT.5E LSZH VT (305M)</t>
  </si>
  <si>
    <t>ET01614</t>
  </si>
  <si>
    <t>a0A6100000blnga</t>
  </si>
  <si>
    <t>CABO OPTICO CFOT-SM-UB 16F LSZH</t>
  </si>
  <si>
    <t>OPTICAL CABLE CFOT-SM-UB 16F LSZH</t>
  </si>
  <si>
    <t>CABLE OPTICO CFOT-SM-UB 16F LSZH</t>
  </si>
  <si>
    <t>ET01174</t>
  </si>
  <si>
    <t>a0A6100000blnfI</t>
  </si>
  <si>
    <t>CONVERSOR DC/DC CHMC 125-48-6</t>
  </si>
  <si>
    <t>CABO OPTICO CFOA-SM-LV-AS-CMO7KN-S 24F G-652D RT/RC</t>
  </si>
  <si>
    <t>OPTICAL CABLE CFOA-SM-LV-AS-CMO7KN-S 24F G-652D RT/RC</t>
  </si>
  <si>
    <t>CABLE OPTICO CFOA-SM-LV-AS-CMO7KN-S 24F G-652D RT/RC</t>
  </si>
  <si>
    <t>PATCH CORD GIGALAN CAT.6 INDUSTRIAL F/UTP 26AWG - LSZH - T568A/B - 3.0M - PRETO - TPU - (RJ45 INDUSTRIAL/RJ45 INDUSTRIAL)</t>
  </si>
  <si>
    <t>F/UTP CAT.6 INDUSTRIAL COPPER PATCH CORD GIGALAN - LSZH - T568A/B - 3.0M - TPU (RJ45 INDUSTRIAL/RJ45 INDUSTRIAL)</t>
  </si>
  <si>
    <t>PATCH CORD F/UTP GIGALAN INDUSTRIAL CAT.6 - LSZH - T568A/B - 3.0M - NEGRO - TPU - (RJ45 INDUSTRIAL/RJ45 INDUSTRIAL)</t>
  </si>
  <si>
    <t>PATCH CORD GIGALAN CAT.6 INDUSTRIAL F/UTP 26AWG - LSZH - T568A/B - 5.0M - PRETO - TPU - (RJ45 INDUSTRIAL/RJ45 INDUSTRIAL)</t>
  </si>
  <si>
    <t>F/UTP CAT.6 INDUSTRIAL COPPER PATCH CORD GIGALAN - LSZH - T568A/B - 5.0M - TPU (RJ45 INDUSTRIAL/RJ45 INDUSTRIAL)</t>
  </si>
  <si>
    <t>PATCH CORD F/UTP GIGALAN INDUSTRIAL CAT.6 - LSZH - T568A/B - 5.0M - NEGRO - TPU - (RJ45 INDUSTRIAL/RJ45 INDUSTRIAL)</t>
  </si>
  <si>
    <t>PATCH CORD GIGALAN CAT.6 INDUSTRIAL F/UTP 26AWG - LSZH - T568A/B - 7.0M - PRETO - TPU - (RJ45 INDUSTRIAL/RJ45 INDUSTRIAL)</t>
  </si>
  <si>
    <t>F/UTP CAT.6 INDUSTRIAL COPPER PATCH CORD GIGALAN - LSZH - T568A/B - 7.0M - TPU (RJ45 INDUSTRIAL/RJ45 INDUSTRIAL)</t>
  </si>
  <si>
    <t>PATCH CORD F/UTP GIGALAN INDUSTRIAL CAT.6 - LSZH - T568A/B - 7.0M - NEGRO - TPU - (RJ45 INDUSTRIAL/RJ45 INDUSTRIAL)</t>
  </si>
  <si>
    <t>SERVICE CABLE CONECTORIZADO 02F SM LC-UPC/LC-UPC 0.08D2/0.08D2 75.0M - MC - COG - PRETO - IO</t>
  </si>
  <si>
    <t>TRUNK CABLE CONECTORIZADO 02F SM LC-UPC/LC-UPC 0.08D2/0.08D2 75.0M - MC - OFN - BLACK - IO</t>
  </si>
  <si>
    <t>CABLE TRONCAL CONECTORIZADO 02F SM LC-UPC/LC-UPC 0.08D2/0.08D2 75.0M - MC - COG - NEGRO - IO</t>
  </si>
  <si>
    <t>SERVICE CABLE CONECTORIZADO 02F SM LC-UPC/LC-UPC 0.08D2/0.08D2 150.0M - MC - COG - PRETO - IO</t>
  </si>
  <si>
    <t>TRUNK CABLE CONECTORIZADO 02F SM LC-UPC/LC-UPC 0.08D2/0.08D2 150.0M - MC - OFN - BLACK - IO</t>
  </si>
  <si>
    <t>CABLE TRONCAL CONECTORIZADO 02F SM LC-UPC/LC-UPC 0.08D2/0.08D2 150.0M - MC - COG - NEGRO - IO</t>
  </si>
  <si>
    <t>SERVICE CABLE CONECTORIZADO 02F SM LC-UPC/LC-UPC 0.08D2/0.08D2 50.0M - MC - COG - PRETO - IO</t>
  </si>
  <si>
    <t>TRUNK CABLE CONECTORIZADO 02F SM LC-UPC/LC-UPC 0.08D2/0.08D2 50.0M - MC - OFN - BLACK - IO</t>
  </si>
  <si>
    <t>CABLE TRONCAL CONECTORIZADO 02F SM LC-UPC/LC-UPC 0.08D2/0.08D2 50.0M - MC - COG - NEGRO - IO</t>
  </si>
  <si>
    <t>SERVICE CABLE CONECTORIZADO 02F SM LC-UPC/LC-UPC 0.08D2/0.08D2 100.0M - MC - COG - PRETO - IO</t>
  </si>
  <si>
    <t>TRUNK CABLE CONECTORIZADO 02F SM LC-UPC/LC-UPC 0.08D2/0.08D2 100.0M - MC - OFN - BLACK - IO</t>
  </si>
  <si>
    <t>CABLE TRONCAL CONECTORIZADO 02F SM LC-UPC/LC-UPC 0.08D2/0.08D2 100.0M - MC - COG - NEGRO - IO</t>
  </si>
  <si>
    <t>SERVICE CABLE CONECTORIZADO 02F SM LC-UPC/LC-UPC 0.08D2/0.08D2 125.0M - MC - COG - PRETO - IO</t>
  </si>
  <si>
    <t>TRUNK CABLE CONECTORIZADO 02F SM LC-UPC/LC-UPC 0.08D2/0.08D2 125.0M - MC - OFN - BLACK - IO</t>
  </si>
  <si>
    <t>CABLE TRONCAL CONECTORIZADO 02F SM LC-UPC/LC-UPC 0.08D2/0.08D2 125.0M - MC - COG - NEGRO - IO</t>
  </si>
  <si>
    <t>SERVICE CABLE CONECTORIZADO 72F SM MPO12-APC(M)/MPO12-APC(M) 0.8D3/0.8D3 8.0M - TS - LSZH - AZUL - TIPO B</t>
  </si>
  <si>
    <t>TRUNK CABLE PRE-TERMINATED 72F SM MPO12-APC(M)/MPO12-APC(M) 0.8D3/0.8D3 8.0M - TS - LSZH - BLUE - TYPE B</t>
  </si>
  <si>
    <t>CABLE TRONCAL CONECTORIZADO 72F SM MPO12-APC(M)/MPO12-APC(M) 0.8D3/0.8D3 8.0M - TS - LSZH - AZUL - TIPO B</t>
  </si>
  <si>
    <t>SERVICE CABLE CONECTORIZADO 72F SM MPO12-APC(M)/MPO12-APC(M) 0.8D3/0.8D3 6.0M - TS - LSZH - AZUL - TIPO B</t>
  </si>
  <si>
    <t>TRUNK CABLE PRE-TERMINATED 72F SM MPO12-APC(M)/MPO12-APC(M) 0.8D3/0.8D3 6.0M - TS - LSZH - BLUE - TYPE B</t>
  </si>
  <si>
    <t>CABLE TRONCAL CONECTORIZADO 72F SM MPO12-APC(M)/MPO12-APC(M) 0.8D3/0.8D3 6.0M - TS - LSZH - AZUL - TIPO B</t>
  </si>
  <si>
    <t>CABO OPTICO CFOA-SM-DD-S 48F G-652D LSZH</t>
  </si>
  <si>
    <t>OPTICAL CABLE CFOA-SM-DD-S 48F G-652D LSZH</t>
  </si>
  <si>
    <t>CABLE OPTICO CFOA-SM-DD-S 48F G-652D LSZH</t>
  </si>
  <si>
    <t>CORDAO DUPLEX CONECTORIZADO SM G-652D LC-UPC/SC-UPC 40.0M - COG - AZUL</t>
  </si>
  <si>
    <t>DUPLEX OPTICAL PATCH CORD SM G-652D LC-UPC/SC-UPC 40.0M - OFN - BLUE</t>
  </si>
  <si>
    <t>PATCH CORD OPTICO DUPLEX CONECTORIZADO SM G-652D LC-UPC/SC-UPC 40.0M - COG - AZUL</t>
  </si>
  <si>
    <t>CABO OPTICO  CFOA-NZD-AS120-S 24F G-655C (3.6KN) (DC) (NZD LA) NR</t>
  </si>
  <si>
    <t>OPTICAL CABLE  CFOA-NZD-AS120-S 24F G-655C (3.6KN) (DC) (NZD LA) NR</t>
  </si>
  <si>
    <t>CABLE OPTICO   CFOA-NZD-AS120-S 24F G-655C (3.6KN) (DC) (NZD LA) NR</t>
  </si>
  <si>
    <t>FK-CTO-16MC (CAIXA DE TERMINAÇÃO ÓPTICA - 1 BANDEJA DE EMENDA, 1 BANDEJA C/ 8 PIGTAILS SC-APC E 8 ADAPTADORES SC-APC C/ SHUTTER)</t>
  </si>
  <si>
    <t>FK-CTO-16MC (SLIMBOX DROP TERMINAL - 1 SPLICE TRAY, 1 TRAY W/ 8 SC-APC PIGTAILS AND 8 SC-APC ADAPTERS W/ SHUTTER)</t>
  </si>
  <si>
    <t>FK-CTO-16MC (CAJA DE TERMINACIÓN OPTICA - 1 BANDEJA DE EMPALME, 1 BANDEJA C/ 8 PIGTAILS SC-APC Y 8 ADAPTADORES SC-APC C/ SHUTTER)</t>
  </si>
  <si>
    <t>ET02607</t>
  </si>
  <si>
    <t>a0A6100000blnqw</t>
  </si>
  <si>
    <t>SERVICE CABLE CONECTORIZADOS MM ACQUA(17M DE BACKBONE OM4 6 VIAS - 72F E 12 UNID. DE CONECTORIZAÇÃO MPO/MPO MM TIPO A)</t>
  </si>
  <si>
    <t>BACKBONE MM 6 VIAS (72 FIBRAS) - 17 METROS (TRUNK CABLE PRE-TERMINATED 72F OM4 MPO12-UPC(M)/MPO12-UPC(M) 1.0D3/1.0D3 21.0M - TS - LSZH - AQUA - TYPE A)</t>
  </si>
  <si>
    <t>BACKBONE MM 6 VIAS (72 FIBRAS) - 17 METROS (CABLE TRONCAL CONECTORIZADO 72F OM4 MPO12-UPC(M)/MPO12-UPC(M) 1.0D3/1.0D3 21.0M - TS - LSZH - ACQUA - TIPO A)</t>
  </si>
  <si>
    <t>SERVICE CABLE CONECTORIZADOS MM ACQUA(18M DE BACKBONE OM4 6 VIAS - 72F E 12 UNID. DE CONECTORIZAÇÃO MPO/MPO MM TIPO A)</t>
  </si>
  <si>
    <t>BACKBONE MM 6 VIAS (72 FIBRAS) - 18 METROS (TRUNK CABLE PRE-TERMINATED 72F OM4 MPO12-UPC(M)/MPO12-UPC(M) 1.0D3/1.0D3 21.0M - TS - LSZH - AQUA - TYPE A)</t>
  </si>
  <si>
    <t>BACKBONE MM 6 VIAS (72 FIBRAS) - 18 METROS (CABLE TRONCAL CONECTORIZADO 72F OM4 MPO12-UPC(M)/MPO12-UPC(M) 1.0D3/1.0D3 21.0M - TS - LSZH - ACQUA - TIPO A)</t>
  </si>
  <si>
    <t>SERVICE CABLE CONECTORIZADOS MM ACQUA(19M DE BACKBONE OM4 6 VIAS - 72F E 12 UNID. DE CONECTORIZAÇÃO MPO/MPO MM TIPO A)</t>
  </si>
  <si>
    <t>BACKBONE MM 6 VIAS (72 FIBRAS) - 19 METROS (TRUNK CABLE PRE-TERMINATED 72F OM4 MPO12-UPC(M)/MPO12-UPC(M) 1.0D3/1.0D3 21.0M - TS - LSZH - AQUA - TYPE A)</t>
  </si>
  <si>
    <t>BACKBONE MM 6 VIAS (72 FIBRAS) - 19 METROS (CABLE TRONCAL CONECTORIZADO 72F OM4 MPO12-UPC(M)/MPO12-UPC(M) 1.0D3/1.0D3 21.0M - TS - LSZH - ACQUA - TIPO A)</t>
  </si>
  <si>
    <t>SERVICE CABLE CONECTORIZADOS MM ACQUA(21M DE BACKBONE OM4 6 VIAS - 72F E 12 UNID. DE CONECTORIZAÇÃO MPO/MPO MM TIPO A)</t>
  </si>
  <si>
    <t>BACKBONE MM 6 VIAS (72 FIBRAS) - 21 METROS (TRUNK CABLE PRE-TERMINATED 72F OM4 MPO12-UPC(M)/MPO12-UPC(M) 1.0D3/1.0D3 21.0M - TS - LSZH - AQUA - TYPE A)</t>
  </si>
  <si>
    <t>BACKBONE MM 6 VIAS (72 FIBRAS) - 21 METROS (CABLE TRONCAL CONECTORIZADO 72F OM4 MPO12-UPC(M)/MPO12-UPC(M) 1.0D3/1.0D3 21.0M - TS - LSZH - ACQUA - TIPO A)</t>
  </si>
  <si>
    <t>SERVICE CABLE CONECTORIZADOS MM ACQUA(74M DE BACKBONE OM4 6 VIAS - 72F E 12 UNID. DE CONECTORIZAÇÃO MPO/MPO MM TIPO A)</t>
  </si>
  <si>
    <t>BACKBONE MM 6 VIAS (72 FIBRAS) - 74 METROS (TRUNK CABLE PRE-TERMINATED 72F OM4 MPO12-UPC(M)/MPO12-UPC(M) 1.0D3/1.0D3 78.0M - TS - LSZH - AQUA - TYPE A)</t>
  </si>
  <si>
    <t>BACKBONE MM 6 VIAS (72 FIBRAS) - 74 METROS (CABLE TRONCAL CONECTORIZADO 72F OM4 MPO12-UPC(M)/MPO12-UPC(M) 1.0D3/1.0D3 78.0M - TS - LSZH - ACQUA - TIPO A)</t>
  </si>
  <si>
    <t>CABO OPTICO OPGW CG1.005.102.N48 (CENTRUM 48F NZD) 52MM2</t>
  </si>
  <si>
    <t>OPGW CABLE CG1.005.102.N48 (CENTRUM 48F NZD) 52MM2</t>
  </si>
  <si>
    <t>CABLE OPTICO OPGW CG1.005.102.N48 (CENTRUM 48F NZD) 52MM2</t>
  </si>
  <si>
    <t>CABO OPTICO OPGW DS1.097.141.N48 (DUAL 48F NZD) 115MM2</t>
  </si>
  <si>
    <t>OPGW CABLE DS1.097.141.N48 (DUAL 48F NZD) 115MM2</t>
  </si>
  <si>
    <t>CABLE OPTICO OPGW DS1.097.141.N48 (DUAL 48F NZD) 115MM2</t>
  </si>
  <si>
    <t>ET03565</t>
  </si>
  <si>
    <t>a0A6100000blo2D</t>
  </si>
  <si>
    <t>CABO OPTICO OPGW DS1.049.124.N36 (DUAL 36F SM) 71MM2</t>
  </si>
  <si>
    <t>OPGW CABLE DS1.049.124.N36 (DUAL 36F SM) 71MM2</t>
  </si>
  <si>
    <t>CABLE OPTICO OPGW DS1.049.124.N36 (DUAL 36F SM) 71MM2</t>
  </si>
  <si>
    <t>PEDESTAL OPTICO 192F (96F) SC-APC SHUTTER FRONTAL - COMPLETO E SEM SPLITTER TELCORDIA</t>
  </si>
  <si>
    <t>OPTIC PEDESTAL 192F (96F) SC-APC FRONT SHUTTER - COMPLETE AND WITHOUT SPLITTER - TELCORDIA</t>
  </si>
  <si>
    <t>PEDESTAL OPTICO 192F (96F) SC-APC SHUTTER FRONTAL - COMPLETO Y SIN SPLITTER - TELCORDIA</t>
  </si>
  <si>
    <t>FK-CTO-16MC (CAIXA DE TERMINAÇÃO ÓPTICA - 1 BANDEJA DE EMENDA, 1 BANDEJA C/ 8 PIGTAILS SC-APC E 8 ADAPTADORES SC-APC C/ SHUTTER) (ENTEL)</t>
  </si>
  <si>
    <t>FK-CTO-16MC (SLIMBOX DROP TERMINAL - 1 SPLICE TRAY, 1 TRAY W/ 8 SC-APC PIGTAILS AND 8 SC-APC ADAPTERS W/ SHUTTER) (ENTEL)</t>
  </si>
  <si>
    <t>FK-CTO-16MC (CAJA DE TERMINACIÓN OPTICA - 1 BANDEJA DE EMPALME, 1 BANDEJA C/ 8 PIGTAILS SC-APC Y 8 ADAPTADORES SC-APC C/ SHUTTER) (ENTEL)</t>
  </si>
  <si>
    <t>ENVOLUCRO PLÁSTICO PARA CONEXAO SLIMCONNECTOR - CTOP-L</t>
  </si>
  <si>
    <t>CORDAO MONOFIBRA CONECTORIZADO BLI A/B G-657A2 SC-APC/SC-APC 0.5M - LSZH - AMARELO</t>
  </si>
  <si>
    <t>SIMPLEX OPTICAL PATCH CORD BLI A/B G-657A2 SC-APC/SC-APC 0.5M - LSZH - YELLOW</t>
  </si>
  <si>
    <t>PATCH CORD OPTICO MONOFIBRA CONECTORIZADO BLI A/B G-657A2 SC-APC/SC-APC 0.5M - LSZH - AMARILLO</t>
  </si>
  <si>
    <t>CORDAO MONOFIBRA CONECTORIZADO BLI A/B G-657A2 SC-APC/SC-APC 1.0M - LSZH - AMARELO</t>
  </si>
  <si>
    <t>SIMPLEX OPTICAL PATCH CORD BLI A/B G-657A2 SC-APC/SC-APC 1.0M - LSZH - YELLOW</t>
  </si>
  <si>
    <t>PATCH CORD OPTICO MONOFIBRA CONECTORIZADO BLI A/B G-657A2 SC-APC/SC-APC 1.0M - LSZH - AMARILLO</t>
  </si>
  <si>
    <t>CORDAO MONOFIBRA CONECTORIZADO BLI A/B G-657A2 SC-APC/SC-APC 2.0M - LSZH - AMARELO</t>
  </si>
  <si>
    <t>SIMPLEX OPTICAL PATCH CORD BLI A/B G-657A2 SC-APC/SC-APC 2.0M - LSZH - YELLOW</t>
  </si>
  <si>
    <t>PATCH CORD OPTICO MONOFIBRA CONECTORIZADO BLI A/B G-657A2 SC-APC/SC-APC 2.0M - LSZH - AMARILLO</t>
  </si>
  <si>
    <t>SERVICE CABLE CONECTORIZADO 72F OM4 MPO12-UPC(M)/MPO12-UPC(M) 0.8D3/0.8D3 6.0M - TS - LSZH - ACQUA - TIPO B</t>
  </si>
  <si>
    <t>TRUNK CABLE PRE-TERMINATED 72F OM4 MPO12-UPC(M)/MPO12-UPC(M) 0.8D3/0.8D3 6.0M - TS - LSZH - AQUA - TYPE B</t>
  </si>
  <si>
    <t>CABLE TRONCAL CONECTORIZADO 72F OM4 MPO12-UPC(M)/MPO12-UPC(M) 0.8D3/0.8D3 6.0M - TS - LSZH - ACQUA - TIPO B</t>
  </si>
  <si>
    <t>ELABORAÇÃO DE PROJETO EXECUTIVO DE INSTALAÇÃO DO CABO OPGW E - AS BUILT (101 A 700 KM)</t>
  </si>
  <si>
    <t>MOBILIZAÇÃO E DESMOBILIZAÇÃO DE SUPERVISOR</t>
  </si>
  <si>
    <t>SUPERVISAO DO LANCAMENTO DO CABO OPGW - ATE 100 KM DE OPGW</t>
  </si>
  <si>
    <t>SUPERVISÃO DO LANÇAMENTO DO CABO OPGW - ACIMA DE 100 KM DE OPGW</t>
  </si>
  <si>
    <t>ELABORAÇÃO DE PROJETO EXECUTIVO DE INSTALAÇÃO DO CABO OPGW E - AS BUILT</t>
  </si>
  <si>
    <t>ELABORAÇÃO DE PROJETO EXECUTIVO DE INSTALAÇÃO DO CABO OPGW E - AS BUILT (51 A 100 KM)</t>
  </si>
  <si>
    <t>ELABORAÇÃO DE PROJETO EXECUTIVO DE INSTALAÇÃO DO CABO OPGW E - AS BUILT (ACIMA DE 701 KM)</t>
  </si>
  <si>
    <t>CORDAO MONOFIBRA CONECTORIZADO SM E2000-APC/LC-APC 2.5M - LSZH - AMARELO</t>
  </si>
  <si>
    <t>SIMPLEX OPTICAL PATCH CORD SM E2000-APC/LC-APC 2.5M - LSZH - YELLOW</t>
  </si>
  <si>
    <t>PATCH CORD OPTICO MONOFIBRA CONECTORIZADO SM E2000-APC/LC-APC 2.5M - LSZH - AMARILLO</t>
  </si>
  <si>
    <t>CORDAO MONOFIBRA CONECTORIZADO SM LC-APC/SC-APC 2.5M - LSZH - AMARELO</t>
  </si>
  <si>
    <t>SIMPLEX OPTICAL PATCH CORD SM LC-APC/SC-APC 2.5M - LSZH - YELLOW</t>
  </si>
  <si>
    <t>PATCH CORD OPTICO MONOFIBRA CONECTORIZADO SM  LC-APC/SC-APC 2.5M - LSZH - AMARILLO</t>
  </si>
  <si>
    <t>CORDAO DUPLEX CONECTORIZADO SM E2000-APC/LC-APC 2.5M - LSZH - AMARELO</t>
  </si>
  <si>
    <t>DUPLEX OPTICAL PATCH CORD SM E2000-APC/LC-APC 2.5M - LSZH - YELLOW</t>
  </si>
  <si>
    <t>PATCH CORD OPTICO DUPLEX CONECTORIZADO SM E2000-APC/LC-APC 2.5M - LSZH - AMARILLO</t>
  </si>
  <si>
    <t>CABO OPTICO CFOT-SM-UB 96F G-652D TS LSZH</t>
  </si>
  <si>
    <t>OPTICAL CABLE CFOT-SM-UB 96F G-652D TS LSZH</t>
  </si>
  <si>
    <t>CABLE OPTICO CFOT-SM-UB 96F G-652D TS LSZH</t>
  </si>
  <si>
    <t>CABO OPTICO CFOT-SM-EOR 04F LSZH (FIBER-LAN-AR (PFV) INDOOR/OUTDOOR)</t>
  </si>
  <si>
    <t>OPTICAL CABLE CFOT-SM-EOR 04F LSZH (FIBER-LAN-AR (PFV) INDOOR/OUTDOOR)</t>
  </si>
  <si>
    <t>CABLE OPTICO CFOT-SM-EOR 04F LSZH (FIBER-LAN-AR (PFV) INDOOR/OUTDOOR)</t>
  </si>
  <si>
    <t>SERVICOS DE ASSISTENCIA TECNICA</t>
  </si>
  <si>
    <t>EXTENSAO SOLIDA RJ-45 U/UTP GIGALAN GREEN CAT.6 - LSZH -T568B - 20.0M - AZUL</t>
  </si>
  <si>
    <t>U/UTP CAT.6 RJ-45 SOLID EXTENSION GIGALAN GREEN - LSZH -T568B - 20.0M - BLUE</t>
  </si>
  <si>
    <t>EXTENSION SOLIDO RJ-45 U/UTP GIGALAN GREEN CAT.6 - LSZH - T568B - 20.0M - AZUL</t>
  </si>
  <si>
    <t>ET04198</t>
  </si>
  <si>
    <t>a0A6100001oRDZL</t>
  </si>
  <si>
    <t>EXTENSAO SOLIDA RJ-45 U/UTP GIGALAN GREEN CAT.6 - LSZH -T568B - 30.0M - AZUL</t>
  </si>
  <si>
    <t>U/UTP CAT.6 RJ-45 SOLID EXTENSION GIGALAN GREEN - LSZH -T568B - 30.0M - BLUE</t>
  </si>
  <si>
    <t>EXTENSION SOLIDO RJ-45 U/UTP GIGALAN GREEN CAT.6 - LSZH - T568B - 30.0M - AZUL</t>
  </si>
  <si>
    <t>SERVICE CABLE CONECTORIZADO 24F SM MPO12-APC(M)/MPO12-APC(M) 0.8D3/0.8D3 5.0M - TS - LSZH - AZUL - TIPO A</t>
  </si>
  <si>
    <t>TRUNK CABLE PRE-TERMINATED 24F SM MPO12-APC(M)/MPO12-APC(M) 0.8D3/0.8D3 5.0M - TS - LSZH - BLUE - TYPE A</t>
  </si>
  <si>
    <t>CABLE TRONCAL CONECTORIZADO 24F SM MPO12-APC(M)/MPO12-APC(M) 0.8D3/0.8D3 5.0M - TS - LSZH - AZUL - TIPO A</t>
  </si>
  <si>
    <t>CABO OPTICO FIBER-LAN INDOOR 24F MM (50) OM5 LSZH LIME GREEN</t>
  </si>
  <si>
    <t>OPTICAL CABLE FIBER-LAN INDOOR 24F MM (50) OM5 LSZH LIME GREEN</t>
  </si>
  <si>
    <t>CABLE OPTICO FIBER-LANINDOOR 24F MM (50) OM5 LSZH LIME GREEN</t>
  </si>
  <si>
    <t>CABO OPTICO CFOA-NZD-DD-S 48F G-655D KP (12F/T) (F6.0254)</t>
  </si>
  <si>
    <t>OPTICAL CABLE CFOA-NZD-DD-S 48F G-655D KP (12F/T) (F6.0254)</t>
  </si>
  <si>
    <t>CABLE OPTICO CFOA-NZD-DD-S 48F G-655D KP (12F/T) (F6.0254)</t>
  </si>
  <si>
    <t>CABO OPTICO CFOA-MM-DDR-S 24F TS (50) OM5 (PFV) LSZH</t>
  </si>
  <si>
    <t>OPTICAL CABLE CFOA-MM-DDR-S 24F TS (50) OM5 (PFV) LSZH</t>
  </si>
  <si>
    <t>CABLE OPTICO CFOA-MM-DDR-S 24F TS (50) OM5 (PFV) LSZH</t>
  </si>
  <si>
    <t>ET00945</t>
  </si>
  <si>
    <t>a0A6100000blnf5</t>
  </si>
  <si>
    <t>FK-CTO-16MC (CAIXA DE TERMINAÇÃO ÓPTICA - MÓDULO BÁSICO BR - CINTA BR)</t>
  </si>
  <si>
    <t>CABO OPTICO CFOA-SM-DER-G (PFV) 36F G-652D (ABNT CL)</t>
  </si>
  <si>
    <t>OPTICAL CABLE CFOA-SM-DER-G (PFV) 36F G-652D (ABNT CL)</t>
  </si>
  <si>
    <t>CABLE OPTICO CFOA-SM-DER-G (PFV) 36F G-652D (ABNT CL)</t>
  </si>
  <si>
    <t>ET04193</t>
  </si>
  <si>
    <t>a0A6100001oRBxD</t>
  </si>
  <si>
    <t>CORDAO OPTICO COA-BLI-A/B-MF-29-LSZH BR FTTA</t>
  </si>
  <si>
    <t>OPTICAL CORD COA-BLI-A/B-MF-29-LSZH BR FTTA</t>
  </si>
  <si>
    <t>CORDON OPTICO COA-BLI-A/B-MF-29-LSZH BR FTTA</t>
  </si>
  <si>
    <t>ET02353</t>
  </si>
  <si>
    <t>a0A6100000blnnw</t>
  </si>
  <si>
    <t>CABO OPTICO AT-3BE27NT-144-CKIB-J</t>
  </si>
  <si>
    <t>OPTICAL CABLE AT-3BE27NT-144-CKIB-J</t>
  </si>
  <si>
    <t>CABLE OPTICO AT-3BE27NT-144-CKIB-J</t>
  </si>
  <si>
    <t>CABO OPTICO AT-62627NT-024-CKIB-J</t>
  </si>
  <si>
    <t>OPTICAL CABLE AT-62627NT-024-CKIB-J</t>
  </si>
  <si>
    <t>CABLE OPTICO AT-62627NT-024-CKIB-J</t>
  </si>
  <si>
    <t>ET03115</t>
  </si>
  <si>
    <t>a0A6100000blnws</t>
  </si>
  <si>
    <t>CABO OPTICO CFOA-SM-AS80-S 12F RC (ABNT CL)</t>
  </si>
  <si>
    <t>OPTICAL CABLE CFOA-SM-AS80-S 12F RC (ABNT CL)</t>
  </si>
  <si>
    <t>CABLE OPTICO CFOA-SM-AS80-S 12F RC (ABNT CL)</t>
  </si>
  <si>
    <t>SERVICE CABLE CONECTORIZADO 48F SM MPO12-APC(M)/MPO12-APC(M) 0.8D3/0.8D3 120.0M - TS - LSZH - AZUL - TIPO B</t>
  </si>
  <si>
    <t>TRUNK CABLE PRE-TERMINATED 48F SM MPO12-APC(M)/MPO12-APC(M) 0.8D3/0.8D3 120.0M - TS - LSZH - BLUE - TYPE B</t>
  </si>
  <si>
    <t>CABLE TRONCAL CONECTORIZADO 48F SM MPO12-APC(M)/MPO12-APC(M) 0.8D3/0.8D3 120.0M - TS - LSZH - AZUL  - TIPO B</t>
  </si>
  <si>
    <t>SERVICE CABLE CONECTORIZADO 48F SM MPO12-APC(M)/MPO12-APC(M) 0.8D3/0.8D3 90.0M - TS - LSZH - AZUL - TIPO B</t>
  </si>
  <si>
    <t>TRUNK CABLE PRE-TERMINATED 48F SM MPO12-APC(M)/MPO12-APC(M) 0.8D3/0.8D3 90.0M - TS - LSZH - BLUE - TYPE B</t>
  </si>
  <si>
    <t>CABLE TRONCAL CONECTORIZADO 48F SM MPO12-APC(M)/MPO12-APC(M) 0.8D3/0.8D3 90.0M - TS - LSZH - AZUL  - TIPO B</t>
  </si>
  <si>
    <t>SERVICE CABLE CONECTORIZADO 48F SM MPO12-APC(M)/MPO12-APC(M) 0.8D3/0.8D3 80.0M - TS - LSZH - AZUL - TIPO B</t>
  </si>
  <si>
    <t>TRUNK CABLE PRE-TERMINATED 48F SM MPO12-APC(M)/MPO12-APC(M) 0.8D3/0.8D3 80.0M - TS - LSZH - BLUE - TYPE B</t>
  </si>
  <si>
    <t>CABLE TRONCAL CONECTORIZADO 48F SM MPO12-APC(M)/MPO12-APC(M) 0.8D3/0.8D3 80.0M - TS - LSZH - AZUL  - TIPO B</t>
  </si>
  <si>
    <t>LICENÇA DE SOFTWARE 4096 QAM ACOPLADO AO HW (POR MODEM ATIVO) -OBX-SK-1K-4kQ</t>
  </si>
  <si>
    <t>LICENÇA DE SOFTWARE MAX THROUGHPUT ACOPLADO AO HW (POR MODEM ATIVO) -OBX-SK-MAXMbps</t>
  </si>
  <si>
    <t>CABO OPTICO CFOA-SM-AS200-S 08F TS RC (ABNT CL)</t>
  </si>
  <si>
    <t>OPTICAL CABLE CFOA-SM-AS200-S 08F TS RC (ABNT CL)</t>
  </si>
  <si>
    <t>CABLE OPTICO CFOA-SM-AS200-S 08F TS RC (ABNT CL)</t>
  </si>
  <si>
    <t>CORDAO DUPLEX CONECTORIZADO OM4 LC-UPC/LC-UPC 100.0M - COG - ACQUA (A - B)</t>
  </si>
  <si>
    <t>DUPLEX OPTICAL PATCH CORD OM4 LC-UPC/LC-UPC 100.0M - OFN - AQUA (A - B)</t>
  </si>
  <si>
    <t>PATCH CORD OPTICO DUPLEX CONECTORIZADO OM4 LC-UPC/LC-UPC 100.0M - COG - ACQUA (A - B)</t>
  </si>
  <si>
    <t>CABO OPTICO CFOAC-BLI-A/B-CM-01-CO-LSZH PR CONECTORIZADO SC/APC - ROLO 80.0M(DROP FAST COMPACTO)</t>
  </si>
  <si>
    <t>OPTICAL CABLE CFOAC-BLI-A/B-CM-01-CO-LSZH PR - REEL 80.0M (FAST COMPACT DROP)</t>
  </si>
  <si>
    <t>CABLE OPTICO CFOAC-BLI-A/B-CM-01-CO-LSZH PR - CONECTORIZADO SC/APC - ROLLO 80.0M (DROP FAST COMPACTO)</t>
  </si>
  <si>
    <t>ET03697</t>
  </si>
  <si>
    <t>a0A6100001Ib5p4</t>
  </si>
  <si>
    <t>CABO OPTICO CFOA-SM-DER-G 24F G-652D (PFV) LSZH</t>
  </si>
  <si>
    <t>OPTICAL CABLE CFOA-SM-DER-G 24F G-652D (PFV) LSZH</t>
  </si>
  <si>
    <t>CABLE OPTICO CFOA-SM-DER-G 24F G-652D (PFV) LSZH</t>
  </si>
  <si>
    <t>ET01203</t>
  </si>
  <si>
    <t>a0A6100000blnfP</t>
  </si>
  <si>
    <t>CABO OPTICO CFOA-SM-DER-G 12F G-652D (PFV) LSZH</t>
  </si>
  <si>
    <t>OPTICAL CABLE CFOA-SM-DER-G 12F G-652D (PFV) LSZH</t>
  </si>
  <si>
    <t>CABLE OPTICO CFOA-SM-DER-G 12F G-652D (PFV) LSZH</t>
  </si>
  <si>
    <t>CABO OPTICO CFOA-SM-AS100-S 72F G-652D ZWP TS</t>
  </si>
  <si>
    <t>OPTICAL CABLE CFOA-SM-AS100-S 72F G-652D ZWP TS</t>
  </si>
  <si>
    <t>CABLE OPTICO CFOA-SM-AS100-S 72F G-652D ZWP TS</t>
  </si>
  <si>
    <t>CABO OPTICO CFOA-SM-ARE-S 36F G-652D TS (ABNT CL)</t>
  </si>
  <si>
    <t>OPTICAL CABLE CFOA-SM-ARE-S 36F G-652D TS (ABNT CL)</t>
  </si>
  <si>
    <t>CABLE OPTICO CFOA-SM-ARE-S 36F G-652D TS (ABNT CL)</t>
  </si>
  <si>
    <t>ET04437</t>
  </si>
  <si>
    <t>a0A4N00001qQgYZ</t>
  </si>
  <si>
    <t>CAIXA TERMINAL OPTICA CONECTORIZADA INLINE FK-CTO-16MI (1x8 FLAT) (CLARO)</t>
  </si>
  <si>
    <t>SLIMBOX DROP TERMINAL FK-CTO-16MI (1x8 FLAT) (CLARO)</t>
  </si>
  <si>
    <t>CAJA TERMINAL OPTICA CONECTORIZADA INLINE FK-CTO-16MI (1x8 FLAT) (CLARO)</t>
  </si>
  <si>
    <t>ET03743</t>
  </si>
  <si>
    <t>a0A6100001IgjG3</t>
  </si>
  <si>
    <t>CABO OPTICO CFOA-SM-DD-S 48F G-652D</t>
  </si>
  <si>
    <t>OPTICAL CABLE CFOA-SM-DD-S 48F G-652D</t>
  </si>
  <si>
    <t>CABLE OPTICO CFOA-SM-DD-S 48F G-652D (ARSAT)</t>
  </si>
  <si>
    <t>ET02679</t>
  </si>
  <si>
    <t>a0A6100000blnrr</t>
  </si>
  <si>
    <t>SERVICE CABLE CONECTORIZADO 12F SM BLI A/B G-657A LC-APC/NC 1.0D2 2.0M - UT - LSZH - AZUL</t>
  </si>
  <si>
    <t>TRUNK CABLE PRE-TERMINATED 12F SM BLI A/B G-657A LC-APC/NC 1.0D2 2.0M - UT - LSZH - BLUE</t>
  </si>
  <si>
    <t>CABLE TRONCAL CONECTORIZADO 12F SM BLI A/B G-657A LC-APC/NC 1.0D2 2.0M - UT - LSZH - AZUL</t>
  </si>
  <si>
    <t>CABO OPTICO OPGW CS2.190.167.N24 (CENTRUM 24F NZD) 159MM2</t>
  </si>
  <si>
    <t>OPGW CABLE CS2.190.167.N24 (CENTRUM 24F NZD) 159MM2</t>
  </si>
  <si>
    <t>CABLE OPTICO OPGW CS2.190.167.N24 (CENTRUM 24F NZD) 159MM2</t>
  </si>
  <si>
    <t>CABO OPTICO CFOA-SM-LV-AS-CMO10KN-S 24F G-652D RC/RT</t>
  </si>
  <si>
    <t>OPTICAL CABLE CFOA-SM-LV-AS-CMO10KN-S 24F G-652D RC/RT</t>
  </si>
  <si>
    <t>CABLE OPTICO CFOA-SM-LV-AS-CMO10KN-S 24F G-652D RC/RT</t>
  </si>
  <si>
    <t>CORDAO DUPLEX CONECTORIZADO OM4 LC-UPC/LC-UPC 100.0M - LSZH - ACQUA (A - B)</t>
  </si>
  <si>
    <t>DUPLEX OPTICAL PATCH CORD OM4 LC-UPC/LC-UPC 100.0M - LSZH - AQUA (A - B)</t>
  </si>
  <si>
    <t>PATCH CORD OPTICO DUPLEX CONECTORIZADO OM4 LC-UPC/LC-UPC 100.0M - LSZH - ACQUA (A - B)</t>
  </si>
  <si>
    <t>CORDAO DUPLEX CONECTORIZADO 62.5 LC-UPC/LC-UPC 100.0M - COG - LARANJA (A - B)</t>
  </si>
  <si>
    <t>DUPLEX OPTICAL PATCH CORD 62.5 LC-UPC/LC-UPC 100.0M - OFN - ORANGE (A - B)</t>
  </si>
  <si>
    <t>PATCH CORD OPTICO DUPLEX CONECTORIZADO 62.5 LC-UPC/LC-UPC 100.0M - COG - NARANJA (A - B)</t>
  </si>
  <si>
    <t>SERVICE CABLE CONECTORIZADO 48F OM3 LC-UPC/LC-UPC 1.0D2/1.0D2 8.0M - TS - LSZH - ACQUA (A - B)</t>
  </si>
  <si>
    <t>TRUNK CABLE PRE-TERMINATED 48F OM3 LC-UPC/LC-UPC 1.0D2/1.0D2 8.0M - TS - LSZH - AQUA (A - B)</t>
  </si>
  <si>
    <t>CABLE TRONCAL CONECTORIZADO 48F OM3 LC-UPC/LC-UPC 1.0D2/1.0D2 8.0M - TS - LSZH - ACQUA (A - B)</t>
  </si>
  <si>
    <t>CABO OPTICO CFOA-SM-DDR-S 48F G-652D TS (PFV) LSZH</t>
  </si>
  <si>
    <t>OPTICAL CABLE CFOA-SM-DDR-S 48F G-652D TS (PFV) LSZH</t>
  </si>
  <si>
    <t>CABLE OPTICO CFOA-SM-DDR-S 48F G-652D TS (PFV) LSZH</t>
  </si>
  <si>
    <t>CAIXA DE DISTRIBUICAO OPTICA PRE-CONECTORIZADA FK-CTOP-8P (8 PIGTAILS TELCORDIA SLIMCONNECTOR C/ SUPORTE)</t>
  </si>
  <si>
    <t>PRE-TERMINATED SLIMBOX DISTRIBUTION BOX FK-CTOP-8P (8 PIGTAILS TELCORDIA SLIMCONNECTOR W/ SUPPORT)</t>
  </si>
  <si>
    <t>CAJA DE DISTRIBUICION OPTICA PRE-CONECTORIZADA FK-CTOP-8P (8 PIGTAILS TELCORDIA SLIMCONNECTOR C/ SOPORTE)</t>
  </si>
  <si>
    <t>CAIXA DE DISTRIBUICAO OPTICA PRE-CONECTORIZADA FK-CTOP-8P (1X8 SPLITTER SC-APC TELCORDIA SLIMCONNECTOR C/ SUPORTE)</t>
  </si>
  <si>
    <t>PRE-TERMINATED SLIMBOX DISTRIBUTION BOX FK-CTOP-8P (1X8 SPLITTER SC-APC TELCORDIA SLIMCONNECTOR W/ SUPPORT)</t>
  </si>
  <si>
    <t>CAJA DE DISTRIBUICION OPTICA PRE-CONECTORIZADA FK-CTOP-8P (1X8 SPLITTER SC-APC PIGTAILS TELCORDIA SLIMCONNECTOR C/ SOPORTE)</t>
  </si>
  <si>
    <t>CORDAO DUPLEX CONECTORIZADO 62.5 ST-UPC/ST-UPC 100.0M - COG - LARANJA</t>
  </si>
  <si>
    <t>DUPLEX OPTICAL PATCH CORD 62.5 ST-UPC/ST-UPC 100.0M - OFN - ORANGE</t>
  </si>
  <si>
    <t>PATCH CORD OPTICO DUPLEX CONECTORIZADO 62.5 ST-UPC/ST-UPC 100.0M - COG - NARANJA</t>
  </si>
  <si>
    <t>CABO OPTICO CFOA-SM-LV-AS-CMO5KN-S 24RC (ABNT CL)</t>
  </si>
  <si>
    <t>OPTICAL CABLE CFOA-SM-LV-AS-CMO5KN-S 24RC (ABNT CL)</t>
  </si>
  <si>
    <t>CABLE OPTICO CFOA-SM-LV-AS-CMO5KN-S 24RC (ABNT CL)</t>
  </si>
  <si>
    <t>CABO OPTICO CFOA-SM-AS120-S 48F G-652D TS NR</t>
  </si>
  <si>
    <t>OPTICAL CABLE CFOA-SM-AS120-S 48F G-652D TS NR</t>
  </si>
  <si>
    <t>CABLE OPTICO CFOA-SM-AS120-S 48F G-652D TS NR</t>
  </si>
  <si>
    <t>CABO TRANSMISSAO DE DADOS U/UTP CAT.5E 24AWGX4P CMR AZ ROHS 10000FT</t>
  </si>
  <si>
    <t>DATA CABLE 24/4PR CMR CAT5E 10M' BULK BLUE ROHS-2</t>
  </si>
  <si>
    <t>CABLE TRANSMISION DATOS U/UTP CAT.5E 24AWGX4P CMR AZ ROHS 10000FT</t>
  </si>
  <si>
    <t>ET01567</t>
  </si>
  <si>
    <t>a0A6100000blngO</t>
  </si>
  <si>
    <t>CABO OPTICO CFOA-MM-DDR-S 12F (50) TS (PFV) (ABNT CL)</t>
  </si>
  <si>
    <t>OPTICAL CABLE CFOA-MM-DDR-S 12F (50) TS (PFV) (ABNT CL)</t>
  </si>
  <si>
    <t>CABLE OPTICO CFOA-MM-DDR-S 12F (50) TS (PFV) (ABNT CL)</t>
  </si>
  <si>
    <t>BASTIDOR 19" COM DIVISOR OPTICO 1 X 2X16 G.657A SC-APC/SC-APC</t>
  </si>
  <si>
    <t>19" FRAME WITH SPLITTER 1 X 2X16 G.657A SC-APC/SC-APC</t>
  </si>
  <si>
    <t>BASTIDOR 19" CON DIVISOR OPTICO 1 X 2X16 G.657A SC-APC/SC-APC</t>
  </si>
  <si>
    <t>ET02718</t>
  </si>
  <si>
    <t>a0A6100000blnsI</t>
  </si>
  <si>
    <t>CABO OPTICO OPTIC-LAN-AR 24F SM NR</t>
  </si>
  <si>
    <t>OPTICAL CABLE OPTIC-LAN-AR 24F SM NR</t>
  </si>
  <si>
    <t>CABLE OPTICO OPTIC-LAN-AR 24F SM NR</t>
  </si>
  <si>
    <t>ET01468</t>
  </si>
  <si>
    <t>a0A6100000blng3</t>
  </si>
  <si>
    <t>SERVICE CABLE CONECTORIZADOS MM ACQUA(74M DE BACKBONE OM4 6 VIAS - 72F E 12 UNID. DE CONECTORIZACAO MPO/MPO MM TIPO A)</t>
  </si>
  <si>
    <t>TRUNK CABLE PRE-TERMINATED 72F OM4 MPO12-UPC(M)/MPO12-UPC(M) 1.0D3/1.0D3 74.0M - TS - LSZH - AQUA - TYPE A</t>
  </si>
  <si>
    <t>CABLE TRONCAL CONECTORIZADO 72F OM4 MPO12-UPC(M)/MPO12-UPC(M) 1.0D3/1.0D3 74.0M - TS - LSZH - ACQUA - TIPO A</t>
  </si>
  <si>
    <t>SERVICE CABLE CONECTORIZADOS MM ACQUA(17M DE BACKBONE OM4 6 VIAS - 72F E 12 UNID. DE CONECTORIZACAO MPO/MPO MM TIPO A)</t>
  </si>
  <si>
    <t>TRUNK CABLE PRE-TERMINATED 72F OM4 MPO12-UPC(M)/MPO12-UPC(M) 1.0D3/1.0D3 17.0M - TS - LSZH - AQUA - TYPE A</t>
  </si>
  <si>
    <t>CABLE TRONCAL CONECTORIZADO 72F OM4 MPO12-UPC(M)/MPO12-UPC(M) 1.0D3/1.0D3 17.0M - TS - LSZH - ACQUA - TIPO A</t>
  </si>
  <si>
    <t>SERVICE CABLE CONECTORIZADOS MM ACQUA(18M DE BACKBONE OM4 6 VIAS - 72F E 12 UNID. DE CONECTORIZACAO MPO/MPO MM TIPO A)</t>
  </si>
  <si>
    <t>TRUNK CABLE PRE-TERMINATED 72F OM4 MPO12-UPC(M)/MPO12-UPC(M) 1.0D3/1.0D3 18.0M - TS - LSZH - AQUA - TYPE A</t>
  </si>
  <si>
    <t>CABLE TRONCAL CONECTORIZADO 72F OM4 MPO12-UPC(M)/MPO12-UPC(M) 1.0D3/1.0D3 18.0M - TS - LSZH - ACQUA - TIPO A</t>
  </si>
  <si>
    <t>SERVICE CABLE CONECTORIZADOS MM ACQUA(19M DE BACKBONE OM4 6 VIAS - 72F E 12 UNID. DE CONECTORIZACAO MPO/MPO MM TIPO A)</t>
  </si>
  <si>
    <t>TRUNK CABLE PRE-TERMINATED 72F OM4 MPO12-UPC(M)/MPO12-UPC(M) 1.0D3/1.0D3 19.0M - TS - LSZH - AQUA - TYPE A</t>
  </si>
  <si>
    <t>CABLE TRONCAL CONECTORIZADO 72F OM4 MPO12-UPC(M)/MPO12-UPC(M) 1.0D3/1.0D3 19.0M - TS - LSZH - ACQUA - TIPO A</t>
  </si>
  <si>
    <t>SERVICE CABLE CONECTORIZADOS MM ACQUA(21M DE BACKBONE OM4 6 VIAS - 72F E 12 UNID. DE CONECTORIZACAO MPO/MPO MM TIPO A)</t>
  </si>
  <si>
    <t>TRUNK CABLE PRE-TERMINATED 72F OM4 MPO12-UPC(M)/MPO12-UPC(M) 1.0D3/1.0D3 21.0M - TS - LSZH - AQUA - TYPE A</t>
  </si>
  <si>
    <t>CABLE TRONCAL CONECTORIZADO 72F OM4 MPO12-UPC(M)/MPO12-UPC(M) 1.0D3/1.0D3 21.0M - TS - LSZH - ACQUA - TIPO A</t>
  </si>
  <si>
    <t>CABO OPTICO CFOA-SM-AS120-S 144F TS NR (G-652D)</t>
  </si>
  <si>
    <t>OPTICAL CABLE CFOA-SM-AS120-S 144F TS NR (G-652D)</t>
  </si>
  <si>
    <t>CABLE OPTICO CFOA-SM-A120-S 144F TS NR (G-652D)</t>
  </si>
  <si>
    <t>CABO OPTICO CFOA-SM-AS120-S 144F G-652D NR</t>
  </si>
  <si>
    <t>OPTICAL CABLE CFOA-SM-AS120-S 144F G-652D NR</t>
  </si>
  <si>
    <t>CABLE OPTICO CFOA-SM-AS120-S 144F G-652D NR</t>
  </si>
  <si>
    <t>ET03213</t>
  </si>
  <si>
    <t>a0A6100000blnxv</t>
  </si>
  <si>
    <t>CABO OPTICO CFOA-SM-AS120-S 144F TS RT/RC (G-652D)</t>
  </si>
  <si>
    <t>OPTICAL CABLE CFOA-SM-AS80-S 144F TS RT/RC (G-652D)</t>
  </si>
  <si>
    <t>CABLE OPTICO CFOA-SM-AS1280-S 144F TS RT/RC (G-652D)</t>
  </si>
  <si>
    <t>CABO OPTICO CFOA-SM-AS120-S 144F G-652D RT/RC</t>
  </si>
  <si>
    <t>OPTICAL CABLE CFOA-SM-AS80-S 144F G-652D NR</t>
  </si>
  <si>
    <t>CABLE OPTICO CFOA-SM-AS120-S 144F G-652D RT/RC</t>
  </si>
  <si>
    <t>PATCH CORD U/UTP GIGALAN PREMIUM CAT.6 - LSZH - T568A/B - 12.0M - CINZA</t>
  </si>
  <si>
    <t>U/UTP CAT.6 COPPER PATCH CORD GIGALAN PREMIUM - LSZH - T568A/B - 12.0M - GRAY</t>
  </si>
  <si>
    <t>PATCH CORD U/UTP GIGALAN PREMIUM CAT.6 - LSZH - T568A/B - 12.0M - GRIS</t>
  </si>
  <si>
    <t>ET02504</t>
  </si>
  <si>
    <t>a0A6100000blnpn</t>
  </si>
  <si>
    <t>CABO OPTICO CFOT-SM-EOR 02F G-657 A2 LSZH (FIBER-LAN-AR (PFV) INDOOR/OUTDOOR) Euroclass Fca</t>
  </si>
  <si>
    <t>OPTICAL CABLE CFOT-SM-EOR 02F G-657 A2 LSZH (FIBER-LAN-AR (PFV) INDOOR/OUTDOOR) Euroclass Fca</t>
  </si>
  <si>
    <t>CABLE OPTICO CFOT-SM-EOR 02F G-657 A2 LSZH (FIBER-LAN-AR (PFV) INDOOR/OUTDOOR) Euroclass Fca</t>
  </si>
  <si>
    <t>ET3360</t>
  </si>
  <si>
    <t>FK-CEO-6M-240F (64F) (CEO - 6 KITs DE DERIVAÇÃO)</t>
  </si>
  <si>
    <t>FK-CEO-6M-240F (64F) (CEO - 6 DERIVATION KIT)</t>
  </si>
  <si>
    <t>FK-CEO-6M-240F (64F) (CEO - 6 KITs DE DERIVACION)</t>
  </si>
  <si>
    <t>ET03283</t>
  </si>
  <si>
    <t>a0A6100000blnyt</t>
  </si>
  <si>
    <t>FK-CEO-6M-240F (128F) (CEO - 6 KITs DE DERIVAÇÃO)</t>
  </si>
  <si>
    <t>FK-CEO-6M-240F (128F) (CEO - 6 DERIVATION KIT)</t>
  </si>
  <si>
    <t>FK-CEO-6M-240F (128F) (CEO - 6 KITs DE DERIVACION)</t>
  </si>
  <si>
    <t>CORDAO MONOFIBRA CONECTORIZADO SM E2000-APC/LC-APC 2.5M - COG - AZUL</t>
  </si>
  <si>
    <t>SIMPLEX OPTICAL PATCH CORD SM E2000-APC/LC-APC 2.5M - OFN - BLUE</t>
  </si>
  <si>
    <t>PATCH CORD OPTICO MONOFIBRA CONECTORIZADO SM E2000-APC/LC-APC 2.5M - COG - AZUL</t>
  </si>
  <si>
    <t>CABO OPTICO DROP SLIMCONNECTOR FIG.8 LOW FRICTION 01F CZ - ROLO 220M (TRADUTOR OPT) (CONECTORIZADO NAS 2 PONTAS)</t>
  </si>
  <si>
    <t>OPTICAL CABLE DROP COMPACT FIG.8 LOW FRICTION SLIMCONNECTOR  01F GRAY - ROLL 220M (OPT TRANSLATOR) (CONNECTORIZED IN BOTH ENDS)</t>
  </si>
  <si>
    <t>CABLE OPTICO DROP SLIMCONNECTOR FIG.8 LOW FRICTION 01F GRIS - ROLLO 220M (TRADUCTOR OPT) (CONECTORIZADO EN LAS 2 PUNTAS)</t>
  </si>
  <si>
    <t>CABO OPTICO CFOA-SM-DD-S 144F G-652D TS</t>
  </si>
  <si>
    <t>OPTICAL CABLE CFOA-SM-DD-S 144F G-652D TS</t>
  </si>
  <si>
    <t>CABLE OPTICO CFOA-SM-DD-S 144F G-652D TS</t>
  </si>
  <si>
    <t>CABO TRANSMISSAO DE DADOS MULTILAN U/UTP 24AWGX4P CAT.5E LSZH CM VM</t>
  </si>
  <si>
    <t>DATA CABLE MULTILAN U/UTP 24AWGX4P CAT.5E LSZH CM RED</t>
  </si>
  <si>
    <t>CABLE TRANSMISION DATOS MULTILAN U/UTP 24AWGX4P CAT.5E LSZH CM ROJO</t>
  </si>
  <si>
    <t>ET01573</t>
  </si>
  <si>
    <t>a0A6100000blngQ</t>
  </si>
  <si>
    <t>CABO OPTICO OPGW CM2.081.147.S24 (CENTRUM 24F SM) 122MM2</t>
  </si>
  <si>
    <t>OPGW CABLE CM2.081.147.S24 (CENTRUM 24F SM) 122MM2</t>
  </si>
  <si>
    <t>CABLE OPTICO OPGW CM2.081.147.S24 (CENTRUM 24F SM) 122MM2</t>
  </si>
  <si>
    <t>ET03574</t>
  </si>
  <si>
    <t>a0A6100000blo2M</t>
  </si>
  <si>
    <t>CABO OPTICO AT-3BE12Y6-024 LSZH</t>
  </si>
  <si>
    <t>OPTICAL CABLE AT-3BE12Y6-024 LSZH</t>
  </si>
  <si>
    <t>CABLE OPTICO AT-3BE12Y6-024 LSZH</t>
  </si>
  <si>
    <t>CABO TRANSMISSAO DE DADOS  SOHOPLUS U/UTP CAT.5E 24AWGX4P CMX AZ CLARO ROHS (305M)</t>
  </si>
  <si>
    <t>DATA CABLE SOHOPLUS U/UTP CAT.5E 24AWGX4P CMX AZ CLARO ROHS (305M)</t>
  </si>
  <si>
    <t>CABLE PARA TRANSMISION DE DATOS SOHOPLUS U/UTP CAT.5E 24AWGX4P CMX AZ CLARO ROHS (305M)</t>
  </si>
  <si>
    <t>ET02014</t>
  </si>
  <si>
    <t>a0A6100000blnkC</t>
  </si>
  <si>
    <t>CAIXA TERMINAL OPTICA PRE-CONECTORIZADA FK-CTOP-16P (1x8 SLIM)</t>
  </si>
  <si>
    <t>PRE-TERMINATED SLIMBOX DROP TERMINAL FK-CTOP-16P (1x8 SLIM)</t>
  </si>
  <si>
    <t>CAJA TERMINAL OPTICA PRE-CONECTORIZADA FK-CTOP-16P (1x8 SLIM)</t>
  </si>
  <si>
    <t>ET03045</t>
  </si>
  <si>
    <t>a0A6100000blnwH</t>
  </si>
  <si>
    <t>CABO OPTICO CFOI-BLI-UB 48F G-657A2 LSZH CZ (SIMPLUSLAN FTTA) (30700495)</t>
  </si>
  <si>
    <t>OPTICAL CABLE CFOI-BLI-UB 48F G-657A2 LSZH CZ (SIMPLUSLAN FTTA) (30700495)</t>
  </si>
  <si>
    <t>CABLE OPTICO CFOI-BLI-UB 48F G-657A2 LSZH CZ (SIMPLUSLAN FTTA) (30700495)</t>
  </si>
  <si>
    <t>ET04439</t>
  </si>
  <si>
    <t>a0A4N00001qQhUy</t>
  </si>
  <si>
    <t>CABO TRANSMISSAO DE DADOS SOHOPLUS U/UTP CAT.5E 24AWGX4P CMX BR ROHS (305M)</t>
  </si>
  <si>
    <t>DATA CABLE SOHOPLUS U/UTP CAT.5E 24AWGX4P CMX BR ROHS (305M)</t>
  </si>
  <si>
    <t>CABLE PARA TRANSMISION DE DATOS SOHOPLUS U/UTP CAT.5E 24AWGX4P CMX BR ROHS (305M)</t>
  </si>
  <si>
    <t>CABO TRANSMISSAO DE DADOS SOHOPLUS U/UTP CAT.5E 24AWGX4P CMX PR ROHS (305M)</t>
  </si>
  <si>
    <t>DATA CABLE SOHOPLUS U/UTP CAT.5E 24AWGX4P CMX PR ROHS (305M)</t>
  </si>
  <si>
    <t>CABLE PARA TRANSMISION DE DATOS SOHOPLUS U/UTP CAT.5E 24AWGX4P CMX PR ROHS (305M)</t>
  </si>
  <si>
    <t>CABO TRANSMISSAO DE DADOS SOHOPLUS U/UTP CAT.5E 24AWGX4P CMX CZ ROHS (305M)</t>
  </si>
  <si>
    <t>DATA CABLE SOHOPLUS U/UTP CAT.5E 24AWGX4P CMX CZ ROHS (305M)</t>
  </si>
  <si>
    <t>CABLE PARA TRANSMISION DE DATOS SOHOPLUS U/UTP CAT.5E 24AWGX4P CMX CZ ROHS (305M)</t>
  </si>
  <si>
    <t>CABO OPTICO OPTIC-LAN-AR 06F SM G-652D LSZH</t>
  </si>
  <si>
    <t>OPTICAL CABLE OPTIC-LAN-AR 06F SM G-652D LSZH</t>
  </si>
  <si>
    <t>CABLE OPTICO OPTIC-LAN-AR 06F SM G-652D LSZH</t>
  </si>
  <si>
    <t>ET01484</t>
  </si>
  <si>
    <t>a0A6100000blng6</t>
  </si>
  <si>
    <t>CABO OPTICO OPGW DS1.120.155.S24 (DUAL 24FSM) 141MM2</t>
  </si>
  <si>
    <t>OPGW CABLE DS1.120.155.S24 (DUAL 24F SM) 141MM2</t>
  </si>
  <si>
    <t>CABLE OPTICO OPGW DS1.120.155.S24 (DUAL 24F SM) 141MM2</t>
  </si>
  <si>
    <t>CABO OPTICO CFOT-SM-EOR 06F G-652D LSZH (FIBER-LAN-AR (PFV) INDOOR/OUTDOOR)</t>
  </si>
  <si>
    <t>OPTICAL CABLE CFOT-SM-EOR 06F G-652D LSZH (FIBER-LAN-AR (PFV) INDOOR/OUTDOOR)</t>
  </si>
  <si>
    <t>CABLE OPTICO CFOT-SM-EOR 06F G-652D LSZH (FIBER-LAN-AR (PFV) INDOOR/OUTDOOR)</t>
  </si>
  <si>
    <t>CABO OPTICO CFOA-MM-DDR-S 02F (62.5) TS (PFV) LSZH</t>
  </si>
  <si>
    <t>OPTICAL CABLE CFOA-MM-DDR-S 02F (62.5) TS (PFV) LSZH</t>
  </si>
  <si>
    <t>CABLE OPTICO CFOA-MM-DDR-S 02F (62.5) TS (PFV) LSZH</t>
  </si>
  <si>
    <t>CABO TRANSMISSAO DE DADOS  SOHOPLUS U/UTP CAT.6 24AWGX4P CMX AZ CLARO ROHS (305M)</t>
  </si>
  <si>
    <t>DATA CABLE SOHOPLUS U/UTP CAT.6 24AWGX4P CMX AZ CLARO ROHS (305M)</t>
  </si>
  <si>
    <t>CABLE PARA TRANSMISION DE DATOS SOHOPLUS U/UTP CAT.6 24AWGX4P CMX AZ CLARO ROHS (305M)</t>
  </si>
  <si>
    <t>ET03208</t>
  </si>
  <si>
    <t>a0A6100000blnxr</t>
  </si>
  <si>
    <t>CABO TRANSMISSAO DE DADOS SOHOPLUS U/UTP CAT.5E 24AWGX4P CMX BR ROHS (100M)</t>
  </si>
  <si>
    <t>DATA CABLE SOHOPLUS U/UTP CAT.5E 24AWGX4P CMX BR ROHS (100M)</t>
  </si>
  <si>
    <t>CABLE PARA TRANSMISION DE DATOS SOHOPLUS U/UTP CAT.5E 24AWGX4P CMX BR ROHS (100M)</t>
  </si>
  <si>
    <t>CABO TRANSMISSAO DE DADOS SOHOPLUS U/UTP CAT.5E 24AWGX4P CMX PR ROHS (100M)</t>
  </si>
  <si>
    <t>DATA CABLE SOHOPLUS U/UTP CAT.5E 24AWGX4P CMX PR ROHS (100M)</t>
  </si>
  <si>
    <t>CABLE PARA TRANSMISION DE DATOS SOHOPLUS U/UTP CAT.5E 24AWGX4P CMX PR ROHS (100M)</t>
  </si>
  <si>
    <t>CABO TRANSMISSAO DE DADOS  SOHOPLUS U/UTP CAT.5E 24AWGX4P CMX AZ CLARO ROHS (100M)</t>
  </si>
  <si>
    <t>DATA CABLE SOHOPLUS U/UTP CAT.5E 24AWGX4P CMX AZ CLARO ROHS (100M)</t>
  </si>
  <si>
    <t>CABLE PARA TRANSMISION DE DATOS SOHOPLUS U/UTP CAT.5E 24AWGX4P CMX AZ CLARO ROHS (100M)</t>
  </si>
  <si>
    <t>CABO TRANSMISSAO DE DADOS SOHOPLUS U/UTP CAT.5E 24AWGX4P CMX CZ ROHS (100M)</t>
  </si>
  <si>
    <t>DATA CABLE SOHOPLUS U/UTP CAT.5E 24AWGX4P CMX CZ ROHS (100M)</t>
  </si>
  <si>
    <t>CABLE PARA TRANSMISION DE DATOS SOHOPLUS U/UTP CAT.5E 24AWGX4P CMX CZ ROHS (100M)</t>
  </si>
  <si>
    <t>CABO TRANSMISSAO DE DADOS GIGALAN AUGMENTED F/UTP 23AWGX4P CAT.6A LSZH EUROCLASS Dca-s2,d2,a1 CZ (305M) (VIOLETA)</t>
  </si>
  <si>
    <t>DATA CABLE GIGALAN AUGMENTED F/UTP 23AWGX4P CAT.6A LSZH EUROCLASS Dca-s2,d2,a1 CZ (305M) (VIOLET)</t>
  </si>
  <si>
    <t>CABLE PARA TRANSMISION DE DATOS GIGALAN AUGMENTED F/UTP 23AWGX4P CAT.6A LSZH EUROCLASS Dca-s2,d2,a1 CZ (305M) (VIOLETA)</t>
  </si>
  <si>
    <t>ET03690</t>
  </si>
  <si>
    <t>a0A6100001Q3QO6</t>
  </si>
  <si>
    <t>CABO OPTICO CFOA-MM-DD-S 48F (ARSAT)</t>
  </si>
  <si>
    <t>OPTICAL CABLE CFOA-SM-DD-S 48F G-652D (CATV)</t>
  </si>
  <si>
    <t>CABLE OPTICO CFOA-MM-DD-S 48F (ARSAT)</t>
  </si>
  <si>
    <t>CABO OPTICO CFOA-MM-DD-S 48F (ARSAT) LSZH</t>
  </si>
  <si>
    <t>FK-CEO-6M-240F (240F) (CEO - 6 KITs DE DERIVAÇÃO)</t>
  </si>
  <si>
    <t>FK-CEO-6M-240F (72F) (CEO - 6 DERIVATION KIT)</t>
  </si>
  <si>
    <t>FK-CEO-6M-240F (240F) (CEO - 6 KITs DE DERIVACION)</t>
  </si>
  <si>
    <t>CABO OPTICO CFOA-SM-AS100-S 06F G-652D ZWP TS</t>
  </si>
  <si>
    <t>OPTICAL CABLE CFOA-SM-AS100-S 06F G-652D ZWP TS</t>
  </si>
  <si>
    <t>CABLE OPTICO CFOA-SM-AS100-S 06F G-652D ZWP TS</t>
  </si>
  <si>
    <t>CABO TRANSMISSAO DE DADOS  SOHOPLUS U/UTP CAT.6 24AWGX4P CM AZ CLARO ROHS (305M)</t>
  </si>
  <si>
    <t>DATA CABLE SOHOPLUS U/UTP CAT.6 24AWGX4P CM AZ CLARO ROHS (305M)</t>
  </si>
  <si>
    <t>CABLE PARA TRANSMISION DE DATOS SOHOPLUS U/UTP CAT.6 24AWGX4P CM AZ CLARO ROHS (305M)</t>
  </si>
  <si>
    <t>FIBRA ISOLADA MM(50) OM5 LSZH VM</t>
  </si>
  <si>
    <t>TIGHT BUFFER FIBER MM(50) OM5 LSZH VM</t>
  </si>
  <si>
    <t>FIBRA ISOLADA MM(50) OM5 LSZH RS</t>
  </si>
  <si>
    <t>TIGHT BUFFER FIBER MM(50) OM5 LSZH RS</t>
  </si>
  <si>
    <t>FIBRA ISOLADA MM(50) OM5 LSZH BR</t>
  </si>
  <si>
    <t>TIGHT BUFFER FIBER MM(50) OM5 LSZH BR</t>
  </si>
  <si>
    <t>FIBRA ISOLADA MM(50) OM5 LSZH CZ</t>
  </si>
  <si>
    <t>TIGHT BUFFER FIBER MM(50) OM5 LSZH CZ</t>
  </si>
  <si>
    <t>FIBRA ISOLADA MM(50) OM5 LSZH VD</t>
  </si>
  <si>
    <t>TIGHT BUFFER FIBER MM(50) OM5 LSZH VD</t>
  </si>
  <si>
    <t>FIBRA ISOLADA MM(50) OM5 LSZH MR</t>
  </si>
  <si>
    <t>TIGHT BUFFER FIBER MM(50) OM5 LSZH MR</t>
  </si>
  <si>
    <t>FIBRA ISOLADA MM(50) OM5 LSZH LA</t>
  </si>
  <si>
    <t>TIGHT BUFFER FIBER MM(50) OM5 LSZH LA</t>
  </si>
  <si>
    <t>FIBRA ISOLADA MM(50) OM5 LSZH AZ</t>
  </si>
  <si>
    <t>TIGHT BUFFER FIBER MM(50) OM5 LSZH AZ</t>
  </si>
  <si>
    <t>FIBRA ISOLADA MM(50) OM5 LSZH AC</t>
  </si>
  <si>
    <t>TIGHT BUFFER FIBER MM(50) OM5 LSZH AC</t>
  </si>
  <si>
    <t>CABO TRANSMISSAO DE DADOS MULTILAN U/UTP 24AWGX4P CAT.5E LSZH CM ROJO</t>
  </si>
  <si>
    <t>FIBRA ISOLADA MM(50) OM5 LSZH PR</t>
  </si>
  <si>
    <t>TIGHT BUFFER FIBER MM(50) OM5 LSZH PR</t>
  </si>
  <si>
    <t>FIBRA ISOLADA MM(50) OM5 LSZH VT</t>
  </si>
  <si>
    <t>TIGHT BUFFER FIBER MM(50) OM5 LSZH VT</t>
  </si>
  <si>
    <t>FIBRA ISOLADA MM(50) OM5 LSZH AM</t>
  </si>
  <si>
    <t>TIGHT BUFFER FIBER MM(50) OM5 LSZH AM</t>
  </si>
  <si>
    <t>CABO OPTICO CFOA-SM-AS200-S 72F RC (ABNT)</t>
  </si>
  <si>
    <t>OPTICAL CABLE CFOA-SM-AS200-S 72F RC (ABNT)</t>
  </si>
  <si>
    <t>CABLE OPTICO CFOA-SM-AS200-S 72F RC (ABNT)</t>
  </si>
  <si>
    <t>CABO OPTICO CFOAC-BLI-AS-EO-01 G-657A2 LSZH PR BOBINA CORNING (DROP CIRCULAR 5.00)</t>
  </si>
  <si>
    <t>OPTICAL CABLE CFOAC-BLI-AS-EO-01 G-657A2 LSZH PR REEL CORNING (ROUND DROP 5.00)</t>
  </si>
  <si>
    <t>CABLE OPTICO CFOAC-BLI-AS-EO-01 G-657A2 LSZH PR CARRETE CORNING (DROP CIRCULAR 5.00)</t>
  </si>
  <si>
    <t>ET04446</t>
  </si>
  <si>
    <t>a0A4N00001qQi2m</t>
  </si>
  <si>
    <t>SERVICE CABLE CONECTORIZADO 04F 62.5 LC-UPC/LC-UPC 1.0D2/1.0D2 15.0M - TIGHT - LSZH - LARANJA (1X CAMISA DE PUXAMENTO IP65)</t>
  </si>
  <si>
    <t>TRUNK CABLE PRE-TERMINATED 04F 62.5 LC-UPC/LC-UPC 1.0D2/1.0D2 15.0M - TIGHT - LSZH - ORANGE (1X CAMISA DE PUXAMENTO IP65)</t>
  </si>
  <si>
    <t>CABLE TRONCAL CONECTORIZADO 04F 62.5 LC-UPC/LC-UPC 1.0D2/1.0D2 15.0M - TIGHT - LSZH - NARANJA  (1X CAMISA DE PUXAMENTO IP65)</t>
  </si>
  <si>
    <t>SERVICE CABLE CONECTORIZADO 04F 62.5 LC-UPC/SC-APC 1.0D2/1.0D2 15.0M - TIGHT - LSZH - LARANJA (1X CAMISA DE PUXAMENTO IP65)</t>
  </si>
  <si>
    <t>TRUNK CABLE PRE-TERMINATED 04F 62.5 LC-UPC/SC-APC 1.0D2/1.0D2 15.0M - TIGHT - LSZH - ORANGE (1X CAMISA DE PUXAMENTO IP65)</t>
  </si>
  <si>
    <t>CABLE TRONCAL CONECTORIZADO 04F 62.5 LC-UPC/SC-APC 1.0D2/1.0D2 15.0M - TIGHT - LSZH - NARANJA  (1X CAMISA DE PUXAMENTO IP65)</t>
  </si>
  <si>
    <t>SERVICE CABLE CONECTORIZADO 04F 62.5 LC-UPC/LC-UPC 1.0D2/1.0D2 5.0M - TIGHT - LSZH - LARANJA (1X CAMISA DE PUXAMENTO IP65)</t>
  </si>
  <si>
    <t>TRUNK CABLE PRE-TERMINATED 04F 62.5 LC-UPC/LC-UPC 1.0D2/1.0D2 5.0M - TIGHT - LSZH - ORANGE (1X CAMISA DE PUXAMENTO IP65)</t>
  </si>
  <si>
    <t>CABLE TRONCAL CONECTORIZADO 04F 62.5 LC-UPC/LC-UPC 1.0D2/1.0D2 5.0M - TIGHT - LSZH - NARANJA  (1X CAMISA DE PUXAMENTO IP65)</t>
  </si>
  <si>
    <t>SERVICE CABLE CONECTORIZADO 04F 62.5 LC-UPC/LC-UPC 1.0D2/1.0D2 10.0M - TIGHT - LSZH - LARANJA (1X CAMISA DE PUXAMENTO IP65)</t>
  </si>
  <si>
    <t>TRUNK CABLE PRE-TERMINATED 04F 62.5 LC-UPC/LC-UPC 1.0D2/1.0D2 10.0M - TIGHT - LSZH - ORANGE (1X CAMISA DE PUXAMENTO IP65)</t>
  </si>
  <si>
    <t>CABLE TRONCAL CONECTORIZADO 04F 62.5 LC-UPC/LC-UPC 1.0D2/1.0D2 10.0M - TIGHT - LSZH - NARANJA  (1X CAMISA DE PUXAMENTO IP65)</t>
  </si>
  <si>
    <t>SERVICE CABLE CONECTORIZADO 04F 62.5 LC-UPC/LC-UPC 1.0D2/1.0D2 20.0M - TIGHT - LSZH - LARANJA (1X CAMISA DE PUXAMENTO IP65)</t>
  </si>
  <si>
    <t>TRUNK CABLE PRE-TERMINATED 04F 62.5  LC-UPC/LC-UPC 1.0D2/1.0D2 20.0M - TIGHT - LSZH - ORANGE (1X CAMISA DE PUXAMENTO IP65)</t>
  </si>
  <si>
    <t>CABLE TRONCAL CONECTORIZADO 04F 62.5  LC-UPC/LC-UPC 1.0D2/1.0D2 20.0M - TIGHT - LSZH - NARANJA  (1X CAMISA DE PUXAMENTO IP65)</t>
  </si>
  <si>
    <t>SERVICE CABLE CONECTORIZADO 04F SM G-652D LC-UPC/SC-APC 1.0D2/1.0D2 15.0M - LSZH - AZUL (A - B) (1X CAMISA DE PUXAMENTO IP65)</t>
  </si>
  <si>
    <t>TRUNK CABLE PRE-TERMINATED 04F SM G-652D  LC-UPC/SC-APC 1.0D2/1.0D2 15.0M - LSZH - BLUE (A - B) (1X CAMISA DE PUXAMENTO IP65)</t>
  </si>
  <si>
    <t>CABLE TRONCAL CONECTORIZADO 04F SM G-652D  LC-UPC/SC-APC 1.0D2/1.0D2 15.0M - LSZH - AZUL  (A - B) (1X CAMISA DE PUXAMENTO IP65)</t>
  </si>
  <si>
    <t>DGO600 (DISTRIBUIDOR GERAL OPTICO - BASTIDOR COM 10 SUB-RACKS DE EMENDAS E CONECTORES - 640F)</t>
  </si>
  <si>
    <t>DGO600 (MAIN DISTRIBUTION FRAME - CABINET WITH 10 SUB-RACKS FOR SPLICES AND CONNECTORS - 640F)</t>
  </si>
  <si>
    <t>DGO600 (DISTRIBUIDOR GENERAL OPTICO - BASTIDOR CON 10 SUB-RACKS DE EMPALMES Y CONECTORES - 640F)</t>
  </si>
  <si>
    <t>ET03126</t>
  </si>
  <si>
    <t>a0A6100000blnx0</t>
  </si>
  <si>
    <t>SERVICE CABLE CONECTORIZADO 02F OM3 SC-UPC/SC-UPC 1.0D2/1.0D2 130.0M - TIGHT - LSZH - PRETO (A - B) - IO</t>
  </si>
  <si>
    <t>TRUNK CABLE PRE-TERMINATED 02F OM3 SC-UPC/SC-UPC 1.0D2/1.0D2 130.0M - TIGHT - LSZH - BLACK (A - B) - IO</t>
  </si>
  <si>
    <t>CABLE TRONCAL CONECTORIZADO 02F OM3 SC-UPC/SC-UPC 1.0D2/1.0D2 130.0M  - TIGHT - LSZH - NEGRO  (A - B) - IO</t>
  </si>
  <si>
    <t>DIO B48 MODULO BASICO</t>
  </si>
  <si>
    <t>ODF B48 BASIC MODULE</t>
  </si>
  <si>
    <t>ODF B48 MODULO COMPLETO LC</t>
  </si>
  <si>
    <t>ET01908</t>
  </si>
  <si>
    <t>a0A6100000blnjZ</t>
  </si>
  <si>
    <t>SERVICE CABLE CONECTORIZADO 12F SM BLI A/B G-657A MPO12-APC(F)/MPO12-APC(F) 0.8D3/0.8D3 240.0M - UT - LSZH - AMARELO - TIPO A</t>
  </si>
  <si>
    <t>TRUNK CABLE PRE-TERMINATED 12F SM BLI A/B G-657A MPO12-APC(F)/MPO12-APC(F) 0.8D3/0.8D3 240.0M - UT - LSZH - YELLOW - TYPE A</t>
  </si>
  <si>
    <t>CABLE TRONCAL CONECTORIZADO 12F SM BLI A/B G-657A MPO12-APC(F)/MPO12-APC(F) 0.8D3/0.8D3 240.0M - UT - LSZH - AMARILLO - TIPO A</t>
  </si>
  <si>
    <t>SERVICE CABLE CONECTORIZADO 12F OM4 LOW-LOSS MPO12-APC(F)/MPO12-APC(F) 0.8D3/0.8D3 150.0M - TS - LSZH - ACQUA - TIPO A</t>
  </si>
  <si>
    <t>TRUNK CABLE PRE-TERMINATED 12F OM4 LOW-LOSS MPO12-APC(F)/MPO12-APC(F) 0.8D3/0.8D3 150.0M - TS - LSZH - ACQUA - TYPE  A</t>
  </si>
  <si>
    <t>CABLE TRONCAL CONECTORIZADO12F OM4 LOW-LOSS MPO12-APC(F)/MPO12-APC(F) 0.8D3/0.8D3 150.0M - TS - LSZH - ACQUA - TIPO A</t>
  </si>
  <si>
    <t>CABO OPTICO CFOT-SM-EO 04F G-652D LSZH (FIBER-LAN INDOOR/OUTDOOR)</t>
  </si>
  <si>
    <t>OPTICAL CABLE CFOT-SM-EO 04F G-652D LSZH (FIBER-LAN INDOOR/OUTDOOR)</t>
  </si>
  <si>
    <t>CABLE OPTICO CFOT-SM-EO 04F G-652D LSZH (FIBER-LAN INDOOR/OUTDOOR)</t>
  </si>
  <si>
    <t>ET01030</t>
  </si>
  <si>
    <t>a0A6100000blnfA</t>
  </si>
  <si>
    <t>CORDAO DUPLEX CONECTORIZADO PREMIUM OM4 LC(UB)-UPC/LC(UB)-UPC - 40.0M - LSZH - ACQUA (A - B)</t>
  </si>
  <si>
    <t>DUPLEX OPTICAL PATCH CORD PREMIUM OM4 LC(UB)-UPC/LC(UB)-UPC - 40.0M - LSZH - AQUA (A - B)</t>
  </si>
  <si>
    <t>PATCH CORD OPTICO DUPLEX CONECTORIZADO PREMIUM OM4 LC(UB)-UPC/LC(UB)-UPC - 40.0M - LSZH - ACQUA (A - B)</t>
  </si>
  <si>
    <t>CONTROLADOR DATAWAVE 1U</t>
  </si>
  <si>
    <t>CABO OPTICO CFOA-SM-LV-AS-CMO10KN-S-36F-RC (ABNT CL)</t>
  </si>
  <si>
    <t>OPTICAL CABLE CFOA-SM-LV-AS-CMO10KN-S-36F-RC (ABNT CL)</t>
  </si>
  <si>
    <t>CABLE OPTICO CFOA-SM-LV-AS-CMO10KN-S-36F-RC (ABNT CL)</t>
  </si>
  <si>
    <t>FIBRA ISOLADA MM(50) OM3 LSZH AC</t>
  </si>
  <si>
    <t>TIGHT BUFFER FIBER MM(50) OM3 LSZH AC</t>
  </si>
  <si>
    <t>EXTENSAO OPTICA CONECTORIZADA 02F SM BLI A/B G-657A2 LC-UPC 1.5M - LSZH - BRANCO - D0.9</t>
  </si>
  <si>
    <t>PIGTAIL AND OPTICAL ADAPTER KIT 02F SM BLI A/B G-657A2 LC-UPC 1.5M - LSZH - WHITE - D0.9</t>
  </si>
  <si>
    <t>EXTENSION OPTICA CONECTORIZADA 02F SM BLI A/B G-657A2 LC-UPC 1.5M - LSZH - BLANCO - D0.9</t>
  </si>
  <si>
    <t>EXTENSAO OPTICA CONECTORIZADA 02F SM BLI A/B G-657A2 SC-APC 1.5M - LSZH - BRANCO - D0.9</t>
  </si>
  <si>
    <t>PIGTAIL AND OPTICAL ADAPTER KIT 02F SM BLI A/B G-657A2 SC-APC 1.5M - LSZH - WHITE - D0.9</t>
  </si>
  <si>
    <t>EXTENSION OPTICA CONECTORIZADA 02F SM BLI A/B G-657A2 SC-APC 1.5M - LSZH - BLANCO - D0.9</t>
  </si>
  <si>
    <t>FIBRA ISOLADA MM(50) OM3 LSZH RS</t>
  </si>
  <si>
    <t>TIGHT BUFFER FIBER MM(50) OM3 LSZH RS</t>
  </si>
  <si>
    <t>FIBRA ISOLADA MM(50) OM3 LSZH VT</t>
  </si>
  <si>
    <t>TIGHT BUFFER FIBER MM(50) OM3 LSZH VT</t>
  </si>
  <si>
    <t>EXTENSAO OPTICA CONECTORIZADA 02F OM5 LC-UPC 1.5M - LSZH - LIME GREEN - D0.9</t>
  </si>
  <si>
    <t>PIGTAIL AND OPTICAL ADAPTER KIT 02F OM5 LC-UPC 1.5M - LSZH - LIME GREEN - D0.9</t>
  </si>
  <si>
    <t>EXTENSION OPTICA CONECTORIZADA 02F OM5 LC-UPC 1.5M - LSZH - LIME GREEN - D0.9</t>
  </si>
  <si>
    <t>EXTENSAO OPTICA CONECTORIZADA 02F SM BLI A/B G-657A2 LC-APC 1.5M - LSZH - BRANCO - D0.9</t>
  </si>
  <si>
    <t>PIGTAIL AND OPTICAL ADAPTER KIT 02F SM BLI A/B G-657A2 LC-APC 1.5M - LSZH - WHITE - D0.9</t>
  </si>
  <si>
    <t>EXTENSION OPTICA CONECTORIZADA 02F SM BLI A/B G-657A2 LC-APC 1.5M - LSZH - BLANCO - D0.9</t>
  </si>
  <si>
    <t>EXTENSAO OPTICA CONECTORIZADA 02F SM BLI A/B G-657A2 SC-UPC 1.5M - LSZH - BRANCO - D0.9</t>
  </si>
  <si>
    <t>PIGTAIL AND OPTICAL ADAPTER KIT 02F SM BLI A/B G-657A2 SC-UPC 1.5M - LSZH - WHITE - D0.9</t>
  </si>
  <si>
    <t>EXTENSION OPTICA CONECTORIZADA 02F SM BLI A/B G-657A2 SC-UPC 1.5M - LSZH - BLANCO - D0.9</t>
  </si>
  <si>
    <t>EXTENSAO OPTICA CONECTORIZADA 02F OM4 LC-UPC 1.5M - LSZH - ACQUA - D0.9</t>
  </si>
  <si>
    <t>PIGTAIL AND OPTICAL ADAPTER KIT 02F OM4 LC-UPC 1.5M - LSZH - AQUA - D0.9</t>
  </si>
  <si>
    <t>EXTENSION OPTICA CONECTORIZADA 02F OM4 LC-UPC 1.5M - LSZH - ACQUA - D0.9</t>
  </si>
  <si>
    <t>EXTENSAO OPTICA CONECTORIZADA 02F OM4 SC-UPC 1.5M - LSZH - ACQUA - D0.9</t>
  </si>
  <si>
    <t>PIGTAIL AND OPTICAL ADAPTER KIT 02F OM4 SC-UPC 1.5M - LSZH - AQUA - D0.9</t>
  </si>
  <si>
    <t>EXTENSION OPTICA CONECTORIZADA 02F OM4 SC-UPC 1.5M - LSZH - ACQUA - D0.9</t>
  </si>
  <si>
    <t>FIBRA ISOLADA MM(50) OM3 LSZH PR</t>
  </si>
  <si>
    <t>TIGHT BUFFER FIBER MM(50) OM3 LSZH PR</t>
  </si>
  <si>
    <t>FIBRA ISOLADA MM(50) OM3 LSZH AM</t>
  </si>
  <si>
    <t>TIGHT BUFFER FIBER MM(50) OM3 LSZH AM</t>
  </si>
  <si>
    <t>FIBRA ISOLADA MM(50) OM3 LSZH VD</t>
  </si>
  <si>
    <t>TIGHT BUFFER FIBER MM(50) OM3 LSZH VD</t>
  </si>
  <si>
    <t>PATCH CORD DATAWAVE COM CLIP U/UTP CAT.6 - LSZH - T568A/B - 3.0M - CINZA</t>
  </si>
  <si>
    <t>MODULO UPLINK 10GE SFP+ 850NM 300M SR MM</t>
  </si>
  <si>
    <t>SFP+ UPLINK MODULE 10GE 850NM 300M SR MM</t>
  </si>
  <si>
    <t>MODULO UPLINK 10GE SFP+ 850NM 300M SR MM - SIN CARACTERISTICAS ELECTRICAS</t>
  </si>
  <si>
    <t>ET04468</t>
  </si>
  <si>
    <t>a0A4N00001pjoaA</t>
  </si>
  <si>
    <t>FIBRA ISOLADA MM(50) OM3 LSZH BR</t>
  </si>
  <si>
    <t>TIGHT BUFFER FIBER MM(50) OM3 LSZH BR</t>
  </si>
  <si>
    <t>FIBRA ISOLADA MM(50) OM3 LSZH MR</t>
  </si>
  <si>
    <t>TIGHT BUFFER FIBER MM(50) OM3 LSZH MR</t>
  </si>
  <si>
    <t>FIBRA ISOLADA MM(50) OM3 LSZH CZ</t>
  </si>
  <si>
    <t>TIGHT BUFFER FIBER MM(50) OM3 LSZH CZ</t>
  </si>
  <si>
    <t>FIBRA ISOLADA MM(50) OM3 LSZH VM</t>
  </si>
  <si>
    <t>TIGHT BUFFER FIBER MM(50) OM3 LSZH VM</t>
  </si>
  <si>
    <t>EXTENSAO OPTICA CONECTORIZADA 02F 62.5 LC-UPC 1.5M - LSZH - LARANJA - D0.9</t>
  </si>
  <si>
    <t>PIGTAIL AND OPTICAL ADAPTER KIT 02F 62.5 LC-UPC 1.5M - LSZH - ORANGE - D0.9</t>
  </si>
  <si>
    <t>EXTENSION OPTICA CONECTORIZADA 02F 62.5 LC-UPC 1.5M - LSZH - NARANJA - D0.9</t>
  </si>
  <si>
    <t>EXTENSAO OPTICA CONECTORIZADA 02F OM3 LC-UPC 1.5M - LSZH - ACQUA - D0.9</t>
  </si>
  <si>
    <t>PIGTAIL AND OPTICAL ADAPTER KIT 02F OM3 LC-UPC 1.5M - LSZH - AQUA - D0.9</t>
  </si>
  <si>
    <t>EXTENSION OPTICA CONECTORIZADA 02F OM3 LC-UPC 1.5M - LSZH - ACQUA - D0.9</t>
  </si>
  <si>
    <t>EXTENSAO OPTICA CONECTORIZADA 02F OM3 SC-UPC 1.5M - LSZH - ACQUA - D0.9</t>
  </si>
  <si>
    <t>PIGTAIL AND OPTICAL ADAPTER KIT 02F OM3 SC-UPC 1.5M - LSZH - AQUA - D0.9</t>
  </si>
  <si>
    <t>EXTENSION OPTICA CONECTORIZADA 02F OM3 SC-UPC 1.5M - LSZH - ACQUA - D0.9</t>
  </si>
  <si>
    <t>EXTENSAO OPTICA CONECTORIZADA 02F 62.5 SC-UPC 1.5M - LSZH - LARANJA - D0.9</t>
  </si>
  <si>
    <t>PIGTAIL AND OPTICAL ADAPTER KIT 02F 62.5 SC-UPC 1.5M - LSZH - ORANGE - D0.9</t>
  </si>
  <si>
    <t>EXTENSION OPTICA CONECTORIZADA 02F 62.5 SC-UPC 1.5M - LSZH - NARANJA - D0.9</t>
  </si>
  <si>
    <t>EXTENSAO OPTICA CONECTORIZADA 02F 50.0 LC-UPC 1.5M - LSZH - AMARELO - D0.9</t>
  </si>
  <si>
    <t>PIGTAIL AND OPTICAL ADAPTER KIT 02F 50.0 LC-UPC 1.5M - LSZH - YELLOW - D0.9</t>
  </si>
  <si>
    <t>EXTENSION OPTICA CONECTORIZADA 02F 50.0 LC-UPC 1.5M - LSZH - AMARILLO - D0.9</t>
  </si>
  <si>
    <t>EXTENSAO OPTICA CONECTORIZADA 02F 50.0 SC-UPC 1.5M - LSZH - AMARELO - D0.9</t>
  </si>
  <si>
    <t>PIGTAIL AND OPTICAL ADAPTER KIT 02F 50.0 SC-UPC 1.5M - LSZH - YELLOW - D0.9</t>
  </si>
  <si>
    <t>EXTENSION OPTICA CONECTORIZADA 02F 50.0 SC-UPC 1.5M - LSZH - AMARILLO - D0.9</t>
  </si>
  <si>
    <t>MODULO UPLINK 10GE SFP+ 1550NM 40KM ER SM</t>
  </si>
  <si>
    <t>SFP+ UPLINK MODULE 10GE 1550NM 40KM ER SM</t>
  </si>
  <si>
    <t>MODULO UPLINK 10GE SFP+ 1550NM 40KM ER SM - SIN CARACTERISTICAS ELECTRICAS</t>
  </si>
  <si>
    <t>MODULO UPLINK 10GE SFP+ 1550NM 80KM ZR SM</t>
  </si>
  <si>
    <t>SFP+ UPLINK MODULE 10GE 1550NM 80KM ZR SM</t>
  </si>
  <si>
    <t>MODULO UPLINK 10GE SFP+ 1550NM 80KM ZR SM - SIN CARACTERISTICAS ELECTRICAS</t>
  </si>
  <si>
    <t>FIBRA ISOLADA MM(50) OM3 LSZH AZ</t>
  </si>
  <si>
    <t>TIGHT BUFFER FIBER MM(50) OM3 LSZH AZ</t>
  </si>
  <si>
    <t>FIBRA ISOLADA MM(50) OM3 LSZH LA</t>
  </si>
  <si>
    <t>TIGHT BUFFER FIBER MM(50) OM3 LSZH LA</t>
  </si>
  <si>
    <t>ROSETA OPTICA 1P INLINE SOBREPOR C/ 1 ADAP SC-APC ANGULAR COM SHUTTER</t>
  </si>
  <si>
    <t>SLIMBOX INLINE INDOOR ROSETTE 1P OVERLAY W/ 1 ADAP SC-APC SHUTTER ANGULAR</t>
  </si>
  <si>
    <t>ROSETA OPTICA 1P INLINE SOBREPONER C/ 1 ADAP SC-APC ANGULAR CON SHUTTER</t>
  </si>
  <si>
    <t>ET04119</t>
  </si>
  <si>
    <t>a0A6100001fDtFj</t>
  </si>
  <si>
    <t>CABO OPTICO CFOT-BLI-A/B-EO 08F RISER (FIBER-LAN INDOOR/OUTDOOR)</t>
  </si>
  <si>
    <t>OPTICAL CABLE CFOT-BLI-A/B-EO 08F RISER (FIBER-LAN INDOOR/OUTDOOR)</t>
  </si>
  <si>
    <t>CABLE OPTICO CFOT-BLI-A/B-EO 08F RISER (FIBER-LAN INDOOR/OUTDOOR)</t>
  </si>
  <si>
    <t>CABO OPTICO CFOT-SM-EO 08F G-652D RISER (FIBER-LAN INDOOR/OUTDOOR)</t>
  </si>
  <si>
    <t>OPTICAL CABLE CFOT-SM-EO 08F G-652D RISER (FIBER-LAN INDOOR/OUTDOOR)</t>
  </si>
  <si>
    <t>CABLE OPTICO CFOT-SM-EO 08F G-652D RISER (FIBER-LAN INDOOR/OUTDOOR)</t>
  </si>
  <si>
    <t>EXTENSAO DUPLEX SM ST-UPC 5.0M - COG - AZUL - D2</t>
  </si>
  <si>
    <t>DUPLEX OPTICAL PIGTAIL SM ST-UPC 5.0M - OFN - BLUE - D2</t>
  </si>
  <si>
    <t>EXTENSION DUPLEX SM ST-UPC 5.0M - COG - AZUL - D2</t>
  </si>
  <si>
    <t>EXTENSAO DUPLEX SM ST-UPC 10.0M - COG - AZUL - D2</t>
  </si>
  <si>
    <t>DUPLEX OPTICAL PIGTAIL SM ST-UPC 10.0M - OFN - BLUE - D2</t>
  </si>
  <si>
    <t>EXTENSION DUPLEX SM ST-UPC 10.0M - COG - AZUL - D2</t>
  </si>
  <si>
    <t>EXTENSAO DUPLEX SM ST-UPC 15.0M - COG - AZUL - D2</t>
  </si>
  <si>
    <t>DUPLEX OPTICAL PIGTAIL SM ST-UPC 15.0M - OFN - BLUE - D2</t>
  </si>
  <si>
    <t>EXTENSION DUPLEX SM ST-UPC 15.0M - COG - AZUL - D2</t>
  </si>
  <si>
    <t>EXTENSAO DUPLEX SM ST-UPC 20.0M - COG - AZUL - D2</t>
  </si>
  <si>
    <t>DUPLEX OPTICAL PIGTAIL SM ST-UPC 20.0M - OFN - BLUE - D2</t>
  </si>
  <si>
    <t>EXTENSION DUPLEX SM ST-UPC 20.0M - COG - AZUL - D2</t>
  </si>
  <si>
    <t>CABO OPTICO CFOA-SM-LV-AS-CMO15KN-S-24F G-652D NR (ABNT CL)</t>
  </si>
  <si>
    <t>OPTICAL CABLE CFOA-SM-LV-AS-CMO15KN-S-24F G-652D NR (ABNT CL)</t>
  </si>
  <si>
    <t>CABLE OPTICO CFOA-SM-LV-AS-CMO15KN-S-24F G-652D NR (ABNT CL)</t>
  </si>
  <si>
    <t>SERVICE CABLE CONECTORIZADO 48F SM G-652D LC-APC/SC-UPC 1.75D2/1.75D2 12.5M - MC - LSZH - AMARELO</t>
  </si>
  <si>
    <t>TRUNK CABLE PRE-TERMINATED 48F SM G-652D LC-APC/SC-UPC 1.75D2/1.75D2 12.5M - MC - LSZH - YELLOW</t>
  </si>
  <si>
    <t>CABLE TRONCAL CONECTORIZADO 48F SM G-652D LC-APC/SC-UPC 1.75D2/1.75D2 12.5M - MC - LSZH - AMARILLO</t>
  </si>
  <si>
    <t>SERVICE CABLE CONECTORIZADO 48F SM G-652D LC-APC/SC-UPC 1.75D2/1.75D2 17.5M - MC - LSZH - AMARELO</t>
  </si>
  <si>
    <t>TRUNK CABLE PRE-TERMINATED 48F SM G-652D LC-APC/SC-UPC 1.75D2/1.75D2 17.5M - MC - LSZH - YELLOW</t>
  </si>
  <si>
    <t>CABLE TRONCAL CONECTORIZADO 48F SM G-652D LC-APC/SC-UPC 1.75D2/1.75D2 17.5M - MC - LSZH - AMARILLO</t>
  </si>
  <si>
    <t>SERVICE CABLE CONECTORIZADO 48F SM G-652D LC-APC/SC-UPC 1.75D2/1.75D2 22.5M - MC - LSZH - AMARELO</t>
  </si>
  <si>
    <t>TRUNK CABLE PRE-TERMINATED 48F SM G-652D LC-APC/SC-UPC 1.75D2/1.75D2 22.5M - MC - LSZH - YELLOW</t>
  </si>
  <si>
    <t>CABLE TRONCAL CONECTORIZADO 48F SM G-652D LC-APC/SC-UPC 1.75D2/1.75D2 22.5M - MC - LSZH - AMARILLO</t>
  </si>
  <si>
    <t>SERVICE CABLE CONECTORIZADO 48F SM G-652D LC-APC/LC-APC 1.75D2/1.75D2 9.50M - MC - LSZH - AMARELO</t>
  </si>
  <si>
    <t>TRUNK CABLE PRE-TERMINATED 48F SM G-652D LC-APC/LC-APC 1.75D2/1.75D2 9.50M - MC - LSZH - YELLOW</t>
  </si>
  <si>
    <t>CABLE TRONCAL CONECTORIZADO 48F SM G-652D LC-APC/LC-APC 1.75D2/1.75D2 9.50M - MC - LSZH - AMARILLO</t>
  </si>
  <si>
    <t>ET2814</t>
  </si>
  <si>
    <t>FIBRA ISOLADA MM(50) LSZH AZ</t>
  </si>
  <si>
    <t>TIGHT BUFFER FIBER MM(50) LSZH AZ</t>
  </si>
  <si>
    <t>FIBRA ISOLADA MM(50) LSZH LA</t>
  </si>
  <si>
    <t>TIGHT BUFFER FIBER MM(50) LSZH LA</t>
  </si>
  <si>
    <t>SERVICE CABLE CONECTORIZADO 48F SM G-652D LC-APC/LC-APC 1.75D2/1.75D2 12.50M - MC - LSZH - AMARELO</t>
  </si>
  <si>
    <t>TRUNK CABLE PRE-TERMINATED 48F SM G-652D LC-APC/LC-APC 1.75D2/1.75D2 12.50M - MC - LSZH - YELLOW</t>
  </si>
  <si>
    <t>CABLE TRONCAL CONECTORIZADO 48F SM G-652D LC-APC/LC-APC 1.75D2/1.75D2 12.50M - MC - LSZH - AMARILLO</t>
  </si>
  <si>
    <t>SERVICE CABLE CONECTORIZADO 48F SM G-652D LC-APC/LC-APC 1.75D2/1.75D2 17.50M - MC - LSZH - AMARELO</t>
  </si>
  <si>
    <t>TRUNK CABLE PRE-TERMINATED 48F SM G-652D LC-APC/LC-APC 1.75D2/1.75D2 17.50M - MC - LSZH - YELLOW</t>
  </si>
  <si>
    <t>CABLE TRONCAL CONECTORIZADO 48F SM G-652D LC-APC/LC-APC 1.75D2/1.75D2 17.50M - MC - LSZH - AMARILLO</t>
  </si>
  <si>
    <t>SERVICE CABLE CONECTORIZADO 48F SM G-652D LC-APC/LC-APC 1.75D2/1.75D2 22.50M - MC - LSZH - AMARELO</t>
  </si>
  <si>
    <t>TRUNK CABLE PRE-TERMINATED 48F SM G-652D LC-APC/LC-APC 1.75D2/1.75D2 22.50M - MC - LSZH - YELLOW</t>
  </si>
  <si>
    <t>CABLE TRONCAL CONECTORIZADO 48F SM G-652D LC-APC/LC-APC 1.75D2/1.75D2 22.50M - MC - LSZH - AMARILLO</t>
  </si>
  <si>
    <t>FIBRA ISOLADA MM(50) LSZH VD</t>
  </si>
  <si>
    <t>TIGHT BUFFER FIBER MM(50) LSZH VD</t>
  </si>
  <si>
    <t>FIBRA ISOLADA MM(50) LSZH MR</t>
  </si>
  <si>
    <t>TIGHT BUFFER FIBER MM(50) LSZH MR</t>
  </si>
  <si>
    <t>FIBRA ISOLADA MM(50) LSZH BR</t>
  </si>
  <si>
    <t>TIGHT BUFFER FIBER MM(50) LSZH BR</t>
  </si>
  <si>
    <t>FIBRA ISOLADA MM(50) LSZH VM</t>
  </si>
  <si>
    <t>TIGHT BUFFER FIBER MM(50) LSZH VM</t>
  </si>
  <si>
    <t>FIBRA ISOLADA MM(50) LSZH CZ</t>
  </si>
  <si>
    <t>TIGHT BUFFER FIBER MM(50) LSZH CZ</t>
  </si>
  <si>
    <t>CABO OPTICO CFOA-MM-DDR-S 36F (50) OM4 TS (PFV) LSZH (ABNT CL)</t>
  </si>
  <si>
    <t>OPTICAL CABLE CFOA-MM-DDR-S 36F (50) OM4 TS (PFV) LSZH (ABNT CL)</t>
  </si>
  <si>
    <t>CABLE OPTICO CFOA-MM-DDR-S 36F (50) OM4 TS (PFV) LSZH (ABNT CL)</t>
  </si>
  <si>
    <t>CABO OPTICO CFOA-SM-ARD-G 48F (ABNT CL)</t>
  </si>
  <si>
    <t>OPTICAL CABLE CFOA-SM-ARD-G 48F (ABNT CL)</t>
  </si>
  <si>
    <t>CABLE OPTICO CFOA-SM-ARD-G 48F (ABNT CL)</t>
  </si>
  <si>
    <t>ET02848</t>
  </si>
  <si>
    <t>a0A6100000blntz</t>
  </si>
  <si>
    <t>CORDAO DUPLEX CONECTORIZADO SM G-652D LC-UPC/SC-APC 80.0M - COG - AZUL</t>
  </si>
  <si>
    <t>DUPLEX OPTICAL PATCH CORD SM G-652D LC-UPC/SC-APC 80.0M - COG - BLUE</t>
  </si>
  <si>
    <t>PATCH CORD OPTICO DUPLEX CONECTORIZADO SM G-652D LC-UPC/SC-APC 80.0M - COG - AZUL</t>
  </si>
  <si>
    <t>DATA CABLE CAT. 6 U/UTP CMX OUTDOOR FILLER-LESS 1000FT POB BK</t>
  </si>
  <si>
    <t>ET03347</t>
  </si>
  <si>
    <t>a0A6100000blnzX</t>
  </si>
  <si>
    <t>FIBRA ISOLADA MM(50) LSZH PR</t>
  </si>
  <si>
    <t>TIGHT BUFFER FIBER MM(50) LSZH PR</t>
  </si>
  <si>
    <t>FIBRA ISOLADA MM(50) LSZH VT</t>
  </si>
  <si>
    <t>TIGHT BUFFER FIBER MM(50) LSZH VT</t>
  </si>
  <si>
    <t>FIBRA ISOLADA MM(50) LSZH RS</t>
  </si>
  <si>
    <t>TIGHT BUFFER FIBER MM(50) LSZH RS</t>
  </si>
  <si>
    <t>FIBRA ISOLADA MM(50) LSZH AC</t>
  </si>
  <si>
    <t>TIGHT BUFFER FIBER MM(50) LSZH AC</t>
  </si>
  <si>
    <t>CABO OPTICO CFOA-SM-AS120-S 12F G-652D TS NR</t>
  </si>
  <si>
    <t>OPTICAL CABLE CFOA-SM-AS120-S 12F G-652D TS NR</t>
  </si>
  <si>
    <t>CABLE OPTICO CFOA-SM-AS120-S 12F G-652D TS NR</t>
  </si>
  <si>
    <t>DIO BX24 24F SM SC-UPC (PIGTAIL ABNT)</t>
  </si>
  <si>
    <t>ODF BX24 24F SM SC-UPC (PIGTAIL ABNT)</t>
  </si>
  <si>
    <t>a0A6100000blo18</t>
  </si>
  <si>
    <t>CLIVADOR MODELO FITEL S326A</t>
  </si>
  <si>
    <t>FITEL 326A CLEAVER</t>
  </si>
  <si>
    <t>CABO OPTICO DROP SLIMCONNECTOR FIG.8 LOW FRICTION 01F CZ - ROLO 220M (TRADUTOR OPT) (2 PONTAS CONECTORIZADAS)</t>
  </si>
  <si>
    <t>OPTICAL CABLE DROP SLIMCONNECTOR FIG.8 LOW FRICTION 01F CZ - 220M ROLL (TRANSLATOR FCT) (CONNECTORIZED 2 ENDS)</t>
  </si>
  <si>
    <t>CABLE OPTICO DROP SLIMCONNECTOR FIG.8 LOW FRICTION 01F CZ - ROLLO 220M (CON TRADUCTOR OPT) (CONECTORIZADO 2 PUNTAS)</t>
  </si>
  <si>
    <t>CABO OPTICO DROP SLIMCONNECTOR FIG.8 LOW FRICTION 01F CZ - ROLO 300M (TRADUTOR OPT) (2 PONTAS CONECTORIZADAS)</t>
  </si>
  <si>
    <t>OPTICAL CABLE DROP SLIMCONNECTOR FIG.8 LOW FRICTION 01F CZ - 300M ROLL (TRANSLATOR FCT) (CONNECTORIZED 2 ENDS)</t>
  </si>
  <si>
    <t>CABLE OPTICO DROP SLIMCONNECTOR FIG.8 LOW FRICTION 01F CZ - ROLLO 300M (CON TRADUCTOR OPT) (CONECTORIZADO 2 PUNTAS)</t>
  </si>
  <si>
    <t>CABO OPTICO CFOT-BLI-UB 48F G-657A2 LSZH (SIMPLUSLAN INDOOR/OUTDOOR FTTA)</t>
  </si>
  <si>
    <t>OPTICAL CABLE CFOT-BLI-UB 48F G-657A2 LSZH CZ (SIMPLUSLAN INDOOR/OUTDOOR FTTA)</t>
  </si>
  <si>
    <t>CABLE OPTICO CFOT-BLI-UB 48F G-657A2 LSZH CZ (SIMPLUSLAN INDOOR/OUTDOOR FTTA)</t>
  </si>
  <si>
    <t>CABO OPTICO CFOT-BLI-UB 24F G-657A2 LSZH CZ (SIMPLUSLAN INDOOR/OUTDOOR FTTA)</t>
  </si>
  <si>
    <t>OPTICAL CABLE CFOT-BLI-UB 24F G-657A2 LSZH CZ (SIMPLUSLAN INDOOR/OUTDOOR FTTA)</t>
  </si>
  <si>
    <t>CABLE OPTICO CFOT-BLI-UB 24F G-657A2 LSZH CZ (SIMPLUSLAN INDOOR/OUTDOOR FTTA)</t>
  </si>
  <si>
    <t>FIBRA ISOLADA MM(50) OM4 LSZH VT</t>
  </si>
  <si>
    <t>TIGHT BUFFER FIBER MM(50) OM4 LSZH VT</t>
  </si>
  <si>
    <t>FIBRA ISOLADA MM(50) OM4 LSZH PR</t>
  </si>
  <si>
    <t>TIGHT BUFFER FIBER MM(50) OM4 LSZH PR</t>
  </si>
  <si>
    <t>SERVICE CABLE CONECTORIZADO 12F SM BLI A/B G-657A MPO12-APC(M)/MPO12-APC(M) 0.8D3/0.8D3 6.0M - UT - LSZH - AZUL -  TIPO B</t>
  </si>
  <si>
    <t>TRUNK CABLE PRE-TERMINATED 12F SM BLI A/B G-657A MPO12-APC(M)/MPO12-APC(M) 0.8D3/0.8D3 6.0M - UT - LSZH - BLUE -  TYPE B</t>
  </si>
  <si>
    <t>CABLE TRONCAL CONECTORIZADO 12F SM BLI A/B G-657A MPO12-APC(M)/MPO12-APC(M) 0.8D3/0.8D3 6.0M - UT - LSZH - AZUL -  TIPO B</t>
  </si>
  <si>
    <t>SERVICE CABLE CONECTORIZADO 12F SM BLI A/B G-657A MPO12-APC(M)/MPO12-APC(M) 0.8D3/0.8D3 7.0M - UT - LSZH - AZUL -  TIPO B</t>
  </si>
  <si>
    <t>TRUNK CABLE PRE-TERMINATED 12F SM BLI A/B G-657A MPO12-APC(M)/MPO12-APC(M) 0.8D3/0.8D3 7.0M - UT - LSZH - BLUE -  TYPE B</t>
  </si>
  <si>
    <t>CABLE TRONCAL CONECTORIZADO 12F SM BLI A/B G-657A MPO12-APC(M)/MPO12-APC(M) 0.8D3/0.8D3 7.0M - UT - LSZH - AZUL -  TIPO B</t>
  </si>
  <si>
    <t>SERVICE CABLE CONECTORIZADO 12F SM BLI A/B G-657A MPO12-APC(M)/MPO12-APC(M) 0.8D3/0.8D3 8.0M - UT - LSZH - AZUL -  TIPO B</t>
  </si>
  <si>
    <t>TRUNK CABLE PRE-TERMINATED 12F SM BLI A/B G-657A MPO12-APC(M)/MPO12-APC(M) 0.8D3/0.8D3 8.0M - UT - LSZH - BLUE -  TYPE B</t>
  </si>
  <si>
    <t>CABLE TRONCAL CONECTORIZADO 12F SM BLI A/B G-657A MPO12-APC(M)/MPO12-APC(M) 0.8D3/0.8D3 8.0M - UT - LSZH - AZUL -  TIPO B</t>
  </si>
  <si>
    <t>SERVICE CABLE CONECTORIZADO 12F SM BLI A/B G-657A MPO12-APC(M)/MPO12-APC(M) 0.8D3/0.8D3 9.0M - UT - LSZH - AZUL -  TIPO B</t>
  </si>
  <si>
    <t>TRUNK CABLE PRE-TERMINATED 12F SM BLI A/B G-657A MPO12-APC(M)/MPO12-APC(M) 0.8D3/0.8D3 9.0M - UT - LSZH - BLUE -  TYPE B</t>
  </si>
  <si>
    <t>CABLE TRONCAL CONECTORIZADO 12F SM BLI A/B G-657A MPO12-APC(M)/MPO12-APC(M) 0.8D3/0.8D3 9.0M - UT - LSZH - AZUL -  TIPO B</t>
  </si>
  <si>
    <t>SERVICE CABLE CONECTORIZADO 12F SM BLI A/B G-657A MPO12-APC(M)/MPO12-APC(M) 0.8D3/0.8D3 11.0M - UT - LSZH - AZUL -  TIPO B</t>
  </si>
  <si>
    <t>TRUNK CABLE PRE-TERMINATED 12F SM BLI A/B G-657A MPO12-APC(M)/MPO12-APC(M) 0.8D3/0.8D3 11.0M - UT - LSZH - BLUE -  TYPE B</t>
  </si>
  <si>
    <t>CABLE TRONCAL CONECTORIZADO 12F SM BLI A/B G-657A MPO12-APC(M)/MPO12-APC(M) 0.8D3/0.8D3 11.0M - UT - LSZH - AZUL -  TIPO B</t>
  </si>
  <si>
    <t>SERVICE CABLE CONECTORIZADO 12F SM BLI A/B G-657A MPO12-APC(M)/MPO12-APC(M) 0.8D3/0.8D3 12.0M - UT - LSZH - AZUL -  TIPO B</t>
  </si>
  <si>
    <t>TRUNK CABLE PRE-TERMINATED 12F SM BLI A/B G-657A MPO12-APC(M)/MPO12-APC(M) 0.8D3/0.8D3 12.0M - UT - LSZH - BLUE -  TYPE B</t>
  </si>
  <si>
    <t>CABLE TRONCAL CONECTORIZADO 12F SM BLI A/B G-657A MPO12-APC(M)/MPO12-APC(M) 0.8D3/0.8D3 12.0M - UT - LSZH - AZUL -  TIPO B</t>
  </si>
  <si>
    <t>SERVICE CABLE CONECTORIZADO 12F SM BLI A/B G-657A MPO12-APC(M)/MPO12-APC(M) 0.8D3/0.8D3 13.0M - UT - LSZH - AZUL -  TIPO B</t>
  </si>
  <si>
    <t>TRUNK CABLE PRE-TERMINATED 12F SM BLI A/B G-657A MPO12-APC(M)/MPO12-APC(M) 0.8D3/0.8D3 13.0M - UT - LSZH - BLUE -  TYPE B</t>
  </si>
  <si>
    <t>CABLE TRONCAL CONECTORIZADO 12F SM BLI A/B G-657A MPO12-APC(M)/MPO12-APC(M) 0.8D3/0.8D3 13.0M - UT - LSZH - AZUL -  TIPO B</t>
  </si>
  <si>
    <t>SERVICE CABLE CONECTORIZADO 12F SM BLI A/B G-657A MPO12-APC(M)/MPO12-APC(M) 0.8D3/0.8D3 14.0M - UT - LSZH - AZUL -  TIPO B</t>
  </si>
  <si>
    <t>TRUNK CABLE PRE-TERMINATED 12F SM BLI A/B G-657A MPO12-APC(M)/MPO12-APC(M) 0.8D3/0.8D3 140.0M - UT - LSZH - BLUE -  TYPE B</t>
  </si>
  <si>
    <t>CABLE TRONCAL CONECTORIZADO 12F SM BLI A/B G-657A MPO12-APC(M)/MPO12-APC(M) 0.8D3/0.8D3 14.0M - UT - LSZH - AZUL -  TIPO B</t>
  </si>
  <si>
    <t>SERVICE CABLE CONECTORIZADO 12F SM BLI A/B G-657A MPO12-APC(M)/MPO12-APC(M) 0.8D3/0.8D3 16.0M - UT - LSZH - AZUL -  TIPO B</t>
  </si>
  <si>
    <t>TRUNK CABLE PRE-TERMINATED 12F SM BLI A/B G-657A MPO12-APC(M)/MPO12-APC(M) 0.8D3/0.8D3 16.0M - UT - LSZH - BLUE -  TYPE B</t>
  </si>
  <si>
    <t>CABLE TRONCAL CONECTORIZADO 12F SM BLI A/B G-657A MPO12-APC(M)/MPO12-APC(M) 0.8D3/0.8D3 16.0M - UT - LSZH - AZUL -  TIPO B</t>
  </si>
  <si>
    <t>FIBRA ISOLADA MM(50) OM4 LSZH AM</t>
  </si>
  <si>
    <t>TIGHT BUFFER FIBER MM(50) OM4 LSZH AM</t>
  </si>
  <si>
    <t>FIBRA ISOLADA MM(50) OM4 LSZH VM</t>
  </si>
  <si>
    <t>TIGHT BUFFER FIBER MM(50) OM4 LSZH VM</t>
  </si>
  <si>
    <t>FIBRA ISOLADA MM(50) OM4 LSZH CZ</t>
  </si>
  <si>
    <t>TIGHT BUFFER FIBER MM(50) OM4 LSZH CZ</t>
  </si>
  <si>
    <t>FIBRA ISOLADA MM(50) OM4 LSZH BR</t>
  </si>
  <si>
    <t>TIGHT BUFFER FIBER MM(50) OM4 LSZH BR</t>
  </si>
  <si>
    <t>FIBRA ISOLADA MM(50) OM4 LSZH MR</t>
  </si>
  <si>
    <t>TIGHT BUFFER FIBER MM(50) OM4 LSZH MR</t>
  </si>
  <si>
    <t>FIBRA ISOLADA MM(50) OM4 LSZH VD</t>
  </si>
  <si>
    <t>TIGHT BUFFER FIBER MM(50) OM4 LSZH VD</t>
  </si>
  <si>
    <t>FIBRA ISOLADA MM(50) OM4 LSZH LA</t>
  </si>
  <si>
    <t>TIGHT BUFFER FIBER MM(50) OM4 LSZH LA</t>
  </si>
  <si>
    <t>FIBRA ISOLADA MM(50) OM4 LSZH AZ</t>
  </si>
  <si>
    <t>TIGHT BUFFER FIBER MM(50) OM4 LSZH AZ</t>
  </si>
  <si>
    <t>FIBRA ISOLADA MM(50) OM4 LSZH AC</t>
  </si>
  <si>
    <t>TIGHT BUFFER FIBER MM(50) OM4 LSZH AC</t>
  </si>
  <si>
    <t>FIBRA ISOLADA MM(50) OM4 LSZH RS</t>
  </si>
  <si>
    <t>TIGHT BUFFER FIBER MM(50) OM4 LSZH RS</t>
  </si>
  <si>
    <t>EXTENSAO MONOFIBRA SM BLI A/B G-657A2 SC-APC 1.5M - LSZH - BRANCO - D0.9</t>
  </si>
  <si>
    <t>SIMPLEX OPTICAL PIGTAIL SM BLI A/B G-657A2 SC-APC 1.5M - LSZH - WHITE - D0.9</t>
  </si>
  <si>
    <t>EXTENSION MONOFIBRA SM BLI A/B G-657A2 SC-APC 1.5M - LSZH - BLANCO - D0.9</t>
  </si>
  <si>
    <t>EXTENSAO MONOFIBRA SM BLI A/B G-657A2 LC-UPC 1.5M - LSZH - BRANCO - D0.9</t>
  </si>
  <si>
    <t>SIMPLEX OPTICAL PIGTAIL SM BLI A/B G-657A2 LC-UPC 1.5M - LSZH - WHITE - D0.9</t>
  </si>
  <si>
    <t>EXTENSION MONOFIBRA SM BLI A/B G-657A2 LC-UPC 1.5M - LSZH - BLANCO - D0.9</t>
  </si>
  <si>
    <t>EXTENSAO MONOFIBRA OM3 LC-UPC 1.5M - LSZH - ACQUA - D0.9</t>
  </si>
  <si>
    <t>SIMPLEX OPTICAL PIGTAIL OM3 LC-UPC 1.5M - LSZH - AQUA - D0.9</t>
  </si>
  <si>
    <t>EXTENSION MONOFIBRA OM3 LC-UPC 1.5M - LSZH - ACQUA - D0.9</t>
  </si>
  <si>
    <t>EXTENSAO MONOFIBRA OM4 LC-UPC 1.5M - LSZH - ACQUA - D0.9</t>
  </si>
  <si>
    <t>SIMPLEX OPTICAL PIGTAIL OM4 LC-UPC 1.5M - LSZH - AQUA - D0.9</t>
  </si>
  <si>
    <t>EXTENSION MONOFIBRA OM4 LC-UPC 1.5M - LSZH - ACQUA - D0.9</t>
  </si>
  <si>
    <t>EXTENSAO OPTICA CONECTORIZADA 02F 50.0 ST-UPC 1.5M - LSZH - AMARELO - D0.9</t>
  </si>
  <si>
    <t>PIGTAIL AND OPTICAL ADAPTER KIT 02F 50.0 ST-UPC 1.5M - LSZH - YELLOW - D0.9</t>
  </si>
  <si>
    <t>EXTENSION OPTICA CONECTORIZADA 02F 50.0 ST-UPC 1.5M - LSZH - AMARILLO - D0.9</t>
  </si>
  <si>
    <t>EXTENSAO OPTICA CONECTORIZADA 02F OM3 ST-UPC 1.5M - LSZH - ACQUA - D0.9</t>
  </si>
  <si>
    <t>PIGTAIL AND OPTICAL ADAPTER KIT 02F OM3 ST-UPC 1.5M - LSZH - ACQUA - D0.9</t>
  </si>
  <si>
    <t>EXTENSION OPTICA CONECTORIZADA 02F OM3 ST-UPC 1.5M - LSZH - ACQUA - D0.9</t>
  </si>
  <si>
    <t>EXTENSAO OPTICA CONECTORIZADA 02F SM BLI A/B G-657A2 ST-UPC 1.5M - LSZH - BRANCO - D0.9</t>
  </si>
  <si>
    <t>PIGTAIL AND OPTICAL ADAPTER KIT 02F SM BLI A/B G-657A2 ST-UPC 1.5M - LSZH - WHITE - D0.9</t>
  </si>
  <si>
    <t>EXTENSION OPTICA CONECTORIZADA 02F SM BLI A/B G-657A2 ST-UPC 1.5M - LSZH - BLANCO - D0.9</t>
  </si>
  <si>
    <t>EXTENSAO OPTICA CONECTORIZADA 02F SM BLI A/B G-657A2 E2000-APC 1.5M - LSZH - BRANCO - D0.9</t>
  </si>
  <si>
    <t>PIGTAIL AND OPTICAL ADAPTER KIT 02F SM BLI A/B G-657A2 E2000-APC 1.5M - LSZH - WHITE - D0.9</t>
  </si>
  <si>
    <t>EXTENSION OPTICA CONECTORIZADA 02F SM BLI A/B G-657A2 E2000-APC 1.5M - LSZH - BLANCO - D0.9</t>
  </si>
  <si>
    <t>ELABORAÇÃO DE PROJETO DE REFORÇO ESTRUTURAL</t>
  </si>
  <si>
    <t>CLIVADOR FITEL S326A</t>
  </si>
  <si>
    <t>FITEL S326A CLIVER</t>
  </si>
  <si>
    <t>ROSETA OPTICA 1P INLINE SOBREPOR C/ 1 ADAP SC-APC BTB</t>
  </si>
  <si>
    <t>SLIMBOX INLINE INDOOR ROSETTE 1P OVERLAY W/ 1 ADAP SC-APC BTB</t>
  </si>
  <si>
    <t>ROSETA OPTICA 1P INLINE SOBREPONER C/ 1 ADAP SC-APC BTB</t>
  </si>
  <si>
    <t>CABO OPTICO CFOA-SM-DDR-S 144F TS (PFV) (CATV)</t>
  </si>
  <si>
    <t>OPTICAL CABLE CFOA-SM-DDR-S 144F TS (PFV) (CATV)</t>
  </si>
  <si>
    <t>CABLE OPTICO CFOA-SM-DDR-S 144F TS (PFV) (CATV)</t>
  </si>
  <si>
    <t>ET03061</t>
  </si>
  <si>
    <t>a0A6100000blnwO</t>
  </si>
  <si>
    <t>CABO OPTICO CFOA-SM-DDR-S 48F G-652D (PFV SR) LSZH (I)</t>
  </si>
  <si>
    <t>OPTICAL CABLE CFOA-SM-DDR-S 48F G-652D (PFV SR) LSZH (I)</t>
  </si>
  <si>
    <t>CABLE OPTICO CFOA-SM-DDR-S 48F G-652D (PFV SR) LSZH (I)</t>
  </si>
  <si>
    <t>ET02282</t>
  </si>
  <si>
    <t>a0A6100000blnn4</t>
  </si>
  <si>
    <t>SERVICE CABLE CONECTORIZADO 08F 62.5 ST-UPC/ST-UPC 1.5D2/1.5D2 10.0M - TIGHT-AR (PFV) - LSZH - PRETO/LARANJA (A - B) (1X CAMISA DE PUXAMENTO IP65)</t>
  </si>
  <si>
    <t>TRUNK CABLE PRE-TERMINATED 08F 62.5 ST-UPC/ST-UPC 1.5D2/1.5D2 10.0M - TIGHT-AR (PFV) - LSZH - BLACK/ORANGE (A - B) (1X CAMISA DE PUXAMENTO IP65)</t>
  </si>
  <si>
    <t>CABLE TRONCAL CONECTORIZADO 08F 62.5 ST-UPC/ST-UPC 1.5D2/1.5D2 10.0M - TIGHT-AR (PFV) - LSZH - NEGRO/NARANJA (A - B) (1X CAMISA DE PUXAMENTO IP65)</t>
  </si>
  <si>
    <t>CORDAO DUPLEX CONECTORIZADO SM FC-UPC/SC-APC 15.0M - COG - AZUL</t>
  </si>
  <si>
    <t>DUPLEX OPTICAL PATCH CORD SM FC-UPC/SC-APC 15.0M - OFN - BLUE</t>
  </si>
  <si>
    <t>PATCH CORD OPTICO DUPLEX CONECTORIZADO SM FC-UPC/SC-APC 15.0M - COG - AZUL</t>
  </si>
  <si>
    <t>CAIXA TERMINAL OPTICA PRE-CONECTORIZADA FK-CTOP-16P (MB SLIM + 2 KITS DERIVARAÇÃO)</t>
  </si>
  <si>
    <t>PRE-TERMINATED SLIMBOX DROP TERMINAL FK-CTOP-16P (BM SLIM + 2 DERIVATION KITS)</t>
  </si>
  <si>
    <t>CAJA TERMINAL OPTICA PRE-CONECTORIZADA FK-CTOP-16P (MB SLIM + 2 KITS DERIVARACION)</t>
  </si>
  <si>
    <t>CABO OPTICO AT-3BE52YT-288</t>
  </si>
  <si>
    <t>OPTICAL CABLE AT-3BE52YT-288</t>
  </si>
  <si>
    <t>CABLE OPTICO AT-3BE52YT-288</t>
  </si>
  <si>
    <t>BASTIDOR 19" COM DIVISOR OPTICO 1 X 1X32 G.657A SC-UPC/SC-UPC</t>
  </si>
  <si>
    <t>19" FRAME WITH SPLITTER 1 X 1X32 G.657A SC-UPC/SC-UPC</t>
  </si>
  <si>
    <t>BASTIDOR 19" CON DIVISOR OPTICO 1 X 1X32 G.657A SC-UPC/SC-UPC</t>
  </si>
  <si>
    <t>CABO TRANSMISSAO DE DADOS U/UTP CAT.5E 24AWGX4P CMX OUTDOOR BL 5000FT ROHS</t>
  </si>
  <si>
    <t>DATA CABLE U/UTP CAT.5E 24AWGX4P CMX OUTDOOR BL 5000FT ROHS</t>
  </si>
  <si>
    <t>CABLE TRASMISION DATOS U/UTP CAT.5E 24AWGX4P CMX OUTDOOR BL 5000FT ROHS</t>
  </si>
  <si>
    <t>CABO OPTICO OPGW CG1.005.102.S12 (CENTRUM 12F SM) 52MM2</t>
  </si>
  <si>
    <t>OPGW CABLE CG1.005.102.S12 (CENTRUM 12F SM) 52MM2</t>
  </si>
  <si>
    <t>CABLE OPTICO OPGW CG1.005.102.S12 (CENTRUM 12F SM) 52MM2</t>
  </si>
  <si>
    <t>ET02528</t>
  </si>
  <si>
    <t>a0A6100000blnq4</t>
  </si>
  <si>
    <t>CABO OPTICO  AT-3BE27D4-024-CLCB</t>
  </si>
  <si>
    <t>OPTICAL CABLE AT-3BE27D4-024-CLCB</t>
  </si>
  <si>
    <t>CABLE OPTICO AT-3BE27D4-024-CLCB</t>
  </si>
  <si>
    <t>CABO OPTICO AT-X2727NT-048-CKIB-24/24-3B-J</t>
  </si>
  <si>
    <t>OPTICAL CABLE  AT-X2727NT-048-CKIB-24/24-3B-J</t>
  </si>
  <si>
    <t>CABLE OPTICO  AT-X2727NT-048-CKIB-24/24-3B-J</t>
  </si>
  <si>
    <t>CABO OPTICO AT-X2727NT-096-CKIB-12/84-3B-J</t>
  </si>
  <si>
    <t>OPTICAL CABLE AT-X2727NT-096-CKIB-12/84-3B-J</t>
  </si>
  <si>
    <t>CABLE OPTICOAT-X2727NT-096-CKIB-12/84-3B-J</t>
  </si>
  <si>
    <t>CABO OPTICO  AT-X2727NT-096-CKIB-24/72-3B-J</t>
  </si>
  <si>
    <t>OPTICAL CABLE  AT-X2727NT-096-CKIB-24/72-3B-J</t>
  </si>
  <si>
    <t>CABLE OPTICO  AT-X2727NT-096-CKIB-24/72-3B-J</t>
  </si>
  <si>
    <t>CABO OPTICO CFOA-SM-DD 48F G.652D TS</t>
  </si>
  <si>
    <t>OPTICAL CABLE CFOA-SM-DD 48F G.652D TS</t>
  </si>
  <si>
    <t>CABLE OPTICO CFOA-SM-DD 48F G.652D TS</t>
  </si>
  <si>
    <t>CABO OPTICO CFOA-SM-DD-S 64F G-652D TS</t>
  </si>
  <si>
    <t>OPTICAL CABLE CFOA-SM-DD-S 64F G-652D TS</t>
  </si>
  <si>
    <t>CABLE OPTICO CFOA-SM-DD-S 64F G-652D TS</t>
  </si>
  <si>
    <t>ET02119</t>
  </si>
  <si>
    <t>a0A6100000blnlF</t>
  </si>
  <si>
    <t>CABO OPTICO CFOA-SM-DD-S 128F G-652D TS</t>
  </si>
  <si>
    <t>OPTICAL CABLE CFOA-SM-DD-S 128F G-652D</t>
  </si>
  <si>
    <t>CABLE OPTICO CFOA-SM-DD-S 128F G-652D TS</t>
  </si>
  <si>
    <t>SERVIÇOS DE INSTALAÇÃO DO SISTEMA DE CABEAMENTO ÓPTICO</t>
  </si>
  <si>
    <t>Start-up - Pacote de Serviços para Equipamentos FTTx / Vídeo Overlay / Laserway / Wi-Fi - VCS</t>
  </si>
  <si>
    <t>Start-up - FTTx Equipment Service Package / Video Overlay / Laserway / Wi-Fi - VMA - VCS</t>
  </si>
  <si>
    <t>Start-up - Paquete de servicios para equipos FTTx / Video Overlay / Laserway / Wi-Fi - VMA - VCS</t>
  </si>
  <si>
    <t>SERVICE CABLE CONECTORIZADO PREMIUM UNIVERSAL 12F OM5 MPO12-UPC(U)/MPO12-UPC(U) 0.8D3/0.8D3 80.0M - UT - LSZH - LIME GREEN - TIPO U</t>
  </si>
  <si>
    <t>TRUNK CABLE PRE-TERMINATED PREMIUM 12F OM5 MPO12-UPC(U)/MPO12-UPC(U) 0.8D3/0.8D3 - 80.0M - UT - LSZH - LIME GREEN - TYPE U</t>
  </si>
  <si>
    <t>CABLE TRONCAL CONECTORIZADO PREMIUM 12F OM5 MPO12-UPC(U)/MPO12-UPC(U) 0.8D3/0.8D3 - 80.0M - UT - LSZH - LIME GREEN - TIPO U</t>
  </si>
  <si>
    <t>SERVICE CABLE CONECTORIZADO PREMIUM UNIVERSAL 12F OM5 MPO12-UPC(U)/MPO12-UPC(U) 0.8D3/0.8D3 30.0M - UT - LSZH - LIME GREEN - TIPO U</t>
  </si>
  <si>
    <t>TRUNK CABLE PRE-TERMINATED PREMIUM 12F OM5 MPO12-UPC(U)/MPO12-UPC(U) 0.8D3/0.8D3 - 30.0M - UT - LSZH - LIME GREEN - TYPE U</t>
  </si>
  <si>
    <t>CABLE TRONCAL CONECTORIZADO PREMIUM 12F OM5 MPO12-UPC(U)/MPO12-UPC(U) 0.8D3/0.8D3 - 30.0M - UT - LSZH - LIME GREEN - TIPO U</t>
  </si>
  <si>
    <t>SERVICE CABLE CONECTORIZADO PREMIUM UNIVERSAL 12F OM5 MPO12-UPC(U)/MPO12-UPC(U) 0.8D3/0.8D3 40.0M - UT - LSZH - LIME GREEN - TIPO U</t>
  </si>
  <si>
    <t>TRUNK CABLE PRE-TERMINATED PREMIUM 12F OM5 MPO12-UPC(U)/MPO12-UPC(U) 0.8D3/0.8D3 - 40.0M - UT - LSZH - LIME GREEN - TYPE U</t>
  </si>
  <si>
    <t>CABLE TRONCAL CONECTORIZADO PREMIUM 12F OM5 MPO12-UPC(U)/MPO12-UPC(U) 0.8D3/0.8D3 - 40.0M - UT - LSZH - LIME GREEN - TIPO U</t>
  </si>
  <si>
    <t>SERVICE CABLE CONECTORIZADO PREMIUM UNIVERSAL 12F OM5 MPO12-UPC(U)/MPO12-UPC(U) 0.8D3/0.8D3 50.0M - UT - LSZH - LIME GREEN - TIPO U</t>
  </si>
  <si>
    <t>TRUNK CABLE PRE-TERMINATED PREMIUM 12F OM5 MPO12-UPC(U)/MPO12-UPC(U) 0.8D3/0.8D3 - 50.0M - UT - LSZH - LIME GREEN - TYPE U</t>
  </si>
  <si>
    <t>CABLE TRONCAL CONECTORIZADO PREMIUM 12F OM5 MPO12-UPC(U)/MPO12-UPC(U) 0.8D3/0.8D3 - 50.0M - UT - LSZH - LIME GREEN - TIPO U</t>
  </si>
  <si>
    <t>SERVICE CABLE CONECTORIZADO PREMIUM UNIVERSAL 12F OM5 MPO12-UPC(U)/MPO12-UPC(U) 0.8D3/0.8D3 20.0M - UT - LSZH - LIME GREEN - TIPO U</t>
  </si>
  <si>
    <t>TRUNK CABLE PRE-TERMINATED PREMIUM 12F OM5 MPO12-UPC(U)/MPO12-UPC(U) 0.8D3/0.8D3 - 20.0M - UT - LSZH - LIME GREEN - TYPE U</t>
  </si>
  <si>
    <t>CABLE TRONCAL CONECTORIZADO PREMIUM 12F OM5 MPO12-UPC(U)/MPO12-UPC(U) 0.8D3/0.8D3 - 20.0M - UT - LSZH - LIME GREEN - TIPO U</t>
  </si>
  <si>
    <t>CORDAO DUPLEX CONECTORIZADO PREMIUM OM5 LC(UB)-UPC/LC(UB)-UPC - 2.0M - LSZH - LIME GREEN</t>
  </si>
  <si>
    <t>DUPLEX OPTICAL PATCH CORD PREMIUM OM5 LC(UB)-UPC/LC(UB)-UPC - 2.0M - LSZH - LIME GREEN</t>
  </si>
  <si>
    <t>PATCH CORD OPTICO DUPLEX CONECTORIZADO PREMIUM OM5 LC(UB)-UPC/LC(UB)-UPC - 2.0M - LSZH - LIME GREEN</t>
  </si>
  <si>
    <t>DIVISOR OPTICO PLC 1X4 BLI A/B G-657A LC-APC/LC-APC 0.65D0.9/0.65D0.9</t>
  </si>
  <si>
    <t>OPTICAL SPLITTER PLC 1X4 BLI A/B G-657A LC-APC/LC-APC 0.65D0.9/0.65D0.9</t>
  </si>
  <si>
    <t>DIVISOR OPTICO PLC MODULAR LGX 2X 1X8 BLI A/B G-657A LC-APC/LC-APC</t>
  </si>
  <si>
    <t>OPTICAL SPLITTER PLC MODULAR LGX 2X 1X8 BLI A/B G-657A LC-APC/LC-APC</t>
  </si>
  <si>
    <t>CABO OPTICO CFOAC-BLI-CM-01-AR-LSZH A2 CZ - BOBINA DPE (DROP COMPACTO FIG.8 LOW FRICTION)</t>
  </si>
  <si>
    <t>OPTICAL CABLE CFOAC-BLI-CM-01-AR-LSZH A2 CZ - REEL DPE (COMPACT LOW FRICTION FIG.8 DROP)</t>
  </si>
  <si>
    <t>CABLE OPTICO CFOAC-BLI-CM-01-AR-LSZH A2 CZ - CARRETE DPE (DROP COMPACTO FIG.8 LOW FRICTION)</t>
  </si>
  <si>
    <t>ET04452</t>
  </si>
  <si>
    <t>a0A4N00001qQj1e</t>
  </si>
  <si>
    <t>PLAQUETA PARA FK-CTO-16MC (CAIXA TERMINAL OPTICA CONECTORIZADA) - LOGO VOAFIBRA</t>
  </si>
  <si>
    <t>LOGOMARK FOR FK-CTO-16MC (SLIMBOX DROP TERMINAL) - LOGO VOAFIBRA</t>
  </si>
  <si>
    <t>PLACA PARA FK-CTO-16MC (CAJA TERMINAL OPTICA CONECTORIZADA) - LOGO VOAFIBRA</t>
  </si>
  <si>
    <t>PATCH CORD U/UTP MULTILAN CAT.5E - CM - T568A/B - 20.0M - PRETO</t>
  </si>
  <si>
    <t>U/UTP CAT.5E COPPER PATCH CORD  MULTILAN - CM - T568A/B - 20.0M - BLACK</t>
  </si>
  <si>
    <t>PATCH CORD U/UTP MULTILAN CAT.5E - CM - T568A/B - 20.0M - NEGRO</t>
  </si>
  <si>
    <t>PATCH CORD F/UTP GIGALAN AUGMENTED CAT.6A - LSZH - T568A/B - 2.5M - VERMELHO (BLINDADO)</t>
  </si>
  <si>
    <t>F/UTP CAT.6A COPPER PATCH CORD GIGALAN AUGMENTED - LSZH - T568A/B - 2.5M - RED (SHIELDED)</t>
  </si>
  <si>
    <t>PATCH CORD F/UTP GIGALAN AUGMENTED CAT.6A - LSZH - T568A/B - 2.5M - ROJO (BLINDADO)</t>
  </si>
  <si>
    <t>ET01641</t>
  </si>
  <si>
    <t>a0A6100000blngl</t>
  </si>
  <si>
    <t>PATCH PANEL DESCARREGADO 24P BLINDADO</t>
  </si>
  <si>
    <t>UTP SHIELDED PATCH PANEL 24P</t>
  </si>
  <si>
    <t>PATCH PANEL DESCARGADO BLINDADO 24P</t>
  </si>
  <si>
    <t>ET01945</t>
  </si>
  <si>
    <t>a0A6100000blnju</t>
  </si>
  <si>
    <t>SERVICE CABLE CONECTORIZADO PREMIUM UNIVERSAL 12F BLI-A/B G-657A MPO12-APC(U)/MPO12-APC(U) 0.8D3/0.8D3 30.0M - UT - LSZH - AMARELO</t>
  </si>
  <si>
    <t>TRUNK CABLE PRE-TERMINATED PREMIUM 12F BLI-A/B G-657A MPO12-APC(U)/MPO12-APC(U) 0.8D3/0.8D3 30.0M - UT - LSZH - YELLOW</t>
  </si>
  <si>
    <t>CABLE TRONCAL CONECTORIZADO PREMIUM 12F BLI-A/B G-657A MPO12-APC(U)/MPO12-APC(U) 0.8D3/0.8D3 30.0M - UT - LSZH - AMARILLO</t>
  </si>
  <si>
    <t>SERVICE CABLE CONECTORIZADO PREMIUM UNIVERSAL 12F BLI-A/B G-657A MPO12-APC(U)/MPO12-APC(U) 0.8D3/0.8D3 80.0M - UT - LSZH - AMARELO</t>
  </si>
  <si>
    <t>TRUNK CABLE PRE-TERMINATED PREMIUM 12F BLI-A/B G-657A MPO12-APC(U)/MPO12-APC(U) 0.8D3/0.8D3 80.0M - UT - LSZH - YELLOW</t>
  </si>
  <si>
    <t>CABLE TRONCAL CONECTORIZADO PREMIUM 12F BLI-A/B G-657A MPO12-APC(U)/MPO12-APC(U) 0.8D3/0.8D3 80.0M - UT - LSZH - AMARILLO</t>
  </si>
  <si>
    <t>CABO OPTICO CFOA-SM-DD-S 288F G-652D NR (24F/T - CATV)</t>
  </si>
  <si>
    <t>OPTICAL CABLE CFOA-SM-DD-S 288F G-652D NR (24F/T - CATV)</t>
  </si>
  <si>
    <t>CABLE OPTICO CFOA-SM-DD-S 288F G-652D NR (24F/T - CATV)</t>
  </si>
  <si>
    <t>ET04073</t>
  </si>
  <si>
    <t>a0A6100001W3uoP</t>
  </si>
  <si>
    <t>CORDAO DUPLEX CONECTORIZADO SM LC-APC/SC-APC 15.0M - LSZH - AZUL</t>
  </si>
  <si>
    <t>DUPLEX OPTICAL PATCH CORD SM LC-APC/SC-APC 15.0M - LSZH - BLUE</t>
  </si>
  <si>
    <t>PATCH CORD OPTICO DUPLEX CONECTORIZADO SM LC-APC/SC-APC 15.0M - LSZH - AZUL</t>
  </si>
  <si>
    <t>Start-up - Pacote de Serviços para Software de Provisionamento e Monitoramento GPON - VCS</t>
  </si>
  <si>
    <t>Start-up - Service Pack for GPON Provisioning and Monitoring Software - VCS</t>
  </si>
  <si>
    <t>Start-up - Paquete de Servicios para Software de Provisionamiento y Monitoreo GPON - VCS</t>
  </si>
  <si>
    <t>PS00009</t>
  </si>
  <si>
    <t>a0A6100000qvy8a</t>
  </si>
  <si>
    <t>CABO OPTICO AT-3BE27D6-024-TPDE</t>
  </si>
  <si>
    <t>OPTICAL CABLE AT-3BE27D6-024-TPDE</t>
  </si>
  <si>
    <t>CABLE OPTICO AT-3BE27D6-024-TPDE</t>
  </si>
  <si>
    <t>BASTIDOR 19" COM DIVISOR OPTICO 1 X 2X64 G.657A SC-APC/SC-APC</t>
  </si>
  <si>
    <t>19" FRAME WITH SPLITTER 1 X 2X64 G.657A SC-APC/SC-APC</t>
  </si>
  <si>
    <t>BASTIDOR 19" CON DIVISOR OPTICO 1 X 2X64 G.657A SC-APC/SC-APC</t>
  </si>
  <si>
    <t>Start-up - Pacote de Serviços para Software de Provisionamento e Monitoramento GPON - VMA</t>
  </si>
  <si>
    <t>Start-up - Service Pack for GPON Provisioning and Monitoring Software - VMA</t>
  </si>
  <si>
    <t>Start-up - Paquete de Servicios para Software de Provisionamiento y Monitoreo GPON - VMA</t>
  </si>
  <si>
    <t>Start-up - Pacote de Serviços para Software de Provisionamento e Monitoramento GPON - VEX / VMX</t>
  </si>
  <si>
    <t>Start-up - Service Pack for GPON Provisioning and Monitoring Software - VEX / VMX</t>
  </si>
  <si>
    <t>Start-up - Paquete de Servicios para Software de Provisionamiento y Monitoreo GPON - VEX / VMX</t>
  </si>
  <si>
    <t>Start-up - Pacote de Serviços para Software de Provisionamento e Monitoramento GPON - Nordeste</t>
  </si>
  <si>
    <t>Start-up - Services Package for Provisioning and Monitoring Software GPON - Northeast</t>
  </si>
  <si>
    <t>Start-up - Paquete de Servicios para Software de Provisionamiento y Monitoreo GPON - Nordeste</t>
  </si>
  <si>
    <t>Start-up - Pacote de Serviços para Software de Provisionamento e Monitoramento GPON - Sul/Sudeste/Centro Oeste</t>
  </si>
  <si>
    <t>Start-up - Service Pack for GPON Provisioning and Monitoring Software - South/Southeast/Midwest</t>
  </si>
  <si>
    <t>Start-up - Paquete de Servicios para Software de Provisionamiento y Monitoreo GPON - Sur/Sudeste/Centro Oeste</t>
  </si>
  <si>
    <t>Start-up - Pacote de Serviços para Software de Provisionamento e Monitoramento GPON - Norte</t>
  </si>
  <si>
    <t>Start-up - Service Pack for GPON Provisioning and Monitoring Software - North</t>
  </si>
  <si>
    <t>Start-up - Paquete de Servicios para Software de Provisionamiento y Monitoreo GPON - Norte</t>
  </si>
  <si>
    <t>Start-up - Pacote de Serviços para Software de Provisionamento e Monitoramento GPON - EMEA</t>
  </si>
  <si>
    <t>Start-up - Service Pack for GPON Provisioning and Monitoring Software - EMEA</t>
  </si>
  <si>
    <t>Start-up - Paquete de Servicios para Software de Provisionamiento y Monitoreo GPON - EMEA</t>
  </si>
  <si>
    <t>Start-up - Pacote de Serviços para Software de Provisionamento e Monitoramento GPON - SEA</t>
  </si>
  <si>
    <t>Start-up - Service Pack for GPON Provisioning and Monitoring Software - SEA</t>
  </si>
  <si>
    <t>Start-up - Paquete de Servicios para Software de Provisionamiento y Monitoreo GPON - SEA</t>
  </si>
  <si>
    <t>CABO OPTICO CFOA-NZD-AS120-S 72F TS NR (CATV - NZD LA)</t>
  </si>
  <si>
    <t>OPTICAL CABLE CFOA-NZD-AS120-S 72F TS NR (CATV - NZD LA)</t>
  </si>
  <si>
    <t>CABLE OPTICO CFOA-NZD-AS120-S 72F TS NR (CATV - NZD LA)</t>
  </si>
  <si>
    <t>ET02858</t>
  </si>
  <si>
    <t>a0A6100000blnu6</t>
  </si>
  <si>
    <t>CABO OPTICO CFOA-NZD-AS120-S 72F TS NR (CATV)</t>
  </si>
  <si>
    <t>OPTICAL CABLE CFOA-NZD-AS120-S 72F TS NR (CATV)</t>
  </si>
  <si>
    <t>CABLE OPTICO CFOA-NZD-AS120-S 72F TS NR (CATV)</t>
  </si>
  <si>
    <t>CABO OPTICO CFOA-SM-AS200-S 48F TS RC (ABNT CL)</t>
  </si>
  <si>
    <t>OPTICAL CABLE CFOA-SM-AS200-S 48F TS RC (ABNT CL)</t>
  </si>
  <si>
    <t>CABLE OPTICO CFOA-SM-AS200-S 48F TS RC (ABNT CL)</t>
  </si>
  <si>
    <t>CABO OPTICO CFOA-SM-DER-G (PFV) 48F (ABNT CL)</t>
  </si>
  <si>
    <t>OPTICAL CABLE CFOA-SM-DER-G (PFV) 48F (ABNT CL)</t>
  </si>
  <si>
    <t>CABLE OPTICO CFOA-SM-DER-G (PFV) 48F (ABNT CL)</t>
  </si>
  <si>
    <t>PATCH CORD OPTICO MONOFIBRA CONECTORIZADO SM G-652D SC-APC/SC-UPC 1.5M - LSZH AMARILLO</t>
  </si>
  <si>
    <t>PATCH CORD OPTICO MONOFIBRA CONECTORIZADO SM G-652D SC-APC/SC-UPC 1.5M - LSZH  AMARILLO</t>
  </si>
  <si>
    <t>CABO OPTICO DROP CIRCULAR COMPACTO FTTH 01 BLI LSZH TPU SC-APC - ROLO 200M - OD3.00</t>
  </si>
  <si>
    <t>OPTICAL COMPACT ROUND DROP CABLE FTTH 01 BLI LSZH TPU SC-APC/SC-APC - ROLL 200M - OD3.00</t>
  </si>
  <si>
    <t>CABLE OPTICO DROP CIRCULAR COMPACTO FTTH 01F BLI LSZH TPU SC-APC/SC-APC - ROLO 200M - OD3.00</t>
  </si>
  <si>
    <t>ET04454</t>
  </si>
  <si>
    <t>a0A4N00001qQjLQ</t>
  </si>
  <si>
    <t>CABO OPTICO CFOAC-BLI-A/B-CM-01-CO-LSZH PR - BOBINA 500M (DROP FAST COMPACTO)</t>
  </si>
  <si>
    <t>OPTICAL CABLE CFOAC-BLI-A/B-CM-01-CO-LSZH PR - REEL 500M (COMPACT FAST DROP)</t>
  </si>
  <si>
    <t>CABLE OPTICO CFOAC-BLI-A/B-CM-01-CO-LSZH PR - CARRETE 500M (DROP FAST COMPACTO)</t>
  </si>
  <si>
    <t>ET03626</t>
  </si>
  <si>
    <t>a0A6100001Ib5T4</t>
  </si>
  <si>
    <t>CORDAO DUPLEX CONECTORIZADO MM LC-UPC 10.0M LSZH (10.0M DE PATCH CORD MM OM1 E 2 CONECTORES LC DUPLEX) (A - B)</t>
  </si>
  <si>
    <t>DUPLEX OPTICAL PATCH CORD 62.5 LC-UPC/LC-UPC 10.0M - LSZH - ORANGE (A - B)</t>
  </si>
  <si>
    <t>PATCH CORD OPTICO DUPLEX CONECTORIZADO 62.5 LC-UPC/LC-UPC 10.0M - LSZH - NARANJA (A - B)</t>
  </si>
  <si>
    <t>KIT DE ADAPTADORES OPTICOS 01F SM SC-UPC - AZUL (KIT 08 PCS)</t>
  </si>
  <si>
    <t>CORDAO DUPLEX CONECTORIZADO MM LC-UPC 5.0M LSZH (5.0M DE PATCH CORD MM OM1 E 2 CONECTORES LC DUPLEX) (A - B)</t>
  </si>
  <si>
    <t>DUPLEX OPTICAL PATCH CORD 62.5 LC-UPC/LC-UPC 5.0M - LSZH - ORANGE (A - B)</t>
  </si>
  <si>
    <t>PATCH CORD OPTICO DUPLEX CONECTORIZADO 62.5 LC-UPC/LC-UPC 5.0M - LSZH - NARANJA (A - B)</t>
  </si>
  <si>
    <t>FIBRA ISOLADA MM(62.5) LSZH AC</t>
  </si>
  <si>
    <t>TIGHT BUFFER FIBER MM(62.5) LSZH AC</t>
  </si>
  <si>
    <t>FIBRA ISOLADA MM(62.5) LSZH RS</t>
  </si>
  <si>
    <t>TIGHT BUFFER FIBER MM(62.5) LSZH RS</t>
  </si>
  <si>
    <t>FIBRA ISOLADA MM(62.5) LSZH AZ</t>
  </si>
  <si>
    <t>TIGHT BUFFER FIBER MM(62.5) LSZH AZ</t>
  </si>
  <si>
    <t>FIBRA ISOLADA MM(62.5) LSZH VD</t>
  </si>
  <si>
    <t>TIGHT BUFFER FIBER MM(62.5) LSZH VD</t>
  </si>
  <si>
    <t>FIBRA ISOLADA MM(62.5) LSZH MR</t>
  </si>
  <si>
    <t>TIGHT BUFFER FIBER MM(62.5) LSZH MR</t>
  </si>
  <si>
    <t>FIBRA ISOLADA MM(62.5) LSZH BR</t>
  </si>
  <si>
    <t>TIGHT BUFFER FIBER MM(62.5) LSZH BR</t>
  </si>
  <si>
    <t>FIBRA ISOLADA MM(62.5) LSZH CZ</t>
  </si>
  <si>
    <t>TIGHT BUFFER FIBER MM(62.5) LSZH CZ</t>
  </si>
  <si>
    <t>FIBRA ISOLADA MM(62.5) LSZH VM</t>
  </si>
  <si>
    <t>TIGHT BUFFER FIBER MM(62.5) LSZH VM</t>
  </si>
  <si>
    <t>FIBRA ISOLADA MM(62.5) LSZH AM</t>
  </si>
  <si>
    <t>TIGHT BUFFER FIBER MM(62.5) LSZH AM</t>
  </si>
  <si>
    <t>FIBRA ISOLADA MM(62.5) LSZH PR</t>
  </si>
  <si>
    <t>TIGHT BUFFER FIBER MM(62.5) LSZH PR</t>
  </si>
  <si>
    <t>FIBRA ISOLADA MM(62.5) LSZH VT</t>
  </si>
  <si>
    <t>TIGHT BUFFER FIBER MM(62.5) LSZH VT</t>
  </si>
  <si>
    <t>CABO TRANSMISSAO DE DADOS GIGALAN AUGMENTED GREEN CAT6A F/UTP 23AWGX4P LSZH BR</t>
  </si>
  <si>
    <t>DATA CABLE GIGALAN AUGMENTED GREEN CAT6A F/UTP 23AWGX4P LSZH BR</t>
  </si>
  <si>
    <t>CABLE PARA TRANSMISION DE DATOS GIGALAN AUGMENTED GREEN CAT6A F/UTP 23AWGX4P LSZH BR</t>
  </si>
  <si>
    <t>ET03725</t>
  </si>
  <si>
    <t>a0A6100001Ib5SG</t>
  </si>
  <si>
    <t>CABO OPTICO CFOA-MM-DDR-S 48F (62.5) TS (PFV) (ABNT CL)</t>
  </si>
  <si>
    <t>OPTICAL CABLE CFOA-MM-DDR-S 48F (62.5) TS (PFV) (ABNT CL)</t>
  </si>
  <si>
    <t>CABLE OPTICO CFOA-MM-DDR-S 48F (62.5) TS (PFV) (ABNT CL)</t>
  </si>
  <si>
    <t>CAIXA DE TERMINACAO OPTICA SUBTERRANEA FK-CTOS-16P (MB FLAT 3X2MM)</t>
  </si>
  <si>
    <t>CAIXA DE TERMINACAO OPTICA SUBTERRANEA FK-CTOS-16P (1X8 FLAT 3X2MM)</t>
  </si>
  <si>
    <t>CAIXA DE TERMINACAO OPTICA SUBTERRANEA FK-CTOS-16P (1X16 FLAT 3X2MM)</t>
  </si>
  <si>
    <t>DIO BX24 4F SM LC-UPC - ABNT</t>
  </si>
  <si>
    <t>ODF BX24 4F SM LC-UPC - ABNT</t>
  </si>
  <si>
    <t>KIT DE ADAPTADORES OPTICOS 01F SM SC-APC - VERDE (KIT 10 PCS)</t>
  </si>
  <si>
    <t>OPTICAL ADAPTER KIT 01F SM SC-APC - GREEN (KIT 10 PCS)</t>
  </si>
  <si>
    <t>ET02221</t>
  </si>
  <si>
    <t>a0A6100000blnmP</t>
  </si>
  <si>
    <t>KIT DE ADAPTADORES OPTICOS 01F SM SC-UPC - AZUL (KIT 10 PCS)</t>
  </si>
  <si>
    <t>OPTICAL ADAPTER KIT 01F SM SC-UPC - BLUE (KIT 10 PCS)</t>
  </si>
  <si>
    <t>SERVICE CABLE CONECTORIZADO 08F SM BLI A/B G-657A LC-UPC/SC-UPC 1.0D2/1.0D2 12.0M - TIGHT - LSZH - AZUL</t>
  </si>
  <si>
    <t>TRUNK CABLE PRE-TERMINATED 08F SM BLI A/B G-657A LC-UPC/SC-UPC 1.0D2/1.0D2 12.0M - TIGHT - LSZH - BLUE</t>
  </si>
  <si>
    <t>CABLE TRONCAL CONECTORIZADO 08F SM BLI A/B G-657A LC-UPC/SC-UPC 1.0D2/1.0D2 12.0M - TIGHT - LSZH - AZUL</t>
  </si>
  <si>
    <t>SERVICE CABLE CONECTORIZADO 08F SM BLI A/B G-657A LC-UPC/SC-UPC 1.0D2/1.0D2 14.0M - TIGHT - LSZH - AZUL</t>
  </si>
  <si>
    <t>TRUNK CABLE PRE-TERMINATED 08F SM BLI A/B G-657A LC-UPC/SC-UPC 1.0D2/1.0D2 14.0M - TIGHT - LSZH - BLUE</t>
  </si>
  <si>
    <t>CABLE TRONCAL CONECTORIZADO 08F SM BLI A/B G-657A LC-UPC/SC-UPC 1.0D2/1.0D2 14.0M - TIGHT - LSZH - AZUL</t>
  </si>
  <si>
    <t>SERVICE CABLE CONECTORIZADO 08F SM BLI A/B G-657A LC-UPC/SC-UPC 1.0D2/1.0D2 18.0M - TIGHT - LSZH - AZUL</t>
  </si>
  <si>
    <t>TRUNK CABLE PRE-TERMINATED 08F SM BLI A/B G-657A LC-UPC/SC-UPC 1.0D2/1.0D2 18.0M - TIGHT - LSZH - BLUE</t>
  </si>
  <si>
    <t>CABLE TRONCAL CONECTORIZADO 08F SM BLI A/B G-657A LC-UPC/SC-UPC 1.0D2/1.0D2 18.0M - TIGHT - LSZH - AZUL</t>
  </si>
  <si>
    <t>SERVICE CABLE CONECTORIZADO 08F SM BLI A/B G-657A LC-UPC/SC-UPC 1.0D2/1.0D2 20.0M - TIGHT - LSZH - AZUL</t>
  </si>
  <si>
    <t>TRUNK CABLE PRE-TERMINATED 08F SM BLI A/B G-657A LC-UPC/SC-UPC 1.0D2/1.0D2 20.0M - TIGHT - LSZH - BLUE</t>
  </si>
  <si>
    <t>CABLE TRONCAL CONECTORIZADO 08F SM BLI A/B G-657A LC-UPC/SC-UPC 1.0D2/1.0D2 20.0M - TIGHT - LSZH - AZUL</t>
  </si>
  <si>
    <t>SERVICE CABLE CONECTORIZADO 08F SM BLI A/B G-657A LC-UPC/SC-UPC 1.0D2/1.0D2 25.0M - TIGHT - LSZH - AZUL</t>
  </si>
  <si>
    <t>TRUNK CABLE PRE-TERMINATED 08F SM BLI A/B G-657A LC-UPC/SC-UPC 1.0D2/1.0D2 25.0M - TIGHT - LSZH - BLUE</t>
  </si>
  <si>
    <t>CABLE TRONCAL CONECTORIZADO 08F SM BLI A/B G-657A LC-UPC/SC-UPC 1.0D2/1.0D2 25.0M - TIGHT - LSZH - AZUL</t>
  </si>
  <si>
    <t>SERVICE CABLE CONECTORIZADO 08F SM BLI A/B G-657A LC-UPC/SC-UPC 1.0D2/1.0D2 50.0M - TIGHT - LSZH - AZUL</t>
  </si>
  <si>
    <t>TRUNK CABLE PRE-TERMINATED 08F SM BLI A/B G-657A LC-UPC/SC-UPC 1.0D2/1.0D2 50.0M - TIGHT - LSZH - BLUE</t>
  </si>
  <si>
    <t>CABLE TRONCAL CONECTORIZADO 08F SM BLI A/B G-657A LC-UPC/SC-UPC 1.0D2/1.0D2 50.0M - TIGHT - LSZH - AZUL</t>
  </si>
  <si>
    <t>SERVICE CABLE CONECTORIZADO 08F SM BLI A/B G-657A LC-UPC/SC-APC 1.0D2/1.0D2 30.0M - TIGHT - LSZH - AZUL</t>
  </si>
  <si>
    <t>TRUNK CABLE PRE-TERMINATED 08F SM BLI A/B G-657A LC-UPC/SC-APC 1.0D2/1.0D2 30.0M - TIGHT - LSZH - BLUE</t>
  </si>
  <si>
    <t>CABLE TRONCAL CONECTORIZADO 08F SM BLI A/B G-657A LC-UPC/SC-APC 1.0D2/1.0D2 30.0M - TIGHT - LSZH - AZUL</t>
  </si>
  <si>
    <t>SERVICE CABLE CONECTORIZADO 08F SM BLI A/B G-657A LC-UPC/SC-APC 1.0D2/1.0D2 35.0M - TIGHT - LSZH - AZUL</t>
  </si>
  <si>
    <t>TRUNK CABLE PRE-TERMINATED 08F SM BLI A/B G-657A LC-UPC/SC-APC 1.0D2/1.0D2 35.0M - TIGHT - LSZH - BLUE</t>
  </si>
  <si>
    <t>CABLE TRONCAL CONECTORIZADO 08F SM BLI A/B G-657A LC-UPC/SC-APC 1.0D2/1.0D2 35.0M - TIGHT - LSZH - AZUL</t>
  </si>
  <si>
    <t>SERVICE CABLE CONECTORIZADO 08F SM BLI A/B G-657A SC-APC/SC-APC 1.0D2/1.0D2 36.0M - TIGHT - LSZH - AZUL</t>
  </si>
  <si>
    <t>TRUNK CABLE PRE-TERMINATED 08F SM BLI A/B G-657A SC-APC/SC-APC 1.0D2/1.0D2 36.0M - TIGHT - LSZH - BLUE</t>
  </si>
  <si>
    <t>CABLE TRONCAL CONECTORIZADO 08F SM BLI A/B G-657A SC-APC/SC-APC 1.0D2/1.0D2 36.0M - TIGHT - LSZH - AZUL</t>
  </si>
  <si>
    <t>SERVICE CABLE CONECTORIZADO 08F SM BLI A/B G-657A SC-APC/SC-APC 1.0D2/1.0D2 41.0M - TIGHT - LSZH - AZUL</t>
  </si>
  <si>
    <t>TRUNK CABLE PRE-TERMINATED 08F SM BLI A/B G-657A SC-APC/SC-APC 1.0D2/1.0D2 41.0M - TIGHT - LSZH - BLUE</t>
  </si>
  <si>
    <t>CABLE TRONCAL CONECTORIZADO 08F SM BLI A/B G-657A SC-APC/SC-APC 1.0D2/1.0D2 41.0M - TIGHT - LSZH - AZUL</t>
  </si>
  <si>
    <t>CAIXA TERMINAL OPTICA PRE-CONECTORIZADA FK-CTOP-8P</t>
  </si>
  <si>
    <t>PRE-TERMINATED SLIMBOX DROP TERMINAL FK-CTOP-8P</t>
  </si>
  <si>
    <t>CAJA TERMINAL OPTICA PRE-CONECTORIZADA FK-CTOP-8P</t>
  </si>
  <si>
    <t>CABO OPTICO CFOA-MM-DDR-S 18F (62.5) TS (PFV) LSZH (ABNT CL)</t>
  </si>
  <si>
    <t>OPTICAL CABLE CFOA-MM-DDR-S 18F (62.5) TS (PFV) LSZH (ABNT CL)</t>
  </si>
  <si>
    <t>CABLE OPTICO CFOA-MM-DDR-S 18F (62.5) TS (PFV) LSZH (ABNT CL)</t>
  </si>
  <si>
    <t>CABO OPTICO CFOA-MM-DDR-S 08F (62.5) TS (PFV) LSZH (ABNT CL)</t>
  </si>
  <si>
    <t>OPTICAL CABLE CFOA-MM-DDR-S 08F (62.5) TS (PFV) LSZH (ABNT CL)</t>
  </si>
  <si>
    <t>CABLE OPTICO CFOA-MM-DDR-S 08F (62.5) TS (PFV) LSZH (ABNT CL)</t>
  </si>
  <si>
    <t>CABO OPTICO DROP CIRCULAR FTTH 01 BLI LSZH SLIMCONNECTOR - ROLO 80M (SLIM CONECTORIZADO 2 PONTAS) - OD5.00</t>
  </si>
  <si>
    <t>OPTICAL ROUND DROP CABLE FTTH 01 BLI LSZH SLIMCONNECTOR - ROLL 80M (SLIM CONECTORIZED 2 ENDS) - OD5.00</t>
  </si>
  <si>
    <t>CABLE OPTICO DROP CIRCULAR FTTH 01F BLI LSZH SLIMCONNECTOR - ROLLO 80M (SLIM CONECTORIZADO 2 PUNTAS) - OD5.00</t>
  </si>
  <si>
    <t>CABO OPTICO DROP CIRCULAR FTTH 01 BLI LSZH SLIMCONNECTOR - ROLO 50M (SLIM CONECTORIZADO 2 PONTAS) - OD5.00</t>
  </si>
  <si>
    <t>OPTICAL ROUND DROP CABLE FTTH 01 BLI LSZH SLIMCONNECTOR - ROLL 50M (SLIM CONECTORIZED 2 ENDS) - OD5.00</t>
  </si>
  <si>
    <t>CABLE OPTICO DROP CIRCULAR FTTH 01F BLI LSZH SLIMCONNECTOR - ROLLO 50M (SLIM CONECTORIZADO 2 PUNTAS) - OD5.00</t>
  </si>
  <si>
    <t>CABO OPTICO DROP CIRCULAR FTTH 01 BLI LSZH SLIMCONNECTOR - ROLO 5M (SLIM CONECTORIZADO 2 PONTAS) - OD5.00</t>
  </si>
  <si>
    <t>OPTICAL ROUND DROP CABLE FTTH 01 BLI LSZH SLIMCONNECTOR - ROLL 5M (SLIM CONECTORIZED 2 ENDS) - OD5.00</t>
  </si>
  <si>
    <t>CABLE OPTICO DROP CIRCULAR FTTH 01F BLI LSZH SLIMCONNECTOR - ROLLO 5M (SLIM CONECTORIZADO 2 PUNTAS) - OD5.00</t>
  </si>
  <si>
    <t>CAIXA DE DISTRIBUICAO OPTICA PRE-CONECTORIZADA FK-CTOP-8P (8 PIGTAILS SLIMCONNECTOR C/GROMMETS DERIVACAO E ENTRADA)</t>
  </si>
  <si>
    <t>PRE-TERMINATED SLIMBOX DISTRIBUTION BOX FK-CTOP-8P (8 PIGTAILS SLIMCONNECTOR W/ GROMMETS INPUT AND OUTPUT)</t>
  </si>
  <si>
    <t>CAJA DE DISTRIBUICION OPTICA PRE-CONECTORIZADA FK-CTOP-8P (8 PIGTAILS SLIMCONNECTOR C/GROMMETS DERIVACION Y ENTRADA)</t>
  </si>
  <si>
    <t>CABO OPTICO CFOA-MM-DDR-S 48F (62.5) TS (PFV) LSZH (ABNT CL)</t>
  </si>
  <si>
    <t>OPTICAL CABLE CFOA-MM-DDR-S 48F (62.5) TS (PFV) LSZH (ABNT CL)</t>
  </si>
  <si>
    <t>CABLE OPTICO CFOA-MM-DDR-S 48F (62.5) TS (PFV) LSZH (ABNT CL)</t>
  </si>
  <si>
    <t>PATCH CORD U/UTP GIGALAN CAT.6 - CM - T568A/B - 2.0M - ROXO</t>
  </si>
  <si>
    <t>U/UTP CAT.6 COPPER PATCH CORD GIGALAN - CM - T568A/B - 2.0M - PURPLE</t>
  </si>
  <si>
    <t>PATCH CORD U/UTP GIGALAN CAT.6 - CM - T568A/B - 2.0M - VIOLETA</t>
  </si>
  <si>
    <t>ET01852</t>
  </si>
  <si>
    <t>a0A6100000blnj0</t>
  </si>
  <si>
    <t>PATCH CORD U/UTP GIGALAN CAT.6 - CM - T568A/B - 3.0M - ROXO</t>
  </si>
  <si>
    <t>U/UTP CAT.6 COPPER PATCH CORD GIGALAN - CM - T568A/B - 3.0M - PURPLE</t>
  </si>
  <si>
    <t>PATCH CORD U/UTP GIGALAN CAT.6 - CM - T568A/B - 3.0M - VIOLETA</t>
  </si>
  <si>
    <t>PATCH CORD U/UTP GIGALAN CAT.6 - CM - T568A/B - 3.0M - ROSA</t>
  </si>
  <si>
    <t>U/UTP CAT.6 COPPER PATCH CORD GIGALAN - CM - T568A/B - 3.0M - PINK</t>
  </si>
  <si>
    <t>PATCH CORD U/UTP GIGALAN CAT.6 - CM - T568A/B - 3.0M - PINK</t>
  </si>
  <si>
    <t>PATCH CORD U/FTP GIGALAN AUGMENTED CAT.6A - LSZH - T568A/B - 2.0M - ROXO (BLINDADO)</t>
  </si>
  <si>
    <t>U/FTP CAT.6A COPPER PATCH CORD GIGALAN AUGMENTED - LSZH - T568A/B - 2.0M - PURPLE (SHIELDED)</t>
  </si>
  <si>
    <t>PATCH CORD U/FTP GIGALAN AUGMENTED CAT.6A - LSZH - T568A/B - 2.0M - VIOLETA (BLINDADO)</t>
  </si>
  <si>
    <t>ET03781</t>
  </si>
  <si>
    <t>a0A6100001fE01i</t>
  </si>
  <si>
    <t>PATCH CORD U/FTP GIGALAN AUGMENTED CAT.6A - LSZH - T568A/B - 3.0M - ROXO (BLINDADO)</t>
  </si>
  <si>
    <t>U/FTP CAT.6A COPPER PATCH CORD GIGALAN AUGMENTED - LSZH - T568A/B - 3.0M - PURPLE (SHIELDED)</t>
  </si>
  <si>
    <t>PATCH CORD U/FTP GIGALAN AUGMENTED CAT.6A - LSZH - T568A/B - 3.0M - VIOLETA (BLINDADO)</t>
  </si>
  <si>
    <t>PATCH CORD U/FTP GIGALAN AUGMENTED CAT.6A - LSZH - T568A/B - 3.0M - ROSA (BLINDADO)</t>
  </si>
  <si>
    <t>U/FTP CAT.6A COPPER PATCH CORD GIGALAN AUGMENTED - LSZH - T568A/B - 3.0M - PINK (SHIELDED)</t>
  </si>
  <si>
    <t>PATCH CORD U/FTP GIGALAN AUGMENTED CAT.6A - LSZH - T568A/B - 3.0M - PINK (BLINDADO)</t>
  </si>
  <si>
    <t>PATCH CORD UTP GIGALAN AUGMENTED CAT.6A - LSZH - T568A/B - 3.0M - AZUL</t>
  </si>
  <si>
    <t>UTP CAT.6A COPPER PATCH CORD GIGALAN AUGMENTED - LSZH - T568A/B - 3.0M - BLUE</t>
  </si>
  <si>
    <t>ET02687</t>
  </si>
  <si>
    <t>a0A6100000blnrz</t>
  </si>
  <si>
    <t>CORDAO OPTICO DUPLEX CONECTORIZADO 62.5 LC-APC/LC-APC 15.0M - COG - LARANJA</t>
  </si>
  <si>
    <t>DUPLEX OPTICAL PATCH CORD 62.5 LC-APC/LC-APC 15.0M - OFN - ORANGE</t>
  </si>
  <si>
    <t>PATCH CORD OPTICO DUPLEX CONECTORIZADO 62.5 LC-APC/LC-APC 15.0M - COG - NARANJA</t>
  </si>
  <si>
    <t>PATCH CORD UTP GIGALAN AUGMENTED CAT.6A - LSZH - T568A/B - 3.0M - VERMELHO</t>
  </si>
  <si>
    <t>UTP CAT.6A COPPER PATCH CORD GIGALAN AUGMENTED - LSZH - T568A/B - 3.0M - RED</t>
  </si>
  <si>
    <t>PATCH CORD UTP GIGALAN AUGMENTED CAT.6A - LSZH - T568A/B - 3.0M - ROJO</t>
  </si>
  <si>
    <t>PATCH CORD UTP GIGALAN AUGMENTED CAT.6A - LSZH - T568A/B - 1.5M - AZUL</t>
  </si>
  <si>
    <t>UTP CAT.6A COPPER PATCH CORD GIGALAN AUGMENTED - LSZH - T568A/B - 1.5M - BLUE</t>
  </si>
  <si>
    <t>PATCH CORD UTP GIGALAN AUGMENTED CAT.6A - LSZH - T568A/B - 1.5M - VERMELHO</t>
  </si>
  <si>
    <t>UTP CAT.6A COPPER PATCH CORD GIGALAN AUGMENTED - LSZH - T568A/B - 1.5M - RED</t>
  </si>
  <si>
    <t>PATCH CORD UTP GIGALAN AUGMENTED CAT.6A - LSZH - T568A/B - 1.5M - ROJO</t>
  </si>
  <si>
    <t>PATCH CORD UTP GIGALAN AUGMENTED CAT.6A - LSZH - T568A/B - 1.5M - BRANCO</t>
  </si>
  <si>
    <t>UTP CAT.6A COPPER PATCH CORD GIGALAN AUGMENTED - LSZH - T568A/B - 1.5M - WHITE</t>
  </si>
  <si>
    <t>PATCH CORD UTP GIGALAN AUGMENTED CAT.6A - LSZH - T568A/B - 1.5M - BLANCO</t>
  </si>
  <si>
    <t>CORDAO MONOFIBRA CONECTORIZADO SM G-652D SC-APC/SC-APC 30.0M - LSZH</t>
  </si>
  <si>
    <t>SIMPLEX OPTICAL PATCH CORD SM G-652D SC-APC/SC-APC 30.0M - LSZH - YELLOW (A - B)</t>
  </si>
  <si>
    <t>PATCH CORD OPTICO MONOFIBRA CONECTORIZADO SM G-652D SC-APC/SC-APC 30.0M - LSZH - AMARILLO</t>
  </si>
  <si>
    <t>MODEM OPTICO ONT GPON 423-41W/AC (MODELO EXPORT.)</t>
  </si>
  <si>
    <t>OPTICAL MODEM GPON ONT 423-41W/AC (EXPORT MODEL)</t>
  </si>
  <si>
    <t>CABO OPTICO AT-3BE27DT-024-TLJE</t>
  </si>
  <si>
    <t>OPTICAL CABLE AT-3BE27DT-024-TLJE</t>
  </si>
  <si>
    <t>CABLE OPTICO AT-3BE27DT-024-TLJE</t>
  </si>
  <si>
    <t>CABO OPTICO AT-3BE17N4-008-CLGA</t>
  </si>
  <si>
    <t>OPTICAL CABLE AT-3BE17N4-008-CLGA</t>
  </si>
  <si>
    <t>CABLE OPTICO AT-3BE17N4-008-CLGA</t>
  </si>
  <si>
    <t>CABO TRANSMISSAO DE DADOS MULTILAN CAT.5e INDUSTRIAL FLEX F/UTP 24AWGX4P CM (DC-PVC 105) PR (1000M)</t>
  </si>
  <si>
    <t>DATA CABLE  MULTILAN CAT.5e INDUSTRIAL FLEX F/UTP 24AWGX4P CM (DC-PVC 105) PR (1000M)</t>
  </si>
  <si>
    <t>CABLE PARA TRANSMISION DE DATOS MULTILAN CAT.5e INDUSTRIAL FLEX F/UTP 24AWGX4P CM (DC-PVC 105) PR (1000M)</t>
  </si>
  <si>
    <t>ET04445</t>
  </si>
  <si>
    <t>a0A4N00001qQhMi</t>
  </si>
  <si>
    <t>CABO TRANSMISSAO DE DADOS MULTILAN CAT.5e INDUSTRIAL F/UTP 24AWGX4P LSZH (DC-TPU LSZH) PR (1000M)</t>
  </si>
  <si>
    <t>DATA CABLE  MULTILAN CAT.5e INDUSTRIAL F/UTP 24AWGX4P LSZH (DC-TPU LSZH) PR (1000M)</t>
  </si>
  <si>
    <t>CABLE PARA TRANSMISION DE DATOS MULTILAN CAT.5e INDUSTRIAL F/UTP 24AWGX4P LSZH (DC-TPU LSZH) PR (1000M)</t>
  </si>
  <si>
    <t>ET04443</t>
  </si>
  <si>
    <t>a0A4N00001qQhMT</t>
  </si>
  <si>
    <t>CABO TRANSMISSAO DE DADOS MULTILAN CAT.5e INDUSTRIAL FLEX F/UTP 24AWGX4P LSZH (DC-TPU LSZH) PR (1000M)</t>
  </si>
  <si>
    <t>DATA CABLE  MULTILAN CAT.5e INDUSTRIAL FLEX F/UTP 24AWGX4P LSZH (DC-TPU LSZH) PR (1000M)</t>
  </si>
  <si>
    <t>CABLE PARA TRANSMISION DE DATOS MULTILAN CAT.5e INDUSTRIAL FLEX F/UTP 24AWGX4P LSZH (DC-TPU LSZH) PR (1000M)</t>
  </si>
  <si>
    <t>CORDAO OPTICO CONECTORIZADO FANOUT UNIVERSAL 12F BLI A/B G-657A MPO12-APC(U)/SC-UPC 0.7D2/1.0D3 - MTF - LSZH - AZUL</t>
  </si>
  <si>
    <t>OPTICAL PATCH CORD FANOUT 12F BLI A/B G-657A MPO12-APC(U)/SC-UPC 0.7D2/1.0D3 - MTF - LSZH - BLUE</t>
  </si>
  <si>
    <t>CORDON OPTICO CONECTORIZADO FANOUT 12F BLI A/B G-657A MPO12-APC(U)/SC-UPC 0.7D2/1.0D3 - MTF - LSZH - AZUL</t>
  </si>
  <si>
    <t>CORDAO OPTICO CONECTORIZADO FANOUT 12F BLI A/B G-657A MPO12-APC(F)/SC-UPC 0.7D2/1.0D3 - MTF - LSZH - AZUL</t>
  </si>
  <si>
    <t>OPTICAL PATCH CORD FANOUT 12F BLI A/B G-657A MPO12-APC(F)/SC-UPC 0.7D2/1.0D3 - MTF - LSZH - BLUE</t>
  </si>
  <si>
    <t>CORDON OPTICO CONECTORIZADO FANOUT 12F BLI A/B G-657A MPO12-APC(F)/SC-UPC 0.7D2/1.0D3 - MTF - LSZH - AZUL</t>
  </si>
  <si>
    <t>CAIXA TERMINAL OPTICA PRECONECTORIZADA SELADA FK-CTOP-L10 (1X8   1X2 VERDE SLIMCONNECT)</t>
  </si>
  <si>
    <t>LOCKED PRE-TERMINATED SLIMBOX DROP TERMINAL FK-CTOP-L10 (1X8   1X2 GREEN SLIMCONNECT)</t>
  </si>
  <si>
    <t>CAJA DE TERMINACION OPTICA PRE-CONECTORIZADA SELLADA FK-CTOP-L10 (1X8   1X2 VERDE SLIMCONNECT)</t>
  </si>
  <si>
    <t>CAIXA TERMINAL OPTICA PRECONECTORIZADA SELADA FK-CTOP-LB9  (1 SLIMCONNECTOR E 8 OUT SLIMCONNECTOR)</t>
  </si>
  <si>
    <t>LOCKED PRE-TERMINATED SLIMBOX DROP TERMINAL FK-CTOP-L9 (1 SLIMCONNECTOR AND 8 OUT SLIMCONNECTOR)</t>
  </si>
  <si>
    <t>CAJA DE TERMINACION OPTICA PRE-CONECTORIZADA SELLADA FK-CTOP-L9 (1 INPUT SLIM Y 8 OUTPUT SLIM)</t>
  </si>
  <si>
    <t>ET04026</t>
  </si>
  <si>
    <t>a0A6100001M8yVm</t>
  </si>
  <si>
    <t>CAIXA TERMINAL OPTICA PRECONECTORIZADA SELADA FK-CTOP-LB9 (1X8 1X2 SLIMCONNECTOR)</t>
  </si>
  <si>
    <t>LOCKED PRE-TERMINATED SLIMBOX DROP TERMINAL FK-CTOP-LB9 (1X8 1X2 SLIMCONNECTOR)</t>
  </si>
  <si>
    <t>CAJA DE TERMINACION OPTICA PRE-CONECTORIZADA SELLADA FK-CTOP-LB10 (1X2 1X8 SLIMCONNECTOR)</t>
  </si>
  <si>
    <t>(301143640) CABO OPTICO CFOI-BLI-CM-02-BA-LSZH A2 - EUROCLASS Dca (s1a, d1, a1) - RIB 500M (MICRO INDOOR LOW FRICTION)</t>
  </si>
  <si>
    <t>SERVICE CABLE CONECTORIZADO PREMIUM UNIVERSAL 12F SM BLI A/B G-657A MPO12-APC(U)/MPO12-APC(U) 0.8D3/0.8D3 150.0M - UT - LSZH - AZUL</t>
  </si>
  <si>
    <t>TRUNK CABLE PRE-TERMINATED PREMIUM 12F SM BLI A/B G-657A MPO12-APC(U)/MPO12-APC(U) 0.8D3/0.8D3 150.0M - UT - LSZH - BLUE</t>
  </si>
  <si>
    <t>CABLE TRONCAL CONECTORIZADO PREMIUM 12F SM BLI A/B G-657A MPO12-APC(U)/MPO12-APC(U) 0.8D3/0.8D3 150.0M - UT - LSZH - AZUL</t>
  </si>
  <si>
    <t>SERVICE CABLE CONECTORIZADO 12F SM BLI A/B G-657A SC-APC/SC-APC 0.8D2/0.8D2 150.0M - UT - LSZH - AZUL</t>
  </si>
  <si>
    <t>TRUNK CABLE PRE-TERMINATED 12F SM BLI A/B G-657A SC-APC/SC-APC 0.8D2/0.8D2 150.0M - UT - LSZH - BLUE</t>
  </si>
  <si>
    <t>CABLE TRONCAL CONECTORIZADO 12F SM BLI A/B G-657A SC-APC/SC-APC 0.8D2/0.8D2 150.0M - UT - LSZH - AZUL</t>
  </si>
  <si>
    <t>CABO OPTICO CFOA-SM-AS120-G 08F NR (ABNT CL)</t>
  </si>
  <si>
    <t>OPTICAL CABLE CFOA-SM-AS120-G 08F NR (ABNT CL)</t>
  </si>
  <si>
    <t>CABLE OPTICO CFOA-SM-AS120-G 08F NR (ABNT CL)</t>
  </si>
  <si>
    <t>CORDAO DUPLEX CONECTORIZADO 62.5 LC-UPC/LC-UPC 35.0M - COG - LARANJA (A - B)</t>
  </si>
  <si>
    <t>DUPLEX OPTICAL PATCH CORD 62.5 LC-UPC/LC-UPC 35.0M - OFN - ORANGE (A - B)</t>
  </si>
  <si>
    <t>PATCH CORD OPTICO DUPLEX CONECTORIZADO 62.5 LC-UPC/LC-UPC 35.0M - COG - NARANJA (A - B)</t>
  </si>
  <si>
    <t>CABO OPTICO OPGW CG1.005.102.S24 (CENTRUM 24F SM) 52MM2</t>
  </si>
  <si>
    <t>OPGW CABLE CG1.005.102.S24 (CENTRUM 24F SM) 52MM2</t>
  </si>
  <si>
    <t>CABLE OPTICO OPGW CG1.005.102.S24 (CENTRUM 24F SM) 52MM2</t>
  </si>
  <si>
    <t>ET03568</t>
  </si>
  <si>
    <t>a0A6100000blo2G</t>
  </si>
  <si>
    <t>DIO CASSETE LGX 08F BLI A/B G-657A LC-UPC/MPO8-APC(F) TIPO A DIRETO/REVERSO</t>
  </si>
  <si>
    <t>ODF CASSETTE LGX 08F BLI A/B G-657A LC-UPC/MPO8-APC(F) TYPE A STRAIGHT/REVERSE</t>
  </si>
  <si>
    <t>ODF CASETE LGX 08F BLI A/B G-657A LC-UPC/MPO8-APC(F) TIPO A DIRECTO/REVERSO</t>
  </si>
  <si>
    <t>ET01756</t>
  </si>
  <si>
    <t>a0A6100000blnhu</t>
  </si>
  <si>
    <t>SERVICE CABLE CONECTORIZADO 08F SM BLI A/B G-657A MPO8-APC(M)/MPO8-APC(M) 0.8D3/0.8D3 150.0M - UT - LSZH - AZUL - TIPO B</t>
  </si>
  <si>
    <t>TRUNK CABLE PRE-TERMINATED 08F SM BLI A/B G-657A MPO8-APC(M)/MPO8-APC(M) 0.8D3/0.8D3 150.0M - UT - LSZH - BLUE - TYPE B</t>
  </si>
  <si>
    <t>CABLE TRONCAL CONECTORIZADO 08F SM BLI A/B G-657A MPO8-APC(M)/MPO8-APC(M) 0.8D3/0.8D3 150.0M - UT - LSZH - AZUL  - TIPO B</t>
  </si>
  <si>
    <t>SERVICE CABLE CONECTORIZADO 08F SM BLI A/B G-657A MPO8-APC(M)/MPO8-APC(M) 0.8D3/0.8D3 50.0M - UT - LSZH - AZUL - TIPO B</t>
  </si>
  <si>
    <t>TRUNK CABLE PRE-TERMINATED 08F SM BLI A/B G-657A MPO8-APC(M)/MPO8-APC(M) 0.8D3/0.8D3 50.0M - UT - LSZH - BLUE - TYPE B</t>
  </si>
  <si>
    <t>CABLE TRONCAL CONECTORIZADO 108F SM BLI A/B G-657A MPO8-APC(M)/MPO8-APC(M) 0.8D3/0.8D3 50.0M - UT - LSZH - AZUL - TIPO B</t>
  </si>
  <si>
    <t>SERVICE CABLE CONECTORIZADO 08F SM BLI A/B G-657A MPO8-APC(M)/MPO8-APC(M) 0.8D3/0.8D3 100.0M - UT - LSZH - AZUL -  TIPO B</t>
  </si>
  <si>
    <t>TRUNK CABLE PRE-TERMINATED 08F SM BLI A/B G-657A MPO8-APC(M)/MPO8-APC(M) 0.8D3/0.8D3 100.0M - UT - LSZH - BLUE -  TYPE B</t>
  </si>
  <si>
    <t>CABLE TRONCAL CONECTORIZADO 08F SM BLI A/B G-657A MPO8APC(M)/MPO8-APC(M) 0.8D3/0.8D3 100.0M - UT - LSZH - AZUL -  TIPO B</t>
  </si>
  <si>
    <t>CABO OPTICO CFOA-SM-LV-AS-CMO7.35KN-S 96F G-652D NR</t>
  </si>
  <si>
    <t>OPTICAL CABLE CFOA-SM-LV-AS-CMO7.35KN-S 96F G-652D NR</t>
  </si>
  <si>
    <t>CABLE OPTICO CFOA-SM-LV-AS-CMO7.35KN-S 96F G-652D NR</t>
  </si>
  <si>
    <t>CABO OPTICO CFOA-SM-LV-AS-CMO7.35KN-S 96F G-652D RT</t>
  </si>
  <si>
    <t>OPTICAL CABLE CFOA-SM-LV-AS-CMO7.35KN-S 96F G-652D RT</t>
  </si>
  <si>
    <t>CABLE OPTICO CFOA-SM-LV-AS-CMO7.35KN-S 96F G-652D RT</t>
  </si>
  <si>
    <t>CABO OPTICO CFOA-SM-LV-AS-CMO20KN-S 24F G-652D RT</t>
  </si>
  <si>
    <t>OPTICAL CABLE CFOA-SM-LV-AS-CMO20KN-S 24F G-652D RT</t>
  </si>
  <si>
    <t>CABLE OPTICO CFOA-SM-LV-AS-CMO20KN-S 24F G-652D RT</t>
  </si>
  <si>
    <t>DIO BT48 48F SM SC-APC</t>
  </si>
  <si>
    <t>ODF BT48 48F SM SC-APC</t>
  </si>
  <si>
    <t>*DIVISOR OPTICO PLC MODULAR LGX 1X32 BLI A/B G-657A SC-APC/MPO8-APC</t>
  </si>
  <si>
    <t>OPTICAL SPLITTER PLC MODULAR LGX 1X32 BLI A/B G-657A SC-APC/MPO8-APC</t>
  </si>
  <si>
    <t>DIVISOR OPTICO PLC MODULAR LGX 1X32 BLI A/B G-657A SC-APC/MPO8-APC</t>
  </si>
  <si>
    <t>a0A6100000blnoE</t>
  </si>
  <si>
    <t>CABO OPTICO CFOA-SM-AS-CMO4KN-S 48F G-652D TS</t>
  </si>
  <si>
    <t>OPTICAL CABLE CFOA-SM-AS-CMO4KN-S 48F G-652D TS</t>
  </si>
  <si>
    <t>CABLE OPTICO CFOA-SM-AS-CMO4KN-S 48F G-652D TS</t>
  </si>
  <si>
    <t>ET04456</t>
  </si>
  <si>
    <t>a0A4N00001qQjc6</t>
  </si>
  <si>
    <t>PATCH CORD DATAWAVE F/UTP CAT.6A - LSZH - T568A/B - 1.5M - CINZA</t>
  </si>
  <si>
    <t>/UTP CAT.6A COPPER PATCH CORD DATAWAVE GIGALAN AUGMENTED - LSZH - T568A/B - 1.5M - GRAY</t>
  </si>
  <si>
    <t>PATCH CORD DATAWAVE F/UTP CAT.6A - LSZH - T568A/B - 1.5M - GRIS</t>
  </si>
  <si>
    <t>ET03974</t>
  </si>
  <si>
    <t>a0A6100001GgzbU</t>
  </si>
  <si>
    <t>CABO OPTICO CFOA-SM-AS80-G 08F NR (ABNT CL)</t>
  </si>
  <si>
    <t>OPTICAL CABLE CFOA-SM-AS80-G 08F NR (ABNT CL)</t>
  </si>
  <si>
    <t>CABLE OPTICO CFOA-SM-AS80-G 08F NR (ABNT CL)</t>
  </si>
  <si>
    <t>CORDAO DUPLEX CONECTORIZADO DATAWAVE LOW-LOSS BLI A/B G-657A LC(UB)-UPC/LC(UB)-UPC - 1.5M - LSZH - AZUL (A - B)</t>
  </si>
  <si>
    <t>DUPLEX OPTICAL PATCH CORD DATAWAVE LOW-LOSS BLI A/B G-657A LC(UB)-UPC/LC(UB)-UPC - 1.5M - LSZH - AZUL (A - B)</t>
  </si>
  <si>
    <t>PATCH CORD OPTICO DUPLEX CONECTORIZADO DATAWAVE LOW-LOSS BLI A/B G-657A LC(UB)-UPC/LC(UB)-UPC - 1.5M - LSZH - AZUL (A - B)</t>
  </si>
  <si>
    <t>ET03976</t>
  </si>
  <si>
    <t>a0A6100001GgzVB</t>
  </si>
  <si>
    <t>CABO OPTICO AT-3BE22YT-144</t>
  </si>
  <si>
    <t>OPTICAL CABLE AT-3BE22YT-144</t>
  </si>
  <si>
    <t>CABLE OPTICO AT-3BE22YT-144</t>
  </si>
  <si>
    <t>PATCH CORD F/UTP GIGALAN AUGMENTED CAT.6A - CM - T568A/B - 1.0M - BRANCO (BLINDADO)</t>
  </si>
  <si>
    <t>F/UTP CAT.6A COPPER PATCH CORD GIGALAN AUGMENTED - CM - T568A/B - 1.0M - WHITE</t>
  </si>
  <si>
    <t>PATCH CORD F/UTP GIGALAN AUGMENTED CAT.6A - CM - T568A/B - 1.0M - BLANCO (BLINDADO)</t>
  </si>
  <si>
    <t>PATCH CORD F/UTP GIGALAN AUGMENTED CAT.6A - CM - T568A/B - 2.0M - LARANJA (BLINDADO)</t>
  </si>
  <si>
    <t>F/UTP CAT.6A COPPER PATCH CORD GIGALAN AUGMENTED - CM - T568A/B - 2.0M - ORANGE (SHELDED)</t>
  </si>
  <si>
    <t>PATCH CORD F/UTP GIGALAN AUGMENTED CAT.6A - CM - T568A/B - 2.0M - NARANJA (BLINDADO)</t>
  </si>
  <si>
    <t>SUPORTE METÁLICO PARA ACOMODACAO DA SOBRA DE CABOS PARA CAIXA TERMINAL OPTICA FK-CTOP-L B10/B9</t>
  </si>
  <si>
    <t>CABO TRANSMISSAO DE DADOS SOHOPLUS FLEX U/UTP CAT 5E 24AWG(7F) X4P CMX - PR ROHS</t>
  </si>
  <si>
    <t>DATA CABLE  SOHOPLUS FLEX U/UTP CAT 5E 24AWG(7F) X4P CMX - PR ROHS</t>
  </si>
  <si>
    <t>CABLE PARA TRANSMISION DE DATOS SOHOPLUS FLEX U/UTP CAT 5E 24AWG(7F) X4P CMX - PR ROHS</t>
  </si>
  <si>
    <t>ET02044</t>
  </si>
  <si>
    <t>a0A6100000blnkU</t>
  </si>
  <si>
    <t>CABO TRANSMISSAO DE DADOS SOHOPLUS FLEX U/UTP CAT 5E 24AWG(7F) X4P CMX - CZ ROHS</t>
  </si>
  <si>
    <t>DATA CABLE SOHOPLUS FLEX U/UTP CAT 5E 24AWG(7F) X4P CMX - CZ ROHS</t>
  </si>
  <si>
    <t>CABLE PARA TRANSMISION DE DATOS SOHOPLUS FLEX U/UTP CAT 5E 24AWG(7F) X4P CMX - CZ ROHS</t>
  </si>
  <si>
    <t>CABO TRANSMISSAO DE DADOS GIGALAN AUGMENTED FLEX F/UTP 26AWG(7F)X4P CAT.6A LA CM</t>
  </si>
  <si>
    <t>DATA CABLE GIGALAN AUGMENTED FLEX F/UTP 26AWG(7F)X4P CAT.6A LA CM</t>
  </si>
  <si>
    <t>CABLE TRANSMISION DATOS GIGALAN AUGMENTED FLEX F/UTP 26AWG(7F)X4P CAT.6A LA CM</t>
  </si>
  <si>
    <t>ET02618</t>
  </si>
  <si>
    <t>a0A6100000blnr2</t>
  </si>
  <si>
    <t>CABO OPTICO FIS-OPTIC-AS80 04F OM4 MM(50) NR Euroclass Fca</t>
  </si>
  <si>
    <t>OPTICAL CABLE FIS-OPTIC-AS80 04F OM4 MM(50) NR Euroclass Fca</t>
  </si>
  <si>
    <t>CABLE OPTICO FIS-OPTIC-AS80 04F OM4 MM(50) NR Euroclass Fca</t>
  </si>
  <si>
    <t>ROSETA OPTICA 1P INLINE SOBREPOR C/ 1 ADAP SC-UPC</t>
  </si>
  <si>
    <t>SLIMBOX INLINE INDOOR ROSETTE 1P OVERLAY W/ 1 ADAP SC-UPC</t>
  </si>
  <si>
    <t>ROSETA OPTICA 1P INLINE SOBREPONER C/ 1 ADAP SC-UPC</t>
  </si>
  <si>
    <t>CONECTOR PARALELO P CABO OPDC-F 9,2MM/CABO OPDC-F 9,2MM</t>
  </si>
  <si>
    <t>PARALELLEL CONECTOR FOR OPDC-F 9,2MM/CABO OPDC-F 9,2MM</t>
  </si>
  <si>
    <t>CONECTOR PARALELO P CABLE OPDC-F 9,2MM/CABO OPDC-F 9,2MM</t>
  </si>
  <si>
    <t>ET04028</t>
  </si>
  <si>
    <t>a0A6100001M9Sd1</t>
  </si>
  <si>
    <t>TUBO DE TRANSPORTE  PARA SOLUÇÃO OPDC</t>
  </si>
  <si>
    <t>TUBO DE TRANSPORTE  FOR OPDC SOLUTION</t>
  </si>
  <si>
    <t>TUBO DE TRANSPORTE  PARA SOLUCIÓN OPDC</t>
  </si>
  <si>
    <t>ET04030</t>
  </si>
  <si>
    <t>a0A6100001M9W1u</t>
  </si>
  <si>
    <t>CABO OPTICO OPDC-F (24F SM 39MM2 ALUMINIO LIGA 25KV COBERTO LDPE/HDPE)</t>
  </si>
  <si>
    <t>OPDC-F CP CLN.039.177.R (24F SM) LDPE/HDPE</t>
  </si>
  <si>
    <t>CABLE OPTICO OPDC-F CP CLN.039.177.R (24F SM) LDPE/HDPE</t>
  </si>
  <si>
    <t>ET03605</t>
  </si>
  <si>
    <t>a0A6100001fDqen</t>
  </si>
  <si>
    <t>SERVICE CABLE CONECTORIZADO 12F OM4 MPO12-UPC(M)/MPO12-UPC(M) 0.8D3/0.8D3 230.0M - UT - LSZH - ACQUA - TIPO B</t>
  </si>
  <si>
    <t>TRUNK CABLE PRE-TERMINATED 12F OM4 MPO12-UPC(M)/MPO12-UPC(M) 0.8D3/0.8D3 230.0M - UT - LSZH - AQUA - TYPE B</t>
  </si>
  <si>
    <t>CABLE TRONCAL CONECTORIZADO 12F OM4 MPO12-UPC(M)/MPO12-UPC(M) 0.8D3/0.8D3 230.0M - UT - LSZH - ACQUA - TIPO B</t>
  </si>
  <si>
    <t>CABO TRANSMISSAO DE DADOS MULTILAN U/UTP 24AWGX4P CAT.5E LSZH-1 VM</t>
  </si>
  <si>
    <t>DATA CABLE MULTILAN U/UTP 24AWGX4P CAT.5E LSZH-1 VM</t>
  </si>
  <si>
    <t>CABLE TRANSMISION DATOS MULTILAN U/UTP 24AWGX4P CAT.5E LSZH-1 VM</t>
  </si>
  <si>
    <t>MODEM OPTICO ONT GPON 423-41W/AC</t>
  </si>
  <si>
    <t>OPTICAL MODEM GPON ONT 423-41W/AC</t>
  </si>
  <si>
    <t>CABO OPTICO OPGW XM2.300.187.S36 (LUX 36F SM) 199MM2</t>
  </si>
  <si>
    <t>OPGW CABLE XM2.300.187.S36 (LUX 36F SM) 199MM2</t>
  </si>
  <si>
    <t>CABLE OPTICO OPGW XM2.300.187.S36 (LUX 36F SM) 199MM2</t>
  </si>
  <si>
    <t>ET02885</t>
  </si>
  <si>
    <t>a0A6100000blnuM</t>
  </si>
  <si>
    <t>SERVICE CABLE CONECTORIZADO 36F OM3 LC-UPC/LC-UPC 1.0D2/1.0D2 35.0M - TS - LSZH - ACQUA (A - B)</t>
  </si>
  <si>
    <t>TRUNK CABLE PRE-TERMINATED 36F OM3 LC-UPC/LC-UPC 1.0D2/1.0D2 35.0M - TS - LSZH - AQUA (A - B)</t>
  </si>
  <si>
    <t>CABLE TRONCAL CONECTORIZADO 36F OM3 LC-UPC/LC-UPC 1.0D2/1.0D2 35.0M - TS - LSZH - ACQUA (A - B)</t>
  </si>
  <si>
    <t>SERVICE CABLE CONECTORIZADO 36F OM3 MPO12-UPC(M)/MPO12-UPC(M) 0.8D3/0.8D3 5.0M - TS - LSZH - ACQUA - TIPO B</t>
  </si>
  <si>
    <t>TRUNK CABLE PRE-TERMINATED 36F OM3 MPO12-UPC(M)/MPO12-UPC(M) 0.8D3/0.8D3 5.0M - TS - LSZH - AQUA - TYPE B</t>
  </si>
  <si>
    <t>CABLE TRONCAL CONECTORIZADO 36F OM3 MPO12-UPC(M)/MPO12-UPC(M) 0.8D3/0.8D3 5.0M - TS - LSZH - ACQUA - TIPO B</t>
  </si>
  <si>
    <t>SERVICE CABLE CONECTORIZADO 36F OM3 MPO12-UPC(M)/MPO12-UPC(M) 0.8D3/0.8D3 15.0M - TS - LSZH - ACQUA - TIPO B</t>
  </si>
  <si>
    <t>TRUNK CABLE PRE-TERMINATED 36F OM3 MPO12-UPC(M)/MPO12-UPC(M) 0.8D3/0.8D3 15.0M - TS - LSZH - AQUA - TYPE B</t>
  </si>
  <si>
    <t>CABLE TRONCAL CONECTORIZADO 36F OM3 MPO12-UPC(M)/MPO12-UPC(M) 0.8D3/0.8D3 15.0M - TS - LSZH - ACQUA - TIPO B</t>
  </si>
  <si>
    <t>SERVICE CABLE CONECTORIZADO 36F OM3 MPO12-UPC(M)/MPO12-UPC(M) 0.8D3/0.8D3 20.0M - TS - LSZH - ACQUA - TIPO B</t>
  </si>
  <si>
    <t>TRUNK CABLE PRE-TERMINATED 36F OM3 MPO12-UPC(M)/MPO12-UPC(M) 0.8D3/0.8D3 20.0M - TS - LSZH - AQUA - TYPE B</t>
  </si>
  <si>
    <t>CABLE TRONCAL CONECTORIZADO 36F OM3 MPO12-UPC(M)/MPO12-UPC(M) 0.8D3/0.8D3 20.0M - TS - LSZH - ACQUA - TIPO B</t>
  </si>
  <si>
    <t>SERVICE CABLE CONECTORIZADO 36F OM3 MPO12-UPC(M)/MPO12-UPC(M) 0.8D3/0.8D3 30.0M - TS - LSZH - ACQUA - TIPO B</t>
  </si>
  <si>
    <t>TRUNK CABLE PRE-TERMINATED 36F OM3 MPO12-UPC(M)/MPO12-UPC(M) 0.8D3/0.8D3 30.0M - TS - LSZH - AQUA - TYPE B</t>
  </si>
  <si>
    <t>CABLE TRONCAL CONECTORIZADO 36F OM3 MPO12-UPC(M)/MPO12-UPC(M) 0.8D3/0.8D3 30.0M - TS - LSZH - ACQUA - TIPO B</t>
  </si>
  <si>
    <t>CABO OPTICO CFOA-SM-ARD-S 48F G-652D</t>
  </si>
  <si>
    <t>OPTICAL CABLE CFOA-SM-ARD-S 48F G-652D</t>
  </si>
  <si>
    <t>CABLE OPTICO CFOA-SM-ARD-S 48F G-652D</t>
  </si>
  <si>
    <t>ET01060</t>
  </si>
  <si>
    <t>a0A6100000blnfB</t>
  </si>
  <si>
    <t>CABO OPTICO CFOA-SM-AS-CMO4KN-S 24F (12F G-652D + 12F G655E)</t>
  </si>
  <si>
    <t>OPTICAL CABLE CFOA-SM-AS-CMO4KN-S 24F (12F G-652D + 12F G655E)</t>
  </si>
  <si>
    <t>CABLE OPTICO CFOA-SM-AS-CMO4KN-S 24F (12F G-652D + 12F G655E)</t>
  </si>
  <si>
    <t>ET03233</t>
  </si>
  <si>
    <t>a0A6100000blnyD</t>
  </si>
  <si>
    <t>ODF CASETE HDX 12F SM G-652D LC-APC/MPO12-APC(F) TIPO B DIRECTO</t>
  </si>
  <si>
    <t>ET02759</t>
  </si>
  <si>
    <t>a0A6100000blnsr</t>
  </si>
  <si>
    <t>ODF CASETE HDX 12F SM LC-APC/MPO12-APC(F) TIPO B REVERSO</t>
  </si>
  <si>
    <t>CABLE TRONCAL CONECTORIZADO 144F SM G-652D MPO12-APC(M)/MPO12-APC(M) 0.8D3/0.8D3 50.0M - TS - LSZH - AMARILLO - TIPO B</t>
  </si>
  <si>
    <t>CABLE TRONCAL CONECTORIZADO 144F SM G-652D MPO12-APC(M)/MPO12-APC(M) 0.8D3/0.8D3 20.0M - TS - LSZH - NEGRO/AMARILLO - TIPO B</t>
  </si>
  <si>
    <t>CABLE TRONCAL CONECTORIZADO 144F SM G-652D MPO12-APC(M)/MPO12-APC(M) 0.8D3/0.8D3 30.0M - TS - LSZH - NEGRO/AMARILLO - TIPO B</t>
  </si>
  <si>
    <t>CABLE TRONCAL CONECTORIZADO 144F SM G-652D MPO12-APC(M)/MPO12-APC(M) 0.8D3/0.8D3 35.0M - TS - LSZH - NEGRO/AMARILLO - TIPO B</t>
  </si>
  <si>
    <t>SERVICE CABLE CONECTORIZADO PREMIUM UNIVERSAL 144F OM5 MPO12-UPC(U)/MPO12-UPC(U) 0.8D3/0.8D3 30.0M - TS - LSZH - LIME GREEN - TIPO U</t>
  </si>
  <si>
    <t>SERVICE CABLE CONECTORIZADO PREMIUM UNIVERSAL 144F OM5 MPO12-UPC(U)/MPO12-UPC(U) 0.8D3/0.8D3 35.0M - TS - LSZH - LIME GREEN - TIPO U</t>
  </si>
  <si>
    <t>SERVICE CABLE CONECTORIZADO PREMIUM UNIVERSAL 144F OM5 MPO12-UPC(U)/MPO12-UPC(U) 0.8D3/0.8D3 40.0M - TS - LSZH - LIME GREEN - TIPO U</t>
  </si>
  <si>
    <t>SERVICE CABLE CONECTORIZADO PREMIUM UNIVERSAL 144F OM5 MPO12-UPC(U)/MPO12-UPC(U) 0.8D3/0.8D3 45.0M - TS - LSZH - LIME GREEN - TIPO U</t>
  </si>
  <si>
    <t>SERVICE CABLE CONECTORIZADO PREMIUM UNIVERSAL 144F OM5 MPO12-UPC(U)/MPO12-UPC(U) 0.8D3/0.8D3 50.0M - TS - LSZH - LIME GREEN - TIPO U</t>
  </si>
  <si>
    <t>SERVICE CABLE CONECTORIZADO PREMIUM UNIVERSAL 144F OM5 MPO12-UPC(U)/MPO12-UPC(U) 0.8D3/0.8D3 55.0M - TS - LSZH - LIME GREEN - TIPO U</t>
  </si>
  <si>
    <t>SERVICE CABLE CONECTORIZADO PREMIUM UNIVERSAL 144F OM5 MPO12-UPC(U)/MPO12-UPC(U) 0.8D3/0.8D3 60.0M - TS - LSZH - LIME GREEN - TIPO U</t>
  </si>
  <si>
    <t>SERVICE CABLE CONECTORIZADO PREMIUM UNIVERSAL 144F OM5 MPO12-UPC(U)/MPO12-UPC(U) 0.8D3/0.8D3 65.0M - TS - LSZH - LIME GREEN - TIPO U</t>
  </si>
  <si>
    <t>SERVICE CABLE CONECTORIZADO 72F SM MPO12-APC(M)/NC 12.0M - AMARILLO - TS - LSZH - TIPO B</t>
  </si>
  <si>
    <t>TRUNK CABLE PRE-TERMINATED 72F SM MPO12-APC(M)/NC 12.0M - YELLOW - TS - LSZH - TYPE B</t>
  </si>
  <si>
    <t>CABLE TRONCAL CONECTORIZADO 72F SM MPO12-APC(M)/NC 12.0M - AMARILLO - TS - LSZH - TIPO B 0.8D3/0.8D3 50.0M - TS - LSZH - AMARILLO - TIPO B</t>
  </si>
  <si>
    <t>CABO OPTICO CFOA-SM-AS80-S 12F G-652D NR CT</t>
  </si>
  <si>
    <t>OPTICAL CABLE CFOA-SM-AS80-S 12F G-652D NR CT</t>
  </si>
  <si>
    <t>CABLE OPTICO CFOA-SM-AS80-S 12F G-652D NR CT</t>
  </si>
  <si>
    <t>ET03220</t>
  </si>
  <si>
    <t>a0A6100000blny1</t>
  </si>
  <si>
    <t>OPTICAL CABLE CFOAC-BLI-A/B-CM-01-CO-LSZH PR - BOBINA 500M (DROP FAST COMPACTO)</t>
  </si>
  <si>
    <t>CABLE OPTICO CFOAC-BLI-A/B-CM-01-CO-LSZH PR - BOBINA 500M (DROP FAST COMPACTO)</t>
  </si>
  <si>
    <t>PATCH CORD DATAWAVE U/UTP CAT.6 - LSZH - T568A/B - 0.5M - CINZA</t>
  </si>
  <si>
    <t>U/UTP CAT.6 COPPER PATCH CORD DATAWAVE GIGALAN - LSZH - T568A/B - 0.5M - GRAY</t>
  </si>
  <si>
    <t>PATCH CORD DATAWAVE U/UTP CAT.6 - LSZH - T568A/B - 0.5M - GRIS</t>
  </si>
  <si>
    <t>ET03975</t>
  </si>
  <si>
    <t>a0A6100001Ggzax</t>
  </si>
  <si>
    <t>CAIXA TERMINAL OPTICA PRECONECTORIZADA SELADA FK-CTOP-L (B9 VIOLETA DIRETO)</t>
  </si>
  <si>
    <t>LOCKED PRE-TERMINATED SLIMBOX DROP TERMINAL FK-CTOP-L (B9 VIOLET DIRECT)</t>
  </si>
  <si>
    <t>CAJA TERMINAL OPTICA PRECONECTORIZADA SELADA FK-CTOP-L (B9 VIOLETA DIRECTO)</t>
  </si>
  <si>
    <t>CAIXA TERMINAL OPTICA PRECONECTORIZADA SELADA FK-CTOP-L (B10 VERDE DIRETO)</t>
  </si>
  <si>
    <t>LOCKED PRE-TERMINATED SLIMBOX DROP TERMINAL FK-CTOP-L (B10 GREEN DIRECT)</t>
  </si>
  <si>
    <t>CAJA TERMINAL OPTICA PRECONECTORIZADA SELADA FK-CTOP-L (B10 VERDE DIRECTO)</t>
  </si>
  <si>
    <t>CAIXA TERMINAL OPTICA PRECONECTORIZADA SELADA FK-CTOP-L (B10 AMARELO DIRETO)</t>
  </si>
  <si>
    <t>LOCKED PRE-TERMINATED SLIMBOX DROP TERMINAL FK-CTOP-L (B10 YELLOW DIRECT)</t>
  </si>
  <si>
    <t>CAJA TERMINAL OPTICA PRECONECTORIZADA SELADA FK-CTOP-L (B10 AMARILLO DIRECTO)</t>
  </si>
  <si>
    <t>CAIXA TERMINAL OPTICA PRECONECTORIZADA SELADA FK-CTOP-L (B10 BRANCO DIRETO)</t>
  </si>
  <si>
    <t>LOCKED PRE-TERMINATED SLIMBOX DROP TERMINAL FK-CTOP-L (B10 WHITE DIRECT)</t>
  </si>
  <si>
    <t>CAJA TERMINAL OPTICA PRECONECTORIZADA SELADA FK-CTOP-L (B10 BLANCO DIRECTO)</t>
  </si>
  <si>
    <t>CAIXA TERMINAL OPTICA PRECONECTORIZADA SELADA FK-CTOP-L (B10 AZUL DIRETO)</t>
  </si>
  <si>
    <t>LOCKED PRE-TERMINATED SLIMBOX DROP TERMINAL FK-CTOP-L (B10 BLUE DIRECT)</t>
  </si>
  <si>
    <t>CAJA TERMINAL OPTICA PRECONECTORIZADA SELADA FK-CTOP-L (B10 AZUL DIRECTO)</t>
  </si>
  <si>
    <t>CAIXA TERMINAL OPTICA PRECONECTORIZADA SELADA FK-CTOP-L (B10 VERMELHO DIRETO)</t>
  </si>
  <si>
    <t>LOCKED PRE-TERMINATED SLIMBOX DROP TERMINAL FK-CTOP-L (B10 RED DIRECT)</t>
  </si>
  <si>
    <t>CAJA TERMINAL OPTICA PRECONECTORIZADA SELADA FK-CTOP-L (B10 ROJO DIRECTO)</t>
  </si>
  <si>
    <t>CAIXA TERMINAL OPTICA PRECONECTORIZADA SELADA FK-CTOP-L (B10 VERDE SLIM)</t>
  </si>
  <si>
    <t>LOCKED PRE-TERMINATED SLIMBOX DROP TERMINAL FK-CTOP-L (B10 GREEN SLIM)</t>
  </si>
  <si>
    <t>CAJA TERMINAL OPTICA PRECONECTORIZADA SELADA FK-CTOP-L (B10 VERDE SLIM)</t>
  </si>
  <si>
    <t>CAIXA TERMINAL OPTICA PRECONECTORIZADA SELADA FK-CTOP-L (B10 VERMELHO SLIM)</t>
  </si>
  <si>
    <t>LOCKED PRE-TERMINATED SLIMBOX DROP TERMINAL FK-CTOP-L (B10 RED SLIM)</t>
  </si>
  <si>
    <t>CAJA TERMINAL OPTICA PRECONECTORIZADA SELADA FK-CTOP-L (B10 ROJO SLIM)</t>
  </si>
  <si>
    <t>CAIXA TERMINAL OPTICA PRECONECTORIZADA SELADA FK-CTOP-L (B10 AMARELO SLIM)</t>
  </si>
  <si>
    <t>LOCKED PRE-TERMINATED SLIMBOX DROP TERMINAL FK-CTOP-L (B10 YELLOW SLIM)</t>
  </si>
  <si>
    <t>CAJA TERMINAL OPTICA PRECONECTORIZADA SELADA FK-CTOP-L (B10 AMARILLO SLIM)</t>
  </si>
  <si>
    <t>CAIXA TERMINAL OPTICA PRECONECTORIZADA SELADA FK-CTOP-L (B10 BRANCO SLIM)</t>
  </si>
  <si>
    <t>LOCKED PRE-TERMINATED SLIMBOX DROP TERMINAL FK-CTOP-L (B10 WHITE SLIM)</t>
  </si>
  <si>
    <t>CAJA TERMINAL OPTICA PRECONECTORIZADA SELADA FK-CTOP-L (B10 BLANCO SLIM)</t>
  </si>
  <si>
    <t>CAIXA TERMINAL OPTICA PRECONECTORIZADA SELADA FK-CTOP-L (B10 AZUL SLIM)</t>
  </si>
  <si>
    <t>LOCKED PRE-TERMINATED SLIMBOX DROP TERMINAL FK-CTOP-L (B10 BLUE SLIM)</t>
  </si>
  <si>
    <t>CAJA TERMINAL OPTICA PRECONECTORIZADA SELADA FK-CTOP-L (B10 AZUL SLIM)</t>
  </si>
  <si>
    <t>CAIXA TERMINAL OPTICA PRECONECTORIZADA SELADA FK-CTOP-L (B9 VIOLETA SLIM)</t>
  </si>
  <si>
    <t>LOCKED PRE-TERMINATED SLIMBOX DROP TERMINAL FK-CTOP-L (B9 VIOLET SLIM)</t>
  </si>
  <si>
    <t>CAJA TERMINAL OPTICA PRECONECTORIZADA SELADA FK-CTOP-L (B9 VIOLETA SLIM)</t>
  </si>
  <si>
    <t>CABO OPTICO DROP CIRCULAR FTTH 01 BLI LSZH SLIMCONNECTOR - ROLO 50M (SLIM + TRADUTOR OPT CONECTORIZADO 2 PONTAS) - OD5.00</t>
  </si>
  <si>
    <t>OPTICAL ROUND DROP CABLE FTTH 01 BLI LSZH SLIMCONNECTOR - ROLL 50M (SLIM + OPT TRANSLATOR CONECTORIZED 2 ENDS) - OD5.00</t>
  </si>
  <si>
    <t>CABLE OPTICO DROP CIRCULAR FTTH 01F BLI LSZH SLIMCONNECTOR - ROLLO 50M (SLIM + TRADUTOR OPT CONECTORIZADO 2 PUNTAS) - OD5.00</t>
  </si>
  <si>
    <t>CABO OPTICO DROP CIRCULAR FTTH 01 BLI LSZH SLIMCONNECTOR - ROLO 100M (SLIM + TRADUTOR OPT CONECTORIZADO 2 PONTAS) - OD5.00</t>
  </si>
  <si>
    <t>OPTICAL ROUND DROP CABLE FTTH 01 BLI LSZH SLIMCONNECTOR - ROLL 100M (SLIM + OPT TRANSLATOR CONECTORIZED 2 ENDS) - OD5.00</t>
  </si>
  <si>
    <t>CABLE OPTICO DROP CIRCULAR FTTH 01F BLI LSZH SLIMCONNECTOR - ROLLO 100M (SLIM + TRADUTOR OPT CONECTORIZADO 2 PUNTAS) - OD5.00</t>
  </si>
  <si>
    <t>CABO OPTICO DROP CIRCULAR FTTH 01 BLI LSZH SLIMCONNECTOR - ROLO 150M (SLIM + TRADUTOR OPT CONECTORIZADO 2 PONTAS) - OD5.00</t>
  </si>
  <si>
    <t>OPTICAL ROUND DROP CABLE FTTH 01 BLI LSZH SLIMCONNECTOR - ROLL 150M (SLIM + OPT TRANSLATOR CONECTORIZED 2 ENDS) - OD5.00</t>
  </si>
  <si>
    <t>CABLE OPTICO DROP CIRCULAR FTTH 01F BLI LSZH SLIMCONNECTOR - ROLLO 150M (SLIM + TRADUTOR OPT CONECTORIZADO 2 PUNTAS) - OD5.00</t>
  </si>
  <si>
    <t>CABO OPTICO DROP CIRCULAR FTTH 01 BLI LSZH SLIMCONNECTOR - ROLO 200M (SLIM + TRADUTOR OPT CONECTORIZADO 2 PONTAS) - OD5.00</t>
  </si>
  <si>
    <t>OPTICAL ROUND DROP CABLE FTTH 01 BLI LSZH SLIMCONNECTOR - ROLL 200M (SLIM + OPT TRANSLATOR CONECTORIZED 2 ENDS) - OD5.00</t>
  </si>
  <si>
    <t>CABLE OPTICO DROP CIRCULAR FTTH 01F BLI LSZH SLIMCONNECTOR - ROLLO 200M (SLIM + TRADUTOR OPT CONECTORIZADO 2 PUNTAS) - OD5.00</t>
  </si>
  <si>
    <t>CABO OPTICO DROP CIRCULAR FTTH 01 BLI LSZH SLIMCONNECTOR - ROLO 250M (SLIM + TRADUTOR OPT CONECTORIZADO 2 PONTAS) - OD5.00</t>
  </si>
  <si>
    <t>OPTICAL ROUND DROP CABLE FTTH 01 BLI LSZH SLIMCONNECTOR - ROLL 250M (SLIM + OPT TRANSLATOR CONECTORIZED 2 ENDS) - OD5.00</t>
  </si>
  <si>
    <t>CABLE OPTICO DROP CIRCULAR FTTH 01F BLI LSZH SLIMCONNECTOR - ROLLO 250M (SLIM + TRADUTOR OPT CONECTORIZADO 2 PUNTAS) - OD5.00</t>
  </si>
  <si>
    <t>CABO OPTICO DROP CIRCULAR FTTH 01 BLI LSZH SLIMCONNECTOR - ROLO 300M (SLIM + TRADUTOR OPT CONECTORIZADO 2 PONTAS) - OD5.00</t>
  </si>
  <si>
    <t>OPTICAL ROUND DROP CABLE FTTH 01 BLI LSZH SLIMCONNECTOR - ROLL 300M (SLIM + OPT TRANSLATOR CONECTORIZED 2 ENDS) - OD5.00</t>
  </si>
  <si>
    <t>CABLE OPTICO DROP CIRCULAR FTTH 01F BLI LSZH SLIMCONNECTOR - ROLLO 300M (SLIM + TRADUTOR OPT CONECTORIZADO 2 PUNTAS) - OD5.00</t>
  </si>
  <si>
    <t>CABO OPTICO DROP CIRCULAR FTTH 01 BLI LSZH SLIMCONNECTOR - ROLO 350M (SLIM + TRADUTOR OPT CONECTORIZADO 2 PONTAS) - OD5.00</t>
  </si>
  <si>
    <t>OPTICAL ROUND DROP CABLE FTTH 01 BLI LSZH SLIMCONNECTOR - ROLL 350M (SLIM + OPT TRANSLATOR CONECTORIZED 2 ENDS) - OD5.00</t>
  </si>
  <si>
    <t>CABLE OPTICO DROP CIRCULAR FTTH 01F BLI LSZH SLIMCONNECTOR - ROLLO 350M (SLIM + TRADUTOR OPT CONECTORIZADO 2 PUNTAS) - OD5.00</t>
  </si>
  <si>
    <t>CABO OPTICO DROP CIRCULAR FTTH 01 BLI LSZH SLIMCONNECTOR - ROLO 400M (SLIM + TRADUTOR OPT CONECTORIZADO 2 PONTAS) - OD5.00</t>
  </si>
  <si>
    <t>OPTICAL ROUND DROP CABLE FTTH 01 BLI LSZH SLIMCONNECTOR - ROLL 400M (SLIM + OPT TRANSLATOR CONECTORIZED 2 ENDS) - OD5.00</t>
  </si>
  <si>
    <t>CABLE OPTICO DROP CIRCULAR FTTH 01F BLI LSZH SLIMCONNECTOR - ROLLO 400M (SLIM + TRADUTOR OPT CONECTORIZADO 2 PUNTAS) - OD5.00</t>
  </si>
  <si>
    <t>CABO OPTICO CONECTORIZADO DROP COMPACTO FIG.8 LOW FRICTION BLI-CM-01-AR-LSZH SLIMCONNECTOR - CZ - ROLO 300M</t>
  </si>
  <si>
    <t>CAIXA TERMINAL OPTICA CONECTORIZADA FK-CTO(16MT MB GROMMET 6-9)</t>
  </si>
  <si>
    <t>SLIMBOX DROP TERMINAL FK-CTO(16MT MB GROMMET 6-9)</t>
  </si>
  <si>
    <t>CAJA TERMINAL OPTICA CONECTORIZADA FK-CTO(16MT MB GROMMET 6-9)</t>
  </si>
  <si>
    <t>ET04145</t>
  </si>
  <si>
    <t>a0A6100001fE56L</t>
  </si>
  <si>
    <t>SLIMBOX DROP TERMINAL FK-CTO(16MT 1X8 GROMMET 6-9)</t>
  </si>
  <si>
    <t>CAJA TERMINAL OPTICA CONECTORIZADA FK-CTO(16MT 1X8 GROMMET 6-9)</t>
  </si>
  <si>
    <t>SLIMBOX DROP TERMINAL FK-CTO(16MT 1X16 GROMMET 6-9)</t>
  </si>
  <si>
    <t>CAJA TERMINAL OPTICA CONECTORIZADA FK-CTO(16MT 1X16 GROMMET 6-9)</t>
  </si>
  <si>
    <t>CABO OPTICO CFOA-SM-DER-S 72F G.652D (PFV)</t>
  </si>
  <si>
    <t>OPTICAL CABLE CFOA-SM-DER-S 72F G.652D (PFV)</t>
  </si>
  <si>
    <t>CABLE OPTICO CFOA-SM-DER-S 72F G.652D (PFV)</t>
  </si>
  <si>
    <t>ET00858</t>
  </si>
  <si>
    <t>a0A6100000blnf3</t>
  </si>
  <si>
    <t>CABO OPTICO CFOA-SM-DER-S 48F G.652D (PFV)</t>
  </si>
  <si>
    <t>OPTICAL CABLE CFOA-SM-DER-S 48F G.652D (PFV)</t>
  </si>
  <si>
    <t>CABLE OPTICO CFOA-SM-DER-S 48F G.652D (PFV)</t>
  </si>
  <si>
    <t>PATCH CORD U/UTP GIGALAN  GREEN CAT.6 - LSZH - T568A/B - 7.0M - AZUL</t>
  </si>
  <si>
    <t>U/UTP CAT.6 COPPER PATCH CORD GIGALAN  GREEN - LSZH - T568A/B - 7.0M - BLUE</t>
  </si>
  <si>
    <t>SERVICE CABLE CONECTORIZADO 04F SM G-652D SC-APC/ST-UPC 1.5D2/1.5D2 10.0M - LSZH - AZUL (A - B) (1X CAMISA DE PUXAMENTO IP65)GHT - LSZH - AZUL</t>
  </si>
  <si>
    <t>SERVICE CABLE CONECTORIZADO 144F SM G-652D MPO12-APC(M)/MPO12-APC(M) 0.8D3/0.8D3 30.0M - DDR-S-TS (PFV) - LSZH - PRETO/AMARELO - TIPO B</t>
  </si>
  <si>
    <t>TRUNK CABLE PRE-TERMINATED 144F SM G-652D MPO12-APC(M)/MPO12-APC(M) 0.8D3/0.8D3 30.0M - DDR-S-TS (PFV) - LSZH - BLACK/YELLOW - TYPE B</t>
  </si>
  <si>
    <t>CABLE TRONCAL CONECTORIZADO 144F SM G-652D MPO12-APC(M)/MPO12-APC(M) 0.8D3/0.8D3 30.0M - DDR-S-TS (PFV) - LSZH - NEGRO/AMARILLO - TIPO B</t>
  </si>
  <si>
    <t>SERVICE CABLE CONECTORIZADO 144F SM G-652D MPO12-APC(M)/MPO12-APC(M) 0.8D3/0.8D3 100.0M - DDR-S-TS (PFV) - LSZH - PRETO/AMARELO - TIPO B</t>
  </si>
  <si>
    <t>TRUNK CABLE PRE-TERMINATED 144F SM G-652D MPO12-APC(M)/MPO12-APC(M) 0.8D3/0.8D3 100.0M - DDR-S-TS (PFV) - LSZH - BLACK/YELLOW - TYPE B</t>
  </si>
  <si>
    <t>CABLE TRONCAL CONECTORIZADO 144F SM G-652D MPO12-APC(M)/MPO12-APC(M) 0.8D3/0.8D3 100.0M - DDR-S-TS (PFV) - LSZH - NEGRO/AMARILLO - TIPO B</t>
  </si>
  <si>
    <t>SERVICE CABLE CONECTORIZADO 144F SM G-652D MPO12-APC(M)/MPO12-APC(M) 0.8D3/0.8D3 20.0M - DDR-S-TS (PFV) - LSZH - PRETO/AMARELO - TIPO B</t>
  </si>
  <si>
    <t>TRUNK CABLE PRE-TERMINATED 144F SM G-652D MPO12-APC(M)/MPO12-APC(M) 0.8D3/0.8D3 20.0M - DDR-S-TS (PFV) - LSZH - BLACK/YELLOW - TYPE B</t>
  </si>
  <si>
    <t>CABLE TRONCAL CONECTORIZADO 144F SM G-652D MPO12-APC(M)/MPO12-APC(M) 0.8D3/0.8D3 20.0M - DDR-S-TS (PFV) - LSZH - NEGRO/AMARILLO - TIPO B</t>
  </si>
  <si>
    <t>SERVICE CABLE CONECTORIZADO 144F SM G-652D MPO12-APC(M)/MPO12-APC(M) 0.8D3/0.8D3 150.0M - DDR-S-TS (PFV) - LSZH - PRETO/AMARELO - TIPO B</t>
  </si>
  <si>
    <t>TRUNK CABLE PRE-TERMINATED 144F SM G-652D MPO12-APC(M)/MPO12-APC(M) 0.8D3/0.8D3 150.0M - DDR-S-TS (PFV) - LSZH - BLACK/YELLOW - TYPE B</t>
  </si>
  <si>
    <t>CABLE TRONCAL CONECTORIZADO 144F SM G-652D MPO12-APC(M)/MPO12-APC(M) 0.8D3/0.8D3 150.0M - DDR-S-TS (PFV) - LSZH - NEGRO/AMARILLO - TIPO B</t>
  </si>
  <si>
    <t>SERVICE CABLE CONECTORIZADO 144F SM G-652D MPO12-APC(M)/MPO12-APC(M) 0.8D3/0.8D3 15.0M - DDR-S-TS (PFV) - LSZH - PRETO/AMARELO - TIPO B</t>
  </si>
  <si>
    <t>TRUNK CABLE PRE-TERMINATED 144F SM G-652D MPO12-APC(M)/MPO12-APC(M) 0.8D3/0.8D3 15.0M - DDR-S-TS (PFV) - LSZH - BLACK/YELLOW - TYPE B</t>
  </si>
  <si>
    <t>CABLE TRONCAL CONECTORIZADO 144F SM G-652D MPO12-APC(M)/MPO12-APC(M) 0.8D3/0.8D3 15.0M - DDR-S-TS (PFV) - LSZH - NEGRO/AMARILLO - TIPO B</t>
  </si>
  <si>
    <t>PATCH CORD U/UTP GIGALAN GREEN CAT.6 - LSZH - T568A/B - 7.0M - AZUL</t>
  </si>
  <si>
    <t>CABLE TRONCAL CONECTORIZADO 144F SM G-652D MPO12-APC(M)/MPO12-APC(M) 0.8D3/0.8D3 40.0M - DDR-S-TS (PFV) - LSZH - AMARILLO - TIPO B</t>
  </si>
  <si>
    <t>*DGO600 - MONTADO (BASTIDOR C/ 04 SUB BASTIDORES) - CLIENTE - SC-APC</t>
  </si>
  <si>
    <t>*ODF600 - MOUNTED (RACK W/ 04 SUB RACKS) - CLIENT - SC-APC</t>
  </si>
  <si>
    <t>*DGO600 - COMPLETO (BASTIDOR C/ 04 SUB BASTIDORES) - CLIENTE - SC-APC</t>
  </si>
  <si>
    <t>ET03214</t>
  </si>
  <si>
    <t>a0A6100000blnxw</t>
  </si>
  <si>
    <t>CABO OPTICO CONECTORIZADO DROP COMPACTO FIG.8 LOW FRICTION BLI-CM-01-AR-LSZH SLIMCONNECTOR - PRETO - ROLO 50M</t>
  </si>
  <si>
    <t>OPTICAL CABLE DROP COMPACT FIG.8 LOW FRICTION BLI-CM-01-AR-LSZH SLIMCONNECTOR - BLACK - ROLL 50M</t>
  </si>
  <si>
    <t>CABLE OPTICO CONECTORIZADO DROP COMPACTO FIG.8 LOW FRICTION BLI-CM-01-AR-LSZH SLIMCONNECTOR - NEGRO - CARRETE 50M</t>
  </si>
  <si>
    <t>CABO OPTICO CONECTORIZADO DROP COMPACTO FIG.8 LOW FRICTION BLI-CM-01-AR-LSZH SLIMCONNECTOR - PRETO - ROLO 80M</t>
  </si>
  <si>
    <t>OPTICAL CABLE DROP COMPACT FIG.8 LOW FRICTION BLI-CM-01-AR-LSZH SLIMCONNECTOR - BLACK - ROLL 80M</t>
  </si>
  <si>
    <t>CABLE OPTICO CONECTORIZADO DROP COMPACTO FIG.8 LOW FRICTION BLI-CM-01-AR-LSZH SLIMCONNECTOR - NEGRO - CARRETE 80M</t>
  </si>
  <si>
    <t>CABO OPTICO CONECTORIZADO DROP COMPACTO FIG.8 LOW FRICTION BLI-CM-01-AR-LSZH SLIMCONNECTOR - PRETO - ROLO 100M</t>
  </si>
  <si>
    <t>OPTICAL CABLE DROP COMPACT FIG.8 LOW FRICTION BLI-CM-01-AR-LSZH SLIMCONNECTOR - BLACK - ROLL 100M</t>
  </si>
  <si>
    <t>CABLE OPTICO CONECTORIZADO DROP COMPACTO FIG.8 LOW FRICTION BLI-CM-01-AR-LSZH SLIMCONNECTOR - NEGRO - CARRETE 100M</t>
  </si>
  <si>
    <t>CABO OPTICO CONECTORIZADO DROP COMPACTO FIG.8 LOW FRICTION BLI-CM-01-AR-LSZH SLIMCONNECTOR - PRETO - ROLO 150M</t>
  </si>
  <si>
    <t>OPTICAL CABLE DROP COMPACT FIG.8 LOW FRICTION BLI-CM-01-AR-LSZH SLIMCONNECTOR - BLACK - ROLL 150M</t>
  </si>
  <si>
    <t>CABLE OPTICO CONECTORIZADO DROP COMPACTO FIG.8 LOW FRICTION BLI-CM-01-AR-LSZH SLIMCONNECTOR - NEGRO - CARRETE 150M</t>
  </si>
  <si>
    <t>CABO OPTICO CONECTORIZADO DROP COMPACTO FIG.8 LOW FRICTION BLI-CM-01-AR-LSZH SLIMCONNECTOR - PRETO - ROLO 220M</t>
  </si>
  <si>
    <t>OPTICAL CABLE DROP COMPACT FIG.8 LOW FRICTION BLI-CM-01-AR-LSZH SLIMCONNECTOR - BLACK - ROLL 220M</t>
  </si>
  <si>
    <t>CABLE OPTICO CONECTORIZADO DROP COMPACTO FIG.8 LOW FRICTION BLI-CM-01-AR-LSZH SLIMCONNECTOR - NEGRO - CARRETE 220M</t>
  </si>
  <si>
    <t>CABO OPTICO CONECTORIZADO DROP COMPACTO FIG.8 LOW FRICTION BLI-CM-01-AR-LSZH SLIMCONNECTOR - PRETO - ROLO 300M</t>
  </si>
  <si>
    <t>OPTICAL CABLE DROP COMPACT FIG.8 LOW FRICTION BLI-CM-01-AR-LSZH SLIMCONNECTOR - BLACK - ROLL 300M</t>
  </si>
  <si>
    <t>CABLE OPTICO CONECTORIZADO DROP COMPACTO FIG.8 LOW FRICTION BLI-CM-01-AR-LSZH SLIMCONNECTOR - NEGRO - CARRETE 300M</t>
  </si>
  <si>
    <t>CABO OPTICO CFOA-MM-DDR-S 96F (50) OM3 TS (PFV) LSZH (ABNT CL)</t>
  </si>
  <si>
    <t>OPTICAL CABLE CFOA-MM-DDR-S 96F (50) OM3 TS (PFV) LSZH (ABNT CL)</t>
  </si>
  <si>
    <t>CABLE OPTICO CFOA-MM-DDR-S 96F (50) OM3 TS (PFV) LSZH (ABNT CL)</t>
  </si>
  <si>
    <t>FK-CTO-16MC (CAIXA DE TERMINAÇÃO ÓPTICA - 1 BANDEJA DE EMENDA, 1 BANDEJA C/ 8 ADAPTADORES SC-APC E SPLITTER 1X4 NC/SC-APC)</t>
  </si>
  <si>
    <t>FK-CTO-16MC (SLIMBOX DROP TERMINAL - 1 SPLICE TRAY, 1 TRAY W/ 8 SC-APC ADAPTERS AND SPLITTER 1X4 NC/SC-APC)</t>
  </si>
  <si>
    <t>FK-CTO-16MC (CAJA DE TERMINACIÓN OPTICA - 1 BANDEJA DE EMPALME, 1 BANDEJA C/ 8 ADAPTADORES SC-APC Y SPLITTER 1X4 NC/SC-APC)</t>
  </si>
  <si>
    <t>CANALETA ITMAX - 220MM CURVA VERTICAL 90 GRAUS - FECHADA (SLOTS EM TODAS AS FACES)*</t>
  </si>
  <si>
    <t>CANALETA ITMAX - 220MM V-ELBOW 90 DEGREE - FULL SLOTTED</t>
  </si>
  <si>
    <t>CANALETA ITMAX - 220MM CURVA VERTICAL 90 GRADOS - CERRADA - FULL SLOTTED</t>
  </si>
  <si>
    <t>CABO OPTICO CFOA-SM-ARD-G 24F (ABNT CL)</t>
  </si>
  <si>
    <t>OPTICAL CABLE CFOA-SM-ARD-G 24F (ABNT CL)</t>
  </si>
  <si>
    <t>CABLE OPTICO CFOA-SM-ARD-G 24F (ABNT CL)</t>
  </si>
  <si>
    <t>CABO OPTICO DROP CIRCULAR FTTH 01 BLI LSZH SLIMCONNECTOR - ROLO 10M (SLIM CONECTORIZADO 2 PONTAS) - OD5.00</t>
  </si>
  <si>
    <t>OPTICAL ROUND DROP CABLE FTTH 01 BLI LSZH SLIMCONNECTOR - ROLL 10M (SLIM CONECTORIZED 2 ENDS) - OD5.00</t>
  </si>
  <si>
    <t>CABLE OPTICO DROP CIRCULAR FTTH 01F BLI LSZH SLIMCONNECTOR - ROLLO 10.0M (SLIM CONECTORIZADO 2 PUNTAS) - OD5.00</t>
  </si>
  <si>
    <t>CABLE OPTICO DROP CIRCULAR FTTH 01F BLI LSZH SLIMCONNECTOR - ROLLO 50.0M (SLIM CONECTORIZADO 2 PUNTAS) - OD5.00</t>
  </si>
  <si>
    <t>CABO OPTICO CFOA-SM-AS120-G 24F NR (ABNT CL)</t>
  </si>
  <si>
    <t>OPTICAL CABLE CFOA-SM-AS120-G 24F NR (ABNT CL)</t>
  </si>
  <si>
    <t>CABLE OPTICO CFOA-SM-AS120-G 24F NR (ABNT CL)</t>
  </si>
  <si>
    <t>CABO OPTICO CFOA-SM-AS120-G 12F NR (ABNT CL)</t>
  </si>
  <si>
    <t>OPTICAL CABLE CFOA-SM-AS120-G 12F NR (ABNT CL)</t>
  </si>
  <si>
    <t>CABLE OPTICO CFOA-SM-AS120-G 12F NR (ABNT CL)</t>
  </si>
  <si>
    <t>CABO OPTICO CFOA-SM-LV-AS-CMO20KN-S 36F RT (ABNT CL)</t>
  </si>
  <si>
    <t>OPTICAL CABLE CFOA-SM-LV-AS-CMO20KN-S 36F RT (ABNT CL)</t>
  </si>
  <si>
    <t>CABLE OPTICO CFOA-SM-LV-AS-CMO20KN-S 36F RT (ABNT CL)</t>
  </si>
  <si>
    <t>CABO OPTICO CFOA-SM-AS120-S 36F G-652D ZWP TS</t>
  </si>
  <si>
    <t>OPTICAL CABLE CFOA-SM-AS120-S 36F G-652D ZWP TS</t>
  </si>
  <si>
    <t>CABLE OPTICO CFOA-SM-AS120-S 36F G-652D ZWP TS</t>
  </si>
  <si>
    <t>ROSETA OPTICA 1P INLINE SOBREPOR C/ 1 ADAP SC-APC (SAP 320482)</t>
  </si>
  <si>
    <t>SLIMBOX INLINE INDOOR ROSETTE 1P OVERLAY W/ 1 ADAP SC-APC (SAP 320482)</t>
  </si>
  <si>
    <t>ROSETA OPTICA 1P INLINE SOBREPONER C/ 1 ADAP SC-APC (SAP 320482)</t>
  </si>
  <si>
    <t>CABO OPTICO CFOA-SM-AS80-S 144F G-652D ZWP TS</t>
  </si>
  <si>
    <t>OPTICAL CABLE CFOA-SM-AS80-S 144F G-652D ZWP TS</t>
  </si>
  <si>
    <t>CABLE OPTICO CCFOA-SM-AS80-S 144F G-652D ZWP TS</t>
  </si>
  <si>
    <t>CABO OPTICO OPGW DS1.049.124.S48 (DUAL 48F SM) 87MM2</t>
  </si>
  <si>
    <t>OPGW CABLE DS1.049.124.S48 (DUAL 48F SM) 87MM2</t>
  </si>
  <si>
    <t>CABLE OPTICO OPGW DS1.049.124.S48 (DUAL 48F SM) 87MM2</t>
  </si>
  <si>
    <t>CABO OPTICO CFOA-MM-AS80-G 24F(50) NR (ABNT CL)</t>
  </si>
  <si>
    <t>OPTICAL CABLE CFOA-MM-AS80-G 24F(50) NR (ABNT CL)</t>
  </si>
  <si>
    <t>CABLE OPTICO CFOA-MM-AS80-G 24F(50) NR (ABNT CL)</t>
  </si>
  <si>
    <t>CABO OPTICO FIBER-LAN INDOOR 24F MM (50) OM4 LSZH AQ</t>
  </si>
  <si>
    <t>OPTICAL CABLE FIBER-LAN INDOOR 24F MM (50) OM4 LSZH AQ</t>
  </si>
  <si>
    <t>CABLE OPTICO FIBER-LAN INDOOR 24F MM (50) OM4 LSZH AQ</t>
  </si>
  <si>
    <t>CABO TRANSMISSAO DE DADOS SOHOPLUS U/UTP 24AWGX4P CAT.6 CMX PR RoHS</t>
  </si>
  <si>
    <t>DATA CABLE  SOHOPLUS U/UTP 24AWGX4P CAT.6 CMX PR RoHS</t>
  </si>
  <si>
    <t>CABLE PARA TRANSMISION DE DATOS SOHOPLUS U/UTP 24AWGX4P CAT.6 CMX PR RoHS</t>
  </si>
  <si>
    <t>CABO TRANSMISSAO DE DADOS SOHOPLUS U/UTP 24AWGX4P CAT.6 CMX BR RoHS</t>
  </si>
  <si>
    <t>DATA CABLE  SOHOPLUS U/UTP 24AWGX4P CAT.6 CMX BR RoHS</t>
  </si>
  <si>
    <t>CABLE PARA TRANSMISION DE DATOS SOHOPLUS U/UTP 24AWGX4P CAT.6 CMX BR RoHS</t>
  </si>
  <si>
    <t>CABO TRANSMISSAO DE DADOS SOHOPLUS U/UTP 24AWGX4P CAT.6 CMX CZ RoHS</t>
  </si>
  <si>
    <t>DATA CABLE  SOHOPLUS U/UTP 24AWGX4P CAT.6 CMX CZ RoHS</t>
  </si>
  <si>
    <t>CABLE PARA TRANSMISION DE DATOS SOHOPLUS U/UTP 24AWGX4P CAT.6 CMX CZ RoHS</t>
  </si>
  <si>
    <t>CABO OPTICO CFOT-MM-UB 36F (50) OM4 TS LSZH (ABNT CL)</t>
  </si>
  <si>
    <t>OPTICAL CABLE CFOT-MM-UB 36F (50) OM4 TS LSZH (ABNT CL)</t>
  </si>
  <si>
    <t>CABLE OPTICO CFOT-MM-UB 36F (50) OM4 TS LSZH (ABNT CL)</t>
  </si>
  <si>
    <t>ET01917</t>
  </si>
  <si>
    <t>a0A6100000blnjd</t>
  </si>
  <si>
    <t>CABO OPTICO CFOA-SM-AS80-S 144F TS RC (ABNT CL)</t>
  </si>
  <si>
    <t>CABO OPTICO CFOA-SM-LV-AS-CMO7KN-S 24F G-652D NR</t>
  </si>
  <si>
    <t>OPTICAL CABLE CFOA-SM-LV-AS-CMO7KN-S 24F G-652D NR</t>
  </si>
  <si>
    <t>CABLE OPTICO CFOA-SM-LV-AS-CMO7KN-S 24F G-652D NR</t>
  </si>
  <si>
    <t>CABO OPTICO DROP CIRCULAR FTTH 01 BLI LSZH SLIMCONNECTOR - ROLO 100M (SLIM+TRADUTOR OPT CONECTORIZADO 2 PONTAS) (0186-0107-7) - OD5.00</t>
  </si>
  <si>
    <t>OPTICAL ROUND DROP CABLE FTTH 01 BLI LSZH SLIMCONNECTOR - ROLL 100M (SLIM+TRANSLATOR OPT CONECTORIZED 2 ENDS) (0186-0107-7) - OD5.00</t>
  </si>
  <si>
    <t>CABLE OPTICO DROP CIRCULAR FTTH 01F BLI LSZH SLIMCONNECTOR - ROLLO 100M (SLIM+TRADUCTOR OPT CONECTORIZADO 2 PUNTAS) (0186-0107-7) - OD5.00</t>
  </si>
  <si>
    <t>CABO OPTICO DROP CIRCULAR FTTH 01 BLI LSZH SLIMCONNECTOR - ROLO 150M (SLIM+TRADUTOR OPT CONECTORIZADO 2 PONTAS) (xxxx-xxxx-x) - OD5.00</t>
  </si>
  <si>
    <t>OPTICAL ROUND DROP CABLE FTTH 01 BLI LSZH SLIMCONNECTOR  - ROLL 150M (SLIM+TRANSLATOR OPT CONECTORIZED 2 ENDS) (xxxx-xxxx-x) - OD5.00</t>
  </si>
  <si>
    <t>CABLE OPTICO DROP CIRCULAR FTTH 01F BLI LSZH SLIMCONNECTOR - ROLLO 150M (SLIM+TRADUCTOR OPT CONECTORIZADO 2 PUNTAS) (xxxx-xxxx-x) - OD5.00</t>
  </si>
  <si>
    <t>CABO OPTICO DROP CIRCULAR FTTH 01 BLI LSZH SLIMCONNECTOR - ROLO 200M (SLIM+TRADUTOR OPT CONECTORIZADO 2 PONTAS) (0186-0108-8) - OD5.00</t>
  </si>
  <si>
    <t>OPTICAL ROUND DROP CABLE FTTH 01 BLI LSZH SLIMCONNECTOR - ROLL 200M (SLIM+TRANSLATOR OPT CONECTORIZED 2 ENDS) (0186-0108-8) - OD5.00</t>
  </si>
  <si>
    <t>CABLE OPTICO DROP CIRCULAR FTTH 01F BLI LSZH SLIMCONNECTOR - ROLLO 200M (SLIM+TRADUCTOR OPT CONECTORIZADO 2 PUNTAS) (0186-0108-8) - OD5.00</t>
  </si>
  <si>
    <t>CABO OPTICO DROP CIRCULAR FTTH 01 BLI LSZH SLIMCONNECTOR - ROLO 250M (SLIM+TRADUTOR OPT CONECTORIZADO 2 PONTAS) (xxxx-xxxx-x) - OD5.00</t>
  </si>
  <si>
    <t>OPTICAL ROUND DROP CABLE FTTH 01 BLI LSZH SLIMCONNECTOR - ROLL 250M (SLIM+TRANSLATOR OPT CONECTORIZED 2 ENDS) (xxxx-xxxx-x) - OD5.00</t>
  </si>
  <si>
    <t>CABLE OPTICO DROP CIRCULAR FTTH 01F BLI LSZH SLIMCONNECTOR - ROLLO 250M (SLIM+TRADUCTOR OPT CONECTORIZADO 2 PUNTAS) (xxxx-xxxx-x) - OD5.00</t>
  </si>
  <si>
    <t>CABO OPTICO DROP CIRCULAR FTTH 01 BLI LSZH SLIMCONNECTOR - ROLO 300M (SLIM+TRADUTOR OPT CONECTORIZADO 2 PONTAS) (0186-0109-9) - OD5.00</t>
  </si>
  <si>
    <t>OPTICAL ROUND DROP CABLE FTTH 01 BLI LSZH SLIMCONNECTOR - ROLL 300M (SLIM+TRANSLATOR OPT CONECTORIZED 2 ENDS) (0186-0109-9) - OD5.00</t>
  </si>
  <si>
    <t>CABLE OPTICO DROP CIRCULAR FTTH 01F BLI LSZH SLIMCONNECTOR - ROLLO 300M (SLIM+TRADUCTOR OPT CONECTORIZADO 2 PUNTAS) (0186-0109-9) - OD5.00</t>
  </si>
  <si>
    <t>CABO OPTICO DROP CIRCULAR FTTH 01 BLI LSZH SLIMCONNECTOR - ROLO 350M (SLIM+TRADUTOR OPT CONECTORIZADO 2 PONTAS) (xxxx-xxxx-x) - OD5.00</t>
  </si>
  <si>
    <t>OPTICAL ROUND DROP CABLE FTTH 01 BLI LSZH SLIMCONNECTOR - ROLL 350M (SLIM+TRANSLATOR OPT CONECTORIZED 2 ENDS) (xxxx-xxxx-x) - OD5.00</t>
  </si>
  <si>
    <t>CABLE OPTICO DROP CIRCULAR FTTH 01F BLI LSZH SLIMCONNECTOR - ROLLO 350M (SLIM+TRADUCTOR OPT CONECTORIZADO 2 PUNTAS) (xxxx-xxxx-x) - OD5.00</t>
  </si>
  <si>
    <t>CABO OPTICO DROP CIRCULAR FTTH 01 BLI LSZH SLIMCONNECTOR - ROLO 400M (SLIM+TRADUTOR OPT CONECTORIZADO 2 PONTAS) (0186-0110-0) - OD5.00</t>
  </si>
  <si>
    <t>OPTICAL ROUND DROP CABLE FTTH 01 BLI LSZH SLIMCONNECTOR  - ROLL 400M (SLIM+TRANSLATOR OPT CONECTORIZED 2 ENDS) (0186-0110-0) - OD5.00</t>
  </si>
  <si>
    <t>CABLE OPTICO DROP CIRCULAR FTTH 01F BLI LSZH SLIMCONNECTOR - ROLLO 400M (SLIM+TRADUCTOR OPT CONECTORIZADO 2 PUNTAS) (0186-0110-0) - OD5.00</t>
  </si>
  <si>
    <t>CABO OPTICO DROP CIRCULAR FTTH 01 BLI LSZH SLIMCONNECTOR - ROLO 500M (SLIM+TRADUTOR OPT CONECTORIZADO 2 PONTAS) (0186-0111-1) - OD5.00</t>
  </si>
  <si>
    <t>OPTICAL ROUND DROP CABLE FTTH 01 BLI LSZH SLIMCONNECTOR - ROLL 500M (SLIM+TRANSLATOR OPT CONECTORIZED 2 ENDS) (0186-0111-1) - OD5.00</t>
  </si>
  <si>
    <t>CABLE OPTICO DROP CIRCULAR FTTH 01F BLI LSZH SLIMCONNECTOR - ROLLO 500M (SLIM+TRADUCTOR OPT CONECTORIZADO 2 PUNTAS) (0186-0111-1) - OD5.00</t>
  </si>
  <si>
    <t>CABO OPTICO DROP CIRCULAR FTTH 01 BLI LSZH SLIMCONNECTOR - ROLO 600M (SLIM+TRADUTOR OPT CONECTORIZADO 2 PONTAS) (0186-0112-2) - OD5.00</t>
  </si>
  <si>
    <t>OPTICAL ROUND DROP CABLE FTTH 01 BLI LSZH SLIMCONNECTOR  - ROLL 600M (SLIM+TRANSLATOR OPT CONECTORIZED 2 ENDS) (0186-0112-2) - OD5.00</t>
  </si>
  <si>
    <t>CABLE OPTICO DROP CIRCULAR FTTH 01F BLI LSZH SLIMCONNECTOR - ROLLO 600M (SLIM+TRADUCTOR OPT CONECTORIZADO 2 PUNTAS) (0186-0112-2) - OD5.00</t>
  </si>
  <si>
    <t>PATCH CORD U/UTP SOHOPLUS CAT.5E - CMX - T568A/B - 0.5M - AZUL CLARO</t>
  </si>
  <si>
    <t>SERVICE CABLE CONECTORIZADO 24F SM LC-UPC/LC-UPC 1.0D2/1.0D2 21.0M - TS - LSZH - AZUL (A - B)</t>
  </si>
  <si>
    <t>TRUNK CABLE PRE-TERMINATED 24F SM LC-UPC/LC-UPC 1.0D2/1.0D2 21.0M - TS - LSZH - BLUE (A - B)</t>
  </si>
  <si>
    <t>CABLE TRONCAL CONECTORIZADO 24F SM LC-UPC/LC-UPC 1.0D2/1.0D2 21.0M - TS - LSZH - AZUL (A - B)</t>
  </si>
  <si>
    <t>SERVICE CABLE CONECTORIZADO 24F SM LC-UPC/LC-UPC 1.0D2/1.0D2 23.0M - TS - LSZH - AZUL (A - B)</t>
  </si>
  <si>
    <t>TRUNK CABLE PRE-TERMINATED 24F SM LC-UPC/LC-UPC 1.0D2/1.0D2 23.0M - TS - LSZH - BLUE (A - B)</t>
  </si>
  <si>
    <t>CABLE TRONCAL CONECTORIZADO 24F SM LC-UPC/LC-UPC 1.0D2/1.0D2 23.0M - TS - LSZH - AZUL (A - B)</t>
  </si>
  <si>
    <t>SERVICE CABLE CONECTORIZADO 24F SM LC-UPC/LC-UPC 1.0D2/1.0D2 5.0M - TS - LSZH - AZUL (A - B)</t>
  </si>
  <si>
    <t>TRUNK CABLE PRE-TERMINATED 24F SM LC-UPC/LC-UPC 1.0D2/1.0D2 5.0M - TS - LSZH - BLUE (A - B)</t>
  </si>
  <si>
    <t>CABLE TRONCAL CONECTORIZADO 24F SM LC-UPC/LC-UPC 1.0D2/1.0D2 5.0M - TS - LSZH - AZUL (A - B)</t>
  </si>
  <si>
    <t>SERVICE CABLE CONECTORIZADO 12F SM E2000-APC/LC-UPC 1.0D2/1.0D2 16.0M - TIGHT - LSZH - AZUL (A - B)</t>
  </si>
  <si>
    <t>TRUNK CABLE PRE-TERMINATED 12F SM E2000-APC/LC-UPC 1.0D2/1.0D2 16.0M - TIGHT - LSZH - BLUE (A - B)</t>
  </si>
  <si>
    <t>CABLE TRONCAL CONECTORIZADO 12F SM E2000-APC/LC-UPC 1.0D2/1.0D2 16.0M - TIGHT - LSZH - AZUL (A - B)</t>
  </si>
  <si>
    <t>DIO BT48 LC/SC MODULO BASICO (C/ 48 ADAPTADORES SC-APC)</t>
  </si>
  <si>
    <t>ODF BT48 LC/SC BASIC MODEL (C/ 48 ADAPTERS SC-APC)</t>
  </si>
  <si>
    <t>CABO OPTICO CFOA-SM-AS100-S 16F G-652D ZWP TS</t>
  </si>
  <si>
    <t>OPTICAL CABLE CFOA-SM-AS100-S 16F G-652D ZWP TS</t>
  </si>
  <si>
    <t>CABLE OPTICO CFOA-SM-AS100-S 16F G-652D ZWP TS</t>
  </si>
  <si>
    <t>CABO OPTICO CFOA-SM-AS200-S 16F G-652D ZWP TS</t>
  </si>
  <si>
    <t>OPTICAL CABLE CFOA-SM-AS200-S 16F G-652D ZWP TS</t>
  </si>
  <si>
    <t>CABLE OPTICO CFOA-SM-AS200-S 16F G-652D ZWP TS</t>
  </si>
  <si>
    <t>SERVICE CABLE CONECTORIZADO 12F OM4 MPO12-UPC(M)/MPO12-UPC(M) 0.8D3/0.8D3 125.0M - UT - LSZH - ACQUA - TIPO B</t>
  </si>
  <si>
    <t>TRUNK CABLE PRE-TERMINATED 12F OM4 MPO12-UPC(M)/MPO12-UPC(M) 0.8D3/0.8D3 125.0M - UT - LSZH - AQUA - TYPE B</t>
  </si>
  <si>
    <t>CABLE TRONCAL CONECTORIZADO 12F OM4 MPO12-UPC(M)/MPO12-UPC(M) 0.8D3/0.8D3 125.0M - UT - LSZH - ACQUA - TIPO B</t>
  </si>
  <si>
    <t>SERVICE CABLE CONECTORIZADO 12F OM4 MPO12-UPC(M)/MPO12-UPC(M) 0.8D3/0.8D3 33.0M - UT - LSZH - ACQUA - TIPO B</t>
  </si>
  <si>
    <t>TRUNK CABLE PRE-TERMINATED 12F OM4 MPO12-UPC(M)/MPO12-UPC(M) 0.8D3/0.8D3 33.0M - UT - LSZH - AQUA - TYPE B</t>
  </si>
  <si>
    <t>CABLE TRONCAL CONECTORIZADO 12F OM4 MPO12-UPC(M)/MPO12-UPC(M) 0.8D3/0.8D3 33.0M - UT - LSZH - ACQUA - TIPO B</t>
  </si>
  <si>
    <t>SERVICE CABLE CONECTORIZADO 12F OM4 MPO12-UPC(M)/MPO12-UPC(M) 0.8D3/0.8D3 62.0M - UT - LSZH - ACQUA - TIPO B</t>
  </si>
  <si>
    <t>TRUNK CABLE PRE-TERMINATED 12F OM4 MPO12-UPC(M)/MPO12-UPC(M) 0.8D3/0.8D3 62.0M - UT - LSZH - AQUA - TYPE B</t>
  </si>
  <si>
    <t>CABLE TRONCAL CONECTORIZADO 12F OM4 MPO12-UPC(M)/MPO12-UPC(M) 0.8D3/0.8D3 62.0M - UT - LSZH - ACQUA - TIPO B</t>
  </si>
  <si>
    <t>CABO OPTICO CFOA-SM-LV-AS-CMO10KN-S-06F NR</t>
  </si>
  <si>
    <t>OPTICAL CABLE CFOA-SM-LV-AS-CMO10KN-S-06F NR</t>
  </si>
  <si>
    <t>CABLE OPTICO CFOA-SM-LV-AS-CMO10KN-S-06F NR</t>
  </si>
  <si>
    <t>CABO OPTICO AT-3BE27N8-016-CLCB</t>
  </si>
  <si>
    <t>OPTICAL CABLE AT-3BE27N8-016-CLCB</t>
  </si>
  <si>
    <t>CABLE OPTICO AT-3BE27N8-016-CLCB</t>
  </si>
  <si>
    <t>ANTENA PARABOLICA SOLIDA RADOME SHIELD, 18GHZ (17.7-19.7), 1.8M, 49DBI, SIMPLES POL, AEV 3.14M2, ACOPLAMENTO DIRETO - IDE</t>
  </si>
  <si>
    <t>ANTENA PARABOLICA SOLIDA RADOME SHIELD, 18GHZ (17.7-19.7), 0.3M, 35DBI, SIMPLES POL, AEV 0.10M2, ACOPLAMENTO DIRETO - IDE</t>
  </si>
  <si>
    <t>ANTENA PARABOLICA SOLIDA RADOME SHIELD, 18GHZ (17.7-19.7), 0.6M, 40DBI, SIMPLES POL, AEV 0.28M2, ACOPLAMENTO DIRETO - IDE</t>
  </si>
  <si>
    <t>ANTENA PARABOLICA SOLIDA RADOME SHIELD, 18GHZ (17.7-19.7), 0.9M, 43DBI, SIMPLES POL, AEV 0.64M2, ACOPLAMENTO DIRETO - IDE</t>
  </si>
  <si>
    <t>ANTENA PARABOLICA SOLIDA RADOME SHIELD, 18GHZ (17.7-19.7), 1.2M, 46DBI, SIMPLES POL, AEV 1.13M2, ACOPLAMENTO DIRETO - IDE</t>
  </si>
  <si>
    <t>ANTENA PARABOLICA SOLIDA RADOME SHIELD, 18GHZ (17.7-19.7), 0.9M, 43DBI, DUPLA POL, AEV 0.64M2, ACOPLAMENTO DIRETO - IDE</t>
  </si>
  <si>
    <t>ANTENA PARABOLICA SOLIDA RADOME SHIELD, 18GHZ (17.7-19.7), 1.2M, 46DBI, DUPLA POL, AEV 1.13M2, ACOPLAMENTO DIRETO - IDE</t>
  </si>
  <si>
    <t>SERVICE CABLE CONECTORIZADO 12F SM BLI A/B G-657A MPO12-APC(M)/MPO12-APC(M) 0.8D3/0.8D3 200.0M - UT - LSZH - AZUL - TIPO B</t>
  </si>
  <si>
    <t>TRUNK CABLE PRE-TERMINATED 12F SM BLI A/B G-657A MPO12-APC(M)/MPO12-APC(M) 0.8D3/0.8D3 200.0M - UT - LSZH - BLUE - TYPE B</t>
  </si>
  <si>
    <t>CABLE TRONCAL CONECTORIZADO 12F SM BLI A/B G-657A MPO12-APC(M)/MPO12-APC(M) 0.8D3/0.8D3 200.0M - UT - LSZH - AZUL  - TIPO B</t>
  </si>
  <si>
    <t>CORDAO DUPLEX CONECTORIZADO SM LC-UPC/SC-APC 80.0M - COG - AZU</t>
  </si>
  <si>
    <t>CABO OPTICO CFOA-NZD-AS120-S 72F NR (G655C/D) TS</t>
  </si>
  <si>
    <t>OPTICAL CABLE CFOA-NZD-AS120-S 72F NR (G655C/D) TS</t>
  </si>
  <si>
    <t>CABLE OPTICO CFOA-NZD-AS120-S 72F NR (G655C/D) TS</t>
  </si>
  <si>
    <t>ET04159</t>
  </si>
  <si>
    <t>a0A6100001fE7nR</t>
  </si>
  <si>
    <t>MODEM OPTICO GPON LW110-20BP</t>
  </si>
  <si>
    <t>MODEM OPTICO GPON LW510-40RP</t>
  </si>
  <si>
    <t>CABO OPTICO AT-3BEN2YT-036</t>
  </si>
  <si>
    <t>OPTICAL CABLE AT-3BEN2YT-036</t>
  </si>
  <si>
    <t>CABLE OPTICO AT-3BEN2YT-036</t>
  </si>
  <si>
    <t>SERVICE CABLE CONECTORIZADO 12F SM LC-UPC/SC-APC 1.5D2/1.5D2 15.0M - TIGHT - LSZH - PRETO (A - B) (1X CAMISA DE PUXAMENTO IP65)</t>
  </si>
  <si>
    <t>TRUNK CABLE PRE-TERMINATED 12F SM LC-UPC/SC-APC 1.5D2/1.5D2 15.0M - TIGHT - LSZH - BLACK (A - B) (1X CAMISA DE PUXAMENTO IP65)</t>
  </si>
  <si>
    <t>CABLE TRONCAL CONECTORIZADO 12F SM LC-UPC/SC-APC 1.5D2/1.5D2 15.0M - TIGHT - LSZH - BLACK (A - B) (1X CAMISA DE PUXAMENTO IP65)</t>
  </si>
  <si>
    <t>SERVICE CABLE CONECTORIZADO 12F SM SC-APC/ST-UPC 1.5D2/1.5D2 10.0M - TIGHT - LSZH - PRETO (A - B) (1X CAMISA DE PUXAMENTO IP65)</t>
  </si>
  <si>
    <t>TRUNK CABLE PRE-TERMINATED 12F SM SC-APC/ST-UPC 1.5D2/1.5D2 10.0M - TIGHT - LSZH - BLACK (A - B) (1X CAMISA DE PUXAMENTO IP65)</t>
  </si>
  <si>
    <t>CABLE TRONCAL CONECTORIZADO 12F SM SC-APC/ST-UPC 1.5D2/1.5D2 10.0M - TIGHT - LSZH - BLACK (A - B) (1X CAMISA DE PUXAMENTO IP65)</t>
  </si>
  <si>
    <t>CONECTOR RJ45 MACHO BLINDADO INDUSTRIAL CAT.6</t>
  </si>
  <si>
    <t>INDUSTRIAL CAT.6 SHIELDED RJ45 FIELD PLUG</t>
  </si>
  <si>
    <t>ET04464</t>
  </si>
  <si>
    <t>a0A4N00001pjlr7</t>
  </si>
  <si>
    <t>CABO OPTICO CFOA-SM-AS80-S 08F TS RC (ABNT CL)</t>
  </si>
  <si>
    <t>OPTICAL CABLE CFOA-SM-AS80-S 08F TS RC (ABNT CL)</t>
  </si>
  <si>
    <t>CABLE OPTICO CFOA-SM-AS80-S 08F TS RC (ABNT CL)</t>
  </si>
  <si>
    <t>DIO B48 MODULO BASICO II</t>
  </si>
  <si>
    <t>ODF B48 BASIC MODULE II</t>
  </si>
  <si>
    <t>ODF B48 MODULO BASICO II</t>
  </si>
  <si>
    <t>DIVISOR OPTICO PLC 1X2 BLI A/B G-657A NC/NC 2.0D0.25/2.0D0.25</t>
  </si>
  <si>
    <t>OPTICAL SPLITTER PLC 1X2 BLI A/B G-657A NC/NC 2.0D0.25/2.0D0.25</t>
  </si>
  <si>
    <t>OPTICAL SPLITTER PLC 1X4 BLI A/B G-657A NC/NC 2.0D0.25/2.0D0.25</t>
  </si>
  <si>
    <t>DIVISOR OPTICO PLC 1X16 BLI A/B G-657A NC/NC 2.0D0.25/2.0D0.25</t>
  </si>
  <si>
    <t>OPTICAL SPLITTER PLC 1X16 BLI A/B G-657A NC/NC 2.0D0.25/2.0D0.26</t>
  </si>
  <si>
    <t>DIVISOR OPTICO PLC 1X32 BLI A/B G-657A NC/NC 2.0D0.25/2.0D0.25</t>
  </si>
  <si>
    <t>OPTICAL SPLITTER PLC 1X32 BLI A/B G-657A NC/NC 2.0D0.25/2.0D0.25</t>
  </si>
  <si>
    <t>ANTENA PARABOLICA SOLIDA RADOME SHIELD, 18GHZ (17.7-19.7), 1.8M, 49DBI, DUPLA POL, AEV 3.14M2, ACOPLAMENTO DIRETO - IDE</t>
  </si>
  <si>
    <t>DIVISOR OPTICO PLC 1X2 BLI A/B G-657A NC/SC-APC 1.5D0.9/0.6D0.9</t>
  </si>
  <si>
    <t>OPTICAL SPLITTER PLC 1X2 BLI A/B G-657A NC/SC-APC 1.5D0.9/0.6D0.9</t>
  </si>
  <si>
    <t>DIVISOR OPTICO PLC 1X4 BLI A/B G-657A NC/SC-APC 1.5D0.9/0.6D0.9</t>
  </si>
  <si>
    <t>OPTICAL SPLITTER PLC 1X4 BLI A/B G-657A NC/SC-APC 1.5D0.9/0.6D0.9</t>
  </si>
  <si>
    <t>DIVISOR OPTICO PLC 1X8 BLI A/B G-657A NC/SC-APC 1.5D0.9/0.6D0.9</t>
  </si>
  <si>
    <t>OPTICAL SPLITTER PLC 1X8 BLI A/B G-657A NC/SC-APC 1.5D0.9/0.6D0.9</t>
  </si>
  <si>
    <t>DIVISOR OPTICO PLC 1X16 BLI A/B G-657A NC/SC-APC 1.5D0.9/0.6D0.9</t>
  </si>
  <si>
    <t>OPTICAL SPLITTER PLC 1X16 BLI A/B G-657A NC/SC-APC 1.5D0.9/0.6D0.9</t>
  </si>
  <si>
    <t>LICENÇA DE SOFTWARE PARA AUMENTO DE 100 MBPS DE CAPACIDADE DE TRAFEGO - NAV-LIC</t>
  </si>
  <si>
    <t>LICENÇA DE SOFTWARE DE ENCRIPTAÇAO AES - NAV-AES</t>
  </si>
  <si>
    <t>LICENÇA DE SOFTWARE DE SUB CARRIER - NAV-SCL</t>
  </si>
  <si>
    <t>LICENÇA DE SOFTWARE DE FUNCIONALIDADES ETHERNET - NAV-AEF  (SYNCHE/1588,MSTP,RSTP,COMPRESSION)</t>
  </si>
  <si>
    <t>LICENÇA DE SOFTWARE DE FUNCIONALIDADE XPIC - NAV-XPIC</t>
  </si>
  <si>
    <t>CABO OPTICO CFOA-SM-AS80-G 08F RC (ABNT CL)</t>
  </si>
  <si>
    <t>OPTICAL CABLE CFOA-SM-AS80-G 08F RC (ABNT CL)</t>
  </si>
  <si>
    <t>CABLE OPTICO CFOA-SM-AS80-G 08F RC (ABNT CL)</t>
  </si>
  <si>
    <t>LICENÇA DE SOFTWARE DE FUNCIONALIDADE RLA - NAV-RLA</t>
  </si>
  <si>
    <t>CABO OPTICO OPGW SFSJ-J-12492 (48F SM J-12492)</t>
  </si>
  <si>
    <t>OPTICAL CABLE OPGW SFSJ-J-12492 (48F SM J-12492)</t>
  </si>
  <si>
    <t>CABLE OPTICO OPGW SFSJ-J-12492 (48F SM J-12492)</t>
  </si>
  <si>
    <t>MODEM OPTICO ONT GPON 630-10B (MODELO EXPORT.)</t>
  </si>
  <si>
    <t>ONT OPTICAL MODEM GPON 630-10B (EXPORT. MODEL)</t>
  </si>
  <si>
    <t>MODEM OPTICO ONT GPON 630-10B</t>
  </si>
  <si>
    <t>ONT OPTICAL MODEM GPON 630-10B</t>
  </si>
  <si>
    <t>CLIP DATAWAVE PARA PATCH CORD (PCT 12 PARES)</t>
  </si>
  <si>
    <t>DATAWAVE CLIP FOR PATCH CORD (PKG 12 PAIRS)</t>
  </si>
  <si>
    <t>CLIP DATAWAVE PARA PATCH CORD (12 PARES)</t>
  </si>
  <si>
    <t>ET04465</t>
  </si>
  <si>
    <t>a0A4N00001pjmgp</t>
  </si>
  <si>
    <t>PATCH CORD DATAWAVE F/UTP CAT.6A - LSZH - T568A/B - 3.0M - CINZA</t>
  </si>
  <si>
    <t>F/UTP CAT.6A COPPER PATCH CORD DATAWAVE GIGALAN AUGMENTED - LSZH - T568A/B - 3.0M - GRAY</t>
  </si>
  <si>
    <t>PATCH CORD DATAWAVE F/UTP CAT.6A - LSZH - T568A/B - 3.0M - GRIS</t>
  </si>
  <si>
    <t>CABO OPTICO CFOA-SM-DER-S 12F G-652D (PFV) (HDPE)</t>
  </si>
  <si>
    <t>OPTICAL CABLE CFOA-SM-DER-S 12F G-652D (PFV) (HDPE)</t>
  </si>
  <si>
    <t>CABLE OPTICO CFOA-SM-DER-S 12F G-652D (PFV) (HDPE)</t>
  </si>
  <si>
    <t>CABO OPTICO CFOA-SM-AS400-S 7.3KN 24F G-652D RT DC</t>
  </si>
  <si>
    <t>OPTICAL CABLE CFOA-SM-AS400-S 7.3KN 24F G-652D RT DC</t>
  </si>
  <si>
    <t>CABLE OPTICO CFOA-SM-AS400-S 7.3KN 24F G-652D RT DC</t>
  </si>
  <si>
    <t>CABO OPTICO CONECTORIZADO DROP COMPACTO FIG.8 LOW FRICTION BLI-CM-01-AR-LSZH SLIMCONNECTOR - CZ - ROLO 150M</t>
  </si>
  <si>
    <t>CABO OPTICO CONECTORIZADO DROP COMPACTO FIG.8 LOW FRICTION BLI-CM-01-AR-LSZH SLIMCONNECTOR - CZ - ROLO 80M</t>
  </si>
  <si>
    <t>CABO OPTICO CONECTORIZADO DROP COMPACTO FIG.8 LOW FRICTION BLI-CD-01-AR-LSZH SLIMCONNECTOR - CZ - ROLO 100M</t>
  </si>
  <si>
    <t>CABO OPTICO CONECTORIZADO DROP COMPACTO FIG.8 LOW FRICTION BLI-CD-01-AR-LSZH SLIMCONNECTOR - CZ - ROLO 80M</t>
  </si>
  <si>
    <t>CABO OPTICO CFOA-SM-AS400-S 7.3KN 48F G-652D RT DC</t>
  </si>
  <si>
    <t>CABLE OPTICO CFOA-SM-AS400-S 7.3KN 48F G-652D RT DC</t>
  </si>
  <si>
    <t>CABO OPTICO CFOA-SM-AS400-S 8.1KN 96F G-652D RT DC</t>
  </si>
  <si>
    <t>CABLE OPTICO CFOA-SM-AS400-S 8.1KN 96F G-652D RT DC</t>
  </si>
  <si>
    <t>CABO OPTICO CONECTORIZADO DROP COMPACTO FIG.8 LOW FRICTION BLI-CD-01-AR-LSZH SLIMCONNECTOR - CZ - ROLO 150M</t>
  </si>
  <si>
    <t>CABO OPTICO CFOA-SM-AS120-G 08F RC (ABNT CL)</t>
  </si>
  <si>
    <t>OPTICAL CABLE CFOA-SM-AS120-G 08F RC (ABNT CL)</t>
  </si>
  <si>
    <t>CABLE OPTICO CFOA-SM-AS120-G 08F RC (ABNT CL)</t>
  </si>
  <si>
    <t>CABO OPTICO CFOA-SM-AS120-S 08F TS RC (ABNT CL)</t>
  </si>
  <si>
    <t>OPTICAL CABLE CFOA-SM-AS120-S 08F TS RC (ABNT CL)</t>
  </si>
  <si>
    <t>CABLE OPTICO CFOA-SM-AS120-S 08F TS RC (ABNT CL)</t>
  </si>
  <si>
    <t>SERVICE CABLE CONECTORIZADO 12F 62.5 LC-UPC/LC-UPC 1.5D2/1.5D2 15.0M - TIGHT - LSZH - PRETO - IO (1X CAMISA DE PUXAMENTO IP65) (A - B)</t>
  </si>
  <si>
    <t>CAIXA DE DISTRIBUICAO OPTICA PRE-CONECTORIZADA FK-CTOP-16P SUBTERRANEA(8 PIGTAILS TELCORDIA SLIMCONNECTOR C/ SUPORTE)</t>
  </si>
  <si>
    <t>PRE-TERMINATED SLIMBOX DISTRIBUTION BOX FK-CTOP-16P (8 PIGTAILS TELCORDIA SLIMCONNECTOR W/ SUPPORT)</t>
  </si>
  <si>
    <t>CAJA DE DISTRIBUICION OPTICA PRE-CONECTORIZADA FK-CTOP-16P SUBTERRANEA (8 PIGTAILS TELCORDIA SLIMCONNECTOR)</t>
  </si>
  <si>
    <t>SERVICE CABLE CONECTORIZADO 12F 62.5 LC-UPC/LC-UPC 1.5D2/1.5D2 5.0M - TIGHT - LSZH - PRETO - IO (1X CAMISA DE PUXAMENTO IP65) (A - B)</t>
  </si>
  <si>
    <t>CAIXA DE DISTRIBUICAO OPTICA PRE-CONECTORIZADA FK-CTOP-8P (SPLITTER 1X8 SLIMCONNECTOR C/ SUPORTE)</t>
  </si>
  <si>
    <t>PRE-TERMINATED SLIMBOX DISTRIBUTION BOX FK-CTOP-8P (SPLITTER 1X8 SLIMCONNECTOR W/ SUPPORT)</t>
  </si>
  <si>
    <t>CAJA DE DISTRIBUICION OPTICA PRE-CONECTORIZADA FK-CTOP-8P (SPLITTER 1x8 SLIMCONNECTOR C/ SOPORTE)</t>
  </si>
  <si>
    <t>CAIXA DE DISTRIBUICAO OPTICA PRE-CONECTORIZADA FK-CTOP-16P  SUBTERRANEA(SPLITTER 1x8 SLIMCONNECTOR C/ SUPORTE)</t>
  </si>
  <si>
    <t>PRE-TERMINATED SLIMBOX DISTRIBUTION BOX FK-CTOP-16P SUBT (SPLITTER 1x8 SLIMCONNECTOR W/ SUPPORT)</t>
  </si>
  <si>
    <t>CAJA DE DISTRIBUICION OPTICA PRE-CONECTORIZADA FK-CTOP-16P SUBTERRANEA (SPLITTER 1x8 SLIMCONNECTOR C/SOPORTE)</t>
  </si>
  <si>
    <t>SERVICE CABLE CONECTORIZADO 12F 62.5 LC-UPC/LC-UPC 1.5D2/1.5D2 10.0M - TIGHT - LSZH - PRETO - IO (1X CAMISA DE PUXAMENTO IP65) (A - B)</t>
  </si>
  <si>
    <t>CAIXA DE DISTRIBUICAO OPTICA PRE-CONECTORIZADA FK-CTOP-16P (16 PIGTAILS TELCORDIA SLIMCONNECTOR C/ SUPORTE)</t>
  </si>
  <si>
    <t>PRE-TERMINATED SLIMBOX DISTRIBUTION BOX FK-CTOP-8P (16 PIGTAILS TELCORDIA SLIMCONNECTOR W/ SUPPORT)</t>
  </si>
  <si>
    <t>CAJA DE DISTRIBUICION OPTICA PRE-CONECTORIZADA FK-CTOP-16P (16 PIGTAILS TELCORDIA SLIMCONNECTOR C/SOPORTE)</t>
  </si>
  <si>
    <t>CAIXA DE DISTRIBUICAO OPTICA PRE-CONECTORIZADA FK-CTOP-16P SUBTERRANEA (16 PIGTAILS TELCORDIA SLIMCONNECTOR C/ SUPORTE)</t>
  </si>
  <si>
    <t>PRE-TERMINATED SLIMBOX DISTRIBUTION BOX FK-CTOP-8P SUBT (16 PIGTAILS TELCORDIA SLIMCONNECTOR W/ SUPPORT)</t>
  </si>
  <si>
    <t>CAJA DE DISTRIBUICION OPTICA PRE-CONECTORIZADA FK-CTOP-16P SUBTERRANEA (16 PIGTAILS TELCORDIA SLIMCONNECTOR C/ SOPORTE)</t>
  </si>
  <si>
    <t>CAIXA DE DISTRIBUICAO OPTICA PRE-CONECTORIZADA FK-CTOP-16P (SPLITTER 1x16 SLIMCONNECTOR C/ SUPORTE)</t>
  </si>
  <si>
    <t>PRE-TERMINATED SLIMBOX DISTRIBUTION BOX FK-CTOP-16P (SPLITTER 1x16 SLIMCONNECTOR W/ SUPPORT)</t>
  </si>
  <si>
    <t>CAJA DE DISTRIBUICION OPTICA PRE-CONECTORIZADA FK-CTOP-16P (SPLITTER 1x16 SLIMCONNECTOR C/ SOPORTE)</t>
  </si>
  <si>
    <t>SERVICE CABLE CONECTORIZADO 12F 62.5 LC-UPC/LC-UPC 1.5D2/1.5D2 20.0M - TIGHT - LSZH - PRETO - IO (1X CAMISA DE PUXAMENTO IP65) (A - B)</t>
  </si>
  <si>
    <t>CAIXA DE DISTRIBUICAO OPTICA PRE-CONECTORIZADA FK-CTOP-16P SUBTERRANEA (SPLITTER 1x16 SLIMCONNECTOR C/ SUPORTE)</t>
  </si>
  <si>
    <t>PRE-TERMINATED SLIMBOX DISTRIBUTION BOX FK-CTOP-16P SUBT (SPLITTER 1x16 SLIMCONNECTOR W/ SUPPORT)</t>
  </si>
  <si>
    <t>CAJA DE DISTRIBUICION OPTICA PRE-CONECTORIZADA FK-CTOP-16P SUBTERRANEA (SPLITTER 1x16 SLIMCONNECTOR C/ SOPORTE)</t>
  </si>
  <si>
    <t>CAIXA DE DISTRIBUICAO OPTICA PRE-CONECTORIZADA FK-CTOP-16P (2x SPLITTER 1x8 SLIMCONNECTOR C/ SUPORTE)</t>
  </si>
  <si>
    <t>PRE-TERMINATED SLIMBOX DISTRIBUTION BOX FK-CTOP-16P (2x SPLITTER 1x8 SLIMCONNECTOR W/ SUPPORT)</t>
  </si>
  <si>
    <t>CAJA DE DISTRIBUICION OPTICA PRE-CONECTORIZADA FK-CTOP-16P (2x SPLITTER 1x8 SLIMCONNECTOR C/ SOPORTE)</t>
  </si>
  <si>
    <t>CAIXA DE DISTRIBUICAO OPTICA PRE-CONECTORIZADA FK-CTOP-16P SUBTERRANEA (2X SPLITTER 1x8 SLIMCONNECTOR C/ SUPORTE)</t>
  </si>
  <si>
    <t>PRE-TERMINATED SLIMBOX DISTRIBUTION BOX FK-CTOP-16P SUBT (2X SPLITTER 1x8 SLIMCONNECTOR W/ SUPPORT)</t>
  </si>
  <si>
    <t>CAJA DE DISTRIBUICION OPTICA PRE-CONECTORIZADA FK-CTOP-16P SUBTERRANEA (2X SPLITTER 1x8 SLIMCONNECTOR C/ SOPORTE)</t>
  </si>
  <si>
    <t>CORDAO OPTICO CONECTORIZADO 06F SM LC-UPC/LC-UPC 0.7D2/0.7D2 13.6M - MTF - LSZH - AZUL</t>
  </si>
  <si>
    <t>OPTICAL PATCH CORD  06F SM LC-UPC/LC-UPC 0.7D2/0.7D2 13.6M - MTF - LSZH - BLUE</t>
  </si>
  <si>
    <t>CORDON OPTICO CONECTORIZADO 06F SM LC-UPC/LC-UPC 0.7D2/0.7D2 13.6M - MTF - LSZH - AZUL</t>
  </si>
  <si>
    <t>CORDAO DUPLEX CONECTORIZADO 62.5 LC-UPC/ST-UPC 100.0M - COG - LARANJA</t>
  </si>
  <si>
    <t>DUPLEX OPTICAL PATCH CORD 62.5 LC-UPC/ST-UPC 100.0M - OFN - ORANGE</t>
  </si>
  <si>
    <t>PATCH CORD OPTICO DUPLEX CONECTORIZADO 62.5 LC-UPC/ST-UPC 100.0M - COG - NARANJA</t>
  </si>
  <si>
    <t>*CABO OPTICO OPGW XS2.088.159.S72 (LUX 72F SM) 136MM2</t>
  </si>
  <si>
    <t>*OPGW CABLE XS2.088.159.S72 (LUX 72F SM) 136MM2</t>
  </si>
  <si>
    <t>*CABLE OPTICO OPGW XS2.088.159.S72 (LUX 72F SM) 136MM2</t>
  </si>
  <si>
    <t>ET03570</t>
  </si>
  <si>
    <t>a0A6100000blo2I</t>
  </si>
  <si>
    <t>CABO OPTICO CONECTORIZADO DROP COMPACTO FIG.8 LOW FRICTION BLI-CM-01-AR-LSZH SLIMCONNECTOR - CZ - ROLO 400M</t>
  </si>
  <si>
    <t>CABO OPTICO CONECTORIZADO DROP COMPACTO FIG.8 LOW FRICTION BLI-CM-01-AR-LSZH SLIMCONNECTOR - CZ - ROLO 500M</t>
  </si>
  <si>
    <t>CAIXA TERMINAL OPTICA PRE-CONECTORIZADA INLINE FK-CTOP-16P (MB SLIM)</t>
  </si>
  <si>
    <t>PRE-TERMINATED INLINE SLIMBOX DROP TERMINAL FK-CTOP-16P (MB SLIM)</t>
  </si>
  <si>
    <t>CAJA TERMINAL OPTICA PRE-CONECTORIZADA INLINE FK-CTOP-16P (MB SLIM)</t>
  </si>
  <si>
    <t>ET04048</t>
  </si>
  <si>
    <t>a0A6100001RReZT</t>
  </si>
  <si>
    <t>CAIXA TERMINAL OPTICA PRE-CONECTORIZADA INLINE FK-CTOP-16P (1x8 SLIM)</t>
  </si>
  <si>
    <t>PRE-TERMINATED INLINE SLIMBOX DROP TERMINAL FK-CTOP-16P (1x8 SLIM)</t>
  </si>
  <si>
    <t>CAJA TERMINAL OPTICA PRE-CONECTORIZADA INLINE FK-CTOP-16P (1x8 SLIM)</t>
  </si>
  <si>
    <t>CABO OPTICO CONECTORIZADO DROP COMPACTO FIG.8 LOW FRICTION BLI-CM-01-AR-LSZH SLIMCONNECTOR - CZ - ROLO 50M</t>
  </si>
  <si>
    <t>CABO OPTICO CONECTORIZADO DROP COMPACTO FIG.8 LOW FRICTION BLI-CD-01-AR-LSZH SLIMCONNECTOR - CZ - ROLO 50M</t>
  </si>
  <si>
    <t>CABO OPTICO CFOA-NZD/SM-AS100-S 48F (24F G-655+24F G-652D) TS</t>
  </si>
  <si>
    <t>OPTICAL CABLE CFOA-NZD/SM-AS100-S 48F (24F G-655+24F G-652D) TS</t>
  </si>
  <si>
    <t>CABLE OPTICO CFOA-NZD/SM-AS100-S 48F (24F G-655+24F G-652D) TS</t>
  </si>
  <si>
    <t>CABO OPTICO AT-3BE27DT-012-TLDE</t>
  </si>
  <si>
    <t>OPTICAL CABLE AT-3BE27DT-012-TLDE</t>
  </si>
  <si>
    <t>CABLE OPTICO AT-3BE27DT-012-TLDE</t>
  </si>
  <si>
    <t>CABO OPTICO AT-3BE27DT-012-TLGB</t>
  </si>
  <si>
    <t>OPTICAL CABLE AT-3BE27DT-012-TLGB</t>
  </si>
  <si>
    <t>CABLE OPTICO AT-3BE27DT-012-TLGB</t>
  </si>
  <si>
    <t>CAIXA TERMINAL OPTICA CONECTORIZADA FK-CTO(16MT MB GROMMET 9-12) - AZ</t>
  </si>
  <si>
    <t>SLIMBOX DROP TERMINAL FK-CTO(16MT MB GROMMET 9-12) - BLUE</t>
  </si>
  <si>
    <t>CAJA TERMINAL OPTICA CONECTORIZADA FK-CTO(16MT MB GROMMET 9-12) - AZ</t>
  </si>
  <si>
    <t>CAIXA TERMINAL OPTICA CONECTORIZADA FK-CTO(16MT 1X8 GROMMET 9-12) - AZ</t>
  </si>
  <si>
    <t>SLIMBOX DROP TERMINAL FK-CTO(16MT 1X8 GROMMET 9-12) - BLUE</t>
  </si>
  <si>
    <t>CAJA TERMINAL OPTICA CONECTORIZADA FK-CTO(16MT 1X8 GROMMET 9-12) - AZ</t>
  </si>
  <si>
    <t>CAIXA TERMINAL OPTICA CONECTORIZADA FK-CTO(16MT 1X16 GROMMET 9-12) - AZ</t>
  </si>
  <si>
    <t>SLIMBOX DROP TERMINAL FK-CTO(16MT 1X16 GROMMET 9-12) - BLUE</t>
  </si>
  <si>
    <t>CAJA TERMINAL OPTICA CONECTORIZADA FK-CTO(16MT 1X16 GROMMET 9-12) - AZ</t>
  </si>
  <si>
    <t>CAIXA TERMINAL OPTICA CONECTORIZADA FK-CTO(16MT MB GROMMET 6-9) - AZ</t>
  </si>
  <si>
    <t>SLIMBOX DROP TERMINAL FK-CTO(16MT MB GROMMET 6-9MM) - BLUE</t>
  </si>
  <si>
    <t>CAJA TERMINAL OPTICA CONECTORIZADA FK-CTO(16MT MB GROMMET 6-9) - AZ</t>
  </si>
  <si>
    <t>CAIXA TERMINAL OPTICA CONECTORIZADA FK-CTO(16MT 1X8 GROMMET 6-9) - AZ</t>
  </si>
  <si>
    <t>SLIMBOX DROP TERMINAL FK-CTO(16MT 1X8 GROMMET 6-9) - BLUE</t>
  </si>
  <si>
    <t>CAJA TERMINAL OPTICA CONECTORIZADA FK-CTO(16MT 1X8 GROMMET 6-9) - AZ</t>
  </si>
  <si>
    <t>CAIXA TERMINAL OPTICA CONECTORIZADA FK-CTO(16MT 1X16 GROMMET 6-9) - AZ</t>
  </si>
  <si>
    <t>SLIMBOX DROP TERMINAL FK-CTO(16MT 1X16 GROMMET 6-9) - BLUE</t>
  </si>
  <si>
    <t>CAJA TERMINAL OPTICA CONECTORIZADA FK-CTO(16MT 1X16 GROMMET 6-9) - AZ</t>
  </si>
  <si>
    <t>CAIXA TERMINAL OPTICA CONECTORIZADA FK-CTO(16MT MB GROMMET 9-12) - VD</t>
  </si>
  <si>
    <t>SLIMBOX DROP TERMINAL FK-CTO(16MT MB GROMMET 9-12) - GREEN</t>
  </si>
  <si>
    <t>CAJA TERMINAL OPTICA CONECTORIZADA FK-CTO(16MT MB GROMMET 9-12) - VD</t>
  </si>
  <si>
    <t>CAIXA TERMINAL OPTICA CONECTORIZADA FK-CTO(16MT 1X8 GROMMET 9-12) - VD</t>
  </si>
  <si>
    <t>SLIMBOX DROP TERMINAL FK-CTO(16MT 1X8 GROMMET 9-12) - GREEN</t>
  </si>
  <si>
    <t>CAJA TERMINAL OPTICA CONECTORIZADA FK-CTO(16MT 1X8 GROMMET 9-12) - VD</t>
  </si>
  <si>
    <t>CAIXA TERMINAL OPTICA CONECTORIZADA FK-CTO(16MT 1X16 GROMMET 9-12) - VD</t>
  </si>
  <si>
    <t>SLIMBOX DROP TERMINAL FK-CTO(16MT 1X16 GROMMET 9-12) - GREEN</t>
  </si>
  <si>
    <t>CAJA TERMINAL OPTICA CONECTORIZADA FK-CTO(16MT 1X16 GROMMET 9-12) - VD</t>
  </si>
  <si>
    <t>CAIXA TERMINAL OPTICA CONECTORIZADA FK-CTO(16MT MB GROMMET 6-9) - VD</t>
  </si>
  <si>
    <t>SLIMBOX DROP TERMINAL FK-CTO(16MT MB GROMMET 6-9MM) - GREEN</t>
  </si>
  <si>
    <t>CAJA TERMINAL OPTICA CONECTORIZADA FK-CTO(16MT MB GROMMET 6-9) - VD</t>
  </si>
  <si>
    <t>CAIXA TERMINAL OPTICA CONECTORIZADA FK-CTO(16MT 1X8 GROMMET 6-9) - VD</t>
  </si>
  <si>
    <t>SLIMBOX DROP TERMINAL FK-CTO(16MT 1X8 GROMMET 6-9) - GREEN</t>
  </si>
  <si>
    <t>CAJA TERMINAL OPTICA CONECTORIZADA FK-CTO(16MT 1X8 GROMMET 6-9) - VD</t>
  </si>
  <si>
    <t>CAIXA TERMINAL OPTICA CONECTORIZADA FK-CTO(16MT 1X16 GROMMET 6-9) - VD</t>
  </si>
  <si>
    <t>SLIMBOX DROP TERMINAL FK-CTO(16MT 1X16 GROMMET 6-9) - GREEN</t>
  </si>
  <si>
    <t>CAJA TERMINAL OPTICA CONECTORIZADA FK-CTO(16MT 1X16 GROMMET 6-9) - VD</t>
  </si>
  <si>
    <t>CAIXA TERMINAL OPTICA CONECTORIZADA FK-CTO(16MT MB GROMMET 9-12) - VM</t>
  </si>
  <si>
    <t>SLIMBOX DROP TERMINAL FK-CTO(16MT MB GROMMET 9-12) - RED</t>
  </si>
  <si>
    <t>CAJA TERMINAL OPTICA CONECTORIZADA FK-CTO(16MT MB GROMMET 9-12) - RJ</t>
  </si>
  <si>
    <t>CAIXA TERMINAL OPTICA CONECTORIZADA FK-CTO(16MT 1X8 GROMMET 9-12) - VM</t>
  </si>
  <si>
    <t>SLIMBOX DROP TERMINAL FK-CTO(16MT 1X8 GROMMET 9-12) - RED</t>
  </si>
  <si>
    <t>CAJA TERMINAL OPTICA CONECTORIZADA FK-CTO(16MT 1X8 GROMMET 9-12) - RJ</t>
  </si>
  <si>
    <t>CAIXA TERMINAL OPTICA CONECTORIZADA FK-CTO(16MT 1X16 GROMMET 9-12) - VM</t>
  </si>
  <si>
    <t>SLIMBOX DROP TERMINAL FK-CTO(16MT 1X16 GROMMET 9-12) - RED</t>
  </si>
  <si>
    <t>CAJA TERMINAL OPTICA CONECTORIZADA FK-CTO(16MT 1X16 GROMMET 9-12) - RJ</t>
  </si>
  <si>
    <t>CAIXA TERMINAL OPTICA CONECTORIZADA FK-CTO(16MT MB GROMMET 6-9) - VM</t>
  </si>
  <si>
    <t>SLIMBOX DROP TERMINAL FK-CTO(16MT MB GROMMET 6-9MM) - RED</t>
  </si>
  <si>
    <t>CAJA TERMINAL OPTICA CONECTORIZADA FK-CTO(16MT MB GROMMET 6-9) - RJ</t>
  </si>
  <si>
    <t>CAIXA TERMINAL OPTICA CONECTORIZADA FK-CTO(16MT 1X8 GROMMET 6-9) - VM</t>
  </si>
  <si>
    <t>SLIMBOX DROP TERMINAL FK-CTO(16MT 1X8 GROMMET 6-9) - RED</t>
  </si>
  <si>
    <t>CAJA TERMINAL OPTICA CONECTORIZADA FK-CTO(16MT 1X8 GROMMET 6-9) - RJ</t>
  </si>
  <si>
    <t>CAIXA TERMINAL OPTICA CONECTORIZADA FK-CTO(16MT 1X16 GROMMET 6-9) - VM</t>
  </si>
  <si>
    <t>SLIMBOX DROP TERMINAL FK-CTO(16MT 1X16 GROMMET 6-9) - RED</t>
  </si>
  <si>
    <t>CAJA TERMINAL OPTICA CONECTORIZADA FK-CTO(16MT 1X16 GROMMET 6-9) - RJ</t>
  </si>
  <si>
    <t>CAIXA TERMINAL OPTICA CONECTORIZADA FK-CTO(16MT MB GROMMET 9-12) - CZ</t>
  </si>
  <si>
    <t>CAIXA TERMINAL OPTICA CONECTORIZADA FK-CTO(16MT 1X8 GROMMET 9-12) - CZ</t>
  </si>
  <si>
    <t>CAIXA TERMINAL OPTICA CONECTORIZADA FK-CTO(16MT 1X16 GROMMET 9-12) - CZ</t>
  </si>
  <si>
    <t>CAIXA TERMINAL OPTICA CONECTORIZADA FK-CTO(16MT MB GROMMET 6-9) - CZ</t>
  </si>
  <si>
    <t>CAIXA TERMINAL OPTICA CONECTORIZADA FK-CTO(16MT 1X8 GROMMET 6-9) - CZ</t>
  </si>
  <si>
    <t>CAIXA TERMINAL OPTICA CONECTORIZADA FK-CTO(16MT 1X16 GROMMET 6-9) - CZ</t>
  </si>
  <si>
    <t>CAIXA TERMINAL OPTICA CONECTORIZADA FK-CTO(16MT MB GROMMET 9-12) - BR</t>
  </si>
  <si>
    <t>CAIXA TERMINAL OPTICA CONECTORIZADA FK-CTO(16MT 1X8 GROMMET 9-12) - BR</t>
  </si>
  <si>
    <t>CAIXA TERMINAL OPTICA CONECTORIZADA FK-CTO(16MT 1X16 GROMMET 9-12) - BR</t>
  </si>
  <si>
    <t>CAIXA TERMINAL OPTICA CONECTORIZADA FK-CTO(16MT MB GROMMET 6-9) - BR</t>
  </si>
  <si>
    <t>CAIXA TERMINAL OPTICA CONECTORIZADA FK-CTO(16MT 1X8 GROMMET 6-9) - BR</t>
  </si>
  <si>
    <t>CAIXA TERMINAL OPTICA CONECTORIZADA FK-CTO(16MT 1X16 GROMMET 6-9) - BR</t>
  </si>
  <si>
    <t>CAIXA TERMINAL OPTICA CONECTORIZADA FK-CTO(16MT MB GROMMET 9-12) - AM</t>
  </si>
  <si>
    <t>CAIXA TERMINAL OPTICA CONECTORIZADA FK-CTO(16MT 1X8 GROMMET 9-12) - AM</t>
  </si>
  <si>
    <t>CAIXA TERMINAL OPTICA CONECTORIZADA FK-CTO(16MT 1X16 GROMMET 9-12) - AM</t>
  </si>
  <si>
    <t>CAIXA TERMINAL OPTICA CONECTORIZADA FK-CTO(16MT MB GROMMET 6-9) - AM</t>
  </si>
  <si>
    <t>CAIXA TERMINAL OPTICA CONECTORIZADA FK-CTO(16MT 1X8 GROMMET 6-9) - AM</t>
  </si>
  <si>
    <t>CAIXA TERMINAL OPTICA CONECTORIZADA FK-CTO(16MT 1X16 GROMMET 6-9) - AM</t>
  </si>
  <si>
    <t>ET02499</t>
  </si>
  <si>
    <t>a0A6100000blnpi</t>
  </si>
  <si>
    <t>CORDAO OPTICO CONECTORIZADO FANOUT 12F SM LC-UPC/LC-UPC 0.7D2/0.7D2 - 13.6M MTF - LSZH - AZUL</t>
  </si>
  <si>
    <t>OPTICAL PATCH CORD FANOUT 12F SM LC-UPC/LC-UPC 0.7D2/0.7D2 - 13.6M - MTF - LSZH - BLUE</t>
  </si>
  <si>
    <t>CORDON OPTICO CONECTORIZADO FANOUT 12F SM LC-UPC/LC-UPC 0.7D2/0.7D2 - 13.6M - MTF - LSZH - AZUL</t>
  </si>
  <si>
    <t>SERVICE CABLE CONECTORIZADO 12F OM4 MPO12-UPC(F)/MPO12-UPC(M) 0.8D3/0.8D3 6.0M - UT - LSZH - ACQUA</t>
  </si>
  <si>
    <t>TRUNK CABLE PRE-TERMINATED 12F OM4 MPO12-UPC(F)/MPO12-UPC(M) 0.8D3/0.8D3 6.0M - UT - LSZH - AQUA</t>
  </si>
  <si>
    <t>CABLE TRONCAL CONECTORIZADO 12F OM4 MPO12-UPC(F)/MPO12-UPC(M) 0.8D3/0.8D3 6.0M - UT - LSZH - ACQUA</t>
  </si>
  <si>
    <t>CABO OPTICO CFOA-SM-AS120-S 144F G-652D KPKP</t>
  </si>
  <si>
    <t>OPTICAL CABLE CFOA-SM-AS120-S 144F G-652D KPKP</t>
  </si>
  <si>
    <t>CABLE OPTICO CFOA-SM-AS120-S 144F G-652D KPKP</t>
  </si>
  <si>
    <t>SERVICE CABLE CONECTORIZADO 12F OM3 MPO12-UPC(F)/MPO12-UPC(F) 0.8D3/0.8D3 60.0M - UT - LSZH - ACQUA - TIPO B</t>
  </si>
  <si>
    <t>TRUNK CABLE PRE-TERMINATED 12F OM3 MPO12-UPC(F)/MPO12-UPC(F) 0.8D3.0/0.8D3.0 60.0M - UT - LSZH - AQUA - TYPE B</t>
  </si>
  <si>
    <t>CABLE TRONCAL CONECTORIZADO 12F OM3 MPO12-UPC(F)/MPO12-UPC(F) 0.8D3.0/0.8D3.0 60.0M - UT - LSZH - ACQUA - TIPO B</t>
  </si>
  <si>
    <t>SERVICE CABLE CONECTORIZADO 12F OM3 MPO12-UPC(F)/MPO12-UPC(M) 0.8D3/0.8D3 6.0M - UT - LSZH - ACQUA - TIPO B</t>
  </si>
  <si>
    <t>TRUNK CABLE PRE-TERMINATED 12F OM3 MPO12-UPC(F)/MPO12-UPC(M) 0.8D3.0/0.8D3.0 6.0M - UT - LSZH - AQUA - TYPE B</t>
  </si>
  <si>
    <t>CABLE TRONCAL CONECTORIZADO 12F OM3 MPO12-UPC(F)/MPO12-UPC(M) 0.8D3.0/0.8D3.0 6.0M - UT - LSZH - ACQUA - TIPO B</t>
  </si>
  <si>
    <t>FW-4700-3D-C06300C ODU TRANSC RADIO DIGITAL 4.7GHZ BW40MHZ SB2 BAIXA -48VDC</t>
  </si>
  <si>
    <t>FW-4700-3D-C06300D ODU TRANSC RADIO DIGITAL 4.7GHZ BW40MHZ SB2 ALTA -48VDC</t>
  </si>
  <si>
    <t>CABO OPTICO CFOA-SM-DER-G (PFV) 48F G-652D (ABNT CL)</t>
  </si>
  <si>
    <t>OPTICAL CABLE CFOA-SM-DER-G (PFV) 48F G-652D (ABNT CL)</t>
  </si>
  <si>
    <t>CABLE OPTICO CFOA-SM-DER-G (PFV) 48F G-652D (ABNT CL)</t>
  </si>
  <si>
    <t>CABO TRANSMISSAO DE DADOS GIGALAN AUGMENTED SF/UTP CAT 6A 23AWGX4P LSZH LA (1000M)</t>
  </si>
  <si>
    <t>DATA CABLE  GIGALAN AUGMENTED SF/UTP CAT 6A 23AWGX4P LSZH LA (1000M)</t>
  </si>
  <si>
    <t>CABLE PARA TRANSMISION DE DATOS GIGALAN AUGMENTED SF/UTP CAT 6A 23AWGX4P LSZH LA (1000M)</t>
  </si>
  <si>
    <t>ET02659</t>
  </si>
  <si>
    <t>a0A6100000blnra</t>
  </si>
  <si>
    <t>SERVICE CABLE CONECTORIZADOS MM ACQUA(46M DE BACKBONE OM4 6 VIAS - 72F E 12 UNID. DE CONECTORIZACAO MPO/MPO MM TIPO A)</t>
  </si>
  <si>
    <t>BACKBONE MM 6 VIAS (72 FIBRAS) - 46 METROS (TRUNK CABLE PRE-TERMINATED 72F OM4 MPO12-UPC(M)/MPO12-UPC(M) 1.0D3/1.0D3 44.0M - TS - LSZH - AQUA - TYPE A)</t>
  </si>
  <si>
    <t>BACKBONE MM 6 VIAS (72 FIBRAS) - 46 METROS (CABLE TRONCAL CONECTORIZADO 72F OM4 MPO12-UPC(M)/MPO12-UPC(M) 1.0D3/1.0D3 44.0M - TS - LSZH - ACQUA - TIPO A)</t>
  </si>
  <si>
    <t>SERVICE CABLE CONECTORIZADOS MM ACQUA(47M DE BACKBONE OM4 6 VIAS - 72F E 12 UNID. DE CONECTORIZACAO MPO/MPO MM TIPO A)</t>
  </si>
  <si>
    <t>BACKBONE MM 6 VIAS (72 FIBRAS) - 47 METROS (TRUNK CABLE PRE-TERMINATED 72F OM4 MPO12-UPC(M)/MPO12-UPC(M) 1.0D3/1.0D3 45.0M - TS - LSZH - AQUA - TYPE A)</t>
  </si>
  <si>
    <t>BACKBONE MM 6 VIAS (72 FIBRAS) - 47 METROS (CABLE TRONCAL CONECTORIZADO 72F OM4 MPO12-UPC(M)/MPO12-UPC(M) 1.0D3/1.0D3 45.0M - TS - LSZH - ACQUA - TIPO A)</t>
  </si>
  <si>
    <t>SERVICE CABLE CONECTORIZADOS MM ACQUA(51M DE BACKBONE OM4 6 VIAS - 72F E 12 UNID. DE CONECTORIZACAO MPO/MPO MM TIPO A)</t>
  </si>
  <si>
    <t>BACKBONE MM 6 VIAS (72 FIBRAS) - 51 METROS (TRUNK CABLE PRE-TERMINATED 72F OM4 MPO12-UPC(M)/MPO12-UPC(M) 1.0D3/1.0D3 49.0M - TS - LSZH - AQUA - TYPE A)</t>
  </si>
  <si>
    <t>BACKBONE MM 6 VIAS (72 FIBRAS) - 51 METROS (CABLE TRONCAL CONECTORIZADO 72F OM4 MPO12-UPC(M)/MPO12-UPC(M) 1.0D3/1.0D3 49.0M - TS - LSZH - ACQUA - TIPO A)</t>
  </si>
  <si>
    <t>SERVICE CABLE CONECTORIZADOS MM ACQUA(71M DE BACKBONE OM4 6 VIAS - 72F E 12 UNID. DE CONECTORIZACAO MPO/MPO MM TIPO A)</t>
  </si>
  <si>
    <t>BACKBONE MM 6 VIAS (72 FIBRAS) - 71 METROS (TRUNK CABLE PRE-TERMINATED 72F OM4 MPO12-UPC(M)/MPO12-UPC(M) 1.0D3/1.0D3 69.0M - TS - LSZH - AQUA - TYPE A)</t>
  </si>
  <si>
    <t>BACKBONE MM 6 VIAS (72 FIBRAS) - 71 METROS (CABLE TRONCAL CONECTORIZADO 72F OM4 MPO12-UPC(M)/MPO12-UPC(M) 1.0D3/1.0D3 69.0M - TS - LSZH - ACQUA - TIPO A)</t>
  </si>
  <si>
    <t>CORDAO DUPLEX CONECTORIZADO 62.5 LC-UPC/SC-UPC 2.0M - COG - LARANJA</t>
  </si>
  <si>
    <t>DUPLEX OPTICAL PATCH CORD 62.5 LC-UPC/SC-UPC 2.0M - OFN - ORANGE</t>
  </si>
  <si>
    <t>PATCH CORD OPTICO DUPLEX CONECTORIZADO 62.5 LC-UPC/SC-UPC 2.0M - COG - NARANJA</t>
  </si>
  <si>
    <t>SERVICE CABLE CONECTORIZADOS MM ACQUA(78 DE BACKBONE OM4 6 VIAS - 72F E 12 UNID. DE CONECTORIZACAO MPO/MPO MM TIPO A)</t>
  </si>
  <si>
    <t>BACKBONE MM 6 VIAS (72 FIBRAS) - 78 METROS (TRUNK CABLE PRE-TERMINATED 72F OM4 MPO12-UPC(M)/MPO12-UPC(M) 1.0D3/1.0D3 76.0M - TS - LSZH - AQUA - TYPE A)</t>
  </si>
  <si>
    <t>BACKBONE MM 6 VIAS (72 FIBRAS) - 78 METROS (CABLE TRONCAL CONECTORIZADO 72F OM4 MPO12-UPC(M)/MPO12-UPC(M) 1.0D3/1.0D3 76.0M - TS - LSZH - ACQUA - TIPO A)</t>
  </si>
  <si>
    <t>SERVICE CABLE CONECTORIZADOS MM ACQUA(100 DE BACKBONE OM4 6 VIAS - 72F E 12 UNID. DE CONECTORIZACAO MPO/MPO MM TIPO A)</t>
  </si>
  <si>
    <t>BACKBONE MM 6 VIAS (72 FIBRAS) - 100 METROS (TRUNK CABLE PRE-TERMINATED 72F OM4 MPO12-UPC(M)/MPO12-UPC(M) 1.0D3/1.0D3 98.0M - TS - LSZH - AQUA - TYPE A)</t>
  </si>
  <si>
    <t>BACKBONE MM 6 VIAS (72 FIBRAS) - 100 METROS (CABLE TRONCAL CONECTORIZADO 72F OM4 MPO12-UPC(M)/MPO12-UPC(M) 1.0D3/1.0D3 98.0M - TS - LSZH - ACQUA - TIPO A)</t>
  </si>
  <si>
    <t>SERVICE CABLE CONECTORIZADOS MM ACQUA(36M DE BACKBONE OM4 6 VIAS - 72F E 12 UNID. DE CONECTORIZACAO MPO/MPO MM TIPO A)</t>
  </si>
  <si>
    <t>BACKBONE MM 6 VIAS (72 FIBRAS) - 36 METROS (TRUNK CABLE PRE-TERMINATED 72F OM4 MPO12-UPC(M)/MPO12-UPC(M) 1.0D3/1.0D3 34.0M - TS - LSZH - AQUA - TYPE A)</t>
  </si>
  <si>
    <t>BACKBONE MM 6 VIAS (72 FIBRAS) - 36 METROS (CABLE TRONCAL CONECTORIZADO 72F OM4 MPO12-UPC(M)/MPO12-UPC(M) 1.0D3/1.0D3 34.0M - TS - LSZH - ACQUA - TIPO A)</t>
  </si>
  <si>
    <t>CABO OPTICO AT-3BE12YT-004</t>
  </si>
  <si>
    <t>OPTICAL CABLE AT-3BE12YT-004</t>
  </si>
  <si>
    <t>CABLE OPTICO AT-3BE12YT-004</t>
  </si>
  <si>
    <t>CABO OPTICO CFOA-SM-AS120-RA 04F G-652D ZWP</t>
  </si>
  <si>
    <t>OPTICAL CABLE CFOA-SM-AS120-RA 04F G-652D ZWP</t>
  </si>
  <si>
    <t>CABLE OPTICO CFOA-SM-AS120-RA 04F G-652D ZWP</t>
  </si>
  <si>
    <t>ET01250</t>
  </si>
  <si>
    <t>a0A6100001XoqwQ</t>
  </si>
  <si>
    <t>DGO600 - SUB BASTIDOR 72F (6x12) - MODELO REDE - EMENDA/ESPELHAMENTO SC-APC</t>
  </si>
  <si>
    <t>ODF600 - SUB FRAME 72F (6x12) - NETWORK MODEL - SPLICE/MIRRORING SC-APC</t>
  </si>
  <si>
    <t>DGO600 - SUB BASTIDOR 72F (6x12) - MODELO RED - EMPALME/ESPEJO SC-APC</t>
  </si>
  <si>
    <t>ET04152</t>
  </si>
  <si>
    <t>a0A6100001fE6Rj</t>
  </si>
  <si>
    <t>[CONSUMIVEL] - CORDAO DE REFERENCIA SM FC-APC/LC-APC FABRICADO NA FCA</t>
  </si>
  <si>
    <t>[CONSUMABLE] - MASTER JUMPER SM FC-APC/LC-APC MADE IN FCA</t>
  </si>
  <si>
    <t>[CONSUMIBLE] - CORDON DE REFERENCIA SM FC-APC/LC-APC HECHO EN FCA</t>
  </si>
  <si>
    <t>**SERVICE CABLE CONECTORIZADO 02F OM4 LC-UPC/LC-UPC 1.0D2/1.0D2 200.0M - TIGHT-AR (PFV) - COG - PRETO/ACQUA</t>
  </si>
  <si>
    <t>**TRUNK CABLE PRE-TERMINATED 02F OM4 LC-UPC/LC-UPC 1.0D2/1.0D2 200.0M - TIGHT-AR (PFV) - COG - PRETO/ACQUA</t>
  </si>
  <si>
    <t>**CABLE TRONCAL CONECTORIZADO 02F OM4 LC-UPC/LC-UPC 1.0D2/1.0D2 200.0M - TIGHT-AR (PFV) - COG - PRETO/AQUA</t>
  </si>
  <si>
    <t>***SERVICE CABLE CONECTORIZADO 02F OM4 LC-UPC/LC-UPC 1.0D2/1.0D2 150.0M - TIGHT-AR (PFV) - COG - PRETO/ACQUA</t>
  </si>
  <si>
    <t>***TRUNK CABLE PRE-TERMINATED 02F OM4 LC-UPC/LC-UPC 1.0D2/1.0D2 150.0M - TIGHT-AR (PFV) - COG - BLACK/ACQUA</t>
  </si>
  <si>
    <t>***CABLE TRONCAL CONECTORIZADO 02F OM4 LC-UPC/LC-UPC 1.0D2/1.0D2 150.0M - TIGHT-AR (PFV) - COG - NEGRO/AQUA</t>
  </si>
  <si>
    <t>CABO OPTICO OPTIC-LAN-AR (PFV) 12F MM(50) OM3 LSZH EUROCLASS Fca</t>
  </si>
  <si>
    <t>OPTICAL CABLE OPTIC-LAN-AR (PFV) 12F MM(50) OM3 LSZH EUROCLASS Fca</t>
  </si>
  <si>
    <t>CABLE OPTICO OPTIC-LAN-AR (PFV) 12F MM(50) OM3 LSZH EUROCLASS Fca</t>
  </si>
  <si>
    <t>CABO OPTICO OPTIC-LAN-AR (PFV) 12F MM(50) OM4 LSZH EUROCLASS Fca</t>
  </si>
  <si>
    <t>OPTICAL CABLE OPTIC-LAN-AR (PFV) 12F MM(50) OM4 LSZH EUROCLASS Fca</t>
  </si>
  <si>
    <t>CABLE OPTICO OPTIC-LAN-AR (PFV) 12F MM(50) OM4 LSZH EUROCLASS Fca</t>
  </si>
  <si>
    <t>CABO OPTICO CFOA-NZD-AS120-S 24F TS NR (ABNT CL)</t>
  </si>
  <si>
    <t>OPTICAL CABLE CFOA-NZD-AS120-S 24F TS NR (ABNT CL)</t>
  </si>
  <si>
    <t>CABLE OPTICO CFOA-NZD-AS120-S 24F TS NR (ABNT CL)</t>
  </si>
  <si>
    <t>CABO OPTICO AT-3BE27DT-012-CMEE</t>
  </si>
  <si>
    <t>OPTICAL CABLE AT-3BE27DT-012-CMEE</t>
  </si>
  <si>
    <t>CABLE OPTICO AT-3BE27DT-012-CMEE</t>
  </si>
  <si>
    <t>CABO OPTICO AT-3BE27DT-012-TMEE</t>
  </si>
  <si>
    <t>OPTICAL CABLE AT-3BE27DT-012-TMEE</t>
  </si>
  <si>
    <t>CABLE OPTICO AT-3BE27DT-012-TMEE</t>
  </si>
  <si>
    <t>CABO OPTICO AT-3BEH2YT-036</t>
  </si>
  <si>
    <t>OPTICAL CABLE AT-3BEH2YT-036</t>
  </si>
  <si>
    <t>CABLE OPTICO AT-3BEH2YT-036</t>
  </si>
  <si>
    <t>ET03681</t>
  </si>
  <si>
    <t>a0A6100001Xo8ic</t>
  </si>
  <si>
    <t>PATCH CORD OPTICO MONOFIBRA CONECTORIZADO SM G-652D FC-APC/LC-APC 10.0M - COG - AMARILLO</t>
  </si>
  <si>
    <t>PATCH CORD OPTICO MONOFIBRA CONECTORIZADO SM G-652D FC-APC/LC-APC 15.0M - COG - AMARILLO</t>
  </si>
  <si>
    <t>PATCH CORD OPTICO MONOFIBRA CONECTORIZADO SM G-652D FC-APC/LC-APC 25.0M - COG - AMARILLO</t>
  </si>
  <si>
    <t>PATCH CORD OPTICO MONOFIBRA CONECTORIZADO SM G-652D FC-APC/LC-APC 35.0M - COG - AMARILLO</t>
  </si>
  <si>
    <t>CORDAO MONOFIBRA CONECTORIZADO SM G-652D LC-APC/SC-APC 15.0M - COG - AMARELO</t>
  </si>
  <si>
    <t>CORDAO MONOFIBRA CONECTORIZADO SM G-652D LC-APC/SC-APC 25.0M - COG - AMARELO</t>
  </si>
  <si>
    <t>CORDAO MONOFIBRA CONECTORIZADO SM G-652D LC-APC/SC-APC 35.0M - COG - AMARELO</t>
  </si>
  <si>
    <t>CORDAO MONOFIBRA CONECTORIZADO SM G-652D LC-APC/LC-UPC 2.0M - COG - AMARELO</t>
  </si>
  <si>
    <t>CORDAO MONOFIBRA CONECTORIZADO SM G-652D LC-APC/LC-UPC 1.0M - COG - AMARELO</t>
  </si>
  <si>
    <t>DIO B48 48F MM LC-UPC</t>
  </si>
  <si>
    <t>ODF B48 48F MM LC-UPC</t>
  </si>
  <si>
    <t>CABO TRANSMISSAO DE DADOS GIGALAN U/UTP 23AWGX4P CAT.6 CM VT RoHS</t>
  </si>
  <si>
    <t>DATA CABLE GIGALAN U/UTP 23AWGX4P CAT.6 CM VT RoHS</t>
  </si>
  <si>
    <t>CABLE TRANSMISION DATOS GIGALAN U/UTP 23AWGX4P CAT.6 CM VT RoHS</t>
  </si>
  <si>
    <t>ET01568</t>
  </si>
  <si>
    <t>a0A6100000blngP</t>
  </si>
  <si>
    <t>CABO OPTICO CFOA-SM-DD-S 32F G-652D</t>
  </si>
  <si>
    <t>OPTICAL CABLE CFOA-SM-DD-S 32F G-652D</t>
  </si>
  <si>
    <t>CABLE OPTICO CFOA-SM-DD-S 32F G-652D</t>
  </si>
  <si>
    <t>ET04461</t>
  </si>
  <si>
    <t>a0A4N00001pjoPf</t>
  </si>
  <si>
    <t>CABO OPTICO CFOA-SM-DD-S 64F G-652D</t>
  </si>
  <si>
    <t>OPTICAL CABLE CFOA-SM-DD-S 64F G-652D</t>
  </si>
  <si>
    <t>CABLE OPTICO CFOA-SM-DD-S 64F G-652D</t>
  </si>
  <si>
    <t>CABO OPTICO CFOA-SM-DD-S 128F G-652D</t>
  </si>
  <si>
    <t>CABLE OPTICO CFOA-SM-DD-S 128F G-652D</t>
  </si>
  <si>
    <t>CORDAO DUPLEX CONECTORIZADO OM4 ST-UPC/ST-UPC 2.0M - COG - ACQUA</t>
  </si>
  <si>
    <t>DUPLEX OPTICAL PATCH CORD OM4 ST-UPC/ST-UPC 2.0M - OFN - AQUA</t>
  </si>
  <si>
    <t>PATCH CORD OPTICO DUPLEX CONECTORIZADO OM4 ST-UPC/ST-UPC 2.0M - COG - ACQUA</t>
  </si>
  <si>
    <t>CORDAO DUPLEX CONECTORIZADO OM4 ST-UPC/ST-UPC 6.0M - COG - ACQUA</t>
  </si>
  <si>
    <t>DUPLEX OPTICAL PATCH CORD OM4 ST-UPC/ST-UPC 6.0M - OFN - AQUA</t>
  </si>
  <si>
    <t>PATCH CORD OPTICO DUPLEX CONECTORIZADO OM4 ST-UPC/ST-UPC 6.0M - COG - ACQUA</t>
  </si>
  <si>
    <t>CORDAO DUPLEX CONECTORIZADO OM4 ST-UPC/ST-UPC 18.0M - COG - ACQUA</t>
  </si>
  <si>
    <t>DUPLEX OPTICAL PATCH CORD OM4 ST-UPC/ST-UPC 18.0M - OFN - AQUA</t>
  </si>
  <si>
    <t>PATCH CORD OPTICO DUPLEX CONECTORIZADO OM4 ST-UPC/ST-UPC 18.0M - COG - ACQUA</t>
  </si>
  <si>
    <t>CABO OPTICO CFOA-MM-DDR-S 24F (50) TS (PFV) LSZH (ABNT CL)</t>
  </si>
  <si>
    <t>OPTICAL CABLE CFOA-MM-DDR-S 24F (50) TS (PFV) LSZH (ABNT CL)</t>
  </si>
  <si>
    <t>CABLE OPTICO CFOA-MM-DDR-S 24F (50) TS (PFV) LSZH (ABNT CL)</t>
  </si>
  <si>
    <t>EXTENSAO SOLIDA RJ-45 F/UTP GIGALAN AUGMENTED CAT.6A - CM - T568A - 1.0M - CINZA (BLINDADO)</t>
  </si>
  <si>
    <t>F/UTP CAT.6A RJ-45 SOLID EXTENSION GIGALAN AUGMENTED - CM - T568A - 1.0M - GRAY (SHIELDED)</t>
  </si>
  <si>
    <t>EXTENSION SOLIDO RJ-45 F/UTP GIGALAN AUGMENTED CAT.6A - CM - T568A - 1.0M - GRIS (BLINDADO)</t>
  </si>
  <si>
    <t>ET02135</t>
  </si>
  <si>
    <t>a0A6100000blnlM</t>
  </si>
  <si>
    <t>EXTENSAO SOLIDA RJ-45 F/UTP GIGALAN AUGMENTED CAT.6A - CM - T568A - 0.5M - CINZA (BLINDADO)</t>
  </si>
  <si>
    <t>F/UTP CAT.6A RJ-45 SOLID EXTENSION GIGALAN AUGMENTED - CM - T568A - 0.5M - GRAY (SHIELDED)</t>
  </si>
  <si>
    <t>EXTENSION SOLIDO RJ-45 F/UTP GIGALAN AUGMENTED CAT.6A - CM - T568A - 0.5M - GRIS (BLINDADO)</t>
  </si>
  <si>
    <t>CABO OPTICO AT-3BE17NT-048-CLGA-LSZH</t>
  </si>
  <si>
    <t>OPTICAL CABLE AT-3BE17NT-048-CLGA-LSZH</t>
  </si>
  <si>
    <t>CABLE OPTICO AT-3BE17NT-048-CLGA-LSZH</t>
  </si>
  <si>
    <t>CABO OPTICO AT-3BE17N6-006-CLGA-LSZH</t>
  </si>
  <si>
    <t>OPTICAL CABLE AT-3BE17N6-006-CLGA-LSZH</t>
  </si>
  <si>
    <t>CABLE OPTICO AT-3BE17N6-006-CLGA-LSZH</t>
  </si>
  <si>
    <t>CABO OPTICO AT-3BE17NT-024-CLGA-LSZH</t>
  </si>
  <si>
    <t>OPTICAL CABLE AT-3BE17NT-024-CLGA-LSZH</t>
  </si>
  <si>
    <t>CABLE OPTICO AT-3BE17NT-024-CLGA-LSZH</t>
  </si>
  <si>
    <t>CABO OPTICO AT-3BE12YT-024 LSZH</t>
  </si>
  <si>
    <t>OPTICAL CABLE AT-3BE12YT-024 LSZH</t>
  </si>
  <si>
    <t>CABLE OPTICO AT-3BE12YT-024 LSZH</t>
  </si>
  <si>
    <t>CABO OPTICO CFOA-MM-AS80-G 12F(50) NR (ABNT CL)</t>
  </si>
  <si>
    <t>OPTICAL CABLE CFOA-MM-AS80-G 12F(50) NR (ABNT CL)</t>
  </si>
  <si>
    <t>CABLE OPTICO CFOA-MM-AS80-G 12F(50) NR (ABNT CL)</t>
  </si>
  <si>
    <t>FK-CTO-16MC (CTO - 1 BAND. EMENDA, 1 BAND. 8 ADAP. SC-APC E 8 ADAP. SC-APC SHUTTER, 2 EXT. MONOFIBRA, GROMMETS FLAT, SUP. CORDOALHA) (TELSUR)</t>
  </si>
  <si>
    <t>FK-CTO-16MC (SLIMBOX DROP TERMINAL - 1 SPL. TRAY, 1 TRAY 8 SC ADAPT AND 8 SC-APC ADAPT SHUTTER, 2 PIGTAILS, GROMMETS FLAT, STRAND SUP.) (TELSUR)</t>
  </si>
  <si>
    <t>FK-CTO-16MC (CTO - 1 BAND. EMPALME, 1 BAND. 8 ADAP. SC-APC Y 8 ADAP. SC-APC SHUTTER, 2 EXT. MONOFIBRA, GROMMETS FLAT, SOP. CORDOALHA) (TELSUR)</t>
  </si>
  <si>
    <t>CABO OPTICO OPGW SFSJ-J-12233 (48F SM J-12233)</t>
  </si>
  <si>
    <t>OPTICAL CABLE OPGW SFSJ-J-12233 (48F SM J-12233)</t>
  </si>
  <si>
    <t>CABLE OPTICO OPGW SFSJ-J-12233 (48F SM J-12233)</t>
  </si>
  <si>
    <t>FK-CTO-16MC (CTO - 1 BAND. EMENDA, 1 BAND. 8 ADAP. SC-APC E 8 ADAP. SC-APC SHUTTER, 2 EXT. MONOFIBRA, GROMMETS FLAT, 1x8, SUP. CORDOALHA) (TELSUR)</t>
  </si>
  <si>
    <t>FK-CTO-16MC (SLIMBOX DROP TERMINAL - 1 SPL. TRAY, 1 TRAY 8 SC ADAPT AND 8 SC-APC ADAPT SHUTTER, 2 PIGTAILS, GROMMETS FLAT, 1x8, STRAND SUP.) (TELSUR)</t>
  </si>
  <si>
    <t>FK-CTO-16MC (CTO - 1 BAND. EMPALME, 1 BAND. 8 ADAP. SC-APC Y 8 ADAP. SC-APC SHUTTER, 2 EXT. MONOFIBRA, GROMMETS FLAT, 1x8, SOP. CORDOALHA) (TELSUR)</t>
  </si>
  <si>
    <t>CORDAO OPTICO CONECTORIZADO FANOUT 12F OM4 LC-UPC/MPO12-UPC(M) 3.0D2/25.0D3 - MTF - LSZH - ACQUA - TIPO A</t>
  </si>
  <si>
    <t>OPTICAL PATCH CORD FANOUT 12F OM4 LC-UPC/MPO12-UPC(M) 3.0D2/25.0D3 - MTF - LSZH - ACQUA - TYPE A</t>
  </si>
  <si>
    <t>CORDON OPTICO CONECTORIZADO FANOUT 12F OM4 LC-UPC/MPO12-UPC(M) 3.0D2/25.0D3 - MTF - LSZH - ACQUA - TIPO A</t>
  </si>
  <si>
    <t>CABO OPTICO CFOAC-BLI-CD-01-AR-LSZH A1 CZ - RIB 500M (DROP COMPACTO FIG.8 LOW FRICTION)</t>
  </si>
  <si>
    <t>OPTICAL CABLE CFOAC-BLI-CD-01-AR-LSZH A1 CZ - RIB 500M (COMPACT LOW FRICTION FIG.8 DROP)</t>
  </si>
  <si>
    <t>CABLE OPTICO CFOAC-BLI-CD-01-AR-LSZH A1 CZ - RIB 500M (DROP COMPACTO FIG.8 LOW FRICTION)</t>
  </si>
  <si>
    <t>ET03734</t>
  </si>
  <si>
    <t>a0A6100001c1ZPI</t>
  </si>
  <si>
    <t>CABO OPTICO CFOAC-BLI-CD-01-CO-LSZH A1 PR - BOBINA 1000M (DROP FAST COMPACTO)</t>
  </si>
  <si>
    <t>OPTICAL CABLE CFOAC-BLI-CD-01-CO-LSZH A1 PR - REEL 1000M (COMPACT FAST DROP)</t>
  </si>
  <si>
    <t>CABLE OPTICO CFOAC-BLI-CD-01-CO-LSZH A1 PR - CARRETE 1000M (DROP FAST COMPACTO)</t>
  </si>
  <si>
    <t>ET04061</t>
  </si>
  <si>
    <t>a0A6100001VuT9w</t>
  </si>
  <si>
    <t>CORDAO DUPLEX CONECTORIZADO OM3 LC-UPC/ST-UPC 20.0M - COG - ACQUA</t>
  </si>
  <si>
    <t>DUPLEX OPTICAL PATCH CORD OM3 LC-UPC/ST-UPC 20.0M - OFN - AQUA</t>
  </si>
  <si>
    <t>PATCH CORD OPTICO DUPLEX CONECTORIZADO OM3 LC-UPC/ST-UPC 20.0M - COG - ACQUA</t>
  </si>
  <si>
    <t>KIT DE 10 CONECTORES OPTICOS DE CAMPO SM SC-APC PARA CABOS FLAT 3X2MM</t>
  </si>
  <si>
    <t>KIT WITH 10 OPTICAL FIELD CONNECTOR SM SC-APC FOR FLAT CABLES 3X2MM</t>
  </si>
  <si>
    <t>KIT CON 10 CONECTORES OPTICOS DE CAMPO SM SC-APC PARA CABLES FLAT 3X2MM</t>
  </si>
  <si>
    <t>ET04138</t>
  </si>
  <si>
    <t>a0A6100001fE01d</t>
  </si>
  <si>
    <t>KIT DE 10 CONECTORES OPTICOS DE CAMPO SM SC-APC EZ! CONNECTOR PARA CABOS FLAT 1.6X2MM E 3X2MM</t>
  </si>
  <si>
    <t>KIT WITH 10 OPTICAL FIELD CONNECTOR SM SC-APC EZ! CONNECTOR FOR FLAT CABLES 1.6X2MM AND 3X2MM</t>
  </si>
  <si>
    <t>KIT CON 10 CONECTORES OPTICOS DE CAMPO SM SC-APC EZ! CONNECTOR PARA CABLES FLAT 1.6X2MM Y 3X2MM</t>
  </si>
  <si>
    <t>ET02992</t>
  </si>
  <si>
    <t>a0A6100000blnvg</t>
  </si>
  <si>
    <t>CABO OPTICO CFOA-SM-ASR200-S 24F G-652D (PPU) NR</t>
  </si>
  <si>
    <t>OPTICAL CABLE CFOA-SM-ASR200-S 24F G-652D (PPU) NR</t>
  </si>
  <si>
    <t>CABLE OPTICO CFOA-SM-ASR200-S 24F G-652D (PPU) NR</t>
  </si>
  <si>
    <t>ET03591</t>
  </si>
  <si>
    <t>a0A4N00001pjrG9</t>
  </si>
  <si>
    <t>CORDAO DUPLEX CONECTORIZADO SM G-652D LC-UPC/LC-UPC 20.0M - LSZH - AMARELO (A - B)</t>
  </si>
  <si>
    <t>DUPLEX OPTICAL PATCH CORD SM G-652D LC-UPC/LC-UPC 20.0M - LSZH - YELLOW (A - B)</t>
  </si>
  <si>
    <t>PATCH CORD OPTICO DUPLEX CONECTORIZADO SM G-652D LC-UPC/LC-UPC 20.0M - LSZH - AMARILLO (A - B)</t>
  </si>
  <si>
    <t>CORDAO DUPLEX CONECTORIZADO SM G-652D LC-UPC/LC-UPC 25.0M - LSZH - AMARELO (A - B)</t>
  </si>
  <si>
    <t>DUPLEX OPTICAL PATCH CORD SM G-652D LC-UPC/LC-UPC 25.0M - LSZH - YELLOW (A - B)</t>
  </si>
  <si>
    <t>PATCH CORD OPTICO DUPLEX CONECTORIZADO SM G-652D LC-UPC/LC-UPC 25.0M - LSZH - AMARILLO (A - B)</t>
  </si>
  <si>
    <t>CORDAO MONOFIBRA CONECTORIZADO SM FC-APC/SC-APC 30.0M - COG - AM</t>
  </si>
  <si>
    <t>SIMPLEX OPTICAL PATCH CORD SM FC-APC/SC-APC 30.0M - OFN - BLUE</t>
  </si>
  <si>
    <t>PATCH CORD OPTICO MONOFIBRA CONECTORIZADO SM FC-APC/SC-APC 30.0M - COG - AM</t>
  </si>
  <si>
    <t>EXTENSAO MONOFIBRA BLI A/B G-657B3 SC-APC 1.5M - COG - BRANCO - D0.9</t>
  </si>
  <si>
    <t>SIMPLEX OPTICAL PIGTAIL BLI A/B G-657B3 SC-APC 1.5M - OFN - WHITE - D0.9</t>
  </si>
  <si>
    <t>EXTENSION MONOFIBRA BLI A/B G-657B3 SC-APC 1.5M - COG - BLANCO - D0.9</t>
  </si>
  <si>
    <t>CORDAO DUPLEX CONECTORIZADO OM3 LC-UPC/LC-UPC 66.0M - LSZH - ACQUA (A - B)</t>
  </si>
  <si>
    <t>DUPLEX OPTICAL PATCH CORD OM3 LC-UPC/LC-UPC 66.0M - LSZH - ACQUA (A - B)</t>
  </si>
  <si>
    <t>PATCH CORD OPTICO DUPLEX CONECTORIZADO OM3 LC-UPC/LC-UPC 66.0M - LSZH - ACQUA (A - B)</t>
  </si>
  <si>
    <t>CORDAO DUPLEX CONECTORIZADO OM3 LC-UPC/LC-UPC  69.0M - LSZH - ACQUA (A - B)</t>
  </si>
  <si>
    <t>DUPLEX OPTICAL PATCH CORD OM3 LC-UPC/LC-UPC  69.0M - LSZH - ACQUA (A - B)</t>
  </si>
  <si>
    <t>PATCH CORD OPTICO DUPLEX CONECTORIZADO OM3 LC-UPC/LC-UPC  69.0M - LSZH - ACQUA (A - B)</t>
  </si>
  <si>
    <t>CABO OPTICO CFOAC-BLI-A/B-CM-01-AR-LSZH CZ - BOBINA CORNING (DROP COMPACTO FIG.8 LOW FRICTION)</t>
  </si>
  <si>
    <t>OPTICAL CABLE CFOAC-BLI-A/B-CM-01-AR-LSZH CZ - BOBINA CORNING (DROP COMPACTO FIG.8 LOW FRICTION)</t>
  </si>
  <si>
    <t>CABLE OPTICO CFOAC-BLI-A/B-CM-01-AR-LSZH CZ - BOBINA CORNING (DROP COMPACTO FIG.8 LOW FRICTION)</t>
  </si>
  <si>
    <t>ET04471</t>
  </si>
  <si>
    <t>a0A4N00001pjqh7</t>
  </si>
  <si>
    <t>CORDAO DUPLEX CONECTORIZADO OM3 LC-UPC/LC-UPC 72.0M - LSZH - ACQUA (A - B)</t>
  </si>
  <si>
    <t>DUPLEX OPTICAL PATCH CORD OM3 LC-UPC/LC-UPC 72.0M - LSZH - AQUA (A - B)</t>
  </si>
  <si>
    <t>PATCH CORD OPTICO DUPLEX CONECTORIZADO OM3 LC-UPC/LC-UPC 72.0M - LSZH - ACQUA (A - B)</t>
  </si>
  <si>
    <t>CORDAO DUPLEX CONECTORIZADO OM3 LC-UPC/LC-UPC 75.0M - LSZH - ACQUA (A - B)</t>
  </si>
  <si>
    <t>DUPLEX OPTICAL PATCH CORD OM3 LC-UPC/LC-UPC 75.0M - LSZH - AQUA (A - B)</t>
  </si>
  <si>
    <t>PATCH CORD OPTICO DUPLEX CONECTORIZADO OM3 LC-UPC/LC-UPC 75.0M - LSZH - ACQUA (A - B)</t>
  </si>
  <si>
    <t>CORDAO DUPLEX CONECTORIZADO OM3 LC-UPC/LC-UPC 78.0M - LSZH - ACQUA (A - B)</t>
  </si>
  <si>
    <t>DUPLEX OPTICAL PATCH CORD OM3 LC-UPC/LC-UPC 78.0M - LSZH - AQUA (A - B)</t>
  </si>
  <si>
    <t>PATCH CORD OPTICO DUPLEX CONECTORIZADO OM3 LC-UPC/LC-UPC 78.0M - LSZH - ACQUA (A - B)</t>
  </si>
  <si>
    <t>CORDAO DUPLEX CONECTORIZADO OM3 LC-UPC/LC-UPC 81.0M - LSZH - ACQUA (A - B)</t>
  </si>
  <si>
    <t>DUPLEX OPTICAL PATCH CORD OM3 LC-UPC/LC-UPC 81.0M - LSZH - AQUA (A - B)</t>
  </si>
  <si>
    <t>PATCH CORD OPTICO DUPLEX CONECTORIZADO OM3 LC-UPC/LC-UPC 81.0M - LSZH - ACQUA (A - B)</t>
  </si>
  <si>
    <t>CORDAO DUPLEX CONECTORIZADO OM3 LC-UPC/LC-UPC 84.0M - LSZH - ACQUA (A - B)</t>
  </si>
  <si>
    <t>DUPLEX OPTICAL PATCH CORD OM3 LC-UPC/LC-UPC 84.0M - LSZH - AQUA (A - B)</t>
  </si>
  <si>
    <t>PATCH CORD OPTICO DUPLEX CONECTORIZADO OM3 LC-UPC/LC-UPC 84.0M - LSZH - ACQUA (A - B)</t>
  </si>
  <si>
    <t>CORDAO DUPLEX CONECTORIZADO OM3 LC-UPC/LC-UPC 87.0M - LSZH - ACQUA (A - B)</t>
  </si>
  <si>
    <t>DUPLEX OPTICAL PATCH CORD OM3 LC-UPC/LC-UPC 87.0M - LSZH - AQUA (A - B)</t>
  </si>
  <si>
    <t>PATCH CORD OPTICO DUPLEX CONECTORIZADO OM3 LC-UPC/LC-UPC 87.0M - LSZH - ACQUA (A - B)</t>
  </si>
  <si>
    <t>CORDAO DUPLEX CONECTORIZADO OM3 LC-UPC/LC-UPC 90.0M - LSZH - ACQUA (A - B)</t>
  </si>
  <si>
    <t>DUPLEX OPTICAL PATCH CORD OM3 LC-UPC/LC-UPC 90.0M - LSZH - AQUA (A - B)</t>
  </si>
  <si>
    <t>PATCH CORD OPTICO DUPLEX CONECTORIZADO OM3 LC-UPC/LC-UPC 90.0M - LSZH - ACQUA (A - B)</t>
  </si>
  <si>
    <t>CORDAO DUPLEX CONECTORIZADO OM3 LC-UPC/LC-UPC 120.0M - LSZH - ACQUA (A - B)</t>
  </si>
  <si>
    <t>DUPLEX OPTICAL PATCH CORD OM3 LC-UPC/LC-UPC 120.0M - LSZH - AQUA (A - B)</t>
  </si>
  <si>
    <t>PATCH CORD OPTICO DUPLEX CONECTORIZADO OM3 LC-UPC/LC-UPC 120.0M - LSZH - ACQUA (A - B)</t>
  </si>
  <si>
    <t>SERVICE CABLE CONECTORIZADO PREMIUM UNIVERSAL 144F SM MPO12-APC(U)/MPO12-APC(U) 0.8D3/0.8D3 50.0M - CFOT TS -  LSZH - PRETO/AMARELO</t>
  </si>
  <si>
    <t>TRUNK CABLE PRE-TERMINATED SM MPO12-APC(U)/MPO12-APC(U) 0.8D3/0.8D3 50.0M - CFOT TS - LSZH - BLACK/YELLOW</t>
  </si>
  <si>
    <t>CABLE TRONCAL CONECTORIZADO PREMIUM 144F SM MPO12-APC(U)/MPO12-APC(U) 0.8D3/0.8D3 50.0M - CFOT TS - LSZH - NEGRO/AMARILLO</t>
  </si>
  <si>
    <t>EXTENSAO SOLIDA RJ-45 F/UTP GIGALAN AUGMENTED GREEN CAT.6A - LSZH - T568A - 2.5M - CINZA (BLINDADO)</t>
  </si>
  <si>
    <t>EXTENSAO SOLIDA RJ-45 F/UTP GIGALAN AUGMENTED GREEN CAT.6A - LSZH - T568A - 2.5M - VERDE (BLINDADO)</t>
  </si>
  <si>
    <t>EXTENSAO SOLIDA RJ-45 F/UTP GIGALAN AUGMENTED GREEN CAT.6A - LSZH - T568A - 5.0M - CINZA (BLINDADO)</t>
  </si>
  <si>
    <t>EXTENSAO SOLIDA RJ-45 F/UTP GIGALAN AUGMENTED GREEN CAT.6A - LSZH - T568A - 5.0M - VERDE (BLINDADO)</t>
  </si>
  <si>
    <t>EXTENSAO SOLIDA RJ-45 F/UTP GIGALAN AUGMENTED GREEN CAT.6A - LSZH - T568B - 2.5M - CINZA (BLINDADO)</t>
  </si>
  <si>
    <t>EXTENSAO SOLIDA RJ-45 F/UTP GIGALAN AUGMENTED GREEN CAT.6A - LSZH - T568B - 2.5M - VERDE (BLINDADO)</t>
  </si>
  <si>
    <t>EXTENSAO SOLIDA RJ-45 F/UTP GIGALAN AUGMENTED GREEN CAT.6A - LSZH - T568B - 5.0M - CINZA (BLINDADO)</t>
  </si>
  <si>
    <t>EXTENSAO SOLIDA RJ-45 F/UTP GIGALAN AUGMENTED GREEN CAT.6A - LSZH - T568B - 5.0M - VERDE (BLINDADO)</t>
  </si>
  <si>
    <t>CABO OPTICO CFOA-SM-DDR-S 72F G-652D (PFV)</t>
  </si>
  <si>
    <t>OPTICAL CABLE CFOA-SM-DDR-S 72F G-652D (PFV)</t>
  </si>
  <si>
    <t>CABLE OPTICO CFOA-SM-DDR-S 72F G-652D (PFV)</t>
  </si>
  <si>
    <t>FONTE DE ALIMENTACAO PADRAO FIA -48V PARA FK-ONT-G400B/PoE S2</t>
  </si>
  <si>
    <t>POWER SUPPLY FIA STANDARD -48V FOR FK-ONT-G400B / PoE S2</t>
  </si>
  <si>
    <t>FUENTE DE ALIMENTACIÓN ESTÁNDAR FIA -48V PARA FK-ONT-G400B / PoE S2</t>
  </si>
  <si>
    <t>ET03453</t>
  </si>
  <si>
    <t>a0A6100000blo11</t>
  </si>
  <si>
    <t>CORDAO OPTICO CONECTORIZADO FANOUT 12F OM4 LC-UPC/MPO12-UPC(M) 3.0D2/10.0D3 - MTF - LSZH - ACQUA - TIPO A</t>
  </si>
  <si>
    <t>OPTICAL PATCH CORD FANOUT 12F OM4 LC-UPC/MPO12-UPC(M) 3.0D2/10.0D3 - MTF - LSZH - AQUA - TYPE A</t>
  </si>
  <si>
    <t>CORDON OPTICO CONECTORIZADO FANOUT 12F OM4 LC-UPC/MPO12-UPC(M)3.0D2/10.0D3 - MTF - LSZH - ACQUA - TIPO A</t>
  </si>
  <si>
    <t>SERVICE CABLE CONECTORIZADO 12F SM BLI A/B G-657A MPO12-APC(M)/MPO12-APC(M) 0.8D3/0.8D3 58.0M - UT - LSZH - AZUL -  TIPO B</t>
  </si>
  <si>
    <t>TRUNK CABLE PRE-TERMINATED 12F SM BLI A/B G-657A MPO12-APC(M)/MPO12-APC(M) 0.8D3/0.8D3 58.0M - UT - LSZH - BLUE -  TYPE B</t>
  </si>
  <si>
    <t>CABLE TRONCAL CONECTORIZADO 12F SM BLI A/B G-657A MPO12-APC(M)/MPO12-APC(M) 0.8D3/0.8D3 58.0M - UT - LSZH - AZUL -  TIPO B</t>
  </si>
  <si>
    <t>SERVICE CABLE CONECTORIZADO 12F SM BLI A/B G-657A MPO12-APC(M)/MPO12-APC(M) 0.8D3/0.8D3 240.0M - UT - LSZH - AZUL - TIPO B</t>
  </si>
  <si>
    <t>TRUNK CABLE PRE-TERMINATED 12F SM BLI A/B G-657A MPO12-APC(M)/MPO12-APC(M) 0.8D3/0.8D3 240.0M - UT - LSZH - BLUE - TYPE B</t>
  </si>
  <si>
    <t>CABLE TRONCAL CONECTORIZADO 12F SM BLI A/B G-657A MPO12-APC(M)/MPO12-APC(M) 0.8D3/0.8D3 240.0M - UT - LSZH - AZUL  - TIPO B</t>
  </si>
  <si>
    <t>SERVICE CABLE CONECTORIZADO 12F SM BLI A/B G-657A MPO12-APC(M)/MPO12-APC(M) 0.8D3/0.8D3 280.0M - UT - LSZH - AZUL - TIPO B</t>
  </si>
  <si>
    <t>TRUNK CABLE PRE-TERMINATED 12F SM BLI A/B G-657A MPO12-APC(M)/MPO12-APC(M) 0.8D3/0.8D3 280.0M - UT - LSZH - BLUE - TYPE B</t>
  </si>
  <si>
    <t>CABLE TRONCAL CONECTORIZADO 12F SM BLI A/B G-657A MPO12-APC(M)/MPO12-APC(M) 0.8D3/0.8D3 280.0M - UT - LSZH - AZUL  - TIPO B</t>
  </si>
  <si>
    <t>EXTENSAO OPTICA CONECTORIZADA 06F OM4 SC-UPC 1.5M - COG - ACQUA - D0.9</t>
  </si>
  <si>
    <t>PIGTAIL AND OPTICAL ADAPTER KIT 06F OM4 SC-UPC 1.5M - OFN - AQUA - D0.9</t>
  </si>
  <si>
    <t>EXTENSION OPTICA CONECTORIZADA 06F OM4 SC-UPC 1.5M - COG - ACQUA - D0.9</t>
  </si>
  <si>
    <t>DIVISOR OPTICO PLC 2X32 BLI A/B G-657A NC/SC-APC 1.5D0.9/0.6D0.9</t>
  </si>
  <si>
    <t>OPTICAL SPLITTER PLC 2X32 BLI A/B G-657A NC/SC-APC 1.5D0.9/0.6D0.9</t>
  </si>
  <si>
    <t>ET02373</t>
  </si>
  <si>
    <t>a0A6100000blnoC</t>
  </si>
  <si>
    <t>EXTENSAO MONOFIBRA BLI A/B G-657A SC-APC 80.0M - LSZH - BRANCO - D3</t>
  </si>
  <si>
    <t>SIMPLEX OPTICAL PIGTAIL BLI A/B G-657A SC-APC 80.0M - LSZH - WHITE - D3</t>
  </si>
  <si>
    <t>EXTENSION MONOFIBRA BLI A/B G-657A SC-APC 80.0M - LSZH - BLANCO - D3</t>
  </si>
  <si>
    <t>EXTENSAO MONOFIBRA BLI A/B G-657A SC-APC 100.0M - LSZH - BRANCO - D3</t>
  </si>
  <si>
    <t>SIMPLEX OPTICAL PIGTAIL BLI A/B G-657A SC-APC 100.0M - LSZH - WHITE - D3</t>
  </si>
  <si>
    <t>EXTENSION MONOFIBRA BLI A/B G-657A SC-APC 100.0M - LSZH - BLANCO - D3</t>
  </si>
  <si>
    <t>EXTENSAO MONOFIBRA BLI A/B G-657A SC-APC 130.0M - LSZH - BRANCO - D3</t>
  </si>
  <si>
    <t>SIMPLEX OPTICAL PIGTAIL BLI A/B G-657A SC-APC 130.0M - LSZH - WHITE - D3</t>
  </si>
  <si>
    <t>EXTENSION MONOFIBRA BLI A/B G-657A SC-APC 130.0M - LSZH - BLANCO - D3</t>
  </si>
  <si>
    <t>EXTENSAO MONOFIBRA BLI A/B G-657A SC-APC 150.0M - LSZH - BRANCO - D3</t>
  </si>
  <si>
    <t>SIMPLEX OPTICAL PIGTAIL BLI A/B G-657A SC-APC 150.0M - LSZH - WHITE - D3</t>
  </si>
  <si>
    <t>EXTENSION MONOFIBRA BLI A/B G-657A SC-APC 150.0M - LSZH - BLANCO - D3</t>
  </si>
  <si>
    <t>CORDAO OPTICO CONECTORIZADO 12F SM G-652D MPO12-APC(M)/MPO12-APC(M) 10.0D3 - MTF - LSZH - AZUL - TIPO B</t>
  </si>
  <si>
    <t>CABO OPTICO CFOA-SM-DE-G 02F</t>
  </si>
  <si>
    <t>OPTICAL CABLE CFOA-SM-DE-G 02F</t>
  </si>
  <si>
    <t>CABLE OPTICO CFOA-SM-DE-G 02F</t>
  </si>
  <si>
    <t>CABO OPTICO CFOA-SM-DD-S CT 144F G-652D</t>
  </si>
  <si>
    <t>OPTICAL CABLE CFOA-SM-DD-S CT 144F G-652D</t>
  </si>
  <si>
    <t>CABLE OPTICO CFOA-SM-DD-S CT 144F G-652D</t>
  </si>
  <si>
    <t>ET03464</t>
  </si>
  <si>
    <t>a0A6100000blo1B</t>
  </si>
  <si>
    <t>OPTICAL PATCH CORD FANOUT 12F OM4 LC-UPC/MPO12-UPC(M) 3.0D2/25.0D3 - MTF - LSZH - AQUA - TYPE A</t>
  </si>
  <si>
    <t>CORDON OPTICO CONECTORIZADO FANOUT 12F OM4 LC-UPC/MPO12-UPC(M)3.0D2/25.0D3 - MTF - LSZH - ACQUA - TIPO A</t>
  </si>
  <si>
    <t>CABO OPTICO CFOA-SM-LV-AS-CMO5KN-S 06F NR</t>
  </si>
  <si>
    <t>OPTICAL CABLE CFOA-SM-LV-AS-CMO5KN-S 06F NR</t>
  </si>
  <si>
    <t>CABLE OPTICO CFOA-SM-LV-AS-CMO5KN-S 06F NR</t>
  </si>
  <si>
    <t>CABO OPTICO CFOA-SM-DD-S 144F G-652D (CATV)</t>
  </si>
  <si>
    <t>OPTICAL CABLE CFOA-SM-DD-S 144F G-652D (CATV)</t>
  </si>
  <si>
    <t>CABLE OPTICO CFOA-SM-DD-S 144F G-652D (CATV)</t>
  </si>
  <si>
    <t>MODULO UPLINK 10GE XFP 1310NM 10KM LR SM</t>
  </si>
  <si>
    <t>CABO OPTICO CFOAC-BLI-A/B-CM-01-AR-LSZH CZ - BOBINA 1000M (DROP COMPACTO FIG.8 LOW FRICTION) (0380-8932-7)</t>
  </si>
  <si>
    <t>OPTICAL CABLE CFOAC-BLI-A/B-CM-01-AR-LSZH CZ - BOBINA 1000M (DROP COMPACTO FIG.8 LOW FRICTION) (0380-8932-7)</t>
  </si>
  <si>
    <t>CABLE OPTICO CFOAC-BLI-A/B-CM-01-AR-LSZH CZ - BOBINA 1000M (DROP COMPACTO FIG.8 LOW FRICTION) (0380-8932-7)</t>
  </si>
  <si>
    <t>ET04470</t>
  </si>
  <si>
    <t>a0A4N00001pjqgn</t>
  </si>
  <si>
    <t>PATCH CORD U/UTP GIGALAN CAT.6 28AWG - LSZH - T568A/B - 1.0M - VERMELHO</t>
  </si>
  <si>
    <t>U/UTP CAT.6 28AWG COPPER PATCH CORD GIGALAN - LSZH - T568A/B - 1.0M - RED</t>
  </si>
  <si>
    <t>PATCH CORD U/UTP GIGALAN CAT.6 28AWG - LSZH - T568A/B - 1.0M - ROJO</t>
  </si>
  <si>
    <t>ET03708</t>
  </si>
  <si>
    <t>a0A6100001GgUMY</t>
  </si>
  <si>
    <t>PATCH CORD U/UTP GIGALAN CAT.6 28AWG - LSZH - T568A/B - 1.5M - VERMELHO</t>
  </si>
  <si>
    <t>U/UTP CAT.6 28AWG COPPER PATCH CORD GIGALAN - LSZH - T568A/B - 1.5M - RED</t>
  </si>
  <si>
    <t>PATCH CORD U/UTP GIGALAN CAT.6 28AWG - LSZH - T568A/B - 1.5M - ROJO</t>
  </si>
  <si>
    <t>PATCH CORD U/UTP GIGALAN CAT.6 28AWG - LSZH - T568A/B - 2.5M - VERMELHO</t>
  </si>
  <si>
    <t>U/UTP CAT.6 28AWG COPPER PATCH CORD GIGALAN - LSZH - T568A/B - 2.5M - RED</t>
  </si>
  <si>
    <t>PATCH CORD U/UTP GIGALAN CAT.6 28AWG - LSZH - T568A/B - 2.5M - ROJO</t>
  </si>
  <si>
    <t>CABO OPTICO AT-626H2YT-006</t>
  </si>
  <si>
    <t>CABO OPTICO AT-626H2YT-008</t>
  </si>
  <si>
    <t>CABO OPTICO  AT-626H2YT-008</t>
  </si>
  <si>
    <t>CABO OPTICO AT-3BEH2YT-036-LSZH</t>
  </si>
  <si>
    <t>OPTICAL CABLE AT-3BEH2YT-036-LSZH</t>
  </si>
  <si>
    <t>CABLE OPTICO AT-3BEH2YT-036-LSZH</t>
  </si>
  <si>
    <t>SERVICE FSS 3Y 8x5 PLUS - 35510452 - CONCENTRADOR OPTICO STANDALONE GPON LW3008C</t>
  </si>
  <si>
    <t>SERVICE FSS 3Y 8x5 PLUS - 35510452 - GPON STANDALONE OPTICAL CONCENTRATOR LW3008C</t>
  </si>
  <si>
    <t>PS00001</t>
  </si>
  <si>
    <t>a0A6100000qvxRW</t>
  </si>
  <si>
    <t>SERVICE FSS 3Y 8x5 PLUS - 35510449 - FONTE DE ALIMENTACAO AC PARA CONCENTRADOR OPTICO STANDALONE GPON LD3008/LW3008C/LD3016</t>
  </si>
  <si>
    <t>SERVICE FSS 3Y 8x5 PLUS - 35510449 - POWER SUPPLY AC FOR GPON STANDALONE OPTICAL CONCENTRATOR LD3008/LW3008C/LD3016</t>
  </si>
  <si>
    <t>SERVICE FSS 3Y 8x5 PLUS - 35510449 - FUENTE DE ALIMENTACION AC PARA CONCENTRADOR OPTICO STANDALONE GPON LD3008/LW3008C/LD3016</t>
  </si>
  <si>
    <t>MODULO SFP GPON CLASSE C+ 2.5GBPS LR 1490NM SC-UPC (20KM)</t>
  </si>
  <si>
    <t>CABO OPTICO CFOA-SM-DDR-S 24F G-652D TS (PFV) LSZH (CATV)</t>
  </si>
  <si>
    <t>OPTICAL CABLE CFOA-SM-DDR-S 24F G-652D TS (PFV) LSZH (CATV)</t>
  </si>
  <si>
    <t>CABLE OPTICO CFOA-SM-DDR-S 24F G-652D TS (PFV) LSZH (CATV)</t>
  </si>
  <si>
    <t>PATCH CORD UTP GIGALAN AUGMENTED CAT.6A - LSZH - T568A/B - 1.5M - BLUE</t>
  </si>
  <si>
    <t>PATCH CORD UTP GIGALAN AUGMENTED CAT.6A - LSZH - T568A/B - 1.5M - RED</t>
  </si>
  <si>
    <t>PATCH CORD UTP GIGALAN AUGMENTED CAT.6A - LSZH - T568A/B - 3.0M - BLUE</t>
  </si>
  <si>
    <t>PATCH CORD UTP GIGALAN AUGMENTED CAT.6A - LSZH - T568A/B - 3.0M - RED</t>
  </si>
  <si>
    <t>PATCH CORD UTP GIGALAN AUGMENTED CAT.6A - LSZH - T568A/B - 1.5M - WHITE</t>
  </si>
  <si>
    <t>CAIXA TERMINAL OPTICA CONECTORIZADA FK-CTO-16MC (II, 8 ADAP. SC-APC, 8 ADAP. SC-APC SHUTTER, 2 EXT. MONOFIBRA, GROMMETS FLAT, SUP. CORDOALHA) (TELSUR)</t>
  </si>
  <si>
    <t>SLIMBOX DROP TERMINAL FK-CTO-16MC (II, 8 ADAP. SC-APC, 8 ADAP. SC-APC SHUTTER, 2 PIGTAILS, GROMMETS FLAT, STRAND SUP.) (TELSUR)</t>
  </si>
  <si>
    <t>CAJA TERMINAL OPTICA CONECTORIZADA FK-CTO-16MC (II, 8 ADAP. SC-APC, 8 ADAP. SC-APC SHUTTER, 2 EXT. MONOFIBRA, GROMMETS FLAT, SOP. CORDOALHA) (TELSUR)</t>
  </si>
  <si>
    <t>ET03533</t>
  </si>
  <si>
    <t>a0A6100000blo1s</t>
  </si>
  <si>
    <t>PATCH CORD DATAWAVE U/UTP CAT.6 - LSZH - T568A/B - 1.5M - CINZA</t>
  </si>
  <si>
    <t>U/UTP CAT.6 COPPER PATCH CORD DATAWAVE GIGALAN - LSZH - T568A/B - 1.5M - GRAY</t>
  </si>
  <si>
    <t>PATCH CORD DATAWAVE U/UTP CAT.6 - LSZH - T568A/B - 1.M - GRIS</t>
  </si>
  <si>
    <t>CABO OPTICO AT-3BE52YT-012-LSZH</t>
  </si>
  <si>
    <t>OPTICAL CABLE AT-3BE52YT-012-LSZH</t>
  </si>
  <si>
    <t>CABLE OPTICO AT-3BE52YT-012-LSZH</t>
  </si>
  <si>
    <t>CABO OPTICO AT-3BE52Y6-006-LSZH</t>
  </si>
  <si>
    <t>OPTICAL CABLE AT-3BE52Y6-006-LSZH</t>
  </si>
  <si>
    <t>CABLE OPTICO AT-3BE52Y6-006-LSZH</t>
  </si>
  <si>
    <t>ROSETA OPTICA 2P 4X2 SOBREPOR C/ 1 ADAP SC-APC SHUTTER - BRANCO</t>
  </si>
  <si>
    <t>OPTICAL ROSETTE 2P 4X2 W/ 1 ADAPTER SC-APC WITH SHUTTER - WHITE</t>
  </si>
  <si>
    <t>ROSETA OPTICA 2P 4X2 SUPERPOSICION C/ 1 ADAP SC-APC SHUTTER - BLANCO</t>
  </si>
  <si>
    <t>a0A6100000blnrG</t>
  </si>
  <si>
    <t>CAIXA TERMINAL OPTICA PRECONECTORIZADA INLINE FK-CTO 16P (8PIGTAIL/8ADAP DIRETO (324602))</t>
  </si>
  <si>
    <t>CAIXA TERMINAL OPTICA PRECONECTORIZADA INLINE FK-CTO 16P  (16PIGTAIL/16ADAP DIRETO (324613))</t>
  </si>
  <si>
    <t>CAIXA TERMINAL OPTICA PRECONECTORIZADA INLINE FK-CTO 16P  (1X16/16ADAP DIRETO (324612))</t>
  </si>
  <si>
    <t>CORDAO DUPLEX CONECTORIZADO OM3 LC-UPC/LC-UPC 60.0M - LSZH - ACQUA (A - B)</t>
  </si>
  <si>
    <t>DUPLEX OPTICAL PATCH CORD OM3 LC-UPC/LC-UPC 60.0M - LSZH - AQUA (A - B)</t>
  </si>
  <si>
    <t>PATCH CORD OPTICO DUPLEX CONECTORIZADO OM3 LC-UPC/LC-UPC 60.0M - LSZH - ACQUA (A - B)</t>
  </si>
  <si>
    <t>CORDAO DUPLEX CONECTORIZADO TERALAN PREMIUM BLI A/B G-657A LC(UB)-UPC/LC(UB)-UPC - 10.0M - LSZH - AZUL (A - B)</t>
  </si>
  <si>
    <t>CORDAO DUPLEX CONECTORIZADO TERALAN PREMIUM OM4 LC(UB)-UPC/LC(UB)-UPC - 10.0M - LSZH - ACQUA (A - B)</t>
  </si>
  <si>
    <t>PATCH CORD U/UTP SOHOPLUS CAT.6 - CMX - T568A/B - 0.5M - AZUL CLARO</t>
  </si>
  <si>
    <t>PATCH CORD U/UTP SOHOPLUS CAT.5E - CMX - T568A/B - 1.5M - PRETO</t>
  </si>
  <si>
    <t>PATCH CORD U/UTP SOHOPLUS CAT.5E - CMX - T568A/B - 2.5M - PRETO</t>
  </si>
  <si>
    <t>PATCH CORD U/UTP SOHOPLUS CAT.5E - CMX - T568A/B - 0.5M - PRETO</t>
  </si>
  <si>
    <t>PATCH CORD U/UTP SOHOPLUS CAT.5E - CMX - T568A/B - 1.5M - CINZA</t>
  </si>
  <si>
    <t>PATCH CORD U/UTP SOHOPLUS CAT.5E - CMX - T568A/B - 2.5M - CINZA</t>
  </si>
  <si>
    <t>PATCH CORD U/UTP SOHOPLUS CAT.5E - CMX - T568A/B - 0.5M - CINZA</t>
  </si>
  <si>
    <t>CABO OPTICO CFOA-SM-DE-G 02F G-652D</t>
  </si>
  <si>
    <t>OPTICAL CABLE CFOA-SM-DE-G 02F G-652D</t>
  </si>
  <si>
    <t>CABLE OPTICO CFOA-SM-DE-G 02F G-652D</t>
  </si>
  <si>
    <t>SERVICE CABLE CONECTORIZADO 36F SM LC-UPC/LC-UPC 1.0D2/1.0D2 20.0M - TS - LSZH - AZUL (A - B)</t>
  </si>
  <si>
    <t>TRUNK CABLE PRE-TERMINATED 36F SM LC-UPC/LC-UPC 1.0D2/1.0D2 20.0M - TS - LSZH - BLUE (A - B)</t>
  </si>
  <si>
    <t>CABLE TRONCAL CONECTORIZADO 36F SM LC-UPC/LC-UPC 1.0D2/1.0D2 20.0M - TS - LSZH - AZUL (A - B)</t>
  </si>
  <si>
    <t>CABO OPTICO OPTIC-LAN-AR 02F SM G-652D NR</t>
  </si>
  <si>
    <t>OPTICAL CABLE OPTIC-LAN-AR 02F SM G-652D NR</t>
  </si>
  <si>
    <t>CABLE OPTICO OPTIC-LAN-AR 02F SM G-652D NR</t>
  </si>
  <si>
    <t>CABO OPTICO CFOA-MM-DD-G 12F (50) (ABNT CL)</t>
  </si>
  <si>
    <t>OPTICAL CABLE CFOA-MM-DD-G 12F (50) (ABNT CL)</t>
  </si>
  <si>
    <t>CABLE OPTICO CFOA-MM-DD-G 12F (50) (ABNT CL)</t>
  </si>
  <si>
    <t>ET0245</t>
  </si>
  <si>
    <t>CABO OPTICO CFOA-SM-DDR-S 60F G-652D (PFV) TS</t>
  </si>
  <si>
    <t>OPTICAL CABLE CFOA-SM-DDR-S 60F G-652D (PFV) TS</t>
  </si>
  <si>
    <t>CABLE OPTICO CFOA-SM-DDR-S 60F G-652D (PFV) TS</t>
  </si>
  <si>
    <t>ET03174</t>
  </si>
  <si>
    <t>a0A6100000blnxU</t>
  </si>
  <si>
    <t>CORDAO OPTICO CONECTORIZADO FANOUT 08F OM4 LC-UPC/MPO8-UPC(M) 0.7D2/1.8D3 - MTF - LSZH - ACQUA - TIPO B</t>
  </si>
  <si>
    <t>OPTICAL PATCH CORD FANOUT 08F OM4 LC-UPC/MPO8-UPC(M) 0.7D2/1.8D3 - MTF - LSZH - ACQUA - TYPE B</t>
  </si>
  <si>
    <t>CORDON OPTICO CONECTORIZADO FANOUT 08F OM4 LC-UPC/MPO8-UPC(M) 0.7D2/1.8D3 - MTF - LSZH - ACQUA - TIPO B</t>
  </si>
  <si>
    <t>DGOI-C 64 (DISTRIBUIDOR GERAL OPTICO INTERNO CONECTORIZADO MODULAR - CONEC. PRUMADA MONTADO 64 ADAP E 4 SPLITTERS 1X8 NC/SC-APC).</t>
  </si>
  <si>
    <t>DGOI-C 64 (CONNECTORIZED MDU MODULAR DISTRIBUTION BOX - RISER CABLE CONNECT ASSEMBLED WITH 64 ADAP AND 4 SPLITTER 1X8 NC/SC-APC).</t>
  </si>
  <si>
    <t>DGOI-C 64 (DISTRIBUIDOR GENERAL OPTICO INTERNO CONECTORIZADO MODULAR - CONEC. RISER MONTADO 64 ADAP E 4 SPLITTERS 1X8 NC/SC-APC).</t>
  </si>
  <si>
    <t>ET04225</t>
  </si>
  <si>
    <t>SERVICE CABLE CONECTORIZADO 24F SM SC-APC/SC-APC 1.0D2/1.0D2 80.0M - TS - LSZH - AZUL (A - B)</t>
  </si>
  <si>
    <t>TRUNK CABLE PRE-TERMINATED 24F SM SC-APC/SC-APC 1.0D2/1.0D2 80.0M - TS - LSZH - BLUE (A - B)</t>
  </si>
  <si>
    <t>CABLE TRONCAL CONECTORIZADO 24F SM SC-APC/SC-APC 1.0D2/1.0D2 80.0M - TS - LSZH - AZUL (A - B)</t>
  </si>
  <si>
    <t>CABO TRANSMISSAO DE DADOS GIGALAN FLEX U/UTP 24AWG(7F)X4P CAT.6 ROHS CZ CM (UOL)</t>
  </si>
  <si>
    <t>DATA CABLE GIGALAN FLEX U/UTP 24AWG(7F)X4P CAT.6 ROHS CZ CM (UOL)</t>
  </si>
  <si>
    <t>CABLE TRANSMISION DATOS GIGALAN FLEX U/UTP 24AWG(7F)X4P CAT.6 ROHS CZ CM (UOL)</t>
  </si>
  <si>
    <t>ET02198</t>
  </si>
  <si>
    <t>a0A6100000blnmC</t>
  </si>
  <si>
    <t>CABO OPTICO CFOI-BLI-UB 48F G-657A2 LSZH AZ (SIMPLUSLAN FTTA) (8F/T)</t>
  </si>
  <si>
    <t>OPTICAL CABLE CFOI-BLI-UB 48F G-657A2 LSZH AZ (SIMPLUSLAN FTTA) (8F/T)</t>
  </si>
  <si>
    <t>CABLE OPTICO CFOI-BLI-UB 48F G-657A2 LSZH AZ (SIMPLUSLAN FTTA) (8F/T)</t>
  </si>
  <si>
    <t>ET04491</t>
  </si>
  <si>
    <t>a0A4N00001pjvRS</t>
  </si>
  <si>
    <t>CABO OPTICO CFOI-BLI-UB 24F G-657A2 LSZH AZ (SIMPLUSLAN FTTA) (4F/T)</t>
  </si>
  <si>
    <t>OPTICAL CABLE CFOI-BLI-UB 24F G-657A2 LSZH AZ (SIMPLUSLAN FTTA) (4F/T)</t>
  </si>
  <si>
    <t>CABLE OPTICO CFOI-BLI-UB 24F G-657A2 LSZH AZ (SIMPLUSLAN FTTA) (4F/T)</t>
  </si>
  <si>
    <t>CANALETA ITMAX - FERRAMENTA PARA CORTE DE CANALETAS (300MM, 220MM E 100MM)</t>
  </si>
  <si>
    <t>CANALETA ITMAX - CUTTING TOOL  (300MM, 220MM e 100MM)</t>
  </si>
  <si>
    <t>CANALETA ITMAX - HERRAMIENTA PARA CORTE DE CANALETAS (300MM, 220MM e 100MM)</t>
  </si>
  <si>
    <t>PATCH CORD U/UTP GIGALAN CAT.6 - CM - T568A/B - 1.5M - ROXO</t>
  </si>
  <si>
    <t>U/UTP CAT.6 COPPER PATCH CORD GIGALAN - CM - T568A/B - 1.5M - PURPLE</t>
  </si>
  <si>
    <t>PATCH CORD U/UTP GIGALAN CAT.6 - CM - T568A/B - 1.5M -  ROXO</t>
  </si>
  <si>
    <t>CABO OPTICO  CFOA-SM-DD-S 12F TS RC (ABNT CL)</t>
  </si>
  <si>
    <t>OPTICAL CABLE  CFOA-SM-DD-S 12F TS RC (ABNT CL)</t>
  </si>
  <si>
    <t>CABLE OPTICO  CFOA-SM-DD-S 12F TS RC (ABNT CL)</t>
  </si>
  <si>
    <t>a0A6100000blnsH</t>
  </si>
  <si>
    <t>CABO TRANSMISSAO DE DADOS MULTILAN FLEX U/UTP 24AWG(7F)X4P CAT.5E VD</t>
  </si>
  <si>
    <t>DATA CABLE MULTILAN FLEX U/UTP 24AWG(7F)X4P CAT.5E VD</t>
  </si>
  <si>
    <t>CABLE TRANSMISION DATOS MULTILAN FLEX U/UTP 24AWG(7F)X4P CAT.5E VD</t>
  </si>
  <si>
    <t>ET00647</t>
  </si>
  <si>
    <t>a0A6100000blnet</t>
  </si>
  <si>
    <t>CABO TRANSMISSAO DE DADOS GIGALAN AUGMENTED F/UTP 23AWGX4P CAT.6A LSZH EUROCLASS B2ca-s1a,d0,a1 AZ (305M) (EXP)</t>
  </si>
  <si>
    <t>DATA CABLE GIGALAN AUGMENTED F/UTP 23AWGX4P CAT.6A LSZH EUROCLASS B2ca-s1a,d0,a1 AZ (305M) (EXP)</t>
  </si>
  <si>
    <t>CABLE PARA TRANSMISION DE DATOS GIGALAN AUGMENTED F/UTP 23AWGX4P CAT.6A LSZH EUROCLASS B2ca-s1a,d0,a1 AZ (305M) (EXP)</t>
  </si>
  <si>
    <t>ET03747</t>
  </si>
  <si>
    <t>a0A6100001OXZjv</t>
  </si>
  <si>
    <t>CABO OPTICO CFOA-SM-DD-S 12F G-652D (TELECENTRO)</t>
  </si>
  <si>
    <t>OPTICAL CABLE CFOA-SM-DD-S 12F G-652D (TELECENTRO)</t>
  </si>
  <si>
    <t>CABLE OPTICO CFOA-SM-DD-S 12F G-652D (TELECENTRO)</t>
  </si>
  <si>
    <t>CABO OPTICO CFOA-SM-DD-S 288F G-652D (TELECENTRO)</t>
  </si>
  <si>
    <t>OPTICAL CABLE CFOA-SM-DD-S 288F G-652D (TELECENTRO)</t>
  </si>
  <si>
    <t>CABLE OPTICO CFOA-SM-DD-S 288F G-652D (TELECENTRO)</t>
  </si>
  <si>
    <t>CABO OPTICO CFOA-SM-DD-S 48F G-652D (TELECENTRO)</t>
  </si>
  <si>
    <t>OPTICAL CABLE CFOA-SM-DD-S 48F G-652D (TELECENTRO)</t>
  </si>
  <si>
    <t>CABLE OPTICO CFOA-SM-DD-S 48F G-652D (TELECENTRO)</t>
  </si>
  <si>
    <t>CABO OPTICO CFOA-SM-DD-S 72F G-652D (TELECENTRO)</t>
  </si>
  <si>
    <t>OPTICAL CABLE CFOA-SM-DD-S 72F G-652D (TELECENTRO)</t>
  </si>
  <si>
    <t>CABLE OPTICO CFOA-SM-DD-S 72F G-652D (TELECENTRO)</t>
  </si>
  <si>
    <t>CABO OPTICO CFOAC-BLI-AS-EO-01 G-657A2 LSZH PR - EUROCLASS Dca (s2, d1, a1) - (DROP CIRCULAR)</t>
  </si>
  <si>
    <t>OPTICAL CABLE CFOAC-BLI-AS-EO-01 G-657A2 LSZH PR - EUROCLASS Dca (s2, d1, a1) - (ROUND DROP)</t>
  </si>
  <si>
    <t>CABLE OPTICO CFOAC-BLI-AS-EO-01 G-657A2 LSZH PR - EUROCLASS Dca (s2, d1, a1) - (DROP CIRCULAR)</t>
  </si>
  <si>
    <t>ET02906</t>
  </si>
  <si>
    <t>a0A6100000blnud</t>
  </si>
  <si>
    <t>PATCH CORD F/UTP MULTILAN CAT.5E - CM - T568A/B - 0.5M - AZUL (BLINDADO)</t>
  </si>
  <si>
    <t>F/UTP CAT.5E COPPER PATCH CORD  MULTILAN - CM - T568A/B - 0.5M - BLUE (SHIELDED)</t>
  </si>
  <si>
    <t>ET01851</t>
  </si>
  <si>
    <t>a0A6100000blniz</t>
  </si>
  <si>
    <t>PATCH CORD F/UTP MULTILAN CAT.5E - CM - T568A/B - 2.0M - AZUL (BLINDADO)</t>
  </si>
  <si>
    <t>F/UTP CAT.5E COPPER PATCH CORD  MULTILAN - CM - T568A/B - 2.0M - BLUE (SHIELDED)</t>
  </si>
  <si>
    <t>PATCH CORD F/UTP MULTILAN CAT.5E - CM - T568A/B - 2.5M - AZUL (BLINDADO)</t>
  </si>
  <si>
    <t>F/UTP CAT.5E COPPER PATCH CORD  MULTILAN - CM - T568A/B - 2.5M - BLUE (SHIELDED)</t>
  </si>
  <si>
    <t>DIO MODULAR HDXII 1U - MODULO BASICO</t>
  </si>
  <si>
    <t>ODF MODULAR HDXII 1U - BASIC MODULE</t>
  </si>
  <si>
    <t>BANDEJA PARA FIBRA OPTICA MODULAR HDXII 1U - MODULO BASICO</t>
  </si>
  <si>
    <t>ET04482</t>
  </si>
  <si>
    <t>a0A4N00001pjtj2</t>
  </si>
  <si>
    <t>CORDAO MONOFIBRA CONECTORIZADO SM G-652D SC-APC/SC-UPC 30.0M - COG - AMARELO - D3</t>
  </si>
  <si>
    <t>SIMPLEX OPTICAL PIGTAIL SM G-652D SC-APC/SC-UPC 20.0M - OFN - YELLOW- D3</t>
  </si>
  <si>
    <t>PATCH CORD OPTICO MONOFIBRA CONECTORIZADO SM G-652D SC-APC/SC-UPC 30.0M - COG - AMARILLO - D3</t>
  </si>
  <si>
    <t>CABO OPTICO CFOA-MM-DDR-S 12F (50) TS (PFV) LSZH (ABNT CL)</t>
  </si>
  <si>
    <t>OPTICAL CABLE CFOA-MM-DDR-S 12F (50) TS (PFV) LSZH (ABNT CL)</t>
  </si>
  <si>
    <t>CABLE OPTICO CFOA-MM-DDR-S 12F (50) TS (PFV) LSZH (ABNT CL)</t>
  </si>
  <si>
    <t>CABO OPTICO CFOA-MM-DDR-S 48F (50) TS (PFV) LSZH (ABNT CL)</t>
  </si>
  <si>
    <t>OPTICAL CABLE CFOA-MM-DDR-S 48F (50) TS (PFV) LSZH (ABNT CL)</t>
  </si>
  <si>
    <t>CABLE OPTICO CFOA-MM-DDR-S 48F (50) TS (PFV) LSZH (ABNT CL)</t>
  </si>
  <si>
    <t>*BASTIDOR 19" COM DIVISOR OPTICO 1 X 1X16 G.657A SC-APC/SC-APC</t>
  </si>
  <si>
    <t>*19" FRAME WITH SPLITTER 1 X 1X16 G.657A SC-APC/SC-APC</t>
  </si>
  <si>
    <t>*BASTIDOR 19" CON DIVISOR OPTICO 1 X 1X16 G.657A SC-APC/SC-APC</t>
  </si>
  <si>
    <t>CABO OPTICO CFOA-MM-DDR-S 06F (50) TS (PFV)</t>
  </si>
  <si>
    <t>OPTICAL CABLE CFOA-MM-DDR-S 06F (50) TS (PFV)</t>
  </si>
  <si>
    <t>CABLE OPTICO CFOA-MM-DDR-S 06F (50) TS (PFV)</t>
  </si>
  <si>
    <t>CABO OPTICO CFOA-SM-AS120-S 72F RC (CATV)</t>
  </si>
  <si>
    <t>OPTICAL CABLE CFOA-SM-AS120-S 72F RC (CATV)</t>
  </si>
  <si>
    <t>CABLE OPTICO CFOA-SM-AS120-S 72F RC (CATV)</t>
  </si>
  <si>
    <t>ET02345</t>
  </si>
  <si>
    <t>a0A6100000blnnp</t>
  </si>
  <si>
    <t>CANALETA ITMAX - 300MM CURVA VERTICAL 90 GRAUS - FECHADA (SLOTS EM TODAS AS FACES)*</t>
  </si>
  <si>
    <t>CANALETA ITMAX - 300MM CURVA VERTICAL 90 GRAUS - FECHADA (SLOTS EM TODAS AS FACES)</t>
  </si>
  <si>
    <t>CORDAO DUPLEX CONECTORIZADO SM E2000-APC/LC-UPC 40.0M - COG - AZUL</t>
  </si>
  <si>
    <t>DUPLEX OPTICAL PATCH CORD SM E2000-APC/LC-UPC 40.0M - OFN - BLUE</t>
  </si>
  <si>
    <t>PATCH CORD OPTICO DUPLEX CONECTORIZADO SM E2000-APC/LC-UPC 40.0M - COG - AZUL</t>
  </si>
  <si>
    <t>CORDAO DUPLEX CONECTORIZADO 50.0 FC-UPC/SC-UPC 2.0M - COG - AMARELO</t>
  </si>
  <si>
    <t>DUPLEX OPTICAL PATCH CORD 50.0 FC-UPC/SC-UPC 2.0M - OFN - YELLOW</t>
  </si>
  <si>
    <t>PATCH CORD OPTICO DUPLEX CONECTORIZADO 50.0 FC-UPC/SC-UPC 2.0M - COG - AMARILLO</t>
  </si>
  <si>
    <t>CORDAO DUPLEX CONECTORIZADO 50.0 FC-UPC/FC-UPC 2.0M - COG - AMARELO</t>
  </si>
  <si>
    <t>DUPLEX OPTICAL PATCH CORD 50.0 FC-UPC/FC-UPC 2.0M - OFN - YELLOW</t>
  </si>
  <si>
    <t>PATCH CORD OPTICO DUPLEX CONECTORIZADO 50.0 FC-UPC/FC-UPC 2.0M - COG - AMARILLO</t>
  </si>
  <si>
    <t>GRAMPO GUIA DE DESCIDA METÁLICO SEM SUPORTE DE FIXAÇÃO - OPGW 12,4MM</t>
  </si>
  <si>
    <t>GRAMPO GUIA DE DESCIDA METÁLICO SEM SUPORTE DE FIXAÇÃO - OPGW 14,1MM</t>
  </si>
  <si>
    <t>SERVICE FSS 3Y 8x5 PLUS - 35510901 MODULO DE SERVICO 16 PORTAS GPON SFP PARA CHASSI LIGHTDRIVE GPON LD3032/LD3096</t>
  </si>
  <si>
    <t>SERVICE FSS 3Y 8x5 PLUS - 35510901 SERVICE MODULE SFP GPON 16 PORTS FOR CHASSIS LIGHTDRIVE GPON LD3032 / LD3096</t>
  </si>
  <si>
    <t>SERVICE FSS 3Y 8x5 PLUS - 35510901 MODULO DE SERVICIO 16 PUERTAS GPON SFP PARA CHASI LIGHTDRIVE GPON LD3032/LD3096</t>
  </si>
  <si>
    <t>SERVICE FSS 3Y 8x5 PLUS - 35510905 FONTE DE ALIMENTACAO DC PARA CHASSI LIGHTDRIVE GPON LD3032</t>
  </si>
  <si>
    <t>SERVICE FSS 3Y 8x5 PLUS - 35510905 POWER SUPPLY DC FOR CHASSI LIGHTDRIVE GPON LD3032</t>
  </si>
  <si>
    <t>SERVICE FSS 3Y 8x5 PLUS - 35510905 FUENTE DE ALIMENTACIÓN DC PARA CHASSI LIGHTDRIVE GPON LD3032</t>
  </si>
  <si>
    <t>SERVICE FSS 3Y 8x5 PLUS - 35510903 MODULO DE SWITCH E GERENCIAMENTO P/ CHASSI LIGHTDRIVE GPON LD3032</t>
  </si>
  <si>
    <t>SERVICE FSS 3Y 8x5 PLUS - 35510903 SWITCH AND MANAGEMENT MODULE FOR CHASSI LIGHTDRIVE GPON LD3032</t>
  </si>
  <si>
    <t>SERVICE FSS 3Y 8x5 PLUS - 35510903 MODULO DE SWITCH Y GESTIÓN P / CHASSI LIGHTDRIVE GPON LD3032</t>
  </si>
  <si>
    <t>SERVICE FSS 3Y 8x5 PLUS - 35510900 CHASSI CONCENTRADOR OPTICO LIGHTDRIVE GPON LD3032</t>
  </si>
  <si>
    <t>SERVICE FSS 3Y 8x5 PLUS - 35510900 OPTICAL CONCENTRATOR CHASSIS LIGHTDRIVE GPON LD3032</t>
  </si>
  <si>
    <t>SERVICE FSS 3Y 8x5 PLUS - 35510900 CHASI CONCENTRADOR OPTICO LIGHTDRIVE GPON LD3032</t>
  </si>
  <si>
    <t>CABO OPTICO CFOA-SM-AS80 MINI-RA 08F G-652D ZWP</t>
  </si>
  <si>
    <t>OPTICAL CABLE CFOA-SM-AS80 MINI-RA 08F G-652D ZWP</t>
  </si>
  <si>
    <t>CABLE OPTICO CFOA-SM-AS80 MINI-RA 08F G-652D ZWP</t>
  </si>
  <si>
    <t>CABO OPTICO CFOA-SM-AS100-S 04F G-652D ZWP TS</t>
  </si>
  <si>
    <t>OPTICAL CABLE CFOA-SM-AS100-S 04F G-652D ZWP TS</t>
  </si>
  <si>
    <t>CABLE OPTICO CFOA-SM-AS100-S 04F G-652D ZWP TS</t>
  </si>
  <si>
    <t>CORDAO MONOFIBRA CONECTORIZADO BLI A/B G-657A FC-UPC/SC-APC 3.0M - LSZH - AMARELO</t>
  </si>
  <si>
    <t>OPTICAL PATCH CORD MONOFIBRA CONECTORIZADO BLI A/B G-657A FC-UPC/SC-APC 3.0M - LSZH - YELLOW</t>
  </si>
  <si>
    <t>PATCH CORD OPTICO MONOFIBRA CONECTORIZADO BLI A/B G-657AFC-UPC/SC-APC 3.0M - LSZH - AMARILLO</t>
  </si>
  <si>
    <t>CORDAO MONOFIBRA CONECTORIZADO BLI A/B G-657A  LC-APC/FC-UPC 3.0M - LSZH - AMARELO</t>
  </si>
  <si>
    <t>OPTICAL PATCH CORD MONOFIBRA CONECTORIZADO BLI A/B G-657A  LC-APC/FC-UPC 3.0M - LSZH - YELLOW</t>
  </si>
  <si>
    <t>PATCH CORD OPTICO MONOFIBRA CONECTORIZADO BLI A/B G-657A  LC-APC/FC-UPC 3.0M - LSZH - AMARILLO</t>
  </si>
  <si>
    <t>CORDAO MONOFIBRA CONECTORIZADO BLI A/B G-657A  LC-APC/SC-UPC 3.0M - LSZH - AMARELO</t>
  </si>
  <si>
    <t>OPTICAL PATCH CORD MONOFIBRA CONECTORIZADO BLI A/B G-657A  LC-APC/SC-UPC 3.0M - LSZH - YELLOW</t>
  </si>
  <si>
    <t>PATCH CORD OPTICO MONOFIBRA CONECTORIZADO BLI A/B G-657A  LC-APC/SC-UPC 3.0M - LSZH - AMARILLO</t>
  </si>
  <si>
    <t>CORDAO MONOFIBRA CONECTORIZADO BLI A/B G-657AFC-APC/SC-UPC 3.0M - LSZH - AMARELO</t>
  </si>
  <si>
    <t>OPTICAL PATCH CORD MONOFIBRA CONECTORIZADO BLI A/B G-657A FC-APC/SC-UPC 3.0M - LSZH - YELLOW</t>
  </si>
  <si>
    <t>PATCH CORD OPTICO MONOFIBRA CONECTORIZADO BLI A/B G-657A FC-APC/SC-UPC 3.0M - LSZH - AMARILLO</t>
  </si>
  <si>
    <t>CABO OPTICO CFOA-SM-DDR-G 48F (PFV) (ABNT CL)</t>
  </si>
  <si>
    <t>OPTICAL CABLE CFOA-SM-DDR-G 48F (PFV) (ABNT CL)</t>
  </si>
  <si>
    <t>CABLE OPTICO CFOA-SM-DDR-G 48F (PFV) (ABNT CL)</t>
  </si>
  <si>
    <t>CABO OPTICO CFOA-SM-DER-G (PFV) 12F G-652D (ABNT CL)</t>
  </si>
  <si>
    <t>OPTICAL CABLE CFOA-SM-DER-G (PFV) 12F G-652D (ABNT CL)</t>
  </si>
  <si>
    <t>CABLE OPTICO CFOA-SM-DER-G (PFV) 12F G-652D (ABNT CL)</t>
  </si>
  <si>
    <t>CABO OPTICO CFOA-SM-DD-S 144F TS RC (ABNT CL)</t>
  </si>
  <si>
    <t>OPTICAL CABLE CFOA-SM-DD-S 144F TS RC (ABNT CL)</t>
  </si>
  <si>
    <t>CABLE OPTICO CFOA-SM-DD-S 144F TS RC (ABNT CL)</t>
  </si>
  <si>
    <t>CABO OPTICO CFOA-NZD-DD-S 48F TS</t>
  </si>
  <si>
    <t>OPTICAL CABLE CFOA-NZD-DD-S 48F TS</t>
  </si>
  <si>
    <t>CABLE OPTICO CFOA-NZD-DD-S 48F TS (NZD LA)</t>
  </si>
  <si>
    <t>CABO OPTICO CFOA-SM-DD-S 48F G-652D TS</t>
  </si>
  <si>
    <t>OPTICAL CABLE CFOA-SM-DD-S 18F G-652D TS</t>
  </si>
  <si>
    <t>CABLE OPTICO CFOA-SM-DD-S 48F G-652D TS</t>
  </si>
  <si>
    <t>CABO OPTICO CFOA-SM-DD-S 72F G-652D TS</t>
  </si>
  <si>
    <t>OPTICAL CABLE CFOA-SM-DD-S 72F G-652D TS</t>
  </si>
  <si>
    <t>CABLE OPTICO CFOA-SM-DD-S 72F G-652D TS</t>
  </si>
  <si>
    <t>CABO OPTICO CFOA-SM-NZD-S 72F G-652D TS</t>
  </si>
  <si>
    <t>OPTICAL CABLE CFOA-SM-NZD-S 72F G-652D TS</t>
  </si>
  <si>
    <t>CABLE OPTICO CFOA-SM-NZD-S 72F G-652D TS (NZD C/D)</t>
  </si>
  <si>
    <t>CABO OPTICO CFOI-BLI-A/B-CM-01-BA-LSZH - RIB 1000M (MICRO INDOOR LOW FRICTION)</t>
  </si>
  <si>
    <t>OPTICAL CABLE CFOI-BLI-A/B-CM-01-BA-LSZH - RIB 1000M (MICRO INDOOR LOW FRICTION)</t>
  </si>
  <si>
    <t>CABLE OPTICO CFOI-BLI-A/B-CM-01-BA-LSZH - RIB 1000M (MICRO INDOOR LOW FRICTION)</t>
  </si>
  <si>
    <t>ET04474</t>
  </si>
  <si>
    <t>a0A4N00001pjt6f</t>
  </si>
  <si>
    <t>CABO OPTICO CFOA-SM-DD-G 96F G-652D (CATV)</t>
  </si>
  <si>
    <t>OPTICAL CABLE CFOA-SM-DD-G 96F G-652D (CATV)</t>
  </si>
  <si>
    <t>CABLE OPTICO CFOA-SM-DD-G 96F G-652D (CATV)</t>
  </si>
  <si>
    <t>ET00599</t>
  </si>
  <si>
    <t>a0A6100000blnep</t>
  </si>
  <si>
    <t>CABO OPTICO OPGW SFSJ-J-12547(36F SM J-12547)</t>
  </si>
  <si>
    <t>OPTICAL CABLE OPGW SFSJ-J-12547(36F SM J-12547)</t>
  </si>
  <si>
    <t>CABLE OPTICO OPGW SFSJ-J-12547(36F SM J-12547)</t>
  </si>
  <si>
    <t>CABO OPTICO OPGW SFSJ-J-12547 (48F SM J-12547)</t>
  </si>
  <si>
    <t>OPTICAL CABLE OPGW SFSJ-J-12547 (48F SM J-12547)</t>
  </si>
  <si>
    <t>CABLE OPTICO OPGW SFSJ-J-12547 (48F SM J-12547)</t>
  </si>
  <si>
    <t>ELABORACIÓN DE PROYECTO EJECUTIVO DE INSTALACIÓN CABLE OPGW</t>
  </si>
  <si>
    <t>OPGW CABLE INSTALLATION EXECUTIVE PROJECT DEVELOPMENT</t>
  </si>
  <si>
    <t>1.0 - RACK 19" 45U L600 P1200MM H2137MM -  55224/5*</t>
  </si>
  <si>
    <t>ET02790</t>
  </si>
  <si>
    <t>a0A6100000blntG</t>
  </si>
  <si>
    <t>2.0 - RACK L300 P1200MM H2137MM (FIBRA) -  55224/5*</t>
  </si>
  <si>
    <t>3.0 - RACK L300 P1200MM H2137MM (MANDRIL) -  55224/5*</t>
  </si>
  <si>
    <t>4.0 - RACK 19 38U L600 P1200MM H1803MM -  55224/5*</t>
  </si>
  <si>
    <t>5.0 - RACK 38U L300 P1200MM H1803MM (FIBRA) -  55224/5*</t>
  </si>
  <si>
    <t>6.0 - RACK 38U L300 P1200MM H1803MM (MANDRIL) -  55224/5*</t>
  </si>
  <si>
    <t>7.0 - RACK 19 38U L600 P900MM H1803MM -  55224/5*</t>
  </si>
  <si>
    <t>8.0 - RACK 38U L300 P900MM H1803MM (FIBRA) -  55224/5*</t>
  </si>
  <si>
    <t>9.0 - RACK 38U L300 P900MM H1803MM (MANDRIL) -  55224/5*</t>
  </si>
  <si>
    <t>10.0 - RACK 19 45U L600 P900MM H2137MM -  55224/5*</t>
  </si>
  <si>
    <t>CABO OPTICO OPGW SFSJ-J-12485 (24F SM J-12485)</t>
  </si>
  <si>
    <t>OPTICAL CABLE OPGW SFSJ-J-12485 (24F SM J-12485)</t>
  </si>
  <si>
    <t>CABLE OPTICO OPGW SFSJ-J-12485 (24F SM J-12485)</t>
  </si>
  <si>
    <t>11.0 - RACK L300 P900MM H2137MM (FIBRA) -  55224/5*</t>
  </si>
  <si>
    <t>12.0 - RACK L300 P900MM H2137MM (MANDRIL) -  55224/5*</t>
  </si>
  <si>
    <t>13.0 - TETO FIXO L600 P1200 H175 POLICARBONATO 8MM -  55224/5*</t>
  </si>
  <si>
    <t>14.0 - TETO FIXO L900 P1200 H175 POLICARBONATO 8MM -  55224/5*</t>
  </si>
  <si>
    <t>15.0 - TETO FIXO L600 P900 H175 POLICARBONATO 8MM -  55224/5*</t>
  </si>
  <si>
    <t>16.0 - TETO FIXO L900 P900 H175 POLICARBONATO 8MM -  55224/5*</t>
  </si>
  <si>
    <t>17.0 - PORTA DESLIZANTE 2 FOLHAS P/ TUNEL 45U L1200 FECH AUT -  55224/5*</t>
  </si>
  <si>
    <t>18.0 - PORTA DESLIZANTE 2 FOLHAS P/ TUNEL 38U L1200 FECH AUT -  55224/5*</t>
  </si>
  <si>
    <t>19.0 - PORTA DESLIZANTE 2 FOLHAS P/ TUNEL 38U L900 FECH AUT -  55224/5*</t>
  </si>
  <si>
    <t>CABO OPTICO CFOA-NZD-DD-S 32F G-655 C/D</t>
  </si>
  <si>
    <t>OPTICAL CABLE CFOA-NZD-DD-S 32F G-655 C/D</t>
  </si>
  <si>
    <t>CABLE OPTICO CFOA-NZD-DD-S 32F G-655 C/D</t>
  </si>
  <si>
    <t>RADIO TERMINAL ODU OMNIBAS 15GHZ, BAIXA, DS 0420, SB 14 - INTRACOM</t>
  </si>
  <si>
    <t>ODU CFE 15GHZ, LOW, DS 0420, SB 14 - INTRACOM</t>
  </si>
  <si>
    <t>EJECUCIÓN DE EMPLAMES Y PRUEBAS DEL CABLE OPGW -24FO</t>
  </si>
  <si>
    <t>CONJUNTO HERRAJES PARA SUSPENSIÓN OPGW (CS-T-OPGW-115i)</t>
  </si>
  <si>
    <t>CONJUNTO HERRAJES PARA RETENCIÓN OPGW (BAMP-OPGW-11i)</t>
  </si>
  <si>
    <t>CONJUNTO HERRAJES PARA SUSPENSIÓN CON EMPALME C.G. OPGW (BAMBSU-OPGW-11i)</t>
  </si>
  <si>
    <t>CONJUNTO HERRAJES PARA RETENCIÓN CON EMPALME C.G. OPGW (BAMB-OPGW-11i)</t>
  </si>
  <si>
    <t>CABO OPTICO CFOA-SM-DD-S 72F TS RC (ABNT CL)</t>
  </si>
  <si>
    <t>OPTICAL CABLE CFOA-SM-DD-S 72F TS RC (ABNT CL)</t>
  </si>
  <si>
    <t>CABLE OPTICO CFOA-SM-DD-S 72F TS RC (ABNT CL)</t>
  </si>
  <si>
    <t>ET02320</t>
  </si>
  <si>
    <t>a0A6100000blnnX</t>
  </si>
  <si>
    <t>CAJAS TERMINALES DE DISTRIBUCIÓN ÓPTICA (ODF) (GT-B-24)</t>
  </si>
  <si>
    <t>CAJAS DE EMPALME SUSPENSIÓN  (IFO-48FO) OPGW</t>
  </si>
  <si>
    <t>CAJAS DE EMPALME SUSPENSIÓN  (IFO-48FO)OPGW</t>
  </si>
  <si>
    <t>FK-CEO-4M-144F (24F) (CEO - BASIC MODULE)</t>
  </si>
  <si>
    <t>CRUCETAS PARA FIJACIÓN DE RESERVA DE OPGW EN TORRES (4xSFOAL-P-36)</t>
  </si>
  <si>
    <t>AMORTIGUADORES CABLE OPGW CC 27/32/476 (AMG-050920)</t>
  </si>
  <si>
    <t>Amortiguador de Efecto Corona para Suspension</t>
  </si>
  <si>
    <t>CABO OPTICO DE DISTRIBUICAO CIRCULAR COMPACTO 01F BLI G-657-B3 TPU LSZH SLIMCONNECTOR - ROLO 400M (2 PONTAS)</t>
  </si>
  <si>
    <t>OPTICAL COMPACT ROUND DISTRIBUTION CABLE 01F BLI G-657-B3 TPU LSZH SLIMCONNECTOR - ROLL 400M (2 ENDS)</t>
  </si>
  <si>
    <t>CABLE OPTICO DE DISTRIBUICION CIRCULAR COMPACTO 01F BLI G-657-B3 TPU LSZH SLIMCONNECTOR - ROLLO 400M (2 PUNTAS)</t>
  </si>
  <si>
    <t>ET04114</t>
  </si>
  <si>
    <t>a0A6100001fDsLJ</t>
  </si>
  <si>
    <t>CABO OPTICO AT-3BE27DT-096-CLIE</t>
  </si>
  <si>
    <t>OPTICAL CABLE AT-3BE27DT-096-CLIE</t>
  </si>
  <si>
    <t>CABLE OPTICO AT-3BE27DT-096-CLIE</t>
  </si>
  <si>
    <t>CABO OPTICO AT-3BE27DT-096-TLCB</t>
  </si>
  <si>
    <t>OPTICAL CABLE AT-3BE27DT-096-TLCB</t>
  </si>
  <si>
    <t>CABLE OPTICO AT-3BE27DT-096-TLCB</t>
  </si>
  <si>
    <t>RADIO TERMINAL ODU OMNIBAS 15GHZ, ALTA, DS 0420, SB 14 - INTRACOM</t>
  </si>
  <si>
    <t>ODU CFE 15GHZ, HIGH, DS 0420, SB 14 - INTRACOM</t>
  </si>
  <si>
    <t>RADIO TERMINAL ODU OMNIBAS 15GHZ, ALTA, DS 0420, SB 13 - INTRACOM</t>
  </si>
  <si>
    <t>ODU CFE 15GHZ, HIGH, DS 0420, SB 13 - INTRACOM</t>
  </si>
  <si>
    <t>RADIO TERMINAL ODU OMNIBAS 15GHZ, ALTA, DS 0420, SB 12 - INTRACOM</t>
  </si>
  <si>
    <t>ODU CFE 15GHZ, HIGH, DS 0420, SB 12 - INTRACOM</t>
  </si>
  <si>
    <t>RADIO TERMINAL ODU OMNIBAS 15GHZ, BAIXA, DS 0420, SB 13 - INTRACOM</t>
  </si>
  <si>
    <t>ODU CFE 15GHZ, LOW, DS 0420, SB 13 - INTRACOM</t>
  </si>
  <si>
    <t>RADIO TERMINAL ODU OMNIBAS 15GHZ, BAIXA, DS 0420, SB 12 - INTRACOM</t>
  </si>
  <si>
    <t>ODU CFE 15GHZ, LOW, DS 0420, SB 12 - INTRACOM</t>
  </si>
  <si>
    <t>RADIO TERMINAL ODU OMNIBAS 15GHZ, ALTA, DS 0420, SB 11 - INTRACOM</t>
  </si>
  <si>
    <t>ODU CFE 15GHZ, HIGH, DS 0420, SB 11 - INTRACOM</t>
  </si>
  <si>
    <t>RADIO TERMINAL ODU OMNIBAS 15GHZ, BAIXA, DS 0420, SB 11 - INTRACOM</t>
  </si>
  <si>
    <t>ODU CFE 15GHZ, LOW, DS 0420, SB 11 - INTRACOM</t>
  </si>
  <si>
    <t>CABO OPTICO CFOA-SM-AS80-S 120F G-652D TS NR (ABNT CL)</t>
  </si>
  <si>
    <t>CABO OPTICO OPGW DS1.024.114.S12 (DUAL 12F SM) 71MM2</t>
  </si>
  <si>
    <t>OPGW CABLE DS1.024.114.S12 (DUAL 12F SM) 71MM2</t>
  </si>
  <si>
    <t>CABLE OPTICO OPGW DS1.024.114.S12 (DUAL 12F SM) 71MM2</t>
  </si>
  <si>
    <t>CABO OPTICO AT-3BE27NT-048-CMGB</t>
  </si>
  <si>
    <t>OPTICAL CABLE AT-3BE27NT-048-CMGB</t>
  </si>
  <si>
    <t>CABLE OPTICO AT-3BE27NT-048-CMGB</t>
  </si>
  <si>
    <t>FK-CTO-16MC (CTO - 1 BAND. EMPALME, 1 BAND. 8 ADAP. SC-APC Y 8 ADAP. SC-APC SHUTTER, 2 EXT. MONOFIBRA, GROMMETS FLAT, SOP. CORDOALHA, CINTO PRETO) (TELSUR)</t>
  </si>
  <si>
    <t>CAIXA TERMINAL OPTICA CONECTORIZADA FK-CTO(16MT 1X8 GROMMET 6-9) - VM - LOGO BAIXO RELEVO</t>
  </si>
  <si>
    <t>CABO OPTICO CFOA-SM-ARD-S 72F TS G-652D (CATV)</t>
  </si>
  <si>
    <t>OPTICAL CABLE CFOA-SM-ARD-S 72F TS G-652D (CATV)</t>
  </si>
  <si>
    <t>CABLE OPTICO CFOA-SM-ARD-S 72F TS G-652D (CATV)</t>
  </si>
  <si>
    <t>ET04483</t>
  </si>
  <si>
    <t>a0A4N00001pjtu0</t>
  </si>
  <si>
    <t>CABO OPTICO OPDC (FASE 24F SM 39MM² ALUMINIO LIGA 15KV COBERTO HDPE)</t>
  </si>
  <si>
    <t>OPDC-F CABLE CP CLN.039.155.R (24F SM HDPE)</t>
  </si>
  <si>
    <t>CABLE OPTICO OPDC-F CP CLN.039.155.R (24F SM HDPE)</t>
  </si>
  <si>
    <t>ET04462</t>
  </si>
  <si>
    <t>a0A4N00001pjkxo</t>
  </si>
  <si>
    <t>SERVICE CABLE CONECTORIZADO 12F OM4 LC-UPC/LC-UPC 1.0D2/1.0D2 150.0M - UT - LSZH - ACQUA (A - B)</t>
  </si>
  <si>
    <t>TRUNK CABLE PRE-TERMINATED 12F OM4 LC-UPC/LC-UPC 1.0D2/1.0D2 150.0M - UT - LSZH - AQUA (A - B)</t>
  </si>
  <si>
    <t>CABLE TRONCAL CONECTORIZADO 12F OM4 LC-UPC/LC-UPC 1.0D2/1.0D2 150.0M - UT - LSZH - ACQUA  (A - B)</t>
  </si>
  <si>
    <t>EXTENSAO SOLIDA RJ-45 U/UTP GIGALAN GREEN CAT.6 - LSZH -T568B - 30.0M - VERMELHO</t>
  </si>
  <si>
    <t>U/UTP CAT.6 RJ-45 SOLID EXTENSION GIGALAN GREEN - LSZH -T568B - 30.0M - RED</t>
  </si>
  <si>
    <t>EXTENSION SOLIDO RJ-45 U/UTP GIGALAN GREEN CAT.6 - LSZH - T568B - 30.0M - ROJO</t>
  </si>
  <si>
    <t>EXTENSAO SOLIDA RJ-45 U/UTP GIGALAN GREEN CAT.6 - LSZH -T568B - 20.0M - VERMELHO</t>
  </si>
  <si>
    <t>U/UTP CAT.6 RJ-45 SOLID EXTENSION GIGALAN GREEN - LSZH -T568B - 20.0M - RED</t>
  </si>
  <si>
    <t>EXTENSION SOLIDO RJ-45 U/UTP GIGALAN GREEN CAT.6 - LSZH - T568B - 20.0M - ROJO</t>
  </si>
  <si>
    <t>CABO OPTICO CFOAC-BLI-A/B-CM-01-CO-LSZH PR - RIB 500M (DROP FAST COMPACTO)</t>
  </si>
  <si>
    <t>OPTICAL CABLE CFOAC-BLI-A/B-CM-01-CO-LSZH PR - RIB 500M (COMPACT FAST DROP)</t>
  </si>
  <si>
    <t>CABLE OPTICO CFOAC-BLI-A/B-CM-01-CO-LSZH PR - RIB 500M (DROP FAST COMPACTO)</t>
  </si>
  <si>
    <t>CABO OPTICO CFOA-SM-DDR-S 96F (PFV) TS LSZH G-652D</t>
  </si>
  <si>
    <t>OPTICAL CABLE CFOA-SM-DDR-S 96F (PFV) TS LSZH G-652D</t>
  </si>
  <si>
    <t>CABLE OPTICO CFOA-SM-DDR-S 96F (PFV) TS LSZH G-652D</t>
  </si>
  <si>
    <t>ET04100</t>
  </si>
  <si>
    <t>a0A6100001c1b0q</t>
  </si>
  <si>
    <t>CORDAO DUPLEX CONECTORIZADO OM3 LC-UPC/LC-UPC 8.0M - LSZH - ACQUA (A - B)</t>
  </si>
  <si>
    <t>DUPLEX OPTICAL PATCH CORD OM3 LC-UPC/LC-UPC 8,0M - LSZH - AQUA (A - B)</t>
  </si>
  <si>
    <t>PATCH CORD OPTICO DUPLEX CONECTORIZADO OM3 LC-UPC/LC-UPC 8.0M - LSZH - ACQUA (A - B)</t>
  </si>
  <si>
    <t>CORDAO DUPLEX CONECTORIZADO OM4 LC-UPC/LC-UPC 35.0M - LSZH - ACQUA (A - B)</t>
  </si>
  <si>
    <t>DUPLEX OPTICAL PATCH CORD OM4 LC-UPC/LC-UPC 35.0M - LSZH - AQUA (A - B)</t>
  </si>
  <si>
    <t>PATCH CORD OPTICO DUPLEX CONECTORIZADO OM4 LC-UPC/LC-UPC 35.0M - LSZH - ACQUA (A - B)</t>
  </si>
  <si>
    <t>CABO TRANSMISSAO DE DADOS U/UTP CAT.6A 23AWGX4P CMR  AZ SW OD 7.6MM</t>
  </si>
  <si>
    <t>DATA CABLE U/UTP 23AWGX4P CAT.6A CMR BLUE SW OD 7.6MM</t>
  </si>
  <si>
    <t>CABLE TRANSMISION DATOS U/UTP CAT.6A 23AWGX4P CMR AZ ROHS SW OD 7.6MM</t>
  </si>
  <si>
    <t>ET04485</t>
  </si>
  <si>
    <t>a0A4N00001pjuHJ</t>
  </si>
  <si>
    <t>CABO OPTICO CFOT-MM-UB 48F (50)OM4 TS LSZH</t>
  </si>
  <si>
    <t>OPTICAL CABLE CFOT-MM-UB 48F (50)OM4 TS LSZH</t>
  </si>
  <si>
    <t>CABLE OPTICO CFOT-MM-UB 48F (50)OM4 TS LSZH</t>
  </si>
  <si>
    <t>[CONSUMIVEL] - DETECTOR SC DUPLEX PARA EQUIPAMENTO DE TESTES VIAVI</t>
  </si>
  <si>
    <t>[CONSUMABLE] - DETECTOR MAP-200 SC ADAPTER</t>
  </si>
  <si>
    <t>[CONSUMIBLE] - DETECTOR MAP-200 SC ADAPTER</t>
  </si>
  <si>
    <t>[CONSUMIVEL] - ALICATE DECAPADOR TERMICO PAR REMOÇÃO DO ISOLADO + ACRILATO</t>
  </si>
  <si>
    <t>[CONSUMABLE] - THERMAL STRIPPER MS-4T-08S-40-FS</t>
  </si>
  <si>
    <t>[CONSUMIBLE] - DECAPADOR TERMICO MS-4T-08S-40-FS</t>
  </si>
  <si>
    <t>[CONSUMIVEL] - LAMINA 0.012 BRANCA PARA ALICATE TERMICO (MS1-RB-12S)</t>
  </si>
  <si>
    <t>[CONSUMABLE] - BLADE 0.012 MS1-RB-12S (WHITE)</t>
  </si>
  <si>
    <t>[CONSUMIBLE] - LAMINA 0.012 MS1-RB-12S (BRANCA)</t>
  </si>
  <si>
    <t>[CONSUMIVEL] - LENCO KIM WIPE</t>
  </si>
  <si>
    <t>[CONSUMABLE] - KIM WIPE - 11 X 21CM - 280 WIPES</t>
  </si>
  <si>
    <t>[CONSUMIBLE] - KIM WIPE - 11 X 21CM - 280 LENCOS</t>
  </si>
  <si>
    <t>[CONSUMIVEL] - ALICATE DE DECAPAGEM 0.4MM - 1.3MM (VERMELHO)</t>
  </si>
  <si>
    <t>[CONSUMABLE] - STRIPPING PLIER 0.4MM - 1.3MM (RED)</t>
  </si>
  <si>
    <t>[CONSUMIBLE] - ALICATE DE DECAPAGEM 0.4MM - 1.3MM (VERMELHO)</t>
  </si>
  <si>
    <t>[CONSUMIVEL] - ALICATE DE DECAPAGEM MILLER 250UM E 900UM (AMARELO)</t>
  </si>
  <si>
    <t>[CONSUMABLE] - STRIPPING PLIER MILLER 250UM E 900UM (YELLOW)</t>
  </si>
  <si>
    <t>[CONSUMIBLE] - ALICATE DE DECAPAGEM MILLER 250UM E 900UM (AMARELO)</t>
  </si>
  <si>
    <t>[CONSUMIVEL] - PAD 00 PARA POLITRIZ DA SEIKOH (KIT COM 10 PCS)</t>
  </si>
  <si>
    <t>[CONSUMABLE] - PAD 00 (KIT WITH 10 PCS)</t>
  </si>
  <si>
    <t>[CONSUMIBLE] - PAD 00 (KIT CON 10 PCS)</t>
  </si>
  <si>
    <t>[CONSUMIVEL] - PAD 75 PARA POLITRIZ DA SEIKOH (KIT COM 3 PCS)</t>
  </si>
  <si>
    <t>[CONSUMABLE] - PAD 75 (KIT WITH 3 PCS)</t>
  </si>
  <si>
    <t>[CONSUMIBLE] - PAD 75 (KIT CON 3 PCS)</t>
  </si>
  <si>
    <t>[CONSUMIVEL] - PAD 80 PARA POLITRIZ DA SEIKOH (KIT COM 3 PCS)</t>
  </si>
  <si>
    <t>[CONSUMABLE] - PAD 80 (KIT COM 3 PCS)</t>
  </si>
  <si>
    <t>[CONSUMIBLE] - PAD 80 (KIT COM 3 PCS)</t>
  </si>
  <si>
    <t>[CONSUMIVEL] - TESOURA PARA CORTAR ARAMIDA (F1KS1)</t>
  </si>
  <si>
    <t>[CONSUMABLE] - SCISSOR KEVLAR CUTTER</t>
  </si>
  <si>
    <t>[CONSUMIBLE] - TIJERA PARA CORTAR ARAMIDA (F1KS1)</t>
  </si>
  <si>
    <t>[CONSUMIVEL] - PAD 85 PARA POLITRIZ DA SEIKOH</t>
  </si>
  <si>
    <t>[CONSUMABLE] - PAD 85</t>
  </si>
  <si>
    <t>[CONSUMIBLE] - PAD 85</t>
  </si>
  <si>
    <t>[CONSUMIVEL] - CAIXA COM 50.000 COTONETES DE LIMPEZA PARA USO INDUSTRIAL</t>
  </si>
  <si>
    <t>[CONSUMABLE] - BOX WITH 50.000 SWABS (USED IN CLEAN ROON)</t>
  </si>
  <si>
    <t>[CONSUMIBLE] - CAIXA COM 50.000 COTONETES DE LIMPEZA PARA USO INDUSTRIAL</t>
  </si>
  <si>
    <t>[CONSUMIVEL] - PAD 90 PARA POLITRIZ DA SEIKOH</t>
  </si>
  <si>
    <t>[CONSUMABLE] - PAD 90</t>
  </si>
  <si>
    <t>[CONSUMIBLE] - PAD 90</t>
  </si>
  <si>
    <t>[CONSUMIVEL] - RESISTENCIA DO ALICATE DO DECAPADOR TERMICO</t>
  </si>
  <si>
    <t>[CONSUMABLE] - THERMAL STRIPPER RESISTOR - MS-RHM-2 MICRO-STRIP 2"</t>
  </si>
  <si>
    <t>[CONSUMIBLE] - DECAPADOR TERMICO MS-RHM-2 MICRO-STRIP 2" RESISTÊNCIA</t>
  </si>
  <si>
    <t>[CONSUMIVEL] - LASER DE LUZ VISIVEL VFL</t>
  </si>
  <si>
    <t>[CONSUMABLE] - LASER WITH VISIBLE LIGHT VFL-250 FOR 2.5MM</t>
  </si>
  <si>
    <t>[CONSUMIBLE] - LASER CON LUZ VISIBLE VFL-250 PARA 2.5MM</t>
  </si>
  <si>
    <t>[CONSUMIVEL] - PAD 70 PARA POLITRIZ DA SEIKOH (KIT COM 3 PCS)</t>
  </si>
  <si>
    <t>[CONSUMABLE] - PAD 70 (KIT WITH 3 PCS)</t>
  </si>
  <si>
    <t>[CONSUMIBLE] - PAD 70 (KIT CON 3 PCS)</t>
  </si>
  <si>
    <t>[CONSUMIVEL] - ROLO DE BORRACHA PARA FIXAR A LIXA NO PAD</t>
  </si>
  <si>
    <t>[CONSUMABLE] - RUBBER FOR POLISH ROLL</t>
  </si>
  <si>
    <t>[CONSUMIBLE] - GOMA PARA ROLLO POLACO</t>
  </si>
  <si>
    <t>[CONSUMIVEL] - ADAPTADOR LC-APC PARA BASE DE POLIMENTO VERDE (IPC-P-A-LAD-B)</t>
  </si>
  <si>
    <t>[CONSUMABLE] - SPARE ADAPTER LC-APC POLISHING HOLDER- IPC-P-A-LAD-B (GREEN)</t>
  </si>
  <si>
    <t>[CONSUMIBLE] - ADAPTADOR LC-APC PARA BASE DE POLIMENTO VERDE - IPC-P-A-LAD-B (GREEN)</t>
  </si>
  <si>
    <t>[CONSUMIVEL] - ESCOVINHA DE LIMPEZA DA BASE DE POLIMENTO SEIKOH DE 2.5MM ( 10PCS/CONJUNTO) - HCB-250</t>
  </si>
  <si>
    <t>[CONSUMABLE] - SMALL BRUSH 2.5MM TO CLEAN POLISHING HOLDER - HCB-126</t>
  </si>
  <si>
    <t>[CONSUMIBLE] - ESCOVINHA DE LIMPEZA DA BASE DE POLIMENTO SEIKOH DE 2.5MM ( 10PCS/CONJUNTO) - HCB-250</t>
  </si>
  <si>
    <t>[CONSUMIVEL] - ESCOVINHA DE LIMPEZA DA BASE DE POLIMENTO SEIKOH DE 1.25MM (10 PCS/CONJUNTO) - HCB-125</t>
  </si>
  <si>
    <t>[CONSUMABLE] - SMALL BRUSH 1.25MM TO CLEAN POLISHING HOLDER - HCB-125</t>
  </si>
  <si>
    <t>[CONSUMIBLE] - ESCOVINHA DE LIMPEZA DA BASE DE POLIMENTO SEIKOH DE 1.25MM (10 PCS/CONJUNTO) - HCB-125</t>
  </si>
  <si>
    <t>[CONSUMIVEL] - ALICATE COM MORDENTE GENERICO PARA CRIMPADOR PNEUMATICO</t>
  </si>
  <si>
    <t>[CONSUMABLE] - CRIMPING DIE MILLER (GENERIC)</t>
  </si>
  <si>
    <t>[CONSUMIBLE] - FERRAMENTA E MORDENTE MILLER (GENERICO)</t>
  </si>
  <si>
    <t>[CONSUMIVEL] - FIO DE PIANO - KG</t>
  </si>
  <si>
    <t>[CONSUMABLE] - PIANO WIRE - KG</t>
  </si>
  <si>
    <t>[CONSUMIBLE] - FIO DE PIANO - KG</t>
  </si>
  <si>
    <t>[CONSUMIVEL] - ADAPTADOR LC-UPC PARA BASE DE POLIMENTO AZUL (IPC-P-A-LPD-B - LC-PC)</t>
  </si>
  <si>
    <t>[CONSUMABLE] - SPARE ADAPTER LC-PC POLISHING HOLDER - IPC-P-A-LPD-B - LC-PC (BLUE)</t>
  </si>
  <si>
    <t>[CONSUMIBLE] - ADAPTADOR LC-PC PARA BASE DE POLIMENTO AZUL - IPC-P-A-LPD-B - LC-PC (BLUE)</t>
  </si>
  <si>
    <t>[CONSUMIVEL] - ADAPTADOR SC-UPC PARA BASE DE POLIMENTO MARROM (IPC-P-A-CP - SC-PC)</t>
  </si>
  <si>
    <t>[CONSUMABLE] - SPARE ADAPTER SC-PC POLISHING HOLDER -IPC-P-A-CP - SC-PC (BROWN)</t>
  </si>
  <si>
    <t>[CONSUMIBLE] - 85000024 - ADAPTADOR SC-PC PARA BASE DE POLIMENTO MARROM -IPC-P-A-CP - SC-PC (BROWN)</t>
  </si>
  <si>
    <t>[CONSUMIVEL] - ADAPTADOR LC DUPLEX PARA MICROSCOPIO JGR (CS4-DLC DUPLEX LC ADAPTER)</t>
  </si>
  <si>
    <t>[CONSUMABLE] - CS4-DLC DUPLEX LC ADAPTER FOR CS400K</t>
  </si>
  <si>
    <t>[CONSUMIBLE] - CS4-DLC DUPLEX LC ADAPTER FOR CS400K</t>
  </si>
  <si>
    <t>[CONSUMIVEL] - ADAPTADOR 1.25MM PARA MICROSCOPIO JGR (CS4-U15 UNIVERSAL 1.25MM ADAPTER)</t>
  </si>
  <si>
    <t>[CONSUMABLE] - CS4-U15 UNIVERSAL 1.25MM ADAPTER FOR CS400K - ADAPTADOR 1.25MM PARA MICROSCOPIO JGR</t>
  </si>
  <si>
    <t>[CONSUMIBLE] - CS4-U15 UNIVERSAL 1.25MM ADAPTER FOR CS400K - ADAPTADOR 1.25MM PARA MICROSCOPIO JGR</t>
  </si>
  <si>
    <t>[CONSUMIVEL] - ADAPTADOR 2.5MM PARA MICROSCOPIO JGR (CS4-U25 UNIVERSAL 2.5MM ADAPTER)</t>
  </si>
  <si>
    <t>[CONSUMABLE] - CS4-U25 UNIVERSAL 2.5MM ADAPTER FOR CS400K - ADAPTADOR 1.25MM PARA MICROSCOPIO JGR</t>
  </si>
  <si>
    <t>[CONSUMIBLE] - CS4-U25 UNIVERSAL 2.5MM ADAPTER FOR CS400K - ADAPTADOR 1.25MM PARA MICROSCOPIO JGR</t>
  </si>
  <si>
    <t>[CONSUMIVEL] - DETECTOR LC DUPLEX PARA EQUIPAMENTO DE TESTES JGR (DA128 TRI-LC JGR)</t>
  </si>
  <si>
    <t>[CONSUMABLE] - DETECTOR DA128 TRI-LC JGR</t>
  </si>
  <si>
    <t>[CONSUMIBLE] - DETECTOR DA128 TRI-LC JGR</t>
  </si>
  <si>
    <t>[CONSUMIVEL] - MANGUEIRA 3CC PARA DISPENSER DE COLA FISNAR COMPRIMENTO 0,91 METRO</t>
  </si>
  <si>
    <t>[CONSUMABLE] - HOSE 3CC - DISPENSER FISNAR</t>
  </si>
  <si>
    <t>[CONSUMIBLE] - MANGUEIRA 3CC - DISPENSER FISNAR COMPRIMENTO 0,91 METRO</t>
  </si>
  <si>
    <t>[CONSUMIVEL] - DETECTOR LC DUPLEX PARA EQUIPAMENTO DE TESTES VIAVI</t>
  </si>
  <si>
    <t>[CONSUMABLE] - DETECTOR MAP-200 LC ADAPTER</t>
  </si>
  <si>
    <t>[CONSUMIBLE] - DETECTOR MAP-200 LC ADAPTER</t>
  </si>
  <si>
    <t>[CONSUMIVEL] - DETECTOR FC PARA EQUIPAMENTO DE TESTES JGR (MDA101 FC JGR)</t>
  </si>
  <si>
    <t>[CONSUMABLE] - DETECTOR MDA101 FC JGR</t>
  </si>
  <si>
    <t>[CONSUMIBLE] - DETECTOR MDA101 FC JGR</t>
  </si>
  <si>
    <t>[CONSUMIVEL] - DETECTOR LC PARA EQUIPAMENTO DE TESTES JGR (MDA118 LC JGR)</t>
  </si>
  <si>
    <t>[CONSUMABLE] - DETECTOR MDA118 LC JGR</t>
  </si>
  <si>
    <t>[CONSUMIBLE] - DETECTOR MDA118 LC JGR</t>
  </si>
  <si>
    <t>[CONSUMIVEL] - ANEL MAGNETICO 5MM PARA EQUIPAMENTO DE TESTES JGR (MDA-R05 MAGNETIC RING FOR 5MM DETECTOR)</t>
  </si>
  <si>
    <t>[CONSUMABLE] - MDA-R05 MAGNETIC RING FOR 5MM DETECTOR</t>
  </si>
  <si>
    <t>[CONSUMIBLE] - MDA-R05 MAGNETIC RING FOR 5MM DETECTOR</t>
  </si>
  <si>
    <t>[CONSUMIVEL] - ANEL MAGNETICO 10MM PARA EQUIPAMENTO DE TESTES JGR (MDA-R10 MAGNETIC RING FOR 10MM DETECTOR)</t>
  </si>
  <si>
    <t>[CONSUMABLE] - MDA-R10 MAGNETIC RING FOR 10MM DETECTOR</t>
  </si>
  <si>
    <t>[CONSUMIBLE] - MDA-R10 MAGNETIC RING FOR 10MM DETECTOR</t>
  </si>
  <si>
    <t>[CONSUMIVEL] - ADAPTADOR FC-APC/FC-APC UNIVERSAL PARA EQUIPAMENTO DE TESTES VIAVI (AC502)</t>
  </si>
  <si>
    <t>[CONSUMABLE] - ADAPTER FC-APC/FC-APC UNIVERSAL (VIAVI AC502)</t>
  </si>
  <si>
    <t>[CONSUMIBLE] - ADAPTADOR FC-APC/FC-APC UNIVERSAL PARA VIAVI AC502</t>
  </si>
  <si>
    <t>[CONSUMIVEL] - ADAPTADOR UNIVERSAL 1.25MM PARA MICROSCOPIO DIMENSION EASY CHECK</t>
  </si>
  <si>
    <t>[CONSUMABLE] - ADAPTER UNIVERSAL 1.25MM (DIMENSION EASY CHECK)</t>
  </si>
  <si>
    <t>[CONSUMIBLE] - ADAPTADOR UNIVERSAL 1.25MM PARA MICROSCÓPIO DIMENSION EASY CHECK</t>
  </si>
  <si>
    <t>[CONSUMIVEL] - LAMINA 0.008 VERMELHA PARA ALICATE TERMICO (MS1-RB-08S)</t>
  </si>
  <si>
    <t>[CONSUMABLE] - BLADE 0.008 MS1-RB-08S (RED)</t>
  </si>
  <si>
    <t>[CONSUMIBLE] - LAMINA 0.008 MS1-RB-08S (VERMELHA)</t>
  </si>
  <si>
    <t>[CONSUMIVEL] - SERINGA 3CC COM PISTAO</t>
  </si>
  <si>
    <t>[CONSUMABLE] - SYRINGE 3CC WITH PISTON</t>
  </si>
  <si>
    <t>[CONSUMIBLE] - SERINGA 3CC COM PISTAO</t>
  </si>
  <si>
    <t>[CONSUMIVEL] - ADAPTADOR UNIVERSAL 2.5MM PARA MICROSCOPIO DIMENSION EASY CHECK</t>
  </si>
  <si>
    <t>[CONSUMABLE] - ADAPTER UNIVERSAL 2.5MM (DIMENSION EASY CHECK)</t>
  </si>
  <si>
    <t>[CONSUMIBLE] - ADAPTADOR UNIVERSAL 2.5MM PARA MICROSCÓPIO DIMENSION EASY CHECK</t>
  </si>
  <si>
    <t>[CONSUMIVEL] - ADAPTADOR LC DUPLEX SM (PC) 2A/2A (TIPO SC) FLANGE CURTA</t>
  </si>
  <si>
    <t>[CONSUMABLE] - LC DUPLEX SM (PC) 2A/2A (TIPO SC) SHORT FLANGE ADAPTER</t>
  </si>
  <si>
    <t>[CONSUMIBLE] - ADAPTADOR LC DUPLEX SM (PC) 2A/2A (TIPO SC) FLANGE CORTA</t>
  </si>
  <si>
    <t>[CONSUMIVEL] - CORDAO DE REFERENCIA MM FC-APC/SC-UPC FABRICADO NA FCA</t>
  </si>
  <si>
    <t>[CONSUMABLE] - MASTER JUMPER MM FC-APC/SC-UPC MADE IN FCA</t>
  </si>
  <si>
    <t>[CONSUMIBLE] - CORDON DE REFERENCIA MM FC-APC/SC-UPC HECHO EN FCA</t>
  </si>
  <si>
    <t>[CONSUMIVEL] - CORDAO INTERMEDIARIO MM FC-APC/FC-APC FABRICADO NA FCA</t>
  </si>
  <si>
    <t>[CONSUMABLE] - MASTER JUMPER MM FC-APC/FC-APC MADE IN FCA</t>
  </si>
  <si>
    <t>[CONSUMIBLE] - CORDON INTERMEDIARIO MM FC-APC/FC-APC HECHO EN FCA</t>
  </si>
  <si>
    <t>[CONSUMIVEL] - CORDAO DE REFERENCIA SM FC-APC/SC-APC FABRICADO NA FCA</t>
  </si>
  <si>
    <t>[CONSUMABLE] - MASTER JUMPER SM FC-APC/SC-APC MADE IN FCA</t>
  </si>
  <si>
    <t>[CONSUMIBLE] - CORDON DE REFERENCIA SM FC-APC/SC-APC HECHO EN FCA</t>
  </si>
  <si>
    <t>[CONSUMIVEL] - CORDAO DE REFERENCIA SM FC-APC/SC-UPC FABRICADO NA FCA</t>
  </si>
  <si>
    <t>[CONSUMABLE] - MASTER JUMPER SM FC-APC/SC-UPC MADE IN FCA</t>
  </si>
  <si>
    <t>[CONSUMIBLE] - CORDON DE REFERENCIA SM FC-APC/SC-UPC HECHO EN FCA</t>
  </si>
  <si>
    <t>[CONSUMIVEL] - CORDAO DE REFERENCIA SM FC-APC/LC-UPC FABRICADO NA FCA</t>
  </si>
  <si>
    <t>[CONSUMABLE] - MASTER JUMPER SM FC-APC/LC-UPC MADE IN FCA</t>
  </si>
  <si>
    <t>[CONSUMIBLE] - CORDON DE REFERENCIA SM FC-APC/LC-UPC HECHO EN FCA</t>
  </si>
  <si>
    <t>[CONSUMIVEL] - CORDAO DE REFERENCIA MM FC-APC/SC-APC FABRICADO NA FCA</t>
  </si>
  <si>
    <t>[CONSUMABLE] - MASTER JUMPER MM FC-APC/SC-APC MADE IN FCA</t>
  </si>
  <si>
    <t>[CONSUMIBLE] - CORDON DE REFERENCIA MM FC-APC/SC-APC HECHO EN FCA</t>
  </si>
  <si>
    <t>[CONSUMIVEL] - CORDAO DE REFERENCIA MM FC-APC/LC-APC FABRICADO NA FCA</t>
  </si>
  <si>
    <t>[CONSUMABLE] - MASTER JUMPER MM FC-APC/LC-APC MADE IN FCA</t>
  </si>
  <si>
    <t>[CONSUMIBLE] - CORDON DE REFERENCIA MM FC-APC/LC-APC HECHO EN FCA</t>
  </si>
  <si>
    <t>[CONSUMIVEL] - CORDAO DE REFERENCIA MM FC-APC/LC-UPC FABRICADO NA FCA</t>
  </si>
  <si>
    <t>[CONSUMABLE] - MASTER JUMPER MM FC-APC/LC-UPC MADE IN FCA</t>
  </si>
  <si>
    <t>[CONSUMIBLE] - CORDON DE REFERENCIA MM FC-APC/LC-UPC HECHO EN FCA</t>
  </si>
  <si>
    <t>[CONSUMIVEL] - CORDAO INTERMEDIARIO SM FC-APC/FC-APC FABRICADO NA FCA</t>
  </si>
  <si>
    <t>[CONSUMABLE] - MASTER JUMPER SM FC-APC/FC-APC MADE IN FCA</t>
  </si>
  <si>
    <t>[CONSUMIBLE] - CORDON INTERMEDIARIO SM FC-APC/FC-APC HECHO EN FCA</t>
  </si>
  <si>
    <t>[CONSUMIVEL] - DECAPADOR PLASTICO DE FIBRA OPTICA - FA-503 - KIT-B (1 CONJUNTO = 1 DECAPADOR + 4 LAMINAS)</t>
  </si>
  <si>
    <t>[CONSUMABLE] - OPTICAL FIBER STRIPPER WITH PLASTIC BLADE (FA-503-KIT B)</t>
  </si>
  <si>
    <t>[CONSUMIBLE] - DECAPADOR PLASTICO DE FIBRA OPTICA - FA-503 (KIT-B)</t>
  </si>
  <si>
    <t>[CONSUMIVEL] - LAMINA PARA FERRAMENTA DE DECAPAGEM - FA-503 (1 SET = 12 LAMINAS = 6 PARES)</t>
  </si>
  <si>
    <t>[CONSUMABLE] - BLADE SET FOR PLASTIC STRIPPER (FA-503-BLADE)</t>
  </si>
  <si>
    <t>[CONSUMIBLE] - LAMINA PARA HERRAMIENTA DE DECAPAJE - FA-503 (1 SET = 12 LAMINAS = 6 PARES)</t>
  </si>
  <si>
    <t>[CONSUMIVEL] - CORDAO DE REFERENCIA SM SC-APC/SC-APC FABRICADO NA IAP</t>
  </si>
  <si>
    <t>[CONSUMABLE] - CORDAO DE REFERENCIA SM SC-APC/SC-APC FABRICADO NA IAP</t>
  </si>
  <si>
    <t>[CONSUMIBLE] - CORDAO DE REFERENCIA SM SC-APC/SC-APC FABRICADO NA IAP</t>
  </si>
  <si>
    <t>[CONSUMIVEL] - CILINDRO ADAPTADOR (FISNAR 3CC)</t>
  </si>
  <si>
    <t>[CONSUMABLE] - BARREL ADAPTER ASSEMBLY</t>
  </si>
  <si>
    <t>[CONSUMIBLE] - CILINDRO ADAPTADOR (FISNAR 3CC)</t>
  </si>
  <si>
    <t>[CONSUMIVEL] - CILINDRO (FISNAR 3CC)</t>
  </si>
  <si>
    <t>[CONSUMABLE] - BARREL</t>
  </si>
  <si>
    <t>[CONSUMIBLE] - CILINDRO (FISNAR 3CC)</t>
  </si>
  <si>
    <t>[CONSUMIVEL] - PISTAO 3CC</t>
  </si>
  <si>
    <t>[CONSUMABLE] - PISTON 3CC</t>
  </si>
  <si>
    <t>[CONSUMIBLE] - PISTON 3CC</t>
  </si>
  <si>
    <t>CABO OPTICO CFOA-SM-AS80-G 48F NR (ABNT CL)</t>
  </si>
  <si>
    <t>OPTICAL CABLE CFOA-SM-AS80-G 48F NR (ABNT CL)</t>
  </si>
  <si>
    <t>CABLE OPTICO CFOA-SM-AS80-G 48F NR (ABNT CL)</t>
  </si>
  <si>
    <t>[CONSUMIVEL] - AGULHA ROXA - TIP 21 GAGE '' BLUNT END - FISNAR (KIT COM 50 PCS)</t>
  </si>
  <si>
    <t>[CONSUMABLE] - PURPLE NEEDLE - TIP 21 GAGE '' BLUNT END - FISNAR (KIT WITH 50 PCS)</t>
  </si>
  <si>
    <t>[CONSUMIBLE] - AGUJA ROJA - TIP 21 GAGE '' BLUNT END - FISNAR (KIT CON 50 PCS)</t>
  </si>
  <si>
    <t>CORDAO OPTICO CONECTORIZADO FANOUT 08F-40G OM4 LC-UPC/MPO12-UPC(F) 0.7D2/8.0D3 - MTF - LSZH - ACQUA</t>
  </si>
  <si>
    <t>OPTICAL PATCH CORD FANOUT 08F-40G OM4 LC-UPC/MPO12-UPC(F) 0.7D2/8.0D3 - MTF - LSZH - ACQUA</t>
  </si>
  <si>
    <t>CORDON OPTICO CONECTORIZADO FANOUT 08F-40G OM4 LC-UPC/MPO12-UPC(F) 0.7D2/8.0D3 - MTF - LSZH - ACQUA</t>
  </si>
  <si>
    <t>RACK 45U PARA DEMONSTRACAO DE PRODUTOS FCS SEM DATAWAVE</t>
  </si>
  <si>
    <t>DEMONSTRATION RACK 45U FCS PRODUCTS WITHOUT DATAWAVE</t>
  </si>
  <si>
    <t>RACK 45U DEMONSTRACION DE LOS PRODUCTOS FCS SIN DATAWAVE</t>
  </si>
  <si>
    <t>CABO OPTICO OPGW DS1.028.112.N24 (DUAL 24F NZD J-9777) 1B</t>
  </si>
  <si>
    <t>OPGW CABLE DS1.028.112.N24 (DUAL 24F NZD J-9777) 1B</t>
  </si>
  <si>
    <t>CABLE OPTICO OPGW DS1.028.112.N24 (DUAL 24F NZD J-9777) 1B</t>
  </si>
  <si>
    <t>CABO OPTICO OPGW DS1.028.112.N24 (DUAL 24F NZD J-9777) 1A</t>
  </si>
  <si>
    <t>OPGW CABLE DS1.028.112.N24 (DUAL 24F NZD J-9777) 1A</t>
  </si>
  <si>
    <t>CABLE OPTICO OPGW DS1.028.112.N24 (DUAL 24F NZD J-9777) 1A</t>
  </si>
  <si>
    <t>CORDAO DUPLEX CONECTORIZADO SM LC-UPC/LC-UPC 60.0M - COG - AZUL (A - B)</t>
  </si>
  <si>
    <t>DUPLEX OPTICAL PATCH CORD SM LC-UPC/LC-UPC 60.0M - OFN - BLUE (A - B)</t>
  </si>
  <si>
    <t>PATCH CORD OPTICO DUPLEX CONECTORIZADO SM LC-UPC/LC-UPC 60.0M - COG - AZUL (A - B)</t>
  </si>
  <si>
    <t>CABO OPTICO CFOA-SM-DD-G 48F G-652D (CATV)</t>
  </si>
  <si>
    <t>OPTICAL CABLE CFOA-SM-DD-G 48F G-652D (CATV)</t>
  </si>
  <si>
    <t>CABLE OPTICO CFOA-SM-DD-G 48F G-652D (CATV)</t>
  </si>
  <si>
    <t>CABO OPTICO CFOA-SM-DD-G 144F G-652D RC (CATV)</t>
  </si>
  <si>
    <t>OPTICAL CABLE CFOA-SM-DD-G 144F G-652D RC (CATV)</t>
  </si>
  <si>
    <t>CABLE OPTICO CFOA-SM-DD-G 144F G-652D RC (CATV)</t>
  </si>
  <si>
    <t>CAIXA TERMINAL OPTICA CONECTORIZADA FK-CTO(16MT 1X8 GROMMET 6-9 C/ ACOMODADOR) - VM - LOGO BAIXO RELEVO</t>
  </si>
  <si>
    <t>SLIMBOX DROP TERMINAL FK-CTO(16MT 1X8 GROMMET 6-9 W/ CABLE SUPPORT) - RED - CLIENT LOGO</t>
  </si>
  <si>
    <t>CAJA TERMINAL OPTICA CONECTORIZADA FK-CTO(16MT 1X8 GROMMET 6-9 C/ SOPORTE DE CABLES) - RJ - LOGO DEL CLIENTE</t>
  </si>
  <si>
    <t>CABO OPTICO AT-3BE8T7X-012</t>
  </si>
  <si>
    <t>OPTICAL CABLE AT-3BE8T7X-012</t>
  </si>
  <si>
    <t>CABLE OPTICO AT-3BE8T7X-012</t>
  </si>
  <si>
    <t>CABO OPTICO CFOA-SM-AS120-S 24F G-652D TS NR (DC)</t>
  </si>
  <si>
    <t>OPTICAL CABLE CFOA-SM-AS120-S 24F G-652D TS NR (DC)</t>
  </si>
  <si>
    <t>CABLE OPTICO CFOA-SM-AS120-S 24F G-652D TS NR (DC)</t>
  </si>
  <si>
    <t>CABO OPTICO CFOA-SM-AS120-S 12F G-652D TS LSZH (DC)</t>
  </si>
  <si>
    <t>OPTICAL CABLE CFOA-SM-AS120-S 12F G-652D TS LSZH (DC)</t>
  </si>
  <si>
    <t>CABLE OPTICO CFOA-SM-AS120-S 12F G-652D TS LSZH (DC)</t>
  </si>
  <si>
    <t>CABO OPTICO CFOA-SM-AS120-S 96F G-652D TS LSZH (DC)</t>
  </si>
  <si>
    <t>OPTICAL CABLE CFOA-SM-AS120-S 96F G-652D TS LSZH (DC)</t>
  </si>
  <si>
    <t>CABLE OPTICO CFOA-SM-AS120-S 96F G-652D TS LSZH (DC)</t>
  </si>
  <si>
    <t>CABO OPTICO CFOA-SM-ARD-S 24F (G-652D)</t>
  </si>
  <si>
    <t>OPTICAL CABLE CFOA-SM-ARD-S 24F (G-652D)</t>
  </si>
  <si>
    <t>CABLE OPTICO CFOA-SM-ARD-S 24F (G-652D)</t>
  </si>
  <si>
    <t>GRAMPO DE ANCORAGEM CABO OPGW 14,1 MM COM MANILHA 5/8" E MANCAL</t>
  </si>
  <si>
    <t>CORDAO DUPLEX CONECTORIZADO DATAWAVE OM4 LC(UB)-UPC/LC(UB)-UPC - 10.0M - LSZH - ACQUA (A - B)</t>
  </si>
  <si>
    <t>DUPLEX OPTICAL PATCH CORD DATAWAVE OM4 LC(UB)-UPC/LC(UB)-UPC - 10.0M - LSZH - AQUA (A - B)</t>
  </si>
  <si>
    <t>PATCH CORD OPTICO DUPLEX CONECTORIZADO DATAWAVE OM4 LC(UB)-UPC/LC(UB)-UPC - 10.0M - LSZH - ACQUA</t>
  </si>
  <si>
    <t>CORDAO DUPLEX CONECTORIZADO DATAWAVE OM4 LC(UB)-UPC/LC(UB)-UPC - 15.0M - LSZH - ACQUA (A - B)</t>
  </si>
  <si>
    <t>DUPLEX OPTICAL PATCH CORD DATAWAVE OM4 LC(UB)-UPC/LC(UB)-UPC - 15.0M - LSZH - AQUA (A - B)</t>
  </si>
  <si>
    <t>PATCH CORD OPTICO DUPLEX CONECTORIZADO DATAWAVE OM4 LC(UB)-UPC/LC(UB)-UPC - 15.0M - LSZH - ACQUA</t>
  </si>
  <si>
    <t>CORDAO DUPLEX CONECTORIZADO DATAWAVE OM4 LC(UB)-UPC/LC(UB)-UPC - 2.0M - LSZH - ACQUA (A - B)</t>
  </si>
  <si>
    <t>DUPLEX OPTICAL PATCH CORD DATAWAVE OM4 LC(UB)-UPC/LC(UB)-UPC - 2.0M - LSZH - AQUA (A - B)</t>
  </si>
  <si>
    <t>PATCH CORD OPTICO DUPLEX CONECTORIZADO DATAWAVE OM4 LC(UB)-UPC/LC(UB)-UPC - 2.0M - LSZH - ACQUA</t>
  </si>
  <si>
    <t>CORDAO DUPLEX CONECTORIZADO DATAWAVE OM4 LC(UB)-UPC/LC(UB)-UPC - 5.0M - LSZH - ACQUA (A - B)</t>
  </si>
  <si>
    <t>DUPLEX OPTICAL PATCH CORD DATAWAVE OM4 LC(UB)-UPC/LC(UB)-UPC - 5.0M - LSZH - AQUA (A - B)</t>
  </si>
  <si>
    <t>PATCH CORD OPTICO DUPLEX CONECTORIZADO DATAWAVE OM4 LC(UB)-UPC/LC(UB)-UPC - 5.0M - LSZH - ACQUA</t>
  </si>
  <si>
    <t>PATCH CORD DATAWAVE F/UTP CAT.6A - LSZH - T568A/B - 1.0M - CINZA</t>
  </si>
  <si>
    <t>F/UTP CAT.6A COPPER PATCH CORD DATAWAVE GIGALAN AUGMENTED - LSZH - T568A/B - 1.0M - GRAY</t>
  </si>
  <si>
    <t>PATCH CORD DATAWAVE F/UTP CAT.6A - LSZH - T568A/B - 1.0M - GRIS</t>
  </si>
  <si>
    <t>PATCH CORD DATAWAVE F/UTP CAT.6A - LSZH - T568A/B - 4.0M - CINZA</t>
  </si>
  <si>
    <t>F/UTP CAT.6A COPPER PATCH CORD DATAWAVE GIGALAN AUGMENTED - LSZH - T568A/B - 4.0M - GRAY</t>
  </si>
  <si>
    <t>PATCH CORD DATAWAVE F/UTP CAT.6A - LSZH - T568A/B - 4.0M - GRIS</t>
  </si>
  <si>
    <t>PATCH CORD DATAWAVE F/UTP CAT.6A - LSZH - T568A/B - 6.0M - CINZA</t>
  </si>
  <si>
    <t>F/UTP CAT.6A COPPER PATCH CORD DATAWAVE GIGALAN AUGMENTED - LSZH - T568A/B - 6.0M - GRAY</t>
  </si>
  <si>
    <t>PATCH CORD DATAWAVE F/UTP CAT.6A - LSZH - T568A/B - 6.0M - GRIS</t>
  </si>
  <si>
    <t>PATCH CORD DATAWAVE F/UTP CAT.6A - LSZH - T568A/B - 8.0M - CINZA</t>
  </si>
  <si>
    <t>F/UTP CAT.6A COPPER PATCH CORD DATAWAVE GIGALAN AUGMENTED - LSZH - T568A/B - 8.0M - GRAY</t>
  </si>
  <si>
    <t>PATCH CORD DATAWAVE F/UTP CAT.6A - LSZH - T568A/B - 8.0M - GRIS</t>
  </si>
  <si>
    <t>CORDAO DUPLEX CONECTORIZADO DATAWAVE BLI A/B G-657A LC(UB)-UPC/LC(UB)-UPC - 5.0M - LSZH - AZUL (A - B)</t>
  </si>
  <si>
    <t>DUPLEX OPTICAL PATCH CORD DATAWAVE BLI A/B G-657A LC(UB)-UPC/LC(UB)-UPC - 5.0M - LSZH - AZUL (A - B)</t>
  </si>
  <si>
    <t>PATCH CORD OPTICO DUPLEX CONECTORIZADO DATAWAVE BLI A/B G-657A LC(UB)-UPC/LC(UB)-UPC - 5.0M - LSZH - AZUL (A - B)</t>
  </si>
  <si>
    <t>PATCH CORD CORDAO DUPLEX CONECTORIZADO DATAWAVE OM4 LC(UB)-UPC/LC(UB)-UPC - 15.0M - LSZH - ACQUA (A - B)DUPLEX CONECTORIZADO DATAWAVE LOW-LOSS OM4 LC(UB)-UPC/LC(UB)-UPC - 3.0M - LSZH - ACQUA</t>
  </si>
  <si>
    <t>CAIXA TERMINAL OPTICA CONECTORIZADA FK-CTO-16MC (II, 8 ADAP. SC-APC C/ SHUTTER, 8 PIGTAILS SM SC-APC, GROMMETS FLAT, SUP. CORDOALHA) (TELSUR)</t>
  </si>
  <si>
    <t>SLIMBOX DROP TERMINAL FK-CTO-16MC (II, 8 ADAP. SC-APC SHUTTER, 8 PIGTAILS SM SC-APC, GROMMETS FLAT, STRAND SUP.) (TELSUR)</t>
  </si>
  <si>
    <t>CAJA TERMINAL OPTICA CONECTORIZADA FK-CTO-16MC (II, 8 ADAP. SC-APC SHUTTER, 8 PIGTAILS SM SC-APC, GROMMETS FLAT, SOP. CORDOALHA) (TELSUR)</t>
  </si>
  <si>
    <t>CABO OPTICO CFOA-SM-DER-G (PFV) 24F G-652D (ABNT CL)</t>
  </si>
  <si>
    <t>OPTICAL CABLE CFOA-SM-DER-G (PFV) 24F G-652D (ABNT CL)</t>
  </si>
  <si>
    <t>CABLE OPTICO CFOA-SM-DER-G (PFV) 24F G-652D (ABNT CL)</t>
  </si>
  <si>
    <t>CABO OPTICO CFOA-SM-DD-S 72F G-652D RC (ABNT)</t>
  </si>
  <si>
    <t>OPTICAL CABLE CFOA-SM-DD-S 72F G-652D RC (ABNT)</t>
  </si>
  <si>
    <t>CABLE OPTICO CFOA-SM-DD-S 72F G-652D RC (ABNT)</t>
  </si>
  <si>
    <t>ET00119</t>
  </si>
  <si>
    <t>a0A6100000blnej</t>
  </si>
  <si>
    <t>CABO OPTICO CFOA-SM-DD-S 96F G-652D RC</t>
  </si>
  <si>
    <t>OPTICAL CABLE CFOA-SM-DD-S 96F G-652D RC</t>
  </si>
  <si>
    <t>CABLE OPTICO CFOA-SM-DD-S 96F G-652D RC</t>
  </si>
  <si>
    <t>CABO OPTICO AT-3BE27NT-048-CMEB</t>
  </si>
  <si>
    <t>OPTICAL CABLE AT-3BE27NT-048-CMEB</t>
  </si>
  <si>
    <t>CABLE OPTICO AT-3BE27NT-048-CMEB</t>
  </si>
  <si>
    <t>GRAMPO DE ANCORAGEM PARA CABOS OPGW DIAMETRO 14,1 MM COM MANILHA 5/8" E MANCAL</t>
  </si>
  <si>
    <t>DEAD-END FOR OPGW CABLE DIAMETER FROM 14,1 MM WITH 5/8''  SHACKLE AND BEARING</t>
  </si>
  <si>
    <t>GRAPA DE RETENCIÓN PARA CABLES OPGW DIÁMETRO 14,1 MM CON GRILLETE 5/8" Y MANCAL</t>
  </si>
  <si>
    <t>CABO OPTICO CFOA-SM-DD-S 12F G-652D TS LSZH</t>
  </si>
  <si>
    <t>OPTICAL CABLE CFOA-SM-DD-S 12F G-652D TS LSZH</t>
  </si>
  <si>
    <t>CABLE OPTICO CFOA-SM-DD-S 12F G-652D TS LSZH</t>
  </si>
  <si>
    <t>CORDAO DUPLEX CONECTORIZADO SM LC-APC/LC-UPC 35.0M - COG - AZUL</t>
  </si>
  <si>
    <t>DUPLEX OPTICAL PATCH CORD SM LC-APC/LC-UPC 35.0M - OFN - BLUE</t>
  </si>
  <si>
    <t>PATCH CORD OPTICO DUPLEX CONECTORIZADO SM LC-APC/LC-UPC 35.0M - COG - AZUL</t>
  </si>
  <si>
    <t>FK-CTO-16MC (II, 1 BAND. EMENDA, 1 BAND. COM 8 ADAPT SC-APC E 8 ADAPT SC-APC SHUTTER, 8 PIGTAILS SC-APC, 1 SPLIT. 1X8 SC-APC GROMMETS FLAT, SUPORTE CORDOALHA) (TELSUR)</t>
  </si>
  <si>
    <t>FK-CTO-16MC (II, 1 SPLICE TRAY, 1 TRAY W/ 8 ADAPT SC-APC AND 8 ADAPT SC-APC W/ SHUTTER, 8 PIGTAILS SC-APC, 1 SPLIT. 1X8 SC-APC GROMMETS FLAT, STRAND SUPPORT) (TELSUR)</t>
  </si>
  <si>
    <t>FK-CTO-16MC (II, 1 BAND. EMENDA, 1 BAND. CON 8 ADAPT SC-APC E 8 ADAPT SC-APC SHUTTER, 8 PIGTAILS SC-APC, 1 SPLIT. 1X8 SC-APC GROMMETS FLAT, SOPORTE LINGA) (TELSUR)</t>
  </si>
  <si>
    <t>SERVICE CABLE CONECTORIZADO 12F OM4 MPO12-UPC(F)/MPO12-UPC(F) 0.8D3/0.8D3 175.0M - UT - LSZH - ACQUA - TIPO A</t>
  </si>
  <si>
    <t>TRUNK CABLE PRE-TERMINATED 12F OM4 MPO12-UPC(F)/MPO12-UPC(F) 0.8D3/0.8D3 175.0M - UT - LSZH - AQUA - TYPE A</t>
  </si>
  <si>
    <t>CABLE TRONCAL CONECTORIZADO 12F OM4 MPO12-UPC(F)/MPO12-UPC(F) 0.8D3/0.8D3 175.0M - UT - LSZH - ACQUA  - TIPO A</t>
  </si>
  <si>
    <t>CORDAO DUPLEX CONECTORIZADO SM G-652D LC-APC/LC-UPC 15.0M - LSZH - AZUL</t>
  </si>
  <si>
    <t>CORDAO DUPLEX CONECTORIZADO SM G-652D LC-APC/LC-UPC 35.0M - LSZH - AZUL</t>
  </si>
  <si>
    <t>DUPLEX OPTICAL PATCH CORD SM G-652D LC-APC/LC-UPC 35.0M - LSZH - BLUE</t>
  </si>
  <si>
    <t>PATCH CORD OPTICO DUPLEX CONECTORIZADO SM G-652D LC-APC/LC-UPC 35.0M - LSZH - AZUL</t>
  </si>
  <si>
    <t>*CABO OPTICO AT-62P12YT-036</t>
  </si>
  <si>
    <t>*OPTICAL CABLE AT-62P12YT-036</t>
  </si>
  <si>
    <t>*CABLE OPTICO AT-62P12YT-036</t>
  </si>
  <si>
    <t>*CABLE OPTICO CFOA-NZD-AS100-S 12F G-655C (NZD LA) TS NR</t>
  </si>
  <si>
    <t>*OPTICAL CABLE CFOA-NZD-AS100-S 12F G-655C (NZD LA) TS NR</t>
  </si>
  <si>
    <t>*CABO OPTICO CFOA-NZD-AS100-S 24F G-655C (NZD LA) TS NR</t>
  </si>
  <si>
    <t>*OPTICAL CABLE CFOA-NZD-AS100-S 24F G-655C (NZD LA) TS NR</t>
  </si>
  <si>
    <t>*CABLE OPTICO CFOA-NZD-AS100-S 24F G-655C (NZD LA) TS NR</t>
  </si>
  <si>
    <t>*CABO OPTICO CFOA-NZD-AS100-S 36F G-655C (NZD LA) TS NR</t>
  </si>
  <si>
    <t>*OPTICAL CABLE CFOA-NZD-AS100-S 36F G-655C (NZD LA) TS NR</t>
  </si>
  <si>
    <t>*CABLE OPTICO CFOA-NZD-AS100-S 36F G-655C (NZD LA) TS NR</t>
  </si>
  <si>
    <t>CAIXA TERMINAL OPTICA CONECTORIZADA FK-CTO(16MT 1X8 GROMMET 6-9 C/ ACOM) - VM - REDFOX</t>
  </si>
  <si>
    <t>SLIMBOX DROP TERMINAL FK-CTO(16MT 1X8 GROMMET 6-9 W/ ACCOM) - RED - REDFOX</t>
  </si>
  <si>
    <t>CAJA TERMINAL OPTICA CONECTORIZADA FK-CTO(16MT 1X8 GROMMET 6-9 C/ ACOM) - RJ - REDFOX</t>
  </si>
  <si>
    <t>CABO OPTICO AT-3BE27D6-024-CMGE</t>
  </si>
  <si>
    <t>OPTICAL CABLE AT-3BE27D6-024-CMGE</t>
  </si>
  <si>
    <t>CABLE OPTICO AT-3BE27D6-024-CMGE</t>
  </si>
  <si>
    <t>CABO OPTICO AT-3BE27D6-024-TMDE</t>
  </si>
  <si>
    <t>OPTICAL CABLE AT-3BE27D6-024-TMDE</t>
  </si>
  <si>
    <t>CABLE OPTICO AT-3BE27D6-024-TMDE</t>
  </si>
  <si>
    <t>CABO OPTICO AT-3BE27D6-024-TLHE</t>
  </si>
  <si>
    <t>OPTICAL CABLE AT-3BE27D6-024-TLHE</t>
  </si>
  <si>
    <t>CABLE OPTICO AT-3BE27D6-024-TLHE</t>
  </si>
  <si>
    <t>CABO OPTICO  AT-3BE27D6-024-TMGE</t>
  </si>
  <si>
    <t>OPTICAL CABLE AT-3BE27D6-024-TMGE</t>
  </si>
  <si>
    <t>CABLE OPTICO  AT-3BE27D6-024-TMGE</t>
  </si>
  <si>
    <t>CABO OPTICO AT-3BE52Y6-012</t>
  </si>
  <si>
    <t>OPTICAL CABLE AT-3BE52Y6-012</t>
  </si>
  <si>
    <t>CABLE OPTICO AT-3BE52Y6-012</t>
  </si>
  <si>
    <t>CABO OPTICO APTC-048B-9HY-4</t>
  </si>
  <si>
    <t>OPTICAL CABLE APTC-048B-9HY-4</t>
  </si>
  <si>
    <t>CABLE OPTICO APTC-048B-9HY-4</t>
  </si>
  <si>
    <t>CABO OPTICO APIO-012C-9HY-4</t>
  </si>
  <si>
    <t>OPTICAL CABLE APIO-012C-9HY-4</t>
  </si>
  <si>
    <t>CABLE OPTICO APIO-012C-9HY-4</t>
  </si>
  <si>
    <t>MODULO DE EMENDAS LGX OFS LSS1U-144/07 CAPACIDADE 6 BANDEJAS</t>
  </si>
  <si>
    <t>LGX OFS SPLICE MODULE LSS1U-144/07 CAPACITY 6 TRAYS</t>
  </si>
  <si>
    <t>MODULO DE ENPALMES LGX OFS LSS1U-144/07 CAPACIDAD 6 BANDEJAS</t>
  </si>
  <si>
    <t>BANDEJA DE FUSÃO SIMPLES ATÉ 48F PARA OCEF 42" (OFS 300386919)</t>
  </si>
  <si>
    <t>LT1B-F/F SINGLE FUSION (UP TO 48 FIBERS)</t>
  </si>
  <si>
    <t>BANDEJA DE EMPALME SIMPLE HASTA 48F PARA OCEF 42" (OFS 300386919)</t>
  </si>
  <si>
    <t>ET03759</t>
  </si>
  <si>
    <t>a0A6100001UKlyU</t>
  </si>
  <si>
    <t>CORDAO DUPLEX CONECTORIZADO SM G-652D LC-UPC/SC-UPC 100.0M - LSZH - AMARELO</t>
  </si>
  <si>
    <t>DUPLEX OPTICAL PATCH CORD SM G-652D LC-UPC/SC-UPC 100.0M - LSZH - YELLOW</t>
  </si>
  <si>
    <t>PATCH CORD OPTICO DUPLEX CONECTORIZADO SM G-652D LC-UPC/SC-UPC 100.0M - LSZH - AMARILLO</t>
  </si>
  <si>
    <t>CORDAO MONOFIBRA CONECTORIZADO BLI A/B G-657A LC-UPC/LC-UPC 1.0M - COG - AZUL</t>
  </si>
  <si>
    <t>SIMPLEX OPTICAL PATCH CORD BLI A/B G-657A LC-UPC/LC-UPC 1.0M - OFN - BLUE</t>
  </si>
  <si>
    <t>PATCH CORD OPTICO MONOFIBRA CONECTORIZADO BLI A/B G-657A LC-UPC/LC-UPC 1.0M - COG - AZUL</t>
  </si>
  <si>
    <t>CABO OPTICO CFOA-SM-AS80-S 48F G-652D TS DC NR</t>
  </si>
  <si>
    <t>OPTICAL CABLE CFOA-SM-AS80-S 48F G-652D TS DC NR</t>
  </si>
  <si>
    <t>CABLE OPTICO CFOA-SM-AS80-S 48F G-652D TS DC NR</t>
  </si>
  <si>
    <t>CORDAO MONOFIBRA CONECTORIZADO BLI A/B G-657A LC-UPC/LC-UPC 2.0M - COG - AZUL</t>
  </si>
  <si>
    <t>SIMPLEX OPTICAL PATCH CORD BLI A/B G-657A LC-UPC/LC-UPC 2.0M - OFN - BLUE</t>
  </si>
  <si>
    <t>PATCH CORD OPTICO MONOFIBRA CONECTORIZADO BLI A/B G-657A LC-UPC/LC-UPC 2.0M - COG - AZUL</t>
  </si>
  <si>
    <t>CORDAO MONOFIBRA CONECTORIZADO BLI A/B G-657A LC-UPC/LC-UPC 3.0M - COG - AZUL</t>
  </si>
  <si>
    <t>SIMPLEX OPTICAL PATCH CORD BLI A/B G-657A LC-UPC/LC-UPC 3.0M - OFN - BLUE</t>
  </si>
  <si>
    <t>PATCH CORD OPTICO MONOFIBRA CONECTORIZADO BLI A/B G-657A LC-UPC/LC-UPC 3.0M - COG - AZUL</t>
  </si>
  <si>
    <t>CORDAO MONOFIBRA CONECTORIZADO BLI A/B G-657A LC-UPC/LC-UPC 5.0M - COG - AZUL</t>
  </si>
  <si>
    <t>SIMPLEX OPTICAL PATCH CORD BLI A/B G-657A LC-UPC/LC-UPC 5.0M - OFN - BLUE</t>
  </si>
  <si>
    <t>PATCH CORD OPTICO MONOFIBRA CONECTORIZADO BLI A/B G-657A LC-UPC/LC-UPC 5.0M - COG - AZUL</t>
  </si>
  <si>
    <t>CORDAO MONOFIBRA CONECTORIZADO BLI A/B G-657A LC-UPC/LC-UPC 10.0M - COG - AZUL</t>
  </si>
  <si>
    <t>SIMPLEX OPTICAL PATCH CORD BLI A/B G-657A LC-UPC/LC-UPC 10.0M - OFN - BLUE</t>
  </si>
  <si>
    <t>PATCH CORD OPTICO MONOFIBRA CONECTORIZADO BLI A/B G-657A LC-UPC/LC-UPC 10.0M - COG - AZUL</t>
  </si>
  <si>
    <t>CORDAO MONOFIBRA CONECTORIZADO BLI A/B G-657A LC-UPC/LC-UPC 15.0M - COG - AZUL</t>
  </si>
  <si>
    <t>SIMPLEX OPTICAL PATCH CORD BLI A/B G-657A LC-UPC/LC-UPC 15.0M - OFN - BLUE</t>
  </si>
  <si>
    <t>PATCH CORD OPTICO MONOFIBRA CONECTORIZADO BLI A/B G-657A LC-UPC/LC-UPC 15.0M - COG - AZUL</t>
  </si>
  <si>
    <t>CORDAO MONOFIBRA CONECTORIZADO BLI A/B G-657A LC-UPC/LC-UPC 20.0M - COG - AZUL</t>
  </si>
  <si>
    <t>SIMPLEX OPTICAL PATCH CORD BLI A/B G-657A LC-UPC/LC-UPC 20.0M - OFN - BLUE</t>
  </si>
  <si>
    <t>PATCH CORD OPTICO MONOFIBRA CONECTORIZADO BLI A/B G-657A LC-UPC/LC-UPC 20.0M - COG - AZUL</t>
  </si>
  <si>
    <t>CORDAO MONOFIBRA CONECTORIZADO BLI A/B G-657A LC-UPC/LC-UPC 25.0M - COG - AZUL</t>
  </si>
  <si>
    <t>SIMPLEX OPTICAL PATCH CORD BLI A/B G-657A LC-UPC/LC-UPC 25.0M - OFN - BLUE</t>
  </si>
  <si>
    <t>PATCH CORD OPTICO MONOFIBRA CONECTORIZADO BLI A/B G-657A LC-UPC/LC-UPC 25.0M - COG - AZUL</t>
  </si>
  <si>
    <t>CORDAO MONOFIBRA CONECTORIZADO BLI A/B G-657A LC-UPC/LC-UPC 30.0M - COG - AZUL</t>
  </si>
  <si>
    <t>SIMPLEX OPTICAL PATCH CORD BLI A/B G-657A LC-UPC/LC-UPC 30.0M - OFN - BLUE</t>
  </si>
  <si>
    <t>PATCH CORD OPTICO MONOFIBRA CONECTORIZADO BLI A/B G-657A LC-UPC/LC-UPC 30.0M - COG - AZUL</t>
  </si>
  <si>
    <t>CORDAO MONOFIBRA CONECTORIZADO BLI A/B G-657A LC-UPC/LC-UPC 40.0M - COG - AZUL</t>
  </si>
  <si>
    <t>SIMPLEX OPTICAL PATCH CORD BLI A/B G-657A LC-UPC/LC-UPC 40.0M - OFN - BLUE</t>
  </si>
  <si>
    <t>PATCH CORD OPTICO MONOFIBRA CONECTORIZADO BLI A/B G-657A LC-UPC/LC-UPC 40.0M - COG - AZUL</t>
  </si>
  <si>
    <t>MAQUINA DE FUSION FITEL S179</t>
  </si>
  <si>
    <t>MÁQUINA DE FUSION FITEL S179</t>
  </si>
  <si>
    <t>a0A6100001WIbBs</t>
  </si>
  <si>
    <t>CABO OPTICO CFOA-SM-AS-CMO2KN-S 48F G-652D TS NR (DC)</t>
  </si>
  <si>
    <t>OPTICAL CABLE CFOA-SM-AS-CMO2KN-S 48F G-652D TS NR (DC)</t>
  </si>
  <si>
    <t>CABLE OPTICO CFOA-SM-AS-CMO2KN-S 48F G-652D TS NR (DC)</t>
  </si>
  <si>
    <t>CABO OPTICO CFOA-SM-AS100-S 96F G-652D ZWP TS</t>
  </si>
  <si>
    <t>OPTICAL CABLE CFOA-SM-AS100-S 96F G-652D ZWP TS</t>
  </si>
  <si>
    <t>CABLE OPTICO CFOA-SM-AS100-S 96F G-652D ZWP TS</t>
  </si>
  <si>
    <t>CABO OPTICO CFOA-SM-AS100-S 48F G-652D ZWP TS</t>
  </si>
  <si>
    <t>OPTICAL CABLE CFOA-SM-AS100-S 48F G-652D ZWP TS</t>
  </si>
  <si>
    <t>CABLE OPTICO CFOA-SM-AS100-S 48F G-652D ZWP TS</t>
  </si>
  <si>
    <t>CANALETA ITMAX - CLIPS*</t>
  </si>
  <si>
    <t>CANALETA ITMAX - CLIPS</t>
  </si>
  <si>
    <t>CABO OPTICO CFOA-SM-AS100-S 24F G-652D ZWP TS</t>
  </si>
  <si>
    <t>OPTICAL CABLE CFOA-SM-AS100-S 24F G-652D ZWP TS</t>
  </si>
  <si>
    <t>CABLE OPTICO CFOA-SM-AS100-S 24F G-652D ZWP TS</t>
  </si>
  <si>
    <t>CABO OPTICO CFOA-SM-DDR-S 06F G-652D (PFV)</t>
  </si>
  <si>
    <t>OPTICAL CABLE CFOA-SM-DDR-S 06F G-652D (PFV)</t>
  </si>
  <si>
    <t>CABLE OPTICO CFOA-SM-DDR-S 06F G-652D (PFV)</t>
  </si>
  <si>
    <t>CORDAO DUPLEX CONECTORIZADO DATAWAVE PREMIUM OM5 LC(UB)-UPC/LC(UB)-UPC - 3.0M - LSZH - LIME GREEN (A - B)</t>
  </si>
  <si>
    <t>DUPLEX OPTICAL PATCH CORD DATAWAVE PREMIUM OM5 LC(UB)-UPC/LC(UB)-UPC - 3.0M - LSZH - LIME GREEN(A - B)</t>
  </si>
  <si>
    <t>PATCH CORD OPTICO DUPLEX CONECTORIZADO DATAWAVE PREMIUM OM5 LC(UB)-UPC/LC(UB)-UPC - 3.0M - LSZH - LIME GREEN(A - B)</t>
  </si>
  <si>
    <t>CORDAO DUPLEX CONECTORIZADO DATAWAVE PREMIUM OM5 LC(UB)-UPC/LC(UB)-UPC - 1.5M - LSZH - LIME GREEN(A - B)</t>
  </si>
  <si>
    <t>DUPLEX OPTICAL PATCH CORD DATAWAVE PREMIUM OM5 LC(UB)-UPC/LC(UB)-UPC - 1.5M - LSZH - LIME GREEN(A - B)</t>
  </si>
  <si>
    <t>PATCH CORD OPTICO DUPLEX CONECTORIZADO DATAWAVE PREMIUM OM5 LC(UB)-UPC/LC(UB)-UPC - 1.5M - LSZH - LIME GREEN - (A - B)</t>
  </si>
  <si>
    <t>CORDAO DUPLEX CONECTORIZADO DATAWAVE PREMIUM OM5 LC(UB)-UPC/LC(UB)-UPC - 5.0M - LSZH - LIME GREEN (A - B)</t>
  </si>
  <si>
    <t>DUPLEX OPTICAL PATCH CORD DATAWAVE PREMIUM OM5 LC(UB)-UPC/LC(UB)-UPC - 5.0M - LSZH - LIME GREEN(A - B)</t>
  </si>
  <si>
    <t>PATCH CORD OPTICO DUPLEX CONECTORIZADO DATAWAVE PREMIUM OM5 LC(UB)-UPC/LC(UB)-UPC - 5.0M - LSZH - LIME GREEN(A - B)</t>
  </si>
  <si>
    <t>CORDAO DUPLEX CONECTORIZADO BLI A/B G-657A FC-APC/FC-APC 2.0M - LSZH - AZUL</t>
  </si>
  <si>
    <t>DUPLEX OPTICAL PATCH CORD BLI A/B G-657A FC-APC/FC-APC 2.0M - LSZH - BLUE</t>
  </si>
  <si>
    <t>PATCH CORD OPTICO DUPLEX CONECTORIZADO BLI A/B G-657A FC-APC/FC-APC 2.0M - LSZH - AZUL</t>
  </si>
  <si>
    <t>EXTENSAO OPTICA CONECTORIZADA 02F SM BLI A/B G-657A FC-APC 1.5M - COG - AMARELO - D0.9</t>
  </si>
  <si>
    <t>CONNECTORIZED OPTICAL PIGTAIL 02F SM BLI A/B G-657A FC-APC 1.5M - OFN - YELLOW - D0.9</t>
  </si>
  <si>
    <t>EXTENSION OPTICA CONECTORIZADA 02F SM BLI A/B G-657A FC-APC 1.5M - COG - AMARILLO - D0.9</t>
  </si>
  <si>
    <t>CABO OPTICO CFOT-MM-UTR 04F (50) OM4 LSZH (OPTIC-LAN-AR (PFV))</t>
  </si>
  <si>
    <t>OPTICAL CABLE CFOT-MM-UTR 04F (50) OM4 LSZH (OPTIC-LAN-AR (PFV))</t>
  </si>
  <si>
    <t>CABLE OPTICO CFOT-MM-UTR 04F (50) OM4 LSZH (OPTIC-LAN-AR (PFV))</t>
  </si>
  <si>
    <t>CABO OPTICO CFOA-SM-AS100-S 12F G-652D ZWP TS</t>
  </si>
  <si>
    <t>OPTICAL CABLE CFOA-SM-AS100-S 12F G-652D ZWP TS</t>
  </si>
  <si>
    <t>CABLE OPTICO CFOA-SM-AS100-S 12F G-652D ZWP TS</t>
  </si>
  <si>
    <t>CABO OPTICO CFOA-SM-AS100-S 24F G-652D ZWP TS (12F/T)</t>
  </si>
  <si>
    <t>KIT ROSETA INLINE + CORDAO BLI A/B G-657A SC-APC/SC-APC 1.5M LSZH BRANCO + CONECTOR DE CAMPO SM SC-APC</t>
  </si>
  <si>
    <t>KIT INLINE ROSETTE + PATCH CORD BLI A/B G-657A SC-APC/SC-APC 1.5M LSZH WHITE + FIELD CONNECTOR SM SC-APC</t>
  </si>
  <si>
    <t>KIT ROSETA INLINE + CORDON BLI A/B G-657A SC-APC/SC-APC 1.5M LSZH BLANCO + CONECTOR DE CAMPO SM SC-APC</t>
  </si>
  <si>
    <t>ET04492</t>
  </si>
  <si>
    <t>a0A4N00001pjwiz</t>
  </si>
  <si>
    <t>CABO OPTICO CFOA-SM-DD-S 48F G-652D TS NR</t>
  </si>
  <si>
    <t>OPTICAL CABLE CFOA-SM-DD-S 48F G-652D TS NR</t>
  </si>
  <si>
    <t>CABLE OPTICO CFOA-SM-DD-S 48F G-652D TS NR</t>
  </si>
  <si>
    <t>CABO OPTICO CFOA-SM-ARD-S 48F G-652D TS NR</t>
  </si>
  <si>
    <t>OPTICAL CABLE CFOA-SM-ARD-S 48F G-652D TS NR</t>
  </si>
  <si>
    <t>CABLE OPTICO CFOA-SM-ARD-S 48F G-652D TS NR</t>
  </si>
  <si>
    <t>SERVICE CABLE CONECTORIZADO FANOUT PREMIUM UNIVERSAL 12F OM5 LC(UB)-UPC/MPO12-UPC(U) 1.0D2/0.8D3 20.0M - UT - LSZH - LIME GREEN</t>
  </si>
  <si>
    <t>TRUNK CABLE PRE-TERMINATED FANOUT PREMIUM 12F OM5 LC(UB)-UPC/MPO12-UPC(U) 1.0D2/0.8D3 20.0M - UT - LSZH - LIME GREEN</t>
  </si>
  <si>
    <t>CABLE TRONCAL CONECTORIZADO FANOUT PREMIUM 12F OM5 LC(UB)-UPC/MPO12-UPC(U) 1.0D2/0.8D3 20.0M - UT - LSZH - LIME GREEN</t>
  </si>
  <si>
    <t>SERVICE CABLE CONECTORIZADO 12F SM BLI A/B G-657A MPO12-APC(M)/MPO12-APC(M) 0.8D3/0.8D3 180.0M - UT - LSZH - AZUL - TIPO B</t>
  </si>
  <si>
    <t>TRUNK CABLE PRE-TERMINATED 12F SM BLI A/B G-657A MPO12-APC(M)/MPO12-APC(M) 0.8D3/0.8D3 180.0M - UT - LSZH - BLUE - TYPE B</t>
  </si>
  <si>
    <t>CABLE TRONCAL CONECTORIZADO 12F SM BLI A/B G-657A MPO12-APC(M)/MPO12-APC(M) 0.8D3/0.8D3 180.0M - UT - LSZH - AZUL  - TIPO B</t>
  </si>
  <si>
    <t>SERVICE CABLE CONECTORIZADO 72F SM LC-UPC/LC-UPC 1.0D2/1.0D2 10.0M - TS - LSZH - AZUL (A - B)</t>
  </si>
  <si>
    <t>TRUNK CABLE PRE-TERMINATED 72F SM LC-UPC/LC-UPC 1.0D2/1.0D2 10.0M - TS - LSZH - BLUE (A - B)</t>
  </si>
  <si>
    <t>CABLE TRONCAL CONECTORIZADO 72F SM LC-UPC/LC-UPC 1.0D2/1.0D2 10.0M - TS - LSZH - AZUL (A - B)</t>
  </si>
  <si>
    <t>SERVICE CABLE CONECTORIZADO 72F SM LC-UPC/LC-UPC 1.0D2/1.0D2 35.0M - TS - LSZH - AZUL (A - B)</t>
  </si>
  <si>
    <t>TRUNK CABLE PRE-TERMINATED 72F SM LC-UPC/LC-UPC 1.0D2/1.0D2 35.0M - TS - LSZH - BLUE (A - B)</t>
  </si>
  <si>
    <t>CABLE TRONCAL CONECTORIZADO 72F SM LC-UPC/LC-UPC 1.0D2/1.0D2 35.0M - TS - LSZH - AZUL (A - B)</t>
  </si>
  <si>
    <t>CABO TRANSMISSAO DE DADOS GIGALAN AUGMENTED GREEN FLEX F/UTP 26AWG(7F)X4P CAT.6A BR LSZH</t>
  </si>
  <si>
    <t>DATA CABLE  GIGALAN AUGMENTED GREEN FLEX F/UTP 26AWG(7F)X4P CAT.6A BR LSZH</t>
  </si>
  <si>
    <t>CABLE PARA TRANSMISION DE DATOS GIGALAN AUGMENTED GREEN FLEX F/UTP 26AWG(7F)X4P CAT.6A BR LSZH</t>
  </si>
  <si>
    <t>ET03773</t>
  </si>
  <si>
    <t>a0A6100001fDttE</t>
  </si>
  <si>
    <t>CABO TRANSMISSAO DE DADOS GIGALAN AUGMENTED GREEN FLEX F/UTP 26AWG(7F)X4P CAT.6A AM LSZH</t>
  </si>
  <si>
    <t>DATA CABLE  GIGALAN AUGMENTED GREEN FLEX F/UTP 26AWG(7F)X4P CAT.6A AM LSZH</t>
  </si>
  <si>
    <t>CABLE PARA TRANSMISION DE DATOS GIGALAN AUGMENTED GREEN FLEX F/UTP 26AWG(7F)X4P CAT.6A AM LSZH</t>
  </si>
  <si>
    <t>CAIXA TERMINAL OPTICA PRECONECTORIZADA SELADA FK-CTOP-L (B10 VERDE IN-OUT SLIM ACESSO DIRETO)</t>
  </si>
  <si>
    <t>LOCKED PRE-TERMINATED SLIMBOX DROP TERMINAL FK-CTOP-L (B10 GREEN IN-OUT SLIM ACCESS DIRECT)</t>
  </si>
  <si>
    <t>CAJA TERMINAL OPTICA PRECONECTORIZADA SELADA FK-CTOP-L (B10 VERDE IN-OUT SLIM ACCESO DIRECTO)</t>
  </si>
  <si>
    <t>CAIXA TERMINAL OPTICA PRECONECTORIZADA SELADA FK-CTOP-L (B10 VIOLETA IN-OUT SLIM ACESSO DIRETO)</t>
  </si>
  <si>
    <t>LOCKED PRE-TERMINATED SLIMBOX DROP TERMINAL FK-CTOP-L (B10 VIOLET IN-OUT SLIM ACCESS DIRECT)</t>
  </si>
  <si>
    <t>CAJA TERMINAL OPTICA PRECONECTORIZADA SELADA FK-CTOP-L (B10 VIOLETA IN-OUT SLIM ACCESO DIRECTO)</t>
  </si>
  <si>
    <t>CAIXA TERMINAL OPTICA PRECONECTORIZADA SELADA FK-CTOP-L (B10 AMARELO IN-OUT SLIM ACESSO DIRETO)</t>
  </si>
  <si>
    <t>LOCKED PRE-TERMINATED SLIMBOX DROP TERMINAL FK-CTOP-L (B10 YELLOW IN-OUT SLIM ACCESS DIRECT)</t>
  </si>
  <si>
    <t>CAJA TERMINAL OPTICA PRECONECTORIZADA SELADA FK-CTOP-L (B10 AMARILLO IN-OUT SLIM ACCESO DIRECTO)</t>
  </si>
  <si>
    <t>CAIXA TERMINAL OPTICA PRECONECTORIZADA SELADA FK-CTOP-L (B10 BRANCO IN-OUT SLIM ACESSO DIRETO)</t>
  </si>
  <si>
    <t>LOCKED PRE-TERMINATED SLIMBOX DROP TERMINAL FK-CTOP-L (B10 WHITE IN-OUT SLIM ACCESS DIRECT)</t>
  </si>
  <si>
    <t>CAJA TERMINAL OPTICA PRECONECTORIZADA SELADA FK-CTOP-L (B10 BLANCO IN-OUT SLIM ACCESO DIRECTO)</t>
  </si>
  <si>
    <t>CAIXA TERMINAL OPTICA PRECONECTORIZADA SELADA FK-CTOP-L (B10 AZUL IN-OUT SLIM ACESSO DIRETO)</t>
  </si>
  <si>
    <t>LOCKED PRE-TERMINATED SLIMBOX DROP TERMINAL FK-CTOP-L (B10 BLUE IN-OUT SLIM ACCESS DIRECT)</t>
  </si>
  <si>
    <t>CAJA TERMINAL OPTICA PRECONECTORIZADA SELADA FK-CTOP-L (B10 AZUL IN-OUT SLIM ACCESO DIRECTO)</t>
  </si>
  <si>
    <t>CAIXA TERMINAL OPTICA PRECONECTORIZADA SELADA FK-CTOP-L (B10 VERMELHO IN-OUT SLIM ACESSO DIRETO)</t>
  </si>
  <si>
    <t>LOCKED PRE-TERMINATED SLIMBOX DROP TERMINAL FK-CTOP-L (B10 RED IN-OUT SLIM ACCESS DIRECT)</t>
  </si>
  <si>
    <t>CAJA TERMINAL OPTICA PRECONECTORIZADA SELADA FK-CTOP-L (B10 ROJO IN-OUT SLIM ACCESO DIRECTO)</t>
  </si>
  <si>
    <t>CABO OPTICO CFOA-SM-DDR-S 36F G-652D (PFV) COLOR CUSTOM</t>
  </si>
  <si>
    <t>OPTICAL CABLE CFOA-SM-DDR-S 36F G-652D (PFV) COLOR CUSTOM</t>
  </si>
  <si>
    <t>CABLE OPTICO CFOA-SM-DDR-S 36F G-652D (PFV) COLOR CUSTOM</t>
  </si>
  <si>
    <t>PATCH CORD U/FTP GIGALAN AUGMENTED CAT.6A - LSZH - T568A/B - 6.0M - CINZA (BLINDADO)</t>
  </si>
  <si>
    <t>U/FTP CAT.6A COPPER PATCH CORD GIGALAN AUGMENTED - LSZH - T568A/B - 6.0M - GRAY (SHIELDED)</t>
  </si>
  <si>
    <t>PATCH CORD U/FTP GIGALAN AUGMENTED CAT.6A - LSZH - T568A/B - 6.0M - GRIS (BLINDADO)</t>
  </si>
  <si>
    <t>*DIO CURTO BT72 48F SM ST-UPC (PIGTAIL BR)</t>
  </si>
  <si>
    <t>*ODF SHORT BT72 48F SM ST-UPC (PIGTAIL WHITE)</t>
  </si>
  <si>
    <t>*ODF CORTO BT72 48F SM SC-TPC (PIGTAIL BL)</t>
  </si>
  <si>
    <t>*DIO CURTO BT72 48F MM (60.5) ST-UPC (PIGTAIL LA)</t>
  </si>
  <si>
    <t>*ODF SHORT BT72 48F MM (60.5) ST-UPC (PIGTAIL ORANGE)</t>
  </si>
  <si>
    <t>*ODF CORTO BT72 48F MM (60.5) ST-UPC (PIGTAIL NARANJA)</t>
  </si>
  <si>
    <t>CORDAO DUPLEX CONECTORIZADO SM G-652D FC-UPC/LC-APC 3.0M - LSZH - AMARELO</t>
  </si>
  <si>
    <t>DUPLEX OPTICAL PATCH CORD SM G-652D FC-UPC/LC-APC 3.0M - LSZH - YELLOW</t>
  </si>
  <si>
    <t>PATCH CORD OPTICO DUPLEX CONECTORIZADO SM G-652D FC-UPC/LC-APC 3.0M - LSZH - AMARILLO</t>
  </si>
  <si>
    <t>CORDAO DUPLEX CONECTORIZADO SM G-652D LC-APC/SC-UPC 3.0M - LSZH - AMARELO</t>
  </si>
  <si>
    <t>DUPLEX OPTICAL PATCH CORD SM G-652D LC-APC/SC-UPC 3.0M - LSZH - YELLOW</t>
  </si>
  <si>
    <t>PATCH CORD OPTICO DUPLEX CONECTORIZADO SM G-652D LC-APC/SC-UPC 3.0M - LSZH - AMARILLO</t>
  </si>
  <si>
    <t>CORDAO DUPLEX CONECTORIZADO SM G-652D FC-APC/SC-UPC 3.0M - LSZH - AMARELO</t>
  </si>
  <si>
    <t>DUPLEX OPTICAL PATCH CORD SM G-652D FC-APC/SC-UPC 3.0M - LSZH - YELLOW</t>
  </si>
  <si>
    <t>PATCH CORD OPTICO DUPLEX CONECTORIZADO SM G-652D FC-APC/SC-UPC 3.0M - LSZH - AMARILLO</t>
  </si>
  <si>
    <t>CORDAO DUPLEX CONECTORIZADO SM G-652D FC-UPC/LC-UPC 45.0M - LSZH - AMARELO</t>
  </si>
  <si>
    <t>DUPLEX OPTICAL PATCH CORD SM G-652D FC-UPC/LC-UPC 45.0M - LSZH - YELLOW</t>
  </si>
  <si>
    <t>PATCH CORD OPTICO DUPLEX CONECTORIZADO SM G-652D FC-UPC/LC-UPC 45.0M - LSZH - AMARILLO</t>
  </si>
  <si>
    <t>CORDAO DUPLEX CONECTORIZADO SM G-652D FC-UPC/LC-UPC 50.0M - LSZH - AMARELO</t>
  </si>
  <si>
    <t>DUPLEX OPTICAL PATCH CORD SM G-652D FC-UPC/LC-UPC 50.0M - LSZH - YELLOW</t>
  </si>
  <si>
    <t>PATCH CORD OPTICO DUPLEX CONECTORIZADO SM G-652D FC-UPC/LC-UPC 50.0M - LSZH - AMARILLO</t>
  </si>
  <si>
    <t>CORDAO DUPLEX CONECTORIZADO SM G-652D SC-UPC/LC-UPC 20.0M - LSZH - AMARELO</t>
  </si>
  <si>
    <t>DUPLEX OPTICAL PATCH CORD SM G-652D SC-UPC/LC-UPC 20.0M - LSZH - YELLOW</t>
  </si>
  <si>
    <t>PATCH CORD OPTICO DUPLEX CONECTORIZADO SM G-652D SC-UPC/LC-UPC 20.0M - LSZH - AMARILLO</t>
  </si>
  <si>
    <t>CORDAO DUPLEX CONECTORIZADO SM G-652D FC-UPC/SC-APC 3.0M - LSZH - AMARELO</t>
  </si>
  <si>
    <t>DUPLEX OPTICAL PATCH CORD CONECTORIZADO SM G-652D FC-UPC/SC-APC 3.0M - LSZH - YELLOW</t>
  </si>
  <si>
    <t>PATCH CORD OPTICO DUPLEX CONECTORIZADO SM G-652D FC-UPC/SC-APC 3.0M - LSZH - AMARILLO</t>
  </si>
  <si>
    <t>CAIXA TERMINAL OPTICA PRECONECTORIZADA SELADA FK-CTOP-L8 (100.0M MINI-RA 08F SLIMCONNECTOR)</t>
  </si>
  <si>
    <t>LOCKED PRE-TERMINATED SLIMBOX DROP TERMINAL FK-CTOP-L8 (100.0M MINI-RA 08F SLIMCONNECTOR)</t>
  </si>
  <si>
    <t>CAJA TERMINAL OPTICA PRECONECTORIZADA SELLADA FK-CTOP-L8 (100.0M MINI-RA 08F SLIMCONNECTOR)</t>
  </si>
  <si>
    <t>ET03445</t>
  </si>
  <si>
    <t>a0A6100000blo0t</t>
  </si>
  <si>
    <t>BANDEJA DE EMENDA PARA CEIP120 E DGOI-C METALICO</t>
  </si>
  <si>
    <t>SPLICE TRAY TO SLIMBOX CEIP120 AND METALIC DGOI-C</t>
  </si>
  <si>
    <t>BANDEJA DE EMPALME PARA CEIP120 Y DGOI-C METALICO</t>
  </si>
  <si>
    <t>CAIXA TERMINAL OPTICA CONECTORIZADA FK-CTO(16MT 1X8 GROMMET 6-9) - DESKTOP</t>
  </si>
  <si>
    <t>SLIMBOX DROP TERMINAL FK-CTO(16MT 1X8 GROMMET 6-9) - DESKTOP</t>
  </si>
  <si>
    <t>CAJA TERMINAL OPTICA CONECTORIZADA FK-CTO(16MT 1X8 GROMMET 6-9) - DESKTOP</t>
  </si>
  <si>
    <t>CORDAO OPTICO CONECTORIZADO 12F SM G-652D MPO12-APC(M)/MPO12-APC(M) 2.0D3 - MTF - LSZH - AZUL - TIPO B</t>
  </si>
  <si>
    <t>OPTICAL PATCH CORD 12F SM G-652D MPO12-APC(M)/MPO12-APC(M) 2.0D3 - MTF - LSZH - BLUE - TIPO B</t>
  </si>
  <si>
    <t>CORDON OPTICO CONECTORIZADO 12F SM G-652D MPO12-APC(M)/MPO12-APC(M) 2.0D3 - MTF - LSZH - AZUL - TIPO B</t>
  </si>
  <si>
    <t>CORDAO MONOFIBRA CONECTORIZADO SM E2000-APC/SC-UPC 3.0M - COG - AMARELO</t>
  </si>
  <si>
    <t>SIMPLEX OPTICAL PATCH CORD SM E2000-APC/SC-UPC 3.0M - OFN - YELLOW</t>
  </si>
  <si>
    <t>PATCH CORD OPTICO MONOFIBRA CONECTORIZADO SM E2000-APC/SC-UPC 3.0M - COG - AMARILLO</t>
  </si>
  <si>
    <t>CORDAO MONOFIBRA CONECTORIZADO BLI A/B G-657A SC-APC/SC-APC 12.0M - LSZH - BRANCO - D3</t>
  </si>
  <si>
    <t>SIMPLEX OPTICAL PATCH CORD BLI A/B G-657A SC-APC/SC-APC 12.0M - LSZH - WHITE - D3</t>
  </si>
  <si>
    <t>PATCH CORD OPTICO MONOFIBRA CONECTORIZADO BLI A/B G-657A SC-APC/SC-APC 12.0M - LSZH - BLANCO - D3</t>
  </si>
  <si>
    <t>CANALETA ITMAX - 220MM CURVA VERTICAL 90 GRAUS - FECHADA (SLOTS EM TODAS AS FACES)</t>
  </si>
  <si>
    <t>SERVICE CABLE CONECTORIZADO FANOUT 12F OM4 LC-UPC/MPO12-UPC(M) 1.0D2/0.8D3 10.0M - UT - LSZH - ACQUA - TIPO B</t>
  </si>
  <si>
    <t>TRUNK CABLE PRE-TERMINATED FANOUT 12F OM4 LC-UPC/MPO12-UPC(M) 1.0D2/0.8D2 10.0M - UT - LSZH - AQUA - TYPE B</t>
  </si>
  <si>
    <t>CABLE TRONCAL CONECTORIZADO FANOUT 12F OM4 LC-UPC/MPO12-UPC(M) 1.0D2/0.8D2 10.0M - UT - LSZH - ACQUA - TIPO B</t>
  </si>
  <si>
    <t>SERVICE CABLE CONECTORIZADO FANOUT 12F SM BLI A/B G-657A LC-UPC/MPO12-APC(M) 1.0D2/0.8D3 10.0M - UT - LSZH - AZUL- TIPO B</t>
  </si>
  <si>
    <t>TRUNK CABLE PRE-TERMINATED FANOUT 12F SM BLI A/B G-657A LC-UPC/MPO12-APC(M) 1.0D2/0.8D3 10.0M - UT - LSZH - BLUE - TYPE B</t>
  </si>
  <si>
    <t>CABLE TRONCAL CONECTORIZADO FANOUT 12F SM BLI A/B G-657A LC-UPC/MPO12-APC(M) 1.0D2/0.8D3 10.0M - UT - LSZH - AZUL - TIPO B</t>
  </si>
  <si>
    <t>CORDAO MONOFIBRA CONECTORIZADO BLI A/B G-657A2 SC-APC/SC-APC 3.0M - LSZH - BRANCO - D3</t>
  </si>
  <si>
    <t>SIMPLEX OPTICAL PATCH CORD BLI A/B G-657A2 SC-APC/SC-APC 3.0M - LSZH - WHITE - D3</t>
  </si>
  <si>
    <t>PATCH CORD OPTICO MONOFIBRA CONECTORIZADO BLI A/B G-657A2 SC-APC/SC-APC 3.0M - LSZH - BLANCO - D3</t>
  </si>
  <si>
    <t>CORDAO MONOFIBRA CONECTORIZADO BLI A/B G-657A2 SC-APC/SC-APC 2.0M - LSZH - BRANCO - D3</t>
  </si>
  <si>
    <t>SIMPLEX OPTICAL PATCH CORD BLI A/B G-657A2 SC-APC/SC-APC 2.0M - LSZH - WHITE - D3</t>
  </si>
  <si>
    <t>PATCH CORD OPTICO MONOFIBRA CONECTORIZADO BLI A/B G-657A2 SC-APC/SC-APC 2.0M - LSZH - BLANCO - D3</t>
  </si>
  <si>
    <t>CABO OPTICO CFOA-SM-LV-AS-CMO15KN-S 36F RC (ABNT CL)</t>
  </si>
  <si>
    <t>OPTICAL CABLE CFOA-SM-LV-AS-CMO15KN-S 36F RC (ABNT CL)</t>
  </si>
  <si>
    <t>CABLE OPTICO CFOA-SM-LV-AS-CMO15KN-S 36F RC (ABNT CL)</t>
  </si>
  <si>
    <t>CONECTOR RJ45 MACHO DE CAMPO GIGALAN AUGMENTED CAT.6A INDUSTRIAL T568A/B BLINDADO - CINZA</t>
  </si>
  <si>
    <t>SHIELDED RJ45 FIELD PLUG GIGALAN AUGMENTED CAT.6A INDUSTRIAL T568A/B - GRIS</t>
  </si>
  <si>
    <t>CONECTOR RJ45 MACHO DE CAMPO GIGALAN AUGMENTED CAT.6A INDUSTRIAL T568A/B BLINDADO - GRIS</t>
  </si>
  <si>
    <t>ET03414</t>
  </si>
  <si>
    <t>a0A6100000blo0S</t>
  </si>
  <si>
    <t>CABO OPTICO AT-3BE27D6-024-TNGE</t>
  </si>
  <si>
    <t>OPTICAL CABLE AT-3BE27D6-024-TNGE</t>
  </si>
  <si>
    <t>CABLE OPTICO AT-3BE27D6-024-TNGE</t>
  </si>
  <si>
    <t>CABO OPTICO AT-3BE27D6-024-TMJE</t>
  </si>
  <si>
    <t>OPTICAL CABLEAT-3BE27D6-024-TMJE</t>
  </si>
  <si>
    <t>CABLE OPTICO AT-3BE27D6-024-TMJE</t>
  </si>
  <si>
    <t>CABO OPTICO AT-3BE27D6-024-TMFE</t>
  </si>
  <si>
    <t>OPTICAL CABLE AT-3BE27D6-024-TMFE</t>
  </si>
  <si>
    <t>CABLE OPTICOAT-3BE27D6-024-TMFE</t>
  </si>
  <si>
    <t>CABO OPTICO AT-3BE27D6-024-TMAE</t>
  </si>
  <si>
    <t>OPTICAL CABLE AT-3BE27D6-024-TMAE</t>
  </si>
  <si>
    <t>CABLE OPTICO AT-3BE27D6-024-TMAE</t>
  </si>
  <si>
    <t>CABO OPTICO AT-3BE27D6-024-TOEE</t>
  </si>
  <si>
    <t>OPTICAL CABLE AT-3BE27D6-024-TOEE</t>
  </si>
  <si>
    <t>CABLE OPTICO AT-3BE27D6-024-TOEE</t>
  </si>
  <si>
    <t>CABO OPTICO AT-3BE27D6-024-TRAE</t>
  </si>
  <si>
    <t>OPTICAL CABLE AT-3BE27D6-024-TRAE</t>
  </si>
  <si>
    <t>CABLE OPTICO AT-3BE27D6-024-TRAE</t>
  </si>
  <si>
    <t>CABO OPTICO AT-3BE27D6-024-TPFE</t>
  </si>
  <si>
    <t>OPTICAL CABLE AT-3BE27D6-024-TPFE</t>
  </si>
  <si>
    <t>CABLE OPTICO AT-3BE27D6-024-TPFE</t>
  </si>
  <si>
    <t>CABO OPTICO AT-3BE27D6-024-TMHE</t>
  </si>
  <si>
    <t>OPTICAL CABLE AT-3BE27D6-024-TMHE</t>
  </si>
  <si>
    <t>CABLE OPTICO AT-3BE27D6-024-TMHE</t>
  </si>
  <si>
    <t>CANALETA ITMAX - 300MM V-ELBOW 90 DEGREE - FULL SLOTTED</t>
  </si>
  <si>
    <t>CANALETA ITMAX - 300MM CURVA VERTICAL 90 GRADOS - CERRADA - FULL SLOTTED</t>
  </si>
  <si>
    <t>KIT COM 2 GROMMETS PARA CABOS DE 6 A 9MM CTOP INLINE</t>
  </si>
  <si>
    <t>KIT COM 2 GROMMETS PARA CABOS DE 9 A 12MM CTOP INLINE</t>
  </si>
  <si>
    <t>KIT COM 2 GROMMETS PARA CABOS DE 12 A 15MM CTOP INLINE</t>
  </si>
  <si>
    <t>EXTENSAO SOLIDA RJ-45 U/UTP GIGALAN PREMIUM CAT.6 - LSZH - T568B - 30.0M - CINZA</t>
  </si>
  <si>
    <t>U/UTP CAT.6 RJ-45 SOLID EXTENSION GIGALAN PREMIUM - LSZH - T568B - 30.0M - GRAY</t>
  </si>
  <si>
    <t>EXTENSION SOLIDO RJ-45 U/UTP GIGALAN PREMIUM CAT.6 - LSZH - T568B - 30.0M - GRIS</t>
  </si>
  <si>
    <t>CORDAO MONOFIBRA CONECTORIZADO 62.5 FC-UPC/SC-UPC 8.0M - COG - LARANJA</t>
  </si>
  <si>
    <t>SIMPLEX OPTICAL PATCH CORD 62.5 FC-UPC/SC-UPC 8.0M - OFN - ORANGE</t>
  </si>
  <si>
    <t>PATCH CORD OPTICO MONOFIBRA CONECTORIZADO 62.5 FC-UPC/SC-UPC 8.0M - COG - NARANJA</t>
  </si>
  <si>
    <t>CORDAO MONOFIBRA CONECTORIZADO 62.5 SC-UPC/ST-UPC 8.0M - COG - LARANJA</t>
  </si>
  <si>
    <t>SIMPLEX OPTICAL PATCH CORD 62.5 SC-UPC/ST-UPC 8.0M - OFN - ORANGE</t>
  </si>
  <si>
    <t>PATCH CORD OPTICO MONOFIBRA CONECTORIZADO 62.5 SC-UPC/ST-UPC 8.0M - COG - NARANJA</t>
  </si>
  <si>
    <t>CABO OPTICO CFOA-SM-LV-AS-CMO10KN-S 24F RC (ABNT CL)</t>
  </si>
  <si>
    <t>OPTICAL CABLE CFOA-SM-LV-AS-CMO10KN-S 24F RC (ABNT CL)</t>
  </si>
  <si>
    <t>CABLE OPTICO CFOA-SM-LV-AS-CMO10KN-S 24F RC (ABNT CL)</t>
  </si>
  <si>
    <t>CABO OPTICO CFOA-SM-LV-AS-CMO15KN-S 24F RC (ABNT CL)</t>
  </si>
  <si>
    <t>OPTICAL CABLE CFOA-SM-LV-AS-CMO15KN-S 24F RC (ABNT CL)</t>
  </si>
  <si>
    <t>CABLE OPTICO CFOA-SM-LV-AS-CMO15KN-S 24F RC (ABNT CL)</t>
  </si>
  <si>
    <t>CABO OPTICO CFOA-SM-LV-AS-CMO20KN-S-24F-RC (ABNT CL)</t>
  </si>
  <si>
    <t>OPTICAL CABLE CFOA-SM-LV-AS-CMO20KN-S-24F-RC (ABNT CL)</t>
  </si>
  <si>
    <t>CABLE OPTICO CFOA-SM-LV-AS-CMO20KN-S-24F-RC (ABNT CL)</t>
  </si>
  <si>
    <t>DIVISOR OPTICO PLC INDUSTRIAL PARA TRILHO DIN 1X4 BLI A/B G-657A LC-UPC/LC-UPC</t>
  </si>
  <si>
    <t>INDUSTRIAL PLC OPTICAL DIN RAIL SPLITTER 1X4 BLI A/B G-657A LC-UPC/LC-UPC</t>
  </si>
  <si>
    <t>DIVISOR OPTICO PLC INDUSTRIAL PARA RIEL DIN 1X4 BLI A/B G-657A LC-UPC/LC-UPC</t>
  </si>
  <si>
    <t>CABO OPTICO INDUSTRIAL CFOT-SM-EO 02F RISER PVC (FIBER-LAN INDOOR/OUTDOOR)</t>
  </si>
  <si>
    <t>OPTICAL CABLE INDUSTRIAL CFOT-SM-EO 02F RISER PVC (FIBER-LAN INDOOR/OUTDOOR)</t>
  </si>
  <si>
    <t>CABLE OPTICO INDUSTRIAL CFOT-SM-EO 02F RISER PVC (FIBER-LAN INDOOR/OUTDOOR)</t>
  </si>
  <si>
    <t>ET04494</t>
  </si>
  <si>
    <t>a0A4N00001pjxje</t>
  </si>
  <si>
    <t>DIVISOR OPTICO PLC INDUSTRIAL PARA TRILHO DIN 2X8 BLI A/B G-657A LC-UPC/LC-UPC</t>
  </si>
  <si>
    <t>INDUSTRIAL PLC OPTICAL DIN RAIL SPLITTER 2X8 BLI A/B G-657A LC-UPC/LC-UPC</t>
  </si>
  <si>
    <t>DIVISOR OPTICO PLC INDUSTRIAL PARA RIEL DIN 2X8 BLI A/B G-657A LC-UPC/LC-UPC</t>
  </si>
  <si>
    <t>CABO OPTICO CFOA-SM-LV-AS-CMO20KN-S-36F-RC (ABNT CL)</t>
  </si>
  <si>
    <t>OPTICAL CABLE CFOA-SM-LV-AS-CMO20KN-S-36F-RC (ABNT CL)</t>
  </si>
  <si>
    <t>CABLE OPTICO CFOA-SM-LV-AS-CMO20KN-S-36F-RC (ABNT CL)</t>
  </si>
  <si>
    <t>CABO OPTICO INDUSTRIAL CFOT-MM-EO 02F (50) RISER PVC (FIBER-LAN INDOOR/OUTDOOR)</t>
  </si>
  <si>
    <t>OPTICAL CABLE INDUSTRIAL CFOT-MM-EO 02F (50) RISER PVC (FIBER-LAN INDOOR/OUTDOOR)</t>
  </si>
  <si>
    <t>CABLE OPTICO INDUSTRIAL CFOT-MM-EO 02F (50) RISER PVC (FIBER-LAN INDOOR/OUTDOOR)</t>
  </si>
  <si>
    <t>CABO OPTICO INDUSTRIAL CFOT-MM-EO 04F (50) RISER PVC (FIBER-LAN INDOOR/OUTDOOR)</t>
  </si>
  <si>
    <t>OPTICAL CABLE INDUSTRIAL CFOT-MM-EO 04F (50) RISER PVC (FIBER-LAN INDOOR/OUTDOOR)</t>
  </si>
  <si>
    <t>CABLE OPTICO INDUSTRIAL CFOT-MM-EO 04F (50) RISER PVC (FIBER-LAN INDOOR/OUTDOOR)</t>
  </si>
  <si>
    <t>CABO OPTICO INDUSTRIAL CFOT-MM-EO 06F (50) RISER PVC (FIBER-LAN INDOOR/OUTDOOR)</t>
  </si>
  <si>
    <t>OPTICAL CABLE INDUSTRIAL CFOT-MM-EO 06F (50) RISER PVC (FIBER-LAN INDOOR/OUTDOOR)</t>
  </si>
  <si>
    <t>CABLE OPTICO INDUSTRIAL CFOT-MM-EO 06F (50) RISER PVC (FIBER-LAN INDOOR/OUTDOOR)</t>
  </si>
  <si>
    <t>CABO OPTICO INDUSTRIAL CFOT-MM-EO 08F (50) RISER PVC (FIBER-LAN INDOOR/OUTDOOR)</t>
  </si>
  <si>
    <t>OPTICAL CABLE INDUSTRIAL CFOT-MM-EO 08F (50) RISER PVC (FIBER-LAN INDOOR/OUTDOOR)</t>
  </si>
  <si>
    <t>CABLE OPTICO INDUSTRIAL CFOT-MM-EO 08F (50) RISER PVC (FIBER-LAN INDOOR/OUTDOOR)</t>
  </si>
  <si>
    <t>CABO OPTICO INDUSTRIAL CFOT-SM-EO 04F RISER PVC (FIBER-LAN INDOOR/OUTDOOR)</t>
  </si>
  <si>
    <t>OPTICAL CABLE INDUSTRIAL CFOT-SM-EO 04F RISER PVC (FIBER-LAN INDOOR/OUTDOOR)</t>
  </si>
  <si>
    <t>CABLE OPTICO INDUSTRIAL CFOT-SM-EO 04F RISER PVC (FIBER-LAN INDOOR/OUTDOOR)</t>
  </si>
  <si>
    <t>CABO OPTICO INDUSTRIAL CFOT-SM-EO 06F RISER PVC (FIBER-LAN INDOOR/OUTDOOR)</t>
  </si>
  <si>
    <t>OPTICAL CABLE INDUSTRIAL CFOT-SM-EO 06F RISER PVC (FIBER-LAN INDOOR/OUTDOOR)</t>
  </si>
  <si>
    <t>CABLE OPTICO INDUSTRIAL CFOT-SM-EO 06F RISER PVC (FIBER-LAN INDOOR/OUTDOOR)</t>
  </si>
  <si>
    <t>CABO OPTICO INDUSTRIAL CFOT-SM-EO 08F RISER PVC (FIBER-LAN INDOOR/OUTDOOR)</t>
  </si>
  <si>
    <t>OPTICAL CABLE INDUSTRIAL CFOT-SM-EO 08F RISER PVC (FIBER-LAN INDOOR/OUTDOOR)</t>
  </si>
  <si>
    <t>CABLE OPTICO INDUSTRIAL CFOT-SM-EO 08F RISER PVC (FIBER-LAN INDOOR/OUTDOOR)</t>
  </si>
  <si>
    <t>CABO OPTICO INDUSTRIAL CFOT-SM-EO 12F RISER PVC (FIBER-LAN INDOOR/OUTDOOR)</t>
  </si>
  <si>
    <t>OPTICAL CABLE INDUSTRIAL CFOT-SM-EO 12F RISER PVC (FIBER-LAN INDOOR/OUTDOOR)</t>
  </si>
  <si>
    <t>CABLE OPTICO INDUSTRIAL CFOT-SM-EO 12F RISER PVC (FIBER-LAN INDOOR/OUTDOOR)</t>
  </si>
  <si>
    <t>CABO OPTICO INDUSTRIAL CFOT-MM-EO 12F (50) RISER PVC (FIBER-LAN INDOOR/OUTDOOR)</t>
  </si>
  <si>
    <t>OPTICAL CABLE INDUSTRIAL CFOT-MM-EO 12F (50) RISER PVC (FIBER-LAN INDOOR/OUTDOOR)</t>
  </si>
  <si>
    <t>CABLE OPTICO INDUSTRIAL CFOT-MM-EO 12F (50) RISER PVC (FIBER-LAN INDOOR/OUTDOOR)</t>
  </si>
  <si>
    <t>CABO OPTICO INDUSTRIAL CFOT-MM-EO 02F (62.5) RISER PVC (FIBER-LAN INDOOR/OUTDOOR)</t>
  </si>
  <si>
    <t>OPTICAL CABLE INDUSTRIAL CFOT-MM-EO 02F (62.5) RISER PVC (FIBER-LAN INDOOR/OUTDOOR)</t>
  </si>
  <si>
    <t>CABLE OPTICO INDUSTRIAL CFOT-MM-EO 02F (62.5) RISER PVC (FIBER-LAN INDOOR/OUTDOOR)</t>
  </si>
  <si>
    <t>CABO OPTICO INDUSTRIAL CFOT-MM-EO 04F (62.5) RISER PVC (FIBER-LAN INDOOR/OUTDOOR)</t>
  </si>
  <si>
    <t>OPTICAL CABLE INDUSTRIAL CFOT-MM-EO 04F (62.5) RISER PVC (FIBER-LAN INDOOR/OUTDOOR)</t>
  </si>
  <si>
    <t>CABLE OPTICO INDUSTRIAL CFOT-MM-EO 04F (62.5) RISER PVC (FIBER-LAN INDOOR/OUTDOOR)</t>
  </si>
  <si>
    <t>CABO OPTICO INDUSTRIAL CFOT-SM-EOR 12F COG PVC (FIBER-LAN-AR (PFV) INDOOR/OUTDOOR)</t>
  </si>
  <si>
    <t>ET04497</t>
  </si>
  <si>
    <t>a0A4N00001pjxt0</t>
  </si>
  <si>
    <t>CABO OPTICO INDUSTRIAL CFOT-MM-EO 06F (62.5) RISER PVC (FIBER-LAN INDOOR/OUTDOOR)</t>
  </si>
  <si>
    <t>OPTICAL CABLE INDUSTRIAL CFOT-MM-EO 06F (62.5) RISER PVC (FIBER-LAN INDOOR/OUTDOOR)</t>
  </si>
  <si>
    <t>CABLE OPTICO INDUSTRIAL CFOT-MM-EO 06F (62.5) RISER PVC (FIBER-LAN INDOOR/OUTDOOR)</t>
  </si>
  <si>
    <t>CABO OPTICO INDUSTRIAL CFOT-MM-EO 08F (62.5) RISER PVC (FIBER-LAN INDOOR/OUTDOOR)</t>
  </si>
  <si>
    <t>OPTICAL CABLE INDUSTRIAL CFOT-MM-EO 08F (62.5) RISER PVC (FIBER-LAN INDOOR/OUTDOOR)</t>
  </si>
  <si>
    <t>CABLE OPTICO INDUSTRIAL CFOT-MM-EO 08F (62.5) RISER PVC (FIBER-LAN INDOOR/OUTDOOR)</t>
  </si>
  <si>
    <t>CABO OPTICO INDUSTRIAL CFOT-MM-EO 12F (62.5) RISER PVC (FIBER-LAN INDOOR/OUTDOOR)</t>
  </si>
  <si>
    <t>OPTICAL CABLE INDUSTRIAL CFOT-MM-EO 12F (62.5) RISER PVC (FIBER-LAN INDOOR/OUTDOOR)</t>
  </si>
  <si>
    <t>CABLE OPTICO INDUSTRIAL CFOT-MM-EO 12F (62.5) RISER PVC (FIBER-LAN INDOOR/OUTDOOR)</t>
  </si>
  <si>
    <t>CABO OPTICO CFOA-SM-AS80-S 72F G-652D TS NR</t>
  </si>
  <si>
    <t>OPTICAL CABLE CFOA-SM-AS80-S 72F G-652D TS NR</t>
  </si>
  <si>
    <t>CABLE OPTICO CFOA-SM-AS80-S 72F G-652D TS NR</t>
  </si>
  <si>
    <t>CABO OPTICO INDUSTRIAL CFOT-SM-EOR 08F COG PVC (FIBER-LAN-AR (PFV) INDOOR/OUTDOOR)</t>
  </si>
  <si>
    <t>OPTICAL CABLE INDUSTRIAL CFOT-SM-EOR 08F COG PVC (FIBER-LAN-AR (PFV) INDOOR/OUTDOOR)</t>
  </si>
  <si>
    <t>CABLE OPTICO INDUSTRIAL CFOT-SM-EOR 08F COG PVC (FIBER-LAN-AR (PFV) INDOOR/OUTDOOR)</t>
  </si>
  <si>
    <t>CABO OPTICO INDUSTRIAL CFOT-SM-EOR 06F COG PVC (FIBER-LAN-AR (PFV) INDOOR/OUTDOOR)</t>
  </si>
  <si>
    <t>OPTICAL CABLE INDUSTRIAL CFOT-SM-EOR 06F COG PVC (FIBER-LAN-AR (PFV) INDOOR/OUTDOOR)</t>
  </si>
  <si>
    <t>CABLE OPTICO INDUSTRIAL CFOT-SM-EOR 06F COG PVC (FIBER-LAN-AR (PFV) INDOOR/OUTDOOR)</t>
  </si>
  <si>
    <t>CABO OPTICO INDUSTRIAL CFOT-SM-EOR 04F COG PVC (FIBER-LAN-AR (PFV) INDOOR/OUTDOOR)</t>
  </si>
  <si>
    <t>OPTICAL CABLE INDUSTRIAL CFOT-SM-EOR 04F COG PVC (FIBER-LAN-AR (PFV) INDOOR/OUTDOOR)</t>
  </si>
  <si>
    <t>CABLE OPTICO INDUSTRIAL CFOT-SM-EOR 04F COG PVC (FIBER-LAN-AR (PFV) INDOOR/OUTDOOR)</t>
  </si>
  <si>
    <t>CABO OPTICO INDUSTRIAL CFOT-SM-EOR 02F COG PVC (FIBER-LAN-AR (PFV) INDOOR/OUTDOOR)</t>
  </si>
  <si>
    <t>OPTICAL CABLE INDUSTRIAL CFOT-SM-EOR 02F COG PVC (FIBER-LAN-AR (PFV) INDOOR/OUTDOOR)</t>
  </si>
  <si>
    <t>CABLE OPTICO INDUSTRIAL CFOT-SM-EOR 02F COG PVC (FIBER-LAN-AR (PFV) INDOOR/OUTDOOR)</t>
  </si>
  <si>
    <t>CABO OPTICO INDUSTRIAL CFOT-MM-EOR 02F (62.5) COG PVC (FIBER-LAN-AR (PFV) INDOOR/OUTDOOR)</t>
  </si>
  <si>
    <t>OPTICAL CABLE INDUSTRIAL CFOT-MM-EOR 02F (62.5) COG PVC (FIBER-LAN-AR (PFV) INDOOR/OUTDOOR)</t>
  </si>
  <si>
    <t>CABLE OPTICO INDUSTRIAL CFOT-MM-EOR 02F (62.5) COG PVC (FIBER-LAN-AR (PFV) INDOOR/OUTDOOR)</t>
  </si>
  <si>
    <t>CABO OPTICO INDUSTRIAL CFOT-MM-EOR 04F (62.5) COG PVC (FIBER-LAN-AR (PFV) INDOOR/OUTDOOR)</t>
  </si>
  <si>
    <t>OPTICAL CABLE INDUSTRIAL CFOT-MM-EOR 04F (62.5) COG PVC (FIBER-LAN-AR (PFV) INDOOR/OUTDOOR)</t>
  </si>
  <si>
    <t>CABLE OPTICO INDUSTRIAL CFOT-MM-EOR 04F (62.5) COG PVC (FIBER-LAN-AR (PFV) INDOOR/OUTDOOR)</t>
  </si>
  <si>
    <t>CABO OPTICO INDUSTRIAL CFOT-MM-EOR 06F (62.5) COG PVC (FIBER-LAN-AR (PFV) INDOOR/OUTDOOR)</t>
  </si>
  <si>
    <t>OPTICAL CABLE INDUSTRIAL CFOT-MM-EOR 06F (62.5) COG PVC (FIBER-LAN-AR (PFV) INDOOR/OUTDOOR)</t>
  </si>
  <si>
    <t>CABLE OPTICO INDUSTRIAL CFOT-MM-EOR 06F (62.5) COG PVC (FIBER-LAN-AR (PFV) INDOOR/OUTDOOR)</t>
  </si>
  <si>
    <t>CABO OPTICOCABO OPTICO INDUSTRIAL CFOT-MM-EOR 08F (62.5) COG PVC (FIBER-LAN-AR (PFV) INDOOR/OUTDOOR)</t>
  </si>
  <si>
    <t>OPTICAL CABLE INDUSTRIAL CFOT-MM-EOR 08F (62.5) COG PVC (FIBER-LAN-AR (PFV) INDOOR/OUTDOOR)</t>
  </si>
  <si>
    <t>CABLE OPTICO INDUSTRIAL CFOT-MM-EOR 08F (62.5) COG PVC (FIBER-LAN-AR (PFV) INDOOR/OUTDOOR)</t>
  </si>
  <si>
    <t>CABO OPTICO INDUSTRIAL CFOT-MM-EOR 12F (62.5) COG PVC (FIBER-LAN-AR (PFV) INDOOR/OUTDOOR)</t>
  </si>
  <si>
    <t>OPTICAL CABLE INDUSTRIAL CFOT-MM-EOR 12F (62.5) COG PVC (FIBER-LAN-AR (PFV) INDOOR/OUTDOOR)</t>
  </si>
  <si>
    <t>CABLE OPTICO INDUSTRIAL CFOT-MM-EOR 12F (62.5) COG PVC (FIBER-LAN-AR (PFV) INDOOR/OUTDOOR)</t>
  </si>
  <si>
    <t>CABO OPTICO CFOA-MM-DDR-S 12F (50) OM3 TS (PFV) LSZH</t>
  </si>
  <si>
    <t>OPTICAL CABLE CFOA-MM-DDR-S 12F (50) OM3 TS (PFV) LSZH</t>
  </si>
  <si>
    <t>CABLE OPTICO CFOA-MM-DDR-S 12F (50) OM3 TS (PFV) LSZH</t>
  </si>
  <si>
    <t>CORDAO MONOFIBRA CONECTORIZADO SM G-652D LC-UPC/SC-APC 2.0M - LSZH - AMARELO</t>
  </si>
  <si>
    <t>PATCH CORD SM G-652D LC-UPC/SC-APC 2.0M - LSZH - AMARELO</t>
  </si>
  <si>
    <t>CORDON MONOFIBRA CONECTORIZADO SM G-652D LC-UPC/SC-APC 2.0M - LSZH - AMARELO</t>
  </si>
  <si>
    <t>CORDAO DUPLEX CONECTORIZADO 62.5 SC-UPC/SC-UPC 3.0M - COG - LARANJA</t>
  </si>
  <si>
    <t>DUPLEX OPTICAL PATCH CORD 62.5 SC-UPC/SC-UPC 3.0M - OFN - ORANGE</t>
  </si>
  <si>
    <t>PATCH CORD OPTICO DUPLEX CONECTORIZADO 62.5 SC-UPC/SC-UPC 3.0M - COG - NARANJA</t>
  </si>
  <si>
    <t>CABO OPTICO AT-3LE12YT-024</t>
  </si>
  <si>
    <t>OPTICAL CABLE AT-3LE12YT-024</t>
  </si>
  <si>
    <t>CABLE OPTICO AT-3LE12YT-024</t>
  </si>
  <si>
    <t>CABO OPTICO AT-3LE12YT-012</t>
  </si>
  <si>
    <t>OPTICAL CABLE AT-3LE12YT-012</t>
  </si>
  <si>
    <t>CABLE OPTICO AT-3LE12YT-012</t>
  </si>
  <si>
    <t>CABO OPTICO AT-3LE12YT-036</t>
  </si>
  <si>
    <t>OPTICAL CABLE AT-3LE12YT-036</t>
  </si>
  <si>
    <t>CABLE OPTICO AT-3LE12YT-036</t>
  </si>
  <si>
    <t>CABO OPTICO AT-3LE12YT-048</t>
  </si>
  <si>
    <t>OPTICAL CABLE AT-3LE12YT-048</t>
  </si>
  <si>
    <t>CABLE OPTICO AT-3LE12YT-048</t>
  </si>
  <si>
    <t>CABO OPTICO AT-3LE12YT-072</t>
  </si>
  <si>
    <t>OPTICAL CABLE AT-3LE12YT-072</t>
  </si>
  <si>
    <t>CABLE OPTICO AT-3LE12YT-072</t>
  </si>
  <si>
    <t>CANALETA ITMAX - 100MM CURVA VERTICAL 90 GRAUS - FECHADA (SLOTS EM TODAS AS FACES)</t>
  </si>
  <si>
    <t>CANALETA ITMAX - 100MM V-ELBOW 90 DEGREE - FULL SLOTTED</t>
  </si>
  <si>
    <t>CANALETA ITMAX - 100MM CURVA VERTICAL 90 GRADOS - CERRADA - FULL SLOTTED</t>
  </si>
  <si>
    <t>CABO OPTICO AT-3LE12YT-096</t>
  </si>
  <si>
    <t>OPTICAL CABLE AT-3LE12YT-096</t>
  </si>
  <si>
    <t>CABLE OPTICO AT-3LE12YT-096</t>
  </si>
  <si>
    <t>CABO OPTICO AT-3LE12YT-144</t>
  </si>
  <si>
    <t>OPTICAL CABLE AT-3LE12YT-144</t>
  </si>
  <si>
    <t>CABLE OPTICO AT-3LE12YT-144</t>
  </si>
  <si>
    <t>CABO TRANSMISSAO DE DADOS GIGALAN GREEN U/UTP 23AWGX4P CAT.6 LSZH IEC 60332-3 AM RIB</t>
  </si>
  <si>
    <t>DATA CABLE  GIGALAN GREEN U/UTP 23AWGX4P CAT.6 LSZH IEC 60332-3 AM RIB</t>
  </si>
  <si>
    <t>CABLE PARA TRANSMISION DE DATOS GIGALAN GREEN U/UTP 23AWGX4P CAT.6 LSZH IEC 60332-3 AM RIB</t>
  </si>
  <si>
    <t>ET04103</t>
  </si>
  <si>
    <t>a0A6100001fDoKg</t>
  </si>
  <si>
    <t>CANALETA ITMAX - 300MM CURVA HORIZONTAL 90 GRAUS - SEM TAMPA</t>
  </si>
  <si>
    <t>CANALETA ITMAX - 300MM H-ELBOW 90 DEGREE - WITHOUT LID</t>
  </si>
  <si>
    <t>CANALETA ITMAX - 300MM CURVA HORIZONTAL 90 GRADOS - SIN TAPA</t>
  </si>
  <si>
    <t>CABO OPTICO CFOA-SM-LV-AS-CMO5KN-S 24F NR (12F NZD - 12F LWP)</t>
  </si>
  <si>
    <t>OPTICAL CABLE CFOA-SM-LV-AS-CMO5KN-S 24F G-652D NR (12F NZD - 12F LWP)</t>
  </si>
  <si>
    <t>CABLE OPTICO CFOA-SM-LV-AS-CMO5KN-S 24F G-652D NR (12F NZD - 12F LWP)</t>
  </si>
  <si>
    <t>PAINEL EXTERNO INOX AISI-316 - IP-66</t>
  </si>
  <si>
    <t>CONSCIUS MANAGER - MÓDULO MOBILE - LICENÇA DE USO 1 ANO - ON PREMISES</t>
  </si>
  <si>
    <t>CONSCIUS MANAGER - MOBILE MODULE - LICENSE OF USE 1 YEAR - ON PREMISES</t>
  </si>
  <si>
    <t>CONSCIUS MANAGER - MÓDULO MOBILE - LICENCIA DE USO 1 AÑO - ON PREMISES</t>
  </si>
  <si>
    <t>PATCH CORD F/UTP GIGALAN AUGMENTED GREEN CAT.6A - LSZH - T568A/B - 5.0M - AMARELO (BLINDADO)</t>
  </si>
  <si>
    <t>F/UTP CAT.6A COPPER PATCH CORD GIGALAN AUGMENTED GREEN - LSZH - T568A/B - 5.0M - YELLOW (SHIELDED)</t>
  </si>
  <si>
    <t>PATCH CORD F/UTP GIGALAN AUGMENTED GREEN CAT.6A - LSZH - T568A/B - 5.0M - AMARILLO (BLINDADO)</t>
  </si>
  <si>
    <t>EXTENSAO MONOFIBRA BLI A/B G-657A FC-APC 1.5M - COG - AMARELO - D0.9</t>
  </si>
  <si>
    <t>SIMPLEX OPTICAL PIGTAIL BLI A/B G-657A FC-APC 1.5M - OFN - YELLOW - D0.9</t>
  </si>
  <si>
    <t>EXTENSION MONOFIBRA BLI A/B G-657A FC-APC 1.5M - COG - AMARILLO - D0.9</t>
  </si>
  <si>
    <t>CORDAO DUPLEX CONECTORIZADO BLI A/B G-657A FC-APC/FC-UPC 2.0M - LSZH - AZUL</t>
  </si>
  <si>
    <t>DUPLEX OPTICAL PATCH CORD BLI A/B G-657A FC-APC/FC-UPC 2.0M - LSZH - BLUE</t>
  </si>
  <si>
    <t>PATCH CORD OPTICO DUPLEX CONECTORIZADO BLI A/B G-657A FC-APC/FC-UPC 2.0M - LSZH - AZUL</t>
  </si>
  <si>
    <t>ANTENA PARABOLICA VAZADA, 4.7GHZ (4.4-5.0), 2.0M, 36DBI, DUPLA POL, AEV 1.53M2, N FÊMEA COM JUMPER N-MACHO 1.5M - ALG</t>
  </si>
  <si>
    <t>CONECTOR PARALELO P CABO OPDC 9,2MM / OPDC 9,2MM</t>
  </si>
  <si>
    <t>PARALELLEL CONECTOR FOR OPDC 9.2MM/OPDC 9.2MM</t>
  </si>
  <si>
    <t>CONECTOR PARALELO P CABLE OPDC 9,2MM/OPDC 9,2MM</t>
  </si>
  <si>
    <t>ET04037</t>
  </si>
  <si>
    <t>a0A6100001OVasy</t>
  </si>
  <si>
    <t>CABO OPTICO CFOA-SM-DD-S 12F TS RC (G-652D) (ABNT CL)</t>
  </si>
  <si>
    <t>OPTICAL CABLE CFOA-SM-DD-S 12F TS RC (G-652D) (ABNT CL)</t>
  </si>
  <si>
    <t>CABLE OPTICO CFOA-SM-DD-S 12F TS RC (G-652D) (ABNT CL)</t>
  </si>
  <si>
    <t>CABO OPTICO AT-3BEH2YT-012-LSZH</t>
  </si>
  <si>
    <t>OPTICAL CABLE AT-3BEH2YT-012-LSZH</t>
  </si>
  <si>
    <t>CABLE OPTICO AT-3BEH2YT-012-LSZH</t>
  </si>
  <si>
    <t>*DIO BT48 06F SM LC-UPC (PIGTAIL ABNT)</t>
  </si>
  <si>
    <t>*ODF BT48 06F SM LC-UPC (PIGTAIL ABNT)</t>
  </si>
  <si>
    <t>FK-CEO-6M-240F (96F) (CEO - 6 KITs DE DERIVAÇÃO)</t>
  </si>
  <si>
    <t>FK-CEO-6M-240F (96F) (CEO - 6 DERIVATION KIT)</t>
  </si>
  <si>
    <t>FK-CEO-6M-240F (96F) (CEO - 6 KITs DE DERIVACION)</t>
  </si>
  <si>
    <t>FK-CEO-6M-240F (72F) (CEO - 6 KITs DE DERIVAÇÃO)</t>
  </si>
  <si>
    <t>FK-CEO-6M-240F (72F) (CEO - 6 KITs DE DERIVACION)</t>
  </si>
  <si>
    <t>CAIXA TERMINAL OPTICA PRE-CONECTORIZADA FK-CTOP-16P (8 PIGTAILS TELCORDIA SLIM)</t>
  </si>
  <si>
    <t>PRE-TERMINATED SLIMBOX DROP TERMINAL FK-CTOP-16P (8 PIGTAILS TELCORDIA SLIM)</t>
  </si>
  <si>
    <t>CAJA TERMINAL OPTICA PRE-CONECTORIZADA FK-CTOP-16P (8 PIGTAILS TELCORDIA SLIM) (CTNO)</t>
  </si>
  <si>
    <t>CABLE OPTICO CFOAC-BLI-CD-01-CO-LSZH A2 CZ - ROLLO 80M (DROP FAST COMPACTO) SC-APC</t>
  </si>
  <si>
    <t>CABO OPTICO CFOA-SM-AS120-S 144F G-652D ZWP TS</t>
  </si>
  <si>
    <t>OPTICAL CABLE CFOA-SM-AS120-S 144F G-652D ZWP TS</t>
  </si>
  <si>
    <t>CABLE OPTICO CCFOA-SM-AS120-S 144F G-652D ZWP TS</t>
  </si>
  <si>
    <t>CABO OPTICO LGBC-006G-WRY-5</t>
  </si>
  <si>
    <t>OPTICAL CABLE LGBC-006G-WRY-5</t>
  </si>
  <si>
    <t>CABLE OPTICO LGBC-006G-WRY-5</t>
  </si>
  <si>
    <t>CABO OPTICO CFOA-SM-DDR-S 60F TS (PFV) LSZH (ABNT CL)</t>
  </si>
  <si>
    <t>OPTICAL CABLE CFOA-SM-DDR-S 60F TS (PFV) LSZH (ABNT CL)</t>
  </si>
  <si>
    <t>CABLE OPTICO CFOA-SM-DDR-S 60F TS (PFV) LSZH (ABNT CL)</t>
  </si>
  <si>
    <t>CABO OPTICO CFOA-SM-DDR-S 30F TS (PFV) LSZH (ABNT CL)</t>
  </si>
  <si>
    <t>OPTICAL CABLE CFOA-SM-DDR-S 30F TS (PFV) LSZH (ABNT CL)</t>
  </si>
  <si>
    <t>CABLE OPTICO CFOA-SM-DDR-S 30F TS (PFV) LSZH (ABNT CL)</t>
  </si>
  <si>
    <t>DIVISOR OPTICO PLC MODULAR LGX 1X32 BLI G-657A1 SC-APC/MPO8-APC</t>
  </si>
  <si>
    <t>MODULAR OPTICAL SPLITTER PLC LGX 1X32 BLI G-657A1 SC-APC/MPO8-APC</t>
  </si>
  <si>
    <t>ET04493</t>
  </si>
  <si>
    <t>a0A4N00001pjwyx</t>
  </si>
  <si>
    <t>DIVISOR OPTICO PLC MODULAR LGX 2X32 BLI G-657A1 SC-APC/MPO8-APC</t>
  </si>
  <si>
    <t>MODULAR OPTICAL SPLITTER PLC LGX 2X32 BLI G-657A1 SC-APC/MPO8-APC</t>
  </si>
  <si>
    <t>CABO OPTICO CFOA-NZD-DD-S 72F (ABNT CL)</t>
  </si>
  <si>
    <t>OPTICAL CABLE CFOA-NZD-DD-S 72F (ABNT CL)</t>
  </si>
  <si>
    <t>CABLE OPTICO CFOA-NZD-DD-S 72F (ABNT CL)</t>
  </si>
  <si>
    <t>SERVICE CABLE INDUSTRIAL CONECTORIZADO 02F SM LC-UPC(IP67)/NC 2.5M - TIGHT - RISER - PRETO - IO (A - B)</t>
  </si>
  <si>
    <t>INDUSTRIAL TRUNK CABLE PRE-TERMINATED 02F SM LC-UPC(IP67)/NC 2.5M - TIGHT - RISER - BLACK - IO (A - B)</t>
  </si>
  <si>
    <t>CABLE TRONCAL CONECTORIZADO INDUSTRIAL 02F SM LC-UPC(IP67)/NC 2.5M - TIGHT - RISER - NEGRO  - IO (A - B)</t>
  </si>
  <si>
    <t>ET03090</t>
  </si>
  <si>
    <t>a0A6100000blnwm</t>
  </si>
  <si>
    <t>SERVICE CABLE CONECTORIZADO 24F OM4 MPO12-UPC(M)/MPO12-UPC(M) 0.8D3/0.8D3 115.0M - TS - LSZH - ACQUA - TIPO B</t>
  </si>
  <si>
    <t>TRUNK CABLE PRE-TERMINATED 24F OM4 MPO12-UPC(M)/MPO12-UPC(M) 0.8D3/0.8D3 115.0M - TS - LSZH - AQUA - TYPE B</t>
  </si>
  <si>
    <t>CABLE TRONCAL CONECTORIZADO 24F OM4 MPO12-UPC(M)/MPO12-UPC(M) 0.8D3/0.8D3 115.0M - TS - LSZH - ACQUA - TIPO B</t>
  </si>
  <si>
    <t>SERVICE CABLE CONECTORIZADO 12F OM4 MPO12-UPC(M)/MPO12-UPC(M) 0.8D3/0.8D3 490.0M - DDR-S-TS (PFV) - LSZH - PRETO/ACQUA - TIPO B</t>
  </si>
  <si>
    <t>TRUNK CABLE PRE-TERMINATED 12F OM4 MPO12-UPC(M)/MPO12-UPC(M) 0.8D3/0.8D3 490.0M - DDR-S-TS (PFV) - LSZH - BLACK/AQUA - TYPE B</t>
  </si>
  <si>
    <t>CABLE TRONCAL CONECTORIZADO 12F OM4 MPO12-UPC(M)/MPO12-UPC(M) 0.8D3/0.8D3 490.0M - DDR-S-TS (PFV) - LSZH - NEGRO/ACQUA - TIPO B</t>
  </si>
  <si>
    <t>SERVICE CABLE CONECTORIZADO 12F OM4 MPO12-UPC(M)/MPO12-UPC(M) 0.8D3/0.8D3 525.0M - DDR-S-TS (PFV) - LSZH - PRETO/ACQUA - TIPO B</t>
  </si>
  <si>
    <t>TRUNK CABLE PRE-TERMINATED 12F OM4 MPO12-UPC(M)/MPO12-UPC(M) 0.8D3/0.8D3 525.0M - DDR-S-TS (PFV) - LSZH - BLACK/AQUA - TYPE B</t>
  </si>
  <si>
    <t>CABLE TRONCAL CONECTORIZADO 12F OM4 MPO12-UPC(M)/MPO12-UPC(M) 0.8D3/0.8D3 525.0M - DDR-S-TS (PFV) - LSZH - NEGRO/ACQUA - TIPO B</t>
  </si>
  <si>
    <t>SERVICE CABLE CONECTORIZADO 12F OM4 MPO12-UPC(M)/MPO12-UPC(M) 0.8D3/0.8D3 540.0M - DDR-S-TS (PFV) - LSZH - PRETO/ACQUA - TIPO B</t>
  </si>
  <si>
    <t>TRUNK CABLE PRE-TERMINATED 12F OM4 MPO12-UPC(M)/MPO12-UPC(M) 0.8D3/0.8D3 540.0M - DDR-S-TS (PFV) - LSZH - BLACK/AQUA - TYPE B</t>
  </si>
  <si>
    <t>CABLE TRONCAL CONECTORIZADO 12F OM4 MPO12-UPC(M)/MPO12-UPC(M) 0.8D3/0.8D3 540.0M - DDR-S-TS (PFV) - LSZH - NEGRO/ACQUA - TIPO B</t>
  </si>
  <si>
    <t>SERVICE CABLE CONECTORIZADO 12F OM4 MPO12-UPC(M)/MPO12-UPC(M) 0.8D3/0.8D3 115.0M - UT - LSZH - ACQUA - TIPO B</t>
  </si>
  <si>
    <t>TRUNK CABLE PRE-TERMINATED 12F OM4 MPO12-UPC(M)/MPO12-UPC(M) 0.8D3/0.8D3 115.0M - UT - LSZH - AQUA - TYPE B</t>
  </si>
  <si>
    <t>CABLE TRONCAL CONECTORIZADO 12F OM4 MPO12-UPC(M)/MPO12-UPC(M) 0.8D3/0.8D3 115.0M - UT - LSZH - ACQUA - TIPO B</t>
  </si>
  <si>
    <t>SERVICE CABLE CONECTORIZADO 12F OM4 MPO12-UPC(M)/MPO12-UPC(M) 0.8D3/0.8D3 215.0M - DDR-S-TS (PFV) - LSZH - PRETO/ACQUA - TIPO B</t>
  </si>
  <si>
    <t>TRUNK CABLE PRE-TERMINATED 12F OM4 MPO12-UPC(M)/MPO12-UPC(M) 0.8D3/0.8D3 215.0M - DDR-S-TS (PFV) - LSZH - BLACK/AQUA - TYPE B</t>
  </si>
  <si>
    <t>CABLE TRONCAL CONECTORIZADO 12F OM4 MPO12-UPC(M)/MPO12-UPC(M) 0.8D3/0.8D3 215.0M - DDR-S-TS (PFV) - LSZH - NEGRO/ACQUA - TIPO B</t>
  </si>
  <si>
    <t>SERVICE CABLE CONECTORIZADO 12F OM4 MPO12-UPC(M)/MPO12-UPC(M) 0.8D3/0.8D3 105.0M - UT - LSZH - ACQUA - TIPO B</t>
  </si>
  <si>
    <t>TRUNK CABLE PRE-TERMINATED 12F OM4 MPO12-UPC(M)/MPO12-UPC(M) 0.8D3/0.8D3 105.0M - UT - LSZH - AQUA - TYPE B</t>
  </si>
  <si>
    <t>CABLE TRONCAL CONECTORIZADO 12F OM4 MPO12-UPC(M)/MPO12-UPC(M) 0.8D3/0.8D3 105.0M - UT - LSZH - ACQUA - TIPO B</t>
  </si>
  <si>
    <t>SERVICE CABLE CONECTORIZADO 12F OM4 MPO12-UPC(M)/MPO12-UPC(M) 0.8D3/0.8D3 370.0M - DDR-S-TS (PFV) - LSZH - PRETO/ACQUA - TIPO B</t>
  </si>
  <si>
    <t>TRUNK CABLE PRE-TERMINATED 12F OM4 MPO12-UPC(M)/MPO12-UPC(M) 0.8D3/0.8D3 370.0M - DDR-S-TS (PFV) - LSZH - BLACK/AQUA - TYPE B</t>
  </si>
  <si>
    <t>CABLE TRONCAL CONECTORIZADO 12F OM4 MPO12-UPC(M)/MPO12-UPC(M) 0.8D3/0.8D3 370.0M - DDR-S-TS (PFV) - LSZH - NEGRO/ACQUA - TIPO B</t>
  </si>
  <si>
    <t>SERVICE CABLE CONECTORIZADO 12F OM4 MPO12-UPC(M)/MPO12-UPC(M) 0.8D3/0.8D3 405.0M - DDR-S-TS (PFV) - LSZH - PRETO/ACQUA - TIPO B</t>
  </si>
  <si>
    <t>TRUNK CABLE PRE-TERMINATED 12F OM4 MPO12-UPC(M)/MPO12-UPC(M) 0.8D3/0.8D3 405.0M - DDR-S-TS (PFV) - LSZH - BLACK/AQUA - TYPE B</t>
  </si>
  <si>
    <t>CABLE TRONCAL CONECTORIZADO 12F OM43 MPO12-UPC(M)/MPO12-UPC(M) 0.8D3/0.8D3 405.0M - DDR-S-TS (PFV) - LSZH - NEGRO/ACQUA - TIPO B</t>
  </si>
  <si>
    <t>SERVICE CABLE CONECTORIZADO 12F OM4 MPO12-UPC(M)/MPO12-UPC(M) 0.8D3/0.8D3 440.0M - DDR-S-TS (PFV) - LSZH - PRETO/ACQUA - TIPO B</t>
  </si>
  <si>
    <t>TRUNK CABLE PRE-TERMINATED 12F OM4 MPO12-UPC(M)/MPO12-UPC(M) 0.8D3/0.8D3 440.0M - DDR-S-TS (PFV) - LSZH - BLACK/AQUA - TYPE B</t>
  </si>
  <si>
    <t>CABLE TRONCAL CONECTORIZADO 12F OM4 MPO12-UPC(M)/MPO12-UPC(M) 0.8D3/0.8D3 440.0M - DDR-S-TS (PFV) - LSZH - NEGRO/ACQUA - TIPO B</t>
  </si>
  <si>
    <t>SERVICE CABLE CONECTORIZADO 12F OM4 MPO12-UPC(M)/MPO12-UPC(M) 0.8D3/0.8D3 455.0M - DDR-S-TS (PFV) - LSZH - PRETO/ACQUA - TIPO B</t>
  </si>
  <si>
    <t>TRUNK CABLE PRE-TERMINATED 12F OM4 MPO12-UPC(M)/MPO12-UPC(M) 0.8D3/0.8D3 455.0M - DDR-S-TS (PFV) - LSZH - BLACK/AQUA - TYPE B</t>
  </si>
  <si>
    <t>CABLE TRONCAL CONECTORIZADO 12F OM4 MPO12-UPC(M)/MPO12-UPC(M) 0.8D3/0.8D3 455.0M - DDR-S-TS (PFV) - LSZH - NEGRO/ACQUA - TIPO B</t>
  </si>
  <si>
    <t>SERVICE CABLE CONECTORIZADO 12F OM4 MPO12-UPC(M)/MPO12-UPC(M) 0.8D3/0.8D3 300.0M - DDR-S-TS (PFV) - LSZH - PRETO/ACQUA - TIPO B</t>
  </si>
  <si>
    <t>TRUNK CABLE PRE-TERMINATED 12F OM4 MPO12-UPC(M)/MPO12-UPC(M) 0.8D3/0.8D3 300.0M - DDR-S-TS (PFV) - LSZH - BLACK/AQUA - TYPE B</t>
  </si>
  <si>
    <t>CABLE TRONCAL CONECTORIZADO 12F OM4 MPO12-UPC(M)/MPO12-UPC(M) 0.8D3/0.8D3 300.0M - DDR-S-TS (PFV) - LSZH - NEGRO/ACQUA - TIPO B</t>
  </si>
  <si>
    <t>MODEM OPTICO ONT GPON 324-10R (MODELO EXPORT.)</t>
  </si>
  <si>
    <t>OPTICAL MODEM GPON ONT 324-10R (EXPORT MODEL)</t>
  </si>
  <si>
    <t>ET04496</t>
  </si>
  <si>
    <t>a0A4N00001pjxkh</t>
  </si>
  <si>
    <t>MODEM OPTICO ONT GPON 324-10R</t>
  </si>
  <si>
    <t>OPTICAL MODEM GPON ONT 324-10R</t>
  </si>
  <si>
    <t>ET04495</t>
  </si>
  <si>
    <t>a0A4N00001pjxjt</t>
  </si>
  <si>
    <t>PATCH CORD OPTICO DUPLEX CONECTORIZADO SM G-652D LC-UPC/LC-UPC 20.0M - LSZH - AMARILLO (A - B) (20600415)</t>
  </si>
  <si>
    <t>ET04503</t>
  </si>
  <si>
    <t>a0A4N00001pk0Gf</t>
  </si>
  <si>
    <t>PATCH CORD OPTICO DUPLEX CONECTORIZADO SM G-652D LC-UPC/LC-UPC 23.0M - LSZH - AMARILLO (A - B) (20600416)</t>
  </si>
  <si>
    <t>PATCH CORD OPTICO DUPLEX CONECTORIZADO SM G-652D LC-UPC/LC-UPC 25.0M - LSZH - AMARILLO (A - B) (20600417)</t>
  </si>
  <si>
    <t>CORDON DUPLEX CONECTORIZADO SM G-652D SC-UPC/LC-UPC 20.0M - LSZH - AMARILLO</t>
  </si>
  <si>
    <t>CABO OPTICO CFOAC-BLI-A/B-CM-01-AR-LSZH CZ - BOBINA REXTEL ELECTROSON (DROP COMPACTO FIG.8 LOW FRICTION)</t>
  </si>
  <si>
    <t>OPTICAL CABLE CFOAC-BLI-A/B-CM-01-AR-LSZH CZ - REEL REXTEL ELECTROSON (COMPACT LOW FRICTION FIG.8 DROP)</t>
  </si>
  <si>
    <t>CABLE OPTICO CFOAC-BLI-A/B-CM-01-AR-LSZH CZ - BOBINA REXTEL ELECTROSON (DROP COMPACTO FIG.8 LOW FRICTION)</t>
  </si>
  <si>
    <t>ET03294</t>
  </si>
  <si>
    <t>a0A6100000blnz1</t>
  </si>
  <si>
    <t>CORDON DUPLEX CONECTORIZADO SM G-652D FC-UPC/LC-UPC 45.0M - LSZH - AMARILLO</t>
  </si>
  <si>
    <t>CORDON DUPLEX CONECTORIZADO SM G-652D FC-UPC/LC-UPC 50.0M - LSZH - AMARILLO</t>
  </si>
  <si>
    <t>DIO CASSETE LGX 08F SM G-652D SC-APC/MPO8-APC(F) TIPO B DIRETO/REVERSO</t>
  </si>
  <si>
    <t>ODF CASSETTE LGX 08F SM G-652D SC-APC/MPO8-APC(F) TYPE B STRAIGHT/REVERSE</t>
  </si>
  <si>
    <t>ODF CASETE LGX 08F SM G-652D SC-APC/MPO8-APC(F) TIPO B DIRECTO/REVERSO</t>
  </si>
  <si>
    <t>KIT DE 50 CONECTORES OPTICOS DE CAMPO SM SC-APC EZ! CONNECTOR PARA CABOS FLAT 1.6X2MM E 3X2MM</t>
  </si>
  <si>
    <t>KIT WITH 50 OPTICAL FIELD CONNECTOR SM SC-APC EZ! CONNECTOR FOR FLAT CABLES 1.6X2MM AND 3X2MM</t>
  </si>
  <si>
    <t>KIT CON 50 CONECTORES OPTICOS DE CAMPO SM SC-APC EZ! CONNECTOR PARA CABLES PLANOS 1.6X2MM Y 3X2MM</t>
  </si>
  <si>
    <t>CABO TRANSMISSAO DE DADOS GIGALAN AUGMENTED GREEN CAT6A F/UTP 23AWGX4P LSZH VD</t>
  </si>
  <si>
    <t>DATA CABLE  GIGALAN AUGMENTED GREEN CAT6A F/UTP 23AWGX4P LSZH VD</t>
  </si>
  <si>
    <t>CABLE PARA TRANSMISION DE DATOS GIGALAN AUGMENTED GREEN CAT6A F/UTP 23AWGX4P LSZH VD</t>
  </si>
  <si>
    <t>CABO TRANSMISSAO DE DADOS GIGALAN AUGMENTED GREEN CAT6A F/UTP 23AWGX4P LSZH CZ</t>
  </si>
  <si>
    <t>DATA CABLE  GIGALAN AUGMENTED GREEN CAT6A F/UTP 23AWGX4P LSZH CZ</t>
  </si>
  <si>
    <t>CABLE PARA TRANSMISION DE DATOS GIGALAN AUGMENTED GREEN CAT6A F/UTP 23AWGX4P LSZH CZ</t>
  </si>
  <si>
    <t>ET04502</t>
  </si>
  <si>
    <t>a0A4N00001pjzgk</t>
  </si>
  <si>
    <t>CABO OPTICO INDUSTRIAL CFOT-BLI-EO 02F BLI G-657-A1 RISER PVC (FIBER-LAN INDOOR/OUTDOOR)</t>
  </si>
  <si>
    <t>OPTICAL CABLE INDUSTRIAL CFOT-BLI-EO 02F BLI G-657-A1 RISER PVC (FIBER-LAN INDOOR/OUTDOOR)</t>
  </si>
  <si>
    <t>CABLE OPTICO INDUSTRIAL CFOT-BLI-EO 02F BLI G-657-A1 RISER PVC (FIBER-LAN INDOOR/OUTDOOR)</t>
  </si>
  <si>
    <t>KIT DE ADAPTADORES OPTICOS 01F SM SLIMCONNECTOR/SC AZUL (KIT 01 PC)</t>
  </si>
  <si>
    <t>OPTICAL ADAPTER KIT 01F SM SLIMCONNECTOR/SC BLUE (01 UNIT)</t>
  </si>
  <si>
    <t>KIT DE ADAPTADORES OPTICOS 01F SM SLIMCONNECTOR/SC AZUL (KIT 01 PZ)</t>
  </si>
  <si>
    <t>KIT DE ADAPTADORES OPTICOS 01F SM SLIMCONNECTOR/SC VERMELHO (KIT 01 PC)</t>
  </si>
  <si>
    <t>OPTICAL ADAPTER KIT 01F SM SLIMCONNECTOR/SC RED (01 UNIT)</t>
  </si>
  <si>
    <t>KIT DE ADAPTADORES OPTICOS 01F SM SLIMCONNECTOR/SC ROJO (KIT 01 PZ)</t>
  </si>
  <si>
    <t>CABO OPTICO CFOAC-BLI-AS-EO-01 G-657B3 LSZH PR - BOBINA ELECTROSON (DROP CIRCULAR 5.00)</t>
  </si>
  <si>
    <t>OPTICAL CABLE CFOAC-BLI-AS-EO-01 G-657B3 LSZH PR - REEL ELECTROSON (ROUND DROP 5.00)</t>
  </si>
  <si>
    <t>CABLE OPTICO CFOAC-BLI-AS-EO-01 G-657B3 LSZH PR - CARRETE ELECTROSON (DROP CIRCULAR 5.00)</t>
  </si>
  <si>
    <t>ET04201</t>
  </si>
  <si>
    <t>a0A6100001oRE3b</t>
  </si>
  <si>
    <t>CABO TRANSMISSAO DE DADOS GIGALAN U/UTP 23AWGX4P CAT.6 LSZH IEC 60332-3 VT RIB</t>
  </si>
  <si>
    <t>DATA CABLE GIGALAN U/UTP 23AWGX4P CAT.6 LSZH IEC 60332-3 VT RIB</t>
  </si>
  <si>
    <t>CABLE TRANSMISION DATOS GIGALAN U/UTP 23AWGX4P CAT.6 LSZH IEC 60332-3 VT RIB</t>
  </si>
  <si>
    <t>ET01562</t>
  </si>
  <si>
    <t>a0A6100000blngL</t>
  </si>
  <si>
    <t>ANTENA MICROONDAS PARABÓLICA, 1.8M, POLARIZAÇÃO SIMPLES, 7100 A 8500 MHZ, + OMT INTEGRADA, FURUKAWA COM RADOME SHIELD</t>
  </si>
  <si>
    <t>CABO OPTICO CFOA-MM-DD-S 96F (OM4) TS</t>
  </si>
  <si>
    <t>OPTICAL CABLE CFOA-MM-DD-S 96F (OM4) TS</t>
  </si>
  <si>
    <t>CABLE OPTICO CFOA-MM-DD-S 96F (OM4) TS</t>
  </si>
  <si>
    <t>CABO OPTICO CFOA-SM-AS100-S 144F G-652D ZWP TS</t>
  </si>
  <si>
    <t>OPTICAL CABLE CFOA-SM-AS100-S 144F G-652D ZWP TS</t>
  </si>
  <si>
    <t>CABLE OPTICO CFOA-SM-AS100-S 144F G-652D ZWP TS</t>
  </si>
  <si>
    <t>DATA CABLE GIGALAN GREEN U/UTP 23AWGX4P CAT.6 LSZH IEC 60332-3 AM RIB</t>
  </si>
  <si>
    <t>CABO OPTICO CFOAC-BLI-A/B-CM-01-AR-LSZH CZ - BOBINA DPE (DROP COMPACTO FIG.8 LOW FRICTION)</t>
  </si>
  <si>
    <t>OPTICAL CABLE CFOAC-BLI-A/B-CM-01-AR-LSZH CZ - BOBINA DPE (DROP COMPACTO FIG.8 LOW FRICTION)</t>
  </si>
  <si>
    <t>CABLE OPTICO CFOAC-BLI-A/B-CM-01-AR-LSZH CZ - BOBINA DPE (DROP COMPACTO FIG.8 LOW FRICTION)</t>
  </si>
  <si>
    <t>CABO OPTICO CABO OPTICO CFOAC-BLI-A/B-CM-01-AR-LSZH CZ - BOBINA MADEIRA (DROP COMPACTO FIG.8 LOW FRICTION)</t>
  </si>
  <si>
    <t>OPTICAL CABLE CABO OPTICO CFOAC-BLI-A/B-CM-01-AR-LSZH CZ - BOBINA MADEIRA (DROP COMPACTO FIG.8 LOW FRICTION)</t>
  </si>
  <si>
    <t>CABLE OPTICO CABO OPTICO CFOAC-BLI-A/B-CM-01-AR-LSZH CZ - BOBINA MADEIRA (DROP COMPACTO FIG.8 LOW FRICTION)</t>
  </si>
  <si>
    <t>SERVICE CABLE CONECTORIZADO 12F SM BLI A/B G-657A MPO12-APC(M)/MPO12-APC(M) 0.8D3/0.8D3 320.0M - UT - LSZH - AZUL - TIPO B</t>
  </si>
  <si>
    <t>TRUNK CABLE PRE-TERMINATED 12F SM BLI A/B G-657A MPO12-APC(M)/MPO12-APC(M) 0.8D3/0.8D3 320.0M - UT - LSZH - BLUE - TYPE B</t>
  </si>
  <si>
    <t>CABLE TRONCAL CONECTORIZADO 12F SM BLI A/B G-657A MPO12-APC(M)/MPO12-APC(M) 0.8D3/0.8D3 320.0M - UT - LSZH - AZUL  - TIPO B</t>
  </si>
  <si>
    <t>PIGTAIL AND OPTICAL ADAPTER KIT 02F SM BLI A/B G-657A FC-APC 1.5M - OFN - YELLOW - D0.9</t>
  </si>
  <si>
    <t>CABLE OPTICO CFOAC-BLI-CD-01-CO-LSZH A2 CZ - CARRETE 1000M (DROP FAST COMPACTO)</t>
  </si>
  <si>
    <t>CABO OPTICO CFOA-SM-AS120-S 48F G-652D NR (EXP)</t>
  </si>
  <si>
    <t>OPTICAL CABLE CFOA-SM-AS120-S 48F G-652D NR (EXP)</t>
  </si>
  <si>
    <t>CABLE OPTICO CFOA-SM-AS120-S 48F G-652D NR (EXP)</t>
  </si>
  <si>
    <t>KIT DE ADAPTADORES OPTICOS 01F SM SLIMCONNECTOR/SC PRETO (KIT 01 PC)</t>
  </si>
  <si>
    <t>OPTICAL ADAPTER KIT 01F SM SLIMCONNECTOR/SC BLACK (01 UNIT)</t>
  </si>
  <si>
    <t>KIT DE ADAPTADORES OPTICOS 01F SM SLIMCONNECTOR/SC NEGRO (KIT 01 PZ)</t>
  </si>
  <si>
    <t>CONECTOR SLIM PARA DROP LF FIG. 8 DOTADO DE 2 TRADUTORES (OPTITAP E FAST CONNECT)</t>
  </si>
  <si>
    <t>OPTICAL CONNECTOR SLIM FOR DROP FIG. 8 LF WITH 2 TRANSLATORS (OPTITAP AND FAST CONNECT)</t>
  </si>
  <si>
    <t>CONECTOR SLIM PARA DROP LF FIG. 8 CON 2 TRADUCTORES (OPTITAP Y FAST CONNECT)</t>
  </si>
  <si>
    <t>CONECTOR SLIM PARA DROP CIRCULAR 5MM DOTADO DE 2 TRADUTORES (OPTITAP E FAST CONNECT)</t>
  </si>
  <si>
    <t>OPTICAL CONNECTOR SLIM FOR CIRCULAR DROP 5MM WITH 2 TRANSLATORS (OPTITAP AND FAST CONNECT)</t>
  </si>
  <si>
    <t>CONECTOR SLIM PARA DROP CIRCULAR 5MM CON 2 TRADUCTORES (OPTITAP Y FAST CONNECT)</t>
  </si>
  <si>
    <t>CORDAO DUPLEX CONECTORIZADO SM G-652D LC-APC/SC-APC 5.0M - LSZH - AMARELO</t>
  </si>
  <si>
    <t>DUPLEX OPTICAL PATCH CORD SM G-652D LC-APC/SC-APC 5.0M - LSZH - YELLOW</t>
  </si>
  <si>
    <t>PATCH CORD OPTICO DUPLEX CONECTORIZADO SM G-652D LC-APC/SC-APC 5.0M - LSZH - AMARILLO</t>
  </si>
  <si>
    <t>CORDAO DUPLEX CONECTORIZADO SM G-652D LC-APC/SC-APC 10.0M - LSZH - AMARELO</t>
  </si>
  <si>
    <t>DUPLEX OPTICAL PATCH CORD SM G-652D LC-APC/SC-APC 10.0M - LSZH - YELLOW</t>
  </si>
  <si>
    <t>PATCH CORD OPTICO DUPLEX CONECTORIZADO SM G-652D LC-APC/SC-APC 10.0M - LSZH - AMARILLO</t>
  </si>
  <si>
    <t>CORDAO DUPLEX CONECTORIZADO SM G-652D LC-APC/SC-APC 15.0M - LSZH - AMARELO</t>
  </si>
  <si>
    <t>DUPLEX OPTICAL PATCH CORD SM G-652D LC-APC/SC-APC 15.0M - LSZH - YELLOW</t>
  </si>
  <si>
    <t>PATCH CORD OPTICO DUPLEX CONECTORIZADO SM G-652D LC-APC/SC-APC 15.0M - LSZH - AMARILLO</t>
  </si>
  <si>
    <t>CORDAO DUPLEX CONECTORIZADO SM G-652D LC-APC/SC-APC 20.0M - LSZH - AMARELO</t>
  </si>
  <si>
    <t>DUPLEX OPTICAL PATCH CORD SM G-652D LC-APC/SC-APC 20.0M - LSZH - YELLOW</t>
  </si>
  <si>
    <t>PATCH CORD OPTICO DUPLEX CONECTORIZADO SM G-652D LC-APC/SC-APC 20.0M - LSZH - AMARILLO</t>
  </si>
  <si>
    <t>CORDAO DUPLEX CONECTORIZADO SM G-652D LC-APC/SC-APC 25.0M - LSZH - AMARELO</t>
  </si>
  <si>
    <t>DUPLEX OPTICAL PATCH CORD SM G-652D LC-APC/SC-APC 25.0M - LSZH - YELLOW</t>
  </si>
  <si>
    <t>PATCH CORD OPTICO DUPLEX CONECTORIZADO SM G-652D LC-APC/SC-APC 25.0M - LSZH - AMARILLO</t>
  </si>
  <si>
    <t>CORDAO DUPLEX CONECTORIZADO SM G-652D LC-APC/LC-APC 15.0M - LSZH - AMARELO</t>
  </si>
  <si>
    <t>DUPLEX OPTICAL PATCH CORD SM G-652D LC-APC/LC-APC 15.0M - LSZH - YELLOW</t>
  </si>
  <si>
    <t>PATCH CORD OPTICO DUPLEX CONECTORIZADO SM G-652D LC-APC/LC-APC 15.0M - LSZH - AMARILLO</t>
  </si>
  <si>
    <t>CABO OPTICO CFOA-SM-DD-S 144F G-652D</t>
  </si>
  <si>
    <t>OPTICAL CABLE CFOA-SM-DD-S 144F G-652D</t>
  </si>
  <si>
    <t>CABLE OPTICO CFOA-SM-DD-S 144F G-652D</t>
  </si>
  <si>
    <t>CORDAO DUPLEX CONECTORIZADO SM G-652D LC-APC/LC-APC 25.0M - LSZH - AMARELO</t>
  </si>
  <si>
    <t>DUPLEX OPTICAL PATCH CORD SM G-652D LC-APC/LC-APC 25.0M - LSZH - YELLOW</t>
  </si>
  <si>
    <t>PATCH CORD OPTICO DUPLEX CONECTORIZADO SM G-652D LC-APC/LC-APC 25.0M - LSZH - AMARILLO</t>
  </si>
  <si>
    <t>PATCH CORD U/UTP GIGALAN CAT.6 - LSZH - T568A/B - 25.0M - CINZA</t>
  </si>
  <si>
    <t>U/UTP CAT.6 COPPER PATCH CORD GIGALAN - LSZH - T568A/B - 25.0M - GRAY</t>
  </si>
  <si>
    <t>PATCH CORD U/UTP GIGALAN CAT.6 - LSZH - T568A/B - 25.0M - GRIS</t>
  </si>
  <si>
    <t>CABO OPTICO CFOA-SM-DD-S 96F G-652D</t>
  </si>
  <si>
    <t>OPTICAL CABLE CFOA-SM-DD-S 96F G-652D</t>
  </si>
  <si>
    <t>CABLE OPTICO CFOA-SM-DD-S 96F (84F G-652D + 12F G-655 C/D)</t>
  </si>
  <si>
    <t>CABO OPTICO CFOA-SM-AS-CMO3.5KN-S 24F G-652D</t>
  </si>
  <si>
    <t>OPTICAL CABLE CFOA-SM-AS-CMO3.5KN-S 24F G-652D</t>
  </si>
  <si>
    <t>CABLE OPTICO CFOA-SM-AS-CMO3.5KN-S 24F G-652D</t>
  </si>
  <si>
    <t>ET01601</t>
  </si>
  <si>
    <t>a0A6100000blngX</t>
  </si>
  <si>
    <t>CABO OPTICO CFOA-SM-DMD-S 144F G-652D</t>
  </si>
  <si>
    <t>OPTICAL CABLE CFOA-SM-DMD-S 144F G-652D</t>
  </si>
  <si>
    <t>CABLE OPTICO CFOA-SM-DMD-S 144F G-652D</t>
  </si>
  <si>
    <t>ET03416</t>
  </si>
  <si>
    <t>a0A6100000blo0U</t>
  </si>
  <si>
    <t>CABO OPTICO CFOA-SM-DMD-S 06F G-652D</t>
  </si>
  <si>
    <t>OPTICAL CABLE CFOA-SM-DMD-S 06F G-652D</t>
  </si>
  <si>
    <t>CABLE OPTICO CFOA-SM-DMD-S 06F G-652D</t>
  </si>
  <si>
    <t>CABO OPTICO CFOAC-BLI-A/B-CD-01-CO-LSZH CZ - BOBINA 1000M (DROP FAST COMPACTO)</t>
  </si>
  <si>
    <t>OPTICAL CABLE CFOAC-BLI-A/B-CD-01-CO-LSZH CZ - BOBINA 1000M (DROP FAST COMPACTO)</t>
  </si>
  <si>
    <t>CABLE OPTICO CFOAC-BLI-A/B-CD-01-CO-LSZH CZ - BOBINA 1000M (DROP FAST COMPACTO)</t>
  </si>
  <si>
    <t>ET04040</t>
  </si>
  <si>
    <t>a0A6100001OXcxh</t>
  </si>
  <si>
    <t>MASTRO DE PAREDE PARA PARAPEITO</t>
  </si>
  <si>
    <t>WALL NAST FOR PARAPET</t>
  </si>
  <si>
    <t>MASTIL DE PARED PARA PARAPETO</t>
  </si>
  <si>
    <t>CABO OPTICO CFOT-MM-EOR 04F (62.5) LSZH (FIBER-LAN-AR (PFV) INDOOR/OUTDOOR)</t>
  </si>
  <si>
    <t>OPTICAL CABLE CFOT-MM-EOR 04F (62.5) LSZH (FIBER-LAN-AR (PFV) INDOOR/OUTDOOR)</t>
  </si>
  <si>
    <t>CABLE OPTICO CFOT-MM-EOR 04F (62.5) LSZH (FIBER-LAN-AR (PFV) INDOOR/OUTDOOR)</t>
  </si>
  <si>
    <t>ABRACADEIRA DE PLASTICO DE CARACTERISTICAS, 500X12.5,BLK,UV RESISTANT. UTILIZADA UMA POR METRO.</t>
  </si>
  <si>
    <t>PLASTIC CLAMP FEATURES, 500X12.5, BLK, UV RESISTANT (USED ONE PER METER)</t>
  </si>
  <si>
    <t>ABRAZADERA DE PLÁSTICO CARACTERÍSTICAS, 500X12.5, BLK, RESISTENTE A LOS UV (USADO UNO POR METRO)</t>
  </si>
  <si>
    <t>CABO OPTICO FIBER-LAN INDOOR 12F MM (50) OM5 LSZH LIME GREEN</t>
  </si>
  <si>
    <t>OPTICAL CABLE FIBER-LAN INDOOR 12F MM (50) OM5 LSZH LIME GREEN</t>
  </si>
  <si>
    <t>CABLE OPTICO FIBER-LAN INDOOR 12F MM (50) OM5 LSZH LIME GREEN</t>
  </si>
  <si>
    <t>CAIXA TERMINAL OPTICA CONECTORIZADA FK-CTO(16MT MB GROMMET 9-12) - TOTAL BRANCO</t>
  </si>
  <si>
    <t>SLIMBOX DROP TERMINAL FK-CTO(16MT MB GROMMET 9-12) - FULL WHITE</t>
  </si>
  <si>
    <t>CAJA TERMINAL OPTICA CONECTORIZADA FK-CTO(16MT MB GROMMET 9-12) - TODO BLANCO</t>
  </si>
  <si>
    <t>CAIXA TERMINAL OPTICA CONECTORIZADA FK-CTO(16MT 1X8 GROMMET 9-12) - TOTAL BRANCO</t>
  </si>
  <si>
    <t>SLIMBOX DROP TERMINAL FK-CTO(16MT 1X8 GROMMET 9-12) - FULL WHITE</t>
  </si>
  <si>
    <t>CAJA TERMINAL OPTICA CONECTORIZADA FK-CTO(16MT 1X8 GROMMET 9-12) - TODO BLANCO</t>
  </si>
  <si>
    <t>SERVICE CABLE CONECTORIZADO 8F SM BLI A/B G-657A MPO8-APC(M)/MPO8-APC(M) 0.8D3/0.8D3 40.0M - UT - LSZH - AZUL - TIPO B</t>
  </si>
  <si>
    <t>TRUNK CABLE PRE-TERMINATED 8F SM BLI A/B G-657A MPO8-APC(M)/MPO8-APC(M) 0.8D3/0.8D3 40.0M - UT - LSZH - AZUL - TYPE B</t>
  </si>
  <si>
    <t>CABLE TRONCAL CONECTORIZADO 8F SM BLI A/B G-657A MPO8-APC(M)/MPO8-APC(M) 0.8D3/0.8D3 40.0M - UT - LSZH - AZUL  - TIPO B</t>
  </si>
  <si>
    <t>SERVICE CABLE CONECTORIZADO 8F SM BLI A/B G-657A MPO8-APC(M)/MPO8-APC(M) 0.8D3/0.8D3 100.0M - UT - LSZH - AZUL - TIPO B</t>
  </si>
  <si>
    <t>TRUNK CABLE PRE-TERMINATED 8F SM BLI A/B G-657A MPO8-APC(M)/MPO8-APC(M) 0.8D3/0.8D3 100.0M - UT - LSZH - AZUL - TYPE B</t>
  </si>
  <si>
    <t>CABLE TRONCAL CONECTORIZADO 8F SM BLI A/B G-657A MPO8-APC(M)/MPO8-APC(M) 0.8D3/0.8D3 100.0M - UT - LSZH - AZUL  - TIPO B</t>
  </si>
  <si>
    <t>SERVICE CABLE CONECTORIZADO 8F SM BLI A/B G-657A MPO8-APC(M)/MPO8-APC(M) 0.8D3/0.8D3 20.0M - UT - LSZH - ACQUA - TIPO B</t>
  </si>
  <si>
    <t>TRUNK CABLE PRE-TERMINATED 8F SM BLI A/B G-657A MPO8-APC(M)/MPO8-APC(M) 0.8D3/0.8D3 20.0M - UT - LSZH - AQUA - TYPE B</t>
  </si>
  <si>
    <t>CABLE TRONCAL CONECTORIZADO 8F SM BLI A/B G-657A MPO8-APC(M)/MPO8-APC(M) 0.8D3/0.8D3 20.0M - UT - LSZH - ACQUA  - TIPO B</t>
  </si>
  <si>
    <t>SERVICE CABLE CONECTORIZADO 8F SM BLI A/B G-657A MPO8-APC(M)/MPO8-APC(M) 0.8D3/0.8D3 20.0M - UT - LSZH - AZUL - TIPO B</t>
  </si>
  <si>
    <t>TRUNK CABLE PRE-TERMINATED 8F SM BLI A/B G-657A MPO8-APC(M)/MPO8-APC(M) 0.8D3/0.8D3 20.0M - UT - LSZH - AZUL - TYPE B</t>
  </si>
  <si>
    <t>CABLE TRONCAL CONECTORIZADO 8F SM BLI A/B G-657A MPO8-APC(M)/MPO8-APC(M) 0.8D3/0.8D3 20.0M - UT - LSZH - AZUL  - TIPO B</t>
  </si>
  <si>
    <t>SERVICE CABLE CONECTORIZADO 8F SM BLI A/B G-657A MPO8-APC(M)/MPO8-APC(M) 0.8D3/0.8D3 30.0M - UT - LSZH - AZUL - TIPO B</t>
  </si>
  <si>
    <t>TRUNK CABLE PRE-TERMINATED 8F SM BLI A/B G-657A MPO8-APC(M)/MPO8-APC(M) 0.8D3/0.8D3 30.0M - UT - LSZH - AZUL - TYPE B</t>
  </si>
  <si>
    <t>CABLE TRONCAL CONECTORIZADO 8F SM BLI A/B G-657A MPO8-APC(M)/MPO8-APC(M) 0.8D3/0.8D3 30.0M - UT - LSZH - AZUL - TIPO B</t>
  </si>
  <si>
    <t>CABO OPTICO CFOA-MM-AS120-S 06F (50.0) NR (EXP)</t>
  </si>
  <si>
    <t>OPTICAL CABLE CFOA-MM-AS120-S 06F (50.0) NR (EXP)</t>
  </si>
  <si>
    <t>CABLE OPTICO CFOA-MM-AS120-S 06F (50.0) NR (EXP)</t>
  </si>
  <si>
    <t>FRAME 19" WITH OPTICAL SPLITTER 1 X 2X64 G.657A SC-APC/SC-APC</t>
  </si>
  <si>
    <t>CABO OPTICO CFOA-SM-AS120-S 12F G-652D DC NR</t>
  </si>
  <si>
    <t>OPTICAL CABLE CFOA-SM-AS120-S 12F G-652D DC NR</t>
  </si>
  <si>
    <t>CABLE OPTICO CFOA-SM-AS120-S 12F G-652D DC NR</t>
  </si>
  <si>
    <t>ET02236</t>
  </si>
  <si>
    <t>a0A6100000blnmc</t>
  </si>
  <si>
    <t>CABO OPTICO CFOA-SM-AS120-S 144F G-652D NR (KPKP)</t>
  </si>
  <si>
    <t>OPTICAL CABLE CFOA-SM-AS120-S 144F G-652D NR (KPKP)</t>
  </si>
  <si>
    <t>CABLE OPTICO CFOA-SM-AS120-S 144F G-652D NR (KPKP)</t>
  </si>
  <si>
    <t>ET04509</t>
  </si>
  <si>
    <t>a0A4N00001pk3MN</t>
  </si>
  <si>
    <t>KIT COM 2 DIVISORES OPTICOS PLC 1X8 BLI A/B G-657A NC/NC 2.0D0.25/2.0D0.25 - EM BANDEJA - FX-T</t>
  </si>
  <si>
    <t>KIT WITH 2 OPTICAL SPLITTERS PLC 1X8 BLI A/B G-657A NC/NC 2.0D0.25/2.0D0.25 - ON SPLICE TRAY - FX-T</t>
  </si>
  <si>
    <t>KIT CON 2 DIVISORES OPTICOS PLC 1X8 BLI A/B G-657A NC/NC 2.0D0.25/2.0D0.25 - EN BANDEJA - FX-T</t>
  </si>
  <si>
    <t>KIT COM 2 DIVISORES OPTICOS PLC 1X4 BLI A/B G-657A NC/NC 2.0D0.25/2.0D0.25 - EM BANDEJA - FX-T</t>
  </si>
  <si>
    <t>KIT WITH 2 OPTICAL SPLITTERS PLC 1X4 BLI A/B G-657A NC/NC 2.0D0.25/2.0D0.25 - ON SPLICE TRAY - FX-T</t>
  </si>
  <si>
    <t>KIT CON 2 DIVISORES OPTICOS PLC 1X4 BLI A/B G-657A NC/NC 2.0D0.25/2.0D0.25 - EN BANDEJA - FX-T</t>
  </si>
  <si>
    <t>KIT COM 2 DIVISORES OPTICOS PLC 1X2 BLI A/B G-657A NC/NC 2.0D0.25/2.0D0.25 - EM BANDEJA - FX-T</t>
  </si>
  <si>
    <t>KIT WITH 2 OPTICAL SPLITTERS PLC 1X2 BLI A/B G-657A NC/NC 2.0D0.25/2.0D0.25 - ON SPLICE TRAY - FX-T</t>
  </si>
  <si>
    <t>KIT CON 2 DIVISORES OPTICOS PLC 1X2 BLI A/B G-657A NC/NC 2.0D0.25/2.0D0.25 - EN BANDEJA - FX-T</t>
  </si>
  <si>
    <t>CABO OPTICO DROP CIRCULAR COMPACTO FTTH 01 BLI LSZH SLIMCONNECTOR E SC-APC - ROLO 30M (COM TRADUTOR OPT) - OD3.00</t>
  </si>
  <si>
    <t>OPTICAL COMPACT ROUND DROP CABLE FTTH 01 BLI LSZH SLIMCONNECTOR AND SC-APC - ROLL 30M (WITH OPT TRANSLATOR) - OD3.00</t>
  </si>
  <si>
    <t>CABLE OPTICO DROP CIRCULAR COMPACTO FTTH 01F BLI LSZH SLIMCONNECTOR Y SC-APC - ROLLO 30M (CON TRADUCTOR OPT) - OD3.00</t>
  </si>
  <si>
    <t>*CAIXA TERMINAL OPTICA PRECONECTORIZADA SELADA FK-CTOP-L (B9 DIRETO) (------)</t>
  </si>
  <si>
    <t>*LOCKED PRE-TERMINATED SLIMBOX DROP TERMINAL FK-CTOP-L (B9 DIRECT) (------)</t>
  </si>
  <si>
    <t>*CAJA TERMINAL OPTICA PRECONECTORIZADA SELADA FK-CTOP-L (B9 DIRECTO) (------)</t>
  </si>
  <si>
    <t>SERVICE CABLE CONECTORIZADO PREMIUM UNIVERSAL 12F SM BLI A/B G-657A MPO12-APC(U)/MPO12-APC(U) 0.8D3/0.8D3 8.0M - UT - LSZH - AZUL</t>
  </si>
  <si>
    <t>TRUNK CABLE PRE-TERMINATED PREMIUM 12F SM BLI A/B G-657A MPO12-APC(U)/MPO12-APC(U) 0.8D3/0.8D3 8.0M - UT - LSZH - BLUE</t>
  </si>
  <si>
    <t>CABLE TRONCAL CONECTORIZADO PREMIUM 12F SM BLI A/B G-657A MPO12-APC(U)/MPO12-APC(U) 0.8D3/0.8D3 8.0M - UT - LSZH - AZUL</t>
  </si>
  <si>
    <t>SERVICE CABLE CONECTORIZADO PREMIUM UNIVERSAL 12F SM BLI A/B G-657A MPO12-APC(U)/MPO12-APC(U) 0.8D3/0.8D3 10.0M - UT - LSZH - AZUL</t>
  </si>
  <si>
    <t>TRUNK CABLE PRE-TERMINATED PREMIUM 12F SM BLI A/B G-657A MPO12-APC(U)/MPO12-APC(U) 0.8D3/0.8D3 10.0M - UT - LSZH - BLUE</t>
  </si>
  <si>
    <t>CABLE TRONCAL CONECTORIZADO PREMIUM 12F SM BLI A/B G-657A MPO12-APC(U)/MPO12-APC(U) 0.8D3/0.8D3 10.0M - UT - LSZH - AZUL</t>
  </si>
  <si>
    <t>EXTENSAO MONOFIBRA SM E2000-APC 2.5M - COG - BRANCO - D0.9</t>
  </si>
  <si>
    <t>SIMPLEX OPTICAL PIGTAIL SM E2000-APC 2.5M - COG - WHITE - D0.9</t>
  </si>
  <si>
    <t>EXTENSION MONOFIBRA SM E2000-APC 2.5M - COG - BLANCO - D0.9</t>
  </si>
  <si>
    <t>EXTENSAO DUPLEX SM LC-UPC 3.0M - COG - AZUL - D2</t>
  </si>
  <si>
    <t>DUPLEX OPTICAL PIGTAIL SM LC-UPC 3.0M - OFN - BLUE - D2</t>
  </si>
  <si>
    <t>EXTENSION DUPLEX SM LC-UPC 3.0M - COG - AZUL - D2</t>
  </si>
  <si>
    <t>EXTENSAO DUPLEX OM4 LC-UPC 2.0M - COG - ACQUA - D2</t>
  </si>
  <si>
    <t>DUPLEX OPTICAL PIGTAIL OM4 LC-UPC 2.0M - OFN - AQUA - D2</t>
  </si>
  <si>
    <t>PIGTAIL DUPLEX OM4 LC-UPC 2.0M - COG - ACQUA - D2</t>
  </si>
  <si>
    <t>EXTENSAO DUPLEX 62.5 LC-UPC 2.0M - COG - LARANJA - D2</t>
  </si>
  <si>
    <t>DUPLEX OPTICAL PIGTAIL 62.5 LC-UPC 2.0M - OFN - ORANGE - D2</t>
  </si>
  <si>
    <t>EXTENSION DUPLEX 62.5 LC-UPC 2.0M - COG - NARANJA - D2</t>
  </si>
  <si>
    <t>EXTENSAO DUPLEX OM4 LC-UPC 3.0M - COG - ACQUA - D2</t>
  </si>
  <si>
    <t>DUPLEX OPTICAL PIGTAIL OM4 LC-UPC 3.0M - OFN - AQUA - D2</t>
  </si>
  <si>
    <t>PIGTAIL DUPLEX OM4 LC-UPC 3.0M - COG - ACQUA - D2</t>
  </si>
  <si>
    <t>EXTENSAO DUPLEX 62.5 LC-UPC 3.0M - COG - LARANJA - D2</t>
  </si>
  <si>
    <t>DUPLEX OPTICAL PIGTAIL 62.5 LC-UPC 3.0M - COG - ORANGE - D2</t>
  </si>
  <si>
    <t>EXTENSION DUPLEX 62.5 LC-UPC 3.0M - COG - NARANJA - D2</t>
  </si>
  <si>
    <t>EXTENSAO DUPLEX OM4 ST-UPC 1.5M - COG - ACQUA - D2</t>
  </si>
  <si>
    <t>DUPLEX OPTICAL PIGTAIL OM4 ST-UPC 1.5M - COG - AQUA - D2</t>
  </si>
  <si>
    <t>EXTENSION DUPLEX OM4 ST-UPC 1.5M - COG - ACQUA - D2</t>
  </si>
  <si>
    <t>EXTENSAO DUPLEX 62.5 ST-UPC 2.0M - COG - LARANJA - D2</t>
  </si>
  <si>
    <t>DUPLEX OPTICAL PIGTAIL 62.5 ST-UPC 2.0M - COG - ORANGE - D2</t>
  </si>
  <si>
    <t>EXTENSION DUPLEX 62.5 ST-UPC 2.0M - COG - NARANJA - D2</t>
  </si>
  <si>
    <t>EXTENSAO MONOFIBRA OM4 SC-UPC 1.5M - COG - ACQUA - D0.9</t>
  </si>
  <si>
    <t>SIMPLEX OPTICAL PIGTAIL OM4 SC-UPC 1.5M - OFN - AQUA - D0.9</t>
  </si>
  <si>
    <t>EXTENSION MONOFIBRA OM4 SC-UPC 1.5M - COG - ACQUA - D0.9</t>
  </si>
  <si>
    <t>CABO OPTICO CFOA-SM-DDR-S 144F G-652D TS (PFV) (CATV)</t>
  </si>
  <si>
    <t>OPTICAL CABLE CFOA-SM-DDR-S 144F G-652D TS (PFV) (CATV)</t>
  </si>
  <si>
    <t>CABLE OPTICO CFOA-SM-DDR-S 144F G-652D TS (PFV) (CATV)</t>
  </si>
  <si>
    <t>CABO OPTICO CFOT-SM-UB 24F G-652D TS LSZH (CATV)</t>
  </si>
  <si>
    <t>OPTICAL CABLE CFOT-SM-UB 24F G-652D TS LSZH (CATV)</t>
  </si>
  <si>
    <t>CABLE OPTICO CFOT-SM-UB 24F G-652D TS LSZH (CATV)</t>
  </si>
  <si>
    <t>ET04508</t>
  </si>
  <si>
    <t>a0A4N00001pk2WV</t>
  </si>
  <si>
    <t>CORDAO DUPLEX CONECTORIZADO SM G-652D E2000-APC/LC-UPC 40.0M - COG - AZUL</t>
  </si>
  <si>
    <t>DUPLEX OPTICAL PATCH CORD SM G-652D E2000-APC/LC-UPC 40.0M - OFN - BLUE</t>
  </si>
  <si>
    <t>PATCH CORD OPTICO DUPLEX CONECTORIZADO SM G-652D E2000-APC/LC-UPC 40.0M - COG - AZUL</t>
  </si>
  <si>
    <t>CABO OPTICO CFOA-SM-DD-G 10F (ABNT CL)</t>
  </si>
  <si>
    <t>OPTICAL CABLE CFOA-SM-DD-G 10F (ABNT CL)</t>
  </si>
  <si>
    <t>CABLE OPTICO CFOA-SM-DD-G 10F (ABNT CL)</t>
  </si>
  <si>
    <t>CABO OPTICO CFOA-SM-DDR-G 08F G-652D (PFV) RC (ABNT CL)</t>
  </si>
  <si>
    <t>OPTICAL CABLE CFOA-SM-DDR-G 08F G-652D (PFV) RC (ABNT CL)</t>
  </si>
  <si>
    <t>CABLE OPTICO CFOA-SM-DDR-G 08F G-652D (PFV) RC (ABNT CL)</t>
  </si>
  <si>
    <t>CABO OPTICO OPTIC-LAN 08F BLI TS (CFOI-BLI-A/B-UT 08F TS LSZH AM)</t>
  </si>
  <si>
    <t>OPTICAL CABLE OPTIC-LAN 08F BLI TS (CFOI-BLI-A/B-UT 08F TS LSZH AM)</t>
  </si>
  <si>
    <t>CABLE OPTICO OPTIC-LAN 08F BLI TS (CFOI-BLI-A/B-UT 08F TS LSZH AM)</t>
  </si>
  <si>
    <t>ET02995</t>
  </si>
  <si>
    <t>a0A6100000blnvj</t>
  </si>
  <si>
    <t>KIT INSTALACAO PARA TERMINAL STREETNODE - INTRACOM</t>
  </si>
  <si>
    <t>CONECTOR RJ45 BLINDADO PARA CABO ETHERNET DO TIPO CAT5E</t>
  </si>
  <si>
    <t>ET03749</t>
  </si>
  <si>
    <t>a0A6100001EyF05</t>
  </si>
  <si>
    <t>LICENÇA DE SOFTWARE MAX MBPS RATE ACOPLADO AO HW (POR MODEM ATIVO) - SV-SK-03-1G GBPS</t>
  </si>
  <si>
    <t>SERVICE CABLE CONECTORIZADO 04F 50.0 ST-UPC/ST-UPC 1.0D2/1.0D2 70.0M - TIGHT - RISER - PRETO - IO</t>
  </si>
  <si>
    <t>TRUNK CABLE PRE-TERMINATED 04F 50.0 ST-UPC/ST-UPC 1.0D2/1.0D2 70.0M - TIGHT - RISER - BLACK - IO</t>
  </si>
  <si>
    <t>CABLE TRONCAL CONECTORIZADO 04F 50.0 ST-UPC/ST-UPC 1.0D2/1.0D2 70.0M - TIGHT - RISER - NEGRO  - IO</t>
  </si>
  <si>
    <t>CABO PARA TRANSMISSAO DE DADOS MULTILAN CAT.5e SF/UTP 24AWGX4P NR PE PR RESISTENTE A UV SPOOL</t>
  </si>
  <si>
    <t>DATA CABLE MULTILAN CAT.5e SF/UTP 24AWGX4P NR PE PR SUN LIGHT RESISTANT SPOOL (305M)</t>
  </si>
  <si>
    <t>CABLE PARA TRANSMISSION DE DATOS MULTILAN CAT.5e SF/UTP 24AWGX4P NR PE PR RESISTENTE A UV SPOOL (305M)</t>
  </si>
  <si>
    <t>ET04161</t>
  </si>
  <si>
    <t>a0A6100001fE9K2</t>
  </si>
  <si>
    <t>SERVICE CABLE CONECTORIZADO 8F SM BLI A/B G-657A MPO8-APC(M)/MPO8-APC(M) 0.8D3/0.8D3 20.0M - UT - LSZH - AMARELO - TIPO B</t>
  </si>
  <si>
    <t>TRUNK CABLE PRE-TERMINATED 8F SM BLI A/B G-657A MPO8-APC(M)/MPO8-APC(M) 0.8D3/0.8D3 20.0M - UT - LSZH - AMARELO - TYPE B</t>
  </si>
  <si>
    <t>CABLE TRONCAL CONECTORIZADO 8F SM BLI A/B G-657A MPO8-APC(M)/MPO8-APC(M) 0.8D3/0.8D3 20.0M - UT - LSZH - AMARELO  - TIPO B</t>
  </si>
  <si>
    <t>CABO OPTICO CFOA-SM/NZD-AS120-S 48F (24F G-655C/D - 24F G-652D) NR</t>
  </si>
  <si>
    <t>OPTICAL CABLE CFOA-SM/NZD-AS120-S 48F (24F G-655C/D - 24F G-652D) NR</t>
  </si>
  <si>
    <t>CABLE OPTICO CFOA-SM/NZD-AS120-S 48F (24F G-655C/D - 24F G-652D) NR</t>
  </si>
  <si>
    <t>CABO PARA TRANSMISION DE DATOS MULTILAN CAT.5e INDUSTRIAL EXTRA-FLEX SF/UTP 26AWG(7F)X4P CMX PR (TPU) SPOOL (305M)</t>
  </si>
  <si>
    <t>SERVICE CABLE CONECTORIZADO 8F SM BLI A/B G-657A MPO8-APC(M)/MPO8-APC(M) 0.8D3/0.8D3 30.0M - UT - LSZH - AMARELO - TIPO B</t>
  </si>
  <si>
    <t>TRUNK CABLE PRE-TERMINATED 8F SM BLI A/B G-657A MPO8-APC(M)/MPO8-APC(M) 0.8D3/0.8D3 30.0M - UT - LSZH - AMARELO - TYPE B</t>
  </si>
  <si>
    <t>CABLE TRONCAL CONECTORIZADO 8F SM BLI A/B G-657A MPO8-APC(M)/MPO8-APC(M) 0.8D3/0.8D3 30.0M - UT - LSZH - AMARELO - TIPO B</t>
  </si>
  <si>
    <t>SERVICE CABLE CONECTORIZADO 8F SM BLI A/B G-657A MPO8-APC(M)/MPO8-APC(M) 0.8D3/0.8D3 40.0M - UT - LSZH - AMARELO - TIPO B</t>
  </si>
  <si>
    <t>TRUNK CABLE PRE-TERMINATED 8F SM BLI A/B G-657A MPO8-APC(M)/MPO8-APC(M) 0.8D3/0.8D3 40.0M - UT - LSZH - AMARELO - TYPE B</t>
  </si>
  <si>
    <t>CABLE TRONCAL CONECTORIZADO 8F SM BLI A/B G-657A MPO8-APC(M)/MPO8-APC(M) 0.8D3/0.8D3 40.0M - UT - LSZH - AMARELO  - TIPO B</t>
  </si>
  <si>
    <t>SERVICE CABLE CONECTORIZADO 8F SM BLI A/B G-657A MPO8-APC(M)/MPO8-APC(M) 0.8D3/0.8D3 100.0M - UT - LSZH - AMARELO - TIPO B</t>
  </si>
  <si>
    <t>TRUNK CABLE PRE-TERMINATED 8F SM BLI A/B G-657A MPO8-APC(M)/MPO8-APC(M) 0.8D3/0.8D3 100.0M - UT - LSZH - AMARELO - TYPE B</t>
  </si>
  <si>
    <t>CABLE TRONCAL CONECTORIZADO 8F SM BLI A/B G-657A MPO8-APC(M)/MPO8-APC(M) 0.8D3/0.8D3 100.0M - UT - LSZH - AMARELO  - TIPO B</t>
  </si>
  <si>
    <t>CABO OPTICO CFOA-SM-DD-G 24F G-652D (CATV)</t>
  </si>
  <si>
    <t>OPTICAL CABLE CFOA-SM-DD-G 24F G-652D (CATV)</t>
  </si>
  <si>
    <t>CABLE OPTICO CFOA-SM-DD-G 24F G-652D (CATV)</t>
  </si>
  <si>
    <t>CABO OPTICO CFOA-SM-DD-S 48F G-652D TS (CATV)</t>
  </si>
  <si>
    <t>OPTICAL CABLE CFOA-SM-DD-S 48F G-652D TS (CATV)</t>
  </si>
  <si>
    <t>CABLE OPTICO CFOA-SM-DD-S 48F G-652D TS (CATV)</t>
  </si>
  <si>
    <t>CABO OPTICO CFOA-SM-DD-S 12F G-652D TS (CATV)</t>
  </si>
  <si>
    <t>OPTICAL CABLE CFOA-SM-DD-S 12F G-652D TS (CATV)</t>
  </si>
  <si>
    <t>CABLE OPTICO CFOA-SM-DD-S 12F G-652D TS (CATV)</t>
  </si>
  <si>
    <t>CABO OPTICO CFOA-SM-DD-S 24F G-652D TS (CATV)</t>
  </si>
  <si>
    <t>OPTICAL CABLE CFOA-SM-DD-S 24F G-652D TS (CATV)</t>
  </si>
  <si>
    <t>CABLE OPTICO CFOA-SM-DD-S 24F G-652D TS (CATV)</t>
  </si>
  <si>
    <t>CABO OPTICO AT-3LE17DT-048-CLGA</t>
  </si>
  <si>
    <t>OPTICAL CABLE AT-3LE17DT-048-CLGA</t>
  </si>
  <si>
    <t>CABLE OPTICO AT-3LE17DT-048-CLGA</t>
  </si>
  <si>
    <t>ET04516</t>
  </si>
  <si>
    <t>a0A4N00001pk3kZ</t>
  </si>
  <si>
    <t>CABO OPTICO AT-3LE27DT-048-TMJB</t>
  </si>
  <si>
    <t>OPTICAL CABLE AT-3LE27DT-048-TMJB</t>
  </si>
  <si>
    <t>CABLE OPTICO AT-3LE27DT-048-TMJB</t>
  </si>
  <si>
    <t>ET04515</t>
  </si>
  <si>
    <t>a0A4N00001pk3kU</t>
  </si>
  <si>
    <t>CABO OPTICO AT-3LE52TT-048-LSZH</t>
  </si>
  <si>
    <t>OPTICAL CABLE AT-3LE52TT-048-LSZH</t>
  </si>
  <si>
    <t>CABLE OPTICO AT-3LE52TT-048-LSZH</t>
  </si>
  <si>
    <t>ET04513</t>
  </si>
  <si>
    <t>a0A4N00001pk3kA</t>
  </si>
  <si>
    <t>CABO OPTICO FIS-OPTIC-DG SM G-652D 06F COG (CATV)</t>
  </si>
  <si>
    <t>OPTICAL CABLE FIS-OPTIC-DG SM G-652D 06F COG (CATV)</t>
  </si>
  <si>
    <t>CABLE OPTICO FIS-OPTIC-DG SM G-652D 06F COG (CATV)</t>
  </si>
  <si>
    <t>ET00690</t>
  </si>
  <si>
    <t>a0A6100000blneu</t>
  </si>
  <si>
    <t>CABO OPTICO AT-3BE22YT-024</t>
  </si>
  <si>
    <t>OPTICAL CABLE AT-3BE22YT-024</t>
  </si>
  <si>
    <t>CABLE OPTICO AT-3BE22YT-024</t>
  </si>
  <si>
    <t>CABO OPTICO AT-3BE22YT-036</t>
  </si>
  <si>
    <t>OPTICAL CABLE AT-3BE22YT-036</t>
  </si>
  <si>
    <t>CABLE OPTICO AT-3BE22YT-036</t>
  </si>
  <si>
    <t>CABO OPTICO AT-3BE22YT-048</t>
  </si>
  <si>
    <t>OPTICAL CABLE AT-3BE22YT-048</t>
  </si>
  <si>
    <t>CABLE OPTICO AT-3BE22YT-048</t>
  </si>
  <si>
    <t>CABO OPTICO AT-3BE22YT-072</t>
  </si>
  <si>
    <t>OPTICAL CABLE AT-3BE22YT-072</t>
  </si>
  <si>
    <t>CABLE OPTICO AT-3BE22YT-072</t>
  </si>
  <si>
    <t>CABO OPTICO AT-3BE22YT-288</t>
  </si>
  <si>
    <t>OPTICAL CABLE AT-3BE22YT-288</t>
  </si>
  <si>
    <t>CABLE OPTICO AT-3BE22YT-288</t>
  </si>
  <si>
    <t>CABO OPTICO CFOA-SM-AS200-S 12F G-652D ZWP TS</t>
  </si>
  <si>
    <t>OPTICAL CABLE CFOA-SM-AS200-S 12F G-652D ZWP TS</t>
  </si>
  <si>
    <t>CABLE OPTICO CFOA-SM-AS200-S 12F G-652D ZWP TS</t>
  </si>
  <si>
    <t>CABO OPTICO CFOA-SM-AS200-S 24F G-652D ZWP TS</t>
  </si>
  <si>
    <t>OPTICAL CABLE CFOA-SM-AS200-S 24F G-652D ZWP TS</t>
  </si>
  <si>
    <t>CABLE OPTICO CFOA-SM-AS200-S 24F G-652D ZWP TS</t>
  </si>
  <si>
    <t>CABO OPTICO CFOA-SM-AS200-S 36F G-652D ZWP TS</t>
  </si>
  <si>
    <t>OPTICAL CABLE CFOA-SM-AS200-S 36F G-652D ZWP TS</t>
  </si>
  <si>
    <t>CABLE OPTICO CFOA-SM-AS200-S 36F G-652D ZWP TS</t>
  </si>
  <si>
    <t>DIO BX24 12F SM SC-APC (PIGTAIL ABNT)</t>
  </si>
  <si>
    <t>ODF BX24 12F SM SC-APC (PIGTAIL ABNT)</t>
  </si>
  <si>
    <t>CABO OPTICO CFOA-SM-AS120-S 72F G-652D KPKP</t>
  </si>
  <si>
    <t>OPTICAL CABLE CFOA-SM-AS120-S 72F G-652D KPKP</t>
  </si>
  <si>
    <t>CABLE OPTICO CFOA-SM-AS120-S 72F G-652D KPKP</t>
  </si>
  <si>
    <t>ET02382</t>
  </si>
  <si>
    <t>a0A6100000blnoI</t>
  </si>
  <si>
    <t>CABO OPTICO CFOT-BLI-A/B-EO 04F LSZH (FIBER-LAN INDOOR/OUTDOOR)</t>
  </si>
  <si>
    <t>OPTICAL CABLE CFOT-BLI-A/B-EO 04F LSZH (FIBER-LAN INDOOR/OUTDOOR)</t>
  </si>
  <si>
    <t>CABLE OPTICO CFOT-BLI-A/B-EO 04F LSZH (FIBER-LAN INDOOR/OUTDOOR)</t>
  </si>
  <si>
    <t>CABO TRANSMISSAO DE DADOS GIGALAN GREEN U/UTP 23AWGX4P CAT.6 LSZH IEC 60332-3 BR RIB</t>
  </si>
  <si>
    <t>DATA CABLE  GIGALAN GREEN U/UTP 23AWGX4P CAT.6 LSZH IEC 60332-3 BR RIB</t>
  </si>
  <si>
    <t>CABLE PARA TRANSMISION DE DATOS GIGALAN GREEN U/UTP 23AWGX4P CAT.6 LSZH IEC 60332-3 BR RIB</t>
  </si>
  <si>
    <t>DATA CABLE  GIGALAN AUGMENTED GREEN CAT6A F/UTP 23AWGX4P LSZH BR</t>
  </si>
  <si>
    <t>CABO OPTICO OPTIC-LAN-AR (PFV) 06F MM (50) OM3 LSZH</t>
  </si>
  <si>
    <t>OPTICAL CABLE OPTIC-LAN-AR (PFV) 06F MM (50) OM3 LSZH</t>
  </si>
  <si>
    <t>CABLE OPTICO OPTIC-LAN-AR (PFV) 06F MM (50) OM3 LSZH</t>
  </si>
  <si>
    <t>CABO OPTICO AT-3BE43CT-096</t>
  </si>
  <si>
    <t>OPTICAL CABLE AT-3BE43CT-096</t>
  </si>
  <si>
    <t>CABLE OPTICO AT-3BE43CT-096</t>
  </si>
  <si>
    <t>CABO OPTICO AT-3CE43CT-096</t>
  </si>
  <si>
    <t>OPTICAL CABLE AT-3CE43CT-096</t>
  </si>
  <si>
    <t>CABLE OPTICO AT-3CE43CT-096</t>
  </si>
  <si>
    <t>CABO OPTICO AT-3CE453T-096</t>
  </si>
  <si>
    <t>OPTICAL CABLE AT-3CE453T-096</t>
  </si>
  <si>
    <t>CABLE OPTICO AT-3CE453T-096</t>
  </si>
  <si>
    <t>CABO OPTICO OPTIC-LAN 08F BLI TS (CFOI-BLI-A/B-UT 08F TS LSZH AZ)</t>
  </si>
  <si>
    <t>OPTICAL CABLE OPTIC-LAN 08F BLI TS (CFOI-BLI-A/B-UT 08F TS LSZH AZ)</t>
  </si>
  <si>
    <t>CABLE OPTICO OPTIC-LAN 08F BLI TS (CFOI-BLI-A/B-UT 08F TS LSZH AZ)</t>
  </si>
  <si>
    <t>CABO OPTICO CFOA-SM-AS200-S 144F G-652D ZWP TS</t>
  </si>
  <si>
    <t>OPTICAL CABLE CFOA-SM-AS200-S 144F G-652D ZWP TS</t>
  </si>
  <si>
    <t>CABLE OPTICO CFOA-SM-AS200-S 144F G-652D ZWP TS</t>
  </si>
  <si>
    <t>SERVICE CABLE CONECTORIZADO 12F SM BLI A/B G-657A MPO12-APC(M)/MPO12-APC(M) 0.8D3/0.8D3 8.0M - UT - LSZH - AZUL - TIPO B</t>
  </si>
  <si>
    <t>TRUNK CABLE PRE-TERMINATED 12F SM BLI A/B G-657A MPO12-APC(M)/MPO12-APC(M) 0.8D3/0.8D3 8.0M - UT - LSZH - BLUE - TYPE B</t>
  </si>
  <si>
    <t>CABLE TRONCAL CONECTORIZADO 12F SM BLI A/B G-657A MPO12-APC(M)/MPO12-APC(M) 0.8D3/0.8D3 8.0M - UT - LSZH - AZUL - TIPO B</t>
  </si>
  <si>
    <t>CORDAO MONOFIBRA CONECTORIZADO SM SC-APC/SC-APC 3.0M - LSZH - AZUL</t>
  </si>
  <si>
    <t>SIMPLEX OPTICAL PATCH CORD SM  SC-APC/SC-APC 3.0M - LSZH - BLUE</t>
  </si>
  <si>
    <t>PATCH CORD OPTICO MONOFIBRA CONECTORIZADO SM  SC-APC/SC-APC 3.0M - LSZH - AZUL</t>
  </si>
  <si>
    <t>CORDAO MONOFIBRA CONECTORIZADO SM SC-APC/SC-APC 5.0M - LSZH - AZUL</t>
  </si>
  <si>
    <t>SIMPLEX OPTICAL PATCH CORD SM SC-APC/SC-APC 5.0M - LSZH - BLUE</t>
  </si>
  <si>
    <t>PATCH CORD OPTICO MONOFIBRA CONECTORIZADO SM SC-APC/SC-APC 5.0M - LSZH - AZUL</t>
  </si>
  <si>
    <t>CORDAO MONOFIBRA CONECTORIZADO SM SC-APC/SC-APC 8.0M - LSZH - AZUL</t>
  </si>
  <si>
    <t>SIMPLEX OPTICAL PATCH CORD SM SC-APC/SC-APC 8.0M - LSZH - BLUE</t>
  </si>
  <si>
    <t>PATCH CORD OPTICO MONOFIBRA CONECTORIZADO SM SC-APC/SC-APC 8.0M - LSZH - AZUL</t>
  </si>
  <si>
    <t>CORDAO MONOFIBRA CONECTORIZADO SM SC-APC/SC-APC 10.0M - LSZH - AZUL</t>
  </si>
  <si>
    <t>SIMPLEX OPTICAL PATCH CORD SM SC-APC/SC-APC 10.0M - LSZH - BLUE</t>
  </si>
  <si>
    <t>PATCH CORD OPTICO MONOFIBRA CONECTORIZADO SM SC-APC/SC-APC 10.0M - LSZH - AZUL</t>
  </si>
  <si>
    <t>CORDAO MONOFIBRA CONECTORIZADO SM SC-APC/SC-APC 15.0M - LSZH - AZUL</t>
  </si>
  <si>
    <t>SIMPLEX OPTICAL PATCH CORD SM SC-APC/SC-APC 15.0M - LSZH - BLUE</t>
  </si>
  <si>
    <t>PATCH CORD OPTICO MONOFIBRA CONECTORIZADO SM SC-APC/SC-APC 15.0M - LSZH - AZUL</t>
  </si>
  <si>
    <t>CORDAO MONOFIBRA CONECTORIZADO SM SC-APC/SC-APC 20.0M - LSZH - AZUL</t>
  </si>
  <si>
    <t>SIMPLEX OPTICAL PATCH CORD SM SC-APC/SC-APC 20.0M - LSZH - BLUE</t>
  </si>
  <si>
    <t>PATCH CORD OPTICO MONOFIBRA CONECTORIZADO SM SC-APC/SC-APC 20.0M - LSZH - AZUL</t>
  </si>
  <si>
    <t>SERVICE CABLE CONECTORIZADO FANOUT 12F OM3 LC-UPC/MPO12-UPC(M) 1.0D2/0.8D3 5.0M - UT - LSZH - ACQUA - TIPO B</t>
  </si>
  <si>
    <t>TRUNK CABLE PRE-TERMINATED FANOUT 12F OM3 LC-UPC/MPO12-UPC(M) 1.0D2/0.8D3 5.0M - UT - LSZH - AQUA - TYPE B</t>
  </si>
  <si>
    <t>CABLE TRONCAL CONECTORIZADO FANOUT 12F OM3 LC-UPC/MPO12-UPC(M) 1.0D2/0.8D3 5.0M - UT - LSZH - ACQUA - TIPO B</t>
  </si>
  <si>
    <t>SERVICE CABLE CONECTORIZADO FANOUT 12F OM4 LC-UPC/MPO12-UPC(M) 1.0D2/0.8D3 5.0M - UT - LSZH - ACQUA - TIPO B</t>
  </si>
  <si>
    <t>TRUNK CABLE PRE-TERMINATED FANOUT 12F OM4 LC-UPC/MPO12-UPC(M) 1.0D2/0.8D2 5.0M - UT - LSZH - AQUA - TYPE B</t>
  </si>
  <si>
    <t>CABLE TRONCAL CONECTORIZADO FANOUT 12F OM4 LC-UPC/MPO12-UPC(M) 1.0D2/0.8D2 5.0M - UT - LSZH - ACQUA - TIPO B</t>
  </si>
  <si>
    <t>SERVICE CABLE CONECTORIZADO FANOUT 12F OM3 LC-UPC/MPO12-UPC(M) 1.0D2/0.8D3 12.0M - UT - LSZH - ACQUA - TIPO B</t>
  </si>
  <si>
    <t>TRUNK CABLE PRE-TERMINATED FANOUT 12F OM3 LC-UPC/MPO12-UPC(M) 1.0D2/0.8D3 12.0M - UT - LSZH - AQUA - TYPE B</t>
  </si>
  <si>
    <t>CABLE TRONCAL CONECTORIZADO FANOUT 12F OM3 LC-UPC/MPO12-UPC(M) 1.0D2/0.8D3 12.0M - UT - LSZH - ACQUA - TIPO B</t>
  </si>
  <si>
    <t>SERVICE CABLE CONECTORIZADO FANOUT 12F OM4 LC-UPC/MPO12-UPC(M) 1.0D2/0.8D3 12.0M - UT - LSZH - ACQUA - TIPO B</t>
  </si>
  <si>
    <t>TRUNK CABLE PRE-TERMINATED FANOUT 12F OM4 LC-UPC/MPO12-UPC(M) 1.0D2/0.8D2 12.0M - UT - LSZH - AQUA - TYPE B</t>
  </si>
  <si>
    <t>CABLE TRONCAL CONECTORIZADO FANOUT 12F OM4 LC-UPC/MPO12-UPC(M) 1.0D2/0.8D2 12.0M - UT - LSZH - ACQUA - TIPO B</t>
  </si>
  <si>
    <t>SERVICE CABLE CONECTORIZADO FANOUT 12F OM4 LC-UPC/MPO12-UPC(M) 1.0D2/0.8D3 20.0M - UT - LSZH - ACQUA - TIPO B</t>
  </si>
  <si>
    <t>TRUNK CABLE PRE-TERMINATED FANOUT 12F OM4 LC-UPC/MPO12-UPC(M) 1.0D2/0.8D2 20.0M - UT - LSZH - AQUA - TYPE B</t>
  </si>
  <si>
    <t>CABLE TRONCAL CONECTORIZADO FANOUT 12F OM4 LC-UPC/MPO12-UPC(M) 1.0D2/0.8D2 20.0M - UT - LSZH - ACQUA - TIPO B</t>
  </si>
  <si>
    <t>SERVICE CABLE CONECTORIZADO FANOUT 12F OM4 LC-UPC/MPO12-UPC(M) 1.0D2/0.8D3 30.0M - UT - LSZH - ACQUA - TIPO B</t>
  </si>
  <si>
    <t>TRUNK CABLE PRE-TERMINATED FANOUT 12F OM4 LC-UPC/MPO12-UPC(M) 1.0D2/0.8D2 30.0M - UT - LSZH - AQUA - TYPE B</t>
  </si>
  <si>
    <t>CABLE TRONCAL CONECTORIZADO FANOUT 12F OM4 LC-UPC/MPO12-UPC(M) 1.0D2/0.8D2 30.0M - UT - LSZH - ACQUA - TIPO B</t>
  </si>
  <si>
    <t>CORDAO DUPLEX CONECTORIZADO SM SC-UPC/SC-UPC 1.5M - LSZH - AZUL (A - B)</t>
  </si>
  <si>
    <t>DUPLEX OPTICAL PATCH CORD SM SC-UPC/SC-UPC 1.5M - LSZH - BLUE (A - B)</t>
  </si>
  <si>
    <t>PATCH CORD OPTICO DUPLEX CONECTORIZADO SM SC-UPC/SC-UPC 1.5M - LSZH - AZUL (A - B)</t>
  </si>
  <si>
    <t>CORDAO DUPLEX CONECTORIZADO SM SC-UPC/SC-UPC 2.5M - LSZH - AZUL (A - B)</t>
  </si>
  <si>
    <t>DUPLEX OPTICAL PATCH CORD SM SC-UPC/SC-UPC 2.5M - LSZH - BLUE (A - B)</t>
  </si>
  <si>
    <t>PATCH CORD OPTICO DUPLEX CONECTORIZADO SM SC-UPC/SC-UPC 2.5M - LSZH - AZUL (A - B)</t>
  </si>
  <si>
    <t>EXTENSAO MONOFIBRA BLI A/B G-657A SC-APC 15.0M - COG - BRANCO - D2</t>
  </si>
  <si>
    <t>SIMPLEX OPTICAL PIGTAIL BLI A/B G-657A SC-APC 15.0M - OFN - WHITE - D2</t>
  </si>
  <si>
    <t>EXTENSION MONOFIBRA BLI A/B G-657A SC-APC 15.0M - COG - BLANCO - D2</t>
  </si>
  <si>
    <t>EXTENSAO MONOFIBRA BLI A/B G-657A SC-APC 10.0M - COG - BRANCO - D2</t>
  </si>
  <si>
    <t>SIMPLEX OPTICAL PIGTAIL BLI A/B G-657A SC-APC 10.0M - OFN - WHITE - D2</t>
  </si>
  <si>
    <t>EXTENSION MONOFIBRA BLI A/B G-657A SC-APC 10.0M - COG - BLANCO- D2</t>
  </si>
  <si>
    <t>SERVICE CABLE CONECTORIZADO 12F SM BLI A/B G-657A MPO12-APC(M)/MPO12-APC(M) 0.8D3/0.8D3 23.0M - UT - LSZH - AZUL -  TIPO B</t>
  </si>
  <si>
    <t>TRUNK CABLE PRE-TERMINATED 12F SM BLI A/B G-657A MPO12-APC(M)/MPO12-APC(M) 0.8D3/0.8D3 23.0M - UT - LSZH - BLUE -  TYPE B</t>
  </si>
  <si>
    <t>CABLE TRONCAL CONECTORIZADO 12F SM BLI A/B G-657A MPO12-APC(M)/MPO12-APC(M) 0.8D3/0.8D3 23.0M - UT - LSZH - AZUL -  TIPO B</t>
  </si>
  <si>
    <t>SERVICE CABLE CONECTORIZADO 12F SM BLI A/B G-657A MPO12-APC(M)/MPO12-APC(M) 0.8D3/0.8D3 30.0M - UT - LSZH - AZUL -  TIPO B</t>
  </si>
  <si>
    <t>TRUNK CABLE PRE-TERMINATED 12F SM BLI A/B G-657A MPO12-APC(M)/MPO12-APC(M) 0.8D3/0.8D3 30.0M - UT - LSZH - BLUE -  TYPE B</t>
  </si>
  <si>
    <t>CABLE TRONCAL CONECTORIZADO 12F SM BLI A/B G-657A MPO12-APC(M)/MPO12-APC(M) 0.8D3/0.8D3 30.0M - UT - LSZH - AZUL -  TIPO B</t>
  </si>
  <si>
    <t>SERVICE CABLE CONECTORIZADO FANOUT 12F SM LC-UPC/MPO12-APC(M) 1.0D2/0.8D3 30.0M - UT - LSZH - AZUL - TIPO B</t>
  </si>
  <si>
    <t>TRUNK CABLE PRE-TERMINATED FANOUT 12F SM LC-UPC/MPO12-APC(M) 1.0D2/0.8D3 30.0M - UT - LSZH - BLUE - TYPE B</t>
  </si>
  <si>
    <t>CABLE TRONCAL CONECTORIZADO FANOUT 12F SM LC-UPC/MPO12-APC(M) 1.0D2/0.8D3 30.0M - UT - LSZH - AZUL - TIPO B</t>
  </si>
  <si>
    <t>SERVICE CABLE CONECTORIZADO FANOUT 12F SM LC-UPC/MPO12-APC(M) 1.0D2/0.8D3 20.0M - UT - LSZH - AZUL - TIPO B</t>
  </si>
  <si>
    <t>TRUNK CABLE PRE-TERMINATED FANOUT 12F SM LC-UPC/MPO12-APC(M) 1.0D2/0.8D3 20.0M - UT - LSZH - BLUE - TYPE B</t>
  </si>
  <si>
    <t>CABLE TRONCAL CONECTORIZADO FANOUT 12F SM LC-UPC/MPO12-APC(M) 1.0D2/0.8D3 20.0M - UT - LSZH - AZUL - TIPO B</t>
  </si>
  <si>
    <t>SERVICE CABLE CONECTORIZADO FANOUT 12F SM LC-UPC/MPO12-APC(M) 1.0D2/0.8D3 15.0M - UT - LSZH - AZUL - TIPO B</t>
  </si>
  <si>
    <t>TRUNK CABLE PRE-TERMINATED FANOUT 12F SM LC-UPC/MPO12-APC(M) 1.0D2/0.8D3 15.0M - UT - LSZH - BLUE - TYPE B</t>
  </si>
  <si>
    <t>CABLE TRONCAL CONECTORIZADO FANOUT 12F SM LC-UPC/MPO12-APC(M) 1.0D2/0.8D3 15.0M - UT - LSZH - AZUL - TIPO B</t>
  </si>
  <si>
    <t>SERVICE CABLE CONECTORIZADO FANOUT 12F SM LC-UPC/MPO12-APC(M) 1.0D2/0.8D3 10.0M - UT - LSZH - AZUL - TIPO B</t>
  </si>
  <si>
    <t>TRUNK CABLE PRE-TERMINATED FANOUT 12F SM LC-UPC/MPO12-APC(M) 1.0D2/0.8D3 10.0M - UT - LSZH - BLUE - TYPE B</t>
  </si>
  <si>
    <t>CABLE TRONCAL CONECTORIZADO FANOUT 12F SM LC-UPC/MPO12-APC(M) 1.0D2/0.8D3 10.0M - UT - LSZH - AZUL - TIPO B</t>
  </si>
  <si>
    <t>CORDAO DUPLEX CONECTORIZADO OM3 LC-UPC/SC-UPC 1.0M - LSZH - ACQUA</t>
  </si>
  <si>
    <t>DUPLEX OPTICAL PATCH CORD OM3 LC-UPC/SC-UPC 1.0M - LSZH - AQUA</t>
  </si>
  <si>
    <t>PATCH CORD OPTICO DUPLEX CONECTORIZADO OM3 LC-UPC/SC-UPC 1.0M - LSZH - ACQUA</t>
  </si>
  <si>
    <t>CORDAO MONOFIBRA CONECTORIZADO BLI A/B G-657A SC-APC/SC-APC 1.5M - LSZH - BRANCO - D3</t>
  </si>
  <si>
    <t>SIMPLEX OPTICAL PATCH CORD BLI A/B G-657A SC-APC/SC-APC 1.5M - LSZH - WHITE - D3</t>
  </si>
  <si>
    <t>PATCH CORD OPTICO MONOFIBRA CONECTORIZADO BLI A/B G-657A SC-APC/SC-APC 1.5M - LSZH - BLANCO - D3</t>
  </si>
  <si>
    <t>CABO OPTICO AT-3BE27DT-196-CLGE</t>
  </si>
  <si>
    <t>OPTICAL CABLE AT-3BE27DT-196-CLGE</t>
  </si>
  <si>
    <t>CABLE OPTICO AT-3BE27DT-196-CLGE</t>
  </si>
  <si>
    <t>CANALETA ITMAX - 300MM LECHO PRINCIPAL - SIN TAPA</t>
  </si>
  <si>
    <t>CANALETA ITMAX - 300MM EMPALME SLOTTED</t>
  </si>
  <si>
    <t>CANALETA ITMAX - 300MM DERIVACION HORIZONTAL EN T - SIN TAPA</t>
  </si>
  <si>
    <t>CANALETA ITMAX - SALIDA SUPERIOR VERTICAL P/ 50MM x 50MM - CON TAPA</t>
  </si>
  <si>
    <t>FK-CEO-4M-144F (96F) (RPHY)</t>
  </si>
  <si>
    <t>CAIXA TERMINAL OPTICA CONECTORIZADA INLINE FK-CTO-16MI (MB, FLAT, GROMMET 4x 6-9MM, 2x 9-12MM)</t>
  </si>
  <si>
    <t>SLIMBOX DROP TERMINAL FK-CTO-16MI (MB, FLAT, GROMMET 4x 6-9MM, 2x 9-12MM)</t>
  </si>
  <si>
    <t>CAIXA TERMINAL OPTICA CONECTORIZADA INLINE FK-CTO-16MI (PIGTAIL, FLAT, GROMMET 2x 9-12MM, 4x 12-15MM)</t>
  </si>
  <si>
    <t>KIT DE 10 CONECTORES OPTICOS DE CAMPO SM SC-UPC PARA CABOS FLAT 1.6X2MM E 3X2MM</t>
  </si>
  <si>
    <t>KIT WITH 10 OPTICAL FIELD CONNECTOR SM SC-UPC FOR FLAT CABLES 1.6X2MM AND 3X2MM</t>
  </si>
  <si>
    <t>KIT CON 10 CONECTORES OPTICOS DE CAMPO SM SC-UPC PARA CABLES FLAT 1.6X2MM Y 3X2MM</t>
  </si>
  <si>
    <t>ET04517</t>
  </si>
  <si>
    <t>a0A4N00001pk3mZ</t>
  </si>
  <si>
    <t>CAIXA TERMINAL OPTICA PRECONECTORIZADA INLINE FK-CTO 16P (1x8/8ADAP DIRETO) (383325)</t>
  </si>
  <si>
    <t>CAIXA TERMINAL OPTICA PRECONECTORIZADA INLINE FK-CTO 16P (2 x 1x8/16ADAP DIRETO) (383326)</t>
  </si>
  <si>
    <t>CAIXA TERMINAL OPTICA PRECONECTORIZADA INLINE FK-CTO 16P (8PIGTAIL/8ADAP DIRETO) (383329)</t>
  </si>
  <si>
    <t>CORDAO MONOFIBRA CONECTORIZADO SM LC-UPC/SC-APC 6.0M - COG - AZUL</t>
  </si>
  <si>
    <t>SIMPLEX OPTICAL PATCH CORD SM LC-UPC/SC-APC 6.0M - OFN - BLUE</t>
  </si>
  <si>
    <t>PATCH CORD OPTICO MONOFIBRA CONECTORIZADO SM LC-UPC/SC-APC 6.0M - COG - AZUL</t>
  </si>
  <si>
    <t>CORDAO MONOFIBRA CONECTORIZADO SM LC-UPC/SC-APC 10.0M - COG - AZUL</t>
  </si>
  <si>
    <t>SIMPLEX OPTICAL PATCH CORD SM LC-UPC/SC-APC 10.0M - OFN - BLUE</t>
  </si>
  <si>
    <t>PATCH CORD OPTICO MONOFIBRA CONECTORIZADO SM LC-UPC/SC-APC 10.0M - COG - AZUL</t>
  </si>
  <si>
    <t>PATCH CORD F/UTP GIGALAN AUGMENTED CAT.6A - CM - T568A/B - 25.0M - AZUL (BLINDADO)</t>
  </si>
  <si>
    <t>F/UTP CAT.6A COPPER PATCH CORD GIGALAN AUGMENTED - CM - T568A/B - 25.0M - BLUE (SHIELDED)</t>
  </si>
  <si>
    <t>CORDAO DUPLEX CONECTORIZADO SM E2000-APC/SC-UPC 50.0M - COG - AZUL</t>
  </si>
  <si>
    <t>DUPLEX OPTICAL PATCH CORD SM E2000-APC/SC-UPC 50.0M - OFN - BLUE</t>
  </si>
  <si>
    <t>PATCH CORD OPTICO DUPLEX CONECTORIZADO SM E2000-APC/SC-UPC 50.0M - COG - AZUL</t>
  </si>
  <si>
    <t>CORDAO DUPLEX CONECTORIZADO SM E2000-APC/ST-UPC 15.0M - COG - AZUL</t>
  </si>
  <si>
    <t>DUPLEX OPTICAL PATCH CORD SM E2000-APC/ST-UPC 15.0M - OFN - BLUE</t>
  </si>
  <si>
    <t>PATCH CORD OPTICO DUPLEX CONECTORIZADO SM E2000-APC/ST-UPC 15.0M - COG - AZUL</t>
  </si>
  <si>
    <t>CABO OPTICO AT-3BE27NT-144-CNGB</t>
  </si>
  <si>
    <t>OPTICAL CABLE AT-3BE27NT-144-CNGB</t>
  </si>
  <si>
    <t>CABLE OPTICO AT-3BE27NT-144-CNGB</t>
  </si>
  <si>
    <t>CABO OPTICO CFOI-MM-EO 08F (50) OM4 LSZH AQ (FIBER-LAN INDOOR)</t>
  </si>
  <si>
    <t>OPTICAL CABLE CFOI-MM-EO 08F (50) OM4 LSZH AQ (FIBER-LAN INDOOR)</t>
  </si>
  <si>
    <t>CABLE OPTICO CFOI-MM-EO 08F (50) OM4 LSZH AQ (FIBER-LAN INDOOR)</t>
  </si>
  <si>
    <t>ET02034</t>
  </si>
  <si>
    <t>a0A6100000blnkO</t>
  </si>
  <si>
    <t>KIT DE 10 CONECTORES OPTICOS DE CAMPO SM SC-APC UNIVERSAL (FLAT)</t>
  </si>
  <si>
    <t>KIT WITH 10 UNIVERSAL OPTICAL FIELD CONNECTOR SM SC-APC (FLAT)</t>
  </si>
  <si>
    <t>KIT CON 10 CONECTORES OPTICOS DE CAMPO SM SC-APC UNIVERSAL (FLAT)</t>
  </si>
  <si>
    <t>ET04518</t>
  </si>
  <si>
    <t>a0A4N00001pk3yQ</t>
  </si>
  <si>
    <t>*DGO600 - SUB BASTIDOR 96F (8x12) - MODELO CLIENTE - ESPELHAMENTO MPO/SC-APC</t>
  </si>
  <si>
    <t>*ODF600 - SUB FRAME 96F (8X12) - CLIENT MODEL - MIRRORING MPO/SC-APC</t>
  </si>
  <si>
    <t>*DGO600 - SUB-RACK 96F (8X12) - MODELO CLIENTE - ESPEJO MPO/SC-APC</t>
  </si>
  <si>
    <t>CABO OPTICO AT-62612YT-048</t>
  </si>
  <si>
    <t>OPTICAL CABLE AT-62612YT-048</t>
  </si>
  <si>
    <t>CABLE OPTICO AT-62612YT-048</t>
  </si>
  <si>
    <t>ET03630</t>
  </si>
  <si>
    <t>a0A6100001XnXct</t>
  </si>
  <si>
    <t>CABO OPTICO FIBER-LAN-AR INDOOR/OUTDOOR 12F MM (50) OM5 LSZH</t>
  </si>
  <si>
    <t>OPTICAL CABLE FIBER-LAN-AR INDOOR/OUTDOOR 12F MM (50) OM5 LSZH</t>
  </si>
  <si>
    <t>CABLE OPTICO FIBER-LAN-AR INDOOR/OUTDOOR 12F MM (50) OM5 LSZH</t>
  </si>
  <si>
    <t>ET01480</t>
  </si>
  <si>
    <t>a0A6100000blng5</t>
  </si>
  <si>
    <t>CABO OPTICO FIBER-LAN INDOOR/OUTDOOR 12F MM (50) OM5 LSZH</t>
  </si>
  <si>
    <t>OPTICAL CABLE FIBER-LAN INDOOR/OUTDOOR 12F MM (50) OM5 LSZH</t>
  </si>
  <si>
    <t>CABLE OPTICO FIBER-LAN INDOOR/OUTDOOR 12F MM (50) OM5 LSZH</t>
  </si>
  <si>
    <t>CABO OPTICO</t>
  </si>
  <si>
    <t>OPTICAL CABLE</t>
  </si>
  <si>
    <t>CABLE OPTICO</t>
  </si>
  <si>
    <t>ET04141</t>
  </si>
  <si>
    <t>a0A6100001fE2Gy</t>
  </si>
  <si>
    <t>FK-CTO-16MC (CAIXA DE TERMINAÇÃO ÓPTICA C/ CINTA BRANCA   - 1 BANDEJA DE EMENDA, 1 BANDEJA DE ADAPT, SUP. CORDALHA E GROMMETS FLAT) (TELSUR)</t>
  </si>
  <si>
    <t>FK-CTO-16MC (SLIMBOX DROP TERMINAL W/ WHITE BELT - 1 SPLICE TRAY, 1 CONNECTORS TRAY, LINE SUPPORT AND GROMMETS FLAT) (TELSUR)</t>
  </si>
  <si>
    <t>FK-CTO-16MC (CAJA DE TERMINACION OPTICA C/ CINTURON BLANCO - 1 BANDEJA DE EMPALME, 1 BANDEJA DE CONECTORES, SOPORTE DE LINGA Y GROMMETS FLAT) (TELSUR)</t>
  </si>
  <si>
    <t>CORDAO OPTICO CONECTORIZADO FANOUT 08F-40G OM4 LC-UPC/MPO12-UPC(F) 0.7D2/20.0D3 - MTF - LSZH - ACQUA</t>
  </si>
  <si>
    <t>OPTICAL PATCH CORD FANOUT 08F-40G OM4 LC-UPC/MPO12-UPC(F) 0.7D2/20.0D3 - MTF - LSZH - ACQUA</t>
  </si>
  <si>
    <t>CORDON OPTICO CONECTORIZADO FANOUT 08F-40G OM4 LC-UPC/MPO12-UPC(F) 0.7D2/20.0D3 - MTF - LSZH - ACQUA</t>
  </si>
  <si>
    <t>CORDAO OPTICO FANOUT 08F 40G OM4 LC-UPC/MPO12-UPC(F) 0.7D2/25.0D3 - MTF - LSZH - ACQUA</t>
  </si>
  <si>
    <t>OPTICAL PATCH CORD OPTICO FANOUT 08F 40G OM4 LC-UPC/MPO12-UPC(F) 0.7D2/25.0D3 - MTF - LSZH - ACQUA</t>
  </si>
  <si>
    <t>PATCH CORD OPTICO OPTICO FANOUT 08F 40G OM4 LC-UPC/MPO12-UPC(F) 0.7D2/25.0D3 - MTF - LSZH - ACQUA</t>
  </si>
  <si>
    <t>CORDAO OPTICO CONECTORIZADO FANOUT 08F-40G OM4 LC-UPC/MPO12-UPC(F) 0.7D2/30.0D3 - MTF - LSZH - ACQUA</t>
  </si>
  <si>
    <t>OPTICAL PATCH CORD FANOUT 08F-40G OM4 LC-UPC/MPO12-UPC(F) 0.7D2/30.0D3 - MTF - LSZH - ACQUA</t>
  </si>
  <si>
    <t>CORDON OPTICO CONECTORIZADO FANOUT 08F-40G OM4 LC-UPC/MPO12-UPC(F) 0.7D2/30.0D3 - MTF - LSZH - ACQUA</t>
  </si>
  <si>
    <t>CORDAO OPTICO CONECTORIZADO FANOUT 08F-40G OM4 LC-UPC/MPO12-UPC(F) 1.0D2/11.0D3 MTF - LSZH - ACQUA</t>
  </si>
  <si>
    <t>OPTICAL PATCH CORD FANOUT 08F-40G OM4 LC-UPC/MPO12-UPC(F) 1.0D2/11.0D3  - MTF - LSZH - ACQUA</t>
  </si>
  <si>
    <t>CORDON OPTICO CONECTORIZADO FANOUT 08F-40G OM4 LC-UPC/MPO12-UPC(F) 1.0D2/11.0D3  - MTF - LSZH - ACQUA</t>
  </si>
  <si>
    <t>CORDAO OPTICO CONECTORIZADO FANOUT 08F-40G SM G-652D LC-UPC/MPO12-UPC(F) 0.4D2/33.0D3 - MTF - LSZH - AMARELO</t>
  </si>
  <si>
    <t>OPTICAL PATCH CORD FANOUT 08F-40G SM G-652D LC-UPC/MPO12-UPC(F) 0.4D2/33.0D3  - MTF - LSZH - YELLOW</t>
  </si>
  <si>
    <t>CORDON OPTICO CONECTORIZADO FANOUT 08F-40G SM G-652D LC-UPC/MPO12-UPC(F) 0.4D2/33.0D3  - MTF - LSZH - AMARILLO</t>
  </si>
  <si>
    <t>CORDAO OPTICO CONECTORIZADO FANOUT 08F-40G SM G-652D LC-UPC/MPO12-UPC(F) 0.4D2/40.0D3 - MTF - LSZH - AMARELO</t>
  </si>
  <si>
    <t>OPTICAL PATCH CORD FANOUT 08F-40G SM G-652D LC-UPC/MPO12-UPC(F) 0.4D2/40.0D3  - MTF - LSZH - YELLOW</t>
  </si>
  <si>
    <t>CORDON OPTICO CONECTORIZADO FANOUT 08F-40G SM G-652D LC-UPC/MPO12-UPC(F) 0.4D2/40.0D3  - MTF - LSZH - AMARILLO</t>
  </si>
  <si>
    <t>AW-2200-3C-T0B4 - TERM TRANSC RADIO DIGITAL 2200MHZ 100MB BAIXA -48VDC 1+0 COMPOSTO 1 IDU + 1 ODU</t>
  </si>
  <si>
    <t>AW-2200-3C-C06189A - ODU TRANSC RADIO DIGITAL 2200MHZ 100MB BAIXA -48VDC</t>
  </si>
  <si>
    <t>IDU AW-3C-C06186A - IDU TRANSC RADIO DIGITAL 2200MHZ 100MB -48V</t>
  </si>
  <si>
    <t>AW-2200-3C-C06189B - ODU TRANSC RADIO DIGITAL 2200MHZ 100MB ALTA -48VDC</t>
  </si>
  <si>
    <t>IDUFW3D1048 - 1+0-UNIDADE INTERNA DE RADIO TRANSCEPTOR DIGITAL COM FI 140/350 MHZ 48V</t>
  </si>
  <si>
    <t>ET04101</t>
  </si>
  <si>
    <t>a0A6100001c1bOn</t>
  </si>
  <si>
    <t>IDUFW3D1148 - 1+1/2+0-UNIDADE INTERNA DE RADIO TRANSCEPTOR DIGITAL COM FI 140/350 MHZ 48V</t>
  </si>
  <si>
    <t>IDUFW3D1148 - 1+1-UNIDADE INTERNA DE RADIO TRANSCEPTOR DIGITAL COM FI 140/350 MHZ 48V</t>
  </si>
  <si>
    <t>FW-4700-3D-C06300A ODU TRANSC RADIO DIGITAL 4.7GHZ BW40MHZ SB1 BAIXA -48VDC</t>
  </si>
  <si>
    <t>FW-4700-3D-C06300B ODU TRANSC RADIO DIGITAL 4.7GHZ BW40MHZ SB1 ALTA -48VDC</t>
  </si>
  <si>
    <t>FW3DH32E120 - TERMINAL DE RADIO DIGITAL FW-2200-3D, HIGH, -48VDC, 32XE1, 2+0</t>
  </si>
  <si>
    <t>FW3DL32E120 - TERMINAL DE RADIO DIGITAL FW-2200-3D, LOW, -48VDC, 32XE1, 2+0</t>
  </si>
  <si>
    <t>FW3DH16E111 - TERMINAL DE RADIO DIGITAL FW-2200-3D, HIGH, -48VDC, 16XE1, 1+1</t>
  </si>
  <si>
    <t>FW3DL16E111 - TERMINAL DE RADIO DIGITAL FW-2200-3D, LOW, -48VDC, 16XE1, 1+1</t>
  </si>
  <si>
    <t>FW3DH16E110 - TERMINAL DE RADIO DIGITAL FW-2200-3D, HIGH, -48VDC, 16XE1, 1+0</t>
  </si>
  <si>
    <t>FW3DL16E110 - TERMINAL DE RADIO DIGITAL FW-2200-3D, LOW, -48VDC, 16XE1, 1+0</t>
  </si>
  <si>
    <t>CORDAO DUPLEX CONECTORIZADO SM G-652D FC-UPC/FC-UPC 3.0M - LSZH - AMARELO</t>
  </si>
  <si>
    <t>DUPLEX OPTICAL PATCH CORD SM G-652D FC-UPC/FC-UPC 3.0M - LSZH - YELLOW</t>
  </si>
  <si>
    <t>PATCH CORD OPTICO DUPLEX CONECTORIZADO SM G-652D FC-UPC/FC-UPC 3.0M - LSZH - AMARILLO</t>
  </si>
  <si>
    <t>CORDAO DUPLEX CONECTORIZADO SM G-652D FC-UPC/FC-UPC 5.0M - LSZH - AMARELO</t>
  </si>
  <si>
    <t>DUPLEX OPTICAL PATCH CORD SM G-652D FC-UPC/FC-UPC 5.0M - LSZH - YELLOW</t>
  </si>
  <si>
    <t>PATCH CORD OPTICO DUPLEX CONECTORIZADO SM G-652D FC-UPC/FC-UPC 5.0M - LSZH - AMARILLO</t>
  </si>
  <si>
    <t>CORDAO DUPLEX CONECTORIZADO SM G-652D FC-UPC/FC-UPC 10.0M - LSZH - AMARELO</t>
  </si>
  <si>
    <t>DUPLEX OPTICAL PATCH CORD SM G-652D FC-UPC/FC-UPC 10.0M - LSZH - YELLOW</t>
  </si>
  <si>
    <t>PATCH CORD OPTICO DUPLEX CONECTORIZADO SM G-652D FC-UPC/FC-UPC 10.0M - LSZH - AMARILLO</t>
  </si>
  <si>
    <t>CORDAO DUPLEX CONECTORIZADO SM G-652D LC-UPC/SC-UPC 10.0M - LSZH - AMARELO</t>
  </si>
  <si>
    <t>DUPLEX OPTICAL PATCH CORD SM G-652D LC-UPC/SC-UPC 10.0M - LSZH - YELLOW</t>
  </si>
  <si>
    <t>PATCH CORD OPTICO DUPLEX CONECTORIZADO SM G-652D LC-UPC/SC-UPC 10.0M - LSZH - AMARILLO</t>
  </si>
  <si>
    <t>CORDAO DUPLEX CONECTORIZADO SM G-652D LC-UPC/SC-UPC 20.0M - LSZH - AMARELO</t>
  </si>
  <si>
    <t>DUPLEX OPTICAL PATCH CORD SM G-652D LC-UPC/SC-UPC 20.0M - LSZH - YELLOW</t>
  </si>
  <si>
    <t>PATCH CORD OPTICO DUPLEX CONECTORIZADO SM G-652D LC-UPC/SC-UPC 20.0M - LSZH - AMARILLO</t>
  </si>
  <si>
    <t>CABLE OPTICO CFOA-NZD-DD-S 48F TS</t>
  </si>
  <si>
    <t>ODUFW3DH48 - ODU FW-2200-3D HIGH -48VDC</t>
  </si>
  <si>
    <t>ODUFW3DH48 - ODU AW-2200-3D HIGH -48VDC</t>
  </si>
  <si>
    <t>ODUFW3DL48 - ODU FW-2200-3D LOW -48VDC</t>
  </si>
  <si>
    <t>ODUFW3DL48 - ODU AW-2200-3D LOW -48VDC</t>
  </si>
  <si>
    <t>CORDAO DUPLEX CONECTORIZADO SM G-652D LC-UPC/SC-APC 3.0M - LSZH - AMARELO</t>
  </si>
  <si>
    <t>DUPLEX OPTICAL PATCH CORD SM G-652D LC-UPC/SC-APC 3.0M - LSZH - YELLOW</t>
  </si>
  <si>
    <t>PATCH CORD OPTICO DUPLEX CONECTORIZADO SM G-652D LC-UPC/SC-APC 3.0M - LSZH - AMARILLO</t>
  </si>
  <si>
    <t>CORDAO DUPLEX CONECTORIZADO SM G-652D LC-UPC/SC-APC 5.0M - LSZH - AMARELO</t>
  </si>
  <si>
    <t>DUPLEX OPTICAL PATCH CORD SM G-652D LC-UPC/SC-APC 5.0M - LSZH - YELLOW</t>
  </si>
  <si>
    <t>PATCH CORD OPTICO DUPLEX CONECTORIZADO SM G-652D LC-UPC/SC-APC 5.0M - LSZH - AMARILLO</t>
  </si>
  <si>
    <t>CORDAO DUPLEX CONECTORIZADO SM G-652D LC-UPC/SC-APC 10.0M - LSZH - AMARELO</t>
  </si>
  <si>
    <t>DUPLEX OPTICAL PATCH CORD SM G-652D LC-UPC/SC-APC 10.0M - LSZH - YELLOW</t>
  </si>
  <si>
    <t>PATCH CORD OPTICO DUPLEX CONECTORIZADO SM G-652D LC-UPC/SC-APC 10.0M - LSZH - AMARILLO</t>
  </si>
  <si>
    <t>CORDAO DUPLEX CONECTORIZADO SM G-652D LC-UPC/SC-APC 15.0M - LSZH - AMARELO</t>
  </si>
  <si>
    <t>DUPLEX OPTICAL PATCH CORD SM G-652D LC-UPC/SC-APC 15.0M - LSZH - YELLOW</t>
  </si>
  <si>
    <t>PATCH CORD OPTICO DUPLEX CONECTORIZADO SM G-652D LC-UPC/SC-APC 15.0M - LSZH - AMARILLO</t>
  </si>
  <si>
    <t>CORDAO DUPLEX CONECTORIZADO SM G-652D LC-UPC/SC-APC 20.0M - LSZH - AMARELO</t>
  </si>
  <si>
    <t>DUPLEX OPTICAL PATCH CORD SM G-652D LC-UPC/SC-APC 20.0M - LSZH - YELLOW</t>
  </si>
  <si>
    <t>PATCH CORD OPTICO DUPLEX CONECTORIZADO SM G-652D LC-UPC/SC-APC 20.0M - LSZH - AMARILLO</t>
  </si>
  <si>
    <t>CORDAO DUPLEX CONECTORIZADO SM G-652D LC-UPC/SC-APC 25.0M - LSZH - AMARELO</t>
  </si>
  <si>
    <t>DUPLEX OPTICAL PATCH CORD SM G-652D LC-UPC/SC-APC 25.0M - LSZH - YELLOW</t>
  </si>
  <si>
    <t>PATCH CORD OPTICO DUPLEX CONECTORIZADO SM G-652D LC-UPC/SC-APC 25.0M - LSZH - AMARILLO</t>
  </si>
  <si>
    <t>CORDAO DUPLEX CONECTORIZADO SM G-652D LC-UPC/SC-APC 30.0M - LSZH - AMARELO</t>
  </si>
  <si>
    <t>DUPLEX OPTICAL PATCH CORD SM G-652D LC-UPC/SC-APC 30.0M - LSZH - YELLOW</t>
  </si>
  <si>
    <t>PATCH CORD OPTICO DUPLEX CONECTORIZADO SM G-652D LC-UPC/SC-APC 30.0M - LSZH - AMARILLO</t>
  </si>
  <si>
    <t>CORDAO MONOFIBRA CONECTORIZADO SM G-652D LC-APC/SC-APC 3.0M - LSZH - AMARELO</t>
  </si>
  <si>
    <t>SIMPLEX OPTICAL PATCH CORD SM G-652D LC-APC/SC-APC 3.0M - LSZH - YELLOW</t>
  </si>
  <si>
    <t>PATCH CORD OPTICO MONOFIBRA CONECTORIZADO SM G-652D LC-APC/SC-APC 3.0M - LSZH - AMARILLO</t>
  </si>
  <si>
    <t>CORDAO MONOFIBRA CONECTORIZADO SM G-652D LC-APC/SC-APC 5.0M - LSZH - AMARELO</t>
  </si>
  <si>
    <t>SIMPLEX OPTICAL PATCH CORD SM G-652D LC-APC/SC-APC 5.0M - LSZH - YELLOW</t>
  </si>
  <si>
    <t>PATCH CORD OPTICO MONOFIBRA CONECTORIZADO SM G-652D LC-APC/SC-APC 5.0M - LSZH - AMARILLO</t>
  </si>
  <si>
    <t>CORDAO MONOFIBRA CONECTORIZADO SM G-652D LC-APC/SC-APC 10.0M - LSZH - AMARELO</t>
  </si>
  <si>
    <t>SIMPLEX OPTICAL PATCH CORD SM G-652D LC-APC/SC-APC 10.0M - LSZH - YELLOW</t>
  </si>
  <si>
    <t>PATCH CORD OPTICO MONOFIBRA CONECTORIZADO SM G-652D LC-APC/SC-APC 10.0M - LSZH - AMARILLO</t>
  </si>
  <si>
    <t>CORDAO MONOFIBRA CONECTORIZADO SM G-652D LC-APC/SC-APC 15.0M - LSZH - AMARELO</t>
  </si>
  <si>
    <t>SIMPLEX OPTICAL PATCH CORD SM G-652D LC-APC/SC-APC 15.0M - LSZH - YELLOW</t>
  </si>
  <si>
    <t>PATCH CORD OPTICO MONOFIBRA CONECTORIZADO SM G-652D LC-APC/SC-APC 15.0M - LSZH - AMARILLO</t>
  </si>
  <si>
    <t>CORDAO MONOFIBRA CONECTORIZADO SM G-652D LC-APC/LC-UPC 5.0M - LSZH - AMARELO</t>
  </si>
  <si>
    <t>SIMPLEX OPTICAL PATCH CORD SM G-652D LC-APC/LC-UPC 5.0M - LSZH - YELLOW</t>
  </si>
  <si>
    <t>PATCH CORD OPTICO MONOFIBRA CONECTORIZADO SM G-652D LC-APC/LC-UPC 5.0M - LSZH - AMARILLO</t>
  </si>
  <si>
    <t>CORDAO DUPLEX CONECTORIZADO SM G-652D LC-UPC/LC-UPC 5.0M - LSZH - AMARELO (A - B)</t>
  </si>
  <si>
    <t>DUPLEX OPTICAL PATCH CORD SM G-652D LC-UPC/LC-UPC 5.0M - LSZH - YELLOW (A - B)</t>
  </si>
  <si>
    <t>PATCH CORD OPTICO DUPLEX CONECTORIZADO SM G-652D LC-UPC/LC-UPC 5.0M - LSZH - AMARILLO (A - B)</t>
  </si>
  <si>
    <t>CORDAO MONOFIBRA CONECTORIZADO SM G-652D LC-APC/LC-APC 10.0M - LSZH - AMARELO</t>
  </si>
  <si>
    <t>SIMPLEX OPTICAL PATCH CORD SM G-652D LC-APC/LC-APC 10.0M - LSZH - YELLOW</t>
  </si>
  <si>
    <t>PATCH CORD OPTICO MONOFIBRA CONECTORIZADO SM G-652D LC-APC/LC-APC 10.0M - LSZH - AMARILLO</t>
  </si>
  <si>
    <t>CORDAO DUPLEX CONECTORIZADO SM G-652D LC-UPC/SC-UPC 5.0M - LSZH - AMARELO</t>
  </si>
  <si>
    <t>DUPLEX OPTICAL PATCH CORD SM G-652D LC-UPC/SC-UPC 5.0M - LSZH - YELLOW</t>
  </si>
  <si>
    <t>PATCH CORD OPTICO DUPLEX CONECTORIZADO SM G-652D LC-UPC/SC-UPC 5.0M - LSZH - AMARILLO</t>
  </si>
  <si>
    <t>CORDAO DUPLEX CONECTORIZADO SM G-652D LC-UPC/SC-UPC 15.0M - LSZH - AMARELO</t>
  </si>
  <si>
    <t>DUPLEX OPTICAL PATCH CORD SM G-652D LC-UPC/SC-UPC 15.0M - LSZH - YELLOW</t>
  </si>
  <si>
    <t>PATCH CORD OPTICO DUPLEX CONECTORIZADO SM G-652D LC-UPC/SC-UPC 15.0M - LSZH - AMARILLO</t>
  </si>
  <si>
    <t>CORDAO MONOFIBRA CONECTORIZADO SM G-652D LC-UPC/SC-UPC 3.0M - LSZH - AMARELO</t>
  </si>
  <si>
    <t>SIMPLEX OPTICAL PATCH CORD SM G-652D LC-UPC/SC-UPC 3.0M - LSZH - YELLOW</t>
  </si>
  <si>
    <t>PATCH CORD OPTICO MONOFIBRA CONECTORIZADO SM G-652D LC-UPC/SC-UPC 3.0M - LSZH - AMARILLO</t>
  </si>
  <si>
    <t>CORDAO MONOFIBRA CONECTORIZADO SM G-652D LC-UPC/SC-UPC 5.0M - LSZH - AMARELO</t>
  </si>
  <si>
    <t>SIMPLEX OPTICAL PATCH CORD SM G-652D LC-UPC/SC-UPC 5.0M - LSZH - YELLOW</t>
  </si>
  <si>
    <t>PATCH CORD OPTICO MONOFIBRA CONECTORIZADO SM G-652D LC-UPC/SC-UPC 5.0M - LSZH - AMARILLO</t>
  </si>
  <si>
    <t>CORDAO MONOFIBRA CONECTORIZADO SM G-652D LC-UPC/SC-UPC 10.0M - LSZH - AMARELO</t>
  </si>
  <si>
    <t>SIMPLEX OPTICAL PATCH CORD SM G-652D LC-UPC/SC-UPC 10.0M - LSZH - YELLOW</t>
  </si>
  <si>
    <t>PATCH CORD OPTICO MONOFIBRA CONECTORIZADO SM G-652D LC-UPC/SC-UPC 10.0M - LSZH - AMARILLO</t>
  </si>
  <si>
    <t>CORDAO MONOFIBRA CONECTORIZADO SM G-652D LC-UPC/SC-UPC 15.0M - LSZH - AMARELO</t>
  </si>
  <si>
    <t>SIMPLEX OPTICAL PATCH CORD SM G-652D LC-UPC/SC-UPC 15.0M - LSZH - YELLOW</t>
  </si>
  <si>
    <t>PATCH CORD OPTICO MONOFIBRA CONECTORIZADO SM G-652D LC-UPC/SC-UPC 15.0M - LSZH - AMARILLO</t>
  </si>
  <si>
    <t>CORDAO MONOFIBRA CONECTORIZADO SM G-652D LC-UPC/SC-UPC 20.0M - LSZH - AMARELO</t>
  </si>
  <si>
    <t>SIMPLEX OPTICAL PATCH CORD SM G-652D LC-UPC/SC-UPC 20.0M - LSZH - YELLOW</t>
  </si>
  <si>
    <t>PATCH CORD OPTICO MONOFIBRA CONECTORIZADO SM G-652D LC-UPC/SC-UPC 20.0M - LSZH - AMARILLO</t>
  </si>
  <si>
    <t>CORDAO MONOFIBRA CONECTORIZADO SM G-652D LC-UPC/SC-APC 3.0M - LSZH - AMARELO</t>
  </si>
  <si>
    <t>SIMPLEX OPTICAL PATCH CORD SM G-652D LC-UPC/SC-APC 3.0M - LSZH - YELLOW</t>
  </si>
  <si>
    <t>PATCH CORD OPTICO MONOFIBRA CONECTORIZADO SM G-652D LC-UPC/SC-APC 3.0M - LSZH - AMARILLO</t>
  </si>
  <si>
    <t>CORDAO MONOFIBRA CONECTORIZADO SM G-652D LC-UPC/SC-APC 10.0M - LSZH - AMARELO</t>
  </si>
  <si>
    <t>SIMPLEX OPTICAL PATCH CORD SM G-652D LC-UPC/SC-APC 10.0M - LSZH - YELLOW</t>
  </si>
  <si>
    <t>PATCH CORD OPTICO MONOFIBRA CONECTORIZADO SM G-652D LC-UPC/SC-APC 10.0M - LSZH - AMARILLO</t>
  </si>
  <si>
    <t>CORDAO DUPLEX CONECTORIZADO SM G-652D SC-APC/SC-UPC 25.0M - LSZH - AMARELO</t>
  </si>
  <si>
    <t>DUPLEX OPTICAL PATCH CORD SM G-652D SC-APC/SC-UPC 25.0M - LSZH - YELLOW</t>
  </si>
  <si>
    <t>PATCH CORD OPTICO DUPLEX CONECTORIZADO SM G-652D SC-APC/SC-UPC 25.0M - LSZH - AMARILLO</t>
  </si>
  <si>
    <t>CORDAO DUPLEX CONECTORIZADO SM G-652D SC-APC/SC-UPC 30.0M - LSZH - AMARELO</t>
  </si>
  <si>
    <t>DUPLEX OPTICAL PATCH CORD SM G-652D SC-APC/SC-UPC 30.0M - LSZH - YELLOW</t>
  </si>
  <si>
    <t>PATCH CORD OPTICO DUPLEX CONECTORIZADO SM G-652D SC-APC/SC-UPC 30.0M - LSZH - AMARILLO</t>
  </si>
  <si>
    <t>CORDAO DUPLEX CONECTORIZADO SM G-652D SC-UPC/SC-UPC 3.0M - LSZH - AMARELO</t>
  </si>
  <si>
    <t>DUPLEX OPTICAL PATCH CORD SM G-652D SC-UPC/SC-UPC 3.0M - LSZH - YELLOW</t>
  </si>
  <si>
    <t>PATCH CORD OPTICO DUPLEX CONECTORIZADO SM G-652D SC-UPC/SC-UPC 3.0M - LSZH - AMARILLO</t>
  </si>
  <si>
    <t>CORDAO DUPLEX CONECTORIZADO SM G-652D SC-UPC/SC-UPC 5.0M - LSZH - AMARELO</t>
  </si>
  <si>
    <t>DUPLEX OPTICAL PATCH CORD SM G-652D SC-UPC/SC-UPC 5.0M - LSZH - YELLOW</t>
  </si>
  <si>
    <t>PATCH CORD OPTICO DUPLEX CONECTORIZADO SM G-652D SC-UPC/SC-UPC 5.0M - LSZH - AMARILLO</t>
  </si>
  <si>
    <t>CORDAO DUPLEX CONECTORIZADO SM G-652D SC-UPC/SC-UPC 10.0M - LSZH - AMARELO</t>
  </si>
  <si>
    <t>DUPLEX OPTICAL PATCH CORD SM G-652D SC-UPC/SC-UPC 10.0M - LSZH - YELLOW</t>
  </si>
  <si>
    <t>PATCH CORD OPTICO DUPLEX CONECTORIZADO SM G-652D SC-UPC/SC-UPC 10.0M - LSZH - AMARILLO</t>
  </si>
  <si>
    <t>CORDAO DUPLEX CONECTORIZADO SM G-652D SC-UPC/SC-UPC 15.0M - LSZH - AMARELO</t>
  </si>
  <si>
    <t>DUPLEX OPTICAL PATCH CORD SM G-652D SC-UPC/SC-UPC 15.0M - LSZH - YELLOW</t>
  </si>
  <si>
    <t>PATCH CORD OPTICO DUPLEX CONECTORIZADO SM G-652D SC-UPC/SC-UPC 15.0M - LSZH - AMARILLO</t>
  </si>
  <si>
    <t>CORDAO DUPLEX CONECTORIZADO SM G-652D SC-UPC/SC-UPC 20.0M - LSZH - AMARELO</t>
  </si>
  <si>
    <t>DUPLEX OPTICAL PATCH CORD SM G-652D SC-UPC/SC-UPC 20.0M - LSZH - YELLOW</t>
  </si>
  <si>
    <t>PATCH CORD OPTICO DUPLEX CONECTORIZADO SM G-652D SC-UPC/SC-UPC 20.0M - LSZH - AMARILLO</t>
  </si>
  <si>
    <t>CORDAO DUPLEX CONECTORIZADO SM G-652D FC-UPC/SC-UPC 15.0M - LSZH - AMARELO</t>
  </si>
  <si>
    <t>DUPLEX OPTICAL PATCH CORD SM G-652D FC-UPC/SC-UPC 15.0M - LSZH - YELLOW</t>
  </si>
  <si>
    <t>PATCH CORD OPTICO DUPLEX CONECTORIZADO SM G-652D FC-UPC/SC-UPC 15.0M - LSZH - AMARILLO</t>
  </si>
  <si>
    <t>CORDAO DUPLEX CONECTORIZADO SM G-652D FC-UPC/SC-UPC 20.0M - LSZH - AMARELO</t>
  </si>
  <si>
    <t>DUPLEX OPTICAL PATCH CORD SM G-652D FC-UPC/SC-UPC 20.0M - LSZH - YELLOW</t>
  </si>
  <si>
    <t>PATCH CORD OPTICO DUPLEX CONECTORIZADO SM G-652D FC-UPC/SC-UPC 20.0M - LSZH - AMARILLO</t>
  </si>
  <si>
    <t>CORDAO DUPLEX CONECTORIZADO SM G-652D FC-UPC/SC-UPC 30.0M - LSZH - AMARELO</t>
  </si>
  <si>
    <t>DUPLEX OPTICAL PATCH CORD SM G-652D FC-UPC/SC-UPC 30.0M - LSZH - YELLOW</t>
  </si>
  <si>
    <t>PATCH CORD OPTICO DUPLEX CONECTORIZADO SM G-652D FC-UPC/SC-UPC 30.0M - LSZH - AMARILLO</t>
  </si>
  <si>
    <t>CAIXA DE TERMINACAO OPTICA SUBTERRANEA FK-CTOS-16P (SEM BANDEJA DE EMENDA, CIRCULAR 3-4MM)</t>
  </si>
  <si>
    <t>UNDERGROUND SLIMBOX FK-CTOS-16P (WITHOUT SPLICE TRAY, CIRCULAR 3-4MM)</t>
  </si>
  <si>
    <t>CAJA DE TERMINACION OPTICA SUBTERRANEA FK-CTOS-16P (SIN BANDEJA DE EMPALME, CIRCULAR 3-4MM)</t>
  </si>
  <si>
    <t>CORDAO OPTICO CONECTORIZADO 12F OM4 LC-UPC/SC-UPC 0.8D2/0.8D2 20.0M - MTF - LSZH - ACQUA</t>
  </si>
  <si>
    <t>OPTICAL PATCH CORD 12F OM4 LC-UPC/SC-UPC 0.8D2/0.8D2 20.0M - MTF - LSZH - ACQUA</t>
  </si>
  <si>
    <t>CORDON OPTICO CONECTORIZADO 12F OM4 LC-UPC/SC-UPC 0.8D2/0.8D2 20.0M - MTF - LSZH - ACQUA</t>
  </si>
  <si>
    <t>CONJUNTO PARA FIXAÇÃO DA TRANSIÇÃO ÓPTICA - CAIXA FK-CTOP</t>
  </si>
  <si>
    <t>ASSEMBLY FOR FIXING THE OPTICAL TRANSITION - FK-CTOP SLICE BOXG FIXAÇÃO DA TRANSIÇÃO ÓPTICA</t>
  </si>
  <si>
    <t>CONJUNTO PARA FIJACIÓN DE LA TRANSICIÓN ÓPTICA - CAJA FK-CTOP</t>
  </si>
  <si>
    <t>ET04038</t>
  </si>
  <si>
    <t>a0A6100001OXbVA</t>
  </si>
  <si>
    <t>CONJUNTO DE SUSPENSAO FIBERLIGN PARA CABO OPGW DIAMETRO 18,50 A 18,90MM C/ELO OLHAL 90° E GARFO OLHAL E MALHA DE ATERRAMENTO DE COBRE ESTANHADO M12/M16 - PLP CJSF-230</t>
  </si>
  <si>
    <t>CONJUNTO DE ANCORAGEM FIBERLIGN P/ CABO OPGW DIAMETRO 18,41 A 18,78MM C/ ELO E MALHA DE ATERRAMENTO DE COBRE ESTANHADO M12/M16 - PLP CJAF-411</t>
  </si>
  <si>
    <t>CORDAO DUPLEX CONECTORIZADO 62.5 LC-APC/SC-UPC 2.5M - COG - LARANJA</t>
  </si>
  <si>
    <t>DUPLEX OPTICAL PATCH CORD 62.5 LC-APC/SC-UPC 2.5M - OFN - ORANGE</t>
  </si>
  <si>
    <t>PATCH CORD OPTICO DUPLEX CONECTORIZADO 62.5 LC-APC/SC-UPC 2.5M - COG - NARANJA</t>
  </si>
  <si>
    <t>CORDAO DUPLEX CONECTORIZADO SM LC-UPC/SC-UPC 2.5M - COG - AZUL</t>
  </si>
  <si>
    <t>DUPLEX OPTICAL PATCH CORD SM LC-UPC/SC-UPC 2.5M - OFN - BLUE</t>
  </si>
  <si>
    <t>PATCH CORD OPTICO DUPLEX CONECTORIZADO SM LC-UPC/SC-UPC 2.5M - COG - AZUL</t>
  </si>
  <si>
    <t>CORDAO OPTICO CONECTORIZADO FANOUT 08F-40G OM3 LC-UPC/MPO12-UPC(F) 0.7D2/21.0D3 - MTF - LSZH - ACQUA</t>
  </si>
  <si>
    <t>OPTICAL PATCH CORD FANOUT 08F-40G OM3 LC-UPC/MPO12-UPC(F) 0.7D2/21.0D3  - MTF - LSZH - AQUA</t>
  </si>
  <si>
    <t>CORDON OPTICO CONECTORIZADO FANOUT 08F-40G OM3 LC-UPC/MPO12-UPC(F) 0.7D2/21.0D3  - MTF - LSZH - ACQUA</t>
  </si>
  <si>
    <t>CAJA TERMINAL OPTICA PRE-CONECTORIZADA FK-CTOP-16P (8 PIGTAILS TELCORDIA SLIM)</t>
  </si>
  <si>
    <t>RESERVADO CABO OPTICO CABO OPTICO CFOA-SM/NZD-ARE-S 24F (12 G-652D + 12 G-655E)</t>
  </si>
  <si>
    <t>AW-2200-3C-T2B4 - TERM TRANSC RADIO DIGITAL 2200MHZ 100MB BAIXA - 48VDC 2+0 COMPOSTO 2 IDU+2 ODU</t>
  </si>
  <si>
    <t>CH1 - CAIXA CONVERSOR DE MEIOS MESA XT 1U 9,5"" P/ 1 PLACA</t>
  </si>
  <si>
    <t>CMFT - PLACA FONTE BACKUP 6W FULL-RANGE P/ CONV. MEIOS CH3 E CH16</t>
  </si>
  <si>
    <t>CMGE - CONVERSOR DE MEIOS PARA SFP 1+1 (CMGE)</t>
  </si>
  <si>
    <t>OPTICAL/ELECTRICAL MEDIA CONVERTER FOR SFP 1+1 (CMGE)</t>
  </si>
  <si>
    <t>MODULO CONVERTIDOR DE MEDIOS OPTICO/ELETRICO PARA SFP 1+1 (CMGE)</t>
  </si>
  <si>
    <t>ET04001</t>
  </si>
  <si>
    <t>a0A6100001Exr3g</t>
  </si>
  <si>
    <t>AW-2200-3C-T1B4 - TERM TRANSC RADIO DIGITAL 2200MHZ 100MB BAIXA -48VDC 1+1 COMPOSTO 1 IDU + 2 ODU + 1 HIBRIDA</t>
  </si>
  <si>
    <t>LD1600 - ONU1602, CX METALICA, SC/APC, 1PT GB ETH + 3 FAST ETH, 1 UPLK GPON</t>
  </si>
  <si>
    <t>MODEM OPTICO GPON LD1600 SC-APC</t>
  </si>
  <si>
    <t>ET04021</t>
  </si>
  <si>
    <t>a0A6100001KNI7z</t>
  </si>
  <si>
    <t>LD2502F - LIGHT DRIVE 2502 FIT, 8 GPON, 6 GE, 2 10GE OPT</t>
  </si>
  <si>
    <t>FONTE DE ALIMENTACAO DC PARA CHASSI OLT GPON 3096</t>
  </si>
  <si>
    <t>POWER SUPPLY DC FOR CHASSIS OLT GPON 3096</t>
  </si>
  <si>
    <t>FUENTE DE ALIMENTACION DC PARA CHASIS OLT GPON 3096</t>
  </si>
  <si>
    <t>PAINEL CEGO - FONTE DC PARA CHASSI OLT GPON 3096</t>
  </si>
  <si>
    <t>BLANK PANEL - DC POWER FOR CHASSI OLT GPON 3096</t>
  </si>
  <si>
    <t>CORDAO DUPLEX CONECTORIZADO SM LC-UPC/SC-APC 5.0M - COG - AZUL</t>
  </si>
  <si>
    <t>DUPLEX OPTICAL PATCH CORD SM LC-UPC/SC-APC 5.0M - OFN - BLUE</t>
  </si>
  <si>
    <t>PATCH CORD OPTICO DUPLEX CONECTORIZADO SM LC-UPC/SC-APC 5.0M - COG - AZUL</t>
  </si>
  <si>
    <t>LD-582-KQ2 - ONU580L3+, CX PLASTICA, SC/APC, 2PT GB ETH</t>
  </si>
  <si>
    <t>ET04448</t>
  </si>
  <si>
    <t>a0A4N00001qQi64</t>
  </si>
  <si>
    <t>LIGHTDRIVE GPON OPTICAL MODEM LD111-21R</t>
  </si>
  <si>
    <t>a0A6100000blo1y</t>
  </si>
  <si>
    <t>CH16 - CHASSI DO CONV.DE MEIOS C/ TRILHOS P/ BANDEJA DE VENTILACAO 37140040</t>
  </si>
  <si>
    <t>COPLPDP - CHAVE OPTICA CMCOP - PROTECAO DUPLA LC/PC CAIXA PLASTICA</t>
  </si>
  <si>
    <t>ET03983</t>
  </si>
  <si>
    <t>a0A6100000s4Zqs</t>
  </si>
  <si>
    <t>COPOPSP - CHAVE OPTICA CMCOP - PROTECAO SIMPLES SC/APC CAIXA PLASTICA</t>
  </si>
  <si>
    <t>COPPSSP - CHAVE OPTICA CMCOP - PROTECAO SIMPLES SC/PC CAIXA PLASTICA</t>
  </si>
  <si>
    <t>COPLPDP - CHAVE OPTICA CMCOP - PROTECAO DUPLA LC/PC CAIXA PLASTICA C/ KIT EXTENSOR 9,5"</t>
  </si>
  <si>
    <t>COPPSSP - CHAVE OPTICA CMCOP - PROTECAO SIMPLES SC/PC CAIXA PLASTICA C/ KIT EXTENSOR 9,5</t>
  </si>
  <si>
    <t>MAIN CONVERTION UNIT, AW-3C</t>
  </si>
  <si>
    <t>PWR SUPPLY DC-DC IDU -48V, AW-2200-SPLIT</t>
  </si>
  <si>
    <t>DATA MANAGEMENT INTERFACE, AW-3C</t>
  </si>
  <si>
    <t>TX UNIT OUTDOOR, COM SINT, 2200MHZ LOW -48V, AW-3</t>
  </si>
  <si>
    <t>SHELF ODU SINT INTEGRADO AW-3B(C)</t>
  </si>
  <si>
    <t>RX 2200MHZ PLL LOW, AW-3</t>
  </si>
  <si>
    <t>RX 2200MHZ PLL HIGH, AW-3</t>
  </si>
  <si>
    <t>RESERVADO CABO OPTICO AT-3BE27NT-288-CLCB</t>
  </si>
  <si>
    <t>C06126A - IMPEDANCE CONVERTER 75/120 OHMS 12XE1</t>
  </si>
  <si>
    <t>POWER FILTER</t>
  </si>
  <si>
    <t>MODEM UNIT, AW-3</t>
  </si>
  <si>
    <t>DUPLEXER, AW-2200-3B</t>
  </si>
  <si>
    <t>FW-2200-3D - C06187A - HIBRIDA RF 2.2GHZ - NAC</t>
  </si>
  <si>
    <t>C06218A - POWER SUPPLY -48V, IDU FW-3D</t>
  </si>
  <si>
    <t>C06225A - IMPEDANCE CONVERTER 75/120 OHMS 16XE1, IDU FW-3D</t>
  </si>
  <si>
    <t>C06222A - EXPANSION 16XE1, IDU FW-3D</t>
  </si>
  <si>
    <t>C06219A - MAIN UNIT STANDARD, IDU FW-3D</t>
  </si>
  <si>
    <t>C06220A - IDU INTERFACE, IDU FW-3D</t>
  </si>
  <si>
    <t>C06219B - MAIN UNIT PLUS, IDU FW-3D</t>
  </si>
  <si>
    <t>C06217A - SHELF IDU FW-3D</t>
  </si>
  <si>
    <t>C06221A - ALARM INTERFACE, IDU FW-3D</t>
  </si>
  <si>
    <t>C06223A - EXPANSION 24XE1, IDU FW-3D</t>
  </si>
  <si>
    <t>DIMQZI - BANDEJA DID P/ ONU CX. METALICA, 4 RJ45, 5 COAX. IEC, 0 RJ11, SC/APC</t>
  </si>
  <si>
    <t>KIT INSTALACAO INDOOR - FW-3D 1+0 4XE1 75 OHMS ANTIVANDALISMO</t>
  </si>
  <si>
    <t>KIT INSTALACAO INDOOR - FW-3D 1+1 4XE1 75 OHMS ANTIVANDALISMO</t>
  </si>
  <si>
    <t>KIT INSTALACAO INDOOR - FW-3D 2+0 4XE1 75 OHMS ANTIVANDALISMO</t>
  </si>
  <si>
    <t>KIT INSTALACAO OUTDOOR - FW-3D 1+0 4XE1 75 OHMS ANTIVANDALISMO</t>
  </si>
  <si>
    <t>KIT INSTALACAO OUTDOOR - FW-3D 1+1 4XE1 75 OHMS ANTIVANDALISMO</t>
  </si>
  <si>
    <t>KIT INSTALACAO OUTDOOR - FW-3D 2+0 4XE1 75 OHMS ANTIVANDALISMO</t>
  </si>
  <si>
    <t>KIT ANTIVANDALISMO IDU FW-3D</t>
  </si>
  <si>
    <t>KIT ANTIVANDALISMO ODU FW-3D</t>
  </si>
  <si>
    <t>KIT CABO ALIMENTACAO 2.5MM2, CABO OPTICO OUTDOOR 2 VIAS SM, SC/APC, FIXACAO, 100 M</t>
  </si>
  <si>
    <t>KIT CABO ALIMENTACAO 2.5MM2, CABO OPTICO OUTDOOR 2 VIAS SM, LC/PC, FIXACAO, 30 M</t>
  </si>
  <si>
    <t>KIT CABO ALIMENTACAO 2.5MM2, CABO OPTICO OUTDOOR 2 VIAS SM, SC/APC, FIXACAO, 40 M</t>
  </si>
  <si>
    <t>DIDONU - CONJUNTO BANDEJA DID ONU, 2 RJ45, 0 COAX, 0 FXS</t>
  </si>
  <si>
    <t>KIT CABO ALIMENTACAO 2.5MM2, CABO OPTICO OUTDOOR 2 VIAS SM, SC/APC, FIXACAO, 50 M</t>
  </si>
  <si>
    <t>KIT CABO ALIMENTACAO 2.5MM2, CABO OPTICO OUTDOOR 2 VIAS SM, LC/PC, FIXACAO, 100 M</t>
  </si>
  <si>
    <t>KIT CABO ALIMENTACAO 2.5MM2, CABO OPTICO OUTDOOR 2 VIAS SM, LC/PC, FIXACAO, 120 M</t>
  </si>
  <si>
    <t>KIT CABO ALIMENTACAO 2.5MM2, CABO OPTICO OUTDOOR 2 VIAS SM, LC/PC, FIXACAO, 40 M</t>
  </si>
  <si>
    <t>KIT CABO ALIMENTACAO 2.5MM2, CABO OPTICO OUTDOOR 2 VIAS SM, LC/PC, FIXACAO, 50 M</t>
  </si>
  <si>
    <t>KIT CABO ALIMENTACAO 2.5MM2, CABO OPTICO OUTDOOR 2 VIAS SM, LC/PC, FIXACAO, 60 M</t>
  </si>
  <si>
    <t>KIT CABO ALIMENTACAO 2.5MM2, CABO OPTICO OUTDOOR 2 VIAS SM, LC/PC, FIXACAO, 70 M</t>
  </si>
  <si>
    <t>KIT CABO ALIMENTACAO 2.5MM2, CABO OPTICO OUTDOOR 2 VIAS SM, LC/PC, FIXACAO, 80 M</t>
  </si>
  <si>
    <t>KIT CABO ALIMENTACAO 2.5MM2, CABO OPTICO OUTDOOR 2 VIAS SM, LC/PC, FIXACAO, 90 M</t>
  </si>
  <si>
    <t>KIT INSTALACAO OUTDOOR - AW-2200-3C 1+0 75 OHMS C/ GERENCIA</t>
  </si>
  <si>
    <t>KIT INSTALACAO INDOOR - AW-2200-3C 1+0 75 OHMS C/ GERENCIA</t>
  </si>
  <si>
    <t>CORDAO DUPLEX CONECTORIZADO 62.5 ST-UPC/ST-UPC 2.5M - LSZH - LARANJA</t>
  </si>
  <si>
    <t>DUPLEX OPTICAL PATCH CORD 62.5 ST-UPC/ST-UPC 2.5M - LSZH - ORANGE</t>
  </si>
  <si>
    <t>PATCH CORD OPTICO DUPLEX CONECTORIZADO 62.5 ST-UPC/ST-UPC 2.5M - LSZH - NARANJA</t>
  </si>
  <si>
    <t>CONECTOR CUNHA PARA CABO OPDC</t>
  </si>
  <si>
    <t>TERMINAÇÃO PARA TRANSIÇÃO ÓPTICA OPDC</t>
  </si>
  <si>
    <t>ET04029</t>
  </si>
  <si>
    <t>a0A6100001M9VwP</t>
  </si>
  <si>
    <t>CABO METALICO SUPERCONDUTOR MPD</t>
  </si>
  <si>
    <t>METALLIC SUPERCONDUCTING CABLE MPD</t>
  </si>
  <si>
    <t>CABLE METALICO SUPERCONDUCTOR MPD</t>
  </si>
  <si>
    <t>RESERVADO CABO METALICO SUPERCONDUTOR MDP</t>
  </si>
  <si>
    <t>EXTENSAO MONOFIBRA OM4 LC-UPC 1.0M - COG - ACQUA - D0.9</t>
  </si>
  <si>
    <t>SIMPLEX OPTICAL PIGTAIL OM4 LC-UPC 1.0M - OFN - AQUA - D0.9</t>
  </si>
  <si>
    <t>EXTENSION MONOFIBRA OM4 LC-UPC 1.0M - COG - ACQUA - D0.9</t>
  </si>
  <si>
    <t>SERVICE CABLE CONECTORIZADO 01F SM BLI A/B G-657B SC-APC/SC-APC 30.0M - TIGHT - LSZH - BRANCO - D3.8</t>
  </si>
  <si>
    <t>TRUNK CABLE PRE-TERMINATED 01F SM BLI A/B G-657B SC-APC/SC-APC 30.0M - TIGHT - LSZH - WHITE - D3.8</t>
  </si>
  <si>
    <t>CABLE TRONCAL CONECTORIZADO 01F SM BLI A/B G-657B SC-APC/SC-APC 30.0M - TIGHT - LSZH - BLANCO - D3.8</t>
  </si>
  <si>
    <t>ET03125</t>
  </si>
  <si>
    <t>a0A6100000blnwz</t>
  </si>
  <si>
    <t>SERVICE CABLE CONECTORIZADO 01F SM BLI A/B G-657B SC-APC/SC-APC 40.0M - TIGHT - LSZH - BRANCO - D3.8</t>
  </si>
  <si>
    <t>TRUNK CABLE PRE-TERMINATED 01F SM BLI A/B G-657B SC-APC/SC-APC 40.0M - TIGHT - LSZH - WHITE - D3.8</t>
  </si>
  <si>
    <t>CABLE TRONCAL CONECTORIZADO 01F SM BLI A/B G-657B SC-APC/SC-APC 40.0M - TIGHT - LSZH - BLANCO - D3.8</t>
  </si>
  <si>
    <t>EXTENSAO MONOFIBRA SM G-652D LC-UPC 3.0M - COG - AMARELO - D0.9</t>
  </si>
  <si>
    <t>SIMPLEX OPTICAL PIGTAIL SM G-652D LC-UPC 3.0M - COG - YELLOW - D0.9</t>
  </si>
  <si>
    <t>EXTENSION MONOFIBRA SM G-652D LC-UPC 3.0M - COG - AMARILLO - D0.9</t>
  </si>
  <si>
    <t>DIVISOR DE SINAL OPTICO PLC 1X8 G.657A NC/NC 0.6D0.9/0.6D0.9 SEM BREAKOUT</t>
  </si>
  <si>
    <t>OPTICAL SPLITTER PLC 1X8 G.657A NC/SC-APC 0.6D0.9/0.6D0.9 WITHOUT BREAKOUT</t>
  </si>
  <si>
    <t>DIVISOR DE SENAL OPTICO PLC 1X8 G.657A NC/SC-APC 0.6D0.9/0.6D0.9 SIN BREAKOUT</t>
  </si>
  <si>
    <t>SUPORTE PARA FIXAÇÃO DA CAIXA DE EMENDAS EM ESTRUTURA DE CONCRETO</t>
  </si>
  <si>
    <t>KIT MATERIAL DE INSTALACAO MONOCANAL LADO ASSINANTE</t>
  </si>
  <si>
    <t>KIT MATERIAL DE INSTALACAO RADIO</t>
  </si>
  <si>
    <t>KIT CABO ALIMENTACAO 2.5MM2, CABO OPTICO OUTDOOR 2 VIAS SM, SC/APC, FIXACAO, 130 M</t>
  </si>
  <si>
    <t>KIT INSTALACAO INDOOR - FW-3D 1+0 16XE1 75 OHMS ANTIVANDALISMO</t>
  </si>
  <si>
    <t>KIT INSTALACAO INDOOR - FW-3D 1+1 16XE1 75 OHMS ANTIVANDALISMO</t>
  </si>
  <si>
    <t>KIT INSTALACAO INDOOR - FW-3D 2+0 16XE1 75 OHMS ANTIVANDALISMO</t>
  </si>
  <si>
    <t>KIT INSTALACAO OUTDOOR - FW-3D 1+0 16XE1 75 OHMS ANTIVANDALISMO</t>
  </si>
  <si>
    <t>KIT INSTALACAO OUTDOOR - FW-3D 1+1 16XE1 75 OHMS ANTIVANDALISMO</t>
  </si>
  <si>
    <t>KIT INSTALACAO OUTDOOR - FW-3D 2+0 16XE1 75 OHMS ANTIVANDALISMO</t>
  </si>
  <si>
    <t>JG MONTAGEM IDU 1+0, AW-3A</t>
  </si>
  <si>
    <t>DISTRIBUIDOR DIGITAL DID 16 POSICOES 1U 19</t>
  </si>
  <si>
    <t>JG MONTAGEM EXTERNA, FW-3D</t>
  </si>
  <si>
    <t>JG MONTAGEM EXTERNA (1+1), FW-3D</t>
  </si>
  <si>
    <t>BANDEJA DE VENTILACAO REMOVIVEL CH16 P/ 37060023</t>
  </si>
  <si>
    <t>JG MONTAGEM IDU, 48V, AW-3C</t>
  </si>
  <si>
    <t>CABO COAXIAL 8E1/16VIAS 0.4/2.5 - 2 CONECTORES DB17 MACHO / PONTA SOLTA - PARA AX E 16NG - 20M</t>
  </si>
  <si>
    <t>CABO COAXIAL 8E1/16VIAS 0.4/2.5 - 2 CONECTORES DB17 MACHO / PONTA SOLTA - PARA AX E 16NG - 3M</t>
  </si>
  <si>
    <t>C06063A - MECANICA IDU, AW-3A</t>
  </si>
  <si>
    <t>C06064A - POWER SUPPLY - 48VDC, AW-3A</t>
  </si>
  <si>
    <t>C06065A - IDU INTERFACE, AW-3A</t>
  </si>
  <si>
    <t>C06066A - STANDARD MASTER IO</t>
  </si>
  <si>
    <t>C06068A - SV MANAGER, AW-3A</t>
  </si>
  <si>
    <t>C06069A - ALM INTERFACE, AW-3A</t>
  </si>
  <si>
    <t>FW-1500-3D - C06070A - HIBRIDA RF 1.5GHZ - NAC</t>
  </si>
  <si>
    <t>AMPLIFICADOR OPTICO 15DBM 1U MODELO FOA-15PW0</t>
  </si>
  <si>
    <t>AMPLIFICADOR OPTICO 15DBM 1U MODELO FOA-15LW0</t>
  </si>
  <si>
    <t>CMOLP - PLACA CONV. MEIOS DE EQUIPAMENTO DE PROTECAO OPTICA</t>
  </si>
  <si>
    <t>ET03508</t>
  </si>
  <si>
    <t>a0A6100000s5iMH</t>
  </si>
  <si>
    <t>CONCENTRADOR OPTICO LIGHTDRIVE GPON LD2504S</t>
  </si>
  <si>
    <t>IDUFW3D1048 - 1+0 PLUS-UNIDADE INTERNA DE RADIO TRANSCEPTOR DIGITAL COM FI 140/350 MHZ 48V</t>
  </si>
  <si>
    <t>FERRAMENTA DE CRIMPAGEM RAPIDA - 90/180</t>
  </si>
  <si>
    <t>FAST CRIMPING TOOL - 90/180</t>
  </si>
  <si>
    <t>HERRAMIENTA DE PONCHADO RAPIDO - 90/180</t>
  </si>
  <si>
    <t>ET03709</t>
  </si>
  <si>
    <t>a0A6100000vcmVA</t>
  </si>
  <si>
    <t>RESERVADO CABO OPTICO CFOA-MM-ARD-S 24F (50) OM4 TS (FIS-OPTIC-AR)</t>
  </si>
  <si>
    <t>ALÇA PREFORMADA PARA OPDC-M 10,1 A 10,2MM</t>
  </si>
  <si>
    <t>PREFORMED DEAD-END FOR OPDC-M 10.1 - 10.2MM</t>
  </si>
  <si>
    <t>RETENCIÓN PREFORMADA DE CUELLO LARGO PARA CABLE OPDC-M 10,1 HASTA 10,2MM</t>
  </si>
  <si>
    <t>ET04023</t>
  </si>
  <si>
    <t>a0A6100001KOrw3</t>
  </si>
  <si>
    <t>PRESILHA DE SUSPENSÃO PARA OPDC</t>
  </si>
  <si>
    <t>SUSPENSION CLAMP FOR OPDC</t>
  </si>
  <si>
    <t>PRESILA DE SUSPENSIÓN PARA CABLE OPDC</t>
  </si>
  <si>
    <t>ET04033</t>
  </si>
  <si>
    <t>a0A6100001NPhpx</t>
  </si>
  <si>
    <t>VARETAS PREFORMADAS P PROTECAO CABO OPDC 10,1 A 10,2MM</t>
  </si>
  <si>
    <t>PREFORMED ROD FOR OPDC 10.1 - 10.2MM  PROTECTION</t>
  </si>
  <si>
    <t>PREFORMADO PAR PROTECCIÓN DEL CABLE OPDC 10,1 HASTA 10,2MM</t>
  </si>
  <si>
    <t>ET04039</t>
  </si>
  <si>
    <t>a0A6100001OXc3Q</t>
  </si>
  <si>
    <t>TRANSIÇÃO ÓPTICA OPDC</t>
  </si>
  <si>
    <t>TRANSITION HARDWARE FOR OPDC</t>
  </si>
  <si>
    <t>TRANSICIÓN OPTICA OPDC</t>
  </si>
  <si>
    <t>ET04032</t>
  </si>
  <si>
    <t>a0A6100001NPfOr</t>
  </si>
  <si>
    <t>CABO OPTICO CFOA-SM-AS80-S 24F NR CT (ABNT CL)</t>
  </si>
  <si>
    <t>OPTICAL CABLE CFOA-SM-AS80-S 24F NR CT (ABNT CL)</t>
  </si>
  <si>
    <t>CABLE OPTICO CFOA-SM-AS80-S 24F NR CT (ABNT CL)</t>
  </si>
  <si>
    <t>a0A6100000blnti</t>
  </si>
  <si>
    <t>RESERVADO CABO OPTICO CFOA-SM-AS80-S 24F NR CT (ABNT CL)</t>
  </si>
  <si>
    <t>CORDAO MONOFIBRA CONECTORIZADO 62.5 LC-APC/LC-APC 8.0M - COG - LARANJA</t>
  </si>
  <si>
    <t>OPTICAL PATCH CORD MONOFIBRA CONECTORIZADO 62.5 LC-APC/LC-APC 8.0M - COG - ORANGE</t>
  </si>
  <si>
    <t>PATCH CORD OPTICO MONOFIBRA CONECTORIZADO 62.5 LC-APC/LC-APC 8.0M - COG - NARANJA</t>
  </si>
  <si>
    <t>SERVICE CABLE CONECTORIZADO 01F SM G-652D SC-APC/SC-UPC 1.0D2/1.0D2 100.0M - TIGHT - LSZH - PRETO - IO</t>
  </si>
  <si>
    <t>TRUNK CABLE PRE-TERMINATED 01F SM G-652D SC-APC/SC-UPC 1.0D2/1.0D2 100.0M - TIGHT - LSZH - BLACK - IO</t>
  </si>
  <si>
    <t>CABLE TRONCAL CONECTORIZADO 01F SM G-652D SC-APC/SC-UPC 1.0D2/1.0D2 100.0M - TIGHT - LSZH - NEGRO  - IO</t>
  </si>
  <si>
    <t>SERVICE CABLE CONECTORIZADO 01F SM G-652D SC-APC/SC-UPC 1.0D2/1.0D2 200.0M - TIGHT - LSZH - PRETO - IO</t>
  </si>
  <si>
    <t>CABO OPTICO CFOA-MM-ARD-S 24F (50) OM4 TS (FIS-OPTIC-AR)</t>
  </si>
  <si>
    <t>OPTICAL CABLE CFOA-MM-ARD-S 24F (50) OM4 TS (FIS-OPTIC-AR)</t>
  </si>
  <si>
    <t>CABLE OPTICO CFOA-MM-ARD-S 24F (50) OM4 TS (FIS-OPTIC-AR)</t>
  </si>
  <si>
    <t>PATCH CORD F/UTP GIGALAN AUGMENTED CAT.6A - LSZH - T568A/B - 1.0M - VERDE (BLINDADO)</t>
  </si>
  <si>
    <t>F/UTP CAT.6A COPPER PATCH CORD GIGALAN AUGMENTED - LSZH - T568A/B - 1.0M - GREEN (SHIELDED)</t>
  </si>
  <si>
    <t>PATCH CORD F/UTP GIGALAN AUGMENTED CAT.6A - LSZH - T568A/B - 1.0M - VERDE  (BLINDADO)</t>
  </si>
  <si>
    <t>SERVICE CABLE CONECTORIZADO 04F SM SC-UPC/NC 0.8D2 50.0M - AS-80-TS - NC - PRETO - OUTDOOR</t>
  </si>
  <si>
    <t>TRUNK CABLE PRE-TERMINATED 04F SM SC-UPC/NC 0.8D2 50.0M - AS-80-TS - NC - BLACK - OUTDOOR</t>
  </si>
  <si>
    <t>CABLE TRONCAL CONECTORIZADO 04F SM SC-UPC/NC 0.8D2 50.0M - AS-80-TS - NC - NEGRO - OUTDOOR</t>
  </si>
  <si>
    <t>ET03380</t>
  </si>
  <si>
    <t>a0A6100000blnzx</t>
  </si>
  <si>
    <t>ROSETA FLEX OPTICA 1P SOBREPOR C/ 1 ADAP SC-APC E C/ LIMITADOR PLASTICO - CINZA</t>
  </si>
  <si>
    <t>SLIMBOX FLEX INDOOR ROSETTE 1P OVERLAY W/ 1 ADAP SC-APC AND W/ PLASTIC LIMITER - GRAY</t>
  </si>
  <si>
    <t>ROSETA FLEX OPTICA 1P SOBREPONER C/ 1 ADAP SC-APC Y C/ LIMITADOR PLASTICO - GRIS</t>
  </si>
  <si>
    <t>ET03305</t>
  </si>
  <si>
    <t>a0A6100000blnz8</t>
  </si>
  <si>
    <t>SERVICE CABLE CONECTORIZADO 24F SM SC-APC/SC-APC 0.8D2/0.8D2 90.0M - DDR-S-TS (PFV) - LSZH - PRETO/AZUL</t>
  </si>
  <si>
    <t>TRUNK CABLE PRE-TERMINATED 24F SM SC-APC/SC-APC 0.8D2/0.8D2 90.0M - DDR-S-TS (PFV) - LSZH - BLACK/BLUE</t>
  </si>
  <si>
    <t>CABLE TRONCAL CONECTORIZADO 24F SM SC-APC/SC-APC 0.8D2/0.8D2 90.0M - DDR-S-TS (PFV) - LSZH - NEGRO/AZUL</t>
  </si>
  <si>
    <t>SERVICE CABLE CONECTORIZADO FANOUT 12F OM4 LC-UPC/MPO12-UPC(M) 1.0D2/0.8D3 5.0M - UT - LSZH - ACQUA - TIPO A</t>
  </si>
  <si>
    <t>TRUNK CABLE PRE-TERMINATED FANOUT 12F OM4 LC-UPC/MPO12-UPC(M) 1.0D2/0.8D2 5.0M - UT - LSZH - AQUA - TYPE A</t>
  </si>
  <si>
    <t>CABLE TRONCAL CONECTORIZADO FANOUT 12F OM4 LC-UPC/MPO12-UPC(M) 1.0D2/0.8D2 5.0M - UT - LSZH - ACQUA - TIPO A</t>
  </si>
  <si>
    <t>SERVICE CABLE CONECTORIZADO 12F SM BLI A/B G-657A SC-APC/SC-APC 0.8D2/0.8D2 40.0M - UT- LSZH - AMARELO</t>
  </si>
  <si>
    <t>TRUNK CABLE PRE-TERMINATED 12F SM BLI A/B G-657A SC-APC/SC-APC 0.8D2/0.8D2 40.0M - UT - LSZH - YELLOW</t>
  </si>
  <si>
    <t>CABLE TRONCAL CONECTORIZADO 12F SM BLI A/B G-657A SC-APC/SC-APC 0.8D2/0.8D2 40.0M - UT- LSZH - AMARILLO</t>
  </si>
  <si>
    <t>SERVICE CABLE CONECTORIZADO 02F 62.5 LC-UPC/LC-UPC 1.0D2/1.0D2 8.0M - TIGHT - RISER - PRETO (A - B) - IO</t>
  </si>
  <si>
    <t>TRUNK CABLE PRE-TERMINATED 02F 62.5 LC-UPC/LC-UPC 1.0D2/1.0D2 8.0M - TIGHT - RISER - BLACK (A - B) - IO</t>
  </si>
  <si>
    <t>CABLE TRONCAL CONECTORIZADO 02F 62.5 LC-UPC/LC-UPC 1.0D2/1.0D2 8.0M - TIGHT - RISER - NEGRO (A - B) - IO</t>
  </si>
  <si>
    <t>SERVICE CABLE CONECTORIZADO 12F OM4 MPO12-UPC(M)/MPO12-UPC(M) 0.8D3/0.8D3 80.0M - UT - LSZH - ACQUA - TIPO B</t>
  </si>
  <si>
    <t>TRUNK CABLE PRE-TERMINATED 12F OM4 MPO12-UPC(M)/MPO12-UPC(M) 0.8D3/0.8D3 80.0M - UT - LSZH - AQUA - TYPE B</t>
  </si>
  <si>
    <t>CABLE TRONCAL CONECTORIZADO 12F OM4 MPO12-UPC(M)/MPO12-UPC(M) 0.8D3/0.8D3 80.0M - UT - LSZH - ACQUA - TIPO B</t>
  </si>
  <si>
    <t>CORDAO OPTICO CONECTORIZADO FANOUT 12F OM4 LC-UPC/ MPO12-UPC(M) 2.0D2/2.0D3 - MTF - LSZH - ACQUA - TIPO A</t>
  </si>
  <si>
    <t>OPTICAL PATCH CORD FANOUT 12F OM4 LC-UPC/ MPO12-UPC(M) 2.0D2/2.0D3 - MTF - LSZH - ACQUA - TYPE A</t>
  </si>
  <si>
    <t>CORDON OPTICO CONECTORIZADO FANOUT 12F OM4 LC-UPC/ MPO12-UPC(M) 2.0D2/2.0D3 - MTF - LSZH - ACQUA - TIPO A</t>
  </si>
  <si>
    <t>EXTENSAO MONOFIBRA BLI A/B G-657A SC-APC 2.5M - COG - AMARELO - D2</t>
  </si>
  <si>
    <t>SIMPLEX OPTICAL PIGTAIL BLI A/B G-657A SC-APC 2.5M - OFN - YELLOW - D2</t>
  </si>
  <si>
    <t>EXTENSION MONOFIBRA BLI A/B G-657A SC-APC 2.5M - COG - AMARILLO - D2</t>
  </si>
  <si>
    <t>CORDAO DUPLEX CONECTORIZADO SM G-652D LC-UPC/SC-UPC 65.0M - LSZH - AZUL</t>
  </si>
  <si>
    <t>DUPLEX OPTICAL PATCH CORD SM G-652D LC-UPC/SC-UPC 65.0M - LSZH - BLUE</t>
  </si>
  <si>
    <t>PATCH CORD OPTICO DUPLEX CONECTORIZADO SM G-652D LC-UPC/SC-UPC 65.0M - LSZH - AZUL</t>
  </si>
  <si>
    <t>CORDAO OPTICO CONECTORIZADO 12F SM G-652D MPO12-APC(M)/MPO12-APC(F) 3.0D3 - MTF - LSZH - AZUL - TIPO B</t>
  </si>
  <si>
    <t>OPTICAL PATCH CORD 12F SM G-652D MPO12-APC(M)/MPO12-APC(F) 3.0D3 - MTF - LSZH - BLUE - TYPE B</t>
  </si>
  <si>
    <t>CORDON OPTICO CONECTORIZADO 12F SM G-652D MPO12-APC(M)/MPO12-APC(F) 3.0D3 - MTF - LSZH - AZUL - TIPO B</t>
  </si>
  <si>
    <t>CORDAO MONOFIBRA CONECTORIZADO SM FC-APC/SC-UPC 8.0M - COG - AZUL - D3</t>
  </si>
  <si>
    <t>SIMPLEX OPTICAL PATCH CORD SM FC-APC/SC-UPC 8.0M - OFN - BLUE - D3</t>
  </si>
  <si>
    <t>PATCH CORD OPTICO MONOFIBRA CONECTORIZADO SM FC-APC/SC-UPC 8.0M - COG - AZUL - D3</t>
  </si>
  <si>
    <t>SERVICE CABLE CONECTORIZADO 24F OM4 MPO12-UPC(M)/MPO12-UPC(M) 0.8D3/0.8D3 80.0M - TS - LSZH - ACQUA - TIPO B</t>
  </si>
  <si>
    <t>TRUNK CABLE PRE-TERMINATED 24F OM4 MPO12-UPC(M)/MPO12-UPC(M) 0.8D3/0.8D3 80.0M - TS - LSZH - AQUA - TYPE B</t>
  </si>
  <si>
    <t>CABLE TRONCAL CONECTORIZADO 24F OM4 MPO12-UPC(M)/MPO12-UPC(M) 0.8D3/0.8D3 80.0M - TS - LSZH - ACQUA - TIPO B</t>
  </si>
  <si>
    <t>SERVICE CABLE CONECTORIZADO 12F OM3 MPO12-UPC(M)/MPO12-UPC(M) 0.8D3/0.8D3 16.0M - UT - ACQUA - LSZH - TIPO B</t>
  </si>
  <si>
    <t>TRUNK CABLE PRE-TERMINATED 12F OM3 MPO12-UPC(M)/MPO12-UPC(M) 0.8D3/0.8D3 16.0M - UT - AQUA - LSZH - TYPE B</t>
  </si>
  <si>
    <t>CABLE TRONCAL CONECTORIZADO 12F OM3 MPO12-UPC(M)/MPO12-UPC(M) 0.8D3/0.8D3 16.0M - UT - ACQUA LSZH - TIPO B</t>
  </si>
  <si>
    <t>SERVICE CABLE CONECTORIZADO 12F OM3 MPO12-UPC(M)/MPO12-UPC(M) 0.8D3/0.8D3 7.0M - UT - ACQUA - LSZH - TIPO B</t>
  </si>
  <si>
    <t>TRUNK CABLE PRE-TERMINATED 12F OM3 MPO12-UPC(M)/MPO12-UPC(M) 0.8D3/0.8D3 7.0M - UT - AQUA - LSZH - TYPE B</t>
  </si>
  <si>
    <t>CABLE TRONCAL CONECTORIZADO 12F OM3 MPO12-UPC(M)/MPO12-UPC(M) 0.8D3/0.8D3 7.0M - UT - ACQUA LSZH - TIPO B</t>
  </si>
  <si>
    <t>SERVICE CABLE CONECTORIZADO 24F SM LC-APC/LC-APC 1.0D2/1.0D2 125.0M - DDR-S-TS (PFV) - LSZH - PRETO/AZUL</t>
  </si>
  <si>
    <t>TRUNK CABLE PRE-TERMINATED 24F SM LC-APC/LC-APC 1.0D2/1.0D2 125.0M - DDR-S-TS (PFV) - LSZH - BLACK/BLUE</t>
  </si>
  <si>
    <t>CABLE TRONCAL CONECTORIZADO 24F SM LC-APC/LC-APC 1.0D2/1.0D2 125.0M - DDR-S-TS (PFV) - LSZH - NEGRO/AZUL</t>
  </si>
  <si>
    <t>SERVICE CABLE CONECTORIZADO 24F SM LC-APC/LC-APC 1.0D2/1.0D2 121.0M - DDR-S-TS (PFV) - LSZH - PRETO/AZUL</t>
  </si>
  <si>
    <t>TRUNK CABLE PRE-TERMINATED 24F SM LC-APC/LC-APC 1.0D2/1.0D2 121.0M - DDR-S-TS (PFV) - LSZH - BLACK/BLUE</t>
  </si>
  <si>
    <t>CABLE TRONCAL CONECTORIZADO 24F SM LC-APC/LC-APC 1.0D2/1.0D2 121.0M - DDR-S-TS (PFV) - LSZH - NEGRO/AZUL</t>
  </si>
  <si>
    <t>CORDAO DUPLEX CONECTORIZADO SM FC-UPC/LC-UPC 1.5M - COG - AZUL</t>
  </si>
  <si>
    <t>DUPLEX OPTICAL PATCH CORD SM FC-UPC/LC-UPC 1.5M - OFN - BLUE</t>
  </si>
  <si>
    <t>PATCH CORD OPTICO DUPLEX CONECTORIZADO SM FC-UPC/LC-UPC 1.5M - COG - AZUL</t>
  </si>
  <si>
    <t>CORDAO MONOFIBRA CONECTORIZADO BLI A/B G-657A SC-APC/SC-UPC 10.0M - LSZH - BRANCO - D3</t>
  </si>
  <si>
    <t>SIMPLEX OPTICAL PATCH CORD BLI A/B G-657A SC-APC/SC-UPC 10.0M - LSZH - WHITE - D3</t>
  </si>
  <si>
    <t>PATCH CORD OPTICO MONOFIBRA CONECTORIZADO BLI A/B G-657A SC-APC/SC-UPC 10.0M - LSZH - BLANCO - D3</t>
  </si>
  <si>
    <t>CORDAO MONOFIBRA CONECTORIZADO SM FC-APC/FC-UPC 25.0M - COG - AZUL</t>
  </si>
  <si>
    <t>SIMPLEX OPTICAL PATCH CORD SM FC-APC/FC-UPC 25.0M - OFN - BLUE</t>
  </si>
  <si>
    <t>PATCH CORD OPTICO MONOFIBRA CONECTORIZADO SM FC-APC/FC-UPC 25.0M - COG - AZUL</t>
  </si>
  <si>
    <t>CORDAO MONOFIBRA CONECTORIZADO BLI A/B G-657A FC-UPC/FC-UPC 5.0M - COG - AZUL</t>
  </si>
  <si>
    <t>SIMPLEX OPTICAL PATCH CORD BLI A/B G-657A FC-UPC/FC-UPC 5.0M - OFN - BLUE</t>
  </si>
  <si>
    <t>PATCH CORD OPTICO MONOFIBRA CONECTORIZADO BLI A/B G-657A FC-UPC/FC-UPC 5.0M - COG - AZUL</t>
  </si>
  <si>
    <t>CORDAO MONOFIBRA CONECTORIZADO SM SC-APC/SC-APC 25.0M - COG - AZUL</t>
  </si>
  <si>
    <t>SIMPLEX OPTICAL PATCH CORD SM SC-APC/SC-APC 25.0M - OFN - BLUE</t>
  </si>
  <si>
    <t>PATCH CORD OPTICO MONOFIBRA CONECTORIZADO SM SC-APC/SC-APC 25.0M - COG - AZUL</t>
  </si>
  <si>
    <t>CORDAO MONOFIBRA CONECTORIZADO SM FC-APC/SC-UPC 30.0M - COG - AZUL</t>
  </si>
  <si>
    <t>SIMPLEX OPTICAL PATCH CORD SM FC-APC/SC-UPC 30.0M - OFN - BLUE</t>
  </si>
  <si>
    <t>PATCH CORD OPTICO MONOFIBRA CONECTORIZADO SM FC-APC/SC-UPC 30.0M - COG - AZUL</t>
  </si>
  <si>
    <t>CORDAO MONOFIBRA CONECTORIZADO BLI A/B G-657A LC-APC/LC-UPC 1.5M - COG - AZUL - D3</t>
  </si>
  <si>
    <t>SIMPLEX OPTICAL PATCH CORD BLI A/B G-657A LC-APC/LC-UPC 1.5M - OFN - BLUE - D3</t>
  </si>
  <si>
    <t>PATCH CORD OPTICO MONOFIBRA CONECTORIZADO BLI A/B G-657A LC-APC/LC-UPC 1.5M - COG - AZUL - D3</t>
  </si>
  <si>
    <t>CORDAO MONOFIBRA CONECTORIZADO SM LC-UPC/LC-UPC 1.5M - COG - AZUL</t>
  </si>
  <si>
    <t>SIMPLEX OPTICAL PATCH CORD SM LC-UPC/LC-UPC 1.5M - OFN - BLUE</t>
  </si>
  <si>
    <t>PATCH CORD OPTICO MONOFIBRA CONECTORIZADO SM LC-UPC/LC-UPC 1.5M - COG - AZUL</t>
  </si>
  <si>
    <t>SERVICE CABLE CONECTORIZADOS SM G-652D AMARELO (22M DE BACKBONE SM 6 VIAS - 72F E 12 UNID. DE CONECT. MPO/MPO SM TIPO A - AM)</t>
  </si>
  <si>
    <t>BACKBONE SM 6 VIAS (72 FIBRAS) - 22 METROS (TRUNK CABLE PRE-TERMINATED 72F SM MPO12-APC(M)/MPO12-APC(M) 1.0D3/1.0D3 20.0M - TS - LSZH - TYPE A - YELLOW)</t>
  </si>
  <si>
    <t>BACKBONE SM 6 VIAS (72 FIBRAS) - 22 METROS (CABLE TRONCAL CONECTORIZADO 72F SM MPO12-APC(M)/MPO12-APC(M) 1.0D3/1.0D3 20.0M - TS - LSZH - TIPO A - AMARILLO)</t>
  </si>
  <si>
    <t>CORDAO MONOFIBRA CONECTORIZADO SM G-652D FC-UPC/SC-UPC 15.0M - COG - AMARELO</t>
  </si>
  <si>
    <t>SIMPLEX OPTICAL PATCH CORD SM G-652D FC-UPC/SC-UPC 15.0M - OFN - YELLOW</t>
  </si>
  <si>
    <t>PATCH CORD OPTICO MONOFIBRA CONECTORIZADO SM G-652D FC-UPC/SC-UPC 15.0M - COG - AMARILLO</t>
  </si>
  <si>
    <t>CORDAO DUPLEX CONECTORIZADO SM SC-UPC/SC-UPC 2.5M - COG - AZUL</t>
  </si>
  <si>
    <t>DUPLEX OPTICAL PATCH CORD SM SC-UPC/SC-UPC 2.5M - OFN - BLUE</t>
  </si>
  <si>
    <t>PATCH CORD OPTICO DUPLEX CONECTORIZADO SM SC-UPC/SC-UPC 2.5M - COG - AZUL</t>
  </si>
  <si>
    <t>SERVICE CABLE CONECTORIZADO 24F OM4 MPO12-UPC(M)/MPO12-UPC(M) 0.8D3/0.8D3 85.0M - TS - LSZH - ACQUA - TIPO B</t>
  </si>
  <si>
    <t>TRUNK CABLE PRE-TERMINATED 24F OM4 MPO12-UPC(M)/MPO12-UPC(M) 0.8D3/0.8D3 85.0M - TS - LSZH - AQUA - TYPE B</t>
  </si>
  <si>
    <t>CABLE TRONCAL CONECTORIZADO 24F OM4 MPO12-UPC(M)/MPO12-UPC(M) 0.8D3/0.8D3 85.0M - TS - LSZH - ACQUA - TIPO B</t>
  </si>
  <si>
    <t>SERVICE CABLE CONECTORIZADO 48F OM4 MPO12-UPC(M)/MPO12-UPC(M) 0.8D3/0.8D3 37.0M - TS - LSZH - ACQUA - TIPO B</t>
  </si>
  <si>
    <t>TRUNK CABLE PRE-TERMINATED 48F OM4 MPO12-UPC(M)/MPO12-UPC(M) 0.8D3/0.8D3 37.0M - TS - LSZH - AQUA - TYPE B</t>
  </si>
  <si>
    <t>CABLE TRONCAL CONECTORIZADO 48F OM4 MPO12-UPC(M)/MPO12-UPC(M) 0.8D3/0.8D3 37.0M - TS - LSZH - ACQUA - TIPO B</t>
  </si>
  <si>
    <t>SERVICE CABLE CONECTORIZADO 24F SM LC-APC/LC-APC 1.0D2/1.0D2 189.0M - DDR-S-TS (PFV) - LSZH - PRETO/AZUL</t>
  </si>
  <si>
    <t>TRUNK CABLE PRE-TERMINATED 24F SM LC-APC/LC-APC 1.0D2/1.0D2 189.0M - DDR-S-TS (PFV) - LSZH - BLACK/BLUE</t>
  </si>
  <si>
    <t>CABLE TRONCAL CONECTORIZADO 24F SM LC-APC/LC-APC 1.0D2/1.0D2 189.0M - DDR-S-TS (PFV) - LSZH - NEGRO/AZUL</t>
  </si>
  <si>
    <t>SERVICE CABLE CONECTORIZADO MM FANOUT 10.0M - LSZH - ACQUA (CABO FANOUT)</t>
  </si>
  <si>
    <t>TRUNK CABLE PRE-TERMINATED MM FANOUT 10.0M - LSZH - AQUA (CABO FANOUT MPO12-UPC(F)/SC-UPC)</t>
  </si>
  <si>
    <t>CABLE TRONCAL CONECTORIZADO MM FANOUT 10.0M - LSZH - ACQUA (CABO FANOUT MPO12-UPC(F)/SC-UPC)</t>
  </si>
  <si>
    <t>SERVICE CABLE CONECTORIZADO FANOUT 12F OM3 LC-UPC/MPO12-UPC(M) 1.0D2/0.8D3 45.0M - UT - LSZH - ACQUA - TIPO A</t>
  </si>
  <si>
    <t>TRUNK CABLE PRE-TERMINATED FANOUT 12F OM3 LC-UPC/MPO12-UPC(M) 1.0D2/0.8D3 45.0M - UT - LSZH - AQUA - TYPE A</t>
  </si>
  <si>
    <t>CABLE TRONCAL CONECTORIZADO FANOUT 12F OM3 LC-UPC/MPO12-UPC(M) 1.0D2/0.8D3 45.0M - UT - LSZH - ACQUA - TIPO A</t>
  </si>
  <si>
    <t>CORDAO DUPLEX CONECTORIZADO SM G-652D LC-UPC/ST-UPC 6.0M - COG - AMARELO</t>
  </si>
  <si>
    <t>DUPLEX OPTICAL PATCH CORD SM G-652D LC-UPC/ST-UPC 6.0M - OFN - YELLOW</t>
  </si>
  <si>
    <t>PATCH CORD OPTICO DUPLEX CONECTORIZADO SM G-652D LC-UPC/ST-UPC 6.0M - COG - AMARILLO</t>
  </si>
  <si>
    <t>CORDAO DUPLEX CONECTORIZADO 62.5 SC-APC/SC-APC 10.0M - COG - LARANJA</t>
  </si>
  <si>
    <t>DUPLEX OPTICAL PATCH CORD 62.5 SC-APC/SC-APC 10.0M - OFN - ORANGE</t>
  </si>
  <si>
    <t>PATCH CORD OPTICO DUPLEX CONECTORIZADO 62.5 SC-APC/SC-APC 10.0M - COG - NARANJA</t>
  </si>
  <si>
    <t>CORDAO MONOFIBRA CONECTORIZADO BLI A/B G-657A2 SC-APC/SC-APC 15.0M - COG - AMARELO</t>
  </si>
  <si>
    <t>SIMPLEX OPTICAL PATCH CORD BLI A/B G-657A2 SC-APC/SC-APC 15.0M - OFN - YELLOW</t>
  </si>
  <si>
    <t>PATCH CORD OPTICO MONOFIBRA CONECTORIZADO BLI A/B G-657A2 SC-APC/SC-APC 15.0M - COG - AMARILLO</t>
  </si>
  <si>
    <t>SERVICE CABLE CONECTORIZADO 48F OM3 MPO12-UPC(F)/MPO12-UPC(M) 0.8D3/0.8D3 20.0M - TS - LSZH - ACQUA - TIPO A</t>
  </si>
  <si>
    <t>TRUNK CABLE PRE-TERMINATED 48F OM3 MPO12-UPC(F)/MPO12-UPC(M) 0.8D3/0.8D3 20.0M - TS - LSZH - AQUA - TYPE A</t>
  </si>
  <si>
    <t>CABLE TRONCAL CONECTORIZADO 48F OM3 MPO12-UPC(F)/MPO12-UPC(M) 0.8D3/0.8D3 20.0M - TS - LSZH - ACQUA - TIPO A</t>
  </si>
  <si>
    <t>SERVICE CABLE CONECTORIZADO 48F SM G-652D LC-APC/LC-APC 1.75D2/1.75D2 8.75M - MC - LSZH - AMARELO</t>
  </si>
  <si>
    <t>TRUNK CABLE PRE-TERMINATED 48F SM G-652D LC-APC/LC-APC 1.75D2/1.75D2 8.75M - MC - LSZH - YELLOW</t>
  </si>
  <si>
    <t>CABLE TRONCAL CONECTORIZADO 48F SM G-652D LC-APC/LC-APC 1.75D2/1.75D2 8.75M - MC - LSZH - AMARILLO</t>
  </si>
  <si>
    <t>SERVICE CABLE CONECTORIZADO 12F SM BLI A/B G-657A MPO12-APC(M)/MPO12-APC(M) 0.8D2/0.8D2 12.0M - UT - LSZH - AMARELO - TIPO B</t>
  </si>
  <si>
    <t>TRUNK CABLE PRE-TERMINATED 12F SM BLI A/B G-657A MPO12-APC(M)/MPO12-APC(M) 0.8D2/0.8D2 12.0M - UT - LSZH - YELLOW - TYPE B</t>
  </si>
  <si>
    <t>CABLE TRONCAL CONECTORIZADO 12F SM BLI A/B G-657A MPO12-APC(M)/MPO12-APC(M) 0.8D2/0.8D2 12.0M - UT - LSZH - AMARILLO - TIPO B</t>
  </si>
  <si>
    <t>CORDAO DUPLEX CONECTORIZADO SM G-652D LC-UPC/ST-UPC 20.0M - COG - AMARELO</t>
  </si>
  <si>
    <t>DUPLEX OPTICAL PATCH CORD SM G-652D LC-UPC/ST-UPC 20.0M - OFN - YELLOW</t>
  </si>
  <si>
    <t>PATCH CORD OPTICO DUPLEX CONECTORIZADO SM G-652D LC-UPC/ST-UPC 20.0M - COG - AMARILLO</t>
  </si>
  <si>
    <t>CORDAO DUPLEX CONECTORIZADO BLI A/B G-657A LC-UPC 1.0M AM LSZH (1.0M DE PATCH CORD BLI A/B E 2 CONECTORES LC DUPLEX) (A - B)</t>
  </si>
  <si>
    <t>PATCH CORD SM - 1 METRO - DUPLEX OPTICAL CORD SM BLI A/B G-657A LC-UPC/LC-UPC 1.0M - TIGHT - LSZH - YELLOW (A - B)</t>
  </si>
  <si>
    <t>PATCH CORD SM - 1 METRO - PATCH CORD OPTICO DUPLEX CONECTORIZADO SM BLI A/B G-657A LC-UPC/LC-UPC 1.0M - TIGHT - LSZH - AMARILLO (A - B)</t>
  </si>
  <si>
    <t>CORDAO DUPLEX CONECTORIZADO MM LC-UPC 1.0M AQ LSZH (1.0M DE PATCH CORD MM OM4 E 2 CONECTORES LC DUPLEX) (A - B)</t>
  </si>
  <si>
    <t>PATCH CORD MM - 1 METRO - DUPLEX OPTICAL PATCH CORD OM4 LC-UPC/LC-UPC 1.0M - TIGHT - LSZH - AQUA (A - B)</t>
  </si>
  <si>
    <t>PATCH CORD MM - 1 METRO - PATCH CORD OPTICO DUPLEX CONECTORIZADO OM4 LC-UPC/LC-UPC 1.0M - TIGHT - LSZH - ACQUA (A - B)</t>
  </si>
  <si>
    <t>CORDAO OPTICO CONECTORIZADO 12F SM G-652D MPO12-APC(F)/MPO12-APC(F) 15.0D3 - MTF - LSZH - AMARELO - TIPO B</t>
  </si>
  <si>
    <t>OPTICAL PATCH CORD 12F SM G-652D MPO12-APC(F)/MPO12-APC(F) 15.0D3 - MTF - LSZH - YELLOW - TYPE B</t>
  </si>
  <si>
    <t>CORDON OPTICO CONECTORIZADO 12F SM G-652D MPO12-APC(F)/MPO12-APC(F) 15.0D3 - MTF - LSZH - AMARILLO - TIPO B</t>
  </si>
  <si>
    <t>CORDAO MONOFIBRA CONECTORIZADO 62.5 FC-UPC/ST-UPC 5.0M - COG - LARANJA</t>
  </si>
  <si>
    <t>SIMPLEX OPTICAL PATCH CORD 62.5 FC-UPC/ST-UPC 5.0M - OFN - ORANGE</t>
  </si>
  <si>
    <t>PATCH CORD OPTICO MONOFIBRA CONECTORIZADO 62.5 FC-UPC/ST-UPC 5.0M - COG - NARANJA</t>
  </si>
  <si>
    <t>EXTENSAO MONOFIBRA SM SC-APC 2.0M - COG - AZUL - D3</t>
  </si>
  <si>
    <t>SIMPLEX OPTICAL PIGTAIL SM SC-APC 2.0M - OFN - BLUE - D3</t>
  </si>
  <si>
    <t>EXTENSION MONOFIBRA SM SC-APC 2.0M - COG - AZUL - D3</t>
  </si>
  <si>
    <t>CORDAO MONOFIBRA CONECTORIZADO 50.0 FC-APC/FC-APC 3.0M - COG - AMARELO</t>
  </si>
  <si>
    <t>SIMPLEX OPTICAL PATCH CORD 50.0 FC-APC/FC-APC 3.0M - OFN - YELLOW</t>
  </si>
  <si>
    <t>PATCH CORD OPTICO MONOFIBRA CONECTORIZADO 50.0 FC-APC/FC-APC 3.0M - COG - AMARILLO</t>
  </si>
  <si>
    <t>CORDAO MONOFIBRA CONECTORIZADO SM FC-UPC/LC-UPC 3.0M - COG - AZUL - D3</t>
  </si>
  <si>
    <t>SIMPLEX OPTICAL PATCH CORD SM FC-UPC/LC-UPC 3.0M - OFN - BLUE - D3</t>
  </si>
  <si>
    <t>PATCH CORD OPTICO MONOFIBRA CONECTORIZADO SM FC-UPC/LC-UPC 3.0M - COG - AZUL - D3</t>
  </si>
  <si>
    <t>CORDAO OPTICO CONECTORIZADO SM 12F MPO12-APC(F)/MPO12-APC(F) 10.0D3 - MTF - LSZH - AMARELO - TIPO A</t>
  </si>
  <si>
    <t>OPTICAL PATCH CORD SM 12F MPO12-APC(F)/MPO12-APC(F) 10.0D3 - MTF - LSZH - YELLOW - TYPE A</t>
  </si>
  <si>
    <t>CORDON OPTICO CONECTORIZADO SM 12F MPO12-APC(F)/MPO12-APC(F) 10.0D3 - MTF - LSZH - AMARILLO - TIPO A</t>
  </si>
  <si>
    <t>CORDAO MONOFIBRA CONECTORIZADO SM G-652D SC-APC/SC-UPC 15.0M - COG - AMARELO - D3</t>
  </si>
  <si>
    <t>SIMPLEX OPTICAL PATCH CORD SM G-652D SC-APC/SC-UPC 15.0M - OFN - YELLOW - D3</t>
  </si>
  <si>
    <t>PATCH CORD OPTICO MONOFIBRA CONECTORIZADO SM G-652D SC-APC/SC-UPC 15.0M - COG - AMARILLO - D3</t>
  </si>
  <si>
    <t>CORDAO DUPLEX CONECTORIZADO SM E2000-APC/ST-UPC 5.0M - COG - AZUL</t>
  </si>
  <si>
    <t>DUPLEX OPTICAL PATCH CORD SM E2000-APC/ST-UPC 5.0M - OFN - BLUE</t>
  </si>
  <si>
    <t>PATCH CORD OPTICO DUPLEX CONECTORIZADO SM E2000-APC/ST-UPC 5.0M - COG - AZUL</t>
  </si>
  <si>
    <t>CORDAO MONOFIBRA CONECTORIZADO 62.5 ST-UPC/ST-UPC 15.0M - LSZH - LARANJA</t>
  </si>
  <si>
    <t>SIMPLEX OPTICAL PATCH CORD 62.5 ST-UPC/ST-UPC 15.0M - LSZH - ORANGE</t>
  </si>
  <si>
    <t>PATCH CORD OPTICO MONOFIBRA CONECTORIZADO 62.5 ST-UPC/ST-UPC 15.0M - LSZH - NARANJA</t>
  </si>
  <si>
    <t>SERVICE CABLE CONECTORIZADO 12F SM BLI A/B G-657A MPO12-APC(M)/MPO12-APC(M) 0.8D3/0.8D3 45.0M - UT - LSZH - AZUL -  TIPO B</t>
  </si>
  <si>
    <t>TRUNK CABLE PRE-TERMINATED 12F SM BLI A/B G-657A MPO12-APC(M)/MPO12-APC(M) 0.8D3/0.8D3 45.0M - UT - LSZH - BLUE -  TYPE B</t>
  </si>
  <si>
    <t>CABLE TRONCAL CONECTORIZADO 12F SM BLI A/B G-657A MPO12-APC(M)/MPO12-APC(M) 0.8D3/0.8D3 45.0M - UT - LSZH - AZUL -  TIPO B</t>
  </si>
  <si>
    <t>SERVICE CABLE CONECTORIZADO 12F OM3 MPO12-UPC(F)/MPO12-UPC(F) 0.8D3/0.8D3 85.0M - UT - LSZH - ACQUA - TIPO A</t>
  </si>
  <si>
    <t>TRUNK CABLE PRE-TERMINATED 12F OM3 MPO12-UPC(F)/MPO12-UPC(F) 0.8D3/0.8D3 85.0M - UT - LSZH - AQUA - TYPE A</t>
  </si>
  <si>
    <t>CABLE TRONCAL CONECTORIZADO 12F OM3 MPO12-UPC(F)/MPO12-UPC(F) 0.8D3/0.8D3 85.0M - UT - LSZH - ACQUA - TIPO A</t>
  </si>
  <si>
    <t>SERVICE CABLE CONECTORIZADO 12F SM BLI A/B G-657A MPO12-APC(F)/MPO12-APC(F) 0.8D3/0.8D3 40.0M - UT - LSZH - AZUL - TIPO A</t>
  </si>
  <si>
    <t>TRUNK CABLE PRE-TERMINATED 12F SM BLI A/B G-657A MPO12-APC(F)/MPO12-APC(F) 0.8D3/0.8D3 40.0M - UT - LSZH - BLUE - TYPE A</t>
  </si>
  <si>
    <t>CABLE TRONCAL CONECTORIZADO 12F SM BLI A/B G-657A MPO12-APC(F)/MPO12-APC(F) 0.8D3/0.8D3 40.0M - UT - LSZH - AZUL - TIPO A</t>
  </si>
  <si>
    <t>CORDAO DUPLEX CONECTORIZADO 62.5 SC-APC/ST-UPC 10.0M - COG - LARANJA</t>
  </si>
  <si>
    <t>DUPLEX OPTICAL PATCH CORD 62.5 SC-APC/ST-UPC 10.0M - OFN - ORANGE</t>
  </si>
  <si>
    <t>PATCH CORD OPTICO DUPLEX CONECTORIZADO 62.5 SC-APC/ST-UPC 10.0M - COG - NARANJA</t>
  </si>
  <si>
    <t>CORDAO MONOFIBRA CONECTORIZADO SM FC-UPC/FC-UPC 15.0M - COG - AZUL</t>
  </si>
  <si>
    <t>SIMPLEX OPTICAL PATCH CORD SM FC-UPC/FC-UPC 15.0M - OFN - BLUE</t>
  </si>
  <si>
    <t>PATCH CORD OPTICO MONOFIBRA CONECTORIZADO SM FC-UPC/FC-UPC 15.0M - COG - AZUL</t>
  </si>
  <si>
    <t>CORDAO MONOFIBRA CONECTORIZADO BLI A/B G-657A SC-APC/SC-APC 20.0M - COG - CINZA - D3</t>
  </si>
  <si>
    <t>SIMPLEX OPTICAL PATCH CORD BLI A/B G-657A SC-APC/SC-APC 20.0M - OFN - GRAY - D3</t>
  </si>
  <si>
    <t>PATCH CORD OPTICO MONOFIBRA CONECTORIZADO BLI A/B G-657A SC-APC/SC-APC 20.0M - COG - GRIS - D3</t>
  </si>
  <si>
    <t>CORDAO MONOFIBRA CONECTORIZADO SM E2000-APC/SC-APC 20.0M - COG - AZUL</t>
  </si>
  <si>
    <t>SIMPLEX OPTICAL PATCH CORD SM E2000-APC/SC-APC 20.0M - OFN - BLUE</t>
  </si>
  <si>
    <t>PATCH CORD OPTICO MONOFIBRA CONECTORIZADO SM E2000-APC/SC-APC 20.0M - COG - AZUL</t>
  </si>
  <si>
    <t>CORDAO MONOFIBRA CONECTORIZADO SM FC-APC/LC-UPC 5.0M - COG - AZUL</t>
  </si>
  <si>
    <t>SIMPLEX OPTICAL PATCH CORD SM FC-APC/LC-UPC 5.0M - OFN - BLUE</t>
  </si>
  <si>
    <t>PATCH CORD OPTICO MONOFIBRA CONECTORIZADO SM FC-APC/LC-UPC 5.0M - COG - AZUL</t>
  </si>
  <si>
    <t>SERVICE CABLE CONECTORIZADO 02F 62.5 ST-UPC/ST-UPC 2.0D2/2.0D2 54.0M - TIGHT - RISER - PRETO - IO</t>
  </si>
  <si>
    <t>TRUNK CABLE PRE-TERMINATED 02F 62.5 ST-UPC/ST-UPC 2.0D2/2.0D2 54.0M - TIGHT - RISER - BLACK - IO</t>
  </si>
  <si>
    <t>CABLE TRONCAL CONECTORIZADO 02F 62.5 ST-UPC/ST-UPC 2.0D2/2.0D2 54.0M - TIGHT - RISER - NEGRO - IO</t>
  </si>
  <si>
    <t>SERVICE CABLE INDUSTRIAL CONECTORIZADO 02F 50.0 LC-UPC/LC-UPC(IP67) 0.4D3/10.0M - TIGHT - RISER - PRETO - IO (A - B)</t>
  </si>
  <si>
    <t>INDUSTRIAL TRUNK CABLE PRE-TERMINATED 02F 50.0 LC-UPC/LC-UPC(IP67) 0.4D2/10.0M - TIGHT - RISER - BLACK - IO (A - B)</t>
  </si>
  <si>
    <t>CABLE TRONCAL CONECTORIZADO INDUSTRIAL 02F 50.0 LC-UPC/LC-UPC(IP67) 0.4D2/10.0M - TIGHT - RISER - NEGRO - IO (A - B)</t>
  </si>
  <si>
    <t>SERVICE CABLE CONECTORIZADO 24F SM LC-UPC/LC-UPC 1.0D2/1.0D2 20.0M - TS - LSZH - AZUL (A - B)</t>
  </si>
  <si>
    <t>TRUNK CABLE PRE-TERMINATED 24F SM LC-UPC/LC-UPC 1.0D2/1.0D2 20.0M - TS - LSZH - BLUE (A - B)</t>
  </si>
  <si>
    <t>CABLE TRONCAL CONECTORIZADO 24F SM LC-UPC/LC-UPC 1.0D2/1.0D2 20.0M - TS - LSZH - AZUL (A - B)</t>
  </si>
  <si>
    <t>SERVICE CABLE CONECTORIZADO 12F OM4 MPO12-UPC(M)/MPO12-UPC(M) 0.8D3/0.8D3 95.0M - UT - LSZH - ACQUA - TIPO B</t>
  </si>
  <si>
    <t>TRUNK CABLE PRE-TERMINATED 12F OM4 MPO12-UPC(M)/MPO12-UPC(M) 0.8D3/0.8D3 95.0M - UT - LSZH - AQUA - TYPE B</t>
  </si>
  <si>
    <t>CABLE TRONCAL CONECTORIZADO 12F OM4 MPO12-UPC(M)/MPO12-UPC(M) 0.8D3/0.8D3 95.0M - UT - LSZH - ACQUA - TIPO B</t>
  </si>
  <si>
    <t>SERVICE CABLE CONECTORIZADO 12F SM BLI A/B G-657A MPO12-APC(F)/MPO12-APC(F) 0.8D3/0.8D3 95.0M - UT - LSZH - AMARELO - TIPO A</t>
  </si>
  <si>
    <t>TRUNK CABLE PRE-TERMINATED 12F SM BLI A/B G-657A MPO12-APC(F)/MPO12-APC(F) 0.8D3/0.8D3 95.0M - UT - LSZH - YELLOW - TYPE A</t>
  </si>
  <si>
    <t>CABLE TRONCAL CONECTORIZADO 12F SM BLI A/B G-657A MPO12-APC(F)/MPO12-APC(F) 0.8D3/0.8D3 95.0M - UT - LSZH - AMARILLO - TIPO A</t>
  </si>
  <si>
    <t>CORDAO MONOFIBRA CONECTORIZADO SM SC-UPC/SC-UPC 6.0M - COG - AMARELO</t>
  </si>
  <si>
    <t>SIMPLEX OPTICAL PATCH CORD SM SC-UPC/SC-UPC 6.0M - OFN - YELLOW</t>
  </si>
  <si>
    <t>PATCH CORD OPTICO MONOFIBRA CONECTORIZADO SM SC-UPC/SC-UPC 6.0M - COG - AMARILLO</t>
  </si>
  <si>
    <t>CORDAO MONOFIBRA CONECTORIZADO BLI A/B G-657A SC-APC/SC-APC 1.5M - COG - BRANCO - D3</t>
  </si>
  <si>
    <t>SIMPLEX OPTICAL PATCH CORD BLI A/B G-657A SC-APC/SC-APC 1.5M - OFN - WHITE - D3</t>
  </si>
  <si>
    <t>PATCH CORD OPTICO MONOFIBRA CONECTORIZADO BLI A/B G-657A SC-APC/SC-APC 1.5M - COG - BLANCO - D3</t>
  </si>
  <si>
    <t>CORDAO OPTICO CONECTORIZADO 12F SM G-652D MPO12-APC(F)/MPO12-APC(F) 5.0D3 - MTF - LSZH - AMARELO - TIPO B</t>
  </si>
  <si>
    <t>OPTICAL PATCH CORD 12F SM G-652D MPO12-APC(F)/MPO12-APC(F) 5.0D3 - MTF - LSZH - YELLOW - TYPE B</t>
  </si>
  <si>
    <t>CORDON OPTICO CONECTORIZADO 12F SM G-652D MPO12-APC(F)/MPO12-APC(F) 5.0D3 - MTF - LSZH - AMARILLO - TIPO B</t>
  </si>
  <si>
    <t>CORDAO MONOFIBRA CONECTORIZADO SM LC-UPC/LC-UPC 2.0M - COG - AZUL</t>
  </si>
  <si>
    <t>SIMPLEX OPTICAL PATCH CORD SM LC-UPC/LC-UPC 2.0M - OFN - BLUE</t>
  </si>
  <si>
    <t>PATCH CORD OPTICO MONOFIBRA CONECTORIZADO SM LC-UPC/LC-UPC 2.0M - COG - AZUL</t>
  </si>
  <si>
    <t>SERVICE CABLE CONECTORIZADO 12F OM4 MPO12-UPC(M)/MPO12-UPC(M) 0.8D3/0.8D3 260.0M - UT - LSZH - ACQUA - TIPO B</t>
  </si>
  <si>
    <t>TRUNK CABLE PRE-TERMINATED 12F OM4 MPO12-UPC(M)/MPO12-UPC(M) 0.8D3/0.8D3 260.0M - UT - LSZH - AQUA - TYPE B</t>
  </si>
  <si>
    <t>CABLE TRONCAL CONECTORIZADO 12F OM4 MPO12-UPC(M)/MPO12-UPC(M) 0.8D3/0.8D3 260.0M - UT - LSZH - ACQUA - TIPO B</t>
  </si>
  <si>
    <t>SERVICE CABLE CONECTORIZADO 12F SM BLI A/B G-657A MPO12-APC(M)/MPO12-APC(M) 0.8D3/0.8D3 285.0M - UT - LSZH - AMARELO - TIPO B</t>
  </si>
  <si>
    <t>TRUNK CABLE PRE-TERMINATED 12F SM BLI A/B G-657A MPO12-APC(M)/MPO12-APC(M) 0.8D3/0.8D3 285.0M - UT - LSZH - YELLOW - TYPE B</t>
  </si>
  <si>
    <t>CABLE TRONCAL CONECTORIZADO 12F SM BLI A/B G-657A MPO12-APC(M)/MPO12-APC(M) 0.8D3/0.8D3 285.0M - UT - LSZH - AMARILLO - TIPO B</t>
  </si>
  <si>
    <t>SERVICE CABLE CONECTORIZADO 24F OM4 MPO12-UPC(M)/MPO12-UPC(M) 0.8D3/0.8D3 120.0M - TS - LSZH - ACQUA - TIPO B</t>
  </si>
  <si>
    <t>TRUNK CABLE PRE-TERMINATED 24F OM4 MPO12-UPC(M)/MPO12-UPC(M) 0.8D3/0.8D3 120.0M - TS - LSZH - AQUA - TYPE B</t>
  </si>
  <si>
    <t>CABLE TRONCAL CONECTORIZADO 24F OM4 MPO12-UPC(M)/MPO12-UPC(M) 0.8D3/0.8D3 120.0M - TS - LSZH - ACQUA - TIPO B</t>
  </si>
  <si>
    <t>SERVICE CABLE CONECTORIZADO 12F OM4 MPO12-UPC(M)/MPO12-UPC(M) 0.8D3/0.8D3 19.0M - UT- LSZH - ACQUA - TIPO B</t>
  </si>
  <si>
    <t>TRUNK CABLE PRE-TERMINATED 12F OM4 MPO12-UPC(M)/MPO12-UPC(M) 0.8D3/0.8D3 19.0M - UT - LSZH - AQUA - TYPE B</t>
  </si>
  <si>
    <t>CABLE TRONCAL CONECTORIZADO 12F OM4 MPO12-UPC(M)/MPO12-UPC(M) 0.8D3/0.8D3 19.0M - UT - LSZH - ACQUA - TIPO B</t>
  </si>
  <si>
    <t>SERVICE CABLE CONECTORIZADOS MM ACQUA(56M DE BACKBONE OM4 6 VIAS - 72F E 12 UNID. DE CONECTORIZAÇÃO MPO/MPO MM TIPO A)</t>
  </si>
  <si>
    <t>BACKBONE MM 6 VIAS (72 FIBRAS) - 56 METROS (TRUNK CABLE PRE-TERMINATED 72F OM4 MPO12-UPC(M)/MPO12-UPC(M) 1.0D3/1.0D3 54.0M - TS - LSZH - AQUA - TYPE A)</t>
  </si>
  <si>
    <t>BACKBONE MM 6 VIAS (72 FIBRAS) - 56 METROS (CABLE TRONCAL CONECTORIZADO 72F OM4 MPO12-UPC(M)/MPO12-UPC(M) 1.0D3/1.0D3 54.0M - TS - LSZH - ACQUA - TIPO A)</t>
  </si>
  <si>
    <t>SERVICE CABLE CONECTORIZADO 12F SM BLI A/B G-657A MPO12-APC(M)/MPO12-APC(M) 0.8D3/0.8D3 75.0M - UT - LSZH - AZUL -  TIPO B</t>
  </si>
  <si>
    <t>TRUNK CABLE PRE-TERMINATED 12F SM BLI A/B G-657A MPO12-APC(M)/MPO12-APC(M) 0.8D3/0.8D3 75.0M - UT - LSZH - BLUE -  TYPE B</t>
  </si>
  <si>
    <t>CABLE TRONCAL CONECTORIZADO 12F SM BLI A/B G-657A MPO12-APC(M)/MPO12-APC(M) 0.8D3/0.8D3 75.0M - UT - LSZH - AZUL -  TIPO B</t>
  </si>
  <si>
    <t>SERVICE CABLE CONECTORIZADO 12F SM BLI A/B G-657A MPO12-APC(M)/MPO12-APC(M) 0.8D3/0.8D3 55.0M - UT - LSZH - AZUL -  TIPO B</t>
  </si>
  <si>
    <t>TRUNK CABLE PRE-TERMINATED 12F SM BLI A/B G-657A MPO12-APC(M)/MPO12-APC(M) 0.8D3/0.8D3 55.0M - UT - LSZH - BLUE -  TYPE B</t>
  </si>
  <si>
    <t>CABLE TRONCAL CONECTORIZADO 12F SM BLI A/B G-657A MPO12-APC(M)/MPO12-APC(M) 0.8D3/0.8D3 55.0M - UT - LSZH - AZUL -  TIPO B</t>
  </si>
  <si>
    <t>CORDAO MONOFIBRA CONECTORIZADO SM SC-APC/SC-APC 2.0M - COG - AZUL - D3</t>
  </si>
  <si>
    <t>SIMPLEX OPTICAL PATCH CORD SM SC-APC/SC-APC 2.0M - OFN - BLUE - D3</t>
  </si>
  <si>
    <t>PATCH CORD OPTICO MONOFIBRA CONECTORIZADO SM SC-APC/SC-APC 2.0M - COG - AZUL - D3</t>
  </si>
  <si>
    <t>CORDAO MONOFIBRA CONECTORIZADO SM LC-UPC/LC-UPC 20.0M - COG - AZUL - D3</t>
  </si>
  <si>
    <t>SIMPLEX OPTICAL PATCH CORD SM LC-UPC/LC-UPC 20.0M - OFN - BLUE - D3</t>
  </si>
  <si>
    <t>PATCH CORD OPTICO MONOFIBRA CONECTORIZADO SM LC-UPC/LC-UPC 20.0M - COG - AZUL - D3</t>
  </si>
  <si>
    <t>CORDAO MONOFIBRA CONECTORIZADO SM LC-UPC/SC-APC 10.0M - COG - AZUL - D3</t>
  </si>
  <si>
    <t>SIMPLEX OPTICAL PATCH CORD SM LC-UPC/SC-APC 10.0M - OFN - BLUE - D3</t>
  </si>
  <si>
    <t>PATCH CORD OPTICO MONOFIBRA CONECTORIZADO SM LC-UPC/SC-APC 10.0M - COG - AZUL - D3</t>
  </si>
  <si>
    <t>CORDAO MONOFIBRA CONECTORIZADO SM SC-UPC/SC-UPC 30.0M - COG - AZUL</t>
  </si>
  <si>
    <t>SIMPLEX OPTICAL PATCH CORD SM SC-UPC/SC-UPC 30.0M - OFN - BLUE</t>
  </si>
  <si>
    <t>PATCH CORD OPTICO MONOFIBRA CONECTORIZADO SM SC-UPC/SC-UPC 30.0M - COG - AZUL</t>
  </si>
  <si>
    <t>SERVICE CABLE CONECTORIZADO 12F SM BLI A/B G-657A MPO12-APC(M)/MPO12-APC(M) 0.8D3/0.8D3 360.0M - UT - LSZH - AMARELO - TIPO B</t>
  </si>
  <si>
    <t>TRUNK CABLE PRE-TERMINATED 12F SM BLI A/B G-657A MPO12-APC(M)/MPO12-APC(M) 0.8D3/0.8D3 360.0M - UT - LSZH - YELLOW - TYPE B</t>
  </si>
  <si>
    <t>CABLE TRONCAL CONECTORIZADO 12F SM BLI A/B G-657A MPO12-APC(M)/MPO12-APC(M) 0.8D3/0.8D3 360.0M - UT - LSZH - AMARILLO - TIPO B</t>
  </si>
  <si>
    <t>SERVICE CABLE CONECTORIZADO 12F SM BLI A/B G-657A MPO12-APC(M)/MPO12-APC(M) 0.8D3/0.8D3 290.0M - UT - LSZH - AMARELO - TIPO B</t>
  </si>
  <si>
    <t>TRUNK CABLE PRE-TERMINATED 12F SM BLI A/B G-657A MPO12-APC(M)/MPO12-APC(M) 0.8D3/0.8D3 290.0M - UT - LSZH - YELLOW - TYPE B</t>
  </si>
  <si>
    <t>CABLE TRONCAL CONECTORIZADO 12F SM BLI A/B G-657A MPO12-APC(M)/MPO12-APC(M) 0.8D3/0.8D3 290.0M - UT - LSZH - AMARILLO - TIPO B</t>
  </si>
  <si>
    <t>SERVICE CABLE CONECTORIZADO 12F SM BLI A/B G-657A MPO12-APC(M)/MPO12-APC(M) 0.8D3/0.8D3 270.0M - UT - LSZH - AMARELO - TIPO B</t>
  </si>
  <si>
    <t>TRUNK CABLE PRE-TERMINATED 12F SM BLI A/B G-657A MPO12-APC(M)/MPO12-APC(M) 0.8D3/0.8D3 270.0M - UT - LSZH - YELLOW - TYPE B</t>
  </si>
  <si>
    <t>CABLE TRONCAL CONECTORIZADO 12F SM BLI A/B G-657A MPO12-APC(M)/MPO12-APC(M) 0.8D3/0.8D3 270.0M - UT - LSZH - AMARILLO - TIPO B</t>
  </si>
  <si>
    <t>SERVICE CABLE CONECTORIZADO SM FANOUT 12.0M - LSZH - AMARELO (CABO FANOUT )</t>
  </si>
  <si>
    <t>TRUNK CABLE PRE-TERMINATED SM FANOUT 12.0M - LSZH - YELLOW (CABO FANOUT )</t>
  </si>
  <si>
    <t>CABLE TRONCAL CONECTORIZADO SM FANOUT 12.0M - LSZH - AMARILLO (CABO FANOUT )</t>
  </si>
  <si>
    <t>CORDAO DUPLEX CONECTORIZADO 50.0 SC-UPC/SC-UPC 2.5M - LSZH - AMARELO</t>
  </si>
  <si>
    <t>DUPLEX OPTICAL PATCH CORD 50.0 SC-UPC/SC-UPC 2.5M - LSZH - YELLOW</t>
  </si>
  <si>
    <t>PATCH CORD OPTICO DUPLEX CONECTORIZADO 50.0 SC-UPC/SC-UPC 2.5M - LSZH - AMARILLO</t>
  </si>
  <si>
    <t>CORDAO OPTICO CONECTORIZADO FANOUT 12F SM G-652D LC-UPC/MPO12-APC(F) 1.0D2/15.0D3 - MTF - LSZH - AMARELO - TIPO A</t>
  </si>
  <si>
    <t>OPTICAL PATCH CORD FANOUT 12F SM G-652D LC-UPC/MPO12-APC(F) 1.0D2/15.0D3 - MTF - LSZH - YELLOW - TYPE A</t>
  </si>
  <si>
    <t>CORDON OPTICO CONECTORIZADO FANOUT 12F SM G-652D LC-UPC/MPO12-APC(F) 1.0D2/15.0D3 - MTF - LSZH - AMARILLO - TIPO A</t>
  </si>
  <si>
    <t>CORDAO MONOFIBRA CONECTORIZADO SM SC-UPC/SC-UPC 11.0M - COG - AMARELO</t>
  </si>
  <si>
    <t>SIMPLEX OPTICAL PATCH CORD SM SC-UPC/SC-UPC 11.0M - OFN - YELLOW</t>
  </si>
  <si>
    <t>PATCH CORD OPTICO MONOFIBRA CONECTORIZADO SM SC-UPC/SC-UPC 11.0M - COG - AMARILLO</t>
  </si>
  <si>
    <t>CORDAO MONOFIBRA CONECTORIZADO BLI A/B G-657A SC-APC/SC-APC 2.5M - COG - BRANCO - D3</t>
  </si>
  <si>
    <t>SIMPLEX OPTICAL PATCH CORD BLI A/B G-657A SC-APC/SC-APC 2.5M - OFN - WHITE - D3</t>
  </si>
  <si>
    <t>PATCH CORD OPTICO MONOFIBRA CONECTORIZADO BLI A/B G-657A SC-APC/SC-APC 2.5M - COG - BLANCO - D3</t>
  </si>
  <si>
    <t>CORDAO OPTICO CONECTORIZADO 12F SM G-652D MPO12-APC(F)/MPO12-APC(F) 10.0D3 - MTF - LSZH - AMARELO - TIPO B</t>
  </si>
  <si>
    <t>OPTICAL PATCH CORD 12F SM G-652D MPO12-APC(F)/MPO12-APC(F) 10.0D3 - MTF - LSZH - YELLOW - TYPE B</t>
  </si>
  <si>
    <t>CORDON OPTICO CONECTORIZADO 12F SM G-652D MPO12-APC(F)/MPO12-APC(F) 10.0D3 - MTF - LSZH - AMARILLO - TIPO B</t>
  </si>
  <si>
    <t>SERVICE CABLE CONECTORIZADO 08F 62.5 ST-UPC/ST-UPC 1.0D2/1.0D2 20.0M - LSZH - PRETO - IO</t>
  </si>
  <si>
    <t>TRUNK CABLE PRE-TERMINATED 08F 62.5 ST-UPC/ST-UPC 1.0D2/1.0D2 20.0M - LSZH - BLACK - IO</t>
  </si>
  <si>
    <t>CABLE TRONCAL CONECTORIZADO 08F 62.5 ST-UPC/ST-UPC 1.0D2/1.0D2 20.0M - LSZH - NEGRO - IO</t>
  </si>
  <si>
    <t>CORDAO MONOFIBRA CONECTORIZADO BLI A/B G-657A FC-UPC/SC-UPC 5.0M - COG - AZUL</t>
  </si>
  <si>
    <t>SIMPLEX OPTICAL PATCH CORD BLI A/B G-657A FC-UPC/SC-UPC 5.0M - OFN - BLUE</t>
  </si>
  <si>
    <t>PATCH CORD OPTICO MONOFIBRA CONECTORIZADO BLI A/B G-657A FC-UPC/SC-UPC 5.0M - COG - AZUL</t>
  </si>
  <si>
    <t>CORDAO MONOFIBRA CONECTORIZADO SM LC-UPC/LC-UPC 30.0M - COG - AZUL - D3</t>
  </si>
  <si>
    <t>SIMPLEX OPTICAL PATCH CORD SM LC-UPC/LC-UPC 30.0M - OFN - BLUE - D3</t>
  </si>
  <si>
    <t>PATCH CORD OPTICO MONOFIBRA CONECTORIZADO SM LC-UPC/LC-UPC 30.0M - COG - AZUL - D3</t>
  </si>
  <si>
    <t>CORDAO MONOFIBRA CONECTORIZADO 62.5 FC-UPC/FC-UPC 5.0M - COG - LARANJA</t>
  </si>
  <si>
    <t>SIMPLEX OPTICAL PATCH CORD 62.5 FC-UPC/FC-UPC 5.0M - OFN - ORANGE</t>
  </si>
  <si>
    <t>PATCH CORD OPTICO MONOFIBRA CONECTORIZADO 62.5 FC-UPC/FC-UPC 5.0M - COG - NARANJA</t>
  </si>
  <si>
    <t>SERVICE CABLE CONECTORIZADO 72F SM G-652D MPO12-APC(M)/MPO12-APC(M) 0.8D3/0.8D3 120.0M - DDR-S-TS (PFV) - LSZH - PRETO/AZUL - TIPO B</t>
  </si>
  <si>
    <t>TRUNK CABLE PRE-TERMINATED 72F SM G-652D MPO12-APC(M)/MPO12-APC(M) 0.8D3/0.8D3 120.0M - DDR-S-TS (PFV) - LSZH - BLACK/BLUE - TIPO B</t>
  </si>
  <si>
    <t>CABLE TRONCAL CONECTORIZADO 72F SM G-652D MPO12-APC(M)/MPO12-APC(M) 0.8D3/0.8D3 120.0M - DDR-S-TS (PFV) - LSZH - NEGRO/AZUL - TIPO B</t>
  </si>
  <si>
    <t>SERVICE CABLE CONECTORIZADO 24F OM4 MPO12-UPC(M)/MPO12-UPC(M) 0.8D3/0.8D3 86.0M - TS - LSZH - ACQUA - TIPO B</t>
  </si>
  <si>
    <t>TRUNK CABLE PRE-TERMINATED 24F OM4 MPO12-UPC(M)/MPO12-UPC(M) 0.8D3/0.8D3 86.0M - TS - LSZH - AQUA - TYPE B</t>
  </si>
  <si>
    <t>CABLE TRONCAL CONECTORIZADO 24F OM4 MPO12-UPC(M)/MPO12-UPC(M) 0.8D3/0.8D3 86.0M - TS - LSZH - ACQUA - TIPO B</t>
  </si>
  <si>
    <t>SERVICE CABLE CONECTORIZADO FANOUT 12F OM4 LC-UPC/MPO12-UPC(F) 1.0D2/0.8D3 25.0M - UT - LSZH - TIPO A</t>
  </si>
  <si>
    <t>TRUNK CABLE PRE-TERMINATED FANOUT 12F OM4 LC-UPC/MPO12-UPC(F) 1.0D2/0.8D3 25.0M - UT - LSZH - TYPE A</t>
  </si>
  <si>
    <t>CABLE TRONCAL CONECTORIZADO FANOUT 12F OM4 LC-UPC/MPO12-UPC(F) 1.0D2/0.8D3 25.0M - UT - LSZH - TIPO A</t>
  </si>
  <si>
    <t>SERVICE CABLE CONECTORIZADO 12F OM3 MPO12-UPC(M)/MPO12-UPC(M) 0.8D3/0.8D3 15.0M - UT - LSZH - TIPO A</t>
  </si>
  <si>
    <t>TRUNK CABLE PRE-TERMINATED 12F OM3 MPO12-UPC(M)/MPO12-UPC(M) 0.8D3/0.8D3 15.0M - UT - LSZH - TYPE A</t>
  </si>
  <si>
    <t>CABLE TRONCAL CONECTORIZADO 12F OM3 MPO12-UPC(M)/MPO12-UPC(M) 0.8D3/0.8D3 15.0M - UT - LSZH - TIPO A</t>
  </si>
  <si>
    <t>SERVICE CABLE CONECTORIZADO 24F SM SC-APC/SC-APC 0.8D2/0.8D2 120.0M - DDR-S-TS (PFV) - LSZH - PRETO/AZUL</t>
  </si>
  <si>
    <t>TRUNK CABLE PRE-TERMINATED 24F SM SC-APC/SC-APC 0.8D2/0.8D2 120.0M - DDR-S-TS (PFV) - LSZH - BLACK/BLUE</t>
  </si>
  <si>
    <t>CABLE TRONCAL CONECTORIZADO 24F SM SC-APC/SC-APC 0.8D2/0.8D2 120.0M - DDR-S-TS (PFV) - LSZH - NEGRO/AZUL</t>
  </si>
  <si>
    <t>SERVICE CABLE CONECTORIZADO 24F SM SC-APC/SC-APC 0.8D2/0.8D2 78.0M - DDR-S-TS (PFV) - LSZH - PRETO/AZUL</t>
  </si>
  <si>
    <t>TRUNK CABLE PRE-TERMINATED 24F SM SC-APC/SC-APC 0.8D2/0.8D2 78.0M - DDR-S-TS (PFV) - LSZH - BLACK/BLUE</t>
  </si>
  <si>
    <t>CABLE TRONCAL CONECTORIZADO 24F SM SC-APC/SC-APC 0.8D2/0.8D2 78.0M - DDR-S-TS (PFV) - LSZH - NEGRO/AZUL</t>
  </si>
  <si>
    <t>CORDAO MONOFIBRA CONECTORIZADO SM SC-APC/SC-APC 10.0M - COG - AZUL - D3</t>
  </si>
  <si>
    <t>SIMPLEX OPTICAL PATCH CORD SM SC-APC/SC-APC 10.0M - OFN - BLUE - D3</t>
  </si>
  <si>
    <t>PATCH CORD OPTICO MONOFIBRA CONECTORIZADO SM SC-APC/SC-APC 10.0M - COG - AZUL - D3</t>
  </si>
  <si>
    <t>CORDAO DUPLEX CONECTORIZADO 62.5 SC-APC/ST-UPC 5.0M - COG - LARANJA</t>
  </si>
  <si>
    <t>DUPLEX OPTICAL PATCH CORD 62.5 SC-APC/ST-UPC 5.0M - OFN - ORANGE</t>
  </si>
  <si>
    <t>PATCH CORD OPTICO DUPLEX CONECTORIZADO 62.5 SC-APC/ST-UPC 5.0M - COG - NARANJA</t>
  </si>
  <si>
    <t>CORDAO MONOFIBRA CONECTORIZADO SM FC-APC/FC-UPC 10.0M - COG - AZUL</t>
  </si>
  <si>
    <t>SIMPLEX OPTICAL PATCH CORD SM FC-APC/FC-UPC 10.0M - OFN - BLUE</t>
  </si>
  <si>
    <t>PATCH CORD OPTICO MONOFIBRA CONECTORIZADO SM FC-APC/FC-UPC 10.0M - COG - AZUL</t>
  </si>
  <si>
    <t>CORDAO MONOFIBRA CONECTORIZADO SM FC-APC/FC-UPC 8.0M - COG - AZUL</t>
  </si>
  <si>
    <t>SIMPLEX OPTICAL PATCH CORD SM FC-APC/FC-UPC 8.0M - OFN - BLUE</t>
  </si>
  <si>
    <t>PATCH CORD OPTICO MONOFIBRA CONECTORIZADO SM FC-APC/FC-UPC 8.0M - COG - AZUL</t>
  </si>
  <si>
    <t>CORDAO DUPLEX CONECTORIZADO SM LC-UPC/SC-APC 25.0M - COG - AZUL</t>
  </si>
  <si>
    <t>DUPLEX OPTICAL PATCH CORD SM LC-UPC/SC-APC 25.0M - OFN - BLUE</t>
  </si>
  <si>
    <t>PATCH CORD OPTICO DUPLEX CONECTORIZADO SM LC-UPC/SC-APC 25.0M - COG - AZUL</t>
  </si>
  <si>
    <t>CORDAO MONOFIBRA CONECTORIZADO SM FC-UPC/FC-UPC 2.0M - COG - AZUL</t>
  </si>
  <si>
    <t>SIMPLEX OPTICAL PATCH CORD SM FC-UPC/FC-UPC 2.0M - OFN - BLUE</t>
  </si>
  <si>
    <t>PATCH CORD OPTICO MONOFIBRA CONECTORIZADO SM FC-UPC/FC-UPC 2.0M - COG - AZUL</t>
  </si>
  <si>
    <t>CORDAO MONOFIBRA CONECTORIZADO SM FC-APC/LC-UPC 25.0M - COG - AZUL</t>
  </si>
  <si>
    <t>SIMPLEX OPTICAL PATCH CORD SM FC-APC/LC-UPC 25.0M - OFN - BLUE</t>
  </si>
  <si>
    <t>PATCH CORD OPTICO MONOFIBRA CONECTORIZADO SM FC-APC/LC-UPC 25.0M - COG - AZUL</t>
  </si>
  <si>
    <t>CORDAO OPTICO CONECTORIZADO FANOUT 12F OM4 ST-UPC/MPO12-UPC(M) 0.7D2/5.0D3 - MTF - LSZH - ACQUA - TIPO A</t>
  </si>
  <si>
    <t>OPTICAL PATCH CORD FANOUT 12F OM4 ST-UPC/MPO12-UPC(M) 0.7D2/5.0D3 - MTF - LSZH - AQUA - TYPE A</t>
  </si>
  <si>
    <t>CORDON OPTICO CONECTORIZADO FANOUT 12F OM4 ST-UPC/MPO12-UPC(M) 0.7D2/5.0D3 - MTF - LSZH - ACQUA - TIPO A</t>
  </si>
  <si>
    <t>SERVICE CABLE CONECTORIZADO 24F OM4 MPO12-UPC(M)/MPO12-UPC(M) 0.8D3/0.8D3 76.0M - TS - LSZH - ACQUA - TIPO B</t>
  </si>
  <si>
    <t>TRUNK CABLE PRE-TERMINATED 24F OM4 MPO12-UPC(M)/MPO12-UPC(M) 0.8D3/0.8D3 76.0M - TS - LSZH - AQUA - TYPE B</t>
  </si>
  <si>
    <t>CABLE TRONCAL CONECTORIZADO 24F OM4 MPO12-UPC(M)/MPO12-UPC(M) 0.8D3/0.8D3 76.0M - TS - LSZH - ACQUA - TIPO B</t>
  </si>
  <si>
    <t>SERVICE CABLE CONECTORIZADO 24F SM LC-APC/LC-APC 1.0D2/1.0D2 138.0M - DDR-S-TS (PFV) - LSZH - PRETO/AZUL</t>
  </si>
  <si>
    <t>TRUNK CABLE PRE-TERMINATED 24F SM LC-APC/LC-APC 1.0D2/1.0D2 138.0M - DDR-S-TS (PFV) - LSZH - BLACK/BLUE</t>
  </si>
  <si>
    <t>CABLE TRONCAL CONECTORIZADO 24F SM LC-APC/LC-APC 1.0D2/1.0D2 138.0M - DDR-S-TS (PFV) - LSZH - NEGRO/AZUL</t>
  </si>
  <si>
    <t>CORDAO DUPLEX CONECTORIZADO SM G-652D LC-UPC/ST-UPC 3.0M - COG - AMARELO</t>
  </si>
  <si>
    <t>DUPLEX OPTICAL PATCH CORD SM G-652D LC-UPC/ST-UPC 3.0M - OFN - YELLOW</t>
  </si>
  <si>
    <t>PATCH CORD OPTICO DUPLEX CONECTORIZADO SM G-652D LC-UPC/ST-UPC 3.0M - COG - AMARILLO</t>
  </si>
  <si>
    <t>CORDAO MONOFIBRA CONECTORIZADO BLI A/B G-657A LC-UPC/LC-UPC 3.0M - LSZH - BRANCO - D3</t>
  </si>
  <si>
    <t>SIMPLEX OPTICAL PATCH CORD BLI A/B G-657A LC-UPC/LC-UPC 3.0M - LSZH - WHITE - D3</t>
  </si>
  <si>
    <t>PATCH CORD OPTICO MONOFIBRA CONECTORIZADO BLI A/B G-657A LC-UPC/LC-UPC 3.0M - LSZH - BLANCO - D3</t>
  </si>
  <si>
    <t>CORDAO MONOFIBRA CONECTORIZADO BLI A/B G-657A LC-UPC/SC-UPC 2.0M - LSZH - BRANCO - D3</t>
  </si>
  <si>
    <t>SIMPLEX OPTICAL PATCH CORD BLI A/B G-657A LC-UPC/SC-UPC 2.0M - LSZH - WHITE - D3</t>
  </si>
  <si>
    <t>PATCH CORD OPTICO MONOFIBRA CONECTORIZADO BLI A/B G-657A LC-UPC/SC-UPC 2.0M - LSZH - BLANCO - D3</t>
  </si>
  <si>
    <t>CORDAO MONOFIBRA CONECTORIZADO SM G-652D FC-UPC/FC-UPC 50.0M - COG - AMARELO</t>
  </si>
  <si>
    <t>SIMPLEX OPTICAL PATCH CORD SM G-652D FC-UPC/FC-UPC 50.0M - OFN - YELLOW</t>
  </si>
  <si>
    <t>PATCH CORD OPTICO MONOFIBRA CONECTORIZADO SM G-652D FC-UPC/FC-UPC 50.0M - COG - AMARILLO</t>
  </si>
  <si>
    <t>SERVICE CABLE CONECTORIZADO 12F OM3 MPO12-UPC(F)/MPO12-UPC(M) 0.8D3/0.8D3 20.0M - UT - LSZH - ACQUA - TIPO A</t>
  </si>
  <si>
    <t>TRUNK CABLE PRE-TERMINATED 12F OM3 MPO12-UPC(F)/MPO12-UPC(M) 0.8D3/0.8D3 20.0M - UT - LSZH - AQUA - TYPE A</t>
  </si>
  <si>
    <t>CABLE TRONCAL CONECTORIZADO 12F OM3 MPO12-UPC(F)/MPO12-UPC(M) 0.8D3/0.8D3 20.0M - UT - LSZH - ACQUA - TIPO A</t>
  </si>
  <si>
    <t>CORDAO DUPLEX CONECTORIZADO SM E2000-APC/SC-UPC 3.0M - COG - AZUL</t>
  </si>
  <si>
    <t>DUPLEX OPTICAL PATCH CORD SM E2000-APC/SC-UPC 3.0M - OFN - BLUE</t>
  </si>
  <si>
    <t>PATCH CORD OPTICO DUPLEX CONECTORIZADO SM E2000-APC/SC-UPC 3.0M - COG - AZUL</t>
  </si>
  <si>
    <t>CORDAO DUPLEX CONECTORIZADO 50.0 ST-UPC/ST-UPC 20.0M - COG - AMARELO</t>
  </si>
  <si>
    <t>DUPLEX OPTICAL PATCH CORD 50.0 ST-UPC/ST-UPC 20.0M - OFN - YELLOW</t>
  </si>
  <si>
    <t>PATCH CORD OPTICO DUPLEX CONECTORIZADO 50.0 ST-UPC/ST-UPC 20.0M - COG - AMARILLO</t>
  </si>
  <si>
    <t>CORDAO DUPLEX CONECTORIZADO SM G-652D SC-UPC/ST-UPC 2.0M - COG - AMARELO</t>
  </si>
  <si>
    <t>DUPLEX OPTICAL PATCH CORD SM G-652D SC-UPC/ST-UPC 2.0M - OFN - YELLOW</t>
  </si>
  <si>
    <t>PATCH CORD OPTICO DUPLEX CONECTORIZADO SM G-652D SC-UPC/ST-UPC 2.0M - COG - AMARILLO</t>
  </si>
  <si>
    <t>SERVICE CABLE CONECTORIZADO 12F SM BLI A/B G-657A MPO12-APC(M)/MPO12-APC(M) 0.8D3/0.8D3 28.0M - UT - LSZH - AMARELO - TIPO B</t>
  </si>
  <si>
    <t>TRUNK CABLE PRE-TERMINATED 12F SM BLI A/B G-657A MPO12-APC(M)/MPO12-APC(M) 0.8D3/0.8D3 28.0M - UT - LSZH - YELLOW - TYPE B</t>
  </si>
  <si>
    <t>CABLE TRONCAL CONECTORIZADO 12F SM BLI A/B G-657A MPO12-APC(M)/MPO12-APC(M) 0.8D3/0.8D3 28.0M - UT - LSZH - AMARILLO  - TIPO B</t>
  </si>
  <si>
    <t>EXTENSAO MONOFIBRA SM SC-UPC 1.5M - COG - BRANCO - D0.9</t>
  </si>
  <si>
    <t>SIMPLEX OPTICAL PIGTAIL SM SC-UPC 1.5M - OFN - WHITE - D0.9</t>
  </si>
  <si>
    <t>EXTENSION MONOFIBRA SM SC-UPC 1.5M - COG - BLANCO - D0.9</t>
  </si>
  <si>
    <t>SERVICE CABLE CONECTORIZADOS MM ACQUA(5M DE BACKBONE OM4 6 VIAS - 72F E 12 UNID. DE CONECTORIZAÇÃO MPO/MPO MM TIPO A)</t>
  </si>
  <si>
    <t>BACKBONE MM 6 VIAS (72 FIBRAS) - 5 METROS (TRUNK CABLE PRE-TERMINATED 72F OM4 MPO12-UPC(M)/MPO12-UPC(M) 1.0D3/1.0D3 3.0M - TS - LSZH - AQUA - TYPE A)</t>
  </si>
  <si>
    <t>BACKBONE MM 6 VIAS (72 FIBRAS) - 5 METROS (CABLE TRONCAL CONECTORIZADO 72F OM4 MPO12-UPC(M)/MPO12-UPC(M) 1.0D3/1.0D3 3.0M - TS - LSZH - ACQUA - TIPO A)</t>
  </si>
  <si>
    <t>SERVICE CABLE CONECTORIZADO 48F SM G-652D LC-APC/LC-APC 1.75D2/1.75D2 9.0M - MC - LSZH - AMARELO</t>
  </si>
  <si>
    <t>TRUNK CABLE PRE-TERMINATED 48F SM G-652D LC-APC/LC-APC 1.75D2/1.75D2 9.0M - MC - LSZH - YELLOW</t>
  </si>
  <si>
    <t>CABLE TRONCAL CONECTORIZADO 48F SM G-652D LC-APC/LC-APC 1.75D2/1.75D2 9.0M - MC - LSZH - AMARILLO</t>
  </si>
  <si>
    <t>SERVICE CABLE CONECTORIZADO 72F OM4 MPO12-UPC(M)/MPO12-UPC(M) 0.8D3/0.8D3 120.0M - TS - LSZH - ACQUA - TIPO B</t>
  </si>
  <si>
    <t>TRUNK CABLE PRE-TERMINATED 72F OM4 MPO12-UPC(M)/MPO12-UPC(M) 0.8D3/0.8D3 120.0M - TS - LSZH - AQUA - TYPE B</t>
  </si>
  <si>
    <t>CABLE TRONCAL CONECTORIZADO 72F OM4 MPO12-UPC(M)/MPO12-UPC(M) 0.8D3/0.8D3 120.0M - TS - LSZH - ACQUA - TIPO B</t>
  </si>
  <si>
    <t>SERVICE CABLE CONECTORIZADO 72F OM4 MPO12-UPC(M)/MPO12-UPC(M) 0.8D3/0.8D3 18.0M - TS - LSZH - ACQUA - TIPO B</t>
  </si>
  <si>
    <t>TRUNK CABLE PRE-TERMINATED 72F OM4 MPO12-UPC(M)/MPO12-UPC(M) 0.8D3/0.8D3 18.0M - TS - LSZH - AQUA - TYPE B</t>
  </si>
  <si>
    <t>CABLE TRONCAL CONECTORIZADO 72F OM4 MPO12-UPC(M)/MPO12-UPC(M) 0.8D3/0.8D3 18.0M - TS - LSZH - ACQUA - TIPO B</t>
  </si>
  <si>
    <t>SERVICE CABLE CONECTORIZADO 12F OM4 MPO12-UPC(M)/MPO12-UPC(M) 0.8D3/0.8D3 12.0M - UT - LSZH - ACQUA - TIPO B</t>
  </si>
  <si>
    <t>TRUNK CABLE PRE-TERMINATED 12F OM4 MPO12-UPC(M)/MPO12-UPC(M) 0.8D3/0.8D3 12.0M - UT - LSZH - AQUA - TYPE B</t>
  </si>
  <si>
    <t>CABLE TRONCAL CONECTORIZADO 12F OM4 MPO12-UPC(M)/MPO12-UPC(M) 0.8D3/0.8D3 12.0M - UT - LSZH - ACQUA - TIPO B</t>
  </si>
  <si>
    <t>SERVICE CABLE CONECTORIZADO 24F OM4 MPO12-UPC(M)/MPO12-UPC(M) 0.8D3/0.8D3 100.0M - TS - LSZH - ACQUA - TIPO B</t>
  </si>
  <si>
    <t>TRUNK CABLE PRE-TERMINATED 24F OM4 MPO12-UPC(M)/MPO12-UPC(M) 0.8D3/0.8D3 100.0M - TS - LSZH - AQUA - TYPE B</t>
  </si>
  <si>
    <t>CABLE TRONCAL CONECTORIZADO 24F OM4 MPO12-UPC(M)/MPO12-UPC(M) 0.8D3/0.8D3 100.0M - TS - LSZH - ACQUA - TIPO B</t>
  </si>
  <si>
    <t>SERVICE CABLE CONECTORIZADO 24F SM SC-APC/SC-APC 0.8D2/0.8D2 60.0M - PRETO -TS - PFV - LSZH - I/O</t>
  </si>
  <si>
    <t>TRUNK CABLE PRE-TERMINATED 24F SM SC-APC/SC-APC 0.8D2/0.8D2 60.0M - BLACK -TS - PFV - LSZH - I/O</t>
  </si>
  <si>
    <t>CABLE TRONCAL CONECTORIZADO 24F SM SC-APC/SC-APC 0.8D2/0.8D2 60.0M - NEGRO -TS - PFV - LSZH - I/O</t>
  </si>
  <si>
    <t>SERVICE CABLE CONECTORIZADO 08F SM BLI A/B G-657A SC-APC/SC-APC 0.7D2/0.7D2 80.0M - TIGHT - LSZH - AZUL</t>
  </si>
  <si>
    <t>TRUNK CABLE PRE-TERMINATED 08F SM BLI A/B G-657A SC-APC/SC-APC 0.7D2/0.7D2 80.0M - TIGHT - LSZH - BLUE</t>
  </si>
  <si>
    <t>CABLE TRONCAL CONECTORIZADO 08F SM BLI A/B G-657A SC-APC/SC-APC 0.7D2/0.7D2 80.0M - TIGHT - LSZH - AZUL</t>
  </si>
  <si>
    <t>SERVICE CABLE CONECTORIZADO 12F SM BLI A/B G-657A MPO12-APC(M)/MPO12-APC(M) 0.8D3/0.8D3 18.0M - UT - LSZH - AMARELO - TIPO B</t>
  </si>
  <si>
    <t>TRUNK CABLE PRE-TERMINATED 12F SM BLI A/B G-657A MPO12-APC(M)/MPO12-APC(M) 0.8D3/0.8D3 18.0M - UT - LSZH - YELLOW - TYPE B</t>
  </si>
  <si>
    <t>CABLE TRONCAL CONECTORIZADO 12F SM BLI A/B G-657A MPO12-APC(M)/MPO12-APC(M) 0.8D3/0.8D3 18.0M - UT - LSZH - AMARILLO - TIPO B</t>
  </si>
  <si>
    <t>CORDAO MONOFIBRA CONECTORIZADO SM G-652D FC-UPC/SC-UPC 3.0M - AMARELO</t>
  </si>
  <si>
    <t>SIMPLEX OPTICAL PATCH CORD SM G-652D FC-UPC/SC-UPC 3.0M - YELLOW</t>
  </si>
  <si>
    <t>PATCH CORD OPTICO MONOFIBRA CONECTORIZADO SM G-652D FC-UPC/SC-UPC 3.0M - AMARILLO</t>
  </si>
  <si>
    <t>SERVICE CABLE CONECTORIZADO FANOUT 12F OM3 LC-UPC/MPO12-UPC(M) 1.0D2/0.8D3 50.0M - UT - LSZH - ACQUA - TIPO A</t>
  </si>
  <si>
    <t>TRUNK CABLE PRE-TERMINATED FANOUT 12F OM3 LC-UPC/MPO12-UPC(M) 1.0D2/0.8D3 50.0M - UT - LSZH - AQUA - TYPE A</t>
  </si>
  <si>
    <t>CABLE TRONCAL CONECTORIZADO FANOUT 12F OM3 LC-UPC/MPO12-UPC(M) 1.0D2/0.8D3 50.0M - UT - LSZH - ACQUA - TIPO A</t>
  </si>
  <si>
    <t>CORDAO DUPLEX CONECTORIZADO SM G-652D LC-UPC/ST-UPC 2.0M - COG - AMARELO</t>
  </si>
  <si>
    <t>DUPLEX OPTICAL PATCH CORD SM G-652D LC-UPC/ST-UPC 2.0M - OFN - YELLOW</t>
  </si>
  <si>
    <t>PATCH CORD OPTICO DUPLEX CONECTORIZADO SM G-652D LC-UPC/ST-UPC 2.0M - COG - AMARILLO</t>
  </si>
  <si>
    <t>CORDAO DUPLEX CONECTORIZADO SM G-652D LC-UPC/ST-UPC 10.0M - COG - AMARELO</t>
  </si>
  <si>
    <t>DUPLEX OPTICAL PATCH CORD SM G-652D LC-UPC/ST-UPC 10.0M - OFN - YELLOW</t>
  </si>
  <si>
    <t>PATCH CORD OPTICO DUPLEX CONECTORIZADO SM G-652D LC-UPC/ST-UPC 10.0M - COG - AMARILLO</t>
  </si>
  <si>
    <t>SERVICE CABLE CONECTORIZADO FANOUT 12F SM BLI A/B G-657A LC-UPC/MPO12-APC(M) 1.0D2/0.8D3 5.0M - UT - LSZH - AMARELO - TIPO A</t>
  </si>
  <si>
    <t>TRUNK CABLE PRE-TERMINATED FANOUT 12F SM BLI A/B G-657A LC-UPC/MPO12-APC(M) 1.0D2/0.8D3 5.0M - UT - LSZH - YELLOW - TYPE A</t>
  </si>
  <si>
    <t>CABLE TRONCAL CONECTORIZADO FANOUT 12F SM BLI A/B G-657A LC-UPC/MPO12-APC(M) 1.0D2/0.8D3 5.0M - UT - LSZH - AMARILLO - TIPO A</t>
  </si>
  <si>
    <t>SERVICE CABLE CONECTORIZADO FANOUT 12F OM3 LC-UPC/MPO12-UPC(M) 1.0D2/0.8D3 2.0M - UT - LSZH - ACQUA - TIPO A</t>
  </si>
  <si>
    <t>TRUNK CABLE PRE-TERMINATED FANOUT 12F OM3 LC-UPC/MPO12-UPC(M) 1.0D2/0.8D3 2.0M - UT - LSZH - AQUA - TYPE A</t>
  </si>
  <si>
    <t>CABLE TRONCAL CONECTORIZADO FANOUT 12F OM3 LC-UPC/MPO12-UPC(M) 1.0D2/0.8D3 2.0M - UT - LSZH - ACQUA - TIPO A</t>
  </si>
  <si>
    <t>SERVICE CABLE CONECTORIZADO 12F OM3 MPO12-UPC(M)/MPO12-APC(M) 0.8D3/0.8D3 30.0M - DDR-S-TS (PFV) - LSZH - PRETO/ACQUA - TIPO B</t>
  </si>
  <si>
    <t>TRUNK CABLE PRE-TERMINATED 12F OM3 MPO12-UPC(M)/MPO12-APC(M) 0.8D3/0.8D3 30.0M - DDR-S-TS (PFV) - LSZH - BLACK/AQUA - TYPE B</t>
  </si>
  <si>
    <t>CABLE TRONCAL CONECTORIZADO 12F OM3 MPO12-UPC(M)/MPO12-APC(M) 0.8D3/0.8D3 30.0M - DDR-S-TS (PFV) - LSZH - NEGRO/ACQUA  - TIPO B</t>
  </si>
  <si>
    <t>SERVICE CABLE CONECTORIZADO 04F SM G-652D LC-UPC/NC 1.0D2 40.0M - TIGHT-AR (PFV) - LSZH - PRETO/AMARELO (1X CAMISA DE PUXAMENTO IP65)</t>
  </si>
  <si>
    <t>TRUNK CABLE PRE-TERMINATED 04F SM G-652D LC-UPC/NC 1.0D2 40.0M - TIGHT-AR (PFV) - LSZH - BLACK/YELLOW (1X CAMISA DE PUXAMENTO IP65)</t>
  </si>
  <si>
    <t>CABLE TRONCAL CONECTORIZADO 04F SM G-652D LC-UPC/NC 1.0D2 40.0M - TIGHT-AR (PFV) - LSZH - NEGRO/AMARILLO  (1X CAMISA DE PUXAMENTO IP65)</t>
  </si>
  <si>
    <t>SERVICE CABLE CONECTORIZADO 12F SM BLI A/B G-657A SC-APC/SC-APC 0.8D2/0.8D2 15.0M - UT - LSZH - AZUL</t>
  </si>
  <si>
    <t>TRUNK CABLE PRE-TERMINATED 12F SM BLI A/B G-657A SC-APC/SC-APC 0.8D2/0.8D2 15.0M - UT - LSZH - BLUE</t>
  </si>
  <si>
    <t>CABLE TRONCAL CONECTORIZADO 12F SM BLI A/B G-657A SC-APC/SC-APC 0.8D2/0.8D2 15.0M - UT - LSZH - AZUL</t>
  </si>
  <si>
    <t>SERVICE CABLE CONECTORIZADO 06F 62.5 SC-UPC/SC-UPC 1.0D2/1.0D2 45.0M - TIGHT - LSZH - LARANJA (2X CAMISA DE PUXAMENTO IP65)</t>
  </si>
  <si>
    <t>TRUNK CABLE PRE-TERMINATED 06F 62.5 SC-UPC/SC-UPC 1.0D2/1.0D2 45.0M - TIGHT - LSZH - ORANGE (2X CAMISA DE PUXAMENTO IP65)</t>
  </si>
  <si>
    <t>CABLE TRONCAL CONECTORIZADO 06F 62.5 SC-UPC/SC-UPC 1.0D2/1.0D2 45.0M - TIGHT - LSZH - NARANJA (2X CAMISA DE PUXAMENTO IP65)</t>
  </si>
  <si>
    <t>SERVICE CABLE CONECTORIZADO 12F OM4 MPO12-UPC(M)/MPO12-UPC(M) 0.8D3/0.8D3 50.0M - UT - LSZH - ACQUA - TIPO B</t>
  </si>
  <si>
    <t>TRUNK CABLE PRE-TERMINATED 12F OM4 MPO12-UPC(M)/MPO12-UPC(M) 0.8D3/0.8D3 50.0M - UT - LSZH - AQUA - TYPE B</t>
  </si>
  <si>
    <t>CABLE TRONCAL CONECTORIZADO 12F OM4 MPO12-UPC(M)/MPO12-UPC(M) 0.8D3/0.8D3 50.0M - UT - LSZH - ACQUA - TIPO B</t>
  </si>
  <si>
    <t>SERVICE CABLE CONECTORIZADO 12F OM4 MPO12-UPC(F)/MPO12-UPC(F) 0.8D3/0.8D3 95.0M - UT - LSZH - ACQUA - TIPO A</t>
  </si>
  <si>
    <t>TRUNK CABLE PRE-TERMINATED 12F OM4 MPO12-UPC(F)/MPO12-UPC(F) 0.8D3/0.8D3 95.0M - UT - LSZH - AQUA - TYPE A</t>
  </si>
  <si>
    <t>CABLE TRONCAL CONECTORIZADO 12F OM4 MPO12-UPC(F)/MPO12-UPC(F) 0.8D3/0.8D3 95.0M - UT - LSZH - ACQUA - TIPO A</t>
  </si>
  <si>
    <t>SERVICE CABLE CONECTORIZADO 12F SM BLI A/B G-657A MPO12-APC(M)/MPO12-APC(M) 0.8D2/0.8D2 8.0M - UT - LSZH - AMARELO - TIPO B</t>
  </si>
  <si>
    <t>TRUNK CABLE PRE-TERMINATED 12F SM BLI A/B G-657A MPO12-APC(M)/MPO12-APC(M) 0.8D2/0.8D2 8.0M - UT - LSZH - YELLOW - TYPE B</t>
  </si>
  <si>
    <t>CABLE TRONCAL CONECTORIZADO 12F SM BLI A/B G-657A MPO12-APC(M)/MPO12-APC(M) 0.8D2/0.8D2 8.0M - UT - LSZH - AMARILLO - TIPO B</t>
  </si>
  <si>
    <t>SERVICE CABLE CONECTORIZADO 08F SM BLI A/B G-657A SC-APC/SC-APC 0.7D2/0.7D2 35M - TIGHT - LSZH - AZUL</t>
  </si>
  <si>
    <t>TRUNK CABLE PRE-TERMINATED 08F SM BLI A/B G-657A SC-APC/SC-APC 0.7D2/0.7D2 35M - TIGHT - LSZH - BLUE</t>
  </si>
  <si>
    <t>CABLE TRONCAL CONECTORIZADO 08F SM BLI A/B G-657A SC-APC/SC-APC 0.7D2/0.7D2 35M - TIGHT - LSZH - AZUL</t>
  </si>
  <si>
    <t>SERVICE CABLE CONECTORIZADO 12F SM BLI A/B G-657A MPO12-APC(F)/MPO12-APC(F) 0.8D3/0.8D3 45.0M - UT - LSZH - AZUL - TIPO A</t>
  </si>
  <si>
    <t>TRUNK CABLE PRE-TERMINATED 12F SM BLI A/B G-657A MPO12-APC(F)/MPO12-APC(F) 0.8D3/0.8D3 45.0M - UT - LSZH - BLUE - TYPE A</t>
  </si>
  <si>
    <t>CABLE TRONCAL CONECTORIZADO 12F SM BLI A/B G-657A MPO12-APC(F)/MPO12-APC(F) 0.8D3/0.8D3 45.0M - UT - LSZH - AZUL - TIPO A</t>
  </si>
  <si>
    <t>ESFERA DE SINALIZAÇÃO PARAFUSADA PARA CABO OPGW 15,50MM - 15,90MM</t>
  </si>
  <si>
    <t>ESFERA DE SENALIZACION P / CABLE OPGW DIAMETRO 15,50MM HASTA 15,90MM</t>
  </si>
  <si>
    <t>CORDAO DUPLEX CONECTORIZADO SM G-652D LC-UPC/LC-UPC 8.0M - LSZH - AMARELO (A - B)</t>
  </si>
  <si>
    <t>DUPLEX OPTICAL PATCH CORD SM G-652D LC-UPC/LC-UPC 8.0M - LSZH - YELLOW (A - B)</t>
  </si>
  <si>
    <t>PATCH CORD OPTICO DUPLEX CONECTORIZADO SM G-652D LC-UPC/LC-UPC 8.0M - LSZH - AMARILLO (A - B)</t>
  </si>
  <si>
    <t>CORDAO DUPLEX CONECTORIZADO SM G-652D LC-APC/LC-APC 10.0M - LSZH - AMARELO</t>
  </si>
  <si>
    <t>DUPLEX OPTICAL PATCH CORD SM G-652D LC-APC/LC-APC 10.0M - LSZH - YELLOW</t>
  </si>
  <si>
    <t>PATCH CORD OPTICO DUPLEX CONECTORIZADO SM G-652D LC-APC/LC-APC 10.0M - LSZH - AMARILLO</t>
  </si>
  <si>
    <t>RESERVADO CABO OPTICO AT-3BE27N6-012-CNFB</t>
  </si>
  <si>
    <t>CORDAO DUPLEX CONECTORIZADO SM G-652D LC-APC/SC-APC 3.0M - LSZH - AMARELO</t>
  </si>
  <si>
    <t>DUPLEX OPTICAL PATCH CORD SM G-652D LC-APC/SC-APC 3.0M - LSZH - YELLOW</t>
  </si>
  <si>
    <t>PATCH CORD OPTICO DUPLEX CONECTORIZADO SM G-652D LC-APC/SC-APC 3.0M - LSZH - AMARILLO</t>
  </si>
  <si>
    <t>CONJUNTO DE ANCORAGEM FIBERLIGN P/ CABO OPGW DIAMETRO 18,41 A 18,78MM C/ ELO E MALHA DE ATERRAMENTO DE COBRE ESTANHADO M12 - PLP CJAF-410</t>
  </si>
  <si>
    <t>CONJUNTO DE SUSPENSAO FIBERLIGN PARA CABO OPGW DIAMETRO 18,50 A 18,90MM C/ELO OLHAL 90° E MALHA DE ATERRAMENTO DE COBRE ESTANHADO M16 - PLP CJSF-234</t>
  </si>
  <si>
    <t>CORDAO MONOFIBRA CONECTORIZADO BLI A/B G-657A FC-UPC/SC-APC 3.0M - LSZH - BRANCO -D3</t>
  </si>
  <si>
    <t>SIMPLEX OPTICAL PATCH CORD BLI A/B G-657A FC-UPC/SC-APC 3.0M - LSZH - WHITE -D3</t>
  </si>
  <si>
    <t>PATCH CORD OPTICO MONOFIBRA CONECTORIZADO BLI A/B G-657A FC-UPC/SC-APC 3.0M - LSZH - BLANCO -D3</t>
  </si>
  <si>
    <t>CORDAO MONOFIBRA CONECTORIZADO BLI A/B G-657A LC-UPC/SC-APC 3.0M - LSZH - BRANCO - D3</t>
  </si>
  <si>
    <t>SIMPLEX OPTICAL PATCH CORD BLI A/B G-657A LC-UPC/SC-APC 3.0M - LSZH - WHITE -D3</t>
  </si>
  <si>
    <t>PATCH CORD OPTICO MONOFIBRA CONECTORIZADO BLI A/B G-657A LC-UPC/SC-APC 3.0M - LSZH - BLANCO -D3</t>
  </si>
  <si>
    <t>CABO TRANSMISSAO DE DADOS GIGALAN F/UTP 23AWGX4P CAT.6 VM LSZH (1000M)</t>
  </si>
  <si>
    <t>DATA CABLE  GIGALAN F/UTP 23AWGX4P CAT.6 VM LSZH (1000M)</t>
  </si>
  <si>
    <t>CABLE TRANSMISION DATOS GIGALAN F/UTP 23AWGX4P CAT.6 VM LSZH (1000M)</t>
  </si>
  <si>
    <t>ET2197</t>
  </si>
  <si>
    <t>SERVICE CABLE CONECTORIZADO 24F OM4 LC-UPC/LC-UPC 1.0D2/1.0D2 8.0M - TS - LSZH - ACQUA (A - B)</t>
  </si>
  <si>
    <t>TRUNK CABLE PRE-TERMINATED 24F OM4 LC-UPC/LC-UPC 1.0D2/1.0D2 8.0M - TS - LSZH - AQUA (A - B)</t>
  </si>
  <si>
    <t>CABLE TRONCAL CONECTORIZADO 24F OM4 LC-UPC/LC-UPC 1.0D2/1.0D2 8.0M - TS - LSZH - ACQUA (A - B)</t>
  </si>
  <si>
    <t>CABO OPTICO CFOA-SM-DDR-S 06F G-652D (PFV) LSZH (ABNT)</t>
  </si>
  <si>
    <t>OPTICAL CABLE CFOA-SM-DDR-S 06F G-652D (PFV) LSZH (ABNT)</t>
  </si>
  <si>
    <t>CABLE OPTICO CFOA-SM-DDR-S 06F G-652D (PFV) LSZH (ABNT)</t>
  </si>
  <si>
    <t>ET0945</t>
  </si>
  <si>
    <t>CABO OPTICO CFOA-NZD-DDR-S 06F (PFV) LSZH (ABNT)</t>
  </si>
  <si>
    <t>OPTICAL CABLE CFOA-NZD-DDR-S 06F (PFV) LSZH (ABNT)</t>
  </si>
  <si>
    <t>CABLE OPTICO CFOA-NZD-DDR-S 06F (PFV) LSZH (ABNT)</t>
  </si>
  <si>
    <t>CABO OPTICO CFOA-SM-AS200-G 48F G-652D NR (ABNT)</t>
  </si>
  <si>
    <t>OPTICAL CABLE CFOA-SM-AS200-G 48F G-652D NR (ABNT)</t>
  </si>
  <si>
    <t>CABLE OPTICO CFOA-SM-AS200-G 48F G-652D NR (ABNT)</t>
  </si>
  <si>
    <t>ET0953</t>
  </si>
  <si>
    <t>SERVICE CABLE CONECTORIZADO FANOUT 12F SM BLI A/B G-657A LC-UPC/MPO12-APC(F) 1.0D2/0.8D3 10.0M - UT - LSZH - AZUL - TIPO A</t>
  </si>
  <si>
    <t>TRUNK CABLE PRE-TERMINATED FANOUT 12F SM BLI A/B G-657A LC-UPC/MPO12-APC(F) 1.0D2/0.8D2 10.0M - UT - LSZH - BLUE - TYPE A</t>
  </si>
  <si>
    <t>CABLE TRONCAL CONECTORIZADO FANOUT 12F SM BLI A/B G-657A LC-UPC/MPO12-APC(F) 1.0D2/0.8D2 10.0M - UT - LSZH - AZUL - TIPO A</t>
  </si>
  <si>
    <t>CABO OPTICO CFOA-MM-AS120-G 06F (62.5) NR (ABNT)</t>
  </si>
  <si>
    <t>OPTICAL CABLE CFOA-MM-AS120-G 06F (62.5) NR (ABNT)</t>
  </si>
  <si>
    <t>CABLE OPTICO CFOA-MM-AS120-G 06F (62.5) NR (ABNT)</t>
  </si>
  <si>
    <t>CABO OPTICO CFOA-SM-LV-AS-CMO10KN-S-12F NR (ABNT CL)</t>
  </si>
  <si>
    <t>OPTICAL CABLE CFOA-SM-LV-AS-CMO10KN-S-12F NR (ABNT CL)</t>
  </si>
  <si>
    <t>CABLE OPTICO CFOA-SM-LV-AS-CMO10KN-S-12F NR (ABNT CL)</t>
  </si>
  <si>
    <t>RESERVADO CABO OPTICO CFOA-SM-LV-AS-CMO10KN-S-12F NR (ABNT CL)</t>
  </si>
  <si>
    <t>RESERVADO CABO OPTICO CFOA-SM-AS80-S 04F TS RC</t>
  </si>
  <si>
    <t>RESERVADO CABO OPTICO CFOA-SM-AS120-S 96F G-652D NR STP BL</t>
  </si>
  <si>
    <t>RESERVADO CABO OPTICO CFOA-SM-AS200-S 96F G-652D NR STP BL</t>
  </si>
  <si>
    <t>RESERVADO CABO OPTICO CFOA-SM-AS120-S 144F G-652D DC NR</t>
  </si>
  <si>
    <t>RESERVADO CABO OPTICO CFOA-SM-AS120-S 24F G-652D NR (CATV 6F/T)</t>
  </si>
  <si>
    <t>CABO OPTICO CFOA-SM-ARE-S 04F TS</t>
  </si>
  <si>
    <t>OPTICAL CABLE CFOA-SM-ARE-S 04F TS</t>
  </si>
  <si>
    <t>CABLE OPTICO CFOA-SM-ARE-S 04F TS</t>
  </si>
  <si>
    <t>ET2889</t>
  </si>
  <si>
    <t>CORDAO MONOFIBRA CONECTORIZADO SM LC-APC/LC-APC 8.0M - COG - AZUL</t>
  </si>
  <si>
    <t>SIMPLEX OPTICAL PATCH CORD SM LC-APC/LC-APC 8.0M - OFN - BLUE</t>
  </si>
  <si>
    <t>PATCH CORD OPTICO MONOFIBRA CONECTORIZADO SM LC-APC/LC-APC 8.0M - COG - AZUL</t>
  </si>
  <si>
    <t>RESERVADO CABO OPTICO CFOA-SM-ASR200-S 48F G-652D (PPU) NR</t>
  </si>
  <si>
    <t>CABO OPTICO CFOA-SM-ASR200-S 48F G-652D (PPU) NR</t>
  </si>
  <si>
    <t>OPTICAL CABLE CFOA-SM-ASR200-S 48F G-652D (PPU) NR</t>
  </si>
  <si>
    <t>CABLE OPTICO CFOA-SM-ASR200-S 48F G-652D (PPU) NR</t>
  </si>
  <si>
    <t>CONCENTRADOR OPTICO CHASSI OLT GPON 3096</t>
  </si>
  <si>
    <t>CONCENTRADOR OPTICO CHASIS OLT GPON 3096</t>
  </si>
  <si>
    <t>OPTICAL CONCENTRATOR CHASSIS GPON 3096</t>
  </si>
  <si>
    <t>MODULO DE SWITCH E GERENCIAMENTO P/ CHASSI OLT GPON 3096</t>
  </si>
  <si>
    <t>MANAGEMENT AND SWITCH MODULE FOR CHASSIS OLT GPON 3096</t>
  </si>
  <si>
    <t>MODULO DE SWITCH Y CONTROL P/ CHASIS OLT GPON 3096</t>
  </si>
  <si>
    <t>RESERVADO CABO OPTICO CABO OPTICO CFOAC-BLI-A/B-CM-01-AR-LSZH CZ - RIB 500M (DROP COMPACTO FIG.8 LOW FRICTION)</t>
  </si>
  <si>
    <t>PAINEL CEGO - MODULO DE SWITCH E GERENCIAMENTO P/ CHASSI OLT GPON 3096</t>
  </si>
  <si>
    <t>BLANK PANEL - MANAGEMENT AND SWITCH MODULE FOR CHASSIS OLT GPON 3096</t>
  </si>
  <si>
    <t>PANEL CIEGO - MODULO DE SWITCH Y CONTROL P/ CHASIS OLT GPON 3096</t>
  </si>
  <si>
    <t>RESERVADO CABO OPTICO CFOA-MM-DDR-S 24F TS (50) OM4 (PFV) LSZH</t>
  </si>
  <si>
    <t>CABO OPTICO CFOA-MM-DDR-S 06F (50) OM3 TS (PFV) LSZH</t>
  </si>
  <si>
    <t>OPTICAL CABLE CFOA-MM-DDR-S 06F (50) OM3 TS (PFV) LSZH</t>
  </si>
  <si>
    <t>CABLE OPTICO CFOA-MM-DDR-S 06F (50) OM3 TS (PFV) LSZH</t>
  </si>
  <si>
    <t>RESERVADO CABO OPTICO CFOA-MM-DDR-S 06F (50) OM3 TS (PFV) LSZH</t>
  </si>
  <si>
    <t>CEIP 08 FLEX - 1X8 (CAIXA DE EMENDA INTERNA DE PAREDE COM SPLITTER 1X8 E 8 ADAPTADORES SC/APC)</t>
  </si>
  <si>
    <t>SLIMBOX 8 FLEX INDOOR - 1x8 SPLITTER MODULE (FIBER INTERNAL ADAPTER MODULE WITH SPLITTER 1x8 AND 8 SC/APC ADAPTERS - CEIP FLEX)</t>
  </si>
  <si>
    <t>CEIP 08 FLEX - 1x8 (CAJA DE EMPALME INTERNA DE PARED CON SPLITTER 1x8 Y 8 ADAPTADORES SC/APC)</t>
  </si>
  <si>
    <t>ET03303</t>
  </si>
  <si>
    <t>a0A6100001GhWVF</t>
  </si>
  <si>
    <t>MODULO DE UPLINK 4 PORTAS 10GE SFP+ P/ CHASSI OLT GPON 3096</t>
  </si>
  <si>
    <t>UPLINK MODULE WITH 4 10GE PORTS SFP+ FOR CHASSIS OLT GPON 3096</t>
  </si>
  <si>
    <t>MODULO DE UPLINK 4 PUERTOS 10GE SFP+ P/ CHASIS OLT GPON 3096</t>
  </si>
  <si>
    <t>RESERVADO CABO OPTICO CFOA-SM-DD-S 96F G-652D TS</t>
  </si>
  <si>
    <t>PAINEL CEGO - MODULO DE UPLINK PARA CHASSI OLT GPON 3096</t>
  </si>
  <si>
    <t>BLANK PANEL- UPLINK MODULE FOR CHASSIS OLT GPON 3096</t>
  </si>
  <si>
    <t>PANEL CIEGO - MODULO DE UPLINK PARA CHASIS OLT GPON 3096</t>
  </si>
  <si>
    <t>RESERVADO CORDAO OPTICO (PR1-001-506-0273) - COA-BLI-12F- G-657B3 BR (MPHW-012A-DRW-4-2.0MM-RIB-2000FT)</t>
  </si>
  <si>
    <t>VEDAÇÃO PARA TERMINAÇÃO OPDC</t>
  </si>
  <si>
    <t>SEALING FOR OPDC TERMINATION</t>
  </si>
  <si>
    <t>VEDACIÓN PARA TERMINACIÓN OPDC</t>
  </si>
  <si>
    <t>ET04031</t>
  </si>
  <si>
    <t>a0A6100001M9W63</t>
  </si>
  <si>
    <t>PATCH CORD F/UTP GIGALAN AUGMENTED CAT.6A - CM - T568A/B - 7.0M - AZUL (BLINDADO)</t>
  </si>
  <si>
    <t>F/UTP CAT.6A COPPER PATCH CORD GIGALAN AUGMENTED - CM - T568A/B - 7.0M - BLUE (SHIELDED)</t>
  </si>
  <si>
    <t>PATCH CORD F/UTP GIGALAN AUGMENTED CAT.6A - CM - T568A/B - 7.0M - AZUL  (BLINDADO)</t>
  </si>
  <si>
    <t>DIO BT 24 6F SM FC-UPC - TELCORDIA</t>
  </si>
  <si>
    <t>DIO BT24 06F SM FC-UPC - TELCORDIA</t>
  </si>
  <si>
    <t>ODF BT24 06F SM FC-UPC - TELCORDIA</t>
  </si>
  <si>
    <t>DIO BT48 06F SM SC-APC - TELCORDIA</t>
  </si>
  <si>
    <t>ODF BT48 06F SM SC-APC - TELCORDIA</t>
  </si>
  <si>
    <t>ROSETA OPTICA 2P 4X2 SOBREPOR C/ 2 EXTENSAO MONOFIBRA G-657A SC-APC E ADAPTADORES</t>
  </si>
  <si>
    <t>SERVICE CABLE CONECTORIZADO 24F SM LC-APC/LC-APC 1.0D2/1.0D2 114.0M - DDR-S-TS (PFV) - LSZH - PRETO/AZUL</t>
  </si>
  <si>
    <t>TRUNK CABLE PRE-TERMINATED 24F SM LC-APC/LC-APC 1.0D2/1.0D2 114.0M - DDR-S-TS (PFV) - LSZH - BLACK/BLUE</t>
  </si>
  <si>
    <t>CABLE TRONCAL CONECTORIZADO 24F SM LC-APC/LC-APC 1.0D2/1.0D2 114.0M - DDR-S-TS (PFV) - LSZH - NEGRO/AZUL</t>
  </si>
  <si>
    <t>SERVICE CABLE CONECTORIZADO 24F SM LC-APC/LC-APC 1.0D2/1.0D2 91.0M - DDR-S-TS (PFV) - LSZH - PRETO/AZUL</t>
  </si>
  <si>
    <t>TRUNK CABLE PRE-TERMINATED 24F SM LC-APC/LC-APC 1.0D2/1.0D2 91.0M - DDR-S-TS (PFV) - LSZH - BLACK/BLUE</t>
  </si>
  <si>
    <t>CABLE TRONCAL CONECTORIZADO 24F SM LC-APC/LC-APC 1.0D2/1.0D2 91.0M - DDR-S-TS (PFV) - LSZH - NEGRO/AZUL</t>
  </si>
  <si>
    <t>CORDAO MONOFIBRA CONECTORIZADO SM FC-APC/FC-APC 5.0M - COG - AZUL - D3</t>
  </si>
  <si>
    <t>SIMPLEX OPTICAL PATCH CORD SM FC-APC/FC-APC 5.0M - OFN - BLUE - D3</t>
  </si>
  <si>
    <t>PATCH CORD OPTICO MONOFIBRA CONECTORIZADO SM FC-APC/FC-APC 5.0M - COG - AZUL - D3</t>
  </si>
  <si>
    <t>CORDAO MONOFIBRA CONECTORIZADO SM FC-APC/SC-UPC 20.0M - COG - AZUL</t>
  </si>
  <si>
    <t>SIMPLEX OPTICAL PATCH CORD SM FC-APC/SC-UPC 20.0M - OFN - BLUE</t>
  </si>
  <si>
    <t>PATCH CORD OPTICO MONOFIBRA CONECTORIZADO SM FC-APC/SC-UPC 20.0M - COG - AZUL</t>
  </si>
  <si>
    <t>CORDAO DUPLEX CONECTORIZADO SM ST-UPC/ST-UPC 25.0M - LSZH - AZUL</t>
  </si>
  <si>
    <t>DUPLEX OPTICAL PATCH CORD SM ST-UPC/ST-UPC 25.0M - LSZH - BLUE</t>
  </si>
  <si>
    <t>PATCH CORD OPTICO DUPLEX CONECTORIZADO SM ST-UPC/ST-UPC 25.0M - LSZH - AZUL</t>
  </si>
  <si>
    <t>SERVICE CABLE CONECTORIZADO 36F SM MPO12-APC(M)/MPO12-APC(M) 0.8D3/0.8D3 30.0M - TS - LSZH - AZUL - TIPO B</t>
  </si>
  <si>
    <t>TRUNK CABLE PRE-TERMINATED 36F SM MPO12-APC(M)/MPO12-APC(M) 0.8D3/0.8D3 30.0M - TS - LSZH - BLUE - TYPE B</t>
  </si>
  <si>
    <t>CABLE TRONCAL CONECTORIZADO 36F SM MPO12-APC(M)/MPO12-APC(M) 0.8D3/0.8D3 30.0M - TS - LSZH - AZUL - TIPO B</t>
  </si>
  <si>
    <t>SERVICE CABLE CONECTORIZADO 24F SM MPO12-APC(M)/MPO12-APC(M) 0.8D3/0.8D3 30.0M - TS - LSZH - AZUL - TIPO B</t>
  </si>
  <si>
    <t>TRUNK CABLE PRE-TERMINATED 24F SM MPO12-APC(M)/MPO12-APC(M) 0.8D3/0.8D3 30.0M - TS - LSZH - BLUE - TYPE B</t>
  </si>
  <si>
    <t>CABLE TRONCAL CONECTORIZADO 24F SM MPO12-APC(M)/MPO12-APC(M) 0.8D3/0.8D3 30.0M - TS - LSZH - AZUL - TIPO B</t>
  </si>
  <si>
    <t>SERVICE CABLE CONECTORIZADO 08F SM BLI A/B G-657A SC-APC/SC-APC 0.35D2/0.7D2 45.0M - TIGHT - LSZH - AZUL</t>
  </si>
  <si>
    <t>TRUNK CABLE PRE-TERMINATED 08F SM BLI A/B G-657A SC-APC/SC-APC 0.35D2/0.7D2 45.0M - TIGHT - LSZH - BLUE</t>
  </si>
  <si>
    <t>CABLE TRONCAL CONECTORIZADO 08F SM BLI A/B G-657A SC-APC/SC-APC 0.35D2/0.7D2 45.0M - TIGHT - LSZH - AZUL</t>
  </si>
  <si>
    <t>SERVICE CABLE CONECTORIZADO 12F SM BLI A/B G-657A MPO12-APC(M)/MPO12-APC(M) 0.8D3/0.8D3 140.0M - UT - LSZH - AMARELO - TIPO B</t>
  </si>
  <si>
    <t>TRUNK CABLE PRE-TERMINATED 12F SM BLI A/B G-657A MPO12-APC(M)/MPO12-APC(M) 0.8D3/0.8D3 140.0M - UT - LSZH - YELLOW - TYPE B</t>
  </si>
  <si>
    <t>CABLE TRONCAL CONECTORIZADO 12F SM BLI A/B G-657A MPO12-APC(M)/MPO12-APC(M) 0.8D3/0.8D3 140.0M - UT - LSZH - AMARILLO - TIPO B</t>
  </si>
  <si>
    <t>SERVICE CABLE CONECTORIZADO 12F SM BLI A/B G-657A MPO12-APC(M)/MPO12-APC(M) 0.8D2/0.8D2 14.0M - UT - LSZH - AMARELO - TIPO B</t>
  </si>
  <si>
    <t>TRUNK CABLE PRE-TERMINATED 12F SM BLI A/B G-657A MPO12-APC(M)/MPO12-APC(M) 0.8D2/0.8D2 14.0M - UT - LSZH - YELLOW - TYPE B</t>
  </si>
  <si>
    <t>CABLE TRONCAL CONECTORIZADO 12F SM BLI A/B G-657A MPO12-APC(M)/MPO12-APC(M) 0.8D2/0.8D2 14.0M - UT - LSZH - AMARILLO - TIPO B</t>
  </si>
  <si>
    <t>SERVICE CABLE CONECTORIZADO 12F SM BLI A/B G-657A MPO12-APC(M)/MPO12-APC(M) 0.8D3/0.8D3 60.0M - UT - LSZH - AZUL -  TIPO B</t>
  </si>
  <si>
    <t>TRUNK CABLE PRE-TERMINATED 12F SM BLI A/B G-657A MPO12-APC(M)/MPO12-APC(M) 0.8D3/0.8D3 60.0M - UT - LSZH - BLUE -  TYPE B</t>
  </si>
  <si>
    <t>CABLE TRONCAL CONECTORIZADO 12F SM BLI A/B G-657A MPO12-APC(M)/MPO12-APC(M) 0.8D3/0.8D3 60.0M - UT - LSZH - AZUL -  TIPO B</t>
  </si>
  <si>
    <t>SERVICE CABLE CONECTORIZADO 12F SM BLI A/B G-657A SC-APC/SC-APC 0.8D2/0.8D2 50.0M - UT- LSZH - AZUL</t>
  </si>
  <si>
    <t>TRUNK CABLE PRE-TERMINATED 12F SM BLI A/B G-657A SC-APC/SC-APC 0.8D2/0.8D2 50.0M - UT- LSZH - BLUE</t>
  </si>
  <si>
    <t>CABLE TRONCAL CONECTORIZADO 12F SM BLI A/B G-657A SC-APC/SC-APC 0.8D2/0.8D2 50.0M - UT- LSZH - AZUL</t>
  </si>
  <si>
    <t>CORDAO OPTICO CONECTORIZADO FANOUT 12F OM4 LC-UPC/MPO12-UPC(F) 3.0D2/12.0D3 - MTF - LSZH - ACQUA - TIPO A</t>
  </si>
  <si>
    <t>OPTICAL PATCH CORD FANOUT 12F OM4 LC-UPC/MPO12-UPC(F) 3.0D2/12.0D3 - MTF - LSZH - ACQUA - TYPE A</t>
  </si>
  <si>
    <t>CORDON OPTICO CONECTORIZADO FANOUT 12F OM4 LC-UPC/MPO12-UPC(F) 3.0D2/12.0D3 - MTF - LSZH - ACQUA - TIPO A</t>
  </si>
  <si>
    <t>CORDAO MONOFIBRA CONECTORIZADO BLI A/B G-657A2 SC-APC/SC-APC 10.0M - COG - AMARELO</t>
  </si>
  <si>
    <t>SIMPLEX OPTICAL PATCH CORD BLI A/B G-657A2 SC-APC/SC-APC 10.0M - OFN - YELLOW</t>
  </si>
  <si>
    <t>PATCH CORD OPTICO MONOFIBRA CONECTORIZADO BLI A/B G-657A2 SC-APC/SC-APC 10.0M - COG - AMARILLO</t>
  </si>
  <si>
    <t>SERVICE CABLE CONECTORIZADO 144F SM G-652D MPO12-APC(M)/MPO12-APC(M) 1.0D3/1.0D3 5.0M - DDR-S-TS (PFV) - LSZH -  PRETO/AMARELO - TIPO A</t>
  </si>
  <si>
    <t>TRUNK CABLE PRE-TERMINATED 144F SM G-652D MPO12-APC(M)/MPO12-APC(M) 1.0D3/1.0D3 3.0M - DDR-S-TS (PFV) - LSZH - BLACK/YELLOW - TYPE A</t>
  </si>
  <si>
    <t>CABLE TRONCAL CONECTORIZADO 144F SM G-652D MPO12-APC(M)/MPO12-APC(M) 1.0D3/1.0D3 3.0M - DDR-S-TS (PFV) - LSZH - NEGRO/AMARILLO - TIPO A</t>
  </si>
  <si>
    <t>SERVICE CABLE CONECTORIZADO 12F OM4 LC-UPC/LC-UPC 1.0D2/1.0D2 12.0M - UT - LSZH - ACQUA (A - B)</t>
  </si>
  <si>
    <t>TRUNK CABLE PRE-TERMINATED 12F OM4 LC-UPC/LC-UPC 1.0D2/1.0D2 12.0M - UT - LSZH - AQUA (A - B)</t>
  </si>
  <si>
    <t>CABLE TRONCAL CONECTORIZADO 12F OM4 LC-UPC/LC-UPC 1.0D2/1.0D2 12.0M - UT - LSZH - ACQUA  (A - B)</t>
  </si>
  <si>
    <t>SERVICE CABLE CONECTORIZADO 24F OM3 MPO12-UPC(M)/MPO12-UPC(M) 0.8D3/0.8D3 10.0M - TS - LSZH - ACQUA - TIPO B</t>
  </si>
  <si>
    <t>TRUNK CABLE PRE-TERMINATED 24F OM3 MPO12-UPC(M)/MPO12-UPC(M) 0.8D3/0.8D3 10.0M - TS - LSZH - AQUA - TYPE B</t>
  </si>
  <si>
    <t>CABLE TRONCAL CONECTORIZADO 24F OM3 MPO12-UPC(M)/MPO12-UPC(M) 0.8D3/0.8D3 10.0M - TS - LSZH - ACQUA - TIPO B</t>
  </si>
  <si>
    <t>CORDAO OPTICO CONECTORIZADO 12F SM G-652D MPO12-APC(F)/MPO12-APC(F) 10.0D3 - MTF - LSZH - AZUL - TIPO B</t>
  </si>
  <si>
    <t>OPTICAL PATCH CORD 12F SM G-652D MPO12-APC(F)/MPO12-APC(F) 10.0D3 - MTF - LSZH - BLUE - TYPE B</t>
  </si>
  <si>
    <t>CORDON OPTICO CONECTORIZADO 12F SM G-652D MPO12-APC(F)/MPO12-APC(F) 10.0D3 - MTF - LSZH - AZUL - TIPO B</t>
  </si>
  <si>
    <t>SERVICE CABLE CONECTORIZADO 02F 62.5 SC-UPC/ST-UPC 2.0D2/2.0D2 44.0M - TIGHT - RISER - PRETO - IO</t>
  </si>
  <si>
    <t>TRUNK CABLE PRE-TERMINATED 02F 62.5 SC-UPC/ST-UPC 2.0D2/2.0D2 44.0M - TIGHT - RISER - BLACK - IO</t>
  </si>
  <si>
    <t>CABLE TRONCAL CONECTORIZADO 02F 62.5 SC-UPC/ST-UPC 2.0D2/2.0D2 44.0M - TIGHT - RISER - NEGRO - IO</t>
  </si>
  <si>
    <t>CORDAO MONOFIBRA CONECTORIZADO SM E2000-APC/FC-UPC 20.0M - COG - AZUL</t>
  </si>
  <si>
    <t>SIMPLEX OPTICAL PATCH CORD SM E2000-APC/FC-UPC 20.0M - OFN - BLUE</t>
  </si>
  <si>
    <t>PATCH CORD OPTICO MONOFIBRA CONECTORIZADO SM E2000-APC/FC-UPC 20.0M - COG - AZUL</t>
  </si>
  <si>
    <t>RESERVADO CABO OPTICO CFOA-SM-AS-CMO3.4KN-S 24F G-652D (ARSAT)</t>
  </si>
  <si>
    <t>SERVICE CABLE CONECTORIZADO FANOUT 12F OM3 LC-UPC/MPO12-UPC(M) 1.0D2/0.8D3 40.0M - UT - LSZH - ACQUA - TIPO A</t>
  </si>
  <si>
    <t>TRUNK CABLE PRE-TERMINATED FANOUT 12F OM3 LC-UPC/MPO12-UPC(M) 1.0D2/0.8D3 40.0M - UT - LSZH - AQUA - TYPE A</t>
  </si>
  <si>
    <t>CABLE TRONCAL CONECTORIZADO FANOUT 12F OM3 LC-UPC/MPO12-UPC(M) 1.0D2/0.8D3 40.0M - UT - LSZH - ACQUA - TIPO A</t>
  </si>
  <si>
    <t>SERVICE CABLE CONECTORIZADO FANOUT 12F OM3 LC-UPC/MPO12-UPC(M) 1.0D2/0.8D3 35.0M - UT - LSZH - ACQUA - TIPO A</t>
  </si>
  <si>
    <t>TRUNK CABLE PRE-TERMINATED FANOUT 12F OM3 LC-UPC/MPO12-UPC(M) 1.0D2/0.8D3 35.0M - UT - LSZH - AQUA - TYPE A</t>
  </si>
  <si>
    <t>CABLE TRONCAL CONECTORIZADO FANOUT 12F OM3 LC-UPC/MPO12-UPC(M) 1.0D2/0.8D3 35.0M - UT - LSZH - ACQUA - TIPO A</t>
  </si>
  <si>
    <t>CORDAO DUPLEX CONECTORIZADO 50.0 ST-UPC/ST-UPC 12.0M - COG - AMARELO</t>
  </si>
  <si>
    <t>DUPLEX OPTICAL PATCH CORD 50.0 ST-UPC/ST-UPC 12.0M - OFN - YELLOW</t>
  </si>
  <si>
    <t>PATCH CORD OPTICO DUPLEX CONECTORIZADO 50.0 ST-UPC/ST-UPC 12.0M - COG - AMARILLO</t>
  </si>
  <si>
    <t>CORDAO DUPLEX CONECTORIZADO SM G-652D SC-UPC/ST-UPC 10.0M - COG - AMARELO</t>
  </si>
  <si>
    <t>DUPLEX OPTICAL PATCH CORD SM G-652D SC-UPC/ST-UPC 10.0M - OFN - YELLOW</t>
  </si>
  <si>
    <t>PATCH CORD OPTICO DUPLEX CONECTORIZADO SM G-652D SC-UPC/ST-UPC 10.0M - COG - AMARILLO</t>
  </si>
  <si>
    <t>CORDAO DUPLEX CONECTORIZADO SM G-652D LC-UPC/LC-UPC 30.0M - COG - AMARELO (A - B)</t>
  </si>
  <si>
    <t>DUPLEX OPTICAL PATCH CORD SM G-652D LC-UPC/LC-UPC 30.0M - OFN - YELLOW (A - B)</t>
  </si>
  <si>
    <t>PATCH CORD OPTICO DUPLEX CONECTORIZADO SM G-652D LC-UPC/LC-UPC 30.0M - COG - AMARILLO (A - B)</t>
  </si>
  <si>
    <t>SERVICE CABLE CONECTORIZADO FANOUT 12F OM3 LC-UPC/MPO12-UPC(M) 1.0D2/0.8D3 8.0M - UT - LSZH - ACQUA - TIPO A</t>
  </si>
  <si>
    <t>TRUNK CABLE PRE-TERMINATED FANOUT 12F OM3 LC-UPC/MPO12-UPC(M) 1.0D2/0.8D3 8.0M - UT - LSZH - AQUA - TYPE A</t>
  </si>
  <si>
    <t>CABLE TRONCAL CONECTORIZADO FANOUT 12F OM3 LC-UPC/MPO12-UPC(M) 1.0D2/0.8D3 8.0M - UT - LSZH - ACQUA - TIPO A</t>
  </si>
  <si>
    <t>SERVICE CABLE CONECTORIZADO 12F SM BLI A/B G-657A MPO12-APC(M)/MPO12-APC(M) 0.8D3/0.8D3 195.0M - UT - LSZH - AMARELO - TIPO B</t>
  </si>
  <si>
    <t>TRUNK CABLE PRE-TERMINATED 12F SM BLI A/B G-657A MPO12-APC(M)/MPO12-APC(M) 0.8D3/0.8D3 195.0M - UT - LSZH - YELLOW - TYPE B</t>
  </si>
  <si>
    <t>CABLE TRONCAL CONECTORIZADO 12F SM BLI A/B G-657A MPO12-APC(M)/MPO12-APC(M) 0.8D3/0.8D3 195.0M - UT - LSZH - AMARILLO - TIPO B</t>
  </si>
  <si>
    <t>SERVICE CABLE CONECTORIZADO 12F SM BLI A/B G-657A MPO12-APC(M)/MPO12-APC(M) 0.8D3/0.8D3 330.0M - UT - LSZH - AMARELO - TIPO B</t>
  </si>
  <si>
    <t>TRUNK CABLE PRE-TERMINATED 12F SM BLI A/B G-657A MPO12-APC(M)/MPO12-APC(M) 0.8D3/0.8D3 330.0M - UT - LSZH - YELLOW - TYPE B</t>
  </si>
  <si>
    <t>CABLE TRONCAL CONECTORIZADO 12F SM BLI A/B G-657A MPO12-APC(M)/MPO12-APC(M) 0.8D3/0.8D3 330.0M - UT - LSZH - AMARILLO - TIPO B</t>
  </si>
  <si>
    <t>SERVICE CABLE CONECTORIZADO 12F SM BLI A/B G-657A MPO12-APC(M)/MPO12-APC(M) 0.8D3/0.8D3 245.0M - UT - LSZH - AMARELO - TIPO B</t>
  </si>
  <si>
    <t>TRUNK CABLE PRE-TERMINATED 12F SM BLI A/B G-657A MPO12-APC(M)/MPO12-APC(M) 0.8D3/0.8D3 245.0M - UT - LSZH - YELLOW - TYPE B</t>
  </si>
  <si>
    <t>CABLE TRONCAL CONECTORIZADO 12F SM BLI A/B G-657A MPO12-APC(M)/MPO12-APC(M) 0.8D3/0.8D3 245.0M - UT - LSZH - AMARILLO - TIPO B</t>
  </si>
  <si>
    <t>SERVICE CABLE CONECTORIZADO 12F SM BLI A/B G-657A MPO12-APC(M)/MPO12-APC(M) 0.8D3/0.8D3 225.0M - UT - LSZH - AMARELO - TIPO B</t>
  </si>
  <si>
    <t>TRUNK CABLE PRE-TERMINATED 12F SM BLI A/B G-657A MPO12-APC(M)/MPO12-APC(M) 0.8D3/0.8D3 225.0M - UT - LSZH - YELLOW - TYPE B</t>
  </si>
  <si>
    <t>CABLE TRONCAL CONECTORIZADO 12F SM BLI A/B G-657A MPO12-APC(M)/MPO12-APC(M) 0.8D3/0.8D3 225.0M - UT - LSZH - AMARILLO - TIPO B</t>
  </si>
  <si>
    <t>SERVICE CABLE CONECTORIZADO 12F SM BLI A/B G-657A SC-UPC/SC-UPC 0.8D2/0.8D2 10.0M - UT - LSZH - AZUL</t>
  </si>
  <si>
    <t>TRUNK CABLE PRE-TERMINATED 36F SM BLI A/B G-657A LC-UPC/LC-UPC 0.8D2/0.8D2 10.0M - UT - LSZH - BLUE</t>
  </si>
  <si>
    <t>CABLE TRONCAL CONECTORIZADO 36F SM BLI A/B G-657A SC-UPC/SC-UPC 0.8D2/0.8D2 10.0M - UT - LSZH - AZUL</t>
  </si>
  <si>
    <t>SERVICE CABLE CONECTORIZADO 24F OM4 MPO12-UPC(M)/MPO12-UPC(M) 0.8D3/0.8D3 260.0M - TS - LSZH - ACQUA - TIPO B</t>
  </si>
  <si>
    <t>TRUNK CABLE PRE-TERMINATED 24F OM4 MPO12-UPC(M)/MPO12-UPC(M) 0.8D3/0.8D3 260.0M - TS - LSZH - AQUA - TYPE B</t>
  </si>
  <si>
    <t>CABLE TRONCAL CONECTORIZADO 24F OM4 MPO12-UPC(M)/MPO12-UPC(M) 0.8D3/0.8D3 260.0M - TS - LSZH - ACQUA - TIPO B</t>
  </si>
  <si>
    <t>SERVICE CABLE CONECTORIZADO 36F SM MPO12-APC(M)/MPO12-APC(M) 0.8D3/0.8D3 15.0M - TS - LSZH - AZUL - TIPO B</t>
  </si>
  <si>
    <t>TRUNK CABLE PRE-TERMINATED 36F SM MPO12-APC(M)/MPO12-APC(M) 0.8D3/0.8D3 15.0M - TS - LSZH - BLUE - TYPE B</t>
  </si>
  <si>
    <t>CABLE TRONCAL CONECTORIZADO 36F SM MPO12-APC(M)/MPO12-APC(M) 0.8D3/0.8D3 15.0M - TS - LSZH - AZUL - TIPO B</t>
  </si>
  <si>
    <t>SERVICE CABLE CONECTORIZADO 08F SM BLI A/B G-657A SC-APC/SC-APC 0.7D2/0.7D2 45M - TIGHT - LSZH - AZUL</t>
  </si>
  <si>
    <t>TRUNK CABLE PRE-TERMINATED 08F SM BLI A/B G-657A SC-APC/SC-APC 0.7D2/0.7D2 45M - TIGHT - LSZH - BLUE</t>
  </si>
  <si>
    <t>CABLE TRONCAL CONECTORIZADO 08F SM BLI A/B G-657A SC-APC/SC-APC 0.7D2/0.7D2 45M - TIGHT - LSZH - AZUL</t>
  </si>
  <si>
    <t>CORDAO MONOFIBRA CONECTORIZADO BLI A/B G-657A LC-APC/SC-UPC 3.0M - COG - BRANCO - D3</t>
  </si>
  <si>
    <t>SIMPLEX OPTICAL PATCH CORD BLI A/B G-657A LC-APC/SC-UPC 3.0M - OFN - WHITE - D3</t>
  </si>
  <si>
    <t>PATCH CORD OPTICO MONOFIBRA CONECTORIZADO BLI A/B G-657A LC-APC/SC-UPC 3.0M - COG - BLANCO - D3</t>
  </si>
  <si>
    <t>CORDAO MONOFIBRA CONECTORIZADO SM LC-UPC/SC-APC 3.0M - COG - AMARELO</t>
  </si>
  <si>
    <t>SIMPLEX OPTICAL PATCH CORD SM LC-UPC/SC-APC 3.0M - OFN - YELLOW</t>
  </si>
  <si>
    <t>PATCH CORD OPTICO MONOFIBRA CONECTORIZADO SM LC-UPC/SC-APC 3.0M - COG - AMARILLO</t>
  </si>
  <si>
    <t>CORDAO MONOFIBRA CONECTORIZADO SM LC-APC/LC-UPC 10.0M - COG - AZUL</t>
  </si>
  <si>
    <t>SIMPLEX OPTICAL PATCH CORD SM LC-APC/LC-UPC 10.0M - OFN - BLUE</t>
  </si>
  <si>
    <t>PATCH CORD OPTICO MONOFIBRA CONECTORIZADO SM LC-APC/LC-UPC 10.0M - COG - AZUL</t>
  </si>
  <si>
    <t>CORDAO MONOFIBRA CONECTORIZADO SM LC-APC/SC-UPC 1.0M - COG - AZUL</t>
  </si>
  <si>
    <t>SIMPLEX OPTICAL PATCH CORD SM LC-APC/SC-UPC 1.0M - OFN - BLUE</t>
  </si>
  <si>
    <t>PATCH CORD OPTICO MONOFIBRA CONECTORIZADO SM LC-APC/SC-UPC 1.0M - COG - AZUL</t>
  </si>
  <si>
    <t>CORDAO MONOFIBRA CONECTORIZADO SM LC-UPC/LC-UPC 10.0M - COG - AMARELO</t>
  </si>
  <si>
    <t>SIMPLEX OPTICAL PATCH CORD SM LC-UPC/LC-UPC 10.0M - OFN - YELLOW</t>
  </si>
  <si>
    <t>PATCH CORD OPTICO MONOFIBRA CONECTORIZADO SM LC-UPC/LC-UPC 10.0M - COG - AMARILLO</t>
  </si>
  <si>
    <t>CORDAO MONOFIBRA CONECTORIZADO SM LC-UPC/LC-UPC 5.0M - COG - AMARELO</t>
  </si>
  <si>
    <t>SIMPLEX OPTICAL PATCH CORD SM LC-UPC/LC-UPC 5.0M - OFN - YELLOW</t>
  </si>
  <si>
    <t>PATCH CORD OPTICO MONOFIBRA CONECTORIZADO SM LC-UPC/LC-UPC 5.0M - COG - AMARILLO</t>
  </si>
  <si>
    <t>SERVICE CABLE CONECTORIZADO 12F SM BLI A/B G-657A MPO12-APC(M)/MPO12-APC(M) 0.8D3/0.8D3 130.0M - UT - LSZH - AMARELO - TIPO B</t>
  </si>
  <si>
    <t>TRUNK CABLE PRE-TERMINATED 12F SM BLI A/B G-657A MPO12-APC(M)/MPO12-APC(M) 0.8D3/0.8D3 130.0M - UT - LSZH - YELLOW - TYPE B</t>
  </si>
  <si>
    <t>CABLE TRONCAL CONECTORIZADO 12F SM BLI A/B G-657A MPO12-APC(M)/MPO12-APC(M) 0.8D3/0.8D3 130.0M - UT - LSZH - AMARILLO - TIPO B</t>
  </si>
  <si>
    <t>SERVICE CABLE CONECTORIZADO 12F SM BLI A/B G-657A MPO12-APC(M)/MPO12-APC(M) 0.8D3/0.8D3 120.0M - UT - LSZH - AMARELO - TIPO B</t>
  </si>
  <si>
    <t>TRUNK CABLE PRE-TERMINATED 12F SM BLI A/B G-657A MPO12-APC(M)/MPO12-APC(M) 0.8D3/0.8D3 120.0M - UT - LSZH - YELLOW - TYPE B</t>
  </si>
  <si>
    <t>CABLE TRONCAL CONECTORIZADO 12F SM BLI A/B G-657A MPO12-APC(M)/MPO12-APC(M) 0.8D3/0.8D3 120.0M - UT - LSZH - AMARILLO - TIPO B</t>
  </si>
  <si>
    <t>SERVICE CABLE CONECTORIZADO 12F SM BLI A/B G-657A MPO12-APC(F)/MPO12-APC(F) 0.8D3/0.8D3 100.0M - UT - LSZH - AMARELO - TIPO A</t>
  </si>
  <si>
    <t>TRUNK CABLE PRE-TERMINATED 12F SM BLI A/B G-657A MPO12-APC(F)/MPO12-APC(F) 0.8D3/0.8D3 100.0M - UT - LSZH - YELLOW - TYPE A</t>
  </si>
  <si>
    <t>CABLE TRONCAL CONECTORIZADO 12F SM BLI A/B G-657A MPO12-APC(F)/MPO12-APC(F) 0.8D3/0.8D3 100.0M - UT - LSZH - AMARILLO - TIPO A</t>
  </si>
  <si>
    <t>SERVICE CABLE CONECTORIZADO 12F OM4 MPO12-UPC(M)/MPO12-UPC(M) 0.8D3/0.8D3 18.0M - UT - LSZH - ACQUA - TIPO B</t>
  </si>
  <si>
    <t>TRUNK CABLE PRE-TERMINATED 12F OM4 MPO12-UPC(M)/MPO12-UPC(M) 0.8D3/0.8D3 18.0M - UT - LSZH - AQUA - TYPE B</t>
  </si>
  <si>
    <t>CABLE TRONCAL CONECTORIZADO 12F OM4 MPO12-UPC(M)/MPO12-UPC(M) 0.8D3/0.8D3 18.0M - UT - LSZH - ACQUA - TIPO B</t>
  </si>
  <si>
    <t>SERVICE CABLE CONECTORIZADO 24F SM LC-APC/LC-APC 1.0D2/1.0D2 76.0M - DDR-S-TS (PFV) - LSZH - PRETO/AZUL</t>
  </si>
  <si>
    <t>TRUNK CABLE PRE-TERMINATED 24F SM LC-APC/LC-APC 1.0D2/1.0D2 76.0M - DDR-S-TS (PFV) - LSZH - BLACK/BLUE</t>
  </si>
  <si>
    <t>CABLE TRONCAL CONECTORIZADO 24F SM LC-APC/LC-APC 1.0D2/1.0D2 76.0M - DDR-S-TS (PFV) - LSZH - NEGRO/AZUL</t>
  </si>
  <si>
    <t>SERVICE CABLE CONECTORIZADO 24F SM SC-APC/SC-APC 0.8D2/0.8D2 92.0M - DDR-S-TS (PFV) - LSZH - PRETO/AZUL</t>
  </si>
  <si>
    <t>TRUNK CABLE PRE-TERMINATED 24F SM SC-APC/SC-APC 0.8D2/0.8D2 92.0M - DDR-S-TS (PFV) - LSZH - BLACK/BLUE</t>
  </si>
  <si>
    <t>CABLE TRONCAL CONECTORIZADO 24F SM SC-APC/SC-APC 0.8D2/0.8D2 92.0M - DDR-S-TS (PFV) - LSZH - NEGRO/AZUL</t>
  </si>
  <si>
    <t>CORDAO OPTICO CONECTORIZADO FANOUT 12F OM4 FC-UPC/MPO12-UPC(M) 0.7D2/5.0D3 - MTF - LSZH - ACQUA - TIPO A</t>
  </si>
  <si>
    <t>OPTICAL PATCH CORD FANOUT 12F OM4 FC-UPC/MPO12-UPC(M) 0.7D2/5.0D3 - MTF - LSZH - AQUA - TYPE A</t>
  </si>
  <si>
    <t>CORDON OPTICO CONECTORIZADO FANOUT 12F OM4 FC-UPC/MPO12-UPC(M) 0.7D2/5.0D3 - MTF - LSZH - ACQUA - TIPO A</t>
  </si>
  <si>
    <t>SERVICE CABLE CONECTORIZADO 24F SM LC-APC/LC-APC 1.0D2/1.0D2 66.0M - DDR-S-TS (PFV) - LSZH - PRETO/AZUL</t>
  </si>
  <si>
    <t>TRUNK CABLE PRE-TERMINATED 24F SM LC-APC/LC-APC 1.0D2/1.0D2 66.0M - DDR-S-TS (PFV) - LSZH - BLACK/BLUE</t>
  </si>
  <si>
    <t>CABLE TRONCAL CONECTORIZADO 24F SM LC-APC/LC-APC 1.0D2/1.0D2 66.0M - DDR-S-TS (PFV) - LSZH - NEGRO/AZUL</t>
  </si>
  <si>
    <t>SERVICE CABLE CONECTORIZADO 24F SM LC-APC/LC-APC 1.0D2/1.0D2 75.0M - DDR-S-TS (PFV) - LSZH - PRETO/AZUL</t>
  </si>
  <si>
    <t>TRUNK CABLE PRE-TERMINATED 24F SM LC-APC/LC-APC 1.0D2/1.0D2 75.0M - DDR-S-TS (PFV) - LSZH - BLACK/BLUE</t>
  </si>
  <si>
    <t>CABLE TRONCAL CONECTORIZADO 24F SM LC-APC/LC-APC 1.0D2/1.0D2 75.0M - DDR-S-TS (PFV) - LSZH - NEGRO/AZUL</t>
  </si>
  <si>
    <t>SERVICE CABLE CONECTORIZADO 24F SM SC-APC/SC-APC 0.8D2/0.8D2 95.0M - DDR-S-TS (PFV) - LSZH - PRETO/AZUL</t>
  </si>
  <si>
    <t>TRUNK CABLE PRE-TERMINATED 24F SM SC-APC/SC-APC 0.8D2/0.8D2 95.0M - DDR-S-TS (PFV) - LSZH - BLACK/BLUE</t>
  </si>
  <si>
    <t>CABLE TRONCAL CONECTORIZADO 24F SM SC-APC/SC-APC 0.8D2/0.8D2 95.0M - DDR-S-TS (PFV) - LSZH - NEGRO/AZUL</t>
  </si>
  <si>
    <t>CORDAO MONOFIBRA CONECTORIZADO SM FC-APC/FC-APC 30.0M - COG - AZUL</t>
  </si>
  <si>
    <t>SIMPLEX OPTICAL PATCH CORD SM FC-APC/FC-APC 30.0M - OFN - BLUE</t>
  </si>
  <si>
    <t>PATCH CORD OPTICO MONOFIBRA CONECTORIZADO SM FC-APC/FC-APC 30.0M - COG - AZUL</t>
  </si>
  <si>
    <t>SERVICE CABLE CONECTORIZADO 12F SM BLI A/B G-657A MPO12-APC(M)/MPO12-APC(M) 0.8D3/0.8D3 335.0M - UT - LSZH - AMARELO - TIPO B</t>
  </si>
  <si>
    <t>TRUNK CABLE PRE-TERMINATED 12F SM BLI A/B G-657A MPO12-APC(M)/MPO12-APC(M) 0.8D3/0.8D3 335.0M - UT - LSZH - YELLOW - TYPE B</t>
  </si>
  <si>
    <t>CABLE TRONCAL CONECTORIZADO 12F SM BLI A/B G-657A MPO12-APC(M)/MPO12-APC(M) 0.8D3/0.8D3 335.0M - UT - LSZH - AMARILLO - TIPO B</t>
  </si>
  <si>
    <t>SERVICE CABLE CONECTORIZADO 24F OM4 MPO12-UPC(M)/MPO12-UPC(M) 0.8D3/0.8D3 210.0M - TS - LSZH - ACQUA - TIPO B</t>
  </si>
  <si>
    <t>TRUNK CABLE PRE-TERMINATED 24F OM4 MPO12-UPC(M)/MPO12-UPC(M) 0.8D3/0.8D3 210.0M - TS - LSZH - AQUA - TYPE B</t>
  </si>
  <si>
    <t>CABLE TRONCAL CONECTORIZADO 24F OM4 MPO12-UPC(M)/MPO12-UPC(M) 0.8D3/0.8D3 210.0M - TS - LSZH - ACQUA - TIPO B</t>
  </si>
  <si>
    <t>SERVICE CABLE CONECTORIZADO 12F OM4 MPO12-UPC(M)/MPO12-UPC(M) 0.8D3/0.8D3 23.0M - UT- LSZH - ACQUA - TIPO B</t>
  </si>
  <si>
    <t>TRUNK CABLE PRE-TERMINATED 12F OM4 MPO12-UPC(M)/MPO12-UPC(M) 0.8D3/0.8D3 23.0M - UT - LSZH - AQUA - TYPE B</t>
  </si>
  <si>
    <t>CABLE TRONCAL CONECTORIZADO 12F OM4 MPO12-UPC(M)/MPO12-UPC(M) 0.8D3/0.8D3 23.0M - UT - LSZH - ACQUA - TIPO B</t>
  </si>
  <si>
    <t>SERVICE CABLE CONECTORIZADO 24F OM4 MPO12-UPC(M)/MPO12-UPC(M) 0.8D3/0.8D3 380.0M - DDR-S-TS (PFV) - LSZH - PRETO/ACQUA - TIPO B</t>
  </si>
  <si>
    <t>TRUNK CABLE PRE-TERMINATED 24F OM4 MPO12-UPC(M)/MPO12-UPC(M) 0.8D3/0.8D3 380.0M - DDR-S-TS (PFV) - LSZH - BLACK/AQUA - TYPE B</t>
  </si>
  <si>
    <t>CABLE TRONCAL CONECTORIZADO 24F OM4 MPO12-UPC(M)/MPO12-UPC(M) 0.8D3/0.8D3 380.0M - DDR-S-TS (PFV) - LSZH - NEGRO/ACQUA - TIPO B</t>
  </si>
  <si>
    <t>SERVICE CABLE CONECTORIZADO 12F SM BLI A/B G-657A LC-UPC/MPO12-UPC(M) 1.0D2.0/0.8D3 3.0M - UT - LSZH - AZUL</t>
  </si>
  <si>
    <t>TRUNK CABLE PRE-TERMINATED 12F SM BLI A/B G-657A LC-UPC/MPO12-UPC(M) 1.0D2.0/0.8D2.0 3.0M - UT - LSZH - BLUE</t>
  </si>
  <si>
    <t>CABLE TRONCAL CONECTORIZADO 12F SM BLI A/B G-657A LC-UPC/MPO12-UPC(M) 1.0D2.0/0.8D2.0 3.0M - UT - LSZH - AZUL</t>
  </si>
  <si>
    <t>SERVICE CABLE CONECTORIZADO 72F SM MPO12-APC(M)/MPO12-APC(M) 0.8D3/0.8D3 60.0M - TS - LSZH - AZUL - TIPO B</t>
  </si>
  <si>
    <t>TRUNK CABLE PRE-TERMINATED 72F SM MPO12-APC(M)/MPO12-APC(M) 0.8D3/0.8D3 60.0M - TS - LSZH - BLUE - TYPE B</t>
  </si>
  <si>
    <t>CABLE TRONCAL CONECTORIZADO 72F SM MPO12-APC(M)/MPO12-APC(M) 0.8D3/0.8D3 60.0M - TS - LSZH - AZUL - TIPO B</t>
  </si>
  <si>
    <t>SERVICE CABLE CONECTORIZADO 24F SM LC-APC/LC-APC 1.0D2/1.0D2 46.0M - DDR-S-TS (PFV) - LSZH - PRETO/AZUL</t>
  </si>
  <si>
    <t>TRUNK CABLE PRE-TERMINATED 24F SM LC-APC/LC-APC 1.0D2/1.0D2 46.0M - DDR-S-TS (PFV) - LSZH - BLACK/BLUE</t>
  </si>
  <si>
    <t>CABLE TRONCAL CONECTORIZADO 24F SM LC-APC/LC-APC 1.0D2/1.0D2 46.0M - DDR-S-TS (PFV) - LSZH - NEGRO/AZUL</t>
  </si>
  <si>
    <t>CORDAO MONOFIBRA CONECTORIZADO SM FC-APC/FC-UPC 15.0M - COG - AZUL</t>
  </si>
  <si>
    <t>SIMPLEX OPTICAL PATCH CORD SM FC-APC/FC-UPC 15.0M - OFN - BLUE</t>
  </si>
  <si>
    <t>PATCH CORD OPTICO MONOFIBRA CONECTORIZADO SM FC-APC/FC-UPC 15.0M - COG - AZUL</t>
  </si>
  <si>
    <t>CORDAO MONOFIBRA CONECTORIZADO SM FC-UPC/LC-UPC 15.0M - COG - AZUL</t>
  </si>
  <si>
    <t>SIMPLEX OPTICAL PATCH CORD SM FC-UPC/LC-UPC 15.0M - OFN - BLUE</t>
  </si>
  <si>
    <t>PATCH CORD OPTICO MONOFIBRA CONECTORIZADO SM FC-UPC/LC-UPC 15.0M - COG - AZUL</t>
  </si>
  <si>
    <t>CORDAO MONOFIBRA CONECTORIZADO SM FC-UPC/FC-UPC 30.0M - COG - AZUL</t>
  </si>
  <si>
    <t>SIMPLEX OPTICAL PATCH CORD SM FC-UPC/FC-UPC 30.0M - OFN - BLUE</t>
  </si>
  <si>
    <t>PATCH CORD OPTICO MONOFIBRA CONECTORIZADO SM FC-UPC/FC-UPC 30.0M - COG - AZUL</t>
  </si>
  <si>
    <t>CORDAO MONOFIBRA CONECTORIZADO SM SC-APC/SC-APC 3.0M - COG - AZUL - D3</t>
  </si>
  <si>
    <t>SIMPLEX OPTICAL PATCH CORD SM SC-APC/SC-APC 3.0M - OFN - BLUE - D3</t>
  </si>
  <si>
    <t>PATCH CORD OPTICO MONOFIBRA CONECTORIZADO SM SC-APC/SC-APC 3.0M - COG - AZUL - D3</t>
  </si>
  <si>
    <t>CORDAO MONOFIBRA CONECTORIZADO SM E2000-APC/SC-UPC 10.0M - COG - AZUL</t>
  </si>
  <si>
    <t>SIMPLEX OPTICAL PATCH CORD SM E2000-APC/SC-UPC 10.0M - OFN - BLUE</t>
  </si>
  <si>
    <t>PATCH CORD OPTICO MONOFIBRA CONECTORIZADO SM E2000-APC/SC-UPC 10.0M - COG - AZUL</t>
  </si>
  <si>
    <t>SERVICE CABLE CONECTORIZADO 12F OM4 MPO12-UPC(F)/MPO12-UPC(F) 0.8D3/0.8D3 120.0M - UT - LSZH - ACQUA - TIPO B</t>
  </si>
  <si>
    <t>TRUNK CABLE PRE-TERMINATED 12F OM4 MPO12-UPC(F)/MPO12-UPC(F) 0.8D3/0.8D3 120.0M - UT - LSZH - AQUA - TYPE B</t>
  </si>
  <si>
    <t>CABLE TRONCAL CONECTORIZADO 12F OM4 MPO12-UPC(F)/MPO12-UPC(F) 0.8D3/0.8D3 120.0M - UT - LSZH - ACQUA - TIPO B</t>
  </si>
  <si>
    <t>CORDAO OPTICO CONECTORIZADO FANOUT 12F OM4 LC-UPC/MPO12-UPC(F) 3.0D2/7.0D3 - MTF - LSZH - ACQUA - TIPO A</t>
  </si>
  <si>
    <t>OPTICAL PATCH CORD FANOUT 12F OM4 LC-UPC/MPO12-UPC(F) 3.0D2/7.0D3 - MTF - LSZH - ACQUA - TYPE A</t>
  </si>
  <si>
    <t>CORDON OPTICO CONECTORIZADO FANOUT 12F OM4 LC-UPC/MPO12-UPC(F) 3.0D2/7.0D3 - MTF - LSZH - ACQUA - TIPO A</t>
  </si>
  <si>
    <t>SERVICE CABLE CONECTORIZADO 12F OM4 MPO12-UPC(M)/MPO12-UPC(M) 0.8D3/0.8D3 350.0M - UT - LSZH - ACQUA - TIPO B</t>
  </si>
  <si>
    <t>TRUNK CABLE PRE-TERMINATED 12F OM4 MPO12-UPC(M)/MPO12-UPC(M) 0.8D3/0.8D3 350.0M - UT - LSZH - AQUA - TYPE B</t>
  </si>
  <si>
    <t>CABLE TRONCAL CONECTORIZADO 12F OM4 MPO12-UPC(M)/MPO12-UPC(M) 0.8D3/0.8D3 350.0M - UT - LSZH - ACQUA - TIPO B</t>
  </si>
  <si>
    <t>SERVICE CABLE CONECTORIZADO 12F SM BLI A/B G-657A MPO12-APC(M)/MPO12-APC(M) 0.8D3/0.8D3 370.0M - UT - LSZH - AMARELO - TIPO B</t>
  </si>
  <si>
    <t>TRUNK CABLE PRE-TERMINATED 12F SM BLI A/B G-657A MPO12-APC(M)/MPO12-APC(M) 0.8D3/0.8D3 370.0M - UT - LSZH - YELLOW - TYPE B</t>
  </si>
  <si>
    <t>CABLE TRONCAL CONECTORIZADO 12F SM BLI A/B G-657A MPO12-APC(M)/MPO12-APC(M) 0.8D3/0.8D3 370.0M - UT - LSZH - AMARILLO - TIPO B</t>
  </si>
  <si>
    <t>SERVICE CABLE CONECTORIZADO 24F OM4 MPO12-UPC(M)/MPO12-UPC(M) 0.8D3/0.8D3 90.0M - TS - LSZH - ACQUA - TIPO B</t>
  </si>
  <si>
    <t>TRUNK CABLE PRE-TERMINATED 24F OM4 MPO12-UPC(M)/MPO12-UPC(M) 0.8D3/0.8D3 90.0M - TS - LSZH - AQUA - TYPE B</t>
  </si>
  <si>
    <t>CABLE TRONCAL CONECTORIZADO 24F OM4 MPO12-UPC(M)/MPO12-UPC(M) 0.8D3/0.8D3 90.0M - TS - LSZH - ACQUA - TIPO B</t>
  </si>
  <si>
    <t>SERVICE CABLE CONECTORIZADO 12F OM4 MPO12-UPC(M)/MPO12-UPC(M) 0.8D3/0.8D3 24.0M - UT- LSZH - ACQUA - TIPO B</t>
  </si>
  <si>
    <t>TRUNK CABLE PRE-TERMINATED 12F OM4 MPO12-UPC(M)/MPO12-UPC(M) 0.8D3/0.8D3 24.0M - UT - LSZH - AQUA - TYPE B</t>
  </si>
  <si>
    <t>CABLE TRONCAL CONECTORIZADO 12F OM4 MPO12-UPC(M)/MPO12-UPC(M) 0.8D3/0.8D3 24.0M - UT - LSZH - ACQUA - TIPO B</t>
  </si>
  <si>
    <t>SERVICE CABLE CONECTORIZADO 72F OM4 MPO12-UPC(M)/MPO12-UPC(M) 0.8D3/0.8D3 100.0M - TS - LSZH - ACQUA - TIPO B</t>
  </si>
  <si>
    <t>TRUNK CABLE PRE-TERMINATED 72F OM4 MPO12-UPC(M)/MPO12-UPC(M) 0.8D3/0.8D3 100.0M - TS - LSZH - AQUA - TYPE B</t>
  </si>
  <si>
    <t>CABLE TRONCAL CONECTORIZADO 72F OM4 MPO12-UPC(M)/MPO12-UPC(M) 0.8D3/0.8D3 100.0M - TS - LSZH - ACQUA - TIPO B</t>
  </si>
  <si>
    <t>CORDAO DUPLEX CONECTORIZADO SM SC-APC/ST-UPC 15.0M - COG - AZUL</t>
  </si>
  <si>
    <t>DUPLEX OPTICAL PATCH CORD SM SC-APC/ST-UPC 15.0M - OFN - BLUE</t>
  </si>
  <si>
    <t>PATCH CORD OPTICO DUPLEX CONECTORIZADO SM SC-APC/ST-UPC 15.0M - COG - AZUL</t>
  </si>
  <si>
    <t>CORDAO DUPLEX CONECTORIZADO SM G-652D SC-UPC/ST-UPC 20.0M - COG - AMARELO</t>
  </si>
  <si>
    <t>DUPLEX OPTICAL PATCH CORD SM G-652D SC-UPC/ST-UPC 20.0M - OFN - YELLOW</t>
  </si>
  <si>
    <t>PATCH CORD OPTICO DUPLEX CONECTORIZADO SM G-652D SC-UPC/ST-UPC 20.0M - COG - AMARILLO</t>
  </si>
  <si>
    <t>CORDAO DUPLEX CONECTORIZADO SM G-652D LC-UPC/ST-UPC 30.0M - COG - AMARELO</t>
  </si>
  <si>
    <t>DUPLEX OPTICAL PATCH CORD SM G-652D LC-UPC/ST-UPC 30.0M - OFN - YELLOW</t>
  </si>
  <si>
    <t>PATCH CORD OPTICO DUPLEX CONECTORIZADO SM G-652D LC-UPC/ST-UPC 30.0M - COG - AMARILLO</t>
  </si>
  <si>
    <t>CORDAO MONOFIBRA CONECTORIZADO BLI A/B G-657A2 SC-APC/SC-APC 5.0M - COG - AMARELO</t>
  </si>
  <si>
    <t>SIMPLEX OPTICAL PATCH CORD BLI A/B G-657A2 SC-APC/SC-APC 5.0M - OFN - YELLOW</t>
  </si>
  <si>
    <t>PATCH CORD OPTICO MONOFIBRA CONECTORIZADO BLI A/B G-657A2 SC-APC/SC-APC 5.0M - COG - AMARILLO</t>
  </si>
  <si>
    <t>CORDAO MONOFIBRA CONECTORIZADO SM G-652D FC-UPC/FC-UPC 100.0M - COG - AMARELO</t>
  </si>
  <si>
    <t>SIMPLEX OPTICAL PATCH CORD SM G-652D FC-UPC/FC-UPC 100.0M - OFN - YELLOW</t>
  </si>
  <si>
    <t>PATCH CORD OPTICO MONOFIBRA CONECTORIZADO SM G-652D FC-UPC/FC-UPC 100.0M - COG - AMARILLO</t>
  </si>
  <si>
    <t>DIO B48 - 48F SM LC-UPC - TELCORDIA</t>
  </si>
  <si>
    <t>DIO CURTO BT72 72F 62.5 SC-UPC - LARANJA</t>
  </si>
  <si>
    <t>ODF SHORT BT72 72F 62.5 SC-UPC - ORANGE</t>
  </si>
  <si>
    <t>ODF CORTO BT72 72F 62.5 SC-UPC - NARANJA</t>
  </si>
  <si>
    <t>DIO BT48 12F 62.5 SC-UPC - LARANJA</t>
  </si>
  <si>
    <t>ODF BT48 12F 62.5 SC-UPC - ORANGE</t>
  </si>
  <si>
    <t>ODF BT48 12F 62.5 SC-UPC - NARANJA</t>
  </si>
  <si>
    <t>DGO600 - SUB BASTIDOR 72F (6x12) - MODELO CLIENTE - EMENDA/ESPELHAMENTO SC-APC</t>
  </si>
  <si>
    <t>ODF600 - SUB FRAME 72F (6X12) - CLIENT MODEL - SPLICE/MIRRORING SC-APC</t>
  </si>
  <si>
    <t>DGO600 - SUB-RACK 72F (6X12) - MODELO CLIENTE - EMPALME/ESPEJO SC-APC</t>
  </si>
  <si>
    <t>DIO BT48 36F 62.5 SC-UPC - LARANJA</t>
  </si>
  <si>
    <t>ODF BT48 36F 62.5 SC-UPC - ORANGE</t>
  </si>
  <si>
    <t>ODF BT48 36F 62.5 SC-UPC - NARANJA</t>
  </si>
  <si>
    <t>DGO600 - SUB-BASTIDOR 8 CARTOES 8 POSICOES - ORIENTACAO ESQUERDA</t>
  </si>
  <si>
    <t>ODF600 - SUB-FRAME 8 CARDS 8 POSITIONS - LEFT ORIENTATION</t>
  </si>
  <si>
    <t>DGO600 - SUB-BASTIDOR 8 TARJETAS 8 POSICIONES - ORIENTACION IZQUIERDA</t>
  </si>
  <si>
    <t>DGO600 - SUB-BASTIDOR 6 CARTOES 12 POSICOES - ORIENTACAO ESQUERDA</t>
  </si>
  <si>
    <t>ODF600 - SUB-FRAME 6 CARDS 12 POSITIONS - LEFT ORIENTATION</t>
  </si>
  <si>
    <t>DGO600 - SUB-BASTIDOR 6 TARJETAS 12 POSICIONES - ORIENTACION IZQUIERDA</t>
  </si>
  <si>
    <t>DGO600 - BASTIDOR S/ ACOMODADOR - MODELO 1 - REDE/GPON (0386-0825-4)</t>
  </si>
  <si>
    <t>ODF600 - FRAME WITHOUT CABLE/CORD MANAGER - MODEL 1 - NETWORK/GPON (0386-0825-4)</t>
  </si>
  <si>
    <t>DGO600 - BASTIDOR S/ ALMACENADOR - MODELO 1 - RED/GPON (0386-0825-4)</t>
  </si>
  <si>
    <t>ET04148</t>
  </si>
  <si>
    <t>a0A6100001fE67Z</t>
  </si>
  <si>
    <t>CORDAO DUPLEX CONECTORIZADO SM G-652D LC-UPC/SC-APC 3.0M - COG - AMARELO</t>
  </si>
  <si>
    <t>DUPLEX OPTICAL PATCH CORD SM G-652D LC-UPC/SC-APC 3.0M - OFN - YELLOW</t>
  </si>
  <si>
    <t>PATCH CORD OPTICO DUPLEX CONECTORIZADO SM G-652D LC-UPC/SC-APC 3.0M - COG - AMARILLO</t>
  </si>
  <si>
    <t>CORDAO MONOFIBRA CONECTORIZADO SM G-652D SC-APC/SC-APC 15.0M - COG - AMARELO - D3</t>
  </si>
  <si>
    <t>SIMPLEX OPTICAL PATCH CORD SM G-652D SC-APC/SC-APC 15.0M - OFN - YELLOW - D3</t>
  </si>
  <si>
    <t>PATCH CORD OPTICO MONOFIBRA CONECTORIZADO SM G-652D SC-APC/SC-APC 15.0M - COG - AMARILLO - D3</t>
  </si>
  <si>
    <t>CORDAO MONOFIBRA CONECTORIZADO SM G-652D SC-APC/SC-UPC 3.0M - COG - AMARELO - D3</t>
  </si>
  <si>
    <t>SIMPLEX OPTICAL PATCH CORD SM G-652D SC-APC/SC-UPC 3.0M - OFN - YELLOW - D3</t>
  </si>
  <si>
    <t>PATCH CORD OPTICO MONOFIBRA CONECTORIZADO SM G-652D SC-APC/SC-UPC 3.0M - COG - AMARILLO - D3</t>
  </si>
  <si>
    <t>CORDAO MONOFIBRA CONECTORIZADO SM G-652D FC-UPC/FC-UPC 20.0M - COG - AMARELO - D3</t>
  </si>
  <si>
    <t>SIMPLEX OPTICAL PATCH CORD SM G-652D FC-UPC/FC-UPC 20.0M - OFN - YELLOW - D3</t>
  </si>
  <si>
    <t>PATCH CORD OPTICO MONOFIBRA CONECTORIZADO SM G-652D FC-UPC/FC-UPC 20.0M - COG - AMARILLO - D3</t>
  </si>
  <si>
    <t>CORDAO MONOFIBRA CONECTORIZADO SM G-652D FC-UPC/FC-UPC 15.0M - COG - AMARELO - D3</t>
  </si>
  <si>
    <t>SIMPLEX OPTICAL PATCH CORD SM G-652D FC-UPC/FC-UPC 15.0M - OFN - YELLOW - D3</t>
  </si>
  <si>
    <t>PATCH CORD OPTICO MONOFIBRA CONECTORIZADO SM G-652D FC-UPC/FC-UPC 15.0M - COG - AMARILLO - D3</t>
  </si>
  <si>
    <t>CORDAO MONOFIBRA CONECTORIZADO SM G-652D FC-UPC/FC-UPC 10.0M - COG - AMARELO - D3</t>
  </si>
  <si>
    <t>SIMPLEX OPTICAL PATCH CORD SM G-652D FC-UPC/FC-UPC 10.0M - OFN - YELLOW - D3</t>
  </si>
  <si>
    <t>PATCH CORD OPTICO MONOFIBRA CONECTORIZADO SM G-652D FC-UPC/FC-UPC 10.0M - COG - AMARILLO - D3</t>
  </si>
  <si>
    <t>CORDAO DUPLEX CONECTORIZADO SM G-652D FC-UPC/LC-UPC 15.0M - COG - AMARELO</t>
  </si>
  <si>
    <t>DUPLEX OPTICAL PATCH CORD SM G-652D FC-UPC/LC-UPC 15.0M - OFN - YELLOW</t>
  </si>
  <si>
    <t>PATCH CORD OPTICO DUPLEX CONECTORIZADO SM G-652D FC-UPC/LC-UPC 15.0M - COG - AMARILLO</t>
  </si>
  <si>
    <t>CORDAO DUPLEX CONECTORIZADO SM G-652D LC-UPC/SC-APC 15.0M - COG - AMARELO</t>
  </si>
  <si>
    <t>DUPLEX OPTICAL PATCH CORD SM G-652D LC-UPC/SC-APC 15.0M - OFN - YELLOW</t>
  </si>
  <si>
    <t>PATCH CORD OPTICO DUPLEX CONECTORIZADO SM G-652D LC-UPC/SC-APC 15.0M - COG - AMARILLO</t>
  </si>
  <si>
    <t>CORDAO DUPLEX CONECTORIZADO SM G-652D LC-UPC/SC-APC 2.0M - COG - AMARELO</t>
  </si>
  <si>
    <t>DUPLEX OPTICAL PATCH CORD SM G-652D LC-UPC/SC-APC 2.0M - OFN - YELLOW</t>
  </si>
  <si>
    <t>PATCH CORD OPTICO DUPLEX CONECTORIZADO SM G-652D LC-UPC/SC-APC 2.0M - COG - AMARILLO</t>
  </si>
  <si>
    <t>CORDAO DUPLEX CONECTORIZADO SM G-652D LC-UPC/SC-APC 6.0M - COG - AMARELO</t>
  </si>
  <si>
    <t>DUPLEX OPTICAL PATCH CORD SM G-652D LC-UPC/SC-APC 6.0M - OFN - YELLOW</t>
  </si>
  <si>
    <t>PATCH CORD OPTICO DUPLEX CONECTORIZADO SM G-652D LC-UPC/SC-APC 6.0M - COG - AMARILLO</t>
  </si>
  <si>
    <t>CORDAO DUPLEX CONECTORIZADO SM G-652D FC-UPC/LC-UPC 6.0M - COG - AMARELO (10302530084)</t>
  </si>
  <si>
    <t>DUPLEX OPTICAL PATCH CORD SM G-652D FC-UPC/LC-UPC 6.0M - OFN - YELLOW (10302530084)</t>
  </si>
  <si>
    <t>PATCH CORD OPTICO DUPLEX CONECTORIZADO SM G-652D FC-UPC/LC-UPC 6.0M - COG - AMARILLO (10302530084)</t>
  </si>
  <si>
    <t>CORDAO MONOFIBRA CONECTORIZADO SM G-652D FC-UPC/SC-UPC 20.0M - COG - AMARELO - D3</t>
  </si>
  <si>
    <t>SIMPLEX OPTICAL PATCH CORD SM G-652D FC-UPC/SC-UPC 20.0M - OFN - YELLOW - D3</t>
  </si>
  <si>
    <t>PATCH CORD OPTICO MONOFIBRA CONECTORIZADO SM G-652D FC-UPC/SC-UPC 20.0M - COG - AMARILLO - D3</t>
  </si>
  <si>
    <t>CORDAO MONOFIBRA CONECTORIZADO SM G-652D FC-UPC/SC-UPC 25.0M - COG - AMARELO - D3</t>
  </si>
  <si>
    <t>SIMPLEX OPTICAL PATCH CORD SM G-652D FC-UPC/SC-UPC 25.0M - OFN - YELLOW - D3</t>
  </si>
  <si>
    <t>PATCH CORD OPTICO MONOFIBRA CONECTORIZADO SM G-652D FC-UPC/SC-UPC 25.0M - COG - AMARILLO - D3</t>
  </si>
  <si>
    <t>CORDAO MONOFIBRA CONECTORIZADO SM G-652D FC-UPC/LC-UPC 3.0M - COG - AMARELO - D3</t>
  </si>
  <si>
    <t>SIMPLEX OPTICAL PATCH CORD SM G-652D FC-UPC/LC-UPC 3.0M - OFN - YELLOW - D3</t>
  </si>
  <si>
    <t>PATCH CORD OPTICO MONOFIBRA CONECTORIZADO SM G-652D FC-UPC/LC-UPC 3.0M - COG - AMARILLO - D3</t>
  </si>
  <si>
    <t>CORDAO MONOFIBRA CONECTORIZADO SM G-652D FC-UPC/SC-APC 3.0M - COG - AMARELO - D3</t>
  </si>
  <si>
    <t>SIMPLEX OPTICAL PATCH CORD SM G-652D FC-UPC/SC-APC 3.0M - OFN - YELLOW - D3</t>
  </si>
  <si>
    <t>PATCH CORD OPTICO MONOFIBRA CONECTORIZADO SM G-652D FC-UPC/SC-APC 3.0M - COG - AMARILLO - D3</t>
  </si>
  <si>
    <t>CORDAO MONOFIBRA CONECTORIZADO SM G-652D FC-UPC/SC-APC 6.0M - COG - AMARELO - D3</t>
  </si>
  <si>
    <t>SIMPLEX OPTICAL PATCH CORD SM G-652D FC-UPC/SC-APC 6.0M - OFN - YELLOW - D3</t>
  </si>
  <si>
    <t>PATCH CORD OPTICO MONOFIBRA CONECTORIZADO SM G-652D FC-UPC/SC-APC 6.0M - COG - AMARILLO - D3</t>
  </si>
  <si>
    <t>CORDAO DUPLEX CONECTORIZADO SM G-652D FC-UPC/LC-UPC 10.0M - COG - AMARELO - D3</t>
  </si>
  <si>
    <t>DUPLEX OPTICAL PATCH CORD SM G-652D FC-UPC/LC-UPC 10.0M - OFN - YELLOW - D3</t>
  </si>
  <si>
    <t>PATCH CORD OPTICO DUPLEX CONECTORIZADO SM G-652D FC-UPC/LC-UPC 10.0M - COG - AMARILLO - D3</t>
  </si>
  <si>
    <t>SERVICE CABLE CONECTORIZADO 12F OM4 MPO12-UPC(M)/MPO12-UPC(M) 0.8D3/0.8D3 4.0M - UT - LSZH - ACQUA - TIPO B</t>
  </si>
  <si>
    <t>TRUNK CABLE PRE-TERMINATED 12F OM4 MPO12-UPC(M)/MPO12-UPC(M) 0.8D3/0.8D3 4.0M - UT - LSZH - AQUA - TYPE B</t>
  </si>
  <si>
    <t>CABLE TRONCAL CONECTORIZADO 12F OM4 MPO12-UPC(M)/MPO12-UPC(M) 0.8D3/0.8D3 4.0M - UT - LSZH - ACQUA - TIPO B</t>
  </si>
  <si>
    <t>CORDAO DUPLEX CONECTORIZADO SM LC-UPC/LC-UPC 18.0M - COG - AZUL (A - A)</t>
  </si>
  <si>
    <t>DUPLEX OPTICAL PATCH CORD SM LC-UPC/LC-UPC 18.0M - OFN - BLUE (A - A)</t>
  </si>
  <si>
    <t>PATCH CORD OPTICO DUPLEX CONECTORIZADO SM LC-UPC/LC-UPC 18.0M - COG - AZUL (A - A)</t>
  </si>
  <si>
    <t>CORDAO MONOFIBRA CONECTORIZADO BLI A/B G-657A SC-APC/SC-APC 1.5M - COG - AZUL - D3</t>
  </si>
  <si>
    <t>SIMPLEX OPTICAL PATCH CORD BLI A/B G-657A SC-APC/SC-APC 1.5M - OFN - BLUE - D3</t>
  </si>
  <si>
    <t>PATCH CORD OPTICO MONOFIBRA CONECTORIZADO BLI A/B G-657A SC-APC/SC-APC 1.5M - COG - AZUL - D3</t>
  </si>
  <si>
    <t>CORDAO DUPLEX CONECTORIZADO SM E2000-APC/SC-APC 15.0M - COG - AZUL</t>
  </si>
  <si>
    <t>DUPLEX OPTICAL PATCH CORD SM E2000-APC/SC-APC 15.0M - OFN - BLUE</t>
  </si>
  <si>
    <t>PATCH CORD OPTICO DUPLEX CONECTORIZADO SM E2000-APC/SC-APC 15.0M - COG - AZUL</t>
  </si>
  <si>
    <t>SERVICE CABLE CONECTORIZADO 48F OM4 MPO12-UPC(M)/MPO12-UPC(M) 0.8D3/0.8D3 15.0M - TS - LSZH - ACQUA - TIPO B</t>
  </si>
  <si>
    <t>TRUNK CABLE PRE-TERMINATED 48F OM4 MPO12-UPC(M)/MPO12-UPC(M) 0.8D3/0.8D3 15.0M - TS - LSZH - AQUA - TYPE B</t>
  </si>
  <si>
    <t>CABLE TRONCAL CONECTORIZADO 48F OM4 MPO12-UPC(M)/MPO12-UPC(M) 0.8D3/0.8D3 15.0M - TS - LSZH - ACQUA - TIPO B</t>
  </si>
  <si>
    <t>SERVICE CABLE CONECTORIZADO 24F SM LC-APC/LC-APC 1.0D2/1.0D2 108.0M - DDR-S-TS (PFV) - LSZH - PRETO/AZUL</t>
  </si>
  <si>
    <t>TRUNK CABLE PRE-TERMINATED 24F SM LC-APC/LC-APC 1.0D2/1.0D2 108.0M - DDR-S-TS (PFV) - LSZH - BLACK/BLUE</t>
  </si>
  <si>
    <t>CABLE TRONCAL CONECTORIZADO 24F SM LC-APC/LC-APC 1.0D2/1.0D2 108.0M - DDR-S-TS (PFV) - LSZH - NEGRO/AZUL</t>
  </si>
  <si>
    <t>SERVICE CABLE CONECTORIZADO 24F SM SC-APC/SC-APC 0.8D2/0.8D2 82.0M - DDR-S-TS (PFV) - LSZH - PRETO/AZUL</t>
  </si>
  <si>
    <t>TRUNK CABLE PRE-TERMINATED 24F SM SC-APC/SC-APC 0.8D2/0.8D2 82.0M - DDR-S-TS (PFV) - LSZH - BLACK/BLUE</t>
  </si>
  <si>
    <t>CABLE TRONCAL CONECTORIZADO 24F SM SC-APC/SC-APC 0.8D2/0.8D2 82.0M - DDR-S-TS (PFV) - LSZH - NEGRO/AZUL</t>
  </si>
  <si>
    <t>SERVICE CABLE CONECTORIZADO 24F SM SC-APC/SC-APC 0.8D2/0.8D2 110.0M - DDR-S-TS (PFV) - LSZH - PRETO/AZUL</t>
  </si>
  <si>
    <t>TRUNK CABLE PRE-TERMINATED 24F SM SC-APC/SC-APC 0.8D2/0.8D2 110.0M - DDR-S-TS (PFV) - LSZH - BLACK/BLUE</t>
  </si>
  <si>
    <t>CABLE TRONCAL CONECTORIZADO 24F SM SC-APC/SC-APC 0.8D2/0.8D2 110.0M - DDR-S-TS (PFV) - LSZH - NEGRO/AZUL</t>
  </si>
  <si>
    <t>SERVICE CABLE CONECTORIZADO 24F SM SC-APC/SC-APC 0.8D2/0.8D2 85.0M - DDR-S-TS (PFV) - LSZH - PRETO/AZUL</t>
  </si>
  <si>
    <t>TRUNK CABLE PRE-TERMINATED 24F SM SC-APC/SC-APC 0.8D2/0.8D2 85.0M - DDR-S-TS (PFV) - LSZH - BLACK/BLUE</t>
  </si>
  <si>
    <t>CABLE TRONCAL CONECTORIZADO 24F SM SC-APC/SC-APC 0.8D2/0.8D2 85.0M - DDR-S-TS (PFV) - LSZH - NEGRO/AZUL</t>
  </si>
  <si>
    <t>SERVICE CABLE CONECTORIZADO 12F SM BLI A/B G-657A SC-APC/SC-APC 0.8D2/0.8D2 60.0M - UT- LSZH - AZUL</t>
  </si>
  <si>
    <t>TRUNK CABLE PRE-TERMINATED 12F SM BLI A/B G-657A SC-APC/SC-APC 0.8D2/0.8D2 60.0M - UT- LSZH - BLUE</t>
  </si>
  <si>
    <t>CABLE TRONCAL CONECTORIZADO 12F SM BLI A/B G-657A SC-APC/SC-APC 0.8D2/0.8D2 60.0M - UT- LSZH - AZUL</t>
  </si>
  <si>
    <t>SERVICE CABLE CONECTORIZADO 12F SM BLI A/B G-657A MPO12-APC(M)/MPO12-APC(M) 0.8D3/0.8D3 305.0M - UT - LSZH - AMARELO - TIPO B</t>
  </si>
  <si>
    <t>TRUNK CABLE PRE-TERMINATED 12F SM BLI A/B G-657A MPO12-APC(M)/MPO12-APC(M) 0.8D3/0.8D3 305.0M - UT - LSZH - YELLOW - TYPE B</t>
  </si>
  <si>
    <t>CABLE TRONCAL CONECTORIZADO 12F SM BLI A/B G-657A MPO12-APC(M)/MPO12-APC(M) 0.8D3/0.8D3 305.0M - UT - LSZH - AMARILLO - TIPO B</t>
  </si>
  <si>
    <t>SERVICE CABLE CONECTORIZADO 12F SM BLI A/B G-657A MPO12-APC(M)/MPO12-APC(M) 0.8D3/0.8D3 250.0M - UT - LSZH - AMARELO - TIPO B</t>
  </si>
  <si>
    <t>TRUNK CABLE PRE-TERMINATED 12F SM BLI A/B G-657A MPO12-APC(M)/MPO12-APC(M) 0.8D3/0.8D3 250.0M - UT - LSZH - YELLOW - TYPE B</t>
  </si>
  <si>
    <t>CABLE TRONCAL CONECTORIZADO 12F SM BLI A/B G-657A MPO12-APC(M)/MPO12-APC(M) 0.8D3/0.8D3 250.0M - UT - LSZH - AMARILLO - TIPO B</t>
  </si>
  <si>
    <t>SERVICE CABLE CONECTORIZADO 24F OM4 MPO12-UPC(M)/MPO12-UPC(M) 0.8D3/0.8D3 330.0M - DDR-S-TS (PFV) - LSZH - PRETO/ACQUA - TIPO B</t>
  </si>
  <si>
    <t>TRUNK CABLE PRE-TERMINATED 24F OM4 MPO12-UPC(M)/MPO12-UPC(M) 0.8D3/0.8D3 330.0M - DDR-S-TS (PFV) - LSZH - BLACK/AQUA - TYPE B</t>
  </si>
  <si>
    <t>CABLE TRONCAL CONECTORIZADO 24F OM4 MPO12-UPC(M)/MPO12-UPC(M) 0.8D3/0.8D3 330.0M - DDR-S-TS (PFV) - LSZH - NEGRO/ACQUA - TIPO B</t>
  </si>
  <si>
    <t>SERVICE CABLE CONECTORIZADOS MM ACQUA(45M DE BACKBONE OM4 6 VIAS - 72F E 12 UNID. DE CONECTORIZAÇÃO MPO/MPO MM TIPO A)</t>
  </si>
  <si>
    <t>BACKBONE MM 6 VIAS (72 FIBRAS) - 45 METROS (TRUNK CABLE PRE-TERMINATED 72F OM4 MPO12-UPC(M)/MPO12-UPC(M) 1.0D3/1.0D3 43.0M - TS - LSZH - AQUA - TYPE A)</t>
  </si>
  <si>
    <t>BACKBONE MM 6 VIAS (72 FIBRAS) - 45 METROS (CABLE TRONCAL CONECTORIZADO 72F OM4 MPO12-UPC(M)/MPO12-UPC(M) 1.0D3/1.0D3 43.0M - TS - LSZH - ACQUA - TIPO A)</t>
  </si>
  <si>
    <t>SERVICE CABLE CONECTORIZADOS MM ACQUA(39M DE BACKBONE OM4 6 VIAS - 72F E 12 UNID. DE CONECTORIZAÇÃO MPO/MPO MM TIPO A)</t>
  </si>
  <si>
    <t>BACKBONE MM 6 VIAS (72 FIBRAS) - 39 METROS (TRUNK CABLE PRE-TERMINATED 72F OM4 MPO12-UPC(M)/MPO12-UPC(M) 1.0D3/1.0D3 37.0M - TS - LSZH - AQUA - TYPE A)</t>
  </si>
  <si>
    <t>BACKBONE MM 6 VIAS (72 FIBRAS) - 39 METROS (CABLE TRONCAL CONECTORIZADO 72F OM4 MPO12-UPC(M)/MPO12-UPC(M) 1.0D3/1.0D3 37.0M - TS - LSZH - ACQUA - TIPO A)</t>
  </si>
  <si>
    <t>SERVICE CABLE CONECTORIZADOS MM ACQUA(26M DE BACKBONE OM4 6 VIAS - 72F E 12 UNID. DE CONECTORIZAÇÃO MPO/MPO MM TIPO A)</t>
  </si>
  <si>
    <t>BACKBONE MM 6 VIAS (72 FIBRAS) - 26 METROS (TRUNK CABLE PRE-TERMINATED 72F OM4 MPO12-UPC(M)/MPO12-UPC(M) 1.0D3/1.0D3 24.0M - TS - LSZH - AQUA - TYPE A)</t>
  </si>
  <si>
    <t>BACKBONE MM 6 VIAS (72 FIBRAS) - 26 METROS (CABLE TRONCAL CONECTORIZADO 72F OM4 MPO12-UPC(M)/MPO12-UPC(M) 1.0D3/1.0D3 24.0M - TS - LSZH - ACQUA - TIPO A)</t>
  </si>
  <si>
    <t>SERVICE CABLE CONECTORIZADO 02F 62.5 LC-UPC/LC-UPC 1.0D2/1.0D2 60.0M - TIGHT-AR (PFV) - LSZH - PRETO/LARANJA (2X CAMISA DE PUXAMENTO IP65)</t>
  </si>
  <si>
    <t>TRUNK CABLE PRE-TERMINATED 02F 62.5 LC-UPC/LC-UPC 1.0D2/1.0D2 60.0M - TIGHT-AR (PFV) - LSZH - BLACK/ORANGE (2X CAMISA DE PUXAMENTO IP65)</t>
  </si>
  <si>
    <t>CABLE TRONCAL CONECTORIZADO 02F 62.5 LC-UPC/LC-UPC 1.0D2/1.0D2 60.0M - TIGHT-AR (PFV) - LSZH - NEGRO/NARANJA (2X CAMISA DE PUXAMENTO IP65)</t>
  </si>
  <si>
    <t>SERVICE CABLE CONECTORIZADO 12F SM BLI A/B G-657A SC-APC/NC 0.8D2 40.0M - UT - LSZH - AZUL</t>
  </si>
  <si>
    <t>TRUNK CABLE PRE-TERMINATED 12F SM BLI A/B G-657A SC-APC/NC 0.8D2 40.0M - UT - LSZH - BLUE</t>
  </si>
  <si>
    <t>CABLE TRONCAL CONECTORIZADO 12F SM BLI A/B G-657A SC-APC/NC 0.8D2 40.0M - UT - LSZH - AZUL</t>
  </si>
  <si>
    <t>CORDAO MONOFIBRA CONECTORIZADO SM FC-APC/FC-UPC 5.0M - COG - AZUL - D3</t>
  </si>
  <si>
    <t>SIMPLEX OPTICAL PATCH CORD SM FC-APC/FC-UPC 5.0M - OFN - BLUE - D3</t>
  </si>
  <si>
    <t>PATCH CORD OPTICO MONOFIBRA CONECTORIZADO SM FC-APC/FC-UPC 5.0M - COG - AZUL - D3</t>
  </si>
  <si>
    <t>SERVICE CABLE CONECTORIZADOS MM ACQUA(42M DE BACKBONE OM4 6 VIAS - 72F E 12 UNID. DE CONECTORIZAÇÃO MPO/MPO MM TIPO A)</t>
  </si>
  <si>
    <t>BACKBONE MM 6 VIAS (72 FIBRAS) - 42 METROS (TRUNK CABLE PRE-TERMINATED 72F OM4 MPO12-UPC(M)/MPO12-UPC(M) 1.0D3/1.0D3 40.0M - TS - LSZH - AQUA - TYPE A)</t>
  </si>
  <si>
    <t>BACKBONE MM 6 VIAS (72 FIBRAS) - 42 METROS (CABLE TRONCAL CONECTORIZADO 72F OM4 MPO12-UPC(M)/MPO12-UPC(M) 1.0D3/1.0D3 40.0M - TS - LSZH - ACQUA - TIPO A)</t>
  </si>
  <si>
    <t>CORDAO MONOFIBRA CONECTORIZADO SM FC-APC/LC-UPC 8.0M - COG - AZUL</t>
  </si>
  <si>
    <t>SIMPLEX OPTICAL PATCH CORD SM FC-APC/LC-UPC 8.0M - OFN - BLUE</t>
  </si>
  <si>
    <t>PATCH CORD OPTICO MONOFIBRA CONECTORIZADO SM FC-APC/LC-UPC 8.0M - COG - AZUL</t>
  </si>
  <si>
    <t>EXTENSAO DUPLEX 62.5 SC-APC 2.5M - COG - LARANJA - D2</t>
  </si>
  <si>
    <t>DUPLEX OPTICAL PIGTAIL 62.5 SC-APC 2.5M - OFN - ORANGE - D2</t>
  </si>
  <si>
    <t>EXTENSION DUPLEX 62.5 SC-APC 2.5M - COG - NARANJA - D2</t>
  </si>
  <si>
    <t>SERVICE CABLE CONECTORIZADO 08F SM BLI A/B G-657A SC-APC/SC-APC 0.7D2/0.7D2 150M - TIGHT - LSZH - AZUL</t>
  </si>
  <si>
    <t>TRUNK CABLE PRE-TERMINATED 08F SM BLI A/B G-657A SC-APC/SC-APC 0.7D2/0.7D2 150M - TIGHT - LSZH - BLUE</t>
  </si>
  <si>
    <t>CABLE TRONCAL CONECTORIZADO 08F SM BLI A/B G-657A SC-APC/SC-APC 0.7D2/0.7D2 150M - TIGHT - LSZH - AZUL</t>
  </si>
  <si>
    <t>CORDAO MONOFIBRA CONECTORIZADO SM FC-UPC/SC-UPC 3.0M - COG - AZUL - D3</t>
  </si>
  <si>
    <t>SIMPLEX OPTICAL PATCH CORD SM FC-UPC/SC-UPC 3.0M - OFN - BLUE - D3</t>
  </si>
  <si>
    <t>PATCH CORD OPTICO MONOFIBRA CONECTORIZADO SM FC-UPC/SC-UPC 3.0M - COG - AZUL - D3</t>
  </si>
  <si>
    <t>CORDAO DUPLEX CONECTORIZADO 62.5 FC-UPC/SC-UPC 3.0M - COG - LARANJA</t>
  </si>
  <si>
    <t>DUPLEX OPTICAL PATCH CORD 62.5 FC-UPC/SC-UPC 3.0M - OFN - ORANGE</t>
  </si>
  <si>
    <t>PATCH CORD OPTICO DUPLEX CONECTORIZADO 62.5 FC-UPC/SC-UPC 3.0M - COG - NARANJA</t>
  </si>
  <si>
    <t>SERVICE CABLE CONECTORIZADO 12F OM4 MPO12-UPC(M)/MPO12-UPC(M) 0.8D3/0.8D3 150.0M - UT - LSZH - ACQUA - TIPO B</t>
  </si>
  <si>
    <t>TRUNK CABLE PRE-TERMINATED 12F OM4 MPO12-UPC(M)/MPO12-UPC(M) 0.8D3/0.8D3 150.0M - UT - LSZH - AQUA - TYPE B</t>
  </si>
  <si>
    <t>CABLE TRONCAL CONECTORIZADO 12F OM4 MPO12-UPC(M)/MPO12-UPC(M) 0.8D3/0.8D3 150.0M - UT - LSZH - ACQUA - TIPO B</t>
  </si>
  <si>
    <t>SERVICE CABLE CONECTORIZADO 12F OM4 MPO12-UPC(M)/MPO12-UPC(M) 0.8D3/0.8D3 170.0M - UT - LSZH - ACQUA - TIPO B</t>
  </si>
  <si>
    <t>TRUNK CABLE PRE-TERMINATED 12F OM4 MPO12-UPC(M)/MPO12-UPC(M) 0.8D3/0.8D3 170.0M - UT - LSZH - AQUA - TYPE B</t>
  </si>
  <si>
    <t>CABLE TRONCAL CONECTORIZADO 12F OM4 MPO12-UPC(M)/MPO12-UPC(M) 0.8D3/0.8D3 170.0M - UT - LSZH - ACQUA - TIPO B</t>
  </si>
  <si>
    <t>SERVICE CABLE CONECTORIZADO 48F OM4 MPO12-UPC(M)/MPO12-UPC(M) 0.8D3/0.8D3 43.0M - TS - LSZH - ACQUA - TIPO B</t>
  </si>
  <si>
    <t>TRUNK CABLE PRE-TERMINATED 48F OM4 MPO12-UPC(M)/MPO12-UPC(M) 0.8D3/0.8D3 43.0M - TS - LSZH - AQUA - TYPE B</t>
  </si>
  <si>
    <t>CABLE TRONCAL CONECTORIZADO 48F OM4 MPO12-UPC(M)/MPO12-UPC(M) 0.8D3/0.8D3 43.0M - TS - LSZH - ACQUA - TIPO B</t>
  </si>
  <si>
    <t>SERVICE CABLE CONECTORIZADO 48F OM4 MPO12-UPC(M)/MPO12-UPC(M) 0.8D3/0.8D3 34.0M - TS - LSZH - ACQUA - TIPO B</t>
  </si>
  <si>
    <t>TRUNK CABLE PRE-TERMINATED 48F OM4 MPO12-UPC(M)/MPO12-UPC(M) 0.8D3/0.8D3 34.0M - TS - LSZH - AQUA - TYPE B</t>
  </si>
  <si>
    <t>CABLE TRONCAL CONECTORIZADO 48F OM4 MPO12-UPC(M)/MPO12-UPC(M) 0.8D3/0.8D3 34.0M - TS - LSZH - ACQUA - TIPO B</t>
  </si>
  <si>
    <t>SERVICE CABLE CONECTORIZADO FANOUT 12F OM4 LC-UPC/MPO12-UPC(F) 1.0D2/0.8D3 23.0M - UT - LSZH - TIPO A</t>
  </si>
  <si>
    <t>TRUNK CABLE PRE-TERMINATED FANOUT 12F OM4 LC-UPC/MPO12-UPC(F) 1.0D2/0.8D3 23.0M - UT - LSZH - TYPE A</t>
  </si>
  <si>
    <t>CABLE TRONCAL CONECTORIZADO FANOUT 12F OM4 LC-UPC/MPO12-UPC(F) 1.0D2/0.8D3 23.0M - UT - LSZH - TIPO A</t>
  </si>
  <si>
    <t>SERVICE CABLE CONECTORIZADO 02F 62.5 LC-UPC/ST-UPC 2.0D2/2.0D2 59.0M - TIGHT - RISER - PRETO - IO</t>
  </si>
  <si>
    <t>TRUNK CABLE PRE-TERMINATED 02F 62.5 LC-UPC/ST-UPC 2.0D2/2.0D2 59.0M - TIGHT - RISER - BLACK - IO</t>
  </si>
  <si>
    <t>CABLE TRONCAL CONECTORIZADO 02F 62.5 LC-UPC/ST-UPC 2.0D2/2.0D2 59.0M - TIGHT - RISER - NEGRO - IO</t>
  </si>
  <si>
    <t>SERVICE CABLE CONECTORIZADO 02F 62.5 LC-UPC/ST-UPC 2.0D2/2.0D2 54.0M - TIGHT - RISER - PRETO - IO</t>
  </si>
  <si>
    <t>TRUNK CABLE PRE-TERMINATED 02F 62.5 LC-UPC/ST-UPC 2.0D2/2.0D2 54.0M - TIGHT - RISER - BLACK - IO</t>
  </si>
  <si>
    <t>CABLE TRONCAL CONECTORIZADO 02F 62.5 LC-UPC/ST-UPC 2.0D2/2.0D2 54.0M - TIGHT - RISER - NEGRO - IO</t>
  </si>
  <si>
    <t>SERVICE CABLE CONECTORIZADO FANOUT 12F OM4 LC-UPC/MPO12-UPC(M) 1.0D2/0.8D3 30.0M - UT - LSZH - ACQUA - TIPO A</t>
  </si>
  <si>
    <t>TRUNK CABLE PRE-TERMINATED FANOUT 12F OM4 LC-UPC/MPO12-UPC(M) 1.0D2/0.8D2 30.0M - UT - LSZH - AQUA - TYPE A</t>
  </si>
  <si>
    <t>CABLE TRONCAL CONECTORIZADO FANOUT 12F OM4 LC-UPC/MPO12-UPC(M) 1.0D2/0.8D2 30.0M - UT - LSZH - ACQUA - TIPO A</t>
  </si>
  <si>
    <t>SERVICE CABLE CONECTORIZADO 24F SM LC-APC/LC-APC 1.0D2/1.0D2 59.0M - DDR-S-TS (PFV) - LSZH - PRETO/AZUL</t>
  </si>
  <si>
    <t>TRUNK CABLE PRE-TERMINATED 24F SM LC-APC/LC-APC 1.0D2/1.0D2 59.0M - DDR-S-TS (PFV) - LSZH - BLACK/BLUE</t>
  </si>
  <si>
    <t>CABLE TRONCAL CONECTORIZADO 24F SM LC-APC/LC-APC 1.0D2/1.0D2 59.0M - DDR-S-TS (PFV) - LSZH - NEGRO/AZUL</t>
  </si>
  <si>
    <t>SERVICE CABLE CONECTORIZADO 24F SM SC-APC/SC-APC 0.8D2/0.8D2 122.0M - DDR-S-TS (PFV) - LSZH - PRETO/AZUL</t>
  </si>
  <si>
    <t>TRUNK CABLE PRE-TERMINATED 24F SM SC-APC/SC-APC 0.8D2/0.8D2 122.0M - DDR-S-TS (PFV) - LSZH - BLACK/BLUE</t>
  </si>
  <si>
    <t>CABLE TRONCAL CONECTORIZADO 24F SM SC-APC/SC-APC 0.8D2/0.8D2 122.0M - DDR-S-TS (PFV) - LSZH - NEGRO/AZUL</t>
  </si>
  <si>
    <t>SERVICE CABLE CONECTORIZADO 24F SM SC-APC/SC-APC 0.8D2/0.8D2 74.0M - DDR-S-TS (PFV) - LSZH - PRETO/AZUL</t>
  </si>
  <si>
    <t>TRUNK CABLE PRE-TERMINATED 24F SM SC-APC/SC-APC 0.8D2/0.8D2 74.0M - DDR-S-TS (PFV) - LSZH - BLACK/BLUE</t>
  </si>
  <si>
    <t>CABLE TRONCAL CONECTORIZADO 24F SM SC-APC/SC-APC 0.8D2/0.8D2 74.0M - DDR-S-TS (PFV) - LSZH - NEGRO/AZUL</t>
  </si>
  <si>
    <t>SERVICE CABLE CONECTORIZADO 24F OM4 MPO12-UPC(M)/MPO12-UPC(M) 0.8D3/0.8D3 75.0M - TS - LSZH - ACQUA - TIPO B</t>
  </si>
  <si>
    <t>TRUNK CABLE PRE-TERMINATED 24F OM4 MPO12-UPC(M)/MPO12-UPC(M) 0.8D3/0.8D3 75.0M - TS - LSZH - AQUA - TYPE B</t>
  </si>
  <si>
    <t>CABLE TRONCAL CONECTORIZADO 24F OM4 MPO12-UPC(M)/MPO12-UPC(M) 0.8D3/0.8D3 75.0M - TS - LSZH - ACQUA - TIPO B</t>
  </si>
  <si>
    <t>SERVICE CABLE CONECTORIZADO 02F 62.5 LC-UPC/LC-UPC 1.0D2/1.0D2 20.0M - TIGHT - LSZH - LARANJA (A - B) (1X CAMISA DE PUXAMENTO IP65)</t>
  </si>
  <si>
    <t>TRUNK CABLE PRE-TERMINATED 02F 62.5 LC-UPC/LC-UPC 1.0D2/1.0D2 20.0M - TIGHT - LSZH - BLUE (A - B) (1X CAMISA DE PUXAMENTO IP65)</t>
  </si>
  <si>
    <t>CABLE TRONCAL CONECTORIZADO 02F 62.5 LC-UPC/LC-UPC 1.0D2/1.0D2 20.0M - TIGHT - LSZH - AZUL (A - B) (1X CAMISA DE PUXAMENTO IP65)</t>
  </si>
  <si>
    <t>SERVICE CABLE CONECTORIZADO 24F OM4 MPO12-UPC(M)/MPO12-UPC(M) 0.8D3/0.8D3 270.0M - DDR-S-TS (PFV) - LSZH - PRETO/ACQUA - TIPO B</t>
  </si>
  <si>
    <t>TRUNK CABLE PRE-TERMINATED 24F OM4 MPO12-UPC(M)/MPO12-UPC(M) 0.8D3/0.8D3 270.0M - DDR-S-TS (PFV) - LSZH - BLACK/AQUA - TYPE B</t>
  </si>
  <si>
    <t>CABLE TRONCAL CONECTORIZADO 24F OM4 MPO12-UPC(M)/MPO12-UPC(M) 0.8D3/0.8D3 270.0M - DDR-S-TS (PFV) - LSZH - NEGRO/ACQUA - TIPO B</t>
  </si>
  <si>
    <t>CORDAO MONOFIBRA CONECTORIZADO BLI A/B G-657A SC-APC/SC-APC 2.5M - COG - CINZA - D3</t>
  </si>
  <si>
    <t>SIMPLEX OPTICAL PATCH CORD BLI A/B G-657A SC-APC/SC-APC 2.5M - OFN - GRAY - D3</t>
  </si>
  <si>
    <t>PATCH CORD OPTICO MONOFIBRA CONECTORIZADO BLI A/B G-657A SC-APC/SC-APC 2.5M - COG - GRIS - D3</t>
  </si>
  <si>
    <t>CORDAO MONOFIBRA CONECTORIZADO SM E2000-APC/FC-UPC 5.0M - COG - AZUL - D3</t>
  </si>
  <si>
    <t>SIMPLEX OPTICAL PATCH CORD SM E2000-APC/FC-UPC 5.0M - OFN - BLUE - D3</t>
  </si>
  <si>
    <t>PATCH CORD OPTICO MONOFIBRA CONECTORIZADO SM E2000-APC/FC-UPC 5.0M - COG - AZUL - D3</t>
  </si>
  <si>
    <t>CORDAO DUPLEX CONECTORIZADO 50.0 FC-UPC/ST-UPC 10.0M - COG - AMARELO</t>
  </si>
  <si>
    <t>DUPLEX OPTICAL PATCH CORD 50.0 FC-UPC/ST-UPC 10.0M - OFN - YELLOW</t>
  </si>
  <si>
    <t>PATCH CORD OPTICO DUPLEX CONECTORIZADO 50.0 FC-UPC/ST-UPC 10.0M - COG - AMARILLO</t>
  </si>
  <si>
    <t>CORDAO MONOFIBRA CONECTORIZADO SM LC-UPC/LC-UPC 15.0M - COG - AZUL - D3</t>
  </si>
  <si>
    <t>SIMPLEX OPTICAL PATCH CORD SM LC-UPC/LC-UPC 15.0M - OFN - BLUE - D3</t>
  </si>
  <si>
    <t>PATCH CORD OPTICO MONOFIBRA CONECTORIZADO SM LC-UPC/LC-UPC 15.0M - COG - AZUL - D3</t>
  </si>
  <si>
    <t>CORDAO MONOFIBRA CONECTORIZADO SM E2000-APC/SC-UPC 50.0M - COG - AZUL</t>
  </si>
  <si>
    <t>SIMPLEX OPTICAL PATCH CORD SM E2000-APC/SC-UPC 50.0M - OFN - BLUE</t>
  </si>
  <si>
    <t>PATCH CORD OPTICO MONOFIBRA CONECTORIZADO SM E2000-APC/SC-UPC 50.0M - COG - AZUL</t>
  </si>
  <si>
    <t>CORDAO MONOFIBRA CONECTORIZADO BLI A/B G-657A SC-APC/SC-APC 25.0M - COG - CINZA - D3</t>
  </si>
  <si>
    <t>SIMPLEX OPTICAL PATCH CORD BLI A/B G-657A SC-APC/SC-APC 25.0M - OFN - GRAY - D3</t>
  </si>
  <si>
    <t>PATCH CORD OPTICO MONOFIBRA CONECTORIZADO BLI A/B G-657A SC-APC/SC-APC 25.0M - COG - GRIS - D3</t>
  </si>
  <si>
    <t>CORDAO MONOFIBRA CONECTORIZADO SM FC-APC/LC-UPC 20.0M - COG - AZUL</t>
  </si>
  <si>
    <t>SIMPLEX OPTICAL PATCH CORD SM FC-APC/LC-UPC 20.0M - OFN - BLUE</t>
  </si>
  <si>
    <t>PATCH CORD OPTICO MONOFIBRA CONECTORIZADO SM FC-APC/LC-UPC 20.0M - COG - AZUL</t>
  </si>
  <si>
    <t>SERVICE CABLE CONECTORIZADO 24F OM4 MPO12-UPC(M)/MPO12-UPC(M) 0.8D3/0.8D3 65.0M - TS - LSZH - ACQUA - TIPO B</t>
  </si>
  <si>
    <t>TRUNK CABLE PRE-TERMINATED 24F OM4 MPO12-UPC(M)/MPO12-UPC(M) 0.8D3/0.8D3 65.0M - TS - LSZH - AQUA - TYPE B</t>
  </si>
  <si>
    <t>CABLE TRONCAL CONECTORIZADO 24F OM4 MPO12-UPC(M)/MPO12-UPC(M) 0.8D3/0.8D3 65.0M - TS - LSZH - ACQUA - TIPO B</t>
  </si>
  <si>
    <t>CABO OPTICO CONECTORIZADO DROP COMPACTO FIG.8 LOW FRICTION BLI-CM-01-AR-LSZH SLIMCONNECTOR - CZ - ROLO 100M (DIRETO) (10302520109)</t>
  </si>
  <si>
    <t>OPTICAL CABLE DROP COMPACT DROP FIG.8 LOW FRICTION BLI-CM-01-AR-LSZH SLIMCONNECTOR - CZ - ROLL 100M (DIRECT) (10302520109)</t>
  </si>
  <si>
    <t>CABLE OPTICO CONECTORIZADO DROP COMPACTO FIG.8 LOW FRICTION BLI-CM-01-AR-LSZH SLIMCONNECTOR - CZ - ROLLO 100M (DIRECTO) (10302520109)</t>
  </si>
  <si>
    <t>SERVICE CABLE CONECTORIZADO 72F SM MPO12-APC(M)/MPO12-APC(M) 0.8D3/0.8D3 105.0M - TS - LSZH - AZUL - TIPO B</t>
  </si>
  <si>
    <t>TRUNK CABLE PRE-TERMINATED 72F SM MPO12-APC(M)/MPO12-APC(M) 0.8D3/0.8D3 105.0M - TS - LSZH - BLUE - TYPE B</t>
  </si>
  <si>
    <t>CABLE TRONCAL CONECTORIZADO 72F SM MPO12-APC(M)/MPO12-APC(M) 0.8D3/0.8D3 105.0M - TS - LSZH - AZUL  - TIPO B</t>
  </si>
  <si>
    <t>SERVICE CABLE CONECTORIZADO 72F SM MPO12-APC(M)/MPO12-APC(M) 0.8D3/0.8D3 85.0M - TS - LSZH - AZUL - TIPO B</t>
  </si>
  <si>
    <t>TRUNK CABLE PRE-TERMINATED 72F SM MPO12-APC(M)/MPO12-APC(M) 0.8D3/0.8D3 85.0M - TS - LSZH - BLUE - TYPE B</t>
  </si>
  <si>
    <t>CABLE TRONCAL CONECTORIZADO 72F SM MPO12-APC(M)/MPO12-APC(M) 0.8D3/0.8D3 85.0M - TS - LSZH - AZUL  - TIPO B</t>
  </si>
  <si>
    <t>SERVICE CABLE CONECTORIZADO 12F OM3 MPO12-UPC(M)/MPO12-UPC(M) 0.8D3/0.8D3 320.0M - UT - LSZH - ACQUA - TIPO B</t>
  </si>
  <si>
    <t>TRUNK CABLE PRE-TERMINATED 12F OM3 MPO12-UPC(M)/MPO12-UPC(M) 0.8D3/0.8D3 320.0M - UT - LSZH - AQUA - TYPE B</t>
  </si>
  <si>
    <t>CABLE TRONCAL CONECTORIZADO 12F OM3 MPO12-UPC(M)/MPO12-UPC(M) 0.8D3/0.8D3 320.0M - UT - LSZH - ACQUA  - TIPO B</t>
  </si>
  <si>
    <t>CABO OPTICO CONECTORIZADO DROP COMPACTO FIG.8 LOW FRICTION BLI-CM-01-AR-LSZH SLIMCONNECTOR - CZ - RIB 300M (DIRETO) (10302520116)</t>
  </si>
  <si>
    <t>OPTICAL CABLE DROP COMPACT DROP FIG.8 LOW FRICTION BLI-CM-01-AR-LSZH SLIMCONNECTOR - CZ - RIB 300M (DIRECT) (10302520116)</t>
  </si>
  <si>
    <t>CABLE OPTICO CONECTORIZADO DROP COMPACTO FIG.8 LOW FRICTION BLI-CM-01-AR-LSZH SLIMCONNECTOR - CZ - RIB 300M (DIRECTO) (10302520116)</t>
  </si>
  <si>
    <t>CABO OPTICO CONECTORIZADO DROP COMPACTO FIG.8 LOW FRICTION BLI-CM-01-AR-LSZH SLIMCONNECTOR - CZ - RIB 220M (DIRETO) (10302520110)</t>
  </si>
  <si>
    <t>OPTICAL CABLE DROP COMPACT DROP FIG.8 LOW FRICTION BLI-CM-01-AR-LSZH SLIMCONNECTOR - CZ - RIB 220M (DIRECT) (10302520110)</t>
  </si>
  <si>
    <t>CABLE OPTICO CONECTORIZADO DROP COMPACTO FIG.8 LOW FRICTION BLI-CM-01-AR-LSZH SLIMCONNECTOR - CZ - RIB 220M (DIRECTO) (10302520110)</t>
  </si>
  <si>
    <t>CABO OPTICO CONECTORIZADO DROP COMPACTO FIG.8 LOW FRICTION BLI-CM-01-AR-LSZH SLIMCONNECTOR - CZ - ROLO 50M (DIRETO) (10302520114)</t>
  </si>
  <si>
    <t>OPTICAL CABLE DROP COMPACT DROP FIG.8 LOW FRICTION BLI-CM-01-AR-LSZH SLIMCONNECTOR - CZ - ROLL 50M (DIRECT) (10302520114)</t>
  </si>
  <si>
    <t>CABLE OPTICO CONECTORIZADO DROP COMPACTO FIG.8 LOW FRICTION BLI-CM-01-AR-LSZH SLIMCONNECTOR - CZ - ROLLO 50M (DIRECTO) (10302520114)</t>
  </si>
  <si>
    <t>SERVICE CABLE CONECTORIZADO FANOUT 12F SM BLI A/B G-657A LC-UPC/MPO12-APC(F) 1.0D2/0.8D3 20.0M - UT - LSZH - AZUL - TIPO A</t>
  </si>
  <si>
    <t>TRUNK CABLE PRE-TERMINATED FANOUT 12F SM BLI A/B G-657A LC-UPC/MPO12-APC(F) 1.0D2/0.8D2 20.0M - UT - LSZH - BLUE - TYPE A</t>
  </si>
  <si>
    <t>CABLE TRONCAL CONECTORIZADO FANOUT 12F SM BLI A/B G-657A LC-UPC/MPO12-APC(F) 1.0D2/0.8D2 20.0M - UT - LSZH - AZUL - TIPO A</t>
  </si>
  <si>
    <t>SERVICE CABLE CONECTORIZADO 72F SM MPO12-APC(M)/MPO12-APC(M) 0.8D3/0.8D3 65.0M - TS - LSZH - AZUL - TIPO B</t>
  </si>
  <si>
    <t>TRUNK CABLE PRE-TERMINATED 72F SM MPO12-APC(M)/MPO12-APC(M) 0.8D3/0.8D3 65.0M - TS - LSZH - BLUE - TYPE B</t>
  </si>
  <si>
    <t>CABLE TRONCAL CONECTORIZADO 72F SM MPO12-APC(M)/MPO12-APC(M) 0.8D3/0.8D3 65.0M - TS - LSZH - AZUL  - TIPO B</t>
  </si>
  <si>
    <t>SERVICE CABLE CONECTORIZADO 72F SM MPO12-APC(M)/MPO12-APC(M) 0.8D3/0.8D3 75.0M - TS - LSZH - AZUL - TIPO B</t>
  </si>
  <si>
    <t>TRUNK CABLE PRE-TERMINATED 72F SM MPO12-APC(M)/MPO12-APC(M) 0.8D3/0.8D3 75.0M - TS - LSZH - BLUE - TYPE B</t>
  </si>
  <si>
    <t>CABLE TRONCAL CONECTORIZADO 72F SM MPO12-APC(M)/MPO12-APC(M) 0.8D3/0.8D3 75.0M - TS - LSZH - AZUL  - TIPO B</t>
  </si>
  <si>
    <t>CABO OPTICO CONECTORIZADO DROP COMPACTO FIG.8 LOW FRICTION BLI-CM-01-AR-LSZH SLIMCONNECTOR - CZ - ROLO 150M (DIRETO) (10302520115)</t>
  </si>
  <si>
    <t>OPTICAL CABLE DROP COMPACT DROP FIG.8 LOW FRICTION BLI-CM-01-AR-LSZH SLIMCONNECTOR - CZ - ROLL 150M (DIRECT) (10302520115)</t>
  </si>
  <si>
    <t>CABLE OPTICO CONECTORIZADO DROP COMPACTO FIG.8 LOW FRICTION BLI-CM-01-AR-LSZH SLIMCONNECTOR - CZ - ROLLO 150M (DIRECTO) (10302520115)</t>
  </si>
  <si>
    <t>SERVICE CABLE CONECTORIZADO 72F SM MPO12-APC(M)/MPO12-APC(M) 0.8D3/0.8D3 35.0M - TS - LSZH - AZUL - TIPO B</t>
  </si>
  <si>
    <t>TRUNK CABLE PRE-TERMINATED 72F SM MPO12-APC(M)/MPO12-APC(M) 0.8D3/0.8D3 35.0M - TS - LSZH - BLUE - TYPE B</t>
  </si>
  <si>
    <t>CABLE TRONCAL CONECTORIZADO 72F SM MPO12-APC(M)/MPO12-APC(M) 0.8D3/0.8D3 35.0M - TS - LSZH - AZUL  - TIPO B</t>
  </si>
  <si>
    <t>SERVICE CABLE CONECTORIZADO 72F OM4 MPO12-UPC(M)/MPO12-UPC(M) 0.8D3/0.8D3 105.0M - TS - LSZH - ACQUA - TIPO B</t>
  </si>
  <si>
    <t>TRUNK CABLE PRE-TERMINATED 72F OM4 MPO12-UPC(M)/MPO12-UPC(M) 0.8D3/0.8D3 105.0M - TS - LSZH - AQUA - TYPE B</t>
  </si>
  <si>
    <t>CABLE TRONCAL CONECTORIZADO 72F OM4 MPO12-UPC(M)/MPO12-UPC(M) 0.8D3/0.8D3 105.0M - TS - LSZH - ACQUA  - TIPO B</t>
  </si>
  <si>
    <t>BARRA DE ATERRAMENTO PARA RACK 45U</t>
  </si>
  <si>
    <t>ITMAX GROUNDING BAR</t>
  </si>
  <si>
    <t>BARRA DE PUESTA A TIERRA ITMAX</t>
  </si>
  <si>
    <t>ET02325</t>
  </si>
  <si>
    <t>a0A6100000blnnb</t>
  </si>
  <si>
    <t>SERVICE CABLE CONECTORIZADO 24F SM MPO12-APC(M)/MPO12-APC(M) 0.8D3/0.8D3 75.0M - TS - LSZH - AZUL - TIPO B</t>
  </si>
  <si>
    <t>TRUNK CABLE PRE-TERMINATED 24F SM MPO12-APC(M)/MPO12-APC(M) 0.8D3/0.8D3 75.0M - TS - LSZH - BLUE - TYPE B</t>
  </si>
  <si>
    <t>CABLE TRONCAL CONECTORIZADO 24F SM MPO12-APC(M)/MPO12-APC(M) 0.8D3/0.8D3 75.0M - TS - LSZH - AZUL  - TIPO B</t>
  </si>
  <si>
    <t>SERVICE CABLE CONECTORIZADO 24F SM MPO12-APC(M)/MPO12-APC(M) 0.8D3/0.8D3 175.0M - TS - LSZH - AZUL - TIPO B</t>
  </si>
  <si>
    <t>TRUNK CABLE PRE-TERMINATED 24F SM MPO12-APC(M)/MPO12-APC(M) 0.8D3/0.8D3 175.0M - TS - LSZH - BLUE - TYPE B</t>
  </si>
  <si>
    <t>CABLE TRONCAL CONECTORIZADO 24F SM MPO12-APC(M)/MPO12-APC(M) 0.8D3/0.8D3 175.0M - TS - LSZH - AZUL  - TIPO B</t>
  </si>
  <si>
    <t>SERVICE CABLE CONECTORIZADO 24F SM MPO12-APC(M)/MPO12-APC(M) 0.8D3/0.8D3 95.0M - TS - LSZH - AZUL - TIPO B</t>
  </si>
  <si>
    <t>TRUNK CABLE PRE-TERMINATED 24F SM MPO12-APC(M)/MPO12-APC(M) 0.8D3/0.8D3 95.0M - TS - LSZH - BLUE - TYPE B</t>
  </si>
  <si>
    <t>CABLE TRONCAL CONECTORIZADO 24F SM MPO12-APC(M)/MPO12-APC(M) 0.8D3/0.8D3 95.0M - TS - LSZH - AZUL  - TIPO B</t>
  </si>
  <si>
    <t>SERVICE CABLE CONECTORIZADO 24F SM MPO12-APC(M)/MPO12-APC(M) 0.8D3/0.8D3 230.0M - TS - LSZH - AZUL - TIPO B</t>
  </si>
  <si>
    <t>TRUNK CABLE PRE-TERMINATED 24F SM MPO12-APC(M)/MPO12-APC(M) 0.8D3/0.8D3 230.0M - TS - LSZH - BLUE - TYPE B</t>
  </si>
  <si>
    <t>CABLE TRONCAL CONECTORIZADO 24F SM MPO12-APC(M)/MPO12-APC(M) 0.8D3/0.8D3 230.0M - TS - LSZH - AZUL  - TIPO B</t>
  </si>
  <si>
    <t>SERVICE CABLE CONECTORIZADO 24F SM MPO12-APC(M)/MPO12-APC(M) 0.8D3/0.8D3 235.0M - TS - LSZH - AZUL - TIPO B</t>
  </si>
  <si>
    <t>TRUNK CABLE PRE-TERMINATED 24F SM MPO12-APC(M)/MPO12-APC(M) 0.8D3/0.8D3 235.0M - TS - LSZH - BLUE - TYPE B</t>
  </si>
  <si>
    <t>CABLE TRONCAL CONECTORIZADO 24F SM MPO12-APC(M)/MPO12-APC(M) 0.8D3/0.8D3 235.0M - TS - LSZH - AZUL  - TIPO B</t>
  </si>
  <si>
    <t>SERVICE CABLE CONECTORIZADO 24F SM MPO12-APC(M)/MPO12-APC(M) 0.8D3/0.8D3 90.0M - TS - LSZH - AZUL - TIPO B</t>
  </si>
  <si>
    <t>TRUNK CABLE PRE-TERMINATED 24F SM MPO12-APC(M)/MPO12-APC(M) 0.8D3/0.8D3 90.0M - TS - LSZH - BLUE - TYPE B</t>
  </si>
  <si>
    <t>CABLE TRONCAL CONECTORIZADO 24F SM MPO12-APC(M)/MPO12-APC(M) 0.8D3/0.8D3 90.0M - TS - LSZH - AZUL  - TIPO B</t>
  </si>
  <si>
    <t>CABLE TRONCAL CONECTORIZADO 144F SM G-652D MPO12-APC(M)/MPO12-APC(M) 0.8D3/0.8D3 30.0M - DDR-S-TS (PFV) - LSZH - NEGRO/AMARILLO  - TIPO B</t>
  </si>
  <si>
    <t>CABLE TRONCAL CONECTORIZADO 144F SM G-652D MPO12-APC(M)/MPO12-APC(M) 0.8D3/0.8D3 100.0M - DDR-S-TS (PFV) - LSZH - NEGRO/AMARILLO  - TIPO B</t>
  </si>
  <si>
    <t>CEIP FLEX 08F (CAIXA DE EMENDA INTERNA DE PAREDE COM SPLITTER 1X8 E 8 ADAPTADORES SC/APC) (10302570048)(B)</t>
  </si>
  <si>
    <t>SLIMBOX 8 FLEX INDOOR SPLITTER MODULE - (FIBER INTERNAL ADAPTER MODULE WITH SPLITTER 1x8 AND 8 SC/APC ADAPTERS - CEIP FLEX) (10302570048)(B)</t>
  </si>
  <si>
    <t>CEIP 08 FLEX (CAJA DE EMPALME INTERNA DE PARED CON SPLITTER 1x8 Y 8 ADAPTADORES SC/APC) (10302570048)(B)</t>
  </si>
  <si>
    <t>SERVICE CABLE CONECTORIZADO 12F SM BLI A/B G-657A MPO12-APC(M)/MPO12-APC(M) 0.8D3/0.8D3 5.0M - UT - LSZH - AMARELO - TIPO B</t>
  </si>
  <si>
    <t>TRUNK CABLE PRE-TERMINATED 12F SM BLI A/B G-657A MPO12-APC(M)/MPO12-APC(M) 0.8D3/0.8D3 5.0M - UT - LSZH - YELLOW - TYPE B</t>
  </si>
  <si>
    <t>CABLE TRONCAL CONECTORIZADO 12F SM BLI A/B G-657A MPO12-APC(M)/MPO12-APC(M) 0.8D3/0.8D3 5.0M - UT - LSZH - AMARILLO  - TIPO B</t>
  </si>
  <si>
    <t>RESERVADO CABO OPTICO CABO OPTICO CFOAC-BLI-CM-01-AR-LSZH G-657A2 CZ - BOBINA DPE (DROP COMPACTO FIG.8 LOW FRICTION)</t>
  </si>
  <si>
    <t>SERVICE CABLE CONECTORIZADO 48F OM4 MPO12-UPC(M)/MPO12-UPC(M) 0.8D3/0.8D3 36.0M - TS - LSZH - ACQUA - TIPO B</t>
  </si>
  <si>
    <t>TRUNK CABLE PRE-TERMINATED 48F OM4 MPO12-UPC(M)/MPO12-UPC(M) 0.8D3/0.8D3 36.0M - TS - LSZH - AQUA - TYPE B</t>
  </si>
  <si>
    <t>CABLE TRONCAL CONECTORIZADO 48F OM4 MPO12-UPC(M)/MPO12-UPC(M) 0.8D3/0.8D3 36.0M - TS - LSZH - ACQUA - TIPO B</t>
  </si>
  <si>
    <t>SERVICE CABLE CONECTORIZADO 24F SM LC-APC/LC-APC 1.0D2/1.0D2 61.0M - DDR-S-TS (PFV) - LSZH - PRETO/AZUL</t>
  </si>
  <si>
    <t>TRUNK CABLE PRE-TERMINATED 24F SM LC-APC/LC-APC 1.0D2/1.0D2 61.0M - DDR-S-TS (PFV) - LSZH - BLACK/BLUE</t>
  </si>
  <si>
    <t>CABLE TRONCAL CONECTORIZADO 24F SM LC-APC/LC-APC 1.0D2/1.0D2 61.0M - DDR-S-TS (PFV) - LSZH - NEGRO/AZUL</t>
  </si>
  <si>
    <t>SERVICE CABLE CONECTORIZADO 24F SM SC-APC/SC-APC 0.8D2/0.8D2 175.0M - DDR-S-TS (PFV) - LSZH - PRETO/AZUL</t>
  </si>
  <si>
    <t>TRUNK CABLE PRE-TERMINATED 24F SM SC-APC/SC-APC 0.8D2/0.8D2 175.0M - DDR-S-TS (PFV) - LSZH - BLACK/BLUE</t>
  </si>
  <si>
    <t>CABLE TRONCAL CONECTORIZADO 24F SM SC-APC/SC-APC 0.8D2/0.8D2 175.0M - DDR-S-TS (PFV) - LSZH - NEGRO/AZUL</t>
  </si>
  <si>
    <t>CORDAO MONOFIBRA CONECTORIZADO SM G-652D FC-APC/FC-UPC 10.0M - COG - AMARELO - D3</t>
  </si>
  <si>
    <t>SIMPLEX OPTICAL PATCH CORD SM G-652D FC-APC/FC-UPC 10.0M - OFN - YELLOW - D3</t>
  </si>
  <si>
    <t>PATCH CORD OPTICO MONOFIBRA CONECTORIZADO SM G-652D FC-APC/FC-UPC 10.0M - COG - AMARILLO - D3</t>
  </si>
  <si>
    <t>CORDAO MONOFIBRA CONECTORIZADO SM G-652D LC-UPC/SC-APC 2.0M - COG - AMARELO - D3</t>
  </si>
  <si>
    <t>SIMPLEX OPTICAL PATCH CORD SM G-652D LC-UPC/SC-APC 2.0M - OFN - YELLOW - D3</t>
  </si>
  <si>
    <t>PATCH CORD OPTICO MONOFIBRA CONECTORIZADO SM G-652D LC-UPC/SC-APC 2.0M - COG - AMARILLO - D3</t>
  </si>
  <si>
    <t>CORDAO MONOFIBRA CONECTORIZADO SM G-652D FC-UPC/SC-UPC 10.0M - COG - AMARELO - D3</t>
  </si>
  <si>
    <t>SIMPLEX OPTICAL PATCH CORD SM G-652D FC-UPC/SC-UPC 10.0M - OFN - YELLOW - D3</t>
  </si>
  <si>
    <t>PATCH CORD OPTICO MONOFIBRA CONECTORIZADO SM G-652D FC-UPC/SC-UPC 10.0M - COG - AMARILLO - D3</t>
  </si>
  <si>
    <t>CORDAO MONOFIBRA CONECTORIZADO SM G-652D FC-APC/SC-APC 5.0M - COG - AMARELO - D3</t>
  </si>
  <si>
    <t>SIMPLEX OPTICAL PATCH CORD SM G-652D FC-APC/SC-APC 5.0M - OFN - YELLOW - D3</t>
  </si>
  <si>
    <t>PATCH CORD OPTICO MONOFIBRA CONECTORIZADO SM G-652D FC-APC/SC-APC 5.0M - COG - AMARILLO - D3</t>
  </si>
  <si>
    <t>SERVICE CABLE CONECTORIZADO 24F SM SC-APC/SC-APC 0.8D2/0.8D2 50.0M - DDR-S-TS (PFV) - LSZH - PRETO/AZUL</t>
  </si>
  <si>
    <t>TRUNK CABLE PRE-TERMINATED 24F SM SC-APC/SC-APC 0.8D2/0.8D2 50.0M - DDR-S-TS (PFV) - LSZH - BLACK/BLUE</t>
  </si>
  <si>
    <t>CABLE TRONCAL CONECTORIZADO 24F SM SC-APC/SC-APC 0.8D2/0.8D2 50.0M - DDR-S-TS (PFV) - LSZH - NEGRO/AZUL</t>
  </si>
  <si>
    <t>SERVICE CABLE CONECTORIZADO 24F SM LC-APC/LC-APC 1.0D2/1.0D2 86.0M - DDR-S-TS (PFV) - LSZH - PRETO/AZUL</t>
  </si>
  <si>
    <t>TRUNK CABLE PRE-TERMINATED 24F SM LC-APC/LC-APC 1.0D2/1.0D2 86.0M - DDR-S-TS (PFV) - LSZH - BLACK/BLUE</t>
  </si>
  <si>
    <t>CABLE TRONCAL CONECTORIZADO 24F SM LC-APC/LC-APC 1.0D2/1.0D2 86.0M - DDR-S-TS (PFV) - LSZH - NEGRO/AZUL</t>
  </si>
  <si>
    <t>SERVICE CABLE CONECTORIZADO 24F SM SC-APC/SC-APC 0.8D2/0.8D2 142.0M - DDR-S-TS (PFV) - LSZH - PRETO/AZUL</t>
  </si>
  <si>
    <t>TRUNK CABLE PRE-TERMINATED 24F SM SC-APC/SC-APC 0.8D2/0.8D2 142.0M - DDR-S-TS (PFV) - LSZH - BLACK/BLUE</t>
  </si>
  <si>
    <t>CABLE TRONCAL CONECTORIZADO 24F SM SC-APC/SC-APC 0.8D2/0.8D2 142.0M - DDR-S-TS (PFV) - LSZH - NEGRO/AZUL</t>
  </si>
  <si>
    <t>SERVICE CABLE CONECTORIZADO 24F SM LC-APC/LC-APC 1.0D2/1.0D2 92.0M - DDR-S-TS (PFV) - LSZH - PRETO/AZUL</t>
  </si>
  <si>
    <t>TRUNK CABLE PRE-TERMINATED 24F SM LC-APC/LC-APC 1.0D2/1.0D2 92.0M - DDR-S-TS (PFV) - LSZH - BLACK/BLUE</t>
  </si>
  <si>
    <t>CABLE TRONCAL CONECTORIZADO 24F SM LC-APC/LC-APC 1.0D2/1.0D2 92.0M - DDR-S-TS (PFV) - LSZH - NEGRO/AZUL</t>
  </si>
  <si>
    <t>DIO BX24 SM SC-UPC - MONTADO COM ADAPTADORES OPTICOS</t>
  </si>
  <si>
    <t>ODF BX24 SM SC-UPC - ASSEMBLED WITH OPTICAL ADAPTERS</t>
  </si>
  <si>
    <t>ODF BX24 SM SC-UPC - ARMADO CON ADAPTADORES OPTICOS</t>
  </si>
  <si>
    <t>DIO BX24 SM LC-UPC - MONTADO COM ADAPTADORES OPTICOS</t>
  </si>
  <si>
    <t>ODF BX24 SM LC-UPC - ASSEMBLED WITH OPTICAL ADAPTERS</t>
  </si>
  <si>
    <t>ODF BX24 SM LC-UPC - ARMADO CON ADAPTADORES OPTICOS</t>
  </si>
  <si>
    <t>GRAMPO GUIA DE DESCIDA METÁLICO COM SUPORTE DE FIXAÇÃO EM ESTRUTURA DE CONCRETO PARA CABO OPGW 18,75MM</t>
  </si>
  <si>
    <t>GRAPA GUÍA DE DESCIDA METÁLICA CON SOPORTE DE FIJACIÓN EN ESTRUCTURA DE CONCRETO - OPGW 18,75MM</t>
  </si>
  <si>
    <t>CABO TRANSMISSAO DE DADOS GIGALAN AUGMENTED CAT.6A 23AWGX4P U/UTP BR CM 305M</t>
  </si>
  <si>
    <t>DATA CABLE GIGALAN AUGMENTED CAT.6A 23AWGX4P U/UTP BR CM 305M</t>
  </si>
  <si>
    <t>CABLE TRANSMISION DATOS GIGALAN AUGMENTED CAT.6A 23AWGX4P U/UTP BR CM 305M</t>
  </si>
  <si>
    <t>ET2489</t>
  </si>
  <si>
    <t>CAIXA DE TERMINAÇÃO ÓPTICA FK-CTO-8MC (1X8)</t>
  </si>
  <si>
    <t>SLIMBOX DROP TERMINAL FK-CTO-8MC (1X8)</t>
  </si>
  <si>
    <t>CAJA DE TERMINACION OPTICA FK-CTO-8MC (1X8)</t>
  </si>
  <si>
    <t>ET04090</t>
  </si>
  <si>
    <t>a0A6100001ZEGW3</t>
  </si>
  <si>
    <t>SERVICE CABLE CONECTORIZADO 24F OM3 MPO12-UPC(M)/MPO12-UPC(M) 0.8D3/0.8D3 64.0M - TS - LSZH - ACQUA - TIPO B</t>
  </si>
  <si>
    <t>TRUNK CABLE PRE-TERMINATED 24F OM3 MPO12-UPC(M)/MPO12-UPC(M) 0.8D3/0.8D3 64.0M - TS - LSZH - AQUA - TYPE B</t>
  </si>
  <si>
    <t>CABLE TRONCAL CONECTORIZADO 24F OM3 MPO12-UPC(M)/MPO12-UPC(M) 0.8D3/0.8D3 64.0M - TS - LSZH - ACQUA  - TIPO B</t>
  </si>
  <si>
    <t>SERVICE CABLE CONECTORIZADO 24F OM3 MPO12-UPC(M)/MPO12-UPC(M) 0.8D3/0.8D3 69.0M - TS - LSZH - ACQUA - TIPO B</t>
  </si>
  <si>
    <t>TRUNK CABLE PRE-TERMINATED 24F OM3 MPO12-UPC(M)/MPO12-UPC(M) 0.8D3/0.8D3 69.0M - TS - LSZH - AQUA - TYPE B</t>
  </si>
  <si>
    <t>CABLE TRONCAL CONECTORIZADO 24F OM3 MPO12-UPC(M)/MPO12-UPC(M) 0.8D3/0.8D3 69.0M - TS - LSZH - ACQUA  - TIPO B</t>
  </si>
  <si>
    <t>SERVICE CABLE CONECTORIZADO 24F OM3 MPO12-UPC(M)/MPO12-UPC(M) 0.8D3/0.8D3 74.0M - TS - LSZH - ACQUA - TIPO B</t>
  </si>
  <si>
    <t>TRUNK CABLE PRE-TERMINATED 24F OM3 MPO12-UPC(M)/MPO12-UPC(M) 0.8D3/0.8D3 74.0M - TS - LSZH - AQUA - TYPE B</t>
  </si>
  <si>
    <t>CABLE TRONCAL CONECTORIZADO 24F OM3 MPO12-UPC(M)/MPO12-UPC(M) 0.8D3/0.8D3 74.0M - TS - LSZH - ACQUA  - TIPO B</t>
  </si>
  <si>
    <t>SERVICE CABLE CONECTORIZADO 24F OM3 MPO12-UPC(M)/MPO12-UPC(M) 0.8D3/0.8D3 89.0M - TS - LSZH - ACQUA - TIPO B</t>
  </si>
  <si>
    <t>TRUNK CABLE PRE-TERMINATED 24F OM3 MPO12-UPC(M)/MPO12-UPC(M) 0.8D3/0.8D3 89.0M - TS - LSZH - AQUA - TYPE B</t>
  </si>
  <si>
    <t>CABLE TRONCAL CONECTORIZADO 24F OM3 MPO12-UPC(M)/MPO12-UPC(M) 0.8D3/0.8D3 89.0M - TS - LSZH - ACQUA  - TIPO B</t>
  </si>
  <si>
    <t>SERVICE CABLE CONECTORIZADO 24F OM3 MPO12-UPC(M)/MPO12-UPC(M) 0.8D3/0.8D3 124.0M - TS - LSZH - ACQUA - TIPO B</t>
  </si>
  <si>
    <t>TRUNK CABLE PRE-TERMINATED 24F OM3 MPO12-UPC(M)/MPO12-UPC(M) 0.8D3/0.8D3 124.0M - TS - LSZH - AQUA - TYPE B</t>
  </si>
  <si>
    <t>CABLE TRONCAL CONECTORIZADO 24F OM3 MPO12-UPC(M)/MPO12-UPC(M) 0.8D3/0.8D3 124.0M - TS - LSZH - ACQUA  - TIPO B</t>
  </si>
  <si>
    <t>SERVICE CABLE CONECTORIZADO 24F OM3 LC-UPC/LC-UPC 1.0D2/1.0D2 30.0M - TS - LSZH - ACQUA (A - B)</t>
  </si>
  <si>
    <t>TRUNK CABLE PRE-TERMINATED 24F OM3 LC-UPC/LC-UPC 1.0D2/1.0D2 30.0M - TS - LSZH - AQUA (A - B)</t>
  </si>
  <si>
    <t>CABLE TRONCAL CONECTORIZADO 24F OM3 LC-UPC/LC-UPC 1.0D2/1.0D2 30.0M - TS - LSZH - ACQUA (A - B)</t>
  </si>
  <si>
    <t>SERVICE CABLE CONECTORIZADO 24F OM3 LC-UPC/LC-UPC 1.0D2/1.0D2 64.0M - TS - LSZH - ACQUA (A - B)</t>
  </si>
  <si>
    <t>TRUNK CABLE PRE-TERMINATED 24F OM3 LC-UPC/LC-UPC 1.0D2/1.0D2 64.0M - TS - LSZH - AQUA (A - B)</t>
  </si>
  <si>
    <t>CABLE TRONCAL CONECTORIZADO 24F OM3 LC-UPC/LC-UPC 1.0D2/1.0D2 64.0M - TS - LSZH - ACQUA (A - B)</t>
  </si>
  <si>
    <t>SERVICE CABLE CONECTORIZADO 24F OM3 LC-UPC/LC-UPC 1.0D2/1.0D2 69.0M - TS - LSZH - ACQUA (A - B)</t>
  </si>
  <si>
    <t>TRUNK CABLE PRE-TERMINATED 24F OM3 LC-UPC/LC-UPC 1.0D2/1.0D2 69.0M - TS - LSZH - AQUA (A - B)</t>
  </si>
  <si>
    <t>CABLE TRONCAL CONECTORIZADO 24F OM3 LC-UPC/LC-UPC 1.0D2/1.0D2 69.0M - TS - LSZH - ACQUA (A - B)</t>
  </si>
  <si>
    <t>SERVICE CABLE CONECTORIZADO 24F OM3 LC-UPC/LC-UPC 1.0D2/1.0D2 74.0M - TS - LSZH - ACQUA (A - B)</t>
  </si>
  <si>
    <t>TRUNK CABLE PRE-TERMINATED 24F OM3 LC-UPC/LC-UPC 1.0D2/1.0D2 74.0M - TS - LSZH - AQUA (A - B)</t>
  </si>
  <si>
    <t>CABLE TRONCAL CONECTORIZADO 24F OM3 LC-UPC/LC-UPC 1.0D2/1.0D2 74.0M - TS - LSZH - ACQUA (A - B)</t>
  </si>
  <si>
    <t>SERVICE CABLE CONECTORIZADO 24F OM3 LC-UPC/LC-UPC 1.0D2/1.0D2 89.0M - TS - LSZH - ACQUA (A - B)</t>
  </si>
  <si>
    <t>TRUNK CABLE PRE-TERMINATED 24F OM3 LC-UPC/LC-UPC 1.0D2/1.0D2 89.0M - TS - LSZH - AQUA (A - B)</t>
  </si>
  <si>
    <t>CABLE TRONCAL CONECTORIZADO 24F OM3 LC-UPC/LC-UPC 1.0D2/1.0D2 89.0M - TS - LSZH - ACQUA (A - B)</t>
  </si>
  <si>
    <t>DIO BT48 24F SM LC-UPC (PIGTAIL ABNT)</t>
  </si>
  <si>
    <t>ODF BT48 24F SM LC-UPC (PIGTAIL ABNT)</t>
  </si>
  <si>
    <t>DIO BT48 24F SM LC-APC - ABNT</t>
  </si>
  <si>
    <t>ODF BT48 24F SM LC-APC - ABNT</t>
  </si>
  <si>
    <t>CORDAO MONOFIBRA CONECTORIZADO OM3 SC-UPC/SC-UPC 1.0M - LSZH - ACQUA</t>
  </si>
  <si>
    <t>SIMPLEX OPTICAL PATCH CORD OM3 SC-UPC/SC-UPC 1.0M - LSZH - AQUA</t>
  </si>
  <si>
    <t>PATCH CORD OPTICO MONOFIBRA CONECTORIZADO OM3 SC-UPC/SC-UPC 1.0M - LSZH - ACQUA</t>
  </si>
  <si>
    <t>CORDAO MONOFIBRA CONECTORIZADO OM3 SC-UPC/SC-UPC 2.0M - LSZH - ACQUA</t>
  </si>
  <si>
    <t>SIMPLEX OPTICAL PATCH CORD OM3 SC-UPC/SC-UPC 2.0M - LSZH - AQUA</t>
  </si>
  <si>
    <t>PATCH CORD OPTICO MONOFIBRA CONECTORIZADO OM3 SC-UPC/SC-UPC 2.0M - LSZH - ACQUA</t>
  </si>
  <si>
    <t>CORDAO MONOFIBRA CONECTORIZADO OM3 ST-UPC/ST-UPC 1.0M - LSZH - ACQUA</t>
  </si>
  <si>
    <t>SIMPLEX OPTICAL PATCH CORD OM3 ST-UPC/ST-UPC 1.0M - LSZH - AQUA</t>
  </si>
  <si>
    <t>PATCH CORD OPTICO MONOFIBRA CONECTORIZADO OM3 ST-UPC/ST-UPC 1.0M - LSZH - ACQUA</t>
  </si>
  <si>
    <t>CORDAO MONOFIBRA CONECTORIZADO OM3 ST-UPC/ST-UPC 2.0M - LSZH - ACQUA</t>
  </si>
  <si>
    <t>SIMPLEX OPTICAL PATCH CORD OM3 ST-UPC/ST-UPC 2.0M - LSZH - AQUA</t>
  </si>
  <si>
    <t>PATCH CORD OPTICO MONOFIBRA CONECTORIZADO OM3 ST-UPC/ST-UPC 2.0M - LSZH - ACQUA</t>
  </si>
  <si>
    <t>PATCH CORD F/UTP GIGALAN AUGMENTED CAT.6A - CM - T568A/B - 11.0M - CINZA (BLINDADO)</t>
  </si>
  <si>
    <t>F/UTP CAT.6A COPPER PATCH CORD GIGALAN AUGMENTED - CM - T568A/B - 11.0M - GRAY (SHIELDED)</t>
  </si>
  <si>
    <t>PATCH CORD F/UTP GIGALAN AUGMENTED CAT.6A - CM - T568A/B - 11.0M - GRIS  (BLINDADO)</t>
  </si>
  <si>
    <t>RESERVADO FIBRA ISOLADA MM(50) OM3 LSZH AQ</t>
  </si>
  <si>
    <t>CAIXA DE TERMINAÇÃO ÓPTICA FK-CTO-8MC (08 ADAPTADORES SC-APC)</t>
  </si>
  <si>
    <t>SLIMBOX DROP TERMINAL FK-CTO-8MC (08 SC-APC ADAPTERS)</t>
  </si>
  <si>
    <t>CAJA DE TERMINACION OPTICA FK-CTO-8MC (08 ADAPTADORES SC-APC)</t>
  </si>
  <si>
    <t>CABO OPTICO CFOT-MM-UB 36F (50) TS LSZH</t>
  </si>
  <si>
    <t>OPTICAL CABLE CFOT-MM-UB 36F (50) TS LSZH</t>
  </si>
  <si>
    <t>CABLE OPTICO CFOT-MM-UB 36F (50) TS LSZH</t>
  </si>
  <si>
    <t>ET1917</t>
  </si>
  <si>
    <t>CABO OPTICO FIS-OPTIC-AS80 06F MM (50) OM4 NR</t>
  </si>
  <si>
    <t>OPTICAL CABLE FIS-OPTIC-AS80 06F MM (50) OM4 NR</t>
  </si>
  <si>
    <t>CABLE OPTICO FIS-OPTIC-AS80 06F MM (50) OM4 NR</t>
  </si>
  <si>
    <t>ET0631</t>
  </si>
  <si>
    <t>CABO OPTICO CFOT-MM-UT 12F (50) OM4 COG (OPTIC-LAN)</t>
  </si>
  <si>
    <t>OPTICAL CABLE CFOT-MM-UT 12F (50) OM4 COG (OPTIC-LAN)</t>
  </si>
  <si>
    <t>CABLE OPTICO CFOT-MM-UT 12F (50) OM4 COG (OPTIC-LAN)</t>
  </si>
  <si>
    <t>ET0330</t>
  </si>
  <si>
    <t>PATCH CORD U/UTP MULTILAN CAT.5E - CM - T568A/B - 11.0M - AZUL</t>
  </si>
  <si>
    <t>U/UTP CAT.5E COPPER PATCH CORD MULTILAN - CM - T568A/B - 11.0M - BLUE</t>
  </si>
  <si>
    <t>RESERVADO CORDAO OPTICO COA-MM-DP-18-LSZH/LSZH MM50 OM3 AQ</t>
  </si>
  <si>
    <t>CABO OPTICO CFOA-SM-AS80-RA 12F RC</t>
  </si>
  <si>
    <t>OPTICAL CABLE CFOA-SM-AS80-RA 12F RC</t>
  </si>
  <si>
    <t>CABLE OPTICO CFOA-SM-AS80-RA 12F RC</t>
  </si>
  <si>
    <t>ET02943</t>
  </si>
  <si>
    <t>a0A6100000blnv2</t>
  </si>
  <si>
    <t>RESERVADO CABO OPTICO CFOA-SM-AS80-RA 12F RC</t>
  </si>
  <si>
    <t>CANALETA ITMAX - 50MM TAMPA PARA DERIVACAO HORIZONTAL CRUZ</t>
  </si>
  <si>
    <t>ITMAX DUCT - 50MM 50 H-CROSS COVER</t>
  </si>
  <si>
    <t>CANALETA ITMAX - 50MM TAPA PARA DERIVACION HORIZONTAL EN CRUZ</t>
  </si>
  <si>
    <t>CANALETA ITMAX - 50MM DERIVACAO HORIZONTAL T</t>
  </si>
  <si>
    <t>ITMAX DUCT - 50MM H-TEE</t>
  </si>
  <si>
    <t>CANALETA ITMAX - 50MM DERIVACION HORIZONTAL EN T</t>
  </si>
  <si>
    <t>CANALETA ITMAX - 50MM TAMPA PARA DERIVACAO HORIZONTAL T</t>
  </si>
  <si>
    <t>ITMAX DUCT - 50MM H-TEE COVER</t>
  </si>
  <si>
    <t>CANALETA ITMAX - 50MM TAPA PARA DERIVACION HORIZONTAL T</t>
  </si>
  <si>
    <t>CANALETA ITMAX - 50MM CURVA HORIZONTAL  45 GRAUS</t>
  </si>
  <si>
    <t>ITMAX DUCT - 50MM H-ELBOW  45 DEGREES</t>
  </si>
  <si>
    <t>CANALETA ITMAX - 50MM CURVA HORIZONTAL 45 GRADOS</t>
  </si>
  <si>
    <t>CANALETA ITMAX - 50MM TAMPA PARA CURVA HORIZONTAL 45 GRAUS</t>
  </si>
  <si>
    <t>ITMAX DUCT- 50MM H-ELBOW 45 DEGREES COVER</t>
  </si>
  <si>
    <t>CANALETA ITMAX - 50MM TAPA PARA CURVA HORIZONTAL 45 GRADOS</t>
  </si>
  <si>
    <t>CANALETA ITMAX - 300MM-100MM REDUTOR</t>
  </si>
  <si>
    <t>ITMAX DUCT - 300MM-100MM REDUCER</t>
  </si>
  <si>
    <t>CANALETA ITMAX - 300MM-100MM REDUCTOR</t>
  </si>
  <si>
    <t>CANALETA ITMAX - 300MM-100MM TAMPA PARA REDUTOR</t>
  </si>
  <si>
    <t>ITMAX DUCT - 300MM-100MM REDUCER COVER</t>
  </si>
  <si>
    <t>CANALETA ITMAX - 300MM-100MM TAPA PARA REDUCTOR</t>
  </si>
  <si>
    <t>CANALETA ITMAX - 220MM SAIDA SUPERIOR VERTICAL</t>
  </si>
  <si>
    <t>ITMAX DUCT - 220MM V-TOP</t>
  </si>
  <si>
    <t>CANALETA ITMAX - 220MM SALIDA SUPERIOR VERTICAL</t>
  </si>
  <si>
    <t>CANALETA ITMAX - 220MM TAMPA PARA SAIDA SUPERIOR VERTICAL</t>
  </si>
  <si>
    <t>CANALETA ITMAX - 220MM V-TOP COVER</t>
  </si>
  <si>
    <t>CANALETA ITMAX - 220MM TAPA PARA SALIDA SUPERIOR VERTICAL</t>
  </si>
  <si>
    <t>KIT CABO ALIMENTACAO 2.5MM2, CABO OPTICO OUTDOOR 2 VIAS SM, LC/PC, FIXACAO, 160 M</t>
  </si>
  <si>
    <t>CANALETA ITMAX - 50MM DERIVACAO HORIZONTAL CRUZ</t>
  </si>
  <si>
    <t>ITMAX DUCT - 50MM H-CROSS</t>
  </si>
  <si>
    <t>CANALETA ITMAX - 50MM DERIVACION HORIZONTAL CRUZ</t>
  </si>
  <si>
    <t>RESERVADO CABO OPTICO OPGW CS1.022.103.S48 (CENTRUM 48F SM J-11638) 56MM2</t>
  </si>
  <si>
    <t>MODULO SFP 1310NM, 1GB, 10KM, C/ DDM</t>
  </si>
  <si>
    <t>CONECTOR SOC LC OM3 2MM</t>
  </si>
  <si>
    <t>CONECTOR SOC LC SM 2MM</t>
  </si>
  <si>
    <t>SOC HOLDER</t>
  </si>
  <si>
    <t>CONECTOR FEMEA MULTILAN CAT.5e T568A/B 90/180 - AZUL</t>
  </si>
  <si>
    <t>KEYSTONE JACK MULTILAN CAT.5e T568A/B 90/180 - BLUE</t>
  </si>
  <si>
    <t>CONECTOR HEMBRA MULTILAN CAT.5e T568A/B 90/180 - AZUL</t>
  </si>
  <si>
    <t>ET03707</t>
  </si>
  <si>
    <t>a0A61000019vGHY</t>
  </si>
  <si>
    <t>CONECTOR FEMEA MULTILAN CAT.5e T568A/B 90/180 - BEGE</t>
  </si>
  <si>
    <t>KEYSTONE JACK MULTILAN CAT.5e T568A/B 90/180 - BEIGE</t>
  </si>
  <si>
    <t>CONECTOR HEMBRA MULTILAN CAT.5e T568A/B 90/180 - BEIGE</t>
  </si>
  <si>
    <t>CONECTOR FEMEA MULTILAN CAT.5e T568A/B 90/180 - BRANCO</t>
  </si>
  <si>
    <t>KEYSTONE JACK MULTILAN CAT.5e T568A/B 90/180 - WHITE</t>
  </si>
  <si>
    <t>CONECTOR HEMBRA MULTILAN CAT.5e T568A/B 90/180 - BLANCO</t>
  </si>
  <si>
    <t>CONECTOR FEMEA MULTILAN CAT.5e T568A/B 90/180 - PRETO</t>
  </si>
  <si>
    <t>KEYSTONE JACK MULTILAN CAT.5e T568A/B 90/180 - BLACK</t>
  </si>
  <si>
    <t>CONECTOR HEMBRA MULTILAN CAT.5e T568A/B 90/180 - NEGRO</t>
  </si>
  <si>
    <t>CONECTOR FEMEA MULTILAN CAT.5e T568A/B 90/180 - VERMELHO</t>
  </si>
  <si>
    <t>KEYSTONE JACK MULTILAN CAT.5e T568A/B 90/180 - RED</t>
  </si>
  <si>
    <t>CONECTOR HEMBRA MULTILAN CAT.5e T568A/B 90/180 - ROJO</t>
  </si>
  <si>
    <t>CORDAO MONOFIBRA CONECTORIZADO SM SC-APC/SC-UPC 5.0M - COG - AZUL - D3</t>
  </si>
  <si>
    <t>SIMPLEX OPTICAL PATCH CORD SM SC-APC/SC-UPC 5.0M - OFN - BLUE - D3</t>
  </si>
  <si>
    <t>PATCH CORD OPTICO MONOFIBRA CONECTORIZADO SM SC-APC/SC-UPC 5.0M - COG - AZUL - D3</t>
  </si>
  <si>
    <t>CORDAO MONOFIBRA CONECTORIZADO SM SC-APC/SC-UPC 20.0M - COG - AZUL - D3</t>
  </si>
  <si>
    <t>SIMPLEX OPTICAL PATCH CORD SM SC-APC/SC-UPC 20.0M - OFN - BLUE - D3</t>
  </si>
  <si>
    <t>PATCH CORD OPTICO MONOFIBRA CONECTORIZADO SM SC-APC/SC-UPC 20.0M - COG - AZUL - D3</t>
  </si>
  <si>
    <t>CORDAO MONOFIBRA CONECTORIZADO SM FC-APC/SC-UPC 5.0M - COG - AZUL - D3</t>
  </si>
  <si>
    <t>SIMPLEX OPTICAL PATCH CORD SM FC-APC/SC-UPC 5.0M - OFN - BLUE - D3</t>
  </si>
  <si>
    <t>PATCH CORD OPTICO MONOFIBRA CONECTORIZADO SM FC-APC/SC-UPC 5.0M - COG - AZUL - D3</t>
  </si>
  <si>
    <t>CORDAO MONOFIBRA CONECTORIZADO SM FC-APC/SC-UPC 20.0M - COG - AZUL - D3</t>
  </si>
  <si>
    <t>SIMPLEX OPTICAL PATCH CORD SM FC-APC/SC-UPC 20.0M - OFN - BLUE - D3</t>
  </si>
  <si>
    <t>PATCH CORD OPTICO MONOFIBRA CONECTORIZADO SM FC-APC/SC-UPC 20.0M - COG - AZUL - D3</t>
  </si>
  <si>
    <t>CORDAO MONOFIBRA CONECTORIZADO SM E2000-APC/SC-APC 20.0M - COG - AZUL - D3</t>
  </si>
  <si>
    <t>SIMPLEX OPTICAL PATCH CORD SM E2000-APC/SC-APC 20.0M - OFN - BLUE - D3</t>
  </si>
  <si>
    <t>PATCH CORD OPTICO MONOFIBRA CONECTORIZADO SM E2000-APC/SC-APC 20.0M - COG - AZUL - D3</t>
  </si>
  <si>
    <t>CORDAO MONOFIBRA CONECTORIZADO SM FC-APC/SC-APC 5.0M - COG - AZUL - D3</t>
  </si>
  <si>
    <t>SIMPLEX OPTICAL PATCH CORD SM FC-APC/SC-APC 5.0M - OFN - BLUE - D3</t>
  </si>
  <si>
    <t>PATCH CORD OPTICO MONOFIBRA CONECTORIZADO SM FC-APC/SC-APC 5.0M - COG - AZUL - D3</t>
  </si>
  <si>
    <t>CORDAO MONOFIBRA CONECTORIZADO SM E2000-APC/E2000-APC 5.0M - COG - AZUL - D3</t>
  </si>
  <si>
    <t>SIMPLEX OPTICAL PATCH CORD SM E2000-APC/E2000-APC 5.0M - OFN - BLUE - D3</t>
  </si>
  <si>
    <t>PATCH CORD OPTICO CONECTORIZADO SM E2000-APC/E2000-APC 5.0M - COG - AZUL - D3</t>
  </si>
  <si>
    <t>CORDAO MONOFIBRA CONECTORIZADO SM E2000-APC/E2000-APC 20.0M - COG - AZUL - D3</t>
  </si>
  <si>
    <t>SIMPLEX OPTICAL PATCH CORD SM E2000-APC/E2000-APC 20.0M - OFN - BLUE - D3</t>
  </si>
  <si>
    <t>PATCH CORD OPTICO MONOFIBRA CONECTORIZADO SM E2000-APC/E2000-APC 20.0M - COG - AZUL - D3</t>
  </si>
  <si>
    <t>CORDAO MONOFIBRA CONECTORIZADO SM E2000-APC/FC-APC 20.0M - COG - AZUL - D3</t>
  </si>
  <si>
    <t>SIMPLEX OPTICAL PATCH CORD SM E2000-APC/FC-APC 20.0M - OFN - BLUE - D3</t>
  </si>
  <si>
    <t>PATCH CORD OPTICO CONECTORIZADO SM E2000-APC/FC-APC 20.0M - COG - AZUL - D3</t>
  </si>
  <si>
    <t>CABO OPTICO AT-3BE27NT-024-CKIB-J</t>
  </si>
  <si>
    <t>OPTICAL CABLE AT-3BE27NT-024-CKIB-J</t>
  </si>
  <si>
    <t>CABLE OPTICO AT-3BE27NT-024-CKIB-J</t>
  </si>
  <si>
    <t>RESERVADO CABO OPTICO AT-3BE27NT-024-CKIB-J</t>
  </si>
  <si>
    <t>CORDAO MONOFIBRA CONECTORIZADO SM E2000-APC/ST-UPC 1.5M - COG - AZUL</t>
  </si>
  <si>
    <t>SIMPLEX OPTICAL PATCH CORD CONECTORIZADO SM E2000-APC/ST-UPC 1.5M - COG - AZUL</t>
  </si>
  <si>
    <t>PATCH CORD OPTICO MONOFIBRA CONECTORIZADO SM E2000-APC/ST-UPC 1.5M - COG - AZUL</t>
  </si>
  <si>
    <t>EXTENSAO SOLIDA RJ-45 U/UTP GIGALAN CAT.6 - CM - T568A - 8.0M - AMARELO</t>
  </si>
  <si>
    <t>U/UTP CAT.6 RJ-45 SOLID EXTENSION GIGALAN - CM - T568A - 8.0M - YELLOW</t>
  </si>
  <si>
    <t>EXTENSION SOLIDO RJ-45 U/UTP GIGALAN CAT.6 - CM - T568A - 8.0M - AMARILLO</t>
  </si>
  <si>
    <t>CORDAO DUPLEX CONECTORIZADO OM3 LC-UPC/SC-APC 3.0M - COG - ACQUA</t>
  </si>
  <si>
    <t>OPTICAL PATCH CORD DUPLEX CONECTORIZADO OM3 LC-UPC/SC-APC 3.0M - COG - ACQUA</t>
  </si>
  <si>
    <t>PATCH CORD OPTICO DUPLEX CONECTORIZADO OM3 LC-UPC/SC-APC 3.0M - COG - ACQUA</t>
  </si>
  <si>
    <t>CORDAO DUPLEX CONECTORIZADO OM3 LC-UPC/SC-APC 10.0M - COG - ACQUA</t>
  </si>
  <si>
    <t>OPTICAL PATCH CORD DUPLEX CONECTORIZADO OM3 LC-UPC/SC-APC 10.0M - COG - ACQUA</t>
  </si>
  <si>
    <t>PATCH CORD OPTICO DUPLEX CONECTORIZADO OM3 LC-UPC/SC-APC 10.0M - COG - ACQUA</t>
  </si>
  <si>
    <t>CORDAO DUPLEX CONECTORIZADO OM3 LC-APC/LC-APC 3.0M - COG - ACQUA</t>
  </si>
  <si>
    <t>OPTICAL PATCH CORD DUPLEX CONECTORIZADO OM3 LC-APC/LC-APC 3.0M - COG - ACQUA</t>
  </si>
  <si>
    <t>PATCH CORD OPTICO DUPLEX CONECTORIZADO OM3 LC-APC/LC-APC 3.0M - COG - ACQUA</t>
  </si>
  <si>
    <t>PATCH CORD F/UTP INDUSTRIAL GIGALAN CAT.6 - LSZH - T568A/B - 12.0M - PRETO - TPU - (RJ45/RJ45)</t>
  </si>
  <si>
    <t>F/UTP CAT.6 COPPER PATCH CORD INDUSTRIAL GIGALAN - LSZH - T568A/B - 12.0M -  BLACK - TPU - (RJ45/RJ45)</t>
  </si>
  <si>
    <t>PATCH CORD F/UTP INDUSTRIAL GIGALAN CAT.6 - LSZH - T568A/B - 12.0M - NEGRO - TPU - (RJ45/RJ45)</t>
  </si>
  <si>
    <t>CORDAO DUPLEX CONECTORIZADO BLI A/B G-657A2 LC-UPC/SC-APC 15.0M - LSZH - AMARELO</t>
  </si>
  <si>
    <t>DUPLEX OPTICAL PATCH CORD BLI A/B G-657A2 LC-UPC/SC-APC 15.0M - LSZH - YELLOW</t>
  </si>
  <si>
    <t>PATCH CORD OPTICO DUPLEX CONECTORIZADO BLI A/B G-657A2 LC-UPC/SC-APC 15.0M - LSZH - AMARILLO</t>
  </si>
  <si>
    <t>CORDAO DUPLEX CONECTORIZADO BLI A/B G-657A2 LC-UPC/SC-APC 20.0M - LSZH - AMARELO</t>
  </si>
  <si>
    <t>DUPLEX OPTICAL PATCH CORD BLI A/B G-657A2 LC-UPC/SC-APC 20.0M - LSZH - YELLOW</t>
  </si>
  <si>
    <t>PATCH CORD OPTICO DUPLEX CONECTORIZADO BLI A/B G-657A2 LC-UPC/SC-APC 20.0M - LSZH - AMARILLO</t>
  </si>
  <si>
    <t>CORDAO DUPLEX CONECTORIZADO BLI A/B G-657A2 SC-UPC/SC-UPC 2.0M - LSZH - AMARELO</t>
  </si>
  <si>
    <t>DUPLEX OPTICAL PATCH CORD BLI A/B G-657A2 SC-UPC/SC-UPC 2.0M - LSZH - YELLOW</t>
  </si>
  <si>
    <t>PATCH CORD OPTICO DUPLEX CONECTORIZADO BLI A/B G-657A2 SC-UPC/SC-UPC 2.0M - LSZH - AMARILLO</t>
  </si>
  <si>
    <t>CORDAO DUPLEX CONECTORIZADO BLI A/B G-657A2 SC-UPC/SC-UPC 3.0M - LSZH - AMARELO</t>
  </si>
  <si>
    <t>DUPLEX OPTICAL PATCH CORD BLI A/B G-657A2 SC-UPC/SC-UPC 3.0M - LSZH - YELLOW</t>
  </si>
  <si>
    <t>PATCH CORD OPTICO DUPLEX CONECTORIZADO BLI A/B G-657A2 SC-UPC/SC-UPC 3.0M - LSZH - AMARILLO</t>
  </si>
  <si>
    <t>CORDAO DUPLEX CONECTORIZADO BLI A/B G-657A2 SC-UPC/SC-UPC 5.0M - LSZH - AMARELO</t>
  </si>
  <si>
    <t>DUPLEX OPTICAL PATCH CORD BLI A/B G-657A2 SC-UPC/SC-UPC 5.0M - LSZH - YELLOW</t>
  </si>
  <si>
    <t>PATCH CORD OPTICO DUPLEX CONECTORIZADO BLI A/B G-657A2 SC-UPC/SC-UPC 5.0M - LSZH - AMARILLO</t>
  </si>
  <si>
    <t>CORDAO DUPLEX CONECTORIZADO BLI A/B G-657A2 SC-UPC/SC-UPC 10.0M - LSZH - AMARELO</t>
  </si>
  <si>
    <t>DUPLEX OPTICAL PATCH CORD BLI A/B G-657A2 SC-UPC/SC-UPC 10.0M - LSZH - YELLOW</t>
  </si>
  <si>
    <t>PATCH CORD OPTICO DUPLEX CONECTORIZADO BLI A/B G-657A2 SC-UPC/SC-UPC 10.0M - LSZH - AMARILLO</t>
  </si>
  <si>
    <t>CORDAO DUPLEX CONECTORIZADO BLI A/B G-657A2 SC-UPC/SC-UPC 15.0M - LSZH - AMARELO</t>
  </si>
  <si>
    <t>DUPLEX OPTICAL PATCH CORD BLI A/B G-657A2 SC-UPC/SC-UPC 15.0M - LSZH - YELLOW</t>
  </si>
  <si>
    <t>PATCH CORD OPTICO DUPLEX CONECTORIZADO BLI A/B G-657A2 SC-UPC/SC-UPC 15.0M - LSZH - AMARILLO</t>
  </si>
  <si>
    <t>CORDAO DUPLEX CONECTORIZADO BLI A/B G-657A2 SC-UPC/SC-UPC 20.0M - LSZH - AMARELO</t>
  </si>
  <si>
    <t>DUPLEX OPTICAL PATCH CORD BLI A/B G-657A2 SC-UPC/SC-UPC 20.0M - LSZH - YELLOW</t>
  </si>
  <si>
    <t>PATCH CORD OPTICO DUPLEX CONECTORIZADO BLI A/B G-657A2 SC-UPC/SC-UPC 20.0M - LSZH - AMARILLO</t>
  </si>
  <si>
    <t>CORDAO DUPLEX CONECTORIZADO BLI A/B G-657A2 SC-APC/SC-UPC 3.0M - LSZH - AMARELO</t>
  </si>
  <si>
    <t>DUPLEX OPTICAL PATCH CORD BLI A/B G-657A2 SC-APC/SC-UPC 3.0M - LSZH - YELLOW</t>
  </si>
  <si>
    <t>PATCH CORD OPTICO DUPLEX CONECTORIZADO BLI A/B G-657A2 SC-APC/SC-UPC 3.0M - LSZH - AMARILLO</t>
  </si>
  <si>
    <t>CORDAO DUPLEX CONECTORIZADO BLI A/B G-657A2 SC-APC/SC-UPC 2.0M - LSZH - AMARELO</t>
  </si>
  <si>
    <t>DUPLEX OPTICAL PATCH CORD BLI A/B G-657A2 SC-APC/SC-UPC 2.0M - LSZH - YELLOW</t>
  </si>
  <si>
    <t>PATCH CORD OPTICO DUPLEX CONECTORIZADO BLI A/B G-657A2 SC-APC/SC-UPC 2.0M - LSZH - AMARILLO</t>
  </si>
  <si>
    <t>CORDAO DUPLEX CONECTORIZADO BLI A/B G-657A2 SC-APC/SC-UPC 5.0M - LSZH - AMARELO</t>
  </si>
  <si>
    <t>DUPLEX OPTICAL PATCH CORD BLI A/B G-657A2 SC-APC/SC-UPC 5.0M - LSZH - YELLOW</t>
  </si>
  <si>
    <t>PATCH CORD OPTICO DUPLEX CONECTORIZADO BLI A/B G-657A2 SC-APC/SC-UPC 5.0M - LSZH - AMARILLO</t>
  </si>
  <si>
    <t>CORDAO DUPLEX CONECTORIZADO BLI A/B G-657A2 SC-APC/SC-UPC 10.0M - LSZH - AMARELO</t>
  </si>
  <si>
    <t>DUPLEX OPTICAL PATCH CORD BLI A/B G-657A2 SC-APC/SC-UPC 10.0M - LSZH - YELLOW</t>
  </si>
  <si>
    <t>PATCH CORD OPTICO DUPLEX CONECTORIZADO BLI A/B G-657A2 SC-APC/SC-UPC 10.0M - LSZH - AMARILLO</t>
  </si>
  <si>
    <t>CORDAO DUPLEX CONECTORIZADO BLI A/B G-657A2 SC-APC/SC-UPC 15.0M - LSZH - AMARELO</t>
  </si>
  <si>
    <t>DUPLEX OPTICAL PATCH CORD BLI A/B G-657A2 SC-APC/SC-UPC 15.0M - LSZH - YELLOW</t>
  </si>
  <si>
    <t>PATCH CORD OPTICO DUPLEX CONECTORIZADO BLI A/B G-657A2 SC-APC/SC-UPC 15.0M - LSZH - AMARILLO</t>
  </si>
  <si>
    <t>CORDAO DUPLEX CONECTORIZADO BLI A/B G-657A2 SC-APC/SC-UPC 20.0M - LSZH - AMARELO</t>
  </si>
  <si>
    <t>DUPLEX OPTICAL PATCH CORD BLI A/B G-657A2 SC-APC/SC-UPC 20.0M - LSZH - YELLOW</t>
  </si>
  <si>
    <t>PATCH CORD OPTICO DUPLEX CONECTORIZADO BLI A/B G-657A2 SC-APC/SC-UPC 20.0M - LSZH - AMARILLO</t>
  </si>
  <si>
    <t>CORDAO DUPLEX CONECTORIZADO OM3 LC-UPC/SC-APC 2.0M - LSZH - ACQUA</t>
  </si>
  <si>
    <t>DUPLEX OPTICAL PATCH CORD OM3 LC-UPC/SC-APC 2.0M - LSZH - AQUA</t>
  </si>
  <si>
    <t>PATCH CORD OPTICO DUPLEX CONECTORIZADO OM3 LC-UPC/SC-APC 2.0M - LSZH - ACQUA</t>
  </si>
  <si>
    <t>CORDAO DUPLEX CONECTORIZADO OM3 LC-UPC/SC-APC 3.0M - LSZH - ACQUA</t>
  </si>
  <si>
    <t>DUPLEX OPTICAL PATCH CORD OM3 LC-UPC/SC-APC 3.0M - LSZH - AQUA</t>
  </si>
  <si>
    <t>PATCH CORD OPTICO DUPLEX CONECTORIZADO OM3 LC-UPC/SC-APC 3.0M - LSZH - ACQUA</t>
  </si>
  <si>
    <t>CORDAO DUPLEX CONECTORIZADO OM3 LC-UPC/SC-APC 5.0M - LSZH - ACQUA</t>
  </si>
  <si>
    <t>DUPLEX OPTICAL PATCH CORD OM3 LC-UPC/SC-APC 5.0M - LSZH - AQUA</t>
  </si>
  <si>
    <t>PATCH CORD OPTICO DUPLEX CONECTORIZADO OM3 LC-UPC/SC-APC 5.0M - LSZH - ACQUA</t>
  </si>
  <si>
    <t>CORDAO DUPLEX CONECTORIZADO OM3 LC-UPC/SC-APC 10.0M - LSZH - ACQUA</t>
  </si>
  <si>
    <t>DUPLEX OPTICAL PATCH CORD OM3 LC-UPC/SC-APC 10.0M - LSZH - AQUA</t>
  </si>
  <si>
    <t>PATCH CORD OPTICO DUPLEX CONECTORIZADO OM3 LC-UPC/SC-APC 10.0M - LSZH - ACQUA</t>
  </si>
  <si>
    <t>CORDAO DUPLEX CONECTORIZADO OM3 LC-UPC/SC-APC 15.0M - LSZH - ACQUA</t>
  </si>
  <si>
    <t>DUPLEX OPTICAL PATCH CORD OM3 LC-UPC/SC-APC 15.0M - LSZH - AQUA</t>
  </si>
  <si>
    <t>PATCH CORD OPTICO DUPLEX CONECTORIZADO OM3 LC-UPC/SC-APC 15.0M - LSZH - ACQUA</t>
  </si>
  <si>
    <t>CORDAO DUPLEX CONECTORIZADO OM3 LC-UPC/SC-APC 20.0M - LSZH - ACQUA</t>
  </si>
  <si>
    <t>DUPLEX OPTICAL PATCH CORD OM3 LC-UPC/SC-APC 20.0M - LSZH - AQUA</t>
  </si>
  <si>
    <t>PATCH CORD OPTICO DUPLEX CONECTORIZADO OM3 LC-UPC/SC-APC 20.0M - LSZH - ACQUA</t>
  </si>
  <si>
    <t>CORDAO DUPLEX CONECTORIZADO BLI A/B G-657A2 LC-UPC/SC-UPC 2.0M - LSZH - AMARELO</t>
  </si>
  <si>
    <t>DUPLEX OPTICAL PATCH CORD BLI A/B G-657A2 LC-UPC/SC-UPC 2.0M - LSZH - YELLOW</t>
  </si>
  <si>
    <t>PATCH CORD OPTICO DUPLEX CONECTORIZADO BLI A/B G-657A2 LC-UPC/SC-UPC 2.0M - LSZH - AMARILLO</t>
  </si>
  <si>
    <t>CORDAO DUPLEX CONECTORIZADO BLI A/B G-657A2 LC-UPC/SC-UPC 3.0M - LSZH - AMARELO</t>
  </si>
  <si>
    <t>DUPLEX OPTICAL PATCH CORD BLI A/B G-657A2 LC-UPC/SC-UPC 3.0M - LSZH - YELLOW</t>
  </si>
  <si>
    <t>PATCH CORD OPTICO DUPLEX CONECTORIZADO BLI A/B G-657A2 LC-UPC/SC-UPC 3.0M - LSZH - AMARILLO</t>
  </si>
  <si>
    <t>CORDAO DUPLEX CONECTORIZADO BLI A/B G-657A2 LC-UPC/SC-UPC 5.0M - LSZH - AMARELO</t>
  </si>
  <si>
    <t>DUPLEX OPTICAL PATCH CORD BLI A/B G-657A2 LC-UPC/SC-UPC 5.0M - LSZH - YELLOW</t>
  </si>
  <si>
    <t>PATCH CORD OPTICO DUPLEX CONECTORIZADO BLI A/B G-657A2 LC-UPC/SC-UPC 5.0M - LSZH - AMARILLO</t>
  </si>
  <si>
    <t>CORDAO DUPLEX CONECTORIZADO BLI A/B G-657A2 LC-UPC/SC-UPC 10.0M - LSZH - AMARELO</t>
  </si>
  <si>
    <t>DUPLEX OPTICAL PATCH CORD BLI A/B G-657A2 LC-UPC/SC-UPC 10.0M - LSZH - YELLOW</t>
  </si>
  <si>
    <t>PATCH CORD OPTICO DUPLEX CONECTORIZADO BLI A/B G-657A2 LC-UPC/SC-UPC 10.0M - LSZH - AMARILLO</t>
  </si>
  <si>
    <t>CORDAO DUPLEX CONECTORIZADO BLI A/B G-657A2 LC-UPC/SC-APC 3.0M - LSZH - AMARELO</t>
  </si>
  <si>
    <t>DUPLEX OPTICAL PATCH CORD BLI A/B G-657A2 LC-UPC/SC-APC 3.0M - LSZH - YELLOW</t>
  </si>
  <si>
    <t>PATCH CORD OPTICO DUPLEX CONECTORIZADO BLI A/B G-657A2 LC-UPC/SC-APC 3.0M - LSZH - AMARILLO</t>
  </si>
  <si>
    <t>CORDAO DUPLEX CONECTORIZADO BLI A/B G-657A2 LC-UPC/SC-UPC 15.0M - LSZH - AMARELO</t>
  </si>
  <si>
    <t>DUPLEX OPTICAL PATCH CORD BLI A/B G-657A2 LC-UPC/SC-UPC 15.0M - LSZH - YELLOW</t>
  </si>
  <si>
    <t>PATCH CORD OPTICO DUPLEX CONECTORIZADO BLI A/B G-657A2 LC-UPC/SC-UPC 15.0M - LSZH - AMARILLO</t>
  </si>
  <si>
    <t>CORDAO DUPLEX CONECTORIZADO BLI A/B G-657A2 LC-UPC/SC-UPC 20.0M - LSZH - AMARELO</t>
  </si>
  <si>
    <t>DUPLEX OPTICAL PATCH CORD BLI A/B G-657A2 LC-UPC/SC-UPC 20.0M - LSZH - YELLOW</t>
  </si>
  <si>
    <t>PATCH CORD OPTICO DUPLEX CONECTORIZADO BLI A/B G-657A2 LC-UPC/SC-UPC 20.0M - LSZH - AMARILLO</t>
  </si>
  <si>
    <t>CORDAO DUPLEX CONECTORIZADO BLI A/B G-657A2 LC-UPC/SC-APC 2.0M - LSZH - AMARELO</t>
  </si>
  <si>
    <t>DUPLEX OPTICAL PATCH CORD BLI A/B G-657A2 LC-UPC/SC-APC 2.0M - LSZH - YELLOW</t>
  </si>
  <si>
    <t>PATCH CORD OPTICO DUPLEX CONECTORIZADO BLI A/B G-657A2 LC-UPC/SC-APC 2.0M - LSZH - AMARILLO</t>
  </si>
  <si>
    <t>CORDAO DUPLEX CONECTORIZADO BLI A/B G-657A2 LC-UPC/SC-APC 5.0M - LSZH - AMARELO</t>
  </si>
  <si>
    <t>DUPLEX OPTICAL PATCH CORD BLI A/B G-657A2 LC-UPC/SC-APC 5.0M - LSZH - YELLOW</t>
  </si>
  <si>
    <t>PATCH CORD OPTICO DUPLEX CONECTORIZADO BLI A/B G-657A2 LC-UPC/SC-APC 5.0M - LSZH - AMARILLO</t>
  </si>
  <si>
    <t>CORDAO DUPLEX CONECTORIZADO BLI A/B G-657A2 LC-UPC/SC-APC 10.0M - LSZH - AMARELO</t>
  </si>
  <si>
    <t>DUPLEX OPTICAL PATCH CORD BLI A/B G-657A2 LC-UPC/SC-APC 10.0M - LSZH - YELLOW</t>
  </si>
  <si>
    <t>PATCH CORD OPTICO DUPLEX CONECTORIZADO BLI A/B G-657A2 LC-UPC/SC-APC 10.0M - LSZH - AMARILLO</t>
  </si>
  <si>
    <t>SERVICE CABLE CONECTORIZADO 01F BLI A/B G-657B SC-APC/NC 60.0M - TIGHT - LSZH - BRANCO - D3.8</t>
  </si>
  <si>
    <t>SERVICE CABLE CONECTORIZADO 01F BLI A/B G-657B SC-APC/NC 70.0M - TIGHT - LSZH - BRANCO - D3.8</t>
  </si>
  <si>
    <t>SERVICE CABLE CONECTORIZADO 01F BLI A/B G-657B SC-APC/NC 80.0M - TIGHT - LSZH - BRANCO - D3.8</t>
  </si>
  <si>
    <t>SERVICE CABLE CONECTORIZADO 01F BLI A/B G-657B SC-APC/NC 90.0M - TIGHT - LSZH - BRANCO - D3.8</t>
  </si>
  <si>
    <t>SERVICE CABLE CONECTORIZADO 01F BLI A/B G-657B SC-APC/NC 100.0M - TIGHT - LSZH - BRANCO - D3.8</t>
  </si>
  <si>
    <t>SERVICE CABLE CONECTORIZADO 01F BLI A/B G-657B SC-APC/NC 150.0M - TIGHT - LSZH - BRANCO - D3.8</t>
  </si>
  <si>
    <t>CABO OPTICO CFOI-MM-EO 08F (50) OM3 LSZH AQ (FIBER-LAN INDOOR)</t>
  </si>
  <si>
    <t>OPTICAL CABLE CFOI-MM-EO 08F (50) OM3 LSZH AQ (FIBER-LAN INDOOR)</t>
  </si>
  <si>
    <t>CABLE OPTICO CFOI-MM-EO 08F (50) OM3 LSZH AQ (FIBER-LAN INDOOR)</t>
  </si>
  <si>
    <t>ET2034</t>
  </si>
  <si>
    <t>CABO OPTICO CFOT-MM-UB 04F (50) TS LSZH</t>
  </si>
  <si>
    <t>OPTICAL CABLE CFOT-MM-UB 04F (50) TS LSZH</t>
  </si>
  <si>
    <t>CABLE OPTICO CFOT-MM-UB 04F (50) TS LSZH</t>
  </si>
  <si>
    <t>SERVICE CABLE CONECTORIZADO 72F OM3 LC-UPC/LC-UPC 1.0D2/1.0D2 25.0M - TS - LSZH - ACQUA (A - B)</t>
  </si>
  <si>
    <t>TRUNK CABLE PRE-TERMINATED 72F OM3 LC-UPC/LC-UPC 1.0D2/1.0D2 25.0M - TS - LSZH - ACQUA (A - B)</t>
  </si>
  <si>
    <t>CABLE TRONCAL  CONECTORIZADO 72F OM3 LC-UPC/LC-UPC 1.0D2/1.0D2 25.0M - TS - LSZH - ACQUA (A - B)</t>
  </si>
  <si>
    <t>SERVICE CABLE CONECTORIZADO 24F OM3 LC-UPC/LC-UPC 1.0D2.0/1.0D2.0 130.0M - TS - LSZH - ACQUA (A - B)</t>
  </si>
  <si>
    <t>TRUNK CABLE PRE-TERMINATED 24F OM3 LC-UPC/LC-UPC 1.0D2.0/1.0D2.0 130.0M - TS - LSZH - ACQUA (A - B)</t>
  </si>
  <si>
    <t>CABLE TRONCAL  CONECTORIZADO 24F OM3 LC-UPC/LC-UPC 1.0D2.0/1.0D2.0 130.0M - TS - LSZH - ACQUA (A - B)</t>
  </si>
  <si>
    <t>RESERVADO CORDAO OPTICO COA-SM-MF MINICORD 1.6 ALLWAVE(R) FLEX+ ENHANCED (9P16-001C-7RY-4)</t>
  </si>
  <si>
    <t>RESRVADO CORDAO OPTICO COA-SM-MF MINICORD 1.6 ALLWAVE(R) FLEX+ ENHANCED (9P16-001C-7RY-4)</t>
  </si>
  <si>
    <t>INVISILIGHT - FERRAMENTA DE APLICAÇÃO DE COLA</t>
  </si>
  <si>
    <t>INVISILIGHT - ADHESIVE APPLICATION TOOL</t>
  </si>
  <si>
    <t>INVISILIGHT - HERRAMIENTA DE APLICACIÓN DE ADHESIVO</t>
  </si>
  <si>
    <t>ET04054</t>
  </si>
  <si>
    <t>a0A6100001UN7C2</t>
  </si>
  <si>
    <t>DIO CURTO BT36 24F SM FC-APC (PIGTAIL ABNT)</t>
  </si>
  <si>
    <t>ODF SHORT BT36 24F SM FC-APC (PIGTAIL ABNT)</t>
  </si>
  <si>
    <t>ODF CORTO BT36 24F SM FC-APC (PIGTAIL ABNT)</t>
  </si>
  <si>
    <t>DIO BT64 48F CURTO SM E2000-APC ABNT - COMPLETO</t>
  </si>
  <si>
    <t>CORDAO OPTICO CONECTORIZADO FANOUT 12F OM3 LC-UPC/MPO12-UPC(F) 0.7D2/25.0D3 - MTF - LSZH - ACQUA - TIPO A</t>
  </si>
  <si>
    <t>OPTICAL PATCH CORD FANOUT 12F OM3 LC-UPC/MPO12-UPC(F) 0.7D2/25.0D3  - MTF - LSZH - ACQUA - TYPE A</t>
  </si>
  <si>
    <t>CORDON OPTICO CONECTORIZADO FANOUT 12F OM3 LC-UPC/MPO12-UPC(F) 0.7D2/25.0D3  - MTF - LSZH - ACQUA  - TIPO A</t>
  </si>
  <si>
    <t>CORDAO OPTICO CONECTORIZADO FANOUT 12F OM3 LC-UPC/MPO12-UPC(F) 0.7D2/30.0D3 - MTF - LSZH - ACQUA - TIPO A</t>
  </si>
  <si>
    <t>OPTICAL PATCH CORD FANOUT 12F OM3 LC-UPC/MPO12-UPC(F) 0.7D2/30.0D3  - MTF - LSZH - ACQUA - TYPE A</t>
  </si>
  <si>
    <t>CORDON OPTICO CONECTORIZADO FANOUT 12F OM3 LC-UPC/MPO12-UPC(F) 0.7D2/30.0D3  - MTF - LSZH - ACQUA  - TIPO A</t>
  </si>
  <si>
    <t>CORDAO OPTICO CONECTORIZADO FANOUT 12F OM3 LC-UPC/MPO12-UPC(F) 0.7D2/35.0D3 - MTF - LSZH - ACQUA - TIPO A</t>
  </si>
  <si>
    <t>OPTICAL PATCH CORD FANOUT 12F OM3 LC-UPC/MPO12-UPC(F) 0.7D2/35.0D3  - MTF - LSZH - ACQUA - TYPE A</t>
  </si>
  <si>
    <t>CORDON OPTICO CONECTORIZADO FANOUT 12F OM3 LC-UPC/MPO12-UPC(F) 0.7D2/35.0D3  - MTF - LSZH - ACQUA  - TIPO A</t>
  </si>
  <si>
    <t>RESERVADO CORDAO OPTICO</t>
  </si>
  <si>
    <t>RESERVADO CORDAO OPTICO COA-SM-DP MINICORD 1.6 ALLWAVE(R) FLEX+ ENHANCED (9P16-002C-7RY-4)</t>
  </si>
  <si>
    <t>RESERVADO CORDAO OPTICO COA-SM-MF INTERCONNECT 2.0 ALLWAVE(R) FLEX+ ENHANCED (9P20-001C-7RY-4)</t>
  </si>
  <si>
    <t>RESERVADO CABO OPTICO AT-3BE27DT-048-CNCB</t>
  </si>
  <si>
    <t>CABO OPTICO CFOT-MM-UB 18F (50) TS LSZH</t>
  </si>
  <si>
    <t>OPTICAL CABLE CFOT-MM-UB 18F (50) TS LSZH</t>
  </si>
  <si>
    <t>CABLE OPTICO CFOT-MM-UB 18F (50) TS LSZH</t>
  </si>
  <si>
    <t>CABO OPTICO CFOA-SM-DDR-S 36F G-652D TS (PFV) LSZH</t>
  </si>
  <si>
    <t>OPTICAL CABLE CFOA-SM-DDR-S 36F G-652D TS (PFV) LSZH</t>
  </si>
  <si>
    <t>CABLE OPTICO CFOA-SM-DDR-S 36F G-652D TS (PFV) LSZH</t>
  </si>
  <si>
    <t>ET3174</t>
  </si>
  <si>
    <t>CABO OPTICO CFOA-SM-DDR-S 60F G-652D TS (PFV) LSZH</t>
  </si>
  <si>
    <t>OPTICAL CABLE CFOA-SM-DDR-S 60F G-652D TS (PFV) LSZH</t>
  </si>
  <si>
    <t>CABLE OPTICO CFOA-SM-DDR-S 60F G-652D TS (PFV) LSZH</t>
  </si>
  <si>
    <t>CABO OPTICO CFOA-SM-DDR-S 72F G-652D TS (PFV) LSZH</t>
  </si>
  <si>
    <t>OPTICAL CABLE CFOA-SM-DDR-S 72F G-652D TS (PFV) LSZH</t>
  </si>
  <si>
    <t>CABLE OPTICO CFOA-SM-DDR-S 72F G-652D TS (PFV) LSZH</t>
  </si>
  <si>
    <t>CORDAO DUPLEX CONECTORIZADO 50.0 LC-UPC/LC-UPC 100.0M - COG - AMARELO (A - B)</t>
  </si>
  <si>
    <t>DUPLEX OPTICAL PATCH CORD 50.0 LC-UPC/LC-UPC 100.0M - OFN - YELLOW (A - B)</t>
  </si>
  <si>
    <t>PATCH CORD OPTICO DUPLEX CONECTORIZADO 50.0 LC-UPC/LC-UPC 100.0M - COG - AMARILLO (A - B)</t>
  </si>
  <si>
    <t>CABO OPTICO CFOA-MM-DDR-S 12F (50) TS (PFV) LSZH</t>
  </si>
  <si>
    <t>OPTICAL CABLE CFOA-MM-DDR-S 12F (50) TS (PFV) LSZH</t>
  </si>
  <si>
    <t>CABLE OPTICO CFOA-MM-DDR-S 12F (50) TS (PFV) LSZH</t>
  </si>
  <si>
    <t>ET2901</t>
  </si>
  <si>
    <t>CABO OPTICO CFOA-MM-DDR-S 24F (50) TS (PFV) LSZH</t>
  </si>
  <si>
    <t>OPTICAL CABLE CFOA-MM-DDR-S 24F (50) TS (PFV) LSZH</t>
  </si>
  <si>
    <t>CABLE OPTICO CFOA-MM-DDR-S 24F (50) TS (PFV) LSZH</t>
  </si>
  <si>
    <t>CABO OPTICO CFOA-MM-DDR-S 48F (50) TS (PFV) LSZH</t>
  </si>
  <si>
    <t>OPTICAL CABLE CFOA-MM-DDR-S 48F (50) TS (PFV) LSZH</t>
  </si>
  <si>
    <t>CABLE OPTICO CFOA-MM-DDR-S 48F (50) TS (PFV) LSZH</t>
  </si>
  <si>
    <t>CABO OPTICO CFOA-MM-DDR-S 06F (50) OM4 TS (PFV) LSZH</t>
  </si>
  <si>
    <t>OPTICAL CABLE CFOA-MM-DDR-S 06F (50) OM4 TS (PFV) LSZH</t>
  </si>
  <si>
    <t>CABLE OPTICO CFOA-MM-DDR-S 06F (50) OM4 TS (PFV) LSZH</t>
  </si>
  <si>
    <t>SERVICE CABLE CONECTORIZADO 24F OM3 LC-UPC/LC-UPC 1.0D2/1.0D2 20.0M - TS - LSZH - ACQUA (A - B)</t>
  </si>
  <si>
    <t>TRUNK CABLE PRE-TERMINATED 24F OM3 LC-UPC/LC-UPC 1.0D2/1.0D2 20.0M - TS - LSZH - AQUA (A - B)</t>
  </si>
  <si>
    <t>CABLE TRONCAL CONECTORIZADO 24F OM3 LC-UPC/LC-UPC 1.0D2/1.0D2 20.0M - TS - LSZH - ACQUA  (A - B)</t>
  </si>
  <si>
    <t>CABO OPTICO CFOA-MM-AS80-G 36F (62.5) NR (ABNT)</t>
  </si>
  <si>
    <t>OPTICAL CABLE CFOA-MM-AS80-G 36F (62.5) NR (ABNT)</t>
  </si>
  <si>
    <t>CABLE OPTICO CFOA-MM-AS80-G 36F (62.5) NR (ABNT)</t>
  </si>
  <si>
    <t>EXTENSAO SOLIDA RJ-45 F/UTP GIGALAN CAT.6 - CM - T568B - 5.0M - CINZA (BLINDADO)</t>
  </si>
  <si>
    <t>F/UTP CAT.6 RJ-45 SOLID EXTENSION GIGALAN - CM - T568B - 5.0M - GRAY (SHIELDED)</t>
  </si>
  <si>
    <t>EXTENSION SOLIDO RJ-45 F/UTP GIGALAN CAT.6 - CM - T568B - 5.0M - GRIS  (BLINDADO)</t>
  </si>
  <si>
    <t>ET03514</t>
  </si>
  <si>
    <t>a0A6100000blo1j</t>
  </si>
  <si>
    <t>EXTENSAO SOLIDA RJ-45 F/UTP GIGALAN CAT.6 - CM - T568B - 10.0M - CINZA (BLINDADO)</t>
  </si>
  <si>
    <t>F/UTP CAT.6 RJ-45 SOLID EXTENSION GIGALAN - CM - T568B - 10.0M - GRAY (SHIELDED)</t>
  </si>
  <si>
    <t>EXTENSION SOLIDO RJ-45 F/UTP GIGALAN CAT.6 - CM - T568B - 10.0M - GRIS  (BLINDADO)</t>
  </si>
  <si>
    <t>EXTENSAO SOLIDA RJ-45 F/UTP GIGALAN CAT.6 - CM - T568B - 15.0M - CINZA (BLINDADO)</t>
  </si>
  <si>
    <t>F/UTP CAT.6 RJ-45 SOLID EXTENSION GIGALAN - CM - T568B - 15.0M - GRAY (SHIELDED)</t>
  </si>
  <si>
    <t>EXTENSION SOLIDO RJ-45 F/UTP GIGALAN CAT.6 - CM - T568B - 15.0M - GRIS  (BLINDADO)</t>
  </si>
  <si>
    <t>EXTENSAO SOLIDA RJ-45 F/UTP GIGALAN CAT.6 - CM - T568B - 20.0M - CINZA (BLINDADO)</t>
  </si>
  <si>
    <t>F/UTP CAT.6 RJ-45 SOLID EXTENSION GIGALAN - CM - T568B - 20.0M - GRAY (SHIELDED)</t>
  </si>
  <si>
    <t>EXTENSION SOLIDO RJ-45 F/UTP GIGALAN CAT.6 - CM - T568B - 20.0M - GRIS  (BLINDADO)</t>
  </si>
  <si>
    <t>ROSETA OPTICA - J428N</t>
  </si>
  <si>
    <t>ET04143</t>
  </si>
  <si>
    <t>a0A6100001fE3IN</t>
  </si>
  <si>
    <t>OFS CSP-2F-SM-SCA-PT</t>
  </si>
  <si>
    <t>CABO OPTICO CFOA-MM-DDR-S 12F (50) OM4 TS (PFV) LSZH</t>
  </si>
  <si>
    <t>OPTICAL CABLE CFOA-MM-DDR-S 12F (50) OM4 TS (PFV) LSZH</t>
  </si>
  <si>
    <t>CABLE OPTICO CFOA-MM-DDR-S 12F (50) OM4 TS (PFV) LSZH</t>
  </si>
  <si>
    <t>SERVICE CABLE CONECTORIZADO 24F OM3 LC-UPC/LC-UPC 1.0D2/1.0D2 25.0M - TS - LSZH - ACQUA (A - B)</t>
  </si>
  <si>
    <t>TRUNK CABLE PRE-TERMINATED 24F OM3 LC-UPC/LC-UPC 1.0D2/1.0D2 25.0M - TS - LSZH - AQUA (A - B)</t>
  </si>
  <si>
    <t>CABLE TRONCAL CONECTORIZADO 24F OM3 LC-UPC/LC-UPC 1.0D2/1.0D2 25.0M - TS - LSZH - ACQUA  (A - B)</t>
  </si>
  <si>
    <t>CABO OPTICO CFOA-MM-DDR-S 48F (50) OM4 TS (PFV) LSZH</t>
  </si>
  <si>
    <t>OPTICAL CABLE CFOA-MM-DDR-S 48F (50) OM4 TS (PFV) LSZH</t>
  </si>
  <si>
    <t>CABLE OPTICO CFOA-MM-DDR-S 48F (50) OM4 TS (PFV) LSZH</t>
  </si>
  <si>
    <t>CABO OPTICO CFOA-MM-DDR-S 24F (50) OM4 TS (PFV) LSZH</t>
  </si>
  <si>
    <t>OPTICAL CABLE CFOA-MM-DDR-S 24F (50) OM4 TS (PFV) LSZH</t>
  </si>
  <si>
    <t>CABLE OPTICO CFOA-MM-DDR-S 24F (50) OM4 TS (PFV) LSZH</t>
  </si>
  <si>
    <t>CABO OPTICO CFOA-MM-DDR-S 36F (50) TS (PFV) LSZH</t>
  </si>
  <si>
    <t>OPTICAL CABLE CFOA-MM-DDR-S 36F (50) TS (PFV) LSZH</t>
  </si>
  <si>
    <t>CABLE OPTICO CFOA-MM-DDR-S 36F (50) TS (PFV) LSZH</t>
  </si>
  <si>
    <t>CABO OPTICO CFOA-SM-DDR-S 06F G-652D TS (PFV) LSZH</t>
  </si>
  <si>
    <t>OPTICAL CABLE CFOA-SM-DDR-S 06F G-652D TS (PFV) LSZH</t>
  </si>
  <si>
    <t>CABLE OPTICO CFOA-SM-DDR-S 06F G-652D TS (PFV) LSZH</t>
  </si>
  <si>
    <t>CABO OPTICO FIS-OPTIC-AS80 12F MM (50) OM3 NR</t>
  </si>
  <si>
    <t>OPTICAL CABLE FIS-OPTIC-AS80 12F MM (50) OM3 NR</t>
  </si>
  <si>
    <t>CABLE OPTICO FIS-OPTIC-AS80 12F MM (50) OM3 NR</t>
  </si>
  <si>
    <t>DIO BT48 48F CURTO SM SC-APC - ABNT</t>
  </si>
  <si>
    <t>DIO CURTO BT36 24F SM E2000-APC (PIGTAIL ABNT)</t>
  </si>
  <si>
    <t>ODF SHORT BT36 24F SM E2000-APC (PIGTAIL ABNT)</t>
  </si>
  <si>
    <t>ODF CORTO BT36 24F SM E2000-APC (PIGTAIL ABNT)</t>
  </si>
  <si>
    <t>SUPORTE PARA FIXACAO DE ANTENA - FACE</t>
  </si>
  <si>
    <t>CABO OPTICO CFOT-MM-EO 02F (50) LSZH (FIBER-LAN INDOOR/OUTDOOR)</t>
  </si>
  <si>
    <t>OPTICAL CABLE CFOT-MM-EO 02F (50) LSZH (FIBER-LAN INDOOR/OUTDOOR)</t>
  </si>
  <si>
    <t>CABLE OPTICO CFOT-MM-EO 02F (50) LSZH (FIBER-LAN INDOOR/OUTDOOR)</t>
  </si>
  <si>
    <t>ET1030</t>
  </si>
  <si>
    <t>ANTENA PARABOLICA VAZADA, 2.0-2.3GHZ, 3.0M, 33DBI, DUPLA POL, AEV 3.99M2, JUMPER N-MACHO 1.5M - ALG</t>
  </si>
  <si>
    <t>CONDUITE PARA SOLUÇÃO OPDC</t>
  </si>
  <si>
    <t>CABO OPTICO ACCURIBBON AT-3BE83SX-216</t>
  </si>
  <si>
    <t>OPTICAL CABLE ACCURIBBON AT-3BE83SX-216</t>
  </si>
  <si>
    <t>CABLE OPTICO ACCURIBBON AT-3BE83SX-216</t>
  </si>
  <si>
    <t>RESERVADO CABO OPTICO CFOA-SM-DDR-S 12F (PFV) LSZH (4F/T) (CATV)</t>
  </si>
  <si>
    <t>RESERVADO CABO OPTICO CFOA-SM-DDR-S 36F (PFV) LSZH (4F/T) (CATV)</t>
  </si>
  <si>
    <t>CABO OPTICO CFOA-SM-AS120-S 18F G-652D TS NR</t>
  </si>
  <si>
    <t>OPTICAL CABLE CFOA-SM-AS120-S 18F G-652D TS NR</t>
  </si>
  <si>
    <t>CABLE OPTICO CFOA-SM-AS120-S 18F G-652D TS NR</t>
  </si>
  <si>
    <t>RESERVADO CABO OPTICO CFOA-SM-AS120-S 18F G-652D TS NR (ABNT CL)</t>
  </si>
  <si>
    <t>CABO OPTICO CFOA-SM-LV-AS-CMO15KN-S-72F G652D RT (ABNT)</t>
  </si>
  <si>
    <t>OPTICAL CABLE CFOA-SM-LV-AS-CMO15KN-S-72F G652D RT (ABNT)</t>
  </si>
  <si>
    <t>CABLE OPTICO CFOA-SM-LV-AS-CMO15KN-S-72F G652D RT (ABNT)</t>
  </si>
  <si>
    <t>RESERVADO CABO OPTICO AT-3BE52YT-024</t>
  </si>
  <si>
    <t>CABO OPTICO AT-3BE52YT-024</t>
  </si>
  <si>
    <t>RESERVADO CABO OPTICO AT-3BE52YT-048-LSZH</t>
  </si>
  <si>
    <t>PORTA UNICA PARA GUIA VERTICAL ITMAX 200MM</t>
  </si>
  <si>
    <t>SINGLE DOOR FOR ITMAX VERTICAL MANAGER 200MM</t>
  </si>
  <si>
    <t>PUERTA UNICA PARA GUIA VERTICAL ITMAX 200MM</t>
  </si>
  <si>
    <t>CABO OPTICO CFOI-MM-UB 48F (62.5) TS COG LA</t>
  </si>
  <si>
    <t>OPTICAL CABLE CFOI-MM-UB 48F (62.5) TS COG LA</t>
  </si>
  <si>
    <t>CABLE OPTICO CFOI-MM-UB 48F (62.5) TS COG LA</t>
  </si>
  <si>
    <t>ET2787</t>
  </si>
  <si>
    <t>CORDAO OPTICO CONECTORIZADO FANOUT 12F SM G-652D LC-UPC/MPO12-APC(M) 0.7D2/5.0D3 - MTF - LSZH - AZUL - TIPO A</t>
  </si>
  <si>
    <t>OPTICAL PATCH CORD FANOUT 12F SM G-652D LC-UPC/MPO12-APC(M) 0.7D2/5.0D3 - MTF - LSZH - BLUE - TYPE A</t>
  </si>
  <si>
    <t>CORDON OPTICO CONECTORIZADO FANOUT 12F SM G-652D LC-UPC/MPO12-APC(M) 0.7D2/5.0D3 - MTF - LSZH - AZUL - TIPO A</t>
  </si>
  <si>
    <t>CORDAO MONOFIBRA CONECTORIZADO BLI A/B G-657A LC-APC/SC-UPC 1.5M - LSZH - BRANCO - D3</t>
  </si>
  <si>
    <t>SIMPLEX OPTICAL PATCH CORD BLI A/B G-657A LC-APC/SC-UPC 1.5M - LSZH - WHITE - D3</t>
  </si>
  <si>
    <t>PATCH CORD OPTICO MONOFIBRA CONECTORIZADO BLI A/B G-657A LC-APC/SC-UPC 1.5M - LSZH - BLANCO - D3</t>
  </si>
  <si>
    <t>RESERVADO CABO OPTICO CFOA-SM-AS120-S 36F G-652D TS NR</t>
  </si>
  <si>
    <t>RESERVADO CABO OPTICO CFOAC-BLI-A/B-CM-01-AR-LSZH CZ - BOBINA CORNING (DROP COMPACTO FIG.8 LOW FRICTION)</t>
  </si>
  <si>
    <t>SERVICE CABLE CONECTORIZADO 48F SM G-652D SC-UPC/NC 0.8D2 70.0M - TS - LSZH - AMARELO</t>
  </si>
  <si>
    <t>TRUNK CABLE PRE-TERMINATED 48F SM G-652D SC-UPC/NC 0.8D2 70.0M - TS - LSZH - YELLOW</t>
  </si>
  <si>
    <t>CABLE TRONCAL CONECTORIZADO 48F SM G-652D SC-UPC/NC 0.8D2 70.0M - TS - LSZH - AMARILLO</t>
  </si>
  <si>
    <t>CABO OPTICO CFOA-SM-DE-G 08F (ABNT)</t>
  </si>
  <si>
    <t>OPTICAL CABLE CFOA-SM-DE-G 08F (ABNT)</t>
  </si>
  <si>
    <t>CABLE OPTICO CFOA-SM-DE-G 08F (ABNT)</t>
  </si>
  <si>
    <t>ET1177</t>
  </si>
  <si>
    <t>CABO OPTICO FIS-OPTIC-AS120 06F RC (62.5)</t>
  </si>
  <si>
    <t>OPTICAL CABLE FIS-OPTIC-AS120 06F RC (62.5)</t>
  </si>
  <si>
    <t>CABLE OPTICO FIS-OPTIC-AS120 06F RC (62.5)</t>
  </si>
  <si>
    <t>OPTICAL MODEM LIGHTDRIVE GPON LD420-10R</t>
  </si>
  <si>
    <t>a0A6100001M9Ret</t>
  </si>
  <si>
    <t>CABO OPTICO OPDC-M SC Gp.051.101.20 (24F SM)</t>
  </si>
  <si>
    <t>OPDC-M SC Gp.051.101.20 (24F SM)</t>
  </si>
  <si>
    <t>CABLE OPTICO OPDC-M SC Gp.051.101.20 (24F SM)</t>
  </si>
  <si>
    <t>ET03621</t>
  </si>
  <si>
    <t>a0A6100001c1ai4</t>
  </si>
  <si>
    <t>CABO OPTICO  CFOA-MM-DDR-S 48F (62.5) TS (PFV) LSZH</t>
  </si>
  <si>
    <t>OPTICAL CABLE  CFOA-MM-DDR-S 48F (62.5) TS (PFV) LSZH</t>
  </si>
  <si>
    <t>CABLE OPTICO  CFOA-MM-DDR-S 48F (62.5) TS (PFV) LSZH</t>
  </si>
  <si>
    <t>CABO OPTICO CFOA-MM-DDR-S 48F (62.5) TS (PFV) LSZH</t>
  </si>
  <si>
    <t>OPTICAL CABLE CFOA-MM-DDR-S 48F (62.5) TS (PFV) LSZH</t>
  </si>
  <si>
    <t>CABLE OPTICO CFOA-MM-DDR-S 48F (62.5) TS (PFV) LSZH</t>
  </si>
  <si>
    <t>CABO OPTICO CFOT-MM-UB 36F (50) OM3 COG</t>
  </si>
  <si>
    <t>OPTICAL CABLE CFOT-MM-UB 36F (50) OM3 COG</t>
  </si>
  <si>
    <t>CABLE OPTICO CFOT-MM-UB 36F (50) OM3 COG</t>
  </si>
  <si>
    <t>ET1174</t>
  </si>
  <si>
    <t>CABO OPTICO CFOA-MM-AS120-G 06F (62.5) RC (ABNT)</t>
  </si>
  <si>
    <t>OPTICAL CABLE CFOA-MM-AS120-G 06F (62.5) RC (ABNT)</t>
  </si>
  <si>
    <t>CABLE OPTICO CFOA-MM-AS120-G 06F (62.5) RC (ABNT)</t>
  </si>
  <si>
    <t>CABO OPTICO CFOA-SM-DER-G (PFV) 12F G-652D (ABNT)</t>
  </si>
  <si>
    <t>OPTICAL CABLE CFOA-SM-DER-G (PFV) 12F G-652D (ABNT)</t>
  </si>
  <si>
    <t>CABLE OPTICO CFOA-SM-DER-G (PFV) 12F G-652D (ABNT)</t>
  </si>
  <si>
    <t>ET0858</t>
  </si>
  <si>
    <t>CABO OPTICO CFOA-MM-AS80-G 12F (62.5) RC (ABNT)</t>
  </si>
  <si>
    <t>OPTICAL CABLE CFOA-MM-AS80-G 12F (62.5) RC (ABNT)</t>
  </si>
  <si>
    <t>CABLE OPTICO CFOA-MM-AS80-G 12F (62.5) RC (ABNT)</t>
  </si>
  <si>
    <t>CABO OPTICO CFOA-MM-AS80-G 36F (62.5) RC (ABNT)</t>
  </si>
  <si>
    <t>OPTICAL CABLE CFOA-MM-AS80-G 36F (62.5) RC (ABNT)</t>
  </si>
  <si>
    <t>CABLE OPTICO CFOA-MM-AS80-G 36F (62.5) RC (ABNT)</t>
  </si>
  <si>
    <t>PATCH CORD UTP GIGALAN AUGMENTED CAT.6A - LSZH - T568A/B - 1.0M - CINZA</t>
  </si>
  <si>
    <t>UTP CAT.6A COPPER PATCH CORD GIGALAN AUGMENTED - LSZH - T568A/B - 1.0M - GRAY</t>
  </si>
  <si>
    <t>PATCH CORD UTP GIGALAN AUGMENTED CAT.6A - LSZH - T568A/B - 1.0M - GRIS</t>
  </si>
  <si>
    <t>PATCH CORD UTP GIGALAN AUGMENTED CAT.6A - LSZH - T568A/B - 0.5M - CINZA</t>
  </si>
  <si>
    <t>UTP CAT.6A COPPER PATCH CORD GIGALAN AUGMENTED - LSZH - T568A/B - 0.5M - GRAY</t>
  </si>
  <si>
    <t>PATCH CORD UTP GIGALAN AUGMENTED CAT.6A - LSZH - T568A/B - 0.5M - GRIS</t>
  </si>
  <si>
    <t>PATCH CORD UTP GIGALAN AUGMENTED CAT.6A - LSZH - T568A/B - 2.0M - CINZA</t>
  </si>
  <si>
    <t>UTP CAT.6A COPPER PATCH CORD GIGALAN AUGMENTED - LSZH - T568A/B - 2.0M - GRAY</t>
  </si>
  <si>
    <t>PATCH CORD UTP GIGALAN AUGMENTED CAT.6A - LSZH - T568A/B - 2.0M - GRIS</t>
  </si>
  <si>
    <t>PATCH CORD UTP GIGALAN AUGMENTED CAT.6A - LSZH - T568A/B - 3.0M - CINZA</t>
  </si>
  <si>
    <t>UTP CAT.6A COPPER PATCH CORD GIGALAN AUGMENTED - LSZH - T568A/B - 3.0M - GRAY</t>
  </si>
  <si>
    <t>PATCH CORD UTP GIGALAN AUGMENTED CAT.6A - LSZH - T568A/B - 3.0M - GRIS</t>
  </si>
  <si>
    <t>CORDAO MONOFIBRA CONECTORIZADO SM LC-UPC/LC-UPC 10.0M - LSZH - AZUL</t>
  </si>
  <si>
    <t>SIMPLEX OPTICAL PATCH CORD CONECTORIZADO SM LC-UPC/LC-UPC 10.0M - LSZH - AZUL</t>
  </si>
  <si>
    <t>PATCH CORD OPTICO MONOFIBRA CONECTORIZADO SM LC-UPC/LC-UPC 10.0M - LSZH - AZUL</t>
  </si>
  <si>
    <t>CABO OPTICO CFOT-MM-UB 12F (50) OM4 TS LSZH</t>
  </si>
  <si>
    <t>OPTICAL CABLE CFOT-MM-UB 12F (50) OM4 TS LSZH</t>
  </si>
  <si>
    <t>CABLE OPTICO CFOT-MM-UB 12F (50) OM4 TS LSZH</t>
  </si>
  <si>
    <t>CABO OPTICO CFOT-MM-UB 24F (50) OM4 COG</t>
  </si>
  <si>
    <t>OPTICAL CABLE CFOT-MM-UB 24F (50) OM4 COG</t>
  </si>
  <si>
    <t>CABLE OPTICO CFOT-MM-UB 24F (50) OM4 COG</t>
  </si>
  <si>
    <t>CABO OPTICO AT-3BE27DT-024-TMIB</t>
  </si>
  <si>
    <t>OPTICAL CABLE AT-3BE27DT-024-TMIB</t>
  </si>
  <si>
    <t>CABLE OPTICO AT-3BE27DT-024-TMIB</t>
  </si>
  <si>
    <t>ET3261</t>
  </si>
  <si>
    <t>CABO OPTICO AT-3BE27DT-024-TLCB</t>
  </si>
  <si>
    <t>OPTICAL CABLE AT-3BE27DT-024-TLCB</t>
  </si>
  <si>
    <t>CABLE OPTICO AT-3BE27DT-024-TLCB</t>
  </si>
  <si>
    <t>CABO OPTICO CFOT-MM-EO 12F (62.5) LSZH (FIBER-LAN INDOOR/OUTDOOR)</t>
  </si>
  <si>
    <t>OPTICAL CABLE CFOT-MM-EO 12F (62.5) LSZH (FIBER-LAN INDOOR/OUTDOOR)</t>
  </si>
  <si>
    <t>CABLE OPTICO CFOT-MM-EO 12F (62.5) LSZH (FIBER-LAN INDOOR/OUTDOOR)</t>
  </si>
  <si>
    <t>CABO OPTICO CFOT-MM-UB 06F (62.5) TS LSZH</t>
  </si>
  <si>
    <t>OPTICAL CABLE CFOT-MM-UB 06F (62.5) TS LSZH</t>
  </si>
  <si>
    <t>CABLE OPTICO CFOT-MM-UB 06F (62.5) TS LSZH</t>
  </si>
  <si>
    <t>CABO OPTICO CFOT-MM-EO 12F (50) OM3 LSZH (FIBER-LAN INDOOR/OUTDOOR)</t>
  </si>
  <si>
    <t>OPTICAL CABLE CFOT-MM-EO 12F (50) OM3 LSZH (FIBER-LAN INDOOR/OUTDOOR)</t>
  </si>
  <si>
    <t>CABLE OPTICO CFOT-MM-EO 12F (50) OM3 LSZH (FIBER-LAN INDOOR/OUTDOOR)</t>
  </si>
  <si>
    <t>CANALETA ITMAX - 100MM SAIDA PARA TUBO CORRUGADO</t>
  </si>
  <si>
    <t>ITMAX DUCT - 100MM EXIT TO CORRUGATED TUBING</t>
  </si>
  <si>
    <t>CANALETA ITMAX - 100MM SALIDA PARA TUBO CORRUGADO</t>
  </si>
  <si>
    <t>INVISILIGHT - COLA (TUBO 30 ML)</t>
  </si>
  <si>
    <t>INVISILIGHT - ADHESIVE (TUBE 30 ML)</t>
  </si>
  <si>
    <t>INVISILIGHT - ADHESIVO (TUBO 30 ML)</t>
  </si>
  <si>
    <t>ET04055</t>
  </si>
  <si>
    <t>a0A6100001Vs4Cn</t>
  </si>
  <si>
    <t>SERVICE CABLE CONECTORIZADO 48F SM G-652D LC-APC/SC-UPC 1.75D2/1.75D2 19.0M - MC - LSZH - AMARELO</t>
  </si>
  <si>
    <t>TRUNK CABLE PRE-TERMINATED 48F SM G-652D LC-APC/SC-UPC 1.75D2/1.75D2 19.0M - MC - LSZH - YELLOW</t>
  </si>
  <si>
    <t>CABLE TRONCAL CONECTORIZADO 48F SM G-652D LC-APC/SC-UPC 1.75D2/1.75D2 19.0M - MC - LSZH - AMARILLO</t>
  </si>
  <si>
    <t>SERVICE CABLE CONECTORIZADO 48F SM G-652D LC-APC/SC-UPC 1.75D2/1.75D2 14.0M - MC - LSZH - AMARELO</t>
  </si>
  <si>
    <t>TRUNK CABLE PRE-TERMINATED 48F SM G-652D LC-APC/SC-UPC 1.75D2/1.75D2 14.0M - MC - LSZH - YELLOW</t>
  </si>
  <si>
    <t>CABLE TRONCAL CONECTORIZADO 48F SM G-652D LC-APC/SC-UPC 1.75D2/1.75D2 14.0M - MC - LSZH - AMARILLO</t>
  </si>
  <si>
    <t>SERVICE CABLE CONECTORIZADO 48F SM G-652D LC-APC/SC-UPC 1.75D2/1.75D2 15.0M - MC - LSZH - AMARELO</t>
  </si>
  <si>
    <t>TRUNK CABLE PRE-TERMINATED 48F SM G-652D LC-APC/SC-UPC 1.75D2/1.75D2 15.0M - MC - LSZH - YELLOW</t>
  </si>
  <si>
    <t>CABLE TRONCAL CONECTORIZADO 48F SM G-652D LC-APC/SC-UPC 1.75D2/1.75D2 15.0M - MC - LSZH - AMARILLO</t>
  </si>
  <si>
    <t>SERVICE CABLE CONECTORIZADO 48F SM G-652D LC-APC/SC-UPC 1.75D2/1.75D2 16.0M - MC - LSZH - AMARELO</t>
  </si>
  <si>
    <t>TRUNK CABLE PRE-TERMINATED 48F SM G-652D LC-APC/SC-UPC 1.75D2/1.75D2 16.0M - MC - LSZH - YELLOW</t>
  </si>
  <si>
    <t>CABLE TRONCAL CONECTORIZADO 48F SM G-652D LC-APC/SC-UPC 1.75D2/1.75D2 16.0M - MC - LSZH - AMARILLO</t>
  </si>
  <si>
    <t>SERVICE CABLE CONECTORIZADO 48F SM G-652D LC-APC/SC-UPC 1.75D2/1.75D2 17.0M - MC - LSZH - AMARELO</t>
  </si>
  <si>
    <t>TRUNK CABLE PRE-TERMINATED 48F SM G-652D LC-APC/SC-UPC 1.75D2/1.75D2 17.0M - MC - LSZH - YELLOW</t>
  </si>
  <si>
    <t>CABLE TRONCAL CONECTORIZADO 48F SM G-652D LC-APC/SC-UPC 1.75D2/1.75D2 17.0M - MC - LSZH - AMARILLO</t>
  </si>
  <si>
    <t>SERVICE CABLE CONECTORIZADO 48F SM G-652D LC-APC/SC-UPC 1.75D2/1.75D2 18.0M - MC - LSZH - AMARELO</t>
  </si>
  <si>
    <t>TRUNK CABLE PRE-TERMINATED 48F SM G-652D LC-APC/SC-UPC 1.75D2/1.75D2 18.0M - MC - LSZH - YELLOW</t>
  </si>
  <si>
    <t>CABLE TRONCAL CONECTORIZADO 48F SM G-652D LC-APC/SC-UPC 1.75D2/1.75D2 18.0M - MC - LSZH - AMARILLO</t>
  </si>
  <si>
    <t>RESERVADO CABO OPTICO DROP TB FIG.8 FTTH BLI 02F G-657A1 COG PR (MAT009-000231N)</t>
  </si>
  <si>
    <t>CABO OPTICO DROP TB FIG.8 FTTH BLI 02F G-657A1 COG PR (MAT009-000231N)</t>
  </si>
  <si>
    <t>OPTICAL CABLE DROP TB FIG.8 FTTH BLI 02F G-657A1 COG PR (MAT009-000231N)</t>
  </si>
  <si>
    <t>CABLE OPTICO DROP TB FIG.8 FTTH BLI 02F G-657A1 COG PR (MAT009-000231N)</t>
  </si>
  <si>
    <t>ET03627</t>
  </si>
  <si>
    <t>a0A6100001ZEDm2</t>
  </si>
  <si>
    <t>EXTENSAO SOLIDA RJ-45 U/UTP GIGALAN CAT.6 - CM - T568A - 15.0M - VERMELHO</t>
  </si>
  <si>
    <t>U/UTP CAT.6 RJ-45 SOLID EXTENSION GIGALAN - CM - T568A - 15.0M - RED</t>
  </si>
  <si>
    <t>EXTENSION SOLIDO RJ-45 U/UTP GIGALAN CAT.6 - CM - T568A - 15.0M - ROJO</t>
  </si>
  <si>
    <t>EXTENSAO SOLIDA RJ-45 U/UTP GIGALAN CAT.6 - CM - T568A - 30.0M - VERMELHO</t>
  </si>
  <si>
    <t>U/UTP CAT.6 RJ-45 SOLID EXTENSION GIGALAN - CM - T568A - 30.0M - RED</t>
  </si>
  <si>
    <t>EXTENSION SOLIDO RJ-45 U/UTP GIGALAN CAT.6 - CM - T568A - 30.0M - ROJO</t>
  </si>
  <si>
    <t>CABO OPTICO CFOI-MM-EO 48F (50) OM3 LSZH AQ (FIBER-LAN INDOOR)</t>
  </si>
  <si>
    <t>OPTICAL CABLE CFOI-MM-EO 48F (50) OM3 LSZH AQ (FIBER-LAN INDOOR)</t>
  </si>
  <si>
    <t>CABLE OPTICO CFOI-MM-EO 48F (50) OM3 LSZH AQ (FIBER-LAN INDOOR)</t>
  </si>
  <si>
    <t>CONECTOR PARALELO P CABO OPDC-F 8,0MM/CABO OPDC-F 8,0MM</t>
  </si>
  <si>
    <t>PARALELLEL CONECTOR FOR OPDC-F 8.0MM/OPDC-F 8.0MM</t>
  </si>
  <si>
    <t>CONECTOR PARALELO P CABLE OPDC-F 8,0MM/CABLE OPDC-F 8,0MM</t>
  </si>
  <si>
    <t>CONECTOR PARALELO P CABO OPDC 10,8MM / OPDC 10,8MM</t>
  </si>
  <si>
    <t>PARALELLEL CONECTOR FOR OPDC 10.8MM/OPDC 10.8MM</t>
  </si>
  <si>
    <t>CONECTOR PARALELO P CABLE OPDC 10,8MM/OPDC 10,8MM</t>
  </si>
  <si>
    <t>CORDAO DUPLEX CONECTORIZADO BLI A/B G-657A LC-UPC/SC-UPC 30.0M - LSZH - AMARELO</t>
  </si>
  <si>
    <t>DUPLEX OPTICAL PATCH CORD BLI A/B G-657A LC-UPC/SC-UPC 30.0M - LSZH - YELLOW</t>
  </si>
  <si>
    <t>PATCH CORD OPTICO DUPLEX CONECTORIZADO BLI A/B G-657A LC-UPC/SC-UPC 30.0M - LSZH - AMARILLO</t>
  </si>
  <si>
    <t>CORDAO DUPLEX CONECTORIZADO BLI A/B G-657A LC-UPC/SC-UPC 100.0M - LSZH - AMARELO</t>
  </si>
  <si>
    <t>DUPLEX OPTICAL PATCH CORD BLI A/B G-657A LC-UPC/SC-UPC 100.0M - LSZH - YELLOW</t>
  </si>
  <si>
    <t>PATCH CORD OPTICO DUPLEX CONECTORIZADO BLI A/B G-657A LC-UPC/SC-UPC 100.0M - LSZH - AMARILLO</t>
  </si>
  <si>
    <t>CORDAO DUPLEX CONECTORIZADO OM4 LC-UPC/SC-UPC 100.0M - LSZH - ACQUA</t>
  </si>
  <si>
    <t>DUPLEX OPTICAL PATCH CORD OM4 LC-UPC/SC-UPC 100.0M - LSZH - ACQUA</t>
  </si>
  <si>
    <t>PATCH CORD OPTICO DUPLEX CONECTORIZADO OM4 LC-UPC/SC-UPC 100.0M - LSZH - ACQUA</t>
  </si>
  <si>
    <t>CABO OPTICO CFOA-SM-ARD-S 02F</t>
  </si>
  <si>
    <t>OPTICAL CABLE CFOA-SM-ARD-S 02F</t>
  </si>
  <si>
    <t>CABLE OPTICO CFOA-SM-ARD-S 02F</t>
  </si>
  <si>
    <t>ET0966</t>
  </si>
  <si>
    <t>BATERIA FURUKAWA VRLA FCR-50-12 (12V, 50Ah/10HR)</t>
  </si>
  <si>
    <t>FURUKAWA BATTERY VRLA FCR-50-12 (12V, 50Ah/10HR)</t>
  </si>
  <si>
    <t>BATERÍA FURUKAWA VRLA FCR-50-12 (12V, 50Ah/10HR)</t>
  </si>
  <si>
    <t>BATERIA FURUKAWA VRLA FCR-100-6x2 (12V, 100Ah/10HR)</t>
  </si>
  <si>
    <t>FURUKAWA BATERY VRLA FCR-100-6x2 (12V, 100Ah/10HR)</t>
  </si>
  <si>
    <t>BATERÍA FURUKAWA VRLA FCR-100-6x2 (12V, 100Ah/10HR)</t>
  </si>
  <si>
    <t>CORDAO DUPLEX CONECTORIZADO OM4 SC-UPC/SC-UPC 1.0M - LSZH - ACQUA</t>
  </si>
  <si>
    <t>DUPLEX OPTICAL PATCH CORD OM4 SC-UPC/SC-UPC 1.0M - LSZH - AQUA</t>
  </si>
  <si>
    <t>PATCH CORD OPTICO DUPLEX CONECTORIZADO OM4 SC-UPC/SC-UPC 1.0M - LSZH - ACQUA</t>
  </si>
  <si>
    <t>CORDAO DUPLEX CONECTORIZADO OM4 SC-UPC/SC-UPC 100.0M - LSZH - ACQUA</t>
  </si>
  <si>
    <t>DUPLEX OPTICAL PATCH CORD OM4 SC-UPC/SC-UPC 100.0M - LSZH - ACQUA</t>
  </si>
  <si>
    <t>PATCH CORD OPTICO DUPLEX CONECTORIZADO OM4 SC-UPC/SC-UPC 100.0M - LSZH - ACQUA</t>
  </si>
  <si>
    <t>EXTENSAO MONOFIBRA CONECTORIZADO BLI A/B G-657A SC-APC 150.0M - LSZH - BRANCO - D3</t>
  </si>
  <si>
    <t>SIMPLEX OPTICAL PATCH CORD BLI A/B G-657A SC-APC 150.0M - LSZH - WHITE - D3</t>
  </si>
  <si>
    <t>MONOFIBRA CONECTORIZADO BLI A/B G-657A SC-APC 150.0M - LSZH - BLANCO - D3</t>
  </si>
  <si>
    <t>PATCH CORD U/UTP GIGALAN CAT.6 - CM - T568A/B - 16.0M - CINZA</t>
  </si>
  <si>
    <t>U/UTP CAT.6 COPPER PATCH CORD GIGALAN - CM - T568A/B - 16.0M - GRAY</t>
  </si>
  <si>
    <t>PATCH CORD U/UTP GIGALAN CAT.6 - CM - T568A/B - 16.0M - GRIS</t>
  </si>
  <si>
    <t>IPC001 - CAMERA IP BULLET 1MP POE SOHOPLUS</t>
  </si>
  <si>
    <t>IPC001 - 1MP POE BULLET IP CAMERA</t>
  </si>
  <si>
    <t>IPC001 - CAMERA IP BULLET 1MP POE</t>
  </si>
  <si>
    <t>ET03636</t>
  </si>
  <si>
    <t>a0A6100001OWgq8</t>
  </si>
  <si>
    <t>SERVICE CABLE CONECTORIZADO 72F SM MPO12-APC(M)/MPO12-APC(M) 0.8D3/0.8D3 45.0M - TS - LSZH - AZUL - TIPO B</t>
  </si>
  <si>
    <t>TRUNK CABLE PRE-TERMINATED 72F SM MPO12-APC(M)/MPO12-APC(M) 0.8D3/0.8D3 45.0M - TS - LSZH - BLUE - TYPE B</t>
  </si>
  <si>
    <t>CABLE TRONCAL CONECTORIZADO 72F SM MPO12-APC(M)/MPO12-APC(M) 0.8D3/0.8D3 45.0M - TS - LSZH - AZUL  - TIPO B</t>
  </si>
  <si>
    <t>SERVICE CABLE CONECTORIZADO 72F SM MPO12-APC(M)/MPO12-APC(M) 0.8D3/0.8D3 48.0M - TS - LSZH - AZUL - TIPO B</t>
  </si>
  <si>
    <t>TRUNK CABLE PRE-TERMINATED 72F SM MPO12-APC(M)/MPO12-APC(M) 0.8D3/0.8D3 48.0M - TS - LSZH - BLUE - TYPE B</t>
  </si>
  <si>
    <t>CABLE TRONCAL CONECTORIZADO 72F SM MPO12-APC(M)/MPO12-APC(M) 0.8D3/0.8D3 48.0M - TS - LSZH - AZUL  - TIPO B</t>
  </si>
  <si>
    <t>SERVICE CABLE CONECTORIZADO 72F SM MPO12-APC(M)/MPO12-APC(M) 0.8D3/0.8D3 64.0M - TS - LSZH - AZUL - TIPO B</t>
  </si>
  <si>
    <t>TRUNK CABLE PRE-TERMINATED 72F SM MPO12-APC(M)/MPO12-APC(M) 0.8D3/0.8D3 64.0M - TS - LSZH - BLUE - TYPE B</t>
  </si>
  <si>
    <t>CABLE TRONCAL CONECTORIZADO 72F SM MPO12-APC(M)/MPO12-APC(M) 0.8D3/0.8D3 64.0M - TS - LSZH - AZUL  - TIPO B</t>
  </si>
  <si>
    <t>SERVICE CABLE CONECTORIZADO 72F OM4 MPO12-UPC(M)/MPO12-UPC(M) 1.0D3/1.0D3 135.0M - TS - LSZH - ACQUA - TIPO B</t>
  </si>
  <si>
    <t>TRUNK CABLE PRE-TERMINATED 72F OM4 MPO12-UPC(M)/MPO12-UPC(M) 1.0D3/1.0D3 135.0M - TS - LSZH - AQUA - TYPE B</t>
  </si>
  <si>
    <t>CABLE TRONCAL CONECTORIZADO 72F OM4 MPO12-UPC(M)/MPO12-UPC(M) 1.0D3/1.0D3 135.0M - TS - LSZH - ACQUA  - TIPO B</t>
  </si>
  <si>
    <t>SERVICE CABLE CONECTORIZADO 72F OM4 MPO12-UPC(M)/MPO12-UPC(M) 1.0D3/1.0D3 64.0M - TS - LSZH - ACQUA - TIPO B</t>
  </si>
  <si>
    <t>TRUNK CABLE PRE-TERMINATED 72F OM4 MPO12-UPC(M)/MPO12-UPC(M) 1.0D3/1.0D3 64.0M - TS - LSZH - AQUA - TYPE B</t>
  </si>
  <si>
    <t>CABLE TRONCAL CONECTORIZADO 72F OM4 MPO12-UPC(M)/MPO12-UPC(M) 1.0D3/1.0D3 64.0M - TS - LSZH - ACQUA  - TIPO B</t>
  </si>
  <si>
    <t>SERVICE CABLE CONECTORIZADO 72F OM4 MPO12-UPC(M)/MPO12-UPC(M) 1.0D3/1.0D3 83.0M - TS - LSZH - ACQUA - TIPO B</t>
  </si>
  <si>
    <t>TRUNK CABLE PRE-TERMINATED 72F OM4 MPO12-UPC(M)/MPO12-UPC(M) 1.0D3/1.0D3 83.0M - TS - LSZH - AQUA - TYPE B</t>
  </si>
  <si>
    <t>CABLE TRONCAL CONECTORIZADO 72F OM4 MPO12-UPC(M)/MPO12-UPC(M) 1.0D3/1.0D3 83.0M - TS - LSZH - ACQUA  - TIPO B</t>
  </si>
  <si>
    <t>SERVICE CABLE CONECTORIZADO 72F SM MPO12-APC(M)/MPO12-APC(M) 0.8D3/0.8D3 83.0M - TS - LSZH - AZUL - TIPO B</t>
  </si>
  <si>
    <t>TRUNK CABLE PRE-TERMINATED 72F SM MPO12-APC(M)/MPO12-APC(M) 0.8D3/0.8D3 83.0M - TS - LSZH - BLUE - TYPE B</t>
  </si>
  <si>
    <t>CABLE TRONCAL CONECTORIZADO 72F SM MPO12-APC(M)/MPO12-APC(M) 0.8D3/0.8D3 83.0M - TS - LSZH - AZUL  - TIPO B</t>
  </si>
  <si>
    <t>CABO OPTICO AT-3BE27DT-024-CLJE</t>
  </si>
  <si>
    <t>OPTICAL CABLE AT-3BE27DT-024-CLJE</t>
  </si>
  <si>
    <t>CABLE OPTICO AT-3BE27DT-024-CLJE</t>
  </si>
  <si>
    <t>SERVICE CABLE CONECTORIZADO 72F SM MPO12-APC(M)/MPO12-APC(M) 0.8D3/0.8D3 118.0M - TS - LSZH - AZUL - TIPO B</t>
  </si>
  <si>
    <t>TRUNK CABLE PRE-TERMINATED 72F SM MPO12-APC(M)/MPO12-APC(M) 0.8D3/0.8D3 118.0M - TS - LSZH - BLUE - TYPE B</t>
  </si>
  <si>
    <t>CABLE TRONCAL CONECTORIZADO 72F SM MPO12-APC(M)/MPO12-APC(M) 0.8D3/0.8D3 118.0M - TS - LSZH - AZUL  - TIPO B</t>
  </si>
  <si>
    <t>SERVICE CABLE CONECTORIZADO 72F SM MPO12-APC(M)/MPO12-APC(M) 0.8D3/0.8D3 128.0M - TS - LSZH - AZUL - TIPO B</t>
  </si>
  <si>
    <t>TRUNK CABLE PRE-TERMINATED 72F SM MPO12-APC(M)/MPO12-APC(M) 0.8D3/0.8D3 128.0M - TS - LSZH - BLUE - TYPE B</t>
  </si>
  <si>
    <t>CABLE TRONCAL CONECTORIZADO 72F SM MPO12-APC(M)/MPO12-APC(M) 0.8D3/0.8D3 128.0M - TS - LSZH - AZUL  - TIPO B</t>
  </si>
  <si>
    <t>SERVICE CABLE CONECTORIZADO 72F OM4 MPO12-UPC(M)/MPO12-UPC(M) 1.0D3/1.0D3 121.0M - TS - LSZH - ACQUA - TIPO B</t>
  </si>
  <si>
    <t>TRUNK CABLE PRE-TERMINATED 72F OM4 MPO12-UPC(M)/MPO12-UPC(M) 1.0D3/1.0D3 121.0M - TS - LSZH - AQUA - TYPE B</t>
  </si>
  <si>
    <t>CABLE TRONCAL CONECTORIZADO 72F OM4 MPO12-UPC(M)/MPO12-UPC(M) 1.0D3/1.0D3 121.0M - TS - LSZH - ACQUA  - TIPO B</t>
  </si>
  <si>
    <t>SERVICE CABLE CONECTORIZADO 72F SM MPO12-APC(M)/MPO12-APC(M) 0.8D3/0.8D3 136.0M - TS - LSZH - AZUL - TIPO B</t>
  </si>
  <si>
    <t>TRUNK CABLE PRE-TERMINATED 72F SM MPO12-APC(M)/MPO12-APC(M) 0.8D3/0.8D3 136.0M - TS - LSZH - BLUE - TYPE B</t>
  </si>
  <si>
    <t>CABLE TRONCAL CONECTORIZADO 72F SM MPO12-APC(M)/MPO12-APC(M) 0.8D3/0.8D3 136.0M - TS - LSZH - AZUL  - TIPO B</t>
  </si>
  <si>
    <t>SERVICE CABLE CONECTORIZADO 72F OM4 MPO12-UPC(M)/MPO12-UPC(M) 1.0D3/1.0D3 128.0M - TS - LSZH - ACQUA - TIPO B</t>
  </si>
  <si>
    <t>TRUNK CABLE PRE-TERMINATED 72F OM4 MPO12-UPC(M)/MPO12-UPC(M) 1.0D3/1.0D3 128.0M - TS - LSZH - AQUA - TYPE B</t>
  </si>
  <si>
    <t>CABLE TRONCAL CONECTORIZADO 72F OM4 MPO12-UPC(M)/MPO12-UPC(M) 1.0D3/1.0D3 128.0M - TS - LSZH - ACQUA  - TIPO B</t>
  </si>
  <si>
    <t>SERVICE CABLE CONECTORIZADO 72F OM4 MPO12-UPC(M)/MPO12-UPC(M) 1.0D3/1.0D3 136.0M - TS - LSZH - ACQUA - TIPO B</t>
  </si>
  <si>
    <t>TRUNK CABLE PRE-TERMINATED 72F OM4 MPO12-UPC(M)/MPO12-UPC(M) 1.0D3/1.0D3 136.0M - TS - LSZH - AQUA - TYPE B</t>
  </si>
  <si>
    <t>CABLE TRONCAL CONECTORIZADO 72F OM4 MPO12-UPC(M)/MPO12-UPC(M) 1.0D3/1.0D3 136.0M - TS - LSZH - ACQUA  - TIPO B</t>
  </si>
  <si>
    <t>SERVICE CABLE CONECTORIZADO 72F OM4 MPO12-UPC(M)/MPO12-UPC(M) 1.0D3/1.0D3 78.0M - TS - LSZH - ACQUA - TIPO B</t>
  </si>
  <si>
    <t>TRUNK CABLE PRE-TERMINATED 72F OM4 MPO12-UPC(M)/MPO12-UPC(M) 1.0D3/1.0D3 78.0M - TS - LSZH - AQUA - TYPE B</t>
  </si>
  <si>
    <t>CABLE TRONCAL CONECTORIZADO 72F OM4 MPO12-UPC(M)/MPO12-UPC(M) 1.0D3/1.0D3 78.0M - TS - LSZH - ACQUA  - TIPO B</t>
  </si>
  <si>
    <t>SERVICE CABLE CONECTORIZADO 72F OM4 MPO12-UPC(M)/MPO12-UPC(M) 1.0D3/1.0D3 118.0M - TS - LSZH - ACQUA - TIPO B</t>
  </si>
  <si>
    <t>TRUNK CABLE PRE-TERMINATED 72F OM4 MPO12-UPC(M)/MPO12-UPC(M) 1.0D3/1.0D3 118.0M - TS - LSZH - AQUA - TYPE B</t>
  </si>
  <si>
    <t>CABLE TRONCAL CONECTORIZADO 72F OM4 MPO12-UPC(M)/MPO12-UPC(M) 1.0D3/1.0D3 118.0M - TS - LSZH - ACQUA  - TIPO B</t>
  </si>
  <si>
    <t>SERVICE CABLE CONECTORIZADO 72F SM MPO12-APC(M)/MPO12-APC(M) 0.8D3/0.8D3 78.0M - TS - LSZH - AZUL - TIPO B</t>
  </si>
  <si>
    <t>TRUNK CABLE PRE-TERMINATED 72F SM MPO12-APC(M)/MPO12-APC(M) 0.8D3/0.8D3 78.0M - TS - LSZH - BLUE - TYPE B</t>
  </si>
  <si>
    <t>CABLE TRONCAL CONECTORIZADO 72F SM MPO12-APC(M)/MPO12-APC(M) 0.8D3/0.8D3 78.0M - TS - LSZH - AZUL  - TIPO B</t>
  </si>
  <si>
    <t>SERVICE CABLE CONECTORIZADO 72F SM MPO12-APC(M)/MPO12-APC(M) 0.8D3/0.8D3 135.0M - TS - LSZH - AZUL - TIPO B</t>
  </si>
  <si>
    <t>TRUNK CABLE PRE-TERMINATED 72F SM MPO12-APC(M)/MPO12-APC(M) 0.8D3/0.8D3 135.0M - TS - LSZH - BLUE - TYPE B</t>
  </si>
  <si>
    <t>CABLE TRONCAL CONECTORIZADO 72F SM MPO12-APC(M)/MPO12-APC(M) 0.8D3/0.8D3 135.0M - TS - LSZH - AZUL  - TIPO B</t>
  </si>
  <si>
    <t>SERVICE CABLE CONECTORIZADO 72F OM4 MPO12-UPC(M)/MPO12-UPC(M) 1.0D3/1.0D3 48.0M - TS - LSZH - ACQUA - TIPO B</t>
  </si>
  <si>
    <t>TRUNK CABLE PRE-TERMINATED 72F OM4 MPO12-UPC(M)/MPO12-UPC(M) 1.0D3/1.0D3 48.0M - TS - LSZH - AQUA - TYPE B</t>
  </si>
  <si>
    <t>CABLE TRONCAL CONECTORIZADO 72F OM4 MPO12-UPC(M)/MPO12-UPC(M) 1.0D3/1.0D3 48.0M - TS - LSZH - ACQUA  - TIPO B</t>
  </si>
  <si>
    <t>SERVICE CABLE CONECTORIZADO 72F SM MPO12-APC(M)/MPO12-APC(M) 0.8D3/0.8D3 121.0M - TS - LSZH - AZUL - TIPO B</t>
  </si>
  <si>
    <t>TRUNK CABLE PRE-TERMINATED 72F SM MPO12-APC(M)/MPO12-APC(M) 0.8D3/0.8D3 121.0M - TS - LSZH - BLUE - TYPE B</t>
  </si>
  <si>
    <t>CABLE TRONCAL CONECTORIZADO 72F SM MPO12-APC(M)/MPO12-APC(M) 0.8D3/0.8D3 121.0M - TS - LSZH - AZUL  - TIPO B</t>
  </si>
  <si>
    <t>SERVICE CABLE CONECTORIZADO 72F SM MPO12-APC(M)/MPO12-APC(M) 0.8D3/0.8D3 95.0M - TS - LSZH - AZUL - TIPO B</t>
  </si>
  <si>
    <t>TRUNK CABLE PRE-TERMINATED 72F SM MPO12-APC(M)/MPO12-APC(M) 0.8D3/0.8D3 95.0M - TS - LSZH - BLUE - TYPE B</t>
  </si>
  <si>
    <t>CABLE TRONCAL CONECTORIZADO 72F SM MPO12-APC(M)/MPO12-APC(M) 0.8D3/0.8D3 95.0M - TS - LSZH - AZUL  - TIPO B</t>
  </si>
  <si>
    <t>CORDAO OPTICO CONECTORIZADO FANOUT 12F OM4 LC-UPC/MPO12-UPC(M) 1.0D2/5.0D3 - MTF - LSZH - ACQUA - TIPO A</t>
  </si>
  <si>
    <t>OPTICAL PATCH CORD FANOUT 12F OM4 LC-UPC/MPO12-UPC(M) 1.0D2/5.0D3  - MTF - LSZH - ACQUA - TYPE A</t>
  </si>
  <si>
    <t>CORDON OPTICO CONECTORIZADO FANOUT 12F OM4 LC-UPC/MPO12-UPC(M) 1.0D2/5.0D3  - MTF - LSZH - ACQUA - TIPO A</t>
  </si>
  <si>
    <t>CORDAO OPTICO CONECTORIZADO FANOUT 12F OM4 LC-UPC/MPO12-UPC(M) 1.0D2/6.0D3 - MTF - LSZH - ACQUA - TIPO A</t>
  </si>
  <si>
    <t>OPTICAL PATCH CORD FANOUT 12F OM4 LC-UPC/MPO12-UPC(M) 1.0D2/6.0D3  - MTF - LSZH - ACQUA - TYPE A</t>
  </si>
  <si>
    <t>CORDON OPTICO CONECTORIZADO FANOUT 12F OM4 LC-UPC/MPO12-UPC(M) 1.0D2/6.0D3  - MTF - LSZH - ACQUA - TIPO A</t>
  </si>
  <si>
    <t>CORDAO OPTICO CONECTORIZADO FANOUT 12F SM G-652D LC-UPC/MPO12-APC(M) 0.7D2/6.0D3 - MTF - LSZH - AZUL - TIPO A</t>
  </si>
  <si>
    <t>OPTICAL PATCH CORD FANOUT 12F SM G-652D LC-UPC/MPO12-APC(M) 0.7D2/6.0D3  - MTF - LSZH - BLUE - TYPE A</t>
  </si>
  <si>
    <t>CORDON OPTICO CONECTORIZADO FANOUT 12F SM G-652D LC-UPC/MPO12-APC(M) 0.7D2/6.0D3  - MTF - LSZH - AZUL - TIPO A</t>
  </si>
  <si>
    <t>FILTRO WDM PON 1310/1490/1550NM FC-APC/FC-APC/FC-APC (C/D/V)</t>
  </si>
  <si>
    <t>ET02376</t>
  </si>
  <si>
    <t>a0A6100000blnoF</t>
  </si>
  <si>
    <t>IPC005 - CAMERA IP BULLET 2MP WIRELESS</t>
  </si>
  <si>
    <t>IPC005 - 2MP WIFI BULLET IP CAMERA</t>
  </si>
  <si>
    <t>IPC005 - CAMERA IP BULLET 2MP INALAMBRICA</t>
  </si>
  <si>
    <t>ET03638</t>
  </si>
  <si>
    <t>a0A6100001OWgsr</t>
  </si>
  <si>
    <t>IPC003 - CAMERA IP DOME 1MP POE</t>
  </si>
  <si>
    <t>IPC003 - 1MP POE DOME IP CAMERA</t>
  </si>
  <si>
    <t>ET03634</t>
  </si>
  <si>
    <t>a0A6100001OWgjo</t>
  </si>
  <si>
    <t>IPC004 - CAMERA IP DOME 2MP POE</t>
  </si>
  <si>
    <t>IPC004 - 2MP POE DOME IP CAMERA</t>
  </si>
  <si>
    <t>ET03635</t>
  </si>
  <si>
    <t>a0A6100001OWgoN</t>
  </si>
  <si>
    <t>IPC006 - NVR 16 CANAIS - 8 PORTAS POE</t>
  </si>
  <si>
    <t>IPC006 - 16 CHANNEL NVR - 8 POE PORTS</t>
  </si>
  <si>
    <t>IPC006 - NVR 16 CANALES - 8 PUERTOS POE</t>
  </si>
  <si>
    <t>ET03640</t>
  </si>
  <si>
    <t>a0A6100001OWgu5</t>
  </si>
  <si>
    <t>CORDAO DUPLEX CONECTORIZADO BLI A/B G-657A SC-UPC/SC-UPC 30.0M - LSZH - AMARELO</t>
  </si>
  <si>
    <t>DUPLEX OPTICAL PATCH CORD BLI A/B G-657A SC-UPC/SC-UPC 30.0M - LSZH - YELLOW</t>
  </si>
  <si>
    <t>PATCH CORD OPTICO DUPLEX CONECTORIZADO BLI A/B G-657A SC-UPC/SC-UPC 30.0M - LSZH - AMARILLO</t>
  </si>
  <si>
    <t>CORDAO DUPLEX CONECTORIZADO BLI A/B G-657A SC-UPC/SC-UPC 100.0M - LSZH - AMARELO</t>
  </si>
  <si>
    <t>DUPLEX OPTICAL PATCH CORD BLI A/B G-657A SC-UPC/SC-UPC 100.0M - LSZH - YELLOW</t>
  </si>
  <si>
    <t>PATCH CORD OPTICO DUPLEX CONECTORIZADO BLI A/B G-657A SC-UPC/SC-UPC 100.0M - LSZH - AMARILLO</t>
  </si>
  <si>
    <t>CORDAO OPTICO 12F OM3 MPO12-UPC(M)/MPO12-UPC(F) 5.0D3 - MTF - LSZH - ACQUA - TIPO B</t>
  </si>
  <si>
    <t>IPC002 - CAMERA IP BULLET 2MP POE</t>
  </si>
  <si>
    <t>IPC002 - 2MP POE BULLET IP CAMERA</t>
  </si>
  <si>
    <t>ET03637</t>
  </si>
  <si>
    <t>a0A6100001OWgqg</t>
  </si>
  <si>
    <t>A146 - C/6 EXTENSÕES ÓPTICAS CONECTORIZADAS SM SC-APC (0486-0358-5)</t>
  </si>
  <si>
    <t>A146 - W/6 SC-APC PIGTAILS SM AND 6 SC-APC ADAPTERS (0486-0358-5)</t>
  </si>
  <si>
    <t>A146 - C/6 EXTENSIONES OPTICAS CONECTORIZADAS SM SC-APC (0486-0358-5)</t>
  </si>
  <si>
    <t>ET01731</t>
  </si>
  <si>
    <t>a0A6100000blnhW</t>
  </si>
  <si>
    <t>A146 C/6 EXTENSOES SC-APC (0486-0358-5)</t>
  </si>
  <si>
    <t>A146 W/6 PIGTAILS SC-APC (0486-0358-5)</t>
  </si>
  <si>
    <t>A146 C/6 EXTENSIONES SC-APC (0486-0358-5)</t>
  </si>
  <si>
    <t>ESFERA DE SINALIZAÇÃO COM CORDA PARA CABO OPGW 16,75MM</t>
  </si>
  <si>
    <t>CABO OPTICO CONECTORIZADO DROP COMPACTO FIG.8 LOW FRICTION BLI-CM-01-AR-LSZH SLIMCONNECTOR - CZ - RIB 300M (DIRETO) (0186-0038-7)</t>
  </si>
  <si>
    <t>OPTICAL CABLE DROP COMPACT FIG.8 LOW FRICTION BLI-CM-01-AR-LSZH SLIMCONNECTOR - GR - RIB 300M (DIRECT) (0186-0038-7)</t>
  </si>
  <si>
    <t>CABLE OPTICO CONECTORIZADO DROP COMPACTO FIG.8 LOW FRICTION BLI-CM-01-AR-LSZH SLIMCONNECTOR - GR - RIB 300M (DIRECTO) (0186-0038-7)</t>
  </si>
  <si>
    <t>CABO OPTICO CONECTORIZADO DROP COMPACTO FIG.8 LOW FRICTION BLI-CM-01-AR-LSZH SLIMCONNECTOR - CZ - RIB 220M (DIRETO) (0186-0034-4)</t>
  </si>
  <si>
    <t>OPTICAL CABLE DROP COMPACT FIG.8 LOW FRICTION BLI-CM-01-AR-LSZH SLIMCONNECTOR - GR - RIB 220M (DIRECT) (0186-0034-4)</t>
  </si>
  <si>
    <t>CABLE OPTICO CONECTORIZADO DROP COMPACTO FIG.8 LOW FRICTION BLI-CM-01-AR-LSZH SLIMCONNECTOR - GR - RIB 220M (DIRECTO) (0186-0034-4)</t>
  </si>
  <si>
    <t>ABRACADEIRA SIMPLES P/ CABO RGC213 C/ ADAP. ANG. GALVANIZADO</t>
  </si>
  <si>
    <t>PATCH CORD U/UTP GIGALAN CAT.6 - CM - T568A/B - 5.0M - LARANJA</t>
  </si>
  <si>
    <t>U/UTP CAT.6 COPPER PATCH CORD GIGALAN - CM - T568A/B - 5.0M - ORANGE</t>
  </si>
  <si>
    <t>PATCH CORD U/UTP GIGALAN CAT.6 - CM - T568A/B - 5.0M - NARANJA</t>
  </si>
  <si>
    <t>BRAÇADEIRA PARA FIXAÇÃO DO CONJUNTO DE TRANSIÇÃO E CAIXA DE EMENDAS</t>
  </si>
  <si>
    <t>CORDAO OPTICO CONECTORIZADO 12F OM3 MPO12-UPC(M)/MPO12-UPC(F) 15.0D3 - MTF - LSZH - ACQUA - TIPO B</t>
  </si>
  <si>
    <t>OPTICAL PATCH CORD 12F OM3 MPO12-UPC(M)/MPO12-UPC(F) 15.0D3 - MTF - LSZH - ACQUA - TYPE B</t>
  </si>
  <si>
    <t>CORDON OPTICO CONECTORIZADO 12F OM3 MPO12-UPC(M)/MPO12-UPC(F) 15.0D3 - MTF - LSZH - ACQUA - TIPO B</t>
  </si>
  <si>
    <t>CORDAO OPTICO CONECTORIZADO 12F OM3 MPO12-UPC(M)/MPO12-UPC(F) 25.0D3 - MTF - LSZH - ACQUA - TIPO B</t>
  </si>
  <si>
    <t>OPTICAL PATCH CORD 12F OM3 MPO12-UPC(M)/MPO12-UPC(F) 25.0D3 - MTF - LSZH - ACQUA - TYPE B</t>
  </si>
  <si>
    <t>CORDON OPTICO CONECTORIZADO 12F OM3 MPO12-UPC(M)/MPO12-UPC(F) 25.0D3 - MTF - LSZH - ACQUA - TIPO B</t>
  </si>
  <si>
    <t>CORDAO OPTICO CONECTORIZADO 12F OM4 MPO12-UPC(M)/MPO12-UPC(F) 15.0D3 - MTF - LSZH - ACQUA - TIPO B</t>
  </si>
  <si>
    <t>OPTICAL PATCH CORD 12F OM4 MPO12-UPC(M)/MPO12-UPC(F) 15.0D3 - MTF - LSZH - ACQUA - TIPO B</t>
  </si>
  <si>
    <t>CORDON OPTICO CONECTORIZADO 12F OM4 MPO12-UPC(M)/MPO12-UPC(F) 15.0D3  - MTF - LSZH - ACQUA  - TIPO B</t>
  </si>
  <si>
    <t>CABO OPTICO CFOA-MM-DD-G 48F (50) (ABNT)</t>
  </si>
  <si>
    <t>OPTICAL CABLE CFOA-MM-DD-G 48F (50) (ABNT)</t>
  </si>
  <si>
    <t>CABLE OPTICO CFOA-MM-DD-G 48F (50) (ABNT)</t>
  </si>
  <si>
    <t>ET0119</t>
  </si>
  <si>
    <t>CORDAO OPTICO CONECTORIZADO 12F OM4 MPO12-UPC(M)/MPO12-UPC(F) 20.0D3 - MTF - LSZH - ACQUA - TIPO B</t>
  </si>
  <si>
    <t>OPTICAL PATCH CORD 12F OM4 MPO12-UPC(M)/MPO12-UPC(F) 20.0D3  - MTF - LSZH - ACQUA - TYPE B</t>
  </si>
  <si>
    <t>CORDON OPTICO CONECTORIZADO 12F OM4 MPO12-UPC(M)/MPO12-UPC(F) 20.0D3  - MTF - LSZH - ACQUA  - TIPO B</t>
  </si>
  <si>
    <t>CORDAO OPTICO CONECTORIZADO 12F OM4 MPO12-UPC(M)/MPO12-UPC(F) 25.0D3 - MTF - LSZH - ACQUA - TIPO B</t>
  </si>
  <si>
    <t>OPTICAL PATCH CORD 12F OM4 MPO12-UPC(M)/MPO12-UPC(F) 25.0D3  - MTF - LSZH - ACQUA - TYPE B</t>
  </si>
  <si>
    <t>CORDON OPTICO CONECTORIZADO 12F OM4 MPO12-UPC(M)/MPO12-UPC(F) 25.0D3  - MTF - LSZH - ACQUA  - TIPO B</t>
  </si>
  <si>
    <t>CORDAO OPTICO CONECTORIZADO 12F OM4 MPO12-UPC(M)/MPO12-UPC(F) 30.0D3 - MTF - LSZH - ACQUA - TIPO B</t>
  </si>
  <si>
    <t>OPTICAL PATCH CORD 12F OM4 MPO12-UPC(M)/MPO12-UPC(F) 30.0D3  - MTF - LSZH - AQUA - TYPE B</t>
  </si>
  <si>
    <t>CORDON OPTICO CONECTORIZADO 12F OM4 MPO12-UPC(M)/MPO12-UPC(F) 30.0D3  - MTF - LSZH - ACQUA  - TIPO B</t>
  </si>
  <si>
    <t>CORDAO OPTICO CONECTORIZADO 12F OM4 MPO12-UPC(M)/MPO12-UPC(F) 50.0D3 - MTF - LSZH - ACQUA - TIPO B</t>
  </si>
  <si>
    <t>OPTICAL PATCH CORD 12F OM4 MPO12-UPC(M)/MPO12-UPC(F) 50.0D3  - MTF - LSZH - ACQUA - TYPE B</t>
  </si>
  <si>
    <t>CORDON OPTICO CONECTORIZADO 12F OM4 MPO12-UPC(M)/MPO12-UPC(F) 50.0D3  - MTF - LSZH - ACQUA  - TIPO B</t>
  </si>
  <si>
    <t>CABO OPTICO CFOA-MM-AS80-G 48F (62.5) NR (ABNT)</t>
  </si>
  <si>
    <t>OPTICAL CABLE CFOA-MM-AS80-G 48F (62.5) NR (ABNT)</t>
  </si>
  <si>
    <t>CABLE OPTICO CFOA-MM-AS80-G 48F (62.5) NR (ABNT)</t>
  </si>
  <si>
    <t>CABO OPTICO AT-3BE27DT-048-TMHE</t>
  </si>
  <si>
    <t>OPTICAL CABLE AT-3BE27DT-048-TMHE</t>
  </si>
  <si>
    <t>CABLE OPTICO AT-3BE27DT-048-TMHE</t>
  </si>
  <si>
    <t>CABO OPTICO AT-62617S6-006-CMCA</t>
  </si>
  <si>
    <t>OPTICAL CABLE AT-62617S6-006-CMCA</t>
  </si>
  <si>
    <t>CABLE OPTICO AT-62617S6-006-CMCA</t>
  </si>
  <si>
    <t>ET2971</t>
  </si>
  <si>
    <t>CABO OPTICO CFOI-SM-EO 02F G-652D LSZH AZ (FIBER-LAN INDOOR)</t>
  </si>
  <si>
    <t>OPTICAL CABLE CFOI-SM-EO 02F G-652D LSZH AZ (FIBER-LAN INDOOR)</t>
  </si>
  <si>
    <t>CABLE OPTICO CFOI-SM-EO 02F G-652D LSZH AZ (FIBER-LAN INDOOR)</t>
  </si>
  <si>
    <t>CABO OPTICO AT-3BE17NT-144-CMBB</t>
  </si>
  <si>
    <t>OPTICAL CABLE AT-3BE17NT-144-CMBB</t>
  </si>
  <si>
    <t>CABLE OPTICO AT-3BE17NT-144-CMBB</t>
  </si>
  <si>
    <t>ET2973</t>
  </si>
  <si>
    <t>CORDAO MONOFIBRA CONECTORIZADO BLI A/B G-657A SC-APC/SC-APC 25.0M - LSZH - BRANCO - D3</t>
  </si>
  <si>
    <t>SIMPLEX OPTICAL PATCH CORD BLI A/B G-657A SC-APC/SC-APC 25.0M - LSZH - WHITE - D3</t>
  </si>
  <si>
    <t>PATCH CORD OPTICO MONOFIBRA CONECTORIZADO BLI A/B G-657A SC-APC/SC-APC 25.0M - LSZH - BLANCO - D3</t>
  </si>
  <si>
    <t>SERVICE CABLE CONECTORIZADO 12F BLI A/B G-657A LC-UPC/SC-APC 1.0D2/1.0D2 10.0M - UT - LSZH - AZUL (A - B)</t>
  </si>
  <si>
    <t>TRUNK CABLE PRE-TERMINATED 12F SM G-652D LC-UPC/SC-APC 1.0D2/1.0D2 10.0M - UT - LSZH - BLUE (A - B)</t>
  </si>
  <si>
    <t>CABLE TRONCAL CONECTORIZADO 12F SM G-652D LC-UPC/SC-APC 1.0D2/1.0D2 10.0M - UT - LSZH - AZUL (A - B)</t>
  </si>
  <si>
    <t>SERVICE CABLE CONECTORIZADO 12F BLI A/B G-657A LC-UPC/SC-APC 1.0D2/1.0D2 15.0M - UT - LSZH - AZUL (A - B)</t>
  </si>
  <si>
    <t>TRUNK CABLE PRE-TERMINATED 12F SM G-652D LC-UPC/SC-APC 1.0D2/1.0D2 15.0M - UT - LSZH - BLUE (A - B)</t>
  </si>
  <si>
    <t>CABLE TRONCAL CONECTORIZADO 12F SM G-652D LC-UPC/SC-APC 1.0D2/1.0D2 15.0M - UT - LSZH - AZUL (A - B)</t>
  </si>
  <si>
    <t>CABO OPTICO AT-3BE43ST-048</t>
  </si>
  <si>
    <t>OPTICAL CABLE AT-3BE43ST-048</t>
  </si>
  <si>
    <t>CABLE OPTICO AT-3BE43ST-048</t>
  </si>
  <si>
    <t>CABO OPTICO CFOA-BLI-A/B-DMD-S 48F</t>
  </si>
  <si>
    <t>OPTICAL CABLE CFOA-BLI-A/B-DMD-S 48F</t>
  </si>
  <si>
    <t>CABLE OPTICO CFOA-BLI-A/B-DMD-S 48F</t>
  </si>
  <si>
    <t>CABO OPTICO AT-3BE27NT-144-CMGB</t>
  </si>
  <si>
    <t>OPTICAL CABLE AT-3BE27NT-144-CMGB</t>
  </si>
  <si>
    <t>CABLE OPTICO AT-3BE27NT-144-CMGB</t>
  </si>
  <si>
    <t>CABO OPTICO AT-62627DT-024-TLGE</t>
  </si>
  <si>
    <t>OPTICAL CABLE AT-62627DT-024-TLGE</t>
  </si>
  <si>
    <t>CABLE OPTICO AT-62627DT-024-TLGE</t>
  </si>
  <si>
    <t>CABO OPTICO AT-3BE27N6-024-CMGB</t>
  </si>
  <si>
    <t>OPTICAL CABLE AT-3BE27N6-024-CMGB</t>
  </si>
  <si>
    <t>CABLE OPTICO AT-3BE27N6-024-CMGB</t>
  </si>
  <si>
    <t>CABO OPTICO CONECTORIZADO DROP COMPACTO FIG.8 LOW FRICTION BLI-CM-01-AR-LSZH SLIMCONNECTOR - CZ - ROLO 100M (DIRETO) (SAP 324629)</t>
  </si>
  <si>
    <t>OPTICAL CABLE DROP COMPACT FIG.8 LOW FRICTION BLI-CM-01-AR-LSZH SLIMCONNECTOR - GR - ROLL 100M (DIRECT) (SAP 324629)</t>
  </si>
  <si>
    <t>CABLE OPTICO CONECTORIZADO DROP COMPACTO FIG.8 LOW FRICTION BLI-CM-01-AR-LSZH SLIMCONNECTOR - GR - ROLLO 100M (DIRECTO) (SAP 324629)</t>
  </si>
  <si>
    <t>CABO OPTICO CONECTORIZADO DROP COMPACTO FIG.8 LOW FRICTION BLI-CM-01-AR-LSZH SLIMCONNECTOR - CZ - ROLO 220M (DIRETO) (SAP 324626)</t>
  </si>
  <si>
    <t>OPTICAL CABLE DROP COMPACT FIG.8 LOW FRICTION BLI-CM-01-AR-LSZH SLIMCONNECTOR - GR - ROLL 220M (DIRECT) (SAP 324626)</t>
  </si>
  <si>
    <t>CABLE OPTICO CONECTORIZADO DROP COMPACTO FIG.8 LOW FRICTION BLI-CM-01-AR-LSZH SLIMCONNECTOR - GR - ROLLO 220M (DIRECTO) (SAP 324626)</t>
  </si>
  <si>
    <t>CABO OPTICO CONECTORIZADO DROP COMPACTO FIG.8 LOW FRICTION BLI-CM-01-AR-LSZH SLIMCONNECTOR - CZ - ROLO 100M (DIRETO) (CONECTORIZADO NAS 2 PONTAS) (SAP 328285)</t>
  </si>
  <si>
    <t>OPTICAL CABLE DROP COMPACT FIG.8 LOW FRICTION BLI-CM-01-AR-LSZH SLIMCONNECTOR - GR - ROLL 100M (DIRECT) (TERMINATED IN BOTH ENDS) (SAP 328285)</t>
  </si>
  <si>
    <t>CABLE OPTICO CONECTORIZADO DROP COMPACTO FIG.8 LOW FRICTION BLI-CM-01-AR-LSZH SLIMCONNECTOR - GR - ROLLO 100M (DIRECTO) (CONECTORIZADO EN LAS 2 PUNTAS) (SAP 328285)</t>
  </si>
  <si>
    <t>CABO OPTICO CONECTORIZADO DROP COMPACTO FIG.8 LOW FRICTION BLI-CM-01-AR-LSZH SLIMCONNECTOR - CZ - ROLO 150M (DIRETO) (CONECTORIZADO NAS 2 PONTAS) (SAP 328284)</t>
  </si>
  <si>
    <t>OPTICAL CABLE DROP COMPACT FIG.8 LOW FRICTION BLI-CM-01-AR-LSZH SLIMCONNECTOR - GR - ROLL 150M (DIRECT) (TERMINATED IN BOTH ENDS) (SAP 328284)</t>
  </si>
  <si>
    <t>CABLE OPTICO CONECTORIZADO DROP COMPACTO FIG.8 LOW FRICTION BLI-CM-01-AR-LSZH SLIMCONNECTOR - GR - ROLLO 150M (DIRECTO) (CONECTORIZADO EN LAS 2 PUNTAS) (SAP 328284)</t>
  </si>
  <si>
    <t>CABO OPTICO CONECTORIZADO DROP COMPACTO FIG.8 LOW FRICTION BLI-CM-01-AR-LSZH SLIMCONNECTOR - CZ - ROLO 150M (DIRETO) (SAP 324627)</t>
  </si>
  <si>
    <t>OPTICAL CABLE DROP COMPACT FIG.8 LOW FRICTION BLI-CM-01-AR-LSZH SLIMCONNECTOR - GR - ROLL 150M (DIRECT) (SAP 324627)</t>
  </si>
  <si>
    <t>CABLE OPTICO CONECTORIZADO DROP COMPACTO FIG.8 LOW FRICTION BLI-CM-01-AR-LSZH SLIMCONNECTOR - GR - ROLLO 150M (DIRECTO) (SAP 324627)</t>
  </si>
  <si>
    <t>CABO OPTICO CONECTORIZADO DROP COMPACTO FIG.8 LOW FRICTION BLI-CM-01-AR-LSZH SLIMCONNECTOR - CZ - ROLO 300M (DIRETO) (CONECTORIZADO NAS 2 PONTAS) (SAP 328286)</t>
  </si>
  <si>
    <t>OPTICAL CABLE DROP SLIMCONNECTOR FIG.8 LOW FRICTION 01F - GR - ROLL 300M (DIRECT) (TERMINATED IN BOTH ENDS) (SAP 328286)</t>
  </si>
  <si>
    <t>CABLE OPTICO CONECTORIZADO DROP COMPACTO FIG.8 LOW FRICTION BLI-CM-01-AR-LSZH SLIMCONNECTOR - GR - ROLLO 300M (DIRECTO) (CONECTORIZADO EN LAS 2 PONTAS) (SAP 328286)</t>
  </si>
  <si>
    <t>CABO OPTICO CONECTORIZADO DROP COMPACTO FIG.8 LOW FRICTION BLI-CM-01-AR-LSZH SLIMCONNECTOR - CZ - ROLO 300M (DIRETO) (SAP 328289)</t>
  </si>
  <si>
    <t>OPTICAL CABLE DROP COMPACT FIG.8 LOW FRICTION BLI-CM-01-AR-LSZH SLIMCONNECTOR - GR - ROLL 300M (DIRECT) (SAP 328289)</t>
  </si>
  <si>
    <t>CABLE OPTICO CONECTORIZADO DROP COMPACTO FIG.8 LOW FRICTION BLI-CM-01-AR-LSZH SLIMCONNECTOR - GR - ROLLO 300M (DIRECTO) (SAP 328289)</t>
  </si>
  <si>
    <t>CORDAO DUPLEX CONECTORIZADO OM4 LC-UPC/LC-UPC 35.0M - COG - ACQUA (A - B)</t>
  </si>
  <si>
    <t>DUPLEX OPTICAL PATCH CORD OM4 LC-UPC/LC-UPC 35.0M - OFN - AQUA (A - B)</t>
  </si>
  <si>
    <t>PATCH CORD OPTICO DUPLEX CONECTORIZADO OM4 LC-UPC/LC-UPC 35.0M - COG - ACQUA (A - B)</t>
  </si>
  <si>
    <t>DIO B48 48F SM LC-APC (PIGTAIL ABNT)</t>
  </si>
  <si>
    <t>ODF B48 48F SM LC-APC (PIGTAIL ABNT)</t>
  </si>
  <si>
    <t>SERVICE CABLE CONECTORIZADO 12F OM4 MPO12-UPC(M)/MPO12-UPC(M) 0.8D3/0.8D3 80.0M - DDR-S-TS (PFV) - LSZH - PRETO/ACQUA - TIPO B</t>
  </si>
  <si>
    <t>TRUNK CABLE PRE-TERMINATED 12F OM4 MPO12-UPC(M)/MPO12-UPC(M) 0.8D3/0.8D3 80.0M - DDR-S-TS (PFV) - LSZH - BLACK/AQUA - TYPE B</t>
  </si>
  <si>
    <t>CABLE TRONCAL CONECTORIZADO 12F OM4 MPO12-UPC(M)/MPO12-UPC(M) 0.8D3/0.8D3 80.0M - DDR-S-TS (PFV) - LSZH - NEGRO/ACQUA - TIPO B</t>
  </si>
  <si>
    <t>SERVICE CABLE CONECTORIZADO 12F OM4 MPO12-UPC(M)/MPO12-UPC(M) 0.8D3/0.8D3 100.0M - DDR-S-TS (PFV) - LSZH - PRETO/ACQUA - TIPO B</t>
  </si>
  <si>
    <t>TRUNK CABLE PRE-TERMINATED 12F OM4 MPO12-UPC(M)/MPO12-UPC(M) 0.8D3/0.8D3 100.0M - DDR-S-TS (PFV) - LSZH - BLACK/AQUA - TYPE B</t>
  </si>
  <si>
    <t>CABLE TRONCAL CONECTORIZADO 12F OM4 MPO12-UPC(M)/MPO12-UPC(M) 0.8D3/0.8D3 100.0M - DDR-S-TS (PFV) - LSZH - NEGRO/ACQUA - TIPO B</t>
  </si>
  <si>
    <t>CORDAO DUPLEX CONECTORIZADO SM SC-APC/SC-APC 2.0M - COG - AZUL</t>
  </si>
  <si>
    <t>DUPLEX OPTICAL PATCH CORD SM SC-APC/SC-APC 2.0M - OFN - BLUE</t>
  </si>
  <si>
    <t>PATCH CORD OPTICO DUPLEX CONECTORIZADO SM SC-APC/SC-APC 2.0M - COG - AZUL</t>
  </si>
  <si>
    <t>SERVICE CABLE CONECTORIZADO 12F OM3 MPO12-UPC(M)/MPO12-UPC(M) 0.8D3/0.8D3 90.0M - DDR-S-TS (PFV) - LSZH - PRETO/ACQUA - TIPO B</t>
  </si>
  <si>
    <t>TRUNK CABLE PRE-TERMINATED 12F OM3 MPO12-UPC(M)/MPO12-UPC(M) 0.8D3/0.8D3 90.0M - DDR-S-TS (PFV) - LSZH - BLACK/AQUA - TYPE B</t>
  </si>
  <si>
    <t>CABLE TRONCAL CONECTORIZADO 12F OM3 MPO12-UPC(M)/MPO12-UPC(M) 0.8D3/0.8D3 90.0M - DDR-S-TS (PFV) - LSZH - NEGRO/ACQUA - TIPO B</t>
  </si>
  <si>
    <t>CABO OPTICO OPGW  DS1.097.141.S36 (DUAL 36F NZD) 115MM2</t>
  </si>
  <si>
    <t>OPGW CABLE CS2. DS1.097.141.S36 (DUAL 36F NZD) 115MM2</t>
  </si>
  <si>
    <t>CABLE OPTICO OPGW  DS1.097.141.S36 (DUAL 36F NZD) 115MM2</t>
  </si>
  <si>
    <t>ET2831</t>
  </si>
  <si>
    <t>SERVICE CABLE CONECTORIZADO 12F OM3 MPO12-UPC(M)/MPO12-UPC(M) 0.8D3/0.8D3 100.0M - DDR-S-TS (PFV) - LSZH - PRETO/ACQUA - TIPO B</t>
  </si>
  <si>
    <t>TRUNK CABLE PRE-TERMINATED 12F OM3 MPO12-UPC(M)/MPO12-UPC(M) 0.8D3/0.8D3 100.0M - DDR-S-TS (PFV) - LSZH - BLACK/AQUA - TYPE B</t>
  </si>
  <si>
    <t>CABLE TRONCAL CONECTORIZADO 12F OM3 MPO12-UPC(M)/MPO12-UPC(M) 0.8D3/0.8D3 100.0M - DDR-S-TS (PFV) - LSZH - NEGRO/ACQUA - TIPO B</t>
  </si>
  <si>
    <t>SERVICE CABLE CONECTORIZADO 12F OM3 MPO12-UPC(M)/MPO12-UPC(M) 0.8D3/0.8D3 125.0M - DDR-S-TS (PFV) - LSZH - PRETO/ACQUA - TIPO B</t>
  </si>
  <si>
    <t>TRUNK CABLE PRE-TERMINATED 12F OM3 MPO12-UPC(M)/MPO12-UPC(M) 0.8D3/0.8D3 125.0M - DDR-S-TS (PFV) - LSZH - BLACK/AQUA - TYPE B</t>
  </si>
  <si>
    <t>CABLE TRONCAL CONECTORIZADO 12F OM3 MPO12-UPC(M)/MPO12-UPC(M) 0.8D3/0.8D3 125.0M - DDR-S-TS (PFV) - LSZH - NEGRO/ACQUA - TIPO B</t>
  </si>
  <si>
    <t>CABO TRANSMISSAO DE DADOS GIGALAN GREEN FLEX U/UTP 24AWG(7F)X4P CAT.6 LSZH VD</t>
  </si>
  <si>
    <t>DATA CABLE  GIGALAN GREEN FLEX U/UTP 24AWG(7F)X4P CAT.6 LSZH AZ</t>
  </si>
  <si>
    <t>CABLE PARA TRANSMISION DE DATOS GIGALAN GREEN FLEX U/UTP 24AWG(7F)X4P CAT.6 LSZH AZ</t>
  </si>
  <si>
    <t>ET03776</t>
  </si>
  <si>
    <t>a0A6100001fDuFe</t>
  </si>
  <si>
    <t>CABO OPTICO CFOA-NZD-DD-S 48F G-655 NR (NZD LA)</t>
  </si>
  <si>
    <t>OPTICAL CABLE CFOA-NZD-DD-S 48F G-655 NR (NZD LA)</t>
  </si>
  <si>
    <t>CABLE OPTICO CFOA-NZD-DD-S 48F G-655 NR (NZD LA)</t>
  </si>
  <si>
    <t>ET03422</t>
  </si>
  <si>
    <t>a0A6100000blo0Z</t>
  </si>
  <si>
    <t>CABO OPTICO CFOA-SM-DDR-G 72F G-652D (PFV) (ABNT)</t>
  </si>
  <si>
    <t>OPTICAL CABLE CFOA-SM-DDR-G 72F G-652D (PFV) (ABNT)</t>
  </si>
  <si>
    <t>CABLE OPTICO CFOA-SM-DDR-G 72F  G-652D (PFV) (ABNT)</t>
  </si>
  <si>
    <t>EXTENSAO OPTICA CONECTORIZADA 08F BLI A/B G-657A SC-APC 1.5M - COG - BRANCO - D0.9</t>
  </si>
  <si>
    <t>SERVICE CABLE CONECTORIZADO 24F SM SC-APC/SC-APC 0.8D2/0.8D2 5.0M - TS - LSZH - AZUL</t>
  </si>
  <si>
    <t>TRUNK CABLE PRE-TERMINATED 24F SM SC-APC/SC-APC 0.8D2/0.8D2 5.0M - TS - LSZH - BLUE</t>
  </si>
  <si>
    <t>CABLE TRONCAL CONECTORIZADO 24F SM SC-APC/SC-APC 0.8D2/0.8D2 5.0M - TS - LSZH - AZUL</t>
  </si>
  <si>
    <t>CABO OPTICO CFOA-NZD-DD-S 72F G-655 NR</t>
  </si>
  <si>
    <t>OPTICAL CABLE CFOA-NZD-DD-S 72F G-655 NR</t>
  </si>
  <si>
    <t>CABLE OPTICO CFOA-NZD-DD-S 72F G-655 NR</t>
  </si>
  <si>
    <t>CABO OPTICO CFOA-NZD-ARD-S 24F G-655 NR (12F/T)</t>
  </si>
  <si>
    <t>OPTICAL CABLE CFOA-NZD-ARD-S 24F G-655 NR (12F/T)</t>
  </si>
  <si>
    <t>CABLE OPTICO CFOA-NZD-ARD-S 24F G-655 NR (12F/T)</t>
  </si>
  <si>
    <t>ET02080</t>
  </si>
  <si>
    <t>a0A6100000blnkv</t>
  </si>
  <si>
    <t>CORDAO DUPLEX CONECTORIZADO SM FC-UPC/SC-APC 10.0M - COG - AZUL</t>
  </si>
  <si>
    <t>DUPLEX OPTICAL PATCH CORD SM FC-UPC/SC-APC 10.0M - OFN - BLUE</t>
  </si>
  <si>
    <t>PATCH CORD OPTICO DUPLEX CONECTORIZADO SM FC-UPC/SC-APC 10.0M - COG - AZUL</t>
  </si>
  <si>
    <t>CORDAO DUPLEX CONECTORIZADO SM FC-UPC/SC-APC 20.0M - COG - AZUL</t>
  </si>
  <si>
    <t>DUPLEX OPTICAL PATCH CORD SM FC-UPC/SC-APC 20.0M - OFN - BLUE</t>
  </si>
  <si>
    <t>PATCH CORD OPTICO DUPLEX CONECTORIZADO SM FC-UPC/SC-APC 20.0M - COG - AZUL</t>
  </si>
  <si>
    <t>SERVICE CABLE CONECTORIZADO 12F OM3 MPO12-UPC(M)/MPO12-UPC(M) 0.8D3/0.8D3 12.0M - UT - LSZH - ACQUA - TIPO B</t>
  </si>
  <si>
    <t>TRUNK CABLE PRE-TERMINATED 12F OM3 MPO12-UPC(M)/MPO12-UPC(M) 0.8D3/0.8D3 12.0M - UT - LSZH - AQUA - TYPE B</t>
  </si>
  <si>
    <t>CABLE TRONCAL CONECTORIZADO 12F OM3 MPO12-UPC(M)/MPO12-UPC(M) 0.8D3/0.8D3 12.0M - UT - LSZH - ACQUA  - TIPO B</t>
  </si>
  <si>
    <t>CABO OPTICO CFOA-SM-DDR-S 48F (PFV) LSZH (6F/T)</t>
  </si>
  <si>
    <t>OPTICAL CABLE CFOA-SM-DDR-S 48F (PFV) LSZH (6F/T)</t>
  </si>
  <si>
    <t>CABLE OPTICO CFOA-SM-DDR-S 48F (PFV) LSZH (6F/T)</t>
  </si>
  <si>
    <t>ET2981</t>
  </si>
  <si>
    <t>CORDAO OPTICO CONECTORIZADO FANOUT 12F OM4 LC-UPC/MPO12-UPC(F) 3.0D2/12.0D3  - MTF - LSZH - ACQUA - TIPO A</t>
  </si>
  <si>
    <t>OPTICAL PATCH CORD FANOUT 12F OM4 LC-UPC/MPO12-UPC(F) 3.0D2/12.0D3  - MTF - LSZH - AQUA - TYPE A</t>
  </si>
  <si>
    <t>CORDON OPTICO CONECTORIZADO FANOUT 12F OM4 LC-UPC/MPO12-UPC(F) 3.0D2/12.0D3  - MTF - LSZH - ACQUA - TIPO A</t>
  </si>
  <si>
    <t>CORDAO OPTICO CONECTORIZADO FANOUT 12F SM G-652D LC-UPC/MPO12-APC(F) 0.7D2/20.0D3 - MTF - LSZH - AZUL - TIPO A</t>
  </si>
  <si>
    <t>OPTICAL PATCH CORD FANOUT 12F SM G-652D LC-UPC/MPO12-APC(F) 0.7D2/20.0D3  - MTF - LSZH - BLUE</t>
  </si>
  <si>
    <t>CORDON OPTICO CONECTORIZADO FANOUT 12F SM G-652D LC-UPC/MPO12-APC(F) 0.7D2/20.0D3  - MTF - LSZH - AZUL</t>
  </si>
  <si>
    <t>CABO OPTICO OPGW CS2.057.138.S24 (CENTRUM 24F SM J-10390)</t>
  </si>
  <si>
    <t>OPGW CABLE CS2.057.138.S24 (CENTRUM 24F SM J-10390)</t>
  </si>
  <si>
    <t>CABLE OPTICO OPGW CS2.057.138.S24 (CENTRUM 24F SM J-10390)</t>
  </si>
  <si>
    <t>CABO OPTICO AT-3BE27NT-048-CLIB</t>
  </si>
  <si>
    <t>OPTICAL CABLE AT-3BE27NT-048-CLIB</t>
  </si>
  <si>
    <t>CABLE OPTICO AT-3BE27NT-048-CLIB</t>
  </si>
  <si>
    <t>MODULO SFP, 850NM, MULTIMODO, 1.25GBPS, 500M, LC, C/ DDM</t>
  </si>
  <si>
    <t>MODULO SFP, 1310NM, 1GB, 40KM, LC, C/ DDM</t>
  </si>
  <si>
    <t>RESERVADO CABO OPTICO CFOAC-BLI-A/B-AS-CO-01-LSZH G-657B3 OD3 - RIB 500m (DROP CIRCULAR COMPACTO)</t>
  </si>
  <si>
    <t>CABO OPTICO CFOAC-BLI-A/B-CD-01-CO-LSZH G-657B3 OD3 - EUROCLASS ECA - BOBINA 1000m (DROP ROBUSTO TPU 3mm)</t>
  </si>
  <si>
    <t>OPTICAL CABLE CFOAC-BLI-A/B-CD-01-CO-LSZH G-657B3 OD3 - EUROCLASS ECA - REEL 1000m (3mm RUGGEDIZED TPU DROP 3mm)</t>
  </si>
  <si>
    <t>CABLE OPTICO CFOAC-BLI-A/B-CD-01-CO-LSZH G-657B3 OD3 - EUROCLASS ECA - CARRETE 1000m (DROP ROBUSTO TPU 3mm)</t>
  </si>
  <si>
    <t>ET03496</t>
  </si>
  <si>
    <t>a0A6100000blo1c</t>
  </si>
  <si>
    <t>RESERVADO CABO OPTICO CFOAC-BLI-A/B-AS-CO-01-LSZH G-657B3 OD3 - BOBINA 1000m (DROP CIRCULAR COMPACTO)</t>
  </si>
  <si>
    <t>EXTENSAO MONOFIBRA BLI A/B G-657A2 SC-APC 1.0M - COG - AMARELO - D0.9</t>
  </si>
  <si>
    <t>SIMPLEX OPTICAL PIGTAIL BLI A/B G-657A2 SC-APC 1.0M - OFN - YELLOW - D0.9</t>
  </si>
  <si>
    <t>EXTENSION MONOFIBRA BLI A/B G-657A2 SC-APC 1.0M - COG - AMARILLO - D0.9</t>
  </si>
  <si>
    <t>PATCH CORD GIGALAN AUGMENTED CAT.6A INDUSTRIAL S/FTP 26AWG  - LSZH - T568A/B - 7.0M - CINZA (RJ45/RJ45)</t>
  </si>
  <si>
    <t>S/FTP GIGALAN AUGMENTED CAT.6A INDUSTRIAL PATCH CORD 26AWG  - LSZH - T568A/B - 7.0M - GRIS (RJ45/RJ45)</t>
  </si>
  <si>
    <t>PATCH CORD GIGALAN AUGMENTED CAT.6A INDUSTRIAL S/FTP 26AWG  - LSZH - T568A/B - 7.0M - GRIS (RJ45/RJ45)</t>
  </si>
  <si>
    <t>ET02942</t>
  </si>
  <si>
    <t>a0A6100000blnv1</t>
  </si>
  <si>
    <t>CORDAO DUPLEX CONECTORIZADO SM G-652D LC-UPC/SC-UPC 2.0M - LSZH - AMARELO</t>
  </si>
  <si>
    <t>DUPLEX OPTICAL PATCH CORD SM G-652D LC-UPC/SC-UPC 2.0M - LSZH - YELLOW</t>
  </si>
  <si>
    <t>PATCH CORD OPTICO DUPLEX CONECTORIZADO SM G-652D LC-UPC/SC-UPC 2.0M - LSZH - AMARILLO</t>
  </si>
  <si>
    <t>SERVICE CABLE CONECTORIZADO 12F OM3 LC-UPC/MPO12-UPC(M) 1.0D2/0.8D3 150.0M - UT - LSZH - ACQUA</t>
  </si>
  <si>
    <t>TRUNK CABLE PRE-TERMINATED 12F OM3 LC-UPC/MPO12-UPC(M) 1.0D2/0.8D2 150.0M - UT - LSZH - AQUA</t>
  </si>
  <si>
    <t>CABLE TRONCAL CONECTORIZADO 12F OM3 LC-UPC/MPO12-UPC(M) 1.0D2/0.8D2 150.0M - UT - LSZH - ACQUA</t>
  </si>
  <si>
    <t>SERVICE CABLE CONECTORIZADO 12F OM3 LC-UPC/MPO12-UPC(M) 1.0D2/0.8D3 170.0M - UT - LSZH - ACQUA</t>
  </si>
  <si>
    <t>TRUNK CABLE PRE-TERMINATED 12F OM3 LC-UPC/MPO12-UPC(M) 1.0D2/0.8D2 170.0M - UT - LSZH - AQUA</t>
  </si>
  <si>
    <t>CABLE TRONCAL CONECTORIZADO 12F OM3 LC-UPC/MPO12-UPC(M) 1.0D2/0.8D2 170.0M - UT - LSZH - ACQUA</t>
  </si>
  <si>
    <t>SERVICE CABLE CONECTORIZADO 12F SM BLI A/B G-657A SC-APC/SC-APC 0.8D2/0.8D2 10.0M - UT - LSZH - AMARELO</t>
  </si>
  <si>
    <t>TRUNK CABLE PRE-TERMINATED 12F SM BLI A/B G-657A SC-APC/SC-APC 0.8D2/0.8D2 10.0M - UT - LSZH - YELLOW</t>
  </si>
  <si>
    <t>CABLE TRONCAL CONECTORIZADO 12F SM BLI A/B G-657A SC-APC/SC-APC 0.8D2/0.8D2 10.0M - UT - LSZH - AMARILLO</t>
  </si>
  <si>
    <t>CABO OPTICO CFOT-MM-UB 18F (50) OM4 TS LSZH</t>
  </si>
  <si>
    <t>OPTICAL CABLE CFOT-MM-UB 18F (50) OM4 TS LSZH</t>
  </si>
  <si>
    <t>CABLE OPTICO CFOT-MM-UB 18F (50) OM4 TS LSZH</t>
  </si>
  <si>
    <t>CABO OPTICO CFOT-MM-UB 36F (50) OM4 TS LSZH</t>
  </si>
  <si>
    <t>OPTICAL CABLE CFOT-MM-UB 36F (50) OM4 TS LSZH</t>
  </si>
  <si>
    <t>CABLE OPTICO CFOT-MM-UB 36F (50) OM4 TS LSZH</t>
  </si>
  <si>
    <t>DIO BT48 48F SM LC-UPC (PIGTAIL ABNT)</t>
  </si>
  <si>
    <t>ODF BT48 48F SM LC-UPC (PIGTAIL ABNT)</t>
  </si>
  <si>
    <t>SERVICE CABLE CONECTORIZADO 02F SM LC-UPC/LC-UPC 20.0M - TIGHT - LSZH - PRETO - IO</t>
  </si>
  <si>
    <t>TRUNK CABLE PRE-TERMINATED 02F SM LC-UPC/LC-UPC 20.0M - TIGHT - LSZH - BLACK - IO</t>
  </si>
  <si>
    <t>CABLE TRONCAL CONECTORIZADO 02F SM LC-UPC/LC-UPC 20.0M - TIGHT - LSZH - NEGRO - IO</t>
  </si>
  <si>
    <t>SERVICE CABLE CONECTORIZADO 02F SM LC-UPC/LC-UPC 40.0M - TIGHT - LSZH - PRETO - IO</t>
  </si>
  <si>
    <t>TRUNK CABLE PRE-TERMINATED 02F SM LC-UPC/LC-UPC 40.0M - TIGHT - LSZH - BLACK - IO</t>
  </si>
  <si>
    <t>CABLE TRONCAL CONECTORIZADO 02F SM LC-UPC/LC-UPC 40.0M - TIGHT - LSZH - NEGRO - IO</t>
  </si>
  <si>
    <t>CORDAO MONOFIBRA CONECTORIZADO BLI A/B G-657A SC-APC/SC-APC 5.0M - LSZH - BRANCO - D3 (20600335)</t>
  </si>
  <si>
    <t>SIMPLEX OPTICAL PATCH CORD BLI A/B G-657A SC-APC/SC-APC 5.0M - LSZH - WHITE - D3 (20600335)</t>
  </si>
  <si>
    <t>PATCH CORD OPTICO MONOFIBRA CONECTORIZADO BLI A/B G-657A SC-APC/SC-APC 5.0M - LSZH - BLANCO - D3 (20600335)</t>
  </si>
  <si>
    <t>SERVICE CABLE CONECTORIZADO 02F SM LC-UPC/LC-UPC 60.0M - TIGHT - LSZH - PRETO - IO</t>
  </si>
  <si>
    <t>TRUNK CABLE PRE-TERMINATED 02F SM LC-UPC/LC-UPC 60.0M - TIGHT - LSZH - BLACK - IO</t>
  </si>
  <si>
    <t>CABLE TRONCAL CONECTORIZADO 02F SM LC-UPC/LC-UPC 60.0M - TIGHT - LSZH - NEGRO - IO</t>
  </si>
  <si>
    <t>CORDAO DUPLEX CONECTORIZADO SM G-652D LC-APC/LC-UPC 5.0M - COG - AMARELO</t>
  </si>
  <si>
    <t>DUPLEX OPTICAL PATCH CORD CONECTORIZADO SM G-652D LC-APC/LC-UPC 5.0M - COG - YELLOW</t>
  </si>
  <si>
    <t>PATCH CORD OPTICO DUPLEX CONECTORIZADO SM G-652D LC-APC/LC-UPC 5.0M - COG - AMARILLO</t>
  </si>
  <si>
    <t>CORDAO DUPLEX CONECTORIZADO SM G-652D FC-UPC/SC-APC 10.0M - COG - AMARELO</t>
  </si>
  <si>
    <t>DUPLEX OPTICAL PATCH CORD CONECTORIZADO SM G-652D FC-UPC/SC-APC 10.0M - COG - YELLOW</t>
  </si>
  <si>
    <t>PATCH CORD OPTICO DUPLEX CONECTORIZADO SM G-652D FC-UPC/SC-APC 10.0M - COG - AMARILLO</t>
  </si>
  <si>
    <t>SERVICE CABLE CONECTORIZADO 02F SM LC-UPC/LC-UPC 70.0M - TIGHT - LSZH - PRETO - IO</t>
  </si>
  <si>
    <t>TRUNK CABLE PRE-TERMINATED 02F SM LC-UPC/LC-UPC 70.0M - TIGHT - LSZH - BLACK - IO</t>
  </si>
  <si>
    <t>CABLE TRONCAL CONECTORIZADO 02F SM LC-UPC/LC-UPC 70.0M - TIGHT - LSZH - NEGRO - IO</t>
  </si>
  <si>
    <t>CORDAO DUPLEX CONECTORIZADO BLI A/B G-657A LC-UPC/LC-UPC 55.0M - LSZH - AMARELO (A - B)</t>
  </si>
  <si>
    <t>DUPLEX OPTICAL PATCH CORD BLI A/B G-657A LC-UPC/LC-UPC 55.0M - LSZH - YELLOW (A - B)</t>
  </si>
  <si>
    <t>PATCH CORD OPTICO DUPLEX CONECTORIZADO BLI A/B G-657A LC-UPC/LC-UPC 55.0M - LSZH - AMARILLO (A - B)</t>
  </si>
  <si>
    <t>SERVICE CABLE CONECTORIZADO 12F BLI A/B G-657A SC-UPC/SC-UPC 1.0D2/1.0D2 35.0M - UT - LSZH - AZUL</t>
  </si>
  <si>
    <t>TRUNK CABLE PRE-TERMINATED 12F SM SC-UPC/SC-UPC 1.0D2/1.0D2 35.0M - UT - LSZH - BLUE</t>
  </si>
  <si>
    <t>CABLE TRONCAL CONECTORIZADO 12F SM SC-UPC/SC-UPC 1.0D2/1.0D2 35.0M - UT - LSZH - AZUL</t>
  </si>
  <si>
    <t>CABO OPTICO CFOT-MM-UB 24F (50) OM4 TS LSZH PR</t>
  </si>
  <si>
    <t>OPTICAL CABLE CFOT-MM-UB 24F (50) OM4 TS LSZH PR</t>
  </si>
  <si>
    <t>CABLE OPTICO CFOT-MM-UB 24F (50) OM4 TS LSZH PR</t>
  </si>
  <si>
    <t>ET3095</t>
  </si>
  <si>
    <t>CABO OPTICO CFOT-MM-UB 48F (50) OM4 TS LSZH PR</t>
  </si>
  <si>
    <t>OPTICAL CABLE CFOT-MM-UB 48F (50) OM4 TS LSZH PR</t>
  </si>
  <si>
    <t>CABLE OPTICO CFOT-MM-UB 48F (50) OM4 TS LSZH PR</t>
  </si>
  <si>
    <t>CABO OPTICO CFOT-MM-UB 96F (50) OM4 TS LSZH PR</t>
  </si>
  <si>
    <t>OPTICAL CABLE CFOT-MM-UB 96F (50) OM4 TS LSZH PR</t>
  </si>
  <si>
    <t>CABLE OPTICO CFOT-MM-UB 96F (50) OM4 TS LSZH PR</t>
  </si>
  <si>
    <t>RACK BB 600X2137X1200</t>
  </si>
  <si>
    <t>RACK BB 298X2137X1200</t>
  </si>
  <si>
    <t>RACK BB 600X1740X1200</t>
  </si>
  <si>
    <t>RACK BB 298X1740X1200</t>
  </si>
  <si>
    <t>ET2451</t>
  </si>
  <si>
    <t>RACK BB 600X1740X900</t>
  </si>
  <si>
    <t>RACK BB 298X1740X900</t>
  </si>
  <si>
    <t>RACK BB 600X2137X900</t>
  </si>
  <si>
    <t>RACK BB 298X2137X900</t>
  </si>
  <si>
    <t>COBERTURA BB W600XD1200</t>
  </si>
  <si>
    <t>COBERTURA BB W900XD1200</t>
  </si>
  <si>
    <t>COBERTURA BB W600XD900</t>
  </si>
  <si>
    <t>COBERTURA BB W900XD900</t>
  </si>
  <si>
    <t>PORTA BB W700 H2300</t>
  </si>
  <si>
    <t>PORTA BB W700 H1990</t>
  </si>
  <si>
    <t>PORTA BB W550 H1990</t>
  </si>
  <si>
    <t>PATCH CORD U/UTP GIGALAN CAT.6 - CM - T568A/B - 3.0M - VERMELHO ( ATIVAÇÂO TEMPORARIA)</t>
  </si>
  <si>
    <t>U/UTP CAT.6 COPPER PATCH CORD GIGALAN- CM - T568A/B - 3.0M - RED ( TEMPORARY ACTIVATION)</t>
  </si>
  <si>
    <t>PATCH CORD U/UTP GIGALAN CAT.6 - CM - T568A/B - 3.0M - ROJO ( ACTIVACION TEMPORAL)</t>
  </si>
  <si>
    <t>CORDAO DUPLEX CONECTORIZADO SM FC-APC/FC-APC 25.0M - COG - AZUL</t>
  </si>
  <si>
    <t>DUPLEX OPTICAL PATCH CORD CONECTORIZADO SM FC-APC/FC-APC 25.0M - COG - AZUL</t>
  </si>
  <si>
    <t>PATCH CORD OPTICO DUPLEX CONECTORIZADO SM FC-APC/FC-APC 25.0M - COG - AZUL</t>
  </si>
  <si>
    <t>CABO OPTICO OPDC-N SC Gp.051.101.10 (24F SM)</t>
  </si>
  <si>
    <t>OPDC-N SC Gp.051.101.10 (24F SM) CABLE</t>
  </si>
  <si>
    <t>CABLE OPTICO OPDC-N SC Gp.051.101.10 (24F SM)</t>
  </si>
  <si>
    <t>CABO OPTICO OPDC-N SC G.051.102.10 (36F SM)</t>
  </si>
  <si>
    <t>OPDC-N SC G.051.102.10 (36F SM) CABLE</t>
  </si>
  <si>
    <t>CABLE OPTICO OPDC-N SC G.051.102.10 (36F SM)</t>
  </si>
  <si>
    <t>CABO OPTICO OPDC-N G.051.102.10 (48F SM)</t>
  </si>
  <si>
    <t>OPDC-N SC G.051.102.10 (48F SM) CABLE</t>
  </si>
  <si>
    <t>CABLE OPTICO OPDC-N SC G.051.102.10 (48F SM)</t>
  </si>
  <si>
    <t>EXECUTIVE PROJECT DEVELOPMENT OF OPGW CABLE MOUNTING AND "AS BUILT"</t>
  </si>
  <si>
    <t>DESARROLLO DE PROYECTO EJECUTIVO DE MONTAJE DEL CABLE OPGW Y "AS BUILT"</t>
  </si>
  <si>
    <t>ELABORAÇÃO DE PROJETO EXECUTIVO DE INSTALAÇÃO DO CABO DIELÉTRICO E - AS BUILT</t>
  </si>
  <si>
    <t>EXECUTIVE PROJECT DEVELOPMENT OF DIELECTRIC CABLE MOUNTING AND "AS BUILT"</t>
  </si>
  <si>
    <t>DESARROLLO DE PROYECTO EJECUTIVO DE MONTAJE DEL CABLE DIELÉCTRICO Y "AS BUILT"</t>
  </si>
  <si>
    <t>TREINAMENTO</t>
  </si>
  <si>
    <t>TRAINNING</t>
  </si>
  <si>
    <t>MOBILIZATION AND DEMOBILIZATION OF SUPERVISOR</t>
  </si>
  <si>
    <t>SUPERVISÃO DO LANÇAMENTO DO CABO OPGW</t>
  </si>
  <si>
    <t>SUPERVISION OF OPGW CABLE INSTALLATION</t>
  </si>
  <si>
    <t>SUPERVISIÓN DEL LANZAMIENTO DE CABLE OPGW</t>
  </si>
  <si>
    <t>EXECUÇÃO DE EMENDAS E TESTES DO CABO OPGW</t>
  </si>
  <si>
    <t>EXECUTION OF SPLICE AND TESTS OF OPGW CABLE</t>
  </si>
  <si>
    <t>EJECUCIÓN DE EMPALME Y TESTES DEL CABLE OPGW</t>
  </si>
  <si>
    <t>ENSAIO DE PMD</t>
  </si>
  <si>
    <t>PMD TESTING</t>
  </si>
  <si>
    <t>PRUEBA DE PMD</t>
  </si>
  <si>
    <t>VERIFICAÇÃO ESTRUTURAL DAS TORRES</t>
  </si>
  <si>
    <t>TOWER SCTRUCTURAL VERIFICATION</t>
  </si>
  <si>
    <t>VERIFICACIÓN ESTRUCTURAL DE LAS TORRES</t>
  </si>
  <si>
    <t>ESTUDO DE INTERFERÊNCIA ELETROMAGNÉTICA</t>
  </si>
  <si>
    <t>ELECTROMAGNETIC INTERFERENCE STUDY</t>
  </si>
  <si>
    <t>ESTUDIO DE INTERFERENCIA ELETROMAGNÉTICA</t>
  </si>
  <si>
    <t>MOBILIZAÇÃO E DESMOBILIZAÇÃO DE EQUIPES DE EMENDA</t>
  </si>
  <si>
    <t>MOBILIZATION AND DEMOBILIZATION OF SPLICE TEAMS</t>
  </si>
  <si>
    <t>MOVILIZACIÓN Y DESMOVILIZACIÓN DE EQUIPOS DE EMPALME</t>
  </si>
  <si>
    <t>TESTE DE ENLACE E COMISSIONAMENTO</t>
  </si>
  <si>
    <t>LINK AND COMISSIONING TEST</t>
  </si>
  <si>
    <t>TESTE DE ENLACE Y PUESTA EN FUNCIONAMIENTO</t>
  </si>
  <si>
    <t>PATCH CORD U/UTP GIGALAN CAT.6 - CM - T568A/B - 25.0M - VERMELHO</t>
  </si>
  <si>
    <t>U/UTP CAT.6 COPPER PATCH CORD GIGALAN - CM - T568A/B - 25.0M - RED</t>
  </si>
  <si>
    <t>PATCH CORD U/UTP GIGALAN CAT.6 - CM - T568A/B - 25.0M - ROJO</t>
  </si>
  <si>
    <t>CABO OPTICO CFOT-MM-UTR 08F (50) OM3 COG (OPTIC-LAN-AR (PFV))</t>
  </si>
  <si>
    <t>OPTICAL CABLE CFOT-MM-UTR 08F (50) OM3 COG (OPTIC-LAN-AR (PFV))</t>
  </si>
  <si>
    <t>CABLE OPTICO CFOT-MM-UTR 08F (50) OM3 COG (OPTIC-LAN-AR (PFV))</t>
  </si>
  <si>
    <t>ET2040</t>
  </si>
  <si>
    <t>CABO OPTICO CFOA-MM-DDR-G 144F PFV (50) OM3 (ABNT)</t>
  </si>
  <si>
    <t>OPTICAL CABLE CFOA-MM-DDR-G 144F PFV (50) OM3 (ABNT)</t>
  </si>
  <si>
    <t>CABLE OPTICO CFOA-MM-DDR-G 144F PFV (50) OM3 (ABNT)</t>
  </si>
  <si>
    <t>CABO OPTICO CFOA-MM-DDR-G 36F (50) OM3 (PFV) (ABNT)</t>
  </si>
  <si>
    <t>OPTICAL CABLE CFOA-MM-DDR-G 36F (50) OM3 (PFV) (ABNT)</t>
  </si>
  <si>
    <t>CABLE OPTICO CFOA-MM-DDR-G 36F (50) OM3 (PFV) (ABNT)</t>
  </si>
  <si>
    <t>CABO OPTICO CFOA-MM-DDR-G 24F (50) OM3 (PFV) (ABNT)</t>
  </si>
  <si>
    <t>OPTICAL CABLE CFOA-MM-DDR-G 24F (50) OM3 (PFV) (ABNT)</t>
  </si>
  <si>
    <t>CABLE OPTICO CFOA-MM-DDR-G 24F (50) OM3 (PFV) (ABNT)</t>
  </si>
  <si>
    <t>INSTALAÇÃO E MONTAGEM DE DIO</t>
  </si>
  <si>
    <t>ODF INSTALLATION AND ASSEMBLY</t>
  </si>
  <si>
    <t>INSTALACIÓN Y MONTAJE DE DIO</t>
  </si>
  <si>
    <t>CORDAO DUPLEX CONECTORIZADO 62.5 FC-UPC/LC-UPC 10.0M - COG - LARANJA</t>
  </si>
  <si>
    <t>DUPLEX OPTICAL PATCH CORD  62.5 FC-UPC/LC-UPC 10.0M - OFN - ORANGE</t>
  </si>
  <si>
    <t>PATCH CORD OPTICO DUPLEX CONECTORIZADO 62.5 FC-UPC/LC-UPC 10.0M - COG - NARANJA</t>
  </si>
  <si>
    <t>CABO OPTICO FIS-OPTIC-DG SM 01F COG</t>
  </si>
  <si>
    <t>OPTICAL CABLE FIS-OPTIC-DG SM 01F COG</t>
  </si>
  <si>
    <t>CABLE OPTICO FIS-OPTIC-DG SM 01F COG</t>
  </si>
  <si>
    <t>ET0690</t>
  </si>
  <si>
    <t>CABO OPTICO CFOA-MM-DD-G 48F (50) OM3 (ABNT)</t>
  </si>
  <si>
    <t>OPTICAL CABLE CFOA-MM-DD-G 48F (50) OM3 (ABNT)</t>
  </si>
  <si>
    <t>CABLE OPTICO CFOA-MM-DD-G 48F (50) OM3 (ABNT)</t>
  </si>
  <si>
    <t>CABO OPTICO CFOA-SM-DDR-S 24F G-652D TS (PFV) LSZH</t>
  </si>
  <si>
    <t>OPTICAL CABLE CFOA-SM-DDR-S 24F G-652D TS (PFV) LSZH</t>
  </si>
  <si>
    <t>CABLE OPTICO CFOA-SM-DDR-S 24F G-652D TS (PFV) LSZH</t>
  </si>
  <si>
    <t>CABO OPTICO AT-3BE27DT-012-CMIE</t>
  </si>
  <si>
    <t>OPTICAL CABLE AT-3BE27DT-012-CMIE</t>
  </si>
  <si>
    <t>CABLE OPTICO AT-3BE27DT-012-CMIE</t>
  </si>
  <si>
    <t>CABO OPTICO AT-3BE27DT-024-CMIE</t>
  </si>
  <si>
    <t>OPTICAL CABLE AT-3BE27DT-024-CMIE</t>
  </si>
  <si>
    <t>CABLE OPTICO AT-3BE27DT-024-CMIE</t>
  </si>
  <si>
    <t>CABO OPTICO AT-3BE27DT-048-CMIE</t>
  </si>
  <si>
    <t>OPTICAL CABLE AT-3BE27DT-048-CMIE</t>
  </si>
  <si>
    <t>CABLE OPTICO AT-3BE27DT-048-CMIE</t>
  </si>
  <si>
    <t>CABO OPTICO AT-3BE27NT-012-CLHB</t>
  </si>
  <si>
    <t>OPTICAL CABLE AT-3BE27NT-012-CLHB</t>
  </si>
  <si>
    <t>CABLE OPTICO AT-3BE27NT-012-CLHB</t>
  </si>
  <si>
    <t>CABO OPTICO AT-3BE27NT-012-CLJB</t>
  </si>
  <si>
    <t>OPTICAL CABLE AT-3BE27NT-012-CLJB</t>
  </si>
  <si>
    <t>CABLE OPTICO AT-3BE27NT-012-CLJB</t>
  </si>
  <si>
    <t>CABO OPTICO OPDC-N SC Gp.051.101.10 (24F SM) - BOBINA METÁLICA</t>
  </si>
  <si>
    <t>CABLE OPTICO OPDC-N SC Gp.051.101.10 (24F SM) - CARRETE METALICO</t>
  </si>
  <si>
    <t>OPDC-N CABLE SC Gp.051.101.10 (24F SM) - METAL REEL</t>
  </si>
  <si>
    <t>CABO OPTICO CFOI-BLI-A/B-CM-01-BA-LSZH - REELEX 1000M (MICRO INDOOR LOW FRICTION)</t>
  </si>
  <si>
    <t>OPTICAL CABLE CFOI-BLI-A/B-CM-01-BA-LSZH - REELEX 1000M (MICRO INDOOR LOW FRICTION)</t>
  </si>
  <si>
    <t>CABLE OPTICO CFOI-BLI-A/B-CM-01-BA-LSZH - REELEX 1000M (MICRO INDOOR LOW FRICTION)</t>
  </si>
  <si>
    <t>CABO OPDC-M/OPDC-N SC G.051.102.10 (12F SM)</t>
  </si>
  <si>
    <t>OPDC-M/OPDC-N CABLE SC G.051.102.10 (12F SM)</t>
  </si>
  <si>
    <t>CABLE OPDC-M/OPDC-N SC G.051.102.10 (12F SM)</t>
  </si>
  <si>
    <t>ET2528</t>
  </si>
  <si>
    <t>CABO TRANSMISSAO DE DADOS MULTILAN U/UTP 24AWGX4P CAT.5E LSZH CM AM</t>
  </si>
  <si>
    <t>DATA CABLE MULTILAN U/UTP 24AWGX4P CAT.5E LSZH CM AM</t>
  </si>
  <si>
    <t>CABLE TRANSMISION DATOS MULTILAN U/UTP 24AWGX4P CAT.5E LSZH CM AM</t>
  </si>
  <si>
    <t>ET1573</t>
  </si>
  <si>
    <t>DATA CABLE MULTILAN U/UTP 24AWGX4P CAT.5E LSZH CM VM</t>
  </si>
  <si>
    <t>CABLE TRANSMISION DATOS MULTILAN U/UTP 24AWGX4P CAT.5E LSZH CM VM</t>
  </si>
  <si>
    <t>CABO OPTICO CFOA-MM-DD-G 144F (62.5) (ABNT)</t>
  </si>
  <si>
    <t>OPTICAL CABLE CFOA-MM-DD-G 144F (62.5) (ABNT)</t>
  </si>
  <si>
    <t>CABLE OPTICO CFOA-MM-DD-G 144F (62.5) (ABNT)</t>
  </si>
  <si>
    <t>CABO OPTICO CFOA-MM-DDR-G 144F PFV (62.5) (ABNT)</t>
  </si>
  <si>
    <t>OPTICAL CABLE CFOA-MM-DDR-G 144F PFV (62.5) (ABNT)</t>
  </si>
  <si>
    <t>CABLE OPTICO CFOA-MM-DDR-G 144F PFV (62.5) (ABNT)</t>
  </si>
  <si>
    <t>CABO OPTICO AT-3BE27NT-024-CMBB</t>
  </si>
  <si>
    <t>OPTICAL CABLE AT-3BE27NT-024-CMBB</t>
  </si>
  <si>
    <t>CABLE OPTICO AT-3BE27NT-024-CMBB</t>
  </si>
  <si>
    <t>CABO OPTICO AT-3BE27NT-048-CMBB</t>
  </si>
  <si>
    <t>OPTICAL CABLE AT-3BE27NT-048-CMBB</t>
  </si>
  <si>
    <t>CABLE OPTICO AT-3BE27NT-048-CMBB</t>
  </si>
  <si>
    <t>CABO OPTICO AT-3BE27DT-024-CMEE</t>
  </si>
  <si>
    <t>OPTICAL CABLE AT-3BE27DT-024-CMEE</t>
  </si>
  <si>
    <t>CABLE OPTICO AT-3BE27DT-024-CMEE</t>
  </si>
  <si>
    <t>CABO OPTICO AT-3BE27DT-048-CMEE</t>
  </si>
  <si>
    <t>OPTICAL CABLE AT-3BE27DT-048-CMEE</t>
  </si>
  <si>
    <t>CABLE OPTICO AT-3BE27DT-048-CMEE</t>
  </si>
  <si>
    <t>CABO OPTICO AT-3BE27NT-024-CMFB</t>
  </si>
  <si>
    <t>OPTICAL CABLE AT-3BE27NT-024-CMFB</t>
  </si>
  <si>
    <t>CABLE OPTICO AT-3BE27NT-024-CMFB</t>
  </si>
  <si>
    <t>CONECTOR SOC LC/UPC OM3 2MM</t>
  </si>
  <si>
    <t>CONNECTOR SOC LC/UPC OM3 2MM</t>
  </si>
  <si>
    <t>ET03769</t>
  </si>
  <si>
    <t>a0A6100001ZEGKa</t>
  </si>
  <si>
    <t>CABO OPTICO OPGW DS1.082.144 (DUAL 24F SM J-11619) 121MM2</t>
  </si>
  <si>
    <t>OPGW CABLE DS1.082.144 (DUAL 24F SM J-11619) 121MM2</t>
  </si>
  <si>
    <t>CABLE OPTICO OPGW DS1.082.144 (DUAL 24F SM J-11619) 121MM2</t>
  </si>
  <si>
    <t>EXTENSAO MONOFIBRA SM G-652D LC-UPC 2.5M - COG - AMARELO - D2</t>
  </si>
  <si>
    <t>C06228A - REGUA EXTENSORA DE TRIBUTARIO 16XE1 120 OHMS SCSI/RJ45, IDU FW-3D</t>
  </si>
  <si>
    <t>TX UNIT OUTDOOR, COM SINT, 2200MHZ HIGH -48V, AW-3</t>
  </si>
  <si>
    <t>CONECTOR IEC 1.6/5.6, MACHO, 90º, P/ CABO 0.4/2.5</t>
  </si>
  <si>
    <t>CABO FLEXIVEL, 2,5MM 750V, VERMELHO</t>
  </si>
  <si>
    <t>CABO FLEXIVEL, 2,5MM, 750V, AZUL</t>
  </si>
  <si>
    <t>CABO COAXIAL RF75 0.4/2.5</t>
  </si>
  <si>
    <t>CORDAO MONOFIBRA CONECTORIZADO SM FC-UPC/FC-UPC 5.0M - COG - AZUL</t>
  </si>
  <si>
    <t>SIMPLEX OPTICAL PATCH CORD SM FC-UPC/FC-UPC 5.0M - OFN - BLUE</t>
  </si>
  <si>
    <t>PATCH CORD OPTICO MONOFIBRA CONECTORIZADO SM FC-UPC/FC-UPC 5.0M - COG - AZUL</t>
  </si>
  <si>
    <t>CORDAO MONOFIBRA CONECTORIZADO SM FC-UPC/SC-UPC 8.0M - COG - AZUL</t>
  </si>
  <si>
    <t>SIMPLEX OPTICAL PATCH CORD SM FC-UPC/SC-UPC 8.0M - OFN - BLUE</t>
  </si>
  <si>
    <t>PATCH CORD OPTICO MONOFIBRA CONECTORIZADO SM FC-UPC/SC-UPC 8.0M - COG - AZUL</t>
  </si>
  <si>
    <t>CONECTOR SOC SC/UPC OM3 2MM</t>
  </si>
  <si>
    <t>CONNECTOR SOC SC/UPC OM3 2MM</t>
  </si>
  <si>
    <t>CONECTOR SOC LC/UPC OM3 0,9MM</t>
  </si>
  <si>
    <t>CONNECTOR SOC LC/UPC OM3 0.9MM</t>
  </si>
  <si>
    <t>CONECTOR SOC SC/UPC OM3 0,9MM</t>
  </si>
  <si>
    <t>CONNECTOR SOC SC/UPC OM3 0.9MM</t>
  </si>
  <si>
    <t>CONECTOR SOC LC/UPC SM 2MM</t>
  </si>
  <si>
    <t>CONNECTOR SOC LC/UPC SM 2MM</t>
  </si>
  <si>
    <t>CONECTOR SOC LC/APC SM 2MM</t>
  </si>
  <si>
    <t>CONNECTOR SOC LC/APC SM 2MM</t>
  </si>
  <si>
    <t>CONECTOR SOC SC/UPC SM 2MM</t>
  </si>
  <si>
    <t>CONNECTOR SOC SC/UPC SM 2MM</t>
  </si>
  <si>
    <t>CONECTOR SOC SC/APC SM 2MM</t>
  </si>
  <si>
    <t>CONNECTOR SOC SC/APC SM 2MM</t>
  </si>
  <si>
    <t>CABO OPTICO AT-3BE27NT-096-CMBB</t>
  </si>
  <si>
    <t>OPTICAL CABLE AT-3BE27NT-096-CMBB</t>
  </si>
  <si>
    <t>CABLE OPTICO AT-3BE27NT-096-CMBB</t>
  </si>
  <si>
    <t>CONECTOR SOC LC/UPC SM 0,9MM</t>
  </si>
  <si>
    <t>CONNECTOR SOC LC/UPC SM 0.9MM</t>
  </si>
  <si>
    <t>CONECTOR SOC LC/APC SM 0,9MM</t>
  </si>
  <si>
    <t>CONNECTOR SOC LC/APC SM 0,9MM</t>
  </si>
  <si>
    <t>CONECTOR SOC SC/UPC SM 0,9MM</t>
  </si>
  <si>
    <t>CONNECTOR SOC SC/UPC SM 0,9MM</t>
  </si>
  <si>
    <t>CONECTOR SOC SC/APC SM 0,9MM</t>
  </si>
  <si>
    <t>CONNECTOR SOC SC/APC SM 0,9MM</t>
  </si>
  <si>
    <t>Optical Cord 4.5MM 24F MPO(Female)/MPO(Female) OM4 15.0M</t>
  </si>
  <si>
    <t>CORDAO DUPLEX CONECTORIZADO SM E2000-APC/SC-UPC 5.0M - COG - AZUL</t>
  </si>
  <si>
    <t>DUPLEX OPTICAL PATCH CORD SM E2000-APC/SC-UPC 5.0M - OFN - BLUE</t>
  </si>
  <si>
    <t>PATCH CORD OPTICO DUPLEX CONECTORIZADO SM E2000-APC/SC-UPC 5.0M - COG - AZUL</t>
  </si>
  <si>
    <t>CORDAO DUPLEX CONECTORIZADO SM FC-APC/FC-APC 10.0M - COG - AZUL</t>
  </si>
  <si>
    <t>DUPLEX OPTICAL PATCH CORD SM FC-APC/FC-APC 10.0M - OFN - BLUE</t>
  </si>
  <si>
    <t>PATCH CORD OPTICO DUPLEX CONECTORIZADO SM FC-APC/FC-APC 10.0M - COG - AZUL</t>
  </si>
  <si>
    <t>CABO OPTICO CFOA-MM-DDR-S 24F TS (50) OM4 (PFV) LSZH</t>
  </si>
  <si>
    <t>OPTICAL CABLE CFOA-MM-DDR-S 24F TS (50) OM4 (PFV) LSZH</t>
  </si>
  <si>
    <t>CABLE OPTICO CFOA-MM-DDR-S 24F TS (50) OM4 (PFV) LSZH</t>
  </si>
  <si>
    <t>CABO OPTICO OPGW DS1.097.141.S24 (DUAL 24F SM) 115MM2 - BOBINA METÁLICA</t>
  </si>
  <si>
    <t>OPGW CABLE DS1.097.141.S24 (DUAL 24F SM) 115MM2 - METAL REEL</t>
  </si>
  <si>
    <t>CABKE OPTICO OPGW DS1.097.141.S24 (DUAL 24F SM) 115MM2 - CARRETE METÁLICO</t>
  </si>
  <si>
    <t>CORDAO DUPLEX CONECTORIZADO SM G-652D SC-UPC/ST-UPC 2.0M - LSZH - AMARELO</t>
  </si>
  <si>
    <t>DUPLEX OPTICAL PATCH CORD  SM G-652D SC-UPC/ST-UPC 2.0M - LSZH - YELLOW</t>
  </si>
  <si>
    <t>PATCH CORD OPTICO DUPLEX CONECTORIZADO SM G-652D SC-UPC/ST-UPC 2.0M - LSZH - AMARILLO</t>
  </si>
  <si>
    <t>FW-4000-3D-C06286A - ODU TRANSC RADIO DIGITAL 4GHZ 250MB SB1 BAIXA -48VDC</t>
  </si>
  <si>
    <t>FW-4000-3D-C06286B - ODU TRANSC RADIO DIGITAL 4GHZ 250MB SB1 ALTA -48VDC</t>
  </si>
  <si>
    <t>FW-4000-3D-C06286C - ODU TRANSC RADIO DIGITAL 4GHZ 250MB SB2 BAIXA -48VDC</t>
  </si>
  <si>
    <t>FW-4000-3D-C06286D - ODU TRANSC RADIO DIGITAL 4GHZ 250MB SB2 ALTA -48VDC</t>
  </si>
  <si>
    <t>CORDAO OPTICO CONECTORIZADO FANOUT 08F OM3 SC-UPC/MPO12-UPC(F) 0.7D2/3.0D3 - MTF - LSZH - ACQUA - TIPO A</t>
  </si>
  <si>
    <t>OPTICAL PATCH CORD FANOUT 08F OM3 SC-UPC/MPO12-UPC(F) 0.7D2/3.0D3  - MTF - LSZH - AQUA - TYPE A</t>
  </si>
  <si>
    <t>CORDON OPTICO CONECTORIZADO FANOUT 08F OM3 SC-UPC/MPO12-UPC(F) 0.7D2/3.0D3  - MTF - LSZH - ACQUA  - TIPO A</t>
  </si>
  <si>
    <t>DIVISOR OPTICO PLC 1X32 BLI A/B G-657A NC/NC 2.0D0.25/2.0D0.25 - EM BANDEJA - FX-T (319963)</t>
  </si>
  <si>
    <t>OPTICAL SPLITTER PLC 1X32 BLI A/B G-657A NC/NC 2.0D0.25/2.0D0.25 - ON SPLICE TRAY - FX-T (319963)</t>
  </si>
  <si>
    <t>DIVISOR OPTICO PLC 1X32 BLI A/B G-657A NC/NC 2.0D0.25/2.0D0.25 - EN BANDEJA - FX-T (319963)</t>
  </si>
  <si>
    <t>DIVISOR OPTICO PLC 1X8 BLI A/B G-657A NC/NC 2.0D0.25/2.0D0.25 - EM BANDEJA - FX-T (319964)</t>
  </si>
  <si>
    <t>OPTICAL SPLITTER PLC 1X8 BLI A/B G-657A NC/NC 2.0D0.25/2.0D0.25 - ON SPLICE TRAY - FX-T (319964)</t>
  </si>
  <si>
    <t>DIVISOR OPTICO PLC 1X8 BLI A/B G-657A NC/NC 2.0D0.25/2.0D0.25 - EN BANDEJA - FX-T (319964)</t>
  </si>
  <si>
    <t>DIVISOR OPTICO PLC 1X4 BLI A/B G-657A NC/NC 2.0D0.25/2.0D0.25 - EM BANDEJA - FX-T (319965)</t>
  </si>
  <si>
    <t>OPTICAL SPLITTER PLC 1X4 BLI A/B G-657A NC/NC 2.0D0.25/2.0D0.25 - ON SPLICE TRAY - FX-T (319965)</t>
  </si>
  <si>
    <t>DIVISOR OPTICO PLC 1X4 BLI A/B G-657A NC/NC 2.0D0.25/2.0D0.25 - EN BANDEJA - FX-T (319965)</t>
  </si>
  <si>
    <t>SERVICE CABLE CONECTORIZADO 12F SM BLI A/B G-657A E2000-APC/SC-UPC 0.8D2/0.8D2 27.0M - UT - LSZH - AZUL</t>
  </si>
  <si>
    <t>TRUNK CABLE PRE-TERMINATED 12F SM BLI A/B G-657A E2000-APC/SC-UPC 0.8D2/0.8D2 27.0M - UT - LSZH - BLUE</t>
  </si>
  <si>
    <t>CABLE TRONCAL CONECTORIZADO 12F SM BLI A/B G-657A E2000-APC/SC-UPC 0.8D2/0.8D2 27.0M - UT - LSZH - AZUL</t>
  </si>
  <si>
    <t>CABO OPTICO CONECTORIZADO DROP COMPACTO FIG.8 LOW FRICTION BLI-CM-01-AR-LSZH SLIMCONNECTOR -  CZ - ROLO 60M (COM TRADUTOR OPT)</t>
  </si>
  <si>
    <t>OPTICAL CABLE DROP COMPACT FIG.8 LOW FRICTION BLI-CM-01-AR-LSZH SLIMCONNECTOR -  CZ - ROLL 60M (WITH OPT TRANSLATOR)</t>
  </si>
  <si>
    <t>CABLE OPTICO CONECTORIZADO DROP COMPACTO FIG.8 LOW FRICTION BLI-CM-01-AR-LSZH SLIMCONNECTOR -  CZ - ROLLO  60M (CON TRADUCTOR OPT)</t>
  </si>
  <si>
    <t>CABO OPTICO CFOA-SM-LV-AS-CMO15KN-S 48F G652D NR (ABNT)</t>
  </si>
  <si>
    <t>OPTICAL CABLE CFOA-SM-LV-AS-CMO15KN-S 48F G652D NR (ABNT)</t>
  </si>
  <si>
    <t>CABLE OPTICO CFOA-SM-LV-AS-CMO15KN-S 48F G652D NR (ABNT)</t>
  </si>
  <si>
    <t>SERVICE CABLE CONECTORIZADO 04F 50.0 SC-UPC/SC-UPC 1.0D2/1.0D2 68.0M - TIGHT - RISER - PRETO - IO</t>
  </si>
  <si>
    <t>TRUNK CABLE PRE-TERMINATED 04F 50.0 SC-UPC/SC-UPC 1.0D2/1.0D2 68.0M - TIGHT - RISER - BLACK - IO</t>
  </si>
  <si>
    <t>CABLE TRONCAL CONECTORIZADO 04F 50.0 SC-UPC/SC-UPC 1.0D2/1.0D2 68.0M - TIGHT - RISER - NEGRO  - IO</t>
  </si>
  <si>
    <t>SERVICE CABLE CONECTORIZADO 04F 50.0 SC-UPC/SC-UPC 1.0D2/1.0D2 148.0M - TIGHT - RISER - PRETO - IO</t>
  </si>
  <si>
    <t>TRUNK CABLE PRE-TERMINATED 04F 50.0 SC-UPC/SC-UPC 1.0D2/1.0D2 148.0M - TIGHT - RISER - BLACK - IO</t>
  </si>
  <si>
    <t>CABLE TRONCAL CONECTORIZADO 04F 50.0 SC-UPC/SC-UPC 1.0D2/1.0D2 148.0M - TIGHT - RISER - NEGRO  - IO</t>
  </si>
  <si>
    <t>CORDAO DUPLEX CONECTORIZADO SM E2000-APC/SC-APC 8.0M - COG - AZUL</t>
  </si>
  <si>
    <t>DUPLEX OPTICAL PATCH CORD CONECTORIZADO SM E2000-APC/SC-APC 8.0M - COG - AZUL</t>
  </si>
  <si>
    <t>PATCH CORD OPTICO DUPLEX CONECTORIZADO SM E2000-APC/SC-APC 8.0M - COG - AZUL</t>
  </si>
  <si>
    <t>CORDAO MONOFIBRA CONECTORIZADO BLI A/B G-657A SC-APC/SC-APC 50.0M - LSZH - BRANCO - D3</t>
  </si>
  <si>
    <t>SIMPLEX OPTICAL PATCH CORD BLI A/B G-657A SC-APC/SC-APC 50.0M - LSZH - WHITE - D3</t>
  </si>
  <si>
    <t>PATCH CORD OPTICO MONOFIBRA CONECTORIZADO BLI A/B G-657A SC-APC/SC-APC 50.0M - LSZH - BLANCO - D3</t>
  </si>
  <si>
    <t>CAIXA DE EMENDA OPGW C/ SUPORTES E C/ TUBO TRANSPORTE P/ ATÉ 48FO</t>
  </si>
  <si>
    <t>SPLICE BOX FOR OPGW W/ FIXING UP TO 48FO</t>
  </si>
  <si>
    <t>CAJA DE EMPALME OPGW C/ SOPORTES Y C/ TUBO TRANSPORTE HASTA 48FO</t>
  </si>
  <si>
    <t>CABO OPTICO CFOA-SM-LV-AS-CMO10KN-S 48F RT (ABNT)</t>
  </si>
  <si>
    <t>OPTICAL CABLE CFOA-SM-LV-AS-CMO10KN-S 48F RT (ABNT)</t>
  </si>
  <si>
    <t>CABLE OPTICO CFOA-SM-LV-AS-CMO10KN-S 48F RT (ABNT)</t>
  </si>
  <si>
    <t>ET0949</t>
  </si>
  <si>
    <t>CABO OPTICO CFOT-MM-UB 06F (50) OM3 COG</t>
  </si>
  <si>
    <t>OPTICAL CABLE CFOT-MM-UB 06F (50) OM3 COG</t>
  </si>
  <si>
    <t>CABLE OPTICO CFOT-MM-UB 06F (50) OM3 COG</t>
  </si>
  <si>
    <t>ET1252</t>
  </si>
  <si>
    <t>CABO OPTICO CFOA-MM-AS80-S 06F (50) OM3 NR</t>
  </si>
  <si>
    <t>OPTICAL CABLE CFOA-MM-AS80-S 06F (50) OM3 NR</t>
  </si>
  <si>
    <t>CABLE OPTICO CFOA-MM-AS80-S 06F (50) OM3 NR</t>
  </si>
  <si>
    <t>CABO OPTICO AT-3BE27NT-012-CMHB</t>
  </si>
  <si>
    <t>OPTICAL CABLE AT-3BE27NT-012-CMHB</t>
  </si>
  <si>
    <t>CABLE OPTICO AT-3BE27NT-012-CMHB</t>
  </si>
  <si>
    <t>CABO OPTICO AT-3BE27DT-012-CLHE</t>
  </si>
  <si>
    <t>OPTICAL CABLE AT-3BE27DT-012-CLHE</t>
  </si>
  <si>
    <t>CABLE OPTICO AT-3BE27DT-012-CLHE</t>
  </si>
  <si>
    <t>DIO B144 96F LC-UPC - ABNT</t>
  </si>
  <si>
    <t>DIO B144 144F SM LC-UPC - ABNT</t>
  </si>
  <si>
    <t>CABO OPTICO CFOA-SM-DDR-S 02F G-652D TS (PFV)</t>
  </si>
  <si>
    <t>OPTICAL CABLE CFOA-SM-DDR-S 02F G-652D TS (PFV)</t>
  </si>
  <si>
    <t>CABLE OPTICO CFOA-SM-DDR-S 02F G-652D TS (PFV)</t>
  </si>
  <si>
    <t>CABO OPTICO CFOA-SM-DDR-S 06F G-652D TS (PFV)</t>
  </si>
  <si>
    <t>OPTICAL CABLE CFOA-SM-DDR-S 06F G-652D TS (PFV)</t>
  </si>
  <si>
    <t>CABLE OPTICO CFOA-SM-DDR-S 06F G-652D TS (PFV)</t>
  </si>
  <si>
    <t>CABO OPTICO CFOA-SM-DDR-S 18F G-652D TS (PFV)</t>
  </si>
  <si>
    <t>OPTICAL CABLE CFOA-SM-DDR-S 18F G-652D TS (PFV)</t>
  </si>
  <si>
    <t>CABLE OPTICO CFOA-SM-DDR-S 18F G-652D TS (PFV)</t>
  </si>
  <si>
    <t>Optical Cord 3.8MM 24F MPO(Female)/MPO(Female) OM4 ? 25.0M</t>
  </si>
  <si>
    <t>CABO OPTICO CFOA-MM-DDR-G 36F PFV (50) (ABNT)</t>
  </si>
  <si>
    <t>OPTICAL CABLE CFOA-MM-DDR-G 36F PFV (50) (ABNT)</t>
  </si>
  <si>
    <t>CABLE OPTICO CFOA-MM-DDR-G 36F PFV (50) (ABNT)</t>
  </si>
  <si>
    <t>Optical Cord 3.8MM 24F MPO(Female)/MPO(Female) OM4 ? 13.0M</t>
  </si>
  <si>
    <t>CORDAO OPTICO INVISILIGHT 12F BLI G-657B3 BR - RIB</t>
  </si>
  <si>
    <t>OPTICAL CORD INVISILIGHT 12F BLI G-657B3 BR - RIB</t>
  </si>
  <si>
    <t>CORDON OPTICO INVISILIGHT 12F BLI G-657B3 BR - RIB</t>
  </si>
  <si>
    <t>ET04121</t>
  </si>
  <si>
    <t>a0A6100001fDtL3</t>
  </si>
  <si>
    <t>CORDAO DUPLEX CONECTORIZADO SM E2000-APC/LC-UPC 8.0M - COG - AZUL</t>
  </si>
  <si>
    <t>DUPLEX OPTICAL PATCH CORD SM E2000-APC/LC-UPC 8.0M - OFN - BLUE</t>
  </si>
  <si>
    <t>PATCH CORD OPTICO DUPLEX CONECTORIZADO SM E2000-APC/LC-UPC 8.0M - COG - AZUL</t>
  </si>
  <si>
    <t>CORDAO DUPLEX CONECTORIZADO SM E2000-APC/SC-UPC 12.0M - COG - AZUL</t>
  </si>
  <si>
    <t>DUPLEX OPTICAL PATCH CORD SM E2000-APC/SC-UPC 12.0M - OFN - BLUE</t>
  </si>
  <si>
    <t>PATCH CORD OPTICO DUPLEX CONECTORIZADO SM E2000-APC/SC-UPC 12.0M - COG - AZUL</t>
  </si>
  <si>
    <t>SERVICE CABLE CONECTORIZADO 12F OM4 MPO12-UPC(M)/MPO12-UPC(M) 0.8D3/0.8D3 250.0M - UT - LSZH - ACQUA - TIPO B</t>
  </si>
  <si>
    <t>TRUNK CABLE PRE-TERMINATED 12F OM4 MPO12-UPC(M)/MPO12-UPC(M) 0.8D3/0.8D3 250.0M - UT - LSZH - ACQUA - TYPE B</t>
  </si>
  <si>
    <t>CABLE TRONCAL CONECTORIZADO 12F OM4 MPO12-UPC(M)/MPO12-UPC(M) 0.8D3/0.8D3 250.0M - UT - LSZH - ACQUA - TIPO B</t>
  </si>
  <si>
    <t>RESERVADO CABO OPTICO AT-3BE27NT-048-CLIB</t>
  </si>
  <si>
    <t>RESERVADO CABO OPTICO AT-3BE27NT-096-CMBB</t>
  </si>
  <si>
    <t>RESERVA CABO OPTICO AT-3BE27D6-024-CLDE</t>
  </si>
  <si>
    <t>CABO PRE-CONECTORIZADO 6X CAT.6A F/UTP CZ LSZH T568A 10.0M ES 1.0M FEMEA-1.0M MACHO</t>
  </si>
  <si>
    <t>PRE-TERMINATED CABLE 6X CAT.6A F/UTP CZ LSZH T568A 10.0M ES 1.0M FEMALE-1.0M MALE</t>
  </si>
  <si>
    <t>CABLE PRE-CONECTORIZADO 6X CAT.6A F/UTP CZ LSZH T568A 10.0M ES 1.0M HEMBRA-1.0M MACHO</t>
  </si>
  <si>
    <t>ET02931</t>
  </si>
  <si>
    <t>a0A6100000blnuu</t>
  </si>
  <si>
    <t>CONDUITE SNAPFLEX PA 6 D20 PRETO (1510200151BR)</t>
  </si>
  <si>
    <t>CONDUITE SNAPFLEX PA 6 D20 BLACK (1510200151BR)</t>
  </si>
  <si>
    <t>CONDUITE SNAPFLEX PA 6 D20 NEGRO (1510200151BR)</t>
  </si>
  <si>
    <t>TERMINACAO SMN-Snapflex PRETO (1514200150)</t>
  </si>
  <si>
    <t>TERMINACION SMN-Snapflex NEGRO (1514200150)</t>
  </si>
  <si>
    <t>RESERVADO CABO OPTICO CFOA-NZD/SM-DD-S 60F TS (24F G-655 + 36F G-652D) (10202530070)</t>
  </si>
  <si>
    <t>PATCH CORD F/UTP GIGALAN AUGMENTED CAT.6A - LSZH - T568A/B - 0.5M - AZUL (BLINDADO)</t>
  </si>
  <si>
    <t>F/UTP CAT.6A COPPER PATCH CORD GIGALAN AUGMENTED - LSZH - T568A/B - 0.5M - BLUE (SHIELDED)</t>
  </si>
  <si>
    <t>PATCH CORD F/UTP GIGALAN AUGMENTED CAT.6A - LSZH - T568A/B - 0.5M - AZUL  (BLINDADO)</t>
  </si>
  <si>
    <t>KIT COM 2 DIVISORES OPTICOS PLC 1X16 BLI A/B G-657A NC/NC 2.0D0.25/2.0D0.25 - EM BANDEJA - FX-T (321421)</t>
  </si>
  <si>
    <t>KIT WITH 2 OPTICAL SPLITTERS PLC 1X16 BLI A/B G-657A NC/NC 2.0D0.25/2.0D0.25 - ON SPLICE TRAY - FX-T (321421)</t>
  </si>
  <si>
    <t>KIT CON 2 DIVISORES OPTICOS PLC 1X16 BLI A/B G-657A NC/NC 2.0D0.25/2.0D0.25 - EN BANDEJA - FX-T (321421)</t>
  </si>
  <si>
    <t>KIT COM 2 DIVISORES OPTICOS PLC 1X4 BLI A/B G-657A NC/NC 2.0D0.25/2.0D0.25 - EM BANDEJA - FX-T (321423)</t>
  </si>
  <si>
    <t>KIT WITH 2 OPTICAL SPLITTERS PLC 1X4 BLI A/B G-657A NC/NC 2.0D0.25/2.0D0.25 - ON SPLICE TRAY - FX-T (321423)</t>
  </si>
  <si>
    <t>KIT CON 2 DIVISORES OPTICOS PLC 1X4 BLI A/B G-657A NC/NC 2.0D0.25/2.0D0.25 - EN BANDEJA - FX-T (321423)</t>
  </si>
  <si>
    <t>KIT COM 2 DIVISORES OPTICOS PLC 1X2 BLI A/B G-657A NC/NC 2.0D0.25/2.0D0.25 - EM BANDEJA - FX-T (321425)</t>
  </si>
  <si>
    <t>KIT WITH 2 OPTICAL SPLITTERS PLC 1X2 BLI A/B G-657A NC/NC 2.0D0.25/2.0D0.25 - ON SPLICE TRAY - FX-T (321425)</t>
  </si>
  <si>
    <t>KIT CON 2 DIVISORES OPTICOS PLC 1X2 BLI A/B G-657A NC/NC 2.0D0.25/2.0D0.25 - EN BANDEJA - FX-T (321425)</t>
  </si>
  <si>
    <t>CONJUNTO DE SUSPENSAO FIBERLIGN PARA CABO OPGW DIAMETRO 15,5MM S/MANILHA C/ CHAPA C/ MALHA DE COBRE EST</t>
  </si>
  <si>
    <t>CONJUNTO DE ANCORAGEM PASSANTE E EMENDA FIBERLIGN PARA CABO OPGW DIAMETRO 15,5MM S/MANILHA C/ MALHA DE COBRE EST</t>
  </si>
  <si>
    <t>DOUBLE DEAD-END CLAMP FOR OPGW 15,5MM W/O SCHACKLE W/ MALHA DE COBRE EST</t>
  </si>
  <si>
    <t>CONJUNTO DE ANCLAJE PASANTE E EMIENDA FIBERLIGN PARA CABLE OPGW DIAMETRO 15,5MM S/GRILLETE C/ MALHA DE COBRE EST</t>
  </si>
  <si>
    <t>CONJUNTO DE ANCORAGEM TERMINAL FIBERLIGN PARA CABO OPGW DIAMETRO 15,5MM S/MANILHA C/ MALHA DE COBRE EST</t>
  </si>
  <si>
    <t>CONJUNTO DE ANCORAGEM SUSPENSA FIBERLIGN PARA CABO OPGW DIAMETRO 15,5MM S/MANILHA C/ MALHA DE COBRE EST</t>
  </si>
  <si>
    <t>CONJUNTO DE SUSPENSAO FIBERLIGN PARA CABO OPGW DIAMETRO 14,1MM S/MANILHA C/ CHAPA C/ MALHA DE COBRE EST</t>
  </si>
  <si>
    <t>CONJUNTO DE ANCORAGEM PASSANTE E EMENDA FIBERLIGN PARA CABO OPGW DIAMETRO 14,1MM S/MANILHA C/ MALHA DE COBRE EST</t>
  </si>
  <si>
    <t>CONJUNTO DE ANCORAGEM TERMINAL FIBERLIGN PARA CABO OPGW DIAMETRO 14,1MM S/MANILHA C/ MALHA DE COBRE EST</t>
  </si>
  <si>
    <t>SERVICE CABLE CONECTORIZADO 02F SM E2000-APC/SC-UPC 0.6D2/0.6D2 46.0M - TIGHT - LSZH - AZUL</t>
  </si>
  <si>
    <t>TRUNK CABLE PRE-TERMINATED 02F SM E2000-APC/SC-UPC 0.6D2/0.6D2 46.0M - TIGHT - LSZH - BLUE</t>
  </si>
  <si>
    <t>CABLE TRONCAL CONECTORIZADO 02F SM E2000-APC/SC-UPC 0.6D2/0.6D2 46.0M - TIGHT - LSZH - AZUL</t>
  </si>
  <si>
    <t>DIO B48 48F SM LC-UPC (PIGTAIL ABNT)</t>
  </si>
  <si>
    <t>ODF B48 48F SM LC-UPC (PIGTAIL ABNT)</t>
  </si>
  <si>
    <t>CABO OPTICO OPGW CS2.190.167.S24 (CENTRUM 24F SM) 159MM2 - BOBINA METÁLICA</t>
  </si>
  <si>
    <t>OPGW CABLE CS2.190.167.S24 (CENTRUM 24F SM) 159MM2 - METALLIC REEL</t>
  </si>
  <si>
    <t>CABLE OPTICO OPGW CS2.190.167.S24 (CENTRUM 24F SM) 159MM2 - CARRETE METÁLICO</t>
  </si>
  <si>
    <t>ET2624</t>
  </si>
  <si>
    <t>SERVICE CABLE CONECTORIZADO 02F SM E2000-APC/SC-UPC  0.6D2/0.6D2 43.0M - TIGHT - LSZH - AZUL</t>
  </si>
  <si>
    <t>TRUNK CABLE PRE-TERMINATED 02F SM E2000-APC/SC-UPC 0.6D2/0.6D2 43.0M - TIGHT - LSZH - BLUE</t>
  </si>
  <si>
    <t>CABLE TRONCAL CONECTORIZADO 02F SM E2000-APC/SC-UPC 0.6D2/0.6D2 43.0M - TIGHT - LSZH - AZUL</t>
  </si>
  <si>
    <t>CABO OPTICO CFOAC-BLI-CM-02-AR-LSZH A1 PR - EUROCLASS Dca (s1a, d2, a1) - BOBINA 1000M (DROP COMPACTO FIG.8 LOW FRICTION)</t>
  </si>
  <si>
    <t>OPTICAL CABLE CFOAC-BLI-CM-02-AR-LSZH A1 PR - EUROCLASS Dca (s1a, d2, a1) - REEL 1000M (COMPACT LOW FRICTION FIG.8 DROP)</t>
  </si>
  <si>
    <t>CABLE OPTICO CFOAC-BLI-CM-02-AR-LSZH A1 PR - EUROCLASS Dca (s1a, d2, a1) - CARRETE 1000M (DROP COMPACTO FIG.8 LOW FRICTION)</t>
  </si>
  <si>
    <t>ET03312</t>
  </si>
  <si>
    <t>a0A6100000blnzE</t>
  </si>
  <si>
    <t>CABO OPTICO CFOA-SM-DD-S 36F TS (G-652D) LSZH</t>
  </si>
  <si>
    <t>OPTICAL CABLE CFOA-SM-DD-S 36F TS (G-652D) LSZH</t>
  </si>
  <si>
    <t>CABLE OPTICO CFOA-SM-DD-S 36F TS (G-652D) LSZH</t>
  </si>
  <si>
    <t>ET2279</t>
  </si>
  <si>
    <t>CABO OPTICO OPGW DS1.097.141.S36 (DUAL 36F SM) 115MM2 - ESPECIAL</t>
  </si>
  <si>
    <t>OPGW CABLE DS1.097.141.S36 (DUAL 36F SM) 115MM2 - SPECIAL</t>
  </si>
  <si>
    <t>CABLE OPTICO OPGW DS1.097.141.S36 (DUAL 36F SM) 115MM2 - ESPECIAL</t>
  </si>
  <si>
    <t>CABO OPTICO OPGW CG1.005.102.S36 (CENTRUM 36F SM) 52MM2 - ESPECIAL</t>
  </si>
  <si>
    <t>OPGW CABLE CG1.005.102.S36 (CENTRUM 36F SM) 52MM2 - SPECIAL</t>
  </si>
  <si>
    <t>CABLE OPTICO OPGW CG1.005.102.S36 (CENTRUM 36F SM) 52MM2 - ESPECIAL</t>
  </si>
  <si>
    <t>CABO OPTICO AT-3BE27D6-024-CLDE</t>
  </si>
  <si>
    <t>OPTICAL CABLE AT-3BE27D6-024-CLDE</t>
  </si>
  <si>
    <t>CABLE OPTICO AT-3BE27D6-024-CLDE</t>
  </si>
  <si>
    <t>CABO OPTICO CFOA-SM-AS80-S 06F G-652D RC (ABNT)</t>
  </si>
  <si>
    <t>OPTICAL CABLE CFOA-SM-AS80-S 06F G-652D RC (ABNT)</t>
  </si>
  <si>
    <t>CABLE OPTICO CFOA-SM-AS80-S 06F G-652D RC (ABNT)</t>
  </si>
  <si>
    <t>CABO OPTICO CFOA-SM-AS80-S 48F G-652D RC (ABNT)</t>
  </si>
  <si>
    <t>OPTICAL CABLE CFOA-SM-AS80-S 48F G-652D RC (ABNT)</t>
  </si>
  <si>
    <t>CABLE OPTICO CFOA-SM-AS80-S 48F G-652D RC (ABNT)</t>
  </si>
  <si>
    <t>SERVICE CABLE CONECTORIZADO 02F SM E2000-APC/SC-UPC 0.6D2/0.6D2 42.0M - TIGHT - LSZH - AZUL</t>
  </si>
  <si>
    <t>TRUNK CABLE PRE-TERMINATED 02F SM E2000-APC/SC-UPC 0.6D2/0.6D2 42.0M - TIGHT - LSZH - BLUE</t>
  </si>
  <si>
    <t>CABLE TRONCAL CONECTORIZADO 02F SM E2000-APC/SC-UPC 0.6D2/0.6D2 42.0M - TIGHT - LSZH - AZUL</t>
  </si>
  <si>
    <t>HARDWARE PARA SOFTWARE DE GERENCIA CONSCIUS - 2500 ELEMENTOS, 50 USUARIOS, 1 SERVIDOR, SEM REDUNDANCIA</t>
  </si>
  <si>
    <t>HARDWARE FOR CONSCIUS MANAGEMENT SOFTWARE - 2500 ELEMENTS, 50 USERS, 1 SERVER, NO REDUNDANCE</t>
  </si>
  <si>
    <t>HARDWARE PARA SOFTWARE DE GESTION CONSCIUS - 2500 ELEMENTOS, 50 USUARIOS, 1 SERVIDOR, SIN REDUNDANCIA</t>
  </si>
  <si>
    <t>CORDAO DUPLEX CONECTORIZADO SM G-652D SC-APC/ST-UPC 3.0M - COG - AMARELO</t>
  </si>
  <si>
    <t>DUPLEX OPTICAL PATCH CORD SM G-652D SC-APC/ST-UPC 3.0M - OFN - YELLOW</t>
  </si>
  <si>
    <t>PATCH CORD OPTICO DUPLEX CONECTORIZADO SM G-652D SC-APC/ST-UPC 3.0M - COG - AMARILLO</t>
  </si>
  <si>
    <t>CABO OPTICO AT-62617N6-024-CLGA</t>
  </si>
  <si>
    <t>OPTICAL CABLE AT-62617N6-024-CLGA</t>
  </si>
  <si>
    <t>CABLE OPTICO AT-62617N6-024-CLGA</t>
  </si>
  <si>
    <t>CABO OPTICO AT-62617S6-024-CMCA</t>
  </si>
  <si>
    <t>OPTICAL CABLE AT-62617S6-024-CMCA</t>
  </si>
  <si>
    <t>CABLE OPTICO AT-62617S6-024-CMCA</t>
  </si>
  <si>
    <t>CABO OPTICO AT-3BE27NT-096-CLCB</t>
  </si>
  <si>
    <t>OPTICAL CABLE AT-3BE27NT-096-CLCB</t>
  </si>
  <si>
    <t>CABLE OPTICO AT-3BE27NT-096-CLCB</t>
  </si>
  <si>
    <t>CABO OPTICO AT-3BE27N6-006-CLCB</t>
  </si>
  <si>
    <t>OPTICAL CABLE AT-3BE27N6-006-CLCB</t>
  </si>
  <si>
    <t>CABLE OPTICO AT-3BE27N6-006-CLCB</t>
  </si>
  <si>
    <t>RESERVADO CABO OPTICO AT-3BE27D6-024-CMBE</t>
  </si>
  <si>
    <t>PATCH CORD F/UTP GIGALAN AUGMENTED CAT.6A - CM - T568A/B - 2.5M - VERDE (BLINDADO)</t>
  </si>
  <si>
    <t>F/UTP CAT.6A COPPER PATCH CORD GIGALAN AUGMENTED - CM - T568A/B - 2.5M - GREEN (SHIELDED)</t>
  </si>
  <si>
    <t>PATCH CORD F/UTP GIGALAN AUGMENTED CAT.6A - CM - T568A/B - 2.5M - VERDE  (BLINDADO)</t>
  </si>
  <si>
    <t>RESERVADO CABO OPTICO CFOAC-BLI-CM-02-AR-LSZH A1 PR - BOBINA 1000M (DROP COMPACTO FIG.8 LOW FRICTION)</t>
  </si>
  <si>
    <t>CORDAO DUPLEX CONECTORIZADO SM G-652D E2000-APC/E2000-APC 2.5M - COG - AMARELO</t>
  </si>
  <si>
    <t>DUPLEX OPTICAL PATCH CORD SM G-652D E2000-APC/E2000-APC 2.5M - OFN - YELLOW</t>
  </si>
  <si>
    <t>PATCH CORD OPTICO DUPLEX CONECTORIZADO SM G-652D E2000-APC/E2000-APC 2.5M - COG - AMARILLO</t>
  </si>
  <si>
    <t>SERVICE CABLE CONECTORIZADO 48F SM G-652D LC-APC/SC-UPC 1.75D2/1.75D2 8.0M - MC - LSZH - AMARELO</t>
  </si>
  <si>
    <t>TRUNK CABLE PRE-TERMINATED 48F SM G-652D LC-APC/SC-UPC 1.75D2/1.75D2 8.0M - MC - LSZH - YELLOW</t>
  </si>
  <si>
    <t>CABLE TRONCAL CONECTORIZADO 48F SM G-652D LC-APC/SC-UPC 1.75D2/1.75D2 8.0M - MC - LSZH - AMARILLO</t>
  </si>
  <si>
    <t>SERVICE CABLE CONECTORIZADO 48F SM G-652D LC-APC/SC-UPC 1.75D2/1.75D2 8.5M - MC - LSZH - AMARELO</t>
  </si>
  <si>
    <t>TRUNK CABLE PRE-TERMINATED 48F SM G-652D LC-APC/SC-UPC 1.75D2/1.75D2 8.5M - MC - LSZH - YELLOW</t>
  </si>
  <si>
    <t>CABLE TRONCAL CONECTORIZADO 48F SM G-652D LC-APC/SC-UPC 1.75D2/1.75D2 8.5M - MC - LSZH - AMARILLO</t>
  </si>
  <si>
    <t>SERVICE CABLE CONECTORIZADO 48F SM G-652D LC-APC/SC-UPC 1.75D2/1.75D2 9.0M - MC - LSZH - AMARELO</t>
  </si>
  <si>
    <t>TRUNK CABLE PRE-TERMINATED 48F SM G-652D LC-APC/SC-UPC 1.75D2/1.75D2 9.0M - MC - LSZH - YELLOW</t>
  </si>
  <si>
    <t>CABLE TRONCAL CONECTORIZADO 48F SM G-652D LC-APC/SC-UPC 1.75D2/1.75D2 9.0M - MC - LSZH - AMARILLO</t>
  </si>
  <si>
    <t>SERVICE CABLE CONECTORIZADO 48F SM G-652D LC-APC/SC-UPC 1.75D2/1.75D2 9.5M - MC - LSZH - AMARELO</t>
  </si>
  <si>
    <t>TRUNK CABLE PRE-TERMINATED 48F SM G-652D LC-APC/SC-UPC 1.75D2/1.75D2 9.5M - MC - LSZH - YELLOW</t>
  </si>
  <si>
    <t>CABLE TRONCAL CONECTORIZADO 48F SM G-652D LC-APC/SC-UPC 1.75D2/1.75D2 9.5M - MC - LSZH - AMARILLO</t>
  </si>
  <si>
    <t>SERVICE CABLE CONECTORIZADO 48F SM G-652D LC-APC/SC-UPC 1.75D2/1.75D2 10.0M - MC - LSZH - AMARELO</t>
  </si>
  <si>
    <t>TRUNK CABLE PRE-TERMINATED 48F SM G-652D LC-APC/SC-UPC 1.75D2/1.75D2 10.0M - MC - LSZH - YELLOW</t>
  </si>
  <si>
    <t>CABLE TRONCAL CONECTORIZADO 48F SM G-652D LC-APC/SC-UPC 1.75D2/1.75D2 10.0M - MC - LSZH - AMARILLO</t>
  </si>
  <si>
    <t>SERVICE CABLE CONECTORIZADO 48F SM G-652D LC-APC/SC-UPC 1.75D2/1.75D2 10.5M - MC - LSZH - AMARELO</t>
  </si>
  <si>
    <t>TRUNK CABLE PRE-TERMINATED 48F SM G-652D LC-APC/SC-UPC 1.75D2/1.75D2 10.5M - MC - LSZH - YELLOW</t>
  </si>
  <si>
    <t>CABLE TRONCAL CONECTORIZADO 48F SM G-652D LC-APC/SC-UPC 1.75D2/1.75D2 10.5M - MC - LSZH - AMARILLO</t>
  </si>
  <si>
    <t>SERVICE CABLE CONECTORIZADO 48F SM G-652D LC-APC/SC-UPC 1.75D2/1.75D2 11.0M - MC - LSZH - AMARELO</t>
  </si>
  <si>
    <t>TRUNK CABLE PRE-TERMINATED 48F SM G-652D LC-APC/SC-UPC 1.75D2/1.75D2 11.0M - MC - LSZH - YELLOW</t>
  </si>
  <si>
    <t>CABLE TRONCAL CONECTORIZADO 48F SM G-652D LC-APC/SC-UPC 1.75D2/1.75D2 11.0M - MC - LSZH - AMARILLO</t>
  </si>
  <si>
    <t>CORDAO DUPLEX CONECTORIZADO 50.0 FC-UPC/LC-UPC 5.0M - COG - AMARELO</t>
  </si>
  <si>
    <t>DUPLEX OPTICAL PATCH CORD 50.0 FC-UPC/LC-UPC 5.0M - OFN - YELLOW</t>
  </si>
  <si>
    <t>PATCH CORD OPTICO DUPLEX CONECTORIZADO 50.0 FC-UPC/LC-UPC 5.0M - COG - AMARILLO</t>
  </si>
  <si>
    <t>CABO OPTICO CFOA-NZD-DDR-S 48F (PFV) LSZH</t>
  </si>
  <si>
    <t>OPTICAL CABLE CFOA-NZD-DDR-S 48F (PFV) LSZH</t>
  </si>
  <si>
    <t>CABLE OPTICO CFOA-NZD-DDR-S 48F (PFV) LSZH</t>
  </si>
  <si>
    <t>ET1538</t>
  </si>
  <si>
    <t>KIT COM 1 GUIA E 1 GABARITO PARA CONECTOR DE CAMPO EZ! CONNECTOR FLAT (7099-3552-2)</t>
  </si>
  <si>
    <t>KIT WITH 1 GUIDE AND 1 TEMPLATE FOR FIELD EZ! CONNECTOR FLAT (7099-3552-2)</t>
  </si>
  <si>
    <t>KIT CON 1 GUIA Y 1 GABARITO PARA CONECTOR DE CAMPO EZ! CONNECTOR FLAT (7099-3552-2)</t>
  </si>
  <si>
    <t>ET03666</t>
  </si>
  <si>
    <t>a0A6100001fEB8L</t>
  </si>
  <si>
    <t>CABO OPTICO CONECTORIZADO DROP COMPACTO FIG.8 LOW FRICTION BLI-CM-01-AR-LSZH SLIMCONNECTOR - CZ - ROLO 50M (DIRETO) (SAP 324628)</t>
  </si>
  <si>
    <t>OPTICAL CABLE DROP COMPACT FIG.8 LOW FRICTION BLI-CM-01-AR-LSZH SLIMCONNECTOR - GR - ROLL 50M (DIRECT) (SAP 324628)</t>
  </si>
  <si>
    <t>CABLE OPTICO CONECTORIZADO DROP COMPACTO FIG.8 LOW FRICTION BLI-CM-01-AR-LSZH SLIMCONNECTOR -  GR - ROLLO 50M (DIRECTO) (SAP 324628)</t>
  </si>
  <si>
    <t>CABO OPTICO CONECTORIZADO DROP COMPACTO FIG.8 LOW FRICTION BLI-CM-01-AR-LSZH SLIMCONNECTOR - CZ - ROLO 30M (DIRETO) (SAP 324625)</t>
  </si>
  <si>
    <t>OPTICAL CABLE DROP COMPACT FIG.8 LOW FRICTION BLI-CM-01-AR-LSZH SLIMCONNECTOR - GR - ROLL 30M (DIRECT) (SAP 324625)</t>
  </si>
  <si>
    <t>CABLE OPTICO CONECTORIZADO DROP COMPACTO FIG.8 LOW FRICTION BLI-CM-01-AR-LSZH SLIMCONNECTOR - GR - ROLLO 30M (DIRECTO) (SAP 324625)</t>
  </si>
  <si>
    <t>CABO OPTICO CONECTORIZADO DROP COMPACTO FIG.8 LOW FRICTION BLI-CM-01-AR-LSZH SLIMCONNECTOR - CZ - ROLO 200M (DIRETO) (SAP 324626)</t>
  </si>
  <si>
    <t>OPTICAL CABLE DROP COMPACT FIG.8 LOW FRICTION BLI-CM-01-AR-LSZH SLIMCONNECTOR - GR - ROLL 200M (DIRECT) (SAP 324626)</t>
  </si>
  <si>
    <t>CABLE OPTICO CONECTORIZADO DROP COMPACTO FIG.8 LOW FRICTION BLI-CM-01-AR-LSZH SLIMCONNECTOR - GR - ROLLO 200M (DIRECTO) (SAP 324626)</t>
  </si>
  <si>
    <t>SFP ELETRICO 10/100/1000 BASE-T RJ45, 100M</t>
  </si>
  <si>
    <t>CABO OPTICO CFOA-NZD-DD-S 48F TS (CATV) (NZD LA)</t>
  </si>
  <si>
    <t>OPTICAL CABLE CFOA-NZD-DD-S 48F TS (CATV) (NZD LA)</t>
  </si>
  <si>
    <t>CABLE OPTICO CFOA-NZD-DD-S 48F TS (CATV) (NZD LA)</t>
  </si>
  <si>
    <t>DIO CURTO BT72 72F SM E2000-APC - ABNT</t>
  </si>
  <si>
    <t>ODF SHORT BT72 72F SM E2000-APC - ABNT</t>
  </si>
  <si>
    <t>ODF CORTO BT72 72F SM E2000-APC - ABNT</t>
  </si>
  <si>
    <t>DIO CURTO BT36 36F SM E2000-APC - ABNT</t>
  </si>
  <si>
    <t>ODF SHORT BT36 36F SM E2000-APC - ABNT</t>
  </si>
  <si>
    <t>ODF CORTO BT36 36F SM E2000-APC - ABNT</t>
  </si>
  <si>
    <t>KIT DE DERIVACAO COMPLETO COM TERMOCONTRATIL PARA FK-CEO-3T</t>
  </si>
  <si>
    <t>Grampo de Ancoragem Fiberlign 14,04 a 14,26mm PLP CJAF 224</t>
  </si>
  <si>
    <t>RESERVADO CABO OPTICO CFOA-NZD-DD-S 24F TS (CATV 6F/T)</t>
  </si>
  <si>
    <t>RESERVADO CABO OPTICO CFOA-NZD-DD-S 48F TS (CATV) (NZD LA)</t>
  </si>
  <si>
    <t>RESERVADO CABO OPTICO CFOA-NZD-DD-S 24F TS (CATV 6F/T) (NZD LA)</t>
  </si>
  <si>
    <t>EMENDA MECANICA 3M - 2529</t>
  </si>
  <si>
    <t>KIT DE EMENDA FIBRA OPTICA PRO-FIBRLOK - 252903-BL-N1</t>
  </si>
  <si>
    <t>DIO BT 48  48F - MODELO LEANDRO</t>
  </si>
  <si>
    <t>BT48 ODF - BASIC MODEL LEANDRO</t>
  </si>
  <si>
    <t>DIO BT48 48F - MODELO LEANDRO</t>
  </si>
  <si>
    <t>CORDAO OPTICO CONECTORIZADO FANOUT 08F-40G SM G-652D LC-UPC/MPO12-UPC(F) 0.4D2/2.0D3 - MTF - LSZH - AMARELO</t>
  </si>
  <si>
    <t>OPTICAL PATCH CORD FANOUT 08F-40G SM G-652D LC-UPC/MPO12-UPC(F) 0.4D2/2.0D3  - MTF - LSZH - YELLOW</t>
  </si>
  <si>
    <t>CORDON OPTICO CONECTORIZADO FANOUT 08F-40G SM G-652D LC-UPC/MPO12-UPC(F) 0.4D2/2.0D3  - MTF - LSZH - AMARILLO</t>
  </si>
  <si>
    <t>PEDESTAL OPTICO 192F (96F) SC-APC - COMPLETO E SEM SPLITTER TELCORDIA</t>
  </si>
  <si>
    <t>OPTIC PEDESTAL 192F (96F) SC-APC - COMPLETE AND WITHOUT SPLITTER - TELCORDIA</t>
  </si>
  <si>
    <t>PEDESTAL OPTICO 192F (96F) SC-APC - COMPLETO Y SIN SPLITTER - TELCORDIA</t>
  </si>
  <si>
    <t>CORDAO DUPLEX CONECTORIZADO MM LC-UPC 10.0M AQ LSZH (10.0M DE PATCH CORD MM OM4 E 2 CONECTORES LC DUPLEX) (A - B)</t>
  </si>
  <si>
    <t>PATCH CORD MM - 10 METROS - DUPLEX OPTICAL PATCH CORD OM4 LC-UPC/LC-UPC 10.0M - TIGHT - LSZH - AQUA (A - B)</t>
  </si>
  <si>
    <t>PATCH CORD MM - 10 METROS - PATCH CORD OPTICO DUPLEX CONECTORIZADO OM4 LC-UPC/LC-UPC 10.0M - TIGHT - LSZH - ACQUA (A - B)</t>
  </si>
  <si>
    <t>CORDAO DUPLEX CONECTORIZADO MM LC-UPC 40.0M AQ LSZH (40.0M DE PATCH CORD MM OM4 E 2 CONECTORES LC DUPLEX) (A - B)</t>
  </si>
  <si>
    <t>PATCH CORD MM - 40 METROS - DUPLEX OPTICAL PATCH CORD OM4 LC-UPC/LC-UPC 40.0M - TIGHT - LSZH - AQUA (A - B)</t>
  </si>
  <si>
    <t>PATCH CORD MM - 40 METROS - PATCH CORD OPTICO DUPLEX CONECTORIZADO OM4 LC-UPC/LC-UPC 40.0M - TIGHT - LSZH - ACQUA (A - B)</t>
  </si>
  <si>
    <t>CONJUNTO DE SUSPENSAO FIBERLIGN PARA CABO OPGW DIAMETRO 15,20 A 15,8MM - PLP CJSF-24</t>
  </si>
  <si>
    <t>CCONJUNTO DE SUSPENSAO FIBERLIGN PARA CABO OPGW DIAMETRO 15,20 A 15,8MM - PLP CJSF-24</t>
  </si>
  <si>
    <t>CONJUNTO DE ANCORAGEM FIBERLIGN PARA CABO OPGW DIAMETRO 15,23 A 15,55MM - PLP CJAF-229</t>
  </si>
  <si>
    <t>CONJUNTO DE ANCORAGEM TERMINAL FIBERLIGN PARA CABO OPGW DIAMETRO 15,5MM</t>
  </si>
  <si>
    <t>CORDAO DUPLEX CONECTORIZADO BLI A/B G-657A LC-UPC 10.0M AM LSZH (10.0M DE PATCH CORD BLI A/B E 2 CONECTORES LC DUPLEX) (A - B)</t>
  </si>
  <si>
    <t>PATCH CORD SM - 10 METROS - DUPLEX OPTICAL PATCH CORD SM BLI A/B G-657A LC-UPC/LC-UPC 10.0M - TIGHT - LSZH - YELLOW (A - B)</t>
  </si>
  <si>
    <t>PATCH CORD SM - 10 METROS - PATCH CORD OPTICO DUPLEX CONECTORIZADO SM BLI A/B G-657A LC-UPC/LC-UPC 10.0M - TIGHT - LSZH - AMARILLO (A - B)</t>
  </si>
  <si>
    <t>CORDAO DUPLEX CONECTORIZADO BLI A/B G-657A LC-UPC 40.0M AM LSZH (40.0M DE PATCH CORD BLI A/B E 2 CONECTORES LC DUPLEX) (A - B)</t>
  </si>
  <si>
    <t>PATCH CORD SM - 40 METROS - DUPLEX OPTICAL PATCH CORD SM BLI A/B G-657A LC-UPC/LC-UPC 40.0M - TIGHT - LSZH - YELLOW (A - B)</t>
  </si>
  <si>
    <t>PATCH CORD SM - 40 METROS - PATCH CORD OPTICO DUPLEX CONECTORIZADO SM BLI A/B G-657A LC-UPC/LC-UPC 40.0M - TIGHT - LSZH - AMARILLO (A - B)</t>
  </si>
  <si>
    <t>SERVICE CABLE CONECTORIZADO 04F 50.0 ST-UPC/ST-UPC 1.0D2/1.0D2 20.0M - TIGHT - RISER - PRETO - IO</t>
  </si>
  <si>
    <t>TRUNK CABLE PRE-TERMINATED 04F 50.0 ST-UPC/ST-UPC 1.0D2/1.0D2 20.0M - TIGHT - RISER - BLACK - IO</t>
  </si>
  <si>
    <t>CABLE TRONCAL CONECTORIZADO 04F 50.0 ST-UPC/ST-UPC 1.0D2/1.0D2 20.0M - TIGHT - RISER - NEGRO  - IO</t>
  </si>
  <si>
    <t>SERVICE CABLE CONECTORIZADO 04F 50.0 ST-UPC/ST-UPC 1.0D2/1.0D2 25.0M - TIGHT - RISER - PRETO - IO</t>
  </si>
  <si>
    <t>TRUNK CABLE PRE-TERMINATED 04F 50.0 ST-UPC/ST-UPC 1.0D2/1.0D2 25.0M - TIGHT - RISER - BLACK - IO</t>
  </si>
  <si>
    <t>CABLE TRONCAL CONECTORIZADO 04F 50.0 ST-UPC/ST-UPC 1.0D2/1.0D2 25.0M - TIGHT - RISER - NEGRO  - IO</t>
  </si>
  <si>
    <t>SERVICE CABLE CONECTORIZADO 04F 50.0 ST-UPC/ST-UPC 1.0D2/1.0D2 50.0M - TIGHT - RISER - PRETO - IO</t>
  </si>
  <si>
    <t>TRUNK CABLE PRE-TERMINATED 04F 50.0 ST-UPC/ST-UPC 1.0D2/1.0D2 50.0M - TIGHT - RISER - BLACK - IO</t>
  </si>
  <si>
    <t>CABLE TRONCAL CONECTORIZADO 04F 50.0 ST-UPC/ST-UPC 1.0D2/1.0D2 50.0M - TIGHT - RISER - NEGRO  - IO</t>
  </si>
  <si>
    <t>SERVICE CABLE CONECTORIZADO 04F 50.0 ST-UPC/ST-UPC 1.0D2/1.0D2 80.0M - TIGHT - RISER - PRETO - IO</t>
  </si>
  <si>
    <t>TRUNK CABLE PRE-TERMINATED 04F 50.0 ST-UPC/ST-UPC 1.0D2/1.0D2 80.0M - TIGHT - RISER - BLACK - IO</t>
  </si>
  <si>
    <t>CABLE TRONCAL CONECTORIZADO 04F 50.0 ST-UPC/ST-UPC 1.0D2/1.0D2 80.0M - TIGHT - RISER - NEGRO  - IO</t>
  </si>
  <si>
    <t>BW 12 (12 PIGTAILS E 12 ADAPTADORES SC-APC)</t>
  </si>
  <si>
    <t>SLIMBOX 12-FIBER EXTERNAL ADAPTER MODULE (BW 12 - WITH 12 PIGTAILS AND 12 SC-APC ADAPTERS)</t>
  </si>
  <si>
    <t>BW 12 (CAJA DE DISTRIBUICION OPTICA INTERNA 12F PIGTAILS Y 12 ADAPTADORES SC-APC)</t>
  </si>
  <si>
    <t>CABO OPTICO AT-3BE27N6-024-CMCB</t>
  </si>
  <si>
    <t>OPTICAL CABLE AT-3BE27N6-024-CMCB</t>
  </si>
  <si>
    <t>CABLE OPTICO AT-3BE27N6-024-CMCB</t>
  </si>
  <si>
    <t>CABO OPTICO OPGW CS2.190.167.S24 (CENTRUM 24F SM) 159MM2 BOBINA METALICA</t>
  </si>
  <si>
    <t>OPGW CABLE CS2.190.167.S24 (CENTRUM 24F SM) 159MM2 METALLIC REEL</t>
  </si>
  <si>
    <t>CABLE OPTICO OPGW CS2.190.167.S24 (CENTRUM 24F SM) 159MM2  CARRETE METÁLICO</t>
  </si>
  <si>
    <t>CABO OPTICO OPGW DG1.016.122.S12 (DUAL 12F SM) 83MM2 - BOBINA METALICA</t>
  </si>
  <si>
    <t>OPGW CABLE DG1.016.122.S12 (DUAL 12F SM) 83MM2 - METTALIC REEL</t>
  </si>
  <si>
    <t>CABLE OPTICO OPGW DG1.016.122.S12 (DUAL 12F SM) 83MM2 - CARRETE METÁLICO</t>
  </si>
  <si>
    <t>ET2524</t>
  </si>
  <si>
    <t>CORDAO MONOFIBRA CONECTORIZADO 50.0 SC-UPC/SC-UPC 50.0M - COG - AMARELO</t>
  </si>
  <si>
    <t>SIMPLEX OPTICAL PATCH CORD 50.0 SC-UPC/SC-UPC 50.0M - OFN - YELLOW</t>
  </si>
  <si>
    <t>PATCH CORD OPTICO MONOFIBRA CONECTORIZADO 50.0 SC-UPC/SC-UPC 50.0M - COG - AMARILLO</t>
  </si>
  <si>
    <t>CORDAO MONOFIBRA CONECTORIZADO 50.0 SC-UPC/ST-UPC 50.0M - COG - AMARELO</t>
  </si>
  <si>
    <t>SIMPLEX OPTICAL PATCH CORD 50.0 SC-UPC/ST-UPC 50.0M - OFN - YELLOW</t>
  </si>
  <si>
    <t>PATCH CORD OPTICO MONOFIBRA CONECTORIZADO 50.0 SC-UPC/ST-UPC 50.0M - COG - AMARILLO</t>
  </si>
  <si>
    <t>CORDAO MONOFIBRA CONECTORIZADO 62.5 LC-UPC/SC-UPC 50.0M - COG - LARANJA</t>
  </si>
  <si>
    <t>SIMPLEX OPTICAL PATCH CORD 62.5 LC-UPC/SC-UPC 50.0M - OFN - ORANGE</t>
  </si>
  <si>
    <t>PATCH CORD OPTICO MONOFIBRA CONECTORIZADO 62.5 LC-UPC/SC-UPC 50.0M - COG - NARANJA</t>
  </si>
  <si>
    <t>CORDAO MONOFIBRA CONECTORIZADO SM LC-UPC/SC-UPC 50.0M - COG - AZUL</t>
  </si>
  <si>
    <t>SIMPLEX OPTICAL PATCH CORD SM LC-UPC/SC-UPC 50.0M - OFN - BLUE</t>
  </si>
  <si>
    <t>PATCH CORD OPTICO MONOFIBRA CONECTORIZADO SM LC-UPC/SC-UPC 50.0M - COG - AZUL</t>
  </si>
  <si>
    <t>CORDAO MONOFIBRA CONECTORIZADO 62.5 SC-UPC/SC-UPC 50.0M - COG - LARANJA</t>
  </si>
  <si>
    <t>SIMPLEX OPTICAL PATCH CORD 62.5 SC-UPC/SC-UPC 50.0M - OFN - ORANGE</t>
  </si>
  <si>
    <t>PATCH CORD OPTICO MONOFIBRA CONECTORIZADO 62.5 SC-UPC/SC-UPC 50.0M - COG - NARANJA</t>
  </si>
  <si>
    <t>CORDAO MONOFIBRA CONECTORIZADO 50.0 LC-UPC/SC-UPC 50.0M - COG - AMARELO</t>
  </si>
  <si>
    <t>SIMPLEX OPTICAL PATCH CORD 50.0 LC-UPC/SC-UPC 50.0M - OFN - YELLOW</t>
  </si>
  <si>
    <t>PATCH CORD OPTICO MONOFIBRA CONECTORIZADO 50.0 LC-UPC/SC-UPC 50.0M - COG - AMARILLO</t>
  </si>
  <si>
    <t>CORDAO MONOFIBRA CONECTORIZADO 62.5 SC-UPC/ST-UPC 50.0M - COG - LARANJA</t>
  </si>
  <si>
    <t>SIMPLEX OPTICAL PATCH CORD 62.5 SC-UPC/ST-UPC 50.0M - OFN - ORANGE</t>
  </si>
  <si>
    <t>PATCH CORD OPTICO MONOFIBRA CONECTORIZADO 62.5 SC-UPC/ST-UPC 50.0M - COG - NARANJA</t>
  </si>
  <si>
    <t>CORDAO MONOFIBRA CONECTORIZADO SM SC-UPC/SC-UPC 50.0M - COG - AZUL</t>
  </si>
  <si>
    <t>SIMPLEX OPTICAL PATCH CORD SM SC-UPC/SC-UPC 50.0M - OFN - BLUE</t>
  </si>
  <si>
    <t>PATCH CORD OPTICO MONOFIBRA CONECTORIZADO SM SC-UPC/SC-UPC 50.0M - COG - AZUL</t>
  </si>
  <si>
    <t>SPLITTER OPTICO MODULAR LGX 1X8 G.657A SC-APC/SC-APC</t>
  </si>
  <si>
    <t>MODULAR OPTICAL SPLITTER LGX 1X8 G.657A SC-APC/SC-APC</t>
  </si>
  <si>
    <t>CABO OPTICO OPGW DS1.081.129 (DUAL 24F NZD J-11530) 99MM2</t>
  </si>
  <si>
    <t>OPGW CABLE DS1.081.129 (DUAL 24F NZD J-11530) 99MM2</t>
  </si>
  <si>
    <t>CABLE OPTICO DS1.081.129 (DUAL 24F NZD J-11530) 99MM2</t>
  </si>
  <si>
    <t>CABO OPTICO AT-3BE27DT-048-TMHB</t>
  </si>
  <si>
    <t>CABLE OPTICO AT-3BE27DT-048-TMHB</t>
  </si>
  <si>
    <t>CABO OPTICO AT-3BE27DT-072-TNBB</t>
  </si>
  <si>
    <t>OPTICAL CABLE AT-3BE27DT-072-TNBB</t>
  </si>
  <si>
    <t>CABLE OPTICO AT-3BE27DT-072-TNBB</t>
  </si>
  <si>
    <t>CABO OPTICO OPGW XM2.056.130.N48 (LUX 48F NZD J-10888) 90MM2</t>
  </si>
  <si>
    <t>OPGW CABLE XM2.056.130.N48 (LUX 48F NZD J-10888) 90MM2</t>
  </si>
  <si>
    <t>CABLE OPTICO XM2.056.130.N48 (LUX 48F NZD J-10888) 90MM2</t>
  </si>
  <si>
    <t>SERVICE CABLE CONECTORIZADO 01F BLI A/B G-657B SC-APC/NC 50.0M - TIGHT - LSZH - BRANCO - D3.8</t>
  </si>
  <si>
    <t>CABO OPTICO AT-3BE27DT-048-TMCE</t>
  </si>
  <si>
    <t>OPTICAL CABLE AT-3BE27DT-048-TMCE</t>
  </si>
  <si>
    <t>CABLE OPTICO AT-3BE27DT-048-TMCE</t>
  </si>
  <si>
    <t>CABO OPTICO CFOA-SM-AS120-G 48F G-652D NR (ABNT)</t>
  </si>
  <si>
    <t>OPTICAL CABLE CFOA-SM-AS120-G 48F G-652D NR (ABNT)</t>
  </si>
  <si>
    <t>CABLE OPTICO CFOA-SM-AS120-G 48F G-652D NR (ABNT)</t>
  </si>
  <si>
    <t>CABO OPTICO CFOA-SM-AS120-G 12F G-652D NR (ABNT)</t>
  </si>
  <si>
    <t>OPTICAL CABLE CFOA-SM-AS120-G 12F G-652D NR (ABNT)</t>
  </si>
  <si>
    <t>CABLE OPTICO CFOA-SM-AS120-G 12F G-652D NR (ABNT)</t>
  </si>
  <si>
    <t>CABO OPTICO CFOA-SM-AS120-G 24F G-652D NR (ABNT)</t>
  </si>
  <si>
    <t>OPTICAL CABLE CFOA-SM-AS120-G 24F G-652D NR (ABNT)</t>
  </si>
  <si>
    <t>CABLE OPTICO CFOA-SM-AS120-G 24F G-652D NR (ABNT)</t>
  </si>
  <si>
    <t>CABO OPTICO CFOT-MM-UB 06F (50) OM3 TS LSZH</t>
  </si>
  <si>
    <t>OPTICAL CABLE CFOT-MM-UB 06F (50) OM3 TS LSZH</t>
  </si>
  <si>
    <t>CABLE OPTICO CFOT-MM-UB 06F (50) OM3 TS LSZH</t>
  </si>
  <si>
    <t>CABO OPTICO CFOT-MM-UB 12F (62.5) TS LSZH</t>
  </si>
  <si>
    <t>OPTICAL CABLE CFOT-MM-UB 12F (62.5) TS LSZH</t>
  </si>
  <si>
    <t>CABLE OPTICO CFOT-MM-UB 12F (62.5) TS LSZH</t>
  </si>
  <si>
    <t>RESERVADO CABO OPTICO OPGW CABLE OPTICO OPGW DS1.097.141.S12 (DUAL 24F SM) 115MM2 - BOBINA METALICA</t>
  </si>
  <si>
    <t>BW 12 (12 PIGTAILS E 6 ADAPTADORES LC-UPC DUPLEX)</t>
  </si>
  <si>
    <t>SERVICE CABLE CONECTORIZADO 48F SM G-652D LC-UPC/LC-UPC 1.0D2/1.0D2 10.0M - TS - LSZH - AZUL (A - B)</t>
  </si>
  <si>
    <t>TRUNK CABLE PRE-TERMINATED 48F SM G-652D LC-UPC/LC-UPC 1.0D2/1.0D2 10.0M - TS - LSZH - BLUE (A - B)</t>
  </si>
  <si>
    <t>CABLE TRONCAL CONECTORIZADO 48F SM G-652D LC-UPC/LC-UPC 1.0D2/1.0D2 10.0M - TS - LSZH - AZUL (A - B)</t>
  </si>
  <si>
    <t>SERVICE CABLE CONECTORIZADO 24F OM4 MPO12-UPC(M)/MPO12-UPC(M) 0.8D3/0.8D3 90.0M - DDR-S-TS (PFV) - LSZH - PRETO/ACQUA - TIPO B</t>
  </si>
  <si>
    <t>TRUNK CABLE PRE-TERMINATED 24F OM4 MPO12-UPC(M)/MPO12-UPC(M) 0.8D3/0.8D3 90.0M - DDR-S-TS (PFV) - LSZH - BLACK/AQUA - TYPE B</t>
  </si>
  <si>
    <t>CABLE TRONCAL CONECTORIZADO 24F OM4 MPO12-UPC(M)/MPO12-UPC(M) 0.8D3/0.8D3 90.0M - DDR-S-TS (PFV) - LSZH - NEGRO/ACQUA  - TIPO B</t>
  </si>
  <si>
    <t>CAIXA DE EMENDA OPGW 11,4MM/OPGW 11,4MM C/ SUPORTE FIXAÇÃO - EN320</t>
  </si>
  <si>
    <t>SPLICE BOX FOR OPGW 11.4MM/11.4MM W/ FIXING SUPPORT EN320</t>
  </si>
  <si>
    <t>CAJA DE EMPALME OPGW 11,4MM/OPGW 11,4MM C/ SOPORTE FIJACION - EN320</t>
  </si>
  <si>
    <t>CAIXA DE EMENDA OPGW 11,4MM/DIELETRICO C/ SUPORTE FIXAÇÃO - EN320</t>
  </si>
  <si>
    <t>SPLICE BOX OPGW 11.4/DIELECTRIC W/ FIXING HARDWARE EN320</t>
  </si>
  <si>
    <t>CAJA DE EMPALME OPGW 11,4,/DIELETRICO C/ SOPORTE FIJACION EN320</t>
  </si>
  <si>
    <t>CORDAO MONOFIBRA CONECTORIZADO 50.0 SC-UPC/ST-UPC 50.0M - COG - AMARELO - D3</t>
  </si>
  <si>
    <t>SERVICE CABLE CONECTORIZADO 24F OM3 LC-UPC/LC-UPC 1.0D2/1.0D2 18.0M - TS - LSZH - ACQUA (A - B)</t>
  </si>
  <si>
    <t>TRUNK CABLE PRE-TERMINATED 24F OM3 LC-UPC/LC-UPC 1.0D2/1.0D2 18.0M - TS - LSZH - AQUA (A - B)</t>
  </si>
  <si>
    <t>CABLE TRONCAL CONECTORIZADO 24F OM3 LC-UPC/LC-UPC 1.0D2/1.0D2 18.0M - TS - LSZH - ACQUA  (A - B)</t>
  </si>
  <si>
    <t>SERVICE CABLE CONECTORIZADO 24F OM3 LC-UPC/LC-UPC 1.0D2/1.0D2 50.0M - TS - LSZH - ACQUA (A - B)</t>
  </si>
  <si>
    <t>TRUNK CABLE PRE-TERMINATED 24F OM3 LC-UPC/LC-UPC 1.0D2/1.0D2 50.0M - TS - LSZH - AQUA (A - B)</t>
  </si>
  <si>
    <t>CABLE TRONCAL CONECTORIZADO 24F OM3 LC-UPC/LC-UPC 1.0D2/1.0D2 50.0M - TS - LSZH - ACQUA  (A - B)</t>
  </si>
  <si>
    <t>SERVICE CABLE CONECTORIZADO 24F OM3 LC-UPC/LC-UPC 1.0D2/1.0D2 65.0M - TS - LSZH - ACQUA (A - B)</t>
  </si>
  <si>
    <t>TRUNK CABLE PRE-TERMINATED 24F OM3 LC-UPC/LC-UPC 1.0D2/1.0D2 65.0M - TS - LSZH - AQUA (A - B)</t>
  </si>
  <si>
    <t>CABLE TRONCAL CONECTORIZADO 24F OM3 LC-UPC/LC-UPC 1.0D2/1.0D2 65.0M - TS - LSZH - ACQUA (A - B)</t>
  </si>
  <si>
    <t>SERVICE CABLE CONECTORIZADO 24F OM3 LC-UPC/LC-UPC 1.0D2/1.0D2 45.0M - TS - LSZH - ACQUA (A - B)</t>
  </si>
  <si>
    <t>TRUNK CABLE PRE-TERMINATED 24F OM3 LC-UPC/LC-UPC 1.0D2/1.0D2 45.0M - TS - LSZH - AQUA (A - B)</t>
  </si>
  <si>
    <t>CABLE TRONCAL CONECTORIZADO 24F OM3 LC-UPC/LC-UPC 1.0D2/1.0D2 45.0M - TS - LSZH - ACQUA  (A - B)</t>
  </si>
  <si>
    <t>SERVICE CABLE CONECTORIZADO 24F OM3 LC-UPC/LC-UPC 1.0D2/1.0D2 80.0M - TS - LSZH - ACQUA (A - B)</t>
  </si>
  <si>
    <t>TRUNK CABLE PRE-TERMINATED 24F OM3 LC-UPC/LC-UPC 1.0D2/1.0D2 80.0M - TS - LSZH - AQUA (A - B)</t>
  </si>
  <si>
    <t>CABLE TRONCAL CONECTORIZADO 24F OM3 LC-UPC/LC-UPC 1.0D2/1.0D2 80.0M - TS - LSZH - ACQUA  (A - B)</t>
  </si>
  <si>
    <t>SERVICE CABLE CONECTORIZADO 12F SM G-652D SC-APC/NC 1.0D2 30.0M - TIGHT - LSZH - PRETO - IO</t>
  </si>
  <si>
    <t>TRUNK CABLE PRE-TERMINATED 12F SM G-652D SC-APC/NC 1.0D2 30.0M - TIGHT - LSZH - BLACK - IO</t>
  </si>
  <si>
    <t>CABLE TRONCAL CONECTORIZADO 12F SM G-652D SC-APC/NC 1.0D2 30.0M - TIGHT - LSZH - NEGRO  - IO</t>
  </si>
  <si>
    <t>SERVICE CABLE CONECTORIZADO 12F OM4 MPO12-UPC(M)/MPO12-UPC(M) 0.8D3/0.8D3 6.0M - UT - LSZH - ACQUA - TIPO B</t>
  </si>
  <si>
    <t>TRUNK CABLE PRE-TERMINATED 12F OM4 MPO12-UPC(M)/MPO12-UPC(M) 0.8D3/0.8D3 6.0M - UT - LSZH - AQUA - TYPE B</t>
  </si>
  <si>
    <t>CABLE TRONCAL CONECTORIZADO 12F OM4 MPO12-UPC(M)/MPO12-UPC(M) 0.8D3/0.8D3 6.0M - UT - LSZH - ACQUA  - TIPO B</t>
  </si>
  <si>
    <t>SERVICE CABLE CONECTORIZADO 12F OM4 MPO12-UPC(M)/MPO12-UPC(M) 0.8D3/0.8D3 7.0M - UT - LSZH - ACQUA - TIPO B</t>
  </si>
  <si>
    <t>TRUNK CABLE PRE-TERMINATED 12F OM4 MPO12-UPC(M)/MPO12-UPC(M) 0.8D3/0.8D3 7.0M - UT - LSZH - AQUA - TYPE B</t>
  </si>
  <si>
    <t>CABLE TRONCAL CONECTORIZADO 12F OM4 MPO12-UPC(M)/MPO12-UPC(M) 0.8D3/0.8D3 7.0M - UT - LSZH - ACQUA  - TIPO B</t>
  </si>
  <si>
    <t>CABO OPTICO CFOA-SM-ARD-S 48F</t>
  </si>
  <si>
    <t>OPTICAL CABLE CFOA-SM-ARD-S 48F</t>
  </si>
  <si>
    <t>CABLE OPTICO CFOA-SM-ARD-S 48F</t>
  </si>
  <si>
    <t>MODULO SFP, BIDI, 1550TX/1310RX NM, 1.25GBPS, 40KM, LC, C/ DDM</t>
  </si>
  <si>
    <t>MODULO SFP, BIDI, 1310TX/1550RX NM, 1.25GBPS, 40KM, LC, C/ DDM</t>
  </si>
  <si>
    <t>CABO OPTICO CFOT-SM-UB 96F LSZH</t>
  </si>
  <si>
    <t>OPTICAL CABLE CFOT-SM-UB 96F LSZH</t>
  </si>
  <si>
    <t>CABLE OPTICO CFOT-SM-UB 96F LSZH</t>
  </si>
  <si>
    <t>CABO OPTICO CFOA-SM-DDR-S 96F TS LSZH (PFV)</t>
  </si>
  <si>
    <t>OPTICAL CABLE CFOA-SM-DDR-S 96F TS LSZH (PFV)</t>
  </si>
  <si>
    <t>CABLE OPTICO CFOA-SM-DDR-S 96F TS LSZH (PFV)</t>
  </si>
  <si>
    <t>SERVICE FSS 3Y 8x5 PLUS - 35510205,35510151 - CHASSI CONCENTRADOR OPTICO GPON FK-OLT-G2500</t>
  </si>
  <si>
    <t>ET04506</t>
  </si>
  <si>
    <t>a0A4N00001pk1V5</t>
  </si>
  <si>
    <t>CABO OPTICO CONECTORIZADO DROP COMPACTO FIG.8 LOW FRICTION BLI-CM-01-AR-LSZH SLIMCONNECTOR - CZ - ROLO 100M (DIRETO) (10202520294)</t>
  </si>
  <si>
    <t>OPTICAL CABLE DROP COMPACT DROP FIG.8 LOW FRICTION BLI-CM-01-AR-LSZH SLIMCONNECTOR - CZ - ROLL 100M (DIRECT) (10202520294)</t>
  </si>
  <si>
    <t>CABLE OPTICO CONECTORIZADO DROP COMPACTO FIG.8 LOW FRICTION BLI-CM-01-AR-LSZH SLIMCONNECTOR - GR - ROLLO 100M (DIRECTO) (10202520294)</t>
  </si>
  <si>
    <t>CABO OPTICO OPGW DG1.030.133.S24 (DUAL 24F SM) 101MM2 - GSW</t>
  </si>
  <si>
    <t>OPGW CABLE DG1.030.133.S24 (DUAL 24F SM) 101MM2- GSW</t>
  </si>
  <si>
    <t>CABLE OPTICO OPGW DG1.030.133.S24 (DUAL 24F SM) 101MM2- GSW</t>
  </si>
  <si>
    <t>ET2523</t>
  </si>
  <si>
    <t>CABO OPTICO OPGW DG1.030.133.S24 (DUAL 24F SM) 101MM2 - GSW BOBINA METALICA</t>
  </si>
  <si>
    <t>OPGW CABLE DG1.030.133.S24 (DUAL 24F SM) 101MM2 - GSW METAL REEL</t>
  </si>
  <si>
    <t>CABLE OPTICO OPGW DG1.030.133.S24 (DUAL 24F SM) 101MM2- GSW BOBINA METALICA</t>
  </si>
  <si>
    <t>CABO OPTICO OPGW DS1.120.155.S24 (DUAL 24F SM) 141MM2 - BOBINA METALICA</t>
  </si>
  <si>
    <t>OPGW CABLE DS1.120.155.S24 (DUAL 24F SM) 141MM2 - METAL REEL</t>
  </si>
  <si>
    <t>CABLE OPTICO OPGW DS1.120.155.S24 (DUAL 24F SM) 141MM2 - BOBINA METALICA</t>
  </si>
  <si>
    <t>ET2463</t>
  </si>
  <si>
    <t>CABO OPTICO OPGW XM2.065.126.S24 (LUX 24F SM J-11751) 90MM2</t>
  </si>
  <si>
    <t>OPGW CABLE XM2.065.126.S24 (LUX 24F SM J-11751) 90MM2</t>
  </si>
  <si>
    <t>CABLE OPTICO XM2.065.126.S24 (LUX 24F SM J-11751) 90MM2</t>
  </si>
  <si>
    <t>CABO OPTICO CFOA-SM-AS120-G 96F NR (ABNT)</t>
  </si>
  <si>
    <t>OPTICAL CABLE CFOA-SM-AS120-G 96F NR (ABNT)</t>
  </si>
  <si>
    <t>CABLE OPTICO CFOA-SM-AS120-G 96F NR (ABNT)</t>
  </si>
  <si>
    <t>SERVICE CABLE CONECTORIZADO 02F OM3 LC-UPC/LC-UPC 1.0D2/1.0D2 15.0M - TIGHT - LSZH - PRETO (A - B) - IO</t>
  </si>
  <si>
    <t>TRUNK CABLE PRE-TERMINATED 02F OM3 LC-UPC/LC-UPC 1.0D2/1.0D2 15.0M - TIGHT - LSZH - BLACK (A - B) - IO</t>
  </si>
  <si>
    <t>CABLE TRONCAL CONECTORIZADO 02F OM3 LC-UPC/LC-UPC 1.0D2/1.0D2 15.0M  - TIGHT - LSZH - NEGRO  (A - B) - IO</t>
  </si>
  <si>
    <t>DIO BT48 36F SM LC-APC (PIGTAIL ABNT)</t>
  </si>
  <si>
    <t>ODF BT48 36F SM LC-APC (PIGTAIL ABNT)</t>
  </si>
  <si>
    <t>CORDAO DUPLEX CONECTORIZADO 50.0 LC-UPC/SC-UPC 1.5M - LSZH - AMARELO</t>
  </si>
  <si>
    <t>DUPLEX OPTICAL PATCH CORD 50.0 LC-UPC/SC-UPC 1.5M - LSZH - YELLOW</t>
  </si>
  <si>
    <t>PATCH CORD OPTICO DUPLEX CONECTORIZADO 50.0 LC-UPC/SC-UPC 1.5M - LSZH - AMARILLO</t>
  </si>
  <si>
    <t>CORDAO MONOFIBRA CONECTORIZADO SM LC-UPC/SC-UPC 1.5M - LSZH - AZUL</t>
  </si>
  <si>
    <t>SIMPLEX OPTICAL PATCH CORD SM LC-UPC/SC-UPC 1.5M - LSZH - BLUE</t>
  </si>
  <si>
    <t>PATCH CORD OPTICO MONOFIBRA CONECTORIZADO SM LC-UPC/SC-UPC 1.5M - LSZH - AZUL</t>
  </si>
  <si>
    <t>PATCH CORD F/UTP GIGALAN CAT.6 - CM - T568A/B - 2.0M - CINZA (BLINDADO)</t>
  </si>
  <si>
    <t>F/UTP CAT.6 COPPER PATCH CORD GIGALAN - CM - T568A/B - 2.0M - GRAY (SHIELDED)</t>
  </si>
  <si>
    <t>PATCH CORD F/UTP GIGALAN CAT.6 - CM - T568A/B - 2.0M - GRIS  (BLINDADO)</t>
  </si>
  <si>
    <t>ET01853</t>
  </si>
  <si>
    <t>a0A6100000blnj1</t>
  </si>
  <si>
    <t>CORDAO MONOFIBRA CONECTORIZADO SM E2000-APC/LC-UPC 15.0M - AZUL - D3</t>
  </si>
  <si>
    <t>SIMPLEX OPTICAL PATCH CORD SM E2000-APC/LC-UPC 15.0M - OFN - BLUE - D3</t>
  </si>
  <si>
    <t>PATCH CORD OPTICO MONOFIBRA CONECTORIZADO SM E2000-APC/LC-UPC 15.0M - COG - AZUL - D3</t>
  </si>
  <si>
    <t>CABO OPTICO CONECTORIZADO DROP COMPACTO FIG.8 LOW FRICTION BLI-CM-01-AR-LSZH SLIMCONNECTOR -  PR - ROLO 40M (COM TRADUTOR OPT)</t>
  </si>
  <si>
    <t>OPTICAL CABLE DROP COMPACT FIG.8 LOW FRICTION BLI-CM-01-AR-LSZH SLIMCONNECTOR -  PR - ROLL 40M (WITH OPT TRANSLATOR)</t>
  </si>
  <si>
    <t>CABLE OPTICO CONECTORIZADO DROP COMPACTO FIG.8 LOW FRICTION BLI-CM-01-AR-LSZH SLIMCONNECTOR -  PR - ROLLO 40M (CON TRADUCTOR OPT)</t>
  </si>
  <si>
    <t>CABO OPTICO CONECTORIZADO DROP COMPACTO FIG.8 LOW FRICTION BLI-CM-01-AR-LSZH SLIMCONNECTOR -  PR - ROLO 50M (COM TRADUTOR OPT)</t>
  </si>
  <si>
    <t>OPTICAL CABLE DROP COMPACT FIG.8 LOW FRICTION BLI-CM-01-AR-LSZH SLIMCONNECTOR -  PR - ROLL 50M (WITH OPT TRANSLATOR)</t>
  </si>
  <si>
    <t>CABLE OPTICO CONECTORIZADO DROP COMPACTO FIG.8 LOW FRICTION BLI-CM-01-AR-LSZH SLIMCONNECTOR -  PR - ROLLO 50M (CON TRADUCTOR OPT)</t>
  </si>
  <si>
    <t>CABO OPTICO CONECTORIZADO DROP COMPACTO FIG.8 LOW FRICTION BLI-CM-01-AR-LSZH SLIMCONNECTOR -  PR - ROLO 300M (COM TRADUTOR OPT)</t>
  </si>
  <si>
    <t>OPTICAL CABLE DROP COMPACT FIG.8 LOW FRICTION BLI-CM-01-AR-LSZH SLIMCONNECTOR -  PR - ROLL 300M (WITH OPT TRANSLATOR)</t>
  </si>
  <si>
    <t>CABLE OPTICO CONECTORIZADO DROP COMPACTO FIG.8 LOW FRICTION BLI-CM-01-AR-LSZH SLIMCONNECTOR -  PR - ROLLO 300M (CON TRADUCTOR OPT)</t>
  </si>
  <si>
    <t>CABO OPTICO CONECTORIZADO DROP COMPACTO FIG.8 LOW FRICTION BLI-CM-01-AR-LSZH SLIMCONNECTOR -  PR - ROLO 100M (COM TRADUTOR OPT)</t>
  </si>
  <si>
    <t>OPTICAL CABLE DROP COMPACT FIG.8 LOW FRICTION BLI-CM-01-AR-LSZH SLIMCONNECTOR -  PR - ROLL 100M (WITH OPT TRANSLATOR)</t>
  </si>
  <si>
    <t>CABLE OPTICO CONECTORIZADO DROP COMPACTO FIG.8 LOW FRICTION BLI-CM-01-AR-LSZH SLIMCONNECTOR -  PR - ROLLO 100M (CON TRADUCTOR OPT)</t>
  </si>
  <si>
    <t>CABO OPTICO CONECTORIZADO DROP COMPACTO FIG.8 LOW FRICTION BLI-CM-01-AR-LSZH SLIMCONNECTOR -  PR - ROLO 150M (COM TRADUTOR OPT)</t>
  </si>
  <si>
    <t>OPTICAL CABLE DROP COMPACT FIG.8 LOW FRICTION BLI-CM-01-AR-LSZH SLIMCONNECTOR -  PR - ROLL 150M (WITH OPT TRANSLATOR)</t>
  </si>
  <si>
    <t>CABLE OPTICO CONECTORIZADO DROP COMPACTO FIG.8 LOW FRICTION BLI-CM-01-AR-LSZH SLIMCONNECTOR -  PR - ROLLO 150M (CON TRADUCTOR OPT)</t>
  </si>
  <si>
    <t>RESERVADO CABO OPTICO CFOA-SM-DD-S 72F G-652D</t>
  </si>
  <si>
    <t>CABO OPTICO CONECTORIZADO DROP COMPACTO FIG.8 LOW FRICTION BLI-CM-01-AR-LSZH SLIMCONNECTOR -  PR - ROLO 60M (COM TRADUTOR OPT)</t>
  </si>
  <si>
    <t>OPTICAL CABLE DROP COMPACT FIG.8 LOW FRICTION BLI-CM-01-AR-LSZH SLIMCONNECTOR -  PR - ROLL 60M (WITH OPT TRANSLATOR)</t>
  </si>
  <si>
    <t>CABLE OPTICO CONECTORIZADO DROP COMPACTO FIG.8 LOW FRICTION BLI-CM-01-AR-LSZH SLIMCONNECTOR -  PR - ROLLO 60M (CON TRADUCTOR OPT)</t>
  </si>
  <si>
    <t>CABO OPTICO CONECTORIZADO DROP COMPACTO FIG.8 LOW FRICTION BLI-CM-01-AR-LSZH SLIMCONNECTOR -  PR - ROLO 200M (COM TRADUTOR OPT)</t>
  </si>
  <si>
    <t>OPTICAL CABLE DROP COMPACT FIG.8 LOW FRICTION BLI-CM-01-AR-LSZH SLIMCONNECTOR -  PR - ROLL 200M (WITH OPT TRANSLATOR)</t>
  </si>
  <si>
    <t>CABLE OPTICO CONECTORIZADO DROP COMPACTO FIG.8 LOW FRICTION BLI-CM-01-AR-LSZH SLIMCONNECTOR -  PR - ROLLO 200M (CON TRADUCTOR OPT)</t>
  </si>
  <si>
    <t>CABO COAXIAL RGC213, 50 OHM</t>
  </si>
  <si>
    <t>MODULO UPLINK 10GE XFP 1310NM 10KM LR SM (I-TEMP -40~85°C)</t>
  </si>
  <si>
    <t>XFP UPLINK MODULE 10GE 1310NM 10KM LR SM (I-TEMP -40~85°C)</t>
  </si>
  <si>
    <t>RESERVADO CABO OPTICO CFOA-SM-DD-S 144F G-652D</t>
  </si>
  <si>
    <t>CORDAO DUPLEX CONECTORIZADO 50.0 LC-UPC/SC-UPC 1.0M - COG - LARANJA</t>
  </si>
  <si>
    <t>DUPLEX OPTICAL PATCH CORD 50.0 LC-UPC/SC-UPC 1.0M - OFN - ORANGE</t>
  </si>
  <si>
    <t>PATCH CORD OPTICO DUPLEX CONECTORIZADO 50.0 LC-UPC/SC-UPC 1.0M - COG - NARANJA</t>
  </si>
  <si>
    <t>SERVICE FSS 3Y 8X5 PLUS - 35510292 - MODULO SFP CLASSE B+ 2.5GBPS LR 1490NM SC-UPC C/ DDM (20KM)</t>
  </si>
  <si>
    <t>CORDAO DUPLEX CONECTORIZADO SM E2000-APC/ST-UPC 50.0M - COG - AZUL</t>
  </si>
  <si>
    <t>DUPLEX OPTICAL PATCH CORD CONECTORIZADO SM E2000-APC/ST-UPC 50.0M - COG - AZUL</t>
  </si>
  <si>
    <t>PATCH CORD OPTICO DUPLEX CONECTORIZADO SM E2000-APC/ST-UPC 50.0M - COG - AZUL</t>
  </si>
  <si>
    <t>CORDAO DUPLEX CONECTORIZADO SM E2000-APC/ST-UPC 70.0M - COG - AZUL</t>
  </si>
  <si>
    <t>DUPLEX OPTICAL PATCH CORD CONECTORIZADO SM E2000-APC/ST-UPC 70.0M - COG - AZUL</t>
  </si>
  <si>
    <t>PATCH CORD OPTICO DUPLEX CONECTORIZADO SM E2000-APC/ST-UPC 70.0M - COG - AZUL</t>
  </si>
  <si>
    <t>CABO OPTICO CFOA-MM-AS80-S 12F (50) OM3 NR</t>
  </si>
  <si>
    <t>OPTICAL CABLE CFOA-MM-AS80-S 12F (50) OM3 NR</t>
  </si>
  <si>
    <t>CABLE OPTICO CFOA-MM-AS80-S 12F (50) OM3 NR</t>
  </si>
  <si>
    <t>CORDAO DUPLEX CONECTORIZADO OM3 LC-UPC/SC-UPC 40.0M - COG - ACQUA</t>
  </si>
  <si>
    <t>EXECUÇÃO DE EMENDAS E TESTES EM DIO</t>
  </si>
  <si>
    <t>EXECUTION OF SPLICE AND TESTS IN DISTRIBUTION BOX</t>
  </si>
  <si>
    <t>EJECUCIÓN DE EMPALME Y TESTES EN DIO</t>
  </si>
  <si>
    <t>CABO OPTICO  CFOA-MM-DDR-S 12F (62.5) TS (PFV)</t>
  </si>
  <si>
    <t>OPTICAL CABLE  CFOA-MM-DDR-S 12F (62.5) TS (PFV)</t>
  </si>
  <si>
    <t>CABLE OPTICO  CFOA-MM-DDR-S 12F (62.5) TS (PFV)</t>
  </si>
  <si>
    <t>CABO OPTICO CFOA-MM-DDR-S 06F (50) OM3 TS (PFV)</t>
  </si>
  <si>
    <t>OPTICAL CABLE CFOA-MM-DDR-S 06F (50) OM3 TS (PFV)</t>
  </si>
  <si>
    <t>CABLE OPTICO CFOA-MM-DDR-S 06F (50) OM3 TS (PFV)</t>
  </si>
  <si>
    <t>CORDAO DUPLEX CONECTORIZADO SM LC-APC/LC-UPC 30.0M - COG - AZUL</t>
  </si>
  <si>
    <t>DUPLEX OPTICAL PATCH CORD SM LC-APC/LC-UPC 30.0M - OFN - BLUE</t>
  </si>
  <si>
    <t>PATCH CORD OPTICO DUPLEX CONECTORIZADO SM LC-APC/LC-UPC 30.0M - COG - AZUL</t>
  </si>
  <si>
    <t>SERVICE CABLE CONECTORIZADO 02F SM SC-APC/SC-APC 0.3D2/0.3D2 40.0M - MC - COG - PRETO - IO</t>
  </si>
  <si>
    <t>TRUNK CABLE PRE-TERMINATED 02F SM LC-UPC/SC-APC 0.3D3/0.3D3 40.0M - MC - COG - BLACK - IO</t>
  </si>
  <si>
    <t>CABLE TRONCAL CONECTORIZADO 02F SM LC-UPC/SC-APC 0.3D3/0.3D3 40.0M - MC - COG - NEGRO  - IO</t>
  </si>
  <si>
    <t>FW-6G5-3D ODU TRANSC RAD DIG 6.5 GHz, 256MBPS, BW 40 MHz, SB LOW 1, 48 VDC, RET</t>
  </si>
  <si>
    <t>FW-6G5-3D ODU TRANSC RAD DIG 6.5 GHz, 256MBPS, BW 40 MHz, SB HIGH 1, 48 VDC, RET</t>
  </si>
  <si>
    <t>FW-08G-3D ODU TRANSC RAD DIG 8 GHz, 189MBPS, BW 29,65 MHz, SB LOW 1, 48 VDC, CIRC</t>
  </si>
  <si>
    <t>SERVICE CABLE CONECTORIZADO 12F SM BLI A/B G-657A SC-APC/NC 0.8D2 100.0M - UT - LSZH - AZUL</t>
  </si>
  <si>
    <t>TRUNK CABLE PRE-TERMINATED 12F SM BLI A/B G-657A SC-APC/NC 0.8D2 100.0M - UT - LSZH - BLUE</t>
  </si>
  <si>
    <t>CABLE TRONCAL CONECTORIZADO 12F SM BLI A/B G-657A SC-APC/NC 0.8D2 100.0M - UT - LSZH - AZUL</t>
  </si>
  <si>
    <t>SERVICE CABLE CONECTORIZADO 12F SM BLI A/B G-657A SC-APC/NC 0.8D2 150.0M - UT - LSZH - AZUL</t>
  </si>
  <si>
    <t>TRUNK CABLE PRE-TERMINATED 12F SM BLI A/B G-657A SC-APC/NC 0.8D2 150.0M - UT - LSZH - BLUE</t>
  </si>
  <si>
    <t>CABLE TRONCAL CONECTORIZADO 12F SM BLI A/B G-657A SC-APC/NC 0.8D2 150.0M - UT - LSZH - AZUL</t>
  </si>
  <si>
    <t>SERVICE CABLE CONECTORIZADO 12F SM BLI A/B G-657A SC-APC/NC 0.8D2 200.0M - UT - LSZH - AZUL</t>
  </si>
  <si>
    <t>TRUNK CABLE PRE-TERMINATED 12F SM BLI A/B G-657A SC-APC/NC 0.8D2 200.0M - UT - LSZH - BLUE</t>
  </si>
  <si>
    <t>CABLE TRONCAL CONECTORIZADO 12F SM BLI A/B G-657A SC-APC/NC 0.8D2 200.0M - UT - LSZH - AZUL</t>
  </si>
  <si>
    <t>SERVICE CABLE CONECTORIZADO 12F SM BLI A/B G-657A SC-APC/NC 0.8D2 250.0M - UT - LSZH - AZUL</t>
  </si>
  <si>
    <t>TRUNK CABLE PRE-TERMINATED 12F SM BLI A/B G-657A SC-APC/NC 0.8D2 250.0M - UT - LSZH - BLUE</t>
  </si>
  <si>
    <t>CABLE TRONCAL CONECTORIZADO 12F SM BLI A/B G-657A SC-APC/NC 0.8D2 250.0M - UT - LSZH - AZUL</t>
  </si>
  <si>
    <t>CABO OPTICO AT-3BE27DT-048-TMJE</t>
  </si>
  <si>
    <t>OPTICAL CABLE AT-3BE27DT-048-TMJE</t>
  </si>
  <si>
    <t>CABLE OPTICO AT-3BE27DT-048-TMJE</t>
  </si>
  <si>
    <t>CABO OPTICO AT-3BE27D8-024-TMEE</t>
  </si>
  <si>
    <t>OPTICAL CABLE AT-3BE27D8-024-TMEE</t>
  </si>
  <si>
    <t>CABLE OPTICO AT-3BE27D8-024-TMEE</t>
  </si>
  <si>
    <t>CABO OPTICO AT-3BE27DT-012-TMJE</t>
  </si>
  <si>
    <t>OPTICAL CABLE AT-3BE27DT-012-TMJE</t>
  </si>
  <si>
    <t>CABLE OPTICO AT-3BE27DT-012-TMJE</t>
  </si>
  <si>
    <t>CORDAO OPTICO CONECTORIZADO 12F OM3 MPO12-UPC(M)/MPO12-UPC(M) 10.0D3 - MTF - LSZH - ACQUA - TIPO B</t>
  </si>
  <si>
    <t>OPTICAL PATCH CORD 12F OM3 MPO12-UPC(M)/MPO12-UPC(M) 10.0D3 - MTF - LSZH - ACQUA - TYPE B</t>
  </si>
  <si>
    <t>CORDON OPTICO CONECTORIZADO 12F OM3 MPO12-UPC(M)/MPO12-UPC(M) 10.0D3 - MTF - LSZH - ACQUA  - TIPO B</t>
  </si>
  <si>
    <t>FW-08G-3D ODU TRANSC RAD DIG 8 GHz, 189MBPS, BW 29,65 MHz, SB HIGH 1, 48 VDC, CIRC</t>
  </si>
  <si>
    <t>FW-18G-3D ODU TRANSC RAD DIG 18 GHz, 352MBPS, BW 55 MHz, SB LOW 3, 48 VDC, CIRC</t>
  </si>
  <si>
    <t>FW-18G-3D ODU TRANSC RAD DIG 18 GHz, 352MBPS, BW 55 MHz, SB HIGH 3, 48 VDC, CIRC</t>
  </si>
  <si>
    <t>MUFLA ÓPTICA PARA OPDC-FASE</t>
  </si>
  <si>
    <t>ALÇA PREFORMADA DE PESCOÇO LONGO PARA CABO OPDC-F COBERTO 12,80 A 15,30MM</t>
  </si>
  <si>
    <t>PREFORMED DEAD-END FOR OPDC-F COVERED WITH XLPE 12,80 TO 15,30MM</t>
  </si>
  <si>
    <t>RETENCIÓN PREFORMADA DE CUELLO LARGO PARA CABLE OPDC-F CUBIERTA XLPE 12,80 HASTA 15,30MM</t>
  </si>
  <si>
    <t>ET04024</t>
  </si>
  <si>
    <t>a0A6100001KPx4n</t>
  </si>
  <si>
    <t>RESERVADO CABO OPTICO OPDC CABO OPDC-F CP CMN.028.138.R</t>
  </si>
  <si>
    <t>CABO OPTICO AT-3BE27DT-048-TMIB</t>
  </si>
  <si>
    <t>OPTICAL CABLE AT-3BE27DT-048-TMIB</t>
  </si>
  <si>
    <t>CABLE OPTICO AT-3BE27DT-048-TMIB</t>
  </si>
  <si>
    <t>CORDAO OPTICO CONECTORIZADO FANOUT 08F-40G OM3 LC-UPC/MPO12-UPC(M) 0.7D2/4.0D3 - MTF - LSZH - ACQUA</t>
  </si>
  <si>
    <t>OPTICAL PATCH CORD FANOUT 08F-40G OM3 LC-UPC/MPO12-UPC(M) 0.7D2/4.0D3  - MTF - LSZH - AQUA</t>
  </si>
  <si>
    <t>CORDON OPTICO CONECTORIZADO FANOUT 08F-40G OM3 LC-UPC/MPO12-UPC(M) 0.7D2/4.0D3  - MTF - LSZH - ACQUA</t>
  </si>
  <si>
    <t>SERVICE CABLE CONECTORIZADO 02F SM SC-APC/NC 1.0D2 3.0M - TIGHT - CMR - PRETO - IO</t>
  </si>
  <si>
    <t>TRUNK CABLE PRE-TERMINATED 02F SM SC-APC/NC 1.0D2 3.0M - TIGHT - CMR - BLACK - IO</t>
  </si>
  <si>
    <t>CABLE TRONCAL CONECTORIZADO 02F SM SC-APC/NC 1.0D2 3.0M - TIGHT - CMR - NEGRO  - IO</t>
  </si>
  <si>
    <t>SERVICE CABLE CONECTORIZADO 12F SM BLI A/B G-657A SC-UPC/SC-UPC 1.0D2/1.0D2 126.0M - UT - LSZH - AZUL</t>
  </si>
  <si>
    <t>TRUNK CABLE PRE-TERMINATED 12F SM BLI A/B G-657A SC-UPC/SC-UPC 1.0D2/1.0D2 126.0M - UT - LSZH - BLUE</t>
  </si>
  <si>
    <t>CABLE TRONCAL CONECTORIZADO 12F SM BLI A/B G-657A SC-UPC/SC-UPC 1.0D2/1.0D2 126.0M - UT - LSZH - AZUL</t>
  </si>
  <si>
    <t>CABO OPTICO FIS-OPTIC-AS80 04F MM (62.5) RC</t>
  </si>
  <si>
    <t>OPTICAL CABLE FIS-OPTIC-AS80 04F (62.5) RC</t>
  </si>
  <si>
    <t>CABLE OPTICO FIS-OPTIC-AS80 04F (62.5) RC</t>
  </si>
  <si>
    <t>SERVICE CABLE CONECTORIZADO 12F SM BLI A/B G-657A LC-UPC/LC-UPC 1.0D2/1.0D2 15.0M - UT - LSZH - AZUL (A - B)</t>
  </si>
  <si>
    <t>TRUNK CABLE PRE-TERMINATED 12F SM BLI A/B G-657A LC-UPC/LC-UPC 1.0D2/1.0D2 15.0M - UT - LSZH - BLUE (A - B)</t>
  </si>
  <si>
    <t>CABLE TRONCAL CONECTORIZADO 12F SM BLI A/B G-657A LC-UPC/LC-UPC 1.0D2/1.0D2 15.0M - UT - LSZH - AZUL  (A - B)</t>
  </si>
  <si>
    <t>CABO OPTICO AT-3BE27DT-048-TLCB</t>
  </si>
  <si>
    <t>OPTICAL CABLE AT-3BE27DT-048-TLCB</t>
  </si>
  <si>
    <t>CABLE OPTICO AT-3BE27DT-048-TLCB</t>
  </si>
  <si>
    <t>CABO OPTICO AT-3BE27NT-024-CLCB</t>
  </si>
  <si>
    <t>OPTICAL CABLE AT-3BE27NT-024-CLCB</t>
  </si>
  <si>
    <t>CABLE OPTICO AT-3BE27NT-024-CLCB</t>
  </si>
  <si>
    <t>CABO OPTICO AT-3BE27NT-048-CMIB</t>
  </si>
  <si>
    <t>OPTICAL CABLE AT-3BE27NT-048-CMIB</t>
  </si>
  <si>
    <t>CABLE OPTICO AT-3BE27NT-048-CMIB</t>
  </si>
  <si>
    <t>CABO OPTICO AT-3BE27NT-072-CNCB</t>
  </si>
  <si>
    <t>OPTICAL CABLE AT-3BE27NT-072-CNCB</t>
  </si>
  <si>
    <t>CABLE OPTICO AT-3BE27NT-072-CNCB</t>
  </si>
  <si>
    <t>CABO OPTICO AT-3BE27DT-048-TNBB</t>
  </si>
  <si>
    <t>OPTICAL CABLE AT-3BE27DT-048-TNBB</t>
  </si>
  <si>
    <t>CABLE OPTICO AT-3BE27DT-048-TNBB</t>
  </si>
  <si>
    <t>CABO OPTICO AT-3BE27DT-024-TMCB</t>
  </si>
  <si>
    <t>OPTICAL CABLE AT-3BE27DT-024-TMCB</t>
  </si>
  <si>
    <t>CABLE OPTICO AT-3BE27DT-024-TMCB</t>
  </si>
  <si>
    <t>CABO OPTICO AT-3BE27DT-048-TMBB</t>
  </si>
  <si>
    <t>OPTICAL CABLE AT-3BE27DT-048-TMBB</t>
  </si>
  <si>
    <t>CABLE OPTICO AT-3BE27DT-048-TMBB</t>
  </si>
  <si>
    <t>CABO OPTICO AT-3BE27NT-048-CMAB</t>
  </si>
  <si>
    <t>OPTICAL CABLE AT-3BE27NT-048-CMAB</t>
  </si>
  <si>
    <t>CABLE OPTICO AT-3BE27NT-048-CMAB</t>
  </si>
  <si>
    <t>CABO OPTICO AT-3BE27DT-048-CLGE</t>
  </si>
  <si>
    <t>OPTICAL CABLE AT-3BE27DT-048-CLGE</t>
  </si>
  <si>
    <t>CABLE OPTICO AT-3BE27DT-048-CLGE</t>
  </si>
  <si>
    <t>CABO OPTICO AT-3BE27NT-096-CMDB</t>
  </si>
  <si>
    <t>OPTICAL CABLE AT-3BE27NT-096-CMDB</t>
  </si>
  <si>
    <t>CABLE OPTICO AT-3BE27NT-096-CMDB</t>
  </si>
  <si>
    <t>CABO OPTICO AT-3BE27DT-072-TNEB</t>
  </si>
  <si>
    <t>OPTICAL CABLE AT-3BE27DT-072-TNEB</t>
  </si>
  <si>
    <t>CABLE OPTICO AT-3BE27DT-072-TNEB</t>
  </si>
  <si>
    <t>CABO OPTICO AT-3BE17NT-096-CMEA</t>
  </si>
  <si>
    <t>OPTICAL CABLE AT-3BE17NT-096-CMEA</t>
  </si>
  <si>
    <t>CABLE OPTICO AT-3BE17NT-096-CMEA</t>
  </si>
  <si>
    <t>ET3114</t>
  </si>
  <si>
    <t>CABO OPTICO AT-3BE17NT-072-CMEA</t>
  </si>
  <si>
    <t>OPTICAL CABLE AT-3BE17NT-072-CMEA</t>
  </si>
  <si>
    <t>CABLE OPTICO AT-3BE17NT-072-CMEA</t>
  </si>
  <si>
    <t>CABO OPTICO AT-3BE27NT-024-CLIB</t>
  </si>
  <si>
    <t>OPTICAL CABLE AT-3BE27NT-024-CLIB</t>
  </si>
  <si>
    <t>CABLE OPTICO AT-3BE27NT-024-CLIB</t>
  </si>
  <si>
    <t>CABO OPTICO AT-3BE27NT-024-CMAB</t>
  </si>
  <si>
    <t>OPTICAL CABLE AT-3BE27NT-024-CMAB</t>
  </si>
  <si>
    <t>CABLE OPTICO AT-3BE27NT-024-CMAB</t>
  </si>
  <si>
    <t>SERVICE CABLE CONECTORIZADO FANOUT 12F OM3 LC-UPC/MPO12-UPC(M) 1.0D2/0.8D3 15.0M - UT - LSZH - ACQUA - TIPO B</t>
  </si>
  <si>
    <t>TRUNK CABLE PRE-TERMINATED FANOUT 12F OM3 LC-UPC/MPO12-UPC(M) 1.0D2/0.8D3 15.0M - UT - LSZH - AQUA - TYPE B</t>
  </si>
  <si>
    <t>CABLE TRONCAL CONECTORIZADO FANOUT 12F OM3 LC-UPC/MPO12-UPC(M) 1.0D2/0.8D3 15.0M - UT - LSZH - ACQUA  - TIPO B</t>
  </si>
  <si>
    <t>CORDAO OPTICO COA-BLI-A/B-DP-20-LSZH AZ</t>
  </si>
  <si>
    <t>OPTICAL CORD COA-BLI-A/B-DP-20-LSZH AZ</t>
  </si>
  <si>
    <t>CORDON OPTICO COA-BLI-A/B-DP-20-LSZH AZ</t>
  </si>
  <si>
    <t>ET1246</t>
  </si>
  <si>
    <t>CABO OPTICO CFOT-BLI-A/B-EO 02F LSZH (FIBER-LAN INDOOR/OUTDOOR)</t>
  </si>
  <si>
    <t>OPTICAL CABLE CFOT-BLI-A/B-EO 02F LSZH (FIBER-LAN INDOOR/OUTDOOR)</t>
  </si>
  <si>
    <t>CABLE OPTICO CFOT-BLI-A/B-EO 02F LSZH (FIBER-LAN INDOOR/OUTDOOR)</t>
  </si>
  <si>
    <t>SERVICE CABLE CONECTORIZADO FANOUT 12F OM3 LC-UPC/MPO12-UPC(M) 1.0D2/0.8D3 20.0M - UT - LSZH - ACQUA - TIPO B</t>
  </si>
  <si>
    <t>TRUNK CABLE PRE-TERMINATED FANOUT 12F OM3 LC-UPC/MPO12-UPC(M) 1.0D2/0.8D3 20.0M - UT - LSZH - AQUA - TYPE B</t>
  </si>
  <si>
    <t>CABLE TRONCAL CONECTORIZADO FANOUT 12F OM3 LC-UPC/MPO12-UPC(M) 1.0D2/0.8D3 20.0M - UT - LSZH - ACQUA  - TIPO B</t>
  </si>
  <si>
    <t>CABO OPTICO AT-3BE27DT-048-TPHE</t>
  </si>
  <si>
    <t>OPTICAL CABLE AT-3BE27DT-048-TPHE</t>
  </si>
  <si>
    <t>CABLE OPTICO AT-3BE27DT-048-TPHE</t>
  </si>
  <si>
    <t>CABO OPTICO AT-62627DT-048-TPHE</t>
  </si>
  <si>
    <t>OPTICAL CABLE AT-62627DT-048-TPHE</t>
  </si>
  <si>
    <t>CABLE OPTICO AT-62627DT-048-TPHE</t>
  </si>
  <si>
    <t>CABO OPTICO AT-3BE27NT-012-CLIB</t>
  </si>
  <si>
    <t>OPTICAL CABLE AT-3BE27NT-012-CLIB</t>
  </si>
  <si>
    <t>CABLE OPTICO AT-3BE27NT-012-CLIB</t>
  </si>
  <si>
    <t>RESERVADO CABO OPTICO AT-3BE52TT-144-LSZH</t>
  </si>
  <si>
    <t>CABO TRANSMISSAO DE DADOS GIGALAN MAX GREEN U/UTP 23AWGX4P CAT.6 LSZH AZ RIB</t>
  </si>
  <si>
    <t>DATA CABLE GIGALAN MAX GREEN U/UTP 23AWGX4P CAT.6 LSZH AZ RIB</t>
  </si>
  <si>
    <t>CABLE TRANSMISION DATOS GIGALAN MAX GREEN U/UTP 23AWGX4P CAT.6 LSZH AZ RIB</t>
  </si>
  <si>
    <t>ET3436</t>
  </si>
  <si>
    <t>RESERVADO CABO OPTICO AT-3BE52TT-024-LSZH</t>
  </si>
  <si>
    <t>CORDAO DUPLEX CONECTORIZADO 50.0 LC-UPC/LC-UPC 2.0M - COG - AMARELO (A - B)</t>
  </si>
  <si>
    <t>DUPLEX OPTICAL PATCH CORD 50.0 LC-UPC/LC-UPC 2.0M - OFN - YELLOW (A - B)</t>
  </si>
  <si>
    <t>PATCH CORD OPTICO DUPLEX CONECTORIZADO 50.0 LC-UPC/LC-UPC 2.0M - COG - AMARILLO (A - B)</t>
  </si>
  <si>
    <t>CORDAO DUPLEX CONECTORIZADO 50.0 LC-UPC/LC-UPC 8.0M - COG - AMARELO (A - B)</t>
  </si>
  <si>
    <t>DUPLEX OPTICAL PATCH CORD 50.0 LC-UPC/LC-UPC 8.0M - OFN - YELLOW (A - B)</t>
  </si>
  <si>
    <t>PATCH CORD OPTICO DUPLEX CONECTORIZADO 50.0 LC-UPC/LC-UPC 8.0M - COG - AMARILLO (A - B)</t>
  </si>
  <si>
    <t>MODEM ÓPTICO SFP GPON LD500-10B</t>
  </si>
  <si>
    <t>OPTICAL MODEM SFP LD500-10B</t>
  </si>
  <si>
    <t>MODEM OPTICO SFP ONT LD500-10B 3.3 VCC / 2.2 W</t>
  </si>
  <si>
    <t>ET03654</t>
  </si>
  <si>
    <t>a0A6100001WvjS8</t>
  </si>
  <si>
    <t>MODEM ÓPTICO SFP LIGHTDRIVE LD500-10B</t>
  </si>
  <si>
    <t>OPTICAL MODEM SFP LIGHTDRIVE LD500-10B</t>
  </si>
  <si>
    <t>MODEM OPTICO SFP LIGHTDRIVE LD500-10B</t>
  </si>
  <si>
    <t>MODEM OPTICO LIGHTDRIVE GPON LD510-20B</t>
  </si>
  <si>
    <t>OPTICAL MODEM LIGHTDRIVE GPON LD510-20B</t>
  </si>
  <si>
    <t>CABO OPTICO AT-3BE27DT-012-TLCB</t>
  </si>
  <si>
    <t>OPTICAL CABLE AT-3BE27DT-012-TLCB</t>
  </si>
  <si>
    <t>CABLE OPTICO AT-3BE27DT-012-TLCB</t>
  </si>
  <si>
    <t>CABO OPTICO AT-3BE27DT-024-TLGE</t>
  </si>
  <si>
    <t>OPTICAL CABLE AT-3BE27DT-024-TLGE</t>
  </si>
  <si>
    <t>CABLE OPTICO AT-3BE27DT-024-TLGE</t>
  </si>
  <si>
    <t>CABO OPTICO AT-3BE27D6-024-TLGE</t>
  </si>
  <si>
    <t>OPTICAL CABLE AT-3BE27D6-024-TLGE</t>
  </si>
  <si>
    <t>CABLE OPTICO AT-3BE27D6-024-TLGE</t>
  </si>
  <si>
    <t>RESERVADO CABO OPTICO AT-3BE27DT-048-TMCE</t>
  </si>
  <si>
    <t>EXTENSAO SOLIDA RJ-45 F/UTP GIGALAN CAT.6 - CM - T568A - 25.0M - CINZA (BLINDADO)</t>
  </si>
  <si>
    <t>F/UTP CAT.6 RJ-45 SOLID EXTENSION GIGALAN - CM - T568A - 25.0M - GRAY (SHIELDED)</t>
  </si>
  <si>
    <t>EXTENSION SOLIDO RJ-45 F/UTP GIGALAN CAT.6 - CM - T568A - 25.0M - GRIS  (BLINDADO)</t>
  </si>
  <si>
    <t>SERVICE CABLE CONECTORIZADO 48F SM G-652D LC-APC/LC-APC 1.75D2/2.0D2 10.6M - MC - LSZH - AMARELO</t>
  </si>
  <si>
    <t>TRUNK CABLE PRE-TERMINATED 48F SM G-652D LC-APC/LC-APC 1.75D2/2.0D2 10.6M - MC - LSZH - YELLOW</t>
  </si>
  <si>
    <t>CABLE TRONCAL CONECTORIZADO 48F SM G-652D LC-APC/LC-APC 1.75D2/2.0D2 10.6M - MC - LSZH - AMARILLO</t>
  </si>
  <si>
    <t>SERVICE CABLE CONECTORIZADO 48F SM G-652D LC-APC/LC-APC 1.75D2/2.0D2 11.0M - MC - LSZH - AMARELO</t>
  </si>
  <si>
    <t>TRUNK CABLE PRE-TERMINATED 48F SM G-652D LC-APC/LC-APC 1.75D2/2.0D2 11.0M - MC - LSZH - YELLOW</t>
  </si>
  <si>
    <t>CABLE TRONCAL CONECTORIZADO 48F SM G-652D LC-APC/LC-APC 1.75D2/2.0D2 11.0M - MC - LSZH - AMARILLO</t>
  </si>
  <si>
    <t>FW-6G5-3D ODU TRANSC RAD DIG 6.5 GHz, 256MBPS, BW 40 MHz, SB LOW 3, 48 VDC, RET</t>
  </si>
  <si>
    <t>FW-6G5-3D ODU TRANSC RAD DIG 6.5 GHz, 256MBPS, BW 40 MHz, SB HIGH 3, 48 VDC, RET</t>
  </si>
  <si>
    <t>FW-6G5-3D ODU TRANSC RAD DIG 6.5 GHz, 256MBPS, BW 40 MHz, SB LOW 4, 48 VDC, RET</t>
  </si>
  <si>
    <t>FW-6G5-3D ODU TRANSC RAD DIG 6.5 GHz, 256MBPS, BW 40 MHz, SB LOW 2, 48 VDC, RET</t>
  </si>
  <si>
    <t>FW-6G5-3D ODU TRANSC RAD DIG 6.5 GHz, 256MBPS, BW 40 MHz, SB HIGH 2, 48 VDC, RET</t>
  </si>
  <si>
    <t>FW-6G5-3D ODU TRANSC RAD DIG 6.5 GHz, 256MBPS, BW 40 MHz, SB HIGH 4, 48 VDC, RET</t>
  </si>
  <si>
    <t>FW-7G5-3D ODU TRANSC RAD DIG 7.5 GHz, 179MBPS, BW 28 MHz, SB LOW 1, 48 VDC, CIRC</t>
  </si>
  <si>
    <t>FW-7G5-3D ODU TRANSC RAD DIG 7.5 GHz, 179MBPS, BW 28 MHz, SB HIGH 1, 48 VDC, CIRC</t>
  </si>
  <si>
    <t>FW-7G5-3D ODU TRANSC RAD DIG 7.5 GHz, 179MBPS, BW 28 MHz, SB LOW 2, 48 VDC, CIRC</t>
  </si>
  <si>
    <t>FW-7G5-3D ODU TRANSC RAD DIG 7.5 GHz, 179MBPS, BW 28 MHz, SB HIGH 2, 48 VDC, CIRC</t>
  </si>
  <si>
    <t>FW-7G5-3D ODU TRANSC RAD DIG 7.5 GHz, 179MBPS, BW 28 MHz, SB LOW 3, 48 VDC, CIRC</t>
  </si>
  <si>
    <t>FW-7G5-3D ODU TRANSC RAD DIG 7.5 GHz, 179MBPS, BW 28 MHz, SB HIGH 3, 48 VDC, CIRC</t>
  </si>
  <si>
    <t>FW-08G-3D ODU TRANSC RAD DIG 8 GHz, 189MBPS, BW 29,65 MHz, SB LOW 2, 48 VDC, CIRC</t>
  </si>
  <si>
    <t>FW-08G-3D ODU TRANSC RAD DIG 8 GHz, 189MBPS, BW 29,65 MHz, SB HIGH 2, 48 VDC, CIRC</t>
  </si>
  <si>
    <t>FW-08G-3D ODU TRANSC RAD DIG 8 GHz, 189MBPS, BW 29,65 MHz, SB LOW 3, 48 VDC, CIRC</t>
  </si>
  <si>
    <t>FW-08G-3D ODU TRANSC RAD DIG 8 GHz, 189MBPS, BW 29,65 MHz, SB HIGH 3, 48 VDC, CIRC</t>
  </si>
  <si>
    <t>FW-11G-3D ODU TRANSC RAD DIG 11 GHz, 256MBPS, BW 40 MHz, SB LOW 1, 48 VDC, CIRC</t>
  </si>
  <si>
    <t>FW-11G-3D ODU TRANSC RAD DIG 11 GHz, 256MBPS, BW 40 MHz, SB HIGH 1, 48 VDC, CIRC</t>
  </si>
  <si>
    <t>FW-11G-3D ODU TRANSC RAD DIG 11 GHz, 256MBPS, BW 40 MHz, SB LOW 2, 48 VDC, CIRC</t>
  </si>
  <si>
    <t>FW-11G-3D ODU TRANSC RAD DIG 11 GHz, 256MBPS, BW 40 MHz, SB HIGH 2, 48 VDC, CIRC</t>
  </si>
  <si>
    <t>FW-11G-3D ODU TRANSC RAD DIG 11 GHz, 256MBPS, BW 40 MHz, SB LOW 3, 48 VDC, CIRC</t>
  </si>
  <si>
    <t>FW-11G-3D ODU TRANSC RAD DIG 11 GHz, 256MBPS, BW 40 MHz, SB HIGH 3, 48 VDC, CIRC</t>
  </si>
  <si>
    <t>FW-11G-3D ODU TRANSC RAD DIG 11 GHz, 256MBPS, BW 40 MHz, SB LOW 4, 48 VDC, CIRC</t>
  </si>
  <si>
    <t>FW-15G-3D ODU TRANSC RAD DIG 15 GHz, 358MBPS, BW 56 MHz, SB LOW 4, 48 VDC, CIRC</t>
  </si>
  <si>
    <t>FW-15G-3D ODU TRANSC RAD DIG 15 GHz, 358MBPS, BW 56 MHz, SB HIGH 4, 48 VDC, CIRC</t>
  </si>
  <si>
    <t>FW-15G-3D ODU TRANSC RAD DIG 15 GHz, 358MBPS, BW 56 MHz, SB LOW 5, 48 VDC, CIRC</t>
  </si>
  <si>
    <t>FW-15G-3D ODU TRANSC RAD DIG 15 GHz, 358MBPS, BW 56 MHz, SB HIGH 5, 48 VDC, CIRC</t>
  </si>
  <si>
    <t>FW-15G-3D ODU TRANSC RAD DIG 15 GHz, 358MBPS, BW 56 MHz, SB LOW 6, 48 VDC, CIRC</t>
  </si>
  <si>
    <t>FW-15G-3D ODU TRANSC RAD DIG 15 GHz, 358MBPS, BW 56 MHz, SB HIGH 6, 48 VDC, CIRC</t>
  </si>
  <si>
    <t>FW-15G-3D ODU TRANSC RAD DIG 15 GHz, 358MBPS, BW 56 MHz, SB LOW 7, 48 VDC, CIRC</t>
  </si>
  <si>
    <t>FW-15G-3D ODU TRANSC RAD DIG 15 GHz, 358MBPS, BW 56 MHz, SB HIGH 7, 48 VDC, CIRC</t>
  </si>
  <si>
    <t>FW-23G-3D ODU TRANSC RAD DIG 23 GHz, 358MBPS, BW 56 MHz, SB LOW 3, 48 VDC, CIRC</t>
  </si>
  <si>
    <t>FW-23G-3D ODU TRANSC RAD DIG 23 GHz, 358MBPS, BW 56 MHz, SB HIGH 3, 48 VDC, CIRC</t>
  </si>
  <si>
    <t>FW-23G-3D ODU TRANSC RAD DIG 23 GHz, 358MBPS, BW 56 MHz, SB LOW 4, 48 VDC, CIRC</t>
  </si>
  <si>
    <t>FW-23G-3D ODU TRANSC RAD DIG 23 GHz, 358MBPS, BW 56 MHz, SB HIGH 4, 48 VDC, CIRC</t>
  </si>
  <si>
    <t>CORDON DUPLEX CONECTORIZADO SM G-652D E2000-APC/E2000-APC 20.0M - COG - AMARILLO</t>
  </si>
  <si>
    <t>CABO OPTICO CFOT-MM-UTR 08F (50) OM4 LSZH (OPTIC-LAN-AR (PFV))</t>
  </si>
  <si>
    <t>OPTICAL CABLE CFOT-MM-UTR 08F (50) OM4 LSZH (OPTIC-LAN-AR (PFV))</t>
  </si>
  <si>
    <t>CABLE OPTICO CFOT-MM-UTR 08F (50) OM4 LSZH (OPTIC-LAN-AR (PFV))</t>
  </si>
  <si>
    <t>CABO OPTICO CFOA-SM-DER-G 06F (PPU)</t>
  </si>
  <si>
    <t>OPTICAL CABLE CFOA-SM-DER-G 06F (PPU)</t>
  </si>
  <si>
    <t>CABLE OPTICO CFOA-SM-DER-G 06F (PPU)</t>
  </si>
  <si>
    <t>CABO OPTICO CFOA-SM-DER-G 04F (PPU)</t>
  </si>
  <si>
    <t>OPTICAL CABLE CFOA-SM-DER-G 04F (PPU)</t>
  </si>
  <si>
    <t>CABLE OPTICO CFOA-SM-DER-G 04F (PPU)</t>
  </si>
  <si>
    <t>PATCH CORD F/UTP GIGALAN AUGMENTED CAT.6A - LSZH - T568A/B - 30.0M - CINZA (BLINDADO)</t>
  </si>
  <si>
    <t>F/UTP CAT.6A COPPER PATCH CORD GIGALAN AUGMENTED - LSZH - T568A/B - 30.0M - GRAY (SHIELDED)</t>
  </si>
  <si>
    <t>PATCH CORD F/UTP GIGALAN AUGMENTED CAT.6A - LSZH - T568A/B - 30.0M - GRIS  (BLINDADO)</t>
  </si>
  <si>
    <t>CABO OPTICO FIS-OPTIC-AS120 04F MM(50) NR</t>
  </si>
  <si>
    <t>OPTICAL CABLE FIS-OPTIC-AS120 04F MM(50) NR</t>
  </si>
  <si>
    <t>CABLE OPTICO FIS-OPTIC-AS120 04F MM(50) NR</t>
  </si>
  <si>
    <t>CORDAO DUPLEX CONECTORIZADO SM G-652D E2000-APC/E2000-APC 20.0M - LSZH - AMARELO</t>
  </si>
  <si>
    <t>DUPLEX OPTICAL PATCH CORD SM G-652D E2000-APC/E2000-APC 20.0M - LSZH - YELLOW</t>
  </si>
  <si>
    <t>CORDON DUPLEX CONECTORIZADO SM G-652D E2000-APC/E2000-APC 20.0M - LSZH - AMARILLO</t>
  </si>
  <si>
    <t>ET1854</t>
  </si>
  <si>
    <t>CORDAO DUPLEX CONECTORIZADO SM NZD E2000-APC/E2000-APC 20.0M - LSZH - AMARELO</t>
  </si>
  <si>
    <t>DUPLEX OPTICAL PATCH CORD SM NZD E2000-APC/E2000-APC 20.0M - LSZH - YELLOW</t>
  </si>
  <si>
    <t>CORDON DUPLEX CONECTORIZADO SM NZD E2000-APC/E2000-APC 20.0M - LSZH - AMARILLO</t>
  </si>
  <si>
    <t>CORDAO DUPLEX CONECTORIZADO SM NZD E2000-APC/E2000-APC 20.0M - LSZH - VERDE</t>
  </si>
  <si>
    <t>DUPLEX OPTICAL PATCH CORD SM NZD E2000-APC/E2000-APC 20.0M - LSZH - GREEN</t>
  </si>
  <si>
    <t>CORDON DUPLEX CONECTORIZADO SM NZD E2000-APC/E2000-APC 20.0M - LSZH - VERDE</t>
  </si>
  <si>
    <t>CABO OPTICO AT-3BE27NT-012-CMGB</t>
  </si>
  <si>
    <t>OPTICAL CABLE AT-3BE27NT-012-CMGB</t>
  </si>
  <si>
    <t>CABLE OPTICO AT-3BE27NT-012-CMGB</t>
  </si>
  <si>
    <t>CABO OPTICO AT-3BE52TT-024-LSZH</t>
  </si>
  <si>
    <t>OPTICAL CABLE AT-3BE52TT-024-LSZH</t>
  </si>
  <si>
    <t>CABLE OPTICO AT-3BE52TT-024-LSZH</t>
  </si>
  <si>
    <t>ET3431</t>
  </si>
  <si>
    <t>CORDAO DUPLEX CONECTORIZADO SM G-652D E2000-APC/SC-APC 50.0M - COG - AZUL</t>
  </si>
  <si>
    <t>DUPLEX OPTICAL PATCH CORD SM G-652D E2000-APC/SC-APC 50.0M - OFN - BLUE</t>
  </si>
  <si>
    <t>PATCH CORD OPTICO DUPLEX CONECTORIZADO SM G-652D E2000-APC/SC-APC 50.0M - COG - AZUL</t>
  </si>
  <si>
    <t>SERVICE FSS 3Y 8X5 PLUS - 35510600 - CONTROLADOR WIRELESS FWC-1101</t>
  </si>
  <si>
    <t>SERVICE FSS 3Y 8X5 PLUS - 35510600 - WIRELESS CONTROLER FWC-1101</t>
  </si>
  <si>
    <t>SERVICE FSS 3Y 8X5 PLUS - 35510278 - CONCENTRADOR OPTICO LIGHTDRIVE GPON LD2504</t>
  </si>
  <si>
    <t>SERVICE FSS 3Y 8X5 PLUS - 35510278 - OPTICAL CONCENTRATOR LIGHTDRIVE GPON LD2504</t>
  </si>
  <si>
    <t>SERVICE FSS 3Y 8X5 PLUS - 35510333 - CONCENTRADOR OPTICO LIGHTDRIVE GPON LD2504S</t>
  </si>
  <si>
    <t>SERVICE FSS 3Y 8X5 PLUS - 35510333 - OPTICAL CONCENTRATOR LIGHTDRIVE GPON LD2504S</t>
  </si>
  <si>
    <t>SERVICE FSS 3Y 8X5 PLUS - 35510288 - CONCENTRADOR OPTICO LIGHTDRIVE GPON LD2502F</t>
  </si>
  <si>
    <t>SERVICE FSS 3Y 8X5 PLUS - 35510288 - OPTICAL CONCENTRATOR LIGHTDRIVE GPON LD2502F</t>
  </si>
  <si>
    <t>SERVICE FSS 3Y 8X5 PLUS - 35510298 - FONTE DE ALIMENTACAO AC/DC PARA OLT LIGHTDRIVE (OLTFNT)</t>
  </si>
  <si>
    <t>SERVICE FSS 3Y 8X5 PLUS - 35510298 - POWER SUPPLY AC/DC FOR OLT LIGHTDRIVE (OLTFNT)</t>
  </si>
  <si>
    <t>SERVICE FSS 3Y 8X5 PLUS - 35510298 - FUENTE DE ALIMENTACION AC/DC PARA OLT LIGHTDRIVE (OLTFNT)</t>
  </si>
  <si>
    <t>SERVICE FSS 3Y 8X5 PLUS - 35510293 - MODULO XFP 10GE LR 1310NM C/ DDM (10KM)</t>
  </si>
  <si>
    <t>SERVICE FSS 3Y 8X5 PLUS - 35510293 - TRANSCEIVER XFP 10GE LR 1310NM W/ DDM (10KM)</t>
  </si>
  <si>
    <t>SERVICE FSS 3Y 8X5 PLUS - 35510293 - TRANSCEPTOR XFP 10GE LR 1310NM C/ DDM (10KM)</t>
  </si>
  <si>
    <t>SERVICE FSS 3Y 8X5 PLUS - 35510291 - MODULO SFP 1GE LX 1310NM C/ DDM (10KM)</t>
  </si>
  <si>
    <t>SERVICE FSS 3Y 8X5 PLUS - 35510291 - TRANSCEIVER SFP 1GE LX 1310NM W/ DDM (10KM)</t>
  </si>
  <si>
    <t>SERVICE FSS 3Y 8X5 PLUS - 35510291 - TRANSCEPTOR SFP 1GE LX 1310NM C/ DDM (10KM)</t>
  </si>
  <si>
    <t>SERVICE FSS 3Y 8x5 PLUS - 35510206,35510152 - MODULO DE SWITCH E GERENCIAMENTO PARA CHASSI CONCENTRADOR OPTICO FK-OLT-G2500</t>
  </si>
  <si>
    <t>SERVICE FSS 3Y 8x5 PLUS - 35510187,35510121 - MODULO DE SERVICO 4 PORTAS GPON SFP PARA CHASSI CONCENTRADOR OPTICO GPON 7U</t>
  </si>
  <si>
    <t>SERVICE FSS 3Y 8x5 PLUS - 35510185,35510118 - MODULO DE UPLINK 2 PORTAS 10GE + 4 PORTAS GE SFP P/ CHASSI CONCENTRADOR OPTICO GPON 7U</t>
  </si>
  <si>
    <t>SERVICE FSS 3Y 8x5 PLUS - 35510181,35510113 - FONTE DE ALIMENTACAO DC PARA CHASSI CONCENTRADOR OPTICO GPON 7U</t>
  </si>
  <si>
    <t>SERVIÇO FSS 3Y 8X5 PLUS - MODULO TRANSCEIVER SFP GPON</t>
  </si>
  <si>
    <t>SERVICE FSS 3Y 8X5 PLUS</t>
  </si>
  <si>
    <t>SERVICIO FSS 3Y 8X5 PLUS - MÓDULO TRANSCEPTOR SFP GPON</t>
  </si>
  <si>
    <t>SERVICE FSS 3Y 8X5 PLUS - 35510267 - MODULO SFP 1GE SX 850NM (550M)</t>
  </si>
  <si>
    <t>SERVICE FSS 3Y 8X5 PLUS - 35510199,35510268, 35510291 - MODULO SFP 1GE LX 1310NM C/ DDM (10KM)</t>
  </si>
  <si>
    <t>SERVICE FSS 3Y 8X5 PLUS - 35510200,35510269 - MODULO SFP 1GE LX 1310NM (20KM)</t>
  </si>
  <si>
    <t>SERVICE FSS 3Y 8X5 PLUS - 35510270 - MODULO SFP 1GE LX 1310NM (40KM)</t>
  </si>
  <si>
    <t>SERVICE FSS 3Y 8X5 PLUS - 35510272 - MODULO XFP 10GE SR 850NM (300M)</t>
  </si>
  <si>
    <t>SERVICE FSS 3Y 8X5 PLUS - 35510203,35510273, 35510293 - MODULO XFP 10GE LR 1310NM (10KM)</t>
  </si>
  <si>
    <t>SERVICE FSS 3Y 8X5 PLUS - 35510274 - MODULO XFP 10GE ER 1550NM (40KM)</t>
  </si>
  <si>
    <t>SERVICE FSS 3Y 8X5 PLUS - 35510204,35510143 - TRANSCEIVER XFP 10GE ER 1550NM (40KM) PARA CONCENTRADOR OPTICO</t>
  </si>
  <si>
    <t>SERVICE FSS 3Y 8x5 PLUS - 35510190,35510124 - CONCENTRADOR OPTICO STANDALONE GPON FK-OLT-G4S</t>
  </si>
  <si>
    <t>SERVICE FSS 3Y 8x5 PLUS - 35510191,35510125 - FONTE DE ALIMENTACAO AC PARA CONCENTRADOR OPTICO STANDALONE GPON</t>
  </si>
  <si>
    <t>SERVICE FSS 3Y 8x5 PLUS - 35510191,35510125 - AC POWER SUPPLY FOR GPON STANDALONE OPTICAL CONCENTRATOR</t>
  </si>
  <si>
    <t>SERVICE FSS 3Y 8x5 PLUS - 35510191,35510125 - FUENTE DE ALIMENTACION AC PARA CONCENTRADOR OPTICO STANDALONE GPON</t>
  </si>
  <si>
    <t>SERVICE FSS 3Y 8x5 PLUS - 35510188,35510122 - MODULO DE SERVICO 4 PORTAS GPON SFP C/ REDUND. P/ CHASSI CONCENTRADOR OPTICO GPON 7U</t>
  </si>
  <si>
    <t>SERVICE FSS 3Y 8x5 PLUS - 35510178,35510110 - VENTILADOR PARA CHASSI CONCENTRADOR OPTICO GPON 7U</t>
  </si>
  <si>
    <t>SERVICE FSS 3Y 8x5 PLUS - 35510192,35510126 - FONTE DE ALIMENTACAO DC PARA CONCENTRADOR OPTICO STANDALONE GPON</t>
  </si>
  <si>
    <t>SERVICE FSS 3Y 8x5 PLUS - 35510192,35510126 - DC POWER SUPPLY FOR GPON STANDALONE OPTICAL CONCENTRATOR</t>
  </si>
  <si>
    <t>SERVICE FSS 3Y 8x5 PLUS - 35510249 - CONCENTRADOR OPTICO STANDALONE GPON FK-OLT-G8S</t>
  </si>
  <si>
    <t>Start-up - Pacote de Serviços para Equipamentos FTTx / Vídeo Overlay / Laserway / Wi-Fi - VMA</t>
  </si>
  <si>
    <t>Start-up - FTTx Equipment Service Package / Video Overlay / Laserway / Wi-Fi - VMA - VMA</t>
  </si>
  <si>
    <t>Start-up - Paquete de servicios para equipos FTTx / Video Overlay / Laserway / Wi-Fi - VMA - VMA</t>
  </si>
  <si>
    <t>Start-up - Pacote de Serviços para Equipamentos FTTx / Vídeo Overlay / Laserway / Wi-Fi - Nordeste</t>
  </si>
  <si>
    <t>Start-up - FTTx Equipment Service Package / Video Overlay / Laserway / Wi-Fi - VMA - Nordeste</t>
  </si>
  <si>
    <t>Start-up - Paquete de servicios para equipos FTTx / Video Overlay / Laserway / Wi-Fi - VMA - Nordeste</t>
  </si>
  <si>
    <t>Start-up - Pacote de Serviços para Equipamentos FTTx / Vídeo Overlay / Laserway / Wi-Fi - Sul - Sudeste - Centro Oeste</t>
  </si>
  <si>
    <t>Start-up - FTTx Equipment Service Package / Video Overlay / Laserway / Wi-Fi - VMA - Sul - Sudeste - Centro Oeste</t>
  </si>
  <si>
    <t>Start-up - Paquete de servicios para equipos FTTx / Video Overlay / Laserway / Wi-Fi - VMA - Sul - Sudeste - Centro Oeste</t>
  </si>
  <si>
    <t>Start-up - Pacote de Serviços para Equipamentos FTTx / Vídeo Overlay / Laserway / Wi-Fi - Norte</t>
  </si>
  <si>
    <t>Start-up - FTTx Equipment Service Package / Video Overlay / Laserway / Wi-Fi - VMA - Norte</t>
  </si>
  <si>
    <t>Start-up - Paquete de servicios para equipos FTTx / Video Overlay / Laserway / Wi-Fi - VMA - Norte</t>
  </si>
  <si>
    <t>Start-up - Pacote de Serviços para Equipamentos FTTx / Vídeo Overlay / Laserway / Wi-Fi - VEX / VMX</t>
  </si>
  <si>
    <t>Start-up - FTTx Equipment Service Package / Video Overlay / Laserway / Wi-Fi - VMA - VEX / VMX</t>
  </si>
  <si>
    <t>Start-up - Paquete de servicios para equipos FTTx / Video Overlay / Laserway / Wi-Fi - VMA - VEX / VMX</t>
  </si>
  <si>
    <t>SERVICO DE TREINAMENTO - 24 HORAS DE DURAÇÃO</t>
  </si>
  <si>
    <t>SERVICO DE TREINAMENTO DE OPERAÇÃO E MANUTENÇÃO DE MODEM OPTICO 16E1NG</t>
  </si>
  <si>
    <t>SERVICE CABLE CONECTORIZADO 02F SM G-652D LC-UPC/SC-APC 1.0D2/1.0D2 70.0M - TIGHT - LSZH - AZUL</t>
  </si>
  <si>
    <t>TRUNK CABLE PRE-TERMINATED 02F SM G-652D LC-UPC/SC-APC 1.0D2/1.0D2 70.0M - TIGHT - LSZH - BLUE</t>
  </si>
  <si>
    <t>CABLE TRONCAL CONECTORIZADO 02F SM G-652D LC-UPC/SC-APC 1.0D2/1.0D2 70.0M - TIGHT - LSZH - AZUL</t>
  </si>
  <si>
    <t>SERVICE CABLE CONECTORIZADO 12F SM BLI A/B G-657A LC-UPC/LC-UPC 1.0D2/1.0D2 5.0M - UT - LSZH - AZUL (A - B)</t>
  </si>
  <si>
    <t>TRUNK CABLE PRE-TERMINATED 12F SM BLI A/B G-657A LC-UPC/LC-UPC 1.0D2/1.0D2 5.0M - UT - LSZH - BLUE (A - B)</t>
  </si>
  <si>
    <t>CABLE TRONCAL CONECTORIZADO 12F SM BLI A/B G-657A LC-UPC/LC-UPC 1.0D2/1.0D2 5.0M - UT - LSZH - AZUL  (A - B)</t>
  </si>
  <si>
    <t>EXTENSAO DUPLEX 62.5 FC-UPC 1.5M - COG - LARANJA - D2</t>
  </si>
  <si>
    <t>DUPLEX OPTICAL PIGTAIL 62.5 FC-UPC 1.5M - OFN - ORANGE - D2</t>
  </si>
  <si>
    <t>PIGTAIL DUPLEX 62.5 FC-UPC 1.5M - COG - NARANJA - D2</t>
  </si>
  <si>
    <t>CORDAO DUPLEX CONECTORIZADO 62.5 FC-UPC/FC-UPC 1.5M - COG - LARANJA</t>
  </si>
  <si>
    <t>DUPLEX OPTICAL PATCH CORD 62.5 FC-UPC/FC-UPC 1.5M - OFN - ORANGE</t>
  </si>
  <si>
    <t>PATCH CORD OPTICO DUPLEX CONECTORIZADO 62.5 FC-UPC/FC-UPC 1.5M - COG - NARANJA</t>
  </si>
  <si>
    <t>SERVICE CABLE CONECTORIZADO 12F SM BLI A/B G-657A LC-UPC/LC-UPC 1.0D2.0/1.0D2.0 63.0M - UT - LSZH - AZUL (A - B)</t>
  </si>
  <si>
    <t>TRUNK CABLE PRE-TERMINATED 12F SM BLI A/B G-657A LC-UPC/LC-UPC 1.0D2/1.0D2 63.0M - UT - LSZH - BLUE (A - B)</t>
  </si>
  <si>
    <t>CABLE TRONCAL CONECTORIZADO 12F SM BLI A/B G-657A LC-UPC/LC-UPC 1.0D2/1.0D2 63.0M - UT - LSZH - AZUL  (A - B)</t>
  </si>
  <si>
    <t>PATCH CORD U/UTP GIGALAN CAT.6 - LSZH - T568A/B - 1.5M - ROXO</t>
  </si>
  <si>
    <t>U/UTP CAT.6 COPPER PATCH CORD GIGALAN - LSZH - T568A/B - 1.5M -  PURPLE</t>
  </si>
  <si>
    <t>PATCH CORD U/UTP GIGALAN CAT.6 - LSZH - T568A/B - 1.5M -  PÚRPURA</t>
  </si>
  <si>
    <t>PATCH CORD U/UTP GIGALAN CAT.6 - LSZH - T568A/B - 2.5M - ROXO</t>
  </si>
  <si>
    <t>U/UTP CAT.6 COPPER PATCH CORD GIGALAN - LSZH - T568A/B - 2.5M -  PURPLE</t>
  </si>
  <si>
    <t>PATCH CORD U/UTP GIGALAN CAT.6 - LSZH - T568A/B - 2.5M -  PÚRPURA</t>
  </si>
  <si>
    <t>PATCH CORD U/UTP GIGALAN CAT.6 - LSZH - T568A/B - 4.0M - ROXO</t>
  </si>
  <si>
    <t>U/UTP CAT.6 COPPER PATCH CORD GIGALAN - LSZH - T568A/B - 4.0M -  PURPLE</t>
  </si>
  <si>
    <t>PATCH CORD U/UTP GIGALAN CAT.6 - LSZH - T568A/B - 4.0M -  PÚRPURA</t>
  </si>
  <si>
    <t>PATCH CORD U/UTP GIGALAN CAT.6 - LSZH - T568A/B - 5.0M - ROXO</t>
  </si>
  <si>
    <t>U/UTP CAT.6 COPPER PATCH CORD GIGALAN - LSZH - T568A/B - 5.0M -  PURPLE</t>
  </si>
  <si>
    <t>PATCH CORD U/UTP GIGALAN CAT.6 - LSZH - T568A/B - 5.0M -  PÚRPURA</t>
  </si>
  <si>
    <t>PATCH CORD U/UTP GIGALAN CAT.6 - LSZH - T568A/B - 6.0M - ROXO</t>
  </si>
  <si>
    <t>U/UTP CAT.6 COPPER PATCH CORD GIGALAN - LSZH - T568A/B - 6.0M -  PURPLE</t>
  </si>
  <si>
    <t>PATCH CORD U/UTP GIGALAN CAT.6 - LSZH - T568A/B - 6.0M -  PÚRPURA</t>
  </si>
  <si>
    <t>PATCH CORD U/UTP GIGALAN CAT.6 - LSZH - T568A/B - 8.0M - ROXO</t>
  </si>
  <si>
    <t>U/UTP CAT.6 COPPER PATCH CORD GIGALAN - LSZH - T568A/B - 8.0M -  PURPLE</t>
  </si>
  <si>
    <t>PATCH CORD U/UTP GIGALAN CAT.6 - LSZH - T568A/B - 8.0M -  PÚRPURA</t>
  </si>
  <si>
    <t>PATCH CORD U/UTP GIGALAN CAT.6 - CM - T568A/B - 6.0M - LARANJA</t>
  </si>
  <si>
    <t>U/UTP CAT.6 COPPER PATCH CORD GIGALAN - CM - T568A/B - 6.0M - ORANGE</t>
  </si>
  <si>
    <t>PATCH CORD U/UTP GIGALAN CAT.6 - CM - T568A/B - 6.0M - NARANJA</t>
  </si>
  <si>
    <t>CABO OPTICO CFOA-SM-ARD-G 06F G-652D</t>
  </si>
  <si>
    <t>OPTICAL CABLE CFOA-SM-ARD-G 06F G-652D</t>
  </si>
  <si>
    <t>CABLE OPTICO CFOA-SM-ARD-G 06F G-652D</t>
  </si>
  <si>
    <t>MODULO SFP, BIDI, 1310TX/1550RX NM, 1.25GBPS, 60KM, SC, C/ DDM</t>
  </si>
  <si>
    <t>MODULO SFP, BIDI, 1550TX/1310RX NM, 1.25GBPS, 60KM, SC, C/ DDM</t>
  </si>
  <si>
    <t>MODULO XFP, DWDM(CANAL 30), 11.1GBPS, 100GHZ, 80KM, C/ DDM</t>
  </si>
  <si>
    <t>MODULO SFP, 1310NM, 2.7GBPS, 15KM, LC, C/ DDM</t>
  </si>
  <si>
    <t>MODULO SFP, 1550NM, 1GB, 80KM, LC, C/ DDM</t>
  </si>
  <si>
    <t>MODULO SFP, 1310NM, 155MB, 20KM, LC, C/ DDM</t>
  </si>
  <si>
    <t>MODULO XFP, DWDM(CANAL 33), 11.1GBPS, 100GHZ, 80KM, C/ DDM</t>
  </si>
  <si>
    <t>CABO OPTICO FIS-OPTIC-AS120 12F MM (50) OM4 NR</t>
  </si>
  <si>
    <t>OPTICAL CABLE FIS-OPTIC-AS120 12F MM (50) OM4 NR</t>
  </si>
  <si>
    <t>CABLE OPTICO FIS-OPTIC-AS120 12F MM (50) OM4 NR</t>
  </si>
  <si>
    <t>CABO OPTICO CFOT-MM-EO 72F (62.5) COG (FIBER-LAN INDOOR/OUTDOOR)</t>
  </si>
  <si>
    <t>OPTICAL CABLE CFOT-MM-EO 72F (62.5) COG (FIBER-LAN INDOOR/OUTDOOR)</t>
  </si>
  <si>
    <t>CABLE OPTICO CFOT-MM-EO 72F (62.5) COG (FIBER-LAN INDOOR/OUTDOOR)</t>
  </si>
  <si>
    <t>CABO OPTICO CFOT-SM-UT 02F G-652D COG (OPTIC-LAN)</t>
  </si>
  <si>
    <t>OPTICAL CABLE CFOT-SM-UT 02F G-652D COG (OPTIC-LAN)</t>
  </si>
  <si>
    <t>CABLE OPTICO CFOT-SM-UT 02F G-652D COG (OPTIC-LAN)</t>
  </si>
  <si>
    <t>CABO OPTICO CFOA-SM-AS120-G 06F G-652D NR</t>
  </si>
  <si>
    <t>OPTICAL CABLE CFOA-SM-AS120-G 06F G-652D NR</t>
  </si>
  <si>
    <t>CABLE OPTICO CFOA-SM-AS120-G 06F G-652D NR</t>
  </si>
  <si>
    <t>CABO OPTICO CFOA-SM-AS200-S 48F G-652D TS NR (ABNT CL)</t>
  </si>
  <si>
    <t>OPTICAL CABLE CFOA-SM-AS200-S 48F G-652D TS NR (ABNT CL)</t>
  </si>
  <si>
    <t>CABLE OPTICO CFOA-SM-AS200-S 48F G-652D TS NR (ABNT CL)</t>
  </si>
  <si>
    <t>CABO OPTICO CFOI-SM-UB 24F COG AZ</t>
  </si>
  <si>
    <t>OPTICAL CABLE CFOI-SM-UB 24F COG AZ</t>
  </si>
  <si>
    <t>CABLE OPTICO CFOI-SM-UB 24F COG AZ</t>
  </si>
  <si>
    <t>ET02207</t>
  </si>
  <si>
    <t>a0A6100000blnmI</t>
  </si>
  <si>
    <t>CABO OPTICO CFOA-SM-LV-AS-CMO5KN-S 12F NR (ABNT)</t>
  </si>
  <si>
    <t>OPTICAL CABLE CFOA-SM-LV-AS-CMO5KN-S 24F RT (ABNT)</t>
  </si>
  <si>
    <t>CABLE OPTICO CFOA-SM-LV-AS-CMO5KN-S 24F RT (ABNT)</t>
  </si>
  <si>
    <t>CÓDIGO ESPELHO DE 17045119 RESERVADO - CABO OPTICO CFOA-SM-AS120-S 144F NR (ABNT)</t>
  </si>
  <si>
    <t>CABO OPTICO CFOI-SM-MF 12F LSZH AZ</t>
  </si>
  <si>
    <t>OPTICAL CABLE CFOI-SM-MF 12F LSZH AZ</t>
  </si>
  <si>
    <t>CABLE OPTICO CFOI-SM-MF 12F LSZH AZ</t>
  </si>
  <si>
    <t>ET03365</t>
  </si>
  <si>
    <t>a0A6100000blnzk</t>
  </si>
  <si>
    <t>CORDAO OPTICO COA-SM-MF-29-COG G-652D AZ</t>
  </si>
  <si>
    <t>OPTICAL CORD COA-SM-MF-29-COG G-652D AZ</t>
  </si>
  <si>
    <t>CORDON OPTICO COA-SM-MF-29-COG G-652D AZ</t>
  </si>
  <si>
    <t>ET01246</t>
  </si>
  <si>
    <t>a0A6100000blnfW</t>
  </si>
  <si>
    <t>CÓDIGO ESPELHO DE 17233000 RESERVADO - CABO OPTICO CFOA-MM-DDRU-S (50) 12F NR</t>
  </si>
  <si>
    <t>CÓDIGO ESPELHO DE 17333000 RESERVADO - CABO OPTICO CFOA-MM-DDRU-S (62.5) 12F NR</t>
  </si>
  <si>
    <t>CABO OPTICO CFOA-SM-DD-S 12F TS G-652D (ABNT CL)</t>
  </si>
  <si>
    <t>OPTICAL CABLE CFOA-SM-DD-S 12F TS G-652D (ABNT CL)</t>
  </si>
  <si>
    <t>CABLE OPTICO CFOA-SM-DD-S 12F TS G-652D (ABNT CL)</t>
  </si>
  <si>
    <t>CABO OPTICO CFOA-SM-DD-S 48F TS G-652D (ABNT CL)</t>
  </si>
  <si>
    <t>OPTICAL CABLE CFOA-SM-DD-S 48F TS G-652D (ABNT CL)</t>
  </si>
  <si>
    <t>CABLE OPTICO CFOA-SM-DD-S 48F TS G-652D (ABNT CL)</t>
  </si>
  <si>
    <t>CABO OPTICO CFOA-SM-DDR-G 12F G-652D (PFV) (ABNT)</t>
  </si>
  <si>
    <t>OPTICAL CABLE CFOA-SM-DDR-G 12F G-652D (PFV) (ABNT)</t>
  </si>
  <si>
    <t>CABLE OPTICO CFOA-SM-DDR-G 12F G-652D (PFV) (ABNT)</t>
  </si>
  <si>
    <t>CABO OPTICO CFOA-SM-DD-S 144F G-652D (ABNT CL)</t>
  </si>
  <si>
    <t>OPTICAL CABLE CFOA-SM-DD-S 144F G-652D (ABNT CL)</t>
  </si>
  <si>
    <t>CABLE OPTICO CFOA-SM-DD-S 144F G-652D (ABNT CL)</t>
  </si>
  <si>
    <t>COD RESERVADO - ESPELHO 28770034 CABO OPTICO FIBER-LAN INDOOR 24F SM G-652D AM LSZH</t>
  </si>
  <si>
    <t>CABO OPTICO CFOA-SM-LV-AS-CMO20KN-S-36F NR (ABNT)</t>
  </si>
  <si>
    <t>OPTICAL CABLE CFOA-SM-LV-AS-CMO20KN-S-36F NR (ABNT)</t>
  </si>
  <si>
    <t>CABLE OPTICO CFOA-SM-LV-AS-CMO20KN-S-36F NR (ABNT)</t>
  </si>
  <si>
    <t>CÓDIGO ESPELHO DE 17718038 RESERVADO - CABO OPTICO CFOA-SM-DDR-S 12F G-652D (PFV) LSZH (4F/T)</t>
  </si>
  <si>
    <t>CABO OPTICO CFOA-SM-DPE-G 12F G-652D (CCD) (ABNT CL)</t>
  </si>
  <si>
    <t>OPTICAL CABLE CFOA-SM-DPE-G 12F G-652D (CCD) (ABNT CL)</t>
  </si>
  <si>
    <t>CABLE OPTICO CFOA-SM-DPE-G 12F G-652D (CCD) (ABNT CL)</t>
  </si>
  <si>
    <t>ET02847</t>
  </si>
  <si>
    <t>a0A6100000blnty</t>
  </si>
  <si>
    <t>CABO OPTICO CFOA-SM-AS80-G 04F G-652D NR</t>
  </si>
  <si>
    <t>OPTICAL CABLE CFOA-SM-AS80-G 04F G-652D NR</t>
  </si>
  <si>
    <t>CABLE OPTICO CFOA-SM-AS80-G 04F G-652D NR</t>
  </si>
  <si>
    <t>CABO OPTICO CFOA-SM-AS200-G 24F G-652D RC (ABNT)</t>
  </si>
  <si>
    <t>OPTICAL CABLE CFOA-SM-AS200-G 24F G-652D RC (ABNT)</t>
  </si>
  <si>
    <t>CABLE OPTICO CFOA-SM-AS200-G 24F G-652D RC (ABNT)</t>
  </si>
  <si>
    <t>CABO OPTICO CFOA-SM-AS80-S 36F G-652D TS NR (ABNT CL)</t>
  </si>
  <si>
    <t>OPTICAL CABLE CFOA-SM-AS80-S 36F G-652D TS NR (ABNT CL)</t>
  </si>
  <si>
    <t>CABLE OPTICO CFOA-SM-AS80-S 36F G-652D TS NR (ABNT CL)</t>
  </si>
  <si>
    <t>CABO OPTICO CFOA-SM-AS200-S 72F G-652D TS NR (ABNT CL)</t>
  </si>
  <si>
    <t>OPTICAL CABLE CFOA-SM-AS200-S 72F G-652D TS NR (ABNT CL)</t>
  </si>
  <si>
    <t>CABLE OPTICO CFOA-SM-AS200-S 72F G-652D TS NR (ABNT CL)</t>
  </si>
  <si>
    <t>CABO OPTICO CFOA-SM-AS80-S 24F G-652D TS RC (ABNT CL)</t>
  </si>
  <si>
    <t>OPTICAL CABLE CFOA-SM-AS80-S 24F G-652D TS RC (ABNT CL)</t>
  </si>
  <si>
    <t>CABLE OPTICO CFOA-SM-AS80-S 24F G-652D TS RC (ABNT CL)</t>
  </si>
  <si>
    <t>CABO OPTICO CFOI-SM-UB 24F G-652D COG AZ</t>
  </si>
  <si>
    <t>OPTICAL CABLE CFOI-SM-UB 24F G-652D COG AZ</t>
  </si>
  <si>
    <t>CABLE OPTICO CFOI-SM-UB 24F G-652D COG AZ</t>
  </si>
  <si>
    <t>CABO OPTICO CFOA-SM-DE-G 12F G-652D (ABNT CL)</t>
  </si>
  <si>
    <t>OPTICAL CABLE CFOA-SM-DE-G 12F G-652D (ABNT CL)</t>
  </si>
  <si>
    <t>CABLE OPTICO CFOA-SM-DE-G 12F G-652D (ABNT CL)</t>
  </si>
  <si>
    <t>CABO OPTICO CFOA-SM-ARD-G 36F G-652D (ABNT CL)</t>
  </si>
  <si>
    <t>OPTICAL CABLE CFOA-SM-ARD-G 36F G-652D (ABNT CL)</t>
  </si>
  <si>
    <t>CABLE OPTICO CFOA-SM-ARD-G 36F G-652D (ABNT CL)</t>
  </si>
  <si>
    <t>CABO OPTICO CFOA-SM-ARD-G 72F G-652D (ABNT CL)</t>
  </si>
  <si>
    <t>OPTICAL CABLE CFOA-SM-ARD-G 72F G-652D (ABNT CL)</t>
  </si>
  <si>
    <t>CABLE OPTICO CFOA-SM-ARD-G 72F G-652D (ABNT CL)</t>
  </si>
  <si>
    <t>CABO OPTICO CFOA-SM-DPE-G 24F G-652D (CCD) (ABNT CL)</t>
  </si>
  <si>
    <t>OPTICAL CABLE CFOA-SM-DPE-G 24F G-652D (CCD) (ABNT CL)</t>
  </si>
  <si>
    <t>CABLE OPTICO CFOA-SM-DPE-G 24F G-652D (CCD) (ABNT CL)</t>
  </si>
  <si>
    <t>CABO OPTICO CFOA-SM-AS80-S 12F TS RC (G-652D)</t>
  </si>
  <si>
    <t>OPTICAL CABLE CFOA-SM-AS80-S 12F TS RC (G-652D)</t>
  </si>
  <si>
    <t>CABLE OPTICO CFOA-SM-AS80-S 12F TS RC (G-652D)</t>
  </si>
  <si>
    <t>CABO OPTICO CFOA-SM-AS200-S 12F G-652D NR (ABNT)</t>
  </si>
  <si>
    <t>CABO OPTICO CFOA-SM-DDR-G 144F (PFV) (ABNT CL)</t>
  </si>
  <si>
    <t>OPTICAL CABLE CFOA-SM-DDR-G 144F (PFV) (ABNT CL)</t>
  </si>
  <si>
    <t>CABLE OPTICO CFOA-SM-DDR-G 144F (PFV) (ABNT CL)</t>
  </si>
  <si>
    <t>RESERVADO CABO OPTICO CFOA-NZD-AS200-S 5.0KN 24F G-655C NR (NZD LA) STP AZ</t>
  </si>
  <si>
    <t>CABO OPTICO CFOA-SM-DD-G 48F (ABNT CL)</t>
  </si>
  <si>
    <t>OPTICAL CABLE CFOA-SM-DD-G 48F (ABNT CL)</t>
  </si>
  <si>
    <t>CABLE OPTICO CFOA-SM-DD-G 48F (ABNT CL)</t>
  </si>
  <si>
    <t>CABO OPTICO CFOA-SM-DD-G 144F (ABNT CL)</t>
  </si>
  <si>
    <t>OPTICAL CABLE CFOA-SM-DD-G 144F (ABNT CL)</t>
  </si>
  <si>
    <t>CABLE OPTICO CFOA-SM-DD-G 144F (ABNT CL)</t>
  </si>
  <si>
    <t>CÓDIGO ESPELHO DE 28070051 RESERVADO - CABO OPTICO FIBER-LAN INDOOR 02F SM AZ LSZH</t>
  </si>
  <si>
    <t>CÓDIGO ESPELHO RESERVADO - CABO OPTICO FIBER-LAN INDOOR 144F SM AZ COG</t>
  </si>
  <si>
    <t>CABO OPTICO CFOA-MM-DDR-S 144F (50) TS (PFV)</t>
  </si>
  <si>
    <t>OPTICAL CABLE CFOA-MM-DDR-S 144F (50) TS (PFV)</t>
  </si>
  <si>
    <t>CABLE OPTICO CFOA-MM-DDR-S 144F (50) TS (PFV)</t>
  </si>
  <si>
    <t>CABO OPTICO CFOT-MM-EO 04F (50) OM3 LSZH (FIBER-LAN INDOOR/OUTDOOR)</t>
  </si>
  <si>
    <t>OPTICAL CABLE CFOT-MM-EO 04F (50) OM3 LSZH (FIBER-LAN INDOOR/OUTDOOR)</t>
  </si>
  <si>
    <t>CABLE OPTICO CFOT-MM-EO 04F (50) OM3 LSZH (FIBER-LAN INDOOR/OUTDOOR)</t>
  </si>
  <si>
    <t>CABO OPTICO CFOA-MM-DDR-S 144F (50) TS (PFV) LSZH</t>
  </si>
  <si>
    <t>OPTICAL CABLE CFOA-MM-DDR-S 144F (50) TS (PFV) LSZH</t>
  </si>
  <si>
    <t>CABLE OPTICO CFOA-MM-DDR-S 144F (50) TS (PFV) LSZH</t>
  </si>
  <si>
    <t>CORDAO OPTICO COA-MM-DP-16 LSZH MM62.5 LA</t>
  </si>
  <si>
    <t>OPTICAL CORD COA-MM-DP-16 LSZH MM62.5 LA</t>
  </si>
  <si>
    <t>CORDON OPTICO COA-MM-DP-16 LSZH MM62.5 LA</t>
  </si>
  <si>
    <t>CABO OPTICO OPTIC-LAN-AR 06F SM G-652D NR</t>
  </si>
  <si>
    <t>OPTICAL CABLE OPTIC-LAN-AR 06F SM G-652D NR</t>
  </si>
  <si>
    <t>CABLE OPTICO OPTIC-LAN-AR 06F SM G-652D NR</t>
  </si>
  <si>
    <t>CABO OPTICO CFOA-SM-LV-AS-CMO10KN-S 18F RC</t>
  </si>
  <si>
    <t>OPTICAL CABLE CFOA-SM-LV-AS-CMO10KN-S 18F RC</t>
  </si>
  <si>
    <t>CABLE OPTICO CFOA-SM-LV-AS-CMO10KN-S 18F RC</t>
  </si>
  <si>
    <t>CABO OPTICO CFOT-SM-EO 02F LSZH (FIBER-LAN INDOOR/OUTDOOR)</t>
  </si>
  <si>
    <t>OPTICAL CABLE CFOT-SM-EO 02F LSZH (FIBER-LAN INDOOR/OUTDOOR)</t>
  </si>
  <si>
    <t>CABLE OPTICO CFOT-SM-EO 02F LSZH (FIBER-LAN INDOOR/OUTDOOR)</t>
  </si>
  <si>
    <t>CÓDIGO ESPELHO DE 28075006 RESERVADO - CABO OPTICO FIBER-LAN INDOOR 12F SM G-652D AZ LSZH</t>
  </si>
  <si>
    <t>CABO OPTICO CFOA-MM-ARD-G 72F (50) (FIS-OPTIC-AR)</t>
  </si>
  <si>
    <t>OPTICAL CABLE CFOA-MM-ARD-G 72F (50) (FIS-OPTIC-AR)</t>
  </si>
  <si>
    <t>CABLE OPTICO CFOA-MM-ARD-G 72F (50) (FIS-OPTIC-AR)</t>
  </si>
  <si>
    <t>ET00856</t>
  </si>
  <si>
    <t>a0A6100000blnf2</t>
  </si>
  <si>
    <t>CÓDIGO ESPELHO DE 17017050 RESERVADO - CABO OPTICO CFOA-SM-DDR-G 48F G-652D (PFV) RC (ABNT)</t>
  </si>
  <si>
    <t>CÓDIGO ESPELHO DE 17017052 RESERVADO - CABO OPTICO CABO OPTICO CFOA-SM-DDR-G 72F (PFV) RC (ABNT)</t>
  </si>
  <si>
    <t>CÓDIGO ESPELHO DE 17040170 RESERVADO -CABO OPTICO CFOA-SM-AS120-RA 12F RC</t>
  </si>
  <si>
    <t>CABO OPTICO CFOA-SM-DD-S 288F TS G-652D (ABNT CL)</t>
  </si>
  <si>
    <t>OPTICAL CABLE CFOA-SM-DD-S 288F TS G-652D (ABNT CL)</t>
  </si>
  <si>
    <t>CABLE OPTICO CFOA-SM-DD-S 288F TS G-652D (ABNT CL)</t>
  </si>
  <si>
    <t>CÓDIGO ESPELHO DE 17719012 RESERVADO - CABO OPTICO CFOA-SM-DD-S 12F G-652D RC (ABNT)</t>
  </si>
  <si>
    <t>COD RESERVADO ESPELHO 17736012 CABO OPTICO CFOA-SM-ARE-G 12F G-652D LSZH</t>
  </si>
  <si>
    <t>OPTICAL CABLE CFOA-SM-AS200-S 12F G-652D NR (ABNT)</t>
  </si>
  <si>
    <t>CABLE OPTICO CFOA-SM-AS200-S 12F G-652D NR (ABNT)</t>
  </si>
  <si>
    <t>CABO OPTICO CFOA-SM-AS80-S 96F TS RC (G-652D)</t>
  </si>
  <si>
    <t>OPTICAL CABLE CFOA-SM-AS80-S 96F TS RC (G-652D)</t>
  </si>
  <si>
    <t>CABLE OPTICO CFOA-SM-AS80-S 96F TS RC (G-652D)</t>
  </si>
  <si>
    <t>CABO OPTICO CFOA-SM-AS80-S 96F TS NR (G-652D)</t>
  </si>
  <si>
    <t>OPTICAL CABLE CFOA-SM-AS80-S 96F TS NR (G-652D)</t>
  </si>
  <si>
    <t>CABLE OPTICO CFOA-SM-AS80-S 96F TS NR (G-652D)</t>
  </si>
  <si>
    <t>CABO OPTICO CFOI-SM-UB 72F TS LSZH AZ</t>
  </si>
  <si>
    <t>OPTICAL CABLE CFOI-SM-UB 72F TS LSZH AZ</t>
  </si>
  <si>
    <t>CABLE OPTICO CFOI-SM-UB 72F TS LSZH AZ</t>
  </si>
  <si>
    <t>ET02787</t>
  </si>
  <si>
    <t>a0A6100000blntE</t>
  </si>
  <si>
    <t>CÓDIGO ESPELHO DE 28317030 RESERVADO - CABO OPTICO CFOA-MM-DDR-G 04F (50) OM3 (PFV) 10 GIGABIT</t>
  </si>
  <si>
    <t>CABO OPTICO CFOI-SM-EO 12F G-652D LSZH AM (FIBER-LAN INDOOR)</t>
  </si>
  <si>
    <t>OPTICAL CABLE CFOI-SM-EO 12F G-652D LSZH AM (FIBER-LAN INDOOR)</t>
  </si>
  <si>
    <t>CABLE OPTICO CFOI-SM-EO 12F G-652D LSZH AM (FIBER-LAN INDOOR)</t>
  </si>
  <si>
    <t>CABO OPTICO CFOA-SM-AS80-S 36F TS RC (ABNT CL)</t>
  </si>
  <si>
    <t>OPTICAL CABLE CFOA-SM-AS80-S 36F TS RC (ABNT CL)</t>
  </si>
  <si>
    <t>CABLE OPTICO CFOA-SM-AS80-S 36F TS RC (ABNT CL)</t>
  </si>
  <si>
    <t>CABO OPTICO CFOT-MM-UB 72F (62.5) COG</t>
  </si>
  <si>
    <t>OPTICAL CABLE CFOT-MM-UB 72F (62.5) COG</t>
  </si>
  <si>
    <t>CABLE OPTICO CFOT-MM-UB 72F (62.5) COG</t>
  </si>
  <si>
    <t>CABO OPTICO CFOA-SM-AS120-G 24F G-652D NR (ABNT CL)</t>
  </si>
  <si>
    <t>OPTICAL CABLE CFOA-SM-AS120-G 24F G-652D NR (ABNT CL)</t>
  </si>
  <si>
    <t>CABLE OPTICO CFOA-SM-AS120-G 24F G-652D NR (ABNT CL)</t>
  </si>
  <si>
    <t>CÓDIGO ESPELHO DE 28320028 RESERVADO - CORDAO OPTICO COA-MM-DP-16-COG MM50 AM</t>
  </si>
  <si>
    <t>CÓDIGO ESPELHO DE 28320042 RESERVADO - CORDAO OPTICO COA-MM-DP-16-COG MM62.5 LA</t>
  </si>
  <si>
    <t>CABO OPTICO CFOT-MM-EO 72F (50) COG (FIBER-LAN INDOOR/OUTDOOR)</t>
  </si>
  <si>
    <t>OPTICAL CABLE CFOT-MM-EO 72F (50) COG (FIBER-LAN INDOOR/OUTDOOR)</t>
  </si>
  <si>
    <t>CABLE OPTICO CFOT-MM-EO 72F (50) COG (FIBER-LAN INDOOR/OUTDOOR)</t>
  </si>
  <si>
    <t>CABO OPTICO CFOT-SM-UT 04F G-652D LSZH (OPTIC-LAN)</t>
  </si>
  <si>
    <t>OPTICAL CABLE CFOT-SM-UT 04F G-652D LSZH (OPTIC-LAN)</t>
  </si>
  <si>
    <t>CABLE OPTICO CFOT-SM-UT 04F G-652D LSZH (OPTIC-LAN)</t>
  </si>
  <si>
    <t>CABO OPTICO CFOT-SM-EO 72F COG (FIBER-LAN INDOOR/OUTDOOR)</t>
  </si>
  <si>
    <t>OPTICAL CABLE CFOT-SM-EO 72F COG (FIBER-LAN INDOOR/OUTDOOR)</t>
  </si>
  <si>
    <t>CABLE OPTICO CFOT-SM-EO 72F COG (FIBER-LAN INDOOR/OUTDOOR)</t>
  </si>
  <si>
    <t>CÓDIGO ESPELHO DE 28220060 RESERVADO - CORDAO OPTICO COA-MM-MF-18-COG MM50 LA</t>
  </si>
  <si>
    <t>CABO OPTICO CFOA-MM-DDR-S 144F (62.5) TS (PFV) LSZH</t>
  </si>
  <si>
    <t>OPTICAL CABLE CFOA-MM-DDR-S 144F (62.5) TS (PFV) LSZH</t>
  </si>
  <si>
    <t>CABLE OPTICO CFOA-MM-DDR-S 144F (62.5) TS (PFV) LSZH</t>
  </si>
  <si>
    <t>CÓDIGO ESPELHO DE 17016018 RESERVADO - CABO OPTICO CFOA-SM-DD-S 144F TS RC</t>
  </si>
  <si>
    <t>CABO OPTICO CFOA-SM-DDR-G 04F G-652D (PFV) RC</t>
  </si>
  <si>
    <t>OPTICAL CABLE CFOA-SM-DDR-G 04F G-652D (PFV) RC</t>
  </si>
  <si>
    <t>CABLE OPTICO CFOA-SM-DDR-G 04F G-652D (PFV) RC</t>
  </si>
  <si>
    <t>RESERVADO CABO OPTICO (PR0-001-191-0273) - EZ-Bend 3.0 Ruggedized Drop cable - Nylon PR (IR30-001C-DRW-4-NYL)</t>
  </si>
  <si>
    <t>CABO OPTICO CFOA-SM-DDR-S 288F G-652D TS (PFV) LSZH (ABNT CL)</t>
  </si>
  <si>
    <t>OPTICAL CABLE CFOA-SM-DDR-S 288F G-652D TS (PFV) LSZH (ABNT CL)</t>
  </si>
  <si>
    <t>CABLE OPTICO CFOA-SM-DDR-S 288F G-652D TS (PFV) LSZH (ABNT CL)</t>
  </si>
  <si>
    <t>CABO OPTICO CFOA-MM-DDR-S 144F (62.5) TS (PFV)</t>
  </si>
  <si>
    <t>OPTICAL CABLE CFOA-MM-DDR-S 144F (62.5) TS (PFV)</t>
  </si>
  <si>
    <t>CABLE OPTICO CFOA-MM-DDR-S 144F (62.5) TS (PFV)</t>
  </si>
  <si>
    <t>CÓDIGO ESPELHO DE 28906450 RESERVADO -  CABO OPTICO CFOA-MM(50)-AS F8 04 COG</t>
  </si>
  <si>
    <t>CÓDIGO ESPELHO DE 28906451 RESERVADO - CABO OPTICO CFOA-MM(50)-FRP-AS80 04F RC (FIS-OPTIC AS80)</t>
  </si>
  <si>
    <t>CABO OPTICO CFOA-SM-DDR-S 144F TS (PFV) LSZH</t>
  </si>
  <si>
    <t>OPTICAL CABLE CFOA-SM-DDR-S 144F TS (PFV) LSZH</t>
  </si>
  <si>
    <t>CABLE OPTICO CFOA-SM-DDR-S 144F TS (PFV) LSZH</t>
  </si>
  <si>
    <t>CABO OPTICO CFOA-SM-DE-G 72F (ABNT CL)</t>
  </si>
  <si>
    <t>OPTICAL CABLE CFOA-SM-DE-G 72F (ABNT CL)</t>
  </si>
  <si>
    <t>CABLE OPTICO CFOA-SM-DE-G 72F (ABNT CL)</t>
  </si>
  <si>
    <t>CABO OPTICO CFOA-SM-ARE-S 144F TS</t>
  </si>
  <si>
    <t>OPTICAL CABLE CFOA-SM-ARE-S 144F TS</t>
  </si>
  <si>
    <t>CABLE OPTICO CFOA-SM-ARE-S 144F TS</t>
  </si>
  <si>
    <t>CÓDIGO ESPELHO DE 17040862 RESERVADO - CABO OPTICO CFOA-SM-AS80-G 36F NR (CATV 6F/T)</t>
  </si>
  <si>
    <t>CABO OPTICO CFOA-SM-AS80-S 60F NR (EXP)</t>
  </si>
  <si>
    <t>OPTICAL CABLE CFOA-SM-AS80-S 60F NR (EXP)</t>
  </si>
  <si>
    <t>CABLE OPTICO CFOA-SM-AS80-S 60F NR (EXP)</t>
  </si>
  <si>
    <t>CABO OPTICO CFOT-MM-UB 72F (50) OM3 COG</t>
  </si>
  <si>
    <t>OPTICAL CABLE CFOT-MM-UB 72F (50) OM3 COG</t>
  </si>
  <si>
    <t>CABLE OPTICO CFOT-MM-UB 72F (50) OM3 COG</t>
  </si>
  <si>
    <t>CABO OPTICO CFOA-SM-DE-G 72F G-652D (ABNT CL)</t>
  </si>
  <si>
    <t>OPTICAL CABLE CFOA-SM-DE-G 72F G-652D (ABNT CL)</t>
  </si>
  <si>
    <t>CABLE OPTICO CFOA-SM-DE-G 72F G-652D (ABNT CL)</t>
  </si>
  <si>
    <t>CABO OPTICO CFOA-SM-ARD-G 18F G-652D</t>
  </si>
  <si>
    <t>OPTICAL CABLE CFOA-SM-ARD-G 18F G-652D</t>
  </si>
  <si>
    <t>CABLE OPTICO CFOA-SM-ARD-G 18F G-652D</t>
  </si>
  <si>
    <t>COD RESERVADO ESPELHO 17736013 CABO OPTICO CFOA-SM-ARE-G 48F G-652D LSZH</t>
  </si>
  <si>
    <t>CABO OPTICO CFOA-SM-AS80-S 24F TS RC (G-652D)</t>
  </si>
  <si>
    <t>OPTICAL CABLE CFOA-SM-AS80-S 24F TS RC (G-652D)</t>
  </si>
  <si>
    <t>CABLE OPTICO CFOA-SM-AS80-S 24F TS RC (G-652D)</t>
  </si>
  <si>
    <t>CABO OPTICO CFOA-SM-AS80-S 48F G-652D TS NR (ABNT CL)</t>
  </si>
  <si>
    <t>OPTICAL CABLE CFOA-SM-AS80-S 48F G-652D TS NR (ABNT CL)</t>
  </si>
  <si>
    <t>CABLE OPTICO CFOA-SM-AS80-S 48F G-652D TS NR (ABNT CL)</t>
  </si>
  <si>
    <t>CABO OPTICO CFOA-SM-AS80-S 12F G-652D TS NR (ABNT CL)</t>
  </si>
  <si>
    <t>OPTICAL CABLE CFOA-SM-AS80-S 12F G-652D TS NR (ABNT CL)</t>
  </si>
  <si>
    <t>CABLE OPTICO CFOA-SM-AS80-S 12F G-652D TS NR (ABNT CL)</t>
  </si>
  <si>
    <t>CÓDIGO ESPELHO DE 17719015 RESERVADO - CABO OPTICO CFOA-SM-DD-S 48F G-652D RC (ABNT)</t>
  </si>
  <si>
    <t>CABO OPTICO CFOA-SM-DE-G 18F G-652D</t>
  </si>
  <si>
    <t>OPTICAL CABLE CFOA-SM-DE-G 18F G-652D</t>
  </si>
  <si>
    <t>CABLE OPTICO CFOA-SM-DE-G 18F G-652D</t>
  </si>
  <si>
    <t>CABO OPTICO CFOA-SM-ARD-G 12F G-652D (ABNT CL)</t>
  </si>
  <si>
    <t>OPTICAL CABLE CFOA-SM-ARD-G 12F G-652D (ABNT CL)</t>
  </si>
  <si>
    <t>CABLE OPTICO CFOA-SM-ARD-G 12F G-652D (ABNT CL)</t>
  </si>
  <si>
    <t>CABO OPTICO CFOA-SM-AS120-G 72F G-652D NR (ABNT CL)</t>
  </si>
  <si>
    <t>OPTICAL CABLE CFOA-SM-AS120-G 72F G-652D NR (ABNT CL)</t>
  </si>
  <si>
    <t>CABLE OPTICO CFOA-SM-AS120-G 72F G-652D NR (ABNT CL)</t>
  </si>
  <si>
    <t>CABO OPTICO CFOI-SM-UB 144F G-652D COG AZ</t>
  </si>
  <si>
    <t>OPTICAL CABLE CFOI-SM-UB 144F G-652D COG AZ</t>
  </si>
  <si>
    <t>CABLE OPTICO CFOI-SM-UB 144F G-652D COG AZ</t>
  </si>
  <si>
    <t>CÓDIGO ESPELHO DE 17510013 RESERVADO - CABO OPTICO CFOA-NZD-DD-G 72F (ABNT CL)</t>
  </si>
  <si>
    <t>CABO OPTICO CFOA-NZD-AS80-G 72F RC (ABNT)</t>
  </si>
  <si>
    <t>OPTICAL CABLE CFOA-NZD-AS80-G 72F RC (ABNT)</t>
  </si>
  <si>
    <t>CABLE OPTICO CFOA-NZD-AS80-G 72F RC (ABNT)</t>
  </si>
  <si>
    <t>CÓDIGO ESPELHO DE 17541008 RESERVADO - CABO OPTICO CFOA-NZD-AS80-G 36F NR (ABNT CL)</t>
  </si>
  <si>
    <t>CABO OPTICO CFOA-SM-DD-S 36F TS G-652D (ABNT CL)</t>
  </si>
  <si>
    <t>OPTICAL CABLE CFOA-SM-DD-S 36F TS G-652D (ABNT CL)</t>
  </si>
  <si>
    <t>CABLE OPTICO CFOA-SM-DD-S 36F TS G-652D (ABNT CL)</t>
  </si>
  <si>
    <t>CÓDIGO ESPELHO DE 17716009 RESERVADO - CABO OPTICO CFOA-SM-DD-S 12F TS RC (G-652D)</t>
  </si>
  <si>
    <t>CÓDIGO ESPELHO DE 17719013 RESERVADO - CABO OPTICO CFOA-SM-DD-S 24F G-652D RC (ABNT)</t>
  </si>
  <si>
    <t>CABO OPTICO CFOA-SM-DDR-S 144F G-652D (PFV) LSZH (ABNT CL)</t>
  </si>
  <si>
    <t>CABO OPTICO CFOA-SM-AS80-S 24F G-652D TS NR (ABNT CL)</t>
  </si>
  <si>
    <t>OPTICAL CABLE CFOA-SM-AS80-S 24F G-652D TS NR (ABNT CL)</t>
  </si>
  <si>
    <t>CABLE OPTICO CFOA-SM-AS80-S 24F G-652D TS NR (ABNT CL)</t>
  </si>
  <si>
    <t>CABO OPTICO CFOA-SM-AS80-S 12F G-652D TS RC (ABNT CL)</t>
  </si>
  <si>
    <t>OPTICAL CABLE CFOA-SM-AS80-S 12F G-652D TS RC (ABNT CL)</t>
  </si>
  <si>
    <t>CABLE OPTICO CFOA-SM-AS80-S 12F G-652D TS RC (ABNT CL)</t>
  </si>
  <si>
    <t>CABO OPTICO CFOI-SM-UB 06F G-652D COG AZ</t>
  </si>
  <si>
    <t>OPTICAL CABLE CFOI-SM-UB 06F G-652D COG AZ</t>
  </si>
  <si>
    <t>CABLE OPTICO CFOI-SM-UB 06F G-652D COG AZ</t>
  </si>
  <si>
    <t>CABO OPTICO CFOA-SM-DD-G 48F RC</t>
  </si>
  <si>
    <t>OPTICAL CABLE CFOA-SM-DD-G 48F RC</t>
  </si>
  <si>
    <t>CABLE OPTICO CFOA-SM-DD-G 48F RC</t>
  </si>
  <si>
    <t>CABO OPTICO CFOA-SM-ARD-S 36F G-652D</t>
  </si>
  <si>
    <t>OPTICAL CABLE CFOA-SM-ARD-S 36F G-652D</t>
  </si>
  <si>
    <t>CABLE OPTICO CFOA-SM-ARD-S 36F G-652D</t>
  </si>
  <si>
    <t>ET00966</t>
  </si>
  <si>
    <t>a0A6100000blnf9</t>
  </si>
  <si>
    <t>CÓDIGO ESPELHO DE 17033000 RESERVADO - CABO OPTICO CFOA-SM-DDRU-S 12F NR</t>
  </si>
  <si>
    <t>CABO OPTICO CFOA-SM-AS80-S 48F TS NR (ABNT CL)</t>
  </si>
  <si>
    <t>CÓDIGO ESPELHO DE 28220059 RESERVADO - CORDAO OPTICO COA-MM-MTF-12F-30-LSZH (50) 10 GIGABIT OM3 AQ</t>
  </si>
  <si>
    <t>CABO OPTICO CFOT-MM-UB 72F (50) COG</t>
  </si>
  <si>
    <t>OPTICAL CABLE CFOT-MM-UB 72F (50) COG</t>
  </si>
  <si>
    <t>CABLE OPTICO CFOT-MM-UB 72F (50) COG</t>
  </si>
  <si>
    <t>RESERVADO CABO OPTICO CFOA-NZD/SM-DD-G 72F (24F G-655+48F G-652D) (ABNT CL)</t>
  </si>
  <si>
    <t>RESERVADO OPTICAL CABLE CFOA-NZD/SM-DD-G 72F (24F G-655+48F G-652D) (ABNT CL)</t>
  </si>
  <si>
    <t>RESERVADO CABLE OPTICO CFOA-NZD/SM-DD-G 72F (24F G-655+48F G-652D) (ABNT CL)</t>
  </si>
  <si>
    <t>CABO OPTICO CFOA-SM-DPE-G 72F G-652D (CCD) (ABNT CL)</t>
  </si>
  <si>
    <t>OPTICAL CABLE CFOA-SM-DPE-G 72F G-652D (CCD) (ABNT CL)</t>
  </si>
  <si>
    <t>CABLE OPTICO CFOA-SM-DPE-G 72F G-652D (CCD) (ABNT CL)</t>
  </si>
  <si>
    <t>CÓDIGO ESPELHO DE 17015089 RESERVADO -CABO OPTICO CFOA-SM-DD-S 24F LSZH</t>
  </si>
  <si>
    <t>CABO OPTICO CFOA-SM-AS80-G 144F NR (ABNT CL)</t>
  </si>
  <si>
    <t>OPTICAL CABLE CFOA-SM-AS80-G 144F NR (ABNT CL)</t>
  </si>
  <si>
    <t>CABLE OPTICO CFOA-SM-AS80-G 144F NR (ABNT CL)</t>
  </si>
  <si>
    <t>CABO OPTICO CFOA-SM-DDR-G 144F G-652D (PFV) (ABNT)</t>
  </si>
  <si>
    <t>OPTICAL CABLE CFOA-SM-DDR-G 144F G-652D (PFV) (ABNT)</t>
  </si>
  <si>
    <t>CABLE OPTICO CFOA-SM-DDR-G 144F G-652D (PFV) (ABNT)</t>
  </si>
  <si>
    <t>CABO OPTICO CFOA-SM-DER-G (PFV) 12F(ABNT)</t>
  </si>
  <si>
    <t>OPTICAL CABLE CFOA-SM-DER-G (PFV) 12F(ABNT)</t>
  </si>
  <si>
    <t>CABLE OPTICO CFOA-SM-DER-G (PFV) 12F(ABNT)</t>
  </si>
  <si>
    <t>SERVICE CABLE CONECTORIZADO 12F BLI-A/B G-657A SC-APC/SC-UPC 1.0D2/1.0D2 7.5M - UT - LSZH - AZUL</t>
  </si>
  <si>
    <t>CORDAO OPTICO FANOUT 12F SM G.652D LC-APC/MPO-APC(F) 0.7D2/3.0D3 - MTF - LSZH - ACQUA</t>
  </si>
  <si>
    <t>SERVICE CABLE CONECTORIZADO 12F OM4 LC-UPC/LC-UPC 1.0D2/1.0D2 69.0M - UT - LSZH - ACQUA (A - B)</t>
  </si>
  <si>
    <t>SERVICE CABLE CONECTORIZADO 01F BLI A/B G-657B SC-APC/SC-APC 80.0M -TIGHT - LSZH - BRANCO - D3.8</t>
  </si>
  <si>
    <t>CORDAO MONOFIBRA CONECTORIZADO SM G-652D SC-APC/SC-UPC 10.0M - COG - AMARELO - D3</t>
  </si>
  <si>
    <t>SERVICE CABLE CONECTORIZADO 12F SM G.652D MPO-UPC(M)/MPO-UPC(M) 0.8D3/0.8D3 15.0M - UT - LSZH - ACQUA - TIPO B</t>
  </si>
  <si>
    <t>CORDAO MONOFIBRA CONECTORIZADO SM LC-UPC/LC-UPC 4.0M - COG - AZUL</t>
  </si>
  <si>
    <t>SERVICE CABLE CONECTORIZADO 48F BLI-A/B G-657A MPO12-APC(M)/MPO12-APC(M) 0.8D3/0.8D3 25.0M - TS - LSZH - AZUL - TIPO B</t>
  </si>
  <si>
    <t>CORDAO MONOFIBRA CONECTORIZADO SM G-652D SC-APC/SC-APC 3.0M - COG - AMARELO - D3</t>
  </si>
  <si>
    <t>DGOI-C 72 (DISTRIBUIDOR GERAL OPTICO INTERNO CONECTORIZADO - 72 FO (0186-0024-7))</t>
  </si>
  <si>
    <t>DGOI-C 72 (INDOOR CONNECTORIZED OPTICAL DISTRIBUTION FRAME 72F (0186-0024-7))</t>
  </si>
  <si>
    <t>DGOI-C 72 (DISTRIBUIDOR GENERAL OPTICO INTERNO CONECTORIZADO 72F (0186-0024-7))</t>
  </si>
  <si>
    <t>ET02841</t>
  </si>
  <si>
    <t>a0A6100000blnts</t>
  </si>
  <si>
    <t>DIO BT72 72F SM LC-APC ABNT - COMPLETO</t>
  </si>
  <si>
    <t>DIO BT72 72F SM LC-UPC ABNT - COMPLETO</t>
  </si>
  <si>
    <t>DGO600 DISTRIBUIDOR GERAL OPTICO - SUB-RACK MODELO GPON 8 CARTOES 8 POSICOES</t>
  </si>
  <si>
    <t>(ITEM EM DESENVOLVIMENTO) SUPORTE PARA INSTALAÇÃO EM POSTE E EM PAREDE PARA FK-CEO-6M</t>
  </si>
  <si>
    <t>DGOI-C 144 (DISTRIBUIDOR GERAL OPTICO INTERNO CONECTORIZADO - 144 FO (0186-0036-0))</t>
  </si>
  <si>
    <t>DGOI-C 144 (INDOOR CONNECTORIZED GENERAL OPTICAL DISTRIBUTOR - 144 F (0186-0036-0))</t>
  </si>
  <si>
    <t>DGOI-C 144 (DISTRIBUIDOR GENERAL OPTICO INTERNO CONECTORIZADO - 144 FO (0186-0036-0))</t>
  </si>
  <si>
    <t>CORDAO DUPLEX CONECTORIZADO SM G-652D FC-UPC/LC-UPC 8.0M - COG - AMARELO</t>
  </si>
  <si>
    <t>CORDAO MONOFIBRA CONECTORIZADO SM LC-UPC/LC-UPC 8.0M - COG - AZUL</t>
  </si>
  <si>
    <t>CORDAO MONOFIBRA CONECTORIZADO SM SC-APC/SC-UPC 20.0M - COG - AZUL</t>
  </si>
  <si>
    <t>CORDAO MONOFIBRA CONECTORIZADO SM LC-UPC/SC-APC 22.0M - COG - AZUL</t>
  </si>
  <si>
    <t>CABO OPTICO CFOA-SM-ARD-G 144F</t>
  </si>
  <si>
    <t>OPTICAL CABLE CFOA-SM-ARD-G 144F</t>
  </si>
  <si>
    <t>CABLE OPTICO CFOA-SM-ARD-G 144F</t>
  </si>
  <si>
    <t>SERVICE CABLE CONECTORIZADO 01F SM BLI A/B G-657B SC-APC/SC-APC 60.0M - TIGHT - LSZH - BRANCO - D3.8</t>
  </si>
  <si>
    <t>TRUNK CABLE PRE-TERMINATED 01F SM BLI A/B G-657B SC-APC/SC-APC 60.0M - TIGHT - LSZH - WHITE - D3.8</t>
  </si>
  <si>
    <t>CABLE TRONCAL CONECTORIZADO 01F SM BLI A/B G-657B SC-APC/SC-APC 60.0M - TIGHT - LSZH - BLANCO - D3.8</t>
  </si>
  <si>
    <t>CORDAO MONOFIBRA CONECTORIZADO SM LC-UPC/LC-UPC 10.0M - COG - AZUL</t>
  </si>
  <si>
    <t>SERVICE CABLE CONECTORIZADO 01F BLI A/B G-657B SC-APC/SC-APC 70.0M -TIGHT - LSZH - BRANCO - D3.8</t>
  </si>
  <si>
    <t>CORDAO MONOFIBRA CONECTORIZADO SM SC-APC/SC-APC 1.0M - COG - AZUL</t>
  </si>
  <si>
    <t>FONTE DE ALIMENTAÇÃO PARA MODEM ÓPTICO PADRÃO NBR</t>
  </si>
  <si>
    <t>ANTENA PARABOLICA VAZADA, 1.425-1.535GHZ, 1.2M, 23DBI, SIMPLES POL, AEV 0.60M2, JUMPER N-MACHO 1.5M - ALG</t>
  </si>
  <si>
    <t>SERVICE CABLE CONECTORIZADO 12F SM BLI A/B G-657A LC-UPC/SC-UPC 1.0D2/1.0D2 89.0M - UT - LSZH - AZUL (A - B)</t>
  </si>
  <si>
    <t>TRUNK CABLE PRE-TERMINATED 12F SM BLI A/B G-657A LC-UPC/SC-UPC 1.0D2/1.0D2 89.0M - UT - LSZH - BLUE (A - B)</t>
  </si>
  <si>
    <t>CABLE TRONCAL CONECTORIZADO 12F SM BLI A/B G-657A LC-UPC/SC-UPC 1.0D2/1.0D2 89.0M - UT - LSZH - AZUL  (A - B)</t>
  </si>
  <si>
    <t>FONTE DE ALIMENTAÇÃO 12V/2A PARA MODEM ÓPTICO PADRÃO NBR/CE</t>
  </si>
  <si>
    <t>POWER SUPPLY ADAPTER STANDARD NBR/CE PARA OPTICAL MODEM</t>
  </si>
  <si>
    <t>FUENTE DE ALIMENTACION PARA MODEM ÓPTICO ESTANDAR NBR/CE</t>
  </si>
  <si>
    <t>ET03742</t>
  </si>
  <si>
    <t>a0A6100001fEB9c</t>
  </si>
  <si>
    <t>OFS CSP - WSE4S-002-SBCO-GRY-SCAUNC-F</t>
  </si>
  <si>
    <t>CORDAO DUPLEX CONECTORIZADO SM LC-APC/SC-APC 90.0M - COG - AZUL</t>
  </si>
  <si>
    <t>SERVICE CABLE CONECTORIZADO FANOUT 24F OM4 LC-APC/MPO12-UPC(M) 1.0D2/0.8D3 10.0M - TS - LSZH - ACQUA</t>
  </si>
  <si>
    <t>TRUNK CABLE PRE-TERMINATED FANOUT 24F OM4 LC-APC/MPO12-UPC(M) 1.0D2/0.8D2 10.0M - TS - LSZH - AQUA</t>
  </si>
  <si>
    <t>CABLE TRONCAL CONECTORIZADO FANOUT 24F OM4 LC-APC/MPO12-UPC(M) 1.0D2/0.8D2 10.0M - TS - LSZH - ACQUA</t>
  </si>
  <si>
    <t>CABO OPTICO CFOI-BLI-A/B-EO 06F LSZH AZ (FIBER-LAN INDOOR EZ!LUX)</t>
  </si>
  <si>
    <t>OPTICAL CABLE CFOI-BLI-A/B-EO 06F LSZH AZ (FIBER-LAN INDOOR EZ!LUX)</t>
  </si>
  <si>
    <t>CABLE OPTICO CFOI-BLI-A/B-EO 06F LSZH AZ (FIBER-LAN INDOOR EZ!LUX)</t>
  </si>
  <si>
    <t>ET03529</t>
  </si>
  <si>
    <t>a0A6100000blo1q</t>
  </si>
  <si>
    <t>CABO OPTICO CFOA-SM-DDR-G 06F (PFV) RC</t>
  </si>
  <si>
    <t>OPTICAL CABLE CFOA-SM-DDR-G 06F (PFV) RC</t>
  </si>
  <si>
    <t>CABLE OPTICO CFOA-SM-DDR-G 06F (PFV) RC</t>
  </si>
  <si>
    <t>CASSETE HDMPO 12F SM LC-UPC/MPO12-APC(M)</t>
  </si>
  <si>
    <t>ODF CASSETTE LGX 12F SM LC-UPC/MPO12-APC(M) - TYPE A - DIRECT</t>
  </si>
  <si>
    <t>ODF CASETE LGX 12F SM LC-UPC/MPO12-APC(M) - TIPO A - DIRECTO</t>
  </si>
  <si>
    <t>DIO CASSETE LGX 24F OM3 LC-UPC/MPO12-UPC(M) - TIPO A - DIRETO</t>
  </si>
  <si>
    <t>ODF CASSETTE LGX 24F OM3 LC-UPC/MPO12-UPC(M) - TYPE A - STRAIGHT</t>
  </si>
  <si>
    <t>ODF CASETE LGX 24F OM3 LC-UPC/MPO12-UPC(M) - TIPO A - DIRETO</t>
  </si>
  <si>
    <t>ET02958</t>
  </si>
  <si>
    <t>a0A6100000blnvG</t>
  </si>
  <si>
    <t>RESERVADO CABO OPTICO CFOAC-BLI-CD-01-AR-LSZH A1 PR - BOBINA 1000M (DROP COMPACTO FIG.8 LOW FRICTION)</t>
  </si>
  <si>
    <t>CABO OPTICO AT-3BE17NT-024-CMEA</t>
  </si>
  <si>
    <t>OPTICAL CABLE AT-3BE17NT-024-CMEA</t>
  </si>
  <si>
    <t>CABLE OPTICO AT-3BE17NT-024-CMEA</t>
  </si>
  <si>
    <t>CABO OPTICO AT-3BE52YT-048-LSZH</t>
  </si>
  <si>
    <t>OPTICAL CABLE AT-3BE52YT-048-LSZH</t>
  </si>
  <si>
    <t>CABLE OPTICO AT-3BE52YT-048-LSZH</t>
  </si>
  <si>
    <t>CABO OPTICO CFOT-SM/MM-UB 72F (48F SM G-652D + 24F MM 62.5) COG</t>
  </si>
  <si>
    <t>OPTICAL CABLE CFOT-SM/MM-UB 72F (48F SM G-652D + 24F MM 62.5) COG</t>
  </si>
  <si>
    <t>CABLE OPTICO CFOT-SM/MM-UB 72F (48F SM G-652D + 24F MM 62.5) COG</t>
  </si>
  <si>
    <t>CABO OPTICO CFOT-SM/MM-UB 36F (24F SM G-652D + 12F MM 62.5) COG</t>
  </si>
  <si>
    <t>OPTICAL CABLE CFOT-SM/MM-UB 36F (24F SM G-652D + 12F MM 62.5) COG</t>
  </si>
  <si>
    <t>CABLE OPTICO CFOT-SM/MM-UB 36F (24F SM G-652D + 12F MM 62.5) COG</t>
  </si>
  <si>
    <t>CABO OPTICO CFOT-SM-UB 36F G-652D COG</t>
  </si>
  <si>
    <t>OPTICAL CABLE CFOT-SM-UB 36F G-652D COG</t>
  </si>
  <si>
    <t>CABLE OPTICO CFOT-SM-UB 36F G-652D COG</t>
  </si>
  <si>
    <t>CABO OPTICO AT-3BE27DT-048-CMHB</t>
  </si>
  <si>
    <t>OPTICAL CABLE AT-3BE27DT-048-CMHB</t>
  </si>
  <si>
    <t>CABLE OPTICO AT-3BE27DT-048-CMHB</t>
  </si>
  <si>
    <t>CABO OPTICO AT-3BE27DT-048-CLFB</t>
  </si>
  <si>
    <t>OPTICAL CABLE AT-3BE27DT-048-CLFB</t>
  </si>
  <si>
    <t>CABLE OPTICO AT-3BE27DT-048-CLFB</t>
  </si>
  <si>
    <t>CABO OPTICO AT-3BE27DT-096-CMGB</t>
  </si>
  <si>
    <t>OPTICAL CABLE AT-3BE27DT-096-CMGB</t>
  </si>
  <si>
    <t>CABLE OPTICO AT-3BE27DT-096-CMGB</t>
  </si>
  <si>
    <t>CABO OPTICO AT-3BE27NT-048-CLDB</t>
  </si>
  <si>
    <t>OPTICAL CABLE AT-3BE27NT-048-CLDB</t>
  </si>
  <si>
    <t>CABLE OPTICO AT-3BE27NT-048-CLDB</t>
  </si>
  <si>
    <t>CABO OPTICO AT-3BE27NT-096-CLHB</t>
  </si>
  <si>
    <t>OPTICAL CABLE AT-3BE27NT-096-CLHB</t>
  </si>
  <si>
    <t>CABLE OPTICO AT-3BE27NT-096-CLHB</t>
  </si>
  <si>
    <t>CAIXA DE TERMINAÇÃO ÓPTICA FK-CTO-8MC (08 ADAPTADORES SC-APC BR)</t>
  </si>
  <si>
    <t>SLIMBOX DROP TERMINAL FK-CTO-8MC (08 SC-APC ADAPTERS WH)</t>
  </si>
  <si>
    <t>CAJA DE TERMINACION OPTICA FK-CTO-8MC (08 ADAPTADORES SC-APC BL)</t>
  </si>
  <si>
    <t>CABO OPTICO CFOT-SM/MM-UB 12F (06F SM G-652D + 06F MM 62.5) COG</t>
  </si>
  <si>
    <t>OPTICAL CABLE CFOT-SM/MM-UB 12F (06F SM G-652D + 06F MM 62.5) COG</t>
  </si>
  <si>
    <t>CABLE OPTICO CFOT-SM/MM-UB 12F (06F SM G-652D + 06F MM 62.5) COG</t>
  </si>
  <si>
    <t>CABO OPTICO AT-3BE27D6-012-CLEB</t>
  </si>
  <si>
    <t>OPTICAL CABLE AT-3BE27D6-012-CLEB</t>
  </si>
  <si>
    <t>CABLE OPTICO AT-3BE27D6-012-CLEB</t>
  </si>
  <si>
    <t>CABO OPTICO AT-3BE27D6-024-CLEB</t>
  </si>
  <si>
    <t>OPTICAL CABLE AT-3BE27D6-024-CLEB</t>
  </si>
  <si>
    <t>CABLE OPTICO AT-3BE27D6-024-CLEB</t>
  </si>
  <si>
    <t>CABO OPTICO AT-3BEN2TT-048</t>
  </si>
  <si>
    <t>OPTICAL CABLE AT-3BEN2TT-048</t>
  </si>
  <si>
    <t>CABLE OPTICO AT-3BEN2TT-048</t>
  </si>
  <si>
    <t>ET3433</t>
  </si>
  <si>
    <t>CABO OPTICO AT-3BE27DT-024-TMAB</t>
  </si>
  <si>
    <t>OPTICAL CABLE AT-3BE27DT-024-TMAB</t>
  </si>
  <si>
    <t>CABLE OPTICO AT-3BE27DT-024-TMAB</t>
  </si>
  <si>
    <t>CABO TRANSMISSAO DE DADOS GIGALAN U/UTP 23AWGX4P CAT.6 LSZH EUROCLASS B2ca-s1a,d1,a1 CZ (EXP)</t>
  </si>
  <si>
    <t>DATA CABLE GIGALAN U/UTP 23AWGX4P CAT.6 LSZH EUROCLASS B2ca-s1a,d1,a1 CZ (EXP)</t>
  </si>
  <si>
    <t>CABLE PARA TRANSMISION DE DATOS GIGALAN U/UTP 23AWGX4P CAT.6 LSZH EUROCLASS B2ca-s1a,d1,a1 CZ (EXP)</t>
  </si>
  <si>
    <t>ET03748</t>
  </si>
  <si>
    <t>a0A6100001fDtFF</t>
  </si>
  <si>
    <t>RESERVADO CABO OPTICO CFOAC-BLI-AS-EO-01-LSZH (DROP CIRCULAR)</t>
  </si>
  <si>
    <t>OPTICAL CABLE CFOAC-BLI-A/B-CM-01-CO-LSZH PR - BOBINA 1000M (DROP FAST COMPACTO)</t>
  </si>
  <si>
    <t>CABLE OPTICO CFOAC-BLI-A/B-CM-01-CO-LSZH PR - BOBINA 1000M (DROP FAST COMPACTO)</t>
  </si>
  <si>
    <t>RESERVADO CABO OPTICO CFOAC-BLI-A/B-CM-01-CO-LSZH PR - BOBINA 1000M (DROP FAST COMPACTO)</t>
  </si>
  <si>
    <t>CABO OPTICO OPGW CS1.031.122.N24 (CENTRUM 24F NZD J-7674R) 77MM2</t>
  </si>
  <si>
    <t>OPGW CABLE CS1.031.122.N24 (CENTRUM 24F NZD J-7674R) 77MM2</t>
  </si>
  <si>
    <t>CABLE OPTICO OPGW CS1.031.122.N24 (CENTRUM 24F NZD J-7674R) 77MM2</t>
  </si>
  <si>
    <t>CABO OPTICO CFOA-SM-LV-AS-CMO15KN-S 48F RT (ABNT)</t>
  </si>
  <si>
    <t>OPTICAL CABLE CFOA-SM-LV-AS-CMO15KN-S 48F RT (ABNT)</t>
  </si>
  <si>
    <t>CABLE OPTICO CFOA-SM-LV-AS-CMO15KN-S 48F RT (ABNT)</t>
  </si>
  <si>
    <t>SERVICE CABLE CONECTORIZADO 24F SM E2000-APC/E2000-APC 1.0D2/1.0D2 70.0M - TS - LSZH - AZUL</t>
  </si>
  <si>
    <t>TRUNK CABLE PRE-TERMINATED 24F SM E2000-APC/E2000-APC 1.0D2/1.0D2 70.0M - TS - LSZH - BLUE</t>
  </si>
  <si>
    <t>CABLE TRONCAL CONECTORIZADO 24F SM E2000-APC/E2000-APC 1.0D2/1.0D2 70.0M - TS - LSZH - AZUL</t>
  </si>
  <si>
    <t>ET 2814</t>
  </si>
  <si>
    <t>CORDAO DUPLEX CONECTORIZADO SM G-652D SC-APC/FC-APC 3.0M - LSZH - AMARELO</t>
  </si>
  <si>
    <t>DUPLEX OPTICAL PATCH CORD SM G-652D SC-APC/FC-APC 3.0M - LSZH - YELLOW</t>
  </si>
  <si>
    <t>CORDON DUPLEX CONECTORIZADO SM G-652D SC-APC/FC-APC 3.0M - LSZH - AMARILLO</t>
  </si>
  <si>
    <t>xxx</t>
  </si>
  <si>
    <t>CABO OPTICO CFOA-SM-DD-S 08F G-652D KP (4F/T) (F6.0254)</t>
  </si>
  <si>
    <t>OPTICAL CABLE CFOA-SM-DD-S 08F G-652D KP (4F/T) (F6.0254)</t>
  </si>
  <si>
    <t>CABLE OPTICO CFOA-SM-DD-S 08F G-652D KP (4F/T) (F6.0254)</t>
  </si>
  <si>
    <t>ET03686</t>
  </si>
  <si>
    <t>a0A6100001XopaN</t>
  </si>
  <si>
    <t>CABO OPTICO CFOA-SM-AS500-S 36F G-652D DC</t>
  </si>
  <si>
    <t>OPTICAL CABLE CFOA-SM-AS500-S 36F G-652D DC</t>
  </si>
  <si>
    <t>CABLE OPTICO CFOA-SM-AS500-S 36F G-652D DC</t>
  </si>
  <si>
    <t>ET03685</t>
  </si>
  <si>
    <t>CABO OPTICO CFOA-SM-DER-G 02F (PFV)</t>
  </si>
  <si>
    <t>OPTICAL CABLE CFOA-SM-DER-G 02F (PFV)</t>
  </si>
  <si>
    <t>CABLE OPTICO CFOA-SM-DER-G 02F (PFV)</t>
  </si>
  <si>
    <t>CABO OPTICO CFOA-MM-DDR-S 02F (50) TS (PFV)</t>
  </si>
  <si>
    <t>OPTICAL CABLE CFOA-MM-DDR-S 02F (50) TS (PFV)</t>
  </si>
  <si>
    <t>CABLE OPTICO CFOA-MM-DDR-S 02F (50) TS (PFV)</t>
  </si>
  <si>
    <t>CABO OPTICO CFOA-MM-DDR-S 04F (50) TS (PFV)</t>
  </si>
  <si>
    <t>OPTICAL CABLE CFOA-MM-DDR-S 04F (50) TS (PFV)</t>
  </si>
  <si>
    <t>CABLE OPTICO CFOA-MM-DDR-S 04F (50) TS (PFV)</t>
  </si>
  <si>
    <t>PATCH CORD U/UTP GIGALAN CAT.6 - CM - T568A/B - 8.0M - LARANJA</t>
  </si>
  <si>
    <t>U/UTP CAT.6 COPPER PATCH CORD GIGALAN - CM - T568A/B - 8.0M - ORANGE</t>
  </si>
  <si>
    <t>PATCH CORD U/UTP GIGALAN CAT.6 - CM - T568A/B - 8.0M - NARANJA</t>
  </si>
  <si>
    <t>CABO OPTICO AT-3BEN2TT-012</t>
  </si>
  <si>
    <t>OPTICAL CABLE AT-3BEN2TT-012</t>
  </si>
  <si>
    <t>CABLE OPTICO AT-3BEN2TT-012</t>
  </si>
  <si>
    <t>RACK FECHADO SERVIDOR  48U X 800MM X 1200MM - Vivo</t>
  </si>
  <si>
    <t>SERVER CABINET  48U X 800MM X 1200MM - Vivo</t>
  </si>
  <si>
    <t>RACK CERRADO SERVIDOR 48U X 800MM X 1200MM- Vivo</t>
  </si>
  <si>
    <t>RACK FECHADO TELECOM 48U X 800MM X 1200MM -  Vivo</t>
  </si>
  <si>
    <t>TELECOM CABINET 48U X 800MM X 1200MM -  Vivo</t>
  </si>
  <si>
    <t>RACK CERRADO TELECOM 48U X 800MM X 1200MM -  Vivo</t>
  </si>
  <si>
    <t>CORDAO DUPLEX CONECTORIZADO SM G-652D LC-UPC/SC-UPC 12.0M - COG - AMARELO</t>
  </si>
  <si>
    <t>DUPLEX OPTICAL PATCH CORD SM G-652D LC-UPC/SC-UPC 12.0M - OFN - YELLOW</t>
  </si>
  <si>
    <t>CORDON DUPLEX CONECTORIZADO SM G-652D LC-UPC/SC-UPC 12.0M - COG - AMARILLO</t>
  </si>
  <si>
    <t>CORDAO DUPLEX CONECTORIZADO SM G-652D FC-UPC/SC-UPC 3.0M - LSZH - AMARELO</t>
  </si>
  <si>
    <t>DUPLEX OPTICAL PATCH CORD SM G-652D FC-UPC/SC-UPC 3.0M - LSZH - YELLOW</t>
  </si>
  <si>
    <t>CORDON DUPLEX CONECTORIZADO SM G-652D FC-UPC/SC-UPC 3.0M - LSZH - AMARILLO</t>
  </si>
  <si>
    <t>CORDAO DUPLEX CONECTORIZADO SM G-652D SC-UPC/SC-UPC 3.0M - COG - AMARELO</t>
  </si>
  <si>
    <t>DUPLEX OPTICAL PATCH CORD SM G-652D SC-UPC/SC-UPC 3.0M - OFN - YELLOW</t>
  </si>
  <si>
    <t>CORDON DUPLEX CONECTORIZADO SM G-652D SC-UPC/SC-UPC 3.0M - COG - AMARILLO</t>
  </si>
  <si>
    <t>RESERVADO CABO OPTICO OPDC-M SC Sp.050.101.15 (24F SM)</t>
  </si>
  <si>
    <t>CORDAO MONOFIBRA CONECTORIZADO SM LC-UPC/SC-UPC 2.0M - LSZH - AZUL</t>
  </si>
  <si>
    <t>SIMPLEX OPTICAL PATCH CORD CONECTORIZADO SM LC-UPC/SC-UPC 2.0M - LSZH - BLUE</t>
  </si>
  <si>
    <t>PATCH CORD OPTICO MONOFIBRA CONECTORIZADO SM LC-UPC/SC-UPC 2.0M - LSZH - AZUL</t>
  </si>
  <si>
    <t>SERVICE CABLE CONECTORIZADO 06F 50.0 ST-UPC/NC 1.0D2 25.0M - TIGHT - RISER - PRETO - IO</t>
  </si>
  <si>
    <t>TRUNK CABLE PRE-TERMINATED 06F 50.0 ST-UPC/NC 1.0D2 25.0M - TIGHT - RISER - BLACK - IO</t>
  </si>
  <si>
    <t>CABLE TRONCAL CONECTORIZADO 06F 50.0 ST-UPC/NC 1.0D2 25.0M - TIGHT - RISER - NEGRO  - IO</t>
  </si>
  <si>
    <t>CABO OPTICO OPDC-M (24F SM 10,1MM AÇO GALVANIZADO EHS CLASSE A - 1 METRO = 0,423 KG)</t>
  </si>
  <si>
    <t>OPDC-M SC Gp.051.101.10 (24F SM)</t>
  </si>
  <si>
    <t>CABLE OPTICO OPDC-M SC Gp.051.101.10 (24F SM)</t>
  </si>
  <si>
    <t>ET03668</t>
  </si>
  <si>
    <t>a0A6100001dhfdm</t>
  </si>
  <si>
    <t>RESERVADO CABO OPTICO OPDC-M SC Gp.051.101.10 (24F SM)</t>
  </si>
  <si>
    <t>CABO OPTICO CFOA-SM-LV-AS-CMO15KN-S-12F-NR (ABNT)</t>
  </si>
  <si>
    <t>OPTICAL CABLE CFOA-SM-LV-AS-CMO15KN-S-12F-NR (ABNT)</t>
  </si>
  <si>
    <t>CABLE OPTICO CFOA-SM-LV-AS-CMO15KN-S-12F-NR (ABNT)</t>
  </si>
  <si>
    <t>ESTICADOR DE FIO FE</t>
  </si>
  <si>
    <t>OUTDOOR WIRE ANCHOR</t>
  </si>
  <si>
    <t>ESTICADOR DE HILO FE</t>
  </si>
  <si>
    <t>RESERVADO CABO OPTICO CFOA-SM-LV-AS-CMO15KN-S-12F-NR (ABNT)</t>
  </si>
  <si>
    <t>CABO OPTICO AT-3BE52YT-006-LSZH</t>
  </si>
  <si>
    <t>CABLE OPTICO AT-3BE52YT-006-LSZH</t>
  </si>
  <si>
    <t>OPTICAL CABLE AT-3BE52YT-006-LSZH</t>
  </si>
  <si>
    <t>CABO OPTICO OPDC-F (24F SM 29MM2 ALUMINIO LIGA 15KV COBERTO XLPE)</t>
  </si>
  <si>
    <t>OPDC-F CP CLN.028.138.R (24F SM)</t>
  </si>
  <si>
    <t>CABLE OPTICO OPDC-F CP CLN.028.138.R (24F SM)</t>
  </si>
  <si>
    <t>ET03631</t>
  </si>
  <si>
    <t>a0A6100001KPu7b</t>
  </si>
  <si>
    <t>RESERVADO CABO OPTICO OPDC-F CP CLN.028.138.R (24F SM)</t>
  </si>
  <si>
    <t>CABO OPTICO CFOAC-BLI-CD-01-AR-LSZH A2 PR - EUROCLASS Dca (s2, d1, a1) - BOBINA 1000M (DROP COMPACTO FIG.8 LOW FRICTION)</t>
  </si>
  <si>
    <t>OPTICAL CABLE CFOAC-BLI-CD-01-AR-LSZH A2 PR - EUROCLASS Dca (s2, d1, a1) - REEL 1000M (COMPACT LOW FRICTION FIG.8 DROP)</t>
  </si>
  <si>
    <t>CABLE OPTICO CFOAC-BLI-CD-01-AR-LSZH A2 PR - EUROCLASS Dca (s2, d1, a1) - CARRETE 1000M (DROP COMPACTO FIG.8 LOW FRICTION)</t>
  </si>
  <si>
    <t>ET03687</t>
  </si>
  <si>
    <t>a0A6100001akdZh</t>
  </si>
  <si>
    <t>CABO OPTICO CFOT-MM-EO 08F (50) OM3 RISER (FIBER-LAN INDOOR/OUTDOOR)</t>
  </si>
  <si>
    <t>OPTICAL CABLE CFOT-MM-EO 08F (50) OM3 RISER (FIBER-LAN INDOOR/OUTDOOR)</t>
  </si>
  <si>
    <t>CABLE OPTICO CFOT-MM-EO 08F (50) OM3 RISER (FIBER-LAN INDOOR/OUTDOOR)</t>
  </si>
  <si>
    <t>CABO OPTICO AT-3BE27DT-048-TMEE</t>
  </si>
  <si>
    <t>OPTICAL CABLE AT-3BE27DT-048-TMEE</t>
  </si>
  <si>
    <t>CABLE OPTICO AT-3BE27DT-048-TMEE</t>
  </si>
  <si>
    <t>SWITCH ETHERNET INDUSTRIAL LIGHTBOLT LB5008</t>
  </si>
  <si>
    <t>INDUSTRIAL ETHERNET SWITCH LIGHTBOLT LB5008</t>
  </si>
  <si>
    <t>ET03663</t>
  </si>
  <si>
    <t>a0A6100001WvB4q</t>
  </si>
  <si>
    <t>CORDAO OPTICO COA-SM-MF MINICORD 1.6 ALLWAVE(R) FLEX+ ENHANCED (9P16-001C-7RY-4)</t>
  </si>
  <si>
    <t>OPTICAL CORD COA-SM-MF MINICORD 1.6 ALLWAVE(R) FLEX+ ENHANCED (9P16-001C-7RY-4)</t>
  </si>
  <si>
    <t>CORDON OPTICO COA-SM-MF MINICORD 1.6 ALLWAVE(R) FLEX+ ENHANCED (9P16-001C-7RY-4)</t>
  </si>
  <si>
    <t>ET03596</t>
  </si>
  <si>
    <t>a0A6100000blo2d</t>
  </si>
  <si>
    <t>CABO OPTICO CFOA-MM-DDR-S 24F (50) OM4 (PFV) LSZH</t>
  </si>
  <si>
    <t>OPTICAL CABLE CFOA-MM-DDR-S 24F (50) OM4 (PFV) LSZH</t>
  </si>
  <si>
    <t>CABLE OPTICO CFOA-MM-DDR-S 24F (50) OM4 (PFV) LSZH</t>
  </si>
  <si>
    <t>CABO OPTICO CFOA-SM-AS120-S 144F G-652D DC NR</t>
  </si>
  <si>
    <t>OPTICAL CABLE CFOA-SM-AS120-S 144F G-652D DC NR</t>
  </si>
  <si>
    <t>CABLE OPTICO CFOA-SM-AS120-S 144F G-652D DC NR</t>
  </si>
  <si>
    <t>CABO OPTICO CFOA-SM-DD-S 48F G-652D NR</t>
  </si>
  <si>
    <t>OPTICAL CABLE CFOA-SM-DD-S 48F G-652D NR</t>
  </si>
  <si>
    <t>CABLE OPTICO CFOA-SM-DD-S 48F G-652D NR</t>
  </si>
  <si>
    <t>CABO OPTICO CFOA-SM-AS120-S 24F G-652D</t>
  </si>
  <si>
    <t>OPTICAL CABLE CFOA-SM-AS120-S 24F G-652D</t>
  </si>
  <si>
    <t>CABLE OPTICO CFOA-SM-AS120-S 24F G-652D</t>
  </si>
  <si>
    <t>ET03426</t>
  </si>
  <si>
    <t>a0A6100000blo0c</t>
  </si>
  <si>
    <t>OPTICAL CABLE CFOAC-BLI-A/B-CM-01-AR-LSZH CZ - REEL CORNING (COMPACT LOW FRICTION FIG.8 DROP)</t>
  </si>
  <si>
    <t>ET03625</t>
  </si>
  <si>
    <t>CABO OPTICO CFOA-SM-ARD-S 24F G-652D LSZH</t>
  </si>
  <si>
    <t>OPTICAL CABLE CFOA-SM-ARD-S 24F G-652D LSZH</t>
  </si>
  <si>
    <t>CABLE OPTICO CFOA-SM-ARD-S 24F G-652D LSZH</t>
  </si>
  <si>
    <t>CABO OPTICO AT-3BE27DT-048-CNCB</t>
  </si>
  <si>
    <t>OPTICAL CABLE AT-3BE27DT-048-CNCB</t>
  </si>
  <si>
    <t>CABLE OPTICO AT-3BE27DT-048-CNCB</t>
  </si>
  <si>
    <t>CABO OPTICO AT-3BE27N6-012-CNFB</t>
  </si>
  <si>
    <t>OPTICAL CABLE AT-3BE27N6-012-CNFB</t>
  </si>
  <si>
    <t>CABLE OPTICO AT-3BE27N6-012-CNFB</t>
  </si>
  <si>
    <t>CABO OPTICO OPTIC-LAN 12F MM (50) OM4 LSZH</t>
  </si>
  <si>
    <t>OPTICAL CABLE OPTIC-LAN 12F MM (50) OM4 LSZH</t>
  </si>
  <si>
    <t>CABLE OPTICO OPTIC-LAN 12F MM (50) OM4 LSZH</t>
  </si>
  <si>
    <t>CABO TRANSMISSAO DE DADOS GIGALAN GREEN FLEX U/UTP 24AWG(7F)X4P CAT.6 LSZH AZ</t>
  </si>
  <si>
    <t>CABO TRANSMISSAO DE DADOS GIGALAN GREEN FLEX U/UTP 24AWG(7F)X4P CAT.6 LSZH VM</t>
  </si>
  <si>
    <t>DATA CABLE  GIGALAN GREEN FLEX U/UTP 24AWG(7F)X4P CAT.6 LSZH VM</t>
  </si>
  <si>
    <t>CABLE PARA TRANSMISION DE DATOS GIGALAN GREEN FLEX U/UTP 24AWG(7F)X4P CAT.6 LSZH VM</t>
  </si>
  <si>
    <t>CABO TRANSMISSAO DE DADOS GIGALAN GREEN FLEX U/UTP 24AWG(7F)X4P CAT.6 LSZH CZ</t>
  </si>
  <si>
    <t>DATA CABLE  GIGALAN GREEN FLEX U/UTP 24AWG(7F)X4P CAT.6 LSZH CZ</t>
  </si>
  <si>
    <t>CABLE PARA TRANSMISION DE DATOS GIGALAN GREEN FLEX U/UTP 24AWG(7F)X4P CAT.6 LSZH CZ</t>
  </si>
  <si>
    <t>CABO OPTICO CFOA-SM-DDR-S 36F (PFV) LSZH (4F/T) (CATV)</t>
  </si>
  <si>
    <t>OPTICAL CABLE CFOA-SM-DDR-S 36F (PFV) LSZH (4F/T) (CATV)</t>
  </si>
  <si>
    <t>CABLE OPTICO CFOA-SM-DDR-S 36F (PFV) LSZH (4F/T) (CATV)</t>
  </si>
  <si>
    <t>ET03619</t>
  </si>
  <si>
    <t>CABO TRANSMISSAO DE DADOS MULTILAN U/UTP 24AWGX4P CAT.5E CM BR ROHS (OI - 320485)</t>
  </si>
  <si>
    <t>DATA CABLE  MULTILAN U/UTP 24AWGX4P CAT.5E CM BR ROHS (OI - 320485)</t>
  </si>
  <si>
    <t>CABLE PARA TRANSMISION DE DATOS MULTILAN U/UTP 24AWGX4P CAT.5E CM BR ROHS (OI - 320485)</t>
  </si>
  <si>
    <t>ET03587</t>
  </si>
  <si>
    <t>a0A6100000blo2Y</t>
  </si>
  <si>
    <t>CABO OPTICO CFOA-SM-AS120-S 36F G-652D TS NR</t>
  </si>
  <si>
    <t>OPTICAL CABLE CFOA-SM-AS120-S 36F G-652D TS NR</t>
  </si>
  <si>
    <t>CABLE OPTICO CFOA-SM-AS120-S 36F G-652D TS NR</t>
  </si>
  <si>
    <t>CABO OPTICO CFOA-SM-ARE-G 12F G-652D (DC)</t>
  </si>
  <si>
    <t>OPTICAL CABLE CFOA-SM-ARE-G 12F G-652D (DC)</t>
  </si>
  <si>
    <t>CABLE OPTICO CFOA-SM-ARE-G 12F G-652D (DC)</t>
  </si>
  <si>
    <t>CABO OPTICO CFOA-SM-AS80-S 04F TS RC</t>
  </si>
  <si>
    <t>OPTICAL CABLE CFOA-SM-AS80-S 04F TS RC</t>
  </si>
  <si>
    <t>CABLE OPTICO CFOA-SM-AS80-S 04F TS RC</t>
  </si>
  <si>
    <t>CABO OPTICO CFOA-SM-DD-S 96F G-652D TS</t>
  </si>
  <si>
    <t>OPTICAL CABLE CFOA-SM-DD-S 96F G-652D TS</t>
  </si>
  <si>
    <t>CABLE OPTICO CFOA-SM-DD-S 96F G-652D TS</t>
  </si>
  <si>
    <t>CABO OPTICO CFOA-SM-DDR-S 12F (PFV) LSZH (4F/T) (CATV)</t>
  </si>
  <si>
    <t>OPTICAL CABLE CFOA-SM-DDR-S 12F (PFV) LSZH (4F/T) (CATV)</t>
  </si>
  <si>
    <t>CABLE OPTICO CFOA-SM-DDR-S 12F (PFV) LSZH (4F/T) (CATV)</t>
  </si>
  <si>
    <t>CABO OPTICO CFOA-SM-AS80 MINI-RA 12F G-652D NR</t>
  </si>
  <si>
    <t>OPTICAL CABLE CFOA-SM-AS80 MINI-RA 12F G-652D NR</t>
  </si>
  <si>
    <t>CABLE OPTICO CFOA-SM-AS80 MINI-RA 12F G-652D NR</t>
  </si>
  <si>
    <t>ET02116</t>
  </si>
  <si>
    <t>a0A6100000blnlD</t>
  </si>
  <si>
    <t>OPTICAL CABLE CFOAC-BLI-A/B-CM-01-CO-LSZH PR - REEL 1000M (COMPACT FAST DROP)</t>
  </si>
  <si>
    <t>CABLE OPTICO CFOAC-BLI-A/B-CM-01-CO-LSZH PR - CARRETE 1000M (DROP FAST COMPACTO)</t>
  </si>
  <si>
    <t>CABO OPTICO AT-3BE27NT-288-CLCB</t>
  </si>
  <si>
    <t>OPTICAL CABLE AT-3BE27NT-288-CLCB</t>
  </si>
  <si>
    <t>CABLE OPTICO AT-3BE27NT-288-CLCB</t>
  </si>
  <si>
    <t>ET00154</t>
  </si>
  <si>
    <t>SUPORTE PARA FIXACAO DA MUFLA ÓPTICA OPDC</t>
  </si>
  <si>
    <t>FIXING HARDWARE FOR OPTICAL INSULATOR OPDC</t>
  </si>
  <si>
    <t>SOPORTE PARA FIJACION DE LA MUFLA ÓPTICA OPDC</t>
  </si>
  <si>
    <t>SERVICE CABLE CONECTORIZADO 04F 50.0 LC-UPC/LC-UPC 1.0D2/1.0D2 120.0M - TIGHT - RISER - PRETO (A - B) - IO</t>
  </si>
  <si>
    <t>TRUNK CABLE PRE-TERMINATED 04F 50.0 LC-UPC/LC-UPC 1.0D2/1.0D2 120.0M - TIGHT - RISER - BLACK (A - B) - IO</t>
  </si>
  <si>
    <t>CABLE TRONCAL CONECTORIZADO 04F 50.0 LC-UPC/LC-UPC 1.0D2/1.0D2 120.0M - TIGHT - RISER - NEGRO  (A - B) - IO</t>
  </si>
  <si>
    <t>CABO OPTICO CFOA-SM-ARD-G 04F (DC)</t>
  </si>
  <si>
    <t>OPTICAL CABLE CFOA-SM-ARD-G 04F (DC)</t>
  </si>
  <si>
    <t>CABLE OPTICO CFOA-SM-ARD-G 04F (DC)</t>
  </si>
  <si>
    <t>CORDAO DUPLEX CONECTORIZADO SM G-652D LC-UPC/ST-UPC 2.0M - LSZH - AZUL</t>
  </si>
  <si>
    <t>DUPLEX OPTICAL PATCH CORD SM G-652D LC-UPC/ST-UPC 2.0M - LSZH - BLUE</t>
  </si>
  <si>
    <t>PATCH CORD OPTICO DUPLEX CONECTORIZADO SM G-652D LC-UPC/ST-UPC 2.0M - LSZH - AZUL</t>
  </si>
  <si>
    <t>CABO OPTICO CFOA-SM-ARD-G 24F (DC)</t>
  </si>
  <si>
    <t>OPTICAL CABLE CFOA-SM-ARD-G 24F (DC)</t>
  </si>
  <si>
    <t>CABLE OPTICO CFOA-SM-ARD-G 24F (DC)</t>
  </si>
  <si>
    <t>SERVICE CABLE CONECTORIZADO FANOUT 24F SM G-652D SC-APC/MPO12-APC(F) 1.0D2/0.8D3 3.0M - TS - LSZH - AZUL - TIPO B</t>
  </si>
  <si>
    <t>TRUNK CABLE PRE-TERMINATED FANOUT 24F SM G-652D SC-APC/MPO12-APC(F) 1.0D2/0.8D2 3.0M - TS - LSZH - BLUE - TYPE B</t>
  </si>
  <si>
    <t>CABLE TRONCAL CONECTORIZADO FANOUT 24F SM G-652D SC-APC/MPO12-APC(F) 1.0D2/0.8D2 3.0M - TS - LSZH - AZUL  - TIPO B</t>
  </si>
  <si>
    <t>CORDAO DUPLEX CONECTORIZADO SM ST-UPC/ST-UPC 1.0M - COG - AZUL</t>
  </si>
  <si>
    <t>DUPLEX OPTICAL PATCH CORD SM ST-UPC/ST-UPC 1.0M - OFN - BLUE</t>
  </si>
  <si>
    <t>PATCH CORD OPTICO DUPLEX CONECTORIZADO SM ST-UPC/ST-UPC 1.0M - COG - AZUL</t>
  </si>
  <si>
    <t>SIMPLEX OPTICAL PATCH CORD SM LC-UPC/LC-UPC 8.0M - OFN - BLUE</t>
  </si>
  <si>
    <t>PATCH CORD OPTICO MONOFIBRA CONECTORIZADO SM LC-UPC/LC-UPC 8.0M - COG - AZUL</t>
  </si>
  <si>
    <t>CORDAO DUPLEX CONECTORIZADO SM G-652D LC-APC/LC-UPC 2.5M - LSZH - AZUL</t>
  </si>
  <si>
    <t>DUPLEX OPTICAL PATCH CORD SM G-652D LC-APC/LC-UPC 2.5M - LSZH - BLUE</t>
  </si>
  <si>
    <t>PATCH CORD OPTICO DUPLEX CONECTORIZADO SM G-652D LC-APC/LC-UPC 2.5M - LSZH - AZUL</t>
  </si>
  <si>
    <t>CAIXA DE EMENDAS PARA ATÉ 24FO COM PROTEÇÃO ANTIVANDALISMO E COM SUPORTE - EN320</t>
  </si>
  <si>
    <t>SPLICE BOX UP TO 24 FO WITH PROTECTION ANTIVANDALISM AND WITH SUPPORT - EN320</t>
  </si>
  <si>
    <t>CAJA DE EMPALME HASTA 24FO CON PROTECCIÓN ANTIVANDALISMO Y CON SOPORTE - EN320</t>
  </si>
  <si>
    <t>CORDAO DUPLEX CONECTORIZADO SM G-652D LC-APC/LC-UPC 30.0M - COG - AZUL</t>
  </si>
  <si>
    <t>DUPLEX OPTICAL PATCH CORD SM G-652D LC-APC/LC-UPC 30.0M - OFN - BLUE</t>
  </si>
  <si>
    <t>PATCH CORD OPTICO DUPLEX CONECTORIZADO SM G-652D LC-APC/LC-UPC 30.0M - COG - AZUL</t>
  </si>
  <si>
    <t>DIO B48 24F SM SC-UPC (PIGTAIL BR)</t>
  </si>
  <si>
    <t>ODF B48 24F SM SC-UPC (PIGTAIL BR)</t>
  </si>
  <si>
    <t>CORDAO DUPLEX CONECTORIZADO 50.0 LC-UPC/SC-APC 15.0M - COG - AMARELO</t>
  </si>
  <si>
    <t>DUPLEX OPTICAL PATCH CORD 50.0 LC-UPC/SC-APC 15.0M - OFN - YELLOW</t>
  </si>
  <si>
    <t>PATCH CORD OPTICO DUPLEX CONECTORIZADO 50.0 LC-UPC/SC-APC 15.0M - COG - AMARILLO</t>
  </si>
  <si>
    <t>CORDAO DUPLEX CONECTORIZADO 50.0 LC-UPC/SC-APC 20.0M - COG - AMARELO</t>
  </si>
  <si>
    <t>DUPLEX OPTICAL PATCH CORD 50.0 LC-UPC/SC-APC 20.0M - OFN - YELLOW</t>
  </si>
  <si>
    <t>PATCH CORD OPTICO DUPLEX CONECTORIZADO 50.0 LC-UPC/SC-APC 20.0M - COG - AMARILLO</t>
  </si>
  <si>
    <t>CORDAO DUPLEX CONECTORIZADO 50.0 LC-UPC/SC-APC 25.0M - COG - AMARELO</t>
  </si>
  <si>
    <t>DUPLEX OPTICAL PATCH CORD 50.0 LC-UPC/SC-APC 25.0M - OFN - YELLOW</t>
  </si>
  <si>
    <t>PATCH CORD OPTICO DUPLEX CONECTORIZADO 50.0 LC-UPC/SC-APC 25.0M - COG - AMARILLO</t>
  </si>
  <si>
    <t>SERVICE CABLE CONECTORIZADO 72F SM MPO12-APC(M)/MPO12-APC(M) 0.8D3/0.8D3 190.0M - TS - LSZH - AZUL - TIPO B</t>
  </si>
  <si>
    <t>TRUNK CABLE PRE-TERMINATED 72F SM MPO12-APC(M)/MPO12-APC(M) 0.8D3/0.8D3 190.0M - TS - LSZH - BLUE - TYPE B</t>
  </si>
  <si>
    <t>CABLE TRONCAL CONECTORIZADO 72F SM MPO12-APC(M)/MPO12-APC(M) 0.8D3/0.8D3 190.0M - TS - LSZH - AZUL  - TIPO B</t>
  </si>
  <si>
    <t>SERVICE CABLE CONECTORIZADO 72F OM4 MPO12-UPC(M)/MPO12-UPC(M) 0.8D3/0.8D3 110.0M - TS - LSZH - ACQUA - TIPO B</t>
  </si>
  <si>
    <t>TRUNK CABLE PRE-TERMINATED 72F OM4 MPO12-UPC(M)/MPO12-UPC(M) 0.8D3/0.8D3 110.0M - TS - LSZH - AQUA - TYPE B</t>
  </si>
  <si>
    <t>CABLE TRONCAL CONECTORIZADO 72F OM4 MPO12-UPC(M)/MPO12-UPC(M) 0.8D3/0.8D3 110.0M - TS - LSZH - ACQUA  - TIPO B</t>
  </si>
  <si>
    <t>SERVICE CABLE CONECTORIZADO 72F SM MPO12-APC(M)/MPO12-APC(M) 0.8D3/0.8D3 110.0M - TS - LSZH - AZUL - TIPO B</t>
  </si>
  <si>
    <t>TRUNK CABLE PRE-TERMINATED 72F SM MPO12-APC(M)/MPO12-APC(M) 0.8D3/0.8D3 110.0M - TS - LSZH - BLUE - TYPE B</t>
  </si>
  <si>
    <t>CABLE TRONCAL CONECTORIZADO 72F SM MPO12-APC(M)/MPO12-APC(M) 0.8D3/0.8D3 110.0M - TS - LSZH - AZUL  - TIPO B</t>
  </si>
  <si>
    <t>CORDAO DUPLEX CONECTORIZADO 50.0 LC-UPC/SC-APC 30.0M - COG - AMARELO</t>
  </si>
  <si>
    <t>DUPLEX OPTICAL PATCH CORD 50.0 LC-UPC/SC-APC 30.0M - OFN - YELLOW</t>
  </si>
  <si>
    <t>PATCH CORD OPTICO DUPLEX CONECTORIZADO 50.0 LC-UPC/SC-APC 30.0M - COG - AMARILLO</t>
  </si>
  <si>
    <t>CORDAO DUPLEX CONECTORIZADO 50.0 LC-UPC/SC-APC 5.0M - COG - AMARELO</t>
  </si>
  <si>
    <t>DUPLEX OPTICAL PATCH CORD 50.0 LC-UPC/SC-APC 5.0M - OFN - YELLOW</t>
  </si>
  <si>
    <t>PATCH CORD OPTICO DUPLEX CONECTORIZADO 50.0 LC-UPC/SC-APC 5.0M - COG - AMARILLO</t>
  </si>
  <si>
    <t>CORDAO DUPLEX CONECTORIZADO SM LC-UPC/LC-UPC 12.0M - COG - AZUL (A - B)</t>
  </si>
  <si>
    <t>DUPLEX OPTICAL PATCH CORD SM LC-UPC/LC-UPC 12.0M - OFN - BLUE (A - B)</t>
  </si>
  <si>
    <t>PATCH CORD OPTICO DUPLEX CONECTORIZADO SM LC-UPC/LC-UPC 12.0M - COG - AZUL (A - B)</t>
  </si>
  <si>
    <t>PATCH CORD U/UTP GIGALAN CAT.6 - CM - T568A/B - 17.0M - AZUL</t>
  </si>
  <si>
    <t>U/UTP CAT.6 COPPER PATCH CORD GIGALAN - CM - T568A/B - 17.0M - BLUE</t>
  </si>
  <si>
    <t>CABO OPTICO AT-3BE27DT-048-TMAB</t>
  </si>
  <si>
    <t>OPTICAL CABLE AT-3BE27DT-048-TMAB</t>
  </si>
  <si>
    <t>CABLE OPTICO AT-3BE27DT-048-TMAB</t>
  </si>
  <si>
    <t>CABO OPTICO AT-3BE27DT-024-TMHB</t>
  </si>
  <si>
    <t>OPTICAL CABLE AT-3BE27DT-024-TMHB</t>
  </si>
  <si>
    <t>CABLE OPTICO AT-3BE27DT-024-TMHB</t>
  </si>
  <si>
    <t>CORDAO DUPLEX CONECTORIZADO SM G-652D LC-APC/LC-UPC 2.0M - LSZH - AZUL</t>
  </si>
  <si>
    <t>DUPLEX OPTICAL PATCH CORD SM G-652D LC-APC/LC-UPC 2.0M - LSZH - BLUE</t>
  </si>
  <si>
    <t>PATCH CORD OPTICO DUPLEX CONECTORIZADO SM G-652D LC-APC/LC-UPC 2.0M - LSZH - AZUL</t>
  </si>
  <si>
    <t>FW22003D TERMINAL DE RADIO DIGITAL FW-2200-3D, -48VDC, 2+0, LOW, 16XE1 120 OHMS</t>
  </si>
  <si>
    <t>FW22003D TERMINAL DE RADIO DIGITAL FW-2200-3D -48VDC, 2+0, HIGH, 16XE1 120 OHMS</t>
  </si>
  <si>
    <t>DIO SUB-BASTIDOR 144F MODULAR SC-APC - ABNT</t>
  </si>
  <si>
    <t>SPLITTER OPTICO PLC 1X4 G.657A NC/NC 2M/2M</t>
  </si>
  <si>
    <t>OPTICAL SPLITTER PLC 1X4 G.657A NC/NC 2M/2M</t>
  </si>
  <si>
    <t>CABO OPTICO AT-3BE27DT-024-CLEB</t>
  </si>
  <si>
    <t>OPTICAL CABLE AT-3BE27DT-024-CLEB</t>
  </si>
  <si>
    <t>CABLE OPTICO AT-3BE27DT-024-CLEB</t>
  </si>
  <si>
    <t>CABO OPTICO AT-3BE27DT-048-CLHB</t>
  </si>
  <si>
    <t>OPTICAL CABLE AT-3BE27DT-048-CLHB</t>
  </si>
  <si>
    <t>CABLE OPTICO AT-3BE27DT-048-CLHB</t>
  </si>
  <si>
    <t>CABO OPTICO AT-3BE27DT-048-CMFB</t>
  </si>
  <si>
    <t>OPTICAL CABLE AT-3BE27DT-048-CMFB</t>
  </si>
  <si>
    <t>CABLE OPTICO AT-3BE27DT-048-CMFB</t>
  </si>
  <si>
    <t>CABO OPTICO AT-3BE27DT-072-CMJE</t>
  </si>
  <si>
    <t>OPTICAL CABLE AT-3BE27DT-072-CMJE</t>
  </si>
  <si>
    <t>CABLE OPTICO AT-3BE27DT-072-CMJE</t>
  </si>
  <si>
    <t>CABO OPTICO AT-3BE27DT-048-TLJE</t>
  </si>
  <si>
    <t>OPTICAL CABLE AT-3BE27DT-048-TLJE</t>
  </si>
  <si>
    <t>CABLE OPTICO AT-3BE27DT-048-TLJE</t>
  </si>
  <si>
    <t>CABO OPTICO AT-3BE27DT-096-CMIE</t>
  </si>
  <si>
    <t>OPTICAL CABLE AT-3BE27DT-096-CMIE</t>
  </si>
  <si>
    <t>CABLE OPTICO AT-3BE27DT-096-CMIE</t>
  </si>
  <si>
    <t>CABO OPTICO AT-3BE17S4-012-CMCA</t>
  </si>
  <si>
    <t>OPTICAL CABLE AT-3BE17S4-012-CMCA</t>
  </si>
  <si>
    <t>CABLE OPTICO AT-3BE17S4-012-CMCA</t>
  </si>
  <si>
    <t>CABO OPTICO AT-3BE27DT-072-CLJB</t>
  </si>
  <si>
    <t>OPTICAL CABLE AT-3BE27DT-072-CLJB</t>
  </si>
  <si>
    <t>CABLE OPTICO AT-3BE27DT-072-CLJB</t>
  </si>
  <si>
    <t>CABO OPTICO AT-3BE27DT-072-CNDB</t>
  </si>
  <si>
    <t>OPTICAL CABLE AT-3BE27DT-072-CNDB</t>
  </si>
  <si>
    <t>CABLE OPTICO AT-3BE27DT-072-CNDB</t>
  </si>
  <si>
    <t>CABO OPTICO AT-3BE17S2-006-CMCA</t>
  </si>
  <si>
    <t>OPTICAL CABLE AT-3BE17S2-006-CMCA</t>
  </si>
  <si>
    <t>CABLE OPTICO AT-3BE17S2-006-CMCA</t>
  </si>
  <si>
    <t>CABO OPTICO AT-3BEN2TT-060</t>
  </si>
  <si>
    <t>OPTICAL CABLE AT-3BEN2TT-060</t>
  </si>
  <si>
    <t>CABLE OPTICO AT-3BEN2TT-060</t>
  </si>
  <si>
    <t>SERVICE CABLE CONECTORIZADO 12F SM BLI A/B G-657A LC-UPC/LC-UPC 1.0D2/1.0D2 28.0M - UT - LSZH - AZUL (A - B)</t>
  </si>
  <si>
    <t>TRUNK CABLE PRE-TERMINATED 12F SM BLI A/B G-657A LC-UPC/LC-UPC 1.0D2/1.0D2 28.0M - UT - LSZH - BLUE (A - B)</t>
  </si>
  <si>
    <t>CABLE TRONCAL CONECTORIZADO 12F SM BLI A/B G-657A LC-UPC/LC-UPC 1.0D2/1.0D2 28.0M - UT - LSZH - AZUL  (A - B)</t>
  </si>
  <si>
    <t>SERVICE CABLE CONECTORIZADO 12F SM BLI A/B G-657A LC-UPC/LC-UPC 1.0D2/1.0D2 27.0M - UT - LSZH - AZUL (A - B)</t>
  </si>
  <si>
    <t>TRUNK CABLE PRE-TERMINATED 12F SM BLI A/B G-657A LC-UPC/LC-UPC 1.0D2/1.0D2 27.0M - UT - LSZH - BLUE (A - B)</t>
  </si>
  <si>
    <t>CABLE TRONCAL CONECTORIZADO 12F SM BLI A/B G-657A LC-UPC/LC-UPC 1.0D2/1.0D2 27.0M - UT - LSZH - AZUL  (A - B)</t>
  </si>
  <si>
    <t>PROJ. PROVISORIO E DEFINIT DE INSTALACAO</t>
  </si>
  <si>
    <t>CORDAO DUPLEX CONECTORIZADO 62.5 SC-APC/SC-APC 1.0M - COG - LARANJA</t>
  </si>
  <si>
    <t>DUPLEX OPTICAL PATCH CORD 62.5 SC-APC/SC-APC 1.0M - OFN - ORANGE</t>
  </si>
  <si>
    <t>PATCH CORD OPTICO DUPLEX CONECTORIZADO 62.5 SC-APC/SC-APC 1.0M - COG - NARANJA</t>
  </si>
  <si>
    <t>CORDAO DUPLEX CONECTORIZADO 62.5 LC-UPC/SC-APC 10.0M - COG - LARANJA</t>
  </si>
  <si>
    <t>DUPLEX OPTICAL PATCH CORD 62.5 LC-UPC/SC-APC 10.0M - OFN - ORANGE</t>
  </si>
  <si>
    <t>PATCH CORD OPTICO DUPLEX CONECTORIZADO 62.5 LC-UPC/SC-APC 10.0M - COG - NARANJA</t>
  </si>
  <si>
    <t>CABO OPTICO CFOA-SM-LV-AS-CMO10KN-S 18F RT</t>
  </si>
  <si>
    <t>SPLITTER OPTICO PLC 1X16 G.657A NC/SC-APC 1.5D0.9/0.6D0.9 SEM BREAKOUT</t>
  </si>
  <si>
    <t>OPTICAL SPLITTER PLC 1X16 G.657A NC/SC-APC 1.5D0.9/0.6D0.9 WITHOUT BREAKOUT</t>
  </si>
  <si>
    <t>SPLITTER OPTICO PLC 1X16 G.657A NC/SC-APC 1.5D0.9/0.6D0.9 SIN BREAKOUT</t>
  </si>
  <si>
    <t>CABO OPTICO CFOA-NZD-DD-S 72F</t>
  </si>
  <si>
    <t>OPTICAL CABLE CFOA-NZD-DD-S 72F</t>
  </si>
  <si>
    <t>CABO OPTICO CFOA-NZD-DD-S 72F TS G-655 (NZD LA)</t>
  </si>
  <si>
    <t>ET04156</t>
  </si>
  <si>
    <t>a0A6100001fE7mJ</t>
  </si>
  <si>
    <t>CABO OPTICO CFOA-SM-DD-S 72F TS G-652D</t>
  </si>
  <si>
    <t>OPTICAL CABLE CFOA-SM-DD-S 72F TS G-652D</t>
  </si>
  <si>
    <t>CABLE OPTICO CFOA-SM-DD-S 72F TS G-652D</t>
  </si>
  <si>
    <t>CABO OPTICO CFOA-MM-ARD-S 06F (50) OM4 (FIS-OPTIC-AR)</t>
  </si>
  <si>
    <t>OPTICAL CABLE CFOA-MM-ARD-S 06F (50) OM4 (FIS-OPTIC-AR)</t>
  </si>
  <si>
    <t>CABLE OPTICO CFOA-MM-ARD-S 06F (50) OM4 (FIS-OPTIC-AR)</t>
  </si>
  <si>
    <t>ET1255</t>
  </si>
  <si>
    <t>BW 12 (12 PIGTAILS PADRAO TELCORDIA E 12 ADAPTADORES ANGULARES COM SHUTTER SC-APC)</t>
  </si>
  <si>
    <t>SLIMBOX 12-FIBER EXTERNAL ADAPTER MODULE (BW 12 - WITH 12 PIGTAILS TELCORDIA AND 12 ANGULAR SHUTTERED SC-APC ADAPTERS)</t>
  </si>
  <si>
    <t>BW 12 (CAJA DE DISTRIBUICION OPTICA INTERNA 12F PIGTAILS TELCORDIA Y 12 ADAPTADORES ANGULARES CON SHUTTER SC-APC)</t>
  </si>
  <si>
    <t>CABO OPTICO AT-3BE27DT-012-TMHE</t>
  </si>
  <si>
    <t>OPTICAL CABLE AT-3BE27DT-012-TMHE</t>
  </si>
  <si>
    <t>CABLE OPTICO AT-3BE27DT-012-TMHE</t>
  </si>
  <si>
    <t>CABO OPTICO CFOA-SM-DE-G 24F G-652D (ABNT CL)</t>
  </si>
  <si>
    <t>OPTICAL CABLE CFOA-SM-DE-G 24F G-652D (ABNT CL)</t>
  </si>
  <si>
    <t>CABLE OPTICO CFOA-SM-DE-G 24F G-652D (ABNT CL)</t>
  </si>
  <si>
    <t>ET2846</t>
  </si>
  <si>
    <t>CABO OPTICO CONECTORIZADO DROP COMPACTO FIG.8 LOW FRICTION BLI-CM-01-AR-LSZH SLIMCONNECTOR - CZ - ROLO 200M (DIRETO) (10202520295)</t>
  </si>
  <si>
    <t>OPTICAL CABLE DROP COMPACT DROP FIG.8 LOW FRICTION BLI-CM-01-AR-LSZH SLIMCONNECTOR - CZ - ROLL 200M (DIRECT) (10202520295)</t>
  </si>
  <si>
    <t>CABLE OPTICO CONECTORIZADO DROP COMPACTO FIG.8 LOW FRICTION BLI-CM-01-AR-LSZH SLIMCONNECTOR - CZ - ROLLO 200M (DIRECTO) (10202520295)</t>
  </si>
  <si>
    <t>CABO OPTICO CONECTORIZADO DROP COMPACTO FIG.8 LOW FRICTION BLI-CM-01-AR-LSZH SLIMCONNECTOR - CZ - ROLO 300M (DIRETO) (10202520296)</t>
  </si>
  <si>
    <t>OPTICAL CABLE DROP COMPACT DROP FIG.8 LOW FRICTION BLI-CM-01-AR-LSZH SLIMCONNECTOR - CZ - ROLL 300M (DIRECT) (10202520296)</t>
  </si>
  <si>
    <t>CABLE OPTICO CONECTORIZADO DROP COMPACTO FIG.8 LOW FRICTION BLI-CM-01-AR-LSZH SLIMCONNECTOR - CZ - ROLLO 300M (DIRECTO) (10202520296)</t>
  </si>
  <si>
    <t>CABO OPTICO AT-3BE27D8-048-TLJB</t>
  </si>
  <si>
    <t>OPTICAL CABLE AT-3BE27D8-048-TLJB</t>
  </si>
  <si>
    <t>CABLE OPTICO AT-3BE27D8-048-TLJB</t>
  </si>
  <si>
    <t>CABO OPTICO AT-3BE27D8-024-TNEB</t>
  </si>
  <si>
    <t>OPTICAL CABLE AT-3BE27D8-024-TNEB</t>
  </si>
  <si>
    <t>CABLE OPTICO AT-3BE27D8-024-TNEB</t>
  </si>
  <si>
    <t>CABO OPTICO AT-3BE27DT-012-TMCE</t>
  </si>
  <si>
    <t>OPTICAL CABLE AT-3BE27DT-012-TMCE</t>
  </si>
  <si>
    <t>CABLE OPTICO AT-3BE27DT-012-TMCE</t>
  </si>
  <si>
    <t>TESTE EPC - JULIAN - DROP LOW FRICTION PROTÓTIPO 1</t>
  </si>
  <si>
    <t>TESTE EPC - JULIAN - DROP LOW FRICTION PROTÓTIPO 2</t>
  </si>
  <si>
    <t>SIMULAÇÃO - TESTE EPC - MAURICIO</t>
  </si>
  <si>
    <t>ETQ</t>
  </si>
  <si>
    <t>SIMULAÇÃO - TESTE EPC - JARBIS</t>
  </si>
  <si>
    <t>SIMULAÇÃO - TESTE EPC - JARBIS PH TUBO</t>
  </si>
  <si>
    <t>SIMULAÇÃO - TESTE EPC - JARBIS PH FO</t>
  </si>
  <si>
    <t>SIMULAÇÃO - TESTE EPC - THAISI</t>
  </si>
  <si>
    <t>SIMULAÇÃO - TESTE EPC - RAFAEL</t>
  </si>
  <si>
    <t>ET0000</t>
  </si>
  <si>
    <t>SIMULAÇÃO - TESTE EPC - TANAKA</t>
  </si>
  <si>
    <t>SIMULAÇÃO - TESTE EPC - MATEUS</t>
  </si>
  <si>
    <t>SIMULAÇÃO - TESTE EPC - MATHEUS</t>
  </si>
  <si>
    <t>SIMULAÇÃO - TESTE EPC - NICHELE</t>
  </si>
  <si>
    <t>SIMULAÇÃO - TESTE EPC - MASSAO</t>
  </si>
  <si>
    <t>(NÃO UTILIZAR - ESPELHO BLOQUEADO) CABO OPTICO OPTIC-LAN-AR 06F MM (50) NR</t>
  </si>
  <si>
    <t>(DO NOT USE - MIRROR LOCKED) CABO OPTICO OPTIC-LAN-AR 06F MM (50) NR</t>
  </si>
  <si>
    <t>(NO UTILIZAR - ESPEJO BLOQUEADO) CABO OPTICO OPTIC-LAN-AR 06F MM (50) NR</t>
  </si>
  <si>
    <t>ET1484</t>
  </si>
  <si>
    <t>CABO OPTICO OPTIC-LAN-AR 06F MM (50) OM4 NR</t>
  </si>
  <si>
    <t>(DO NOT USE - MIRROR LOCKED) OPTICAL CABLE OPTIC-LAN-AR 06F MM (50) OM4 NR</t>
  </si>
  <si>
    <t>CABLE OPTICO OPTIC-LAN-AR 06F MM (50) OM4 NR</t>
  </si>
  <si>
    <t>(NÃO UTILIZAR - ESPELHO BLOQUEADO) CABO OPTICO FIBER-LAN INDOOR/OUTDOOR 12F MM (50) OM3 LSZH</t>
  </si>
  <si>
    <t>(DO NOT USE - MIRROR LOCKED) CABO OPTICO FIBER-LAN INDOOR/OUTDOOR 12F MM (50) OM3 LSZH</t>
  </si>
  <si>
    <t>(NO UTILIZAR - ESPEJO BLOQUEADO) CABO OPTICO FIBER-LAN INDOOR/OUTDOOR 12F MM (50) OM3 LSZH</t>
  </si>
  <si>
    <t>ET1183</t>
  </si>
  <si>
    <t>CABO OPTICO CFOA-SM-DD-S 288F G-652D (IPLAN)</t>
  </si>
  <si>
    <t>OPTICAL CABLE CFOA-SM-DD-S 288F G-652D (IPLAN)</t>
  </si>
  <si>
    <t>CABLE OPTICO CFOA-SM-DD-S 288F G-652D (IPLAN)</t>
  </si>
  <si>
    <t>CABO OPTICO CFOA-SM-DD-S 36F G-652D (20100057)</t>
  </si>
  <si>
    <t>OPTICAL CABLE CFOA-SM-DD-S 36F G-652D (20100057)</t>
  </si>
  <si>
    <t>CABLE OPTICO CFOA-SM-DD-S 36F G-652D (20100057)</t>
  </si>
  <si>
    <t>ET01939</t>
  </si>
  <si>
    <t>a0A6100000blnjp</t>
  </si>
  <si>
    <t>CABO OPTICO CFOA-SM-DD-S 48F G-652D (20100064)</t>
  </si>
  <si>
    <t>OPTICAL CABLE CFOA-SM-DD-S 48F G-652D (20100064)</t>
  </si>
  <si>
    <t>CABLE OPTICO CFOA-SM-DD-S 48F G-652D (20100064)</t>
  </si>
  <si>
    <t>CABO OPTICO CFOA-SM-DD-S 06F G-652D (20100085)</t>
  </si>
  <si>
    <t>OPTICAL CABLE CFOA-SM-DD-S 06F G-652D (20100085)</t>
  </si>
  <si>
    <t>CABLE OPTICO CFOA-SM-DD-S 06F G-652D (20100085)</t>
  </si>
  <si>
    <t>ET02408</t>
  </si>
  <si>
    <t>a0A6100000blnoa</t>
  </si>
  <si>
    <t>CABO OPTICO CFOA-SM-DD-S 48F G-652D (ARSAT)</t>
  </si>
  <si>
    <t>OPTICAL CABLE CFOA-SM-DD-S 48F G-652D (ARSAT)</t>
  </si>
  <si>
    <t>CABO OPTICO CFOA-SM-DD-S 228F G-652D (20100045)</t>
  </si>
  <si>
    <t>OPTICAL CABLE CFOA-SM-DD-S 228F G-652D (20100045)</t>
  </si>
  <si>
    <t>CABLE OPTICO CFOA-SM-DD-S 228F G-652D (20100045)</t>
  </si>
  <si>
    <t>CABO OPTICO CFOA-SM-DD-S 288F G-652D (20100030)</t>
  </si>
  <si>
    <t>OPTICAL CABLE CFOA-SM-DD-S 288F G-652D (20100030)</t>
  </si>
  <si>
    <t>CABLE OPTICO CFOA-SM-DD-S 288F G-652D (20100030)</t>
  </si>
  <si>
    <t>CABO OPTICO CFOA-SM-DD-S 240F G-652D (20100051)</t>
  </si>
  <si>
    <t>OPTICAL CABLE CFOA-SM-DD-S 240F G-652D (20100051)</t>
  </si>
  <si>
    <t>CABLE OPTICO CFOA-SM-DD-S 240F G-652D (20100051)</t>
  </si>
  <si>
    <t>CABO OPTICO CFOA-SM-DD-S 216F G-652D (20100043)</t>
  </si>
  <si>
    <t>OPTICAL CABLE CFOA-SM-DD-S 216F G-652D (20100043)</t>
  </si>
  <si>
    <t>CABLE OPTICO CFOA-SM-DD-S 216F G-652D (20100043)</t>
  </si>
  <si>
    <t>CABO OPTICO CFOA-SM-DDR-S 48F G-652D (PFV SR) LSZH</t>
  </si>
  <si>
    <t>CABO DE FIBRA OPTICA COM REVESTIMENTO EXTERNO DE MATERIAL DIELETRICO CFOA-SM-DDR-S 48F G-652D (PFV SR) LSZH</t>
  </si>
  <si>
    <t>CABO OPTICO CFOA-SM-DDR-S 12F G-652D (PFV)</t>
  </si>
  <si>
    <t>OPTICAL CABLE CFOA-SM-DDR-S 12F G-652D (PFV)</t>
  </si>
  <si>
    <t>CABLE OPTICO CFOA-SM-DDR-S 12F G-652D (PFV)</t>
  </si>
  <si>
    <t>CABO OPTICO CFOA-SM-DDR-S 24F G-652D (PFV)</t>
  </si>
  <si>
    <t>OPTICAL CABLE CFOA-SM-DDR-S 24F G-652D (PFV)</t>
  </si>
  <si>
    <t>CABLE OPTICO CFOA-SM-DDR-S 24F G-652D (PFV)</t>
  </si>
  <si>
    <t>CABO OPTICO CFOA-SM-DDR-S 72F G-652D (PFV) LSZH</t>
  </si>
  <si>
    <t>OPTICAL CABLE CFOA-SM-DDR-S 72F G-652D (PFV) LSZH</t>
  </si>
  <si>
    <t>CABLE OPTICO CFOA-SM-DDR-S 72F G-652D (PFV) LSZH</t>
  </si>
  <si>
    <t>CABO OPTICO CFOA-SM-DDR-S 24F G-652D (PFV SR) LSZH</t>
  </si>
  <si>
    <t>OPTICAL CABLE CFOA-SM-DDR-S 24F G-652D (PFV SR) LSZH</t>
  </si>
  <si>
    <t>CABLE OPTICO CFOA-SM-DDR-S 24F G-652D (PFV SR) LSZH</t>
  </si>
  <si>
    <t>CABO OPTICO CFOA-SM-DDR-S 24F G-652D (PFV) LSZH (12F/T)</t>
  </si>
  <si>
    <t>OPTICAL CABLE CFOA-SM-DDR-S 24F G-652D (PFV) LSZH (12F/T)</t>
  </si>
  <si>
    <t>CABLE OPTICO CFOA-SM-DDR-S 24F G-652D (PFV) LSZH (12F/T)</t>
  </si>
  <si>
    <t>ET03425</t>
  </si>
  <si>
    <t>a0A6100000blo0b</t>
  </si>
  <si>
    <t>CABO OPTICO CFOA-SM-DDR-S 288F G-652D (PFV) LSZH</t>
  </si>
  <si>
    <t>OPTICAL CABLE CFOA-SM-DDR-S 288F G-652D (PFV) LSZH</t>
  </si>
  <si>
    <t>CABLE OPTICO CFOA-SM-DDR-S 288F G-652D (PFV) LSZH</t>
  </si>
  <si>
    <t>CABO OPTICO CFOA-SM-DD-S 288F G-652D</t>
  </si>
  <si>
    <t>CABO OPTICO CFOA-SM-ARD-G 24F G-652D</t>
  </si>
  <si>
    <t>OPTICAL CABLE CFOA-SM-ARD-G 24F G-652D</t>
  </si>
  <si>
    <t>CABLE OPTICO CFOA-SM-ARD-G 24F G-652D</t>
  </si>
  <si>
    <t>CABO OPTICO CFOA-SM-ARD-G 48F G-652D</t>
  </si>
  <si>
    <t>OPTICAL CABLE CFOA-SM-ARD-G 48F G-652D</t>
  </si>
  <si>
    <t>CABLE OPTICO CFOA-SM-ARD-G 48F G-652D</t>
  </si>
  <si>
    <t>CABO OPTICO CFOA-SM-ARD-S 12F G-652D</t>
  </si>
  <si>
    <t>OPTICAL CABLE CFOA-SM-ARD-S 12F G-652D</t>
  </si>
  <si>
    <t>CABLE OPTICO CFOA-SM-ARD-S 12F G-652D</t>
  </si>
  <si>
    <t>CABO OPTICO CFOA-SM-ARD-S 24F G-652D</t>
  </si>
  <si>
    <t>OPTICAL CABLE CFOA-SM-ARD-S 24F G-652D</t>
  </si>
  <si>
    <t>CABLE OPTICO CFOA-SM-ARD-S 24F G-652D</t>
  </si>
  <si>
    <t>CABO OPTICO CFOA-SM-AS120-RA 06F G-652D NR</t>
  </si>
  <si>
    <t>OPTICAL CABLE CFOA-SM-AS120-RA 06F G-652D NR</t>
  </si>
  <si>
    <t>CABLE OPTICO CFOA-SM-AS120-RA 06F G-652D NR</t>
  </si>
  <si>
    <t>ET01249</t>
  </si>
  <si>
    <t>a0A6100000blnfX</t>
  </si>
  <si>
    <t>CABO OPTICO CFOA-SM-AS120-RA 12F G-652D NR</t>
  </si>
  <si>
    <t>OPTICAL CABLE CFOA-SM-AS120-RA 12F G-652D NR</t>
  </si>
  <si>
    <t>CABLE OPTICO CFOA-SM-AS120-RA 12F G-652D NR</t>
  </si>
  <si>
    <t>CABO OPTICO CFOA-SM-AS120-RA 24F G-652D NR</t>
  </si>
  <si>
    <t>OPTICAL CABLE CFOA-SM-AS120-RA 24F G-652D NR</t>
  </si>
  <si>
    <t>CABLE OPTICO CFOA-SM-AS120-RA 24F G-652D NR</t>
  </si>
  <si>
    <t>CABO OPTICO DROP FIG.8 FTTH SM G-652D 06F COG PR</t>
  </si>
  <si>
    <t>OPTICAL CABLE DROP FIG.8 FTTH SM G-652D 06F COG PR</t>
  </si>
  <si>
    <t>CABLE OPTICO DROP FIG.8 FTTH SM G-652D 06F COG PR</t>
  </si>
  <si>
    <t>ET01667</t>
  </si>
  <si>
    <t>a0A6100000blngw</t>
  </si>
  <si>
    <t>CABO OPTICO DROP FIG.8 FTTH SM G-652D 04F COG PR</t>
  </si>
  <si>
    <t>OPTICAL CABLE DROP FIG.8 FTTH SM G-652D 04F COG PR</t>
  </si>
  <si>
    <t>CABLE OPTICO DROP FIG.8 FTTH SM G-652D 04F COG PR</t>
  </si>
  <si>
    <t>CABO OPTICO DROP FIG.8 FTTH SM G-652D 02F COG PR</t>
  </si>
  <si>
    <t>OPTICAL CABLE DROP FIG.8 FTTH SM G-652D 02F COG PR</t>
  </si>
  <si>
    <t>CABLE OPTICO DROP FIG.8 FTTH SM G-652D 02F COG PR</t>
  </si>
  <si>
    <t>CABO OPTICO CFOA-SM-AS80-S 48F G-652D NR (EXP)</t>
  </si>
  <si>
    <t>OPTICAL CABLE CFOA-SM-AS80-S 48F G-652D NR (EXP)</t>
  </si>
  <si>
    <t>CABLE OPTICO CFOA-SM-AS80-S 48F G-652D NR (EXP)</t>
  </si>
  <si>
    <t>CABO OPTICO CFOA-SM-AS80-S 72F G-652D NR (EXP)</t>
  </si>
  <si>
    <t>OPTICAL CABLE CFOA-SM-AS80-S 72F G-652D NR (EXP)</t>
  </si>
  <si>
    <t>CABLE OPTICO CFOA-SM-AS80-S 72F G-652D NR (EXP)</t>
  </si>
  <si>
    <t>CABO OPTICO CFOA-SM-AS80-S 96F G-652D NR (EXP)</t>
  </si>
  <si>
    <t>OPTICAL CABLE CFOA-SM-AS80-S 96F G-652D NR (EXP)</t>
  </si>
  <si>
    <t>CABLE OPTICO CFOA-SM-AS80-S 96F G-652D NR (EXP)</t>
  </si>
  <si>
    <t>CABO OPTICO CFOA-SM-AS80-S 60F G-652D NR (EXP)</t>
  </si>
  <si>
    <t>OPTICAL CABLE CFOA-SM-AS80-S 60F G-652D NR (EXP)</t>
  </si>
  <si>
    <t>CABLE OPTICO CFOA-SM-AS80-S 60F G-652D NR (EXP)</t>
  </si>
  <si>
    <t>CABO OPTICO CFOA-SM-AS120-S 72F G-652D DC NR</t>
  </si>
  <si>
    <t>OPTICAL CABLE CFOA-SM-AS120-S 72F G-652D DC NR</t>
  </si>
  <si>
    <t>CABLE OPTICO CFOA-SM-AS120-S 72F G-652D DC NR</t>
  </si>
  <si>
    <t>CABO OPTICO CFOA-SM-AS80-S 48F G-652D DC NR</t>
  </si>
  <si>
    <t>OPTICAL CABLE CFOA-SM-AS80-S 48F G-652D DC NR</t>
  </si>
  <si>
    <t>CABLE OPTICO CFOA-SM-AS80-S 48F G-652D DC NR</t>
  </si>
  <si>
    <t>CABO OPTICO CFOA-SM-AS80-S 18F G-652D NR</t>
  </si>
  <si>
    <t>OPTICAL CABLE CFOA-SM-AS80-S 18F G-652D NR</t>
  </si>
  <si>
    <t>CABLE OPTICO CFOA-SM-AS80-S 18F G-652D NR</t>
  </si>
  <si>
    <t>CABO OPTICO CFOA-SM-AS120-S 60F G-652D NR (EXP)</t>
  </si>
  <si>
    <t>OPTICAL CABLE CFOA-SM-AS120-S 60F G-652D NR (EXP)</t>
  </si>
  <si>
    <t>CABLE OPTICO CFOA-SM-AS120-S 60F G-652D NR (EXP)</t>
  </si>
  <si>
    <t>CABO OPTICO CFOA-SM-AS80 MINI-RA 06F G-652D NR</t>
  </si>
  <si>
    <t>OPTICAL CABLE CFOA-SM-AS80 MINI-RA 06F G-652D NR</t>
  </si>
  <si>
    <t>CABLE OPTICO CFOA-SM-AS80 MINI-RA 06F G-652D NR</t>
  </si>
  <si>
    <t>CABO OPTICO CFOA-SM-AS80-S 24F G-652D DC NR (12F/T)</t>
  </si>
  <si>
    <t>OPTICAL CABLE CFOA-SM-AS80-S 24F G-652D DC NR (12F/T)</t>
  </si>
  <si>
    <t>CABLE OPTICO CFOA-SM-AS80-S 24F G-652D DC NR (12F/T)</t>
  </si>
  <si>
    <t>CABO OPTICO CFOA-SM-AS120-S 144F G-652D NR (DC) (EXP)</t>
  </si>
  <si>
    <t>OPTICAL CABLE CFOA-SM-AS120-S 144F G-652D NR (DC) (EXP)</t>
  </si>
  <si>
    <t>CABLE OPTICO CFOA-SM-AS120-S 144F G-652D NR (DC) (EXP)</t>
  </si>
  <si>
    <t>CABO OPTICO CFOA-SM-AS-CMO4KN-S 12F G-652D (100202438)</t>
  </si>
  <si>
    <t>OPTICAL CABLE CFOA-SM-AS-CMO4KN-S 12F G-652D (100202438)</t>
  </si>
  <si>
    <t>CABLE OPTICO CFOA-SM-AS-CMO4KN-S 12F G-652D (100202438)</t>
  </si>
  <si>
    <t>CABO OPTICO CFOA-SM-AS80-S 24F G-652D NR CT</t>
  </si>
  <si>
    <t>OPTICAL CABLE CFOA-SM-AS80-S 24F G-652D NR CT</t>
  </si>
  <si>
    <t>CABLE OPTICO CFOA-SM-AS80-S 24F G-652D NR CT</t>
  </si>
  <si>
    <t>CABO OPTICO CFOA-SM-AS-CMO7KN-S 48F G-652D (100202741)</t>
  </si>
  <si>
    <t>OPTICAL CABLE CFOA-SM-AS-CMO7KN-S 48F G-652D (100202741)</t>
  </si>
  <si>
    <t>CABLE OPTICO CFOA-SM-AS-CMO7KN-S 48F G-652D (100202741)</t>
  </si>
  <si>
    <t>ET03362</t>
  </si>
  <si>
    <t>a0A6100000blnzi</t>
  </si>
  <si>
    <t>CABO OPTICO CFOA-SM-AS-CMO7KN-S 12F G-652D (100202976)</t>
  </si>
  <si>
    <t>OPTICAL CABLE CFOA-SM-AS-CMO7KN-S 12F G-652D (100202976)</t>
  </si>
  <si>
    <t>CABLE OPTICO CFOA-SM-AS-CMO7KN-S 12F G-652D (100202976)</t>
  </si>
  <si>
    <t>CABO OPTICO CFOA-SM-AS80-S 06F G-652D NR CT</t>
  </si>
  <si>
    <t>OPTICAL CABLE CFOA-SM-AS80-S 06F G-652D NR CT</t>
  </si>
  <si>
    <t>CABLE OPTICO CFOA-SM-AS80-S 06F G-652D NR CT</t>
  </si>
  <si>
    <t>(NÃO UTILIZAR - ESPELHO BLOQUEADO) CABO OPTICO OPTIC-LAN 12F SM G-652D NR</t>
  </si>
  <si>
    <t>(DO NOT USE - MIRROR LOCKED) CABO OPTICO OPTIC-LAN 12F SM G-652D NR</t>
  </si>
  <si>
    <t>(NO UTILIZAR - ESPEJO BLOQUEADO) CABO OPTICO OPTIC-LAN 12F SM G-652D NR</t>
  </si>
  <si>
    <t>CABO OPTICO CFOA-SM-DD-S 96F G-652D (CATV)</t>
  </si>
  <si>
    <t>OPTICAL CABLE CFOA-SM-DD-S 96F G-652D (CATV)</t>
  </si>
  <si>
    <t>CABLE OPTICO CFOA-SM-DD-S 96F G-652D (CATV)</t>
  </si>
  <si>
    <t>CABO OPTICO CFOA-SM-DD-S 24F G-652D</t>
  </si>
  <si>
    <t>OPTICAL CABLE CFOA-SM-DD-S 24F G-652D</t>
  </si>
  <si>
    <t>CABLE OPTICO CFOA-SM-DD-S 24F G-652D</t>
  </si>
  <si>
    <t>CABO OPTICO CFOA-SM-DD-S 08F G-652D</t>
  </si>
  <si>
    <t>OPTICAL CABLE CFOA-SM-DD-S 08F G-652D</t>
  </si>
  <si>
    <t>CABLE OPTICO CFOA-SM-DD-S 08F G-652D</t>
  </si>
  <si>
    <t>CABO OPTICO CFOA-SM-DD-S 48F G-652D (CATV)</t>
  </si>
  <si>
    <t>CABLE OPTICO CFOA-SM-DD-S 48F G-652D (CATV)</t>
  </si>
  <si>
    <t>CABO OPTICO CFOA-SM-DD-S 72F G-652D</t>
  </si>
  <si>
    <t>OPTICAL CABLE CFOA-SM-DD-S 72F G-652D</t>
  </si>
  <si>
    <t>CABLE OPTICO CFOA-SM-DD-S 72F G-652D</t>
  </si>
  <si>
    <t>ET02235</t>
  </si>
  <si>
    <t>a0A6100000blnmb</t>
  </si>
  <si>
    <t>CABO OPTICO CFOA-SM-LV-AS-CMO10KN-S 24F G 652D RC/RT</t>
  </si>
  <si>
    <t>OPTICAL CABLE CFOA-SM-LV-AS-CMO10KN-S 24F G 652D RC/RT</t>
  </si>
  <si>
    <t>CABLE OPTICO CFOA-SM-LV-AS-CMO10KN-S 24F G 652D RC/RT</t>
  </si>
  <si>
    <t>ET02873</t>
  </si>
  <si>
    <t>a0A6100000blnuF</t>
  </si>
  <si>
    <t>CABO OPTICO CFOA-SM-LV-AS-CMO10KN-S 48F G-652D RC/RT</t>
  </si>
  <si>
    <t>OPTICAL CABLE CFOA-SM-LV-AS-CMO10KN-S 48F G-652D RC/RT</t>
  </si>
  <si>
    <t>CABLE OPTICO CFOA-SM-LV-AS-CMO10KN-S 48F G-652D RC/RT</t>
  </si>
  <si>
    <t>CABO OPTICO CFOA-SM-LV-AS-CMO10KN-S 12F G-652D RT</t>
  </si>
  <si>
    <t>OPTICAL CABLE CFOA-SM-LV-AS-CMO10KN-S 12F G-652D RT</t>
  </si>
  <si>
    <t>CABLE OPTICO CFOA-SM-LV-AS-CMO10KN-S 12F G-652D RT</t>
  </si>
  <si>
    <t>CABO OPTICO DROP FIG.8 FTTH BLI G-657-A1 04F COG PR</t>
  </si>
  <si>
    <t>OPTICAL CABLE CABO OPTICO DROP FIG.8 FTTH BLI G-657-A1 04F COG PR</t>
  </si>
  <si>
    <t>CABLE OPTICO CABO OPTICO DROP FIG.8 FTTH BLI G-657-A1 04F COG PR</t>
  </si>
  <si>
    <t>CABO OPTICO DROP FIG.8 FTTH BLI G-657-A1 02F COG PR</t>
  </si>
  <si>
    <t>OPTICAL CABLE DROP FIG.8 FTTH BLI G-657-A1 02F COG PR</t>
  </si>
  <si>
    <t>CABLE OPTICO DROP FIG.8 FTTH BLI G-657-A1 02F COG PR</t>
  </si>
  <si>
    <t>CABO OPTICO DROP TB FIG.8 FTTH BLI 02F G-657A1 COG PR</t>
  </si>
  <si>
    <t>OPTICAL CABLE DROP TB FIG.8 FTTH BLI 02F G-657A1 COG PR</t>
  </si>
  <si>
    <t>CABLE OPTICO DROP TB FIG.8 FTTH BLI 02F G-657A1 COG PR</t>
  </si>
  <si>
    <t>ET02341</t>
  </si>
  <si>
    <t>a0A6100000blnnm</t>
  </si>
  <si>
    <t>CABO OPTICO DROP TB FIG.8 FTTH BLI-A/B 02F COG PR</t>
  </si>
  <si>
    <t>OPTICAL CABLE DROP TB FIG.8 FTTH BLI-A/B 02F COG PR</t>
  </si>
  <si>
    <t>CABLE OPTICO DROP TB FIG.8 FTTH BLI-A/B 02F COG PR</t>
  </si>
  <si>
    <t>ET02468</t>
  </si>
  <si>
    <t>a0A6100000blnpN</t>
  </si>
  <si>
    <t>CABO OPTICO CFOAC-BLI-CD-02-AR-LSZH A1 PR - EUROCLASS Dca (s2, d1, a1) - BOBINA 1000M (DROP COMPACTO FIG.8 LOW FRICTION)</t>
  </si>
  <si>
    <t>CABO OPTICO CFOAC-BLI-CD-02-AR-LSZH A1 PR - EUROCLASS Dca (s2, d1, a1) - REEL 1000M (COMPACT LOW FRICTION FIG.8 DROP)</t>
  </si>
  <si>
    <t>CABLE OPTICO CFOAC-BLI-CD-02-AR-LSZH A1 PR - EUROCLASS Dca (s2, d1, a1) - CARRETE 1000M (DROP COMPACTO FIG.8 LOW FRICTION)</t>
  </si>
  <si>
    <t>CABO OPTICO CFOI-BLI-UB 32F G-657A2 LSZH AZ (SIMPLUSLAN FTTA)</t>
  </si>
  <si>
    <t>OPTICAL CABLE CFOI-BLI-UB 32F G-657A2 LSZH AZ (SIMPLUSLAN FTTA)</t>
  </si>
  <si>
    <t>CABLE OPTICO CFOI-BLI-UB 32F G-657A2 LSZH AZ (SIMPLUSLAN FTTA)</t>
  </si>
  <si>
    <t>CABO OPTICO CFOI-BLI-UB 48F G-657A2 LSZH CZ - EUROCLASS Dca (s2, d2, a1) - (SIMPLUSLAN FTTA)</t>
  </si>
  <si>
    <t>OPTICAL CABLE CFOI-BLI-UB 48F G-657A2 LSZH CZ - EUROCLASS Dca (s2, d2, a1) - (SIMPLUSLAN FTTA)</t>
  </si>
  <si>
    <t>CABLE OPTICO CFOI-BLI-UB 48F G-657A2 LSZH CZ - EUROCLASS Dca (s2, d2, a1) - (SIMPLUSLAN FTTA)</t>
  </si>
  <si>
    <t>CABO OPTICO CFOI-BLI-UB 64F G-657A2 LSZH CZ (SIMPLUSLAN FTTA)</t>
  </si>
  <si>
    <t>OPTICAL CABLE CFOI-BLI-UB 64F G-657A2 LSZH CZ (SIMPLUSLAN FTTA)</t>
  </si>
  <si>
    <t>CABLE OPTICO CFOI-BLI-UB 64F G-657A2 LSZH CZ (SIMPLUSLAN FTTA)</t>
  </si>
  <si>
    <t>CABO OPTICO CFOT-BLI-UB 48F G-657A2 LSZH CZ (SIMPLUSLAN INDOOR/OUTDOOR FTTA)</t>
  </si>
  <si>
    <t>ET03399</t>
  </si>
  <si>
    <t>a0A6100000blo0F</t>
  </si>
  <si>
    <t>CABO OPTICO OPGW DS1.050.141.S12 (DUAL 12F SM) 112MM2</t>
  </si>
  <si>
    <t>OPGW CABLE DS1.050.141.S12 (DUAL 12F SM) 112MM2</t>
  </si>
  <si>
    <t>CABLE OPTICO OPGW DS1.050.141.S12 (DUAL 12F SM) 112MM2</t>
  </si>
  <si>
    <t>ET02642</t>
  </si>
  <si>
    <t>a0A6100000blnrO</t>
  </si>
  <si>
    <t>CABO OPTICO OPGW DS1.050.141.S36 (DUAL 36F SM) 112MM2</t>
  </si>
  <si>
    <t>OPGW CABLE DS1.050.141.S36 (DUAL 36F SM) 112MM2</t>
  </si>
  <si>
    <t>CABLE OPTICO OPGW DS1.050.141.S36 (DUAL 36F SM) 112MM2</t>
  </si>
  <si>
    <t>ET02463</t>
  </si>
  <si>
    <t>a0A6100000blnpJ</t>
  </si>
  <si>
    <t>CABO OPTICO OPGW DS1.120.155.S36 (DUAL 36F SM) 141MM2</t>
  </si>
  <si>
    <t>OPGW CABLE DS1.120.155.S36 (DUAL 36F SM) 141MM2</t>
  </si>
  <si>
    <t>CABLE OPTICO OPGW DS1.120.155.S36 (DUAL 36F SM) 141MM2</t>
  </si>
  <si>
    <t>CABO OPTICO OPGW DS1.050.141.S48 (DUAL 48F SM) 112MM2</t>
  </si>
  <si>
    <t>OPGW CABLE DS1.050.141.S48 (DUAL 48F SM) 112MM2</t>
  </si>
  <si>
    <t>CABLE OPTICO OPGW DS1.050.141.S48 (DUAL 48F SM) 112MM2</t>
  </si>
  <si>
    <t>CABO OPTICO OPGW DS1.024.114.S36 (DUAL 36F SM) 71MM2</t>
  </si>
  <si>
    <t>OPGW CABLE DS1.024.114.S36 (DUAL 36F SM) 71MM2</t>
  </si>
  <si>
    <t>CABLE OPTICO OPGW DS1.024.114.S36 (DUAL 36F SM) 71MM2</t>
  </si>
  <si>
    <t>ET02526</t>
  </si>
  <si>
    <t>a0A6100000blnq2</t>
  </si>
  <si>
    <t>CABO OPTICO OPGW DS1.049.124.S36 (DUAL 36F SM) 87MM2</t>
  </si>
  <si>
    <t>OPGW CABLE - DS1.049.124.S36 (DUAL 36F SM) 87MM2</t>
  </si>
  <si>
    <t>CABLE OPTICO OPGW DS1.049.124.S36 (DUAL 36F SM) 87MM2</t>
  </si>
  <si>
    <t>ET02871</t>
  </si>
  <si>
    <t>a0A6100000blnuE</t>
  </si>
  <si>
    <t>CABO OPTICO OPGW DS1.097.141.S48 (DUAL 48F SM) 115MM2</t>
  </si>
  <si>
    <t>OPGW CABLE - DS1.097.141.S48 (DUAL 48F SM) 115MM2</t>
  </si>
  <si>
    <t>CABLE OPTICO OPGW DS1.097.141.S48 (DUAL 48F SM) 115MM2</t>
  </si>
  <si>
    <t>ET02831</t>
  </si>
  <si>
    <t>a0A6100000blntk</t>
  </si>
  <si>
    <t>CABO OPTICO OPGW DS1.084.146.S48 (DUAL 48F SM) 125MM2</t>
  </si>
  <si>
    <t>OPGW CABLE DS1.084.146.S48 (DUAL 48F SM) 125MM2</t>
  </si>
  <si>
    <t>CABLE OPTICO OPGW DS1.084.146.S48 (DUAL 48F SM) 125MM2</t>
  </si>
  <si>
    <t>ET02529</t>
  </si>
  <si>
    <t>a0A6100000blnq5</t>
  </si>
  <si>
    <t>CABO OPTICO OPGW DS1.084.146.S24 (DUAL 24F SM) 125MM2</t>
  </si>
  <si>
    <t>OPGW CABLE DS1.084.146.S24 (DUAL 24F SM) 125MM2</t>
  </si>
  <si>
    <t>CABLE OPTICO OPGW DS1.084.146.S24 (DUAL 24F SM) 125MM2</t>
  </si>
  <si>
    <t>CABO OPTICO OPGW DS1.084.146.S36 (DUAL 36F SM) 125MM2</t>
  </si>
  <si>
    <t>OPGW CABLE DS1.084.146.S36 (DUAL 36F SM) 125MM2</t>
  </si>
  <si>
    <t>CABLE OPTICO OPGW DS1.084.146.S36 (DUAL 36F SM) 125MM2</t>
  </si>
  <si>
    <t>CABO OPTICO OPGW DS1.084.146.S12 (DUAL 12F SM) 125MM2</t>
  </si>
  <si>
    <t>OPGW CABLE DS1.084.146.S12 (DUAL 12F SM) 125MM2</t>
  </si>
  <si>
    <t>CABLE OPTICO OPGW DS1.084.146.S12 (DUAL 12F SM) 125MM2</t>
  </si>
  <si>
    <t>CABO OPTICO OPGW DS1.024.114.S48 (DUAL 48F SM) 71MM2</t>
  </si>
  <si>
    <t>OPGW CABLE DS1.024.114.S48 (DUAL 48F SM) 71MM2</t>
  </si>
  <si>
    <t>CABLE OPTICO OPGW DS1.024.114.S48 (DUAL 48F SM) 71MM2</t>
  </si>
  <si>
    <t>CABO OPTICO OPGW DS1.049.124.S12 (DUAL 12F SM) 87MM2</t>
  </si>
  <si>
    <t>OPGW CABLE - DS1.049.124.S12 (DUAL 12F SM) 87MM2</t>
  </si>
  <si>
    <t>CABLE OPTICO OPGW DS1.049.124.S12 (DUAL 12F SM) 87MM2</t>
  </si>
  <si>
    <t>CABO OPTICO OPGW DS1.120.155.S24 (DUAL 24F SM) 141MM2</t>
  </si>
  <si>
    <t>CABO OPTICO OPGW DS1.050.141.S24 (DUAL 24F SM) 112MM2</t>
  </si>
  <si>
    <t>OPGW CABLE DS1.050.141.S24 (DUAL 24F SM) 112MM2</t>
  </si>
  <si>
    <t>CABLE OPTICO OPGW DS1.050.141.S24 (DUAL 24F SM) 112MM2</t>
  </si>
  <si>
    <t>CABO OPTICO OPGW DS1.049.124.S24 (DUAL 24F SM) 87MM2</t>
  </si>
  <si>
    <t>OPTICAL CABLE OPGW DS1.049.124.S24 (DUAL 24F SM) 87MM2</t>
  </si>
  <si>
    <t>CABLE OPTICO OPGW DS1.049.124.S24 (DUAL 24F SM) 87MM2</t>
  </si>
  <si>
    <t>CABO OPTICO OPGW DS1.097.141.S12 (DUAL 12F SM) 115MM2</t>
  </si>
  <si>
    <t>OPTICAL CABLE OPGW DS1.097.141.S12 (DUAL 12F SM) 115MM2</t>
  </si>
  <si>
    <t>CABLE OPTICO OPGW DS1.097.141.S12 (DUAL 12F SM) 115MM2</t>
  </si>
  <si>
    <t>CABO OPTICO OPGW DS1.097.141.S24 (DUAL 24F SM) 115MM2</t>
  </si>
  <si>
    <t>OPGW CABLE DS1.097.141.S24 (DUAL 24F SM) 115MM2</t>
  </si>
  <si>
    <t>CABLE OPTICO OPGW DS1.097.141.S24 (DUAL 24F SM) 115MM2</t>
  </si>
  <si>
    <t>CABO OPTICO OPGW DS1.120.155.S12 (DUAL 12F SM) 141MM2</t>
  </si>
  <si>
    <t>OPGW CABLE DS1.120.155.S12 (DUAL 12F SM) 141MM2</t>
  </si>
  <si>
    <t>CABLE OPTICO OPGW DS1.120.155.S12 (DUAL 12F SM) 141MM2</t>
  </si>
  <si>
    <t>CABO OPTICO OPGW DS1.097.141.S36 (DUAL 36F SM) 115MM2</t>
  </si>
  <si>
    <t>OPGW CABLE DS1.097.141.S36 (DUAL 36F SM) 115MM2</t>
  </si>
  <si>
    <t>CABLE OPTICO OPGW DS1.097.141.S36 (DUAL 36F SM) 115MM2</t>
  </si>
  <si>
    <t>CABO OPTICO OPGW DS1.084.146.S18 (DUAL 18F SM) 125MM2</t>
  </si>
  <si>
    <t>OPGW CABLE DS1.084.146.S18 (DUAL 18F SM) 125MM2</t>
  </si>
  <si>
    <t>CABLE OPTICO OPGW DS1.084.146.S18 (DUAL 18F SM) 125MM2</t>
  </si>
  <si>
    <t>CABO OPTICO OPGW DS1.024.114.S24 (DUAL 24F SM) 71MM2</t>
  </si>
  <si>
    <t>OPGW CABLE DS1.024.114.S24 (DUAL 24F SM) 71MM2</t>
  </si>
  <si>
    <t>CABLE OPTICO OPGW DS1.024.114.S24 (DUAL 24F SM) 71MM2</t>
  </si>
  <si>
    <t>CABO OPTICO OPGW DS1.097.141.S18 (DUAL 18F SM) 115MM2</t>
  </si>
  <si>
    <t>OPGW CABLE DS1.097.141.S18 (DUAL 18F SM) 115MM2</t>
  </si>
  <si>
    <t>CABLE OPTICO OPGW DS1.097.141.S18 (DUAL 18F SM) 115MM2</t>
  </si>
  <si>
    <t>CABO OPTICO OPGW DG1.016.122.S36 (DUAL 36F SM) 83MM2</t>
  </si>
  <si>
    <t>OPGW CABLE DG1.016.122.S36 (DUAL 36F SM) 83MM2</t>
  </si>
  <si>
    <t>CABLE OPTICO OPGW DG1.016.122.S36 (DUAL 36F SM) 83MM2</t>
  </si>
  <si>
    <t>ET02524</t>
  </si>
  <si>
    <t>a0A6100000blnq1</t>
  </si>
  <si>
    <t>CABO OPTICO OPGW DG1.016.122.S24 (DUAL 24F SM) 83MM2</t>
  </si>
  <si>
    <t>OPGW CABLE DG1.016.122.S24 (DUAL 24F SM) 83MM2</t>
  </si>
  <si>
    <t>CABLE OPTICO OPGW DG1.016.122.S24 (DUAL 24F SM) 83MM2</t>
  </si>
  <si>
    <t>CABO OPTICO OPGW DG1.030.133.S24 (DUAL 24F SM) 101MM2</t>
  </si>
  <si>
    <t>OPGW CABLE DG1.030.133.S24 (DUAL 24F SM) 101MM2</t>
  </si>
  <si>
    <t>CABLE OPTICO OPGW DG1.030.133.S24 (DUAL 24F SM) 101MM2</t>
  </si>
  <si>
    <t>ET02523</t>
  </si>
  <si>
    <t>a0A6100000blnq0</t>
  </si>
  <si>
    <t>CABO OPTICO OPGW DG1.030.133.S36 (DUAL 36F SM) 101MM2</t>
  </si>
  <si>
    <t>OPGW CABLE DG1.030.133.S36 (DUAL 36F SM) 101MM2</t>
  </si>
  <si>
    <t>CABLE OPTICO OPGW DG1.030.133.S36 (DUAL 36F SM) 101MM2</t>
  </si>
  <si>
    <t>CABO OPTICO OPGW DG1.030.133.S48 (DUAL 48F SM) 101MM2</t>
  </si>
  <si>
    <t>OPGW CABLE DG1.030.133.S48 (DUAL 48F SM) 101MM2</t>
  </si>
  <si>
    <t>CABLE OPTICO OPGW DG1.030.133.S48 (DUAL 48F SM) 101MM2</t>
  </si>
  <si>
    <t>CABO OPTICO OPGW DG1.030.133.S18 (DUAL 18F SM) 101MM2</t>
  </si>
  <si>
    <t>OPGW CABLE DG1.030.133.S18 (DUAL 18F SM) 101MM2</t>
  </si>
  <si>
    <t>CABLE OPTICO OPGW DG1.030.133.S18 (DUAL 18F SM) 101MM2</t>
  </si>
  <si>
    <t>CABO OPTICO OPGW DG1.030.133.S12 (DUAL 12F SM) 101MM2</t>
  </si>
  <si>
    <t>OPGW CABLE DG1.030.133.S12 (DUAL 12F SM) 101MM2</t>
  </si>
  <si>
    <t>CABLE OPTICO OPGW DG1.030.133.S12 (DUAL 12F SM) 101MM2</t>
  </si>
  <si>
    <t>CABO OPTICO OPGW DG1.016.122.S12 (DUAL 12F SM) 83MM2</t>
  </si>
  <si>
    <t>OPGW CABLE DG1.016.122.S12 (DUAL 12F SM) 83MM2</t>
  </si>
  <si>
    <t>CABLE OPTICO OPGW DG1.016.122.S12 (DUAL 12F SM) 83MM2</t>
  </si>
  <si>
    <t>CABO OPTICO OPGW DG1.016.122.S48 (DUAL 48F SM) 83MM2</t>
  </si>
  <si>
    <t>OPGW CABLE DG1.016.122.S48 (DUAL 48F SM) 83MM2</t>
  </si>
  <si>
    <t>CABLE OPTICO OPGW DG1.016.122.S48 (DUAL 48F SM) 83MM2</t>
  </si>
  <si>
    <t>CABO OPTICO OPGW CS2.190.167.S24 (CENTRUM 24F SM) 159MM2</t>
  </si>
  <si>
    <t>CABO OPTICO OPGW CS2.190.167.S12 (CENTRUM 12F SM) 159MM2</t>
  </si>
  <si>
    <t>OPGW CABLE CS2.190.167.S12 (CENTRUM 12F SM) 159MM2</t>
  </si>
  <si>
    <t>CABLE OPTICO OPGW CS2.190.167.S12 (CENTRUM 12F SM) 159MM2</t>
  </si>
  <si>
    <t>CABO OPTICO OPGW CS2.190.167.S36 (CENTRUM 36F SM) 159MM2</t>
  </si>
  <si>
    <t>OPGW CABLE CS2.190.167.S36 (CENTRUM 36F SM) 159MM2</t>
  </si>
  <si>
    <t>CABLE OPTICO OPGW CS2.190.167.S36 (CENTRUM 36F SM) 159MM2</t>
  </si>
  <si>
    <t>CABO OPTICO OPGW CS2.190.167.S18 (CENTRUM 18F SM) 159MM2</t>
  </si>
  <si>
    <t>OPGW CABLE CS2.190.167.S18 (CENTRUM 18F SM) 159MM2</t>
  </si>
  <si>
    <t>CABLE OPTICO OPGW CS2.190.167.S18 (CENTRUM 18F SM) 159MM2</t>
  </si>
  <si>
    <t>CABO OPTICO OPGW CG1.005.102.S48 (CENTRUM 48F SM) 52MM2</t>
  </si>
  <si>
    <t>OPGW CABLE CG1.005.102.S48 (CENTRUM 48F SM) 52MM2</t>
  </si>
  <si>
    <t>CABLE OPTICO OPGW CG1.005.102.S48 (CENTRUM 48F SM) 52MM2</t>
  </si>
  <si>
    <t>CABO OPTICO OPGW CG1.005.102.S36 (CENTRUM 36F SM) 52MM2</t>
  </si>
  <si>
    <t>OPGW CABLE CG1.005.102.S36 (CENTRUM 36F SM) 52MM2</t>
  </si>
  <si>
    <t>CABLE OPTICO OPGW CG1.005.102.S36 (CENTRUM 36F SM) 52MM2</t>
  </si>
  <si>
    <t>ET02527</t>
  </si>
  <si>
    <t>a0A6100000blnq3</t>
  </si>
  <si>
    <t>CABO OPTICO OPGW CM2.081.147.S12 (CENTRUM 12F SM) 122MM2</t>
  </si>
  <si>
    <t>OPGW CABLE CM2.081.147.S12 (CENTRUM 12F SM) 122MM2</t>
  </si>
  <si>
    <t>CABLE OPTICO OPGW CM2.081.147.S12 (CENTRUM 12F SM) 122MM2</t>
  </si>
  <si>
    <t>CABO OPTICO OPGW XS2.088.159.S24 (LUX 24F SM) 136MM2</t>
  </si>
  <si>
    <t>OPGW CABLE XS2.088.159.S24 (LUX 24F SM) 136MM2</t>
  </si>
  <si>
    <t>CABLE OPTICO OPGW XS2.088.159.S24 (LUX 24F SM) 136MM2</t>
  </si>
  <si>
    <t>ET03494</t>
  </si>
  <si>
    <t>a0A6100000blo1a</t>
  </si>
  <si>
    <t>CABO OPTICO OPGW XM2.300.187.S48 (LUX 48F SM) 199MM2</t>
  </si>
  <si>
    <t>OPGW CABLE XM2.300.187.S48 (LUX 48F SM) 199MM2</t>
  </si>
  <si>
    <t>CABLE OPTICO OPGW XM2.300.187.S48 (LUX 48F SM) 199MM2</t>
  </si>
  <si>
    <t>CABO OPTICO OPGW XM2.300.187.S18 (LUX 18F SM) 199MM2</t>
  </si>
  <si>
    <t>OPGW CABLE XM2.300.187.S18 (LUX 18F SM) 199MM2</t>
  </si>
  <si>
    <t>CABLE OPTICO OPGW XM2.300.187.S18 (LUX 18F SM) 199MM2</t>
  </si>
  <si>
    <t>CABO OPTICO CFOA-SM-FIG8-G 08F</t>
  </si>
  <si>
    <t>OPTICAL CABLE CFOA-SM-FIG8-G 08F</t>
  </si>
  <si>
    <t>CABLE OPTICO CFOA-SM-FIG8-G 08F</t>
  </si>
  <si>
    <t>ET01242</t>
  </si>
  <si>
    <t>a0A6100000blnfT</t>
  </si>
  <si>
    <t>CABO OPTICO CFOA-SM-DD-G 04F</t>
  </si>
  <si>
    <t>OPTICAL CABLE CFOA-SM-DD-G 04F</t>
  </si>
  <si>
    <t>CABLE OPTICO CFOA-SM-DD-G 04F</t>
  </si>
  <si>
    <t>CABO OPTICO CFOA-SM-DD-G 144F</t>
  </si>
  <si>
    <t>OPTICAL CABLE CFOA-SM-DD-G 144F</t>
  </si>
  <si>
    <t>CABLE OPTICO CFOA-SM-DD-G 144F</t>
  </si>
  <si>
    <t>ET01070</t>
  </si>
  <si>
    <t>a0A6100000blnfC</t>
  </si>
  <si>
    <t>CABO OPTICO CFOA-SM-DD-G 08F (ABNT)</t>
  </si>
  <si>
    <t>OPTICAL CABLE CFOA-SM-DD-G 08F (ABNT)</t>
  </si>
  <si>
    <t>CABLE OPTICO CFOA-SM-DD-G 08F (ABNT)</t>
  </si>
  <si>
    <t>CABO OPTICO CFOA-SM-DD-G 48F</t>
  </si>
  <si>
    <t>OPTICAL CABLE CFOA-SM-DD-G 48F</t>
  </si>
  <si>
    <t>CABLE OPTICO CFOA-SM-DD-G 48F</t>
  </si>
  <si>
    <t>CABO OPTICO CFOA-SM-DD-G 10F (ABNT)</t>
  </si>
  <si>
    <t>OPTICAL CABLE CFOA-SM-DD-G 10F (ABNT)</t>
  </si>
  <si>
    <t>CABLE OPTICO CFOA-SM-DD-G 10F (ABNT)</t>
  </si>
  <si>
    <t>CABO OPTICO CFOA-SM-DD-G 72F</t>
  </si>
  <si>
    <t>OPTICAL CABLE CFOA-SM-DD-G 72F</t>
  </si>
  <si>
    <t>CABLE OPTICO CFOA-SM-DD-G 72F</t>
  </si>
  <si>
    <t>CABO OPTICO CFOA-SM-DD-G 48F (ABNT)</t>
  </si>
  <si>
    <t>OPTICAL CABLE CFOA-SM-DD-G 48F (ABNT)</t>
  </si>
  <si>
    <t>CABLE OPTICO CFOA-SM-DD-G 48F (ABNT)</t>
  </si>
  <si>
    <t>CABO OPTICO CFOA-SM-DD-G 60F (ABNT)</t>
  </si>
  <si>
    <t>OPTICAL CABLE CFOA-SM-DD-G 60F (ABNT)</t>
  </si>
  <si>
    <t>CABLE OPTICO CFOA-SM-DD-G 60F (ABNT)</t>
  </si>
  <si>
    <t>CABO OPTICO CFOA-SM-DD-G 72F (ABNT)</t>
  </si>
  <si>
    <t>OPTICAL CABLE CFOA-SM-DD-G 72F (ABNT)</t>
  </si>
  <si>
    <t>CABLE OPTICO CFOA-SM-DD-G 72F (ABNT)</t>
  </si>
  <si>
    <t>CABO OPTICO CFOA-SM-DD-G 12F RC</t>
  </si>
  <si>
    <t>OPTICAL CABLE CFOA-SM-DD-G 12F RC</t>
  </si>
  <si>
    <t>CABLE OPTICO CFOA-SM-DD-G 12F RC</t>
  </si>
  <si>
    <t>CABO OPTICO CFOA-SM-DD-G 96F (ABNT)</t>
  </si>
  <si>
    <t>OPTICAL CABLE CFOA-SM-DD-G 96F (ABNT)</t>
  </si>
  <si>
    <t>CABLE OPTICO CFOA-SM-DD-G 96F (ABNT)</t>
  </si>
  <si>
    <t>CABO OPTICO CFOT-SM-UB 12F COG</t>
  </si>
  <si>
    <t>OPTICAL CABLE CFOT-SM-UB 12F COG</t>
  </si>
  <si>
    <t>CABLE OPTICO CFOT-SM-UB 12F COG</t>
  </si>
  <si>
    <t>CABO OPTICO CFOT-SM-UB 36F COG</t>
  </si>
  <si>
    <t>OPTICAL CABLE CFOT-SM-UB 36F COG</t>
  </si>
  <si>
    <t>CABLE OPTICO CFOT-SM-UB 36F COG</t>
  </si>
  <si>
    <t>CABO OPTICO CFOT-SM-UB 144F COG</t>
  </si>
  <si>
    <t>OPTICAL CABLE CFOT-SM-UB 144F COG</t>
  </si>
  <si>
    <t>CABLE OPTICO CFOT-SM-UB 144F COG</t>
  </si>
  <si>
    <t>CABO OPTICO CFOA-SM-DD-G 108F (ABNT)</t>
  </si>
  <si>
    <t>OPTICAL CABLE CFOA-SM-DD-G 108F (ABNT)</t>
  </si>
  <si>
    <t>CABLE OPTICO CFOA-SM-DD-G 108F (ABNT)</t>
  </si>
  <si>
    <t>CABO OPTICO CFOA-SM-DD-G 06F RC</t>
  </si>
  <si>
    <t>OPTICAL CABLE CFOA-SM-DD-G 06F RC</t>
  </si>
  <si>
    <t>CABLE OPTICO CFOA-SM-DD-G 06F RC</t>
  </si>
  <si>
    <t>CABO OPTICO CFOA-SM-DD-G 24F RC</t>
  </si>
  <si>
    <t>OPTICAL CABLE CFOA-SM-DD-G 24F RC</t>
  </si>
  <si>
    <t>CABLE OPTICO CFOA-SM-DD-G 24F RC</t>
  </si>
  <si>
    <t>CORDOALHA (7X1.6) ISOLADA</t>
  </si>
  <si>
    <t>DTE PT-0002</t>
  </si>
  <si>
    <t>CABO OPTICO DROP FIG.8 FTTH SM G-652D 08F COG PR</t>
  </si>
  <si>
    <t>OPTICAL CABLE DROP FIG.8 FTTH SM G-652D 08F COG PR</t>
  </si>
  <si>
    <t>CABLE OPTICO DROP FIG.8 FTTH SM G-652D 08F COG PR</t>
  </si>
  <si>
    <t>CABO OPTICO DROP FIG.8 FTTH SM G-652D 12F COG PR</t>
  </si>
  <si>
    <t>OPTICAL CABLE DROP FIG.8 FTTH SM G-652D 12F COG PR</t>
  </si>
  <si>
    <t>CABLE OPTICO DROP FIG.8 FTTH SM G-652D 12F COG PR</t>
  </si>
  <si>
    <t>CABO OPTICO CFOA-SM-AS80-S 06F G-652D NR (EXP)</t>
  </si>
  <si>
    <t>OPTICAL CABLE CFOA-SM-AS80-S 06F G-652D NR (EXP)</t>
  </si>
  <si>
    <t>CABLE OPTICO CFOA-SM-AS80-S 06F G-652D NR (EXP)</t>
  </si>
  <si>
    <t>CABO OPTICO CFOA-SM-AS80-S 12F G-652D NR (EXP)</t>
  </si>
  <si>
    <t>OPTICAL CABLE CFOA-SM-AS80-S 12F G-652D NR (EXP)</t>
  </si>
  <si>
    <t>CABLE OPTICO CFOA-SM-AS80-S 12F G-652D NR (EXP)</t>
  </si>
  <si>
    <t>CABO OPTICO CFOA-SM-AS120-S 12F G-652D NR (EXP)</t>
  </si>
  <si>
    <t>OPTICAL CABLE CFOA-SM-AS120-S 12F G-652D NR (EXP)</t>
  </si>
  <si>
    <t>CABLE OPTICO CFOA-SM-AS120-S 12F G-652D NR (EXP)</t>
  </si>
  <si>
    <t>CABO OPTICO CFOA-SM-AS120-S 24F G-652D NR (EXP)</t>
  </si>
  <si>
    <t>OPTICAL CABLE CFOA-SM-AS120-S 24F G-652D NR (EXP)</t>
  </si>
  <si>
    <t>CABLE OPTICO CFOA-SM-AS120-S 24F G-652D NR (EXP)</t>
  </si>
  <si>
    <t>CABO OPTICO CFOA-SM-AS120-S 36F G-652D NR (EXP)</t>
  </si>
  <si>
    <t>OPTICAL CABLE CFOA-SM-AS120-S 36F G-652D NR (EXP)</t>
  </si>
  <si>
    <t>CABLE OPTICO CFOA-SM-AS120-S 36F G-652D NR (EXP)</t>
  </si>
  <si>
    <t>CABO OPTICO CFOA-SM-AS80-S 24F G-652D NR (EXP)</t>
  </si>
  <si>
    <t>OPTICAL CABLE CFOA-SM-AS80-S 24F G-652D NR (EXP)</t>
  </si>
  <si>
    <t>CABLE OPTICO CFOA-SM-AS80-S 24F G-652D NR (EXP)</t>
  </si>
  <si>
    <t>CABO OPTICO CFOA-SM-AS80-S 36F G-652D NR (EXP)</t>
  </si>
  <si>
    <t>OPTICAL CABLE CFOA-SM-AS80-S 36F G-652D NR (EXP)</t>
  </si>
  <si>
    <t>CABLE OPTICO CFOA-SM-AS80-S 36F G-652D NR (EXP)</t>
  </si>
  <si>
    <t>CABO OPTICO CFOA-SM-AS120-S 30F G-652D NR (EXP)</t>
  </si>
  <si>
    <t>OPTICAL CABLE CFOA-SM-AS120-S 30F G-652D NR (EXP)</t>
  </si>
  <si>
    <t>CABLE OPTICO CFOA-SM-AS120-S 30F G-652D NR (EXP)</t>
  </si>
  <si>
    <t>CABO METALICO SUPERCONDUTOR TIPO PS</t>
  </si>
  <si>
    <t>SUPERCONDUCTOR CABLE TYPE PS</t>
  </si>
  <si>
    <t>CABLE METALICO SUPERCONDUCTOR TIPO PS</t>
  </si>
  <si>
    <t>CABO METALICO SUPERCONDUTOR TIPO DS-1</t>
  </si>
  <si>
    <t>SUPERCONDUCTOR CABLE TYPE DS-1</t>
  </si>
  <si>
    <t>CABLE METALICO SUPERCONDUCTOR TIPO DS-1</t>
  </si>
  <si>
    <t>CABO OPTICO CFOA-SM-DD-G 36F RC</t>
  </si>
  <si>
    <t>OPTICAL CABLE CFOA-SM-DD-G 36F RC</t>
  </si>
  <si>
    <t>CABLE OPTICO CFOA-SM-DD-G 36F RC</t>
  </si>
  <si>
    <t>CABO OPTICO CFOA-SM-DD-G 24F (ABNT)</t>
  </si>
  <si>
    <t>OPTICAL CABLE CFOA-SM-DD-G 24F (ABNT)</t>
  </si>
  <si>
    <t>CABLE OPTICO CFOA-SM-DD-G 24F (ABNT)</t>
  </si>
  <si>
    <t>CABO OPTICO CFOA-SM-DD-G 30F (ABNT)</t>
  </si>
  <si>
    <t>OPTICAL CABLE CFOA-SM-DD-G 30F (ABNT)</t>
  </si>
  <si>
    <t>CABLE OPTICO CFOA-SM-DD-G 30F (ABNT)</t>
  </si>
  <si>
    <t>CABO OPTICO CFOA-SM-DD-S 144F RC</t>
  </si>
  <si>
    <t>OPTICAL CABLE CFOA-SM-DD-S 144F RC</t>
  </si>
  <si>
    <t>CABLE OPTICO CFOA-SM-DD-S 144F RC</t>
  </si>
  <si>
    <t>CABO OPTICO CFOA-SM-DD-G 144F RC</t>
  </si>
  <si>
    <t>OPTICAL CABLE CFOA-SM-DD-G 144F RC</t>
  </si>
  <si>
    <t>CABLE OPTICO CFOA-SM-DD-G 144F RC</t>
  </si>
  <si>
    <t>CABO OPTICO CFOA-SM-DD-G 02F</t>
  </si>
  <si>
    <t>OPTICAL CABLE CFOA-SM-DD-G 02F</t>
  </si>
  <si>
    <t>CABLE OPTICO CFOA-SM-DD-G 02F</t>
  </si>
  <si>
    <t>CABO OPTICO CFOA-SM-DD-G 36F (ABNT)</t>
  </si>
  <si>
    <t>OPTICAL CABLE CFOA-SM-DD-G 36F (ABNT)</t>
  </si>
  <si>
    <t>CABLE OPTICO CFOA-SM-DD-G 36F (ABNT)</t>
  </si>
  <si>
    <t>CABO OPTICO CFOA-SM-DD-G 12F RC (CATV)</t>
  </si>
  <si>
    <t>OPTICAL CABLE CFOA-SM-DD-G 12F RC (CATV)</t>
  </si>
  <si>
    <t>CABLE OPTICO CFOA-SM-DD-G 12F RC (CATV)</t>
  </si>
  <si>
    <t>CABO OPTICO CFOA-SM-DD-G 96F RC (CATV)</t>
  </si>
  <si>
    <t>OPTICAL CABLE CFOA-SM-DD-G 96F RC (CATV)</t>
  </si>
  <si>
    <t>CABLE OPTICO CFOA-SM-DD-G 96F RC (CATV)</t>
  </si>
  <si>
    <t>CABO OPTICO CFOA-SM-DD-G 84F RC (CATV)</t>
  </si>
  <si>
    <t>OPTICAL CABLE CFOA-SM-DD-G 84F RC (CATV)</t>
  </si>
  <si>
    <t>CABLE OPTICO CFOA-SM-DD-G 84F RC (CATV)</t>
  </si>
  <si>
    <t>CABO OPTICO CFOA-SM-DD-G 72F RC (CATV)</t>
  </si>
  <si>
    <t>OPTICAL CABLE CFOA-SM-DD-G 72F RC (CATV)</t>
  </si>
  <si>
    <t>CABLE OPTICO CFOA-SM-DD-G 72F RC (CATV)</t>
  </si>
  <si>
    <t>CABO OPTICO CFOA-SM-DD-G 48F RC (CATV)</t>
  </si>
  <si>
    <t>OPTICAL CABLE CFOA-SM-DD-G 48F RC (CATV)</t>
  </si>
  <si>
    <t>CABLE OPTICO CFOA-SM-DD-G 48F RC (CATV)</t>
  </si>
  <si>
    <t>CABO OPTICO CFOA-SM-DD-G 36F RC (CATV)</t>
  </si>
  <si>
    <t>OPTICAL CABLE CFOA-SM-DD-G 36F RC (CATV)</t>
  </si>
  <si>
    <t>CABLE OPTICO CFOA-SM-DD-G 36F RC (CATV)</t>
  </si>
  <si>
    <t>CABO OPTICO CFOA-SM-DD-G 24F RC (CATV)</t>
  </si>
  <si>
    <t>OPTICAL CABLE CFOA-SM-DD-G 24F RC (CATV)</t>
  </si>
  <si>
    <t>CABLE OPTICO CFOA-SM-DD-G 24F RC (CATV)</t>
  </si>
  <si>
    <t>CABO OPTICO CFOT-SM-UB 06F COG</t>
  </si>
  <si>
    <t>OPTICAL CABLE CFOT-SM-UB 06F COG</t>
  </si>
  <si>
    <t>CABLE OPTICO CFOT-SM-UB 06F COG</t>
  </si>
  <si>
    <t>CABO OPTICO CFOA-SM-DD-G 24F</t>
  </si>
  <si>
    <t>OPTICAL CABLE CFOA-SM-DD-G 24F</t>
  </si>
  <si>
    <t>CABLE OPTICO CFOA-SM-DD-G 24F</t>
  </si>
  <si>
    <t>CABO OPTICO CFOA-SM-DD-G 96F</t>
  </si>
  <si>
    <t>OPTICAL CABLE CFOA-SM-DD-G 96F</t>
  </si>
  <si>
    <t>CABLE OPTICO CFOA-SM-DD-G 96F</t>
  </si>
  <si>
    <t>CABO OPTICO CFOA-SM-DD-G 120F (ABNT)</t>
  </si>
  <si>
    <t>OPTICAL CABLE CFOA-SM-DD-G 120F (ABNT)</t>
  </si>
  <si>
    <t>CABLE OPTICO CFOA-SM-DD-G 120F (ABNT)</t>
  </si>
  <si>
    <t>CABO OPTICO CFOA-SM-DD-G 36F (12F/T)</t>
  </si>
  <si>
    <t>OPTICAL CABLE CFOA-SM-DD-G 36F (12F/T)</t>
  </si>
  <si>
    <t>CABLE OPTICO CFOA-SM-DD-G 36F (12F/T)</t>
  </si>
  <si>
    <t>CABO OPTICO CFOA-SM-DD-G 72F (ABNT CL)</t>
  </si>
  <si>
    <t>OPTICAL CABLE CFOA-SM-DD-G 72F (ABNT CL)</t>
  </si>
  <si>
    <t>CABLE OPTICO CFOA-SM-DD-G 72F (ABNT CL)</t>
  </si>
  <si>
    <t>CABO OPTICO CFOA-SM-DD-G 36F</t>
  </si>
  <si>
    <t>OPTICAL CABLE CFOA-SM-DD-G 36F</t>
  </si>
  <si>
    <t>CABLE OPTICO CFOA-SM-DD-G 36F</t>
  </si>
  <si>
    <t>CABO OPTICO CFOA-SM-DD-G 12F (ABNT CL)</t>
  </si>
  <si>
    <t>OPTICAL CABLE CFOA-SM-DD-G 12F (ABNT CL)</t>
  </si>
  <si>
    <t>CABLE OPTICO CFOA-SM-DD-G 12F (ABNT CL)</t>
  </si>
  <si>
    <t>CABO OPTICO CFOA-SM-DD-G 24F (ABNT CL)</t>
  </si>
  <si>
    <t>OPTICAL CABLE CFOA-SM-DD-G 24F (ABNT CL)</t>
  </si>
  <si>
    <t>CABLE OPTICO CFOA-SM-DD-G 24F (ABNT CL)</t>
  </si>
  <si>
    <t>CABO OPTICO CFOA-SM-DD-G 36F (ABNT CL)</t>
  </si>
  <si>
    <t>OPTICAL CABLE CFOA-SM-DD-G 36F (ABNT CL)</t>
  </si>
  <si>
    <t>CABLE OPTICO CFOA-SM-DD-G 36F (ABNT CL)</t>
  </si>
  <si>
    <t>CABO OPTICO CFOA-SM-DD-G 18F</t>
  </si>
  <si>
    <t>OPTICAL CABLE CFOA-SM-DD-G 18F</t>
  </si>
  <si>
    <t>CABLE OPTICO CFOA-SM-DD-G 18F</t>
  </si>
  <si>
    <t>CABO OPTICO CFOA-SM-DD-G 06F</t>
  </si>
  <si>
    <t>OPTICAL CABLE CFOA-SM-DD-G 06F</t>
  </si>
  <si>
    <t>CABLE OPTICO CFOA-SM-DD-G 06F</t>
  </si>
  <si>
    <t>CABO OPTICO CFOA-SM-DD-G 12F (ABNT)</t>
  </si>
  <si>
    <t>OPTICAL CABLE CFOA-SM-DD-G 12F (ABNT)</t>
  </si>
  <si>
    <t>CABLE OPTICO CFOA-SM-DD-G 12F (ABNT)</t>
  </si>
  <si>
    <t>CABO OPTICO CFOA-SM-DD-G 144F (ABNT)</t>
  </si>
  <si>
    <t>OPTICAL CABLE CFOA-SM-DD-G 144F (ABNT)</t>
  </si>
  <si>
    <t>CABLE OPTICO CFOA-SM-DD-G 144F (ABNT)</t>
  </si>
  <si>
    <t>CABO OPTICO CFOA-SM-DD-G 72F RC</t>
  </si>
  <si>
    <t>OPTICAL CABLE CFOA-SM-DD-G 72F RC</t>
  </si>
  <si>
    <t>CABLE OPTICO CFOA-SM-DD-G 72F RC</t>
  </si>
  <si>
    <t>CABO OPTICO CFOT-SM-UB 24F LSZH</t>
  </si>
  <si>
    <t>OPTICAL CABLE CFOT-SM-UB 24F LSZH</t>
  </si>
  <si>
    <t>CABLE OPTICO CFOT-SM-UB 24F LSZH</t>
  </si>
  <si>
    <t>CABO OPTICO CFOA-SM-DD-S 36F (ABNT)</t>
  </si>
  <si>
    <t>OPTICAL CABLE CFOA-SM-DD-S 36F (ABNT)</t>
  </si>
  <si>
    <t>CABLE OPTICO CFOA-SM-DD-S 36F (ABNT)</t>
  </si>
  <si>
    <t>CABO OPTICO CFOA-SM-DD-S 02F</t>
  </si>
  <si>
    <t>OPTICAL CABLE CFOA-SM-DD-S 02F</t>
  </si>
  <si>
    <t>CABLE OPTICO CFOA-SM-DD-S 02F</t>
  </si>
  <si>
    <t>CABO OPTICO CFOA-SM-DD-S 06F</t>
  </si>
  <si>
    <t>OPTICAL CABLE CFOA-SM-DD-S 06F</t>
  </si>
  <si>
    <t>CABLE OPTICO CFOA-SM-DD-S 06F</t>
  </si>
  <si>
    <t>CABO OPTICO CFOA-SM-DD-S 12F (ABNT)</t>
  </si>
  <si>
    <t>OPTICAL CABLE CFOA-SM-DD-S 12F (ABNT)</t>
  </si>
  <si>
    <t>CABLE OPTICO CFOA-SM-DD-S 12F (ABNT)</t>
  </si>
  <si>
    <t>CABO OPTICO CFOA-SM-DD-S 24F (ABNT)</t>
  </si>
  <si>
    <t>OPTICAL CABLE CFOA-SM-DD-S 24F (ABNT)</t>
  </si>
  <si>
    <t>CABLE OPTICO CFOA-SM-DD-S 24F (ABNT)</t>
  </si>
  <si>
    <t>CABO OPTICO CFOA-SM-DD-S 04F</t>
  </si>
  <si>
    <t>OPTICAL CABLE CFOA-SM-DD-S 04F</t>
  </si>
  <si>
    <t>CABLE OPTICO CFOA-SM-DD-S 04F</t>
  </si>
  <si>
    <t>CABO OPTICO CFOA-SM-DD-S 08F (ABNT)</t>
  </si>
  <si>
    <t>OPTICAL CABLE CFOA-SM-DD-S 08F (ABNT)</t>
  </si>
  <si>
    <t>CABLE OPTICO CFOA-SM-DD-S 08F (ABNT)</t>
  </si>
  <si>
    <t>CABO OPTICO CFOA-SM-DD-S 48F RC (ABNT)</t>
  </si>
  <si>
    <t>OPTICAL CABLE CFOA-SM-DD-S 48F RC (ABNT)</t>
  </si>
  <si>
    <t>CABLE OPTICO CFOA-SM-DD-S 48F RC (ABNT)</t>
  </si>
  <si>
    <t>CABO OPTICO CFOA-SM-DD-S 72F (ABNT)</t>
  </si>
  <si>
    <t>OPTICAL CABLE CFOA-SM-DD-S 72F (ABNT)</t>
  </si>
  <si>
    <t>CABLE OPTICO CFOA-SM-DD-S 72F (ABNT)</t>
  </si>
  <si>
    <t>CABO OPTICO CFOA-SM-DD-S 06F RC</t>
  </si>
  <si>
    <t>OPTICAL CABLE CFOA-SM-DD-S 06F RC</t>
  </si>
  <si>
    <t>CABLE OPTICO CFOA-SM-DD-S 06F RC</t>
  </si>
  <si>
    <t>CABO OPTICO CFOA-SM-DD-S 12F RC (ABNT)</t>
  </si>
  <si>
    <t>OPTICAL CABLE CFOA-SM-DD-S 12F RC (ABNT)</t>
  </si>
  <si>
    <t>CABLE OPTICO CFOA-SM-DD-S 12F RC (ABNT)</t>
  </si>
  <si>
    <t>CABO OPTICO CFOA-SM-DD-S 10F (ABNT)</t>
  </si>
  <si>
    <t>OPTICAL CABLE CFOA-SM-DD-S 10F (ABNT)</t>
  </si>
  <si>
    <t>CABLE OPTICO CFOA-SM-DD-S 10F (ABNT)</t>
  </si>
  <si>
    <t>CABO OPTICO CFOA-SM-DD-S 64F (ABNT)</t>
  </si>
  <si>
    <t>OPTICAL CABLE CFOA-SM-DD-S 64F (ABNT)</t>
  </si>
  <si>
    <t>CABLE OPTICO CFOA-SM-DD-S 64F (ABNT)</t>
  </si>
  <si>
    <t>CABO OPTICO CFOA-SM-DD-S 48F (ABNT)</t>
  </si>
  <si>
    <t>OPTICAL CABLE CFOA-SM-DD-S 48F (ABNT)</t>
  </si>
  <si>
    <t>CABLE OPTICO CFOA-SM-DD-S 48F (ABNT)</t>
  </si>
  <si>
    <t>CABO OPTICO CFOA-SM-DD-S 96F (ABNT)</t>
  </si>
  <si>
    <t>OPTICAL CABLE CFOA-SM-DD-S 96F (ABNT)</t>
  </si>
  <si>
    <t>CABLE OPTICO CFOA-SM-DD-S 96F (ABNT)</t>
  </si>
  <si>
    <t>CABO OPTICO CFOA-SM-DD-S 04F RC</t>
  </si>
  <si>
    <t>OPTICAL CABLE CFOA-SM-DD-S 04F RC</t>
  </si>
  <si>
    <t>CABLE OPTICO CFOA-SM-DD-S 04F RC</t>
  </si>
  <si>
    <t>CABO OPTICO CFOA-SM-DD-S 288F (ABNT)</t>
  </si>
  <si>
    <t>OPTICAL CABLE CFOA-SM-DD-S 288F (ABNT)</t>
  </si>
  <si>
    <t>CABLE OPTICO CFOA-SM-DD-S 288F (ABNT)</t>
  </si>
  <si>
    <t>CABO OPTICO CFOA-SM-DD-S 72F RC (ABNT)</t>
  </si>
  <si>
    <t>OPTICAL CABLE CFOA-SM-DD-S 72F RC (ABNT)</t>
  </si>
  <si>
    <t>CABLE OPTICO CFOA-SM-DD-S 72F RC (ABNT)</t>
  </si>
  <si>
    <t>CABO OPTICO CFOA-SM-DD-S 24F RC (ABNT)</t>
  </si>
  <si>
    <t>OPTICAL CABLE CFOA-SM-DD-S 24F RC (ABNT)</t>
  </si>
  <si>
    <t>CABLE OPTICO CFOA-SM-DD-S 24F RC (ABNT)</t>
  </si>
  <si>
    <t>CABO OPTICO CFOA-SM-DD-S 264F</t>
  </si>
  <si>
    <t>OPTICAL CABLE CFOA-SM-DD-S 264F</t>
  </si>
  <si>
    <t>CABLE OPTICO CFOA-SM-DD-S 264F</t>
  </si>
  <si>
    <t>CABO OPTICO CFOA-SM-DD-S 60F RC (ABNT)</t>
  </si>
  <si>
    <t>OPTICAL CABLE CFOA-SM-DD-S 60F RC (ABNT)</t>
  </si>
  <si>
    <t>CABLE OPTICO CFOA-SM-DD-S 60F RC (ABNT)</t>
  </si>
  <si>
    <t>CABO OPTICO CFOA-SM-DD-S 144F TS (ABNT)</t>
  </si>
  <si>
    <t>OPTICAL CABLE CFOA-SM-DD-S 144F TS (ABNT)</t>
  </si>
  <si>
    <t>CABLE OPTICO CFOA-SM-DD-S 144F TS (ABNT)</t>
  </si>
  <si>
    <t>CABO OPTICO CFOA-SM-DD-S 12F TS (ABNT)</t>
  </si>
  <si>
    <t>OPTICAL CABLE CFOA-SM-DD-S 12F TS (ABNT)</t>
  </si>
  <si>
    <t>CABLE OPTICO CFOA-SM-DD-S 12F TS (ABNT)</t>
  </si>
  <si>
    <t>CABO OPTICO CFOA-SM-DD-S 24F TS (ABNT)</t>
  </si>
  <si>
    <t>OPTICAL CABLE CFOA-SM-DD-S 24F TS (ABNT)</t>
  </si>
  <si>
    <t>CABLE OPTICO CFOA-SM-DD-S 24F TS (ABNT)</t>
  </si>
  <si>
    <t>CABO OPTICO CFOA-SM-DD-S 36F TS (ABNT)</t>
  </si>
  <si>
    <t>OPTICAL CABLE CFOA-SM-DD-S 36F TS (ABNT)</t>
  </si>
  <si>
    <t>CABLE OPTICO CFOA-SM-DD-S 36F TS (ABNT)</t>
  </si>
  <si>
    <t>CABO OPTICO CFOA-SM-DD-S 48F TS (ABNT)</t>
  </si>
  <si>
    <t>OPTICAL CABLE CFOA-SM-DD-S 48F TS (ABNT)</t>
  </si>
  <si>
    <t>CABLE OPTICO CFOA-SM-DD-S 48F TS (ABNT)</t>
  </si>
  <si>
    <t>CABO OPTICO CFOA-SM-DD-S 96F TS (ABNT)</t>
  </si>
  <si>
    <t>OPTICAL CABLE CFOA-SM-DD-S 96F TS (ABNT)</t>
  </si>
  <si>
    <t>CABLE OPTICO CFOA-SM-DD-S 96F TS (ABNT)</t>
  </si>
  <si>
    <t>CABO OPTICO CFOA-SM-DD-S 04F TS</t>
  </si>
  <si>
    <t>OPTICAL CABLE CFOA-SM-DD-S 04F TS</t>
  </si>
  <si>
    <t>CABLE OPTICO CFOA-SM-DD-S 04F TS</t>
  </si>
  <si>
    <t>CABO OPTICO CFOA-SM-DD-S 288F TS (ABNT CL)</t>
  </si>
  <si>
    <t>OPTICAL CABLE CFOA-SM-DD-S 288F TS (ABNT CL)</t>
  </si>
  <si>
    <t>CABLE OPTICO CFOA-SM-DD-S 288F TS (ABNT CL)</t>
  </si>
  <si>
    <t>CABO OPTICO CFOA-SM-DD-S 144F TS (ABNT CL)</t>
  </si>
  <si>
    <t>OPTICAL CABLE CFOA-SM-DD-S 144F TS (ABNT CL)</t>
  </si>
  <si>
    <t>CABLE OPTICO CFOA-SM-DD-S 144F TS (ABNT CL)</t>
  </si>
  <si>
    <t>CABO OPTICO CFOA-SM-DD-S 72F TS (ABNT CL)</t>
  </si>
  <si>
    <t>OPTICAL CABLE CFOA-SM-DD-S 72F TS (ABNT CL)</t>
  </si>
  <si>
    <t>CABLE OPTICO CFOA-SM-DD-S 72F TS (ABNT CL)</t>
  </si>
  <si>
    <t>CABO OPTICO CFOA-SM-DD-S 48F TS (ABNT CL)</t>
  </si>
  <si>
    <t>OPTICAL CABLE CFOA-SM-DD-S 48F TS (ABNT CL)</t>
  </si>
  <si>
    <t>CABLE OPTICO CFOA-SM-DD-S 48F TS (ABNT CL)</t>
  </si>
  <si>
    <t>CABO OPTICO CFOA-SM-DD-S 36F TS (ABNT CL)</t>
  </si>
  <si>
    <t>OPTICAL CABLE CFOA-SM-DD-S 36F TS (ABNT CL)</t>
  </si>
  <si>
    <t>CABLE OPTICO CFOA-SM-DD-S 36F TS (ABNT CL)</t>
  </si>
  <si>
    <t>CABO OPTICO CFOA-SM-DD-S 24F TS (ABNT CL)</t>
  </si>
  <si>
    <t>OPTICAL CABLE CFOA-SM-DD-S 24F TS (ABNT CL)</t>
  </si>
  <si>
    <t>CABLE OPTICO CFOA-SM-DD-S 24F TS (ABNT CL)</t>
  </si>
  <si>
    <t>CABO OPTICO CFOA-SM-DD-S 12F TS (ABNT CL)</t>
  </si>
  <si>
    <t>OPTICAL CABLE CFOA-SM-DD-S 12F TS (ABNT CL)</t>
  </si>
  <si>
    <t>CABLE OPTICO CFOA-SM-DD-S 12F TS (ABNT CL)</t>
  </si>
  <si>
    <t>CABO OPTICO CFOA-SM-DD-S 144F TS RC</t>
  </si>
  <si>
    <t>OPTICAL CABLE CFOA-SM-DD-S 144F TS RC</t>
  </si>
  <si>
    <t>CABLE OPTICO CFOA-SM-DD-S 144F TS RC</t>
  </si>
  <si>
    <t>CABO OPTICO CFOA-SM-DD-S 18F TS</t>
  </si>
  <si>
    <t>OPTICAL CABLE CFOA-SM-DD-S 18F TS</t>
  </si>
  <si>
    <t>CABLE OPTICO CFOA-SM-DD-S 18F TS</t>
  </si>
  <si>
    <t>CABO OPTICO CFOA-SM-DD-S 06F TS</t>
  </si>
  <si>
    <t>OPTICAL CABLE CFOA-SM-DD-S 06F TS</t>
  </si>
  <si>
    <t>CABLE OPTICO CFOA-SM-DD-S 06F TS</t>
  </si>
  <si>
    <t>CABO OPTICO CFOA-SM-DD-S 96F TS (ABNT CL)</t>
  </si>
  <si>
    <t>OPTICAL CABLE CFOA-SM-DD-S 96F TS (ABNT CL)</t>
  </si>
  <si>
    <t>CABLE OPTICO CFOA-SM-DD-S 96F TS (ABNT CL)</t>
  </si>
  <si>
    <t>CABO OPTICO CFOA-SM-DD-S 02F TS</t>
  </si>
  <si>
    <t>OPTICAL CABLE CFOA-SM-DD-S 02F TS</t>
  </si>
  <si>
    <t>CABLE OPTICO CFOA-SM-DD-S 02F TS</t>
  </si>
  <si>
    <t>CABO OPTICO CFOA-SM-DDR-G 24F (PFV) (ABNT)</t>
  </si>
  <si>
    <t>OPTICAL CABLE CFOA-SM-DDR-G 24F (PFV) (ABNT)</t>
  </si>
  <si>
    <t>CABLE OPTICO CFOA-SM-DDR-G 24F (PFV) (ABNT)</t>
  </si>
  <si>
    <t>CABO OPTICO CFOA-SM-DDR-G 72F (PFV) (ABNT)</t>
  </si>
  <si>
    <t>OPTICAL CABLE CFOA-SM-DDR-G 72F (PFV) (ABNT)</t>
  </si>
  <si>
    <t>CABLE OPTICO CFOA-SM-DDR-G 72F (PFV) (ABNT)</t>
  </si>
  <si>
    <t>CABO OPTICO CFOA-SM-DDR-G 36F (PFV) (ABNT)</t>
  </si>
  <si>
    <t>OPTICAL CABLE CFOA-SM-DDR-G 36F (PFV) (ABNT)</t>
  </si>
  <si>
    <t>CABLE OPTICO CFOA-SM-DDR-G 36F (PFV) (ABNT)</t>
  </si>
  <si>
    <t>CABO OPTICO CFOA-SM-DDR-G 12F (PFV) (ABNT)</t>
  </si>
  <si>
    <t>OPTICAL CABLE CFOA-SM-DDR-G 12F (PFV) (ABNT)</t>
  </si>
  <si>
    <t>CABLE OPTICO CFOA-SM-DDR-G 12F (PFV) (ABNT)</t>
  </si>
  <si>
    <t>CABO OPTICO CFOA-SM-DDR-G 06F (PFV)</t>
  </si>
  <si>
    <t>OPTICAL CABLE CFOA-SM-DDR-G 06F (PFV)</t>
  </si>
  <si>
    <t>CABLE OPTICO CFOA-SM-DDR-G 06F (PFV)</t>
  </si>
  <si>
    <t>CABO OPTICO CFOA-SM-DDR-G 04F (PFV)</t>
  </si>
  <si>
    <t>OPTICAL CABLE CFOA-SM-DDR-G 04F (PFV)</t>
  </si>
  <si>
    <t>CABLE OPTICO CFOA-SM-DDR-G 04F (PFV)</t>
  </si>
  <si>
    <t>CABO OPTICO CFOA-SM-DDR-G 08F (PFV) (ABNT)</t>
  </si>
  <si>
    <t>OPTICAL CABLE CFOA-SM-DDR-G 08F (PFV) (ABNT)</t>
  </si>
  <si>
    <t>CABLE OPTICO CFOA-SM-DDR-G 08F (PFV) (ABNT)</t>
  </si>
  <si>
    <t>CABO OPTICO CFOA-SM-DDR-G 18F (PFV)</t>
  </si>
  <si>
    <t>OPTICAL CABLE CFOA-SM-DDR-G 18F (PFV)</t>
  </si>
  <si>
    <t>CABLE OPTICO CFOA-SM-DDR-G 18F (PFV)</t>
  </si>
  <si>
    <t>CABO OPTICO CFOA-SM-DDR-G 48F (PFV) (ABNT)</t>
  </si>
  <si>
    <t>OPTICAL CABLE CFOA-SM-DDR-G 48F (PFV) (ABNT)</t>
  </si>
  <si>
    <t>CABLE OPTICO CFOA-SM-DDR-G 48F (PFV) (ABNT)</t>
  </si>
  <si>
    <t>CABO OPTICO CFOA-SM-DDR-G 96F (PFV) (ABNT)</t>
  </si>
  <si>
    <t>OPTICAL CABLE CFOA-SM-DDR-G 96F (PFV) (ABNT)</t>
  </si>
  <si>
    <t>CABLE OPTICO CFOA-SM-DDR-G 96F (PFV) (ABNT)</t>
  </si>
  <si>
    <t>CABO OPTICO CFOA-SM-DDR-G 24F (PFV) RC (ABNT)</t>
  </si>
  <si>
    <t>OPTICAL CABLE CFOA-SM-DDR-G 24F (PFV) RC (ABNT)</t>
  </si>
  <si>
    <t>CABLE OPTICO CFOA-SM-DDR-G 24F (PFV) RC (ABNT)</t>
  </si>
  <si>
    <t>CABO OPTICO CFOA-SM-DDR-G 12F RC (PFV) (ABNT)</t>
  </si>
  <si>
    <t>OPTICAL CABLE CFOA-SM-DDR-G 12F RC (PFV) (ABNT)</t>
  </si>
  <si>
    <t>CABLE OPTICO CFOA-SM-DDR-G 12F RC (PFV) (ABNT)</t>
  </si>
  <si>
    <t>CABO OPTICO CFOA-SM-DDR-G 144F (PFV) (ABNT)</t>
  </si>
  <si>
    <t>OPTICAL CABLE CFOA-SM-DDR-G 144F (PFV) (ABNT)</t>
  </si>
  <si>
    <t>CABLE OPTICO CFOA-SM-DDR-G 144F (PFV) (ABNT)</t>
  </si>
  <si>
    <t>CABO OPTICO CFOA-SM-DDR-G 30F (PFV) (ABNT)</t>
  </si>
  <si>
    <t>OPTICAL CABLE CFOA-SM-DDR-G 30F (PFV) (ABNT)</t>
  </si>
  <si>
    <t>CABLE OPTICO CFOA-SM-DDR-G 30F (PFV) (ABNT)</t>
  </si>
  <si>
    <t>CABO OPTICO CFOA-SM-DDR-G 36F (PFV) RC (ABNT)</t>
  </si>
  <si>
    <t>OPTICAL CABLE CFOA-SM-DDR-G 36F (PFV) RC (ABNT)</t>
  </si>
  <si>
    <t>CABLE OPTICO CFOA-SM-DDR-G 36F (PFV) RC (ABNT)</t>
  </si>
  <si>
    <t>CABO OPTICO CFOA-SM-DDR-G 288F (PFV) (ABNT)</t>
  </si>
  <si>
    <t>OPTICAL CABLE CFOA-SM-DDR-G 288F (PFV) (ABNT)</t>
  </si>
  <si>
    <t>CABLE OPTICO CFOA-SM-DDR-G 288F (PFV) (ABNT)</t>
  </si>
  <si>
    <t>CABO OPTICO CFOA-SM-DDR-G 02F (PFV)</t>
  </si>
  <si>
    <t>OPTICAL CABLE CFOA-SM-DDR-G 02F (PFV)</t>
  </si>
  <si>
    <t>CABLE OPTICO CFOA-SM-DDR-G 02F (PFV)</t>
  </si>
  <si>
    <t>CABO OPTICO CFOA-SM-DDR-G 264F (PFV)</t>
  </si>
  <si>
    <t>OPTICAL CABLE CFOA-SM-DDR-G 264F (PFV)</t>
  </si>
  <si>
    <t>CABLE OPTICO CFOA-SM-DDR-G 264F (PFV)</t>
  </si>
  <si>
    <t>ET01072</t>
  </si>
  <si>
    <t>a0A6100000blnfD</t>
  </si>
  <si>
    <t>CABO OPTICO CFOA-SM-DDR-G 48F (PFV) RC (ABNT)</t>
  </si>
  <si>
    <t>OPTICAL CABLE CFOA-SM-DDR-G 48F (PFV) RC (ABNT)</t>
  </si>
  <si>
    <t>CABLE OPTICO CFOA-SM-DDR-G 48F (PFV) RC (ABNT)</t>
  </si>
  <si>
    <t>CABO OPTICO CFOA-SM-DDR-G 12F (PFV) (6F/T)</t>
  </si>
  <si>
    <t>OPTICAL CABLE CFOA-SM-DDR-G 12F (PFV) (6F/T)</t>
  </si>
  <si>
    <t>CABLE OPTICO CFOA-SM-DDR-G 12F (PFV) (6F/T)</t>
  </si>
  <si>
    <t>CABO OPTICO CFOA-SM-DDR-G 144F</t>
  </si>
  <si>
    <t>OPTICAL CABLE CFOA-SM-DDR-G 144F</t>
  </si>
  <si>
    <t>CABLE OPTICO CFOA-SM-DDR-G 144F</t>
  </si>
  <si>
    <t>CABO OPTICO CFOA-SM-DDR-G 24F G-652D (PFV)</t>
  </si>
  <si>
    <t>OPTICAL CABLE CFOA-SM-DDR-G 24F G-652D (PFV)</t>
  </si>
  <si>
    <t>CABLE OPTICO CFOA-SM-DDR-G 24F G-652D (PFV)</t>
  </si>
  <si>
    <t>CABO OPTICO CFOA-SM-DDR-G 48F</t>
  </si>
  <si>
    <t>OPTICAL CABLE CFOA-SM-DDR-G 48F</t>
  </si>
  <si>
    <t>CABLE OPTICO CFOA-SM-DDR-G 48F</t>
  </si>
  <si>
    <t>CABO OPTICO CFOA-SM-DDR-G 06F G-652D (PFV)</t>
  </si>
  <si>
    <t>OPTICAL CABLE CFOA-SM-DDR-G 06F G-652D (PFV)</t>
  </si>
  <si>
    <t>CABLE OPTICO CFOA-SM-DDR-G 06F G-652D (PFV)</t>
  </si>
  <si>
    <t>CABO OPTICO CFOA-SM-DDR-G 48F G-652D (PFV) RC (ABNT)</t>
  </si>
  <si>
    <t>OPTICAL CABLE CFOA-SM-DDR-G 48F G-652D (PFV) RC (ABNT)</t>
  </si>
  <si>
    <t>CABLE OPTICO CFOA-SM-DDR-G 48F G-652D (PFV) RC (ABNT)</t>
  </si>
  <si>
    <t>CABO OPTICO CFOA-SM-DDR-G 72F (PFV) RC (ABNT)</t>
  </si>
  <si>
    <t>OPTICAL CABLE CFOA-SM-DDR-G 72F (PFV) RC (ABNT)</t>
  </si>
  <si>
    <t>CABLE OPTICO CFOA-SM-DDR-G 72F (PFV) RC (ABNT)</t>
  </si>
  <si>
    <t>ET03122</t>
  </si>
  <si>
    <t>a0A6100000blnwx</t>
  </si>
  <si>
    <t>CABO OPTICO CFOA-SM-DDR-G 06F G-652D (PFV) RC</t>
  </si>
  <si>
    <t>OPTICAL CABLE CFOA-SM-DDR-G 06F G-652D (PFV) RC</t>
  </si>
  <si>
    <t>CABLE OPTICO CFOA-SM-DDR-G 06F G-652D (PFV) RC</t>
  </si>
  <si>
    <t>CABO OPTICO CFOA-SM-DDR-S 96F G-652D TS (PFV) LSZH</t>
  </si>
  <si>
    <t>OPTICAL CABLE CFOA-SM-DDR-S 96F G-652D TS (PFV) LSZH</t>
  </si>
  <si>
    <t>CABLE OPTICO CFOA-SM-DDR-S 96F G-652D TS (PFV) LSZH</t>
  </si>
  <si>
    <t>CABO OPTICO CFOA-SM-DDR-S 48F G-652D TS (PFV)</t>
  </si>
  <si>
    <t>OPTICAL CABLE CFOA-SM-DDR-S 48F G-652D TS (PFV)</t>
  </si>
  <si>
    <t>CABLE OPTICO CFOA-SM-DDR-S 48F G-652D TS (PFV)</t>
  </si>
  <si>
    <t>CABO OPTICO CFOA-SM-DDR-G 24F (PFV) (ABNT CL)</t>
  </si>
  <si>
    <t>OPTICAL CABLE CFOA-SM-DDR-G 24F (PFV) (ABNT CL)</t>
  </si>
  <si>
    <t>CABLE OPTICO CFOA-SM-DDR-G 24F (PFV) (ABNT CL)</t>
  </si>
  <si>
    <t>CABO OPTICO CFOA-SM-DDR-G 264F (PFV) (ABNT CL)</t>
  </si>
  <si>
    <t>OPTICAL CABLE CFOA-SM-DDR-G 264F (PFV) (ABNT CL)</t>
  </si>
  <si>
    <t>CABLE OPTICO CFOA-SM-DDR-G 264F (PFV) (ABNT CL)</t>
  </si>
  <si>
    <t>CABO OPTICO CFOA-SM-DDR-G 72F (PFV) (ABNT CL)</t>
  </si>
  <si>
    <t>OPTICAL CABLE CFOA-SM-DDR-G 72F (PFV) (ABNT CL)</t>
  </si>
  <si>
    <t>CABLE OPTICO CFOA-SM-DDR-G 72F (PFV) (ABNT CL)</t>
  </si>
  <si>
    <t>CABO OPTICO CFOA-SM-DDR-S 144F (PFV) LSZH</t>
  </si>
  <si>
    <t>OPTICAL CABLE CFOA-SM-DDR-S 144F (PFV) LSZH</t>
  </si>
  <si>
    <t>CABLE OPTICO CFOA-SM-DDR-S 144F (PFV) LSZH</t>
  </si>
  <si>
    <t>CABO OPTICO CFOA-SM-DDR-S 24F (PFV) LSZH</t>
  </si>
  <si>
    <t>OPTICAL CABLE CFOA-SM-DDR-S 24F (PFV) LSZH</t>
  </si>
  <si>
    <t>CABLE OPTICO CFOA-SM-DDR-S 24F (PFV) LSZH</t>
  </si>
  <si>
    <t>CABO OPTICO CFOA-SM-DD-G 24F RC (ABNT)</t>
  </si>
  <si>
    <t>OPTICAL CABLE CFOA-SM-DD-G 24F RC (ABNT)</t>
  </si>
  <si>
    <t>CABLE OPTICO CFOA-SM-DD-G 24F RC (ABNT)</t>
  </si>
  <si>
    <t>CABO OPTICO CFOA-SM-DDR-S 18F (PFV) LSZH</t>
  </si>
  <si>
    <t>OPTICAL CABLE CFOA-SM-DDR-S 18F (PFV) LSZH</t>
  </si>
  <si>
    <t>CABLE OPTICO CFOA-SM-DDR-S 18F (PFV) LSZH</t>
  </si>
  <si>
    <t>CABO OPTICO CFOA-SM-DDR-S 04F (PFV) LSZH</t>
  </si>
  <si>
    <t>OPTICAL CABLE CFOA-SM-DDR-S 04F (PFV) LSZH</t>
  </si>
  <si>
    <t>CABLE OPTICO CFOA-SM-DDR-S 04F (PFV) LSZH</t>
  </si>
  <si>
    <t>CABO OPTICO CFOA-SM-DDR-S 48F (PFV) LSZH</t>
  </si>
  <si>
    <t>OPTICAL CABLE CFOA-SM-DDR-S 48F (PFV) LSZH</t>
  </si>
  <si>
    <t>CABLE OPTICO CFOA-SM-DDR-S 48F (PFV) LSZH</t>
  </si>
  <si>
    <t>CABO OPTICO CFOA-SM-DDR-S 96F (PFV) LSZH</t>
  </si>
  <si>
    <t>OPTICAL CABLE CFOA-SM-DDR-S 96F (PFV) LSZH</t>
  </si>
  <si>
    <t>CABLE OPTICO CFOA-SM-DDR-S 96F (PFV) LSZH</t>
  </si>
  <si>
    <t>CABO OPTICO CFOA-SM-DDR-S 72F (PFV) LSZH</t>
  </si>
  <si>
    <t>OPTICAL CABLE CFOA-SM-DDR-S 72F (PFV) LSZH</t>
  </si>
  <si>
    <t>CABLE OPTICO CFOA-SM-DDR-S 72F (PFV) LSZH</t>
  </si>
  <si>
    <t>CABO OPTICO CFOA-SM-DDR-S 08F (PFV) LSZH (ABNT)</t>
  </si>
  <si>
    <t>OPTICAL CABLE CFOA-SM-DDR-S 08F (PFV) LSZH (ABNT)</t>
  </si>
  <si>
    <t>CABLE OPTICO CFOA-SM-DDR-S 08F (PFV) LSZH (ABNT)</t>
  </si>
  <si>
    <t>CABO OPTICO CFOA-SM-DDR-S 36F (PFV) LSZH</t>
  </si>
  <si>
    <t>OPTICAL CABLE CFOA-SM-DDR-S 36F (PFV) LSZH</t>
  </si>
  <si>
    <t>CABLE OPTICO CFOA-SM-DDR-S 36F (PFV) LSZH</t>
  </si>
  <si>
    <t>CABO OPTICO CFOA-SM-DDR-S 12F (PFV) LSZH (ABNT)</t>
  </si>
  <si>
    <t>OPTICAL CABLE CFOA-SM-DDR-S 12F (PFV) LSZH (ABNT)</t>
  </si>
  <si>
    <t>CABLE OPTICO CFOA-SM-DDR-S 12F (PFV) LSZH (ABNT)</t>
  </si>
  <si>
    <t>CABO OPTICO CFOA-SM-DDR-S 06F (PFV) LSZH</t>
  </si>
  <si>
    <t>OPTICAL CABLE CFOA-SM-DDR-S 06F (PFV) LSZH</t>
  </si>
  <si>
    <t>CABLE OPTICO CFOA-SM-DDR-S 06F (PFV) LSZH</t>
  </si>
  <si>
    <t>CABO OPTICO CFOA-SM-DDR-S 288F TS (PFV) LSZH</t>
  </si>
  <si>
    <t>OPTICAL CABLE CFOA-SM-DDR-S 288F TS (PFV) LSZH</t>
  </si>
  <si>
    <t>CABLE OPTICO CFOA-SM-DDR-S 288F TS (PFV) LSZH</t>
  </si>
  <si>
    <t>CABO OPTICO CFOA-SM-DDR-S 288F TS (PFV)</t>
  </si>
  <si>
    <t>OPTICAL CABLE CFOA-SM-DDR-S 288F TS (PFV)</t>
  </si>
  <si>
    <t>CABLE OPTICO CFOA-SM-DDR-S 288F TS (PFV)</t>
  </si>
  <si>
    <t>OPTICAL CABLE CFOA-SM-DDR-S 144F G-652D (PFV) LSZH (ABNT CL)</t>
  </si>
  <si>
    <t>CABLE OPTICO CFOA-SM-DDR-S 144F G-652D (PFV) LSZH (ABNT CL)</t>
  </si>
  <si>
    <t>CABO OPTICO CFOA-SM-DDR-G 04F G-652D (PFV)</t>
  </si>
  <si>
    <t>OPTICAL CABLE CFOA-SM-DDR-G 04F G-652D (PFV)</t>
  </si>
  <si>
    <t>CABLE OPTICO CFOA-SM-DDR-G 04F G-652D (PFV)</t>
  </si>
  <si>
    <t>CABO OPTICO CFOA-SM-DDR-G 36F G-652D (PFV)</t>
  </si>
  <si>
    <t>OPTICAL CABLE CFOA-SM-DDR-G 36F G-652D (PFV)</t>
  </si>
  <si>
    <t>CABLE OPTICO CFOA-SM-DDR-G 36F G-652D (PFV)</t>
  </si>
  <si>
    <t>CABO OPTICO CFOA-SM-DDR-S 144F G-652D TS (PFV) LSZH (CATV)</t>
  </si>
  <si>
    <t>OPTICAL CABLE CFOA-SM-DDR-S 144F G-652D TS (PFV) LSZH (CATV)</t>
  </si>
  <si>
    <t>CABLE OPTICO CFOA-SM-DDR-S 144F G-652D TS (PFV) LSZH (CATV)</t>
  </si>
  <si>
    <t>CABO OPTICO CFOA-SM-DDR-S 24F TS (PFV) LSZH</t>
  </si>
  <si>
    <t>OPTICAL CABLE CFOA-SM-DDR-S 24F TS (PFV) LSZH</t>
  </si>
  <si>
    <t>CABLE OPTICO CFOA-SM-DDR-S 24F TS (PFV) LSZH</t>
  </si>
  <si>
    <t>CABO OPTICO CFOA-SM-DDR-S 60F (PFV) LSZH (ABNT)</t>
  </si>
  <si>
    <t>OPTICAL CABLE  CFOA-SM-DDR-S 60F (PFV) LSZH (ABNT)</t>
  </si>
  <si>
    <t>CABLE OPTICO  CFOA-SM-DDR-S 60F (PFV) LSZH (ABNT)</t>
  </si>
  <si>
    <t>CABO OPTICO CFOA-SM-DDR-S 72F G-652D TS (PFV) LSZH (CATV)</t>
  </si>
  <si>
    <t>OPTICAL CABLE CFOA-SM-DDR-S 72F G-652D TS (PFV) LSZH (CATV)</t>
  </si>
  <si>
    <t>CABLE OPTICO CFOA-SM-DDR-S 72F G-652D TS (PFV) LSZH (CATV)</t>
  </si>
  <si>
    <t>CABO OPTICO CFOA-SM-DDR-S 12F TS (PFV) LSZH</t>
  </si>
  <si>
    <t>OPTICAL CABLE CFOA-SM-DDR-S 12F TS (PFV) LSZH</t>
  </si>
  <si>
    <t>CABLE OPTICO CFOA-SM-DDR-S 12F TS (PFV) LSZH</t>
  </si>
  <si>
    <t>CABO OPTICO CFOA-SM-DDR-S 24F TS (PFV)</t>
  </si>
  <si>
    <t>OPTICAL CABLE CFOA-SM-DDR-S 24F TS (PFV)</t>
  </si>
  <si>
    <t>CABLE OPTICO CFOA-SM-DDR-S 24F TS (PFV)</t>
  </si>
  <si>
    <t>CABO OPTICO CFOA-SM-DDR-S 72F TS (PFV) LSZH</t>
  </si>
  <si>
    <t>OPTICAL CABLE CFOA-SM-DDR-S 72F TS (PFV) LSZH</t>
  </si>
  <si>
    <t>CABLE OPTICO CFOA-SM-DDR-S 72F TS (PFV) LSZH</t>
  </si>
  <si>
    <t>CABO OPTICO CFOA-SM-DDR-S 48F TS LSZH (PFV)</t>
  </si>
  <si>
    <t>OPTICAL CABLE CFOA-SM-DDR-S 48F TS LSZH (PFV)</t>
  </si>
  <si>
    <t>CABLE OPTICO CFOA-SM-DDR-S 48F TS LSZH (PFV)</t>
  </si>
  <si>
    <t>CABO OPTICO CFOA-SM-DDR-S 12F TS (PFV)</t>
  </si>
  <si>
    <t>OPTICAL CABLE CFOA-SM-DDR-S 12F TS (PFV)</t>
  </si>
  <si>
    <t>CABLE OPTICO CFOA-SM-DDR-S 12F TS (PFV)</t>
  </si>
  <si>
    <t>CABO OPTICO CFOA-SM-DDR-S 48F TS (PFV)</t>
  </si>
  <si>
    <t>OPTICAL CABLE CFOA-SM-DDR-S 48F TS (PFV)</t>
  </si>
  <si>
    <t>CABLE OPTICO CFOA-SM-DDR-S 48F TS (PFV)</t>
  </si>
  <si>
    <t>CABO OPTICO CFOA-SM-DDR-S 08F TS (PFV) LSZH</t>
  </si>
  <si>
    <t>OPTICAL CABLE CFOA-SM-DDR-S 08F TS (PFV) LSZH</t>
  </si>
  <si>
    <t>CABLE OPTICO CFOA-SM-DDR-S 08F TS (PFV) LSZH</t>
  </si>
  <si>
    <t>CABO OPTICO CFOA-SM-DDR-S 72F TS (PFV)</t>
  </si>
  <si>
    <t>OPTICAL CABLE CFOA-SM-DDR-S 72F TS (PFV)</t>
  </si>
  <si>
    <t>CABLE OPTICO CFOA-SM-DDR-S 72F TS (PFV)</t>
  </si>
  <si>
    <t>CABO OPTICO CFOA-SM-DDR-S 04F TS (PFV)</t>
  </si>
  <si>
    <t>OPTICAL CABLE CFOA-SM-DDR-S 04F TS (PFV)</t>
  </si>
  <si>
    <t>CABLE OPTICO CFOA-SM-DDR-S 04F TS (PFV)</t>
  </si>
  <si>
    <t>CABO OPTICO CFOA-SM-DDR-S 08F TS (PFV)</t>
  </si>
  <si>
    <t>OPTICAL CABLE CFOA-SM-DDR-S 08F TS (PFV)</t>
  </si>
  <si>
    <t>CABLE OPTICO CFOA-SM-DDR-S 08F TS (PFV)</t>
  </si>
  <si>
    <t>CABO OPTICO CFOA-SM-DDR-S 24F TS (PFV) (CATV)</t>
  </si>
  <si>
    <t>OPTICAL CABLE CFOA-SM-DDR-S 24F TS (PFV) (CATV)</t>
  </si>
  <si>
    <t>CABLE OPTICO CFOA-SM-DDR-S 24F TS (PFV) (CATV)</t>
  </si>
  <si>
    <t>CABO OPTICO CFOA-SM-DDR-S 36F TS (PFV)</t>
  </si>
  <si>
    <t>OPTICAL CABLE CFOA-SM-DDR-S 36F TS (PFV)</t>
  </si>
  <si>
    <t>CABLE OPTICO CFOA-SM-DDR-S 36F TS (PFV)</t>
  </si>
  <si>
    <t>CABO OPTICO CFOA-SM-DDR-S 60F TS (PFV)</t>
  </si>
  <si>
    <t>OPTICAL CABLE CFOA-SM-DDR-S 60F TS (PFV)</t>
  </si>
  <si>
    <t>CABLE OPTICO CFOA-SM-DDR-S 60F TS (PFV)</t>
  </si>
  <si>
    <t>CABO OPTICO CFOA-SM-DDR-S 48F TS (PFV) LSZH (ABNT CL)</t>
  </si>
  <si>
    <t>OPTICAL CABLE CFOA-SM-DDR-S 48F TS (PFV) LSZH (ABNT CL)</t>
  </si>
  <si>
    <t>CABLE OPTICO CFOA-SM-DDR-S 48F TS (PFV) LSZH (ABNT CL)</t>
  </si>
  <si>
    <t>CABO OPTICO CFOA-SM-DDR-S 72F TS (PFV) LSZH (ABNT CL)</t>
  </si>
  <si>
    <t>OPTICAL CABLE CFOA-SM-DDR-S 72F TS (PFV) LSZH (ABNT CL)</t>
  </si>
  <si>
    <t>CABLE OPTICO CFOA-SM-DDR-S 72F TS (PFV) LSZH (ABNT CL)</t>
  </si>
  <si>
    <t>CABO OPTICO CFOA-SM-DDR-S 144F TS (PFV) LSZH (ABNT CL)</t>
  </si>
  <si>
    <t>OPTICAL CABLE CFOA-SM-DDR-S 144F TS (PFV) LSZH (ABNT CL)</t>
  </si>
  <si>
    <t>CABLE OPTICO CFOA-SM-DDR-S 144F TS (PFV) LSZH (ABNT CL)</t>
  </si>
  <si>
    <t>CABO OPTICO CFOA-SM-DDR-S 264F TS (PFV) LSZH (ABNT CL)</t>
  </si>
  <si>
    <t>OPTICAL CABLE CFOA-SM-DDR-S 264F TS (PFV) LSZH (ABNT CL)</t>
  </si>
  <si>
    <t>CABLE OPTICO CFOA-SM-DDR-S 264F TS (PFV) LSZH (ABNT CL)</t>
  </si>
  <si>
    <t>CABO OPTICO CFOA-SM-DDR-S 02F TS (PFV) LSZH</t>
  </si>
  <si>
    <t>OPTICAL CABLE CFOA-SM-DDR-S 02F TS (PFV) LSZH</t>
  </si>
  <si>
    <t>CABLE OPTICO CFOA-SM-DDR-S 02F TS (PFV) LSZH</t>
  </si>
  <si>
    <t>CABO OPTICO CFOA-SM-DDR-S 12F TS (PFV) LSZH (ABNT CL)</t>
  </si>
  <si>
    <t>OPTICAL CABLE CFOA-SM-DDR-S 12F TS (PFV) LSZH (ABNT CL)</t>
  </si>
  <si>
    <t>CABLE OPTICO CFOA-SM-DDR-S 12F TS (PFV) LSZH (ABNT CL)</t>
  </si>
  <si>
    <t>CABO OPTICO CFOA-SM-DDR-S 24F TS (PFV) LSZH (ABNT CL)</t>
  </si>
  <si>
    <t>OPTICAL CABLE CFOA-SM-DDR-S 24F TS (PFV) LSZH (ABNT CL)</t>
  </si>
  <si>
    <t>CABLE OPTICO CFOA-SM-DDR-S 24F TS (PFV) LSZH (ABNT CL)</t>
  </si>
  <si>
    <t>CABO OPTICO CFOA-SM-DDR-S 36F TS (PFV) LSZH (ABNT CL)</t>
  </si>
  <si>
    <t>OPTICAL CABLE CFOA-SM-DDR-S 36F TS (PFV) LSZH (ABNT CL)</t>
  </si>
  <si>
    <t>CABLE OPTICO CFOA-SM-DDR-S 36F TS (PFV) LSZH (ABNT CL)</t>
  </si>
  <si>
    <t>CABO OPTICO CFOA-SM-DDR-S 96F TS (PFV) LSZH (ABNT CL)</t>
  </si>
  <si>
    <t>OPTICAL CABLE CFOA-SM-DDR-S 96F TS (PFV) LSZH (ABNT CL)</t>
  </si>
  <si>
    <t>CABLE OPTICO CFOA-SM-DDR-S 96F TS (PFV) LSZH (ABNT CL)</t>
  </si>
  <si>
    <t>CABO OPTICO CFOA-SM-DDR-S 18F TS (PFV)</t>
  </si>
  <si>
    <t>OPTICAL CABLE CFOA-SM-DDR-S 18F TS (PFV)</t>
  </si>
  <si>
    <t>CABLE OPTICO CFOA-SM-DDR-S 18F TS (PFV)</t>
  </si>
  <si>
    <t>CABO OPTICO CFOA-SM-DDR-S 12F TS (PFV) (ABNT CL)</t>
  </si>
  <si>
    <t>OPTICAL CABLE CFOA-SM-DDR-S 12F TS (PFV) (ABNT CL)</t>
  </si>
  <si>
    <t>CABLE OPTICO CFOA-SM-DDR-S 12F TS (PFV) (ABNT CL)</t>
  </si>
  <si>
    <t>CABO OPTICO CFOA-SM-DDR-S 144F TS (PFV)</t>
  </si>
  <si>
    <t>OPTICAL CABLE CFOA-SM-DDR-S 144F TS (PFV)</t>
  </si>
  <si>
    <t>CABLE OPTICO CFOA-SM-DDR-S 144F TS (PFV)</t>
  </si>
  <si>
    <t>CABO OPTICO CFOA-SM-DE-G 48F (ABNT)</t>
  </si>
  <si>
    <t>OPTICAL CABLE CFOA-SM-DE-G 48F (ABNT)</t>
  </si>
  <si>
    <t>CABLE OPTICO CFOA-SM-DE-G 48F (ABNT)</t>
  </si>
  <si>
    <t>ET01177</t>
  </si>
  <si>
    <t>a0A6100000blnfJ</t>
  </si>
  <si>
    <t>CABO OPTICO CFOA-SM-DE-G 72F (ABNT)</t>
  </si>
  <si>
    <t>OPTICAL CABLE CFOA-SM-DE-G 72F (ABNT)</t>
  </si>
  <si>
    <t>CABLE OPTICO CFOA-SM-DE-G 72F (ABNT)</t>
  </si>
  <si>
    <t>CABO OPTICO CFOA-SM-DE-G 04F</t>
  </si>
  <si>
    <t>OPTICAL CABLE CFOA-SM-DE-G 04F</t>
  </si>
  <si>
    <t>CABLE OPTICO CFOA-SM-DE-G 04F</t>
  </si>
  <si>
    <t>CABO OPTICO CFOA-SM-DE-G 06F</t>
  </si>
  <si>
    <t>OPTICAL CABLE CFOA-SM-DE-G 06F</t>
  </si>
  <si>
    <t>CABLE OPTICO CFOA-SM-DE-G 06F</t>
  </si>
  <si>
    <t>CABO OPTICO CFOA-SM-DE-G 12F (ABNT)</t>
  </si>
  <si>
    <t>OPTICAL CABLE CFOA-SM-DE-G 12F (ABNT)</t>
  </si>
  <si>
    <t>CABLE OPTICO CFOA-SM-DE-G 12F (ABNT)</t>
  </si>
  <si>
    <t>CABO OPTICO CFOA-SM-DE-G 18F</t>
  </si>
  <si>
    <t>OPTICAL CABLE CFOA-SM-DE-G 18F</t>
  </si>
  <si>
    <t>CABLE OPTICO CFOA-SM-DE-G 18F</t>
  </si>
  <si>
    <t>CABO OPTICO CFOA-SM-DE-G 24F (ABNT)</t>
  </si>
  <si>
    <t>OPTICAL CABLE CFOA-SM-DE-G 24F (ABNT)</t>
  </si>
  <si>
    <t>CABLE OPTICO CFOA-SM-DE-G 24F (ABNT)</t>
  </si>
  <si>
    <t>CABO OPTICO CFOA-SM-DE-G 36F (ABNT)</t>
  </si>
  <si>
    <t>OPTICAL CABLE CFOA-SM-DE-G 36F (ABNT)</t>
  </si>
  <si>
    <t>CABLE OPTICO CFOA-SM-DE-G 36F (ABNT)</t>
  </si>
  <si>
    <t>CABO OPTICO CFOA-SM-DE-G 12F (ABNT CL)</t>
  </si>
  <si>
    <t>OPTICAL CABLE CFOA-SM-DE-G 12F (ABNT CL)</t>
  </si>
  <si>
    <t>CABLE OPTICO CFOA-SM-DE-G 12F (ABNT CL)</t>
  </si>
  <si>
    <t>CABO OPTICO CFOA-SM-DE-G 36F (ABNT CL)</t>
  </si>
  <si>
    <t>OPTICAL CABLE CFOA-SM-DE-G 36F (ABNT CL)</t>
  </si>
  <si>
    <t>CABLE OPTICO CFOA-SM-DE-G 36F (ABNT CL)</t>
  </si>
  <si>
    <t>CABO OPTICO CFOA-SM-DE-G 24F (ABNT CL)</t>
  </si>
  <si>
    <t>OPTICAL CABLE CFOA-SM-DE-G 24F (ABNT CL)</t>
  </si>
  <si>
    <t>CABLE OPTICO CFOA-SM-DE-G 24F (ABNT CL)</t>
  </si>
  <si>
    <t>CABO OPTICO CFOA-SM-ARD-G 08F (DC)</t>
  </si>
  <si>
    <t>OPTICAL CABLE CFOA-SM-ARD-G 08F (DC)</t>
  </si>
  <si>
    <t>CABLE OPTICO CFOA-SM-ARD-G 08F (DC)</t>
  </si>
  <si>
    <t>CABO OPTICO CFOA-SM-ARD-G 48F (DC)</t>
  </si>
  <si>
    <t>OPTICAL CABLE CFOA-SM-ARD-G 48F (DC)</t>
  </si>
  <si>
    <t>CABLE OPTICO CFOA-SM-ARD-G 48F (DC)</t>
  </si>
  <si>
    <t>CABO OPTICO CFOA-SM-ARD-G 06F (DC)</t>
  </si>
  <si>
    <t>OPTICAL CABLE CFOA-SM-ARD-G 06F (DC)</t>
  </si>
  <si>
    <t>CABLE OPTICO CFOA-SM-ARD-G 06F (DC)</t>
  </si>
  <si>
    <t>CABO OPTICO CFOA-SM-ARD-G 12F (DC)</t>
  </si>
  <si>
    <t>OPTICAL CABLE CFOA-SM-ARD-G 12F (DC)</t>
  </si>
  <si>
    <t>CABLE OPTICO CFOA-SM-ARD-G 12F (DC)</t>
  </si>
  <si>
    <t>CABO OPTICO CFOA-SM-ARD-G 04F</t>
  </si>
  <si>
    <t>OPTICAL CABLE CFOA-SM-ARD-G 04F</t>
  </si>
  <si>
    <t>CABLE OPTICO CFOA-SM-ARD-G 04F</t>
  </si>
  <si>
    <t>CABO OPTICO CFOA-SM-ARD-G 12F</t>
  </si>
  <si>
    <t>OPTICAL CABLE CFOA-SM-ARD-G 12F</t>
  </si>
  <si>
    <t>CABLE OPTICO CFOA-SM-ARD-G 12F</t>
  </si>
  <si>
    <t>CABO OPTICO CFOA-SM-ARD-G 08F</t>
  </si>
  <si>
    <t>OPTICAL CABLE CFOA-SM-ARD-G 08F</t>
  </si>
  <si>
    <t>CABLE OPTICO CFOA-SM-ARD-G 08F</t>
  </si>
  <si>
    <t>CABO OPTICO CFOA-SM-ARD-G 06F</t>
  </si>
  <si>
    <t>OPTICAL CABLE CFOA-SM-ARD-G 06F</t>
  </si>
  <si>
    <t>CABLE OPTICO CFOA-SM-ARD-G 06F</t>
  </si>
  <si>
    <t>CABO OPTICO CFOA-SM-ARD-G 02F</t>
  </si>
  <si>
    <t>OPTICAL CABLE CFOA-SM-ARD-G 02F</t>
  </si>
  <si>
    <t>CABLE OPTICO CFOA-SM-ARD-G 02F</t>
  </si>
  <si>
    <t>CABO OPTICO CFOA-SM-ARD-G 96F</t>
  </si>
  <si>
    <t>OPTICAL CABLE CFOA-SM-ARD-G 96F</t>
  </si>
  <si>
    <t>CABLE OPTICO CFOA-SM-ARD-G 96F</t>
  </si>
  <si>
    <t>CABO OPTICO CFOA-SM-ARD-G 24F</t>
  </si>
  <si>
    <t>OPTICAL CABLE CFOA-SM-ARD-G 24F</t>
  </si>
  <si>
    <t>CABLE OPTICO CFOA-SM-ARD-G 24F</t>
  </si>
  <si>
    <t>CABO OPTICO CFOA-SM-ARD-G 16F (2X6F+1X4F)</t>
  </si>
  <si>
    <t>OPTICAL CABLE CFOA-SM-ARD-G 16F (2X6F+1X4F)</t>
  </si>
  <si>
    <t>CABLE OPTICO CFOA-SM-ARD-G 16F (2X6F+1X4F)</t>
  </si>
  <si>
    <t>CABO OPTICO CFOA-SM-ARD-G 20F (3X6F+1X2F)</t>
  </si>
  <si>
    <t>OPTICAL CABLE CFOA-SM-ARD-G 20F (3X6F+1X2F)</t>
  </si>
  <si>
    <t>CABLE OPTICO CFOA-SM-ARD-G 20F (3X6F+1X2F)</t>
  </si>
  <si>
    <t>CABO OPTICO CFOA-SM-ARD-G 18F</t>
  </si>
  <si>
    <t>OPTICAL CABLE CFOA-SM-ARD-G 18F</t>
  </si>
  <si>
    <t>CABLE OPTICO CFOA-SM-ARD-G 18F</t>
  </si>
  <si>
    <t>CABO OPTICO CFOA-SM-ARD-G 36F</t>
  </si>
  <si>
    <t>OPTICAL CABLE CFOA-SM-ARD-G 36F</t>
  </si>
  <si>
    <t>CABLE OPTICO CFOA-SM-ARD-G 36F</t>
  </si>
  <si>
    <t>CABO OPTICO CFOA-SM-ARD-G 72F</t>
  </si>
  <si>
    <t>OPTICAL CABLE CFOA-SM-ARD-G 72F</t>
  </si>
  <si>
    <t>CABLE OPTICO CFOA-SM-ARD-G 72F</t>
  </si>
  <si>
    <t>CABO OPTICO CFOA-SM-ARD-G 48F</t>
  </si>
  <si>
    <t>OPTICAL CABLE CFOA-SM-ARD-G 48F</t>
  </si>
  <si>
    <t>CABLE OPTICO CFOA-SM-ARD-G 48F</t>
  </si>
  <si>
    <t>CABO OPTICO CFOA-SM-ARD-G 72F (ABNT CL)</t>
  </si>
  <si>
    <t>OPTICAL CABLE CFOA-SM-ARD-G 72F (ABNT CL)</t>
  </si>
  <si>
    <t>CABLE OPTICO CFOA-SM-ARD-G 72F (ABNT CL)</t>
  </si>
  <si>
    <t>CABO OPTICO CFOA-SM-ARD-S 36F (12F/T)</t>
  </si>
  <si>
    <t>OPTICAL CABLE CFOA-SM-ARD-S 36F (12F/T)</t>
  </si>
  <si>
    <t>CABLE OPTICO CFOA-SM-ARD-S 36F (12F/T)</t>
  </si>
  <si>
    <t>CABO OPTICO CFOA-SM-ARD-S 24F</t>
  </si>
  <si>
    <t>OPTICAL CABLE CFOA-SM-ARD-S 24F</t>
  </si>
  <si>
    <t>CABLE OPTICO CFOA-SM-ARD-S 24F</t>
  </si>
  <si>
    <t>CABO OPTICO CFOA-SM-ARD-S 36F</t>
  </si>
  <si>
    <t>OPTICAL CABLE CFOA-SM-ARD-S 36F</t>
  </si>
  <si>
    <t>CABLE OPTICO CFOA-SM-ARD-S 36F</t>
  </si>
  <si>
    <t>CABO OPTICO CFOA-SM-ARD-S 144F</t>
  </si>
  <si>
    <t>OPTICAL CABLE CFOA-SM-ARD-S 144F</t>
  </si>
  <si>
    <t>CABLE OPTICO CFOA-SM-ARD-S 144F</t>
  </si>
  <si>
    <t>CABO OPTICO CFOA-SM-ARD-S 144F TS (ABNT)</t>
  </si>
  <si>
    <t>OPTICAL CABLE CFOA-SM-ARD-S 144F TS (ABNT)</t>
  </si>
  <si>
    <t>CABLE OPTICO CFOA-SM-ARD-S 144F TS (ABNT)</t>
  </si>
  <si>
    <t>CABO OPTICO CFOA-SM-ARD-S 06F TS G-652D</t>
  </si>
  <si>
    <t>OPTICAL CABLE CFOA-SM-ARD-S 06F TS G-652D</t>
  </si>
  <si>
    <t>CABLE OPTICO CFOA-SM-ARD-S 06F TS G-652D</t>
  </si>
  <si>
    <t>CABO OPTICO CFOA-SM-ARD-S 24F TS (ABNT)</t>
  </si>
  <si>
    <t>OPTICAL CABLE CFOA-SM-ARD-S 24F TS (ABNT)</t>
  </si>
  <si>
    <t>CABLE OPTICO CFOA-SM-ARD-S 24F TS (ABNT)</t>
  </si>
  <si>
    <t>CABO OPTICO CFOA-SM-DER-G (PFV) 24F</t>
  </si>
  <si>
    <t>OPTICAL CABLE CFOA-SM-DER-G (PFV) 24F</t>
  </si>
  <si>
    <t>CABLE OPTICO CFOA-SM-DER-G (PFV) 24F</t>
  </si>
  <si>
    <t>CABO OPTICO CFOA-SM-DER-G (PFV) 36F(ABNT)</t>
  </si>
  <si>
    <t>OPTICAL CABLE CFOA-SM-DER-G (PFV) 36F(ABNT)</t>
  </si>
  <si>
    <t>CABLE OPTICO CFOA-SM-DER-G (PFV) 36F(ABNT)</t>
  </si>
  <si>
    <t>CABO OPTICO CFOA-SM-DER-G 24F (PPU)</t>
  </si>
  <si>
    <t>OPTICAL CABLE CFOA-SM-DER-G 24F (PPU)</t>
  </si>
  <si>
    <t>CABLE OPTICO CFOA-SM-DER-G 24F (PPU)</t>
  </si>
  <si>
    <t>CABO OPTICO CFOA-SM-ARD-G 96F (DC)</t>
  </si>
  <si>
    <t>OPTICAL CABLE CFOA-SM-ARD-G 96F (DC)</t>
  </si>
  <si>
    <t>CABLE OPTICO CFOA-SM-ARD-G 96F (DC)</t>
  </si>
  <si>
    <t>ET03063</t>
  </si>
  <si>
    <t>a0A6100000blnwQ</t>
  </si>
  <si>
    <t>CABO OPTICO CFOA-SM-DER-G (PFV) 18F</t>
  </si>
  <si>
    <t>OPTICAL CABLE CFOA-SM-DER-G (PFV) 18F</t>
  </si>
  <si>
    <t>CABLE OPTICO CFOA-SM-DER-G (PFV) 18F</t>
  </si>
  <si>
    <t>CABO OPTICO CFOA-SM-DER-G (PFV) 72F</t>
  </si>
  <si>
    <t>OPTICAL CABLE CFOA-SM-DER-G (PFV) 72F</t>
  </si>
  <si>
    <t>CABLE OPTICO CFOA-SM-DER-G (PFV) 72F</t>
  </si>
  <si>
    <t>CABO OPTICO CFOA-SM-DER-G (PFV) 08F</t>
  </si>
  <si>
    <t>OPTICAL CABLE CFOA-SM-DER-G (PFV) 08F</t>
  </si>
  <si>
    <t>CABLE OPTICO CFOA-SM-DER-G (PFV) 08F</t>
  </si>
  <si>
    <t>CABO OPTICO CFOA-SM-ARD-S 12F</t>
  </si>
  <si>
    <t>OPTICAL CABLE CFOA-SM-ARD-S 12F</t>
  </si>
  <si>
    <t>CABLE OPTICO CFOA-SM-ARD-S 12F</t>
  </si>
  <si>
    <t>CABO OPTICO CFOA-SM-DPE-G 48F (CCD)</t>
  </si>
  <si>
    <t>OPTICAL CABLE CFOA-SM-DPE-G 48F (CCD)</t>
  </si>
  <si>
    <t>CABLE OPTICO CFOA-SM-DPE-G 48F (CCD)</t>
  </si>
  <si>
    <t>ET00713</t>
  </si>
  <si>
    <t>a0A6100000blnex</t>
  </si>
  <si>
    <t>CABO OPTICO CFOA-SM-DPE-G 72F (CCD)</t>
  </si>
  <si>
    <t>OPTICAL CABLE CFOA-SM-DPE-G 72F (CCD)</t>
  </si>
  <si>
    <t>CABLE OPTICO CFOA-SM-DPE-G 72F (CCD)</t>
  </si>
  <si>
    <t>CABO OPTICO CFOA-SM-DPE-G 12F (CCD)</t>
  </si>
  <si>
    <t>OPTICAL CABLE CFOA-SM-DPE-G 12F (CCD)</t>
  </si>
  <si>
    <t>CABLE OPTICO CFOA-SM-DPE-G 12F (CCD)</t>
  </si>
  <si>
    <t>CABO OPTICO CFOA-SM-DPE-G 18F (CCD)</t>
  </si>
  <si>
    <t>OPTICAL CABLE CFOA-SM-DPE-G 18F (CCD)</t>
  </si>
  <si>
    <t>CABLE OPTICO CFOA-SM-DPE-G 18F (CCD)</t>
  </si>
  <si>
    <t>CABO OPTICO CFOA-SM-DPE-G 24F (CCD)</t>
  </si>
  <si>
    <t>OPTICAL CABLE CFOA-SM-DPE-G 24F (CCD)</t>
  </si>
  <si>
    <t>CABLE OPTICO CFOA-SM-DPE-G 24F (CCD)</t>
  </si>
  <si>
    <t>CABO OPTICO CFOA-SM-DPE-G 36F (CCD)</t>
  </si>
  <si>
    <t>OPTICAL CABLE CFOA-SM-DPE-G 36F (CCD)</t>
  </si>
  <si>
    <t>CABLE OPTICO CFOA-SM-DPE-G 36F (CCD)</t>
  </si>
  <si>
    <t>CABO OPTICO CFOA-SM-DDRU-S 12F NR</t>
  </si>
  <si>
    <t>OPTICAL CABLE CFOA-SM-DDRU-S 12F NR</t>
  </si>
  <si>
    <t>CABLE OPTICO CFOA-SM-DDRU-S 12F NR</t>
  </si>
  <si>
    <t>ET02812</t>
  </si>
  <si>
    <t>a0A6100000blntY</t>
  </si>
  <si>
    <t>CABO OPTICO CFOA-SM-ARE-S 24F TS</t>
  </si>
  <si>
    <t>OPTICAL CABLE CFOA-SM-ARE-S 24F TS</t>
  </si>
  <si>
    <t>CABLE OPTICO CFOA-SM-ARE-S 24F TS</t>
  </si>
  <si>
    <t>CABO OPTICO CFOA-SM-AS80-G 72F RC (ABNT)</t>
  </si>
  <si>
    <t>OPTICAL CABLE CFOA-SM-AS80-G 72F RC (ABNT)</t>
  </si>
  <si>
    <t>CABLE OPTICO CFOA-SM-AS80-G 72F RC (ABNT)</t>
  </si>
  <si>
    <t>CABO OPTICO CFOA-SM-AS120-G 72F RC (ABNT)</t>
  </si>
  <si>
    <t>OPTICAL CABLE CFOA-SM-AS120-G 72F RC (ABNT)</t>
  </si>
  <si>
    <t>CABLE OPTICO CFOA-SM-AS120-G 72F RC (ABNT)</t>
  </si>
  <si>
    <t>CABO OPTICO CFOA-SM-AS80-G 96F RC (ABNT)</t>
  </si>
  <si>
    <t>OPTICAL CABLE CFOA-SM-AS80-G 96F RC (ABNT)</t>
  </si>
  <si>
    <t>CABLE OPTICO CFOA-SM-AS80-G 96F RC (ABNT)</t>
  </si>
  <si>
    <t>CABO OPTICO CFOA-SM-AS120-G 48F NR (ABNT)</t>
  </si>
  <si>
    <t>OPTICAL CABLE CFOA-SM-AS120-G 48F NR (ABNT)</t>
  </si>
  <si>
    <t>CABLE OPTICO CFOA-SM-AS120-G 48F NR (ABNT)</t>
  </si>
  <si>
    <t>CABO OPTICO CFOA-SM-DD-S 144F (ABNT)</t>
  </si>
  <si>
    <t>OPTICAL CABLE CFOA-SM-DD-S 144F (ABNT)</t>
  </si>
  <si>
    <t>CABLE OPTICO CFOA-SM-DD-S 144F (ABNT)</t>
  </si>
  <si>
    <t>CABO OPTICO CFOA-SM-DD-S 12F (ABNT CL)</t>
  </si>
  <si>
    <t>OPTICAL CABLE CFOA-SM-DD-S 12F (ABNT CL)</t>
  </si>
  <si>
    <t>CABLE OPTICO CFOA-SM-DD-S 12F (ABNT CL)</t>
  </si>
  <si>
    <t>CABO OPTICO CFOA-SM-DD-S 24F (ABNT CL)</t>
  </si>
  <si>
    <t>OPTICAL CABLE CFOA-SM-DD-S 24F (ABNT CL)</t>
  </si>
  <si>
    <t>CABLE OPTICO CFOA-SM-DD-S 24F (ABNT CL)</t>
  </si>
  <si>
    <t>CABO OPTICO CFOA-SM-DD-S 36F (ABNT CL)</t>
  </si>
  <si>
    <t>OPTICAL CABLE CFOA-SM-DD-S 36F (ABNT CL)</t>
  </si>
  <si>
    <t>CABLE OPTICO CFOA-SM-DD-S 36F (ABNT CL)</t>
  </si>
  <si>
    <t>CABO OPTICO CFOA-SM-DD-S 48F (ABNT CL)</t>
  </si>
  <si>
    <t>OPTICAL CABLE CFOA-SM-DD-S 48F (ABNT CL)</t>
  </si>
  <si>
    <t>CABLE OPTICO CFOA-SM-DD-S 48F (ABNT CL)</t>
  </si>
  <si>
    <t>CABO OPTICO CFOA-SM-DD-S 72F (ABNT CL)</t>
  </si>
  <si>
    <t>OPTICAL CABLE CFOA-SM-DD-S 72F (ABNT CL)</t>
  </si>
  <si>
    <t>CABLE OPTICO CFOA-SM-DD-S 72F (ABNT CL)</t>
  </si>
  <si>
    <t>CABO OPTICO CFOA-SM-DD-S 96F (ABNT CL)</t>
  </si>
  <si>
    <t>OPTICAL CABLE CFOA-SM-DD-S 96F (ABNT CL)</t>
  </si>
  <si>
    <t>CABLE OPTICO CFOA-SM-DD-S 96F (ABNT CL)</t>
  </si>
  <si>
    <t>CABO OPTICO CFOA-SM-DD-S 144F (ABNT CL)</t>
  </si>
  <si>
    <t>OPTICAL CABLE CFOA-SM-DD-S 144F (ABNT CL)</t>
  </si>
  <si>
    <t>CABLE OPTICO CFOA-SM-DD-S 144F (ABNT CL)</t>
  </si>
  <si>
    <t>CABO OPTICO CFOA-SM-DD-S 288F (ABNT CL)</t>
  </si>
  <si>
    <t>OPTICAL CABLE CFOA-SM-DD-S 288F (ABNT CL)</t>
  </si>
  <si>
    <t>CABLE OPTICO CFOA-SM-DD-S 288F (ABNT CL)</t>
  </si>
  <si>
    <t>CABO OPTICO CFOA-SM-AS80-G 12F NR (ABNT)</t>
  </si>
  <si>
    <t>OPTICAL CABLE CFOA-SM-AS80-G 12F NR (ABNT)</t>
  </si>
  <si>
    <t>CABLE OPTICO CFOA-SM-AS80-G 12F NR (ABNT)</t>
  </si>
  <si>
    <t>CABO OPTICO CFOA-SM-AS80-G 24F NR (ABNT)</t>
  </si>
  <si>
    <t>OPTICAL CABLE CFOA-SM-AS80-G 24F NR (ABNT)</t>
  </si>
  <si>
    <t>CABLE OPTICO CFOA-SM-AS80-G 24F NR (ABNT)</t>
  </si>
  <si>
    <t>CABO OPTICO CFOA-SM-AS200-G 72F RC (ABNT)</t>
  </si>
  <si>
    <t>OPTICAL CABLE CFOA-SM-AS200-G 72F RC (ABNT)</t>
  </si>
  <si>
    <t>CABLE OPTICO CFOA-SM-AS200-G 72F RC (ABNT)</t>
  </si>
  <si>
    <t>CABO OPTICO CFOA-SM-AS80-G 72F NR (ABNT)</t>
  </si>
  <si>
    <t>OPTICAL CABLE CFOA-SM-AS80-G 72F NR (ABNT)</t>
  </si>
  <si>
    <t>CABLE OPTICO CFOA-SM-AS80-G 72F NR (ABNT)</t>
  </si>
  <si>
    <t>CABO OPTICO CFOA-SM-AS80-RA 06F NR (CFOA-SM-ASU80-S 06F NR</t>
  </si>
  <si>
    <t>OPTICAL CABLE CFOA-SM-AS80-RA 06F NR (CFOA-SM-ASU80-S 06F NR</t>
  </si>
  <si>
    <t>CABLE OPTICO CFOA-SM-AS80-RA 06F NR (CFOA-SM-ASU80-S 06F NR</t>
  </si>
  <si>
    <t>a0A6100000blnel</t>
  </si>
  <si>
    <t>CABO OPTICO CFOA-SM-AS80-G 60F NR (ABNT)</t>
  </si>
  <si>
    <t>OPTICAL CABLE CFOA-SM-AS80-G 60F NR (ABNT)</t>
  </si>
  <si>
    <t>CABLE OPTICO CFOA-SM-AS80-G 60F NR (ABNT)</t>
  </si>
  <si>
    <t>CABO OPTICO CFOA-SM-AS80-G 48F NR (ABNT)</t>
  </si>
  <si>
    <t>OPTICAL CABLE CFOA-SM-AS80-G 48F NR (ABNT)</t>
  </si>
  <si>
    <t>CABLE OPTICO CFOA-SM-AS80-G 48F NR (ABNT)</t>
  </si>
  <si>
    <t>CABO OPTICO CFOA-SM-AS120-G 06F NR</t>
  </si>
  <si>
    <t>OPTICAL CABLE CFOA-SM-AS120-G 06F NR</t>
  </si>
  <si>
    <t>CABLE OPTICO CFOA-SM-AS120-G 06F NR</t>
  </si>
  <si>
    <t>CABO OPTICO CFOA-SM-AS200-G 24F NR (ABNT)</t>
  </si>
  <si>
    <t>OPTICAL CABLE CFOA-SM-AS200-G 24F NR (ABNT)</t>
  </si>
  <si>
    <t>CABLE OPTICO CFOA-SM-AS200-G 24F NR (ABNT)</t>
  </si>
  <si>
    <t>CABO OPTICO CFOA-SM-AS80-G 144F RC (ABNT)</t>
  </si>
  <si>
    <t>OPTICAL CABLE CFOA-SM-AS80-G 144F RC (ABNT)</t>
  </si>
  <si>
    <t>CABLE OPTICO CFOA-SM-AS80-G 144F RC (ABNT)</t>
  </si>
  <si>
    <t>CABO OPTICO CFOA-SM-AS120-G 04F NR</t>
  </si>
  <si>
    <t>OPTICAL CABLE CFOA-SM-AS120-G 04F NR</t>
  </si>
  <si>
    <t>CABLE OPTICO CFOA-SM-AS120-G 04F NR</t>
  </si>
  <si>
    <t>CABO OPTICO CFOA-SM-AS80-G 36F NR (ABNT)</t>
  </si>
  <si>
    <t>OPTICAL CABLE CFOA-SM-AS80-G 36F NR (ABNT)</t>
  </si>
  <si>
    <t>CABLE OPTICO CFOA-SM-AS80-G 36F NR (ABNT)</t>
  </si>
  <si>
    <t>CABO OPTICO CFOA-SM-AS200-G 12F NR (ABNT)</t>
  </si>
  <si>
    <t>OPTICAL CABLE CFOA-SM-AS200-G 12F NR (ABNT)</t>
  </si>
  <si>
    <t>CABLE OPTICO CFOA-SM-AS200-G 12F NR (ABNT)</t>
  </si>
  <si>
    <t>CABO OPTICO CFOA-SM-AS120-G 12F NR (ABNT)</t>
  </si>
  <si>
    <t>OPTICAL CABLE CFOA-SM-AS120-G 12F NR (ABNT)</t>
  </si>
  <si>
    <t>CABLE OPTICO CFOA-SM-AS120-G 12F NR (ABNT)</t>
  </si>
  <si>
    <t>CABO OPTICO CFOA-SM-AS80-G 144F NR (ABNT)</t>
  </si>
  <si>
    <t>OPTICAL CABLE CFOA-SM-AS80-G 144F NR (ABNT)</t>
  </si>
  <si>
    <t>CABLE OPTICO CFOA-SM-AS80-G 144F NR (ABNT)</t>
  </si>
  <si>
    <t>CABO OPTICO CFOA-SM-AS80-G 30F RC</t>
  </si>
  <si>
    <t>OPTICAL CABLE CFOA-SM-AS80-G 30F RC</t>
  </si>
  <si>
    <t>CABLE OPTICO CFOA-SM-AS80-G 30F RC</t>
  </si>
  <si>
    <t>CABO OPTICO CFOA-SM-AS80-G 04F NR</t>
  </si>
  <si>
    <t>OPTICAL CABLE CFOA-SM-AS80-G 04F NR</t>
  </si>
  <si>
    <t>CABLE OPTICO CFOA-SM-AS80-G 04F NR</t>
  </si>
  <si>
    <t>CABO OPTICO CFOA-SM-AS120-G 18F NR</t>
  </si>
  <si>
    <t>OPTICAL CABLE CFOA-SM-AS120-G 18F NR</t>
  </si>
  <si>
    <t>CABLE OPTICO CFOA-SM-AS120-G 18F NR</t>
  </si>
  <si>
    <t>CABO OPTICO CFOA-SM-AS120-RA 10F NR (CFOA-SM-ASU120-S 10F NR)</t>
  </si>
  <si>
    <t>OPTICAL CABLE CFOA-SM-AS120-RA 10F NR (CFOA-SM-ASU120-S 10F NR)</t>
  </si>
  <si>
    <t>CABLE OPTICO CFOA-SM-AS120-RA 10F NR (CFOA-SM-ASU120-S 10F NR)</t>
  </si>
  <si>
    <t>CABO OPTICO CFOA-SM-AS200-G 04F NR</t>
  </si>
  <si>
    <t>OPTICAL CABLE CFOA-SM-AS200-G 04F NR</t>
  </si>
  <si>
    <t>CABLE OPTICO CFOA-SM-AS200-G 04F NR</t>
  </si>
  <si>
    <t>CABO OPTICO CFOA-SM-AS120-G 24F NR (ABNT)</t>
  </si>
  <si>
    <t>OPTICAL CABLE CFOA-SM-AS120-G 24F NR (ABNT)</t>
  </si>
  <si>
    <t>CABLE OPTICO CFOA-SM-AS120-G 24F NR (ABNT)</t>
  </si>
  <si>
    <t>CABO OPTICO CFOA-SM-AS120-G 36F NR (ABNT)</t>
  </si>
  <si>
    <t>OPTICAL CABLE CFOA-SM-AS120-G 36F NR (ABNT)</t>
  </si>
  <si>
    <t>CABLE OPTICO CFOA-SM-AS120-G 36F NR (ABNT)</t>
  </si>
  <si>
    <t>CABO OPTICO CFOA-SM-AS200-G 36F NR (ABNT)</t>
  </si>
  <si>
    <t>OPTICAL CABLE CFOA-SM-AS200-G 36F NR (ABNT)</t>
  </si>
  <si>
    <t>CABLE OPTICO CFOA-SM-AS200-G 36F NR (ABNT)</t>
  </si>
  <si>
    <t>CABO OPTICO CFOA-SM-AS200-G 72F NR (ABNT)</t>
  </si>
  <si>
    <t>OPTICAL CABLE CFOA-SM-AS200-G 72F NR (ABNT)</t>
  </si>
  <si>
    <t>CABLE OPTICO CFOA-SM-AS200-G 72F NR (ABNT)</t>
  </si>
  <si>
    <t>CABO OPTICO CFOA-SM-AS80-G 24F RC</t>
  </si>
  <si>
    <t>OPTICAL CABLE CFOA-SM-AS80-G 24F RC</t>
  </si>
  <si>
    <t>CABLE OPTICO CFOA-SM-AS80-G 24F RC</t>
  </si>
  <si>
    <t>ET01144</t>
  </si>
  <si>
    <t>a0A6100000blnfG</t>
  </si>
  <si>
    <t>CABO OPTICO CFOA-SM-AS80-G 48F RC</t>
  </si>
  <si>
    <t>OPTICAL CABLE CFOA-SM-AS80-G 48F RC</t>
  </si>
  <si>
    <t>CABLE OPTICO CFOA-SM-AS80-G 48F RC</t>
  </si>
  <si>
    <t>CABO OPTICO CFOA-SM-AS80-RA 06F RC</t>
  </si>
  <si>
    <t>OPTICAL CABLE CFOA-SM-AS80-RA 06F RC</t>
  </si>
  <si>
    <t>CABLE OPTICO CFOA-SM-AS80-RA 06F RC</t>
  </si>
  <si>
    <t>CABO OPTICO CFOA-SM-AS120-G 72F NR (ABNT)</t>
  </si>
  <si>
    <t>OPTICAL CABLE CFOA-SM-AS120-G 72F NR (ABNT)</t>
  </si>
  <si>
    <t>CABLE OPTICO CFOA-SM-AS120-G 72F NR (ABNT)</t>
  </si>
  <si>
    <t>CABO OPTICO CFOA-SM-AS80-G 24F NR</t>
  </si>
  <si>
    <t>OPTICAL CABLE CFOA-SM-AS80-G 24F NR</t>
  </si>
  <si>
    <t>CABLE OPTICO CFOA-SM-AS80-G 24F NR</t>
  </si>
  <si>
    <t>ET02109</t>
  </si>
  <si>
    <t>a0A6100000blnl7</t>
  </si>
  <si>
    <t>CABO OPTICO CFOA-SM-AS80-G 96F NR (ABNT)</t>
  </si>
  <si>
    <t>OPTICAL CABLE CFOA-SM-AS80-G 96F NR (ABNT)</t>
  </si>
  <si>
    <t>CABLE OPTICO CFOA-SM-AS80-G 96F NR (ABNT)</t>
  </si>
  <si>
    <t>CABO OPTICO CFOA-SM-AS200-G 144F RC (ABNT)</t>
  </si>
  <si>
    <t>OPTICAL CABLE CFOA-SM-AS200-G 144F RC (ABNT)</t>
  </si>
  <si>
    <t>CABLE OPTICO CFOA-SM-AS200-G 144F RC (ABNT)</t>
  </si>
  <si>
    <t>CABO OPTICO CFOA-SM-AS80-G 18F NR</t>
  </si>
  <si>
    <t>OPTICAL CABLE CFOA-SM-AS80-G 18F NR</t>
  </si>
  <si>
    <t>CABLE OPTICO CFOA-SM-AS80-G 18F NR</t>
  </si>
  <si>
    <t>CABO OPTICO CFOA-SM-AS80-G 72F NR (ABNT CL)</t>
  </si>
  <si>
    <t>OPTICAL CABLE CFOA-SM-AS80-G 72F NR (ABNT CL)</t>
  </si>
  <si>
    <t>CABLE OPTICO CFOA-SM-AS80-G 72F NR (ABNT CL)</t>
  </si>
  <si>
    <t>CABO OPTICO CFOA-SM-AS80-G 72F RC</t>
  </si>
  <si>
    <t>OPTICAL CABLE CFOA-SM-AS80-G 72F RC</t>
  </si>
  <si>
    <t>CABLE OPTICO CFOA-SM-AS80-G 72F RC</t>
  </si>
  <si>
    <t>ET01579</t>
  </si>
  <si>
    <t>a0A6100000blngT</t>
  </si>
  <si>
    <t>CABO OPTICO CFOA-SM-AS80-G 02F NR</t>
  </si>
  <si>
    <t>OPTICAL CABLE CFOA-SM-AS80-G 02F NR</t>
  </si>
  <si>
    <t>CABLE OPTICO CFOA-SM-AS80-G 02F NR</t>
  </si>
  <si>
    <t>CABO OPTICO CFOA-SM-AS80-G 36F NR (ABNT CL)</t>
  </si>
  <si>
    <t>OPTICAL CABLE CFOA-SM-AS80-G 36F NR (ABNT CL)</t>
  </si>
  <si>
    <t>CABLE OPTICO CFOA-SM-AS80-G 36F NR (ABNT CL)</t>
  </si>
  <si>
    <t>CABO OPTICO CFOA-SM-AS80-G 12F NR (ABNT CL)</t>
  </si>
  <si>
    <t>OPTICAL CABLE CFOA-SM-AS80-G 12F NR (ABNT CL)</t>
  </si>
  <si>
    <t>CABLE OPTICO CFOA-SM-AS80-G 12F NR (ABNT CL)</t>
  </si>
  <si>
    <t>CABO OPTICO CFOA-SM-AS80-G 06F NR</t>
  </si>
  <si>
    <t>OPTICAL CABLE CFOA-SM-AS80-G 06F NR</t>
  </si>
  <si>
    <t>CABLE OPTICO CFOA-SM-AS80-G 06F NR</t>
  </si>
  <si>
    <t>CABO OPTICO CFOA-SM-AS200-G 72F RC</t>
  </si>
  <si>
    <t>OPTICAL CABLE CFOA-SM-AS200-G 72F RC</t>
  </si>
  <si>
    <t>CABLE OPTICO CFOA-SM-AS200-G 72F RC</t>
  </si>
  <si>
    <t>CABO OPTICO CFOA-SM-AS80-G 60F NR (CATV 6F/T)</t>
  </si>
  <si>
    <t>OPTICAL CABLE CFOA-SM-AS80-G 60F NR (CATV 6F/T)</t>
  </si>
  <si>
    <t>CABLE OPTICO CFOA-SM-AS80-G 60F NR (CATV 6F/T)</t>
  </si>
  <si>
    <t>CABO OPTICO CFOA-SM-AS120-RA 02F RC (CFOA-SM-ASU120-S 02F RC)</t>
  </si>
  <si>
    <t>OPTICAL CABLE CFOA-SM-AS120-RA 02F RC (CFOA-SM-ASU120-S 02F RC)</t>
  </si>
  <si>
    <t>CABLE OPTICO CFOA-SM-AS120-RA 02F RC (CFOA-SM-ASU120-S 02F RC)</t>
  </si>
  <si>
    <t>CABO OPTICO CFOA-SM-AS200-G 06F NR</t>
  </si>
  <si>
    <t>OPTICAL CABLE CFOA-SM-AS200-G 06F NR</t>
  </si>
  <si>
    <t>CABLE OPTICO CFOA-SM-AS200-G 06F NR</t>
  </si>
  <si>
    <t>CABO OPTICO CFOA-SM-AS80-G 36F NR</t>
  </si>
  <si>
    <t>OPTICAL CABLE CFOA-SM-AS80-G 36F NR</t>
  </si>
  <si>
    <t>CABLE OPTICO CFOA-SM-AS80-G 36F NR</t>
  </si>
  <si>
    <t>CABO OPTICO CFOA-SM-AS80-S 24F NR (CATV 6F/T)</t>
  </si>
  <si>
    <t>OPTICAL CABLE CFOA-SM-AS80-S 24F NR (CATV 6F/T)</t>
  </si>
  <si>
    <t>CABLE OPTICO CFOA-SM-AS80-S 24F NR (CATV 6F/T)</t>
  </si>
  <si>
    <t>CABO OPTICO CFOA-SM-AS200-G 18F NR</t>
  </si>
  <si>
    <t>OPTICAL CABLE CFOA-SM-AS200-G 18F NR</t>
  </si>
  <si>
    <t>CABLE OPTICO CFOA-SM-AS200-G 18F NR</t>
  </si>
  <si>
    <t>CABO OPTICO CFOA-SM-AS200-G 48F RC (ABNT)</t>
  </si>
  <si>
    <t>OPTICAL CABLE CFOA-SM-AS200-G 48F RC (ABNT)</t>
  </si>
  <si>
    <t>CABLE OPTICO CFOA-SM-AS200-G 48F RC (ABNT)</t>
  </si>
  <si>
    <t>CABO OPTICO CFOA-SM-AS80-S 18F NR (CATV 6F/T)</t>
  </si>
  <si>
    <t>OPTICAL CABLE CFOA-SM-AS80-S 18F NR (CATV 6F/T)</t>
  </si>
  <si>
    <t>CABLE OPTICO CFOA-SM-AS80-S 18F NR (CATV 6F/T)</t>
  </si>
  <si>
    <t>CABO OPTICO CFOA-SM-AS80-G 08F NR (ABNT)</t>
  </si>
  <si>
    <t>OPTICAL CABLE CFOA-SM-AS80-G 08F NR (ABNT)</t>
  </si>
  <si>
    <t>CABLE OPTICO CFOA-SM-AS80-G 08F NR (ABNT)</t>
  </si>
  <si>
    <t>CABO OPTICO CFOA-SM-AS200-G 48F NR (ABNT)</t>
  </si>
  <si>
    <t>OPTICAL CABLE CFOA-SM-AS200-G 48F NR (ABNT)</t>
  </si>
  <si>
    <t>CABLE OPTICO CFOA-SM-AS200-G 48F NR (ABNT)</t>
  </si>
  <si>
    <t>CABO OPTICO CFOA-SM-AS120-RA 06F RC (CFOA-SM-ASU120-S 06F RC)</t>
  </si>
  <si>
    <t>OPTICAL CABLE CFOA-SM-AS120-RA 06F RC (CFOA-SM-ASU120-S 06F RC)</t>
  </si>
  <si>
    <t>CABLE OPTICO CFOA-SM-AS120-RA 06F RC (CFOA-SM-ASU120-S 06F RC)</t>
  </si>
  <si>
    <t>CABO OPTICO CFOA-SM-AS80-G 36F RC</t>
  </si>
  <si>
    <t>OPTICAL CABLE CFOA-SM-AS80-G 36F RC</t>
  </si>
  <si>
    <t>CABLE OPTICO CFOA-SM-AS80-G 36F RC</t>
  </si>
  <si>
    <t>CABO OPTICO CFOA-SM-AS200-G 96F NR (ABNT)</t>
  </si>
  <si>
    <t>OPTICAL CABLE CFOA-SM-AS200-G 96F NR (ABNT)</t>
  </si>
  <si>
    <t>CABLE OPTICO CFOA-SM-AS200-G 96F NR (ABNT)</t>
  </si>
  <si>
    <t>CABO OPTICO CFOA-SM-AS80-G 12F RC</t>
  </si>
  <si>
    <t>OPTICAL CABLE CFOA-SM-AS80-G 12F RC</t>
  </si>
  <si>
    <t>CABLE OPTICO CFOA-SM-AS80-G 12F RC</t>
  </si>
  <si>
    <t>CABO OPTICO CFOA-SM-AS80-S 06F NR (CATV)</t>
  </si>
  <si>
    <t>OPTICAL CABLE CFOA-SM-AS80-S 06F NR (CATV)</t>
  </si>
  <si>
    <t>CABLE OPTICO CFOA-SM-AS80-S 06F NR (CATV)</t>
  </si>
  <si>
    <t>CABO OPTICO CFOA-SM-AS120-G 02F NR</t>
  </si>
  <si>
    <t>OPTICAL CABLE CFOA-SM-AS120-G 02F NR</t>
  </si>
  <si>
    <t>CABLE OPTICO CFOA-SM-AS120-G 02F NR</t>
  </si>
  <si>
    <t>CABO OPTICO CFOA-SM-AS120-G 08F NR (ABNT)</t>
  </si>
  <si>
    <t>OPTICAL CABLE CFOA-SM-AS120-G 08F NR (ABNT)</t>
  </si>
  <si>
    <t>CABLE OPTICO CFOA-SM-AS120-G 08F NR (ABNT)</t>
  </si>
  <si>
    <t>CABO OPTICO CFOA-SM-AS120-G 72F RC</t>
  </si>
  <si>
    <t>OPTICAL CABLE CFOA-SM-AS120-G 72F RC</t>
  </si>
  <si>
    <t>CABLE OPTICO CFOA-SM-AS120-G 72F RC</t>
  </si>
  <si>
    <t>CABO OPTICO CFOA-SM-AS120-G 48F RC</t>
  </si>
  <si>
    <t>OPTICAL CABLE CFOA-SM-AS120-G 48F RC</t>
  </si>
  <si>
    <t>CABLE OPTICO CFOA-SM-AS120-G 48F RC</t>
  </si>
  <si>
    <t>CABO OPTICO CFOA-SM-AS80-G 144F RC</t>
  </si>
  <si>
    <t>OPTICAL CABLE CFOA-SM-AS80-G 144F RC</t>
  </si>
  <si>
    <t>CABLE OPTICO CFOA-SM-AS80-G 144F RC</t>
  </si>
  <si>
    <t>CABO OPTICO CFOA-SM-AS80-RA 04F NR (CFOA-SM-ASU80-S 04F NR)</t>
  </si>
  <si>
    <t>OPTICAL CABLE CFOA-SM-AS80-RA 04F NR (CFOA-SM-ASU80-S 04F NR)</t>
  </si>
  <si>
    <t>CABLE OPTICO CFOA-SM-AS80-RA 04F NR (CFOA-SM-ASU80-S 04F NR)</t>
  </si>
  <si>
    <t>CABO OPTICO CFOA-SM-AS80-G 24F NR (ABNT CL)</t>
  </si>
  <si>
    <t>OPTICAL CABLE CFOA-SM-AS80-G 24F NR (ABNT CL)</t>
  </si>
  <si>
    <t>CABLE OPTICO CFOA-SM-AS80-G 24F NR (ABNT CL)</t>
  </si>
  <si>
    <t>CABO OPTICO CFOA-SM-AS200-G 72F NR (ABNT CL)</t>
  </si>
  <si>
    <t>OPTICAL CABLE CFOA-SM-AS200-G 72F NR (ABNT CL)</t>
  </si>
  <si>
    <t>CABLE OPTICO CFOA-SM-AS200-G 72F NR (ABNT CL)</t>
  </si>
  <si>
    <t>CABO OPTICO CFOA-SM-AS80-RA 08F NR (CFOA-SM-ASU80-S 08F NR)</t>
  </si>
  <si>
    <t>OPTICAL CABLE CFOA-SM-AS80-RA 08F NR (CFOA-SM-ASU80-S 08F NR)</t>
  </si>
  <si>
    <t>CABLE OPTICO CFOA-SM-AS80-RA 08F NR (CFOA-SM-ASU80-S 08F NR)</t>
  </si>
  <si>
    <t>CABO OPTICO CFOA-SM-AS120-RA 12F RC (CFOA-SM-ASU120-S 12F RC)</t>
  </si>
  <si>
    <t>OPTICAL CABLE CFOA-SM-AS120-RA 12F RC (CFOA-SM-ASU120-S 12F RC)</t>
  </si>
  <si>
    <t>CABLE OPTICO CFOA-SM-AS120-RA 12F RC (CFOA-SM-ASU120-S 12F RC)</t>
  </si>
  <si>
    <t>CABO OPTICO CFOA-SM-AS80-RA 02F NR (CFOA-SM-ASU80-S 02F NR)</t>
  </si>
  <si>
    <t>OPTICAL CABLE CFOA-SM-AS80-RA 02F NR (CFOA-SM-ASU80-S 02F NR)</t>
  </si>
  <si>
    <t>CABLE OPTICO CFOA-SM-AS80-RA 02F NR (CFOA-SM-ASU80-S 02F NR)</t>
  </si>
  <si>
    <t>CABO OPTICO CFOA-SM-AS120-RA 12F RC</t>
  </si>
  <si>
    <t>OPTICAL CABLE CFOA-SM-AS120-RA 12F RC</t>
  </si>
  <si>
    <t>CABLE OPTICO CFOA-SM-AS120-RA 12F RC</t>
  </si>
  <si>
    <t>CABO OPTICO CFOA-SM-AS120-G 36F NR (ABNT CL)</t>
  </si>
  <si>
    <t>OPTICAL CABLE CFOA-SM-AS120-G 36F NR (ABNT CL)</t>
  </si>
  <si>
    <t>CABLE OPTICO CFOA-SM-AS120-G 36F NR (ABNT CL)</t>
  </si>
  <si>
    <t>CABO OPTICO CFOA-SM-AS120-G 120F NR (ABNT)</t>
  </si>
  <si>
    <t>OPTICAL CABLE CFOA-SM-AS120-G 120F NR (ABNT)</t>
  </si>
  <si>
    <t>CABLE OPTICO CFOA-SM-AS120-G 120F NR (ABNT)</t>
  </si>
  <si>
    <t>CABO OPTICO CFOA-SM-AS200-G 12F NR (ABNT CL)</t>
  </si>
  <si>
    <t>OPTICAL CABLE CFOA-SM-AS200-G 12F NR (ABNT CL)</t>
  </si>
  <si>
    <t>CABLE OPTICO CFOA-SM-AS200-G 12F NR (ABNT CL)</t>
  </si>
  <si>
    <t>CABO OPTICO CFOA-SM-AS80-RA 06F RC (CFOA-SM-ASU80-S 06F RC)</t>
  </si>
  <si>
    <t>OPTICAL CABLE CFOA-SM-AS80-RA 06F RC (CFOA-SM-ASU80-S 06F RC)</t>
  </si>
  <si>
    <t>CABLE OPTICO CFOA-SM-AS80-RA 06F RC (CFOA-SM-ASU80-S 06F RC)</t>
  </si>
  <si>
    <t>CABO OPTICO CFOA-SM-AS80-RA 12F RC (CFOA-SM-ASU80-S 12F RC)</t>
  </si>
  <si>
    <t>OPTICAL CABLE CFOA-SM-AS80-RA 12F RC (CFOA-SM-ASU80-S 12F RC)</t>
  </si>
  <si>
    <t>CABLE OPTICO CFOA-SM-AS80-RA 12F RC (CFOA-SM-ASU80-S 12F RC)</t>
  </si>
  <si>
    <t>CABO OPTICO CFOA-SM-AS120-RA 12F G-652D RC (CFOA-SM-ASU120-S 12F G-652D RC)</t>
  </si>
  <si>
    <t>OPTICAL CABLE CFOA-SM-AS120-RA 12F G-652D RC (CFOA-SM-ASU120-S 12F G-652D RC)</t>
  </si>
  <si>
    <t>CABLE OPTICO CFOA-SM-AS120-RA 12F G-652D RC (CFOA-SM-ASU120-S 12F G-652D RC)</t>
  </si>
  <si>
    <t>CABO OPTICO CFOA-SM-AS80-RA 02F G-652D RC (CFOA-SM-ASU80-S 02F G-652D RC)</t>
  </si>
  <si>
    <t>OPTICAL CABLE CFOA-SM-AS80-RA 02F G-652D RC (CFOA-SM-ASU80-S 02F G-652D RC)</t>
  </si>
  <si>
    <t>CABLE OPTICO CFOA-SM-AS80-RA 02F G-652D RC (CFOA-SM-ASU80-S 02F G-652D RC)</t>
  </si>
  <si>
    <t>CABO OPTICO CFOA-SM-AS80-RA 06F G-652D RC (CFOA-SM-ASU80-S 06F G-652D RC)</t>
  </si>
  <si>
    <t>OPTICAL CABLE CFOA-SM-AS80-RA 06F G-652D RC (CFOA-SM-ASU80-S 06F G-652D RC)</t>
  </si>
  <si>
    <t>CABLE OPTICO CFOA-SM-AS80-RA 06F G-652D RC (CFOA-SM-ASU80-S 06F G-652D RC)</t>
  </si>
  <si>
    <t>CABO OPTICO CFOA-SM-AS120-G 144F NR (ABNT)</t>
  </si>
  <si>
    <t>OPTICAL CABLE CFOA-SM-AS120-G 144F NR (ABNT)</t>
  </si>
  <si>
    <t>CABLE OPTICO CFOA-SM-AS120-G 144F NR (ABNT)</t>
  </si>
  <si>
    <t>CABO OPTICO CFOA-SM-AS120-RA 06F NR (CFOA-SM-ASU120-S 06F NR)</t>
  </si>
  <si>
    <t>OPTICAL CABLE CFOA-SM-AS120-RA 06F NR (CFOA-SM-ASU120-S 06F NR)</t>
  </si>
  <si>
    <t>CABLE OPTICO CFOA-SM-AS120-RA 06F NR (CFOA-SM-ASU120-S 06F NR)</t>
  </si>
  <si>
    <t>CABO OPTICO CFOA-SM-AS120-RA 04F NR (CFOA-SM-ASU120-S 04F NR)</t>
  </si>
  <si>
    <t>OPTICAL CABLE CFOA-SM-AS120-RA 04F NR (CFOA-SM-ASU120-S 04F NR)</t>
  </si>
  <si>
    <t>CABLE OPTICO CFOA-SM-AS120-RA 04F NR (CFOA-SM-ASU120-S 04F NR)</t>
  </si>
  <si>
    <t>CABO OPTICO CFOA-SM-AS80-G 06F RC</t>
  </si>
  <si>
    <t>OPTICAL CABLE CFOA-SM-AS80-G 06F RC</t>
  </si>
  <si>
    <t>CABLE OPTICO CFOA-SM-AS80-G 06F RC</t>
  </si>
  <si>
    <t>CABO OPTICO CFOA-SM-AS80-G 12F RC (ABNT)</t>
  </si>
  <si>
    <t>OPTICAL CABLE CFOA-SM-AS80-G 12F RC (ABNT)</t>
  </si>
  <si>
    <t>CABLE OPTICO CFOA-SM-AS80-G 12F RC (ABNT)</t>
  </si>
  <si>
    <t>CABO OPTICO CFOA-SM-AS80-G 18F RC</t>
  </si>
  <si>
    <t>OPTICAL CABLE CFOA-SM-AS80-G 18F RC</t>
  </si>
  <si>
    <t>CABLE OPTICO CFOA-SM-AS80-G 18F RC</t>
  </si>
  <si>
    <t>CABO OPTICO CFOA-SM-AS80-G 24F RC (ABNT)</t>
  </si>
  <si>
    <t>OPTICAL CABLE CFOA-SM-AS80-G 24F RC (ABNT)</t>
  </si>
  <si>
    <t>CABLE OPTICO CFOA-SM-AS80-G 24F RC (ABNT)</t>
  </si>
  <si>
    <t>CABO OPTICO CFOA-SM-AS120-G 06F RC</t>
  </si>
  <si>
    <t>OPTICAL CABLE CFOA-SM-AS120-G 06F RC</t>
  </si>
  <si>
    <t>CABLE OPTICO CFOA-SM-AS120-G 06F RC</t>
  </si>
  <si>
    <t>CABO OPTICO CFOA-SM-AS120-G 12F RC (ABNT)</t>
  </si>
  <si>
    <t>OPTICAL CABLE CFOA-SM-AS120-G 12F RC (ABNT)</t>
  </si>
  <si>
    <t>CABLE OPTICO CFOA-SM-AS120-G 12F RC (ABNT)</t>
  </si>
  <si>
    <t>CABO OPTICO CFOA-SM-AS120-G 18F RC</t>
  </si>
  <si>
    <t>OPTICAL CABLE CFOA-SM-AS120-G 18F RC</t>
  </si>
  <si>
    <t>CABLE OPTICO CFOA-SM-AS120-G 18F RC</t>
  </si>
  <si>
    <t>CABO OPTICO CFOA-SM-AS120-G 24F RC (ABNT)</t>
  </si>
  <si>
    <t>OPTICAL CABLE CFOA-SM-AS120-G 24F RC (ABNT)</t>
  </si>
  <si>
    <t>CABLE OPTICO CFOA-SM-AS120-G 24F RC (ABNT)</t>
  </si>
  <si>
    <t>CABO OPTICO CFOA-SM-AS120-G 36F RC (ABNT)</t>
  </si>
  <si>
    <t>OPTICAL CABLE CFOA-SM-AS120-G 36F RC (ABNT)</t>
  </si>
  <si>
    <t>CABLE OPTICO CFOA-SM-AS120-G 36F RC (ABNT)</t>
  </si>
  <si>
    <t>CABO OPTICO CFOA-SM-AS120-G 48F RC (ABNT)</t>
  </si>
  <si>
    <t>OPTICAL CABLE CFOA-SM-AS120-G 48F RC (ABNT)</t>
  </si>
  <si>
    <t>CABLE OPTICO CFOA-SM-AS120-G 48F RC (ABNT)</t>
  </si>
  <si>
    <t>CABO OPTICO CFOA-SM-AS200-G 06F RC</t>
  </si>
  <si>
    <t>OPTICAL CABLE CFOA-SM-AS200-G 06F RC</t>
  </si>
  <si>
    <t>CABLE OPTICO CFOA-SM-AS200-G 06F RC</t>
  </si>
  <si>
    <t>CABO OPTICO CFOA-SM-AS200-G 12F RC (ABNT)</t>
  </si>
  <si>
    <t>OPTICAL CABLE CFOA-SM-AS200-G 12F RC (ABNT)</t>
  </si>
  <si>
    <t>CABLE OPTICO CFOA-SM-AS200-G 12F RC (ABNT)</t>
  </si>
  <si>
    <t>CABO OPTICO CFOA-SM-AS80-G 02F RC</t>
  </si>
  <si>
    <t>OPTICAL CABLE CFOA-SM-AS80-G 02F RC</t>
  </si>
  <si>
    <t>CABLE OPTICO CFOA-SM-AS80-G 02F RC</t>
  </si>
  <si>
    <t>CABO OPTICO CFOA-SM-AS80-G 04F RC</t>
  </si>
  <si>
    <t>OPTICAL CABLE CFOA-SM-AS80-G 04F RC</t>
  </si>
  <si>
    <t>CABLE OPTICO CFOA-SM-AS80-G 04F RC</t>
  </si>
  <si>
    <t>CABO OPTICO CFOA-SM-AS80-G 08F RC (ABNT)</t>
  </si>
  <si>
    <t>OPTICAL CABLE CFOA-SM-AS80-G 08F RC (ABNT)</t>
  </si>
  <si>
    <t>CABLE OPTICO CFOA-SM-AS80-G 08F RC (ABNT)</t>
  </si>
  <si>
    <t>CABO OPTICO CFOA-SM-AS80-G 36F RC (ABNT)</t>
  </si>
  <si>
    <t>OPTICAL CABLE CFOA-SM-AS80-G 36F RC (ABNT)</t>
  </si>
  <si>
    <t>CABLE OPTICO CFOA-SM-AS80-G 36F RC (ABNT)</t>
  </si>
  <si>
    <t>CABO OPTICO CFOA-SM-AS120-G 04F RC</t>
  </si>
  <si>
    <t>OPTICAL CABLE CFOA-SM-AS120-G 04F RC</t>
  </si>
  <si>
    <t>CABLE OPTICO CFOA-SM-AS120-G 04F RC</t>
  </si>
  <si>
    <t>CABO OPTICO CFOA-SM-AS200-G 08F RC (ABNT)</t>
  </si>
  <si>
    <t>OPTICAL CABLE CFOA-SM-AS200-G 08F RC (ABNT)</t>
  </si>
  <si>
    <t>CABLE OPTICO CFOA-SM-AS200-G 08F RC (ABNT)</t>
  </si>
  <si>
    <t>CABO OPTICO CFOA-SM-AS200-G 18F RC</t>
  </si>
  <si>
    <t>OPTICAL CABLE CFOA-SM-AS200-G 18F RC</t>
  </si>
  <si>
    <t>CABLE OPTICO CFOA-SM-AS200-G 18F RC</t>
  </si>
  <si>
    <t>CABO OPTICO CFOA-SM-AS200-G 24F RC (ABNT)</t>
  </si>
  <si>
    <t>OPTICAL CABLE CFOA-SM-AS200-G 24F RC (ABNT)</t>
  </si>
  <si>
    <t>CABLE OPTICO CFOA-SM-AS200-G 24F RC (ABNT)</t>
  </si>
  <si>
    <t>CABO OPTICO CFOA-SM-AS200-G 144F NR (ABNT)</t>
  </si>
  <si>
    <t>OPTICAL CABLE CFOA-SM-AS200-G 144F NR (ABNT)</t>
  </si>
  <si>
    <t>CABLE OPTICO CFOA-SM-AS200-G 144F NR (ABNT)</t>
  </si>
  <si>
    <t>CABO OPTICO CFOA-SM-AS80-G 48F RC (ABNT)</t>
  </si>
  <si>
    <t>OPTICAL CABLE CFOA-SM-AS80-G 48F RC (ABNT)</t>
  </si>
  <si>
    <t>CABLE OPTICO CFOA-SM-AS80-G 48F RC (ABNT)</t>
  </si>
  <si>
    <t>CABO OPTICO CFOA-SM-AS120-RA 02F NR (CFOA-SM-ASU120-S 02F NR)</t>
  </si>
  <si>
    <t>OPTICAL CABLE CFOA-SM-AS120-RA 02F NR (CFOA-SM-ASU120-S 02F NR)</t>
  </si>
  <si>
    <t>CABLE OPTICO CFOA-SM-AS120-RA 02F NR (CFOA-SM-ASU120-S 02F NR)</t>
  </si>
  <si>
    <t>CABO OPTICO CFOA-SM-AS120-RA 08F NR (CFOA-SM-ASU120-S 08F NR)</t>
  </si>
  <si>
    <t>OPTICAL CABLE CFOA-SM-AS120-RA 08F NR (CFOA-SM-ASU120-S 08F NR)</t>
  </si>
  <si>
    <t>CABLE OPTICO CFOA-SM-AS120-RA 08F NR (CFOA-SM-ASU120-S 08F NR)</t>
  </si>
  <si>
    <t>CABO OPTICO CFOA-SM-AS120-RA 12F NR (CFOA-SM-ASU120-S 12F NR)</t>
  </si>
  <si>
    <t>OPTICAL CABLE CFOA-SM-AS120-RA 12F NR (CFOA-SM-ASU120-S 12F NR)</t>
  </si>
  <si>
    <t>CABLE OPTICO CFOA-SM-AS120-RA 12F NR (CFOA-SM-ASU120-S 12F NR)</t>
  </si>
  <si>
    <t>CABO OPTICO CFOA-SM-AS200-G 36F RC (ABNT)</t>
  </si>
  <si>
    <t>OPTICAL CABLE CFOA-SM-AS200-G 36F RC (ABNT)</t>
  </si>
  <si>
    <t>CABLE OPTICO CFOA-SM-AS200-G 36F RC (ABNT)</t>
  </si>
  <si>
    <t>CABO OPTICO CFOA-SM-AS80-G 72F NR (CATV 12F/T)</t>
  </si>
  <si>
    <t>OPTICAL CABLE CFOA-SM-AS80-G 72F NR (CATV 12F/T)</t>
  </si>
  <si>
    <t>CABLE OPTICO CFOA-SM-AS80-G 72F NR (CATV 12F/T)</t>
  </si>
  <si>
    <t>CABO OPTICO CFOA-SM-AS80-G 36F NR (CATV 6F/T)</t>
  </si>
  <si>
    <t>OPTICAL CABLE CFOA-SM-AS80-G 36F NR (CATV 6F/T)</t>
  </si>
  <si>
    <t>CABLE OPTICO CFOA-SM-AS80-G 36F NR (CATV 6F/T)</t>
  </si>
  <si>
    <t>CABO OPTICO CFOA-SM-AS80-RA 12F NR</t>
  </si>
  <si>
    <t>OPTICAL CABLE CFOA-SM-AS80-RA 12F NR</t>
  </si>
  <si>
    <t>CABLE OPTICO CFOA-SM-AS80-RA 12F NR</t>
  </si>
  <si>
    <t>ET02894</t>
  </si>
  <si>
    <t>a0A6100000blnuT</t>
  </si>
  <si>
    <t>OPTICAL CABLE CFOA-SM-AS120-RA 24F NR (CFOA-SM-ASU120-S 24F NR)</t>
  </si>
  <si>
    <t>CABLE OPTICO CFOA-SM-AS120-RA 24F NR (CFOA-SM-ASU120-S 24F NR)</t>
  </si>
  <si>
    <t>CABO OPTICO DROP FIG.8 FTTH SM 06F COG PR</t>
  </si>
  <si>
    <t>OPTICAL CABLE DROP FIG.8 FTTH SM 06F COG PR</t>
  </si>
  <si>
    <t>CABLE OPTICO DROP FIG.8 FTTH SM 06F COG PR</t>
  </si>
  <si>
    <t>ET01659</t>
  </si>
  <si>
    <t>a0A6100000blngt</t>
  </si>
  <si>
    <t>CABO OPTICO DROP FIG.8 FTTH SM 12F COG PR</t>
  </si>
  <si>
    <t>OPTICAL CABLE DROP FIG.8 FTTH SM 12F COG PR</t>
  </si>
  <si>
    <t>CABLE OPTICO DROP FIG.8 FTTH SM 12F COG PR</t>
  </si>
  <si>
    <t>CABO OPTICO DROP FIG.8 FTTH SM 02F COG PR</t>
  </si>
  <si>
    <t>OPTICAL CABLE DROP FIG.8 FTTH SM 02F COG PR</t>
  </si>
  <si>
    <t>CABLE OPTICO DROP FIG.8 FTTH SM 02F COG PR</t>
  </si>
  <si>
    <t>CABO OPTICO DROP FIG.8 FTTH SM 04F COG PR</t>
  </si>
  <si>
    <t>OPTICAL CABLE DROP FIG.8 FTTH SM 04F COG PR</t>
  </si>
  <si>
    <t>CABLE OPTICO DROP FIG.8 FTTH SM 04F COG PR</t>
  </si>
  <si>
    <t>CABO OPTICO DROP FIG.8 FTTH SM 08F COG PR</t>
  </si>
  <si>
    <t>OPTICAL CABLE DROP FIG.8 FTTH SM 08F COG PR</t>
  </si>
  <si>
    <t>CABLE OPTICO DROP FIG.8 FTTH SM 08F COG PR</t>
  </si>
  <si>
    <t>CABO OPTICO DROP FIG.8 FTTH SM 10F COG PR</t>
  </si>
  <si>
    <t>OPTICAL CABLE DROP FIG.8 FTTH SM 10F COG PR</t>
  </si>
  <si>
    <t>CABLE OPTICO DROP FIG.8 FTTH SM 10F COG PR</t>
  </si>
  <si>
    <t>CABO OPTICO DROP FIG.8 FTTH SM 02F COG CZ</t>
  </si>
  <si>
    <t>OPTICAL CABLE DROP FIG.8 FTTH SM 02F COG CZ</t>
  </si>
  <si>
    <t>CABLE OPTICO DROP FIG.8 FTTH SM 02F COG CZ</t>
  </si>
  <si>
    <t>CABO OPTICO DROP FIG.8 FTTH SM 04F COG CZ</t>
  </si>
  <si>
    <t>OPTICAL CABLE DROP FIG.8 FTTH SM 04F COG CZ</t>
  </si>
  <si>
    <t>CABLE OPTICO DROP FIG.8 FTTH SM 04F COG CZ</t>
  </si>
  <si>
    <t>CABO OPTICO DROP FIG.8 FTTH SM 08F COG CZ</t>
  </si>
  <si>
    <t>OPTICAL CABLE DROP FIG.8 FTTH SM 08F COG CZ</t>
  </si>
  <si>
    <t>CABLE OPTICO DROP FIG.8 FTTH SM 08F COG CZ</t>
  </si>
  <si>
    <t>CABO OPTICO FO SM DROP FIG8-M-G-01 BLI-A/B COG CZ</t>
  </si>
  <si>
    <t>OPTICAL CABLE FO SM DROP FIG8-M-G-01 BLI-A/B COG CZ</t>
  </si>
  <si>
    <t>CABLE OPTICO FO SM DROP FIG8-M-G-01 BLI-A/B COG CZ</t>
  </si>
  <si>
    <t>ET02019</t>
  </si>
  <si>
    <t>a0A6100000blnkF</t>
  </si>
  <si>
    <t>CABO OPTICO DROP FIG.8 FTTH SM 01F COG CZ</t>
  </si>
  <si>
    <t>OPTICAL CABLE DROP FIG.8 FTTH SM 01F COG CZ</t>
  </si>
  <si>
    <t>CABLE OPTICO DROP FIG.8 FTTH SM 01F COG CZ</t>
  </si>
  <si>
    <t>ET02105</t>
  </si>
  <si>
    <t>a0A6100000blnl3</t>
  </si>
  <si>
    <t>ET02164</t>
  </si>
  <si>
    <t>a0A6100000blnlj</t>
  </si>
  <si>
    <t>CABO OPTICO FIS-OPTIC FTTH SM 02F</t>
  </si>
  <si>
    <t>OPTICAL CABLE FIS-OPTIC FTTH SM 02F</t>
  </si>
  <si>
    <t>CABLE OPTICO FIS-OPTIC FTTH SM 02F</t>
  </si>
  <si>
    <t>ET01824</t>
  </si>
  <si>
    <t>a0A6100000blnio</t>
  </si>
  <si>
    <t>CABO OPTICO FIS-OPTIC FTTH SM 06F</t>
  </si>
  <si>
    <t>OPTICAL CABLE FIS-OPTIC FTTH SM 06F</t>
  </si>
  <si>
    <t>CABLE OPTICO FIS-OPTIC FTTH SM 06F</t>
  </si>
  <si>
    <t>CABO OPTICO FIS-OPTIC FTTH SM 12F</t>
  </si>
  <si>
    <t>OPTICAL CABLE FIS-OPTIC FTTH SM 12F</t>
  </si>
  <si>
    <t>CABLE OPTICO FIS-OPTIC FTTH SM 12F</t>
  </si>
  <si>
    <t>CABO OPTICO FIS-OPTIC FTTH SM 12F (DROP OPTICO FLAT)</t>
  </si>
  <si>
    <t>OPTICAL CABLE FIS-OPTIC FTTH SM 12F (DROP OPTICO FLAT)</t>
  </si>
  <si>
    <t>CABLE OPTICO FIS-OPTIC FTTH SM 12F (DROP OPTICO FLAT)</t>
  </si>
  <si>
    <t>ET02630</t>
  </si>
  <si>
    <t>a0A6100000blnrE</t>
  </si>
  <si>
    <t>CABO OPTICO FIS-OPTIC FTTH SM 06F(DROP OPTICO FLAT)</t>
  </si>
  <si>
    <t>OPTICAL CABLE FIS-OPTIC FTTH SM 06F(DROP OPTICO FLAT)</t>
  </si>
  <si>
    <t>CABLE OPTICO FIS-OPTIC FTTH SM 06F(DROP OPTICO FLAT)</t>
  </si>
  <si>
    <t>CABO OPTICO CFOA-SM-AS120-MINI-RA 12F NR</t>
  </si>
  <si>
    <t>OPTICAL CABLE CFOA-SM-AS120-MINI-RA 12F NR</t>
  </si>
  <si>
    <t>CABLE OPTICO CFOA-SM-AS120-MINI-RA 12F NR</t>
  </si>
  <si>
    <t>ET02114</t>
  </si>
  <si>
    <t>a0A6100000blnlB</t>
  </si>
  <si>
    <t>CABO OPTICO CFOA-SM-AS120-MINI-RA 02F NR</t>
  </si>
  <si>
    <t>OPTICAL CABLE CFOA-SM-AS120-MINI-RA 02F NR</t>
  </si>
  <si>
    <t>CABLE OPTICO CFOA-SM-AS120-MINI-RA 02F NR</t>
  </si>
  <si>
    <t>CABO OPTICO CFOA-SM-AS120-MINI-RA 04F NR</t>
  </si>
  <si>
    <t>OPTICAL CABLE CFOA-SM-AS120-MINI-RA 04F NR</t>
  </si>
  <si>
    <t>CABLE OPTICO CFOA-SM-AS120-MINI-RA 04F NR</t>
  </si>
  <si>
    <t>CABO OPTICO CFOA-SM-AS120-MINI-RA 06F NR</t>
  </si>
  <si>
    <t>OPTICAL CABLE CFOA-SM-AS120-MINI-RA 06F NR</t>
  </si>
  <si>
    <t>CABLE OPTICO CFOA-SM-AS120-MINI-RA 06F NR</t>
  </si>
  <si>
    <t>CABO OPTICO CFOA-SM-AS120-MINI-RA 08F NR</t>
  </si>
  <si>
    <t>OPTICAL CABLE CFOA-SM-AS120-MINI-RA 08F NR</t>
  </si>
  <si>
    <t>CABLE OPTICO CFOA-SM-AS120-MINI-RA 08F NR</t>
  </si>
  <si>
    <t>CABO OPTICO CFOA-SM-AS120-MINI-RA 10F NR</t>
  </si>
  <si>
    <t>OPTICAL CABLE CFOA-SM-AS120-MINI-RA 10F NR</t>
  </si>
  <si>
    <t>CABLE OPTICO CFOA-SM-AS120-MINI-RA 10F NR</t>
  </si>
  <si>
    <t>CABO OPTICO CFOA-SM-AS80-S 06F RC</t>
  </si>
  <si>
    <t>OPTICAL CABLE CFOA-SM-AS80-S 06F RC</t>
  </si>
  <si>
    <t>CABLE OPTICO CFOA-SM-AS80-S 06F RC</t>
  </si>
  <si>
    <t>CABO OPTICO CFOA-SM-AS80-S 12F RC (ABNT)</t>
  </si>
  <si>
    <t>OPTICAL CABLE CFOA-SM-AS80-S 12F RC (ABNT)</t>
  </si>
  <si>
    <t>CABLE OPTICO CFOA-SM-AS80-S 12F RC (ABNT)</t>
  </si>
  <si>
    <t>CABO OPTICO CFOA-SM-AS80-S 36F RC (ABNT)</t>
  </si>
  <si>
    <t>OPTICAL CABLE CFOA-SM-AS80-S 36F RC (ABNT)</t>
  </si>
  <si>
    <t>CABLE OPTICO CFOA-SM-AS80-S 36F RC (ABNT)</t>
  </si>
  <si>
    <t>CABO OPTICO CFOA-SM-AS80-S 24F NR (ABNT)</t>
  </si>
  <si>
    <t>OPTICAL CABLE CFOA-SM-AS80-S 24F NR (ABNT)</t>
  </si>
  <si>
    <t>CABLE OPTICO CFOA-SM-AS80-S 24F NR (ABNT)</t>
  </si>
  <si>
    <t>CABO OPTICO CFOA-SM-AS200-S 144F NR (ABNT)</t>
  </si>
  <si>
    <t>OPTICAL CABLE CFOA-SM-AS200-S 144F NR (ABNT)</t>
  </si>
  <si>
    <t>CABLE OPTICO CFOA-SM-AS200-S 144F NR (ABNT)</t>
  </si>
  <si>
    <t>CABO OPTICO CFOA-SM-AS200-S 12F RC (ABNT)</t>
  </si>
  <si>
    <t>OPTICAL CABLE CFOA-SM-AS200-S 12F RC (ABNT)</t>
  </si>
  <si>
    <t>CABLE OPTICO CFOA-SM-AS200-S 12F RC (ABNT)</t>
  </si>
  <si>
    <t>CABO OPTICO CFOA-SM-AS80-S 24F RC (ABNT)</t>
  </si>
  <si>
    <t>OPTICAL CABLE CFOA-SM-AS80-S 24F RC (ABNT)</t>
  </si>
  <si>
    <t>CABLE OPTICO CFOA-SM-AS80-S 24F RC (ABNT)</t>
  </si>
  <si>
    <t>CABO OPTICO CFOA-SM-AS80-S 72F RC (ABNT)</t>
  </si>
  <si>
    <t>OPTICAL CABLE CFOA-SM-AS80-S 72F RC (ABNT)</t>
  </si>
  <si>
    <t>CABLE OPTICO CFOA-SM-AS80-S 72F RC (ABNT)</t>
  </si>
  <si>
    <t>CABO OPTICO CFOA-SM-AS80-S 144F RC (ABNT)</t>
  </si>
  <si>
    <t>OPTICAL CABLE CFOA-SM-AS80-S 144F RC (ABNT)</t>
  </si>
  <si>
    <t>CABLE OPTICO CFOA-SM-AS80-S 144F RC (ABNT)</t>
  </si>
  <si>
    <t>CABO OPTICO CFOA-SM-AS120-S 06F RC</t>
  </si>
  <si>
    <t>OPTICAL CABLE CFOA-SM-AS120-S 06F RC</t>
  </si>
  <si>
    <t>CABLE OPTICO CFOA-SM-AS120-S 06F RC</t>
  </si>
  <si>
    <t>CABO OPTICO CFOA-SM-AS120-S 12F RC (ABNT)</t>
  </si>
  <si>
    <t>OPTICAL CABLE CFOA-SM-AS120-S 12F RC (ABNT)</t>
  </si>
  <si>
    <t>CABLE OPTICO CFOA-SM-AS120-S 12F RC (ABNT)</t>
  </si>
  <si>
    <t>CABO OPTICO CFOA-SM-AS120-S 24F G-652D RC (ABNT)</t>
  </si>
  <si>
    <t>OPTICAL CABLE CFOA-SM-AS120-S 24F G-652D RC (ABNT)</t>
  </si>
  <si>
    <t>CABLE OPTICO CFOA-SM-AS120-S 24F G-652D RC (ABNT)</t>
  </si>
  <si>
    <t>CABO OPTICO CFOA-SM-AS80-S 10F RC (ABNT)</t>
  </si>
  <si>
    <t>OPTICAL CABLE CFOA-SM-AS80-S 10F RC (ABNT)</t>
  </si>
  <si>
    <t>CABLE OPTICO CFOA-SM-AS80-S 10F RC (ABNT)</t>
  </si>
  <si>
    <t>CABO OPTICO CFOA-SM-AS120-S 72F RC (ABNT)</t>
  </si>
  <si>
    <t>OPTICAL CABLE CFOA-SM-AS120-S 72F RC (ABNT)</t>
  </si>
  <si>
    <t>CABLE OPTICO CFOA-SM-AS120-S 72F RC (ABNT)</t>
  </si>
  <si>
    <t>CABO OPTICO CFOA-SM-AS80-S 12F NR (ABNT)</t>
  </si>
  <si>
    <t>OPTICAL CABLE CFOA-SM-AS80-S 12F NR (ABNT)</t>
  </si>
  <si>
    <t>CABLE OPTICO CFOA-SM-AS80-S 12F NR (ABNT)</t>
  </si>
  <si>
    <t>CABO OPTICO CFOA-SM-AS80-S 36F NR (ABNT)</t>
  </si>
  <si>
    <t>OPTICAL CABLE CFOA-SM-AS80-S 36F NR (ABNT)</t>
  </si>
  <si>
    <t>CABLE OPTICO CFOA-SM-AS80-S 36F NR (ABNT)</t>
  </si>
  <si>
    <t>CABO OPTICO CFOA-SM-AS120-S 12F NR (ABNT)</t>
  </si>
  <si>
    <t>OPTICAL CABLE CFOA-SM-AS120-S 12F NR (ABNT)</t>
  </si>
  <si>
    <t>CABLE OPTICO CFOA-SM-AS120-S 12F NR (ABNT)</t>
  </si>
  <si>
    <t>CABO OPTICO CFOA-SM-AS200-S 36F RC (ABNT)</t>
  </si>
  <si>
    <t>OPTICAL CABLE CFOA-SM-AS200-S 36F RC (ABNT)</t>
  </si>
  <si>
    <t>CABLE OPTICO CFOA-SM-AS200-S 36F RC (ABNT)</t>
  </si>
  <si>
    <t>CABO OPTICO CFOA-SM-AS200-S 24F RC (ABNT)</t>
  </si>
  <si>
    <t>OPTICAL CABLE CFOA-SM-AS200-S 24F RC (ABNT)</t>
  </si>
  <si>
    <t>CABLE OPTICO CFOA-SM-AS200-S 24F RC (ABNT)</t>
  </si>
  <si>
    <t>CABO OPTICO CFOA-SM-AS80-S 48F RC (ABNT)</t>
  </si>
  <si>
    <t>OPTICAL CABLE CFOA-SM-AS80-S 48F RC (ABNT)</t>
  </si>
  <si>
    <t>CABLE OPTICO CFOA-SM-AS80-S 48F RC (ABNT)</t>
  </si>
  <si>
    <t>CABO OPTICO CFOA-SM-AS200-S 24F NR (ABNT)</t>
  </si>
  <si>
    <t>OPTICAL CABLE CFOA-SM-AS200-S 24F NR (ABNT)</t>
  </si>
  <si>
    <t>CABLE OPTICO CFOA-SM-AS200-S 24F NR (ABNT)</t>
  </si>
  <si>
    <t>CABO OPTICO CFOA-SM-AS120-S 48F RC (ABNT)</t>
  </si>
  <si>
    <t>OPTICAL CABLE CFOA-SM-AS120-S 48F RC (ABNT)</t>
  </si>
  <si>
    <t>CABLE OPTICO CFOA-SM-AS120-S 48F RC (ABNT)</t>
  </si>
  <si>
    <t>CABO OPTICO CFOA-SM-AS80-S 18F RC</t>
  </si>
  <si>
    <t>OPTICAL CABLE CFOA-SM-AS80-S 18F RC</t>
  </si>
  <si>
    <t>CABLE OPTICO CFOA-SM-AS80-S 18F RC</t>
  </si>
  <si>
    <t>CABO OPTICO CFOA-SM-AS120-S 24F NR (ABNT)</t>
  </si>
  <si>
    <t>OPTICAL CABLE CFOA-SM-AS120-S 24F NR (ABNT)</t>
  </si>
  <si>
    <t>CABLE OPTICO CFOA-SM-AS120-S 24F NR (ABNT)</t>
  </si>
  <si>
    <t>CABO OPTICO CFOA-SM-AS120-S 08F RC (ABNT)</t>
  </si>
  <si>
    <t>OPTICAL CABLE CFOA-SM-AS120-S 08F RC (ABNT)</t>
  </si>
  <si>
    <t>CABLE OPTICO CFOA-SM-AS120-S 08F RC (ABNT)</t>
  </si>
  <si>
    <t>CABO OPTICO CFOA-SM-AS120-S 04F RC</t>
  </si>
  <si>
    <t>OPTICAL CABLE CFOA-SM-AS120-S 04F RC</t>
  </si>
  <si>
    <t>CABLE OPTICO CFOA-SM-AS120-S 04F RC</t>
  </si>
  <si>
    <t>CABO OPTICO CFOA-SM-AS120-S 36F RC (ABNT)</t>
  </si>
  <si>
    <t>OPTICAL CABLE CFOA-SM-AS120-S 36F RC (ABNT)</t>
  </si>
  <si>
    <t>CABLE OPTICO CFOA-SM-AS120-S 36F RC (ABNT)</t>
  </si>
  <si>
    <t>CABO OPTICO CFOA-SM-AS200-S 48F RC (ABNT)</t>
  </si>
  <si>
    <t>OPTICAL CABLE CFOA-SM-AS200-S 48F RC (ABNT)</t>
  </si>
  <si>
    <t>CABLE OPTICO CFOA-SM-AS200-S 48F RC (ABNT)</t>
  </si>
  <si>
    <t>CABO OPTICO CFOA-SM-AS80-S 48F NR (ABNT)</t>
  </si>
  <si>
    <t>OPTICAL CABLE CFOA-SM-AS80-S 48F NR (ABNT)</t>
  </si>
  <si>
    <t>CABLE OPTICO CFOA-SM-AS80-S 48F NR (ABNT)</t>
  </si>
  <si>
    <t>CABO OPTICO CFOA-SM-AS80-S 72F NR (ABNT)</t>
  </si>
  <si>
    <t>OPTICAL CABLE CFOA-SM-AS80-S 72F NR (ABNT)</t>
  </si>
  <si>
    <t>CABLE OPTICO CFOA-SM-AS80-S 72F NR (ABNT)</t>
  </si>
  <si>
    <t>CABO OPTICO CFOA-SM-AS200-S 04F NR</t>
  </si>
  <si>
    <t>OPTICAL CABLE CFOA-SM-AS200-S 04F NR</t>
  </si>
  <si>
    <t>CABLE OPTICO CFOA-SM-AS200-S 04F NR</t>
  </si>
  <si>
    <t>CABO OPTICO CFOA-SM-AS200-S 08F RC (ABNT)</t>
  </si>
  <si>
    <t>OPTICAL CABLE CFOA-SM-AS200-S 08F RC (ABNT)</t>
  </si>
  <si>
    <t>CABLE OPTICO CFOA-SM-AS200-S 08F RC (ABNT)</t>
  </si>
  <si>
    <t>CABO OPTICO CFOA-SM-AS80-S 02F NR</t>
  </si>
  <si>
    <t>OPTICAL CABLE CFOA-SM-AS80-S 02F NR</t>
  </si>
  <si>
    <t>CABLE OPTICO CFOA-SM-AS80-S 02F NR</t>
  </si>
  <si>
    <t>CABO OPTICO CFOA-SM-AS80-S 06F NR</t>
  </si>
  <si>
    <t>OPTICAL CABLE CFOA-SM-AS80-S 06F NR</t>
  </si>
  <si>
    <t>CABLE OPTICO CFOA-SM-AS80-S 06F NR</t>
  </si>
  <si>
    <t>CABO OPTICO CFOA-SM-AS80-S 144F NR (ABNT)</t>
  </si>
  <si>
    <t>OPTICAL CABLE CFOA-SM-AS80-S 144F NR (ABNT)</t>
  </si>
  <si>
    <t>CABLE OPTICO CFOA-SM-AS80-S 144F NR (ABNT)</t>
  </si>
  <si>
    <t>CABO OPTICO CFOA-SM-AS120-S 36F NR (ABNT)</t>
  </si>
  <si>
    <t>OPTICAL CABLE CFOA-SM-AS120-S 36F NR (ABNT)</t>
  </si>
  <si>
    <t>CABLE OPTICO CFOA-SM-AS120-S 36F NR (ABNT)</t>
  </si>
  <si>
    <t>CABO OPTICO CFOA-SM-AS120-S 48F NR (ABNT)</t>
  </si>
  <si>
    <t>OPTICAL CABLE CFOA-SM-AS120-S 48F NR (ABNT)</t>
  </si>
  <si>
    <t>CABLE OPTICO CFOA-SM-AS120-S 48F NR (ABNT)</t>
  </si>
  <si>
    <t>CABO OPTICO CFOA-SM-AS200-S 10F NR (ABNT)</t>
  </si>
  <si>
    <t>OPTICAL CABLE CFOA-SM-AS200-S 10F NR (ABNT)</t>
  </si>
  <si>
    <t>CABLE OPTICO CFOA-SM-AS200-S 10F NR (ABNT)</t>
  </si>
  <si>
    <t>CABO OPTICO CFOA-SM-AS80-S 24F NR</t>
  </si>
  <si>
    <t>OPTICAL CABLE CFOA-SM-AS80-S 24F NR</t>
  </si>
  <si>
    <t>CABLE OPTICO CFOA-SM-AS80-S 24F NR</t>
  </si>
  <si>
    <t>CABO OPTICO CFOA-SM-AS80-S 72F NR</t>
  </si>
  <si>
    <t>OPTICAL CABLE CFOA-SM-AS80-S 72F NR</t>
  </si>
  <si>
    <t>CABLE OPTICO CFOA-SM-AS80-S 72F NR</t>
  </si>
  <si>
    <t>CABO OPTICO CFOA-SM-AS200-S 72F NR (ABNT)</t>
  </si>
  <si>
    <t>OPTICAL CABLE CFOA-SM-AS200-S 72F NR (ABNT)</t>
  </si>
  <si>
    <t>CABLE OPTICO CFOA-SM-AS200-S 72F NR (ABNT)</t>
  </si>
  <si>
    <t>CABO OPTICO CFOA-SM-AS80-S 18F NR</t>
  </si>
  <si>
    <t>OPTICAL CABLE CFOA-SM-AS80-S 18F NR</t>
  </si>
  <si>
    <t>CABLE OPTICO CFOA-SM-AS80-S 18F NR</t>
  </si>
  <si>
    <t>CABO OPTICO CFOA-SM-AS120-S 60F NR (ABNT)</t>
  </si>
  <si>
    <t>OPTICAL CABLE CFOA-SM-AS120-S 60F NR (ABNT)</t>
  </si>
  <si>
    <t>CABLE OPTICO CFOA-SM-AS120-S 60F NR (ABNT)</t>
  </si>
  <si>
    <t>ET02428</t>
  </si>
  <si>
    <t>a0A6100000blnoq</t>
  </si>
  <si>
    <t>CABO OPTICO CFOA-SM-AS80 MINI-RA 06F G-652D NR (DROP OPTICO ASU RA)</t>
  </si>
  <si>
    <t>OPTICAL CABLE CFOA-SM-AS80 MINI-RA 06F G-652D NR (DROP OPTICO ASU RA)</t>
  </si>
  <si>
    <t>CABLE OPTICO CFOA-SM-AS80 MINI-RA 06F G-652D NR (DROP OPTICO ASU RA)</t>
  </si>
  <si>
    <t>ET02631</t>
  </si>
  <si>
    <t>a0A6100000blnrF</t>
  </si>
  <si>
    <t>CABO OPTICO CFOA-SM-AS200-S 12F NR (ABNT)</t>
  </si>
  <si>
    <t>OPTICAL CABLE CFOA-SM-AS200-S 12F NR (ABNT)</t>
  </si>
  <si>
    <t>CABLE OPTICO CFOA-SM-AS200-S 12F NR (ABNT)</t>
  </si>
  <si>
    <t>CABO OPTICO CFOA-SM-AS120-S 72F NR (ABNT)</t>
  </si>
  <si>
    <t>OPTICAL CABLE CFOA-SM-AS120-S 72F NR (ABNT)</t>
  </si>
  <si>
    <t>CABLE OPTICO CFOA-SM-AS120-S 72F NR (ABNT)</t>
  </si>
  <si>
    <t>CABO OPTICO CFOA-SM-AS80-S 96F NR (ABNT)</t>
  </si>
  <si>
    <t>OPTICAL CABLE CFOA-SM-AS80-S 96F NR (ABNT)</t>
  </si>
  <si>
    <t>CABLE OPTICO CFOA-SM-AS80-S 96F NR (ABNT)</t>
  </si>
  <si>
    <t>CABO OPTICO CFOA-SM-AS200-S 36F NR (ABNT)</t>
  </si>
  <si>
    <t>OPTICAL CABLE CFOA-SM-AS200-S 36F NR (ABNT)</t>
  </si>
  <si>
    <t>CABLE OPTICO CFOA-SM-AS200-S 36F NR (ABNT)</t>
  </si>
  <si>
    <t>CABO OPTICO CFOA-SM-AS80-S 04F NR</t>
  </si>
  <si>
    <t>OPTICAL CABLE CFOA-SM-AS80-S 04F NR</t>
  </si>
  <si>
    <t>CABLE OPTICO CFOA-SM-AS80-S 04F NR</t>
  </si>
  <si>
    <t>CABO OPTICO CFOA-SM-AS120-S 96F NR (ABNT)</t>
  </si>
  <si>
    <t>OPTICAL CABLE CFOA-SM-AS120-S 96F NR (ABNT)</t>
  </si>
  <si>
    <t>CABLE OPTICO CFOA-SM-AS120-S 96F NR (ABNT)</t>
  </si>
  <si>
    <t>CABO OPTICO CFOA-SM-AS80 MINI-RA 02F NR</t>
  </si>
  <si>
    <t>OPTICAL CABLE CFOA-SM-AS80 MINI-RA 02F NR</t>
  </si>
  <si>
    <t>CABLE OPTICO CFOA-SM-AS80 MINI-RA 02F NR</t>
  </si>
  <si>
    <t>CABO OPTICO CFOA-SM-AS80 MINI-RA 04F NR</t>
  </si>
  <si>
    <t>OPTICAL CABLE CFOA-SM-AS80 MINI-RA 04F NR</t>
  </si>
  <si>
    <t>CABLE OPTICO CFOA-SM-AS80 MINI-RA 04F NR</t>
  </si>
  <si>
    <t>OPTICAL CABLE CFOA-SM-AS80 MINI-RA 06F NR</t>
  </si>
  <si>
    <t>CABLE OPTICO CFOA-SM-AS80 MINI-RA 06F NR</t>
  </si>
  <si>
    <t>CABO OPTICO CFOA-SM-AS80 MINI-RA 08F NR</t>
  </si>
  <si>
    <t>OPTICAL CABLE CFOA-SM-AS80 MINI-RA 08F NR</t>
  </si>
  <si>
    <t>CABLE OPTICO CFOA-SM-AS80 MINI-RA 08F NR</t>
  </si>
  <si>
    <t>OPTICAL CABLE CFOA-SM-AS80 MINI-RA 12F NR</t>
  </si>
  <si>
    <t>CABLE OPTICO CFOA-SM-AS80 MINI-RA 12F NR</t>
  </si>
  <si>
    <t>CABO OPTICO CFOA-SM-AS120-S 06F NR</t>
  </si>
  <si>
    <t>OPTICAL CABLE CFOA-SM-AS120-S 06F NR</t>
  </si>
  <si>
    <t>CABLE OPTICO CFOA-SM-AS120-S 06F NR</t>
  </si>
  <si>
    <t>CABO OPTICO CFOA-SM-AS80-S 120F NR (ABNT)</t>
  </si>
  <si>
    <t>OPTICAL CABLE CFOA-SM-AS80-S 120F NR (ABNT)</t>
  </si>
  <si>
    <t>CABLE OPTICO CFOA-SM-AS80-S 120F NR (ABNT)</t>
  </si>
  <si>
    <t>CABO OPTICO CFOA-SM-AS80-S 60F NR (ABNT)</t>
  </si>
  <si>
    <t>OPTICAL CABLE CFOA-SM-AS80-S 60F NR (ABNT)</t>
  </si>
  <si>
    <t>CABLE OPTICO CFOA-SM-AS80-S 60F NR (ABNT)</t>
  </si>
  <si>
    <t>CABO OPTICO CFOA-SM-AS80-S 108F NR (ABNT)</t>
  </si>
  <si>
    <t>OPTICAL CABLE CFOA-SM-AS80-S 108F NR (ABNT)</t>
  </si>
  <si>
    <t>CABLE OPTICO CFOA-SM-AS80-S 108F NR (ABNT)</t>
  </si>
  <si>
    <t>CABO OPTICO CFOA-SM-AS120-S 144F NR (ABNT)</t>
  </si>
  <si>
    <t>OPTICAL CABLE CFOA-SM-AS120-S 144F NR (ABNT)</t>
  </si>
  <si>
    <t>CABLE OPTICO CFOA-SM-AS120-S 144F NR (ABNT)</t>
  </si>
  <si>
    <t>CABO OPTICO CFOA-SM-AS80 MINI-RA 10F NR</t>
  </si>
  <si>
    <t>OPTICAL CABLE CFOA-SM-AS80 MINI-RA 10F NR</t>
  </si>
  <si>
    <t>CABLE OPTICO CFOA-SM-AS80 MINI-RA 10F NR</t>
  </si>
  <si>
    <t>CABO OPTICO CFOA-SM-AS80-S 36F NR CT (ABNT CL)</t>
  </si>
  <si>
    <t>OPTICAL CABLE CFOA-SM-AS80-S 36F NR CT (ABNT CL)</t>
  </si>
  <si>
    <t>CABLE OPTICO CFOA-SM-AS80-S 36F NR CT (ABNT CL)</t>
  </si>
  <si>
    <t>CABO OPTICO CFOA-SM-AS120-S 08F NR (ABNT)</t>
  </si>
  <si>
    <t>OPTICAL CABLE CFOA-SM-AS120-S 08F NR (ABNT)</t>
  </si>
  <si>
    <t>CABLE OPTICO CFOA-SM-AS120-S 08F NR (ABNT)</t>
  </si>
  <si>
    <t>CABO OPTICO CFOA-SM-AS200-S 96F RC (ABNT CL)</t>
  </si>
  <si>
    <t>OPTICAL CABLE CFOA-SM-AS200-S 96F RC (ABNT CL)</t>
  </si>
  <si>
    <t>CABLE OPTICO CFOA-SM-AS200-S 96F RC (ABNT CL)</t>
  </si>
  <si>
    <t>CABO OPTICO CFOA-SM-AS80-S 36F TS RC</t>
  </si>
  <si>
    <t>OPTICAL CABLE CFOA-SM-AS80-S 36F TS RC</t>
  </si>
  <si>
    <t>CABLE OPTICO CFOA-SM-AS80-S 36F TS RC</t>
  </si>
  <si>
    <t>CABO OPTICO CFOA-SM-AS120-S 36F TS RC</t>
  </si>
  <si>
    <t>OPTICAL CABLE CFOA-SM-AS120-S 36F TS RC</t>
  </si>
  <si>
    <t>CABLE OPTICO CFOA-SM-AS120-S 36F TS RC</t>
  </si>
  <si>
    <t>CABO OPTICO CFOA-SM-AS200-S 12F TS NR (ABNT)</t>
  </si>
  <si>
    <t>OPTICAL CABLE CFOA-SM-AS200-S 12F TS NR (ABNT)</t>
  </si>
  <si>
    <t>CABLE OPTICO CFOA-SM-AS200-S 12F TS NR (ABNT)</t>
  </si>
  <si>
    <t>CABO OPTICO CFOA-SM-AS200-S 24F TS NR (ABNT)</t>
  </si>
  <si>
    <t>OPTICAL CABLE CFOA-SM-AS200-S 24F TS NR (ABNT)</t>
  </si>
  <si>
    <t>CABLE OPTICO CFOA-SM-AS200-S 24F TS NR (ABNT)</t>
  </si>
  <si>
    <t>CABO OPTICO CFOA-SM-AS200-S 36F TS NR (ABNT)</t>
  </si>
  <si>
    <t>OPTICAL CABLE CFOA-SM-AS200-S 36F TS NR (ABNT)</t>
  </si>
  <si>
    <t>CABLE OPTICO CFOA-SM-AS200-S 36F TS NR (ABNT)</t>
  </si>
  <si>
    <t>CABO OPTICO CFOA-SM-AS200-S 48F TS NR (ABNT)</t>
  </si>
  <si>
    <t>OPTICAL CABLE CFOA-SM-AS200-S 48F TS NR (ABNT)</t>
  </si>
  <si>
    <t>CABLE OPTICO CFOA-SM-AS200-S 48F TS NR (ABNT)</t>
  </si>
  <si>
    <t>CABO OPTICO CFOA-SM-AS200-S 72F TS NR (ABNT)</t>
  </si>
  <si>
    <t>OPTICAL CABLE CFOA-SM-AS200-S 72F TS NR (ABNT)</t>
  </si>
  <si>
    <t>CABLE OPTICO CFOA-SM-AS200-S 72F TS NR (ABNT)</t>
  </si>
  <si>
    <t>CABO OPTICO CFOA-SM-AS200-S 96F TS NR (ABNT)</t>
  </si>
  <si>
    <t>OPTICAL CABLE CFOA-SM-AS200-S 96F TS NR (ABNT)</t>
  </si>
  <si>
    <t>CABLE OPTICO CFOA-SM-AS200-S 96F TS NR (ABNT)</t>
  </si>
  <si>
    <t>CABO OPTICO CFOA-SM-AS80-S 24F TS NR (CATV 6F/T)</t>
  </si>
  <si>
    <t>OPTICAL CABLE CFOA-SM-AS80-S 24F TS NR (CATV 6F/T)</t>
  </si>
  <si>
    <t>CABLE OPTICO CFOA-SM-AS80-S 24F TS NR (CATV 6F/T)</t>
  </si>
  <si>
    <t>CABO OPTICO CFOA-SM-AS80-S 36F TS NR (CATV 6F/T)</t>
  </si>
  <si>
    <t>OPTICAL CABLE CFOA-SM-AS80-S 36F TS NR (CATV 6F/T)</t>
  </si>
  <si>
    <t>CABLE OPTICO CFOA-SM-AS80-S 36F TS NR (CATV 6F/T)</t>
  </si>
  <si>
    <t>CABO OPTICO CFOA-SM-AS200-S 144F TS NR (ABNT)</t>
  </si>
  <si>
    <t>OPTICAL CABLE CFOA-SM-AS200-S 144F TS NR (ABNT)</t>
  </si>
  <si>
    <t>CABLE OPTICO CFOA-SM-AS200-S 144F TS NR (ABNT)</t>
  </si>
  <si>
    <t>CABO OPTICO CFOA-SM-AS120-S 12F TS NR (ABNT)</t>
  </si>
  <si>
    <t>OPTICAL CABLE CFOA-SM-AS120-S 12F TS NR (ABNT)</t>
  </si>
  <si>
    <t>CABLE OPTICO CFOA-SM-AS120-S 12F TS NR (ABNT)</t>
  </si>
  <si>
    <t>CABO OPTICO CFOA-SM-AS120-S 24F TS NR (ABNT)</t>
  </si>
  <si>
    <t>OPTICAL CABLE CFOA-SM-AS120-S 24F TS NR (ABNT)</t>
  </si>
  <si>
    <t>CABLE OPTICO CFOA-SM-AS120-S 24F TS NR (ABNT)</t>
  </si>
  <si>
    <t>CABO OPTICO CFOA-SM-AS120-S 36F TS NR (ABNT)</t>
  </si>
  <si>
    <t>OPTICAL CABLE CFOA-SM-AS120-S 36F TS NR (ABNT)</t>
  </si>
  <si>
    <t>CABLE OPTICO CFOA-SM-AS120-S 36F TS NR (ABNT)</t>
  </si>
  <si>
    <t>CABO OPTICO CFOA-SM-AS120-S 72F TS NR (ABNT)</t>
  </si>
  <si>
    <t>OPTICAL CABLE CFOA-SM-AS120-S 72F TS NR (ABNT)</t>
  </si>
  <si>
    <t>CABLE OPTICO CFOA-SM-AS120-S 72F TS NR (ABNT)</t>
  </si>
  <si>
    <t>CABO OPTICO CFOA-SM-AS120-S 144F TS NR (ABNT)</t>
  </si>
  <si>
    <t>OPTICAL CABLE CFOA-SM-AS120-S 144F TS NR (ABNT)</t>
  </si>
  <si>
    <t>CABLE OPTICO CFOA-SM-AS120-S 144F TS NR (ABNT)</t>
  </si>
  <si>
    <t>CABO OPTICO CFOA-SM-AS120-S 96F TS NR (ABNT)</t>
  </si>
  <si>
    <t>OPTICAL CABLE CFOA-SM-AS120-S 96F TS NR (ABNT)</t>
  </si>
  <si>
    <t>CABLE OPTICO CFOA-SM-AS120-S 96F TS NR (ABNT)</t>
  </si>
  <si>
    <t>CABO OPTICO CFOA-SM-AS120-S 48F TS NR (ABNT)</t>
  </si>
  <si>
    <t>OPTICAL CABLE CFOA-SM-AS120-S 48F TS NR (ABNT)</t>
  </si>
  <si>
    <t>CABLE OPTICO CFOA-SM-AS120-S 48F TS NR (ABNT)</t>
  </si>
  <si>
    <t>CABO OPTICO CFOA-SM-AS80-S 12F TS NR (ABNT)</t>
  </si>
  <si>
    <t>OPTICAL CABLE CFOA-SM-AS80-S 12F TS NR (ABNT)</t>
  </si>
  <si>
    <t>CABLE OPTICO CFOA-SM-AS80-S 12F TS NR (ABNT)</t>
  </si>
  <si>
    <t>CABO OPTICO CFOA-SM-AS80-S 24F TS NR (ABNT)</t>
  </si>
  <si>
    <t>OPTICAL CABLE CFOA-SM-AS80-S 24F TS NR (ABNT)</t>
  </si>
  <si>
    <t>CABLE OPTICO CFOA-SM-AS80-S 24F TS NR (ABNT)</t>
  </si>
  <si>
    <t>CABO OPTICO CFOA-SM-AS80-S 36F TS NR (ABNT)</t>
  </si>
  <si>
    <t>OPTICAL CABLE CFOA-SM-AS80-S 36F TS NR (ABNT)</t>
  </si>
  <si>
    <t>CABLE OPTICO CFOA-SM-AS80-S 36F TS NR (ABNT)</t>
  </si>
  <si>
    <t>CABO OPTICO CFOA-SM-AS80-S 48F TS NR (ABNT)</t>
  </si>
  <si>
    <t>OPTICAL CABLE CFOA-SM-AS80-S 48F TS NR (ABNT)</t>
  </si>
  <si>
    <t>CABLE OPTICO CFOA-SM-AS80-S 48F TS NR (ABNT)</t>
  </si>
  <si>
    <t>CABO OPTICO CFOA-SM-AS80-S 72F TS NR (ABNT)</t>
  </si>
  <si>
    <t>OPTICAL CABLE CFOA-SM-AS80-S 72F TS NR (ABNT)</t>
  </si>
  <si>
    <t>CABLE OPTICO CFOA-SM-AS80-S 72F TS NR (ABNT)</t>
  </si>
  <si>
    <t>CABO OPTICO CFOA-SM-AS120-S 04F TS NR</t>
  </si>
  <si>
    <t>OPTICAL CABLE CFOA-SM-AS120-S 04F TS NR</t>
  </si>
  <si>
    <t>CABLE OPTICO CFOA-SM-AS120-S 04F TS NR</t>
  </si>
  <si>
    <t>CABO OPTICO CFOA-SM-AS80-S 96F TS NR (ABNT)</t>
  </si>
  <si>
    <t>OPTICAL CABLE CFOA-SM-AS80-S 96F TS NR (ABNT)</t>
  </si>
  <si>
    <t>CABLE OPTICO CFOA-SM-AS80-S 96F TS NR (ABNT)</t>
  </si>
  <si>
    <t>CABO OPTICO CFOA-SM-AS80-S 144F TS NR (ABNT)</t>
  </si>
  <si>
    <t>OPTICAL CABLE CFOA-SM-AS80-S 144F TS NR (ABNT)</t>
  </si>
  <si>
    <t>CABLE OPTICO CFOA-SM-AS80-S 144F TS NR (ABNT)</t>
  </si>
  <si>
    <t>CABO OPTICO CFOA-SM-AS200-S 72F TS NR (ABNT CL)</t>
  </si>
  <si>
    <t>OPTICAL CABLE CFOA-SM-AS200-S 72F TS NR (ABNT CL)</t>
  </si>
  <si>
    <t>CABLE OPTICO CFOA-SM-AS200-S 72F TS NR (ABNT CL)</t>
  </si>
  <si>
    <t>OPTICAL CABLE CFOA-SM-AS80-S 48F TS NR (ABNT CL)</t>
  </si>
  <si>
    <t>CABLE OPTICO CFOA-SM-AS80-S 48F TS NR (ABNT CL)</t>
  </si>
  <si>
    <t>CABO OPTICO CFOA-SM-AS80-S 36F TS NR (ABNT CL)</t>
  </si>
  <si>
    <t>OPTICAL CABLE CFOA-SM-AS80-S 36F TS NR (ABNT CL)</t>
  </si>
  <si>
    <t>CABLE OPTICO CFOA-SM-AS80-S 36F TS NR (ABNT CL)</t>
  </si>
  <si>
    <t>CABO OPTICO CFOA-SM-AS80-S 24F TS NR (ABNT CL)</t>
  </si>
  <si>
    <t>OPTICAL CABLE CFOA-SM-AS80-S 24F TS NR (ABNT CL)</t>
  </si>
  <si>
    <t>CABLE OPTICO CFOA-SM-AS80-S 24F TS NR (ABNT CL)</t>
  </si>
  <si>
    <t>CABO OPTICO CFOA-SM-AS80-S 96F TS RC</t>
  </si>
  <si>
    <t>OPTICAL CABLE CFOA-SM-AS80-S 96F TS RC</t>
  </si>
  <si>
    <t>CABLE OPTICO CFOA-SM-AS80-S 96F TS RC</t>
  </si>
  <si>
    <t>CABO OPTICO CFOA-SM-AS80-S 04F TS NR</t>
  </si>
  <si>
    <t>OPTICAL CABLE CFOA-SM-AS80-S 04F TS NR</t>
  </si>
  <si>
    <t>CABLE OPTICO CFOA-SM-AS80-S 04F TS NR</t>
  </si>
  <si>
    <t>CABO OPTICO CFOA-SM-AS200-S 12F TS RC</t>
  </si>
  <si>
    <t>OPTICAL CABLE CFOA-SM-AS200-S 12F TS RC</t>
  </si>
  <si>
    <t>CABLE OPTICO CFOA-SM-AS200-S 12F TS RC</t>
  </si>
  <si>
    <t>CABO OPTICO CFOA-SM-AS80-S 12F TS NR (ABNT CL)</t>
  </si>
  <si>
    <t>OPTICAL CABLE CFOA-SM-AS80-S 12F TS NR (ABNT CL)</t>
  </si>
  <si>
    <t>CABLE OPTICO CFOA-SM-AS80-S 12F TS NR (ABNT CL)</t>
  </si>
  <si>
    <t>CABO OPTICO CFOA-SM-AS80-S 72F TS NR (ABNT CL)</t>
  </si>
  <si>
    <t>OPTICAL CABLE CFOA-SM-AS80-S 72F TS NR (ABNT CL)</t>
  </si>
  <si>
    <t>CABLE OPTICO CFOA-SM-AS80-S 72F TS NR (ABNT CL)</t>
  </si>
  <si>
    <t>CABO OPTICO CFOA-SM-AS80-S 96F TS NR (ABNT CL)</t>
  </si>
  <si>
    <t>OPTICAL CABLE CFOA-SM-AS80-S 96F TS NR (ABNT CL)</t>
  </si>
  <si>
    <t>CABLE OPTICO CFOA-SM-AS80-S 96F TS NR (ABNT CL)</t>
  </si>
  <si>
    <t>ET2716</t>
  </si>
  <si>
    <t>CABO OPTICO CFOA-SM-AS80-S 18F TS NR</t>
  </si>
  <si>
    <t>OPTICAL CABLE CFOA-SM-AS80-S 18F TS NR</t>
  </si>
  <si>
    <t>CABLE OPTICO CFOA-SM-AS80-S 18F TS NR</t>
  </si>
  <si>
    <t>CABO OPTICO CFOA-SM-AS80-S 02F TS RC</t>
  </si>
  <si>
    <t>OPTICAL CABLE CFOA-SM-AS80-S 02F TS RC</t>
  </si>
  <si>
    <t>CABLE OPTICO CFOA-SM-AS80-S 02F TS RC</t>
  </si>
  <si>
    <t>CABO OPTICO CFOA-SM-AS120-S 24F TS NR (ABNT CL)</t>
  </si>
  <si>
    <t>OPTICAL CABLE CFOA-SM-AS120-S 24F TS NR (ABNT CL)</t>
  </si>
  <si>
    <t>CABLE OPTICO CFOA-SM-AS120-S 24F TS NR (ABNT CL)</t>
  </si>
  <si>
    <t>ET2673</t>
  </si>
  <si>
    <t>CABO OPTICO CFOA-SM-AS80-S 72F TS RC (ABNT CL)</t>
  </si>
  <si>
    <t>OPTICAL CABLE CFOA-SM-AS80-S 72F TS RC (ABNT CL)</t>
  </si>
  <si>
    <t>CABLE OPTICO CFOA-SM-AS80-S 72F TS RC (ABNT CL)</t>
  </si>
  <si>
    <t>CABO OPTICO CFOA-SM-AS80-S 06F TS NR</t>
  </si>
  <si>
    <t>OPTICAL CABLE CFOA-SM-AS80-S 06F TS NR</t>
  </si>
  <si>
    <t>CABLE OPTICO CFOA-SM-AS80-S 06F TS NR</t>
  </si>
  <si>
    <t>CABO OPTICO CFOA-SM-AS120-S 24F TS RC (ABNT CL)</t>
  </si>
  <si>
    <t>OPTICAL CABLE CFOA-SM-AS120-S 24F TS RC (ABNT CL)</t>
  </si>
  <si>
    <t>CABLE OPTICO CFOA-SM-AS120-S 24F TS RC (ABNT CL)</t>
  </si>
  <si>
    <t>CABO OPTICO CFOA-SM-AS120-S 48F TS RC (ABNT CL)</t>
  </si>
  <si>
    <t>OPTICAL CABLE CFOA-SM-AS120-S 48F TS RC (ABNT CL)</t>
  </si>
  <si>
    <t>CABLE OPTICO CFOA-SM-AS120-S 48F TS RC (ABNT CL)</t>
  </si>
  <si>
    <t>CABO OPTICO CFOA-SM-AS120-S 72F TS RC (ABNT CL)</t>
  </si>
  <si>
    <t>OPTICAL CABLE CFOA-SM-AS120-S 72F TS RC (ABNT CL)</t>
  </si>
  <si>
    <t>CABLE OPTICO CFOA-SM-AS120-S 72F TS RC (ABNT CL)</t>
  </si>
  <si>
    <t>CABO OPTICO CFOA-SM-AS120-S 96F TS RC (ABNT CL)</t>
  </si>
  <si>
    <t>OPTICAL CABLE CFOA-SM-AS120-S 96F TS RC (ABNT CL)</t>
  </si>
  <si>
    <t>CABLE OPTICO CFOA-SM-AS120-S 96F TS RC (ABNT CL)</t>
  </si>
  <si>
    <t>CABO OPTICO CFOA-SM-AS80-S 144F TS NR (ABNT CL)</t>
  </si>
  <si>
    <t>OPTICAL CABLE CFOA-SM-AS80-S 144F TS NR (ABNT CL)</t>
  </si>
  <si>
    <t>CABLE OPTICO CFOA-SM-AS80-S 144F TS NR (ABNT CL)</t>
  </si>
  <si>
    <t>CABO OPTICO CFOA-SM-AS200-S 36F TS NR (ABNT CL)</t>
  </si>
  <si>
    <t>OPTICAL CABLE CFOA-SM-AS200-S 36F TS NR (ABNT CL)</t>
  </si>
  <si>
    <t>CABLE OPTICO CFOA-SM-AS200-S 36F TS NR (ABNT CL)</t>
  </si>
  <si>
    <t>CABO OPTICO CFOA-SM-AS80-S 08F TS NR (ABNT)</t>
  </si>
  <si>
    <t>OPTICAL CABLE CFOA-SM-AS80-S 08F TS NR (ABNT)</t>
  </si>
  <si>
    <t>CABLE OPTICO CFOA-SM-AS80-S 08F TS NR (ABNT)</t>
  </si>
  <si>
    <t>CABO OPTICO CFOA-SM-AS120-S 12F TS NR (ABNT CL)</t>
  </si>
  <si>
    <t>OPTICAL CABLE CFOA-SM-AS120-S 12F TS NR (ABNT CL)</t>
  </si>
  <si>
    <t>CABLE OPTICO CFOA-SM-AS120-S 12F TS NR (ABNT CL)</t>
  </si>
  <si>
    <t>ET03378</t>
  </si>
  <si>
    <t>a0A6100000blnzw</t>
  </si>
  <si>
    <t>CABO OPTICO CFOA-SM-AS80-S 72F G-652D TS NR (ABNT CL)</t>
  </si>
  <si>
    <t>OPTICAL CABLE CFOA-SM-AS80-S 72F G-652D TS NR (ABNT CL)</t>
  </si>
  <si>
    <t>CABLE OPTICO CFOA-SM-AS80-S 72F G-652D TS NR (ABNT CL)</t>
  </si>
  <si>
    <t>CABO OPTICO CFOA-SM-AS120-S 36F TS NR (ABNT CL)</t>
  </si>
  <si>
    <t>OPTICAL CABLE CFOA-SM-AS120-S 36F TS NR (ABNT CL)</t>
  </si>
  <si>
    <t>CABLE OPTICO CFOA-SM-AS120-S 36F TS NR (ABNT CL)</t>
  </si>
  <si>
    <t>CABO OPTICO CFOA-SM-AS200-S 24F G-652D TS NR (ABNT CL)</t>
  </si>
  <si>
    <t>OPTICAL CABLE CFOA-SM-AS200-S 24F G-652D TS NR (ABNT CL)</t>
  </si>
  <si>
    <t>CABLE OPTICO CFOA-SM-AS200-S 24F G-652D TS NR (ABNT CL)</t>
  </si>
  <si>
    <t>CABO OPTICO CFOA-SM-AS80-S 96F G-652D TS NR (ABNT CL)</t>
  </si>
  <si>
    <t>OPTICAL CABLE CFOA-SM-AS80-S 96F G-652D TS NR (ABNT CL)</t>
  </si>
  <si>
    <t>CABLE OPTICO CFOA-SM-AS80-S 96F G-652D TS NR (ABNT CL)</t>
  </si>
  <si>
    <t>CABO OPTICO CFOA-SM-AS120-S 12F G-652D TS NR (ABNT CL)</t>
  </si>
  <si>
    <t>OPTICAL CABLE CFOA-SM-AS120-S 12F G-652D TS NR (ABNT CL)</t>
  </si>
  <si>
    <t>CABLE OPTICO CFOA-SM-AS120-S 12F G-652D TS NR (ABNT CL)</t>
  </si>
  <si>
    <t>CABO OPTICO CFOA-SM-AS200-S 72F TS RC (ABNT CL)</t>
  </si>
  <si>
    <t>OPTICAL CABLE CFOA-SM-AS200-S 72F TS RC (ABNT CL)</t>
  </si>
  <si>
    <t>CABLE OPTICO CFOA-SM-AS200-S 72F TS RC (ABNT CL)</t>
  </si>
  <si>
    <t>CABO OPTICO CFOA-SM-AS200-S 36F TS RC (ABNT CL)</t>
  </si>
  <si>
    <t>OPTICAL CABLE CFOA-SM-AS200-S 36F TS RC (ABNT CL)</t>
  </si>
  <si>
    <t>CABLE OPTICO CFOA-SM-AS200-S 36F TS RC (ABNT CL)</t>
  </si>
  <si>
    <t>CABO OPTICO CFOA-SM-AS200-S 24F TS RC (ABNT CL)</t>
  </si>
  <si>
    <t>OPTICAL CABLE CFOA-SM-AS200-S 24F TS RC (ABNT CL)</t>
  </si>
  <si>
    <t>CABLE OPTICO CFOA-SM-AS200-S 24F TS RC (ABNT CL)</t>
  </si>
  <si>
    <t>CABO OPTICO CFOA-SM-AS200-S 12F TS RC (ABNT CL)</t>
  </si>
  <si>
    <t>OPTICAL CABLE CFOA-SM-AS200-S 12F TS RC (ABNT CL)</t>
  </si>
  <si>
    <t>CABLE OPTICO CFOA-SM-AS200-S 12F TS RC (ABNT CL)</t>
  </si>
  <si>
    <t>CABO OPTICO CFOA-SM-AS200-S 06F TS RC</t>
  </si>
  <si>
    <t>OPTICAL CABLE CFOA-SM-AS200-S 06F TS RC</t>
  </si>
  <si>
    <t>CABLE OPTICO CFOA-SM-AS200-S 06F TS RC</t>
  </si>
  <si>
    <t>CABO OPTICO CFOA-SM-AS120-S 12F TS RC (ABNT CL)</t>
  </si>
  <si>
    <t>OPTICAL CABLE CFOA-SM-AS120-S 12F TS RC (ABNT CL)</t>
  </si>
  <si>
    <t>CABLE OPTICO CFOA-SM-AS120-S 12F TS RC (ABNT CL)</t>
  </si>
  <si>
    <t>CABO OPTICO CFOA-SM-AS80-S 12F TS RC (ABNT CL)</t>
  </si>
  <si>
    <t>OPTICAL CABLE CFOA-SM-AS80-S 12F TS RC (ABNT CL)</t>
  </si>
  <si>
    <t>CABLE OPTICO CFOA-SM-AS80-S 12F TS RC (ABNT CL)</t>
  </si>
  <si>
    <t>CABO OPTICO CFOA-SM-AS80-S 06F TS RC</t>
  </si>
  <si>
    <t>OPTICAL CABLE CFOA-SM-AS80-S 06F TS RC</t>
  </si>
  <si>
    <t>CABLE OPTICO CFOA-SM-AS80-S 06F TS RC</t>
  </si>
  <si>
    <t>CABO OPTICO CFOA-SM-AS80-S 02F TS NR</t>
  </si>
  <si>
    <t>OPTICAL CABLE CFOA-SM-AS80-S 02F TS NR</t>
  </si>
  <si>
    <t>CABLE OPTICO CFOA-SM-AS80-S 02F TS NR</t>
  </si>
  <si>
    <t>CABO OPTICO CFOA-SM-AS120-S 02F TS NR</t>
  </si>
  <si>
    <t>OPTICAL CABLE CFOA-SM-AS120-S 02F TS NR</t>
  </si>
  <si>
    <t>CABLE OPTICO CFOA-SM-AS120-S 02F TS NR</t>
  </si>
  <si>
    <t>CABO OPTICO CFOA-SM-AS120-S 06F TS NR</t>
  </si>
  <si>
    <t>OPTICAL CABLE CFOA-SM-AS120-S 06F TS NR</t>
  </si>
  <si>
    <t>CABLE OPTICO CFOA-SM-AS120-S 06F TS NR</t>
  </si>
  <si>
    <t>CABO OPTICO CFOA-SM-AS120-S 48F TS NR (ABNT CL)</t>
  </si>
  <si>
    <t>OPTICAL CABLE CFOA-SM-AS120-S 48F TS NR (ABNT CL)</t>
  </si>
  <si>
    <t>CABLE OPTICO CFOA-SM-AS120-S 48F TS NR (ABNT CL)</t>
  </si>
  <si>
    <t>CABO OPTICO CFOA-SM-AS120-S 72F TS NR (ABNT CL)</t>
  </si>
  <si>
    <t>CABO DE FIBRA OPTICA COM REVESTIMENTO EXTERNO DE MATERIAL DIELETRICO CFOA-SM-AS120-S 72F</t>
  </si>
  <si>
    <t>CABLE OPTICO CFOA-SM-AS120-S 72F TS NR (ABNT CL)</t>
  </si>
  <si>
    <t>CABO OPTICO CFOA-SM-AS120-S 96F TS NR (ABNT CL)</t>
  </si>
  <si>
    <t>OPTICAL CABLE CFOA-SM-AS120-S 96F TS NR (ABNT CL)</t>
  </si>
  <si>
    <t>CABLE OPTICO CFOA-SM-AS120-S 96F TS NR (ABNT CL)</t>
  </si>
  <si>
    <t>CABO OPTICO CFOA-SM-AS120-S 144F TS NR (ABNT CL)</t>
  </si>
  <si>
    <t>OPTICAL CABLE CFOA-SM-AS120-S 144F TS NR (ABNT CL)</t>
  </si>
  <si>
    <t>CABLE OPTICO CFOA-SM-AS120-S 144F TS NR (ABNT CL)</t>
  </si>
  <si>
    <t>CABO OPTICO CFOA-SM-AS200-S 02F TS NR</t>
  </si>
  <si>
    <t>OPTICAL CABLE CFOA-SM-AS200-S 02F TS NR</t>
  </si>
  <si>
    <t>CABLE OPTICO CFOA-SM-AS200-S 02F TS NR</t>
  </si>
  <si>
    <t>CABO OPTICO CFOA-SM-AS200-S 06F TS NR</t>
  </si>
  <si>
    <t>OPTICAL CABLE CFOA-SM-AS200-S 06F TS NR</t>
  </si>
  <si>
    <t>CABLE OPTICO CFOA-SM-AS200-S 06F TS NR</t>
  </si>
  <si>
    <t>CABO OPTICO CFOA-SM-AS200-S 12F TS NR (ABNT CL)</t>
  </si>
  <si>
    <t>OPTICAL CABLE CFOA-SM-AS200-S 12F TS NR (ABNT CL)</t>
  </si>
  <si>
    <t>CABLE OPTICO CFOA-SM-AS200-S 12F TS NR (ABNT CL)</t>
  </si>
  <si>
    <t>CABO OPTICO CFOA-SM-AS200-S 24F TS NR (ABNT CL)</t>
  </si>
  <si>
    <t>OPTICAL CABLE CFOA-SM-AS200-S 24F TS NR (ABNT CL)</t>
  </si>
  <si>
    <t>CABLE OPTICO CFOA-SM-AS200-S 24F TS NR (ABNT CL)</t>
  </si>
  <si>
    <t>CABO OPTICO CFOA-SM-AS200-S 48F TS NR (ABNT CL)</t>
  </si>
  <si>
    <t>OPTICAL CABLE CFOA-SM-AS200-S 48F TS NR (ABNT CL)</t>
  </si>
  <si>
    <t>CABLE OPTICO CFOA-SM-AS200-S 48F TS NR (ABNT CL)</t>
  </si>
  <si>
    <t>CABO OPTICO CFOA-SM-AS200-S 96F TS NR (ABNT CL)</t>
  </si>
  <si>
    <t>OPTICAL CABLE CFOA-SM-AS200-S 96F TS NR (ABNT CL)</t>
  </si>
  <si>
    <t>CABLE OPTICO CFOA-SM-AS200-S 96F TS NR (ABNT CL)</t>
  </si>
  <si>
    <t>CABO OPTICO CFOA-SM-AS200-S 144F TS NR (ABNT CL)</t>
  </si>
  <si>
    <t>OPTICAL CABLE CFOA-SM-AS200-S 144F TS NR (ABNT CL)</t>
  </si>
  <si>
    <t>CABLE OPTICO CFOA-SM-AS200-S 144F TS NR (ABNT CL)</t>
  </si>
  <si>
    <t>CABO OPTICO CFOA-SM-AS80-S 12F TS RC</t>
  </si>
  <si>
    <t>OPTICAL CABLE CFOA-SM-AS80-S 12F TS RC</t>
  </si>
  <si>
    <t>CABLE OPTICO CFOA-SM-AS80-S 12F TS RC</t>
  </si>
  <si>
    <t>CABO OPTICO CFOA-SM-AS80-S 24F NR (ABNT CL)</t>
  </si>
  <si>
    <t>OPTICAL CABLE CFOA-SM-AS80-S 24F NR (ABNT CL)</t>
  </si>
  <si>
    <t>CABLE OPTICO CFOA-SM-AS80-S 24F NR (ABNT CL)</t>
  </si>
  <si>
    <t>CABO OPTICO CFOA-SM-AS80-S 36F NR (ABNT CL)</t>
  </si>
  <si>
    <t>OPTICAL CABLE CFOA-SM-AS80-S 36F NR (ABNT CL)</t>
  </si>
  <si>
    <t>CABLE OPTICO CFOA-SM-AS80-S 36F NR (ABNT CL)</t>
  </si>
  <si>
    <t>CABO OPTICO CFOA-SM-AS80-S 12F NR (ABNT CL)</t>
  </si>
  <si>
    <t>OPTICAL CABLE CFOA-SM-AS80-S 12F NR (ABNT CL)</t>
  </si>
  <si>
    <t>CABLE OPTICO CFOA-SM-AS80-S 12F NR (ABNT CL)</t>
  </si>
  <si>
    <t>CABO OPTICO CFOA-SM-AS120-S 04F NR</t>
  </si>
  <si>
    <t>OPTICAL CABLE CFOA-SM-AS120-S 04F NR</t>
  </si>
  <si>
    <t>CABLE OPTICO CFOA-SM-AS120-S 04F NR</t>
  </si>
  <si>
    <t>CABO OPTICO CFOA-SM-AS80-S 08F NR (ABNT)</t>
  </si>
  <si>
    <t>OPTICAL CABLE CFOA-SM-AS80-S 08F NR (ABNT)</t>
  </si>
  <si>
    <t>CABLE OPTICO CFOA-SM-AS80-S 08F NR (ABNT)</t>
  </si>
  <si>
    <t>CABO OPTICO CFOA-SM-AS200-S 48F NR (ABNT)</t>
  </si>
  <si>
    <t>OPTICAL CABLE CFOA-SM-AS200-S 48F NR (ABNT)</t>
  </si>
  <si>
    <t>CABLE OPTICO CFOA-SM-AS200-S 48F NR (ABNT)</t>
  </si>
  <si>
    <t>CABO OPTICO CFOI-SM-UB 144F COG AZ</t>
  </si>
  <si>
    <t>OPTICAL CABLE CFOI-SM-UB 144F COG AZ</t>
  </si>
  <si>
    <t>CABLE OPTICO CFOI-SM-UB 144F COG AZ</t>
  </si>
  <si>
    <t>ET00696</t>
  </si>
  <si>
    <t>a0A6100000blnev</t>
  </si>
  <si>
    <t>CABO OPTICO CFOI-SM-UB 72F COG AZ</t>
  </si>
  <si>
    <t>OPTICAL CABLE CFOI-SM-UB 72F COG AZ</t>
  </si>
  <si>
    <t>CABLE OPTICO CFOI-SM-UB 72F COG AZ</t>
  </si>
  <si>
    <t>CABO OPTICO CFOI-SM-MF 06F COG AZ</t>
  </si>
  <si>
    <t>OPTICAL CABLE CFOI-SM-MF 06F COG AZ</t>
  </si>
  <si>
    <t>CABLE OPTICO CFOI-SM-MF 06F COG AZ</t>
  </si>
  <si>
    <t>ET01195</t>
  </si>
  <si>
    <t>a0A6100000blnfN</t>
  </si>
  <si>
    <t>CABO OPTICO CFOI-SM-MF 12F COG AZ</t>
  </si>
  <si>
    <t>OPTICAL CABLE CFOI-SM-MF 12F COG AZ</t>
  </si>
  <si>
    <t>CABLE OPTICO CFOI-SM-MF 12F COG AZ</t>
  </si>
  <si>
    <t>CABO OPTICO CFOI-SM-MF 02F COG AZ</t>
  </si>
  <si>
    <t>OPTICAL CABLE CFOI-SM-MF 02F COG AZ</t>
  </si>
  <si>
    <t>CABLE OPTICO CFOI-SM-MF 02F COG AZ</t>
  </si>
  <si>
    <t>CABO OPTICO CFOI-SM-UB 12F COG AZ</t>
  </si>
  <si>
    <t>OPTICAL CABLE CFOI-SM-UB 12F COG AZ</t>
  </si>
  <si>
    <t>CABLE OPTICO CFOI-SM-UB 12F COG AZ</t>
  </si>
  <si>
    <t>CABO OPTICO CFOI-SM-UB 04F COG AZ</t>
  </si>
  <si>
    <t>OPTICAL CABLE CFOI-SM-UB 04F COG AZ</t>
  </si>
  <si>
    <t>CABLE OPTICO CFOI-SM-UB 04F COG AZ</t>
  </si>
  <si>
    <t>ET02156</t>
  </si>
  <si>
    <t>a0A6100000blnlc</t>
  </si>
  <si>
    <t>CABO OPTICO CFOI-SM-UB 48F COG AZ</t>
  </si>
  <si>
    <t>OPTICAL CABLE CFOI-SM-UB 48F COG AZ</t>
  </si>
  <si>
    <t>CABLE OPTICO CFOI-SM-UB 48F COG AZ</t>
  </si>
  <si>
    <t>CABO OPTICO CFOI-SM-UB 96F COG AZ</t>
  </si>
  <si>
    <t>OPTICAL CABLE CFOI-SM-UB 96F COG AZ</t>
  </si>
  <si>
    <t>CABLE OPTICO CFOI-SM-UB 96F COG AZ</t>
  </si>
  <si>
    <t>CABO OPTICO CFOI-SM-UB 36F COG AZ</t>
  </si>
  <si>
    <t>OPTICAL CABLE CFOI-SM-UB 36F COG AZ</t>
  </si>
  <si>
    <t>CABLE OPTICO CFOI-SM-UB 36F COG AZ</t>
  </si>
  <si>
    <t>CABO OPTICO CFOI-SM-UB 06F COG AZ</t>
  </si>
  <si>
    <t>OPTICAL CABLE CFOI-SM-UB 06F COG AZ</t>
  </si>
  <si>
    <t>CABLE OPTICO CFOI-SM-UB 06F COG AZ</t>
  </si>
  <si>
    <t>CABO OPTICO CFOI-SM-MF 04F COG AZ</t>
  </si>
  <si>
    <t>OPTICAL CABLE CFOI-SM-MF 04F COG AZ</t>
  </si>
  <si>
    <t>CABLE OPTICO CFOI-SM-MF 04F COG AZ</t>
  </si>
  <si>
    <t>CABO OPTICO CFOI-SM-MF 08F COG AZ</t>
  </si>
  <si>
    <t>OPTICAL CABLE CFOI-SM-MF 08F COG AZ</t>
  </si>
  <si>
    <t>CABLE OPTICO CFOI-SM-MF 08F COG AZ</t>
  </si>
  <si>
    <t>ET02786</t>
  </si>
  <si>
    <t>a0A6100000blntD</t>
  </si>
  <si>
    <t>CABO OPTICO CFOI-SM-UB 72F TS COG AZ</t>
  </si>
  <si>
    <t>OPTICAL CABLE CFOI-SM-UB 72F TS COG AZ</t>
  </si>
  <si>
    <t>CABLE OPTICO CFOI-SM-UB 72F TS COG AZ</t>
  </si>
  <si>
    <t>CABO OPTICO CFOI-SM-MF 48F LSZH AM</t>
  </si>
  <si>
    <t>OPTICAL CABLE CFOI-SM-MF 48F LSZH AM</t>
  </si>
  <si>
    <t>CABLE OPTICO CFOI-SM-MF 48F LSZH AM</t>
  </si>
  <si>
    <t>ET03308</t>
  </si>
  <si>
    <t>a0A6100000blnzB</t>
  </si>
  <si>
    <t>CABO OPTICO CFOI-SM-UB 72F COG AZ (ABNT CL)</t>
  </si>
  <si>
    <t>OPTICAL CABLE CFOI-SM-UB 72F COG AZ (ABNT CL)</t>
  </si>
  <si>
    <t>CABLE OPTICO CFOI-SM-UB 72F COG AZ (ABNT CL)</t>
  </si>
  <si>
    <t>CORDAO OPTICO COA-SM-MF-29-COG AZ</t>
  </si>
  <si>
    <t>OPTICAL CORD COA-SM-MF-29-COG AZ</t>
  </si>
  <si>
    <t>CORDON OPTICO COA-SM-MF-29-COG AZ</t>
  </si>
  <si>
    <t>CORDAO OPTICO COA-SM-MF-29-COG BR</t>
  </si>
  <si>
    <t>OPTICAL CORD COA-SM-MF-29-COG BR</t>
  </si>
  <si>
    <t>CORDON OPTICO COA-SM-MF-29-COG BR</t>
  </si>
  <si>
    <t>CORDAO OPTICO COA-SM-DP-29-COG AZ</t>
  </si>
  <si>
    <t>OPTICAL CORD COA-SM-DP-29-COG AZ</t>
  </si>
  <si>
    <t>CORDON OPTICO COA-SM-DP-29-COG AZ</t>
  </si>
  <si>
    <t>CORDAO OPTICO COA-SM-MF-20-COG AZ</t>
  </si>
  <si>
    <t>OPTICAL CORD COA-SM-MF-20-COG AZ</t>
  </si>
  <si>
    <t>CORDON OPTICO COA-SM-MF-20-COG AZ</t>
  </si>
  <si>
    <t>CORDAO OPTICO COA-SM-DP-20-COG AZ</t>
  </si>
  <si>
    <t>OPTICAL CORD COA-SM-DP-20-COG AZ</t>
  </si>
  <si>
    <t>CORDON OPTICO COA-SM-DP-20-COG AZ</t>
  </si>
  <si>
    <t>CORDAO OPTICO COA-SM-DP-18-COG G-652D AZ</t>
  </si>
  <si>
    <t>OPTICAL CORD COA-SM-DP-18-COG G-652D AZ</t>
  </si>
  <si>
    <t>CORDON OPTICO COA-SM-DP-18-COG G-652D AZ</t>
  </si>
  <si>
    <t>ET01565</t>
  </si>
  <si>
    <t>a0A6100000blngN</t>
  </si>
  <si>
    <t>CORDAO OPTICO COA-SM-MF-18-COG G-652D AZ</t>
  </si>
  <si>
    <t>OPTICAL CORD COA-SM-MF-18-COG G-652D AZ</t>
  </si>
  <si>
    <t>CORDON OPTICO COA-SM-MF-18-COG G-652D AZ</t>
  </si>
  <si>
    <t>CORDAO OPTICO COA-SM-DP-18-LSZH G-652D AZ</t>
  </si>
  <si>
    <t>OPTICAL CORD COA-SM-DP-18-LSZH G-652D AZ</t>
  </si>
  <si>
    <t>CORDON OPTICO COA-SM-DP-18-LSZH G-652D AZ</t>
  </si>
  <si>
    <t>CORDAO OPTICO COA-SM-MTF-12F-30-LSZH G-652D AM</t>
  </si>
  <si>
    <t>OPTICAL CORD COA-SM-MTF-12F-30-LSZH G-652D AM</t>
  </si>
  <si>
    <t>CORDON OPTICO COA-SM-MTF-12F-30-LSZH G-652D AM</t>
  </si>
  <si>
    <t>ET02545</t>
  </si>
  <si>
    <t>a0A6100000blnqE</t>
  </si>
  <si>
    <t>CORDAO OPTICO COA-SM-MF-16-COG AZ</t>
  </si>
  <si>
    <t>OPTICAL CORD COA-SM-MF-16-COG AZ</t>
  </si>
  <si>
    <t>CORDON OPTICO COA-SM-MF-16-COG AZ</t>
  </si>
  <si>
    <t>ET02672</t>
  </si>
  <si>
    <t>a0A6100000blnrk</t>
  </si>
  <si>
    <t>CORDAO OPTICO COA-SM-MF-18-LSZH G-652D AZ</t>
  </si>
  <si>
    <t>OPTICAL CORD COA-SM-MF-18-LSZH G-652D AZ</t>
  </si>
  <si>
    <t>CORDON OPTICO COA-SM-MF-18-LSZH G-652D AZ</t>
  </si>
  <si>
    <t>CORDAO OPTICO COA-SM-MTF-12F-30-LSZH G-652D AZ</t>
  </si>
  <si>
    <t>OPTICAL CORD COA-SM-MTF-12F-30-LSZH G-652D AZ</t>
  </si>
  <si>
    <t>CORDON OPTICO COA-SM-MTF-12F-30-LSZH G-652D AZ</t>
  </si>
  <si>
    <t>CABO OPTICO CFOT-SM-MF 02F COG</t>
  </si>
  <si>
    <t>OPTICAL CABLE CFOT-SM-MF 02F COG</t>
  </si>
  <si>
    <t>CABLE OPTICO CFOT-SM-MF 02F COG</t>
  </si>
  <si>
    <t>ET03262</t>
  </si>
  <si>
    <t>a0A6100000blnyZ</t>
  </si>
  <si>
    <t>CABO OPTICO CFOT-SM-MF 04F COG</t>
  </si>
  <si>
    <t>OPTICAL CABLE CFOT-SM-MF 04F COG</t>
  </si>
  <si>
    <t>CABLE OPTICO CFOT-SM-MF 04F COG</t>
  </si>
  <si>
    <t>CABO OPTICO CFOT-SM-MF 06F COG</t>
  </si>
  <si>
    <t>OPTICAL CABLE CFOT-SM-MF 06F COG</t>
  </si>
  <si>
    <t>CABLE OPTICO CFOT-SM-MF 06F COG</t>
  </si>
  <si>
    <t>CABO OPTICO CFOT-SM-MF 08F COG</t>
  </si>
  <si>
    <t>OPTICAL CABLE CFOT-SM-MF 08F COG</t>
  </si>
  <si>
    <t>CABLE OPTICO CFOT-SM-MF 08F COG</t>
  </si>
  <si>
    <t>CABO OPTICO CFOT-SM-MF 12F COG</t>
  </si>
  <si>
    <t>OPTICAL CABLE CFOT-SM-MF 12F COG</t>
  </si>
  <si>
    <t>CABLE OPTICO CFOT-SM-MF 12F COG</t>
  </si>
  <si>
    <t>CABO OPTICO CFOT-SM-UB 04F COG</t>
  </si>
  <si>
    <t>OPTICAL CABLE CFOT-SM-UB 04F COG</t>
  </si>
  <si>
    <t>CABLE OPTICO CFOT-SM-UB 04F COG</t>
  </si>
  <si>
    <t>CABO OPTICO CFOT-SM-UB 72F COG</t>
  </si>
  <si>
    <t>OPTICAL CABLE CFOT-SM-UB 72F COG</t>
  </si>
  <si>
    <t>CABLE OPTICO CFOT-SM-UB 72F COG</t>
  </si>
  <si>
    <t>CABO OPTICO CFOT-SM-UB 24F COG</t>
  </si>
  <si>
    <t>OPTICAL CABLE CFOT-SM-UB 24F COG</t>
  </si>
  <si>
    <t>CABLE OPTICO CFOT-SM-UB 24F COG</t>
  </si>
  <si>
    <t>CABO OPTICO CFOT-SM-UB 48F COG</t>
  </si>
  <si>
    <t>OPTICAL CABLE CFOT-SM-UB 48F COG</t>
  </si>
  <si>
    <t>CABLE OPTICO CFOT-SM-UB 48F COG</t>
  </si>
  <si>
    <t>CABO OPTICO CFOT-SM-UB 12F LSZH</t>
  </si>
  <si>
    <t>OPTICAL CABLE CFOT-SM-UB 12F LSZH</t>
  </si>
  <si>
    <t>CABLE OPTICO CFOT-SM-UB 12F LSZH</t>
  </si>
  <si>
    <t>CABO OPTICO CFOT-SM-MF 04F COR</t>
  </si>
  <si>
    <t>OPTICAL CABLE CFOT-SM-MF 04F COR</t>
  </si>
  <si>
    <t>CABLE OPTICO CFOT-SM-MF 04F COR</t>
  </si>
  <si>
    <t>CABO OPTICO CFOT-SM-UB 04F LSZH</t>
  </si>
  <si>
    <t>OPTICAL CABLE CFOT-SM-UB 04F LSZH</t>
  </si>
  <si>
    <t>CABLE OPTICO CFOT-SM-UB 04F LSZH</t>
  </si>
  <si>
    <t>ET02224</t>
  </si>
  <si>
    <t>a0A6100000blnmS</t>
  </si>
  <si>
    <t>CABO OPTICO CFOT-SM-UB 36F LSZH</t>
  </si>
  <si>
    <t>OPTICAL CABLE CFOT-SM-UB 36F LSZH</t>
  </si>
  <si>
    <t>CABLE OPTICO CFOT-SM-UB 36F LSZH</t>
  </si>
  <si>
    <t>CABO OPTICO CFOT-SM-MF 06F LSZH</t>
  </si>
  <si>
    <t>OPTICAL CABLE CFOT-SM-MF 06F LSZH</t>
  </si>
  <si>
    <t>CABLE OPTICO CFOT-SM-MF 06F LSZH</t>
  </si>
  <si>
    <t>CABO OPTICO CFOT-SM-MF 12F LSZH</t>
  </si>
  <si>
    <t>OPTICAL CABLE CFOT-SM-MF 12F LSZH</t>
  </si>
  <si>
    <t>CABLE OPTICO CFOT-SM-MF 12F LSZH</t>
  </si>
  <si>
    <t>CABO OPTICO CFOT-SM-MF 04F LSZH</t>
  </si>
  <si>
    <t>OPTICAL CABLE CFOT-SM-MF 04F LSZH</t>
  </si>
  <si>
    <t>CABLE OPTICO CFOT-SM-MF 04F LSZH</t>
  </si>
  <si>
    <t>CABO OPTICO CFOT-SM-UB 48F LSZH</t>
  </si>
  <si>
    <t>OPTICAL CABLE CFOT-SM-UB 48F LSZH</t>
  </si>
  <si>
    <t>CABLE OPTICO CFOT-SM-UB 48F LSZH</t>
  </si>
  <si>
    <t>CABO OPTICO CFOT-SM-UB 72F LSZH</t>
  </si>
  <si>
    <t>OPTICAL CABLE CFOT-SM-UB 72F LSZH</t>
  </si>
  <si>
    <t>CABLE OPTICO CFOT-SM-UB 72F LSZH</t>
  </si>
  <si>
    <t>CABO OPTICO CFOT-SM-UB 12F TS LSZH</t>
  </si>
  <si>
    <t>OPTICAL CABLE CFOT-SM-UB 12F TS LSZH</t>
  </si>
  <si>
    <t>CABLE OPTICO CFOT-SM-UB 12F TS LSZH</t>
  </si>
  <si>
    <t>CABO OPTICO CFOT-SM-UB 24F TS LSZH</t>
  </si>
  <si>
    <t>OPTICAL CABLE CFOT-SM-UB 24F TS LSZH</t>
  </si>
  <si>
    <t>CABLE OPTICO CFOT-SM-UB 24F TS LSZH</t>
  </si>
  <si>
    <t>CABO OPTICO CFOT-SM-UB 48F TS LSZH</t>
  </si>
  <si>
    <t>OPTICAL CABLE CFOT-SM-UB 48F TS LSZH</t>
  </si>
  <si>
    <t>CABLE OPTICO CFOT-SM-UB 48F TS LSZH</t>
  </si>
  <si>
    <t>CABO OPTICO CFOT-SM-UB 72F TS LSZH</t>
  </si>
  <si>
    <t>OPTICAL CABLE CFOT-SM-UB 72F TS LSZH</t>
  </si>
  <si>
    <t>CABLE OPTICO CFOT-SM-UB 72F TS LSZH</t>
  </si>
  <si>
    <t>CABO OPTICO CFOT-SM-UB 96F TS LSZH</t>
  </si>
  <si>
    <t>OPTICAL CABLE CFOT-SM-UB 96F TS LSZH</t>
  </si>
  <si>
    <t>CABLE OPTICO CFOT-SM-UB 96F TS LSZH</t>
  </si>
  <si>
    <t>CABO OPTICO CFOT-SM-UB 144F TS LSZH</t>
  </si>
  <si>
    <t>OPTICAL CABLE CFOT-SM-UB 144F TS LSZH</t>
  </si>
  <si>
    <t>CABLE OPTICO CFOT-SM-UB 144F TS LSZH</t>
  </si>
  <si>
    <t>CABO OPTICO CFOT-SM-UB 36F TS LSZH</t>
  </si>
  <si>
    <t>OPTICAL CABLE CFOT-SM-UB 36F TS LSZH</t>
  </si>
  <si>
    <t>CABLE OPTICO CFOT-SM-UB 36F TS LSZH</t>
  </si>
  <si>
    <t>CABO OPTICO CFOT-SM-UB 02F TS LSZH</t>
  </si>
  <si>
    <t>OPTICAL CABLE CFOT-SM-UB 02F TS LSZH</t>
  </si>
  <si>
    <t>CABLE OPTICO CFOT-SM-UB 02F TS LSZH</t>
  </si>
  <si>
    <t>CABO OPTICO CFOT-SM-UB 06F TS LSZH</t>
  </si>
  <si>
    <t>OPTICAL CABLE CFOT-SM-UB 06F TS LSZH</t>
  </si>
  <si>
    <t>CABLE OPTICO CFOT-SM-UB 06F TS LSZH</t>
  </si>
  <si>
    <t>CABO OPTICO CFOA-SM-DD-G 08F (CATV)</t>
  </si>
  <si>
    <t>OPTICAL CABLE CFOA-SM-DD-G 08F (CATV)</t>
  </si>
  <si>
    <t>CABLE OPTICO CFOA-SM-DD-G 08F (CATV)</t>
  </si>
  <si>
    <t>CABO OPTICO CFOA-SM-DD-G 04F (CATV)</t>
  </si>
  <si>
    <t>OPTICAL CABLE CFOA-SM-DD-G 04F (CATV)</t>
  </si>
  <si>
    <t>CABLE OPTICO CFOA-SM-DD-G 04F (CATV)</t>
  </si>
  <si>
    <t>CABO OPTICO CFOA-SM-DD-G 16F (CATV)</t>
  </si>
  <si>
    <t>OPTICAL CABLE CFOA-SM-DD-G 16F (CATV)</t>
  </si>
  <si>
    <t>CABLE OPTICO CFOA-SM-DD-G 16F (CATV)</t>
  </si>
  <si>
    <t>CABO OPTICO CFOA-SM-DD-G 24F (CATV)</t>
  </si>
  <si>
    <t>OPTICAL CABLE CFOA-SM-DD-G 24F (CATV)</t>
  </si>
  <si>
    <t>CABLE OPTICO CFOA-SM-DD-G 24F (CATV)</t>
  </si>
  <si>
    <t>CABO OPTICO CFOA-SM-DD-G 32F (CATV)</t>
  </si>
  <si>
    <t>OPTICAL CABLE CFOA-SM-DD-G 32F (CATV)</t>
  </si>
  <si>
    <t>CABLE OPTICO CFOA-SM-DD-G 32F (CATV)</t>
  </si>
  <si>
    <t>CABO OPTICO CFOA-SM-DD-G 96F (CATV)</t>
  </si>
  <si>
    <t>OPTICAL CABLE CFOA-SM-DD-G 96F (CATV)</t>
  </si>
  <si>
    <t>CABLE OPTICO CFOA-SM-DD-G 96F (CATV)</t>
  </si>
  <si>
    <t>CABO OPTICO CFOA-SM-DD-G 12F (1X8F+1X4F)</t>
  </si>
  <si>
    <t>OPTICAL CABLE CFOA-SM-DD-G 12F (1X8F+1X4F)</t>
  </si>
  <si>
    <t>CABLE OPTICO CFOA-SM-DD-G 12F (1X8F+1X4F)</t>
  </si>
  <si>
    <t>CABO OPTICO CFOA-SM-DD-G 02F (CATV)</t>
  </si>
  <si>
    <t>OPTICAL CABLE CFOA-SM-DD-G 02F (CATV)</t>
  </si>
  <si>
    <t>CABLE OPTICO CFOA-SM-DD-G 02F (CATV)</t>
  </si>
  <si>
    <t>CABO OPTICO CFOA-SM-DD-G 48F (CATV)</t>
  </si>
  <si>
    <t>OPTICAL CABLE CFOA-SM-DD-G 48F (CATV)</t>
  </si>
  <si>
    <t>CABLE OPTICO CFOA-SM-DD-G 48F (CATV)</t>
  </si>
  <si>
    <t>CABO OPTICO CFOA-SM-DD-G 56F (CATV)</t>
  </si>
  <si>
    <t>OPTICAL CABLE CFOA-SM-DD-G 56F (CATV)</t>
  </si>
  <si>
    <t>CABLE OPTICO CFOA-SM-DD-G 56F (CATV)</t>
  </si>
  <si>
    <t>CABO OPTICO CFOA-SM-DD-G 64F (CATV)</t>
  </si>
  <si>
    <t>OPTICAL CABLE CFOA-SM-DD-G 64F (CATV)</t>
  </si>
  <si>
    <t>CABLE OPTICO CFOA-SM-DD-G 64F (CATV)</t>
  </si>
  <si>
    <t>CABO OPTICO CFOA-SM-DD-G 72F (CATV)</t>
  </si>
  <si>
    <t>OPTICAL CABLE CFOA-SM-DD-G 72F (CATV)</t>
  </si>
  <si>
    <t>CABLE OPTICO CFOA-SM-DD-G 72F (CATV)</t>
  </si>
  <si>
    <t>CABO OPTICO CFOA-SM-DD-G 144F RC (CATV)</t>
  </si>
  <si>
    <t>OPTICAL CABLE CFOA-SM-DD-G 144F RC (CATV)</t>
  </si>
  <si>
    <t>CABLE OPTICO CFOA-SM-DD-G 144F RC (CATV)</t>
  </si>
  <si>
    <t>CABO OPTICO CFOA-SM-DD-G 144F (CATV)</t>
  </si>
  <si>
    <t>OPTICAL CABLE CFOA-SM-DD-G 144F (CATV)</t>
  </si>
  <si>
    <t>CABLE OPTICO CFOA-SM-DD-G 144F (CATV)</t>
  </si>
  <si>
    <t>CABO OPTICO CFOA-SM-DD-S 72F (CATV)</t>
  </si>
  <si>
    <t>OPTICAL CABLE CFOA-SM-DD-S 72F (CATV)</t>
  </si>
  <si>
    <t>CABLE OPTICO CFOA-SM-DD-S 72F (CATV)</t>
  </si>
  <si>
    <t>CABO OPTICO CFOA-SM-DD-S 24F (CATV)</t>
  </si>
  <si>
    <t>OPTICAL CABLE CFOA-SM-DD-S 24F (CATV)</t>
  </si>
  <si>
    <t>CABLE OPTICO CFOA-SM-DD-S 24F (CATV)</t>
  </si>
  <si>
    <t>CABO OPTICO CFOA-SM-LV-AS-CMO10KN-S-36F-RT (ABNT)</t>
  </si>
  <si>
    <t>OPTICAL CABLE CFOA-SM-LV-AS-CMO10KN-S-36F-RT (ABNT)</t>
  </si>
  <si>
    <t>CABLE OPTICO CFOA-SM-LV-AS-CMO10KN-S-36F-RT (ABNT)</t>
  </si>
  <si>
    <t>CABO OPTICO CFOA-SM-LV-AS-CMO5KN-S 48F RT (ABNT)</t>
  </si>
  <si>
    <t>OPTICAL CABLE CFOA-SM-LV-AS-CMO5KN-S 48F RT (ABNT)</t>
  </si>
  <si>
    <t>CABLE OPTICO CFOA-SM-LV-AS-CMO5KN-S 48F RT (ABNT)</t>
  </si>
  <si>
    <t>CABO OPTICO CFOA-SM-LV-AS-CMO5KN-S 24F RT (ABNT)</t>
  </si>
  <si>
    <t>CABO OPTICO CFOA-SM-LV-AS-CMO10KN-S-48F-RC (ABNT)</t>
  </si>
  <si>
    <t>OPTICAL CABLE CFOA-SM-LV-AS-CMO10KN-S-48F-RC (ABNT)</t>
  </si>
  <si>
    <t>CABLE OPTICO CFOA-SM-LV-AS-CMO10KN-S-48F-RC (ABNT)</t>
  </si>
  <si>
    <t>CABO OPTICO CFOA-SM-LV-AS-300-S-48F-RC (ABNT)</t>
  </si>
  <si>
    <t>OPTICAL CABLE CFOA-SM-LV-AS-300-S-48F-RC (ABNT)</t>
  </si>
  <si>
    <t>CABLE OPTICO CFOA-SM-LV-AS-300-S-48F-RC (ABNT)</t>
  </si>
  <si>
    <t>CABO OPTICO CFOA-SM-LV-AS-CMO10KN-S-72F-RT (ABNT)</t>
  </si>
  <si>
    <t>OPTICAL CABLE CFOA-SM-LV-AS-CMO10KN-S-72F-RT (ABNT)</t>
  </si>
  <si>
    <t>CABLE OPTICO CFOA-SM-LV-AS-CMO10KN-S-72F-RT (ABNT)</t>
  </si>
  <si>
    <t>CABO OPTICO CFOA-SM-LV-AS-CMO20KN-S-12F-RT (ABNT)</t>
  </si>
  <si>
    <t>OPTICAL CABLE CFOA-SM-LV-AS-CMO20KN-S-12F-RT (ABNT)</t>
  </si>
  <si>
    <t>CABLE OPTICO CFOA-SM-LV-AS-CMO20KN-S-12F-RT (ABNT)</t>
  </si>
  <si>
    <t>CABO OPTICO CFOA-SM-LV-AS-CMO10KN-S-24F-RT (ABNT)</t>
  </si>
  <si>
    <t>OPTICAL CABLE CFOA-SM-LV-AS-CMO10KN-S-24F-RT (ABNT)</t>
  </si>
  <si>
    <t>CABLE OPTICO CFOA-SM-LV-AS-CMO10KN-S-24F-RT (ABNT)</t>
  </si>
  <si>
    <t>CABO OPTICO CFOA-SM-LV-AS-CMO10KN-S-12F-RT (ABNT)</t>
  </si>
  <si>
    <t>OPTICAL CABLE CFOA-SM-LV-AS-CMO10KN-S-12F-RT (ABNT)</t>
  </si>
  <si>
    <t>CABLE OPTICO CFOA-SM-LV-AS-CMO10KN-S-12F-RT (ABNT)</t>
  </si>
  <si>
    <t>CABO OPTICO CFOA-SM-LV-AS-CMO10KN-S 24F RC (ABNT)</t>
  </si>
  <si>
    <t>OPTICAL CABLE CFOA-SM-LV-AS-CMO10KN-S 24F RC (ABNT)</t>
  </si>
  <si>
    <t>CABLE OPTICO CFOA-SM-LV-AS-CMO10KN-S 24F RC (ABNT)</t>
  </si>
  <si>
    <t>CABO OPTICO CFOA-SM-LV-AS-CMO5KN-S 08F RC (ABNT)</t>
  </si>
  <si>
    <t>OPTICAL CABLE CFOA-SM-LV-AS-CMO5KN-S 08F RC (ABNT)</t>
  </si>
  <si>
    <t>CABLE OPTICO CFOA-SM-LV-AS-CMO5KN-S 08F RC (ABNT)</t>
  </si>
  <si>
    <t>CABO OPTICO CFOA-SM-LV-AS-CMO5KN-S 36F RC (ABNT)</t>
  </si>
  <si>
    <t>OPTICAL CABLE CFOA-SM-LV-AS-CMO5KN-S 36F RC (ABNT)</t>
  </si>
  <si>
    <t>CABLE OPTICO CFOA-SM-LV-AS-CMO5KN-S 36F RC (ABNT)</t>
  </si>
  <si>
    <t>CABO OPTICO CFOA-SM-LV-AS-CMO5KN-S 12F RC (ABNT)</t>
  </si>
  <si>
    <t>OPTICAL CABLE CFOA-SM-LV-AS-CMO5KN-S 12F RC (ABNT)</t>
  </si>
  <si>
    <t>CABLE OPTICO CFOA-SM-LV-AS-CMO5KN-S 12F RC (ABNT)</t>
  </si>
  <si>
    <t>CABO OPTICO CFOA-SM-LV-AS-CMO15KN-S-12F-RC (ABNT)</t>
  </si>
  <si>
    <t>OPTICAL CABLE CFOA-SM-LV-AS-CMO15KN-S-12F-RC (ABNT)</t>
  </si>
  <si>
    <t>CABLE OPTICO CFOA-SM-LV-AS-CMO15KN-S-12F-RC (ABNT)</t>
  </si>
  <si>
    <t>CABO OPTICO CFOA-SM-LV-AS-CMO10KN-S-12F-NR (ABNT)</t>
  </si>
  <si>
    <t>OPTICAL CABLE CFOA-SM-LV-AS-CMO10KN-S-12F-NR (ABNT)</t>
  </si>
  <si>
    <t>CABLE OPTICO CFOA-SM-LV-AS-CMO10KN-S-12F-NR (ABNT)</t>
  </si>
  <si>
    <t>CABO OPTICO CFOA-SM-LV-AS-CMO10KN-S 24F NR (ABNT)</t>
  </si>
  <si>
    <t>OPTICAL CABLE CFOA-SM-LV-AS-CMO10KN-S 24F NR (ABNT)</t>
  </si>
  <si>
    <t>CABLE OPTICO CFOA-SM-LV-AS-CMO10KN-S 24F NR (ABNT)</t>
  </si>
  <si>
    <t>CABO OPTICO CFOA-SM-LV-AS-CMO20KN-S-08F-RT (ABNT)</t>
  </si>
  <si>
    <t>OPTICAL CABLE CFOA-SM-LV-AS-CMO20KN-S-08F-RT (ABNT)</t>
  </si>
  <si>
    <t>CABLE OPTICO CFOA-SM-LV-AS-CMO20KN-S-08F-RT (ABNT)</t>
  </si>
  <si>
    <t>CABO OPTICO CFOA-SM-LV-AS-CMO10KN-S 48F NR (ABNT)</t>
  </si>
  <si>
    <t>OPTICAL CABLE CFOA-SM-LV-AS-CMO10KN-S 48F NR (ABNT)</t>
  </si>
  <si>
    <t>CABLE OPTICO CFOA-SM-LV-AS-CMO10KN-S 48F NR (ABNT)</t>
  </si>
  <si>
    <t>CABO OPTICO CFOA-SM-LV-AS-CMO10KN-S 08F RC (ABNT)</t>
  </si>
  <si>
    <t>OPTICAL CABLE CFOA-SM-LV-AS-CMO10KN-S 08F RC (ABNT)</t>
  </si>
  <si>
    <t>CABLE OPTICO CFOA-SM-LV-AS-CMO10KN-S 08F RC (ABNT)</t>
  </si>
  <si>
    <t>CABO OPTICO CFOA-SM-LV-AS-CMO20KN-S 24F NR (ABNT)</t>
  </si>
  <si>
    <t>OPTICAL CABLE CFOA-SM-LV-AS-CMO20KN-S 24F NR (ABNT)</t>
  </si>
  <si>
    <t>CABLE OPTICO CFOA-SM-LV-AS-CMO20KN-S 24F NR (ABNT)</t>
  </si>
  <si>
    <t>CABO OPTICO CFOA-SM-LV-AS-CMO7KN-S-24F-RT (ABNT)</t>
  </si>
  <si>
    <t>OPTICAL CABLE CFOA-SM-LV-AS-CMO7KN-S-24F-RT (ABNT)</t>
  </si>
  <si>
    <t>CABLE OPTICO CFOA-SM-LV-AS-CMO7KN-S-24F-RT (ABNT)</t>
  </si>
  <si>
    <t>CABO OPTICO CFOA-SM-LV-AS-CMO15KN-S 36F RC (ABNT)</t>
  </si>
  <si>
    <t>OPTICAL CABLE CFOA-SM-LV-AS-CMO15KN-S 36F RC (ABNT)</t>
  </si>
  <si>
    <t>CABLE OPTICO CFOA-SM-LV-AS-CMO15KN-S 36F RC (ABNT)</t>
  </si>
  <si>
    <t>CABO OPTICO CFOA-SM-LV-AS-CMO15KN-S 36F NR (ABNT)</t>
  </si>
  <si>
    <t>OPTICAL CABLE CFOA-SM-LV-AS-CMO15KN-S 36F NR (ABNT)</t>
  </si>
  <si>
    <t>CABLE OPTICO CFOA-SM-LV-AS-CMO15KN-S 36F NR (ABNT)</t>
  </si>
  <si>
    <t>CABO OPTICO CFOA-SM-LV-AS-CMO10KN-S-36F-RC (ABNT)</t>
  </si>
  <si>
    <t>OPTICAL CABLE CFOA-SM-LV-AS-CMO10KN-S-36F-RC (ABNT)</t>
  </si>
  <si>
    <t>CABLE OPTICO CFOA-SM-LV-AS-CMO10KN-S-36F-RC (ABNT)</t>
  </si>
  <si>
    <t>CABO OPTICO CFOA-SM-LV-AS-CMO10KN-S-72F-RC (ABNT)</t>
  </si>
  <si>
    <t>OPTICAL CABLE CFOA-SM-LV-AS-CMO10KN-S-72F-RC (ABNT)</t>
  </si>
  <si>
    <t>CABLE OPTICO CFOA-SM-LV-AS-CMO10KN-S-72F-RC (ABNT)</t>
  </si>
  <si>
    <t>CABO OPTICO CFOA-SM-LV-AS-CMO5KN-S-72F-RC (ABNT)</t>
  </si>
  <si>
    <t>OPTICAL CABLE CFOA-SM-LV-AS-CMO5KN-S-72F-RC (ABNT)</t>
  </si>
  <si>
    <t>CABLE OPTICO CFOA-SM-LV-AS-CMO5KN-S-72F-RC (ABNT)</t>
  </si>
  <si>
    <t>CABO OPTICO CFOA-SM-LV-AS-CMO20KN-S-72F-RC (ABNT)</t>
  </si>
  <si>
    <t>OPTICAL CABLE CFOA-SM-LV-AS-CMO20KN-S-72F-RC (ABNT)</t>
  </si>
  <si>
    <t>CABLE OPTICO CFOA-SM-LV-AS-CMO20KN-S-72F-RC (ABNT)</t>
  </si>
  <si>
    <t>CABO OPTICO CFOA-SM-LV-AS-CMO5KN-S 24F NR (ABNT)</t>
  </si>
  <si>
    <t>OPTICAL CABLE CFOA-SM-LV-AS-CMO5KN-S 24F NR (ABNT)</t>
  </si>
  <si>
    <t>CABLE OPTICO CFOA-SM-LV-AS-CMO5KN-S 24F NR (ABNT)</t>
  </si>
  <si>
    <t>OPTICAL CABLE CFOA-SM-LV-AS-CMO5KN-S 12F NR (ABNT)</t>
  </si>
  <si>
    <t>CABLE OPTICO CFOA-SM-LV-AS-CMO5KN-S 12F NR (ABNT)</t>
  </si>
  <si>
    <t>CABO OPTICO CFOA-SM-LV-AS-CMO10KN-S-36F NR (ABNT CL)</t>
  </si>
  <si>
    <t>OPTICAL CABLE CFOA-SM-LV-AS-CMO10KN-S-36F NR (ABNT CL)</t>
  </si>
  <si>
    <t>CABLE OPTICO CFOA-SM-LV-AS-CMO10KN-S-36F NR (ABNT CL)</t>
  </si>
  <si>
    <t>CABO OPTICO CFOA-SM-LV-AS-CMO20KN-S-12F NR (ABNT)</t>
  </si>
  <si>
    <t>OPTICAL CABLE CFOA-SM-LV-AS-CMO20KN-S-12F NR (ABNT)</t>
  </si>
  <si>
    <t>CABLE OPTICO CFOA-SM-LV-AS-CMO20KN-S-12F NR (ABNT)</t>
  </si>
  <si>
    <t>CABO OPTICO CFOA-SM-LV-AS-CMO10KN-S 12F RC</t>
  </si>
  <si>
    <t>OPTICAL CABLE CFOA-SM-LV-AS-CMO10KN-S 12F RC</t>
  </si>
  <si>
    <t>CABLE OPTICO CFOA-SM-LV-AS-CMO10KN-S 12F RC</t>
  </si>
  <si>
    <t>CABO OPTICO CFOA-SM-LV-AS-CMO20KN-S-48F-RT (ABNT)</t>
  </si>
  <si>
    <t>OPTICAL CABLE CFOA-SM-LV-AS-CMO20KN-S-48F-RT (ABNT)</t>
  </si>
  <si>
    <t>CABLE OPTICO CFOA-SM-LV-AS-CMO20KN-S-48F-RT (ABNT)</t>
  </si>
  <si>
    <t>CABO OPTICO CFOA-SM-LV-AS-CMO10KN-S 18F NR</t>
  </si>
  <si>
    <t>OPTICAL CABLE CFOA-SM-LV-AS-CMO10KN-S 18F NR</t>
  </si>
  <si>
    <t>CABLE OPTICO CFOA-SM-LV-AS-CMO10KN-S 18F NR</t>
  </si>
  <si>
    <t>CABO OPTICO CFOA-SM-LV-AS-CMO20KN-S-24F-RC (ABNT)</t>
  </si>
  <si>
    <t>OPTICAL CABLE CFOA-SM-LV-AS-CMO20KN-S-24F-RC (ABNT)</t>
  </si>
  <si>
    <t>CABLE OPTICO CFOA-SM-LV-AS-CMO20KN-S-24F-RC (ABNT)</t>
  </si>
  <si>
    <t>CABO OPTICO CFOA-SM-LV-AS-CMO5KN-S-48F-RC (ABNT)</t>
  </si>
  <si>
    <t>OPTICAL CABLE CFOA-SM-LV-AS-CMO5KN-S-48F-RC (ABNT)</t>
  </si>
  <si>
    <t>CABLE OPTICO CFOA-SM-LV-AS-CMO5KN-S-48F-RC (ABNT)</t>
  </si>
  <si>
    <t>CABO OPTICO CFOT-MM-UB 12F (50) COG</t>
  </si>
  <si>
    <t>OPTICAL CABLE CFOT-MM-UB 12F (50) COG</t>
  </si>
  <si>
    <t>CABLE OPTICO CFOT-MM-UB 12F (50) COG</t>
  </si>
  <si>
    <t>CABO OPTICO CFOT-MM-UB 24F (50) COG</t>
  </si>
  <si>
    <t>OPTICAL CABLE CFOT-MM-UB 24F (50) COG</t>
  </si>
  <si>
    <t>CABLE OPTICO CFOT-MM-UB 24F (50) COG</t>
  </si>
  <si>
    <t>CABO OPTICO CFOT-MM-UB 48F (50) COG</t>
  </si>
  <si>
    <t>OPTICAL CABLE CFOT-MM-UB 48F (50) COG</t>
  </si>
  <si>
    <t>CABLE OPTICO CFOT-MM-UB 48F (50) COG</t>
  </si>
  <si>
    <t>CABO OPTICO CFOA-MM-DDRU-S (50) 12F NR</t>
  </si>
  <si>
    <t>OPTICAL CABLE CFOA-MM-DDRU-S (50) 12F NR</t>
  </si>
  <si>
    <t>CABLE OPTICO CFOA-MM-DDRU-S (50) 12F NR</t>
  </si>
  <si>
    <t>CABO OPTICO CFOI-MM-UB 48F (50) COG AM</t>
  </si>
  <si>
    <t>OPTICAL CABLE CFOI-MM-UB 48F (50) COG AM</t>
  </si>
  <si>
    <t>CABLE OPTICO CFOI-MM-UB 48F (50) COG AM</t>
  </si>
  <si>
    <t>CABO OPTICO CFOI-MM-MF 12F (50) COG AM</t>
  </si>
  <si>
    <t>OPTICAL CABLE CFOI-MM-MF 12F (50) COG AM</t>
  </si>
  <si>
    <t>CABLE OPTICO CFOI-MM-MF 12F (50) COG AM</t>
  </si>
  <si>
    <t>CABO OPTICO CFOI-MM-UB 72F (50) TS COG AM</t>
  </si>
  <si>
    <t>OPTICAL CABLE CFOI-MM-UB 72F (50) TS COG AM</t>
  </si>
  <si>
    <t>CABLE OPTICO CFOI-MM-UB 72F (50) TS COG AM</t>
  </si>
  <si>
    <t>CABO OPTICO CFOI-MM-UB 48F (50) OM4 TS LSZH AQ</t>
  </si>
  <si>
    <t>OPTICAL CABLE CFOI-MM-UB 48F (50) OM4 TS LSZH AQ</t>
  </si>
  <si>
    <t>CABLE OPTICO CFOI-MM-UB 48F (50) OM4 TS LSZH AQ</t>
  </si>
  <si>
    <t>ET03322</t>
  </si>
  <si>
    <t>a0A6100000blnzK</t>
  </si>
  <si>
    <t>CABO OPTICO CFOI-MM-UB 24F (50) OM3 TS COG AQ</t>
  </si>
  <si>
    <t>OPTICAL CABLE CFOI-MM-UB 24F (50) OM3 TS COG AQ</t>
  </si>
  <si>
    <t>CABLE OPTICO CFOI-MM-UB 24F (50) OM3 TS COG AQ</t>
  </si>
  <si>
    <t>CABO OPTICO CFOI-MM-UB 72F (50) OM3 TS LSZH AQ</t>
  </si>
  <si>
    <t>OPTICAL CABLE CFOI-MM-UB 72F (50) OM3 TS LSZH AQ</t>
  </si>
  <si>
    <t>CABLE OPTICO CFOI-MM-UB 72F (50) OM3 TS LSZH AQ</t>
  </si>
  <si>
    <t>CABO OPTICO CFOI-MM-UB 72F (50) OM4 TS LSZH AQ</t>
  </si>
  <si>
    <t>OPTICAL CABLE CFOI-MM-UB 72F (50) OM4 TS LSZH AQ</t>
  </si>
  <si>
    <t>CABLE OPTICO CFOI-MM-UB 72F (50) OM4 TS LSZH AQ</t>
  </si>
  <si>
    <t>ET02722</t>
  </si>
  <si>
    <t>a0A6100000blnsL</t>
  </si>
  <si>
    <t>CABO OPTICO CFOI-MM-UB 24F (50) OM3 TS LSZH AQ</t>
  </si>
  <si>
    <t>OPTICAL CABLE CFOI-MM-UB 24F (50) OM3 TS LSZH AQ</t>
  </si>
  <si>
    <t>CABLE OPTICO CFOI-MM-UB 24F (50) OM3 TS LSZH AQ</t>
  </si>
  <si>
    <t>CABO OPTICO CFOI-MM-UB 36F (50) OM3 TS LSZH AQ</t>
  </si>
  <si>
    <t>OPTICAL CABLE CFOI-MM-UB 36F (50) OM3 TS LSZH AQ</t>
  </si>
  <si>
    <t>CABLE OPTICO CFOI-MM-UB 36F (50) OM3 TS LSZH AQ</t>
  </si>
  <si>
    <t>CABO OPTICO CFOI-MM-UB 48F (50) OM3 TS LSZH AQ</t>
  </si>
  <si>
    <t>OPTICAL CABLE CFOI-MM-UB 48F (50) OM3 TS LSZH AQ</t>
  </si>
  <si>
    <t>CABLE OPTICO CFOI-MM-UB 48F (50) OM3 TS LSZH AQ</t>
  </si>
  <si>
    <t>CABO OPTICO CFOI-MM-UB 24F (50) OM4 TS LSZH AQ</t>
  </si>
  <si>
    <t>OPTICAL CABLE CFOI-MM-UB 24F (50) OM4 TS LSZH AQ</t>
  </si>
  <si>
    <t>CABLE OPTICO CFOI-MM-UB 24F (50) OM4 TS LSZH AQ</t>
  </si>
  <si>
    <t>CABO OPTICO CFOI-MM-UB 36F (50) OM4 TS LSZH AQ</t>
  </si>
  <si>
    <t>OPTICAL CABLE CFOI-MM-UB 36F (50) OM4 TS LSZH AQ</t>
  </si>
  <si>
    <t>CABLE OPTICO CFOI-MM-UB 36F (50) OM4 TS LSZH AQ</t>
  </si>
  <si>
    <t>CABO OPTICO CFOT-MM-UB 48F (50) OM3 COG</t>
  </si>
  <si>
    <t>OPTICAL CABLE CFOT-MM-UB 48F (50) OM3 COG</t>
  </si>
  <si>
    <t>CABLE OPTICO CFOT-MM-UB 48F (50) OM3 COG</t>
  </si>
  <si>
    <t>CABO OPTICO CFOT-MM-UB 24F (50) OM3 COG</t>
  </si>
  <si>
    <t>OPTICAL CABLE CFOT-MM-UB 24F (50) OM3 COG</t>
  </si>
  <si>
    <t>CABLE OPTICO CFOT-MM-UB 24F (50) OM3 COG</t>
  </si>
  <si>
    <t>CABO OPTICO CFOT-MM-UB 72F (50) OM4 TS LSZH</t>
  </si>
  <si>
    <t>OPTICAL CABLE CFOT-MM-UB 72F (50) OM4 TS LSZH</t>
  </si>
  <si>
    <t>CABLE OPTICO CFOT-MM-UB 72F (50) OM4 TS LSZH</t>
  </si>
  <si>
    <t>CABO OPTICO CFOT-MM-UB 24F (50) TS LSZH</t>
  </si>
  <si>
    <t>OPTICAL CABLE CFOT-MM-UB 24F (50) TS LSZH</t>
  </si>
  <si>
    <t>CABLE OPTICO CFOT-MM-UB 24F (50) TS LSZH</t>
  </si>
  <si>
    <t>CABO OPTICO CFOT-MM-UB 06F (50) TS LSZH</t>
  </si>
  <si>
    <t>OPTICAL CABLE CFOT-MM-UB 06F (50) TS LSZH</t>
  </si>
  <si>
    <t>CABLE OPTICO CFOT-MM-UB 06F (50) TS LSZH</t>
  </si>
  <si>
    <t>CABO OPTICO CFOT-MM-UB 48F (62.5) COG</t>
  </si>
  <si>
    <t>OPTICAL CABLE CFOT-MM-UB 48F (62.5) COG</t>
  </si>
  <si>
    <t>CABLE OPTICO CFOT-MM-UB 48F (62.5) COG</t>
  </si>
  <si>
    <t>CABO OPTICO CFOT-MM-UB 24F (62.5) COG</t>
  </si>
  <si>
    <t>OPTICAL CABLE CFOT-MM-UB 24F (62.5) COG</t>
  </si>
  <si>
    <t>CABLE OPTICO CFOT-MM-UB 24F (62.5) COG</t>
  </si>
  <si>
    <t>CABO OPTICO CFOA-MM-DDRU-S (62.5) 12F NR</t>
  </si>
  <si>
    <t>OPTICAL CABLE CFOA-MM-DDRU-S (62.5) 12F NR</t>
  </si>
  <si>
    <t>CABLE OPTICO CFOA-MM-DDRU-S (62.5) 12F NR</t>
  </si>
  <si>
    <t>CÓDIGO RESERVADO PARA ESPELHO DE 19336000 -CABO OPTICO CFOA-MM-ARE-S 08F (62.5) LSZH</t>
  </si>
  <si>
    <t>CABO OPTICO CFOA-MM-AS120-G 24F (62.5) RC (ABNT)</t>
  </si>
  <si>
    <t>OPTICAL CABLE CFOA-MM-AS120-G 24F (62.5) RC (ABNT)</t>
  </si>
  <si>
    <t>CABLE OPTICO CFOA-MM-AS120-G 24F (62.5) RC (ABNT)</t>
  </si>
  <si>
    <t>CABO OPTICO CFOA-MM-AS120-G 12F (62.5) NR (ABNT)</t>
  </si>
  <si>
    <t>OPTICAL CABLE CFOA-MM-AS120-G 12F (62.5) NR (ABNT)</t>
  </si>
  <si>
    <t>CABLE OPTICO CFOA-MM-AS120-G 12F (62.5) NR (ABNT)</t>
  </si>
  <si>
    <t>CABO OPTICO CFOI-MM-UB 72F (62.5) COG LA</t>
  </si>
  <si>
    <t>OPTICAL CABLE CFOI-MM-UB 72F (62.5) COG LA</t>
  </si>
  <si>
    <t>CABLE OPTICO CFOI-MM-UB 72F (62.5) COG LA</t>
  </si>
  <si>
    <t>CABO OPTICO CFOI-MM-MF 04F (62.5) COG LA</t>
  </si>
  <si>
    <t>OPTICAL CABLE CFOI-MM-MF 04F (62.5) COG LA</t>
  </si>
  <si>
    <t>CABLE OPTICO CFOI-MM-MF 04F (62.5) COG LA</t>
  </si>
  <si>
    <t>CABO OPTICO CFOI-MM-UB 12F (62.5) COG LA</t>
  </si>
  <si>
    <t>OPTICAL CABLE CFOI-MM-UB 12F (62.5) COG LA</t>
  </si>
  <si>
    <t>CABLE OPTICO CFOI-MM-UB 12F (62.5) COG LA</t>
  </si>
  <si>
    <t>CABO OPTICO CFOI-MM-UB 36F (62.5) COG LA</t>
  </si>
  <si>
    <t>OPTICAL CABLE CFOI-MM-UB 36F (62.5) COG LA</t>
  </si>
  <si>
    <t>CABLE OPTICO CFOI-MM-UB 36F (62.5) COG LA</t>
  </si>
  <si>
    <t>CABO OPTICO CFOI-MM-MF 02F (62.5) COG LA</t>
  </si>
  <si>
    <t>OPTICAL CABLE CFOI-MM-MF 02F (62.5) COG LA</t>
  </si>
  <si>
    <t>CABLE OPTICO CFOI-MM-MF 02F (62.5) COG LA</t>
  </si>
  <si>
    <t>CABO OPTICO CFOI-MM-UB 24F (62.5) COG LA</t>
  </si>
  <si>
    <t>OPTICAL CABLE CFOI-MM-UB 24F (62.5) COG LA</t>
  </si>
  <si>
    <t>CABLE OPTICO CFOI-MM-UB 24F (62.5) COG LA</t>
  </si>
  <si>
    <t>CABO OPTICO CFOI-MM-MF 12F (62.5) COG LA</t>
  </si>
  <si>
    <t>OPTICAL CABLE CFOI-MM-MF 12F (62.5) COG LA</t>
  </si>
  <si>
    <t>CABLE OPTICO CFOI-MM-MF 12F (62.5) COG LA</t>
  </si>
  <si>
    <t>CABO OPTICO CFOI-MM-UB 72F (62.5) TS LSZH LA</t>
  </si>
  <si>
    <t>OPTICAL CABLE CFOI-MM-UB 72F (62.5) TS LSZH LA</t>
  </si>
  <si>
    <t>CABLE OPTICO CFOI-MM-UB 72F (62.5) TS LSZH LA</t>
  </si>
  <si>
    <t>CABO OPTICO CFOI-MM-UB 72F (62.5) TS COG LA</t>
  </si>
  <si>
    <t>OPTICAL CABLE CFOI-MM-UB 72F (62.5) TS COG LA</t>
  </si>
  <si>
    <t>CABLE OPTICO CFOI-MM-UB 72F (62.5) TS COG LA</t>
  </si>
  <si>
    <t>CABO OPTICO CFOT-MM-UB 72F (62.5) TS LSZH</t>
  </si>
  <si>
    <t>OPTICAL CABLE CFOT-MM-UB 72F (62.5) TS LSZH</t>
  </si>
  <si>
    <t>CABLE OPTICO CFOT-MM-UB 72F (62.5) TS LSZH</t>
  </si>
  <si>
    <t>CABO OPTICO CFOT-MM-UB 04F (62.5) TS LSZH</t>
  </si>
  <si>
    <t>OPTICAL CABLE CFOT-MM-UB 04F (62.5) TS LSZH</t>
  </si>
  <si>
    <t>CABLE OPTICO CFOT-MM-UB 04F (62.5) TS LSZH</t>
  </si>
  <si>
    <t>CABO OPTICO CFOA-NZD-DD-G 36F</t>
  </si>
  <si>
    <t>OPTICAL CABLE CFOA-NZD-DD-G 36F</t>
  </si>
  <si>
    <t>CABLE OPTICO CFOA-NZD-DD-G 36F</t>
  </si>
  <si>
    <t>CABO OPTICO CFOA-NZD-DD-G 72F (ABNT)</t>
  </si>
  <si>
    <t>OPTICAL CABLE CFOA-NZD-DD-G 72F (ABNT)</t>
  </si>
  <si>
    <t>CABLE OPTICO CFOA-NZD-DD-G 72F (ABNT)</t>
  </si>
  <si>
    <t>CABO OPTICO CFOA-NZD-DD-G 48F (ABNT)</t>
  </si>
  <si>
    <t>OPTICAL CABLE CFOA-NZD-DD-G 48F (ABNT)</t>
  </si>
  <si>
    <t>CABLE OPTICO CFOA-NZD-DD-G 48F (ABNT)</t>
  </si>
  <si>
    <t>CABO OPTICO CFOA-NZD-DD-G 72F (CATV)</t>
  </si>
  <si>
    <t>OPTICAL CABLE CFOA-NZD-DD-G 72F (CATV)</t>
  </si>
  <si>
    <t>CABLE OPTICO CFOA-NZD-DD-G 72F (CATV)</t>
  </si>
  <si>
    <t>CABO OPTICO CFOA-NZD-DD-G 48F (CATV)</t>
  </si>
  <si>
    <t>OPTICAL CABLE CFOA-NZD-DD-G 48F (CATV)</t>
  </si>
  <si>
    <t>CABLE OPTICO CFOA-NZD-DD-G 48F (CATV)</t>
  </si>
  <si>
    <t>CABO OPTICO CFOA-NZD-DD-G 36F (ABNT CL)</t>
  </si>
  <si>
    <t>OPTICAL CABLE CFOA-NZD-DD-G 36F (ABNT CL)</t>
  </si>
  <si>
    <t>CABLE OPTICO CFOA-NZD-DD-G 36F (ABNT CL)</t>
  </si>
  <si>
    <t>CABO OPTICO CFOA-NZD-DD-G 72F (ABNT CL)</t>
  </si>
  <si>
    <t>OPTICAL CABLE CFOA-NZD-DD-G 72F (ABNT CL)</t>
  </si>
  <si>
    <t>CABLE OPTICO CFOA-NZD-DD-G 72F (ABNT CL)</t>
  </si>
  <si>
    <t>CABO OPTICO CFOA-NZD(655) -DD-G 48F (ABNT CL)</t>
  </si>
  <si>
    <t>OPTICAL CABLE CFOA-NZD(655) -DD-G 48F (ABNT CL)</t>
  </si>
  <si>
    <t>CABLE OPTICO CFOA-NZD(655) -DD-G 48F (ABNT CL)</t>
  </si>
  <si>
    <t>ET03240</t>
  </si>
  <si>
    <t>a0A6100000blnyH</t>
  </si>
  <si>
    <t>CABO OPTICO CFOA-NZD-DPE-G 36F</t>
  </si>
  <si>
    <t>OPTICAL CABLE CFOA-NZD-DPE-G 36F</t>
  </si>
  <si>
    <t>CABLE OPTICO CFOA-NZD-DPE-G 36F</t>
  </si>
  <si>
    <t>CABO OPTICO CFOA-NZD-DPE-G 144F</t>
  </si>
  <si>
    <t>OPTICAL CABLE CFOA-NZD-DPE-G 144F</t>
  </si>
  <si>
    <t>CABLE OPTICO CFOA-NZD-DPE-G 144F</t>
  </si>
  <si>
    <t>CABO OPTICO CFOA-NZD-DPE-G 36F (CCD) (ABNT CL)</t>
  </si>
  <si>
    <t>OPTICAL CABLE CFOA-NZD-DPE-G 36F (CCD) (ABNT CL)</t>
  </si>
  <si>
    <t>CABLE OPTICO CFOA-NZD-DPE-G 36F (CCD) (ABNT CL)</t>
  </si>
  <si>
    <t>CABO OPTICO CFOA-NZD-AS120-G 36F RC</t>
  </si>
  <si>
    <t>OPTICAL CABLE CFOA-NZD-AS120-G 36F RC</t>
  </si>
  <si>
    <t>CABLE OPTICO CFOA-NZD-AS120-G 36F RC</t>
  </si>
  <si>
    <t>CABO OPTICO CFOA-NZD-AS120-G 72F NR (ABNT)</t>
  </si>
  <si>
    <t>OPTICAL CABLE CFOA-NZD-AS120-G 72F NR (ABNT)</t>
  </si>
  <si>
    <t>CABLE OPTICO CFOA-NZD-AS120-G 72F NR (ABNT)</t>
  </si>
  <si>
    <t>CABO OPTICO CFOA-NZD-AS120-G 96F NR (ABNT)</t>
  </si>
  <si>
    <t>OPTICAL CABLE CFOA-NZD-AS120-G 96F NR (ABNT)</t>
  </si>
  <si>
    <t>CABLE OPTICO CFOA-NZD-AS120-G 96F NR (ABNT)</t>
  </si>
  <si>
    <t>CABO OPTICO CFOA-NZD-AS200-G 96F NR (ABNT)</t>
  </si>
  <si>
    <t>OPTICAL CABLE CFOA-NZD-AS200-G 96F NR (ABNT)</t>
  </si>
  <si>
    <t>CABLE OPTICO CFOA-NZD-AS200-G 96F NR (ABNT)</t>
  </si>
  <si>
    <t>CABO OPTICO CFOA-NZD-AS120-G 72F NR (CATV 12F/T)</t>
  </si>
  <si>
    <t>OPTICAL CABLE CFOA-NZD-AS120-G 72F NR (CATV 12F/T)</t>
  </si>
  <si>
    <t>CABLE OPTICO CFOA-NZD-AS120-G 72F NR (CATV 12F/T)</t>
  </si>
  <si>
    <t>CABO OPTICO CFOA-NZD-AS80-G 36F NR (ABNT CL)</t>
  </si>
  <si>
    <t>OPTICAL CABLE CFOA-NZD-AS80-G 36F NR (ABNT CL)</t>
  </si>
  <si>
    <t>CABLE OPTICO CFOA-NZD-AS80-G 36F NR (ABNT CL)</t>
  </si>
  <si>
    <t>CORDAO OPTICO COA-NZD-MF-18-COG VD</t>
  </si>
  <si>
    <t>OPTICAL CORD COA-NZD-MF-18-COG VD</t>
  </si>
  <si>
    <t>CORDON OPTICO COA-NZD-MF-18-COG VD</t>
  </si>
  <si>
    <t>CORDAO OPTICO COA-NZD-DP-18-COG VD</t>
  </si>
  <si>
    <t>OPTICAL CORD COA-NZD-DP-18-COG VD</t>
  </si>
  <si>
    <t>CORDON OPTICO COA-NZD-DP-18-COG VD</t>
  </si>
  <si>
    <t>CABO OPTICO CFOA-NZD/SM-DD-G 36F (12F G-655+24F SM) (ABNT)</t>
  </si>
  <si>
    <t>OPTICAL CABLE CFOA-NZD/SM-DD-G 36F (12F G-655+24F SM) (ABNT)</t>
  </si>
  <si>
    <t>CABLE OPTICO CFOA-NZD/SM-DD-G 36F (12F G-655+24F SM) (ABNT)</t>
  </si>
  <si>
    <t>CABO OPTICO CFOA-NZD/SM-DD-G 72F (24F G-655+48F G-652D) (ABNT CL)</t>
  </si>
  <si>
    <t>OPTICAL CABLE CFOA-NZD/SM-DD-G 72F (24F G-655+48F G-652D) (ABNT CL)</t>
  </si>
  <si>
    <t>CABLE OPTICO CFOA-NZD/SM-DD-G 72F (24F G-655+48F G-652D) (ABNT CL)</t>
  </si>
  <si>
    <t>CABO OPTICO CFOA-NZD/SM-DD-G 60F (12F G-655+48F G-652D) (ABNT CL)</t>
  </si>
  <si>
    <t>OPTICAL CABLE CFOA-NZD/SM-DD-G 60F (12F G-655+48F G-652D) (ABNT CL)</t>
  </si>
  <si>
    <t>CABLE OPTICO CFOA-NZD/SM-DD-G 60F (12F G-655+48F G-652D) (ABNT CL)</t>
  </si>
  <si>
    <t>CABO OPTICO CFOA-NZD/SM-DD-G 36F (12F G-655+24F SM) (ABNT CL)</t>
  </si>
  <si>
    <t>OPTICAL CABLE CFOA-NZD/SM-DD-G 36F (12F G-655+24F SM) (ABNT CL)</t>
  </si>
  <si>
    <t>CABLE OPTICO CFOA-NZD/SM-DD-G 36F (12F G-655+24F SM) (ABNT CL)</t>
  </si>
  <si>
    <t>CABO OPTICO CFOA-NZD/SM-DD-G 144F (72F G655+72F SM) (ABNT)</t>
  </si>
  <si>
    <t>OPTICAL CABLE CFOA-NZD/SM-DD-G 144F (72F G655+72F SM) (ABNT)</t>
  </si>
  <si>
    <t>CABLE OPTICO CFOA-NZD/SM-DD-G 144F (72F G655+72F SM) (ABNT)</t>
  </si>
  <si>
    <t>CABO OPTICO CFOA-NZD/SM-DD-S 144F (72F G655+72F SM) (ABNT)</t>
  </si>
  <si>
    <t>OPTICAL CABLE CFOA-NZD/SM-DD-S 144F (72F G655+72F SM) (ABNT)</t>
  </si>
  <si>
    <t>CABLE OPTICO CFOA-NZD/SM-DD-S 144F (72F G655+72F SM) (ABNT)</t>
  </si>
  <si>
    <t>CABO OPTICO CFOA-NZD/SM-DD-S 144F TS (72F G655+72F SM) (ABNT)</t>
  </si>
  <si>
    <t>OPTICAL CABLE CFOA-NZD/SM-DD-S 144F TS (72F G655+72F SM) (ABNT)</t>
  </si>
  <si>
    <t>CABLE OPTICO CFOA-NZD/SM-DD-S 144F TS (72F G655+72F SM) (ABNT)</t>
  </si>
  <si>
    <t>CABO OPTICO CFOA-NZD-DPE-G 72F (CCD)</t>
  </si>
  <si>
    <t>OPTICAL CABLE CFOA-NZD-DPE-G 72F (CCD)</t>
  </si>
  <si>
    <t>CABLE OPTICO CFOA-NZD-DPE-G 72F (CCD)</t>
  </si>
  <si>
    <t>CABO OPTICO CFOA-NZD/SM-AS200-S 144F NR (72F G655+72F SM) (ABNT)</t>
  </si>
  <si>
    <t>OPTICAL CABLE CFOA-NZD/SM-AS200-S 144F NR (72F G655+72F SM) (ABNT)</t>
  </si>
  <si>
    <t>CABLE OPTICO CFOA-NZD/SM-AS200-S 144F NR (72F G655+72F SM) (ABNT)</t>
  </si>
  <si>
    <t>CABO OPTICO CFOA-NZD/SM-AS200-S 144F TS NR (72F G655+72F SM) (ABNT)</t>
  </si>
  <si>
    <t>OPTICAL CABLE CFOA-NZD/SM-AS200-S 144F TS NR (72F G655+72F SM) (ABNT)</t>
  </si>
  <si>
    <t>CABLE OPTICO CFOA-NZD/SM-AS200-S 144F TS NR (72F G655+72F SM) (ABNT)</t>
  </si>
  <si>
    <t>CABO OPTICO CFOA-NZD/SM-AS200-S 144F TS RC (72F G655+72F SM) (ABNT)</t>
  </si>
  <si>
    <t>OPTICAL CABLE CFOA-NZD/SM-AS200-S 144F TS RC (72F G655+72F SM) (ABNT)</t>
  </si>
  <si>
    <t>CABLE OPTICO CFOA-NZD/SM-AS200-S 144F TS RC (72F G655+72F SM) (ABNT)</t>
  </si>
  <si>
    <t>CABO OPTICO CFOA-SM-DD-G 24F G-652D (ABNT)</t>
  </si>
  <si>
    <t>OPTICAL CABLE CFOA-SM-DD-G 24F G-652D (ABNT)</t>
  </si>
  <si>
    <t>CABLE OPTICO CFOA-SM-DD-G 24F G-652D (ABNT)</t>
  </si>
  <si>
    <t>CABO OPTICO CFOA-SM-DD-G 36F G-652D (ABNT)</t>
  </si>
  <si>
    <t>OPTICAL CABLE CFOA-SM-DD-G 36F G-652D (ABNT)</t>
  </si>
  <si>
    <t>CABLE OPTICO CFOA-SM-DD-G 36F G-652D (ABNT)</t>
  </si>
  <si>
    <t>CABO OPTICO CFOA-SM-DD-G 72F G-652D (ABNT)</t>
  </si>
  <si>
    <t>OPTICAL CABLE CFOA-SM-DD-G 72F G-652D (ABNT)</t>
  </si>
  <si>
    <t>CABLE OPTICO CFOA-SM-DD-G 72F G-652D (ABNT)</t>
  </si>
  <si>
    <t>CABO OPTICO CFOA-SM-DD-G 48F G-652D (ABNT)</t>
  </si>
  <si>
    <t>OPTICAL CABLE CFOA-SM-DD-G 48F G-652D (ABNT)</t>
  </si>
  <si>
    <t>CABLE OPTICO CFOA-SM-DD-G 48F G-652D (ABNT)</t>
  </si>
  <si>
    <t>CABO OPTICO CFOA-SM-DD-G 144F G-652D (ABNT)</t>
  </si>
  <si>
    <t>OPTICAL CABLE CFOA-SM-DD-G 144F G-652D (ABNT)</t>
  </si>
  <si>
    <t>CABLE OPTICO CFOA-SM-DD-G 144F G-652D (ABNT)</t>
  </si>
  <si>
    <t>CABO OPTICO CFOA-SM-DD-G 06F G-652D</t>
  </si>
  <si>
    <t>OPTICAL CABLE CFOA-SM-DD-G 06F G-652D</t>
  </si>
  <si>
    <t>CABLE OPTICO CFOA-SM-DD-G 06F G-652D</t>
  </si>
  <si>
    <t>CABO OPTICO CFOA-SM-DD-G 12F G-652D (ABNT CL)</t>
  </si>
  <si>
    <t>OPTICAL CABLE CFOA-SM-DD-G 12F G-652D (ABNT CL)</t>
  </si>
  <si>
    <t>CABLE OPTICO CFOA-SM-DD-G 12F G-652D (ABNT CL)</t>
  </si>
  <si>
    <t>CABO OPTICO CFOA-SM-DD-G 18F G-652D</t>
  </si>
  <si>
    <t>OPTICAL CABLE CFOA-SM-DD-G 18F G-652D</t>
  </si>
  <si>
    <t>CABLE OPTICO CFOA-SM-DD-G 18F G-652D</t>
  </si>
  <si>
    <t>CABO OPTICO CFOA-SM-DD-G 24F G-652D (ABNT CL)</t>
  </si>
  <si>
    <t>OPTICAL CABLE CFOA-SM-DD-G 24F G-652D (ABNT CL)</t>
  </si>
  <si>
    <t>CABLE OPTICO CFOA-SM-DD-G 24F G-652D (ABNT CL)</t>
  </si>
  <si>
    <t>CABO OPTICO CFOA-SM-DD-G 36F G-652D (ABNT CL)</t>
  </si>
  <si>
    <t>OPTICAL CABLE CFOA-SM-DD-G 36F G-652D (ABNT CL)</t>
  </si>
  <si>
    <t>CABLE OPTICO CFOA-SM-DD-G 36F G-652D (ABNT CL)</t>
  </si>
  <si>
    <t>CABO OPTICO CFOA-SM-DD-G 48F G-652D (ABNT CL)</t>
  </si>
  <si>
    <t>OPTICAL CABLE CFOA-SM-DD-G 48F G-652D (ABNT CL)</t>
  </si>
  <si>
    <t>CABLE OPTICO CFOA-SM-DD-G 48F G-652D (ABNT CL)</t>
  </si>
  <si>
    <t>CABO OPTICO CFOA-SM-DD-G 72F G-652D (ABNT CL)</t>
  </si>
  <si>
    <t>OPTICAL CABLE CFOA-SM-DD-G 72F G-652D (ABNT CL)</t>
  </si>
  <si>
    <t>CABLE OPTICO CFOA-SM-DD-G 72F G-652D (ABNT CL)</t>
  </si>
  <si>
    <t>CABO OPTICO CFOA-SM-DD-G 60F G-652D (ABNT CL)</t>
  </si>
  <si>
    <t>OPTICAL CABLE CFOA-SM-DD-G 60F G-652D (ABNT CL)</t>
  </si>
  <si>
    <t>CABLE OPTICO CFOA-SM-DD-G 60F G-652D (ABNT CL)</t>
  </si>
  <si>
    <t>CABO OPTICO CFOA-SM-DD-G 144F G-652D (ABNT CL)</t>
  </si>
  <si>
    <t>OPTICAL CABLE CFOA-SM-DD-G 144F G-652D (ABNT CL)</t>
  </si>
  <si>
    <t>CABLE OPTICO CFOA-SM-DD-G 144F G-652D (ABNT CL)</t>
  </si>
  <si>
    <t>CABO OPTICO CFOT-SM-UB 24F G-652D LSZH</t>
  </si>
  <si>
    <t>OPTICAL CABLE CFOT-SM-UB 24F G-652D LSZH</t>
  </si>
  <si>
    <t>CABLE OPTICO CFOT-SM-UB 24F G-652D LSZH</t>
  </si>
  <si>
    <t>CABO OPTICO CFOT-SM-UB 12F G-652D LSZH</t>
  </si>
  <si>
    <t>OPTICAL CABLE CFOT-SM-UB 12F G-652D LSZH</t>
  </si>
  <si>
    <t>CABLE OPTICO CFOT-SM-UB 12F G-652D LSZH</t>
  </si>
  <si>
    <t>CABO OPTICO CFOT-SM-UB 72F G-652D COG</t>
  </si>
  <si>
    <t>OPTICAL CABLE CFOT-SM-UB 72F G-652D COG</t>
  </si>
  <si>
    <t>CABLE OPTICO CFOT-SM-UB 72F G-652D COG</t>
  </si>
  <si>
    <t>CABO OPTICO CFOA-SM-DD-S 24F G-652D (ABNT)</t>
  </si>
  <si>
    <t>OPTICAL CABLE CFOA-SM-DD-S 24F G-652D (ABNT)</t>
  </si>
  <si>
    <t>CABLE OPTICO CFOA-SM-DD-S 24F G-652D (ABNT)</t>
  </si>
  <si>
    <t>CABO OPTICO CFOA-SM-DD-S 72F G-652D (ABNT)</t>
  </si>
  <si>
    <t>OPTICAL CABLE CFOA-SM-DD-S 72F G-652D (ABNT)</t>
  </si>
  <si>
    <t>CABLE OPTICO CFOA-SM-DD-S 72F G-652D (ABNT)</t>
  </si>
  <si>
    <t>CABO OPTICO CFOA-SM-DD-S 144F G-652D (ABNT)</t>
  </si>
  <si>
    <t>OPTICAL CABLE CFOA-SM-DD-S 144F G-652D (ABNT)</t>
  </si>
  <si>
    <t>CABLE OPTICO CFOA-SM-DD-S 144F G-652D (ABNT)</t>
  </si>
  <si>
    <t>CABO OPTICO CFOA-SM-DD-S 288F TS (G-652D)</t>
  </si>
  <si>
    <t>OPTICAL CABLE CFOA-SM-DD-S 288F TS (G-652D)</t>
  </si>
  <si>
    <t>CABLE OPTICO CFOA-SM-DD-S 288F TS (G-652D)</t>
  </si>
  <si>
    <t>CABO OPTICO CFOA-SM-DD-S 144F TS G-652D (ABNT CL)</t>
  </si>
  <si>
    <t>OPTICAL CABLE CFOA-SM-DD-S 144F TS G-652D (ABNT CL)</t>
  </si>
  <si>
    <t>CABLE OPTICO CFOA-SM-DD-S 144F TS G-652D (ABNT CL)</t>
  </si>
  <si>
    <t>CABO OPTICO CFOA-SM-DD-S 72F TS G-652D (ABNT CL)</t>
  </si>
  <si>
    <t>OPTICAL CABLE CFOA-SM-DD-S 72F TS G-652D (ABNT CL)</t>
  </si>
  <si>
    <t>CABLE OPTICO CFOA-SM-DD-S 72F TS G-652D (ABNT CL)</t>
  </si>
  <si>
    <t>CABO OPTICO CFOA-SM-DD-S 24F TS G-652D (ABNT CL)</t>
  </si>
  <si>
    <t>OPTICAL CABLE CFOA-SM-DD-S 24F TS G-652D (ABNT CL)</t>
  </si>
  <si>
    <t>CABLE OPTICO CFOA-SM-DD-S 24F TS G-652D (ABNT CL)</t>
  </si>
  <si>
    <t>CABO OPTICO CFOA-SM-DD-S 12F TS (G-652D)</t>
  </si>
  <si>
    <t>OPTICAL CABLE CFOA-SM-DD-S 12F TS (G-652D)</t>
  </si>
  <si>
    <t>CABLE OPTICO CFOA-SM-DD-S 12F TS (G-652D)</t>
  </si>
  <si>
    <t>CABO OPTICO CFOA-SM-DD-S 12F TS RC (G-652D)</t>
  </si>
  <si>
    <t>OPTICAL CABLE CFOA-SM-DD-S 12F TS RC (G-652D)</t>
  </si>
  <si>
    <t>CABLE OPTICO CFOA-SM-DD-S 12F TS RC (G-652D)</t>
  </si>
  <si>
    <t>CABO OPTICO CFOA-SM-DD-S 24F TS RC (G-652D)</t>
  </si>
  <si>
    <t>OPTICAL CABLE CFOA-SM-DD-S 24F TS RC (G-652D)</t>
  </si>
  <si>
    <t>CABLE OPTICO CFOA-SM-DD-S 24F TS RC (G-652D)</t>
  </si>
  <si>
    <t>CABO OPTICO CFOA-SM-DD-S 24F TS (G-652D)</t>
  </si>
  <si>
    <t>OPTICAL CABLE CFOA-SM-DD-S 24F TS (G-652D)</t>
  </si>
  <si>
    <t>CABLE OPTICO CFOA-SM-DD-S 24F TS (G-652D)</t>
  </si>
  <si>
    <t>CABO OPTICO CFOA-SM-DD-S 72F TS (G-652D)</t>
  </si>
  <si>
    <t>OPTICAL CABLE CFOA-SM-DD-S 72F TS (G-652D)</t>
  </si>
  <si>
    <t>CABLE OPTICO CFOA-SM-DD-S 72F TS (G-652D)</t>
  </si>
  <si>
    <t>CABO OPTICO CFOA-SM-DD-S 36F TS (G-652D)</t>
  </si>
  <si>
    <t>OPTICAL CABLE CFOA-SM-DD-S 36F TS (G-652D)</t>
  </si>
  <si>
    <t>CABLE OPTICO CFOA-SM-DD-S 36F TS (G-652D)</t>
  </si>
  <si>
    <t>CABO OPTICO CFOA-SM-DD-S 144F TS (G-652D)</t>
  </si>
  <si>
    <t>OPTICAL CABLE CFOA-SM-DD-S 144F TS (G-652D)</t>
  </si>
  <si>
    <t>CABLE OPTICO CFOA-SM-DD-S 144F TS (G-652D)</t>
  </si>
  <si>
    <t>CABO OPTICO CFOA-SM-DD-S 144F G-652D TS (CATV)</t>
  </si>
  <si>
    <t>OPTICAL CABLE CFOA-SM-DD-S 144F G-652D TS (CATV)</t>
  </si>
  <si>
    <t>CABLE OPTICO CFOA-SM-DD-S 144F G-652D TS (CATV)</t>
  </si>
  <si>
    <t>CABO OPTICO CFOA-SM-DD-S 72F G-652D TS (CATV)</t>
  </si>
  <si>
    <t>OPTICAL CABLE CFOA-SM-DD-S 72F G-652D TS (CATV)</t>
  </si>
  <si>
    <t>CABLE OPTICO CFOA-SM-DD-S 72F G-652D TS (CATV)</t>
  </si>
  <si>
    <t>ET2855</t>
  </si>
  <si>
    <t>CABO OPTICO CFOA-SM-DD-S 06F TS RC (G-652D)</t>
  </si>
  <si>
    <t>OPTICAL CABLE CFOA-SM-DD-S 06F TS RC (G-652D)</t>
  </si>
  <si>
    <t>CABLE OPTICO CFOA-SM-DD-S 06F TS RC (G-652D)</t>
  </si>
  <si>
    <t>CABO OPTICO CFOA-SM-DD-S 18F TS G-652D</t>
  </si>
  <si>
    <t>OPTICAL CABLE CFOA-SM-DD-S 18F TS G-652D</t>
  </si>
  <si>
    <t>CABLE OPTICO CFOA-SM-DD-S 18F TS G-652D</t>
  </si>
  <si>
    <t>CABO OPTICO CFOA-SM-DD-S 06F TS G-652D</t>
  </si>
  <si>
    <t>OPTICAL CABLE CFOA-SM-DD-S 06F TS G-652D</t>
  </si>
  <si>
    <t>CABLE OPTICO CFOA-SM-DD-S 06F TS G-652D</t>
  </si>
  <si>
    <t>CABO OPTICO CFOA-SM-DD-S 96F TS G-652D (ABNT CL)</t>
  </si>
  <si>
    <t>OPTICAL CABLE CFOA-SM-DD-S 96F TS G-652D (ABNT CL)</t>
  </si>
  <si>
    <t>CABLE OPTICO CFOA-SM-DD-S 96F TS G-652D (ABNT CL)</t>
  </si>
  <si>
    <t>CABO OPTICO CFOA-SM-DD-S 36F G-652D TS (CATV 6F/T)</t>
  </si>
  <si>
    <t>OPTICAL CABLE CFOA-SM-DD-S 36F G-652D TS (CATV 6F/T)</t>
  </si>
  <si>
    <t>CABLE OPTICO CFOA-SM-DD-S 36F G-652D TS (CATV 6F/T)</t>
  </si>
  <si>
    <t>CABO OPTICO CFOA-SM-DDR-G 96F G-652D (PFV)</t>
  </si>
  <si>
    <t>OPTICAL CABLE CFOA-SM-DDR-G 96F G-652D (PFV)</t>
  </si>
  <si>
    <t>CABLE OPTICO CFOA-SM-DDR-G 96F G-652D (PFV)</t>
  </si>
  <si>
    <t>CABO OPTICO CFOA-SM-DDR-G 48F G-652D (PFV)</t>
  </si>
  <si>
    <t>OPTICAL CABLE CFOA-SM-DDR-G 48F G-652D (PFV)</t>
  </si>
  <si>
    <t>CABLE OPTICO CFOA-SM-DDR-G 48F G-652D (PFV)</t>
  </si>
  <si>
    <t>CABO OPTICO CFOA-SM-DDR-S 04F G-652D (PFV) LSZH</t>
  </si>
  <si>
    <t>OPTICAL CABLE CFOA-SM-DDR-S 04F G-652D (PFV) LSZH</t>
  </si>
  <si>
    <t>CABLE OPTICO CFOA-SM-DDR-S 04F G-652D (PFV) LSZH</t>
  </si>
  <si>
    <t>CABO OPTICO CFOA-SM-DDR-S 12F G-652D (PFV) LSZH (4F/T) (CATV)</t>
  </si>
  <si>
    <t>OPTICAL CABLE CFOA-SM-DDR-S 12F G-652D (PFV) LSZH (4F/T) (CATV)</t>
  </si>
  <si>
    <t>CABLE OPTICO CFOA-SM-DDR-S 12F G-652D (PFV) LSZH (4F/T) (CATV)</t>
  </si>
  <si>
    <t>ET02784</t>
  </si>
  <si>
    <t>a0A6100000blntB</t>
  </si>
  <si>
    <t>CABO OPTICO CFOA-SM-DDR-S 36F G-652D (PFV) LSZH (4F/T) (CATV)</t>
  </si>
  <si>
    <t>OPTICAL CABLE CFOA-SM-DDR-S 36F G-652D (PFV) LSZH (4F/T) (CATV)</t>
  </si>
  <si>
    <t>CABLE OPTICO CFOA-SM-DDR-S 36F G-652D (PFV) LSZH (4F/T) (CATV)</t>
  </si>
  <si>
    <t>CABO OPTICO CFOA-SM-DDR-S 36F G-652D (PFV) LSZH</t>
  </si>
  <si>
    <t>OPTICAL CABLE CFOA-SM-DDR-S 36F G-652D (PFV) LSZH</t>
  </si>
  <si>
    <t>CABLE OPTICO CFOA-SM-DDR-S 36F G-652D (PFV) LSZH</t>
  </si>
  <si>
    <t>CABO OPTICO CFOA-SM-DDR-S 12F G-652D (PFV) LSZH</t>
  </si>
  <si>
    <t>OPTICAL CABLE CFOA-SM-DDR-S 12F G-652D (PFV) LSZH</t>
  </si>
  <si>
    <t>CABLE OPTICO CFOA-SM-DDR-S 12F G-652D (PFV) LSZH</t>
  </si>
  <si>
    <t>CABO OPTICO CFOA-SM-DDR-S 24F G-652D (PFV) LSZH (ABNT)</t>
  </si>
  <si>
    <t>OPTICAL CABLE CFOA-SM-DDR-S 24F G-652D (PFV) LSZH (ABNT)</t>
  </si>
  <si>
    <t>CABLE OPTICO CFOA-SM-DDR-S 24F G-652D (PFV) LSZH (ABNT)</t>
  </si>
  <si>
    <t>CABO OPTICO CFOA-SM-DDR-S 24F G-652D TS (PFV)</t>
  </si>
  <si>
    <t>OPTICAL CABLE CFOA-SM-DDR-S 24F G-652D TS (PFV)</t>
  </si>
  <si>
    <t>CABLE OPTICO CFOA-SM-DDR-S 24F G-652D TS (PFV)</t>
  </si>
  <si>
    <t>CABO OPTICO CFOA-SM-DDR-S 08F G-652D (PFV) LSZH</t>
  </si>
  <si>
    <t>OPTICAL CABLE CFOA-SM-DDR-S 08F G-652D (PFV) LSZH</t>
  </si>
  <si>
    <t>CABLE OPTICO CFOA-SM-DDR-S 08F G-652D (PFV) LSZH</t>
  </si>
  <si>
    <t>CABO OPTICO CFOA-SM-DDR-S 12F G-652D TS (PFV)</t>
  </si>
  <si>
    <t>OPTICAL CABLE CFOA-SM-DDR-S 12F G-652D TS (PFV)</t>
  </si>
  <si>
    <t>CABLE OPTICO CFOA-SM-DDR-S 12F G-652D TS (PFV)</t>
  </si>
  <si>
    <t>CABO OPTICO CFOA-SM-DDR-S 30F G-652D TS (PFV)</t>
  </si>
  <si>
    <t>OPTICAL CABLE CFOA-SM-DDR-S 30F G-652D TS (PFV)</t>
  </si>
  <si>
    <t>CABLE OPTICO CFOA-SM-DDR-S 30F G-652D TS (PFV)</t>
  </si>
  <si>
    <t>CABO OPTICO CFOA-SM-DDR-S 144F G-652D TS (PFV) LSZH</t>
  </si>
  <si>
    <t>OPTICAL CABLE CFOA-SM-DDR-S 144F G-652D TS (PFV) LSZH</t>
  </si>
  <si>
    <t>CABLE OPTICO CFOA-SM-DDR-S 144F G-652D TS (PFV) LSZH</t>
  </si>
  <si>
    <t>CABO OPTICO CFOA-SM-DDR-S 144F G-652D TS (PFV) LSZH (ABNT CL)</t>
  </si>
  <si>
    <t>OPTICAL CABLE CFOA-SM-DDR-S 144F G-652D TS (PFV) LSZH (ABNT CL)</t>
  </si>
  <si>
    <t>CABLE OPTICO CFOA-SM-DDR-S 144F G-652D TS (PFV) LSZH (ABNT CL)</t>
  </si>
  <si>
    <t>CABO OPTICO CFOA-SM-DDR-S 12F G-652D TS (PFV) (ABNT CL)</t>
  </si>
  <si>
    <t>OPTICAL CABLE CFOA-SM-DDR-S 12F G-652D TS (PFV) (ABNT CL)</t>
  </si>
  <si>
    <t>CABLE OPTICO CFOA-SM-DDR-S 12F G-652D TS (PFV) (ABNT CL)</t>
  </si>
  <si>
    <t>CABO OPTICO CFOA-SM-DDR-S 24F G-652D TS (PFV) LSZH (ABNT CL)</t>
  </si>
  <si>
    <t>OPTICAL CABLE CFOA-SM-DDR-S 24F G-652D TS (PFV) LSZH (ABNT CL)</t>
  </si>
  <si>
    <t>CABLE OPTICO CFOA-SM-DDR-S 24F G-652D TS (PFV) LSZH (ABNT CL)</t>
  </si>
  <si>
    <t>CABO OPTICO CFOA-SM-DDR-S 36F G-652D TS (PFV)</t>
  </si>
  <si>
    <t>OPTICAL CABLE CFOA-SM-DDR-S 36F G-652D TS (PFV)</t>
  </si>
  <si>
    <t>CABLE OPTICO CFOA-SM-DDR-S 36F G-652D TS (PFV)</t>
  </si>
  <si>
    <t>CABO OPTICO CFOA-SM-DDR-S 12F TS (PFV) LSZH G-652D</t>
  </si>
  <si>
    <t>OPTICAL CABLE CFOA-SM-DDR-S 12F TS (PFV) LSZH G-652D</t>
  </si>
  <si>
    <t>CABLE OPTICO CFOA-SM-DDR-S 12F TS (PFV) LSZH G-652D</t>
  </si>
  <si>
    <t>CABO OPTICO CFOA-SM-DD-S 288F G-652D (ABNT CL)</t>
  </si>
  <si>
    <t>OPTICAL CABLE CFOA-SM-DD-S 288F G-652D (ABNT CL)</t>
  </si>
  <si>
    <t>CABLE OPTICO CFOA-SM-DD-S 288F G-652D (ABNT CL)</t>
  </si>
  <si>
    <t>CABO OPTICO CFOA-SM-DD-G 144F G-652D (CATV)</t>
  </si>
  <si>
    <t>OPTICAL CABLE CFOA-SM-DD-G 144F G-652D (CATV)</t>
  </si>
  <si>
    <t>CABLE OPTICO CFOA-SM-DD-G 144F G-652D (CATV)</t>
  </si>
  <si>
    <t>CABO OPTICO CFOA-SM-DD-S 18F G-652D</t>
  </si>
  <si>
    <t>OPTICAL CABLE CFOA-SM-DD-S 18F G-652D</t>
  </si>
  <si>
    <t>CABLE OPTICO CFOA-SM-DD-S 18F G-652D</t>
  </si>
  <si>
    <t>CABO OPTICO CFOA-SM-DD-G 12F G-652D (CATV)</t>
  </si>
  <si>
    <t>OPTICAL CABLE CFOA-SM-DD-G 12F G-652D (CATV)</t>
  </si>
  <si>
    <t>CABLE OPTICO CFOA-SM-DD-G 12F G-652D (CATV)</t>
  </si>
  <si>
    <t>CABO OPTICO CFOA-SM-DD-G 12F G-652D (ABNT)</t>
  </si>
  <si>
    <t>OPTICAL CABLE CFOA-SM-DD-G 12F G-652D (ABNT)</t>
  </si>
  <si>
    <t>CABLE OPTICO CFOA-SM-DD-G 12F G-652D (ABNT)</t>
  </si>
  <si>
    <t>CABO OPTICO CFOA-SM-DD-G 04F G-652D</t>
  </si>
  <si>
    <t>OPTICAL CABLE CFOA-SM-DD-G 04F G-652D</t>
  </si>
  <si>
    <t>CABLE OPTICO CFOA-SM-DD-G 04F G-652D</t>
  </si>
  <si>
    <t>CABO OPTICO CFOA-SM-DD-S 06F G-652D RC</t>
  </si>
  <si>
    <t>OPTICAL CABLE CFOA-SM-DD-S 06F G-652D RC</t>
  </si>
  <si>
    <t>CABLE OPTICO CFOA-SM-DD-S 06F G-652D RC</t>
  </si>
  <si>
    <t>CABO OPTICO CFOA-SM-DD-S 12F G-652D RC (ABNT)</t>
  </si>
  <si>
    <t>OPTICAL CABLE CFOA-SM-DD-S 12F G-652D RC (ABNT)</t>
  </si>
  <si>
    <t>CABLE OPTICO CFOA-SM-DD-S 12F G-652D RC (ABNT)</t>
  </si>
  <si>
    <t>CABO OPTICO CFOA-SM-DD-S 24F G-652D RC (ABNT)</t>
  </si>
  <si>
    <t>OPTICAL CABLE CFOA-SM-DD-S 24F G-652D RC (ABNT)</t>
  </si>
  <si>
    <t>CABLE OPTICO CFOA-SM-DD-S 24F G-652D RC (ABNT)</t>
  </si>
  <si>
    <t>CABO OPTICO CFOA-SM-DD-S 48F G-652D RC (ABNT)</t>
  </si>
  <si>
    <t>OPTICAL CABLE CFOA-SM-DD-S 48F G-652D RC (ABNT)</t>
  </si>
  <si>
    <t>CABLE OPTICO CFOA-SM-DD-S 48F G-652D RC (ABNT)</t>
  </si>
  <si>
    <t>CABO OPTICO CFOA-SM-DD-G 36F G-652D (CATV)</t>
  </si>
  <si>
    <t>OPTICAL CABLE CFOA-SM-DD-G 36F G-652D (CATV)</t>
  </si>
  <si>
    <t>CABLE OPTICO CFOA-SM-DD-G 36F G-652D (CATV)</t>
  </si>
  <si>
    <t>CABO OPTICO CFOA-SM-DD-G 72F G-652D (CATV)</t>
  </si>
  <si>
    <t>OPTICAL CABLE CFOA-SM-DD-G 72F G-652D (CATV)</t>
  </si>
  <si>
    <t>CABLE OPTICO CFOA-SM-DD-G 72F G-652D (CATV)</t>
  </si>
  <si>
    <t>CABO OPTICO CFOA-SM-DD-S 288F G-652D TS (CATV)</t>
  </si>
  <si>
    <t>OPTICAL CABLE CFOA-SM-DD-S 288F G-652D TS (CATV)</t>
  </si>
  <si>
    <t>CABLE OPTICO CFOA-SM-DD-S 288F G-652D TS (CATV)</t>
  </si>
  <si>
    <t>CABO OPTICO CFOA-SM-DD-S 24F G-652D (ABNT CL)</t>
  </si>
  <si>
    <t>OPTICAL CABLE CFOA-SM-DD-S 24F G-652D (ABNT CL)</t>
  </si>
  <si>
    <t>CABLE OPTICO CFOA-SM-DD-S 24F G-652D (ABNT CL)</t>
  </si>
  <si>
    <t>CABO OPTICO CFOA-SM-DD-S 06F G-652D</t>
  </si>
  <si>
    <t>OPTICAL CABLE CFOA-SM-DD-S 06F G-652D</t>
  </si>
  <si>
    <t>CABLE OPTICO CFOA-SM-DD-S 06F G-652D</t>
  </si>
  <si>
    <t>CABO OPTICO CFOA-SM-DD-S 12F G-652D (ABNT CL)</t>
  </si>
  <si>
    <t>OPTICAL CABLE CFOA-SM-DD-S 12F G-652D (ABNT CL)</t>
  </si>
  <si>
    <t>CABLE OPTICO CFOA-SM-DD-S 12F G-652D (ABNT CL)</t>
  </si>
  <si>
    <t>CABO OPTICO CFOA-SM-DD-S 48F G-652D (ABNT CL)</t>
  </si>
  <si>
    <t>OPTICAL CABLE CFOA-SM-DD-S 48F G-652D (ABNT CL)</t>
  </si>
  <si>
    <t>CABLE OPTICO CFOA-SM-DD-S 48F G-652D (ABNT CL)</t>
  </si>
  <si>
    <t>CABO OPTICO CFOA-SM-DD-S 36F G-652D (ABNT CL)</t>
  </si>
  <si>
    <t>OPTICAL CABLE CFOA-SM-DD-S 36F G-652D (ABNT CL)</t>
  </si>
  <si>
    <t>CABLE OPTICO CFOA-SM-DD-S 36F G-652D (ABNT CL)</t>
  </si>
  <si>
    <t>CABO OPTICO CFOA-SM-DD-S 72F G-652D (ABNT CL)</t>
  </si>
  <si>
    <t>OPTICAL CABLE CFOA-SM-DD-S 72F G-652D (ABNT CL)</t>
  </si>
  <si>
    <t>CABLE OPTICO CFOA-SM-DD-S 72F G-652D (ABNT CL)</t>
  </si>
  <si>
    <t>CABO OPTICO CFOA-SM-DD-S 60F G-652D (ABNT CL)</t>
  </si>
  <si>
    <t>OPTICAL CABLE CFOA-SM-DD-S 60F G-652D (ABNT CL)</t>
  </si>
  <si>
    <t>CABLE OPTICO CFOA-SM-DD-S 60F G-652D (ABNT CL)</t>
  </si>
  <si>
    <t>CABO OPTICO CFOA-SM-DE-G 04F G-652D</t>
  </si>
  <si>
    <t>OPTICAL CABLE CFOA-SM-DE-G 04F G-652D</t>
  </si>
  <si>
    <t>CABLE OPTICO CFOA-SM-DE-G 04F G-652D</t>
  </si>
  <si>
    <t>CABO OPTICO CFOA-SM-DE-G 36F G-652D (ABNT CL)</t>
  </si>
  <si>
    <t>OPTICAL CABLE CFOA-SM-DE-G 36F G-652D (ABNT CL)</t>
  </si>
  <si>
    <t>CABLE OPTICO CFOA-SM-DE-G 36F G-652D (ABNT CL)</t>
  </si>
  <si>
    <t>CABO OPTICO CFOA-SM-DE-G 60F G-652D (ABNT CL)</t>
  </si>
  <si>
    <t>OPTICAL CABLE CFOA-SM-DE-G 60F G-652D (ABNT CL)</t>
  </si>
  <si>
    <t>CABLE OPTICO CFOA-SM-DE-G 60F G-652D (ABNT CL)</t>
  </si>
  <si>
    <t>CABO OPTICO CFOA-SM-ARD-G 12F G-652D</t>
  </si>
  <si>
    <t>OPTICAL CABLE CFOA-SM-ARD-G 12F G-652D</t>
  </si>
  <si>
    <t>CABLE OPTICO CFOA-SM-ARD-G 12F G-652D</t>
  </si>
  <si>
    <t>CABO OPTICO CFOA-SM-ARD-G 72F G-652D</t>
  </si>
  <si>
    <t>OPTICAL CABLE CFOA-SM-ARD-G 72F G-652D</t>
  </si>
  <si>
    <t>CABLE OPTICO CFOA-SM-ARD-G 72F G-652D</t>
  </si>
  <si>
    <t>CABO OPTICO CFOA-SM-ARD-G 96F G-652D</t>
  </si>
  <si>
    <t>OPTICAL CABLE CFOA-SM-ARD-G 96F G-652D</t>
  </si>
  <si>
    <t>CABLE OPTICO CFOA-SM-ARD-G 96F G-652D</t>
  </si>
  <si>
    <t>CABO OPTICO CFOA-SM-ARD-S 36F G-652D (ABNT CL)</t>
  </si>
  <si>
    <t>OPTICAL CABLE CFOA-SM-ARD-S 36F G-652D (ABNT CL)</t>
  </si>
  <si>
    <t>CABLE OPTICO CFOA-SM-ARD-S 36F G-652D (ABNT CL)</t>
  </si>
  <si>
    <t>CABO OPTICO CFOA-SM-DER-G (PFV) 04F G-652D</t>
  </si>
  <si>
    <t>OPTICAL CABLE CFOA-SM-DER-G (PFV) 04F G-652D</t>
  </si>
  <si>
    <t>CABLE OPTICO CFOA-SM-DER-G (PFV) 04F G-652D</t>
  </si>
  <si>
    <t>CABO OPTICO CFOA-SM-DE-G 144F G-652D (ABNT CL)</t>
  </si>
  <si>
    <t>OPTICAL CABLE CFOA-SM-DE-G 144F G-652D (ABNT CL)</t>
  </si>
  <si>
    <t>CABLE OPTICO CFOA-SM-DE-G 144F G-652D (ABNT CL)</t>
  </si>
  <si>
    <t>CABO OPTICO CFOA-SM-DER-G 24F G-652D (PFV)</t>
  </si>
  <si>
    <t>OPTICAL CABLE CFOA-SM-DER-G 24F G-652D (PFV)</t>
  </si>
  <si>
    <t>CABLE OPTICO CFOA-SM-DER-G 24F G-652D (PFV)</t>
  </si>
  <si>
    <t>CABO OPTICO CFOA-SM-DPE-G 18F G-652D (CCD)</t>
  </si>
  <si>
    <t>OPTICAL CABLE CFOA-SM-DPE-G 18F G-652D (CCD)</t>
  </si>
  <si>
    <t>CABLE OPTICO CFOA-SM-DPE-G 18F G-652D (CCD)</t>
  </si>
  <si>
    <t>CABO OPTICO CFOA-SM-DPE-G 36F G-652D (CCD) (ABNT CL)</t>
  </si>
  <si>
    <t>OPTICAL CABLE CFOA-SM-DPE-G 36F G-652D (CCD) (ABNT CL)</t>
  </si>
  <si>
    <t>CABLE OPTICO CFOA-SM-DPE-G 36F G-652D (CCD) (ABNT CL)</t>
  </si>
  <si>
    <t>CABO OPTICO CFOT-SM-UB 24F G-652D TS LSZH</t>
  </si>
  <si>
    <t>OPTICAL CABLE CFOT-SM-UB 24F G-652D TS LSZH</t>
  </si>
  <si>
    <t>CABLE OPTICO CFOT-SM-UB 24F G-652D TS LSZH</t>
  </si>
  <si>
    <t>CABO OPTICO CFOA-SM-AS120-RA 02F G-652D NR (CFOA-SM-ASU120-S 02F G-652D NR)</t>
  </si>
  <si>
    <t>OPTICAL CABLE CFOA-SM-AS120-RA 02F G-652D NR (CFOA-SM-ASU120-S 02F G-652D NR)</t>
  </si>
  <si>
    <t>CABLE OPTICO CFOA-SM-AS120-RA 02F G-652D NR (CFOA-SM-ASU120-S 02F G-652D NR)</t>
  </si>
  <si>
    <t>CABO OPTICO CFOA-SM-AS120-RA 12F G-652D NR (CFOA-SM-ASU120-S 12F NR)</t>
  </si>
  <si>
    <t>OPTICAL CABLE CFOA-SM-AS120-RA 12F G-652D NR (CFOA-SM-ASU120-S 12F NR)</t>
  </si>
  <si>
    <t>CABLE OPTICO CFOA-SM-AS120-RA 12F G-652D NR (CFOA-SM-ASU120-S 12F NR)</t>
  </si>
  <si>
    <t>CABO OPTICO CFOA-SM-AS80-G 12F G-652D NR (ABNT)</t>
  </si>
  <si>
    <t>OPTICAL CABLE CFOA-SM-AS80-G 12F G-652D NR (ABNT)</t>
  </si>
  <si>
    <t>CABLE OPTICO CFOA-SM-AS80-G 12F G-652D NR (ABNT)</t>
  </si>
  <si>
    <t>CABO OPTICO CFOA-SM-AS80-G 36F G-652D NR (ABNT)</t>
  </si>
  <si>
    <t>OPTICAL CABLE CFOA-SM-AS80-G 36F G-652D NR (ABNT)</t>
  </si>
  <si>
    <t>CABLE OPTICO CFOA-SM-AS80-G 36F G-652D NR (ABNT)</t>
  </si>
  <si>
    <t>CABO OPTICO CFOA-SM-AS80-G 72F G-652D NR (ABNT)</t>
  </si>
  <si>
    <t>OPTICAL CABLE CFOA-SM-AS80-G 72F G-652D NR (ABNT)</t>
  </si>
  <si>
    <t>CABLE OPTICO CFOA-SM-AS80-G 72F G-652D NR (ABNT)</t>
  </si>
  <si>
    <t>CABO OPTICO CFOA-SM-AS80-G 24F G-652D NR (ABNT)</t>
  </si>
  <si>
    <t>OPTICAL CABLE CFOA-SM-AS80-G 24F G-652D NR (ABNT)</t>
  </si>
  <si>
    <t>CABLE OPTICO CFOA-SM-AS80-G 24F G-652D NR (ABNT)</t>
  </si>
  <si>
    <t>CABO OPTICO CFOA-SM-AS120-RA 04F G-652D NR (CFOA-SM-ASU120-S 04F G-652D NR)</t>
  </si>
  <si>
    <t>OPTICAL CABLE CFOA-SM-AS120-RA 04F G-652D NR (CFOA-SM-ASU120-S 04F G-652D NR)</t>
  </si>
  <si>
    <t>CABLE OPTICO CFOA-SM-AS120-RA 04F G-652D NR (CFOA-SM-ASU120-S 04F G-652D NR)</t>
  </si>
  <si>
    <t>CABO OPTICO CFOA-SM-AS80-G 48F G-652D NR (ABNT)</t>
  </si>
  <si>
    <t>OPTICAL CABLE CFOA-SM-AS80-G 48F G-652D NR (ABNT)</t>
  </si>
  <si>
    <t>CABLE OPTICO CFOA-SM-AS80-G 48F G-652D NR (ABNT)</t>
  </si>
  <si>
    <t>CABO OPTICO CFOA-SM-AS80-G 96F G-652D NR (ABNT)</t>
  </si>
  <si>
    <t>OPTICAL CABLE CFOA-SM-AS80-G 96F G-652D NR (ABNT)</t>
  </si>
  <si>
    <t>CABLE OPTICO CFOA-SM-AS80-G 96F G-652D NR (ABNT)</t>
  </si>
  <si>
    <t>CABO OPTICO CFOA-SM-AS80-G 144F G-652D NR (ABNT)</t>
  </si>
  <si>
    <t>OPTICAL CABLE CFOA-SM-AS80-G 144F G-652D NR (ABNT)</t>
  </si>
  <si>
    <t>CABLE OPTICO CFOA-SM-AS80-G 144F G-652D NR (ABNT)</t>
  </si>
  <si>
    <t>CABO OPTICO CFOA-SM-AS120-G 72F G-652D NR (ABNT)</t>
  </si>
  <si>
    <t>OPTICAL CABLE CFOA-SM-AS120-G 72F G-652D NR (ABNT)</t>
  </si>
  <si>
    <t>CABLE OPTICO CFOA-SM-AS120-G 72F G-652D NR (ABNT)</t>
  </si>
  <si>
    <t>CABO OPTICO CFOA-SM-AS120-RA 06F G-652D NR (CFOA-SM-ASU120-S 06F NR)</t>
  </si>
  <si>
    <t>OPTICAL CABLE CFOA-SM-AS120-RA 06F G-652D NR (CFOA-SM-ASU120-S 06F NR)</t>
  </si>
  <si>
    <t>CABLE OPTICO CFOA-SM-AS120-RA 06F G-652D NR (CFOA-SM-ASU120-S 06F NR)</t>
  </si>
  <si>
    <t>CABO OPTICO CFOA-SM-AS120-RA 08F G-652D NR (CFOA-SM-ASU120-S 08F G-652D NR)</t>
  </si>
  <si>
    <t>OPTICAL CABLE CFOA-SM-AS120-RA 08F G-652D NR (CFOA-SM-ASU120-S 08F G-652D NR)</t>
  </si>
  <si>
    <t>CABLE OPTICO CFOA-SM-AS120-RA 08F G-652D NR (CFOA-SM-ASU120-S 08F G-652D NR)</t>
  </si>
  <si>
    <t>CABO OPTICO CFOA-SM-AS80-RA 12F G-652D NR (CFOA-SM-ASU80-S 12F NR)</t>
  </si>
  <si>
    <t>OPTICAL CABLE CFOA-SM-AS80-RA 12F G-652D NR (CFOA-SM-ASU80-S 12F NR)</t>
  </si>
  <si>
    <t>CABLE OPTICO CFOA-SM-AS80-RA 12F G-652D NR (CFOA-SM-ASU80-S 12F NR)</t>
  </si>
  <si>
    <t>CABO OPTICO CFOA-SM-AS80-RA 06F G-652D NR (CFOA-SM-ASU80-S 06F NR)</t>
  </si>
  <si>
    <t>OPTICAL CABLE CFOA-SM-AS80-RA 06F G-652D NR (CFOA-SM-ASU80-S 06F NR)</t>
  </si>
  <si>
    <t>CABLE OPTICO CFOA-SM-AS80-RA 06F G-652D NR (CFOA-SM-ASU80-S 06F NR)</t>
  </si>
  <si>
    <t>CABO OPTICO CFOA-SM-AS80-RA 02F G-652D NR (CFOA-SM-ASU80-S 02F G-652D NR)</t>
  </si>
  <si>
    <t>OPTICAL CABLE CFOA-SM-AS80-RA 02F G-652D NR (CFOA-SM-ASU80-S 02F G-652D NR)</t>
  </si>
  <si>
    <t>CABLE OPTICO CFOA-SM-AS80-RA 02F G-652D NR (CFOA-SM-ASU80-S 02F G-652D NR)</t>
  </si>
  <si>
    <t>CABO OPTICO CFOA-SM-AS80-RA 04F G-652D NR (CFOA-SM-ASU80-S 04F G-652D NR)</t>
  </si>
  <si>
    <t>OPTICAL CABLE CFOA-SM-AS80-RA 04F G-652D NR (CFOA-SM-ASU80-S 04F G-652D NR)</t>
  </si>
  <si>
    <t>CABLE OPTICO CFOA-SM-AS80-RA 04F G-652D NR (CFOA-SM-ASU80-S 04F G-652D NR)</t>
  </si>
  <si>
    <t>CABO OPTICO CFOA-SM-AS80-RA 08F G-652D NR (CFOA-SM-ASU80-S 08F G-652D NR)</t>
  </si>
  <si>
    <t>OPTICAL CABLE CFOA-SM-AS80-RA 08F G-652D NR (CFOA-SM-ASU80-S 08F G-652D NR)</t>
  </si>
  <si>
    <t>CABLE OPTICO CFOA-SM-AS80-RA 08F G-652D NR (CFOA-SM-ASU80-S 08F G-652D NR)</t>
  </si>
  <si>
    <t>CABO OPTICO CFOA-SM-AS80-G 24F G-652D NR (ABNT CL)</t>
  </si>
  <si>
    <t>OPTICAL CABLE CFOA-SM-AS80-G 24F G-652D NR (ABNT CL)</t>
  </si>
  <si>
    <t>CABLE OPTICO CFOA-SM-AS80-G 24F G-652D NR (ABNT CL)</t>
  </si>
  <si>
    <t>CABO OPTICO CFOA-SM-AS80-G 18F G-652D NR</t>
  </si>
  <si>
    <t>OPTICAL CABLE CFOA-SM-AS80-G 18F G-652D NR</t>
  </si>
  <si>
    <t>CABLE OPTICO CFOA-SM-AS80-G 18F G-652D NR</t>
  </si>
  <si>
    <t>CABO OPTICO CFOA-SM-AS80-G 36F G-652D NR (ABNT CL)</t>
  </si>
  <si>
    <t>OPTICAL CABLE CFOA-SM-AS80-G 36F G-652D NR (ABNT CL)</t>
  </si>
  <si>
    <t>CABLE OPTICO CFOA-SM-AS80-G 36F G-652D NR (ABNT CL)</t>
  </si>
  <si>
    <t>CABO OPTICO CFOA-SM-AS120-G 12F G-652D NR (ABNT CL)</t>
  </si>
  <si>
    <t>OPTICAL CABLE CFOA-SM-AS120-G 12F G-652D NR (ABNT CL)</t>
  </si>
  <si>
    <t>CABLE OPTICO CFOA-SM-AS120-G 12F G-652D NR (ABNT CL)</t>
  </si>
  <si>
    <t>CABO OPTICO CFOA-SM-AS120-G 18F G-652D NR</t>
  </si>
  <si>
    <t>OPTICAL CABLE CFOA-SM-AS120-G 18F G-652D NR</t>
  </si>
  <si>
    <t>CABLE OPTICO CFOA-SM-AS120-G 18F G-652D NR</t>
  </si>
  <si>
    <t>CABO OPTICO CFOA-SM-AS120-G 36F G-652D NR (ABNT CL)</t>
  </si>
  <si>
    <t>OPTICAL CABLE CFOA-SM-AS120-G 36F G-652D NR (ABNT CL)</t>
  </si>
  <si>
    <t>CABLE OPTICO CFOA-SM-AS120-G 36F G-652D NR (ABNT CL)</t>
  </si>
  <si>
    <t>CABO OPTICO CFOA-SM-AS200-G 06F G-652D NR</t>
  </si>
  <si>
    <t>OPTICAL CABLE CFOA-SM-AS200-G 06F G-652D NR</t>
  </si>
  <si>
    <t>CABLE OPTICO CFOA-SM-AS200-G 06F G-652D NR</t>
  </si>
  <si>
    <t>CABO OPTICO CFOA-SM-AS200-G 12F G-652D NR (ABNT CL)</t>
  </si>
  <si>
    <t>OPTICAL CABLE CFOA-SM-AS200-G 12F G-652D NR (ABNT CL)</t>
  </si>
  <si>
    <t>CABLE OPTICO CFOA-SM-AS200-G 12F G-652D NR (ABNT CL)</t>
  </si>
  <si>
    <t>CABO OPTICO CFOA-SM-AS200-G 18F G-652D NR</t>
  </si>
  <si>
    <t>OPTICAL CABLE CFOA-SM-AS200-G 18F G-652D NR</t>
  </si>
  <si>
    <t>CABLE OPTICO CFOA-SM-AS200-G 18F G-652D NR</t>
  </si>
  <si>
    <t>CABO OPTICO CFOA-SM-AS200-G 24F G-652D NR (ABNT CL)</t>
  </si>
  <si>
    <t>OPTICAL CABLE CFOA-SM-AS200-G 24F G-652D NR (ABNT CL)</t>
  </si>
  <si>
    <t>CABLE OPTICO CFOA-SM-AS200-G 24F G-652D NR (ABNT CL)</t>
  </si>
  <si>
    <t>CABO OPTICO CFOA-SM-AS200-G 36F G-652D NR (ABNT CL)</t>
  </si>
  <si>
    <t>OPTICAL CABLE CFOA-SM-AS200-G 36F G-652D NR (ABNT CL)</t>
  </si>
  <si>
    <t>CABLE OPTICO CFOA-SM-AS200-G 36F G-652D NR (ABNT CL)</t>
  </si>
  <si>
    <t>CABO OPTICO CFOA-SM-AS200-G 72F G-652D NR (ABNT CL)</t>
  </si>
  <si>
    <t>OPTICAL CABLE CFOA-SM-AS200-G 72F G-652D NR (ABNT CL)</t>
  </si>
  <si>
    <t>CABLE OPTICO CFOA-SM-AS200-G 72F G-652D NR (ABNT CL)</t>
  </si>
  <si>
    <t>CABO OPTICO CFOA-SM-AS120-RA 06F G-652D RC (CFOA-SM-ASU120-S 06F G-652D RC)</t>
  </si>
  <si>
    <t>OPTICAL CABLE CFOA-SM-AS120-RA 06F G-652D RC (CFOA-SM-ASU120-S 06F G-652D RC)</t>
  </si>
  <si>
    <t>CABLE OPTICO CFOA-SM-AS120-RA 06F G-652D RC (CFOA-SM-ASU120-S 06F G-652D RC)</t>
  </si>
  <si>
    <t>CABO OPTICO CFOA-SM-AS120-RA 24F G-652D NR (CFOA-SM-ASU120-S 24F G-652D NR)</t>
  </si>
  <si>
    <t>OPTICAL CABLE CFOA-SM-AS120-RA 24F G-652D NR (CFOA-SM-ASU120-S 24F G-652D NR)</t>
  </si>
  <si>
    <t>CABLE OPTICO CFOA-SM-AS120-RA 24F G-652D NR (CFOA-SM-ASU120-S 24F G-652D NR)</t>
  </si>
  <si>
    <t>CABO OPTICO CFOA-SM-AS80-RA 06F G-652D NR</t>
  </si>
  <si>
    <t>CABLE OPTICO CFOA-SM-AS80-RA 06F G-652D NR</t>
  </si>
  <si>
    <t>CABO OPTICO DROP FIG.8 FTTH SM G-652D 02F COG PR - BOBINA 500M</t>
  </si>
  <si>
    <t>OPTICAL CABLE DROP FIG.8 FTTH SM G-652D 02F COG PR - BOBINA 500M</t>
  </si>
  <si>
    <t>CABLE OPTICO DROP FIG.8 FTTH SM G-652D 02F COG PR - BOBINA 500M</t>
  </si>
  <si>
    <t>CABO OPTICO DROP FIG.8 FTTH SM G-652D 10F COG PR</t>
  </si>
  <si>
    <t>OPTICAL CABLE DROP FIG.8 FTTH SM G-652D 10F COG PR</t>
  </si>
  <si>
    <t>CABLE OPTICO DROP FIG.8 FTTH SM G-652D 10F COG PR</t>
  </si>
  <si>
    <t>CABO OPTICO DROP FIG.8 FTTH SM 01F G-652D COG CZ</t>
  </si>
  <si>
    <t>OPTICAL CABLE DROP FIG.8 FTTH SM 01F G-652D COG CZ</t>
  </si>
  <si>
    <t>CABLE OPTICO DROP FIG.8 FTTH SM 01F G-652D COG CZ</t>
  </si>
  <si>
    <t>CABO OPTICO DROP FIG.8 FTTH SM 06F G-652D COG PR (0452-0149-9)</t>
  </si>
  <si>
    <t>OPTICAL CABLE DROP FIG.8 FTTH SM 06F G-652D COG PR (0452-0149-9)</t>
  </si>
  <si>
    <t>CABLE OPTICO DROP FIG.8 FTTH SM 06F G-652D COG PR (0452-0149-9)</t>
  </si>
  <si>
    <t>CABO OPTICO DROP FIG.8 FTTH SM 12F G-652D COG PR (0452-0148-8)</t>
  </si>
  <si>
    <t>OPTICAL CABLE DROP FIG.8 FTTH SM 12F G-652D COG PR (0452-0148-8)</t>
  </si>
  <si>
    <t>CABLE OPTICO DROP FIG.8 FTTH SM 12F G-652D COG PR (0452-0148-8)</t>
  </si>
  <si>
    <t>CABO OPTICO  CFOA-SM-AS80-MINI-RA 08F G-652D NR</t>
  </si>
  <si>
    <t>OPTICAL CABLE  CFOA-SM-AS80-MINI-RA 08F G-652D NR</t>
  </si>
  <si>
    <t>CABLE OPTICO  CFOA-SM-AS80-MINI-RA 08F G-652D NR</t>
  </si>
  <si>
    <t>ET03442</t>
  </si>
  <si>
    <t>a0A6100000blo0r</t>
  </si>
  <si>
    <t>CABO OPTICO CFOA-SM-AS120-S 18F G-652D NR</t>
  </si>
  <si>
    <t>OPTICAL CABLE CFOA-SM-AS120-S 18F G-652D NR</t>
  </si>
  <si>
    <t>CABLE OPTICO CFOA-SM-AS120-S 18F G-652D NR</t>
  </si>
  <si>
    <t>CABO OPTICO CFOA-SM-AS80-S 12F G-652D NR (ABNT)</t>
  </si>
  <si>
    <t>OPTICAL CABLE CFOA-SM-AS80-S 12F G-652D NR (ABNT)</t>
  </si>
  <si>
    <t>CABLE OPTICO CFOA-SM-AS80-S 12F G-652D NR (ABNT)</t>
  </si>
  <si>
    <t>CABO OPTICO CFOA-SM-AS80-S 24F G-652D NR (ABNT)</t>
  </si>
  <si>
    <t>OPTICAL CABLE CFOA-SM-AS80-S 24F G-652D NR (ABNT)</t>
  </si>
  <si>
    <t>CABLE OPTICO CFOA-SM-AS80-S 24F G-652D NR (ABNT)</t>
  </si>
  <si>
    <t>CABO OPTICO CFOA-SM-AS80-S 72F G-652D NR (ABNT)</t>
  </si>
  <si>
    <t>OPTICAL CABLE CFOA-SM-AS80-S 72F G-652D NR (ABNT)</t>
  </si>
  <si>
    <t>CABLE OPTICO CFOA-SM-AS80-S 72F G-652D NR (ABNT)</t>
  </si>
  <si>
    <t>CABO OPTICO CFOA-SM-AS80-S 36F G-652D NR (ABNT)</t>
  </si>
  <si>
    <t>OPTICAL CABLE CFOA-SM-AS80-S 36F G-652D NR (ABNT)</t>
  </si>
  <si>
    <t>CABLE OPTICO CFOA-SM-AS80-S 36F G-652D NR (ABNT)</t>
  </si>
  <si>
    <t>CABO OPTICO CFOA-SM-AS80-S 48F G-652D NR (ABNT)</t>
  </si>
  <si>
    <t>OPTICAL CABLE CFOA-SM-AS80-S 48F G-652D NR (ABNT)</t>
  </si>
  <si>
    <t>CABLE OPTICO CFOA-SM-AS80-S 48F G-652D NR (ABNT)</t>
  </si>
  <si>
    <t>CABO OPTICO CFOA-SM-AS80-S 96F G-652D NR (ABNT)</t>
  </si>
  <si>
    <t>OPTICAL CABLE CFOA-SM-AS80-S 96F G-652D NR (ABNT)</t>
  </si>
  <si>
    <t>CABLE OPTICO CFOA-SM-AS80-S 96F G-652D NR (ABNT)</t>
  </si>
  <si>
    <t>CABO OPTICO CFOA-SM-AS80-S 144F G-652D NR (ABNT)</t>
  </si>
  <si>
    <t>OPTICAL CABLE CFOA-SM-AS80-S 144F G-652D NR (ABNT)</t>
  </si>
  <si>
    <t>CABLE OPTICO CFOA-SM-AS80-S 144F G-652D NR (ABNT)</t>
  </si>
  <si>
    <t>CABO OPTICO CFOA-SM-AS120-S 48F G-652D NR (ABNT)</t>
  </si>
  <si>
    <t>OPTICAL CABLE CFOA-SM-AS120-S 48F G-652D NR (ABNT)</t>
  </si>
  <si>
    <t>CABLE OPTICO CFOA-SM-AS120-S 48F G-652D NR (ABNT)</t>
  </si>
  <si>
    <t>CABO OPTICO CFOA-SM-AS80-S 06F G-652D NR</t>
  </si>
  <si>
    <t>OPTICAL CABLE CFOA-SM-AS80-S 06F G-652D NR</t>
  </si>
  <si>
    <t>CABLE OPTICO CFOA-SM-AS80-S 06F G-652D NR</t>
  </si>
  <si>
    <t>CABO OPTICO CFOA-SM-AS80-S 36F G-652D NR CT</t>
  </si>
  <si>
    <t>OPTICAL CABLE CFOA-SM-AS80-S 36F G-652D NR CT</t>
  </si>
  <si>
    <t>CABLE OPTICO CFOA-SM-AS80-S 36F G-652D NR CT</t>
  </si>
  <si>
    <t>ET02558</t>
  </si>
  <si>
    <t>a0A6100000blnqK</t>
  </si>
  <si>
    <t>CABO OPTICO CFOA-SM-AS80 MINI-RA 12F G-652D NR (DROP OPTICO ASU RA)</t>
  </si>
  <si>
    <t>OPTICAL CABLE CFOA-SM-AS80 MINI-RA 12F G-652D NR (DROP OPTICO ASU RA)</t>
  </si>
  <si>
    <t>CABLE OPTICO CFOA-SM-AS80 MINI-RA 12F G-652D NR (DROP OPTICO ASU RA)</t>
  </si>
  <si>
    <t>CABO OPTICO CFOA-SM-AS80-G 72F G-652D NR (CATV 12F/T)</t>
  </si>
  <si>
    <t>OPTICAL CABLE CFOA-SM-AS80-G 72F G-652D NR (CATV 12F/T)</t>
  </si>
  <si>
    <t>CABLE OPTICO CFOA-SM-AS80-G 72F G-652D NR (CATV 12F/T)</t>
  </si>
  <si>
    <t>CABO OPTICO CFOA-SM-AS200-G 12F G-652D RC (ABNT)</t>
  </si>
  <si>
    <t>OPTICAL CABLE CFOA-SM-AS200-G 12F G-652D RC (ABNT)</t>
  </si>
  <si>
    <t>CABLE OPTICO CFOA-SM-AS200-G 12F G-652D RC (ABNT)</t>
  </si>
  <si>
    <t>CABO OPTICO CFOA-SM-AS80-G 36F G-652D NR (CATV 6F/T)</t>
  </si>
  <si>
    <t>OPTICAL CABLE CFOA-SM-AS80-G 36F G-652D NR (CATV 6F/T)</t>
  </si>
  <si>
    <t>CABLE OPTICO CFOA-SM-AS80-G 36F G-652D NR (CATV 6F/T)</t>
  </si>
  <si>
    <t>CABO OPTICO CFOA-SM-AS80-G 144F G-652D NR (CATV 12F/T)</t>
  </si>
  <si>
    <t>OPTICAL CABLE CFOA-SM-AS80-G 144F G-652D NR (CATV 12F/T)</t>
  </si>
  <si>
    <t>CABLE OPTICO CFOA-SM-AS80-G 144F G-652D NR (CATV 12F/T)</t>
  </si>
  <si>
    <t>CABO OPTICO CFOA-SM-AS120-S 12F G-652D NR (ABNT)</t>
  </si>
  <si>
    <t>OPTICAL CABLE CFOA-SM-AS120-S 12F G-652D NR (ABNT)</t>
  </si>
  <si>
    <t>CABLE OPTICO CFOA-SM-AS120-S 12F G-652D NR (ABNT)</t>
  </si>
  <si>
    <t>CABO OPTICO CFOA-SM-AS120-S 24F G-652D NR (ABNT)</t>
  </si>
  <si>
    <t>OPTICAL CABLE CFOA-SM-AS120-S 24F G-652D NR (ABNT)</t>
  </si>
  <si>
    <t>CABLE OPTICO CFOA-SM-AS120-S 24F G-652D NR (ABNT)</t>
  </si>
  <si>
    <t>CABO OPTICO CFOA-SM-AS120-S 36F G-652D NR (ABNT)</t>
  </si>
  <si>
    <t>OPTICAL CABLE CFOA-SM-AS120-S 36F G-652D NR (ABNT)</t>
  </si>
  <si>
    <t>CABLE OPTICO CFOA-SM-AS120-S 36F G-652D NR (ABNT)</t>
  </si>
  <si>
    <t>CABO OPTICO CFOA-SM-AS80-S 08F G-652D NR (ABNT)</t>
  </si>
  <si>
    <t>OPTICAL CABLE CFOA-SM-AS80-S 08F G-652D NR (ABNT)</t>
  </si>
  <si>
    <t>CABLE OPTICO CFOA-SM-AS80-S 08F G-652D NR (ABNT)</t>
  </si>
  <si>
    <t>CABO OPTICO CFOA-SM-AS80-S 60F G-652D NR (ABNT)</t>
  </si>
  <si>
    <t>OPTICAL CABLE CFOA-SM-AS80-S 60F G-652D NR (ABNT)</t>
  </si>
  <si>
    <t>CABLE OPTICO CFOA-SM-AS80-S 60F G-652D NR (ABNT)</t>
  </si>
  <si>
    <t>CABO OPTICO CFOA-SM-AS80 MINI-RA 04F G-652D NR</t>
  </si>
  <si>
    <t>OPTICAL CABLE CFOA-SM-AS80 MINI-RA 04F G-652D NR</t>
  </si>
  <si>
    <t>CABLE OPTICO CFOA-SM-AS80 MINI-RA 04F G-652D NR</t>
  </si>
  <si>
    <t>CABO OPTICO CFOA-SM-AS80-S 36F G-652D NR CT (ABNT CL)</t>
  </si>
  <si>
    <t>OPTICAL CABLE CFOA-SM-AS80-S 36F G-652D NR CT (ABNT CL)</t>
  </si>
  <si>
    <t>CABLE OPTICO CFOA-SM-AS80-S 36F G-652D NR CT (ABNT CL)</t>
  </si>
  <si>
    <t>CABO OPTICO CFOA-SM-AS80-S 12F G-652D RC (ABNT)</t>
  </si>
  <si>
    <t>OPTICAL CABLE CFOA-SM-AS80-S 12F G-652D RC (ABNT)</t>
  </si>
  <si>
    <t>CABLE OPTICO CFOA-SM-AS80-S 12F G-652D RC (ABNT)</t>
  </si>
  <si>
    <t>CABO OPTICO CFOA-SM-AS80-S 24F G-652D RC (ABNT)</t>
  </si>
  <si>
    <t>OPTICAL CABLE CFOA-SM-AS80-S 24F G-652D RC (ABNT)</t>
  </si>
  <si>
    <t>CABLE OPTICO CFOA-SM-AS80-S 24F G-652D RC (ABNT)</t>
  </si>
  <si>
    <t>CABO OPTICO CFOA-SM-AS200-S 12F G-652D NR (ABNT CL)</t>
  </si>
  <si>
    <t>OPTICAL CABLE CFOA-SM-AS200-S 12F G-652D NR (ABNT CL)</t>
  </si>
  <si>
    <t>CABLE OPTICO CFOA-SM-AS200-S 12F G-652D NR (ABNT CL)</t>
  </si>
  <si>
    <t>CABO OPTICO CFOA-SM-AS200-S 06F G-652D NR</t>
  </si>
  <si>
    <t>OPTICAL CABLE CFOA-SM-AS200-S 06F G-652D NR</t>
  </si>
  <si>
    <t>CABLE OPTICO CFOA-SM-AS200-S 06F G-652D NR</t>
  </si>
  <si>
    <t>CABO OPTICO CFOA-SM-AS120-S 12F G-652D NR (ABNT CL)</t>
  </si>
  <si>
    <t>OPTICAL CABLE CFOA-SM-AS120-S 12F G-652D NR (ABNT CL)</t>
  </si>
  <si>
    <t>CABLE OPTICO CFOA-SM-AS120-S 12F G-652D NR (ABNT CL)</t>
  </si>
  <si>
    <t>CABO OPTICO CFOA-SM-AS120-S 24F G-652D NR (ABNT CL)</t>
  </si>
  <si>
    <t>OPTICAL CABLE CFOA-SM-AS120-S 24F G-652D NR (ABNT CL)</t>
  </si>
  <si>
    <t>CABLE OPTICO CFOA-SM-AS120-S 24F G-652D NR (ABNT CL)</t>
  </si>
  <si>
    <t>CABO OPTICO CFOA-SM-AS200-S 36F G-652D NR (ABNT CL)</t>
  </si>
  <si>
    <t>OPTICAL CABLE CFOA-SM-AS200-S 36F G-652D NR (ABNT CL)</t>
  </si>
  <si>
    <t>CABLE OPTICO CFOA-SM-AS200-S 36F G-652D NR (ABNT CL)</t>
  </si>
  <si>
    <t>CABO OPTICO CFOA-SM-AS200-S 18F G-652D NR</t>
  </si>
  <si>
    <t>OPTICAL CABLE CFOA-SM-AS200-S 18F G-652D NR</t>
  </si>
  <si>
    <t>CABLE OPTICO CFOA-SM-AS200-S 18F G-652D NR</t>
  </si>
  <si>
    <t>CABO OPTICO CFOA-SM-AS120-S 36F G-652D NR (ABNT CL)</t>
  </si>
  <si>
    <t>OPTICAL CABLE CFOA-SM-AS120-S 36F G-652D NR (ABNT CL)</t>
  </si>
  <si>
    <t>CABLE OPTICO CFOA-SM-AS120-S 36F G-652D NR (ABNT CL)</t>
  </si>
  <si>
    <t>CABO OPTICO CFOA-SM-AS200-S 24F G-652D NR (ABNT CL)</t>
  </si>
  <si>
    <t>OPTICAL CABLE CFOA-SM-AS200-S 24F G-652D NR (ABNT CL)</t>
  </si>
  <si>
    <t>CABLE OPTICO CFOA-SM-AS200-S 24F G-652D NR (ABNT CL)</t>
  </si>
  <si>
    <t>CABO OPTICO CFOA-SM-AS120-S 06F G-652D NR</t>
  </si>
  <si>
    <t>OPTICAL CABLE CFOA-SM-AS120-S 06F G-652D NR</t>
  </si>
  <si>
    <t>CABLE OPTICO CFOA-SM-AS120-S 06F G-652D NR</t>
  </si>
  <si>
    <t>CABO OPTICO CFOA-SM-AS80-S 24F G-652D NR (ABNT CL)</t>
  </si>
  <si>
    <t>OPTICAL CABLE CFOA-SM-AS80-S 24F G-652D NR (ABNT CL)</t>
  </si>
  <si>
    <t>CABLE OPTICO CFOA-SM-AS80-S 24F G-652D NR (ABNT CL)</t>
  </si>
  <si>
    <t>CABO OPTICO CFOA-SM-AS80-S 36F G-652D NR (ABNT CL)</t>
  </si>
  <si>
    <t>OPTICAL CABLE CFOA-SM-AS80-S 36F G-652D NR (ABNT CL)</t>
  </si>
  <si>
    <t>CABLE OPTICO CFOA-SM-AS80-S 36F G-652D NR (ABNT CL)</t>
  </si>
  <si>
    <t>CABO OPTICO CFOA-SM-AS200-S 72F G-652D NR (ABNT CL)</t>
  </si>
  <si>
    <t>OPTICAL CABLE CFOA-SM-AS200-S 72F G-652D NR (ABNT CL)</t>
  </si>
  <si>
    <t>CABLE OPTICO CFOA-SM-AS200-S 72F G-652D NR (ABNT CL)</t>
  </si>
  <si>
    <t>CABO OPTICO CFOA-SM-AS120-S 72F G-652D NR (ABNT CL)</t>
  </si>
  <si>
    <t>OPTICAL CABLE CFOA-SM-AS120-S 72F G-652D NR (ABNT CL)</t>
  </si>
  <si>
    <t>CABLE OPTICO CFOA-SM-AS120-S 72F G-652D NR (ABNT CL)</t>
  </si>
  <si>
    <t>CABO OPTICO CFOA-SM-AS200-S 04F G-652D NR</t>
  </si>
  <si>
    <t>OPTICAL CABLE CFOA-SM-AS200-S 04F G-652D NR</t>
  </si>
  <si>
    <t>CABLE OPTICO CFOA-SM-AS200-S 04F G-652D NR</t>
  </si>
  <si>
    <t>CABO OPTICO CFOA-SM-AS200-S 24F G-652D NR (ABNT)</t>
  </si>
  <si>
    <t>OPTICAL CABLE CFOA-SM-AS200-S 24F G-652D NR (ABNT)</t>
  </si>
  <si>
    <t>CABLE OPTICO CFOA-SM-AS200-S 24F G-652D NR (ABNT)</t>
  </si>
  <si>
    <t>CABO OPTICO CFOA-SM-AS80-S 02F G-652D RC</t>
  </si>
  <si>
    <t>OPTICAL CABLE CFOA-SM-AS80-S 02F G-652D RC</t>
  </si>
  <si>
    <t>CABLE OPTICO CFOA-SM-AS80-S 02F G-652D RC</t>
  </si>
  <si>
    <t>CABO OPTICO CFOA-SM-AS80-MINI-RA 08F G-652D NR</t>
  </si>
  <si>
    <t>OPTICAL CABLE CFOA-SM-AS80-MINI-RA 08F G-652D NR</t>
  </si>
  <si>
    <t>CABLE OPTICO CFOA-SM-AS80-MINI-RA 08F G-652D NR</t>
  </si>
  <si>
    <t>ET03517</t>
  </si>
  <si>
    <t>a0A6100000blo1k</t>
  </si>
  <si>
    <t>CABO OPTICO CFOA-SM-AS200-S 144F TS RC (G-652D)</t>
  </si>
  <si>
    <t>OPTICAL CABLE CFOA-SM-AS200-S 144F TS RC (G-652D)</t>
  </si>
  <si>
    <t>CABLE OPTICO CFOA-SM-AS200-S 144F TS RC (G-652D)</t>
  </si>
  <si>
    <t>CABO OPTICO CFOA-SM-AS80-S 36F TS RC (G-652D)</t>
  </si>
  <si>
    <t>OPTICAL CABLE CFOA-SM-AS80-S 36F TS RC (G-652D)</t>
  </si>
  <si>
    <t>CABLE OPTICO CFOA-SM-AS80-S 36F TS RC (G-652D)</t>
  </si>
  <si>
    <t>CABO OPTICO CFOA-SM-AS120-S 36F TS RC (G-652D)</t>
  </si>
  <si>
    <t>OPTICAL CABLE CFOA-SM-AS120-S 36F TS RC (G-652D)</t>
  </si>
  <si>
    <t>CABLE OPTICO CFOA-SM-AS120-S 36F TS RC (G-652D)</t>
  </si>
  <si>
    <t>CABO OPTICO CFOA-SM-AS200-S 144F TS NR (G-652D)</t>
  </si>
  <si>
    <t>OPTICAL CABLE CFOA-SM-AS200-S 144F TS NR (G-652D)</t>
  </si>
  <si>
    <t>CABLE OPTICO CFOA-SM-AS200-S 144F TS NR (G-652D)</t>
  </si>
  <si>
    <t>CABO OPTICO CFOA-SM-AS80-S 12F TS NR (G-652D)</t>
  </si>
  <si>
    <t>OPTICAL CABLE CFOA-SM-AS80-S 12F TS NR (G-652D)</t>
  </si>
  <si>
    <t>CABLE OPTICO CFOA-SM-AS80-S 12F TS NR (G-652D)</t>
  </si>
  <si>
    <t>CABO OPTICO CFOA-SM-AS80-S 24F TS NR (G-652D)</t>
  </si>
  <si>
    <t>OPTICAL CABLE CFOA-SM-AS80-S 24F TS NR (G-652D)</t>
  </si>
  <si>
    <t>CABLE OPTICO CFOA-SM-AS80-S 24F TS NR (G-652D)</t>
  </si>
  <si>
    <t>CABO OPTICO CFOA-SM-AS80-S 36F TS NR (G-652D)</t>
  </si>
  <si>
    <t>OPTICAL CABLE CFOA-SM-AS80-S 36F TS NR (G-652D)</t>
  </si>
  <si>
    <t>CABLE OPTICO CFOA-SM-AS80-S 36F TS NR (G-652D)</t>
  </si>
  <si>
    <t>CABO OPTICO CFOA-SM-AS80-S 48F TS RC (G-652D)</t>
  </si>
  <si>
    <t>OPTICAL CABLE CFOA-SM-AS80-S 48F TS RC (G-652D)</t>
  </si>
  <si>
    <t>CABLE OPTICO CFOA-SM-AS80-S 48F TS RC (G-652D)</t>
  </si>
  <si>
    <t>CABO OPTICO CFOA-SM-AS80-S 48F TS NR (G-652D)</t>
  </si>
  <si>
    <t>OPTICAL CABLE CFOA-SM-AS80-S 48F TS NR (G-652D)</t>
  </si>
  <si>
    <t>CABLE OPTICO CFOA-SM-AS80-S 48F TS NR (G-652D)</t>
  </si>
  <si>
    <t>CABO OPTICO CFOA-SM-AS80-S 72F TS NR (G-652D)</t>
  </si>
  <si>
    <t>OPTICAL CABLE CFOA-SM-AS80-S 72F TS NR (G-652D)</t>
  </si>
  <si>
    <t>CABLE OPTICO CFOA-SM-AS80-S 72F TS NR (G-652D)</t>
  </si>
  <si>
    <t>CABO OPTICO CFOA-SM-AS80-S 36F G-652D TS NR (CATV 6F/T)</t>
  </si>
  <si>
    <t>OPTICAL CABLE CFOA-SM-AS80-S 36F G-652D TS NR (CATV 6F/T)</t>
  </si>
  <si>
    <t>CABLE OPTICO CFOA-SM-AS80-S 36F G-652D TS NR (CATV 6F/T)</t>
  </si>
  <si>
    <t>CABO OPTICO CFOA-SM-AS200-S 48F TS NR (G-652D)</t>
  </si>
  <si>
    <t>OPTICAL CABLE CFOA-SM-AS200-S 48F TS NR (G-652D)</t>
  </si>
  <si>
    <t>CABLE OPTICO CFOA-SM-AS200-S 48F TS NR (G-652D)</t>
  </si>
  <si>
    <t>CABO OPTICO CFOA-SM-AS80-S 144F TS NR (G-652D)</t>
  </si>
  <si>
    <t>OPTICAL CABLE CFOA-SM-AS80-S 144F TS NR (G-652D)</t>
  </si>
  <si>
    <t>CABLE OPTICO CFOA-SM-AS80-S 144F TS NR (G-652D)</t>
  </si>
  <si>
    <t>CABO OPTICO CFOA-SM-AS80-S 48F G-652D TS NR (CATV 12F/T)</t>
  </si>
  <si>
    <t>OPTICAL CABLE CFOA-SM-AS80-S 48F G-652D TS NR (CATV 12F/T)</t>
  </si>
  <si>
    <t>CABLE OPTICO CFOA-SM-AS80-S 48F G-652D TS NR (CATV 12F/T)</t>
  </si>
  <si>
    <t>CABO OPTICO CFOA-SM-AS80-S 72F G-652D TS NR (CATV 12F/T)</t>
  </si>
  <si>
    <t>OPTICAL CABLE CFOA-SM-AS80-S 72F G-652D TS NR (CATV 12F/T)</t>
  </si>
  <si>
    <t>CABLE OPTICO CFOA-SM-AS80-S 72F G-652D TS NR (CATV 12F/T)</t>
  </si>
  <si>
    <t>CABO OPTICO CFOA-SM-AS120-S 12F TS NR (G-652D)</t>
  </si>
  <si>
    <t>OPTICAL CABLE CFOA-SM-AS120-S 12F TS NR (G-652D)</t>
  </si>
  <si>
    <t>CABLE OPTICO CFOA-SM-AS120-S 12F TS NR (G-652D)</t>
  </si>
  <si>
    <t>CABO OPTICO CFOA-SM-AS120-S 24F G-652D TS NR (ABNT CL)</t>
  </si>
  <si>
    <t>OPTICAL CABLE CFOA-SM-AS120-S 24F G-652D TS NR (ABNT CL)</t>
  </si>
  <si>
    <t>CABLE OPTICO CFOA-SM-AS120-S 24F G-652D TS NR (ABNT CL)</t>
  </si>
  <si>
    <t>CABO OPTICO CFOA-SM-AS120-S 36F G-652D TS NR (ABNT CL)</t>
  </si>
  <si>
    <t>OPTICAL CABLE CFOA-SM-AS120-S 36F G-652D TS NR (ABNT CL)</t>
  </si>
  <si>
    <t>CABLE OPTICO CFOA-SM-AS120-S 36F G-652D TS NR (ABNT CL)</t>
  </si>
  <si>
    <t>CABO OPTICO CFOA-SM-AS80-S 48F G-652D TS RC (ABNT CL)</t>
  </si>
  <si>
    <t>OPTICAL CABLE CFOA-SM-AS80-S 48F G-652D TS RC (ABNT CL)</t>
  </si>
  <si>
    <t>CABLE OPTICO CFOA-SM-AS80-S 48F G-652D TS RC (ABNT CL)</t>
  </si>
  <si>
    <t>ET3215</t>
  </si>
  <si>
    <t>CABO OPTICO CFOA-SM-AS80-S 06F G-652D TS NR (ABNT CL)</t>
  </si>
  <si>
    <t>OPTICAL CABLE CFOA-SM-AS80-S 06F G-652D TS NR (ABNT CL)</t>
  </si>
  <si>
    <t>CABLE OPTICO CFOA-SM-AS80-S 06F G-652D TS NR (ABNT CL)</t>
  </si>
  <si>
    <t>CABO OPTICO CFOA-SM-AS80-S 144F G-652D TS NR (ABNT CL)</t>
  </si>
  <si>
    <t>OPTICAL CABLE CFOA-SM-AS80-S 144F G-652D TS NR (ABNT CL)</t>
  </si>
  <si>
    <t>CABLE OPTICO CFOA-SM-AS80-S 144F G-652D TS NR (ABNT CL)</t>
  </si>
  <si>
    <t>CABO OPTICO CFOA-SM-AS120-S 48F G-652D TS NR (ABNT CL)</t>
  </si>
  <si>
    <t>OPTICAL CABLE CFOA-SM-AS120-S 48F G-652D TS NR (ABNT CL)</t>
  </si>
  <si>
    <t>CABLE OPTICO CFOA-SM-AS120-S 48F G-652D TS NR (ABNT CL)</t>
  </si>
  <si>
    <t>CABO OPTICO CFOA-SM-AS120-S 72F G-652D TS NR (ABNT CL)</t>
  </si>
  <si>
    <t>OPTICAL CABLE CFOA-SM-AS120-S 72F G-652D TS NR (ABNT CL)</t>
  </si>
  <si>
    <t>CABLE OPTICO CFOA-SM-AS120-S 72F G-652D TS NR (ABNT CL)</t>
  </si>
  <si>
    <t>CABO OPTICO CFOA-SM-AS80-S 02F TS RC (G-652D)</t>
  </si>
  <si>
    <t>OPTICAL CABLE CFOA-SM-AS80-S 02F TS RC (G-652D)</t>
  </si>
  <si>
    <t>CABLE OPTICO CFOA-SM-AS80-S 02F TS RC (G-652D)</t>
  </si>
  <si>
    <t>CABO OPTICO CFOA-SM-AS80-S 06F TS RC (G-652D)</t>
  </si>
  <si>
    <t>OPTICAL CABLE CFOA-SM-AS80-S 06F TS RC (G-652D)</t>
  </si>
  <si>
    <t>CABLE OPTICO CFOA-SM-AS80-S 06F TS RC (G-652D)</t>
  </si>
  <si>
    <t>CABO OPTICO CFOA-SM-AS200-S 12F G-652D TS NR (ABNT CL)</t>
  </si>
  <si>
    <t>OPTICAL CABLE CFOA-SM-AS200-S 12F G-652D TS NR (ABNT CL)</t>
  </si>
  <si>
    <t>CABLE OPTICO CFOA-SM-AS200-S 12F G-652D TS NR (ABNT CL)</t>
  </si>
  <si>
    <t>CABO OPTICO CFOA-SM-AS200-S 36F G-652D TS NR (ABNT CL)</t>
  </si>
  <si>
    <t>OPTICAL CABLE CFOA-SM-AS200-S 36F G-652D TS NR (ABNT CL)</t>
  </si>
  <si>
    <t>CABLE OPTICO CFOA-SM-AS200-S 36F G-652D TS NR (ABNT CL)</t>
  </si>
  <si>
    <t>CABO OPTICO CFOA-SM-AS200-S 18F G-652D TS NR</t>
  </si>
  <si>
    <t>OPTICAL CABLE CFOA-SM-AS200-S 18F G-652D TS NR</t>
  </si>
  <si>
    <t>CABLE OPTICO CFOA-SM-AS200-S 18F G-652D TS NR</t>
  </si>
  <si>
    <t>CABO OPTICO CFOA-SM-AS120-S 144F G-652D TS NR (ABNT CL)</t>
  </si>
  <si>
    <t>OPTICAL CABLE CFOA-SM-AS120-S 144F G-652D TS NR (ABNT CL)</t>
  </si>
  <si>
    <t>CABLE OPTICO CFOA-SM-AS120-S 144F G-652D TS NR (ABNT CL)</t>
  </si>
  <si>
    <t>CABO OPTICO CFOA-SM-AS200-S 144F G-652D TS NR (ABNT CL)</t>
  </si>
  <si>
    <t>OPTICAL CABLE CFOA-SM-AS200-S 144F G-652D TS NR (ABNT CL)</t>
  </si>
  <si>
    <t>CABLE OPTICO CFOA-SM-AS200-S 144F G-652D TS NR (ABNT CL)</t>
  </si>
  <si>
    <t>CABO OPTICO CFOA-SM-AS120-S 06F G-652D TS NR</t>
  </si>
  <si>
    <t>OPTICAL CABLE CFOA-SM-AS120-S 06F G-652D TS NR</t>
  </si>
  <si>
    <t>CABLE OPTICO CFOA-SM-AS120-S 06F G-652D TS NR</t>
  </si>
  <si>
    <t>CABO OPTICO CFOA-SM-AS80-S 12F G-652D TS NR (CATV 6F/T)</t>
  </si>
  <si>
    <t>OPTICAL CABLE CFOA-SM-AS80-S 12F G-652D TS NR (CATV 6F/T)</t>
  </si>
  <si>
    <t>CABLE OPTICO CFOA-SM-AS80-S 12F G-652D TS NR (CATV 6F/T)</t>
  </si>
  <si>
    <t>CABO OPTICO CFOA-SM-AS200-S 06F G-652D TS NR</t>
  </si>
  <si>
    <t>OPTICAL CABLE CFOA-SM-AS200-S 06F G-652D TS NR</t>
  </si>
  <si>
    <t>CABLE OPTICO CFOA-SM-AS200-S 06F G-652D TS NR</t>
  </si>
  <si>
    <t>CABO OPTICO CFOI-SM-UB 24F G-652D TS LSZH AM</t>
  </si>
  <si>
    <t>OPTICAL CABLE CFOI-SM-UB 24F G-652D TS LSZH AM</t>
  </si>
  <si>
    <t>CABLE OPTICO CFOI-SM-UB 24F G-652D TS LSZH AM</t>
  </si>
  <si>
    <t>ET02285</t>
  </si>
  <si>
    <t>a0A6100000blnn6</t>
  </si>
  <si>
    <t>CABO OPTICO CFOI-SM-UB 72F G-652D LSZH AM</t>
  </si>
  <si>
    <t>OPTICAL CABLE CFOI-SM-UB 72F G-652D LSZH AM</t>
  </si>
  <si>
    <t>CABLE OPTICO CFOI-SM-UB 72F G-652D LSZH AM</t>
  </si>
  <si>
    <t>ET02546</t>
  </si>
  <si>
    <t>a0A6100000blnqF</t>
  </si>
  <si>
    <t>CABO OPTICO CFOI-SM-MF 06F G-652D COG AZ</t>
  </si>
  <si>
    <t>OPTICAL CABLE CFOI-SM-MF 06F G-652D COG AZ</t>
  </si>
  <si>
    <t>CABLE OPTICO CFOI-SM-MF 06F G-652D COG AZ</t>
  </si>
  <si>
    <t>CABO OPTICO CFOI-SM-MF 48F G-652D LSZH AM</t>
  </si>
  <si>
    <t>OPTICAL CABLE CFOI-SM-MF 48F G-652D LSZH AM</t>
  </si>
  <si>
    <t>CABLE OPTICO CFOI-SM-MF 48F G-652D LSZH AM</t>
  </si>
  <si>
    <t>ET03580</t>
  </si>
  <si>
    <t>a0A6100000blo2R</t>
  </si>
  <si>
    <t>CABO OPTICO CFOI-SM-UB 12F G-652D COG AZ</t>
  </si>
  <si>
    <t>OPTICAL CABLE CFOI-SM-UB 12F G-652D COG AZ</t>
  </si>
  <si>
    <t>CABLE OPTICO CFOI-SM-UB 12F G-652D COG AZ</t>
  </si>
  <si>
    <t>CABO OPTICO CFOI-SM-UB 36F G-652D COG AZ</t>
  </si>
  <si>
    <t>OPTICAL CABLE CFOI-SM-UB 36F G-652D COG AZ</t>
  </si>
  <si>
    <t>CABLE OPTICO CFOI-SM-UB 36F G-652D COG AZ</t>
  </si>
  <si>
    <t>CABO OPTICO CFOI-SM-UB 24F G-652D TS LSZH AZ</t>
  </si>
  <si>
    <t>OPTICAL CABLE CFOI-SM-UB 24F G-652D TS LSZH AZ</t>
  </si>
  <si>
    <t>CABLE OPTICO CFOI-SM-UB 24F G-652D TS LSZH AZ</t>
  </si>
  <si>
    <t>CABO OPTICO CFOI-SM-UB 36F G-652D TS LSZH AZ</t>
  </si>
  <si>
    <t>OPTICAL CABLE CFOI-SM-UB 36F G-652D TS LSZH AZ</t>
  </si>
  <si>
    <t>CABLE OPTICO CFOI-SM-UB 36F G-652D TS LSZH AZ</t>
  </si>
  <si>
    <t>CABO OPTICO CFOI-SM-UB 48F G-652D TS LSZH AZ</t>
  </si>
  <si>
    <t>OPTICAL CABLE CFOI-SM-UB 48F G-652D TS LSZH AZ</t>
  </si>
  <si>
    <t>CABLE OPTICO CFOI-SM-UB 48F G-652D TS LSZH AZ</t>
  </si>
  <si>
    <t>CABO OPTICO CFOI-SM-UB 72F G-652D TS LSZH AZ</t>
  </si>
  <si>
    <t>OPTICAL CABLE CFOI-SM-UB 72F G-652D TS LSZH AZ</t>
  </si>
  <si>
    <t>CABLE OPTICO CFOI-SM-UB 72F G-652D TS LSZH AZ</t>
  </si>
  <si>
    <t>CABO OPTICO CFOI-SM-UB 72F G-652D TS LSZH AM</t>
  </si>
  <si>
    <t>OPTICAL CABLE CFOI-SM-UB 72F G-652D TS LSZH AM</t>
  </si>
  <si>
    <t>CABLE OPTICO CFOI-SM-UB 72F G-652D TS LSZH AM</t>
  </si>
  <si>
    <t>ET02940</t>
  </si>
  <si>
    <t>a0A6100000blnv0</t>
  </si>
  <si>
    <t>CABO OPTICO CFOI-SM-UB 06F G-652D TS COG AZ</t>
  </si>
  <si>
    <t>OPTICAL CABLE CFOI-SM-UB 06F G-652D TS COG AZ</t>
  </si>
  <si>
    <t>CABLE OPTICO CFOI-SM-UB 06F G-652D TS COG AZ</t>
  </si>
  <si>
    <t>CABO OPTICO CFOI-SM-UB 12F G-652D TS COG AZ</t>
  </si>
  <si>
    <t>OPTICAL CABLE CFOI-SM-UB 12F G-652D TS COG AZ</t>
  </si>
  <si>
    <t>CABLE OPTICO CFOI-SM-UB 12F G-652D TS COG AZ</t>
  </si>
  <si>
    <t>CABO OPTICO CFOI-SM-UB 24F G-652D TS COG AZ</t>
  </si>
  <si>
    <t>OPTICAL CABLE CFOI-SM-UB 24F G-652D TS COG AZ</t>
  </si>
  <si>
    <t>CABLE OPTICO CFOI-SM-UB 24F G-652D TS COG AZ</t>
  </si>
  <si>
    <t>CABO OPTICO CFOI-SM-UB 36F G-652D TS COG AZ</t>
  </si>
  <si>
    <t>OPTICAL CABLE CFOI-SM-UB 36F G-652D TS COG AZ</t>
  </si>
  <si>
    <t>CABLE OPTICO CFOI-SM-UB 36F G-652D TS COG AZ</t>
  </si>
  <si>
    <t>CABO OPTICO CFOI-SM-UB 48F G-652D TS LSZH AM</t>
  </si>
  <si>
    <t>OPTICAL CABLE CFOI-SM-UB 48F G-652D TS LSZH AM</t>
  </si>
  <si>
    <t>CABLE OPTICO CFOI-SM-UB 48F G-652D TS LSZH AM</t>
  </si>
  <si>
    <t>CABO OPTICO CFOI-SM-UB 36F G-652D TS LSZH AM</t>
  </si>
  <si>
    <t>OPTICAL CABLE CFOI-SM-UB 36F G-652D TS LSZH AM</t>
  </si>
  <si>
    <t>CABLE OPTICO CFOI-SM-UB 36F G-652D TS LSZH AM</t>
  </si>
  <si>
    <t>CORDAO OPTICO COA-SM-DP-18-LSZH G-652D AM</t>
  </si>
  <si>
    <t>OPTICAL CORD COA-SM-DP-18-LSZH G-652D AM</t>
  </si>
  <si>
    <t>CORDON OPTICO COA-SM-DP-18-LSZH G-652D AM</t>
  </si>
  <si>
    <t>CORDAO OPTICO COA-SM-DP-16-COG G-652D AZ</t>
  </si>
  <si>
    <t>OPTICAL CORD COA-SM-DP-16-COG G-652D AZ</t>
  </si>
  <si>
    <t>CORDON OPTICO COA-SM-DP-16-COG G-652D AZ</t>
  </si>
  <si>
    <t>CORDAO OPTICO COA-SM-MF-20-COG G-652D AZ</t>
  </si>
  <si>
    <t>OPTICAL CORD COA-SM-MF-20-COG G-652D AZ</t>
  </si>
  <si>
    <t>CORDON OPTICO COA-SM-MF-20-COG G-652D AZ</t>
  </si>
  <si>
    <t>CORDAO OPTICO COA-SM-DP-20-COG G-652D AZ</t>
  </si>
  <si>
    <t>OPTICAL CORD COA-SM-DP-20-COG G-652D AZ</t>
  </si>
  <si>
    <t>CORDON OPTICO COA-SM-DP-20-COG G-652D AZ</t>
  </si>
  <si>
    <t>CORDAO OPTICO COA-SM-MF-29-LSZH G-652D MF FTTA</t>
  </si>
  <si>
    <t>OPTICAL CORD COA-SM-MF-29-LSZH G-652D MF FTTA</t>
  </si>
  <si>
    <t>CORDON OPTICO COA-SM-MF-29-LSZH G-652D MF FTTA</t>
  </si>
  <si>
    <t>ET02249</t>
  </si>
  <si>
    <t>a0A6100000blnmk</t>
  </si>
  <si>
    <t>CORDAO OPTICO COA-SM-MF-18-COG G-652D AM</t>
  </si>
  <si>
    <t>OPTICAL CORD COA-SM-MF-18-COG G-652D AM</t>
  </si>
  <si>
    <t>CORDON OPTICO COA-SM-MF-18-COG G-652D AM</t>
  </si>
  <si>
    <t>CABO OPTICO CFOT-SM-UB 12F G-652D TS LSZH</t>
  </si>
  <si>
    <t>OPTICAL CABLE CFOT-SM-UB 12F G-652D TS LSZH</t>
  </si>
  <si>
    <t>CABLE OPTICO CFOT-SM-UB 12F G-652D TS LSZH</t>
  </si>
  <si>
    <t>CABO OPTICO CFOT-SM-UB 36F G-652D TS LSZH</t>
  </si>
  <si>
    <t>OPTICAL CABLE CFOT-SM-UB 36F G-652D TS LSZH</t>
  </si>
  <si>
    <t>CABLE OPTICO CFOT-SM-UB 36F G-652D TS LSZH</t>
  </si>
  <si>
    <t>CABO OPTICO CFOT-SM-UB 48F G-652D TS LSZH</t>
  </si>
  <si>
    <t>OPTICAL CABLE CFOT-SM-UB 48F G-652D TS LSZH</t>
  </si>
  <si>
    <t>CABLE OPTICO CFOT-SM-UB 48F G-652D TS LSZH</t>
  </si>
  <si>
    <t>CABO OPTICO CFOT-SM-UB 72F G-652D TS LSZH</t>
  </si>
  <si>
    <t>OPTICAL CABLE CFOT-SM-UB 72F G-652D TS LSZH</t>
  </si>
  <si>
    <t>CABLE OPTICO CFOT-SM-UB 72F G-652D TS LSZH</t>
  </si>
  <si>
    <t>CABO OPTICO CFOT-SM-UB 144F G-652D TS LSZH</t>
  </si>
  <si>
    <t>OPTICAL CABLE CFOT-SM-UB 144F G-652D TS LSZH</t>
  </si>
  <si>
    <t>CABLE OPTICO CFOT-SM-UB 144F G-652D TS LSZH</t>
  </si>
  <si>
    <t>CABO OPTICO CFOT-SM-MF 02F G-652D COG</t>
  </si>
  <si>
    <t>OPTICAL CABLE CFOT-SM-MF 02F G-652D COG</t>
  </si>
  <si>
    <t>CABLE OPTICO CFOT-SM-MF 02F G-652D COG</t>
  </si>
  <si>
    <t>ET02988</t>
  </si>
  <si>
    <t>a0A6100000blnvf</t>
  </si>
  <si>
    <t>CABO OPTICO CFOA-SM-DD-S 288F G-652D (CATV)</t>
  </si>
  <si>
    <t>OPTICAL CABLE CFOA-SM-DD-S 288F G-652D (CATV)</t>
  </si>
  <si>
    <t>CABLE OPTICO CFOA-SM-DD-S 288F G-652D (CATV)</t>
  </si>
  <si>
    <t>CABO OPTICO CFOA-SM-LV-AS-CMO15KN-S 24F G-652D NR (ABNT)</t>
  </si>
  <si>
    <t>OPTICAL CABLE CFOA-SM-LV-AS-CMO15KN-S 24F G-652D NR (ABNT)</t>
  </si>
  <si>
    <t>CABLE OPTICO CFOA-SM-LV-AS-CMO15KN-S 24F G-652D NR (ABNT)</t>
  </si>
  <si>
    <t>CABO OPTICO CFOA-SM-LV-AS-CMO5KN-S 48F G-652D NR (ABNT)</t>
  </si>
  <si>
    <t>OPTICAL CABLE CFOA-SM-LV-AS-CMO5KN-S 48F G-652D NR (ABNT)</t>
  </si>
  <si>
    <t>CABLE OPTICO CFOA-SM-LV-AS-CMO5KN-S 48F G-652D NR (ABNT)</t>
  </si>
  <si>
    <t>CABO OPTICO CFOA-SM-LV-AS-CMO20KN-S 48F G-652D RT (ABNT)</t>
  </si>
  <si>
    <t>OPTICAL CABLE CFOA-SM-LV-AS-CMO20KN-S 48F G-652D RT (ABNT)</t>
  </si>
  <si>
    <t>CABLE OPTICO CFOA-SM-LV-AS-CMO20KN-S 48F G-652D RT (ABNT)</t>
  </si>
  <si>
    <t>CABO OPTICO CFOA-SM-LV-AS-CMO10KN-S 36F G-652D RT</t>
  </si>
  <si>
    <t>OPTICAL CABLE CFOA-SM-LV-AS-CMO10KN-S 36F G-652D RT</t>
  </si>
  <si>
    <t>CABLE OPTICO CFOA-SM-LV-AS-CMO10KN-S 36F G-652D RT</t>
  </si>
  <si>
    <t>CABO OPTICO CFOA-SM-LV-AS-CMO20KN-S 36F G-652D RT (ABNT)</t>
  </si>
  <si>
    <t>OPTICAL CABLE CFOA-SM-LV-AS-CMO20KN-S 36F G-652D RT (ABNT)</t>
  </si>
  <si>
    <t>CABLE OPTICO CFOA-SM-LV-AS-CMO20KN-S 36F G-652D RT (ABNT)</t>
  </si>
  <si>
    <t>CABO OPTICO FIS-OPTIC FTTH 12F BLI-A/B</t>
  </si>
  <si>
    <t>OPTICAL CABLE FIS-OPTIC FTTH 12F BLI-A/B</t>
  </si>
  <si>
    <t>CABLE OPTICO FIS-OPTIC FTTH 12F BLI-A/B</t>
  </si>
  <si>
    <t>ET1824</t>
  </si>
  <si>
    <t>CABO OPTICO DROP FIG.8 FTTH BLI-A/B 12F COG CZ</t>
  </si>
  <si>
    <t>OPTICAL CABLE DROP FIG.8 FTTH BLI-A/B 12F COG CZ</t>
  </si>
  <si>
    <t>CABLE OPTICO DROP FIG.8 FTTH BLI-A/B 12F COG CZ</t>
  </si>
  <si>
    <t>CABO OPTICO DROP FIG.8 FTTH BLI-A/B 01F COG PR</t>
  </si>
  <si>
    <t>OPTICAL CABLE DROP FIG.8 FTTH BLI-A/B 01F COG PR</t>
  </si>
  <si>
    <t>CABLE OPTICO DROP FIG.8 FTTH BLI-A/B 01F COG PR</t>
  </si>
  <si>
    <t>CABO OPTICO DROP FIG.8 FTTH BLI-A/B 02F COG CZ</t>
  </si>
  <si>
    <t>OPTICAL CABLE DROP FIG.8 FTTH BLI-A/B 02F COG CZ</t>
  </si>
  <si>
    <t>CABLE OPTICO DROP FIG.8 FTTH BLI-A/B 02F COG CZ</t>
  </si>
  <si>
    <t>CABO OPTICO DROP TB FIG.8 FTTH BLI-A/B 01F COG PR</t>
  </si>
  <si>
    <t>OPTICAL CABLE DROP TB FIG.8 FTTH BLI-A/B 01F COG PR</t>
  </si>
  <si>
    <t>CABLE OPTICO DROP TB FIG.8 FTTH BLI-A/B 01F COG PR</t>
  </si>
  <si>
    <t>CABO OPTICO DROP TB FIG.8 FTTH BLI 01F G-657A1 COG PR</t>
  </si>
  <si>
    <t>OPTICAL CABLE DROP TB FIG.8 FTTH BLI 01F G-657A1 COG PR</t>
  </si>
  <si>
    <t>CABLE OPTICO DROP TB FIG.8 FTTH BLI 01F G-657A1 COG PR</t>
  </si>
  <si>
    <t>ET02340</t>
  </si>
  <si>
    <t>a0A6100000blnnl</t>
  </si>
  <si>
    <t>CABO OPTICO DROP FIG.8 FTTH BLI-A/B 02F COG PR</t>
  </si>
  <si>
    <t>OPTICAL CABLE DROP FIG.8 FTTH BLI-A/B 02F COG PR</t>
  </si>
  <si>
    <t>CABLE OPTICO DROP FIG.8 FTTH BLI-A/B 02F COG PR</t>
  </si>
  <si>
    <t>CABO OPTICO DROP FIG.8 FTTH BLI-A/B 04F COG PR</t>
  </si>
  <si>
    <t>OPTICAL CABLE DROP FIG.8 FTTH BLI-A/B 04F COG PR</t>
  </si>
  <si>
    <t>CABLE OPTICO DROP FIG.8 FTTH BLI-A/B 04F COG PR</t>
  </si>
  <si>
    <t>CABO OPTICO DROP FIG.8 FTTH BLI-A/B 06F COG PR</t>
  </si>
  <si>
    <t>OPTICAL CABLE DROP FIG.8 FTTH BLI-A/B 06F COG PR</t>
  </si>
  <si>
    <t>CABLE OPTICO DROP FIG.8 FTTH BLI-A/B 06F COG PR</t>
  </si>
  <si>
    <t>CABO OPTICO DROP FIG.8 FTTH BLI-A/B 12F COG PR</t>
  </si>
  <si>
    <t>OPTICAL CABLE DROP FIG.8 FTTH BLI-A/B 12F COG PR</t>
  </si>
  <si>
    <t>CABLE OPTICO DROP FIG.8 FTTH BLI-A/B 12F COG PR</t>
  </si>
  <si>
    <t>CABO OPTICO CFOAC-BLI-AS-EO-01-LSZH (DROP CIRCULAR)</t>
  </si>
  <si>
    <t>OPTICAL CABLE CFOAC-BLI-AS-EO-01-LSZH (ROUND DROP)</t>
  </si>
  <si>
    <t>CABLE OPTICO CFOAC-BLI-AS-EO-01-LSZH (DROP CIRCULAR)</t>
  </si>
  <si>
    <t>ET02472</t>
  </si>
  <si>
    <t>a0A6100000blnpQ</t>
  </si>
  <si>
    <t>ET02271</t>
  </si>
  <si>
    <t>a0A6100000blnmy</t>
  </si>
  <si>
    <t>CABO OPTICO DROP FIG.8 TB FTTH BLI 02F G-657A1 COG PR</t>
  </si>
  <si>
    <t>OPTICAL CABLE DROP FIG.8 TB FTTH BLI 02F G-657A1 COG PR</t>
  </si>
  <si>
    <t>CABLE OPTICO DROP FIG.8 TB FTTH BLI 02F G-657A1 COG PR</t>
  </si>
  <si>
    <t>CABO OPTICO CFOAC-BLI-A/B-CM-01-AR-LSZH PR - BOBINA 1000M (DROP COMPACTO FIG.8 LOW FRICTION)</t>
  </si>
  <si>
    <t>OPTICAL CABLE CFOAC-BLI-A/B-CM-01-AR-LSZH PR - REEL 1000M (COMPACT LOW FRICTION FIG.8 DROP)</t>
  </si>
  <si>
    <t>CABLE OPTICO CFOAC-BLI-A/B-CM-01-AR-LSZH PR - CARRETE 1000M (DROP COMPACTO FIG.8 LOW FRICTION)</t>
  </si>
  <si>
    <t>CABO OPTICO CFOAC-BLI-A/B-CM-01-AR-LSZH CZ - BOBINA 1000M (DROP COMPACTO FIG.8 LOW FRICTION)</t>
  </si>
  <si>
    <t>OPTICAL CABLE CFOAC-BLI-A/B-CM-01-AR-LSZH CZ - REEL 1000M (COMPACT LOW FRICTION FIG.8 DROP)</t>
  </si>
  <si>
    <t>CABLE OPTICO CFOAC-BLI-A/B-CM-01-AR-LSZH CZ - CARRETE 1000M (DROP COMPACTO FIG.8 LOW FRICTION)</t>
  </si>
  <si>
    <t>CABO OPTICO CFOAC-BLI-A/B-CD-01-AR-LSZH PR - BOBINA 1000M (DROP COMPACTO FIG.8 LOW FRICTION)</t>
  </si>
  <si>
    <t>OPTICAL CABLE CFOAC-BLI-A/B-CD-01-AR-LSZH PR - REEL 1000M (COMPACT LOW FRICTION FIG.8 DROP)</t>
  </si>
  <si>
    <t>CABLE OPTICO CFOAC-BLI-A/B-CD-01-AR-LSZH PR - CARRETE 1000M (DROP COMPACTO FIG.8 LOW FRICTION)</t>
  </si>
  <si>
    <t>ET02819</t>
  </si>
  <si>
    <t>a0A6100000blntc</t>
  </si>
  <si>
    <t>CABO OPTICO CFOAC-BLI-A/B-CD-01-AR-LSZH CZ - BOBINA 1000M (DROP COMPACTO FIG.8 LOW FRICTION)</t>
  </si>
  <si>
    <t>OPTICAL CABLE CFOAC-BLI-A/B-CD-01-AR-LSZH CZ - REEL 1000M (COMPACT LOW FRICTION FIG.8 DROP)</t>
  </si>
  <si>
    <t>CABLE OPTICO CFOAC-BLI-A/B-CD-01-AR-LSZH CZ - CARRETE 1000M (DROP COMPACTO FIG.8 LOW FRICTION)</t>
  </si>
  <si>
    <t>OPTICAL CABLE CFOAC-BLI-A/B-CM-01-AR-LSZH CZ - REEL DPE (COMPACT LOW FRICTION FIG.8 DROP)</t>
  </si>
  <si>
    <t>CABLE OPTICO CFOAC-BLI-A/B-CM-01-AR-LSZH CZ - CARRETE DPE (DROP COMPACTO FIG.8 LOW FRICTION)</t>
  </si>
  <si>
    <t>CABO OPTICO CFOAC-BLI-A/B-CD-01-AR-LSZH PR - RIB 500M (DROP COMPACTO FIG.8 LOW FRICTION)</t>
  </si>
  <si>
    <t>OPTICAL CABLE CFOAC-BLI-A/B-CD-01-AR-LSZH PR - RIB 500M (COMPACT LOW FRICTION FIG.8 DROP)</t>
  </si>
  <si>
    <t>CABLE OPTICO CFOAC-BLI-A/B-CD-01-AR-LSZH PR - RIB 500M (DROP COMPACTO FIG.8 LOW FRICTION)</t>
  </si>
  <si>
    <t>CABO OPTICO CFOAC-BLI-A/B-CM-01-AR-LSZH CZ - RIB 500M (DROP COMPACTO FIG.8 LOW FRICTION) (0380-8932-7)</t>
  </si>
  <si>
    <t>OPTICAL CABLE CFOAC-BLI-A/B-CM-01-AR-LSZH CZ - RIB 500M (COMPACT LOW FRICTION FIG.8 DROP) (0380-8932-7)</t>
  </si>
  <si>
    <t>CABLE OPTICO CFOAC-BLI-A/B-CM-01-AR-LSZH CZ - RIB 500M (DROP COMPACTO FIG.8 LOW FRICTION) (0380-8932-7)</t>
  </si>
  <si>
    <t>ET02658</t>
  </si>
  <si>
    <t>a0A6100000blnrZ</t>
  </si>
  <si>
    <t>OPTICAL CABLE CFOAC-BLI-A/B-CM-01-AR-LSZH PR - RIB 500M (COMPACT LOW FRICTION FIG.8 DROP)</t>
  </si>
  <si>
    <t>CABO OPTICO CFOAC-BLI-A/B-CD-02-AR-LSZH PR - BOBINA 1000M (DROP COMPACTO FIG.8 LOW FRICTION)</t>
  </si>
  <si>
    <t>OPTICAL CABLE CFOAC-BLI-A/B-CD-02-AR-LSZH PR - REEL 1000M (COMPACT LOW FRICTION FIG.8 DROP)</t>
  </si>
  <si>
    <t>CABLE OPTICO CFOAC-BLI-A/B-CD-02-AR-LSZH PR - CARRETE 1000M (DROP COMPACTO FIG.8 LOW FRICTION)</t>
  </si>
  <si>
    <t>CABLE OPTICO CFOAC-BLI-A/B-CM-01-AR-LSZH PR - BOBINA 1000M (DROP COMPACTO FIG.8 LOW FRICTION)</t>
  </si>
  <si>
    <t>ET03243</t>
  </si>
  <si>
    <t>a0A6100000blnyK</t>
  </si>
  <si>
    <t>ET03231</t>
  </si>
  <si>
    <t>a0A6100000blnyB</t>
  </si>
  <si>
    <t>CABO OPTICO CFOAC-BLI-A/B-CM-01-AR-LSZH CZ - RIB 500M (DROP COMPACTO FIG.8 LOW FRICTION) (SAP 326115)</t>
  </si>
  <si>
    <t>OPTICAL CABLE CFOAC-BLI-A/B-CM-01-AR-LSZH CZ - RIB 500M (COMPACT LOW FRICTION FIG.8 DROP) (SAP 326115)</t>
  </si>
  <si>
    <t>CABLE OPTICO CFOAC-BLI-A/B-CM-01-AR-LSZH CZ - RIB 500M (DROP COMPACTO FIG.8 LOW FRICTION) (SAP 326115)</t>
  </si>
  <si>
    <t>ET03397</t>
  </si>
  <si>
    <t>a0A6100000blo0D</t>
  </si>
  <si>
    <t>ET03474</t>
  </si>
  <si>
    <t>a0A6100000blo1K</t>
  </si>
  <si>
    <t>ET03477</t>
  </si>
  <si>
    <t>a0A6100000blo1M</t>
  </si>
  <si>
    <t>ET03521</t>
  </si>
  <si>
    <t>a0A6100000blo1l</t>
  </si>
  <si>
    <t>CABO OPTICO CFOA-BLI-A/B-AS120-RA 24F NR (CFOA-BLI-A/B-ASU120-S 24F NR)</t>
  </si>
  <si>
    <t>OPTICAL CABLE CFOA-BLI-A/B-AS120-RA 24F NR (CFOA-BLI-A/B-ASU120-S 24F NR)</t>
  </si>
  <si>
    <t>CABLE OPTICO CFOA-BLI-A/B-AS120-RA 24F NR (CFOA-BLI-A/B-ASU120-S 24F NR)</t>
  </si>
  <si>
    <t>CABO OPTICO CFOI-BLI-A/B-UB 48F LSZH AZ (SIMPLUSLAN FTTA)</t>
  </si>
  <si>
    <t>OPTICAL CABLE CFOI-BLI-A/B-UB 48F LSZH AZ (SIMPLUSLAN FTTA)</t>
  </si>
  <si>
    <t>CABLE OPTICO CFOI-BLI-A/B-UB 48F LSZH AZ (SIMPLUSLAN FTTA)</t>
  </si>
  <si>
    <t>ET02107</t>
  </si>
  <si>
    <t>a0A6100000blnl5</t>
  </si>
  <si>
    <t>CABO OPTICO CFOI-BLI-A/B-UB 24F LSZH AZ (SIMPLUSLAN FTTA)</t>
  </si>
  <si>
    <t>OPTICAL CABLE CFOI-BLI-A/B-UB 24F LSZH AZ (SIMPLUSLAN FTTA)</t>
  </si>
  <si>
    <t>CABLE OPTICO CFOI-BLI-A/B-UB 24F LSZH AZ (SIMPLUSLAN FTTA)</t>
  </si>
  <si>
    <t>ET02154</t>
  </si>
  <si>
    <t>a0A6100000blnla</t>
  </si>
  <si>
    <t>CABO OPTICO CFOI-BLI-A/B-CD-01-CO-LSZH G-657B3 (CIRCULAR COMPACTO INTERNO)</t>
  </si>
  <si>
    <t>OPTICAL CABLE CFOI-BLI-A/B-CD-01-CO-LSZH G-657B3 (COMPACT ROUND INDOOR)</t>
  </si>
  <si>
    <t>CABLE OPTICO CFOI-BLI-A/B-CD-01-CO-LSZH G-657B3 (CIRCULAR COMPACTO INTERNO)</t>
  </si>
  <si>
    <t>ET02412</t>
  </si>
  <si>
    <t>a0A6100000blnoe</t>
  </si>
  <si>
    <t>CABO OPTICO CFOI-BLI-A/B-UB 24F LSZH AZ (SIMPLUSLAN FTTA) - Bobina 300m</t>
  </si>
  <si>
    <t>CABLE OPTICO CFOI-BLI-A/B-UB 24F LSZH AZ (SIMPLUSLAN FTTA) - Reel 300m</t>
  </si>
  <si>
    <t>CABLE OPTICO CFOI-BLI-A/B-UB 24F LSZH AZ (SIMPLUSLAN FTTA) - Carrete 300m</t>
  </si>
  <si>
    <t>ET02714</t>
  </si>
  <si>
    <t>a0A6100000blnsE</t>
  </si>
  <si>
    <t>CABO OPTICO CFOI-BLI-A/B-UB 64F LSZH AZ (SIMPLUSLAN FTTA)</t>
  </si>
  <si>
    <t>OPTICAL CABLE CFOI-BLI-A/B-UB 64F LSZH AZ (SIMPLUSLAN FTTA)</t>
  </si>
  <si>
    <t>CABLE OPTICO CFOI-BLI-A/B-UB 64F LSZH AZ (SIMPLUSLAN FTTA)</t>
  </si>
  <si>
    <t>CABO OPTICO CFOI-BLI-A/B-UB 72F TS COG AZ</t>
  </si>
  <si>
    <t>OPTICAL CABLE CFOI-BLI-A/B-UB 72F TS COG AZ</t>
  </si>
  <si>
    <t>CABLE OPTICO CFOI-BLI-A/B-UB 72F TS COG AZ</t>
  </si>
  <si>
    <t>CABO OPTICO CFOI-BLI-A/B-UB 72F TS LSZH AZ</t>
  </si>
  <si>
    <t>OPTICAL CABLE CFOI-BLI-A/B-UB 72F TS LSZH AZ</t>
  </si>
  <si>
    <t>CABLE OPTICO CFOI-BLI-A/B-UB 72F TS LSZH AZ</t>
  </si>
  <si>
    <t>CABO OPTICO CFOI-BLI-A/B-CM-01-BA-LSZH - REELEX 300M (MICRO INDOOR LOW FRICTION)</t>
  </si>
  <si>
    <t>OPTICAL CABLE CFOI-BLI-A/B-CM-01-BA-LSZH - REELEX 300M (MICRO INDOOR LOW FRICTION)</t>
  </si>
  <si>
    <t>CABLE OPTICO CFOI-BLI-A/B-CM-01-BA-LSZH - REELEX 300M (MICRO INDOOR LOW FRICTION)</t>
  </si>
  <si>
    <t>ET02536</t>
  </si>
  <si>
    <t>a0A6100000blnq8</t>
  </si>
  <si>
    <t>ET02993</t>
  </si>
  <si>
    <t>a0A6100000blnvh</t>
  </si>
  <si>
    <t>CABO OPTICO CFOI-BLI-A/B-UB 12F LSZH AZ (SIMPLUSLAN FTTA)</t>
  </si>
  <si>
    <t>OPTICAL CABLE CFOI-BLI-A/B-UB 12F LSZH AZ (SIMPLUSLAN FTTA)</t>
  </si>
  <si>
    <t>CABLE OPTICO CFOI-BLI-A/B-UB 12F LSZH AZ (SIMPLUSLAN FTTA)</t>
  </si>
  <si>
    <t>ET2993</t>
  </si>
  <si>
    <t>CABO OPTICO CFOI-BLI-A/B-UB 32F LSZH AZ (SIMPLUSLAN FTTA)</t>
  </si>
  <si>
    <t>OPTICAL CABLE CFOI-BLI-A/B-UB 32F LSZH AZ (SIMPLUSLAN FTTA)</t>
  </si>
  <si>
    <t>CABLE OPTICO CFOI-BLI-A/B-UB 32F LSZH AZ (SIMPLUSLAN FTTA)</t>
  </si>
  <si>
    <t>CABO OPTICO CFOI-BLI-A/B-UB 48F TS LSZH AZ</t>
  </si>
  <si>
    <t>OPTICAL CABLE CFOI-BLI-A/B-UB 48F TS LSZH AZ</t>
  </si>
  <si>
    <t>CABLE OPTICO CFOI-BLI-A/B-UB 48F TS LSZH AZ</t>
  </si>
  <si>
    <t>CABO OPTICO CFOI-BLI-A/B-CM-01-BA-LSZH - RIB 500M (MICRO INDOOR LOW FRICTION) (0380-8798-7)</t>
  </si>
  <si>
    <t>OPTICAL CABLE CFOI-BLI-A/B-CM-01-BA-LSZH - RIB 500M (MICRO INDOOR LOW FRICTION) (0380-8798-7)</t>
  </si>
  <si>
    <t>CABLE OPTICO CFOI-BLI-A/B-CM-01-BA-LSZH - RIB 500M (MICRO INDOOR LOW FRICTION) (0380-8798-7)</t>
  </si>
  <si>
    <t>CABO OPTICO CFOI-BLI-A/B-CM-01-BA-LSZH - RIB 500M (MICRO INDOOR LOW FRICTION)</t>
  </si>
  <si>
    <t>OPTICAL CABLE CFOI-BLI-A/B-CM-01-BA-LSZH - RIB 500M (MICRO INDOOR LOW FRICTION)</t>
  </si>
  <si>
    <t>CABLE OPTICO CFOI-BLI-A/B-CM-01-BA-LSZH - RIB 500M (MICRO INDOOR LOW FRICTION)</t>
  </si>
  <si>
    <t>ET03396</t>
  </si>
  <si>
    <t>a0A6100000blo0C</t>
  </si>
  <si>
    <t>CABO OPTICO CFOI-BLI-A/B-CM-02-BA-LSZH - RIB 500M (MICRO INDOOR LOW FRICTION)</t>
  </si>
  <si>
    <t>OPTICAL CABLE CFOI-BLI-A/B-CM-02-BA-LSZH - RIB 500M (MICRO INDOOR LOW FRICTION)</t>
  </si>
  <si>
    <t>CABLE OPTICO CFOI-BLI-A/B-CM-02-BA-LSZH - RIB 500M (MICRO INDOOR LOW FRICTION)</t>
  </si>
  <si>
    <t>ET02365</t>
  </si>
  <si>
    <t>a0A6100000blno6</t>
  </si>
  <si>
    <t>CABO OPTICO CFOI-BLI-A/B-UB 24F TS LSZH AZ</t>
  </si>
  <si>
    <t>OPTICAL CABLE CFOI-BLI-A/B-UB 24F TS LSZH AZ</t>
  </si>
  <si>
    <t>CABLE OPTICO CFOI-BLI-A/B-UB 24F TS LSZH AZ</t>
  </si>
  <si>
    <t>CORDAO OPTICO COA-BLI-A/B-MF-29-COG AZ</t>
  </si>
  <si>
    <t>OPTICAL CORD COA-BLI-A/B-MF-29-COG AZ</t>
  </si>
  <si>
    <t>CORDON OPTICO COA-BLI-A/B-MF-29-COG AZ</t>
  </si>
  <si>
    <t>CORDAO OPTICO COA-BLI-A/B-MF-29-COG FTTA BR</t>
  </si>
  <si>
    <t>OPTICAL CORD COA-BLI-A/B-MF-29-COG FTTA BR</t>
  </si>
  <si>
    <t>CORDON OPTICO COA-BLI-A/B-MF-29-COG FTTA BR</t>
  </si>
  <si>
    <t>ET01665</t>
  </si>
  <si>
    <t>a0A6100000blngv</t>
  </si>
  <si>
    <t>CORDAO OPTICO COA-BLI-A/B-MF-29-COG CZ</t>
  </si>
  <si>
    <t>OPTICAL CORD COA-BLI-A/B-MF-29-COG CZ</t>
  </si>
  <si>
    <t>CORDON OPTICO COA-BLI-A/B-MF-29-COG CZ</t>
  </si>
  <si>
    <t>ET01982</t>
  </si>
  <si>
    <t>CORDAO OPTICO COA-BLI-A/B-DP-16-COG AZ</t>
  </si>
  <si>
    <t>OPTICAL CORD COA-BLI-A/B-DP-16-COG AZ</t>
  </si>
  <si>
    <t>CORDON OPTICO COA-BLI-A/B-DP-16-COG AZ</t>
  </si>
  <si>
    <t>CORDAO OPTICO COA-BLI-A/B-MF-16-COG AZ</t>
  </si>
  <si>
    <t>OPTICAL CORD COA-BLI-A/B-MF-16-COG AZ</t>
  </si>
  <si>
    <t>CORDON OPTICO COA-BLI-A/B-MF-16-COG AZ</t>
  </si>
  <si>
    <t>CORDAO OPTICO COA-BLI-A/B-MF-29-COG BR</t>
  </si>
  <si>
    <t>OPTICAL CORD COA-BLI-A/B-MF-29-COG BR</t>
  </si>
  <si>
    <t>CORDON OPTICO COA-BLI-A/B-MF-29-COG BR</t>
  </si>
  <si>
    <t>CORDAO OPTICO COA-BLI-A/B-DP-18-COG AZ</t>
  </si>
  <si>
    <t>OPTICAL CORD COA-BLI-A/B-DP-18-COG AZ</t>
  </si>
  <si>
    <t>CORDON OPTICO COA-BLI-A/B-DP-18-COG AZ</t>
  </si>
  <si>
    <t>CORDAO OPTICO COA-BLI-A/B-MF-29-COG AZ FTTA</t>
  </si>
  <si>
    <t>OPTICAL CORD COA-BLI-A/B-MF-29-COG AZ FTTA</t>
  </si>
  <si>
    <t>CORDON OPTICO COA-BLI-A/B-MF-29-COG AZ FTTA</t>
  </si>
  <si>
    <t>CORDAO OPTICO COA-BLI-A/B-MF-18-COG AZ</t>
  </si>
  <si>
    <t>OPTICAL CORD COA-BLI-A/B-MF-18-COG AZ</t>
  </si>
  <si>
    <t>CORDON OPTICO COA-BLI-A/B-MF-18-COG AZ</t>
  </si>
  <si>
    <t>CORDAO OPTICO COA-BLI-A/B-DP-18-LSZH AM</t>
  </si>
  <si>
    <t>OPTICAL CORD COA-BLI-A/B-DP-18-LSZH AM</t>
  </si>
  <si>
    <t>CORDON OPTICO COA-BLI-A/B-DP-18-LSZH AM</t>
  </si>
  <si>
    <t>CORDAO OPTICO COA-BLI-A/B-DP-16-LSZH AM</t>
  </si>
  <si>
    <t>OPTICAL CORD COA-BLI-A/B-DP-16-LSZH AM</t>
  </si>
  <si>
    <t>CORDON OPTICO COA-BLI-A/B-DP-16-LSZH AM</t>
  </si>
  <si>
    <t>CORDAO OPTICO COA-BLI-A/B-MF-29-COG CZ FTTA</t>
  </si>
  <si>
    <t>OPTICAL CORD COA-BLI-A/B-MF-29-COG CZ FTTA</t>
  </si>
  <si>
    <t>CORDON OPTICO COA-BLI-A/B-MF-29-COG CZ FTTA</t>
  </si>
  <si>
    <t>CORDAO OPTICO COA-BLI-A/B-DP-16-LSZH BR</t>
  </si>
  <si>
    <t>OPTICAL CORD COA-BLI-A/B-DP-16-LSZH BR</t>
  </si>
  <si>
    <t>CORDON OPTICO COA-BLI-A/B-DP-16-LSZH BR</t>
  </si>
  <si>
    <t>ET02245</t>
  </si>
  <si>
    <t>a0A6100000blnmg</t>
  </si>
  <si>
    <t>CORDAO OPTICO COA-BLI-A/B-DP-18-LSZH AZ</t>
  </si>
  <si>
    <t>OPTICAL CORD COA-BLI-A/B-DP-18-LSZH AZ</t>
  </si>
  <si>
    <t>CORDON OPTICO COA-BLI-A/B-DP-18-LSZH AZ</t>
  </si>
  <si>
    <t>CORDAO OPTICO COA-BLI-AB-MF-29-COG FTTA AZ</t>
  </si>
  <si>
    <t>OPTICAL CORD COA-BLI-AB-MF-29-COG FTTA AZ</t>
  </si>
  <si>
    <t>CORDON OPTICO COA-BLI-AB-MF-29-COG FTTA AZ</t>
  </si>
  <si>
    <t>CORDAO OPTICO COA-BLI A/B-MF 16 LSZH BR</t>
  </si>
  <si>
    <t>OPTICAL CORD COA-BLI A/B-MF 16 LSZH BR</t>
  </si>
  <si>
    <t>CORDON OPTICO COA-BLI A/B-MF 16 LSZH BR</t>
  </si>
  <si>
    <t>CORDAO OPTICO COA-BLI A/B-MTF-02F-16-LSZH AZ</t>
  </si>
  <si>
    <t>OPTICAL CORD COA-BLI A/B-MTF-02F-16-LSZH AZ</t>
  </si>
  <si>
    <t>CORDON OPTICO COA-BLI A/B-MTF-02F-16-LSZH AZ</t>
  </si>
  <si>
    <t>ET03036</t>
  </si>
  <si>
    <t>a0A6100000blnwA</t>
  </si>
  <si>
    <t>CORDAO OPTICO COA-BLI-MF-18-LSZH G-657B3 BR</t>
  </si>
  <si>
    <t>OPTICAL CORD COA-BLI-MF-18-LSZH G-657B3 BR</t>
  </si>
  <si>
    <t>CORDON OPTICO COA-BLI-MF-18-LSZH G-657B3 BR</t>
  </si>
  <si>
    <t>CORDAO OPTICO COA-BLI A/B-MTF-02F-16-LSZH AM</t>
  </si>
  <si>
    <t>OPTICAL CORD COA-BLI A/B-MTF-02F-16-LSZH AM</t>
  </si>
  <si>
    <t>CORDON OPTICO COA-BLI A/B-MTF-02F-16-LSZH AM</t>
  </si>
  <si>
    <t>CORDAO OPTICO COA-BLI-A/B-MF-18-LSZH AM</t>
  </si>
  <si>
    <t>OPTICAL CORD COA-BLI-A/B-MF-18-LSZH AM</t>
  </si>
  <si>
    <t>CORDON OPTICO COA-BLI-A/B-MF-18-LSZH AM</t>
  </si>
  <si>
    <t>CORDAO OPTICO COA-BLI-A/B-MF-29-LSZH FTTA BR</t>
  </si>
  <si>
    <t>OPTICAL CORD COA-BLI-A/B-MF-29-LSZH FTTA BR</t>
  </si>
  <si>
    <t>CORDON OPTICO COA-BLI-A/B-MF-29-LSZH FTTA BR</t>
  </si>
  <si>
    <t>CABO OPTICO OPGW DS1.120.155.D48 (DUAL 48F SM+NZD) 141MM2</t>
  </si>
  <si>
    <t>OPGW CABLE DS1.120.155.D48 (DUAL 48F SM+NZD) 141MM2</t>
  </si>
  <si>
    <t>CABLE OPTICO OPGW DS1.120.155.D48 (DUAL 48F SM+NZD) 141MM2</t>
  </si>
  <si>
    <t>CABO OPTICO OPGW XS2.088.159.D72 (LUX 72F SM+NZD) 136MM2</t>
  </si>
  <si>
    <t>OPGW CABLE XS2.088.159.D72 (LUX 72F SM+NZD) 136MM2</t>
  </si>
  <si>
    <t>CABLE OPTICO OPGW XS2.088.159.D72 (LUX 72F SM+NZD) 136MM2</t>
  </si>
  <si>
    <t>CABO OPTICO OPGW DG1.030.133.D48 (DUAL 48F SM+NZD) 101MM2</t>
  </si>
  <si>
    <t>OPGW CABLE DG1.030.133.D48 (DUAL 48F SM+NZD) 101MM2</t>
  </si>
  <si>
    <t>CABLE OPTICO OPGW DG1.030.133.D48 (DUAL 48F SM+NZD) 101MM2</t>
  </si>
  <si>
    <t>ET03575</t>
  </si>
  <si>
    <t>a0A6100000blo2N</t>
  </si>
  <si>
    <t>CABO OPTICO OPGW DG1.016.122.D48 (DUAL 48F SM+NZD) 83MM2</t>
  </si>
  <si>
    <t>OPGW CABLE DG1.016.122.D48 (DUAL 48F SM+NZD) 83MM2</t>
  </si>
  <si>
    <t>CABLE OPTICO OPGW DG1.016.122.D48 (DUAL 48F SM+NZD) 83MM2</t>
  </si>
  <si>
    <t>ET03569</t>
  </si>
  <si>
    <t>a0A6100000blo2H</t>
  </si>
  <si>
    <t>CABO OPTICO OPGW DS1.024.114.D48 (DUAL 48F SM+NZD) 71MM2</t>
  </si>
  <si>
    <t>OPGW CABLE DS1.024.114.D48 (DUAL 48F SM+NZD) 71MM2</t>
  </si>
  <si>
    <t>CABLE OPTICO OPGW DS1.024.114.D48 (DUAL 48F SM+NZD) 71MM2</t>
  </si>
  <si>
    <t>CABO OPTICO OPGW CM2.081.147.D24 (CENTRUM 24F SM+NZD) 122MM2</t>
  </si>
  <si>
    <t>OPGW CABLE CM2.081.147.D24 (CENTRUM 24F SM+NZD) 122MM2</t>
  </si>
  <si>
    <t>CABLE OPTICO OPGW CM2.081.147.D24 (CENTRUM 24F SM+NZD) 122MM2</t>
  </si>
  <si>
    <t>CABO OPTICO OPGW CG1.005.102.D48 (CENTRUM 48F SM+NZD) 52MM2</t>
  </si>
  <si>
    <t>OPGW CABLE CG1.005.102.D48 (CENTRUM 48F SM+NZD) 52MM2</t>
  </si>
  <si>
    <t>CABLE OPTICO OPGW CG1.005.102.D48 (CENTRUM 48F SM+NZD) 52MM2</t>
  </si>
  <si>
    <t>CABO OPTICO OPGW CS2.115.144.S12 (CENTRUM 12F SM J-8327)</t>
  </si>
  <si>
    <t>OPGW CABLE CS2.115.144.S12 (CENTRUM 12F SM J-8327)</t>
  </si>
  <si>
    <t>CABLE OPTICO OPGW CS2.115.144.S12 (CENTRUM 12F SM J-8327)</t>
  </si>
  <si>
    <t>ET02619</t>
  </si>
  <si>
    <t>a0A6100000blnr3</t>
  </si>
  <si>
    <t>CABO OPTICO OPGW CS2.108.144.S24 (CENTRUM 24F SM J-8548)</t>
  </si>
  <si>
    <t>OPGW CABLE CS2.108.144.S24 (CENTRUM 24F SM J-8548)</t>
  </si>
  <si>
    <t>CABLE OPTICO OPGW CS2.108.144.S24 (CENTRUM 24F SM J-8548)</t>
  </si>
  <si>
    <t>ET02620</t>
  </si>
  <si>
    <t>a0A6100000blnr4</t>
  </si>
  <si>
    <t>CABO OPTICO OPGW CS2.190.167.D36 (CENTRUM 36F SM + NZD) 159MM2</t>
  </si>
  <si>
    <t>OPGW CABLE CS2.190.167.D36 (CENTRUM 36F SM + NZD) 159MM2</t>
  </si>
  <si>
    <t>CABLE OPTICO OPGW CS2.190.167.D36 (CENTRUM 36F SM + NZD) 159MM2</t>
  </si>
  <si>
    <t>OPGW CABLE DS1.049.124.S12 (DUAL 12F SM) 87MM2</t>
  </si>
  <si>
    <t>OPGW CABLE DS1.049.124.S24 (DUAL 24F SM) 87MM2</t>
  </si>
  <si>
    <t>CABO OPTICO OPGW DS1.024.114.D24 (DUAL 6F NZD + 18F SM) 71MM2</t>
  </si>
  <si>
    <t>OPGW CABLE DS1.024.114.D24 (DUAL 6F NZD + 18F SM) 71MM2</t>
  </si>
  <si>
    <t>CABLE OPTICO OPGW DS1.024.114.D24 (DUAL 6F NZD + 18F SM) 71MM2</t>
  </si>
  <si>
    <t>CABO OPTICO OPGW DS1.155.155.S24 (DUAL 24F SM) 141MM2</t>
  </si>
  <si>
    <t>OPGW CABLE DS1.155.155.S24 (DUAL 24F SM) 141MM2</t>
  </si>
  <si>
    <t>CABLE OPTICO OPGW DS1.155.155.S24 (DUAL 24F SM) 141MM2</t>
  </si>
  <si>
    <t>ET03361</t>
  </si>
  <si>
    <t>a0A6100000blnzh</t>
  </si>
  <si>
    <t>CABO OPTICO OPGW DS1.080.136.S24 (DUAL 24F SM) 106MM2</t>
  </si>
  <si>
    <t>OPGW CABLE DS1.080.136.S24 (DUAL 24F SM) 106MM2</t>
  </si>
  <si>
    <t>CABLE OPTICO OPGW DS1.080.136.S24 (DUAL 24F SM) 106MM2</t>
  </si>
  <si>
    <t>ET03449</t>
  </si>
  <si>
    <t>a0A6100000blo0x</t>
  </si>
  <si>
    <t>CABO OPTICO OPGW DS1.084.146.N48 (DUAL 48F NZD) 125MM2</t>
  </si>
  <si>
    <t>OPGW CABLE DS1.084.146.N48 (DUAL 48F NZD) 125MM2</t>
  </si>
  <si>
    <t>CABLE OPTICO OPGW DS1.084.146.N48 (DUAL 48F NZD) 125MM2</t>
  </si>
  <si>
    <t>ET03547</t>
  </si>
  <si>
    <t>a0A6100000blo21</t>
  </si>
  <si>
    <t>CABO OPTICO OPGW DS1.024.114.N48 (DUAL 48F NZD) 71MM2</t>
  </si>
  <si>
    <t>OPGW CABLE DS1.024.114.N48 (DUAL 48F NZD) 71MM2</t>
  </si>
  <si>
    <t>CABLE OPTICO OPGW DS1.024.114.N48 (DUAL 48F NZD) 71MM2</t>
  </si>
  <si>
    <t>CABO OPTICO OPGW DS1.049.124.N36 (DUAL 36F NZD) 87MM2</t>
  </si>
  <si>
    <t>OPTICAL CABLE OPGW DS1.049.124.N36 (DUAL 36F NZD) 87MM2</t>
  </si>
  <si>
    <t>CABLE OPTICO OPGW DS1.049.124.N36 (DUAL 36F NZD) 87MM2</t>
  </si>
  <si>
    <t>OPTICAL CABLE OPGW DS1.097.141.N48 (DUAL 48F NZD) 115MM2</t>
  </si>
  <si>
    <t>CABO OPTICO OPGW DS1.049.124.D36 (DUAL 36F SM+NZD) 87MM2</t>
  </si>
  <si>
    <t>OPTICAL CABLE OPGW DS1.049.124.D36 (DUAL 36F SM+NZD) 87MM2</t>
  </si>
  <si>
    <t>CABLE OPTICO OPGW DS1.049.124.D36 (DUAL 36F SM+NZD) 87MM2</t>
  </si>
  <si>
    <t>CABO OPTICO OPGW DG1.030.133.N48 (DUAL 48F NZD) 101MM2</t>
  </si>
  <si>
    <t>OPGW CABLE DG1.030.133.N48 (DUAL 48F NZD) 101MM2</t>
  </si>
  <si>
    <t>CABLE OPTICO OPGW DG1.030.133.N48 (DUAL 48F NZD) 101MM2</t>
  </si>
  <si>
    <t>CABO OPTICO OPGW PG1.030.133.S24 (PLAST 24F SM) 101MM2</t>
  </si>
  <si>
    <t>OPGW CABLE PG1.030.133.S24 (PLAST 24F SM) 101MM2</t>
  </si>
  <si>
    <t>CABLE OPTICO OPGW PG1.030.133.S24 (PLAST 24F SM) 101MM2</t>
  </si>
  <si>
    <t>ET03313</t>
  </si>
  <si>
    <t>a0A6100000blnzF</t>
  </si>
  <si>
    <t>CABO OPTICO OPGW CS1.030.114.S12 (CENTRUM 12F SM J-10402) 68MM2</t>
  </si>
  <si>
    <t>OPGW CABLE CS1.030.114.S12 (CENTRUM 12F SM J-10402) 68MM2</t>
  </si>
  <si>
    <t>CABLE OPTICO OPGW CS1.030.114.S12 (CENTRUM 12F SM J-10402) 68MM2</t>
  </si>
  <si>
    <t>CABO OPTICO OPGW CS2.070.139 (CENTRUM 12F SM J-11091) 110MM2</t>
  </si>
  <si>
    <t>OPGW CABLE CS2.070.139 (CENTRUM 12F SM J-11091) 110MM2</t>
  </si>
  <si>
    <t>CABLE OPTICO OPGW CS2.070.139 (CENTRUM 12F SM J-11091) 110MM2</t>
  </si>
  <si>
    <t>CABO OPTICO OPGW CS1.015.096.S24 (CENTRUM 24F SM J-10760)</t>
  </si>
  <si>
    <t>OPGW CABLE CS1.015.096.S24 (CENTRUM 24F SM J-10760)</t>
  </si>
  <si>
    <t>CABLE OPTICO OPGW CS1.015.096.S24 (CENTRUM 24F SM J-10760)</t>
  </si>
  <si>
    <t>CABO OPTICO OPGW CM2.081.147.N24 (CENTRUM 24F NZD) 122MM2</t>
  </si>
  <si>
    <t>OPGW CABLE CM2.081.147.N24 (CENTRUM 24F NZD) 122MM2</t>
  </si>
  <si>
    <t>CABLE OPTICO OPGW CM2.081.147.N24 (CENTRUM 24F NZD) 122MM2</t>
  </si>
  <si>
    <t>CABO OPTICO OPGW XM2.193.167.S48 (LUX 48F SM) 150MM2</t>
  </si>
  <si>
    <t>OPTICAL GROUND-WIRE CABLE, WITH AN STAINLESS STEEL TUBE(S) CORDED WITH STEEL WIRES, WITH 48 ELEMENT(S) OF SM SINGLEMODE FIBER, COATED BY  METAL WIRE CROWN(S)</t>
  </si>
  <si>
    <t>CABLE OPTICO OPGW XM2.193.167.S48 (LUX 48F SM) 150MM2</t>
  </si>
  <si>
    <t>ET03367</t>
  </si>
  <si>
    <t>a0A6100000blnzl</t>
  </si>
  <si>
    <t>CABO OPTICO OPGW XM2.300.187.N48 (LUX 48F NZD) 199MM2</t>
  </si>
  <si>
    <t>OPGW CABLE XM2.300.187.N48 (LUX 48F NZD) 199MM2</t>
  </si>
  <si>
    <t>CABLE OPTICO OPGW XM2.300.187.N48 (LUX 48F NZD) 199MM2</t>
  </si>
  <si>
    <t>ET03573</t>
  </si>
  <si>
    <t>a0A6100000blo2L</t>
  </si>
  <si>
    <t>CABO OPTICO OPGW XM2.300.187.D48 (LUX 48F SM + NZD) 199MM2</t>
  </si>
  <si>
    <t>OPGW CABLE XM2.300.187.D48 (LUX 48F SM + NZD) 199MM2</t>
  </si>
  <si>
    <t>CABLE OPTICO OPGW XM2.300.187.D48 (LUX 48F SM + NZD) 199MM2</t>
  </si>
  <si>
    <t>CABO DE COBRE COBERTO POR ALUMÍNIO</t>
  </si>
  <si>
    <t>COPPER CABLE COVERED BY ALUMINIUM</t>
  </si>
  <si>
    <t>CABLE DE COBRE POR ALUMINIO</t>
  </si>
  <si>
    <t>NUCLEO OPTICO PARA CABO SUBMARINO - TUBO AÇO 316L 2.9MM (24F SM)</t>
  </si>
  <si>
    <t>OPTICAL CORE FOR SUBMARINE CABLE - STEEL TUBE 316L 2.9MM (24F SM)</t>
  </si>
  <si>
    <t>NUCLEO OPTICO PARA CABLE SUBMARINO - TUBO ACERO 316L 2.9MM (24F SM)</t>
  </si>
  <si>
    <t>SUPERCONDUTOR KEK RECOBERTO COM ALUMÍNIO</t>
  </si>
  <si>
    <t>SUPERCONDUCTOR KEK WITH ALUMINUM JACKET</t>
  </si>
  <si>
    <t>SUPERCONDUCTOR KEK COBIERTO CON ALUMINIO</t>
  </si>
  <si>
    <t>CABO OPTICO CFOA-MM-FIG8-G 06F</t>
  </si>
  <si>
    <t>OPTICAL CABLE CFOA-MM-FIG8-G 06F</t>
  </si>
  <si>
    <t>CABLE OPTICO CFOA-MM-FIG8-G 06F</t>
  </si>
  <si>
    <t>CABO OPTICO CFOA-SM-FIG8-G 12F</t>
  </si>
  <si>
    <t>OPTICAL CABLE CFOA-SM-FIG8-G 12F</t>
  </si>
  <si>
    <t>CABLE OPTICO CFOA-SM-FIG8-G 12F</t>
  </si>
  <si>
    <t>CABO OPTICO CFOA-SM-FIG8-G 24F</t>
  </si>
  <si>
    <t>OPTICAL CABLE CFOA-SM-FIG8-G 24F</t>
  </si>
  <si>
    <t>CABLE OPTICO CFOA-SM-FIG8-G 24F</t>
  </si>
  <si>
    <t>CABO OPTICO CFOA-SM-FIG8-G 96F (EXP)</t>
  </si>
  <si>
    <t>OPTICAL CABLE CFOA-SM-FIG8-G 96F (EXP)</t>
  </si>
  <si>
    <t>CABLE OPTICO CFOA-SM-FIG8-G 96F (EXP)</t>
  </si>
  <si>
    <t>CABO OPTICO CFOA-SM-FIG8-G 48F</t>
  </si>
  <si>
    <t>OPTICAL CABLE CFOA-SM-FIG8-G 48F</t>
  </si>
  <si>
    <t>CABLE OPTICO CFOA-SM-FIG8-G 48F</t>
  </si>
  <si>
    <t>CABO OPTICO CFOA-SM-FIG8-G 06F</t>
  </si>
  <si>
    <t>OPTICAL CABLE CFOA-SM-FIG8-G 06F</t>
  </si>
  <si>
    <t>CABLE OPTICO CFOA-SM-FIG8-G 06F</t>
  </si>
  <si>
    <t>CABO OPTICO CFOA-SM-DD-G 24F (DC)</t>
  </si>
  <si>
    <t>OPTICAL CABLE CFOA-SM-DD-G 24F (DC)</t>
  </si>
  <si>
    <t>CABLE OPTICO CFOA-SM-DD-G 24F (DC)</t>
  </si>
  <si>
    <t>ET01511</t>
  </si>
  <si>
    <t>a0A6100000blngD</t>
  </si>
  <si>
    <t>CABO OPTICO CFOA-SM-DD-G 48F (DC)</t>
  </si>
  <si>
    <t>OPTICAL CABLE CFOA-SM-DD-G 48F (DC)</t>
  </si>
  <si>
    <t>CABLE OPTICO CFOA-SM-DD-G 48F (DC)</t>
  </si>
  <si>
    <t>CABO OPTICO CFOA-SM-DD-G 72F (DC)</t>
  </si>
  <si>
    <t>OPTICAL CABLE CFOA-SM-DD-G 72F (DC)</t>
  </si>
  <si>
    <t>CABLE OPTICO CFOA-SM-DD-G 72F (DC)</t>
  </si>
  <si>
    <t>CABO OPTICO CFOA-SM-DD-G 24F (30700052)</t>
  </si>
  <si>
    <t>OPTICAL CABLE CFOA-SM-DD-G 24F (30700052)</t>
  </si>
  <si>
    <t>CABLE OPTICO CFOA-SM-DD-G 24F (30700052)</t>
  </si>
  <si>
    <t>CABO OPTICO CFOA-SM-DD-S 18F</t>
  </si>
  <si>
    <t>OPTICAL CABLE CFOA-SM-DD-S 18F</t>
  </si>
  <si>
    <t>CABLE OPTICO CFOA-SM-DD-S 18F</t>
  </si>
  <si>
    <t>CABO OPTICO CFOA-SM-DD-S 24F TS (G-652D) (12F/T)</t>
  </si>
  <si>
    <t>OPTICAL CABLE CFOA-SM-DD-S 24F TS (G-652D) (12F/T)</t>
  </si>
  <si>
    <t>CABLE OPTICO CFOA-SM-DD-S 24F TS (G-652D) (12F/T)</t>
  </si>
  <si>
    <t>ET02741</t>
  </si>
  <si>
    <t>a0A6100000blnsZ</t>
  </si>
  <si>
    <t>CABO OPTICO CFOA-SM-DDR-S 36F TS (PFV) LSZH</t>
  </si>
  <si>
    <t>OPTICAL CABLE CFOA-SM-DDR-S 36F TS (PFV) LSZH</t>
  </si>
  <si>
    <t>CABLE OPTICO CFOA-SM-DDR-S 36F TS (PFV) LSZH</t>
  </si>
  <si>
    <t>CABO OPTICO CFOA-SM-DE-G 60F (ABNT)</t>
  </si>
  <si>
    <t>OPTICAL CABLE CFOA-SM-DE-G 60F (ABNT)</t>
  </si>
  <si>
    <t>CABLE OPTICO CFOA-SM-DE-G 60F (ABNT)</t>
  </si>
  <si>
    <t>CABO OPTICO CFOA-SM-DE-G 10F (ABNT)</t>
  </si>
  <si>
    <t>OPTICAL CABLE CFOA-SM-DE-G 10F (ABNT)</t>
  </si>
  <si>
    <t>CABLE OPTICO CFOA-SM-DE-G 10F (ABNT)</t>
  </si>
  <si>
    <t>CABO OPTICO CFOA-SM-DE-G 30F (ABNT)</t>
  </si>
  <si>
    <t>OPTICAL CABLE CFOA-SM-DE-G 30F (ABNT)</t>
  </si>
  <si>
    <t>CABLE OPTICO CFOA-SM-DE-G 30F (ABNT)</t>
  </si>
  <si>
    <t>CABO OPTICO CFOA-SM-ARD-G 36F (DC)</t>
  </si>
  <si>
    <t>OPTICAL CABLE CFOA-SM-ARD-G 36F (DC)</t>
  </si>
  <si>
    <t>CABLE OPTICO CFOA-SM-ARD-G 36F (DC)</t>
  </si>
  <si>
    <t>CABO OPTICO CFOA-SM-ARD-G 32F</t>
  </si>
  <si>
    <t>OPTICAL CABLE CFOA-SM-ARD-G 32F</t>
  </si>
  <si>
    <t>CABLE OPTICO CFOA-SM-ARD-G 32F</t>
  </si>
  <si>
    <t>ET01478</t>
  </si>
  <si>
    <t>CABO OPTICO CFOA-SM-ARD-S 06F G-652D LSZH</t>
  </si>
  <si>
    <t>OPTICAL CABLE CFOA-SM-ARD-S 06F G-652D LSZH</t>
  </si>
  <si>
    <t>CABLE OPTICO CFOA-SM-ARD-S 06F G-652D LSZH</t>
  </si>
  <si>
    <t>CABO OPTICO CFOA-SM-ARD-S 48F G-652D LSZH</t>
  </si>
  <si>
    <t>OPTICAL CABLE CFOA-SM-ARD-S 48F G-652D LSZH</t>
  </si>
  <si>
    <t>CABLE OPTICO CFOA-SM-ARD-S 48F G-652D LSZH</t>
  </si>
  <si>
    <t>CABO OPTICO CFOA-SM-ARD-S 32F G-652D LSZH</t>
  </si>
  <si>
    <t>OPTICAL CABLE CFOA-SM-ARD-S 32F G-652D LSZH</t>
  </si>
  <si>
    <t>CABLE OPTICO CFOA-SM-ARD-S 32F G-652D LSZH</t>
  </si>
  <si>
    <t>CABO OPTICO CFOA-SM-ARD-S 24F G-652D TS LSZH</t>
  </si>
  <si>
    <t>OPTICAL CABLE CFOA-SM-ARD-S 24F G-652D TS LSZH</t>
  </si>
  <si>
    <t>CABLE OPTICO CFOA-SM-ARD-S 24F G-652D TS LSZH</t>
  </si>
  <si>
    <t>ET03037</t>
  </si>
  <si>
    <t>a0A6100000blnwB</t>
  </si>
  <si>
    <t>CABO OPTICO CFOA-SM-DER-G 72F (PPU)</t>
  </si>
  <si>
    <t>OPTICAL CABLE CFOA-SM-DER-G 72F (PPU)</t>
  </si>
  <si>
    <t>CABLE OPTICO CFOA-SM-DER-G 72F (PPU)</t>
  </si>
  <si>
    <t>CABO OPTICO CFOA-SM-DPE-G 36F</t>
  </si>
  <si>
    <t>OPTICAL CABLE CFOA-SM-DPE-G 36F</t>
  </si>
  <si>
    <t>CABLE OPTICO CFOA-SM-DPE-G 36F</t>
  </si>
  <si>
    <t>CABO OPTICO CFOA-SM-DPE-G 144F</t>
  </si>
  <si>
    <t>OPTICAL CABLE CFOA-SM-DPE-G 144F</t>
  </si>
  <si>
    <t>CABLE OPTICO CFOA-SM-DPE-G 144F</t>
  </si>
  <si>
    <t>CABO OPTICO CFOA-SM-DPE-G 04F (CCD)</t>
  </si>
  <si>
    <t>OPTICAL CABLE CFOA-SM-DPE-G 04F (CCD)</t>
  </si>
  <si>
    <t>CABLE OPTICO CFOA-SM-DPE-G 04F (CCD)</t>
  </si>
  <si>
    <t>CABO OPTICO CFOA-SM-DPE-G 06F (CCD)</t>
  </si>
  <si>
    <t>OPTICAL CABLE CFOA-SM-DPE-G 06F (CCD)</t>
  </si>
  <si>
    <t>CABLE OPTICO CFOA-SM-DPE-G 06F (CCD)</t>
  </si>
  <si>
    <t>CABO OPTICO CFOA-SM-DPE-G 08F (CCD)</t>
  </si>
  <si>
    <t>OPTICAL CABLE CFOA-SM-DPE-G 08F (CCD)</t>
  </si>
  <si>
    <t>CABLE OPTICO CFOA-SM-DPE-G 08F (CCD)</t>
  </si>
  <si>
    <t>CABO OPTICO CFOA-SM-DPE-G 10F (CCD)</t>
  </si>
  <si>
    <t>OPTICAL CABLE CFOA-SM-DPE-G 10F (CCD)</t>
  </si>
  <si>
    <t>CABLE OPTICO CFOA-SM-DPE-G 10F (CCD)</t>
  </si>
  <si>
    <t>CABO OPTICO CFOA-SM-DPE-G 30F (CCD)</t>
  </si>
  <si>
    <t>OPTICAL CABLE CFOA-SM-DPE-G 30F (CCD)</t>
  </si>
  <si>
    <t>CABLE OPTICO CFOA-SM-DPE-G 30F (CCD)</t>
  </si>
  <si>
    <t>CABO OPTICO CFOA-SM-FIG8-G AR 06F</t>
  </si>
  <si>
    <t>OPTICAL CABLE CFOA-SM-FIG8-G AR 06F</t>
  </si>
  <si>
    <t>CABLE OPTICO CFOA-SM-FIG8-G AR 06F</t>
  </si>
  <si>
    <t>ET01245</t>
  </si>
  <si>
    <t>a0A6100001oRAWi</t>
  </si>
  <si>
    <t>CABO OPTICO CFOA-SM-AS80-RA 06F NR (CFOA-SM-ASU80-S 06F NR)</t>
  </si>
  <si>
    <t>OPTICAL CABLE CFOA-SM-AS80-RA 06F NR (CFOA-SM-ASU80-S 06F NR)</t>
  </si>
  <si>
    <t>CABLE OPTICO CFOA-SM-AS80-RA 06F NR (CFOA-SM-ASU80-S 06F NR)</t>
  </si>
  <si>
    <t>CABO OPTICO CFOA-SM-AS80-RA 12F NR (CFOA-SM-ASU80-S 12F NR)</t>
  </si>
  <si>
    <t>OPTICAL CABLE CFOA-SM-AS80-RA 12F NR (CFOA-SM-ASU80-S 12F NR)</t>
  </si>
  <si>
    <t>CABLE OPTICO CFOA-SM-AS80-RA 12F NR (CFOA-SM-ASU80-S 12F NR)</t>
  </si>
  <si>
    <t>ET03065</t>
  </si>
  <si>
    <t>a0A6100000blnwS</t>
  </si>
  <si>
    <t>CABO OPTICO CFOA-SM-AS120-RA 02F RC</t>
  </si>
  <si>
    <t>OPTICAL CABLE CFOA-SM-AS120-RA 02F RC</t>
  </si>
  <si>
    <t>CABLE OPTICO CFOA-SM-AS120-RA 02F RC</t>
  </si>
  <si>
    <t>CABO OPTICO CFOA-SM-AS80-G 10F RC (ABNT)</t>
  </si>
  <si>
    <t>OPTICAL CABLE CFOA-SM-AS80-G 10F RC (ABNT)</t>
  </si>
  <si>
    <t>CABLE OPTICO CFOA-SM-AS80-G 10F RC (ABNT)</t>
  </si>
  <si>
    <t>CABO OPTICO CFOA-SM-AS120-G 02F RC</t>
  </si>
  <si>
    <t>OPTICAL CABLE CFOA-SM-AS120-G 02F RC</t>
  </si>
  <si>
    <t>CABLE OPTICO CFOA-SM-AS120-G 02F RC</t>
  </si>
  <si>
    <t>CABO OPTICO CFOA-SM-AS120-G 08F RC (ABNT)</t>
  </si>
  <si>
    <t>OPTICAL CABLE CFOA-SM-AS120-G 08F RC (ABNT)</t>
  </si>
  <si>
    <t>CABLE OPTICO CFOA-SM-AS120-G 08F RC (ABNT)</t>
  </si>
  <si>
    <t>CABO OPTICO CFOA-SM-AS120-G 10F RC (ABNT)</t>
  </si>
  <si>
    <t>OPTICAL CABLE CFOA-SM-AS120-G 10F RC (ABNT)</t>
  </si>
  <si>
    <t>CABLE OPTICO CFOA-SM-AS120-G 10F RC (ABNT)</t>
  </si>
  <si>
    <t>CABO OPTICO CFOA-SM-AS200-G 02F RC</t>
  </si>
  <si>
    <t>OPTICAL CABLE CFOA-SM-AS200-G 02F RC</t>
  </si>
  <si>
    <t>CABLE OPTICO CFOA-SM-AS200-G 02F RC</t>
  </si>
  <si>
    <t>CABO OPTICO CFOA-SM-AS200-G 04F RC</t>
  </si>
  <si>
    <t>OPTICAL CABLE CFOA-SM-AS200-G 04F RC</t>
  </si>
  <si>
    <t>CABLE OPTICO CFOA-SM-AS200-G 04F RC</t>
  </si>
  <si>
    <t>CABO OPTICO CFOA-SM-AS200-G 10F RC (ABNT)</t>
  </si>
  <si>
    <t>OPTICAL CABLE CFOA-SM-AS200-G 10F RC (ABNT)</t>
  </si>
  <si>
    <t>CABLE OPTICO CFOA-SM-AS200-G 10F RC (ABNT)</t>
  </si>
  <si>
    <t>CABO OPTICO CFOA-SM-AS120-RA 12F NR</t>
  </si>
  <si>
    <t>OPTICAL CABLE CFOA-SM-AS120-RA 12F NR</t>
  </si>
  <si>
    <t>CABLE OPTICO CFOA-SM-AS120-RA 12F NR</t>
  </si>
  <si>
    <t>ET2894</t>
  </si>
  <si>
    <t>CABO OPTICO FO SM DROP FIG8-M-G-01 BLI-AB COG CZ</t>
  </si>
  <si>
    <t>OPTICAL CABLE FO SM DROP FIG8-M-G-01 BLI-AB COG CZ</t>
  </si>
  <si>
    <t>CABLE OPTICO FO SM DROP FIG8-M-G-01 BLI-AB COG CZ</t>
  </si>
  <si>
    <t>ET02275</t>
  </si>
  <si>
    <t>a0A6100000blnn1</t>
  </si>
  <si>
    <t>CABO OPTICO CFOA-SM-AS200-S 24F G-652D TS NR (CATV 8F/T)</t>
  </si>
  <si>
    <t>OPTICAL CABLE CFOA-SM-AS200-S 24F G-652D TS NR (CATV 8F/T)</t>
  </si>
  <si>
    <t>CABLE OPTICO CFOA-SM-AS200-S 24F G-652D TS NR (CATV 8F/T)</t>
  </si>
  <si>
    <t>ET02886</t>
  </si>
  <si>
    <t>a0A6100000blnuN</t>
  </si>
  <si>
    <t>CABO OPTICO CFOA-SM-AS80-S 24F G-652D TS NR</t>
  </si>
  <si>
    <t>OPTICAL CABLE CFOA-SM-AS80-S 24F G-652D TS NR</t>
  </si>
  <si>
    <t>CABLE OPTICO CFOA-SM-AS80-S 24F G-652D TS NR</t>
  </si>
  <si>
    <t>CABO OPTICO CFOA-SM-FIG8-S 12F</t>
  </si>
  <si>
    <t>OPTICAL CABLE CFOA-SM-FIG8-S 12F</t>
  </si>
  <si>
    <t>CABLE OPTICO CFOA-SM-FIG8-S 12F</t>
  </si>
  <si>
    <t>CORDAO OPTICO COA-SM-MF-29-COG G-652D AM</t>
  </si>
  <si>
    <t>OPTICAL CORD COA-SM-MF-29-COG G-652D AM</t>
  </si>
  <si>
    <t>CORDON OPTICO COA-SM-MF-29-COG G-652D AM</t>
  </si>
  <si>
    <t>ET01561</t>
  </si>
  <si>
    <t>a0A6100000blngK</t>
  </si>
  <si>
    <t>FIBRA ISOLADA SM</t>
  </si>
  <si>
    <t>ISOLATED FIBER SM</t>
  </si>
  <si>
    <t>FIBRA AISLADA SM</t>
  </si>
  <si>
    <t>ET00509</t>
  </si>
  <si>
    <t>FIBRA DE LANCAMENTO</t>
  </si>
  <si>
    <t>LAUNCH FIBER</t>
  </si>
  <si>
    <t>FIBRA DE LANZIAMENTO</t>
  </si>
  <si>
    <t>EPR-PT-0221</t>
  </si>
  <si>
    <t>CORDAO OPTICO COA-SM-MF-20-COG G-652D AM</t>
  </si>
  <si>
    <t>OPTICAL CORD COA-SM-MF-20-COG G-652D AM</t>
  </si>
  <si>
    <t>CORDON OPTICO COA-SM-MF-20-COG G-652D AM</t>
  </si>
  <si>
    <t>CORDAO OPTICO COA-SM-DP-20-COG G-652D AM</t>
  </si>
  <si>
    <t>OPTICAL CORD COA-SM-DP-20-COG G-652D AM</t>
  </si>
  <si>
    <t>CORDON OPTICO COA-SM-DP-20-COG G-652D AM</t>
  </si>
  <si>
    <t>CORDAO OPTICO COA-SM-MF - AZ</t>
  </si>
  <si>
    <t>OPTICAL CORD COA-SM-MF - AZ</t>
  </si>
  <si>
    <t>CORDON OPTICO COA-SM-MF - AZ</t>
  </si>
  <si>
    <t>ET00687</t>
  </si>
  <si>
    <t>CORDAO OPTICO COA-SM-DP-29-COG AM</t>
  </si>
  <si>
    <t>OPTICAL CORD COA-SM-DP-29-COG AM</t>
  </si>
  <si>
    <t>CORDON OPTICO COA-SM-DP-29-COG AM</t>
  </si>
  <si>
    <t>ET01457</t>
  </si>
  <si>
    <t>a0A6100000blng2</t>
  </si>
  <si>
    <t>CORDAO OPTICO COA-SM-MF-18-LSZH G-652D AM</t>
  </si>
  <si>
    <t>OPTICAL CORD COA-SM-MF-18-LSZH G-652D AM</t>
  </si>
  <si>
    <t>CORDON OPTICO COA-SM-MF-18-LSZH G-652D AM</t>
  </si>
  <si>
    <t>CORDAO OPTICO COA-MM-MF-18-COG MM50 LA</t>
  </si>
  <si>
    <t>OPTICAL CORD COA-MM-MF-18-COG MM50 LA</t>
  </si>
  <si>
    <t>CORDON OPTICO COA-MM-MF-18-COG MM50 LA</t>
  </si>
  <si>
    <t>CORDAO OPTICO COA-SM-DP-18-COG G-652D AM</t>
  </si>
  <si>
    <t>OPTICAL CORD COA-SM-DP-18-COG G-652D AM</t>
  </si>
  <si>
    <t>CORDON OPTICO COA-SM-DP-18-COG G-652D AM</t>
  </si>
  <si>
    <t>CORDAO OPTICO COA-MM-DP-18-COG MM50 LA</t>
  </si>
  <si>
    <t>OPTICAL CORD COA-MM-DP-18-COG MM50 LA</t>
  </si>
  <si>
    <t>CORDON OPTICO COA-MM-DP-18-COG MM50 LA</t>
  </si>
  <si>
    <t>CORDAO OPTICO COA-SM-DP-16-COG AM</t>
  </si>
  <si>
    <t>OPTICAL CORD COA-SM-DP-16-COG AM</t>
  </si>
  <si>
    <t>CORDON OPTICO COA-SM-DP-16-COG AM</t>
  </si>
  <si>
    <t>CORDAO OPTICO COA-MM-DP-16-COG MM50 LA</t>
  </si>
  <si>
    <t>OPTICAL CORD COA-MM-DP-16-COG MM50 LA</t>
  </si>
  <si>
    <t>CORDON OPTICO COA-MM-DP-16-COG MM50 LA</t>
  </si>
  <si>
    <t>CORDAO OPTICO COA-SM-DP-18-LSZH AM</t>
  </si>
  <si>
    <t>OPTICAL CORD COA-SM-DP-18-LSZH AM</t>
  </si>
  <si>
    <t>CORDON OPTICO COA-SM-DP-18-LSZH AM</t>
  </si>
  <si>
    <t>CORDAO OPTICO COA-SM-MF-16-LSZH G-652D AZ</t>
  </si>
  <si>
    <t>OPTICAL CORD COA-SM-MF-16-LSZH G-652D AZ</t>
  </si>
  <si>
    <t>CORDON OPTICO COA-SM-MF-16-LSZH G-652D AZ</t>
  </si>
  <si>
    <t>CORDÃO ÓPTICO COA-SM-DP-29-COG G-652D AM</t>
  </si>
  <si>
    <t>OPTICAL CORD COA-SM-DP-29-COG G-652D AM</t>
  </si>
  <si>
    <t>CORDÓN OPTICO COA-SM-DP-29-COG G-652D AM</t>
  </si>
  <si>
    <t>CORDAO OPTICO COA-SM-DP-29-COR G-652D AM</t>
  </si>
  <si>
    <t>OPTICAL CORD COA-SM-DP-29-COR G-652D AM</t>
  </si>
  <si>
    <t>CORDON OPTICO COA-SM-DP-29-COR G-652D AM</t>
  </si>
  <si>
    <t>CORDAO OPTICO COA-SM-MF-29-LSZH G-652D AM</t>
  </si>
  <si>
    <t>OPTICAL CORD COA-SM-MF-29-LSZH G-652D AM</t>
  </si>
  <si>
    <t>CORDÓN ÓPTICO COA-SM-MF-29-LSZH G-652D AM</t>
  </si>
  <si>
    <t>CABO OPTICO CFOT-SM-MF 02F COR</t>
  </si>
  <si>
    <t>OPTICAL CABLE CFOT-SM-MF 02F COR</t>
  </si>
  <si>
    <t>CABLE OPTICO CFOT-SM-MF 02F COR</t>
  </si>
  <si>
    <t>CABO OPTICO CFOT-SM-MF 06F COR</t>
  </si>
  <si>
    <t>OPTICAL CABLE CFOT-SM-MF 06F COR</t>
  </si>
  <si>
    <t>CABLE OPTICO CFOT-SM-MF 06F COR</t>
  </si>
  <si>
    <t>CABO OPTICO CFOT-SM-MF 12F G-652D COR</t>
  </si>
  <si>
    <t>OPTICAL CABLE CFOT-SM-MF 12F G-652D COR</t>
  </si>
  <si>
    <t>CABLE OPTICO CFOT-SM-MF 12F G-652D COR</t>
  </si>
  <si>
    <t>CABO OPTICO CFOA-SM-DD-G 40F (CATV)</t>
  </si>
  <si>
    <t>OPTICAL CABLE CFOA-SM-DD-G 40F (CATV)</t>
  </si>
  <si>
    <t>CABLE OPTICO CFOA-SM-DD-G 40F (CATV)</t>
  </si>
  <si>
    <t>CABO OPTICO CFOA-MM/SM-DD-G 144F (132 MM62.5 + 12 SM)</t>
  </si>
  <si>
    <t>OPTICAL CABLE CFOA-MM/SM-DD-G 144F (132 MM62.5 + 12 SM)</t>
  </si>
  <si>
    <t>CABLE OPTICO CFOA-MM/SM-DD-G 144F (132 MM62.5 + 12 SM)</t>
  </si>
  <si>
    <t>CABO OPTICO CFOA-SM-DD-G 80F (CATV)</t>
  </si>
  <si>
    <t>OPTICAL CABLE CFOA-SM-DD-G 80F (CATV)</t>
  </si>
  <si>
    <t>CABLE OPTICO CFOA-SM-DD-G 80F (CATV)</t>
  </si>
  <si>
    <t>CABO OPTICO CFOA-SM-DD-G 88F (CATV)</t>
  </si>
  <si>
    <t>OPTICAL CABLE CFOA-SM-DD-G 88F (CATV)</t>
  </si>
  <si>
    <t>CABLE OPTICO CFOA-SM-DD-G 88F (CATV)</t>
  </si>
  <si>
    <t>CABO OPTICO CFOA-SM-DD-G 216F (CATV)</t>
  </si>
  <si>
    <t>OPTICAL CABLE CFOA-SM-DD-G 216F (CATV)</t>
  </si>
  <si>
    <t>CABLE OPTICO CFOA-SM-DD-G 216F (CATV)</t>
  </si>
  <si>
    <t>CABO OPTICO CFOA-SM-DD-S 08F G-652D (CATV)</t>
  </si>
  <si>
    <t>OPTICAL CABLE CFOA-SM-DD-S 08F G-652D (CATV)</t>
  </si>
  <si>
    <t>CABLE OPTICO CFOA-SM-DD-S 08F G-652D (CATV)</t>
  </si>
  <si>
    <t>CABO OPTICO CFOA-SM-DD-S 12F G-652D (CATV)</t>
  </si>
  <si>
    <t>OPTICAL CABLE CFOA-SM-DD-S 12F G-652D (CATV)</t>
  </si>
  <si>
    <t>CABLE OPTICO CFOA-SM-DD-S 12F G-652D (CATV)</t>
  </si>
  <si>
    <t>CABO OPTICO CFOA-SM-DD-S 16F G-652D (CATV)</t>
  </si>
  <si>
    <t>OPTICAL CABLE CFOA-SM-DD-S 16F G-652D (CATV)</t>
  </si>
  <si>
    <t>CABLE OPTICO CFOA-SM-DD-S 16F G-652D (CATV)</t>
  </si>
  <si>
    <t>CABO OPTICO CFOA-SM-DD-S 24F G-652D (CATV)</t>
  </si>
  <si>
    <t>OPTICAL CABLE CFOA-SM-DD-S 24F G-652D (CATV)</t>
  </si>
  <si>
    <t>CABLE OPTICO CFOA-SM-DD-S 24F G-652D (CATV)</t>
  </si>
  <si>
    <t>CABO OPTICO CFOA-SM-DD-S 32F G-652D (CATV)</t>
  </si>
  <si>
    <t>OPTICAL CABLE CFOA-SM-DD-S 32F G-652D (CATV)</t>
  </si>
  <si>
    <t>CABLE OPTICO CFOA-SM-DD-S 32F G-652D (CATV)</t>
  </si>
  <si>
    <t>CABO OPTICO CFOA-SM-DD-S 40F G-652D (CATV)</t>
  </si>
  <si>
    <t>OPTICAL CABLE CFOA-SM-DD-S 40F G-652D (CATV)</t>
  </si>
  <si>
    <t>CABLE OPTICO CFOA-SM-DD-S 40F G-652D (CATV)</t>
  </si>
  <si>
    <t>CABO OPTICO CFOA-SM-DD-S 56F G-652D (CATV)</t>
  </si>
  <si>
    <t>OPTICAL CABLE CFOA-SM-DD-S 56F G-652D (CATV)</t>
  </si>
  <si>
    <t>CABLE OPTICO CFOA-SM-DD-S 56F G-652D (CATV)</t>
  </si>
  <si>
    <t>CABO OPTICO CFOA-SM-DD-S 64F G-652D (CATV)</t>
  </si>
  <si>
    <t>OPTICAL CABLE CFOA-SM-DD-S 64F G-652D (CATV)</t>
  </si>
  <si>
    <t>CABLE OPTICO CFOA-SM-DD-S 64F G-652D (CATV)</t>
  </si>
  <si>
    <t>CABO OPTICO CFOA-SM-DD-S 80F G-652D (CATV)</t>
  </si>
  <si>
    <t>OPTICAL CABLE CFOA-SM-DD-S 80F G-652D (CATV)</t>
  </si>
  <si>
    <t>CABLE OPTICO CFOA-SM-DD-S 80F G-652D (CATV)</t>
  </si>
  <si>
    <t>CABO OPTICO CFOA-SM-DD-S 88F G-652D (CATV)</t>
  </si>
  <si>
    <t>OPTICAL CABLE CFOA-SM-DD-S 88F G-652D (CATV)</t>
  </si>
  <si>
    <t>CABLE OPTICO CFOA-SM-DD-S 88F G-652D (CATV)</t>
  </si>
  <si>
    <t>CABO OPTICO CFOA-SM-DD-S 12F G-652D LSZH (CATV)</t>
  </si>
  <si>
    <t>OPTICAL CABLE CFOA-SM-DD-S 12F G-652D LSZH (CATV)</t>
  </si>
  <si>
    <t>CABLE OPTICO CFOA-SM-DD-S 12F G-652D LSZH (CATV)</t>
  </si>
  <si>
    <t>TUBO DE TERMINACAO 900UM VD</t>
  </si>
  <si>
    <t>TUBE OF TERMINATION 900UM VD</t>
  </si>
  <si>
    <t>TUBO DE TERMINACION 900UM VD</t>
  </si>
  <si>
    <t>ET01921</t>
  </si>
  <si>
    <t>a0A6100000blnjg</t>
  </si>
  <si>
    <t>TUBO DE TERMINACAO 900UM AM</t>
  </si>
  <si>
    <t>TUBE OF TERMINATION 900UM AM</t>
  </si>
  <si>
    <t>TUBO DE TERMINACION 900UM AM</t>
  </si>
  <si>
    <t>TUBO DE TERMINACAO 900UM BR</t>
  </si>
  <si>
    <t>TUBE OF TERMINATION 900UM BR</t>
  </si>
  <si>
    <t>TUBO DE TERMINACION 900UM BR</t>
  </si>
  <si>
    <t>TUBO DE TERMINACAO 900UM AZ</t>
  </si>
  <si>
    <t>TUBE OF TERMINATION 900UM AZ</t>
  </si>
  <si>
    <t>TUBO DE TERMINACION 900UM AZ</t>
  </si>
  <si>
    <t>TUBO DE TERMINACAO 900UM VM</t>
  </si>
  <si>
    <t>TUBE OF TERMINATION 900UM VM</t>
  </si>
  <si>
    <t>TUBO DE TERMINACION 900UM VM</t>
  </si>
  <si>
    <t>TUBO DE TERMINACAO 900UM VT</t>
  </si>
  <si>
    <t>TUBE OF TERMINATION 900UM VT</t>
  </si>
  <si>
    <t>TUBO DE TERMINACION 900UM VT</t>
  </si>
  <si>
    <t>TUBO DE TERMINACAO 900UM MA</t>
  </si>
  <si>
    <t>TUBE OF TERMINATION 900UM MA</t>
  </si>
  <si>
    <t>TUBO DE TERMINACION 900UM MA</t>
  </si>
  <si>
    <t>TUBO DE TERMINACAO 900UM RS</t>
  </si>
  <si>
    <t>TUBE OF TERMINATION 900UM RS</t>
  </si>
  <si>
    <t>TUBO DE TERMINACION 900UM RS</t>
  </si>
  <si>
    <t>TUBO DE TERMINACAO 900UM PR</t>
  </si>
  <si>
    <t>TUBE OF TERMINATION 900UM PR</t>
  </si>
  <si>
    <t>TUBO DE TERMINACION 900UM PR</t>
  </si>
  <si>
    <t>TUBO DE TERMINACAO 900UM CZ</t>
  </si>
  <si>
    <t>TUBE OF TERMINATION 900UM CZ</t>
  </si>
  <si>
    <t>TUBO DE TERMINACION 900UM CZ</t>
  </si>
  <si>
    <t>TUBO DE TERMINACAO 900UM LA</t>
  </si>
  <si>
    <t>TUBE OF TERMINATION 900UM LA</t>
  </si>
  <si>
    <t>TUBO DE TERMINACION 900UM LA</t>
  </si>
  <si>
    <t>TUBO DE TERMINACAO 900UM AQ</t>
  </si>
  <si>
    <t>TUBE OF TERMINATION 900UM AQ</t>
  </si>
  <si>
    <t>TUBO DE TERMINACION 900UM AQ</t>
  </si>
  <si>
    <t>CABO OPTICO CFOA-SM-LV-AS-CMO15KN-S 24F G-652D RT (ABNT)</t>
  </si>
  <si>
    <t>OPTICAL CABLE CFOA-SM-LV-AS-CMO15KN-S 24F G-652D RT (ABNT)</t>
  </si>
  <si>
    <t>CABLE OPTICO CFOA-SM-LV-AS-CMO15KN-S 24F G-652D RT (ABNT)</t>
  </si>
  <si>
    <t>CABO OPTICO CFOA-SM-LV-AS-CMO20KN-S-36F-RT (ABNT)</t>
  </si>
  <si>
    <t>OPTICAL CABLE CFOA-SM-LV-AS-CMO20KN-S-36F-RT (ABNT)</t>
  </si>
  <si>
    <t>CABLE OPTICO CFOA-SM-LV-AS-CMO20KN-S-36F-RT (ABNT)</t>
  </si>
  <si>
    <t>CABO OPTICO CFOA-SM-LV-AS-CMO20KN-S-48F-RC (ABNT)</t>
  </si>
  <si>
    <t>OPTICAL CABLE CFOA-SM-LV-AS-CMO20KN-S-48F-RC (ABNT)</t>
  </si>
  <si>
    <t>CABLE OPTICO CFOA-SM-LV-AS-CMO20KN-S-48F-RC (ABNT)</t>
  </si>
  <si>
    <t>CABO OPTICO CFOA-SM-LV-AS-CMO10KN-S-48F-RT (ABNT)</t>
  </si>
  <si>
    <t>OPTICAL CABLE CFOA-SM-LV-AS-CMO10KN-S-48F-RT (ABNT)</t>
  </si>
  <si>
    <t>CABLE OPTICO CFOA-SM-LV-AS-CMO10KN-S-48F-RT (ABNT)</t>
  </si>
  <si>
    <t>CABO OPTICO CFOA-SM-LV-AS-300-S-06F RT</t>
  </si>
  <si>
    <t>OPTICAL CABLE CFOA-SM-LV-AS-300-S-06F RT</t>
  </si>
  <si>
    <t>CABLE OPTICO CFOA-SM-LV-AS-300-S-06F RT</t>
  </si>
  <si>
    <t>ET01513</t>
  </si>
  <si>
    <t>FIBRA ÓPTICA ISOLADA SM G652-D LSZH VD</t>
  </si>
  <si>
    <t>BUFERRED OPTICAL FIBER SM G652-D LSZH VD</t>
  </si>
  <si>
    <t>FIBRA ISOLADA SM PVC AZ</t>
  </si>
  <si>
    <t>ISOLATED FIBER SM PVC AZ</t>
  </si>
  <si>
    <t>FIBRA AISLADA  SM PVC AZ</t>
  </si>
  <si>
    <t>CABO OPTICO FIS-OPTIC FTTH MM(50) 02F</t>
  </si>
  <si>
    <t>OPTICAL CABLE FIS-OPTIC FTTH MM(50) 02F</t>
  </si>
  <si>
    <t>CABLE OPTICO FIS-OPTIC FTTH MM(50) 02F</t>
  </si>
  <si>
    <t>ET01651</t>
  </si>
  <si>
    <t>a0A6100000blngq</t>
  </si>
  <si>
    <t>CABO OPTICO CFOI-MM-UB 12F (50) OM4 TS LSZH AQ</t>
  </si>
  <si>
    <t>OPTICAL CABLE CFOI-MM-UB 12F (50) OM4 TS LSZH AQ</t>
  </si>
  <si>
    <t>CABLE OPTICO CFOI-MM-UB 12F (50) OM4 TS LSZH AQ</t>
  </si>
  <si>
    <t>CABO OPTICO CFOI-MM-UB 12F (50) OM4 TS LSZH (ERIKA VIOLET)</t>
  </si>
  <si>
    <t>OPTICAL CABLE CFOI-MM-UB 12F (50) OM4 TS LSZH (ERIKA VIOLET)</t>
  </si>
  <si>
    <t>CABLE OPTICO CFOI-MM-UB 12F (50) OM4 TS LSZH (ERIKA VIOLET)</t>
  </si>
  <si>
    <t>ET03501</t>
  </si>
  <si>
    <t>a0A6100000blo1e</t>
  </si>
  <si>
    <t>CABO OPTICO CFOT-MM-UB 04F (50) LSZH</t>
  </si>
  <si>
    <t>OPTICAL CABLE CFOT-MM-UB 04F (50) LSZH</t>
  </si>
  <si>
    <t>CABLE OPTICO CFOT-MM-UB 04F (50) LSZH</t>
  </si>
  <si>
    <t>CABO OPTICO CFOT-MM-UB 48F (50) OM4 LSZH</t>
  </si>
  <si>
    <t>OPTICAL CABLE CFOT-MM-UB 48F (50) OM4 LSZH</t>
  </si>
  <si>
    <t>CABLE OPTICO CFOT-MM-UB 48F (50) OM4 LSZH</t>
  </si>
  <si>
    <t>ET02228</t>
  </si>
  <si>
    <t>a0A6100000blnmW</t>
  </si>
  <si>
    <t>CABO OPTICO CFOT-MM-UB 24F (50) OM3 TS LSZH</t>
  </si>
  <si>
    <t>OPTICAL CABLE CFOT-MM-UB 24F (50) OM3 TS LSZH</t>
  </si>
  <si>
    <t>CABLE OPTICO CFOT-MM-UB 24F (50) OM3 TS LSZH</t>
  </si>
  <si>
    <t>CABO OPTICO CFOT-MM-UB 12F (50) OM4 TS LSZH PR</t>
  </si>
  <si>
    <t>OPTICAL CABLE CFOT-MM-UB 12F (50) OM4 TS LSZH PR</t>
  </si>
  <si>
    <t>CABLE OPTICO CFOT-MM-UB 12F (50) OM4 TS LSZH PR</t>
  </si>
  <si>
    <t>CABO OPTICO CFOT-MM-UB 12F (50) OM3 TS LSZH PR</t>
  </si>
  <si>
    <t>OPTICAL CABLE CFOT-MM-UB 12F (50) OM3 TS LSZH PR</t>
  </si>
  <si>
    <t>CABLE OPTICO CFOT-MM-UB 12F (50) OM3 TS LSZH PR</t>
  </si>
  <si>
    <t>CABO OPTICO CFOT-MM-UB 36F (50) OM3 TS LSZH PR</t>
  </si>
  <si>
    <t>OPTICAL CABLE CFOT-MM-UB 36F (50) OM3 TS LSZH PR</t>
  </si>
  <si>
    <t>CABLE OPTICO CFOT-MM-UB 36F (50) OM3 TS LSZH PR</t>
  </si>
  <si>
    <t>CABO OPTICO CFOT-MM-UB 72F (50) OM3 TS LSZH PR</t>
  </si>
  <si>
    <t>OPTICAL CABLE CFOT-MM-UB 72F (50) OM3 TS LSZH PR</t>
  </si>
  <si>
    <t>CABLE OPTICO CFOT-MM-UB 72F (50) OM3 TS LSZH PR</t>
  </si>
  <si>
    <t>CABO OPTICO CFOA-MM-FIG8-G 04F (62.5)</t>
  </si>
  <si>
    <t>OPTICAL CABLE CFOA-MM-FIG8-G 04F (62.5)</t>
  </si>
  <si>
    <t>CABLE OPTICO CFOA-MM-FIG8-G 04F (62.5)</t>
  </si>
  <si>
    <t>CABO OPTICO CFOT-MM-UB 02F (62.5) COG</t>
  </si>
  <si>
    <t>OPTICAL CABLE CFOT-MM-UB 02F (62.5) COG</t>
  </si>
  <si>
    <t>CABLE OPTICO CFOT-MM-UB 02F (62.5) COG</t>
  </si>
  <si>
    <t>CABO OPTICO CFOT-MM-UB 04F (62.5) COG</t>
  </si>
  <si>
    <t>OPTICAL CABLE CFOT-MM-UB 04F (62.5) COG</t>
  </si>
  <si>
    <t>CABLE OPTICO CFOT-MM-UB 04F (62.5) COG</t>
  </si>
  <si>
    <t>CABO OPTICO CFOT-MM-UB 06F (62.5) COG</t>
  </si>
  <si>
    <t>OPTICAL CABLE CFOT-MM-UB 06F (62.5) COG</t>
  </si>
  <si>
    <t>CABLE OPTICO CFOT-MM-UB 06F (62.5) COG</t>
  </si>
  <si>
    <t>CABO OPTICO CFOT-MM-UB 08F (62.5) COG</t>
  </si>
  <si>
    <t>OPTICAL CABLE CFOT-MM-UB 08F (62.5) COG</t>
  </si>
  <si>
    <t>CABLE OPTICO CFOT-MM-UB 08F (62.5) COG</t>
  </si>
  <si>
    <t>CABO OPTICO CFOT-MM-UB 10F (62.5) COG</t>
  </si>
  <si>
    <t>OPTICAL CABLE CFOT-MM-UB 10F (62.5) COG</t>
  </si>
  <si>
    <t>CABLE OPTICO CFOT-MM-UB 10F (62.5) COG</t>
  </si>
  <si>
    <t>CABO OPTICO CFOT-MM-UB 12F (62.5) COG</t>
  </si>
  <si>
    <t>OPTICAL CABLE CFOT-MM-UB 12F (62.5) COG</t>
  </si>
  <si>
    <t>CABLE OPTICO CFOT-MM-UB 12F (62.5) COG</t>
  </si>
  <si>
    <t>CABO OPTICO CFOT-MM-UB 18F (62.5) COG</t>
  </si>
  <si>
    <t>OPTICAL CABLE CFOT-MM-UB 18F (62.5) COG</t>
  </si>
  <si>
    <t>CABLE OPTICO CFOT-MM-UB 18F (62.5) COG</t>
  </si>
  <si>
    <t>CABO OPTICO CFOT-MM-UB 06F (62.5) LSZH</t>
  </si>
  <si>
    <t>OPTICAL CABLE CFOT-MM-UB 06F (62.5) LSZH</t>
  </si>
  <si>
    <t>CABLE OPTICO CFOT-MM-UB 06F (62.5) LSZH</t>
  </si>
  <si>
    <t>CABO OPTICO CFOT-MM-UB 96F (50) OM3 COG</t>
  </si>
  <si>
    <t>OPTICAL CABLE CFOT-MM-UB 96F (50) OM3 COG</t>
  </si>
  <si>
    <t>CABLE OPTICO CFOT-MM-UB 96F (50) OM3 COG</t>
  </si>
  <si>
    <t>CABO OPTICO CFOA-MM-ARE-S 08F (62.5) LSZH</t>
  </si>
  <si>
    <t>OPTICAL CABLE CFOA-MM-ARE-S 08F (62.5) LSZH</t>
  </si>
  <si>
    <t>CABLE OPTICO CFOA-MM-ARE-S 08F (62.5) LSZH</t>
  </si>
  <si>
    <t>CABO OPTICO CFOA-MM-AS80-S 08F (62.5) NR (EXP)</t>
  </si>
  <si>
    <t>OPTICAL CABLE CFOA-MM-AS80-S 08F (62.5) NR (EXP)</t>
  </si>
  <si>
    <t>CABLE OPTICO CFOA-MM-AS80-S 08F (62.5) NR (EXP)</t>
  </si>
  <si>
    <t>CORDAO OPTICO COA-MM-DP-29-COG MM62.5 LA</t>
  </si>
  <si>
    <t>OPTICAL CORD COA-MM-DP-29-COG MM62.5 LA</t>
  </si>
  <si>
    <t>CORDON OPTICO COA-MM-DP-29-COG MM62.5 LA</t>
  </si>
  <si>
    <t>CABO OPTICO CFOA-NZD DD-G 24F (30700147)</t>
  </si>
  <si>
    <t>OPTICAL CABLE CFOA-NZD DD-G 24F (30700147)</t>
  </si>
  <si>
    <t>CABLE OPTICO CFOA-NZD DD-G 24F (30700147)</t>
  </si>
  <si>
    <t>CABO OPTICO CFOA-NZD-DD-G 24F</t>
  </si>
  <si>
    <t>OPTICAL CABLE CFOA-NZD-DD-G 24F</t>
  </si>
  <si>
    <t>CABLE OPTICO CFOA-NZD-DD-G 24F</t>
  </si>
  <si>
    <t>CABO OPTICO CFOA-NZD-DD-G 12F</t>
  </si>
  <si>
    <t>OPTICAL CABLE CFOA-NZD-DD-G 12F</t>
  </si>
  <si>
    <t>CABLE OPTICO CFOA-NZD-DD-G 12F</t>
  </si>
  <si>
    <t>CABO OPTICO CFOA-NZD-DD-G 72F</t>
  </si>
  <si>
    <t>OPTICAL CABLE CFOA-NZD-DD-G 72F</t>
  </si>
  <si>
    <t>CABLE OPTICO CFOA-NZD-DD-G 72F</t>
  </si>
  <si>
    <t>CABO OPTICO CFOA-NZD-DD-G 72F G-655</t>
  </si>
  <si>
    <t>OPTICAL CABLE CFOA-NZD-DD-G 72F G-655</t>
  </si>
  <si>
    <t>CABLE OPTICO CFOA-NZD-DD-G 72F G-655</t>
  </si>
  <si>
    <t>ET03480</t>
  </si>
  <si>
    <t>a0A6100000blo1P</t>
  </si>
  <si>
    <t>CABO OPTICO CFOA-NZD-DDR-G 12F (PFV)</t>
  </si>
  <si>
    <t>OPTICAL CABLE CFOA-NZD-DDR-G 12F (PFV)</t>
  </si>
  <si>
    <t>CABLE OPTICO CFOA-NZD-DDR-G 12F (PFV)</t>
  </si>
  <si>
    <t>CABO OPTICO CFOA-NZD-DDR-G 48F (PFV)</t>
  </si>
  <si>
    <t>CABLE OPTICO CFOA-NZD-DDR-G 48F (PFV)</t>
  </si>
  <si>
    <t>CABO OPTICO CFOA-NZD-DDR-S 24F G-656 (PFV) LSZH</t>
  </si>
  <si>
    <t>OPTICAL CABLE CFOA-NZD-DDR-S 24F G-656 (PFV) LSZH</t>
  </si>
  <si>
    <t>CABLE OPTICO CFOA-NZD-DDR-S 24F G-656 (PFV) LSZH</t>
  </si>
  <si>
    <t>CABO OPTICO CFOA-NZD-ARD-G 36F (EXP)</t>
  </si>
  <si>
    <t>OPTICAL CABLE CFOA-NZD-ARD-G 36F (EXP)</t>
  </si>
  <si>
    <t>CABLE OPTICO CFOA-NZD-ARD-G 36F (EXP)</t>
  </si>
  <si>
    <t>CABO OPTICO AT-626H2YT-044</t>
  </si>
  <si>
    <t>OPTICAL CABLE AT-626H2YT-044</t>
  </si>
  <si>
    <t>CABLE OPTICO AT-626H2YT-044</t>
  </si>
  <si>
    <t>CABO OPTICO AT-626H2YT-024</t>
  </si>
  <si>
    <t>OPTICAL CABLE AT-626H2YT-024</t>
  </si>
  <si>
    <t>CABLE OPTICO AT-626H2YT-024</t>
  </si>
  <si>
    <t>CABO OPTICO AT-626H2YT-012</t>
  </si>
  <si>
    <t>OPTICAL CABLE AT-626H2YT-012</t>
  </si>
  <si>
    <t>CABLE OPTICO AT-626H2YT-012</t>
  </si>
  <si>
    <t>CABO OPTICO AT-626H2YT-036</t>
  </si>
  <si>
    <t>OPTICAL CABLE AT-626H2YT-036</t>
  </si>
  <si>
    <t>CABLE OPTICO AT-626H2YT-036</t>
  </si>
  <si>
    <t>CABO OPTICO CFOA-NZD-DER-G 24F (PFV) G-655C</t>
  </si>
  <si>
    <t>OPTICAL CABLE CFOA-NZD-DER-G 24F (PFV) G-655C</t>
  </si>
  <si>
    <t>CABLE OPTICO CFOA-NZD-DER-G 24F (PFV) G-655C</t>
  </si>
  <si>
    <t>CABO OPTICO CFOA-NZD-DER-G 24F (PFV) G-656</t>
  </si>
  <si>
    <t>OPTICAL CABLE CFOA-NZD-DER-G 24F (PFV) G-656</t>
  </si>
  <si>
    <t>CABLE OPTICO CFOA-NZD-DER-G 24F (PFV) G-656</t>
  </si>
  <si>
    <t>CABO OPTICO CFOA-NZD-ARE-S 12F LSZH</t>
  </si>
  <si>
    <t>OPTICAL CABLE CFOA-NZD-ARE-S 12F LSZH</t>
  </si>
  <si>
    <t>CABLE OPTICO CFOA-NZD-ARE-S 12F LSZH</t>
  </si>
  <si>
    <t>CABO OPTICO CFOA-NZD-AS120-G 24F G-655 NR (EXP)</t>
  </si>
  <si>
    <t>OPTICAL CABLE CFOA-NZD-AS120-G 24F G-655 NR (EXP)</t>
  </si>
  <si>
    <t>CABLE OPTICO CFOA-NZD-AS120-G 24F G-655 NR (EXP)</t>
  </si>
  <si>
    <t>CABO OPTICO CFOA-NZD-AS120-S 36F NR (EXP)</t>
  </si>
  <si>
    <t>OPTICAL CABLE CFOA-NZD-AS120-S 36F NR (EXP)</t>
  </si>
  <si>
    <t>CABLE OPTICO CFOA-NZD-AS120-S 36F NR (EXP)</t>
  </si>
  <si>
    <t>CABO OPTICO CFOA-NZD-AS120-S 24F NR (EXP)</t>
  </si>
  <si>
    <t>OPTICAL CABLE CFOA-NZD-AS120-S 24F NR (EXP)</t>
  </si>
  <si>
    <t>CABLE OPTICO CFOA-NZD-AS120-S 24F NR (EXP)</t>
  </si>
  <si>
    <t>CABO OPTICO CFOA-NZD-AS200-S 5KN 24F G-655C NR DC (NZD LA)</t>
  </si>
  <si>
    <t>OPTICAL CABLE CFOA-NZD-AS200-S 5KN 24F G-655C NR DC (NZD LA)</t>
  </si>
  <si>
    <t>CABLE OPTICO CFOA-NZD-AS200-S 5KN 24F G-655C NR DC (NZD LA)</t>
  </si>
  <si>
    <t>ET03091</t>
  </si>
  <si>
    <t>a0A6100000blnwn</t>
  </si>
  <si>
    <t>CABO OPTICO CFOA-NZD-AS160-S 3.6KN 24F G-655C NR DC (NZD LA)</t>
  </si>
  <si>
    <t>OPTICAL CABLE CFOA-NZD-AS160-S 3.6KN 24F G-655C NR DC (NZD LA)</t>
  </si>
  <si>
    <t>CABLE OPTICO CFOA-NZD-AS160-S 3.6KN 24F G-655C NR DC (NZD LA)</t>
  </si>
  <si>
    <t>CABO OPTICO CFOA-NZD-AS200-S 5.0KN 24F G-655C NR (NZD LA) STP AZ</t>
  </si>
  <si>
    <t>OPTICAL CABLE CFOA-NZD-AS200-S 5.0KN 24F G-655C NR (NZD LA) STP AZ</t>
  </si>
  <si>
    <t>CABLE OPTICO CFOA-NZD-AS200-S 5.0KN 24F G-655C NR (NZD LA) STP AZ</t>
  </si>
  <si>
    <t>ET03129</t>
  </si>
  <si>
    <t>a0A6100000blnx3</t>
  </si>
  <si>
    <t>CABO OPTICO AT-62617NT-048-CLGA</t>
  </si>
  <si>
    <t>OPTICAL CABLE AT-62617NT-048-CLGA</t>
  </si>
  <si>
    <t>CABLE OPTICO AT-62617NT-048-CLGA</t>
  </si>
  <si>
    <t>CABO OPTICO AT-62617NT-036-CLGA</t>
  </si>
  <si>
    <t>OPTICAL CABLE AT-62617NT-036-CLGA</t>
  </si>
  <si>
    <t>CABLE OPTICO AT-62617NT-036-CLGA</t>
  </si>
  <si>
    <t>CABO OPTICO CFOA-NZD-AS160-S 4KN 24F G-655C NR DC (NZD LA)</t>
  </si>
  <si>
    <t>OPTICAL CABLE CFOA-NZD-AS160-S 4KN 24F G-655C NR DC (NZD LA)</t>
  </si>
  <si>
    <t>CABLE OPTICO CFOA-NZD-AS160-S 4KN 24F G-655C NR DC (NZD LA)</t>
  </si>
  <si>
    <t>ET03341</t>
  </si>
  <si>
    <t>a0A6100000blnzU</t>
  </si>
  <si>
    <t>CABO OPTICO CFOA-NZD-AS-CMO4KN-S 48F G-655E (102007068)</t>
  </si>
  <si>
    <t>OPTICAL CABLE CFOA-NZD-AS-CMO4KN-S 48F G-655E (102007068)</t>
  </si>
  <si>
    <t>CABLE OPTICO CFOA-NZD-AS-CMO4KN-S 48F G-655E (102007068)</t>
  </si>
  <si>
    <t>CABO OPTICO CFOA-NZD-AS120-S 24F G-655C (3.6KN) (DC) (NZD LA) NR</t>
  </si>
  <si>
    <t>OPTICAL CABLE CFOA-NZD-AS120-S 24F G-655C (3.6KN) (DC) (NZD LA) NR</t>
  </si>
  <si>
    <t>CABLE OPTICO CFOA-NZD-AS120-S 24F G-655C (3.6KN) (DC) (NZD LA) NR</t>
  </si>
  <si>
    <t>ET03471</t>
  </si>
  <si>
    <t>a0A6100000blo1H</t>
  </si>
  <si>
    <t>CORDAO OPTICO COA-NZD-MF-20-COG VD</t>
  </si>
  <si>
    <t>OPTICAL CORD COA-NZD-MF-20-COG VD</t>
  </si>
  <si>
    <t>CORDON OPTICO COA-NZD-MF-20-COG VD</t>
  </si>
  <si>
    <t>CORDAO OPTICO COA-NZD-MF-18-COG AM</t>
  </si>
  <si>
    <t>OPTICAL CORD COA-NZD-MF-18-COG AM</t>
  </si>
  <si>
    <t>CORDON OPTICO COA-NZD-MF-18-COG AM</t>
  </si>
  <si>
    <t>CORDAO OPTICO COA-NZD-DP-18-COG AM</t>
  </si>
  <si>
    <t>OPTICAL CORD COA-NZD-DP-18-COG AM</t>
  </si>
  <si>
    <t>CORDON OPTICO COA-NZD-DP-18-COG AM</t>
  </si>
  <si>
    <t>CABO OPTICO CFOA-NZD-DD-S 24F LSZH (CATV)</t>
  </si>
  <si>
    <t>OPTICAL CABLE CFOA-NZD-DD-S 24F LSZH (CATV)</t>
  </si>
  <si>
    <t>CABLE OPTICO CFOA-NZD-DD-S 24F LSZH (CATV)</t>
  </si>
  <si>
    <t>CABO OPTICO CFOA-NZD-DD-S 12F (CATV)</t>
  </si>
  <si>
    <t>OPTICAL CABLE CFOA-NZD-DD-S 12F (CATV)</t>
  </si>
  <si>
    <t>CABLE OPTICO CFOA-NZD-DD-S 12F (CATV)</t>
  </si>
  <si>
    <t>CABO OPTICO CFOA-NZD-DD-S 24F G-655 NR</t>
  </si>
  <si>
    <t>OPTICAL CABLE CFOA-NZD-DD-S 24F G-655 NR</t>
  </si>
  <si>
    <t>CABLE OPTICO CFOA-NZD-DD-S 24F G-655 NR</t>
  </si>
  <si>
    <t>ET02042</t>
  </si>
  <si>
    <t>a0A6100000blnkS</t>
  </si>
  <si>
    <t>CABO OPTICO CFOA-NZD-DD-S 24F G-655 NR STP AM</t>
  </si>
  <si>
    <t>OPTICAL CABLE CFOA-NZD-DD-S 24F G-655 NR STP AM</t>
  </si>
  <si>
    <t>CABLE OPTICO CFOA-NZD-DD-S 24F G-655 NR STP AM</t>
  </si>
  <si>
    <t>CABO OPTICO CFOA-NZD-DD-S 24F G-655C (NZD LA)</t>
  </si>
  <si>
    <t>OPTICAL CABLE CFOA-NZD-DD-S 24F G-655C (NZD LA)</t>
  </si>
  <si>
    <t>CABLE OPTICO CFOA-NZD-DD-S 24F G-655C (NZD LA)</t>
  </si>
  <si>
    <t>CABO OPTICO CFOA-NZD-DD-S 36F (30700146)</t>
  </si>
  <si>
    <t>OPTICAL CABLE CFOA-NZD-DD-S 36F (30700146)</t>
  </si>
  <si>
    <t>CABLE OPTICO CFOA-NZD-DD-S 36F (30700146)</t>
  </si>
  <si>
    <t>CABO OPTICO CFOA-NZD-DD-S 24F (G-655C LA) NR STP AM</t>
  </si>
  <si>
    <t>OPTICAL CABLE CFOA-NZD-DD-S 24F (G-655C LA) NR STP AM</t>
  </si>
  <si>
    <t>CABLE OPTICO CFOA-NZD-DD-S 24F (G-655C LA) NR STP AM</t>
  </si>
  <si>
    <t>CABO OPTICO CFOA-NZD-DD-S 2.7KN 24F G-655C NR (NZD LA)</t>
  </si>
  <si>
    <t>OPTICAL CABLE CFOA-NZD-DD-S 2.7KN 24F G-655C NR (NZD LA)</t>
  </si>
  <si>
    <t>CABLE OPTICO CFOA-NZD-DD-S 2.7KN 24F G-655C NR (NZD LA)</t>
  </si>
  <si>
    <t>ET03389</t>
  </si>
  <si>
    <t>a0A6100000blo06</t>
  </si>
  <si>
    <t>CABO OPTICO CFOA-NZD-DD-S 24F</t>
  </si>
  <si>
    <t>OPTICAL CABLE CFOA-NZD-DD-S 24F</t>
  </si>
  <si>
    <t>CABLE OPTICO CFOA-NZD-DD-S 24F</t>
  </si>
  <si>
    <t>CABO OPTICO CFOA-NZD-LV-AS300-S 24F NR</t>
  </si>
  <si>
    <t>OPTICAL CABLE CFOA-NZD-LV-AS300-S 24F NR</t>
  </si>
  <si>
    <t>CABLE OPTICO CFOA-NZD-LV-AS300-S 24F NR</t>
  </si>
  <si>
    <t>CABO OPTICO CFOA-NZD-AS400-S 10.0KN 24F G-655C NR DC (NZD LA) STP AZ</t>
  </si>
  <si>
    <t>OPTICAL CABLE CFOA-NZD-AS400-S 10.0KN 24F G-655C NR DC (NZD LA) STP AZ</t>
  </si>
  <si>
    <t>CABLE OPTICO CFOA-NZD-AS400-S 10.0KN 24F G-655C NR DC (NZD LA) STP AZ</t>
  </si>
  <si>
    <t>CABO OPTICO CFOA-NZD-AS600-S 13.5KN 24F G-655C NR DC (NZD LA) STP AZ</t>
  </si>
  <si>
    <t>OPTICAL CABLE CFOA-NZD-AS600-S 13.5KN 24F G-655C NR DC (NZD LA) STP AZ</t>
  </si>
  <si>
    <t>CABLE OPTICO CFOA-NZD-AS600-S 13.5KN 24F G-655C NR DC (NZD LA) STP AZ</t>
  </si>
  <si>
    <t>CABO OPTICO CFOA-NZD/SM-DD-G 36F (12F G-655+24F G-652D)</t>
  </si>
  <si>
    <t>OPTICAL CABLE CFOA-NZD/SM-DD-G 36F (12F G-655+24F G-652D)</t>
  </si>
  <si>
    <t>CABLE OPTICO CFOA-NZD/SM-DD-G 36F (12F G-655+24F G-652D)</t>
  </si>
  <si>
    <t>CABO OPTICO CFOA-NZD/SM-DD-G 24F (12F G-655C+12F G-652D)</t>
  </si>
  <si>
    <t>OPTICAL CABLE CFOA-NZD/SM-DD-G 24F (12F G-655C+12F G-652D)</t>
  </si>
  <si>
    <t>CABLE OPTICO CFOA-NZD/SM-DD-G 24F (12F G-655C+12F G-652D)</t>
  </si>
  <si>
    <t>CABO OPTICO CFOA-NZD/SM-DD-G 60F (24F G-655 + 36F G-652D) (3000005506)</t>
  </si>
  <si>
    <t>OPTICAL CABLE CFOA-NZD/SM-DD-G 60F (24F G-655 + 36F G-652D) (3000005506)</t>
  </si>
  <si>
    <t>CABLE OPTICO CFOA-NZD/SM-DD-G 60F (24F G-655 + 36F G-652D) (3000005506)</t>
  </si>
  <si>
    <t>ET03204</t>
  </si>
  <si>
    <t>a0A6100000blnxo</t>
  </si>
  <si>
    <t>CABO OPTICO CFOA-NZD/SM-DD-S 48F (1X12NZD+3X12SMF) (11000082/100202442)</t>
  </si>
  <si>
    <t>OPTICAL CABLE CFOA-NZD/SM-DD-S 48F (1X12NZD+3X12SMF) (11000082/100202442)</t>
  </si>
  <si>
    <t>CABLE OPTICO CFOA-NZD/SM-DD-S 48F (1X12NZD+3X12SMF) (11000082/100202442)</t>
  </si>
  <si>
    <t>CABO OPTICO CFOA-SM/NZD-DD-S 24F (12 G-652D + 12 G-655E) (11000085)</t>
  </si>
  <si>
    <t>OPTICAL CABLE CFOA-SM/NZD-DD-S 24F (12 G-652D + 12 G-655E) (11000085)</t>
  </si>
  <si>
    <t>CABLE OPTICO CFOA-SM/NZD-DD-S 24F (12 G-652D + 12 G-655E) (11000085)</t>
  </si>
  <si>
    <t>CABO OPTICO CFOA-NZD/SM-DD-S 96F (24F G655+72F G652D)</t>
  </si>
  <si>
    <t>OPTICAL CABLE CFOA-NZD/SM-DD-S 96F (24F G655+72F G652D)</t>
  </si>
  <si>
    <t>CABLE OPTICO CFOA-NZD/SM-DD-S 96F (24F G655+72F G652D)</t>
  </si>
  <si>
    <t>CABO OPTICO CFOA-SM/NZD-DD-S 72F (60 G-652D + 12 G-655E) (11000083)</t>
  </si>
  <si>
    <t>OPTICAL CABLE CFOA-SM/NZD-DD-S 72F (60 G-652D + 12 G-655E) (11000083)</t>
  </si>
  <si>
    <t>CABLE OPTICO CFOA-SM/NZD-DD-S 72F (60 G-652D + 12 G-655E) (11000083)</t>
  </si>
  <si>
    <t>CABO OPTICO CFOA-NZD/SM-DDR-G 24F (12F G-655+12F G-652D) (PFV)</t>
  </si>
  <si>
    <t>OPTICAL CABLE CFOA-NZD/SM-DDR-G 24F (12F G-655+12F G-652D) (PFV)</t>
  </si>
  <si>
    <t>CABLE OPTICO CFOA-NZD/SM-DDR-G 24F (12F G-655+12F G-652D) (PFV)</t>
  </si>
  <si>
    <t>CABO OPTICO CFOA-NZD/SM-DDR-G 30F (06F G-655+24F G-652D) (PFV)</t>
  </si>
  <si>
    <t>OPTICAL CABLE CFOA-NZD/SM-DDR-G 30F (06F G-655+24F G-652D) (PFV)</t>
  </si>
  <si>
    <t>CABLE OPTICO CFOA-NZD/SM-DDR-G 30F (06F G-655+24F G-652D) (PFV)</t>
  </si>
  <si>
    <t>CABO OPTICO CFOA-NZD/SM-DDR-S 30F (06F G-655+24F G-652D) (PFV)</t>
  </si>
  <si>
    <t>OPTICAL CABLE CFOA-NZD/SM-DDR-S 30F (06F G-655+24F G-652D) (PFV)</t>
  </si>
  <si>
    <t>CABLE OPTICO CFOA-NZD/SM-DDR-S 30F (06F G-655+24F G-652D) (PFV)</t>
  </si>
  <si>
    <t>CABO OPTICO CFOA-NZD/SM-ARD-G 24F (12F G-655+12F G-652D)</t>
  </si>
  <si>
    <t>OPTICAL CABLE CFOA-NZD/SM-ARD-G 24F (12F G-655+12F G-652D)</t>
  </si>
  <si>
    <t>CABLE OPTICO CFOA-NZD/SM-ARD-G 24F (12F G-655+12F G-652D)</t>
  </si>
  <si>
    <t>CABO OPTICO CFOA-NZD-DPE-G 24F</t>
  </si>
  <si>
    <t>OPTICAL CABLE CFOA-NZD-DPE-G 24F</t>
  </si>
  <si>
    <t>CABLE OPTICO CFOA-NZD-DPE-G 24F</t>
  </si>
  <si>
    <t>ET01202</t>
  </si>
  <si>
    <t>a0A6100000blnfO</t>
  </si>
  <si>
    <t>CABO OPTICO CFOA-NZD/SM-ARE-G 24F (12F G-655+12F G-652D)</t>
  </si>
  <si>
    <t>OPTICAL CABLE CFOA-NZD/SM-ARE-G 24F (12F G-655+12F G-652D)</t>
  </si>
  <si>
    <t>CABLE OPTICO CFOA-NZD/SM-ARE-G 24F (12F G-655+12F G-652D)</t>
  </si>
  <si>
    <t>CABO OPTICO CFOA-NZD/SM-AS150-S 48F (12F G-655+36F G-652D)</t>
  </si>
  <si>
    <t>OPTICAL CABLE CFOA-NZD/SM-AS150-S 48F (12F G-655+36F G-652D)</t>
  </si>
  <si>
    <t>CABLE OPTICO CFOA-NZD/SM-AS150-S 48F (12F G-655+36F G-652D)</t>
  </si>
  <si>
    <t>ET01844</t>
  </si>
  <si>
    <t>a0A6100000blnix</t>
  </si>
  <si>
    <t>CABO OPTICO CFOA-NZD/SM-AS120-S 24F (06F G-655+18F G-652D) DC NR</t>
  </si>
  <si>
    <t>OPTICAL CABLE CFOA-NZD/SM-AS120-S 24F (06F G-655+18F G-652D) DC NR</t>
  </si>
  <si>
    <t>CABLE OPTICO CFOA-NZD/SM-AS120-S 24F (06F G-655+18F G-652D) DC NR</t>
  </si>
  <si>
    <t>ET02174</t>
  </si>
  <si>
    <t>a0A6100000blnls</t>
  </si>
  <si>
    <t>CABO OPTICO CFOA-NZD/SM-AS120-S 24F (06F G-655+18F G-652D) NR (EXP)</t>
  </si>
  <si>
    <t>OPTICAL CABLE CFOA-NZD/SM-AS120-S 24F (06F G-655+18F G-652D) NR (EXP)</t>
  </si>
  <si>
    <t>CABLE OPTICO CFOA-NZD/SM-AS120-S 24F (06F G-655+18F G-652D) NR (EXP)</t>
  </si>
  <si>
    <t>CABO OPTICO CFOA-SM/NZD-AS200-S 30F (24F G-652D+06F G-655) NR</t>
  </si>
  <si>
    <t>OPTICAL CABLE CFOA-SM/NZD-AS200-S 30F (24F G-652D+06F G-655) NR</t>
  </si>
  <si>
    <t>CABLE OPTICO CFOA-SM/NZD-AS200-S 30F (24F G-652D+06F G-655) NR</t>
  </si>
  <si>
    <t>ET03188</t>
  </si>
  <si>
    <t>a0A6100000blnxe</t>
  </si>
  <si>
    <t>CABO OPTICO CFOA-NZD/SM-AS120-S 24F (12F G-655+12F G-652D) NR</t>
  </si>
  <si>
    <t>OPTICAL CABLE CFOA-NZD/SM-AS120-S 24F (12F G-655+12F G-652D) NR</t>
  </si>
  <si>
    <t>CABLE OPTICO CFOA-NZD/SM-AS120-S 24F (12F G-655+12F G-652D) NR</t>
  </si>
  <si>
    <t>CABO OPTICO CFOA-SM/NZD-AS120-S 30F (24F G-652D+06F G-655) NR</t>
  </si>
  <si>
    <t>OPTICAL CABLE CFOA-SM/NZD-AS120-S 30F (24F G-652D+06F G-655) NR</t>
  </si>
  <si>
    <t>CABLE OPTICO CFOA-SM/NZD-AS120-S 30F (24F G-652D+06F G-655) NR</t>
  </si>
  <si>
    <t>CABO OPTICO CFOA-NZD/SM-AS80-S 24F (06F G-655+18F G-652D) NR (EXP)</t>
  </si>
  <si>
    <t>OPTICAL CABLE CFOA-NZD/SM-AS80-S 24F (06F G-655+18F G-652D) NR (EXP)</t>
  </si>
  <si>
    <t>CABLE OPTICO CFOA-NZD/SM-AS80-S 24F (06F G-655+18F G-652D) NR (EXP)</t>
  </si>
  <si>
    <t>CABO OPTICO CFOA-NZD/SM-LV-AS-CMO7KN-S 30F (06F G-655C+24F G-652D) NR</t>
  </si>
  <si>
    <t>OPTICAL CABLE CFOA-NZD/SM-LV-AS-CMO7KN-S 30F (06F G-655C+24F G-652D) NR</t>
  </si>
  <si>
    <t>CABLE OPTICO CFOA-NZD/SM-LV-AS-CMO7KN-S 30F (06F G-655C+24F G-652D) NR</t>
  </si>
  <si>
    <t>CABO OPTICO CFOA-NZD/SM-LV-AS-CMO5KN-S 30F (06F G-655C+24F G-652D) NR</t>
  </si>
  <si>
    <t>OPTICAL CABLE CFOA-NZD/SM-LV-AS-CMO5KN-S 30F (06F G-655C+24F G-652D) NR</t>
  </si>
  <si>
    <t>CABLE OPTICO CFOA-NZD/SM-LV-AS-CMO5KN-S 30F (06F G-655C+24F G-652D) NR</t>
  </si>
  <si>
    <t>CABO OPTICO CFOA-NZD/SM-LV-AS-CMO10KN-S-24F (12NZD + 12G-652D) NR</t>
  </si>
  <si>
    <t>OPTICAL CABLE CFOA-NZD/SM-LV-AS-CMO10KN-S-24F (12NZD + 12G-652D) NR</t>
  </si>
  <si>
    <t>CABLE OPTICO CFOA-NZD/SM-LV-AS-CMO10KN-S-24F (12NZD + 12G-652D) NR</t>
  </si>
  <si>
    <t>CABO OPTICO CFOA-SM-FIG8-G 36F G-652D</t>
  </si>
  <si>
    <t>OPTICAL CABLE CFOA-SM-FIG8-G 36F G-652D</t>
  </si>
  <si>
    <t>CABLE OPTICO CFOA-SM-FIG8-G 36F G-652D</t>
  </si>
  <si>
    <t>CABO OPTICO CFOA-SM-FIG8-G 12F G-652D</t>
  </si>
  <si>
    <t>OPTICAL CABLE CFOA-SM-FIG8-G 12F G-652D</t>
  </si>
  <si>
    <t>CABLE OPTICO CFOA-SM-FIG8-G 12F G-652D</t>
  </si>
  <si>
    <t>CABO OPTICO CFOA-SM-FIG8-G 24F G-652D</t>
  </si>
  <si>
    <t>OPTICAL CABLE CFOA-SM-FIG8-G 24F G-652D</t>
  </si>
  <si>
    <t>CABLE OPTICO CFOA-SM-FIG8-G 24F G-652D</t>
  </si>
  <si>
    <t>CABO OPTICO CFOA-SM-FIG8-G 48F G-652D</t>
  </si>
  <si>
    <t>OPTICAL CABLE CFOA-SM-FIG8-G 48F G-652D</t>
  </si>
  <si>
    <t>CABLE OPTICO CFOA-SM-FIG8-G 48F G-652D</t>
  </si>
  <si>
    <t>CABO OPTICO CFOA-SM-FIG8-G 48F G-652D (CORD 4.8MM)</t>
  </si>
  <si>
    <t>OPTICAL CABLE CFOA-SM-FIG8-G 48F G-652D (CORD 4.8MM)</t>
  </si>
  <si>
    <t>CABLE OPTICO CFOA-SM-FIG8-G 48F G-652D (CORD 4.8MM)</t>
  </si>
  <si>
    <t>ET02024</t>
  </si>
  <si>
    <t>a0A6100000blnkH</t>
  </si>
  <si>
    <t>CABO OPTICO CFOA-SM-FIG8-G 12F G-652D (CORD 4.8MM)</t>
  </si>
  <si>
    <t>OPTICAL CABLE CFOA-SM-FIG8-G 12F G-652D (CORD 4.8MM)</t>
  </si>
  <si>
    <t>CABLE OPTICO CFOA-SM-FIG8-G 12F G-652D (CORD 4.8MM)</t>
  </si>
  <si>
    <t>CABO OPTICO CFOA-SM-FIG8-G 24F G-652D (CORD 4.8MM)</t>
  </si>
  <si>
    <t>OPTICAL CABLE CFOA-SM-FIG8-G 24F G-652D (CORD 4.8MM)</t>
  </si>
  <si>
    <t>CABLE OPTICO CFOA-SM-FIG8-G 24F G-652D (CORD 4.8MM)</t>
  </si>
  <si>
    <t>CABO OPTICO CFOA-SM-FIG8-G 36F G-652D (CORD 4.8MM)</t>
  </si>
  <si>
    <t>OPTICAL CABLE CFOA-SM-FIG8-G 36F G-652D (CORD 4.8MM)</t>
  </si>
  <si>
    <t>CABLE OPTICO CFOA-SM-FIG8-G 36F G-652D (CORD 4.8MM)</t>
  </si>
  <si>
    <t>CABO OPTICO CFOA-SM-FIG8-G 08F G-652D</t>
  </si>
  <si>
    <t>OPTICAL CABLE CFOA-SM-FIG8-G 08F G-652D</t>
  </si>
  <si>
    <t>CABLE OPTICO CFOA-SM-FIG8-G 08F G-652D</t>
  </si>
  <si>
    <t>CABO OPTICO CFOA-SM-FIG8-G 06F G-652D</t>
  </si>
  <si>
    <t>OPTICAL CABLE CFOA-SM-FIG8-G 06F G-652D</t>
  </si>
  <si>
    <t>CABLE OPTICO CFOA-SM-FIG8-G 06F G-652D</t>
  </si>
  <si>
    <t>CABO OPTICO CFOA-SM-FIG8-S 08F G-652D (8F/T) (CORD 4.8MM)</t>
  </si>
  <si>
    <t>OPTICAL CABLE CFOA-SM-FIG8-S 08F G-652D (8F/T) (CORD 4.8MM)</t>
  </si>
  <si>
    <t>CABLE OPTICO CFOA-SM-FIG8-S 08F G-652D (8F/T) (CORD 4.8MM)</t>
  </si>
  <si>
    <t>ET02098</t>
  </si>
  <si>
    <t>a0A6100000blnky</t>
  </si>
  <si>
    <t>CABO OPTICO CFOA-SM-FIG8-G 96F G-652D</t>
  </si>
  <si>
    <t>OPTICAL CABLE CFOA-SM-FIG8-G 96F G-652D</t>
  </si>
  <si>
    <t>CABLE OPTICO CFOA-SM-FIG8-G 96F G-652D</t>
  </si>
  <si>
    <t>CABO OPTICO CFOA-SM-DD-G 48F G-652D (30700053)</t>
  </si>
  <si>
    <t>OPTICAL CABLE CFOA-SM-DD-G 48F G-652D (30700053)</t>
  </si>
  <si>
    <t>CABLE OPTICO CFOA-SM-DD-G 48F G-652D (30700053)</t>
  </si>
  <si>
    <t>CABO OPTICO CFOA-SM-DD-G 96F G-652D (30700013)</t>
  </si>
  <si>
    <t>OPTICAL CABLE CFOA-SM-DD-G 96F G-652D (30700013)</t>
  </si>
  <si>
    <t>CABLE OPTICO CFOA-SM-DD-G 96F G-652D (30700013)</t>
  </si>
  <si>
    <t>CABO OPTICO CFOA-SM-DD-G 06F G-652D (30700012)</t>
  </si>
  <si>
    <t>OPTICAL CABLE CFOA-SM-DD-G 06F G-652D (30700012)</t>
  </si>
  <si>
    <t>CABLE OPTICO CFOA-SM-DD-G 06F G-652D (30700012)</t>
  </si>
  <si>
    <t>CABO OPTICO CFOA-SM DD-G 12F G-652D (30700051)</t>
  </si>
  <si>
    <t>OPTICAL CABLE CFOA-SM DD-G 12F G-652D (30700051)</t>
  </si>
  <si>
    <t>CABLE OPTICO CFOA-SM DD-G 12F G-652D (30700051)</t>
  </si>
  <si>
    <t>CABO OPTICO CFOA-SM-DD-G 144F G-652D (30700014)</t>
  </si>
  <si>
    <t>OPTICAL CABLE CFOA-SM-DD-G 144F G-652D (30700014)</t>
  </si>
  <si>
    <t>CABLE OPTICO CFOA-SM-DD-G 144F G-652D (30700014)</t>
  </si>
  <si>
    <t>CABO OPTICO CFOA-SM-DD-G 12F G-652D</t>
  </si>
  <si>
    <t>OPTICAL CABLE CFOA-SM-DD-G 12F G-652D</t>
  </si>
  <si>
    <t>CABLE OPTICO CFOA-SM-DD-G 12F G-652D</t>
  </si>
  <si>
    <t>CABO OPTICO CFOA-SM-DD-G 48F G-652D</t>
  </si>
  <si>
    <t>OPTICAL CABLE CFOA-SM-DD-G 48F G-652D</t>
  </si>
  <si>
    <t>CABLE OPTICO CFOA-SM-DD-G 48F G-652D</t>
  </si>
  <si>
    <t>CABO OPTICO CFOA-SM-DD-G 08F G-652D</t>
  </si>
  <si>
    <t>OPTICAL CABLE CFOA-SM-DD-G 08F G-652D</t>
  </si>
  <si>
    <t>CABLE OPTICO CFOA-SM-DD-G 08F G-652D</t>
  </si>
  <si>
    <t>CABO OPTICO CFOA-SM-DD-G 24F G-652D</t>
  </si>
  <si>
    <t>OPTICAL CABLE CFOA-SM-DD-G 24F G-652D</t>
  </si>
  <si>
    <t>CABLE OPTICO CFOA-SM-DD-G 24F G-652D</t>
  </si>
  <si>
    <t>CABO OPTICO CFOA-SM-DD-G 36F G-652D</t>
  </si>
  <si>
    <t>OPTICAL CABLE CFOA-SM-DD-G 36F G-652D</t>
  </si>
  <si>
    <t>CABLE OPTICO CFOA-SM-DD-G 36F G-652D</t>
  </si>
  <si>
    <t>CABO OPTICO CFOA-SM-DD-G 72F G-652D</t>
  </si>
  <si>
    <t>OPTICAL CABLE CFOA-SM-DD-G 72F G-652D</t>
  </si>
  <si>
    <t>CABLE OPTICO CFOA-SM-DD-G 72F G-652D</t>
  </si>
  <si>
    <t>CABO OPTICO CFOA-SM-DD-G 84F G-652D</t>
  </si>
  <si>
    <t>OPTICAL CABLE CFOA-SM-DD-G 84F G-652D</t>
  </si>
  <si>
    <t>CABLE OPTICO CFOA-SM-DD-G 84F G-652D</t>
  </si>
  <si>
    <t>CABO OPTICO CFOA-SM-DD-G 120F G-652D</t>
  </si>
  <si>
    <t>OPTICAL CABLE CFOA-SM-DD-G 120F G-652D</t>
  </si>
  <si>
    <t>CABLE OPTICO CFOA-SM-DD-G 120F G-652D</t>
  </si>
  <si>
    <t>CABO OPTICO CFOA-SM-DD-G 144F G-652D</t>
  </si>
  <si>
    <t>OPTICAL CABLE CFOA-SM-DD-G 144F G-652D</t>
  </si>
  <si>
    <t>CABLE OPTICO CFOA-SM-DD-G 144F G-652D</t>
  </si>
  <si>
    <t>CABO OPTICO CFOA-SM-DD-G 180F G-652D</t>
  </si>
  <si>
    <t>OPTICAL CABLE CFOA-SM-DD-G 180F G-652D</t>
  </si>
  <si>
    <t>CABLE OPTICO CFOA-SM-DD-G 180F G-652D</t>
  </si>
  <si>
    <t>CABO OPTICO CFOA-SM-DD-G 228F G-652D</t>
  </si>
  <si>
    <t>OPTICAL CABLE CFOA-SM-DD-G 228F G-652D</t>
  </si>
  <si>
    <t>CABLE OPTICO CFOA-SM-DD-G 228F G-652D</t>
  </si>
  <si>
    <t>CABO OPTICO CFOA-SM-DD-G 36F G-652D (CATV DC)</t>
  </si>
  <si>
    <t>OPTICAL CABLE CFOA-SM-DD-G 36F G-652D (CATV DC)</t>
  </si>
  <si>
    <t>CABLE OPTICO CFOA-SM-DD-G 36F G-652D (CATV DC)</t>
  </si>
  <si>
    <t>ET01961</t>
  </si>
  <si>
    <t>CABO OPTICO CFOA-SM-DD-G 24F G-652D NR</t>
  </si>
  <si>
    <t>OPTICAL CABLE CFOA-SM-DD-G 24F G-652D NR</t>
  </si>
  <si>
    <t>CABLE OPTICO CFOA-SM-DD-G 24F G-652D NR</t>
  </si>
  <si>
    <t>CABO OPTICO CFOA-SM-DD-G 96F G-652D</t>
  </si>
  <si>
    <t>OPTICAL CABLE CFOA-SM-DD-G 96F G-652D</t>
  </si>
  <si>
    <t>CABLE OPTICO CFOA-SM-DD-G 96F G-652D</t>
  </si>
  <si>
    <t>NUCLEO DO CABO OPTICO CFOA-SM-DD-G 72F G-652D</t>
  </si>
  <si>
    <t>OPTICAL CABLE CORE CFOA-SM-DD-G 72F G-652D</t>
  </si>
  <si>
    <t>NUCLEO DEL CABLE OPTICO CFOA-SM-DD-G 72F G-652D</t>
  </si>
  <si>
    <t>NUCLEO DO CABO OPTICO CFOA-SM-DD-G 144F G-652D (30700014)</t>
  </si>
  <si>
    <t>OPTICAL CABLE CORE CFOA-SM-DD-G 144F G-652D (30700014)</t>
  </si>
  <si>
    <t>NUCLEO DEL CABLE OPTICO CFOA-SM-DD-G 144F G-652D (30700014)</t>
  </si>
  <si>
    <t>CABO OPTICO CFOA-SM-DD-G 36F G-652D NR</t>
  </si>
  <si>
    <t>OPTICAL CABLE CFOA-SM-DD-G 36F G-652D NR</t>
  </si>
  <si>
    <t>CABLE OPTICO CFOA-SM-DD-G 36F G-652D NR</t>
  </si>
  <si>
    <t>CABO OPTICO CFOA-SM-DD-G 60F G-652D</t>
  </si>
  <si>
    <t>OPTICAL CABLE CFOA-SM-DD-G 60F G-652D</t>
  </si>
  <si>
    <t>CABLE OPTICO CFOA-SM-DD-G 60F G-652D</t>
  </si>
  <si>
    <t>CABO OPTICO CFOA-SM-DD-G 24F G-652D DC</t>
  </si>
  <si>
    <t>OPTICAL CABLE CFOA-SM-DD-G 24F G-652D DC</t>
  </si>
  <si>
    <t>CABLE OPTICO CFOA-SM-DD-G 24F G-652D DC</t>
  </si>
  <si>
    <t>CABO OPTICO CFOA-SM-DD-G 48F G-652D DC</t>
  </si>
  <si>
    <t>OPTICAL CABLE CFOA-SM-DD-G 48F G-652D DC</t>
  </si>
  <si>
    <t>CABLE OPTICO CFOA-SM-DD-G 48F G-652D DC</t>
  </si>
  <si>
    <t>CABO OPTICO CFOA-SM-DD-G 72F G-652D DC</t>
  </si>
  <si>
    <t>OPTICAL CABLE CFOA-SM-DD-G 72F G-652D DC</t>
  </si>
  <si>
    <t>CABLE OPTICO CFOA-SM-DD-G 72F G-652D DC</t>
  </si>
  <si>
    <t>CABO OPTICO CFOA-SM-DD-G 120F G-652D DC</t>
  </si>
  <si>
    <t>OPTICAL CABLE CFOA-SM-DD-G 120F G-652D DC</t>
  </si>
  <si>
    <t>CABLE OPTICO CFOA-SM-DD-G 120F G-652D DC</t>
  </si>
  <si>
    <t>CABO OPTICO CFOA-SM-DD-G 30F G-652D</t>
  </si>
  <si>
    <t>OPTICAL CABLE CFOA-SM-DD-G 30F G-652D</t>
  </si>
  <si>
    <t>CABLE OPTICO CFOA-SM-DD-G 30F G-652D</t>
  </si>
  <si>
    <t>CABO OPTICO CFOA-SM-DD-G 108F G-652D</t>
  </si>
  <si>
    <t>OPTICAL CABLE CFOA-SM-DD-G 108F G-652D</t>
  </si>
  <si>
    <t>CABLE OPTICO CFOA-SM-DD-G 108F G-652D</t>
  </si>
  <si>
    <t>CABO OPTICO CFOA-SM-DD-G 132F G-652D</t>
  </si>
  <si>
    <t>OPTICAL CABLE CFOA-SM-DD-G 132F G-652D</t>
  </si>
  <si>
    <t>CABLE OPTICO CFOA-SM-DD-G 132F G-652D</t>
  </si>
  <si>
    <t>CABO OPTICO CFOA-SM-DD-G 12F G-652D (12F/T)</t>
  </si>
  <si>
    <t>OPTICAL CABLE CFOA-SM-DD-G 12F G-652D (12F/T)</t>
  </si>
  <si>
    <t>CABLE OPTICO CFOA-SM-DD-G 12F G-652D (12F/T)</t>
  </si>
  <si>
    <t>CABO OPTICO CFOA-SM-DD-G 216F G-652D</t>
  </si>
  <si>
    <t>OPTICAL CABLE CFOA-SM-DD-G 216F G-652D</t>
  </si>
  <si>
    <t>CABLE OPTICO CFOA-SM-DD-G 216F G-652D</t>
  </si>
  <si>
    <t>CABO OPTICO CFOA-SM-DD-G 48F G-652D RC</t>
  </si>
  <si>
    <t>OPTICAL CABLE CFOA-SM-DD-G 48F G-652D RC</t>
  </si>
  <si>
    <t>CABLE OPTICO CFOA-SM-DD-G 48F G-652D RC</t>
  </si>
  <si>
    <t>CABO OPTICO CFOA-SM-DD-G 06F G-652D (IPLAN)</t>
  </si>
  <si>
    <t>OPTICAL CABLE CFOA-SM-DD-G 06F G-652D (IPLAN)</t>
  </si>
  <si>
    <t>CABLE OPTICO CFOA-SM-DD-G 06F G-652D (IPLAN)</t>
  </si>
  <si>
    <t>CABO OPTICO CFOA-SM-DD-G 12F G-652D (IPLAN)</t>
  </si>
  <si>
    <t>OPTICAL CABLE CFOA-SM-DD-G 12F G-652D (IPLAN)</t>
  </si>
  <si>
    <t>CABLE OPTICO CFOA-SM-DD-G 12F G-652D (IPLAN)</t>
  </si>
  <si>
    <t>CABO OPTICO CFOA-SM-DD-G 24F G-652D (IPLAN)</t>
  </si>
  <si>
    <t>OPTICAL CABLE CFOA-SM-DD-G 24F G-652D (IPLAN)</t>
  </si>
  <si>
    <t>CABLE OPTICO CFOA-SM-DD-G 24F G-652D (IPLAN)</t>
  </si>
  <si>
    <t>CABO OPTICO CFOA-SM-DD-G 48F G-652D (IPLAN)</t>
  </si>
  <si>
    <t>OPTICAL CABLE CFOA-SM-DD-G 48F G-652D (IPLAN)</t>
  </si>
  <si>
    <t>CABLE OPTICO CFOA-SM-DD-G 48F G-652D (IPLAN)</t>
  </si>
  <si>
    <t>CABO OPTICO CFOA-SM-DD-G 144F G-652D (IPLAN)</t>
  </si>
  <si>
    <t>OPTICAL CABLE CFOA-SM-DD-G 144F G-652D (IPLAN)</t>
  </si>
  <si>
    <t>CABLE OPTICO CFOA-SM-DD-G 144F G-652D (IPLAN)</t>
  </si>
  <si>
    <t>CABO OPTICO CFOA-SM-DD-G 24F G-652D (30700052)</t>
  </si>
  <si>
    <t>OPTICAL CABLE CFOA-SM-DD-G 24F G-652D (30700052)</t>
  </si>
  <si>
    <t>CABLE OPTICO CFOA-SM-DD-G 24F G-652D (30700052)</t>
  </si>
  <si>
    <t>CABO OPTICO CFOA-SM-DD-G 36F G-652D (ARSAT)</t>
  </si>
  <si>
    <t>OPTICAL CABLE CFOA-SM-DD-G 36F G-652D (ARSAT)</t>
  </si>
  <si>
    <t>CABLE OPTICO CFOA-SM-DD-G 36F G-652D (ARSAT)</t>
  </si>
  <si>
    <t>ET02364</t>
  </si>
  <si>
    <t>a0A6100000blno5</t>
  </si>
  <si>
    <t>CABO OPTICO CFOA-SM-DD-G 48F G-652D (ARSAT)</t>
  </si>
  <si>
    <t>OPTICAL CABLE CFOA-SM-DD-G 48F G-652D (ARSAT)</t>
  </si>
  <si>
    <t>CABLE OPTICO CFOA-SM-DD-G 48F G-652D (ARSAT)</t>
  </si>
  <si>
    <t>CABO OPTICO CFOA-SM-DD-G 96F G-652D RC</t>
  </si>
  <si>
    <t>OPTICAL CABLE CFOA-SM-DD-G 96F G-652D RC</t>
  </si>
  <si>
    <t>CABLE OPTICO CFOA-SM-DD-G 96F G-652D RC</t>
  </si>
  <si>
    <t>CABO OPTICO CFOA-SM-DD-G 12F G-652D RC</t>
  </si>
  <si>
    <t>OPTICAL CABLE CFOA-SM-DD-G 12F G-652D RC</t>
  </si>
  <si>
    <t>CABLE OPTICO CFOA-SM-DD-G 12F G-652D RC</t>
  </si>
  <si>
    <t>CABO OPTICO CFOA-SM-DD-S 144F G-652D (30700014)</t>
  </si>
  <si>
    <t>OPTICAL CABLE CFOA-SM-DD-S 144F G-652D (30700014)</t>
  </si>
  <si>
    <t>CABLE OPTICO CFOA-SM-DD-S 144F G-652D (30700014)</t>
  </si>
  <si>
    <t>CABO OPTICO CFOA-SM-DD-S 48F G-652D (30700053)</t>
  </si>
  <si>
    <t>OPTICAL CABLE CFOA-SM-DD-S 48F G-652D (30700053)</t>
  </si>
  <si>
    <t>CABLE OPTICO CFOA-SM-DD-S 48F G-652D (30700053)</t>
  </si>
  <si>
    <t>CABO OPTICO CFOA-SM-DD-S 24F G-652D (30700052)</t>
  </si>
  <si>
    <t>OPTICAL CABLE CFOA-SM-DD-S 24F G-652D (30700052)</t>
  </si>
  <si>
    <t>CABLE OPTICO CFOA-SM-DD-S 24F G-652D (30700052)</t>
  </si>
  <si>
    <t>CABO OPTICO CFOA-SM-DD-S 96F G-652D (30700013)</t>
  </si>
  <si>
    <t>OPTICAL CABLE CFOA-SM-DD-S 96F G-652D (30700013)</t>
  </si>
  <si>
    <t>CABLE OPTICO CFOA-SM-DD-S 96F G-652D (30700013)</t>
  </si>
  <si>
    <t>CABO OPTICO CFOA-SM-DD-S 60F G-652D (30700054)</t>
  </si>
  <si>
    <t>OPTICAL CABLE CFOA-SM-DD-S 60F G-652D (30700054)</t>
  </si>
  <si>
    <t>CABLE OPTICO CFOA-SM-DD-S 60F G-652D (30700054)</t>
  </si>
  <si>
    <t>CABO OPTICO CFOA-SM-DD-G 24F G-652D (12F/T)</t>
  </si>
  <si>
    <t>OPTICAL CABLE CFOA-SM-DD-G 24F G-652D (12F/T)</t>
  </si>
  <si>
    <t>CABLE OPTICO CFOA-SM-DD-G 24F G-652D (12F/T)</t>
  </si>
  <si>
    <t>CABO OPTICO CFOA-SM-DD-S 24F G-652D (IPLAN)</t>
  </si>
  <si>
    <t>OPTICAL CABLE CFOA-SM-DD-S 24F G-652D (IPLAN)</t>
  </si>
  <si>
    <t>CABLE OPTICO CFOA-SM-DD-S 24F G-652D (IPLAN)</t>
  </si>
  <si>
    <t>CABO OPTICO CFOA-SM-DD-S 144F G-652D (IPLAN)</t>
  </si>
  <si>
    <t>OPTICAL CABLE CFOA-SM-DD-S 144F G-652D (IPLAN)</t>
  </si>
  <si>
    <t>CABLE OPTICO CFOA-SM-DD-S 144F G-652D (IPLAN)</t>
  </si>
  <si>
    <t>CABO OPTICO CFOA-SM-DD-S 06F G-652D (IPLAN)</t>
  </si>
  <si>
    <t>OPTICAL CABLE CFOA-SM-DD-S 06F G-652D (IPLAN)</t>
  </si>
  <si>
    <t>CABLE OPTICO CFOA-SM-DD-S 06F G-652D (IPLAN)</t>
  </si>
  <si>
    <t>CABO OPTICO CFOA-SM-DD-S 12F G-652D (IPLAN)</t>
  </si>
  <si>
    <t>OPTICAL CABLE CFOA-SM-DD-S 12F G-652D (IPLAN)</t>
  </si>
  <si>
    <t>CABLE OPTICO CFOA-SM-DD-S 12F G-652D (IPLAN)</t>
  </si>
  <si>
    <t>CABO OPTICO CFOA-SM-DD-S 48F G-652D (IPLAN)</t>
  </si>
  <si>
    <t>OPTICAL CABLE CFOA-SM-DD-S 48F G-652D (IPLAN)</t>
  </si>
  <si>
    <t>CABLE OPTICO CFOA-SM-DD-S 48F G-652D (IPLAN)</t>
  </si>
  <si>
    <t>CABO OPTICO CFOT-SM-UB 08F G-652D LSZH</t>
  </si>
  <si>
    <t>OPTICAL CABLE CFOT-SM-UB 08F G-652D LSZH</t>
  </si>
  <si>
    <t>CABLE OPTICO CFOT-SM-UB 08F G-652D LSZH</t>
  </si>
  <si>
    <t>CABO OPTICO CFOT-SM-UB 24F G-652D COG</t>
  </si>
  <si>
    <t>OPTICAL CABLE CFOT-SM-UB 24F G-652D COG</t>
  </si>
  <si>
    <t>CABLE OPTICO CFOT-SM-UB 24F G-652D COG</t>
  </si>
  <si>
    <t>CABO OPTICO CFOT-SM-UB 48F G-652D LSZH</t>
  </si>
  <si>
    <t>OPTICAL CABLE CFOT-SM-UB 48F G-652D LSZH</t>
  </si>
  <si>
    <t>CABLE OPTICO CFOT-SM-UB 48F G-652D LSZH</t>
  </si>
  <si>
    <t>CABO OPTICO CFOT-SM-UB 96F G-652D COG</t>
  </si>
  <si>
    <t>OPTICAL CABLE CFOT-SM-UB 96F G-652D COG</t>
  </si>
  <si>
    <t>CABLE OPTICO CFOT-SM-UB 96F G-652D COG</t>
  </si>
  <si>
    <t>CABO OPTICO CFOA-SM-DD-G 288F G-652D</t>
  </si>
  <si>
    <t>OPTICAL CABLE CFOA-SM-DD-G 288F G-652D</t>
  </si>
  <si>
    <t>CABLE OPTICO CFOA-SM-DD-G 288F G-652D</t>
  </si>
  <si>
    <t>CABO OPTICO CFOA-SM-DD-S 24F G-652D LSZH (30700007) - CZ</t>
  </si>
  <si>
    <t>OPTICAL CABLE CFOA-SM-DD-S 24F G-652D LSZH (30700007) - CZ</t>
  </si>
  <si>
    <t>CABLE OPTICO CFOA-SM-DD-S 24F G-652D LSZH (30700007) - CZ</t>
  </si>
  <si>
    <t>CABO OPTICO CFOA-SM-DD-S 60F G-652D LSZH (30700008) - CZ</t>
  </si>
  <si>
    <t>OPTICAL CABLE CFOA-SM-DD-S 60F G-652D LSZH (30700008) - CZ</t>
  </si>
  <si>
    <t>CABLE OPTICO CFOA-SM-DD-S 60F G-652D LSZH (30700008) - CZ</t>
  </si>
  <si>
    <t>CABO OPTICO CFOA-SM-DD-S 24F G-652D (20100049)</t>
  </si>
  <si>
    <t>OPTICAL CABLE CFOA-SM-DD-S 24F G-652D (20100049)</t>
  </si>
  <si>
    <t>CABLE OPTICO CFOA-SM-DD-S 24F G-652D (20100049)</t>
  </si>
  <si>
    <t>ET1939</t>
  </si>
  <si>
    <t>CABO OPTICO CFOA-SM-DD-S 30F G-652D (CATV)</t>
  </si>
  <si>
    <t>OPTICAL CABLE CFOA-SM-DD-S 30F G-652D (CATV)</t>
  </si>
  <si>
    <t>CABLE OPTICO CFOA-SM-DD-S 30F G-652D (CATV)</t>
  </si>
  <si>
    <t>CABO OPTICO CFOA-SM-DD-S 12F G-652D (20100010)</t>
  </si>
  <si>
    <t>OPTICAL CABLE CFOA-SM-DD-S 12F G-652D (20100010)</t>
  </si>
  <si>
    <t>CABLE OPTICO CFOA-SM-DD-S 12F G-652D (20100010)</t>
  </si>
  <si>
    <t>CABO OPTICO CFOA-SM-DD-S 60F G-652D (20100069)</t>
  </si>
  <si>
    <t>OPTICAL CABLE CFOA-SM-DD-S 60F G-652D (20100069)</t>
  </si>
  <si>
    <t>CABLE OPTICO CFOA-SM-DD-S 60F G-652D (20100069)</t>
  </si>
  <si>
    <t>CABO OPTICO CFOA-SM-DD-S 84F G-652D (20100079)</t>
  </si>
  <si>
    <t>OPTICAL CABLE CFOA-SM-DD-S 84F G-652D (20100079)</t>
  </si>
  <si>
    <t>CABLE OPTICO CFOA-SM-DD-S 84F G-652D (20100079)</t>
  </si>
  <si>
    <t>CABO OPTICO CFOA-SM-DD-S 108F G-652D (20100006)</t>
  </si>
  <si>
    <t>OPTICAL CABLE CFOA-SM-DD-S 108F G-652D (20100006)</t>
  </si>
  <si>
    <t>CABLE OPTICO CFOA-SM-DD-S 108F G-652D (20100006)</t>
  </si>
  <si>
    <t>NUCLEO DO CABO OPTICO CFOA-SM-DD-S 48F G-652D LSZH (30700010) - CZ</t>
  </si>
  <si>
    <t>OPTICAL CABLE CORE CFOA-SM-DD-S 48F G-652D LSZH (30700010) - CZ</t>
  </si>
  <si>
    <t>NUCLEO DEL CABLE OPTICO CFOA-SM-DD-S 48F G-652D LSZH (30700010) - CZ</t>
  </si>
  <si>
    <t>CABO OPTICO CFOA-SM-DD-S 16F G-652D</t>
  </si>
  <si>
    <t>OPTICAL CABLE CFOA-SM-DD-S 16F G-652D</t>
  </si>
  <si>
    <t>CABLE OPTICO CFOA-SM-DD-S 16F G-652D</t>
  </si>
  <si>
    <t>CABO OPTICO CFOA-SM-DD-S 144F G-652D (20100021)</t>
  </si>
  <si>
    <t>OPTICAL CABLE CFOA-SM-DD-S 144F G-652D (20100021)</t>
  </si>
  <si>
    <t>CABLE OPTICO CFOA-SM-DD-S 144F G-652D (20100021)</t>
  </si>
  <si>
    <t>CABO OPTICO CFOA-SM-DD-S 72F G-652D (20100075)</t>
  </si>
  <si>
    <t>OPTICAL CABLE CFOA-SM-DD-S 72F G-652D (20100075)</t>
  </si>
  <si>
    <t>CABLE OPTICO CFOA-SM-DD-S 72F G-652D (20100075)</t>
  </si>
  <si>
    <t>CABO OPTICO CFOA-SM-DD-S 120F G-652D (20100013)</t>
  </si>
  <si>
    <t>OPTICAL CABLE CFOA-SM-DD-S 120F G-652D (20100013)</t>
  </si>
  <si>
    <t>CABLE OPTICO CFOA-SM-DD-S 120F G-652D (20100013)</t>
  </si>
  <si>
    <t>CABO OPTICO CFOA-SM-DD-S 96F G-652D (20100083)</t>
  </si>
  <si>
    <t>OPTICAL CABLE CFOA-SM-DD-S 96F G-652D (20100083)</t>
  </si>
  <si>
    <t>CABLE OPTICO CFOA-SM-DD-S 96F G-652D (20100083)</t>
  </si>
  <si>
    <t>CABO OPTICO CFOA-SM-DD-S 32F G-652D (DC)</t>
  </si>
  <si>
    <t>OPTICAL CABLE CFOA-SM-DD-S 32F G-652D (DC)</t>
  </si>
  <si>
    <t>CABLE OPTICO CFOA-SM-DD-S 32F G-652D (DC)</t>
  </si>
  <si>
    <t>ET02232</t>
  </si>
  <si>
    <t>a0A6100000blnmY</t>
  </si>
  <si>
    <t>CABO OPTICO CFOA-SM-DD-S 96F G-652D LSZH (30700009) - CZ</t>
  </si>
  <si>
    <t>OPTICAL CABLE CFOA-SM-DD-S 96F G-652D LSZH (30700009) - CZ</t>
  </si>
  <si>
    <t>CABLE OPTICO CFOA-SM-DD-S 96F G-652D LSZH (30700009) - CZ</t>
  </si>
  <si>
    <t>CABO OPTICO CFOA-SM-DD-S 36F G-652D LL (20100003)</t>
  </si>
  <si>
    <t>OPTICAL CABLE CFOA-SM-DD-S 36F G-652D LL (20100003)</t>
  </si>
  <si>
    <t>CABLE OPTICO CFOA-SM-DD-S 36F G-652D LL (20100003)</t>
  </si>
  <si>
    <t>ET03286</t>
  </si>
  <si>
    <t>a0A6100000blnyv</t>
  </si>
  <si>
    <t>CABO OPTICO CFOA-SM-DD-S 24F G-652D LL (20100094)</t>
  </si>
  <si>
    <t>OPTICAL CABLE CFOA-SM-DD-S 24F G-652D LL (20100094)</t>
  </si>
  <si>
    <t>CABLE OPTICO CFOA-SM-DD-S 24F G-652D LL (20100094)</t>
  </si>
  <si>
    <t>CABO OPTICO CFOA-SM-DD-S 132F G-652D (20100017)</t>
  </si>
  <si>
    <t>OPTICAL CABLE CFOA-SM-DD-S 132F G-652D (20100017)</t>
  </si>
  <si>
    <t>CABLE OPTICO CFOA-SM-DD-S 132F G-652D (20100017)</t>
  </si>
  <si>
    <t>CABO OPTICO CFOA-SM-DD-S 144F G-652D LSZH (30700011) - CZ</t>
  </si>
  <si>
    <t>OPTICAL CABLE CFOA-SM-DD-S 144F G-652D LSZH (30700011) - CZ</t>
  </si>
  <si>
    <t>CABLE OPTICO CFOA-SM-DD-S 144F G-652D LSZH (30700011) - CZ</t>
  </si>
  <si>
    <t>CABO OPTICO CFOA-SM-DD-S 72F (6X12SMF) (11000089)</t>
  </si>
  <si>
    <t>OPTICAL CABLE CFOA-SM-DD-S 72F (6X12SMF) (11000089)</t>
  </si>
  <si>
    <t>CABLE OPTICO CFOA-SM-DD-S 72F (6X12SMF) (11000089)</t>
  </si>
  <si>
    <t>CABO OPTICO CFOA-SM-DD-S 48F (4X12SMF) (11000081/100202439)</t>
  </si>
  <si>
    <t>OPTICAL CABLE CFOA-SM-DD-S 48F (4X12SMF) (11000081/100202439)</t>
  </si>
  <si>
    <t>CABLE OPTICO CFOA-SM-DD-S 48F (4X12SMF) (11000081/100202439)</t>
  </si>
  <si>
    <t>CABO OPTICO CFOA-SM-DD-S 24F (4X06SMF) LSZH (14003777)</t>
  </si>
  <si>
    <t>OPTICAL CABLE CFOA-SM-DD-S 24F (4X06SMF) LSZH (14003777)</t>
  </si>
  <si>
    <t>CABLE OPTICO CFOA-SM-DD-S 24F (4X06SMF) LSZH (14003777)</t>
  </si>
  <si>
    <t>CABO OPTICO CFOA-SM-DD-S 36F (6X06SMF) (11000091)</t>
  </si>
  <si>
    <t>OPTICAL CABLE CFOA-SM-DD-S 36F (6X06SMF) (11000091)</t>
  </si>
  <si>
    <t>CABLE OPTICO CFOA-SM-DD-S 36F (6X06SMF) (11000091)</t>
  </si>
  <si>
    <t>CABO OPTICO CFOA-SM-DD-S 120F (10X12 SM)</t>
  </si>
  <si>
    <t>OPTICAL CABLE CFOA-SM-DD-S 120F (10X12 SM)</t>
  </si>
  <si>
    <t>CABLE OPTICO CFOA-SM-DD-S 120F (10X12 SM)</t>
  </si>
  <si>
    <t>CABO OPTICO CFOA-SM-DD-S 192F G-652D (20100035)</t>
  </si>
  <si>
    <t>OPTICAL CABLE CFOA-SM-DD-S 192F G-652D (20100035)</t>
  </si>
  <si>
    <t>CABLE OPTICO CFOA-SM-DD-S 192F G-652D (20100035)</t>
  </si>
  <si>
    <t>OPTICAL CABLE CFOA-SM-DD-S 72F G-652D TS (ABNT CL)</t>
  </si>
  <si>
    <t>CABLE OPTICO CFOA-SM-DD-S 72F G-652D TS (ABNT CL)</t>
  </si>
  <si>
    <t>CABO OPTICO AT-62622YT-096</t>
  </si>
  <si>
    <t>OPTICAL CABLE AT-62622YT-096</t>
  </si>
  <si>
    <t>CABLE OPTICO AT-62622YT-096</t>
  </si>
  <si>
    <t>CABO OPTICO AT-3BE22YT-012</t>
  </si>
  <si>
    <t>OPTICAL CABLE AT-3BE22YT-012</t>
  </si>
  <si>
    <t>CABLE OPTICO AT-3BE22YT-012</t>
  </si>
  <si>
    <t>CABO OPTICO AT-3AE22YT-012</t>
  </si>
  <si>
    <t>OPTICAL CABLE AT-3AE22YT-012</t>
  </si>
  <si>
    <t>CABLE OPTICO AT-3AE22YT-012</t>
  </si>
  <si>
    <t>CABO OPTICO AT-3BE12Y6-024</t>
  </si>
  <si>
    <t>OPTICAL CABLE AT-3BE12Y6-024</t>
  </si>
  <si>
    <t>CABLE OPTICO AT-3BE12Y6-024</t>
  </si>
  <si>
    <t>CABO OPTICO CFOA-SM-DDR-G 60F G-652D (PFV) (EXP)</t>
  </si>
  <si>
    <t>OPTICAL CABLE CFOA-SM-DDR-G 60F G-652D (PFV) (EXP)</t>
  </si>
  <si>
    <t>CABLE OPTICO CFOA-SM-DDR-G 60F G-652D (PFV) (EXP)</t>
  </si>
  <si>
    <t>CABO OPTICO CFOA-SM-DDR-G 12F G-652D (PFV)</t>
  </si>
  <si>
    <t>OPTICAL CABLE CFOA-SM-DDR-G 12F G-652D (PFV)</t>
  </si>
  <si>
    <t>CABLE OPTICO CFOA-SM-DDR-G 12F G-652D (PFV)</t>
  </si>
  <si>
    <t>CABO OPTICO CFOA-SM-DDR-G 18F G-652D (PFV)</t>
  </si>
  <si>
    <t>OPTICAL CABLE CFOA-SM-DDR-G 18F G-652D (PFV)</t>
  </si>
  <si>
    <t>CABLE OPTICO CFOA-SM-DDR-G 18F G-652D (PFV)</t>
  </si>
  <si>
    <t>CABO OPTICO CFOA-SM-DDR-G 36F G-652D (30700391)</t>
  </si>
  <si>
    <t>OPTICAL CABLE CFOA-SM-DDR-G 36F G-652D (30700391)</t>
  </si>
  <si>
    <t>CABLE OPTICO CFOA-SM-DDR-G 36F G-652D (30700391)</t>
  </si>
  <si>
    <t>ET02387</t>
  </si>
  <si>
    <t>a0A6100000blnoN</t>
  </si>
  <si>
    <t>CABO OPTICO CFOA-SM-DDR-G 02F G-652D (PFV)</t>
  </si>
  <si>
    <t>OPTICAL CABLE CFOA-SM-DDR-G 02F G-652D (PFV)</t>
  </si>
  <si>
    <t>CABLE OPTICO CFOA-SM-DDR-G 02F G-652D (PFV)</t>
  </si>
  <si>
    <t>CABO OPTICO CFOA-SM-DDR-G 08F G-652D (PFV)</t>
  </si>
  <si>
    <t>OPTICAL CABLE CFOA-SM-DDR-G 08F G-652D (PFV)</t>
  </si>
  <si>
    <t>CABLE OPTICO CFOA-SM-DDR-G 08F G-652D (PFV)</t>
  </si>
  <si>
    <t>CABO OPTICO CFOA-SM-DDR-S 24F (PFV) G-652D (DC)</t>
  </si>
  <si>
    <t>OPTICAL CABLE CFOA-SM-DDR-S 24F (PFV) G-652D (DC)</t>
  </si>
  <si>
    <t>CABLE OPTICO CFOA-SM-DDR-S 24F (PFV) G-652D (DC)</t>
  </si>
  <si>
    <t>ET02012</t>
  </si>
  <si>
    <t>a0A6100000blnkB</t>
  </si>
  <si>
    <t>CABO OPTICO CFOA-SM-DDR-S 36F (PFV) G-652D (DC)</t>
  </si>
  <si>
    <t>OPTICAL CABLE CFOA-SM-DDR-S 36F (PFV) G-652D (DC)</t>
  </si>
  <si>
    <t>CABLE OPTICO CFOA-SM-DDR-S 36F (PFV) G-652D (DC)</t>
  </si>
  <si>
    <t>OPTICAL CABLE CFOA-SM-DDR-S 48F G-652D (PFV SR) LSZH</t>
  </si>
  <si>
    <t>CABLE OPTICO CFOA-SM-DDR-S 48F G-652D (PFV SR) LSZH</t>
  </si>
  <si>
    <t>CABO OPTICO CFOA-SM-DDR-S 08F G-652D (PFV)</t>
  </si>
  <si>
    <t>OPTICAL CABLE CFOA-SM-DDR-S 08F G-652D (PFV)</t>
  </si>
  <si>
    <t>CABLE OPTICO CFOA-SM-DDR-S 08F G-652D (PFV)</t>
  </si>
  <si>
    <t>CABO OPTICO CFOA-SM-DDR-S 96F G-652D (PFV)</t>
  </si>
  <si>
    <t>OPTICAL CABLE CFOA-SM-DDR-S 96F G-652D (PFV)</t>
  </si>
  <si>
    <t>CABLE OPTICO CFOA-SM-DDR-S 96F G-652D (PFV)</t>
  </si>
  <si>
    <t>CABO OPTICO CFOA-SM-DDR-S 06F G-652D (PFV) LSZH</t>
  </si>
  <si>
    <t>OPTICAL CABLE CFOA-SM-DDR-S 06F G-652D (PFV) LSZH</t>
  </si>
  <si>
    <t>CABLE OPTICO CFOA-SM-DDR-S 06F G-652D (PFV) LSZH</t>
  </si>
  <si>
    <t>CABO OPTICO CFOA-SM-DDR-S 30F G-652D (PFV)</t>
  </si>
  <si>
    <t>OPTICAL CABLE CFOA-SM-DDR-S 30F G-652D (PFV)</t>
  </si>
  <si>
    <t>CABLE OPTICO CFOA-SM-DDR-S 30F G-652D (PFV)</t>
  </si>
  <si>
    <t>CABO OPTICO CFOA-SM-DDR-S 144F G-652D (PFV)</t>
  </si>
  <si>
    <t>OPTICAL CABLE CFOA-SM-DDR-S 144F G-652D (PFV)</t>
  </si>
  <si>
    <t>CABLE OPTICO CFOA-SM-DDR-S 144F G-652D (PFV)</t>
  </si>
  <si>
    <t>CABO OPTICO CFOA-SM-DDR-S 288F G-652D (PFV)</t>
  </si>
  <si>
    <t>OPTICAL CABLE CFOA-SM-DDR-S 288F G-652D (PFV)</t>
  </si>
  <si>
    <t>CABLE OPTICO CFOA-SM-DDR-S 288F G-652D (PFV)</t>
  </si>
  <si>
    <t>CABO OPTICO CFOA-SM-DDR-S 24F G-652D (PFV) LSZH (4F/T)</t>
  </si>
  <si>
    <t>OPTICAL CABLE CFOA-SM-DDR-S 24F G-652D (PFV) LSZH (4F/T)</t>
  </si>
  <si>
    <t>CABLE OPTICO CFOA-SM-DDR-S 24F G-652D (PFV) LSZH (4F/T)</t>
  </si>
  <si>
    <t>CABO OPTICO CFOA-SM-DDR-S 12F G-652D TS (PFV) LSZH</t>
  </si>
  <si>
    <t>OPTICAL CABLE CFOA-SM-DDR-S 12F G-652D TS (PFV) LSZH</t>
  </si>
  <si>
    <t>CABLE OPTICO CFOA-SM-DDR-S 12F G-652D TS (PFV) LSZH</t>
  </si>
  <si>
    <t>OPTICAL CABLE CFOA-SM-DD-S 288F G-652D</t>
  </si>
  <si>
    <t>CABLE OPTICO CFOA-SM-DD-S 288F G-652D</t>
  </si>
  <si>
    <t>CABO OPTICO CFOA-MM/SM-DDR-S 24F (12F MM62.5 + 12F SM G-652D) (PFV) (EXP)</t>
  </si>
  <si>
    <t>OPTICAL CABLE CFOA-MM/SM-DDR-S 24F (12F MM62.5 + 12F SM G-652D) (PFV) (EXP)</t>
  </si>
  <si>
    <t>CABLE OPTICO CFOA-MM/SM-DDR-S 24F (12F MM62.5 + 12F SM G-652D) (PFV) (EXP)</t>
  </si>
  <si>
    <t>OPTICAL CABLE  CFOA-SM-DE-G 36F G-652D (ABNT CL)</t>
  </si>
  <si>
    <t>CABO OPTICO CFOA-SM-ARD-G 06F G-652D (EXP)</t>
  </si>
  <si>
    <t>OPTICAL CABLE CFOA-SM-ARD-G 06F G-652D (EXP)</t>
  </si>
  <si>
    <t>CABLE OPTICO CFOA-SM-ARD-G 06F G-652D (EXP)</t>
  </si>
  <si>
    <t>CABO OPTICO CFOA-SM-ARD-G 36F G-652D</t>
  </si>
  <si>
    <t>OPTICAL CABLE CFOA-SM-ARD-G 36F G-652D</t>
  </si>
  <si>
    <t>CABLE OPTICO CFOA-SM-ARD-G 36F G-652D</t>
  </si>
  <si>
    <t>ET02328</t>
  </si>
  <si>
    <t>a0A6100000blnne</t>
  </si>
  <si>
    <t>CABO OPTICO AT-3BEH2YT-012</t>
  </si>
  <si>
    <t>OPTICAL CABLE AT-3BEH2YT-012</t>
  </si>
  <si>
    <t>CABLE OPTICO AT-3BEH2YT-012</t>
  </si>
  <si>
    <t>CABO OPTICO AT-3BEH2YT-048</t>
  </si>
  <si>
    <t>OPTICAL CABLE AT-3BEH2YT-048</t>
  </si>
  <si>
    <t>CABLE OPTICO AT-3BEH2YT-048</t>
  </si>
  <si>
    <t>CABO OPTICO AT-3BEH2YT-060</t>
  </si>
  <si>
    <t>OPTICAL CABLE AT-3BEH2YT-060</t>
  </si>
  <si>
    <t>CABLE OPTICO AT-3BEH2YT-060</t>
  </si>
  <si>
    <t>CABO OPTICO AT-3BE12YT-036-X</t>
  </si>
  <si>
    <t>OPTICAL CABLE AT-3BE12YT-036-X</t>
  </si>
  <si>
    <t>CABLE OPTICO AT-3BE12YT-036-X</t>
  </si>
  <si>
    <t>CABO OPTICO AT-3BE12YT-012-X</t>
  </si>
  <si>
    <t>OPTICAL CABLE AT-3BE12YT-012-X</t>
  </si>
  <si>
    <t>CABLE OPTICO AT-3BE12YT-012-X</t>
  </si>
  <si>
    <t>CABO OPTICO AT-3BE12YT-024-X</t>
  </si>
  <si>
    <t>OPTICAL CABLE AT-3BE12YT-024-X</t>
  </si>
  <si>
    <t>CABLE OPTICO AT-3BE12YT-024-X</t>
  </si>
  <si>
    <t>CABO OPTICO AT-3BE12YT-072-X</t>
  </si>
  <si>
    <t>OPTICAL CABLE AT-3BE12YT-072-X</t>
  </si>
  <si>
    <t>CABLE OPTICO AT-3BE12YT-072-X</t>
  </si>
  <si>
    <t>CABO OPTICO AT-3BE12YT-012</t>
  </si>
  <si>
    <t>OPTICAL CABLE AT-3BE12YT-012</t>
  </si>
  <si>
    <t>CABLE OPTICO AT-3BE12YT-012</t>
  </si>
  <si>
    <t>CABO OPTICO AT-3BE12YT-024</t>
  </si>
  <si>
    <t>OPTICAL CABLE AT-3BE12YT-024</t>
  </si>
  <si>
    <t>CABLE OPTICO AT-3BE12YT-024</t>
  </si>
  <si>
    <t>CABO OPTICO AT-3BE12YT-036</t>
  </si>
  <si>
    <t>OPTICAL CABLE AT-3BE12YT-036</t>
  </si>
  <si>
    <t>CABLE OPTICO AT-3BE12YT-036</t>
  </si>
  <si>
    <t>CABO OPTICO AT-3BE12YT-048</t>
  </si>
  <si>
    <t>OPTICAL CABLE AT-3BE12YT-048</t>
  </si>
  <si>
    <t>CABLE OPTICO AT-3BE12YT-048</t>
  </si>
  <si>
    <t>CABO OPTICO AT-3BE12YT-060</t>
  </si>
  <si>
    <t>OPTICAL CABLE AT-3BE12YT-060</t>
  </si>
  <si>
    <t>CABLE OPTICO AT-3BE12YT-060</t>
  </si>
  <si>
    <t>CABO OPTICO AT-3BE12YT-072</t>
  </si>
  <si>
    <t>OPTICAL CABLE AT-3BE12YT-072</t>
  </si>
  <si>
    <t>CABLE OPTICO AT-3BE12YT-072</t>
  </si>
  <si>
    <t>CABO OPTICO AT-3BE12Y6-006</t>
  </si>
  <si>
    <t>OPTICAL CABLE AT-3BE12YT-006</t>
  </si>
  <si>
    <t>CABLE OPTICO AT-3BE12YT-006</t>
  </si>
  <si>
    <t>ET03034</t>
  </si>
  <si>
    <t>a0A6100000blnw8</t>
  </si>
  <si>
    <t>CABO OPTICO AT-3BE12YT-096</t>
  </si>
  <si>
    <t>OPTICAL CABLE AT-3BE12YT-096</t>
  </si>
  <si>
    <t>CABLE OPTICO AT-3BE12YT-096</t>
  </si>
  <si>
    <t>CABO OPTICO AT-3BE12YT-144</t>
  </si>
  <si>
    <t>OPTICAL CABLE AT-3BE12YT-144</t>
  </si>
  <si>
    <t>CABLE OPTICO AT-3BE12YT-144</t>
  </si>
  <si>
    <t>ET03035</t>
  </si>
  <si>
    <t>a0A6100000blnw9</t>
  </si>
  <si>
    <t>CABO OPTICO AT-3BEH2YT-144</t>
  </si>
  <si>
    <t>OPTICAL CABLE AT-3BEH2YT-144</t>
  </si>
  <si>
    <t>CABLE OPTICO AT-3BEH2YT-144</t>
  </si>
  <si>
    <t>CABO OPTICO AT-3BEH2YT-096</t>
  </si>
  <si>
    <t>OPTICAL CABLE AT-3BEH2YT-096</t>
  </si>
  <si>
    <t>CABLE OPTICO AT-3BEH2YT-096</t>
  </si>
  <si>
    <t>CABO OPTICO AT-3BEH2Y8-024</t>
  </si>
  <si>
    <t>OPTICAL CABLE AT-3BEH2Y8-024</t>
  </si>
  <si>
    <t>CABLE OPTICO AT-3BEH2Y8-024</t>
  </si>
  <si>
    <t>CABO OPTICO AT-62612YT-024</t>
  </si>
  <si>
    <t>OPTICAL CABLE AT-62612YT-024</t>
  </si>
  <si>
    <t>CABLE OPTICO AT-62612YT-024</t>
  </si>
  <si>
    <t>OPTICAL CABLE AT-3BE12Y6-006</t>
  </si>
  <si>
    <t>CABLE OPTICO AT-3BE12Y6-006</t>
  </si>
  <si>
    <t>ET3011</t>
  </si>
  <si>
    <t>CABO OPTICO CFOA-SM-ARD-G 02F G-652D</t>
  </si>
  <si>
    <t>OPTICAL CABLE CFOA-SM-ARD-G 02F G-652D</t>
  </si>
  <si>
    <t>CABLE OPTICO CFOA-SM-ARD-G 02F G-652D</t>
  </si>
  <si>
    <t>CABO OPTICO AT-3LEH2YT-012</t>
  </si>
  <si>
    <t>OPTICAL CABLE AT-3LEH2YT-012</t>
  </si>
  <si>
    <t>CABLE OPTICO AT-3LEH2YT-012</t>
  </si>
  <si>
    <t>CABO OPTICO AT-3LEH2YT-144</t>
  </si>
  <si>
    <t>OPTICAL CABLE AT-3LEH2YT-144</t>
  </si>
  <si>
    <t>CABLE OPTICO AT-3LEH2YT-144</t>
  </si>
  <si>
    <t>CABO OPTICO AT-3WM12YT-012</t>
  </si>
  <si>
    <t>OPTICAL CABLE AT-3WM12YT-012</t>
  </si>
  <si>
    <t>CABLE OPTICO AT-3WM12YT-012</t>
  </si>
  <si>
    <t>CABO OPTICO AT-3WMH2YT-012</t>
  </si>
  <si>
    <t>OPTICAL CABLE AT-3WMH2YT-012</t>
  </si>
  <si>
    <t>CABLE OPTICO AT-3WMH2YT-012</t>
  </si>
  <si>
    <t>CABO OPTICO AT-3WMH2YT-024</t>
  </si>
  <si>
    <t>OPTICAL CABLE AT-3WMH2YT-024</t>
  </si>
  <si>
    <t>CABLE OPTICO AT-3WMH2YT-024</t>
  </si>
  <si>
    <t>CABO OPTICO AT-3WMH2YT-036</t>
  </si>
  <si>
    <t>OPTICAL CABLE AT-3WMH2YT-036</t>
  </si>
  <si>
    <t>CABLE OPTICO AT-3WMH2YT-036</t>
  </si>
  <si>
    <t>CABO OPTICO AT-3WMH2YT-048</t>
  </si>
  <si>
    <t>OPTICAL CABLE AT-3WMH2YT-048</t>
  </si>
  <si>
    <t>CABLE OPTICO AT-3WMH2YT-048</t>
  </si>
  <si>
    <t>CABO OPTICO AT-3WM12YT-024</t>
  </si>
  <si>
    <t>OPTICAL CABLE AT-3WM12YT-024</t>
  </si>
  <si>
    <t>CABLE OPTICO AT-3WM12YT-024</t>
  </si>
  <si>
    <t>CABO OPTICO AT-3WMH2YT-060</t>
  </si>
  <si>
    <t>OPTICAL CABLE AT-3WMH2YT-060</t>
  </si>
  <si>
    <t>CABLE OPTICO AT-3WMH2YT-060</t>
  </si>
  <si>
    <t>CABO OPTICO AT-3WMH2YT-096</t>
  </si>
  <si>
    <t>OPTICAL CABLE AT-3WMH2YT-096</t>
  </si>
  <si>
    <t>CABLE OPTICO AT-3WMH2YT-096</t>
  </si>
  <si>
    <t>CABO OPTICO AT-3WM12YT-036</t>
  </si>
  <si>
    <t>OPTICAL CABLE AT-3WM12YT-036</t>
  </si>
  <si>
    <t>CABLE OPTICO AT-3WM12YT-036</t>
  </si>
  <si>
    <t>CABO OPTICO AT-3WM12YT-048</t>
  </si>
  <si>
    <t>OPTICAL CABLE AT-3WM12YT-048</t>
  </si>
  <si>
    <t>CABLE OPTICO AT-3WM12YT-048</t>
  </si>
  <si>
    <t>CABO OPTICO AT-3WM12YT-060</t>
  </si>
  <si>
    <t>OPTICAL CABLE AT-3WM12YT-060</t>
  </si>
  <si>
    <t>CABLE OPTICO AT-3WM12YT-060</t>
  </si>
  <si>
    <t>CABO OPTICO AT-3WM12YT-072</t>
  </si>
  <si>
    <t>OPTICAL CABLE AT-3WM12YT-072</t>
  </si>
  <si>
    <t>CABLE OPTICO AT-3WM12YT-072</t>
  </si>
  <si>
    <t>CABO OPTICO AT-3BE12Y8-008</t>
  </si>
  <si>
    <t>OPTICAL CABLE AT-3BE12Y8-008</t>
  </si>
  <si>
    <t>CABLE OPTICO AT-3BE12Y8-008</t>
  </si>
  <si>
    <t>CABO OPTICO CFOA-SM-ARD-S 12F G-652D (12F/T)</t>
  </si>
  <si>
    <t>OPTICAL CABLE CFOA-SM-ARD-S 12F G-652D (12F/T)</t>
  </si>
  <si>
    <t>CABLE OPTICO CFOA-SM-ARD-S 12F G-652D (12F/T)</t>
  </si>
  <si>
    <t>ET2080</t>
  </si>
  <si>
    <t>CABO OPTICO CFOA-SM-ARD-S 24F G-652D (12F/T)</t>
  </si>
  <si>
    <t>OPTICAL CABLE CFOA-SM-ARD-S 24F G-652D (12F/T)</t>
  </si>
  <si>
    <t>CABLE OPTICO CFOA-SM-ARD-S 24F G-652D (12F/T)</t>
  </si>
  <si>
    <t>CABO OPTICO CFOA-SM-ARD-S 36F G-652D (12F/T)</t>
  </si>
  <si>
    <t>OPTICAL CABLE CFOA-SM-ARD-S 36F G-652D (12F/T)</t>
  </si>
  <si>
    <t>CABLE OPTICO CFOA-SM-ARD-S 36F G-652D (12F/T)</t>
  </si>
  <si>
    <t>CABO OPTICO CFOA-SM-ARD-S 48F G-652D (12F/T)</t>
  </si>
  <si>
    <t>OPTICAL CABLE CFOA-SM-ARD-S 48F G-652D (12F/T)</t>
  </si>
  <si>
    <t>CABLE OPTICO CFOA-SM-ARD-S 48F G-652D (12F/T)</t>
  </si>
  <si>
    <t>CABO OPTICO CFOA-SM-ARD-S 60F G-652D (12F/T)</t>
  </si>
  <si>
    <t>OPTICAL CABLE CFOA-SM-ARD-S 60F G-652D (12F/T)</t>
  </si>
  <si>
    <t>CABLE OPTICO CFOA-SM-ARD-S 60F G-652D (12F/T)</t>
  </si>
  <si>
    <t>CABO OPTICO CFOA-SM-ARD-S 72F G-652D (12F/T)</t>
  </si>
  <si>
    <t>OPTICAL CABLE CFOA-SM-ARD-S 72F G-652D (12F/T)</t>
  </si>
  <si>
    <t>CABLE OPTICO CFOA-SM-ARD-S 72F G-652D (12F/T)</t>
  </si>
  <si>
    <t>CABO OPTICO CFOA-SM-ARD-S 12F G-652D LSZH</t>
  </si>
  <si>
    <t>OPTICAL CABLE CFOA-SM-ARD-S 12F G-652D LSZH</t>
  </si>
  <si>
    <t>CABLE OPTICO CFOA-SM-ARD-S 12F G-652D LSZH</t>
  </si>
  <si>
    <t>CABO OPTICO CFOA-SM-ARD-S 192F G-652D LSZH</t>
  </si>
  <si>
    <t>OPTICAL CABLE CFOA-SM-ARD-S 192F G-652D LSZH</t>
  </si>
  <si>
    <t>CABLE OPTICO CFOA-SM-ARD-S 192F G-652D LSZH</t>
  </si>
  <si>
    <t>CABO OPTICO CFOA-SM-ARD-S 18F G-652D LSZH</t>
  </si>
  <si>
    <t>OPTICAL CABLE CFOA-SM-ARD-S 18F G-652D LSZH</t>
  </si>
  <si>
    <t>CABLE OPTICO CFOA-SM-ARD-S 18F G-652D LSZH</t>
  </si>
  <si>
    <t>CABO OPTICO CFOA-SM-ARD-S 72F G-652D</t>
  </si>
  <si>
    <t>OPTICAL CABLE CFOA-SM-ARD-S 72F G-652D</t>
  </si>
  <si>
    <t>CABLE OPTICO CFOA-SM-ARD-S 72F G-652D</t>
  </si>
  <si>
    <t>CABO OPTICO CFOA-SM-ARD-S 96F G-652D</t>
  </si>
  <si>
    <t>OPTICAL CABLE CFOA-SM-ARD-S 96F G-652D</t>
  </si>
  <si>
    <t>CABLE OPTICO CFOA-SM-ARD-S 96F G-652D</t>
  </si>
  <si>
    <t>CABO OPTICO CFOA-SM-DER-G 12F G-652D (PFV) RC</t>
  </si>
  <si>
    <t>OPTICAL CABLE CFOA-SM-DER-G 12F G-652D (PFV) RC</t>
  </si>
  <si>
    <t>CABLE OPTICO CFOA-SM-DER-G 12F G-652D (PFV) RC</t>
  </si>
  <si>
    <t>CABO OPTICO AT-3BE22Y6-012</t>
  </si>
  <si>
    <t>OPTICAL CABLE AT-3BE22Y6-012</t>
  </si>
  <si>
    <t>CABLE OPTICO AT-3BE22Y6-012</t>
  </si>
  <si>
    <t>ET03060</t>
  </si>
  <si>
    <t>a0A6100000blnwN</t>
  </si>
  <si>
    <t>CABO OPTICO AT-3BE22YT-096</t>
  </si>
  <si>
    <t>OPTICAL CABLE AT-3BE22YT-096</t>
  </si>
  <si>
    <t>CABLE OPTICO AT-3BE22YT-096</t>
  </si>
  <si>
    <t>CABO OPTICO AT-3BEH2YT-072</t>
  </si>
  <si>
    <t>OPTICAL CABLE AT-3BEH2YT-072</t>
  </si>
  <si>
    <t>CABLE OPTICO AT-3BEH2YT-072</t>
  </si>
  <si>
    <t>CABO OPTICO AT-3WMH2YT-144</t>
  </si>
  <si>
    <t>OPTICAL CABLE AT-3WMH2YT-144</t>
  </si>
  <si>
    <t>CABLE OPTICO AT-3WMH2YT-144</t>
  </si>
  <si>
    <t>CABO OPTICO AT-3WMH2YT-072</t>
  </si>
  <si>
    <t>OPTICAL CABLE AT-3WMH2YT-072</t>
  </si>
  <si>
    <t>CABLE OPTICO AT-3WMH2YT-072</t>
  </si>
  <si>
    <t>CABO OPTICO AT-3WM12YT-096</t>
  </si>
  <si>
    <t>OPTICAL CABLE AT-3WM12YT-096</t>
  </si>
  <si>
    <t>CABLE OPTICO AT-3WM12YT-096</t>
  </si>
  <si>
    <t>CABO OPTICO AT-3WM12YT-144</t>
  </si>
  <si>
    <t>OPTICAL CABLE AT-3WM12YT-144</t>
  </si>
  <si>
    <t>CABLE OPTICO AT-3WM12YT-144</t>
  </si>
  <si>
    <t>CABO OPTICO AT-3BEN2YT-024</t>
  </si>
  <si>
    <t>OPTICAL CABLE AT-3BEN2YT-024</t>
  </si>
  <si>
    <t>CABLE OPTICO AT-3BEN2YT-024</t>
  </si>
  <si>
    <t>CABO OPTICO AT-3LE12YT-288</t>
  </si>
  <si>
    <t>OPTICAL CABLE AT-3LE12YT-288</t>
  </si>
  <si>
    <t>CABLE OPTICO AT-3LE12YT-288</t>
  </si>
  <si>
    <t>CABO OPTICO CFOA-SM-DPE-G 36F G-652D</t>
  </si>
  <si>
    <t>OPTICAL CABLE CFOA-SM-DPE-G 36F G-652D</t>
  </si>
  <si>
    <t>CABLE OPTICO CFOA-SM-DPE-G 36F G-652D</t>
  </si>
  <si>
    <t>CABO OPTICO CFOA-SM-FIG8-G AR 48F G-652D (DC)</t>
  </si>
  <si>
    <t>OPTICAL CABLE CFOA-SM-FIG8-G AR 48F G-652D (DC)</t>
  </si>
  <si>
    <t>CABLE OPTICO CFOA-SM-FIG8-G AR 48F G-652D (DC)</t>
  </si>
  <si>
    <t>CABO OPTICO CFOA-SM-FIG8-G AR 24F G-652D (DC)</t>
  </si>
  <si>
    <t>OPTICAL CABLE CFOA-SM-FIG8-G AR 24F G-652D (DC)</t>
  </si>
  <si>
    <t>CABLE OPTICO CFOA-SM-FIG8-G AR 24F G-652D (DC)</t>
  </si>
  <si>
    <t>CABO OPTICO CFOA-SM-FIG8-G AR 06F G-652D</t>
  </si>
  <si>
    <t>OPTICAL CABLE CFOA-SM-FIG8-G AR 06F G-652D</t>
  </si>
  <si>
    <t>CABLE OPTICO CFOA-SM-FIG8-G AR 06F G-652D</t>
  </si>
  <si>
    <t>CABO OPTICO CFOA-SM-ARE-G 24F G-652D</t>
  </si>
  <si>
    <t>OPTICAL CABLE CFOA-SM-ARE-G 24F G-652D</t>
  </si>
  <si>
    <t>CABLE OPTICO CFOA-SM-ARE-G 24F G-652D</t>
  </si>
  <si>
    <t>CABO OPTICO CFOA-SM-ARE-S 48F G-652D (DC)</t>
  </si>
  <si>
    <t>OPTICAL CABLE CFOA-SM-ARE-S 48F G-652D (DC)</t>
  </si>
  <si>
    <t>CABLE OPTICO CFOA-SM-ARE-S 48F G-652D (DC)</t>
  </si>
  <si>
    <t>ET02011</t>
  </si>
  <si>
    <t>a0A6100000blnkA</t>
  </si>
  <si>
    <t>CABO OPTICO CFOA-SM-ARE-S 72F G-652D (DC)</t>
  </si>
  <si>
    <t>OPTICAL CABLE CFOA-SM-ARE-S 72F G-652D (DC)</t>
  </si>
  <si>
    <t>CABLE OPTICO CFOA-SM-ARE-S 72F G-652D (DC)</t>
  </si>
  <si>
    <t>CABO OPTICO CFOA-SM-ARE-S 12F G-652D (12F/T)</t>
  </si>
  <si>
    <t>OPTICAL CABLE CFOA-SM-ARE-S 12F G-652D (12F/T)</t>
  </si>
  <si>
    <t>CABLE OPTICO CFOA-SM-ARE-S 12F G-652D (12F/T)</t>
  </si>
  <si>
    <t>CABO OPTICO CFOA-SM-ARE-S 24F G-652D (12F/T)</t>
  </si>
  <si>
    <t>OPTICAL CABLE CFOA-SM-ARE-S 24F G-652D (12F/T)</t>
  </si>
  <si>
    <t>CABLE OPTICO CFOA-SM-ARE-S 24F G-652D (12F/T)</t>
  </si>
  <si>
    <t>CABO OPTICO CFOA-SM-ARE-S 36F G-652D (12F/T)</t>
  </si>
  <si>
    <t>OPTICAL CABLE CFOA-SM-ARE-S 36F G-652D (12F/T)</t>
  </si>
  <si>
    <t>CABLE OPTICO CFOA-SM-ARE-S 36F G-652D (12F/T)</t>
  </si>
  <si>
    <t>CABO OPTICO CFOA-SM-ARE-S 48F G-652D (12F/T)</t>
  </si>
  <si>
    <t>OPTICAL CABLE CFOA-SM-ARE-S 48F G-652D (12F/T)</t>
  </si>
  <si>
    <t>CABLE OPTICO CFOA-SM-ARE-S 48F G-652D (12F/T)</t>
  </si>
  <si>
    <t>CABO OPTICO CFOA-SM-ARE-S 60F G-652D (12F/T)</t>
  </si>
  <si>
    <t>OPTICAL CABLE CFOA-SM-ARE-S 60F G-652D (12F/T)</t>
  </si>
  <si>
    <t>CABLE OPTICO CFOA-SM-ARE-S 60F G-652D (12F/T)</t>
  </si>
  <si>
    <t>CABO OPTICO CFOA-SM-ARE-S 72F G-652D (12F/T)</t>
  </si>
  <si>
    <t>OPTICAL CABLE CFOA-SM-ARE-S 72F G-652D (12F/T)</t>
  </si>
  <si>
    <t>CABLE OPTICO CFOA-SM-ARE-S 72F G-652D (12F/T)</t>
  </si>
  <si>
    <t>CABO OPTICO CFOA-SM-ARE-S 12F G-652D LSZH</t>
  </si>
  <si>
    <t>OPTICAL CABLE CFOA-SM-ARE-S 12F G-652D LSZH</t>
  </si>
  <si>
    <t>CABLE OPTICO CFOA-SM-ARE-S 12F G-652D LSZH</t>
  </si>
  <si>
    <t>CABO OPTICO CFOA-SM-FIG8-G AR 12F G-652D</t>
  </si>
  <si>
    <t>OPTICAL CABLE CFOA-SM-FIG8-G AR 12F G-652D</t>
  </si>
  <si>
    <t>CABLE OPTICO CFOA-SM-FIG8-G AR 12F G-652D</t>
  </si>
  <si>
    <t>ET1245</t>
  </si>
  <si>
    <t>CABO OPTICO CFOA-SM-AS120-G 48F G-652D RC (EXP)</t>
  </si>
  <si>
    <t>OPTICAL CABLE CFOA-SM-AS120-G 48F G-652D RC (EXP)</t>
  </si>
  <si>
    <t>CABLE OPTICO CFOA-SM-AS120-G 48F G-652D RC (EXP)</t>
  </si>
  <si>
    <t>CABO OPTICO CFOA-SM-AS80-G 36F G-652D RC (EXP)</t>
  </si>
  <si>
    <t>OPTICAL CABLE CFOA-SM-AS80-G 36F G-652D RC (EXP)</t>
  </si>
  <si>
    <t>CABLE OPTICO CFOA-SM-AS80-G 36F G-652D RC (EXP)</t>
  </si>
  <si>
    <t>CABO OPTICO CFOA-SM-AS80-G 24F G-652D RC (EXP)</t>
  </si>
  <si>
    <t>OPTICAL CABLE CFOA-SM-AS80-G 24F G-652D RC (EXP)</t>
  </si>
  <si>
    <t>CABLE OPTICO CFOA-SM-AS80-G 24F G-652D RC (EXP)</t>
  </si>
  <si>
    <t>OPTICAL CABLE CFOA-SM-AS120-RA 12F G-652D NR (CFOA-SM-ASU120-S 12F G-652D NR)</t>
  </si>
  <si>
    <t>CABLE OPTICO CFOA-SM-AS120-RA 12F G-652D NR (CFOA-SM-ASU120-S 12F G-652D NR)</t>
  </si>
  <si>
    <t>CABO OPTICO CFOA-SM-AS80-G 60F G-652D NR (EXP)</t>
  </si>
  <si>
    <t>OPTICAL CABLE CFOA-SM-AS80-G 60F G-652D NR (EXP)</t>
  </si>
  <si>
    <t>CABLE OPTICO CFOA-SM-AS80-G 60F G-652D NR (EXP)</t>
  </si>
  <si>
    <t>CABO OPTICO CFOA-SM-AS80-G 144F G-652D NR (EXP)</t>
  </si>
  <si>
    <t>OPTICAL CABLE CFOA-SM-AS80-G 144F G-652D NR (EXP)</t>
  </si>
  <si>
    <t>CABLE OPTICO CFOA-SM-AS80-G 144F G-652D NR (EXP)</t>
  </si>
  <si>
    <t>CABO OPTICO CFOA-SM-AS80-G 72F G-652D NR (EXP)</t>
  </si>
  <si>
    <t>OPTICAL CABLE CFOA-SM-AS80-G 72F G-652D NR (EXP)</t>
  </si>
  <si>
    <t>CABLE OPTICO CFOA-SM-AS80-G 72F G-652D NR (EXP)</t>
  </si>
  <si>
    <t>CABO OPTICO CFOA-SM-AS80-G 48F G-652D NR (EXP)</t>
  </si>
  <si>
    <t>OPTICAL CABLE CFOA-SM-AS80-G 48F G-652D NR (EXP)</t>
  </si>
  <si>
    <t>CABLE OPTICO CFOA-SM-AS80-G 48F G-652D NR (EXP)</t>
  </si>
  <si>
    <t>CABO OPTICO CFOA-SM-AS80-G 36F G-652D NR (EXP)</t>
  </si>
  <si>
    <t>OPTICAL CABLE CFOA-SM-AS80-G 36F G-652D NR (EXP)</t>
  </si>
  <si>
    <t>CABLE OPTICO CFOA-SM-AS80-G 36F G-652D NR (EXP)</t>
  </si>
  <si>
    <t>CABO OPTICO CFOA-SM-AS80-G 24F G-652D NR (EXP)</t>
  </si>
  <si>
    <t>OPTICAL CABLE CFOA-SM-AS80-G 24F G-652D NR (EXP)</t>
  </si>
  <si>
    <t>CABLE OPTICO CFOA-SM-AS80-G 24F G-652D NR (EXP)</t>
  </si>
  <si>
    <t>CABO OPTICO CFOA-SM-AS80-G 12F G-652D NR (EXP)</t>
  </si>
  <si>
    <t>OPTICAL CABLE CFOA-SM-AS80-G 12F G-652D NR (EXP)</t>
  </si>
  <si>
    <t>CABLE OPTICO CFOA-SM-AS80-G 12F G-652D NR (EXP)</t>
  </si>
  <si>
    <t>CABO OPTICO CFOA-SM-AS120-RA 08F G-652D NR</t>
  </si>
  <si>
    <t>OPTICAL CABLE CFOA-SM-AS120-RA 08F G-652D NR</t>
  </si>
  <si>
    <t>CABLE OPTICO CFOA-SM-AS120-RA 08F G-652D NR</t>
  </si>
  <si>
    <t>CABO OPTICO CFOA-SM-AS120-G 06F G-652D NR (EXP)</t>
  </si>
  <si>
    <t>OPTICAL CABLE CFOA-SM-AS120-G 06F G-652D NR (EXP)</t>
  </si>
  <si>
    <t>CABLE OPTICO CFOA-SM-AS120-G 06F G-652D NR (EXP)</t>
  </si>
  <si>
    <t>CABO OPTICO CFOA-SM-AS120-G 12F G-652D NR (EXP)</t>
  </si>
  <si>
    <t>OPTICAL CABLE CFOA-SM-AS120-G 12F G-652D NR (EXP)</t>
  </si>
  <si>
    <t>CABLE OPTICO CFOA-SM-AS120-G 12F G-652D NR (EXP)</t>
  </si>
  <si>
    <t>CABO OPTICO CFOA-SM-AS120-G 24F G-652D NR (EXP)</t>
  </si>
  <si>
    <t>OPTICAL CABLE CFOA-SM-AS120-G 24F G-652D NR (EXP)</t>
  </si>
  <si>
    <t>CABLE OPTICO CFOA-SM-AS120-G 24F G-652D NR (EXP)</t>
  </si>
  <si>
    <t>CABO OPTICO CFOA-SM-AS120-G 36F G-652D NR (EXP)</t>
  </si>
  <si>
    <t>OPTICAL CABLE CFOA-SM-AS120-G 36F G-652D NR (EXP)</t>
  </si>
  <si>
    <t>CABLE OPTICO CFOA-SM-AS120-G 36F G-652D NR (EXP)</t>
  </si>
  <si>
    <t>CABO OPTICO CFOA-SM-AS80-G 06F G-652D NR (EXP)</t>
  </si>
  <si>
    <t>OPTICAL CABLE CFOA-SM-AS80-G 06F G-652D NR (EXP)</t>
  </si>
  <si>
    <t>CABLE OPTICO CFOA-SM-AS80-G 06F G-652D NR (EXP)</t>
  </si>
  <si>
    <t>CABO OPTICO CFOA-SM-AS200-G 06F G-652D NR (EXP)</t>
  </si>
  <si>
    <t>OPTICAL CABLE CFOA-SM-AS200-G 06F G-652D NR (EXP)</t>
  </si>
  <si>
    <t>CABLE OPTICO CFOA-SM-AS200-G 06F G-652D NR (EXP)</t>
  </si>
  <si>
    <t>CABO OPTICO CFOA-SM-AS200-G 12F G-652D NR (EXP)</t>
  </si>
  <si>
    <t>OPTICAL CABLE CFOA-SM-AS200-G 12F G-652D NR (EXP)</t>
  </si>
  <si>
    <t>CABLE OPTICO CFOA-SM-AS200-G 12F G-652D NR (EXP)</t>
  </si>
  <si>
    <t>CABO OPTICO CFOA-SM-AS200-G 24F G-652D NR (EXP)</t>
  </si>
  <si>
    <t>OPTICAL CABLE CFOA-SM-AS200-G 24F G-652D NR (EXP)</t>
  </si>
  <si>
    <t>CABLE OPTICO CFOA-SM-AS200-G 24F G-652D NR (EXP)</t>
  </si>
  <si>
    <t>CABO OPTICO CFOA-SM-AS200-G 36F G-652D NR (EXP)</t>
  </si>
  <si>
    <t>OPTICAL CABLE CFOA-SM-AS200-G 36F G-652D NR (EXP)</t>
  </si>
  <si>
    <t>CABLE OPTICO CFOA-SM-AS200-G 36F G-652D NR (EXP)</t>
  </si>
  <si>
    <t>CABO OPTICO CFOA-SM-AS120-G 30F G-652D NR (EXP)</t>
  </si>
  <si>
    <t>OPTICAL CABLE CFOA-SM-AS120-G 30F G-652D NR (EXP)</t>
  </si>
  <si>
    <t>CABLE OPTICO CFOA-SM-AS120-G 30F G-652D NR (EXP)</t>
  </si>
  <si>
    <t>CABO OPTICO CFOA-SM-AS120-RA 04F G-652D NR</t>
  </si>
  <si>
    <t>OPTICAL CABLE CFOA-SM-AS120-RA 04F G-652D NR</t>
  </si>
  <si>
    <t>CABLE OPTICO CFOA-SM-AS120-RA 04F G-652D NR</t>
  </si>
  <si>
    <t>CABO OPTICO CFOA-SM-AS80-G 48F G-652D NR</t>
  </si>
  <si>
    <t>OPTICAL CABLE CFOA-SM-AS80-G 48F G-652D NR</t>
  </si>
  <si>
    <t>CABLE OPTICO CFOA-SM-AS80-G 48F G-652D NR</t>
  </si>
  <si>
    <t>ET02056</t>
  </si>
  <si>
    <t>a0A6100000blnkd</t>
  </si>
  <si>
    <t>CABO OPTICO CFOA-SM-AS200-G 24F G-652D NR</t>
  </si>
  <si>
    <t>OPTICAL CABLE CFOA-SM-AS200-G 24F G-652D NR</t>
  </si>
  <si>
    <t>CABLE OPTICO CFOA-SM-AS200-G 24F G-652D NR</t>
  </si>
  <si>
    <t>ET02071</t>
  </si>
  <si>
    <t>a0A6100000blnkp</t>
  </si>
  <si>
    <t>CABO OPTICO CFOA-SM-AS120-G 08F G-652D NR (EXP)</t>
  </si>
  <si>
    <t>OPTICAL CABLE CFOA-SM-AS120-G 08F G-652D NR (EXP)</t>
  </si>
  <si>
    <t>CABLE OPTICO CFOA-SM-AS120-G 08F G-652D NR (EXP)</t>
  </si>
  <si>
    <t>CABO OPTICO CFOA-SM-AS120-G 06F G-652D RC (EXP)</t>
  </si>
  <si>
    <t>OPTICAL CABLE CFOA-SM-AS120-G 06F G-652D RC (EXP)</t>
  </si>
  <si>
    <t>CABLE OPTICO CFOA-SM-AS120-G 06F G-652D RC (EXP)</t>
  </si>
  <si>
    <t>CABO OPTICO CFOA-SM-AS80-G 48F (4X12SMF) G-652D NR (14002955)</t>
  </si>
  <si>
    <t>OPTICAL CABLE CFOA-SM-AS80-G 48F (4X12SMF) G-652D NR (14002955)</t>
  </si>
  <si>
    <t>CABLE OPTICO CFOA-SM-AS80-G 48F (4X12SMF) G-652D NR (14002955)</t>
  </si>
  <si>
    <t>ET02169</t>
  </si>
  <si>
    <t>a0A6100000blnlo</t>
  </si>
  <si>
    <t>CABO OPTICO CFOA-SM-AS200-G 24F G-652D RC (EXP)</t>
  </si>
  <si>
    <t>OPTICAL CABLE CFOA-SM-AS200-G 24F G-652D RC (EXP)</t>
  </si>
  <si>
    <t>CABLE OPTICO CFOA-SM-AS200-G 24F G-652D RC (EXP)</t>
  </si>
  <si>
    <t>CABO OPTICO CFOA-SM-AS120-G 60F G-652D NR (EXP)</t>
  </si>
  <si>
    <t>OPTICAL CABLE CFOA-SM-AS120-G 60F G-652D NR (EXP)</t>
  </si>
  <si>
    <t>CABLE OPTICO CFOA-SM-AS120-G 60F G-652D NR (EXP)</t>
  </si>
  <si>
    <t>CABO OPTICO CFOA-SM-AS120-G 12F G-652D AM</t>
  </si>
  <si>
    <t>OPTICAL CABLE CFOA-SM-AS120-G 12F G-652D AM</t>
  </si>
  <si>
    <t>CABLE OPTICO CFOA-SM-AS120-G 12F G-652D AM</t>
  </si>
  <si>
    <t>ET02183</t>
  </si>
  <si>
    <t>a0A6100000blnm0</t>
  </si>
  <si>
    <t>CABO OPTICO CFOA-SM-AS120-G 48F G-652D NR (EXP)</t>
  </si>
  <si>
    <t>OPTICAL CABLE CFOA-SM-AS120-G 48F G-652D NR (EXP)</t>
  </si>
  <si>
    <t>CABLE OPTICO CFOA-SM-AS120-G 48F G-652D NR (EXP)</t>
  </si>
  <si>
    <t>CABO OPTICO CFOA-SM-AS80-G 24F G-652D NR</t>
  </si>
  <si>
    <t>OPTICAL CABLE CFOA-SM-AS80-G 24F G-652D NR</t>
  </si>
  <si>
    <t>CABLE OPTICO CFOA-SM-AS80-G 24F G-652D NR</t>
  </si>
  <si>
    <t>CABO OPTICO CFOA-SM-AS120-G 24F (4X6SMF) G-652D NR</t>
  </si>
  <si>
    <t>OPTICAL CABLE CFOA-SM-AS120-G 24F (4X6SMF) G-652D NR</t>
  </si>
  <si>
    <t>CABLE OPTICO CFOA-SM-AS120-G 24F (4X6SMF) G-652D NR</t>
  </si>
  <si>
    <t>CABO OPTICO CFOA-SM-AS80-G 96F (4X12SMF) G-652D NR</t>
  </si>
  <si>
    <t>OPTICAL CABLE CFOA-SM-AS80-G 96F (4X12SMF) G-652D NR</t>
  </si>
  <si>
    <t>CABLE OPTICO CFOA-SM-AS80-G 96F (4X12SMF) G-652D NR</t>
  </si>
  <si>
    <t>CABO OPTICO CFOA-SM-AS120-RA 02F G-652D NR</t>
  </si>
  <si>
    <t>OPTICAL CABLE CFOA-SM-AS120-RA 02F G-652D NR</t>
  </si>
  <si>
    <t>CABLE OPTICO CFOA-SM-AS120-RA 02F G-652D NR</t>
  </si>
  <si>
    <t>CABO OPTICO CFOA-SM-AS80-G 12F G-652D RC (EXP)</t>
  </si>
  <si>
    <t>OPTICAL CABLE CFOA-SM-AS80-G 12F G-652D RC (EXP)</t>
  </si>
  <si>
    <t>CABLE OPTICO CFOA-SM-AS80-G 12F G-652D RC (EXP)</t>
  </si>
  <si>
    <t>CABO OPTICO CFOA-SM-AS200-G 12F G-652D RC (EXP)</t>
  </si>
  <si>
    <t>OPTICAL CABLE CFOA-SM-AS200-G 12F G-652D RC (EXP)</t>
  </si>
  <si>
    <t>CABLE OPTICO CFOA-SM-AS200-G 12F G-652D RC (EXP)</t>
  </si>
  <si>
    <t>CABO OPTICO CFOA-SM-AS80-G 06F G-652D NR (2F/T)</t>
  </si>
  <si>
    <t>OPTICAL CABLE CFOA-SM-AS80-G 06F G-652D NR (2F/T)</t>
  </si>
  <si>
    <t>CABLE OPTICO CFOA-SM-AS80-G 06F G-652D NR (2F/T)</t>
  </si>
  <si>
    <t>ET02322</t>
  </si>
  <si>
    <t>a0A6100000blnnY</t>
  </si>
  <si>
    <t>CABO OPTICO CFOA-SM-AS200-G 32F G-652D NR (8F/T)</t>
  </si>
  <si>
    <t>OPTICAL CABLE CFOA-SM-AS200-G 32F G-652D NR (8F/T)</t>
  </si>
  <si>
    <t>CABLE OPTICO CFOA-SM-AS200-G 32F G-652D NR (8F/T)</t>
  </si>
  <si>
    <t>ET02537</t>
  </si>
  <si>
    <t>a0A6100000blnq9</t>
  </si>
  <si>
    <t>OPTICAL CABLE CFOA-SM-AS120-RA 06F G-652D NR (CFOA-SM-ASU120-S 06F G-652D NR)</t>
  </si>
  <si>
    <t>CABLE OPTICO CFOA-SM-AS120-RA 06F G-652D NR (CFOA-SM-ASU120-S 06F G-652D NR)</t>
  </si>
  <si>
    <t>CABO OPTICO CFOA-SM-AS80-G 96F G-652D NR (EXP)</t>
  </si>
  <si>
    <t>OPTICAL CABLE CFOA-SM-AS80-G 96F G-652D NR (EXP)</t>
  </si>
  <si>
    <t>CABLE OPTICO CFOA-SM-AS80-G 96F G-652D NR (EXP)</t>
  </si>
  <si>
    <t>CABO OPTICO CFOA-SM-AS120-RA 10F G-652D NR</t>
  </si>
  <si>
    <t>OPTICAL CABLE CFOA-SM-AS120-RA 10F G-652D NR</t>
  </si>
  <si>
    <t>CABLE OPTICO CFOA-SM-AS120-RA 10F G-652D NR</t>
  </si>
  <si>
    <t>OPTICAL CABLE CFOA-SM-AS80-RA 12F G-652D NR (CFOA-SM-ASU80-S 12F G-652D NR)</t>
  </si>
  <si>
    <t>CABLE OPTICO CFOA-SM-AS80-RA 12F G-652D NR (CFOA-SM-ASU80-S 12F G-652D NR)</t>
  </si>
  <si>
    <t>OPTICAL CABLE CFOA-SM-AS80-RA 06F G-652D NR (CFOA-SM-ASU80-S 06F G-652D NR)</t>
  </si>
  <si>
    <t>CABLE OPTICO CFOA-SM-AS80-RA 06F G-652D NR (CFOA-SM-ASU80-S 06F G-652D NR)</t>
  </si>
  <si>
    <t>CABO OPTICO CFOA-SM-AS120-RA 24 G-652D NR (CFOA-SM-ASU120-S 24 G-652D NR)</t>
  </si>
  <si>
    <t>OPTICAL CABLE CFOA-SM-AS120-RA 24 G-652D NR (CFOA-SM-ASU120-S 24 G-652D NR)</t>
  </si>
  <si>
    <t>CABLE OPTICO CFOA-SM-AS120-RA 24 G-652D NR (CFOA-SM-ASU120-S 24 G-652D NR)</t>
  </si>
  <si>
    <t>ET0352</t>
  </si>
  <si>
    <t>CÓDIGO ESPELHO DE 17040100 RESERVADO - CABO OPTICO CFOA-SM-AS120-G 72F NR (ABNT)</t>
  </si>
  <si>
    <t>CABO OPTICO DROP FIG.8 FTTH SM G-652D 02F COG CZ</t>
  </si>
  <si>
    <t>OPTICAL CABLE DROP FIG.8 FTTH SM G-652D 02F COG CZ</t>
  </si>
  <si>
    <t>CABLE OPTICO DROP FIG.8 FTTH SM G-652D 02F COG CZ</t>
  </si>
  <si>
    <t>CABO OPTICO FIS-OPTIC FTTH SM G-652D 02F</t>
  </si>
  <si>
    <t>OPTICAL CABLE FIS-OPTIC FTTH SM G-652D 02F</t>
  </si>
  <si>
    <t>CABLE OPTICO FIS-OPTIC FTTH SM G-652D 02F</t>
  </si>
  <si>
    <t>CABO OPTICO DROP FIG.8 FTTH SM G-652D 04F COG CZ</t>
  </si>
  <si>
    <t>OPTICAL CABLE DROP FIG.8 FTTH SM G-652D 04F COG CZ</t>
  </si>
  <si>
    <t>CABLE OPTICO DROP FIG.8 FTTH SM G-652D 04F COG CZ</t>
  </si>
  <si>
    <t>ET02162</t>
  </si>
  <si>
    <t>a0A6100000blnlh</t>
  </si>
  <si>
    <t>CABO OPTICO FIS-OPTIC FTTH SM G-652D 04F</t>
  </si>
  <si>
    <t>OPTICAL CABLE FIS-OPTIC FTTH SM G-652D 04F</t>
  </si>
  <si>
    <t>CABLE OPTICO FIS-OPTIC FTTH SM G-652D 04F</t>
  </si>
  <si>
    <t>CABO OPTICO FIS-OPTIC FTTH SM G-652D 06F</t>
  </si>
  <si>
    <t>OPTICAL CABLE FIS-OPTIC FTTH SM G-652D 06F</t>
  </si>
  <si>
    <t>CABLE OPTICO FIS-OPTIC FTTH SM G-652D 06F</t>
  </si>
  <si>
    <t>CABO OPTICO FIS-OPTIC FTTH SM G-652D 08F</t>
  </si>
  <si>
    <t>OPTICAL CABLE FIS-OPTIC FTTH SM G-652D 08F</t>
  </si>
  <si>
    <t>CABLE OPTICO FIS-OPTIC FTTH SM G-652D 08F</t>
  </si>
  <si>
    <t>CABO OPTICO CFOA-SM-AS-CMO4.5KN-S 12F G-652D (30700015)</t>
  </si>
  <si>
    <t>OPTICAL CABLE CFOA-SM-AS-CMO4.5KN-S 12F G-652D (30700015)</t>
  </si>
  <si>
    <t>CABLE OPTICO CFOA-SM-AS-CMO4.5KN-S 12F G-652D (30700015)</t>
  </si>
  <si>
    <t>CABO OPTICO CFOA-SM-AS-CMO4.5KN-S 24F G-652D (30700016)</t>
  </si>
  <si>
    <t>OPTICAL CABLE CFOA-SM-AS-CMO4.5KN-S 24F G-652D (30700016)</t>
  </si>
  <si>
    <t>CABLE OPTICO CFOA-SM-AS-CMO4.5KN-S 24F G-652D (30700016)</t>
  </si>
  <si>
    <t>CABO OPTICO CFOA-SM-AS120-S 06F G-652D NR (EXP)</t>
  </si>
  <si>
    <t>OPTICAL CABLE CFOA-SM-AS120-S 06F G-652D NR (EXP)</t>
  </si>
  <si>
    <t>CABLE OPTICO CFOA-SM-AS120-S 06F G-652D NR (EXP)</t>
  </si>
  <si>
    <t>CABO OPTICO CFOA-SM-AS200-S 06F G-652D NR (EXP)</t>
  </si>
  <si>
    <t>OPTICAL CABLE CFOA-SM-AS200-S 06F G-652D NR (EXP)</t>
  </si>
  <si>
    <t>CABLE OPTICO CFOA-SM-AS200-S 06F G-652D NR (EXP)</t>
  </si>
  <si>
    <t>CABO OPTICO CFOA-SM-AS200-S 12F G-652D NR (EXP)</t>
  </si>
  <si>
    <t>OPTICAL CABLE CFOA-SM-AS200-S 12F G-652D NR (EXP)</t>
  </si>
  <si>
    <t>CABLE OPTICO CFOA-SM-AS200-S 12F G-652D NR (EXP)</t>
  </si>
  <si>
    <t>CABO OPTICO CFOA-SM-AS200-S 24F G-652D NR (EXP)</t>
  </si>
  <si>
    <t>OPTICAL CABLE CFOA-SM-AS200-S 24F G-652D NR (EXP)</t>
  </si>
  <si>
    <t>CABLE OPTICO CFOA-SM-AS200-S 24F G-652D NR (EXP)</t>
  </si>
  <si>
    <t>CABO OPTICO CFOA-SM-AS200-S 36F G-652D NR (EXP)</t>
  </si>
  <si>
    <t>OPTICAL CABLE CFOA-SM-AS200-S 36F G-652D NR (EXP)</t>
  </si>
  <si>
    <t>CABLE OPTICO CFOA-SM-AS200-S 36F G-652D NR (EXP)</t>
  </si>
  <si>
    <t>CABO OPTICO CFOA-SM-AS150-S 48F G-652D</t>
  </si>
  <si>
    <t>OPTICAL CABLE CFOA-SM-AS150-S 48F G-652D</t>
  </si>
  <si>
    <t>CABLE OPTICO CFOA-SM-AS150-S 48F G-652D</t>
  </si>
  <si>
    <t>CABO OPTICO CFOA-SM-AS80-S 04F G-652D NR (EXP)</t>
  </si>
  <si>
    <t>OPTICAL CABLE CFOA-SM-AS80-S 04F G-652D NR (EXP)</t>
  </si>
  <si>
    <t>CABLE OPTICO CFOA-SM-AS80-S 04F G-652D NR (EXP)</t>
  </si>
  <si>
    <t>CABO OPTICO CFOA-SM-AS80-S 08F G-652D NR (EXP)</t>
  </si>
  <si>
    <t>OPTICAL CABLE CFOA-SM-AS80-S 08F G-652D NR (EXP)</t>
  </si>
  <si>
    <t>CABLE OPTICO CFOA-SM-AS80-S 08F G-652D NR (EXP)</t>
  </si>
  <si>
    <t>CABO OPTICO CFOA-SM-AS130-S 16F G-652D NR</t>
  </si>
  <si>
    <t>OPTICAL CABLE CFOA-SM-AS130-S 16F G-652D NR</t>
  </si>
  <si>
    <t>CABLE OPTICO CFOA-SM-AS130-S 16F G-652D NR</t>
  </si>
  <si>
    <t>ET02172</t>
  </si>
  <si>
    <t>a0A6100000blnlr</t>
  </si>
  <si>
    <t>CABO OPTICO CFOA-SM-AS120-S 24F G-652D (DC) NR</t>
  </si>
  <si>
    <t>OPTICAL CABLE CFOA-SM-AS120-S 24F G-652D (DC) NR</t>
  </si>
  <si>
    <t>CABLE OPTICO CFOA-SM-AS120-S 24F G-652D (DC) NR</t>
  </si>
  <si>
    <t>CABO OPTICO CFOA-SM-AS80-S 32F G-652D NR (EXP)</t>
  </si>
  <si>
    <t>OPTICAL CABLE CFOA-SM-AS80-S 32F G-652D NR (EXP)</t>
  </si>
  <si>
    <t>CABLE OPTICO CFOA-SM-AS80-S 32F G-652D NR (EXP)</t>
  </si>
  <si>
    <t>CABO OPTICO CFOA-SM-AS80-S 24F G-652D DC NR</t>
  </si>
  <si>
    <t>OPTICAL CABLE CFOA-SM-AS80-S 24F G-652D DC NR</t>
  </si>
  <si>
    <t>CABLE OPTICO CFOA-SM-AS80-S 24F G-652D DC NR</t>
  </si>
  <si>
    <t>ET02179</t>
  </si>
  <si>
    <t>a0A6100000blnlw</t>
  </si>
  <si>
    <t>CABO OPTICO CFOA-SM-AS200-S 30F G-652D NR (EXP)</t>
  </si>
  <si>
    <t>OPTICAL CABLE CFOA-SM-AS200-S 30F G-652D NR (EXP)</t>
  </si>
  <si>
    <t>CABLE OPTICO CFOA-SM-AS200-S 30F G-652D NR (EXP)</t>
  </si>
  <si>
    <t>CABO OPTICO CFOA-SM-AS100-S 24F G-652D NR</t>
  </si>
  <si>
    <t>OPTICAL CABLE CFOA-SM-AS100-S 24F G-652D NR</t>
  </si>
  <si>
    <t>CABLE OPTICO CFOA-SM-AS100-S 24F G-652D NR</t>
  </si>
  <si>
    <t>CABO OPTICO CFOA-SM-AS200-S 48F G-652D NR (EXP)</t>
  </si>
  <si>
    <t>OPTICAL CABLE CFOA-SM-AS200-S 48F G-652D NR (EXP)</t>
  </si>
  <si>
    <t>CABLE OPTICO CFOA-SM-AS200-S 48F G-652D NR (EXP)</t>
  </si>
  <si>
    <t>CABO OPTICO CFOA-SM-AS100-S 32F G-652D DC (10202530034)</t>
  </si>
  <si>
    <t>OPTICAL CABLE CFOA-SM-AS100-S 32F G-652D DC (10202530034)</t>
  </si>
  <si>
    <t>CABLE OPTICO CFOA-SM-AS100-S 32F G-652D DC (10202530034)</t>
  </si>
  <si>
    <t>ET02343</t>
  </si>
  <si>
    <t>a0A6100000blnnn</t>
  </si>
  <si>
    <t>CABO OPTICO CFOA-SM-AS100-S 64F G-652D DC (10202530035)</t>
  </si>
  <si>
    <t>OPTICAL CABLE CFOA-SM-AS100-S 64F G-652D DC (10202530035)</t>
  </si>
  <si>
    <t>CABLE OPTICO CFOA-SM-AS100-S 64F G-652D DC (10202530035)</t>
  </si>
  <si>
    <t>CABO OPTICO CFOA-SM-AS120-S 48F G-652D (4X12SMF) KPKP (11000078)</t>
  </si>
  <si>
    <t>OPTICAL CABLE CFOA-SM-AS120-S 48F G-652D (4X12SMF) KPKP (11000078)</t>
  </si>
  <si>
    <t>CABLE OPTICO CFOA-SM-AS120-S 48F G-652D (4X12SMF) KPKP (11000078)</t>
  </si>
  <si>
    <t>CABO OPTICO CFOA-SM-AS120-S 24F G-652D (4X06SMF) KPKP (11000086)</t>
  </si>
  <si>
    <t>OPTICAL CABLE CFOA-SM-AS120-S 24F G-652D (4X06SMF) KPKP (11000086)</t>
  </si>
  <si>
    <t>CABLE OPTICO CFOA-SM-AS120-S 24F G-652D (4X06SMF) KPKP (11000086)</t>
  </si>
  <si>
    <t>ET02389</t>
  </si>
  <si>
    <t>a0A6100000blnoP</t>
  </si>
  <si>
    <t>CABO OPTICO CFOA-SM-AS120-S 36F (6X06SMF) KPKP</t>
  </si>
  <si>
    <t>OPTICAL CABLE CFOA-SM-AS120-S 36F (6X06SMF) KPKP</t>
  </si>
  <si>
    <t>CABLE OPTICO CFOA-SM-AS120-S 36F (6X06SMF) KPKP</t>
  </si>
  <si>
    <t>CABO OPTICO CFOA-SM-AS120-S 48F (4X12SMF) PKP (14002955-100202444)</t>
  </si>
  <si>
    <t>OPTICAL CABLE CFOA-SM-AS120-S 48F (4X12SMF) PKP (14002955-100202444)</t>
  </si>
  <si>
    <t>CABLE OPTICO CFOA-SM-AS120-S 48F (4X12SMF) PKP (14002955-100202444)</t>
  </si>
  <si>
    <t>CABO OPTICO CFOA-SM-AS120-S 72F G-652D (6X12SMF) KPKP (14003784)</t>
  </si>
  <si>
    <t>OPTICAL CABLE CFOA-SM-AS120-S 72F G-652D (6X12SMF) KPKP (14003784)</t>
  </si>
  <si>
    <t>CABLE OPTICO CFOA-SM-AS120-S 72F G-652D (6X12SMF) KPKP (14003784)</t>
  </si>
  <si>
    <t>CABO OPTICO CFOA-SM-AS120-S 144F G-652D (12X12SMF) KPKP (14003785)</t>
  </si>
  <si>
    <t>OPTICAL CABLE CFOA-SM-AS120-S 144F G-652D (12X12SMF) KPKP (14003785)</t>
  </si>
  <si>
    <t>CABLE OPTICO CFOA-SM-AS120-S 144F G-652D (12X12SMF) KPKP (14003785)</t>
  </si>
  <si>
    <t>CABO OPTICO CFOA-SM-AS-CMO4KN-S 48F G-652D (4X12 SMF) KP (14003937/11000081)</t>
  </si>
  <si>
    <t>OPTICAL CABLE CFOA-SM-AS-CMO4KN-S 48F G-652D (4X12 SMF) KP (14003937/11000081)</t>
  </si>
  <si>
    <t>CABLE OPTICO CFOA-SM-AS-CMO4KN-S 48F G-652D (4X12 SMF) KP (14003937/11000081)</t>
  </si>
  <si>
    <t>ET02465</t>
  </si>
  <si>
    <t>a0A6100000blnpL</t>
  </si>
  <si>
    <t>CABO OPTICO CFOA-SM-AS-CMO4KN-S 12F G-652D (2X06 SMF) KP (11000079)</t>
  </si>
  <si>
    <t>OPTICAL CABLE CFOA-SM-AS-CMO4KN-S 12F G-652D (2X06 SMF) KP (11000079)</t>
  </si>
  <si>
    <t>CABLE OPTICO CFOA-SM-AS-CMO4KN-S 12F G-652D (2X06 SMF) KP (11000079)</t>
  </si>
  <si>
    <t>CABO OPTICO CFOA-SM-AS120-S 24F G-652D (2.85KN) (DC) NR</t>
  </si>
  <si>
    <t>OPTICAL CABLE CFOA-SM-AS120-S 24F G-652D (2.85KN) (DC) NR</t>
  </si>
  <si>
    <t>CABLE OPTICO CFOA-SM-AS120-S 24F G-652D (2.85KN) (DC) NR</t>
  </si>
  <si>
    <t>ET02582</t>
  </si>
  <si>
    <t>a0A6100000blnqZ</t>
  </si>
  <si>
    <t>CABO OPTICO CFOA-SM-AS80-S 144F G-652D (DC) NR (EXP)</t>
  </si>
  <si>
    <t>OPTICAL CABLE CFOA-SM-AS80-S 144F G-652D (DC) NR (EXP)</t>
  </si>
  <si>
    <t>CABLE OPTICO CFOA-SM-AS80-S 144F G-652D (DC) NR (EXP)</t>
  </si>
  <si>
    <t>CABO OPTICO CFOA-SM-AS80 MINI-RA 02F G-652D NR</t>
  </si>
  <si>
    <t>OPTICAL CABLE CFOA-SM-AS80 MINI-RA 02F G-652D NR</t>
  </si>
  <si>
    <t>CABLE OPTICO CFOA-SM-AS80 MINI-RA 02F G-652D NR</t>
  </si>
  <si>
    <t>CABO OPTICO CFOA-SM-AS100-S 16F G-652D PKP 4.2KN</t>
  </si>
  <si>
    <t>OPTICAL CABLE CFOA-SM-AS100-S 16F G-652D PKP 4.2KN</t>
  </si>
  <si>
    <t>CABLE OPTICO CFOA-SM-AS100-S 16F G-652D PKP 4.2KN</t>
  </si>
  <si>
    <t>ET02622</t>
  </si>
  <si>
    <t>a0A6100000blnr6</t>
  </si>
  <si>
    <t>CABO OPTICO CFOA-SM-AS100-S 32F G-652D PKP 4.2KN</t>
  </si>
  <si>
    <t>OPTICAL CABLE CFOA-SM-AS100-S 32F G-652D PKP 4.2KN</t>
  </si>
  <si>
    <t>CABLE OPTICO CFOA-SM-AS100-S 32F G-652D PKP 4.2KN</t>
  </si>
  <si>
    <t>CABO OPTICO CFOA-SM-AS100-S 64F G-652D PKP 4.6KN</t>
  </si>
  <si>
    <t>OPTICAL CABLE CFOA-SM-AS100-S 64F G-652D PKP 4.6KN</t>
  </si>
  <si>
    <t>CABLE OPTICO CFOA-SM-AS100-S 64F G-652D PKP 4.6KN</t>
  </si>
  <si>
    <t>CABO OPTICO CFOA-SM-AS130-S 12F G-652D NR</t>
  </si>
  <si>
    <t>OPTICAL CABLE CFOA-SM-AS130-S 12F G-652D NR</t>
  </si>
  <si>
    <t>CABLE OPTICO CFOA-SM-AS130-S 12F G-652D NR</t>
  </si>
  <si>
    <t>ET2172</t>
  </si>
  <si>
    <t>CABO OPTICO CFOA-SM-AS100-S 16F DC G-652D (10202530033)</t>
  </si>
  <si>
    <t>OPTICAL CABLE CFOA-SM-AS100-S 16F DC G-652D (10202530033)</t>
  </si>
  <si>
    <t>CABLE OPTICO CFOA-SM-AS100-S 16F DC G-652D (10202530033)</t>
  </si>
  <si>
    <t>CABO OPTICO CFOA-SM-AS-CMO7KN-S 32F G-652D DC</t>
  </si>
  <si>
    <t>OPTICAL CABLE CFOA-SM-AS-CMO7KN-S 32F G-652D DC</t>
  </si>
  <si>
    <t>CABLE OPTICO CFOA-SM-AS-CMO7KN-S 32F G-652D DC</t>
  </si>
  <si>
    <t>ET02707</t>
  </si>
  <si>
    <t>a0A6100000blns9</t>
  </si>
  <si>
    <t>CABO OPTICO CFOA-SM-AS120-S 24F G-652D DC NR (12F/T)</t>
  </si>
  <si>
    <t>OPTICAL CABLE CFOA-SM-AS120-S 24F G-652D DC NR (12F/T)</t>
  </si>
  <si>
    <t>CABLE OPTICO CFOA-SM-AS120-S 24F G-652D DC NR (12F/T)</t>
  </si>
  <si>
    <t>CABO OPTICO CFOA-SM-AS100-S 24F G-652D LL NR (20100138)</t>
  </si>
  <si>
    <t>OPTICAL CABLE CFOA-SM-AS100-S 24F G-652D LL NR (20100138)</t>
  </si>
  <si>
    <t>CABLE OPTICO CFOA-SM-AS100-S 24F G-652D LL NR (20100138)</t>
  </si>
  <si>
    <t>ET02944</t>
  </si>
  <si>
    <t>a0A6100000blnv3</t>
  </si>
  <si>
    <t>CABO OPTICO AT-3BE17S6-006-CMCA</t>
  </si>
  <si>
    <t>OPTICAL CABLE AT-3BE17S6-006-CMCA</t>
  </si>
  <si>
    <t>CABLE OPTICO AT-3BE17S6-006-CMCA</t>
  </si>
  <si>
    <t>CABLE OPTICO AT-3BE17S6-012-CMCA</t>
  </si>
  <si>
    <t>CABO OPTICO AT-3BE17S6-018-CMCA</t>
  </si>
  <si>
    <t>OPTICAL CABLE AT-3BE17S6-018-CMCA</t>
  </si>
  <si>
    <t>CABLE OPTICO AT-3BE17S6-018-CMCA</t>
  </si>
  <si>
    <t>CABO OPTICO AT-3BE17S6-024-CMCA</t>
  </si>
  <si>
    <t>OPTICAL CABLE AT-3BE17S6-024-CMCA</t>
  </si>
  <si>
    <t>CABLE OPTICO AT-3BE17S6-024-CMCA</t>
  </si>
  <si>
    <t>CABO OPTICO AT-3BE17S6-030-CMCA</t>
  </si>
  <si>
    <t>OPTICAL CABLE AT-3BE17S6-030-CMCA</t>
  </si>
  <si>
    <t>CABLE OPTICO AT-3BE17S6-030-CMCA</t>
  </si>
  <si>
    <t>CABO OPTICO AT-3BE17N6-006-CLGA</t>
  </si>
  <si>
    <t>OPTICAL CABLE AT-3BE17N6-006-CLGA</t>
  </si>
  <si>
    <t>CABLE OPTICO AT-3BE17N6-006-CLGA</t>
  </si>
  <si>
    <t>CABO OPTICO AT-3BE17N6-012-CLGA</t>
  </si>
  <si>
    <t>OPTICAL CABLE AT-3BE17N6-012-CLGA</t>
  </si>
  <si>
    <t>CABLE OPTICO AT-3BE17N6-012-CLGA</t>
  </si>
  <si>
    <t>CABO OPTICO AT-3BE17N6-018-CLGA</t>
  </si>
  <si>
    <t>OPTICAL CABLE AT-3BE17N6-018-CLGA</t>
  </si>
  <si>
    <t>CABLE OPTICO AT-3BE17N6-018-CLGA</t>
  </si>
  <si>
    <t>CABO OPTICO AT-3BE17N6-024-CLGA</t>
  </si>
  <si>
    <t>OPTICAL CABLE AT-3BE17N6-024-CLGA</t>
  </si>
  <si>
    <t>CABLE OPTICO AT-3BE17N6-024-CLGA</t>
  </si>
  <si>
    <t>CABO OPTICO AT-3BE17N6-030-CLGA</t>
  </si>
  <si>
    <t>OPTICAL CABLE AT-3BE17N6-030-CLGA</t>
  </si>
  <si>
    <t>CABLE OPTICO AT-3BE17N6-030-CLGA</t>
  </si>
  <si>
    <t>CABO OPTICO AT-3BE17NT-048-CLGA</t>
  </si>
  <si>
    <t>OPTICAL CABLE AT-3BE17NT-048-CLGA</t>
  </si>
  <si>
    <t>CABLE OPTICO AT-3BE17NT-048-CLGA</t>
  </si>
  <si>
    <t>CABO OPTICO AT-3BE17NT-060-CLGA</t>
  </si>
  <si>
    <t>OPTICAL CABLE AT-3BE17NT-060-CLGA</t>
  </si>
  <si>
    <t>CABLE OPTICO AT-3BE17NT-060-CLGA</t>
  </si>
  <si>
    <t>CABO OPTICO AT-3BE17NT-096-CLGA</t>
  </si>
  <si>
    <t>OPTICAL CABLE AT-3BE17NT-096-CLGA</t>
  </si>
  <si>
    <t>CABLE OPTICO AT-3BE17NT-096-CLGA</t>
  </si>
  <si>
    <t>CABO OPTICO CFOA-SM-AS100-S 36F G-652D LL NR (20100139)</t>
  </si>
  <si>
    <t>OPTICAL CABLE CFOA-SM-AS100-S 36F G-652D LL NR (20100139)</t>
  </si>
  <si>
    <t>CABLE OPTICO CFOA-SM-AS100-S 36F G-652D LL NR (20100139)</t>
  </si>
  <si>
    <t>CABO OPTICO AT-3BE17N6-024-CLGA-X</t>
  </si>
  <si>
    <t>OPTICAL CABLE AT-3BE17N6-024-CLGA-X</t>
  </si>
  <si>
    <t>CABLE OPTICO AT-3BE17N6-024-CLGA-X</t>
  </si>
  <si>
    <t>CABO OPTICO AT-3BE17NT-036-CLGA-X</t>
  </si>
  <si>
    <t>OPTICAL CABLE AT-3BE17NT-036-CLGA-X</t>
  </si>
  <si>
    <t>CABLE OPTICO AT-3BE17NT-036-CLGA-X</t>
  </si>
  <si>
    <t>CABO OPTICO AT-3BE17N6-012-CLGA-X</t>
  </si>
  <si>
    <t>OPTICAL CABLE AT-3BE17N6-012-CLGA-X</t>
  </si>
  <si>
    <t>CABLE OPTICO AT-3BE17N6-012-CLGA-X</t>
  </si>
  <si>
    <t>CABO OPTICO AT-3BE17NT-036-CLGA</t>
  </si>
  <si>
    <t>OPTICAL CABLE AT-3BE17NT-036-CLGA</t>
  </si>
  <si>
    <t>CABLE OPTICO AT-3BE17NT-036-CLGA</t>
  </si>
  <si>
    <t>CABO OPTICO AT-3BE17NT-072-CLGA</t>
  </si>
  <si>
    <t>OPTICAL CABLE AT-3BE17NT-072-CLGA</t>
  </si>
  <si>
    <t>CABLE OPTICO AT-3BE17NT-072-CLGA</t>
  </si>
  <si>
    <t>CABO OPTICO AT-3BE17NT-084-CLGA</t>
  </si>
  <si>
    <t>OPTICAL CABLE AT-3BE17NT-084-CLGA</t>
  </si>
  <si>
    <t>CABLE OPTICO AT-3BE17NT-084-CLGA</t>
  </si>
  <si>
    <t>CABO OPTICO AT-3BE17NT-144 CLGA</t>
  </si>
  <si>
    <t>OPTICAL CABLE AT-3BE17NT-144 CLGA</t>
  </si>
  <si>
    <t>CABLE OPTICO AT-3BE17NT-144 CLGA</t>
  </si>
  <si>
    <t>CABO OPTICO CFOA-SM-AS160-S 24F G-652D (3.6KN) (DC) NR</t>
  </si>
  <si>
    <t>OPTICAL CABLE CFOA-SM-AS160-S 24F G-652D (3.6KN) (DC) NR</t>
  </si>
  <si>
    <t>CABLE OPTICO CFOA-SM-AS160-S 24F G-652D (3.6KN) (DC) NR</t>
  </si>
  <si>
    <t>ET03064</t>
  </si>
  <si>
    <t>a0A6100000blnwR</t>
  </si>
  <si>
    <t>CABO OPTICO CFOA-SM-AS120-S 24F G-652D (5.0KN) (DC) NR</t>
  </si>
  <si>
    <t>OPTICAL CABLE CFOA-SM-AS120-S 24F G-652D (5.0KN) (DC) NR</t>
  </si>
  <si>
    <t>CABLE OPTICO CFOA-SM-AS120-S 24F G-652D (5.0KN) (DC) NR</t>
  </si>
  <si>
    <t>CABO OPTICO AT-3BE17NT-012-CLGA</t>
  </si>
  <si>
    <t>OPTICAL CABLE AT-3BE17NT-012-CLGA</t>
  </si>
  <si>
    <t>CABLE OPTICO AT-3BE17NT-012-CLGA</t>
  </si>
  <si>
    <t>CABO OPTICO AT-3BE17NT-024-CLGA</t>
  </si>
  <si>
    <t>OPTICAL CABLE AT-3BE17NT-024-CLGA</t>
  </si>
  <si>
    <t>CABLE OPTICO AT-3BE17NT-024-CLGA</t>
  </si>
  <si>
    <t>CABO OPTICO CFOA-SM-AS160-S 3.6KN 24F G-652D NR DC</t>
  </si>
  <si>
    <t>OPTICAL CABLE CFOA-SM-AS160-S 3.6KN 24F G-652D NR DC</t>
  </si>
  <si>
    <t>CABLE OPTICO CFOA-SM-AS160-S 3.6KN 24F G-652D NR DC</t>
  </si>
  <si>
    <t>CABO OPTICO CFOA-SM-AS120-S 96F G-652D NR</t>
  </si>
  <si>
    <t>OPTICAL CABLE CFOA-SM-AS120-S 96F G-652D NR</t>
  </si>
  <si>
    <t>CABLE OPTICO CFOA-SM-AS120-S 96F G-652D NR</t>
  </si>
  <si>
    <t>CABO OPTICO AT-3BE27NT-048-CKIB-J</t>
  </si>
  <si>
    <t>OPTICAL CABLE AT-3BE27NT-048-CKIB-J</t>
  </si>
  <si>
    <t>CABLE OPTICO AT-3BE27NT-048-CKIB-J</t>
  </si>
  <si>
    <t>CABO OPTICO AT-X2727NT-048-CKIB-12/36-3B-J</t>
  </si>
  <si>
    <t>OPTICAL CABLE AT-X2727NT-048-CKIB-12/36-3B-J</t>
  </si>
  <si>
    <t>CABLE OPTICO AT-X2727NT-048-CKIB-12/36-3B-J</t>
  </si>
  <si>
    <t>CABO OPTICO CFOA-SM-AS120-S 48F G-652D NR (DC)</t>
  </si>
  <si>
    <t>OPTICAL CABLE CFOA-SM-AS120-S 48F G-652D NR (DC)</t>
  </si>
  <si>
    <t>CABLE OPTICO CFOA-SM-AS120-S 48F G-652D NR (DC)</t>
  </si>
  <si>
    <t>CABO OPTICO CFOA-SM-AS80-S 108F G-652D NR (EXP)</t>
  </si>
  <si>
    <t>OPTICAL CABLE CFOA-SM-AS80-S 108F G-652D NR (EXP)</t>
  </si>
  <si>
    <t>CABLE OPTICO CFOA-SM-AS80-S 108F G-652D NR (EXP)</t>
  </si>
  <si>
    <t>CABO OPTICO CFOA-SM-AS80-S 84F G-652D NR (EXP)</t>
  </si>
  <si>
    <t>OPTICAL CABLE CFOA-SM-AS80-S 84F G-652D NR (EXP)</t>
  </si>
  <si>
    <t>CABLE OPTICO CFOA-SM-AS80-S 84F G-652D NR (EXP)</t>
  </si>
  <si>
    <t>CABO OPTICO CFOA-SM-AS80-S 144F G-652D NR</t>
  </si>
  <si>
    <t>CABLE OPTICO CFOA-SM-AS80-S 144F G-652D NR</t>
  </si>
  <si>
    <t>CABO OPTICO AT-3WM27DT-048-CKIB-J</t>
  </si>
  <si>
    <t>OPTICAL CABLE AT-3WM27DT-048-CKIB-J</t>
  </si>
  <si>
    <t>CABLE OPTICO AT-3WM27DT-048-CKIB-J</t>
  </si>
  <si>
    <t>CABO OPTICO CABLE OPTICO AT-3WM27DT-144-CLCB</t>
  </si>
  <si>
    <t>OPTICAL CABLE CABLE OPTICO AT-3WM27DT-144-CLCB</t>
  </si>
  <si>
    <t>CABLE OPTICO CABLE OPTICO AT-3WM27DT-144-CLCB</t>
  </si>
  <si>
    <t>ET03187</t>
  </si>
  <si>
    <t>a0A6100000blnxd</t>
  </si>
  <si>
    <t>CABO OPTICO AT-3BE27DT-048-CKIB-J</t>
  </si>
  <si>
    <t>OPTICAL CABLE AT-3BE27DT-048-CKIB-J</t>
  </si>
  <si>
    <t>CABLE OPTICO AT-3BE27DT-048-CKIB-J</t>
  </si>
  <si>
    <t>CABO OPTICO AT-3WM27NT-144-CLCB</t>
  </si>
  <si>
    <t>OPTICAL CABLE AT-3WM27NT-144-CLCB</t>
  </si>
  <si>
    <t>CABLE OPTICO AT-3WM27NT-144-CLCB</t>
  </si>
  <si>
    <t>CABO OPTICO CFOA-SM-AS120-S 24F G-652D NR STP AZ</t>
  </si>
  <si>
    <t>OPTICAL CABLE CFOA-SM-AS120-S 24F G-652D NR STP AZ</t>
  </si>
  <si>
    <t>CABLE OPTICO CFOA-SM-AS120-S 24F G-652D NR STP AZ</t>
  </si>
  <si>
    <t>ET03216</t>
  </si>
  <si>
    <t>a0A6100000blnxy</t>
  </si>
  <si>
    <t>CABO OPTICO AT-3WM27NT-024-CKIB-J</t>
  </si>
  <si>
    <t>OPTICAL CABLE AT-3WM27NT-024-CKIB-J</t>
  </si>
  <si>
    <t>CABLE OPTICO AT-3WM27NT-024-CKIB-J</t>
  </si>
  <si>
    <t>CABO OPTICO AT-3WM27NT-012-CKIB-J</t>
  </si>
  <si>
    <t>OPTICAL CABLE AT-3WM27NT-012-CKIB-J</t>
  </si>
  <si>
    <t>CABLE OPTICO AT-3WM27NT-012-CKIB-J</t>
  </si>
  <si>
    <t>CABO OPTICO CFOA-SM-AS120-S 72F G-652D NR (EXP)</t>
  </si>
  <si>
    <t>OPTICAL CABLE CFOA-SM-AS120-S 72F G-652D NR (EXP)</t>
  </si>
  <si>
    <t>CABLE OPTICO CFOA-SM-AS120-S 72F G-652D NR (EXP)</t>
  </si>
  <si>
    <t>CABO OPTICO AT-3LE17N6-012-CLGA</t>
  </si>
  <si>
    <t>OPTICAL CABLE AT-3LE17N6-012-CLGA</t>
  </si>
  <si>
    <t>CABLE OPTICO AT-3LE17N6-012-CLGA</t>
  </si>
  <si>
    <t>CABO OPTICO AT-3LE17NT-096-CLGA</t>
  </si>
  <si>
    <t>OPTICAL CABLE AT-3LE17NT-096-CLGA</t>
  </si>
  <si>
    <t>CABLE OPTICO AT-3LE17NT-096-CLGA</t>
  </si>
  <si>
    <t>CABO OPTICO AT-3LE17NT-144-CLGA</t>
  </si>
  <si>
    <t>OPTICAL CABLE AT-3LE17NT-144-CLGA</t>
  </si>
  <si>
    <t>CABLE OPTICO AT-3LE17NT-144-CLGA</t>
  </si>
  <si>
    <t>CABO OPTICO CFOA-SM-AS160-S 3.6KN 24F G-652D TS NR DC HUAWEI</t>
  </si>
  <si>
    <t>OPTICAL CABLE CFOA-SM-AS160-S 3.6KN 24F G-652D TS NR DC HUAWEI</t>
  </si>
  <si>
    <t>CABLE OPTICO CFOA-SM-AS160-S 3.6KN 24F G-652D TS NR DC HUAWEI</t>
  </si>
  <si>
    <t>ET03260</t>
  </si>
  <si>
    <t>a0A6100000blnyX</t>
  </si>
  <si>
    <t>CABO OPTICO AT-3WM27D4-008-CLFB</t>
  </si>
  <si>
    <t>OPTICAL CABLE AT-3WM27D4-008-CLFB</t>
  </si>
  <si>
    <t>CABLE OPTICO AT-3WM27D4-008-CLFB</t>
  </si>
  <si>
    <t>CABO OPTICO AT-3WM27DT-024-CMHB</t>
  </si>
  <si>
    <t>OPTICAL CABLE AT-3WM27DT-024-CMHB</t>
  </si>
  <si>
    <t>CABLE OPTICO AT-3WM27DT-024-CMHB</t>
  </si>
  <si>
    <t>CABO OPTICO AT-3WM27DT-036-CMIB</t>
  </si>
  <si>
    <t>OPTICAL CABLE AT-3WM27DT-036-CMIB</t>
  </si>
  <si>
    <t>CABLE OPTICO AT-3WM27DT-036-CMIB</t>
  </si>
  <si>
    <t>CABO OPTICO AT-3WM17S6-006-CMCA</t>
  </si>
  <si>
    <t>OPTICAL CABLE AT-3WM17S6-006-CMCA</t>
  </si>
  <si>
    <t>CABLE OPTICO AT-3WM17S6-006-CMCA</t>
  </si>
  <si>
    <t>CABO OPTICO AT-3WM17S6-012-CMCA</t>
  </si>
  <si>
    <t>OPTICAL CABLE AT-3WM17S6-012-CMCA</t>
  </si>
  <si>
    <t>CABLE OPTICO AT-3WM17S6-012-CMCA</t>
  </si>
  <si>
    <t>CABO OPTICO AT-3WM17S6-018-CMCA</t>
  </si>
  <si>
    <t>OPTICAL CABLE AT-3WM17S6-018-CMCA</t>
  </si>
  <si>
    <t>CABLE OPTICO AT-3WM17S6-018-CMCA</t>
  </si>
  <si>
    <t>CABO OPTICO AT-3WM17S6-024-CMCA</t>
  </si>
  <si>
    <t>OPTICAL CABLE AT-3WM17S6-024-CMCA</t>
  </si>
  <si>
    <t>CABLE OPTICO AT-3WM17S6-024-CMCA</t>
  </si>
  <si>
    <t>CABO OPTICO AT-3WM17NT-060-CLGA</t>
  </si>
  <si>
    <t>OPTICAL CABLE AT-3WM17NT-060-CLGA</t>
  </si>
  <si>
    <t>CABLE OPTICO AT-3WM17NT-060-CLGA</t>
  </si>
  <si>
    <t>CABO OPTICO AT-3WM17NT-084-CLGA</t>
  </si>
  <si>
    <t>OPTICAL CABLE AT-3WM17NT-084-CLGA</t>
  </si>
  <si>
    <t>CABLE OPTICO AT-3WM17NT-084-CLGA</t>
  </si>
  <si>
    <t>CABO OPTICO AT-3WM17S6-030-CMCA</t>
  </si>
  <si>
    <t>OPTICAL CABLE AT-3WM17S6-030-CMCA</t>
  </si>
  <si>
    <t>CABLE OPTICO AT-3WM17S6-030-CMCA</t>
  </si>
  <si>
    <t>CABO OPTICO AT-3WM17N6-006-CLGA</t>
  </si>
  <si>
    <t>OPTICAL CABLE AT-3WM17N6-006-CLGA</t>
  </si>
  <si>
    <t>CABLE OPTICO AT-3WM17N6-006-CLGA</t>
  </si>
  <si>
    <t>CABO OPTICO AT-3WM17N6-018-CLGA</t>
  </si>
  <si>
    <t>OPTICAL CABLE AT-3WM17N6-018-CLGA</t>
  </si>
  <si>
    <t>CABLE OPTICO AT-3WM17N6-018-CLGA</t>
  </si>
  <si>
    <t>CABO OPTICO AT-3WM17N6-030-CLGA</t>
  </si>
  <si>
    <t>OPTICAL CABLE AT-3WM17N6-030-CLGA</t>
  </si>
  <si>
    <t>CABLE OPTICO AT-3WM17N6-030-CLGA</t>
  </si>
  <si>
    <t>CABO OPTICO AT-3WM17NT-012-CLGA</t>
  </si>
  <si>
    <t>OPTICAL CABLE AT-3WM17NT-012-CLGA</t>
  </si>
  <si>
    <t>CABLE OPTICO AT-3WM17NT-012-CLGA</t>
  </si>
  <si>
    <t>CABO OPTICO AT-3WM17NT-024-CLGA</t>
  </si>
  <si>
    <t>OPTICAL CABLE AT-3WM17NT-024-CLGA</t>
  </si>
  <si>
    <t>CABLE OPTICO AT-3WM17NT-024-CLGA</t>
  </si>
  <si>
    <t>CABO OPTICO AT-3BE27DT-048-CLCB</t>
  </si>
  <si>
    <t>OPTICAL CABLE AT-3BE27DT-048-CLCB</t>
  </si>
  <si>
    <t>CABLE OPTICO AT-3BE27DT-048-CLCB</t>
  </si>
  <si>
    <t>CABO OPTICO CFOA-SM-AS80-S 32F G-652D NR CT</t>
  </si>
  <si>
    <t>OPTICAL CABLE CFOA-SM-AS80-S 32F G-652D NR CT</t>
  </si>
  <si>
    <t>CABLE OPTICO CFOA-SM-AS80-S 32F G-652D NR CT</t>
  </si>
  <si>
    <t>CABO OPTICO CFOA-SM-AS80-S 16F G-652D NR CT</t>
  </si>
  <si>
    <t>OPTICAL CABLE CFOA-SM-AS80-S 16F G-652D NR CT</t>
  </si>
  <si>
    <t>CABLE OPTICO CFOA-SM-AS80-S 16F G-652D NR CT</t>
  </si>
  <si>
    <t>CABO OPTICO AT-3BE27NT-048-CLCB</t>
  </si>
  <si>
    <t>OPTICAL CABLE AT-3BE27NT-048-CLCB</t>
  </si>
  <si>
    <t>CABLE OPTICO AT-3BE27NT-048-CLCB</t>
  </si>
  <si>
    <t>CABO OPTICO AT-3BE27NT-072-CLCB</t>
  </si>
  <si>
    <t>OPTICAL CABLE AT-3BE27NT-072-CLCB</t>
  </si>
  <si>
    <t>CABLE OPTICO AT-3BE27NT-072-CLCB</t>
  </si>
  <si>
    <t>CABO OPTICO AT-X2727DT-048-CKIB-24/24-3B-J</t>
  </si>
  <si>
    <t>OPTICAL CABLE AT-X2727DT-048-CKIB-24/24-3B-J</t>
  </si>
  <si>
    <t>CABLE OPTICO AT-X2727DT-048-CKIB-24/24-3B-J</t>
  </si>
  <si>
    <t>CABO OPTICO AT-3BE27N6-012-CNDB</t>
  </si>
  <si>
    <t>OPTICAL CABLE AT-3BE27N6-012-CNDB</t>
  </si>
  <si>
    <t>CABLE OPTICO AT-3BE27N6-012-CNDB</t>
  </si>
  <si>
    <t>OPTICAL CABLE AT-X2727NT-048-CKIB-24/24-3B-J</t>
  </si>
  <si>
    <t>CABLE OPTICO AT-X2727NT-048-CKIB-24/24-3B-J</t>
  </si>
  <si>
    <t>CABO OPTICO CFOA-SM-AS120-S 48F G-652D DC NR</t>
  </si>
  <si>
    <t>OPTICAL CABLE CFOA-SM-AS120-S 48F G-652D DC NR</t>
  </si>
  <si>
    <t>CABLE OPTICO CFOA-SM-AS120-S 48F G-652D DC NR</t>
  </si>
  <si>
    <t>CABO OPTICO AT-3BE27D6-024-TLJE</t>
  </si>
  <si>
    <t>OPTICAL CABLE AT-3BE27D6-024-TLJE</t>
  </si>
  <si>
    <t>CABLE OPTICO AT-3BE27D6-024-TLJE</t>
  </si>
  <si>
    <t>CABO OPTICO CFOA-SM/NZD-AS-CMO4KN-S 48F (36 G-652D + 12 G-655E) KP (100204054)</t>
  </si>
  <si>
    <t>OPTICAL CABLE CFOA-SM/NZD-AS-CMO4KN-S 48F (36 G-652D + 12 G-655E) KP (100204054)</t>
  </si>
  <si>
    <t>CABLE OPTICO CFOA-SM/NZD-AS-CMO4KN-S 48F (36 G-652D + 12 G-655E) KP (100204054)</t>
  </si>
  <si>
    <t>CABO OPTICO AT-3BE27N6-024-CLFB</t>
  </si>
  <si>
    <t>OPTICAL CABLE AT-3BE27N6-024-CLFB</t>
  </si>
  <si>
    <t>CABLE OPTICO AT-3BE27N6-024-CLFB</t>
  </si>
  <si>
    <t>CABO OPTICO CFOA-SM-AS120-S 72F G-652D KPKP (14003784)</t>
  </si>
  <si>
    <t>OPTICAL CABLE CFOA-SM-AS120-S 72F G-652D KPKP (14003784)</t>
  </si>
  <si>
    <t>CABLE OPTICO CFOA-SM-AS120-S 72F G-652D KPKP (14003784)</t>
  </si>
  <si>
    <t>CABO OPTICO AT-3WM27N6-012-CKIB-J</t>
  </si>
  <si>
    <t>OPTICAL CABLE AT-3WM27N6-012-CKIB-J</t>
  </si>
  <si>
    <t>CABLE OPTICO AT-3WM27N6-012-CKIB-J</t>
  </si>
  <si>
    <t>ET03417</t>
  </si>
  <si>
    <t>a0A6100000blo0V</t>
  </si>
  <si>
    <t>ET03418</t>
  </si>
  <si>
    <t>a0A6100000blo0W</t>
  </si>
  <si>
    <t>CABO OPTICO AT-3WM27NT-048-CKIB-J</t>
  </si>
  <si>
    <t>OPTICAL CABLE AT-3WM27NT-048-CKIB-J</t>
  </si>
  <si>
    <t>CABLE OPTICO AT-3WM27NT-048-CKIB-J</t>
  </si>
  <si>
    <t>CABO OPTICO AT-3BE27N6-012-CLFB</t>
  </si>
  <si>
    <t>OPTICAL CABLE AT-3BE27N6-012-CLFB</t>
  </si>
  <si>
    <t>CABLE OPTICO AT-3BE27N6-012-CLFB</t>
  </si>
  <si>
    <t>CABO OPTICO AT-3WM27NT-048-CLDB</t>
  </si>
  <si>
    <t>OPTICAL CABLE AT-3WM27NT-048-CLDB</t>
  </si>
  <si>
    <t>CABLE OPTICO AT-3WM27NT-048-CLDB</t>
  </si>
  <si>
    <t>CABO OPTICO AT-3BE27NT-048-CMJB</t>
  </si>
  <si>
    <t>OPTICAL CABLE AT-3BE27NT-048-CMJB</t>
  </si>
  <si>
    <t>CABLE OPTICO AT-3BE27NT-048-CMJB</t>
  </si>
  <si>
    <t>CABO OPTICO AT-X2427DT-048-CKIB-24/24-3W-J</t>
  </si>
  <si>
    <t>OPTICAL CABLE AT-X2427DT-048-CKIB-24/24-3W-J</t>
  </si>
  <si>
    <t>CABLE OPTICO AT-X2427DT-048-CKIB-24/24-3W-J</t>
  </si>
  <si>
    <t>CABO OPTICO AT-3BE27N6-012-CKIB-J</t>
  </si>
  <si>
    <t>OPTICAL CABLE AT-3BE27N6-012-CKIB-J</t>
  </si>
  <si>
    <t>CABLE OPTICO AT-3BE27N6-012-CKIB-J</t>
  </si>
  <si>
    <t>CABO OPTICO AT-3BE27N6-024-CKIB-J</t>
  </si>
  <si>
    <t>OPTICAL CABLE AT-3BE27N6-024-CKIB-J</t>
  </si>
  <si>
    <t>CABLE OPTICO AT-3BE27N6-024-CKIB-J</t>
  </si>
  <si>
    <t>CABO OPTICO AT-3BE27NT-012-CLCB</t>
  </si>
  <si>
    <t>OPTICAL CABLE AT-3BE27NT-012-CLCB</t>
  </si>
  <si>
    <t>CABLE OPTICO AT-3BE27NT-012-CLCB</t>
  </si>
  <si>
    <t>CABO OPTICO AT-3BE27D6-012-CMJB</t>
  </si>
  <si>
    <t>OPTICAL CABLE AT-3BE27D6-012-CMJB</t>
  </si>
  <si>
    <t>CABLE OPTICO AT-3BE27D6-012-CMJB</t>
  </si>
  <si>
    <t>CABO OPTICO AT-3BE27N6-012-CLIB</t>
  </si>
  <si>
    <t>OPTICAL CABLE AT-3BE27N6-012-CLIB</t>
  </si>
  <si>
    <t>CABLE OPTICO AT-3BE27N6-012-CLIB</t>
  </si>
  <si>
    <t>CABO OPTICO AT-3BE27NT-012-CLFB</t>
  </si>
  <si>
    <t>OPTICAL CABLE AT-3BE27NT-012-CLFB</t>
  </si>
  <si>
    <t>CABLE OPTICO AT-3BE27NT-012-CLFB</t>
  </si>
  <si>
    <t>CABO OPTICO AT-3BE27NT-012-CMFB</t>
  </si>
  <si>
    <t>OPTICAL CABLE AT-3BE27NT-012-CMFB</t>
  </si>
  <si>
    <t>CABLE OPTICO AT-3BE27NT-012-CMFB</t>
  </si>
  <si>
    <t>CABO OPTICO CFOA-SM-AS-CMO7KN-S 24F G-652D (100202977)</t>
  </si>
  <si>
    <t>OPTICAL CABLE CFOA-SM-AS-CMO7KN-S 24F G-652D (100202977)</t>
  </si>
  <si>
    <t>CABLE OPTICO CFOA-SM-AS-CMO7KN-S 24F G-652D (100202977)</t>
  </si>
  <si>
    <t>CABO OPTICO AT-3BE27DT-072-TLHE</t>
  </si>
  <si>
    <t>OPTICAL CABLE AT-3BE27DT-072-TLHE</t>
  </si>
  <si>
    <t>CABLE OPTICO AT-3BE27DT-072-TLHE</t>
  </si>
  <si>
    <t>CABO OPTICO AT-3BE27DT-144-TMIE</t>
  </si>
  <si>
    <t>OPTICAL CABLE AT-3BE27DT-144-TMIE</t>
  </si>
  <si>
    <t>CABLE OPTICO AT-3BE27DT-144-TMIE</t>
  </si>
  <si>
    <t>CABO OPTICO AT-3BE27D6-012-TNCB</t>
  </si>
  <si>
    <t>OPTICAL CABLE AT-3BE27D6-012-TNCB</t>
  </si>
  <si>
    <t>CABLE OPTICO AT-3BE27D6-012-TNCB</t>
  </si>
  <si>
    <t>CABO OPTICO AT-3BE27DT-012-CLCB</t>
  </si>
  <si>
    <t>OPTICAL CABLE AT-3BE27DT-012-CLCB</t>
  </si>
  <si>
    <t>CABLE OPTICO AT-3BE27DT-012-CLCB</t>
  </si>
  <si>
    <t>CABO OPTICO AT-3BE27DT-024-CLCB</t>
  </si>
  <si>
    <t>OPTICAL CABLE AT-3BE27DT-024-CLCB</t>
  </si>
  <si>
    <t>CABLE OPTICO AT-3BE27DT-024-CLCB</t>
  </si>
  <si>
    <t>CABO OPTICO AT-3BE27DT-048-TLGE</t>
  </si>
  <si>
    <t>OPTICAL CABLE AT-3BE27DT-048-TLGE</t>
  </si>
  <si>
    <t>CABLE OPTICO AT-3BE27DT-048-TLGE</t>
  </si>
  <si>
    <t>CABO OPTICO AT-3BE27N6-012-CMGB</t>
  </si>
  <si>
    <t>OPTICAL CABLE AT-3BE27N6-012-CMGB</t>
  </si>
  <si>
    <t>CABLE OPTICO AT-3BE27N6-012-CMGB</t>
  </si>
  <si>
    <t>CABO OPTICO AT-3BE27NT-012-CKIB-J</t>
  </si>
  <si>
    <t>OPTICAL CABLE AT-3BE27NT-012-CKIB-J</t>
  </si>
  <si>
    <t>CABLE OPTICO AT-3BE27NT-012-CKIB-J</t>
  </si>
  <si>
    <t>CABO OPTICO AT-3BE27D6-024-TMEB</t>
  </si>
  <si>
    <t>OPTICAL CABLE AT-3BE27D6-024-TMEB</t>
  </si>
  <si>
    <t>CABLE OPTICO AT-3BE27D6-024-TMEB</t>
  </si>
  <si>
    <t>CABO OPTICO AT-3BE27N6-024-CLIB</t>
  </si>
  <si>
    <t>OPTICAL CABLE AT-3BE27N6-024-CLIB</t>
  </si>
  <si>
    <t>CABLE OPTICO AT-3BE27N6-024-CLIB</t>
  </si>
  <si>
    <t>CABO OPTICO AT-3BE27N6-024-CNGB</t>
  </si>
  <si>
    <t>OPTICAL CABLE AT-3BE27N6-024-CNGB</t>
  </si>
  <si>
    <t>CABLE OPTICO AT-3BE27N6-024-CNGB</t>
  </si>
  <si>
    <t>CABO OPTICO CFOA-SM-AS120-S 24F G-652D TS</t>
  </si>
  <si>
    <t>OPTICAL CABLE CFOA-SM-AS120-S 24F G-652D TS</t>
  </si>
  <si>
    <t>CABLE OPTICO CFOA-SM-AS120-S 24F G-652D TS</t>
  </si>
  <si>
    <t>ET03483</t>
  </si>
  <si>
    <t>a0A6100000blo1R</t>
  </si>
  <si>
    <t>CABO OPTICO AT-3BE27D6-024-TNGB</t>
  </si>
  <si>
    <t>OPTICAL CABLE AT-3BE27D6-024-TNGB</t>
  </si>
  <si>
    <t>CABLE OPTICO AT-3BE27D6-024-TNGB</t>
  </si>
  <si>
    <t>CABO OPTICO AT-3WM17N6-012-CLGA</t>
  </si>
  <si>
    <t>OPTICAL CABLE AT-3WM17N6-012-CLGA</t>
  </si>
  <si>
    <t>CABLE OPTICO AT-3WM17N6-012-CLGA</t>
  </si>
  <si>
    <t>CABO OPTICO AT-3WM17N6-024-CLGA</t>
  </si>
  <si>
    <t>OPTICAL CABLE AT-3WM17N6-024-CLGA</t>
  </si>
  <si>
    <t>CABLE OPTICO AT-3WM17N6-024-CLGA</t>
  </si>
  <si>
    <t>CABO OPTICO AT-3WM17NT-036-CLGA</t>
  </si>
  <si>
    <t>OPTICAL CABLE AT-3WM17NT-036-CLGA</t>
  </si>
  <si>
    <t>CABLE OPTICO AT-3WM17NT-036-CLGA</t>
  </si>
  <si>
    <t>CABO OPTICO AT-3WM17NT-048-CLGA</t>
  </si>
  <si>
    <t>OPTICAL CABLE AT-3WM17NT-048-CLGA</t>
  </si>
  <si>
    <t>CABLE OPTICO AT-3WM17NT-048-CLGA</t>
  </si>
  <si>
    <t>CABO OPTICO AT-3WM17NT-072-CLGA</t>
  </si>
  <si>
    <t>OPTICAL CABLE AT-3WM17NT-072-CLGA</t>
  </si>
  <si>
    <t>CABLE OPTICO AT-3WM17NT-072-CLGA</t>
  </si>
  <si>
    <t>CABO OPTICO AT-3WM17NT-096-CLGA</t>
  </si>
  <si>
    <t>OPTICAL CABLE AT-3WM17NT-096-CLGA</t>
  </si>
  <si>
    <t>CABLE OPTICO AT-3WM17NT-096-CLGA</t>
  </si>
  <si>
    <t>CABO OPTICO AT-3WM17NT-144 CLGA</t>
  </si>
  <si>
    <t>OPTICAL CABLE AT-3WM17NT-144 CLGA</t>
  </si>
  <si>
    <t>CABLE OPTICO AT-3WM17NT-144 CLGA</t>
  </si>
  <si>
    <t>CABO OPTICO CFOI-BLI-EO 01F G.657B3 LSZH MF</t>
  </si>
  <si>
    <t>OPTICAL CABLE CFOI-BLI-EO 01F G.657B3 LSZH MF</t>
  </si>
  <si>
    <t>CABLE OPTICO CFOI-BLI-EO 01F G.657B3 LSZH MF</t>
  </si>
  <si>
    <t>ET03131</t>
  </si>
  <si>
    <t>a0A6100000blnx5</t>
  </si>
  <si>
    <t>CABO OPTICO CFOA-SM-ASR200-S 144F G-652D NR</t>
  </si>
  <si>
    <t>OPTICAL CABLE CFOA-SM-ASR200-S 144F G-652D NR</t>
  </si>
  <si>
    <t>CABLE OPTICO CFOA-SM-ASR200-S 144F G-652D NR</t>
  </si>
  <si>
    <t>ET03400</t>
  </si>
  <si>
    <t>a0A6100000blo0G</t>
  </si>
  <si>
    <t>CABO OPTICO CFOA-SM-ASR200-S 48F G-652D NR</t>
  </si>
  <si>
    <t>OPTICAL CABLE CFOA-SM-ASR200-S 48F G-652D NR</t>
  </si>
  <si>
    <t>CABLE OPTICO CFOA-SM-ASR200-S 48F G-652D NR</t>
  </si>
  <si>
    <t>CABO OPTICO CFOA-SM-FIG8-S 08F G-652D</t>
  </si>
  <si>
    <t>OPTICAL CABLE CFOA-SM-FIG8-S 08F G-652D</t>
  </si>
  <si>
    <t>CABLE OPTICO CFOA-SM-FIG8-S 08F G-652D</t>
  </si>
  <si>
    <t>CABO OPTICO CFOA-SM-FIG8-S 12F G-652D</t>
  </si>
  <si>
    <t>OPTICAL CABLE CFOA-SM-FIG8-S 12F G-652D</t>
  </si>
  <si>
    <t>CABLE OPTICO CFOA-SM-FIG8-S 12F G-652D</t>
  </si>
  <si>
    <t>CABO OPTICO CFOA-SM-FIG8-S 24F G-652D</t>
  </si>
  <si>
    <t>OPTICAL CABLE CFOA-SM-FIG8-S 24F G-652D</t>
  </si>
  <si>
    <t>CABLE OPTICO CFOA-SM-FIG8-S 24F G-652D</t>
  </si>
  <si>
    <t>CABO OPTICO CFOA-SM-FIG8-S 48F G-652D</t>
  </si>
  <si>
    <t>OPTICAL CABLE CFOA-SM-FIG8-S 48F G-652D</t>
  </si>
  <si>
    <t>CABLE OPTICO CFOA-SM-FIG8-S 48F G-652D</t>
  </si>
  <si>
    <t>CABO OPTICO CFOA-SM-FIG8-S 96F G-652D</t>
  </si>
  <si>
    <t>OPTICAL CABLE CFOA-SM-FIG8-S 96F G-652D</t>
  </si>
  <si>
    <t>CABLE OPTICO CFOA-SM-FIG8-S 96F G-652D</t>
  </si>
  <si>
    <t>CABO OPTICO CFOA-SM-FIG8-S 36F G-652D</t>
  </si>
  <si>
    <t>OPTICAL CABLE CFOA-SM-FIG8-S 36F G-652D</t>
  </si>
  <si>
    <t>CABLE OPTICO CFOA-SM-FIG8-S 36F G-652D</t>
  </si>
  <si>
    <t>ET02685</t>
  </si>
  <si>
    <t>a0A6100000blnrx</t>
  </si>
  <si>
    <t>CABO OPTICO CFOA-SM-FIG8-S 72F G-652D</t>
  </si>
  <si>
    <t>OPTICAL CABLE CFOA-SM-FIG8-S 72F G-652D</t>
  </si>
  <si>
    <t>CABLE OPTICO CFOA-SM-FIG8-S 72F G-652D</t>
  </si>
  <si>
    <t>CABO OPTICO CFOT-SM-ARE-TS-72F LSZH G-652D</t>
  </si>
  <si>
    <t>OPTICAL CABLE CFOT-SM-ARE-TS-72F LSZH G-652D</t>
  </si>
  <si>
    <t>CABLE OPTICO CFOT-SM-ARE-TS-72F LSZH G-652D</t>
  </si>
  <si>
    <t>ET01948</t>
  </si>
  <si>
    <t>a0A6100000blnjx</t>
  </si>
  <si>
    <t>CABO OPTICO CFOT-SM-ARE-TS-48F G-652D LSZH</t>
  </si>
  <si>
    <t>OPTICAL CABLE CFOT-SM-ARE-TS-48F G-652D LSZH</t>
  </si>
  <si>
    <t>CABLE OPTICO CFOT-SM-ARE-TS-48F G-652D LSZH</t>
  </si>
  <si>
    <t>CABO OPTICO CFOA-SM-DD-S 36F G-652D (CATV)</t>
  </si>
  <si>
    <t>OPTICAL CABLE CFOA-SM-DD-S 36F G-652D (CATV)</t>
  </si>
  <si>
    <t>CABLE OPTICO CFOA-SM-DD-S 36F G-652D (CATV)</t>
  </si>
  <si>
    <t>CABO OPTICO CFOA-SM-DD-S 06F G-652D (CATV)</t>
  </si>
  <si>
    <t>OPTICAL CABLE CFOA-SM-DD-S 06F G-652D (CATV)</t>
  </si>
  <si>
    <t>CABLE OPTICO CFOA-SM-DD-S 06F G-652D (CATV)</t>
  </si>
  <si>
    <t>CABO OPTICO CFOA-SM-DD-S 60F G-652D (CATV)</t>
  </si>
  <si>
    <t>OPTICAL CABLE CFOA-SM-DD-S 60F G-652D (CATV)</t>
  </si>
  <si>
    <t>CABLE OPTICO CFOA-SM-DD-S 60F G-652D (CATV)</t>
  </si>
  <si>
    <t>CABO OPTICO CFOA-SM-DD-S 72F G-652D (CATV)</t>
  </si>
  <si>
    <t>OPTICAL CABLE CFOA-SM-DD-S 72F G-652D (CATV)</t>
  </si>
  <si>
    <t>CABLE OPTICO CFOA-SM-DD-S 72F G-652D (CATV)</t>
  </si>
  <si>
    <t>CABO OPTICO CFOA-SM-DD-S 24F G-652D NR</t>
  </si>
  <si>
    <t>OPTICAL CABLE CFOA-SM-DD-S 24F G-652D NR</t>
  </si>
  <si>
    <t>CABLE OPTICO CFOA-SM-DD-S 24F G-652D NR</t>
  </si>
  <si>
    <t>CABO OPTICO CFOA-SM-DD-S 18F G-652D (CATV)</t>
  </si>
  <si>
    <t>OPTICAL CABLE CFOA-SM-DD-S 18F G-652D (CATV)</t>
  </si>
  <si>
    <t>CABLE OPTICO CFOA-SM-DD-S 18F G-652D (CATV)</t>
  </si>
  <si>
    <t>CABO OPTICO CFOA-SM-DD-S 120F G-652D (CATV)</t>
  </si>
  <si>
    <t>OPTICAL CABLE CFOA-SM-DD-S 120F G-652D (CATV)</t>
  </si>
  <si>
    <t>CABLE OPTICO CFOA-SM-DD-S 120F G-652D (CATV)</t>
  </si>
  <si>
    <t>ET0610</t>
  </si>
  <si>
    <t>CABO OPTICO CFOA-SM-DD-S 84F G-652D (CATV)</t>
  </si>
  <si>
    <t>OPTICAL CABLE CFOA-SM-DD-S 84F G-652D (CATV)</t>
  </si>
  <si>
    <t>CABLE OPTICO CFOA-SM-DD-S 84F G-652D (CATV)</t>
  </si>
  <si>
    <t>CABO OPTICO CFOA-SM-DD-S 04F G-652D (CATV)</t>
  </si>
  <si>
    <t>OPTICAL CABLE CFOA-SM-DD-S 04F G-652D (CATV)</t>
  </si>
  <si>
    <t>CABLE OPTICO CFOA-SM-DD-S 04F G-652D (CATV)</t>
  </si>
  <si>
    <t>CABO OPTICO CFOA-SM-DD-S 24F G-652D (3.6KN) NR STP AM</t>
  </si>
  <si>
    <t>OPTICAL CABLE CFOA-SM-DD-S 24F G-652D (3.6KN) NR STP AM</t>
  </si>
  <si>
    <t>CABLE OPTICO CFOA-SM-DD-S 24F G-652D (3.6KN) NR STP AM</t>
  </si>
  <si>
    <t>CABO OPTICO CFOA-SM-DD-S 24F G-652D STP AZ</t>
  </si>
  <si>
    <t>OPTICAL CABLE CFOA-SM-DD-S 24F G-652D STP AZ</t>
  </si>
  <si>
    <t>CABLE OPTICO CFOA-SM-DD-S 24F G-652D STP AZ</t>
  </si>
  <si>
    <t>ET03217</t>
  </si>
  <si>
    <t>a0A6100000blnxz</t>
  </si>
  <si>
    <t>CABLE OPTICO CFOA-SM-DD-S 48F G-652D</t>
  </si>
  <si>
    <t>CABO OPTICO CFOA-SM-DD-S 24F G-652D (12F/T)</t>
  </si>
  <si>
    <t>OPTICAL CABLE CFOA-SM-DD-S 24F G-652D (12F/T)</t>
  </si>
  <si>
    <t>CABLE OPTICO CFOA-SM-DD-S 24F G-652D (12F/T)</t>
  </si>
  <si>
    <t>ET03455</t>
  </si>
  <si>
    <t>a0A6100000blo13</t>
  </si>
  <si>
    <t>CABO OPTICO CFOA-SM-LV-AS-CMO5KN-S 24F G-652D NR</t>
  </si>
  <si>
    <t>OPTICAL CABLE CFOA-SM-LV-AS-CMO5KN-S 24F G-652D NR</t>
  </si>
  <si>
    <t>CABLE OPTICO CFOA-SM-LV-AS-CMO5KN-S 24F G-652D NR</t>
  </si>
  <si>
    <t>CABO OPTICO CFOA-SM-LV-AS-CMO10KN-S 12F G-652D NR</t>
  </si>
  <si>
    <t>OPTICAL CABLE CFOA-SM-LV-AS-CMO10KN-S 12F G-652D NR</t>
  </si>
  <si>
    <t>CABLE OPTICO CFOA-SM-LV-AS-CMO10KN-S 12F G-652D NR</t>
  </si>
  <si>
    <t>CABO OPTICO CFOA-SM-LV-AS-CMO10KN-S 06F G-652D RC</t>
  </si>
  <si>
    <t>OPTICAL CABLE CFOA-SM-LV-AS-CMO10KN-S 06F G-652D RC</t>
  </si>
  <si>
    <t>CABLE OPTICO CFOA-SM-LV-AS-CMO10KN-S 06F G-652D RC</t>
  </si>
  <si>
    <t>CABO OPTICO CFOA-SM-LV-AS-CMO10KN-S 24F G-652D NR</t>
  </si>
  <si>
    <t>OPTICAL CABLE CFOA-SM-LV-AS-CMO10KN-S 24F G-652D NR</t>
  </si>
  <si>
    <t>CABLE OPTICO CFOA-SM-LV-AS-CMO10KN-S 24F G-652D NR</t>
  </si>
  <si>
    <t>CABO OPTICO CFOA-SM-LV-AS-CMO5KN-S 48F G-652D NR</t>
  </si>
  <si>
    <t>OPTICAL CABLE CFOA-SM-LV-AS-CMO5KN-S 48F G-652D NR</t>
  </si>
  <si>
    <t>CABLE OPTICO CFOA-SM-LV-AS-CMO5KN-S 48F G-652D NR</t>
  </si>
  <si>
    <t>CABO OPTICO CFOA-SM-LV-AS-CMO10KN-S 24F G-652D RT</t>
  </si>
  <si>
    <t>OPTICAL CABLE CFOA-SM-LV-AS-CMO10KN-S 24F G-652D RT</t>
  </si>
  <si>
    <t>CABLE OPTICO CFOA-SM-LV-AS-CMO10KN-S 24F G-652D RT</t>
  </si>
  <si>
    <t>CABO OPTICO CFOA-SM-LV-AS-CMO15KN-S 24F G-652D RT</t>
  </si>
  <si>
    <t>OPTICAL CABLE CFOA-SM-LV-AS-CMO15KN-S 24F G-652D RT</t>
  </si>
  <si>
    <t>CABLE OPTICO CFOA-SM-LV-AS-CMO15KN-S 24F G-652D RT</t>
  </si>
  <si>
    <t>CABO OPTICO CFOA-SM-LV-AS-CMO5KN-S 24F G-652D RT</t>
  </si>
  <si>
    <t>OPTICAL CABLE CFOA-SM-LV-AS-CMO5KN-S 24F G-652D RT</t>
  </si>
  <si>
    <t>CABLE OPTICO CFOA-SM-LV-AS-CMO5KN-S 24F G-652D RT</t>
  </si>
  <si>
    <t>CABO OPTICO CFOA-SM-LV-AS-CMO7KN-S 24F G-652D RT</t>
  </si>
  <si>
    <t>OPTICAL CABLE CFOA-SM-LV-AS-CMO7KN-S 24F G-652D RT</t>
  </si>
  <si>
    <t>CABLE OPTICO CFOA-SM-LV-AS-CMO7KN-S 24F G-652D RT</t>
  </si>
  <si>
    <t>CABO OPTICO CFOA-SM-LV-AS-CMO20KN-S 24F G-652D RC</t>
  </si>
  <si>
    <t>OPTICAL CABLE CFOA-SM-LV-AS-CMO20KN-S 24F G-652D RC</t>
  </si>
  <si>
    <t>CABLE OPTICO CFOA-SM-LV-AS-CMO20KN-S 24F G-652D RC</t>
  </si>
  <si>
    <t>CABO OPTICO CFOA-SM-LV-AS-CMO12KN-S 24F G-652D RT</t>
  </si>
  <si>
    <t>OPTICAL CABLE CFOA-SM-LV-AS-CMO12KN-S 24F G-652D RT</t>
  </si>
  <si>
    <t>CABLE OPTICO CFOA-SM-LV-AS-CMO12KN-S 24F G-652D RT</t>
  </si>
  <si>
    <t>CABO OPTICO CFOA-SM-LV-AS-CMO5KN-S 12F G-652D RT</t>
  </si>
  <si>
    <t>OPTICAL CABLE CFOA-SM-LV-AS-CMO5KN-S 12F G-652D RT</t>
  </si>
  <si>
    <t>CABLE OPTICO CFOA-SM-LV-AS-CMO5KN-S 12F G-652D RT</t>
  </si>
  <si>
    <t>CABO OPTICO CFOA-SM-LV-AS-CMO8KN-S 32F G-652D RT</t>
  </si>
  <si>
    <t>OPTICAL CABLE CFOA-SM-LV-AS-CMO8KN-S 32F G-652D RT</t>
  </si>
  <si>
    <t>CABLE OPTICO CFOA-SM-LV-AS-CMO8KN-S 32F G-652D RT</t>
  </si>
  <si>
    <t>ET02573</t>
  </si>
  <si>
    <t>a0A6100000blnqS</t>
  </si>
  <si>
    <t>CABO OPTICO CFOA-SM-AS-CMO6.1KN-S 96F G-652D NR</t>
  </si>
  <si>
    <t>OPTICAL CABLE CFOA-SM-AS-CMO6.1KN-S 96F G-652D NR</t>
  </si>
  <si>
    <t>CABLE OPTICO CFOA-SM-AS-CMO6.1KN-S 96F G-652D NR</t>
  </si>
  <si>
    <t>ET02569</t>
  </si>
  <si>
    <t>a0A6100000blnqQ</t>
  </si>
  <si>
    <t>CABO OPTICO CFOA-SM-LV-AS-CMO20KN-S 24F G-652D NR</t>
  </si>
  <si>
    <t>OPTICAL CABLE CFOA-SM-LV-AS-CMO20KN-S 24F G-652D NR</t>
  </si>
  <si>
    <t>CABLE OPTICO CFOA-SM-LV-AS-CMO20KN-S 24F G-652D NR</t>
  </si>
  <si>
    <t>CABO OPTICO CFOA-SM-AS-CMO4.5KN-S 144F G-652D (30700531)</t>
  </si>
  <si>
    <t>OPTICAL CABLE CFOA-SM-AS-CMO4.5KN-S 144F G-652D (30700531)</t>
  </si>
  <si>
    <t>CABLE OPTICO CFOA-SM-AS-CMO4.5KN-S 144F G-652D (30700531)</t>
  </si>
  <si>
    <t>CABO OPTICO CFOA-SM-AS-CMO4.5KN-S 60F G-652D (30700442)</t>
  </si>
  <si>
    <t>OPTICAL CABLE CFOA-SM-AS-CMO4.5KN-S 60F G-652D (30700442)</t>
  </si>
  <si>
    <t>CABLE OPTICO CFOA-SM-AS-CMO4.5KN-S 60F G-652D (30700442)</t>
  </si>
  <si>
    <t>CABO OPTICO CFOA-SM-LV-AS-CMO15KN-S 48F G-652D RT</t>
  </si>
  <si>
    <t>OPTICAL CABLE CFOA-SM-LV-AS-CMO15KN-S 48F G-652D RT</t>
  </si>
  <si>
    <t>CABLE OPTICO CFOA-SM-LV-AS-CMO15KN-S 48F G-652D RT</t>
  </si>
  <si>
    <t>CABO OPTICO CFOA-SM-LV-AS-CMO15KN-S 12F G-652D RT</t>
  </si>
  <si>
    <t>OPTICAL CABLE CFOA-SM-LV-AS-CMO15KN-S 12F G-652D RT</t>
  </si>
  <si>
    <t>CABLE OPTICO CFOA-SM-LV-AS-CMO15KN-S 12F G-652D RT</t>
  </si>
  <si>
    <t>CABO OPTICO CFOA-SM-AS-CMO6.1KN-S 96F G-652D NR 10D PKP</t>
  </si>
  <si>
    <t>OPTICAL CABLE CFOA-SM-AS-CMO6.1KN-S 96F G-652D NR 10D PKP</t>
  </si>
  <si>
    <t>CABLE OPTICO CFOA-SM-AS-CMO6.1KN-S 96F G-652D NR 10D PKP</t>
  </si>
  <si>
    <t>ET02778</t>
  </si>
  <si>
    <t>a0A6100000blnt5</t>
  </si>
  <si>
    <t>CABO OPTICO CFOA-SM-LV-AS-CMO5KN-S 48F G-652D RT</t>
  </si>
  <si>
    <t>OPTICAL CABLE CFOA-SM-LV-AS-CMO5KN-S 48F G-652D RT</t>
  </si>
  <si>
    <t>CABLE OPTICO CFOA-SM-LV-AS-CMO5KN-S 48F G-652D RT</t>
  </si>
  <si>
    <t>CABO OPTICO CFOA-SM-LV-AS-CMO15KN-S 24F G-652D RC/RT</t>
  </si>
  <si>
    <t>OPTICAL CABLE CFOA-SM-LV-AS-CMO15KN-S 24F G-652D RC/RT</t>
  </si>
  <si>
    <t>CABLE OPTICO CFOA-SM-LV-AS-CMO15KN-S 24F G-652D RC/RT</t>
  </si>
  <si>
    <t>CABO OPTICO CFOA-SM-LV-AS-CMO5KN-S 48F G-652D RC/RT</t>
  </si>
  <si>
    <t>OPTICAL CABLE CFOA-SM-LV-AS-CMO5KN-S 48F G-652D RC/RT</t>
  </si>
  <si>
    <t>CABLE OPTICO CFOA-SM-LV-AS-CMO5KN-S 48F G-652D RC/RT</t>
  </si>
  <si>
    <t>CABO OPTICO CFOA-SM-LV-AS-CMO10KN-S 48F G-652D RT</t>
  </si>
  <si>
    <t>OPTICAL CABLE CFOA-SM-LV-AS-CMO10KN-S 48F G-652D RT</t>
  </si>
  <si>
    <t>CABLE OPTICO CFOA-SM-LV-AS-CMO10KN-S 48F G-652D RT</t>
  </si>
  <si>
    <t>ET2873</t>
  </si>
  <si>
    <t>CABO OPTICO AT-3BE17NT-048-CMEA</t>
  </si>
  <si>
    <t>OPTICAL CABLE AT-3BE17NT-048-CMEA</t>
  </si>
  <si>
    <t>CABLE OPTICO AT-3BE17NT-048-CMEA</t>
  </si>
  <si>
    <t>ET03114</t>
  </si>
  <si>
    <t>a0A6100000blnwr</t>
  </si>
  <si>
    <t>CABO OPTICO AT-3BE17NT-012-CMEA</t>
  </si>
  <si>
    <t>OPTICAL CABLE AT-3BE17NT-012-CMEA</t>
  </si>
  <si>
    <t>CABLE OPTICO AT-3BE17NT-012-CMEA</t>
  </si>
  <si>
    <t>CABO OPTICO AT-3BE27DT-012-TMAB</t>
  </si>
  <si>
    <t>OPTICAL CABLE AT-3BE27DT-012-TMAB</t>
  </si>
  <si>
    <t>CABLE OPTICO AT-3BE27DT-012-TMAB</t>
  </si>
  <si>
    <t>CABO OPTICO AT-3BE27D6-012-TLCB-Bobina 5000m</t>
  </si>
  <si>
    <t>OPTICAL CABLE AT-3BE27D6-012-TLCB-Reel 5000m</t>
  </si>
  <si>
    <t>CABLE OPTICO AT-3BE27D6-012-TLCB-Carrete 5000m</t>
  </si>
  <si>
    <t>OSP-154</t>
  </si>
  <si>
    <t>CABO OPTICO AT-RU9H2YT-012</t>
  </si>
  <si>
    <t>OPTICAL CABLE AT-RU9H2YT-012</t>
  </si>
  <si>
    <t>CABLE OPTICO AT-RU9H2YT-012</t>
  </si>
  <si>
    <t>ET00147</t>
  </si>
  <si>
    <t>CABO OPTICO AT-3BE8T7X-008</t>
  </si>
  <si>
    <t>OPTICAL CABLE AT-3BE8T7X-008</t>
  </si>
  <si>
    <t>CABLE OPTICO AT-3BE8T7X-008</t>
  </si>
  <si>
    <t>CABO OPTICO AT-3BE8T7X-004</t>
  </si>
  <si>
    <t>OPTICAL CABLE AT-3BE8T7X-004</t>
  </si>
  <si>
    <t>CABLE OPTICO AT-3BE8T7X-004</t>
  </si>
  <si>
    <t>CABO OPTICO AT-62643ST-036</t>
  </si>
  <si>
    <t>OPTICAL CABLE AT-62643ST-036</t>
  </si>
  <si>
    <t>CABLE OPTICO AT-62643ST-036</t>
  </si>
  <si>
    <t>ET00131</t>
  </si>
  <si>
    <t>CABO OPTICO FIS-OPTIC FTTH BLI G-657-A1 01F</t>
  </si>
  <si>
    <t>OPTICAL CABLE FIS-OPTIC FTTH BLI G-657-A1 01F</t>
  </si>
  <si>
    <t>CABLE OPTICO FIS-OPTIC FTTH BLI G-657-A1 01F</t>
  </si>
  <si>
    <t>OPTICAL CABLE DROP FIG.8 FTTH BLI G-657-A1 04F COG PR</t>
  </si>
  <si>
    <t>CABLE OPTICO DROP FIG.8 FTTH BLI G-657-A1 04F COG PR</t>
  </si>
  <si>
    <t>CABO OPTICO DROP FIG.8 FTTH BLI G-657-A1 02F COG CZ</t>
  </si>
  <si>
    <t>OPTICAL CABLE DROP FIG.8 FTTH BLI G-657-A1 02F COG CZ</t>
  </si>
  <si>
    <t>CABLE OPTICO DROP FIG.8 FTTH BLI G-657-A1 02F COG CZ</t>
  </si>
  <si>
    <t>CABO OPTICO DROP FIG.8 FTTH BLI G-657-A1 06F COG PR</t>
  </si>
  <si>
    <t>OPTICAL CABLE DROP FIG.8 FTTH BLI G-657-A1 06F COG PR</t>
  </si>
  <si>
    <t>CABLE OPTICO DROP FIG.8 FTTH BLI G-657-A1 06F COG PR</t>
  </si>
  <si>
    <t>ET02263</t>
  </si>
  <si>
    <t>a0A6100000blnmt</t>
  </si>
  <si>
    <t>CABO OPTICO DROP TB FIG.8 FTTH BLI 01F G-657A2 COG PR</t>
  </si>
  <si>
    <t>OPTICAL CABLE DROP TB FIG.8 FTTH BLI 01F G-657A2 COG PR</t>
  </si>
  <si>
    <t>CABLE OPTICO DROP TB FIG.8 FTTH BLI 01F G-657A2 COG PR</t>
  </si>
  <si>
    <t>ET02674</t>
  </si>
  <si>
    <t>a0A6100000blnrm</t>
  </si>
  <si>
    <t>OPTICAL CABLE CFOAC-BLI-A/B-CM-01-AR-LSZH PR - RELL 1000M (COMPACT LOW FRICTION FIG.8 DROP)</t>
  </si>
  <si>
    <t>ET02802</t>
  </si>
  <si>
    <t>a0A6100000blntQ</t>
  </si>
  <si>
    <t>CABO OPTICO DROP FIG.8 FTTH BLI G-657-A1 01F COG PR</t>
  </si>
  <si>
    <t>OPTICAL CABLE DROP FIG.8 FTTH BLI G-657-A1 01F COG PR</t>
  </si>
  <si>
    <t>CABLE OPTICO DROP FIG.8 FTTH BLI G-657-A1 01F COG PR</t>
  </si>
  <si>
    <t>CABO OPTICO DROP TB FIG.8 FTTH BLI 01F G-657A1 LSZH PR</t>
  </si>
  <si>
    <t>OPTICAL CABLE DROP TB FIG.8 FTTH BLI 01F G-657A1 LSZH PR</t>
  </si>
  <si>
    <t>CABLE OPTICO DROP TB FIG.8 FTTH BLI 01F G-657A1 LSZH PR</t>
  </si>
  <si>
    <t>ET02801</t>
  </si>
  <si>
    <t>a0A6100000blntP</t>
  </si>
  <si>
    <t>ET03010</t>
  </si>
  <si>
    <t>a0A6100000blnvt</t>
  </si>
  <si>
    <t>OPTICAL CABLE  CFOAC-BLI-A/B-CD-01-AR-LSZH PR - RIB 500M (COMPACT LOW FRICTION FIG.8 DROP)</t>
  </si>
  <si>
    <t>CABLE OPTICO  CFOAC-BLI-A/B-CD-01-AR-LSZH PR - RIB 500M (DROP COMPACTO FIG.8 LOW FRICTION)</t>
  </si>
  <si>
    <t>OPTICAL CABLE CFOAC-BLI-A/B-CD-02-AR-LSZH PR - WOOD REEL 1000M (COMPACT LOW FRICTION FIG.8 DROP)</t>
  </si>
  <si>
    <t>CABLE OPTICO CFOAC-BLI-A/B-CD-02-AR-LSZH PR - BOBINA 1000M (DROP COMPACTO FIG.8 LOW FRICTION)</t>
  </si>
  <si>
    <t>CABO OPTICO DROP FIG.8 FTTH BLI G-657-A2 02F COG PR - BOBINA 500M</t>
  </si>
  <si>
    <t>OPTICAL CABLE DROP FIG.8 FTTH BLI G-657-A2 02F COG PR - REEL 500M</t>
  </si>
  <si>
    <t>CABLE OPTICO DROP FIG.8 FTTH BLI G-657-A2 02F COG PR - CARRETE 500M</t>
  </si>
  <si>
    <t>CABO OPTICO DROP FIG.8 FTTH BLI G-657-A2 04F COG PR - BOBINA 500M</t>
  </si>
  <si>
    <t>OPTICAL CABLE DROP FIG.8 FTTH BLI G-657-A2 04F COG PR - REEL 500M</t>
  </si>
  <si>
    <t>CABLE OPTICO DROP FIG.8 FTTH BLI G-657-A2 04F COG PR - CARRETE 500M</t>
  </si>
  <si>
    <t>CABO OPTICO DROP TB FIG.8 FTTH BLI 01F G-657A2 LSZH PR</t>
  </si>
  <si>
    <t>OPTICAL CABLE DROP TB FIG.8 FTTH BLI 01F G-657A2 LSZH PR</t>
  </si>
  <si>
    <t>CABLE OPTICO DROP TB FIG.8 FTTH BLI 01F G-657A2 LSZH PR</t>
  </si>
  <si>
    <t>ET03083</t>
  </si>
  <si>
    <t>a0A6100000blnwg</t>
  </si>
  <si>
    <t>CABO OPTICO CFOAC-BLI-A/B-CM-01-AR-LSZH CZ -  BOBINA CORNING (DROP COMPACTO FIG.8 LOW FRICTION)</t>
  </si>
  <si>
    <t>OPTICAL CABLE CFOAC-BLI-A/B-CM-01-AR-LSZH CZ - CORNING REEL (COMPACT LOW FRICTION FIG.8 DROP)</t>
  </si>
  <si>
    <t>CABO OPTICO CFOAC-BLI-CD-01-CO-LSZH G-657B3 OD3 - BOBINA 1000m (DROP ROBUSTO TPU 3mm)</t>
  </si>
  <si>
    <t>OPTICAL CABLE CFOAC-BLI-CD-01-CO-LSZH G-657B3 OD3 - REEL 1000m (3mm RUGGEDIZED TPU DROP)</t>
  </si>
  <si>
    <t>CABLE OPTICO CFOAC-BLI-CD-01-CO-LSZH G-657B3 OD3 - CARRETE 1000m (DROP ROBUSTO TPU 3mm)</t>
  </si>
  <si>
    <t>ET03127</t>
  </si>
  <si>
    <t>a0A6100000blnx1</t>
  </si>
  <si>
    <t>OPTICAL CABLE CFOAC-BLI-CD-02-AR-LSZH A1 PR - EUROCLASS Dca (s2, d1, a1) - REEL 1000M (COMPACT LOW FRICTION FIG.8 DROP)</t>
  </si>
  <si>
    <t>CABLE OPTICO CFOAC-BLI-CD-02-AR-LSZH A1 PR - EUROCLASS Dca (s2, d1, a1) - BOBINA 1000M (DROP COMPACTO FIG.8 LOW FRICTION)</t>
  </si>
  <si>
    <t>CABO OPTICO CFOAC-BLI-CD-01-AR-LSZH A1 CZ - EUROCLASS Dca (s2, d1, a1) - BOBINA 1000M (DROP COMPACTO FIG.8 LOW FRICTION)</t>
  </si>
  <si>
    <t>OPTICAL CABLE CFOAC-BLI-CD-01-AR-LSZH A1 CZ - EUROCLASS Dca (s2, d1, a1)A - REEL 1000M (COMPACT LOW FRICTION FIG.8 DROP)</t>
  </si>
  <si>
    <t>CABLE OPTICO CFOAC-BLI-CD-01-AR-LSZH A1 CZ - EUROCLASS Dca (s2, d1, a1) - BOBINA 1000M (DROP COMPACTO FIG.8 LOW FRICTION)</t>
  </si>
  <si>
    <t>CABO OPTICO CFOAC-BLI-CM-01-AR-LSZH A2 CZ - EUROCLASS Dca (s1a, d2, a1) - BOBINA 1000M (DROP COMPACTO FIG.8 LOW FRICTION)</t>
  </si>
  <si>
    <t>OPTICAL CABLE CFOAC-BLI-CM-01-AR-LSZH A2 CZ - EUROCLASS Dca (s1a, d2, a1) - REEL 1000M (COMPACT LOW FRICTION FIG.8 DROP)</t>
  </si>
  <si>
    <t>CABLE OPTICO CFOAC-BLI-CM-01-AR-LSZH A2 CZ - EUROCLASS Dca (s1a, d2, a1) - CARRETE 1000M (DROP COMPACTO FIG.8 LOW FRICTION)</t>
  </si>
  <si>
    <t>CABO OPTICO CFOAC-BLI-CD-01-AR-LSZH A1 PR - EUROCLASS Dca (s2, d1, a1) - RIB 500M (DROP COMPACTO FIG.8 LOW FRICTION)</t>
  </si>
  <si>
    <t>OPTICAL CABLE CFOAC-BLI-CD-01-AR-LSZH A1 PR - EUROCLASS Dca (s2, d1, a1) - RIB 500M (COMPACT LOW FRICTION FIG.8 DROP)</t>
  </si>
  <si>
    <t>CABLE OPTICO CFOAC-BLI-CD-01-AR-LSZH A1 PR - EUROCLASS Dca (s2, d1, a1) - RIB 500M (DROP COMPACTO FIG.8 LOW FRICTION)</t>
  </si>
  <si>
    <t>CABO OPTICO CFOAC-BLI-CM-01-AR-LSZH A2 PR - EUROCLASS Dca (s1a, d2, a1) - BOBINA 1000M (DROP COMPACTO FIG.8 LOW FRICTION)</t>
  </si>
  <si>
    <t>OPTICAL CABLE CFOAC-BLI-CM-01-AR-LSZH A2 PR - EUROCLASS Dca (s1a, d2, a1) - REEL 1000M (COMPACT LOW FRICTION FIG.8 DROP)</t>
  </si>
  <si>
    <t>CABLE OPTICO CFOAC-BLI-CM-01-AR-LSZH A2 PR - EUROCLASS Dca (s1a, d2, a1) - CARRETE 1000M (DROP COMPACTO FIG.8 LOW FRICTION)</t>
  </si>
  <si>
    <t>CABO OPTICO CFOAC-BLI-CD-01-AR-LSZH A1 PR - BOBINA 1000M (DROP COMPACTO FIG.8 LOW FRICTION)</t>
  </si>
  <si>
    <t>OPTICAL CABLE CFOAC-BLI-CD-01-AR-LSZH A1 PR - REEL 1000M (COMPACT LOW FRICTION FIG.8 DROP)</t>
  </si>
  <si>
    <t>CABLE OPTICO CFOAC-BLI-CD-01-AR-LSZH A1 PR - BOBINA 1000M (DROP COMPACTO FIG.8 LOW FRICTION)</t>
  </si>
  <si>
    <t>CABO OPTICO CFOAC-BLI-CD-01-CO-LSZH G-657B3 OD3 - EUROCLASS ECA - BOBINA 2000m (DROP ROBUSTO TPU 3mm)</t>
  </si>
  <si>
    <t>OPTICAL CABLE CFOAC-BLI-CD-01-CO-LSZH G-657B3 OD3 - EUROCLASS ECA - REEL 2000m (3mm RUGGEDIZED TPU DROP)</t>
  </si>
  <si>
    <t>CABLE OPTICO CFOAC-BLI-CD-01-CO-LSZH G-657B3 OD3 - EUROCLASS ECA - CARRETE 2000m (DROP ROBUSTO TPU 3mm)</t>
  </si>
  <si>
    <t>ET03339</t>
  </si>
  <si>
    <t>a0A6100000blnzS</t>
  </si>
  <si>
    <t>CABLE OPTICO CFOAC-BLI-A/B-CD-01-AR-LSZH CZ - BOBINA 1000M (DROP COMPACTO FIG.8 LOW FRICTION)</t>
  </si>
  <si>
    <t>ET03350</t>
  </si>
  <si>
    <t>a0A6100000blnza</t>
  </si>
  <si>
    <t>CABO OPTICO CFOAC-BLI-CM-01-AR-LSZH A1 PR - EUROCLASS Dca (s1a, d2, a1) - BOBINA 1000M (DROP COMPACTO FIG.8 LOW FRICTION)</t>
  </si>
  <si>
    <t>OPTICAL CABLE CFOAC-BLI-CM-01-AR-LSZH A1 PR - EUROCLASS Dca (s1a, d2, a1) - REEL 1000M (COMPACT LOW FRICTION FIG.8 DROP)</t>
  </si>
  <si>
    <t>CABLE OPTICO CFOAC-BLI-CM-01-AR-LSZH A1 PR - EUROCLASS Dca (s1a, d2, a1) - CARRETE 1000M (DROP COMPACTO FIG.8 LOW FRICTION)</t>
  </si>
  <si>
    <t>OPTICAL CABLE CFOAC-BLI-CM-01-AR-LSZH A1 CZ - REEL 1000M (COMPACT LOW FRICTION FIG.8 DROP)</t>
  </si>
  <si>
    <t>CABLE OPTICO CFOAC-BLI-CD-01-AR-LSZH A2 PR - EUROCLASS Dca (s2, d1, a1) - BOBINA 1000M (DROP COMPACTO FIG.8 LOW FRICTION)</t>
  </si>
  <si>
    <t>CABO OPTICO CFOAC-BLI-CD-01-AR-LSZH A2 CZ - EUROCLASS Dca (s2, d1, a1) - BOBINA 1000M (DROP COMPACTO FIG.8 LOW FRICTION)</t>
  </si>
  <si>
    <t>OPTICAL CABLE CFOAC-BLI-CD-01-AR-LSZH A2 CZ - EUROCLASS Dca (s2, d1, a1) - REEL 1000M (COMPACT LOW FRICTION FIG.8 DROP)</t>
  </si>
  <si>
    <t>CABLE OPTICO CFOAC-BLI-CD-01-AR-LSZH A2 CZ - EUROCLASS Dca (s2, d1, a1) - BOBINA 1000M (DROP COMPACTO FIG.8 LOW FRICTION)</t>
  </si>
  <si>
    <t>CABO OPTICO CFOAC-BLI-CD-02-AR-LSZH A2 PR - EUROCLASS Dca (s2, d1, a1) - BOBINA 1000M (DROP COMPACTO FIG.8 LOW FRICTION)</t>
  </si>
  <si>
    <t>OPTICAL CABLE CFOAC-BLI-CD-02-AR-LSZH A2 PR - EUROCLASS Dca (s2, d1, a1) - REEL 1000M (COMPACT LOW FRICTION FIG.8 DROP)</t>
  </si>
  <si>
    <t>CABLE OPTICO CFOAC-BLI-CD-02-AR-LSZH A2 PR - EUROCLASS Dca (s2, d1, a1) - BOBINA 1000M (DROP COMPACTO FIG.8 LOW FRICTION)</t>
  </si>
  <si>
    <t>CABO OPTICO CFOAC-BLI-CM-01-AR-LSZH G-657A2 CZ - BOBINA DPE (DROP COMPACTO FIG.8 LOW FRICTION)</t>
  </si>
  <si>
    <t>OPTICAL CABLE CFOAC-BLI-CM-01-AR-LSZH G-657A2 CZ - REEL DPE (COMPACT LOW FRICTION FIG.8 DROP)</t>
  </si>
  <si>
    <t>CABLE OPTICO CFOAC-BLI-CM-01-AR-LSZH G-657A2 CZ - BOBINA DPE (DROP COMPACTO FIG.8 LOW FRICTION)</t>
  </si>
  <si>
    <t>ET03421</t>
  </si>
  <si>
    <t>a0A6100000blo0Y</t>
  </si>
  <si>
    <t>CABO OPTICO CFOAC-BLI-CM-02-AR-LSZH A2 CZ - EUROCLASS Dca (s1a, d2, a1) - BOBINA 1000M (DROP COMPACTO FIG.8 LOW FRICTION)</t>
  </si>
  <si>
    <t>OPTICAL CABLE CFOAC-BLI-CM-02-AR-LSZH A2 CZ - EUROCLASS Dca (s1a, d2, a1) - REEL 1000M (COMPACT LOW FRICTION FIG.8 DROP)</t>
  </si>
  <si>
    <t>CABLE OPTICO CFOAC-BLI-CM-02-AR-LSZH A2 CZ - EUROCLASS Dca (s1a, d2, a1) - CARRETE 1000M (DROP COMPACTO FIG.8 LOW FRICTION)</t>
  </si>
  <si>
    <t>CABO OPTICO CFOAC-BLI-CM-01-AR-LSZH A2 PR - RIB 500M (DROP COMPACTO FIG.8 LOW FRICTION) (10402530064)</t>
  </si>
  <si>
    <t>OPTICAL CABLE CFOAC-BLI-CM-01-AR-LSZH A2 PR - RIB 500M (COMPACT LOW FRICTION FIG.8 DROP) (10402530064)</t>
  </si>
  <si>
    <t>CABLE OPTICO CFOAC-BLI-CM-01-AR-LSZH A2 PR - RIB 500M (DROP COMPACTO FIG.8 LOW FRICTION) (10402530064)</t>
  </si>
  <si>
    <t>ET03491</t>
  </si>
  <si>
    <t>a0A6100000blo1Z</t>
  </si>
  <si>
    <t>CABO OPTICO CFOI-BLI-A/B-UB 32F LSZH CZ (SIMPLUSLAN FTTA)</t>
  </si>
  <si>
    <t>OPTICAL CABLE CFOI-BLI-A/B-UB 32F LSZH CZ (SIMPLUSLAN FTTA)</t>
  </si>
  <si>
    <t>CABLE OPTICO CFOI-BLI-A/B-UB 32F LSZH CZ (SIMPLUSLAN FTTA)</t>
  </si>
  <si>
    <t>ET02273</t>
  </si>
  <si>
    <t>a0A6100000blnn0</t>
  </si>
  <si>
    <t>CABO OPTICO CFOI-BLI-UB 32F G-657A2 LSZH CZ (SIMPLUSLAN FTTA)</t>
  </si>
  <si>
    <t>OPTICAL CABLE CFOI-BLI-UB 32F G-657A2 LSZH CZ (SIMPLUSLAN FTTA)</t>
  </si>
  <si>
    <t>CABLE OPTICO CFOI-BLI-UB 32F G-657A2 LSZH CZ (SIMPLUSLAN FTTA)</t>
  </si>
  <si>
    <t>ET02264</t>
  </si>
  <si>
    <t>a0A6100000blnmu</t>
  </si>
  <si>
    <t>CABO OPTICO CFOI-BLI-UB 48F G-657A2 LSZH CZ (SIMPLUSLAN FTTA)</t>
  </si>
  <si>
    <t>OPTICAL CABLE CFOI-BLI-UB 48F G-657A2 LSZH CZ (SIMPLUSLAN FTTA)</t>
  </si>
  <si>
    <t>CABLE OPTICO CFOI-BLI-UB 48F G-657A2 LSZH CZ (SIMPLUSLAN FTTA)</t>
  </si>
  <si>
    <t>(NÃO UTILIZAR - ESPELHO BLOQUEADO) CABO OPTICO CFOI-BLI-A/B-UB 32F LSZH BR (SIMPLUSLAN FTTA)</t>
  </si>
  <si>
    <t>OPTICAL CABLE CFOI-BLI-A/B-UB 32F LSZH BR (SIMPLUSLAN FTTA)</t>
  </si>
  <si>
    <t>CABLE OPTICO CFOI-BLI-A/B-UB 32F LSZH BR (SIMPLUSLAN FTTA)</t>
  </si>
  <si>
    <t>OPTICAL CABLE CFOI-BLI-A/B-CD-01-CO-LSZH G-657B3 (CIRCULAR COMPACTO INTERNO)</t>
  </si>
  <si>
    <t>CABO OPTICO CFOI-BLI-A/B-UB 32F LSZH BR (SIMPLUSLAN FTTA)</t>
  </si>
  <si>
    <t>ET02773</t>
  </si>
  <si>
    <t>a0A6100000blnt1</t>
  </si>
  <si>
    <t>CABO OPTICO CFOI-BLI-A/B-UB 48F LSZH BR (SIMPLUSLAN FTTA)</t>
  </si>
  <si>
    <t>OPTICAL CABLE CFOI-BLI-A/B-UB 48F LSZH BR (SIMPLUSLAN FTTA)</t>
  </si>
  <si>
    <t>CABLE OPTICO CFOI-BLI-A/B-UB 48F LSZH BR (SIMPLUSLAN FTTA)</t>
  </si>
  <si>
    <t>CABO OPTICO CFOI-BLI-A/B-UB 64F LSZH BR (SIMPLUSLAN FTTA)</t>
  </si>
  <si>
    <t>OPTICAL CABLE CFOI-BLI-A/B-UB 64F LSZH BR (SIMPLUSLAN FTTA)</t>
  </si>
  <si>
    <t>CABLE OPTICO CFOI-BLI-A/B-UB 64F LSZH BR (SIMPLUSLAN FTTA)</t>
  </si>
  <si>
    <t>ET02115</t>
  </si>
  <si>
    <t>a0A6100000blnlC</t>
  </si>
  <si>
    <t>RESERVADO CABO OPTICO CFOI-BLI-A/B-CM-01-BA-LSZH - REELEX 1000M (MICRO INDOOR LOW FRICTION)</t>
  </si>
  <si>
    <t>ET03242</t>
  </si>
  <si>
    <t>a0A6100000blnyJ</t>
  </si>
  <si>
    <t>CABO OPTICO CFOI-BLI-CM-01-BA-LSZH A1 - REELEX 1000M (MICRO INDOOR LOW FRICTION)</t>
  </si>
  <si>
    <t>OPTICAL CABLE CFOI-BLI-CM-01-BA-LSZH A1 - REELEX 1000M (MICRO INDOOR LOW FRICTION)</t>
  </si>
  <si>
    <t>CABLE OPTICO CFOI-BLI-CM-01-BA-LSZH A1 - REELEX 1000M (MICRO INDOOR LOW FRICTION)</t>
  </si>
  <si>
    <t>ET03733</t>
  </si>
  <si>
    <t>(PR1-001-352-0273) - EZ-BEND 4.8 RUGGEDIZED DROP CABLE PR (IO48-001D-DRK-4-WPVC)</t>
  </si>
  <si>
    <t>ET03484</t>
  </si>
  <si>
    <t>a0A6100000blo1S</t>
  </si>
  <si>
    <t>(PR1-001-338-0273) - CABO DROP EZ-BEND 3.0 RUGGEDIZED BR (IR30-001C-DRW-4-WPVC)</t>
  </si>
  <si>
    <t>(PR1-001-338-0273) - EZ-BEND 3.0 RUGGEDIZED DROP CABLE BR (IR30-001C-DRW-4-WPVC)</t>
  </si>
  <si>
    <t>(PR1-001-338-0273) - CABLE DROP EZ-BEND 3.0 RUGGEDIZED BL (IR30-001C-DRW-4-WPVC)</t>
  </si>
  <si>
    <t>CABO OPTICO CFOI-BLI-UB 24F G-657A1 TS LSZH AM</t>
  </si>
  <si>
    <t>OPTICAL CABLE CFOI-BLI-UB 24F G-657A1 TS LSZH AM</t>
  </si>
  <si>
    <t>CABLE OPTICO CFOI-BLI-UB 24F G-657A1 TS LSZH AM</t>
  </si>
  <si>
    <t>ET03384</t>
  </si>
  <si>
    <t>a0A6100000blo01</t>
  </si>
  <si>
    <t>CABO OPTICO CFOI-BLI-UB 72F G-657A1 TS LSZH AM</t>
  </si>
  <si>
    <t>OPTICAL CABLE CFOI-BLI-UB 72F G-657A1 TS LSZH AM</t>
  </si>
  <si>
    <t>CABLE OPTICO CFOI-BLI-UB 72F G-657A1 TS LSZH AM</t>
  </si>
  <si>
    <t>(PR1-001-353-0273) - CABO DROP EZ-BEND 4.8 RUGGEDIZED BR (IO48-001D-DRW-4-WPVC)</t>
  </si>
  <si>
    <t>(PR1-001-353-0273) - EZ-BEND 4.8 RUGGEDIZED DROP CABLE BR (IO48-001D-DRW-4-WPVC)</t>
  </si>
  <si>
    <t>(PR1-001-353-0273) - CABLE DROP EZ-BEND 4.8 RUGGEDIZED BL (IO48-001D-DRW-4-WPVC)</t>
  </si>
  <si>
    <t>(PR1-001-339-0273) - EZ-BEND 3.0 RUGGEDIZED DROP CABLE PR (IR30-001C-DRK-4-WPVC)</t>
  </si>
  <si>
    <t>(PR1-001-352-0273) - EZ-Bend 4.8 Ruggedized Drop cable PR (IO48-001D-DRK-4-WPVC) - RIB 1500 FEET</t>
  </si>
  <si>
    <t>(PR1-001-353-0273) - EZ-Bend 4.8 Ruggedized Drop cable BR (IO48-001D-DRW-4-WPVC) - RIB 1500 FEET</t>
  </si>
  <si>
    <t>(PR1-001-338-0273) - EZ-BEND 3.0 RUGGEDIZED DROP CABLE BR (IR30-001C-DRW-4-WPVC) - RIB 1500 FEET</t>
  </si>
  <si>
    <t>(PR1-001-339-0273) - EZ-BEND 3.0 RUGGEDIZED DROP CABLE PR (IR30-001C-DRK-4-WPVC)- RIB 1500 FEET</t>
  </si>
  <si>
    <t>CORDAO OPTICO COA-BLI-MF-18-COG G-657-A1 AM</t>
  </si>
  <si>
    <t>OPTICAL CORD COA-BLI-MF-18-COG G-657-A1 AM</t>
  </si>
  <si>
    <t>CORDON OPTICO COA-BLI-MF-18-COG G-657-A1 AM</t>
  </si>
  <si>
    <t>CORDAO OPTICO COA-BLI-MF-29-COG G-657-A1 BR</t>
  </si>
  <si>
    <t>OPTICAL CORD COA-BLI-MF-29-COG G-657-A1 BR</t>
  </si>
  <si>
    <t>CORDON OPTICO COA-BLI-MF-29-COG G-657-A1 BR</t>
  </si>
  <si>
    <t>CORDAO OPTICO COA-BLI-MF-29-COG G-657A1 BR FTTA</t>
  </si>
  <si>
    <t>OPTICAL CORD COA-BLI-MF-29-COG G-657A1 BR FTTA</t>
  </si>
  <si>
    <t>CORDON OPTICO COA-BLI-MF-29-COG G-657A1 BR FTTA</t>
  </si>
  <si>
    <t>ET02391</t>
  </si>
  <si>
    <t>a0A6100000blnoR</t>
  </si>
  <si>
    <t>CORDAO OPTICO COA-BLI-A/B-MF-30-LSZH G-657A2 FTTA MF</t>
  </si>
  <si>
    <t>OPTICAL CORD COA-BLI-A/B-MF-30-LSZH G-657A2 FTTA MF</t>
  </si>
  <si>
    <t>CORDON OPTICO COA-BLI-A/B-MF-30-LSZH G-657A2 FTTA MF</t>
  </si>
  <si>
    <t>ET02911</t>
  </si>
  <si>
    <t>a0A6100000blnug</t>
  </si>
  <si>
    <t>CORDAO OPTICO COA-BLI-A/B-MF-24-LSZH G-657A2 FTTA MF</t>
  </si>
  <si>
    <t>OPTICAL CORD COA-BLI-A/B-MF-24-LSZH G-657A2 FTTA MF</t>
  </si>
  <si>
    <t>CORDON OPTICO COA-BLI-A/B-MF-24-LSZH G-657A2 FTTA MF</t>
  </si>
  <si>
    <t>ET02917</t>
  </si>
  <si>
    <t>a0A6100000blnuj</t>
  </si>
  <si>
    <t>CORDAO OPTICO COA-BLI-A/B-MF-29-LSZH G-657A2 BR</t>
  </si>
  <si>
    <t>OPTICAL CORD COA-BLI-A/B-MF-29-LSZH G-657A2 BR</t>
  </si>
  <si>
    <t>CORDON OPTICO COA-BLI-A/B-MF-29-LSZH G-657A2 BR</t>
  </si>
  <si>
    <t>CORDAO OPTICO (PR0-001-536-0267) - COA-BLI-MF-16-OFNR G-657B3 AM</t>
  </si>
  <si>
    <t>OPTICAL CORD (PR0-001-536-0267) - COA-BLI-MF-16-OFNR G-657B3 AM</t>
  </si>
  <si>
    <t>CORDON OPTICO (PR0-001-536-0267) - COA-BLI-MF-16-OFNR G-657B3 AM</t>
  </si>
  <si>
    <t>ET03146</t>
  </si>
  <si>
    <t>a0A6100000blnxC</t>
  </si>
  <si>
    <t>CORDAO OPTICO (PR0-001-537-0267) - COA-BLI-DP-16-OFNR G-657B3 AM</t>
  </si>
  <si>
    <t>OPTICAL CORD (PR0-001-537-0267) - COA-BLI-DP-16-OFNR G-657B3 AM</t>
  </si>
  <si>
    <t>CORDON OPTICO (PR0-001-537-0267) - COA-BLI-DP-16-OFNR G-657B3 AM</t>
  </si>
  <si>
    <t>CORDAO OPTICO COA-SM-MF-29-COR G-652D AM</t>
  </si>
  <si>
    <t>OPTICAL CORD COA-SM-MF-29-COR G-652D AM</t>
  </si>
  <si>
    <t>CORDON OPTICO COA-SM-MF-29-COR G-652D AM</t>
  </si>
  <si>
    <t>CORDAO OPTICO COA-BLI-MF-18-LSZH G-657A2 AM</t>
  </si>
  <si>
    <t>OPTICAL CORD COA-BLI-MF-18-LSZH G-657A2 AM</t>
  </si>
  <si>
    <t>CORDON OPTICO COA-BLI-MF-18-LSZH G-657A2 AM</t>
  </si>
  <si>
    <t>CORDAO OPTICO COA-BLI-DP-18-LSZH G-657A2 AM</t>
  </si>
  <si>
    <t>OPTICAL CORD COA-BLI-DP-18-LSZH G-657A2 AM</t>
  </si>
  <si>
    <t>CORDON OPTICO COA-BLI-DP-18-LSZH G-657A2 AM</t>
  </si>
  <si>
    <t>CORDAO OPTICO COA-BLI-MF-29-LSZH G-657B3 FTTA MF</t>
  </si>
  <si>
    <t>OPTICAL CORD COA-BLI-MF-29-LSZH G-657B3 FTTA MF</t>
  </si>
  <si>
    <t>CORDON OPTICO COA-BLI-MF-29-LSZH G-657B3 FTTA MF</t>
  </si>
  <si>
    <t>ET03184</t>
  </si>
  <si>
    <t>a0A6100000blnxa</t>
  </si>
  <si>
    <t>CORDAO OPTICO (PR0-001-536-0267) - COA-BLI-MF-12-OFNR G-657B3 AM (MP12-001A-7RY-4 )</t>
  </si>
  <si>
    <t>OPTICAL CORD (PR0-001-536-0267) - COA-BLI-MF-12-OFNR G-657B3 AM (MP12-001A-7RY-4 )</t>
  </si>
  <si>
    <t>CORDON OPTICO (PR0-001-536-0267) - COA-BLI-MF-12-OFNR G-657B3 AM (MP12-001A-7RY-4 )</t>
  </si>
  <si>
    <t>ET03221</t>
  </si>
  <si>
    <t>a0A6100000blny2</t>
  </si>
  <si>
    <t>CORDAO OPTICO COA-BLI-MF-29-LSZH G-657A1 AM FTTA</t>
  </si>
  <si>
    <t>OPTICAL CORD COA-BLI-MF-29-LSZH G-657A1 AM FTTA</t>
  </si>
  <si>
    <t>CORDON OPTICO COA-BLI-MF-29-LSZH G-657A1 AM FTTA</t>
  </si>
  <si>
    <t>CORDAO OPTICO COA-BLI-MF-29-LSZH G-657A2 AM FTTA</t>
  </si>
  <si>
    <t>OPTICAL CORD COA-BLI-MF-29-LSZH G-657A2 AM FTTA</t>
  </si>
  <si>
    <t>CORDON OPTICO COA-BLI-MF-29-LSZH G-657A2 AM FTTA</t>
  </si>
  <si>
    <t>CORDAO OPTICO COA-BLI-MF-29-LSZH G-657B3 AM</t>
  </si>
  <si>
    <t>OPTICAL CORD COA-BLI-MF-29-LSZH G-657B3 AM</t>
  </si>
  <si>
    <t>CORDON OPTICO COA-BLI-MF-29-LSZH G-657B3 AM</t>
  </si>
  <si>
    <t>CORDAO OPTICO COA-BLI-MF-18-COG G-657-A2 AM</t>
  </si>
  <si>
    <t>OPTICAL CORD COA-BLI-MF-18-COG G-657-A2 AM</t>
  </si>
  <si>
    <t>CORDON OPTICO COA-BLI-MF-18-COG G-657-A2 AM</t>
  </si>
  <si>
    <t>CABO OPTICO CFOT-BLI-MF 01F G-657A1 FTTH COG CZ</t>
  </si>
  <si>
    <t>OPTICAL CABLE CFOT-BLI-MF 01F G-657A1 FTTH COG CZ</t>
  </si>
  <si>
    <t>CABLE OPTICO CFOT-BLI-MF 01F G-657A1 FTTH COG CZ</t>
  </si>
  <si>
    <t>ET01893</t>
  </si>
  <si>
    <t>a0A6100000blnjR</t>
  </si>
  <si>
    <t>ET02247</t>
  </si>
  <si>
    <t>a0A6100000blnmi</t>
  </si>
  <si>
    <t>TUBO INTERNO EVA 60 PROTETOR DE EMENDA</t>
  </si>
  <si>
    <t>INNER TUBE EVA 60 PROTETOR DE EMENDA</t>
  </si>
  <si>
    <t>TUBE INTERIOR EVA 60 PROTETOR DE EMENDA</t>
  </si>
  <si>
    <t>CABO OPTICO CFOA-BLI-A/B-DMD-S 144F (24F/T)</t>
  </si>
  <si>
    <t>OPTICAL CABLE CFOA-BLI-A/B-DMD-S 144F (24F/T)</t>
  </si>
  <si>
    <t>CABLE OPTICO CFOA-BLI-A/B-DMD-S 144F (24F/T)</t>
  </si>
  <si>
    <t>ET03415</t>
  </si>
  <si>
    <t>a0A6100000blo0T</t>
  </si>
  <si>
    <t>FURCATION CORDAGE SIMPLEX 2MM AZ</t>
  </si>
  <si>
    <t>ET02519</t>
  </si>
  <si>
    <t>a0A6100000blnpw</t>
  </si>
  <si>
    <t>FURCATION CORDAGE SIMPLEX 2MM AQ</t>
  </si>
  <si>
    <t>FURCATION CORDAGE SIMPLEX 2MM AM</t>
  </si>
  <si>
    <t>FURCATION CORDAGE SIMPLEX 3MM AM</t>
  </si>
  <si>
    <t>FURCATION CORDAGE SIMPLEX DC 3MM LSZH AQ</t>
  </si>
  <si>
    <t>FURCATION CORDAGE SIMPLEX 2MM LA</t>
  </si>
  <si>
    <t>FURCATION CORDAGE SIMPLEX DC 3MM AQ</t>
  </si>
  <si>
    <t>FURCATION CORDAGE SIMPLEX DC 3MM AM</t>
  </si>
  <si>
    <t>FURCATION CORDAGE SIMPLEX DC 3MM AZ</t>
  </si>
  <si>
    <t>CABO ELETRONICO FISDATA-BS 26AWG(16F)X13P -140- PR</t>
  </si>
  <si>
    <t>ET0740</t>
  </si>
  <si>
    <t>(INATIVO) CABO ELETRONICO FISDATA-BS 22AWG(25F)X8P -140- MF</t>
  </si>
  <si>
    <t>CABO ELETRONICO FISDATA-BS 22AWG(25F)X8P -140- MF</t>
  </si>
  <si>
    <t>CABO ELETRONICO FISDATA-BS 24AWG(25F)X4P -180- MF</t>
  </si>
  <si>
    <t>ET0256</t>
  </si>
  <si>
    <t>CABO ELETRONICO FISABYTE 24AWG(7F)X2P -85- CZ</t>
  </si>
  <si>
    <t>ET0755</t>
  </si>
  <si>
    <t>CABO TRANSMISSAO DE DADOS FIS-LAN U/UTP 24AWGX2P -100- CZ CAT.3 (500M)</t>
  </si>
  <si>
    <t>DATA CABLE FIS-LAN U/UTP 24AWGX2P -100- CZ CAT.3 (500M)</t>
  </si>
  <si>
    <t>CABLE TRANSMISION DATOS FIS-LAN U/UTP 24AWGX2P -100- CZ CAT.3 (500M)</t>
  </si>
  <si>
    <t>ET00088</t>
  </si>
  <si>
    <t>a0A6100000blnei</t>
  </si>
  <si>
    <t>CABO TRANSMISSAO DE DADOS FIS-LAN U/UTP 24AWGX4P -100- CZ CAT.3</t>
  </si>
  <si>
    <t>DATA CABLE FIS-LAN U/UTP 24AWGX4P -100- CZ CAT.3</t>
  </si>
  <si>
    <t>CABLE TRANSMISION DATOS FIS-LAN U/UTP 24AWGX4P -100- CZ CAT.3</t>
  </si>
  <si>
    <t>CABO TRANSMISSAO DE DADOS FIS-LAN U/UTP 24AWGX12P -100- CZ CAT.3</t>
  </si>
  <si>
    <t>DATA CABLE FIS-LAN U/UTP 24AWGX12P -100- CZ CAT.3</t>
  </si>
  <si>
    <t>CABLE TRANSMISION DATOS FIS-LAN U/UTP 24AWGX12P -100- CZ CAT.3</t>
  </si>
  <si>
    <t>ET0088</t>
  </si>
  <si>
    <t>CABO TRANSMISSAO DE DADOS FIS-LAN U/UTP 24AWGX25P -100- CZ CAT.3</t>
  </si>
  <si>
    <t>DATA CABLE FIS-LAN U/UTP 24AWGX25P -100- CZ CAT.3</t>
  </si>
  <si>
    <t>CABLE TRANSMISION DATOS FIS-LAN U/UTP 24AWGX25P -100- CZ CAT.3</t>
  </si>
  <si>
    <t>CABO TRANSMISSAO DE DADOS MULTILAN FLEX U/UTP 24AWG(7F)X4P CAT.5E CM PR ROHS</t>
  </si>
  <si>
    <t>DATA CABLE MULTILAN FLEX U/UTP 24AWG(7F)X4P CAT.5E CM PR ROHS</t>
  </si>
  <si>
    <t>CABLE TRANSMISION DATOS MULTILAN FLEX U/UTP 24AWG(7F)X4P CAT.5E CM PR ROHS</t>
  </si>
  <si>
    <t>ET03276</t>
  </si>
  <si>
    <t>a0A6100000blnyn</t>
  </si>
  <si>
    <t>CABO TRANSMISSAO DE DADOS MULTILAN FLEX U/UTP 24AWG(7F)X4P CAT.5E CM VM ROHS</t>
  </si>
  <si>
    <t>DATA CABLE MULTILAN FLEX U/UTP 24AWG(7F)X4P CAT.5E CM VM ROHS</t>
  </si>
  <si>
    <t>CABLE TRANSMISION DATOS MULTILAN FLEX U/UTP 24AWG(7F)X4P CAT.5E CM VM ROHS</t>
  </si>
  <si>
    <t>CABO TRANSMISSAO DE DADOS MULTILAN FLEX U/UTP 24AWG(7F)X4P CAT.5E CM VD ROHS</t>
  </si>
  <si>
    <t>DATA CABLE MULTILAN FLEX U/UTP 24AWG(7F)X4P CAT.5E CM VD ROHS</t>
  </si>
  <si>
    <t>CABLE TRANSMISION DATOS MULTILAN FLEX U/UTP 24AWG(7F)X4P CAT.5E CM VD ROHS</t>
  </si>
  <si>
    <t>CABO TRANSMISSAO DE DADOS MULTILAN FLEX U/UTP 24AWG(7F)X4P CAT.5E CM AM ROHS</t>
  </si>
  <si>
    <t>DATA CABLE MULTILAN FLEX U/UTP 24AWG(7F)X4P CAT.5E CM AM ROHS</t>
  </si>
  <si>
    <t>CABLE TRANSMISION DATOS MULTILAN FLEX U/UTP 24AWG(7F)X4P CAT.5E CM AM ROHS</t>
  </si>
  <si>
    <t>CABO TRANSMISSAO DE DADOS MULTILAN FLEX U/UTP 24AWG(7F)X4P CAT.5E CM BR ROHS</t>
  </si>
  <si>
    <t>DATA CABLE MULTILAN FLEX U/UTP 24AWG(7F)X4P CAT.5E CM BR ROHS</t>
  </si>
  <si>
    <t>CABLE TRANSMISION DATOS MULTILAN FLEX U/UTP 24AWG(7F)X4P CAT.5E CM BR ROHS</t>
  </si>
  <si>
    <t>CABO TRANSMISSAO DE DADOS MULTILAN U/UTP 24AWGX4P CAT.5E CMR AZ ROHS</t>
  </si>
  <si>
    <t>DATA CABLE MULTILAN U/UTP 24AWGX4P CAT.5E CMR AZ ROHS</t>
  </si>
  <si>
    <t>CABLE TRANSMISION DATOS MULTILAN U/UTP 24AWGX4P CAT.5E CMR AZ ROHS</t>
  </si>
  <si>
    <t>ET04455</t>
  </si>
  <si>
    <t>a0A4N00001qQjRV</t>
  </si>
  <si>
    <t>CABO TRANSMISSAO DE DADOS MULTILAN U/UTP 24AWGX25P CAT.5E CM AZ (500M)</t>
  </si>
  <si>
    <t>DATA CABLE MULTILAN U/UTP 24AWGX25P CAT.5E CM AZ (500M)</t>
  </si>
  <si>
    <t>CABLE TRANSMISION DATOS MULTILAN U/UTP 24AWGX25P CAT.5E CM AZ (500M)</t>
  </si>
  <si>
    <t>ET01264</t>
  </si>
  <si>
    <t>a0A6100000blnfc</t>
  </si>
  <si>
    <t>CABO TRANSMISSAO DE DADOS MULTILAN U/UTP 24AWGX4P CAT.5E CM PR ROHS</t>
  </si>
  <si>
    <t>DATA CABLE MULTILAN U/UTP 24AWGX4P CAT.5E CM PR ROHS</t>
  </si>
  <si>
    <t>CABLE TRANSMISION DATOS MULTILAN U/UTP 24AWGX4P CAT.5E CM PR ROHS</t>
  </si>
  <si>
    <t>CABO TRANSMISSAO DE DADOS MULTILAN U/UTP 24AWGX4P CAT.5E CMX CZ ROHS</t>
  </si>
  <si>
    <t>DATA CABLE MULTILAN U/UTP 24AWGX4P CAT.5E CMX CZ ROHS</t>
  </si>
  <si>
    <t>CABLE TRANSMISION DATOS MULTILAN U/UTP 24AWGX4P CAT.5E CMX CZ ROHS</t>
  </si>
  <si>
    <t>CABO TRANSMISSAO DE DADOS MULTILAN U/UTP 24AWGX4P CAT.5E CMX AZ ROHS</t>
  </si>
  <si>
    <t>DATA CABLE MULTILAN U/UTP 24AWGX4P CAT.5E CMX AZ ROHS</t>
  </si>
  <si>
    <t>CABLE TRANSMISION DATOS MULTILAN U/UTP 24AWGX4P CAT.5E CMX AZ ROHS</t>
  </si>
  <si>
    <t>CABO TRANSMISSAO DE DADOS MULTILAN U/UTP 24AWGX4P OUTDOOR</t>
  </si>
  <si>
    <t>DATA CABLE MULTILAN U/UTP 24AWGX4P OUTDOOR</t>
  </si>
  <si>
    <t>CABLE TRANSMISION DATOS MULTILAN U/UTP 24AWGX4P OUTDOOR</t>
  </si>
  <si>
    <t>ET01400</t>
  </si>
  <si>
    <t>a0A6100000blnfv</t>
  </si>
  <si>
    <t>CABO TRANSMISSAO DE DADOS MULTILAN U/UTP 24AWGX4P CAT. 5E IEC 60332-1 AZ ROHS (EXP)</t>
  </si>
  <si>
    <t>DATA CABLE MULTILAN U/UTP 24AWGX4P CAT. 5E IEC 60332-1 AZ ROHS (EXP)</t>
  </si>
  <si>
    <t>CABLE TRANSMISION DATOS MULTILAN U/UTP 24AWGX4P CAT. 5E IEC 60332-1 AZ ROHS (EXP)</t>
  </si>
  <si>
    <t>ET01486</t>
  </si>
  <si>
    <t>a0A6100000blng7</t>
  </si>
  <si>
    <t>CABO TRANSMISSAO DE DADOS MULTILAN U/UTP 24AWGX4P CAT. 5E IEC 60332-1 CZ ROHS (EXP)</t>
  </si>
  <si>
    <t>DATA CABLE MULTILAN U/UTP 24AWGX4P CAT. 5E IEC 60332-1 CZ ROHS (EXP)</t>
  </si>
  <si>
    <t>CABLE TRANSMISION DATOS MULTILAN U/UTP 24AWGX4P CAT. 5E IEC 60332-1 CZ ROHS (EXP)</t>
  </si>
  <si>
    <t>CABO TRANSMISSAO DE DADOS MULTILAN U/UTP 24AWGX4P CAT.5E CMR AM ROHS</t>
  </si>
  <si>
    <t>DATA CABLE MULTILAN U/UTP 24AWGX4P CAT.5E CMR AM ROHS</t>
  </si>
  <si>
    <t>CABLE TRANSMISION DATOS MULTILAN U/UTP 24AWGX4P CAT.5E CMR AM ROHS</t>
  </si>
  <si>
    <t>CABO TRANSMISSAO DE DADOS MULTILAN U/UTP 24AWGX4P CAT.5E CM CZ RoHS</t>
  </si>
  <si>
    <t>DATA CABLE MULTILAN U/UTP 24AWGX4P CAT.5E CM CZ RoHS</t>
  </si>
  <si>
    <t>CABLE TRANSMISION DATOS MULTILAN U/UTP 24AWGX4P CAT.5E CM CZ RoHS</t>
  </si>
  <si>
    <t>CABO TRANSMISSAO DE DADOS MULTILAN U/UTP 24AWGX4P CAT.5E LSZH-1 VD</t>
  </si>
  <si>
    <t>DATA CABLE MULTILAN U/UTP 24AWGX4P CAT.5E LSZH-1 VD</t>
  </si>
  <si>
    <t>CABLE TRANSMISION DATOS MULTILAN U/UTP 24AWGX4P CAT.5E LSZH-1 VD</t>
  </si>
  <si>
    <t>CABO TRANSMISSAO DE DADOS MULTILAN U/UTP 24AWGX4P CAT.5E CM AZ RoHS</t>
  </si>
  <si>
    <t>DATA CABLE MULTILAN U/UTP 24AWGX4P CAT.5E CM AZ RoHS</t>
  </si>
  <si>
    <t>CABLE TRANSMISION DATOS MULTILAN U/UTP 24AWGX4P CAT.5E CM AZ RoHS</t>
  </si>
  <si>
    <t>CABO TRANSMISSAO DE DADOS MULTILAN U/UTP 24AWGX4P CAT.5E CM AM ROHS</t>
  </si>
  <si>
    <t>DATA CABLE MULTILAN U/UTP 24AWGX4P CAT.5E CM AM ROHS</t>
  </si>
  <si>
    <t>CABLE TRANSMISION DATOS MULTILAN U/UTP 24AWGX4P CAT.5E CM AM ROHS</t>
  </si>
  <si>
    <t>CABO TRANSMISSAO DE DADOS MULTILAN U/UTP 24AWGX4P CAT.5E CMX OUTDOOR (1640M)</t>
  </si>
  <si>
    <t>DATA CABLE MULTILAN U/UTP 24AWGX4P CAT.5E CMX OUTDOOR (1640M)</t>
  </si>
  <si>
    <t>CABLE TRANSMISION DATOS MULTILAN U/UTP 24AWGX4P CAT.5E CMX OUTDOOR (1640M)</t>
  </si>
  <si>
    <t>ET01876</t>
  </si>
  <si>
    <t>a0A6100000blnjE</t>
  </si>
  <si>
    <t>CABO TRANSMISSAO DE DADOS MULTILAN U/UTP 24AWGX4P CAT.5E CMX PR ROHS</t>
  </si>
  <si>
    <t>DATA CABLE MULTILAN U/UTP 24AWGX4P CAT.5E CMX PR ROHS</t>
  </si>
  <si>
    <t>CABLE TRANSMISION DATOS MULTILAN U/UTP 24AWGX4P CAT.5E CMX PR ROHS</t>
  </si>
  <si>
    <t>CABO TRANSMISSAO DE DADOS MULTILAN U/UTP 24AWGX4P CAT.5E LSZH-1 AZ</t>
  </si>
  <si>
    <t>DATA CABLE MULTILAN U/UTP 24AWGX4P CAT.5E LSZH-1 AZ</t>
  </si>
  <si>
    <t>CABLE TRANSMISION DATOS MULTILAN U/UTP 24AWGX4P CAT.5E LSZH-1 AZ</t>
  </si>
  <si>
    <t>CABO TRANSMISSAO DE DADOS MULTILAN U/UTP 24AWGX4P CAT.5E CM VM RoHS</t>
  </si>
  <si>
    <t>DATA CABLE MULTILAN U/UTP 24AWGX4P CAT.5E CM VM RoHS</t>
  </si>
  <si>
    <t>CABLE TRANSMISION DATOS MULTILAN U/UTP 24AWGX4P CAT.5E CM VM RoHS</t>
  </si>
  <si>
    <t>CABO TRANSMISSAO DE DADOS SOHOPLUS U/UTP CAT.5E 24AWGX4P CMX AZ CL</t>
  </si>
  <si>
    <t>DATA CABLE SOHOPLUS U/UTP CAT.5E 24AWGX4P CMX AZ CLARO ROHS</t>
  </si>
  <si>
    <t>CABLE TRANSMISION DATOS SOHOPLUS U/UTP 24AWGX4P CAT.5E CMX AZ RoHS</t>
  </si>
  <si>
    <t>CABO TRANSMISSAO DE DADOS SOHOPLUS U/UTP CAT.5E 24AWGX4P CMX PR ROHS</t>
  </si>
  <si>
    <t>DATA CABLE SOHOPLUS U/UTP CAT.5E 24AWGX4P CMX PR ROHS</t>
  </si>
  <si>
    <t>CABLE TRANSMISION DATOS CABLE SOHOPLUS U/UTP CAT.5E 24AWGX4P CMX PR ROHS</t>
  </si>
  <si>
    <t>CABO TRANSMISSAO DE DADOS SOHOPLUS U/UTP CAT.5E 24AWGX4P CMX BR ROHS</t>
  </si>
  <si>
    <t>DATA CABLE SOHOPLUS U/UTP CAT.5E 24AWGX4P CMX BR ROHS</t>
  </si>
  <si>
    <t>CABLE TRANSMISION DATOS SOHOPLUS U/UTP CAT.5E 24AWGX4P CMX BR ROHS</t>
  </si>
  <si>
    <t>CABO TRANSMISSAO DE DADOS SOHOPLUS U/UTP CAT.5E 24AWGX4P CMX CZ ROHS</t>
  </si>
  <si>
    <t>DATA CABLE SOHOPLUS U/UTP CAT.5E 24AWGX4P CMX CZ ROHS</t>
  </si>
  <si>
    <t>CABLE TRANSMISION DATOS SOHOPLUS U/UTP CAT.5E 24AWGX4P CMX CZ ROHS</t>
  </si>
  <si>
    <t>CABO TRANSMISSAO DE DADOS MULTILAN FLEX U/UTP 24AWG(7F)X4P CAT.5E AZ</t>
  </si>
  <si>
    <t>DATA CABLE MULTILAN FLEX U/UTP 24AWG(7F)X4P CAT.5E AZ</t>
  </si>
  <si>
    <t>CABLE TRANSMISION DATOS MULTILAN FLEX U/UTP 24AWG(7F)X4P CAT.5E AZ</t>
  </si>
  <si>
    <t>CABO TRANSMISSAO DE DADOS MULTILAN FLEX U/UTP 24AWG(7F)X4P CAT.5E CZ</t>
  </si>
  <si>
    <t>DATA CABLE MULTILAN FLEX U/UTP 24AWG(7F)X4P CAT.5E CZ</t>
  </si>
  <si>
    <t>CABLE TRANSMISION DATOS MULTILAN FLEX U/UTP 24AWG(7F)X4P CAT.5E CZ</t>
  </si>
  <si>
    <t>CABO TRANSMISSAO DE DADOS MULTILAN FLEX U/UTP 24AWG(7F)X4P CAT.5E AM</t>
  </si>
  <si>
    <t>DATA CABLE MULTILAN FLEX U/UTP 24AWG(7F)X4P CAT.5E AM</t>
  </si>
  <si>
    <t>CABLE TRANSMISION DATOS MULTILAN FLEX U/UTP 24AWG(7F)X4P CAT.5E AM</t>
  </si>
  <si>
    <t>CABO TRANSMISSAO DE DADOS MULTILAN FLEX U/UTP 24AWG(7F)X4P CAT.5E PR</t>
  </si>
  <si>
    <t>DATA CABLE MULTILAN FLEX U/UTP 24AWG(7F)X4P CAT.5E PR</t>
  </si>
  <si>
    <t>CABLE TRANSMISION DATOS MULTILAN FLEX U/UTP 24AWG(7F)X4P CAT.5E PR</t>
  </si>
  <si>
    <t>CABO TRANSMISSAO DE DADOS MULTILAN U/UTP 24AWGX4P CAT.5E CMX OUTDOOR (305M)</t>
  </si>
  <si>
    <t>DATA CABLE MULTILAN U/UTP 24AWGX4P CAT.5E CMX OUTDOOR (305M)</t>
  </si>
  <si>
    <t>CABLE TRANSMISION DATOS MULTILAN U/UTP 24AWGX4P CAT.5E CMX OUTDOOR (305M)</t>
  </si>
  <si>
    <t>CABO TRANSMISSAO DE DADOS SOHOPLUS FLEX U/UTP CAT 5E 24AWG(7F) X4P CMX -AZ ROHS</t>
  </si>
  <si>
    <t>CORD CABLE SOHOPLUS FLEX U/UTP 24AWG(7)X4P LIGHT BLUE ROHS</t>
  </si>
  <si>
    <t>CABLE TRANSMISION DATOS SOHOPLUS FLEX U/UTP CAT 5E 24AWG(7F) X4P CMX - AZ ROHS</t>
  </si>
  <si>
    <t>CABO TRANSMISSAO DE DADOS SOHOPLUS U/UTP CAT.5E 24AWGX4P CMX - PR ROHS (2060M)</t>
  </si>
  <si>
    <t>DATA CABLE SOHOPLUS U/UTP CAT.5E 24AWGX4P CMX - PR ROHS (2060M)</t>
  </si>
  <si>
    <t>CABLE TRANSMISION DATOS SOHOPLUS U/UTP CAT.5E 24AWGX4P CMX - PR ROHS (2060M)</t>
  </si>
  <si>
    <t>CABO TRANSMISSAO DE DADOS SOHOPLUS U/UTP CAT.5E 24AWGX4P CMX - AZ ROHS (2060M)</t>
  </si>
  <si>
    <t>DATA CABLE SOHOPLUS U/UTP CAT.5E 24AWGX4P CMX - AZ ROHS (2060M)</t>
  </si>
  <si>
    <t>CABLE TRANSMISION DATOS SOHOPLUS U/UTP CAT.5E 24AWGX4P CMX - AZ ROHS (2060M)</t>
  </si>
  <si>
    <t>CABO TRANSMISSAO DE DADOS SOHOPLUS U/UTP CAT.5E 24AWGX4P IEC 60332-1 - AZ ROHS</t>
  </si>
  <si>
    <t>DATA CABLE SOHOPLUS U/UTP CAT.5E 24AWGX4P IEC 60332-1 - AZ ROHS</t>
  </si>
  <si>
    <t>CABLE TRANSMISION DATOS SOHOPLUS U/UTP CAT.5E 24AWGX4P IEC 60332-1 - AZ ROHS</t>
  </si>
  <si>
    <t>ET02050</t>
  </si>
  <si>
    <t>a0A6100000blnkY</t>
  </si>
  <si>
    <t>CABO TRANSMISSAO DE DADOS SOHOPLUS U/UTP CAT.5E 24AWGX4P IEC 60332-1 - CZ ROHS</t>
  </si>
  <si>
    <t>DATA CABLE SOHOPLUS U/UTP CAT.5E 24AWGX4P IEC 60332-1 - CZ ROHS</t>
  </si>
  <si>
    <t>CABLE TRANSMISION DATOS SOHOPLUS U/UTP CAT.5E 24AWGX4P IEC 60332-1 - CZ ROHS</t>
  </si>
  <si>
    <t>CABO TRANSMISSAO DE DADOS SOHOPLUS U/UTP CAT.5E 24AWGX4P IEC 60332-1 - BR ROHS</t>
  </si>
  <si>
    <t>DATA CABLE SOHOPLUS U/UTP CAT.5E 24AWGX4P IEC 60332-1 - BR ROHS</t>
  </si>
  <si>
    <t>CABLE TRANSMISION DATOS SOHOPLUS U/UTP CAT.5E 24AWGX4P IEC 60332-1 - BR ROHS</t>
  </si>
  <si>
    <t>CABO TRANSMISSAO DE DADOS SOHOPLUS U/UTP CAT.5E 24AWGX4P IEC 60332-1 - PR ROHS</t>
  </si>
  <si>
    <t>DATA CABLE SOHOPLUS U/UTP CAT.5E 24AWGX4P IEC 60332-1 - PR ROHS</t>
  </si>
  <si>
    <t>CABLE TRANSMISION DATOS SOHOPLUS U/UTP CAT.5E 24AWGX4P IEC 60332-1 - PR ROHS</t>
  </si>
  <si>
    <t>CABO TRANSMISSAO DE DADOS SOHOPLUS U/UTP CAT.5E 24AWGX4P CMX - BR ROHS (2060M)</t>
  </si>
  <si>
    <t>DATA CABLE SOHOPLUS U/UTP CAT.5E 24AWGX4P CMX - BR ROHS (2060M)</t>
  </si>
  <si>
    <t>CABLE TRANSMISION DATOS SOHOPLUS U/UTP CAT.5E 24AWGX4P CMX - BR ROHS (2060M)</t>
  </si>
  <si>
    <t>CABO TRANSMISSAO DE DADOS SOHOPLUS U/UTP CAT.5E 24AWGX4P CMX - CZ ROHS (2060M)</t>
  </si>
  <si>
    <t>DATA CABLE SOHOPLUS U/UTP CAT.5E 24AWGX4P CMX - CZ ROHS (2060M)</t>
  </si>
  <si>
    <t>CABLE TRANSMISION DATOS SOHOPLUS U/UTP CAT.5E 24AWGX4P CMX - CZ ROHS (2060M)</t>
  </si>
  <si>
    <t>CABO TRANSMISSAO DE DADOS MULTILAN U/UTP 24AWGX4P CAT.5E CM BR ROHS</t>
  </si>
  <si>
    <t>DATA CABLE MULTILAN U/UTP 24AWGX4P CAT.5E CM BR ROHS</t>
  </si>
  <si>
    <t>CABLE TRANSMISION DATOS MULTILAN U/UTP 24AWGX4P CAT.5E CM BR ROHS</t>
  </si>
  <si>
    <t>DATA CABLE SOHOPLUS U/UTP CAT.5E 24AWGX4P CMX BR ROHS 100M</t>
  </si>
  <si>
    <t>CABLE TRANSMISION DATOS SOHOPLUS U/UTP CAT.5E 24AWGX4P CMX BR ROHS 100M</t>
  </si>
  <si>
    <t>CABO TRANSMISSAO DE DADOS MULTILAN U/UTP 24AWGX2P CAT.5e BR</t>
  </si>
  <si>
    <t>DATA CABLE MULTILAN U/UTP 24AWGX2P CAT.5e BR</t>
  </si>
  <si>
    <t>CABLE TRANSMISION DATOS MULTILAN U/UTP 24AWGX2P CAT.5e BR</t>
  </si>
  <si>
    <t>ET02160</t>
  </si>
  <si>
    <t>a0A6100000blnlf</t>
  </si>
  <si>
    <t>CABO TRANSMISSAO DE DADOS MULTILAN U/UTP 24AWGX4P CAT.5E CMX ROHS - PR (2060M)</t>
  </si>
  <si>
    <t>DATA CABLE MULTILAN U/UTP 24AWGX4P CAT.5E CMX ROHS - PR (2060M)</t>
  </si>
  <si>
    <t>CABLE TRANSMISION DATOS MULTILAN U/UTP 24AWGX4P CAT.5E CMX ROHS - PR (2060M)</t>
  </si>
  <si>
    <t>CABO TRANSMISSAO DE DADOS MULTILAN U/UTP 24AWGX4P CAT.5E CM ROHS - AZ (2060M)</t>
  </si>
  <si>
    <t>DATA CABLE MULTILAN U/UTP 24AWGX4P CAT.5E CM ROHS - AZ (2060M)</t>
  </si>
  <si>
    <t>CABLE TRANSMISION DATOS MULTILAN U/UTP 24AWGX4P CAT.5E CM ROHS - AZ (2060M)</t>
  </si>
  <si>
    <t>CABO TRANSMISSAO DE DADOS MULTILAN U/UTP 24AWGX4P CAT.5E CMX ROHS - AZ (2060M)</t>
  </si>
  <si>
    <t>DATA CABLE MULTILAN U/UTP 24AWGX4P CAT.5E CMX ROHS - AZ (2060M)</t>
  </si>
  <si>
    <t>CABLE TRANSMISION DATOS MULTILAN U/UTP 24AWGX4P CAT.5E CMX ROHS - AZ (2060M)</t>
  </si>
  <si>
    <t>CABO TRANSMISSAO DE DADOS MULTILAN U/UTP 24AWGX4P CAT.5E CMX ROHS - BR (2060M)</t>
  </si>
  <si>
    <t>DATA CABLE MULTILAN U/UTP 24AWGX4P CAT.5E CMX ROHS - BR (2060M)</t>
  </si>
  <si>
    <t>CABLE TRANSMISION DATOS MULTILAN U/UTP 24AWGX4P CAT.5E CMX ROHS - BR (2060M)</t>
  </si>
  <si>
    <t>CABO TRANSMISSAO DE DADOS MULTILAN U/UTP 24AWGX4P CAT.5E CMX ROHS - CZ (2060M)</t>
  </si>
  <si>
    <t>DATA CABLE MULTILAN U/UTP 24AWGX4P CAT.5E CMX ROHS - CZ (2060M)</t>
  </si>
  <si>
    <t>CABLE TRANSMISION DATOS MULTILAN U/UTP 24AWGX4P CAT.5E CMX ROHS - CZ (2060M)</t>
  </si>
  <si>
    <t>CABO TRANSMISSAO DE DADOS MULTILAN U/UTP 24AWGX4P CAT.5E CM ROHS - VM (2060M)</t>
  </si>
  <si>
    <t>DATA CABLE MULTILAN U/UTP 24AWGX4P CAT.5E CM ROHS - VM (2060M)</t>
  </si>
  <si>
    <t>CABLE TRANSMISION DATOS MULTILAN U/UTP 24AWGX4P CAT.5E CM ROHS - VM (2060M)</t>
  </si>
  <si>
    <t>CABO TRANSMISSAO DE DADOS MULTILAN U/UTP 24AWGX4P CAT.5E LSZH CM VD</t>
  </si>
  <si>
    <t>DATA CABLE MULTILAN U/UTP 24AWGX4P CAT.5E LSZH CM VD</t>
  </si>
  <si>
    <t>CABLE TRANSMISION DATOS MULTILAN U/UTP 24AWGX4P CAT.5E LSZH CM VD</t>
  </si>
  <si>
    <t>CABO TRANSMISSAO DE DADOS MULTILAN U/UTP 24AWGX4P CAT.5E CM ROHS - CZ (2060M)</t>
  </si>
  <si>
    <t>DATA CABLE MULTILAN U/UTP 24AWGX4P CAT.5E CM ROHS - CZ (2060M)</t>
  </si>
  <si>
    <t>CABLE TRANSMISION DATOS MULTILAN U/UTP 24AWGX4P CAT.5E CM ROHS - CZ (2060M)</t>
  </si>
  <si>
    <t>CABO TRANSMISSAO DE DADOS MULTILAN U/UTP 24AWGX4P CAT.5E LSZH CM AZ</t>
  </si>
  <si>
    <t>DATA CABLE MULTILAN U/UTP 24AWGX4P CAT.5E LSZH CM AZ</t>
  </si>
  <si>
    <t>CABLE TRANSMISION DATOS MULTILAN U/UTP 24AWGX4P CAT.5E LSZH CM AZ</t>
  </si>
  <si>
    <t>CABO TRANSMISSAO DE DADOS MULTILAN U/UTP 24AWGX4P CAT.5E LSZH CM CZ</t>
  </si>
  <si>
    <t>DATA CABLE MULTILAN U/UTP 24AWGX4P CAT.5E LSZH CM CZ</t>
  </si>
  <si>
    <t>CABLE TRANSMISION DATOS MULTILAN U/UTP 24AWGX4P CAT.5E LSZH CM CZ</t>
  </si>
  <si>
    <t>CABO TRANSMISSAO DE DADOS SOHOPLUS U/UTP CAT.5E 24AWGX4P CMX AZ CL (23200099)</t>
  </si>
  <si>
    <t>DATA CABLE SOHOPLUS U/UTP CAT.5E 24AWGX4P CMX AZ CL (23200099)</t>
  </si>
  <si>
    <t>CABLE TRANSMISION DATOS SOHOPLUS U/UTP CAT.5E 24AWGX4P CMX AZ CL (23200099)</t>
  </si>
  <si>
    <t>ET02308</t>
  </si>
  <si>
    <t>a0A6100000blnnO</t>
  </si>
  <si>
    <t>CABO TRANSMISSAO DE DADOS MULTILAN FLEX U/UTP 24AWG(7F)X1P CAT.5e CM VD ROHS</t>
  </si>
  <si>
    <t>DATA CABLE MULTILAN FLEX U/UTP 24AWG(7F)X1P CAT.5e CM VD ROHS</t>
  </si>
  <si>
    <t>CABLE TRANSMISION DATOS MULTILAN FLEX U/UTP 24AWG(7F)X1P CAT.5e CM VD ROHS</t>
  </si>
  <si>
    <t>ET00874</t>
  </si>
  <si>
    <t>a0A6100000blnf4</t>
  </si>
  <si>
    <t>CABO TRANSMISSAO DE DADOS MULTILAN UR U/UTP 24AWGX4P CAT.5E CMX INDOOR/OUTDOOR (1500M)</t>
  </si>
  <si>
    <t>DATA CABLE  MULTILAN UR U/UTP 24AWGX4P CAT.5E CMX INDOOR/OUTDOOR (1500M)</t>
  </si>
  <si>
    <t>CABLE TRANSMISION DATOS MULTILAN UR U/UTP 24AWGX4P CAT.5E CMX INDOOR/OUTDOOR (1500M)</t>
  </si>
  <si>
    <t>ET02145</t>
  </si>
  <si>
    <t>a0A6100000blnlU</t>
  </si>
  <si>
    <t>CABO TRANSMISSAO DE DADOS MULTILAN U/UTP 24AWGX4P CAT.5E CMR CZ ROHS</t>
  </si>
  <si>
    <t>DATA CABLE MULTILAN U/UTP 24AWGX4P CAT.5E CMR CZ ROHS</t>
  </si>
  <si>
    <t>CABLE TRANSMISION DATOS MULTILAN U/UTP 24AWGX4P CAT.5E CMR CZ ROHS</t>
  </si>
  <si>
    <t>CABO TRANSMISSAO DE DADOS MULTILAN U/UTP 24AWGX2P CAT.5e AM CM (500M)</t>
  </si>
  <si>
    <t>DATA CABLE MULTILAN U/UTP 24AWGX2P CAT.5e AM CM (500M)</t>
  </si>
  <si>
    <t>CABLE TRANSMISION DATOS MULTILAN U/UTP 24AWGX2P CAT.5e AM CM (500M)</t>
  </si>
  <si>
    <t>CABO TRANSMISSAO DE DADOS SOHOPLUS U/UTP CAT.5E 24AWGX4P CMX PR ROHS 1000M</t>
  </si>
  <si>
    <t>DATA CABLE  SOHOPLUS U/UTP CAT.5E 24AWGX4P CMX PR ROHS 1000M</t>
  </si>
  <si>
    <t>CABLE TRANSMISION DATOS SOHOPLUS U/UTP CAT.5E 24AWGX4P CMX PR ROHS 1000M</t>
  </si>
  <si>
    <t>CABO TRANSMISSAO DE DADOS MULTILAN FLEX U/UTP 24AWG(7F)X4P CAT.5E CM AZ ROHS</t>
  </si>
  <si>
    <t>DATA CABLE MULTILAN FLEX U/UTP 24AWG(7F)X4P CAT.5E CM AZ ROHS</t>
  </si>
  <si>
    <t>CABLE TRANSMISION DATOS MULTILAN FLEX U/UTP 24AWG(7F)X4P CAT.5E CM AZ ROHS</t>
  </si>
  <si>
    <t>CABO TRANSMISSAO DE DADOS SOHOPLUS U/UTP CAT.5E 24AWGX4P CMX PR ROHS 100M</t>
  </si>
  <si>
    <t>DATA CABLE  SOHOPLUS U/UTP CAT.5E 24AWGX4P CMX PR ROHS 100M</t>
  </si>
  <si>
    <t>CABLE TRANSMISION DATOS SOHOPLUS U/UTP CAT.5E 24AWGX4P CMX PR ROHS 100M</t>
  </si>
  <si>
    <t>CABO TRANSMISSAO DE DADOS SOHOPLUS U/UTP CAT.5E 24AWGX4P CMX AZ ROHS 100M</t>
  </si>
  <si>
    <t>DATA CABLE  SOHOPLUS U/UTP CAT.5E 24AWGX4P CMX AZ ROHS 100M</t>
  </si>
  <si>
    <t>CABLE TRANSMISION DATOS SOHOPLUS U/UTP CAT.5E 24AWGX4P CMX AZ ROHS 100M</t>
  </si>
  <si>
    <t>CABO TRANSMISSAO DE DADOS SOHOPLUS U/UTP CAT.5E 24AWGX4P CMX CZ ROHS 100M</t>
  </si>
  <si>
    <t>DATA CABLE  SOHOPLUS U/UTP CAT.5E 24AWGX4P CMX CZ ROHS 100M</t>
  </si>
  <si>
    <t>CABLE TRANSMISION DATOS SOHOPLUS U/UTP CAT.5E 24AWGX4P CMX CZ ROHS 100M</t>
  </si>
  <si>
    <t>CABO TRANSMISSAO DE DADOS MULTILAN FLEX U/UTP 24AWG(7F)X4P CAT.5E LSZH BR</t>
  </si>
  <si>
    <t>DATA CABLE MULTILAN FLEX U/UTP 24AWG(7F)X4P CAT.5E LSZH BR</t>
  </si>
  <si>
    <t>CABLE TRANSMISION DATOS MULTILAN FLEX U/UTP 24AWG(7F)X4P CAT.5E LSZH BR</t>
  </si>
  <si>
    <t>ET02835</t>
  </si>
  <si>
    <t>a0A6100000blnto</t>
  </si>
  <si>
    <t>CABO TRANSMISSAO DE DADOS MULTILAN FLEX U/UTP 24AWG(7F)X1P CAT.5e CM AZ ROHS</t>
  </si>
  <si>
    <t>DATA CABLE MULTILAN FLEX U/UTP 24AWG(7F)X1P CAT.5e CM AZ ROHS</t>
  </si>
  <si>
    <t>CABLE TRANSMISION DATOS MULTILAN FLEX U/UTP 24AWG(7F)X1P CAT.5e CM AZ ROHS</t>
  </si>
  <si>
    <t>CABO TRANSMISSAO DE DADOS MULTILAN FLEX U/UTP 24AWG(7F)X2P CAT.5e CM AZ ROHS</t>
  </si>
  <si>
    <t>DATA CABLE MULTILAN FLEX U/UTP 24AWG(7F)X2P CAT.5e CM AZ ROHS</t>
  </si>
  <si>
    <t>CABLE TRANSMISION DATOS MULTILAN FLEX U/UTP 24AWG(7F)X2P CAT.5e CM AZ ROHS</t>
  </si>
  <si>
    <t>CABO TRANSMISSAO DE DADOS MULTILAN FLEX U/UTP 24AWG(7F)X4P CAT.5E CM CZ ROHS</t>
  </si>
  <si>
    <t>DATA CABLE MULTILAN FLEX U/UTP 24AWG(7F)X4P CAT.5E CM CZ ROHS</t>
  </si>
  <si>
    <t>CABLE TRANSMISION DATOS MULTILAN FLEX U/UTP 24AWG(7F)X4P CAT.5E CM CZ ROHS</t>
  </si>
  <si>
    <t>CABO TRANSMISSAO DE DADOS MULTILAN U/UTP 24AWGX4P CAT. 5E PE OUTDOOR BLACK SPOOL 305M</t>
  </si>
  <si>
    <t>DATA CABLE MULTILAN U/UTP CAT 5E 24AWGX4P PE OUTDOOR BLACK SPOOL (305M)</t>
  </si>
  <si>
    <t>CABLE TRANSMISION DATOS MULTILAN U/UTP 24AWGX4P CAT. 5E PE OUTDOOR BLACK SPOOL 305M</t>
  </si>
  <si>
    <t>ET02974</t>
  </si>
  <si>
    <t>a0A6100000blnvS</t>
  </si>
  <si>
    <t>CABO TRANSMISSAO DE DADOS MULTILAN U/UTP 24AWGX4P CAT. 5E CMR BR</t>
  </si>
  <si>
    <t>DATA CABLE MULTILAN U/UTP CAT 5E 24AWGX4P CMR WHI</t>
  </si>
  <si>
    <t>CABLE TRANSMISION DATOS MULTILAN U/UTP 24AWGX4P CAT. 5E CMR BR</t>
  </si>
  <si>
    <t>CABO TRANSMISSAO DE DADOS MULTILAN U/UTP 24AWGX4P CAT. 5E IEC 60332-1 BR ROHS (EXP)</t>
  </si>
  <si>
    <t>DATA CABLE MULTILAN U/UTP 24AWGX4P CAT. 5E IEC 60332-1 BR ROHS (EXP)</t>
  </si>
  <si>
    <t>CABLE TRANSMISION DATOS MULTILAN U/UTP 24AWGX4P CAT. 5E IEC 60332-1 BR ROHS (EXP)</t>
  </si>
  <si>
    <t>CABO TRANSMISSAO DE DADOS MULTILAN U/UTP 24AWGX4P CAT. 5E CMR ROHS - BR (2060M)</t>
  </si>
  <si>
    <t>DATA CABLE MULTILAN U/UTP 24AWGX4P CAT. 5E CMR ROHS - BR (2060M)</t>
  </si>
  <si>
    <t>CABLE TRANSMISION DATOS MULTILAN U/UTP 24AWGX4P CAT. 5E CMR ROHS - BR (2060M)</t>
  </si>
  <si>
    <t>CABO TRANSMISSAO DE DADOS MULTILAN FLEX F/UTP 26AWG(7F)X4P CAT.5E CZ</t>
  </si>
  <si>
    <t>DATA CABLE MULTILAN FLEX F/UTP 26AWG(7F)X4P CAT.5E CZ</t>
  </si>
  <si>
    <t>CABLE TRANSMISION DATOS MULTILAN FLEX F/UTP 26AWG(7F)X4P CAT.5E CZ</t>
  </si>
  <si>
    <t>ET01275</t>
  </si>
  <si>
    <t>a0A6100000blnff</t>
  </si>
  <si>
    <t>CABO TRANSMISSAO DE DADOS MULTILAN F/UTP 24AWGX4P CAT.5E CM AZ (1500M)</t>
  </si>
  <si>
    <t>DATA CABLE MULTILAN F/UTP 24AWGX4P CAT.5E CM AZ (1500M)</t>
  </si>
  <si>
    <t>CABLE TRANSMISION DATOS MULTILAN F/UTP 24AWGX4P CAT.5E CM AZ (1500M)</t>
  </si>
  <si>
    <t>ET01266</t>
  </si>
  <si>
    <t>a0A6100000blnfe</t>
  </si>
  <si>
    <t>CABO TRANSMISSAO DE DADOS MULTILAN F/UTP 24AWGX4P CAT.5E INDOOR/OUTDOOR CM DC (1000M)</t>
  </si>
  <si>
    <t>DATA CABLE MULTILAN F/UTP 24AWGX4P CAT.5E INDOOR/OUTDOOR CM DC (1000M)</t>
  </si>
  <si>
    <t>CABLE TRANSMISION DATOS MULTILAN F/UTP 24AWGX4P CAT.5E INDOOR/OUTDOOR CM DC (1000M)</t>
  </si>
  <si>
    <t>ET01318</t>
  </si>
  <si>
    <t>a0A6100000blnfj</t>
  </si>
  <si>
    <t>CABO TRANSMISSAO DE DADOS MULTILAN F/UTP 24AWGX4P CAT.5E CM AM (1500M)</t>
  </si>
  <si>
    <t>DATA CABLE MULTILAN F/UTP 24AWGX4P CAT.5E CM AM (1500M)</t>
  </si>
  <si>
    <t>CABLE TRANSMISION DATOS MULTILAN F/UTP 24AWGX4P CAT.5E CM AM (1500M)</t>
  </si>
  <si>
    <t>CABO TRANSMISSAO DE DADOS MULTILAN F/UTP 24AWGX4P CAT.5E CM LA (1500M)</t>
  </si>
  <si>
    <t>DATA CABLE MULTILAN F/UTP 24AWGX4P CAT.5E CM LA (1500M)</t>
  </si>
  <si>
    <t>CABLE TRANSMISION DATOS MULTILAN F/UTP 24AWGX4P CAT.5E CM LA (1500M)</t>
  </si>
  <si>
    <t>CABO TRANSMISSAO DE DADOS MULTILAN F/UTP 24AWGX4P CAT.5E LSZH-1 VD (1500M)</t>
  </si>
  <si>
    <t>DATA CABLE MULTILAN F/UTP 24AWGX4P CAT.5E LSZH-1 VD (1500M)</t>
  </si>
  <si>
    <t>CABLE TRANSMISION DATOS MULTILAN F/UTP 24AWGX4P CAT.5E LSZH-1 VD (1500M)</t>
  </si>
  <si>
    <t>CABO TRANSMISSAO DE DADOS MULTILAN FLEX F/UTP 26AWG(7F)X4P CAT.5E AM</t>
  </si>
  <si>
    <t>DATA CABLE MULTILAN FLEX F/UTP 26AWG(7F)X4P CAT.5E AM</t>
  </si>
  <si>
    <t>CABLE TRANSMISION DATOS MULTILAN FLEX F/UTP 26AWG(7F)X4P CAT.5E AM</t>
  </si>
  <si>
    <t>CABO TRANSMISSAO DE DADOS MULTILAN F/UTP CM 24AWGX4P CAT.5E CMX DC OUTDOOR (1000M)</t>
  </si>
  <si>
    <t>DATA CABLE MULTILAN F/UTP CM 24AWGX4P CAT.5E CMX DC OUTDOOR (1000M)</t>
  </si>
  <si>
    <t>CABLE TRANSMISION DATOS MULTILAN F/UTP CM 24AWGX4P CAT.5E CMX DC OUTDOOR (1000M)</t>
  </si>
  <si>
    <t>ET01543</t>
  </si>
  <si>
    <t>a0A6100000blngG</t>
  </si>
  <si>
    <t>CABO TRANSMISSAO DE DADOS MULTILAN F/UTP 24AWGX4P CAT.5E CM CZ (1500M)</t>
  </si>
  <si>
    <t>DATA CABLE MULTILAN F/UTP 24AWGX4P CAT.5E CM CZ (1500M)</t>
  </si>
  <si>
    <t>CABLE TRANSMISION DATOS MULTILAN F/UTP 24AWGX4P CAT.5E CM CZ (1500M)</t>
  </si>
  <si>
    <t>CABO PARA TRANSMISSAO DE DADOS MULTILAN CAT.5e INDUSTRIAL EXTRA-FLEX SF/UTP 26AWG(7F)X4P CMX PR SPOOL (1000M)</t>
  </si>
  <si>
    <t>DATA CABLE MULTILAN CAT.5e INDUSTRIAL EXTRA-FLEX SF/UTP 26AWG(7F)X4P CMX PR SPOOL (1000M)</t>
  </si>
  <si>
    <t>CABLE PARA TRANSMISSION DE DATOS MULTILAN CAT.5e INDUSTRIAL EXTRA-FLEX SF/UTP 26AWG(7F)X4P CMX PR SPOOL (1000M)</t>
  </si>
  <si>
    <t>ET01676</t>
  </si>
  <si>
    <t>a0A6100000blnh4</t>
  </si>
  <si>
    <t>CABO PARA TRANSMISSAO DE DADOS MULTILAN CAT.5e INDUSTRIAL F/UTP 24AWGX4P CM PR (DC-PVC105) SPOOL (1000M)</t>
  </si>
  <si>
    <t>DATA CABLE MULTILAN CAT.5e INDUSTRIAL F/UTP 24AWGX4P CM PR (DC-PVC105) SPOOL (1000M)</t>
  </si>
  <si>
    <t>CABO PARA TRANSMISION DE DATOS MULTILAN CAT.5e INDUSTRIAL F/UTP 24AWGX4P CM PR (DC-PVC105) SPOOL (1000M)</t>
  </si>
  <si>
    <t>ET01700</t>
  </si>
  <si>
    <t>a0A6100000blnhL</t>
  </si>
  <si>
    <t>CABO TRANSMISSAO DE DADOS MULTILAN FLEX F/UTP  26AWG(7F)X4P CAT.5E BR CMR</t>
  </si>
  <si>
    <t>DATA CABLE MULTILAN FLEX F/UTP  26AWG(7F)X4P CAT.5E BR CMR</t>
  </si>
  <si>
    <t>CABLE TRANSMISION DATOS MULTILAN FLEX F/UTP  26AWG(7F)X4P CAT.5E BR CMR</t>
  </si>
  <si>
    <t>CABO TRANSMISSAO DE DADOS MULTILAN F/UTP 24AWGX4P CAT.5E CMX OUTDOOR (1500M)</t>
  </si>
  <si>
    <t>DATA CABLE MULTILAN F/UTP 24AWGX4P CAT.5E CMX OUTDOOR (1500M)</t>
  </si>
  <si>
    <t>CABLE TRANSMISION DATOS MULTILAN F/UTP 24AWGX4P CAT.5E CMX OUTDOOR (1500M)</t>
  </si>
  <si>
    <t>ET01877</t>
  </si>
  <si>
    <t>a0A6100000blnjF</t>
  </si>
  <si>
    <t>CABO TRANSMISSAO DE DADOS MULTILAN F/UTP CAT.5E 24AWGX4P CM AZ (305M)</t>
  </si>
  <si>
    <t>DATA CABLE MULTILAN F/UTP CAT.5E 24AWGX4P CM AZ (305M)</t>
  </si>
  <si>
    <t>CABLE TRANSMISION DATOS MULTILAN F/UTP CAT.5E 24AWGX4P CM AZ (305M)</t>
  </si>
  <si>
    <t>CABO TRANSMISSAO DE DADOS MULTILAN F/UTP 24AWGX4P CAT.5E CMX OUTDOOR (1000M)</t>
  </si>
  <si>
    <t>DATA CABLE MULTILAN F/UTP 24AWGX4P CAT.5E CMX OUTDOOR (1000M)</t>
  </si>
  <si>
    <t>CABLE TRANSMISION DATOS MULTILAN F/UTP 24AWGX4P CAT.5E CMX OUTDOOR (1000M)</t>
  </si>
  <si>
    <t>CABO TRANSMISSAO DE DADOS MULTILAN F/UTP 24AWGX4P CAT.5E CMR AZ (1500M)</t>
  </si>
  <si>
    <t>DATA CABLE MULTILAN F/UTP 24AWGX4P CAT.5E CMR AZ (1500M)</t>
  </si>
  <si>
    <t>CABLE TRANSMISION DATOS MULTILAN F/UTP 24AWGX4P CAT.5E CMR AZ (1500M)</t>
  </si>
  <si>
    <t>CABO TRANSMISSAO DE DADOS MULTILAN F/UTP 24AWGX4P CAT.5E LSZH AZ (1500M)</t>
  </si>
  <si>
    <t>DATA CABLE MULTILAN F/UTP 24AWGX4P CAT.5E LSZH AZ (1500M)</t>
  </si>
  <si>
    <t>CABLE TRANSMISION DATOS MULTILAN F/UTP 24AWGX4P CAT.5E LSZH AZ (1500M)</t>
  </si>
  <si>
    <t>CABO TRANSMISSAO DE DADOS MULTILAN UR F/UTP 24AWGX4P CAT.5E CMX INDOOR/OUTDOOR (1500M)</t>
  </si>
  <si>
    <t>DATA CABLE  MULTILAN UR F/UTP 24AWGX4P CAT.5E CMX INDOOR/OUTDOOR (1500M)</t>
  </si>
  <si>
    <t>CABLE TRANSMISION DATOS MULTILAN UR F/UTP 24AWGX4P CAT.5E CMX INDOOR/OUTDOOR (1500M)</t>
  </si>
  <si>
    <t>ET01942</t>
  </si>
  <si>
    <t>a0A6100000blnjs</t>
  </si>
  <si>
    <t>CABO TRANSMISSAO DE DADOS MULTILAN F/UTP 24AWGX4P CAT.5E LSZH CZ (305M)</t>
  </si>
  <si>
    <t>DATA CABLE MULTILAN F/UTP 24AWGX4P CAT.5E LSZH CZ (305M)</t>
  </si>
  <si>
    <t>CABLE TRANSMISION DATOS MULTILAN F/UTP 24AWGX4P CAT.5E LSZH CZ (305M)</t>
  </si>
  <si>
    <t>CABO TRANSMISSAO DE DADOS MULTILAN F/UTP 24AWGX4P CAT.5E CM BR (1500M)</t>
  </si>
  <si>
    <t>DATA CABLE MULTILAN F/UTP 24AWGX4P CAT.5E CM BR (1500M)</t>
  </si>
  <si>
    <t>CABLE TRANSMISION DATOS MULTILAN F/UTP 24AWGX4P CAT.5E CM BR (1500M)</t>
  </si>
  <si>
    <t>CABO TRANSMISSAO DE DADOS MULTILAN F/UTP 24AWGX4P CAT.5E INDOOR/OUTDOOR CM DC (305M)</t>
  </si>
  <si>
    <t>DATA CABLE MULTILAN F/UTP 24AWGX4P CAT.5E INDOOR/OUTDOOR CM DC (305M)</t>
  </si>
  <si>
    <t>CABLE TRANSMISION DATOS MULTILAN F/UTP 24AWGX4P CAT.5E INDOOR/OUTDOOR CM DC</t>
  </si>
  <si>
    <t>CABO TRANSMISSAO DE DADOS MULTILAN F/UTP 24AWGX4P CAT.5E CM VD (1500M)</t>
  </si>
  <si>
    <t>DATA CABLE MULTILAN F/UTP 24AWGX4P CAT.5E CM VD (1500M)</t>
  </si>
  <si>
    <t>CABLE TRANSMISION DATOS MULTILAN F/UTP 24AWGX4P CAT.5E CM VD (1500M)</t>
  </si>
  <si>
    <t>CABO TRANSMISSAO DE DADOS  MULTILAN F/UTP 24AWGX4P CAT.5E CM PR (1500M)</t>
  </si>
  <si>
    <t>DATA CABLE  MULTILAN F/UTP 24AWGX4P CAT.5E CM PR (1500M)</t>
  </si>
  <si>
    <t>CABLE TRANSMISION DATOS  MULTILAN F/UTP 24AWGX4P CAT.5E CM PR (1500M)</t>
  </si>
  <si>
    <t>CABO TRANSMISSAO DE DADOS MULTILAN F/UTP FLEX ETHERNET INDUSTRIAL 26AWG(7F)X4P CAT.5E (DC-TPU) PR</t>
  </si>
  <si>
    <t>DATA CABLE  MULTILAN F/UTP FLEX ETHERNET INDUSTRIAL 26AWG(7F)X4P CAT.5E (DC-TPU) PR</t>
  </si>
  <si>
    <t>CABLE TRANSMISION DATOS MULTILAN F/UTP FLEX ETHERNET INDUSTRIAL 26AWG(7F)X4P CAT.5E (DC-TPU) PR</t>
  </si>
  <si>
    <t>ET03223</t>
  </si>
  <si>
    <t>a0A6100000blny4</t>
  </si>
  <si>
    <t>CABO TRANSMISSAO DE DADOS MULTILAN F/UTP 24AWGX4P CAT.5E CMX OUTDOOR (305M)</t>
  </si>
  <si>
    <t>DATA CABLE  MULTILAN F/UTP 24AWGX4P CAT.5E CMX OUTDOOR (305M)</t>
  </si>
  <si>
    <t>CABLE TRANSMISION DATOS MULTILAN F/UTP 24AWGX4P CAT.5E CMX OUTDOOR (305M)</t>
  </si>
  <si>
    <t>CABO TRANSMISSAO DE DADOS MULTILAN F/UTP 22AWGX4P SUN RES</t>
  </si>
  <si>
    <t>DATA CABLE  MULTILAN F/UTP 22AWGX4P SUN RES</t>
  </si>
  <si>
    <t>CABLE TRANSMISION DATOS MULTILAN F/UTP 22AWGX4P SUN RES</t>
  </si>
  <si>
    <t>ET03288</t>
  </si>
  <si>
    <t>a0A6100000blnyx</t>
  </si>
  <si>
    <t>CABO TRANSMISSAO DE DADOS GIGALAN F/UTP 23AWGX4P CAT.6 VD LSZH (1000M)</t>
  </si>
  <si>
    <t>DATA CABLE GIGALAN F/UTP 23AWGX4P CAT.6 VD LSZH (1000M)</t>
  </si>
  <si>
    <t>CABLE TRANSMISION DATOS GIGALAN F/UTP 23AWGX4P CAT.6 VD LSZH (1000M)</t>
  </si>
  <si>
    <t>ET02197</t>
  </si>
  <si>
    <t>a0A6100000blnmB</t>
  </si>
  <si>
    <t>CABO TRANSMISSAO DE DADOS GIGALAN F/UTP 23AWGX4P CAT.6 CM VM (1000M)</t>
  </si>
  <si>
    <t>DATA CABLE GIGALAN F/UTP 23AWGX4P CAT.6 CM VM (1000M)</t>
  </si>
  <si>
    <t>CABLE TRANSMISION DATOS GIGALAN F/UTP 23AWGX4P CAT.6 CM VM (1000M)</t>
  </si>
  <si>
    <t>ET01558</t>
  </si>
  <si>
    <t>a0A6100000blngJ</t>
  </si>
  <si>
    <t>CABO TRANSMISSAO DE DADOS GIGALAN FLEX F/UTP 26AWG(7F)X4P CAT.6 CM CZ</t>
  </si>
  <si>
    <t>DATA CABLE GIGALAN FLEX F/UTP 26AWG(7F)X4P CAT.6 CM CZ</t>
  </si>
  <si>
    <t>CABLE TRANSMISION DATOS GIGALAN FLEX F/UTP 26AWG(7F)X4P CAT.6 CM CZ</t>
  </si>
  <si>
    <t>ET01596</t>
  </si>
  <si>
    <t>a0A6100000blngV</t>
  </si>
  <si>
    <t>CABO TRANSMISSAO DE DADOS GIGALAN FLEX F/UTP ETHERNET INDUSTRIAL 26AWG(7F)X4P CAT.6 (DC-TPU LSZH) PR (1000M)</t>
  </si>
  <si>
    <t>DATA CABLE GIGALAN FLEX F/UTP ETHERNET INDUSTRIAL 26AWG(7F)X4P CAT.6 (DC-TPU LSZH) PR (1000M)</t>
  </si>
  <si>
    <t>CABLE TRANSMISION DATOS GIGALAN FLEX F/UTP ETHERNET INDUSTRIAL 26AWG(7F)X4P CAT.6 (DC-TPU LSZH) PR (1000M)</t>
  </si>
  <si>
    <t>ET01673</t>
  </si>
  <si>
    <t>a0A6100000blnh1</t>
  </si>
  <si>
    <t>CABO TRANSMISSAO DE DADOS GIGALAN F/UTP 23AWGX4P CAT.6 CM PR (1500M)</t>
  </si>
  <si>
    <t>DATA CABLE GIGALAN F/UTP 23AWGX4P CAT.6 CM PR (1500M)</t>
  </si>
  <si>
    <t>CABLE TRANSMISION DATOS GIGALAN F/UTP 23AWGX4P CAT.6 CM PR (1500M)</t>
  </si>
  <si>
    <t>CABO TRANSMISSAO DE DADOS GIGALAN F/UTP 23AWGX4P CAT.6 INDOOR/OUTDOOR CM DC (1000M)</t>
  </si>
  <si>
    <t>DATA CABLE GIGALAN F/UTP 23AWGX4P CAT.6 INDOOR/OUTDOOR CM DC (1000M)</t>
  </si>
  <si>
    <t>CABLE TRANSMISION DATOS GIGALAN F/UTP 23AWGX4P CAT.6 INDOOR/OUTDOOR CM DC (1000M)</t>
  </si>
  <si>
    <t>ET01649</t>
  </si>
  <si>
    <t>a0A6100000blngp</t>
  </si>
  <si>
    <t>CABO PARA TRANSMISSAO DE DADOS GIGALAN CAT.6 INDUSTRIAL F/UTP 23AWGX4P CM PR (DC-PVC105) SPOOL (1000M)</t>
  </si>
  <si>
    <t>DATA CABLE GIGALAN CAT.6 INDUSTRIAL F/UTP 23AWGX4P CM PR (DC-PVC105) SPOOL (1000M)</t>
  </si>
  <si>
    <t>CABLE PARA TRANSMISION DE DATOS GIGALAN CAT.6 INDUSTRIAL F/UTP 23AWGX4P CM PR (DC-PVC105) SPOOL (1000M)</t>
  </si>
  <si>
    <t>ET01674</t>
  </si>
  <si>
    <t>a0A6100000blnh2</t>
  </si>
  <si>
    <t>CABO TRANSMISSAO DE DADOS GIGALAN FLEX F/UTP 26AWG(7F)X4P CAT.6 CMR BR</t>
  </si>
  <si>
    <t>DATA CABLE GIGALAN FLEX F/UTP 26AWG(7F)X4P CAT.6 CMR BR</t>
  </si>
  <si>
    <t>CABLE TRANSMISION DATOS GIGALAN FLEX F/UTP 26AWG(7F)X4P CAT.6 CMR BR</t>
  </si>
  <si>
    <t>CABO TRANSMISSAO DE DADOS GIGALAN FLEX F/UTP 26AWG(7F)X4P CAT.6 AM ROHS LSZH-1 (EXP)</t>
  </si>
  <si>
    <t>DATA CABLE GIGALAN FLEX F/UTP 26AWG(7F)X4P CAT.6 AM ROHS LSZH-1 (EXP)</t>
  </si>
  <si>
    <t>CABLE TRANSMISION DATOS GIGALAN FLEX F/UTP 26AWG(7F)X4P CAT.6 AM ROHS LSZH-1 (EXP)</t>
  </si>
  <si>
    <t>CABO TRANSMISSAO DE DADOS GIGALAN FLEX F/UTP 26AWG(7F)X4P CAT.6 AZ ROHS LSZH-1 (EXP)</t>
  </si>
  <si>
    <t>DATA CABLE GIGALAN FLEX F/UTP 26AWG(7F)X4P CAT.6 AZ ROHS LSZH-1 (EXP)</t>
  </si>
  <si>
    <t>CABLE TRANSMISION DATOS GIGALAN FLEX F/UTP 26AWG(7F)X4P CAT.6 AZ ROHS LSZH-1 (EXP)</t>
  </si>
  <si>
    <t>CABO TRANSMISSAO DE DADOS GIGALAN F/UTP CAT.6 23AWGX4P AZ  ROHS LSZH-1 (305M)</t>
  </si>
  <si>
    <t>DATA CABLE GIGALAN F/UTP CAT.6 23AWGX4P AZ  ROHS LSZH-1 (305M)</t>
  </si>
  <si>
    <t>CABLE TRANSMISION DATOS GIGALAN F/UTP CAT.6 23AWGX4P AZ  ROHS LSZH-1 (305M)</t>
  </si>
  <si>
    <t>ET03714</t>
  </si>
  <si>
    <t>a0A6100001IgG7R</t>
  </si>
  <si>
    <t>CABO TRANSMISSAO DE DADOS GIGALAN F/UTP CAT.6 23AWGX4P VD ROHS LSZH-1 (1000M)</t>
  </si>
  <si>
    <t>DATA CABLE GIGALAN F/UTP CAT.6 23AWGX4P VD ROHS LSZH-1 (1000M)</t>
  </si>
  <si>
    <t>CABLE TRANSMISION DATOS GIGALAN F/UTP CAT.6 23AWGX4P VD ROHS LSZH-1 (1000M)</t>
  </si>
  <si>
    <t>CABO TRANSMISSAO DE DADOS GIGALAN CAT.6 F/UTP CM AZ (1000M)</t>
  </si>
  <si>
    <t>DATA CABLE GIGALAN CAT.6 F/UTP CM AZ (1000M)</t>
  </si>
  <si>
    <t>CABLE TRANSMISION DATOS GIGALAN CAT.6 F/UTP CM AZ (1000M)</t>
  </si>
  <si>
    <t>CABO TRANSMISSAO DE DADOS GIGALAN CAT.6 F/UTP BR CM BR (1000M)</t>
  </si>
  <si>
    <t>DATA CABLE GIGALAN CAT.6 F/UTP BR CM BR (1000M)</t>
  </si>
  <si>
    <t>CABLE TRANSMISION DATOS GIGALAN CAT.6 F/UTP BR CM BR (1000M)</t>
  </si>
  <si>
    <t>CABO TRANSMISSAO DE DADOS GIGALAN F/UTP 23AWGX4P CAT.6 CM VM (305M)</t>
  </si>
  <si>
    <t>DATA CABLE GIGALAN F/UTP 23AWGX4P CAT.6 CM VM (305M)</t>
  </si>
  <si>
    <t>CABLE TRANSMISION DATOS GIGALAN F/UTP 23AWGX4P CAT.6 CM VM (305M)</t>
  </si>
  <si>
    <t>CABO TRANSMISSAO DE DADOS GIGALAN FLEX F/UTP 26AWG(7F)X4P CAT.6 CM BR</t>
  </si>
  <si>
    <t>DATA CABLE GIGALAN FLEX F/UTP 26AWG(7F)X4P CAT.6 CM BR</t>
  </si>
  <si>
    <t>CABLE TRANSMISION DATOS GIGALAN FLEX F/UTP 26AWG(7F)X4P CAT.6 CM BR</t>
  </si>
  <si>
    <t>CABO TRANSMISSAO DE DADOS GIGALAN F/UTP 23AWGX4P CAT.6 CM AM (1000M)</t>
  </si>
  <si>
    <t>DATA CABLE GIGALAN F/UTP 23AWGX4P CAT.6 CM AM (1000M)</t>
  </si>
  <si>
    <t>CABLE TRANSMISION DATOS GIGALAN F/UTP 23AWGX4P CAT.6 CM AM (1000M)</t>
  </si>
  <si>
    <t>CABO TRANSMISSAO DE DADOS GIGALAN F/UTP 23AWGX4P CAT.6 CM VD (1000M)</t>
  </si>
  <si>
    <t>DATA CABLE GIGALAN F/UTP 23AWGX4P CAT.6 CM VD (1000M)</t>
  </si>
  <si>
    <t>CABLE TRANSMISION DATOS GIGALAN F/UTP 23AWGX4P CAT.6 CM VD (1000M)</t>
  </si>
  <si>
    <t>CABO TRANSMISSAO DE DADOS GIGALAN FLEX F/UTP 26AWG(7F)X4P CAT.6 CM PR</t>
  </si>
  <si>
    <t>DATA CABLE GIGALAN FLEX F/UTP 26AWG(7F)X4P CAT.6 CM PR</t>
  </si>
  <si>
    <t>CABLE TRANSMISION DATOS GIGALAN FLEX F/UTP 26AWG(7F)X4P CAT.6 CM PR</t>
  </si>
  <si>
    <t>CABO TRANSMISSAO DE DADOS GIGALAN FLEX F/UTP 26AWG(7F)X4P CAT.6 CM AM</t>
  </si>
  <si>
    <t>DATA CABLE GIGALAN FLEX F/UTP 26AWG(7F)X4P CAT.6 CM AM</t>
  </si>
  <si>
    <t>CABLE TRANSMISION DATOS GIGALAN FLEX F/UTP 26AWG(7F)X4P CAT.6 CM AM</t>
  </si>
  <si>
    <t>CABO TRANSMISSAO DE DADOS GIGALAN F/UTP 23AWGX4P CAT.6 CM RS (1500M)</t>
  </si>
  <si>
    <t>DATA CABLE GIGALAN F/UTP 23AWGX4P CAT.6 CM RS (1500M)</t>
  </si>
  <si>
    <t>CABLE TRANSMISION DATOS GIGALAN F/UTP 23AWGX4P CAT.6 CM RS (1500M)</t>
  </si>
  <si>
    <t>CABO TRANSMISSAO DE DADOS GIGALAN CAT. 6 23AWGX4P F/UTP CM CZ (1000M)</t>
  </si>
  <si>
    <t>DATA CABLE  GIGALAN CAT. 6 23AWGX4P F/UTP CM CZ (1000M)</t>
  </si>
  <si>
    <t>CABLE PARA TRANSMISION DE DATOS GIGALAN CAT. 6 23AWGX4P F/UTP CM CZ (1000M)</t>
  </si>
  <si>
    <t>CABO TRANSMISSAO DE DADOS GIGALAN FLEX F/UTP 26AWG(7F)X4P CAT.6 CZ ROHS LSZH-1 (EXP)</t>
  </si>
  <si>
    <t>DATA CABLE GIGALAN FLEX F/UTP 26AWG(7F)X4P CAT.6 CZ ROHS LSZH-1 (EXP)</t>
  </si>
  <si>
    <t>CABLE TRANSMISION DATOS GIGALAN FLEX F/UTP 26AWG(7F)X4P CAT.6 CZ ROHS LSZH-1 (EXP)</t>
  </si>
  <si>
    <t>CABO TRANSMISSAO DE DADOS GIGALAN F/UTP 23AWGX4P CAT.6 CMR VM (1000M)</t>
  </si>
  <si>
    <t>DATA CABLE GIGALAN F/UTP 23AWGX4P CAT.6 CMR VM (1000M)</t>
  </si>
  <si>
    <t>CABLE TRANSMISION DATOS GIGALAN F/UTP 23AWGX4P CAT.6 CMR VM (1000M)</t>
  </si>
  <si>
    <t>CABO TRANSMISSAO DE DADOS GIGALAN FLEX F/UTP 26AWG(7F)X4P CAT.6 CZ ROHS LSZH</t>
  </si>
  <si>
    <t>DATA CABLE GIGALAN FLEX F/UTP 26AWG(7F)X4P CAT.6 CZ ROHS LSZH</t>
  </si>
  <si>
    <t>CABLE TRANSMISION DATOS GIGALAN FLEX F/UTP 26AWG(7F)X4P CAT.6 CZ ROHS LSZH</t>
  </si>
  <si>
    <t>CABO TRANSMISSAO DE DADOS GIGALAN FLEX F/UTP 26AWG(7F)X4P CAT.6 AM ROHS LSZH</t>
  </si>
  <si>
    <t>DATA CABLE GIGALAN FLEX F/UTP 26AWG(7F)X4P CAT.6 AM ROHS LSZH</t>
  </si>
  <si>
    <t>CABLE TRANSMISION DATOS GIGALAN FLEX F/UTP 26AWG(7F)X4P CAT.6 AM ROHS LSZH</t>
  </si>
  <si>
    <t>CABO TRANSMISSAO DE DADOS GIGALAN F/UTP 23AWGX4P CAT.6 AZ LSZH (1000M)</t>
  </si>
  <si>
    <t>DATA CABLE GIGALAN F/UTP 23AWGX4P CAT.6 AZ LSZH (1000M)</t>
  </si>
  <si>
    <t>CABLE TRANSMISION DATOS GIGALAN F/UTP 23AWGX4P CAT.6 AZ LSZH (1000M)</t>
  </si>
  <si>
    <t>DATA CABLE  GIGALAN FLEX F/UTP ETHERNET INDUSTRIAL 26AWG(7F)X4P CAT.6 (DC-TPU LSZH) PR (1000M)</t>
  </si>
  <si>
    <t>CABO TRANSMISSAO DE DADOS GIGALAN F/UTP 23AWGX4P CAT.6 CZ LSZH (1000M)</t>
  </si>
  <si>
    <t>DATA CABLE  GIGALAN F/UTP 23AWGX4P CAT.6 CZ LSZH (1000M)</t>
  </si>
  <si>
    <t>CABLE TRANSMISION DATOS GIGALAN F/UTP 23AWGX4P CAT.6 CZ LSZH (1000M)</t>
  </si>
  <si>
    <t>CABO TRANSMISSAO DE DADOS GIGALAN FLEX F/UTP 26AWG(7F)X4P CAT.6 CM VM</t>
  </si>
  <si>
    <t>DATA CABLE GIGALAN FLEX F/UTP 26AWG(7F)X4P CAT.6 CM VM</t>
  </si>
  <si>
    <t>CABLE TRANSMISION DATOS GIGALAN FLEX F/UTP 26AWG(7F)X4P CAT.6 CM VM</t>
  </si>
  <si>
    <t>CABO TRANSMISSAO DE DADOS GIGALAN F/UTP 23AWGX4P CAT.6 CMX OUTDOOR (305M)</t>
  </si>
  <si>
    <t>DATA CABLE GIGALAN F/UTP 23AWGX4P CAT.6 CMX OUTDOOR (305M)</t>
  </si>
  <si>
    <t>CABLE TRANSMISION DATOS GIGALAN F/UTP 23AWGX4P CAT.6 CMX INDOOR/OUTDOOR (305M)</t>
  </si>
  <si>
    <t>ET02738</t>
  </si>
  <si>
    <t>a0A6100000blnsW</t>
  </si>
  <si>
    <t>CABO TRANSMISSAO DE DADOS GIGALAN F/UTP 23AWGX4P CAT.6 CM CZ (305M)</t>
  </si>
  <si>
    <t>DATA CABLE GIGALAN F/UTP 23AWGX4P CAT.6 CM GR (305M)</t>
  </si>
  <si>
    <t>CABLE TRANSMISION DATOS GIGALAN F/UTP 23AWGX4P CAT.6 CM GR (305M)</t>
  </si>
  <si>
    <t>CABO TRANSMISSAO DE DADOS GIGALAN FLEX F/UTP ETHERNET INDUSTRIAL 26AWG(7F)X4P CAT.6 (DC-PVC 105) PR (1000M)</t>
  </si>
  <si>
    <t>LAN CABLE GIGALAN FLEX F/UTP ETHERNET INDUSTRIAL 26AWG(7F)X4P CAT.6 (DC-PVC 105) PR (1000M)</t>
  </si>
  <si>
    <t>CABLE TRANSMISION DATOS GIGALAN FLEX F/UTP ETHERNET INDUSTRIAL 26AWG(7F)X4P CAT.6 (DC-PVC 105) PR (1000M)</t>
  </si>
  <si>
    <t>CABO PARA TRANSMISSAO DE DADOS GIGALAN CAT.6 INDUSTRIAL F/UTP 23AWGX4P LSZH PR (DC-TPU) SPOOL (1000M)</t>
  </si>
  <si>
    <t>DATA CABLE GIGALAN CAT.6 INDUSTRIAL F/UTP 23AWGX4P LSZH PR (DC-TPU) SPOOL (1000M)</t>
  </si>
  <si>
    <t>CABLE PARA TRANSMISION DE DATOS GIGALAN CAT.6 INDUSTRIAL F/UTP 23AWGX4P LSZH PR (DC-TPU) SPOOL (1000M)</t>
  </si>
  <si>
    <t>CABO TRANSMISSAO DE DADOS GIGALAN AUGMENTED CAT 6A 23AWGX4P F/UTP CZ CMR (1000M)</t>
  </si>
  <si>
    <t>DATA CABLE GIGALAN AUGMENTED CAT 6A 23AWGX4P F/UTP CZ CMR (1000M)</t>
  </si>
  <si>
    <t>CABLE TRANSMISION DATOS GIGALAN AUGMENTED CAT 6A 23AWGX4P F/UTP CZ CMR (1000M)</t>
  </si>
  <si>
    <t>ET01725</t>
  </si>
  <si>
    <t>a0A6100000blnhQ</t>
  </si>
  <si>
    <t>CABO TRANSMISSAO DE DADOS GIGALAN AUGMENTED CAT 6A 23AWGX4P F/UTP PR CMR (1000M)</t>
  </si>
  <si>
    <t>DATA CABLE GIGALAN AUGMENTED CAT 6A 23AWGX4P F/UTP PR CMR (1000M)</t>
  </si>
  <si>
    <t>CABLE TRANSMISION DATOS GIGALAN AUGMENTED CAT 6A 23AWGX4P F/UTP PR CMR (1000M)</t>
  </si>
  <si>
    <t>CABO TRANSMISSAO DE DADOS GIGALAN AUGMENTED CAT.6A 23AWGX4P F/UTP VM CMR (1000M)</t>
  </si>
  <si>
    <t>DATA CABLE GIGALAN AUGMENTED CAT.6A 23AWGX4P F/UTP VM CMR (1000M)</t>
  </si>
  <si>
    <t>CABLE TRANSMISION DATOS GIGALAN AUGMENTED CAT.6A 23AWGX4P F/UTP VM CMR (1000M)</t>
  </si>
  <si>
    <t>CABO TRANSMISSAO DE DADOS GIGALAN AUGMENTED CAT.6A 23AWGX4P F/UTP CZ CMR 305M</t>
  </si>
  <si>
    <t>DATA CABLE GIGALAN AUGMENTED CAT.6A 23AWGX4P F/UTP CZ CMR 305M</t>
  </si>
  <si>
    <t>CABLE TRANSMISION DATOS GIGALAN AUGMENTED CAT.6A 23AWGX4P F/UTP GRIS CMR 305M</t>
  </si>
  <si>
    <t>CABO TRANSMISSAO DE DADOS GIGALAN AUGMENTED CAT.6A 23AWGX4P F/UTP PR CMR (305M)</t>
  </si>
  <si>
    <t>DATA CABLE GIGALAN AUGMENTED CAT.6A 23AWGX4P F/UTP PR CMR (305M)</t>
  </si>
  <si>
    <t>CABLE TRANSMISION DATOS GIGALAN AUGMENTED CAT.6A 23AWGX4P F/UTP PR CMR (305M)</t>
  </si>
  <si>
    <t>CABO TRANSMISSAO DE DADOS GIGALAN AUGMENTED CAT.6A 23AWGX4P F/UTP VM CM (305M)</t>
  </si>
  <si>
    <t>DATA CABLE GIGALAN AUGMENTED CAT.6A 23AWGX4P F/UTP VM CM (305M)</t>
  </si>
  <si>
    <t>CABLE TRANSMISION DATOS GIGALAN AUGMENTED CAT.6A 23AWGX4P F/UTP VM CM (305M)</t>
  </si>
  <si>
    <t>ET03713</t>
  </si>
  <si>
    <t>a0A6100001c1ZPD</t>
  </si>
  <si>
    <t>CABO TRANSMISSAO DE DADOS GIGALAN AUGMENTED CAT.6A 23AWGX4P F/UTP AZ CM (305M)</t>
  </si>
  <si>
    <t>DATA CABLE GIGALAN AUGMENTED CAT.6A 23AWGX4P F/UTP AZ CM (305M)</t>
  </si>
  <si>
    <t>CABLE TRANSMISION DATOS GIGALAN AUGMENTED CAT.6A 23AWGX4P F/UTP AZ CM (305M)</t>
  </si>
  <si>
    <t>CABO TRANSMISSAO DE DADOS GIGALAN AUGMENTED F/UTP 23AWGX4P CAT. 6A LSZH CZ (305M)</t>
  </si>
  <si>
    <t>DATA CABLE GIGALAN AUGMENTED F/UTP 23AWGX4P CAT. 6A LSZH CZ (305M)</t>
  </si>
  <si>
    <t>CABLE TRANSMISION DATOS GIGALAN AUGMENTED F/UTP 23AWGX4P CAT. 6A LSZH CZ (305M)</t>
  </si>
  <si>
    <t>ET02265</t>
  </si>
  <si>
    <t>a0A6100000blnmv</t>
  </si>
  <si>
    <t>CABO TRANSMISSAO DE DADOS GIGALAN AUGMENTED CAT.6A 23AWGX4P F/UTP VD LSZH (305M)</t>
  </si>
  <si>
    <t>DATA CABLE GIGALAN AUGMENTED CAT.6A 23AWGX4P F/UTP VD LSZH (305M).</t>
  </si>
  <si>
    <t>CABLE TRANSMISION DATOS GIGALAN AUGMENTED CAT.6A 23AWGX4P F/UTP VD LSZH (305M)</t>
  </si>
  <si>
    <t>CABO TRANSMISSAO DE DADOS GIGALAN AUGMENTED F/UTP CAT.6A 23AWGX4P CMR CZ 305M (23370005)</t>
  </si>
  <si>
    <t>CABO ELET. GIGALAN AUGMENTED F/UTP CAT.6A 23AWGX4P CMR CZ 305M (23370005)</t>
  </si>
  <si>
    <t>CABLE TRANSMISION DATOS GIGALAN AUGMENTED F/UTP CAT.6A 23AWGX4P CMR CZ 305M (23370005)</t>
  </si>
  <si>
    <t>ET02309</t>
  </si>
  <si>
    <t>a0A6100000blnnP</t>
  </si>
  <si>
    <t>CABO TRANSMISSAO DE DADOS GIGALAN AUGMENTED F/UTP CAT.6A 23AWGX4P LSZH VD 305M (23370016)</t>
  </si>
  <si>
    <t>CABO ELET. GIGALAN AUGMENTED F/UTP CAT.6A 23AWGX4P LSZH VD 305M (23370016)</t>
  </si>
  <si>
    <t>CABLE TRANSMISION DATOS GIGALAN AUGMENTED F/UTP CAT.6A 23AWGX4P LSZH VD 305M (23370016)</t>
  </si>
  <si>
    <t>ET02310</t>
  </si>
  <si>
    <t>a0A6100000blnnQ</t>
  </si>
  <si>
    <t>CABO TRANSMISSAO DE DADOS GIGALAN AUGMENTED F/UTP CAT.6A 23AWGX4P CMR CZ (23370000)</t>
  </si>
  <si>
    <t>CABO ELET. GIGALAN AUGMENTED F/UTP CAT.6A 23AWGX4P CMR CZ (23370000)</t>
  </si>
  <si>
    <t>CABLE TRANSMISION DATOS GIGALAN AUGMENTED F/UTP CAT.6A 23AWGX4P CMR CZ (23370000)</t>
  </si>
  <si>
    <t>CABO TRANSMISSAO DE DADOS GIGALAN AUGMENTED CAT.6A 23AWGX4P F/UTP CZ CM (305M)</t>
  </si>
  <si>
    <t>DATA CABLE GIGALAN AUGMENTED CAT.6A 23AWGX4P F/UTP CZ CM (305M)</t>
  </si>
  <si>
    <t>CABLE TRANSMISION DATOS GIGALAN AUGMENTED CAT.6A 23AWGX4P F/UTP CZ CM (305M)</t>
  </si>
  <si>
    <t>CABO TRANSMISSAO DE DADOS GIGALAN AUGMENTED F/UTP 24AWGX4P CAT.6A CM CZ (PARA EXTENSAO)</t>
  </si>
  <si>
    <t>DATA CABLE GIGALAN AUGMENTED F/UTP 24AWGX4P CAT.6A CM CZ (PARA EXTENSAO)</t>
  </si>
  <si>
    <t>CABLE TRANSMISION DATOS GIGALAN AUGMENTED F/UTP 24AWGX4P CAT.6A CM CZ (PARA EXTENSAO)</t>
  </si>
  <si>
    <t>ET02370</t>
  </si>
  <si>
    <t>a0A6100000blno9</t>
  </si>
  <si>
    <t>CABO TRANSMISSAO DE DADOS GIGALAN AUGMENTED F/UTP 24AWGX4P CAT.6A CM VM (PARA EXTENSAO)</t>
  </si>
  <si>
    <t>DATA CABLE GIGALAN AUGMENTED F/UTP 24AWGX4P CAT.6A CM VM (PARA EXTENSAO)</t>
  </si>
  <si>
    <t>CABLE TRANSMISION DATOS GIGALAN AUGMENTED F/UTP 24AWGX4P CAT.6A CM VM (PARA EXTENSAO)</t>
  </si>
  <si>
    <t>CABO TRANSMISSAO DE DADOS GIGALAN AUGMENTED F/UTP 24AWGX4P CAT.6A LSZH IEC 60332-3 CZ (PARA EXTENSÃO)</t>
  </si>
  <si>
    <t>DATA CABLE GIGALAN AUGMENTED F/UTP 24AWGX4P CAT.6A LSZH IEC 60332-3 CZ (PARA EXTENSÃO)</t>
  </si>
  <si>
    <t>CABLE TRANSMISION DATOS GIGALAN AUGMENTED F/UTP 24AWGX4P CAT.6A LSZH IEC 60332-3 CZ (PARA EXTENSÃO)</t>
  </si>
  <si>
    <t>CABO TRANSMISSAO DE DADOS GIGALAN AUGMENTED CAT.6A 23AWGX4P F/UTP AZ CMR (305M)</t>
  </si>
  <si>
    <t>DATA CABLE GIGALAN AUGMENTED CAT.6A 23AWGX4P F/UTP AZ CMR (305M)</t>
  </si>
  <si>
    <t>CABLE TRANSMISION DATOS GIGALAN AUGMENTED CAT.6A 23AWGX4P F/UTP AZ CMR (305M)</t>
  </si>
  <si>
    <t>CABO TRANSMISSAO DE DADOS GIGALAN AUGMENTED CAT.6A 23AWGX4P F/UTP VM LSZH (305M)</t>
  </si>
  <si>
    <t>DATA CABLE GIGALAN AUGMENTED CAT.6A 23AWGX4P F/UTP VM LSZH (305M)</t>
  </si>
  <si>
    <t>CABLE TRANSMISION DATOS GIGALAN AUGMENTED CAT.6A 23AWGX4P F/UTP VM LSZH (305M)</t>
  </si>
  <si>
    <t>CABO TRANSMISSAO DE DADOS GIGALAN AUGMENTED CAT.6A 23AWGX4P F/UTP AZ LSZH (305M)</t>
  </si>
  <si>
    <t>DATA CABLE GIGALAN AUGMENTED CAT.6A 23AWGX4P F/UTP LSZH AZ (305M)</t>
  </si>
  <si>
    <t>CABLE TRANSMISION DATOS GIGALAN AUGMENTED CAT.6A 23AWGX4P F/UTP LSZH AZ (305M)</t>
  </si>
  <si>
    <t>CABO TRANSMISSAO DE DADOS GIGALAN AUGMENTED FLEX F/UTP 26AWG(7F)X4P CAT.6A BR LSZH</t>
  </si>
  <si>
    <t>DATA CABLE GIGALAN AUGMENTED FLEX F/UTP 26AWG(7F)X4P CAT.6A BR LSZH</t>
  </si>
  <si>
    <t>CABLE TRANSMISION DATOS GIGALAN AUGMENTED FLEX F/UTP 26AWG(7F)X4P CAT.6A BR LSZH</t>
  </si>
  <si>
    <t>ET02600</t>
  </si>
  <si>
    <t>a0A6100000blnqq</t>
  </si>
  <si>
    <t>CABO TRANSMISSAO DE DADOS GIGALAN AUGMENTED F/UTP 24AWGX4P CAT.6A LSZH IEC 60332-3 VM (PARA EXTENSAO)</t>
  </si>
  <si>
    <t>DATA CABLE GIGALAN AUGMENTED F/UTP 24AWGX4P CAT.6A LSZH IEC 60332-3 VM (PARA EXTENSAO)</t>
  </si>
  <si>
    <t>CABLE TRANSMISION DATOS GIGALAN AUGMENTED F/UTP 24AWGX4P CAT.6A LSZH IEC 60332-3 VM (PARA EXTENSAO)</t>
  </si>
  <si>
    <t>CABO TRANSMISSAO DE DADOS GIGALAN AUGMENTED FLEX F/UTP 26AWG(7F)X4P CAT.6A PR LSZH</t>
  </si>
  <si>
    <t>DATA CABLE  GIGALAN AUGMENTED FLEX F/UTP 26AWG(7F)X4P CAT.6A PR LSZH</t>
  </si>
  <si>
    <t>CABLE TRANSMISION DATOS GIGALAN AUGMENTED FLEX F/UTP 26AWG(7F)X4P CAT.6A PR LSZH</t>
  </si>
  <si>
    <t>CABO TRANSMISSAO DE DADOS GIGALAN AUGMENTED FLEX F/UTP 26AWG(7F)X4P CAT.6A AZ CMR</t>
  </si>
  <si>
    <t>DATA CABLE GIGALAN AUGMENTED FLEX F/UTP 26AWG(7F)X4P CAT.6A AZ CMR</t>
  </si>
  <si>
    <t>CABLE TRANSMISION DATOS GIGALAN AUGMENTED FLEX F/UTP 26AWG(7F)X4P CAT.6A AZ CMR</t>
  </si>
  <si>
    <t>ET02669</t>
  </si>
  <si>
    <t>a0A6100000blnrh</t>
  </si>
  <si>
    <t>CABO TRANSMISSAO DE DADOS GIGALAN AUGMENTED FLEX F/UTP 26AWG(7F)X4P CAT.6A PR CMR</t>
  </si>
  <si>
    <t>DATA CABLE GIGALAN AUGMENTED FLEX F/UTP 26AWG(7F)X4P CAT.6A PR CMR</t>
  </si>
  <si>
    <t>CABLE TRANSMISION DATOS GIGALAN AUGMENTED FLEX F/UTP 26AWG(7F)X4P CAT.6A PR CMR</t>
  </si>
  <si>
    <t>CABO TRANSMISSAO DE DADOS GIGALAN AUGMENTED FLEX UTP 26AWG(7F)X4P CAT.6A CZ LSZH</t>
  </si>
  <si>
    <t>DATA CABLE GIGALAN AUGMENTED FLEX UTP 26AWG(7F)X4P CAT.6A CZ LSZH</t>
  </si>
  <si>
    <t>CABLE TRANSMISION DATOS GIGALAN AUGMENTED FLEX UTP 26AWG(7F)X4P CAT.6A CZ LSZH</t>
  </si>
  <si>
    <t>ET02964</t>
  </si>
  <si>
    <t>a0A6100000blnvL</t>
  </si>
  <si>
    <t>CABO TRANSMISSAO DE DADOS GIGALAN AUGMENTED CAT.6A 23AWGX4P F/UTP VD CMR (305M)</t>
  </si>
  <si>
    <t>DATA CABLE GIGALAN AUGMENTED CAT.6A 23AWGX4P F/UTP VD CMR (305M)</t>
  </si>
  <si>
    <t>CABLE TRANSMISION DATOS GIGALAN AUGMENTED CAT.6A 23AWGX4P F/UTP VD CMR (305M)</t>
  </si>
  <si>
    <t>CABO TRANSMISSAO DE DADOS GIGALAN AUGMENTED CAT.6A 23AWGX4P F/UTP PR LSZH (305M)</t>
  </si>
  <si>
    <t>DATA CABLE GIGALAN AUGMENTED CAT.6A 23AWGX4P F/UTP PR LSZH (305M)</t>
  </si>
  <si>
    <t>CABLE TRANSMISION DATOS GIGALAN AUGMENTED CAT.6A 23AWGX4P F/UTP PR LSZH (305M)</t>
  </si>
  <si>
    <t>CABO TRANSMISSAO DE DADOS GIGALAN AUGMENTED CAT.6A 23AWGX4P F/UTP CZ LSZH 305M</t>
  </si>
  <si>
    <t>DATA CABLE GIGALAN AUGMENTED CAT.6A 23AWGX4P F/UTP CZ LSZH 305M</t>
  </si>
  <si>
    <t>CABLE TRANSMISION DATOS GIGALAN AUGMENTED CAT.6A 23AWGX4P F/UTP CZ LSZH 305M</t>
  </si>
  <si>
    <t>CABO TRANSMISSAO DE DADOS GIGALAN AUGMENTED FLEX F/UTP 26AWG(7F)X4P CAT.6A AM CM</t>
  </si>
  <si>
    <t>DATA CABLE GIGALAN AUGMENTED FLEX F/UTP 26AWG(7F)X4P CAT.6A AM CM</t>
  </si>
  <si>
    <t>CABLE TRANSMISION DATOS GIGALAN AUGMENTED FLEX F/UTP 26AWG(7F)X4P CAT.6A AM CM</t>
  </si>
  <si>
    <t>CABO TRANSMISSAO DE DADOS GIGALAN AUGMENTED FLEX F/UTP 26AWG(7F)X4P CAT.6A BR CM</t>
  </si>
  <si>
    <t>DATA CABLE GIGALAN AUGMENTED FLEX F/UTP 26AWG(7F)X4P CAT.6A BR CM</t>
  </si>
  <si>
    <t>CABO TRANSMISSAO DE DADOS GIGALAN AUGMENTED FLEX F/UTP 26AWG(7F)X4P CAT.6A VD CM</t>
  </si>
  <si>
    <t>DATA CABLE GIGALAN AUGMENTED FLEX F/UTP 26AWG(7F)X4P CAT.6A VD CM</t>
  </si>
  <si>
    <t>CABLE TRANSMISION DATOS GIGALAN AUGMENTED FLEX F/UTP 26AWG(7F)X4P CAT.6A VD CM</t>
  </si>
  <si>
    <t>CABO TRANSMISSAO DE DADOS GIGALAN AUGMENTED F/UTP 23AWGX4P CAT.6A LSZH CZ 3P TESTED (305M)</t>
  </si>
  <si>
    <t>DATA CABLE GIGALAN AUGMENTED F/UTP 23AWGX4P CAT.6A LSZH CZ 3P TESTED</t>
  </si>
  <si>
    <t>CABLE TRANSMISION DATOS GIGALAN AUGMENTED F/UTP 23AWGX4P CAT.6A LSZH CZ 3P TESTED</t>
  </si>
  <si>
    <t>ET02861</t>
  </si>
  <si>
    <t>a0A6100000blnu7</t>
  </si>
  <si>
    <t>CABO TRANSMISSAO DE DADOS GIGALAN AUGMENTED CAT. 6A S/FTP 26AWG(7F)X4P LSZH CZ 305M</t>
  </si>
  <si>
    <t>DATA CABLE GIGALAN AUGMENTED CAT. 6A S/FTP 26AWG(7F)X4P LSZH CZ 305M</t>
  </si>
  <si>
    <t>CABLE TRANSMISION DATOS GIGALAN AUGMENTED CAT. 6A S/FTP 26AWG(7F)X4P LSZH CZ 305M</t>
  </si>
  <si>
    <t>ET02864</t>
  </si>
  <si>
    <t>a0A6100000blnuA</t>
  </si>
  <si>
    <t>CABO TRANSMISSAO DE DADOS GIGALAN AUGMENTED FLEX F/UTP 26AWG(7F)X4P CAT.6A AM LSZH</t>
  </si>
  <si>
    <t>DATA CABLE GIGALAN AUGMENTED FLEX F/UTP 26AWG(7F)X4P CAT.6A AM LSZH</t>
  </si>
  <si>
    <t>CABLE TRANSMISION DATOS GIGALAN AUGMENTED FLEX F/UTP 26AWG(7F)X4P CAT.6A AM LSZH</t>
  </si>
  <si>
    <t>CABO TRANSMISSAO DE DADOS GIGALAN AUGMENTED FLEX F/UTP 26AWG(7F)X4P CAT.6A VD LSZH</t>
  </si>
  <si>
    <t>DATA CABLE GIGALAN AUGMENTED FLEX F/UTP 26AWG(7F)X4P CAT.6A VD LSZH</t>
  </si>
  <si>
    <t>CABLE TRANSMISION DATOS GIGALAN AUGMENTED FLEX F/UTP 26AWG(7F)X4P CAT.6A VD LSZH</t>
  </si>
  <si>
    <t>CABO TRANSMISSAO DE DADOS GIGALAN AUGMENTED SF/UTP CAT 6A 23AWGX4P LSZH AZ (1000M)</t>
  </si>
  <si>
    <t>DATA CABLE  GIGALAN AUGMENTED SF/UTP CAT 6A 23AWGX4P LSZH AM (1000M)</t>
  </si>
  <si>
    <t>CABLE TRANSMISION DATOS GIGALAN AUGMENTED SF/UTP CAT 6A 23AWGX4P LSZH AM (1000M)</t>
  </si>
  <si>
    <t>CABO TRANSMISSAO DE DADOS GIGALAN AUGMENTED F/UTP 24AWGX4P CAT.6A CM VD (PARA EXTENSAO)</t>
  </si>
  <si>
    <t>DATA CABLE  GIGALAN AUGMENTED F/UTP 24AWGX4P CAT.6A CM VD (PARA EXTENSAO)</t>
  </si>
  <si>
    <t>CABLE TRANSMISION DATOS GIGALAN AUGMENTED F/UTP 24AWGX4P CAT.6A CM VD (PARA EXTENSAO)</t>
  </si>
  <si>
    <t>CABO TRANSMISSAO DE DADOS GIGALAN AUGMENTED CAT.6A 23AWGX4P F/UTP LSZH AZ (1000M)</t>
  </si>
  <si>
    <t>DATA CABLE  GIGALAN AUGMENTED CAT.6A 23AWGX4P F/UTP LSZH AZ (1000M)</t>
  </si>
  <si>
    <t>CABLE TRANSMISION DATOS GIGALAN AUGMENTED CAT.6A 23AWGX4P F/UTP LSZH AZ (1000M)</t>
  </si>
  <si>
    <t>CABO TRANSMISSAO DE DADOS GIGALAN F/UTP 24AWGX4P CAT6 CM CZ (EXTENSÃO)</t>
  </si>
  <si>
    <t>DATA CABLE  GIGALAN F/UTP 24AWGX4P CAT6 CM CZ (EXTENSÃO)</t>
  </si>
  <si>
    <t>CABLE TRANSMISION DATOS GIGALAN F/UTP 24AWGX4P CAT6 CM CZ (EXTENSÃO)</t>
  </si>
  <si>
    <t>ET03402</t>
  </si>
  <si>
    <t>a0A6100000blo0I</t>
  </si>
  <si>
    <t>CABO TRANSMISSAO DE DADOS GIGALAN AUGMENTED SF/UTP CAT 6A 23AWGX4P LSZH AM (1000M)</t>
  </si>
  <si>
    <t>CABO PARA TRANSMISSAO DE DADOS GIGALAN AUGMENTED CAT.7 INDUSTRIAL SF/UTP 23AWGX4P LSZH CZ SPOOL (305M)</t>
  </si>
  <si>
    <t>DATA CABLE  GIGALAN AUGMENTED CAT.7 INDUSTRIAL SF/UTP 23AWGX4P LSZH CZ SPOOL (305M)</t>
  </si>
  <si>
    <t>CABLE PARA TRANSMISION DE DATOS GIGALAN AUGMENTED CAT.7 INDUSTRIAL SF/UTP 23AWGX4P LSZH CZ SPOOL (305M)</t>
  </si>
  <si>
    <t>ET02495</t>
  </si>
  <si>
    <t>a0A6100000blnph</t>
  </si>
  <si>
    <t>CABO PARA TRANSMISSAO DE DADOS GIGALAN AUGMENTED CAT.7A INDUSTRIAL S/FTP 23AWGX4P LSZH CZ SPOOL (305M)</t>
  </si>
  <si>
    <t>DATA CABLE  GIGALAN AUGMENTED CAT.7A INDUSTRIAL S/FTP 23AWGX4P LSZH CZ SPOOL (305M)</t>
  </si>
  <si>
    <t>CABLE PARA TRANSMISION DE DATOS GIGALAN AUGMENTED CAT.7A INDUSTRIAL S/FTP 23AWGX4P LSZH CZ SPOOL (305M)</t>
  </si>
  <si>
    <t>ET02715</t>
  </si>
  <si>
    <t>a0A6100000blnsF</t>
  </si>
  <si>
    <t>CABO TRANSMISSAO DE DADOS ITMAX 40G CAT.8 F/FTP 22AWGX4P LSZH VD (305M)</t>
  </si>
  <si>
    <t>DATA CABLE ITMAX 40G CAT.8 F/FTP 22AWGX4P LSZH VD (305M)</t>
  </si>
  <si>
    <t>CABLE TRANSMISION DATOS ITMAX 40G CAT.8 F/FTP 22AWGX4P LSZH VD (305M)</t>
  </si>
  <si>
    <t>ET03526</t>
  </si>
  <si>
    <t>a0A6100000blo1n</t>
  </si>
  <si>
    <t>CABO TRANSMISSAO DE DADOS GIGALAN U/UTP 23AWGX4P CAT.6 CM AZ ROHS</t>
  </si>
  <si>
    <t>DATA CABLE GIGALAN U/UTP 23AWGX4P CAT.6 CM AZ ROHS</t>
  </si>
  <si>
    <t>CABLE TRANSMISION DATOS GIGALAN U/UTP 23AWGX4P CAT.6 CM AZ ROHS</t>
  </si>
  <si>
    <t>CABO TRANSMISSAO DE DADOS GIGALAN U/UTP 23AWGX4P CAT6 CMR CZ ROHS</t>
  </si>
  <si>
    <t>DATA CABLE GIGALAN U/UTP 23AWGX4P CAT.6 CMR CZ ROHS</t>
  </si>
  <si>
    <t>CABLE TRANSMISION DATOS GIGALAN U/UTP 23AWGX4P CAT.6 CMR GRIS ROHS</t>
  </si>
  <si>
    <t>CABO TRANSMISSAO DE DADOS GIGALAN U/UTP 23AWGX4P CAT.6 CMR AZ ROHS (1000M)</t>
  </si>
  <si>
    <t>DATA CABLE GIGALAN U/UTP CAT 6 23AWGX4P CMR AZ (1000M)</t>
  </si>
  <si>
    <t>CABLE TRANSMISION DATOS GIGALAN U/UTP 23AWGX4P CAT.6 CMR AZ ROHS (1000M)</t>
  </si>
  <si>
    <t>CABO TRANSMISSAO DE DADOS GIGALAN U/UTP 23AWGX4P CAT.6 LSZH-1 VD RIB</t>
  </si>
  <si>
    <t>DATA CABLE GIGALAN U/UTP 23AWGX4P CAT.6 LSZH-1 VD RIB</t>
  </si>
  <si>
    <t>CABLE TRANSMISION DATOS GIGALAN U/UTP 23AWGX4P CAT.6 LSZH-1 VD RIB</t>
  </si>
  <si>
    <t>CABO TRANSMISSAO DE DADOS GIGALAN U/UTP 23AWGX4P CAT.6 CM VM RoHS</t>
  </si>
  <si>
    <t>DATA CABLE GIGALAN U/UTP 23AWGX4P CAT.6 CM VM RoHS</t>
  </si>
  <si>
    <t>CABLE TRANSMISION DATOS GIGALAN U/UTP 23AWGX4P CAT.6 CM VM RoHS</t>
  </si>
  <si>
    <t>CABO TRANSMISSAO DE DADOS GIGALAN U/UTP 23AWGX4P CAT.6 CM CZ RoHS</t>
  </si>
  <si>
    <t>DATA CABLE GIGALAN U/UTP 23AWGX4P CAT.6 CM CZ RoHS</t>
  </si>
  <si>
    <t>CABLE TRANSMISION DATOS GIGALAN U/UTP 23AWGX4P CAT.6 CM CZ RoHS</t>
  </si>
  <si>
    <t>CABO TRANSMISSAO DE DADOS GIGALAN FLEX U/UTP 24AWG(7F)X4P CAT.6 CM AZ</t>
  </si>
  <si>
    <t>CORD CABLE GIGALAN U/UTP 24AWG(7F)X4P CAT.6 CM BLUE</t>
  </si>
  <si>
    <t>CABLE TRANSMISION DATOS GIGALAN FLEX U/UTP 24AWG(7F)X4P CAT.6 CM AZ</t>
  </si>
  <si>
    <t>ET03275</t>
  </si>
  <si>
    <t>a0A6100000blnym</t>
  </si>
  <si>
    <t>CABO TRANSMISSAO DE DADOS GIGALAN FLEX U/UTP 24AWG(7F)X4P CAT.6 CM CZ</t>
  </si>
  <si>
    <t>CORD CABLE GIGALAN U/UTP 24AWG(7)X4P CAT.6  CM GRAY</t>
  </si>
  <si>
    <t>CABLE TRANSMISION DATOS GIGALAN FLEX U/UTP 24AWG(7F)X4P CAT.6 CM CZ</t>
  </si>
  <si>
    <t>CABO TRANSMISSAO DE DADOS GIGALAN FLEX U/UTP 24AWG(7F)X4P CAT.6 CM PR</t>
  </si>
  <si>
    <t>DATA CABLE GIGALAN FLEX U/UTP 24AWG(7F)X4P CAT.6 CM PR</t>
  </si>
  <si>
    <t>CABLE TRANSMISION DATOS GIGALAN FLEX U/UTP 24AWG(7F)X4P CAT.6 CM PR</t>
  </si>
  <si>
    <t>CABO TRANSMISSAO DE DADOS GIGALAN FLEX U/UTP 24AWG(7F)X4P CAT.6 CM VM</t>
  </si>
  <si>
    <t>DATA CABLE GIGALAN FLEX U/UTP 24AWG(7F)X4P CAT.6 CM VM</t>
  </si>
  <si>
    <t>CABLE TRANSMISION DATOS GIGALAN FLEX U/UTP 24AWG(7F)X4P CAT.6 CM VM</t>
  </si>
  <si>
    <t>CABO TRANSMISSAO DE DADOS GIGALAN FLEX U/UTP 24AWG(7F)X4P CAT.6 CM VD</t>
  </si>
  <si>
    <t>DATA CABLE GIGALAN FLEX U/UTP 24AWG(7F)X4P CAT.6 CM VD</t>
  </si>
  <si>
    <t>CABLE TRANSMISION DATOS GIGALAN FLEX U/UTP 24AWG(7F)X4P CAT.6 CM VD</t>
  </si>
  <si>
    <t>CABO TRANSMISSAO DE DADOS GIGALAN FLEX U/UTP 24AWG(7F)X4P CAT.6 CM AM</t>
  </si>
  <si>
    <t>DATA CABLE GIGALAN FLEX U/UTP 24AWG(7F)X4P CAT.6 CM AM</t>
  </si>
  <si>
    <t>CABLE TRANSMISION DATOS GIGALAN FLEX U/UTP 24AWG(7F)X4P CAT.6 CM AM</t>
  </si>
  <si>
    <t>CABO TRANSMISSAO DE DADOS GIGALAN FLEX U/UTP 24AWG(7F)X4P CAT.6 CM BR</t>
  </si>
  <si>
    <t>DATA CABLE GIGALAN FLEX U/UTP 24AWG(7F)X4P CAT.6 CM BR</t>
  </si>
  <si>
    <t>CABLE TRANSMISION DATOS GIGALAN FLEX U/UTP 24AWG(7F)X4P CAT.6 CM BR</t>
  </si>
  <si>
    <t>CABO TRANSMISSAO DE DADOS GIGALAN FLEX U/UTP 24AWG(7F)X4P CAT.6 CM LA</t>
  </si>
  <si>
    <t>DATA CABLE GIGALAN FLEX U/UTP 24AWG(7F)X4P CAT.6 CM LA</t>
  </si>
  <si>
    <t>CABLE TRANSMISION DATOS GIGALAN FLEX U/UTP 24AWG(7F)X4P CAT.6 CM LA</t>
  </si>
  <si>
    <t>CABO TRANSMISSAO DE DADOS GIGALAN U/UTP 23AWGX4P CAT.6 CMR AM ROHS</t>
  </si>
  <si>
    <t>DATA CABLE GIGALAN U/UTP 23AWGX4P CAT.6 CMR AM ROHS</t>
  </si>
  <si>
    <t>CABLE TRANSMISION DATOS GIGALAN U/UTP 23AWGX4P CAT.6 CMR AM ROHS</t>
  </si>
  <si>
    <t>CABO TRANSMISSAO DE DADOS SOHOPLUS FLEX U/UTP 24AWG(7F) X4P CAT.6 CMX AZ RoHS</t>
  </si>
  <si>
    <t>DATA CABLE  SOHOPLUS FLEX U/UTP 24AWG(7F) X4P CAT.6 CMX AZ RoHS</t>
  </si>
  <si>
    <t>CABLE TRANSMISION DATOS SOHOPLUS FLEX U/UTP 24AWG(7F) X4P CAT.6 CMX AZ RoHS</t>
  </si>
  <si>
    <t>ET03258</t>
  </si>
  <si>
    <t>a0A6100000blnyV</t>
  </si>
  <si>
    <t>CABO TRANSMISSAO DE DADOS GIGALAN U/UTP 23AWGX4P CAT.6 CM AM ROHS</t>
  </si>
  <si>
    <t>DATA CABLE GIGALAN U/UTP 23AWGX4P CAT.6 CM AM ROHS</t>
  </si>
  <si>
    <t>CABLE TRANSMISION DATOS GIGALAN U/UTP 23AWGX4P CAT.6 CM AM ROHS</t>
  </si>
  <si>
    <t>CABO TRANSMISSAO DE DADOS GIGALAN U/UTP 23AWGX4P CAT.6 CMR AZ ROHS</t>
  </si>
  <si>
    <t>DATA CABLE GIGALAN U/UTP 23AWGX4P CAT.6 CMR AZ ROHS</t>
  </si>
  <si>
    <t>CABLE TRANSMISION DATOS GIGALAN U/UTP 23AWGX4P CAT.6 CMR AZ ROHS</t>
  </si>
  <si>
    <t>CABO TRANSMISSAO DE DADOS GIGALAN U/UTP 23AWGX4P CAT.6 LSZH IEC 60332-3 VD RIB</t>
  </si>
  <si>
    <t>DATA CABLE GIGALAN U/UTP 23AWGX4P CAT.6 LSZH IEC 60332-3 VD RIB</t>
  </si>
  <si>
    <t>CABLE TRANSMISION DATOS GIGALAN U/UTP 23AWGX4P CAT.6 LSZH IEC 60332-3 VD RIB</t>
  </si>
  <si>
    <t>CABO TRANSMISSAO DE DADOS GIGALAN U/UTP 23AWGX4P CAT.6 CMR VM ROHS</t>
  </si>
  <si>
    <t>DATA CABLE  GIGALAN U/UTP 23AWGX4P CAT.6 CMR VM ROHS</t>
  </si>
  <si>
    <t>CABLE TRANSMISION DATOS GIGALAN U/UTP 23AWGX4P CAT.6 CMR VM ROHS</t>
  </si>
  <si>
    <t>CABO TRANSMISSAO DE DADOS GIGALAN MAX U/UTP 23AWGX4P CAT.6 CMR VM RIB</t>
  </si>
  <si>
    <t>DATA CABLE GIGALAN MAX U/UTP 23AWGX4P CAT.6 CMR VM RIB</t>
  </si>
  <si>
    <t>CABLE TRANSMISION DATOS GIGALAN MAX U/UTP 23AWGX4P CAT.6 CMR VM RIB</t>
  </si>
  <si>
    <t>CABO TRANSMISSAO DE DADOS GIGALAN U/UTP 23AWGX4P CAT.6 CM BR ROHS</t>
  </si>
  <si>
    <t>DATA CABLE GIGALAN U/UTP 23AWGX4P CAT.6 CM BR ROHS</t>
  </si>
  <si>
    <t>CABLE TRANSMISION DATOS GIGALAN U/UTP 23AWGX4P CAT.6 CM BR ROHS</t>
  </si>
  <si>
    <t>CABO TRANSMISSAO DE DADOS GIGALAN MAX U/UTP 23AWGX4P CAT.6 CMR CZ RIB</t>
  </si>
  <si>
    <t>DATA CABLE GIGALAN MAX U/UTP 23AWGX4P CAT.6 CMR CZ RIB</t>
  </si>
  <si>
    <t>CABLE TRANSMISION DATOS GIGALAN MAX U/UTP 23AWGX4P CAT.6 CMR CZ RIB</t>
  </si>
  <si>
    <t>CABO TRANSMISSAO DE DADOS GIGALAN FLEX U/UTP 24AWG(7F)X4P CAT.6 CMR VM C/ ELEM CENTRAL</t>
  </si>
  <si>
    <t>DATA CABLE GIGALAN FLEX U/UTP 24AWG(7F)X4P CAT.6 CMR VM C/ ELEM CENTRAL</t>
  </si>
  <si>
    <t>CABLE TRANSMISION DATOS GIGALAN FLEX U/UTP 24AWG(7F)X4P CAT.6 CMR VM C/ ELEM CENTRAL</t>
  </si>
  <si>
    <t>ET01243</t>
  </si>
  <si>
    <t>a0A6100000blnfU</t>
  </si>
  <si>
    <t>CABO TRANSMISSAO DE DADOS GIGALAN FLEX U/UTP 24AWG(7F)X4P CAT.6 CMR VM S/ ELEM CENTRAL</t>
  </si>
  <si>
    <t>DATA CABLE GIGALAN FLEX U/UTP 24AWG(7F)X4P CAT.6 CMR VM S/ ELEM CENTRAL</t>
  </si>
  <si>
    <t>CABLE TRANSMISION DATOS GIGALAN FLEX U/UTP 24AWG(7F)X4P CAT.6 CMR VM S/ ELEM CENTRAL</t>
  </si>
  <si>
    <t>CABO TRANSMISSAO DE DADOS GIGALAN U/UTP 23AWGX4P CAT.6 LSZH-1 VD (EXP)</t>
  </si>
  <si>
    <t>DATA CABLE GIGALAN U/UTP 23AWGX4P CAT.6 LSZH-1 GREEN (EXP)</t>
  </si>
  <si>
    <t>CABLE TRANSMISION DATOS GIGALAN U/UTP 23AWGX4P CAT.6 LSZH-1 VD (EXP)</t>
  </si>
  <si>
    <t>ET01718</t>
  </si>
  <si>
    <t>a0A6100000blnhP</t>
  </si>
  <si>
    <t>CABO TRANSMISSAO DE DADOS GIGALAN U/UTP 23AWGX4P CAT.6 LSZH-1 AZ (EXP)</t>
  </si>
  <si>
    <t>DATA CABLE GIGALAN U/UTP 23AWGX4P CAT.6 LSZH-1 BLUE (EXP)</t>
  </si>
  <si>
    <t>CABLE TRANSMISION DATOS GIGALAN U/UTP 23AWGX4P CAT.6 LSZH-1 AZ (EXP)</t>
  </si>
  <si>
    <t>CABO TRANSMISSAO DE DADOS GIGALAN CAT.6 23AWGX4P U/UTP CM PR ROHS (305M)</t>
  </si>
  <si>
    <t>DATA CABLE  GIGALAN CAT.6 23AWGX4P U/UTP CM PR ROHS (305M)</t>
  </si>
  <si>
    <t>CABLE PARA TRANSMISION DE DATOS GIGALAN CAT.6 23AWGX4P U/UTP CM PR ROHS (305M)</t>
  </si>
  <si>
    <t>CABO TRANSMISSAO DE DADOS GIGALAN U/UTP 23AWGX4P CAT.6 CM VD RoHS</t>
  </si>
  <si>
    <t>DATA CABLE GIGALAN U/UTP 23AWGX4P CAT.6 CM VD RoHS</t>
  </si>
  <si>
    <t>CABLE TRANSMISION DATOS GIGALAN U/UTP 23AWGX4P CAT.6 CM VD RoHS</t>
  </si>
  <si>
    <t>CABO TRANSMISSAO DE DADOS GIGALAN U/UTP 23AWGX4P CAT.6 CMX OUTDOOR (1000M)</t>
  </si>
  <si>
    <t>DATA CABLE GIGALAN U/UTP 23AWGX4P CAT.6 CMX OUTDOOR (1000M)</t>
  </si>
  <si>
    <t>CABLE TRANSMISION DATOS GIGALAN U/UTP 23AWGX4P CAT.6 CMX OUTDOOR (1000M)</t>
  </si>
  <si>
    <t>ET01878</t>
  </si>
  <si>
    <t>a0A6100000blnjG</t>
  </si>
  <si>
    <t>CABO TRANSMISSAO DE DADOS GIGALAN U/UTP 23AWGX4P CAT.6 LSZH IEC 60332-3 AZ RIB</t>
  </si>
  <si>
    <t>DATA CABLE GIGALAN U/UTP 23AWGX4P CAT.6 LSZH IEC 60332-3 AZ RIB</t>
  </si>
  <si>
    <t>CABLE TRANSMISION DATOS GIGALAN U/UTP 23AWGX4P CAT.6 LSZH IEC 60332-3 AZ RIB</t>
  </si>
  <si>
    <t>CABO TRANSMISSAO DE DADOS GIGALAN FLEX U/UTP 24AWG(7F)X4P CAT.6 CM AZUL CLARO ROHS</t>
  </si>
  <si>
    <t>DATA CABLE GIGALAN FLEX U/UTP 24AWG(7F)X4P CAT.6 CM AZUL CLARO ROHS</t>
  </si>
  <si>
    <t>CABLE TRANSMISION DATOS GIGALAN FLEX U/UTP 24AWG(7F)X4P CAT.6 CM AZUL CLARO ROHS</t>
  </si>
  <si>
    <t>CABO TRANSMISSAO DE DADOS GIGALAN U/UTP 23AWGX4P CAT.6 LSZH IEC 60332-3 BR RIB</t>
  </si>
  <si>
    <t>DATA CABLE GIGALAN U/UTP 23AWGX4P CAT.6 LSZH IEC 60332-3 BR RIB</t>
  </si>
  <si>
    <t>CABLE TRANSMISION DATOS GIGALAN U/UTP 23AWGX4P CAT.6 LSZH IEC 60332-3 BR RIB</t>
  </si>
  <si>
    <t>CABO TRANSMISSAO DE DADOS GIGALAN U/UTP 23AWGX4P CAT.6 LSZH IEC 60332-3 AM RIB</t>
  </si>
  <si>
    <t>DATA CABLE GIGALAN U/UTP 23AWGX4P CAT.6 LSZH IEC 60332-3 AM RIB</t>
  </si>
  <si>
    <t>CABLE TRANSMISION DATOS GIGALAN U/UTP 23AWGX4P CAT.6 LSZH IEC 60332-3 AM RIB</t>
  </si>
  <si>
    <t>CABO TRANSMISSAO DE DADOS GIGALAN U/UTP 23AWGX4P CAT.6 LSZH IEC 60332-3 CZ RIB</t>
  </si>
  <si>
    <t>DATA CABLE GIGALAN U/UTP 23AWGX4P CAT.6 LSZH IEC 60332-3 CZ RIB</t>
  </si>
  <si>
    <t>CABLE TRANSMISION DATOS GIGALAN U/UTP 23AWGX4P CAT.6 LSZH IEC 60332-3 CZ RIB</t>
  </si>
  <si>
    <t>CABO TRANSMISSAO DE DADOS GIGALAN U/UTP 23AWGX4P CAT.6 CM CZ RoHS 1500M</t>
  </si>
  <si>
    <t>DATA CABLE GIGALAN U/UTP 23AWGX4P CAT.6 CM CZ RoHS 1500M</t>
  </si>
  <si>
    <t>CABLE TRANSMISION DATOS GIGALAN U/UTP 23AWGX4P CAT.6 CM CZ RoHS 1500M</t>
  </si>
  <si>
    <t>CABO TRANSMISSAO DE DADOS GIGALAN U/UTP 23AWGX4P CAT.6 CMR VM ROHS 1500M</t>
  </si>
  <si>
    <t>DATA CABLE GIGALAN U/UTP 23AWGX4P CAT.6 CMR VM ROHS 1500M</t>
  </si>
  <si>
    <t>CABLE TRANSMISION DATOS GIGALAN U/UTP 23AWGX4P CAT.6 CMR VM ROHS 1500M</t>
  </si>
  <si>
    <t>CABO TRANSMISSAO DE DADOS GIGALAN U/UTP 23AWGX4P CAT.6 CM VM ROHS 1500M</t>
  </si>
  <si>
    <t>DATA CABLE GIGALAN U/UTP 23AWGX4P CAT.6 CM VM ROHS 1500M</t>
  </si>
  <si>
    <t>CABLE TRANSMISION DATOS GIGALAN U/UTP 23AWGX4P CAT.6 CM VM ROHS 1500M</t>
  </si>
  <si>
    <t>CABO TRANSMISSAO DE DADOS GIGALAN U/UTP 23AWGX4P CAT.6 CM CZ ROHS (1000M)</t>
  </si>
  <si>
    <t>DATA CABLE GIGALAN U/UTP 23AWGX4P CAT.6 CM CZ ROHS (1000M)</t>
  </si>
  <si>
    <t>CABLE TRANSMISION DATOS GIGALAN U/UTP 23AWGX4P CAT.6 CM CZ ROHS (1000M)</t>
  </si>
  <si>
    <t>CABO TRANSMISSAO DE DADOS GIGALAN U/UTP 23AWGX4P CAT.6 LSZH IEC 60332-3 BR 1000M</t>
  </si>
  <si>
    <t>DATA CABLE GIGALAN U/UTP 23AWGX4P CAT.6 LSZH IEC 60332-3 BR 1000M</t>
  </si>
  <si>
    <t>CABLE TRANSMISION DATOS GIGALAN U/UTP 23AWGX4P CAT.6 LSZH IEC 60332-3 BR 1000M</t>
  </si>
  <si>
    <t>CABO TRANSMISSAO DE DADOS GIGALAN U/UTP 23AWGX4P CAT.6 LSZH IEC 60332-3  CZ 1000M</t>
  </si>
  <si>
    <t>DATA CABLE GIGALAN U/UTP 23AWGX4P CAT.6 LSZH IEC 60332-3  CZ 1000M</t>
  </si>
  <si>
    <t>CABLE TRANSMISION DATOS GIGALAN U/UTP 23AWGX4P CAT.6 LSZH IEC 60332-3  CZ 1000M</t>
  </si>
  <si>
    <t>CABO TRANSMISSAO DE DADOS GIGALAN FLEX U/UTP 24AWG(7F)X4P CAT.6 CMR AZ</t>
  </si>
  <si>
    <t>DATA CABLE GIGALAN FLEX U/UTP 24AWG(7F)X4P CAT.6 CMR AZ</t>
  </si>
  <si>
    <t>CABLE TRANSMISION DATOS GIGALAN FLEX U/UTP 24AWG(7F)X4P CAT.6 CMR AZ</t>
  </si>
  <si>
    <t>CABO TRANSMISSAO DE DADOS GIGALAN U/UTP 23AWGX4P CAT.6 LSZH IEC 60332-3 VM RIB</t>
  </si>
  <si>
    <t>DATA CABLE GIGALAN U/UTP 23AWGX4P CAT.6 LSZH IEC 60332-3 VM RIB</t>
  </si>
  <si>
    <t>CABLE TRANSMISION DATOS GIGALAN U/UTP 23AWGX4P CAT.6 LSZH IEC 60332-3 VM RIB</t>
  </si>
  <si>
    <t>CABO TRANSMISSAO DE DADOS GIGALAN FLEX U/UTP 24AWG(7F)X4P CAT.6 ROHS VD LSZH</t>
  </si>
  <si>
    <t>DATA CABLE GIGALAN FLEX U/UTP 24AWG(7F)X4P CAT.6 ROHS VD LSZH</t>
  </si>
  <si>
    <t>CABLE TRANSMISION DATOS GIGALAN FLEX U/UTP 24AWG(7F)X4P CAT.6 ROHS VD LSZH</t>
  </si>
  <si>
    <t>ET01717</t>
  </si>
  <si>
    <t>a0A6100000blnhO</t>
  </si>
  <si>
    <t>CABO TRANSMISSAO DE DADOS GIGALAN FLEX U/UTP 24AWG(7F)X4P CAT.6 ROHS AZ LSZH</t>
  </si>
  <si>
    <t>DATA CABLE GIGALAN FLEX U/UTP 24AWG(7F)X4P CAT.6 ROHS AZ LSZH</t>
  </si>
  <si>
    <t>CABLE TRANSMISION DATOS GIGALAN FLEX U/UTP 24AWG(7F)X4P CAT.6 ROHS AZ LSZH</t>
  </si>
  <si>
    <t>CABO TRANSMISSAO DE DADOS GIGALAN FLEX U/UTP 24AWG(7F)X4P CAT.6 ROHS VM LSZH</t>
  </si>
  <si>
    <t>DATA CABLE GIGALAN FLEX U/UTP 24AWG(7F)X4P CAT.6 ROHS VM LSZH</t>
  </si>
  <si>
    <t>CABLE TRANSMISION DATOS GIGALAN FLEX U/UTP 24AWG(7F)X4P CAT.6 ROHS VM LSZH</t>
  </si>
  <si>
    <t>CABO TRANSMISSAO DE DADOS GIGALAN FLEX U/UTP 24AWG(7F)X4P CAT.6 ROHS BR LSZH</t>
  </si>
  <si>
    <t>DATA CABLE GIGALAN FLEX U/UTP 24AWG(7F)X4P CAT.6 ROHS BR LSZH</t>
  </si>
  <si>
    <t>CABLE TRANSMISION DATOS GIGALAN FLEX U/UTP 24AWG(7F)X4P CAT.6 ROHS BR LSZH</t>
  </si>
  <si>
    <t>CABO TRANSMISSAO DE DADOS GIGALAN FLEX U/UTP 24AWG(7F)X4P CAT.6 ROHS CZ LSZH</t>
  </si>
  <si>
    <t>DATA CABLE GIGALAN FLEX U/UTP 24AWG(7F)X4P CAT.6 ROHS CZ LSZH</t>
  </si>
  <si>
    <t>CABLE TRANSMISION DATOS GIGALAN FLEX U/UTP 24AWG(7F)X4P CAT.6 ROHS CZ LSZH</t>
  </si>
  <si>
    <t>CABO TRANSMISSAO DE DADOS GIGALAN U/UTP 23AWGX4P CAT.6 CM VM ROHS (1000M)</t>
  </si>
  <si>
    <t>DATA CABLE GIGALAN U/UTP 23AWGX4P CAT.6 CM VM ROHS (1000M)</t>
  </si>
  <si>
    <t>CABLE TRANSMISION DATOS GIGALAN U/UTP 23AWGX4P CAT.6 CM VM ROHS (1000M)</t>
  </si>
  <si>
    <t>CABO TRANSMISSAO DE DADOS GIGALAN U/UTP 23AWGX4P CAT.6 LSZH-1 CZ (EXP)</t>
  </si>
  <si>
    <t>DATA CABLE GIGALAN U/UTP 23AWGX4P CAT.6 LSZH-1 CZ (EXP)</t>
  </si>
  <si>
    <t>CABLE TRANSMISION DATOS GIGALAN U/UTP 23AWGX4P CAT.6 LSZH-1 CZ (EXP)</t>
  </si>
  <si>
    <t>CABO TRANSMISSAO DE DADOS GIGALAN FLEX U/UTP 24AWG(7F)X4P CAT.6 ROHS PT LSZH</t>
  </si>
  <si>
    <t>DATA CABLE GIGALAN FLEX U/UTP 24AWG(7F)X4P CAT.6 ROHS PT LSZH</t>
  </si>
  <si>
    <t>CABLE TRANSMISION DATOS GIGALAN FLEX U/UTP 24AWG(7F)X4P CAT.6 ROHS PT LSZH</t>
  </si>
  <si>
    <t>CABO TRANSMISSAO DE DADOS GIGALAN FLEX U/UTP 24AWG(7F)X4P CAT.6 ROHS AM LSZH</t>
  </si>
  <si>
    <t>DATA CABLE GIGALAN FLEX U/UTP 24AWG(7F)X4P CAT.6 ROHS AM LSZH</t>
  </si>
  <si>
    <t>CABLE TRANSMISION DATOS GIGALAN FLEX U/UTP 24AWG(7F)X4P CAT.6 ROHS AM LSZH</t>
  </si>
  <si>
    <t>CABO TRANSMISSAO DE DADOS GIGALAN U/UTP 23AWGX4P CAT.6 CM AZ ROHS (1000M)</t>
  </si>
  <si>
    <t>DATA CABLE GIGALAN U/UTP 23AWGX4P CAT.6 CM AZ ROHS (1000M)</t>
  </si>
  <si>
    <t>CABLE TRANSMISION DATOS GIGALAN U/UTP 23AWGX4P CAT.6 CM AZ ROHS (1000M)</t>
  </si>
  <si>
    <t>CABO TRANSMISSAO DE DADOS GIGALAN FLEX U/UTP 24AWG(7F)X4P CAT.6 ROHS AZ CM (UOL)</t>
  </si>
  <si>
    <t>DATA CABLE GIGALAN FLEX U/UTP 24AWG(7F)X4P CAT.6 ROHS AZ CM (UOL)</t>
  </si>
  <si>
    <t>CABLE TRANSMISION DATOS GIGALAN FLEX U/UTP 24AWG(7F)X4P CAT.6 ROHS AZ CM (UOL)</t>
  </si>
  <si>
    <t>CABO TRANSMISSAO DE DADOS GIGALAN FLEX U/UTP 24AWG(7F)X4P CAT.6 ROHS VM CM (UOL)</t>
  </si>
  <si>
    <t>DATA CABLE GIGALAN FLEX U/UTP 24AWG(7F)X4P CAT.6 ROHS VM CM (UOL)</t>
  </si>
  <si>
    <t>CABLE TRANSMISION DATOS GIGALAN FLEX U/UTP 24AWG(7F)X4P CAT.6 ROHS VM CM (UOL)</t>
  </si>
  <si>
    <t>CABO TRANSMISSAO DE DADOS GIGALAN FLEX U/UTP 24AWG(7F)X4P CAT.6 ROHS VD CM (UOL)</t>
  </si>
  <si>
    <t>DATA CABLE GIGALAN FLEX U/UTP 24AWG(7F)X4P CAT.6 ROHS VD CM (UOL)</t>
  </si>
  <si>
    <t>CABLE TRANSMISION DATOS GIGALAN FLEX U/UTP 24AWG(7F)X4P CAT.6 ROHS VD CM (UOL)</t>
  </si>
  <si>
    <t>CABO TRANSMISSAO DE DADOS GIGALAN PREMIUM CAT.6 23AWGX4P U/UTP CMR VM RIB (305M)</t>
  </si>
  <si>
    <t>DATA CABLE  GIGALAN PREMIUM CAT.6 23AWGX4P U/UTP CMR VM RIB (305M)</t>
  </si>
  <si>
    <t>CABLE PARA TRANSMISION DE DATOS GIGALAN PREMIUM CAT.6 23AWGX4P U/UTP CMR VM RIB (305M)</t>
  </si>
  <si>
    <t>ET02187</t>
  </si>
  <si>
    <t>a0A6100000blnm4</t>
  </si>
  <si>
    <t>CABO TRANSMISSAO DE DADOS GIGALAN PREMIUM U/UTP 23AWGX4P CAT.6 LSZH IEC 60332-3 VD RIB</t>
  </si>
  <si>
    <t>DATA CABLE GIGALAN PREMIUM U/UTP 23AWGX4P CAT.6 LSZH IEC 60332-3 VD RIB</t>
  </si>
  <si>
    <t>CABLE TRANSMISION DATOS GIGALAN PREMIUM U/UTP 23AWGX4P CAT.6 LSZH IEC 60332-3 VD RIB</t>
  </si>
  <si>
    <t>ET02475</t>
  </si>
  <si>
    <t>a0A6100000blnpS</t>
  </si>
  <si>
    <t>CABO TRANSMISSAO DE DADOS GIGALAN PREMIUM FLEX U/UTP 24AWG(7F)X4P CAT.6 ROHS AZ LSZH</t>
  </si>
  <si>
    <t>DATA CABLE GIGALAN PREMIUM FLEX U/UTP 24AWG(7F)X4P CAT.6 ROHS AZ LSZH</t>
  </si>
  <si>
    <t>CABLE TRANSMISION DATOS GIGALAN PREMIUM FLEX U/UTP 24AWG(7F)X4P CAT.6 ROHS AZ LSZH</t>
  </si>
  <si>
    <t>ET02506</t>
  </si>
  <si>
    <t>a0A6100000blnpp</t>
  </si>
  <si>
    <t>CABO TRANSMISSAO DE DADOS GIGALAN PREMIUM FLEX U/UTP 24AWG(7F)X4P CAT.6 ROHS VM LSZH</t>
  </si>
  <si>
    <t>DATA CABLE GIGALAN PREMIUM FLEX U/UTP 24AWG(7F)X4P CAT.6 ROHS VM LSZH</t>
  </si>
  <si>
    <t>CABLE TRANSMISION DATOS GIGALAN PREMIUM FLEX U/UTP 24AWG(7F)X4P CAT.6 ROHS VM LSZH</t>
  </si>
  <si>
    <t>CABO TRANSMISSAO DE DADOS GIGALAN PREMIUM FLEX U/UTP 24AWG(7F)X4P CAT.6 ROHS BR LSZH</t>
  </si>
  <si>
    <t>DATA CABLE GIGALAN PREMIUM FLEX U/UTP 24AWG(7F)X4P CAT.6 ROHS BR LSZH</t>
  </si>
  <si>
    <t>CABLE TRANSMISION DATOS GIGALAN PREMIUM FLEX U/UTP 24AWG(7F)X4P CAT.6 ROHS BR LSZH</t>
  </si>
  <si>
    <t>CABO TRANSMISSAO DE DADOS GIGALAN PREMIUM FLEX U/UTP 24AWG(7F)X4P CAT.6 ROHS PT LSZH</t>
  </si>
  <si>
    <t>DATA CABLE GIGALAN PREMIUM FLEX U/UTP 24AWG(7F)X4P CAT.6 ROHS PT LSZH</t>
  </si>
  <si>
    <t>CABLE TRANSMISION DATOS GIGALAN PREMIUM FLEX U/UTP 24AWG(7F)X4P CAT.6 ROHS PT LSZH</t>
  </si>
  <si>
    <t>CABO TRANSMISSAO DE DADOS GIGALAN PREMIUM FLEX U/UTP 24AWG(7F)X4P CAT.6 ROHS CZ LSZH</t>
  </si>
  <si>
    <t>DATA CABLE GIGALAN PREMIUM FLEX U/UTP 24AWG(7F)X4P CAT.6 ROHS CZ LSZH</t>
  </si>
  <si>
    <t>CABLE TRANSMISION DATOS GIGALAN PREMIUM FLEX U/UTP 24AWG(7F)X4P CAT.6 ROHS CZ LSZH</t>
  </si>
  <si>
    <t>CABO TRANSMISSAO DE DADOS GIGALAN PREMIUM FLEX U/UTP 24AWG(7F)X4P CAT.6 ROHS AM LSZH</t>
  </si>
  <si>
    <t>DATA CABLE GIGALAN PREMIUM FLEX U/UTP 24AWG(7F)X4P CAT.6 ROHS AM LSZH</t>
  </si>
  <si>
    <t>CABLE TRANSMISION DATOS GIGALAN PREMIUM FLEX U/UTP 24AWG(7F)X4P CAT.6 ROHS AM LSZH</t>
  </si>
  <si>
    <t>CABO TRANSMISSAO DE DADOS GIGALAN PREMIUM FLEX U/UTP 24AWG(7F)X4P CAT.6 ROHS VD LSZH</t>
  </si>
  <si>
    <t>DATA CABLE GIGALAN PREMIUM FLEX U/UTP 24AWG(7F)X4P CAT.6 ROHS VD LSZH</t>
  </si>
  <si>
    <t>CABLE TRANSMISION DATOS GIGALAN PREMIUM FLEX U/UTP 24AWG(7F)X4P CAT.6 ROHS VD LSZH</t>
  </si>
  <si>
    <t>CABO TRANSMISSAO DE DADOS GIGALAN PREMIUM CAT. 6 U/UTP 23AWGX4P CZ ROHS LSZH (EXTENSÃO)</t>
  </si>
  <si>
    <t>DATA CABLE GIGALAN PREMIUM CAT. 6 U/UTP 23AWGX4P CZ ROHS LSZH (EXTENSÃO)</t>
  </si>
  <si>
    <t>CABLE TRANSMISION DATOS GIGALAN PREMIUM CAT. 6 U/UTP 23AWGX4P CZ ROHS LSZH (EXTENSÃO)</t>
  </si>
  <si>
    <t>ET02512</t>
  </si>
  <si>
    <t>a0A6100000blnpr</t>
  </si>
  <si>
    <t>CABO TRANSMISSAO DE DADOS GIGALAN PREMIUM CAT. 6 U/UTP 23AWGX4P VM ROHS LSZH (EXTENSÃO)</t>
  </si>
  <si>
    <t>DATA CABLE GIGALAN PREMIUM CAT. 6 U/UTP 23AWGX4P VM ROHS LSZH (EXTENSÃO)</t>
  </si>
  <si>
    <t>CABLE TRANSMISION DATOS GIGALAN PREMIUM CAT. 6 U/UTP 23AWGX4P VM ROHS LSZH (EXTENSÃO)</t>
  </si>
  <si>
    <t>CABO TRANSMISSAO DE DADOS GIGALAN PREMIUM CAT. 6 U/UTP 23AWGX4P VD ROHS LSZH (EXTENSÃO)</t>
  </si>
  <si>
    <t>DATA CABLE GIGALAN PREMIUM CAT. 6 U/UTP 23AWGX4P VD ROHS LSZH (EXTENSÃO)</t>
  </si>
  <si>
    <t>CABLE TRANSMISION DATOS GIGALAN PREMIUM CAT. 6 U/UTP 23AWGX4P VD ROHS LSZH (EXTENSÃO)</t>
  </si>
  <si>
    <t>CABO TRANSMISSAO DE DADOS GIGALAN U/UTP 24AWGX4P CAT.6 IEC 60332-1 CZ (EXP)</t>
  </si>
  <si>
    <t>DATA CABLE GIGALAN U/UTP 24AWGX4P CAT.6 IEC 60332-1 CZ (EXP)</t>
  </si>
  <si>
    <t>CABLE TRANSMISION DATOS GIGALAN U/UTP 24AWGX4P CAT.6 IEC 60332-1 GRIS (EXP)</t>
  </si>
  <si>
    <t>ET02907</t>
  </si>
  <si>
    <t>a0A6100000blnue</t>
  </si>
  <si>
    <t>CABO TRANSMISSAO DE DADOS GIGALAN U/UTP 24AWGX4P CAT.6 IEC 60332-1 AZ (EXP)</t>
  </si>
  <si>
    <t>DATA CABLE GIGALAN U/UTP 24AWGX4P CAT.6 IEC 60332-1 AZ (EXP)</t>
  </si>
  <si>
    <t>CABLE TRANSMISION DATOS GIGALAN U/UTP 24AWGX4P CAT.6 IEC 60332-1 AZUL (EXP)</t>
  </si>
  <si>
    <t>CABO TRANSMISSAO DE DADOS GIGALAN U/UTP 23AWGX4P CAT.6 CM AZ ROHS  (1000M)</t>
  </si>
  <si>
    <t>CABLE TRANSMISION DATOS GIGALAN U/UTP 23AWGX4P CAT.6 CM AZ ROHS  (1000M)</t>
  </si>
  <si>
    <t>CABO TRANSMISSAO DE DADOS GIGALAN PREMIUM CAT.6 23AWGX4P U/UTP LSZH IEC 60332-3 CZ RIB (305M)</t>
  </si>
  <si>
    <t>DATA CABLE  GIGALAN PREMIUM CAT.6 23AWGX4P U/UTP LSZH IEC 60332-3 CZ RIB (305M)</t>
  </si>
  <si>
    <t>CABLE PARA TRANSMISION DE DATOS GIGALAN PREMIUM CAT.6 23AWGX4P U/UTP LSZH IEC 60332-3 CZ RIB (305M)</t>
  </si>
  <si>
    <t>CABO TRANSMISSAO DE DADOS GIGALAN U/UTP 23AWGX4P CAT.6 CMX OUTDOOR (500M)</t>
  </si>
  <si>
    <t>DATA CABLE GIGALAN U/UTP 23AWGX4P CAT.6 CMX OUTDOOR (500M)</t>
  </si>
  <si>
    <t>CABLE TRANSMISION DATOS GIGALAN U/UTP 23AWGX4P CAT.6 CMX OUTDOOR (500M)</t>
  </si>
  <si>
    <t>CABO TRANSMISSAO DE DADOS GIGALAN U/UTP 23AWGX4P CAT.6 LSZH IEC 60332-3 VD 1000M</t>
  </si>
  <si>
    <t>DATA CABLE GIGALAN U/UTP 23AWGX4P CAT.6 LSZH IEC 60332-3 VD 1000M</t>
  </si>
  <si>
    <t>CABLE TRANSMISION DATOS GIGALAN U/UTP 23AWGX4P CAT.6 LSZH IEC 60332-3 VD 1000M</t>
  </si>
  <si>
    <t>CABO TRANSMISSAO DE DADOS GIGALAN MAX U/UTP 23AWGX4P CAT.6 CMR AZ RIB</t>
  </si>
  <si>
    <t>DATA CABLE GIGALAN MAX U/UTP 23AWGX4P CAT.6 CMR AZ RIB</t>
  </si>
  <si>
    <t>CABLE TRANSMISION DATOS GIGALAN MAX U/UTP 23AWGX4P CAT.6 CMR AZ RIB</t>
  </si>
  <si>
    <t>CABO TRANSMISSAO DE DADOS GIGALAN PREMIUM U/UTP 23AWGX4P CAT.6 LSZH IEC 60332-3 AZ RIB</t>
  </si>
  <si>
    <t>DATA CABLE  GIGALAN PREMIUM U/UTP 23AWGX4P CAT.6 LSZH IEC 60332-3 AZ RIB</t>
  </si>
  <si>
    <t>CABLE TRANSMISION DATOS GIGALAN PREMIUM U/UTP 23AWGX4P CAT.6 LSZH IEC 60332-3 AZ RIB</t>
  </si>
  <si>
    <t>CABO TRANSMISSAO DE DADOS GIGALAN U/UTP 24AWGX4P CAT.6 IEC 60332-1 VM (EXP)</t>
  </si>
  <si>
    <t>DATA CABLE GIGALAN U/UTP 24AWGX4P CAT.6 IEC 60332-1 VM (EXP)</t>
  </si>
  <si>
    <t>CABLE TRANSMISION DATOS GIGALAN U/UTP 24AWGX4P CAT.6 IEC 60332-1 VM (EXP)</t>
  </si>
  <si>
    <t>CABO TRANSMISSAO DE DADOS GIGALAN U/UTP 23AWGX4P CAT.6 LSZH VD (EXP)</t>
  </si>
  <si>
    <t>DATA CABLE GIGALAN U/UTP 23AWGX4P CAT.6 LSZH VD (EXP)</t>
  </si>
  <si>
    <t>CABLE TRANSMISION DATOS GIGALAN U/UTP 23AWGX4P CAT.6 LSZH VD (EXP)</t>
  </si>
  <si>
    <t>CABO TRANSMISSAO DE DADOS GIGALAN U/UTP 23AWGX4P CAT.6 LSZH AZ (EXP)</t>
  </si>
  <si>
    <t>DATA CABLE GIGALAN U/UTP 23AWGX4P CAT.6 LSZH BLUE (EXP)</t>
  </si>
  <si>
    <t>CABLE TRANSMISION DATOS GIGALAN U/UTP 23AWGX4P CAT.6 LSZH AZ (EXP)</t>
  </si>
  <si>
    <t>CABO TRANSMISSAO DE DADOS GIGALAN PREMIUM U/UTP 23 AWGX4P CAT.6 CMR AZ RIB</t>
  </si>
  <si>
    <t>DATA CABLE  GIGALAN PREMIUM U/UTP 23 AWGX4P CAT.6 CMR AZ RIB</t>
  </si>
  <si>
    <t>CABLE TRANSMISION DATOS GIGALAN PREMIUM U/UTP 23 AWGX4P CAT.6 CMR AZ RIB</t>
  </si>
  <si>
    <t>CABO TRANSMISSAO DE DADOS GIGALAN U/UTP 23AWGX4P CAT. 6 PE OUTDOOR BLACK SPOOL 305M</t>
  </si>
  <si>
    <t>DATA CABLE  GIGALAN U/UTP 23AWGX4P CAT. 6 PE OUTDOOR BLACK SPOOL 305M</t>
  </si>
  <si>
    <t>CABLE PARA TRANSMISION DE DATOS GIGALAN U/UTP 23AWGX4P CAT. 6 PE OUTDOOR BLACK SPOOL 305M</t>
  </si>
  <si>
    <t>ET02980</t>
  </si>
  <si>
    <t>a0A6100000blnvY</t>
  </si>
  <si>
    <t>CABO TRANSMISSAO DE DADOS GIGALAN U/UTP 23AWGX4P CAT.6 LSZH CZ (EXP)</t>
  </si>
  <si>
    <t>DATA CABLE  GIGALAN U/UTP 23AWGX4P CAT.6 LSZH CZ (EXP)</t>
  </si>
  <si>
    <t>CABLE TRANSMISION DATOS GIGALAN U/UTP 23AWGX4P CAT.6 LSZH CZ (EXP)</t>
  </si>
  <si>
    <t>CABO TRANSMISSAO DE DADOS SOHOPLUS U/UTP 24AWGX4P CAT.6 CM AZ RoHS</t>
  </si>
  <si>
    <t>DATA CABLE  SOHOPLUS U/UTP 24AWGX4P CAT.6 CM AZ RoHS</t>
  </si>
  <si>
    <t>CABLE TRANSMISION DATOS SOHOPLUS U/UTP 24AWGX4P CAT.6 CM AZ RoHS</t>
  </si>
  <si>
    <t>CABO TRANSMISSAO DE DADOS SOHOPLUS U/UTP 24AWGX4P CAT.6 CMX AZ RoHS</t>
  </si>
  <si>
    <t>DATA CABLE  SOHOPLUS U/UTP 24AWGX4P CAT.6 CMX AZ RoHS</t>
  </si>
  <si>
    <t>CABLE TRANSMISION DATOS SOHOPLUS U/UTP 24AWGX4P CAT.6 CMX AZ RoHS</t>
  </si>
  <si>
    <t>CABO TRANSMISSAO DE DADOS GIGALAN U/UTP 23AWGX4P CAT.6 CMX OUTDOOR (305M)</t>
  </si>
  <si>
    <t>DATA CABLE  GIGALAN U/UTP 23AWGX4P CAT.6 CMX OUTDOOR (305M)</t>
  </si>
  <si>
    <t>CABLE TRANSMISION DATOS GIGALAN U/UTP 23AWGX4P CAT.6 CMX OUTDOOR (305M)</t>
  </si>
  <si>
    <t>CABO TRANSMISSAO DE DADOS GIGALAN PREMIUM CAT. 6 U/UTP 23AWGX4P AZ ROHS LSZH (EXTENSÃO)</t>
  </si>
  <si>
    <t>DATA CABLE  GIGALAN PREMIUM CAT. 6 U/UTP 23AWGX4P AZ ROHS LSZH (EXTENSÃO)</t>
  </si>
  <si>
    <t>CABLE TRANSMISION DATOS GIGALAN PREMIUM CAT. 6 U/UTP 23AWGX4P AZ ROHS LSZH (EXTENSÃO)</t>
  </si>
  <si>
    <t>CABO TRANSMISSAO DE DADOS GIGALAN MAX GREEN U/UTP 23AWGX4P CAT.6 LSZH EUROCLASS Dca-s2,d2,a1 CZ RIB</t>
  </si>
  <si>
    <t>DATA CABLE GIGALAN MAX GREEN U/UTP 23AWGX4P CAT.6 LSZH EUROCLASS Dca-s2,d2,a1 CZ RIB</t>
  </si>
  <si>
    <t>CABLE TRANSMISION DATOS GIGALAN MAX GREEN U/UTP 23AWGX4P CAT.6 LSZH EUROCLASS Dca-s2,d2,a1 CZ RIB</t>
  </si>
  <si>
    <t>ET03436</t>
  </si>
  <si>
    <t>a0A6100000blo0l</t>
  </si>
  <si>
    <t>CABO TRANSMISSAO DE DADOS U/UTP CAT.5E 24AWGX25P CM - AZ ROHS (COLEMAN)</t>
  </si>
  <si>
    <t>966525-06-06 . . . 24/25PR CMR CAT5E 1M' REEL BLUE ROHS-2</t>
  </si>
  <si>
    <t>CABLE TRANSMISION DATOS U/UTP CAT.5E 24AWGX25P CM - AZ ROHS (COLEMAN)</t>
  </si>
  <si>
    <t>ET01603</t>
  </si>
  <si>
    <t>a0A6100000blngY</t>
  </si>
  <si>
    <t>CABO TRANSMISSAO DE DADOS F/UTP CAT.5E 24AWGX4P CMR AZ ROHS RIB (SW 96273-16-06)</t>
  </si>
  <si>
    <t>96273-16-06 .... 24/4P F/UTP CMR CAT5E 1M' RIB  BLUE ROHS-2</t>
  </si>
  <si>
    <t>CABLE TRANSMISION DATOS F/UTP CAT.5E 24AWGX4P CMR AZ ROHS RIB (SW 96273-16-06)</t>
  </si>
  <si>
    <t>ET02065</t>
  </si>
  <si>
    <t>a0A6100000blnkj</t>
  </si>
  <si>
    <t>CABO TRANSMISSAO DE DADOS F/UTP CAT.5E 24AWGX4P CMR - CZ ROHS RIB (COLEMAN)</t>
  </si>
  <si>
    <t>DATA CABLE F/UTP CAT.5E 24AWGX4P CMR - CZ ROHS RIB (COLEMAN)</t>
  </si>
  <si>
    <t>CABLE TRANSMISION DATOS F/UTP CAT.5E 24AWGX4P CMR - CZ ROHS RIB (COLEMAN)</t>
  </si>
  <si>
    <t>CABO TRANSMISSAO DE DADOS U/UTP CAT 5E 24AWGX4P CMR - AZ ROHS POB (LIBERTY HT)</t>
  </si>
  <si>
    <t>24-4P-L5-HT-BLU . . . CAT 5E  24/4P  U/UTP CMR HomeTrax 1000FT POB  BLU</t>
  </si>
  <si>
    <t>CABLE TRANSMISION DATOS U/UTP CAT 5E 24AWGX4P CMR - AZ ROHS POB (LIBERTY HT)</t>
  </si>
  <si>
    <t>ET02189</t>
  </si>
  <si>
    <t>a0A6100000blnm6</t>
  </si>
  <si>
    <t>CABO TRANSMISSAO DE DADOS U/UTP CAT 5E 24AWGX4P CMR - CZ ROHS POB (LIBERTY HT)</t>
  </si>
  <si>
    <t>24-4P-L5-HT-GRY . . . CAT 5E  24/4P  U/UTP CMR HomeTrax 1000FT POB  GRY</t>
  </si>
  <si>
    <t>CABLE TRANSMISION DATOS U/UTP CAT 5E 24AWGX4P CMR - CZ ROHS POB (LIBERTY HT)</t>
  </si>
  <si>
    <t>CABO TRANSMISSAO DE DADOS U/UTP CAT 5E 24AWGX4P CMR - VD ROHS POB (LIBERTY HT)</t>
  </si>
  <si>
    <t>24-4P-L5-HT-GRN . . . CAT 5E  24/4P  U/UTP CMR HomeTrax 1000FT POB  GRN</t>
  </si>
  <si>
    <t>CABLE TRANSMISION DATOS U/UTP CAT 5E 24AWGX4P CMR - VD ROHS POB (LIBERTY HT)</t>
  </si>
  <si>
    <t>CABO TRANSMISSAO DE DADOS U/UTP CAT 5E 24AWGX4P CMR - BR ROHS POB (LIBERTY HT)</t>
  </si>
  <si>
    <t>24-4P-L5-HT-WHT . . . CAT 5E  24/4P  U/UTP CMR HomeTrax 1000FT POB  WHT</t>
  </si>
  <si>
    <t>CABLE TRANSMISION DATOS U/UTP CAT 5E 24AWGX4P CMR - BR ROHS POB (LIBERTY HT)</t>
  </si>
  <si>
    <t>CABO TRANSMISSAO DE DADOS U/UTP CAT 5E 24AWGX4P CMR- AM ROHS POB (LIBERTY HT)</t>
  </si>
  <si>
    <t>24-4P-L5-HT-YEL . . . CAT 5E  24/4P  U/UTP CMR HomeTrax 1000FT POB  YEL</t>
  </si>
  <si>
    <t>CABLE TRANSMISION DATOS U/UTP CAT 5E 24AWGX4P CMR- AM ROHS POB (LIBERTY HT)</t>
  </si>
  <si>
    <t>CABO TRANSMISSAO DE DADOS U/UTP CAT 5E 24AWGX4P CMR - PR ROHS POB (LIBERTY HT)</t>
  </si>
  <si>
    <t>24-4P-L5-HT-BLK . . . CAT 5E  24/4P  U/UTP CMR HomeTrax 1000FT POB  BLK</t>
  </si>
  <si>
    <t>CABLE TRANSMISION DATOS U/UTP CAT 5E 24AWGX4P CMR - PR ROHS POB (LIBERTY HT)</t>
  </si>
  <si>
    <t>CABO TRANSMISSAO DE DADOS U/UTP CAT.5E 24AWGX4P CMR AZ ROHS POB (SW 96263-46-06)</t>
  </si>
  <si>
    <t>96263-46-06 . . . 24/4PR CMR CAT5E 1M' POB BLUE ROHS-2</t>
  </si>
  <si>
    <t>CABLE TRANSMISION DATOS U/UTP CAT.5E 24AWGX4P CMR AZ ROHS POB (SW 96263-46-06)</t>
  </si>
  <si>
    <t>ET03419</t>
  </si>
  <si>
    <t>a0A6100000blo0X</t>
  </si>
  <si>
    <t>CABO TRANSMISSAO DE DADOS U/UTP CAT.5E 24AWGX4P CMR CZ ROHS POB (SW 96263-46-09)</t>
  </si>
  <si>
    <t>96263-46-09 . . . 24/4PR CMR CAT5E 1M' POB GRAY ROHS-2</t>
  </si>
  <si>
    <t>CABLE TRANSMISION DATOS U/UTP CAT.5E 24AWGX4P CMR CZ ROHS POB (SW 96263-46-09)</t>
  </si>
  <si>
    <t>CABO TRANSMISSAO DE DADOS U/UTP CAT.5E 24AWGX4P CMR BR ROHS POB (SW 96263-46-01)</t>
  </si>
  <si>
    <t>96263-46-01 . . . 24/4PR CMR CAT5E 1M' POB WHITE ROHS-2</t>
  </si>
  <si>
    <t>CABLE TRANSMISION DATOS U/UTP CAT.5E 24AWGX4P CMR BR ROHS POB (SW 96263-46-01)</t>
  </si>
  <si>
    <t>CABO TRANSMISSAO DE DADOS U/UTP CAT.5E 24AWGX4P CMR AM ROHS POB (SW 96263-46-02)</t>
  </si>
  <si>
    <t>96263-46-02 . . . 24/4PR CMR CAT5E 1M' POB YELLOW ROHS-2</t>
  </si>
  <si>
    <t>CABLE TRANSMISION DATOS U/UTP CAT.5E 24AWGX4P CMR AM ROHS POB (SW 96263-46-02)</t>
  </si>
  <si>
    <t>CABO TRANSMISSAO DE DADOS U/UTP CAT.5E 24AWGX4P CMR PR ROHS POB (SW 96263-46-08)</t>
  </si>
  <si>
    <t>96263-46-08 . . . 24/4PR CMR CAT5E 1M' POB BLACK ROHS-2</t>
  </si>
  <si>
    <t>CABLE TRANSMISION DATOS U/UTP CAT.5E 24AWGX4P CMR LA ROHS POB (SW 96263-46-03)</t>
  </si>
  <si>
    <t>CABO TRANSMISSAO DE DADOS U/UTP CAT.5E 24AWGX4P CMR LA ROHS POB (SW 96263-46-03)</t>
  </si>
  <si>
    <t>96263-46-03 . . . 24/4PR CMR CAT5E 1M' POB ORANGE ROHS-2</t>
  </si>
  <si>
    <t>CABLE ELECT. U/UTP CAT.5E 24AWGX4P CMR LA ROHS POB (SW 96263-46-03)</t>
  </si>
  <si>
    <t>CABO TRANSMISSAO DE DADOS U/UTP CAT.5E 24AWGX4P CMR VD ROHS POB (SW 96263-46-05)</t>
  </si>
  <si>
    <t>96263-46-05 . . . 24/4PR CMR CAT5E 1M' POB GREEN ROHS-2</t>
  </si>
  <si>
    <t>CABLE TRANSMISION DATOS U/UTP CAT.5E 24AWGX4P CMR VD ROHS POB (SW 96263-46-05)</t>
  </si>
  <si>
    <t>CABO TRANSMISSAO DE DADOS GIGALAN AUGMENTED CAT.6A 23AWGX4P U/UTP VD LSZH 305M</t>
  </si>
  <si>
    <t>DATA CABLE GIGALAN AUGMENTED CAT.6A 23AWGX4P U/UTP VD LSZH 305M</t>
  </si>
  <si>
    <t>CABLE TRANSMISION DATOS GIGALAN AUGMENTED CAT.6A 23AWGX4P U/UTP VD LSZH 305M</t>
  </si>
  <si>
    <t>ET02625</t>
  </si>
  <si>
    <t>a0A6100000blnr9</t>
  </si>
  <si>
    <t>CABO TRANSMISSAO DE DADOS GIGALAN AUGMENTED CAT.6A 23AWGX4P U/UTP CZ CM 1000M</t>
  </si>
  <si>
    <t>DATA CABLE GIGALAN AUGMENTED CAT.6A 23AWGX4P U/UTP CZ CM 1000M</t>
  </si>
  <si>
    <t>CABLE TRANSMISION DATOS GIGALAN AUGMENTED CAT.6A 23AWGX4P U/UTP CZ CM 1000M</t>
  </si>
  <si>
    <t>ET02489</t>
  </si>
  <si>
    <t>a0A6100000blnpb</t>
  </si>
  <si>
    <t>CABO TRANSMISSAO DE DADOS GIGALAN AUGMENTED CAT.6A 23AWGX4P U/UTP CZ CMR 1000M</t>
  </si>
  <si>
    <t>DATA CABLE GIGALAN AUGMENTED CAT.6A 23AWGX4P U/UTP CZ CMR 1000M</t>
  </si>
  <si>
    <t>CABLE TRANSMISION DATOS GIGALAN AUGMENTED CAT.6A 23AWGX4P U/UTP CZ CMR 1000M</t>
  </si>
  <si>
    <t>CABO TRANSMISSAO DE DADOS GIGALAN AUGMENTED CAT.6A 23AWGX4P U/UTP CZ CM 305M</t>
  </si>
  <si>
    <t>DATA CABLE GIGALAN AUGMENTED CAT.6A 23AWGX4P U/UTP CZ CM 305M</t>
  </si>
  <si>
    <t>CABLE TRANSMISION DATOS GIGALAN AUGMENTED CAT.6A 23AWGX4P U/UTP CZ CM 305M</t>
  </si>
  <si>
    <t>CABO TRANSMISSAO DE DADOS GIGALAN AUGMENTED CAT.6A 23AWGX4P U/UTP LSZH CZ (305M)</t>
  </si>
  <si>
    <t>DATA CABLE  GIGALAN AUGMENTED CAT.6A 23AWGX4P U/UTP LSZH CZ (305M)</t>
  </si>
  <si>
    <t>CABLE TRANSMISION DATOS GIGALAN AUGMENTED CAT.6A 23AWGX4P U/UTP LSZH CZ (305M)</t>
  </si>
  <si>
    <t>CABO TRANSMISSAO DE DADOS GIGALAN AUGMENTED CAT.6A 23AWGX4P U/UTP CZ CMR 305M</t>
  </si>
  <si>
    <t>DATA CABLE GIGALAN AUGMENTED CAT.6A 23AWGX4P U/UTP CZ CMR 305M</t>
  </si>
  <si>
    <t>CABLE TRANSMISION DATOS GIGALAN AUGMENTED CAT.6A 23AWGX4P U/UTP CZ CMR 305M</t>
  </si>
  <si>
    <t>CABO TRANSMISSAO DE DADOS GIGALAN AUGMENTED CAT.6A 23AWGX4P U/UTP LSZH VM (305M)</t>
  </si>
  <si>
    <t>DATA CABLE  GIGALAN AUGMENTED CAT.6A 23AWGX4P U/UTP LSZH VM (305M)</t>
  </si>
  <si>
    <t>CABLE TRANSMISION DATOS GIGALAN AUGMENTED CAT.6A 23AWGX4P U/UTP LSZH VM (305M)</t>
  </si>
  <si>
    <t>CABO TRANSMISSAO DE DADOS GIGALAN AUGMENTED CAT.6A 23AWGX4P U/UTP LSZH AZ (305M)</t>
  </si>
  <si>
    <t>DATA CABLE  GIGALAN AUGMENTED CAT.6A 23AWGX4P U/UTP LSZH AZ (305M)</t>
  </si>
  <si>
    <t>CABLE TRANSMISION DATOS GIGALAN AUGMENTED CAT.6A 23AWGX4P U/UTP LSZH AZ (305M)</t>
  </si>
  <si>
    <t>CABO TRANSMISSAO DE DADOS U/UTP FLEXIVEL CAT6 24AWG(7F)X4P CMR BR ROHS (COLEMAN)</t>
  </si>
  <si>
    <t>DATA CABLE U/UTP FLEXIVEL CAT6 24AWG(7F)X4P CMR BR ROHS (COLEMAN)</t>
  </si>
  <si>
    <t>CABLE TRANSMISION DATOS U/UTP FLEXIVEL CAT6 24AWG(7F)X4P CMR BR ROHS (COLEMAN)</t>
  </si>
  <si>
    <t>ET01361</t>
  </si>
  <si>
    <t>a0A6100000blnfp</t>
  </si>
  <si>
    <t>CABO TRANSMISSAO DE DADOS U/UTP FLEXIVEL CAT6 24AWG(7F)X4P -CMR-CZ ROHS (COLEMAN)</t>
  </si>
  <si>
    <t>DATA CABLE U/UTP FLEXIVEL CAT6 24AWG(7F)X4P -CMR-CZ ROHS (COLEMAN)</t>
  </si>
  <si>
    <t>CABLE TRANSMISION DATOS U/UTP FLEXIVEL CAT6 24AWG(7F)X4P -CMR-CZ ROHS (COLEMAN)</t>
  </si>
  <si>
    <t>CABO TRANSMISSAO DE DADOS U/UTP FLEXIVEL CAT6 24AWG(7F)X4P CMR-AZ ROHS (COLEMAN)</t>
  </si>
  <si>
    <t>DATA CABLE U/UTP FLEXIVEL CAT6 24AWG(7F)X4P CMR-AZ ROHS (COLEMAN)</t>
  </si>
  <si>
    <t>CABLE TRANSMISION DATOS U/UTP FLEXIVEL CAT6 24AWG(7F)X4P CMR-AZ ROHS (COLEMAN)</t>
  </si>
  <si>
    <t>CABO TRANSMISSAO DE DADOS U/UTP CAT.6  23AWGx4P CMR BR ROHS RIB SEM FILLER (COLEMAN)</t>
  </si>
  <si>
    <t>CABO ELET. U/UTP CAT.6  23AWGx4P CMR BR ROHS RIB SEM FILLER (COLEMAN)</t>
  </si>
  <si>
    <t>CABLE TRANSMISION DATOS U/UTP CAT.6  23AWGx4P CMR BR ROHS RIB SEM FILLER (COLEMAN)</t>
  </si>
  <si>
    <t>CABO TRANSMISSAO DE DADOS U/UTP CAT.6  23AWGX4P CMR CZ ROHS RIB SEM FILLER (COLEMAN)</t>
  </si>
  <si>
    <t>DATA CABLE U/UTP CAT.6  23AWGX4P CMR CZ ROHS RIB SEM FILLER (COLEMAN)</t>
  </si>
  <si>
    <t>CABLE TRANSMISION DATOS U/UTP CAT.6  23AWGX4P CMR CZ ROHS RIB SEM FILLER (COLEMAN)</t>
  </si>
  <si>
    <t>CABO TRANSMISSAO DE DADOS U/UTP CAT.6  23AWGx4P CMR LA ROHS RIB SEM FILLER (COLEMAN)</t>
  </si>
  <si>
    <t>DATA CABLE U/UTP CAT.6  23AWGx4P CMR LA ROHS RIB SEM FILLER (COLEMAN)</t>
  </si>
  <si>
    <t>CABLE TRANSMISION DATOS U/UTP CAT.6  23AWGx4P CMR LA ROHS RIB SEM FILLER (COLEMAN)</t>
  </si>
  <si>
    <t>CABO TRANSMISSAO DE DADOS U/UTP CAT.6  23AWGx4P CMR VD ROHS RIB SEM FILLER (COLEMAN)</t>
  </si>
  <si>
    <t>DATA CABLE U/UTP CAT.6  23AWGx4P CMR VD ROHS RIB SEM FILLER (COLEMAN)</t>
  </si>
  <si>
    <t>CABLE TRANSMISION DATOS U/UTP CAT.6  23AWGx4P CMR VD ROHS RIB SEM FILLER (COLEMAN)</t>
  </si>
  <si>
    <t>CABO TRANSMISSAO DE DADOS U/UTP LAN CAT.6 23AWGX4P CMR AZ ROHS BULK 10KFT SEM FILLER (SW 97272-44-06)</t>
  </si>
  <si>
    <t>97272-44-06 . . . 23/4PR CMR CAT6 10M' REEL BLUE ROHS-2</t>
  </si>
  <si>
    <t>CABLE TRANSMISION DATOS U/UTP LAN CAT.6 23AWGX4P CMR AZ ROHS BULK 10KFT SEM FILLER (SW 97272-44-06)</t>
  </si>
  <si>
    <t>CABO TRANSMISSAO DE DADOS U/UTP CAT.6 23AWGX4P CMR VD ROHS BULK 10KFT SEM FILLER (COLEMAN)</t>
  </si>
  <si>
    <t>DATA CABLE U/UTP CAT.6 23AWGX4P CMR VD ROHS BULK 10KFT SEM FILLER (COLEMAN)</t>
  </si>
  <si>
    <t>CABLE TRANSMISION DATOS U/UTP CAT.6 23AWGX4P CMR - VD ROHS (COLEMAN) BULK 10KFT</t>
  </si>
  <si>
    <t>CABO TRANSMISSAO DE DADOS U/UTP CAT.6  23 AWG x 4P CMR - CZ ROHS SPOOL (LIBERTY)</t>
  </si>
  <si>
    <t>24-4P-L6-EN-GRY . . . CAT 6  550  23/4P  U/UTP CMR 1000FT SPOOL GRY</t>
  </si>
  <si>
    <t>CABLE TRANSMISION DATOS U/UTP CAT.6  23 AWG x 4P CMR - CZ ROHS SPOOL (LIBERTY)</t>
  </si>
  <si>
    <t>ET01889</t>
  </si>
  <si>
    <t>a0A6100000blnjO</t>
  </si>
  <si>
    <t>CABO TRANSMISSAO DE DADOS F/UTP CAT.6A 23AWGX4P CMR - BR ROHS SPOOL (LIBERTY)</t>
  </si>
  <si>
    <t>24-4P-L6ASH-WHT . . . Cat 6A  23/4P  F/UTP CMR 1000FT SPOOL WHT</t>
  </si>
  <si>
    <t>CABLE TRANSMISION DATOS F/UTP CAT.6A 23AWGX4P CMR - BR ROHS SPOOL (LIBERTY)</t>
  </si>
  <si>
    <t>ET02059</t>
  </si>
  <si>
    <t>a0A6100000blnke</t>
  </si>
  <si>
    <t>CABO TRANSMISSAO DE DADOS F/UTP CAT.6 23AWGX4P CMR - VT ROHS SPOOL (LIBERTY)</t>
  </si>
  <si>
    <t>24-4P-L6SH-VIO . . . Cat 6  23/4P  F/UTP CMR 1000FT SPOOL VIO</t>
  </si>
  <si>
    <t>CABLE TRANSMISION DATOS F/UTP CAT.6 23AWGX4P CMR - VT ROHS SPOOL (LIBERTY)</t>
  </si>
  <si>
    <t>ET02061</t>
  </si>
  <si>
    <t>a0A6100000blnkg</t>
  </si>
  <si>
    <t>CABO TRANSMISSAO DE DADOS U/UTP CAT.6  23AWGx4P CMR - BR ROHS SPOOL (LIBERTY)</t>
  </si>
  <si>
    <t>24-4P-L6-EN-WHT . . . CAT 6  550  23/4P  U/UTP CMR 1000FT SPOOL WHT</t>
  </si>
  <si>
    <t>CABLE TRANSMISION DATOS U/UTP CAT.6  23AWGx4P CMR - BR ROHS SPOOL (LIBERTY)</t>
  </si>
  <si>
    <t>CABO TRANSMISSAO DE DADOS U/UTP CAT.6  23AWGX4P CMR - VD ROHS SPOOL (LIBERTY)</t>
  </si>
  <si>
    <t>24-4P-L6-EN-GRN . . . CAT 6  550  23/4P  U/UTP CMR 1000FT SPOOL GRN</t>
  </si>
  <si>
    <t>CABLE TRANSMISION DATOS U/UTP CAT.6  23AWGX4P CMR - VD ROHS SPOOL (LIBERTY)</t>
  </si>
  <si>
    <t>CABO TRANSMISSAO DE DADOS U/UTP CAT.6  23AWGX4P CMR - AM ROHS SPOOL (LIBERTY)</t>
  </si>
  <si>
    <t>24-4P-L6-EN-YEL . . . CAT 6  550  23/4P  U/UTP CMR 1000FT SPOOL YEL</t>
  </si>
  <si>
    <t>CABLE TRANSMISION DATOS U/UTP CAT.6  23AWGX4P CMR - AM ROHS SPOOL (LIBERTY)</t>
  </si>
  <si>
    <t>CABO TRANSMISSAO DE DADOS U/UTP CAT.6  23AWGX4P CMR - PR ROHS SPOOL (LIBERTY)</t>
  </si>
  <si>
    <t>24-4P-L6-EN-BLK . . . CAT 6  550  23/4P  U/UTP CMR 1000FT SPOOL BLK</t>
  </si>
  <si>
    <t>CABLE TRANSMISION DATOS U/UTP CAT.6  23AWGX4P CMR - PR ROHS SPOOL (LIBERTY)</t>
  </si>
  <si>
    <t>CABO TRANSMISSAO DE DADOS U/UTP CAT.6 23AWGX4P CMR PR ROHS RIB SEM FILLER (COLEMAN)</t>
  </si>
  <si>
    <t>DATA CABLE U/UTP CAT.6 23 AWG X 4P CMR PR ROHS (COLEMAN) RIB</t>
  </si>
  <si>
    <t>CABLE TRANSMISION DATOS U/UTP CAT.6 23 AWG X 4P CMR PR ROHS (COLEMAN) RIB</t>
  </si>
  <si>
    <t>CABO TRANSMISSAO DE DADOS U/UTP CAT.6 23AWGX4P CMR AM ROHS RIB SEM FILLER (COLEMAN)</t>
  </si>
  <si>
    <t>DATA CABLE U/UTP CAT.6 23 AWG X 4P CMR AM ROHS (COLEMAN) RIB</t>
  </si>
  <si>
    <t>CABLE TRANSMISION DATOS U/UTP CAT.6 23 AWG X 4P CMR AM ROHS (COLEMAN) RIB</t>
  </si>
  <si>
    <t>CABO TRANSMISSAO DE DADOS F/UTP CAT.6 23AWGX4P CMR - PR ROHS SPOOL (LIBERTY)</t>
  </si>
  <si>
    <t>24-4P-L6SH-BLK . . . Cat 6  23/4P  F/UTP CMR 1000FT SPOOL BLK</t>
  </si>
  <si>
    <t>CABLE TRANSMISION DATOS F/UTP CAT.6 23AWGX4P CMR - PR ROHS SPOOL (LIBERTY)</t>
  </si>
  <si>
    <t>CABO TRANSMISSAO DE DADOS U/UTP LAN CAT.6 23AWGX4P CMR AZ ROHS RIB SEM FILLER (COLEMAN)</t>
  </si>
  <si>
    <t>DATA CABLE U/UTP LAN CAT.6 23AWGX4P CMR AZ ROHS RIB SEM FILLER (COLEMAN)</t>
  </si>
  <si>
    <t>CABLE TRANSMISION DATOS U/UTP LAN CAT.6 23AWGX4P CMR AZ ROHS RIB SEM FILLER (COLEMAN)</t>
  </si>
  <si>
    <t>CABO TRANSMISSAO DE DADOS F/UTP CAT.6 23AWGX4P CMR - AM ROHS SPOOL (LIBERTY)</t>
  </si>
  <si>
    <t>24-4P-L6SH-YEL . . . Cat 6  23/4P  F/UTP CMR 1000FT SPOOL YEL</t>
  </si>
  <si>
    <t>CABLE TRANSMISION DATOS F/UTP CAT.6 23AWGX4P CMR - AM ROHS SPOOL (LIBERTY)</t>
  </si>
  <si>
    <t>CABO TRANSMISSAO DE DADOS U/UTP LAN CAT.6 23AWGX4P CMR AZ ROHS SEM FILLER (SW 97272-M6-06)</t>
  </si>
  <si>
    <t>97272-M6-06 . . . 23/4PR CMR CAT6 1M' POB BLUE ROHS-2</t>
  </si>
  <si>
    <t>CABLE TRANSMISION DATOS U/UTP LAN CAT.6 23AWGX4P CMR AZ ROHS SEM FILLER (SW 97272-M6-06)</t>
  </si>
  <si>
    <t>CABO TRANSMISSAO DE DADOS U/UTP CAT.6 23AWGX4P CMR AZ ROHS POB SEM FILLER (SW I99995-2B)</t>
  </si>
  <si>
    <t>I99995-2B . . . CAT6 250 MHZ 23/4P SOL BC CMR 1000' POB BLUE ROHS-2</t>
  </si>
  <si>
    <t>CABLE TRANSMISION DATOS U/UTP CAT.6 23AWGX4P CMR AZ ROHS POB SEM FILLER (SW I99995-2B)</t>
  </si>
  <si>
    <t>ET03169</t>
  </si>
  <si>
    <t>a0A6100000blnxP</t>
  </si>
  <si>
    <t>CABO TRANSMISSAO DE DADOS U/UTP CAT.6 23AWGX4P CMR AZ ROHS RIB SEM FILLER (SW I99995-2H)</t>
  </si>
  <si>
    <t>I99995-2H . . . CAT6 250 MHZ 23/4P SOL BC CMR 1000' RIB BLUE ROHS-2</t>
  </si>
  <si>
    <t>CABLE TRANSMISION DATOS U/UTP CAT.6 23AWGX4P CMR AZ ROHS RIB SEM FILLER (SW I99995-2H)</t>
  </si>
  <si>
    <t>CABO TRANSMISSAO DE DADOS U/UTP CAT.6 23AWGX4P CMR CZ ROHS RIB SEM FILLER (SW I99995-1H)</t>
  </si>
  <si>
    <t>I99995-1H . . . CAT6 250 MHZ 23/4P SOL BC CMR 1000' RIB GRAY ROHS-2</t>
  </si>
  <si>
    <t>CABLE TRANSMISION DATOS U/UTP CAT.6 23AWGX4P CMR CZ ROHS RIB SEM FILLER (SW I99995-1H)</t>
  </si>
  <si>
    <t>CABO TRANSMISSAO DE DADOS U/UTP CAT.6 23AWGX4P CMR CZ ROHS POB SEM FILLER (SW I99995-1B)</t>
  </si>
  <si>
    <t>I99995-1B . . . CAT6 250 MHZ 23/4P SOL BC CMR 1000' POB GRAY ROHS-2</t>
  </si>
  <si>
    <t>CABLE TRANSMISION DATOS U/UTP CAT.6 23AWGX4P CMR CZ ROHS POB SEM FILLER (SW I99995-1B)</t>
  </si>
  <si>
    <t>CABO TRANSMISSAO DE DADOS U/UTP CAT.6 23AWGX4P CMR BR ROHS POB SEM FILLER (SW I99995-3B)</t>
  </si>
  <si>
    <t>I99995-3B . . . CAT6 250 MHZ 23/4P SOL BC CMR 1000' POB WHITE ROHS-2</t>
  </si>
  <si>
    <t>CABLE TRANSMISION DATOS U/UTP CAT.6 23AWGX4P CMR BR ROHS POB SEM FILLER (SW I99995-3B)</t>
  </si>
  <si>
    <t>CABO TRANSMISSAO DE DADOS U/UTP CAT.6 23AWGX4P CMR AZ ROHS RIB (SW I99998-2H)</t>
  </si>
  <si>
    <t>I99998-2H . . . Cat 6E 550MHZ 23/4P SOL BC CMR 1000' RIB BLUE ROHS-2</t>
  </si>
  <si>
    <t>CABLE TRANSMISION DATOS U/UTP CAT.6 23AWGX4P CMR AZ ROHS RIB (SW I99998-2H)</t>
  </si>
  <si>
    <t>ET02649</t>
  </si>
  <si>
    <t>a0A6100000blnrU</t>
  </si>
  <si>
    <t>CABO TRANSMISSAO DE DADOS U/UTP CAT.6 23AWGX4P CMR AZ ROHS POB SEM FILLER (SW 97200-46-06)</t>
  </si>
  <si>
    <t>97200-46-06 . . . 23/4PR CMR CAT6 1M'POB BLUE ROHS-2</t>
  </si>
  <si>
    <t>CABLE TRANSMISION DATOS U/UTP CAT.6 23AWGX4P CMR AZ ROHS POB SEM FILLER (SW 97200-46-06)</t>
  </si>
  <si>
    <t>ET03171</t>
  </si>
  <si>
    <t>a0A6100000blnxR</t>
  </si>
  <si>
    <t>CABO TRANSMISSAO DE DADOS U/UTP CAT.6 23AWGX4P CMR AZ ROHS REEL (SW I99998-2A)</t>
  </si>
  <si>
    <t>I99998-2A . . . Cat 6E 550MHZ 23/4P SOL BC CMR 1000' REEL BLUE ROHS-2</t>
  </si>
  <si>
    <t>CABLE TRANSMISION DATOS U/UTP CAT.6 23AWGX4P CMR AZ ROHS REEL (SW I99998-2A)</t>
  </si>
  <si>
    <t>CABO TRANSMISSAO DE DADOS U/UTP CAT.6 23AWGX4P CMR VD ROHS RIB SEM FILLER (SW I99995-8H)</t>
  </si>
  <si>
    <t>I99995-8H . . . CAT6 250 MHZ 23/4P SOL BC CMR 1000' RIB GREEN ROHS-2</t>
  </si>
  <si>
    <t>CABLE TRANSMISION DATOS U/UTP CAT.6 23AWGX4P CMR VD ROHS RIB SEM FILLER (SW I99995-8H)</t>
  </si>
  <si>
    <t>CABO TRANSMISSAO DE DADOS U/UTP CAT.6 23AWGX4P CMR VM ROHS RIB SEM FILLER (SW I99995-9H)</t>
  </si>
  <si>
    <t>I99995-9H . . . CAT6 250 MHZ 23/4P SOL BC CMR 1000' RIB RED ROHS-2</t>
  </si>
  <si>
    <t>CABLE TRANSMISION DATOS U/UTP CAT.6 23AWGX4P CMR VM ROHS RIB SEM FILLER (SW I99995-9H)</t>
  </si>
  <si>
    <t>CABO TRANSMISSAO DE DADOS U/UTP CAT.6 23AWGX4P CMR AM ROHS RIB SEM FILLER (SW I99995-10H)</t>
  </si>
  <si>
    <t>I99995-10H . . . CAT6 250 MHZ 23/4P SOL BC CMR 1000' RIB YELLOW ROHS-2</t>
  </si>
  <si>
    <t>CABLE TRANSMISION DATOS U/UTP CAT.6 23AWGX4P CMR AM ROHS RIB SEM FILLER (SW I99995-10H)</t>
  </si>
  <si>
    <t>CABO TRANSMISSAO DE DADOS U/UTP CAT.6 23AWGX4P CMR LA ROHS RIB SEM FILLER (SW I99995-11H)</t>
  </si>
  <si>
    <t>I99995-11H . . . CAT6 250 MHZ 23/4P SOL BC CMR 1000' RIB ORANGE ROHS-2</t>
  </si>
  <si>
    <t>CABLE TRANSMISION DATOS U/UTP CAT.6 23AWGX4P CMR LA ROHS RIB SEM FILLER (SW I99995-11H)</t>
  </si>
  <si>
    <t>CABO TRANSMISSAO DE DADOS U/UTP CAT.6 23AWGX4P CMR VD ROHS POB SEM FILLER (SW I99995-8B)</t>
  </si>
  <si>
    <t>I99995-8B . . . CAT6 250 MHZ 23/4P SOL BC CMR 1000' POB GREEN ROHS-2</t>
  </si>
  <si>
    <t>CABLE TRANSMISION DATOS U/UTP CAT.6 23AWGX4P CMR VD ROHS POB SEM FILLER (SW I99995-8B)</t>
  </si>
  <si>
    <t>CABO TRANSMISSAO DE DADOS U/UTP CAT.6 23AWGX4P CMR PR ROHS RIB SEM FILLER (SW I99995-12H)</t>
  </si>
  <si>
    <t>I99995-12H . . . CAT6 250 MHZ 23/4P SOL BC CMR 1000' RIB BLACK ROHS-2</t>
  </si>
  <si>
    <t>CABLE TRANSMISION DATOS U/UTP CAT.6 23AWGX4P CMR PR ROHS RIB SEM FILLER (SW I99995-12H)</t>
  </si>
  <si>
    <t>CABO TRANSMISSAO DE DADOS U/UTP CAT.6 23AWGX4P CMR VT ROHS POB SEM FILLER (SW I99995-13B)</t>
  </si>
  <si>
    <t>I99995-13B . . . CAT6 250 MHZ 23/4P SOL BC CMR 1000' POB PURPLE ROHS-2</t>
  </si>
  <si>
    <t>CABLE TRANSMISION DATOS U/UTP CAT.6 23AWGX4P CMR VT ROHS POB SEM FILLER (SW I99995-13B)</t>
  </si>
  <si>
    <t>CABO TRANSMISSAO DE DADOS U/UTP CAT.6 23AWGX4P CMR VM ROHS POB SEM FILLER (SW I99995-9B)</t>
  </si>
  <si>
    <t>I99995-9B . . . CAT6 250 MHZ 23/4P SOL BC CMR 1000' POB RED ROHS-2</t>
  </si>
  <si>
    <t>CABLE TRANSMISION DATOS U/UTP CAT.6 23AWGX4P CMR VM ROHS POB SEM FILLER (SW I99995-9B)</t>
  </si>
  <si>
    <t>CABO TRANSMISSAO DE DADOS U/UTP CAT.6 23AWGX4P CMR AM ROHS POB SEM FILLER (SW I99995-10B)</t>
  </si>
  <si>
    <t>I99995-10B . . . CAT6 250 MHZ 23/4P SOL BC CMR 1000' POB YELLOW ROHS-2</t>
  </si>
  <si>
    <t>CABLE TRANSMISION DATOS U/UTP CAT.6 23AWGX4P CMR AM ROHS POB SEM FILLER (SW I99995-10B)</t>
  </si>
  <si>
    <t>CABO TRANSMISSAO DE DADOS U/UTP CAT.6 23AWGX4P CMR VT ROHS RIB SEM FILLER (SW I99995-13H)</t>
  </si>
  <si>
    <t>I99995-13H . . . CAT6 250 MHZ 23/4P SOL BC CMR 1000' RIB PURPLE ROHS-2</t>
  </si>
  <si>
    <t>CABLE TRANSMISION DATOS U/UTP CAT.6 23AWGX4P CMR VT ROHS RIB SEM FILLER (SW I99995-13H)</t>
  </si>
  <si>
    <t>CABO TRANSMISSAO DE DADOS U/UTP CAT.6 23AWGX4P CMR LA ROHS POB SEM FILLER (SW I99995-11B)</t>
  </si>
  <si>
    <t>I99995-11B . . . CAT6 250 MHZ 23/4P SOL BC CMR 1000' POB ORANGE ROHS-2</t>
  </si>
  <si>
    <t>CABLE TRANSMISION DATOS U/UTP CAT.6 23AWGX4P CMR LA ROHS POB SEM FILLER (SW I99995-11B)</t>
  </si>
  <si>
    <t>CABO TRANSMISSAO DE DADOS U/UTP CAT.6 23AWGX4P CMR BR ROHS RIB SEM FILLER (SW I99995-3H)</t>
  </si>
  <si>
    <t>I99995-3H . . . CAT6 250 MHZ 23/4P SOL BC CMR 1000' RIB WHITE ROHS-2</t>
  </si>
  <si>
    <t>CABLE TRANSMISION DATOS U/UTP CAT.6 23AWGX4P CMR BR ROHS RIB SEM FILLER (SW I99995-3H)</t>
  </si>
  <si>
    <t>CABO TRANSMISSAO DE DADOS U/UTP CAT.6 23AWGX4P CMR PR ROHS POB SEM FILLER (SW I99995-12B)</t>
  </si>
  <si>
    <t>I99995-12B . . . CAT6 250 MHZ 23/4P SOL BC CMR 1000' POB BLACK ROHS-2</t>
  </si>
  <si>
    <t>CABLE TRANSMISION DATOS U/UTP CAT.6 23AWGX4P CMR PR ROHS POB SEM FILLER (SW I99995-12B)</t>
  </si>
  <si>
    <t>CABO TRANSMISSAO DE DADOS U/UTP CAT.6 23AWGX4P CMR BR ROHS RIB (SW I99998-3H)</t>
  </si>
  <si>
    <t>I99998-3H . . . Cat 6E 550MHZ 23/4P SOL BC CMR 1000' RIB WHITE ROHS-2</t>
  </si>
  <si>
    <t>CABLE TRANSMISION DATOS U/UTP CAT.6 23AWGX4P CMR BR ROHS RIB (SW I99998-3H)</t>
  </si>
  <si>
    <t>CABO TRANSMISSAO DE DADOS U/UTP CAT.6 23AWGX4P CMR VD ROHS REEL (SW I99998-5A)</t>
  </si>
  <si>
    <t>I99998-5A . . . Cat 6E 550MHZ 23/4P SOL BC CMR 1000' REEL GREEN ROHS-2</t>
  </si>
  <si>
    <t>CABLE TRANSMISION DATOS U/UTP CAT.6 23AWGX4P CMR VD ROHS REEL (SW I99998-5A)</t>
  </si>
  <si>
    <t>CABO TRANSMISSAO DE DADOS U/UTP CAT.6 23AWGX4P CMR AM ROHS REEL (SW I99998-4A)</t>
  </si>
  <si>
    <t>I99998-4A . . . Cat 6E 550MHZ 23/4P SOL BC CMR 1000' REEL YELLOW ROHS-2</t>
  </si>
  <si>
    <t>CABLE TRANSMISION DATOS U/UTP CAT.6 23AWGX4P CMR AM ROHS REEL (SW I99998-4A)</t>
  </si>
  <si>
    <t>CABO TRANSMISSAO DE DADOS U/UTP CAT.6 23AWGX4P CMR VD ROHS RIB (SW I99998-5H)</t>
  </si>
  <si>
    <t>I99998-5H . . . Cat 6E 550MHZ 23/4P SOL BC CMR 1000' RIB GREEN ROHS-2</t>
  </si>
  <si>
    <t>CABLE TRANSMISION DATOS U/UTP CAT.6 23AWGX4P CMR VD ROHS RIB (SW I99998-5H)</t>
  </si>
  <si>
    <t>CABO TRANSMISSAO DE DADOS U/UTP CAT.6 23AWGX4P CMR CZ ROHS RIB (SW I99998-1H)</t>
  </si>
  <si>
    <t>I99998-1H . . . Cat 6E 550MHZ 23/4P SOL BC CMR 1000' RIB GRAY ROHS-2</t>
  </si>
  <si>
    <t>CABLE TRANSMISION DATOS U/UTP CAT.6 23AWGX4P CMR CZ ROHS RIB (SW I99998-1H)</t>
  </si>
  <si>
    <t>CABO TRANSMISSAO DE DADOS U/UTP CAT.6 23AWGX4P CMR LA ROHS REEL (SW I99998-8A)</t>
  </si>
  <si>
    <t>I99998-8A . . . Cat 6E 550MHZ 23/4P SOL BC CMR 1000' REEL ORANGE ROHS-2</t>
  </si>
  <si>
    <t>CABLE TRANSMISION DATOS U/UTP CAT.6 23AWGX4P CMR LA ROHS REEL (SW I99998-8A)</t>
  </si>
  <si>
    <t>CABO TRANSMISSAO DE DADOS U/UTP CAT.6 23AWGX4P CMR AM ROHS RIB (SW I99998-4H)</t>
  </si>
  <si>
    <t>I99998-4H . . . Cat 6E 550MHZ 23/4P SOL BC CMR 1000' RIB YELLOW ROHS-2</t>
  </si>
  <si>
    <t>CABLE TRANSMISION DATOS U/UTP CAT.6 23AWGX4P CMR AM ROHS RIB (SW I99998-4H)</t>
  </si>
  <si>
    <t>CABO TRANSMISSAO DE DADOS U/UTP CAT.6 23AWGX4P CMR CZ ROHS REEL (SW I99998-1A)</t>
  </si>
  <si>
    <t>I99998-1A . . . Cat 6E 550MHZ 23/4P SOL BC CMR 1000' REEL GRAY ROHS-2</t>
  </si>
  <si>
    <t>CABLE TRANSMISION DATOS U/UTP CAT.6 23AWGX4P CMR CZ ROHS REEL (SW I99998-1A)</t>
  </si>
  <si>
    <t>CABO TRANSMISSAO DE DADOS U/UTP CAT.6 23AWGX4P CMR BR ROHS REEL (SW I99998-3A)</t>
  </si>
  <si>
    <t>I99998-3A . . . Cat 6E 550MHZ 23/4P SOL BC CMR 1000' REEL WHITE ROHS-2</t>
  </si>
  <si>
    <t>CABLE TRANSMISION DATOS U/UTP CAT.6 23AWGX4P CMR BR ROHS REEL (SW I99998-3A)</t>
  </si>
  <si>
    <t>CABO TRANSMISSAO DE DADOS U/UTP CAT.6 23AWGX4P CMR LA ROHS RIB (SW I99998-8H)</t>
  </si>
  <si>
    <t>I99998-8H . . . Cat 6E 550MHZ 23/4P SOL BC CMR 1000' RIB ORANGE ROHS-2</t>
  </si>
  <si>
    <t>CABLE TRANSMISION DATOS U/UTP CAT.6 23AWGX4P CMR LA ROHS RIB (SW I99998-8H)</t>
  </si>
  <si>
    <t>CABO TRANSMISSAO DE DADOS U/UTP CAT.6 23AWGX4P CMR BR ROHS BULK 10KFT (SW I99998-3Z)</t>
  </si>
  <si>
    <t>I99998-3Z . . . Cat 6E 550MHZ 23/4P SOL BC CMR 10,000' REEL WHITE ROHS-2</t>
  </si>
  <si>
    <t>CABLE TRANSMISION DATOS U/UTP CAT.6 23AWGX4P CMR BR ROHS BULK 10KFT (SW I99998-3Z)</t>
  </si>
  <si>
    <t>CABO TRANSMISSAO DE DADOS U/UTP CAT.6 23AWGX4P CMR BR ROHS POB SEM FILLER (SW 97200-46-01)</t>
  </si>
  <si>
    <t>97200-46-01 . . . 23/4PR CMR CAT6 1M'POB WHITE ROHS-2</t>
  </si>
  <si>
    <t>CABLE TRANSMISION DATOS U/UTP CAT.6 23AWGX4P CMR BR ROHS POB SEM FILLER (SW 97200-46-01)</t>
  </si>
  <si>
    <t>CABO TRANSMISSAO DE DADOS U/UTP CAT.6 23AWGX4P CMR CZ ROHS POB SEM FILLER (SW 97200-46-09)</t>
  </si>
  <si>
    <t>97200-46-09 . . . 23/4PR CMR CAT6 1M'POB GRAY ROHS-2</t>
  </si>
  <si>
    <t>CABLE TRANSMISION DATOS U/UTP CAT.6 23AWGX4P CMR CZ ROHS POB SEM FILLER (SW 97200-46-09)</t>
  </si>
  <si>
    <t>CABO TRANSMISSAO DE DADOS U/UTP CAT.6 23AWGX4P CMR VD ROHS POB SEM FILLER (SW 97200-46-05)</t>
  </si>
  <si>
    <t>97200-46-05 . . . 23/4PR CMR CAT6 1M'POB GREEN ROHS-2</t>
  </si>
  <si>
    <t>CABLE TRANSMISION DATOS U/UTP CAT.6 23AWGX4P CMR VD ROHS POB SEM FILLER (SW 97200-46-05)</t>
  </si>
  <si>
    <t>CABO TRANSMISSAO DE DADOS U/UTP CAT.6 23AWGX4P CMR AM ROHS POB SEM FILLER (SW 97200-46-02)</t>
  </si>
  <si>
    <t>97200-46-02 . . . 23/4PR CMR CAT6 1M'POB YELLOW ROHS-2</t>
  </si>
  <si>
    <t>CABLE TRANSMISION DATOS U/UTP CAT.6 23AWGX4P CMR AM ROHS POB SEM FILLER (SW 97200-46-02)</t>
  </si>
  <si>
    <t>CABO TRANSMISSAO DE DADOS U/UTP CAT.6 23AWGX4P CMR LA ROHS POB SEM FILLER (SW 97200-46-03)</t>
  </si>
  <si>
    <t>97200-46-03 . . . 23/4PR CMR CAT6 1M'POB ORANGE ROHS-2</t>
  </si>
  <si>
    <t>CABLE TRANSMISION DATOS U/UTP CAT.6 23AWGX4P CMR LA ROHS POB SEM FILLER (SW 97200-46-03)</t>
  </si>
  <si>
    <t>CABO TRANSMISSAO DE DADOS U/UTP CAT.6 23AWGX4P CMR PR ROHS POB SEM FILLER (SW 97200-46-08)</t>
  </si>
  <si>
    <t>97200-46-08 . . . 23/4PR CMR CAT6 1M'POB BLACK ROHS-2</t>
  </si>
  <si>
    <t>CABLE TRANSMISION DATOS U/UTP CAT.6 23AWGX4P CMR PR ROHS POB SEM FILLER (SW 97200-46-08)</t>
  </si>
  <si>
    <t>CABO TRANSMISSAO DE DADOS U/UTP CAT.6 23AWGX4P CMR AZ ROHS SEM FILLER (SW 56918949)</t>
  </si>
  <si>
    <t>56918949 . . . 23/4PR CMR CAT6 UL 75C PVC JACKET 1000 FT</t>
  </si>
  <si>
    <t>CABLE TRANSMISION DATOS U/UTP CAT.6 23AWGX4P CMR AZ ROHS SEM FILLER (SW 56918949)</t>
  </si>
  <si>
    <t>ET03306</t>
  </si>
  <si>
    <t>a0A6100000blnz9</t>
  </si>
  <si>
    <t>CABO TRANSMISSAO DE DADOS U/UTP CAT.6 23AWGX4P CMR AZ ROHS 500FT SEM FILLER (SW 56918945)</t>
  </si>
  <si>
    <t>56918945 . . . 23/4PR CMR CAT6 UL 75C PVC JACKET 500 FT</t>
  </si>
  <si>
    <t>CABLE TRANSMISION DATOS U/UTP CAT.6 23AWGX4P CMR AZ ROHS 500FT SEM FILLER (SW 56918945)</t>
  </si>
  <si>
    <t>CABO TRANSMISSAO DE DADOS U/UTP CAT.6 23AWGX4P CMR AZ ROHS BULK 10KFT SEM FILLER (SW 56918910)</t>
  </si>
  <si>
    <t>56918910 . . . 23/4PR CMR CAT6 10M' REEL BLUE ROHS-2</t>
  </si>
  <si>
    <t>CABLE TRANSMISION DATOS U/UTP CAT.6 23AWGX4P CMR AZ ROHS BULK 10KFT SEM FILLER (SW 56918910)</t>
  </si>
  <si>
    <t>CABO TRANSMISSAO DE DADOS U/UTP CAT.6A 23AWGX4P CMR AZ ROHS REEL (SW I99980-1A)</t>
  </si>
  <si>
    <t>I99980-1A . . . CAT 6A 23/4P SOL BC CMR 1000' REEL BLUE ROHS-2</t>
  </si>
  <si>
    <t>CABLE TRANSMISION DATOS U/UTP CAT.6A 23AWGX4P CMR AZ ROHS REEL (SW I99980-1A)</t>
  </si>
  <si>
    <t>ET03351</t>
  </si>
  <si>
    <t>a0A6100000blnzb</t>
  </si>
  <si>
    <t>CABO TRANSMISSAO DE DADOS U/UTP CAT.6 23AWGX4P CMR AZ ROHS BULK 2500FT SEM FILLER (SW 56918910)</t>
  </si>
  <si>
    <t>56918910 . . . 23 AWG 4PR CMR UL 75C PVC JKT CAT6 BLU 2500 FT</t>
  </si>
  <si>
    <t>CABLE TRANSMISION DATOS U/UTP CAT.6 23AWGX4P CMR AZ ROHS BULK 2500FT SEM FILLER (SW 56918910)</t>
  </si>
  <si>
    <t>CABO TRANSMISSAO DE DADOS U/UTP CAT.6A 23AWGX4P CMR BR ROHS REEL (SW I99980-2A)</t>
  </si>
  <si>
    <t>I99980-2A . . . CAT 6A 23/4P SOL BC CMR 1000' REEL WHITE ROHS-2</t>
  </si>
  <si>
    <t>CABLE TRANSMISION DATOS U/UTP CAT.6A 23AWGX4P CMR BR ROHS REEL (SW I99980-2A)</t>
  </si>
  <si>
    <t>CABO TRANSMISSAO DE DADOS U/UTP CAT.6A 23AWGX4P CMR AM ROHS REEL (SW I99980-3A)</t>
  </si>
  <si>
    <t>I99980-3A . . . CAT 6A 23/4P SOL BC CMR 1000' REEL YELLOW ROHS-2</t>
  </si>
  <si>
    <t>CABLE TRANSMISION DATOS U/UTP CAT.6A 23AWGX4P CMR AM ROHS REEL (SW I99980-3A)</t>
  </si>
  <si>
    <t>CABO TRANSMISSAO DE DADOS U/UTP CAT.6A 23AWGX4P CMR CZ ROHS REEL (SW I99980-4A)</t>
  </si>
  <si>
    <t>I99980-4A . . . CAT 6A 23/4P SOL BC CMR 1000' REEL GRAY ROHS-2</t>
  </si>
  <si>
    <t>CABLE TRANSMISION DATOS U/UTP CAT.6A 23AWGX4P CMR CZ ROHS REEL (SW I99980-4A)</t>
  </si>
  <si>
    <t>CABO TRANSMISSAO DE DADOS U/UTP CAT.6A 23AWGX4P CMR PR ROHS REEL (SW I99980-5A)</t>
  </si>
  <si>
    <t>I99980-5A . . . CAT 6A 23/4P SOL BC CMR 1000' REEL BLACK ROHS-2</t>
  </si>
  <si>
    <t>CABLE TRANSMISION DATOS U/UTP CAT.6A 23AWGX4P CMR PR ROHS REEL (SW I99980-5A)</t>
  </si>
  <si>
    <t>CABO TRANSMISSAO DE DADOS F/UTP CAT.6A FLEX 24AWGX4P TPU LSZH PR ROHS REEL (SOUTHWIRE)</t>
  </si>
  <si>
    <t>DATA CABLE  F/UTP CAT.6A FLEX 24AWGX4P TPU LSZH PR ROHS REEL (SOUTHWIRE)</t>
  </si>
  <si>
    <t>CABLE TRANSMISION DATOS F/UTP CAT.6A FLEX 24AWGX4P TPU LSZH PR ROHS REEL (SOUTHWIRE)</t>
  </si>
  <si>
    <t>ET03407</t>
  </si>
  <si>
    <t>a0A6100000blo0M</t>
  </si>
  <si>
    <t>CABO TRANSMISSAO DE DADOS U/UTP CAT.6 23AWGX4P CMR CZ ROHS REEL SEM FILLER (SW I99995-1A)</t>
  </si>
  <si>
    <t>I99995-1A . . . CAT6 250 MHZ 23/4P SOL BC CMR 1000' REEL GRAY ROHS-2</t>
  </si>
  <si>
    <t>CABLE TRANSMISION DATOS U/UTP CAT.6 23AWGX4P CMR CZ ROHS REEL (SW I99995-1A)</t>
  </si>
  <si>
    <t>FIBRA ISOLADA SM G-652D PVC CZ</t>
  </si>
  <si>
    <t>ISOLATED FIBER SM G-652D PVC CZ</t>
  </si>
  <si>
    <t>FIBRA AISLADA SM G-652D PVC CZ</t>
  </si>
  <si>
    <t>ET01682</t>
  </si>
  <si>
    <t>a0A6100000blnh7</t>
  </si>
  <si>
    <t>CABO OPTICO CFOT-SM-UTR 12F COG (OPTIC-LAN-AR (PFV))</t>
  </si>
  <si>
    <t>OPTICAL CABLE CFOT-SM-UTR 12F COG (OPTIC-LAN-AR (PFV))</t>
  </si>
  <si>
    <t>CABLE OPTICO CFOT-SM-UTR 12F COG (OPTIC-LAN-AR (PFV))</t>
  </si>
  <si>
    <t>CABO OPTICO CFOT-SM-UTR 12F LSZH (OPTIC-LAN-AR (PFV))</t>
  </si>
  <si>
    <t>OPTICAL CABLE CFOT-SM-UTR 12F LSZH (OPTIC-LAN-AR (PFV))</t>
  </si>
  <si>
    <t>CABLE OPTICO CFOT-SM-UTR 12F LSZH (OPTIC-LAN-AR (PFV))</t>
  </si>
  <si>
    <t>CABO OPTICO CFOT-SM-UTR 06F G-652D COG (OPTIC-LAN-AR (PFV))</t>
  </si>
  <si>
    <t>OPTICAL CABLE CFOT-SM-UTR 06F G-652D COG (OPTIC-LAN-AR (PFV))</t>
  </si>
  <si>
    <t>CABLE OPTICO CFOT-SM-UTR 06F G-652D COG (OPTIC-LAN-AR (PFV))</t>
  </si>
  <si>
    <t>CABO OPTICO CFOT-SM-UTR 06F LSZH (OPTIC-LAN-AR (PFV))</t>
  </si>
  <si>
    <t>OPTICAL CABLE CFOT-SM-UTR 06F LSZH (OPTIC-LAN-AR (PFV))</t>
  </si>
  <si>
    <t>CABLE OPTICO CFOT-SM-UTR 06F LSZH (OPTIC-LAN-AR (PFV))</t>
  </si>
  <si>
    <t>CABO OPTICO CFOT-SM-UTR 02F COG (OPTIC-LAN-AR (PFV))</t>
  </si>
  <si>
    <t>OPTICAL CABLE CFOT-SM-UTR 02F COG (OPTIC-LAN-AR (PFV))</t>
  </si>
  <si>
    <t>CABLE OPTICO CFOT-SM-UTR 02F COG (OPTIC-LAN-AR (PFV))</t>
  </si>
  <si>
    <t>CABO OPTICO CFOT-SM-UTR 02F LSZH (OPTIC-LAN-AR (PFV))</t>
  </si>
  <si>
    <t>OPTICAL CABLE CFOT-SM-UTR 02F LSZH (OPTIC-LAN-AR (PFV))</t>
  </si>
  <si>
    <t>CABLE OPTICO CFOT-SM-UTR 02F LSZH (OPTIC-LAN-AR (PFV))</t>
  </si>
  <si>
    <t>CABO OPTICO CFOT-SM-UTR 04F COG (OPTIC-LAN-AR (PFV))</t>
  </si>
  <si>
    <t>OPTICAL CABLE CFOT-SM-UTR 04F COG (OPTIC-LAN-AR (PFV))</t>
  </si>
  <si>
    <t>CABLE OPTICO CFOT-SM-UTR 04F COG (OPTIC-LAN-AR (PFV))</t>
  </si>
  <si>
    <t>CABO OPTICO CFOT-SM-UTR 04F LSZH (OPTIC-LAN-AR (PFV))</t>
  </si>
  <si>
    <t>OPTICAL CABLE CFOT-SM-UTR 04F LSZH (OPTIC-LAN-AR (PFV))</t>
  </si>
  <si>
    <t>CABLE OPTICO CFOT-SM-UTR 04F LSZH (OPTIC-LAN-AR (PFV))</t>
  </si>
  <si>
    <t>CABO OPTICO CFOT-SM-UTR 08F COG (OPTIC-LAN-AR (PFV))</t>
  </si>
  <si>
    <t>OPTICAL CABLE CFOT-SM-UTR 08F COG (OPTIC-LAN-AR (PFV))</t>
  </si>
  <si>
    <t>CABLE OPTICO CFOT-SM-UTR 08F COG (OPTIC-LAN-AR (PFV))</t>
  </si>
  <si>
    <t>CABO OPTICO CFOT-SM-UTR 08F LSZH (OPTIC-LAN-AR (PFV))</t>
  </si>
  <si>
    <t>OPTICAL CABLE CFOT-SM-UTR 08F LSZH (OPTIC-LAN-AR (PFV))</t>
  </si>
  <si>
    <t>CABLE OPTICO CFOT-SM-UTR 08F LSZH (OPTIC-LAN-AR (PFV))</t>
  </si>
  <si>
    <t>CABO OPTICO FIS-OPTIC-DG SM 08F COG</t>
  </si>
  <si>
    <t>OPTICAL CABLE FIS-OPTIC-DG SM 08F COG</t>
  </si>
  <si>
    <t>CABLE OPTICO FIS-OPTIC-DG SM 08F COG</t>
  </si>
  <si>
    <t>CABO OPTICO FIS-OPTIC-DG SM 12F COG</t>
  </si>
  <si>
    <t>OPTICAL CABLE FIS-OPTIC-DG SM 12F COG</t>
  </si>
  <si>
    <t>CABLE OPTICO FIS-OPTIC-DG SM 12F COG</t>
  </si>
  <si>
    <t>CABO OPTICO FIS-OPTIC-DG SM 06F COG</t>
  </si>
  <si>
    <t>OPTICAL CABLE FIS-OPTIC-DG SM 06F COG</t>
  </si>
  <si>
    <t>CABLE OPTICO FIS-OPTIC-DG SM 06F COG</t>
  </si>
  <si>
    <t>CABO OPTICO FIS-OPTIC DG SM 02F</t>
  </si>
  <si>
    <t>OPTICAL CABLE FIS-OPTIC DG SM 02F</t>
  </si>
  <si>
    <t>CABLE OPTICO FIS-OPTIC DG SM 02F</t>
  </si>
  <si>
    <t>ET01194</t>
  </si>
  <si>
    <t>a0A6100000blnfM</t>
  </si>
  <si>
    <t>CABO OPTICO FIS-OPTIC-DG SM 06F</t>
  </si>
  <si>
    <t>OPTICAL CABLE FIS-OPTIC-DG SM 06F</t>
  </si>
  <si>
    <t>CABLE OPTICO FIS-OPTIC-DG SM 06F</t>
  </si>
  <si>
    <t>CABO OPTICO FIS-OPTIC DG-SM 04F</t>
  </si>
  <si>
    <t>OPTICAL CABLE FIS-OPTIC DG-SM 04F</t>
  </si>
  <si>
    <t>CABLE OPTICO FIS-OPTIC DG-SM 04F</t>
  </si>
  <si>
    <t>CABO OPTICO FIS-OPTIC DG SM 12F</t>
  </si>
  <si>
    <t>OPTICAL CABLE FIS-OPTIC DG SM 12F</t>
  </si>
  <si>
    <t>CABLE OPTICO FIS-OPTIC DG SM 12F</t>
  </si>
  <si>
    <t>CABO OPTICO FIS-OPTIC-DG SM 02F COG</t>
  </si>
  <si>
    <t>OPTICAL CABLE FIS-OPTIC-DG SM 02F COG</t>
  </si>
  <si>
    <t>CABLE OPTICO FIS-OPTIC-DG SM 02F COG</t>
  </si>
  <si>
    <t>CABO OPTICO FIS-OPTIC-DG SM 10F COG</t>
  </si>
  <si>
    <t>OPTICAL CABLE FIS-OPTIC-DG SM 10F COG</t>
  </si>
  <si>
    <t>CABLE OPTICO FIS-OPTIC-DG SM 10F COG</t>
  </si>
  <si>
    <t>CABO OPTICO FIS-OPTIC-DG SM 04F COG</t>
  </si>
  <si>
    <t>OPTICAL CABLE FIS-OPTIC-DG SM 04F COG</t>
  </si>
  <si>
    <t>CABLE OPTICO FIS-OPTIC-DG SM 04F COG</t>
  </si>
  <si>
    <t>CABO OPTICO CFOT-SM-UT 02F COG (OPTIC-LAN)</t>
  </si>
  <si>
    <t>OPTICAL CABLE CFOT-SM-UT 02F COG (OPTIC-LAN)</t>
  </si>
  <si>
    <t>CABLE OPTICO CFOT-SM-UT 02F COG (OPTIC-LAN)</t>
  </si>
  <si>
    <t>CABO OPTICO CFOT-SM-UT 04F COG (OPTIC-LAN)</t>
  </si>
  <si>
    <t>OPTICAL CABLE CFOT-SM-UT 04F COG (OPTIC-LAN)</t>
  </si>
  <si>
    <t>CABLE OPTICO CFOT-SM-UT 04F COG (OPTIC-LAN)</t>
  </si>
  <si>
    <t>CABO OPTICO CFOT-SM-UT 06F COG (OPTIC-LAN)</t>
  </si>
  <si>
    <t>OPTICAL CABLE CFOT-SM-UT 06F COG (OPTIC-LAN)</t>
  </si>
  <si>
    <t>CABLE OPTICO CFOT-SM-UT 06F COG (OPTIC-LAN)</t>
  </si>
  <si>
    <t>CABO OPTICO CFOT-SM-UT 12F COG (OPTIC-LAN)</t>
  </si>
  <si>
    <t>OPTICAL CABLE CFOT-SM-UT 12F COG (OPTIC-LAN)</t>
  </si>
  <si>
    <t>CABLE OPTICO CFOT-SM-UT 12F COG (OPTIC-LAN)</t>
  </si>
  <si>
    <t>CABO OPTICO CFOT-SM-UT 08F COG (OPTIC-LAN)</t>
  </si>
  <si>
    <t>OPTICAL CABLE CFOT-SM-UT 08F COG (OPTIC-LAN)</t>
  </si>
  <si>
    <t>CABLE OPTICO CFOT-SM-UT 08F COG (OPTIC-LAN)</t>
  </si>
  <si>
    <t>CABO OPTICO OPTIC-LAN-AR 02F SM NR</t>
  </si>
  <si>
    <t>OPTICAL CABLE OPTIC-LAN-AR 02F SM NR</t>
  </si>
  <si>
    <t>CABLE OPTICO OPTIC-LAN-AR 02F SM NR</t>
  </si>
  <si>
    <t>CABO OPTICO OPTIC-LAN-AR 04F SM NR</t>
  </si>
  <si>
    <t>OPTICAL CABLE OPTIC-LAN-AR 04F SM NR</t>
  </si>
  <si>
    <t>CABLE OPTICO OPTIC-LAN-AR 04F SM NR</t>
  </si>
  <si>
    <t>CABO OPTICO OPTIC-LAN-AR 06F SM NR</t>
  </si>
  <si>
    <t>OPTICAL CABLE OPTIC-LAN-AR 06F SM NR</t>
  </si>
  <si>
    <t>CABLE OPTICO OPTIC-LAN-AR 06F SM NR</t>
  </si>
  <si>
    <t>CABO OPTICO OPTIC-LAN-AR 08F SM NR</t>
  </si>
  <si>
    <t>OPTICAL CABLE OPTIC-LAN-AR 08F SM NR</t>
  </si>
  <si>
    <t>CABLE OPTICO OPTIC-LAN-AR 08F SM NR</t>
  </si>
  <si>
    <t>CABO OPTICO OPTIC-LAN-AR 12F SM NR</t>
  </si>
  <si>
    <t>OPTICAL CABLE OPTIC-LAN-AR 12F SM NR</t>
  </si>
  <si>
    <t>CABLE OPTICO OPTIC-LAN-AR 12F SM NR</t>
  </si>
  <si>
    <t>CABO OPTICO OPTIC-LAN-AR 10F SM NR</t>
  </si>
  <si>
    <t>OPTICAL CABLE OPTIC-LAN-AR 10F SM NR</t>
  </si>
  <si>
    <t>CABLE OPTICO OPTIC-LAN-AR 10F SM NR</t>
  </si>
  <si>
    <t>CABO OPTICO CFOT-SM-EO 12F RISER (FIBER-LAN INDOOR/OUTDOOR)</t>
  </si>
  <si>
    <t>OPTICAL CABLE CFOT-SM-EO 12F RISER (FIBER-LAN INDOOR/OUTDOOR)</t>
  </si>
  <si>
    <t>CABLE OPTICO CFOT-SM-EO 12F RISER (FIBER-LAN INDOOR/OUTDOOR)</t>
  </si>
  <si>
    <t>CABO OPTICO CFOT-SM-EO 04F RISER (FIBER-LAN INDOOR/OUTDOOR)</t>
  </si>
  <si>
    <t>OPTICAL CABLE CFOT-SM-EO 04F RISER (FIBER-LAN INDOOR/OUTDOOR)</t>
  </si>
  <si>
    <t>CABLE OPTICO CFOT-SM-EO 04F RISER (FIBER-LAN INDOOR/OUTDOOR)</t>
  </si>
  <si>
    <t>CABO OPTICO CFOT-SM-EO 06F RISER (FIBER-LAN INDOOR/OUTDOOR)</t>
  </si>
  <si>
    <t>OPTICAL CABLE CFOT-SM-EO 06F RISER (FIBER-LAN INDOOR/OUTDOOR)</t>
  </si>
  <si>
    <t>CABLE OPTICO CFOT-SM-EO 06F RISER (FIBER-LAN INDOOR/OUTDOOR)</t>
  </si>
  <si>
    <t>CABO OPTICO CFOT-SM-EO 02F RISER (FIBER-LAN INDOOR/OUTDOOR)</t>
  </si>
  <si>
    <t>OPTICAL CABLE CFOT-SM-EO 02F RISER (FIBER-LAN INDOOR/OUTDOOR)</t>
  </si>
  <si>
    <t>CABLE OPTICO CFOT-SM-EO 02F RISER (FIBER-LAN INDOOR/OUTDOOR)</t>
  </si>
  <si>
    <t>CABO OPTICO CFOT-SM-EO 08F RISER (FIBER-LAN INDOOR/OUTDOOR)</t>
  </si>
  <si>
    <t>OPTICAL CABLE CFOT-SM-EO 08F RISER (FIBER-LAN INDOOR/OUTDOOR)</t>
  </si>
  <si>
    <t>CABLE OPTICO CFOT-SM-EO 08F RISER (FIBER-LAN INDOOR/OUTDOOR)</t>
  </si>
  <si>
    <t>CABO OPTICO CFOT-SM-EO 10F RISER (FIBER-LAN INDOOR/OUTDOOR)</t>
  </si>
  <si>
    <t>OPTICAL CABLE CFOT-SM-EO 10F RISER (FIBER-LAN INDOOR/OUTDOOR)</t>
  </si>
  <si>
    <t>CABLE OPTICO CFOT-SM-EO 10F RISER (FIBER-LAN INDOOR/OUTDOOR)</t>
  </si>
  <si>
    <t>CABO OPTICO FIBER-LAN INDOOR/OUTDOOR 12F SM RISER</t>
  </si>
  <si>
    <t>OPTICAL CABLE FIBER-LAN INDOOR/OUTDOOR 12F SM RISER</t>
  </si>
  <si>
    <t>CABLE OPTICO FIBER-LAN INDOOR/OUTDOOR 12F SM RISER</t>
  </si>
  <si>
    <t>CABO OPTICO CFOT-SM-EO 12F LSZH (FIBER-LAN INDOOR/OUTDOOR)</t>
  </si>
  <si>
    <t>OPTICAL CABLE CFOT-SM-EO 12F LSZH (FIBER-LAN INDOOR/OUTDOOR)</t>
  </si>
  <si>
    <t>CABLE OPTICO CFOT-SM-EO 12F LSZH (FIBER-LAN INDOOR/OUTDOOR)</t>
  </si>
  <si>
    <t>CABO OPTICO FIBER-LAN INDOOR/OUTDOOR 06F SM RISER</t>
  </si>
  <si>
    <t>OPTICAL CABLE FIBER-LAN INDOOR/OUTDOOR 06F SM RISER</t>
  </si>
  <si>
    <t>CABLE OPTICO FIBER-LAN INDOOR/OUTDOOR 06F SM RISER</t>
  </si>
  <si>
    <t>CABO OPTICO FIBER-LAN INDOOR 72F SM COP AM</t>
  </si>
  <si>
    <t>OPTICAL CABLE FIBER-LAN INDOOR 72F SM COP AM</t>
  </si>
  <si>
    <t>CABLE OPTICO FIBER-LAN INDOOR 72F SM COP AM</t>
  </si>
  <si>
    <t>CABO OPTICO CFOI-SM-EO 04F LSZH AZ (FIBER-LAN INDOOR)</t>
  </si>
  <si>
    <t>OPTICAL CABLE CFOI-SM-EO 04F LSZH AZ (FIBER-LAN INDOOR)</t>
  </si>
  <si>
    <t>CABLE OPTICO CFOI-SM-EO 04F LSZH AZ (FIBER-LAN INDOOR)</t>
  </si>
  <si>
    <t>CABO OPTICO CFOI-SM-EO 06F COG AZ (FIBER-LAN INDOOR)</t>
  </si>
  <si>
    <t>OPTICAL CABLE CFOI-SM-EO 06F COG AZ (FIBER-LAN INDOOR)</t>
  </si>
  <si>
    <t>CABLE OPTICO CFOI-SM-EO 06F COG AZ (FIBER-LAN INDOOR)</t>
  </si>
  <si>
    <t>CABO OPTICO CFOI-SM-EO 08F COG AZ (FIBER-LAN INDOOR)</t>
  </si>
  <si>
    <t>OPTICAL CABLE CFOI-SM-EO 08F COG AZ (FIBER-LAN INDOOR)</t>
  </si>
  <si>
    <t>CABLE OPTICO CFOI-SM-EO 08F COG AZ (FIBER-LAN INDOOR)</t>
  </si>
  <si>
    <t>CABO OPTICO CFOI-SM-EO 12F COG AZ (FIBER-LAN INDOOR)</t>
  </si>
  <si>
    <t>OPTICAL CABLE CFOI-SM-EO 12F COG AZ (FIBER-LAN INDOOR)</t>
  </si>
  <si>
    <t>CABLE OPTICO CFOI-SM-EO 12F COG AZ (FIBER-LAN INDOOR)</t>
  </si>
  <si>
    <t>CABO OPTICO CFOI-SM-EO 04F COG AZ (FIBER-LAN INDOOR)</t>
  </si>
  <si>
    <t>OPTICAL CABLE CFOI-SM-EO 04F COG AZ (FIBER-LAN INDOOR)</t>
  </si>
  <si>
    <t>CABLE OPTICO CFOI-SM-EO 04F COG AZ (FIBER-LAN INDOOR)</t>
  </si>
  <si>
    <t>CABO OPTICO CFOI-SM-EO 02F COG AZ (FIBER-LAN INDOOR)</t>
  </si>
  <si>
    <t>OPTICAL CABLE CFOI-SM-EO 02F COG AZ (FIBER-LAN INDOOR)</t>
  </si>
  <si>
    <t>CABLE OPTICO CFOI-SM-EO 02F COG AZ (FIBER-LAN INDOOR)</t>
  </si>
  <si>
    <t>CABO OPTICO CFOT-SM-EO 04F LSZH (FIBER-LAN INDOOR/OUTDOOR)</t>
  </si>
  <si>
    <t>OPTICAL CABLE CFOT-SM-EO 04F LSZH (FIBER-LAN INDOOR/OUTDOOR)</t>
  </si>
  <si>
    <t>CABLE OPTICO CFOT-SM-EO 04F LSZH (FIBER-LAN INDOOR/OUTDOOR)</t>
  </si>
  <si>
    <t>CABO OPTICO CFOI-SM-EO 06F LSZH AZ (FIBER-LAN INDOOR)</t>
  </si>
  <si>
    <t>OPTICAL CABLE FIBER-LAN INDOOR 06F SM LSZH AZ</t>
  </si>
  <si>
    <t>CABLE OPTICO FIBER-LAN INDOOR 06F SM LSZH AZ</t>
  </si>
  <si>
    <t>CABO OPTICO CFOI-SM-EO 12F LSZH AZ (FIBER-LAN INDOOR)</t>
  </si>
  <si>
    <t>OPTICAL CABLE CFOI-SM-EO 12F LSZH AZ (FIBER-LAN INDOOR)</t>
  </si>
  <si>
    <t>CABLE OPTICO CFOI-SM-EO 12F LSZH AZ (FIBER-LAN INDOOR)</t>
  </si>
  <si>
    <t>CABO OPTICO CFOI-SM-EO 02F LSZH AZ (FIBER-LAN INDOOR)</t>
  </si>
  <si>
    <t>OPTICAL CABLE CFOI-SM-EO 02F LSZH AZ (FIBER-LAN INDOOR)</t>
  </si>
  <si>
    <t>CABLE OPTICO CFOI-SM-EO 02F LSZH AZ (FIBER-LAN INDOOR)</t>
  </si>
  <si>
    <t>CABO OPTICO FIBER-LAN INDOOR 12F SM COP AM</t>
  </si>
  <si>
    <t>OPTICAL CABLE FIBER-LAN INDOOR 12F SM COP AM</t>
  </si>
  <si>
    <t>CABLE OPTICO FIBER-LAN INDOOR 12F SM COP AM</t>
  </si>
  <si>
    <t>CABO OPTICO FIBER-LAN INDOOR 24F SM COP AM</t>
  </si>
  <si>
    <t>OPTICAL CABLE FIBER-LAN INDOOR 24F SM COP AM</t>
  </si>
  <si>
    <t>CABLE OPTICO FIBER-LAN INDOOR 24F SM COP AM</t>
  </si>
  <si>
    <t>CABO OPTICO CFOT-SM-EO 06F LSZH (FIBER-LAN INDOOR/OUTDOOR)</t>
  </si>
  <si>
    <t>OPTICAL CABLE CFOT-SM-EO 06F LSZH (FIBER-LAN INDOOR/OUTDOOR)</t>
  </si>
  <si>
    <t>CABLE OPTICO CFOT-SM-EO 06F LSZH (FIBER-LAN INDOOR/OUTDOOR)</t>
  </si>
  <si>
    <t>CABO OPTICO CFOI-SM-EO 12F G-652D LSZH AZ (FIBER-LAN INDOOR)</t>
  </si>
  <si>
    <t>OPTICAL CABLE CFOI-SM-EO 12F G-652D LSZH AZ (FIBER-LAN INDOOR)</t>
  </si>
  <si>
    <t>CABLE OPTICO CFOI-SM-EO 12F G-652D LSZH AZ (FIBER-LAN INDOOR)</t>
  </si>
  <si>
    <t>ET00841</t>
  </si>
  <si>
    <t>a0A6100000blnf1</t>
  </si>
  <si>
    <t>CABO OPTICO FIBER-LAN INDOOR 08F SM G-652D COG AM</t>
  </si>
  <si>
    <t>OPTICAL CABLE FIBER-LAN INDOOR 08F SM G-652D COG AM</t>
  </si>
  <si>
    <t>CABLE OPTICO FIBER-LAN INDOOR 08F SM G-652D COG AM</t>
  </si>
  <si>
    <t>CABO OPTICO CFOT-SM-EO 08F LSZH (FIBER-LAN INDOOR/OUTDOOR)</t>
  </si>
  <si>
    <t>OPTICAL CABLE CFOT-SM-EO 08F LSZH (FIBER-LAN INDOOR/OUTDOOR)</t>
  </si>
  <si>
    <t>CABLE OPTICO CFOT-SM-EO 08F LSZH (FIBER-LAN INDOOR/OUTDOOR)</t>
  </si>
  <si>
    <t>CABO OPTICO FIBER-LAN INDOOR/OUTDOOR 08F SM G-652D LSZH</t>
  </si>
  <si>
    <t>CABLE OPTICO FIBER-LAN INDOOR/OUTDOOR 08F SM G-652D LSZH</t>
  </si>
  <si>
    <t>ET03195</t>
  </si>
  <si>
    <t>a0A6100000blnxi</t>
  </si>
  <si>
    <t>CABO OPTICO FIBER-LAN INDOOR 12F SM G-652D COG AM</t>
  </si>
  <si>
    <t>OPTICAL CABLE FIBER-LAN INDOOR 12F SM G-652D COG AM</t>
  </si>
  <si>
    <t>CABLE OPTICO FIBER-LAN INDOOR 12F SM G-652D COG AM</t>
  </si>
  <si>
    <t>CABO OPTICO CFOT-SM-AREO 04F COG (FIBER-LAN-AR INDOOR/OUTDOOR)</t>
  </si>
  <si>
    <t>OPTICAL CABLE CFOT-SM-AREO 04F COG (FIBER-LAN-AR INDOOR/OUTDOOR)</t>
  </si>
  <si>
    <t>CABLE OPTICO CFOT-SM-AREO 04F COG (FIBER-LAN-AR INDOOR/OUTDOOR)</t>
  </si>
  <si>
    <t>ET02063</t>
  </si>
  <si>
    <t>a0A6100000blnki</t>
  </si>
  <si>
    <t>CABO OPTICO CFOT-SM-AREO 12F COG (FIBER-LAN-AR INDOOR/OUTDOOR)</t>
  </si>
  <si>
    <t>OPTICAL CABLE CFOT-SM-AREO 12F COG (FIBER-LAN-AR INDOOR/OUTDOOR)</t>
  </si>
  <si>
    <t>CABLE OPTICO CFOT-SM-AREO 12F COG (FIBER-LAN-AR INDOOR/OUTDOOR)</t>
  </si>
  <si>
    <t>CABO OPTICO CFOT-SM-AREO 02F COG (FIBER-LAN-AR INDOOR/OUTDOOR)</t>
  </si>
  <si>
    <t>OPTICAL CABLE CFOT-SM-AREO 02F COG (FIBER-LAN-AR INDOOR/OUTDOOR)</t>
  </si>
  <si>
    <t>CABLE OPTICO CFOT-SM-AREO 02F COG (FIBER-LAN-AR INDOOR/OUTDOOR)</t>
  </si>
  <si>
    <t>CABO OPTICO CFOT-SM-AREO 06F COG (FIBER-LAN-AR INDOOR/OUTDOOR)</t>
  </si>
  <si>
    <t>OPTICAL CABLE CFOT-SM-AREO 06F COG (FIBER-LAN-AR INDOOR/OUTDOOR)</t>
  </si>
  <si>
    <t>CABLE OPTICO CFOT-SM-AREO 06F COG (FIBER-LAN-AR INDOOR/OUTDOOR)</t>
  </si>
  <si>
    <t>CABO OPTICO CFOT-SM-AREO 10F COG (FIBER-LAN-AR INDOOR/OUTDOOR)</t>
  </si>
  <si>
    <t>OPTICAL CABLE CFOT-SM-AREO 10F COG (FIBER-LAN-AR INDOOR/OUTDOOR)</t>
  </si>
  <si>
    <t>CABLE OPTICO CFOT-SM-AREO 10F COG (FIBER-LAN-AR INDOOR/OUTDOOR)</t>
  </si>
  <si>
    <t>CABO OPTICO CFOT-SM-AREO 08F COG (FIBER-LAN-AR INDOOR/OUTDOOR)</t>
  </si>
  <si>
    <t>OPTICAL CABLE CFOT-SM-AREO 08F COG (FIBER-LAN-AR INDOOR/OUTDOOR)</t>
  </si>
  <si>
    <t>CABLE OPTICO CFOT-SM-AREO 08F COG (FIBER-LAN-AR INDOOR/OUTDOOR)</t>
  </si>
  <si>
    <t>CABO OPTICO CFOA-MM-DD-G 04F (50) (CATV)</t>
  </si>
  <si>
    <t>OPTICAL CABLE CFOA-MM-DD-G 04F (50) (CATV)</t>
  </si>
  <si>
    <t>CABLE OPTICO CFOA-MM-DD-G 04F (50) (CATV)</t>
  </si>
  <si>
    <t>CABO OPTICO CFOA-MM-DD-G 06F (50) (CATV)</t>
  </si>
  <si>
    <t>OPTICAL CABLE CFOA-MM-DD-G 06F (50) (CATV)</t>
  </si>
  <si>
    <t>CABLE OPTICO CFOA-MM-DD-G 06F (50) (CATV)</t>
  </si>
  <si>
    <t>CABO OPTICO CFOA-MM-DD-G 08F (50) (CATV)</t>
  </si>
  <si>
    <t>OPTICAL CABLE CFOA-MM-DD-G 08F (50) (CATV)</t>
  </si>
  <si>
    <t>CABLE OPTICO CFOA-MM-DD-G 08F (50) (CATV)</t>
  </si>
  <si>
    <t>CABO OPTICO CFOA-MM-DD-G 10F (50) (CATV)</t>
  </si>
  <si>
    <t>OPTICAL CABLE CFOA-MM-DD-G 10F (50) (CATV)</t>
  </si>
  <si>
    <t>CABLE OPTICO CFOA-MM-DD-G 10F (50) (CATV)</t>
  </si>
  <si>
    <t>CABO OPTICO CFOA-MM-DD-G 12F (50) (CATV)</t>
  </si>
  <si>
    <t>OPTICAL CABLE CFOA-MM-DD-G 12F (50) (CATV)</t>
  </si>
  <si>
    <t>CABLE OPTICO CFOA-MM-DD-G 12F (50) (CATV)</t>
  </si>
  <si>
    <t>CABO OPTICO CFOA-MM-DD-G 18F (50) (CATV)</t>
  </si>
  <si>
    <t>OPTICAL CABLE CFOA-MM-DD-G 18F (50) (CATV)</t>
  </si>
  <si>
    <t>CABLE OPTICO CFOA-MM-DD-G 18F (50) (CATV)</t>
  </si>
  <si>
    <t>CABO OPTICO CFOA-MM-DD-G 24F (50) (CATV)</t>
  </si>
  <si>
    <t>OPTICAL CABLE CFOA-MM-DD-G 24F (50) (CATV)</t>
  </si>
  <si>
    <t>CABLE OPTICO CFOA-MM-DD-G 24F (50) (CATV)</t>
  </si>
  <si>
    <t>CABO OPTICO CFOA-MM-DD-G 36F (50) (CATV)</t>
  </si>
  <si>
    <t>OPTICAL CABLE CFOA-MM-DD-G 36F (50) (CATV)</t>
  </si>
  <si>
    <t>CABLE OPTICO CFOA-MM-DD-G 36F (50) (CATV)</t>
  </si>
  <si>
    <t>CABO OPTICO CFOA-MM-DD-G 48F (50) (CATV)</t>
  </si>
  <si>
    <t>OPTICAL CABLE CFOA-MM-DD-G 48F (50) (CATV)</t>
  </si>
  <si>
    <t>CABLE OPTICO CFOA-MM-DD-G 48F (50) (CATV)</t>
  </si>
  <si>
    <t>CABO OPTICO CFOA-MM-DD-G 144F (50) (ABNT)</t>
  </si>
  <si>
    <t>OPTICAL CABLE CFOA-MM-DD-G 144F (50) (ABNT)</t>
  </si>
  <si>
    <t>CABLE OPTICO CFOA-MM-DD-G 144F (50) (ABNT)</t>
  </si>
  <si>
    <t>CABO OPTICO CFOA-MM-DD-S OM4 12F (50) LSZH</t>
  </si>
  <si>
    <t>OPTICAL CABLE CFOA-MM-DD-S OM4 12F (50) LSZH</t>
  </si>
  <si>
    <t>CABLE OPTICO CFOA-MM-DD-S OM4 12F (50) LSZH</t>
  </si>
  <si>
    <t>CABO OPTICO CFOA-MM-DD-G OM3 06F (50)</t>
  </si>
  <si>
    <t>OPTICAL CABLE CFOA-MM-DD-G OM3 06F (50)</t>
  </si>
  <si>
    <t>CABLE OPTICO CFOA-MM-DD-G OM3 06F (50)</t>
  </si>
  <si>
    <t>CABO OPTICO CFOA-MM-DD-G OM3 12F (50)</t>
  </si>
  <si>
    <t>OPTICAL CABLE CFOA-MM-DD-G OM3 12F (50)</t>
  </si>
  <si>
    <t>CABLE OPTICO CFOA-MM-DD-G OM3 12F (50)</t>
  </si>
  <si>
    <t>CABO OPTICO CFOA-MM-DD-G OM4 12F (50)</t>
  </si>
  <si>
    <t>OPTICAL CABLE CFOA-MM-DD-G OM4 12F (50)</t>
  </si>
  <si>
    <t>CABLE OPTICO CFOA-MM-DD-G OM4 12F (50)</t>
  </si>
  <si>
    <t>CABO OPTICO FIS-OPTIC-AS80 02F MM(50) NR</t>
  </si>
  <si>
    <t>OPTICAL CABLE FIS-OPTIC-AS80 02F MM(50) NR</t>
  </si>
  <si>
    <t>CABLE OPTICO FIS-OPTIC-AS80 02F MM(50) NR</t>
  </si>
  <si>
    <t>ET01190</t>
  </si>
  <si>
    <t>a0A6100000blnfL</t>
  </si>
  <si>
    <t>CABO OPTICO FIS-OPTIC-AS80 04F MM(50) NR</t>
  </si>
  <si>
    <t>OPTICAL CABLE FIS-OPTIC-AS80 04F MM(50) NR</t>
  </si>
  <si>
    <t>CABLE OPTICO FIS-OPTIC-AS80 04F MM(50) NR</t>
  </si>
  <si>
    <t>CABO OPTICO FIS-OPTIC-AS80 06F MM(50) NR</t>
  </si>
  <si>
    <t>OPTICAL CABLE FIS-OPTIC-AS80 06F MM(50) NR</t>
  </si>
  <si>
    <t>CABLE OPTICO FIS-OPTIC-AS80 06F MM(50) NR</t>
  </si>
  <si>
    <t>CABO OPTICO FIS-OPTIC-AS120 08F MM(50) NR</t>
  </si>
  <si>
    <t>OPTICAL CABLE FIS-OPTIC-AS120 08F MM(50) NR</t>
  </si>
  <si>
    <t>CABLE OPTICO FIS-OPTIC-AS120 08F MM(50) NR</t>
  </si>
  <si>
    <t>CABO OPTICO FIS-OPTIC-AS120 10F MM(50) NR</t>
  </si>
  <si>
    <t>OPTICAL CABLE FIS-OPTIC-AS120 10F MM(50) NR</t>
  </si>
  <si>
    <t>CABLE OPTICO FIS-OPTIC-AS120 10F MM(50) NR</t>
  </si>
  <si>
    <t>CABO OPTICO FIS-OPTIC-AS120 12F MM(50) NR</t>
  </si>
  <si>
    <t>OPTICAL CABLE FIS-OPTIC-AS120 12F MM(50) NR</t>
  </si>
  <si>
    <t>CABLE OPTICO FIS-OPTIC-AS120 12F MM(50) NR</t>
  </si>
  <si>
    <t>CABO OPTICO FIS-OPTIC-AS120 12F OM3 MM(50) NR</t>
  </si>
  <si>
    <t>OPTICAL CABLE FIS-OPTIC-AS120 12F OM3 MM(50) NR</t>
  </si>
  <si>
    <t>CABLE OPTICO FIS-OPTIC-AS120 12F OM3 MM(50) NR</t>
  </si>
  <si>
    <t>CABO OPTICO CFOA-MM-AS200-G 144F (50) RC (ABNT)</t>
  </si>
  <si>
    <t>OPTICAL CABLE CFOA-MM-AS200-G 144F (50) RC (ABNT)</t>
  </si>
  <si>
    <t>CABLE OPTICO CFOA-MM-AS200-G 144F (50) RC (ABNT)</t>
  </si>
  <si>
    <t>CABO OPTICO FIS-OPTIC-AS120 08F OM3 MM(50) NR</t>
  </si>
  <si>
    <t>OPTICAL CABLE FIS-OPTIC-AS120 08F OM3 MM(50) NR</t>
  </si>
  <si>
    <t>CABLE OPTICO FIS-OPTIC-AS120 08F OM3 MM(50) NR</t>
  </si>
  <si>
    <t>CABO OPTICO CFOA-MM-DDR-G 144F PFV (50) (ABNT)</t>
  </si>
  <si>
    <t>OPTICAL CABLE CFOA-MM-DDR-G 144F PFV (50) (ABNT)</t>
  </si>
  <si>
    <t>CABLE OPTICO CFOA-MM-DDR-G 144F PFV (50) (ABNT)</t>
  </si>
  <si>
    <t>CORDAO OPTICO COA-MM-DP-16-COG MM50 AM</t>
  </si>
  <si>
    <t>OPTICAL CORD COA-MM-DP-16-COG MM50 AM</t>
  </si>
  <si>
    <t>CORDON OPTICO COA-MM-DP-16-COG MM50 AM</t>
  </si>
  <si>
    <t>CORDAO OPTICO COA-MM-DP-20-COG MM50 LA</t>
  </si>
  <si>
    <t>OPTICAL CORD COA-MM-DP-20-COG MM50 LA</t>
  </si>
  <si>
    <t>CORDON OPTICO COA-MM-DP-20-COG MM50 LA</t>
  </si>
  <si>
    <t>FIBRA ISOLADA MM(50) PVC AM</t>
  </si>
  <si>
    <t>ISOLATED FIBER MM(50) PVC AM</t>
  </si>
  <si>
    <t>FIBRA AISLADA MM(50) PVC AM</t>
  </si>
  <si>
    <t>CORDAO OPTICO COA-MM-DP-29-COG MM50 OM3 AQ</t>
  </si>
  <si>
    <t>OPTICAL CORD COA-MM-DP-29-COG MM50 OM3 AQ</t>
  </si>
  <si>
    <t>CORDON OPTICO COA-MM-DP-29-COG MM50 OM3 AQ</t>
  </si>
  <si>
    <t>CORDAO OPTICO COA-MM-MF-29-COG MM50 OM3 AQ</t>
  </si>
  <si>
    <t>OPTICAL CORD COA-MM-MF-29-COG MM50 OM3 AQ</t>
  </si>
  <si>
    <t>CORDON OPTICO COA-MM-MF-29-COG MM50 OM3  AQ</t>
  </si>
  <si>
    <t>CORDAO OPTICO COA-MM-MF-18-COG MM50 OM3 AQ</t>
  </si>
  <si>
    <t>OPTICAL CORD COA-MM-MF-18-COG MM50 OM3 AQ</t>
  </si>
  <si>
    <t>CORDON OPTICO COA-MM-MF-18-COG MM50 OM3 AQ</t>
  </si>
  <si>
    <t>CORDAO OPTICO COA-MM-DP-18-COG MM50 OM3 AQ</t>
  </si>
  <si>
    <t>OPTICAL CORD COA-MM-DP-18-COG MM50 OM3 AQ</t>
  </si>
  <si>
    <t>CORDON OPTICO COA-MM-DP-18-COG MM50 OM3 AQ</t>
  </si>
  <si>
    <t>CORDAO OPTICO COA-MM-MF-18-LSZH MM (50) OM4 LSZH VT (ERIKA VIOLET)</t>
  </si>
  <si>
    <t>OPTICAL CORD COA-MM-MF-18-LSZH MM (50) OM4 LSZH VT (ERIKA VIOLET)</t>
  </si>
  <si>
    <t>CORDON OPTICO COA-MM-MF-18-LSZH MM (50) OM4 LSZH VT (ERIKA VIOLET)</t>
  </si>
  <si>
    <t>ET03502</t>
  </si>
  <si>
    <t>a0A6100000blo1f</t>
  </si>
  <si>
    <t>CORDAO OPTICO COA-MM-DP-18-COR MM50 OM4 AQ</t>
  </si>
  <si>
    <t>OPTICAL CORD COA-MM-DP-18-COR MM50 OM4 AQ</t>
  </si>
  <si>
    <t>CORDON OPTICO COA-MM-DP-18-COR MM50 OM4 AQ</t>
  </si>
  <si>
    <t>CORDAO OPTICO COA-MM-DP-29-COG MM50 LA</t>
  </si>
  <si>
    <t>OPTICAL CORD COA-MM-DP-29-COG MM50 LA</t>
  </si>
  <si>
    <t>CORDON OPTICO COA-MM-DP-29-COG MM50 LA</t>
  </si>
  <si>
    <t>CORDAO OPTICO COA-MM-DP-18-LSZH MM50 AM</t>
  </si>
  <si>
    <t>OPTICAL CORD COA-MM-DP-18-LSZH MM50 AM</t>
  </si>
  <si>
    <t>CORDON OPTICO COA-MM-DP-18-LSZH MM50 AM</t>
  </si>
  <si>
    <t>CORDAO OPTICO COA-MM-DP-18-LSZH MM50 OM3 AQ</t>
  </si>
  <si>
    <t>OPTICAL CORD COA-MM-DP-18-LSZH MM50 OM3 AQ</t>
  </si>
  <si>
    <t>CORDON OPTICO COA-MM-DP-18-LSZH MM50 OM3 AQ</t>
  </si>
  <si>
    <t>CORDAO OPTICO COA-MM-DP-18-LSZH MM50 OM4 AQ</t>
  </si>
  <si>
    <t>OPTICAL CORD COA-MM-DP-18-LSZH MM50 OM4 AQ</t>
  </si>
  <si>
    <t>CORDON OPTICO COA-MM-DP-18-LSZH MM50 OM4 AQ</t>
  </si>
  <si>
    <t>CORDAO OPTICO COA-MM-DP-18-LSZH MM (50) OM4 LSZH VT (ERIKA VIOLET)</t>
  </si>
  <si>
    <t>OPTICAL CORD COA-MM-DP-18-LSZH MM (50) OM4 LSZH VT (ERIKA VIOLET)</t>
  </si>
  <si>
    <t>CORDON OPTICO COA-MM-DP-18-LSZH MM (50) OM4 LSZH VT (ERIKA VIOLET)</t>
  </si>
  <si>
    <t>FIBRA ISOLADA MM(50) OM3 VD</t>
  </si>
  <si>
    <t>ISOLATED FIBER MM(50) OM3 VD</t>
  </si>
  <si>
    <t>FIBRA AISLADA MM(50) OM3 VD</t>
  </si>
  <si>
    <t>FIBRA ISOLADA MM(50) OM3 AM</t>
  </si>
  <si>
    <t>ISOLATED FIBER MM(50) OM3 AM</t>
  </si>
  <si>
    <t>FIBRA AISLADA MM(50) OM3 AM</t>
  </si>
  <si>
    <t>FIBRA ISOLADA MM(50) OM3 BR</t>
  </si>
  <si>
    <t>ISOLATED FIBER MM(50) OM3 BR</t>
  </si>
  <si>
    <t>FIBRA AISLADA MM(50) OM3 BR</t>
  </si>
  <si>
    <t>FIBRA ISOLADA MM(50) OM3 AZ</t>
  </si>
  <si>
    <t>ISOLATED FIBER MM(50) OM3 AZ</t>
  </si>
  <si>
    <t>FIBRA AISLADA MM(50) OM3 AZ</t>
  </si>
  <si>
    <t>FIBRA ISOLADA MM(50) OM3 VM</t>
  </si>
  <si>
    <t>ISOLATED FIBER MM(50) OM3 VM</t>
  </si>
  <si>
    <t>FIBRA AISLADA MM(50) OM3 VM</t>
  </si>
  <si>
    <t>FIBRA ISOLADA MM(50) OM3 VT</t>
  </si>
  <si>
    <t>ISOLATED FIBER MM(50) OM3 VT</t>
  </si>
  <si>
    <t>FIBRA AISLADA MM(50) OM3 VT</t>
  </si>
  <si>
    <t>FIBRA ISOLADA MM(50) OM3 MR</t>
  </si>
  <si>
    <t>ISOLATED FIBER MM(50) OM3 MR</t>
  </si>
  <si>
    <t>FIBRA AISLADA MM(50) OM3 MR</t>
  </si>
  <si>
    <t>FIBRA ISOLADA MM(50) OM3 RS</t>
  </si>
  <si>
    <t>ISOLATED FIBER MM(50) OM3 RS</t>
  </si>
  <si>
    <t>FIBRA AISLADA MM(50) OM3 RS</t>
  </si>
  <si>
    <t>FIBRA ISOLADA MM(50) OM3 PR</t>
  </si>
  <si>
    <t>ISOLATED FIBER MM(50) OM3 PR</t>
  </si>
  <si>
    <t>FIBRA AISLADA MM(50) OM3 PR</t>
  </si>
  <si>
    <t>FIBRA ISOLADA MM(50) OM3 CZ</t>
  </si>
  <si>
    <t>ISOLATED FIBER MM(50) OM3 CZ</t>
  </si>
  <si>
    <t>FIBRA AISLADA MM(50) OM3 CZ</t>
  </si>
  <si>
    <t>FIBRA ISOLADA MM(50) OM3 LA</t>
  </si>
  <si>
    <t>ISOLATED FIBER MM(50) OM3 LA</t>
  </si>
  <si>
    <t>FIBRA AISLADA MM(50) OM3 LA</t>
  </si>
  <si>
    <t>FIBRA ISOLADA MM(50) OM3 AQ</t>
  </si>
  <si>
    <t>ISOLATED FIBER MM(50) OM3 AQ</t>
  </si>
  <si>
    <t>FIBRA AISLADA MM(50) OM3 AQ</t>
  </si>
  <si>
    <t>FIBRA ISOLADA MM(50) OM3 OM3 600UM AQ</t>
  </si>
  <si>
    <t>ISOLATED FIBER MM(50) OM3 OM3 600UM AQ</t>
  </si>
  <si>
    <t>FIBRA AISLADA MM(50) OM3 OM3 600UM AQ</t>
  </si>
  <si>
    <t>ET01941</t>
  </si>
  <si>
    <t>a0A6100000blnjr</t>
  </si>
  <si>
    <t>FIBRA ÓPTICA ISOLADA MM(50)  LSZH AZ</t>
  </si>
  <si>
    <t>Buffered Optical Fiber MM(50)  LSZH AZ</t>
  </si>
  <si>
    <t>CORDAO OPTICO ACCURIBBON (OFS) OM3 MM(50) 12F COP (OFNP)</t>
  </si>
  <si>
    <t>OPTICAL CORD ACCURIBBON (OFS) OM3 MM(50) 12F COP (OFNP)</t>
  </si>
  <si>
    <t>CORDON OPTICO ACCURIBBON (OFS) OM3 MM(50) 12F COP (OFNP)</t>
  </si>
  <si>
    <t>FIBRA ISOLADA MM(50) OM4 AZ</t>
  </si>
  <si>
    <t>ISOLATED FIBER MM(50) OM4 AZ</t>
  </si>
  <si>
    <t>FIBRA AISLADA MM(50) OM4 AZ</t>
  </si>
  <si>
    <t>FIBRA ISOLADA MM(50) OM4 AM</t>
  </si>
  <si>
    <t>ISOLATED FIBER MM(50) OM4 AM</t>
  </si>
  <si>
    <t>FIBRA AISLADA MM(50) OM4 AM</t>
  </si>
  <si>
    <t>CORDAO OPTICO COA-MM-MTF-12F-30-LSZH (50) OM4 AQ</t>
  </si>
  <si>
    <t>OPTICAL CORD COA-MM-MTF-12F-30-LSZH(50) OM4 AQ</t>
  </si>
  <si>
    <t>CORDON OPTICO COA-MM-MTF-12F-30-LSZH(50) OM4 AQ</t>
  </si>
  <si>
    <t>FIBRA ISOLADA MM(50) GIGABIT PVC LA</t>
  </si>
  <si>
    <t>INSULATED FIBER MM(50) GIGABIT PVC LA</t>
  </si>
  <si>
    <t>FIBRA AISLADA MM(50) GIGABIT PVC LA</t>
  </si>
  <si>
    <t>CABO OPTICO CFOA-MM-FIG8-G-AR (50) 04F</t>
  </si>
  <si>
    <t>OPTICAL CABLE CFOA-MM-FIG8-G-AR (50) 04F</t>
  </si>
  <si>
    <t>CABLE OPTICO CFOA-MM-FIG8-G-AR (50) 04F</t>
  </si>
  <si>
    <t>CABO OPTICO CFOA-MM-FIG8-G-AR (50) 08F</t>
  </si>
  <si>
    <t>OPTICAL CABLE CFOA-MM-FIG8-G-AR (50) 08F</t>
  </si>
  <si>
    <t>CABLE OPTICO CFOA-MM-FIG8-G-AR (50) 08F</t>
  </si>
  <si>
    <t>CABO OPTICO OPTIC-LAN-AR (PFV) 04F MM (50) OM4 LSZH</t>
  </si>
  <si>
    <t>OPTICAL CABLE OPTIC-LAN-AR (PFV) 04F MM (50) OM4 LSZH</t>
  </si>
  <si>
    <t>CABLE OPTICO OPTIC-LAN-AR (PFV) 04F MM (50) OM4 LSZH</t>
  </si>
  <si>
    <t>CABO OPTICO OPTIC-LAN-AR (PFV) 12F MM (50) LSZH</t>
  </si>
  <si>
    <t>OPTICAL CABLE OPTIC-LAN-AR (PFV) 12F MM (50) LSZH</t>
  </si>
  <si>
    <t>CABLE OPTICO OPTIC-LAN-AR (PFV) 12F MM (50) LSZH</t>
  </si>
  <si>
    <t>CABO OPTICO OPTIC-LAN-AR (PFV) 02F MM (50) LSZH</t>
  </si>
  <si>
    <t>OPTICAL CABLE OPTIC-LAN-AR (PFV) 02F MM (50) LSZH</t>
  </si>
  <si>
    <t>CABLE OPTICO OPTIC-LAN-AR (PFV) 02F MM (50) LSZH</t>
  </si>
  <si>
    <t>CABO OPTICO OPTIC-LAN-AR (PFV) 04F MM (50) LSZH</t>
  </si>
  <si>
    <t>OPTICAL CABLE OPTIC-LAN-AR (PFV) 04F MM (50) LSZH</t>
  </si>
  <si>
    <t>CABLE OPTICO OPTIC-LAN-AR (PFV) 04F MM (50) LSZH</t>
  </si>
  <si>
    <t>CABO OPTICO OPTIC-LAN-AR (PFV) 06F MM (50) LSZH</t>
  </si>
  <si>
    <t>OPTICAL CABLE OPTIC-LAN-AR (PFV) 06F MM (50) LSZH</t>
  </si>
  <si>
    <t>CABLE OPTICO OPTIC-LAN-AR (PFV) 06F MM (50) LSZH</t>
  </si>
  <si>
    <t>CABO OPTICO OPTIC-LAN-AR (PFV) 08F MM (50) LSZH</t>
  </si>
  <si>
    <t>OPTICAL CABLE OPTIC-LAN-AR (PFV) 08F MM (50) LSZH</t>
  </si>
  <si>
    <t>CABLE OPTICO OPTIC-LAN-AR (PFV) 08F MM (50) LSZH</t>
  </si>
  <si>
    <t>CABO OPTICO OPTIC-LAN-AR (PFV) 02F MM (50) OM3 LSZH</t>
  </si>
  <si>
    <t>OPTICAL CABLE OPTIC-LAN-AR (PFV) 02F MM (50) OM3 LSZH</t>
  </si>
  <si>
    <t>CABLE OPTICO OPTIC-LAN-AR (PFV) 02F MM (50) OM3 LSZH</t>
  </si>
  <si>
    <t>CABO OPTICO OPTIC-LAN-AR (PFV) 04F MM (50) OM3 LSZH</t>
  </si>
  <si>
    <t>OPTICAL CABLE OPTIC-LAN-AR (PFV) 04F MM (50) OM3 LSZH</t>
  </si>
  <si>
    <t>CABLE OPTICO OPTIC-LAN-AR (PFV) 04F MM (50) OM3 LSZH</t>
  </si>
  <si>
    <t>CABO OPTICO OPTIC-LAN-AR (PFV) 12F MM (50) OM3 LSZH</t>
  </si>
  <si>
    <t>OPTICAL CABLE OPTIC-LAN-AR (PFV) 12F MM (50) OM3 LSZH</t>
  </si>
  <si>
    <t>CABLE OPTICO OPTIC-LAN-AR (PFV) 12F MM (50) OM3 LSZH</t>
  </si>
  <si>
    <t>CABO OPTICO OPTIC-LAN-AR (PFV) 02F MM (50) OM4 LSZH</t>
  </si>
  <si>
    <t>OPTICAL CABLE OPTIC-LAN-AR (PFV) 02F MM (50) OM4 LSZH</t>
  </si>
  <si>
    <t>CABLE OPTICO OPTIC-LAN-AR (PFV) 02F MM (50) OM4 LSZH</t>
  </si>
  <si>
    <t>CABO OPTICO OPTIC-LAN-AR (PFV) 06F MM (50) OM4 LSZH</t>
  </si>
  <si>
    <t>OPTICAL CABLE OPTIC-LAN-AR (PFV) 06F MM (50) OM4 LSZH</t>
  </si>
  <si>
    <t>CABLE OPTICO OPTIC-LAN-AR (PFV) 06F MM (50) OM4 LSZH</t>
  </si>
  <si>
    <t>CABO OPTICO OPTIC-LAN-AR (PFV) 12F MM (50) OM4 LSZH</t>
  </si>
  <si>
    <t>OPTICAL CABLE OPTIC-LAN-AR (PFV) 12F MM (50) OM4 LSZH</t>
  </si>
  <si>
    <t>CABLE OPTICO OPTIC-LAN-AR (PFV) 12F MM (50) OM4 LSZH</t>
  </si>
  <si>
    <t>CABO OPTICO FIS-OPTIC-DG 02F MM(50)</t>
  </si>
  <si>
    <t>OPTICAL CABLE FIS-OPTIC-DG 02F MM(50)</t>
  </si>
  <si>
    <t>CABLE OPTICO FIS-OPTIC-DG 02F MM(50)</t>
  </si>
  <si>
    <t>CABO OPTICO FIS-OPTIC-DG 04F MM(50)</t>
  </si>
  <si>
    <t>OPTICAL CABLE FIS-OPTIC-DG 04F MM(50)</t>
  </si>
  <si>
    <t>CABLE OPTICO FIS-OPTIC-DG 04F MM(50)</t>
  </si>
  <si>
    <t>CABO OPTICO FIS-OPTIC-DG 06F MM(50)</t>
  </si>
  <si>
    <t>OPTICAL CABLE FIS-OPTIC-DG 06F MM(50)</t>
  </si>
  <si>
    <t>CABLE OPTICO FIS-OPTIC-DG 06F MM(50)</t>
  </si>
  <si>
    <t>CABO OPTICO FIS-OPTIC-DG 10F MM(50)</t>
  </si>
  <si>
    <t>OPTICAL CABLE FIS-OPTIC-DG 10F MM(50)</t>
  </si>
  <si>
    <t>CABLE OPTICO FIS-OPTIC-DG 10F MM(50)</t>
  </si>
  <si>
    <t>CABO OPTICO FIS-OPTIC-DG 12F MM(50)</t>
  </si>
  <si>
    <t>OPTICAL CABLE FIS-OPTIC-DG 12F MM(50)</t>
  </si>
  <si>
    <t>CABLE OPTICO FIS-OPTIC-DG 12F MM(50)</t>
  </si>
  <si>
    <t>CABO OPTICO FIS-OPTIC-DG 08F MM(50)</t>
  </si>
  <si>
    <t>OPTICAL CABLE FIS-OPTIC-DG 08F MM(50)</t>
  </si>
  <si>
    <t>CABLE OPTICO FIS-OPTIC-DG 08F MM(50)</t>
  </si>
  <si>
    <t>CABO OPTICO DROP FIG.8 FTTH MM(50) 12F COG PR</t>
  </si>
  <si>
    <t>OPTICAL CABLE DROP FIG.8 FTTH MM(50) 12F COG PR</t>
  </si>
  <si>
    <t>CABLE OPTICO DROP FIG.8 FTTH MM(50) 12F COG PR</t>
  </si>
  <si>
    <t>CABO OPTICO DROP FIG.8 FTTH MM(50) 04F COG PR</t>
  </si>
  <si>
    <t>OPTICAL CABLE DROP FIG.8 FTTH MM(50) 04F COG PR</t>
  </si>
  <si>
    <t>CABLE OPTICO DROP FIG.8 FTTH MM(50) 04F COG PR</t>
  </si>
  <si>
    <t>CABO OPTICO DROP FIG.8 FTTH MM(50) 02F COG PR</t>
  </si>
  <si>
    <t>OPTICAL CABLE DROP FIG.8 FTTH MM(50) 02F COG PR</t>
  </si>
  <si>
    <t>CABLE OPTICO DROP FIG.8 FTTH MM(50) 02F COG PR</t>
  </si>
  <si>
    <t>CABO OPTICO DROP FIG.8 FTTH MM(50) 06F COG PR</t>
  </si>
  <si>
    <t>OPTICAL CABLE DROP FIG.8 FTTH MM(50) 06F COG PR</t>
  </si>
  <si>
    <t>CABLE OPTICO DROP FIG.8 FTTH MM(50) 06F COG PR</t>
  </si>
  <si>
    <t>CABO OPTICO DROP FIG.8 FTTH MM(50) 08F COG PR</t>
  </si>
  <si>
    <t>OPTICAL CABLE DROP FIG.8 FTTH MM(50) 08F COG PR</t>
  </si>
  <si>
    <t>CABLE OPTICO DROP FIG.8 FTTH MM(50) 08F COG PR</t>
  </si>
  <si>
    <t>CABO OPTICO DROP FIG.8 FTTH MM(50) 10F COG PR</t>
  </si>
  <si>
    <t>OPTICAL CABLE DROP FIG.8 FTTH MM(50) 10F COG PR</t>
  </si>
  <si>
    <t>CABLE OPTICO DROP FIG.8 FTTH MM(50) 10F COG PR</t>
  </si>
  <si>
    <t>CABO OPTICO DROP FIG.8 FTTH 12F MM(50) OM3 COG PR</t>
  </si>
  <si>
    <t>OPTICAL CABLE DROP FIG.8 FTTH 12F MM(50) OM3 COG PR</t>
  </si>
  <si>
    <t>CABLE OPTICO DROP FIG.8 FTTH 12F MM(50) OM3 COG PR</t>
  </si>
  <si>
    <t>CABO OPTICO OPTIC-LAN 02F MM (50) NR</t>
  </si>
  <si>
    <t>OPTICAL CABLE OPTIC-LAN 02F MM (50) NR</t>
  </si>
  <si>
    <t>CABLE OPTICO OPTIC-LAN 02F MM (50) NR</t>
  </si>
  <si>
    <t>CABO OPTICO OPTIC-LAN 04F MM (50) NR</t>
  </si>
  <si>
    <t>OPTICAL CABLE OPTIC-LAN 04F MM (50) NR</t>
  </si>
  <si>
    <t>CABLE OPTICO OPTIC-LAN 04F MM (50) NR</t>
  </si>
  <si>
    <t>CABO OPTICO OPTIC-LAN 06F MM (50) NR</t>
  </si>
  <si>
    <t>OPTICAL CABLE OPTIC-LAN 06F MM (50) NR</t>
  </si>
  <si>
    <t>CABLE OPTICO OPTIC-LAN 06F MM (50) NR</t>
  </si>
  <si>
    <t>CABO OPTICO OPTIC-LAN 08F MM (50) NR</t>
  </si>
  <si>
    <t>OPTICAL CABLE OPTIC-LAN 08F MM (50) NR</t>
  </si>
  <si>
    <t>CABLE OPTICO OPTIC-LAN 08F MM (50) NR</t>
  </si>
  <si>
    <t>CABO OPTICO OPTIC-LAN 10F MM (50) NR</t>
  </si>
  <si>
    <t>OPTICAL CABLE OPTIC-LAN 10F MM (50) NR</t>
  </si>
  <si>
    <t>CABLE OPTICO OPTIC-LAN 10F MM (50) NR</t>
  </si>
  <si>
    <t>CABO OPTICO OPTIC-LAN 12F MM (50) NR</t>
  </si>
  <si>
    <t>OPTICAL CABLE OPTIC-LAN 12F MM (50) NR</t>
  </si>
  <si>
    <t>CABLE OPTICO OPTIC-LAN 12F MM (50) NR</t>
  </si>
  <si>
    <t>CABO OPTICO OPTIC-LAN 04F MM (50) LSZH</t>
  </si>
  <si>
    <t>OPTICAL CABLE OPTIC-LAN 04F MM (50) LSZH</t>
  </si>
  <si>
    <t>CABLE OPTICO OPTIC-LAN 04F MM (50) LSZH</t>
  </si>
  <si>
    <t>CABO OPTICO OPTIC-LAN 08F MM (50) LSZH</t>
  </si>
  <si>
    <t>OPTICAL CABLE OPTIC-LAN 08F MM (50) LSZH</t>
  </si>
  <si>
    <t>CABLE OPTICO OPTIC-LAN 08F MM (50) LSZH</t>
  </si>
  <si>
    <t>CABO OPTICO OPTIC-LAN 12F MM (50) LSZH</t>
  </si>
  <si>
    <t>OPTICAL CABLE OPTIC-LAN 12F MM (50) LSZH</t>
  </si>
  <si>
    <t>CABLE OPTICO OPTIC-LAN 12F MM (50) LSZH</t>
  </si>
  <si>
    <t>CABO OPTICO OPTIC-LAN 08F MM (50) OM3 LSZH</t>
  </si>
  <si>
    <t>OPTICAL CABLE OPTIC-LAN 08F MM (50) OM3 LSZH</t>
  </si>
  <si>
    <t>CABLE OPTICO OPTIC-LAN 08F MM (50) OM3 LSZH</t>
  </si>
  <si>
    <t>CABO OPTICO OPTIC-LAN 06F MM (50) OM3 NR</t>
  </si>
  <si>
    <t>OPTICAL CABLE OPTIC-LAN 06F MM (50) OM3 NR</t>
  </si>
  <si>
    <t>CABLE OPTICO OPTIC-LAN 06F MM (50) OM3 NR</t>
  </si>
  <si>
    <t>CABO OPTICO OPTIC-LAN 06F MM (50) OM4 NR</t>
  </si>
  <si>
    <t>OPTICAL CABLE OPTIC-LAN 06F MM (50) OM4 NR</t>
  </si>
  <si>
    <t>CABLE OPTICO OPTIC-LAN 06F MM (50) OM4 NR</t>
  </si>
  <si>
    <t>CABO OPTICO OPTIC-LAN 12F MM (50) OM3 NR</t>
  </si>
  <si>
    <t>OPTICAL CABLE OPTIC-LAN 12F MM (50) OM3 NR</t>
  </si>
  <si>
    <t>CABLE OPTICO OPTIC-LAN 12F MM (50) OM3 NR</t>
  </si>
  <si>
    <t>CABO OPTICO OPTIC-LAN 12F MM (50) OM3 LSZH</t>
  </si>
  <si>
    <t>OPTICAL CABLE OPTIC-LAN 12F MM (50) OM3 LSZH</t>
  </si>
  <si>
    <t>CABLE OPTICO OPTIC-LAN 12F MM (50) OM3 LSZH</t>
  </si>
  <si>
    <t>CABO OPTICO OPTIC-LAN 02F MM (50) OM3 LSZH</t>
  </si>
  <si>
    <t>OPTICAL CABLE OPTIC-LAN 02F MM (50) OM3 LSZH</t>
  </si>
  <si>
    <t>CABLE OPTICO OPTIC-LAN 02F MM (50) OM3 LSZH</t>
  </si>
  <si>
    <t>CABO OPTICO OPTIC-LAN OM3 04F MM(50)</t>
  </si>
  <si>
    <t>OPTICAL CABLE OPTIC-LAN OM3 04F MM(50)</t>
  </si>
  <si>
    <t>CABLE OPTICO OPTIC-LAN OM3 04F MM(50)</t>
  </si>
  <si>
    <t>CABO OPTICO OPTIC-LAN 02F MM (50) OM3 NR</t>
  </si>
  <si>
    <t>OPTICAL CABLE OPTIC-LAN 02F MM (50) OM3 NR</t>
  </si>
  <si>
    <t>CABLE OPTICO OPTIC-LAN 02F MM (50) OM3 NR</t>
  </si>
  <si>
    <t>CABO OPTICO OPTIC-LAN 02F MM (50) OM4 NR</t>
  </si>
  <si>
    <t>OPTICAL CABLE OPTIC-LAN 02F MM (50) OM4 NR</t>
  </si>
  <si>
    <t>CABLE OPTICO OPTIC-LAN 02F MM (50) OM4 NR</t>
  </si>
  <si>
    <t>CABO OPTICO OPTIC-LAN 04F MM (50) OM4 NR</t>
  </si>
  <si>
    <t>OPTICAL CABLE OPTIC-LAN 04F MM (50) OM4 NR</t>
  </si>
  <si>
    <t>CABLE OPTICO OPTIC-LAN 04F MM (50) OM4 NR</t>
  </si>
  <si>
    <t>CABO OPTICO OPTIC-LAN 12F MM (50) OM4 NR</t>
  </si>
  <si>
    <t>OPTICAL CABLE OPTIC-LAN 12F MM (50) OM4 NR</t>
  </si>
  <si>
    <t>CABLE OPTICO OPTIC-LAN 12F MM (50) OM4 NR</t>
  </si>
  <si>
    <t>CABO OPTICO OPTIC-LAN 04F MM (50) OM3 LSZH</t>
  </si>
  <si>
    <t>OPTICAL CABLE OPTIC-LAN 04F MM (50) OM3 LSZH</t>
  </si>
  <si>
    <t>CABLE OPTICO OPTIC-LAN 04F MM (50) OM3 LSZH</t>
  </si>
  <si>
    <t>CABO OPTICO OPTIC-LAN 02F MM (50) OM4 LSZH</t>
  </si>
  <si>
    <t>OPTICAL CABLE OPTIC-LAN 02F MM (50) OM4 LSZH</t>
  </si>
  <si>
    <t>CABLE OPTICO OPTIC-LAN 02F MM (50) OM4 LSZH</t>
  </si>
  <si>
    <t>CABO OPTICO OPTIC-LAN 04F MM (50) OM4 LSZH</t>
  </si>
  <si>
    <t>OPTICAL CABLE OPTIC-LAN 04F MM (50) OM4 LSZH</t>
  </si>
  <si>
    <t>CABLE OPTICO OPTIC-LAN 04F MM (50) OM4 LSZH</t>
  </si>
  <si>
    <t>CABO OPTICO OPTIC-LAN 06F MM (50) OM4 LSZH</t>
  </si>
  <si>
    <t>OPTICAL CABLE OPTIC-LAN 06F MM (50) OM4 LSZH</t>
  </si>
  <si>
    <t>CABLE OPTICO OPTIC-LAN 06F MM (50) OM4 LSZH</t>
  </si>
  <si>
    <t>CABO OPTICO OPTIC-LAN 06F MM (50) OM3 LSZH</t>
  </si>
  <si>
    <t>OPTICAL CABLE OPTIC-LAN 06F MM (50) OM3 LSZH</t>
  </si>
  <si>
    <t>CABLE OPTICO OPTIC-LAN 06F MM (50) OM3 LSZH</t>
  </si>
  <si>
    <t>CABO OPTICO OPTIC-LAN 06F MM (50) LSZH</t>
  </si>
  <si>
    <t>OPTICAL CABLE OPTIC-LAN 06F MM (50) LSZH</t>
  </si>
  <si>
    <t>CABLE OPTICO OPTIC-LAN 06F MM (50) LSZH</t>
  </si>
  <si>
    <t>CABO OPTICO OPTIC-LAN-AR 02F MM (50) NR</t>
  </si>
  <si>
    <t>OPTICAL CABLE OPTIC-LAN-AR 02F MM (50) NR</t>
  </si>
  <si>
    <t>CABLE OPTICO OPTIC-LAN-AR 02F MM (50) NR</t>
  </si>
  <si>
    <t>CABO OPTICO OPTIC-LAN-AR 04F MM (50) NR</t>
  </si>
  <si>
    <t>OPTICAL CABLE OPTIC-LAN-AR 04F MM (50) NR</t>
  </si>
  <si>
    <t>CABLE OPTICO OPTIC-LAN-AR 04F MM (50) NR</t>
  </si>
  <si>
    <t>CABO OPTICO OPTIC-LAN-AR 06F MM (50) NR</t>
  </si>
  <si>
    <t>OPTICAL CABLE OPTIC-LAN-AR 06F MM (50) NR</t>
  </si>
  <si>
    <t>CABLE OPTICO OPTIC-LAN-AR 06F MM (50) NR</t>
  </si>
  <si>
    <t>CABO OPTICO OPTIC-LAN-AR 08F MM (50) NR</t>
  </si>
  <si>
    <t>OPTICAL CABLE OPTIC-LAN-AR 08F MM (50) NR</t>
  </si>
  <si>
    <t>CABLE OPTICO OPTIC-LAN-AR 08F MM (50) NR</t>
  </si>
  <si>
    <t>CABO OPTICO OPTIC-LAN-AR 10F MM (50) NR</t>
  </si>
  <si>
    <t>OPTICAL CABLE OPTIC-LAN-AR 10F MM (50) NR</t>
  </si>
  <si>
    <t>CABLE OPTICO OPTIC-LAN-AR 10F MM (50) NR</t>
  </si>
  <si>
    <t>CABO OPTICO OPTIC-LAN-AR 12F MM (50) NR</t>
  </si>
  <si>
    <t>OPTICAL CABLE OPTIC-LAN-AR 12F MM (50) NR</t>
  </si>
  <si>
    <t>CABLE OPTICO OPTIC-LAN-AR 12F MM (50) NR</t>
  </si>
  <si>
    <t>OPTICAL CABLE OPTIC-LAN-AR 06F MM (50) OM4 NR</t>
  </si>
  <si>
    <t>CABO OPTICO OPTIC-LAN-AR 06F MM (50) OM3 NR</t>
  </si>
  <si>
    <t>OPTICAL CABLE OPTIC-LAN-AR 06F MM (50) OM3 NR</t>
  </si>
  <si>
    <t>CABLE OPTICO OPTIC-LAN-AR 06F MM (50) OM3 NR</t>
  </si>
  <si>
    <t>CABO OPTICO OPTIC-LAN-AR 04F MM (50) OM3 NR</t>
  </si>
  <si>
    <t>OPTICAL CABLE OPTIC-LAN-AR 04F MM (50) OM3 NR</t>
  </si>
  <si>
    <t>CABLE OPTICO OPTIC-LAN-AR 04F MM (50) OM3 NR</t>
  </si>
  <si>
    <t>CABO OPTICO OPTIC-LAN-AR 02F MM (50) OM3 NR</t>
  </si>
  <si>
    <t>OPTICAL CABLE OPTIC-LAN-AR 02F MM (50) OM3 NR</t>
  </si>
  <si>
    <t>CABLE OPTICO OPTIC-LAN-AR 02F MM (50) OM3 NR</t>
  </si>
  <si>
    <t>CABO OPTICO OPTIC-LAN-AR 08F MM (50) OM3 NR</t>
  </si>
  <si>
    <t>OPTICAL CABLE OPTIC-LAN-AR 08F MM (50) OM3 NR</t>
  </si>
  <si>
    <t>CABLE OPTICO OPTIC-LAN-AR 08F MM (50) OM3 NR</t>
  </si>
  <si>
    <t>CABO OPTICO OPTIC-LAN-AR 12F MM (50) OM3 NR</t>
  </si>
  <si>
    <t>OPTICAL CABLE OPTIC-LAN-AR 12F MM (50) OM3 NR</t>
  </si>
  <si>
    <t>CABLE OPTICO OPTIC-LAN-AR 12F MM (50) OM3 NR</t>
  </si>
  <si>
    <t>CABO OPTICO OPTIC-LAN-AR 02F MM (50) OM4 NR</t>
  </si>
  <si>
    <t>OPTICAL CABLE OPTIC-LAN-AR 02F MM (50) OM4 NR</t>
  </si>
  <si>
    <t>CABLE OPTICO OPTIC-LAN-AR 02F MM (50) OM4 NR</t>
  </si>
  <si>
    <t>CABO OPTICO OPTIC-LAN-AR 04F MM (50) OM4 NR</t>
  </si>
  <si>
    <t>OPTICAL CABLE OPTIC-LAN-AR 04F MM (50) OM4 NR</t>
  </si>
  <si>
    <t>CABLE OPTICO OPTIC-LAN-AR 04F MM (50) OM4 NR</t>
  </si>
  <si>
    <t>CABO OPTICO OPTIC-LAN-AR 08F MM (50) OM4 NR</t>
  </si>
  <si>
    <t>OPTICAL CABLE OPTIC-LAN-AR 08F MM (50) OM4 NR</t>
  </si>
  <si>
    <t>CABLE OPTICO OPTIC-LAN-AR 08F MM (50) OM4 NR</t>
  </si>
  <si>
    <t>CABO OPTICO OPTIC-LAN-AR 12F MM (50) OM4 NR</t>
  </si>
  <si>
    <t>OPTICAL CABLE OPTIC-LAN-AR 12F MM (50) OM4 NR</t>
  </si>
  <si>
    <t>CABLE OPTICO OPTIC-LAN-AR 12F MM (50) OM4 NR</t>
  </si>
  <si>
    <t>CABO OPTICO OPTIC-LAN-AR 12F MM (50) OM3 LSZH</t>
  </si>
  <si>
    <t>OPTICAL CABLE OPTIC-LAN-AR 12F MM (50) OM3 LSZH</t>
  </si>
  <si>
    <t>CABLE OPTICO OPTIC-LAN-AR 12F MM (50) OM3 LSZH</t>
  </si>
  <si>
    <t>CABO OPTICO OPTIC-LAN-AR 02F MM (50) OM3 LSZH</t>
  </si>
  <si>
    <t>OPTICAL CABLE OPTIC-LAN-AR 02F MM (50) OM3 LSZH</t>
  </si>
  <si>
    <t>CABLE OPTICO OPTIC-LAN-AR 02F MM (50) OM3 LSZH</t>
  </si>
  <si>
    <t>CABO OPTICO OPTIC-LAN-AR 04F MM (50) OM3 LSZH</t>
  </si>
  <si>
    <t>OPTICAL CABLE OPTIC-LAN-AR 04F MM (50) OM3 LSZH</t>
  </si>
  <si>
    <t>CABLE OPTICO OPTIC-LAN-AR 04F MM (50) OM3 LSZH</t>
  </si>
  <si>
    <t>CABO OPTICO OPTIC-LAN-AR 06F MM (50) OM3 LSZH</t>
  </si>
  <si>
    <t>OPTICAL CABLE OPTIC-LAN-AR 06F MM (50) OM3 LSZH</t>
  </si>
  <si>
    <t>CABLE OPTICO OPTIC-LAN-AR 06F MM (50) OM3 LSZH</t>
  </si>
  <si>
    <t>CABO OPTICO OPTIC-LAN-AR 02F MM (50) OM4 LSZH</t>
  </si>
  <si>
    <t>OPTICAL CABLE OPTIC-LAN-AR 02F MM (50) OM4 LSZH</t>
  </si>
  <si>
    <t>CABLE OPTICO OPTIC-LAN-AR 02F MM (50) OM4 LSZH</t>
  </si>
  <si>
    <t>CABO OPTICO OPTIC-LAN-AR 04F MM (50) OM4 LSZH</t>
  </si>
  <si>
    <t>OPTICAL CABLE OPTIC-LAN-AR 04F MM (50) OM4 LSZH</t>
  </si>
  <si>
    <t>CABLE OPTICO OPTIC-LAN-AR 04F MM (50) OM4 LSZH</t>
  </si>
  <si>
    <t>CABO OPTICO OPTIC-LAN-AR 06F MM (50) OM4 LSZH</t>
  </si>
  <si>
    <t>OPTICAL CABLE OPTIC-LAN-AR 06F MM (50) OM4 LSZH</t>
  </si>
  <si>
    <t>CABLE OPTICO OPTIC-LAN-AR 06F MM (50) OM4 LSZH</t>
  </si>
  <si>
    <t>CABO OPTICO OPTIC-LAN-AR 12F MM (50) OM4 LSZH</t>
  </si>
  <si>
    <t>OPTICAL CABLE OPTIC-LAN-AR 12F MM (50) OM4 LSZH</t>
  </si>
  <si>
    <t>CABLE OPTICO OPTIC-LAN-AR 12F MM (50) OM4 LSZH</t>
  </si>
  <si>
    <t>CABO OPTICO OPTIC-LAN-AR 06F MM (50) LSZH</t>
  </si>
  <si>
    <t>OPTICAL CABLE OPTIC-LAN-AR 06F MM (50) LSZH</t>
  </si>
  <si>
    <t>CABLE OPTICO OPTIC-LAN-AR 06F MM (50) LSZH</t>
  </si>
  <si>
    <t>CABO OPTICO ACCUFLEX (OFS) OM3 MM(50) 48F COP (OFNP)</t>
  </si>
  <si>
    <t>OPTICAL CABLE ACCUFLEX (OFS) OM3 MM(50) 48F COP (OFNP)</t>
  </si>
  <si>
    <t>CABLE OPTICO ACCUFLEX (OFS) OM3 MM(50) 48F COP (OFNP)</t>
  </si>
  <si>
    <t>CABO OPTICO ACCUFLEX (OFS) OM3 MM(50) 72F COP (OFNP)</t>
  </si>
  <si>
    <t>OPTICAL CABLE ACCUFLEX (OFS) OM3 MM(50) 72F COP (OFNP)</t>
  </si>
  <si>
    <t>CABLE OPTICO ACCUFLEX (OFS) OM3 MM(50) 72F COP (OFNP)</t>
  </si>
  <si>
    <t>CABO OPTICO FIBER-LAN INDOOR/OUTDOOR 02F MM (50) RISER</t>
  </si>
  <si>
    <t>OPTICAL CABLE FIBER-LAN INDOOR/OUTDOOR 02F MM (50) RISER</t>
  </si>
  <si>
    <t>CABLE OPTICO FIBER-LAN INDOOR/OUTDOOR 02F MM (50) RISER</t>
  </si>
  <si>
    <t>CABO OPTICO FIBER-LAN INDOOR/OUTDOOR 04F MM (50) RISER</t>
  </si>
  <si>
    <t>OPTICAL CABLE FIBER-LAN INDOOR/OUTDOOR 04F MM (50) RISER</t>
  </si>
  <si>
    <t>CABLE OPTICO FIBER-LAN INDOOR/OUTDOOR 04F MM (50) RISER</t>
  </si>
  <si>
    <t>CABO OPTICO FIBER-LAN INDOOR/OUTDOOR 06F MM (50) RISER</t>
  </si>
  <si>
    <t>OPTICAL CABLE FIBER-LAN INDOOR/OUTDOOR 06F MM (50) RISER</t>
  </si>
  <si>
    <t>CABLE OPTICO FIBER-LAN INDOOR/OUTDOOR 06F MM (50) RISER</t>
  </si>
  <si>
    <t>CABO OPTICO FIBER-LAN INDOOR/OUTDOOR 08F MM (50) RISER</t>
  </si>
  <si>
    <t>OPTICAL CABLE FIBER-LAN INDOOR/OUTDOOR 08F MM (50) RISER</t>
  </si>
  <si>
    <t>CABLE OPTICO FIBER-LAN INDOOR/OUTDOOR 08F MM (50) RISER</t>
  </si>
  <si>
    <t>CABO OPTICO FIBER-LAN INDOOR/OUTDOOR 10F MM (50) RISER</t>
  </si>
  <si>
    <t>OPTICAL CABLE FIBER-LAN INDOOR/OUTDOOR 10F MM (50) RISER</t>
  </si>
  <si>
    <t>CABLE OPTICO FIBER-LAN INDOOR/OUTDOOR 10F MM (50) RISER</t>
  </si>
  <si>
    <t>CABO OPTICO FIBER-LAN INDOOR/OUTDOOR 12F MM (50) RISER</t>
  </si>
  <si>
    <t>OPTICAL CABLE FIBER-LAN INDOOR/OUTDOOR 12F MM (50) RISER</t>
  </si>
  <si>
    <t>CABLE OPTICO FIBER-LAN INDOOR/OUTDOOR 12F MM (50) RISER</t>
  </si>
  <si>
    <t>CABO OPTICO FIBER-LAN INDOOR/OUTDOOR 06F MM (50) OM3 RISER</t>
  </si>
  <si>
    <t>OPTICAL CABLE FIBER-LAN INDOOR/OUTDOOR 06F MM (50) OM3 RISER</t>
  </si>
  <si>
    <t>CABLE OPTICO FIBER-LAN INDOOR/OUTDOOR 06F MM (50) OM3 RISER</t>
  </si>
  <si>
    <t>CABO OPTICO FIBER-LAN INDOOR/OUTDOOR 06F MM (50) LSZH</t>
  </si>
  <si>
    <t>OPTICAL CABLE FIBER-LAN INDOOR/OUTDOOR 06F MM (50) LSZH</t>
  </si>
  <si>
    <t>CABLE OPTICO FIBER-LAN INDOOR/OUTDOOR 06F MM (50) LSZH</t>
  </si>
  <si>
    <t>CABO OPTICO FIBER-LAN INDOOR/OUTDOOR 12F MM (50) OM4 RISER</t>
  </si>
  <si>
    <t>OPTICAL CABLE FIBER-LAN INDOOR/OUTDOOR 12F MM (50) OM4 RISER</t>
  </si>
  <si>
    <t>CABLE OPTICO FIBER-LAN INDOOR/OUTDOOR 12F MM (50) OM4 RISER</t>
  </si>
  <si>
    <t>CABO OPTICO ACCUMAX (OFS) OM3 MM(50) 12F COP (OFNP)</t>
  </si>
  <si>
    <t>OPTICAL CABLE ACCUMAX (OFS) OM3 MM(50) 12F COP (OFNP)</t>
  </si>
  <si>
    <t>CABLE OPTICO ACCUMAX (OFS) OM3 MM(50) 12F COP (OFNP)</t>
  </si>
  <si>
    <t>CABO OPTICO ACCUMAX (OFS) OM3 MM(50) 36F COP (OFNP)</t>
  </si>
  <si>
    <t>OPTICAL CABLE ACCUMAX (OFS) OM3 MM(50) 36F COP (OFNP)</t>
  </si>
  <si>
    <t>CABLE OPTICO ACCUMAX (OFS) OM3 MM(50) 36F COP (OFNP)</t>
  </si>
  <si>
    <t>CABO OPTICO FIBER-LAN INDOOR/OUTDOOR 06F MM (50) OM4 RISER</t>
  </si>
  <si>
    <t>OPTICAL CABLE FIBER-LAN INDOOR/OUTDOOR 06F MM (50) OM4 RISER</t>
  </si>
  <si>
    <t>CABLE OPTICO FIBER-LAN INDOOR/OUTDOOR 06F MM (50) OM4 RISER</t>
  </si>
  <si>
    <t>CABO OPTICO FIBER-LAN INDOOR/OUTDOOR 06F MM (50) OM4 LSZH</t>
  </si>
  <si>
    <t>OPTICAL CABLE FIBER-LAN INDOOR/OUTDOOR 06F MM (50) OM4 LSZH</t>
  </si>
  <si>
    <t>CABLE OPTICO FIBER-LAN INDOOR/OUTDOOR 06F MM (50) OM4 LSZH</t>
  </si>
  <si>
    <t>CABO OPTICO FIBER-LAN INDOOR/OUTDOOR 04F MM (50) OM4 RISER</t>
  </si>
  <si>
    <t>OPTICAL CABLE FIBER-LAN INDOOR/OUTDOOR 04F MM (50) OM4 RISER</t>
  </si>
  <si>
    <t>CABLE OPTICO FIBER-LAN INDOOR/OUTDOOR 04F MM (50) OM4 RISER</t>
  </si>
  <si>
    <t>CABO OPTICO FIBER-LAN INDOOR/OUTDOOR 12F MM (50) OM3 RISER</t>
  </si>
  <si>
    <t>OPTICAL CABLE FIBER-LAN INDOOR/OUTDOOR 12F MM (50) OM3 RISER</t>
  </si>
  <si>
    <t>CABLE OPTICO FIBER-LAN INDOOR/OUTDOOR 12F MM (50) OM3 RISER</t>
  </si>
  <si>
    <t>CABO OPTICO FIBER-LAN INDOOR/OUTDOOR 12F MM (50) 10 GBPS OM3 LSZH</t>
  </si>
  <si>
    <t>CABO OPTICO CFOI-MM-EO 06F (50) LSZH AM (FIBER-LAN INDOOR)</t>
  </si>
  <si>
    <t>OPTICAL CABLE CFOI-MM-EO 06F (50) LSZH AM (FIBER-LAN INDOOR)</t>
  </si>
  <si>
    <t>CABLE OPTICO CFOI-MM-EO 06F (50) LSZH AM (FIBER-LAN INDOOR)</t>
  </si>
  <si>
    <t>CABO OPTICO CFOI-MM-EO 12F (50) LSZH AM (FIBER-LAN INDOOR)</t>
  </si>
  <si>
    <t>OPTICAL CABLE CFOI-MM-EO 12F (50) LSZH AM (FIBER-LAN INDOOR)</t>
  </si>
  <si>
    <t>CABLE OPTICO CFOI-MM-EO 12F (50) LSZH AM (FIBER-LAN INDOOR)</t>
  </si>
  <si>
    <t>CABO OPTICO FIBER-LAN INDOOR/OUTDOOR 02F MM (50) OM4 RISER</t>
  </si>
  <si>
    <t>OPTICAL CABLE FIBER-LAN INDOOR/OUTDOOR 02F MM (50) OM4 RISER</t>
  </si>
  <si>
    <t>CABLE OPTICO FIBER-LAN INDOOR/OUTDOOR 02F MM (50) OM4 RISER</t>
  </si>
  <si>
    <t>CABO OPTICO FIBER-LAN INDOOR 02F MM (50) COG LA</t>
  </si>
  <si>
    <t>OPTICAL CABLE FIBER-LAN INDOOR 02F MM (50) COG LA</t>
  </si>
  <si>
    <t>CABLE OPTICO FIBER-LAN INDOOR 02F MM (50) COG LA</t>
  </si>
  <si>
    <t>CABO OPTICO FIBER-LAN INDOOR 04F MM (50) COG LA</t>
  </si>
  <si>
    <t>OPTICAL CABLE FIBER-LAN INDOOR 04F MM (50) COG LA</t>
  </si>
  <si>
    <t>CABLE OPTICO FIBER-LAN INDOOR 04F MM (50) COG LA</t>
  </si>
  <si>
    <t>CABO OPTICO FIBER-LAN INDOOR 06F MM (50) COG LA</t>
  </si>
  <si>
    <t>OPTICAL CABLE FIBER-LAN INDOOR 06F MM (50) COG LA</t>
  </si>
  <si>
    <t>CABLE OPTICO FIBER-LAN INDOOR 06F MM (50) COG LA</t>
  </si>
  <si>
    <t>CABO OPTICO FIBER-LAN INDOOR 08F MM (50) COG LA</t>
  </si>
  <si>
    <t>OPTICAL CABLE FIBER-LAN INDOOR 08F MM (50) COG LA</t>
  </si>
  <si>
    <t>CABLE OPTICO FIBER-LAN INDOOR 08F MM (50) COG LA</t>
  </si>
  <si>
    <t>CABO OPTICO FIBER-LAN INDOOR 12F MM (50) COG LA</t>
  </si>
  <si>
    <t>OPTICAL CABLE FIBER-LAN INDOOR 12F MM (50) COG LA</t>
  </si>
  <si>
    <t>CABLE OPTICO FIBER-LAN INDOOR 12F MM (50) COG LA</t>
  </si>
  <si>
    <t>CABO OPTICO FIBER-LAN INDOOR 02F MM (50) OM3 COR AQ</t>
  </si>
  <si>
    <t>OPTICAL CABLE FIBER-LAN INDOOR 02F MM (50) OM3 COR AQ</t>
  </si>
  <si>
    <t>CABLE OPTICO FIBER-LAN INDOOR 02F MM (50) OM3 COR AQ</t>
  </si>
  <si>
    <t>CABO OPTICO FIBER-LAN INDOOR 04F MM (50) OM3 COR AQ</t>
  </si>
  <si>
    <t>OTPICAL CABLE FIBER-LAN INDOOR 04F MM (50) OM3 COR AQ</t>
  </si>
  <si>
    <t>CABLE OPTICO FIBER-LAN INDOOR 04F MM (50) OM3 COR AQ</t>
  </si>
  <si>
    <t>CABO OPTICO FIBER-LAN INDOOR 06F MM (50) OM3 COR AQ</t>
  </si>
  <si>
    <t>OPTICAL CABLE FIBER-LAN INDOOR 06F MM (50) OM3 COR AQ</t>
  </si>
  <si>
    <t>CABLE OPTICO FIBER-LAN INDOOR 06F MM (50) OM3 COR AQ</t>
  </si>
  <si>
    <t>CABO OPTICO FIBER-LAN INDOOR 12F MM (50) OM3 COR AQ</t>
  </si>
  <si>
    <t>OPTICAL CABLE FIBER-LAN INDOOR 12F MM (50) OM3 COR AQ</t>
  </si>
  <si>
    <t>CABLE OPTICO FIBER-LAN INDOOR 12F MM (50) OM3 COR AQ</t>
  </si>
  <si>
    <t>CABO OPTICO FIBER-LAN INDOOR/OUTDOOR 04F MM (50) OM3 RISER</t>
  </si>
  <si>
    <t>OPTICAL CABLE FIBER-LAN INDOOR/OUTDOOR 04F MM (50) OM3 RISER</t>
  </si>
  <si>
    <t>CABLE OPTICO FIBER-LAN INDOOR/OUTDOOR 04F MM (50) OM3 RISER</t>
  </si>
  <si>
    <t>CABO OPTICO FIBER-LAN INDOOR/OUTDOOR 02F MM (50) OM3 RISER</t>
  </si>
  <si>
    <t>OPTICAL CABLE FIBER-LAN INDOOR/OUTDOOR 02F MM (50) OM3 RISER</t>
  </si>
  <si>
    <t>CABLE OPTICO FIBER-LAN INDOOR/OUTDOOR 02F MM (50) OM3 RISER</t>
  </si>
  <si>
    <t>CABO OPTICO FIBER-LAN INDOOR 02F MM (50) OM4 COR AQ</t>
  </si>
  <si>
    <t>OPTICAL CABLE FIBER-LAN INDOOR 02F MM (50) OM4 COR AQ</t>
  </si>
  <si>
    <t>CABLE OPTICO FIBER-LAN INDOOR 02F MM (50) OM4 COR AQ</t>
  </si>
  <si>
    <t>CABO OPTICO FIBER-LAN INDOOR 04F MM (50) OM4 COR AQ</t>
  </si>
  <si>
    <t>OPTICAL CABLE FIBER-LAN INDOOR 04F MM (50) OM4 COR AQ</t>
  </si>
  <si>
    <t>CABLE OPTICO FIBER-LAN INDOOR 04F MM (50) OM4 COR AQ</t>
  </si>
  <si>
    <t>CABO OPTICO FIBER-LAN INDOOR 06F MM (50) OM4 COR AQ</t>
  </si>
  <si>
    <t>OPTICAL CABLE FIBER-LAN INDOOR 06F MM (50) OM4 COR AQ</t>
  </si>
  <si>
    <t>CABLE OPTICO FIBER-LAN INDOOR 06F MM (50) OM4 COR AQ</t>
  </si>
  <si>
    <t>CABO OPTICO FIBER-LAN INDOOR 06F MM (50) OM4 LSZH AQ</t>
  </si>
  <si>
    <t>OPTICAL CABLE FIBER-LAN INDOOR 06F MM (50) OM4 LSZH AQ</t>
  </si>
  <si>
    <t>CABLE OPTICO FIBER-LAN INDOOR 06F MM (50) OM4 LSZH AQ</t>
  </si>
  <si>
    <t>CABO OPTICO FIBER-LAN INDOOR 12F MM (50) OM3 LSZH AQ</t>
  </si>
  <si>
    <t>OPTICAL CABLE FIBER-LAN INDOOR 12F MM (50) OM3 LSZH AQ</t>
  </si>
  <si>
    <t>CABLE OPTICO FIBER-LAN INDOOR 12F MM (50) OM3 LSZH AQ</t>
  </si>
  <si>
    <t>CABO OPTICO FIBER-LAN INDOOR 12F MM (50) OM4 LSZH AQ</t>
  </si>
  <si>
    <t>OPTICAL CABLE FIBER-LAN INDOOR 12F MM (50) OM4 LSZH AQ</t>
  </si>
  <si>
    <t>CABLE OPTICO FIBER-LAN INDOOR 12F MM (50) OM4 LSZH AQ</t>
  </si>
  <si>
    <t>CABO OPTICO FIBER-LAN INDOOR 06F MM (50) OM3 LSZH AQ</t>
  </si>
  <si>
    <t>OPTICAL CABLE FIBER-LAN INDOOR 06F MM (50) OM3 LSZH AQ</t>
  </si>
  <si>
    <t>CABLE OPTICO FIBER-LAN INDOOR 06F MM (50) OM3 LSZH AQ</t>
  </si>
  <si>
    <t>CABO OPTICO FIBER-LAN INDOOR/OUTDOOR 06F MM (50) OM3 LSZH</t>
  </si>
  <si>
    <t>OPTICAL CABLE FIBER-LAN INDOOR/OUTDOOR 06F MM (50) OM3 LSZH</t>
  </si>
  <si>
    <t>CABLE OPTICO FIBER-LAN INDOOR/OUTDOOR 06F MM (50) OM3 LSZH</t>
  </si>
  <si>
    <t>CABO OPTICO FIBER-LAN INDOOR/OUTDOOR 12F MM (50) OM3 LSZH</t>
  </si>
  <si>
    <t>OPTICAL CABLE FIBER-LAN INDOOR/OUTDOOR 12F MM (50) OM3 LSZH</t>
  </si>
  <si>
    <t>CABLE OPTICO FIBER-LAN INDOOR/OUTDOOR 12F MM (50) OM3 LSZH</t>
  </si>
  <si>
    <t>CABO OPTICO FIBER-LAN INDOOR 02F MM (50) OM3 LSZH AQ</t>
  </si>
  <si>
    <t>OPTICAL CABLE FIBER-LAN INDOOR 02F MM (50) OM3 LSZH AQ</t>
  </si>
  <si>
    <t>CABLE OPTICO FIBER-LAN INDOOR 02F MM (50) OM3 LSZH AQ</t>
  </si>
  <si>
    <t>CABO OPTICO FIBER-LAN INDOOR 04F MM (50) OM3 LSZH AQ</t>
  </si>
  <si>
    <t>OPTICAL CABLE FIBER-LAN INDOOR 04F MM (50) OM3 LSZH AQ</t>
  </si>
  <si>
    <t>CABLE OPTICO FIBER-LAN INDOOR 04F MM (50) OM3 LSZH AQ</t>
  </si>
  <si>
    <t>CABO OPTICO FIBER-LAN INDOOR 02F MM (50) OM4 LSZH AQ</t>
  </si>
  <si>
    <t>OPTICAL CABLE FIBER-LAN INDOOR 02F MM (50) OM4 LSZH AQ</t>
  </si>
  <si>
    <t>CABLE OPTICO FIBER-LAN INDOOR 02F MM (50) OM4 LSZH AQ</t>
  </si>
  <si>
    <t>CABO OPTICO FIBER-LAN INDOOR 04F MM (50) OM4 LSZH AQ</t>
  </si>
  <si>
    <t>OPTICAL CABLE FIBER-LAN INDOOR 04F MM (50) OM4 LSZH AQ</t>
  </si>
  <si>
    <t>CABLE OPTICO FIBER-LAN INDOOR 04F MM (50) OM4 LSZH AQ</t>
  </si>
  <si>
    <t>CABO OPTICO FIBER-LAN INDOOR/OUTDOOR 02F MM (50) OM3 LSZH</t>
  </si>
  <si>
    <t>OPTICAL CABLE FIBER-LAN INDOOR/OUTDOOR 02F MM (50) OM3 LSZH</t>
  </si>
  <si>
    <t>CABLE OPTICO FIBER-LAN INDOOR/OUTDOOR 02F MM (50) OM3 LSZH</t>
  </si>
  <si>
    <t>CABO OPTICO FIBER-LAN INDOOR/OUTDOOR 04F MM (50) OM3 LSZH</t>
  </si>
  <si>
    <t>OPTICAL CABLE FIBER-LAN INDOOR/OUTDOOR 04F MM (50) OM3 LSZH</t>
  </si>
  <si>
    <t>CABLE OPTICO FIBER-LAN INDOOR/OUTDOOR 04F MM (50) OM3 LSZH</t>
  </si>
  <si>
    <t>CABO OPTICO FIBER-LAN INDOOR/OUTDOOR 02F MM (50) OM4 LSZH</t>
  </si>
  <si>
    <t>OPTICAL CABLE FIBER-LAN INDOOR/OUTDOOR 02F MM (50) OM4 LSZH</t>
  </si>
  <si>
    <t>CABLE OPTICO FIBER-LAN INDOOR/OUTDOOR 02F MM (50) OM4 LSZH</t>
  </si>
  <si>
    <t>CABO OPTICO FIBER-LAN INDOOR/OUTDOOR 04F MM (50) OM4 LSZH</t>
  </si>
  <si>
    <t>OPTICAL CABLE FIBER-LAN INDOOR/OUTDOOR 04F MM (50) OM4 LSZH</t>
  </si>
  <si>
    <t>CABLE OPTICO FIBER-LAN INDOOR/OUTDOOR 04F MM (50) OM4 LSZH</t>
  </si>
  <si>
    <t>CABO OPTICO FIBER-LAN INDOOR/OUTDOOR 12F MM (50) OM4 LSZH</t>
  </si>
  <si>
    <t>OPTICAL CABLE FIBER-LAN INDOOR/OUTDOOR 12F MM (50) OM4 LSZH</t>
  </si>
  <si>
    <t>CABLE OPTICO FIBER-LAN INDOOR/OUTDOOR 12F MM (50) OM4 LSZH</t>
  </si>
  <si>
    <t>CABO OPTICO FIBER-LAN INDOOR 24F MM (50) OM3 LSZH AQ</t>
  </si>
  <si>
    <t>OPTICAL CABLE FIBER-LAN INDOOR 24F MM (50) OM3 LSZH AQ</t>
  </si>
  <si>
    <t>CABLE OPTICO FIBER-LAN INDOOR 24F MM (50) OM3 LSZH AQ</t>
  </si>
  <si>
    <t>CABO OPTICO FIBER-LAN INDOOR 06F MM (50) OM4 COG AQ</t>
  </si>
  <si>
    <t>OPTICAL CABLE FIBER-LAN INDOOR 06F MM (50) OM4 COG AQ</t>
  </si>
  <si>
    <t>CABLE OPTICO FIBER-LAN INDOOR 06F MM (50) OM4 COG AQ</t>
  </si>
  <si>
    <t>CABO OPTICO FIBER-LAN INDOOR/OUTDOOR 08F MM (50) OM3 LSZH</t>
  </si>
  <si>
    <t>OPTICAL CABLE FIBER-LAN INDOOR/OUTDOOR 08F MM (50) OM3 LSZH</t>
  </si>
  <si>
    <t>CABLE OPTICO FIBER-LAN INDOOR/OUTDOOR 08F MM (50) OM3 LSZH</t>
  </si>
  <si>
    <t>CABO OPTICO FIBER-LAN INDOOR/OUTDOOR 12F MM (50) LSZH</t>
  </si>
  <si>
    <t>OPTICAL CABLE FIBER-LAN INDOOR/OUTDOOR 12F MM (50) LSZH</t>
  </si>
  <si>
    <t>CABLE OPTICO FIBER-LAN INDOOR/OUTDOOR 12F MM (50) LSZH</t>
  </si>
  <si>
    <t>CABO OPTICO FIBER-LAN INDOOR 06F MM (50) COR LA</t>
  </si>
  <si>
    <t>OPTICAL CABLE FIBER-LAN INDOOR 06F MM (50) COR LA</t>
  </si>
  <si>
    <t>CABLE OPTICO FIBER-LAN INDOOR 06F MM (50) COR LA</t>
  </si>
  <si>
    <t>CABO OPTICO FIBER-LAN INDOOR 12F MM (50) COR LA</t>
  </si>
  <si>
    <t>OPTICAL CABLE FIBER-LAN INDOOR 12F MM (50) COR LA</t>
  </si>
  <si>
    <t>CABLE OPTICO FIBER-LAN INDOOR 12F MM (50) COR LA</t>
  </si>
  <si>
    <t>CABO OPTICO FIBER-LAN INDOOR 06F MM (50) OM4 LSZH VT (ERIKA VIOLET)</t>
  </si>
  <si>
    <t>OPTICAL CABLE FIBER-LAN INDOOR 06F MM (50) OM4 LSZH VT (ERIKA VIOLET)</t>
  </si>
  <si>
    <t>CABLE OPTICO FIBER-LAN INDOOR 06F MM (50) OM4 LSZH VT (ERIKA VIOLET)</t>
  </si>
  <si>
    <t>ET03503</t>
  </si>
  <si>
    <t>a0A6100000blo1g</t>
  </si>
  <si>
    <t>CABO OPTICO FIBER-LAN INDOOR 12F MM (50) OM4 LSZH VT (ERIKA VIOLET)</t>
  </si>
  <si>
    <t>OPTICAL CABLE FIBER-LAN INDOOR 12F MM (50) OM4 LSZH VT (ERIKA VIOLET)</t>
  </si>
  <si>
    <t>CABLE OPTICO FIBER-LAN INDOOR 12F MM (50) OM4 LSZH VT (ERIKA VIOLET)</t>
  </si>
  <si>
    <t>OPTICAL CABLE FIBER-LAN INDOOR 12F MM (50) OM5 LSZH (LIME GREEN)</t>
  </si>
  <si>
    <t>CABO OPTICO FIBER-LAN-AR INDOOR/OUTDOOR 08F MM (50) COG</t>
  </si>
  <si>
    <t>OPTICAL CABLE FIBER-LAN-AR INDOOR/OUTDOOR 08F MM (50) COG</t>
  </si>
  <si>
    <t>CABLE OPTICO FIBER-LAN-AR INDOOR/OUTDOOR 08F MM (50) COG</t>
  </si>
  <si>
    <t>CABO OPTICO FIBER-LAN-AR INDOOR/OUTDOOR 06F MM (50) COG</t>
  </si>
  <si>
    <t>OPTICAL CABLE FIBER-LAN-AR INDOOR/OUTDOOR 06F MM (50) COG</t>
  </si>
  <si>
    <t>CABLE OPTICO FIBER-LAN-AR INDOOR/OUTDOOR 06F MM (50) COG</t>
  </si>
  <si>
    <t>CABO OPTICO FIBER-LAN-AR INDOOR/OUTDOOR 10F MM (50) COG</t>
  </si>
  <si>
    <t>OPTICAL CABLE FIBER-LAN-AR INDOOR/OUTDOOR 10F MM (50) COG</t>
  </si>
  <si>
    <t>CABLE OPTICO FIBER-LAN-AR INDOOR/OUTDOOR 10F MM (50) COG</t>
  </si>
  <si>
    <t>CABO OPTICO FIBER-LAN-AR INDOOR/OUTDOOR 06F MM (50) OM3 COG</t>
  </si>
  <si>
    <t>OPTICAL CABLE FIBER-LAN-AR INDOOR/OUTDOOR 06F MM (50) OM3 COG</t>
  </si>
  <si>
    <t>CABLE OPTICO FIBER-LAN-AR INDOOR/OUTDOOR 06F MM (50) OM3 COG</t>
  </si>
  <si>
    <t>CABO OPTICO FIBER-LAN-AR INDOOR/OUTDOOR 02F MM (50) COG</t>
  </si>
  <si>
    <t>OPTICAL CABLE FIBER-LAN-AR INDOOR/OUTDOOR 02F MM (50) COG</t>
  </si>
  <si>
    <t>CABLE OPTICO FIBER-LAN-AR INDOOR/OUTDOOR 02F MM (50) COG</t>
  </si>
  <si>
    <t>CABO OPTICO FIBER-LAN-AR INDOOR/OUTDOOR 04F MM (50) COG</t>
  </si>
  <si>
    <t>OPTICAL CABLE FIBER-LAN-AR INDOOR/OUTDOOR 04F MM (50) COG</t>
  </si>
  <si>
    <t>CABLE OPTICO FIBER-LAN-AR INDOOR/OUTDOOR 04F MM (50) COG</t>
  </si>
  <si>
    <t>CABO OPTICO FIBER-LAN-AR INDOOR/OUTDOOR 12F MM (50) COG</t>
  </si>
  <si>
    <t>OPTICAL CABLE FIBER-LAN-AR INDOOR/OUTDOOR 12F MM (50) COG</t>
  </si>
  <si>
    <t>CABLE OPTICO FIBER-LAN-AR INDOOR/OUTDOOR 12F MM (50) COG</t>
  </si>
  <si>
    <t>CABO OPTICO FIBER-LAN-AR INDOOR/OUTDOOR 12F MM (50) OM3 COG</t>
  </si>
  <si>
    <t>OPTICAL CABLE FIBER-LAN-AR INDOOR/OUTDOOR 12F MM (50) OM3 COG</t>
  </si>
  <si>
    <t>CABLE OPTICO FIBER-LAN-AR INDOOR/OUTDOOR 12F MM (50) OM3 COG</t>
  </si>
  <si>
    <t>CABO OPTICO FIBER-LAN-AR INDOOR/OUTDOOR 02F MM (50) OM3 COG</t>
  </si>
  <si>
    <t>OPTICAL CABLE FIBER-LAN-AR INDOOR/OUTDOOR 02F MM (50) OM3 COG</t>
  </si>
  <si>
    <t>CABLE OPTICO FIBER-LAN-AR INDOOR/OUTDOOR 02F MM (50) OM3 COG</t>
  </si>
  <si>
    <t>CABO OPTICO FIBER-LAN-AR INDOOR/OUTDOOR 04F MM (50) OM3 COG</t>
  </si>
  <si>
    <t>OPTICAL CABLE FIBER-LAN-AR INDOOR/OUTDOOR 04F MM (50) OM3 COG</t>
  </si>
  <si>
    <t>CABLE OPTICO FIBER-LAN-AR INDOOR/OUTDOOR 04F MM (50) OM3 COG</t>
  </si>
  <si>
    <t>CABO OPTICO FIBER-LAN-AR INDOOR/OUTDOOR 02F MM (50) OM4 COG</t>
  </si>
  <si>
    <t>OPTICAL CABLE FIBER-LAN-AR INDOOR/OUTDOOR 02F MM (50) OM4 COG</t>
  </si>
  <si>
    <t>CABLE OPTICO FIBER-LAN-AR INDOOR/OUTDOOR 02F MM (50) OM4 COG</t>
  </si>
  <si>
    <t>CABO OPTICO FIBER-LAN-AR INDOOR/OUTDOOR 04F MM (50) OM4 COG</t>
  </si>
  <si>
    <t>OPTICAL CABLE FIBER-LAN-AR INDOOR/OUTDOOR 04F MM (50) OM4 COG</t>
  </si>
  <si>
    <t>CABLE OPTICO FIBER-LAN-AR INDOOR/OUTDOOR 04F MM (50) OM4 COG</t>
  </si>
  <si>
    <t>CABO OPTICO FIBER-LAN-AR INDOOR/OUTDOOR 06F MM (50) OM4 COG</t>
  </si>
  <si>
    <t>OPTICAL CABLE FIBER-LAN-AR INDOOR/OUTDOOR 06F MM (50) OM4 COG</t>
  </si>
  <si>
    <t>CABLE OPTICO FIBER-LAN-AR INDOOR/OUTDOOR 06F MM (50) OM4 COG</t>
  </si>
  <si>
    <t>CABO OPTICO FIBER-LAN-AR INDOOR/OUTDOOR 12F MM (50) OM4 COG</t>
  </si>
  <si>
    <t>OPTICAL CABLE FIBER-LAN-AR INDOOR/OUTDOOR 12F MM (50) OM4 COG</t>
  </si>
  <si>
    <t>CABLE OPTICO FIBER-LAN-AR INDOOR/OUTDOOR 12F MM (50) OM4 COG</t>
  </si>
  <si>
    <t>CABO OPTICO FIBER-LAN-AR INDOOR/OUTDOOR 02F MM (50) OM3 LSZH</t>
  </si>
  <si>
    <t>OPTICAL CABLE FIBER-LAN-AR INDOOR/OUTDOOR 02F MM (50) OM3 LSZH</t>
  </si>
  <si>
    <t>CABLE OPTICO FIBER-LAN-AR INDOOR/OUTDOOR 02F MM (50) OM3 LSZH</t>
  </si>
  <si>
    <t>CABO OPTICO FIBER-LAN-AR INDOOR/OUTDOOR 04F MM (50) OM3 LSZH</t>
  </si>
  <si>
    <t>OPTICAL CABLE FIBER-LAN-AR INDOOR/OUTDOOR 04F MM (50) OM3 LSZH</t>
  </si>
  <si>
    <t>CABLE OPTICO FIBER-LAN-AR INDOOR/OUTDOOR 04F MM (50) OM3 LSZH</t>
  </si>
  <si>
    <t>CABO OPTICO FIBER-LAN-AR INDOOR/OUTDOOR 06F MM (50) OM3 LSZH</t>
  </si>
  <si>
    <t>OPTICAL CABLE FIBER-LAN-AR INDOOR/OUTDOOR 06F MM (50) OM3 LSZH</t>
  </si>
  <si>
    <t>CABLE OPTICO FIBER-LAN-AR INDOOR/OUTDOOR 06F MM (50) OM3 LSZH</t>
  </si>
  <si>
    <t>CABO OPTICO FIBER-LAN-AR INDOOR/OUTDOOR 12F MM (50) OM3 LSZH</t>
  </si>
  <si>
    <t>OPTICAL CABLE FIBER-LAN-AR INDOOR/OUTDOOR 12F MM (50) OM3 LSZH</t>
  </si>
  <si>
    <t>CABLE OPTICO FIBER-LAN-AR INDOOR/OUTDOOR 12F MM (50) OM3 LSZH</t>
  </si>
  <si>
    <t>CABO OPTICO FIBER-LAN-AR INDOOR/OUTDOOR 02F MM (50) OM4 LSZH</t>
  </si>
  <si>
    <t>OPTICAL CABLE FIBER-LAN-AR INDOOR/OUTDOOR 02F MM (50) OM4 LSZH</t>
  </si>
  <si>
    <t>CABLE OPTICO FIBER-LAN-AR INDOOR/OUTDOOR 02F MM (50) OM4 LSZH</t>
  </si>
  <si>
    <t>CABO OPTICO FIBER-LAN-AR INDOOR/OUTDOOR 04F MM (50) OM4 LSZH</t>
  </si>
  <si>
    <t>OPTICAL CABLE FIBER-LAN-AR INDOOR/OUTDOOR 04F MM (50) OM4 LSZH</t>
  </si>
  <si>
    <t>CABLE OPTICO FIBER-LAN-AR INDOOR/OUTDOOR 04F MM (50) OM4 LSZH</t>
  </si>
  <si>
    <t>CABO OPTICO FIBER-LAN-AR INDOOR/OUTDOOR 06F MM (50) OM4 LSZH</t>
  </si>
  <si>
    <t>OPTICAL CABLE FIBER-LAN-AR INDOOR/OUTDOOR 06F MM (50) OM4 LSZH</t>
  </si>
  <si>
    <t>CABLE OPTICO FIBER-LAN-AR INDOOR/OUTDOOR 06F MM (50) OM4 LSZH</t>
  </si>
  <si>
    <t>CABO OPTICO FIBER-LAN-AR INDOOR/OUTDOOR 12F MM (50) OM4 LSZH</t>
  </si>
  <si>
    <t>OPTICAL CABLE FIBER-LAN-AR INDOOR/OUTDOOR 12F MM (50) OM4 LSZH</t>
  </si>
  <si>
    <t>CABLE OPTICO FIBER-LAN-AR INDOOR/OUTDOOR 12F MM (50) OM4 LSZH</t>
  </si>
  <si>
    <t>CABO OPTICO FIBER-LAN-AR INDOOR/OUTDOOR 08F MM (50) OM3 COG</t>
  </si>
  <si>
    <t>OPTICAL CABLE FIBER-LAN-AR INDOOR/OUTDOOR 08F MM (50) OM3 COG</t>
  </si>
  <si>
    <t>CABLE OPTICO FIBER-LAN-AR INDOOR/OUTDOOR 08F MM (50) OM3 COG</t>
  </si>
  <si>
    <t>CABO OPTICO FIBER-LAN-AR INDOOR/OUTDOOR 10F MM (50) OM3 COG</t>
  </si>
  <si>
    <t>OPTICAL CABLE FIBER-LAN-AR INDOOR/OUTDOOR 10F MM (50) OM3 COG</t>
  </si>
  <si>
    <t>CABLE OPTICO FIBER-LAN-AR INDOOR/OUTDOOR 10F MM (50) OM3 COG</t>
  </si>
  <si>
    <t>CABO OPTICO FIBER-LAN-AR INDOOR/OUTDOOR 08F MM (50) OM4 COG</t>
  </si>
  <si>
    <t>OPTICAL CABLE FIBER-LAN-AR INDOOR/OUTDOOR 08F MM (50) OM4 COG</t>
  </si>
  <si>
    <t>CABLE OPTICO FIBER-LAN-AR INDOOR/OUTDOOR 08F MM (50) OM4 COG</t>
  </si>
  <si>
    <t>CABO OPTICO FIBER-LAN-AR INDOOR/OUTDOOR 12F MM (50) LSZH</t>
  </si>
  <si>
    <t>OPTICAL CABLE FIBER-LAN-AR INDOOR/OUTDOOR 12F MM (50) LSZH</t>
  </si>
  <si>
    <t>CABLE OPTICO FIBER-LAN-AR INDOOR/OUTDOOR 12F MM (50) LSZH</t>
  </si>
  <si>
    <t>RESERVADO CABO OPTICO CABO OPTICO CFOA-MM-DDR-S 24F (50) OM3 TS (PFV) LSZH</t>
  </si>
  <si>
    <t>CABO OPTICO CFOT-MM-MF 06F (50) COR</t>
  </si>
  <si>
    <t>OPTICAL CABLE CFOT-MM-MF 06F (50) COR</t>
  </si>
  <si>
    <t>CABLE OPTICO CFOT-MM-MF 06F (50) COR</t>
  </si>
  <si>
    <t>CABO OPTICO CFOT-MM-MF 08F (50) COR</t>
  </si>
  <si>
    <t>OPTICAL CABLE CFOT-MM-MF 08F (50) COR</t>
  </si>
  <si>
    <t>CABLE OPTICO CFOT-MM-MF 08F (50) COR</t>
  </si>
  <si>
    <t>CABO OPTICO CFOT-MM-MF 12F (50) COR</t>
  </si>
  <si>
    <t>OPTICAL CABLE CFOT-MM-MF 12F (50) COR</t>
  </si>
  <si>
    <t>CABLE OPTICO CFOT-MM-MF 12F (50) COR</t>
  </si>
  <si>
    <t>CABO OPTICO FIBER-LAN-AR (PFV) INDOOR/OUTDOOR 12F MM (50) OM4 LSZH</t>
  </si>
  <si>
    <t>OPTICAL CABLE FIBER-LAN-AR (PFV) INDOOR/OUTDOOR 12F MM (50) OM4 LSZH</t>
  </si>
  <si>
    <t>CABLE OPTICO FIBER-LAN-AR (PFV) INDOOR/OUTDOOR 12F MM (50) OM4 LSZH</t>
  </si>
  <si>
    <t>ET02799</t>
  </si>
  <si>
    <t>a0A6100000blntN</t>
  </si>
  <si>
    <t>CABO OPTICO FIBER-LAN INDOOR 04F MM (50) COR LA</t>
  </si>
  <si>
    <t>OPTICAL CABLE FIBER-LAN INDOOR 04F MM (50) COR LA</t>
  </si>
  <si>
    <t>CABLE OPTICO FIBER-LAN INDOOR 04F MM (50) COR LA</t>
  </si>
  <si>
    <t>CABO OPTICO CFOA-MM-ARD-G 04F (50) (FIS-OPTIC-AR)</t>
  </si>
  <si>
    <t>OPTICAL CABLE CFOA-MM-ARD-G 04F (50) (FIS-OPTIC-AR)</t>
  </si>
  <si>
    <t>CABLE OPTICO CFOA-MM-ARD-G 04F (50) (FIS-OPTIC-AR)</t>
  </si>
  <si>
    <t>ET01255</t>
  </si>
  <si>
    <t>a0A6100000blnfa</t>
  </si>
  <si>
    <t>CABO OPTICO CFOA-MM-ARD-G 08F (50) (FIS-OPTIC-AR)</t>
  </si>
  <si>
    <t>OPTICAL CABLE CFOA-MM-ARD-G 08F (50) (FIS-OPTIC-AR)</t>
  </si>
  <si>
    <t>CABLE OPTICO CFOA-MM-ARD-G 08F (50) (FIS-OPTIC-AR)</t>
  </si>
  <si>
    <t>CABO OPTICO CFOA-MM-ARD-G 24F (50) (FIS-OPTIC-AR)</t>
  </si>
  <si>
    <t>OPTICAL CABLE CFOA-MM-ARD-G 24F (50) (FIS-OPTIC-AR)</t>
  </si>
  <si>
    <t>CABLE OPTICO CFOA-MM-ARD-G 24F (50) (FIS-OPTIC-AR)</t>
  </si>
  <si>
    <t>CABO OPTICO CFOA-MM-ARD-G 12F (50) (FIS-OPTIC-AR)</t>
  </si>
  <si>
    <t>OPTICAL CABLE CFOA-MM-ARD-G 12F (50) (FIS-OPTIC-AR)</t>
  </si>
  <si>
    <t>CABLE OPTICO CFOA-MM-ARD-G 12F (50) (FIS-OPTIC-AR)</t>
  </si>
  <si>
    <t>CABO OPTICO CFOA-MM-ARD-G 10F (50) (FIS-OPTIC-AR)</t>
  </si>
  <si>
    <t>OPTICAL CABLE CFOA-MM-ARD-G 10F (50) (FIS-OPTIC-AR)</t>
  </si>
  <si>
    <t>CABLE OPTICO CFOA-MM-ARD-G 10F (50) (FIS-OPTIC-AR)</t>
  </si>
  <si>
    <t>CABO OPTICO CFOA-MM-ARD-G 02F (50) (FIS-OPTIC-AR)</t>
  </si>
  <si>
    <t>OPTICAL CABLE CFOA-MM-ARD-G 02F (50) (FIS-OPTIC-AR)</t>
  </si>
  <si>
    <t>CABLE OPTICO CFOA-MM-ARD-G 02F (50) (FIS-OPTIC-AR)</t>
  </si>
  <si>
    <t>CABO OPTICO CFOA-MM-ARD-G 06F (50) (FIS-OPTIC-AR)</t>
  </si>
  <si>
    <t>OPTICAL CABLE CFOA-MM-ARD-G 06F (50) (FIS-OPTIC-AR)</t>
  </si>
  <si>
    <t>CABLE OPTICO CFOA-MM-ARD-G 06F (50) (FIS-OPTIC-AR)</t>
  </si>
  <si>
    <t>CABO OPTICO CFOA-MM-ARD-G 06F (50) OM3 (FIS-OPTIC-AR)</t>
  </si>
  <si>
    <t>OPTICAL CABLE CFOA-MM-ARD-G 06F (50) OM3 (FIS-OPTIC-AR)</t>
  </si>
  <si>
    <t>CABLE OPTICO CFOA-MM-ARD-G 06F (50) OM3 (FIS-OPTIC-AR)</t>
  </si>
  <si>
    <t>CABO OPTICO CFOA-MM-ARD-G 24F (50) OM3 (FIS-OPTIC-AR)</t>
  </si>
  <si>
    <t>OPTICAL CABLE CFOA-MM-ARD-G 24F (50) OM3 (FIS-OPTIC-AR)</t>
  </si>
  <si>
    <t>CABLE OPTICO CFOA-MM-ARD-G 24F (50) OM3 (FIS-OPTIC-AR)</t>
  </si>
  <si>
    <t>RESERVADO CÓDIOGO ESPELHO DE 28281000 -CABO OPTICO CFOA-MM-DDR-S 08F (50) (PFV)</t>
  </si>
  <si>
    <t>CABO OPTICO CFOA-MM-DDR-S 12F (50) (PFV) NR</t>
  </si>
  <si>
    <t>OPTICAL CABLE CFOA-MM-DDR-S 12F (50) (PFV) NR</t>
  </si>
  <si>
    <t>CABLE OPTICO CFOA-MM-DDR-S 12F (50) (PFV) NR</t>
  </si>
  <si>
    <t>CABO OPTICO CFOA-MM-DDR-S 144F (50) OM3 TS (PFV) LSZH</t>
  </si>
  <si>
    <t>OPTICAL CABLE CFOA-MM-DDR-S 144F (50) OM3 TS (PFV) LSZH</t>
  </si>
  <si>
    <t>CABLE OPTICO CFOA-MM-DDR-S 144F (50) OM3 TS (PFV) LSZH</t>
  </si>
  <si>
    <t>ET03387</t>
  </si>
  <si>
    <t>a0A6100000blo04</t>
  </si>
  <si>
    <t>CABO OPTICO CFOA-MM-DDR-S 06F (50) (PFV) LSZH</t>
  </si>
  <si>
    <t>OPTICAL CABLE CFOA-MM-DDR-S 06F (50) (PFV) LSZH</t>
  </si>
  <si>
    <t>CABLE OPTICO CFOA-MM-DDR-S 06F (50) (PFV) LSZH</t>
  </si>
  <si>
    <t>CABO OPTICO CFOA-MM-DDR-S 06F (50) OM3 (PFV) LSZH</t>
  </si>
  <si>
    <t>OPTICAL CABLE CFOA-MM-DDR-S 06F (50) OM3 (PFV) LSZH</t>
  </si>
  <si>
    <t>CABLE OPTICO CFOA-MM-DDR-S 06F (50) OM3 (PFV) LSZH</t>
  </si>
  <si>
    <t>CABO OPTICO CFOA-MM-ARD-S 12F (50) LSZH (FIS-OPTIC-AR)</t>
  </si>
  <si>
    <t>OPTICAL CABLE CFOA-MM-ARD-S 12F (50) LSZH (FIS-OPTIC-AR)</t>
  </si>
  <si>
    <t>CABLE OPTICO CFOA-MM-ARD-S 12F (50) LSZH (FIS-OPTIC-AR)</t>
  </si>
  <si>
    <t>CABO OPTICO CFOA-MM-ARD-S 36F (50) OM4 (FIS-OPTIC-AR)</t>
  </si>
  <si>
    <t>OPTICAL CABLE CFOA-MM-ARD-S 36F (50) OM4 (FIS-OPTIC-AR)</t>
  </si>
  <si>
    <t>CABLE OPTICO CFOA-MM-ARD-S 36F (50) OM4 (FIS-OPTIC-AR)</t>
  </si>
  <si>
    <t>CABO OPTICO CFOA-MM-ARD-S 96F (50) (FIS-OPTIC-AR)</t>
  </si>
  <si>
    <t>OPTICAL CABLE CFOA-MM-ARD-S 96F (50) (FIS-OPTIC-AR)</t>
  </si>
  <si>
    <t>CABLE OPTICO CFOA-MM-ARD-S 96F (50) (FIS-OPTIC-AR)</t>
  </si>
  <si>
    <t>CABO OPTICO CFOA-MM-DD-G 06F (62.5) (CATV)</t>
  </si>
  <si>
    <t>OPTICAL CABLE CFOA-MM-DD-G 06F (62.5) (CATV)</t>
  </si>
  <si>
    <t>CABLE OPTICO CFOA-MM-DD-G 06F (62.5) (CATV)</t>
  </si>
  <si>
    <t>CABO OPTICO CFOA-MM-DD-G 12F (62.5) (CATV)</t>
  </si>
  <si>
    <t>OPTICAL CABLE CFOA-MM-DD-G 12F (62.5) (CATV)</t>
  </si>
  <si>
    <t>CABLE OPTICO CFOA-MM-DD-G 12F (62.5) (CATV)</t>
  </si>
  <si>
    <t>CABO OPTICO CFOA-MM-DD-G 04F (62.5) (CATV)</t>
  </si>
  <si>
    <t>OPTICAL CABLE CFOA-MM-DD-G 04F (62.5) (CATV)</t>
  </si>
  <si>
    <t>CABLE OPTICO CFOA-MM-DD-G 04F (62.5) (CATV)</t>
  </si>
  <si>
    <t>CABO OPTICO CFOA-MM-DD-G 48F (62.5) (CATV)</t>
  </si>
  <si>
    <t>OPTICAL CABLE CFOA-MM-DD-G 48F (62.5) (CATV)</t>
  </si>
  <si>
    <t>CABLE OPTICO CFOA-MM-DD-G 48F (62.5) (CATV)</t>
  </si>
  <si>
    <t>CABO OPTICO CFOA-MM-DD-S 04F (62.5) LSZH (CATV)</t>
  </si>
  <si>
    <t>OPTICAL CABLE CFOA-MM-DD-S 04F (62.5) LSZH (CATV)</t>
  </si>
  <si>
    <t>CABLE OPTICO CFOA-MM-DD-S 04F (62.5) LSZH (CATV)</t>
  </si>
  <si>
    <t>CABO OPTICO CFOA-MM-DD-G 24F (62.5) (CATV)</t>
  </si>
  <si>
    <t>OPTICAL CABLE CFOA-MM-DD-G 24F (62.5) (CATV)</t>
  </si>
  <si>
    <t>CABLE OPTICO CFOA-MM-DD-G 24F (62.5) (CATV)</t>
  </si>
  <si>
    <t>CABO OPTICO CFOA-MM-DD-G 08F (62.5) (CATV)</t>
  </si>
  <si>
    <t>OPTICAL CABLE CFOA-MM-DD-G 08F (62.5) (CATV)</t>
  </si>
  <si>
    <t>CABLE OPTICO CFOA-MM-DD-G 08F (62.5) (CATV)</t>
  </si>
  <si>
    <t>CABO OPTICO CFOA-MM-DD-G 18F (62.5) (CATV)</t>
  </si>
  <si>
    <t>OPTICAL CABLE CFOA-MM-DD-G 18F (62.5) (CATV)</t>
  </si>
  <si>
    <t>CABLE OPTICO CFOA-MM-DD-G 18F (62.5) (CATV)</t>
  </si>
  <si>
    <t>CABO OPTICO CFOA-MM-DD-G 36F (62.5) (CATV)</t>
  </si>
  <si>
    <t>OPTICAL CABLE CFOA-MM-DD-G 36F (62.5) (CATV)</t>
  </si>
  <si>
    <t>CABLE OPTICO CFOA-MM-DD-G 36F (62.5) (CATV)</t>
  </si>
  <si>
    <t>CABO OPTICO CFOA-MM-DD-G 30F (62.5) (ABNT)</t>
  </si>
  <si>
    <t>OPTICAL CABLE CFOA-MM-DD-G 30F (62.5) (ABNT)</t>
  </si>
  <si>
    <t>CABLE OPTICO CFOA-MM-DD-G 30F (62.5) (ABNT)</t>
  </si>
  <si>
    <t>CABO OPTICO CFOA-MM-DD-S 24F LSZH (62.5) (CATV)</t>
  </si>
  <si>
    <t>OPTICAL CABLE CFOA-MM-DD-S 24F LSZH (62.5) (CATV)</t>
  </si>
  <si>
    <t>CABLE OPTICO CFOA-MM-DD-S 24F LSZH (62.5) (CATV)</t>
  </si>
  <si>
    <t>CABO OPTICO CFOA-MM-DD-S 96F (62.5) (CATV)</t>
  </si>
  <si>
    <t>OPTICAL CABLE CFOA-MM-DD-S 96F (62.5) (CATV)</t>
  </si>
  <si>
    <t>CABLE OPTICO CFOA-MM-DD-S 96F (62.5) (CATV)</t>
  </si>
  <si>
    <t>CABO OPTICO CFOA-MM-DD-S 06F LSZH (62.5) (CATV)</t>
  </si>
  <si>
    <t>OPTICAL CABLE CFOA-MM-DD-S 06F LSZH (62.5) (CATV)</t>
  </si>
  <si>
    <t>CABLE OPTICO CFOA-MM-DD-S 06F LSZH (62.5) (CATV)</t>
  </si>
  <si>
    <t>CABO OPTICO CFOA-MM-AS80-G 24F (62.5)</t>
  </si>
  <si>
    <t>OPTICAL CABLE CFOA-MM-AS80-G 24F (62.5)</t>
  </si>
  <si>
    <t>CABLE OPTICO CFOA-MM-AS80-G 24F (62.5)</t>
  </si>
  <si>
    <t>EPR-PT-0953</t>
  </si>
  <si>
    <t>CABO OPTICO FIS-OPTIC-AS80 04F NR (62.5)</t>
  </si>
  <si>
    <t>OPTICAL CABLE FIS-OPTIC-AS80 04F NR (62.5)</t>
  </si>
  <si>
    <t>CABLE OPTICO FIS-OPTIC-AS80 04F NR (62.5)</t>
  </si>
  <si>
    <t>CABO OPTICO FIS-OPTIC-AS80 02F NR (62.5)</t>
  </si>
  <si>
    <t>OPTICAL CABLE FIS-OPTIC-AS80 02F NR (62.5)</t>
  </si>
  <si>
    <t>CABLE OPTICO FIS-OPTIC-AS80 02F NR (62.5)</t>
  </si>
  <si>
    <t>CABO OPTICO FIS-OPTIC-AS80 06F NR (62.5)</t>
  </si>
  <si>
    <t>OPTICAL CABLE FIS-OPTIC-AS80 06F NR (62.5)</t>
  </si>
  <si>
    <t>CABLE OPTICO FIS-OPTIC-AS80 06F NR (62.5)</t>
  </si>
  <si>
    <t>CABO OPTICO FIS-OPTIC-AS120 08F NR (62.5)</t>
  </si>
  <si>
    <t>OPTICAL CABLE FIS-OPTIC-AS120 08F NR (62.5)</t>
  </si>
  <si>
    <t>CABLE OPTICO FIS-OPTIC-AS120 08F NR (62.5)</t>
  </si>
  <si>
    <t>CABO OPTICO FIS-OPTIC-AS120 10F NR (62.5)</t>
  </si>
  <si>
    <t>OPTICAL CABLE FIS-OPTIC-AS120 10F NR (62.5)</t>
  </si>
  <si>
    <t>CABLE OPTICO FIS-OPTIC-AS120 10F NR (62.5)</t>
  </si>
  <si>
    <t>CABO OPTICO FIS-OPTIC-AS120 12F NR (62.5)</t>
  </si>
  <si>
    <t>OPTICAL CABLE FIS-OPTIC-AS120 12F NR (62.5)</t>
  </si>
  <si>
    <t>CABLE OPTICO FIS-OPTIC-AS120 12F NR (62.5)</t>
  </si>
  <si>
    <t>CABO OPTICO FIS-OPTIC-AS80 04F (62.5) LSZH</t>
  </si>
  <si>
    <t>OPTICAL CABLE FIS-OPTIC-AS80 04F (62.5) LSZH</t>
  </si>
  <si>
    <t>CABLE OPTICO FIS-OPTIC-AS80 04F (62.5) LSZH</t>
  </si>
  <si>
    <t>CABO OPTICO CFOA-MM-AS200-G 08F (62.5) NR (EXP)</t>
  </si>
  <si>
    <t>OPTICAL CABLE CFOA-MM-AS200-G 08F (62.5) NR (EXP)</t>
  </si>
  <si>
    <t>CABLE OPTICO CFOA-MM-AS200-G 08F (62.5) NR (EXP)</t>
  </si>
  <si>
    <t>CABO OPTICO CFOA-MM-AS80-G 06F (62.5) RC (EXP)</t>
  </si>
  <si>
    <t>OPTICAL CABLE CFOA-MM-AS80-G 06F (62.5) RC (EXP)</t>
  </si>
  <si>
    <t>CABLE OPTICO CFOA-MM-AS80-G 06F (62.5) RC (EXP)</t>
  </si>
  <si>
    <t>CABO OPTICO CFOA-MM-AS200-G 144F (62.5) RC (ABNT)</t>
  </si>
  <si>
    <t>OPTICAL CABLE CFOA-MM-AS200-G 144F (62.5) RC (ABNT)</t>
  </si>
  <si>
    <t>CABLE OPTICO CFOA-MM-AS200-G 144F (62.5) RC (ABNT)</t>
  </si>
  <si>
    <t>CABO OPTICO FIS-OPTIC-AS120 06F NR (62.5)</t>
  </si>
  <si>
    <t>OPTICAL CABLE FIS-OPTIC-AS120 06F NR (62.5)</t>
  </si>
  <si>
    <t>CABLE OPTICO FIS-OPTIC-AS120 06F NR (62.5)</t>
  </si>
  <si>
    <t>CABO OPTICO FIS-OPTIC-AS80 06F OM3 MM(50) NR</t>
  </si>
  <si>
    <t>OPTICAL CABLE FIS-OPTIC-AS80 06F OM3 MM(50) NR</t>
  </si>
  <si>
    <t>CABLE OPTICO FIS-OPTIC-AS80 06F OM3 MM(50) NR</t>
  </si>
  <si>
    <t>CABO OPTICO CFOA-MM-AS120-S 12F (62.5) NR (EXP)</t>
  </si>
  <si>
    <t>OPTICAL CABLE CFOA-MM-AS120-S 12F (62.5) NR (EXP)</t>
  </si>
  <si>
    <t>CABLE OPTICO CFOA-MM-AS120-S 12F (62.5) NR (EXP)</t>
  </si>
  <si>
    <t>CABO OPTICO CFOA-MM-DDR-G 12F PFV (62.5) (EXP)</t>
  </si>
  <si>
    <t>OPTICAL CABLE CFOA-MM-DDR-G 12F PFV (62.5) (EXP)</t>
  </si>
  <si>
    <t>CABLE OPTICO CFOA-MM-DDR-G 12F PFV (62.5) (EXP)</t>
  </si>
  <si>
    <t>CABO OPTICO CFOA-MM-DDR-G 24F (62.5) (PFV) (EXP)</t>
  </si>
  <si>
    <t>OPTICAL CABLE CFOA-MM-DDR-G 24F (62.5) (PFV) (EXP)</t>
  </si>
  <si>
    <t>CABLE OPTICO CFOA-MM-DDR-G 24F (62.5) (PFV) (EXP)</t>
  </si>
  <si>
    <t>CABO OPTICO CFOA-MM-DDR-G 04F PFV (62.5)</t>
  </si>
  <si>
    <t>OPTICAL CABLE CFOA-MM-DDR-G 04F PFV (62.5)</t>
  </si>
  <si>
    <t>CABLE OPTICO CFOA-MM-DDR-G 04F PFV (62.5)</t>
  </si>
  <si>
    <t>CABO OPTICO CFOA-MM-DDR-G 06F (62.5) (PFV) RC (EXP)</t>
  </si>
  <si>
    <t>OPTICAL CABLE CFOA-MM-DDR-G 06F (62.5) (PFV) RC (EXP)</t>
  </si>
  <si>
    <t>CABLE OPTICO CFOA-MM-DDR-G 06F (62.5) (PFV) RC (EXP)</t>
  </si>
  <si>
    <t>CABO OPTICO CFOA-MM-DDR-G 12F PFV (50) (ABNT)</t>
  </si>
  <si>
    <t>OPTICAL CABLE CFOA-MM-DDR-G 12F PFV (50) (ABNT)</t>
  </si>
  <si>
    <t>CABLE OPTICO CFOA-MM-DDR-G 12F PFV (50) (ABNT)</t>
  </si>
  <si>
    <t>CABO OPTICO CFOA-MM-DDR-G 04F PFV (62.5) (EXP)</t>
  </si>
  <si>
    <t>OPTICAL CABLE CFOA-MM-DDR-G 04F PFV (62.5) (EXP)</t>
  </si>
  <si>
    <t>CABLE OPTICO CFOA-MM-DDR-G 04F PFV (62.5) (EXP)</t>
  </si>
  <si>
    <t>CABO OPTICO CFOA-MM-DDR-G 24F (50) OM4 (PFV)</t>
  </si>
  <si>
    <t>OPTICAL CABLE CFOA-MM-DDR-G 24F (50) OM4 (PFV)</t>
  </si>
  <si>
    <t>CABLE OPTICO CFOA-MM-DDR-G 24F (50) OM4 (PFV)</t>
  </si>
  <si>
    <t>CORDAO OPTICO COA-MM-DP-20-COG MM62.5 LA</t>
  </si>
  <si>
    <t>OPTICAL CORD COA-MM-DP-20-COG MM62.5 LA</t>
  </si>
  <si>
    <t>CORDON OPTICO COA-MM-DP-20-COG MM62.5 LA</t>
  </si>
  <si>
    <t>CORDAO OPTICO COA-MM-MF-20-COG MM50 AM</t>
  </si>
  <si>
    <t>OPTICAL CORD COA-MM-MF-20-COG MM50 AM</t>
  </si>
  <si>
    <t>CORDON OPTICO COA-MM-MF-20-COG MM50 AM</t>
  </si>
  <si>
    <t>CORDAO OPTICO COA-MM-MF-20-COG MM62.5 LA</t>
  </si>
  <si>
    <t>OPTICAL CORD COA-MM-MF-20-COG MM62.5 LA</t>
  </si>
  <si>
    <t>CORDON OPTICO COA-MM-MF-20-COG MM62.5 LA</t>
  </si>
  <si>
    <t>CORDAO OPTICO COA-MM-MF-18-COG MM50 OM3 AM</t>
  </si>
  <si>
    <t>OPTICAL CORD COA-MM-MF-18-COG MM50 OM3 AM</t>
  </si>
  <si>
    <t>CORDON OPTICO COA-MM-MF-18-COG MM50 OM3 AM</t>
  </si>
  <si>
    <t>CORDAO OPTICO COA-MM-DP-18-COG MM62.5 LA</t>
  </si>
  <si>
    <t>OPTICAL CORD COA-MM-DP-18-COG MM62.5 LA</t>
  </si>
  <si>
    <t>CORDON OPTICO COA-MM-DP-18-COG MM62.5 LA</t>
  </si>
  <si>
    <t>CORDAO OPTICO COA-MM-DP-20-COP MM62.5 LA</t>
  </si>
  <si>
    <t>OPTICAL CORD COA-MM-DP-20-COP MM62.5 LA</t>
  </si>
  <si>
    <t>CORDON OPTICO COA-MM-DP-20-COP MM62.5 LA</t>
  </si>
  <si>
    <t>CORDAO OPTICO COA-MM-MTF-02F-16-LSZH (50) OM3 AQ</t>
  </si>
  <si>
    <t>OPTICAL CORD COA-MM-MTF-02F-16-LSZH (50) OM3 AQ</t>
  </si>
  <si>
    <t>CORDÓN OPTICO COA-MM-MTF-02F-16-LSZH (50) OM3 AQ</t>
  </si>
  <si>
    <t>CORDAO OPTICO COA-MM-MF-29-COG MM62.5 LA</t>
  </si>
  <si>
    <t>OPTICAL CORD COA-MM-MF-29-COG MM62.5 LA</t>
  </si>
  <si>
    <t>CORDON OPTICO COA-MM-MF-29-COG MM62.5 LA</t>
  </si>
  <si>
    <t>CORDAO OPTICO COA-MM-MTF-02F-16-LSZH (50) OM4 AQ</t>
  </si>
  <si>
    <t>OPTICAL CORD COA-MM-MTF-02F-16-LSZH (50) OM4 AQ</t>
  </si>
  <si>
    <t>CORDON OPTICO COA-MM-MTF-02F-16-LSZH (50) OM4 AQ</t>
  </si>
  <si>
    <t>CORDAO OPTICO COA-MM-MF-29-LSZH MM62.5 LA</t>
  </si>
  <si>
    <t>OPTICAL CORD COA-MM-MF-29-LSZH MM62.5 LA</t>
  </si>
  <si>
    <t>CORDON OPTICO COA-MM-MF-29-LSZH MM62.5 LA</t>
  </si>
  <si>
    <t>FIBRA ISOLADA MM</t>
  </si>
  <si>
    <t>ISOLATED FIBER MM</t>
  </si>
  <si>
    <t>FIBRA AISLADA MM</t>
  </si>
  <si>
    <t>FIBRA ISOLADA MM(62.5) PVC LA</t>
  </si>
  <si>
    <t>ISOLATED FIBER MM(62.5) PVC LA</t>
  </si>
  <si>
    <t>FIBRA AISLADA MM(62.5) PVC LA</t>
  </si>
  <si>
    <t>FIBRA ÓPTICA ISOLADA MM(62.5)  LSZH AZ</t>
  </si>
  <si>
    <t>Buffered Optical Fiber MM(62.5)  LSZH AZ</t>
  </si>
  <si>
    <t>CABO OPTICO CFOA-MM-FIG8-G 12F (62.5)</t>
  </si>
  <si>
    <t>OPTICAL CABLE CFOA-MM-FIG8-G 12F (62.5)</t>
  </si>
  <si>
    <t>CABLE OPTICO CFOA-MM-FIG8-G 12F (62.5)</t>
  </si>
  <si>
    <t>CABO OPTICO OPTIC-LAN-AR (PFV) 02F MM (62.5) LSZH</t>
  </si>
  <si>
    <t>OPTICAL CABLE OPTIC-LAN-AR (PFV) 02F MM (62.5) LSZH</t>
  </si>
  <si>
    <t>CABLE OPTICO OPTIC-LAN-AR (PFV) 02F MM (62.5) LSZH</t>
  </si>
  <si>
    <t>CABO OPTICO OPTIC-LAN-AR (PFV) 04F MM (62.5) LSZH</t>
  </si>
  <si>
    <t>OPTICAL CABLE OPTIC-LAN-AR (PFV) 04F MM (62.5) LSZH</t>
  </si>
  <si>
    <t>CABLE OPTICO OPTIC-LAN-AR (PFV) 04F MM (62.5) LSZH</t>
  </si>
  <si>
    <t>CABO OPTICO OPTIC-LAN-AR (PFV) 06F MM (62.5) LSZH</t>
  </si>
  <si>
    <t>OPTICAL CABLE OPTIC-LAN-AR (PFV) 06F MM (62.5) LSZH</t>
  </si>
  <si>
    <t>CABLE OPTICO OPTIC-LAN-AR (PFV) 06F MM (62.5) LSZH</t>
  </si>
  <si>
    <t>CABO OPTICO OPTIC-LAN-AR (PFV) 08F MM (62.5) LSZH</t>
  </si>
  <si>
    <t>OPTICAL CABLE OPTIC-LAN-AR (PFV) 08F MM (62.5) LSZH</t>
  </si>
  <si>
    <t>CABLE OPTICO OPTIC-LAN-AR (PFV) 08F MM (62.5) LSZH</t>
  </si>
  <si>
    <t>CABO OPTICO OPTIC-LAN-AR (PFV) 12F MM (62.5) LSZH</t>
  </si>
  <si>
    <t>OPTICAL CABLE OPTIC-LAN-AR (PFV) 12F MM (62.5) LSZH</t>
  </si>
  <si>
    <t>CABLE OPTICO OPTIC-LAN-AR (PFV) 12F MM (62.5) LSZH</t>
  </si>
  <si>
    <t>CABO OPTICO FIS-OPTIC-DG 02F (62.5)</t>
  </si>
  <si>
    <t>OPTICAL CABLE FIS-OPTIC-DG 02F (62.5)</t>
  </si>
  <si>
    <t>CABLE OPTICO FIS-OPTIC-DG 02F (62.5)</t>
  </si>
  <si>
    <t>CABO OPTICO FIS-OPTIC-DG 06F (62.5)</t>
  </si>
  <si>
    <t>OPTICAL CABLE FIS-OPTIC-DG 06F (62.5)</t>
  </si>
  <si>
    <t>CABLE OPTICO FIS-OPTIC-DG 06F (62.5)</t>
  </si>
  <si>
    <t>CABO OPTICO FIS-OPTIC-DG 04F (62.5)</t>
  </si>
  <si>
    <t>OPTICAL CABLE FIS-OPTIC-DG 04F (62.5)</t>
  </si>
  <si>
    <t>CABLE OPTICO FIS-OPTIC-DG 04F (62.5)</t>
  </si>
  <si>
    <t>CABO OPTICO FIS-OPTIC-DG 08F (62.5)</t>
  </si>
  <si>
    <t>OPTICAL CABLE FIS-OPTIC-DG 08F (62.5)</t>
  </si>
  <si>
    <t>CABLE OPTICO FIS-OPTIC-DG 08F (62.5)</t>
  </si>
  <si>
    <t>CABO OPTICO FIS-OPTIC-DG 10F (62.5)</t>
  </si>
  <si>
    <t>OPTICAL CABLE FIS-OPTIC-DG 10F (62.5)</t>
  </si>
  <si>
    <t>CABLE OPTICO FIS-OPTIC-DG 10F (62.5)</t>
  </si>
  <si>
    <t>CABO OPTICO FIS-OPTIC-DG 12F (62.5)</t>
  </si>
  <si>
    <t>OPTICAL CABLE FIS-OPTIC-DG 12F (62.5)</t>
  </si>
  <si>
    <t>CABLE OPTICO FIS-OPTIC-DG 12F (62.5)</t>
  </si>
  <si>
    <t>CABO OPTICO DROP TB FIG.8 FTTH MM(62.5) 02F COG PR</t>
  </si>
  <si>
    <t>OPTICAL CABLE  DROP TB FIG.8 FTTH MM(62.5) 02F COG PR</t>
  </si>
  <si>
    <t>CABLE OPTICO DROP TB FIG.8 FTTH MM(62.5) 02F COG PR</t>
  </si>
  <si>
    <t>ET03059</t>
  </si>
  <si>
    <t>a0A6100000blnwM</t>
  </si>
  <si>
    <t>CABO OPTICO DROP FIG.8 FTTH MM(62.5) 02F COG PR</t>
  </si>
  <si>
    <t>OPTICAL CABLE DROP FIG.8 FTTH MM(62.5) 02F COG PR</t>
  </si>
  <si>
    <t>CABLE OPTICO DROP FIG.8 FTTH MM(62.5) 02F COG PR</t>
  </si>
  <si>
    <t>CABO OPTICO DROP FIG.8 FTTH MM(62.5) 04F COG PR</t>
  </si>
  <si>
    <t>OPTICAL CABLE DROP FIG.8 FTTH MM(62.5) 04F COG PR</t>
  </si>
  <si>
    <t>CABLE OPTICO DROP FIG.8 FTTH MM(62.5) 04F COG PR</t>
  </si>
  <si>
    <t>CABO OPTICO DROP FIG.8 FTTH MM(62.5) 06F COG PR</t>
  </si>
  <si>
    <t>OPTICAL CABLE DROP FIG.8 FTTH MM(62.5) 06F COG PR</t>
  </si>
  <si>
    <t>CABLE OPTICO DROP FIG.8 FTTH MM(62.5) 06F COG PR</t>
  </si>
  <si>
    <t>CABO OPTICO DROP FIG.8 FTTH MM(62.5) 12F COG PR</t>
  </si>
  <si>
    <t>OPTICAL CABLE DROP FIG.8 FTTH MM(62.5) 12F COG PR</t>
  </si>
  <si>
    <t>CABLE OPTICO DROP FIG.8 FTTH MM(62.5) 12F COG PR</t>
  </si>
  <si>
    <t>CABO OPTICO DROP FIG.8 FTTH MM(62.5) 08F COG PR</t>
  </si>
  <si>
    <t>OPTICAL CABLE DROP FIG.8 FTTH MM(62.5) 08F COG PR</t>
  </si>
  <si>
    <t>CABLE OPTICO DROP FIG.8 FTTH MM(62.5) 08F COG PR</t>
  </si>
  <si>
    <t>CABO OPTICO DROP FIG.8 FTTH MM(62.5) 10F COG PR</t>
  </si>
  <si>
    <t>OPTICAL CABLE DROP FIG.8 FTTH MM(62.5) 10F COG PR</t>
  </si>
  <si>
    <t>CABLE OPTICO DROP FIG.8 FTTH MM(62.5) 10F COG PR</t>
  </si>
  <si>
    <t>CABO OPTICO OPTIC-LAN 12F MM (62.5) NR</t>
  </si>
  <si>
    <t>OPTICAL CABLE OPTIC-LAN 12F MM (62.5) NR</t>
  </si>
  <si>
    <t>CABLE OPTICO OPTIC-LAN 12F MM (62.5) NR</t>
  </si>
  <si>
    <t>CABO OPTICO OPTIC-LAN 10F MM (62.5) NR</t>
  </si>
  <si>
    <t>OPTICAL CABLE OPTIC-LAN 10F MM (62.5) NR</t>
  </si>
  <si>
    <t>CABLE OPTICO OPTIC-LAN 10F MM (62.5) NR</t>
  </si>
  <si>
    <t>CABO OPTICO OPTIC-LAN 06F MM (62.5) NR</t>
  </si>
  <si>
    <t>OPTICAL CABLE OPTIC-LAN 06F MM (62.5) NR</t>
  </si>
  <si>
    <t>CABLE OPTICO OPTIC-LAN 06F MM (62.5) NR</t>
  </si>
  <si>
    <t>CABO OPTICO OPTIC-LAN 04F MM (62.5) NR</t>
  </si>
  <si>
    <t>OPTICAL CABLE OPTIC-LAN 04F MM (62.5) NR</t>
  </si>
  <si>
    <t>CABLE OPTICO OPTIC-LAN 04F MM (62.5) NR</t>
  </si>
  <si>
    <t>CABO OPTICO OPTIC-LAN 02F MM (62.5) NR</t>
  </si>
  <si>
    <t>OPTICAL CABLE OPTIC-LAN 02F MM (62.5) NR</t>
  </si>
  <si>
    <t>CABLE OPTICO OPTIC-LAN 02F MM (62.5) NR</t>
  </si>
  <si>
    <t>CABO OPTICO OPTIC-LAN 04F MM (62.5) LSZH</t>
  </si>
  <si>
    <t>OPTICAL CABLE OPTIC-LAN 04F MM (62.5) LSZH</t>
  </si>
  <si>
    <t>CABLE OPTICO OPTIC-LAN 04F MM (62.5) LSZH</t>
  </si>
  <si>
    <t>CABO OPTICO OPTIC-LAN 08F MM (62.5) LSZH</t>
  </si>
  <si>
    <t>OPTICAL CABLE OPTIC-LAN 08F MM (62.5) LSZH</t>
  </si>
  <si>
    <t>CABLE OPTICO OPTIC-LAN 08F MM (62.5) LSZH</t>
  </si>
  <si>
    <t>CABO OPTICO OPTIC-LAN 12F MM (62.5) LSZH</t>
  </si>
  <si>
    <t>OPTICAL CABLE OPTIC-LAN 12F MM (62.5) LSZH</t>
  </si>
  <si>
    <t>CABLE OPTICO OPTIC-LAN 12F MM (62.5) LSZH</t>
  </si>
  <si>
    <t>CABO OPTICO OPTIC-LAN 08F MM (62.5) COG</t>
  </si>
  <si>
    <t>OPTICAL CABLE OPTIC-LAN 08F MM (62.5) COG</t>
  </si>
  <si>
    <t>CABLE OPTICO OPTIC-LAN 08F MM (62.5) COG</t>
  </si>
  <si>
    <t>CABO OPTICO OPTIC-LAN 06F MM (62.5) COG</t>
  </si>
  <si>
    <t>OPTICAL CABLE OPTIC-LAN 06F MM (62.5) COG</t>
  </si>
  <si>
    <t>CABLE OPTICO OPTIC-LAN 06F MM (62.5) COG</t>
  </si>
  <si>
    <t>CABO OPTICO OPTIC-LAN 08F MM (62.5) NR</t>
  </si>
  <si>
    <t>OPTICAL CABLE OPTIC-LAN 08F MM (62.5) NR</t>
  </si>
  <si>
    <t>CABLE OPTICO OPTIC-LAN 08F MM (62.5) NR</t>
  </si>
  <si>
    <t>CABO OPTICO OPTIC-LAN-AR 02F MM (62.5) NR</t>
  </si>
  <si>
    <t>OPTICAL CABLE OPTIC-LAN-AR 02F MM (62.5) NR</t>
  </si>
  <si>
    <t>CABLE OPTICO OPTIC-LAN-AR 02F MM (62.5) NR</t>
  </si>
  <si>
    <t>CABO OPTICO OPTIC-LAN-AR 04F MM (62.5) NR</t>
  </si>
  <si>
    <t>OPTICAL CABLE OPTIC-LAN-AR 04F MM (62.5) NR</t>
  </si>
  <si>
    <t>CABLE OPTICO OPTIC-LAN-AR 04F MM (62.5) NR</t>
  </si>
  <si>
    <t>CABO OPTICO OPTIC-LAN-AR 06F MM (62.5) NR</t>
  </si>
  <si>
    <t>OPTICAL CABLE OPTIC-LAN-AR 06F MM (62.5) NR</t>
  </si>
  <si>
    <t>CABLE OPTICO OPTIC-LAN-AR 06F MM (62.5) NR</t>
  </si>
  <si>
    <t>CABO OPTICO OPTIC-LAN-AR 08F MM (62.5) NR</t>
  </si>
  <si>
    <t>OPTICAL CABLE OPTIC-LAN-AR 08F MM (62.5) NR</t>
  </si>
  <si>
    <t>CABLE OPTICO OPTIC-LAN-AR 08F MM (62.5) NR</t>
  </si>
  <si>
    <t>CABO OPTICO OPTIC-LAN-AR 10F MM (62.5) NR</t>
  </si>
  <si>
    <t>OPTICAL CABLE OPTIC-LAN-AR 10F MM (62.5) NR</t>
  </si>
  <si>
    <t>CABLE OPTICO OPTIC-LAN-AR 10F MM (62.5) NR</t>
  </si>
  <si>
    <t>CABO OPTICO OPTIC-LAN-AR 12F MM (62.5) NR</t>
  </si>
  <si>
    <t>OPTICAL CABLE OPTIC-LAN-AR 12F MM (62.5) NR</t>
  </si>
  <si>
    <t>CABLE OPTICO OPTIC-LAN-AR 12F MM (62.5) NR</t>
  </si>
  <si>
    <t>CABO OPTICO CFOI-MM-EO 08F (62.5) COG LA (FIBER-LAN INDOOR)</t>
  </si>
  <si>
    <t>OPTICAL CABLE CFOI-MM-EO 08F (62.5) COG LA (FIBER-LAN INDOOR)</t>
  </si>
  <si>
    <t>CABLE OPTICO CFOI-MM-EO 08F (62.5) COG LA (FIBER-LAN INDOOR)</t>
  </si>
  <si>
    <t>CABO OPTICO FIBER-LAN INDOOR/OUTDOOR 06F MM (62.5) RISER</t>
  </si>
  <si>
    <t>OPTICAL CABLE FIBER-LAN INDOOR/OUTDOOR 06F MM (62.5) RISER</t>
  </si>
  <si>
    <t>CABLE OPTICO FIBER-LAN INDOOR/OUTDOOR 06F MM (62.5) RISER</t>
  </si>
  <si>
    <t>CABO OPTICO CFOI-MM-EO 06F (62.5) COG LA (FIBER-LAN INDOOR)</t>
  </si>
  <si>
    <t>OPTICAL CABLE CFOI-MM-EO 06F (62.5) COG LA (FIBER-LAN INDOOR)</t>
  </si>
  <si>
    <t>CABLE OPTICO CFOI-MM-EO 06F (62.5) COG LA (FIBER-LAN INDOOR)</t>
  </si>
  <si>
    <t>CABO OPTICO FIBER-LAN INDOOR/OUTDOOR 02F MM (62.5) RISER</t>
  </si>
  <si>
    <t>OPTICAL CABLE FIBER-LAN INDOOR/OUTDOOR 02F MM (62.5) RISER</t>
  </si>
  <si>
    <t>CABLE OPTICO FIBER-LAN INDOOR/OUTDOOR 02F MM (62.5) RISER</t>
  </si>
  <si>
    <t>CABO OPTICO FIBER-LAN INDOOR/OUTDOOR 08F MM (62.5) RISER</t>
  </si>
  <si>
    <t>OPTICAL CABLE FIBER-LAN INDOOR/OUTDOOR 08F MM (62.5) RISER</t>
  </si>
  <si>
    <t>CABLE OPTICO FIBER-LAN INDOOR/OUTDOOR 08F MM (62.5) RISER</t>
  </si>
  <si>
    <t>CABO OPTICO FIBER-LAN INDOOR/OUTDOOR 10F MM (62.5) RISER</t>
  </si>
  <si>
    <t>OPTICAL CABLE FIBER-LAN INDOOR/OUTDOOR 10F MM (62.5) RISER</t>
  </si>
  <si>
    <t>CABLE OPTICO FIBER-LAN INDOOR/OUTDOOR 10F MM (62.5) RISER</t>
  </si>
  <si>
    <t>CABO OPTICO FIBER-LAN INDOOR/OUTDOOR 12F MM (62.5) RISER</t>
  </si>
  <si>
    <t>OPTICAL CABLE FIBER-LAN INDOOR/OUTDOOR 12F MM (62.5) RISER</t>
  </si>
  <si>
    <t>CABLE OPTICO FIBER-LAN INDOOR/OUTDOOR 12F MM (62.5) RISER</t>
  </si>
  <si>
    <t>CABO OPTICO FIBER-LAN INDOOR/OUTDOOR 04F MM (62.5) RISER</t>
  </si>
  <si>
    <t>OPTICAL CABLE FIBER-LAN INDOOR/OUTDOOR 04F MM (62.5) RISER</t>
  </si>
  <si>
    <t>CABLE OPTICO FIBER-LAN INDOOR/OUTDOOR 04F MM (62.5) RISER</t>
  </si>
  <si>
    <t>CABO OPTICO FIBER-LAN INDOOR/OUTDOOR 12F MM (62.5) LSZH</t>
  </si>
  <si>
    <t>OPTICAL CABLE FIBER-LAN INDOOR/OUTDOOR 12F MM (62.5) LSZH</t>
  </si>
  <si>
    <t>CABLE OPTICO FIBER-LAN INDOOR/OUTDOOR 12F MM (62.5) LSZH</t>
  </si>
  <si>
    <t>CABO OPTICO CFOT-MM-MF 08F (62.5) COR</t>
  </si>
  <si>
    <t>OPTICAL CABLE CFOT-MM-MF 08F (62.5) COR</t>
  </si>
  <si>
    <t>CABLE OPTICO CFOT-MM-MF 08F (62.5) COR</t>
  </si>
  <si>
    <t>CABO OPTICO CFOT-MM-MF 12F (62.5) COR</t>
  </si>
  <si>
    <t>OPTICAL CABLE CFOT-MM-MF 12F (62.5) COR</t>
  </si>
  <si>
    <t>CABLE OPTICO CFOT-MM-MF 12F (62.5) COR</t>
  </si>
  <si>
    <t>CABO OPTICO FIBER-LAN INDOOR 04F MM (62.5) COG LA</t>
  </si>
  <si>
    <t>OPTICAL CABLE FIBER-LAN INDOOR 04F MM (62.5) COG LA</t>
  </si>
  <si>
    <t>CABLE OPTICO FIBER-LAN INDOOR 04F MM (62.5) COG LA</t>
  </si>
  <si>
    <t>CABO OPTICO FIBER-LAN INDOOR 08F MM (62.5) COG LA</t>
  </si>
  <si>
    <t>OPTICAL CABLE FIBER-LAN INDOOR 08F MM (62.5) COG LA</t>
  </si>
  <si>
    <t>CABLE OPTICO FIBER-LAN INDOOR 08F MM (62.5) COG LA</t>
  </si>
  <si>
    <t>CABO OPTICO FIBER-LAN INDOOR 02F MM (62.5) COG LA</t>
  </si>
  <si>
    <t>OPTICAL CABLE FIBER-LAN INDOOR 02F MM (62.5) COG LA</t>
  </si>
  <si>
    <t>CABLE OPTICO FIBER-LAN INDOOR 02F MM (62.5) COG LA</t>
  </si>
  <si>
    <t>CABO OPTICO FIBER-LAN INDOOR 06F MM (62.5) COG LA</t>
  </si>
  <si>
    <t>OPTICAL CABLE FIBER-LAN INDOOR 06F MM (62.5) COG LA</t>
  </si>
  <si>
    <t>CABLE OPTICO FIBER-LAN INDOOR 06F MM (62.5) COG LA</t>
  </si>
  <si>
    <t>CABO OPTICO FIBER-LAN INDOOR 12F MM (62.5) COG LA</t>
  </si>
  <si>
    <t>OPTICAL CABLE FIBER-LAN INDOOR 12F MM (62.5) COG LA</t>
  </si>
  <si>
    <t>CABLE OPTICO FIBER-LAN INDOOR 12F MM (62.5) COG LA</t>
  </si>
  <si>
    <t>CABO OPTICO CFOT-MM-MF 04F (62.5) COR</t>
  </si>
  <si>
    <t>OPTICAL CABLE CFOT-MM-MF 04F (62.5) COR</t>
  </si>
  <si>
    <t>CABLE OPTICO CFOT-MM-MF 04F (62.5) COR</t>
  </si>
  <si>
    <t>CABO OPTICO FIBER-LAN-AR INDOOR/OUTDOOR 12F MM (62.5) COG</t>
  </si>
  <si>
    <t>OPTICAL CABLE FIBER-LAN-AR INDOOR/OUTDOOR 12F MM (62.5) COG</t>
  </si>
  <si>
    <t>CABLE OPTICO FIBER-LAN-AR INDOOR/OUTDOOR 12F MM (62.5) COG</t>
  </si>
  <si>
    <t>CABO OPTICO FIBER-LAN-AR INDOOR/OUTDOOR 06F MM (62.5) COG</t>
  </si>
  <si>
    <t>OPTICAL CABLE FIBER-LAN-AR INDOOR/OUTDOOR 06F MM (62.5) COG</t>
  </si>
  <si>
    <t>CABLE OPTICO FIBER-LAN-AR INDOOR/OUTDOOR 06F MM (62.5) COG</t>
  </si>
  <si>
    <t>CABO OPTICO FIBER-LAN-AR INDOOR/OUTDOOR 04F MM (62.5) COG</t>
  </si>
  <si>
    <t>OPTICAL CABLE FIBER-LAN-AR INDOOR/OUTDOOR 04F MM (62.5) COG</t>
  </si>
  <si>
    <t>CABLE OPTICO FIBER-LAN-AR INDOOR/OUTDOOR 04F MM (62.5) COG</t>
  </si>
  <si>
    <t>CABO OPTICO FIBER-LAN-AR INDOOR/OUTDOOR 08F MM (62.5) COG</t>
  </si>
  <si>
    <t>OPTICAL CABLE FIBER-LAN-AR INDOOR/OUTDOOR 08F MM (62.5) COG</t>
  </si>
  <si>
    <t>CABLE OPTICO FIBER-LAN-AR INDOOR/OUTDOOR 08F MM (62.5) COG</t>
  </si>
  <si>
    <t>CABO OPTICO FIBER-LAN-AR INDOOR/OUTDOOR 02F MM (62.5) COG</t>
  </si>
  <si>
    <t>OPTICAL CABLE FIBER-LAN-AR INDOOR/OUTDOOR 02F MM (62.5) COG</t>
  </si>
  <si>
    <t>CABLE OPTICO FIBER-LAN-AR INDOOR/OUTDOOR 02F MM (62.5) COG</t>
  </si>
  <si>
    <t>CABO OPTICO FIBER-LAN-AR INDOOR/OUTDOOR 10F MM (62.5) COG</t>
  </si>
  <si>
    <t>OPTICAL CABLE FIBER-LAN-AR INDOOR/OUTDOOR 10F MM (62.5) COG</t>
  </si>
  <si>
    <t>CABLE OPTICO FIBER-LAN-AR INDOOR/OUTDOOR 10F MM (62.5) COG</t>
  </si>
  <si>
    <t>CABO OPTICO CFOT-MM-ARE-TS-48F 62.5 LSZH</t>
  </si>
  <si>
    <t>OPTICAL CABLE CFOT-MM-ARE-TS-48F 62.5 LSZH</t>
  </si>
  <si>
    <t>CABLE OPTICO CFOT-MM-ARE-TS-48F 62.5 LSZH</t>
  </si>
  <si>
    <t>CABO OPTICO CFOT-MM-ARE-TS-72F 62.5 LSZH</t>
  </si>
  <si>
    <t>OPTICAL CABLE CFOT-MM-ARE-TS-72F 62.5 LSZH</t>
  </si>
  <si>
    <t>CABLE OPTICO CFOT-MM-ARE-TS-72F 62.5 LSZH</t>
  </si>
  <si>
    <t>CABO OPTICO FIBER-LAN-AR (PFV) INDOOR 12F MM (62.5) LSZH LA</t>
  </si>
  <si>
    <t>OPTICAL CABLE FIBER-LAN-AR (PFV) INDOOR 12F MM (62.5) LSZH LA</t>
  </si>
  <si>
    <t>CABLE OPTICO FIBER-LAN-AR (PFV) INDOOR 12F MM (62.5) LSZH LA</t>
  </si>
  <si>
    <t>ET02246</t>
  </si>
  <si>
    <t>a0A6100000blnmh</t>
  </si>
  <si>
    <t>CABO OPTICO CFOA-MM-ARD-G 06F (62.5) (FIS-OPTIC-AR)</t>
  </si>
  <si>
    <t>OPTICAL CABLE CFOA-MM-ARD-G 06F (62.5) (FIS-OPTIC-AR)</t>
  </si>
  <si>
    <t>CABLE OPTICO CFOA-MM-ARD-G 06F (62.5) (FIS-OPTIC-AR)</t>
  </si>
  <si>
    <t>CABO OPTICO CFOA-MM-ARD-G 04F (62.5) (FIS-OPTIC-AR)</t>
  </si>
  <si>
    <t>OPTICAL CABLE CFOA-MM-ARD-G 04F (62.5) (FIS-OPTIC-AR)</t>
  </si>
  <si>
    <t>CABLE OPTICO CFOA-MM-ARD-G 04F (62.5) (FIS-OPTIC-AR)</t>
  </si>
  <si>
    <t>CABO OPTICO CFOA-MM-ARD-G 12F (62.5) (FIS-OPTIC-AR)</t>
  </si>
  <si>
    <t>OPTICAL CABLE CFOA-MM-ARD-G 12F (62.5) (FIS-OPTIC-AR)</t>
  </si>
  <si>
    <t>CABLE OPTICO CFOA-MM-ARD-G 12F (62.5) (FIS-OPTIC-AR)</t>
  </si>
  <si>
    <t>CABO OPTICO CFOA-MM-ARD-G 24F (62.5) (FIS-OPTIC-AR)</t>
  </si>
  <si>
    <t>OPTICAL CABLE CFOA-MM-ARD-G 24F (62.5) (FIS-OPTIC-AR)</t>
  </si>
  <si>
    <t>CABLE OPTICO CFOA-MM-ARD-G 24F (62.5) (FIS-OPTIC-AR)</t>
  </si>
  <si>
    <t>CABO OPTICO CFOA-MM-ARD-G 08F (62.5) (FIS-OPTIC-AR)</t>
  </si>
  <si>
    <t>OPTICAL CABLE CFOA-MM-ARD-G 08F (62.5) (FIS-OPTIC-AR)</t>
  </si>
  <si>
    <t>CABLE OPTICO CFOA-MM-ARD-G 08F (62.5) (FIS-OPTIC-AR)</t>
  </si>
  <si>
    <t>CABO OPTICO CFOA-MM-ARD-G 48F (62.5) (FIS-OPTIC-AR)</t>
  </si>
  <si>
    <t>OPTICAL CABLE CFOA-MM-ARD-G 48F (62.5) (FIS-OPTIC-AR)</t>
  </si>
  <si>
    <t>CABLE OPTICO CFOA-MM-ARD-G 48F (62.5) (FIS-OPTIC-AR)</t>
  </si>
  <si>
    <t>CABO OPTICO CFOA-MM-ARD-G 06F (62.5) DC (FIS-OPTIC-AR)</t>
  </si>
  <si>
    <t>OPTICAL CABLE CFOA-MM-ARD-G 06F (62.5) DC (FIS-OPTIC-AR)</t>
  </si>
  <si>
    <t>CABLE OPTICO CFOA-MM-ARD-G 06F (62.5) DC (FIS-OPTIC-AR)</t>
  </si>
  <si>
    <t>CABO OPTICO CFOA-MM-ARD-G 12F (62.5) DC (FIS-OPTIC-AR)</t>
  </si>
  <si>
    <t>OPTICAL CABLE CFOA-MM-ARD-G 12F (62.5) DC (FIS-OPTIC-AR)</t>
  </si>
  <si>
    <t>CABLE OPTICO CFOA-MM-ARD-G 12F (62.5) DC (FIS-OPTIC-AR)</t>
  </si>
  <si>
    <t>CABO OPTICO CFOA-MM-ARD-G 02F (62.5) (FIS-OPTIC-AR)</t>
  </si>
  <si>
    <t>OPTICAL CABLE CFOA-MM-ARD-G 02F (62.5) (FIS-OPTIC-AR)</t>
  </si>
  <si>
    <t>CABLE OPTICO CFOA-MM-ARD-G 02F (62.5) (FIS-OPTIC-AR)</t>
  </si>
  <si>
    <t>CABO OPTICO CFOA-MM-ARD-G 10F (62.5) (FIS-OPTIC-AR)</t>
  </si>
  <si>
    <t>OPTICAL CABLE CFOA-MM-ARD-G 10F (62.5) (FIS-OPTIC-AR)</t>
  </si>
  <si>
    <t>CABLE OPTICO CFOA-MM-ARD-G 10F (62.5) (FIS-OPTIC-AR)</t>
  </si>
  <si>
    <t>CABO OPTICO CFOA-MM-DDR-S 12F (62.5) (PFV) LSZH</t>
  </si>
  <si>
    <t>OPTICAL CABLE CFOA-MM-DDR-S 12F (62.5) (PFV) LSZH</t>
  </si>
  <si>
    <t>CABLE OPTICO CFOA-MM-DDR-S 12F (62.5) (PFV) LSZH</t>
  </si>
  <si>
    <t>CABO OPTICO CFOA-MM-DDR-S 04F (62.5) (PFV) LSZH</t>
  </si>
  <si>
    <t>OPTICAL CABLE CFOA-MM-DDR-S 04F (62.5) (PFV) LSZH</t>
  </si>
  <si>
    <t>CABLE OPTICO CFOA-MM-DDR-S 04F (62.5) (PFV) LSZH</t>
  </si>
  <si>
    <t>CABO OPTICO CFOA-MM-ARD-S 06F (62.5) LSZH (FIS-OPTIC-AR)</t>
  </si>
  <si>
    <t>OPTICAL CABLE CFOA-MM-ARD-S 06F (62.5) LSZH (FIS-OPTIC-AR)</t>
  </si>
  <si>
    <t>CABLE OPTICO CFOA-MM-ARD-S 06F (62.5) LSZH (FIS-OPTIC-AR)</t>
  </si>
  <si>
    <t>CABO OPTICO CFOA-MM-ARD-S 12F (62.5) (FIS-OPTIC-AR)</t>
  </si>
  <si>
    <t>OPTICAL CABLE CFOA-MM-ARD-S 12F (62.5) (FIS-OPTIC-AR)</t>
  </si>
  <si>
    <t>CABLE OPTICO CFOA-MM-ARD-S 12F (62.5) (FIS-OPTIC-AR)</t>
  </si>
  <si>
    <t>FIBRA ISOLADA NZD PVC VD</t>
  </si>
  <si>
    <t>ISOLATED FIBER NZD PVC VD</t>
  </si>
  <si>
    <t>FIBRA AISLADA NZD PVC VD</t>
  </si>
  <si>
    <t>FIBRA ÓPTICA ISOLADA NZD G.655 LSZH AZ</t>
  </si>
  <si>
    <t>Buffered Optical Fiber NZD G.655 LSZH AZ</t>
  </si>
  <si>
    <t>FIBRA ISOLADA SM G-652D VD</t>
  </si>
  <si>
    <t>ISOLATED FIBER SM G-652D VD</t>
  </si>
  <si>
    <t>FIBRA AISLADA SM G-652D VD</t>
  </si>
  <si>
    <t>FIBRA ISOLADA SM G-652D AM</t>
  </si>
  <si>
    <t>ISOLATED FIBER SM G-652D AM</t>
  </si>
  <si>
    <t>FIBRA AISLADA SM G-652D AM</t>
  </si>
  <si>
    <t>FIBRA ISOLADA SM G652D BR</t>
  </si>
  <si>
    <t>ISOLATED FIBER SM G652D BR</t>
  </si>
  <si>
    <t>FIBRA AISLADA SM G652D BR</t>
  </si>
  <si>
    <t>FIBRA ISOLADA SM G-652D AZ</t>
  </si>
  <si>
    <t>ISOLATED FIBER SM G-652D AZ</t>
  </si>
  <si>
    <t>FIBRA AISLADA SM G-652D AZ</t>
  </si>
  <si>
    <t>FIBRA ISOLADA SM G-652D VM</t>
  </si>
  <si>
    <t>ISOLATED FIBER SM G-652D VM</t>
  </si>
  <si>
    <t>FIBRA AISLADA SM G-652D VM</t>
  </si>
  <si>
    <t>FIBRA ISOLADA SM G-652D VT</t>
  </si>
  <si>
    <t>ISOLATED FIBER SM G-652D VT</t>
  </si>
  <si>
    <t>FIBRA AISLADA SM G-652D VT</t>
  </si>
  <si>
    <t>FIBRA ISOLADA SM G-652D MR</t>
  </si>
  <si>
    <t>ISOLATED FIBER SM G-652D MR</t>
  </si>
  <si>
    <t>FIBRA AISLADA SM G-652D MR</t>
  </si>
  <si>
    <t>FIBRA ISOLADA SM G-652D RS</t>
  </si>
  <si>
    <t>ISOLATED FIBER SM G-652D RS</t>
  </si>
  <si>
    <t>FIBRA AISLADA SM G-652D RS</t>
  </si>
  <si>
    <t>FIBRA ISOLADA SM G-652D PR</t>
  </si>
  <si>
    <t>ISOLATED FIBER SM G-652D PR</t>
  </si>
  <si>
    <t>FIBRA AISLADA SM G-652D PR</t>
  </si>
  <si>
    <t>FIBRA ISOLADA SM G-652D CZ</t>
  </si>
  <si>
    <t>ISOLATED FIBER SM G-652D CZ</t>
  </si>
  <si>
    <t>FIBRA AISLADA SM G-652D CZ</t>
  </si>
  <si>
    <t>FIBRA ISOLADA SM G-652D LA</t>
  </si>
  <si>
    <t>ISOLATED FIBER SM G-652D LA</t>
  </si>
  <si>
    <t>FIBRA AISLADA SM G-652D LA</t>
  </si>
  <si>
    <t>FIBRA ISOLADA SM G-652D AC</t>
  </si>
  <si>
    <t>ISOLATED FIBER SM G-652D AC</t>
  </si>
  <si>
    <t>FIBRA AISLADA SM G-652D AC</t>
  </si>
  <si>
    <t>CORDAO OPTICO ACCURIBBON (OFS) SM 12F AW COP (OFNP)</t>
  </si>
  <si>
    <t>OPTICAL CORD ACCURIBBON (OFS) SM 12F AW COP (OFNP)</t>
  </si>
  <si>
    <t>CORDON OPTICO ACCURIBBON (OFS) SM 12F AW COP (OFNP)</t>
  </si>
  <si>
    <t>CABO OPTICO OPTIC-LAN-AR (PFV) 12F SM G-652D LSZH</t>
  </si>
  <si>
    <t>OPTICAL CABLE OPTIC-LAN-AR (PFV) 12F SM G-652D LSZH</t>
  </si>
  <si>
    <t>CABLE OPTICO OPTIC-LAN-AR (PFV) 12F SM G-652D LSZH</t>
  </si>
  <si>
    <t>CABO OPTICO OPTIC-LAN-AR (PFV) 02F SM G-652D LSZH EUROCLASS Fca</t>
  </si>
  <si>
    <t>OPTICAL CABLE OPTIC-LAN-AR (PFV) 02F SM G-652D LSZH EUROCLASS Fca</t>
  </si>
  <si>
    <t>CABLE OPTICO OPTIC-LAN-AR (PFV) 02F SM G-652D LSZH EUROCLASS Fca</t>
  </si>
  <si>
    <t>CABO OPTICO OPTIC-LAN-AR (PFV) 04F SM G-652D LSZH</t>
  </si>
  <si>
    <t>OPTICAL CABLE OPTIC-LAN-AR (PFV) 04F SM G-652D LSZH</t>
  </si>
  <si>
    <t>CABLE OPTICO OPTIC-LAN-AR (PFV) 04F SM G-652D LSZH</t>
  </si>
  <si>
    <t>CABO OPTICO OPTIC-LAN-AR (PFV) 06F SM G-652D LSZH</t>
  </si>
  <si>
    <t>OPTICAL CABLE OPTIC-LAN-AR (PFV) 06F SM G-652D LSZH</t>
  </si>
  <si>
    <t>CABLE OPTICO OPTIC-LAN-AR (PFV) 06F SM G-652D LSZH</t>
  </si>
  <si>
    <t>CABO OPTICO OPTIC-LAN-AR (PFV) 08F SM G-652D LSZH</t>
  </si>
  <si>
    <t>OPTICAL CABLE OPTIC-LAN-AR (PFV) 08F SM G-652D LSZH</t>
  </si>
  <si>
    <t>CABLE OPTICO OPTIC-LAN-AR (PFV) 08F SM G-652D LSZH</t>
  </si>
  <si>
    <t>CABO OPTICO OPTIC-LAN-AR (PFV) 06F SM G-652D COG</t>
  </si>
  <si>
    <t>OPTICAL CABLE OPTIC-LAN-AR (PFV) 06F SM G-652D COG</t>
  </si>
  <si>
    <t>CABLE OPTICO OPTIC-LAN-AR (PFV) 06F SM G-652D COG</t>
  </si>
  <si>
    <t>CABO OPTICO FIS-OPTIC DG-SM 06F G-652D</t>
  </si>
  <si>
    <t>OPTICAL CABLE FIS-OPTIC DG-SM 06F G-652D</t>
  </si>
  <si>
    <t>CABLE OPTICO FIS-OPTIC DG-SM 06F G-652D</t>
  </si>
  <si>
    <t>CABO OPTICO FIS-OPTIC DG-SM 12F G-652D</t>
  </si>
  <si>
    <t>OPTICAL CABLE FIS-OPTIC DG-SM 12F G-652D</t>
  </si>
  <si>
    <t>CABLE OPTICO FIS-OPTIC DG-SM 12F G-652D</t>
  </si>
  <si>
    <t>CABO OPTICO FIS-OPTIC DG-SM 02F G-652D</t>
  </si>
  <si>
    <t>OPTICAL CABLE FIS-OPTIC DG-SM 02F G-652D</t>
  </si>
  <si>
    <t>CABLE OPTICO FIS-OPTIC DG-SM 02F G-652D</t>
  </si>
  <si>
    <t>CABO OPTICO FIS-OPTIC DG-SM 04F G-652D</t>
  </si>
  <si>
    <t>OPTICAL CABLE FIS-OPTIC DG-SM 04F G-652D</t>
  </si>
  <si>
    <t>CABLE OPTICO FIS-OPTIC DG-SM 04F G-652D</t>
  </si>
  <si>
    <t>CABO OPTICO FIS-OPTIC DG-SM 08F G-652D</t>
  </si>
  <si>
    <t>OPTICAL CABLE FIS-OPTIC DG-SM 08F G-652D</t>
  </si>
  <si>
    <t>CABLE OPTICO FIS-OPTIC DG-SM 08F G-652D</t>
  </si>
  <si>
    <t>CABO OPTICO FIS-OPTIC DG-SM 10F G-652D</t>
  </si>
  <si>
    <t>OPTICAL CABLE FIS-OPTIC DG-SM 10F G-652D</t>
  </si>
  <si>
    <t>CABLE OPTICO FIS-OPTIC DG-SM 10F G-652D</t>
  </si>
  <si>
    <t>CABO OPTICO OPTIC-LAN 12F SM G-652D NR</t>
  </si>
  <si>
    <t>OPTICAL CABLE OPTIC-LAN 12F SM G-652D NR</t>
  </si>
  <si>
    <t>CABLE OPTICO OPTIC-LAN 12F SM G-652D NR</t>
  </si>
  <si>
    <t>CABO OPTICO OPTIC-LAN 02F SM G-652D NR</t>
  </si>
  <si>
    <t>OPTICAL CABLE OPTIC-LAN 02F SM G-652D NR</t>
  </si>
  <si>
    <t>CABLE OPTICO OPTIC-LAN 02F SM G-652D NR</t>
  </si>
  <si>
    <t>CABO OPTICO OPTIC-LAN 06F SM G-652D NR</t>
  </si>
  <si>
    <t>OPTICAL CABLE OPTIC-LAN 06F SM G-652D NR</t>
  </si>
  <si>
    <t>CABLE OPTICO OPTIC-LAN 06F SM G-652D NR</t>
  </si>
  <si>
    <t>CABO OPTICO OPTIC-LAN 08F SM G-652D NR</t>
  </si>
  <si>
    <t>OPTICAL CABLE OPTIC-LAN 08F SM G-652D NR</t>
  </si>
  <si>
    <t>CABLE OPTICO OPTIC-LAN 08F SM G-652D NR</t>
  </si>
  <si>
    <t>CABO OPTICO OPTIC-LAN 04F SM G-652D LSZH</t>
  </si>
  <si>
    <t>OPTICAL CABLE OPTIC-LAN 04F SM G-652D LSZH</t>
  </si>
  <si>
    <t>CABLE OPTICO OPTIC-LAN 04F SM G-652D LSZH</t>
  </si>
  <si>
    <t>CABO OPTICO OPTIC-LAN 08F SM G-652D LSZH</t>
  </si>
  <si>
    <t>OPTICAL CABLE OPTIC-LAN 08F SM G-652D LSZH</t>
  </si>
  <si>
    <t>CABLE OPTICO OPTIC-LAN 08F SM G-652D LSZH</t>
  </si>
  <si>
    <t>CABO OPTICO OPTIC-LAN 12F SM G-652D LSZH</t>
  </si>
  <si>
    <t>OPTICAL CABLE OPTIC-LAN 12F SM G-652D LSZH</t>
  </si>
  <si>
    <t>CABLE OPTICO OPTIC-LAN 12F SM G-652D LSZH</t>
  </si>
  <si>
    <t>CABO OPTICO OPTIC-LAN 06F SM G-652D COG</t>
  </si>
  <si>
    <t>OPTICAL CABLE OPTIC-LAN 06F SM G-652D COG</t>
  </si>
  <si>
    <t>CABLE OPTICO OPTIC-LAN 06F SM G-652D COG</t>
  </si>
  <si>
    <t>CABO OPTICO OPTIC-LAN 10F SM G-652D NR</t>
  </si>
  <si>
    <t>OPTICAL CABLE OPTIC-LAN 10F SM G-652D NR</t>
  </si>
  <si>
    <t>CABLE OPTICO OPTIC-LAN 10F SM G-652D NR</t>
  </si>
  <si>
    <t>CABO OPTICO OPTIC-LAN-AR 04F SM G-652D NR</t>
  </si>
  <si>
    <t>OPTICAL CABLE OPTIC-LAN-AR 04F SM G-652D NR</t>
  </si>
  <si>
    <t>CABLE OPTICO OPTIC-LAN-AR 04F SM G-652D NR</t>
  </si>
  <si>
    <t>CABO OPTICO OPTIC-LAN-AR 08F SM G-652D NR</t>
  </si>
  <si>
    <t>OPTICAL CABLE OPTIC-LAN-AR 08F SM G-652D NR</t>
  </si>
  <si>
    <t>CABLE OPTICO OPTIC-LAN-AR 08F SM G-652D NR</t>
  </si>
  <si>
    <t>CABO OPTICO OPTIC-LAN-AR 10F SM G-652D NR</t>
  </si>
  <si>
    <t>OPTICAL CABLE OPTIC-LAN-AR 10F SM G-652D NR</t>
  </si>
  <si>
    <t>CABLE OPTICO OPTIC-LAN-AR 10F SM G-652D NR</t>
  </si>
  <si>
    <t>CABO OPTICO OPTIC-LAN-AR 12F SM G-652D NR</t>
  </si>
  <si>
    <t>OPTICAL CABLE OPTIC-LAN-AR 12F SM G-652D NR</t>
  </si>
  <si>
    <t>CABLE OPTICO OPTIC-LAN-AR 12F SM G-652D NR</t>
  </si>
  <si>
    <t>CABO OPTICO ACCUFLEX (OFS) SM 48F AW COP (OFNP)</t>
  </si>
  <si>
    <t>OPTICAL CABLE ACCUFLEX (OFS) SM 48F AW COP (OFNP)</t>
  </si>
  <si>
    <t>CABLE OPTICO ACCUFLEX (OFS) SM 48F AW COP (OFNP)</t>
  </si>
  <si>
    <t>CABO OPTICO ACCUFLEX (OFS) SM 72F AW COP (OFNP)</t>
  </si>
  <si>
    <t>OPTICAL CABLE ACCUFLEX (OFS) SM 72F AW COP (OFNP)</t>
  </si>
  <si>
    <t>CABLE OPTICO ACCUFLEX (OFS) SM 72F AW COP (OFNP)</t>
  </si>
  <si>
    <t>CABO OPTICO CFOT-SM-EO 02F G-652D RISER (FIBER-LAN INDOOR/OUTDOOR)</t>
  </si>
  <si>
    <t>OPTICAL CABLE CFOT-SM-EO 02F G-652D RISER (FIBER-LAN INDOOR/OUTDOOR)</t>
  </si>
  <si>
    <t>CABLE OPTICO CFOT-SM-EO 02F G-652D RISER (FIBER-LAN INDOOR/OUTDOOR)</t>
  </si>
  <si>
    <t>CABO OPTICO CFOT-SM-EO 12F G-652D RISER (FIBER-LAN INDOOR/OUTDOOR)</t>
  </si>
  <si>
    <t>OPTICAL CABLE CFOT-SM-EO 12F G-652D RISER (FIBER-LAN INDOOR/OUTDOOR)</t>
  </si>
  <si>
    <t>CABLE OPTICO CFOT-SM-EO 12F G-652D RISER (FIBER-LAN INDOOR/OUTDOOR)</t>
  </si>
  <si>
    <t>CABO OPTICO ACCUMAX (OFS) SM 12F AW COP (OFNP)</t>
  </si>
  <si>
    <t>OPTICAL CABLE ACCUMAX (OFS) SM 12F AW COP (OFNP)</t>
  </si>
  <si>
    <t>CABLE OPTICO ACCUMAX (OFS) SM 12F AW COP (OFNP)</t>
  </si>
  <si>
    <t>CABO OPTICO ACCUMAX (OFS) SM 36F AW COP (OFNP)</t>
  </si>
  <si>
    <t>OPTICAL CABLE ACCUMAX (OFS) SM 36F AW COP (OFNP)</t>
  </si>
  <si>
    <t>CABLE OPTICO ACCUMAX (OFS) SM 36F AW COP (OFNP)</t>
  </si>
  <si>
    <t>CABO OPTICO CFOT-SM-EO 06F G-652D RISER (FIBER-LAN INDOOR/OUTDOOR)</t>
  </si>
  <si>
    <t>OPTICAL CABLE CFOT-SM-EO 06F G-652D RISER (FIBER-LAN INDOOR/OUTDOOR)</t>
  </si>
  <si>
    <t>CABLE OPTICO CFOT-SM-EO 06F G-652D RISER (FIBER-LAN INDOOR/OUTDOOR)</t>
  </si>
  <si>
    <t>CABO OPTICO FIBER-LAN INDOOR/OUTDOOR 12F SM G-652D RISER AZ</t>
  </si>
  <si>
    <t>OPTICAL CABLE FIBER-LAN INDOOR/OUTDOOR 12F SM G-652D RISER AZ</t>
  </si>
  <si>
    <t>CABLE OPTICO FIBER-LAN INDOOR/OUTDOOR 12F SM G-652D RISER AZ</t>
  </si>
  <si>
    <t>ET01885</t>
  </si>
  <si>
    <t>a0A6100000blnjM</t>
  </si>
  <si>
    <t>CABO OPTICO FIBER-LAN INDOOR 02F SM G-652D COG AM</t>
  </si>
  <si>
    <t>OPTICAL CABLE FIBER-LAN INDOOR 02F SM G-652D COG AM</t>
  </si>
  <si>
    <t>CABLE OPTICO FIBER-LAN INDOOR 02F SM G-652D COG AM</t>
  </si>
  <si>
    <t>CABO OPTICO FIBER-LAN INDOOR/OUTDOOR 12F SM G-652D RISER</t>
  </si>
  <si>
    <t>OPTICAL CABLE FIBER-LAN INDOOR/OUTDOOR 12F SM G-652D RISER</t>
  </si>
  <si>
    <t>CABLE OPTICO FIBER-LAN INDOOR/OUTDOOR 12F SM G-652D RISER</t>
  </si>
  <si>
    <t>CABO OPTICO FIBER-LAN INDOOR 24F SM G-652D LSZH AM</t>
  </si>
  <si>
    <t>OPTICAL CABLE FIBER-LAN INDOOR 24F SM G-652D LSZH AM</t>
  </si>
  <si>
    <t>CABLE OPTICO FIBER-LAN INDOOR 24F SM G-652D LSZH AM</t>
  </si>
  <si>
    <t>CABO OPTICO FIBER-LAN INDOOR/OUTDOOR 06F SM G-652D RISER</t>
  </si>
  <si>
    <t>OPTICAL CABLE FIBER-LAN INDOOR/OUTDOOR 06F SM G-652D RISER</t>
  </si>
  <si>
    <t>CABLE OPTICO FIBER-LAN INDOOR/OUTDOOR 06F SM G-652D RISER</t>
  </si>
  <si>
    <t>CABO OPTICO FIBER-LAN INDOOR/OUTDOOR 02F SM G-652D RISER</t>
  </si>
  <si>
    <t>OPTICAL CABLE FIBER-LAN INDOOR/OUTDOOR 02F SM G-652D RISER</t>
  </si>
  <si>
    <t>CABLE OPTICO FIBER-LAN INDOOR/OUTDOOR 02F SM G-652D RISER</t>
  </si>
  <si>
    <t>CABO OPTICO FIBER-LAN INDOOR 02F SM G-652D COR AM</t>
  </si>
  <si>
    <t>OPTICAL CABLE FIBER-LAN INDOOR 02F SM G-652D COR AM</t>
  </si>
  <si>
    <t>CABLE OPTICO FIBER-LAN INDOOR 02F SM G-652D COR AM</t>
  </si>
  <si>
    <t>CABO OPTICO FIBER-LAN INDOOR 04F SM G-652D COR AM</t>
  </si>
  <si>
    <t>OPTICAL CABLE FIBER-LAN INDOOR 04F SM G-652D COR AM</t>
  </si>
  <si>
    <t>CABLE OPTICO FIBER-LAN INDOOR 04F SM G-652D COR AM</t>
  </si>
  <si>
    <t>CABO OPTICO FIBER-LAN INDOOR 06F SM G-652D COR AM</t>
  </si>
  <si>
    <t>OPTICAL CABLE FIBER-LAN INDOOR 06F SM G-652D COR AM</t>
  </si>
  <si>
    <t>CABLE OPTICO FIBER-LAN INDOOR 06F SM G-652D COR AM</t>
  </si>
  <si>
    <t>CABO OPTICO FIBER-LAN INDOOR 12F SM G-652D COR AM</t>
  </si>
  <si>
    <t>OPTICAL CABLE FIBER-LAN INDOOR 12F SM G-652D COR AM</t>
  </si>
  <si>
    <t>CABLE OPTICO FIBER-LAN INDOOR 12F SM G-652D COR AM</t>
  </si>
  <si>
    <t>CABO OPTICO FIBER-LAN INDOOR/OUTDOOR 10F SM G-652D RISER</t>
  </si>
  <si>
    <t>OPTICAL CABLE FIBER-LAN INDOOR/OUTDOOR 10F SM G-652D RISER</t>
  </si>
  <si>
    <t>CABLE OPTICO FIBER-LAN INDOOR/OUTDOOR 10F SM G-652D RISER</t>
  </si>
  <si>
    <t>CABO OPTICO FIBER-LAN INDOOR/OUTDOOR 04F SM G-652D RISER</t>
  </si>
  <si>
    <t>OPTICAL CABLE FIBER-LAN INDOOR/OUTDOOR 04F SM G-652D RISER</t>
  </si>
  <si>
    <t>CABLE OPTICO FIBER-LAN INDOOR/OUTDOOR 04F SM G-652D RISER</t>
  </si>
  <si>
    <t>CABO OPTICO FIBER-LAN INDOOR/OUTDOOR 08F SM G-652D RISER</t>
  </si>
  <si>
    <t>OPTICAL CABLE FIBER-LAN INDOOR/OUTDOOR 08F SM G-652D RISER</t>
  </si>
  <si>
    <t>CABLE OPTICO FIBER-LAN INDOOR/OUTDOOR 08F SM G-652D RISER</t>
  </si>
  <si>
    <t>CABO OPTICO FIBER-LAN INDOOR 12F SM G-652D LSZH AM</t>
  </si>
  <si>
    <t>OPTICAL CABLE FIBER-LAN INDOOR 12F SM G-652D LSZH AM</t>
  </si>
  <si>
    <t>CABLE OPTICO FIBER-LAN INDOOR 12F SM G-652D LSZH AM</t>
  </si>
  <si>
    <t>CABO OPTICO FIBER-LAN INDOOR 48F SM G-652D LSZH AM</t>
  </si>
  <si>
    <t>OPTICAL CABLE FIBER-LAN INDOOR 48F SM G-652D LSZH AM</t>
  </si>
  <si>
    <t>CABLE OPTICO FIBER-LAN INDOOR 48F SM G-652D LSZH AM</t>
  </si>
  <si>
    <t>CABO OPTICO FIBER-LAN INDOOR/OUTDOOR 12F SM G-652D LSZH</t>
  </si>
  <si>
    <t>OPTICAL CABLE FIBER-LAN INDOOR/OUTDOOR 12F SM G-652D LSZH</t>
  </si>
  <si>
    <t>CABLE OPTICO FIBER-LAN INDOOR/OUTDOOR 12F SM G-652D LSZH</t>
  </si>
  <si>
    <t>CABO OPTICO CFOT-SM-EO 12F G-652D LSZH (FIBER-LAN INDOOR/OUTDOOR)</t>
  </si>
  <si>
    <t>OPTICAL CABLE CFOT-SM-EO 12F G-652D LSZH (FIBER-LAN INDOOR/OUTDOOR)</t>
  </si>
  <si>
    <t>CABLE OPTICO CFOT-SM-EO 12F G-652D LSZH (FIBER-LAN INDOOR/OUTDOOR)</t>
  </si>
  <si>
    <t>CABO OPTICO FIBER-LAN-AR INDOOR/OUTDOOR 12F SM G-652D LSZH</t>
  </si>
  <si>
    <t>OPTICAL CABLE FIBER-LAN-AR INDOOR/OUTDOOR 12F SM G-652D LSZH</t>
  </si>
  <si>
    <t>CABLE OPTICO FIBER-LAN-AR INDOOR/OUTDOOR 12F SM G-652D LSZH</t>
  </si>
  <si>
    <t>CABO OPTICO FIBER-LAN-AR INDOOR/OUTDOOR 02F SM G-652D COG</t>
  </si>
  <si>
    <t>OPTICAL CABLE FIBER-LAN-AR INDOOR/OUTDOOR 02F SM G-652D COG</t>
  </si>
  <si>
    <t>CABLE OPTICO FIBER-LAN-AR INDOOR/OUTDOOR 02F SM G-652D COG</t>
  </si>
  <si>
    <t>CABO OPTICO FIBER-LAN-AR INDOOR/OUTDOOR 04F SM G-652D COG</t>
  </si>
  <si>
    <t>OPTICAL CABLE FIBER-LAN-AR INDOOR/OUTDOOR 04F SM G-652D COG</t>
  </si>
  <si>
    <t>CABLE OPTICO FIBER-LAN-AR INDOOR/OUTDOOR 04F SM G-652D COG</t>
  </si>
  <si>
    <t>CABO OPTICO FIBER-LAN-AR INDOOR/OUTDOOR 06F SM G-652D COG</t>
  </si>
  <si>
    <t>OPTICAL CABLE FIBER-LAN-AR INDOOR/OUTDOOR 06F SM G-652D COG</t>
  </si>
  <si>
    <t>CABLE OPTICO FIBER-LAN-AR INDOOR/OUTDOOR 06F SM G-652D COG</t>
  </si>
  <si>
    <t>CABO OPTICO FIBER-LAN-AR INDOOR/OUTDOOR 08F SM G-652D COG</t>
  </si>
  <si>
    <t>OPTICAL CABLE FIBER-LAN-AR INDOOR/OUTDOOR 08F SM G-652D COG</t>
  </si>
  <si>
    <t>CABLE OPTICO FIBER-LAN-AR INDOOR/OUTDOOR 08F SM G-652D COG</t>
  </si>
  <si>
    <t>CABO OPTICO FIBER-LAN-AR INDOOR/OUTDOOR 10F SM G-652D COG</t>
  </si>
  <si>
    <t>OPTICAL CABLE FIBER-LAN-AR INDOOR/OUTDOOR 10F SM G-652D COG</t>
  </si>
  <si>
    <t>CABLE OPTICO FIBER-LAN-AR INDOOR/OUTDOOR 10F SM G-652D COG</t>
  </si>
  <si>
    <t>CABO OPTICO FIBER-LAN-AR INDOOR/OUTDOOR 12F SM G-652D COG</t>
  </si>
  <si>
    <t>OPTICAL CABLE FIBER-LAN-AR INDOOR/OUTDOOR 12F SM G-652D COG</t>
  </si>
  <si>
    <t>CABLE OPTICO FIBER-LAN-AR INDOOR/OUTDOOR 12F SM G-652D COG</t>
  </si>
  <si>
    <t>ET03197</t>
  </si>
  <si>
    <t>a0A6100000blnxk</t>
  </si>
  <si>
    <t>CABO OPTICO FIBER-LAN-AR (PFV) INDOOR/OUTDOOR 06F SM G-652D LSZH</t>
  </si>
  <si>
    <t>OPTICAL CABLE FIBER-LAN-AR (PFV) INDOOR/OUTDOOR 06F SM G-652D LSZH</t>
  </si>
  <si>
    <t>CABLE OPTICO FIBER-LAN-AR (PFV) INDOOR/OUTDOOR 06F SM G-652D LSZH</t>
  </si>
  <si>
    <t>ET02206</t>
  </si>
  <si>
    <t>a0A6100000blnmH</t>
  </si>
  <si>
    <t>CABO OPTICO FIBER-LAN-AR (PFV) INDOOR/OUTDOOR 12F SM G-652D LSZH</t>
  </si>
  <si>
    <t>OPTICAL CABLE FIBER-LAN-AR (PFV) INDOOR/OUTDOOR 12F SM G-652D LSZH</t>
  </si>
  <si>
    <t>CABLE OPTICO FIBER-LAN-AR (PFV) INDOOR/OUTDOOR 12F SM G-652D LSZH</t>
  </si>
  <si>
    <t>FIBRA ISOLADA BLI G657A BR</t>
  </si>
  <si>
    <t>ISOLATED FIBER BLI G657A BR</t>
  </si>
  <si>
    <t>FIBRA AISLADA BLI G657A BR</t>
  </si>
  <si>
    <t>FIBRA ISOLADA BLI G657A RS</t>
  </si>
  <si>
    <t>ISOLATED FIBER BLI G657A RS</t>
  </si>
  <si>
    <t>FIBRA AISLADA BLI G657A RS</t>
  </si>
  <si>
    <t>FIBRA ISOLADA BLI G657A MR</t>
  </si>
  <si>
    <t>ISOLATED FIBER BLI G657A MR</t>
  </si>
  <si>
    <t>FIBRA AISLADA BLI G657A MR</t>
  </si>
  <si>
    <t>FIBRA ISOLADA BLI G657A AC</t>
  </si>
  <si>
    <t>ISOLATED FIBER BLI G657A AC</t>
  </si>
  <si>
    <t>FIBRA AISLADA BLI G657A AC</t>
  </si>
  <si>
    <t>FIBRA ISOLADA BLI G657A LA</t>
  </si>
  <si>
    <t>ISOLATED FIBER BLI G657A LA</t>
  </si>
  <si>
    <t>FIBRA AISLADA BLI G657A LA</t>
  </si>
  <si>
    <t>FIBRA ISOLADA BLI G657A CZ</t>
  </si>
  <si>
    <t>ISOLATED FIBER BLI G657A CZ</t>
  </si>
  <si>
    <t>FIBRA AISLADA BLI G657A CZ</t>
  </si>
  <si>
    <t>FIBRA ISOLADA BLI G657A VT</t>
  </si>
  <si>
    <t>ISOLATED FIBER BLI G657A VT</t>
  </si>
  <si>
    <t>FIBRA AISLADA BLI G657A VT</t>
  </si>
  <si>
    <t>FIBRA ISOLADA BLI G657A VM</t>
  </si>
  <si>
    <t>ISOLATED FIBER BLI G657A VM</t>
  </si>
  <si>
    <t>FIBRA AISLADA BLI G657A VM</t>
  </si>
  <si>
    <t>FIBRA ISOLADA BLI G657A AZ</t>
  </si>
  <si>
    <t>ISOLATED FIBER BLI G657A AZ</t>
  </si>
  <si>
    <t>FIBRA AISLADA BLI G657A AZ</t>
  </si>
  <si>
    <t>FIBRA ISOLADA BLI G657A AM</t>
  </si>
  <si>
    <t>ISOLATED FIBER BLI G657A AM</t>
  </si>
  <si>
    <t>FIBRA AISLADA BLI G657A AM</t>
  </si>
  <si>
    <t>FIBRA ISOLADA BLI G657A VD</t>
  </si>
  <si>
    <t>ISOLATED FIBER BLI G657A VD</t>
  </si>
  <si>
    <t>FIBRA AISLADA BLI G657A VD</t>
  </si>
  <si>
    <t>FIBRA ISOLADA BLI G657A PR</t>
  </si>
  <si>
    <t>ISOLATED FIBER BLI G657A PR</t>
  </si>
  <si>
    <t>FIBRA AISLADA BLI G657A PR</t>
  </si>
  <si>
    <t>FIBRA ISOLADA BLI G657B3 LSZH BR (EZ-BEND)</t>
  </si>
  <si>
    <t>ISOLATED FIBER BLI G657B3 LSZH BR (EZ-BEND)</t>
  </si>
  <si>
    <t>FIBRA AISLADA BLI G657B3 LSZH BR (EZ-BEND)</t>
  </si>
  <si>
    <t>ET02626</t>
  </si>
  <si>
    <t>a0A6100000blnrA</t>
  </si>
  <si>
    <t>FIBRA ÓPTICA ISOLADA BLI A/B G657 LSZH AZ</t>
  </si>
  <si>
    <t>Buffered Optical Fiber BLI A/B G657 LSZH AZ</t>
  </si>
  <si>
    <t>FIBRA ISOLADA BLI-A/B A2 LSZH VD</t>
  </si>
  <si>
    <t>ISOLATED FIBER BLI-A/B A2 LSZH VD</t>
  </si>
  <si>
    <t>FIBRA AISLADA  BLI-A/B A2 LSZH VD</t>
  </si>
  <si>
    <t>FIBRA ISOLADA BLI-A/B A2 LSZH AM</t>
  </si>
  <si>
    <t>ISOLATED FIBER BLI-A/B A2 LSZH AM</t>
  </si>
  <si>
    <t>FIBRA AISLADA  BLI-A/B A2 LSZH AM</t>
  </si>
  <si>
    <t>FIBRA ISOLADA BLI-A/B G-657A2 PVC AM</t>
  </si>
  <si>
    <t>ISOLATED FIBER BLI-A/B G-657A2 PVC AM</t>
  </si>
  <si>
    <t>FIBRA AISLADA BLI-A/B G-657A2 PVC AM</t>
  </si>
  <si>
    <t>FIBRA ISOLADA BLI-A/B G-657A2 PVC CZ</t>
  </si>
  <si>
    <t>ISOLATED FIBER BLI-A/B G-657A2 PVC CZ</t>
  </si>
  <si>
    <t>FIBRA AISLADA BLI-A/B G-657A2 PVC CZ</t>
  </si>
  <si>
    <t>FIBRA ISOLADA BLI-A/B G-657A2 PVC AQ</t>
  </si>
  <si>
    <t>ISOLATED FIBER BLI-A/B G-657A2 PVC AQ</t>
  </si>
  <si>
    <t>FIBRA AISLADA BLI-A/B G-657A2 PVC AQ</t>
  </si>
  <si>
    <t>FIBRA ISOLADA BLI-A/B G-657A2 PVC AZ</t>
  </si>
  <si>
    <t>ISOLATED FIBER BLI-A/B G-657A2 PVC AZ</t>
  </si>
  <si>
    <t>FIBRA AISLADA BLI-A/B G-657A2 PVC AZ</t>
  </si>
  <si>
    <t>FIBRA ISOLADA BLI-A/B G-657A2 PVC BR</t>
  </si>
  <si>
    <t>ISOLATED FIBER BLI-A/B G-657A2 PVC BR</t>
  </si>
  <si>
    <t>FIBRA AISLADA BLI-A/B G-657A2 PVC BR</t>
  </si>
  <si>
    <t>FIBRA ISOLADA BLI-A/B G-657A2 PVC MR</t>
  </si>
  <si>
    <t>ISOLATED FIBER BLI-A/B G-657A2 PVC MR</t>
  </si>
  <si>
    <t>FIBRA AISLADA BLI-A/B G-657A2 PVC MR</t>
  </si>
  <si>
    <t>FIBRA ISOLADA BLI-A/B G-657A2 PVC LA</t>
  </si>
  <si>
    <t>ISOLATED FIBER BLI-A/B G-657A2 PVC LA</t>
  </si>
  <si>
    <t>FIBRA AISLADA BLI-A/B G-657A2 PVC LA</t>
  </si>
  <si>
    <t>FIBRA ISOLADA BLI-A/B G-657A2 PVC PR</t>
  </si>
  <si>
    <t>ISOLATED FIBER BLI-A/B G-657A2 PVC PR</t>
  </si>
  <si>
    <t>FIBRA AISLADA BLI-A/B G-657A2 PVC PR</t>
  </si>
  <si>
    <t>FIBRA ISOLADA BLI-A/B G-657A2 PVC RS</t>
  </si>
  <si>
    <t>ISOLATED FIBER BLI-A/B G-657A2 PVC RS</t>
  </si>
  <si>
    <t>FIBRA AISLADA BLI-A/B G-657A2 PVC RS</t>
  </si>
  <si>
    <t>FIBRA ISOLADA BLI-A/B G-657A2 PVC VD</t>
  </si>
  <si>
    <t>ISOLATED FIBER BLI-A/B G-657A2 PVC VD</t>
  </si>
  <si>
    <t>FIBRA AISLADA BLI-A/B G-657A2 PVC VD</t>
  </si>
  <si>
    <t>FIBRA ISOLADA BLI-A/B G-657A2 PVC VM</t>
  </si>
  <si>
    <t>ISOLATED FIBER BLI-A/B G-657A2 PVC VM</t>
  </si>
  <si>
    <t>FIBRA AISLADA BLI-A/B G-657A2 PVC VM</t>
  </si>
  <si>
    <t>FIBRA ISOLADA BLI-A/B G-657A2 PVC VT</t>
  </si>
  <si>
    <t>ISOLATED FIBER BLI-A/B G-657A2 PVC VT</t>
  </si>
  <si>
    <t>FIBRA AISLADA BLI-A/B G-657A2 PVC VT</t>
  </si>
  <si>
    <t>CABO OPTICO OPTIC-LAN FTTH 02F BLI G-657-A1 LSZH</t>
  </si>
  <si>
    <t>OPTICAL CABLE OPTIC-LAN FTTH 02F BLI G-657-A1 LSZH</t>
  </si>
  <si>
    <t>CABLE OPTICO OPTIC-LAN FTTH 02F BLI G-657-A1 LSZH</t>
  </si>
  <si>
    <t>ET01821</t>
  </si>
  <si>
    <t>a0A6100000blnin</t>
  </si>
  <si>
    <t>CABO OPTICO OPTIC-LAN FTTH 02F BLI G-657-A1 COG</t>
  </si>
  <si>
    <t>OPTICAL CABLE OPTIC-LAN FTTH 02F BLI G-657-A1 COG</t>
  </si>
  <si>
    <t>CABLE OPTICO OPTIC-LAN FTTH 02F BLI G-657-A1 COG</t>
  </si>
  <si>
    <t>CABO OPTICO OPTIC-LAN 04F BLI G-657-A1 LSZH</t>
  </si>
  <si>
    <t>OPTICAL CABLE OPTIC-LAN 04F BLI G-657-A1 LSZH</t>
  </si>
  <si>
    <t>CABLE OPTICO OPTIC-LAN 04F BLI G-657-A1 LSZH</t>
  </si>
  <si>
    <t>CABO OPTICO OPTIC-LAN 08F BLI G-657-A1 LSZH</t>
  </si>
  <si>
    <t>OPTICAL CABLE OPTIC-LAN 08F BLI G-657-A1 LSZH</t>
  </si>
  <si>
    <t>CABLE OPTICO OPTIC-LAN 08F BLI G-657-A1 LSZH</t>
  </si>
  <si>
    <t>CABO OPTICO OPTIC-LAN 12F BLI G-657-A1 LSZH</t>
  </si>
  <si>
    <t>OPTICAL CABLE OPTIC-LAN 12F BLI G-657-A1 LSZH</t>
  </si>
  <si>
    <t>CABLE OPTICO OPTIC-LAN 12F BLI G-657-A1 LSZH</t>
  </si>
  <si>
    <t>CABO OPTICO OPTIC-LAN FTTH 01F BLI G-657-A1 COG</t>
  </si>
  <si>
    <t>OPTICAL CABLE OPTIC-LAN FTTH 01F BLI G-657-A1 COG</t>
  </si>
  <si>
    <t>CABLE OPTICO OPTIC-LAN FTTH 01F BLI G-657-A1 COG</t>
  </si>
  <si>
    <t>RESERVADO CABO OPTICO OPTIC-LAN 12F BLI TS (CFOI-BLI-A/B-UT 12F TS LSZH AM)</t>
  </si>
  <si>
    <t>CABO OPTICO OPTIC-LAN 12F BLI TS (CFOI-BLI-A/B-UT 12F TS LSZH AM)</t>
  </si>
  <si>
    <t>OPTICAL CABLE OPTIC-LAN 12F BLI TS (CFOI-BLI-A/B-UT 12F TS LSZH AM)</t>
  </si>
  <si>
    <t>CABLE OPTICO OPTIC-LAN 12F BLI TS (CFOI-BLI-A/B-UT 12F TS LSZH AM)</t>
  </si>
  <si>
    <t>ET03205</t>
  </si>
  <si>
    <t>a0A6100000blnxp</t>
  </si>
  <si>
    <t>CABO OPTICO OPTIC-LAN FTTH 12F BLI G-657-A2 NR</t>
  </si>
  <si>
    <t>OPTICAL CABLE OPTIC-LAN FTTH 12F BLI G-657-A2 NR</t>
  </si>
  <si>
    <t>CABLE OPTICO OPTIC-LAN FTTH 12F BLI G-657-A2 NR</t>
  </si>
  <si>
    <t>ET03409</t>
  </si>
  <si>
    <t>a0A6100000blo0O</t>
  </si>
  <si>
    <t>CABO OPTICO OPTIC-LAN FTTH 06F BLI G-657-A1 COG</t>
  </si>
  <si>
    <t>OPTICAL CABLE OPTIC-LAN FTTH 06F BLI G-657-A1 COG</t>
  </si>
  <si>
    <t>CABLE OPTICO OPTIC-LAN FTTH 06F BLI G-657-A1 COG</t>
  </si>
  <si>
    <t>CABO OPTICO OPTIC-LAN 12F MM (50) TS (CFOI-MM-UT 12F TS OM5 (50) LSZH LIME GREEN)</t>
  </si>
  <si>
    <t>OPTICAL CABLE OPTIC-LAN 12F MM (50) TS (CFOI-MM-UT 12F TS OM5 (50) LSZH LIME GREEN)</t>
  </si>
  <si>
    <t>CABLE OPTICO OPTIC-LAN 12F MM (50) TS (CFOI-MM-UT 12F TS OM5 (50) LSZH LIME GREEN)</t>
  </si>
  <si>
    <t>CABO OPTICO FIBER-LAN INDOOR/OUTDOOR 02F BLI G-657-A1 RISER</t>
  </si>
  <si>
    <t>OPTICAL CABLE FIBER-LAN INDOOR/OUTDOOR 02F BLI G-657-A1 RISER</t>
  </si>
  <si>
    <t>CABLE OPTICO FIBER-LAN INDOOR/OUTDOOR 02F BLI G-657-A1 RISER</t>
  </si>
  <si>
    <t>CABO OPTICO FIBER-LAN INDOOR/OUTDOOR 04F BLI G-657-A1 RISER</t>
  </si>
  <si>
    <t>OPTICAL CABLE FIBER-LAN INDOOR/OUTDOOR 04F BLI G-657-A1 RISER</t>
  </si>
  <si>
    <t>CABLE OPTICO FIBER-LAN INDOOR/OUTDOOR 04F BLI G-657-A1 RISER</t>
  </si>
  <si>
    <t>CABO OPTICO CFOI-BLI-A/B-EO 24F LSZH AZ (FIBER-LAN INDOOR)</t>
  </si>
  <si>
    <t>OPTICAL CABLE CFOI-BLI-A/B-EO 24F LSZH AZ (FIBER-LAN INDOOR)</t>
  </si>
  <si>
    <t>CABLE OPTICO CFOI-BLI-A/B-EO 24F LSZH AZ (FIBER-LAN INDOOR)</t>
  </si>
  <si>
    <t>CABO OPTICO CFOI-BLI-A/B-EO 12F LSZH AZ (FIBER-LAN INDOOR)</t>
  </si>
  <si>
    <t>OPTICAL CABLE CFOI-BLI-A/B-EO 12F LSZH AZ (FIBER-LAN INDOOR)</t>
  </si>
  <si>
    <t>CABLE OPTICO CFOI-BLI-A/B-EO 12F LSZH AZ (FIBER-LAN INDOOR)</t>
  </si>
  <si>
    <t>CABO OPTICO FIBER-LAN INDOOR 16F BLI G-657-A1 LSZH AM</t>
  </si>
  <si>
    <t>OPTICAL CABLE FIBER-LAN INDOOR 16F BLI G-657-A1 LSZH AM</t>
  </si>
  <si>
    <t>CABLE OPTICO FIBER-LAN INDOOR 16F BLI G-657-A1 LSZH AM</t>
  </si>
  <si>
    <t>CABO OPTICO CFOT-BLI-A/B-EO 12F RISER (FIBER-LAN INDOOR/OUTDOOR)</t>
  </si>
  <si>
    <t>OPTICAL CABLE CFOT-BLI-A/B-EO 12F RISER (FIBER-LAN INDOOR/OUTDOOR)</t>
  </si>
  <si>
    <t>CABLE OPTICO CFOT-BLI-A/B-EO 12F RISER (FIBER-LAN INDOOR/OUTDOOR)</t>
  </si>
  <si>
    <t>CABO OPTICO CFOI-BLI-A/B-EO 12F COG AZ (FIBER-LAN INDOOR)</t>
  </si>
  <si>
    <t>OPTICAL CABLE CFOI-BLI-A/B-EO 12F COG AZ (FIBER-LAN INDOOR)</t>
  </si>
  <si>
    <t>CABLE OPTICO CFOI-BLI-A/B-EO 12F COG AZ (FIBER-LAN INDOOR)</t>
  </si>
  <si>
    <t>CABO OPTICO FIBER-LAN INDOOR 08F BLI G-657-A1 LSZH AM</t>
  </si>
  <si>
    <t>OPTICAL CABLE FIBER-LAN INDOOR 08F BLI G-657-A1 LSZH AM</t>
  </si>
  <si>
    <t>CABLE OPTICO FIBER-LAN INDOOR 08F BLI G-657-A1 LSZH AM</t>
  </si>
  <si>
    <t>CABO OPTICO CFOT-BLI-A/B-EO 06F RISER (FIBER-LAN INDOOR/OUTDOOR)</t>
  </si>
  <si>
    <t>OPTICAL CABLE CFOT-BLI-A/B-EO 06F RISER (FIBER-LAN INDOOR/OUTDOOR)</t>
  </si>
  <si>
    <t>CABLE OPTICO CFOT-BLI-A/B-EO 06F RISER (FIBER-LAN INDOOR/OUTDOOR)</t>
  </si>
  <si>
    <t>CABO OPTICO CFOT-BLI-A/B-EO 04F RISER (FIBER-LAN INDOOR/OUTDOOR)</t>
  </si>
  <si>
    <t>OPTICAL CABLE CFOT-BLI-A/B-EO 04F RISER (FIBER-LAN INDOOR/OUTDOOR)</t>
  </si>
  <si>
    <t>CABLE OPTICO CFOT-BLI-A/B-EO 04F RISER (FIBER-LAN INDOOR/OUTDOOR)</t>
  </si>
  <si>
    <t>CABO OPTICO CFOT-BLI-A/B-EO 02F RISER (FIBER-LAN INDOOR/OUTDOOR)</t>
  </si>
  <si>
    <t>OPTICAL CABLE CFOT-BLI-A/B-EO 02F RISER (FIBER-LAN INDOOR/OUTDOOR)</t>
  </si>
  <si>
    <t>CABLE OPTICO CFOT-BLI-A/B-EO 02F RISER (FIBER-LAN INDOOR/OUTDOOR)</t>
  </si>
  <si>
    <t>CABO OPTICO CFOI-BLI-A/B-EO 48F LSZH AM (FIBER-LAN INDOOR)</t>
  </si>
  <si>
    <t>OPTICAL CABLE CFOI-BLI-A/B-EO 48F LSZH AM (FIBER-LAN INDOOR)</t>
  </si>
  <si>
    <t>CABLE OPTICO CFOI-BLI-A/B-EO 48F LSZH AM (FIBER-LAN INDOOR)</t>
  </si>
  <si>
    <t>CABO OPTICO CFOI-BLI-A/B-EO 24F COG PR (FIBER-LAN INDOOR)</t>
  </si>
  <si>
    <t>OPTICAL CABLE CFOI-BLI-A/B-EO 24F COG PR (FIBER-LAN INDOOR)</t>
  </si>
  <si>
    <t>CABLE OPTICO CFOI-BLI-A/B-EO 24F COG PR (FIBER-LAN INDOOR)</t>
  </si>
  <si>
    <t>CABO OPTICO CFOI-BLI-A/B-EO 08F LSZH AZ (FIBER-LAN INDOOR)</t>
  </si>
  <si>
    <t>OPTICAL CABLE CFOI-BLI-A/B-EO 08F LSZH AZ (FIBER-LAN INDOOR)</t>
  </si>
  <si>
    <t>CABLE OPTICO CFOI-BLI-A/B-EO 08F LSZH AZ (FIBER-LAN INDOOR)</t>
  </si>
  <si>
    <t>CABO OPTICO FIBER-LAN INDOOR 12F BLI G-657-A1 LSZH AM</t>
  </si>
  <si>
    <t>OPTICAL CABLE FIBER-LAN INDOOR 12F BLI G-657-A1 LSZH AM</t>
  </si>
  <si>
    <t>CABLE OPTICO FIBER-LAN INDOOR 12F BLI G-657-A1 LSZH AM</t>
  </si>
  <si>
    <t>CABO OPTICO FIBER-LAN INDOOR 06F BLI G-657-A1 LSZH AM</t>
  </si>
  <si>
    <t>OPTICAL CABLE FIBER-LAN INDOOR 06F BLI G-657-A1 LSZH AM</t>
  </si>
  <si>
    <t>CABLE OPTICO FIBER-LAN INDOOR 06F BLI G-657-A1 LSZH AM</t>
  </si>
  <si>
    <t>CABO OPTICO CFOI-BLI-A/B-EO 12F COG PR (FIBER-LAN INDOOR)</t>
  </si>
  <si>
    <t>OPTICAL CABLE CFOI-BLI-A/B-EO 12F COG PR (FIBER-LAN INDOOR)</t>
  </si>
  <si>
    <t>CABLE OPTICO CFOI-BLI-A/B-EO 12F COG PR (FIBER-LAN INDOOR)</t>
  </si>
  <si>
    <t>CABO OPTICO FIBER-LAN INDOOR 72F BLI-A/B LSZH AM</t>
  </si>
  <si>
    <t>OPTICAL CABLE FIBER-LAN INDOOR 72F BLI-A/B LSZH AM</t>
  </si>
  <si>
    <t>CABLE OPTICO FIBER-LAN INDOOR 72F BLI-A/B LSZH AM</t>
  </si>
  <si>
    <t>CABO OPTICO CFOI-BLI-A/B-EO 04F LSZH AZ (FIBER-LAN INDOOR)</t>
  </si>
  <si>
    <t>OPTICAL CABLE CFOI-BLI-A/B-EO 04F LSZH AZ (FIBER-LAN INDOOR)</t>
  </si>
  <si>
    <t>CABLE OPTICO CFOI-BLI-A/B-EO 04F LSZH AZ (FIBER-LAN INDOOR)</t>
  </si>
  <si>
    <t>CABO OPTICO CFOI-BLI-A/B-EO 72F LSZH AZ (FIBER-LAN INDOOR)</t>
  </si>
  <si>
    <t>OPTICAL CABLE CFOI-BLI-A/B-EO 72F LSZH AZ (FIBER-LAN INDOOR)</t>
  </si>
  <si>
    <t>CABLE OPTICO CFOI-BLI-A/B-EO 72F LSZH AZ (FIBER-LAN INDOOR)</t>
  </si>
  <si>
    <t>CABO OPTICO CFOI-BLI-A/B-EO 48F LSZH AZ (FIBER-LAN INDOOR)</t>
  </si>
  <si>
    <t>OPTICAL CABLE CFOI-BLI-A/B-EO 48F LSZH AZ (FIBER-LAN INDOOR)</t>
  </si>
  <si>
    <t>CABLE OPTICO CFOI-BLI-A/B-EO 48F LSZH AZ (FIBER-LAN INDOOR)</t>
  </si>
  <si>
    <t>CABO OPTICO CFOI-BLI-A/B-EO 24F LSZH AZ FTTA (FIBER-LAN INDOOR)</t>
  </si>
  <si>
    <t>OPTICAL CABLE CFOI-BLI-A/B-EO 24F LSZH AZ FTTA (FIBER-LAN INDOOR)</t>
  </si>
  <si>
    <t>CABLE OPTICO CFOI-BLI-A/B-EO 24F LSZH AZ FTTA (FIBER-LAN INDOOR)</t>
  </si>
  <si>
    <t>ET02704</t>
  </si>
  <si>
    <t>a0A6100000blns7</t>
  </si>
  <si>
    <t>CABO OPTICO CFOT-BLI-A/B-EO 12F LSZH (FIBER-LAN INDOOR/OUTDOOR)</t>
  </si>
  <si>
    <t>OPTICAL CABLE CFOT-BLI-A/B-EO 12F LSZH (FIBER-LAN INDOOR/OUTDOOR)</t>
  </si>
  <si>
    <t>CABLE OPTICO CFOT-BLI-A/B-EO 12F LSZH (FIBER-LAN INDOOR/OUTDOOR)</t>
  </si>
  <si>
    <t>ET02699</t>
  </si>
  <si>
    <t>a0A6100000blns4</t>
  </si>
  <si>
    <t>CABO OPTICO FIBER-LAN VERTICAL INDOOR 24F BLI G-657-A1 LSZH AM</t>
  </si>
  <si>
    <t>OPTICAL CABLE FIBER-LAN VERTICAL INDOOR 24F BLI G-657-A1 LSZH AM</t>
  </si>
  <si>
    <t>CABLE OPTICO FIBER-LAN VERTICAL INDOOR 24F BLI G-657-A1 LSZH AM</t>
  </si>
  <si>
    <t>CABO OPTICO CFOI-BLI-A/B-EO 36F LSZH AZ (FIBER-LAN INDOOR)</t>
  </si>
  <si>
    <t>OPTICAL CABLE CFOI-BLI-A/B-EO 36F LSZH AZ (FIBER-LAN INDOOR)</t>
  </si>
  <si>
    <t>CABLE OPTICO CFOI-BLI-A/B-EO 36F LSZH AZ (FIBER-LAN INDOOR)</t>
  </si>
  <si>
    <t>CABO OPTICO CFOI-BLI-A/B-EO 02F LSZH AZ (FIBER-LAN INDOOR)</t>
  </si>
  <si>
    <t>OPTICAL CABLE CFOI-BLI-A/B-EO 02F LSZH AZ (FIBER-LAN INDOOR)</t>
  </si>
  <si>
    <t>CABLE OPTICO CFOI-BLI-A/B-EO 02F LSZH AZ (FIBER-LAN INDOOR)</t>
  </si>
  <si>
    <t>ET02809</t>
  </si>
  <si>
    <t>a0A6100000blntW</t>
  </si>
  <si>
    <t>CABO OPTICO CFOI-BLI-A/B-EO 06F LSZH AZ (FIBER-LAN INDOOR)</t>
  </si>
  <si>
    <t>OPTICAL CABLE CFOI-BLI-A/B-EO 06F LSZH AZ (FIBER-LAN INDOOR)</t>
  </si>
  <si>
    <t>CABLE OPTICO CFOI-BLI-A/B-EO 06F LSZH AZ (FIBER-LAN INDOOR)</t>
  </si>
  <si>
    <t>CABO OPTICO FIBER-LAN INDOOR 24F BLI G-657-A1 LSZH AM (FTTA)</t>
  </si>
  <si>
    <t>OPTICAL CABLE FIBER-LAN INDOOR 24F BLI G-657-A1 LSZH AM (FTTA)</t>
  </si>
  <si>
    <t>CABLE OPTICO FIBER-LAN INDOOR 24F BLI G-657-A1 LSZH AM (FTTA)</t>
  </si>
  <si>
    <t>ET02895</t>
  </si>
  <si>
    <t>a0A6100000blnuU</t>
  </si>
  <si>
    <t>CABO OPTICO FIBER-LAN INDOOR 02F BLI G-657-A2 LSZH AM</t>
  </si>
  <si>
    <t>OPTICAL CABLE FIBER-LAN INDOOR 02F BLI G-657-A2 LSZH AM</t>
  </si>
  <si>
    <t>CABLE OPTICO FIBER-LAN INDOOR 02F BLI G-657-A2 LSZH AM</t>
  </si>
  <si>
    <t>CABO OPTICO FIBER-LAN INDOOR 04F BLI G-657-A2 LSZH AM</t>
  </si>
  <si>
    <t>OPTICAL CABLE FIBER-LAN INDOOR 04F BLI G-657-A2 LSZH AM</t>
  </si>
  <si>
    <t>CABLE OPTICO FIBER-LAN INDOOR 04F BLI G-657-A2 LSZH AM</t>
  </si>
  <si>
    <t>CABO OPTICO FIBER-LAN INDOOR 12F BLI G-657-A1 COG AM</t>
  </si>
  <si>
    <t>OPTICAL CABLE FIBER-LAN INDOOR 12F BLI G-657-A1 COG AM</t>
  </si>
  <si>
    <t>CABLE OPTICO FIBER-LAN INDOOR 12F BLI G-657-A1 COG AM</t>
  </si>
  <si>
    <t>CABO OPTICO FIBER-LAN INDOOR 24F BLI G-657-A1 COG AM</t>
  </si>
  <si>
    <t>OPTICAL CABLE FIBER-LAN INDOOR 24F BLI G-657-A1 COG AM</t>
  </si>
  <si>
    <t>CABLE OPTICO FIBER-LAN INDOOR 24F BLI G-657-A1 COG AM</t>
  </si>
  <si>
    <t>CABO OPTICO FIBER-LAN INDOOR 02F BLI G-657-A1 LSZH AM</t>
  </si>
  <si>
    <t>OPTICAL CABLE FIBER-LAN INDOOR 02F BLI G-657-A1 LSZH AM</t>
  </si>
  <si>
    <t>CABLE OPTICO FIBER-LAN INDOOR 02F BLI G-657-A1 LSZH AM</t>
  </si>
  <si>
    <t>CABO OPTICO CFOT-SM-EO 02F COG</t>
  </si>
  <si>
    <t>OPTICAL CABLE CFOT-SM-EO 02F COG</t>
  </si>
  <si>
    <t>CABLE OPTICO CFOT-SM-EO 02F COG</t>
  </si>
  <si>
    <t>ET02754</t>
  </si>
  <si>
    <t>a0A6100000blnsm</t>
  </si>
  <si>
    <t>CABO OPTICO CFOT-SM-EO 04F COG</t>
  </si>
  <si>
    <t>OPTICAL CABLE CFOT-SM-EO 04F COG</t>
  </si>
  <si>
    <t>CABLE OPTICO CFOT-SM-EO 04F COG</t>
  </si>
  <si>
    <t>CABO OPTICO CFOT-SM-EO 08F COG</t>
  </si>
  <si>
    <t>OPTICAL CABLE CFOT-SM-EO 08F COG</t>
  </si>
  <si>
    <t>CABLE OPTICO CFOT-SM-EO 08F COG</t>
  </si>
  <si>
    <t>CABO OPTICO CFOT-SM-EO 06F COG</t>
  </si>
  <si>
    <t>OPTICAL CABLE CFOT-SM-EO 06F COG</t>
  </si>
  <si>
    <t>CABLE OPTICO CFOT-SM-EO 06F COG</t>
  </si>
  <si>
    <t>CABO OPTICO CFOT-SM-EOR 02F COG</t>
  </si>
  <si>
    <t>OPTICAL CABLE CFOT-SM-EOR 02F COG</t>
  </si>
  <si>
    <t>CABLE OPTICO CFOT-SM-EOR 02F COG</t>
  </si>
  <si>
    <t>ET02779</t>
  </si>
  <si>
    <t>a0A6100000blnt6</t>
  </si>
  <si>
    <t>CABO OPTICO CFOT-SM-EOR 04F COG</t>
  </si>
  <si>
    <t>OPTICAL CABLE CFOT-SM-EOR 04F COG</t>
  </si>
  <si>
    <t>CABLE OPTICO CFOT-SM-EOR 04F COG</t>
  </si>
  <si>
    <t>CABO OPTICO CFOT-MM(50)-EO 04F COG</t>
  </si>
  <si>
    <t>OPTICAL CABLE CFOT-MM(50)-EO 04F COG</t>
  </si>
  <si>
    <t>CABLE OPTICO CFOT-MM(50)-EO 04F COG</t>
  </si>
  <si>
    <t>CABO OPTICO CFOT-MM(62.5)-EO 04F COG</t>
  </si>
  <si>
    <t>OPTICAL CABLE CFOT-MM(62.5)-EO 04F COG</t>
  </si>
  <si>
    <t>CABLE OPTICO CFOT-MM(62.5)-EO 04F COG</t>
  </si>
  <si>
    <t>CABO OPTICO CFOT-SM-UT 04F COG</t>
  </si>
  <si>
    <t>OPTICAL CABLE CFOT-SM-UT 04F COG</t>
  </si>
  <si>
    <t>CABLE OPTICO CFOT-SM-UT 04F COG</t>
  </si>
  <si>
    <t>ET02764</t>
  </si>
  <si>
    <t>a0A6100000blnsu</t>
  </si>
  <si>
    <t>CABO OPTICO CFOT-SM-UT-06F COG</t>
  </si>
  <si>
    <t>OPTICAL CABLE CFOT-SM-UT-06F COG</t>
  </si>
  <si>
    <t>CABLE OPTICO CFOT-SM-UT-06F COG</t>
  </si>
  <si>
    <t>CABO OPTICO CFOT-SM-UT 12 COG</t>
  </si>
  <si>
    <t>OPTICAL CABLE CFOT-SM-UT 12 COG</t>
  </si>
  <si>
    <t>CABLE OPTICO CFOT-SM-UT 12 COG</t>
  </si>
  <si>
    <t>CABO OPTICO CFOT-SM-UT-06F LSZH</t>
  </si>
  <si>
    <t>OPTICAL CABLE CFOT-SM-UT-06F LSZH</t>
  </si>
  <si>
    <t>CABLE OPTICO CFOT-SM-UT-06F LSZH</t>
  </si>
  <si>
    <t>CABO OPTICO CFOT-SM-UTR 06F COG</t>
  </si>
  <si>
    <t>OPTICAL CABLE CFOT-SM-UTR 06F COG</t>
  </si>
  <si>
    <t>CABLE OPTICO CFOT-SM-UTR 06F COG</t>
  </si>
  <si>
    <t>ET2757</t>
  </si>
  <si>
    <t>CABO OPTICO CFOT-SM-UTR 04F COG</t>
  </si>
  <si>
    <t>OPTICAL CABLE CFOT-SM-UTR 04F COG</t>
  </si>
  <si>
    <t>CABLE OPTICO CFOT-SM-UTR 04F COG</t>
  </si>
  <si>
    <t>ET02757</t>
  </si>
  <si>
    <t>a0A6100000blnsp</t>
  </si>
  <si>
    <t>CABO OPTICO CFOT-MM(50)-UTR 06F COG</t>
  </si>
  <si>
    <t>OPTICAL CABLE CFOT-MM(50)-UTR 06F COG</t>
  </si>
  <si>
    <t>CABLE OPTICO CFOT-MM(50)-UTR 06F COG</t>
  </si>
  <si>
    <t>CABO OPTICO CFOT-MM(62.5)-UT 06F COG</t>
  </si>
  <si>
    <t>OPTICAL CABLE CFOT-MM(62.5)-UT 06F COG</t>
  </si>
  <si>
    <t>CABLE OPTICO CFOT-MM(62.5)-UT 06F COG</t>
  </si>
  <si>
    <t>ET02772</t>
  </si>
  <si>
    <t>a0A6100000blnt0</t>
  </si>
  <si>
    <t>CABO OPTICO CFOI-SM-MF 04F LSZH AZ</t>
  </si>
  <si>
    <t>OPTICAL CABLE CFOI-SM-MF 04F LSZH AZ</t>
  </si>
  <si>
    <t>CABLE OPTICO CFOI-SM-MF 04F LSZH AZ</t>
  </si>
  <si>
    <t>ET02765</t>
  </si>
  <si>
    <t>a0A6100000blnsv</t>
  </si>
  <si>
    <t>CABO OPTICO CFOT-MM(62.5) EOR 08F COG</t>
  </si>
  <si>
    <t>OPTICAL CABLE CFOT-MM(62.5) EOR 08F COG</t>
  </si>
  <si>
    <t>CABLE OPTICO CFOT-MM(62.5) EOR 08F COG</t>
  </si>
  <si>
    <t>CABO OPTICO CFOT-MM(62.5)-EOR 12F COG</t>
  </si>
  <si>
    <t>OPTICAL CABLE CFOT-MM(62.5)-EOR 12F COG</t>
  </si>
  <si>
    <t>CABLE OPTICO CFOT-MM(62.5)-EOR 12F COG</t>
  </si>
  <si>
    <t>CABO OPTICO CFOI-SM-EO 12F COG - AZ</t>
  </si>
  <si>
    <t>OPTICAL CABLE CFOI-SM-EO 12F COG - AZ</t>
  </si>
  <si>
    <t>CABLE OPTICO CFOI-SM-EO 12F COG - AZ</t>
  </si>
  <si>
    <t>ET02780</t>
  </si>
  <si>
    <t>a0A6100000blnt7</t>
  </si>
  <si>
    <t>CABO OPTICO CFOA-SM-FRP-AS80 NR 04F (CFOA-SM-AS80-RA)</t>
  </si>
  <si>
    <t>OPTICAL CABLE CFOA-SM-FRP-AS80 NR 04F (CFOA-SM-AS80-RA)</t>
  </si>
  <si>
    <t>CABLE OPTICO CFOA-SM-FRP-AS80 NR 04F (CFOA-SM-AS80-RA)</t>
  </si>
  <si>
    <t>ET02762</t>
  </si>
  <si>
    <t>a0A6100000blnss</t>
  </si>
  <si>
    <t>CABO OPTICO CFOA-SM-FRP-AS80 NR 12F (CFOA-SM-AS80-RA)</t>
  </si>
  <si>
    <t>OPTICAL CABLE CFOA-SM-FRP-AS80 NR 12F (CFOA-SM-AS80-RA)</t>
  </si>
  <si>
    <t>CABLE OPTICO CFOA-SM-FRP-AS80 NR 12F (CFOA-SM-AS80-RA)</t>
  </si>
  <si>
    <t>CABO OPTICO CFOA-SM-FRP-AS80 NR 06F (CFOA-SM-AS80-RA)</t>
  </si>
  <si>
    <t>OPTICAL CABLE CFOA-SM-FRP-AS80 NR 06F (CFOA-SM-AS80-RA)</t>
  </si>
  <si>
    <t>CABLE OPTICO CFOA-SM-FRP-AS80 NR 06F (CFOA-SM-AS80-RA)</t>
  </si>
  <si>
    <t>CABO OPTICO CFOA-SM-FRP-AS80 NR 08F (CFOA-SM-AS80-RA)</t>
  </si>
  <si>
    <t>OPTICAL CABLE CFOA-SM-FRP-AS80 NR 08F (CFOA-SM-AS80-RA)</t>
  </si>
  <si>
    <t>CABLE OPTICO CFOA-SM-FRP-AS80 NR 08F (CFOA-SM-AS80-RA)</t>
  </si>
  <si>
    <t>CABO OPTICO CFOA-SM-FRP-AS120 NR 12F (CFOA-SM-AS120-RA)</t>
  </si>
  <si>
    <t>OPTICAL CABLE CFOA-SM-FRP-AS120 NR 12F (CFOA-SM-AS120-RA)</t>
  </si>
  <si>
    <t>CABLE OPTICO CFOA-SM-FRP-AS120 NR 12F (CFOA-SM-AS120-RA)</t>
  </si>
  <si>
    <t>CABO OPTICO CFOA-SM-AS F8 04 COG</t>
  </si>
  <si>
    <t>OPTICAL CABLE CFOA-SM-AS F8 04 COG</t>
  </si>
  <si>
    <t>CABLE OPTICO CFOA-SM-AS F8 04 COG</t>
  </si>
  <si>
    <t>ET02756</t>
  </si>
  <si>
    <t>a0A6100000blnso</t>
  </si>
  <si>
    <t>CABO OPTICO CFOA-SM-AS F8 06 COG</t>
  </si>
  <si>
    <t>OPTICAL CABLE CFOA-SM-AS F8 06 COG</t>
  </si>
  <si>
    <t>CABLE OPTICO CFOA-SM-AS F8 06 COG</t>
  </si>
  <si>
    <t>ET2756</t>
  </si>
  <si>
    <t>CABO OPTICO CFOA-SM-AS F8 02 COG</t>
  </si>
  <si>
    <t>OPTICAL CABLE CFOA-SM-AS F8 02 COG</t>
  </si>
  <si>
    <t>CABLE OPTICO CFOA-SM-AS F8 02 COG</t>
  </si>
  <si>
    <t>CORDAO OPTICO COA-SM-MF 20 COG AZ</t>
  </si>
  <si>
    <t>OPTICAL CORD COA-SM-MF 20 COG AZ</t>
  </si>
  <si>
    <t>CORDON OPTICO COA-SM-MF 20 COG AZ</t>
  </si>
  <si>
    <t>ET02768</t>
  </si>
  <si>
    <t>a0A6100000blnsx</t>
  </si>
  <si>
    <t>CORDAO OPTICO COA-SM-MF 29 COG AZ</t>
  </si>
  <si>
    <t>OPTICAL CORD COA-SM-MF 29 COG AZ</t>
  </si>
  <si>
    <t>CORDON OPTICO COA-SM-MF 29 COG AZ</t>
  </si>
  <si>
    <t>CORDAO OPTICO COA-SM-DP 20 COG AZ</t>
  </si>
  <si>
    <t>OPTICAL CORD COA-SM-DP 20 COG AZ</t>
  </si>
  <si>
    <t>CORDON OPTICO COA-SM-DP 20 COG AZ</t>
  </si>
  <si>
    <t>CORDAO OPTICO COA-SM-DP 29 COG AZ</t>
  </si>
  <si>
    <t>OPTICAL CORD COA-SM-DP 29 COG AZ</t>
  </si>
  <si>
    <t>CORDON OPTICO COA-SM-DP 29 COG AZ</t>
  </si>
  <si>
    <t>CORDAO OPTICO COA-MM(50)-DP 29 COG AM</t>
  </si>
  <si>
    <t>OPTICAL CORD COA-MM(50)-DP 29 COG AM</t>
  </si>
  <si>
    <t>CORDON OPTICO COA-MM(50)-DP 29 COG AM</t>
  </si>
  <si>
    <t>CORDAO OPTICO COA-MM(50)-DP 20 COG AM</t>
  </si>
  <si>
    <t>OPTICAL CORD COA-MM(50)-DP 20 COG AM</t>
  </si>
  <si>
    <t>CORDON OPTICO COA-MM(50)-DP 20 COG AM</t>
  </si>
  <si>
    <t>CORDAO OPTICO COA-MM(50)-DP 20 COG AQ - OM3</t>
  </si>
  <si>
    <t>OPTICAL CORD COA-MM-DP 20 COG AQ 50/125 OM3</t>
  </si>
  <si>
    <t>CORDON OPTICO COA-MM-DP 20 COG AQ 50/125 OM3</t>
  </si>
  <si>
    <t>CORDAO OPTICO COA-MM(50)-DP 20 COG AQ - OM4</t>
  </si>
  <si>
    <t>OPTICAL CORD COA-MM-DP 20 COG 50/125 AQ - OM4</t>
  </si>
  <si>
    <t>CORDON OPTICO COA-MM-DP 20 COG 50/125 AQ - OM4</t>
  </si>
  <si>
    <t>CORDAO OPTICO COA-MM(62.5)-DP 20 COG LA</t>
  </si>
  <si>
    <t>OPTICAL CORD COA-MM(62.5)-DP 20 COG LA</t>
  </si>
  <si>
    <t>CORDON OPTICO COA-MM(62.5)-DP 20 COG LA</t>
  </si>
  <si>
    <t>CORDAO OPTICO COA-MM(62.5)-DP 29 COG LA</t>
  </si>
  <si>
    <t>OPTICAL CORD COA-MM(62.5)-DP 29 COG LA</t>
  </si>
  <si>
    <t>CORDON OPTICO COA-MM(62.5)-DP 29 COG LA</t>
  </si>
  <si>
    <t>ELEMENTO OPTICO SM PVC AZ</t>
  </si>
  <si>
    <t>OPTICAL ELEMENT SM PVC AZ</t>
  </si>
  <si>
    <t>ET03015</t>
  </si>
  <si>
    <t>a0A6100000blnvx</t>
  </si>
  <si>
    <t>FIBRA ISOLADA SM PVC BR PARA EXTENSAO CONECTORIZADA</t>
  </si>
  <si>
    <t>ISOLATED FIBER SM PVC BR PARA EXTENSAO CONECTORIZADA</t>
  </si>
  <si>
    <t>FIBRA AISLADA SM PVC PARA EXTENSIÓN CONECTORIZADA</t>
  </si>
  <si>
    <t>CABO OPTICO CFOT-SM-UTR 06F COG (OPTIC-LAN-AR (PFV))</t>
  </si>
  <si>
    <t>OPTICAL CABLE CFOT-SM-UTR 06F COG (OPTIC-LAN-AR (PFV))</t>
  </si>
  <si>
    <t>CABLE OPTICO CFOT-SM-UTR 06F COG (OPTIC-LAN-AR (PFV))</t>
  </si>
  <si>
    <t>CABO OPTICO FIS-OPTIC DG-SM 08F</t>
  </si>
  <si>
    <t>OPTICAL CABLE FIS-OPTIC DG-SM 08F</t>
  </si>
  <si>
    <t>CABLE OPTICO FIS-OPTIC DG-SM 08F</t>
  </si>
  <si>
    <t>CABO OPTICO FIS-OPTIC DG-SM 12F- VD</t>
  </si>
  <si>
    <t>OPTICAL CABLE FIS-OPTIC DG-SM 12F- VD</t>
  </si>
  <si>
    <t>CABLE OPTICO FIS-OPTIC DG-SM 12F- VD</t>
  </si>
  <si>
    <t>CABO OPTICO CFOA-SM-MT 06F SM (OPTIC-LAN COG)</t>
  </si>
  <si>
    <t>OPTICAL CABLE CFOA-SM-MT 06F SM (OPTIC-LAN COG)</t>
  </si>
  <si>
    <t>CABLE OPTICO CFOA-SM-MT 06F SM (OPTIC-LAN COG)</t>
  </si>
  <si>
    <t>ET02041</t>
  </si>
  <si>
    <t>a0A6100000blnkR</t>
  </si>
  <si>
    <t>CABO OPTICO CFOT-SM-UT 10F COG (OPTIC-LAN)</t>
  </si>
  <si>
    <t>OPTICAL CABLE CFOT-SM-UT 10F COG (OPTIC-LAN)</t>
  </si>
  <si>
    <t>CABLE OPTICO CFOT-SM-UT 10F COG (OPTIC-LAN)</t>
  </si>
  <si>
    <t>CABO OPTICO CFOT-SM-UT 12F COG CZ (OPTIC-LAN)</t>
  </si>
  <si>
    <t>OPTICAL CABLE CFOT-SM-UT 12F COG CZ (OPTIC-LAN)</t>
  </si>
  <si>
    <t>CABLE OPTICO CFOT-SM-UT 12F COG CZ (OPTIC-LAN)</t>
  </si>
  <si>
    <t>CABO OPTICO CFOT-SM-UT 12F G-652D LSZH (OPTIC-LAN)</t>
  </si>
  <si>
    <t>OPTICAL CABLE CFOT-SM-UT 12F G-652D LSZH (OPTIC-LAN)</t>
  </si>
  <si>
    <t>CABLE OPTICO CFOT-SM-UT 12F G-652D LSZH (OPTIC-LAN)</t>
  </si>
  <si>
    <t>CABO OPTICO CFOT-SM-UT 06F G-652D LSZH (OPTIC-LAN)</t>
  </si>
  <si>
    <t>OPTICAL CABLE CFOT-SM-UT 06F G-652D LSZH (OPTIC-LAN)</t>
  </si>
  <si>
    <t>CABLE OPTICO CFOT-SM-UT 06F G-652D LSZH (OPTIC-LAN)</t>
  </si>
  <si>
    <t>CABO OPTICO CFOT-SM-UT 12F LSZH (OPTIC-LAN)</t>
  </si>
  <si>
    <t>OPTICAL CABLE CFOT-SM-UT 12F LSZH (OPTIC-LAN)</t>
  </si>
  <si>
    <t>CABLE OPTICO CFOT-SM-UT 12F LSZH (OPTIC-LAN)</t>
  </si>
  <si>
    <t>CABO OPTICO CFOT-SM-UT 01F COG (OPTIC-LAN)</t>
  </si>
  <si>
    <t>OPTICAL CABLE CFOT-SM-UT 01F COG (OPTIC-LAN)</t>
  </si>
  <si>
    <t>CABLE OPTICO CFOT-SM-UT 01F COG (OPTIC-LAN)</t>
  </si>
  <si>
    <t>CABO OPTICO OPTIC-LAN-AR 08F SM RC</t>
  </si>
  <si>
    <t>OPTICAL CABLE OPTIC-LAN-AR 08F SM RC</t>
  </si>
  <si>
    <t>CABLE OPTICO OPTIC-LAN-AR 08F SM RC</t>
  </si>
  <si>
    <t>CABO OPTICO CFOI-SM-EO 12F COG VD (FIBER-LAN INDOOR)</t>
  </si>
  <si>
    <t>OPTICAL CABLE CFOI-SM-EO 12F COG VD (FIBER-LAN INDOOR)</t>
  </si>
  <si>
    <t>CABLE OPTICO CFOI-SM-EO 12F COG VD (FIBER-LAN INDOOR)</t>
  </si>
  <si>
    <t>CABO OPTICO FIBER-LAN INDOOR/OUTDOOR 12F SM COG AZ</t>
  </si>
  <si>
    <t>OPTICAL CABLE FIBER-LAN INDOOR/OUTDOOR 12F SM COG AZ</t>
  </si>
  <si>
    <t>CABLE OPTICO FIBER-LAN INDOOR/OUTDOOR 12F SM COG AZ</t>
  </si>
  <si>
    <t>CABO OPTICO CFOI-SM-EO 72F COG AM (FIBER-LAN INDOOR)</t>
  </si>
  <si>
    <t>OPTICAL CABLE CFOI-SM-EO 72F COG AM (FIBER-LAN INDOOR)</t>
  </si>
  <si>
    <t>CABLE OPTICO CFOI-SM-EO 72F COG AM (FIBER-LAN INDOOR)</t>
  </si>
  <si>
    <t>CABO OPTICO CFOI-SM-EO 12F COG AM (FIBER-LAN INDOOR)</t>
  </si>
  <si>
    <t>OPTICAL CABLE CFOI-SM-EO 12F COG AM (FIBER-LAN INDOOR)</t>
  </si>
  <si>
    <t>CABLE OPTICO CFOI-SM-EO 12F COG AM (FIBER-LAN INDOOR)</t>
  </si>
  <si>
    <t>CABO OPTICO CFOI-SM-EO 06F COG AM (FIBER-LAN INDOOR)</t>
  </si>
  <si>
    <t>OPTICAL CABLE CFOI-SM-EO 06F COG AM (FIBER-LAN INDOOR)</t>
  </si>
  <si>
    <t>CABLE OPTICO CFOI-SM-EO 06F COG AM (FIBER-LAN INDOOR)</t>
  </si>
  <si>
    <t>CABO OPTICO CFOI-SM-EO 04F COG PR (FIBER-LAN INDOOR)</t>
  </si>
  <si>
    <t>OPTICAL CABLE CFOI-SM-EO 04F COG PR (FIBER-LAN INDOOR)</t>
  </si>
  <si>
    <t>CABLE OPTICO CFOI-SM-EO 04F COG PR (FIBER-LAN INDOOR)</t>
  </si>
  <si>
    <t>CABO OPTICO CFOI-SM-EO 12F COG PR (FIBER-LAN INDOOR)</t>
  </si>
  <si>
    <t>OPTICAL CABLE CFOI-SM-EO 12F COG PR (FIBER-LAN INDOOR)</t>
  </si>
  <si>
    <t>CABLE OPTICO CFOI-SM-EO 12F COG PR (FIBER-LAN INDOOR)</t>
  </si>
  <si>
    <t>OPTICAL CABLE CFOI-SM-EO 06F LSZH AZ (FIBER-LAN INDOOR)</t>
  </si>
  <si>
    <t>CABLE OPTICO CFOI-SM-EO 06F LSZH AZ (FIBER-LAN INDOOR)</t>
  </si>
  <si>
    <t>CABO OPTICO CFOI-SM-EO 72F LSZH AZ (FIBER-LAN INDOOR)</t>
  </si>
  <si>
    <t>OPTICAL CABLE CFOI-SM-EO 72F LSZH AZ (FIBER-LAN INDOOR)</t>
  </si>
  <si>
    <t>CABLE OPTICO CFOI-SM-EO 72F LSZH AZ (FIBER-LAN INDOOR)</t>
  </si>
  <si>
    <t>ET03194</t>
  </si>
  <si>
    <t>a0A6100000blnxh</t>
  </si>
  <si>
    <t>CABO OPTICO CFOI-SM-EO 144F COG AZ (FIBER-LAN INDOOR)</t>
  </si>
  <si>
    <t>OPTICAL CABLE CFOI-SM-EO 144F COG AZ (FIBER-LAN INDOOR)</t>
  </si>
  <si>
    <t>CABLE OPTICO CFOI-SM-EO 144F COG AZ (FIBER-LAN INDOOR)</t>
  </si>
  <si>
    <t>CABO OPTICO CFOT-SM-EOR 12F COG (FIBER-LAN-AR (PFV) INDOOR/OUTDOOR)</t>
  </si>
  <si>
    <t>OPTICAL CABLE CFOT-SM-EOR 12F COG (FIBER-LAN-AR (PFV) INDOOR/OUTDOOR)</t>
  </si>
  <si>
    <t>CABLE OPTICO CFOT-SM-EOR 12F COG (FIBER-LAN-AR (PFV) INDOOR/OUTDOOR)</t>
  </si>
  <si>
    <t>CABO OPTICO CFOI-SM-EO 06F G-652D LSZH AZ (FIBER-LAN INDOOR)</t>
  </si>
  <si>
    <t>OPTICAL CABLE CFOI-SM-EO 06F G-652D LSZH AZ (FIBER-LAN INDOOR)</t>
  </si>
  <si>
    <t>CABLE OPTICO CFOI-SM-EO 06F G-652D LSZH AZ (FIBER-LAN INDOOR)</t>
  </si>
  <si>
    <t>CABO OPTICO CFOT-SM-EOR 06F LSZH (FIBER-LAN-AR (PFV) INDOOR/OUTDOOR)</t>
  </si>
  <si>
    <t>OPTICAL CABLE CFOT-SM-EOR 06F LSZH (FIBER-LAN-AR (PFV) INDOOR/OUTDOOR)</t>
  </si>
  <si>
    <t>CABLE OPTICO CFOT-SM-EOR 06F LSZH (FIBER-LAN-AR (PFV) INDOOR/OUTDOOR)</t>
  </si>
  <si>
    <t>CABO OPTICO CFOT-SM-EOR 12F COG</t>
  </si>
  <si>
    <t>OPTICAL CABLE CFOT-SM-EOR 12F COG</t>
  </si>
  <si>
    <t>CABLE OPTICO CFOT-SM-EOR 12F COG</t>
  </si>
  <si>
    <t>ET02796</t>
  </si>
  <si>
    <t>a0A6100000blntM</t>
  </si>
  <si>
    <t>CABO OPTICO CFOT-SM-EOR 12F LSZH (FIBER-LAN-AR (PFV) INDOOR/OUTDOOR)</t>
  </si>
  <si>
    <t>OPTICAL CABLE CFOT-SM-EOR 12F LSZH (FIBER-LAN-AR (PFV) INDOOR/OUTDOOR)</t>
  </si>
  <si>
    <t>CABLE OPTICO CFOT-SM-EOR 12F LSZH (FIBER-LAN-AR (PFV) INDOOR/OUTDOOR)</t>
  </si>
  <si>
    <t>CABO OPTICO CFOT-SM-EOR 08F COG (FIBER-LAN-AR (PFV) INDOOR/OUTDOOR)</t>
  </si>
  <si>
    <t>OPTICAL CABLE CFOT-SM-EOR 08F COG (FIBER-LAN-AR (PFV) INDOOR/OUTDOOR)</t>
  </si>
  <si>
    <t>CABLE OPTICO CFOT-SM-EOR 08F COG (FIBER-LAN-AR (PFV) INDOOR/OUTDOOR)</t>
  </si>
  <si>
    <t>CABO OPTICO CFOT-SM-EOR 04F COG (FIBER-LAN-AR (PFV) INDOOR/OUTDOOR)</t>
  </si>
  <si>
    <t>OPTICAL CABLE CFOT-SM-EOR 04F COG (FIBER-LAN-AR (PFV) INDOOR/OUTDOOR)</t>
  </si>
  <si>
    <t>CABLE OPTICO CFOT-SM-EOR 04F COG (FIBER-LAN-AR (PFV) INDOOR/OUTDOOR)</t>
  </si>
  <si>
    <t>CABO OPTICO CFOA-MM-DD-G 18F (50)</t>
  </si>
  <si>
    <t>OPTICAL CABLE CFOA-MM-DD-G 18F (50)</t>
  </si>
  <si>
    <t>CABLE OPTICO CFOA-MM-DD-G 18F (50)</t>
  </si>
  <si>
    <t>CABO OPTICO CFOA-MM-DD-G 12F (50) (ABNT)</t>
  </si>
  <si>
    <t>OPTICAL CABLE CFOA-MM-DD-G 12F (50) (ABNT)</t>
  </si>
  <si>
    <t>CABLE OPTICO CFOA-MM-DD-G 12F (50) (ABNT)</t>
  </si>
  <si>
    <t>CABO OPTICO CFOA-MM-DD-G 04F (50)</t>
  </si>
  <si>
    <t>OPTICAL CABLE CFOA-MM-DD-G 04F (50)</t>
  </si>
  <si>
    <t>CABLE OPTICO CFOA-MM-DD-G 04F (50)</t>
  </si>
  <si>
    <t>CABO OPTICO CFOA-MM-DD-G 24F (50) (ABNT)</t>
  </si>
  <si>
    <t>OPTICAL CABLE CFOA-MM-DD-G 24F (50) (ABNT)</t>
  </si>
  <si>
    <t>CABLE OPTICO CFOA-MM-DD-G 24F (50) (ABNT)</t>
  </si>
  <si>
    <t>CABO OPTICO CFOA-MM-DD-G 08F (50) (ABNT)</t>
  </si>
  <si>
    <t>OPTICAL CABLE CFOA-MM-DD-G 08F (50) (ABNT)</t>
  </si>
  <si>
    <t>CABLE OPTICO CFOA-MM-DD-G 08F (50) (ABNT)</t>
  </si>
  <si>
    <t>CABO OPTICO CFOA-MM-DD-G 10F (50) (ABNT)</t>
  </si>
  <si>
    <t>OPTICAL CABLE CFOA-MM-DD-G 10F (50) (ABNT)</t>
  </si>
  <si>
    <t>CABLE OPTICO CFOA-MM-DD-G 10F (50) (ABNT)</t>
  </si>
  <si>
    <t>CABO OPTICO CFOA-MM-DD-G 36F (50) (ABNT)</t>
  </si>
  <si>
    <t>OPTICAL CABLE CFOA-MM-DD-G 36F (50) (ABNT)</t>
  </si>
  <si>
    <t>CABLE OPTICO CFOA-MM-DD-G 36F (50) (ABNT)</t>
  </si>
  <si>
    <t>CABO OPTICO CFOA-MM-DD-G 02F (50)</t>
  </si>
  <si>
    <t>OPTICAL CABLE CFOA-MM-DD-G 02F (50)</t>
  </si>
  <si>
    <t>CABLE OPTICO CFOA-MM-DD-G 02F (50)</t>
  </si>
  <si>
    <t>CABO OPTICO CFOA-MM-DD-G OM4 36F (50) (ABNT)</t>
  </si>
  <si>
    <t>OPTICAL CABLE CFOA-MM-DD-G OM4 36F (50) (ABNT)</t>
  </si>
  <si>
    <t>CABLE OPTICO CFOA-MM-DD-G OM4 36F (50) (ABNT)</t>
  </si>
  <si>
    <t>CABO OPTICO CFOA-MM-DD-G OM4 24F (50) (ABNT)</t>
  </si>
  <si>
    <t>OPTICAL CABLE CFOA-MM-DD-G OM4 24F (50) (ABNT)</t>
  </si>
  <si>
    <t>CABLE OPTICO CFOA-MM-DD-G OM4 24F (50) (ABNT)</t>
  </si>
  <si>
    <t>CABO OPTICO CFOA-MM-DD-G 24F (50) OM3 (ABNT)</t>
  </si>
  <si>
    <t>OPTICAL CABLE CFOA-MM-DD-G OM3 24F (50) (ABNT)</t>
  </si>
  <si>
    <t>CABLE OPTICO CFOA-MM-DD-G OM3 24F (50) (ABNT)</t>
  </si>
  <si>
    <t>CABO OPTICO CFOA-MM-DD-G OM4 12F (50) (ABNT)</t>
  </si>
  <si>
    <t>OPTICAL CABLE CFOA-MM-DD-G OM4 12F (50) (ABNT)</t>
  </si>
  <si>
    <t>CABLE OPTICO CFOA-MM-DD-G OM4 12F (50) (ABNT)</t>
  </si>
  <si>
    <t>CABO OPTICO CFOA-MM-AS80-G 06F(50) NR</t>
  </si>
  <si>
    <t>OPTICAL CABLE CFOA-MM-AS80-G 06F(50) NR</t>
  </si>
  <si>
    <t>CABLE OPTICO CFOA-MM-AS80-G 06F(50) NR</t>
  </si>
  <si>
    <t>CABO OPTICO CFOA-MM-AS80-G 24F(50) NR (ABNT)</t>
  </si>
  <si>
    <t>OPTICAL CABLE CFOA-MM-AS80-G 24F(50) NR (ABNT)</t>
  </si>
  <si>
    <t>CABLE OPTICO CFOA-MM-AS80-G 24F(50) NR (ABNT)</t>
  </si>
  <si>
    <t>CABO OPTICO CFOA-MM-AS80-G 12F(50) NR</t>
  </si>
  <si>
    <t>OPTICAL CABLE CFOA-MM-AS80-G 12F(50) NR</t>
  </si>
  <si>
    <t>CABLE OPTICO CFOA-MM-AS80-G 12F(50) NR</t>
  </si>
  <si>
    <t>CABO OPTICO CFOA-MM-AS120-G 24F (50) RC</t>
  </si>
  <si>
    <t>OPTICAL CABLE CFOA-MM-AS120-G 24F (50) RC</t>
  </si>
  <si>
    <t>CABLE OPTICO CFOA-MM-AS120-G 24F (50) RC</t>
  </si>
  <si>
    <t>CABO OPTICO CFOA-MM(50)-AS200-G 12F NR (ABNT)</t>
  </si>
  <si>
    <t>OPTICAL CABLE CFOA-MM(50)-AS200-G 12F NR (ABNT)</t>
  </si>
  <si>
    <t>CABLE OPTICO CFOA-MM(50)-AS200-G 12F NR (ABNT)</t>
  </si>
  <si>
    <t>CABO OPTICO CFOA-MM-DDR-S 48F (50) TS (PFV)</t>
  </si>
  <si>
    <t>OPTICAL CABLE CFOA-MM-DDR-S 48F (50) TS (PFV)</t>
  </si>
  <si>
    <t>CABLE OPTICO CFOA-MM-DDR-S 48F (50) TS (PFV)</t>
  </si>
  <si>
    <t>CABO OPTICO CFOA-MM-DDR-G 48F PFV (50) (ABNT)</t>
  </si>
  <si>
    <t>OPTICAL CABLE CFOA-MM-DDR-G 48F PFV (50) (ABNT)</t>
  </si>
  <si>
    <t>CABLE OPTICO CFOA-MM-DDR-G 48F PFV (50) (ABNT)</t>
  </si>
  <si>
    <t>CABO OPTICO CFOA-MM-DDR-G 24F (50) (PFV)</t>
  </si>
  <si>
    <t>OPTICAL CABLE CFOA-MM-DDR-G 24F (50) (PFV)</t>
  </si>
  <si>
    <t>CABLE OPTICO CFOA-MM-DDR-G 24F (50) (PFV)</t>
  </si>
  <si>
    <t>CORDAO OPTICO COA-MM-DP-18-COG MM50 AM</t>
  </si>
  <si>
    <t>OPTICAL CORD COA-MM-DP-18-COG MM50 AM</t>
  </si>
  <si>
    <t>CORDON OPTICO COA-MM-DP-18-COG MM50 AM</t>
  </si>
  <si>
    <t>CORDAO OPTICO COA-MM-MF-18-COG MM50 AM</t>
  </si>
  <si>
    <t>OPTICAL CORD COA-MM-MF-18-COG MM50 AM</t>
  </si>
  <si>
    <t>CORDON OPTICO COA-MM-MF-18-COG MM50 AM</t>
  </si>
  <si>
    <t>FIBRA ISOLADA MM(50) OM3 PVC AQ</t>
  </si>
  <si>
    <t>ISOLATED FIBER MM(50) OM3 PVC AQ</t>
  </si>
  <si>
    <t>FIBRA AISLADA MM(50) OM3 PVC AQ</t>
  </si>
  <si>
    <t>CORDAO OPTICO COA-MM-DP-18-COG MM50 OM4 AQ</t>
  </si>
  <si>
    <t>OPTICAL CORD COA-MM-DP-18-COG MM50 OM4 AQ</t>
  </si>
  <si>
    <t>CORDON OPTICO COA-MM-DP-18-COG MM50 OM4 AQ</t>
  </si>
  <si>
    <t>CORDAO OPTICO COA-MM-MF-29-COG MM50 AM</t>
  </si>
  <si>
    <t>OPTICAL CORD COA-MM-MF-29-COG MM50 AM</t>
  </si>
  <si>
    <t>CORDON OPTICO COA-MM-MF-29-COG MM50 AM</t>
  </si>
  <si>
    <t>CORDAO OPTICO COA-MM-DP-20-COG MM50 OM4 AQ</t>
  </si>
  <si>
    <t>OPTICAL CORD COA-MM-DP-20-COG MM50 OM4 AQ</t>
  </si>
  <si>
    <t>CORDON OPTICO COA-MM-DP-20-COG MM50 OM4 AQ</t>
  </si>
  <si>
    <t>CORDAO OPTICO COA-MM-MTF-12F-30-LSZH OM4 AQ</t>
  </si>
  <si>
    <t>OPTICAL CORD COA-MM-MTF-12F-30-LSZH OM4 AQ</t>
  </si>
  <si>
    <t>CORDON OPTICO COA-MM-MTF-12F-30-LSZH OM4 AQ</t>
  </si>
  <si>
    <t>CORDAO OPTICO COA-MM-DP-16-LSZH MM50 OM4 AQ</t>
  </si>
  <si>
    <t>OPTICAL CORD COA-MM-DP-16-LSZH MM50 OM4 AQ</t>
  </si>
  <si>
    <t>CORDON OPTICO COA-MM-DP-16-LSZH MM50 OM4 AQ</t>
  </si>
  <si>
    <t>FIBRA ISOLADA MM(50) OM4 PVC AQ</t>
  </si>
  <si>
    <t>ISOLATED FIBER MM(50) OM4 PVC AQ</t>
  </si>
  <si>
    <t>FIBRA AISLADA MM(50) OM4 PVC AQ</t>
  </si>
  <si>
    <t>CORDAO OPTICO COA-MM-MTF-12F-30-LSZH (50) OM3 AQ</t>
  </si>
  <si>
    <t>OPTICAL CORD COA-MM-MTF-12F-30-LSZH (50) OM3 AQ</t>
  </si>
  <si>
    <t>CORDON OPTICO COA-MM-MTF-12F-30-LSZH (50) OM3 AQ</t>
  </si>
  <si>
    <t>FIBRA ISOLADA MM(50) OM4 BR</t>
  </si>
  <si>
    <t>ISOLATED FIBER MM(50) OM4 BR</t>
  </si>
  <si>
    <t>FIBRA AISLADA MM(50) OM4 BR</t>
  </si>
  <si>
    <t>FIBRA ISOLADA MM(50) OM4 LA</t>
  </si>
  <si>
    <t>ISOLATED FIBER MM(50) OM4 LA</t>
  </si>
  <si>
    <t>FIBRA AISLADA MM(50) OM4 LA</t>
  </si>
  <si>
    <t>FIBRA ISOLADA MM(50) OM4 CZ</t>
  </si>
  <si>
    <t>ISOLATED FIBER MM(50) OM4 CZ</t>
  </si>
  <si>
    <t>FIBRA AISLADA MM(50) OM4 CZ</t>
  </si>
  <si>
    <t>FIBRA ISOLADA MM(50) OM4 PR</t>
  </si>
  <si>
    <t>ISOLATED FIBER MM(50) OM4 PR</t>
  </si>
  <si>
    <t>FIBRA AISLADA MM(50) OM4 PR</t>
  </si>
  <si>
    <t>FIBRA ISOLADA MM(50) OM4 RS</t>
  </si>
  <si>
    <t>ISOLATED FIBER MM(50) OM4 RS</t>
  </si>
  <si>
    <t>FIBRA AISLADA MM(50) OM4  RS</t>
  </si>
  <si>
    <t>FIBRA ISOLADA MM(50) OM4 MR</t>
  </si>
  <si>
    <t>ISOLATED FIBER MM(50) OM4 MR</t>
  </si>
  <si>
    <t>FIBRA AISLADA MM(50) OM4 MR</t>
  </si>
  <si>
    <t>FIBRA ISOLADA MM(50) OM4 VM</t>
  </si>
  <si>
    <t>ISOLATED FIBER MM(50) OM4 VM</t>
  </si>
  <si>
    <t>FIBRA AISLADA MM(50) OM4 VM</t>
  </si>
  <si>
    <t>FIBRA ISOLADA MM(50) OM4 VT</t>
  </si>
  <si>
    <t>ISOLATED FIBER MM(50) OM4 VT</t>
  </si>
  <si>
    <t>FIBRA AISLADA MM(50) OM4 VT</t>
  </si>
  <si>
    <t>FIBRA ISOLADA MM(50) OM4 VD</t>
  </si>
  <si>
    <t>ISOLATED FIBER MM(50) VD</t>
  </si>
  <si>
    <t>FIBRA AISLADA MM(50) OM4 VD</t>
  </si>
  <si>
    <t>OPTICAL CORD COA-MM-MTF-12F-30-LSZH (50) OM4 AQ</t>
  </si>
  <si>
    <t>CORDON OPTICO COA-MM-MTF-12F-30-LSZH (50) OM4 AQ</t>
  </si>
  <si>
    <t>CABO OPTICO CFOT-MM-UTR 12F (50) COG (OPTIC-LAN-AR (PFV))</t>
  </si>
  <si>
    <t>OPTICAL CABLE CFOT-MM-UTR 12F (50) COG (OPTIC-LAN-AR (PFV))</t>
  </si>
  <si>
    <t>CABLE OPTICO CFOT-MM-UTR 12F (50) COG (OPTIC-LAN-AR (PFV))</t>
  </si>
  <si>
    <t>CABO OPTICO CFOT-MM-UTR 12F (50) LSZH (OPTIC-LAN-AR (PFV))</t>
  </si>
  <si>
    <t>OPTICAL CABLE CFOT-MM-UTR 12F (50) LSZH (OPTIC-LAN-AR (PFV))</t>
  </si>
  <si>
    <t>CABLE OPTICO CFOT-MM-UTR 12F (50) LSZH (OPTIC-LAN-AR (PFV))</t>
  </si>
  <si>
    <t>CABO OPTICO CFOT-MM-UTR 06F (50) COG (OPTIC-LAN-AR (PFV))</t>
  </si>
  <si>
    <t>OPTICAL CABLE CFOT-MM-UTR 06F (50) COG (OPTIC-LAN-AR (PFV))</t>
  </si>
  <si>
    <t>CABLE OPTICO CFOT-MM-UTR 06F (50) COG (OPTIC-LAN-AR (PFV))</t>
  </si>
  <si>
    <t>CABO OPTICO CFOT-MM-UTR 06F (50) LSZH (OPTIC-LAN-AR (PFV))</t>
  </si>
  <si>
    <t>OPTICAL CABLE CFOT-MM-UTR 06F (50) LSZH (OPTIC-LAN-AR (PFV))</t>
  </si>
  <si>
    <t>CABLE OPTICO CFOT-MM-UTR 06F (50) LSZH (OPTIC-LAN-AR (PFV))</t>
  </si>
  <si>
    <t>CABO OPTICO CFOT-MM-UTR 02F (50) COG (OPTIC-LAN-AR (PFV))</t>
  </si>
  <si>
    <t>OPTICAL CABLE CFOT-MM-UTR 02F (50) COG (OPTIC-LAN-AR (PFV))</t>
  </si>
  <si>
    <t>CABLE OPTICO CFOT-MM-UTR 02F (50) COG (OPTIC-LAN-AR (PFV))</t>
  </si>
  <si>
    <t>CABO OPTICO CFOT-MM-UTR 02F (50) LSZH (OPTIC-LAN-AR (PFV))</t>
  </si>
  <si>
    <t>OPTICAL CABLE CFOT-MM-UTR 02F (50) LSZH (OPTIC-LAN-AR (PFV))</t>
  </si>
  <si>
    <t>CABLE OPTICO CFOT-MM-UTR 02F (50) LSZH (OPTIC-LAN-AR (PFV))</t>
  </si>
  <si>
    <t>CABO OPTICO CFOT-MM-UTR 04F (50) COG (OPTIC-LAN-AR (PFV))</t>
  </si>
  <si>
    <t>OPTICAL CABLE CFOT-MM-UTR 04F (50) COG (OPTIC-LAN-AR (PFV))</t>
  </si>
  <si>
    <t>CABLE OPTICO CFOT-MM-UTR 04F (50) COG (OPTIC-LAN-AR (PFV))</t>
  </si>
  <si>
    <t>CABO OPTICO CFOT-MM-UTR 04F (50) LSZH (OPTIC-LAN-AR (PFV))</t>
  </si>
  <si>
    <t>OPTICAL CABLE CFOT-MM-UTR 04F (50) LSZH (OPTIC-LAN-AR (PFV))</t>
  </si>
  <si>
    <t>CABLE OPTICO CFOT-MM-UTR 04F (50) LSZH (OPTIC-LAN-AR (PFV))</t>
  </si>
  <si>
    <t>CABO OPTICO CFOT-MM-UTR 08F (50) COG (OPTIC-LAN-AR (PFV))</t>
  </si>
  <si>
    <t>OPTICAL CABLE CFOT-MM-UTR 08F (50) COG (OPTIC-LAN-AR (PFV))</t>
  </si>
  <si>
    <t>CABLE OPTICO CFOT-MM-UTR 08F (50) COG (OPTIC-LAN-AR (PFV))</t>
  </si>
  <si>
    <t>CABO OPTICO CFOT-MM-UTR 08F (50) LSZH (OPTIC-LAN-AR (PFV))</t>
  </si>
  <si>
    <t>OPTICAL CABLE CFOT-MM-UTR 08F (50) LSZH (OPTIC-LAN-AR (PFV))</t>
  </si>
  <si>
    <t>CABLE OPTICO CFOT-MM-UTR 08F (50) LSZH (OPTIC-LAN-AR (PFV))</t>
  </si>
  <si>
    <t>CABO OPTICO CFOT-MM-UTR 06F (50) OM4 LSZH (OPTIC-LAN-AR (PFV))</t>
  </si>
  <si>
    <t>OPTICAL CABLE CFOT-MM-UTR 06F (50) OM4 LSZH (OPTIC-LAN-AR (PFV))</t>
  </si>
  <si>
    <t>CABLE OPTICO CFOT-MM-UTR 06F (50) OM4 LSZH (OPTIC-LAN-AR (PFV))</t>
  </si>
  <si>
    <t>CABO OPTICO CFOT-MM-UTR 12F (50) OM4 LSZH (OPTIC-LAN-AR (PFV))</t>
  </si>
  <si>
    <t>OPTICAL CABLE CFOT-MM-UTR 12F (50) OM4 LSZH (OPTIC-LAN-AR (PFV))</t>
  </si>
  <si>
    <t>CABLE OPTICO CFOT-MM-UTR 12F (50) OM4 LSZH (OPTIC-LAN-AR (PFV))</t>
  </si>
  <si>
    <t>CABO OPTICO CFOT-MM-UTR 06F (50) OM4 COG (OPTIC-LAN-AR (PFV))</t>
  </si>
  <si>
    <t>OPTICAL CABLE CFOT-MM-UTR 06F (50) OM4 COG (OPTIC-LAN-AR (PFV))</t>
  </si>
  <si>
    <t>CABLE OPTICO CFOT-MM-UTR 06F (50) OM4 COG (OPTIC-LAN-AR (PFV))</t>
  </si>
  <si>
    <t>CABO OPTICO CFOT-MM-UTR 04F (50) OM3 COG (OPTIC-LAN-AR (PFV))</t>
  </si>
  <si>
    <t>OPTICAL CABLE CFOT-MM-UTR 04F (50) OM3 COG (OPTIC-LAN-AR (PFV))</t>
  </si>
  <si>
    <t>CABLE OPTICO CFOT-MM-UTR 04F (50) OM3 COG (OPTIC-LAN-AR (PFV))</t>
  </si>
  <si>
    <t>CABO OPTICO CFOT-MM-UTR 06F (50) OM3 LSZH (OPTIC-LAN-AR (PFV))</t>
  </si>
  <si>
    <t>OPTICAL CABLE CFOT-MM-UTR 06F (50) OM3 LSZH (OPTIC-LAN-AR (PFV))</t>
  </si>
  <si>
    <t>CABLE OPTICO CFOT-MM-UTR 06F (50) OM3 LSZH (OPTIC-LAN-AR (PFV))</t>
  </si>
  <si>
    <t>CABO OPTICO CFOT-MM-UTR 06F (50) OM3 COG (OPTIC-LAN-AR (PFV))</t>
  </si>
  <si>
    <t>OPTICAL CABLE CFOT-MM-UTR 06F (50) OM3 COG (OPTIC-LAN-AR (PFV))</t>
  </si>
  <si>
    <t>CABLE OPTICO CFOT-MM-UTR 06F (50) OM3 COG (OPTIC-LAN-AR (PFV))</t>
  </si>
  <si>
    <t>CABO OPTICO CFOT-MM-UTR 12F (50) OM3 COG (OPTIC-LAN-AR (PFV))</t>
  </si>
  <si>
    <t>OPTICAL CABLE CFOT-MM-UTR 12F (50) OM3 COG (OPTIC-LAN-AR (PFV))</t>
  </si>
  <si>
    <t>CABLE OPTICO CFOT-MM-UTR 12F (50) OM3 COG (OPTIC-LAN-AR (PFV))</t>
  </si>
  <si>
    <t>CABO OPTICO CFOT-MM-UTR 04F (50) OM4 COG (OPTIC-LAN-AR (PFV))</t>
  </si>
  <si>
    <t>OPTICAL CABLE CFOT-MM-UTR 04F (50) OM4 COG (OPTIC-LAN-AR (PFV))</t>
  </si>
  <si>
    <t>CABLE OPTICO CFOT-MM-UTR 04F (50) OM4 COG (OPTIC-LAN-AR (PFV))</t>
  </si>
  <si>
    <t>CABO OPTICO CFOT-MM-UTR 12F (50) OM4 COG (OPTIC-LAN-AR (PFV))</t>
  </si>
  <si>
    <t>OPTICAL CABLE CFOT-MM-UTR 12F (50) OM4 COG (OPTIC-LAN-AR (PFV))</t>
  </si>
  <si>
    <t>CABLE OPTICO CFOT-MM-UTR 12F (50) OM4 COG (OPTIC-LAN-AR (PFV))</t>
  </si>
  <si>
    <t>CABO OPTICO FIS-OPTIC-DG OM4 04F MM(50) COG</t>
  </si>
  <si>
    <t>OPTICAL CABLE FIS-OPTIC-DG OM4 04F MM(50) COG</t>
  </si>
  <si>
    <t>CABLE OPTICO FIS-OPTIC-DG OM4 04F MM(50) COG</t>
  </si>
  <si>
    <t>CABO OPTICO FIS-OPTIC-DG OM4 08F MM(50) COG</t>
  </si>
  <si>
    <t>OPTICAL CABLE FIS-OPTIC-DG OM4 08F MM(50) COG</t>
  </si>
  <si>
    <t>CABLE OPTICO FIS-OPTIC-DG OM4 08F MM(50) COG</t>
  </si>
  <si>
    <t>CABO OPTICO FIS-OPTIC-DG OM4 12F MM(50) COG</t>
  </si>
  <si>
    <t>OPTICAL CABLE FIS-OPTIC-DG OM4 12F MM(50) COG</t>
  </si>
  <si>
    <t>CABLE OPTICO FIS-OPTIC-DG OM4 12F MM(50) COG</t>
  </si>
  <si>
    <t>CABO OPTICO DROP FIG.8 FTTH MM (50) 02F COG PR</t>
  </si>
  <si>
    <t>OPTICAL CABLE DROP FIG.8 FTTH MM (50) 02F COG PR</t>
  </si>
  <si>
    <t>CABLE OPTICO DROP FIG.8 FTTH MM (50) 02F COG PR</t>
  </si>
  <si>
    <t>CABO OPTICO DROP FIG.8 FTTH MM (50) 04F COG PR</t>
  </si>
  <si>
    <t>OPTICAL CABLE DROP FIG.8 FTTH MM (50) 04F COG PR</t>
  </si>
  <si>
    <t>CABLE OPTICO DROP FIG.8 FTTH MM (50) 04F COG PR</t>
  </si>
  <si>
    <t>CABO OPTICO DROP FIG.8 FTTH MM (50) 06F COG PR</t>
  </si>
  <si>
    <t>OPTICAL CABLE DROP FIG.8 FTTH MM (50) 06F COG PR</t>
  </si>
  <si>
    <t>CABLE OPTICO DROP FIG.8 FTTH MM (50) 06F COG PR</t>
  </si>
  <si>
    <t>CABO OPTICO DROP FIG.8 FTTH MM (50) 08F COG PR</t>
  </si>
  <si>
    <t>OPTICAL CABLE DROP FIG.8 FTTH MM (50) 08F COG PR</t>
  </si>
  <si>
    <t>CABLE OPTICO DROP FIG.8 FTTH MM (50) 08F COG PR</t>
  </si>
  <si>
    <t>CABO OPTICO DROP FIG.8 FTTH MM (50) 10F COG PR</t>
  </si>
  <si>
    <t>OPTICAL CABLE DROP FIG.8 FTTH MM (50) 10F COG PR</t>
  </si>
  <si>
    <t>CABLE OPTICO DROP FIG.8 FTTH MM (50) 10F COG PR</t>
  </si>
  <si>
    <t>CABO OPTICO DROP FIG.8 FTTH MM (50) 12F COG PR</t>
  </si>
  <si>
    <t>OPTICAL CABLE DROP FIG.8 FTTH MM (50) 12F COG PR</t>
  </si>
  <si>
    <t>CABLE OPTICO DROP FIG.8 FTTH MM (50) 12F COG PR</t>
  </si>
  <si>
    <t>CABO OPTICO CFOT-MM-UT 02F (50) COG (OPTIC-LAN)</t>
  </si>
  <si>
    <t>OPTICAL CABLE CFOT-MM-UT 02F (50) COG (OPTIC-LAN)</t>
  </si>
  <si>
    <t>CABLE OPTICO CFOT-MM-UT 02F (50) COG (OPTIC-LAN)</t>
  </si>
  <si>
    <t>CABO OPTICO CFOT-MM-UT 04F (50) COG (OPTIC-LAN)</t>
  </si>
  <si>
    <t>OPTICAL CABLE CFOT-MM-UT 04F (50) COG (OPTIC-LAN)</t>
  </si>
  <si>
    <t>CABLE OPTICO CFOT-MM-UT 04F (50) COG (OPTIC-LAN)</t>
  </si>
  <si>
    <t>CABO OPTICO CFOT-MM-UT 06F (50) COG (OPTIC-LAN)</t>
  </si>
  <si>
    <t>OPTICAL CABLE CFOT-MM-UT 06F (50) COG (OPTIC-LAN)</t>
  </si>
  <si>
    <t>CABLE OPTICO CFOT-MM-UT 06F (50) COG (OPTIC-LAN)</t>
  </si>
  <si>
    <t>CABO OPTICO CFOT-MM-UT 08F (50) COG (OPTIC-LAN)</t>
  </si>
  <si>
    <t>OPTICAL CABLE CFOT-MM-UT 08F (50) COG (OPTIC-LAN)</t>
  </si>
  <si>
    <t>CABLE OPTICO CFOT-MM-UT 08F (50) COG (OPTIC-LAN)</t>
  </si>
  <si>
    <t>CABO OPTICO CFOT-MM-UT 10F (50) COG (OPTIC-LAN)</t>
  </si>
  <si>
    <t>OPTICAL CABLE CFOT-MM-UT 10F (50) COG (OPTIC-LAN)</t>
  </si>
  <si>
    <t>CABLE OPTICO CFOT-MM-UT 10F (50) COG (OPTIC-LAN)</t>
  </si>
  <si>
    <t>CABO OPTICO CFOT-MM-UT 12F (50) COG (OPTIC-LAN)</t>
  </si>
  <si>
    <t>OPTICAL CABLE CFOT-MM-UT 12F (50) COG (OPTIC-LAN)</t>
  </si>
  <si>
    <t>CABLE OPTICO CFOT-MM-UT 12F (50) COG (OPTIC-LAN)</t>
  </si>
  <si>
    <t>CABO OPTICO CFOT-MM-UT 04F (50) OM3 COG (OPTIC-LAN)</t>
  </si>
  <si>
    <t>OPTICAL CABLE CFOT-MM-UT 04F (50) OM3 COG (OPTIC-LAN)</t>
  </si>
  <si>
    <t>CABLE OPTICO CFOT-MM-UT 04F (50) OM3 COG (OPTIC-LAN)</t>
  </si>
  <si>
    <t>CABO OPTICO CFOT-MM-UT 06F (50) OM3 COG (OPTIC-LAN)</t>
  </si>
  <si>
    <t>OPTICAL CABLE CFOT-MM-UT 06F (50) OM3 COG (OPTIC-LAN)</t>
  </si>
  <si>
    <t>CABLE OPTICO CFOT-MM-UT 06F (50) OM3 COG (OPTIC-LAN)</t>
  </si>
  <si>
    <t>CABO OPTICO CFOT-MM-UT 06F (50) OM4 COG (OPTIC-LAN)</t>
  </si>
  <si>
    <t>OPTICAL CABLE CFOT-MM-UT 06F (50) OM4 COG (OPTIC-LAN)</t>
  </si>
  <si>
    <t>CABLE OPTICO CFOT-MM-UT 06F (50) OM4 COG (OPTIC-LAN)</t>
  </si>
  <si>
    <t>CABO OPTICO CFOT-MM-UT 02F (50) LSZH (OPTIC-LAN)</t>
  </si>
  <si>
    <t>OPTICAL CABLE CFOT-MM-UT 02F (50) LSZH (OPTIC-LAN)</t>
  </si>
  <si>
    <t>CABLE OPTICO CFOT-MM-UT 02F (50) LSZH (OPTIC-LAN)</t>
  </si>
  <si>
    <t>CABO OPTICO CFOT-MM-UT 12F (50) LSZH (OPTIC-LAN)</t>
  </si>
  <si>
    <t>OPTICAL CABLE CFOT-MM-UT 12F (50) LSZH (OPTIC-LAN)</t>
  </si>
  <si>
    <t>CABLE OPTICO CFOT-MM-UT 12F (50) LSZH (OPTIC-LAN)</t>
  </si>
  <si>
    <t>CABO OPTICO CFOT-MM-UT 04F (50) LSZH (OPTIC-LAN)</t>
  </si>
  <si>
    <t>OPTICAL CABLE CFOT-MM-UT 04F (50) LSZH (OPTIC-LAN)</t>
  </si>
  <si>
    <t>CABLE OPTICO CFOT-MM-UT 04F (50) LSZH (OPTIC-LAN)</t>
  </si>
  <si>
    <t>CABO OPTICO OPTIC-LAN 12F MM (50) TS (CFOI-MM-UT 12F TS OM4 (50) LSZH AQ)</t>
  </si>
  <si>
    <t>OPTICAL CABLE OPTIC-LAN 12F MM (50) TS (CFOI-MM-UT 12F TS OM4 (50) LSZH AQ)</t>
  </si>
  <si>
    <t>CABLE OPTICO OPTIC-LAN 12F MM (50) TS (CFOI-MM-UT 12F TS OM4 (50) LSZH AQ)</t>
  </si>
  <si>
    <t>CABO OPTICO OPTIC-LAN 12F MM (50) TS (CFOI-MM-UT 12F TS OM3 (50) LSZH AQ)</t>
  </si>
  <si>
    <t>OPTICAL CABLE OPTIC-LAN 12F MM (50) TS (CFOI-MM-UT 12F TS OM3 (50) LSZH AQ)</t>
  </si>
  <si>
    <t>CABLE OPTICO OPTIC-LAN 12F MM (50) TS (CFOI-MM-UT 12F TS OM3 (50) LSZH AQ)</t>
  </si>
  <si>
    <t>CABO OPTICO OPTIC-LAN 24F MM (50) TS (CFOI-MM-UT 24F TS OM4 (50) LSZH AQ)</t>
  </si>
  <si>
    <t>OPTICAL CABLE OPTIC-LAN 24F MM (50) TS (CFOI-MM-UT 24F TS OM4 (50) LSZH AQ)</t>
  </si>
  <si>
    <t>CABLE OPTICO OPTIC-LAN 24F MM (50) TS (CFOI-MM-UT 24F TS OM4 (50) LSZH AQ)</t>
  </si>
  <si>
    <t>CABO OPTICO OPTIC-LAN 24F MM (50) TS (CFOI-MM-UT 24F TS OM3 (50) LSZH AQ)</t>
  </si>
  <si>
    <t>OPTICAL CABLE OPTIC-LAN 24F MM (50) TS (CFOI-MM-UT 24F TS OM3 (50) LSZH AQ)</t>
  </si>
  <si>
    <t>CABLE OPTICO OPTIC-LAN 24F MM (50) TS (CFOI-MM-UT 24F TS OM3 (50) LSZH AQ)</t>
  </si>
  <si>
    <t>CABO OPTICO OPTIC-LAN 12F MM (50) TS (CFOI-MM-UT 12F TS (50) LSZH AM)</t>
  </si>
  <si>
    <t>OPTICAL CABLE OPTIC-LAN 12F MM (50) TS (CFOI-MM-UT 12F TS (50) LSZH AM)</t>
  </si>
  <si>
    <t>CABLE OPTICO OPTIC-LAN 12F MM (50) TS (CFOI-MM-UT 12F TS (50) LSZH AM)</t>
  </si>
  <si>
    <t>CABO OPTICO CFOT-MM-UT 04F (50) OM4 COG (OPTIC-LAN)</t>
  </si>
  <si>
    <t>OPTICAL CABLE CFOT-MM-UT 04F (50) OM4 COG (OPTIC-LAN)</t>
  </si>
  <si>
    <t>CABLE OPTICO CFOT-MM-UT 04F (50) OM4 COG (OPTIC-LAN)</t>
  </si>
  <si>
    <t>CABO OPTICO CFOI-MM-EO 02F (50) OM3 COR AM (FIBER-LAN INDOOR)</t>
  </si>
  <si>
    <t>OPTICAL CABLE CFOI-MM-EO 02F (50) OM3 COR AM (FIBER-LAN INDOOR)</t>
  </si>
  <si>
    <t>CABLE OPTICO CFOI-MM-EO 02F (50) OM3 COR AM (FIBER-LAN INDOOR)</t>
  </si>
  <si>
    <t>CABO OPTICO CFOI-MM-EO 04F (50) OM3 COR AQ (FIBER-LAN INDOOR)</t>
  </si>
  <si>
    <t>OPTICAL CABLE CFOI-MM-EO 04F (50) OM3 COR AQ (FIBER-LAN INDOOR)</t>
  </si>
  <si>
    <t>CABLE OPTICO CFOI-MM-EO 04F (50) OM3 COR AQ (FIBER-LAN INDOOR)</t>
  </si>
  <si>
    <t>CABO OPTICO CFOI-MM-EO 06F (50) OM3 COR AQ (FIBER-LAN INDOOR)</t>
  </si>
  <si>
    <t>OPTICAL CABLE CFOI-MM-EO 06F (50) OM3 COR AQ (FIBER-LAN INDOOR)</t>
  </si>
  <si>
    <t>CABLE OPTICO CFOI-MM-EO 06F (50) OM3 COR AQ (FIBER-LAN INDOOR)</t>
  </si>
  <si>
    <t>CABO OPTICO CFOI-MM-EO 08F (50) OM3 COR AQ (FIBER-LAN INDOOR)</t>
  </si>
  <si>
    <t>OPTICAL CABLE CFOI-MM-EO 08F (50) OM3 COR AQ (FIBER-LAN INDOOR)</t>
  </si>
  <si>
    <t>CABLE OPTICO CFOI-MM-EO 08F (50) OM3 COR AQ (FIBER-LAN INDOOR)</t>
  </si>
  <si>
    <t>CABO OPTICO CFOI-MM-EO 12F (50) OM3 COR AM (FIBER-LAN INDOOR)</t>
  </si>
  <si>
    <t>OPTICAL CABLE CFOI-MM-EO 12F (50) OM3 COR AM (FIBER-LAN INDOOR)</t>
  </si>
  <si>
    <t>CABLE OPTICO CFOI-MM-EO 12F (50) OM3 COR AM (FIBER-LAN INDOOR)</t>
  </si>
  <si>
    <t>CABO OPTICO CFOT-MM-EO 02F (50) OM4 RISER (FIBER-LAN INDOOR/OUTDOOR)</t>
  </si>
  <si>
    <t>OPTICAL CABLE CFOT-MM-EO 02F (50) OM4 RISER (FIBER-LAN INDOOR/OUTDOOR)</t>
  </si>
  <si>
    <t>CABLE OPTICO CFOT-MM-EO 02F (50) OM4 RISER (FIBER-LAN INDOOR/OUTDOOR)</t>
  </si>
  <si>
    <t>CABO OPTICO CFOT-MM-EO 04F (50) OM4 RISER (FIBER-LAN INDOOR/OUTDOOR)</t>
  </si>
  <si>
    <t>OPTICAL CABLE CFOT-MM-EO 04F (50) OM4 RISER (FIBER-LAN INDOOR/OUTDOOR)</t>
  </si>
  <si>
    <t>CABLE OPTICO CFOT-MM-EO 04F (50) OM4 RISER (FIBER-LAN INDOOR/OUTDOOR)</t>
  </si>
  <si>
    <t>CABO OPTICO CFOT-MM-EO 06F (50) OM4 RISER (FIBER-LAN INDOOR/OUTDOOR)</t>
  </si>
  <si>
    <t>OPTICAL CABLE CFOT-MM-EO 06F (50) OM4 RISER (FIBER-LAN INDOOR/OUTDOOR)</t>
  </si>
  <si>
    <t>CABLE OPTICO CFOT-MM-EO 06F (50) OM4 RISER (FIBER-LAN INDOOR/OUTDOOR)</t>
  </si>
  <si>
    <t>CABO OPTICO CFOT-MM-EO 12F (50) OM4 RISER (FIBER-LAN INDOOR/OUTDOOR)</t>
  </si>
  <si>
    <t>OPTICAL CABLE CFOT-MM-EO 12F (50) OM4 RISER (FIBER-LAN INDOOR/OUTDOOR)</t>
  </si>
  <si>
    <t>CABLE OPTICO CFOT-MM-EO 12F (50) OM4 RISER (FIBER-LAN INDOOR/OUTDOOR)</t>
  </si>
  <si>
    <t>CABO OPTICO CFOT-MM-MF 12F (50) COG</t>
  </si>
  <si>
    <t>OPTICAL CABLE CFOT-MM-MF 12F (50) COG</t>
  </si>
  <si>
    <t>CABLE OPTICO CFOT-MM-MF 12F (50) COG</t>
  </si>
  <si>
    <t>CABO OPTICO CFOT-MM-EO 12F (50) LSZH (FIBER-LAN INDOOR/OUTDOOR)</t>
  </si>
  <si>
    <t>OPTICAL CABLE CFOT-MM-EO 12F (50) LSZH (FIBER-LAN INDOOR/OUTDOOR)</t>
  </si>
  <si>
    <t>CABLE OPTICO CFOT-MM-EO 12F (50) LSZH (FIBER-LAN INDOOR/OUTDOOR)</t>
  </si>
  <si>
    <t>CABO OPTICO CFOT-MM-EO 06F (50) OM3 LSZH (FIBER-LAN INDOOR/OUTDOOR)</t>
  </si>
  <si>
    <t>OPTICAL CABLE CFOT-MM-EO 06F (50) OM3 LSZH (FIBER-LAN INDOOR/OUTDOOR)</t>
  </si>
  <si>
    <t>CABLE OPTICO CFOT-MM-EO 06F (50) OM3 LSZH (FIBER-LAN INDOOR/OUTDOOR)</t>
  </si>
  <si>
    <t>CABO OPTICO CFOI-MM-EO 12F (50) OM3 LSZH AQ (FIBER-LAN INDOOR)</t>
  </si>
  <si>
    <t>OPTICAL CABLE CFOI-MM-EO 12F (50) OM3 LSZH AQ (FIBER-LAN INDOOR)</t>
  </si>
  <si>
    <t>CABLE OPTICO CFOI-MM-EO 12F (50) OM3 LSZH AQ (FIBER-LAN INDOOR)</t>
  </si>
  <si>
    <t>CABO OPTICO CFOI-MM-EO 04F (50) OM4 LSZH AQ (FIBER-LAN INDOOR)</t>
  </si>
  <si>
    <t>OPTICAL CABLE CFOI-MM-EO 04F (50) OM4 LSZH AQ (FIBER-LAN INDOOR)</t>
  </si>
  <si>
    <t>CABLE OPTICO CFOI-MM-EO 04F (50) OM4 LSZH AQ (FIBER-LAN INDOOR)</t>
  </si>
  <si>
    <t>CABO OPTICO CFOI-MM-EO 04F (50) OM3 LSZH AQ (FIBER-LAN INDOOR)</t>
  </si>
  <si>
    <t>OPTICAL CABLE CFOI-MM-EO 04F (50) OM3 LSZH AQ (FIBER-LAN INDOOR)</t>
  </si>
  <si>
    <t>CABLE OPTICO CFOI-MM-EO 04F (50) OM3 LSZH AQ (FIBER-LAN INDOOR)</t>
  </si>
  <si>
    <t>CABO OPTICO CFOI-MM-EO 06F (50) OM3 LSZH AQ (FIBER-LAN INDOOR)</t>
  </si>
  <si>
    <t>OPTICAL CABLE CFOI-MM-EO 06F (50) OM3 LSZH AQ (FIBER-LAN INDOOR)</t>
  </si>
  <si>
    <t>CABLE OPTICO CFOI-MM-EO 06F (50) OM3 LSZH AQ (FIBER-LAN INDOOR)</t>
  </si>
  <si>
    <t>CABO OPTICO CFOT-MM-MF 02F (50) OM4 COG</t>
  </si>
  <si>
    <t>OPTICAL CABLE CFOT-MM-MF 02F (50) OM4 COG</t>
  </si>
  <si>
    <t>CABLE OPTICO CFOT-MM-MF 02F (50) OM4 COG</t>
  </si>
  <si>
    <t>CABO OPTICO CFOI-MM-EO 02F (50) OM3 COR AQ (FIBER-LAN INDOOR)</t>
  </si>
  <si>
    <t>OPTICAL CABLE CFOI-MM-EO 02F (50) OM3 COR AQ (FIBER-LAN INDOOR)</t>
  </si>
  <si>
    <t>CABLE OPTICO CFOI-MM-EO 02F (50) OM3 COR AQ (FIBER-LAN INDOOR)</t>
  </si>
  <si>
    <t>CABO OPTICO CFOI-MM-EO 02F (50) OM3 LSZH AQ (FIBER-LAN INDOOR)</t>
  </si>
  <si>
    <t>OPTICAL CABLE CFOI-MM-EO 02F (50) OM3 LSZH AQ (FIBER-LAN INDOOR)</t>
  </si>
  <si>
    <t>CABLE OPTICO CFOI-MM-EO 02F (50) OM3 LSZH AQ (FIBER-LAN INDOOR)</t>
  </si>
  <si>
    <t>CABO OPTICO CFOI-MM-EO 02F (50) OM4 COR AQ (FIBER-LAN INDOOR)</t>
  </si>
  <si>
    <t>OPTICAL CABLE CFOI-MM-EO 02F (50) OM4 COR AQ (FIBER-LAN INDOOR)</t>
  </si>
  <si>
    <t>CABLE OPTICO CFOI-MM-EO 02F (50) OM4 COR AQ (FIBER-LAN INDOOR)</t>
  </si>
  <si>
    <t>CABO OPTICO CFOI-MM-EO 04F (50) OM4 COR AQ (FIBER-LAN INDOOR)</t>
  </si>
  <si>
    <t>OPTICAL CABLE CFOI-MM-EO 04F (50) OM4 COR AQ (FIBER-LAN INDOOR)</t>
  </si>
  <si>
    <t>CABLE OPTICO CFOI-MM-EO 04F (50) OM4 COR AQ (FIBER-LAN INDOOR)</t>
  </si>
  <si>
    <t>CABO OPTICO CFOI-MM-EO 02F (50) OM4 LSZH AQ (FIBER-LAN INDOOR)</t>
  </si>
  <si>
    <t>OPTICAL CABLE CFOI-MM-EO 02F (50) OM4 LSZH AQ (FIBER-LAN INDOOR)</t>
  </si>
  <si>
    <t>CABLE OPTICO CFOI-MM-EO 02F (50) OM4 LSZH AQ (FIBER-LAN INDOOR)</t>
  </si>
  <si>
    <t>CABO OPTICO CFOI-MM-EO 02F (50) COR AM (FIBER-LAN INDOOR)</t>
  </si>
  <si>
    <t>OPTICAL CABLE CFOI-MM-EO 02F (50) COR AM (FIBER-LAN INDOOR)</t>
  </si>
  <si>
    <t>CABLE OPTICO CFOI-MM-EO 02F (50) COR AM (FIBER-LAN INDOOR)</t>
  </si>
  <si>
    <t>CABO OPTICO CFOI-MM-EO 02F (50) LSZH AM (FIBER-LAN INDOOR)</t>
  </si>
  <si>
    <t>OPTICAL CABLE CFOI-MM-EO 02F (50) LSZH AM (FIBER-LAN INDOOR)</t>
  </si>
  <si>
    <t>CABLE OPTICO CFOI-MM-EO 02F (50) LSZH AM (FIBER-LAN INDOOR)</t>
  </si>
  <si>
    <t>CABO OPTICO CFOI-MM-EO 04F (50) LSZH AM (FIBER-LAN INDOOR)</t>
  </si>
  <si>
    <t>OPTICAL CABLE CFOI-MM-EO 04F (50) LSZH AM (FIBER-LAN INDOOR)</t>
  </si>
  <si>
    <t>CABLE OPTICO CFOI-MM-EO 04F (50) LSZH AM (FIBER-LAN INDOOR)</t>
  </si>
  <si>
    <t>CABO OPTICO CFOI-MM-EO 24F (50) OM4 COR AQ (FIBER-LAN INDOOR)</t>
  </si>
  <si>
    <t>OPTICAL CABLE CFOI-MM-EO 24F (50) OM4 COR AQ (FIBER-LAN INDOOR)</t>
  </si>
  <si>
    <t>CABLE OPTICO CFOI-MM-EO 24F (50) OM4 COR AQ (FIBER-LAN INDOOR)</t>
  </si>
  <si>
    <t>CABO OPTICO CFOI-MM-EO 04F (50) COR AM (FIBER-LAN INDOOR)</t>
  </si>
  <si>
    <t>OPTICAL CABLE CFOI-MM-EO 04F (50) COR AM (FIBER-LAN INDOOR)</t>
  </si>
  <si>
    <t>CABLE OPTICO CFOI-MM-EO 04F (50) COR AM (FIBER-LAN INDOOR)</t>
  </si>
  <si>
    <t>CABO OPTICO CFOI-MM-EO 04F (50) COR LA (FIBER-LAN INDOOR)</t>
  </si>
  <si>
    <t>OPTICAL CABLE CFOI-MM-EO 04F (50) COR LA (FIBER-LAN INDOOR)</t>
  </si>
  <si>
    <t>CABLE OPTICO CFOI-MM-EO 04F (50) COR LA (FIBER-LAN INDOOR)</t>
  </si>
  <si>
    <t>CABO OPTICO CFOI-MM-EO 02F (50) COG AM (FIBER-LAN INDOOR)</t>
  </si>
  <si>
    <t>OPTICAL CABLE CFOI-MM-EO 02F (50) COG AM (FIBER-LAN INDOOR)</t>
  </si>
  <si>
    <t>CABLE OPTICO CFOI-MM-EO 02F (50) COG AM (FIBER-LAN INDOOR)</t>
  </si>
  <si>
    <t>CABO OPTICO CFOI-MM-EO 04F (50) COG AM (FIBER-LAN INDOOR)</t>
  </si>
  <si>
    <t>OPTICAL CABLE CFOI-MM-EO 04F (50) COG AM (FIBER-LAN INDOOR)</t>
  </si>
  <si>
    <t>CABLE OPTICO CFOI-MM-EO 04F (50) COG AM (FIBER-LAN INDOOR)</t>
  </si>
  <si>
    <t>CABO OPTICO CFOI-MM-EO 06F (50) COG AM (FIBER-LAN INDOOR)</t>
  </si>
  <si>
    <t>OPTICAL CABLE CFOI-MM-EO 06F (50) COG AM (FIBER-LAN INDOOR)</t>
  </si>
  <si>
    <t>CABLE OPTICO CFOI-MM-EO 06F (50) COG AM (FIBER-LAN INDOOR)</t>
  </si>
  <si>
    <t>CABO OPTICO CFOI-MM-EO 08F (50) COG AM (FIBER-LAN INDOOR)</t>
  </si>
  <si>
    <t>OPTICAL CABLE CFOI-MM-EO 08F (50) COG AM (FIBER-LAN INDOOR)</t>
  </si>
  <si>
    <t>CABLE OPTICO CFOI-MM-EO 08F (50) COG AM (FIBER-LAN INDOOR)</t>
  </si>
  <si>
    <t>CABO OPTICO CFOI-MM-EO 12F (50) COG AM (FIBER-LAN INDOOR)</t>
  </si>
  <si>
    <t>OPTICAL CABLE CFOI-MM-EO 12F (50) COG AM (FIBER-LAN INDOOR)</t>
  </si>
  <si>
    <t>CABLE OPTICO CFOI-MM-EO 12F (50) COG AM (FIBER-LAN INDOOR)</t>
  </si>
  <si>
    <t>CABO OPTICO CFOI-MM-EO 12F (50) OM3 COG AQ (FIBER-LAN INDOOR)</t>
  </si>
  <si>
    <t>OPTICAL CABLE CFOI-MM-EO 12F (50) OM3 COG AQ (FIBER-LAN INDOOR)</t>
  </si>
  <si>
    <t>CABLE OPTICO CFOI-MM-EO 12F (50) OM3 COG AQ (FIBER-LAN INDOOR)</t>
  </si>
  <si>
    <t>CABO OPTICO CFOI-MM-EO 08F (50) OM3 COG AQ (FIBER-LAN INDOOR)</t>
  </si>
  <si>
    <t>OPTICAL CABLE CFOI-MM-EO 08F (50) OM3 COG AQ (FIBER-LAN INDOOR)</t>
  </si>
  <si>
    <t>CABLE OPTICO CFOI-MM-EO 08F (50) OM3 COG AQ (FIBER-LAN INDOOR)</t>
  </si>
  <si>
    <t>CABO OPTICO CFOI-MM-EO 06F (50) OM3 COG AQ (FIBER-LAN INDOOR)</t>
  </si>
  <si>
    <t>OPTICAL CABLE CFOI-MM-EO 06F (50) OM3 COG AQ (FIBER-LAN INDOOR)</t>
  </si>
  <si>
    <t>CABLE OPTICO CFOI-MM-EO 06F (50) OM3 COG AQ (FIBER-LAN INDOOR)</t>
  </si>
  <si>
    <t>CABO OPTICO CFOI-MM-EO 04F (50) OM3 COG AQ (FIBER-LAN INDOOR)</t>
  </si>
  <si>
    <t>OPTICAL CABLE CFOI-MM-EO 04F (50) OM3 COG AQ (FIBER-LAN INDOOR)</t>
  </si>
  <si>
    <t>CABLE OPTICO CFOI-MM-EO 04F (50) OM3 COG AQ (FIBER-LAN INDOOR)</t>
  </si>
  <si>
    <t>CABO OPTICO CFOI-MM-EO 02F (50) OM3 COG AQ (FIBER-LAN INDOOR)</t>
  </si>
  <si>
    <t>OPTICAL CABLE CFOI-MM-EO 02F (50) OM3 COG AQ (FIBER-LAN INDOOR)</t>
  </si>
  <si>
    <t>CABLE OPTICO CFOI-MM-EO 02F (50) OM3 COG AQ (FIBER-LAN INDOOR)</t>
  </si>
  <si>
    <t>CABO OPTICO CFOI-MM-EO 02F (50) OM4 COG AQ (FIBER-LAN INDOOR)</t>
  </si>
  <si>
    <t>OPTICAL CABLE CFOI-MM-EO 02F (50) OM4 COG AQ (FIBER-LAN INDOOR)</t>
  </si>
  <si>
    <t>CABLE OPTICO CFOI-MM-EO 02F (50) OM4 COG AQ (FIBER-LAN INDOOR)</t>
  </si>
  <si>
    <t>CABO OPTICO CFOI-MM-EO 04F (50) OM4 COG AQ (FIBER-LAN INDOOR)</t>
  </si>
  <si>
    <t>OPTICAL CABLE CFOI-MM-EO 04F (50) OM4 COG AQ (FIBER-LAN INDOOR)</t>
  </si>
  <si>
    <t>CABLE OPTICO CFOI-MM-EO 04F (50) OM4 COG AQ (FIBER-LAN INDOOR)</t>
  </si>
  <si>
    <t>CABO OPTICO CFOI-MM-EO 06F (50) OM4 COG AQ (FIBER-LAN INDOOR)</t>
  </si>
  <si>
    <t>OPTICAL CABLE CFOI-MM-EO 06F (50) OM4 COG AQ (FIBER-LAN INDOOR)</t>
  </si>
  <si>
    <t>CABLE OPTICO CFOI-MM-EO 06F (50) OM4 COG AQ (FIBER-LAN INDOOR)</t>
  </si>
  <si>
    <t>CABO OPTICO CFOI-MM-EO 08F (50) OM4 COG AQ (FIBER-LAN INDOOR)</t>
  </si>
  <si>
    <t>OPTICAL CABLE CFOI-MM-EO 08F (50) OM4 COG AQ (FIBER-LAN INDOOR)</t>
  </si>
  <si>
    <t>CABLE OPTICO CFOI-MM-EO 08F (50) OM4 COG AQ (FIBER-LAN INDOOR)</t>
  </si>
  <si>
    <t>CABO OPTICO CFOI-MM-EO 12F (50) OM4 COG AQ (FIBER-LAN INDOOR)</t>
  </si>
  <si>
    <t>OPTICAL CABLE CFOI-MM-EO 12F (50) OM4 COG AQ (FIBER-LAN INDOOR)</t>
  </si>
  <si>
    <t>CABLE OPTICO CFOI-MM-EO 12F (50) OM4 COG AQ (FIBER-LAN INDOOR)</t>
  </si>
  <si>
    <t>CABO OPTICO CFOI-MM-EO 06F (50) OM4 COR AQ (FIBER-LAN INDOOR)</t>
  </si>
  <si>
    <t>OPTICAL CABLE CFOI-MM-EO 06F (50) OM4 COR AQ (FIBER-LAN INDOOR)</t>
  </si>
  <si>
    <t>CABLE OPTICO CFOI-MM-EO 06F (50) OM4 COR AQ (FIBER-LAN INDOOR)</t>
  </si>
  <si>
    <t>CABO OPTICO CFOI-MM-EO 06F (50) OM4 LSZH AQ (FIBER-LAN INDOOR)</t>
  </si>
  <si>
    <t>OPTICAL CABLE CFOI-MM-EO 06F (50) OM4 LSZH AQ (FIBER-LAN INDOOR)</t>
  </si>
  <si>
    <t>CABLE OPTICO CFOI-MM-EO 06F (50) OM4 LSZH AQ (FIBER-LAN INDOOR)</t>
  </si>
  <si>
    <t>CABO OPTICO CFOI-MM-EO 12F (50) OM4 COR AQ (FIBER-LAN INDOOR)</t>
  </si>
  <si>
    <t>OPTICAL CABLE CFOI-MM-EO 12F (50) OM4 COR AQ (FIBER-LAN INDOOR)</t>
  </si>
  <si>
    <t>CABLE OPTICO CFOI-MM-EO 12F (50) OM4 COR AQ (FIBER-LAN INDOOR)</t>
  </si>
  <si>
    <t>CABO OPTICO CFOI-MM-EO 12F (50) OM4 LSZH AQ (FIBER-LAN INDOOR)</t>
  </si>
  <si>
    <t>OPTICAL CABLE CFOI-MM-EO 12F (50) OM4 LSZH AQ (FIBER-LAN INDOOR)</t>
  </si>
  <si>
    <t>CABLE OPTICO CFOI-MM-EO 12F (50) OM4 LSZH AQ (FIBER-LAN INDOOR)</t>
  </si>
  <si>
    <t>CABO OPTICO CFOI-MM-EO 06F (50) COR AM (FIBER-LAN INDOOR)</t>
  </si>
  <si>
    <t>OPTICAL CABLE CFOI-MM-EO 06F (50) COR AM (FIBER-LAN INDOOR)</t>
  </si>
  <si>
    <t>CABLE OPTICO CFOI-MM-EO 06F (50) COR AM (FIBER-LAN INDOOR)</t>
  </si>
  <si>
    <t>CABO OPTICO CFOI-MM-EO 12F (50) COR AM (FIBER-LAN INDOOR)</t>
  </si>
  <si>
    <t>OPTICAL CABLE CFOI-MM-EO 12F (50) COR AM (FIBER-LAN INDOOR)</t>
  </si>
  <si>
    <t>CABLE OPTICO CFOI-MM-EO 12F (50) COR AM (FIBER-LAN INDOOR)</t>
  </si>
  <si>
    <t>CABO OPTICO CFOT-MM-EO 08F (50) OM3 LSZH (FIBER-LAN INDOOR/OUTDOOR)</t>
  </si>
  <si>
    <t>OPTICAL CABLE CFOT-MM-EO 08F (50) OM3 LSZH (FIBER-LAN INDOOR/OUTDOOR)</t>
  </si>
  <si>
    <t>CABLE OPTICO CFOT-MM-EO 08F (50) OM3 LSZH (FIBER-LAN INDOOR/OUTDOOR)</t>
  </si>
  <si>
    <t>CABO OPTICO CFOI-MM-EO 24F (50) OM3 LSZH AQ (FIBER-LAN INDOOR)</t>
  </si>
  <si>
    <t>OPTICAL CABLE CFOI-MM-EO 24F (50) OM3 LSZH AQ (FIBER-LAN INDOOR)</t>
  </si>
  <si>
    <t>CABLE OPTICO CFOI-MM-EO 24F (50) OM3 LSZH AQ (FIBER-LAN INDOOR)</t>
  </si>
  <si>
    <t>CABO OPTICO CFOI-MM-EO 72F (50) OM4 LSZH AQ (FIBER-LAN INDOOR)</t>
  </si>
  <si>
    <t>OPTICAL CABLE CFOI-MM-EO 72F (50) OM4 LSZH AQ (FIBER-LAN INDOOR)</t>
  </si>
  <si>
    <t>CABLE OPTICO CFOI-MM-EO 72F (50) OM4 LSZH AQ (FIBER-LAN INDOOR)</t>
  </si>
  <si>
    <t>CABO OPTICO CFOT-MM-EO 06F (50) OM4 LSZH (FIBER-LAN INDOOR/OUTDOOR)</t>
  </si>
  <si>
    <t>OPTICAL CABLE CFOT-MM-EO 06F (50) OM4 LSZH (FIBER-LAN INDOOR/OUTDOOR)</t>
  </si>
  <si>
    <t>CABLE OPTICO CFOT-MM-EO 06F (50) OM4 LSZH (FIBER-LAN INDOOR/OUTDOOR)</t>
  </si>
  <si>
    <t>CABO OPTICO CFOI-MM-EO 04F (50) OM4 LSZH PR (FIBER-LAN INDOOR)</t>
  </si>
  <si>
    <t>OPTICAL CABLE CFOI-MM-EO 04F (50) OM4 LSZH PR (FIBER-LAN INDOOR)</t>
  </si>
  <si>
    <t>CABLE OPTICO CFOI-MM-EO 04F (50) OM4 LSZH PR (FIBER-LAN INDOOR)</t>
  </si>
  <si>
    <t>CABO OPTICO CFOI-MM-EO 24F (50) OM4 LSZH AQ (FIBER-LAN INDOOR)</t>
  </si>
  <si>
    <t>OPTICAL CABLE CFOI-MM-EO 24F (50) OM4 LSZH AQ (FIBER-LAN INDOOR)</t>
  </si>
  <si>
    <t>CABLE OPTICO CFOI-MM-EO 24F (50) OM4 LSZH AQ (FIBER-LAN INDOOR)</t>
  </si>
  <si>
    <t>CABO OPTICO CFOI-MM-EO 48F (50) OM4 LSZH AQ (FIBER-LAN INDOOR)</t>
  </si>
  <si>
    <t>OPTICAL CABLE CFOI-MM-EO 48F (50) OM4 LSZH AQ (FIBER-LAN INDOOR)</t>
  </si>
  <si>
    <t>CABLE OPTICO CFOI-MM-EO 48F (50) OM4 LSZH AQ (FIBER-LAN INDOOR)</t>
  </si>
  <si>
    <t>CABO OPTICO CFOT-MM-MF 12F (50) LSZH</t>
  </si>
  <si>
    <t>OPTICAL CABLE CFOT-MM-MF 12F (50) LSZH</t>
  </si>
  <si>
    <t>CABLE OPTICO CFOT-MM-MF 12F (50) LSZH</t>
  </si>
  <si>
    <t>CABO OPTICO CFOT-MM-EO 12F (50) OM4 LSZH (FIBER-LAN INDOOR/OUTDOOR)</t>
  </si>
  <si>
    <t>OPTICAL CABLE CFOT-MM-EO 12F (50) OM4 LSZH (FIBER-LAN INDOOR/OUTDOOR)</t>
  </si>
  <si>
    <t>CABLE OPTICO CFOT-MM-EO 12F (50) OM4 LSZH (FIBER-LAN INDOOR/OUTDOOR)</t>
  </si>
  <si>
    <t>CABO OPTICO CFOT-MM-EO 02F (50) OM4 LSZH (FIBER-LAN INDOOR/OUTDOOR)</t>
  </si>
  <si>
    <t>OPTICAL CABLE CFOT-MM-EO 02F (50) OM4 LSZH (FIBER-LAN INDOOR/OUTDOOR)</t>
  </si>
  <si>
    <t>CABLE OPTICO CFOT-MM-EO 02F (50) OM4 LSZH (FIBER-LAN INDOOR/OUTDOOR)</t>
  </si>
  <si>
    <t>CABO OPTICO CFOT-MM-EO 04F (50) OM4 LSZH (FIBER-LAN INDOOR/OUTDOOR)</t>
  </si>
  <si>
    <t>OPTICAL CABLE CFOT-MM-EO 04F (50) OM4 LSZH (FIBER-LAN INDOOR/OUTDOOR)</t>
  </si>
  <si>
    <t>CABLE OPTICO CFOT-MM-EO 04F (50) OM4 LSZH (FIBER-LAN INDOOR/OUTDOOR)</t>
  </si>
  <si>
    <t>CABO OPTICO CFOI-MM-EO 08F (50) LSZH AM (FIBER-LAN INDOOR)</t>
  </si>
  <si>
    <t>OPTICAL CABLE CFOI-MM-EO 08F (50) LSZH AM (FIBER-LAN INDOOR)</t>
  </si>
  <si>
    <t>CABLE OPTICO CFOI-MM-EO 08F (50) LSZH AM (FIBER-LAN INDOOR)</t>
  </si>
  <si>
    <t>CABO OPTICO CFOT-MM-EO 02F (50) OM3 LSZH (FIBER-LAN INDOOR/OUTDOOR)</t>
  </si>
  <si>
    <t>OPTICAL CABLE CFOT-MM-EO 02F (50) OM3 LSZH (FIBER-LAN INDOOR/OUTDOOR)</t>
  </si>
  <si>
    <t>CABLE OPTICO CFOT-MM-EO 02F (50) OM3 LSZH (FIBER-LAN INDOOR/OUTDOOR)</t>
  </si>
  <si>
    <t>CABO OPTICO CFOT-MM-AREO 02F (50) COG (FIBER-LAN-AR INDOOR/OUTDOOR)</t>
  </si>
  <si>
    <t>OPTICAL CABLE CFOT-MM-AREO 02F (50) COG (FIBER-LAN-AR INDOOR/OUTDOOR)</t>
  </si>
  <si>
    <t>CABLE OPTICO CFOT-MM-AREO 02F (50) COG (FIBER-LAN-AR INDOOR/OUTDOOR)</t>
  </si>
  <si>
    <t>CABO OPTICO CFOT-MM-AREO 04F (50) COG (FIBER-LAN-AR INDOOR/OUTDOOR)</t>
  </si>
  <si>
    <t>OPTICAL CABLE CFOT-MM-AREO 04F (50) COG (FIBER-LAN-AR INDOOR/OUTDOOR)</t>
  </si>
  <si>
    <t>CABLE OPTICO CFOT-MM-AREO 04F (50) COG (FIBER-LAN-AR INDOOR/OUTDOOR)</t>
  </si>
  <si>
    <t>CABO OPTICO CFOT-MM-AREO 06F (50) COG (FIBER-LAN-AR INDOOR/OUTDOOR)</t>
  </si>
  <si>
    <t>OPTICAL CABLE CFOT-MM-AREO 06F (50) COG (FIBER-LAN-AR INDOOR/OUTDOOR)</t>
  </si>
  <si>
    <t>CABLE OPTICO CFOT-MM-AREO 06F (50) COG (FIBER-LAN-AR INDOOR/OUTDOOR)</t>
  </si>
  <si>
    <t>CABO OPTICO CFOT-MM-AREO 08F (50) COG (FIBER-LAN-AR INDOOR/OUTDOOR)</t>
  </si>
  <si>
    <t>OPTICAL CABLE CFOT-MM-AREO 08F (50) COG (FIBER-LAN-AR INDOOR/OUTDOOR)</t>
  </si>
  <si>
    <t>CABLE OPTICO CFOT-MM-AREO 08F (50) COG (FIBER-LAN-AR INDOOR/OUTDOOR)</t>
  </si>
  <si>
    <t>CABO OPTICO CFOT-MM-AREO 10F (50) COG (FIBER-LAN-AR INDOOR/OUTDOOR)</t>
  </si>
  <si>
    <t>OPTICAL CABLE CFOT-MM-AREO 10F (50) COG (FIBER-LAN-AR INDOOR/OUTDOOR)</t>
  </si>
  <si>
    <t>CABLE OPTICO CFOT-MM-AREO 10F (50) COG (FIBER-LAN-AR INDOOR/OUTDOOR)</t>
  </si>
  <si>
    <t>CABO OPTICO CFOT-MM-AREO 12F (50) COG (FIBER-LAN-AR INDOOR/OUTDOOR)</t>
  </si>
  <si>
    <t>OPTICAL CABLE CFOT-MM-AREO 12F (50) COG (FIBER-LAN-AR INDOOR/OUTDOOR)</t>
  </si>
  <si>
    <t>CABLE OPTICO CFOT-MM-AREO 12F (50) COG (FIBER-LAN-AR INDOOR/OUTDOOR)</t>
  </si>
  <si>
    <t>CABO OPTICO CFOT-MM-AREO 02F (50) OM4 COG (FIBER-LAN-AR INDOOR/OUTDOOR)</t>
  </si>
  <si>
    <t>OPTICAL CABLE CFOT-MM-AREO 02F (50) OM4 COG (FIBER-LAN-AR INDOOR/OUTDOOR)</t>
  </si>
  <si>
    <t>CABLE OPTICO CFOT-MM-AREO 02F (50) OM4 COG (FIBER-LAN-AR INDOOR/OUTDOOR)</t>
  </si>
  <si>
    <t>CABO OPTICO FIBER-LAN-AR INDOOR/OUTDOOR 06F MM (50) LSZH</t>
  </si>
  <si>
    <t>OPTICAL CABLE FIBER-LAN-AR INDOOR/OUTDOOR 06F MM (50) LSZH</t>
  </si>
  <si>
    <t>CABLE OPTICO FIBER-LAN-AR INDOOR/OUTDOOR 06F MM (50) LSZH</t>
  </si>
  <si>
    <t>CABO OPTICO CFOT-MM-AREO 06F (50) OM4 COG (FIBER-LAN-AR INDOOR/OUTDOOR)</t>
  </si>
  <si>
    <t>OPTICAL CABLE CFOT-MM-AREO 06F (50) OM4 COG (FIBER-LAN-AR INDOOR/OUTDOOR)</t>
  </si>
  <si>
    <t>CABLE OPTICO CFOT-MM-AREO 06F (50) OM4 COG (FIBER-LAN-AR INDOOR/OUTDOOR)</t>
  </si>
  <si>
    <t>CABO OPTICO CFOT-MM-AREO 06F (50) OM3 COG (FIBER-LAN-AR INDOOR/OUTDOOR)</t>
  </si>
  <si>
    <t>OPTICAL CABLE CFOT-MM-AREO 06F (50) OM3 COG (FIBER-LAN-AR INDOOR/OUTDOOR)</t>
  </si>
  <si>
    <t>CABLE OPTICO CFOT-MM-AREO 06F (50) OM3 COG (FIBER-LAN-AR INDOOR/OUTDOOR)</t>
  </si>
  <si>
    <t>CABO OPTICO CFOT-MM-AREO 04F (50) OM4 COG (FIBER-LAN-AR INDOOR/OUTDOOR)</t>
  </si>
  <si>
    <t>OPTICAL CABLE CFOT-MM-AREO 04F (50) OM4 COG (FIBER-LAN-AR INDOOR/OUTDOOR)</t>
  </si>
  <si>
    <t>CABLE OPTICO CFOT-MM-AREO 04F (50) OM4 COG (FIBER-LAN-AR INDOOR/OUTDOOR)</t>
  </si>
  <si>
    <t>CABO OPTICO CFOT-MM-AREO 08F (50) OM3 COG (FIBER-LAN-AR INDOOR/OUTDOOR)</t>
  </si>
  <si>
    <t>OPTICAL CABLE CFOT-MM-AREO 08F (50) OM3 COG (FIBER-LAN-AR INDOOR/OUTDOOR)</t>
  </si>
  <si>
    <t>CABLE OPTICO CFOT-MM-AREO 08F (50) OM3 COG (FIBER-LAN-AR INDOOR/OUTDOOR)</t>
  </si>
  <si>
    <t>CABO OPTICO CFOT-MM-AREO 08F (50) OM4 COG (FIBER-LAN-AR INDOOR/OUTDOOR)</t>
  </si>
  <si>
    <t>OPTICAL CABLE CFOT-MM-AREO 08F (50) OM4 COG (FIBER-LAN-AR INDOOR/OUTDOOR)</t>
  </si>
  <si>
    <t>CABLE OPTICO CFOT-MM-AREO 08F (50) OM4 COG (FIBER-LAN-AR INDOOR/OUTDOOR)</t>
  </si>
  <si>
    <t>CABO OPTICO CFOT-MM-AREO 12F (50) OM4 COG (FIBER-LAN-AR INDOOR/OUTDOOR)</t>
  </si>
  <si>
    <t>OPTICAL CABLE CFOT-MM-AREO 12F (50) OM4 COG (FIBER-LAN-AR INDOOR/OUTDOOR)</t>
  </si>
  <si>
    <t>CABLE OPTICO CFOT-MM-AREO 12F (50) OM4 COG (FIBER-LAN-AR INDOOR/OUTDOOR)</t>
  </si>
  <si>
    <t>CABO OPTICO CFOI-MM-UT TS 12F OM3 LSZH AQ</t>
  </si>
  <si>
    <t>(INATIVO) OPTICAL CABLE CFOI-MM-UT TS 12F OM3 LSZH AQ</t>
  </si>
  <si>
    <t>(INATIVO) CABLE OPTICO CFOI-MM-UT TS 12F OM3 LSZH AQ</t>
  </si>
  <si>
    <t>CABO OPTICO CFOA-MM-DDR-S 12F (50) TS (PFV)</t>
  </si>
  <si>
    <t>OPTICAL CABLE CFOA-MM-DDR-S 12F (50) TS (PFV)</t>
  </si>
  <si>
    <t>CABLE OPTICO CFOA-MM-DDR-S 12F (50) TS (PFV)</t>
  </si>
  <si>
    <t>CABO OPTICO CFOA-MM-DDR-S 04F (50) OM3 TS (PFV) LSZH</t>
  </si>
  <si>
    <t>OPTICAL CABLE CFOA-MM-DDR-S 04F (50) OM3 TS (PFV) LSZH</t>
  </si>
  <si>
    <t>CABLE OPTICO CFOA-MM-DDR-S 04F (50) OM3 TS (PFV) LSZH</t>
  </si>
  <si>
    <t>CABO OPTICO CFOA-MM-DDR-S 08F (50) TS (PFV) LSZH</t>
  </si>
  <si>
    <t>OPTICAL CABLE CFOA-MM-DDR-S 08F (50) TS (PFV) LSZH</t>
  </si>
  <si>
    <t>CABLE OPTICO CFOA-MM-DDR-S 08F (50) TS (PFV) LSZH</t>
  </si>
  <si>
    <t>CABO OPTICO CFOA-MM-DDR-S 06F (50) TS (PFV) LSZH</t>
  </si>
  <si>
    <t>OPTICAL CABLE CFOA-MM-DDR-S 06F (50) TS (PFV) LSZH</t>
  </si>
  <si>
    <t>CABLE OPTICO CFOA-MM-DDR-S 06F (50) TS (PFV) LSZH</t>
  </si>
  <si>
    <t>CABO OPTICO CFOA-MM-DDR-S 04F (50) TS (PFV) LSZH</t>
  </si>
  <si>
    <t>OPTICAL CABLE CFOA-MM-DDR-S 04F (50) TS (PFV) LSZH</t>
  </si>
  <si>
    <t>CABLE OPTICO CFOA-MM-DDR-S 04F (50) TS (PFV) LSZH</t>
  </si>
  <si>
    <t>CABO OPTICO CFOA-MM-DDR-S 72F (50) OM4 TS (PFV) LSZH</t>
  </si>
  <si>
    <t>OPTICAL CABLE CFOA-MM-DDR-S 72F (50) OM4 TS (PFV) LSZH</t>
  </si>
  <si>
    <t>CABLE OPTICO CFOA-MM-DDR-S 72F (50) OM4 TS (PFV) LSZH</t>
  </si>
  <si>
    <t>CABO OPTICO CFOA-MM-DDR-S 144F (50) OM4 TS (PFV) LSZH</t>
  </si>
  <si>
    <t>OPTICAL CABLE CFOA-MM-DDR-S 144F (50) OM4 TS (PFV) LSZH</t>
  </si>
  <si>
    <t>CABLE OPTICO CFOA-MM-DDR-S 144F (50) OM4 TS (PFV) LSZH</t>
  </si>
  <si>
    <t>CABO OPTICO CFOA-MM-DDR-S 36F (50) OM4 TS (PFV) LSZH</t>
  </si>
  <si>
    <t>OPTICAL CABLE CFOA-MM-DDR-S 36F (50) OM4 TS (PFV) LSZH</t>
  </si>
  <si>
    <t>CABLE OPTICO CFOA-MM-DDR-S 36F (50) OM4 TS (PFV) LSZH</t>
  </si>
  <si>
    <t>CABO OPTICO CFOA-MM-DDR-S 24F (50) OM3 TS (PFV) LSZH</t>
  </si>
  <si>
    <t>OPTICAL CABLE CFOA-MM-DDR-S 24F (50) OM3 TS (PFV) LSZH</t>
  </si>
  <si>
    <t>CABLE OPTICO CFOA-MM-DDR-S 24F (50) OM3 TS (PFV) LSZH</t>
  </si>
  <si>
    <t>CABO OPTICO CFOA-MM-DDR-S 36F (50) OM3 TS (PFV) LSZH</t>
  </si>
  <si>
    <t>OPTICAL CABLE CFOA-MM-DDR-S 36F (50) OM3 TS (PFV) LSZH</t>
  </si>
  <si>
    <t>CABLE OPTICO CFOA-MM-DDR-S 36F (50) OM3 TS (PFV) LSZH</t>
  </si>
  <si>
    <t>CABO OPTICO CFOA-MM-DDR-S 48F (50) OM3 TS (PFV) LSZH</t>
  </si>
  <si>
    <t>OPTICAL CABLE CFOA-MM-DDR-S 48F (50) OM3 TS (PFV) LSZH</t>
  </si>
  <si>
    <t>CABLE OPTICO CFOA-MM-DDR-S 48F (50) OM3 TS (PFV) LSZH</t>
  </si>
  <si>
    <t>CABO OPTICO CFOA-MM-DDR-S 72F (50) OM3 TS (PFV) LSZH</t>
  </si>
  <si>
    <t>OPTICAL CABLE CFOA-MM-DDR-S 72F (50) OM3 TS (PFV) LSZH</t>
  </si>
  <si>
    <t>CABLE OPTICO CFOA-MM-DDR-S 72F (50) OM3 TS (PFV) LSZH</t>
  </si>
  <si>
    <t>ET3122</t>
  </si>
  <si>
    <t>CABO OPTICO CFOA-MM-DDR-S 02F (50) OM4 TS (PFV) LSZH</t>
  </si>
  <si>
    <t>OPTICAL CABLE CFOA-MM-DDR-S 02F (50) OM4 TS (PFV) LSZH</t>
  </si>
  <si>
    <t>CABLE OPTICO CFOA-MM-DDR-S 02F (50) OM4 TS (PFV) LSZH</t>
  </si>
  <si>
    <t>CABO OPTICO CFOT-MM-EO 06F (50) LSZH (FIBER-LAN INDOOR/OUTDOOR)</t>
  </si>
  <si>
    <t>OPTICAL CABLE CFOT-MM-EO 06F (50) LSZH (FIBER-LAN INDOOR/OUTDOOR)</t>
  </si>
  <si>
    <t>CABLE OPTICO CFOT-MM-EO 06F (50) LSZH (FIBER-LAN INDOOR/OUTDOOR)</t>
  </si>
  <si>
    <t>CABO OPTICO CFOT-MM-EO 04F (50) LSZH (FIBER-LAN INDOOR/OUTDOOR)</t>
  </si>
  <si>
    <t>OPTICAL CABLE CFOT-MM-EO 04F (50) LSZH (FIBER-LAN INDOOR/OUTDOOR)</t>
  </si>
  <si>
    <t>CABLE OPTICO CFOT-MM-EO 04F (50) LSZH (FIBER-LAN INDOOR/OUTDOOR)</t>
  </si>
  <si>
    <t>CABO OPTICO CFOA-MM-ARD-G 36F (50) (FIS-OPTIC-AR)</t>
  </si>
  <si>
    <t>OPTICAL CABLE CFOA-MM-ARD-G 36F (50) (FIS-OPTIC-AR)</t>
  </si>
  <si>
    <t>CABLE OPTICO CFOA-MM-ARD-G 36F (50) (FIS-OPTIC-AR)</t>
  </si>
  <si>
    <t>CABO OPTICO CFOA-MM-ARD-G 06F (50) OM4 (FIS-OPTIC-AR)</t>
  </si>
  <si>
    <t>OPTICAL CABLE CFOA-MM-ARD-G 06F (50) OM4 (FIS-OPTIC-AR)</t>
  </si>
  <si>
    <t>CABLE OPTICO CFOA-MM-ARD-G 06F (50) OM4 (FIS-OPTIC-AR)</t>
  </si>
  <si>
    <t>CABO OPTICO CFOA-MM-ARD-G OM4 12F (50) (FIS-OPTIC-AR)</t>
  </si>
  <si>
    <t>OPTICAL CABLE CFOA-MM-ARD-G OM4 12F (50) (FIS-OPTIC-AR)</t>
  </si>
  <si>
    <t>CABLE OPTICO CFOA-MM-ARD-G OM4 12F (50) (FIS-OPTIC-AR)</t>
  </si>
  <si>
    <t>CABO OPTICO CFOA-MM-DD-G 10F (62.5) (ABNT)</t>
  </si>
  <si>
    <t>OPTICAL CABLE CFOA-MM-DD-G 10F (62.5) (ABNT)</t>
  </si>
  <si>
    <t>CABLE OPTICO CFOA-MM-DD-G 10F (62.5) (ABNT)</t>
  </si>
  <si>
    <t>CABO OPTICO CFOA-MM-DD-G 08F (62.5) (ABNT)</t>
  </si>
  <si>
    <t>OPTICAL CABLE CFOA-MM-DD-G 08F (62.5) (ABNT)</t>
  </si>
  <si>
    <t>CABLE OPTICO CFOA-MM-DD-G 08F (62.5) (ABNT)</t>
  </si>
  <si>
    <t>CABO OPTICO CFOA-MM-DD-G 18F (62.5)</t>
  </si>
  <si>
    <t>OPTICAL CABLE CFOA-MM-DD-G 18F (62.5)</t>
  </si>
  <si>
    <t>CABLE OPTICO CFOA-MM-DD-G 18F (62.5)</t>
  </si>
  <si>
    <t>CABO OPTICO CFOA-MM-DD-G 48F (62.5) (ABNT)</t>
  </si>
  <si>
    <t>OPTICAL CABLE CFOA-MM-DD-G 48F (62.5) (ABNT)</t>
  </si>
  <si>
    <t>CABLE OPTICO CFOA-MM-DD-G 48F (62.5) (ABNT)</t>
  </si>
  <si>
    <t>CABO OPTICO CFOA-MM-DD-G 02F (62.5)</t>
  </si>
  <si>
    <t>OPTICAL CABLE CFOA-MM-DD-G 02F (62.5)</t>
  </si>
  <si>
    <t>CABLE OPTICO CFOA-MM-DD-G 02F (62.5)</t>
  </si>
  <si>
    <t>CABO OPTICO CFOA-MM-DD-G 72F (62.5) (ABNT)</t>
  </si>
  <si>
    <t>OPTICAL CABLE CFOA-MM-DD-G 72F (62.5) (ABNT)</t>
  </si>
  <si>
    <t>CABLE OPTICO CFOA-MM-DD-G 72F (62.5) (ABNT)</t>
  </si>
  <si>
    <t>CABO OPTICO CFOA-MM-DD-G 24F (62.5) (ABNT)</t>
  </si>
  <si>
    <t>OPTICAL CABLE CFOA-MM-DD-G 24F (62.5) (ABNT)</t>
  </si>
  <si>
    <t>CABLE OPTICO CFOA-MM-DD-G 24F (62.5) (ABNT)</t>
  </si>
  <si>
    <t>CABO OPTICO CFOA-MM-DD-G 12F (62.5) (ABNT)</t>
  </si>
  <si>
    <t>OPTICAL CABLE CFOA-MM-DD-G 12F (62.5) (ABNT)</t>
  </si>
  <si>
    <t>CABLE OPTICO CFOA-MM-DD-G 12F (62.5) (ABNT)</t>
  </si>
  <si>
    <t>CABO OPTICO CFOA-MM-DD-G 04F (62.5)</t>
  </si>
  <si>
    <t>OPTICAL CABLE CFOA-MM-DD-G 04F (62.5)</t>
  </si>
  <si>
    <t>CABLE OPTICO CFOA-MM-DD-G 04F (62.5)</t>
  </si>
  <si>
    <t>CABO OPTICO CFOA-MM-DD-G 36F (62.5) (ABNT)</t>
  </si>
  <si>
    <t>OPTICAL CABLE CFOA-MM-DD-G 36F (62.5) (ABNT)</t>
  </si>
  <si>
    <t>CABLE OPTICO CFOA-MM-DD-G 36F (62.5) (ABNT)</t>
  </si>
  <si>
    <t>CABO OPTICO FIS-OPTIC-AS120 12F (62.5) NR</t>
  </si>
  <si>
    <t>OPTICAL CABLE FIS-OPTIC-AS120 12F (62.5) NR</t>
  </si>
  <si>
    <t>CABLE OPTICO FIS-OPTIC-AS120 12F (62.5) NR</t>
  </si>
  <si>
    <t>CABO OPTICO FIS-OPTIC-AS120 08F (62.5) NR</t>
  </si>
  <si>
    <t>OPTICAL CABLE FIS-OPTIC-AS120 08F (62.5) NR</t>
  </si>
  <si>
    <t>CABLE OPTICO FIS-OPTIC-AS120 08F (62.5) NR</t>
  </si>
  <si>
    <t>CABO OPTICO FIS-OPTIC-AS120 10F (62.5) NR</t>
  </si>
  <si>
    <t>OPTICAL CABLE FIS-OPTIC-AS120 10F (62.5) NR</t>
  </si>
  <si>
    <t>CABLE OPTICO FIS-OPTIC-AS120 10F (62.5) NR</t>
  </si>
  <si>
    <t>CABO OPTICO FIS-OPTIC-AS80 02F (62.5) NR</t>
  </si>
  <si>
    <t>OPTICAL CABLE FIS-OPTIC-AS80 02F (62.5) NR</t>
  </si>
  <si>
    <t>CABLE OPTICO FIS-OPTIC-AS80 02F (62.5) NR</t>
  </si>
  <si>
    <t>CABO OPTICO CFOA-MM-AS80-G 12F (62.5) NR (ABNT)</t>
  </si>
  <si>
    <t>OPTICAL CABLE CFOA-MM-AS80-G 12F (62.5) NR (ABNT)</t>
  </si>
  <si>
    <t>CABLE OPTICO CFOA-MM-AS80-G 12F (62.5) NR (ABNT)</t>
  </si>
  <si>
    <t>CABO OPTICO CFOA-MM-AS200-G 06F (62.5) RC</t>
  </si>
  <si>
    <t>OPTICAL CABLE CFOA-MM-AS200-G 06F (62.5) RC</t>
  </si>
  <si>
    <t>CABLE OPTICO CFOA-MM-AS200-G 06F (62.5) RC</t>
  </si>
  <si>
    <t>CABO OPTICO FIS-OPTIC-AS80 04F (62.5) NR</t>
  </si>
  <si>
    <t>OPTICAL CABLE FIS-OPTIC-AS80 04F (62.5) NR</t>
  </si>
  <si>
    <t>CABLE OPTICO FIS-OPTIC-AS80 04F (62.5) NR</t>
  </si>
  <si>
    <t>CABO OPTICO CFOA-MM-AS200-G 04F (62.5) RC</t>
  </si>
  <si>
    <t>OPTICAL CABLE CFOA-MM-AS200-G 04F (62.5) RC</t>
  </si>
  <si>
    <t>CABLE OPTICO CFOA-MM-AS200-G 04F (62.5) RC</t>
  </si>
  <si>
    <t>CABO OPTICO CFOA-MM-AS80-G 24F (62.5) NR (ABNT)</t>
  </si>
  <si>
    <t>OPTICAL CABLE CFOA-MM-AS80-G 24F (62.5) NR (ABNT)</t>
  </si>
  <si>
    <t>CABLE OPTICO CFOA-MM-AS80-G 24F (62.5) NR (ABNT)</t>
  </si>
  <si>
    <t>CABO OPTICO CFOA-MM-AS200-G 08F (62.5) RC (ABNT)</t>
  </si>
  <si>
    <t>OPTICAL CABLE CFOA-MM-AS200-G 08F (62.5) RC (ABNT)</t>
  </si>
  <si>
    <t>CABLE OPTICO CFOA-MM-AS200-G 08F (62.5) RC (ABNT)</t>
  </si>
  <si>
    <t>CABO OPTICO CFOA-MM-AS200-G 24F (62.5) RC (ABNT)</t>
  </si>
  <si>
    <t>OPTICAL CABLE CFOA-MM-AS200-G 24F (62.5) RC (ABNT)</t>
  </si>
  <si>
    <t>CABLE OPTICO CFOA-MM-AS200-G 24F (62.5) RC (ABNT)</t>
  </si>
  <si>
    <t>CABO OPTICO FIS-OPTIC-AS80 06F (62.5) NR</t>
  </si>
  <si>
    <t>OPTICAL CABLE FIS-OPTIC-AS80 06F (62.5) NR</t>
  </si>
  <si>
    <t>CABLE OPTICO FIS-OPTIC-AS80 06F (62.5) NR</t>
  </si>
  <si>
    <t>CABO OPTICO CFOA-MM-AS200-G 12F (62.5) NR (ABNT)</t>
  </si>
  <si>
    <t>OPTICAL CABLE CFOA-MM-AS200-G 12F (62.5) NR (ABNT)</t>
  </si>
  <si>
    <t>CABLE OPTICO CFOA-MM-AS200-G 12F (62.5) NR (ABNT)</t>
  </si>
  <si>
    <t>CABO OPTICO CFOA-MM-AS200-G 08F (62.5) NR (ABNT)</t>
  </si>
  <si>
    <t>OPTICAL CABLE CFOA-MM-AS200-G 08F (62.5) NR (ABNT)</t>
  </si>
  <si>
    <t>CABLE OPTICO CFOA-MM-AS200-G 08F (62.5) NR (ABNT)</t>
  </si>
  <si>
    <t>CABO OPTICO FIS-OPTIC-AS80 12F MM (50) OM4 NR</t>
  </si>
  <si>
    <t>OPTICAL CABLE FIS-OPTIC-AS80 12F MM (50) OM4 NR</t>
  </si>
  <si>
    <t>CABLE OPTICO FIS-OPTIC-AS80 12F MM (50) OM4 NR</t>
  </si>
  <si>
    <t>CABO OPTICO CFOA-MM-AS120-G 04F (62.5) RC</t>
  </si>
  <si>
    <t>OPTICAL CABLE CFOA-MM-AS120-G 04F (62.5) RC</t>
  </si>
  <si>
    <t>CABLE OPTICO CFOA-MM-AS120-G 04F (62.5) RC</t>
  </si>
  <si>
    <t>CABO OPTICO FIS-OPTIC-AS120 06F OM4 RC (50)</t>
  </si>
  <si>
    <t>OPTICAL CABLE FIS-OPTIC-AS120 06F OM4 RC (50)</t>
  </si>
  <si>
    <t>CABLE OPTICO FIS-OPTIC-AS120 06F OM4 RC (50)</t>
  </si>
  <si>
    <t>CABO OPTICO FIS-OPTIC-AS120 06F OM3 RC (50)</t>
  </si>
  <si>
    <t>OPTICAL CABLE FIS-OPTIC-AS120 06F OM3 RC (50)</t>
  </si>
  <si>
    <t>CABLE OPTICO FIS-OPTIC-AS120 06F OM3 RC (50)</t>
  </si>
  <si>
    <t>CABO OPTICO FIS-OPTIC-AS80 06F RC MM(50)</t>
  </si>
  <si>
    <t>OPTICAL CABLE FIS-OPTIC-AS80 06F RC MM(50)</t>
  </si>
  <si>
    <t>CABLE OPTICO FIS-OPTIC-AS80 06F RC MM(50)</t>
  </si>
  <si>
    <t>CABO OPTICO CFOA-MM-DDR-G 12F PFV (62.5) (ABNT)</t>
  </si>
  <si>
    <t>OPTICAL CABLE CFOA-MM-DDR-G 12F PFV (62.5) (ABNT)</t>
  </si>
  <si>
    <t>CABLE OPTICO CFOA-MM-DDR-G 12F PFV (62.5) (ABNT)</t>
  </si>
  <si>
    <t>CABO OPTICO CFOA-MM-DDR-G 06F PFV (62.5)</t>
  </si>
  <si>
    <t>OPTICAL CABLE CFOA-MM-DDR-G 06F PFV (62.5)</t>
  </si>
  <si>
    <t>CABLE OPTICO CFOA-MM-DDR-G 06F PFV (62.5)</t>
  </si>
  <si>
    <t>CABO OPTICO CFOA-MM-DDR-G 72F PFV (62.5) (ABNT)</t>
  </si>
  <si>
    <t>OPTICAL CABLE CFOA-MM-DDR-G 72F PFV (62.5) (ABNT)</t>
  </si>
  <si>
    <t>CABLE OPTICO CFOA-MM-DDR-G 72F PFV (62.5) (ABNT)</t>
  </si>
  <si>
    <t>CABO OPTICO CFOA-MM-DDR-G 24F (62.5) (PFV) (ABNT)</t>
  </si>
  <si>
    <t>OPTICAL CABLE CFOA-MM-DDR-G 24F (62.5) (PFV) (ABNT)</t>
  </si>
  <si>
    <t>CABLE OPTICO CFOA-MM-DDR-G 24F (62.5) (PFV) (ABNT)</t>
  </si>
  <si>
    <t>CABO OPTICO CFOA-MM-DDR-G 04F (50) (PFV)</t>
  </si>
  <si>
    <t>OPTICAL CABLE CFOA-MM-DDR-G 04F (50) (PFV)</t>
  </si>
  <si>
    <t>CABLE OPTICO CFOA-MM-DDR-G 04F (50) (PFV)</t>
  </si>
  <si>
    <t>CABO OPTICO CFOA-MM-DDR-G 36F (62.5) (PFV) (ABNT)</t>
  </si>
  <si>
    <t>OPTICAL CABLE CFOA-MM-DDR-G 36F (62.5) (PFV) (ABNT)</t>
  </si>
  <si>
    <t>CABLE OPTICO CFOA-MM-DDR-G 36F (62.5) (PFV) (ABNT)</t>
  </si>
  <si>
    <t>CABO OPTICO CFOA-MM-DDR-G 48F (62.5) (PFV) (ABNT)</t>
  </si>
  <si>
    <t>OPTICAL CABLE CFOA-MM-DDR-G 48F (62.5) (PFV) (ABNT)</t>
  </si>
  <si>
    <t>CABLE OPTICO CFOA-MM-DDR-G 48F (62.5) (PFV) (ABNT)</t>
  </si>
  <si>
    <t>CABO OPTICO CFOA-MM-DDR-G 08F (62.5) (PFV) STP AZ</t>
  </si>
  <si>
    <t>OPTICAL CABLE CFOA-MM-DDR-G 08F (62.5) (PFV) STP AZ</t>
  </si>
  <si>
    <t>CABLE OPTICO CFOA-MM-DDR-G 08F (62.5) (PFV) STP AZ</t>
  </si>
  <si>
    <t>CABO OPTICO CFOA-MM-DDR-G 08F (62.5) (PFV) STP VD</t>
  </si>
  <si>
    <t>OPTICAL CABLE CFOA-MM-DDR-G 08F (62.5) (PFV) STP VD</t>
  </si>
  <si>
    <t>CABLE OPTICO CFOA-MM-DDR-G 08F (62.5) (PFV) STP VD</t>
  </si>
  <si>
    <t>CABO OPTICO CFOA-MM-DDR-G 08F (62.5) (PFV) (ABNT)</t>
  </si>
  <si>
    <t>OPTICAL CABLE CFOA-MM-DDR-G 08F (62.5) (PFV) (ABNT)</t>
  </si>
  <si>
    <t>CABLE OPTICO CFOA-MM-DDR-G 08F (62.5) (PFV) (ABNT)</t>
  </si>
  <si>
    <t>CABO OPTICO CFOA-MM-DDR-G 08F (62.5) (PFV) AZUL</t>
  </si>
  <si>
    <t>OPTICAL CABLE CFOA-MM-DDR-G 08F (62.5) (PFV) AZUL</t>
  </si>
  <si>
    <t>CABLE OPTICO CFOA-MM-DDR-G 08F (62.5) (PFV) AZUL</t>
  </si>
  <si>
    <t>CABO OPTICO CFOA-MM-DDR-G 08F (62.5) (PFV) VERDE</t>
  </si>
  <si>
    <t>OPTICAL CABLE CFOA-MM-DDR-G 08F (62.5) (PFV) VERDE</t>
  </si>
  <si>
    <t>CABLE OPTICO CFOA-MM-DDR-G 08F (62.5) (PFV) VERDE</t>
  </si>
  <si>
    <t>CABO OPTICO CFOA-MM-DDR-G 18F (62.5) (PFV)</t>
  </si>
  <si>
    <t>OPTICAL CABLE CFOA-MM-DDR-G 18F (62.5) (PFV) (ABNT)</t>
  </si>
  <si>
    <t>CABLE OPTICO CFOA-MM-DDR-G 18F (62.5) (PFV) (ABNT)</t>
  </si>
  <si>
    <t>CABO OPTICO CFOA-MM-AS80-G 04F (62.5) NR</t>
  </si>
  <si>
    <t>OPTICAL CABLE CFOA-MM-AS80-G 04F (62.5) NR</t>
  </si>
  <si>
    <t>CABLE OPTICO CFOA-MM-AS80-G 04F (62.5) NR</t>
  </si>
  <si>
    <t>CABO OPTICO FIS-OPTIC-AS120 04F NR (62.5)</t>
  </si>
  <si>
    <t>OPTICAL CABLE FIS-OPTIC-AS120 04F NR (62.5)</t>
  </si>
  <si>
    <t>CABLE OPTICO FIS-OPTIC-AS120 04F NR (62.5)</t>
  </si>
  <si>
    <t>CABO OPTICO CFOA-MM-DDR-G 02F PFV (62.5)</t>
  </si>
  <si>
    <t>OPTICAL CABLE CFOA-MM-DDR-G 02F PFV (62.5)</t>
  </si>
  <si>
    <t>CABLE OPTICO CFOA-MM-DDR-G 02F PFV (62.5)</t>
  </si>
  <si>
    <t>CABO OPTICO CFOA-MM-DDR-S 72F (50) OM4 (PFV) LSZH</t>
  </si>
  <si>
    <t>OPTICAL CABLE CFOA-MM-DDR-S 72F (50) OM4 (PFV) LSZH</t>
  </si>
  <si>
    <t>CABLE OPTICO CFOA-MM-DDR-S 72F (50) OM4 (PFV) LSZH</t>
  </si>
  <si>
    <t>CABO OPTICO CFOA-MM-DDR-G 48F (50) OM3 (PFV)</t>
  </si>
  <si>
    <t>OPTICAL CABLE CFOA-MM-DDR-G 48F (50) OM3 (PFV)</t>
  </si>
  <si>
    <t>CABLE OPTICO CFOA-MM-DDR-G 48F (50) OM3 (PFV)</t>
  </si>
  <si>
    <t>CABO OPTICO CFOA-MM-DDR-G 48F (50) OM4 (PFV)</t>
  </si>
  <si>
    <t>OPTICAL CABLE CFOA-MM-DDR-G 48F (50) OM4 (PFV)</t>
  </si>
  <si>
    <t>CABLE OPTICO CFOA-MM-DDR-G 48F (50) OM4 (PFV)</t>
  </si>
  <si>
    <t>CABO OPTICO CFOA-MM-DDR-G 12F (50) OM4 (PFV)</t>
  </si>
  <si>
    <t>OPTICAL CABLE CFOA-MM-DDR-G 12F (50) OM4 (PFV)</t>
  </si>
  <si>
    <t>CABLE OPTICO CFOA-MM-DDR-G 12F (50) OM4 (PFV)</t>
  </si>
  <si>
    <t>CABO OPTICO CFOA-MM-DDR-G 18F (50) OM4 (PFV)</t>
  </si>
  <si>
    <t>OPTICAL CABLE CFOA-MM-DDR-G 18F (50) OM4 (PFV)</t>
  </si>
  <si>
    <t>CABLE OPTICO CFOA-MM-DDR-G 18F (50) OM4 (PFV)</t>
  </si>
  <si>
    <t>CABO OPTICO CFOA-MM-DDR-G 06F PFV (50)</t>
  </si>
  <si>
    <t>OPTICAL CABLE CFOA-MM-DDR-G 06F PFV (50)</t>
  </si>
  <si>
    <t>CABLE OPTICO CFOA-MM-DDR-G 06F PFV (50)</t>
  </si>
  <si>
    <t>CABO OPTICO CFOA-MM-DDR-G 04F (50) OM3 (PFV)</t>
  </si>
  <si>
    <t>OPTICAL CABLE CFOA-MM-DDR-G 04F (50) OM3 (PFV)</t>
  </si>
  <si>
    <t>CABLE OPTICO CFOA-MM-DDR-G 04F (50) OM3 (PFV)</t>
  </si>
  <si>
    <t>CABO OPTICO FIS-OPTIC-AS80 06F MM (62.5) RC</t>
  </si>
  <si>
    <t>OPTICAL CABLE FIS-OPTIC-AS80 06F MM (62.5) RC</t>
  </si>
  <si>
    <t>CABLE OPTICO FIS-OPTIC-AS80 06F MM (62.5) RC</t>
  </si>
  <si>
    <t>CORDAO OPTICO COA-MM-DP-29-COG MM50 AM</t>
  </si>
  <si>
    <t>OPTICAL CORD COA-MM-DP-29-COG MM50 AM</t>
  </si>
  <si>
    <t>CORDON OPTICO COA-MM-DP-29-COG MM50 AM</t>
  </si>
  <si>
    <t>CORDAO OPTICO COA-MM-DP-18-COG MM50 OM3 AM</t>
  </si>
  <si>
    <t>OPTICAL CORD COA-MM-DP-18-COG MM50 OM3 AM</t>
  </si>
  <si>
    <t>CORDON OPTICO COA-MM-DP-18-COG MM50 OM3 AM</t>
  </si>
  <si>
    <t>CORDAO OPTICO COA-MM-DP-20-COG MM50 AM</t>
  </si>
  <si>
    <t>OPTICAL CORD COA-MM-DP-20-COG MM50 AM</t>
  </si>
  <si>
    <t>CORDON OPTICO COA-MM-DP-20-COG MM50 AM</t>
  </si>
  <si>
    <t>CORDAO OPTICO COA-MM-MF-18-COG MM62.5 LA</t>
  </si>
  <si>
    <t>OPTICAL CORD COA-MM-MF-18-COG MM62.5 LA</t>
  </si>
  <si>
    <t>CORDON OPTICO COA-MM-MF-18-COG MM62.5 LA</t>
  </si>
  <si>
    <t>CORDAO OPTICO COA-MM-DP-16-COG MM62.5 LA</t>
  </si>
  <si>
    <t>OPTICAL CORD COA-MM-DP-16-COG MM62.5 LA</t>
  </si>
  <si>
    <t>CORDON OPTICO COA-MM-DP-16-COG MM62.5 LA</t>
  </si>
  <si>
    <t>CORDAO OPTICO COA-MM-DP-18-LSZH MM62.5 LA</t>
  </si>
  <si>
    <t>OPTICAL CORD COA-MM-DP-18-LSZH MM62.5 LA</t>
  </si>
  <si>
    <t>CORDON OPTICO COA-MM-DP-18-LSZH MM62.5 LA</t>
  </si>
  <si>
    <t>CORDAO OPTICO COA-MM-MF-18-LSZH MM62.5 LA</t>
  </si>
  <si>
    <t>OPTICAL CORD COA-MM-MF-18-LSZH MM62.5 LA</t>
  </si>
  <si>
    <t>CORDON OPTICO COA-MM-MF-18-LSZH MM62.5 LA</t>
  </si>
  <si>
    <t>CORDAO OPTICO COA-MM-MF-18-LSZH MM50 OM3 AQ</t>
  </si>
  <si>
    <t>OPTICAL CORD COA-MM-MF-18-LSZH MM50 OM3 AQ</t>
  </si>
  <si>
    <t>CORDON OPTICO COA-MM-MF-18-LSZH MM50 OM3 AQ</t>
  </si>
  <si>
    <t>CABO OPTICO CFOT-MM-UTR 12F (62.5) COG (OPTIC-LAN-AR (PFV))</t>
  </si>
  <si>
    <t>OPTICAL CABLE CFOT-MM-UTR 12F (62.5) COG (OPTIC-LAN-AR (PFV))</t>
  </si>
  <si>
    <t>CABLE OPTICO CFOT-MM-UTR 12F (62.5) COG (OPTIC-LAN-AR (PFV))</t>
  </si>
  <si>
    <t>CABO OPTICO CFOT-MM-UTR 12F (62.5) LSZH (OPTIC-LAN-AR (PFV))</t>
  </si>
  <si>
    <t>OPTICAL CABLE CFOT-MM-UTR 12F (62.5) LSZH (OPTIC-LAN-AR (PFV))</t>
  </si>
  <si>
    <t>CABLE OPTICO CFOT-MM-UTR 12F (62.5) LSZH (OPTIC-LAN-AR (PFV))</t>
  </si>
  <si>
    <t>CABO OPTICO CFOT-MM-UTR 06F (62.5) COG (OPTIC-LAN-AR (PFV))</t>
  </si>
  <si>
    <t>OPTICAL CABLE CFOT-MM-UTR 06F (62.5) COG (OPTIC-LAN-AR (PFV))</t>
  </si>
  <si>
    <t>CABLE OPTICO CFOT-MM-UTR 06F (62.5) COG (OPTIC-LAN-AR (PFV))</t>
  </si>
  <si>
    <t>CABO OPTICO CFOT-MM-UTR 06F (62.5) LSZH (OPTIC-LAN-AR (PFV))</t>
  </si>
  <si>
    <t>OPTICAL CABLE CFOT-MM-UTR 06F (62.5) LSZH (OPTIC-LAN-AR (PFV))</t>
  </si>
  <si>
    <t>CABLE OPTICO CFOT-MM-UTR 06F (62.5) LSZH (OPTIC-LAN-AR (PFV))</t>
  </si>
  <si>
    <t>CABO OPTICO CFOT-MM-UTR 02F (62.5) COG (OPTIC-LAN-AR (PFV))</t>
  </si>
  <si>
    <t>OPTICAL CABLE CFOT-MM-UTR 02F (62.5) COG (OPTIC-LAN-AR (PFV))</t>
  </si>
  <si>
    <t>CABLE OPTICO CFOT-MM-UTR 02F (62.5) COG (OPTIC-LAN-AR (PFV))</t>
  </si>
  <si>
    <t>CABO OPTICO CFOT-MM-UTR 02F (62.5) LSZH (OPTIC-LAN-AR (PFV))</t>
  </si>
  <si>
    <t>OPTICAL CABLE CFOT-MM-UTR 02F (62.5) LSZH (OPTIC-LAN-AR (PFV))</t>
  </si>
  <si>
    <t>CABLE OPTICO CFOT-MM-UTR 02F (62.5) LSZH (OPTIC-LAN-AR (PFV))</t>
  </si>
  <si>
    <t>CABO OPTICO CFOT-MM-UTR 04F (62.5) COG (OPTIC-LAN-AR (PFV))</t>
  </si>
  <si>
    <t>OPTICAL CABLE CFOT-MM-UTR 04F (62.5) COG (OPTIC-LAN-AR (PFV))</t>
  </si>
  <si>
    <t>CABLE OPTICO CFOT-MM-UTR 04F (62.5) COG (OPTIC-LAN-AR (PFV))</t>
  </si>
  <si>
    <t>CABO OPTICO CFOT-MM-UTR 04F (62.5) LSZH (OPTIC-LAN-AR (PFV))</t>
  </si>
  <si>
    <t>OPTICAL CABLE CFOT-MM-UTR 04F (62.5) LSZH (OPTIC-LAN-AR (PFV))</t>
  </si>
  <si>
    <t>CABLE OPTICO CFOT-MM-UTR 04F (62.5) LSZH (OPTIC-LAN-AR (PFV))</t>
  </si>
  <si>
    <t>CABO OPTICO CFOT-MM-UTR 08F (62.5) COG (OPTIC-LAN-AR (PFV))</t>
  </si>
  <si>
    <t>OPTICAL CABLE CFOT-MM-UTR 08F (62.5) COG (OPTIC-LAN-AR (PFV))</t>
  </si>
  <si>
    <t>CABLE OPTICO CFOT-MM-UTR 08F (62.5) COG (OPTIC-LAN-AR (PFV))</t>
  </si>
  <si>
    <t>CABO OPTICO CFOT-MM-UTR 08F (62.5) LSZH (OPTIC-LAN-AR (PFV))</t>
  </si>
  <si>
    <t>OPTICAL CABLE CFOT-MM-UTR 08F (62.5) LSZH (OPTIC-LAN-AR (PFV))</t>
  </si>
  <si>
    <t>CABLE OPTICO CFOT-MM-UTR 08F (62.5) LSZH (OPTIC-LAN-AR (PFV))</t>
  </si>
  <si>
    <t>CABO OPTICO FIS-OPTIC-DG 12F (62.5) COG</t>
  </si>
  <si>
    <t>OPTICAL CABLE FIS-OPTIC-DG 12F (62.5) COG</t>
  </si>
  <si>
    <t>CABLE OPTICO FIS-OPTIC-DG 12F (62.5) COG</t>
  </si>
  <si>
    <t>CABO OPTICO FIS-OPTIC-DG 08F (62.5) COG</t>
  </si>
  <si>
    <t>OPTICAL CABLE FIS-OPTIC-DG 08F (62.5) COG</t>
  </si>
  <si>
    <t>CABLE OPTICO FIS-OPTIC-DG 08F (62.5) COG</t>
  </si>
  <si>
    <t>CABO OPTICO FIS-OPTIC-DG 10F (62.5) COG</t>
  </si>
  <si>
    <t>OPTICAL CABLE FIS-OPTIC-DG 10F (62.5) COG</t>
  </si>
  <si>
    <t>CABLE OPTICO FIS-OPTIC-DG 10F (62.5) COG</t>
  </si>
  <si>
    <t>CABO OPTICO FIS-OPTIC-DG 02F (62.5) COG</t>
  </si>
  <si>
    <t>OPTICAL CABLE FIS-OPTIC-DG 02F (62.5) COG</t>
  </si>
  <si>
    <t>CABLE OPTICO FIS-OPTIC-DG 02F (62.5) COG</t>
  </si>
  <si>
    <t>CABO OPTICO FIS-OPTIC-DG 04F (62.5) COG</t>
  </si>
  <si>
    <t>OPTICAL CABLE FIS-OPTIC-DG 04F (62.5) COG</t>
  </si>
  <si>
    <t>CABLE OPTICO FIS-OPTIC-DG 04F (62.5) COG</t>
  </si>
  <si>
    <t>CABO OPTICO FIS-OPTIC-DG 06F (62.5) COG</t>
  </si>
  <si>
    <t>OPTICAL CABLE FIS-OPTIC-DG 06F (62.5) COG</t>
  </si>
  <si>
    <t>CABLE OPTICO FIS-OPTIC-DG 06F (62.5) COG</t>
  </si>
  <si>
    <t>CABO OPTICO FIS-OPTIC-DG 02F MM(50) COG</t>
  </si>
  <si>
    <t>OPTICAL CABLE FIS-OPTIC-DG 02F MM(50) COG</t>
  </si>
  <si>
    <t>CABLE OPTICO FIS-OPTIC-DG 02F MM(50) COG</t>
  </si>
  <si>
    <t>CABO OPTICO FIS-OPTIC-DG 04F MM(50) COG</t>
  </si>
  <si>
    <t>OPTICAL CABLE FIS-OPTIC-DG 04F MM(50) COG</t>
  </si>
  <si>
    <t>CABLE OPTICO FIS-OPTIC-DG 04F MM(50) COG</t>
  </si>
  <si>
    <t>CABO OPTICO FIS-OPTIC-DG 06F MM(50) COG</t>
  </si>
  <si>
    <t>OPTICAL CABLE FIS-OPTIC-DG 06F MM(50) COG</t>
  </si>
  <si>
    <t>CABLE OPTICO FIS-OPTIC-DG 06F MM(50) COG</t>
  </si>
  <si>
    <t>CABO OPTICO FIS-OPTIC-DG 08F MM(50) COG</t>
  </si>
  <si>
    <t>OPTICAL CABLE FIS-OPTIC-DG 08F MM(50) COG</t>
  </si>
  <si>
    <t>CABLE OPTICO FIS-OPTIC-DG 08F MM(50) COG</t>
  </si>
  <si>
    <t>CABO OPTICO FIS-OPTIC-DG 10F MM(50) COG</t>
  </si>
  <si>
    <t>OPTICAL CABLE FIS-OPTIC-DG 10F MM(50) COG</t>
  </si>
  <si>
    <t>CABLE OPTICO FIS-OPTIC-DG 10F MM(50) COG</t>
  </si>
  <si>
    <t>CABO OPTICO FIS-OPTIC-DG 12F MM(50) COG</t>
  </si>
  <si>
    <t>OPTICAL CABLE FIS-OPTIC-DG 12F MM(50) COG</t>
  </si>
  <si>
    <t>CABLE OPTICO FIS-OPTIC-DG 12F MM(50) COG</t>
  </si>
  <si>
    <t>CABO OPTICO DROP FIG.8 FTTH MM (62.5) 02F COG PR</t>
  </si>
  <si>
    <t>OPTICAL CABLE DROP FIG.8 FTTH MM (62.5) 02F COG PR</t>
  </si>
  <si>
    <t>CABLE OPTICO DROP FIG.8 FTTH MM (62.5) 02F COG PR</t>
  </si>
  <si>
    <t>CABO OPTICO DROP FIG.8 FTTH MM (62.5) 04F COG PR</t>
  </si>
  <si>
    <t>OPTICAL CABLE DROP FIG.8 FTTH MM (62.5) 04F COG PR</t>
  </si>
  <si>
    <t>CABLE OPTICO DROP FIG.8 FTTH MM (62.5) 04F COG PR</t>
  </si>
  <si>
    <t>CABO OPTICO DROP FIG.8 FTTH MM (62.5) 06F COG PR</t>
  </si>
  <si>
    <t>OPTICAL CABLE DROP FIG.8 FTTH MM (62.5) 06F COG PR</t>
  </si>
  <si>
    <t>CABLE OPTICO DROP FIG.8 FTTH MM (62.5) 06F COG PR</t>
  </si>
  <si>
    <t>CABO OPTICO DROP FIG.8 FTTH MM (62.5) 08F COG PR</t>
  </si>
  <si>
    <t>OPTICAL CABLE DROP FIG.8 FTTH MM (62.5) 08F COG PR</t>
  </si>
  <si>
    <t>CABLE OPTICO DROP FIG.8 FTTH MM (62.5) 08F COG PR</t>
  </si>
  <si>
    <t>CABO OPTICO DROP FIG.8 FTTH MM (62.5) 10F COG PR</t>
  </si>
  <si>
    <t>OPTICAL CABLE DROP FIG.8 FTTH MM (62.5) 10F COG PR</t>
  </si>
  <si>
    <t>CABLE OPTICO DROP FIG.8 FTTH MM (62.5) 10F COG PR</t>
  </si>
  <si>
    <t>CABO OPTICO DROP FIG.8 FTTH MM (62.5) 12F COG PR</t>
  </si>
  <si>
    <t>OPTICAL CABLE DROP FIG.8 FTTH MM (62.5) 12F COG PR</t>
  </si>
  <si>
    <t>CABLE OPTICO DROP FIG.8 FTTH MM (62.5) 12F COG PR</t>
  </si>
  <si>
    <t>CABO OPTICO CFOT-MM-UT 12F (62.5) COG (OPTIC-LAN)</t>
  </si>
  <si>
    <t>OPTICAL CABLE CFOT-MM-UT 12F (62.5) COG (OPTIC-LAN)</t>
  </si>
  <si>
    <t>CABLE OPTICO CFOT-MM-UT 12F (62.5) COG (OPTIC-LAN)</t>
  </si>
  <si>
    <t>CABO OPTICO CFOT-MM-UT 08F (62.5) COG (OPTIC-LAN)</t>
  </si>
  <si>
    <t>OPTICAL CABLE CFOT-MM-UT 08F (62.5) COG (OPTIC-LAN)</t>
  </si>
  <si>
    <t>CABLE OPTICO CFOT-MM-UT 08F (62.5) COG (OPTIC-LAN)</t>
  </si>
  <si>
    <t>CABO OPTICO CFOT-MM-UT 10F (62.5) COG (OPTIC-LAN)</t>
  </si>
  <si>
    <t>OPTICAL CABLE CFOT-MM-UT 10F (62.5) COG (OPTIC-LAN)</t>
  </si>
  <si>
    <t>CABLE OPTICO CFOT-MM-UT 10F (62.5) COG (OPTIC-LAN)</t>
  </si>
  <si>
    <t>CABO OPTICO CFOT-MM-UT 02F (62.5) COG (OPTIC-LAN)</t>
  </si>
  <si>
    <t>OPTICAL CABLE CFOT-MM-UT 02F (62.5) COG (OPTIC-LAN)</t>
  </si>
  <si>
    <t>CABLE OPTICO CFOT-MM-UT 02F (62.5) COG (OPTIC-LAN)</t>
  </si>
  <si>
    <t>CABO OPTICO CFOT-MM-UT 04F (62.5) COG (OPTIC-LAN)</t>
  </si>
  <si>
    <t>OPTICAL CABLE CFOT-MM-UT 04F (62.5) COG (OPTIC-LAN)</t>
  </si>
  <si>
    <t>CABLE OPTICO CFOT-MM-UT 04F (62.5) COG (OPTIC-LAN)</t>
  </si>
  <si>
    <t>CABO OPTICO CFOT-MM-UT 04F (62.5) LSZH (OPTIC-LAN)</t>
  </si>
  <si>
    <t>OPTICAL CABLE CFOT-MM-UT 04F (62.5) LSZH (OPTIC-LAN)</t>
  </si>
  <si>
    <t>CABLE OPTICO CFOT-MM-UT 04F (62.5) LSZH (OPTIC-LAN)</t>
  </si>
  <si>
    <t>CABO OPTICO CFOT-MM-UT 02F (62.5) LSZH (OPTIC-LAN)</t>
  </si>
  <si>
    <t>OPTICAL CABLE CFOT-MM-UT 02F (62.5) LSZH (OPTIC-LAN)</t>
  </si>
  <si>
    <t>CABLE OPTICO CFOT-MM-UT 02F (62.5) LSZH (OPTIC-LAN)</t>
  </si>
  <si>
    <t>CABO OPTICO CFOT-MM-UT 06F (62.5) LSZH (OPTIC-LAN)</t>
  </si>
  <si>
    <t>OPTICAL CABLE CFOT-MM-UT 06F (62.5) LSZH (OPTIC-LAN)</t>
  </si>
  <si>
    <t>CABLE OPTICO CFOT-MM-UT 06F (62.5) LSZH (OPTIC-LAN)</t>
  </si>
  <si>
    <t>CABO OPTICO CFOT-MM-UT 06F (62.5) COG (OPTIC-LAN)</t>
  </si>
  <si>
    <t>OPTICAL CABLE CFOT-MM-UT 06F (62.5) COG (OPTIC-LAN)</t>
  </si>
  <si>
    <t>CABLE OPTICO CFOT-MM-UT 06F (62.5) COG (OPTIC-LAN)</t>
  </si>
  <si>
    <t>CABO OPTICO CFOT-MM-UT 12F (62.5) LSZH (OPTIC-LAN)</t>
  </si>
  <si>
    <t>OPTICAL CABLE CFOT-MM-UT 12F (62.5) LSZH (OPTIC-LAN)</t>
  </si>
  <si>
    <t>CABLE OPTICO CFOT-MM-UT 12F (62.5) LSZH (OPTIC-LAN)</t>
  </si>
  <si>
    <t>CABO OPTICO CFOT-MM-EO 02F (50) OM3 RISER (FIBER-LAN INDOOR/OUTDOOR)</t>
  </si>
  <si>
    <t>OPTICAL CABLE CFOT-MM-EO 02F (50) OM3 RISER (FIBER-LAN INDOOR/OUTDOOR)</t>
  </si>
  <si>
    <t>CABLE OPTICO CFOT-MM-EO 02F (50) OM3 RISER (FIBER-LAN INDOOR/OUTDOOR)</t>
  </si>
  <si>
    <t>CABO OPTICO CFOT-MM-EO 04F (50) OM3 RISER (FIBER-LAN INDOOR/OUTDOOR)</t>
  </si>
  <si>
    <t>OPTICAL CABLE CFOT-MM-EO 04F (50) OM3 RISER (FIBER-LAN INDOOR/OUTDOOR)</t>
  </si>
  <si>
    <t>CABLE OPTICO CFOT-MM-EO 04F (50) OM3 RISER (FIBER-LAN INDOOR/OUTDOOR)</t>
  </si>
  <si>
    <t>CABO OPTICO CFOT-MM-EO 06F (50) OM3 RISER (FIBER-LAN INDOOR/OUTDOOR)</t>
  </si>
  <si>
    <t>OPTICAL CABLE CFOT-MM-EO 06F (50) OM3 RISER (FIBER-LAN INDOOR/OUTDOOR)</t>
  </si>
  <si>
    <t>CABLE OPTICO CFOT-MM-EO 06F (50) OM3 RISER (FIBER-LAN INDOOR/OUTDOOR)</t>
  </si>
  <si>
    <t>CABO OPTICO CFOT-MM-EO 12F (50) OM3 RISER (FIBER-LAN INDOOR/OUTDOOR)</t>
  </si>
  <si>
    <t>OPTICAL CABLE CFOT-MM-EO 12F (50) OM3 RISER (FIBER-LAN INDOOR/OUTDOOR)</t>
  </si>
  <si>
    <t>CABLE OPTICO CFOT-MM-EO 12F (50) OM3 RISER (FIBER-LAN INDOOR/OUTDOOR)</t>
  </si>
  <si>
    <t>CABO OPTICO CFOT-MM-EO 02F (62.5) RISER (FIBER-LAN INDOOR/OUTDOOR)</t>
  </si>
  <si>
    <t>OPTICAL CABLE CFOT-MM-EO 02F (62.5) RISER (FIBER-LAN INDOOR/OUTDOOR)</t>
  </si>
  <si>
    <t>CABLE OPTICO CFOT-MM-EO 02F (62.5) RISER (FIBER-LAN INDOOR/OUTDOOR)</t>
  </si>
  <si>
    <t>CABO OPTICO CFOT-MM-EO 04F (62.5) RISER (FIBER-LAN INDOOR/OUTDOOR)</t>
  </si>
  <si>
    <t>OPTICAL CABLE CFOT-MM-EO 04F (62.5) RISER (FIBER-LAN INDOOR/OUTDOOR)</t>
  </si>
  <si>
    <t>CABLE OPTICO CFOT-MM-EO 04F (62.5) RISER (FIBER-LAN INDOOR/OUTDOOR)</t>
  </si>
  <si>
    <t>CABO OPTICO CFOT-MM-EO 06F (62.5) RISER (FIBER-LAN INDOOR/OUTDOOR)</t>
  </si>
  <si>
    <t>OPTICAL CABLE CFOT-MM-EO 06F (62.5) RISER (FIBER-LAN INDOOR/OUTDOOR)</t>
  </si>
  <si>
    <t>CABLE OPTICO CFOT-MM-EO 06F (62.5) RISER (FIBER-LAN INDOOR/OUTDOOR)</t>
  </si>
  <si>
    <t>CABO OPTICO CFOT-MM-EO 08F (62.5) RISER (FIBER-LAN INDOOR/OUTDOOR)</t>
  </si>
  <si>
    <t>OPTICAL CABLE CFOT-MM-EO 08F (62.5) RISER (FIBER-LAN INDOOR/OUTDOOR)</t>
  </si>
  <si>
    <t>CABLE OPTICO CFOT-MM-EO 08F (62.5) RISER (FIBER-LAN INDOOR/OUTDOOR)</t>
  </si>
  <si>
    <t>CABO OPTICO CFOT-MM-EO 10F (62.5) RISER (FIBER-LAN INDOOR/OUTDOOR)</t>
  </si>
  <si>
    <t>OPTICAL CABLE CFOT-MM-EO 10F (62.5) RISER (FIBER-LAN INDOOR/OUTDOOR)</t>
  </si>
  <si>
    <t>CABLE OPTICO CFOT-MM-EO 10F (62.5) RISER (FIBER-LAN INDOOR/OUTDOOR)</t>
  </si>
  <si>
    <t>CABO OPTICO CFOT-MM-EO 12F (62.5) RISER (FIBER-LAN INDOOR/OUTDOOR)</t>
  </si>
  <si>
    <t>OPTICAL CABLE CFOT-MM-EO 12F (62.5) RISER (FIBER-LAN INDOOR/OUTDOOR)</t>
  </si>
  <si>
    <t>CABLE OPTICO CFOT-MM-EO 12F (62.5) RISER (FIBER-LAN INDOOR/OUTDOOR)</t>
  </si>
  <si>
    <t>CABO OPTICO CFOT-MM-EO 02F (62.5) RISER - 300M (FIBER-LAN INDOOR/OUTDOOR)</t>
  </si>
  <si>
    <t>OPTICAL CABLE CFOT-MM-EO 02F (62.5) RISER - 300M (FIBER-LAN INDOOR/OUTDOOR)</t>
  </si>
  <si>
    <t>CABLE OPTICO CFOT-MM-EO 02F (62.5) RISER - 300M (FIBER-LAN INDOOR/OUTDOOR)</t>
  </si>
  <si>
    <t>CABO OPTICO CFOT-MM-EO 02F (62.5) RISER - 1050M (FIBER-LAN INDOOR/OUTDOOR)</t>
  </si>
  <si>
    <t>OPTICAL CABLE CFOT-MM-EO 02F (62.5) RISER - 1050M (FIBER-LAN INDOOR/OUTDOOR)</t>
  </si>
  <si>
    <t>CABLE OPTICO CFOT-MM-EO 02F (62.5) RISER - 1050M (FIBER-LAN INDOOR/OUTDOOR)</t>
  </si>
  <si>
    <t>CABO OPTICO CFOT-MM-EO 02F (50) RISER (FIBER-LAN INDOOR/OUTDOOR)</t>
  </si>
  <si>
    <t>OPTICAL CABLE CFOT-MM-EO 02F (50) RISER (FIBER-LAN INDOOR/OUTDOOR)</t>
  </si>
  <si>
    <t>CABLE OPTICO CFOT-MM-EO 02F (50) RISER (FIBER-LAN INDOOR/OUTDOOR)</t>
  </si>
  <si>
    <t>CABO OPTICO CFOT-MM-EO 04F (50) RISER (FIBER-LAN INDOOR/OUTDOOR)</t>
  </si>
  <si>
    <t>OPTICAL CABLE CFOT-MM-EO 04F (50) RISER (FIBER-LAN INDOOR/OUTDOOR)</t>
  </si>
  <si>
    <t>CABLE OPTICO CFOT-MM-EO 04F (50) RISER (FIBER-LAN INDOOR/OUTDOOR)</t>
  </si>
  <si>
    <t>CABO OPTICO CFOT-MM-EO 06F (50) RISER (FIBER-LAN INDOOR/OUTDOOR)</t>
  </si>
  <si>
    <t>OPTICAL CABLE CFOT-MM-EO 06F (50) RISER (FIBER-LAN INDOOR/OUTDOOR)</t>
  </si>
  <si>
    <t>CABLE OPTICO CFOT-MM-EO 06F (50) RISER (FIBER-LAN INDOOR/OUTDOOR)</t>
  </si>
  <si>
    <t>CABO OPTICO CFOT-MM-EO 08F (50) RISER (FIBER-LAN INDOOR/OUTDOOR)</t>
  </si>
  <si>
    <t>OPTICAL CABLE CFOT-MM-EO 08F (50) RISER (FIBER-LAN INDOOR/OUTDOOR)</t>
  </si>
  <si>
    <t>CABLE OPTICO CFOT-MM-EO 08F (50) RISER (FIBER-LAN INDOOR/OUTDOOR)</t>
  </si>
  <si>
    <t>CABO OPTICO CFOT-MM-EO 10F (50) RISER (FIBER-LAN INDOOR/OUTDOOR)</t>
  </si>
  <si>
    <t>OPTICAL CABLE CFOT-MM-EO 10F (50) RISER (FIBER-LAN INDOOR/OUTDOOR)</t>
  </si>
  <si>
    <t>CABLE OPTICO CFOT-MM-EO 10F (50) RISER (FIBER-LAN INDOOR/OUTDOOR)</t>
  </si>
  <si>
    <t>CABO OPTICO CFOT-MM-EO 12F (50) RISER (FIBER-LAN INDOOR/OUTDOOR)</t>
  </si>
  <si>
    <t>OPTICAL CABLE CFOT-MM-EO 12F (50) RISER (FIBER-LAN INDOOR/OUTDOOR)</t>
  </si>
  <si>
    <t>CABLE OPTICO CFOT-MM-EO 12F (50) RISER (FIBER-LAN INDOOR/OUTDOOR)</t>
  </si>
  <si>
    <t>CABO OPTICO CFOT-MM-MF 02F (62.5) COG</t>
  </si>
  <si>
    <t>OPTICAL CABLE CFOT-MM-MF 02F (62.5) COG</t>
  </si>
  <si>
    <t>CABLE OPTICO CFOT-MM-MF 02F (62.5) COG</t>
  </si>
  <si>
    <t>CABO OPTICO CFOT-MM-MF 04F (62.5) COG</t>
  </si>
  <si>
    <t>OPTICAL CABLE CFOT-MM-MF 04F (62.5) COG</t>
  </si>
  <si>
    <t>CABLE OPTICO CFOT-MM-MF 04F (62.5) COG</t>
  </si>
  <si>
    <t>CABO OPTICO CFOT-MM-MF 06F (62.5) COG</t>
  </si>
  <si>
    <t>OPTICAL CABLE CFOT-MM-MF 06F (62.5) COG</t>
  </si>
  <si>
    <t>CABLE OPTICO CFOT-MM-MF 06F (62.5) COG</t>
  </si>
  <si>
    <t>CABO OPTICO CFOT-MM-MF 08F (62.5) COG</t>
  </si>
  <si>
    <t>OPTICAL CABLE CFOT-MM-MF 08F (62.5) COG</t>
  </si>
  <si>
    <t>CABLE OPTICO CFOT-MM-MF 08F (62.5) COG</t>
  </si>
  <si>
    <t>CABO OPTICO CFOT-MM-MF 12F (62.5) COG</t>
  </si>
  <si>
    <t>OPTICAL CABLE CFOT-MM-MF 12F (62.5) COG</t>
  </si>
  <si>
    <t>CABLE OPTICO CFOT-MM-MF 12F (62.5) COG</t>
  </si>
  <si>
    <t>CABO OPTICO CFOT-MM-EO 06F (62.5) LSZH (FIBER-LAN INDOOR/OUTDOOR)</t>
  </si>
  <si>
    <t>OPTICAL CABLE CFOT-MM-EO 06F (62.5) LSZH (FIBER-LAN INDOOR/OUTDOOR)</t>
  </si>
  <si>
    <t>CABLE OPTICO CFOT-MM-EO 06F (62.5) LSZH (FIBER-LAN INDOOR/OUTDOOR)</t>
  </si>
  <si>
    <t>CABO OPTICO CFOT-MM-EO 02F (62.5) LSZH (FIBER-LAN INDOOR/OUTDOOR)</t>
  </si>
  <si>
    <t>OPTICAL CABLE CFOT-MM-EO 02F (62.5) LSZH (FIBER-LAN INDOOR/OUTDOOR)</t>
  </si>
  <si>
    <t>CABLE OPTICO CFOT-MM-EO 02F (62.5) LSZH (FIBER-LAN INDOOR/OUTDOOR)</t>
  </si>
  <si>
    <t>CABO OPTICO CFOT-MM-EO 04F (62.5) LSZH (FIBER-LAN INDOOR/OUTDOOR)</t>
  </si>
  <si>
    <t>OPTICAL CABLE CFOT-MM-EO 04F (62.5) LSZH (FIBER-LAN INDOOR/OUTDOOR)</t>
  </si>
  <si>
    <t>CABLE OPTICO CFOT-MM-EO 04F (62.5) LSZH (FIBER-LAN INDOOR/OUTDOOR)</t>
  </si>
  <si>
    <t>CABO OPTICO CFOT-MM-EO 08F (62.5) LSZH (FIBER-LAN INDOOR/OUTDOOR)</t>
  </si>
  <si>
    <t>OPTICAL CABLE CFOT-MM-EO 08F (62.5) LSZH (FIBER-LAN INDOOR/OUTDOOR)</t>
  </si>
  <si>
    <t>CABLE OPTICO CFOT-MM-EO 08F (62.5) LSZH (FIBER-LAN INDOOR/OUTDOOR)</t>
  </si>
  <si>
    <t>CABO OPTICO CFOI-MM-EO 04F (62.5) COR LA (FIBER-LAN INDOOR)</t>
  </si>
  <si>
    <t>OPTICAL CABLE CFOI-MM-EO 04F (62.5) COR LA (FIBER-LAN INDOOR)</t>
  </si>
  <si>
    <t>CABLE OPTICO CFOI-MM-EO 04F (62.5) COR LA (FIBER-LAN INDOOR)</t>
  </si>
  <si>
    <t>CABO OPTICO CFOI-MM-EO 02F (62.5) COR AZ (FIBER-LAN INDOOR)</t>
  </si>
  <si>
    <t>OPTICAL CABLE CFOI-MM-EO 02F (62.5) COR AZ (FIBER-LAN INDOOR)</t>
  </si>
  <si>
    <t>CABLE OPTICO CFOI-MM-EO 02F (62.5) COR AZ (FIBER-LAN INDOOR)</t>
  </si>
  <si>
    <t>CABO OPTICO CFOI-MM-EO 04F (62.5) COR AZ (FIBER-LAN INDOOR)</t>
  </si>
  <si>
    <t>OPTICAL CABLE CFOI-MM-EO 04F (62.5) COR AZ (FIBER-LAN INDOOR)</t>
  </si>
  <si>
    <t>CABLE OPTICO CFOI-MM-EO 04F (62.5) COR AZ (FIBER-LAN INDOOR)</t>
  </si>
  <si>
    <t>CABO OPTICO CFOI-MM-EO 06F (62.5) COR AZ (FIBER-LAN INDOOR)</t>
  </si>
  <si>
    <t>OPTICAL CABLE CFOI-MM-EO 06F (62.5) COR AZ (FIBER-LAN INDOOR)</t>
  </si>
  <si>
    <t>CABLE OPTICO CFOI-MM-EO 06F (62.5) COR AZ (FIBER-LAN INDOOR)</t>
  </si>
  <si>
    <t>CABO OPTICO CFOT-MM-EO 08F (50) OM4 RISER (FIBER-LAN INDOOR/OUTDOOR)</t>
  </si>
  <si>
    <t>OPTICAL CABLE CFOT-MM-EO 08F (50) OM4 RISER (FIBER-LAN INDOOR/OUTDOOR)</t>
  </si>
  <si>
    <t>CABLE OPTICO CFOT-MM-EO 08F (50) OM4 RISER (FIBER-LAN INDOOR/OUTDOOR)</t>
  </si>
  <si>
    <t>CABO OPTICO CFOI-MM-EO 08F (62.5) LSZH LA (FIBER-LAN INDOOR)</t>
  </si>
  <si>
    <t>OPTICAL CABLE CFOI-MM-EO 08F (62.5) LSZH LA (FIBER-LAN INDOOR)</t>
  </si>
  <si>
    <t>CABLE OPTICO CFOI-MM-EO 08F (62.5) LSZH LA (FIBER-LAN INDOOR)</t>
  </si>
  <si>
    <t>CABO OPTICO CFOI-MM-EO 02F (62.5) COG LA (FIBER-LAN INDOOR)</t>
  </si>
  <si>
    <t>OPTICAL CABLE CFOI-MM-EO 02F (62.5) COG LA (FIBER-LAN INDOOR)</t>
  </si>
  <si>
    <t>CABLE OPTICO CFOI-MM-EO 02F (62.5) COG LA (FIBER-LAN INDOOR)</t>
  </si>
  <si>
    <t>CABO OPTICO CFOI-MM-EO 04F (62.5) COG LA (FIBER-LAN INDOOR)</t>
  </si>
  <si>
    <t>OPTICAL CABLE CFOI-MM-EO 04F (62.5) COG LA (FIBER-LAN INDOOR)</t>
  </si>
  <si>
    <t>CABLE OPTICO CFOI-MM-EO 04F (62.5) COG LA (FIBER-LAN INDOOR)</t>
  </si>
  <si>
    <t>CABO OPTICO CFOI-MM-EO 12F (62.5) COG LA (FIBER-LAN INDOOR)</t>
  </si>
  <si>
    <t>OPTICAL CABLE CFOI-MM-EO 12F (62.5) COG LA (FIBER-LAN INDOOR)</t>
  </si>
  <si>
    <t>CABLE OPTICO CFOI-MM-EO 12F (62.5) COG LA (FIBER-LAN INDOOR)</t>
  </si>
  <si>
    <t>CABO OPTICO CFOI-MM-EO 06F (62.5) LSZH LA (FIBER-LAN INDOOR)</t>
  </si>
  <si>
    <t>OPTICAL CABLE CFOI-MM-EO 06F (62.5) LSZH LA (FIBER-LAN INDOOR)</t>
  </si>
  <si>
    <t>CABLE OPTICO CFOI-MM-EO 06F (62.5) LSZH LA (FIBER-LAN INDOOR)</t>
  </si>
  <si>
    <t>CABO OPTICO CFOI-MM-EO 06F (62.5) COR LA (FIBER-LAN INDOOR)</t>
  </si>
  <si>
    <t>OPTICAL CABLE CFOI-MM-EO 06F (62.5) COR LA (FIBER-LAN INDOOR)</t>
  </si>
  <si>
    <t>CABLE OPTICO CFOI-MM-EO 06F (62.5) COR LA (FIBER-LAN INDOOR)</t>
  </si>
  <si>
    <t>CABO OPTICO CFOI-MM-EO 12F (62.5) COR LA (FIBER-LAN INDOOR)</t>
  </si>
  <si>
    <t>OPTICAL CABLE CFOI-MM-EO 12F (62.5) COR LA (FIBER-LAN INDOOR)</t>
  </si>
  <si>
    <t>CABLE OPTICO CFOI-MM-EO 12F (62.5) COR LA (FIBER-LAN INDOOR)</t>
  </si>
  <si>
    <t>CABO OPTICO CFOI-MM-EO 12F (62.5) LSZH LA (FIBER-LAN INDOOR)</t>
  </si>
  <si>
    <t>OPTICAL CABLE CFOI-MM-EO 12F (62.5) LSZH LA (FIBER-LAN INDOOR)</t>
  </si>
  <si>
    <t>CABLE OPTICO CFOI-MM-EO 12F (62.5) LSZH LA (FIBER-LAN INDOOR)</t>
  </si>
  <si>
    <t>CABO OPTICO CFOI-MM-EO 02F (62.5) COR LA (FIBER-LAN INDOOR)</t>
  </si>
  <si>
    <t>OPTICAL CABLE CFOI-MM-EO 02F (62.5) COR LA (FIBER-LAN INDOOR)</t>
  </si>
  <si>
    <t>CABLE OPTICO CFOI-MM-EO 02F (62.5) COR LA (FIBER-LAN INDOOR)</t>
  </si>
  <si>
    <t>CABO OPTICO CFOI-MM-EO 02F (62.5) LSZH LA (FIBER-LAN INDOOR)</t>
  </si>
  <si>
    <t>OPTICAL CABLE CFOI-MM-EO 02F (62.5) LSZH LA (FIBER-LAN INDOOR)</t>
  </si>
  <si>
    <t>CABLE OPTICO CFOI-MM-EO 02F (62.5) LSZH LA (FIBER-LAN INDOOR)</t>
  </si>
  <si>
    <t>CABO OPTICO CFOI-MM-EO 04F (62.5) LSZH LA (FIBER-LAN INDOOR)</t>
  </si>
  <si>
    <t>OPTICAL CABLE CFOI-MM-EO 04F (62.5) LSZH LA (FIBER-LAN INDOOR)</t>
  </si>
  <si>
    <t>CABLE OPTICO CFOI-MM-EO 04F (62.5) LSZH LA (FIBER-LAN INDOOR)</t>
  </si>
  <si>
    <t>CABO OPTICO CFOI-MM-EO 02F (62.5) COG PR (FIBER-LAN INDOOR)</t>
  </si>
  <si>
    <t>OPTICAL CABLE CFOI-MM-EO 02F (62.5) COG PR (FIBER-LAN INDOOR)</t>
  </si>
  <si>
    <t>CABLE OPTICO CFOI-MM-EO 02F (62.5) COG PR (FIBER-LAN INDOOR)</t>
  </si>
  <si>
    <t>CABO OPTICO CFOI-MM-EO 72F (62.5) COG LA (FIBER-LAN INDOOR)</t>
  </si>
  <si>
    <t>OPTICAL CABLE CFOI-MM-EO 72F (62.5) COG LA (FIBER-LAN INDOOR)</t>
  </si>
  <si>
    <t>CABLE OPTICO CFOI-MM-EO 72F (62.5) COG LA (FIBER-LAN INDOOR)</t>
  </si>
  <si>
    <t>CABO OPTICO FIBER-LAN INDOOR/OUTDOOR 06F MM (62.5) LSZH</t>
  </si>
  <si>
    <t>CABO OPTICO CFOT-MM-AREO 04F (50) OM3 COG (FIBER-LAN-AR INDOOR/OUTDOOR)</t>
  </si>
  <si>
    <t>OPTICAL CABLE CFOT-MM-AREO 04F (50) OM3 COG (FIBER-LAN-AR INDOOR/OUTDOOR)</t>
  </si>
  <si>
    <t>CABLE OPTICO CFOT-MM-AREO 04F (50) OM3 COG (FIBER-LAN-AR INDOOR/OUTDOOR)</t>
  </si>
  <si>
    <t>CABO OPTICO CFOT-MM-AREO 02F (62.5) COG (FIBER-LAN-AR INDOOR/OUTDOOR)</t>
  </si>
  <si>
    <t>OPTICAL CABLE CFOT-MM-AREO 02F (62.5) COG (FIBER-LAN-AR INDOOR/OUTDOOR)</t>
  </si>
  <si>
    <t>CABLE OPTICO CFOT-MM-AREO 02F (62.5) COG (FIBER-LAN-AR INDOOR/OUTDOOR)</t>
  </si>
  <si>
    <t>CABO OPTICO CFOT-MM-AREO 04F (62.5) COG (FIBER-LAN-AR INDOOR/OUTDOOR)</t>
  </si>
  <si>
    <t>OPTICAL CABLE CFOT-MM-AREO 04F (62.5) COG (FIBER-LAN-AR INDOOR/OUTDOOR)</t>
  </si>
  <si>
    <t>CABLE OPTICO CFOT-MM-AREO 04F (62.5) COG (FIBER-LAN-AR INDOOR/OUTDOOR)</t>
  </si>
  <si>
    <t>CABO OPTICO CFOT-MM-AREO 06F (62.5) COG (FIBER-LAN-AR INDOOR/OUTDOOR)</t>
  </si>
  <si>
    <t>OPTICAL CABLE CFOT-MM-AREO 06F (62.5) COG (FIBER-LAN-AR INDOOR/OUTDOOR)</t>
  </si>
  <si>
    <t>CABLE OPTICO CFOT-MM-AREO 06F (62.5) COG (FIBER-LAN-AR INDOOR/OUTDOOR)</t>
  </si>
  <si>
    <t>CABO OPTICO CFOT-MM-AREO 08F (62.5) COG (FIBER-LAN-AR INDOOR/OUTDOOR)</t>
  </si>
  <si>
    <t>OPTICAL CABLE CFOT-MM-AREO 08F (62.5) COG (FIBER-LAN-AR INDOOR/OUTDOOR)</t>
  </si>
  <si>
    <t>CABLE OPTICO CFOT-MM-AREO 08F (62.5) COG (FIBER-LAN-AR INDOOR/OUTDOOR)</t>
  </si>
  <si>
    <t>CABO OPTICO CFOT-MM-AREO 10F (62.5) COG (FIBER-LAN-AR INDOOR/OUTDOOR)</t>
  </si>
  <si>
    <t>OPTICAL CABLE CFOT-MM-AREO 10F (62.5) COG (FIBER-LAN-AR INDOOR/OUTDOOR)</t>
  </si>
  <si>
    <t>CABLE OPTICO CFOT-MM-AREO 10F (62.5) COG (FIBER-LAN-AR INDOOR/OUTDOOR)</t>
  </si>
  <si>
    <t>CABO OPTICO CFOT-MM-AREO 12F (62.5) COG (FIBER-LAN-AR INDOOR/OUTDOOR)</t>
  </si>
  <si>
    <t>OPTICAL CABLE CFOT-MM-AREO 12F (62.5) COG (FIBER-LAN-AR INDOOR/OUTDOOR)</t>
  </si>
  <si>
    <t>CABLE OPTICO CFOT-MM-AREO 12F (62.5) COG (FIBER-LAN-AR INDOOR/OUTDOOR)</t>
  </si>
  <si>
    <t>CABO OPTICO CFOT-MM-AREO 02F (50) OM3 COG (FIBER-LAN-AR INDOOR/OUTDOOR)</t>
  </si>
  <si>
    <t>OPTICAL CABLE CFOT-MM-AREO 02F (50) OM3 COG (FIBER-LAN-AR INDOOR/OUTDOOR)</t>
  </si>
  <si>
    <t>CABLE OPTICO CFOT-MM-AREO 02F (50) OM3 COG (FIBER-LAN-AR INDOOR/OUTDOOR)</t>
  </si>
  <si>
    <t>CABO OPTICO CFOT-MM-AREO 12F (50) OM3 COG (FIBER-LAN-AR INDOOR/OUTDOOR)</t>
  </si>
  <si>
    <t>OPTICAL CABLE CFOT-MM-AREO 12F (50) OM3 COG (FIBER-LAN-AR INDOOR/OUTDOOR)</t>
  </si>
  <si>
    <t>CABLE OPTICO CFOT-MM-AREO 12F (50) OM3 COG (FIBER-LAN-AR INDOOR/OUTDOOR)</t>
  </si>
  <si>
    <t>CABO OPTICO CFOA-MM-DDR-S 06F (62.5) TS (PFV) LSZH</t>
  </si>
  <si>
    <t>OPTICAL CABLE CFOA-MM-DDR-S 06F (62.5) TS (PFV) LSZH</t>
  </si>
  <si>
    <t>CABLE OPTICO CFOA-MM-DDR-S 06F (62.5) TS (PFV) LSZH</t>
  </si>
  <si>
    <t>CABO OPTICO CFOA-MM-DDR-S 24F (62.5) TS (PFV) LSZH</t>
  </si>
  <si>
    <t>OPTICAL CABLE CFOA-MM-DDR-S 24F (62.5) TS (PFV) LSZH</t>
  </si>
  <si>
    <t>CABLE OPTICO CFOA-MM-DDR-S 24F (62.5) TS (PFV) LSZH</t>
  </si>
  <si>
    <t>CABO OPTICO CFOA-MM-DDR-S 06F (62.5) TS (PFV)</t>
  </si>
  <si>
    <t>OPTICAL CABLE CFOA-MM-DDR-S 06F (62.5) TS (PFV)</t>
  </si>
  <si>
    <t>CABLE OPTICO CFOA-MM-DDR-S 06F (62.5) TS (PFV)</t>
  </si>
  <si>
    <t>CABO OPTICO CFOA-MM-DDR-S 04F (62.5) TS (PFV)</t>
  </si>
  <si>
    <t>OPTICAL CABLE CFOA-MM-DDR-S 04F (62.5) TS (PFV)</t>
  </si>
  <si>
    <t>CABLE OPTICO CFOA-MM-DDR-S 04F (62.5) TS (PFV)</t>
  </si>
  <si>
    <t>CABO OPTICO CFOA-MM-DDR-S 04F (62.5) TS (PFV) LSZH</t>
  </si>
  <si>
    <t>OPTICAL CABLE CFOA-MM-DDR-S 04F (62.5) TS (PFV) LSZH</t>
  </si>
  <si>
    <t>CABLE OPTICO CFOA-MM-DDR-S 04F (62.5) TS (PFV) LSZH</t>
  </si>
  <si>
    <t>CABO OPTICO  CFOA-MM-DDR-S 12F (62.5) TS (PFV) LSZH</t>
  </si>
  <si>
    <t>OPTICAL CABLE  CFOA-MM-DDR-S 12F (62.5) TS (PFV) LSZH</t>
  </si>
  <si>
    <t>CABLE OPTICO  CFOA-MM-DDR-S 12F (62.5) TS (PFV) LSZH</t>
  </si>
  <si>
    <t>CABO OPTICO CFOA-MM-DDR-S 08F (62.5) TS (PFV) LSZH</t>
  </si>
  <si>
    <t>OPTICAL CABLE CFOA-MM-DDR-S 08F (62.5) TS (PFV) LSZH</t>
  </si>
  <si>
    <t>CABLE OPTICO CFOA-MM-DDR-S 08F (62.5) TS (PFV) LSZH</t>
  </si>
  <si>
    <t>CABO OPTICO CFOT-MM-EOR 12F (62.5) COG (FIBER-LAN-AR (PFV) INDOOR/OUTDOOR)</t>
  </si>
  <si>
    <t>OPTICAL CABLE CFOT-MM-EOR 12F (62.5) COG (FIBER-LAN-AR (PFV) INDOOR/OUTDOOR)</t>
  </si>
  <si>
    <t>CABLE OPTICO CFOT-MM-EOR 12F (62.5) COG (FIBER-LAN-AR (PFV) INDOOR/OUTDOOR)</t>
  </si>
  <si>
    <t>CABO OPTICO CFOT-MM-EOR 06F (62.5) COG (FIBER-LAN-AR (PFV) INDOOR/OUTDOOR)</t>
  </si>
  <si>
    <t>OPTICAL CABLE CFOT-MM-EOR 06F (62.5) COG (FIBER-LAN-AR (PFV) INDOOR/OUTDOOR)</t>
  </si>
  <si>
    <t>CABLE OPTICO CFOT-MM-EOR 06F (62.5) COG (FIBER-LAN-AR (PFV) INDOOR/OUTDOOR)</t>
  </si>
  <si>
    <t>CABO OPTICO CFOT-MM-EOR 04F (62.5) COG (FIBER-LAN-AR (PFV) INDOOR/OUTDOOR)</t>
  </si>
  <si>
    <t>OPTICAL CABLE CFOT-MM-EOR 04F (62.5) COG (FIBER-LAN-AR (PFV) INDOOR/OUTDOOR)</t>
  </si>
  <si>
    <t>CABLE OPTICO CFOT-MM-EOR 04F (62.5) COG (FIBER-LAN-AR (PFV) INDOOR/OUTDOOR)</t>
  </si>
  <si>
    <t>CABO OPTICO CFOT-MM-MF 04F (62.5) LSZH</t>
  </si>
  <si>
    <t>OPTICAL CABLE CFOT-MM-MF 04F (62.5) LSZH</t>
  </si>
  <si>
    <t>CABLE OPTICO CFOT-MM-MF 04F (62.5) LSZH</t>
  </si>
  <si>
    <t>CABO OPTICO CFOT-MM-MF 12F (62.5) LSZH</t>
  </si>
  <si>
    <t>OPTICAL CABLE CFOT-MM-MF 12F (62.5) LSZH</t>
  </si>
  <si>
    <t>CABLE OPTICO CFOT-MM-MF 12F (62.5) LSZH</t>
  </si>
  <si>
    <t>CABO OPTICO CFOT-MM-MF 06F (62.5) LSZH</t>
  </si>
  <si>
    <t>OPTICAL CABLE CFOT-MM-MF 06F (62.5) LSZH</t>
  </si>
  <si>
    <t>CABLE OPTICO CFOT-MM-MF 06F (62.5) LSZH</t>
  </si>
  <si>
    <t>CABO OPTICO CFOT-MM-EOR 12F (62.5) LSZH (FIBER-LAN-AR (PFV) INDOOR/OUTDOOR)</t>
  </si>
  <si>
    <t>OPTICAL CABLE CFOT-MM-EOR 12F (62.5) LSZH (FIBER-LAN-AR (PFV) INDOOR/OUTDOOR)</t>
  </si>
  <si>
    <t>CABLE OPTICO CFOT-MM-EOR 12F (62.5) LSZH (FIBER-LAN-AR (PFV) INDOOR/OUTDOOR)</t>
  </si>
  <si>
    <t>CABO OPTICO CFOT-MM-EOR 10F (62.5) LSZH (FIBER-LAN-AR (PFV) INDOOR/OUTDOOR)</t>
  </si>
  <si>
    <t>OPTICAL CABLE CFOT-MM-EOR 10F (62.5) LSZH (FIBER-LAN-AR (PFV) INDOOR/OUTDOOR)</t>
  </si>
  <si>
    <t>CABLE OPTICO CFOT-MM-EOR 10F (62.5) LSZH (FIBER-LAN-AR (PFV) INDOOR/OUTDOOR)</t>
  </si>
  <si>
    <t>CABO OPTICO CFOT-MM-EOR 08F (62.5) LSZH (FIBER-LAN-AR (PFV) INDOOR/OUTDOOR)</t>
  </si>
  <si>
    <t>OPTICAL CABLE CFOT-MM-EOR 08F (62.5) LSZH (FIBER-LAN-AR (PFV) INDOOR/OUTDOOR)</t>
  </si>
  <si>
    <t>CABLE OPTICO CFOT-MM-EOR 08F (62.5) LSZH (FIBER-LAN-AR (PFV) INDOOR/OUTDOOR)</t>
  </si>
  <si>
    <t>CABO OPTICO CFOT-MM-EOR 02F (62.5) LSZH (FIBER-LAN-AR (PFV) INDOOR/OUTDOOR)</t>
  </si>
  <si>
    <t>OPTICAL CABLE CFOT-MM-EOR 02F (62.5) LSZH (FIBER-LAN-AR (PFV) INDOOR/OUTDOOR)</t>
  </si>
  <si>
    <t>CABLE OPTICO CFOT-MM-EOR 02F (62.5) LSZH (FIBER-LAN-AR (PFV) INDOOR/OUTDOOR)</t>
  </si>
  <si>
    <t>CABO OPTICO CFOA-MM-ARD-G 72F (62.5) (FIS-OPTIC-AR)</t>
  </si>
  <si>
    <t>OPTICAL CABLE CFOA-MM-ARD-G 72F (62.5) (FIS-OPTIC-AR)</t>
  </si>
  <si>
    <t>CABLE OPTICO CFOA-MM-ARD-G 72F (62.5) (FIS-OPTIC-AR)</t>
  </si>
  <si>
    <t>CABO OPTICO CFOA-MM-ARD-G 08F (62.5) DC (FIS-OPTIC-AR)</t>
  </si>
  <si>
    <t>OPTICAL CABLE CFOA-MM-ARD-G 08F (62.5) DC (FIS-OPTIC-AR)</t>
  </si>
  <si>
    <t>CABLE OPTICO CFOA-MM-ARD-G 08F (62.5) DC (FIS-OPTIC-AR)</t>
  </si>
  <si>
    <t>CABO OPTICO CFOT-SM-UTR 04F G-652D COG (OPTIC-LAN-AR (PFV))</t>
  </si>
  <si>
    <t>OPTICAL CABLE CFOT-SM-UTR 04F G-652D COG (OPTIC-LAN-AR (PFV))</t>
  </si>
  <si>
    <t>CABLE OPTICO CFOT-SM-UTR 04F G-652D COG (OPTIC-LAN-AR (PFV))</t>
  </si>
  <si>
    <t>CABO OPTICO CFOT-SM-UTR 12F G-652D LSZH (OPTIC-LAN-AR (PFV))</t>
  </si>
  <si>
    <t>OPTICAL CABLE CFOT-SM-UTR 12F G-652D LSZH (OPTIC-LAN-AR (PFV))</t>
  </si>
  <si>
    <t>CABLE OPTICO CFOT-SM-UTR 12F G-652D LSZH (OPTIC-LAN-AR (PFV))</t>
  </si>
  <si>
    <t>CABO OPTICO CFOT-SM-UT 04F G-652D COG (OPTIC-LAN)</t>
  </si>
  <si>
    <t>OPTICAL CABLE CFOT-SM-UT 04F G-652D COG (OPTIC-LAN)</t>
  </si>
  <si>
    <t>CABLE OPTICO CFOT-SM-UT 04F G-652D COG (OPTIC-LAN)</t>
  </si>
  <si>
    <t>CABO OPTICO CFOT-SM-UT 01F G-652D COG CZ (OPTIC-LAN)</t>
  </si>
  <si>
    <t>OPTICAL CABLE CFOT-SM-UT 01F G-652D COG CZ (OPTIC-LAN)</t>
  </si>
  <si>
    <t>CABLE OPTICO CFOT-SM-UT 01F G-652D COG CZ (OPTIC-LAN)</t>
  </si>
  <si>
    <t>CABO OPTICO OPTIC-LAN 12F SM TS (CFOI-SM-UT 12F TS G-652D LSZH AZ)</t>
  </si>
  <si>
    <t>OPTICAL CABLE OPTIC-LAN 12F SM TS (CFOI-SM-UT 12F TS G-652D LSZH AZ)</t>
  </si>
  <si>
    <t>CABLE OPTICO OPTIC-LAN 12F SM TS (CFOI-SM-UT 12F TS G-652D LSZH AZ)</t>
  </si>
  <si>
    <t>CABO OPTICO OPTIC-LAN-AR 12F SM G-652D LSZH</t>
  </si>
  <si>
    <t>OPTICAL CABLE OPTIC-LAN-AR 12F SM G-652D LSZH</t>
  </si>
  <si>
    <t>CABLE OPTICO OPTIC-LAN-AR 12F SM G-652D LSZH</t>
  </si>
  <si>
    <t>CABO OPTICO CFOT-SM-EO 04F G-652D RISER (FIBER-LAN INDOOR/OUTDOOR)</t>
  </si>
  <si>
    <t>OPTICAL CABLE CFOT-SM-EO 04F G-652D RISER (FIBER-LAN INDOOR/OUTDOOR)</t>
  </si>
  <si>
    <t>CABLE OPTICO CFOT-SM-EO 04F G-652D RISER (FIBER-LAN INDOOR/OUTDOOR)</t>
  </si>
  <si>
    <t>CABO OPTICO FIBER-LAN INDOOR/OUTDOOR 12F SM G-652D LSZH AM</t>
  </si>
  <si>
    <t>OPTICAL CABLE FIBER-LAN INDOOR/OUTDOOR 12F SM G-652D LSZH AM</t>
  </si>
  <si>
    <t>CABLE OPTICO FIBER-LAN INDOOR/OUTDOOR 12F SM G-652D LSZH AM</t>
  </si>
  <si>
    <t>CABO OPTICO CFOI-SM-EO 12F G-652D COG AM (FIBER-LAN INDOOR)</t>
  </si>
  <si>
    <t>OPTICAL CABLE CFOI-SM-EO 12F G-652D COG AM (FIBER-LAN INDOOR)</t>
  </si>
  <si>
    <t>CABLE OPTICO CFOI-SM-EO 12F G-652D COG AM (FIBER-LAN INDOOR)</t>
  </si>
  <si>
    <t>CABO OPTICO CFOI-SM-EO 24F G-652D COG AZ (FIBER-LAN INDOOR)</t>
  </si>
  <si>
    <t>OPTICAL CABLE CFOI-SM-EO 24F G-652D COG AZ (FIBER-LAN INDOOR)</t>
  </si>
  <si>
    <t>CABLE OPTICO CFOI-SM-EO 24F G-652D COG AZ (FIBER-LAN INDOOR)</t>
  </si>
  <si>
    <t>CABO OPTICO CFOI-SM-EO 36F COG AZ (FIBER-LAN INDOOR)</t>
  </si>
  <si>
    <t>OPTICAL CABLE CFOI-SM-EO 36F COG AZ (FIBER-LAN INDOOR)</t>
  </si>
  <si>
    <t>CABLE OPTICO CFOI-SM-EO 36F COG AZ (FIBER-LAN INDOOR)</t>
  </si>
  <si>
    <t>CABO OPTICO CFOT-SM-EO 06F G-652D LSZH (FIBER-LAN INDOOR/OUTDOOR)</t>
  </si>
  <si>
    <t>OPTICAL CABLE CFOT-SM-EO 06F G-652D LSZH (FIBER-LAN INDOOR/OUTDOOR)</t>
  </si>
  <si>
    <t>CABLE OPTICO CFOT-SM-EO 06F G-652D LSZH (FIBER-LAN INDOOR/OUTDOOR)</t>
  </si>
  <si>
    <t>CABO OPTICO CFOI-SM-EO 08F G-652D LSZH AZ (FIBER-LAN INDOOR)</t>
  </si>
  <si>
    <t>OPTICAL CABLE CFOI-SM-EO 08F G-652D LSZH AZ (FIBER-LAN INDOOR)</t>
  </si>
  <si>
    <t>CABLE OPTICO CFOI-SM-EO 08F G-652D LSZH AZ (FIBER-LAN INDOOR)</t>
  </si>
  <si>
    <t>CABO OPTICO CFOI-SM-EO 04F G-652D LSZH AZ (FIBER-LAN INDOOR)</t>
  </si>
  <si>
    <t>OPTICAL CABLE CFOI-SM-EO 04F G-652D LSZH AZ (FIBER-LAN INDOOR)</t>
  </si>
  <si>
    <t>CABLE OPTICO CFOI-SM-EO 04F G-652D LSZH AZ (FIBER-LAN INDOOR)</t>
  </si>
  <si>
    <t>CABO OPTICO CFOI-SM-EO 08F G-652D LSZH AM (FIBER-LAN INDOOR)</t>
  </si>
  <si>
    <t>OPTICAL CABLE CFOI-SM-EO 08F G-652D LSZH AM (FIBER-LAN INDOOR)</t>
  </si>
  <si>
    <t>CABLE OPTICO CFOI-SM-EO 08F G-652D LSZH AM (FIBER-LAN INDOOR)</t>
  </si>
  <si>
    <t>CABO OPTICO CFOI-SM-EO 06F G-652D LSZH AM (FIBER-LAN INDOOR)</t>
  </si>
  <si>
    <t>OPTICAL CABLE CFOI-SM-EO 06F G-652D LSZH AM (FIBER-LAN INDOOR)</t>
  </si>
  <si>
    <t>CABLE OPTICO CFOI-SM-EO 06F G-652D LSZH AM (FIBER-LAN INDOOR)</t>
  </si>
  <si>
    <t>CABO OPTICO CFOI-SM-EO 04F G-652D LSZH AM (FIBER-LAN INDOOR)</t>
  </si>
  <si>
    <t>OPTICAL CABLE CFOI-SM-EO 04F G-652D LSZH AM (FIBER-LAN INDOOR)</t>
  </si>
  <si>
    <t>CABLE OPTICO CFOI-SM-EO 04F G-652D LSZH AM (FIBER-LAN INDOOR)</t>
  </si>
  <si>
    <t>CABO OPTICO CFOI-SM-EO 02F G-652D LSZH AM (FIBER-LAN INDOOR)</t>
  </si>
  <si>
    <t>OPTICAL CABLE CFOI-SM-EO 02F G-652D LSZH AM (FIBER-LAN INDOOR)</t>
  </si>
  <si>
    <t>CABLE OPTICO CFOI-SM-EO 02F G-652D LSZH AM (FIBER-LAN INDOOR)</t>
  </si>
  <si>
    <t>CABO OPTICO CFOT-SM-EO 02F G-652D LSZH (FIBER-LAN INDOOR/OUTDOOR)</t>
  </si>
  <si>
    <t>OPTICAL CABLE CFOT-SM-EO 02F G-652D LSZH (FIBER-LAN INDOOR/OUTDOOR)</t>
  </si>
  <si>
    <t>CABLE OPTICO CFOT-SM-EO 02F G-652D LSZH (FIBER-LAN INDOOR/OUTDOOR)</t>
  </si>
  <si>
    <t>CABO OPTICO CFOI-SM-EO 12F G-652D COG AZ (FIBER-LAN INDOOR)</t>
  </si>
  <si>
    <t>OPTICAL CABLE CFOI-SM-EO 12F G-652D COG AZ (FIBER-LAN INDOOR)</t>
  </si>
  <si>
    <t>CABLE OPTICO CFOI-SM-EO 12F G-652D COG AZ (FIBER-LAN INDOOR)</t>
  </si>
  <si>
    <t>CABO OPTICO CFOT-SM-AREO 12F G-652D COG (FIBER-LAN-AR INDOOR/OUTDOOR)</t>
  </si>
  <si>
    <t>OPTICAL CABLE CFOT-SM-AREO 12F G-652D COG (FIBER-LAN-AR INDOOR/OUTDOOR)</t>
  </si>
  <si>
    <t>CABLE OPTICO CFOT-SM-AREO 12F G-652D COG (FIBER-LAN-AR INDOOR/OUTDOOR)</t>
  </si>
  <si>
    <t>CABO OPTICO CFOT-SM-EOR 12F G-652D LSZH (FIBER-LAN-AR (PFV) INDOOR/OUTDOOR)</t>
  </si>
  <si>
    <t>OPTICAL CABLE CFOT-SM-EOR 12F G-652D LSZH (FIBER-LAN-AR (PFV) INDOOR/OUTDOOR)</t>
  </si>
  <si>
    <t>CABLE OPTICO CFOT-SM-EOR 12F G-652D LSZH (FIBER-LAN-AR (PFV) INDOOR/OUTDOOR)</t>
  </si>
  <si>
    <t>CABO OPTICO CFOT-SM-EOR 08F G-652D LSZH (FIBER-LAN-AR (PFV) INDOOR/OUTDOOR)</t>
  </si>
  <si>
    <t>OPTICAL CABLE CFOT-SM-EOR 08F G-652D LSZH (FIBER-LAN-AR (PFV) INDOOR/OUTDOOR)</t>
  </si>
  <si>
    <t>CABLE OPTICO CFOT-SM-EOR 08F G-652D LSZH (FIBER-LAN-AR (PFV) INDOOR/OUTDOOR)</t>
  </si>
  <si>
    <t>CABO OPTICO CFOT-SM-EOR 04F G-652D LSZH (FIBER-LAN-AR (PFV) INDOOR/OUTDOOR)</t>
  </si>
  <si>
    <t>OPTICAL CABLE CFOT-SM-EOR 04F G-652D LSZH (FIBER-LAN-AR (PFV) INDOOR/OUTDOOR)</t>
  </si>
  <si>
    <t>CABLE OPTICO CFOT-SM-EOR 04F G-652D LSZH (FIBER-LAN-AR (PFV) INDOOR/OUTDOOR)</t>
  </si>
  <si>
    <t>CABO OPTICO CFOT-SM-EOR 02F G-652D LSZH (FIBER-LAN-AR (PFV) INDOOR/OUTDOOR)</t>
  </si>
  <si>
    <t>OPTICAL CABLE CFOT-SM-EOR 02F G-652D LSZH (FIBER-LAN-AR (PFV) INDOOR/OUTDOOR)</t>
  </si>
  <si>
    <t>CABLE OPTICO CFOT-SM-EOR 02F G-652D LSZH (FIBER-LAN-AR (PFV) INDOOR/OUTDOOR)</t>
  </si>
  <si>
    <t>CÓDIGO ESPELHO DE 26850005 RESERVADO -CABO OPTICO OPTIC-LAN FTTH 02F BLI G-657-A1 COG</t>
  </si>
  <si>
    <t>CABO OPTICO OPTIC-LAN 12F BLI TS (CFOI-BLI-A/B-UT 12F TS LSZH AZ)</t>
  </si>
  <si>
    <t>OPTICAL CABLE OPTIC-LAN 12F BLI TS (CFOI-BLI-A/B-UT 12F TS LSZH AZ)</t>
  </si>
  <si>
    <t>CABLE OPTICO OPTIC-LAN 12F BLI TS (CFOI-BLI-A/B-UT 12F TS LSZH AZ)</t>
  </si>
  <si>
    <t>CABO OPTICO OPTIC-LAN 24F BLI TS (CFOI-BLI-A/B-UT 24F TS LSZH AZ)</t>
  </si>
  <si>
    <t>OPTICAL CABLE OPTIC-LAN 24F BLI TS (CFOI-BLI-A/B-UT 24F TS LSZH AZ)</t>
  </si>
  <si>
    <t>CABLE OPTICO OPTIC-LAN 24F BLI TS (CFOI-BLI-A/B-UT 24F TS LSZH AZ)</t>
  </si>
  <si>
    <t>CABO OPTICO CFOI-BLI-A/B-EO 02F A2 LSZH AZ (FIBER-LAN INDOOR)</t>
  </si>
  <si>
    <t>OPTICAL CABLE CFOI-BLI-A/B-EO 02F A2 LSZH AZ (FIBER-LAN INDOOR)</t>
  </si>
  <si>
    <t>CABLE OPTICO CFOI-BLI-A/B-EO 02F A2 LSZH AZ (FIBER-LAN INDOOR)</t>
  </si>
  <si>
    <t>CABO OPTICO CFOI-BLI-A/B-EO 04F A2 LSZH AZ (FIBER-LAN INDOOR)</t>
  </si>
  <si>
    <t>OPTICAL CABLE CFOI-BLI-A/B-EO 04F A2 LSZH AZ (FIBER-LAN INDOOR)</t>
  </si>
  <si>
    <t>CABLE OPTICO CFOI-BLI-A/B-EO 04F A2 LSZH AZ (FIBER-LAN INDOOR)</t>
  </si>
  <si>
    <t>CABO OPTICO CFOI-BLI-A/B-EO 72F LSZH AM (FIBER-LAN INDOOR)</t>
  </si>
  <si>
    <t>OPTICAL CABLE CFOI-BLI-A/B-EO 72F LSZH AM (FIBER-LAN INDOOR)</t>
  </si>
  <si>
    <t>CABLE OPTICO CFOI-BLI-A/B-EO 72F LSZH AM (FIBER-LAN INDOOR)</t>
  </si>
  <si>
    <t>CABO OPTICO CFOI-BLI-A/B-EO 12F LSZH AZ (FIBER-LAN INDOOR EZ!LUX)</t>
  </si>
  <si>
    <t>OPTICAL CABLE CFOI-BLI-A/B-EO 12F LSZH AZ (FIBER-LAN INDOOR EZ!LUX)</t>
  </si>
  <si>
    <t>CABLE OPTICO CFOI-BLI-A/B-EO 12F LSZH AZ (FIBER-LAN INDOOR EZ!LUX)</t>
  </si>
  <si>
    <t>CABO OPTICO CFOI-BLI-A/B-EO 24F LSZH AZ (FIBER-LAN INDOOR EZ!LUX)</t>
  </si>
  <si>
    <t>OPTICAL CABLE CFOI-BLI-A/B-EO 24F LSZH AZ (FIBER-LAN INDOOR EZ!LUX)</t>
  </si>
  <si>
    <t>CABLE OPTICO CFOI-BLI-A/B-EO 24F LSZH AZ (FIBER-LAN INDOOR EZ!LUX)</t>
  </si>
  <si>
    <t>CABO OPTICO CFOT-SM EO 12F COG</t>
  </si>
  <si>
    <t>OPTICAL CABLE CFOT-SM EO 12F COG</t>
  </si>
  <si>
    <t>CABLE OPTICO CFOT-SM EO 12F COG</t>
  </si>
  <si>
    <t>CABO OPTICO CFOT-SM-EOR 06F COG</t>
  </si>
  <si>
    <t>OPTICAL CABLE CFOT-SM-EOR 06F COG</t>
  </si>
  <si>
    <t>CABLE OPTICO CFOT-SM-EOR 06F COG</t>
  </si>
  <si>
    <t>CABO OPTICO CFOT-SM-EO 12F G-652D COG</t>
  </si>
  <si>
    <t>OPTICAL CABLE CFOT-SM-EO 12F G-652D COG</t>
  </si>
  <si>
    <t>CABLE OPTICO CFOT-SM-EO 12F G-652D COG</t>
  </si>
  <si>
    <t>CABO OPTICO CFOT-MM(50)-EO 02F COG</t>
  </si>
  <si>
    <t>OPTICAL CABLE CFOT-MM(50)-EO 02F COG</t>
  </si>
  <si>
    <t>CABLE OPTICO CFOT-MM(50)-EO 02F COG</t>
  </si>
  <si>
    <t>CABO OPTICO CFOT-MM(50)-EO 08F COG</t>
  </si>
  <si>
    <t>OPTICAL CABLE CFOT-MM(50)-EO 08F COG</t>
  </si>
  <si>
    <t>CABLE OPTICO CFOT-MM(50)-EO 08F COG</t>
  </si>
  <si>
    <t>CABO OPTICO CFOT-MM-MF 02F (50) COG</t>
  </si>
  <si>
    <t>OPTICAL CABLE CFOT-MM-MF 02F (50) COG</t>
  </si>
  <si>
    <t>CABLE OPTICO CFOT-MM-MF 02F (50) COG</t>
  </si>
  <si>
    <t>CABO OPTICO CFOT-MM(50)-EO 06F COG</t>
  </si>
  <si>
    <t>OPTICAL CABLE CFOT-MM(50)-EO 06F COG</t>
  </si>
  <si>
    <t>CABLE OPTICO CFOT-MM(50)-EO 06F COG</t>
  </si>
  <si>
    <t>CABO OPTICO CFOT-MM(50)-EO 12F COG</t>
  </si>
  <si>
    <t>OPTICAL CABLE CFOT-MM(50)-EO 12F COG</t>
  </si>
  <si>
    <t>CABLE OPTICO CFOT-MM(50)-EO 12F COG</t>
  </si>
  <si>
    <t>CABO OPTICO CFOT-MM(62.5)-EO 02F COG</t>
  </si>
  <si>
    <t>OPTICAL CABLE CFOT-MM(62.5)-EO 02F COG</t>
  </si>
  <si>
    <t>CABLE OPTICO CFOT-MM(62.5)-EO 02F COG</t>
  </si>
  <si>
    <t>CABO OPTICO CFOT-MM(62.5)-EO 08F COG</t>
  </si>
  <si>
    <t>OPTICAL CABLE CFOT-MM(62.5)-EO 08F COG</t>
  </si>
  <si>
    <t>CABLE OPTICO CFOT-MM(62.5)-EO 08F COG</t>
  </si>
  <si>
    <t>CABO OPTICO CFOT-MM(62.5)-EO 10F COG</t>
  </si>
  <si>
    <t>OPTICAL CABLE CFOT-MM(62.5)-EO 10F COG</t>
  </si>
  <si>
    <t>CABLE OPTICO CFOT-MM(62.5)-EO 10F COG</t>
  </si>
  <si>
    <t>CABO OPTICO CFOT-MM(62.5)-EO 12F COG</t>
  </si>
  <si>
    <t>OPTICAL CABLE CFOT-MM(62.5)-EO 12F COG</t>
  </si>
  <si>
    <t>CABLE OPTICO CFOT-MM(62.5)-EO 12F COG</t>
  </si>
  <si>
    <t>CABO OPTICO CFOT-MM(62.5)-EO 06F COG</t>
  </si>
  <si>
    <t>OPTICAL CABLE CFOT-MM(62.5)-EO 06F COG</t>
  </si>
  <si>
    <t>CABLE OPTICO CFOT-MM(62.5)-EO 06F COG</t>
  </si>
  <si>
    <t>CABO OPTICO CFOT-MM(62.5)-EO 02F LSZH</t>
  </si>
  <si>
    <t>OPTICAL CABLE CFOT-MM(62.5)-EO 02F LSZH</t>
  </si>
  <si>
    <t>CABLE OPTICO CFOT-MM(62.5)-EO 02F LSZH</t>
  </si>
  <si>
    <t>CABO OPTICO CFOT-SM-UT 12F COG</t>
  </si>
  <si>
    <t>OPTICAL CABLE CFOT-SM-UT 12F COG</t>
  </si>
  <si>
    <t>CABLE OPTICO CFOT-SM-UT 12F COG</t>
  </si>
  <si>
    <t>CABO OPTICO CFOT-SM-UT-02F COG</t>
  </si>
  <si>
    <t>OPTICAL CABLE CFOT-SM-UT-02F COG</t>
  </si>
  <si>
    <t>CABLE OPTICO CFOT-SM-UT-02F COG</t>
  </si>
  <si>
    <t>CABO OPTICO CFOT-SM-UT 08F COG</t>
  </si>
  <si>
    <t>OPTICAL CABLE CFOT-SM-UT 08F COG</t>
  </si>
  <si>
    <t>CABLE OPTICO CFOT-SM-UT 08F COG</t>
  </si>
  <si>
    <t>CABO OPTICO CFOT-SM-UTR 12F COG</t>
  </si>
  <si>
    <t>OPTICAL CABLE CFOT-SM-UTR 12F COG</t>
  </si>
  <si>
    <t>CABLE OPTICO CFOT-SM-UTR 12F COG</t>
  </si>
  <si>
    <t>CABO OPTICO CFOT-MM(50)-UT-04F COG</t>
  </si>
  <si>
    <t>OPTICAL CABLE CFOT-MM(50)-UT-04F COG</t>
  </si>
  <si>
    <t>CABLE OPTICO CFOT-MM(50)-UT-04F COG</t>
  </si>
  <si>
    <t>CABO OPTICO CFOT-MM(50)-UT 02F COG</t>
  </si>
  <si>
    <t>OPTICAL CABLE CFOT-MM(50)-UT 02F COG</t>
  </si>
  <si>
    <t>CABLE OPTICO CFOT-MM(50)-UT 02F COG</t>
  </si>
  <si>
    <t>CABO OPTICO CFOT-MM(50)-UT 06F COG</t>
  </si>
  <si>
    <t>OPTICAL CABLE CFOT-MM(50)-UT 06F COG</t>
  </si>
  <si>
    <t>CABLE OPTICO CFOT-MM(50)-UT 06F COG</t>
  </si>
  <si>
    <t>CABO OPTICO CFOT-MM(50)-UT 12F COG</t>
  </si>
  <si>
    <t>OPTICAL CABLE CFOT-MM(50)-UT 12F COG</t>
  </si>
  <si>
    <t>CABLE OPTICO CFOT-MM(50)-UT 12F COG</t>
  </si>
  <si>
    <t>CABO OPTICO CFOT-MM(50)-UTR 12F COG</t>
  </si>
  <si>
    <t>OPTICAL CABLE CFOT-MM(50)-UTR 12F COG</t>
  </si>
  <si>
    <t>CABLE OPTICO CFOT-MM(50)-UTR 12F COG</t>
  </si>
  <si>
    <t>CABO OPTICO CFOT-MM(50)-UTR 04F COG</t>
  </si>
  <si>
    <t>OPTICAL CABLE CFOT-MM(50)-UTR 04F COG</t>
  </si>
  <si>
    <t>CABLE OPTICO CFOT-MM(50)-UTR 04F COG</t>
  </si>
  <si>
    <t>CABO OPTICO CFOT-MM(50)-UT 12F LSZH</t>
  </si>
  <si>
    <t>OPTICAL CABLE CFOT-MM(50)-UT 12F LSZH</t>
  </si>
  <si>
    <t>CABLE OPTICO CFOT-MM(50)-UT 12F LSZH</t>
  </si>
  <si>
    <t>CABO OPTICO CFOT-MM(50)-UTR 08F COG</t>
  </si>
  <si>
    <t>OPTICAL CABLE CFOT-MM(50)-UTR 08F COG</t>
  </si>
  <si>
    <t>CABLE OPTICO CFOT-MM(50)-UTR 08F COG</t>
  </si>
  <si>
    <t>CABO OPTICO CFOT-MM(50)-UT-08F COG</t>
  </si>
  <si>
    <t>OPTICAL CABLE CFOT-MM(50)-UT-08F COG</t>
  </si>
  <si>
    <t>CABLE OPTICO CFOT-MM(50)-UT-08F COG</t>
  </si>
  <si>
    <t>CABO OPTICO CFOT-MM(62.5)-UT 02F COG</t>
  </si>
  <si>
    <t>OPTICAL CABLE CFOT-MM(62.5)-UT 02F COG</t>
  </si>
  <si>
    <t>CABLE OPTICO CFOT-MM(62.5)-UT 02F COG</t>
  </si>
  <si>
    <t>CABO OPTICO CFOT-MM(62.5)-UT 04F COG</t>
  </si>
  <si>
    <t>OPTICAL CABLE CFOT-MM(62.5)-UT 04F COG</t>
  </si>
  <si>
    <t>CABLE OPTICO CFOT-MM(62.5)-UT 04F COG</t>
  </si>
  <si>
    <t>CABO OPTICO CFOT-MM(62.5)-UT 02F COG -TIA</t>
  </si>
  <si>
    <t>OPTICAL CABLE CFOT-MM(62.5)-UT 02F COG -TIA</t>
  </si>
  <si>
    <t>CABLE OPTICO CFOT-MM(62.5)-UT 02F COG -TIA</t>
  </si>
  <si>
    <t>CABO OPTICO CFOT-MM(62.5)-UTR 04F COG</t>
  </si>
  <si>
    <t>OPTICAL CABLE CFOT-MM(62.5)-UTR 04F COG</t>
  </si>
  <si>
    <t>CABLE OPTICO CFOT-MM(62.5)-UTR 04F COG</t>
  </si>
  <si>
    <t>CABO OPTICO CFOT-MM(62.5)-UTR 02F COG</t>
  </si>
  <si>
    <t>OPTICAL CABLE CFOT-MM(62.5)-UTR 02F COG</t>
  </si>
  <si>
    <t>CABLE OPTICO CFOT-MM(62.5)-UTR 02F COG</t>
  </si>
  <si>
    <t>CABO OPTICO CFOT-MM(62.5)-UTR 06F COG</t>
  </si>
  <si>
    <t>OPTICAL CABLE CFOT-MM(62.5)-UTR 06F COG</t>
  </si>
  <si>
    <t>CABLE OPTICO CFOT-MM(62.5)-UTR 06F COG</t>
  </si>
  <si>
    <t>CABO OPTICO CFOT-MM(62.5)-UTR 12F COG</t>
  </si>
  <si>
    <t>OPTICAL CABLE CFOT-MM(62.5)-UTR 12F COG</t>
  </si>
  <si>
    <t>CABLE OPTICO CFOT-MM(62.5)-UTR 12F COG</t>
  </si>
  <si>
    <t>CABO OPTICO CFOT-SM-MF 02F LSZH</t>
  </si>
  <si>
    <t>OPTICAL CABLE CFOT-SM-MF 02F LSZH</t>
  </si>
  <si>
    <t>CABLE OPTICO CFOT-SM-MF 02F LSZH</t>
  </si>
  <si>
    <t>CABO OPTICO CFOT-MM-MF 02F (62.5) LSZH</t>
  </si>
  <si>
    <t>OPTICAL CABLE CFOT-MM-MF 02F (62.5) LSZH</t>
  </si>
  <si>
    <t>CABLE OPTICO CFOT-MM-MF 02F (62.5) LSZH</t>
  </si>
  <si>
    <t>CABO OPTICO CFOI-SM-MF 08F LSZH AZ</t>
  </si>
  <si>
    <t>OPTICAL CABLE CFOI-SM-MF 08F LSZH AZ</t>
  </si>
  <si>
    <t>CABLE OPTICO CFOI-SM-MF 08F LSZH AZ</t>
  </si>
  <si>
    <t>CABO OPTICO CFOI-SM-MF 04F COG PR</t>
  </si>
  <si>
    <t>OPTICAL CABLE CFOI-SM-MF 04F COG PR</t>
  </si>
  <si>
    <t>CABLE OPTICO CFOI-SM-MF 04F COG PR</t>
  </si>
  <si>
    <t>CABO OPTICO CFOI-SM-MF 12F COG PR</t>
  </si>
  <si>
    <t>OPTICAL CABLE CFOI-SM-MF 12F COG PR</t>
  </si>
  <si>
    <t>CABLE OPTICO CFOI-SM-MF 12F COG PR</t>
  </si>
  <si>
    <t>CABO OPTICO CFOI-MM-MF 04F (50) COG AM</t>
  </si>
  <si>
    <t>OPTICAL CABLE CFOI-MM-MF 04F (50) COG AM</t>
  </si>
  <si>
    <t>CABLE OPTICO CFOI-MM-MF 04F (50) COG AM</t>
  </si>
  <si>
    <t>CABO OPTICO CFOT-MM(62.5)-EOR 04F COG</t>
  </si>
  <si>
    <t>OPTICAL CABLE CFOT-MM(62.5)-EOR 04F COG</t>
  </si>
  <si>
    <t>CABLE OPTICO CFOT-MM(62.5)-EOR 04F COG</t>
  </si>
  <si>
    <t>CABO OPTICO CFOT-MM(62.5)-EOR 02F COG</t>
  </si>
  <si>
    <t>OPTICAL CABLE CFOT-MM(62.5)-EOR 02F COG</t>
  </si>
  <si>
    <t>CABLE OPTICO CFOT-MM(62.5)-EOR 02F COG</t>
  </si>
  <si>
    <t>CABO OPTICO CFOT-MM(62.5) EOR 06F COG</t>
  </si>
  <si>
    <t>OPTICAL CABLE CFOT-MM(62.5) EOR 06F COG</t>
  </si>
  <si>
    <t>CABLE OPTICO CFOT-MM(62.5) EOR 06F COG</t>
  </si>
  <si>
    <t>CABO OPTICO CFOT-MM(62.5) EOR 12F COG</t>
  </si>
  <si>
    <t>OPTICAL CABLE CFOT-MM(62.5) EOR 12F COG</t>
  </si>
  <si>
    <t>CABLE OPTICO CFOT-MM(62.5) EOR 12F COG</t>
  </si>
  <si>
    <t>CABO OPTICO CFOI-SM-EO 06F COG - AZ</t>
  </si>
  <si>
    <t>OPTICAL CABLE CFOI-SM-EO 06F COG - AZ</t>
  </si>
  <si>
    <t>CABLE OPTICO CFOI-SM-EO 06F COG - AZ</t>
  </si>
  <si>
    <t>ET2780</t>
  </si>
  <si>
    <t>CABO OPTICO CFOI-MM-EO 04F (50) COG - AM</t>
  </si>
  <si>
    <t>OPTICAL CABLE CFOI-MM-EO 04F (50) COG - AM</t>
  </si>
  <si>
    <t>CABLE OPTICO CFOI-MM-EO 04F (50) COG - AM</t>
  </si>
  <si>
    <t>CABO OPTICO CFOI-MM-EO 06F (50) COG  AM</t>
  </si>
  <si>
    <t>OPTICAL CABLE CFOI-MM-EO 06F (50) COG  AM</t>
  </si>
  <si>
    <t>CABLE OPTICO CFOI-MM-EO 06F (50) COG  AM</t>
  </si>
  <si>
    <t>CABO OPTICO CFOI-MM-EO 12F (62.5) COG - LA</t>
  </si>
  <si>
    <t>OPTICAL CABLE CFOI-MM-EO 12F (62.5) COG - LA</t>
  </si>
  <si>
    <t>CABLE OPTICO CFOI-MM-EO 12F (62.5) COG - LA</t>
  </si>
  <si>
    <t>CABO OPTICO CFOA-SM-FRP-AS80 NR 02F (CFOA-SM-AS80-RA)</t>
  </si>
  <si>
    <t>OPTICAL CABLE CFOA-SM-FRP-AS80 NR 02F (CFOA-SM-AS80-RA)</t>
  </si>
  <si>
    <t>CABLE OPTICO CFOA-SM-FRP-AS80 NR 02F (CFOA-SM-AS80-RA)</t>
  </si>
  <si>
    <t>CABO OPTICO CFOA-SM-FRP-AS120 NR 02F (CFOA-SM-AS120-RA)</t>
  </si>
  <si>
    <t>OPTICAL CABLE CFOA-SM-FRP-AS120 NR 02F (CFOA-SM-AS120-RA)</t>
  </si>
  <si>
    <t>CABLE OPTICO CFOA-SM-FRP-AS120 NR 02F (CFOA-SM-AS120-RA)</t>
  </si>
  <si>
    <t>CABO OPTICO CFOA-SM-FRP-AS120 NR 04F (CFOA-SM-AS120-RA)</t>
  </si>
  <si>
    <t>OPTICAL CABLE CFOA-SM-FRP-AS120 NR 04F (CFOA-SM-AS120-RA)</t>
  </si>
  <si>
    <t>CABLE OPTICO CFOA-SM-FRP-AS120 NR 04F (CFOA-SM-AS120-RA)</t>
  </si>
  <si>
    <t>CABO OPTICO CFOA-SM-FRP-AS120 NR 08F (CFOA-SM-AS120-RA)</t>
  </si>
  <si>
    <t>OPTICAL CABLE CFOA-SM-FRP-AS120 NR 08F (CFOA-SM-AS120-RA)</t>
  </si>
  <si>
    <t>CABLE OPTICO CFOA-SM-FRP-AS120 NR 08F (CFOA-SM-AS120-RA)</t>
  </si>
  <si>
    <t>CABO OPTICO CFOA-SM-FRP-AS120 NR 06F (CFOA-SM-AS120-RA)</t>
  </si>
  <si>
    <t>OPTICAL CABLE CFOA-SM-FRP-AS120 NR 06F (CFOA-SM-AS120-RA)</t>
  </si>
  <si>
    <t>CABLE OPTICO CFOA-SM-FRP-AS120 NR 06F (CFOA-SM-AS120-RA)</t>
  </si>
  <si>
    <t>CABO OPTICO CFOA-SM-AS F8 12 COG</t>
  </si>
  <si>
    <t>OPTICAL CABLE CFOA-SM-AS F8 12 COG</t>
  </si>
  <si>
    <t>CABLE OPTICO CFOA-SM-AS F8 12 COG</t>
  </si>
  <si>
    <t>CABO OPTICO CFOA-SM-FRP-AS120 G.652D NR 08F (CFOA-SM-AS120-RA)</t>
  </si>
  <si>
    <t>OPTICAL CABLE CFOA-SM-FRP-AS120 G.652D NR 08F (CFOA-SM-AS120-RA)</t>
  </si>
  <si>
    <t>CABLE OPTICO CFOA-SM-FRP-AS120 G.652D NR 08F (CFOA-SM-AS120-RA)</t>
  </si>
  <si>
    <t>CABO OPTICO CFOA-SM-FRP-AS120 G.652D NR 12F (CFOA-SM-AS120-RA)</t>
  </si>
  <si>
    <t>OPTICAL CABLE CFOA-SM-FRP-AS120 G.652D NR 12F (CFOA-SM-AS120-RA)</t>
  </si>
  <si>
    <t>CABLE OPTICO CFOA-SM-FRP-AS120 G.652D NR 12F (CFOA-SM-AS120-RA)</t>
  </si>
  <si>
    <t>CABO OPTICO CFOA-SM-AS F8 08 COG</t>
  </si>
  <si>
    <t>OPTICAL CABLE CFOA-SM-AS F8 08 COG</t>
  </si>
  <si>
    <t>CABLE OPTICO CFOA-SM-AS F8 08 COG</t>
  </si>
  <si>
    <t>CABO OPTICO CFOA-MM(50)-FRP-AS80 NR 02F (FIS-OPTIC AS80)</t>
  </si>
  <si>
    <t>OPTICAL CABLE CFOA-MM(50)-FRP-AS80 NR 02F (FIS-OPTIC AS80)</t>
  </si>
  <si>
    <t>CABLE OPTICO CFOA-MM(50)-FRP-AS80 NR 02F (FIS-OPTIC AS80)</t>
  </si>
  <si>
    <t>CABO OPTICO CFOA-MM(50)-FRP-AS80 NR 04F (FIS-OPTIC AS80)</t>
  </si>
  <si>
    <t>OPTICAL CABLE CFOA-MM(50)-FRP-AS80 NR 04F (FIS-OPTIC AS80)</t>
  </si>
  <si>
    <t>CABLE OPTICO CFOA-MM(50)-FRP-AS80 NR 04F (FIS-OPTIC AS80)</t>
  </si>
  <si>
    <t>CABO OPTICO CFOA-MM(50)-FRP-AS80 NR 08F (FIS-OPTIC AS80)</t>
  </si>
  <si>
    <t>OPTICAL CABLE CFOA-MM(50)-FRP-AS80 NR 08F (FIS-OPTIC AS80)</t>
  </si>
  <si>
    <t>CABLE OPTICO CFOA-MM(50)-FRP-AS80 NR 08F (FIS-OPTIC AS80)</t>
  </si>
  <si>
    <t>CABO OPTICO CFOA-MM(50)-FRP-AS120 NR 06F (FIS-OPTIC AS120)</t>
  </si>
  <si>
    <t>OPTICAL CABLE CFOA-MM(50)-FRP-AS120 NR 06F (FIS-OPTIC AS120)</t>
  </si>
  <si>
    <t>CABLE OPTICO CFOA-MM(50)-FRP-AS120 NR 06F (FIS-OPTIC AS120)</t>
  </si>
  <si>
    <t>CABO OPTICO CFOA-MM(50)-FRP-AS80 NR 06F (FIS-OPTIC AS80)</t>
  </si>
  <si>
    <t>OPTICAL CABLE CFOA-MM(50)-FRP-AS80 NR 06F (FIS-OPTIC AS80)</t>
  </si>
  <si>
    <t>CABLE OPTICO CFOA-MM(50)-FRP-AS80 NR 06F (FIS-OPTIC AS80)</t>
  </si>
  <si>
    <t>CABO OPTICO CFOA-MM(50)-FRP-AS80 NR 12F (FIS-OPTIC AS80)</t>
  </si>
  <si>
    <t>OPTICAL CABLE CFOA-MM(50)-FRP-AS80 NR 12F (FIS-OPTIC AS80)</t>
  </si>
  <si>
    <t>CABLE OPTICO CFOA-MM(50)-FRP-AS80 NR 12F (FIS-OPTIC AS80)</t>
  </si>
  <si>
    <t>CABO OPTICO CFOA-MM(50)-AS F8 04 COG</t>
  </si>
  <si>
    <t>OPTICAL CABLE CFOA-MM(50)-AS F8 04 COG</t>
  </si>
  <si>
    <t>CABLE OPTICO CFOA-MM(50)-AS F8 04 COG</t>
  </si>
  <si>
    <t>CABO OPTICO CFOA-MM(50)-FRP-AS80 04F RC (FIS-OPTIC AS80)</t>
  </si>
  <si>
    <t>OPTICAL CABLE CFOA-MM(50)-FRP-AS80 04F RC (FIS-OPTIC AS80)</t>
  </si>
  <si>
    <t>CABLE OPTICO CFOA-MM(50)-FRP-AS80 04F RC (FIS-OPTIC AS80)</t>
  </si>
  <si>
    <t>CABO OPTICO CFOA-MM(50)-FRP-AS120 04F RC (FIS-OPTIC AS120)</t>
  </si>
  <si>
    <t>OPTICAL CABLE CFOA-MM(50)-FRP-AS120 04F RC (FIS-OPTIC AS120)</t>
  </si>
  <si>
    <t>CABLE OPTICO CFOA-MM(50)-FRP-AS120 04F RC (FIS-OPTIC AS120)</t>
  </si>
  <si>
    <t>CABO OPTICO CFOA-MM(62.5)-FRP-AS80 NR 02F (FIS-OPTIC AS80)</t>
  </si>
  <si>
    <t>OPTICAL CABLE CFOA-MM(62.5)-FRP-AS80 NR 02F (FIS-OPTIC AS80)</t>
  </si>
  <si>
    <t>CABLE OPTICO CFOA-MM(62.5)-FRP-AS80 NR 02F (FIS-OPTIC AS80)</t>
  </si>
  <si>
    <t>CABO OPTICO CFOA-MM(62.5)-FRP-AS80 NR 04F (FIS-OPTIC AS80)</t>
  </si>
  <si>
    <t>OPTICAL CABLE CFOA-MM(62.5)-FRP-AS80 NR 04F (FIS-OPTIC AS80)</t>
  </si>
  <si>
    <t>CABLE OPTICO CFOA-MM(62.5)-FRP-AS80 NR 04F (FIS-OPTIC AS80)</t>
  </si>
  <si>
    <t>CABO OPTICO CFOA-MM(62.5)-FRP-AS80 NR 08F (FIS-OPTIC AS80)</t>
  </si>
  <si>
    <t>OPTICAL CABLE CFOA-MM(62.5)-FRP-AS80 NR 08F (FIS-OPTIC AS80)</t>
  </si>
  <si>
    <t>CABLE OPTICO CFOA-MM(62.5)-FRP-AS80 NR 08F (FIS-OPTIC AS80)</t>
  </si>
  <si>
    <t>CABO OPTICO CFOA-MM(62.5)-FRP-AS80 NR 06F (FIS-OPTIC AS80)</t>
  </si>
  <si>
    <t>OPTICAL CABLE CFOA-MM(62.5)-FRP-AS80 NR 06F (FIS-OPTIC AS80)</t>
  </si>
  <si>
    <t>CABLE OPTICO CFOA-MM(62.5)-FRP-AS80 NR 06F (FIS-OPTIC AS80)</t>
  </si>
  <si>
    <t>CABO OPTICO CFOA-MM(62.5)-FRP-AS80 NR 12F (FIS-OPTIC AS80)</t>
  </si>
  <si>
    <t>OPTICAL CABLE CFOA-MM(62.5)-FRP-AS80 NR 12F (FIS-OPTIC AS80)</t>
  </si>
  <si>
    <t>CABLE OPTICO CFOA-MM(62.5)-FRP-AS80 NR 12F (FIS-OPTIC AS80)</t>
  </si>
  <si>
    <t>CABO OPTICO CFOA-MM(62.5)-AS F8 04 COG</t>
  </si>
  <si>
    <t>OPTICAL CABLE CFOA-MM(62.5)-AS F8 04 COG</t>
  </si>
  <si>
    <t>CABLE OPTICO CFOA-MM(62.5)-AS F8 04 COG</t>
  </si>
  <si>
    <t>CORDAO OPTICO COA-BLI-A/B-MF 20 COG AZ-FOTONICA</t>
  </si>
  <si>
    <t>OPTICAL CORD COA-BLI-A/B-MF 20 COG AZ-FOTONICA</t>
  </si>
  <si>
    <t>CORDON OPTICO COA-BLI-A/B-MF 20 COG AZ-FOTONICA</t>
  </si>
  <si>
    <t>ET03111</t>
  </si>
  <si>
    <t>CORDAO OPTICO COA-BLI-A/B-MF 20 COG BR</t>
  </si>
  <si>
    <t>OPTICAL CORD COA-BLI-A/B-MF 20 COG BR</t>
  </si>
  <si>
    <t>CORDON OPTICO COA-BLI-A/B-MF 20 COG BR</t>
  </si>
  <si>
    <t>CORDAO OPTICO COA-BLI-A/B-DP 20 COG AZ</t>
  </si>
  <si>
    <t>OPTICAL CORD COA-BLI-A/B-DP 20 COG AZ</t>
  </si>
  <si>
    <t>CORDON OPTICO COA-BLI-A/B-DP 20 COG AZ</t>
  </si>
  <si>
    <t>CORDAO OPTICO COA-BLI-A/B-MF 20 LSZH AZ</t>
  </si>
  <si>
    <t>OPTICAL CORD COA-BLI-A/B-MF 20 LSZH AZ</t>
  </si>
  <si>
    <t>CORDON OPTICO COA-BLI-A/B-MF 20 LSZH AZ</t>
  </si>
  <si>
    <t>CORDAO OPTICO COA-SM-MF 20 COG AM</t>
  </si>
  <si>
    <t>OPTICAL CORD COA-SM-MF 20 COG AM</t>
  </si>
  <si>
    <t>CORDON OPTICO COA-SM-MF 20 COG AM</t>
  </si>
  <si>
    <t>CORDAO OPTICO COA-SM-DP 20 LSZH AZ</t>
  </si>
  <si>
    <t>OPTICAL CORD COA-SM-DP 20 LSZH AZ</t>
  </si>
  <si>
    <t>CORDON OPTICO COA-SM-DP 20 LSZH AZ</t>
  </si>
  <si>
    <t>CORDAO OPTICO COA-SM-DP 20 COG - AM</t>
  </si>
  <si>
    <t>OPTICAL CORD COA-SM-DP 20 COG - AM</t>
  </si>
  <si>
    <t>CORDON OPTICO COA-SM-DP 20 COG - AM</t>
  </si>
  <si>
    <t>CORDAO OPTICO COA-SM-MF 20 LSZH AZ</t>
  </si>
  <si>
    <t>OPTICAL CORD COA-SM-MF 20 LSZH AZ</t>
  </si>
  <si>
    <t>CORDON OPTICO COA-SM-MF 20 LSZH AZ</t>
  </si>
  <si>
    <t>CORDAO OPTICO COA-MM-DP 18 LSZH 50/125 AM</t>
  </si>
  <si>
    <t>OPTICAL CORD COA-MM(50)-DP 18 LSZH AM</t>
  </si>
  <si>
    <t>CORDON OPTICO COA-MM(50)-DP 18 LSZH AM</t>
  </si>
  <si>
    <t>CORDAO OPTICO COA-MM50-MF 20 COG - RDT</t>
  </si>
  <si>
    <t>OPTICAL CORD COA-MM50-MF 20 COG - RDT</t>
  </si>
  <si>
    <t>CORDON OPTICO COA-MM50-MF 20 COG - RDT</t>
  </si>
  <si>
    <t>CORDAO OPTICO COA-MM50-MF 20 COG LR - RDT</t>
  </si>
  <si>
    <t>OPTICAL CORD COA-MM50-MF 20 COG LR - RDT</t>
  </si>
  <si>
    <t>CORDON OPTICO COA-MM50-MF 20 COG LR - RDT</t>
  </si>
  <si>
    <t>CORDAO OPTICO COA-MM50-MF 29 COG AM</t>
  </si>
  <si>
    <t>OPTICAL CORD COA-MM50-MF 29 COG AM</t>
  </si>
  <si>
    <t>CORDON OPTICO COA-MM50-MF 29 COG AM</t>
  </si>
  <si>
    <t>CORDAO OPTICO COA-MM(50)-DP 29 LSZH AM</t>
  </si>
  <si>
    <t>OPTICAL CORD COA-MM(50)-DP 29 LSZH AM</t>
  </si>
  <si>
    <t>CORDON OPTICO COA-MM(50)-DP 29 LSZH AM</t>
  </si>
  <si>
    <t>CORDAO OPTICO COA-MM(50)-DP 20 LSZH AM</t>
  </si>
  <si>
    <t>OPTICAL CORD COA-MM(50)-DP 20 LSZH AM</t>
  </si>
  <si>
    <t>CORDON OPTICO COA-MM(50)-DP 20 LSZH AM</t>
  </si>
  <si>
    <t>CORDAO OPTICO COA-MM(50)-MF 20 LSZH OM3 AQ</t>
  </si>
  <si>
    <t>OPTICAL CORD COA-MM(50)-MF 20 LSZH OM3 AQ</t>
  </si>
  <si>
    <t>CORDON OPTICO COA-MM(50)-MF 20 LSZH OM3 AQ</t>
  </si>
  <si>
    <t>CORDAO OPTICO COA-MM-DP 18 LSZH 50/125 AQ TIA-OM3</t>
  </si>
  <si>
    <t>OPTICAL CORD COA-MM-DP 18 LSZH 50/125 AQ TIA-OM3</t>
  </si>
  <si>
    <t>CORDON OPTICO COA-MM-DP 18 LSZH 50/125 AQ TIA-OM3</t>
  </si>
  <si>
    <t>CORDAO OPTICO COA-SM-DP 20 COG-PETCOM</t>
  </si>
  <si>
    <t>OPTICAL CORD COA-SM-DP 20 COG-PETCOM</t>
  </si>
  <si>
    <t>CORDON OPTICO COA-SM-DP 20 COG-PETCOM</t>
  </si>
  <si>
    <t>ET03116</t>
  </si>
  <si>
    <t>OPTICAL CORD COA-MM(50)-DP 20 COG AQ - OM3</t>
  </si>
  <si>
    <t>CORDON OPTICO COA-MM(50)-DP 20 COG AQ - OM3</t>
  </si>
  <si>
    <t>CORDAO OPTICO COA-MM(50)-DP 29 COG AQ - OM3</t>
  </si>
  <si>
    <t>OPTICAL CORD COA-MM(50)-DP 29 COG AQ - OM3</t>
  </si>
  <si>
    <t>CORDON OPTICO COA-MM(50)-DP 29 COG AQ - OM3</t>
  </si>
  <si>
    <t>CORDAO OPTICO COA-MM(50)-DP 29 LSZH AQ - OM3</t>
  </si>
  <si>
    <t>OPTICAL CORD COA-MM(50)-DP 29 LSZH AQ - OM3</t>
  </si>
  <si>
    <t>CORDON OPTICO COA-MM(50)-DP 29 LSZH AQ - OM3</t>
  </si>
  <si>
    <t>CORDAO OPTICO COA-MM(50)-DP 20 LSZH AQ - OM3</t>
  </si>
  <si>
    <t>OPTICAL CORD COA-MM(50)-DP 20 LSZH AQ - OM3</t>
  </si>
  <si>
    <t>CORDON OPTICO COA-MM(50)-DP 20 LSZH AQ - OM3</t>
  </si>
  <si>
    <t>OPTICAL CORD COA-MM(50)-DP 20 COG AQ - OM4</t>
  </si>
  <si>
    <t>CORDON OPTICO COA-MM(50)-DP 20 COG AQ - OM4</t>
  </si>
  <si>
    <t>CORDAO OPTICO COA-MM(50)-DP 20 LSZH AQ - OM4</t>
  </si>
  <si>
    <t>OPTICAL CORD COA-MM(50)-DP 20 LSZH AQ - OM4</t>
  </si>
  <si>
    <t>CORDON OPTICO COA-MM(50)-DP 20 LSZH AQ - OM4</t>
  </si>
  <si>
    <t>CORDAO OPTICO COA-MM(62.5)-MF 20 COG - RDT</t>
  </si>
  <si>
    <t>OPTICAL CORD COA-MM(62.5)-MF 20 COG - RDT</t>
  </si>
  <si>
    <t>CORDON OPTICO COA-MM(62.5)-MF 20 COG - RDT</t>
  </si>
  <si>
    <t>CORDAO OPTICO COA-MM-MF 29 COG LA</t>
  </si>
  <si>
    <t>OPTICAL CORD COA-MM-MF 29 COG LA</t>
  </si>
  <si>
    <t>CORDON OPTICO COA-MM-MF 29 COG LA</t>
  </si>
  <si>
    <t>CORDAO OPTICO COA-MM(62.5)-DP 29 LSZH LA</t>
  </si>
  <si>
    <t>OPTICAL CORD COA-MM(62.5)-DP 29 LSZH LA</t>
  </si>
  <si>
    <t>CORDON OPTICO COA-MM(62.5)-DP 29 LSZH LA</t>
  </si>
  <si>
    <t>CORDAO OPTICO COA-MM(62.5)-DP 20 LSZH LA</t>
  </si>
  <si>
    <t>OPTICAL CORD COA-MM(62.5)-DP 20 LSZH LA</t>
  </si>
  <si>
    <t>CORDON OPTICO COA-MM(62.5)-DP 20 LSZH LA</t>
  </si>
  <si>
    <t>CABO OPTICO CFOT-MM(62.5)-UT 12F COG</t>
  </si>
  <si>
    <t>OPTICAL CABLE CFOT-MM(62.5)-UT 12F COG</t>
  </si>
  <si>
    <t>CABLE OPTICO CFOT-MM(62.5)-UT 12F COG</t>
  </si>
  <si>
    <t>DIO A115 KIT DE EXPANSÃO 36F ST</t>
  </si>
  <si>
    <t>ODF A115 ST EXPANSION KIT 36F (WALL MOUNT)</t>
  </si>
  <si>
    <t>ODF A115 36F KIT DE EXPANSION ST</t>
  </si>
  <si>
    <t>ET01303</t>
  </si>
  <si>
    <t>a0A6100000blnfh</t>
  </si>
  <si>
    <t>FIBRA DE LANCAMENTO SM G-652B E2000-APC/SC-UPC 1000.0M</t>
  </si>
  <si>
    <t>LAUNCH FIBER SM G-652B E2000-APC/SC-UPC 1000.0M</t>
  </si>
  <si>
    <t>FIBRA DE LANZAMIENTO SM G-652B E2000-APC/SC-UPC 1000.0M</t>
  </si>
  <si>
    <t>ET02204</t>
  </si>
  <si>
    <t>a0A6100000blnmG</t>
  </si>
  <si>
    <t>FIBRA DE LANCAMENTO SM G-652B E2000-APC/FC-UPC 1000.0M</t>
  </si>
  <si>
    <t>LAUNCH FIBER SM G-652B E2000-APC/FC-UPC 1000.0M</t>
  </si>
  <si>
    <t>FIBRA DE LANZAMIENTO SM G-652B E2000-APC/FC-UPC 1000.0M</t>
  </si>
  <si>
    <t>FIBRA DE LANCAMENTO SM G-652B FC-UPC/SC-UPC 1000.0M</t>
  </si>
  <si>
    <t>LAUNCH FIBER SM G-652B FC-UPC/SC-UPC 1000.0M</t>
  </si>
  <si>
    <t>FIBRA DE LANZAMIENTO SM G-652B FC-UPC/SC-UPC 1000.0M</t>
  </si>
  <si>
    <t>FIBRA DE LANCAMENTO MM 50.0 SC-UPC 1000.0M</t>
  </si>
  <si>
    <t>LAUNCH FIBER MM 50.0 SC-UPC 1000.0M</t>
  </si>
  <si>
    <t>FIBRA DE LANZAMIENTO MM 50.0 SC-UPC 1000.0M</t>
  </si>
  <si>
    <t>FIBRA DE LANCAMENTO SM G-652B ST-UPC 500.0M</t>
  </si>
  <si>
    <t>LAUNCH FIBER SM G-652B ST-UPC 500.0M</t>
  </si>
  <si>
    <t>FIBRA DE LANZAMIENTO SM G-652B ST-UPC 500.0M</t>
  </si>
  <si>
    <t>FIBRA DE LANCAMENTO MM 50.0 FC-UPC 500.0M</t>
  </si>
  <si>
    <t>LAUNCH FIBER MM 50.0 FC-UPC 500.0M</t>
  </si>
  <si>
    <t>FIBRA DE LANZAMIENTO MM 50.0 FC-UPC 500.0M</t>
  </si>
  <si>
    <t>FIBRA DE LANCAMENTO SM G-652B SC-UPC/SC-UPC 1000.0M</t>
  </si>
  <si>
    <t>LAUNCH FIBER SM G-652B SC-UPC/SC-UPC 1000.0M</t>
  </si>
  <si>
    <t>FIBRA DE LANZAMIENTO SM G-652B SC-UPC/SC-UPC 1000.0M</t>
  </si>
  <si>
    <t>FIBRA DE LANÇAMENTO SM G-652B E2000-APC / FC-UPC 2000M</t>
  </si>
  <si>
    <t>LAUNCH FIBER SM G-652B E2000-APC / FC-UPC 2000M</t>
  </si>
  <si>
    <t>FIBRA DE LANCAMENTO SM G-652B SC-APC / SC-APC 2000M</t>
  </si>
  <si>
    <t>LAUNCH FIBER SM G-652B SC-APC / SC-APC 2000M</t>
  </si>
  <si>
    <t>FIBRA DE LANZAMIENTO  SM G-652B SC-APC / SC-APC 2000M</t>
  </si>
  <si>
    <t>FIBRA DE LANCAMENTO SM G-652B SC-APC/SC-UPC 500.0M</t>
  </si>
  <si>
    <t>LAUNCH FIBER SM G-652B SC-APC/SC-UPC 500.0M</t>
  </si>
  <si>
    <t>FIBRA DE LANZAMIENTO SM G-652B SC-APC/SC-UPC 500.0M</t>
  </si>
  <si>
    <t>FIBRA DE LANCAMENTO MM 62.5 SC-UPC/SC-UPC 1000.0M</t>
  </si>
  <si>
    <t>LAUNCH FIBER MM 62.5 SC-UPC/SC-UPC 1000.0M</t>
  </si>
  <si>
    <t>FIBRA DE LANZAMIENTO MM 62.5 SC-UPC/SC-UPC 1000.0M</t>
  </si>
  <si>
    <t>FIBRA DE LANCAMENTO SM G-652B SC-APC/SC-UPC 1000.0M</t>
  </si>
  <si>
    <t>LAUNCH FIBER SM G-652B SC-APC/SC-UPC 1000.0M</t>
  </si>
  <si>
    <t>FIBRA DE LANZAMIENTO SM G-652B SC-APC/SC-UPC 1000.0M</t>
  </si>
  <si>
    <t>FIBRA DE LANCAMENTO SM G-652B SC-APC/SC-APC 5000.0M</t>
  </si>
  <si>
    <t>LAUNCH FIBER SM G-652B SC-APC/SC-APC 5000.0M</t>
  </si>
  <si>
    <t>FIBRA DE LANZAMIENTO SM G-652B SC-APC/SC-APC 5000.0M</t>
  </si>
  <si>
    <t>FIBRA DE LANCAMENTO SM G-652B SC-UPC/SC-APC 2000.0M</t>
  </si>
  <si>
    <t>LAUNCH FIBER SM G-652B SC-UPC/SC-APC 2000.0M</t>
  </si>
  <si>
    <t>FIBRA DE LANZAMIENTO SM G-652B SC-UPC/SC-APC 2000.0M</t>
  </si>
  <si>
    <t>FIBRA DE LANCAMENTO SM G-652B E2000-APC / FC-APC 1500M</t>
  </si>
  <si>
    <t>LAUNCH FIBER SM G-652B E2000-APC / FC-APC 1500M</t>
  </si>
  <si>
    <t>FIBRA DE LANZAMIENTO SM G-652B E2000-APC / FC-APC 1500M</t>
  </si>
  <si>
    <t>DIO A115 04F SM SC-UPC (PIGTAIL BR)</t>
  </si>
  <si>
    <t>ODF A115 04F SM SC-UPC (PIGTAIL BR)</t>
  </si>
  <si>
    <t>DIO A115 08F SM SC-UPC (PIGTAIL BR)</t>
  </si>
  <si>
    <t>ODF A115 08F SM SC-UPC (PIGTAIL BR)</t>
  </si>
  <si>
    <t>DIO A115 - 24F SM SC-APC - COM EXTENSAO OPTICA CONECTORIZADA</t>
  </si>
  <si>
    <t>FIBRA DE LANCAMENTO SM G-652B SC-UPC 1000.0M</t>
  </si>
  <si>
    <t>LAUNCH FIBER SM G-652B SC-UPC 1000.0M</t>
  </si>
  <si>
    <t>FIBRA DE LANZAMIENTO SM G-652B SC-UPC 1000.0M</t>
  </si>
  <si>
    <t>PROTETOR DE EMENDA S923 - 40MM (EMBALAGEM 50 PCS)</t>
  </si>
  <si>
    <t>SPLICE PROTECTOR S923 - 40MM (50 UNITS)</t>
  </si>
  <si>
    <t>PROTECTOR DE EMPALME S923 - 40MM (EMBALAGEM 50 PCS)</t>
  </si>
  <si>
    <t>ET02281</t>
  </si>
  <si>
    <t>a0A6100000blnn3</t>
  </si>
  <si>
    <t>FIBRA DE LANCAMENTO SM G-652B FC-UPC/SC-APC 2000.0M</t>
  </si>
  <si>
    <t>LAUNCH FIBER SM FC-UPC/SC-APC 2000.0M</t>
  </si>
  <si>
    <t>FIBRA DE LANZAMIENTO SM G-652B FC-UPC/SC-APC 2000.0M</t>
  </si>
  <si>
    <t>FIBRA DE LANCAMENTO MM 62.5 SC-UPC 1000.0M</t>
  </si>
  <si>
    <t>LAUNCH FIBER MM (62.5) SC-UPC 1000.0M</t>
  </si>
  <si>
    <t>FIBRA DE LANZAMIENTO MM 62.5 SC-UPC 1000.0M</t>
  </si>
  <si>
    <t>FIBRA DE LANCAMENTO SM G-652B 1500.0M</t>
  </si>
  <si>
    <t>LAUNCH FIBER SM 1500.0M</t>
  </si>
  <si>
    <t>FIBRA DE LANZAMIENTO SM G-652B 1500.0M</t>
  </si>
  <si>
    <t>FIBRA DE LANCAMENTO SM G-652B SC-UPC/SC-UPC 5000.0M</t>
  </si>
  <si>
    <t>LAUNCH FIBER SM SC-UPC/SC-UPC 5000.0M</t>
  </si>
  <si>
    <t>FIBRA DE LANZAMIENTO SM G-652B SC-UPC/SC-UPC 5000.0M</t>
  </si>
  <si>
    <t>FIBRA DE LANCAMENTO SM G-652B SC-APC 1000.0M</t>
  </si>
  <si>
    <t>LAUNCH FIBER SM SC-APC 1000.0M</t>
  </si>
  <si>
    <t>FIBRA DE LANZAMIENTO SM G-652B SC-APC 1000.0M</t>
  </si>
  <si>
    <t>FIBRA DE LANCAMENTO SM G-652D FC-UPC 500.0M</t>
  </si>
  <si>
    <t>LAUNCH FIBER SM G-652D FC-UPC 500.0M</t>
  </si>
  <si>
    <t>FIBRA DE LANZAMIENTO SM G-652D FC-UPC 500.0M</t>
  </si>
  <si>
    <t>FIBRA DE LANCAMENTO SM G-652D SC-UPC 1000.0M</t>
  </si>
  <si>
    <t>LAUNCH FIBER SM G-652D SC-UPC 1000.0M</t>
  </si>
  <si>
    <t>FIBRA DE LANZAMIENTO SM G-652D SC-UPC 1000.0M</t>
  </si>
  <si>
    <t>FIBRA DE LANCAMENTO SM G-655 SC-UPC 1000.0M</t>
  </si>
  <si>
    <t>LAUNCH FIBER SM G-655 SC-UPC 1000.0M</t>
  </si>
  <si>
    <t>FIBRA DE LANZAMIENTO SM G-655 SC-UPC 1000.0M</t>
  </si>
  <si>
    <t>FIBRA DE LANCAMENTO MM 50.0 SC-UPC 500.0M</t>
  </si>
  <si>
    <t>LAUNCH FIBER MM (50.0) SC-UPC 500.0M</t>
  </si>
  <si>
    <t>FIBRA DE LANZAMIENTO MM 50.0 SC-UPC 500.0M</t>
  </si>
  <si>
    <t>FIBRA DE LANCAMENTO SM G-652B SC-UPC/SC-UPC 3000.0M</t>
  </si>
  <si>
    <t>LAUNCH FIBER SM SC-UPC/SC-UPC 3000.0M</t>
  </si>
  <si>
    <t>FIBRA DE LANZAMIENTO SM G-652B SC-UPC/SC-UPC 3000.0M</t>
  </si>
  <si>
    <t>FIBRA DE LANCAMENTO SM G-655 SC-UPC/ST-UPC 1000.0M</t>
  </si>
  <si>
    <t>LAUNCH FIBER SM G-655 SC-UPC/ST-UPC 1000.0M</t>
  </si>
  <si>
    <t>FIBRA DE LANZAMIENTO SM G-655 SC-UPC/ST-UPC 1000.0M</t>
  </si>
  <si>
    <t>FIBRA DE LANCAMENTO SM G-652D FC-UPC/LC-UPC 1000.0M</t>
  </si>
  <si>
    <t>LAUNCH FIBER SM G-652D FC-UPC/LC-UPC 1000.0M</t>
  </si>
  <si>
    <t>FIBRA DE LANZAMIENTO SM G-652D FC-UPC/LC-UPC 1000.0M</t>
  </si>
  <si>
    <t>FIBRA DE LANCAMENTO SM G-655 FC-UPC/LC-UPC 1000.0M</t>
  </si>
  <si>
    <t>LAUNCH FIBER SM G-655 FC-UPC/LC-UPC 1000.0M</t>
  </si>
  <si>
    <t>FIBRA DE LANZAMIENTO SM G-655 FC-UPC/LC-UPC 1000.0M</t>
  </si>
  <si>
    <t>FIBRA DE LANCAMENTO MM 50.0 FC-UPC/ST-UPC  500.0M</t>
  </si>
  <si>
    <t>LAUNCH FIBER MM 50.0 FC-UPC/ST-UPC  500.0M</t>
  </si>
  <si>
    <t>FIBRA DE LANZAMIENTO MM 50.0 FC-UPC/ST-UPC  500.0M</t>
  </si>
  <si>
    <t>FIBRA DE LANCAMENTO SM G-655 FC-UPC 500.0M</t>
  </si>
  <si>
    <t>LAUNCH FIBER SM G-655 FC-UPC 500.0M</t>
  </si>
  <si>
    <t>FIBRA DE LANZAMIENTO SM G-655 FC-UPC 500.0M</t>
  </si>
  <si>
    <t>FIBRA DE LANCAMENTO MM 50.0 ST-UPC 500.0M</t>
  </si>
  <si>
    <t>LAUNCH FIBER MM 50.0 ST-UPC 500.0M</t>
  </si>
  <si>
    <t>FIBRA DE LANZAMIENTO MM 50.0 ST-UPC 500.0M</t>
  </si>
  <si>
    <t>FIBRA DE LANCAMENTO MM 62.5 ST-UPC 500.0M</t>
  </si>
  <si>
    <t>LAUNCH FIBER MM 62.5 ST-UPC 500.0M</t>
  </si>
  <si>
    <t>FIBRA DE LANZAMIENTO MM 62.5 ST-UPC 500.0M</t>
  </si>
  <si>
    <t>FIBRA DE LANCAMENTO MM 62.5 SC-UPC 500.0M</t>
  </si>
  <si>
    <t>LAUNCH FIBER MM 62.5 SC-UPC 500.0M</t>
  </si>
  <si>
    <t>FIBRA DE LANZAMIENTO MM 62.5 SC-UPC 500.0M</t>
  </si>
  <si>
    <t>FIBRA DE LANCAMENTO SM G-652B SC-UPC 500.0M</t>
  </si>
  <si>
    <t>LAUNCH FIBER SM G-652B SC-UPC 500.0M</t>
  </si>
  <si>
    <t>FIBRA DE LANZAMIENTO SM G-652B SC-UPC 500.0M</t>
  </si>
  <si>
    <t>FIBRA DE LANCAMENTO MM 62.5 ST-UPC/ST-UPC 500.0M</t>
  </si>
  <si>
    <t>LAUNCH FIBER MM 62.5 ST-UPC/ST-UPC 500.0M</t>
  </si>
  <si>
    <t>FIBRA DE LANZAMIENTO MM 62.5 ST-UPC/ST-UPC 500.0M</t>
  </si>
  <si>
    <t>FIBRA DE LANCAMENTO SM G-652B LC-UPC/LC-UPC 5000.0M</t>
  </si>
  <si>
    <t>LAUNCH FIBER SM G-652B LC-UPC/LC-UPC 5000.0M</t>
  </si>
  <si>
    <t>FIBRA DE LANZAMIENTO SM G-652B LC-UPC/LC-UPC 5000.0M</t>
  </si>
  <si>
    <t>FIBRA DE LANCAMENTO SM G-652B LC-UPC/LC-UPC 7500.0M</t>
  </si>
  <si>
    <t>LAUNCH FIBER SM G-652B LC-UPC/LC-UPC 7500.0M</t>
  </si>
  <si>
    <t>FIBRA DE LANZAMIENTO SM G-652B LC-UPC/LC-UPC 7500.0M</t>
  </si>
  <si>
    <t>FIBRA DE LANCAMENTO SM G-652B LC-UPC/LC-UPC 25000.0M</t>
  </si>
  <si>
    <t>LAUNCH FIBER SM G-652B LC-UPC/LC-UPC 25000.0M</t>
  </si>
  <si>
    <t>FIBRA DE LANZAMIENTO SM G-652B LC-UPC/LC-UPC 25000.0M</t>
  </si>
  <si>
    <t>FIBRA DE LANCAMENTO SM G-652B SC-UPC 1000.0 M</t>
  </si>
  <si>
    <t>LAUNCH FIBER SM G-652B SC-UPC 1000.0 M</t>
  </si>
  <si>
    <t>FIBRA DE LANZAMIENTO SM G-652B SC-UPC 1000.0 M</t>
  </si>
  <si>
    <t>FIBRA DE LANCAMENTO SM G-652B FC-UPC/FC-UPC 1000.0M</t>
  </si>
  <si>
    <t>LAUNCH FIBER SM G-652B FC-UPC/FC-UPC 1000.0M</t>
  </si>
  <si>
    <t>FIBRA DE LANZAMIENTO SM G-652B FC-UPC/FC-UPC 1000.0M</t>
  </si>
  <si>
    <t>FIBRA DE LANCAMENTO SM G-652B FC-APC/FC-APC 1000.0M</t>
  </si>
  <si>
    <t>LAUNCH FIBER SM G-652B FC-APC/FC-APC 1000.0M</t>
  </si>
  <si>
    <t>FIBRA DE LANZAMIENTO SM G-652B FC-APC/FC-APC 1000.0M</t>
  </si>
  <si>
    <t>FIBRA DE LANCAMENTO SM G-652B SC-APC 500.0M</t>
  </si>
  <si>
    <t>FIBRA DE LANCAMENTO SM G-657A SC-APC/SC-APC 50000.0M</t>
  </si>
  <si>
    <t>LAUNCH FIBER SM G-657A SC-APC/SC-APC 50000.0M</t>
  </si>
  <si>
    <t>FIBRA DE LANZAMIENTO SM G-657A SC-APC/SC-APC 50000.0M</t>
  </si>
  <si>
    <t>FIBRA DE LANCAMENTO SM G-652B SC-APC/SC-UPC 4000.0M</t>
  </si>
  <si>
    <t>DIO A115 MODULO BASICO (PRETO RAL 9005)</t>
  </si>
  <si>
    <t>ODF A115 BASIC MODULE (WALL MOUNT)</t>
  </si>
  <si>
    <t>ODF A115 DE PARED MODULO BASICO</t>
  </si>
  <si>
    <t>DIO A115 24F SM SC-UPC (PIGTAIL BR)</t>
  </si>
  <si>
    <t>ODF A115 24F SM SC-UPC (PIGTAIL BR)</t>
  </si>
  <si>
    <t>DIO A115 24F 50.0 SC-UPC (PIGTAIL AM)</t>
  </si>
  <si>
    <t>ODF A115 24F 50.0 SC-UPC (PIGTAIL AM)</t>
  </si>
  <si>
    <t>FIBRA DE LANCAMENTO SM G-652B FC-UPC 500.0M</t>
  </si>
  <si>
    <t>LAUNCH FIBER SM G-652B FC-UPC 500.0M</t>
  </si>
  <si>
    <t>FIBRA DE LANZAMIENTO SM G-652B FC-UPC 500.0M</t>
  </si>
  <si>
    <t>FIBRA DE LANCAMENTO SM G-652B FC-UPC 1000.0M</t>
  </si>
  <si>
    <t>LAUNCH FIBER SM G-652B FC-UPC 1000.0M</t>
  </si>
  <si>
    <t>FIBRA DE LANZAMIENTO SM G-652B FC-UPC 1000.0M</t>
  </si>
  <si>
    <t>FIBRA DE LANCAMENTO SM G-652B ST-UPC 1000.0M</t>
  </si>
  <si>
    <t>LAUNCH FIBER SM G-652B ST-UPC 1000.0M</t>
  </si>
  <si>
    <t>FIBRA DE LANZAMIENTO SM G-652B ST-UPC 1000.0M</t>
  </si>
  <si>
    <t>FIBRA DE LANCAMENTO MM 62.5 FC-UPC 500.0M</t>
  </si>
  <si>
    <t>LAUNCH FIBER MM 62.5 FC-UPC 500.0M</t>
  </si>
  <si>
    <t>FIBRA DE LANZAMIENTO MM 62.5 FC-UPC 500.0M</t>
  </si>
  <si>
    <t>FIBRA DE LANCAMENTO MM 62.5 FC-UPC 1000.0M</t>
  </si>
  <si>
    <t>LAUNCH FIBER MM 62.5 FC-UPC 1000.0M</t>
  </si>
  <si>
    <t>FIBRA DE LANZAMIENTO MM 62.5 FC-UPC 1000.0M</t>
  </si>
  <si>
    <t>FIBRA DE LANCAMENTO MM 62.5 FC-UPC/SC-UPC 1000.0M</t>
  </si>
  <si>
    <t>LAUNCH FIBER MM 62.5 FC-UPC/SC-UPC 1000.0M</t>
  </si>
  <si>
    <t>FIBRA DE LANZAMIENTO MM 62.5 FC-UPC/SC-UPC 1000.0M</t>
  </si>
  <si>
    <t>FIBRA DE LANCAMENTO SM G-652D LC-UPC/SC-UPC 6000.0M</t>
  </si>
  <si>
    <t>LAUNCH FIBER SM G-652D LC-UPC/SC-UPC 6000.0M</t>
  </si>
  <si>
    <t>FIBRA DE LANZAMIENTO SM G-652D LC-UPC/SC-UPC 6000.0M</t>
  </si>
  <si>
    <t>DIO A115 KIT DE EXPANSÃO 36F SC</t>
  </si>
  <si>
    <t>ODF A115 SC EXPANSION KIT 36F (WALL MOUNT)</t>
  </si>
  <si>
    <t>ODF A115 KIT DE EXPANSION 36F SC</t>
  </si>
  <si>
    <t>KIT PROTETOR DE EMENDA 40MM (CONJUNTO 48 PCS)</t>
  </si>
  <si>
    <t>SPLICE PROTECTOR - 40MM (48 UNITS)</t>
  </si>
  <si>
    <t>PROTECTOR DE EMPALME - 40MM (EMBALAGEM 48 PCS)</t>
  </si>
  <si>
    <t>KIT PROTETOR DE EMENDA 60MM (CONJUNTO 48 PCS)</t>
  </si>
  <si>
    <t>SPLICE PROTECTOR - 60MM (48 UNITS)</t>
  </si>
  <si>
    <t>PROTECTOR DE EMPALME - 60MM (EMBALAJE 48 PZS)</t>
  </si>
  <si>
    <t>CORDAO DUPLEX CONECTORIZADO SM FC-UPC/SC-UPC 2.0M - COG - AZUL</t>
  </si>
  <si>
    <t>DUPLEX OPTICAL PATCH CORD SM FC-UPC/SC-UPC 2.0M - OFN - BLUE</t>
  </si>
  <si>
    <t>PATCH CORD OPTICO DUPLEX CONECTORIZADO SM FC-UPC/SC-UPC 2.0M - COG - AZUL</t>
  </si>
  <si>
    <t>CORDAO MONOFIBRA CONECTORIZADO 62.5 SC-UPC/ST-UPC 3.0M - COG - LARANJA</t>
  </si>
  <si>
    <t>SIMPLEX OPTICAL PATCH CORD 62.5 SC-UPC/ST-UPC 3.0M - OFN - ORANGE</t>
  </si>
  <si>
    <t>PATCH CORD OPTICO MONOFIBRA CONECTORIZADO 62.5 SC-UPC/ST-UPC 3.0M - COG - NARANJA</t>
  </si>
  <si>
    <t>CORDAO DUPLEX CONECTORIZADO SM SC-UPC/SC-UPC 2.0M - COG - AZUL</t>
  </si>
  <si>
    <t>DUPLEX OPTICAL PATCH CORD SM SC-UPC/SC-UPC 2.0M - OFN - BLUE</t>
  </si>
  <si>
    <t>PATCH CORD OPTICO DUPLEX CONECTORIZADO SM SC-UPC/SC-UPC 2.0M - COG - AZUL</t>
  </si>
  <si>
    <t>CORDAO MONOFIBRA CONECTORIZADO SM FC-UPC/ST-UPC 15.0M - COG - AZUL</t>
  </si>
  <si>
    <t>SIMPLEX OPTICAL PATCH CORD SM FC-UPC/ST-UPC 15.0M - OFN - BLUE</t>
  </si>
  <si>
    <t>PATCH CORD OPTICO MONOFIBRA CONECTORIZADO SM FC-UPC/ST-UPC 15.0M - COG - AZUL</t>
  </si>
  <si>
    <t>CORDAO MONOFIBRA CONECTORIZADO 62.5 SC-UPC/SC-UPC 2.5M - COG - LARANJA</t>
  </si>
  <si>
    <t>SIMPLEX OPTICAL PATCH CORD 62.5 SC-UPC/SC-UPC 2.5M - OFN - ORANGE</t>
  </si>
  <si>
    <t>PATCH CORD OPTICO MONOFIBRA CONECTORIZADO 62.5 SC-UPC/SC-UPC 2.5M - COG - NARANJA</t>
  </si>
  <si>
    <t>CORDAO MONOFIBRA CONECTORIZADO SM FC-APC/FC-APC 3.0M - COG - AZUL</t>
  </si>
  <si>
    <t>SIMPLEX OPTICAL PATCH CORD SM FC-APC/FC-APC 3.0M - OFN - BLUE</t>
  </si>
  <si>
    <t>PATCH CORD OPTICO MONOFIBRA CONECTORIZADO SM FC-APC/FC-APC 3.0M - COG - AZUL</t>
  </si>
  <si>
    <t>CORDAO DUPLEX CONECTORIZADO SM FC-UPC/ST-UPC 12.0M - COG - AZUL</t>
  </si>
  <si>
    <t>DUPLEX OPTICAL PATCH CORD SM FC-UPC/ST-UPC 12.0M - OFN - BLUE</t>
  </si>
  <si>
    <t>PATCH CORD OPTICO DUPLEX CONECTORIZADO SM FC-UPC/ST-UPC 12.0M - COG - AZUL</t>
  </si>
  <si>
    <t>CORDAO DUPLEX CONECTORIZADO SM FC-UPC/ST-UPC 10.0M - COG - AZUL</t>
  </si>
  <si>
    <t>DUPLEX OPTICAL PATCH CORD SM FC-UPC/ST-UPC 10.0M - OFN - BLUE</t>
  </si>
  <si>
    <t>PATCH CORD OPTICO DUPLEX CONECTORIZADO SM FC-UPC/ST-UPC 10.0M - COG - AZUL</t>
  </si>
  <si>
    <t>CORDAO DUPLEX CONECTORIZADO SM FC-UPC/ST-UPC 8.0M - COG - AZUL</t>
  </si>
  <si>
    <t>DUPLEX OPTICAL PATCH CORD SM FC-UPC/ST-UPC 8.0M - OFN - BLUE</t>
  </si>
  <si>
    <t>PATCH CORD OPTICO DUPLEX CONECTORIZADO SM FC-UPC/ST-UPC 8.0M - COG - AZUL</t>
  </si>
  <si>
    <t>CORDAO DUPLEX CONECTORIZADO SM FC-UPC/ST-UPC 2.0M - COG - AZUL</t>
  </si>
  <si>
    <t>DUPLEX OPTICAL PATCH CORD SM FC-UPC/ST-UPC 2.0M - OFN - BLUE</t>
  </si>
  <si>
    <t>PATCH CORD OPTICO DUPLEX CONECTORIZADO SM FC-UPC/ST-UPC 2.0M - COG - AZUL</t>
  </si>
  <si>
    <t>CORDAO DUPLEX CONECTORIZADO SM FC-UPC/ST-UPC 15.0M - COG - AZUL</t>
  </si>
  <si>
    <t>DUPLEX OPTICAL PATCH CORD SM FC-UPC/ST-UPC 15.0M - OFN - BLUE</t>
  </si>
  <si>
    <t>PATCH CORD OPTICO DUPLEX CONECTORIZADO SM FC-UPC/ST-UPC 15.0M - COG - AZUL</t>
  </si>
  <si>
    <t>CORDAO MONOFIBRA CONECTORIZADO SM E2000-APC/SC-APC 10.0M - COG - AZUL</t>
  </si>
  <si>
    <t>SIMPLEX OPTICAL PATCH CORD SM E2000-APC/SC-APC 10.0M - OFN - BLUE</t>
  </si>
  <si>
    <t>PATCH CORD OPTICO MONOFIBRA CONECTORIZADO SM E2000-APC/SC-APC 10.0M - COG - AZUL</t>
  </si>
  <si>
    <t>EXTENSAO MONOFIBRA 62.5 FC-UPC 1.5M - COG - LARANJA - D2</t>
  </si>
  <si>
    <t>SIMPLEX OPTICAL PIGTAIL 62.5 FC-UPC 1.5M - OFN - ORANGE - D2</t>
  </si>
  <si>
    <t>EXTENSION MONOFIBRA 62.5 FC-UPC 1.5M - COG - NARANJA - D2</t>
  </si>
  <si>
    <t>CORDAO MONOFIBRA CONECTORIZADO SM E2000-APC/FC-APC 3.0M - COG - AZUL</t>
  </si>
  <si>
    <t>SIMPLEX OPTICAL PATCH CORD SM E2000-APC/FC-APC 3.0M - OFN - BLUE</t>
  </si>
  <si>
    <t>PATCH CORD OPTICO MONOFIBRA CONECTORIZADO SM E2000-APC/FC-APC 3.0M - COG - AZUL</t>
  </si>
  <si>
    <t>CORDAO MONOFIBRA CONECTORIZADO SM FC-APC/ST-UPC 3.0M - COG - AZUL</t>
  </si>
  <si>
    <t>SIMPLEX OPTICAL PATCH CORD SM FC-APC/ST-UPC 3.0M - OFN - BLUE</t>
  </si>
  <si>
    <t>PATCH CORD OPTICO MONOFIBRA CONECTORIZADO SM FC-APC/ST-UPC 3.0M - COG - AZUL</t>
  </si>
  <si>
    <t>CORDAO MONOFIBRA CONECTORIZADO SM ST-UPC/ST-UPC 3.0M - COG - AZUL</t>
  </si>
  <si>
    <t>SIMPLEX OPTICAL PATCH CORD SM ST-UPC/ST-UPC 3.0M - OFN - BLUE</t>
  </si>
  <si>
    <t>PATCH CORD OPTICO MONOFIBRA CONECTORIZADO SM ST-UPC/ST-UPC 3.0M - COG - AZUL</t>
  </si>
  <si>
    <t>CORDAO DUPLEX CONECTORIZADO SM SC-UPC/SC-UPC 10.0M - COG - AZUL</t>
  </si>
  <si>
    <t>DUPLEX OPTICAL PATCH CORD SM SC-UPC/SC-UPC 10.0M - OFN - BLUE</t>
  </si>
  <si>
    <t>PATCH CORD OPTICO DUPLEX CONECTORIZADO SM SC-UPC/SC-UPC 10.0M - COG - AZUL</t>
  </si>
  <si>
    <t>CORDAO DUPLEX CONECTORIZADO SM SC-UPC/SC-UPC 15.0M - COG - AZUL</t>
  </si>
  <si>
    <t>DUPLEX OPTICAL PATCH CORD SM SC-UPC/SC-UPC 15.0M - OFN - BLUE</t>
  </si>
  <si>
    <t>PATCH CORD OPTICO DUPLEX CONECTORIZADO SM SC-UPC/SC-UPC 15.0M - COG - AZUL</t>
  </si>
  <si>
    <t>CORDAO DUPLEX CONECTORIZADO SM SC-UPC/ST-UPC 10.0M - COG - AZUL</t>
  </si>
  <si>
    <t>DUPLEX OPTICAL PATCH CORD SM SC-UPC/ST-UPC 10.0M - OFN - BLUE</t>
  </si>
  <si>
    <t>PATCH CORD OPTICO DUPLEX CONECTORIZADO SM SC-UPC/ST-UPC 10.0M - COG - AZUL</t>
  </si>
  <si>
    <t>CORDAO DUPLEX CONECTORIZADO SM SC-UPC/SC-UPC 12.0M - COG - AZUL</t>
  </si>
  <si>
    <t>DUPLEX OPTICAL PATCH CORD SM SC-UPC/SC-UPC 12.0M - OFN - BLUE</t>
  </si>
  <si>
    <t>PATCH CORD OPTICO DUPLEX CONECTORIZADO SM SC-UPC/SC-UPC 12.0M - COG - AZUL</t>
  </si>
  <si>
    <t>CORDAO DUPLEX CONECTORIZADO SM SC-UPC/ST-UPC 1.5M - COG - AZUL</t>
  </si>
  <si>
    <t>DUPLEX OPTICAL PATCH CORD SM SC-UPC/ST-UPC 1.5M - OFN - BLUE</t>
  </si>
  <si>
    <t>PATCH CORD OPTICO DUPLEX CONECTORIZADO SM SC-UPC/ST-UPC 1.5M - COG - AZUL</t>
  </si>
  <si>
    <t>CORDAO MONOFIBRA CONECTORIZADO SM E2000-APC/FC-APC 10.0M - COG - AZUL</t>
  </si>
  <si>
    <t>SIMPLEX OPTICAL PATCH CORD SM E2000-APC/FC-APC 10.0M - OFN - BLUE</t>
  </si>
  <si>
    <t>PATCH CORD OPTICO MONOFIBRA CONECTORIZADO SM E2000-APC/FC-APC 10.0M - COG - AZUL</t>
  </si>
  <si>
    <t>CORDAO MONOFIBRA CONECTORIZADO SM SC-UPC/SC-UPC 25.0M - COG - AZUL</t>
  </si>
  <si>
    <t>SIMPLEX OPTICAL PATCH CORD SM SC-UPC/SC-UPC 25.0M - OFN - BLUE</t>
  </si>
  <si>
    <t>PATCH CORD OPTICO MONOFIBRA CONECTORIZADO SM SC-UPC/SC-UPC 25.0M - COG - AZUL</t>
  </si>
  <si>
    <t>EXTENSAO DUPLEX 50.0 SC-UPC 1.5M - COG - AMARELO - D2</t>
  </si>
  <si>
    <t>DUPLEX OPTICAL PIGTAIL 50.0 SC-UPC 1.5M - OFN - YELLOW - D2</t>
  </si>
  <si>
    <t>EXTENSION DUPLEX 50.0 SC-UPC 1.5M - COG - AMARILLO - D2</t>
  </si>
  <si>
    <t>EXTENSAO DUPLEX 50.0 SC-UPC 2.5M - COG - AMARELO - D2</t>
  </si>
  <si>
    <t>DUPLEX OPTICAL PIGTAIL 50.0 SC-UPC 2.5M - OFN - YELLOW - D2</t>
  </si>
  <si>
    <t>EXTENSION DUPLEX 50.0 SC-UPC 2.5M - COG - AMARILLO - D2</t>
  </si>
  <si>
    <t>CORDAO DUPLEX CONECTORIZADO 50.0 SC-UPC/SC-UPC 1.5M - COG - AMARELO</t>
  </si>
  <si>
    <t>DUPLEX OPTICAL PATCH CORD 50.0 SC-UPC/SC-UPC 1.5M - OFN - YELLOW</t>
  </si>
  <si>
    <t>PATCH CORD OPTICO DUPLEX CONECTORIZADO 50.0 SC-UPC/SC-UPC 1.5M - COG - AMARILLO</t>
  </si>
  <si>
    <t>CORDAO DUPLEX CONECTORIZADO 50.0 SC-UPC/SC-UPC 2.5M - COG - AMARELO</t>
  </si>
  <si>
    <t>DUPLEX OPTICAL PATCH CORD 50.0 SC-UPC/SC-UPC 2.5M - OFN - YELLOW</t>
  </si>
  <si>
    <t>PATCH CORD OPTICO DUPLEX CONECTORIZADO 50.0 SC-UPC/SC-UPC 2.5M - COG - AMARILLO</t>
  </si>
  <si>
    <t>CORDAO MONOFIBRA CONECTORIZADO 50.0 SC-UPC/SC-UPC 2.5M - COG - AMARELO</t>
  </si>
  <si>
    <t>SIMPLEX OPTICAL PATCH CORD 50.0 SC-UPC/SC-UPC 2.5M - OFN - YELLOW</t>
  </si>
  <si>
    <t>PATCH CORD OPTICO MONOFIBRA CONECTORIZADO 50.0 SC-UPC/SC-UPC 2.5M - COG - AMARILLO</t>
  </si>
  <si>
    <t>EXTENSAO MONOFIBRA 50.0 ST-UPC 1.5M - COG - AMARELO - D2</t>
  </si>
  <si>
    <t>SIMPLEX OPTICAL PIGTAIL 50.0 ST-UPC 1.5M - OFN - YELLOW - D2</t>
  </si>
  <si>
    <t>EXTENSION MONOFIBRA 50.0 ST-UPC 1.5M - COG - AMARILLO - D2</t>
  </si>
  <si>
    <t>EXTENSAO MONOFIBRA 50.0 ST-UPC 2.5M - COG - AMARELO - D2</t>
  </si>
  <si>
    <t>SIMPLEX OPTICAL PIGTAIL 50.0 ST-UPC 2.5M - OFN - YELLOW - D2</t>
  </si>
  <si>
    <t>EXTENSION MONOFIBRA 50.0 ST-UPC 2.5M - COG - AMARILLO - D2</t>
  </si>
  <si>
    <t>CORDAO DUPLEX CONECTORIZADO SM FC-UPC/FC-UPC 5.0M - COG - AZUL</t>
  </si>
  <si>
    <t>DUPLEX OPTICAL PATCH CORD SM FC-UPC/FC-UPC 5.0M - OFN - BLUE</t>
  </si>
  <si>
    <t>PATCH CORD OPTICO DUPLEX CONECTORIZADO SM FC-UPC/FC-UPC 5.0M - COG - AZUL</t>
  </si>
  <si>
    <t>CORDAO DUPLEX CONECTORIZADO 62.5 FC-UPC/FC-UPC 5.0M - COG - LARANJA</t>
  </si>
  <si>
    <t>DUPLEX OPTICAL PATCH CORD 62.5 FC-UPC/FC-UPC 5.0M - OFN - ORANGE</t>
  </si>
  <si>
    <t>PATCH CORD OPTICO DUPLEX CONECTORIZADO 62.5 FC-UPC/FC-UPC 5.0M - COG - NARANJA</t>
  </si>
  <si>
    <t>CORDAO DUPLEX CONECTORIZADO 50.0 LC-UPC/SC-UPC 2.5M - COG - AMARELO</t>
  </si>
  <si>
    <t>DUPLEX OPTICAL PATCH CORD 50.0 LC-UPC/SC-UPC 2.5M - OFN - YELLOW</t>
  </si>
  <si>
    <t>PATCH CORD OPTICO DUPLEX CONECTORIZADO 50.0 LC-UPC/SC-UPC 2.5M - COG - AMARILLO</t>
  </si>
  <si>
    <t>CORDAO DUPLEX CONECTORIZADO 50.0 LC-UPC/SC-UPC 10.0M - COG - AMARELO</t>
  </si>
  <si>
    <t>DUPLEX OPTICAL PATCH CORD 50.0 LC-UPC/SC-UPC 10.0M - OFN - YELLOW</t>
  </si>
  <si>
    <t>PATCH CORD OPTICO DUPLEX CONECTORIZADO 50.0 LC-UPC/SC-UPC 10.0M - COG - AMARILLO</t>
  </si>
  <si>
    <t>EXTENSAO MONOFIBRA SM FC-UPC 3.0M - COG - AZUL - D2</t>
  </si>
  <si>
    <t>SIMPLEX OPTICAL PIGTAIL SM FC-UPC 3.0M - OFN - BLUE - D2</t>
  </si>
  <si>
    <t>EXTENSION MONOFIBRA SM FC-UPC 3.0M - COG - AZUL - D2</t>
  </si>
  <si>
    <t>CORDAO DUPLEX CONECTORIZADO 50.0 ST-UPC/ST-UPC 1.5M - COG - AMARELO</t>
  </si>
  <si>
    <t>DUPLEX OPTICAL PATCH CORD 50.0 ST-UPC/ST-UPC 1.5M - OFN - YELLOW</t>
  </si>
  <si>
    <t>PATCH CORD OPTICO DUPLEX CONECTORIZADO 50.0 ST-UPC/ST-UPC 1.5M - COG - AMARILLO</t>
  </si>
  <si>
    <t>CORDAO MONOFIBRA CONECTORIZADO SM E2000-APC/E2000-APC 2.5M - COG - AZUL</t>
  </si>
  <si>
    <t>SIMPLEX OPTICAL PATCH CORD SM E2000-APC/E2000-APC 2.5M - OFN - BLUE</t>
  </si>
  <si>
    <t>PATCH CORD OPTICO MONOFIBRA CONECTORIZADO SM E2000-APC/E2000-APC 2.5M - COG - AZUL</t>
  </si>
  <si>
    <t>SIMPLEX OPTICAL PATCH CORD SM SC-APC/SC-APC 1.0M - OFN - BLUE</t>
  </si>
  <si>
    <t>PATCH CORD OPTICO MONOFIBRA CONECTORIZADO SM SC-APC/SC-APC 1.0M - COG - AZUL</t>
  </si>
  <si>
    <t>CORDAO MONOFIBRA CONECTORIZADO SM E2000-APC/LC-UPC 20.0M - COG - AZUL</t>
  </si>
  <si>
    <t>SIMPLEX OPTICAL PATCH CORD SM E2000-APC/LC-UPC 20.0M - OFN - BLUE</t>
  </si>
  <si>
    <t>PATCH CORD OPTICO MONOFIBRA CONECTORIZADO SM E2000-APC/LC-UPC 20.0M - COG - AZUL</t>
  </si>
  <si>
    <t>CORDAO DUPLEX CONECTORIZADO 62.5 SC-UPC/SC-UPC 2.0M - COG - LARANJA</t>
  </si>
  <si>
    <t>DUPLEX OPTICAL PATCH CORD 62.5 SC-UPC/SC-UPC 2.0M - OFN - ORANGE</t>
  </si>
  <si>
    <t>PATCH CORD OPTICO DUPLEX CONECTORIZADO 62.5 SC-UPC/SC-UPC 2.0M - COG - NARANJA</t>
  </si>
  <si>
    <t>CORDAO MONOFIBRA CONECTORIZADO SM E2000-APC/SC-UPC 5.0M - COG - AZUL</t>
  </si>
  <si>
    <t>SIMPLEX OPTICAL PATCH CORD SM E2000-APC/SC-UPC 5.0M - OFN - BLUE</t>
  </si>
  <si>
    <t>PATCH CORD OPTICO MONOFIBRA CONECTORIZADO SM E2000-APC/SC-UPC 5.0M - COG - AZUL</t>
  </si>
  <si>
    <t>EXTENSAO MONOFIBRA 50.0 SC-UPC 3.0M - COG - AMARELO - D2</t>
  </si>
  <si>
    <t>SIMPLEX OPTICAL PIGTAIL 50.0 SC-UPC 3.0M - OFN - YELLOW - D2</t>
  </si>
  <si>
    <t>EXTENSION MONOFIBRA 50.0 SC-UPC 3.0M - COG - AMARILLO - D2</t>
  </si>
  <si>
    <t>EXTENSAO DUPLEX 50.0 ST-UPC 2.5M - COG - AMARELO - D2</t>
  </si>
  <si>
    <t>DUPLEX OPTICAL PIGTAIL 50.0 ST-UPC 2.5M - OFN - YELLOW - D2</t>
  </si>
  <si>
    <t>EXTENSION DUPLEX 50.0 ST-UPC 2.5M - COG - AMARILLO - D2</t>
  </si>
  <si>
    <t>CORDAO DUPLEX CONECTORIZADO 50.0 SC-UPC/ST-UPC 2.5M - COG - AMARELO</t>
  </si>
  <si>
    <t>DUPLEX OPTICAL PATCH CORD 50.0 SC-UPC/ST-UPC 2.5M - OFN - YELLOW</t>
  </si>
  <si>
    <t>PATCH CORD OPTICO DUPLEX CONECTORIZADO 50.0 SC-UPC/ST-UPC 2.5M - COG - AMARILLO</t>
  </si>
  <si>
    <t>CORDAO MONOFIBRA CONECTORIZADO SM E2000-APC/LC-UPC 10.0M - COG - AZUL</t>
  </si>
  <si>
    <t>SIMPLEX OPTICAL PATCH CORD SM E2000-APC/LC-UPC 10.0M - OFN - BLUE</t>
  </si>
  <si>
    <t>PATCH CORD OPTICO MONOFIBRA CONECTORIZADO SM E2000-APC/LC-UPC 10.0M - COG - AZUL</t>
  </si>
  <si>
    <t>CORDAO MONOFIBRA CONECTORIZADO SM E2000-APC/LC-UPC 15.0M - COG - AZUL</t>
  </si>
  <si>
    <t>SIMPLEX OPTICAL PATCH CORD SM E2000-APC/LC-UPC 15.0M - OFN - BLUE</t>
  </si>
  <si>
    <t>PATCH CORD OPTICO MONOFIBRA CONECTORIZADO SM E2000-APC/LC-UPC 15.0M - COG - AZUL</t>
  </si>
  <si>
    <t>EXTENSAO MONOFIBRA 62.5 ST-UPC 2.5M - COG - LARANJA - D2</t>
  </si>
  <si>
    <t>SIMPLEX OPTICAL PIGTAIL 62.5 ST-UPC 2.5M - OFN - ORANGE - D2</t>
  </si>
  <si>
    <t>EXTENSION MONOFIBRA 62.5 ST-UPC 2.5M - COG - NARANJA - D2</t>
  </si>
  <si>
    <t>CORDAO DUPLEX CONECTORIZADO SM SC-UPC/SC-UPC 30.0M - COG - AZUL</t>
  </si>
  <si>
    <t>DUPLEX OPTICAL PATCH CORD SM SC-UPC/SC-UPC 30.0M - OFN - BLUE</t>
  </si>
  <si>
    <t>PATCH CORD OPTICO DUPLEX CONECTORIZADO SM SC-UPC/SC-UPC 30.0M - COG - AZUL</t>
  </si>
  <si>
    <t>CORDAO DUPLEX CONECTORIZADO SM SC-UPC/SC-UPC 8.0M - COG - AZUL</t>
  </si>
  <si>
    <t>DUPLEX OPTICAL PATCH CORD SM SC-UPC/SC-UPC 8.0M - OFN - BLUE</t>
  </si>
  <si>
    <t>PATCH CORD OPTICO DUPLEX CONECTORIZADO SM SC-UPC/SC-UPC 8.0M - COG - AZUL</t>
  </si>
  <si>
    <t>CORDAO DUPLEX CONECTORIZADO SM SC-UPC/ST-UPC 5.0M - COG - AZUL</t>
  </si>
  <si>
    <t>DUPLEX OPTICAL PATCH CORD SM SC-UPC/ST-UPC 5.0M - OFN - BLUE</t>
  </si>
  <si>
    <t>PATCH CORD OPTICO DUPLEX CONECTORIZADO SM SC-UPC/ST-UPC 5.0M - COG - AZUL</t>
  </si>
  <si>
    <t>CORDAO DUPLEX CONECTORIZADO SM SC-UPC/SC-UPC 5.0M - COG - AZUL</t>
  </si>
  <si>
    <t>DUPLEX OPTICAL PATCH CORD SM SC-UPC/SC-UPC 5.0M - OFN - BLUE</t>
  </si>
  <si>
    <t>CORDAO DUPLEX CONECTORIZADO SM LC-UPC/SC-UPC 5.0M - COG - AZUL</t>
  </si>
  <si>
    <t>DUPLEX OPTICAL PATCH CORD SM LC-UPC/SC-UPC 5.0M - OFN - BLUE</t>
  </si>
  <si>
    <t>PATCH CORD OPTICO DUPLEX CONECTORIZADO SM LC-UPC/SC-UPC 5.0M - COG - AZUL</t>
  </si>
  <si>
    <t>CORDAO DUPLEX CONECTORIZADO SM SC-UPC/ST-UPC 2.5M - COG - AZUL</t>
  </si>
  <si>
    <t>DUPLEX OPTICAL PATCH CORD SM SC-UPC/ST-UPC 2.5M - OFN - BLUE</t>
  </si>
  <si>
    <t>PATCH CORD OPTICO DUPLEX CONECTORIZADO SM SC-UPC/ST-UPC 2.5M - COG - AZUL</t>
  </si>
  <si>
    <t>CORDAO MONOFIBRA CONECTORIZADO SM LC-UPC/SC-UPC 12.0M - COG - AZUL</t>
  </si>
  <si>
    <t>SIMPLEX OPTICAL PATCH CORD SM LC-UPC/SC-UPC 12.0M - OFN - BLUE</t>
  </si>
  <si>
    <t>PATCH CORD OPTICO MONOFIBRA CONECTORIZADO SM LC-UPC/SC-UPC 12.0M - COG - AZUL</t>
  </si>
  <si>
    <t>CORDAO MONOFIBRA CONECTORIZADO SM LC-UPC/SC-APC 12.0M - COG - AZUL</t>
  </si>
  <si>
    <t>SIMPLEX OPTICAL PATCH CORD SM LC-UPC/SC-APC 12.0M - OFN - BLUE</t>
  </si>
  <si>
    <t>PATCH CORD OPTICO MONOFIBRA CONECTORIZADO SM LC-UPC/SC-APC 12.0M - COG - AZUL</t>
  </si>
  <si>
    <t>CORDAO MONOFIBRA CONECTORIZADO SM E2000-APC/E2000-APC 20.0M - COG - AMARELO - D3</t>
  </si>
  <si>
    <t>SIMPLEX OPTICAL PATCH CORD SM E2000-APC/E2000-APC 20.0M - OFN - YELLOW - D3</t>
  </si>
  <si>
    <t>PATCH CORD OPTICO MONOFIBRA CONECTORIZADO SM E2000-APC/E2000-APC 20.0M - COG - AMARILLO - D3</t>
  </si>
  <si>
    <t>CORDAO MONOFIBRA CONECTORIZADO SM G-652D LC-UPC/LC-UPC 10.0M - COG - AMARELO - D3</t>
  </si>
  <si>
    <t>SIMPLEX OPTICAL PATCH CORD SM G-652D LC-UPC/LC-UPC 10.0M - OFN - YELLOW - D3</t>
  </si>
  <si>
    <t>PATCH CORD OPTICO MONOFIBRA CONECTORIZADO SM G-652D LC-UPC/LC-UPC 10.0M - COG - AMARILLO - D3</t>
  </si>
  <si>
    <t>CORDAO MONOFIBRA CONECTORIZADO SM G-652D FC-UPC/LC-UPC 14.0M - COG - AMARELO - D3</t>
  </si>
  <si>
    <t>SIMPLEX OPTICAL PATCH CORD SM G-652D FC-UPC/LC-UPC 14.0M - OFN - YELLOW</t>
  </si>
  <si>
    <t>PATCH CORD OPTICO MONOFIBRA CONECTORIZADO SM G-652D FC-UPC/LC-UPC 14.0M - COG - AMARILLO</t>
  </si>
  <si>
    <t>EXTENSAO DUPLEX SM ST-UPC 1.5M - COG - AZUL - D2</t>
  </si>
  <si>
    <t>DUPLEX OPTICAL PIGTAIL SM ST-UPC 1.5M - OFN - BLUE - D2</t>
  </si>
  <si>
    <t>EXTENSION DUPLEX SM ST-UPC 1.5M - COG - AZUL - D2</t>
  </si>
  <si>
    <t>CORDAO MONOFIBRA CONECTORIZADO SM LC-UPC/SC-UPC 5.0M - COG - AZUL</t>
  </si>
  <si>
    <t>SIMPLEX OPTICAL PATCH CORD SM LC-UPC/SC-UPC 5.0M - OFN - BLUE</t>
  </si>
  <si>
    <t>PATCH CORD OPTICO MONOFIBRA CONECTORIZADO SM LC-UPC/SC-UPC 5.0M - COG - AZUL</t>
  </si>
  <si>
    <t>CORDAO MONOFIBRA CONECTORIZADO SM G-652D FC-UPC/FC-UPC 30.0M - COG - AMARELO - D3</t>
  </si>
  <si>
    <t>SIMPLEX OPTICAL PATCH CORD SM G-652D FC-UPC/FC-UPC 30.0M - OFN - YELLOW - D3</t>
  </si>
  <si>
    <t>PATCH CORD OPTICO MONOFIBRA CONECTORIZADO SM G-652D FC-UPC/FC-UPC 30.0M - COG - AMARILLO - D3</t>
  </si>
  <si>
    <t>CORDAO DUPLEX CONECTORIZADO SM FC-UPC/SC-APC 1.5M - COG - AZUL</t>
  </si>
  <si>
    <t>DUPLEX OPTICAL PATCH CORD SM FC-UPC/SC-APC 1.5M - OFN - BLUE</t>
  </si>
  <si>
    <t>PATCH CORD OPTICO DUPLEX CONECTORIZADO SM FC-UPC/SC-APC 1.5M - COG - AZUL</t>
  </si>
  <si>
    <t>CORDAO MONOFIBRA CONECTORIZADO SM E2000-APC/E2000-APC 10.0M - COG - AMARELO - D3</t>
  </si>
  <si>
    <t>SIMPLEX OPTICAL PATCH CORD SM E2000-APC/E2000-APC 10.0M - OFN - YELLOW - D3</t>
  </si>
  <si>
    <t>PATCH CORD OPTICO MONOFIBRA CONECTORIZADO SM E2000-APC/E2000-APC 10.0M - COG - AMARILLO - D3</t>
  </si>
  <si>
    <t>CORDAO MONOFIBRA CONECTORIZADO SM LC-UPC/SC-UPC 20.0M - COG - AZUL</t>
  </si>
  <si>
    <t>SIMPLEX OPTICAL PATCH CORD SM LC-UPC/SC-UPC 20.0M - OFN - BLUE</t>
  </si>
  <si>
    <t>PATCH CORD OPTICO MONOFIBRA CONECTORIZADO SM LC-UPC/SC-UPC 20.0M - COG - AZUL</t>
  </si>
  <si>
    <t>CORDAO DUPLEX CONECTORIZADO SM LC-UPC/ST-UPC 1.5M - COG - AZUL</t>
  </si>
  <si>
    <t>DUPLEX OPTICAL PATCH CORD SM LC-UPC/ST-UPC 1.5M - OFN - BLUE</t>
  </si>
  <si>
    <t>PATCH CORD OPTICO DUPLEX CONECTORIZADO SM LC-UPC/ST-UPC 1.5M - COG - AZUL</t>
  </si>
  <si>
    <t>CORDAO DUPLEX CONECTORIZADO SM LC-UPC/ST-UPC 2.5M - COG - AZUL</t>
  </si>
  <si>
    <t>DUPLEX OPTICAL PATCH CORD SM LC-UPC/ST-UPC 2.5M - OFN - BLUE</t>
  </si>
  <si>
    <t>PATCH CORD OPTICO DUPLEX CONECTORIZADO SM LC-UPC/ST-UPC 2.5M - COG - AZUL</t>
  </si>
  <si>
    <t>CORDAO DUPLEX CONECTORIZADO SM LC-UPC/SC-UPC 1.5M - COG - AZUL</t>
  </si>
  <si>
    <t>DUPLEX OPTICAL PATCH CORD SM LC-UPC/SC-UPC 1.5M - OFN - BLUE</t>
  </si>
  <si>
    <t>PATCH CORD OPTICO DUPLEX CONECTORIZADO SM LC-UPC/SC-UPC 1.5M - COG - AZUL</t>
  </si>
  <si>
    <t>CORDAO DUPLEX CONECTORIZADO SM LC-UPC/SC-UPC 10.0M - COG - AZUL</t>
  </si>
  <si>
    <t>DUPLEX OPTICAL PATCH CORD SM LC-UPC/SC-UPC 10.0M - OFN - BLUE</t>
  </si>
  <si>
    <t>PATCH CORD OPTICO DUPLEX CONECTORIZADO SM LC-UPC/SC-UPC 10.0M - COG - AZUL</t>
  </si>
  <si>
    <t>EXTENSAO DUPLEX SM LC-UPC 1.5M - COG - AZUL - D2</t>
  </si>
  <si>
    <t>DUPLEX OPTICAL PIGTAIL SM LC-UPC 1.5M - OFN - BLUE - D2</t>
  </si>
  <si>
    <t>EXTENSION DUPLEX SM LC-UPC 1.5M - COG - AZUL - D2</t>
  </si>
  <si>
    <t>EXTENSAO DUPLEX SM LC-UPC 2.5M - COG - AZUL - D2</t>
  </si>
  <si>
    <t>DUPLEX OPTICAL PIGTAIL SM LC-UPC 2.5M - OFN - BLUE - D2</t>
  </si>
  <si>
    <t>EXTENSION DUPLEX SM LC-UPC 2.5M - COG - AZUL - D2</t>
  </si>
  <si>
    <t>CORDAO DUPLEX CONECTORIZADO SM LC-UPC/SC-UPC 6.0M - COG - AZUL</t>
  </si>
  <si>
    <t>DUPLEX OPTICAL PATCH CORD SM LC-UPC/SC-UPC 6.0M - OFN - BLUE</t>
  </si>
  <si>
    <t>PATCH CORD OPTICO DUPLEX CONECTORIZADO SM LC-UPC/SC-UPC 6.0M - COG - AZUL</t>
  </si>
  <si>
    <t>CORDAO MONOFIBRA CONECTORIZADO SM G-652D SC-UPC/SC-UPC 20.0M - COG - AMARELO - D3</t>
  </si>
  <si>
    <t>SIMPLEX OPTICAL PATCH CORD SM G-652D SC-UPC/SC-UPC 20.0M - OFN - YELLOW - D3</t>
  </si>
  <si>
    <t>PATCH CORD OPTICO MONOFIBRA CONECTORIZADO SM G-652D SC-UPC/SC-UPC 20.0M - COG - AMARILLO - D3</t>
  </si>
  <si>
    <t>CORDAO MONOFIBRA CONECTORIZADO SM G-652D ST-UPC/ST-UPC 10.0M - COG - AMARELO - D3</t>
  </si>
  <si>
    <t>SIMPLEX OPTICAL PATCH CORD SM G-652D ST-UPC/ST-UPC 10.0M - OFN - YELLOW - D3</t>
  </si>
  <si>
    <t>PATCH CORD OPTICO MONOFIBRA CONECTORIZADO SM G-652D ST-UPC/ST-UPC 10.0M - COG - AMARILLO - D3</t>
  </si>
  <si>
    <t>CORDAO MONOFIBRA CONECTORIZADO SM G-652D ST-UPC/ST-UPC 20.0M - COG - AMARELO - D3</t>
  </si>
  <si>
    <t>SIMPLEX OPTICAL PATCH CORD SM G-652D ST-UPC/ST-UPC 20.0M - OFN - YELLOW - D3</t>
  </si>
  <si>
    <t>PATCH CORD OPTICO MONOFIBRA CONECTORIZADO SM G-652D ST-UPC/ST-UPC 20.0M - COG - AMARILLO - D3</t>
  </si>
  <si>
    <t>CORDAO MONOFIBRA CONECTORIZADO SM G-652D SC-UPC/SC-UPC 10.0M - COG - AMARELO - D3</t>
  </si>
  <si>
    <t>SIMPLEX OPTICAL PATCH CORD SM G-652D SC-UPC/SC-UPC 10.0M - OFN - YELLOW - D3</t>
  </si>
  <si>
    <t>PATCH CORD OPTICO MONOFIBRA CONECTORIZADO SM G-652D SC-UPC/SC-UPC 10.0M - COG - AMARILLO - D3</t>
  </si>
  <si>
    <t>CORDAO MONOFIBRA CONECTORIZADO SM E2000-APC/SC-UPC 10.0M - COG - AMARELO - D3</t>
  </si>
  <si>
    <t>SIMPLEX OPTICAL PATCH CORD SM E2000-APC/SC-UPC 10.0M - OFN - YELLOW - D3</t>
  </si>
  <si>
    <t>PATCH CORD OPTICO MONOFIBRA CONECTORIZADO SM E2000-APC/SC-UPC 10.0M - COG - AMARILLO - D3</t>
  </si>
  <si>
    <t>CORDAO MONOFIBRA CONECTORIZADO SM E2000-APC/SC-UPC 20.0M - COG - AMARELO - D3</t>
  </si>
  <si>
    <t>SIMPLEX OPTICAL PATCH CORD SM E2000-APC/SC-UPC 20.0M - OFN - YELLOW - D3</t>
  </si>
  <si>
    <t>PATCH CORD OPTICO MONOFIBRA CONECTORIZADO SM E2000-APC/SC-UPC 20.0M - COG - AMARILLO - D3</t>
  </si>
  <si>
    <t>CORDAO MONOFIBRA CONECTORIZADO SM G-652D E2000-APC/ST-UPC 10.0M - COG - AMARELO - D3</t>
  </si>
  <si>
    <t>SIMPLEX OPTICAL PATCH CORD SM G-652D E2000-APC/ST-UPC 10.0M - OFN - YELLOW - D3</t>
  </si>
  <si>
    <t>PATCH CORD OPTICO MONOFIBRA CONECTORIZADO SM G-652D E2000-APC/ST-UPC 10.0M - COG - AMARILLO - D3</t>
  </si>
  <si>
    <t>CORDAO MONOFIBRA CONECTORIZADO SM E2000-APC/ST-UPC 20.0M - COG - AMARELO - D3</t>
  </si>
  <si>
    <t>SIMPLEX OPTICAL PATCH CORD SM E2000-APC/ST-UPC 20.0M - OFN - YELLOW - D3</t>
  </si>
  <si>
    <t>PATCH CORD OPTICO MONOFIBRA CONECTORIZADO SM E2000-APC/ST-UPC 20.0M - COG - AMARILLO - D3</t>
  </si>
  <si>
    <t>CORDAO MONOFIBRA CONECTORIZADO SM G-652D FC-UPC/ST-UPC 10.0M - COG - AMARELO - D3</t>
  </si>
  <si>
    <t>SIMPLEX OPTICAL PATCH CORD SM G-652D FC-UPC/ST-UPC 10.0M - OFN - YELLOW - D3</t>
  </si>
  <si>
    <t>PATCH CORD OPTICO MONOFIBRA CONECTORIZADO SM G-652D FC-UPC/ST-UPC 10.0M - COG - AMARILLO - D3</t>
  </si>
  <si>
    <t>CORDAO MONOFIBRA CONECTORIZADO SM G-652D FC-UPC/ST-UPC 20.0M - COG - AMARELO - D3</t>
  </si>
  <si>
    <t>SIMPLEX OPTICAL PATCH CORD SM G-652D FC-UPC/ST-UPC 20.0M - OFN - YELLOW - D3</t>
  </si>
  <si>
    <t>PATCH CORD OPTICO MONOFIBRA CONECTORIZADO SM G-652D FC-UPC/ST-UPC 20.0M - COG - AMARILLO - D3</t>
  </si>
  <si>
    <t>CORDAO MONOFIBRA CONECTORIZADO SM G-652D SC-UPC/ST-UPC 10.0M - COG - AMARELO - D3</t>
  </si>
  <si>
    <t>SIMPLEX OPTICAL PATCH CORD SM G-652D SC-UPC/ST-UPC 10.0M - OFN - YELLOW - D3</t>
  </si>
  <si>
    <t>PATCH CORD OPTICO MONOFIBRA CONECTORIZADO SM G-652D SC-UPC/ST-UPC 10.0M - COG - AMARILLO - D3</t>
  </si>
  <si>
    <t>CORDAO MONOFIBRA CONECTORIZADO SM G-652D SC-UPC/ST-UPC 20.0M - COG - AMARELO - D3</t>
  </si>
  <si>
    <t>SIMPLEX OPTICAL PATCH CORD SM G-652D SC-UPC/ST-UPC 20.0M - OFN - YELLOW - D3</t>
  </si>
  <si>
    <t>PATCH CORD OPTICO MONOFIBRA CONECTORIZADO SM G-652D SC-UPC/ST-UPC 20.0M - COG - AMARILLO - D3</t>
  </si>
  <si>
    <t>CORDAO MONOFIBRA CONECTORIZADO SM E2000-APC/FC-UPC 6.0M - COG - AMARELO - D3</t>
  </si>
  <si>
    <t>SIMPLEX OPTICAL PATCH CORD SM E2000-APC/FC-UPC 6.0M - OFN - YELLOW - D3</t>
  </si>
  <si>
    <t>PATCH CORD OPTICO MONOFIBRA CONECTORIZADO SM E2000-APC/FC-UPC 6.0M - COG - AMARILLO - D3</t>
  </si>
  <si>
    <t>CORDAO MONOFIBRA CONECTORIZADO SM FC-UPC/FC-UPC 8.0M - COG - AZUL</t>
  </si>
  <si>
    <t>SIMPLEX OPTICAL PATCH CORD SM FC-UPC/FC-UPC 8.0M - OFN - BLUE</t>
  </si>
  <si>
    <t>PATCH CORD OPTICO MONOFIBRA CONECTORIZADO SM FC-UPC/FC-UPC 8.0M - COG - AZUL</t>
  </si>
  <si>
    <t>CORDAO MONOFIBRA CONECTORIZADO SM E2000-APC/FC-UPC 10.0M - COG - AMARELO - D3</t>
  </si>
  <si>
    <t>SIMPLEX OPTICAL PATCH CORD SM E2000-APC/FC-UPC 10.0M - OFN - YELLOW - D3</t>
  </si>
  <si>
    <t>PATCH CORD OPTICO MONOFIBRA CONECTORIZADO SM E2000-APC/FC-UPC 10.0M - COG - AMARILLO - D3</t>
  </si>
  <si>
    <t>CORDAO MONOFIBRA CONECTORIZADO SM E2000-APC/FC-UPC 20.0M - COG - AMARELO - D3</t>
  </si>
  <si>
    <t>SIMPLEX OPTICAL PATCH CORD SM E2000-APC/FC-UPC 20.0M - OFN - YELLOW - D3</t>
  </si>
  <si>
    <t>PATCH CORD OPTICO MONOFIBRA CONECTORIZADO SM E2000-APC/FC-UPC 20.0M - COG - AMARILLO - D3</t>
  </si>
  <si>
    <t>CORDAO MONOFIBRA CONECTORIZADO SM E2000-APC/LC-UPC 6.0M - COG - AMARELO - D3</t>
  </si>
  <si>
    <t>SIMPLEX OPTICAL PATCH CORD SM E2000-APC/LC-UPC 6.0M - OFN - YELLOW - D3</t>
  </si>
  <si>
    <t>PATCH CORD OPTICO MONOFIBRA CONECTORIZADO SM E2000-APC/LC-UPC 6.0M - COG - AMARILLO - D3</t>
  </si>
  <si>
    <t>CORDAO MONOFIBRA CONECTORIZADO SM E2000-APC/LC-UPC 10.0M - COG - AMARELO - D3</t>
  </si>
  <si>
    <t>SIMPLEX OPTICAL PATCH CORD SM E2000-APC/LC-UPC 10.0M - OFN - YELLOW - D3</t>
  </si>
  <si>
    <t>PATCH CORD OPTICO MONOFIBRA CONECTORIZADO SM E2000-APC/LC-UPC 10.0M - COG - AMARILLO - D3</t>
  </si>
  <si>
    <t>CORDAO MONOFIBRA CONECTORIZADO SM E2000-APC/LC-UPC 14.0M - COG - AMARELO - D3</t>
  </si>
  <si>
    <t>SIMPLEX OPTICAL PATCH CORD SM E2000-APC/LC-UPC 14.0M - OFN - YELLOW - D3</t>
  </si>
  <si>
    <t>PATCH CORD OPTICO MONOFIBRA CONECTORIZADO SM E2000-APC/LC-UPC 14.0M - COG - AMARILLO - D3</t>
  </si>
  <si>
    <t>CORDAO MONOFIBRA CONECTORIZADO SM E2000-APC/LC-UPC 20.0M - COG - AMARELO - D3</t>
  </si>
  <si>
    <t>SIMPLEX OPTICAL PATCH CORD SM E2000-APC/LC-UPC 20.0M - OFN - YELLOW - D3</t>
  </si>
  <si>
    <t>PATCH CORD OPTICO MONOFIBRA CONECTORIZADO SM E2000-APC/LC-UPC 20.0M - COG - AMARILLO - D3</t>
  </si>
  <si>
    <t>CORDAO MONOFIBRA CONECTORIZADO SM G-652D FC-UPC/LC-UPC 10.0M - COG - AMARELO - D3</t>
  </si>
  <si>
    <t>SIMPLEX OPTICAL PATCH CORD SM G-652D FC-UPC/LC-UPC 10.0M - OFN - YELLOW - D3</t>
  </si>
  <si>
    <t>PATCH CORD OPTICO MONOFIBRA CONECTORIZADO SM G-652D FC-UPC/LC-UPC 10.0M - COG - AMARILLO - D3</t>
  </si>
  <si>
    <t>CORDAO MONOFIBRA CONECTORIZADO SM G-652D FC-UPC/LC-UPC 20.0M - COG - AMARELO - D3</t>
  </si>
  <si>
    <t>SIMPLEX OPTICAL PATCH CORD SM G-652D FC-UPC/LC-UPC 20.0M - OFN - YELLOW - TELECOM</t>
  </si>
  <si>
    <t>PATCH CORD OPTICO MONOFIBRA CONECTORIZADO SM G-652D FC-UPC/LC-UPC 20.0M - COG - AMARILLO - TELECOM</t>
  </si>
  <si>
    <t>CORDAO MONOFIBRA CONECTORIZADO SM G-652D LC-UPC/LC-UPC 14.0M - COG - AMARELO - D3</t>
  </si>
  <si>
    <t>SIMPLEX OPTICAL PATCH CORD SM G-652D LC-UPC/LC-UPC 14.0M - OFN - YELLOW - D3</t>
  </si>
  <si>
    <t>PATCH CORD OPTICO MONOFIBRA CONECTORIZADO SM G-652D LC-UPC/LC-UPC 14.0M - COG - AMARILLO - D3</t>
  </si>
  <si>
    <t>CORDAO MONOFIBRA CONECTORIZADO SM G-652D LC-UPC/LC-UPC 20.0M - COG - AMARELO - D3</t>
  </si>
  <si>
    <t>SIMPLEX OPTICAL PATCH CORD SM G-652D LC-UPC/LC-UPC 20.0M - OFN - YELLOW - D3</t>
  </si>
  <si>
    <t>PATCH CORD OPTICO MONOFIBRA CONECTORIZADO SM G-652D LC-UPC/LC-UPC 20.0M - COG - AMARILLO - D3</t>
  </si>
  <si>
    <t>CORDAO MONOFIBRA CONECTORIZADO SM G-652D LC-UPC/SC-UPC 10.0M - COG - AMARELO - D3</t>
  </si>
  <si>
    <t>SIMPLEX OPTICAL PATCH CORD SM G-652D LC-UPC/SC-UPC 10.0M - OFN - YELLOW - D3</t>
  </si>
  <si>
    <t>PATCH CORD OPTICO MONOFIBRA CONECTORIZADO SM G-652D LC-UPC/SC-UPC 10.0M - COG - AMARILLO - D3</t>
  </si>
  <si>
    <t>CORDAO MONOFIBRA CONECTORIZADO SM G-652D LC-UPC/SC-UPC 20.0M - COG - AMARELO - D3</t>
  </si>
  <si>
    <t>SIMPLEX OPTICAL PATCH CORD SM G-652D LC-UPC/SC-UPC 20.0M - OFN - YELLOW - D3</t>
  </si>
  <si>
    <t>PATCH CORD OPTICO MONOFIBRA CONECTORIZADO SM G-652D LC-UPC/SC-UPC 20.0M - COG - AMARILLO - D3</t>
  </si>
  <si>
    <t>CORDAO MONOFIBRA CONECTORIZADO SM G-652D LC-UPC/ST-UPC 10.0M - COG - AMARELO - D3</t>
  </si>
  <si>
    <t>SIMPLEX OPTICAL PATCH CORD SM G-652D LC-UPC/ST-UPC 10.0M - OFN - YELLOW - D3</t>
  </si>
  <si>
    <t>PATCH CORD OPTICO MONOFIBRA CONECTORIZADO SM G-652D LC-UPC/ST-UPC 10.0M - COG - AMARILLO - D3</t>
  </si>
  <si>
    <t>CORDAO MONOFIBRA CONECTORIZADO 3.0 SM G-652D LC-UPC/ST-UPC 14.0M - COG - AMARELO - D3</t>
  </si>
  <si>
    <t>SIMPLEX OPTICAL PATCH CORD 3.0 SM G-652D LC-UPC/ST-UPC (14.0M)- YELLOW- TELECOM</t>
  </si>
  <si>
    <t>PATCH CORD OPTICO MONOFIBRA CONECTORIZADO 3.0 SM G-652D LC-UPC/ST-UPC (14.0M)- AMARILLO- TELECOM</t>
  </si>
  <si>
    <t>CORDAO MONOFIBRA CONECTORIZADO SM G-652D LC-UPC/ST-UPC 20.0M - COG - AMARELO - D3</t>
  </si>
  <si>
    <t>SIMPLEX OPTICAL PATCH CORD SM G-652D LC-UPC/ST-UPC 20.0M - OFN - YELLOW - D3</t>
  </si>
  <si>
    <t>PATCH CORD OPTICO MONOFIBRA CONECTORIZADO SM G-652D LC-UPC/ST-UPC 20.0M - COG - AMARILLO - D3</t>
  </si>
  <si>
    <t>CORDAO MONOFIBRA CONECTORIZADO SM E2000-APC/FC-UPC 30.0M - COG - AMARELO - D3</t>
  </si>
  <si>
    <t>SIMPLEX OPTICAL PATCH CORD SM E2000-APC/FC-UPC 30.0M - OFN - YELLOW - D3</t>
  </si>
  <si>
    <t>PATCH CORD OPTICO MONOFIBRA CONECTORIZADO SM E2000-APC/FC-UPC 30.0M - COG - AMARILLO - D3</t>
  </si>
  <si>
    <t>CORDAO MONOFIBRA CONECTORIZADO SM E2000-APC/LC-UPC 30.0M - COG - AMARELO - D3</t>
  </si>
  <si>
    <t>SIMPLEX OPTICAL PATCH CORD SM E2000-APC/LC-UPC 30.0M - OFN - YELLOW - D3</t>
  </si>
  <si>
    <t>PATCH CORD OPTICO MONOFIBRA CONECTORIZADO SM E2000-APC/LC-UPC 30.0M - COG - AMARILLO - D3</t>
  </si>
  <si>
    <t>CORDAO MONOFIBRA CONECTORIZADO SM E2000-APC/SC-UPC 30.0M - COG - AMARELO - D3</t>
  </si>
  <si>
    <t>SIMPLEX OPTICAL PATCH CORD SM E2000-APC/SC-UPC 30.0M - OFN - YELLOW - D3</t>
  </si>
  <si>
    <t>PATCH CORD OPTICO MONOFIBRA CONECTORIZADO SM E2000-APC/SC-UPC 30.0M - COG - AMARILLO - D3</t>
  </si>
  <si>
    <t>CORDAO MONOFIBRA CONECTORIZADO SM G-652D ST-UPC/ST-UPC 30.0M - COG - AMARELO - D3</t>
  </si>
  <si>
    <t>SIMPLEX OPTICAL PATCH CORD SM G-652D ST-UPC/ST-UPC 30.0M - OFN - YELLOW - D3</t>
  </si>
  <si>
    <t>PATCH CORD OPTICO MONOFIBRA CONECTORIZADO SM G-652D ST-UPC/ST-UPC 30.0M - COG - AMARILLO - D3</t>
  </si>
  <si>
    <t>CORDAO MONOFIBRA CONECTORIZADO SM G-652D FC-UPC/LC-UPC 25.0M - COG - AMARELO - D3</t>
  </si>
  <si>
    <t>SIMPLEX OPTICAL PATCH CORD SM G-652D FC-UPC/LC-UPC 25.0M - OFN - YELLOW - D3</t>
  </si>
  <si>
    <t>PATCH CORD OPTICO MONOFIBRA CONECTORIZADO SM G-652D FC-UPC/LC-UPC 25.0M - COG - AMARILLO - D3</t>
  </si>
  <si>
    <t>CORDAO MONOFIBRA CONECTORIZADO SM G-652D FC-UPC/LC-UPC 30.0M - COG - AMARELO - D3</t>
  </si>
  <si>
    <t>SIMPLEX OPTICAL PATCH CORD SM G-652D FC-UPC/LC-UPC 30.0M - OFN - YELLOW - D3</t>
  </si>
  <si>
    <t>PATCH CORD OPTICO MONOFIBRA CONECTORIZADO SM G-652D FC-UPC/LC-UPC 30.0M - COG - AMARILLO - D3</t>
  </si>
  <si>
    <t>CORDAO MONOFIBRA CONECTORIZADO SM G-652D FC-UPC/SC-UPC 30.0M - COG - AMARELO -D3</t>
  </si>
  <si>
    <t>SIMPLEX OPTICAL PATCH CORD SM G-652D FC-UPC/SC-UPC 30.0M - OFN - YELLOW -D3</t>
  </si>
  <si>
    <t>PATCH CORD OPTICO MONOFIBRA CONECTORIZADO SM G-652D FC-UPC/SC-UPC 30.0M - COG - AMARILLO -D3</t>
  </si>
  <si>
    <t>CORDAO MONOFIBRA CONECTORIZADO SM G-652D FC-UPC/ST-UPC 30.0M - COG - AMARELO - D3</t>
  </si>
  <si>
    <t>SIMPLEX OPTICAL PATCH CORD SM G-652D FC-UPC/ST-UPC 30.0M - OFN - YELLOW - D3</t>
  </si>
  <si>
    <t>PATCH CORD OPTICO MONOFIBRA CONECTORIZADO SM G-652D FC-UPC/ST-UPC 30.0M - COG - AMARILLO - D3</t>
  </si>
  <si>
    <t>CORDAO MONOFIBRA CONECTORIZADO SM G-652D LC-UPC/LC-UPC 30.0M - COG - AMARELO - D3</t>
  </si>
  <si>
    <t>SIMPLEX OPTICAL PATCH CORD SM G-652D LC-UPC/LC-UPC 30.0M - OFN - YELLOW - D3</t>
  </si>
  <si>
    <t>PATCH CORD OPTICO MONOFIBRA CONECTORIZADO SM G-652D LC-UPC/LC-UPC 30.0M - COG - AMARILLO - D3</t>
  </si>
  <si>
    <t>CORDAO MONOFIBRA CONECTORIZADO SM G-652D LC-UPC/SC-UPC 30.0M - COG - AMARELO - D3</t>
  </si>
  <si>
    <t>SIMPLEX OPTICAL PATCH CORD SM G-652D LC-UPC/SC-UPC 30.0M - OFN - YELLOW - D3</t>
  </si>
  <si>
    <t>PATCH CORD OPTICO MONOFIBRA CONECTORIZADO SM G-652D LC-UPC/SC-UPC 30.0M - COG - AMARILLO - D3</t>
  </si>
  <si>
    <t>CORDAO MONOFIBRA CONECTORIZADO SM G-652D LC-UPC/ST-UPC 30.0M - COG - AMARELO - D3</t>
  </si>
  <si>
    <t>SIMPLEX OPTICAL PATCH CORD SM G-652D LC-UPC/ST-UPC 30.0M - OFN - YELLOW - D3</t>
  </si>
  <si>
    <t>PATCH CORD OPTICO MONOFIBRA CONECTORIZADO SM G-652D LC-UPC/ST-UPC 30.0M - COG - AMARILLO - D3</t>
  </si>
  <si>
    <t>CORDAO MONOFIBRA CONECTORIZADO SM G-652D SC-UPC/SC-UPC 30.0M - COG - AMARELO - D3</t>
  </si>
  <si>
    <t>SIMPLEX OPTICAL PATCH CORD SM G-652D SC-UPC/SC-UPC 30.0M - OFN - YELLOW - D3</t>
  </si>
  <si>
    <t>PATCH CORD OPTICO MONOFIBRA CONECTORIZADO SM G-652D SC-UPC/SC-UPC 30.0M - COG - AMARILLO - D3</t>
  </si>
  <si>
    <t>CORDAO MONOFIBRA CONECTORIZADO SM G-652D SC-UPC/ST-UPC 30.0M - COG - AMARELO - D3</t>
  </si>
  <si>
    <t>SIMPLEX OPTICAL PATCH CORD SM G-652D SC-UPC/ST-UPC 30.0M - OFN - YELLOW - D3</t>
  </si>
  <si>
    <t>PATCH CORD OPTICO MONOFIBRA CONECTORIZADO SM G-652D SC-UPC/ST-UPC 30.0M - COG - AMARILLO - D3</t>
  </si>
  <si>
    <t>CORDAO MONOFIBRA CONECTORIZADO SM E2000-APC/ST-UPC 30.0M - COG - AMARELO - D3</t>
  </si>
  <si>
    <t>SIMPLEX OPTICAL PATCH CORD SM E2000-APC/ST-UPC 30.0M - OFN - YELLOW - D3</t>
  </si>
  <si>
    <t>PATCH CORD OPTICO MONOFIBRA CONECTORIZADO SM E2000-APC/ST-UPC 30.0M - COG - AMARILLO - D3</t>
  </si>
  <si>
    <t>CORDAO MONOFIBRA CONECTORIZADO NZD SC-UPC/SC-UPC 2.5M - COG - VERDE</t>
  </si>
  <si>
    <t>SIMPLEX OPTICAL PATCH CORD NZD SC-UPC/SC-UPC 2.5M - OFN - VERDE</t>
  </si>
  <si>
    <t>PATCH CORD OPTICO MONOFIBRA CONECTORIZADO NZD SC-UPC/SC-UPC 2.5M - COG - VERDE</t>
  </si>
  <si>
    <t>EXTENSAO MONOFIBRA SM NZD SC-UPC 1.5M - COG - VERDE - D2</t>
  </si>
  <si>
    <t>SIMPLEX OPTICAL PIGTAIL SM NZD SC-UPC 1.5M - OFN - VERDE - D2</t>
  </si>
  <si>
    <t>EXTENSION MONOFIBRA SM NZD SC-UPC 1.5M - COG - VERDE - D2</t>
  </si>
  <si>
    <t>CORDAO MONOFIBRA CONECTORIZADO 62.5 SC-UPC/ST-UPC 30.0M - COG - LARANJA</t>
  </si>
  <si>
    <t>SIMPLEX OPTICAL PATCH CORD 62.5 SC-UPC/ST-UPC 30.0M - OFN - ORANGE</t>
  </si>
  <si>
    <t>PATCH CORD OPTICO MONOFIBRA CONECTORIZADO 62.5 SC-UPC/ST-UPC 30.0M - COG - NARANJA</t>
  </si>
  <si>
    <t>CORDAO MONOFIBRA CONECTORIZADO 62.5 SC-UPC/ST-UPC 2.0M - COG - LARANJA</t>
  </si>
  <si>
    <t>SIMPLEX OPTICAL PATCH CORD 62.5 SC-UPC/ST-UPC 2.0M - OFN - ORANGE</t>
  </si>
  <si>
    <t>PATCH CORD OPTICO MONOFIBRA CONECTORIZADO 62.5 SC-UPC/ST-UPC 2.0M - COG - NARANJA</t>
  </si>
  <si>
    <t>CORDAO MONOFIBRA CONECTORIZADO 62.5 SC-UPC/SC-UPC 1.5M - COG - LARANJA</t>
  </si>
  <si>
    <t>SIMPLEX OPTICAL PATCH CORD 62.5 SC-UPC/SC-UPC 1.5M - OFN - ORANGE</t>
  </si>
  <si>
    <t>PATCH CORD OPTICO MONOFIBRA CONECTORIZADO 62.5 SC-UPC/SC-UPC 1.5M - COG - NARANJA</t>
  </si>
  <si>
    <t>CORDAO MONOFIBRA CONECTORIZADO SM G-652D FC-APC/SC-APC 15.0M - COG - AMARELO - D3</t>
  </si>
  <si>
    <t>SIMPLEX OPTICAL PATCH CORD SM G-652D FC-APC/SC-APC 15.0M - OFN - YELLOW - D3</t>
  </si>
  <si>
    <t>PATCH CORD OPTICO MONOFIBRA CONECTORIZADO SM G-652D FC-APC/SC-APC 15.0M - COG - AMARILLO - D3</t>
  </si>
  <si>
    <t>CORDAO DUPLEX CONECTORIZADO SM SC-APC/SC-APC 20.0M - COG - AZUL</t>
  </si>
  <si>
    <t>DUPLEX OPTICAL PATCH CORD SM SC-APC/SC-APC 20.0M - OFN - BLUE</t>
  </si>
  <si>
    <t>PATCH CORD OPTICO DUPLEX CONECTORIZADO SM SC-APC/SC-APC 20.0M - COG - AZUL</t>
  </si>
  <si>
    <t>CORDAO MONOFIBRA CONECTORIZADO SM G-652D ST-UPC/ST-UPC 2.0M - COG - AMARELO</t>
  </si>
  <si>
    <t>SIMPLEX OPTICAL PATCH CORD SM G-652D ST-UPC/ST-UPC 2.0M - OFN - YELLOW</t>
  </si>
  <si>
    <t>PATCH CORD OPTICO MONOFIBRA CONECTORIZADO SM G-652D ST-UPC/ST-UPC 2.0M - COG - AMARILLO</t>
  </si>
  <si>
    <t>CORDAO MONOFIBRA CONECTORIZADO SM G-652D FC-UPC/ST-UPC 2.0M - COG - AMARELO</t>
  </si>
  <si>
    <t>SIMPLEX OPTICAL PATCH CORD SM G-652D FC-UPC/ST-UPC 2.0M - OFN - YELLOW</t>
  </si>
  <si>
    <t>PATCH CORD OPTICO MONOFIBRA CONECTORIZADO SM G-652D FC-UPC/ST-UPC 2.0M - COG - AMARILLO</t>
  </si>
  <si>
    <t>CORDAO MONOFIBRA CONECTORIZADO SM FC-UPC/FC-UPC 12.0M - COG - AZUL</t>
  </si>
  <si>
    <t>SIMPLEX OPTICAL PATCH CORD SM FC-UPC/FC-UPC 12.0M - OFN - BLUE</t>
  </si>
  <si>
    <t>PATCH CORD OPTICO MONOFIBRA CONECTORIZADO SM FC-UPC/FC-UPC 12.0M - COG - AZUL</t>
  </si>
  <si>
    <t>CORDAO MONOFIBRA CONECTORIZADO 62.5 FC-UPC/FC-UPC 3.0M - COG - LARANJA</t>
  </si>
  <si>
    <t>SIMPLEX OPTICAL PATCH CORD 62.5 FC-UPC/FC-UPC 3.0M - OFN - ORANGE</t>
  </si>
  <si>
    <t>PATCH CORD OPTICO MONOFIBRA CONECTORIZADO 62.5 FC-UPC/FC-UPC 3.0M - COG - NARANJA</t>
  </si>
  <si>
    <t>CORDAO MONOFIBRA CONECTORIZADO 62.5 SC-UPC/SC-UPC 3.0M - COG - LARANJA</t>
  </si>
  <si>
    <t>SIMPLEX OPTICAL PATCH CORD 62.5 SC-UPC/SC-UPC 3.0M - OFN - ORANGE</t>
  </si>
  <si>
    <t>PATCH CORD OPTICO MONOFIBRA CONECTORIZADO 62.5 SC-UPC/SC-UPC 3.0M - COG - NARANJA</t>
  </si>
  <si>
    <t>CORDAO MONOFIBRA CONECTORIZADO SM FC-UPC/FC-UPC 3.0M - COG - AZUL</t>
  </si>
  <si>
    <t>SIMPLEX OPTICAL PATCH CORD SM FC-UPC/FC-UPC 3.0M - OFN - BLUE</t>
  </si>
  <si>
    <t>PATCH CORD OPTICO MONOFIBRA CONECTORIZADO SM FC-UPC/FC-UPC 3.0M - COG - AZUL</t>
  </si>
  <si>
    <t>CORDAO MONOFIBRA CONECTORIZADO 62.5 LC-UPC/LC-UPC 3.0M - COG - LARANJA</t>
  </si>
  <si>
    <t>SIMPLEX OPTICAL PATCH CORD 62.5 LC-UPC/LC-UPC 3.0M - OFN - ORANGE</t>
  </si>
  <si>
    <t>PATCH CORD OPTICO MONOFIBRA CONECTORIZADO 62.5 LC-UPC/LC-UPC 3.0M - COG - NARANJA</t>
  </si>
  <si>
    <t>CORDAO MONOFIBRA CONECTORIZADO SM LC-UPC/LC-UPC 5.0M - COG - AZUL</t>
  </si>
  <si>
    <t>SIMPLEX OPTICAL PATCH CORD SM LC-UPC/LC-UPC 5.0M - OFN - BLUE</t>
  </si>
  <si>
    <t>PATCH CORD OPTICO MONOFIBRA CONECTORIZADO SM LC-UPC/LC-UPC 5.0M - COG - AZUL</t>
  </si>
  <si>
    <t>CORDAO MONOFIBRA CONECTORIZADO SM FC-UPC/LC-UPC 20.0M - COG - AZUL</t>
  </si>
  <si>
    <t>SIMPLEX OPTICAL PATCH CORD SM FC-UPC/LC-UPC 20.0M - OFN - BLUE</t>
  </si>
  <si>
    <t>PATCH CORD OPTICO MONOFIBRA CONECTORIZADO SM FC-UPC/LC-UPC 20.0M - COG - AZUL</t>
  </si>
  <si>
    <t>CORDAO MONOFIBRA CONECTORIZADO SM FC-UPC/LC-UPC 30.0M - COG - AZUL</t>
  </si>
  <si>
    <t>SIMPLEX OPTICAL PATCH CORD SM FC-UPC/LC-UPC 30.0M - OFN - BLUE</t>
  </si>
  <si>
    <t>PATCH CORD OPTICO MONOFIBRA CONECTORIZADO SM FC-UPC/LC-UPC 30.0M - COG - AZUL</t>
  </si>
  <si>
    <t>CORDAO MONOFIBRA CONECTORIZADO SM G-652D SC-UPC/SC-UPC 10.0M - COG - AMARELO</t>
  </si>
  <si>
    <t>SIMPLEX OPTICAL PATCH CORD SM G-652D SC-UPC/SC-UPC 10.0M - OFN - YELLOW</t>
  </si>
  <si>
    <t>PATCH CORD OPTICO MONOFIBRA CONECTORIZADO SM G-652D SC-UPC/SC-UPC 10.0M - COG - AMARILLO</t>
  </si>
  <si>
    <t>CORDAO DUPLEX CONECTORIZADO SM SC-APC/SC-APC 2.5M - COG - AZUL</t>
  </si>
  <si>
    <t>DUPLEX OPTICAL PATCH CORD SM SC-APC/SC-APC 2.5M - OFN - BLUE</t>
  </si>
  <si>
    <t>PATCH CORD OPTICO DUPLEX CONECTORIZADO SM SC-APC/SC-APC 2.5M - COG - AZUL</t>
  </si>
  <si>
    <t>CORDAO DUPLEX CONECTORIZADO SM ST-UPC/ST-UPC 10.0M - COG - AZUL</t>
  </si>
  <si>
    <t>DUPLEX OPTICAL PATCH CORD SM ST-UPC/ST-UPC 10.0M - OFN - BLUE</t>
  </si>
  <si>
    <t>PATCH CORD OPTICO DUPLEX CONECTORIZADO SM ST-UPC/ST-UPC 10.0M - COG - AZUL</t>
  </si>
  <si>
    <t>CORDAO DUPLEX CONECTORIZADO SM FC-UPC/FC-UPC 10.0M - COG - AZUL</t>
  </si>
  <si>
    <t>DUPLEX OPTICAL PATCH CORD SM FC-UPC/FC-UPC 10.0M - OFN - BLUE</t>
  </si>
  <si>
    <t>PATCH CORD OPTICO DUPLEX CONECTORIZADO SM FC-UPC/FC-UPC 10.0M - COG - AZUL</t>
  </si>
  <si>
    <t>CORDAO DUPLEX CONECTORIZADO SM LC-UPC/ST-UPC 10.0M - COG - AZUL</t>
  </si>
  <si>
    <t>DUPLEX OPTICAL PATCH CORD SM LC-UPC/ST-UPC 10.0M - OFN - BLUE</t>
  </si>
  <si>
    <t>PATCH CORD OPTICO DUPLEX CONECTORIZADO SM LC-UPC/ST-UPC 10.0M - COG - AZUL</t>
  </si>
  <si>
    <t>EXTENSAO MONOFIBRA SM SC-UPC 1.5M - COG - AZUL - D2</t>
  </si>
  <si>
    <t>SIMPLEX OPTICAL PIGTAIL SM SC-UPC 1.5M - OFN - BLUE - D2</t>
  </si>
  <si>
    <t>EXTENSION MONOFIBRA SM SC-UPC 1.5M - COG - AZUL - D2</t>
  </si>
  <si>
    <t>CORDAO MONOFIBRA CONECTORIZADO 62.5 SC-UPC/SC-UPC 30.0M - COG - LARANJA</t>
  </si>
  <si>
    <t>SIMPLEX OPTICAL PATCH CORD 62.5 SC-UPC/SC-UPC 30.0M - OFN - ORANGE</t>
  </si>
  <si>
    <t>PATCH CORD OPTICO MONOFIBRA CONECTORIZADO 62.5 SC-UPC/SC-UPC 30.0M - COG - NARANJA</t>
  </si>
  <si>
    <t>CORDAO MONOFIBRA CONECTORIZADO SM G-652D FC-UPC/ST-UPC 5.0M - COG - AMARELO</t>
  </si>
  <si>
    <t>SIMPLEX OPTICAL PATCH CORD SM G-652D FC-UPC/ST-UPC 5.0M - OFN - YELLOW</t>
  </si>
  <si>
    <t>PATCH CORD OPTICO MONOFIBRA CONECTORIZADO SM G-652D FC-UPC/ST-UPC 5.0M - COG - AMARILLO</t>
  </si>
  <si>
    <t>CORDAO MONOFIBRA CONECTORIZADO SM G-652D FC-UPC/ST-UPC 10.0M - COG - AMARELO</t>
  </si>
  <si>
    <t>SIMPLEX OPTICAL PATCH CORD SM G-652D FC-UPC/ST-UPC 10.0M - OFN - YELLOW</t>
  </si>
  <si>
    <t>PATCH CORD OPTICO MONOFIBRA CONECTORIZADO SM G-652D FC-UPC/ST-UPC 10.0M - COG - AMARILLO</t>
  </si>
  <si>
    <t>CORDAO MONOFIBRA CONECTORIZADO SM G-652D FC-UPC/SC-UPC 5.0M - AMARELO</t>
  </si>
  <si>
    <t>SIMPLEX OPTICAL PATCH CORD SM G-652D FC-UPC/SC-UPC 5.0M - YELLOW</t>
  </si>
  <si>
    <t>PATCH CORD OPTICO MONOFIBRA CONECTORIZADO SM G-652D FC-UPC/SC-UPC 5.0M - AMARILLO</t>
  </si>
  <si>
    <t>CORDAO DUPLEX CONECTORIZADO SM LC-UPC/ST-UPC 5.0M - COG - AZUL</t>
  </si>
  <si>
    <t>DUPLEX OPTICAL PATCH CORD SM LC-UPC/ST-UPC 5.0M - OFN - BLUE</t>
  </si>
  <si>
    <t>PATCH CORD OPTICO DUPLEX CONECTORIZADO SM LC-UPC/ST-UPC 5.0M - COG - AZUL</t>
  </si>
  <si>
    <t>CORDAO DUPLEX CONECTORIZADO SM SC-UPC/SC-UPC 50.0M - COG - AZUL</t>
  </si>
  <si>
    <t>DUPLEX OPTICAL PATCH CORD SM SC-UPC/SC-UPC 50.0M - OFN - BLUE</t>
  </si>
  <si>
    <t>PATCH CORD OPTICO DUPLEX CONECTORIZADO SM SC-UPC/SC-UPC 50.0M - COG - AZUL</t>
  </si>
  <si>
    <t>CORDAO DUPLEX CONECTORIZADO SM SC-UPC/ST-UPC 30.0M - COG - AZUL</t>
  </si>
  <si>
    <t>DUPLEX OPTICAL PATCH CORD SM SC-UPC/ST-UPC 30.0M - OFN - BLUE</t>
  </si>
  <si>
    <t>PATCH CORD OPTICO DUPLEX CONECTORIZADO SM SC-UPC/ST-UPC 30.0M - COG - AZUL</t>
  </si>
  <si>
    <t>CORDAO MONOFIBRA CONECTORIZADO SM FC-UPC/LC-UPC 1.5M - COG - AZUL</t>
  </si>
  <si>
    <t>SIMPLEX OPTICAL PATCH CORD SM FC-UPC/LC-UPC 1.5M - OFN - BLUE</t>
  </si>
  <si>
    <t>PATCH CORD OPTICO MONOFIBRA CONECTORIZADO SM FC-UPC/LC-UPC 1.5M - COG - AZUL</t>
  </si>
  <si>
    <t>CORDAO MONOFIBRA CONECTORIZADO SM G-652D SC-APC/SC-APC 10.0M - COG - AMARELO - D3</t>
  </si>
  <si>
    <t>SIMPLEX OPTICAL PATCH CORD SM G-652D SC-APC/SC-APC 10.0M - OFN - YELLOW - D3</t>
  </si>
  <si>
    <t>PATCH CORD OPTICO MONOFIBRA CONECTORIZADO SM G-652D SC-APC/SC-APC 10.0M - COG - AMARILLO - D3</t>
  </si>
  <si>
    <t>CORDAO DUPLEX CONECTORIZADO SM ST-UPC/ST-UPC 3.0M - COG - AZUL</t>
  </si>
  <si>
    <t>DUPLEX OPTICAL PATCH CORD SM ST-UPC/ST-UPC 3.0M - OFN - BLUE</t>
  </si>
  <si>
    <t>PATCH CORD OPTICO DUPLEX CONECTORIZADO SM ST-UPC/ST-UPC 3.0M - COG - AZUL</t>
  </si>
  <si>
    <t>CORDAO DUPLEX CONECTORIZADO SM LC-UPC/SC-APC 1.5M - COG - AZUL</t>
  </si>
  <si>
    <t>DUPLEX OPTICAL PATCH CORD SM LC-UPC/SC-APC 1.5M - OFN - BLUE</t>
  </si>
  <si>
    <t>PATCH CORD OPTICO DUPLEX CONECTORIZADO SM LC-UPC/SC-APC 1.5M - COG - AZUL</t>
  </si>
  <si>
    <t>CORDAO DUPLEX CONECTORIZADO SM ST-UPC/ST-UPC 15.0M - COG - AZUL</t>
  </si>
  <si>
    <t>DUPLEX OPTICAL PATCH CORD SM ST-UPC/ST-UPC 15.0M - OFN - BLUE</t>
  </si>
  <si>
    <t>PATCH CORD OPTICO DUPLEX CONECTORIZADO SM ST-UPC/ST-UPC 15.0M - COG - AZUL</t>
  </si>
  <si>
    <t>CORDAO DUPLEX CONECTORIZADO SM ST-UPC/ST-UPC 20.0M - COG - AZUL</t>
  </si>
  <si>
    <t>DUPLEX OPTICAL PATCH CORD SM ST-UPC/ST-UPC 20.0M - OFN - BLUE</t>
  </si>
  <si>
    <t>PATCH CORD OPTICO DUPLEX CONECTORIZADO SM ST-UPC/ST-UPC 20.0M - COG - AZUL</t>
  </si>
  <si>
    <t>CORDAO DUPLEX CONECTORIZADO SM FC-UPC/FC-UPC 1.5M - COG - AZUL</t>
  </si>
  <si>
    <t>DUPLEX OPTICAL PATCH CORD SM FC-UPC/FC-UPC 1.5M - OFN - BLUE</t>
  </si>
  <si>
    <t>PATCH CORD OPTICO DUPLEX CONECTORIZADO SM FC-UPC/FC-UPC 1.5M - COG - AZUL</t>
  </si>
  <si>
    <t>CORDAO DUPLEX CONECTORIZADO SM FC-UPC/FC-UPC 2.5M - COG - AZUL</t>
  </si>
  <si>
    <t>DUPLEX OPTICAL PATCH CORD SM FC-UPC/FC-UPC 2.5M - OFN - BLUE</t>
  </si>
  <si>
    <t>PATCH CORD OPTICO DUPLEX CONECTORIZADO SM FC-UPC/FC-UPC 2.5M - COG - AZUL</t>
  </si>
  <si>
    <t>CORDAO DUPLEX CONECTORIZADO SM FC-UPC/FC-UPC 20.0M - COG - AZUL</t>
  </si>
  <si>
    <t>DUPLEX OPTICAL PATCH CORD SM FC-UPC/FC-UPC 20.0M - OFN - BLUE</t>
  </si>
  <si>
    <t>PATCH CORD OPTICO DUPLEX CONECTORIZADO SM FC-UPC/FC-UPC 20.0M - COG - AZUL</t>
  </si>
  <si>
    <t>EXTENSAO DUPLEX SM G-652D SC-UPC 1.5M - COG - AMARELO - D2</t>
  </si>
  <si>
    <t>DUPLEX OPTICAL PIGTAIL SM G-652D SC-UPC 1.5M - OFN - YELLOW - D2</t>
  </si>
  <si>
    <t>EXTENSION DUPLEX SM G-652D SC-UPC 1.5M - COG - AMARILLO - D2</t>
  </si>
  <si>
    <t>CORDAO DUPLEX CONECTORIZADO SM SC-UPC/SC-UPC 20.0M - COG - AZUL</t>
  </si>
  <si>
    <t>DUPLEX OPTICAL PATCH CORD SM SC-UPC/SC-UPC 20.0M - OFN - BLUE</t>
  </si>
  <si>
    <t>PATCH CORD OPTICO DUPLEX CONECTORIZADO SM SC-UPC/SC-UPC 20.0M - COG - AZUL</t>
  </si>
  <si>
    <t>CORDAO MONOFIBRA CONECTORIZADO SM ST-UPC/ST-UPC 20.0M - COG - AZUL</t>
  </si>
  <si>
    <t>SIMPLEX OPTICAL PATCH CORD SM ST-UPC/ST-UPC 20.0M - OFN - BLUE</t>
  </si>
  <si>
    <t>PATCH CORD OPTICO MONOFIBRA CONECTORIZADO SM ST-UPC/ST-UPC 20.0M - COG - AZUL</t>
  </si>
  <si>
    <t>CORDAO DUPLEX CONECTORIZADO SM FC-UPC/FC-UPC 15.0M - COG - AZUL</t>
  </si>
  <si>
    <t>DUPLEX OPTICAL PATCH CORD SM FC-UPC/FC-UPC 15.0M - OFN - BLUE</t>
  </si>
  <si>
    <t>PATCH CORD OPTICO DUPLEX CONECTORIZADO SM FC-UPC/FC-UPC 15.0M - COG - AZUL</t>
  </si>
  <si>
    <t>CORDAO DUPLEX CONECTORIZADO 62.5 ST-UPC/ST-UPC 12.0M - COG - LARANJA</t>
  </si>
  <si>
    <t>DUPLEX OPTICAL PATCH CORD 62.5 ST-UPC/ST-UPC 12.0M - OFN - ORANGE</t>
  </si>
  <si>
    <t>PATCH CORD OPTICO DUPLEX CONECTORIZADO 62.5 ST-UPC/ST-UPC 12.0M - COG - NARANJA</t>
  </si>
  <si>
    <t>CORDAO DUPLEX CONECTORIZADO SM SC-UPC/ST-UPC 50.0M - COG - AZUL</t>
  </si>
  <si>
    <t>DUPLEX OPTICAL PATCH CORD SM SC-UPC/ST-UPC 50.0M - OFN - BLUE</t>
  </si>
  <si>
    <t>PATCH CORD OPTICO DUPLEX CONECTORIZADO SM SC-UPC/ST-UPC 50.0M - COG - AZUL</t>
  </si>
  <si>
    <t>CORDAO MONOFIBRA CONECTORIZADO SM E2000-APC/FC-APC 1.5M - COG - AZUL - D3</t>
  </si>
  <si>
    <t>SIMPLEX OPTICAL PATCH CORD SM E2000-APC/FC-APC 1.5M - OFN - BLUE - D3</t>
  </si>
  <si>
    <t>PATCH CORD OPTICO MONOFIBRA CONECTORIZADO SM E2000-APC/FC-APC 1.5M - COG - AZUL - D3</t>
  </si>
  <si>
    <t>CORDAO MONOFIBRA CONECTORIZADO SM E2000-APC/FC-APC 5.0M - COG - AZUL - D3</t>
  </si>
  <si>
    <t>SIMPLEX OPTICAL PATCH CORD SM E2000-APC/FC-APC 5.0M - OFN - BLUE - D3</t>
  </si>
  <si>
    <t>PATCH CORD OPTICO MONOFIBRA CONECTORIZADO SM E2000-APC/FC-APC 5.0M - COG - AZUL - D3</t>
  </si>
  <si>
    <t>CORDAO MONOFIBRA CONECTORIZADO SM E2000-APC/FC-APC 10.0M - COG - AZUL - D3</t>
  </si>
  <si>
    <t>SIMPLEX OPTICAL PATCH CORD SM E2000-APC/FC-APC 10.0M - OFN - BLUE - D3</t>
  </si>
  <si>
    <t>PATCH CORD OPTICO MONOFIBRA CONECTORIZADO SM E2000-APC/FC-APC 10.0M - COG - AZUL - D3</t>
  </si>
  <si>
    <t>CORDAO MONOFIBRA CONECTORIZADO SM FC-UPC/FC-UPC 2.5M - COG - AZUL</t>
  </si>
  <si>
    <t>SIMPLEX OPTICAL PATCH CORD SM FC-UPC/FC-UPC 2.5M - OFN - BLUE</t>
  </si>
  <si>
    <t>PATCH CORD OPTICO MONOFIBRA CONECTORIZADO SM FC-UPC/FC-UPC 2.5M - COG - AZUL</t>
  </si>
  <si>
    <t>CORDAO MONOFIBRA CONECTORIZADO SM SC-APC/ST-UPC 30.0M - COG - AZUL</t>
  </si>
  <si>
    <t>SIMPLEX OPTICAL PATCH CORD SM SC-APC/ST-UPC 30.0M - OFN - BLUE</t>
  </si>
  <si>
    <t>PATCH CORD OPTICO MONOFIBRA CONECTORIZADO SM SC-APC/ST-UPC 30.0M - COG - AZUL</t>
  </si>
  <si>
    <t>CORDAO DUPLEX CONECTORIZADO SM LC-UPC/ST-UPC 15.0M - COG - AZUL</t>
  </si>
  <si>
    <t>DUPLEX OPTICAL PATCH CORD SM LC-UPC/ST-UPC 15.0M - OFN - BLUE</t>
  </si>
  <si>
    <t>PATCH CORD OPTICO DUPLEX CONECTORIZADO SM LC-UPC/ST-UPC 15.0M - COG - AZUL</t>
  </si>
  <si>
    <t>CORDAO MONOFIBRA CONECTORIZADO SM LC-UPC/LC-UPC 20.0M - COG - AZUL</t>
  </si>
  <si>
    <t>SIMPLEX OPTICAL PATCH CORD SM LC-UPC/LC-UPC 20.0M - OFN - BLUE</t>
  </si>
  <si>
    <t>PATCH CORD OPTICO MONOFIBRA CONECTORIZADO SM LC-UPC/LC-UPC 20.0M - COG - AZUL</t>
  </si>
  <si>
    <t>CORDAO MONOFIBRA CONECTORIZADO SM LC-UPC/LC-UPC 15.0M - COG - AZUL</t>
  </si>
  <si>
    <t>SIMPLEX OPTICAL PATCH CORD SM LC-UPC/LC-UPC 15.0M - OFN - BLUE</t>
  </si>
  <si>
    <t>PATCH CORD OPTICO MONOFIBRA CONECTORIZADO SM LC-UPC/LC-UPC 15.0M - COG - AZUL</t>
  </si>
  <si>
    <t>SIMPLEX OPTICAL PATCH CORD SM LC-UPC/LC-UPC 10.0M - OFN - BLUE</t>
  </si>
  <si>
    <t>PATCH CORD OPTICO MONOFIBRA CONECTORIZADO SM LC-UPC/LC-UPC 10.0M - COG - AZUL</t>
  </si>
  <si>
    <t>EXTENSAO MONOFIBRA BLI A/B G-657A SC-APC 30.0M - COG - CINZA - D3</t>
  </si>
  <si>
    <t>SIMPLEX OPTICAL PIGTAIL BLI A/B G-657A SC-APC 30.0M - OFN - CINZA - D3</t>
  </si>
  <si>
    <t>EXTENSION MONOFIBRA BLI A/B G-657A SC-APC 30.0M - COG - CINZA - D3</t>
  </si>
  <si>
    <t>CORDAO DUPLEX CONECTORIZADO SM LC-UPC/LC-UPC 2.0M - COG - AZUL (A - A)</t>
  </si>
  <si>
    <t>DUPLEX OPTICAL PATCH CORD SM LC-UPC/LC-UPC 2.0M - OFN - BLUE (A - A)</t>
  </si>
  <si>
    <t>PATCH CORD OPTICO DUPLEX CONECTORIZADO SM LC-UPC/LC-UPC 2.0M - COG - AZUL (A - A)</t>
  </si>
  <si>
    <t>CORDAO DUPLEX CONECTORIZADO SM LC-UPC/SC-UPC 2.0M - COG - AZUL</t>
  </si>
  <si>
    <t>DUPLEX OPTICAL PATCH CORD SM LC-UPC/SC-UPC 2.0M - OFN - BLUE</t>
  </si>
  <si>
    <t>PATCH CORD OPTICO DUPLEX CONECTORIZADO SM LC-UPC/SC-UPC 2.0M - COG - AZUL</t>
  </si>
  <si>
    <t>CORDAO DUPLEX CONECTORIZADO SM SC-APC/SC-UPC 3.0M - COG - AZUL</t>
  </si>
  <si>
    <t>DUPLEX OPTICAL PATCH CORD SM SC-APC/SC-UPC 3.0M - OFN - BLUE</t>
  </si>
  <si>
    <t>PATCH CORD OPTICO DUPLEX CONECTORIZADO SM SC-APC/SC-UPC 3.0M - COG - AZUL</t>
  </si>
  <si>
    <t>CORDAO DUPLEX CONECTORIZADO SM FC-UPC/SC-UPC 30.0M - COG - AZUL</t>
  </si>
  <si>
    <t>DUPLEX OPTICAL PATCH CORD SM FC-UPC/SC-UPC 30.0M - OFN - BLUE</t>
  </si>
  <si>
    <t>PATCH CORD OPTICO DUPLEX CONECTORIZADO SM FC-UPC/SC-UPC 30.0M - COG - AZUL</t>
  </si>
  <si>
    <t>EXTENSAO MONOFIBRA SM SC-UPC 3.0M - COG - BRANCO - D0.9</t>
  </si>
  <si>
    <t>SIMPLEX OPTICAL PIGTAIL SM SC-UPC 3.0M - OFN - WHITE - D0.9</t>
  </si>
  <si>
    <t>EXTENSION MONOFIBRA SM SC-UPC 3.0M - COG - BLANCO - D0.9</t>
  </si>
  <si>
    <t>CORDAO MONOFIBRA CONECTORIZADO BLI A/B G-657A SC-APC/SC-APC 3.0M - COG - CINZA - D3</t>
  </si>
  <si>
    <t>SIMPLEX OPTICAL PATCH CORD BLI A/B G-657A SC-APC/SC-APC 3.0M - OFN - GRAY - D3</t>
  </si>
  <si>
    <t>PATCH CORD OPTICO MONOFIBRA CONECTORIZADO BLI A/B G-657A SC-APC/SC-APC 3.0M - COG - GRIS - D3</t>
  </si>
  <si>
    <t>CORDAO MONOFIBRA CONECTORIZADO SM G-652D FC-APC/SC-UPC 10.0M - COG - AMARELO - D3</t>
  </si>
  <si>
    <t>SIMPLEX OPTICAL PATCH CORD SM G-652D FC-APC/SC-UPC 10.0M - OFN - YELLOW - D3</t>
  </si>
  <si>
    <t>PATCH CORD OPTICO MONOFIBRA CONECTORIZADO SM G-652D FC-APC/SC-UPC 10.0M - COG - AMARILLO - D3</t>
  </si>
  <si>
    <t>CORDAO MONOFIBRA CONECTORIZADO SM G-652D FC-APC/FC-APC 15.0M - COG - AMARELO - D3</t>
  </si>
  <si>
    <t>SIMPLEX OPTICAL PATCH CORD SM G-652D FC-APC/FC-APC 15.0M - OFN - YELLOW - D3</t>
  </si>
  <si>
    <t>PATCH CORD OPTICO MONOFIBRA CONECTORIZADO SM G-652D FC-APC/FC-APC 15.0M - COG - AMARILLO - D3</t>
  </si>
  <si>
    <t>SIMPLEX OPTICAL PATCH CORD SM G-652D SC-APC/SC-UPC 10.0M - OFN - YELLOW - D3</t>
  </si>
  <si>
    <t>PATCH CORD OPTICO MONOFIBRA CONECTORIZADO SM G-652D SC-APC/SC-UPC 10.0M - COG - AMARILLO - D3</t>
  </si>
  <si>
    <t>CORDAO DUPLEX CONECTORIZADO SM SC-APC/SC-UPC 1.5M - COG - AZUL</t>
  </si>
  <si>
    <t>DUPLEX OPTICAL PATCH CORD SM SC-APC/SC-UPC 1.5M - OFN - BLUE</t>
  </si>
  <si>
    <t>PATCH CORD OPTICO DUPLEX CONECTORIZADO SM SC-APC/SC-UPC 1.5M - COG - AZUL</t>
  </si>
  <si>
    <t>CORDAO MONOFIBRA CONECTORIZADO SM LC-APC/LC-APC 2.0M - COG - AZUL</t>
  </si>
  <si>
    <t>SIMPLEX OPTICAL PATCH CORD SM LC-APC/LC-APC 2.0M - OFN - BLUE</t>
  </si>
  <si>
    <t>PATCH CORD OPTICO MONOFIBRA CONECTORIZADO SM LC-APC/LC-APC 2.0M - COG - AZUL</t>
  </si>
  <si>
    <t>CORDAO DUPLEX CONECTORIZADO SM SC-APC/SC-APC 30.0M - COG - AZUL</t>
  </si>
  <si>
    <t>DUPLEX OPTICAL PATCH CORD SM SC-APC/SC-APC 30.0M - OFN - BLUE</t>
  </si>
  <si>
    <t>PATCH CORD OPTICO DUPLEX CONECTORIZADO SM SC-APC/SC-APC 30.0M - COG - AZUL</t>
  </si>
  <si>
    <t>CORDAO MONOFIBRA CONECTORIZADO SM LC-APC/SC-APC 2.0M - COG - AZUL</t>
  </si>
  <si>
    <t>SIMPLEX OPTICAL PATCH CORD SM LC-APC/SC-APC 2.0M - OFN - BLUE</t>
  </si>
  <si>
    <t>PATCH CORD OPTICO MONOFIBRA CONECTORIZADO SM LC-APC/SC-APC 2.0M - COG - AZUL</t>
  </si>
  <si>
    <t>CORDAO DUPLEX CONECTORIZADO SM LC-UPC/SC-UPC 30.0M - COG - AZUL</t>
  </si>
  <si>
    <t>DUPLEX OPTICAL PATCH CORD SM LC-UPC/SC-UPC 30.0M - OFN - BLUE</t>
  </si>
  <si>
    <t>PATCH CORD OPTICO DUPLEX CONECTORIZADO SM LC-UPC/SC-UPC 30.0M - COG - AZUL</t>
  </si>
  <si>
    <t>CORDAO MONOFIBRA CONECTORIZADO SM SC-UPC/SC-UPC 2.0M - COG - AZUL</t>
  </si>
  <si>
    <t>SIMPLEX OPTICAL PATCH CORD SM SC-UPC/SC-UPC 2.0M - OFN - BLUE</t>
  </si>
  <si>
    <t>PATCH CORD OPTICO MONOFIBRA CONECTORIZADO SM SC-UPC/SC-UPC 2.0M - COG - AZUL</t>
  </si>
  <si>
    <t>CORDAO MONOFIBRA CONECTORIZADO SM SC-UPC/SC-UPC 12.0M - COG - AZUL</t>
  </si>
  <si>
    <t>SIMPLEX OPTICAL PATCH CORD SM SC-UPC/SC-UPC 12.0M - OFN - BLUE</t>
  </si>
  <si>
    <t>PATCH CORD OPTICO MONOFIBRA CONECTORIZADO SM SC-UPC/SC-UPC 12.0M - COG - AZUL</t>
  </si>
  <si>
    <t>CORDAO MONOFIBRA CONECTORIZADO SM FC-UPC/SC-APC 2.0M - COG - AZUL</t>
  </si>
  <si>
    <t>SIMPLEX OPTICAL PATCH CORD SM FC-UPC/SC-APC 2.0M - OFN - BLUE</t>
  </si>
  <si>
    <t>PATCH CORD OPTICO MONOFIBRA CONECTORIZADO SM FC-UPC/SC-APC 2.0M - COG - AZUL</t>
  </si>
  <si>
    <t>CORDAO MONOFIBRA CONECTORIZADO SM FC-UPC/SC-APC 8.0M - COG - AZUL</t>
  </si>
  <si>
    <t>SIMPLEX OPTICAL PATCH CORD SM FC-UPC/SC-APC 8.0M - OFN - BLUE</t>
  </si>
  <si>
    <t>PATCH CORD OPTICO MONOFIBRA CONECTORIZADO SM FC-UPC/SC-APC 8.0M - COG - AZUL</t>
  </si>
  <si>
    <t>CORDAO MONOFIBRA CONECTORIZADO SM FC-UPC/SC-APC 10.0M - COG - AZUL</t>
  </si>
  <si>
    <t>SIMPLEX OPTICAL PATCH CORD SM FC-UPC/SC-APC 10.0M - OFN - BLUE</t>
  </si>
  <si>
    <t>PATCH CORD OPTICO MONOFIBRA CONECTORIZADO SM FC-UPC/SC-APC 10.0M - COG - AZUL</t>
  </si>
  <si>
    <t>CORDAO MONOFIBRA CONECTORIZADO SM FC-UPC/SC-APC 12.0M - COG - AZUL</t>
  </si>
  <si>
    <t>SIMPLEX OPTICAL PATCH CORD SM FC-UPC/SC-APC 12.0M - OFN - BLUE</t>
  </si>
  <si>
    <t>PATCH CORD OPTICO MONOFIBRA CONECTORIZADO SM FC-UPC/SC-APC 12.0M - COG - AZUL</t>
  </si>
  <si>
    <t>CORDAO MONOFIBRA CONECTORIZADO SM FC-UPC/SC-APC 15.0M - COG - AZUL</t>
  </si>
  <si>
    <t>SIMPLEX OPTICAL PATCH CORD SM FC-UPC/SC-APC 15.0M - OFN - BLUE</t>
  </si>
  <si>
    <t>PATCH CORD OPTICO MONOFIBRA CONECTORIZADO SM FC-UPC/SC-APC 15.0M - COG - AZUL</t>
  </si>
  <si>
    <t>CORDAO DUPLEX CONECTORIZADO SM SC-APC/SC-APC 1.5M - COG - AZUL</t>
  </si>
  <si>
    <t>DUPLEX OPTICAL PATCH CORD SM SC-APC/SC-APC 1.5M - OFN - BLUE</t>
  </si>
  <si>
    <t>PATCH CORD OPTICO DUPLEX CONECTORIZADO SM SC-APC/SC-APC 1.5M - COG - AZUL</t>
  </si>
  <si>
    <t>CORDAO MONOFIBRA CONECTORIZADO SM FC-UPC/ST-UPC 2.0M - COG - AZUL</t>
  </si>
  <si>
    <t>SIMPLEX OPTICAL PATCH CORD SM FC-UPC/ST-UPC 2.0M - OFN - BLUE</t>
  </si>
  <si>
    <t>PATCH CORD OPTICO MONOFIBRA CONECTORIZADO SM FC-UPC/ST-UPC 2.0M - COG - AZUL</t>
  </si>
  <si>
    <t>CORDAO DUPLEX CONECTORIZADO SM FC-UPC/SC-UPC 2.5M - COG - AZUL</t>
  </si>
  <si>
    <t>DUPLEX OPTICAL PATCH CORD SM FC-UPC/SC-UPC 2.5M - OFN - BLUE</t>
  </si>
  <si>
    <t>PATCH CORD OPTICO DUPLEX CONECTORIZADO SM FC-UPC/SC-UPC 2.5M - COG - AZUL</t>
  </si>
  <si>
    <t>CORDAO DUPLEX CONECTORIZADO NZD LC-UPC/SC-UPC 2.5M - VERDE - COG</t>
  </si>
  <si>
    <t>DUPLEX OPTICAL PATCH CORD NZD LC-UPC/SC-UPC 2.5M - VERDE - OFN</t>
  </si>
  <si>
    <t>PATCH CORD OPTICO DUPLEX CONECTORIZADO NZD LC-UPC/SC-UPC 2.5M - VERDE - COG</t>
  </si>
  <si>
    <t>EXTENSAO DUPLEX SM NZD LC-UPC 1.5M - COG - VERDE - D2</t>
  </si>
  <si>
    <t>DUPLEX OPTICAL PIGTAIL SM NZD LC-UPC 1.5M - OFN - VERDE - D2</t>
  </si>
  <si>
    <t>EXTENSION DUPLEX SM NZD LC-UPC 1.5M - COG - VERDE - D2</t>
  </si>
  <si>
    <t>EXTENSAO DUPLEX SM NZD SC-UPC 1.5M - COG - VERDE - D2</t>
  </si>
  <si>
    <t>DUPLEX OPTICAL PIGTAIL SM NZD SC-UPC 1.5M - OFN - VERDE - D2</t>
  </si>
  <si>
    <t>EXTENSION DUPLEX SM NZD SC-UPC 1.5M - COG - VERDE - D2</t>
  </si>
  <si>
    <t>CORDAO MONOFIBRA CONECTORIZADO BLI A/B G-657A SC-APC/SC-APC 3.0M - COG - BRANCO - D3 (0186-0018-2)</t>
  </si>
  <si>
    <t>SIMPLEX OPTICAL PATCH CORD BLI A/B G-657A SC-APC/SC-APC 3.0M - OFN - WHITE - D3 (0186-0018-2)</t>
  </si>
  <si>
    <t>PATCH CORD OPTICO MONOFIBRA CONECTORIZADO BLI A/B G-657A SC-APC/SC-APC 3.0M - COG - BLANCO - D3 (0186-0018-2)</t>
  </si>
  <si>
    <t>CORDAO MONOFIBRA CONECTORIZADO BLI A/B G-657A SC-APC/SC-APC 30.0M - CINZA - COG - D3</t>
  </si>
  <si>
    <t>SIMPLEX OPTICAL PATCH CORD BLI A/B G-657A SC-APC/SC-APC 30.0M - GRAY - OFN - D3</t>
  </si>
  <si>
    <t>PATCH CORD OPTICO MONOFIBRA CONECTORIZADO BLI A/B G-657A SC-APC/SC-APC 30.0M - GRIS - COG - D3</t>
  </si>
  <si>
    <t>EXTENSAO MONOFIBRA SM ST-UPC 5.0M - COG - AZUL - D2</t>
  </si>
  <si>
    <t>SIMPLEX OPTICAL PIGTAIL SM ST-UPC 5.0M - OFN - BLUE - D2</t>
  </si>
  <si>
    <t>EXTENSION MONOFIBRA SM ST-UPC 5.0M - COG - AZUL - D2</t>
  </si>
  <si>
    <t>CORDAO DUPLEX CONECTORIZADO SM E2000-APC/LC-UPC 1.5M - COG - AZUL</t>
  </si>
  <si>
    <t>DUPLEX OPTICAL PATCH CORD SM E2000-APC/LC-UPC 1.5M - OFN - BLUE</t>
  </si>
  <si>
    <t>PATCH CORD OPTICO DUPLEX CONECTORIZADO SM E2000-APC/LC-UPC 1.5M - COG - AZUL</t>
  </si>
  <si>
    <t>EXTENSAO MONOFIBRA BLI A/B G-657A SC-UPC 2.5M - COG - AZUL - D3</t>
  </si>
  <si>
    <t>SIMPLEX OPTICAL PIGTAIL BLI A/B G-657A SC-UPC 2.5M - OFN - BLUE - D3</t>
  </si>
  <si>
    <t>EXTENSION MONOFIBRA BLI A/B G-657A SC-UPC 2.5M - COG - AZUL - D3</t>
  </si>
  <si>
    <t>EXTENSAO MONOFIBRA BLI A/B G-657A SC-APC 2.5M - COG - AZUL - D3</t>
  </si>
  <si>
    <t>SIMPLEX OPTICAL PIGTAIL BLI A/B G-657A SC-APC 2.5M - OFN - BLUE - D3</t>
  </si>
  <si>
    <t>EXTENSION MONOFIBRA BLI A/B G-657A SC-APC 2.5M - COG - AZUL - D3</t>
  </si>
  <si>
    <t>CORDAO DUPLEX CONECTORIZADO SM G-652D SC-UPC/SC-UPC 2.0M - COG - AMARELO</t>
  </si>
  <si>
    <t>DUPLEX OPTICAL PATCH CORD SM G-652D SC-UPC/SC-UPC 2.0M - OFN - YELLOW</t>
  </si>
  <si>
    <t>PATCH CORD OPTICO DUPLEX CONECTORIZADO SM G-652D SC-UPC/SC-UPC 2.0M - COG - AMARILLO</t>
  </si>
  <si>
    <t>CORDAO DUPLEX CONECTORIZADO NZD SC-UPC/SC-UPC 2.5M - COG - VERDE</t>
  </si>
  <si>
    <t>DUPLEX OPTICAL PATCH CORD NZD SC-UPC/SC-UPC 2.5M - OFN - VERDE</t>
  </si>
  <si>
    <t>PATCH CORD OPTICO DUPLEX CONECTORIZADO NZD SC-UPC/SC-UPC 2.5M - COG - VERDE</t>
  </si>
  <si>
    <t>CORDAO DUPLEX CONECTORIZADO SM G-652D LC-UPC/SC-UPC 2.0M - COG - AMARELO</t>
  </si>
  <si>
    <t>DUPLEX OPTICAL PATCH CORD SM G-652D LC-UPC/SC-UPC 2.0M - OFN - YELLOW</t>
  </si>
  <si>
    <t>PATCH CORD OPTICO DUPLEX CONECTORIZADO SM G-652D LC-UPC/SC-UPC 2.0M - COG - AMARILLO</t>
  </si>
  <si>
    <t>CORDAO DUPLEX CONECTORIZADO SM LC-UPC/SC-APC 10.0M - COG - AMARELO</t>
  </si>
  <si>
    <t>DUPLEX OPTICAL PATCH CORD SM G-652D LC-UPC/SC-APC 10.0M - OFN - YELLOW</t>
  </si>
  <si>
    <t>PATCH CORD OPTICO DUPLEX CONECTORIZADO SM G-652D LC-UPC/SC-APC 10.0M - COG - AMARILLO</t>
  </si>
  <si>
    <t>EXTENSAO MONOFIBRA SM LC-UPC 2.5M - COG - AZUL - D2</t>
  </si>
  <si>
    <t>SIMPLEX OPTICAL PIGTAIL SM LC-UPC 2.5M - OFN - BLUE - D2</t>
  </si>
  <si>
    <t>EXTENSION MONOFIBRA SM LC-UPC 2.5M - COG - AZUL - D2</t>
  </si>
  <si>
    <t>EXTENSAO MONOFIBRA SM SC-APC 2.5M - COG - BRANCO - D0.9</t>
  </si>
  <si>
    <t>SIMPLEX OPTICAL PIGTAIL SM SC-APC 2.5M - OFN - WHITE - D0.9</t>
  </si>
  <si>
    <t>EXTENSION MONOFIBRA SM SC-APC 2.5M - COG - BLANCO - D0.9</t>
  </si>
  <si>
    <t>CORDAO DUPLEX CONECTORIZADO SM G-652D SC-APC/SC-APC 5.0M - COG - AMARELO</t>
  </si>
  <si>
    <t>DUPLEX OPTICAL PATCH CORD SM G-652D SC-APC/SC-APC 5.0M - OFN - YELLOW</t>
  </si>
  <si>
    <t>PATCH CORD OPTICO DUPLEX CONECTORIZADO SM G-652D SC-APC/SC-APC 5.0M - COG - AMARILLO</t>
  </si>
  <si>
    <t>CORDAO DUPLEX CONECTORIZADO SM G-652D SC-UPC/SC-UPC 1.0M - COG - AMARELO</t>
  </si>
  <si>
    <t>DUPLEX OPTICAL PATCH CORD SM G-652D SC-UPC/SC-UPC 1.0M - OFN - YELLOW</t>
  </si>
  <si>
    <t>PATCH CORD OPTICO DUPLEX CONECTORIZADO SM G-652D SC-UPC/SC-UPC 1.0M - COG - AMARILLO</t>
  </si>
  <si>
    <t>SIMPLEX OPTICAL PATCH CORD SM SC-APC/SC-UPC 2.5M - OFN - BLUE</t>
  </si>
  <si>
    <t>PATCH CORD OPTICO MONOFIBRA CONECTORIZADO SM SC-APC/SC-UPC 2.5M - COG - AZUL</t>
  </si>
  <si>
    <t>CORDAO MONOFIBRA CONECTORIZADO SM LC-UPC/LC-UPC 2.5M - COG - AZUL</t>
  </si>
  <si>
    <t>SIMPLEX OPTICAL PATCH CORD SM LC-UPC/LC-UPC 2.5M - OFN - BLUE</t>
  </si>
  <si>
    <t>PATCH CORD OPTICO MONOFIBRA CONECTORIZADO SM LC-UPC/LC-UPC 2.5M - COG - AZUL</t>
  </si>
  <si>
    <t>EXTENSAO MONOFIBRA BLI A/B G-657A SC-APC 10.0M - COG - BRANCO - D3</t>
  </si>
  <si>
    <t>SIMPLEX OPTICAL PIGTAIL BLI A/B G-657A SC-APC 10.0M - OFN - WHITE - D3</t>
  </si>
  <si>
    <t>EXTENSION MONOFIBRA BLI A/B G-657A SC-APC 10.0M - COG - BLANCO - D3</t>
  </si>
  <si>
    <t>CORDAO DUPLEX CONECTORIZADO SM G-652D LC-UPC/LC-UPC 3.0M - COG - AZUL (A - A)</t>
  </si>
  <si>
    <t>DUPLEX OPTICAL PATCH CORD SM G-652D LC-UPC/LC-UPC 3.0M - OFN - BLUE (A - A)</t>
  </si>
  <si>
    <t>PATCH CORD OPTICO DUPLEX CONECTORIZADO SM G-652D LC-UPC/LC-UPC 3.0M - COG - AZUL (A - A)</t>
  </si>
  <si>
    <t>CORDAO DUPLEX CONECTORIZADO SM G-652D LC-UPC/SC-UPC 3.0M - COG - AZUL</t>
  </si>
  <si>
    <t>DUPLEX OPTICAL PATCH CORD SM G-652D LC-UPC/SC-UPC 3.0M - OFN - BLUE</t>
  </si>
  <si>
    <t>PATCH CORD OPTICO DUPLEX CONECTORIZADO SM G-652D LC-UPC/SC-UPC 3.0M - COG - AZUL</t>
  </si>
  <si>
    <t>CORDAO DUPLEX CONECTORIZADO SM LC-APC/SC-APC 1.5M - COG - AZUL</t>
  </si>
  <si>
    <t>DUPLEX OPTICAL PATCH CORD SM LC-APC/SC-APC 1.5M - OFN - BLUE</t>
  </si>
  <si>
    <t>PATCH CORD OPTICO DUPLEX CONECTORIZADO SM LC-APC/SC-APC 1.5M - COG - AZUL</t>
  </si>
  <si>
    <t>CORDAO DUPLEX CONECTORIZADO SM SC-UPC/SC-UPC 25.0M - COG - AZUL</t>
  </si>
  <si>
    <t>DUPLEX OPTICAL PATCH CORD SM SC-UPC/SC-UPC 25.0M - OFN - BLUE</t>
  </si>
  <si>
    <t>PATCH CORD OPTICO DUPLEX CONECTORIZADO SM SC-UPC/SC-UPC 25.0M - COG - AZUL</t>
  </si>
  <si>
    <t>EXTENSAO MONOFIBRA BLI A/B G-657A SC-APC 50.0M - COG - CINZA - D3</t>
  </si>
  <si>
    <t>SIMPLEX OPTICAL PIGTAIL BLI A/B G-657A SC-APC 50.0M - OFN - CINZA - D3</t>
  </si>
  <si>
    <t>EXTENSION MONOFIBRA BLI A/B G-657A SC-APC 50.0M - COG - CINZA - D3</t>
  </si>
  <si>
    <t>CORDAO DUPLEX CONECTORIZADO SM LC-APC/SC-APC 2.5M - COG - AZUL</t>
  </si>
  <si>
    <t>DUPLEX OPTICAL PATCH CORD SM LC-APC/SC-APC 2.5M - OFN - BLUE</t>
  </si>
  <si>
    <t>PATCH CORD OPTICO DUPLEX CONECTORIZADO SM LC-APC/SC-APC 2.5M - COG - AZUL</t>
  </si>
  <si>
    <t>CORDAO MONOFIBRA CONECTORIZADO SM G-652D SC-APC/SC-APC 2.5M - COG - AMARELO</t>
  </si>
  <si>
    <t>SIMPLEX OPTICAL PATCH CORD SM G-652D SC-APC/SC-APC 2.5M - OFN - YELLOW</t>
  </si>
  <si>
    <t>PATCH CORD OPTICO MONOFIBRA CONECTORIZADO SM G-652D SC-APC/SC-APC 2.5M - COG - AMARILLO</t>
  </si>
  <si>
    <t>EXTENSAO MONOFIBRA SM SC-APC 2.5M - COG - AMARELO - D2</t>
  </si>
  <si>
    <t>SIMPLEX OPTICAL PIGTAIL SM SC-APC 2.5M - OFN - YELLOW - D2</t>
  </si>
  <si>
    <t>EXTENSION MONOFIBRA SM SC-APC 2.5M - COG - AMARILLO - D2</t>
  </si>
  <si>
    <t>CORDAO DUPLEX CONECTORIZADO SM G-652D LC-UPC/LC-UPC 1.5M - COG - AZUL (A - A)</t>
  </si>
  <si>
    <t>DUPLEX OPTICAL PATCH CORD SM G-652D LC-UPC/LC-UPC 1.5M - OFN - BLUE (A - A)</t>
  </si>
  <si>
    <t>PATCH CORD OPTICO DUPLEX CONECTORIZADO SM G-652D LC-UPC/LC-UPC 1.5M - COG - AZUL (A - A)</t>
  </si>
  <si>
    <t>CORDAO MONOFIBRA CONECTORIZADO 62.5 FC-UPC/ST-UPC 1.5M - COG - LARANJA</t>
  </si>
  <si>
    <t>SIMPLEX OPTICAL PATCH CORD 62.5 FC-UPC/ST-UPC 1.5M - OFN - ORANGE</t>
  </si>
  <si>
    <t>PATCH CORD OPTICO MONOFIBRA CONECTORIZADO 62.5 FC-UPC/ST-UPC 1.5M - COG - NARANJA</t>
  </si>
  <si>
    <t>EXTENSAO MONOFIBRA SM FC-UPC 10.0M - COG - BRANCO - D0.9</t>
  </si>
  <si>
    <t>SIMPLEX OPTICAL PIGTAIL SM FC-UPC 10.0M - OFN - WHITE - D0.9</t>
  </si>
  <si>
    <t>EXTENSION MONOFIBRA SM FC-UPC 10.0M - COG - BLANCO- D0.9</t>
  </si>
  <si>
    <t>EXTENSAO MONOFIBRA SM ST-UPC 10.0M - COG - BRANCO - D0.9</t>
  </si>
  <si>
    <t>SIMPLEX OPTICAL PIGTAIL SM ST-UPC 10.0M - OFN - WHITE - D0.9</t>
  </si>
  <si>
    <t>EXTENSION MONOFIBRA SM ST-UPC 10.0M - COG - BLANCO - D0.9</t>
  </si>
  <si>
    <t>CORDAO MONOFIBRA CONECTORIZADO SM FC-APC/LC-APC 5.0M - COG - AZUL</t>
  </si>
  <si>
    <t>SIMPLEX OPTICAL PATCH CORD SM FC-APC/LC-APC 5.0M - OFN - BLUE</t>
  </si>
  <si>
    <t>PATCH CORD OPTICO MONOFIBRA CONECTORIZADO SM FC-APC/LC-APC 5.0M - COG - AZUL</t>
  </si>
  <si>
    <t>CORDAO DUPLEX CONECTORIZADO 50.0 ST-UPC/ST-UPC 3.0M - COG - LARANJA</t>
  </si>
  <si>
    <t>DUPLEX OPTICAL PATCH CORD 50.0 ST-UPC/ST-UPC 3.0M - OFN - ORANGE</t>
  </si>
  <si>
    <t>PATCH CORD OPTICO DUPLEX CONECTORIZADO 50.0 ST-UPC/ST-UPC 3.0M - COG - NARANJA</t>
  </si>
  <si>
    <t>CORDAO MONOFIBRA CONECTORIZADO SM SC-APC/SC-UPC 8.0M - COG - AZUL</t>
  </si>
  <si>
    <t>SIMPLEX OPTICAL PATCH CORD SM SC-APC/SC-UPC 8.0M - OFN - BLUE</t>
  </si>
  <si>
    <t>PATCH CORD OPTICO MONOFIBRA CONECTORIZADO SM SC-APC/SC-UPC 8.0M - COG - AZUL</t>
  </si>
  <si>
    <t>CORDAO DUPLEX CONECTORIZADO SM ST-UPC/ST-UPC 1.5M - COG - AZUL</t>
  </si>
  <si>
    <t>DUPLEX OPTICAL PATCH CORD SM ST-UPC/ST-UPC 1.5M - OFN - BLUE</t>
  </si>
  <si>
    <t>PATCH CORD OPTICO DUPLEX CONECTORIZADO SM ST-UPC/ST-UPC 1.5M - COG - AZUL</t>
  </si>
  <si>
    <t>EXTENSAO MONOFIBRA SM G-652D SC-APC 3.0M - COG - BRANCO - D0.9</t>
  </si>
  <si>
    <t>SIMPLEX OPTICAL PIGTAIL SM G-652D SC-APC 3.0M - OFN - WHITE - D0.9</t>
  </si>
  <si>
    <t>EXTENSION MONOFIBRA SM G-652D SC-APC 3.0M - COG - BLANCO - D0.9</t>
  </si>
  <si>
    <t>EXTENSAO DUPLEX SM SC-APC 2.5M - COG - AZUL - D2</t>
  </si>
  <si>
    <t>DUPLEX OPTICAL PIGTAIL SM SC-APC 2.5M - OFN - BLUE - D2</t>
  </si>
  <si>
    <t>EXTENSION DUPLEX SM SC-APC 2.5M - COG - AZUL - D2</t>
  </si>
  <si>
    <t>EXTENSAO DUPLEX SM SC-APC 1.5M - COG - AZUL - D2</t>
  </si>
  <si>
    <t>DUPLEX OPTICAL PIGTAIL SM SC-APC 1.5M - OFN - BLUE - D2</t>
  </si>
  <si>
    <t>EXTENSION DUPLEX SM SC-APC 1.5M - COG - AZUL - D2</t>
  </si>
  <si>
    <t>EXTENSAO MONOFIBRA SM LC-APC 5.0M - COG - AZUL - D2</t>
  </si>
  <si>
    <t>SIMPLEX OPTICAL PIGTAIL SM LC-APC 5.0M - OFN - BLUE - D2</t>
  </si>
  <si>
    <t>EXTENSION MONOFIBRA SM LC-APC 5.0M - COG - AZUL - D2</t>
  </si>
  <si>
    <t>CORDAO DUPLEX CONECTORIZADO SM FC-APC/SC-APC 2.0M -COG - AZUL</t>
  </si>
  <si>
    <t>DUPLEX OPTICAL PATCH CORD SM FC-APC/SC-APC 2.0M -OFN - BLUE</t>
  </si>
  <si>
    <t>PATCH CORD OPTICO DUPLEX CONECTORIZADO SM FC-APC/SC-APC 2.0M -COG - AZUL</t>
  </si>
  <si>
    <t>CORDAO DUPLEX CONECTORIZADO SM FC-APC/SC-UPC 2.0M - COG - AZUL</t>
  </si>
  <si>
    <t>DUPLEX OPTICAL PATCH CORD SM FC-APC/SC-UPC 2.0M - OFN - BLUE</t>
  </si>
  <si>
    <t>PATCH CORD OPTICO DUPLEX CONECTORIZADO SM FC-APC/SC-UPC 2.0M - COG - AZUL</t>
  </si>
  <si>
    <t>CORDAO DUPLEX CONECTORIZADO SM FC-APC/LC-APC 2.0M - COG - AZUL</t>
  </si>
  <si>
    <t>DUPLEX OPTICAL PATCH CORD SM FC-APC/LC-APC 2.0M - OFN - BLUE</t>
  </si>
  <si>
    <t>PATCH CORD OPTICO DUPLEX CONECTORIZADO SM FC-APC/LC-APC 2.0M - COG - AZUL</t>
  </si>
  <si>
    <t>CORDAO DUPLEX CONECTORIZADO 62.5 FC-UPC/ST-UPC 2.5M - COG - LARANJA</t>
  </si>
  <si>
    <t>DUPLEX OPTICAL PATCH CORD 62.5 FC-UPC/ST-UPC 2.5M - OFN - ORANGE</t>
  </si>
  <si>
    <t>PATCH CORD OPTICO DUPLEX CONECTORIZADO 62.5 FC-UPC/ST-UPC 2.5M - COG - NARANJA</t>
  </si>
  <si>
    <t>CORDAO MONOFIBRA CONECTORIZADO BLI A/B G-657A SC-UPC/SC-UPC 3.0M - COG - BRANCO - D3</t>
  </si>
  <si>
    <t>SIMPLEX OPTICAL PATCH CORD BLI A/B G-657A SC-UPC/SC-UPC 3.0M - OFN - WHITE - D3</t>
  </si>
  <si>
    <t>PATCH CORD OPTICO MONOFIBRA CONECTORIZADO BLI A/B G-657A SC-UPC/SC-UPC 3.0M - COG - BLANCO - D3</t>
  </si>
  <si>
    <t>CORDAO DUPLEX CONECTORIZADO SM FC-UPC/LC-UPC 2.5M - COG - AZUL</t>
  </si>
  <si>
    <t>DUPLEX OPTICAL PATCH CORD SM FC-UPC/LC-UPC 2.5M - OFN - BLUE</t>
  </si>
  <si>
    <t>PATCH CORD OPTICO DUPLEX CONECTORIZADO SM FC-UPC/LC-UPC 2.5M - COG - AZUL</t>
  </si>
  <si>
    <t>CORDAO DUPLEX CONECTORIZADO 62.5 LC-APC/SC-APC 1.5M - COG - LARANJA</t>
  </si>
  <si>
    <t>DUPLEX OPTICAL PATCH CORD 62.5 LC-APC/SC-APC 1.5M - OFN - ORANGE</t>
  </si>
  <si>
    <t>PATCH CORD OPTICO DUPLEX CONECTORIZADO 62.5 LC-APC/SC-APC 1.5M - COG - NARANJA</t>
  </si>
  <si>
    <t>CORDAO DUPLEX CONECTORIZADO SM SC-APC/SC-UPC 12.0M - COG - AZUL</t>
  </si>
  <si>
    <t>DUPLEX OPTICAL PATCH CORD SM SC-APC/SC-UPC 12.0M - OFN - BLUE</t>
  </si>
  <si>
    <t>PATCH CORD OPTICO DUPLEX CONECTORIZADO SM SC-APC/SC-UPC 12.0M - COG - AZUL</t>
  </si>
  <si>
    <t>CORDAO DUPLEX CONECTORIZADO SM LC-UPC/ST-UPC 20.0M - COG - AZUL</t>
  </si>
  <si>
    <t>DUPLEX OPTICAL PATCH CORD SM LC-UPC/ST-UPC 20.0M - OFN - BLUE</t>
  </si>
  <si>
    <t>PATCH CORD OPTICO DUPLEX CONECTORIZADO SM LC-UPC/ST-UPC 20.0M - COG - AZUL</t>
  </si>
  <si>
    <t>CORDAO MONOFIBRA CONECTORIZADO SM FC-APC/SC-APC 50.0M - COG - AZUL - D3</t>
  </si>
  <si>
    <t>SIMPLEX OPTICAL PATCH CORD SM FC-APC/SC-APC 50.0M - OFN - BLUE - D3</t>
  </si>
  <si>
    <t>PATCH CORD OPTICO MONOFIBRA CONECTORIZADO SM FC-APC/SC-APC 50.0M - COG - AZUL - D3</t>
  </si>
  <si>
    <t>CORDAO MONOFIBRA CONECTORIZADO SM FC-APC/FC-APC 50.0M - COG - AZUL - D3</t>
  </si>
  <si>
    <t>SIMPLEX OPTICAL PATCH CORD SM FC-APC/FC-APC 50.0M - OFN - BLUE - D3</t>
  </si>
  <si>
    <t>PATCH CORD OPTICO MONOFIBRA CONECTORIZADO SM FC-APC/FC-APC 50.0M - COG - AZUL - D3</t>
  </si>
  <si>
    <t>CORDAO MONOFIBRA CONECTORIZADO SM FC-APC/FC-APC 30.0M - COG - AZUL - D3</t>
  </si>
  <si>
    <t>SIMPLEX OPTICAL PATCH CORD SM FC-APC/FC-APC 30.0M - OFN - BLUE - D3</t>
  </si>
  <si>
    <t>PATCH CORD OPTICO MONOFIBRA CONECTORIZADO SM FC-APC/FC-APC 30.0M - COG - AZUL - D3</t>
  </si>
  <si>
    <t>CORDAO MONOFIBRA CONECTORIZADO SM FC-APC/FC-APC 10.0M - COG - AZUL - D3</t>
  </si>
  <si>
    <t>SIMPLEX OPTICAL PATCH CORD SM FC-APC/FC-APC 10.0M - OFN - BLUE - D3</t>
  </si>
  <si>
    <t>PATCH CORD OPTICO MONOFIBRA CONECTORIZADO SM FC-APC/FC-APC 10.0M - COG - AZUL - D3</t>
  </si>
  <si>
    <t>CORDAO MONOFIBRA CONECTORIZADO SM FC-APC/FC-APC 3.0M - COG - AZUL - D3</t>
  </si>
  <si>
    <t>SIMPLEX OPTICAL PATCH CORD SM FC-APC/FC-APC 3.0M - OFN - BLUE - D3</t>
  </si>
  <si>
    <t>PATCH CORD OPTICO MONOFIBRA CONECTORIZADO SM FC-APC/FC-APC 3.0M - COG - AZUL - D3</t>
  </si>
  <si>
    <t>CORDAO MONOFIBRA CONECTORIZADO SM FC-APC/SC-APC 3.0M - COG - AZUL - D3</t>
  </si>
  <si>
    <t>SIMPLEX OPTICAL PATCH CORD SM FC-APC/SC-APC 3.0M - OFN - BLUE - D3</t>
  </si>
  <si>
    <t>PATCH CORD OPTICO MONOFIBRA CONECTORIZADO SM FC-APC/SC-APC 3.0M - COG - AZUL - D3</t>
  </si>
  <si>
    <t>CORDAO MONOFIBRA CONECTORIZADO SM FC-APC/SC-APC 10.0M - COG - AZUL - D3</t>
  </si>
  <si>
    <t>SIMPLEX OPTICAL PATCH CORD SM FC-APC/SC-APC 10.0M - OFN - BLUE - D3</t>
  </si>
  <si>
    <t>PATCH CORD OPTICO MONOFIBRA CONECTORIZADO SM FC-APC/SC-APC 10.0M - COG - AZUL - D3</t>
  </si>
  <si>
    <t>CORDAO MONOFIBRA CONECTORIZADO SM FC-APC/SC-APC 30.0M - COG - AZUL - D3</t>
  </si>
  <si>
    <t>SIMPLEX OPTICAL PATCH CORD SM FC-APC/SC-APC 30.0M - OFN - BLUE - D3</t>
  </si>
  <si>
    <t>PATCH CORD OPTICO MONOFIBRA CONECTORIZADO SM FC-APC/SC-APC 30.0M - COG - AZUL - D3</t>
  </si>
  <si>
    <t>CORDAO MONOFIBRA CONECTORIZADO SM LC-UPC/ST-UPC 2.5M - COG - AZUL</t>
  </si>
  <si>
    <t>SIMPLEX OPTICAL PATCH CORD SM LC-UPC/ST-UPC 2.5M - OFN - BLUE</t>
  </si>
  <si>
    <t>PATCH CORD OPTICO MONOFIBRA CONECTORIZADO SM LC-UPC/ST-UPC 2.5M - COG - AZUL</t>
  </si>
  <si>
    <t>CORDAO DUPLEX CONECTORIZADO SM FC-APC/FC-APC 5.0M - COG - AZUL</t>
  </si>
  <si>
    <t>DUPLEX OPTICAL PATCH CORD SM FC-APC/FC-APC 5.0M - OFN - BLUE</t>
  </si>
  <si>
    <t>PATCH CORD OPTICO DUPLEX CONECTORIZADO SM FC-APC/FC-APC 5.0M - COG - AZUL</t>
  </si>
  <si>
    <t>CORDAO DUPLEX CONECTORIZADO SM FC-APC/SC-APC 10.0M - COG - AZUL</t>
  </si>
  <si>
    <t>DUPLEX OPTICAL PATCH CORD SM FC-APC/SC-APC 10.0M - OFN - BLUE</t>
  </si>
  <si>
    <t>PATCH CORD OPTICO DUPLEX CONECTORIZADO SM FC-APC/SC-APC 10.0M - COG - AZUL</t>
  </si>
  <si>
    <t>CORDAO DUPLEX CONECTORIZADO SM FC-APC/SC-APC 15.0M - COG - AZUL</t>
  </si>
  <si>
    <t>DUPLEX OPTICAL PATCH CORD SM FC-APC/SC-APC 15.0M - OFN - BLUE</t>
  </si>
  <si>
    <t>PATCH CORD OPTICO DUPLEX CONECTORIZADO SM FC-APC/SC-APC 15.0M - COG - AZUL</t>
  </si>
  <si>
    <t>CORDAO MONOFIBRA CONECTORIZADO BLI A/B G-657A FC-APC/FC-APC 15.0M - COG - AZUL</t>
  </si>
  <si>
    <t>SIMPLEX OPTICAL PATCH CORD BLI A/B G-657A FC-APC/FC-APC 15.0M - OFN - BLUE</t>
  </si>
  <si>
    <t>PATCH CORD OPTICO MONOFIBRA CONECTORIZADO BLI A/B G-657A FC-APC/FC-APC 15.0M - COG - AZUL</t>
  </si>
  <si>
    <t>CORDAO MONOFIBRA CONECTORIZADO 50.0 LC-APC/LC-APC 2.5M - COG - LARANJA</t>
  </si>
  <si>
    <t>SIMPLEX OPTICAL PATCH CORD 50.0 LC-APC/LC-APC 2.5M - OFN - ORANGE</t>
  </si>
  <si>
    <t>PATCH CORD OPTICO MONOFIBRA CONECTORIZADO 50.0 LC-APC/LC-APC 2.5M - COG - NARANJA</t>
  </si>
  <si>
    <t>CORDAO MONOFIBRA CONECTORIZADO SM FC-APC/LC-UPC 1.5M - COG - AZUL</t>
  </si>
  <si>
    <t>SIMPLEX OPTICAL PATCH CORD SM FC-APC/LC-UPC 1.5M - OFN - BLUE</t>
  </si>
  <si>
    <t>PATCH CORD OPTICO MONOFIBRA CONECTORIZADO SM FC-APC/LC-UPC 1.5M - COG - AZUL</t>
  </si>
  <si>
    <t>CORDAO MONOFIBRA CONECTORIZADO SM LC-APC/LC-UPC 1.5M - COG - AZUL</t>
  </si>
  <si>
    <t>SIMPLEX OPTICAL PATCH CORD SM LC-APC/LC-UPC 1.5M - OFN - BLUE</t>
  </si>
  <si>
    <t>PATCH CORD OPTICO MONOFIBRA CONECTORIZADO SM LC-APC/LC-UPC 1.5M - COG - AZUL</t>
  </si>
  <si>
    <t>CORDAO MONOFIBRA CONECTORIZADO SM SC-APC/ST-UPC 2.5M - COG - AZUL</t>
  </si>
  <si>
    <t>SIMPLEX OPTICAL PATCH CORD SM SC-APC/ST-UPC 2.5M - OFN - BLUE</t>
  </si>
  <si>
    <t>PATCH CORD OPTICO MONOFIBRA CONECTORIZADO SM SC-APC/ST-UPC 2.5M - COG - AZUL</t>
  </si>
  <si>
    <t>CORDAO MONOFIBRA CONECTORIZADO SM E2000-APC/LC-UPC 2.5M - COG - AZUL</t>
  </si>
  <si>
    <t>SIMPLEX OPTICAL PATCH CORD SM E2000-APC/LC-UPC 2.5M - OFN - BLUE</t>
  </si>
  <si>
    <t>PATCH CORD OPTICO MONOFIBRA CONECTORIZADO SM E2000-APC/LC-UPC 2.5M - COG - AZUL</t>
  </si>
  <si>
    <t>CORDAO MONOFIBRA CONECTORIZADO SM FC-UPC/LC-UPC 2.5M - COG - AZUL</t>
  </si>
  <si>
    <t>SIMPLEX OPTICAL PATCH CORD SM FC-UPC/LC-UPC 2.5M - OFN - BLUE</t>
  </si>
  <si>
    <t>PATCH CORD OPTICO MONOFIBRA CONECTORIZADO SM FC-UPC/LC-UPC 2.5M - COG - AZUL</t>
  </si>
  <si>
    <t>CORDAO MONOFIBRA CONECTORIZADO SM FC-UPC/SC-APC 2.5M - COG - AZUL</t>
  </si>
  <si>
    <t>SIMPLEX OPTICAL PATCH CORD SM FC-UPC/SC-APC 2.5M - OFN - BLUE</t>
  </si>
  <si>
    <t>PATCH CORD OPTICO MONOFIBRA CONECTORIZADO SM FC-UPC/SC-APC 2.5M - COG - AZUL</t>
  </si>
  <si>
    <t>CORDAO MONOFIBRA CONECTORIZADO SM E2000-APC/SC-APC 2.5M - COG - AZUL</t>
  </si>
  <si>
    <t>SIMPLEX OPTICAL PATCH CORD SM E2000-APC/SC-APC 2.5M - OFN - BLUE</t>
  </si>
  <si>
    <t>PATCH CORD OPTICO MONOFIBRA CONECTORIZADO SM E2000-APC/SC-APC 2.5M - COG - AZUL</t>
  </si>
  <si>
    <t>CORDAO DUPLEX CONECTORIZADO SM SC-APC/SC-APC 5.0M - COG - AZUL</t>
  </si>
  <si>
    <t>DUPLEX OPTICAL PATCH CORD SM SC-APC/SC-APC 5.0M - OFN - BLUE</t>
  </si>
  <si>
    <t>PATCH CORD OPTICO DUPLEX CONECTORIZADO SM SC-APC/SC-APC 5.0M - COG - AZUL</t>
  </si>
  <si>
    <t>EXTENSAO DUPLEX 62.5 SC-APC 1.5M - COG - LARANJA - D2</t>
  </si>
  <si>
    <t>DUPLEX OPTICAL PIGTAIL 62.5 SC-APC 1.5M - OFN - ORANGE - D2</t>
  </si>
  <si>
    <t>EXTENSION DUPLEX 62.5 SC-APC 1.5M - COG - NARANJA - D2</t>
  </si>
  <si>
    <t>CORDAO DUPLEX CONECTORIZADO 62.5 SC-APC/SC-APC 5.0M - COG - LARANJA</t>
  </si>
  <si>
    <t>DUPLEX OPTICAL PATCH CORD 62.5 SC-APC/SC-APC 5.0M - OFN - ORANGE</t>
  </si>
  <si>
    <t>PATCH CORD OPTICO DUPLEX CONECTORIZADO 62.5 SC-APC/SC-APC 5.0M - COG - NARANJA</t>
  </si>
  <si>
    <t>CORDAO DUPLEX CONECTORIZADO 62.5 SC-APC/SC-APC 2.5M - COG - LARANJA</t>
  </si>
  <si>
    <t>DUPLEX OPTICAL PATCH CORD 62.5 SC-APC/SC-APC 2.5M - OFN - ORANGE</t>
  </si>
  <si>
    <t>PATCH CORD OPTICO DUPLEX CONECTORIZADO 62.5 SC-APC/SC-APC 2.5M - COG - NARANJA</t>
  </si>
  <si>
    <t>CORDAO DUPLEX CONECTORIZADO 62.5 SC-APC/SC-APC 1.5M - COG - LARANJA</t>
  </si>
  <si>
    <t>DUPLEX OPTICAL PATCH CORD 62.5 SC-APC/SC-APC 1.5M - OFN - ORANGE</t>
  </si>
  <si>
    <t>PATCH CORD OPTICO DUPLEX CONECTORIZADO 62.5 SC-APC/SC-APC 1.5M - COG - NARANJA</t>
  </si>
  <si>
    <t>CORDAO DUPLEX CONECTORIZADO SM SC-UPC/SC-UPC 1.0M - COG - AZUL</t>
  </si>
  <si>
    <t>DUPLEX OPTICAL PATCH CORD SM SC-UPC/SC-UPC 1.0M - OFN - BLUE</t>
  </si>
  <si>
    <t>PATCH CORD OPTICO DUPLEX CONECTORIZADO SM SC-UPC/SC-UPC 1.0M - COG - AZUL</t>
  </si>
  <si>
    <t>EXTENSAO MONOFIBRA SM NZD LC-UPC 1.5M - COG - VERDE - D2</t>
  </si>
  <si>
    <t>SIMPLEX OPTICAL PIGTAIL SM NZD LC-UPC 1.5M - OFN - VERDE - D2</t>
  </si>
  <si>
    <t>EXTENSION MONOFIBRA SM NZD LC-UPC 1.5M - COG - VERDE - D2</t>
  </si>
  <si>
    <t>CORDAO DUPLEX CONECTORIZADO SM LC-UPC/ST-UPC 3.0M - COG - AZUL</t>
  </si>
  <si>
    <t>DUPLEX OPTICAL PATCH CORD SM LC-UPC/ST-UPC 3.0M - OFN - BLUE</t>
  </si>
  <si>
    <t>PATCH CORD OPTICO DUPLEX CONECTORIZADO SM LC-UPC/ST-UPC 3.0M - COG - AZUL</t>
  </si>
  <si>
    <t>CORDAO MONOFIBRA CONECTORIZADO SM FC-UPC/SC-UPC 20.0M - COG - AZUL - D3</t>
  </si>
  <si>
    <t>SIMPLEX OPTICAL PATCH CORD SM FC-UPC/SC-UPC 20.0M - OFN - BLUE - D3</t>
  </si>
  <si>
    <t>PATCH CORD OPTICO MONOFIBRA CONECTORIZADO SM FC-UPC/SC-UPC 20.0M - COG - AZUL - D3</t>
  </si>
  <si>
    <t>CORDAO MONOFIBRA CONECTORIZADO SM SC-UPC/SC-UPC 20.0M - COG - AZUL - D3</t>
  </si>
  <si>
    <t>SIMPLEX OPTICAL PATCH CORD SM SC-UPC/SC-UPC 20.0M - OFN - BLUE - D3</t>
  </si>
  <si>
    <t>PATCH CORD OPTICO MONOFIBRA CONECTORIZADO SM SC-UPC/SC-UPC 20.0M - COG - AZUL - D3</t>
  </si>
  <si>
    <t>CORDAO MONOFIBRA CONECTORIZADO 50.0 SC-UPC/ST-UPC 10.0M - COG - AMARELO</t>
  </si>
  <si>
    <t>SIMPLEX OPTICAL PATCH CORD 50.0 SC-UPC/ST-UPC 10.0M - OFN - YELLOW</t>
  </si>
  <si>
    <t>PATCH CORD OPTICO MONOFIBRA CONECTORIZADO 50.0 SC-UPC/ST-UPC 10.0M - COG - AMARILLO</t>
  </si>
  <si>
    <t>CORDAO MONOFIBRA CONECTORIZADO SM SC-UPC/SC-UPC 10.0M - COG - AZUL - D3</t>
  </si>
  <si>
    <t>SIMPLEX OPTICAL PATCH CORD SM SC-UPC/SC-UPC 10.0M - OFN - BLUE - D3</t>
  </si>
  <si>
    <t>PATCH CORD OPTICO MONOFIBRA CONECTORIZADO SM SC-UPC/SC-UPC 10.0M - COG - AZUL - D3</t>
  </si>
  <si>
    <t>CORDAO MONOFIBRA CONECTORIZADO SM FC-APC/FC-APC 15.0M - COG - AZUL - D3</t>
  </si>
  <si>
    <t>SIMPLEX OPTICAL PATCH CORD SM FC-APC/FC-APC 15.0M - OFN - BLUE - D3</t>
  </si>
  <si>
    <t>PATCH CORD OPTICO MONOFIBRA CONECTORIZADO SM FC-APC/FC-APC 15.0M - COG - AZUL - D3</t>
  </si>
  <si>
    <t>CORDAO DUPLEX CONECTORIZADO SM FC-UPC/LC-UPC 3.0M - COG - AZUL</t>
  </si>
  <si>
    <t>DUPLEX OPTICAL PATCH CORD SM FC-UPC/LC-UPC 3.0M - OFN - BLUE</t>
  </si>
  <si>
    <t>PATCH CORD OPTICO DUPLEX CONECTORIZADO SM FC-UPC/LC-UPC 3.0M - COG - AZUL</t>
  </si>
  <si>
    <t>CORDAO DUPLEX CONECTORIZADO SM FC-UPC/LC-UPC 10.0M - COG - AZUL</t>
  </si>
  <si>
    <t>DUPLEX OPTICAL PATCH CORD SM FC-UPC/LC-UPC 10.0M - OFN - BLUE</t>
  </si>
  <si>
    <t>PATCH CORD OPTICO DUPLEX CONECTORIZADO SM FC-UPC/LC-UPC 10.0M - COG - AZUL</t>
  </si>
  <si>
    <t>CORDAO MONOFIBRA CONECTORIZADO SM FC-APC/SC-UPC 30.0M - COG - AZUL - D3</t>
  </si>
  <si>
    <t>SIMPLEX OPTICAL PATCH CORD SM FC-APC/SC-UPC 30.0M - OFN - BLUE - D3</t>
  </si>
  <si>
    <t>PATCH CORD OPTICO MONOFIBRA CONECTORIZADO SM FC-APC/SC-UPC 30.0M - COG - AZUL - D3</t>
  </si>
  <si>
    <t>CORDAO MONOFIBRA CONECTORIZADO SM SC-APC/SC-UPC 10.0M - COG - AZUL - D3</t>
  </si>
  <si>
    <t>SIMPLEX OPTICAL PATCH CORD SM SC-APC/SC-UPC 10.0M - OFN - BLUE - D3</t>
  </si>
  <si>
    <t>PATCH CORD OPTICO MONOFIBRA CONECTORIZADO SM SC-APC/SC-UPC 10.0M - COG - AZUL - D3</t>
  </si>
  <si>
    <t>CORDAO MONOFIBRA CONECTORIZADO SM SC-UPC/SC-UPC 30.0M - COG - AZUL - D3</t>
  </si>
  <si>
    <t>SIMPLEX OPTICAL PATCH CORD SM SC-UPC/SC-UPC 30.0M - OFN - BLUE - D3</t>
  </si>
  <si>
    <t>PATCH CORD OPTICO MONOFIBRA CONECTORIZADO SM SC-UPC/SC-UPC 30.0M - COG - AZUL - D3</t>
  </si>
  <si>
    <t>CORDAO MONOFIBRA CONECTORIZADO SM SC-UPC/SC-UPC 15.0M - COG - AZUL - D3</t>
  </si>
  <si>
    <t>SIMPLEX OPTICAL PATCH CORD SM SC-UPC/SC-UPC 15.0M - OFN - BLUE - D3</t>
  </si>
  <si>
    <t>PATCH CORD OPTICO MONOFIBRA CONECTORIZADO SM SC-UPC/SC-UPC 15.0M - COG - AZUL - D3</t>
  </si>
  <si>
    <t>CORDAO MONOFIBRA CONECTORIZADO SM SC-UPC/SC-UPC 1.0M - COG - AZUL - D3</t>
  </si>
  <si>
    <t>SIMPLEX OPTICAL PATCH CORD SM SC-UPC/SC-UPC 1.0M - OFN - BLUE - D3</t>
  </si>
  <si>
    <t>PATCH CORD OPTICO MONOFIBRA CONECTORIZADO SM SC-UPC/SC-UPC 1.0M - COG - AZUL - D3</t>
  </si>
  <si>
    <t>CORDAO MONOFIBRA CONECTORIZADO SM FC-UPC/FC-UPC 30.0M - COG - AZUL - D3</t>
  </si>
  <si>
    <t>SIMPLEX OPTICAL PATCH CORD SM FC-UPC/FC-UPC 30.0M - OFN - BLUE - D3</t>
  </si>
  <si>
    <t>PATCH CORD OPTICO MONOFIBRA CONECTORIZADO SM FC-UPC/FC-UPC 30.0M - COG - AZUL - D3</t>
  </si>
  <si>
    <t>CORDAO MONOFIBRA CONECTORIZADO SM FC-UPC/FC-UPC 10.0M - COG - AZUL - D3</t>
  </si>
  <si>
    <t>SIMPLEX OPTICAL PATCH CORD SM FC-UPC/FC-UPC 10.0M - OFN - BLUE - D3</t>
  </si>
  <si>
    <t>PATCH CORD OPTICO MONOFIBRA CONECTORIZADO SM FC-UPC/FC-UPC 10.0M - COG - AZUL - D3</t>
  </si>
  <si>
    <t>CORDAO MONOFIBRA CONECTORIZADO SM G-652D SC-APC/SC-UPC 1.5M - COG - AMARELO</t>
  </si>
  <si>
    <t>SIMPLEX OPTICAL PATCH CORD SM G-652D SC-APC/SC-UPC 1.5M - OFN - YELLOW</t>
  </si>
  <si>
    <t>PATCH CORD OPTICO MONOFIBRA CONECTORIZADO SM G-652D SC-APC/SC-UPC 1.5M - COG - AMARILLO</t>
  </si>
  <si>
    <t>CORDAO MONOFIBRA CONECTORIZADO SM FC-UPC/FC-UPC 20.0M - COG - AZUL - D3</t>
  </si>
  <si>
    <t>SIMPLEX OPTICAL PATCH CORD SM FC-UPC/FC-UPC 20.0M - OFN - BLUE - D3</t>
  </si>
  <si>
    <t>PATCH CORD OPTICO MONOFIBRA CONECTORIZADO SM FC-UPC/FC-UPC 20.0M - COG - AZUL - D3</t>
  </si>
  <si>
    <t>CORDAO MONOFIBRA CONECTORIZADO SM FC-UPC/SC-UPC 2.0M - COG - AZUL - D3</t>
  </si>
  <si>
    <t>SIMPLEX OPTICAL PATCH CORD SM FC-UPC/SC-UPC 2.0M - OFN - BLUE - D3</t>
  </si>
  <si>
    <t>PATCH CORD OPTICO MONOFIBRA CONECTORIZADO SM FC-UPC/SC-UPC 2.0M - COG - AZUL - D3</t>
  </si>
  <si>
    <t>EXTENSAO MONOFIBRA SM ST-UPC 10.0M - COG - AZUL - D2</t>
  </si>
  <si>
    <t>SIMPLEX OPTICAL PIGTAIL SM ST-UPC 10.0M - OFN - BLUE - D2</t>
  </si>
  <si>
    <t>EXTENSION MONOFIBRA SM ST-UPC 10.0M - COG - AZUL - D2</t>
  </si>
  <si>
    <t>CORDAO MONOFIBRA CONECTORIZADO SM FC-UPC/SC-UPC 30.0M - COG - AZUL - D3</t>
  </si>
  <si>
    <t>SIMPLEX OPTICAL PATCH CORD SM FC-UPC/SC-UPC 30.0M - OFN - BLUE - D3</t>
  </si>
  <si>
    <t>PATCH CORD OPTICO MONOFIBRA CONECTORIZADO SM FC-UPC/SC-UPC 30.0M - COG - AZUL - D3</t>
  </si>
  <si>
    <t>EXTENSAO MONOFIBRA SM FC-UPC 10.0M - COG - AZUL - D2</t>
  </si>
  <si>
    <t>SIMPLEX OPTICAL PIGTAIL SM FC-UPC 10.0M - OFN - BLUE - D2</t>
  </si>
  <si>
    <t>EXTENSION MONOFIBRA SM FC-UPC 10.0M - COG - AZUL - D2</t>
  </si>
  <si>
    <t>CORDAO MONOFIBRA CONECTORIZADO SM FC-UPC/SC-UPC 1.0M - COG - AZUL - D3</t>
  </si>
  <si>
    <t>SIMPLEX OPTICAL PATCH CORD SM FC-UPC/SC-UPC 1.0M - OFN - BLUE - D3</t>
  </si>
  <si>
    <t>PATCH CORD OPTICO MONOFIBRA CONECTORIZADO SM FC-UPC/SC-UPC 1.0M - COG - AZUL - D3</t>
  </si>
  <si>
    <t>CORDAO MONOFIBRA CONECTORIZADO SM SC-UPC/SC-UPC 2.0M - COG - AZUL - D3</t>
  </si>
  <si>
    <t>SIMPLEX OPTICAL PATCH CORD SM SC-UPC/SC-UPC 2.0M - OFN - BLUE - D3</t>
  </si>
  <si>
    <t>PATCH CORD OPTICO MONOFIBRA CONECTORIZADO SM SC-UPC/SC-UPC 2.0M - COG - AZUL - D3</t>
  </si>
  <si>
    <t>CORDAO MONOFIBRA CONECTORIZADO 62.5 FC-UPC/ST-UPC 2.5M - COG - LARANJA</t>
  </si>
  <si>
    <t>SIMPLEX OPTICAL PATCH CORD 62.5 FC-UPC/ST-UPC 2.5M - OFN - ORANGE</t>
  </si>
  <si>
    <t>PATCH CORD OPTICO MONOFIBRA CONECTORIZADO 62.5 FC-UPC/ST-UPC 2.5M - COG - NARANJA</t>
  </si>
  <si>
    <t>CORDAO DUPLEX CONECTORIZADO 62.5 SC-UPC/SC-UPC 2.5M - COG - LARANJA</t>
  </si>
  <si>
    <t>DUPLEX OPTICAL PATCH CORD 62.5 SC-UPC/SC-UPC 2.5M - OFN - ORANGE</t>
  </si>
  <si>
    <t>PATCH CORD OPTICO DUPLEX CONECTORIZADO 62.5 SC-UPC/SC-UPC 2.5M - COG - NARANJA</t>
  </si>
  <si>
    <t>CORDAO MONOFIBRA CONECTORIZADO SM SC-UPC/SC-UPC 3.0M - COG - AZUL - D3</t>
  </si>
  <si>
    <t>SIMPLEX OPTICAL PATCH CORD SM SC-UPC/SC-UPC 3.0M - OFN - BLUE - D3</t>
  </si>
  <si>
    <t>PATCH CORD OPTICO MONOFIBRA CONECTORIZADO SM SC-UPC/SC-UPC 3.0M - COG - AZUL - D3</t>
  </si>
  <si>
    <t>EXTENSAO MONOFIBRA SM ST-UPC 2.5M - COG - AZUL - D2</t>
  </si>
  <si>
    <t>SIMPLEX OPTICAL PIGTAIL SM ST-UPC 2.5M - OFN - BLUE - D2</t>
  </si>
  <si>
    <t>EXTENSION MONOFIBRA SM ST-UPC 2.5M - COG - AZUL - D2</t>
  </si>
  <si>
    <t>CORDAO MONOFIBRA CONECTORIZADO SM G-652D LC-APC/LC-APC 2.5M - COG - AMARELO</t>
  </si>
  <si>
    <t>SIMPLEX OPTICAL PATCH CORD SM G-652D LC-APC/LC-APC 2.5M - OFN - YELLOW</t>
  </si>
  <si>
    <t>PATCH CORD OPTICO MONOFIBRA CONECTORIZADO SM G-652D LC-APC/LC-APC 2.5M - COG - AMARILLO</t>
  </si>
  <si>
    <t>CORDAO MONOFIBRA CONECTORIZADO SM LC-UPC/LC-UPC 30.0M - COG - AZUL</t>
  </si>
  <si>
    <t>SIMPLEX OPTICAL PATCH CORD SM LC-UPC/LC-UPC 30.0M - OFN - BLUE</t>
  </si>
  <si>
    <t>PATCH CORD OPTICO MONOFIBRA CONECTORIZADO SM LC-UPC/LC-UPC 30.0M - COG - AZUL</t>
  </si>
  <si>
    <t>CORDAO DUPLEX CONECTORIZADO SM G-652D LC-UPC/SC-UPC 8.0M - COG - AZUL</t>
  </si>
  <si>
    <t>DUPLEX OPTICAL PATCH CORD SM G-652D LC-UPC/SC-UPC 8.0M - OFN - BLUE</t>
  </si>
  <si>
    <t>PATCH CORD OPTICO DUPLEX CONECTORIZADO SM G-652D LC-UPC/SC-UPC 8.0M - COG - AZUL</t>
  </si>
  <si>
    <t>CORDAO DUPLEX CONECTORIZADO SM G-652D SC-UPC/SC-UPC 8.0M - COG - AZUL</t>
  </si>
  <si>
    <t>DUPLEX OPTICAL PATCH CORD SM G-652D SC-UPC/SC-UPC 8.0M - OFN - BLUE</t>
  </si>
  <si>
    <t>PATCH CORD OPTICO DUPLEX CONECTORIZADO SM G-652D SC-UPC/SC-UPC 8.0M - COG - AZUL</t>
  </si>
  <si>
    <t>EXTENSAO MONOFIBRA SM G-652D LC-UPC 1.5M - COG - BRANCO - D0.9</t>
  </si>
  <si>
    <t>SIMPLEX OPTICAL PIGTAIL SM G-652D LC-UPC 1.5M - OFN - WHITE- D0.9</t>
  </si>
  <si>
    <t>EXTENSION MONOFIBRA SM G-652D LC-UPC 1.5M - COG - BLANCO- D0.9</t>
  </si>
  <si>
    <t>CORDAO MONOFIBRA CONECTORIZADO SM LC-UPC/LC-UPC 60.0M - COG - AZUL</t>
  </si>
  <si>
    <t>SIMPLEX OPTICAL PATCH CORD SM LC-UPC/LC-UPC 60.0M - OFN - BLUE</t>
  </si>
  <si>
    <t>PATCH CORD OPTICO MONOFIBRA CONECTORIZADO SM LC-UPC/LC-UPC 60.0M - COG - AZUL</t>
  </si>
  <si>
    <t>CORDAO MONOFIBRA CONECTORIZADO SM ST-UPC/ST-UPC 2.5M - COG - AZUL</t>
  </si>
  <si>
    <t>SIMPLEX OPTICAL PATCH CORD SM ST-UPC/ST-UPC 2.5M - OFN - BLUE</t>
  </si>
  <si>
    <t>PATCH CORD OPTICO MONOFIBRA CONECTORIZADO SM ST-UPC/ST-UPC 2.5M - COG - AZUL</t>
  </si>
  <si>
    <t>CORDAO MONOFIBRA CONECTORIZADO SM SC-UPC/FC-UPC 3.0M - COG - AZUL - D3</t>
  </si>
  <si>
    <t>SIMPLEX OPTICAL PATCH CORD SM SC-UPC/FC-UPC 3.0M - OFN - BLUE - D3</t>
  </si>
  <si>
    <t>PATCH CORD OPTICO MONOFIBRA CONECTORIZADO SM SC-UPC/FC-UPC 3.0M - COG - AZUL - D3</t>
  </si>
  <si>
    <t>EXTENSAO DUPLEX 62.5 ST-UPC 5.0M - COG - LARANJA - D2</t>
  </si>
  <si>
    <t>DUPLEX OPTICAL PIGTAIL 62.5 ST-UPC 5.0M - OFN - ORANGE - D2</t>
  </si>
  <si>
    <t>EXTENSION DUPLEX 62.5 ST-UPC 5.0M - COG - NARANJA - D2</t>
  </si>
  <si>
    <t>CORDAO MONOFIBRA CONECTORIZADO SM LC-UPC/FC-UPC 50.0M - COG - AZUL</t>
  </si>
  <si>
    <t>SIMPLEX OPTICAL PATCH CORD SM LC-UPC/FC-UPC 50.0M - OFN - BLUE</t>
  </si>
  <si>
    <t>PATCH CORD OPTICO MONOFIBRA CONECTORIZADO SM LC-UPC/FC-UPC 50.0M - COG - AZUL</t>
  </si>
  <si>
    <t>CORDAO MONOFIBRA CONECTORIZADO SM LC-UPC/FC-UPC 25.0M - COG - AZUL</t>
  </si>
  <si>
    <t>SIMPLEX OPTICAL PATCH CORD SM LC-UPC/FC-UPC 25.0M - OFN - BLUE</t>
  </si>
  <si>
    <t>PATCH CORD OPTICO MONOFIBRA CONECTORIZADO SM LC-UPC/FC-UPC 25.0M - COG - AZUL</t>
  </si>
  <si>
    <t>CORDAO MONOFIBRA CONECTORIZADO SM LC-UPC/FC-UPC 1.0M - COG - AZUL</t>
  </si>
  <si>
    <t>SIMPLEX OPTICAL PATCH CORD SM LC-UPC/FC-UPC 1.0M - OFN - BLUE</t>
  </si>
  <si>
    <t>PATCH CORD OPTICO MONOFIBRA CONECTORIZADO SM LC-UPC/FC-UPC 1.0M - COG - AZUL</t>
  </si>
  <si>
    <t>CORDAO MONOFIBRA CONECTORIZADO SM FC-UPC/LC-UPC 2.0M - COG - AZUL</t>
  </si>
  <si>
    <t>SIMPLEX OPTICAL PATCH CORD SM FC-UPC/LC-UPC 2.0M - OFN - BLUE</t>
  </si>
  <si>
    <t>PATCH CORD OPTICO MONOFIBRA CONECTORIZADO SM FC-UPC/LC-UPC 2.0M - COG - AZUL</t>
  </si>
  <si>
    <t>CORDAO MONOFIBRA CONECTORIZADO SM LC-UPC/LC-UPC 1.0M - COG - AZUL</t>
  </si>
  <si>
    <t>SIMPLEX OPTICAL PATCH CORD SM LC-UPC/LC-UPC 1.0M - OFN - BLUE</t>
  </si>
  <si>
    <t>PATCH CORD OPTICO MONOFIBRA CONECTORIZADO SM LC-UPC/LC-UPC 1.0M - COG - AZUL</t>
  </si>
  <si>
    <t>CORDAO MONOFIBRA CONECTORIZADO SM LC-UPC/SC-UPC 1.0M - COG - AZUL</t>
  </si>
  <si>
    <t>SIMPLEX OPTICAL PATCH CORD SM LC-UPC/SC-UPC 1.0M - OFN - BLUE</t>
  </si>
  <si>
    <t>PATCH CORD OPTICO MONOFIBRA CONECTORIZADO SM LC-UPC/SC-UPC 1.0M - COG - AZUL</t>
  </si>
  <si>
    <t>CORDAO MONOFIBRA CONECTORIZADO SM SC-UPC/FC-APC 50.0M - COG - AZUL</t>
  </si>
  <si>
    <t>SIMPLEX OPTICAL PATCH CORD SM SC-UPC/FC-APC 50.0M - OFN - BLUE</t>
  </si>
  <si>
    <t>PATCH CORD OPTICO MONOFIBRA CONECTORIZADO SM SC-UPC/FC-APC 50.0M - COG - AZUL</t>
  </si>
  <si>
    <t>CORDAO MONOFIBRA CONECTORIZADO SM SC-UPC/ST-UPC 30.0M - COG - AZUL</t>
  </si>
  <si>
    <t>SIMPLEX OPTICAL PATCH CORD SM SC-UPC/ST-UPC 30.0M - OFN - BLUE</t>
  </si>
  <si>
    <t>PATCH CORD OPTICO MONOFIBRA CONECTORIZADO SM SC-UPC/ST-UPC 30.0M - COG - AZUL</t>
  </si>
  <si>
    <t>CORDAO MONOFIBRA CONECTORIZADO SM SC-UPC/ST-UPC 50.0M - COG - AZUL</t>
  </si>
  <si>
    <t>SIMPLEX OPTICAL PATCH CORD SM SC-UPC/ST-UPC 50.0M - OFN - BLUE</t>
  </si>
  <si>
    <t>PATCH CORD OPTICO MONOFIBRA CONECTORIZADO SM SC-UPC/ST-UPC 50.0M - COG - AZUL</t>
  </si>
  <si>
    <t>CORDAO DUPLEX CONECTORIZADO 62.5 ST-UPC/ST-UPC 3.0M - COG - LARANJA</t>
  </si>
  <si>
    <t>DUPLEX OPTICAL PATCH CORD 62.5 ST-UPC/ST-UPC 3.0M - OFN - ORANGE</t>
  </si>
  <si>
    <t>PATCH CORD OPTICO DUPLEX CONECTORIZADO 62.5 ST-UPC/ST-UPC 3.0M - COG - NARANJA</t>
  </si>
  <si>
    <t>CORDAO MONOFIBRA CONECTORIZADO SM LC-UPC/FC-APC 5.0M - COG - AZUL</t>
  </si>
  <si>
    <t>SIMPLEX OPTICAL PATCH CORD SM LC-UPC/FC-APC 5.0M - OFN - BLUE</t>
  </si>
  <si>
    <t>PATCH CORD OPTICO MONOFIBRA CONECTORIZADO SM LC-UPC/FC-APC 5.0M - COG - AZUL</t>
  </si>
  <si>
    <t>CORDAO MONOFIBRA CONECTORIZADO SM LC-UPC/FC-APC 50.0M - COG - AZUL</t>
  </si>
  <si>
    <t>SIMPLEX OPTICAL PATCH CORD SM LC-UPC/FC-APC 50.0M - OFN - BLUE</t>
  </si>
  <si>
    <t>PATCH CORD OPTICO MONOFIBRA CONECTORIZADO SM LC-UPC/FC-APC 50.0M - COG - AZUL</t>
  </si>
  <si>
    <t>CORDAO MONOFIBRA CONECTORIZADO SM LC-UPC/ST-UPC 5.0M - COG - AZUL</t>
  </si>
  <si>
    <t>SIMPLEX OPTICAL PATCH CORD SM LC-UPC/ST-UPC 5.0M - OFN - BLUE</t>
  </si>
  <si>
    <t>PATCH CORD OPTICO MONOFIBRA CONECTORIZADO SM LC-UPC/ST-UPC 5.0M - COG - AZUL</t>
  </si>
  <si>
    <t>CORDAO MONOFIBRA CONECTORIZADO SM LC-UPC/ST-UPC 30.0M - COG - AZUL</t>
  </si>
  <si>
    <t>SIMPLEX OPTICAL PATCH CORD SM LC-UPC/ST-UPC 30.0M - OFN - BLUE</t>
  </si>
  <si>
    <t>PATCH CORD OPTICO MONOFIBRA CONECTORIZADO SM LC-UPC/ST-UPC 30.0M - COG - AZUL</t>
  </si>
  <si>
    <t>CORDAO MONOFIBRA CONECTORIZADO SM LC-UPC/ST-UPC 50.0M - COG - AZUL</t>
  </si>
  <si>
    <t>SIMPLEX OPTICAL PATCH CORD SM LC-UPC/ST-UPC 50.0M - OFN - BLUE</t>
  </si>
  <si>
    <t>PATCH CORD OPTICO MONOFIBRA CONECTORIZADO SM LC-UPC/ST-UPC 50.0M - COG - AZUL</t>
  </si>
  <si>
    <t>CORDAO MONOFIBRA CONECTORIZADO SM LC-APC/FC-UPC 5.0M - COG - AZUL</t>
  </si>
  <si>
    <t>SIMPLEX OPTICAL PATCH CORD SM LC-APC/FC-UPC 5.0M - OFN - BLUE</t>
  </si>
  <si>
    <t>PATCH CORD OPTICO MONOFIBRA CONECTORIZADO SM LC-APC/FC-UPC 5.0M - COG - AZUL</t>
  </si>
  <si>
    <t>CORDAO MONOFIBRA CONECTORIZADO SM LC-APC/FC-UPC 10.0M - COG - AZUL</t>
  </si>
  <si>
    <t>SIMPLEX OPTICAL PATCH CORD SM LC-APC/FC-UPC 10.0M - OFN - BLUE</t>
  </si>
  <si>
    <t>PATCH CORD OPTICO MONOFIBRA CONECTORIZADO SM LC-APC/FC-UPC 10.0M - COG - AZUL</t>
  </si>
  <si>
    <t>CORDAO MONOFIBRA CONECTORIZADO SM LC-APC/FC-UPC 20.0M - COG - AZUL</t>
  </si>
  <si>
    <t>SIMPLEX OPTICAL PATCH CORD SM LC-APC/FC-UPC 20.0M - OFN - BLUE</t>
  </si>
  <si>
    <t>PATCH CORD OPTICO MONOFIBRA CONECTORIZADO SM LC-APC/FC-UPC 20.0M - COG - AZUL</t>
  </si>
  <si>
    <t>CORDAO MONOFIBRA CONECTORIZADO SM LC-APC/FC-UPC 30.0M - COG - AZUL</t>
  </si>
  <si>
    <t>SIMPLEX OPTICAL PATCH CORD SM LC-APC/FC-UPC 30.0M - OFN - BLUE</t>
  </si>
  <si>
    <t>PATCH CORD OPTICO MONOFIBRA CONECTORIZADO SM LC-APC/FC-UPC 30.0M - COG - AZUL</t>
  </si>
  <si>
    <t>CORDAO MONOFIBRA CONECTORIZADO SM LC-APC/FC-UPC 50.0M - COG - AZUL</t>
  </si>
  <si>
    <t>SIMPLEX OPTICAL PATCH CORD SM LC-APC/FC-UPC 50.0M - OFN - BLUE</t>
  </si>
  <si>
    <t>PATCH CORD OPTICO MONOFIBRA CONECTORIZADO SM LC-APC/FC-UPC 50.0M - COG - AZUL</t>
  </si>
  <si>
    <t>CORDAO MONOFIBRA CONECTORIZADO 62.5 ST-UPC/ST-UPC 2.0M - COG - LARANJA</t>
  </si>
  <si>
    <t>SIMPLEX OPTICAL PATCH CORD 62.5 ST-UPC/ST-UPC 2.0M - OFN - ORANGE</t>
  </si>
  <si>
    <t>PATCH CORD OPTICO MONOFIBRA CONECTORIZADO 62.5 ST-UPC/ST-UPC 2.0M - COG - NARANJA</t>
  </si>
  <si>
    <t>CORDAO MONOFIBRA CONECTORIZADO SM LC-APC/SC-APC 5.0M - COG - AZUL</t>
  </si>
  <si>
    <t>SIMPLEX OPTICAL PATCH CORD SM LC-APC/SC-APC 5.0M - OFN - BLUE</t>
  </si>
  <si>
    <t>PATCH CORD OPTICO MONOFIBRA CONECTORIZADO SM LC-APC/SC-APC 5.0M - COG - AZUL</t>
  </si>
  <si>
    <t>CORDAO MONOFIBRA CONECTORIZADO SM LC-APC/SC-APC 10.0M - COG - AZUL</t>
  </si>
  <si>
    <t>SIMPLEX OPTICAL PATCH CORD SM LC-APC/SC-APC 10.0M - OFN - BLUE</t>
  </si>
  <si>
    <t>PATCH CORD OPTICO MONOFIBRA CONECTORIZADO SM LC-APC/SC-APC 10.0M - COG - AZUL</t>
  </si>
  <si>
    <t>CORDAO MONOFIBRA CONECTORIZADO SM LC-APC/SC-APC 20.0M - COG - AZUL (0840-1222-8)</t>
  </si>
  <si>
    <t>SIMPLEX OPTICAL PATCH CORD SM LC-APC/SC-APC 20.0M - OFN - BLUE (0840-1222-8)</t>
  </si>
  <si>
    <t>PATCH CORD OPTICO MONOFIBRA CONECTORIZADO SM LC-APC/SC-APC 20.0M - COG - AZUL (0840-1222-8)</t>
  </si>
  <si>
    <t>CORDAO MONOFIBRA CONECTORIZADO SM LC-APC/SC-APC 30.0M - COG - AZUL</t>
  </si>
  <si>
    <t>SIMPLEX OPTICAL PATCH CORD SM LC-APC/SC-APC 30.0M - OFN - BLUE</t>
  </si>
  <si>
    <t>PATCH CORD OPTICO MONOFIBRA CONECTORIZADO SM LC-APC/SC-APC 30.0M - COG - AZUL</t>
  </si>
  <si>
    <t>EXTENSAO MONOFIBRA 62.5 ST-UPC 2.0M - COG - LARANJA - D2</t>
  </si>
  <si>
    <t>SIMPLEX OPTICAL PIGTAIL 62.5 ST-UPC 2.0M - OFN - ORANGE - D2</t>
  </si>
  <si>
    <t>EXTENSION MONOFIBRA 62.5 ST-UPC 2.0M - COG - NARANJA - D2</t>
  </si>
  <si>
    <t>CORDAO MONOFIBRA CONECTORIZADO SM LC-APC/SC-APC 40.0M - COG - AZUL</t>
  </si>
  <si>
    <t>SIMPLEX OPTICAL PATCH CORD SM LC-APC/SC-APC 40.0M - OFN - BLUE</t>
  </si>
  <si>
    <t>PATCH CORD OPTICO MONOFIBRA CONECTORIZADO SM LC-APC/SC-APC 40.0M - COG - AZUL</t>
  </si>
  <si>
    <t>CORDAO MONOFIBRA CONECTORIZADO SM LC-APC/SC-APC 50.0M - COG - AZUL</t>
  </si>
  <si>
    <t>SIMPLEX OPTICAL PATCH CORD SM LC-APC/SC-APC 50.0M - OFN - BLUE</t>
  </si>
  <si>
    <t>PATCH CORD OPTICO MONOFIBRA CONECTORIZADO SM LC-APC/SC-APC 50.0M - COG - AZUL</t>
  </si>
  <si>
    <t>CORDAO MONOFIBRA CONECTORIZADO SM LC-APC/LC-UPC 40.0M - COG - AZUL</t>
  </si>
  <si>
    <t>SIMPLEX OPTICAL PATCH CORD SM LC-APC/LC-UPC 40.0M - OFN - BLUE</t>
  </si>
  <si>
    <t>PATCH CORD OPTICO MONOFIBRA CONECTORIZADO SM LC-APC/LC-UPC 40.0M - COG - AZUL</t>
  </si>
  <si>
    <t>CORDAO MONOFIBRA CONECTORIZADO SM LC-APC/LC-UPC 50.0M - COG - AZUL</t>
  </si>
  <si>
    <t>SIMPLEX OPTICAL PATCH CORD SM LC-APC/LC-UPC 50.0M - OFN - BLUE</t>
  </si>
  <si>
    <t>PATCH CORD OPTICO MONOFIBRA CONECTORIZADO SM LC-APC/LC-UPC 50.0M - COG - AZUL</t>
  </si>
  <si>
    <t>CORDAO DUPLEX CONECTORIZADO SM LC-APC/SC-APC 10.0M - COG - AZUL</t>
  </si>
  <si>
    <t>DUPLEX OPTICAL PATCH CORD SM LC-APC/SC-APC 10.0M - OFN - BLUE</t>
  </si>
  <si>
    <t>PATCH CORD OPTICO DUPLEX CONECTORIZADO SM LC-APC/SC-APC 10.0M - COG - AZUL</t>
  </si>
  <si>
    <t>CORDAO DUPLEX CONECTORIZADO SM LC-APC/SC-APC 12.0M - COG - AZUL</t>
  </si>
  <si>
    <t>DUPLEX OPTICAL PATCH CORD SM LC-APC/SC-APC 12.0M - OFN - BLUE</t>
  </si>
  <si>
    <t>PATCH CORD OPTICO DUPLEX CONECTORIZADO SM LC-APC/SC-APC 12.0M - COG - AZUL</t>
  </si>
  <si>
    <t>CORDAO DUPLEX CONECTORIZADO SM SC-APC/SC-APC 12.0M - COG - AZUL</t>
  </si>
  <si>
    <t>DUPLEX OPTICAL PATCH CORD SM SC-APC/SC-APC 12.0M - OFN - BLUE</t>
  </si>
  <si>
    <t>PATCH CORD OPTICO DUPLEX CONECTORIZADO SM SC-APC/SC-APC 12.0M - COG - AZUL</t>
  </si>
  <si>
    <t>CORDAO DUPLEX CONECTORIZADO SM LC-UPC/SC-UPC 8.0M - COG - AZUL</t>
  </si>
  <si>
    <t>DUPLEX OPTICAL PATCH CORD SM LC-UPC/SC-UPC 8.0M - OFN - BLUE</t>
  </si>
  <si>
    <t>PATCH CORD OPTICO DUPLEX CONECTORIZADO SM LC-UPC/SC-UPC 8.0M - COG - AZUL</t>
  </si>
  <si>
    <t>CORDAO MONOFIBRA CONECTORIZADO SM LC-UPC/SC-APC 20.0M - COG - AZUL</t>
  </si>
  <si>
    <t>SIMPLEX OPTICAL PATCH CORD SM LC-UPC/SC-APC 20.0M - OFN - BLUE</t>
  </si>
  <si>
    <t>PATCH CORD OPTICO MONOFIBRA CONECTORIZADO SM LC-UPC/SC-APC 20.0M - COG - AZUL</t>
  </si>
  <si>
    <t>CORDAO MONOFIBRA CONECTORIZADO SM LC-UPC/SC-APC 30.0M - COG - AZUL</t>
  </si>
  <si>
    <t>SIMPLEX OPTICAL PATCH CORD SM LC-UPC/SC-APC 30.0M - OFN - BLUE</t>
  </si>
  <si>
    <t>PATCH CORD OPTICO MONOFIBRA CONECTORIZADO SM LC-UPC/SC-APC 30.0M - COG - AZUL</t>
  </si>
  <si>
    <t>CORDAO MONOFIBRA CONECTORIZADO SM LC-APC/SC-UPC 10.0M - COG - AZUL</t>
  </si>
  <si>
    <t>SIMPLEX OPTICAL PATCH CORD SM LC-APC/SC-UPC 10.0M - OFN - BLUE</t>
  </si>
  <si>
    <t>PATCH CORD OPTICO MONOFIBRA CONECTORIZADO SM LC-APC/SC-UPC 10.0M - COG - AZUL</t>
  </si>
  <si>
    <t>CORDAO MONOFIBRA CONECTORIZADO SM LC-APC/ST-UPC 5.0M - COG - AZUL</t>
  </si>
  <si>
    <t>SIMPLEX OPTICAL PATCH CORD SM LC-APC/ST-UPC 5.0M - OFN - BLUE</t>
  </si>
  <si>
    <t>PATCH CORD OPTICO MONOFIBRA CONECTORIZADO SM LC-APC/ST-UPC 5.0M - COG - AZUL</t>
  </si>
  <si>
    <t>CORDAO MONOFIBRA CONECTORIZADO SM LC-APC/ST-UPC 10.0M - COG - AZUL</t>
  </si>
  <si>
    <t>SIMPLEX OPTICAL PATCH CORD SM LC-APC/ST-UPC 10.0M - OFN - BLUE</t>
  </si>
  <si>
    <t>PATCH CORD OPTICO MONOFIBRA CONECTORIZADO SM LC-APC/ST-UPC 10.0M - COG - AZUL</t>
  </si>
  <si>
    <t>CORDAO MONOFIBRA CONECTORIZADO SM LC-APC/ST-UPC 20.0M - COG - AZUL</t>
  </si>
  <si>
    <t>SIMPLEX OPTICAL PATCH CORD SM LC-APC/ST-UPC 20.0M - OFN - BLUE</t>
  </si>
  <si>
    <t>PATCH CORD OPTICO MONOFIBRA CONECTORIZADO SM LC-APC/ST-UPC 20.0M - COG - AZUL</t>
  </si>
  <si>
    <t>CORDAO MONOFIBRA CONECTORIZADO SM LC-APC/ST-UPC 30.0M - COG - AZUL</t>
  </si>
  <si>
    <t>SIMPLEX OPTICAL PATCH CORD SM LC-APC/ST-UPC 30.0M - OFN - BLUE</t>
  </si>
  <si>
    <t>PATCH CORD OPTICO MONOFIBRA CONECTORIZADO SM LC-APC/ST-UPC 30.0M - COG - AZUL</t>
  </si>
  <si>
    <t>CORDAO MONOFIBRA CONECTORIZADO SM LC-APC/ST-UPC 50.0M - COG - AZUL</t>
  </si>
  <si>
    <t>SIMPLEX OPTICAL PATCH CORD SM LC-APC/ST-UPC 50.0M - OFN - BLUE</t>
  </si>
  <si>
    <t>PATCH CORD OPTICO MONOFIBRA CONECTORIZADO SM LC-APC/ST-UPC 50.0M - COG - AZUL</t>
  </si>
  <si>
    <t>CORDAO MONOFIBRA CONECTORIZADO SM SC-UPC/FC-APC 15.0M - COG - AZUL</t>
  </si>
  <si>
    <t>SIMPLEX OPTICAL PATCH CORD SM SC-UPC/FC-APC 15.0M - OFN - BLUE</t>
  </si>
  <si>
    <t>PATCH CORD OPTICO MONOFIBRA CONECTORIZADO SM SC-UPC/FC-APC 15.0M - COG - AZUL</t>
  </si>
  <si>
    <t>CORDAO MONOFIBRA CONECTORIZADO SM LC-UPC/SC-APC 15.0M - COG - AZUL</t>
  </si>
  <si>
    <t>SIMPLEX OPTICAL PATCH CORD SM LC-UPC/SC-APC 15.0M - OFN - BLUE</t>
  </si>
  <si>
    <t>PATCH CORD OPTICO MONOFIBRA CONECTORIZADO SM LC-UPC/SC-APC 15.0M - COG - AZUL</t>
  </si>
  <si>
    <t>CORDAO MONOFIBRA CONECTORIZADO SM LC-UPC/FC-APC 15.0M - COG - AZUL</t>
  </si>
  <si>
    <t>SIMPLEX OPTICAL PATCH CORD SM LC-UPC/FC-APC 15.0M - OFN - BLUE</t>
  </si>
  <si>
    <t>PATCH CORD OPTICO MONOFIBRA CONECTORIZADO SM LC-UPC/FC-APC 15.0M - COG - AZUL</t>
  </si>
  <si>
    <t>CORDAO MONOFIBRA CONECTORIZADO SM LC-APC/FC-UPC 15.0M - COG - AZUL</t>
  </si>
  <si>
    <t>SIMPLEX OPTICAL PATCH CORD SM LC-APC/FC-UPC 15.0M - OFN - BLUE</t>
  </si>
  <si>
    <t>PATCH CORD OPTICO MONOFIBRA CONECTORIZADO SM LC-APC/FC-UPC 15.0M - COG - AZUL</t>
  </si>
  <si>
    <t>CORDAO MONOFIBRA CONECTORIZADO SM LC-APC/SC-APC 15.0M - COG - AZUL</t>
  </si>
  <si>
    <t>SIMPLEX OPTICAL PATCH CORD SM LC-APC/SC-APC 15.0M - OFN - BLUE</t>
  </si>
  <si>
    <t>PATCH CORD OPTICO MONOFIBRA CONECTORIZADO SM LC-APC/SC-APC 15.0M - COG - AZUL</t>
  </si>
  <si>
    <t>CORDAO MONOFIBRA CONECTORIZADO SM LC-APC/ST-UPC 15.0M - COG - AZUL</t>
  </si>
  <si>
    <t>SIMPLEX OPTICAL PATCH CORD SM LC-APC/ST-UPC 15.0M - OFN - BLUE</t>
  </si>
  <si>
    <t>PATCH CORD OPTICO MONOFIBRA CONECTORIZADO SM LC-APC/ST-UPC 15.0M - COG - AZUL</t>
  </si>
  <si>
    <t>CORDAO MONOFIBRA CONECTORIZADO SM LC-UPC/SC-APC 25.0M - COG - AZUL</t>
  </si>
  <si>
    <t>SIMPLEX OPTICAL PATCH CORD SM LC-UPC/SC-APC 25.0M - OFN - BLUE</t>
  </si>
  <si>
    <t>PATCH CORD OPTICO MONOFIBRA CONECTORIZADO SM LC-UPC/SC-APC 25.0M - COG - AZUL</t>
  </si>
  <si>
    <t>CORDAO MONOFIBRA CONECTORIZADO SM LC-UPC/SC-APC 35.0M - COG - AZUL</t>
  </si>
  <si>
    <t>SIMPLEX OPTICAL PATCH CORD SM LC-UPC/SC-APC 35.0M - OFN - BLUE</t>
  </si>
  <si>
    <t>PATCH CORD OPTICO MONOFIBRA CONECTORIZADO SM LC-UPC/SC-APC 35.0M - COG - AZUL</t>
  </si>
  <si>
    <t>CORDAO MONOFIBRA CONECTORIZADO SM FC-UPC/ST-UPC 20.0M - COG - AZUL</t>
  </si>
  <si>
    <t>SIMPLEX OPTICAL PATCH CORD SM FC-UPC/ST-UPC 20.0M - OFN - BLUE</t>
  </si>
  <si>
    <t>PATCH CORD OPTICO MONOFIBRA CONECTORIZADO SM FC-UPC/ST-UPC 20.0M - COG - AZUL</t>
  </si>
  <si>
    <t>CORDAO MONOFIBRA CONECTORIZADO SM FC-UPC/ST-UPC 30.0M - COG - AZUL</t>
  </si>
  <si>
    <t>SIMPLEX OPTICAL PATCH CORD SM FC-UPC/ST-UPC 30.0M - OFN - BLUE</t>
  </si>
  <si>
    <t>PATCH CORD OPTICO MONOFIBRA CONECTORIZADO SM FC-UPC/ST-UPC 30.0M - COG - AZUL</t>
  </si>
  <si>
    <t>CORDAO MONOFIBRA CONECTORIZADO SM FC-UPC/ST-UPC 50.0M - COG - AZUL</t>
  </si>
  <si>
    <t>SIMPLEX OPTICAL PATCH CORD SM FC-UPC/ST-UPC 50.0M - OFN - BLUE</t>
  </si>
  <si>
    <t>PATCH CORD OPTICO MONOFIBRA CONECTORIZADO SM FC-UPC/ST-UPC 50.0M - COG - AZUL</t>
  </si>
  <si>
    <t>CORDAO MONOFIBRA CONECTORIZADO SM SC-UPC/SC-UPC 5.0M - COG - AZUL</t>
  </si>
  <si>
    <t>SIMPLEX OPTICAL PATCH CORD SM SC-UPC/SC-UPC 5.0M - OFN - BLUE</t>
  </si>
  <si>
    <t>PATCH CORD OPTICO MONOFIBRA CONECTORIZADO SM SC-UPC/SC-UPC 5.0M - COG - AZUL</t>
  </si>
  <si>
    <t>CORDAO MONOFIBRA CONECTORIZADO SM FC-UPC/SC-APC 5.0M - COG - AZUL - D3</t>
  </si>
  <si>
    <t>SIMPLEX OPTICAL PATCH CORD SM FC-UPC/SC-APC 5.0M - OFN - BLUE - D3</t>
  </si>
  <si>
    <t>PATCH CORD OPTICO MONOFIBRA CONECTORIZADO SM FC-UPC/SC-APC 5.0M - COG - AZUL - D3</t>
  </si>
  <si>
    <t>CORDAO MONOFIBRA CONECTORIZADO SM SC-APC/FC-UPC 15.0M - COG - AZUL - D3</t>
  </si>
  <si>
    <t>SIMPLEX OPTICAL PATCH CORD SM SC-APC/FC-UPC 15.0M - OFN - BLUE - D3</t>
  </si>
  <si>
    <t>PATCH CORD OPTICO MONOFIBRA CONECTORIZADO SM SC-APC/FC-UPC 15.0M - COG - AZUL - D3</t>
  </si>
  <si>
    <t>CORDAO MONOFIBRA CONECTORIZADO SM SC-APC/FC-UPC 20.0M - COG - AZUL - D3</t>
  </si>
  <si>
    <t>SIMPLEX OPTICAL PATCH CORD SM SC-APC/FC-UPC 20.0M - OFN - BLUE - D3</t>
  </si>
  <si>
    <t>PATCH CORD OPTICO MONOFIBRA CONECTORIZADO SM SC-APC/FC-UPC 20.0M - COG - AZUL - D3</t>
  </si>
  <si>
    <t>CORDAO MONOFIBRA CONECTORIZADO SM FC-UPC/SC-UPC 12.0M - COG - AZUL</t>
  </si>
  <si>
    <t>SIMPLEX OPTICAL PATCH CORD SM FC-UPC/SC-UPC 12.0M - OFN - BLUE</t>
  </si>
  <si>
    <t>PATCH CORD OPTICO MONOFIBRA CONECTORIZADO SM FC-UPC/SC-UPC 12.0M - COG - AZUL</t>
  </si>
  <si>
    <t>CORDAO MONOFIBRA CONECTORIZADO SM SC-APC/SC-APC 50.0M - COG - AZUL</t>
  </si>
  <si>
    <t>SIMPLEX OPTICAL PATCH CORD SM SC-APC/SC-APC 50.0M - OFN - BLUE</t>
  </si>
  <si>
    <t>PATCH CORD OPTICO MONOFIBRA CONECTORIZADO SM SC-APC/SC-APC 50.0M - COG - AZUL</t>
  </si>
  <si>
    <t>CORDAO MONOFIBRA CONECTORIZADO SM ST-UPC/ST-UPC 30.0M - COG - AZUL</t>
  </si>
  <si>
    <t>SIMPLEX OPTICAL PATCH CORD SM ST-UPC/ST-UPC 30.0M - OFN - BLUE</t>
  </si>
  <si>
    <t>PATCH CORD OPTICO MONOFIBRA CONECTORIZADO SM ST-UPC/ST-UPC 30.0M - COG - AZUL</t>
  </si>
  <si>
    <t>CORDAO MONOFIBRA CONECTORIZADO SM ST-UPC/ST-UPC 50.0M - COG - AZUL</t>
  </si>
  <si>
    <t>SIMPLEX OPTICAL PATCH CORD SM ST-UPC/ST-UPC 50.0M - OFN - BLUE</t>
  </si>
  <si>
    <t>PATCH CORD OPTICO MONOFIBRA CONECTORIZADO SM ST-UPC/ST-UPC 50.0M - COG - AZUL</t>
  </si>
  <si>
    <t>CORDAO MONOFIBRA CONECTORIZADO SM LC-UPC/FC-APC 25.0M - COG - AZUL</t>
  </si>
  <si>
    <t>SIMPLEX OPTICAL PATCH CORD SM LC-UPC/FC-APC 25.0M - OFN - BLUE</t>
  </si>
  <si>
    <t>PATCH CORD OPTICO MONOFIBRA CONECTORIZADO SM LC-UPC/FC-APC 25.0M - COG - AZUL</t>
  </si>
  <si>
    <t>CORDAO MONOFIBRA CONECTORIZADO SM FC-APC/FC-APC 20.0M - COG - AZUL - D3</t>
  </si>
  <si>
    <t>SIMPLEX OPTICAL PATCH CORD SM FC-APC/FC-APC 20.0M - OFN - BLUE - D3</t>
  </si>
  <si>
    <t>PATCH CORD OPTICO MONOFIBRA CONECTORIZADO SM FC-APC/FC-APC 20.0M - COG - AZUL - D3</t>
  </si>
  <si>
    <t>CORDAO MONOFIBRA CONECTORIZADO SM ST-UPC/ST-UPC 5.0M - COG - AZUL</t>
  </si>
  <si>
    <t>SIMPLEX OPTICAL PATCH CORD SM ST-UPC/ST-UPC 5.0M - OFN - BLUE</t>
  </si>
  <si>
    <t>PATCH CORD OPTICO MONOFIBRA CONECTORIZADO SM ST-UPC/ST-UPC 5.0M - COG - AZUL</t>
  </si>
  <si>
    <t>CORDAO MONOFIBRA CONECTORIZADO SM FC-APC/FC-APC 2.0M - COG - AZUL - D3</t>
  </si>
  <si>
    <t>SIMPLEX OPTICAL PATCH CORD SM FC-APC/FC-APC 2.0M - OFN - BLUE - D3</t>
  </si>
  <si>
    <t>PATCH CORD OPTICO MONOFIBRA CONECTORIZADO SM FC-APC/FC-APC 2.0M - COG - AZUL - D3</t>
  </si>
  <si>
    <t>CORDAO MONOFIBRA CONECTORIZADO SM G-652D SC-APC/SC-UPC 3.0M - COG - AMARELO</t>
  </si>
  <si>
    <t>SIMPLEX OPTICAL PATCH CORD SM G-652D SC-APC/SC-UPC 3.0M - OFN - YELLOW</t>
  </si>
  <si>
    <t>PATCH CORD OPTICO MONOFIBRA CONECTORIZADO SM G-652D SC-APC/SC-UPC 3.0M - COG - AMARILLO</t>
  </si>
  <si>
    <t>CORDAO MONOFIBRA CONECTORIZADO SM LC-UPC/LC-UPC 100.0M - COG - AZUL</t>
  </si>
  <si>
    <t>SIMPLEX OPTICAL PATCH CORD SM LC-UPC/LC-UPC 100.0M - OFN - BLUE</t>
  </si>
  <si>
    <t>PATCH CORD OPTICO MONOFIBRA CONECTORIZADO SM LC-UPC/LC-UPC 100.0M - COG - AZUL</t>
  </si>
  <si>
    <t>CORDAO MONOFIBRA CONECTORIZADO SM FC-UPC/FC-UPC 5.0M - COG - AZUL - D3</t>
  </si>
  <si>
    <t>SIMPLEX OPTICAL PATCH CORD SM FC-UPC/FC-UPC 5.0M - OFN - BLUE - D3</t>
  </si>
  <si>
    <t>PATCH CORD OPTICO MONOFIBRA CONECTORIZADO SM FC-UPC/FC-UPC 5.0M - COG - AZUL - D3</t>
  </si>
  <si>
    <t>CORDAO MONOFIBRA CONECTORIZADO SM SC-UPC/FC-APC 10.0M - COG - AZUL</t>
  </si>
  <si>
    <t>SIMPLEX OPTICAL PATCH CORD SM SC-UPC/FC-APC 10.0M - OFN - BLUE</t>
  </si>
  <si>
    <t>PATCH CORD OPTICO MONOFIBRA CONECTORIZADO SM SC-UPC/FC-APC 10.0M - COG - AZUL</t>
  </si>
  <si>
    <t>CORDAO MONOFIBRA CONECTORIZADO BLI A/B G-657A SC-APC/SC-APC 5.0M - LSZH - BRANCO - D3</t>
  </si>
  <si>
    <t>SIMPLEX OPTICAL PATCH CORD BLI A/B G-657A SC-APC/SC-APC 5.0M - LSZH - WHITE - D3</t>
  </si>
  <si>
    <t>PATCH CORD OPTICO MONOFIBRA CONECTORIZADO BLI A/B G-657A SC-APC/SC-APC 5.0M - LSZH - BLANCO - D3</t>
  </si>
  <si>
    <t>CORDAO MONOFIBRA CONECTORIZADO SM LC-UPC/SC-APC 2.0M - COG - AZUL</t>
  </si>
  <si>
    <t>SIMPLEX OPTICAL PATCH CORD SM LC-UPC/SC-APC 2.0M - OFN - BLUE</t>
  </si>
  <si>
    <t>PATCH CORD OPTICO MONOFIBRA CONECTORIZADO SM LC-UPC/SC-APC 2.0M - COG - AZUL</t>
  </si>
  <si>
    <t>EXTENSAO MONOFIBRA SM LC-APC 3.0M - COG - AZUL - D2</t>
  </si>
  <si>
    <t>SIMPLEX OPTICAL PIGTAIL SM LC-APC 3.0M - OFN - BLUE - D2</t>
  </si>
  <si>
    <t>EXTENSION MONOFIBRA SM LC-APC 3.0M - COG - AZUL - D2</t>
  </si>
  <si>
    <t>CORDAO MONOFIBRA CONECTORIZADO SM SC-APC/SC-APC 10.0M - COG - AZUL</t>
  </si>
  <si>
    <t>SIMPLEX OPTICAL PATCH CORD SM SC-APC/SC-APC 10.0M - OFN - BLUE</t>
  </si>
  <si>
    <t>PATCH CORD OPTICO MONOFIBRA CONECTORIZADO SM SC-APC/SC-APC 10.0M - COG - AZUL</t>
  </si>
  <si>
    <t>CORDAO MONOFIBRA CONECTORIZADO SM LC-APC/LC-APC 5.0M - COG - AZUL</t>
  </si>
  <si>
    <t>SIMPLEX OPTICAL PATCH CORD SM LC-APC/LC-APC 5.0M - OFN - BLUE</t>
  </si>
  <si>
    <t>PATCH CORD OPTICO MONOFIBRA CONECTORIZADO SM LC-APC/LC-APC 5.0M - COG - AZUL</t>
  </si>
  <si>
    <t>SIMPLEX OPTICAL PATCH CORD SM SC-APC/SC-UPC 20.0M - OFN - BLUE</t>
  </si>
  <si>
    <t>PATCH CORD OPTICO MONOFIBRA CONECTORIZADO SM SC-APC/SC-UPC 20.0M - COG - AZUL</t>
  </si>
  <si>
    <t>CORDAO MONOFIBRA CONECTORIZADO SM FC-UPC/SC-UPC 15.0M - COG - AZUL</t>
  </si>
  <si>
    <t>SIMPLEX OPTICAL PATCH CORD SM FC-UPC/SC-UPC 15.0M - OFN - BLUE</t>
  </si>
  <si>
    <t>PATCH CORD OPTICO MONOFIBRA CONECTORIZADO SM FC-UPC/SC-UPC 15.0M - COG - AZUL</t>
  </si>
  <si>
    <t>CORDAO DUPLEX CONECTORIZADO SM FC-APC/LC-UPC 2.5M - COG - AZUL</t>
  </si>
  <si>
    <t>DUPLEX OPTICAL PATCH CORD SM FC-APC/LC-UPC 2.5M - OFN - BLUE</t>
  </si>
  <si>
    <t>PATCH CORD OPTICO DUPLEX CONECTORIZADO SM FC-APC/LC-UPC 2.5M - COG - AZUL</t>
  </si>
  <si>
    <t>CORDAO DUPLEX CONECTORIZADO SM FC-APC/SC-UPC 2.5M - COG - AZUL</t>
  </si>
  <si>
    <t>DUPLEX OPTICAL PATCH CORD SM FC-APC/SC-UPC 2.5M - OFN - BLUE</t>
  </si>
  <si>
    <t>PATCH CORD OPTICO DUPLEX CONECTORIZADO SM FC-APC/SC-UPC 2.5M - COG - AZUL</t>
  </si>
  <si>
    <t>CORDAO DUPLEX CONECTORIZADO SM LC-UPC/ST-UPC 2.0M - COG - AZUL</t>
  </si>
  <si>
    <t>DUPLEX OPTICAL PATCH CORD SM LC-UPC/ST-UPC 2.0M - OFN - BLUE</t>
  </si>
  <si>
    <t>PATCH CORD OPTICO DUPLEX CONECTORIZADO SM LC-UPC/ST-UPC 2.0M - COG - AZUL</t>
  </si>
  <si>
    <t>CORDAO DUPLEX CONECTORIZADO SM LC-APC/SC-APC 5.0M - COG - AZUL</t>
  </si>
  <si>
    <t>DUPLEX OPTICAL PATCH CORD SM LC-APC/SC-APC 5.0M - OFN - BLUE</t>
  </si>
  <si>
    <t>PATCH CORD OPTICO DUPLEX CONECTORIZADO SM LC-APC/SC-APC 5.0M - COG - AZUL</t>
  </si>
  <si>
    <t>EXTENSAO MONOFIBRA SM G-652D SC-APC 2.5M - COG - AMARELO - D2</t>
  </si>
  <si>
    <t>SIMPLEX OPTICAL PIGTAIL SM G-652D SC-APC 2.5M - OFN - YELLOW - D2</t>
  </si>
  <si>
    <t>EXTENSION MONOFIBRA SM G-652D SC-APC 2.5M - COG - AMARILLO - D2</t>
  </si>
  <si>
    <t>CORDAO MONOFIBRA CONECTORIZADO BLI A/B G-657A SC-APC/SC-APC 10.0M - LSZH - BRANCO - D3</t>
  </si>
  <si>
    <t>SIMPLEX OPTICAL PATCH CORD BLI A/B G-657A SC-APC/SC-APC 10.0M - LSZH - WHITE - D3</t>
  </si>
  <si>
    <t>PATCH CORD OPTICO MONOFIBRA CONECTORIZADO BLI A/B G-657A SC-APC/SC-APC 10.0M - LSZH - BLANCO - D3</t>
  </si>
  <si>
    <t>CORDAO MONOFIBRA CONECTORIZADO 62.5 ST-UPC/ST-UPC 8.0M - COG - LARANJA</t>
  </si>
  <si>
    <t>SIMPLEX OPTICAL PATCH CORD 62.5 ST-UPC/ST-UPC 8.0M - OFN - ORANGE</t>
  </si>
  <si>
    <t>PATCH CORD OPTICO MONOFIBRA CONECTORIZADO 62.5 ST-UPC/ST-UPC 8.0M - COG - NARANJA</t>
  </si>
  <si>
    <t>CORDAO DUPLEX CONECTORIZADO SM G-652D LC-UPC/SC-UPC 6.0M - COG - AMARELO</t>
  </si>
  <si>
    <t>DUPLEX OPTICAL PATCH CORD SM G-652D LC-UPC/SC-UPC 6.0M - OFN - YELLOW</t>
  </si>
  <si>
    <t>PATCH CORD OPTICO DUPLEX CONECTORIZADO SM G-652D LC-UPC/SC-UPC 6.0M - COG - AMARILLO</t>
  </si>
  <si>
    <t>CORDAO DUPLEX CONECTORIZADO SM G-652D LC-UPC/SC-UPC 8.0M - COG - AMARELO</t>
  </si>
  <si>
    <t>DUPLEX OPTICAL PATCH CORD SM G-652D LC-UPC/SC-UPC 8.0M - OFN - YELLOW</t>
  </si>
  <si>
    <t>PATCH CORD OPTICO DUPLEX CONECTORIZADO SM G-652D LC-UPC/SC-UPC 8.0M - COG - AMARILLO</t>
  </si>
  <si>
    <t>CORDAO DUPLEX CONECTORIZADO SM G-652D FC-UPC/FC-UPC 2.5M - COG - AMARELO</t>
  </si>
  <si>
    <t>DUPLEX OPTICAL PATCH CORD SM G-652D FC-UPC/FC-UPC 2.5M - OFN - YELLOW</t>
  </si>
  <si>
    <t>PATCH CORD OPTICO DUPLEX CONECTORIZADO SM G-652D FC-UPC/FC-UPC 2.5M - COG - AMARILLO</t>
  </si>
  <si>
    <t>CORDAO MONOFIBRA CONECTORIZADO SM SC-UPC/SC-UPC 10.0M - COG - AZUL</t>
  </si>
  <si>
    <t>SIMPLEX OPTICAL PATCH CORD SM SC-UPC/SC-UPC 10.0M - OFN - BLUE</t>
  </si>
  <si>
    <t>PATCH CORD OPTICO MONOFIBRA CONECTORIZADO SM SC-UPC/SC-UPC 10.0M - COG - AZUL</t>
  </si>
  <si>
    <t>CORDAO DUPLEX CONECTORIZADO SM G-652D FC-UPC/ST-UPC 2.5M - COG - AMARELO</t>
  </si>
  <si>
    <t>DUPLEX OPTICAL PATCH CORD SM G-652D FC-UPC/ST-UPC 2.5M - OFN - YELLOW</t>
  </si>
  <si>
    <t>PATCH CORD OPTICO DUPLEX CONECTORIZADO SM G-652D FC-UPC/ST-UPC 2.5M - COG - AMARILLO</t>
  </si>
  <si>
    <t>CORDAO MONOFIBRA CONECTORIZADO BLI A/B G-657A SC-APC/SC-UPC 1.5M - LSZH - BRANCO - D3</t>
  </si>
  <si>
    <t>SIMPLEX OPTICAL PATCH CORD BLI A/B G-657A SC-APC/SC-UPC 1.5M - LSZH - WHITE - D3</t>
  </si>
  <si>
    <t>PATCH CORD OPTICO MONOFIBRA CONECTORIZADO BLI A/B G-657A SC-APC/SC-UPC 1.5M - LSZH - BLANCO - D3</t>
  </si>
  <si>
    <t>CORDAO MONOFIBRA CONECTORIZADO SM LC-UPC/SC-UPC 3.0M - COG - AZUL</t>
  </si>
  <si>
    <t>SIMPLEX OPTICAL PATCH CORD SM LC-UPC/SC-UPC 3.0M - OFN - BLUE</t>
  </si>
  <si>
    <t>PATCH CORD OPTICO MONOFIBRA CONECTORIZADO SM LC-UPC/SC-UPC 3.0M - COG - AZUL</t>
  </si>
  <si>
    <t>CORDAO MONOFIBRA CONECTORIZADO BLI A/B G-657A SC-APC/SC-UPC 3.0M - COG - BRANCO - D3</t>
  </si>
  <si>
    <t>SIMPLEX OPTICAL PATCH CORD BLI A/B G-657A SC-APC/SC-UPC 3.0M - OFN - WHITE - D3</t>
  </si>
  <si>
    <t>PATCH CORD OPTICO MONOFIBRA CONECTORIZADO BLI A/B G-657A SC-APC/SC-UPC 3.0M - COG - BLANCO - D3</t>
  </si>
  <si>
    <t>CORDAO MONOFIBRA CONECTORIZADO BLI A/B G-657A SC-APC/SC-UPC 5.0M - LSZH - BRANCO - D3</t>
  </si>
  <si>
    <t>SIMPLEX OPTICAL PATCH CORD BLI A/B G-657A SC-APC/SC-UPC 5.0M - LSZH - WHITE - D3</t>
  </si>
  <si>
    <t>PATCH CORD OPTICO MONOFIBRA CONECTORIZADO BLI A/B G-657A SC-APC/SC-UPC 5.0M - LSZH - BLANCO - D3</t>
  </si>
  <si>
    <t>SERVICE CABLE CONECTORIZADO 01F SM BLI A/B G-657B SC-APC/SC-APC 1.0M - TIGHT - LSZH - BRANCO - D3.8</t>
  </si>
  <si>
    <t>TRUNK CABLE PRE-TERMINATED 01F SM BLI A/B G-657B SC-APC/SC-APC 1.0M - TIGHT - LSZH - WHITE - D3.8</t>
  </si>
  <si>
    <t>CABLE TRONCAL CONECTORIZADO 01F SM BLI A/B G-657B SC-APC/SC-APC 1.0M - TIGHT - LSZH - BLANCO - D3.8</t>
  </si>
  <si>
    <t>SERVICE CABLE CONECTORIZADO 01F SM BLI A/B G-657B SC-APC/SC-APC 2.5M - TIGHT - LSZH - BRANCO - D3.8</t>
  </si>
  <si>
    <t>TRUNK CABLE PRE-TERMINATED 01F SM BLI A/B G-657B SC-APC/SC-APC 2.5M - TIGHT - LSZH - WHITE - D3.8</t>
  </si>
  <si>
    <t>CABLE TRONCAL CONECTORIZADO 01F SM BLI A/B G-657B SC-APC/SC-APC 2.5M - TIGHT - LSZH - BLANCO - D3.8</t>
  </si>
  <si>
    <t>CORDAO MONOFIBRA CONECTORIZADO SM LC-APC/SC-APC 2.5M - COG - AZUL</t>
  </si>
  <si>
    <t>SIMPLEX OPTICAL PATCH CORD SM LC-APC/SC-APC 2.5M - OFN - BLUE</t>
  </si>
  <si>
    <t>PATCH CORD OPTICO MONOFIBRA CONECTORIZADO SM LC-APC/SC-APC 2.5M - COG - AZUL</t>
  </si>
  <si>
    <t>CORDAO MONOFIBRA CONECTORIZADO SM LC-APC/LC-APC 2.5M - COG - AZUL</t>
  </si>
  <si>
    <t>SIMPLEX OPTICAL PATCH CORD SM LC-APC/LC-APC 2.5M - OFN - BLUE</t>
  </si>
  <si>
    <t>PATCH CORD OPTICO MONOFIBRA CONECTORIZADO SM LC-APC/LC-APC 2.5M - COG - AZUL</t>
  </si>
  <si>
    <t>CORDAO MONOFIBRA CONECTORIZADO BLI A/B G-657A SC-APC/SC-UPC 1.0M - COG - BRANCO - D3</t>
  </si>
  <si>
    <t>SIMPLEX OPTICAL PATCH CORD BLI A/B G-657A SC-APC/SC-UPC 1.0M - OFN - WHITE - D3</t>
  </si>
  <si>
    <t>PATCH CORD OPTICO MONOFIBRA CONECTORIZADO BLI A/B G-657A SC-APC/SC-UPC 1.0M - COG - BLANCO - D3</t>
  </si>
  <si>
    <t>CORDAO DUPLEX CONECTORIZADO OM4 LC-UPC/LC-UPC 30.0M - COG - ACQUA (A - B)</t>
  </si>
  <si>
    <t>DUPLEX OPTICAL PATCH CORD OM4 LC-UPC/LC-UPC 30.0M - OFN - AQUA (A - B)</t>
  </si>
  <si>
    <t>PATCH CORD OPTICO DUPLEX CONECTORIZADO OM4 LC-UPC/LC-UPC 30.0M - COG - ACQUA (A - B)</t>
  </si>
  <si>
    <t>CORDAO DUPLEX CONECTORIZADO SM LC-UPC/LC-UPC 1.0M - COG - AZUL (A - B)</t>
  </si>
  <si>
    <t>DUPLEX OPTICAL PATCH CORD SM LC-UPC/LC-UPC 1.0M - OFN - BLUE (A - B)</t>
  </si>
  <si>
    <t>PATCH CORD OPTICO DUPLEX CONECTORIZADO SM LC-UPC/LC-UPC 1.0M - COG - AZUL (A - B)</t>
  </si>
  <si>
    <t>CORDAO DUPLEX CONECTORIZADO SM LC-UPC/LC-UPC 10.0M - COG - AZUL (A - B)</t>
  </si>
  <si>
    <t>DUPLEX OPTICAL PATCH CORD SM LC-UPC/LC-UPC 10.0M - OFN - BLUE (A - B)</t>
  </si>
  <si>
    <t>PATCH CORD OPTICO DUPLEX CONECTORIZADO SM LC-UPC/LC-UPC 10.0M - COG - AZUL (A - B)</t>
  </si>
  <si>
    <t>CORDAO DUPLEX CONECTORIZADO SM LC-UPC/LC-UPC 15.0M - COG - AZUL (A - B)</t>
  </si>
  <si>
    <t>DUPLEX OPTICAL PATCH CORD SM LC-UPC/LC-UPC 15.0M - OFN - BLUE (A - B)</t>
  </si>
  <si>
    <t>PATCH CORD OPTICO DUPLEX CONECTORIZADO SM LC-UPC/LC-UPC 15.0M - COG - AZUL (A - B)</t>
  </si>
  <si>
    <t>CORDAO DUPLEX CONECTORIZADO SM LC-UPC/LC-UPC 20.0M - COG - AZUL (A - B)</t>
  </si>
  <si>
    <t>DUPLEX OPTICAL PATCH CORD SM LC-UPC/LC-UPC 20.0M - OFN - BLUE (A - B)</t>
  </si>
  <si>
    <t>PATCH CORD OPTICO DUPLEX CONECTORIZADO SM LC-UPC/LC-UPC 20.0M - COG - AZUL (A - B)</t>
  </si>
  <si>
    <t>CORDAO DUPLEX CONECTORIZADO SM LC-UPC/LC-UPC 25.0M - COG - AZUL (A - B)</t>
  </si>
  <si>
    <t>DUPLEX OPTICAL PATCH CORD SM LC-UPC/LC-UPC 25.0M - OFN - BLUE (A - B)</t>
  </si>
  <si>
    <t>PATCH CORD OPTICO DUPLEX CONECTORIZADO SM LC-UPC/LC-UPC 25.0M - COG - AZUL (A - B)</t>
  </si>
  <si>
    <t>CORDAO DUPLEX CONECTORIZADO SM LC-UPC/LC-UPC 30.0M - COG - AZUL (A - B)</t>
  </si>
  <si>
    <t>DUPLEX OPTICAL PATCH CORD SM LC-UPC/LC-UPC 30.0M - OFN - BLUE (A - B)</t>
  </si>
  <si>
    <t>PATCH CORD OPTICO DUPLEX CONECTORIZADO SM LC-UPC/LC-UPC 30.0M - COG - AZUL (A - B)</t>
  </si>
  <si>
    <t>CORDAO MONOFIBRA CONECTORIZADO SM LC-UPC/LC-UPC 50.0M - COG - AZUL - D3</t>
  </si>
  <si>
    <t>SIMPLEX OPTICAL PATCH CORD SM LC-UPC/LC-UPC 50.0M - OFN - BLUE - D3</t>
  </si>
  <si>
    <t>PATCH CORD OPTICO MONOFIBRA CONECTORIZADO SM LC-UPC/LC-UPC 50.0M - COG - AZUL - D3</t>
  </si>
  <si>
    <t>CORDAO DUPLEX CONECTORIZADO SM LC-APC/LC-APC 1.5M - COG - AZUL</t>
  </si>
  <si>
    <t>DUPLEX OPTICAL PATCH CORD SM LC-APC/LC-APC 1.5M - OFN - BLUE</t>
  </si>
  <si>
    <t>PATCH CORD OPTICO DUPLEX CONECTORIZADO SM LC-APC/LC-APC 1.5M - COG - AZUL</t>
  </si>
  <si>
    <t>CORDAO DUPLEX CONECTORIZADO SM LC-APC/LC-APC 2.5M - COG - AZUL</t>
  </si>
  <si>
    <t>DUPLEX OPTICAL PATCH CORD SM LC-APC/LC-APC 2.5M - OFN - BLUE</t>
  </si>
  <si>
    <t>PATCH CORD OPTICO DUPLEX CONECTORIZADO SM LC-APC/LC-APC 2.5M - COG - AZUL</t>
  </si>
  <si>
    <t>CORDAO DUPLEX CONECTORIZADO SM LC-UPC/LC-UPC 2.5M - COG - AZUL (A - B)</t>
  </si>
  <si>
    <t>DUPLEX OPTICAL PATCH CORD SM LC-UPC/LC-UPC 2.5M - OFN - BLUE (A - B)</t>
  </si>
  <si>
    <t>PATCH CORD OPTICO DUPLEX CONECTORIZADO SM LC-UPC/LC-UPC 2.5M - COG - AZUL (A - B)</t>
  </si>
  <si>
    <t>CORDAO DUPLEX CONECTORIZADO SM LC-APC/SC-UPC 15.0M - COG - AZUL</t>
  </si>
  <si>
    <t>DUPLEX OPTICAL PATCH CORD SM LC-APC/SC-UPC 15.0M - OFN - BLUE</t>
  </si>
  <si>
    <t>PATCH CORD OPTICO DUPLEX CONECTORIZADO SM LC-APC/SC-UPC 15.0M - COG - AZUL</t>
  </si>
  <si>
    <t>CORDAO DUPLEX CONECTORIZADO SM G-652D LC-UPC/SC-APC 10.0M - COG - AMARELO</t>
  </si>
  <si>
    <t>CORDAO DUPLEX CONECTORIZADO SM G-652D SC-APC/SC-APC 1.5M - COG - AMARELO</t>
  </si>
  <si>
    <t>DUPLEX OPTICAL PATCH CORD SM G-652D SC-APC/SC-APC 1.5M - OFN - YELLOW</t>
  </si>
  <si>
    <t>PATCH CORD OPTICO DUPLEX CONECTORIZADO SM G-652D SC-APC/SC-APC 1.5M - COG - AMARILLO</t>
  </si>
  <si>
    <t>CORDAO DUPLEX CONECTORIZADO SM SC-UPC/SC-UPC 5.0M - LSZH - AMARELO</t>
  </si>
  <si>
    <t>DUPLEX OPTICAL PATCH CORD SM SC-UPC/SC-UPC 5.0M - LSZH - YELLOW</t>
  </si>
  <si>
    <t>PATCH CORD OPTICO DUPLEX CONECTORIZADO SM SC-UPC/SC-UPC 5.0M - LSZH - AMARILLO</t>
  </si>
  <si>
    <t>EXTENSAO MONOFIBRA SM SC-APC 1.0M - COG - AMARELO - D2</t>
  </si>
  <si>
    <t>SIMPLEX OPTICAL PIGTAIL SM SC-APC 1.0M - OFN - YELLOW - D2</t>
  </si>
  <si>
    <t>EXTENSION MONOFIBRA SM SC-APC 1.0M - COG - AMARILLO - D2</t>
  </si>
  <si>
    <t>CORDAO DUPLEX CONECTORIZADO 62.5 ST-UPC/ST-UPC 1.0M - COG - LARANJA</t>
  </si>
  <si>
    <t>DUPLEX OPTICAL PATCH CORD 62.5 ST-UPC/ST-UPC 1.0M - OFN - ORANGE</t>
  </si>
  <si>
    <t>PATCH CORD OPTICO DUPLEX CONECTORIZADO 62.5 ST-UPC/ST-UPC 1.0M - COG - NARANJA</t>
  </si>
  <si>
    <t>CORDAO MONOFIBRA CONECTORIZADO SM LC-UPC/LC-UPC 3.0M - COG - AZUL</t>
  </si>
  <si>
    <t>SIMPLEX OPTICAL PATCH CORD SM LC-UPC/LC-UPC 3.0M - OFN - BLUE</t>
  </si>
  <si>
    <t>PATCH CORD OPTICO MONOFIBRA CONECTORIZADO SM LC-UPC/LC-UPC 3.0M - COG - AZUL</t>
  </si>
  <si>
    <t>CORDAO MONOFIBRA CONECTORIZADO SM LC-UPC/LC-UPC 40.0M - COG - AZUL</t>
  </si>
  <si>
    <t>SIMPLEX OPTICAL PATCH CORD SM LC-UPC/LC-UPC 40.0M - OFN - BLUE</t>
  </si>
  <si>
    <t>PATCH CORD OPTICO MONOFIBRA CONECTORIZADO SM LC-UPC/LC-UPC 40.0M - COG - AZUL</t>
  </si>
  <si>
    <t>CORDAO MONOFIBRA CONECTORIZADO SM G-652D SC-APC/SC-UPC 1.0M - COG - AMARELO</t>
  </si>
  <si>
    <t>SIMPLEX OPTICAL PATCH CORD SM G-652D SC-APC/SC-UPC 1.0M - OFN - YELLOW</t>
  </si>
  <si>
    <t>PATCH CORD OPTICO MONOFIBRA CONECTORIZADO SM G-652D SC-APC/SC-UPC 1.0M - COG - AMARILLO</t>
  </si>
  <si>
    <t>CORDAO DUPLEX CONECTORIZADO SM E2000-APC/SC-UPC 20.0M - COG - AZUL</t>
  </si>
  <si>
    <t>DUPLEX OPTICAL PATCH CORD SM E2000-APC/SC-UPC 20.0M - OFN - BLUE</t>
  </si>
  <si>
    <t>PATCH CORD OPTICO DUPLEX CONECTORIZADO SM E2000-APC/SC-UPC 20.0M - COG - AZUL</t>
  </si>
  <si>
    <t>CORDAO DUPLEX CONECTORIZADO SM E2000-APC/LC-UPC 20.0M - COG - AZUL</t>
  </si>
  <si>
    <t>DUPLEX OPTICAL PATCH CORD SM E2000-APC/LC-UPC 20.0M - OFN - BLUE</t>
  </si>
  <si>
    <t>PATCH CORD OPTICO DUPLEX CONECTORIZADO SM E2000-APC/LC-UPC 20.0M - COG - AZUL</t>
  </si>
  <si>
    <t>EXTENSAO MONOFIBRA BLI A/B G-657A SC-APC 50.0M - COG - AZUL - FTTA - D3</t>
  </si>
  <si>
    <t>SIMPLEX OPTICAL PIGTAIL BLI A/B G-657A SC-APC 50.0M - OFN - BLUE - FTTA - D3</t>
  </si>
  <si>
    <t>EXTENSION MONOFIBRA BLI A/B G-657A SC-APC 50.0M - COG - AZUL - FTTA - D3</t>
  </si>
  <si>
    <t>CORDAO DUPLEX CONECTORIZADO SM LC-UPC/SC-UPC 1.0M - LSZH - AMARELO</t>
  </si>
  <si>
    <t>DUPLEX OPTICAL PATCH CORD SM LC-UPC/SC-UPC 1.0M - LSZH - YELLOW</t>
  </si>
  <si>
    <t>PATCH CORD OPTICO DUPLEX CONECTORIZADO SM LC-UPC/SC-UPC 1.0M - LSZH - AMARILLO</t>
  </si>
  <si>
    <t>CORDAO DUPLEX CONECTORIZADO SM LC-UPC/SC-UPC 1.5M - LSZH - AMARELO</t>
  </si>
  <si>
    <t>DUPLEX OPTICAL PATCH CORD SM LC-UPC/SC-UPC 1.5M - LSZH - YELLOW</t>
  </si>
  <si>
    <t>PATCH CORD OPTICO DUPLEX CONECTORIZADO SM LC-UPC/SC-UPC 1.5M - LSZH - AMARILLO</t>
  </si>
  <si>
    <t>CORDAO DUPLEX CONECTORIZADO SM G-652D SC-UPC/SC-UPC 8.0M - LSZH - AMARELO</t>
  </si>
  <si>
    <t>DUPLEX OPTICAL PATCH CORD SM G-652D SC-UPC/SC-UPC 8.0M - LSZH - YELLOW</t>
  </si>
  <si>
    <t>PATCH CORD OPTICO DUPLEX CONECTORIZADO SM G-652D SC-UPC/SC-UPC 8.0M - LSZH - AMARILLO</t>
  </si>
  <si>
    <t>CORDAO DUPLEX CONECTORIZADO SM G-652D SC-UPC/SC-UPC 2.0M - LSZH - AMARELO</t>
  </si>
  <si>
    <t>DUPLEX OPTICAL PATCH CORD SM G-652D SC-UPC/SC-UPC 2.0M - LSZH - YELLOW</t>
  </si>
  <si>
    <t>PATCH CORD OPTICO DUPLEX CONECTORIZADO SM G-652D SC-UPC/SC-UPC 2.0M - LSZH - AMARILLO</t>
  </si>
  <si>
    <t>CORDAO DUPLEX CONECTORIZADO SM LC-UPC/SC-UPC 10.0M - LSZH - AMARELO</t>
  </si>
  <si>
    <t>DUPLEX OPTICAL PATCH CORD SM LC-UPC/SC-UPC 10.0M - LSZH - YELLOW</t>
  </si>
  <si>
    <t>PATCH CORD OPTICO DUPLEX CONECTORIZADO SM LC-UPC/SC-UPC 10.0M - LSZH - AMARILLO</t>
  </si>
  <si>
    <t>CORDAO DUPLEX CONECTORIZADO SM G-652D LC-UPC/SC-UPC 8.0M - LSZH - AMARELO</t>
  </si>
  <si>
    <t>DUPLEX OPTICAL PATCH CORD SM G-652D LC-UPC/SC-UPC 8.0M - LSZH - YELLOW</t>
  </si>
  <si>
    <t>PATCH CORD OPTICO DUPLEX CONECTORIZADO SM G-652D LC-UPC/SC-UPC 8.0M - LSZH - AMARILLO</t>
  </si>
  <si>
    <t>CORDAO DUPLEX CONECTORIZADO SM SC-UPC/SC-UPC 10.0M - LSZH - AMARELO</t>
  </si>
  <si>
    <t>DUPLEX OPTICAL PATCH CORD SM SC-UPC/SC-UPC 10.0M - LSZH - YELLOW</t>
  </si>
  <si>
    <t>PATCH CORD OPTICO DUPLEX CONECTORIZADO SM SC-UPC/SC-UPC 10.0M - LSZH - AMARILLO</t>
  </si>
  <si>
    <t>CORDAO DUPLEX CONECTORIZADO SM SC-UPC/SC-UPC 1.5M - LSZH - AMARELO</t>
  </si>
  <si>
    <t>DUPLEX OPTICAL PATCH CORD SM SC-UPC/SC-UPC 1.5M - LSZH - YELLOW</t>
  </si>
  <si>
    <t>PATCH CORD OPTICO DUPLEX CONECTORIZADO SM SC-UPC/SC-UPC 1.5M - LSZH - AMARILLO</t>
  </si>
  <si>
    <t>CORDAO DUPLEX CONECTORIZADO SM SC-UPC/SC-UPC 1.0M - LSZH - AMARELO</t>
  </si>
  <si>
    <t>DUPLEX OPTICAL PATCH CORD SM SC-UPC/SC-UPC 1.0M - LSZH - YELLOW</t>
  </si>
  <si>
    <t>PATCH CORD OPTICO DUPLEX CONECTORIZADO SM SC-UPC/SC-UPC 1.0M - LSZH - AMARILLO</t>
  </si>
  <si>
    <t>EXTENSAO MONOFIBRA BLI A/B G-657A SC-APC 10.0M - COG - AMARELO - D2</t>
  </si>
  <si>
    <t>SIMPLEX OPTICAL PIGTAIL BLI A/B G-657A SC-APC 10.0M - OFN - YELLOW - D2</t>
  </si>
  <si>
    <t>EXTENSION MONOFIBRA BLI A/B G-657A SC-APC 10.0M - COG - AMARILLO - D2</t>
  </si>
  <si>
    <t>EXTENSAO MONOFIBRA SM SC-APC 1.5M - COG - BRANCO - D0.9</t>
  </si>
  <si>
    <t>SIMPLEX OPTICAL PIGTAIL SM SC-APC 1.5M - OFN - WHITE- D0.9</t>
  </si>
  <si>
    <t>EXTENSION MONOFIBRA SM SC-APC 1.5M - COG - BLANCO- D0.9</t>
  </si>
  <si>
    <t>CORDAO MONOFIBRA CONECTORIZADO SM E2000-APC/LC-UPC 2.0M - COG - AZUL</t>
  </si>
  <si>
    <t>SIMPLEX OPTICAL PATCH CORD SM E2000-APC/LC-UPC 2.0M - OFN - BLUE</t>
  </si>
  <si>
    <t>PATCH CORD OPTICO MONOFIBRA CONECTORIZADO SM E2000-APC/LC-UPC 2.0M - COG - AZUL</t>
  </si>
  <si>
    <t>CORDAO MONOFIBRA CONECTORIZADO SM FC-UPC/LC-UPC 10.0M - COG - AZUL - D3</t>
  </si>
  <si>
    <t>SIMPLEX OPTICAL PATCH CORD SM FC-UPC/LC-UPC 10.0M - OFN - BLUE - D3</t>
  </si>
  <si>
    <t>PATCH CORD OPTICO MONOFIBRA CONECTORIZADO SM FC-UPC/LC-UPC 10.0M - COG - AZUL - D3</t>
  </si>
  <si>
    <t>CORDAO MONOFIBRA CONECTORIZADO SM FC-UPC/LC-UPC 20.0M - COG - AZUL - D3</t>
  </si>
  <si>
    <t>SIMPLEX OPTICAL PATCH CORD SM FC-UPC/LC-UPC 20.0M - OFN - BLUE - D3</t>
  </si>
  <si>
    <t>PATCH CORD OPTICO MONOFIBRA CONECTORIZADO SM FC-UPC/LC-UPC 20.0M - COG - AZUL - D3</t>
  </si>
  <si>
    <t>CORDAO MONOFIBRA CONECTORIZADO SM FC-UPC/LC-UPC 30.0M - COG - AZUL - D3</t>
  </si>
  <si>
    <t>SIMPLEX OPTICAL PATCH CORD SM FC-UPC/LC-UPC 30.0M - OFN - BLUE - D3</t>
  </si>
  <si>
    <t>PATCH CORD OPTICO MONOFIBRA CONECTORIZADO SM FC-UPC/LC-UPC 30.0M - COG - AZUL - D3</t>
  </si>
  <si>
    <t>CORDAO MONOFIBRA CONECTORIZADO SM FC-UPC/LC-UPC 50.0M - COG - AZUL - D3</t>
  </si>
  <si>
    <t>SIMPLEX OPTICAL PATCH CORD SM FC-UPC/LC-UPC 50.0M - OFN - BLUE - D3</t>
  </si>
  <si>
    <t>PATCH CORD OPTICO MONOFIBRA CONECTORIZADO SM FC-UPC/LC-UPC 50.0M - COG - AZUL - D3</t>
  </si>
  <si>
    <t>CORDAO MONOFIBRA CONECTORIZADO SM FC-APC/LC-UPC 10.0M - COG - AZUL - D3</t>
  </si>
  <si>
    <t>SIMPLEX OPTICAL PATCH CORD SM FC-APC/LC-UPC 10.0M - OFN - BLUE - D3</t>
  </si>
  <si>
    <t>PATCH CORD OPTICO MONOFIBRA CONECTORIZADO SM FC-APC/LC-UPC 10.0M - COG - AZUL - D3</t>
  </si>
  <si>
    <t>CORDAO MONOFIBRA CONECTORIZADO SM FC-APC/LC-UPC 20.0M - COG - AZUL - D3</t>
  </si>
  <si>
    <t>SIMPLEX OPTICAL PATCH CORD SM FC-APC/LC-UPC 20.0M - OFN - BLUE - D3</t>
  </si>
  <si>
    <t>PATCH CORD OPTICO MONOFIBRA CONECTORIZADO SM FC-APC/LC-UPC 20.0M - COG - AZUL - D3</t>
  </si>
  <si>
    <t>CORDAO MONOFIBRA CONECTORIZADO SM FC-APC/LC-UPC 30.0M - COG - AZUL - D3</t>
  </si>
  <si>
    <t>SIMPLEX OPTICAL PATCH CORD SM FC-APC/LC-UPC 30.0M - OFN - BLUE - D3</t>
  </si>
  <si>
    <t>PATCH CORD OPTICO MONOFIBRA CONECTORIZADO SM FC-APC/LC-UPC 30.0M - COG - AZUL - D3</t>
  </si>
  <si>
    <t>CORDAO MONOFIBRA CONECTORIZADO SM FC-APC/LC-UPC 50.0M - COG - AZUL - D3</t>
  </si>
  <si>
    <t>SIMPLEX OPTICAL PATCH CORD SM FC-APC/LC-UPC 50.0M - OFN - BLUE - D3</t>
  </si>
  <si>
    <t>PATCH CORD OPTICO MONOFIBRA CONECTORIZADO SM FC-APC/LC-UPC 50.0M - COG - AZUL - D3</t>
  </si>
  <si>
    <t>CORDAO DUPLEX CONECTORIZADO SM SC-APC/ST-UPC 5.0M - COG - AZUL</t>
  </si>
  <si>
    <t>DUPLEX OPTICAL PATCH CORD SM SC-APC/ST-UPC 5.0M - OFN - BLUE</t>
  </si>
  <si>
    <t>PATCH CORD OPTICO DUPLEX CONECTORIZADO SM SC-APC/ST-UPC 5.0M - COG - AZUL</t>
  </si>
  <si>
    <t>CORDAO MONOFIBRA CONECTORIZADO SM LC-UPC/SC-APC 8.0M - COG - AZUL</t>
  </si>
  <si>
    <t>SIMPLEX OPTICAL PATCH CORD SM LC-UPC/SC-APC 8.0M - OFN - BLUE</t>
  </si>
  <si>
    <t>PATCH CORD OPTICO MONOFIBRA CONECTORIZADO SM LC-UPC/SC-APC 8.0M - COG - AZUL</t>
  </si>
  <si>
    <t>CORDAO DUPLEX CONECTORIZADO SM SC-APC/SC-UPC 10.0M - COG - AZUL</t>
  </si>
  <si>
    <t>DUPLEX OPTICAL PATCH CORD SM SC-APC/SC-UPC 10.0M - OFN - BLUE</t>
  </si>
  <si>
    <t>PATCH CORD OPTICO DUPLEX CONECTORIZADO SM SC-APC/SC-UPC 10.0M - COG - AZUL</t>
  </si>
  <si>
    <t>CORDAO DUPLEX CONECTORIZADO SM SC-APC/SC-APC 3.0M - COG - AZUL</t>
  </si>
  <si>
    <t>DUPLEX OPTICAL PATCH CORD SM SC-APC/SC-APC 3.0M - OFN - BLUE</t>
  </si>
  <si>
    <t>PATCH CORD OPTICO DUPLEX CONECTORIZADO SM SC-APC/SC-APC 3.0M - COG - AZUL</t>
  </si>
  <si>
    <t>CORDAO DUPLEX CONECTORIZADO SM LC-UPC/SC-UPC 25.0M - COG - AZUL</t>
  </si>
  <si>
    <t>DUPLEX OPTICAL PATCH CORD SM LC-UPC/SC-UPC 25.0M - OFN - BLUE</t>
  </si>
  <si>
    <t>PATCH CORD OPTICO DUPLEX CONECTORIZADO SM LC-UPC/SC-UPC 25.0M - COG - AZUL</t>
  </si>
  <si>
    <t>EXTENSAO MONOFIBRA BLI A/B G-657A SC-APC 20.0M - COG - BRANCO - D3</t>
  </si>
  <si>
    <t>SIMPLEX OPTICAL PIGTAIL BLI A/B G-657A SC-APC 20.0M - OFN - WHITE - D3</t>
  </si>
  <si>
    <t>EXTENSION MONOFIBRA BLI A/B G-657A SC-APC 20.0M - COG - BLANCO - D3</t>
  </si>
  <si>
    <t>CORDAO DUPLEX CONECTORIZADO SM LC-UPC/LC-UPC 8.0M - COG - AZUL (A - B)</t>
  </si>
  <si>
    <t>DUPLEX OPTICAL PATCH CORD SM LC-UPC/LC-UPC 8.0M - OFN - BLUE (A - B)</t>
  </si>
  <si>
    <t>PATCH CORD OPTICO DUPLEX CONECTORIZADO SM LC-UPC/LC-UPC 8.0M - COG - AZUL (A - B)</t>
  </si>
  <si>
    <t>CORDAO DUPLEX CONECTORIZADO BLI A/B G-657A SC-UPC/SC-UPC 20.0M - LSZH - AZUL</t>
  </si>
  <si>
    <t>DUPLEX OPTICAL PATCH CORD BLI A/B G-657A SC-UPC/SC-UPC 20.0M - LSZH - BLUE</t>
  </si>
  <si>
    <t>PATCH CORD OPTICO DUPLEX CONECTORIZADO BLI A/B G-657A SC-UPC/SC-UPC 20.0M - LSZH - AZUL</t>
  </si>
  <si>
    <t>CORDAO DUPLEX CONECTORIZADO SM LC-UPC/SC-UPC 3.0M - COG - AZUL</t>
  </si>
  <si>
    <t>DUPLEX OPTICAL PATCH CORD SM LC-UPC/SC-UPC 3.0M - OFN - BLUE</t>
  </si>
  <si>
    <t>PATCH CORD OPTICO DUPLEX CONECTORIZADO SM LC-UPC/SC-UPC 3.0M - COG - AZUL</t>
  </si>
  <si>
    <t>CORDAO MONOFIBRA CONECTORIZADO SM G-652D SC-UPC/SC-UPC 2.5M - COG - AMARELO</t>
  </si>
  <si>
    <t>SIMPLEX OPTICAL PATCH CORD SM G-652D SC-UPC/SC-UPC 2.5M - OFN - YELLOW</t>
  </si>
  <si>
    <t>PATCH CORD OPTICO MONOFIBRA CONECTORIZADO SM G-652D SC-UPC/SC-UPC 2.5M - COG - AMARILLO</t>
  </si>
  <si>
    <t>EXTENSAO DUPLEX SM LC-UPC 15.0M - COG - AZUL - D2</t>
  </si>
  <si>
    <t>DUPLEX OPTICAL PIGTAIL SM LC-UPC 15.0M - OFN - BLUE - D2</t>
  </si>
  <si>
    <t>EXTENSION DUPLEX SM LC-UPC 15.0M - COG - AZUL - D2</t>
  </si>
  <si>
    <t>EXTENSAO MONOFIBRA SM LC-UPC 1.5M - COG - BRANCO- D0.9</t>
  </si>
  <si>
    <t>SIMPLEX OPTICAL PIGTAIL SM LC-UPC 1.5M - OFN - WHITE- D0.9</t>
  </si>
  <si>
    <t>EXTENSION MONOFIBRA SM LC-UPC 1.5M - COG - BLANCO - D0.9</t>
  </si>
  <si>
    <t>CORDAO DUPLEX CONECTORIZADO SM SC-APC/SC-UPC 5.0M - COG - AZUL</t>
  </si>
  <si>
    <t>DUPLEX OPTICAL PATCH CORD SM SC-APC/SC-UPC 5.0M - OFN - BLUE</t>
  </si>
  <si>
    <t>PATCH CORD OPTICO DUPLEX CONECTORIZADO SM SC-APC/SC-UPC 5.0M - COG - AZUL</t>
  </si>
  <si>
    <t>EXTENSAO MONOFIBRA SM LC-APC 1.5M - COG - BRANCO - D0.9</t>
  </si>
  <si>
    <t>SIMPLEX OPTICAL PIGTAIL SM LC-APC 1.5M - OFN - WHITE- D0.9</t>
  </si>
  <si>
    <t>EXTENSION MONOFIBRA SM LC-APC 1.5M - COG - BLANCO - D0.9</t>
  </si>
  <si>
    <t>CORDAO DUPLEX CONECTORIZADO SM LC-UPC/SC-APC 30.0M - COG - AZUL</t>
  </si>
  <si>
    <t>DUPLEX OPTICAL PATCH CORD SM LC-UPC/SC-APC 30.0M - OFN - BLUE</t>
  </si>
  <si>
    <t>PATCH CORD OPTICO DUPLEX CONECTORIZADO SM LC-UPC/SC-APC 30.0M - COG - AZUL</t>
  </si>
  <si>
    <t>EXTENSAO MONOFIBRA BLI A/B G-657A SC-APC 5.0M - COG - AMARELO - D2</t>
  </si>
  <si>
    <t>SIMPLEX OPTICAL PIGTAIL BLI A/B G-657A SC-APC 5.0M - OFN - YELLOW - D2</t>
  </si>
  <si>
    <t>EXTENSION MONOFIBRA BLI A/B G-657A SC-APC 5.0M - COG - AMARILLO - D2</t>
  </si>
  <si>
    <t>EXTENSAO MONOFIBRA BLI A/B G-657A SC-APC 30.0M - COG - AMARELO - D2</t>
  </si>
  <si>
    <t>SIMPLEX OPTICAL PIGTAIL BLI A/B G-657A SC-APC 30.0M - OFN - YELLOW - D2</t>
  </si>
  <si>
    <t>EXTENSION MONOFIBRA BLI A/B G-657A SC-APC 30.0M - COG - AMARILLO - D2</t>
  </si>
  <si>
    <t>EXTENSAO MONOFIBRA BLI A/B G-657A SC-APC 1.5M - COG - BRANCO - D0.9</t>
  </si>
  <si>
    <t>SIMPLEX OPTICAL PIGTAIL BLI A/B G-657A SC-APC 1.5M - OFN - WHITE - D0.9</t>
  </si>
  <si>
    <t>EXTENSION MONOFIBRA BLI A/B G-657A SC-APC 1.5M - COG - BLANCO - D0.9</t>
  </si>
  <si>
    <t>EXTENSAO MONOFIBRA BLI A/B G-657A SC-UPC 3.0M - COG - BRANCO - D0.9 (0386-0549-0)</t>
  </si>
  <si>
    <t>SIMPLEX OPTICAL PIGTAIL BLI A/B G-657A SC-UPC 3.0M - OFN - WHITE - D0.9 (0386-0549-0)</t>
  </si>
  <si>
    <t>EXTENSION MONOFIBRA BLI A/B G-657A SC-UPC 3.0M - COG - BLANCO - D0.9 (0386-0549-0)</t>
  </si>
  <si>
    <t>CORDAO DUPLEX CONECTORIZADO SM G-652D LC-UPC/SC-UPC 25.0M - COG - AMARELO</t>
  </si>
  <si>
    <t>DUPLEX OPTICAL PATCH CORD SM G-652D LC-UPC/SC-UPC 25.0M - OFN - YELLOW</t>
  </si>
  <si>
    <t>PATCH CORD OPTICO DUPLEX CONECTORIZADO SM G-652D LC-UPC/SC-UPC 25.0M - COG - AMARILLO</t>
  </si>
  <si>
    <t>CORDAO DUPLEX CONECTORIZADO SM G-652D LC-UPC/LC-UPC 1.5M - COG - AMARELO (A - B)</t>
  </si>
  <si>
    <t>DUPLEX OPTICAL PATCH CORD SM G-652D LC-UPC/LC-UPC 1.5M - OFN - YELLOW (A - B)</t>
  </si>
  <si>
    <t>PATCH CORD OPTICO DUPLEX CONECTORIZADO SM G-652D LC-UPC/LC-UPC 1.5M - COG - AMARILLO (A - B)</t>
  </si>
  <si>
    <t>CORDAO DUPLEX CONECTORIZADO SM G-652D LC-UPC/LC-UPC 2.5M - COG - AMARELO (A - B)</t>
  </si>
  <si>
    <t>DUPLEX OPTICAL PATCH CORD SM G-652D LC-UPC/LC-UPC 2.5M - OFN - YELLOW (A - B)</t>
  </si>
  <si>
    <t>PATCH CORD OPTICO DUPLEX CONECTORIZADO SM G-652D LC-UPC/LC-UPC 2.5M - COG - AMARILLO (A - B)</t>
  </si>
  <si>
    <t>CORDAO DUPLEX CONECTORIZADO 50.0 FC-UPC/ST-UPC 2.5M - COG - AMARELO</t>
  </si>
  <si>
    <t>DUPLEX OPTICAL PATCH CORD 50.0 FC-UPC/ST-UPC 2.5M - OFN - YELLOW</t>
  </si>
  <si>
    <t>PATCH CORD OPTICO DUPLEX CONECTORIZADO 50.0 FC-UPC/ST-UPC 2.5M - COG - AMARILLO</t>
  </si>
  <si>
    <t>CORDAO DUPLEX CONECTORIZADO 50.0 FC-UPC/FC-UPC 10.0M - COG - AMARELO</t>
  </si>
  <si>
    <t>DUPLEX OPTICAL PATCH CORD 50.0 FC-UPC/FC-UPC 10.0M - OFN - YELLOW</t>
  </si>
  <si>
    <t>PATCH CORD OPTICO DUPLEX CONECTORIZADO 50.0 FC-UPC/FC-UPC 10.0M - COG - AMARILLO</t>
  </si>
  <si>
    <t>CORDAO DUPLEX CONECTORIZADO SM G-652D LC-UPC/SC-UPC 2.5M - COG - AMARELO</t>
  </si>
  <si>
    <t>DUPLEX OPTICAL PATCH CORD SM G-652D LC-UPC/SC-UPC 2.5M - OFN - YELLOW</t>
  </si>
  <si>
    <t>PATCH CORD OPTICO DUPLEX CONECTORIZADO SM G-652D LC-UPC/SC-UPC 2.5M - COG - AMARILLO</t>
  </si>
  <si>
    <t>CORDAO DUPLEX CONECTORIZADO OM3 LC-UPC/LC-UPC 5.0M - LSZH - ACQUA (A - B)</t>
  </si>
  <si>
    <t>DUPLEX OPTICAL PATCH CORD OM3 LC-UPC/LC-UPC 5.0M - LSZH - AQUA (A - B)</t>
  </si>
  <si>
    <t>PATCH CORD OPTICO DUPLEX CONECTORIZADO OM3 LC-UPC/LC-UPC 5.0M - LSZH - ACQUA (A - B)</t>
  </si>
  <si>
    <t>SERVICE CABLE CONECTORIZADO 01F SM BLI A/B G-657B SC-APC/SC-APC 35.0M - TIGHT - LSZH - BRANCO - D3.8</t>
  </si>
  <si>
    <t>TRUNK CABLE PRE-TERMINATED 01F SM BLI A/B G-657B SC-APC/SC-APC 35.0M - TIGHT - LSZH - WHITE - D3.8</t>
  </si>
  <si>
    <t>CABLE TRONCAL CONECTORIZADO 01F SM BLI A/B G-657B SC-APC/SC-APC 35.0M - TIGHT - LSZH - BLANCO - D3.8</t>
  </si>
  <si>
    <t>CORDAO MONOFIBRA CONECTORIZADO BLI A/B G-657B3 SC-UPC/SC-UPC 2.5M - LSZH - BRANCO</t>
  </si>
  <si>
    <t>SIMPLEX OPTICAL PATCH CORD BLI A/B G-657B3 SC-UPC/SC-UPC 2.5M - LSZH - WHITE</t>
  </si>
  <si>
    <t>PATCH CORD OPTICO MONOFIBRA CONECTORIZADO BLI A/B G-657B3 SC-UPC/SC-UPC 2.5M - LSZH - BLANCO</t>
  </si>
  <si>
    <t>CORDAO MONOFIBRA CONECTORIZADO SM LC-APC/SC-APC 25.0M - COG - AZUL</t>
  </si>
  <si>
    <t>SIMPLEX OPTICAL PATCH CORD SM LC-APC/SC-APC 25.0M - OFN - BLUE</t>
  </si>
  <si>
    <t>PATCH CORD OPTICO MONOFIBRA CONECTORIZADO SM LC-APC/SC-APC 25.0M - COG - AZUL</t>
  </si>
  <si>
    <t>CORDAO MONOFIBRA CONECTORIZADO SM LC-APC/LC-APC 10.0M - COG - AZUL</t>
  </si>
  <si>
    <t>SIMPLEX OPTICAL PATCH CORD SM LC-APC/LC-APC 10.0M - OFN - BLUE</t>
  </si>
  <si>
    <t>PATCH CORD OPTICO MONOFIBRA CONECTORIZADO SM LC-APC/LC-APC 10.0M - COG - AZUL</t>
  </si>
  <si>
    <t>CORDAO MONOFIBRA CONECTORIZADO BLI A/B G-657A SC-APC/SC-UPC 2.5M - LSZH - BRANCO - D3</t>
  </si>
  <si>
    <t>SIMPLEX OPTICAL PATCH CORD BLI A/B G-657A SC-APC/SC-UPC 2.5M - LSZH - WHITE - D3</t>
  </si>
  <si>
    <t>PATCH CORD OPTICO MONOFIBRA CONECTORIZADO BLI A/B G-657A SC-APC/SC-UPC 2.5M - LSZH - BLANCO - D3</t>
  </si>
  <si>
    <t>CORDAO DUPLEX CONECTORIZADO BLI A/B G-657A SC-UPC/SC-UPC 2.5M - LSZH - AZUL</t>
  </si>
  <si>
    <t>DUPLEX OPTICAL PATCH CORD BLI A/B G-657A SC-UPC/SC-UPC 2.5M - LSZH - BLUE</t>
  </si>
  <si>
    <t>PATCH CORD OPTICO DUPLEX CONECTORIZADO BLI A/B G-657A SC-UPC/SC-UPC 2.5M - LSZH - AZUL</t>
  </si>
  <si>
    <t>CORDAO MONOFIBRA CONECTORIZADO SM LC-APC/SC-UPC 2.5M - COG - AZUL</t>
  </si>
  <si>
    <t>SIMPLEX OPTICAL PATCH CORD SM LC-APC/SC-UPC 2.5M - OFN - BLUE</t>
  </si>
  <si>
    <t>PATCH CORD OPTICO MONOFIBRA CONECTORIZADO SM LC-APC/SC-UPC 2.5M - COG - AZUL</t>
  </si>
  <si>
    <t>CORDAO DUPLEX CONECTORIZADO SM LC-UPC/LC-UPC 6.0M - COG - AZUL (A - B)</t>
  </si>
  <si>
    <t>DUPLEX OPTICAL PATCH CORD SM LC-UPC/LC-UPC 6.0M - OFN - BLUE (A - B)</t>
  </si>
  <si>
    <t>PATCH CORD OPTICO DUPLEX CONECTORIZADO SM LC-UPC/LC-UPC 6.0M - COG - AZUL (A - B)</t>
  </si>
  <si>
    <t>CORDAO DUPLEX CONECTORIZADO OM3 LC-UPC/LC-UPC 2.5M - LSZH - ACQUA (A - B)</t>
  </si>
  <si>
    <t>DUPLEX OPTICAL PATCH CORD OM3 LC-UPC/LC-UPC 2.5M - LSZH - AQUA (A - B)</t>
  </si>
  <si>
    <t>PATCH CORD OPTICO DUPLEX CONECTORIZADO OM3 LC-UPC/LC-UPC 2.5M - LSZH - ACQUA (A - B)</t>
  </si>
  <si>
    <t>CORDAO DUPLEX CONECTORIZADO 62.5 LC-UPC/LC-UPC 30.0M - LSZH - LARANJA (A - B)</t>
  </si>
  <si>
    <t>DUPLEX OPTICAL PATCH CORD 62.5 LC-UPC/LC-UPC 30.0M - LSZH - ORANGE (A - B)</t>
  </si>
  <si>
    <t>PATCH CORD OPTICO DUPLEX CONECTORIZADO 62.5 LC-UPC/LC-UPC 30.0M - LSZH - NARANJA (A - B)</t>
  </si>
  <si>
    <t>CORDAO DUPLEX CONECTORIZADO SM LC-APC/SC-APC 20.0M - COG - AZUL</t>
  </si>
  <si>
    <t>DUPLEX OPTICAL PATCH CORD SM LC-APC/SC-APC 20.0M - OFN - BLUE</t>
  </si>
  <si>
    <t>PATCH CORD OPTICO DUPLEX CONECTORIZADO SM LC-APC/SC-APC 20.0M - COG - AZUL</t>
  </si>
  <si>
    <t>EXTENSAO MONOFIBRA SM FC-UPC 2.5M - COG - AZUL - D2</t>
  </si>
  <si>
    <t>SIMPLEX OPTICAL PIGTAIL SM FC-UPC 2.5M - OFN - BLUE - D2</t>
  </si>
  <si>
    <t>EXTENSION MONOFIBRA SM FC-UPC 2.5M - COG - AZUL - D2</t>
  </si>
  <si>
    <t>CORDAO DUPLEX CONECTORIZADO OM3 LC-UPC/LC-UPC 3.0M - LSZH - ACQUA (A - B)</t>
  </si>
  <si>
    <t>DUPLEX OPTICAL PATCH CORD OM3 LC-UPC/LC-UPC 3.0M - LSZH - AQUA (A - B)</t>
  </si>
  <si>
    <t>PATCH CORD OPTICO DUPLEX CONECTORIZADO OM3 LC-UPC/LC-UPC 3.0M - LSZH - ACQUA (A - B)</t>
  </si>
  <si>
    <t>SERVICE CABLE CONECTORIZADO 01F SM BLI A/B G-657B SC-APC/SC-APC 10.0M - TIGHT - LSZH - BRANCO - D3.8</t>
  </si>
  <si>
    <t>TRUNK CABLE PRE-TERMINATED 01F SM BLI A/B G-657B SC-APC/SC-APC 10.0M - TIGHT - LSZH - WHITE - D3.8</t>
  </si>
  <si>
    <t>CABLE TRONCAL CONECTORIZADO 01F SM BLI A/B G-657B SC-APC/SC-APC 10.0M - TIGHT - LSZH - BLANCO - D3.8</t>
  </si>
  <si>
    <t>SERVICE CABLE CONECTORIZADO 01F SM BLI A/B G-657B SC-APC/SC-APC 45.0M - TIGHT - LSZH - BRANCO - D3.8</t>
  </si>
  <si>
    <t>TRUNK CABLE PRE-TERMINATED 01F SM BLI A/B G-657B SC-APC/SC-APC 45.0M - TIGHT - LSZH - WHITE - D3.8</t>
  </si>
  <si>
    <t>CABLE TRONCAL CONECTORIZADO 01F SM BLI A/B G-657B SC-APC/SC-APC 45.0M - TIGHT - LSZH - BLANCO - D3.8</t>
  </si>
  <si>
    <t>SERVICE CABLE CONECTORIZADO 01F SM BLI A/B G-657B SC-APC/SC-APC 55.0M - TIGHT - LSZH - BRANCO - D3.8</t>
  </si>
  <si>
    <t>TRUNK CABLE PRE-TERMINATED 01F SM BLI A/B G-657B SC-APC/SC-APC 55.0M - TIGHT - LSZH - WHITE - D3.8</t>
  </si>
  <si>
    <t>CABLE TRONCAL CONECTORIZADO 01F SM BLI A/B G-657B SC-APC/SC-APC 55.0M - TIGHT - LSZH - BLANCO - D3.8</t>
  </si>
  <si>
    <t>SERVICE CABLE CONECTORIZADO 01F SM BLI A/B G-657B SC-APC/SC-APC 65.0M - TIGHT - LSZH - BRANCO - D3.8</t>
  </si>
  <si>
    <t>TRUNK CABLE PRE-TERMINATED 01F SM BLI A/B G-657B SC-APC/SC-APC 65.0M - TIGHT - LSZH - WHITE - D3.8</t>
  </si>
  <si>
    <t>CABLE TRONCAL CONECTORIZADO 01F SM BLI A/B G-657B SC-APC/SC-APC 65.0M - TIGHT - LSZH - BLANCO - D3.8</t>
  </si>
  <si>
    <t>SERVICE CABLE CONECTORIZADO 01F SM BLI A/B G-657B SC-APC/SC-APC 75.0M - TIGHT - LSZH - BRANCO - D3.8</t>
  </si>
  <si>
    <t>TRUNK CABLE PRE-TERMINATED 01F SM BLI A/B G-657B SC-APC/SC-APC 75.0M - TIGHT - LSZH - WHITE - D3.8</t>
  </si>
  <si>
    <t>CABLE TRONCAL CONECTORIZADO 01F SM BLI A/B G-657B SC-APC/SC-APC 75.0M - TIGHT - LSZH - BLANCO - D3.8</t>
  </si>
  <si>
    <t>CORDAO DUPLEX CONECTORIZADO 62.5 SC-UPC/ST-UPC 1.5M - COG - LARANJA</t>
  </si>
  <si>
    <t>DUPLEX OPTICAL PATCH CORD 62.5 SC-UPC/ST-UPC 1.5M - OFN - ORANGE</t>
  </si>
  <si>
    <t>PATCH CORD OPTICO DUPLEX CONECTORIZADO 62.5 SC-UPC/ST-UPC 1.5M - COG - NARANJA</t>
  </si>
  <si>
    <t>SERVICE CABLE CONECTORIZADO 01F SM BLI A/B G-657B SC-APC/SC-APC 85.0M - TIGHT - LSZH - BRANCO - D3.8</t>
  </si>
  <si>
    <t>TRUNK CABLE PRE-TERMINATED 01F SM BLI A/B G-657B SC-APC/SC-APC 85.0M - TIGHT - LSZH - WHITE - D3.8</t>
  </si>
  <si>
    <t>CABLE TRONCAL CONECTORIZADO 01F SM BLI A/B G-657B SC-APC/SC-APC 85.0M - TIGHT - LSZH - BLANCO - D3.8</t>
  </si>
  <si>
    <t>SERVICE CABLE CONECTORIZADO 01F SM BLI A/B G-657B SC-APC/SC-APC 95.0M - TIGHT - LSZH - BRANCO - D3.8</t>
  </si>
  <si>
    <t>TRUNK CABLE PRE-TERMINATED 01F SM BLI A/B G-657B SC-APC/SC-APC 95.0M - TIGHT - LSZH - WHITE - D3.8</t>
  </si>
  <si>
    <t>CABLE TRONCAL CONECTORIZADO 01F SM BLI A/B G-657B SC-APC/SC-APC 95.0M - TIGHT - LSZH - BLANCO - D3.8</t>
  </si>
  <si>
    <t>CORDAO MONOFIBRA CONECTORIZADO SM FC-APC/FC-APC 1.5M - COG - AZUL</t>
  </si>
  <si>
    <t>SIMPLEX OPTICAL PATCH CORD SM FC-APC/FC-APC 1.5M - OFN - BLUE</t>
  </si>
  <si>
    <t>PATCH CORD OPTICO MONOFIBRA CONECTORIZADO SM FC-APC/FC-APC 1.5M - COG - AZUL</t>
  </si>
  <si>
    <t>CORDAO MONOFIBRA CONECTORIZADO SM FC-APC/FC-UPC 1.5M - COG - AZUL</t>
  </si>
  <si>
    <t>SIMPLEX OPTICAL PATCH CORD SM FC-APC/FC-UPC 1.5M - OFN - BLUE</t>
  </si>
  <si>
    <t>PATCH CORD OPTICO MONOFIBRA CONECTORIZADO SM FC-APC/FC-UPC 1.5M - COG - AZUL</t>
  </si>
  <si>
    <t>CORDAO MONOFIBRA CONECTORIZADO SM LC-APC/LC-APC 15.0M - COG - AZUL</t>
  </si>
  <si>
    <t>SIMPLEX OPTICAL PATCH CORD SM LC-APC/LC-APC 15.0M - OFN - BLUE</t>
  </si>
  <si>
    <t>PATCH CORD OPTICO MONOFIBRA CONECTORIZADO SM LC-APC/LC-APC 15.0M - COG - AZUL</t>
  </si>
  <si>
    <t>CORDAO MONOFIBRA CONECTORIZADO SM LC-APC/LC-APC 20.0M - COG - AZUL</t>
  </si>
  <si>
    <t>SIMPLEX OPTICAL PATCH CORD SM LC-APC/LC-APC 20.0M - OFN - BLUE</t>
  </si>
  <si>
    <t>PATCH CORD OPTICO MONOFIBRA CONECTORIZADO SM LC-APC/LC-APC 20.0M - COG - AZUL</t>
  </si>
  <si>
    <t>CORDAO MONOFIBRA CONECTORIZADO SM E2000-APC/LC-APC 10.0M - COG - AZUL</t>
  </si>
  <si>
    <t>SIMPLEX OPTICAL PATCH CORD SM E2000-APC/LC-APC 10.0M - OFN - BLUE</t>
  </si>
  <si>
    <t>PATCH CORD OPTICO MONOFIBRA CONECTORIZADO SM E2000-APC/LC-APC 10.0M - COG - AZUL</t>
  </si>
  <si>
    <t>CORDAO MONOFIBRA CONECTORIZADO SM E2000-APC/LC-APC 15.0M - COG - AZUL</t>
  </si>
  <si>
    <t>SIMPLEX OPTICAL PATCH CORD SM E2000-APC/LC-APC 15.0M - OFN - BLUE</t>
  </si>
  <si>
    <t>PATCH CORD OPTICO MONOFIBRA CONECTORIZADO SM E2000-APC/LC-APC 15.0M - COG - AZUL</t>
  </si>
  <si>
    <t>CORDAO MONOFIBRA CONECTORIZADO SM E2000-APC/LC-APC 20.0M - COG - AZUL</t>
  </si>
  <si>
    <t>SIMPLEX OPTICAL PATCH CORD SM E2000-APC/LC-APC 20.0M - OFN - BLUE</t>
  </si>
  <si>
    <t>PATCH CORD OPTICO MONOFIBRA CONECTORIZADO SM E2000-APC/LC-APC 20.0M - COG - AZUL</t>
  </si>
  <si>
    <t>CORDAO DUPLEX CONECTORIZADO 62.5 SC-UPC/ST-UPC 2.0M - COG - LARANJA</t>
  </si>
  <si>
    <t>DUPLEX OPTICAL PATCH CORD 62.5 SC-UPC/ST-UPC 2.0M - OFN - ORANGE</t>
  </si>
  <si>
    <t>PATCH CORD OPTICO DUPLEX CONECTORIZADO 62.5 SC-UPC/ST-UPC 2.0M - COG - NARANJA</t>
  </si>
  <si>
    <t>CORDAO MONOFIBRA CONECTORIZADO SM LC-APC/SC-UPC 30.0M - COG - AZUL</t>
  </si>
  <si>
    <t>SIMPLEX OPTICAL PATCH CORD SM LC-APC/SC-UPC 30.0M - OFN - BLUE</t>
  </si>
  <si>
    <t>PATCH CORD OPTICO MONOFIBRA CONECTORIZADO SM LC-APC/SC-UPC 30.0M - COG - AZUL</t>
  </si>
  <si>
    <t>CORDAO DUPLEX CONECTORIZADO PREMIUM BLI A/B G-657A LC(UB)-UPC/LC(UB)-UPC - 3.0M - LSZH - AZUL (A - B)</t>
  </si>
  <si>
    <t>DUPLEX OPTICAL PATCH CORD PREMIUM BLI A/B G-657A LC(UB)-UPC/LC(UB)-UPC - 3.0M - LSZH - BLUE (A - B)</t>
  </si>
  <si>
    <t>PATCH CORD OPTICO DUPLEX CONECTORIZADO PREMIUM BLI A/B G-657A LC(UB)-UPC/LC(UB)-UPC - 3.0M - LSZH - AZUL (A - B)</t>
  </si>
  <si>
    <t>CORDAO DUPLEX CONECTORIZADO PREMIUM OM4 LC(UB)-UPC/LC(UB)-UPC - 3.0M - LSZH - ACQUA (A - B)</t>
  </si>
  <si>
    <t>DUPLEX OPTICAL PATCH CORD PREMIUM OM4 LC(UB)-UPC/LC(UB)-UPC - 3.0M - LSZH - AQUA (A - B)</t>
  </si>
  <si>
    <t>PATCH CORD OPTICO DUPLEX CONECTORIZADO PREMIUM OM4 LC(UB)-UPC/LC(UB)-UPC - 3.0M - LSZH - ACQUA (A - B)</t>
  </si>
  <si>
    <t>CORDAO MONOFIBRA CONECTORIZADO SM LC-APC/LC-APC 30.0M - COG - AZUL</t>
  </si>
  <si>
    <t>SIMPLEX OPTICAL PATCH CORD SM LC-APC/LC-APC 30.0M - OFN - BLUE</t>
  </si>
  <si>
    <t>PATCH CORD OPTICO MONOFIBRA CONECTORIZADO SM LC-APC/LC-APC 30.0M - COG - AZUL</t>
  </si>
  <si>
    <t>CORDAO MONOFIBRA CONECTORIZADO SM LC-APC/LC-UPC 30.0M - COG - AZUL</t>
  </si>
  <si>
    <t>SIMPLEX OPTICAL PATCH CORD SM LC-APC/LC-UPC 30.0M - OFN - BLUE</t>
  </si>
  <si>
    <t>PATCH CORD OPTICO MONOFIBRA CONECTORIZADO SM LC-APC/LC-UPC 30.0M - COG - AZUL</t>
  </si>
  <si>
    <t>CORDAO DUPLEX CONECTORIZADO SM G-652D LC-UPC/SC-UPC 2.5M - LSZH - AMARELO</t>
  </si>
  <si>
    <t>DUPLEX OPTICAL PATCH CORD SM G-652D LC-UPC/SC-UPC 2.5M - LSZH - YELLOW</t>
  </si>
  <si>
    <t>PATCH CORD OPTICO DUPLEX CONECTORIZADO SM G-652D LC-UPC/SC-UPC 2.5M - LSZH - AMARILLO</t>
  </si>
  <si>
    <t>CORDAO DUPLEX CONECTORIZADO SM G-652D LC-UPC/LC-UPC 2.5M - LSZH - AMARELO (A - B)</t>
  </si>
  <si>
    <t>DUPLEX OPTICAL PATCH CORD SM G-652D LC-UPC/LC-UPC 2.5M - LSZH - YELLOW (A - B)</t>
  </si>
  <si>
    <t>PATCH CORD OPTICO DUPLEX CONECTORIZADO SM G-652D LC-UPC/LC-UPC 2.5M - LSZH - AMARILLO (A - B)</t>
  </si>
  <si>
    <t>CORDAO MONOFIBRA CONECTORIZADO SM G-652D SC-APC/SC-APC 1.0M - COG - AMARELO</t>
  </si>
  <si>
    <t>SIMPLEX OPTICAL PATCH CORD SM G-652D SC-APC/SC-APC 1.0M - OFN - YELLOW</t>
  </si>
  <si>
    <t>PATCH CORD OPTICO MONOFIBRA CONECTORIZADO SM G-652D SC-APC/SC-APC 1.0M - COG - AMARILLO</t>
  </si>
  <si>
    <t>CORDAO DUPLEX CONECTORIZADO SM G-652D LC-UPC/LC-UPC 3.0M - COG - AZUL (A - B)</t>
  </si>
  <si>
    <t>DUPLEX OPTICAL PATCH CORD SM G-652D LC-UPC/LC-UPC 3.0M - OFN - BLUE (A - B)</t>
  </si>
  <si>
    <t>PATCH CORD OPTICO DUPLEX CONECTORIZADO SM G-652D LC-UPC/LC-UPC 3.0M - COG - AZUL (A - B)</t>
  </si>
  <si>
    <t>CORDAO DUPLEX CONECTORIZADO SM G-652D LC-UPC/LC-UPC 2.5M - COG - AZUL (A - B)</t>
  </si>
  <si>
    <t>DUPLEX OPTICAL PATCH CORD SM G-652D LC-UPC/LC-UPC 2.5M - OFN - BLUE (A - B)</t>
  </si>
  <si>
    <t>PATCH CORD OPTICO DUPLEX CONECTORIZADO SM G-652D LC-UPC/LC-UPC 2.5M - COG - AZUL (A - B)</t>
  </si>
  <si>
    <t>CORDAO MONOFIBRA CONECTORIZADO BLI A/B G-657A SC-UPC/SC-UPC 2.5M - COG - BRANCO - D3</t>
  </si>
  <si>
    <t>SIMPLEX OPTICAL PATCH CORD BLI A/B G-657A SC-UPC/SC-UPC 2.5M - OFN - WHITE - D3</t>
  </si>
  <si>
    <t>PATCH CORD OPTICO MONOFIBRA CONECTORIZADO BLI A/B G-657A SC-UPC/SC-UPC 2.5M - COG - BLANCO - D3</t>
  </si>
  <si>
    <t>CORDAO MONOFIBRA CONECTORIZADO BLI A/B G-657A SC-APC/SC-UPC 2.5M - COG - BRANCO - D3</t>
  </si>
  <si>
    <t>SIMPLEX OPTICAL PATCH CORD BLI A/B G-657A SC-APC/SC-UPC 2.5M - OFN - WHITE - D3</t>
  </si>
  <si>
    <t>PATCH CORD OPTICO MONOFIBRA CONECTORIZADO BLI A/B G-657A SC-APC/SC-UPC 2.5M - COG - BLANCO - D3</t>
  </si>
  <si>
    <t>EXTENSAO MONOFIBRA SM G-652D SC-APC 2.0M - COG - AZUL - D2</t>
  </si>
  <si>
    <t>SIMPLEX OPTICAL PIGTAIL SM G-652D SC-APC 2.0M - OFN - BLUE - D2</t>
  </si>
  <si>
    <t>EXTENSION MONOFIBRA SM G-652D SC-APC 2.0M - COG - AZUL - D2</t>
  </si>
  <si>
    <t>CORDAO DUPLEX CONECTORIZADO SM G-652D LC-APC/LC-APC 1.5M - COG - AMARELO</t>
  </si>
  <si>
    <t>DUPLEX OPTICAL PATCH CORD SM G-652D LC-APC/LC-APC 1.5M - OFN - YELLOW</t>
  </si>
  <si>
    <t>PATCH CORD OPTICO DUPLEX CONECTORIZADO SM G-652D LC-APC/LC-APC 1.5M - COG - AMARILLO</t>
  </si>
  <si>
    <t>CORDAO DUPLEX CONECTORIZADO SM G-652D LC-APC/LC-APC 2.5M - COG - AMARELO</t>
  </si>
  <si>
    <t>DUPLEX OPTICAL PATCH CORD SM G-652D LC-APC/LC-APC 2.5M - OFN - YELLOW</t>
  </si>
  <si>
    <t>PATCH CORD OPTICO DUPLEX CONECTORIZADO SM G-652D LC-APC/LC-APC 2.5M - COG - AMARILLO</t>
  </si>
  <si>
    <t>CORDAO MONOFIBRA CONECTORIZADO SM E2000-APC/LC-UPC 1.5M - COG - AZUL</t>
  </si>
  <si>
    <t>SIMPLEX OPTICAL PATCH CORD SM E2000-APC/LC-UPC 1.5M - OFN - BLUE</t>
  </si>
  <si>
    <t>PATCH CORD OPTICO MONOFIBRA CONECTORIZADO SM E2000-APC/LC-UPC 1.5M - COG - AZUL</t>
  </si>
  <si>
    <t>CORDAO DUPLEX CONECTORIZADO 62.5 LC-UPC/LC-UPC 20.0M - LSZH - LARANJA (A - B)</t>
  </si>
  <si>
    <t>DUPLEX OPTICAL PATCH CORD 62.5 LC-UPC/LC-UPC 20.0M - LSZH - ORANGE (A - B)</t>
  </si>
  <si>
    <t>PATCH CORD OPTICO DUPLEX CONECTORIZADO 62.5 LC-UPC/LC-UPC 20.0M - LSZH - NARANJA (A - B)</t>
  </si>
  <si>
    <t>CORDAO DUPLEX CONECTORIZADO 62.5 LC-UPC/LC-UPC 25.0M - LSZH - LARANJA (A - B)</t>
  </si>
  <si>
    <t>DUPLEX OPTICAL PATCH CORD 62.5 LC-UPC/LC-UPC 25.0M - LSZH - ORANGE (A - B)</t>
  </si>
  <si>
    <t>PATCH CORD OPTICO DUPLEX CONECTORIZADO 62.5 LC-UPC/LC-UPC 25.0M - LSZH - NARANJA (A - B)</t>
  </si>
  <si>
    <t>CORDAO DUPLEX CONECTORIZADO SM G-652D LC-APC/LC-APC 3.0M - COG - AMARELO</t>
  </si>
  <si>
    <t>DUPLEX OPTICAL PATCH CORD SM G-652D LC-APC/LC-APC 3.0M - OFN - YELLOW</t>
  </si>
  <si>
    <t>PATCH CORD OPTICO DUPLEX CONECTORIZADO SM G-652D LC-APC/LC-APC 3.0M - COG - AMARILLO</t>
  </si>
  <si>
    <t>CORDAO DUPLEX CONECTORIZADO SM G-652D LC-APC/LC-APC 5.0M - COG - AMARELO</t>
  </si>
  <si>
    <t>DUPLEX OPTICAL PATCH CORD SM G-652D LC-APC/LC-APC 5.0M - OFN - YELLOW</t>
  </si>
  <si>
    <t>PATCH CORD OPTICO DUPLEX CONECTORIZADO SM G-652D LC-APC/LC-APC 5.0M - COG - AMARILLO</t>
  </si>
  <si>
    <t>CORDAO DUPLEX CONECTORIZADO SM G-652D LC-APC/LC-APC 10.0M - COG - AMARELO</t>
  </si>
  <si>
    <t>DUPLEX OPTICAL PATCH CORD SM G-652D LC-APC/LC-APC 10.0M - OFN - YELLOW</t>
  </si>
  <si>
    <t>PATCH CORD OPTICO DUPLEX CONECTORIZADO SM G-652D LC-APC/LC-APC 10.0M - COG - AMARILLO</t>
  </si>
  <si>
    <t>CORDAO DUPLEX CONECTORIZADO SM G-652D LC-APC/LC-APC 15.0M - COG - AMARELO</t>
  </si>
  <si>
    <t>DUPLEX OPTICAL PATCH CORD SM G-652D LC-APC/LC-APC 15.0M - OFN - YELLOW</t>
  </si>
  <si>
    <t>PATCH CORD OPTICO DUPLEX CONECTORIZADO SM G-652D LC-APC/LC-APC 15.0M - COG - AMARILLO</t>
  </si>
  <si>
    <t>CORDAO DUPLEX CONECTORIZADO SM LC-UPC/LC-UPC 2.0M - COG - AZUL (A - B)</t>
  </si>
  <si>
    <t>DUPLEX OPTICAL PATCH CORD SM LC-UPC/LC-UPC 2.0M - OFN - BLUE (A - B)</t>
  </si>
  <si>
    <t>PATCH CORD OPTICO DUPLEX CONECTORIZADO SM LC-UPC/LC-UPC 2.0M - COG - AZUL (A - B)</t>
  </si>
  <si>
    <t>EXTENSAO MONOFIBRA BLI A/B G-657A2 SC-APC/NC 2.0M - COG - AMARELO - D0.9</t>
  </si>
  <si>
    <t>SIMPLEX OPTICAL PIGTAIL BLI A/B G-657A2 SC-APC/NC 2.0M - OFN - YELLOW - D0.9</t>
  </si>
  <si>
    <t>EXTENSION MONOFIBRA BLI A/B G-657A2 SC-APC/NC 2.0M - COG - AMARILLO - D0.9</t>
  </si>
  <si>
    <t>CORDAO MONOFIBRA CONECTORIZADO BLI A/B G-657A2 SC-APC/SC-APC 1.0M COG - AMARELO</t>
  </si>
  <si>
    <t>SIMPLEX OPTICAL PATCH CORD BLI A/B G-657A2 SC-APC/SC-APC 1.0M OFN - YELLOW</t>
  </si>
  <si>
    <t>PATCH CORD OPTICO MONOFIBRA CONECTORIZADO BLI A/B G-657A2 SC-APC/SC-APC 1.0M COG - AMARILLO</t>
  </si>
  <si>
    <t>CORDAO MONOFIBRA CONECTORIZADO BLI A/B G-657A2 SC-APC/SC-APC 2.0M - COG - AMARELO</t>
  </si>
  <si>
    <t>SIMPLEX OPTICAL PATCH CORD BLI A/B G-657A2 SC-APC/SC-APC 2.0M - OFN - YELLOW</t>
  </si>
  <si>
    <t>PATCH CORD OPTICO MONOFIBRA CONECTORIZADO BLI A/B G-657A2 SC-APC/SC-APC 2.0M - COG - AMARILLO</t>
  </si>
  <si>
    <t>CORDAO MONOFIBRA CONECTORIZADO BLI A/B G-657A2 SC-APC/SC-APC 4.0M - COG - AMARELO</t>
  </si>
  <si>
    <t>SIMPLEX OPTICAL PATCH CORD BLI A/B G-657A2 SC-APC/SC-APC 4.0M - OFN - YELLOW</t>
  </si>
  <si>
    <t>PATCH CORD OPTICO MONOFIBRA CONECTORIZADO BLI A/B G-657A2 SC-APC/SC-APC 4.0M - COG - AMARILLO</t>
  </si>
  <si>
    <t>CORDAO MONOFIBRA CONECTORIZADO BLI A/B G-657A2 SC-APC/SC-APC 8.0M - COG - AMARELO</t>
  </si>
  <si>
    <t>SIMPLEX OPTICAL PATCH CORD BLI A/B G-657A2 SC-APC/SC-APC 8.0M - OFN - YELLOW</t>
  </si>
  <si>
    <t>PATCH CORD OPTICO MONOFIBRA CONECTORIZADO BLI A/B G-657A2 SC-APC/SC-APC 8.0M - COG - AMARILLO</t>
  </si>
  <si>
    <t>CORDAO MONOFIBRA CONECTORIZADO BLI A/B G-657A2 SC-APC/SC-APC 18.0M - COG - AMARELO</t>
  </si>
  <si>
    <t>SIMPLEX OPTICAL PATCH CORD BLI A/B G-657A2 SC-APC/SC-APC 18.0M - OFN - YELLOW</t>
  </si>
  <si>
    <t>PATCH CORD OPTICO MONOFIBRA CONECTORIZADO BLI A/B G-657A2 SC-APC/SC-APC 18.0M - COG - AMARILLO</t>
  </si>
  <si>
    <t>CORDAO MONOFIBRA CONECTORIZADO BLI A/B G-657A2 SC-APC/SC-APC 2.0M - COG - AMARELO - D3</t>
  </si>
  <si>
    <t>SIMPLEX OPTICAL PATCH CORD BLI A/B G-657A2 SC-APC/SC-APC 2.0M - OFN - YELLOW - D3</t>
  </si>
  <si>
    <t>PATCH CORD OPTICO MONOFIBRA CONECTORIZADO BLI A/B G-657A2 SC-APC/SC-APC 2.0M - COG - AMARILLO - D3</t>
  </si>
  <si>
    <t>EXTENSAO MONOFIBRA BLI A/B G-657A2 SC-APC 5.0M - COG - AMARELO - D3</t>
  </si>
  <si>
    <t>SIMPLEX OPTICAL PIGTAIL BLI A/B G-657A2 SC-APC 5.0M - OFN - YELLOW - D3</t>
  </si>
  <si>
    <t>EXTENSION MONOFIBRA BLI A/B G-657A2 SC-APC 5.0M - COG - AMARILLO - D3</t>
  </si>
  <si>
    <t>EXTENSAO MONOFIBRA BLI A/B G-657A2 SC-APC 8.0M - COG - AMARELO - D3</t>
  </si>
  <si>
    <t>SIMPLEX OPTICAL PIGTAIL BLI A/B G-657A2 SC-APC 8.0M - OFN - YELLOW - D3</t>
  </si>
  <si>
    <t>EXTENSION MONOFIBRA BLI A/B G-657A2 SC-APC 8.0M - COG - AMARILLO - D3</t>
  </si>
  <si>
    <t>CORDAO DUPLEX CONECTORIZADO OM3 LC-UPC/SC-UPC 18.0M - COG - ACQUA</t>
  </si>
  <si>
    <t>DUPLEX OPTICAL PATCH CORD OM3 LC-UPC/SC-UPC 18.0M - OFN - AQUA</t>
  </si>
  <si>
    <t>PATCH CORD OPTICO DUPLEX CONECTORIZADO OM3 LC-UPC/SC-UPC 18.0M - COG - ACQUA</t>
  </si>
  <si>
    <t>EXTENSAO MONOFIBRA SM SC-APC 3.0M - COG - BRANCO - D0.9 (0458-0009-0)</t>
  </si>
  <si>
    <t>SIMPLEX OPTICAL PIGTAIL SM SC-APC 3.0M - OFN - WHITE - D0.9 (0458-0009-0)</t>
  </si>
  <si>
    <t>EXTENSION MONOFIBRA SM SC-APC 3.0M - COG - BLANCO - D0.9 (0458-0009-0)</t>
  </si>
  <si>
    <t>CORDAO DUPLEX CONECTORIZADO SM G-652D LC-UPC/LC-UPC 5.0M COG - AZUL (A - B)</t>
  </si>
  <si>
    <t>DUPLEX OPTICAL PATCH CORD SM G-652D LC-UPC/LC-UPC 5.0M OFN - BLUE (A - B)</t>
  </si>
  <si>
    <t>PATCH CORD OPTICO DUPLEX CONECTORIZADO SM G-652D LC-UPC/LC-UPC 5.0M COG - AZUL (A - B)</t>
  </si>
  <si>
    <t>CORDAO MONOFIBRA CONECTORIZADO SM E2000-APC/FC-APC 2.5M - COG - AZUL</t>
  </si>
  <si>
    <t>SIMPLEX OPTICAL PATCH CORD SM E2000-APC/FC-APC 2.5M - OFN - BLUE</t>
  </si>
  <si>
    <t>PATCH CORD OPTICO MONOFIBRA CONECTORIZADO SM E2000-APC/FC-APC 2.5M - COG - AZUL</t>
  </si>
  <si>
    <t>CORDAO DUPLEX CONECTORIZADO SM FC-UPC/LC-UPC 20.0M - COG - AZUL</t>
  </si>
  <si>
    <t>DUPLEX OPTICAL PATCH CORD SM FC-UPC/LC-UPC 20.0M - OFN - BLUE</t>
  </si>
  <si>
    <t>PATCH CORD OPTICO DUPLEX CONECTORIZADO SM FC-UPC/LC-UPC 20.0M - COG - AZUL</t>
  </si>
  <si>
    <t>CORDAO DUPLEX CONECTORIZADO SM G-652D LC-UPC/LC-UPC 5.0M - COG - AZUL (A - B)</t>
  </si>
  <si>
    <t>DUPLEX OPTICAL PATCH CORD SM G-652D LC-UPC/LC-UPC 5.0M - OFN - BLUE (A - B)</t>
  </si>
  <si>
    <t>PATCH CORD OPTICO DUPLEX CONECTORIZADO SM G-652D LC-UPC/LC-UPC 5.0M - COG - AZUL (A - B)</t>
  </si>
  <si>
    <t>CORDAO MONOFIBRA CONECTORIZADO BLI A/B G-657A SC-APC/SC-APC 3.0M - COG - BRANCO - D3</t>
  </si>
  <si>
    <t>SIMPLEX OPTICAL PATCH CORD BLI A/B G-657A SC-APC/SC-APC 3.0M - OFN - WHITE - D3</t>
  </si>
  <si>
    <t>PATCH CORD OPTICO MONOFIBRA CONECTORIZADO BLI A/B G-657A SC-APC/SC-APC 3.0M - COG - BLANCO - D3</t>
  </si>
  <si>
    <t>CORDAO DUPLEX CONECTORIZADO SM G-652D SC-APC/SC-APC 1.0M - COG - AMARELO</t>
  </si>
  <si>
    <t>DUPLEX OPTICAL PATCH CORD SM G-652D SC-APC/SC-APC 1.0M - OFN - YELLOW</t>
  </si>
  <si>
    <t>PATCH CORD OPTICO DUPLEX CONECTORIZADO SM G-652D SC-APC/SC-APC 1.0M - COG - AMARILLO</t>
  </si>
  <si>
    <t>CORDAO DUPLEX CONECTORIZADO SM G-652D SC-APC/SC-APC 2.5M - COG - AMARELO</t>
  </si>
  <si>
    <t>DUPLEX OPTICAL PATCH CORD SM G-652D SC-APC/SC-APC 2.5M - OFN - YELLOW</t>
  </si>
  <si>
    <t>PATCH CORD OPTICO DUPLEX CONECTORIZADO SM G-652D SC-APC/SC-APC 2.5M - COG - AMARILLO</t>
  </si>
  <si>
    <t>CORDAO DUPLEX CONECTORIZADO SM G-652D LC-APC/SC-APC 2.0M - COG - AMARELO</t>
  </si>
  <si>
    <t>DUPLEX OPTICAL PATCH CORD SM G-652D LC-APC/SC-APC 2.0M - OFN - YELLOW</t>
  </si>
  <si>
    <t>PATCH CORD OPTICO DUPLEX CONECTORIZADO SM G-652D LC-APC/SC-APC 2.0M - COG - AMARILLO</t>
  </si>
  <si>
    <t>CORDAO MONOFIBRA CONECTORIZADO SM E2000-APC/SC-APC 25.0M - COG - AZUL</t>
  </si>
  <si>
    <t>SIMPLEX OPTICAL PATCH CORD SM E2000-APC/SC-APC 25.0M - OFN - BLUE</t>
  </si>
  <si>
    <t>PATCH CORD OPTICO MONOFIBRA CONECTORIZADO SM E2000-APC/SC-APC 25.0M - COG - AZUL</t>
  </si>
  <si>
    <t>CORDAO MONOFIBRA CONECTORIZADO SM LC-UPC/SC-UPC 15.0M - COG - AZUL</t>
  </si>
  <si>
    <t>SIMPLEX OPTICAL PATCH CORD SM LC-UPC/SC-UPC 15.0M - OFN - BLUE</t>
  </si>
  <si>
    <t>PATCH CORD OPTICO MONOFIBRA CONECTORIZADO SM LC-UPC/SC-UPC 15.0M - COG - AZUL</t>
  </si>
  <si>
    <t>SERVICE CABLE CONECTORIZADO 01F SM BLI A/B G-657B SC-APC/SC-APC 15.0M - TIGHT - LSZH - BRANCO - D3.8</t>
  </si>
  <si>
    <t>TRUNK CABLE PRE-TERMINATED 01F SM BLI A/B G-657B SC-APC/SC-APC 15.0M - TIGHT - LSZH - WHITE - D3.8</t>
  </si>
  <si>
    <t>CABLE TRONCAL CONECTORIZADO 01F SM BLI A/B G-657B SC-APC/SC-APC 15.0M - TIGHT - LSZH - BLANCO - D3.8</t>
  </si>
  <si>
    <t>SERVICE CABLE CONECTORIZADO 01F SM BLI A/B G-657B SC-APC/SC-APC 25.0M - TIGHT - LSZH - BRANCO - D3.8</t>
  </si>
  <si>
    <t>TRUNK CABLE PRE-TERMINATED 01F SM BLI A/B G-657B SC-APC/SC-APC 25.0M - TIGHT - LSZH - WHITE - D3.8</t>
  </si>
  <si>
    <t>CABLE TRONCAL CONECTORIZADO 01F SM BLI A/B G-657B SC-APC/SC-APC 25.0M - TIGHT - LSZH - BLANCO - D3.8</t>
  </si>
  <si>
    <t>CORDAO DUPLEX CONECTORIZADO SM FC-UPC/LC-UPC 5.0M - COG - AZUL</t>
  </si>
  <si>
    <t>DUPLEX OPTICAL PATCH CORD SM FC-UPC/LC-UPC 5.0M - OFN - BLUE</t>
  </si>
  <si>
    <t>PATCH CORD OPTICO DUPLEX CONECTORIZADO SM FC-UPC/LC-UPC 5.0M - COG - AZUL</t>
  </si>
  <si>
    <t>CORDAO MONOFIBRA CONECTORIZADO SM FC-UPC/ST-UPC 10.0M - COG - AZUL</t>
  </si>
  <si>
    <t>SIMPLEX OPTICAL PATCH CORD SM FC-UPC/ST-UPC 10.0M - OFN - BLUE</t>
  </si>
  <si>
    <t>PATCH CORD OPTICO MONOFIBRA CONECTORIZADO SM FC-UPC/ST-UPC 10.0M - COG - AZUL</t>
  </si>
  <si>
    <t>CORDAO DUPLEX CONECTORIZADO SM FC-UPC/LC-UPC 15.0M - COG - AZUL</t>
  </si>
  <si>
    <t>DUPLEX OPTICAL PATCH CORD SM FC-UPC/LC-UPC 15.0M - OFN - BLUE</t>
  </si>
  <si>
    <t>PATCH CORD OPTICO DUPLEX CONECTORIZADO SM FC-UPC/LC-UPC 15.0M - COG - AZUL</t>
  </si>
  <si>
    <t>CORDAO DUPLEX CONECTORIZADO SM FC-UPC/FC-UPC 3.0M - COG - AZUL</t>
  </si>
  <si>
    <t>DUPLEX OPTICAL PATCH CORD SM FC-UPC/FC-UPC 3.0M - OFN - BLUE</t>
  </si>
  <si>
    <t>PATCH CORD OPTICO DUPLEX CONECTORIZADO SM FC-UPC/FC-UPC 3.0M - COG - AZUL</t>
  </si>
  <si>
    <t>CORDAO DUPLEX CONECTORIZADO SM FC-UPC/SC-APC 3.0M - COG - AZUL</t>
  </si>
  <si>
    <t>DUPLEX OPTICAL PATCH CORD SM FC-UPC/SC-APC 3.0M - OFN - BLUE</t>
  </si>
  <si>
    <t>PATCH CORD OPTICO DUPLEX CONECTORIZADO SM FC-UPC/SC-APC 3.0M - COG - AZUL</t>
  </si>
  <si>
    <t>CORDAO DUPLEX CONECTORIZADO SM FC-UPC/SC-APC 5.0M - COG - AZUL</t>
  </si>
  <si>
    <t>DUPLEX OPTICAL PATCH CORD SM FC-UPC/SC-APC 5.0M - OFN - BLUE</t>
  </si>
  <si>
    <t>PATCH CORD OPTICO DUPLEX CONECTORIZADO SM FC-UPC/SC-APC 5.0M - COG - AZUL</t>
  </si>
  <si>
    <t>CORDAO DUPLEX CONECTORIZADO 50.0 LC-UPC/LC-UPC 2.5M - COG - LARANJA (A - B)</t>
  </si>
  <si>
    <t>DUPLEX OPTICAL PATCH CORD 50.0 LC-UPC/LC-UPC 2.5M - OFN - ORANGE (A - B)</t>
  </si>
  <si>
    <t>PATCH CORD OPTICO DUPLEX CONECTORIZADO 50.0 LC-UPC/LC-UPC 2.5M - COG - NARANJA (A - B)</t>
  </si>
  <si>
    <t>CORDAO MONOFIBRA CONECTORIZADO SM LC-UPC/ST-UPC 35.0M - COG - AZUL</t>
  </si>
  <si>
    <t>SIMPLEX OPTICAL PATCH CORD SM LC-UPC/ST-UPC 35.0M - OFN - BLUE</t>
  </si>
  <si>
    <t>PATCH CORD OPTICO MONOFIBRA CONECTORIZADO SM LC-UPC/ST-UPC 35.0M - COG - AZUL</t>
  </si>
  <si>
    <t>CORDAO MONOFIBRA CONECTORIZADO SM LC-UPC/ST-UPC 10.0M - COG - AZUL</t>
  </si>
  <si>
    <t>SIMPLEX OPTICAL PATCH CORD SM LC-UPC/ST-UPC 10.0M - OFN - BLUE</t>
  </si>
  <si>
    <t>PATCH CORD OPTICO MONOFIBRA CONECTORIZADO SM LC-UPC/ST-UPC 10.0M - COG - AZUL</t>
  </si>
  <si>
    <t>CORDAO MONOFIBRA CONECTORIZADO SM FC-UPC/SC-APC 25.0M - COG - AZUL</t>
  </si>
  <si>
    <t>SIMPLEX OPTICAL PATCH CORD SM FC-UPC/SC-APC 25.0M - OFN - BLUE</t>
  </si>
  <si>
    <t>PATCH CORD OPTICO MONOFIBRA CONECTORIZADO SM FC-UPC/SC-APC 25.0M - COG - AZUL</t>
  </si>
  <si>
    <t>CORDAO MONOFIBRA CONECTORIZADO SM FC-UPC/SC-APC 30.0M - COG - AZUL</t>
  </si>
  <si>
    <t>SIMPLEX OPTICAL PATCH CORD SM FC-UPC/SC-APC 30.0M - OFN - BLUE</t>
  </si>
  <si>
    <t>PATCH CORD OPTICO MONOFIBRA CONECTORIZADO SM FC-UPC/SC-APC 30.0M - COG - AZUL</t>
  </si>
  <si>
    <t>CORDAO MONOFIBRA CONECTORIZADO SM LC-APC/SC-APC 12.0M - COG - AZUL</t>
  </si>
  <si>
    <t>SIMPLEX OPTICAL PATCH CORD SM LC-APC/SC-APC 12.0M - OFN - BLUE</t>
  </si>
  <si>
    <t>PATCH CORD OPTICO MONOFIBRA CONECTORIZADO SM LC-APC/SC-APC 12.0M - COG - AZUL</t>
  </si>
  <si>
    <t>CORDAO DUPLEX CONECTORIZADO SM E2000-APC/SC-APC 2.0M - COG - AZUL</t>
  </si>
  <si>
    <t>DUPLEX OPTICAL PATCH CORD SM E2000-APC/SC-APC 2.0M - OFN - BLUE</t>
  </si>
  <si>
    <t>PATCH CORD OPTICO DUPLEX CONECTORIZADO SM E2000-APC/SC-APC 2.0M - COG - AZUL</t>
  </si>
  <si>
    <t>CORDAO DUPLEX CONECTORIZADO SM LC-APC/LC-APC 15.0M - COG - AZUL</t>
  </si>
  <si>
    <t>DUPLEX OPTICAL PATCH CORD SM LC-APC/LC-APC 15.0M - OFN - BLUE</t>
  </si>
  <si>
    <t>PATCH CORD OPTICO DUPLEX CONECTORIZADO SM LC-APC/LC-APC 15.0M - COG - AZUL</t>
  </si>
  <si>
    <t>CORDAO MONOFIBRA CONECTORIZADO SM LC-UPC/SC-APC 40.0M - COG - AZUL</t>
  </si>
  <si>
    <t>SIMPLEX OPTICAL PATCH CORD SM LC-UPC/SC-APC 40.0M - OFN - BLUE</t>
  </si>
  <si>
    <t>PATCH CORD OPTICO MONOFIBRA CONECTORIZADO SM LC-UPC/SC-APC 40.0M - COG - AZUL</t>
  </si>
  <si>
    <t>CORDAO MONOFIBRA CONECTORIZADO SM G-652D LC-APC/LC-APC 2.0M - COG - AMARELO</t>
  </si>
  <si>
    <t>SIMPLEX OPTICAL PATCH CORD SM G-652D LC-APC/LC-APC 2.0M - OFN - YELLOW</t>
  </si>
  <si>
    <t>PATCH CORD OPTICO MONOFIBRA CONECTORIZADO SM G-652D LC-APC/LC-APC 2.0M - COG - AMARILLO</t>
  </si>
  <si>
    <t>CORDAO MONOFIBRA CONECTORIZADO SM G-652D LC-APC/SC-APC 10.0M - COG - AMARELO</t>
  </si>
  <si>
    <t>SIMPLEX OPTICAL PATCH CORD SM G-652D LC-APC/SC-APC 10.0M - OFN - YELLOW</t>
  </si>
  <si>
    <t>PATCH CORD OPTICO MONOFIBRA CONECTORIZADO SM G-652D LC-APC/SC-APC 10.0M - COG - AMARILLO</t>
  </si>
  <si>
    <t>CORDAO MONOFIBRA CONECTORIZADO SM G-652D LC-APC/LC-UPC 10.0M - COG - AMARELO</t>
  </si>
  <si>
    <t>SIMPLEX OPTICAL PATCH CORD SM G-652D LC-APC/LC-UPC 10.0M - OFN - YELLOW</t>
  </si>
  <si>
    <t>PATCH CORD OPTICO MONOFIBRA CONECTORIZADO SM G-652D LC-APC/LC-UPC 10.0M - COG - AMARILLO</t>
  </si>
  <si>
    <t>CORDAO MONOFIBRA CONECTORIZADO SM G-652D LC-APC/LC-UPC 15.0M - COG - AMARELO</t>
  </si>
  <si>
    <t>SIMPLEX OPTICAL PATCH CORD SM G-652D LC-APC/LC-UPC 15.0M - OFN - YELLOW</t>
  </si>
  <si>
    <t>PATCH CORD OPTICO MONOFIBRA CONECTORIZADO SM G-652D LC-APC/LC-UPC 15.0M - COG - AMARILLO</t>
  </si>
  <si>
    <t>CORDAO MONOFIBRA CONECTORIZADO SM G-652D LC-APC/LC-UPC 8.0M - COG - AMARELO</t>
  </si>
  <si>
    <t>SIMPLEX OPTICAL PATCH CORD SM G-652D LC-APC/LC-UPC 8.0M - OFN - YELLOW</t>
  </si>
  <si>
    <t>PATCH CORD OPTICO MONOFIBRA CONECTORIZADO SM G-652D LC-APC/LC-UPC 8.0M - COG - AMARILLO</t>
  </si>
  <si>
    <t>CORDAO MONOFIBRA CONECTORIZADO SM G-652D LC-APC/LC-UPC 5.0M - COG - AMARELO</t>
  </si>
  <si>
    <t>SIMPLEX OPTICAL PATCH CORD SM G-652D LC-APC/LC-UPC 5.0M - OFN - YELLOW</t>
  </si>
  <si>
    <t>PATCH CORD OPTICO MONOFIBRA CONECTORIZADO SM G-652D LC-APC/LC-UPC 5.0M - COG - AMARILLO</t>
  </si>
  <si>
    <t>CORDAO MONOFIBRA CONECTORIZADO SM G-652D LC-APC/LC-UPC 25.0M - COG - AMARELO</t>
  </si>
  <si>
    <t>SIMPLEX OPTICAL PATCH CORD SM G-652D LC-APC/LC-UPC 25.0M - OFN - YELLOW</t>
  </si>
  <si>
    <t>PATCH CORD OPTICO MONOFIBRA CONECTORIZADO SM G-652D LC-APC/LC-UPC 25.0M - COG - AMARILLO</t>
  </si>
  <si>
    <t>CORDAO MONOFIBRA CONECTORIZADO SM G-652D LC-UPC/LC-UPC 25.0M - COG - AMARELO</t>
  </si>
  <si>
    <t>SIMPLEX OPTICAL PATCH CORD SM G-652D LC-UPC/LC-UPC 25.0M - OFN - YELLOW</t>
  </si>
  <si>
    <t>PATCH CORD OPTICO MONOFIBRA CONECTORIZADO SM G-652D LC-UPC/LC-UPC 25.0M - COG - AMARILLO</t>
  </si>
  <si>
    <t>CORDAO MONOFIBRA CONECTORIZADO SM G-652D LC-APC/LC-APC 3.0M - COG - AMARELO</t>
  </si>
  <si>
    <t>SIMPLEX OPTICAL PATCH CORD SM G-652D LC-APC/LC-APC 3.0M - OFN - YELLOW</t>
  </si>
  <si>
    <t>PATCH CORD OPTICO MONOFIBRA CONECTORIZADO SM G-652D LC-APC/LC-APC 3.0M - COG - AMARILLO</t>
  </si>
  <si>
    <t>CORDAO MONOFIBRA CONECTORIZADO SM G-652D LC-UPC/LC-UPC 8.0M - COG - AMARELO</t>
  </si>
  <si>
    <t>SIMPLEX OPTICAL PATCH CORD SM G-652D LC-UPC/LC-UPC 8.0M - OFN - YELLOW</t>
  </si>
  <si>
    <t>PATCH CORD OPTICO MONOFIBRA CONECTORIZADO SM G-652D LC-UPC/LC-UPC 8.0M - COG - AMARILLO</t>
  </si>
  <si>
    <t>CORDAO MONOFIBRA CONECTORIZADO SM G-652D LC-APC/LC-UPC 20.0M - COG - AMARELO</t>
  </si>
  <si>
    <t>SIMPLEX OPTICAL PATCH CORD SM G-652D LC-APC/LC-UPC 20.0M - OFN - YELLOW</t>
  </si>
  <si>
    <t>PATCH CORD OPTICO MONOFIBRA CONECTORIZADO SM G-652D LC-APC/LC-UPC 20.0M - COG - AMARILLO</t>
  </si>
  <si>
    <t>CORDAO MONOFIBRA CONECTORIZADO 50.0 SC-UPC/SC-UPC 3.0M - COG - LARANJA</t>
  </si>
  <si>
    <t>SIMPLEX OPTICAL PATCH CORD 50.0 SC-UPC/SC-UPC 3.0M - OFN - ORANGE</t>
  </si>
  <si>
    <t>PATCH CORD OPTICO MONOFIBRA CONECTORIZADO 50.0 SC-UPC/SC-UPC 3.0M - COG - NARANJA</t>
  </si>
  <si>
    <t>CORDAO MONOFIBRA CONECTORIZADO 50.0 SC-UPC/SC-UPC 30.0M - COG - LARANJA</t>
  </si>
  <si>
    <t>SIMPLEX OPTICAL PATCH CORD 50.0 SC-UPC/SC-UPC 30.0M - OFN - ORANGE</t>
  </si>
  <si>
    <t>PATCH CORD OPTICO MONOFIBRA CONECTORIZADO 50.0 SC-UPC/SC-UPC 30.0M - COG - NARANJA</t>
  </si>
  <si>
    <t>CORDAO MONOFIBRA CONECTORIZADO 50.0 ST-UPC/ST-UPC 30.0M - COG - LARANJA</t>
  </si>
  <si>
    <t>SIMPLEX OPTICAL PATCH CORD 50.0 ST-UPC/ST-UPC 30.0M - OFN - ORANGE</t>
  </si>
  <si>
    <t>PATCH CORD OPTICO MONOFIBRA CONECTORIZADO 50.0 ST-UPC/ST-UPC 30.0M - COG - NARANJA</t>
  </si>
  <si>
    <t>CORDAO DUPLEX CONECTORIZADO 50.0 LC-UPC/LC-UPC 3.0M - COG - LARANJA (A - B)</t>
  </si>
  <si>
    <t>DUPLEX OPTICAL PATCH CORD 50.0 LC-UPC/LC-UPC 3.0M - OFN - ORANGE (A - B)</t>
  </si>
  <si>
    <t>PATCH CORD OPTICO DUPLEX CONECTORIZADO 50.0 LC-UPC/LC-UPC 3.0M - COG - NARANJA (A - B)</t>
  </si>
  <si>
    <t>CORDAO DUPLEX CONECTORIZADO 50.0 LC-UPC/LC-UPC 10.0M - COG - LARANJA (A - B)</t>
  </si>
  <si>
    <t>DUPLEX OPTICAL PATCH CORD 50.0 LC-UPC/LC-UPC 10.0M - OFN - ORANGE (A - B)</t>
  </si>
  <si>
    <t>PATCH CORD OPTICO DUPLEX CONECTORIZADO 50.0 LC-UPC/LC-UPC 10.0M - COG - NARANJA (A - B)</t>
  </si>
  <si>
    <t>CORDAO DUPLEX CONECTORIZADO 50.0 LC-UPC/LC-UPC 15.0M - COG - LARANJA (A - B)</t>
  </si>
  <si>
    <t>DUPLEX OPTICAL PATCH CORD 50.0 LC-UPC/LC-UPC 15.0M - OFN - ORANGE (A - B)</t>
  </si>
  <si>
    <t>PATCH CORD OPTICO DUPLEX CONECTORIZADO 50.0 LC-UPC/LC-UPC 15.0M - COG - NARANJA (A - B)</t>
  </si>
  <si>
    <t>CORDAO DUPLEX CONECTORIZADO 50.0 LC-UPC/LC-UPC 20.0M - COG - LARANJA (A - B)</t>
  </si>
  <si>
    <t>DUPLEX OPTICAL PATCH CORD 50.0 LC-UPC/LC-UPC 20.0M - OFN - ORANGE (A - B)</t>
  </si>
  <si>
    <t>PATCH CORD OPTICO DUPLEX CONECTORIZADO 50.0 LC-UPC/LC-UPC 20.0M - COG - NARANJA (A - B)</t>
  </si>
  <si>
    <t>CORDAO DUPLEX CONECTORIZADO 50.0 LC-UPC/LC-UPC 25.0M - COG - LARANJA (A - B)</t>
  </si>
  <si>
    <t>DUPLEX OPTICAL PATCH CORD 50.0 LC-UPC/LC-UPC 25.0M - OFN - ORANGE (A - B)</t>
  </si>
  <si>
    <t>PATCH CORD OPTICO DUPLEX CONECTORIZADO 50.0 LC-UPC/LC-UPC 25.0M - COG - NARANJA (A - B)</t>
  </si>
  <si>
    <t>CORDAO DUPLEX CONECTORIZADO 50.0 LC-UPC/LC-UPC 30.0M - COG - LARANJA (A - B)</t>
  </si>
  <si>
    <t>DUPLEX OPTICAL PATCH CORD 50.0 LC-UPC/LC-UPC 30.0M - OFN - ORANGE (A - B)</t>
  </si>
  <si>
    <t>PATCH CORD OPTICO DUPLEX CONECTORIZADO 50.0 LC-UPC/LC-UPC 30.0M - COG - NARANJA (A - B)</t>
  </si>
  <si>
    <t>CORDAO DUPLEX CONECTORIZADO 50.0 SC-UPC/SC-UPC 3.0M - COG - LARANJA</t>
  </si>
  <si>
    <t>DUPLEX OPTICAL PATCH CORD 50.0 SC-UPC/SC-UPC 3.0M - OFN - ORANGE</t>
  </si>
  <si>
    <t>PATCH CORD OPTICO DUPLEX CONECTORIZADO 50.0 SC-UPC/SC-UPC 3.0M - COG - NARANJA</t>
  </si>
  <si>
    <t>CORDAO DUPLEX CONECTORIZADO 50.0 ST-UPC/ST-UPC 30.0M - COG - LARANJA</t>
  </si>
  <si>
    <t>DUPLEX OPTICAL PATCH CORD 50.0 ST-UPC/ST-UPC 30.0M - OFN - ORANGE</t>
  </si>
  <si>
    <t>PATCH CORD OPTICO DUPLEX CONECTORIZADO 50.0 ST-UPC/ST-UPC 30.0M - COG - NARANJA</t>
  </si>
  <si>
    <t>CORDAO DUPLEX CONECTORIZADO 50.0 LC-UPC/SC-UPC 15.0M - COG - LARANJA</t>
  </si>
  <si>
    <t>DUPLEX OPTICAL PATCH CORD 50.0 LC-UPC/SC-UPC 15.0M - OFN - ORANGE</t>
  </si>
  <si>
    <t>PATCH CORD OPTICO DUPLEX CONECTORIZADO 50.0 LC-UPC/SC-UPC 15.0M - COG - NARANJA</t>
  </si>
  <si>
    <t>CORDAO DUPLEX CONECTORIZADO 50.0 LC-UPC/SC-UPC 25.0M - COG - LARANJA</t>
  </si>
  <si>
    <t>DUPLEX OPTICAL PATCH CORD 50.0 LC-UPC/SC-UPC 25.0M - OFN - ORANGE</t>
  </si>
  <si>
    <t>PATCH CORD OPTICO DUPLEX CONECTORIZADO 50.0 LC-UPC/SC-UPC 25.0M - COG - NARANJA</t>
  </si>
  <si>
    <t>CORDAO DUPLEX CONECTORIZADO 50.0 LC-UPC/SC-UPC 30.0M - COG - LARANJA</t>
  </si>
  <si>
    <t>DUPLEX OPTICAL PATCH CORD 50.0 LC-UPC/SC-UPC 30.0M - OFN - ORANGE</t>
  </si>
  <si>
    <t>PATCH CORD OPTICO DUPLEX CONECTORIZADO 50.0 LC-UPC/SC-UPC 30.0M - COG - NARANJA</t>
  </si>
  <si>
    <t>CORDAO DUPLEX CONECTORIZADO 50.0 LC-UPC/ST-UPC 5.0M - COG - LARANJA</t>
  </si>
  <si>
    <t>DUPLEX OPTICAL PATCH CORD 50.0 LC-UPC/ST-UPC 5.0M - OFN - ORANGE</t>
  </si>
  <si>
    <t>PATCH CORD OPTICO DUPLEX CONECTORIZADO 50.0 LC-UPC/ST-UPC 5.0M - COG - NARANJA</t>
  </si>
  <si>
    <t>CORDAO DUPLEX CONECTORIZADO 50.0 LC-UPC/ST-UPC 20.0M - COG - LARANJA</t>
  </si>
  <si>
    <t>DUPLEX OPTICAL PATCH CORD 50.0 LC-UPC/ST-UPC 20.0M - OFN - ORANGE</t>
  </si>
  <si>
    <t>PATCH CORD OPTICO DUPLEX CONECTORIZADO 50.0 LC-UPC/ST-UPC 20.0M - COG - NARANJA</t>
  </si>
  <si>
    <t>CORDAO DUPLEX CONECTORIZADO 50.0 LC-UPC/ST-UPC 30.0M - COG - LARANJA</t>
  </si>
  <si>
    <t>DUPLEX OPTICAL PATCH CORD 50.0 LC-UPC/ST-UPC 30.0M - OFN - ORANGE</t>
  </si>
  <si>
    <t>PATCH CORD OPTICO DUPLEX CONECTORIZADO 50.0 LC-UPC/ST-UPC 30.0M - COG - NARANJA</t>
  </si>
  <si>
    <t>EXTENSAO MONOFIBRA SM SC-UPC 3.0M - COG - AZUL - D2</t>
  </si>
  <si>
    <t>SIMPLEX OPTICAL PIGTAIL SM SC-UPC 3.0M - OFN - BLUE - D2</t>
  </si>
  <si>
    <t>EXTENSION MONOFIBRA SM SC-UPC 3.0M - COG - AZUL - D2</t>
  </si>
  <si>
    <t>EXTENSAO DUPLEX SM SC-UPC 1.5M - COG - AZUL - D2</t>
  </si>
  <si>
    <t>DUPLEX OPTICAL PIGTAIL SM SC-UPC 1.5M - OFN - BLUE - D2</t>
  </si>
  <si>
    <t>EXTENSION DUPLEX SM SC-UPC 1.5M - COG - AZUL - D2</t>
  </si>
  <si>
    <t>CORDAO DUPLEX CONECTORIZADO 50.0 SC-UPC/ST-UPC 3.0M - COG - LARANJA</t>
  </si>
  <si>
    <t>DUPLEX OPTICAL PATCH CORD 50.0 SC-UPC/ST-UPC 3.0M - OFN - ORANGE</t>
  </si>
  <si>
    <t>PATCH CORD OPTICO DUPLEX CONECTORIZADO 50.0 SC-UPC/ST-UPC 3.0M - COG - NARANJA</t>
  </si>
  <si>
    <t>CORDAO DUPLEX CONECTORIZADO 50.0 SC-UPC/ST-UPC 15.0M - COG - LARANJA</t>
  </si>
  <si>
    <t>DUPLEX OPTICAL PATCH CORD 50.0 SC-UPC/ST-UPC 15.0M - OFN - ORANGE</t>
  </si>
  <si>
    <t>PATCH CORD OPTICO DUPLEX CONECTORIZADO 50.0 SC-UPC/ST-UPC 15.0M - COG - NARANJA</t>
  </si>
  <si>
    <t>CORDAO DUPLEX CONECTORIZADO 50.0 SC-UPC/ST-UPC 25.0M - COG - LARANJA</t>
  </si>
  <si>
    <t>DUPLEX OPTICAL PATCH CORD 50.0 SC-UPC/ST-UPC 25.0M - OFN - ORANGE</t>
  </si>
  <si>
    <t>PATCH CORD OPTICO DUPLEX CONECTORIZADO 50.0 SC-UPC/ST-UPC 25.0M - COG - NARANJA</t>
  </si>
  <si>
    <t>CORDAO DUPLEX CONECTORIZADO 50.0 SC-UPC/ST-UPC 30.0M - COG - LARANJA</t>
  </si>
  <si>
    <t>DUPLEX OPTICAL PATCH CORD 50.0 SC-UPC/ST-UPC 30.0M - OFN - ORANGE</t>
  </si>
  <si>
    <t>PATCH CORD OPTICO DUPLEX CONECTORIZADO 50.0 SC-UPC/ST-UPC 30.0M - COG - NARANJA</t>
  </si>
  <si>
    <t>CORDAO DUPLEX CONECTORIZADO OM3 LC-UPC/LC-UPC 1.5M - LSZH - ACQUA (A - B)</t>
  </si>
  <si>
    <t>DUPLEX OPTICAL PATCH CORD OM3 LC-UPC/LC-UPC 1.5M - LSZH - AQUA (A - B)</t>
  </si>
  <si>
    <t>PATCH CORD OPTICO DUPLEX CONECTORIZADO OM3 LC-UPC/LC-UPC 1.5M - LSZH - ACQUA (A - B)</t>
  </si>
  <si>
    <t>CORDAO DUPLEX CONECTORIZADO OM3 SC-UPC/SC-UPC 1.5M - LSZH - ACQUA</t>
  </si>
  <si>
    <t>DUPLEX OPTICAL PATCH CORD OM3 SC-UPC/SC-UPC 1.5M - LSZH - AQUA</t>
  </si>
  <si>
    <t>PATCH CORD OPTICO DUPLEX CONECTORIZADO OM3 SC-UPC/SC-UPC 1.5M - LSZH - ACQUA</t>
  </si>
  <si>
    <t>CORDAO DUPLEX CONECTORIZADO OM3 SC-UPC/SC-UPC 2.5M - LSZH - ACQUA</t>
  </si>
  <si>
    <t>DUPLEX OPTICAL PATCH CORD OM3 SC-UPC/SC-UPC 2.5M - LSZH - AQUA</t>
  </si>
  <si>
    <t>PATCH CORD OPTICO DUPLEX CONECTORIZADO OM3 SC-UPC/SC-UPC 2.5M - LSZH - ACQUA</t>
  </si>
  <si>
    <t>CORDAO DUPLEX CONECTORIZADO OM3 SC-UPC/SC-UPC 5.0M - LSZH - ACQUA</t>
  </si>
  <si>
    <t>DUPLEX OPTICAL PATCH CORD OM3 SC-UPC/SC-UPC 5.0M - LSZH - AQUA</t>
  </si>
  <si>
    <t>PATCH CORD OPTICO DUPLEX CONECTORIZADO OM3 SC-UPC/SC-UPC 5.0M - LSZH - ACQUA</t>
  </si>
  <si>
    <t>CORDAO DUPLEX CONECTORIZADO OM3 SC-UPC/SC-UPC 10.0M - LSZH - ACQUA</t>
  </si>
  <si>
    <t>DUPLEX OPTICAL PATCH CORD OM3 SC-UPC/SC-UPC 10.0M - LSZH - AQUA</t>
  </si>
  <si>
    <t>PATCH CORD OPTICO DUPLEX CONECTORIZADO OM3 SC-UPC/SC-UPC 10.0M - LSZH - ACQUA</t>
  </si>
  <si>
    <t>CORDAO DUPLEX CONECTORIZADO OM3 LC-UPC/SC-UPC 1.5M - LSZH - ACQUA</t>
  </si>
  <si>
    <t>DUPLEX OPTICAL PATCH CORD OM3 LC-UPC/SC-UPC 1.5M - LSZH - AQUA</t>
  </si>
  <si>
    <t>PATCH CORD OPTICO DUPLEX CONECTORIZADO OM3 LC-UPC/SC-UPC 1.5M - LSZH - ACQUA</t>
  </si>
  <si>
    <t>CORDAO DUPLEX CONECTORIZADO OM3 LC-UPC/SC-UPC 2.5M - LSZH - ACQUA</t>
  </si>
  <si>
    <t>DUPLEX OPTICAL PATCH CORD OM3 LC-UPC/SC-UPC 2.5M - LSZH - AQUA</t>
  </si>
  <si>
    <t>PATCH CORD OPTICO DUPLEX CONECTORIZADO OM3 LC-UPC/SC-UPC 2.5M - LSZH - ACQUA</t>
  </si>
  <si>
    <t>CORDAO DUPLEX CONECTORIZADO OM3 LC-UPC/SC-UPC 5.0M - LSZH - ACQUA</t>
  </si>
  <si>
    <t>DUPLEX OPTICAL PATCH CORD OM3 LC-UPC/SC-UPC 5.0M - LSZH - AQUA</t>
  </si>
  <si>
    <t>PATCH CORD OPTICO DUPLEX CONECTORIZADO OM3 LC-UPC/SC-UPC 5.0M - LSZH - ACQUA</t>
  </si>
  <si>
    <t>CORDAO DUPLEX CONECTORIZADO OM4 SC-UPC/SC-UPC 1.5M - COG - ACQUA</t>
  </si>
  <si>
    <t>DUPLEX OPTICAL PATCH CORD OM4 SC-UPC/SC-UPC 1.5M - OFN - AQUA</t>
  </si>
  <si>
    <t>PATCH CORD OPTICO DUPLEX CONECTORIZADO OM4 SC-UPC/SC-UPC 1.5M - COG - ACQUA</t>
  </si>
  <si>
    <t>CORDAO DUPLEX CONECTORIZADO OM4 SC-UPC/SC-UPC 5.0M - COG - ACQUA</t>
  </si>
  <si>
    <t>DUPLEX OPTICAL PATCH CORD OM4 SC-UPC/SC-UPC 5.0M - OFN - AQUA</t>
  </si>
  <si>
    <t>PATCH CORD OPTICO DUPLEX CONECTORIZADO OM4 SC-UPC/SC-UPC 5.0M - COG - ACQUA</t>
  </si>
  <si>
    <t>CORDAO DUPLEX CONECTORIZADO OM4 SC-UPC/SC-UPC 10.0M - COG - ACQUA</t>
  </si>
  <si>
    <t>DUPLEX OPTICAL PATCH CORD OM4 SC-UPC/SC-UPC 10.0M - OFN - AQUA</t>
  </si>
  <si>
    <t>PATCH CORD OPTICO DUPLEX CONECTORIZADO OM4 SC-UPC/SC-UPC 10.0M - COG - ACQUA</t>
  </si>
  <si>
    <t>CORDAO DUPLEX CONECTORIZADO OM4 SC-UPC/SC-UPC 1.5M - LSZH - ACQUA</t>
  </si>
  <si>
    <t>DUPLEX OPTICAL PATCH CORD OM4 SC-UPC/SC-UPC 1.5M - LSZH - AQUA</t>
  </si>
  <si>
    <t>PATCH CORD OPTICO DUPLEX CONECTORIZADO OM4 SC-UPC/SC-UPC 1.5M - LSZH - ACQUA</t>
  </si>
  <si>
    <t>CORDAO DUPLEX CONECTORIZADO OM4 SC-UPC/SC-UPC 5.0M - LSZH - ACQUA</t>
  </si>
  <si>
    <t>DUPLEX OPTICAL PATCH CORD OM4 SC-UPC/SC-UPC 5.0M - LSZH - AQUA</t>
  </si>
  <si>
    <t>PATCH CORD OPTICO DUPLEX CONECTORIZADO OM4 SC-UPC/SC-UPC 5.0M - LSZH - ACQUA</t>
  </si>
  <si>
    <t>CORDAO DUPLEX CONECTORIZADO OM4 SC-UPC/SC-UPC 10.0M - LSZH - ACQUA</t>
  </si>
  <si>
    <t>DUPLEX OPTICAL PATCH CORD OM4 SC-UPC/SC-UPC 10.0M - LSZH - AQUA</t>
  </si>
  <si>
    <t>PATCH CORD OPTICO DUPLEX CONECTORIZADO OM4 SC-UPC/SC-UPC 10.0M - LSZH - ACQUA</t>
  </si>
  <si>
    <t>CORDAO DUPLEX CONECTORIZADO OM4 LC-UPC/SC-UPC 1.5M - LSZH - ACQUA</t>
  </si>
  <si>
    <t>DUPLEX OPTICAL PATCH CORD OM4 LC-UPC/SC-UPC 1.5M - LSZH - AQUA</t>
  </si>
  <si>
    <t>PATCH CORD OPTICO DUPLEX CONECTORIZADO OM4 LC-UPC/SC-UPC 1.5M - LSZH - ACQUA</t>
  </si>
  <si>
    <t>CORDAO DUPLEX CONECTORIZADO OM4 LC-UPC/SC-UPC 5.0M - LSZH - ACQUA</t>
  </si>
  <si>
    <t>DUPLEX OPTICAL PATCH CORD OM4 LC-UPC/SC-UPC 5.0M - LSZH - AQUA</t>
  </si>
  <si>
    <t>PATCH CORD OPTICO DUPLEX CONECTORIZADO OM4 LC-UPC/SC-UPC 5.0M - LSZH - ACQUA</t>
  </si>
  <si>
    <t>CORDAO MONOFIBRA CONECTORIZADO SM G-652D FC-UPC/FC-UPC 3.0M - COG - AMARELO</t>
  </si>
  <si>
    <t>SIMPLEX OPTICAL PATCH CORD SM G-652D FC-UPC/FC-UPC 3.0M - OFN - YELLOW</t>
  </si>
  <si>
    <t>PATCH CORD OPTICO MONOFIBRA CONECTORIZADO SM G-652D FC-UPC/FC-UPC 3.0M - COG - AMARILLO</t>
  </si>
  <si>
    <t>CORDAO MONOFIBRA CONECTORIZADO SM G-652D FC-UPC/FC-UPC 25.0M - COG - AMARELO</t>
  </si>
  <si>
    <t>SIMPLEX OPTICAL PATCH CORD SM G-652D FC-UPC/FC-UPC 25.0M - OFN - YELLOW</t>
  </si>
  <si>
    <t>PATCH CORD OPTICO MONOFIBRA CONECTORIZADO SM G-652D FC-UPC/FC-UPC 25.0M - COG - AMARILLO</t>
  </si>
  <si>
    <t>CORDAO MONOFIBRA CONECTORIZADO SM G-652D LC-UPC/LC-UPC 1.5M - COG - AMARELO</t>
  </si>
  <si>
    <t>SIMPLEX OPTICAL PATCH CORD SM G-652D LC-UPC/LC-UPC 1.5M - OFN - YELLOW</t>
  </si>
  <si>
    <t>PATCH CORD OPTICO MONOFIBRA CONECTORIZADO SM G-652D LC-UPC/LC-UPC 1.5M - COG - AMARILLO</t>
  </si>
  <si>
    <t>CORDAO MONOFIBRA CONECTORIZADO SM G-652D SC-APC/SC-APC 1.5M - COG - AMARELO</t>
  </si>
  <si>
    <t>SIMPLEX OPTICAL PATCH CORD SM G-652D SC-APC/SC-APC 1.5M - OFN - YELLOW</t>
  </si>
  <si>
    <t>PATCH CORD OPTICO MONOFIBRA CONECTORIZADO SM G-652D SC-APC/SC-APC 1.5M - COG - AMARILLO</t>
  </si>
  <si>
    <t>CORDAO MONOFIBRA CONECTORIZADO SM G-652D SC-APC/SC-APC 3.0M - COG - AMARELO</t>
  </si>
  <si>
    <t>SIMPLEX OPTICAL PATCH CORD SM G-652D SC-APC/SC-APC 3.0M - OFN - YELLOW</t>
  </si>
  <si>
    <t>PATCH CORD OPTICO MONOFIBRA CONECTORIZADO SM G-652D SC-APC/SC-APC 3.0M - COG - AMARILLO</t>
  </si>
  <si>
    <t>CORDAO MONOFIBRA CONECTORIZADO SM G-652D SC-APC/SC-APC 10.0M - COG - AMARELO</t>
  </si>
  <si>
    <t>SIMPLEX OPTICAL PATCH CORD SM G-652D SC-APC/SC-APC 10.0M - OFN - YELLOW</t>
  </si>
  <si>
    <t>PATCH CORD OPTICO MONOFIBRA CONECTORIZADO SM G-652D SC-APC/SC-APC 10.0M - COG - AMARILLO</t>
  </si>
  <si>
    <t>CORDAO MONOFIBRA CONECTORIZADO SM G-652D SC-APC/SC-APC 15.0M - COG - AMARELO</t>
  </si>
  <si>
    <t>SIMPLEX OPTICAL PATCH CORD SM G-652D SC-APC/SC-APC 15.0M - OFN - YELLOW</t>
  </si>
  <si>
    <t>PATCH CORD OPTICO MONOFIBRA CONECTORIZADO SM G-652D SC-APC/SC-APC 15.0M - COG - AMARILLO</t>
  </si>
  <si>
    <t>CORDAO MONOFIBRA CONECTORIZADO SM G-652D SC-APC/SC-APC 20.0M - COG - AMARELO</t>
  </si>
  <si>
    <t>SIMPLEX OPTICAL PATCH CORD SM G-652D SC-APC/SC-APC 20.0M - OFN - YELLOW</t>
  </si>
  <si>
    <t>PATCH CORD OPTICO MONOFIBRA CONECTORIZADO SM G-652D SC-APC/SC-APC 20.0M - COG - AMARILLO</t>
  </si>
  <si>
    <t>CORDAO MONOFIBRA CONECTORIZADO SM G-652D SC-APC/SC-APC 30.0M - COG - AMARELO</t>
  </si>
  <si>
    <t>SIMPLEX OPTICAL PATCH CORD SM G-652D SC-APC/SC-APC 30.0M - OFN - YELLOW</t>
  </si>
  <si>
    <t>PATCH CORD OPTICO MONOFIBRA CONECTORIZADO SM G-652D SC-APC/SC-APC 30.0M - COG - AMARILLO</t>
  </si>
  <si>
    <t>CORDAO MONOFIBRA CONECTORIZADO SM G-652D SC-UPC/SC-UPC 1.0M - COG - AMARELO</t>
  </si>
  <si>
    <t>SIMPLEX OPTICAL PATCH CORD SM G-652D SC-UPC/SC-UPC 1.0M - OFN - YELLOW</t>
  </si>
  <si>
    <t>PATCH CORD OPTICO MONOFIBRA CONECTORIZADO SM G-652D SC-UPC/SC-UPC 1.0M - COG - AMARILLO</t>
  </si>
  <si>
    <t>CORDAO MONOFIBRA CONECTORIZADO SM G-652D SC-UPC/SC-UPC 2.0M - COG - AMARELO</t>
  </si>
  <si>
    <t>SIMPLEX OPTICAL PATCH CORD SM G-652D SC-UPC/SC-UPC 2.0M - OFN - YELLOW</t>
  </si>
  <si>
    <t>PATCH CORD OPTICO MONOFIBRA CONECTORIZADO SM G-652D SC-UPC/SC-UPC 2.0M - COG - AMARILLO</t>
  </si>
  <si>
    <t>CORDAO MONOFIBRA CONECTORIZADO SM G-652D SC-UPC/SC-UPC 25.0M - COG - AMARELO</t>
  </si>
  <si>
    <t>SIMPLEX OPTICAL PATCH CORD SM G-652D SC-UPC/SC-UPC 25.0M - OFN - YELLOW</t>
  </si>
  <si>
    <t>PATCH CORD OPTICO MONOFIBRA CONECTORIZADO SM G-652D SC-UPC/SC-UPC 25.0M - COG - AMARILLO</t>
  </si>
  <si>
    <t>CORDAO MONOFIBRA CONECTORIZADO SM G-652D SC-UPC/SC-UPC 3.0M - COG - AMARELO</t>
  </si>
  <si>
    <t>SIMPLEX OPTICAL PATCH CORD SM G-652D SC-UPC/SC-UPC 3.0M - OFN - YELLOW</t>
  </si>
  <si>
    <t>PATCH CORD OPTICO MONOFIBRA CONECTORIZADO SM G-652D SC-UPC/SC-UPC 3.0M - COG - AMARILLO</t>
  </si>
  <si>
    <t>CORDAO MONOFIBRA CONECTORIZADO SM G-652D SC-UPC/SC-UPC 5.0M - COG - AMARELO</t>
  </si>
  <si>
    <t>SIMPLEX OPTICAL PATCH CORD SM G-652D SC-UPC/SC-UPC 5.0M - OFN - YELLOW</t>
  </si>
  <si>
    <t>PATCH CORD OPTICO MONOFIBRA CONECTORIZADO SM G-652D SC-UPC/SC-UPC 5.0M - COG - AMARILLO</t>
  </si>
  <si>
    <t>CORDAO MONOFIBRA CONECTORIZADO SM G-652D SC-UPC/SC-UPC 20.0M - COG - AMARELO</t>
  </si>
  <si>
    <t>SIMPLEX OPTICAL PATCH CORD SM G-652D SC-UPC/SC-UPC 20.0M - OFN - YELLOW</t>
  </si>
  <si>
    <t>PATCH CORD OPTICO MONOFIBRA CONECTORIZADO SM G-652D SC-UPC/SC-UPC 20.0M - COG - AMARILLO</t>
  </si>
  <si>
    <t>CORDAO MONOFIBRA CONECTORIZADO SM G-652D SC-UPC/SC-UPC 30.0M - COG - AMARELO</t>
  </si>
  <si>
    <t>SIMPLEX OPTICAL PATCH CORD SM G-652D SC-UPC/SC-UPC 30.0M - OFN - YELLOW</t>
  </si>
  <si>
    <t>PATCH CORD OPTICO MONOFIBRA CONECTORIZADO SM G-652D SC-UPC/SC-UPC 30.0M - COG - AMARILLO</t>
  </si>
  <si>
    <t>CORDAO MONOFIBRA CONECTORIZADO SM G-652D ST-UPC/ST-UPC 1.0M - COG - AMARELO</t>
  </si>
  <si>
    <t>SIMPLEX OPTICAL PATCH CORD SM G-652D ST-UPC/ST-UPC 1.0M - OFN - YELLOW</t>
  </si>
  <si>
    <t>PATCH CORD OPTICO MONOFIBRA CONECTORIZADO SM G-652D ST-UPC/ST-UPC 1.0M - COG - AMARILLO</t>
  </si>
  <si>
    <t>CORDAO MONOFIBRA CONECTORIZADO SM G-652D ST-UPC/ST-UPC 3.0M - COG - AMARELO</t>
  </si>
  <si>
    <t>SIMPLEX OPTICAL PATCH CORD SM G-652D ST-UPC/ST-UPC 3.0M - OFN - YELLOW</t>
  </si>
  <si>
    <t>PATCH CORD OPTICO MONOFIBRA CONECTORIZADO SM G-652D ST-UPC/ST-UPC 3.0M - COG - AMARILLO</t>
  </si>
  <si>
    <t>CORDAO MONOFIBRA CONECTORIZADO SM G-652D ST-UPC/ST-UPC 15.0M - COG - AMARELO</t>
  </si>
  <si>
    <t>SIMPLEX OPTICAL PATCH CORD SM G-652D ST-UPC/ST-UPC 15.0M - OFN - YELLOW</t>
  </si>
  <si>
    <t>PATCH CORD OPTICO MONOFIBRA CONECTORIZADO SM G-652D ST-UPC/ST-UPC 15.0M - COG - AMARILLO</t>
  </si>
  <si>
    <t>CORDAO MONOFIBRA CONECTORIZADO SM G-652D ST-UPC/ST-UPC 20.0M - COG - AMARELO</t>
  </si>
  <si>
    <t>SIMPLEX OPTICAL PATCH CORD SM G-652D ST-UPC/ST-UPC 20.0M - OFN - YELLOW</t>
  </si>
  <si>
    <t>PATCH CORD OPTICO MONOFIBRA CONECTORIZADO SM G-652D ST-UPC/ST-UPC 20.0M - COG - AMARILLO</t>
  </si>
  <si>
    <t>CORDAO MONOFIBRA CONECTORIZADO SM G-652D ST-UPC/ST-UPC 30.0M - COG - AMARELO</t>
  </si>
  <si>
    <t>SIMPLEX OPTICAL PATCH CORD SM G-652D ST-UPC/ST-UPC 30.0M - OFN - YELLOW</t>
  </si>
  <si>
    <t>PATCH CORD OPTICO MONOFIBRA CONECTORIZADO SM G-652D ST-UPC/ST-UPC 30.0M - COG - AMARILLO</t>
  </si>
  <si>
    <t>CORDAO MONOFIBRA CONECTORIZADO SM G-652D SC-UPC/ST-UPC 15.0M - COG - AMARELO</t>
  </si>
  <si>
    <t>SIMPLEX OPTICAL PATCH CORD SM G-652D SC-UPC/ST-UPC 15.0M - OFN - YELLOW</t>
  </si>
  <si>
    <t>PATCH CORD OPTICO MONOFIBRA CONECTORIZADO SM G-652D SC-UPC/ST-UPC 15.0M - COG - AMARILLO</t>
  </si>
  <si>
    <t>CORDAO MONOFIBRA CONECTORIZADO SM G-652D SC-UPC/ST-UPC 20.0M - COG - AMARELO</t>
  </si>
  <si>
    <t>SIMPLEX OPTICAL PATCH CORD SM G-652D SC-UPC/ST-UPC 20.0M - OFN - YELLOW</t>
  </si>
  <si>
    <t>PATCH CORD OPTICO MONOFIBRA CONECTORIZADO SM G-652D SC-UPC/ST-UPC 20.0M - COG - AMARILLO</t>
  </si>
  <si>
    <t>CORDAO MONOFIBRA CONECTORIZADO SM G-652D SC-UPC/ST-UPC 25.0M - COG - AMARELO</t>
  </si>
  <si>
    <t>SIMPLEX OPTICAL PATCH CORD SM G-652D SC-UPC/ST-UPC 25.0M - OFN - YELLOW</t>
  </si>
  <si>
    <t>PATCH CORD OPTICO MONOFIBRA CONECTORIZADO SM G-652D SC-UPC/ST-UPC 25.0M - COG - AMARILLO</t>
  </si>
  <si>
    <t>CORDAO MONOFIBRA CONECTORIZADO SM G-652D SC-UPC/ST-UPC 30.0M - COG - AMARELO</t>
  </si>
  <si>
    <t>SIMPLEX OPTICAL PATCH CORD SM G-652D SC-UPC/ST-UPC 30.0M - OFN - YELLOW</t>
  </si>
  <si>
    <t>PATCH CORD OPTICO MONOFIBRA CONECTORIZADO SM G-652D SC-UPC/ST-UPC 30.0M - COG - AMARILLO</t>
  </si>
  <si>
    <t>CORDAO DUPLEX CONECTORIZADO SM G-652D FC-UPC/FC-UPC 15.0M - COG - AMARELO</t>
  </si>
  <si>
    <t>DUPLEX OPTICAL PATCH CORD SM G-652D FC-UPC/FC-UPC 15.0M - OFN - YELLOW</t>
  </si>
  <si>
    <t>PATCH CORD OPTICO DUPLEX CONECTORIZADO SM G-652D FC-UPC/FC-UPC 15.0M - COG - AMARILLO</t>
  </si>
  <si>
    <t>CORDAO DUPLEX CONECTORIZADO SM G-652D LC-UPC/LC-UPC 3.0M - COG - AMARELO (A - B)</t>
  </si>
  <si>
    <t>DUPLEX OPTICAL PATCH CORD SM G-652D LC-UPC/LC-UPC 3.0M - OFN - YELLOW (A - B)</t>
  </si>
  <si>
    <t>PATCH CORD OPTICO DUPLEX CONECTORIZADO SM G-652D LC-UPC/LC-UPC 3.0M - COG - AMARILLO (A - B)</t>
  </si>
  <si>
    <t>CORDAO DUPLEX CONECTORIZADO 62.5 ST-UPC/ST-UPC 8.0M - COG - LARANJA</t>
  </si>
  <si>
    <t>DUPLEX OPTICAL PATCH CORD 62.5 ST-UPC/ST-UPC 8.0M - OFN - ORANGE</t>
  </si>
  <si>
    <t>PATCH CORD OPTICO DUPLEX CONECTORIZADO 62.5 ST-UPC/ST-UPC 8.0M - COG - NARANJA</t>
  </si>
  <si>
    <t>CORDAO DUPLEX CONECTORIZADO SM G-652D LC-UPC/LC-UPC 15.0M - COG - AMARELO (A - B)</t>
  </si>
  <si>
    <t>DUPLEX OPTICAL PATCH CORD SM G-652D LC-UPC/LC-UPC 15.0M - OFN - YELLOW (A - B)</t>
  </si>
  <si>
    <t>PATCH CORD OPTICO DUPLEX CONECTORIZADO SM G-652D LC-UPC/LC-UPC 15.0M - COG - AMARILLO (A - B)</t>
  </si>
  <si>
    <t>CORDAO DUPLEX CONECTORIZADO SM G-652D LC-UPC/LC-UPC 30.0M- COG - AMARELO (A - B)</t>
  </si>
  <si>
    <t>DUPLEX OPTICAL PATCH CORD SM G-652D LC-UPC/LC-UPC 30.0M- OFN - YELLOW (A - B)</t>
  </si>
  <si>
    <t>PATCH CORD OPTICO DUPLEX CONECTORIZADO SM G-652D LC-UPC/LC-UPC 30.0M- COG - AMARILLO (A - B)</t>
  </si>
  <si>
    <t>CORDAO DUPLEX CONECTORIZADO SM G-652D LC-UPC/LC-UPC 1.5M - LSZH - AMARELO (A - B)</t>
  </si>
  <si>
    <t>DUPLEX OPTICAL PATCH CORD SM G-652D LC-UPC/LC-UPC 1.5M - LSZH - YELLOW (A - B)</t>
  </si>
  <si>
    <t>PATCH CORD OPTICO DUPLEX CONECTORIZADO SM G-652D LC-UPC/LC-UPC 1.5M - LSZH - AMARILLO (A - B)</t>
  </si>
  <si>
    <t>CORDAO DUPLEX CONECTORIZADO SM G-652D SC-APC/SC-APC 3.0M - COG - AMARELO</t>
  </si>
  <si>
    <t>DUPLEX OPTICAL PATCH CORD SM G-652D SC-APC/SC-APC 3.0M - OFN - YELLOW</t>
  </si>
  <si>
    <t>PATCH CORD OPTICO DUPLEX CONECTORIZADO SM G-652D SC-APC/SC-APC 3.0M - COG - AMARILLO</t>
  </si>
  <si>
    <t>CORDAO DUPLEX CONECTORIZADO SM G-652D SC-APC/SC-APC 20.0M - COG - AMARELO</t>
  </si>
  <si>
    <t>DUPLEX OPTICAL PATCH CORD SM G-652D SC-APC/SC-APC 20.0M - OFN - YELLOW</t>
  </si>
  <si>
    <t>PATCH CORD OPTICO DUPLEX CONECTORIZADO SM G-652D SC-APC/SC-APC 20.0M - COG - AMARILLO</t>
  </si>
  <si>
    <t>CORDAO DUPLEX CONECTORIZADO SM G-652D SC-APC/SC-APC 30.0M - COG - AMARELO</t>
  </si>
  <si>
    <t>DUPLEX OPTICAL PATCH CORD SM G-652D SC-APC/SC-APC 30.0M - OFN - YELLOW</t>
  </si>
  <si>
    <t>PATCH CORD OPTICO DUPLEX CONECTORIZADO SM G-652D SC-APC/SC-APC 30.0M - COG - AMARILLO</t>
  </si>
  <si>
    <t>EXTENSAO MONOFIBRA SM FC-UPC 2.0M - COG - AZUL - D2</t>
  </si>
  <si>
    <t>SIMPLEX OPTICAL PIGTAIL SM FC-UPC 2.0M - OFN - BLUE - D2</t>
  </si>
  <si>
    <t>EXTENSION MONOFIBRA SM FC-UPC 2.0M - COG - AZUL - D2</t>
  </si>
  <si>
    <t>CORDAO DUPLEX CONECTORIZADO SM G-652D LC-APC/LC-UPC 1.5M - COG - AMARELO</t>
  </si>
  <si>
    <t>DUPLEX OPTICAL PATCH CORD SM G-652D LC-APC/LC-UPC 1.5M - OFN - YELLOW</t>
  </si>
  <si>
    <t>PATCH CORD OPTICO DUPLEX CONECTORIZADO SM G-652D LC-APC/LC-UPC 1.5M - COG - AMARILLO (A - B)</t>
  </si>
  <si>
    <t>CORDAO DUPLEX CONECTORIZADO SM G-652D LC-APC/LC-UPC 2.5M - COG - AMARELO</t>
  </si>
  <si>
    <t>DUPLEX OPTICAL PATCH CORD SM G-652D LC-APC/LC-UPC 2.5M - OFN - YELLOW</t>
  </si>
  <si>
    <t>PATCH CORD OPTICO DUPLEX CONECTORIZADO SM G-652D LC-APC/LC-UPC 2.5M - COG - AMARILLO (A - B)</t>
  </si>
  <si>
    <t>CORDAO DUPLEX CONECTORIZADO SM G-652D LC-APC/SC-APC 1.5M - COG - AMARELO</t>
  </si>
  <si>
    <t>DUPLEX OPTICAL PATCH CORD SM G-652D LC-APC/SC-APC 1.5M - OFN - YELLOW</t>
  </si>
  <si>
    <t>PATCH CORD OPTICO DUPLEX CONECTORIZADO SM G-652D LC-APC/SC-APC 1.5M - COG - AMARILLO</t>
  </si>
  <si>
    <t>CORDAO DUPLEX CONECTORIZADO SM G-652D LC-APC/SC-APC 2.5M - COG - AMARELO</t>
  </si>
  <si>
    <t>DUPLEX OPTICAL PATCH CORD SM G-652D LC-APC/SC-APC 2.5M - OFN - YELLOW</t>
  </si>
  <si>
    <t>PATCH CORD OPTICO DUPLEX CONECTORIZADO SM G-652D LC-APC/SC-APC 2.5M - COG - AMARILLO</t>
  </si>
  <si>
    <t>CORDAO DUPLEX CONECTORIZADO SM G-652D LC-APC/SC-APC 5.0M - COG - AMARELO</t>
  </si>
  <si>
    <t>DUPLEX OPTICAL PATCH CORD SM G-652D LC-APC/SC-APC 5.0M - OFN - YELLOW</t>
  </si>
  <si>
    <t>PATCH CORD OPTICO DUPLEX CONECTORIZADO SM G-652D LC-APC/SC-APC 5.0M - COG - AMARILLO</t>
  </si>
  <si>
    <t>CORDAO DUPLEX CONECTORIZADO SM G-652D LC-APC/SC-APC 10.0M - COG - AMARELO</t>
  </si>
  <si>
    <t>DUPLEX OPTICAL PATCH CORD SM G-652D LC-APC/SC-APC 10.0M - OFN - YELLOW</t>
  </si>
  <si>
    <t>PATCH CORD OPTICO DUPLEX CONECTORIZADO SM G-652D LC-APC/SC-APC 10.0M - COG - AMARILLO</t>
  </si>
  <si>
    <t>CORDAO DUPLEX CONECTORIZADO SM G-652D LC-UPC/SC-APC 1.5M - COG - AMARELO</t>
  </si>
  <si>
    <t>DUPLEX OPTICAL PATCH CORD SM G-652D LC-UPC/SC-APC 1.5M - OFN - YELLOW</t>
  </si>
  <si>
    <t>PATCH CORD OPTICO DUPLEX CONECTORIZADO SM G-652D LC-UPC/SC-APC 1.5M - COG - AMARILLO</t>
  </si>
  <si>
    <t>CORDAO DUPLEX CONECTORIZADO SM G-652D LC-UPC/SC-APC 2.5M - COG - AMARELO</t>
  </si>
  <si>
    <t>DUPLEX OPTICAL PATCH CORD SM G-652D LC-UPC/SC-APC 2.5M - OFN - YELLOW</t>
  </si>
  <si>
    <t>PATCH CORD OPTICO DUPLEX CONECTORIZADO SM G-652D LC-UPC/SC-APC 2.5M - COG - AMARILLO</t>
  </si>
  <si>
    <t>CORDAO DUPLEX CONECTORIZADO SM G-652D LC-UPC/SC-APC 25.0M - COG - AMARELO</t>
  </si>
  <si>
    <t>DUPLEX OPTICAL PATCH CORD SM G-652D LC-UPC/SC-APC 25.0M - OFN - YELLOW</t>
  </si>
  <si>
    <t>PATCH CORD OPTICO DUPLEX CONECTORIZADO SM G-652D LC-UPC/SC-APC 25.0M - COG - AMARILLO</t>
  </si>
  <si>
    <t>CORDAO DUPLEX CONECTORIZADO SM G-652D LC-UPC/SC-UPC 1.5M - LSZH - AMARELO</t>
  </si>
  <si>
    <t>DUPLEX OPTICAL PATCH CORD SM G-652D LC-UPC/SC-UPC 1.5M - LSZH - YELLOW</t>
  </si>
  <si>
    <t>PATCH CORD OPTICO DUPLEX CONECTORIZADO SM G-652D LC-UPC/SC-UPC 1.5M - LSZH - AMARILLO</t>
  </si>
  <si>
    <t>CORDAO DUPLEX CONECTORIZADO SM G-652D LC-UPC/ST-UPC 15.0M - COG - AMARELO</t>
  </si>
  <si>
    <t>DUPLEX OPTICAL PATCH CORD SM G-652D LC-UPC/ST-UPC 15.0M - OFN - YELLOW</t>
  </si>
  <si>
    <t>PATCH CORD OPTICO DUPLEX CONECTORIZADO SM G-652D LC-UPC/ST-UPC 15.0M - COG - AMARILLO</t>
  </si>
  <si>
    <t>SERVICE CABLE CONECTORIZADO 01F SM BLI A/B G-657B SC-APC/SC-APC 3.0M - TIGHT - LSZH - BRANCO - D3.8</t>
  </si>
  <si>
    <t>TRUNK CABLE PRE-TERMINATED 01F SM BLI A/B G-657B SC-APC/SC-APC 3.0M - TIGHT - LSZH - WHITE - D3.8</t>
  </si>
  <si>
    <t>CABLE TRONCAL CONECTORIZADO 01F SM BLI A/B G-657B SC-APC/SC-APC 3.0M - TIGHT - LSZH - BLANCO - D3.8</t>
  </si>
  <si>
    <t>SERVICE CABLE CONECTORIZADO 01F SM BLI A/B G-657B SC-APC/SC-APC 5.0M - TIGHT - LSZH - BRANCO - D3.8</t>
  </si>
  <si>
    <t>TRUNK CABLE PRE-TERMINATED 01F SM BLI A/B G-657B SC-APC/SC-APC 5.0M - TIGHT - LSZH - WHITE - D3.8</t>
  </si>
  <si>
    <t>CABLE TRONCAL CONECTORIZADO 01F SM BLI A/B G-657B SC-APC/SC-APC 5.0M - TIGHT - LSZH - BLANCO - D3.8</t>
  </si>
  <si>
    <t>CORDAO DUPLEX CONECTORIZADO SM G-652D LC-UPC/SC-UPC 3.0M - COG - AMARELO</t>
  </si>
  <si>
    <t>DUPLEX OPTICAL PATCH CORD SM G-652D LC-UPC/SC-UPC 3.0M - OFN - YELLOW</t>
  </si>
  <si>
    <t>PATCH CORD OPTICO DUPLEX CONECTORIZADO SM G-652D LC-UPC/SC-UPC 3.0M - COG - AMARILLO</t>
  </si>
  <si>
    <t>CORDAO DUPLEX CONECTORIZADO SM G-652D SC-APC/SC-UPC 1.5M - COG - AMARELO</t>
  </si>
  <si>
    <t>DUPLEX OPTICAL PATCH CORD SM G-652D SC-APC/SC-UPC 1.5M - OFN - YELLOW</t>
  </si>
  <si>
    <t>PATCH CORD OPTICO DUPLEX CONECTORIZADO SM G-652D SC-APC/SC-UPC 1.5M - COG - AMARILLO</t>
  </si>
  <si>
    <t>CORDAO DUPLEX CONECTORIZADO SM E2000-APC/LC-UPC 12.0M - COG - AZUL</t>
  </si>
  <si>
    <t>DUPLEX OPTICAL PATCH CORD SM E2000-APC/LC-UPC 12.0M - OFN - BLUE</t>
  </si>
  <si>
    <t>PATCH CORD OPTICO DUPLEX CONECTORIZADO SM E2000-APC/LC-UPC 12.0M - COG - AZUL</t>
  </si>
  <si>
    <t>CORDAO DUPLEX CONECTORIZADO SM G-652D SC-UPC/ST-UPC 3.0M - COG - AMARELO</t>
  </si>
  <si>
    <t>DUPLEX OPTICAL PATCH CORD SM G-652D SC-UPC/ST-UPC 3.0M - OFN - YELLOW</t>
  </si>
  <si>
    <t>PATCH CORD OPTICO DUPLEX CONECTORIZADO SM G-652D SC-UPC/ST-UPC 3.0M - COG - AMARILLO</t>
  </si>
  <si>
    <t>EXTENSAO MONOFIBRA 50.0 SC-UPC 5.0M - COG - LARANJA - D2</t>
  </si>
  <si>
    <t>SIMPLEX OPTICAL PIGTAIL 50.0 SC-UPC 5.0M - OFN - ORANGE - D2</t>
  </si>
  <si>
    <t>EXTENSION MONOFIBRA 50.0 SC-UPC 5.0M - COG - NARANJA - D2</t>
  </si>
  <si>
    <t>EXTENSAO MONOFIBRA 50.0 SC-UPC 10.0M - COG - LARANJA - D2</t>
  </si>
  <si>
    <t>SIMPLEX OPTICAL PIGTAIL 50.0 SC-UPC 10.0M - OFN - ORANGE - D2</t>
  </si>
  <si>
    <t>EXTENSION MONOFIBRA 50.0 SC-UPC 10.0M - COG - NARANJA - D2</t>
  </si>
  <si>
    <t>EXTENSAO MONOFIBRA 50.0 ST-UPC 5.0M - COG - LARANJA - D2</t>
  </si>
  <si>
    <t>SIMPLEX OPTICAL PIGTAIL 50.0 ST-UPC 5.0M - OFN - ORANGE - D2</t>
  </si>
  <si>
    <t>EXTENSION MONOFIBRA 50.0 ST-UPC 5.0M - COG - NARANJA - D2</t>
  </si>
  <si>
    <t>EXTENSAO DUPLEX 62.5 ST-UPC 8.0M - COG - LARANJA - D2</t>
  </si>
  <si>
    <t>DUPLEX OPTICAL PIGTAIL 62.5 ST-UPC 8.0M - OFN - ORANGE - D2</t>
  </si>
  <si>
    <t>EXTENSION DUPLEX 62.5 ST-UPC 8.0M - COG - NARANJA - D2</t>
  </si>
  <si>
    <t>EXTENSAO MONOFIBRA SM G-652D SC-UPC 3.0M - COG - AMARELO - D2</t>
  </si>
  <si>
    <t>SIMPLEX OPTICAL PIGTAIL SM G-652D SC-UPC 3.0M - OFN - YELLOW - D2</t>
  </si>
  <si>
    <t>EXTENSION MONOFIBRA SM G-652D SC-UPC 3.0M - COG - AMARILLO - D2</t>
  </si>
  <si>
    <t>EXTENSAO MONOFIBRA SM G-652D SC-UPC 5.0M - COG - AMARELO - D2</t>
  </si>
  <si>
    <t>SIMPLEX OPTICAL PIGTAIL SM G-652D SC-UPC 5.0M - OFN - YELLOW - D2</t>
  </si>
  <si>
    <t>EXTENSION MONOFIBRA SM G-652D SC-UPC 5.0M - COG - AMARILLO - D2</t>
  </si>
  <si>
    <t>EXTENSAO MONOFIBRA SM G-652D SC-UPC 10.0M - COG - AMARELO - D2</t>
  </si>
  <si>
    <t>SIMPLEX OPTICAL PIGTAIL SM G-652D SC-UPC 10.0M - OFN - YELLOW - D2</t>
  </si>
  <si>
    <t>EXTENSION MONOFIBRA SM G-652D SC-UPC 10.0M - COG - AMARILLO - D2</t>
  </si>
  <si>
    <t>EXTENSAO MONOFIBRA SM SC-APC 1.5M - COG - AMARELO - D2</t>
  </si>
  <si>
    <t>SIMPLEX OPTICAL PIGTAIL SM SC-APC 1.5M - OFN - YELLOW - D2</t>
  </si>
  <si>
    <t>EXTENSION MONOFIBRA SM SC-APC 1.5M - COG - AMARILLO - D2</t>
  </si>
  <si>
    <t>CORDAO DUPLEX CONECTORIZADO SM G-652D FC-APC/SC-APC 10.0M - COG - AMARELO</t>
  </si>
  <si>
    <t>DUPLEX OPTICAL PATCH CORD SM G-652D FC-APC/SC-APC 10.0M - OFN - YELLOW</t>
  </si>
  <si>
    <t>PATCH CORD OPTICO DUPLEX CONECTORIZADO SM G-652D FC-APC/SC-APC 10.0M - COG - AMARILLO</t>
  </si>
  <si>
    <t>EXTENSAO MONOFIBRA SM SC-APC 3.0M - COG - AMARELO - D2</t>
  </si>
  <si>
    <t>SIMPLEX OPTICAL PIGTAIL SM SC-APC 3.0M - OFN - YELLOW - D2</t>
  </si>
  <si>
    <t>EXTENSION MONOFIBRA SM SC-APC 3.0M - COG - AMARILLO - D2</t>
  </si>
  <si>
    <t>EXTENSAO MONOFIBRA SM SC-APC 5.0M - COG - AMARELO - D2</t>
  </si>
  <si>
    <t>SIMPLEX OPTICAL PIGTAIL SM SC-APC 5.0M - OFN - YELLOW - D2</t>
  </si>
  <si>
    <t>EXTENSION MONOFIBRA SM SC-APC 5.0M - COG - AMARILLO - D2</t>
  </si>
  <si>
    <t>EXTENSAO MONOFIBRA SM SC-APC 10.0M - COG - AMARELO - D2</t>
  </si>
  <si>
    <t>SIMPLEX OPTICAL PIGTAIL SM SC-APC 10.0M - OFN - YELLOW - D2</t>
  </si>
  <si>
    <t>EXTENSION MONOFIBRA SM SC-APC 10.0M - COG - AMARILLO - D2</t>
  </si>
  <si>
    <t>EXTENSAO MONOFIBRA SM G-652D ST-UPC 5.0M - COG - AMARELO - D2</t>
  </si>
  <si>
    <t>SIMPLEX OPTICAL PIGTAIL SM G-652D ST-UPC 5.0M - OFN - YELLOW - D2</t>
  </si>
  <si>
    <t>EXTENSION MONOFIBRA SM G-652D ST-UPC 5.0M - COG - AMARILLO - D2</t>
  </si>
  <si>
    <t>EXTENSAO MONOFIBRA SM G-652D ST-UPC 10.0M - COG - AMARELO - D2</t>
  </si>
  <si>
    <t>SIMPLEX OPTICAL PIGTAIL SM G-652D ST-UPC 10.0M - OFN - YELLOW - D2</t>
  </si>
  <si>
    <t>EXTENSION MONOFIBRA SM G-652D ST-UPC 10.0M - COG - AMARILLO - D2</t>
  </si>
  <si>
    <t>EXTENSAO MONOFIBRA SM G-652D FC-UPC 2.5M - COG - AMARELO - D2</t>
  </si>
  <si>
    <t>SIMPLEX OPTICAL PIGTAIL SM G-652D FC-UPC 2.5M - OFN - YELLOW - D2</t>
  </si>
  <si>
    <t>EXTENSION MONOFIBRA SM G-652D FC-UPC 2.5M - COG - AMARILLO - D2</t>
  </si>
  <si>
    <t>EXTENSAO MONOFIBRA SM G-652D FC-UPC 3.0M - COG - AMARELO - D2</t>
  </si>
  <si>
    <t>SIMPLEX OPTICAL PIGTAIL SM G-652D FC-UPC 3.0M - OFN - YELLOW - D2</t>
  </si>
  <si>
    <t>EXTENSION MONOFIBRA SM G-652D FC-UPC 3.0M - COG - AMARILLO - D2</t>
  </si>
  <si>
    <t>EXTENSAO MONOFIBRA SM G-652D FC-UPC 5.0M - COG - AMARELO - D2</t>
  </si>
  <si>
    <t>SIMPLEX OPTICAL PIGTAIL SM G-652D FC-UPC 5.0M - OFN - YELLOW - D2</t>
  </si>
  <si>
    <t>EXTENSION MONOFIBRA SM G-652D FC-UPC 5.0M - COG - AMARILLO - D2</t>
  </si>
  <si>
    <t>EXTENSAO MONOFIBRA SM G-652D FC-UPC 10.0M - COG - AMARELO - D2</t>
  </si>
  <si>
    <t>SIMPLEX OPTICAL PIGTAIL SM G-652D FC-UPC 10.0M - OFN - YELLOW - D2</t>
  </si>
  <si>
    <t>EXTENSION MONOFIBRA SM G-652D FC-UPC 10.0M - COG - AMARILLO - D2</t>
  </si>
  <si>
    <t>EXTENSAO MONOFIBRA SM G-652D FC-UPC 15.0M - COG - AMARELO - D2</t>
  </si>
  <si>
    <t>SIMPLEX OPTICAL PIGTAIL SM G-652D FC-UPC 15.0M - OFN - YELLOW - D2</t>
  </si>
  <si>
    <t>EXTENSION MONOFIBRA SM G-652D FC-UPC 15.0M - COG - AMARILLO - D2</t>
  </si>
  <si>
    <t>EXTENSAO DUPLEX SM G-652D SC-APC 1.5M - COG - AMARELO - D2</t>
  </si>
  <si>
    <t>DUPLEX OPTICAL PIGTAIL SM G-652D SC-APC 1.5M - OFN - YELLOW - D2</t>
  </si>
  <si>
    <t>EXTENSION DUPLEX SM G-652D SC-APC 1.5M - COG - AMARILLO - D2</t>
  </si>
  <si>
    <t>EXTENSAO DUPLEX SM G-652D SC-APC 2.5M - COG - AMARELO - D2</t>
  </si>
  <si>
    <t>DUPLEX OPTICAL PIGTAIL SM G-652D SC-APC 2.5M - OFN - YELLOW - D2</t>
  </si>
  <si>
    <t>EXTENSION DUPLEX SM G-652D SC-APC 2.5M - COG - AMARILLO - D2</t>
  </si>
  <si>
    <t>CORDAO DUPLEX CONECTORIZADO 62.5 LC-UPC/ST-UPC 3.0M - LSZH - LARANJA</t>
  </si>
  <si>
    <t>DUPLEX OPTICAL PATCH CORD 62.5 LC-UPC/ST-UPC 3.0M - LSZH - ORANGE</t>
  </si>
  <si>
    <t>PATCH CORD OPTICO DUPLEX CONECTORIZADO 62.5 LC-UPC/ST-UPC 3.0M - LSZH - NARANJA</t>
  </si>
  <si>
    <t>CORDAO DUPLEX CONECTORIZADO 62.5 LC-UPC/ST-UPC 50.0M - LSZH - LARANJA</t>
  </si>
  <si>
    <t>DUPLEX OPTICAL PATCH CORD 62.5 LC-UPC/ST-UPC 50.0M - LSZH - ORANGE</t>
  </si>
  <si>
    <t>PATCH CORD OPTICO DUPLEX CONECTORIZADO 62.5 LC-UPC/ST-UPC 50.0M - LSZH - NARANJA</t>
  </si>
  <si>
    <t>CORDAO DUPLEX CONECTORIZADO 62.5 LC-UPC/ST-UPC 30.0M - LSZH - LARANJA</t>
  </si>
  <si>
    <t>DUPLEX OPTICAL PATCH CORD 62.5 LC-UPC/ST-UPC 30.0M - LSZH - ORANGE</t>
  </si>
  <si>
    <t>PATCH CORD OPTICO DUPLEX CONECTORIZADO 62.5 LC-UPC/ST-UPC 30.0M - LSZH - NARANJA</t>
  </si>
  <si>
    <t>CORDAO DUPLEX CONECTORIZADO 62.5 LC-UPC/ST-UPC 15.0M - LSZH - LARANJA</t>
  </si>
  <si>
    <t>DUPLEX OPTICAL PATCH CORD 62.5 LC-UPC/ST-UPC 15.0M - LSZH - ORANGE</t>
  </si>
  <si>
    <t>PATCH CORD OPTICO DUPLEX CONECTORIZADO 62.5 LC-UPC/ST-UPC 15.0M - LSZH - NARANJA</t>
  </si>
  <si>
    <t>CORDAO DUPLEX CONECTORIZADO BLI A/B G-657A LC-UPC/ST-UPC 15.0M - LSZH - AZUL</t>
  </si>
  <si>
    <t>DUPLEX OPTICAL PATCH CORD BLI A/B G-657A LC-UPC/ST-UPC 15.0M - LSZH - BLUE</t>
  </si>
  <si>
    <t>PATCH CORD OPTICO DUPLEX CONECTORIZADO BLI A/B G-657A LC-UPC/ST-UPC 15.0M - LSZH - AZUL</t>
  </si>
  <si>
    <t>CORDAO DUPLEX CONECTORIZADO BLI A/B G-657A LC-UPC/ST-UPC 5.0M - LSZH - AZUL</t>
  </si>
  <si>
    <t>DUPLEX OPTICAL PATCH CORD BLI A/B G-657A LC-UPC/ST-UPC 5.0M - LSZH - BLUE</t>
  </si>
  <si>
    <t>PATCH CORD OPTICO DUPLEX CONECTORIZADO BLI A/B G-657A LC-UPC/ST-UPC 5.0M - LSZH - AZUL</t>
  </si>
  <si>
    <t>CORDAO DUPLEX CONECTORIZADO 62.5 ST-UPC/ST-UPC 10.0M - COG - LARANJA</t>
  </si>
  <si>
    <t>DUPLEX OPTICAL PATCH CORD 62.5 ST-UPC/ST-UPC 10.0M - OFN - ORANGE</t>
  </si>
  <si>
    <t>PATCH CORD OPTICO DUPLEX CONECTORIZADO 62.5 ST-UPC/ST-UPC 10.0M - COG - NARANJA</t>
  </si>
  <si>
    <t>CORDAO DUPLEX CONECTORIZADO SM LC-UPC/ST-UPC 30.0M - COG - AMARELO</t>
  </si>
  <si>
    <t>DUPLEX OPTICAL PATCH CORD SM LC-UPC/ST-UPC 30.0M - OFN - YELLOW</t>
  </si>
  <si>
    <t>PATCH CORD OPTICO DUPLEX CONECTORIZADO SM LC-UPC/ST-UPC 30.0M - COG - AMARILLO</t>
  </si>
  <si>
    <t>CORDAO MONOFIBRA CONECTORIZADO SM LC-UPC/ST-UPC 25.0M - COG - AZUL</t>
  </si>
  <si>
    <t>SIMPLEX OPTICAL PATCH CORD SM LC-UPC/ST-UPC 25.0M - OFN - BLUE</t>
  </si>
  <si>
    <t>PATCH CORD OPTICO MONOFIBRA CONECTORIZADO SM LC-UPC/ST-UPC 25.0M - COG - AZUL</t>
  </si>
  <si>
    <t>CORDAO MONOFIBRA CONECTORIZADO SM FC-UPC/SC-UPC 2.5M - COG - AZUL</t>
  </si>
  <si>
    <t>SIMPLEX OPTICAL PATCH CORD SM FC-UPC/SC-UPC 2.5M - OFN - BLUE</t>
  </si>
  <si>
    <t>PATCH CORD OPTICO MONOFIBRA CONECTORIZADO SM FC-UPC/SC-UPC 2.5M - COG - AZUL</t>
  </si>
  <si>
    <t>CORDAO DUPLEX CONECTORIZADO SM LC-APC/SC-UPC 2.5M - COG - AZUL</t>
  </si>
  <si>
    <t>DUPLEX OPTICAL PATCH CORD SM LC-APC/SC-UPC 2.5M - OFN - BLUE</t>
  </si>
  <si>
    <t>PATCH CORD OPTICO DUPLEX CONECTORIZADO SM LC-APC/SC-UPC 2.5M - COG - AZUL</t>
  </si>
  <si>
    <t>CORDAO DUPLEX CONECTORIZADO SM LC-APC/SC-UPC 5.0M - COG - AZUL</t>
  </si>
  <si>
    <t>DUPLEX OPTICAL PATCH CORD SM LC-APC/SC-UPC 5.0M - OFN - BLUE</t>
  </si>
  <si>
    <t>PATCH CORD OPTICO DUPLEX CONECTORIZADO SM LC-APC/SC-UPC 5.0M - COG - AZUL</t>
  </si>
  <si>
    <t>CORDAO DUPLEX CONECTORIZADO SM SC-APC/SC-UPC 2.5M - COG - AZUL</t>
  </si>
  <si>
    <t>DUPLEX OPTICAL PATCH CORD SM SC-APC/SC-UPC 2.5M - OFN - BLUE</t>
  </si>
  <si>
    <t>PATCH CORD OPTICO DUPLEX CONECTORIZADO SM SC-APC/SC-UPC 2.5M - COG - AZUL</t>
  </si>
  <si>
    <t>CORDAO MONOFIBRA CONECTORIZADO SM LC-UPC/SC-UPC 1.5M - COG - AMARELO</t>
  </si>
  <si>
    <t>SIMPLEX OPTICAL PATCH CORD SM LC-UPC/SC-UPC 1.5M - OFN - YELLOW</t>
  </si>
  <si>
    <t>PATCH CORD OPTICO MONOFIBRA CONECTORIZADO SM LC-UPC/SC-UPC 1.5M - COG - AMARILLO</t>
  </si>
  <si>
    <t>CORDAO MONOFIBRA CONECTORIZADO SM LC-UPC/LC-UPC 3.0M - COG - AMARELO</t>
  </si>
  <si>
    <t>SIMPLEX OPTICAL PATCH CORD SM LC-UPC/LC-UPC 3.0M - OFN - YELLOW</t>
  </si>
  <si>
    <t>PATCH CORD OPTICO MONOFIBRA CONECTORIZADO SM LC-UPC/LC-UPC 3.0M - COG - AMARILLO</t>
  </si>
  <si>
    <t>EXTENSAO MONOFIBRA SM SC-UPC 1.5M - COG - AMARELO - D2</t>
  </si>
  <si>
    <t>SIMPLEX OPTICAL PIGTAIL SM SC-UPC 1.5M - OFN - YELLOW - D2</t>
  </si>
  <si>
    <t>EXTENSION MONOFIBRA SM SC-UPC 1.5M - COG - AMARILLO - D2</t>
  </si>
  <si>
    <t>CORDAO MONOFIBRA CONECTORIZADO SM SC-APC/SC-APC 100.0M - COG - AZUL</t>
  </si>
  <si>
    <t>SIMPLEX OPTICAL PATCH CORD SM SC-APC/SC-APC 100.0M - OFN - BLUE</t>
  </si>
  <si>
    <t>PATCH CORD OPTICO MONOFIBRA CONECTORIZADO SM SC-APC/SC-APC 100.0M - COG - AZUL</t>
  </si>
  <si>
    <t>EXTENSAO MONOFIBRA SM FC-UPC 5.0M - COG - AZUL - D2</t>
  </si>
  <si>
    <t>SIMPLEX OPTICAL PIGTAIL SM FC-UPC 5.0M - OFN - BLUE - D2</t>
  </si>
  <si>
    <t>EXTENSION MONOFIBRA SM FC-UPC 5.0M - COG - AZUL - D2</t>
  </si>
  <si>
    <t>CORDAO MONOFIBRA CONECTORIZADO SM LC-UPC/SC-APC 8.0M - COG - AZUL (15007153)</t>
  </si>
  <si>
    <t>SIMPLEX OPTICAL PATCH CORD SM LC-UPC/SC-APC 8.0M - OFN - BLUE (15007153)</t>
  </si>
  <si>
    <t>PATCH CORD OPTICO MONOFIBRA CONECTORIZADO SM LC-UPC/SC-APC 8.0M - COG - AZUL (15007153)</t>
  </si>
  <si>
    <t>ET03087</t>
  </si>
  <si>
    <t>a0A6100000blnwk</t>
  </si>
  <si>
    <t>CORDAO MONOFIBRA CONECTORIZADO SM LC-UPC/SC-APC 4.0M - COG - AZUL (15007651)</t>
  </si>
  <si>
    <t>SIMPLEX OPTICAL PATCH CORD SM LC-UPC/SC-APC 4.0M - OFN - BLUE (15007651)</t>
  </si>
  <si>
    <t>PATCH CORD OPTICO MONOFIBRA CONECTORIZADO SM LC-UPC/SC-APC 4.0M - COG - AZUL (15007651)</t>
  </si>
  <si>
    <t>CORDAO MONOFIBRA CONECTORIZADO SM FC-UPC/LC-UPC 2.0M - COG - AZUL (15015148)</t>
  </si>
  <si>
    <t>SIMPLEX OPTICAL PATCH CORD SM FC-UPC/LC-UPC 2.0M - OFN - BLUE (15015148)</t>
  </si>
  <si>
    <t>PATCH CORD OPTICO MONOFIBRA CONECTORIZADO SM FC-UPC/LC-UPC 2.0M - COG - AZUL (15015148)</t>
  </si>
  <si>
    <t>CORDAO MONOFIBRA CONECTORIZADO SM FC-UPC/LC-UPC 6.0M - COG - AZUL (15015144)</t>
  </si>
  <si>
    <t>SIMPLEX OPTICAL PATCH CORD SM FC-UPC/LC-UPC 6.0M - OFN - BLUE (15015144)</t>
  </si>
  <si>
    <t>PATCH CORD OPTICO MONOFIBRA CONECTORIZADO SM FC-UPC/LC-UPC 6.0M - COG - AZUL (15015144)</t>
  </si>
  <si>
    <t>CORDAO MONOFIBRA CONECTORIZADO SM FC-UPC/LC-UPC 8.0M - COG - AZUL (15015140)</t>
  </si>
  <si>
    <t>SIMPLEX OPTICAL PATCH CORD SM FC-UPC/LC-UPC 8.0M - OFN - BLUE (15015140)</t>
  </si>
  <si>
    <t>PATCH CORD OPTICO MONOFIBRA CONECTORIZADO SM FC-UPC/LC-UPC 8.0M - COG - AZUL (15015140)</t>
  </si>
  <si>
    <t>CORDAO MONOFIBRA CONECTORIZADO SM FC-UPC/LC-UPC 10.0M - COG - AZUL (15007328)</t>
  </si>
  <si>
    <t>SIMPLEX OPTICAL PATCH CORD SM FC-UPC/LC-UPC 10.0M - OFN - BLUE (15007328)</t>
  </si>
  <si>
    <t>PATCH CORD OPTICO MONOFIBRA CONECTORIZADO SM FC-UPC/LC-UPC 10.0M - COG - AZUL (15007328)</t>
  </si>
  <si>
    <t>CORDAO MONOFIBRA CONECTORIZADO SM FC-UPC/LC-UPC 12.0M - COG - AZUL (15015172)</t>
  </si>
  <si>
    <t>SIMPLEX OPTICAL PATCH CORD SM FC-UPC/LC-UPC 12.0M - OFN - BLUE (15015172)</t>
  </si>
  <si>
    <t>PATCH CORD OPTICO MONOFIBRA CONECTORIZADO SM FC-UPC/LC-UPC 12.0M - COG - AZUL (15015172)</t>
  </si>
  <si>
    <t>CORDAO MONOFIBRA CONECTORIZADO SM LC-UPC/LC-UPC 6.0M - COG - AZUL (15013245)</t>
  </si>
  <si>
    <t>SIMPLEX OPTICAL PATCH CORD SM LC-UPC/LC-UPC 6.0M - OFN - BLUE (15013245)</t>
  </si>
  <si>
    <t>PATCH CORD OPTICO MONOFIBRA CONECTORIZADO SM LC-UPC/LC-UPC 6.0M - COG - AZUL (15013245)</t>
  </si>
  <si>
    <t>CORDAO MONOFIBRA CONECTORIZADO SM LC-UPC/SC-APC 10.0M - COG - AZUL (15007157)</t>
  </si>
  <si>
    <t>SIMPLEX OPTICAL PATCH CORD SM LC-UPC/SC-APC 10.0M - OFN - BLUE (15007157)</t>
  </si>
  <si>
    <t>PATCH CORD OPTICO MONOFIBRA CONECTORIZADO SM LC-UPC/SC-APC 10.0M - COG - AZUL (15007157)</t>
  </si>
  <si>
    <t>CORDAO MONOFIBRA CONECTORIZADO SM LC-UPC/SC-APC 6.0M - COG - AZUL (15007023)</t>
  </si>
  <si>
    <t>SIMPLEX OPTICAL PATCH CORD SM LC-UPC/SC-APC 6.0M - OFN - BLUE (15007023)</t>
  </si>
  <si>
    <t>PATCH CORD OPTICO MONOFIBRA CONECTORIZADO SM LC-UPC/SC-APC 6.0M - COG - AZUL (15007023)</t>
  </si>
  <si>
    <t>CORDAO MONOFIBRA CONECTORIZADO SM LC-UPC/SC-APC 14.0M - COG - AZUL (15006975)</t>
  </si>
  <si>
    <t>SIMPLEX OPTICAL PATCH CORD SM LC-UPC/SC-APC 14.0M - OFN - BLUE (15006975)</t>
  </si>
  <si>
    <t>PATCH CORD OPTICO MONOFIBRA CONECTORIZADO SM LC-UPC/SC-APC 14.0M - COG - AZUL (15006975)</t>
  </si>
  <si>
    <t>CORDAO MONOFIBRA CONECTORIZADO SM LC-UPC/SC-APC 16.0M - COG - AZUL (15005915)</t>
  </si>
  <si>
    <t>SIMPLEX OPTICAL PATCH CORD SM LC-UPC/SC-APC 16.0M - OFN - BLUE (15005915)</t>
  </si>
  <si>
    <t>PATCH CORD OPTICO MONOFIBRA CONECTORIZADO SM LC-UPC/SC-APC 16.0M - COG - AZUL (15005915)</t>
  </si>
  <si>
    <t>CORDAO MONOFIBRA CONECTORIZADO SM LC-UPC/SC-APC 18.0M - COG - AZUL (15007342)</t>
  </si>
  <si>
    <t>SIMPLEX OPTICAL PATCH CORD SM LC-UPC/SC-APC 18.0M - OFN - BLUE (15007342)</t>
  </si>
  <si>
    <t>PATCH CORD OPTICO MONOFIBRA CONECTORIZADO SM LC-UPC/SC-APC 18.0M - COG - AZUL (15007342)</t>
  </si>
  <si>
    <t>CORDAO MONOFIBRA CONECTORIZADO SM LC-UPC/SC-APC 2.0M - COG - AZUL (15007324)</t>
  </si>
  <si>
    <t>SIMPLEX OPTICAL PATCH CORD SM LC-UPC/SC-APC 2.0M - OFN - BLUE (15007324)</t>
  </si>
  <si>
    <t>PATCH CORD OPTICO MONOFIBRA CONECTORIZADO SM LC-UPC/SC-APC 2.0M - COG - AZUL (15007324)</t>
  </si>
  <si>
    <t>CORDAO MONOFIBRA CONECTORIZADO SM LC-UPC/SC-APC 12.0M - COG - AZUL (15007181)</t>
  </si>
  <si>
    <t>SIMPLEX OPTICAL PATCH CORD SM LC-UPC/SC-APC 12.0M - OFN - BLUE (15007181)</t>
  </si>
  <si>
    <t>PATCH CORD OPTICO MONOFIBRA CONECTORIZADO SM LC-UPC/SC-APC 12.0M - COG - AZUL (15007181)</t>
  </si>
  <si>
    <t>CORDAO MONOFIBRA CONECTORIZADO SM LC-UPC/SC-UPC 2.0M - COG - AZUL (15015112)</t>
  </si>
  <si>
    <t>SIMPLEX OPTICAL PATCH CORD SM LC-UPC/SC-UPC 2.0M - OFN - BLUE (15015112)</t>
  </si>
  <si>
    <t>PATCH CORD OPTICO MONOFIBRA CONECTORIZADO SM LC-UPC/SC-UPC 2.0M - COG - AZUL (15015112)</t>
  </si>
  <si>
    <t>CORDAO MONOFIBRA CONECTORIZADO SM LC-UPC/SC-UPC 4.0M - COG - AZUL (15015116)</t>
  </si>
  <si>
    <t>SIMPLEX OPTICAL PATCH CORD SM LC-UPC/SC-UPC 4.0M - OFN - BLUE (15015116)</t>
  </si>
  <si>
    <t>PATCH CORD OPTICO MONOFIBRA CONECTORIZADO SM LC-UPC/SC-UPC 4.0M - COG - AZUL (15015116)</t>
  </si>
  <si>
    <t>CORDAO MONOFIBRA CONECTORIZADO SM LC-UPC/SC-UPC 6.0M - COG - AZUL (15015078)</t>
  </si>
  <si>
    <t>SIMPLEX OPTICAL PATCH CORD SM LC-UPC/SC-UPC 6.0M - OFN - BLUE (15015078)</t>
  </si>
  <si>
    <t>PATCH CORD OPTICO MONOFIBRA CONECTORIZADO SM LC-UPC/SC-UPC 6.0M - COG - AZUL (15015078)</t>
  </si>
  <si>
    <t>CORDAO MONOFIBRA CONECTORIZADO SM LC-UPC/SC-UPC 12.0M - COG - AZUL (15004447)</t>
  </si>
  <si>
    <t>SIMPLEX OPTICAL PATCH CORD SM LC-UPC/SC-UPC 12.0M - OFN - BLUE (15004447)</t>
  </si>
  <si>
    <t>PATCH CORD OPTICO MONOFIBRA CONECTORIZADO SM LC-UPC/SC-UPC 12.0M - COG - AZUL (15004447)</t>
  </si>
  <si>
    <t>CORDAO MONOFIBRA CONECTORIZADO SM LC-UPC/SC-UPC 8.0M - COG - AZUL (15015071)</t>
  </si>
  <si>
    <t>SIMPLEX OPTICAL PATCH CORD SM LC-UPC/SC-UPC 8.0M - OFN - BLUE (15015071)</t>
  </si>
  <si>
    <t>PATCH CORD OPTICO MONOFIBRA CONECTORIZADO SM LC-UPC/SC-UPC 8.0M - COG - AZUL (15015071)</t>
  </si>
  <si>
    <t>CORDAO MONOFIBRA CONECTORIZADO SM LC-UPC/SC-UPC 10.0M - COG - AZUL (15015075)</t>
  </si>
  <si>
    <t>SIMPLEX OPTICAL PATCH CORD SM LC-UPC/SC-UPC 10.0M - OFN - BLUE (15015075)</t>
  </si>
  <si>
    <t>PATCH CORD OPTICO MONOFIBRA CONECTORIZADO SM LC-UPC/SC-UPC 10.0M - COG - AZUL (15015075)</t>
  </si>
  <si>
    <t>CORDAO MONOFIBRA CONECTORIZADO BLI A/B G-657A2 SC-APC/SC-APC 1.5M - COG - AMARELO</t>
  </si>
  <si>
    <t>SIMPLEX OPTICAL PATCH CORD BLI A/B G-657A2 SC-APC/SC-APC 1.5M - OFN - YELLOW</t>
  </si>
  <si>
    <t>PATCH CORD OPTICO MONOFIBRA CONECTORIZADO BLI A/B G-657A2 SC-APC/SC-APC 1.5M - COG - AMARILLO</t>
  </si>
  <si>
    <t>CORDAO MONOFIBRA CONECTORIZADO BLI A/B G-657A2 SC-APC/SC-APC 6.0M - COG - AMARELO</t>
  </si>
  <si>
    <t>SIMPLEX OPTICAL PATCH CORD BLI A/B G-657A2 SC-APC/SC-APC 6.0M - OFN - YELLOW</t>
  </si>
  <si>
    <t>PATCH CORD OPTICO MONOFIBRA CONECTORIZADO BLI A/B G-657A2 SC-APC/SC-APC 6.0M - COG - AMARILLO</t>
  </si>
  <si>
    <t>CORDAO MONOFIBRA CONECTORIZADO BLI A/B G-657A SC-APC/SC-UPC 1.5M - COG - BRANCO - D3</t>
  </si>
  <si>
    <t>SIMPLEX OPTICAL PATCH CORD BLI A/B G-657A SC-APC/SC-UPC 1.5M - OFN - WHITE - D3</t>
  </si>
  <si>
    <t>PATCH CORD OPTICO MONOFIBRA CONECTORIZADO BLI A/B G-657A SC-APC/SC-UPC 1.5M - COG - BLANCO - D3</t>
  </si>
  <si>
    <t>CORDAO MONOFIBRA CONECTORIZADO BLI A/B G-657A LC-APC/SC-APC 1.5M - COG - BRANCO - D3</t>
  </si>
  <si>
    <t>SIMPLEX OPTICAL PATCH CORD BLI A/B G-657A LC-APC/SC-APC 1.5M - OFN - WHITE - D3</t>
  </si>
  <si>
    <t>PATCH CORD OPTICO MONOFIBRA CONECTORIZADO BLI A/B G-657A LC-APC/SC-APC 1.5M - COG - BLANCO - D3</t>
  </si>
  <si>
    <t>EXTENSAO MONOFIBRA BLI A/B G-657A LC-APC 2.5M - COG - BRANCO - D3</t>
  </si>
  <si>
    <t>SIMPLEX OPTICAL PIGTAIL BLI A/B G-657A LC-APC 2.5M - OFN - WHITE - D3</t>
  </si>
  <si>
    <t>EXTENSION MONOFIBRA BLI A/B G-657A LC-APC 2.5M - COG - BLANCO - D3</t>
  </si>
  <si>
    <t>CORDAO MONOFIBRA CONECTORIZADO SM LC-APC/LC-UPC 25.0M - COG - AZUL</t>
  </si>
  <si>
    <t>SIMPLEX OPTICAL PATCH CORD SM LC-APC/LC-UPC 25.0M - OFN - BLUE</t>
  </si>
  <si>
    <t>PATCH CORD OPTICO MONOFIBRA CONECTORIZADO SM LC-APC/LC-UPC 25.0M - COG - AZUL</t>
  </si>
  <si>
    <t>CORDAO MONOFIBRA CONECTORIZADO SM SC-UPC/ST-UPC 5.0M - COG - AZUL</t>
  </si>
  <si>
    <t>SIMPLEX OPTICAL PATCH CORD SM SC-UPC/ST-UPC 5.0M - OFN - BLUE</t>
  </si>
  <si>
    <t>PATCH CORD OPTICO MONOFIBRA CONECTORIZADO SM SC-UPC/ST-UPC 5.0M - COG - AZUL</t>
  </si>
  <si>
    <t>CORDAO MONOFIBRA CONECTORIZADO SM G-652D LC-APC/SC-UPC 10.0M - COG - AMARELO</t>
  </si>
  <si>
    <t>SIMPLEX OPTICAL PATCH CORD SM G-652D LC-APC/SC-UPC 10.0M - OFN - YELLOW</t>
  </si>
  <si>
    <t>PATCH CORD OPTICO MONOFIBRA CONECTORIZADO SM G-652D LC-APC/SC-UPC 10.0M - COG - AMARILLO</t>
  </si>
  <si>
    <t>EXTENSAO MONOFIBRA SM G-652D LC-UPC 10.0M - COG - AMARELO - D2</t>
  </si>
  <si>
    <t>SIMPLEX OPTICAL PIGTAIL SM G-652D LC-UPC 10.0M - OFN - YELLOW - D2</t>
  </si>
  <si>
    <t>EXTENSION MONOFIBRA SM G-652D LC-UPC 10.0M - COG - AMARILLO - D2</t>
  </si>
  <si>
    <t>CORDAO DUPLEX CONECTORIZADO SM G-652D FC-UPC/FC-UPC 1.5M - COG - AMARELO</t>
  </si>
  <si>
    <t>DUPLEX OPTICAL PATCH CORD SM G-652D FC-UPC/FC-UPC 1.5M - OFN - YELLOW</t>
  </si>
  <si>
    <t>PATCH CORD OPTICO DUPLEX CONECTORIZADO SM G-652D FC-UPC/FC-UPC 1.5M - COG - AMARILLO</t>
  </si>
  <si>
    <t>CORDAO DUPLEX CONECTORIZADO SM G-652D FC-UPC/LC-UPC 2.5M - COG - AMARELO</t>
  </si>
  <si>
    <t>DUPLEX OPTICAL PATCH CORD SM G-652D FC-UPC/LC-UPC 2.5M - OFN - YELLOW</t>
  </si>
  <si>
    <t>PATCH CORD OPTICO DUPLEX CONECTORIZADO SM G-652D FC-UPC/LC-UPC 2.5M - COG - AMARILLO</t>
  </si>
  <si>
    <t>CORDAO MONOFIBRA CONECTORIZADO SM E2000-APC/LC-UPC 40.0M - COG - AZUL</t>
  </si>
  <si>
    <t>SIMPLEX OPTICAL PATCH CORD SM E2000-APC/LC-UPC 40.0M - OFN - BLUE</t>
  </si>
  <si>
    <t>PATCH CORD OPTICO MONOFIBRA CONECTORIZADO SM E2000-APC/LC-UPC 40.0M - COG - AZUL</t>
  </si>
  <si>
    <t>CORDAO MONOFIBRA CONECTORIZADO SM E2000-APC/SC-APC 40.0M - COG - AZUL</t>
  </si>
  <si>
    <t>SIMPLEX OPTICAL PATCH CORD SM E2000-APC/SC-APC 40.0M - OFN - BLUE</t>
  </si>
  <si>
    <t>PATCH CORD OPTICO MONOFIBRA CONECTORIZADO SM E2000-APC/SC-APC 40.0M - COG - AZUL</t>
  </si>
  <si>
    <t>CORDAO MONOFIBRA CONECTORIZADO SM LC-UPC/SC-APC 2.5M - COG - AZUL</t>
  </si>
  <si>
    <t>SIMPLEX OPTICAL PATCH CORD SM LC-UPC/SC-APC 2.5M - OFN - BLUE</t>
  </si>
  <si>
    <t>PATCH CORD OPTICO MONOFIBRA CONECTORIZADO SM LC-UPC/SC-APC 2.5M - COG - AZUL</t>
  </si>
  <si>
    <t>CORDAO DUPLEX CONECTORIZADO SM LC-UPC/SC-APC 10.0M - COG - AZUL</t>
  </si>
  <si>
    <t>DUPLEX OPTICAL PATCH CORD SM LC-UPC/SC-APC 10.0M - OFN - BLUE</t>
  </si>
  <si>
    <t>PATCH CORD OPTICO DUPLEX CONECTORIZADO SM LC-UPC/SC-APC 10.0M - COG - AZUL</t>
  </si>
  <si>
    <t>CORDAO DUPLEX CONECTORIZADO SM SC-UPC/ST-UPC 20.0M - COG - AZUL</t>
  </si>
  <si>
    <t>DUPLEX OPTICAL PATCH CORD SM SC-UPC/ST-UPC 20.0M - OFN - BLUE</t>
  </si>
  <si>
    <t>PATCH CORD OPTICO DUPLEX CONECTORIZADO SM SC-UPC/ST-UPC 20.0M - COG - AZUL</t>
  </si>
  <si>
    <t>CORDAO DUPLEX CONECTORIZADO SM G-652D LC-UPC/LC-UPC 2.0M - LSZH - AMARELO (A - B)</t>
  </si>
  <si>
    <t>DUPLEX OPTICAL PATCH CORD SM G-652D LC-UPC/LC-UPC 2.0M - LSZH - YELLOW (A - B)</t>
  </si>
  <si>
    <t>PATCH CORD OPTICO DUPLEX CONECTORIZADO SM G-652D LC-UPC/LC-UPC 2.0M - LSZH - AMARILLO (A - B)</t>
  </si>
  <si>
    <t>EXTENSAO MONOFIBRA 62.5 ST-UPC 1.5M - COG - LARANJA - D2</t>
  </si>
  <si>
    <t>SIMPLEX OPTICAL PIGTAIL 62.5 ST-UPC 1.5M - OFN - ORANGE - D2</t>
  </si>
  <si>
    <t>EXTENSION MONOFIBRA 62.5 ST-UPC 1.5M - COG - NARANJA - D2</t>
  </si>
  <si>
    <t>CORDAO DUPLEX CONECTORIZADO SM G-652D LC-UPC/SC-APC 2.0M - LSZH - AMARELO</t>
  </si>
  <si>
    <t>DUPLEX OPTICAL PATCH CORD SM G-652D LC-UPC/SC-APC 2.0M - LSZH - YELLOW</t>
  </si>
  <si>
    <t>PATCH CORD OPTICO DUPLEX CONECTORIZADO SM G-652D LC-UPC/SC-APC 2.0M - LSZH - AMARILLO</t>
  </si>
  <si>
    <t>CORDAO DUPLEX CONECTORIZADO SM G-652D LC-UPC/LC-UPC 2.0M - COG - AZUL (A - B)</t>
  </si>
  <si>
    <t>DUPLEX OPTICAL PATCH CORD SM G-652D LC-UPC/LC-UPC 2.0M - OFN - BLUE (A - B)</t>
  </si>
  <si>
    <t>PATCH CORD OPTICO DUPLEX CONECTORIZADO SM G-652D LC-UPC/LC-UPC 2.0M - COG - AZUL (A - B)</t>
  </si>
  <si>
    <t>CORDAO MONOFIBRA CONECTORIZADO SM FC-APC/SC-APC 50.0M - COG - AZUL</t>
  </si>
  <si>
    <t>SIMPLEX OPTICAL PATCH CORD SM FC-APC/SC-APC 50.0M - OFN - BLUE</t>
  </si>
  <si>
    <t>PATCH CORD OPTICO MONOFIBRA CONECTORIZADO SM FC-APC/SC-APC 50.0M - COG - AZUL</t>
  </si>
  <si>
    <t>CORDAO MONOFIBRA CONECTORIZADO SM E2000-APC/LC-UPC 50.0M - COG - AZUL</t>
  </si>
  <si>
    <t>SIMPLEX OPTICAL PATCH CORD SM E2000-APC/LC-UPC 50.0M - OFN - BLUE</t>
  </si>
  <si>
    <t>PATCH CORD OPTICO MONOFIBRA CONECTORIZADO SM E2000-APC/LC-UPC 50.0M - COG - AZUL</t>
  </si>
  <si>
    <t>CORDAO MONOFIBRA CONECTORIZADO SM FC-UPC/SC-APC 50.0M - COG - AZUL</t>
  </si>
  <si>
    <t>SIMPLEX OPTICAL PATCH CORD SM FC-UPC/SC-APC 50.0M - OFN - BLUE</t>
  </si>
  <si>
    <t>PATCH CORD OPTICO MONOFIBRA CONECTORIZADO SM FC-UPC/SC-APC 50.0M - COG - AZUL</t>
  </si>
  <si>
    <t>CORDAO MONOFIBRA CONECTORIZADO SM E2000-APC/FC-UPC 25.0M - COG - AZUL</t>
  </si>
  <si>
    <t>SIMPLEX OPTICAL PATCH CORD SM E2000-APC/FC-UPC 25.0M - OFN - BLUE</t>
  </si>
  <si>
    <t>PATCH CORD OPTICO MONOFIBRA CONECTORIZADO SM E2000-APC/FC-UPC 25.0M - COG - AZUL</t>
  </si>
  <si>
    <t>CORDAO MONOFIBRA CONECTORIZADO SM LC-APC/LC-APC 40.0M - COG - AZUL</t>
  </si>
  <si>
    <t>SIMPLEX OPTICAL PATCH CORD SM LC-APC/LC-APC 40.0M - OFN - BLUE</t>
  </si>
  <si>
    <t>PATCH CORD OPTICO MONOFIBRA CONECTORIZADO SM LC-APC/LC-APC 40.0M - COG - AZUL</t>
  </si>
  <si>
    <t>CORDAO MONOFIBRA CONECTORIZADO SM FC-UPC/LC-APC 10.0M - COG - AZUL</t>
  </si>
  <si>
    <t>SIMPLEX OPTICAL PATCH CORD SM FC-UPC/LC-APC 10.0M - OFN - BLUE</t>
  </si>
  <si>
    <t>PATCH CORD OPTICO MONOFIBRA CONECTORIZADO SM FC-UPC/LC-APC 10.0M - COG - AZUL</t>
  </si>
  <si>
    <t>CORDAO MONOFIBRA CONECTORIZADO SM FC-UPC/LC-UPC 10.0M - COG - AZUL</t>
  </si>
  <si>
    <t>SIMPLEX OPTICAL PATCH CORD SM FC-UPC/LC-UPC 10.0M - OFN - BLUE</t>
  </si>
  <si>
    <t>PATCH CORD OPTICO MONOFIBRA CONECTORIZADO SM FC-UPC/LC-UPC 10.0M - COG - AZUL</t>
  </si>
  <si>
    <t>CORDAO MONOFIBRA CONECTORIZADO SM E2000-APC/LC-UPC 25.0M - COG - AZUL</t>
  </si>
  <si>
    <t>SIMPLEX OPTICAL PATCH CORD SM E2000-APC/LC-UPC 25.0M - OFN - BLUE</t>
  </si>
  <si>
    <t>PATCH CORD OPTICO MONOFIBRA CONECTORIZADO SM E2000-APC/LC-UPC 25.0M - COG - AZUL</t>
  </si>
  <si>
    <t>CORDAO MONOFIBRA CONECTORIZADO 62.5 LC-UPC/LC-UPC 20.0M - COG - LARANJA</t>
  </si>
  <si>
    <t>SIMPLEX OPTICAL PATCH CORD 62.5 LC-UPC/LC-UPC 20.0M - OFN - ORANGE</t>
  </si>
  <si>
    <t>PATCH CORD OPTICO MONOFIBRA CONECTORIZADO 62.5 LC-UPC/LC-UPC 20.0M - COG - NARANJA</t>
  </si>
  <si>
    <t>CORDAO MONOFIBRA CONECTORIZADO SM G-652D FC-UPC/LC-UPC 1.5M - COG - AMARELO</t>
  </si>
  <si>
    <t>SIMPLEX OPTICAL PATCH CORD SM G-652D FC-UPC/LC-UPC 1.5M - OFN - YELLOW</t>
  </si>
  <si>
    <t>PATCH CORD OPTICO MONOFIBRA CONECTORIZADO SM G-652D FC-UPC/LC-UPC 1.5M - COG - AMARILLO</t>
  </si>
  <si>
    <t>CORDAO MONOFIBRA CONECTORIZADO SM FC-APC/FC-APC 5.0M - COG - AZUL</t>
  </si>
  <si>
    <t>SIMPLEX OPTICAL PATCH CORD SM FC-APC/FC-APC 5.0M - OFN - BLUE</t>
  </si>
  <si>
    <t>PATCH CORD OPTICO MONOFIBRA CONECTORIZADO SM FC-APC/FC-APC 5.0M - COG - AZUL</t>
  </si>
  <si>
    <t>CORDAO MONOFIBRA CONECTORIZADO SM FC-APC/FC-APC 8.0M - COG - AZUL</t>
  </si>
  <si>
    <t>SIMPLEX OPTICAL PATCH CORD SM FC-APC/FC-APC 8.0M - OFN - BLUE</t>
  </si>
  <si>
    <t>PATCH CORD OPTICO MONOFIBRA CONECTORIZADO SM FC-APC/FC-APC 8.0M - COG - AZUL</t>
  </si>
  <si>
    <t>CORDAO DUPLEX CONECTORIZADO SM LC-UPC/SC-APC 20.0M - COG - AZUL</t>
  </si>
  <si>
    <t>DUPLEX OPTICAL PATCH CORD SM LC-UPC/SC-APC 20.0M - OFN - BLUE</t>
  </si>
  <si>
    <t>PATCH CORD OPTICO DUPLEX CONECTORIZADO SM LC-UPC/SC-APC 20.0M - COG - AZUL</t>
  </si>
  <si>
    <t>CORDAO MONOFIBRA CONECTORIZADO SM E2000-APC/SC-UPC 25.0M - COG - AZUL</t>
  </si>
  <si>
    <t>SIMPLEX OPTICAL PATCH CORD SM E2000-APC/SC-UPC 25.0M - OFN - BLUE</t>
  </si>
  <si>
    <t>PATCH CORD OPTICO MONOFIBRA CONECTORIZADO SM E2000-APC/SC-UPC 25.0M - COG - AZUL</t>
  </si>
  <si>
    <t>CORDAO MONOFIBRA CONECTORIZADO SM LC-APC/LC-APC 50.0M - COG - AZUL</t>
  </si>
  <si>
    <t>SIMPLEX OPTICAL PATCH CORD SM LC-APC/LC-APC 50.0M - OFN - BLUE</t>
  </si>
  <si>
    <t>PATCH CORD OPTICO MONOFIBRA CONECTORIZADO SM LC-APC/LC-APC 50.0M - COG - AZUL</t>
  </si>
  <si>
    <t>CORDAO MONOFIBRA CONECTORIZADO SM SC-APC/SC-UPC 5.0M - COG - AMARELO</t>
  </si>
  <si>
    <t>SIMPLEX OPTICAL PATCH CORD SM SC-APC/SC-UPC 5.0M - OFN - YELLOW</t>
  </si>
  <si>
    <t>PATCH CORD OPTICO MONOFIBRA CONECTORIZADO SM SC-APC/SC-UPC 5.0M - COG - AMARILLO</t>
  </si>
  <si>
    <t>CORDAO DUPLEX CONECTORIZADO SM G-652D SC-UPC/SC-APC 10.0M - COG - AMARELO</t>
  </si>
  <si>
    <t>DUPLEX OPTICAL PATCH CORD SM G-652D SC-UPC/SC-APC 10.0M - OFN - YELLOW</t>
  </si>
  <si>
    <t>PATCH CORD OPTICO DUPLEX CONECTORIZADO SM G-652D SC-UPC/SC-APC 10.0M - COG - AMARILLO</t>
  </si>
  <si>
    <t>CORDAO DUPLEX CONECTORIZADO SM G-652D SC-APC/SC-UPC 2.0M - COG - AMARELO</t>
  </si>
  <si>
    <t>DUPLEX OPTICAL PATCH CORD SM G-652D SC-APC/SC-UPC 2.0M - OFN - YELLOW</t>
  </si>
  <si>
    <t>PATCH CORD OPTICO DUPLEX CONECTORIZADO SM G-652D SC-APC/SC-UPC 2.0M - COG - AMARILLO</t>
  </si>
  <si>
    <t>CORDAO MONOFIBRA CONECTORIZADO 62.5 SC-APC/SC-UPC 10.0M - COG - LARANJA</t>
  </si>
  <si>
    <t>SIMPLEX OPTICAL PATCH CORD 62.5 SC-APC/SC-UPC 10.0M - OFN - ORANGE</t>
  </si>
  <si>
    <t>PATCH CORD OPTICO MONOFIBRA CONECTORIZADO 62.5 SC-APC/SC-UPC 10.0M - COG - NARANJA</t>
  </si>
  <si>
    <t>CORDAO MONOFIBRA CONECTORIZADO 62.5 SC-APC/SC-UPC 20.0M - COG - LARANJA</t>
  </si>
  <si>
    <t>SIMPLEX OPTICAL PATCH CORD 62.5 SC-APC/SC-UPC 20.0M - OFN - ORANGE</t>
  </si>
  <si>
    <t>PATCH CORD OPTICO MONOFIBRA CONECTORIZADO 62.5 SC-APC/SC-UPC 20.0M - COG - NARANJA</t>
  </si>
  <si>
    <t>CORDAO MONOFIBRA CONECTORIZADO SM SC-APC/SC-APC 5.0M - COG - AZUL</t>
  </si>
  <si>
    <t>SIMPLEX OPTICAL PATCH CORD SM SC-APC/SC-APC 5.0M - OFN - BLUE</t>
  </si>
  <si>
    <t>PATCH CORD OPTICO MONOFIBRA CONECTORIZADO SM SC-APC/SC-APC 5.0M - COG - AZUL</t>
  </si>
  <si>
    <t>CORDAO MONOFIBRA CONECTORIZADO SM G-652D SC-APC/SC-APC 5.0M - COG - AMARELO</t>
  </si>
  <si>
    <t>SIMPLEX OPTICAL PATCH CORD SM G-652D SC-APC/SC-APC 5.0M - OFN - YELLOW</t>
  </si>
  <si>
    <t>PATCH CORD OPTICO MONOFIBRA CONECTORIZADO SM G-652D SC-APC/SC-APC 5.0M - COG - AMARILLO</t>
  </si>
  <si>
    <t>CORDAO DUPLEX CONECTORIZADO SM G-652D SC-APC/SC-APC 10.0M - COG - AMARELO</t>
  </si>
  <si>
    <t>DUPLEX OPTICAL PATCH CORD SM G-652D SC-APC/SC-APC 10.0M - OFN - YELLOW</t>
  </si>
  <si>
    <t>PATCH CORD OPTICO DUPLEX CONECTORIZADO SM G-652D SC-APC/SC-APC 10.0M - COG - AMARILLO</t>
  </si>
  <si>
    <t>CORDAO DUPLEX CONECTORIZADO SM G-652D SC-APC/SC-APC 2.0M - COG - AMARELO</t>
  </si>
  <si>
    <t>DUPLEX OPTICAL PATCH CORD SM G-652D SC-APC/SC-APC 2.0M - OFN - YELLOW</t>
  </si>
  <si>
    <t>PATCH CORD OPTICO DUPLEX CONECTORIZADO SM G-652D SC-APC/SC-APC 2.0M - COG - AMARILLO</t>
  </si>
  <si>
    <t>CORDAO DUPLEX CONECTORIZADO SM G-652D ST-UPC/ST-UPC 3.0M - COG - AMARELO</t>
  </si>
  <si>
    <t>DUPLEX OPTICAL PATCH CORD SM G-652D ST-UPC/ST-UPC 3.0M - OFN - YELLOW</t>
  </si>
  <si>
    <t>PATCH CORD OPTICO DUPLEX CONECTORIZADO SM G-652D ST-UPC/ST-UPC 3.0M - COG - AMARILLO</t>
  </si>
  <si>
    <t>EXTENSAO MONOFIBRA SM ST-UPC 3.0M - COG - AMARELO - D2</t>
  </si>
  <si>
    <t>SIMPLEX OPTICAL PIGTAIL SM ST-UPC 3.0M - OFN - YELLOW - D2</t>
  </si>
  <si>
    <t>EXTENSION MONOFIBRA SM ST-UPC 3.0M - COG - AMARILLO - D2</t>
  </si>
  <si>
    <t>CORDAO MONOFIBRA CONECTORIZADO SM SC-APC/ST-UPC 5.0M - COG - AZUL</t>
  </si>
  <si>
    <t>SIMPLEX OPTICAL PATCH CORD SM SC-APC/ST-UPC 5.0M - OFN - BLUE</t>
  </si>
  <si>
    <t>PATCH CORD OPTICO MONOFIBRA CONECTORIZADO SM SC-APC/ST-UPC 5.0M - COG - AZUL</t>
  </si>
  <si>
    <t>CORDAO MONOFIBRA CONECTORIZADO 62.5 SC-APC/SC-UPC 30.0M - COG - LARANJA</t>
  </si>
  <si>
    <t>SIMPLEX OPTICAL PATCH CORD 62.5 SC-APC/SC-UPC 30.0M - OFN - ORANGE</t>
  </si>
  <si>
    <t>PATCH CORD OPTICO MONOFIBRA CONECTORIZADO 62.5 SC-APC/SC-UPC 30.0M - COG - NARANJA</t>
  </si>
  <si>
    <t>CORDAO DUPLEX CONECTORIZADO BLI A/B G-657A LC-UPC 60.0M AM LSZH (60.0M DE PATCH CORD BLI A/B E 2 CONECTORES LC DUPLEX) (A - B)</t>
  </si>
  <si>
    <t>PATCH CORD SM - 60 METROS - DUPLEX OPTICAL PATCH CORD BLI A/B G-657A LC-UPC/LC-UPC 60.0M - YELLOW - TIGHT - LSZH (A - B)</t>
  </si>
  <si>
    <t>PATCH CORD SM - 60 METROS - PATCH CORD OPTICO DUPLEX CONECTORIZADO BLI A/B G-657A LC-UPC/LC-UPC 60.0M - AMARILLO - TIGHT - LSZH (A - B)</t>
  </si>
  <si>
    <t>CORDAO DUPLEX CONECTORIZADO BLI A/B G-657A LC-UPC 8.0M AM LSZH (8.0M DE PATCH CORD BLI A/B E 2 CONECTORES LC DUPLEX) (A - B)</t>
  </si>
  <si>
    <t>PATCH CORD SM - 8 METROS - DUPLEX OPTICAL PATCH CORD BLI A/B G-657A LC-UPC/LC-UPC 8.0M - YELLOW - TIGHT - LSZH (A - B)</t>
  </si>
  <si>
    <t>PATCH CORD SM - 8 METROS - PATCH CORD OPTICO DUPLEX CONECTORIZADO BLI A/B G-657A LC-UPC/LC-UPC 8.0M - AMARILLO - TIGHT - LSZH (A - B)</t>
  </si>
  <si>
    <t>CORDAO DUPLEX CONECTORIZADO MM LC-UPC 60.0M AQ LSZH (60.0M DE PATCH CORD MM OM4 E 2 CONECTORES LC DUPLEX) (A - B)</t>
  </si>
  <si>
    <t>PATCH CORD MM - 60 METROS - DUPLEX OPTICAL PATCH CORD OM4 LC-UPC/LC-UPC 60.0M - TIGHT - LSZH - AQUA (A - B)</t>
  </si>
  <si>
    <t>PATCH CORD MM - 60 METROS - PATCH CORD OPTICO DUPLEX CONECTORIZADO OM4 LC-UPC/LC-UPC 60.0M - TIGHT - LSZH - ACQUA (A - B)</t>
  </si>
  <si>
    <t>CORDAO MONOFIBRA CONECTORIZADO SM FC-APC/SC-APC 5.0M - COG - AZUL</t>
  </si>
  <si>
    <t>SIMPLEX OPTICAL PATCH CORD SM FC-APC/SC-APC 5.0M - OFN - BLUE</t>
  </si>
  <si>
    <t>PATCH CORD OPTICO MONOFIBRA CONECTORIZADO SM FC-APC/SC-APC 5.0M - COG - AZUL</t>
  </si>
  <si>
    <t>CORDAO DUPLEX CONECTORIZADO SM SC-UPC/ST-UPC 15.0M - COG - AZUL</t>
  </si>
  <si>
    <t>DUPLEX OPTICAL PATCH CORD SM SC-UPC/ST-UPC 15.0M - OFN - BLUE</t>
  </si>
  <si>
    <t>PATCH CORD OPTICO DUPLEX CONECTORIZADO SM SC-UPC/ST-UPC 15.0M - COG - AZUL</t>
  </si>
  <si>
    <t>CORDAO MONOFIBRA CONECTORIZADO SM LC-APC/LC-APC 1.5M - COG - AZUL</t>
  </si>
  <si>
    <t>SIMPLEX OPTICAL PATCH CORD SM LC-APC/LC-APC 1.5M - OFN - BLUE</t>
  </si>
  <si>
    <t>PATCH CORD OPTICO MONOFIBRA CONECTORIZADO SM LC-APC/LC-APC 1.5M - COG - AZUL</t>
  </si>
  <si>
    <t>CORDAO MONOFIBRA CONECTORIZADO SM E2000-APC/LC-UPC 7.0M - COG - AZUL</t>
  </si>
  <si>
    <t>SIMPLEX OPTICAL PATCH CORD SM E2000-APC/LC-UPC 7.0M - OFN - BLUE</t>
  </si>
  <si>
    <t>PATCH CORD OPTICO MONOFIBRA CONECTORIZADO SM E2000-APC/LC-UPC 7.0M - COG - AZUL</t>
  </si>
  <si>
    <t>CORDAO MONOFIBRA CONECTORIZADO BLI A/B G-657A FC-UPC/SC-APC 5.0M - COG - AZUL -D3</t>
  </si>
  <si>
    <t>SIMPLEX OPTICAL PATCH CORD BLI A/B G-657A FC-UPC/SC-APC 5.0M - OFN - BLUE -D3</t>
  </si>
  <si>
    <t>PATCH CORD OPTICO MONOFIBRA CONECTORIZADO BLI A/B G-657A FC-UPC/SC-APC 5.0M - COG - AZUL -D3</t>
  </si>
  <si>
    <t>CORDAO MONOFIBRA CONECTORIZADO SM E2000-APC/FC-UPC 40.0M - COG - AZUL</t>
  </si>
  <si>
    <t>SIMPLEX OPTICAL PATCH CORD SM E2000-APC/FC-UPC 40.0M - OFN - BLUE</t>
  </si>
  <si>
    <t>PATCH CORD OPTICO MONOFIBRA CONECTORIZADO SM E2000-APC/FC-UPC 40.0M - COG - AZUL</t>
  </si>
  <si>
    <t>CORDAO MONOFIBRA CONECTORIZADO SM LC-APC/LC-UPC 2.0M - COG - AZUL</t>
  </si>
  <si>
    <t>SIMPLEX OPTICAL PATCH CORD SM LC-APC/LC-UPC 2.0M - OFN - BLUE</t>
  </si>
  <si>
    <t>PATCH CORD OPTICO MONOFIBRA CONECTORIZADO SM LC-APC/LC-UPC 2.0M - COG - AZUL</t>
  </si>
  <si>
    <t>CORDAO MONOFIBRA CONECTORIZADO BLI A/B G-657A SC-APC/SC-APC 30.0M - LSZH - BRANCO - D3</t>
  </si>
  <si>
    <t>SIMPLEX OPTICAL PATCH CORD BLI A/B G-657A SC-APC/SC-APC 30.0M - LSZH - WHITE - D3</t>
  </si>
  <si>
    <t>PATCH CORD OPTICO MONOFIBRA CONECTORIZADO BLI A/B G-657A SC-APC/SC-APC 30.0M - LSZH - BLANCO - D3</t>
  </si>
  <si>
    <t>CORDAO DUPLEX CONECTORIZADO SM LC-APC/SC-UPC 1.5M - COG - AZUL</t>
  </si>
  <si>
    <t>DUPLEX OPTICAL PATCH CORD SM LC-APC/SC-UPC 1.5M - OFN - BLUE</t>
  </si>
  <si>
    <t>PATCH CORD OPTICO DUPLEX CONECTORIZADO SM LC-APC/SC-UPC 1.5M - COG - AZUL</t>
  </si>
  <si>
    <t>CORDAO DUPLEX CONECTORIZADO SM LC-APC/LC-APC 5.0M - COG - AZUL</t>
  </si>
  <si>
    <t>DUPLEX OPTICAL PATCH CORD SM LC-APC/LC-APC 5.0M - OFN - BLUE</t>
  </si>
  <si>
    <t>PATCH CORD OPTICO DUPLEX CONECTORIZADO SM LC-APC/LC-APC 5.0M - COG - AZUL</t>
  </si>
  <si>
    <t>SERVICE CABLE CONECTORIZADO 01F SM BLI A/B G-657B SC-APC/SC-APC 1.5M - TIGHT - LSZH - BRANCO - D3.8</t>
  </si>
  <si>
    <t>TRUNK CABLE PRE-TERMINATED 01F SM BLI A/B G-657B SC-APC/SC-APC 1.5M - TIGHT - LSZH - WHITE - D3.8</t>
  </si>
  <si>
    <t>CABLE TRONCAL CONECTORIZADO 01F SM BLI A/B G-657B SC-APC/SC-APC 1.5M - TIGHT - LSZH - BLANCO - D3.8</t>
  </si>
  <si>
    <t>CORDAO DUPLEX CONECTORIZADO 62.5 LC-UPC/SC-UPC 5.0M - COG - LARANJA</t>
  </si>
  <si>
    <t>DUPLEX OPTICAL PATCH CORD 62.5 LC-UPC/SC-UPC 5.0M - OFN - ORANGE</t>
  </si>
  <si>
    <t>PATCH CORD OPTICO DUPLEX CONECTORIZADO 62.5 LC-UPC/SC-UPC 5.0M - COG - NARANJA</t>
  </si>
  <si>
    <t>CORDAO DUPLEX CONECTORIZADO 62.5 SC-UPC/SC-UPC 5.0M - COG - LARANJA</t>
  </si>
  <si>
    <t>DUPLEX OPTICAL PATCH CORD 62.5 SC-UPC/SC-UPC 5.0M - OFN - ORANGE</t>
  </si>
  <si>
    <t>PATCH CORD OPTICO DUPLEX CONECTORIZADO 62.5 SC-UPC/SC-UPC 5.0M - COG - NARANJA</t>
  </si>
  <si>
    <t>EXTENSAO MONOFIBRA SM LC-APC 2.5M - COG - AZUL - D2</t>
  </si>
  <si>
    <t>SIMPLEX OPTICAL PIGTAIL SM LC-APC 2.5M - OFN - BLUE - D2</t>
  </si>
  <si>
    <t>EXTENSION MONOFIBRA SM LC-APC 2.5M - COG - AZUL - D2</t>
  </si>
  <si>
    <t>CORDAO MONOFIBRA CONECTORIZADO SM LC-APC/LC-UPC 5.0M - COG - AZUL - D3</t>
  </si>
  <si>
    <t>SIMPLEX OPTICAL PATCH CORD SM LC-APC/LC-UPC 5.0M - OFN - BLUE - D3</t>
  </si>
  <si>
    <t>PATCH CORD OPTICO MONOFIBRA CONECTORIZADO SM LC-APC/LC-UPC 5.0M - COG - AZUL - D3</t>
  </si>
  <si>
    <t>CORDAO MONOFIBRA CONECTORIZADO SM LC-UPC/SC-APC 1.0M - COG - AZUL</t>
  </si>
  <si>
    <t>SIMPLEX OPTICAL PATCH CORD SM LC-UPC/SC-APC 1.0M - OFN - BLUE</t>
  </si>
  <si>
    <t>PATCH CORD OPTICO MONOFIBRA CONECTORIZADO SM LC-UPC/SC-APC 1.0M - COG - AZUL</t>
  </si>
  <si>
    <t>CORDAO MONOFIBRA CONECTORIZADO SM FC-APC/ST-UPC 5.0M - COG - AZUL</t>
  </si>
  <si>
    <t>SIMPLEX OPTICAL PATCH CORD SM FC-APC/ST-UPC 5.0M - OFN - BLUE</t>
  </si>
  <si>
    <t>PATCH CORD OPTICO MONOFIBRA CONECTORIZADO SM FC-APC/ST-UPC 5.0M - COG - AZUL</t>
  </si>
  <si>
    <t>CORDAO DUPLEX CONECTORIZADO SM G-652D LC-UPC/LC-UPC 7.0M - COG - AMARELO (A - B)</t>
  </si>
  <si>
    <t>DUPLEX OPTICAL PATCH CORD SM G-652D LC-UPC/LC-UPC 7.0M - OFN - YELLOW (A - B)</t>
  </si>
  <si>
    <t>PATCH CORD OPTICO DUPLEX CONECTORIZADO SM G-652D LC-UPC/LC-UPC 7.0M - COG - AMARILLO (A - B)</t>
  </si>
  <si>
    <t>CORDAO DUPLEX CONECTORIZADO SM G-652D LC-UPC/LC-UPC 12.0M - COG - AMARELO (A - B)</t>
  </si>
  <si>
    <t>DUPLEX OPTICAL PATCH CORD SM G-652D LC-UPC/LC-UPC 12.0M - OFN - YELLOW (A - B)</t>
  </si>
  <si>
    <t>PATCH CORD OPTICO DUPLEX CONECTORIZADO SM G-652D LC-UPC/LC-UPC 12.0M - COG - AMARILLO (A - B)</t>
  </si>
  <si>
    <t>CORDAO MONOFIBRA CONECTORIZADO SM LC-APC/SC-UPC 2.0M - COG - AZUL</t>
  </si>
  <si>
    <t>SIMPLEX OPTICAL PATCH CORD SM LC-APC/SC-UPC 2.0M - OFN - BLUE</t>
  </si>
  <si>
    <t>PATCH CORD OPTICO MONOFIBRA CONECTORIZADO SM LC-APC/SC-UPC 2.0M - COG - AZUL</t>
  </si>
  <si>
    <t>CORDAO MONOFIBRA CONECTORIZADO SM LC-APC/SC-UPC 13.0M - COG - AZUL</t>
  </si>
  <si>
    <t>SIMPLEX OPTICAL PATCH CORD SM LC-APC/SC-UPC 13.0M - OFN - BLUE</t>
  </si>
  <si>
    <t>PATCH CORD OPTICO MONOFIBRA CONECTORIZADO SM LC-APC/SC-UPC 13.0M - COG - AZUL</t>
  </si>
  <si>
    <t>CORDAO MONOFIBRA CONECTORIZADO SM LC-APC/SC-UPC 25.0M - COG - AZUL</t>
  </si>
  <si>
    <t>SIMPLEX OPTICAL PATCH CORD SM LC-APC/SC-UPC 25.0M - OFN - BLUE</t>
  </si>
  <si>
    <t>PATCH CORD OPTICO MONOFIBRA CONECTORIZADO SM LC-APC/SC-UPC 25.0M - COG - AZUL</t>
  </si>
  <si>
    <t>CORDAO DUPLEX CONECTORIZADO SM E2000-APC/E2000-APC 5.0M - COG - AZUL</t>
  </si>
  <si>
    <t>DUPLEX OPTICAL PATCH CORD SM E2000-APC/E2000-APC 5.0M - OFN - BLUE</t>
  </si>
  <si>
    <t>PATCH CORD OPTICO DUPLEX CONECTORIZADO SM E2000-APC/E2000-APC 5.0M - COG - AZUL</t>
  </si>
  <si>
    <t>CORDAO DUPLEX CONECTORIZADO SM E2000-APC/FC-UPC 5.0M - COG - AZUL</t>
  </si>
  <si>
    <t>DUPLEX OPTICAL PATCH CORD SM E2000-APC/FC-UPC 5.0M - OFN - BLUE</t>
  </si>
  <si>
    <t>PATCH CORD OPTICO DUPLEX CONECTORIZADO SM E2000-APC/FC-UPC 5.0M - COG - AZUL</t>
  </si>
  <si>
    <t>CORDAO DUPLEX CONECTORIZADO SM E2000-APC/LC-UPC 5.0M - COG - AZUL</t>
  </si>
  <si>
    <t>DUPLEX OPTICAL PATCH CORD SM E2000-APC/LC-UPC 5.0M - OFN - BLUE</t>
  </si>
  <si>
    <t>PATCH CORD OPTICO DUPLEX CONECTORIZADO SM E2000-APC/LC-UPC 5.0M - COG - AZUL</t>
  </si>
  <si>
    <t>CORDAO DUPLEX CONECTORIZADO SM LC-APC/LC-APC 3.0M - COG - AZUL</t>
  </si>
  <si>
    <t>DUPLEX OPTICAL PATCH CORD SM LC-APC/LC-APC 3.0M - OFN - BLUE</t>
  </si>
  <si>
    <t>PATCH CORD OPTICO DUPLEX CONECTORIZADO SM LC-APC/LC-APC 3.0M - COG - AZUL</t>
  </si>
  <si>
    <t>CORDAO MONOFIBRA CONECTORIZADO SM LC-APC/SC-APC 7.0M - COG - AZUL</t>
  </si>
  <si>
    <t>SIMPLEX OPTICAL PATCH CORD SM LC-APC/SC-APC 7.0M - OFN - BLUE</t>
  </si>
  <si>
    <t>PATCH CORD OPTICO MONOFIBRA CONECTORIZADO SM LC-APC/SC-APC 7.0M - COG - AZUL</t>
  </si>
  <si>
    <t>CORDAO MONOFIBRA CONECTORIZADO SM LC-APC/LC-APC 7.0M - COG - AZUL</t>
  </si>
  <si>
    <t>SIMPLEX OPTICAL PATCH CORD SM LC-APC/LC-APC 7.0M - OFN - BLUE</t>
  </si>
  <si>
    <t>PATCH CORD OPTICO MONOFIBRA CONECTORIZADO SM LC-APC/LC-APC 7.0M - COG - AZUL</t>
  </si>
  <si>
    <t>CORDAO MONOFIBRA CONECTORIZADO SM LC-APC/LC-APC 13.0M - COG - AZUL</t>
  </si>
  <si>
    <t>SIMPLEX OPTICAL PATCH CORD SM LC-APC/LC-APC 13.0M - OFN - BLUE</t>
  </si>
  <si>
    <t>PATCH CORD OPTICO MONOFIBRA CONECTORIZADO SM LC-APC/LC-APC 13.0M - COG - AZUL</t>
  </si>
  <si>
    <t>CORDAO MONOFIBRA CONECTORIZADO SM LC-APC/LC-APC 25.0M - COG - AZUL</t>
  </si>
  <si>
    <t>SIMPLEX OPTICAL PATCH CORD SM LC-APC/LC-APC 25.0M - OFN - BLUE</t>
  </si>
  <si>
    <t>PATCH CORD OPTICO MONOFIBRA CONECTORIZADO SM LC-APC/LC-APC 25.0M - COG - AZUL</t>
  </si>
  <si>
    <t>CORDAO MONOFIBRA CONECTORIZADO BLI A/B G-657A LC-APC/SC-UPC 2.5M - LSZH - BRANCO - D3</t>
  </si>
  <si>
    <t>SIMPLEX OPTICAL PATCH CORD BLI A/B G-657A LC-APC/SC-UPC 2.5M - LSZH - WHITE - D3</t>
  </si>
  <si>
    <t>PATCH CORD OPTICO MONOFIBRA CONECTORIZADO BLI A/B G-657A LC-APC/SC-UPC 2.5M - LSZH - BLANCO - D3</t>
  </si>
  <si>
    <t>CORDAO MONOFIBRA CONECTORIZADO 62.5 LC-UPC/LC-UPC 15.0M - COG - LARANJA</t>
  </si>
  <si>
    <t>SIMPLEX OPTICAL PATCH CORD 62.5 LC-UPC/LC-UPC 15.0M - OFN - ORANGE</t>
  </si>
  <si>
    <t>PATCH CORD OPTICO MONOFIBRA CONECTORIZADO 62.5 LC-UPC/LC-UPC 15.0M - COG - NARANJA</t>
  </si>
  <si>
    <t>CORDAO MONOFIBRA CONECTORIZADO BLI A/B G-657A LC-APC/LC-APC 2.5M - COG - AZUL -D3</t>
  </si>
  <si>
    <t>SIMPLEX OPTICAL PATCH CORD BLI A/B G-657A LC-APC/LC-APC 2.5M - OFN - BLUE -D3</t>
  </si>
  <si>
    <t>PATCH CORD OPTICO MONOFIBRA CONECTORIZADO BLI A/B G-657A LC-APC/LC-APC 2.5M - COG - AZUL -D3</t>
  </si>
  <si>
    <t>CORDAO MONOFIBRA CONECTORIZADO SM E2000-APC/SC-APC 5.0M - COG - AZUL - D3</t>
  </si>
  <si>
    <t>SIMPLEX OPTICAL PATCH CORD SM E2000-APC/SC-APC 5.0M - OFN - BLUE - D3</t>
  </si>
  <si>
    <t>PATCH CORD OPTICO MONOFIBRA CONECTORIZADO SM E2000-APC/SC-APC 5.0M - COG - AZUL - D3</t>
  </si>
  <si>
    <t>CORDAO MONOFIBRA CONECTORIZADO SM E2000-APC/FC-APC 25.0M - COG - AZUL</t>
  </si>
  <si>
    <t>SIMPLEX OPTICAL PATCH CORD SM E2000-APC/FC-APC 25.0M - OFN - BLUE</t>
  </si>
  <si>
    <t>PATCH CORD OPTICO MONOFIBRA CONECTORIZADO SM E2000-APC/FC-APC 25.0M - COG - AZUL</t>
  </si>
  <si>
    <t>CORDAO MONOFIBRA CONECTORIZADO SM E2000-APC/FC-APC 30.0M - COG - AZUL</t>
  </si>
  <si>
    <t>SIMPLEX OPTICAL PATCH CORD SM E2000-APC/FC-APC 30.0M - OFN - BLUE</t>
  </si>
  <si>
    <t>PATCH CORD OPTICO MONOFIBRA CONECTORIZADO SM E2000-APC/FC-APC 30.0M - COG - AZUL</t>
  </si>
  <si>
    <t>CORDAO MONOFIBRA CONECTORIZADO SM SC-UPC/FC-APC 30.0M - COG - AZUL</t>
  </si>
  <si>
    <t>SIMPLEX OPTICAL PATCH CORD SM SC-UPC/FC-APC 30.0M - OFN - BLUE</t>
  </si>
  <si>
    <t>PATCH CORD OPTICO MONOFIBRA CONECTORIZADO SM SC-UPC/FC-APC 30.0M - COG - AZUL</t>
  </si>
  <si>
    <t>SIMPLEX OPTICAL PATCH CORD SM FC-APC/FC-UPC 30.0M - OFN - BLUE</t>
  </si>
  <si>
    <t>PATCH CORD OPTICO MONOFIBRA CONECTORIZADO SM FC-APC/FC-UPC 30.0M - COG - AZUL</t>
  </si>
  <si>
    <t>CORDAO MONOFIBRA CONECTORIZADO SM FC-UPC/LC-APC 30.0M - COG - AZUL</t>
  </si>
  <si>
    <t>SIMPLEX OPTICAL PATCH CORD SM FC-UPC/LC-APC 30.0M - OFN - BLUE</t>
  </si>
  <si>
    <t>PATCH CORD OPTICO MONOFIBRA CONECTORIZADO SM FC-UPC/LC-APC 30.0M - COG - AZUL</t>
  </si>
  <si>
    <t>CORDAO MONOFIBRA CONECTORIZADO SM FC-APC/SC-APC 30.0M - COG - AZUL</t>
  </si>
  <si>
    <t>PATCH CORD OPTICO MONOFIBRA CONECTORIZADO SM FC-APC/SC-APC 30.0M - COG - AZUL</t>
  </si>
  <si>
    <t>CORDAO MONOFIBRA CONECTORIZADO 62.5 FC-APC/FC-APC 25.0M - COG - LARANJA</t>
  </si>
  <si>
    <t>SIMPLEX OPTICAL PATCH CORD 62.5 FC-APC/FC-APC 25.0M - OFN - ORANGE</t>
  </si>
  <si>
    <t>PATCH CORD OPTICO MONOFIBRA CONECTORIZADO 62.5 FC-APC/FC-APC 25.0M - COG - NARANJA</t>
  </si>
  <si>
    <t>CORDAO MONOFIBRA CONECTORIZADO 62.5 FC-APC/LC-UPC 30.0M - COG - LARANJA</t>
  </si>
  <si>
    <t>SIMPLEX OPTICAL PATCH CORD 62.5 FC-APC/LC-UPC 30.0M - OFN - ORANGE</t>
  </si>
  <si>
    <t>PATCH CORD OPTICO MONOFIBRA CONECTORIZADO 62.5 FC-APC/LC-UPC 30.0M - COG - NARANJA</t>
  </si>
  <si>
    <t>EXTENSAO MONOFIBRA SM ST-UPC 3.0M - COG - AZUL - D2</t>
  </si>
  <si>
    <t>SIMPLEX OPTICAL PIGTAIL SM ST-UPC 3.0M - OFN - BLUE - D2</t>
  </si>
  <si>
    <t>EXTENSION MONOFIBRA SM ST-UPC 3.0M - COG - AZUL - D2</t>
  </si>
  <si>
    <t>CORDAO MONOFIBRA CONECTORIZADO 62.5 FC-UPC/LC-UPC 25.0M - COG - LARANJA</t>
  </si>
  <si>
    <t>SIMPLEX OPTICAL PATCH CORD 62.5 FC-UPC/LC-UPC 25.0M - OFN - ORANGE</t>
  </si>
  <si>
    <t>PATCH CORD OPTICO MONOFIBRA CONECTORIZADO 62.5 FC-UPC/LC-UPC 25.0M - COG - NARANJA</t>
  </si>
  <si>
    <t>CORDAO MONOFIBRA CONECTORIZADO 62.5 FC-APC/LC-UPC 20.0M - COG - LARANJA</t>
  </si>
  <si>
    <t>SIMPLEX OPTICAL PATCH CORD 62.5 FC-APC/LC-UPC 20.0M - OFN - ORANGE</t>
  </si>
  <si>
    <t>PATCH CORD OPTICO MONOFIBRA CONECTORIZADO 62.5 FC-APC/LC-UPC 20.0M - COG - NARANJA</t>
  </si>
  <si>
    <t>CORDAO DUPLEX CONECTORIZADO SM G-652D LC-UPC/SC-UPC 1.5M - COG - AMARELO</t>
  </si>
  <si>
    <t>DUPLEX OPTICAL PATCH CORD SM G-652D LC-UPC/SC-UPC 1.5M - OFN - YELLOW</t>
  </si>
  <si>
    <t>PATCH CORD OPTICO DUPLEX CONECTORIZADO SM G-652D LC-UPC/SC-UPC 1.5M - COG - AMARILLO</t>
  </si>
  <si>
    <t>CORDAO MONOFIBRA CONECTORIZADO SM G-652D SC-APC/SC-APC 5.0M - COG - BRANCO - D3</t>
  </si>
  <si>
    <t>SIMPLEX OPTICAL PATCH CORD SM G-652D SC-APC/SC-APC 5.0M - OFN - WHITE - D3</t>
  </si>
  <si>
    <t>PATCH CORD OPTICO MONOFIBRA CONECTORIZADO SM G-652D SC-APC/SC-APC 5.0M - COG - BLANCO - D3</t>
  </si>
  <si>
    <t>CORDAO MONOFIBRA CONECTORIZADO SM G-652D SC-APC/SC-APC 15.0M - COG - BRANCO - D3</t>
  </si>
  <si>
    <t>SIMPLEX OPTICAL PATCH CORD SM G-652D SC-APC/SC-APC 15.0M - OFN - WHITE - D3</t>
  </si>
  <si>
    <t>PATCH CORD OPTICO MONOFIBRA CONECTORIZADO SM G-652D SC-APC/SC-APC 15.0M - COG - BLANCO - D3</t>
  </si>
  <si>
    <t>CORDAO MONOFIBRA CONECTORIZADO SM G-652D SC-APC/SC-APC 30.0M - COG - BRANCO - D3</t>
  </si>
  <si>
    <t>SIMPLEX OPTICAL PATCH CORD SM G-652D SC-APC/SC-APC 30.0M - OFN - WHITE - D3</t>
  </si>
  <si>
    <t>PATCH CORD OPTICO MONOFIBRA CONECTORIZADO SM G-652D SC-APC/SC-APC 30.0M - COG - BLANCO - D3</t>
  </si>
  <si>
    <t>CORDAO MONOFIBRA CONECTORIZADO SM LC-UPC/SC-APC 5.0M - COG - AZUL</t>
  </si>
  <si>
    <t>SIMPLEX OPTICAL PATCH CORD SM LC-UPC/SC-APC 5.0M - OFN - BLUE</t>
  </si>
  <si>
    <t>PATCH CORD OPTICO MONOFIBRA CONECTORIZADO SM LC-UPC/SC-APC 5.0M - COG - AZUL</t>
  </si>
  <si>
    <t>CORDAO MONOFIBRA CONECTORIZADO SM LC-APC/SC-APC 13.0M - COG - AZUL</t>
  </si>
  <si>
    <t>SIMPLEX OPTICAL PATCH CORD SM LC-APC/SC-APC 13.0M - OFN - BLUE</t>
  </si>
  <si>
    <t>PATCH CORD OPTICO MONOFIBRA CONECTORIZADO SM LC-APC/SC-APC 13.0M - COG - AZUL</t>
  </si>
  <si>
    <t>CORDAO MONOFIBRA CONECTORIZADO SM G-652D SC-APC/SC-UPC 10.0M - COG - AMARELO</t>
  </si>
  <si>
    <t>SIMPLEX OPTICAL PATCH CORD SM G-652D SC-APC/SC-UPC 10.0M - OFN - YELLOW</t>
  </si>
  <si>
    <t>PATCH CORD OPTICO MONOFIBRA CONECTORIZADO SM G-652D SC-APC/SC-UPC 10.0M - COG - AMARILLO</t>
  </si>
  <si>
    <t>CORDAO MONOFIBRA CONECTORIZADO SM SC-APC/SC-APC 2.0M - COG - AZUL (15019901)</t>
  </si>
  <si>
    <t>SIMPLEX OPTICAL PATCH CORD SM SC-APC/SC-APC 2.0M - OFN - BLUE (15019901)</t>
  </si>
  <si>
    <t>PATCH CORD OPTICO MONOFIBRA CONECTORIZADO SM SC-APC/SC-APC 2.0M - COG - AZUL (15019901)</t>
  </si>
  <si>
    <t>CORDAO MONOFIBRA CONECTORIZADO SM SC-APC/SC-APC 2.5M - COG - AZUL (15012789)</t>
  </si>
  <si>
    <t>SIMPLEX OPTICAL PATCH CORD SM SC-APC/SC-APC 2.5M - OFN - BLUE (15012789)</t>
  </si>
  <si>
    <t>PATCH CORD OPTICO MONOFIBRA CONECTORIZADO SM SC-APC/SC-APC 2.5M - COG - AZUL (15012789)</t>
  </si>
  <si>
    <t>CORDAO MONOFIBRA CONECTORIZADO SM SC-APC/SC-APC 4.0M - COG - AZUL (15012849)</t>
  </si>
  <si>
    <t>SIMPLEX OPTICAL PATCH CORD SM SC-APC/SC-APC 4.0M - OFN - BLUE (15012849)</t>
  </si>
  <si>
    <t>PATCH CORD OPTICO MONOFIBRA CONECTORIZADO SM SC-APC/SC-APC 4.0M - COG - AZUL (15012849)</t>
  </si>
  <si>
    <t>CORDAO MONOFIBRA CONECTORIZADO SM SC-APC/SC-APC 14.0M - COG - AZUL (15016994)</t>
  </si>
  <si>
    <t>SIMPLEX OPTICAL PATCH CORD SM SC-APC/SC-APC 14.0M - OFN - BLUE (15016994)</t>
  </si>
  <si>
    <t>PATCH CORD OPTICO MONOFIBRA CONECTORIZADO SM SC-APC/SC-APC 14.0M - COG - AZUL (15016994)</t>
  </si>
  <si>
    <t>CORDAO MONOFIBRA CONECTORIZADO SM SC-APC/SC-UPC 2.0M - COG - AZUL (15011071)</t>
  </si>
  <si>
    <t>SIMPLEX OPTICAL PATCH CORD SM SC-APC/SC-UPC 2.0M - OFN - BLUE (15011071)</t>
  </si>
  <si>
    <t>PATCH CORD OPTICO MONOFIBRA CONECTORIZADO SM SC-APC/SC-UPC 2.0M - COG - AZUL (15011071)</t>
  </si>
  <si>
    <t>EXTENSAO DUPLEX 62.5 ST-UPC 3.0M - COG - LARANJA - D2</t>
  </si>
  <si>
    <t>DUPLEX OPTICAL PIGTAIL 62.5 ST-UPC 3.0M - OFN - ORANGE - D2</t>
  </si>
  <si>
    <t>EXTENSION DUPLEX 62.5 ST-UPC 3.0M - COG - NARANJA - D2</t>
  </si>
  <si>
    <t>CORDAO MONOFIBRA CONECTORIZADO SM LC-UPC/LC-UPC 35.0M - COG - AZUL - D3</t>
  </si>
  <si>
    <t>SIMPLEX OPTICAL PATCH CORD SM LC-UPC/LC-UPC 35.0M - OFN - BLUE - D3</t>
  </si>
  <si>
    <t>PATCH CORD OPTICO MONOFIBRA CONECTORIZADO SM LC-UPC/LC-UPC 35.0M - COG - AZUL - D3</t>
  </si>
  <si>
    <t>CORDAO MONOFIBRA CONECTORIZADO SM LC-UPC/SC-UPC 3.0M - COG - AZUL - D3</t>
  </si>
  <si>
    <t>SIMPLEX OPTICAL PATCH CORD SM LC-UPC/SC-UPC 3.0M - OFN - BLUE - D3</t>
  </si>
  <si>
    <t>PATCH CORD OPTICO MONOFIBRA CONECTORIZADO SM LC-UPC/SC-UPC 3.0M - COG - AZUL - D3</t>
  </si>
  <si>
    <t>CORDAO DUPLEX CONECTORIZADO 62.5 SC-UPC/SC-UPC 30.0M - LSZH - LARANJA</t>
  </si>
  <si>
    <t>DUPLEX OPTICAL PATCH CORD 62.5 SC-UPC/SC-UPC 30.0M - LSZH - ORANGE</t>
  </si>
  <si>
    <t>PATCH CORD OPTICO DUPLEX CONECTORIZADO 62.5 SC-UPC/SC-UPC 30.0M - LSZH - NARANJA</t>
  </si>
  <si>
    <t>CORDAO DUPLEX CONECTORIZADO 62.5 SC-UPC/SC-UPC 100.0M - LSZH - LARANJA</t>
  </si>
  <si>
    <t>DUPLEX OPTICAL PATCH CORD 62.5 SC-UPC/SC-UPC 100.0M - LSZH - ORANGE</t>
  </si>
  <si>
    <t>PATCH CORD OPTICO DUPLEX CONECTORIZADO 62.5 SC-UPC/SC-UPC 100.0M - LSZH - NARANJA</t>
  </si>
  <si>
    <t>CORDAO DUPLEX CONECTORIZADO SM G-652D FC-UPC/LC-UPC 3.0M - COG - AMARELO</t>
  </si>
  <si>
    <t>DUPLEX OPTICAL PATCH CORD SM G-652D FC-UPC/LC-UPC 3.0M - OFN - YELLOW</t>
  </si>
  <si>
    <t>PATCH CORD OPTICO DUPLEX CONECTORIZADO SM G-652D FC-UPC/LC-UPC 3.0M - COG - AMARILLO</t>
  </si>
  <si>
    <t>CORDAO MONOFIBRA CONECTORIZADO SM SC-APC/ST-UPC 2.0M - COG - AZUL</t>
  </si>
  <si>
    <t>SIMPLEX OPTICAL PATCH CORD SM SC-APC/ST-UPC 2.0M - OFN - BLUE</t>
  </si>
  <si>
    <t>PATCH CORD OPTICO MONOFIBRA CONECTORIZADO SM SC-APC/ST-UPC 2.0M - COG - AZUL</t>
  </si>
  <si>
    <t>CORDAO MONOFIBRA CONECTORIZADO SM SC-APC/SC-UPC 30.0M - COG - AZUL (0486-0224-1)</t>
  </si>
  <si>
    <t>SIMPLEX OPTICAL PATCH CORD SM SC-APC/SC-UPC 30.0M - OFN - BLUE (0486-0224-1)</t>
  </si>
  <si>
    <t>PATCH CORD OPTICO MONOFIBRA CONECTORIZADO SM SC-APC/SC-UPC 30.0M - COG - AZUL (0486-0224-1)</t>
  </si>
  <si>
    <t>CORDAO MONOFIBRA CONECTORIZADO SM FC-UPC/LC-APC 2.0M - COG - AZUL</t>
  </si>
  <si>
    <t>SIMPLEX OPTICAL PATCH CORD SM FC-UPC/LC-APC 2.0M - OFN - BLUE</t>
  </si>
  <si>
    <t>PATCH CORD OPTICO MONOFIBRA CONECTORIZADO SM FC-UPC/LC-APC 2.0M - COG - AZUL</t>
  </si>
  <si>
    <t>CORDAO MONOFIBRA CONECTORIZADO SM FC-UPC/LC-APC 25.0M - COG - AZUL</t>
  </si>
  <si>
    <t>SIMPLEX OPTICAL PATCH CORD SM FC-UPC/LC-APC 25.0M - OFN - BLUE</t>
  </si>
  <si>
    <t>PATCH CORD OPTICO MONOFIBRA CONECTORIZADO SM FC-UPC/LC-APC 25.0M - COG - AZUL</t>
  </si>
  <si>
    <t>CORDAO MONOFIBRA CONECTORIZADO SM FC-APC/LC-UPC 2.0M - COG - AZUL</t>
  </si>
  <si>
    <t>SIMPLEX OPTICAL PATCH CORD SM FC-APC/LC-UPC 2.0M - OFN - BLUE</t>
  </si>
  <si>
    <t>PATCH CORD OPTICO MONOFIBRA CONECTORIZADO SM FC-APC/LC-UPC 2.0M - COG - AZUL</t>
  </si>
  <si>
    <t>CORDAO MONOFIBRA CONECTORIZADO SM FC-APC/LC-UPC 13.0M - COG - AZUL</t>
  </si>
  <si>
    <t>SIMPLEX OPTICAL PATCH CORD SM FC-APC/LC-UPC 13.0M - OFN - BLUE</t>
  </si>
  <si>
    <t>PATCH CORD OPTICO MONOFIBRA CONECTORIZADO SM FC-APC/LC-UPC 13.0M - COG - AZUL</t>
  </si>
  <si>
    <t>EXTENSAO MONOFIBRA SM G-656 SC-UPC 2.0M - RISER - AMARELO - D0.9 (JV9TY001SCUUNC002M)</t>
  </si>
  <si>
    <t>SIMPLEX OPTICAL PIGTAIL SM G-656 SC-UPC 2.0M - RISER - YELLOW - D0.9 (JV9TY001SCUUNC002M)</t>
  </si>
  <si>
    <t>EXTENSION MONOFIBRA SM G-656 SC-UPC 2.0M - RISER - AMARILLO - D0.9 (JV9TY001SCUUNC002M)</t>
  </si>
  <si>
    <t>CORDAO MONOFIBRA CONECTORIZADO SM E2000-APC/E2000-APC 5.0M - COG - AMARELO - D3</t>
  </si>
  <si>
    <t>SIMPLEX OPTICAL PATCH CORD SM E2000-APC/E2000-APC 5.0M - OFN - YELLOW - D3</t>
  </si>
  <si>
    <t>PATCH CORD OPTICO MONOFIBRA CONECTORIZADO SM E2000-APC/E2000-APC 5.0M - COG - AMARILLO - D3</t>
  </si>
  <si>
    <t>CORDAO MONOFIBRA CONECTORIZADO SM E2000-APC/SC-APC 5.0M - COG - AMARELO - D3</t>
  </si>
  <si>
    <t>SIMPLEX OPTICAL PATCH CORD SM E2000-APC/SC-APC 5.0M - OFN - YELLOW - D3</t>
  </si>
  <si>
    <t>PATCH CORD OPTICO MONOFIBRA CONECTORIZADO SM E2000-APC/SC-APC 5.0M - COG - AMARILLO - D3</t>
  </si>
  <si>
    <t>CORDAO MONOFIBRA CONECTORIZADO SM E2000-APC/SC-APC 10.0M - COG - AMARELO - D3</t>
  </si>
  <si>
    <t>SIMPLEX OPTICAL PATCH CORD SM E2000-APC/SC-APC 10.0M - OFN - YELLOW - D3</t>
  </si>
  <si>
    <t>PATCH CORD OPTICO MONOFIBRA CONECTORIZADO SM E2000-APC/SC-APC 10.0M - COG - AMARILLO - D3</t>
  </si>
  <si>
    <t>CORDAO MONOFIBRA CONECTORIZADO SM E2000-APC/SC-UPC 5.0M - COG - AMARELO - D3</t>
  </si>
  <si>
    <t>SIMPLEX OPTICAL PATCH CORD SM E2000-APC/SC-UPC 5.0M - OFN - YELLOW - D3</t>
  </si>
  <si>
    <t>PATCH CORD OPTICO MONOFIBRA CONECTORIZADO SM E2000-APC/SC-UPC 5.0M - COG - AMARILLO - D3</t>
  </si>
  <si>
    <t>CORDAO MONOFIBRA CONECTORIZADO SM G-652D SC-APC/SC-APC 2.5M - COG - AMARELO - D3</t>
  </si>
  <si>
    <t>SIMPLEX OPTICAL PATCH CORD SM G-652D SC-APC/SC-APC 2.5M - OFN - YELLOW - D3</t>
  </si>
  <si>
    <t>PATCH CORD OPTICO MONOFIBRA CONECTORIZADO SM G-652D SC-APC/SC-APC 2.5M - COG - AMARILLO - D3</t>
  </si>
  <si>
    <t>CORDAO DUPLEX CONECTORIZADO BLI A/B G-657A LC-UPC/LC-UPC 1.0M - LSZH - AZUL (A - B)</t>
  </si>
  <si>
    <t>DUPLEX OPTICAL PATCH CORD BLI A/B G-657A LC-UPC/LC-UPC 1.0M - LSZH - BLUE (A - B)</t>
  </si>
  <si>
    <t>PATCH CORD OPTICO DUPLEX CONECTORIZADO BLI A/B G-657A LC-UPC/LC-UPC 1.0M - LSZH - AZUL (A - B)</t>
  </si>
  <si>
    <t>CORDAO MONOFIBRA CONECTORIZADO SM E2000-APC/SC-APC 12.0M - COG - AZUL</t>
  </si>
  <si>
    <t>SIMPLEX OPTICAL PATCH CORD SM E2000-APC/SC-APC 12.0M - OFN - BLUE</t>
  </si>
  <si>
    <t>PATCH CORD OPTICO MONOFIBRA CONECTORIZADO SM E2000-APC/SC-APC 12.0M - COG - AZUL</t>
  </si>
  <si>
    <t>CORDAO MONOFIBRA CONECTORIZADO SM G-652D FC-UPC/SC-APC 8.0M - COG - AMARELO - D3 (10303640024)</t>
  </si>
  <si>
    <t>SIMPLEX OPTICAL PATCH CORD SM G-652D FC-UPC/SC-APC 8.0M - OFN - YELLOW - D3 (10303640024)</t>
  </si>
  <si>
    <t>PATCH CORD OPTICO MONOFIBRA CONECTORIZADO SM G-652D FC-UPC/SC-APC 8.0M - COG - AMARILLO - D3 (10303640024)</t>
  </si>
  <si>
    <t>CORDAO MONOFIBRA CONECTORIZADO SM G-652D FC-UPC/SC-APC 15.0M - COG - AMARELO - D3 (10303640007)</t>
  </si>
  <si>
    <t>SIMPLEX OPTICAL PATCH CORD SM G-652D FC-UPC/SC-APC 15.0M - OFN - YELLOW - D3 (10303640007)</t>
  </si>
  <si>
    <t>PATCH CORD OPTICO MONOFIBRA CONECTORIZADO SM G-652D FC-UPC/SC-APC 15.0M - COG - AMARILLO - D3 (10303640007)</t>
  </si>
  <si>
    <t>CORDAO MONOFIBRA CONECTORIZADO SM G-652D FC-UPC/SC-APC 20.0M - COG - AMARELO - D3 (10303640026)</t>
  </si>
  <si>
    <t>SIMPLEX OPTICAL PATCH CORD SM G-652D FC-UPC/SC-APC 20.0M - OFN - YELLOW - D3 (10303640026)</t>
  </si>
  <si>
    <t>PATCH CORD OPTICO MONOFIBRA CONECTORIZADO SM G-652D FC-UPC/SC-APC 20.0M - COG - AMARILLO - D3 (10303640026)</t>
  </si>
  <si>
    <t>CORDAO MONOFIBRA CONECTORIZADO SM ST-UPC/ST-UPC 15.0M - COG - AZUL</t>
  </si>
  <si>
    <t>SIMPLEX OPTICAL PATCH CORD SM ST-UPC/ST-UPC 15.0M - OFN - BLUE</t>
  </si>
  <si>
    <t>PATCH CORD OPTICO MONOFIBRA CONECTORIZADO SM ST-UPC/ST-UPC 15.0M - COG - AZUL</t>
  </si>
  <si>
    <t>CORDAO DUPLEX CONECTORIZADO SM LC-UPC/SC-APC 3.0M - COG - AZUL</t>
  </si>
  <si>
    <t>DUPLEX OPTICAL PATCH CORD SM LC-UPC/SC-APC 3.0M - OFN - BLUE</t>
  </si>
  <si>
    <t>PATCH CORD OPTICO DUPLEX CONECTORIZADO SM LC-UPC/SC-APC 3.0M - COG - AZUL</t>
  </si>
  <si>
    <t>CORDAO MONOFIBRA CONECTORIZADO SM G-652D FC-UPC/SC-UPC 3.0M - COG - AMARELO - D3 (10302530143)</t>
  </si>
  <si>
    <t>SIMPLEX OPTICAL PATCH CORD SM G-652D FC-UPC/SC-UPC 3.0M - OFN - YELLOW - D3 (10302530143)</t>
  </si>
  <si>
    <t>PATCH CORD OPTICO MONOFIBRA CONECTORIZADO SM G-652D FC-UPC/SC-UPC 3.0M - COG - AMARILLO - D3 (10302530143)</t>
  </si>
  <si>
    <t>CORDAO DUPLEX CONECTORIZADO BLI A/B G-657A2 LC-APC/LC-UPC 3.0M - COG - AMARELO</t>
  </si>
  <si>
    <t>DUPLEX OPTICAL PATCH CORD BLI A/B G-657A2 LC-APC/LC-UPC 3.0M - OFN - YELLOW</t>
  </si>
  <si>
    <t>PATCH CORD OPTICO DUPLEX CONECTORIZADO BLI A/B G-657A2 LC-APC/LC-UPC 3.0M - COG - AMARILLO</t>
  </si>
  <si>
    <t>CORDAO DUPLEX CONECTORIZADO BLI A/B G-657A2 LC-APC/LC-UPC 2.5M - COG - AMARELO</t>
  </si>
  <si>
    <t>DUPLEX OPTICAL PATCH CORD BLI A/B G-657A2 LC-APC/LC-UPC 2.5M - OFN - YELLOW</t>
  </si>
  <si>
    <t>PATCH CORD OPTICO DUPLEX CONECTORIZADO BLI A/B G-657A2 LC-APC/LC-UPC 2.5M - COG - AMARILLO</t>
  </si>
  <si>
    <t>CORDAO DUPLEX CONECTORIZADO BLI A/B G-657A2 LC-APC/LC-UPC 2.0M - COG - AMARELO</t>
  </si>
  <si>
    <t>DUPLEX OPTICAL PATCH CORD BLI A/B G-657A2 LC-APC/LC-UPC 2.0M - OFN - YELLOW</t>
  </si>
  <si>
    <t>PATCH CORD OPTICO DUPLEX CONECTORIZADO BLI A/B G-657A2 LC-APC/LC-UPC 2.0M - COG - AMARILLO</t>
  </si>
  <si>
    <t>CORDAO DUPLEX CONECTORIZADO BLI A/B G-657A2 LC-APC/LC-UPC 1.5M - COG - AMARELO</t>
  </si>
  <si>
    <t>DUPLEX OPTICAL PATCH CORD BLI A/B G-657A2 LC-APC/LC-UPC 1.5M - OFN - YELLOW</t>
  </si>
  <si>
    <t>PATCH CORD OPTICO DUPLEX CONECTORIZADO BLI A/B G-657A2 LC-APC/LC-UPC 1.5M - COG - AMARILLO</t>
  </si>
  <si>
    <t>CORDAO DUPLEX CONECTORIZADO BLI A/B G-657A2 LC-APC/LC-UPC 1.0M - COG - AMARELO</t>
  </si>
  <si>
    <t>DUPLEX OPTICAL PATCH CORD BLI A/B G-657A2 LC-APC/LC-UPC 1.0M - OFN - YELLOW</t>
  </si>
  <si>
    <t>PATCH CORD OPTICO DUPLEX CONECTORIZADO BLI A/B G-657A2 LC-APC/LC-UPC 1.0M - COG - AMARILLO</t>
  </si>
  <si>
    <t>CORDAO MONOFIBRA CONECTORIZADO BLI A/B G-657A SC-APC/SC-UPC 2.0M - LSZH - BRANCO - D3</t>
  </si>
  <si>
    <t>SIMPLEX OPTICAL PATCH CORD BLI A/B G-657A SC-APC/SC-UPC 2.0M - LSZH - WHITE - D3</t>
  </si>
  <si>
    <t>PATCH CORD OPTICO MONOFIBRA CONECTORIZADO BLI A/B G-657A SC-APC/SC-UPC 2.0M - LSZH - BLANCO - D3</t>
  </si>
  <si>
    <t>JR17Y001SCSSCS150F</t>
  </si>
  <si>
    <t>JR17Y001LCSSCS160F</t>
  </si>
  <si>
    <t>CORDAO MONOFIBRA CONECTORIZADO BLI A/B G-657A2 LC-APC/LC-UPC 3.0M - COG - AMARELO</t>
  </si>
  <si>
    <t>SIMPLEX OPTICAL PATCH CORD BLI A/B G-657A2 LC-APC/LC-UPC 3.0M - OFN - YELLOW</t>
  </si>
  <si>
    <t>PATCH CORD OPTICO MONOFIBRA CONECTORIZADO BLI A/B G-657A2 LC-APC/LC-UPC 3.0M - COG - AMARILLO</t>
  </si>
  <si>
    <t>CORDAO MONOFIBRA CONECTORIZADO BLI A/B G-657A2 LC-APC/LC-UPC 2.0M - COG - AMARELO</t>
  </si>
  <si>
    <t>SIMPLEX OPTICAL PATCH CORD BLI A/B G-657A2 LC-APC/LC-UPC 2.0M - OFN - YELLOW</t>
  </si>
  <si>
    <t>PATCH CORD OPTICO MONOFIBRA CONECTORIZADO BLI A/B G-657A2 LC-APC/LC-UPC 2.0M - COG - AMARILLO</t>
  </si>
  <si>
    <t>CORDAO MONOFIBRA CONECTORIZADO BLI A/B G-657A2 LC-APC/LC-UPC 1.5M - COG - AMARELO</t>
  </si>
  <si>
    <t>SIMPLEX OPTICAL PATCH CORD BLI A/B G-657A2 LC-APC/LC-UPC 1.5M - OFN - YELLOW</t>
  </si>
  <si>
    <t>PATCH CORD OPTICO MONOFIBRA CONECTORIZADO BLI A/B G-657A2 LC-APC/LC-UPC 1.5M - COG - AMARILLO</t>
  </si>
  <si>
    <t>CORDAO MONOFIBRA CONECTORIZADO BLI A/B G-657A2 LC-APC/LC-UPC 1.0M - COG - AMARELO</t>
  </si>
  <si>
    <t>SIMPLEX OPTICAL PATCH CORD BLI A/B G-657A2 LC-APC/LC-UPC 1.0M - OFN - YELLOW</t>
  </si>
  <si>
    <t>PATCH CORD OPTICO MONOFIBRA CONECTORIZADO BLI A/B G-657A2 LC-APC/LC-UPC 1.0M - COG - AMARILLO</t>
  </si>
  <si>
    <t>CORDAO MONOFIBRA CONECTORIZADO BLI A/B G-657A2 LC-APC/LC-UPC 0.5M - COG - AMARELO</t>
  </si>
  <si>
    <t>SIMPLEX OPTICAL PATCH CORD BLI A/B G-657A2 LC-APC/LC-UPC 0.5M - OFN - YELLOW</t>
  </si>
  <si>
    <t>PATCH CORD OPTICO MONOFIBRA CONECTORIZADO BLI A/B G-657A2 LC-APC/LC-UPC 0.5M - COG - AMARILLO</t>
  </si>
  <si>
    <t>CORDAO DUPLEX CONECTORIZADO SM LC-UPC/LC-UPC 4.0M - COG - AMARELO (A - B)</t>
  </si>
  <si>
    <t>DUPLEX OPTICAL PATCH CORD SM LC-UPC/LC-UPC 4.0M - OFN - YELLOW (A - B)</t>
  </si>
  <si>
    <t>PATCH CORD OPTICO DUPLEX CONECTORIZADO SM LC-UPC/LC-UPC 4.0M - COG - AMARILLO (A - B)</t>
  </si>
  <si>
    <t>CORDAO DUPLEX CONECTORIZADO SM G-652D LC-UPC/LC-UPC 1.0M - COG - AMARELO (A - B)</t>
  </si>
  <si>
    <t>DUPLEX OPTICAL PATCH CORD SM LC-UPC/LC-UPC 1.0M - OFN - YELLOW (A - B)</t>
  </si>
  <si>
    <t>PATCH CORD OPTICO DUPLEX CONECTORIZADO SM LC-UPC/LC-UPC 1.0M - COG - AMARILLO (A - B)</t>
  </si>
  <si>
    <t>CORDAO DUPLEX CONECTORIZADO SM G-652D LC-UPC/LC-UPC 2.0M - COG - AMARELO (A - B)</t>
  </si>
  <si>
    <t>DUPLEX OPTICAL PATCH CORD SM G-652D LC-UPC/LC-UPC 2.0M - OFN - YELLOW (A - B)</t>
  </si>
  <si>
    <t>PATCH CORD OPTICO DUPLEX CONECTORIZADO SM G-652D LC-UPC/LC-UPC 2.0M - COG - AMARILLO (A - B)</t>
  </si>
  <si>
    <t>CORDAO MONOFIBRA CONECTORIZADO SM LC-UPC/SC-APC 13.0M - COG - AZUL</t>
  </si>
  <si>
    <t>SIMPLEX OPTICAL PATCH CORD SM LC-UPC/SC-APC 13.0M - OFN - BLUE</t>
  </si>
  <si>
    <t>PATCH CORD OPTICO MONOFIBRA CONECTORIZADO SM LC-UPC/SC-APC 13.0M - COG - AZUL</t>
  </si>
  <si>
    <t>CORDAO DUPLEX CONECTORIZADO SM LC-UPC/SC-UPC 2.0M - COG - AMARELO</t>
  </si>
  <si>
    <t>DUPLEX OPTICAL PATCH CORD SM LC-UPC/SC-UPC 2.0M - OFN - YELLOW</t>
  </si>
  <si>
    <t>PATCH CORD OPTICO DUPLEX CONECTORIZADO SM LC-UPC/SC-UPC 2.0M - COG - AMARILLO</t>
  </si>
  <si>
    <t>CORDAO DUPLEX CONECTORIZADO SM G-652D LC-UPC/LC-UPC 6.0M - COG - AMARELO (A - B)</t>
  </si>
  <si>
    <t>DUPLEX OPTICAL PATCH CORD SM G-652D LC-UPC/LC-UPC 6.0M - OFN - YELLOW (A - B)</t>
  </si>
  <si>
    <t>PATCH CORD OPTICO DUPLEX CONECTORIZADO SM G-652D LC-UPC/LC-UPC 6.0M - COG - AMARILLO (A - B)</t>
  </si>
  <si>
    <t>CORDAO DUPLEX CONECTORIZADO SM E2000-APC/E2000-APC 10.0M - COG - AZUL</t>
  </si>
  <si>
    <t>DUPLEX OPTICAL PATCH CORD SM E2000-APC/E2000-APC 10.0M - OFN - BLUE</t>
  </si>
  <si>
    <t>PATCH CORD OPTICO DUPLEX CONECTORIZADO SM E2000-APC/E2000-APC 10.0M - COG - AZUL</t>
  </si>
  <si>
    <t>CORDAO DUPLEX CONECTORIZADO SM E2000-APC/LC-UPC 10.0M - COG - AZUL</t>
  </si>
  <si>
    <t>DUPLEX OPTICAL PATCH CORD SM E2000-APC/LC-UPC 10.0M - OFN - BLUE</t>
  </si>
  <si>
    <t>PATCH CORD OPTICO DUPLEX CONECTORIZADO SM E2000-APC/LC-UPC 10.0M - COG - AZUL</t>
  </si>
  <si>
    <t>CORDAO DUPLEX CONECTORIZADO SM LC-APC/LC-UPC 1.5M - COG - AZUL</t>
  </si>
  <si>
    <t>DUPLEX OPTICAL PATCH CORD SM LC-APC/LC-UPC 1.5M - OFN - BLUE</t>
  </si>
  <si>
    <t>PATCH CORD OPTICO DUPLEX CONECTORIZADO SM LC-APC/LC-UPC 1.5M - COG - AZUL</t>
  </si>
  <si>
    <t>CORDAO MONOFIBRA CONECTORIZADO 62.5 SC-APC/SC-UPC 50.0M - COG - LARANJA</t>
  </si>
  <si>
    <t>SIMPLEX OPTICAL PATCH CORD 62.5 SC-APC/SC-UPC 50.0M - OFN - ORANGE</t>
  </si>
  <si>
    <t>PATCH CORD OPTICO MONOFIBRA CONECTORIZADO 62.5 SC-APC/SC-UPC 50.0M - COG - NARANJA</t>
  </si>
  <si>
    <t>EXTENSAO MONOFIBRA BLI A/B G-657A SC-APC 60.0M - LSZH - BRANCO - D3</t>
  </si>
  <si>
    <t>SIMPLEX OPTICAL PIGTAIL BLI A/B G-657A SC-APC 60.0M - LSZH - WHITE - D3</t>
  </si>
  <si>
    <t>EXTENSION MONOFIBRA BLI A/B G-657A SC-APC 60.0M - LSZH - BLANCO - D3</t>
  </si>
  <si>
    <t>JR17Y001LCSSCS150F</t>
  </si>
  <si>
    <t>JR17Y001SCSSCS130F</t>
  </si>
  <si>
    <t>JR17Y001SCSSCS100F</t>
  </si>
  <si>
    <t>JR17Y001LCSSCS170F</t>
  </si>
  <si>
    <t>JR17Y001SCSSCS110F</t>
  </si>
  <si>
    <t>JR17Y001SCSSCS140F</t>
  </si>
  <si>
    <t>JR17Y001SCSSCS095F</t>
  </si>
  <si>
    <t>JR17Y001SCSSCS090F</t>
  </si>
  <si>
    <t>EXTENSAO MONOFIBRA 62.5 ST-UPC 3.0M - COG - LARANJA - D2</t>
  </si>
  <si>
    <t>SIMPLEX OPTICAL PIGTAIL 62.5 ST-UPC 3.0M - OFN - ORANGE - D2</t>
  </si>
  <si>
    <t>EXTENSION MONOFIBRA 62.5 ST-UPC 3.0M - COG - NARANJA - D2</t>
  </si>
  <si>
    <t>JR17Y001SCSSCS085F</t>
  </si>
  <si>
    <t>JR17Y001SCSSCS120F</t>
  </si>
  <si>
    <t>JR17Y001SCSSCS080F</t>
  </si>
  <si>
    <t>JR17Y001SCSSCS075F</t>
  </si>
  <si>
    <t>JR17Y001SCSSCS065F</t>
  </si>
  <si>
    <t>JR17Y001SCSSCS060F</t>
  </si>
  <si>
    <t>JR17Y001SCSSCS055F</t>
  </si>
  <si>
    <t>JR17Y001SCSSCS070F</t>
  </si>
  <si>
    <t>JR17Y001SCSSCS050F</t>
  </si>
  <si>
    <t>JR17Y001SCSSCS045F</t>
  </si>
  <si>
    <t>CORDAO MONOFIBRA CONECTORIZADO SM SC-UPC/SC-UPC 35.0M - COG - AZUL</t>
  </si>
  <si>
    <t>SIMPLEX OPTICAL PATCH CORD SM SC-UPC/SC-UPC 35.0M - OFN - BLUE</t>
  </si>
  <si>
    <t>PATCH CORD OPTICO MONOFIBRA CONECTORIZADO SM SC-UPC/SC-UPC 35.0M - COG - AZUL</t>
  </si>
  <si>
    <t>CORDAO MONOFIBRA CONECTORIZADO BLI A/B G-657A SC-APC/SC-UPC 2.5M - COG - AZUL</t>
  </si>
  <si>
    <t>SIMPLEX OPTICAL PATCH CORD BLI A/B G-657A SC-APC/SC-UPC 2.5M - OFN - BLUE</t>
  </si>
  <si>
    <t>PATCH CORD OPTICO MONOFIBRA CONECTORIZADO BLI A/B G-657A SC-APC/SC-UPC 2.5M - COG - AZUL</t>
  </si>
  <si>
    <t>CORDAO MONOFIBRA CONECTORIZADO BLI A/B G-657A SC-UPC/SC-UPC 2.5M - COG - AZUL</t>
  </si>
  <si>
    <t>SIMPLEX OPTICAL PATCH CORD BLI A/B G-657A SC-UPC/SC-UPC 2.5M - OFN - BLUE</t>
  </si>
  <si>
    <t>PATCH CORD OPTICO MONOFIBRA CONECTORIZADO BLI A/B G-657A SC-UPC/SC-UPC 2.5M - COG - AZUL</t>
  </si>
  <si>
    <t>CORDAO MONOFIBRA CONECTORIZADO BLI A/B G-657A SC-UPC/SC-UPC 10.0M - COG - AZUL</t>
  </si>
  <si>
    <t>SIMPLEX OPTICAL PATCH CORD BLI A/B G-657A SC-UPC/SC-UPC 10.0M - OFN - BLUE</t>
  </si>
  <si>
    <t>PATCH CORD OPTICO MONOFIBRA CONECTORIZADO BLI A/B G-657A SC-UPC/SC-UPC 10.0M - COG - AZUL</t>
  </si>
  <si>
    <t>CORDAO MONOFIBRA CONECTORIZADO BLI A/B G-657A SC-APC/SC-UPC 10.0M - COG - AZUL</t>
  </si>
  <si>
    <t>SIMPLEX OPTICAL PATCH CORD BLI A/B G-657A SC-APC/SC-UPC 10.0M - OFN - BLUE</t>
  </si>
  <si>
    <t>PATCH CORD OPTICO MONOFIBRA CONECTORIZADO BLI A/B G-657A SC-APC/SC-UPC 10.0M - COG - AZUL</t>
  </si>
  <si>
    <t>CORDAO MONOFIBRA CONECTORIZADO BLI A/B G-657A LC-APC/SC-UPC 2.5M - COG - AZUL</t>
  </si>
  <si>
    <t>SIMPLEX OPTICAL PATCH CORD BLI A/B G-657A LC-APC/SC-UPC 2.5M - OFN - BLUE</t>
  </si>
  <si>
    <t>PATCH CORD OPTICO MONOFIBRA CONECTORIZADO BLI A/B G-657A LC-APC/SC-UPC 2.5M - COG - AZUL</t>
  </si>
  <si>
    <t>CORDAO DUPLEX CONECTORIZADO BLI A/B G-657A LC-APC/LC-UPC 1.5M - LSZH - AZUL</t>
  </si>
  <si>
    <t>DUPLEX OPTICAL PATCH CORD BLI A/B G-657A LC-APC/LC-UPC 1.5M - LSZH - BLUE</t>
  </si>
  <si>
    <t>PATCH CORD OPTICO DUPLEX CONECTORIZADO BLI A/B G-657A LC-APC/LC-UPC 1.5M - LSZH - AZUL</t>
  </si>
  <si>
    <t>CORDAO DUPLEX CONECTORIZADO BLI A/B G-657A LC-APC/LC-UPC 10.0M - LSZH - AZUL</t>
  </si>
  <si>
    <t>DUPLEX OPTICAL PATCH CORD BLI A/B G-657A LC-APC/LC-UPC 10.0M - LSZH - BLUE</t>
  </si>
  <si>
    <t>PATCH CORD OPTICO DUPLEX CONECTORIZADO BLI A/B G-657A LC-APC/LC-UPC 10.0M - LSZH - AZUL</t>
  </si>
  <si>
    <t>CORDAO DUPLEX CONECTORIZADO BLI A/B G-657A ST-UPC/ST-UPC 1.5M - LSZH - AZUL</t>
  </si>
  <si>
    <t>DUPLEX OPTICAL PATCH CORD BLI A/B G-657A ST-UPC/ST-UPC 1.5M - LSZH - BLUE</t>
  </si>
  <si>
    <t>PATCH CORD OPTICO DUPLEX CONECTORIZADO BLI A/B G-657A ST-UPC/ST-UPC 1.5M - LSZH - AZUL</t>
  </si>
  <si>
    <t>CORDAO DUPLEX CONECTORIZADO 62.5 LC-UPC/SC-UPC 20.0M - COG - LARANJA</t>
  </si>
  <si>
    <t>DUPLEX OPTICAL PATCH CORD 62.5 LC-UPC/SC-UPC 20.0M - OFN - ORANGE</t>
  </si>
  <si>
    <t>PATCH CORD OPTICO DUPLEX CONECTORIZADO 62.5 LC-UPC/SC-UPC 20.0M - COG - NARANJA</t>
  </si>
  <si>
    <t>CORDAO DUPLEX CONECTORIZADO 62.5 LC-UPC/SC-UPC 30.0M - COG - LARANJA</t>
  </si>
  <si>
    <t>DUPLEX OPTICAL PATCH CORD 62.5 LC-UPC/SC-UPC 30.0M - OFN - ORANGE</t>
  </si>
  <si>
    <t>PATCH CORD OPTICO DUPLEX CONECTORIZADO 62.5 LC-UPC/SC-UPC 30.0M - COG - NARANJA</t>
  </si>
  <si>
    <t>CORDAO DUPLEX CONECTORIZADO SM E2000-APC/LC-UPC 3.0M - COG - AZUL</t>
  </si>
  <si>
    <t>DUPLEX OPTICAL PATCH CORD SM E2000-APC/LC-UPC 3.0M - OFN - BLUE</t>
  </si>
  <si>
    <t>PATCH CORD OPTICO DUPLEX CONECTORIZADO SM E2000-APC/LC-UPC 3.0M - COG - AZUL</t>
  </si>
  <si>
    <t>CORDAO MONOFIBRA CONECTORIZADO SM FC-UPC/ST-UPC 2.5M - COG - AZUL</t>
  </si>
  <si>
    <t>SIMPLEX OPTICAL PATCH CORD SM FC-UPC/ST-UPC 2.5M - OFN - BLUE</t>
  </si>
  <si>
    <t>PATCH CORD OPTICO MONOFIBRA CONECTORIZADO SM FC-UPC/ST-UPC 2.5M - COG - AZUL</t>
  </si>
  <si>
    <t>CORDAO MONOFIBRA CONECTORIZADO SM E2000-APC/LC-APC 12.0M - COG - AZUL</t>
  </si>
  <si>
    <t>SIMPLEX OPTICAL PATCH CORD SM E2000-APC/LC-APC 12.0M - OFN - BLUE</t>
  </si>
  <si>
    <t>PATCH CORD OPTICO MONOFIBRA CONECTORIZADO SM E2000-APC/LC-APC 12.0M - COG - AZUL</t>
  </si>
  <si>
    <t>CORDAO MONOFIBRA CONECTORIZADO SM G-652D LC-APC/SC-UPC 15.0M - COG - AMARELO</t>
  </si>
  <si>
    <t>SIMPLEX OPTICAL PATCH CORD SM G-652D LC-APC/SC-UPC 15.0M - OFN - YELLOW</t>
  </si>
  <si>
    <t>PATCH CORD OPTICO MONOFIBRA CONECTORIZADO SM G-652D LC-APC/SC-UPC 15.0M - COG - AMARILLO</t>
  </si>
  <si>
    <t>CORDAO MONOFIBRA CONECTORIZADO SM G-652D LC-APC/LC-APC 10.0M - COG - AMARELO</t>
  </si>
  <si>
    <t>SIMPLEX OPTICAL PATCH CORD SM G-652D LC-APC/LC-APC 10.0M - OFN - YELLOW</t>
  </si>
  <si>
    <t>PATCH CORD OPTICO MONOFIBRA CONECTORIZADO SM G-652D LC-APC/LC-APC 10.0M - COG - AMARILLO</t>
  </si>
  <si>
    <t>CORDAO MONOFIBRA CONECTORIZADO SM G-652D SC-APC/SC-APC 2.0M - COG - AMARELO</t>
  </si>
  <si>
    <t>SIMPLEX OPTICAL PATCH CORD SM G-652D SC-APC/SC-APC 2.0M - OFN - YELLOW</t>
  </si>
  <si>
    <t>PATCH CORD OPTICO MONOFIBRA CONECTORIZADO SM G-652D SC-APC/SC-APC 2.0M - COG - AMARILLO</t>
  </si>
  <si>
    <t>CORDAO MONOFIBRA CONECTORIZADO SM G-652D LC-APC/SC-APC 2.0M - COG - AMARELO</t>
  </si>
  <si>
    <t>SIMPLEX OPTICAL PATCH CORD SM G-652D LC-APC/SC-APC 2.0M - OFN - YELLOW</t>
  </si>
  <si>
    <t>PATCH CORD OPTICO MONOFIBRA CONECTORIZADO SM G-652D LC-APC/SC-APC 2.0M - COG - AMARILLO</t>
  </si>
  <si>
    <t>CORDAO MONOFIBRA CONECTORIZADO SM G-652D LC-APC/LC-APC 1.0M - COG - AMARELO</t>
  </si>
  <si>
    <t>SIMPLEX OPTICAL PATCH CORD SM G-652D LC-APC/LC-APC 1.0M - OFN - YELLOW</t>
  </si>
  <si>
    <t>PATCH CORD OPTICO MONOFIBRA CONECTORIZADO SM G-652D LC-APC/LC-APC 1.0M - COG - AMARILLO</t>
  </si>
  <si>
    <t>CORDAO MONOFIBRA CONECTORIZADO SM LC-UPC/SC-UPC 2.5M - COG - AZUL</t>
  </si>
  <si>
    <t>SIMPLEX OPTICAL PATCH CORD SM LC-UPC/SC-UPC 2.5M - OFN - BLUE</t>
  </si>
  <si>
    <t>PATCH CORD OPTICO MONOFIBRA CONECTORIZADO SM LC-UPC/SC-UPC 2.5M - COG - AZUL</t>
  </si>
  <si>
    <t>CORDAO MONOFIBRA CONECTORIZADO BLI A/B G-657B3 SC-APC/SC-APC 3.0M - LSZH - BRANCO</t>
  </si>
  <si>
    <t>SIMPLEX OPTICAL PATCH CORD BLI A/B G-657B3 SC-APC/SC-APC 3.0M - LSZH - WHITE</t>
  </si>
  <si>
    <t>PATCH CORD OPTICO MONOFIBRA CONECTORIZADO BLI A/B G-657B3 SC-APC/SC-APC 3.0M - LSZH - BLANCO</t>
  </si>
  <si>
    <t>CORDAO MONOFIBRA CONECTORIZADO SM G-652D LC-APC/LC-APC 5.0M - COG - AMARELO</t>
  </si>
  <si>
    <t>SIMPLEX OPTICAL PATCH CORD SM G-652D LC-APC/LC-APC 5.0M - OFN - YELLOW</t>
  </si>
  <si>
    <t>PATCH CORD OPTICO MONOFIBRA CONECTORIZADO SM G-652D LC-APC/LC-APC 5.0M - COG - AMARILLO</t>
  </si>
  <si>
    <t>CORDAO DUPLEX CONECTORIZADO BLI A/B G-657A LC-UPC/LC-UPC 20.0M - COG - AZUL (A - B)</t>
  </si>
  <si>
    <t>DUPLEX OPTICAL PATCH CORD BLI A/B G-657A LC-UPC/LC-UPC 20.0M - OFN - BLUE (A - B)</t>
  </si>
  <si>
    <t>PATCH CORD OPTICO DUPLEX CONECTORIZADO BLI A/B G-657A LC-UPC/LC-UPC 20.0M - COG - AZUL (A - B)</t>
  </si>
  <si>
    <t>PATCH CORD OPTICO DUPLEX CONECTORIZADO SM G-652D SC-UPC/SC-UPC 3.0M - COG - AMARILLO</t>
  </si>
  <si>
    <t>CORDAO MONOFIBRA CONECTORIZADO BLI A/B G-657A SC-UPC/SC-UPC 2.5M - LSZH - BRANCO - D3</t>
  </si>
  <si>
    <t>SIMPLEX OPTICAL PATCH CORD BLI A/B G-657A SC-UPC/SC-UPC 2.5M - LSZH - WHITE - D3</t>
  </si>
  <si>
    <t>PATCH CORD OPTICO MONOFIBRA CONECTORIZADO BLI A/B G-657A SC-UPC/SC-UPC 2.5M - LSZH - BLANCO - D3</t>
  </si>
  <si>
    <t>CORDAO DUPLEX CONECTORIZADO SM G-652D-FC-UPC/LC-UPC 15.0M - COG - AMARELO</t>
  </si>
  <si>
    <t>DUPLEX OPTICAL PATCH CORD SM G-652D-FC-UPC/LC-UPC 15.0M - OFN - YELLOW</t>
  </si>
  <si>
    <t>PATCH CORD OPTICO DUPLEX CONECTORIZADO SM G-652D-FC-UPC/LC-UPC 15.0M - COG - AMARILLO</t>
  </si>
  <si>
    <t>CORDAO MONOFIBRA CONECTORIZADO 62.5 LC-UPC/ST-UPC 5.0M - COG - LARANJA - D3</t>
  </si>
  <si>
    <t>SIMPLEX OPTICAL PATCH CORD 62.5 LC-UPC/ST-UPC 5.0M - OFN - ORANGE - D3</t>
  </si>
  <si>
    <t>PATCH CORD OPTICO MONOFIBRA CONECTORIZADO 62.5 LC-UPC/ST-UPC 5.0M - COG - NARANJA - D3</t>
  </si>
  <si>
    <t>CORDAO DUPLEX CONECTORIZADO OM3 LC-UPC/SC-UPC 10.0M - LSZH - ACQUA</t>
  </si>
  <si>
    <t>DUPLEX OPTICAL PATCH CORD OM3 LC-UPC/SC-UPC 10.0M - LSZH - AQUA</t>
  </si>
  <si>
    <t>PATCH CORD OPTICO DUPLEX CONECTORIZADO OM3 LC-UPC/SC-UPC 10.0M - LSZH - ACQUA</t>
  </si>
  <si>
    <t>CORDAO MONOFIBRA CONECTORIZADO BLI A/B G-657A LC-APC/LC-APC 2.0M - COG - AMARELO</t>
  </si>
  <si>
    <t>SIMPLEX OPTICAL PATCH CORD BLI A/B G-657A LC-APC/LC-APC 2.0M - OFN - YELLOW</t>
  </si>
  <si>
    <t>PATCH CORD OPTICO MONOFIBRA CONECTORIZADO BLI A/B G-657A LC-APC/LC-APC 2.0M - COG - AMARILLO</t>
  </si>
  <si>
    <t>CORDAO MONOFIBRA CONECTORIZADO SM SC-APC/SC-APC 2.0M - LSZH - AZUL</t>
  </si>
  <si>
    <t>SIMPLEX OPTICAL PATCH CORD SM SC-APC/SC-APC 2.0M - LSZH - BLUE</t>
  </si>
  <si>
    <t>PATCH CORD OPTICO MONOFIBRA CONECTORIZADO SM SC-APC/SC-APC 2.0M - LSZH - AZUL</t>
  </si>
  <si>
    <t>CORDAO DUPLEX CONECTORIZADO SM SC-APC/SC-APC 2.0M - LSZH - AZUL</t>
  </si>
  <si>
    <t>DUPLEX OPTICAL PATCH CORD SM SC-APC/SC-APC 2.0M - LSZH - BLUE</t>
  </si>
  <si>
    <t>PATCH CORD OPTICO DUPLEX CONECTORIZADO SM SC-APC/SC-APC 2.0M - LSZH - AZUL</t>
  </si>
  <si>
    <t>CORDAO MONOFIBRA CONECTORIZADO SM LC-APC/LC-APC 2.0M - LSZH - AZUL</t>
  </si>
  <si>
    <t>SIMPLEX OPTICAL PATCH CORD SM LC-APC/LC-APC 2.0M - LSZH - BLUE</t>
  </si>
  <si>
    <t>PATCH CORD OPTICO MONOFIBRA CONECTORIZADO SM LC-APC/LC-APC 2.0M - LSZH - AZUL</t>
  </si>
  <si>
    <t>CORDAO DUPLEX CONECTORIZADO SM LC-APC/SC-APC 12.0M - LSZH - AZUL</t>
  </si>
  <si>
    <t>DUPLEX OPTICAL PATCH CORD SM LC-APC/SC-APC 12.0M - LSZH - BLUE</t>
  </si>
  <si>
    <t>PATCH CORD OPTICO DUPLEX CONECTORIZADO SM LC-APC/SC-APC 12.0M - LSZH - AZUL</t>
  </si>
  <si>
    <t>CORDAO DUPLEX CONECTORIZADO SM SC-APC/SC-APC 15.0M - LSZH - AZUL</t>
  </si>
  <si>
    <t>DUPLEX OPTICAL PATCH CORD SM SC-APC/SC-APC 15.0M - LSZH - BLUE</t>
  </si>
  <si>
    <t>PATCH CORD OPTICO DUPLEX CONECTORIZADO SM SC-APC/SC-APC 15.0M - LSZH - AZUL</t>
  </si>
  <si>
    <t>CORDAO DUPLEX CONECTORIZADO SM LC-APC/SC-APC 10.0M - LSZH - AZUL</t>
  </si>
  <si>
    <t>DUPLEX OPTICAL PATCH CORD SM LC-APC/SC-APC 10.0M - LSZH - BLUE</t>
  </si>
  <si>
    <t>PATCH CORD OPTICO DUPLEX CONECTORIZADO SM LC-APC/SC-APC 10.0M - LSZH - AZUL</t>
  </si>
  <si>
    <t>CORDAO DUPLEX CONECTORIZADO SM LC-APC/SC-APC 8.0M - LSZH - AZUL</t>
  </si>
  <si>
    <t>DUPLEX OPTICAL PATCH CORD SM LC-APC/SC-APC 8.0M - LSZH - BLUE</t>
  </si>
  <si>
    <t>PATCH CORD OPTICO DUPLEX CONECTORIZADO SM LC-APC/SC-APC 8.0M - LSZH - AZUL</t>
  </si>
  <si>
    <t>CORDAO DUPLEX CONECTORIZADO SM LC-UPC/SC-APC 1.0M - COG - AZUL</t>
  </si>
  <si>
    <t>DUPLEX OPTICAL PATCH CORD SM LC-UPC/SC-APC 1.0M - OFN - BLUE</t>
  </si>
  <si>
    <t>PATCH CORD OPTICO DUPLEX CONECTORIZADO SM LC-UPC/SC-APC 1.0M - COG - AZUL</t>
  </si>
  <si>
    <t>CORDAO DUPLEX CONECTORIZADO SM LC-UPC/SC-APC 2.0M - COG - AZUL</t>
  </si>
  <si>
    <t>DUPLEX OPTICAL PATCH CORD SM LC-UPC/SC-APC 2.0M - OFN - BLUE</t>
  </si>
  <si>
    <t>PATCH CORD OPTICO DUPLEX CONECTORIZADO SM LC-UPC/SC-APC 2.0M - COG - AZUL</t>
  </si>
  <si>
    <t>CORDAO MONOFIBRA CONECTORIZADO SM LC-UPC/SC-UPC 1.5M - COG - AZUL</t>
  </si>
  <si>
    <t>SIMPLEX OPTICAL PATCH CORD SM LC-UPC/SC-UPC 1.5M - OFN - BLUE</t>
  </si>
  <si>
    <t>PATCH CORD OPTICO MONOFIBRA CONECTORIZADO SM LC-UPC/SC-UPC 1.5M - COG - AZUL</t>
  </si>
  <si>
    <t>CORDAO DUPLEX CONECTORIZADO SM G-652D LC-UPC/LC-UPC 10.0M - COG - AMARELO (A - B)</t>
  </si>
  <si>
    <t>DUPLEX OPTICAL PATCH CORD SM G-652D LC-UPC/LC-UPC 10.0M - OFN - YELLOW (A - B)</t>
  </si>
  <si>
    <t>PATCH CORD OPTICO DUPLEX CONECTORIZADO SM G-652D LC-UPC/LC-UPC 10.0M - COG - AMARILLO (A - B)</t>
  </si>
  <si>
    <t>CORDAO DUPLEX CONECTORIZADO SM G-652D LC-APC/LC-APC 3.0M - LSZH - AMARELO</t>
  </si>
  <si>
    <t>DUPLEX OPTICAL PATCH CORD SM G-652D LC-APC/LC-APC 3.0M - LSZH - YELLOW</t>
  </si>
  <si>
    <t>PATCH CORD OPTICO DUPLEX CONECTORIZADO SM G-652D LC-APC/LC-APC 3.0M - LSZH - AMARILLO</t>
  </si>
  <si>
    <t>CORDAO DUPLEX CONECTORIZADO OM4 LC-UPC/LC-UPC 12.0M - COG - ACQUA (A - B)</t>
  </si>
  <si>
    <t>DUPLEX OPTICAL PATCH CORD OM4 LC-UPC/LC-UPC 12.0M - OFN - AQUA (A - B)</t>
  </si>
  <si>
    <t>PATCH CORD OPTICO DUPLEX CONECTORIZADO OM4 LC-UPC/LC-UPC 12.0M - COG - ACQUA (A - B)</t>
  </si>
  <si>
    <t>CORDAO DUPLEX CONECTORIZADO OM4 LC-UPC/LC-UPC 7.0M - COG - ACQUA (A - B)</t>
  </si>
  <si>
    <t>DUPLEX OPTICAL PATCH CORD OM4 LC-UPC/LC-UPC 7.0M - OFN - AQUA (A - B)</t>
  </si>
  <si>
    <t>PATCH CORD OPTICO DUPLEX CONECTORIZADO OM4 LC-UPC/LC-UPC 7.0M - COG - ACQUA (A - B)</t>
  </si>
  <si>
    <t>JR17Y001SCSSCS020F</t>
  </si>
  <si>
    <t>JR17Y001SCSSCS025F</t>
  </si>
  <si>
    <t>JR17Y002SCSSCS006F</t>
  </si>
  <si>
    <t>JR17Y002LCSSCS006F</t>
  </si>
  <si>
    <t>JR17Y002LCSSCS015F</t>
  </si>
  <si>
    <t>JR17Y001LCSLCS006F</t>
  </si>
  <si>
    <t>JR17Y001LCSSCS006F</t>
  </si>
  <si>
    <t>JR17Y002LCSSCS008F</t>
  </si>
  <si>
    <t>JR17Y002LCSSCS010F</t>
  </si>
  <si>
    <t>JR17Y002SCSSCS010F</t>
  </si>
  <si>
    <t>JR17Y002SCSSCS020F</t>
  </si>
  <si>
    <t>JR17Y002SCSSCS025F</t>
  </si>
  <si>
    <t>JR17Y002LCSLCS006F</t>
  </si>
  <si>
    <t>JR17Y002LCSLCS008F</t>
  </si>
  <si>
    <t>EXTENSAO MONOFIBRA SM SC-APC 5.0M - COG - AZUL - D2</t>
  </si>
  <si>
    <t>SIMPLEX OPTICAL PIGTAIL SM SC-APC 5.0M - OFN - BLUE - D2</t>
  </si>
  <si>
    <t>EXTENSION MONOFIBRA SM SC-APC 5.0M - COG - AZUL - D2</t>
  </si>
  <si>
    <t>JR17Y002LCSLCS010F</t>
  </si>
  <si>
    <t>CORDAO DUPLEX CONECTORIZADO SM LC-UPC/LC-UPC 1.5M - COG - AZUL (A - B)</t>
  </si>
  <si>
    <t>DUPLEX OPTICAL PATCH CORD SM LC-UPC/LC-UPC 1.5M - OFN - BLUE (A - B)</t>
  </si>
  <si>
    <t>PATCH CORD OPTICO DUPLEX CONECTORIZADO SM LC-UPC/LC-UPC 1.5M - COG - AZUL (A - B)</t>
  </si>
  <si>
    <t>CORDAO DUPLEX CONECTORIZADO OM4 LC-UPC/LC-UPC 1.0M - COG - ACQUA (A - B)</t>
  </si>
  <si>
    <t>DUPLEX OPTICAL PATCH CORD OM4 LC-UPC/LC-UPC 1.0M - OFN - AQUA (A - B)</t>
  </si>
  <si>
    <t>PATCH CORD OPTICO DUPLEX CONECTORIZADO OM4 LC-UPC/LC-UPC 1.0M - COG - ACQUA (A - B)</t>
  </si>
  <si>
    <t>JR17Y001SCSSCS015F</t>
  </si>
  <si>
    <t>JR17Y001SCSSCS006F</t>
  </si>
  <si>
    <t>JR17Y001SCSSCS010F</t>
  </si>
  <si>
    <t>JR17Y001LCSSCS030F</t>
  </si>
  <si>
    <t>JR17Y001LCSLCS010F</t>
  </si>
  <si>
    <t>JR17Y001LCSLCS025F</t>
  </si>
  <si>
    <t>JR17Y002SCSSCS100F</t>
  </si>
  <si>
    <t>JR17Y002SCSSCS015F</t>
  </si>
  <si>
    <t>JR17Y002SCSSCS008F</t>
  </si>
  <si>
    <t>JR17Y002LCSSCS020F</t>
  </si>
  <si>
    <t>JR17Y002LCSLCS025F</t>
  </si>
  <si>
    <t>EXTENSAO MONOFIBRA SM SC-UPC 5.0M - COG - AZUL - D2</t>
  </si>
  <si>
    <t>SIMPLEX OPTICAL PIGTAIL SM SC-UPC 5.0M - OFN - BLUE - D2</t>
  </si>
  <si>
    <t>EXTENSION MONOFIBRA SM SC-UPC 5.0M - COG - AZUL - D2</t>
  </si>
  <si>
    <t>JRA7Y001SCSSCS003M</t>
  </si>
  <si>
    <t>JRA7Y001LCSLCS003M</t>
  </si>
  <si>
    <t>CORDAO MONOFIBRA CONECTORIZADO SM SC-APC/SC-UPC 1.0M - COG - AZUL</t>
  </si>
  <si>
    <t>SIMPLEX OPTICAL PATCH CORD SM SC-APC/SC-UPC 1.0M - OFN - BLUE</t>
  </si>
  <si>
    <t>PATCH CORD OPTICO MONOFIBRA CONECTORIZADO SM SC-APC/SC-UPC 1.0M - COG - AZUL</t>
  </si>
  <si>
    <t>CORDAO MONOFIBRA CONECTORIZADO SM SC-APC/SC-APC 10.0M - COG - AZUL (15007083)</t>
  </si>
  <si>
    <t>SIMPLEX OPTICAL PATCH CORD SM SC-APC/SC-APC 10.0M - OFN - BLUE (15007083)</t>
  </si>
  <si>
    <t>PATCH CORD OPTICO MONOFIBRA CONECTORIZADO SM SC-APC/SC-APC 10.0M - COG - AZUL (15007083)</t>
  </si>
  <si>
    <t>CORDAO MONOFIBRA CONECTORIZADO SM SC-APC/SC-APC 12.0M - COG - AZUL (15012883)</t>
  </si>
  <si>
    <t>SIMPLEX OPTICAL PATCH CORD SM SC-APC/SC-APC 12.0M - OFN - BLUE (15012883)</t>
  </si>
  <si>
    <t>PATCH CORD OPTICO MONOFIBRA CONECTORIZADO SM SC-APC/SC-APC 12.0M - COG - AZUL (15012883)</t>
  </si>
  <si>
    <t>CORDAO MONOFIBRA CONECTORIZADO SM SC-APC/SC-APC 20.0M - COG - AZUL (15017017)</t>
  </si>
  <si>
    <t>SIMPLEX OPTICAL PATCH CORD SM SC-APC/SC-APC 20.0M - OFN - BLUE (15017017)</t>
  </si>
  <si>
    <t>PATCH CORD OPTICO MONOFIBRA CONECTORIZADO SM SC-APC/SC-APC 20.0M - COG - AZUL (15017017)</t>
  </si>
  <si>
    <t>CORDAO MONOFIBRA CONECTORIZADO SM LC-UPC/SC-APC 6.0M - COG - AZUL (15007119)</t>
  </si>
  <si>
    <t>SIMPLEX OPTICAL PATCH CORD SM LC-UPC/SC-APC 6.0M - OFN - BLUE (15007119)</t>
  </si>
  <si>
    <t>PATCH CORD OPTICO MONOFIBRA CONECTORIZADO SM LC-UPC/SC-APC 6.0M - COG - AZUL (15007119)</t>
  </si>
  <si>
    <t>CORDAO MONOFIBRA CONECTORIZADO SM SC-APC/SC-UPC 4.0M - COG - AZUL (15011075)</t>
  </si>
  <si>
    <t>SIMPLEX OPTICAL PATCH CORD SM SC-APC/SC-UPC 4.0M - OFN - BLUE (15011075)</t>
  </si>
  <si>
    <t>PATCH CORD OPTICO MONOFIBRA CONECTORIZADO SM SC-APC/SC-UPC 4.0M - COG - AZUL (15011075)</t>
  </si>
  <si>
    <t>CORDAO MONOFIBRA CONECTORIZADO SM SC-APC/SC-UPC 6.0M - COG - AZUL (15019904)</t>
  </si>
  <si>
    <t>SIMPLEX OPTICAL PATCH CORD SM SC-APC/SC-UPC 6.0M - OFN - BLUE (15019904)</t>
  </si>
  <si>
    <t>PATCH CORD OPTICO MONOFIBRA CONECTORIZADO SM SC-APC/SC-UPC 6.0M - COG - AZUL (15019904)</t>
  </si>
  <si>
    <t>CORDAO MONOFIBRA CONECTORIZADO SM SC-APC/SC-UPC 12.0M - COG - AZUL (15019933)</t>
  </si>
  <si>
    <t>SIMPLEX OPTICAL PATCH CORD SM SC-APC/SC-UPC 12.0M - OFN - BLUE (15019933)</t>
  </si>
  <si>
    <t>PATCH CORD OPTICO MONOFIBRA CONECTORIZADO SM SC-APC/SC-UPC 12.0M - COG - AZUL (15019933)</t>
  </si>
  <si>
    <t>CORDAO MONOFIBRA CONECTORIZADO SM SC-APC/SC-UPC 16.0M - COG - AZUL (15016952)</t>
  </si>
  <si>
    <t>SIMPLEX OPTICAL PATCH CORD SM SC-APC/SC-UPC 16.0M - OFN - BLUE (15016952)</t>
  </si>
  <si>
    <t>PATCH CORD OPTICO MONOFIBRA CONECTORIZADO SM SC-APC/SC-UPC 16.0M - COG - AZUL (15016952)</t>
  </si>
  <si>
    <t>CORDAO MONOFIBRA CONECTORIZADO SM SC-APC/SC-UPC 18.0M - COG - AZUL (15009471)</t>
  </si>
  <si>
    <t>SIMPLEX OPTICAL PATCH CORD SM SC-APC/SC-UPC 18.0M - OFN - BLUE (15009471)</t>
  </si>
  <si>
    <t>PATCH CORD OPTICO MONOFIBRA CONECTORIZADO SM SC-APC/SC-UPC 18.0M - COG - AZUL (15009471)</t>
  </si>
  <si>
    <t>CORDAO DUPLEX CONECTORIZADO SM G-652D LC-APC/LC-APC 5.0M - LSZH - AMARELO</t>
  </si>
  <si>
    <t>DUPLEX OPTICAL PATCH CORD SM G-652D LC-APC/LC-APC 5.0M - LSZH - YELLOW</t>
  </si>
  <si>
    <t>PATCH CORD OPTICO DUPLEX CONECTORIZADO SM G-652D LC-APC/LC-APC 5.0M - LSZH - AMARILLO</t>
  </si>
  <si>
    <t>CORDAO DUPLEX CONECTORIZADO SM G-652D LC-APC/LC-APC 2.5M - LSZH - AMARELO</t>
  </si>
  <si>
    <t>DUPLEX OPTICAL PATCH CORD SM G-652D LC-APC/LC-APC 2.5M - LSZH - YELLOW</t>
  </si>
  <si>
    <t>PATCH CORD OPTICO DUPLEX CONECTORIZADO SM G-652D LC-APC/LC-APC 2.5M - LSZH - AMARILLO</t>
  </si>
  <si>
    <t>CORDAO MONOFIBRA CONECTORIZADO BLI A/B G-657A LC-APC/LC-UPC 2.5M - COG - AZUL</t>
  </si>
  <si>
    <t>SIMPLEX OPTICAL PATCH CORD BLI A/B G-657A LC-APC/LC-UPC 2.5M - OFN - BLUE</t>
  </si>
  <si>
    <t>PATCH CORD OPTICO MONOFIBRA CONECTORIZADO BLI A/B G-657A LC-APC/LC-UPC 2.5M - COG - AZUL</t>
  </si>
  <si>
    <t>CORDAO MONOFIBRA CONECTORIZADO BLI A/B G-657A LC-APC/LC-UPC 1.5M - COG - AZUL</t>
  </si>
  <si>
    <t>SIMPLEX OPTICAL PATCH CORD BLI A/B G-657A LC-APC/LC-UPC 1.5M - OFN - BLUE</t>
  </si>
  <si>
    <t>PATCH CORD OPTICO MONOFIBRA CONECTORIZADO BLI A/B G-657A LC-APC/LC-UPC 1.5M - COG - AZUL</t>
  </si>
  <si>
    <t>EXTENSAO DUPLEX SM LC-UPC 2.0M - COG - AZUL - D2</t>
  </si>
  <si>
    <t>DUPLEX OPTICAL PIGTAIL SM LC-UPC 2.0M - OFN - BLUE - D2</t>
  </si>
  <si>
    <t>EXTENSION DUPLEX SM LC-UPC 2.0M - COG - AZUL - D2</t>
  </si>
  <si>
    <t>CORDAO MONOFIBRA CONECTORIZADO SM SC-APC/SC-APC 15.0M - COG - AZUL - D3</t>
  </si>
  <si>
    <t>SIMPLEX OPTICAL PATCH CORD SM SC-APC/SC-APC 15.0M - OFN - BLUE - D3</t>
  </si>
  <si>
    <t>PATCH CORD OPTICO MONOFIBRA CONECTORIZADO SM SC-APC/SC-APC 15.0M - COG - AZUL - D3</t>
  </si>
  <si>
    <t>CORDAO MONOFIBRA CONECTORIZADO SM SC-APC/SC-APC 20.0M - COG - AZUL - D3</t>
  </si>
  <si>
    <t>SIMPLEX OPTICAL PATCH CORD SM SC-APC/SC-APC 20.0M - OFN - BLUE - D3</t>
  </si>
  <si>
    <t>PATCH CORD OPTICO MONOFIBRA CONECTORIZADO SM SC-APC/SC-APC 20.0M - COG - AZUL - D3</t>
  </si>
  <si>
    <t>CORDAO MONOFIBRA CONECTORIZADO SM SC-APC/SC-APC 25.0M - COG - AZUL - D3</t>
  </si>
  <si>
    <t>SIMPLEX OPTICAL PATCH CORD SM SC-APC/SC-APC 25.0M - OFN - BLUE - D3</t>
  </si>
  <si>
    <t>PATCH CORD OPTICO MONOFIBRA CONECTORIZADO SM SC-APC/SC-APC 25.0M - COG - AZUL - D3</t>
  </si>
  <si>
    <t>CORDAO MONOFIBRA CONECTORIZADO SM SC-APC/SC-APC 30.0M - COG - AZUL - D3</t>
  </si>
  <si>
    <t>SIMPLEX OPTICAL PATCH CORD SM SC-APC/SC-APC 30.0M - OFN - BLUE - D3</t>
  </si>
  <si>
    <t>PATCH CORD OPTICO MONOFIBRA CONECTORIZADO SM SC-APC/SC-APC 30.0M - COG - AZUL - D3</t>
  </si>
  <si>
    <t>CORDAO MONOFIBRA CONECTORIZADO SM SC-APC/SC-APC 40.0M - COG - AZUL - D3</t>
  </si>
  <si>
    <t>SIMPLEX OPTICAL PATCH CORD SM SC-APC/SC-APC 40.0M - OFN - BLUE - D3</t>
  </si>
  <si>
    <t>PATCH CORD OPTICO MONOFIBRA CONECTORIZADO SM SC-APC/SC-APC 40.0M - COG - AZUL - D3</t>
  </si>
  <si>
    <t>CORDAO MONOFIBRA CONECTORIZADO SM SC-APC/SC-APC 50.0M - COG - AZUL - D3</t>
  </si>
  <si>
    <t>SIMPLEX OPTICAL PATCH CORD SM SC-APC/SC-APC 50.0M - OFN - BLUE - D3</t>
  </si>
  <si>
    <t>PATCH CORD OPTICO MONOFIBRA CONECTORIZADO SM SC-APC/SC-APC 50.0M - COG - AZUL - D3</t>
  </si>
  <si>
    <t>CORDAO MONOFIBRA CONECTORIZADO SM SC-APC/SC-APC 60.0M - COG - AZUL - D3</t>
  </si>
  <si>
    <t>SIMPLEX OPTICAL PATCH CORD SM SC-APC/SC-APC 60.0M - OFN - BLUE - D3</t>
  </si>
  <si>
    <t>PATCH CORD OPTICO MONOFIBRA CONECTORIZADO SM SC-APC/SC-APC 60.0M - COG - AZUL - D3</t>
  </si>
  <si>
    <t>CORDAO MONOFIBRA CONECTORIZADO SM SC-UPC/SC-UPC 25.0M - COG - AZUL - D3</t>
  </si>
  <si>
    <t>SIMPLEX OPTICAL PATCH CORD SM SC-UPC/SC-UPC 25.0M - OFN - BLUE - D3</t>
  </si>
  <si>
    <t>PATCH CORD OPTICO MONOFIBRA CONECTORIZADO SM SC-UPC/SC-UPC 25.0M - COG - AZUL - D3</t>
  </si>
  <si>
    <t>CORDAO MONOFIBRA CONECTORIZADO SM LC-UPC/SC-UPC 5.0M - COG - AZUL - D3</t>
  </si>
  <si>
    <t>SIMPLEX OPTICAL PATCH CORD SM LC-UPC/SC-UPC 5.0M - OFN - BLUE - D3</t>
  </si>
  <si>
    <t>PATCH CORD OPTICO MONOFIBRA CONECTORIZADO SM LC-UPC/SC-UPC 5.0M - COG - AZUL - D3</t>
  </si>
  <si>
    <t>CORDAO MONOFIBRA CONECTORIZADO SM LC-UPC/SC-UPC 25.0M - COG - AZUL - D3</t>
  </si>
  <si>
    <t>SIMPLEX OPTICAL PATCH CORD SM LC-UPC/SC-UPC 25.0M - OFN - BLUE - D3</t>
  </si>
  <si>
    <t>PATCH CORD OPTICO MONOFIBRA CONECTORIZADO SM LC-UPC/SC-UPC 25.0M - COG - AZUL - D3</t>
  </si>
  <si>
    <t>CORDAO MONOFIBRA CONECTORIZADO SM LC-UPC/SC-UPC 35.0M - COG - AZUL - D3</t>
  </si>
  <si>
    <t>SIMPLEX OPTICAL PATCH CORD SM LC-UPC/SC-UPC 35.0M - OFN - BLUE - D3</t>
  </si>
  <si>
    <t>PATCH CORD OPTICO MONOFIBRA CONECTORIZADO SM LC-UPC/SC-UPC 35.0M - COG - AZUL - D3</t>
  </si>
  <si>
    <t>CORDAO MONOFIBRA CONECTORIZADO SM LC-UPC/SC-UPC 40.0M - COG - AZUL - D3</t>
  </si>
  <si>
    <t>SIMPLEX OPTICAL PATCH CORD SM LC-UPC/SC-UPC 40.0M - OFN - BLUE - D3</t>
  </si>
  <si>
    <t>PATCH CORD OPTICO MONOFIBRA CONECTORIZADO SM LC-UPC/SC-UPC 40.0M - COG - AZUL - D3</t>
  </si>
  <si>
    <t>CORDAO MONOFIBRA CONECTORIZADO SM LC-UPC/SC-UPC 50.0M - COG - AZUL - D3</t>
  </si>
  <si>
    <t>SIMPLEX OPTICAL PATCH CORD SM LC-UPC/SC-UPC 50.0M - OFN - BLUE - D3</t>
  </si>
  <si>
    <t>PATCH CORD OPTICO MONOFIBRA CONECTORIZADO SM LC-UPC/SC-UPC 50.0M - COG - AZUL - D3</t>
  </si>
  <si>
    <t>CORDAO MONOFIBRA CONECTORIZADO SM LC-UPC/SC-UPC 60.0M - COG - AZUL - D3</t>
  </si>
  <si>
    <t>SIMPLEX OPTICAL PATCH CORD SM LC-UPC/SC-UPC 60.0M - OFN - BLUE - D3</t>
  </si>
  <si>
    <t>PATCH CORD OPTICO MONOFIBRA CONECTORIZADO SM LC-UPC/SC-UPC 60.0M - COG - AZUL - D3</t>
  </si>
  <si>
    <t>CORDAO MONOFIBRA CONECTORIZADO SM LC-UPC/SC-APC 5.0M - COG - AZUL - D3</t>
  </si>
  <si>
    <t>SIMPLEX OPTICAL PATCH CORD SM LC-UPC/SC-APC 5.0M - OFN - BLUE - D3</t>
  </si>
  <si>
    <t>PATCH CORD OPTICO MONOFIBRA CONECTORIZADO SM LC-UPC/SC-APC 5.0M - COG - AZUL - D3</t>
  </si>
  <si>
    <t>CORDAO MONOFIBRA CONECTORIZADO SM LC-UPC/SC-APC 20.0M - COG - AZUL - D3</t>
  </si>
  <si>
    <t>SIMPLEX OPTICAL PATCH CORD SM LC-UPC/SC-APC 20.0M - OFN - BLUE - D3</t>
  </si>
  <si>
    <t>PATCH CORD OPTICO MONOFIBRA CONECTORIZADO SM LC-UPC/SC-APC 20.0M - COG - AZUL - D3</t>
  </si>
  <si>
    <t>CORDAO MONOFIBRA CONECTORIZADO SM LC-UPC/SC-APC 25.0M - COG - AZUL - D3</t>
  </si>
  <si>
    <t>SIMPLEX OPTICAL PATCH CORD SM LC-UPC/SC-APC 25.0M - OFN - BLUE - D3</t>
  </si>
  <si>
    <t>PATCH CORD OPTICO MONOFIBRA CONECTORIZADO SM LC-UPC/SC-APC 25.0M - COG - AZUL - D3</t>
  </si>
  <si>
    <t>CORDAO MONOFIBRA CONECTORIZADO SM LC-UPC/SC-APC 35.0M - COG - AZUL - D3</t>
  </si>
  <si>
    <t>SIMPLEX OPTICAL PATCH CORD SM LC-UPC/SC-APC 35.0M - OFN - BLUE - D3</t>
  </si>
  <si>
    <t>PATCH CORD OPTICO MONOFIBRA CONECTORIZADO SM LC-UPC/SC-APC 35.0M - COG - AZUL - D3</t>
  </si>
  <si>
    <t>CORDAO MONOFIBRA CONECTORIZADO SM LC-UPC/SC-APC 40.0M - COG - AZUL - D3</t>
  </si>
  <si>
    <t>SIMPLEX OPTICAL PATCH CORD SM LC-UPC/SC-APC 40.0M - OFN - BLUE - D3</t>
  </si>
  <si>
    <t>PATCH CORD OPTICO MONOFIBRA CONECTORIZADO SM LC-UPC/SC-APC 40.0M - COG - AZUL - D3</t>
  </si>
  <si>
    <t>CORDAO MONOFIBRA CONECTORIZADO SM LC-UPC/SC-APC 45.0M - COG - AZUL - D3</t>
  </si>
  <si>
    <t>SIMPLEX OPTICAL PATCH CORD SM LC-UPC/SC-APC 45.0M - OFN - BLUE - D3</t>
  </si>
  <si>
    <t>PATCH CORD OPTICO MONOFIBRA CONECTORIZADO SM LC-UPC/SC-APC 45.0M - COG - AZUL - D3</t>
  </si>
  <si>
    <t>CORDAO MONOFIBRA CONECTORIZADO SM LC-UPC/SC-APC 50.0M - COG - AZUL - D3</t>
  </si>
  <si>
    <t>SIMPLEX OPTICAL PATCH CORD SM LC-UPC/SC-APC 50.0M - OFN - BLUE - D3</t>
  </si>
  <si>
    <t>PATCH CORD OPTICO MONOFIBRA CONECTORIZADO SM LC-UPC/SC-APC 50.0M - COG - AZUL - D3</t>
  </si>
  <si>
    <t>CORDAO DUPLEX CONECTORIZADO BLI A/B G-657A LC-UPC 15.0M AM LSZH (15.0M DE PATCH CORD BLI A/B E 2 CONECTORES LC DUPLEX) (A - B)</t>
  </si>
  <si>
    <t>PATCH CORD SM - 15 METROS - DUPLEX OPTICAL PATCH CORD SM BLI A/B G-657A LC-UPC/LC-UPC 15.0M - TIGHT - LSZH - YELLOW (A - B)</t>
  </si>
  <si>
    <t>PATCH CORD SM - 15 METROS - PATCH CORD OPTICO DUPLEX CONECTORIZADO SM BLI A/B G-657A LC-UPC/LC-UPC 15.0M - TIGHT - LSZH - AMARILLO (A - B)</t>
  </si>
  <si>
    <t>CORDAO DUPLEX CONECTORIZADO MM LC-UPC 8.0M AQ LSZH (8.0M DE PATCH CORD MM OM4 E 2 CONECTORES LC DUPLEX) (A - B)</t>
  </si>
  <si>
    <t>PATCH CORD MM - 8 METROS - DUPLEX OPTICAL PATCH CORD OM4 LC-UPC/LC-UPC 8.0M - TIGHT - LSZH - AQUA (A - B)</t>
  </si>
  <si>
    <t>PATCH CORD MM - 8 METROS - PATCH CORD OPTICO DUPLEX CONECTORIZADO OM4 LC-UPC/LC-UPC 8.0M - TIGHT - LSZH - ACQUA (A - B)</t>
  </si>
  <si>
    <t>CORDAO DUPLEX CONECTORIZADO BLI A/B G-657A LC-UPC 25.0M AM LSZH (25.0M DE PATCH CORD BLI A/B E 2 CONECTORES LC DUPLEX) (A - B)</t>
  </si>
  <si>
    <t>PATCH CORD SM - 25 METROS - DUPLEX OPTICAL PATCH CORD SM BLI A/B G-657A LC-UPC/LC-UPC 25.0M - TIGHT - LSZH - YELLOW(A - B)</t>
  </si>
  <si>
    <t>PATCH CORD SM - 25 METROS - PATCH CORD OPTICO DUPLEX CONECTORIZADO SM BLI A/B G-657A LC-UPC/LC-UPC 25.0M - TIGHT - LSZH - AMARILLO(A - B)</t>
  </si>
  <si>
    <t>CORDAO DUPLEX CONECTORIZADO MM LC-UPC 20.0M AQ LSZH (20.0M DE PATCH CORD MM OM4 E 2 CONECTORES LC DUPLEX) (A - B)</t>
  </si>
  <si>
    <t>PATCH CORD MM - 20 METROS - DUPLEX OPTICAL PATCH CORD OM4 LC-UPC/LC-UPC 20.0M - TIGHT - LSZH - AQUA (A - B)</t>
  </si>
  <si>
    <t>PATCH CORD MM - 20 METROS - PATCH CORD OPTICO DUPLEX CONECTORIZADO OM4 LC-UPC/LC-UPC 20.0M - TIGHT - LSZH - ACQUA (A - B)</t>
  </si>
  <si>
    <t>CORDAO DUPLEX CONECTORIZADO BLI A/B G-657A LC-UPC 20.0M AM LSZH (20.0M DE PATCH CORD BLI A/B E 2 CONECTORES LC DUPLEX)(A-B)</t>
  </si>
  <si>
    <t>PATCH CORD SM - 20 METROS - DUPLEX OPTICAL PATCH CORD SM BLI A/B G-657A LC-UPC/LC-UPC 20.0M  - TIGHT - LSZH - YELLOW (A - B)</t>
  </si>
  <si>
    <t>PATCH CORD SM - 20 METROS - CORDON DUPLEX CONECTORIZADO SM BLI A/B G-657A LC-UPC/LC-UPC 20.0M  - TIGHT - LSZH - AMARILLO (A - B)</t>
  </si>
  <si>
    <t>CORDAO DUPLEX CONECTORIZADO BLI A/B G-657A LC-UPC 30.0M AM LSZH (30.0M DE PATCH CORD BLI A/B E 2 CONECTORES LC DUPLEX)(A-B)</t>
  </si>
  <si>
    <t>PATCH CORD SM - 30 METROS - DUPLEX OPTICAL PATCH CORD SM BLI A/B G-657A LC-UPC/LC-UPC 30.0M - TIGHT - LSZH - YELLOW (A - B)</t>
  </si>
  <si>
    <t>PATCH CORD SM - 30 METROS - PATCH CORD OPTICO DUPLEX CONECTORIZADO SM BLI A/B G-657A LC-UPC/LC-UPC 30.0M - TIGHT - LSZH - AMARILLO (A - B)</t>
  </si>
  <si>
    <t>CORDAO DUPLEX CONECTORIZADO MM LC-UPC 15.0M AQ LSZH (15.0M DE PATCH CORD MM OM4 E 2 CONECTORES LC DUPLEX)(A-B)</t>
  </si>
  <si>
    <t>PATCH CORD MM - 15 METROS - DUPLEX OPTICAL PATCH CORD OM4 LC-UPC/LC-UPC 15.0M - TIGHT - LSZH - AQUA (A - B)</t>
  </si>
  <si>
    <t>PATCH CORD MM - 15 METROS - PATCH CORD OPTICO DUPLEX CONECTORIZADO OM4 LC-UPC/LC-UPC 15.0M - TIGHT - LSZH - ACQUA (A - B)</t>
  </si>
  <si>
    <t>CORDAO DUPLEX CONECTORIZADO MM LC-UPC 25.0M AQ LSZH (25.0M DE PATCH CORD MM OM4 E 2 CONECTORES LC DUPLEX)(A-B)</t>
  </si>
  <si>
    <t>PATCH CORD MM - 25 METROS - DUPLEX OPTICAL PATCH CORD OM4 LC-UPC/LC-UPC 25.0M - TIGHT - LSZH - AQUA (A - B)</t>
  </si>
  <si>
    <t>PATCH CORD MM - 25 METROS - PATCH CORD OPTICO DUPLEX CONECTORIZADO OM4 LC-UPC/LC-UPC 25.0M - TIGHT - LSZH - ACQUA (A - B)</t>
  </si>
  <si>
    <t>CORDAO DUPLEX CONECTORIZADO MM LC-UPC 30.0M AQ LSZH (30.0M DE PATCH CORD MM OM4 E 2 CONECTORES LC DUPLEX)(A-B)</t>
  </si>
  <si>
    <t>PATCH CORD MM - 30 METROS - DUPLEX OPTICAL PATCH CORD OM4 LC-UPC/LC-UPC 30.0M - TIGHT - LSZH - AQUA (A - B)</t>
  </si>
  <si>
    <t>PATCH CORD MM - 30 METROS - PATCH CORD OPTICO DUPLEX CONECTORIZADO OM4 LC-UPC/LC-UPC 30.0M - TIGHT - LSZH - ACQUA (A - B)</t>
  </si>
  <si>
    <t>CORDAO MONOFIBRA CONECTORIZADO SM LC-UPC/SC-APC 60.0M - COG - AZUL - D3</t>
  </si>
  <si>
    <t>SIMPLEX OPTICAL PATCH CORD SM LC-UPC/SC-APC 60.0M - OFN - BLUE - D3</t>
  </si>
  <si>
    <t>PATCH CORD OPTICO MONOFIBRA CONECTORIZADO SM LC-UPC/SC-APC 60.0M - COG - AZUL - D3</t>
  </si>
  <si>
    <t>CORDAO MONOFIBRA CONECTORIZADO 62.5 LC-UPC/SC-UPC 15.0M - COG - LARANJA</t>
  </si>
  <si>
    <t>SIMPLEX OPTICAL PATCH CORD 62.5 LC-UPC/SC-UPC 15.0M - OFN - ORANGE</t>
  </si>
  <si>
    <t>PATCH CORD OPTICO MONOFIBRA CONECTORIZADO 62.5 LC-UPC/SC-UPC 15.0M - COG - NARANJA</t>
  </si>
  <si>
    <t>CORDAO MONOFIBRA CONECTORIZADO 62.5 LC-UPC/LC-UPC 25.0M - COG - LARANJA</t>
  </si>
  <si>
    <t>SIMPLEX OPTICAL PATCH CORD 62.5 LC-UPC/LC-UPC 25.0M - OFN - ORANGE</t>
  </si>
  <si>
    <t>PATCH CORD OPTICO MONOFIBRA CONECTORIZADO 62.5 LC-UPC/LC-UPC 25.0M - COG - NARANJA</t>
  </si>
  <si>
    <t>CORDAO MONOFIBRA CONECTORIZADO SM SC-APC/SC-APC 5.0M - AZUL - COG - D3</t>
  </si>
  <si>
    <t>SIMPLEX OPTICAL PATCH CORD SM SC-APC/SC-APC 5.0M - BLUE - OFN - D3</t>
  </si>
  <si>
    <t>PATCH CORD OPTICO MONOFIBRA CONECTORIZADO SM SC-APC/SC-APC 5.0M - AZUL - COG - D3</t>
  </si>
  <si>
    <t>JR17Y001LCSSCS120F</t>
  </si>
  <si>
    <t>CORDAO MONOFIBRA CONECTORIZADO SM LC-UPC/ST-UPC 5.0M - COG - AZUL - D3</t>
  </si>
  <si>
    <t>SIMPLEX OPTICAL PATCH CORD SM LC-UPC/ST-UPC 5.0M - OFN - BLUE - D3</t>
  </si>
  <si>
    <t>PATCH CORD OPTICO MONOFIBRA CONECTORIZADO SM LC-UPC/ST-UPC 5.0M - COG - AZUL - D3</t>
  </si>
  <si>
    <t>CORDAO DUPLEX CONECTORIZADO BLI A/B G-657A LC-UPC/LC-UPC 13.0M - AMARELO - LSZH (A - B)</t>
  </si>
  <si>
    <t>DUPLEX OPTICAL PATCH CORD BLI A/B G-657A LC-UPC/LC-UPC 13.0M - YELLOW - LSZH (A - B)</t>
  </si>
  <si>
    <t>PATCH CORD OPTICO DUPLEX CONECTORIZADO BLI A/B G-657A LC-UPC/LC-UPC 13.0M - AMARILLO - LSZH (A - B)</t>
  </si>
  <si>
    <t>CORDAO DUPLEX CONECTORIZADO BLI A/B G-657A LC-UPC/LC-UPC 18.0M - LSZH - AMARELO (A - B)</t>
  </si>
  <si>
    <t>DUPLEX OPTICAL PATCH CORD BLI A/B G-657A LC-UPC/LC-UPC 18.0M - LSZH - YELLOW (A - B)</t>
  </si>
  <si>
    <t>PATCH CORD OPTICO DUPLEX CONECTORIZADO BLI A/B G-657A LC-UPC/LC-UPC 18.0M - LSZH - AMARILLO (A - B)</t>
  </si>
  <si>
    <t>CORDAO DUPLEX CONECTORIZADO BLI A/B G-657A LC-UPC/LC-UPC 25.0M - LSZH - AMARELO (A - B)</t>
  </si>
  <si>
    <t>DUPLEX OPTICAL PATCH CORD BLI A/B G-657A LC-UPC/LC-UPC 25.0M - LSZH - YELLOW (A - B)</t>
  </si>
  <si>
    <t>PATCH CORD OPTICO DUPLEX CONECTORIZADO BLI A/B G-657A LC-UPC/LC-UPC 25.0M - LSZH - AMARILLO (A - B)</t>
  </si>
  <si>
    <t>EXTENSAO MONOFIBRA SM SC-APC 2.0M - COG - AZUL - D2</t>
  </si>
  <si>
    <t>SIMPLEX OPTICAL PIGTAIL SM SC-APC 2.0M - OFN - BLUE - D2</t>
  </si>
  <si>
    <t>EXTENSION MONOFIBRA SM SC-APC 2.0M - COG - AZUL - D2</t>
  </si>
  <si>
    <t>EXTENSAO MONOFIBRA SM SC-APC 1.5M - COG - AZUL - D2</t>
  </si>
  <si>
    <t>SIMPLEX OPTICAL PIGTAIL SM SC-APC 1.5M - OFN - BLUE - D2</t>
  </si>
  <si>
    <t>EXTENSION MONOFIBRA SM SC-APC 1.5M - COG - AZUL - D2</t>
  </si>
  <si>
    <t>CORDAO DUPLEX CONECTORIZADO BLI A/B G-657A LC-UPC/LC-UPC 35.0M - LSZH - AMARELO (A - B)</t>
  </si>
  <si>
    <t>DUPLEX OPTICAL PATCH CORD BLI A/B G-657A LC-UPC/LC-UPC 35.0M - LSZH - YELLOW (A - B)</t>
  </si>
  <si>
    <t>PATCH CORD OPTICO DUPLEX CONECTORIZADO BLI A/B G-657A LC-UPC/LC-UPC 35.0M - LSZH - AMARILLO (A - B)</t>
  </si>
  <si>
    <t>CORDAO MONOFIBRA CONECTORIZADO 62.5 LC-UPC/LC-UPC 40.0M - COG - LARANJA</t>
  </si>
  <si>
    <t>SIMPLEX OPTICAL PATCH CORD 62.5 LC-UPC/LC-UPC 40.0M - OFN - ORANGE</t>
  </si>
  <si>
    <t>PATCH CORD OPTICO MONOFIBRA CONECTORIZADO 62.5 LC-UPC/LC-UPC 40.0M - COG - NARANJA</t>
  </si>
  <si>
    <t>CORDAO DUPLEX CONECTORIZADO OM3 LC-UPC/SC-UPC 15.0M - LSZH - ACQUA</t>
  </si>
  <si>
    <t>DUPLEX OPTICAL PATCH CORD OM3 LC-UPC/SC-UPC 15.0M - LSZH - AQUA</t>
  </si>
  <si>
    <t>PATCH CORD OPTICO DUPLEX CONECTORIZADO OM3 LC-UPC/SC-UPC 15.0M - LSZH - ACQUA</t>
  </si>
  <si>
    <t>EXTENSAO DUPLEX 62.5 SC-UPC 2.5M - COG - LARANJA - D2</t>
  </si>
  <si>
    <t>DUPLEX OPTICAL PIGTAIL 62.5 SC-UPC 2.5M - OFN - ORANGE - D2</t>
  </si>
  <si>
    <t>EXTENSION DUPLEX 62.5 SC-UPC 2.5M - COG - NARANJA - D2</t>
  </si>
  <si>
    <t>EXTENSAO DUPLEX SM SC-UPC 2.5M - COG - AZUL - D2</t>
  </si>
  <si>
    <t>DUPLEX OPTICAL PIGTAIL SM SC-UPC 2.5M - OFN - BLUE - D2</t>
  </si>
  <si>
    <t>EXTENSION DUPLEX SM SC-UPC 2.5M - COG - AZUL - D2</t>
  </si>
  <si>
    <t>EXTENSAO DUPLEX SM ST-UPC 2.5M - COG - AZUL - D2</t>
  </si>
  <si>
    <t>DUPLEX OPTICAL PIGTAIL SM ST-UPC 2.5M - OFN - BLUE - D2</t>
  </si>
  <si>
    <t>EXTENSION DUPLEX SM ST-UPC 2.5M - COG - AZUL - D2</t>
  </si>
  <si>
    <t>CORDAO DUPLEX CONECTORIZADO OM3 SC-UPC/SC-UPC 15.0M - COG - ACQUA</t>
  </si>
  <si>
    <t>DUPLEX OPTICAL PATCH CORD OM3 SC-UPC/SC-UPC 15.0M - OFN - AQUA</t>
  </si>
  <si>
    <t>PATCH CORD OPTICO DUPLEX CONECTORIZADO OM3 SC-UPC/SC-UPC 15.0M - COG - ACQUA</t>
  </si>
  <si>
    <t>CORDAO DUPLEX CONECTORIZADO OM3 SC-UPC/SC-UPC 15.0M - LSZH - ACQUA</t>
  </si>
  <si>
    <t>DUPLEX OPTICAL PATCH CORD OM3 SC-UPC/SC-UPC 15.0M - LSZH - AQUA</t>
  </si>
  <si>
    <t>PATCH CORD OPTICO DUPLEX CONECTORIZADO OM3 SC-UPC/SC-UPC 15.0M - LSZH - ACQUA</t>
  </si>
  <si>
    <t>CORDAO DUPLEX CONECTORIZADO OM3 SC-UPC/SC-UPC 20.0M - COG - ACQUA</t>
  </si>
  <si>
    <t>DUPLEX OPTICAL PATCH CORD OM3 SC-UPC/SC-UPC 20.0M - OFN - AQUA</t>
  </si>
  <si>
    <t>PATCH CORD OPTICO DUPLEX CONECTORIZADO OM3 SC-UPC/SC-UPC 20.0M - COG - ACQUA</t>
  </si>
  <si>
    <t>CORDAO DUPLEX CONECTORIZADO MM LC-UPC 45.0M AQ LSZH (45.0M DE PATCH CORD MM OM4 E 2 CONECTORES LC DUPLEX) (A - B)</t>
  </si>
  <si>
    <t>PATCH CORD MM - 45 METROS - DUPLEX OPTICAL PATCH CORD OM4 LC-UPC/LC-UPC 45.0M - TIGHT - LSZH - AQUA (A - B)</t>
  </si>
  <si>
    <t>PATCH CORD MM - 45 METROS - PATCH CORD OPTICO DUPLEX CONECTORIZADO OM4 LC-UPC/LC-UPC 45.0M - TIGHT - LSZH - ACQUA (A - B)</t>
  </si>
  <si>
    <t>CORDAO DUPLEX CONECTORIZADO BLI A/B G-657A LC-UPC 45.0M AM LSZH (45.0M DE PATCH CORD BLI A/B E 2 CONECTORES LC DUPLEX) (A - B)</t>
  </si>
  <si>
    <t>PATCH CORD SM - 45 METROS - DUPLEX OPTICAL PATCH CORD SM BLI A/B G-657A LC-UPC/LC-UPC 45.0M - TIGHT - LSZH - YELLOW (A - B)</t>
  </si>
  <si>
    <t>PATCH CORD SM - 45 METROS - PATCH CORD OPTICO DUPLEX CONECTORIZADO SM BLI A/B G-657A LC-UPC/LC-UPC 45.0M - TIGHT - LSZH - AMARILLO (A - B)</t>
  </si>
  <si>
    <t>CORDAO DUPLEX CONECTORIZADO OM4 LC-UPC/SC-UPC 20.0M - COG - ACQUA</t>
  </si>
  <si>
    <t>DUPLEX OPTICAL PATCH CORD OM4 LC-UPC/SC-UPC 20.0M - OFN - AQUA</t>
  </si>
  <si>
    <t>PATCH CORD OPTICO DUPLEX CONECTORIZADO OM4 LC-UPC/SC-UPC 20.0M - COG - ACQUA</t>
  </si>
  <si>
    <t>CORDAO DUPLEX CONECTORIZADO OM4 LC-UPC/SC-UPC 20.0M - LSZH - ACQUA</t>
  </si>
  <si>
    <t>DUPLEX OPTICAL PATCH CORD OM4 LC-UPC/SC-UPC 20.0M - LSZH - AQUA</t>
  </si>
  <si>
    <t>PATCH CORD OPTICO DUPLEX CONECTORIZADO OM4 LC-UPC/SC-UPC 20.0M - LSZH - ACQUA</t>
  </si>
  <si>
    <t>CORDAO DUPLEX CONECTORIZADO 62.5 FC-UPC/FC-UPC 3.0M - COG - LARANJA</t>
  </si>
  <si>
    <t>DUPLEX OPTICAL PATCH CORD 62.5 FC-UPC/FC-UPC 3.0M - OFN - ORANGE</t>
  </si>
  <si>
    <t>PATCH CORD OPTICO DUPLEX CONECTORIZADO 62.5 FC-UPC/FC-UPC 3.0M - COG - NARANJA</t>
  </si>
  <si>
    <t>CORDAO DUPLEX CONECTORIZADO SM G-652D FC-UPC/LC-UPC 1.5M - COG - AMARELO</t>
  </si>
  <si>
    <t>DUPLEX OPTICAL PATCH CORD SM FC-UPC/LC-UPC 1.5M - OFN - YELLOW</t>
  </si>
  <si>
    <t>PATCH CORD OPTICO DUPLEX CONECTORIZADO SM G-652D FC-UPC/LC-UPC 1.5M - COG - AMARILLO</t>
  </si>
  <si>
    <t>CORDAO DUPLEX CONECTORIZADO SM G-652D FC-UPC/LC-UPC 5.0M- COG - AMARELO</t>
  </si>
  <si>
    <t>DUPLEX OPTICAL PATCH CORD SM G-652D FC-UPC/LC-UPC 5.0M- OFN - YELLOW</t>
  </si>
  <si>
    <t>PATCH CORD OPTICO DUPLEX CONECTORIZADO SM G-652D FC-UPC/LC-UPC 5.0M- COG - AMARILLO</t>
  </si>
  <si>
    <t>CORDAO DUPLEX CONECTORIZADO SM G-652D FC-UPC/SC-UPC 3.0M - COG  - AMARELO</t>
  </si>
  <si>
    <t>DUPLEX OPTICAL PATCH CORD SM G-652D FC-UPC/SC-UPC 3.0M - OFN  - YELLOW</t>
  </si>
  <si>
    <t>PATCH CORD OPTICO DUPLEX CONECTORIZADO SM G-652D FC-UPC/SC-UPC 3.0M - COG  - AMARILLO</t>
  </si>
  <si>
    <t>CORDAO DUPLEX CONECTORIZADO SM G-652D LC-APC/LC-UPC 10.0M - COG - AMARELO (A - B)</t>
  </si>
  <si>
    <t>DUPLEX OPTICAL PATCH CORD SM G-652D LC-APC/LC-UPC 10.0M - COG - YELLOW (A - B)</t>
  </si>
  <si>
    <t>PATCH CORD OPTICO DUPLEX CONECTORIZADO SM G-652D LC-APC/LC-UPC 10.0M - COG - AMARILLO (A - B)</t>
  </si>
  <si>
    <t>CORDAO DUPLEX CONECTORIZADO SM G-652D LC-APC/SC-APC 3.0M - COG - AMARELO</t>
  </si>
  <si>
    <t>DUPLEX OPTICAL PATCH CORD SM G-652D LC-APC/SC-APC 3.0M - OFN - YELLOW</t>
  </si>
  <si>
    <t>PATCH CORD OPTICO DUPLEX CONECTORIZADO SM G-652D LC-APC/SC-APC 3.0M - COG - AMARILLO</t>
  </si>
  <si>
    <t>CORDAO DUPLEX CONECTORIZADO SM G-652D LC-UPC/SC-APC 5.0M - COG - AMARELO (A - B)</t>
  </si>
  <si>
    <t>DUPLEX OPTICAL PATCH CORD SM G-652D LC-UPC/SC-APC 5.0M - COG - YELLOW (A - B)</t>
  </si>
  <si>
    <t>PATCH CORD OPTICO DUPLEX CONECTORIZADO SM G-652D LC-UPC/SC-APC 5.0M - COG - AMARILLO (A - B)</t>
  </si>
  <si>
    <t>CORDAO DUPLEX CONECTORIZADO SM G-652D LC-UPC/SC-UPC 10.0M - COG - AMARELO</t>
  </si>
  <si>
    <t>DUPLEX OPTICAL PATCH CORD SM G-652D LC-UPC/SC-UPC 10.0M - OFN - YELLOW</t>
  </si>
  <si>
    <t>PATCH CORD OPTICO DUPLEX CONECTORIZADO SM G-652D LC-UPC/SC-UPC 10.0M - COG - AMARILLO</t>
  </si>
  <si>
    <t>CORDAO DUPLEX CONECTORIZADO SM G-652D SC-APC/SC-APC 15.0M - COG - AMARELO</t>
  </si>
  <si>
    <t>DUPLEX OPTICAL PATCH CORD SM G-652D SC-APC/SC-APC 15.0M - OFN - YELLOW</t>
  </si>
  <si>
    <t>PATCH CORD OPTICO DUPLEX CONECTORIZADO SM G-652D SC-APC/SC-APC 15.0M - COG - AMARILLO</t>
  </si>
  <si>
    <t>CORDAO DUPLEX CONECTORIZADO SM G-652D SC-APC/SC-UPC 2.5M - COG - AMARELO</t>
  </si>
  <si>
    <t>DUPLEX OPTICAL PATCH CORD SM G-652D LC-APC/SC-UPC 2.5M - OFN - YELLOW</t>
  </si>
  <si>
    <t>PATCH CORD OPTICO DUPLEX CONECTORIZADO SM G-652D SC-APC/SC-UPC 2.5M - COG - AMARILLO</t>
  </si>
  <si>
    <t>CORDAO DUPLEX CONECTORIZADO SM G-652D SC-UPC/SC-UPC 10.0M - COG - AMARELO</t>
  </si>
  <si>
    <t>DUPLEX OPTICAL PATCH CORD SM G-652D SC-UPC/SC-UPC 10.0M - OFN - YELLOW</t>
  </si>
  <si>
    <t>PATCH CORD OPTICO DUPLEX CONECTORIZADO SM G-652D SC-UPC/SC-UPC 10.0M - COG - AMARILLO</t>
  </si>
  <si>
    <t>CORDAO MONOFIBRA CONECTORIZADO 50.0 SC-UPC/SC-UPC 15.0M - COG - LARANJA</t>
  </si>
  <si>
    <t>SIMPLEX OPTICAL PATCH CORD 50.0 SC-UPC/SC-UPC 15.0M - OFN - ORANGE</t>
  </si>
  <si>
    <t>PATCH CORD OPTICO MONOFIBRA CONECTORIZADO 50.0 SC-UPC/SC-UPC 15.0M - COG - NARANJA</t>
  </si>
  <si>
    <t>CORDAO MONOFIBRA CONECTORIZADO 50.0 SC-UPC/SC-UPC 20.0M - COG - LARANJA</t>
  </si>
  <si>
    <t>SIMPLEX OPTICAL PATCH CORD 50.0 SC-UPC/SC-UPC 20.0M - OFN - ORANGE</t>
  </si>
  <si>
    <t>PATCH CORD OPTICO MONOFIBRA CONECTORIZADO 50.0 SC-UPC/SC-UPC 20.0M - COG - NARANJA</t>
  </si>
  <si>
    <t>CORDAO MONOFIBRA CONECTORIZADO 50.0 SC-UPC/SC-UPC 25.0M - COG  - LARANJA</t>
  </si>
  <si>
    <t>SIMPLEX OPTICAL PATCH CORD 50.0 SC-UPC/SC-UPC 25.0M - OFN  - ORANGE</t>
  </si>
  <si>
    <t>PATCH CORD OPTICO MONOFIBRA CONECTORIZADO 50.0 SC-UPC/SC-UPC 25.0M - COG  - NARANJA</t>
  </si>
  <si>
    <t>CORDAO DUPLEX CONECTORIZADO SM E2000-APC/SC-APC 30.0M - COG - AZUL</t>
  </si>
  <si>
    <t>DUPLEX OPTICAL PATCH CORD SM E2000-APC/SC-APC 30.0M - OFN - BLUE</t>
  </si>
  <si>
    <t>PATCH CORD OPTICO DUPLEX CONECTORIZADO SM E2000-APC/SC-APC 30.0M - COG - AZUL</t>
  </si>
  <si>
    <t>CORDAO DUPLEX CONECTORIZADO SM E2000-APC/SC-APC 10.0M - COG - AZUL</t>
  </si>
  <si>
    <t>DUPLEX OPTICAL PATCH CORD SM E2000-APC/SC-APC 10.0M - OFN - BLUE</t>
  </si>
  <si>
    <t>PATCH CORD OPTICO DUPLEX CONECTORIZADO SM E2000-APC/SC-APC 10.0M - COG - AZUL</t>
  </si>
  <si>
    <t>CORDAO DUPLEX CONECTORIZADO SM G-652D LC-UPC/LC-UPC 6.0M - AMARELO (A - B)</t>
  </si>
  <si>
    <t>DUPLEX OPTICAL PATCH CORD SM G-652D LC-UPC/LC-UPC 6.0M - YELLOW (A - B)</t>
  </si>
  <si>
    <t>PATCH CORD OPTICO DUPLEX CONECTORIZADO SM G-652D LC-UPC/LC-UPC 6.0M - AMARILLO (A - B)</t>
  </si>
  <si>
    <t>CORDAO MONOFIBRA CONECTORIZADO SM G-652D LC-UPC/SC-APC 20.0M - COG - AMARELO - D3</t>
  </si>
  <si>
    <t>SIMPLEX OPTICAL PATCH CORD SM G-652D LC-UPC/SC-APC 20.0M - OFN - YELLOW - D3</t>
  </si>
  <si>
    <t>PATCH CORD OPTICO MONOFIBRA CONECTORIZADO SM G-652D LC-UPC/SC-APC 20.0M - COG - AMARILLO - D3</t>
  </si>
  <si>
    <t>JRVDW001SCASCA050F</t>
  </si>
  <si>
    <t>JR5DK001SCASCA050F</t>
  </si>
  <si>
    <t>CORDAO DUPLEX CONECTORIZADO OM4 SC-UPC/SC-UPC 3.0M - COG - ACQUA</t>
  </si>
  <si>
    <t>DUPLEX OPTICAL PATCH CORD OM4 SC-UPC/SC-UPC 3.0M - OFN - AQUA</t>
  </si>
  <si>
    <t>PATCH CORD OPTICO DUPLEX CONECTORIZADO OM4 SC-UPC/SC-UPC 3.0M - COG - ACQUA</t>
  </si>
  <si>
    <t>CORDAO MONOFIBRA CONECTORIZADO SM G-652D LC-UPC/LC-UPC 1.0M - COG - AMARELO</t>
  </si>
  <si>
    <t>SIMPLEX OPTICAL PATCH CORD SM G-652D LC-UPC/LC-UPC 1.0M - OFN - YELLOW</t>
  </si>
  <si>
    <t>PATCH CORD OPTICO MONOFIBRA CONECTORIZADO SM G-652D LC-UPC/LC-UPC 1.0M - COG - AMARILLO</t>
  </si>
  <si>
    <t>CORDAO MONOFIBRA CONECTORIZADO SM G-652D LC-UPC/LC-UPC 2.5M - COG - AMARELO</t>
  </si>
  <si>
    <t>SIMPLEX OPTICAL PATCH CORD SM G-652D LC-UPC/LC-UPC 2.5M - OFN - YELLOW</t>
  </si>
  <si>
    <t>PATCH CORD OPTICO MONOFIBRA CONECTORIZADO SM G-652D LC-UPC/LC-UPC 2.5M - COG - AMARILLO</t>
  </si>
  <si>
    <t>EXTENSAO MONOFIBRA SM G-652D LC-UPC 1.0M - COG - AMARELO - D2</t>
  </si>
  <si>
    <t>SIMPLEX OPTICAL PIGTAIL SM G-652D LC-UPC 1.0M - OFN - YELLOW</t>
  </si>
  <si>
    <t>PIGTAIL MONOFIBRA SM G-652D LC-UPC 1.0M - COG - AMARILLO</t>
  </si>
  <si>
    <t>EXTENSAO MONOFIBRA SM G-652D LC-UPC 2.0M - COG - AMARELO - D2</t>
  </si>
  <si>
    <t>SIMPLEX OPTICAL PIGTAIL SM G-652D LC-UPC 2.0M - OFN - YELLOW</t>
  </si>
  <si>
    <t>PIGTAIL MONOFIBRA SM G-652D LC-UPC 2.0M - COG - AMARILLO</t>
  </si>
  <si>
    <t>EXTENSAO MONOFIBRA SM G-652D LC-UPC 3.0M - COG - AMARELO - D2</t>
  </si>
  <si>
    <t>SIMPLEX OPTICAL PIGTAIL SM G-652D LC-UPC 3.0M - OFN - YELLOW</t>
  </si>
  <si>
    <t>PIGTAIL MONOFIBRA SM G-652D LC-UPC 3.0M - COG - AMARILLO</t>
  </si>
  <si>
    <t>CORDAO DUPLEX CONECTORIZADO OM4 SC-UPC/SC-UPC 15.0M - COG - ACQUA</t>
  </si>
  <si>
    <t>DUPLEX OPTICAL PATCH CORD OM4 SC-UPC/SC-UPC 15.0M - OFN - AQUA</t>
  </si>
  <si>
    <t>PATCH CORD OPTICO DUPLEX CONECTORIZADO OM4 SC-UPC/SC-UPC 15.0M - COG - ACQUA</t>
  </si>
  <si>
    <t>CORDAO MONOFIBRA CONECTORIZADO SM G-652D LC-APC/SC-APC 32.0M - COG - AZUL</t>
  </si>
  <si>
    <t>SIMPLEX OPTICAL PATCH CORD SM G-652D LC-APC/SC-APC 32.0M - OFN - BLUE</t>
  </si>
  <si>
    <t>PATCH CORD OPTICO MONOFIBRA CONECTORIZADO SM G-652D LC-APC/SC-APC 32.0M - COG - AZUL</t>
  </si>
  <si>
    <t>CORDAO DUPLEX CONECTORIZADO SM G-652D SC-APC/ST-UPC 1.5M - COG - AZUL</t>
  </si>
  <si>
    <t>DUPLEX OPTICAL PATCH CORD SM G-652D SC-APC/ST-UPC 1.5M - OFN - BLUE</t>
  </si>
  <si>
    <t>PATCH CORD OPTICO DUPLEX CONECTORIZADO SM G-652D SC-APC/ST-UPC 1.5M - COG - AZUL</t>
  </si>
  <si>
    <t>CORDAO MONOFIBRA CONECTORIZADO BLI A/B G-657A SC-APC/SC-UPC 15.0M - COG - AMARELO</t>
  </si>
  <si>
    <t>SIMPLEX OPTICAL PATCH CORD BLI A/B G-657A SC-APC/SC-UPC 2.5M - OFN - YELLOW</t>
  </si>
  <si>
    <t>PATCH CORD OPTICO MONOFIBRA CONECTORIZADA BLI A/B G-657A SC-APC/SC-UPC 15.0M - COG - AMARILLO</t>
  </si>
  <si>
    <t>CORDAO DUPLEX CONECTORIZADO SM G-652D LC-UPC/LC-UPC 5.0M - COG - AMARELO (A - B)</t>
  </si>
  <si>
    <t>DUPLEX OPTICAL PATCH CORD SM G-652D LC-UPC/LC-UPC 5.0M - OFN - YELLOW (A - B)</t>
  </si>
  <si>
    <t>PATCH CORD OPTICO DUPLEX CONECTORIZADO SM G-652D LC-UPC/LC-UPC 5.0M - COG - AMARILLO (A - B)</t>
  </si>
  <si>
    <t>CORDON MONOFIBRA CONECTORIZADO SM SC-APC/SC-UPC 8.0M - COG - AZUL</t>
  </si>
  <si>
    <t>CORDAO DUPLEX CONECTORIZADO OM4 SC-UPC/SC-UPC 20.0M - COG - ACQUA</t>
  </si>
  <si>
    <t>DUPLEX OPTICAL PATCH CORD OM4 SC-UPC/SC-UPC 20.0M - OFN - AQUA</t>
  </si>
  <si>
    <t>PATCH CORD OPTICO DUPLEX CONECTORIZADO OM4 SC-UPC/SC-UPC 20.0M - COG - ACQUA</t>
  </si>
  <si>
    <t>CORDAO DUPLEX CONECTORIZADO OM4 SC-UPC/SC-UPC 3.0M - LSZH - ACQUA</t>
  </si>
  <si>
    <t>DUPLEX OPTICAL PATCH CORD OM4 SC-UPC/SC-UPC 3.0M - LSZH - AQUA</t>
  </si>
  <si>
    <t>PATCH CORD OPTICO DUPLEX CONECTORIZADO OM4 SC-UPC/SC-UPC 3.0M - LSZH - ACQUA</t>
  </si>
  <si>
    <t>CORDAO DUPLEX CONECTORIZADO OM4 SC-UPC/SC-UPC 15.0M - LSZH - ACQUA</t>
  </si>
  <si>
    <t>DUPLEX OPTICAL PATCH CORD OM4 SC-UPC/SC-UPC 15.0M - LSZH - AQUA</t>
  </si>
  <si>
    <t>PATCH CORD OPTICO DUPLEX CONECTORIZADO OM4 SC-UPC/SC-UPC 15.0M - LSZH - ACQUA</t>
  </si>
  <si>
    <t>EXTENSAO MONOFIBRA SM SC-UPC 10.0M - COG - AZUL - D2</t>
  </si>
  <si>
    <t>SIMPLEX OPTICAL PIGTAIL SM SC-UPC 10.0M - OFN - BLUE - D2</t>
  </si>
  <si>
    <t>EXTENSION MONOFIBRA SM SC-UPC 10.0M - COG - AZUL - D2</t>
  </si>
  <si>
    <t>CORDAO DUPLEX CONECTORIZADO SM G-652D LC-UPC/SC-UPC 30.0M - COG - AMARELO</t>
  </si>
  <si>
    <t>DUPLEX OPTICAL PATCH CORD SM G-652D LC-UPC/SC-UPC 30.0M - OFN - YELLOW</t>
  </si>
  <si>
    <t>PATCH CORD OPTICO DUPLEX CONECTORIZADO SM G-652D LC-UPC/SC-UPC 30.0M - COG - AMARILLO</t>
  </si>
  <si>
    <t>CORDAO DUPLEX CONECTORIZADO SM E2000-APC/E2000-APC 2.5M - COG - AZUL</t>
  </si>
  <si>
    <t>DUPLEX OPTICAL PATCH CORD SM E2000-APC/E2000-APC 2.5M - OFN - BLUE</t>
  </si>
  <si>
    <t>PATCH CORD OPTICO DUPLEX CONECTORIZADO SM E2000-APC/E2000-APC 2.5M - COG - AZUL</t>
  </si>
  <si>
    <t>CORDAO DUPLEX CONECTORIZADO SM G-652D FC-UPC/LC-UPC 10.0M - COG - AMARELO (10302530078)</t>
  </si>
  <si>
    <t>DUPLEX OPTICAL PATCH CORD SM G-652D FC-UPC/LC-UPC 10.0M - OFN - YELLOW (10302530078)</t>
  </si>
  <si>
    <t>PATCH CORD OPTICO DUPLEX CONECTORIZADO SM G-652D FC-UPC/LC-UPC 10.0M - COG - AMARILLO (10302530078)</t>
  </si>
  <si>
    <t>CORDAO DUPLEX CONECTORIZADO SM G-652D FC-UPC/FC-UPC 20.0M - COG - AMARELO</t>
  </si>
  <si>
    <t>DUPLEX OPTICAL PATCH CORD SM G-652D FC-UPC/FC-UPC 20.0M - OFN - YELLOW</t>
  </si>
  <si>
    <t>PATCH CORD OPTICO DUPLEX CONECTORIZADO SM G-652D FC-UPC/FC-UPC 20.0M - COG - AMARILLO</t>
  </si>
  <si>
    <t>CORDAO DUPLEX CONECTORIZADO SM G-652D FC-UPC/LC-UPC 25.0M - COG - AMARELO</t>
  </si>
  <si>
    <t>DUPLEX OPTICAL PATCH CORD SM G-652D FC-UPC/LC-UPC 25.0M - OFN - YELLOW</t>
  </si>
  <si>
    <t>PATCH CORD OPTICO DUPLEX CONECTORIZADO SM G-652D FC-UPC/LC-UPC 25.0M - COG - AMARILLO</t>
  </si>
  <si>
    <t>CORDAO DUPLEX CONECTORIZADO OM3 LC-UPC/LC-UPC 2.0M - COG - ACQUA (A - B)</t>
  </si>
  <si>
    <t>OPTICAL PATCH CORD DUPLEX CONECTORIZADO OM3 LC-UPC/LC-UPC 2.0M - COG - ACQUA (A - B)</t>
  </si>
  <si>
    <t>PATCH CORD OPTICO DUPLEX CONECTORIZADO OM3 LC-UPC/LC-UPC 2.0M - COG - ACQUA (A - B)</t>
  </si>
  <si>
    <t>CORDAO MONOFIBRA CONECTORIZADO SM G-652D E2000-APC/FC-APC 15.0M - COG - AMARELO - D3</t>
  </si>
  <si>
    <t>SIMPLEX OPTICAL PATCH CORD SM G-652D E2000-APC/FC-APC 15.0M - OFN - YELLOW - D3</t>
  </si>
  <si>
    <t>PATCH CORD OPTICO MONOFIBRA CONECTORIZADO SM G-652D E2000-APC/FC-APC 15.0M - COG - AMARILLO - D3</t>
  </si>
  <si>
    <t>CORDAO DUPLEX CONECTORIZADO SM G-652D FC-UPC/LC-UPC 2.0M - COG - AMARELO</t>
  </si>
  <si>
    <t>DUPLEX OPTICAL PATCH CORD SM G-652D FC-UPC/LC-UPC 2.0M - OFN - YELLOW</t>
  </si>
  <si>
    <t>PATCH CORD OPTICO DUPLEX CONECTORIZADO SM G-652D FC-UPC/LC-UPC 2.0M - COG - AMARILLO</t>
  </si>
  <si>
    <t>CORDAO MONOFIBRA CONECTORIZADO SM G-652D LC-UPC/SC-UPC 1.5M - COG - AZUL</t>
  </si>
  <si>
    <t>SIMPLEX OPTICAL PATCH CORD SM G-652D LC-UPC/SC-UPC 1.5M - OFN - BLUE</t>
  </si>
  <si>
    <t>PATCH CORD OPTICO MONOFIBRA CONECTORIZADO SM G-652D LC-UPC/SC-UPC 1.5M - COG - AZUL</t>
  </si>
  <si>
    <t>CORDAO MONOFIBRA CONECTORIZADO SM G-652D E2000-APC/FC-APC 20.0M - COG - AMARELO - D3</t>
  </si>
  <si>
    <t>SIMPLEX OPTICAL PATCH CORD SM G-652D E2000-APC/FC-APC 20.0M - OFN - YELLOW - D3</t>
  </si>
  <si>
    <t>PATCH CORD OPTICO MONOFIBRA CONECTORIZADO SM G-652D E2000-APC/FC-APC 20.0M - COG - AMARILLO - D3</t>
  </si>
  <si>
    <t>CORDAO DUPLEX CONECTORIZADO SM G-652D SC-UPC/SC-UPC 15.0M - COG - AMARELO</t>
  </si>
  <si>
    <t>DUPLEX OPTICAL PATCH CORD SM G-652D SC-UPC/SC-UPC 15.0M - OFN - YELLOW</t>
  </si>
  <si>
    <t>PATCH CORD OPTICO DUPLEX CONECTORIZADO SM G-652D SC-UPC/SC-UPC 15.0M - COG - AMARILLO</t>
  </si>
  <si>
    <t>CORDAO DUPLEX CONECTORIZADO OM3 ST-UPC/ST-UPC 15.0M - LSZH - ACQUA</t>
  </si>
  <si>
    <t>DUPLEX OPTICAL PATCH CORD OM3 ST-UPC/ST-UPC 15.0M - LSZH - AQUA</t>
  </si>
  <si>
    <t>PATCH CORD OPTICO DUPLEX CONECTORIZADO OM3 ST-UPC/ST-UPC 15.0M - LSZH - ACQUA</t>
  </si>
  <si>
    <t>CORDAO MONOFIBRA CONECTORIZADO SM G-652D E2000-APC/FC-APC 10.0M - COG - AMARELO - D3</t>
  </si>
  <si>
    <t>SIMPLEX OPTICAL PATCH CORD SM G-652D E2000-APC/FC-APC 10.0M - OFN - YELLOW - D3</t>
  </si>
  <si>
    <t>PATCH CORD OPTICO MONOFIBRA CONECTORIZADO SM G-652D E2000-APC/FC-APC 10.0M - COG - AMARILLO - D3</t>
  </si>
  <si>
    <t>CORDAO MONOFIBRA CONECTORIZADO SM ST-UPC/ST-UPC 10.0M - COG - AZUL</t>
  </si>
  <si>
    <t>SIMPLEX OPTICAL PATCH CORD SM ST-UPC/ST-UPC 10.0M - OFN - BLUE</t>
  </si>
  <si>
    <t>PATCH CORD OPTICO MONOFIBRA CONECTORIZADO SM ST-UPC/ST-UPC 10.0M - COG - AZUL</t>
  </si>
  <si>
    <t>CORDAO DUPLEX CONECTORIZADO SM G-652D LC-UPC/LC-UPC 2.5M - LSZH - AZUL (A - B)</t>
  </si>
  <si>
    <t>DUPLEX OPTICAL PATCH CORD SM G-652D LC-UPC/LC-UPC 2.5M - LSZH - BLUE (A - B)</t>
  </si>
  <si>
    <t>PATCH CORD OPTICO DUPLEX CONECTORIZADO SM G-652D LC-UPC/LC-UPC 2.5M - LSZH - AZUL (A - B)</t>
  </si>
  <si>
    <t>CORDAO DUPLEX CONECTORIZADO SM G-652D LC-UPC/SC-APC 3.0M - LSZH - AZUL</t>
  </si>
  <si>
    <t>DUPLEX OPTICAL PATCH CORD SM G-652D LC-UPC/SC-APC 3.0M - LSZH - BLUE</t>
  </si>
  <si>
    <t>PATCH CORD OPTICO DUPLEX CONECTORIZADO SM G-652D LC-UPC/SC-APC 3.0M - LSZH - AZUL</t>
  </si>
  <si>
    <t>CORDAO DUPLEX CONECTORIZADO OM3 ST-UPC/ST-UPC 5.0M - LSZH - ACQUA</t>
  </si>
  <si>
    <t>DUPLEX OPTICAL PATCH CORD OM3 ST-UPC/ST-UPC 5.0M - LSZH - AQUA</t>
  </si>
  <si>
    <t>PATCH CORD OPTICO DUPLEX CONECTORIZADO OM3 ST-UPC/ST-UPC 5.0M - LSZH - ACQUA</t>
  </si>
  <si>
    <t>CORDAO MONOFIBRA CONECTORIZADO BLI A/B G-657A SC-APC/SC-APC 15.0M - COG - BRANCO - D3</t>
  </si>
  <si>
    <t>SIMPLEX OPTICAL PATCH CORD BLI A/B G-657A SC-APC/SC-APC 15.0M - OFN - WHITE - D3</t>
  </si>
  <si>
    <t>PATCH CORD OPTICO MONOFIBRA CONECTORIZADO BLI A/B G-657A SC-APC/SC-APC 15.0M - COG - BLANCO - D3</t>
  </si>
  <si>
    <t>CORDAO MONOFIBRA CONECTORIZADO BLI A/B G-657A SC-APC/SC-APC 20.0M - COG - BRANCO - D3</t>
  </si>
  <si>
    <t>SIMPLEX OPTICAL PATCH CORD BLI A/B G-657A SC-APC/SC-APC 20.0M - OFN - WHITE - D3</t>
  </si>
  <si>
    <t>PATCH CORD OPTICO MONOFIBRA CONECTORIZADO BLI A/B G-657A SC-APC/SC-APC 20.0M - COG -BLANCO - D3</t>
  </si>
  <si>
    <t>CORDAO DUPLEX CONECTORIZADO SM G-652D ST-UPC/ST-UPC 15.0M - COG - AMARELO</t>
  </si>
  <si>
    <t>DUPLEX OPTICAL PATCH CORD SM G-652D ST-UPC/ST-UPC 15.0M - OFN - YELLOW</t>
  </si>
  <si>
    <t>PATCH CORD OPTICO DUPLEX CONECTORIZADO SM G-652D ST-UPC/ST-UPC 15.0M - COG - AMARILLO</t>
  </si>
  <si>
    <t>CORDAO DUPLEX CONECTORIZADO SM G-652D LC-UPC/SC-APC 2.0M - COG - AZUL</t>
  </si>
  <si>
    <t>DUPLEX OPTICAL PATCH CORD SM G-652D LC-UPC/SC-APC 2.0M - OFN - BLUE</t>
  </si>
  <si>
    <t>PATCH CORD OPTICO DUPLEX CONECTORIZADO SM G-652D LC-UPC/SC-APC 2.0M - COG - AZUL</t>
  </si>
  <si>
    <t>CORDAO MONOFIBRA CONECTORIZADO BLI A/B G-657A SC-APC/SC-APC 25.0M - COG - BRANCO - D3</t>
  </si>
  <si>
    <t>SIMPLEX OPTICAL PATCH CORD BLI A/B G-657A SC-APC/SC-APC 25.0M - OFN - WHITE - D3</t>
  </si>
  <si>
    <t>PATCH CORD OPTICO MONOFIBRA CONECTORIZADO BLI A/B G-657A SC-APC/SC-APC 25.0M - COG - BLANCO - D3</t>
  </si>
  <si>
    <t>CORDAO MONOFIBRA CONECTORIZADO BLI A/B G-657A SC-APC/SC-UPC 15.0M - LSZH - BRANCO - D3</t>
  </si>
  <si>
    <t>SIMPLEX OPTICAL PATCH CORD BLI A/B G-657A SC-APC/SC-UPC 15.0M - LSZH - WHITE - D3</t>
  </si>
  <si>
    <t>PATCH CORD OPTICO MONOFIBRA CONECTORIZADO BLI A/B G-657A SC-APC/SC-UPC 15.0M - LSZH - BLANCO - D3</t>
  </si>
  <si>
    <t>CORDAO MONOFIBRA CONECTORIZADO BLI A/B G-657A SC-APC/SC-UPC 20.0M - COG - BRANCO - D3</t>
  </si>
  <si>
    <t>SIMPLEX OPTICAL PATCH CORD BLI A/B G-657A SC-APC/SC-UPC 20.0M - OFN - WHITE - D3</t>
  </si>
  <si>
    <t>PATCH CORD OPTICO MONOFIBRA CONECTORIZADO BLI A/B G-657A SC-APC/SC-UPC 20.0M - COG - BLANCO - D3</t>
  </si>
  <si>
    <t>CORDAO MONOFIBRA CONECTORIZADO BLI A/B G-657A SC-APC/SC-UPC 25.0M - COG - BRANCO - D3</t>
  </si>
  <si>
    <t>SIMPLEX OPTICAL PATCH CORD BLI A/B G-657A SC-APC/SC-UPC 25.0M - OFN - WHITE - D3</t>
  </si>
  <si>
    <t>PATCH CORD OPTICO MONOFIBRA CONECTORIZADO BLI A/B G-657A SC-APC/SC-UPC 25.0M - COG - BLANCO - D3</t>
  </si>
  <si>
    <t>CORDAO MONOFIBRA CONECTORIZADO BLI A/B G-657A SC-APC/SC-UPC 30.0M - COG - BRANCO - D3</t>
  </si>
  <si>
    <t>SIMPLEX OPTICAL PATCH CORD BLI A/B G-657A SC-APC/SC-UPC 30.0M - OFN - WHITE - D3</t>
  </si>
  <si>
    <t>PATCH CORD OPTICO MONOFIBRA CONECTORIZADO BLI A/B G-657A SC-APC/SC-UPC 30.0M - COG - BLANCO - D3</t>
  </si>
  <si>
    <t>CORDAO DUPLEX CONECTORIZADO OM3 LC-UPC/LC-UPC 40.0M - COG - ACQUA (A - B)</t>
  </si>
  <si>
    <t>DUPLEX OPTICAL PATCH CORD OM3 LC-UPC/LC-UPC 40.0M - OFN - AQUA (A - B)</t>
  </si>
  <si>
    <t>PATCH CORD OPTICO DUPLEX CONECTORIZADO OM3 LC-UPC/LC-UPC 40.0M - COG - ACQUA (A - B)</t>
  </si>
  <si>
    <t>CORDAO MONOFIBRA CONECTORIZADO SM FC-APC/FC-APC 1.0M - COG - AZUL</t>
  </si>
  <si>
    <t>SIMPLEX OPTICAL PATCH CORD SM FC-APC/FC-APC 1.0M - OFN - BLUE</t>
  </si>
  <si>
    <t>PATCH CORD OPTICO MONOFIBRA CONECTORIZADO SM FC-APC/FC-APC 1.0M - COG - AZUL</t>
  </si>
  <si>
    <t>CORDAO DUPLEX CONECTORIZADO SM G-652D ST-UPC/ST-UPC 30.0M - COG - AZUL</t>
  </si>
  <si>
    <t>DUPLEX OPTICAL PATCH CORD SM G-652D ST-UPC/ST-UPC 30.0M - OFN - BLUE</t>
  </si>
  <si>
    <t>PATCH CORD OPTICO DUPLEX CONECTORIZADO SM G-652D ST-UPC/ST-UPC 30.0M - COG - AZUL</t>
  </si>
  <si>
    <t>CORDAO DUPLEX CONECTORIZADO SM G-652D FC-APC/FC-APC 1.5M - COG - AZUL</t>
  </si>
  <si>
    <t>DUPLEX OPTICAL PATCH CORD SM G-652D FC-APC/FC-APC 1.5M - OFN - BLUE</t>
  </si>
  <si>
    <t>PATCH CORD OPTICO DUPLEX CONECTORIZADO SM G-652D FC-APC/FC-APC 1.5M - COG - AZUL</t>
  </si>
  <si>
    <t>CORDAO DUPLEX CONECTORIZADO SM G-652D FC-UPC/SC-UPC 15.0M - COG - AMARELO</t>
  </si>
  <si>
    <t>DUPLEX OPTICAL PATCH CORD SM G-652D FC-UPC/SC-UPC 15.0M - OFN - YELLOW</t>
  </si>
  <si>
    <t>PATCH CORD OPTICO DUPLEX CONECTORIZADO SM G-652D FC-UPC/SC-UPC 15.0M - COG - AMARILLO</t>
  </si>
  <si>
    <t>EXTENSAO MONOFIBRA SM FC-APC 2.0M - COG - AZUL - D2</t>
  </si>
  <si>
    <t>SIMPLEX OPTICAL PIGTAIL SM FC-APC 2.0M - OFN - BLUE - D2</t>
  </si>
  <si>
    <t>EXTENSION MONOFIBRA SM FC-APC 2.0M - COG - AZUL - D2</t>
  </si>
  <si>
    <t>CORDAO DUPLEX CONECTORIZADO OM4 LC-UPC/SC-UPC 25.0M - LSZH - ACQUA</t>
  </si>
  <si>
    <t>DUPLEX OPTICAL PATCH CORD OM4 LC-UPC/SC-UPC 25.0M - LSZH - AQUA</t>
  </si>
  <si>
    <t>PATCH CORD OPTICO DUPLEX CONECTORIZADO OM4 LC-UPC/SC-UPC 25.0M - LSZH - ACQUA</t>
  </si>
  <si>
    <t>CORDAO MONOFIBRA CONECTORIZADO SM G-652D LC-APC/LC-APC 1.5M - COG - AMARELO</t>
  </si>
  <si>
    <t>SIMPLEX OPTICAL PATCH CORD SM G-652D LC-APC/LC-APC 1.5M - OFN - YELLOW</t>
  </si>
  <si>
    <t>PATCH CORD OPTICO MONOFIBRA CONECTORIZADO SM G-652D LC-APC/LC-APC 1.5M - COG - AMARILLO</t>
  </si>
  <si>
    <t>CORDAO DUPLEX CONECTORIZADO BLI A/B G-657A LC-UPC/LC-UPC 5.0M - COG - AZUL (A - B)</t>
  </si>
  <si>
    <t>DUPLEX OPTICAL PATCH CORD BLI A/B G-657A LC-UPC/LC-UPC 5.0M - OFN - BLUE (A - B)</t>
  </si>
  <si>
    <t>PATCH CORD OPTICO DUPLEX CONECTORIZADO BLI A/B G-657A LC-UPC/LC-UPC 5.0M - COG - AZUL (A - B)</t>
  </si>
  <si>
    <t>SERVICE CABLE CONECTORIZADO 01F SM BLI A/B G-657B SC-APC/SC-APC 50.0M - TIGHT - LSZH - BRANCO - D3.8</t>
  </si>
  <si>
    <t>TRUNK CABLE PRE-TERMINATED 01F SM BLI A/B G-657B SC-APC/SC-APC 50.0M - TIGHT - LSZH - WHITE - D3.8</t>
  </si>
  <si>
    <t>CABLE TRONCAL CONECTORIZADO 01F SM BLI A/B G-657B SC-APC/SC-APC 50.0M - TIGHT - LSZH - BLANCO - D3.8</t>
  </si>
  <si>
    <t>DUPLEX OPTICAL PATCH CORD SM G-652D LC-UPC/LC-UPC 8.0M - OFN - YELLOW</t>
  </si>
  <si>
    <t>PATCH CORD OPTICO DUPLEX CONECTORIZADO SM G-652D LC-UPC/LC-UPC 8.0M - COG - AMARILLO</t>
  </si>
  <si>
    <t>CORDAO DUPLEX CONECTORIZADO SM LC-UPC/LC-UPC 8.0M - COG - AMARELO (A - B)</t>
  </si>
  <si>
    <t>DUPLEX OPTICAL PATCH CORD SM LC-UPC/LC-UPC 8.0M - OFN - YELLOW (A - B)</t>
  </si>
  <si>
    <t>PATCH CORD OPTICO DUPLEX CONECTORIZADO SM LC-UPC/LC-UPC 8.0M - COG - AMARILLO (A - B)</t>
  </si>
  <si>
    <t>EXTENSAO MONOFIBRA SM FC-APC 3.0M - AMARELO - D3</t>
  </si>
  <si>
    <t>SIMPLEX OPTICAL PIGTAIL SM FC-APC 3.0M - OFN - YELLOW - D3</t>
  </si>
  <si>
    <t>EXTENSION MONOFIBRA SM FC-APC 3.0M - COG - AMARILLO - D3</t>
  </si>
  <si>
    <t>CORDAO MONOFIBRA CONECTORIZADO SM FC-APC/FC-UPC 2.0M - COG - AMARELO - D3</t>
  </si>
  <si>
    <t>SIMPLEX OPTICAL PATCH CORD SM FC-APC/FC-UPC 2.0M - OFN - YELLOW - D3</t>
  </si>
  <si>
    <t>PATCH CORD OPTICO MONOFIBRA CONECTORIZADO SM FC-APC/FC-UPC 2.0M - COG - AMARILLO - D3</t>
  </si>
  <si>
    <t>CORDAO DUPLEX CONECTORIZADO SM LC-APC/ST-UPC 3.0M - COG - AZUL</t>
  </si>
  <si>
    <t>DUPLEX OPTICAL PATCH CORD SM LC-APC/ST-UPC 3.0M - OFN - BLUE</t>
  </si>
  <si>
    <t>PATCH CORD OPTICO DUPLEX CONECTORIZADO SM LC-APC/ST-UPC 3.0M - COG - AZUL</t>
  </si>
  <si>
    <t>CORDAO MONOFIBRA CONECTORIZADO BLI A/B G-657A LC-APC/SC-UPC 1.5M - COG - BRANCO - D3</t>
  </si>
  <si>
    <t>SIMPLEX OPTICAL PATCH CORD BLI A/B G-657A LC-APC/SC-UPC 1.5M - OFN - WHITE - D3</t>
  </si>
  <si>
    <t>PATCH CORD OPTICO MONOFIBRA CONECTORIZADO BLI A/B G-657A LC-APC/SC-UPC 1.5M - COG - BLANCO - D3</t>
  </si>
  <si>
    <t>CORDAO DUPLEX CONECTORIZADO SM E2000-APC/LC-UPC 2.5M - COG - AZUL</t>
  </si>
  <si>
    <t>DUPLEX OPTICAL PATCH CORD SM E2000-APC/LC-UPC 2.5M - OFN - BLUE</t>
  </si>
  <si>
    <t>PATCH CORD OPTICO DUPLEX CONECTORIZADO SM E2000-APC/LC-UPC 2.5M - COG - AZUL</t>
  </si>
  <si>
    <t>CORDAO DUPLEX CONECTORIZADO 62.5 FC-UPC/SC-UPC 2.5M - COG - LARANJA</t>
  </si>
  <si>
    <t>DUPLEX OPTICAL PATCH CORD 62.5 FC-UPC/SC-UPC 2.5M - OFN - ORANGE</t>
  </si>
  <si>
    <t>PATCH CORD OPTICO DUPLEX CONECTORIZADO 62.5 FC-UPC/SC-UPC 2.5M - COG - NARANJA</t>
  </si>
  <si>
    <t>CORDAO MONOFIBRA CONECTORIZADO 50.0 LC-UPC/LC-UPC 15.0M - COG - AMARELO - D3</t>
  </si>
  <si>
    <t>SIMPLEX OPTICAL PATCH CORD 50.0 LC-UPC/LC-UPC 15.0M - OFN - YELLOW - D3</t>
  </si>
  <si>
    <t>PATCH CORD OPTICO MONOFIBRA CONECTORIZADO 50.0 LC-UPC/LC-UPC 15.0M - COG - AMARILLO - D3</t>
  </si>
  <si>
    <t>CORDAO MONOFIBRA CONECTORIZADO 50.0 LC-UPC/LC-UPC 20.0M - COG - AMARELO - D3</t>
  </si>
  <si>
    <t>SIMPLEX OPTICAL PATCH CORD 50.0 LC-UPC/LC-UPC 20.0M - OFN - YELLOW - D3</t>
  </si>
  <si>
    <t>PATCH CORD OPTICO MONOFIBRA CONECTORIZADO 50.0 LC-UPC/LC-UPC 20.0M - COG - AMARILLO - D3</t>
  </si>
  <si>
    <t>CORDAO DUPLEX CONECTORIZADO SM G-652D LC-UPC/LC-UPC 40.0M - COG - AZUL (A - B)</t>
  </si>
  <si>
    <t>DUPLEX OPTICAL PATCH CORD SM G-652D LC-UPC/LC-UPC 40.0M - OFN - BLUE (A - B)</t>
  </si>
  <si>
    <t>PATCH CORD OPTICO DUPLEX CONECTORIZADO SM G-652D LC-UPC/LC-UPC 40.0M - COG - AZUL (A - B)</t>
  </si>
  <si>
    <t>CORDAO DUPLEX CONECTORIZADO OM4 SC-UPC/SC-UPC 20.0M - LSZH - ACQUA</t>
  </si>
  <si>
    <t>DUPLEX OPTICAL PATCH CORD OM4 SC-UPC/SC-UPC 20.0M - LSZH - AQUA</t>
  </si>
  <si>
    <t>PATCH CORD OPTICO DUPLEX CONECTORIZADO OM4 SC-UPC/SC-UPC 20.0M - LSZH - ACQUA</t>
  </si>
  <si>
    <t>CORDAO MONOFIBRA CONECTORIZADO 50.0 FC-APC/SC-UPC 10.0M - COG - AMARELO</t>
  </si>
  <si>
    <t>SIMPLEX OPTICAL PATCH CORD 50.0 SC-UPC/FC-APC 10.0M - OFN - YELLOW</t>
  </si>
  <si>
    <t>PATCH CORD OPTICO MONOFIBRA CONECTORIZADO 50.0 SC-UPC/FC-APC 10.0M - COG - AMARILLO</t>
  </si>
  <si>
    <t>EXTENSAO MONOFIBRA SM G-652D SC-UPC 1.5M - COG - AMARELO - D0.9</t>
  </si>
  <si>
    <t>SIMPLEX OPTICAL PIGTAIL SM G-652D SC-UPC 1.5M - OFN - YELLOW - D0.9</t>
  </si>
  <si>
    <t>PIGTAIL MONOFIBRA SM G-652D SC-UPC 1.5M - COG - AMARILLO - D0.9</t>
  </si>
  <si>
    <t>CORDAO DUPLEX CONECTORIZADO SM SC-APC/SC-UPC 30.0M - COG - AZUL</t>
  </si>
  <si>
    <t>DUPLEX OPTICAL PATCH CORD SM SC-APC/SC-UPC 30.0M - OFN - BLUE</t>
  </si>
  <si>
    <t>PATCH CORD OPTICO DUPLEX CONECTORIZADO SM SC-APC/SC-UPC 30.0M - COG - AZUL</t>
  </si>
  <si>
    <t>CORDAO DUPLEX CONECTORIZADO SM G-652D LC-APC/SC-UPC 2.5M - LSZH - AZUL</t>
  </si>
  <si>
    <t>DUPLEX OPTICAL PATCH CORD SM G-652D LC-APC/SC-UPC 2.5M - LSZH - BLUE</t>
  </si>
  <si>
    <t>PATCH CORD OPTICO DUPLEX CONECTORIZADO SM G-652D LC-APC/SC-UPC 2.5M - LSZH - AZUL</t>
  </si>
  <si>
    <t>CORDAO DUPLEX CONECTORIZADO SM G-652D LC-APC/SC-APC 20.0M - COG - AMARELO</t>
  </si>
  <si>
    <t>DUPLEX OPTICAL PATCH CORD SM G-652D LC-APC/SC-APC 20.0M - OFN - YELLOW</t>
  </si>
  <si>
    <t>PATCH CORD OPTICO DUPLEX CONECTORIZADO SM G-652D LC-APC/SC-APC 20.0M - COG - AMARILLO</t>
  </si>
  <si>
    <t>CORDAO MONOFIBRA CONECTORIZADO SM SC-APC/SC-APC 2.0M - COG - AZUL</t>
  </si>
  <si>
    <t>SIMPLEX OPTICAL PATCH CORD SM SC-APC/SC-APC 2.0M - OFN - BLUE</t>
  </si>
  <si>
    <t>PATCH CORD OPTICO MONOFIBRA CONECTORIZADO SM SC-APC/SC-APC 2.0M - COG - AZUL</t>
  </si>
  <si>
    <t>CORDAO MONOFIBRA CONECTORIZADO SM SC-APC/SC-APC 2.5M - COG - AZUL</t>
  </si>
  <si>
    <t>SIMPLEX OPTICAL PATCH CORD SM SC-APC/SC-APC 2.5M - OFN - BLUE</t>
  </si>
  <si>
    <t>PATCH CORD OPTICO MONOFIBRA CONECTORIZADO SM SC-APC/SC-APC 2.5M - COG - AZUL</t>
  </si>
  <si>
    <t>CORDAO MONOFIBRA CONECTORIZADO SM SC-APC/SC-APC 40.0M - COG - AZUL</t>
  </si>
  <si>
    <t>SIMPLEX OPTICAL PATCH CORD SM SC-APC/SC-APC 40.0M - OFN - BLUE</t>
  </si>
  <si>
    <t>PATCH CORD OPTICO MONOFIBRA CONECTORIZADO SM SC-APC/SC-APC 40.0M - COG - AZUL</t>
  </si>
  <si>
    <t>CORDAO DUPLEX CONECTORIZADO SM G-652D LC-APC/SC-APC 8.0M - COG - AMARELO</t>
  </si>
  <si>
    <t>DUPLEX OPTICAL PATCH CORD SM G-652D LC-APC/SC-APC 8.0M - OFN - YELLOW</t>
  </si>
  <si>
    <t>PATCH CORD OPTICO DUPLEX CONECTORIZADO SM G-652D LC-APC/SC-APC 8.0M - COG - AMARILLO</t>
  </si>
  <si>
    <t>CORDAO DUPLEX CONECTORIZADO OM3 LC-UPC/LC-UPC 50.0M - COG - ACQUA (A - B)</t>
  </si>
  <si>
    <t>DUPLEX OPTICAL PATCH CORD OM3 LC-UPC/LC-UPC 50.0M - OFN - AQUA (A - B)</t>
  </si>
  <si>
    <t>PATCH CORD OPTICO DUPLEX CONECTORIZADO OM3 LC-UPC/LC-UPC 50.0M - COG - ACQUA (A - B)</t>
  </si>
  <si>
    <t>CORDAO MONOFIBRA CONECTORIZADO SM G-652D SC-APC/SC-UPC 5.0M - COG - AMARELO</t>
  </si>
  <si>
    <t>SIMPLEX OPTICAL PATCH CORD SM G-652D SC-APC/SC-UPC 5.0M - OFN - YELLOW</t>
  </si>
  <si>
    <t>PATCH CORD OPTICO MONOFIBRA CONECTORIZADO SM G-652D SC-APC/SC-UPC 5.0M - COG - AMARILLO</t>
  </si>
  <si>
    <t>EXTENSAO MONOFIBRA BLI A/B G-657A SC-APC 1.5M - COG - AZUL - D3</t>
  </si>
  <si>
    <t>SIMPLEX OPTICAL PIGTAIL BLI A/B G-657A SC-APC 1.5M - OFN - BLUE - D3</t>
  </si>
  <si>
    <t>PIGTAIL MONOFIBRA BLI A/B G-657A SC-APC 1.5M - COG - AZUL - D3</t>
  </si>
  <si>
    <t>CORDAO DUPLEX CONECTORIZADO OM3 SC-UPC/SC-UPC 30.0M - COG - ACQUA</t>
  </si>
  <si>
    <t>DUPLEX OPTICAL PATCH CORD OM3 SC-UPC/SC-UPC 30.0M - OFN - AQUA</t>
  </si>
  <si>
    <t>PATCH CORD OPTICO DUPLEX CONECTORIZADO OM3 SC-UPC/SC-UPC 30.0M - COG - ACQUA</t>
  </si>
  <si>
    <t>CORDAO DUPLEX CONECTORIZADO OM3 SC-UPC/SC-UPC 50.0M - COG - ACQUA</t>
  </si>
  <si>
    <t>DUPLEX OPTICAL PATCH CORD OM3 SC-UPC/SC-UPC 50.0M - OFN - AQUA</t>
  </si>
  <si>
    <t>PATCH CORD OPTICO DUPLEX CONECTORIZADO OM3 SC-UPC/SC-UPC 50.0M - COG - ACQUA</t>
  </si>
  <si>
    <t>EXTENSAO MONOFIBRA SM SC-APC 10.0M - COG - AZUL - D2</t>
  </si>
  <si>
    <t>SIMPLEX OPTICAL PIGTAIL SM SC-APC 10.0M - OFN - BLUE - D2</t>
  </si>
  <si>
    <t>EXTENSION MONOFIBRA SM SC-APC 10.0M - COG - AZUL - D2</t>
  </si>
  <si>
    <t>CORDAO DUPLEX CONECTORIZADO SM G-652D LC-UPC/LC-UPC 100.0M - COG - AZUL (A - B)</t>
  </si>
  <si>
    <t>DUPLEX OPTICAL PATCH CORD SM G-652D LC-UPC/LC-UPC 100.0M - OFN - BLUE (A - B)</t>
  </si>
  <si>
    <t>PATCH CORD OPTICO DUPLEX CONECTORIZADO SM G-652D LC-UPC/LC-UPC 100.0M - COG - AZUL (A - B)</t>
  </si>
  <si>
    <t>JR17Y001LCSSCS140F</t>
  </si>
  <si>
    <t>JR17Y001SCSSCS040F</t>
  </si>
  <si>
    <t>JR17Y002LCSSCS160F</t>
  </si>
  <si>
    <t>JR17Y001SCSSCS030F</t>
  </si>
  <si>
    <t>CORDAO DUPLEX CONECTORIZADO SM FC-APC/LC-UPC 1.5M - COG - AZUL</t>
  </si>
  <si>
    <t>DUPLEX OPTICAL PATCH CORD SM FC-APC/LC-UPC 1.5M - OFN - BLUE</t>
  </si>
  <si>
    <t>PATCH CORD OPTICO DUPLEX CONECTORIZADO SM FC-APC/LC-UPC 1.5M - COG - AZUL</t>
  </si>
  <si>
    <t>JR17Y001LCSSCS130F</t>
  </si>
  <si>
    <t>JR17Y002SCSSCS090F</t>
  </si>
  <si>
    <t>JR17Y002SCSSCS085F</t>
  </si>
  <si>
    <t>JR17Y002SCSSCS080F</t>
  </si>
  <si>
    <t>JR17Y001LCSSCS110F</t>
  </si>
  <si>
    <t>JR17Y002LCSSCS170F</t>
  </si>
  <si>
    <t>JR17Y002SCSSCS070F</t>
  </si>
  <si>
    <t>CORDAO MONOFIBRA CONECTORIZADO SM G-652D SC-APC/SC-UPC 20.0M - COG - AMARELO - D3</t>
  </si>
  <si>
    <t>PATCH CORD OPTICO MONOFIBRA CONECTORIZADO SM G-652D SC-APC/SC-UPC 20.0M - COG - AMARILLO - D3</t>
  </si>
  <si>
    <t>JR17Y001SCSSCS008F</t>
  </si>
  <si>
    <t>JR17Y002LCSSCS180F</t>
  </si>
  <si>
    <t>JR17Y001LCSSCS095F</t>
  </si>
  <si>
    <t>JR17Y002SCSSCS035F</t>
  </si>
  <si>
    <t>JR17Y002SCSSCS030F</t>
  </si>
  <si>
    <t>JR17Y002LCSSCS140F</t>
  </si>
  <si>
    <t>JR17Y001LCSSCS080F</t>
  </si>
  <si>
    <t>JR17Y001LCSSCS045F</t>
  </si>
  <si>
    <t>JR17Y002LCSSCS120F</t>
  </si>
  <si>
    <t>JR17Y001LCSSCS065F</t>
  </si>
  <si>
    <t>JR17Y001LCSSCS070F</t>
  </si>
  <si>
    <t>JR17Y001LCSSCS050F</t>
  </si>
  <si>
    <t>JR17Y002LCSSCS110F</t>
  </si>
  <si>
    <t>JR17Y002LCSSCS100F</t>
  </si>
  <si>
    <t>JR17Y002LCSSCS130F</t>
  </si>
  <si>
    <t>JR17Y001LCSSCS035F</t>
  </si>
  <si>
    <t>JR17Y002LCSSCS085F</t>
  </si>
  <si>
    <t>JR17Y002LCSSCS095F</t>
  </si>
  <si>
    <t>JR17Y002LCSSCS075F</t>
  </si>
  <si>
    <t>JR17Y002LCSSCS070F</t>
  </si>
  <si>
    <t>JR17Y002LCSSCS065F</t>
  </si>
  <si>
    <t>JR17Y002LCSSCS060F</t>
  </si>
  <si>
    <t>CORDAO MONOFIBRA CONECTORIZADO SM SC-UPC/SC-UPC 2.5 M - COG - AZUL</t>
  </si>
  <si>
    <t>SIMPLEX OPTICAL PATCH CORD SM SC-UPC/SC-UPC 2.5 M - OFN - BLUE</t>
  </si>
  <si>
    <t>PATCH CORD OPTICO MONOFIBRA CONECTORIZADO SM SC-UPC/SC-UPC 2.5 M - COG - AZUL</t>
  </si>
  <si>
    <t>JR17Y001LCSSCS025F</t>
  </si>
  <si>
    <t>JR17Y001LCSSCS040F</t>
  </si>
  <si>
    <t>JR17Y001LCSSCS020F</t>
  </si>
  <si>
    <t>JR17Y001LCSLCS060F</t>
  </si>
  <si>
    <t>JR17Y001LCSSCS015F</t>
  </si>
  <si>
    <t>JR17Y002LCSSCS090F</t>
  </si>
  <si>
    <t>JR17Y001LCSSCS010F</t>
  </si>
  <si>
    <t>JR17Y001LCSSCS008F</t>
  </si>
  <si>
    <t>CORDAO MONOFIBRA CONECTORIZADO SM LC-APC/LC-UPC 2.5M - COG - AZUL</t>
  </si>
  <si>
    <t>SIMPLEX OPTICAL PATCH CORD SM LC-APC/LC-UPC 2.5M - OFN - BLUE</t>
  </si>
  <si>
    <t>PATCH CORD OPTICO MONOFIBRA CONECTORIZADO SM LC-APC/LC-UPC 2.5M - COG - AZUL</t>
  </si>
  <si>
    <t>JR17Y001LCSLCS040F</t>
  </si>
  <si>
    <t>JR17Y002LCSSCS080F</t>
  </si>
  <si>
    <t>JR17Y002LCSLCS015F</t>
  </si>
  <si>
    <t>CORDAO DUPLEX CONECTORIZADO 62.5 ST-UPC/ST-UPC 15.0M - COG - LARANJA</t>
  </si>
  <si>
    <t>DUPLEX OPTICAL PATCH CORD 62.5 ST-UPC/ST-UPC 15.0M - OFN - ORANGE</t>
  </si>
  <si>
    <t>PATCH CORD OPTICO DUPLEX CONECTORIZADO 62.5 ST-UPC/ST-UPC 15.0M - COG - NARANJA</t>
  </si>
  <si>
    <t>CORDAO MONOFIBRA CONECTORIZADO SM G-652D E2000-APC/LC-UPC 5.0M - COG - AZUL</t>
  </si>
  <si>
    <t>SIMPLEX OPTICAL PATCH CORD SM G-652D E2000-APC/LC-UPC 5.0M - OFN - BLUE</t>
  </si>
  <si>
    <t>PATCH CORD OPTICO MONOFIBRA CONECTORIZADO SM G-652D E2000-APC/LC-UPC 5.0M - COG - AZUL</t>
  </si>
  <si>
    <t>CORDAO MONOFIBRA CONECTORIZADO BLI A/B G-657A E2000-APC/E2000-APC 20.0M - LSZH - BRANCO - D3</t>
  </si>
  <si>
    <t>SIMPLEX OPTICAL PATCH CORD BLI A/B G-657A E2000-APC/E2000-APC 20.0M - LSZH - WHITE - D3</t>
  </si>
  <si>
    <t>PATCH CORD OPTICO MONOFIBRA CONECTORIZADO BLI A/B G-657A E2000-APC/E2000-APC 20.0M - LSZH - BLANCO - D3</t>
  </si>
  <si>
    <t>CORDAO MONOFIBRA CONECTORIZADO BLI A/B G-657A E2000-APC/E2000-APC 10.0M - LSZH - BRANCO - D3</t>
  </si>
  <si>
    <t>SIMPLEX OPTICAL PATCH CORD BLI A/B G-657A E2000-APC/E2000-APC 10.0M - LSZH - WHITE - D3</t>
  </si>
  <si>
    <t>PATCH CORD OPTICO MONOFIBRA CONECTORIZADO BLI A/B G-657A E2000-APC/E2000-APC 10.0M - LSZH - BLANCO - D3</t>
  </si>
  <si>
    <t>CORDAO MONOFIBRA CONECTORIZADO SM G-652D E2000-APC/E2000-APC 3.0M - COG - AZUL</t>
  </si>
  <si>
    <t>SIMPLEX OPTICAL PATCH CORD SM G-652D E2000-APC/E2000-APC 3.0M - OFN - BLUE</t>
  </si>
  <si>
    <t>PATCH CORD OPTICO MONOFIBRA CONECTORIZADO SM G-652D E2000-APC/E2000-APC 3.0M - COG - AZUL</t>
  </si>
  <si>
    <t>CORDAO MONOFIBRA CONECTORIZADO BLI A/B G-657A E2000-APC/E2000-APC 30.0M - LSZH - BRANCO - D3</t>
  </si>
  <si>
    <t>SIMPLEX OPTICAL PATCH CORD BLI A/B G-657A E2000-APC/E2000-APC 30.0M - LSZH - WHITE - D3</t>
  </si>
  <si>
    <t>PATCH CORD OPTICO MONOFIBRA CONECTORIZADO BLI A/B G-657A E2000-APC/E2000-APC 30.0M - LSZH - BLANCO - D3</t>
  </si>
  <si>
    <t>CORDAO DUPLEX CONECTORIZADO SM G-652D E2000-APC/LC-UPC 3.0M - COG - AZUL</t>
  </si>
  <si>
    <t>DUPLEX OPTICAL PATCH CORD SM G-652D E2000-APC/LC-UPC 3.0M - OFN - BLUE</t>
  </si>
  <si>
    <t>PATCH CORD OPTICO DUPLEX CONECTORIZADO SM G-652D E2000-APC/LC-UPC 3.0M - COG - AZUL</t>
  </si>
  <si>
    <t>CORDAO DUPLEX CONECTORIZADO PREMIUM BLI A/B G-657A LC(UB)-UPC/LC(UB)-UPC - 1.5M - LSZH - AZUL (A - B)</t>
  </si>
  <si>
    <t>DUPLEX OPTICAL PATCH CORD PREMIUM BLI A/B G-657A LC(UB)-UPC/LC(UB)-UPC - 1.5M - LSZH - BLUE (A - B)</t>
  </si>
  <si>
    <t>PATCH CORD OPTICO DUPLEX CONECTORIZADO PREMIUM BLI A/B G-657A LC(UB)-UPC/LC(UB)-UPC - 1.5M - LSZH - AZUL (A - B)</t>
  </si>
  <si>
    <t>CORDAO DUPLEX CONECTORIZADO PREMIUM BLI A/B G-657A LC(UB)-UPC/LC(UB)-UPC - 2.5M - LSZH - AZUL (A - B)</t>
  </si>
  <si>
    <t>DUPLEX OPTICAL PATCH CORD PREMIUM BLI A/B G-657A LC(UB)-UPC/LC(UB)-UPC - 2.5M - LSZH - BLUE (A - B)</t>
  </si>
  <si>
    <t>PATCH CORD OPTICO DUPLEX CONECTORIZADO PREMIUM BLI A/B G-657A LC(UB)-UPC/LC(UB)-UPC - 2.5M - LSZH - AZUL (A - B)</t>
  </si>
  <si>
    <t>CORDAO DUPLEX CONECTORIZADO PREMIUM BLI A/B G-657A LC(UB)-UPC/LC(UB)-UPC - 5.0M - LSZH - AZUL (A - B)</t>
  </si>
  <si>
    <t>DUPLEX OPTICAL PATCH CORD PREMIUM BLI A/B G-657A LC(UB)-UPC/LC(UB)-UPC - 5.0M - LSZH - BLUE (A - B)</t>
  </si>
  <si>
    <t>PATCH CORD OPTICO DUPLEX CONECTORIZADO PREMIUM BLI A/B G-657A LC(UB)-UPC/LC(UB)-UPC - 5.0M - LSZH - AZUL (A - B)</t>
  </si>
  <si>
    <t>CORDAO DUPLEX CONECTORIZADO PREMIUM BLI A/B G-657A LC(UB)-UPC/LC(UB)-UPC - 10.0M - LSZH - AZUL (A - B)</t>
  </si>
  <si>
    <t>DUPLEX OPTICAL PATCH CORD PREMIUM BLI A/B G-657A LC(UB)-UPC/LC(UB)-UPC - 10.0M - LSZH - BLUE (A - B)</t>
  </si>
  <si>
    <t>PATCH CORD OPTICO DUPLEX CONECTORIZADO PREMIUM BLI A/B G-657A LC(UB)-UPC/LC(UB)-UPC - 10.0M - LSZH - AZUL (A - B)</t>
  </si>
  <si>
    <t>CORDAO DUPLEX CONECTORIZADO PREMIUM OM4 LC(UB)-UPC/LC(UB)-UPC - 1.5M - LSZH - ACQUA (A - B)</t>
  </si>
  <si>
    <t>DUPLEX OPTICAL PATCH CORD PREMIUM OM4 LC(UB)-UPC/LC(UB)-UPC - 1.5M - LSZH - AQUA (A - B)</t>
  </si>
  <si>
    <t>PATCH CORD OPTICO DUPLEX CONECTORIZADO PREMIUM OM4 LC(UB)-UPC/LC(UB)-UPC - 1.5M - LSZH - ACQUA (A - B)</t>
  </si>
  <si>
    <t>CORDAO DUPLEX CONECTORIZADO PREMIUM OM4 LC(UB)-UPC/LC(UB)-UPC - 2.5M - LSZH - ACQUA (A - B)</t>
  </si>
  <si>
    <t>DUPLEX OPTICAL PATCH CORD PREMIUM OM4 LC(UB)-UPC/LC(UB)-UPC - 2.5M - LSZH - AQUA (A - B)</t>
  </si>
  <si>
    <t>PATCH CORD OPTICO DUPLEX CONECTORIZADO PREMIUM OM4 LC(UB)-UPC/LC(UB)-UPC - 2.5M - LSZH - ACQUA (A - B)</t>
  </si>
  <si>
    <t>CORDAO DUPLEX CONECTORIZADO 62.5 ST-UPC/ST-UPC 20.0M - COG - LARANJA</t>
  </si>
  <si>
    <t>DUPLEX OPTICAL PATCH CORD 62.5 ST-UPC/ST-UPC 20.0M - OFN - ORANGE</t>
  </si>
  <si>
    <t>PATCH CORD OPTICO DUPLEX CONECTORIZADO 62.5 ST-UPC/ST-UPC 20.0M - COG - NARANJA</t>
  </si>
  <si>
    <t>CORDAO DUPLEX CONECTORIZADO PREMIUM OM4 LC(UB)-UPC/LC(UB)-UPC - 5.0M - LSZH - ACQUA (A - B)</t>
  </si>
  <si>
    <t>DUPLEX OPTICAL PATCH CORD PREMIUM OM4 LC(UB)-UPC/LC(UB)-UPC - 5.0M - LSZH - AQUA (A - B)</t>
  </si>
  <si>
    <t>PATCH CORD OPTICO DUPLEX CONECTORIZADO PREMIUM OM4 LC(UB)-UPC/LC(UB)-UPC - 5.0M - LSZH - ACQUA (A - B)</t>
  </si>
  <si>
    <t>CORDAO DUPLEX CONECTORIZADO PREMIUM OM4 LC(UB)-UPC/LC(UB)-UPC - 10M - LSZH - ACQUA (A - B)</t>
  </si>
  <si>
    <t>DUPLEX OPTICAL PATCH CORD PREMIUM OM4 LC(UB)-UPC/LC(UB)-UPC - 10M - LSZH - AQUA (A - B)</t>
  </si>
  <si>
    <t>PATCH CORD OPTICO DUPLEX CONECTORIZADO PREMIUM OM4 LC(UB)-UPC/LC(UB)-UPC - 10M - LSZH - ACQUA (A - B)</t>
  </si>
  <si>
    <t>CORDAO DUPLEX CONECTORIZADO OM3 LC-UPC/LC-UPC 2.0M - LSZH - ACQUA (A - B)</t>
  </si>
  <si>
    <t>DUPLEX OPTICAL PATCH CORD OM3 LC-UPC/LC-UPC 2.0M - LSZH - AQUA - (A - B)</t>
  </si>
  <si>
    <t>PATCH CORD OPTICO DUPLEX CONECTORIZADO OM3 LC-UPC/LC-UPC 2.0M - LSZH - ACQUA - (A - B)</t>
  </si>
  <si>
    <t>CORDAO DUPLEX CONECTORIZADO SM G-652D SC-UPC/SC-UPC 2.0M - LSZH - AZUL</t>
  </si>
  <si>
    <t>DUPLEX OPTICAL PATCH CORD SM G-652D SC-UPC/SC-UPC 2.0M - LSZH - BLUE</t>
  </si>
  <si>
    <t>PATCH CORD OPTICO DUPLEX CONECTORIZADO SM G-652D SC-UPC/SC-UPC 2.0M - LSZH - AZUL</t>
  </si>
  <si>
    <t>CORDAO DUPLEX CONECTORIZADO SM G-652D SC-UPC/SC-UPC 5.0M - LSZH - AZUL</t>
  </si>
  <si>
    <t>DUPLEX OPTICAL PATCH CORD SM G-652D SC-UPC/SC-UPC 5.0M - LSZH - BLUE</t>
  </si>
  <si>
    <t>PATCH CORD OPTICO DUPLEX CONECTORIZADO SM G-652D SC-UPC/SC-UPC 5.0M - LSZH - AZUL</t>
  </si>
  <si>
    <t>CORDAO DUPLEX CONECTORIZADO SM G-652D SC-UPC/SC-UPC 10.0M - LSZH - AZUL</t>
  </si>
  <si>
    <t>DUPLEX OPTICAL PATCH CORD SM G-652D SC-UPC/SC-UPC 10.0M - LSZH - BLUE</t>
  </si>
  <si>
    <t>PATCH CORD OPTICO DUPLEX CONECTORIZADO SM G-652D SC-UPC/SC-UPC 10.0M - LSZH - AZUL</t>
  </si>
  <si>
    <t>CORDAO DUPLEX CONECTORIZADO SM G-652D LC-UPC/SC-UPC 2.0M - LSZH - AZUL</t>
  </si>
  <si>
    <t>DUPLEX OPTICAL PATCH CORD SM G-652D LC-UPC/SC-UPC 2.0M - LSZH - BLUE</t>
  </si>
  <si>
    <t>PATCH CORD OPTICO DUPLEX CONECTORIZADO SM G-652D LC-UPC/SC-UPC 2.0M - LSZH - AZUL</t>
  </si>
  <si>
    <t>CORDAO DUPLEX CONECTORIZADO SM G-652D LC-UPC/SC-UPC 5.0M - LSZH - AZUL</t>
  </si>
  <si>
    <t>DUPLEX OPTICAL PATCH CORD SM G-652D LC-UPC/SC-UPC 5.0M - LSZH - BLUE</t>
  </si>
  <si>
    <t>PATCH CORD OPTICO DUPLEX CONECTORIZADO SM G-652D LC-UPC/SC-UPC 5.0M - LSZH - AZUL</t>
  </si>
  <si>
    <t>CORDAO DUPLEX CONECTORIZADO SM G-652D LC-UPC/SC-UPC 10.0M - LSZH - AZUL</t>
  </si>
  <si>
    <t>DUPLEX OPTICAL PATCH CORD SM G-652D LC-UPC/SC-UPC 10.0M - LSZH - BLUE</t>
  </si>
  <si>
    <t>PATCH CORD OPTICO DUPLEX CONECTORIZADO SM G-652D LC-UPC/SC-UPC 10.0M - LSZH - AZUL</t>
  </si>
  <si>
    <t>CORDAO DUPLEX CONECTORIZADO SM G-652D LC-UPC/LC-UPC 2.0M - LSZH - AZUL (A - B)</t>
  </si>
  <si>
    <t>DUPLEX OPTICAL PATCH CORD SM G-652D LC-UPC/LC-UPC 2.0M - LSZH - BLUE (A - B)</t>
  </si>
  <si>
    <t>PATCH CORD OPTICO DUPLEX CONECTORIZADO SM G-652D LC-UPC/LC-UPC 2.0M - LSZH - AZUL (A - B)</t>
  </si>
  <si>
    <t>CORDAO DUPLEX CONECTORIZADO SM G-652D LC-UPC/LC-UPC 5.0M - LSZH - AZUL (A - B)</t>
  </si>
  <si>
    <t>DUPLEX OPTICAL PATCH CORD SM G-652D LC-UPC/LC-UPC 5.0M - LSZH - BLUE (A - B)</t>
  </si>
  <si>
    <t>PATCH CORD OPTICO DUPLEX CONECTORIZADO SM G-652D LC-UPC/LC-UPC 5.0M - LSZH - AZUL (A - B)</t>
  </si>
  <si>
    <t>CORDAO DUPLEX CONECTORIZADO SM G-652D LC-UPC/LC-UPC 10.0M - LSZH - AZUL (A - B)</t>
  </si>
  <si>
    <t>DUPLEX OPTICAL PATCH CORD SM G-652D LC-UPC/LC-UPC 10.0M - LSZH - BLUE (A - B)</t>
  </si>
  <si>
    <t>PATCH CORD OPTICO DUPLEX CONECTORIZADO SM G-652D LC-UPC/LC-UPC 10.0M - LSZH - AZUL (A - B)</t>
  </si>
  <si>
    <t>CORDAO MONOFIBRA CONECTORIZADO BLI A/B G-657A SC-UPC/SC-UPC 5.0M - LSZH - BRANCO - D3</t>
  </si>
  <si>
    <t>SIMPLEX OPTICAL PATCH CORD  BLI A/B G-657A SC-UPC/SC-UPC 5.0M - LSZH - WHITE - D3</t>
  </si>
  <si>
    <t>PATCH CORD OPTICO MONOFIBRA CONECTORIZADO BLI A/B G-657A SC-UPC/SC-UPC 5.0M - LSZH - BLANCO - D3</t>
  </si>
  <si>
    <t>CORDAO DUPLEX CONECTORIZADO SM G-652D LC-UPC/SC-UPC 12.0M - COG - AZUL</t>
  </si>
  <si>
    <t>DUPLEX OPTICAL PATCH CORD SM G-652D LC-UPC/SC-UPC 12.0M - OFN - BLUE</t>
  </si>
  <si>
    <t>PATCH CORD OPTICO DUPLEX CONECTORIZADO SM G-652D LC-UPC/SC-UPC 12.0M - COG - AZUL</t>
  </si>
  <si>
    <t>EXTENSAO MONOFIBRA BLI A/B G-657A SC-APC 1.5M - COG - AMARELO - D0.9</t>
  </si>
  <si>
    <t>SIMPLEX OPTICAL PIGTAIL  BLI A/B G-657A SC-APC  1.5M - OFN - YELLOW - D0.9</t>
  </si>
  <si>
    <t>EXTENSION MONOFIBRA BLI A/B G-657A SC-APC 1.5M - COG - AMARILLO - D0.9</t>
  </si>
  <si>
    <t>EXTENSAO MONOFIBRA BLI A/B G-657A SC-UPC 1.5M - COG - AMARELO - D0.9</t>
  </si>
  <si>
    <t>SIMPLEX OPTICAL PIGTAIL  BLI A/B G-657A SC-UPC  1.5M - OFN - YELLOW - D0.9</t>
  </si>
  <si>
    <t>EXTENSION MONOFIBRA BLI A/B G-657A SC-UPC 1.5M - COG - AMARILLO - D0.9</t>
  </si>
  <si>
    <t>CORDAO MONOFIBRA CONECTORIZADO SM G-652D LC-UPC/LC-UPC 2.0M - COG - AMARELO</t>
  </si>
  <si>
    <t>SIMPLEX OPTICAL PATCH CORD SM G-652D LC-UPC/LC-UPC 2.0M - OFN - YELLOW</t>
  </si>
  <si>
    <t>PATCH CORD OPTICO MONOFIBRA CONECTORIZADO SM G-652D LC-UPC/LC-UPC 2.0M - COG - AMARILLO</t>
  </si>
  <si>
    <t>CORDAO MONOFIBRA CONECTORIZADO BLI A/B G-657A LC-APC/SC-UPC 5.0M - LSZH - BRANCO - D3</t>
  </si>
  <si>
    <t>SIMPLEX OPTICAL PATCH CORD BLI A/B G-657A LC-APC/SC-UPC 5.0M - LSZH - WHITE - D3</t>
  </si>
  <si>
    <t>PATCH CORD OPTICO MONOFIBRA CONECTORIZADO BLI A/B G-657A LC-APC/SC-UPC 5.0M - LSZH - BLANCO - D3</t>
  </si>
  <si>
    <t>CORDAO MONOFIBRA CONECTORIZADO SM G-652D LC-UPC/LC-UPC 3.0M - COG - AMARELO</t>
  </si>
  <si>
    <t>SIMPLEX OPTICAL PATCH CORD SM G-652D LC-UPC/LC-UPC 3.0M - OFN - YELLOW</t>
  </si>
  <si>
    <t>PATCH CORD OPTICO MONOFIBRA CONECTORIZADO SM G-652D LC-UPC/LC-UPC 3.0M - COG - AMARILLO</t>
  </si>
  <si>
    <t>CORDAO MONOFIBRA CONECTORIZADO SM G-652D LC-UPC/LC-UPC 5.0M - COG - AMARELO</t>
  </si>
  <si>
    <t>SIMPLEX OPTICAL PATCH CORD SM G-652D LC-UPC/LC-UPC 5.0M - OFN - YELLOW</t>
  </si>
  <si>
    <t>PATCH CORD OPTICO MONOFIBRA CONECTORIZADO SM G-652D LC-UPC/LC-UPC 5.0M - COG - AMARILLO</t>
  </si>
  <si>
    <t>CORDAO MONOFIBRA CONECTORIZADO SM G-652D LC-UPC/LC-UPC 25.0M - COG - AZUL</t>
  </si>
  <si>
    <t>SIMPLEX OPTICAL PATCH CORD SM G-652D LC-UPC/LC-UPC 25.0M - OFN - BLUE</t>
  </si>
  <si>
    <t>PATCH CORD OPTICO MONOFIBRA CONECTORIZADO SM G-652D LC-UPC/LC-UPC 25.0M - COG - AZUL</t>
  </si>
  <si>
    <t>CORDAO MONOFIBRA CONECTORIZADO BLI A/B G-657A LC-APC/SC-APC 5.0M - LSZH- BRANCO - D3</t>
  </si>
  <si>
    <t>SIMPLEX OPTICAL PATCH CORD BLI A/B G-657A LC-APC/SC-APC 5.0M - LSZH - WHITE - D3</t>
  </si>
  <si>
    <t>PATCH CORD OPTICO MONOFIBRA CONECTORIZADO BLI A/B G-657A LC-APC/SC-APC 5.0M - LSZH- BLANCO - D3</t>
  </si>
  <si>
    <t>CORDAO MONOFIBRA CONECTORIZADO SM G-652D LC-UPC/LC-UPC 10.0M - COG - AMARELO</t>
  </si>
  <si>
    <t>SIMPLEX OPTICAL PATCH CORD SM G-652D LC-UPC/LC-UPC 10.0M - OFN - YELLOW</t>
  </si>
  <si>
    <t>PATCH CORD OPTICO MONOFIBRA CONECTORIZADO SM G-652D LC-UPC/LC-UPC 10.0M - COG - AMARILLO</t>
  </si>
  <si>
    <t>CORDAO MONOFIBRA CONECTORIZADO SM G-652D SC-UPC/SC-UPC 8.0M - COG - AZUL</t>
  </si>
  <si>
    <t>SIMPLEX OPTICAL PATCH CORD SM G-652D SC-UPC/SC-UPC 8.0M - OFN - BLUE</t>
  </si>
  <si>
    <t>PATCH CORD OPTICO MONOFIBRA CONECTORIZADO SM G-652D SC-UPC/SC-UPC 8.0M - COG - AZUL</t>
  </si>
  <si>
    <t>CORDAO MONOFIBRA CONECTORIZADO SM G-652D SC-UPC/SC-UPC 15.0M - COG - AMARELO - D3</t>
  </si>
  <si>
    <t>SIMPLEX OPTICAL PATCH CORD SM G-652D SC-UPC/SC-UPC 15.0M - OFN - YELLOW - D3</t>
  </si>
  <si>
    <t>PATCH CORD OPTICO MONOFIBRA CONECTORIZADO SM G-652D SC-UPC/SC-UPC 15.0M - COG - AMARILLO - D3</t>
  </si>
  <si>
    <t>CORDAO MONOFIBRA CONECTORIZADO SM G-652D SC-UPC/SC-UPC 25.0M - COG - AZUL</t>
  </si>
  <si>
    <t>SIMPLEX OPTICAL PATCH CORD SM G-652D SC-UPC/SC-UPC 25.0M - OFN - BLUE</t>
  </si>
  <si>
    <t>PATCH CORD OPTICO MONOFIBRA CONECTORIZADO SM G-652D SC-UPC/SC-UPC 25.0M - COG - AZUL</t>
  </si>
  <si>
    <t>CORDAO MONOFIBRA CONECTORIZADO SM G-652D SC-UPC/SC-UPC 50.0M - COG - AMARELO - D3</t>
  </si>
  <si>
    <t>SIMPLEX OPTICAL PATCH CORD SM G-652D SC-UPC/SC-UPC 50.0M - OFN - YELLOW - D3</t>
  </si>
  <si>
    <t>PATCH CORD OPTICO MONOFIBRA CONECTORIZADO SM G-652D SC-UPC/SC-UPC 50.0M - COG - AMARILLO - D3</t>
  </si>
  <si>
    <t>CORDAO MONOFIBRA CONECTORIZADO SM G-652D SC-UPC/SC-UPC 3.0M - COG - AMARELO - D3</t>
  </si>
  <si>
    <t>SIMPLEX OPTICAL PATCH CORD SM G-652D SC-UPC/SC-UPC 3.0M - OFN - YELLOW - D3</t>
  </si>
  <si>
    <t>PATCH CORD OPTICO MONOFIBRA CONECTORIZADO SM G-652D SC-UPC/SC-UPC 3.0M - COG - AMARILLO - D3</t>
  </si>
  <si>
    <t>CORDAO MONOFIBRA CONECTORIZADO 62.5 FC-UPC/FC-UPC 2.5M - COG - LARANJA</t>
  </si>
  <si>
    <t>SIMPLEX OPTICAL PATCH CORD 62.5 FC-UPC/FC-UPC 2.5M - OFN - ORANGE</t>
  </si>
  <si>
    <t>PATCH CORD OPTICO MONOFIBRA CONECTORIZADO 62.5 FC-UPC/FC-UPC 2.5M - COG - NARANJA</t>
  </si>
  <si>
    <t>CORDAO MONOFIBRA CONECTORIZADO SM G-652D SC-UPC/SC-UPC 1.0M - COG - AMARELO - D3</t>
  </si>
  <si>
    <t>SIMPLEX OPTICAL PATCH CORD SM G-652D SC-UPC/SC-UPC 1.0M - OFN - YELLOW - D3</t>
  </si>
  <si>
    <t>PATCH CORD OPTICO MONOFIBRA CONECTORIZADO SM G-652D SC-UPC/SC-UPC 1.0M - COG - AMARILLO - D3</t>
  </si>
  <si>
    <t>CORDAO DUPLEX CONECTORIZADO OM4 LC-UPC/LC-UPC 20.0M - LSZH - ACQUA (A - B)</t>
  </si>
  <si>
    <t>DUPLEX OPTICAL PATCH CORD OM4 LC-UPC/LC-UPC 20.0M - LSZH - AQUA (A - B)</t>
  </si>
  <si>
    <t>PATCH CORD OPTICO DUPLEX CONECTORIZADO OM4 LC-UPC/LC-UPC 20.0M - LSZH - ACQUA (A - B)</t>
  </si>
  <si>
    <t>CORDAO MONOFIBRA CONECTORIZADO 62.5 FC-UPC/LC-UPC 10.0M - COG - LARANJA</t>
  </si>
  <si>
    <t>SIMPLEX OPTICAL PATCH CORD 62.5 FC-UPC/LC-UPC 10.0M - OFN - ORANGE</t>
  </si>
  <si>
    <t>PATCH CORD OPTICO MONOFIBRA CONECTORIZADO 62.5 FC-UPC/LC-UPC 10.0M - COG - NARANJA</t>
  </si>
  <si>
    <t>CORDAO MONOFIBRA CONECTORIZADO 62.5 FC-UPC/LC-UPC 20.0M - COG - LARANJA</t>
  </si>
  <si>
    <t>SIMPLEX OPTICAL PATCH CORD 62.5 FC-UPC/LC-UPC 20.0M - OFN - ORANGE</t>
  </si>
  <si>
    <t>PATCH CORD OPTICO MONOFIBRA CONECTORIZADO 62.5 FC-UPC/LC-UPC 20.0M - COG - NARANJA</t>
  </si>
  <si>
    <t>CORDAO MONOFIBRA CONECTORIZADO 62.5 FC-UPC/LC-UPC 30.0M - COG - LARANJA</t>
  </si>
  <si>
    <t>SIMPLEX OPTICAL PATCH CORD 62.5 FC-UPC/LC-UPC 30.0M - OFN - ORANGE</t>
  </si>
  <si>
    <t>PATCH CORD OPTICO MONOFIBRA CONECTORIZADO 62.5 FC-UPC/LC-UPC 30.0M - COG - NARANJA</t>
  </si>
  <si>
    <t>EXTENSAO MONOFIBRA 62.5 FC-UPC 2.5M - COG - LARANJA - D2</t>
  </si>
  <si>
    <t>SIMPLEX OPTICAL PIGTAIL 62.5 FC-UPC 2.5M - OFN - ORANGE - D2</t>
  </si>
  <si>
    <t>EXTENSION MONOFIBRA 62.5 FC-UPC 2.5M - COG - NARANJA - D2</t>
  </si>
  <si>
    <t>CORDAO MONOFIBRA CONECTORIZADO 62.5 LC-UPC/LC-UPC 10.0M - COG - LARANJA</t>
  </si>
  <si>
    <t>SIMPLEX OPTICAL PATCH CORD 62.5 LC-UPC/LC-UPC 10.0M - OFN - ORANGE</t>
  </si>
  <si>
    <t>PATCH CORD OPTICO MONOFIBRA CONECTORIZADO 62.5 LC-UPC/LC-UPC 10.0M - COG - NARANJA</t>
  </si>
  <si>
    <t>CORDAO MONOFIBRA CONECTORIZADO 62.5 LC-UPC/LC-UPC 30.0M - COG - LARANJA</t>
  </si>
  <si>
    <t>SIMPLEX OPTICAL PATCH CORD 62.5 LC-UPC/LC-UPC 30.0M - OFN - ORANGE</t>
  </si>
  <si>
    <t>PATCH CORD OPTICO MONOFIBRA CONECTORIZADO 62.5 LC-UPC/LC-UPC 30.0M - COG - NARANJA</t>
  </si>
  <si>
    <t>CORDAO MONOFIBRA CONECTORIZADO 62.5 LC-UPC/LC-UPC 5.0M - COG - LARANJA</t>
  </si>
  <si>
    <t>SIMPLEX OPTICAL PATCH CORD 62.5 LC-UPC/LC-UPC 5.0M - OFN - ORANGE</t>
  </si>
  <si>
    <t>PATCH CORD OPTICO MONOFIBRA CONECTORIZADO 62.5 LC-UPC/LC-UPC 5.0M - COG - NARANJA</t>
  </si>
  <si>
    <t>CORDAO MONOFIBRA CONECTORIZADO SM G-652D LC-UPC/SC-APC 50.0M - COG - AZUL</t>
  </si>
  <si>
    <t>SIMPLEX OPTICAL PATCH CORD SM G-652D LC-UPC/SC-APC 50.0M - OFN - BLUE</t>
  </si>
  <si>
    <t>PATCH CORD OPTICO MONOFIBRA CONECTORIZADO SM G-652D LC-UPC/SC-APC 50.0M - COG - AZUL</t>
  </si>
  <si>
    <t>CORDAO MONOFIBRA CONECTORIZADO SM G-652D LC-UPC/SC-UPC 10.0M - COG - AMARELO</t>
  </si>
  <si>
    <t>SIMPLEX OPTICAL PATCH CORD SM G-652D LC-UPC/SC-UPC 10.0M - OFN - YELLOW</t>
  </si>
  <si>
    <t>PATCH CORD OPTICO MONOFIBRA CONECTORIZADO SM G-652D LC-UPC/SC-UPC 10.0M - COG - AMARILLO</t>
  </si>
  <si>
    <t>CORDAO MONOFIBRA CONECTORIZADO SM G-652D LC-UPC/SC-UPC 15.0M - COG - AMARELO</t>
  </si>
  <si>
    <t>SIMPLEX OPTICAL PATCH CORD SM G-652D LC-UPC/SC-UPC 15.0M - OFN - YELLOW</t>
  </si>
  <si>
    <t>PATCH CORD OPTICO MONOFIBRA CONECTORIZADO SM G-652D LC-UPC/SC-UPC 15.0M - COG - AMARILLO</t>
  </si>
  <si>
    <t>CORDAO MONOFIBRA CONECTORIZADO SM G-652D LC-UPC/SC-UPC 20.0M - COG - AMARELO</t>
  </si>
  <si>
    <t>SIMPLEX OPTICAL PATCH CORD SM G-652D LC-UPC/SC-UPC 20.0M - OFN - YELLOW</t>
  </si>
  <si>
    <t>PATCH CORD OPTICO MONOFIBRA CONECTORIZADO SM G-652D LC-UPC/SC-UPC 20.0M - COG - AMARILLO</t>
  </si>
  <si>
    <t>CORDAO MONOFIBRA CONECTORIZADO SM G-652D LC-UPC/SC-UPC 25.0M - COG - AZUL</t>
  </si>
  <si>
    <t>SIMPLEX OPTICAL PATCH CORD SM G-652D LC-UPC/SC-UPC 25.0M - OFN - BLUE</t>
  </si>
  <si>
    <t>PATCH CORD OPTICO MONOFIBRA CONECTORIZADO SM G-652D LC-UPC/SC-UPC 25.0M - COG - AZUL</t>
  </si>
  <si>
    <t>CORDAO MONOFIBRA CONECTORIZADO SM G-652D LC-UPC/SC-UPC 3.0M - COG - AMARELO</t>
  </si>
  <si>
    <t>SIMPLEX OPTICAL PATCH CORD SM G-652D LC-UPC/SC-UPC 3.0M - OFN - YELLOW</t>
  </si>
  <si>
    <t>PATCH CORD OPTICO MONOFIBRA CONECTORIZADO SM G-652D LC-UPC/SC-UPC 3.0M - COG - AMARILLO</t>
  </si>
  <si>
    <t>CORDAO MONOFIBRA CONECTORIZADO SM G-652D LC-UPC/SC-UPC 30.0M - COG - AMARELO</t>
  </si>
  <si>
    <t>SIMPLEX OPTICAL PATCH CORD SM G-652D LC-UPC/SC-UPC 30.0M - OFN - YELLOW</t>
  </si>
  <si>
    <t>PATCH CORD OPTICO MONOFIBRA CONECTORIZADO SM G-652D LC-UPC/SC-UPC 30.0M - COG - AMARILLO</t>
  </si>
  <si>
    <t>CORDAO MONOFIBRA CONECTORIZADO SM G-652D LC-UPC/SC-UPC 5.0M - COG - AMARELO</t>
  </si>
  <si>
    <t>SIMPLEX OPTICAL PATCH CORD SM G-652D LC-UPC/SC-UPC 5.0M - OFN - YELLOW</t>
  </si>
  <si>
    <t>PATCH CORD OPTICO MONOFIBRA CONECTORIZADO SM G-652D LC-UPC/SC-UPC 5.0M - COG - AMARILLO</t>
  </si>
  <si>
    <t>CORDAO MONOFIBRA CONECTORIZADO SM G-652D LC-UPC/SC-UPC 50.0M - COG - AMARELO</t>
  </si>
  <si>
    <t>SIMPLEX OPTICAL PATCH CORD SM G-652D LC-UPC/SC-UPC 50.0M - OFN - YELLOW</t>
  </si>
  <si>
    <t>PATCH CORD OPTICO MONOFIBRA CONECTORIZADO SM G-652D LC-UPC/SC-UPC 50.0M - COG - AMARILLO</t>
  </si>
  <si>
    <t>CORDAO MONOFIBRA CONECTORIZADO SM G-652D SC-APC/SC-APC 20.0M - COG - AZUL</t>
  </si>
  <si>
    <t>SIMPLEX OPTICAL PATCH CORD SM G-652D SC-APC/SC-APC 20.0M - OFN - BLUE</t>
  </si>
  <si>
    <t>PATCH CORD OPTICO MONOFIBRA CONECTORIZADO SM G-652D SC-APC/SC-APC 20.0M - COG - AZUL</t>
  </si>
  <si>
    <t>CORDAO DUPLEX CONECTORIZADO SM G-652D LC-APC/LC-APC 2.0M - COG - AZUL</t>
  </si>
  <si>
    <t>DUPLEX OPTICAL PATCH CORD SM G-652D LC-APC/LC-APC 2.0M - OFN - BLUE</t>
  </si>
  <si>
    <t>PATCH CORD OPTICO DUPLEX CONECTORIZADO SM G-652D LC-APC/LC-APC 2.0M - COG - AZUL</t>
  </si>
  <si>
    <t>CORDAO DUPLEX CONECTORIZADO SM LC-APC/SC-APC 2.0M - COG - AZUL</t>
  </si>
  <si>
    <t>DUPLEX OPTICAL PATCH CORD SM LC-APC/SC-APC 2.0M - OFN - BLUE</t>
  </si>
  <si>
    <t>PATCH CORD OPTICO DUPLEX CONECTORIZADO SM LC-APC/SC-APC 2.0M - COG - AZUL</t>
  </si>
  <si>
    <t>CORDAO DUPLEX CONECTORIZADO SM LC-APC/LC-APC 2.0M - COG - AZUL</t>
  </si>
  <si>
    <t>DUPLEX OPTICAL PATCH CORD CONECTORIZADO SM LC-APC/LC-APC 2.0M - COG - AZUL</t>
  </si>
  <si>
    <t>PATCH CORD OPTICO DUPLEX CONECTORIZADO SM LC-APC/LC-APC 2.0M - COG - AZUL</t>
  </si>
  <si>
    <t>SIMPLEX OPTICAL PATCH CORD SM G-652D SC-APC/SC-APC 3.0M - OFN - YELLOW - D3</t>
  </si>
  <si>
    <t>PATCH CORD OPTICO MONOFIBRA CONECTORIZADO SM G-652D SC-APC/SC-APC 3.0M - COG - AMARILLO - D3</t>
  </si>
  <si>
    <t>CORDAO DUPLEX CONECTORIZADO SM LC-UPC/LC-UPC 3.0M - COG - AZUL (A - B)</t>
  </si>
  <si>
    <t>DUPLEX OPTICAL PATCH CORD SM LC-UPC/LC-UPC 3.0M - OFN - BLUE (A - B)</t>
  </si>
  <si>
    <t>PATCH CORD OPTICO DUPLEX CONECTORIZADO SM LC-UPC/LC-UPC 3.0M - COG - AZUL (A - B)</t>
  </si>
  <si>
    <t>CORDAO MONOFIBRA CONECTORIZADO SM G-652D SC-APC/SC-UPC 2.5M - LSZH - AMARELO</t>
  </si>
  <si>
    <t>SIMPLEX OPTICAL PATCH CORD SM G-652D SC-APC/SC-UPC 2.5M - LSZH - YELLOW</t>
  </si>
  <si>
    <t>PATCH CORD OPTICO MONOFIBRA CONECTORIZADO SM G-652D SC-APC/SC-UPC 2.5M - LSZH - AMARILLO</t>
  </si>
  <si>
    <t>CORDAO MONOFIBRA CONECTORIZADO SM G-652D SC-APC/SC-APC 5.0M - COG - AZUL</t>
  </si>
  <si>
    <t>SIMPLEX OPTICAL PATCH CORD SM G-652D SC-APC/SC-APC 5.0M - OFN - BLUE</t>
  </si>
  <si>
    <t>PATCH CORD OPTICO MONOFIBRA CONECTORIZADO SM G-652D SC-APC/SC-APC 5.0M - COG - AZUL</t>
  </si>
  <si>
    <t>CORDAO DUPLEX CONECTORIZADO 62.5 LC-APC/LC-UPC 5.0M - COG - LARANJA (A - B)</t>
  </si>
  <si>
    <t>DUPLEX OPTICAL PATCH CORD 62.5 LC-APC/LC-UPC 5.0M - OFN - ORANGE (A - B)</t>
  </si>
  <si>
    <t>PATCH CORD OPTICO DUPLEX CONECTORIZADO 62.5 LC-APC/LC-UPC 5.0M - COG - NARANJA (A - B)</t>
  </si>
  <si>
    <t>CORDAO DUPLEX CONECTORIZADO 50.0 LC-UPC/LC-UPC 2.0M - COG - LARANJA (A - B)</t>
  </si>
  <si>
    <t>DUPLEX OPTICAL PATCH CORD 50.0 LC-UPC/LC-UPC 2.0M - OFN - ORANGE (A - B)</t>
  </si>
  <si>
    <t>PATCH CORD OPTICO DUPLEX CONECTORIZADO 50.0 LC-UPC/LC-UPC 2.0M - COG - NARANJA (A - B)</t>
  </si>
  <si>
    <t>CORDAO DUPLEX CONECTORIZADO SM G-652D LC-UPC/LC-UPC 20.0M - COG - AMARELO (A - B)</t>
  </si>
  <si>
    <t>DUPLEX OPTICAL PATCH CORD SM G-652D LC-UPC/LC-UPC 20.0M - OFN - YELLOW (A - B)</t>
  </si>
  <si>
    <t>PATCH CORD OPTICO DUPLEX CONECTORIZADO SM G-652D LC-UPC/LC-UPC 20.0M - COG - AMARILLO (A - B)</t>
  </si>
  <si>
    <t>CORDAO DUPLEX CONECTORIZADO SM G-652D FC-UPC/LC-UPC 20.0M - COG - AMARELO</t>
  </si>
  <si>
    <t>DUPLEX OPTICAL PATCH CORD SM G-652D FC-UPC/LC-UPC 20.0M - OFN - YELLOW</t>
  </si>
  <si>
    <t>PATCH CORD OPTICO DUPLEX CONECTORIZADO SM G-652D FC-UPC/LC-UPC 20.0M - COG - AMARILLO</t>
  </si>
  <si>
    <t>CORDAO DUPLEX CONECTORIZADO SM G-652D FC-UPC/FC-UPC 10.0M - COG - AMARELO</t>
  </si>
  <si>
    <t>DUPLEX OPTICAL PATCH CORD SM G-652D FC-UPC/FC-UPC 10.0M - OFN - YELLOW</t>
  </si>
  <si>
    <t>PATCH CORD OPTICO DUPLEX CONECTORIZADO SM G-652D FC-UPC/FC-UPC 10.0M - COG - AMARILLO</t>
  </si>
  <si>
    <t>CORDAO DUPLEX CONECTORIZADO OM4 LC-UPC/SC-UPC 2.0M - COG - ACQUA</t>
  </si>
  <si>
    <t>DUPLEX OPTICAL PATCH CORD OM4 LC-UPC/SC-UPC 2.0M - OFN - AQUA</t>
  </si>
  <si>
    <t>PATCH CORD OPTICO DUPLEX CONECTORIZADO OM4 LC-UPC/SC-UPC 2.0M - COG - ACQUA</t>
  </si>
  <si>
    <t>CORDAO DUPLEX CONECTORIZADO SM G-652D SC-UPC/SC-UPC 12.0M - COG - AMARELO</t>
  </si>
  <si>
    <t>DUPLEX OPTICAL PATCH CORD SM G-652D SC-UPC/SC-UPC 12.0M - OFN - YELLOW</t>
  </si>
  <si>
    <t>PATCH CORD OPTICO DUPLEX CONECTORIZADO SM G-652D SC-UPC/SC-UPC 12.0M - COG - AMARILLO</t>
  </si>
  <si>
    <t>CORDAO DUPLEX CONECTORIZADO SM G-652D FC-UPC/FC-UPC 3.0M - COG - AMARELO</t>
  </si>
  <si>
    <t>DUPLEX OPTICAL PATCH CORD SM G-652D FC-UPC/FC-UPC 3.0M - OFN - YELLOW</t>
  </si>
  <si>
    <t>PATCH CORD OPTICO DUPLEX CONECTORIZADO SM G-652D FC-UPC/FC-UPC 3.0M - COG - AMARILLO</t>
  </si>
  <si>
    <t>CORDAO DUPLEX CONECTORIZADO SM G-652D E2000-APC/ST-UPC 3.0M - COG - AMARELO</t>
  </si>
  <si>
    <t>DUPLEX OPTICAL PATCH CORD SM G-652D E2000-APC/ST-UPC 3.0M - OFN - YELLOW</t>
  </si>
  <si>
    <t>PATCH CORD OPTICO DUPLEX CONECTORIZADO SM G-652D E2000-APC/ST-UPC 3.0M - COG - AMARILLO</t>
  </si>
  <si>
    <t>CORDAO MONOFIBRA CONECTORIZADO BLI A/B G-657A LC-APC/LC-APC 5.0M - LSZH - BRANCO - D3</t>
  </si>
  <si>
    <t>SIMPLEX OPTICAL PATCH CORD BLI A/B G-657A LC-APC/LC-APC 5.0M - LSZH - WHITE - D3</t>
  </si>
  <si>
    <t>PATCH CORD OPTICO MONOFIBRA CONECTORIZADO BLI A/B G-657A LC-APC/LC-APC 5.0M - LSZH - BLANCO - D3</t>
  </si>
  <si>
    <t>CORDAO MONOFIBRA CONECTORIZADO BLI A/B G-657A LC-APC/SC-APC 2.5M - LSZH- BRANCO - D3</t>
  </si>
  <si>
    <t>SIMPLEX OPTICAL PATCH CORD BLI A/B G-657A LC-APC/SC-APC 2.5M - LSZH - WHITE - D3</t>
  </si>
  <si>
    <t>PATCH CORD OPTICO MONOFIBRA CONECTORIZADO BLI A/B G-657A LC-APC/SC-APC 2.5M - LSZH- BLANCO - D3</t>
  </si>
  <si>
    <t>CORDAO MONOFIBRA CONECTORIZADO BLI A/B G-657A LC-APC/LC-APC 2.5M - LSZH - BRANCO - D3</t>
  </si>
  <si>
    <t>SIMPLEX OPTICAL PATCH CORD BLI A/B G-657A LC-APC/LC-APC 2.5M - LSZH - WHITE - D3</t>
  </si>
  <si>
    <t>PATCH CORD OPTICO MONOFIBRA CONECTORIZADO BLI A/B G-657A LC-APC/LC-APC 2.5M - LSZH - BLANCO - D3</t>
  </si>
  <si>
    <t>CORDAO MONOFIBRA CONECTORIZADO BLI A/B G-657A LC-UPC/SC-UPC 2.5M - LSZH - BRANCO - D3</t>
  </si>
  <si>
    <t>SIMPLEX OPTICAL PATCH CORD  BLI A/B G-657A LC-UPC/SC-UPC 2.5M - LSZH - WHITE - D3</t>
  </si>
  <si>
    <t>PATCH CORD OPTICO MONOFIBRA CONECTORIZADO BLI A/B G-657A LC-UPC/SC-UPC 2.5M - LSZH - BLANCO - D3</t>
  </si>
  <si>
    <t>CORDAO MONOFIBRA CONECTORIZADO BLI A/B G-657A LC-UPC/SC-UPC 5.0M - LSZH - BRANCO - D3</t>
  </si>
  <si>
    <t>SIMPLEX OPTICAL PATCH CORD BLI A/B G-657A LC-UPC/SC-UPC 5.0M - LSZH - WHITE - D3</t>
  </si>
  <si>
    <t>PATCH CORD OPTICO MONOFIBRA CONECTORIZADO BLI A/B G-657A LC-UPC/SC-UPC 5.0M - LSZH - BLANCO - D3</t>
  </si>
  <si>
    <t>CORDAO MONOFIBRA CONECTORIZADO BLI A/B G-657A LC-UPC/SC-APC 2.5M - LSZH - BRANCO - D3</t>
  </si>
  <si>
    <t>SIMPLEX OPTICAL PATCH CORD BLI A/B G-657A LC-UPC/SC-APC 2.5M - LSZH - WHITE - D3</t>
  </si>
  <si>
    <t>PATCH CORD OPTICO MONOFIBRA CONECTORIZADO BLI A/B G-657A LC-UPC/SC-APC 2.5M - LSZH - BLANCO - D3</t>
  </si>
  <si>
    <t>CORDAO MONOFIBRA CONECTORIZADO BLI A/B G-657A SC-APC/LC-UPC 5.0M - LSZH - BRANCO - D3</t>
  </si>
  <si>
    <t>SIMPLEX OPTICAL PATCH CORD BLI A/B G-657A SC-APC/LC-UPC 5.0M - LSZH - WHITE - D3</t>
  </si>
  <si>
    <t>PATCH CORD OPTICO MONOFIBRA CONECTORIZADO BLI A/B G-657A SC-APC/LC-UPC 5.0M - LSZH - BLANCO - D3</t>
  </si>
  <si>
    <t>CORDAO MONOFIBRA CONECTORIZADO BLI A/B G-657A LC-UPC/LC-UPC 2.5M - LSZH - BRANCO - D3</t>
  </si>
  <si>
    <t>SIMPLEX OPTICAL PATCH CORD BLI A/B G-657A LC-UPC/LC-UPC 2.5M - LSZH - WHITE - D3</t>
  </si>
  <si>
    <t>PATCH CORD OPTICO MONOFIBRA CONECTORIZADO BLI A/B G-657A LC-UPC/LC-UPC 2.5M - LSZH - BLANCO - D3</t>
  </si>
  <si>
    <t>CORDAO MONOFIBRA CONECTORIZADO BLI A/B G-657A LC-UPC/LC-UPC 5.0M - LSZH - BRANCO - D3</t>
  </si>
  <si>
    <t>SIMPLEX OPTICAL PATCH CORD BLI A/B G-657A LC-UPC/LC-UPC 5.0M - LSZH - WHITE - D3</t>
  </si>
  <si>
    <t>PATCH CORD OPTICO MONOFIBRA CONECTORIZADO BLI A/B G-657A LC-UPC/LC-UPC 5.0M - LSZH - BLANCO - D3</t>
  </si>
  <si>
    <t>CORDAO MONOFIBRA CONECTORIZADO BLI A/B G-657A LC-UPC/LC-APC 2.5M - LSZH - BRANCO - D3</t>
  </si>
  <si>
    <t>SIMPLEX OPTICAL PATCH CORD BLI A/B G-657A LC-UPC/LC-APC 2.5M - LSZH - WHITE - D3</t>
  </si>
  <si>
    <t>PATCH CORD OPTICO MONOFIBRA CONECTORIZADO BLI A/B G-657A LC-UPC/LC-APC 2.5M - LSZH - BLANCO - D3</t>
  </si>
  <si>
    <t>CORDAO MONOFIBRA CONECTORIZADO BLI A/B G-657A LC-UPC/LC-APC 5.0M - LSZH - BRANCO - D3</t>
  </si>
  <si>
    <t>SIMPLEX OPTICAL PATCH CORD BLI A/B G-657A LC-UPC/LC-APC 5.0M - LSZH - WHITE - D3</t>
  </si>
  <si>
    <t>PATCH CORD OPTICO MONOFIBRA CONECTORIZADO BLI A/B G-657A LC-UPC/LC-APC 5.0M - LSZH - BLANCO - D3</t>
  </si>
  <si>
    <t>CORDAO DUPLEX CONECTORIZADO SM LC-APC/SC-UPC 5.0M - LSZH - AZUL</t>
  </si>
  <si>
    <t>DUPLEX OPTICAL PATCH CORD SM LC-APC/SC-UPC 5.0M - LSZH - BLUE</t>
  </si>
  <si>
    <t>PATCH CORD OPTICO DUPLEX CONECTORIZADO SM LC-APC/SC-UPC 5.0M - LSZH - AZUL</t>
  </si>
  <si>
    <t>EXTENSAO MONOFIBRA BLI A/B G-657A SC-APC 1.0M - COG - AMARELO - D2</t>
  </si>
  <si>
    <t>SIMPLEX OPTICAL PIGTAIL  BLI A/B G-657A SC-APC 1.0M - OFN - YELLOW - D2</t>
  </si>
  <si>
    <t>EXTENSION MONOFIBRA BLI A/B G-657A SC-APC 1.0M - COG - AMARILLO - D2</t>
  </si>
  <si>
    <t>CORDAO DUPLEX CONECTORIZADO OM3 LC-UPC/LC-UPC 28.0M - LSZH - ACQUA (A - B)</t>
  </si>
  <si>
    <t>DUPLEX OPTICAL PATCH CORD OM3 LC-UPC/LC-UPC 28.0M - LSZH - AQUA (A - B)</t>
  </si>
  <si>
    <t>PATCH CORD OPTICO DUPLEX CONECTORIZADO OM3 LC-UPC/LC-UPC 28.0M - LSZH - ACQUA (A - B)</t>
  </si>
  <si>
    <t>CORDAO DUPLEX CONECTORIZADO OM3 LC-UPC/LC-UPC 29.0M - LSZH - ACQUA (A - B)</t>
  </si>
  <si>
    <t>DUPLEX OPTICAL PATCH CORD OM3 LC-UPC/LC-UPC 29.0M - LSZH - AQUA (A - B)</t>
  </si>
  <si>
    <t>PATCH CORD OPTICO DUPLEX CONECTORIZADO OM3 LC-UPC/LC-UPC 29.0M - LSZH - ACQUA (A - B)</t>
  </si>
  <si>
    <t>CORDAO MONOFIBRA CONECTORIZADO SM G-652D FC-UPC/LC-UPC 10.0M - COG - AMARELO</t>
  </si>
  <si>
    <t>SIMPLEX OPTICAL PATCH CORD SM G-652D FC-UPC/LC-UPC 10.0M - OFN - YELLOW</t>
  </si>
  <si>
    <t>PATCH CORD OPTICO MONOFIBRA CONECTORIZADO SM G-652D FC-UPC/LC-UPC 10.0M - COG - AMARILLO</t>
  </si>
  <si>
    <t>CORDAO MONOFIBRA CONECTORIZADO SM G-652D FC-UPC/LC-UPC 20.0M - COG - AMARELO</t>
  </si>
  <si>
    <t>SIMPLEX OPTICAL PATCH CORD SM G-652D FC-UPC/LC-UPC 20.0M - OFN - YELLOW</t>
  </si>
  <si>
    <t>PATCH CORD OPTICO MONOFIBRA CONECTORIZADO SM G-652D FC-UPC/LC-UPC 20.0M - COG - AMARILLO</t>
  </si>
  <si>
    <t>CORDAO MONOFIBRA CONECTORIZADO SM G-652D FC-UPC/LC-UPC 30.0M - COG - AMARELO</t>
  </si>
  <si>
    <t>SIMPLEX OPTICAL PATCH CORD SM G-652D FC-UPC/LC-UPC 30.0M - OFN - YELLOW</t>
  </si>
  <si>
    <t>PATCH CORD OPTICO MONOFIBRA CONECTORIZADO SM G-652D FC-UPC/LC-UPC 30.0M - COG - AMARILLO</t>
  </si>
  <si>
    <t>CORDAO MONOFIBRA CONECTORIZADO SM G-652D FC-UPC/LC-UPC 5.0M - COG - AMARELO</t>
  </si>
  <si>
    <t>SIMPLEX OPTICAL PATCH CORD SM G-652D FC-UPC/LC-UPC 5.0M - OFN - YELLOW</t>
  </si>
  <si>
    <t>PATCH CORD OPTICO MONOFIBRA CONECTORIZADO SM G-652D FC-UPC/LC-UPC 5.0M - COG - AMARILLO</t>
  </si>
  <si>
    <t>CORDAO DUPLEX CONECTORIZADO OM3 LC-UPC/LC-UPC 30.0M - LSZH - ACQUA (A - B)</t>
  </si>
  <si>
    <t>DUPLEX OPTICAL PATCH CORD OM3 LC-UPC/LC-UPC 30.0M - LSZH - AQUA (A - B)</t>
  </si>
  <si>
    <t>PATCH CORD OPTICO DUPLEX CONECTORIZADO OM3 LC-UPC/LC-UPC 30.0M - LSZH - ACQUA (A - B)</t>
  </si>
  <si>
    <t>CORDAO DUPLEX CONECTORIZADO 62.5 SC-UPC/ST-UPC 10.0M - COG - LARANJA</t>
  </si>
  <si>
    <t>DUPLEX OPTICAL PATCH CORD 62.5 SC-UPC/ST-UPC 10.0M - OFN - ORANGE</t>
  </si>
  <si>
    <t>PATCH CORD OPTICO DUPLEX CONECTORIZADO 62.5 SC-UPC/ST-UPC 10.0M - COG - NARANJA</t>
  </si>
  <si>
    <t>CORDAO DUPLEX CONECTORIZADO OM3 LC-UPC/LC-UPC 31.0M - LSZH - ACQUA (A - B)</t>
  </si>
  <si>
    <t>DUPLEX OPTICAL PATCH CORD OM3 LC-UPC/LC-UPC 31.0M - LSZH - AQUA (A - B)</t>
  </si>
  <si>
    <t>PATCH CORD OPTICO DUPLEX CONECTORIZADO OM3 LC-UPC/LC-UPC 31.0M - LSZH - ACQUA (A - B)</t>
  </si>
  <si>
    <t>CORDAO DUPLEX CONECTORIZADO OM3 LC-UPC/LC-UPC 32.0M - LSZH - ACQUA (A - B)</t>
  </si>
  <si>
    <t>DUPLEX OPTICAL PATCH CORD OM3 LC-UPC/LC-UPC 32.0M - LSZH - AQUA (A - B)</t>
  </si>
  <si>
    <t>PATCH CORD OPTICO DUPLEX CONECTORIZADO OM3 LC-UPC/LC-UPC 32.0M - LSZH - ACQUA (A - B)</t>
  </si>
  <si>
    <t>CORDAO DUPLEX CONECTORIZADO OM3 LC-UPC/LC-UPC 33.0M - LSZH - ACQUA (A - B)</t>
  </si>
  <si>
    <t>DUPLEX OPTICAL PATCH CORD OM3 LC-UPC/LC-UPC 33.0M - LSZH - AQUA (A - B)</t>
  </si>
  <si>
    <t>PATCH CORD OPTICO DUPLEX CONECTORIZADO OM3 LC-UPC/LC-UPC 33.0M - LSZH - ACQUA (A - B)</t>
  </si>
  <si>
    <t>CORDAO DUPLEX CONECTORIZADO OM3 LC-UPC/LC-UPC 35.0M - LSZH - ACQUA (A - B)</t>
  </si>
  <si>
    <t>DUPLEX OPTICAL PATCH CORD OM3 LC-UPC/LC-UPC 35.0M - LSZH - AQUA (A - B)</t>
  </si>
  <si>
    <t>PATCH CORD OPTICO DUPLEX CONECTORIZADO OM3 LC-UPC/LC-UPC 35.0M - LSZH - ACQUA (A - B)</t>
  </si>
  <si>
    <t>CORDAO DUPLEX CONECTORIZADO OM3 LC-UPC/LC-UPC 38.0M - LSZH - ACQUA (A - B)</t>
  </si>
  <si>
    <t>DUPLEX OPTICAL PATCH CORD OM3 LC-UPC/LC-UPC 38.0M - LSZH - AQUA (A - B)</t>
  </si>
  <si>
    <t>PATCH CORD OPTICO DUPLEX CONECTORIZADO OM3 LC-UPC/LC-UPC 38.0M - LSZH - ACQUA (A - B)</t>
  </si>
  <si>
    <t>CORDAO DUPLEX CONECTORIZADO SM G-652D LC-UPC/SC-UPC 5.0M - COG - AMARELO</t>
  </si>
  <si>
    <t>DUPLEX OPTICAL PATCH CORD SM G-652D LC-UPC/SC-UPC 5.0M - OFN - YELLOW</t>
  </si>
  <si>
    <t>PATCH CORD OPTICO DUPLEX CONECTORIZADO SM G-652D LC-UPC/SC-UPC 5.0M - COG - AMARILLO</t>
  </si>
  <si>
    <t>CORDAO DUPLEX CONECTORIZADO SM G-652D SC-UPC/ST-UPC 2.0M - LSZH - AZUL</t>
  </si>
  <si>
    <t>DUPLEX OPTICAL PATCH CORD SM G-652D SC-UPC/ST-UPC 2.0M - LSZH - BLUE</t>
  </si>
  <si>
    <t>PATCH CORD OPTICO DUPLEX CONECTORIZADO SM G-652D SC-UPC/ST-UPC 2.0M - LSZH - AZUL</t>
  </si>
  <si>
    <t>CORDAO DUPLEX CONECTORIZADO 62.5 LC-UPC/LC-UPC 8.0M - COG - LARANJA (A - B)</t>
  </si>
  <si>
    <t>DUPLEX OPTICAL PATCH CORD 62.5 LC-UPC/LC-UPC 8.0M - OFN - ORANGE (A - B)</t>
  </si>
  <si>
    <t>PATCH CORD OPTICO DUPLEX CONECTORIZADO 62.5 LC-UPC/LC-UPC 8.0M - COG - NARANJA (A - B)</t>
  </si>
  <si>
    <t>CORDAO DUPLEX CONECTORIZADO 62.5 SC-UPC/SC-UPC 10.0M - COG - LARANJA</t>
  </si>
  <si>
    <t>DUPLEX OPTICAL PATCH CORD 62.5 SC-UPC/SC-UPC 10.0M - OFN - ORANGE</t>
  </si>
  <si>
    <t>PATCH CORD OPTICO DUPLEX CONECTORIZADO 62.5 SC-UPC/SC-UPC 10.0M - COG - NARANJA</t>
  </si>
  <si>
    <t>CORDAO DUPLEX CONECTORIZADO 62.5 LC-UPC/LC-UPC 12.0M - COG - LARANJA (A - B)</t>
  </si>
  <si>
    <t>DUPLEX OPTICAL PATCH CORD 62.5 LC-UPC/LC-UPC 12.0M - OFN - ORANGE (A - B)</t>
  </si>
  <si>
    <t>PATCH CORD OPTICO DUPLEX CONECTORIZADO 62.5 LC-UPC/LC-UPC 12.0M - COG - NARANJA (A - B)</t>
  </si>
  <si>
    <t>CORDAO DUPLEX CONECTORIZADO 62.5 LC-UPC/LC-UPC 2.0M - COG - LARANJA (A - B)</t>
  </si>
  <si>
    <t>DUPLEX OPTICAL PATCH CORD 62.5 LC-UPC/LC-UPC 2.0M - OFN - ORANGE (A - B)</t>
  </si>
  <si>
    <t>PATCH CORD OPTICO DUPLEX CONECTORIZADO 62.5 LC-UPC/LC-UPC 2.0M - COG - NARANJA (A - B)</t>
  </si>
  <si>
    <t>CORDAO DUPLEX CONECTORIZADO BLI A/B G-657A E2000-APC/E2000-APC 2.0M - LSZH - AZUL</t>
  </si>
  <si>
    <t>DUPLEX OPTICAL PATCH CORD BLI A/B G-657A E2000-APC/E2000-APC 2.0M - LSZH - BLUE</t>
  </si>
  <si>
    <t>PATCH CORD OPTICO DUPLEX CONECTORIZADO BLI A/B G-657A E2000-APC/E2000-APC 2.0M - LSZH - AZUL</t>
  </si>
  <si>
    <t>CORDAO DUPLEX CONECTORIZADO BLI A/B G-657A E2000-APC/SC-APC 6.0M - LSZH - AZUL</t>
  </si>
  <si>
    <t>DUPLEX OPTICAL PATCH CORD BLI A/B G-657A E2000-APC/SC-APC 6.0M - LSZH - BLUE</t>
  </si>
  <si>
    <t>PATCH CORD OPTICO DUPLEX CONECTORIZADO BLI A/B G-657A E2000-APC/SC-APC 6.0M - LSZH - AZUL</t>
  </si>
  <si>
    <t>CORDAO DUPLEX CONECTORIZADO BLI A/B G-657A E2000-APC/E2000-APC 12.0M - LSZH - AZUL</t>
  </si>
  <si>
    <t>DUPLEX OPTICAL PATCH CORD BLI A/B G-657A E2000-APC/E2000-APC 12.0M - LSZH - BLUE</t>
  </si>
  <si>
    <t>PATCH CORD OPTICO DUPLEX CONECTORIZADO BLI A/B G-657A E2000-APC/E2000-APC 12.0M - LSZH - AZUL</t>
  </si>
  <si>
    <t>CORDAO DUPLEX CONECTORIZADO BLI A/B G-657A E2000-APC/SC-UPC 12.0M - LSZH - AZUL</t>
  </si>
  <si>
    <t>DUPLEX OPTICAL PATCH CORD BLI A/B G-657A E2000-APC/SC-UPC 12.0M - LSZH - BLUE</t>
  </si>
  <si>
    <t>PATCH CORD OPTICO DUPLEX CONECTORIZADO BLI A/B G-657A E2000-APC/SC-UPC 12.0M - LSZH - AZUL</t>
  </si>
  <si>
    <t>CORDAO DUPLEX CONECTORIZADO BLI A/B G-657A SC-UPC/SC-UPC 3.0M - LSZH - AZUL</t>
  </si>
  <si>
    <t>DUPLEX OPTICAL PATCH CORD BLI A/B G-657A SC-UPC/SC-UPC 3.0M - LSZH - BLUE</t>
  </si>
  <si>
    <t>PATCH CORD OPTICO DUPLEX CONECTORIZADO BLI A/B G-657A SC-UPC/SC-UPC 3.0M - LSZH - AZUL</t>
  </si>
  <si>
    <t>CORDAO DUPLEX CONECTORIZADO BLI A/B G-657A LC-UPC/SC-UPC 3.0M - LSZH - AZUL</t>
  </si>
  <si>
    <t>DUPLEX OPTICAL PATCH CORD BLI A/B G-657A LC-UPC/SC-UPC 3.0M - LSZH - BLUE</t>
  </si>
  <si>
    <t>PATCH CORD OPTICO DUPLEX CONECTORIZADO BLI A/B G-657A LC-UPC/SC-UPC 3.0M - LSZH - AZUL</t>
  </si>
  <si>
    <t>CORDAO DUPLEX CONECTORIZADO BLI A/B G-657A LC-UPC/LC-UPC 3.0M - LSZH - AZUL (A - B)</t>
  </si>
  <si>
    <t>DUPLEX OPTICAL PATCH CORD BLI A/B G-657A LC-UPC/LC-UPC 3.0M - LSZH - BLUE (A - B)</t>
  </si>
  <si>
    <t>PATCH CORD OPTICO DUPLEX CONECTORIZADO BLI A/B G-657A LC-UPC/LC-UPC 3.0M - LSZH - AZUL (A - B)</t>
  </si>
  <si>
    <t>CORDAO DUPLEX CONECTORIZADO BLI A/B G-657A E2000-APC/E2000-APC 8.0M - LSZH - AZUL</t>
  </si>
  <si>
    <t>DUPLEX OPTICAL PATCH CORD BLI A/B G-657A E2000-APC/E2000-APC 8.0M - LSZH - BLUE</t>
  </si>
  <si>
    <t>PATCH CORD OPTICO DUPLEX CONECTORIZADO BLI A/B G-657A E2000-APC/E2000-APC 8.0M - LSZH - AZUL</t>
  </si>
  <si>
    <t>CORDAO DUPLEX CONECTORIZADO BLI A/B G-657A E2000-APC/LC-UPC 12.0M - LSZH - AZUL</t>
  </si>
  <si>
    <t>DUPLEX OPTICAL PATCH CORD BLI A/B G-657A E2000-APC/LC-UPC 12.0M - LSZH - BLUE</t>
  </si>
  <si>
    <t>PATCH CORD OPTICO DUPLEX CONECTORIZADO BLI A/B G-657A E2000-APC/LC-UPC 12.0M - LSZH - AZUL</t>
  </si>
  <si>
    <t>CORDAO DUPLEX CONECTORIZADO BLI A/B G-657A LC-UPC/LC-UPC 2.0M - LSZH - AZUL (A - B)</t>
  </si>
  <si>
    <t>DUPLEX OPTICAL PATCH CORD BLI A/B G-657A LC-UPC/LC-UPC 2.0M - LSZH - BLUE (A - B)</t>
  </si>
  <si>
    <t>PATCH CORD OPTICO DUPLEX CONECTORIZADO BLI A/B G-657A LC-UPC/LC-UPC 2.0M - LSZH - AZUL (A - B)</t>
  </si>
  <si>
    <t>CORDAO MONOFIBRA CONECTORIZADO SM FC-APC/SC-UPC 2.5M - COG - AZUL</t>
  </si>
  <si>
    <t>SIMPLEX OPTICAL PATCH CORD SM FC-APC/SC-UPC 2.5M - OFN - BLUE</t>
  </si>
  <si>
    <t>PATCH CORD OPTICO MONOFIBRA CONECTORIZADO SM FC-APC/SC-UPC 2.5M - COG - AZUL</t>
  </si>
  <si>
    <t>CORDAO DUPLEX CONECTORIZADO BLI A/B G-657A LC-UPC/LC-UPC 8.0M - LSZH - AZUL (A - B)</t>
  </si>
  <si>
    <t>DUPLEX OPTICAL PATCH CORD BLI A/B G-657A LC-UPC/LC-UPC 8.0M - LSZH - BLUE (A - B)</t>
  </si>
  <si>
    <t>PATCH CORD OPTICO DUPLEX CONECTORIZADO BLI A/B G-657A LC-UPC/LC-UPC 8.0M - LSZH - AZUL (A - B)</t>
  </si>
  <si>
    <t>CORDAO DUPLEX CONECTORIZADO BLI A/B G-657A LC-UPC/LC-UPC 12.0M - LSZH - AZUL (A - B)</t>
  </si>
  <si>
    <t>DUPLEX OPTICAL PATCH CORD BLI A/B G-657A LC-UPC/LC-UPC 12.0M - LSZH - BLUE (A - B)</t>
  </si>
  <si>
    <t>PATCH CORD OPTICO DUPLEX CONECTORIZADO BLI A/B G-657A LC-UPC/LC-UPC 12.0M - LSZH - AZUL (A - B)</t>
  </si>
  <si>
    <t>CORDAO MONOFIBRA CONECTORIZADO SM FC-APC/FC-APC 2.5M - COG - AZUL</t>
  </si>
  <si>
    <t>SIMPLEX OPTICAL PATCH CORD SM FC-APC/FC-APC 2.5M - OFN - BLUE</t>
  </si>
  <si>
    <t>PATCH CORD OPTICO MONOFIBRA CONECTORIZADO SM FC-APC/FC-APC 2.5M - COG - AZUL</t>
  </si>
  <si>
    <t>CORDAO DUPLEX CONECTORIZADO BLI A/B G-657A LC-UPC/SC-UPC 12.0M - LSZH - AZUL</t>
  </si>
  <si>
    <t>DUPLEX OPTICAL PATCH CORD BLI A/B G-657A LC-UPC/SC-UPC 12.0M - LSZH - BLUE</t>
  </si>
  <si>
    <t>PATCH CORD OPTICO DUPLEX CONECTORIZADO BLI A/B G-657A LC-UPC/SC-UPC 12.0M - LSZH - AZUL</t>
  </si>
  <si>
    <t>CORDAO DUPLEX CONECTORIZADO 50.0 LC-UPC/SC-UPC 12.0M - LSZH - AMARELO</t>
  </si>
  <si>
    <t>DUPLEX OPTICAL PATCH CORD 50.0 LC-UPC/SC-UPC 12.0M - LSZH - YELLOW</t>
  </si>
  <si>
    <t>PATCH CORD OPTICO DUPLEX CONECTORIZADO 50.0 LC-UPC/SC-UPC 12.0M - LSZH - AMARILLO</t>
  </si>
  <si>
    <t>CORDAO DUPLEX CONECTORIZADO BLI A/B G-657A LC-UPC/LC-UPC 20.0M - LSZH - AZUL (A - B)</t>
  </si>
  <si>
    <t>DUPLEX OPTICAL PATCH CORD BLI A/B G-657A LC-UPC/LC-UPC 20.0M - LSZH - BLUE (A - B)</t>
  </si>
  <si>
    <t>PATCH CORD OPTICO DUPLEX CONECTORIZADO BLI A/B G-657A LC-UPC/LC-UPC 20.0M - LSZH - AZUL (A - B)</t>
  </si>
  <si>
    <t>CORDAO DUPLEX CONECTORIZADO 50.0 LC-UPC/LC-UPC 20.0M - LSZH - AMARELO (A - B)</t>
  </si>
  <si>
    <t>DUPLEX OPTICAL PATCH CORD 50.0 LC-UPC/LC-UPC 20.0M - LSZH - YELLOW (A - B)</t>
  </si>
  <si>
    <t>PATCH CORD OPTICO DUPLEX CONECTORIZADO 50.0 LC-UPC/LC-UPC 20.0M - LSZH - AMARILLO (A - B)</t>
  </si>
  <si>
    <t>CORDAO DUPLEX CONECTORIZADO BLI A/B G-657A LC-UPC/SC-UPC 20.0M - LSZH - AZUL</t>
  </si>
  <si>
    <t>DUPLEX OPTICAL PATCH CORD BLI A/B G-657A LC-UPC/SC-UPC 20.0M - LSZH - BLUE</t>
  </si>
  <si>
    <t>PATCH CORD OPTICO DUPLEX CONECTORIZADO BLI A/B G-657A LC-UPC/SC-UPC 20.0M - LSZH - AZUL</t>
  </si>
  <si>
    <t>CORDAO DUPLEX CONECTORIZADO 50.0 LC-UPC/SC-UPC 2.0M - LSZH - AMARELO</t>
  </si>
  <si>
    <t>DUPLEX OPTICAL PATCH CORD 50.0 LC-UPC/SC-UPC 2.0M - LSZH - YELLOW</t>
  </si>
  <si>
    <t>PATCH CORD OPTICO DUPLEX CONECTORIZADO 50.0 LC-UPC/SC-UPC 2.0M - LSZH - AMARILLO</t>
  </si>
  <si>
    <t>CORDAO DUPLEX CONECTORIZADO BLI A/B G-657A LC-UPC/LC-UPC 5.0M - LSZH - AZUL (A - B)</t>
  </si>
  <si>
    <t>DUPLEX OPTICAL PATCH CORD BLI A/B G-657A LC-UPC/LC-UPC 5.0M - LSZH - BLUE (A - B)</t>
  </si>
  <si>
    <t>PATCH CORD OPTICO DUPLEX CONECTORIZADO BLI A/B G-657A LC-UPC/LC-UPC 5.0M - LSZH - AZUL (A - B)</t>
  </si>
  <si>
    <t>CORDAO DUPLEX CONECTORIZADO 50.0 LC-UPC/LC-UPC 5.0M - LSZH - AMARELO (A - B)</t>
  </si>
  <si>
    <t>DUPLEX OPTICAL PATCH CORD 50.0 LC-UPC/LC-UPC 5.0M - LSZH - YELLOW (A - B)</t>
  </si>
  <si>
    <t>PATCH CORD OPTICO DUPLEX CONECTORIZADO 50.0 LC-UPC/LC-UPC 5.0M - LSZH - AMARILLO (A - B)</t>
  </si>
  <si>
    <t>EXTENSAO MONOFIBRA SM FC-APC 2.5M - COG - AZUL - D2</t>
  </si>
  <si>
    <t>SIMPLEX OPTICAL PIGTAIL SM FC-APC 2.5M - OFN - BLUE - D2</t>
  </si>
  <si>
    <t>EXTENSION MONOFIBRA SM FC-APC 2.5M - COG - AZUL - D2</t>
  </si>
  <si>
    <t>CORDAO DUPLEX CONECTORIZADO BLI A/B G-657A LC-UPC/SC-UPC 5.0M - LSZH - AZUL</t>
  </si>
  <si>
    <t>DUPLEX OPTICAL PATCH CORD BLI A/B G-657A LC-UPC/SC-UPC 5.0M - LSZH - BLUE</t>
  </si>
  <si>
    <t>PATCH CORD OPTICO DUPLEX CONECTORIZADO BLI A/B G-657A LC-UPC/SC-UPC 5.0M - LSZH - AZUL</t>
  </si>
  <si>
    <t>CORDAO DUPLEX CONECTORIZADO 50.0  LC-UPC/SC-UPC 5.0M - LSZH - AMARELO</t>
  </si>
  <si>
    <t>DUPLEX OPTICAL PATCH CORD 50.0 LC-UPC/SC-UPC 5.0M - LSZH - YELLOW</t>
  </si>
  <si>
    <t>PATCH CORD OPTICO DUPLEX CONECTORIZADO 50.0 LC-UPC/SC-UPC 5.0M - LSZH - AMARILLO</t>
  </si>
  <si>
    <t>CORDAO DUPLEX CONECTORIZADO BLI A/B G-657A LC-UPC/LC-UPC 10.0M - LSZH - AZUL (A - B)</t>
  </si>
  <si>
    <t>DUPLEX OPTICAL PATCH CORD BLI A/B G-657A LC-UPC/LC-UPC 10.0M - LSZH - BLUE (A - B)</t>
  </si>
  <si>
    <t>PATCH CORD OPTICO DUPLEX CONECTORIZADO BLI A/B G-657A LC-UPC/LC-UPC 10.0M - LSZH - AZUL (A - B)</t>
  </si>
  <si>
    <t>CORDAO DUPLEX CONECTORIZADO OM3 LC-UPC/LC-UPC 4.0M - LSZH - ACQUA (A - B)</t>
  </si>
  <si>
    <t>DUPLEX OPTICAL PATCH CORD OM3 LC-UPC/LC-UPC 4,0M - LSZH - ACQUA (A - B)</t>
  </si>
  <si>
    <t>PATCH CORD OPTICO DUPLEX CONECTORIZADO OM3 LC-UPC/LC-UPC 4.0M - LSZH - ACQUA (A - B)</t>
  </si>
  <si>
    <t>CORDAO DUPLEX CONECTORIZADO BLI A/B G-657A E2000-APC/LC-UPC 2.0M - LSZH - AZUL</t>
  </si>
  <si>
    <t>DUPLEX OPTICAL PATCH CORD BLI A/B G-657A E2000-APC/LC-UPC 2.0M - LSZH - BLUE</t>
  </si>
  <si>
    <t>PATCH CORD OPTICO DUPLEX CONECTORIZADO BLI A/B G-657A E2000-APC/LC-UPC 2.0M - LSZH - AZUL</t>
  </si>
  <si>
    <t>CORDAO DUPLEX CONECTORIZADO BLI A/B G-657A E2000-APC/LC-UPC 10.0M - LSZH - AZUL</t>
  </si>
  <si>
    <t>DUPLEX OPTICAL PATCH CORD BLI A/B G-657A E2000-APC/LC-UPC 10.0M - LSZH - BLUE</t>
  </si>
  <si>
    <t>PATCH CORD OPTICO DUPLEX CONECTORIZADO BLI A/B G-657A E2000-APC/LC-UPC 10.0M - LSZH - AZUL</t>
  </si>
  <si>
    <t>CORDAO DUPLEX CONECTORIZADO BLI A/B G-657A E2000-APC/E2000-APC 10.0M - LSZH - AZUL</t>
  </si>
  <si>
    <t>DUPLEX OPTICAL PATCH CORD BLI A/B G-657A E2000-APC/E2000-APC 10.0M - LSZH - BLUE</t>
  </si>
  <si>
    <t>PATCH CORD OPTICO DUPLEX CONECTORIZADO BLI A/B G-657A E2000-APC/E2000-APC 10.0M - LSZH - AZUL</t>
  </si>
  <si>
    <t>EXTENSAO MONOFIBRA SM SC-APC 2.5M - COG - AZUL - D2</t>
  </si>
  <si>
    <t>SIMPLEX OPTICAL PIGTAIL SM SC-APC 2.5M - OFN - BLUE - D2</t>
  </si>
  <si>
    <t>EXTENSION MONOFIBRA SM SC-APC 2.5M - COG - AZUL - D2</t>
  </si>
  <si>
    <t>CORDAO DUPLEX CONECTORIZADO OM3 LC-UPC/LC-UPC 6.0M - LSZH - ACQUA (A - B)</t>
  </si>
  <si>
    <t>DUPLEX OPTICAL PATCH CORD OM3 LC-UPC/LC-UPC 6.0M - LSZH - AQUA (A - B)</t>
  </si>
  <si>
    <t>PATCH CORD OPTICO DUPLEX CONECTORIZADO OM3 LC-UPC/LC-UPC 6.0M - LSZH - ACQUA (A - B)</t>
  </si>
  <si>
    <t>CORDAO DUPLEX CONECTORIZADO OM3 LC-UPC/LC-UPC 10.0M - LSZH - ACQUA (A - B)</t>
  </si>
  <si>
    <t>DUPLEX OPTICAL PATCH CORD OM3 LC-UPC/LC-UPC 10.0M - LSZH - AQUA (A - B)</t>
  </si>
  <si>
    <t>PATCH CORD OPTICO DUPLEX CONECTORIZADO OM3 LC-UPC/LC-UPC 10.0M - LSZH - ACQUA (A - B)</t>
  </si>
  <si>
    <t>CORDAO DUPLEX CONECTORIZADO OM3 LC-UPC/LC-UPC 12.0M - LSZH - ACQUA</t>
  </si>
  <si>
    <t>DUPLEX OPTICAL PATCH CORD OM3 LC-UPC/LC-UPC 12.0M - LSZH - AQUA</t>
  </si>
  <si>
    <t>PATCH CORD OPTICO DUPLEX CONECTORIZADO OM3 LC-UPC/LC-UPC 12.0M - LSZH - ACQUA</t>
  </si>
  <si>
    <t>CORDAO DUPLEX CONECTORIZADO OM3 LC-UPC/LC-UPC 15.0M - LSZH - ACQUA (A - B)</t>
  </si>
  <si>
    <t>DUPLEX OPTICAL PATCH CORD OM3 LC-UPC/LC-UPC 15.0M - LSZH - AQUA</t>
  </si>
  <si>
    <t>PATCH CORD OPTICO DUPLEX CONECTORIZADO OM3 LC-UPC/LC-UPC 15.0M - LSZH - ACQUA</t>
  </si>
  <si>
    <t>CORDAO DUPLEX CONECTORIZADO SM G-652D LC-APC/LC-APC 30.0M - COG - AZUL</t>
  </si>
  <si>
    <t>DUPLEX OPTICAL PATCH CORD SM G-652D LC-APC/LC-APC 30.0M - OFN - BLUE</t>
  </si>
  <si>
    <t>PATCH CORD OPTICO DUPLEX CONECTORIZADO SM G-652D LC-APC/LC-APC 30.0M - COG - AZUL</t>
  </si>
  <si>
    <t>CORDAO DUPLEX CONECTORIZADO SM G-652D E2000-APC/LC-UPC 15.0M - COG - AZUL</t>
  </si>
  <si>
    <t>DUPLEX OPTICAL PATCH CORD SM G-652D E2000-APC/LC-UPC 15.0M - OFN - BLUE</t>
  </si>
  <si>
    <t>PATCH CORD OPTICO DUPLEX CONECTORIZADO SM G-652D E2000-APC/LC-UPC 15.0M - COG - AZUL</t>
  </si>
  <si>
    <t>CORDAO DUPLEX CONECTORIZADO SM G-652D E2000-APC/LC-UPC 20.0M - COG - AZUL</t>
  </si>
  <si>
    <t>DUPLEX OPTICAL PATCH CORD SM G-652D E2000-APC/LC-UPC 20.0M - OFN - BLUE</t>
  </si>
  <si>
    <t>PATCH CORD OPTICO DUPLEX CONECTORIZADO SM G-652D E2000-APC/LC-UPC 20.0M - COG - AZUL</t>
  </si>
  <si>
    <t>CORDAO DUPLEX CONECTORIZADO SM G-652D E2000-APC/LC-UPC 25.0M - COG - AZUL</t>
  </si>
  <si>
    <t>DUPLEX OPTICAL PATCH CORD SM G-652D E2000-APC/LC-UPC 25.0M - OFN - BLUE</t>
  </si>
  <si>
    <t>PATCH CORD OPTICO DUPLEX CONECTORIZADO SM G-652D E2000-APC/LC-UPC 25.0M - COG - AZUL</t>
  </si>
  <si>
    <t>CORDAO MONOFIBRA CONECTORIZADO SM FC-UPC/SC-APC 5.0M - COG - AMARELO</t>
  </si>
  <si>
    <t>SIMPLEX OPTICAL PATCH CORD SM FC-UPC/SC-APC 5.0M - OFN - YELLOW</t>
  </si>
  <si>
    <t>PATCH CORD OPTICO MONOFIBRA CONECTORIZADO SM FC-UPC/SC-APC 5.0M - COG - AMARILLO</t>
  </si>
  <si>
    <t>CORDAO MONOFIBRA CONECTORIZADO SM G-652D SC-APC/SC-APC 8.0M - COG - AMARELO</t>
  </si>
  <si>
    <t>SIMPLEX OPTICAL PATCH CORD SM G-652D SC-APC/SC-APC 8.0M - OFN - YELLOW</t>
  </si>
  <si>
    <t>PATCH CORD OPTICO MONOFIBRA CONECTORIZADO SM G-652D SC-APC/SC-APC 8.0M - COG - AMARILLO</t>
  </si>
  <si>
    <t>CORDAO DUPLEX CONECTORIZADO SM G-652D E2000-APC/E2000-APC 8.0M - COG - AZUL</t>
  </si>
  <si>
    <t>DUPLEX OPTICAL PATCH CORD SM G-652D E2000-APC/E2000-APC 8.0M - OFN - BLUE</t>
  </si>
  <si>
    <t>PATCH CORD OPTICO DUPLEX CONECTORIZADO SM G-652D E2000-APC/E2000-APC 8.0M - COG - AZUL</t>
  </si>
  <si>
    <t>CORDAO DUPLEX CONECTORIZADO SM G-652D E2000-APC/E2000-APC 20.0M - COG - AZUL</t>
  </si>
  <si>
    <t>DUPLEX OPTICAL PATCH CORD SM G-652D E2000-APC/E2000-APC 20.0M - OFN - BLUE</t>
  </si>
  <si>
    <t>PATCH CORD OPTICO DUPLEX CONECTORIZADO SM G-652D E2000-APC/E2000-APC 20.0M - COG - AZUL</t>
  </si>
  <si>
    <t>CORDAO DUPLEX CONECTORIZADO SM G-652D E2000-APC/E2000-APC 3.0M - COG - AZUL</t>
  </si>
  <si>
    <t>DUPLEX OPTICAL PATCH CORD SM G-652D E2000-APC/E2000-APC 3.0M - OFN - BLUE</t>
  </si>
  <si>
    <t>PATCH CORD OPTICO DUPLEX CONECTORIZADO SM G-652D E2000-APC/E2000-APC 3.0M - COG - AZUL</t>
  </si>
  <si>
    <t>CORDAO DUPLEX CONECTORIZADO SM G-652D E2000-APC/LC-UPC 50.0M - COG - AZUL</t>
  </si>
  <si>
    <t>DUPLEX OPTICAL PATCH CORD SM G-652D E2000-APC/LC-UPC 50.0M - OFN - BLUE</t>
  </si>
  <si>
    <t>PATCH CORD OPTICO DUPLEX CONECTORIZADO SM G-652D E2000-APC/LC-UPC 50.0M - COG - AZUL</t>
  </si>
  <si>
    <t>CORDAO MONOFIBRA CONECTORIZADO SM LC-APC/LC-APC 10.0M - COG - AMARELO</t>
  </si>
  <si>
    <t>SIMPLEX OPTICAL PATCH CORD SM LC-APC/LC-APC 10.0M - OFN - YELLOW</t>
  </si>
  <si>
    <t>PATCH CORD OPTICO MONOFIBRA CONECTORIZADO SM LC-APC/LC-APC 10.0M - COG - AMARILLO</t>
  </si>
  <si>
    <t>CORDAO MONOFIBRA CONECTORIZADO SM LC-APC/LC-APC 5.0M - COG - AMARELO</t>
  </si>
  <si>
    <t>SIMPLEX OPTICAL PATCH CORD SM LC-APC/LC-APC 5.0M - OFN - YELLOW</t>
  </si>
  <si>
    <t>PATCH CORD OPTICO MONOFIBRA CONECTORIZADO SM LC-APC/LC-APC 5.0M - COG - AMARILLO</t>
  </si>
  <si>
    <t>CORDAO DUPLEX CONECTORIZADO SM G-652D E2000-APC/E2000-APC 30.0M - COG - AZUL</t>
  </si>
  <si>
    <t>DUPLEX OPTICAL PATCH CORD SM G-652D E2000-APC/E2000-APC 30.0M - OFN - BLUE</t>
  </si>
  <si>
    <t>PATCH CORD OPTICO DUPLEX CONECTORIZADO SM G-652D E2000-APC/E2000-APC 30.0M - COG - AZUL</t>
  </si>
  <si>
    <t>CORDAO DUPLEX CONECTORIZADO SM G-652D E2000-APC/SC-UPC 15.0M - COG - AZUL</t>
  </si>
  <si>
    <t>DUPLEX OPTICAL PATCH CORD SM G-652D E2000-APC/SC-UPC 15.0M - OFN - BLUE</t>
  </si>
  <si>
    <t>PATCH CORD OPTICO DUPLEX CONECTORIZADO SM G-652D E2000-APC/SC-UPC 15.0M - COG - AZUL</t>
  </si>
  <si>
    <t>CORDAO DUPLEX CONECTORIZADO SM G-652D LC-APC/LC-UPC 25.0M - COG - AZUL</t>
  </si>
  <si>
    <t>DUPLEX OPTICAL PATCH CORD SM G-652D LC-APC/LC-UPC 25.0M - OFN - BLUE</t>
  </si>
  <si>
    <t>PATCH CORD OPTICO DUPLEX CONECTORIZADO SM G-652D LC-APC/LC-UPC 25.0M - COG - AZUL</t>
  </si>
  <si>
    <t>CORDAO DUPLEX CONECTORIZADO SM G-652D LC-UPC/SC-APC 50.0M - COG - AZUL</t>
  </si>
  <si>
    <t>DUPLEX OPTICAL PATCH CORD SM G-652D LC-UPC/SC-APC 50.0M - OFN - BLUE</t>
  </si>
  <si>
    <t>PATCH CORD OPTICO DUPLEX CONECTORIZADO SM G-652D LC-UPC/SC-APC 50.0M - COG - AZUL</t>
  </si>
  <si>
    <t>CORDAO DUPLEX CONECTORIZADO SM G-652D E2000-APC/SC-UPC 20.0M - COG - AZUL</t>
  </si>
  <si>
    <t>DUPLEX OPTICAL PATCH CORD SM G-652D E2000-APC/SC-UPC 20.0M - OFN - BLUE</t>
  </si>
  <si>
    <t>PATCH CORD OPTICO DUPLEX CONECTORIZADO SM G-652D E2000-APC/SC-UPC 20.0M - COG - AZUL</t>
  </si>
  <si>
    <t>CORDAO DUPLEX CONECTORIZADO SM G-652D E2000-APC/SC-UPC 25.0M - COG - AZUL</t>
  </si>
  <si>
    <t>DUPLEX OPTICAL PATCH CORD SM G-652D E2000-APC/SC-UPC 25.0M - OFN - BLUE</t>
  </si>
  <si>
    <t>PATCH CORD OPTICO DUPLEX CONECTORIZADO SM G-652D E2000-APC/SC-UPC 25.0M - COG - AZUL</t>
  </si>
  <si>
    <t>CORDAO DUPLEX CONECTORIZADO SM G-652D SC-APC/SC-APC 15.0M - COG - AZUL</t>
  </si>
  <si>
    <t>DUPLEX OPTICAL PATCH CORD SM G-652D SC-APC/SC-APC 15.0M - OFN - BLUE</t>
  </si>
  <si>
    <t>PATCH CORD OPTICO DUPLEX CONECTORIZADO SM G-652D SC-APC/SC-APC 15.0M - COG - AZUL</t>
  </si>
  <si>
    <t>CORDAO DUPLEX CONECTORIZADO SM G-652D E2000-APC/SC-UPC 30.0M - COG - AZUL</t>
  </si>
  <si>
    <t>DUPLEX OPTICAL PATCH CORD SM G-652D E2000-APC/SC-UPC 30.0M - OFN - BLUE</t>
  </si>
  <si>
    <t>PATCH CORD OPTICO DUPLEX CONECTORIZADO SM G-652D E2000-APC/SC-UPC 30.0M - COG - AZUL</t>
  </si>
  <si>
    <t>CORDAO DUPLEX CONECTORIZADO SM G-652D E2000-APC/E2000-APC 50.0M - COG - AZUL</t>
  </si>
  <si>
    <t>DUPLEX OPTICAL PATCH CORD SM G-652D E2000-APC/E2000-APC 50.0M - OFN - BLUE</t>
  </si>
  <si>
    <t>PATCH CORD OPTICO DUPLEX CONECTORIZADO SM G-652D E2000-APC/E2000-APC 50.0M - COG - AZUL</t>
  </si>
  <si>
    <t>CORDAO DUPLEX CONECTORIZADO SM G-652D SC-APC/SC-UPC 25.0M - COG - AZUL</t>
  </si>
  <si>
    <t>DUPLEX OPTICAL PATCH CORD SM G-652D SC-APC/SC-UPC 25.0M - OFN - BLUE</t>
  </si>
  <si>
    <t>PATCH CORD OPTICO DUPLEX CONECTORIZADO SM G-652D SC-APC/SC-UPC 25.0M - COG - AZUL</t>
  </si>
  <si>
    <t>CORDAO DUPLEX CONECTORIZADO SM G-652D FC-APC/LC-UPC 20.0M - COG - AZUL</t>
  </si>
  <si>
    <t>DUPLEX OPTICAL PATCH CORD SM G-652D FC-APC/LC-UPC 20.0M - OFN - BLUE</t>
  </si>
  <si>
    <t>PATCH CORD OPTICO DUPLEX CONECTORIZADO SM G-652D FC-APC/LC-UPC 20.0M - COG - AZUL</t>
  </si>
  <si>
    <t>CORDAO MONOFIBRA CONECTORIZADO SM LC-APC/LC-UPC 1.0M - COG - AZUL</t>
  </si>
  <si>
    <t>SIMPLEX OPTICAL PATCH CORD SM LC-APC/LC-UPC 1.0M - OFN - BLUE</t>
  </si>
  <si>
    <t>PATCH CORD OPTICO MONOFIBRA CONECTORIZADO SM LC-APC/LC-UPC 1.0M - COG - AZUL</t>
  </si>
  <si>
    <t>CORDAO MONOFIBRA CONECTORIZADO BLI A/B G-657A SC-APC/SC-APC 3.0M - LSZH - AMARELO - D3</t>
  </si>
  <si>
    <t>SIMPLEX OPTICAL PATCH CORD BLI A/B G-657A SC-APC/SC-APC 3.0M - LSZH - YELLOW - D3</t>
  </si>
  <si>
    <t>PATCH CORD OPTICO MONOFIBRA CONECTORIZADO BLI A/B G-657A SC-APC/SC-APC 3.0M - LSZH - AMARILLO - D3</t>
  </si>
  <si>
    <t>CORDAO MONOFIBRA CONECTORIZADO BLI A/B G-657A SC-APC/SC-APC 1.0M - LSZH - AMARELO - D3</t>
  </si>
  <si>
    <t>SIMPLEX OPTICAL PATCH CORD BLI A/B G-657A SC-APC/SC-APC 1.0M - LSZH - YELLOW - D3</t>
  </si>
  <si>
    <t>PATCH CORD OPTICO MONOFIBRA CONECTORIZADO BLI A/B G-657A SC-APC/SC-APC 1.0M - LSZH - AMARILLO - D3</t>
  </si>
  <si>
    <t>CORDAO DUPLEX CONECTORIZADO 62.5 SC-UPC/ST-UPC 5.0M - COG - LARANJA</t>
  </si>
  <si>
    <t>DUPLEX OPTICAL PATCH CORD 62.5 SC-UPC/ST-UPC 5.0M - OFN - ORANGE</t>
  </si>
  <si>
    <t>PATCH CORD OPTICO DUPLEX CONECTORIZADO 62.5 SC-UPC/ST-UPC 5.0M - COG - NARANJA</t>
  </si>
  <si>
    <t>CORDAO MONOFIBRA CONECTORIZADO BLI A/B G-657A SC-APC/SC-APC 10.0M - LSZH - AMARELO - D3</t>
  </si>
  <si>
    <t>SIMPLEX OPTICAL PATCH CORD BLI A/B G-657A SC-APC/SC-APC 10.0M - LSZH - YELLOW - D3</t>
  </si>
  <si>
    <t>PATCH CORD OPTICO MONOFIBRA CONECTORIZADO BLI A/B G-657A SC-APC/SC-APC 10.0M - LSZH - AMARILLO - D3</t>
  </si>
  <si>
    <t>CORDAO MONOFIBRA CONECTORIZADO BLI A/B G-657A SC-APC/SC-APC 15.0M - LSZH - AMARELO - D3</t>
  </si>
  <si>
    <t>SIMPLEX OPTICAL PATCH CORD BLI A/B G-657A SC-APC/SC-APC 15.0M - LSZH - YELLOW - D3</t>
  </si>
  <si>
    <t>PATCH CORD OPTICO MONOFIBRA CONECTORIZADO BLI A/B G-657A SC-APC/SC-APC 15.0M - LSZH - AMARILLO - D3</t>
  </si>
  <si>
    <t>CORDAO MONOFIBRA CONECTORIZADO BLI A/B G-657A FC-UPC/SC-UPC 1.0M - LSZH - AMARELO - D3</t>
  </si>
  <si>
    <t>SIMPLEX OPTICAL PATCH CORD BLI A/B G-657A FC-UPC/SC-UPC 1.0M - LSZH - YELLOW - D3</t>
  </si>
  <si>
    <t>PATCH CORD OPTICO MONOFIBRA CONECTORIZADO BLI A/B G-657A FC-UPC/SC-UPC 1.0M - LSZH - AMARILLO - D3</t>
  </si>
  <si>
    <t>CORDAO MONOFIBRA CONECTORIZADO BLI A/B G-657A FC-UPC/SC-UPC 3.0M - LSZH - AMARELO - D3</t>
  </si>
  <si>
    <t>SIMPLEX OPTICAL PATCH CORD BLI A/B G-657A FC-UPC/SC-UPC 3.0M - LSZH - YELLOW - D3</t>
  </si>
  <si>
    <t>PATCH CORD OPTICO MONOFIBRA CONECTORIZADO BLI A/B G-657A FC-UPC/SC-UPC 3.0M - LSZH - AMARILLO - D3</t>
  </si>
  <si>
    <t>CORDAO MONOFIBRA CONECTORIZADO BLI A/B G-657A FC-UPC/FC-UPC 1.0M - LSZH - AMARELO - D3</t>
  </si>
  <si>
    <t>SIMPLEX OPTICAL PATCH CORD BLI A/B G-657A FC-UPC/FC-UPC 1.0M - LSZH - YELLOW - D3</t>
  </si>
  <si>
    <t>PATCH CORD OPTICO MONOFIBRA CONECTORIZADO BLI A/B G-657A FC-UPC/FC-UPC 1.0M - LSZH - AMARILLO - D3</t>
  </si>
  <si>
    <t>CORDAO MONOFIBRA CONECTORIZADO BLI A/B G-657A FC-UPC/FC-UPC 3.0M - LSZH - AMARELO - D3</t>
  </si>
  <si>
    <t>SIMPLEX OPTICAL PATCH CORD BLI A/B G-657A FC-UPC/FC-UPC 3.0M - LSZH - YELLOW - D3</t>
  </si>
  <si>
    <t>PATCH CORD OPTICO MONOFIBRA CONECTORIZADO BLI A/B G-657A FC-UPC/FC-UPC 3.0M - LSZH - AMARILLO - D3</t>
  </si>
  <si>
    <t>CORDAO MONOFIBRA CONECTORIZADO BLI A/B G-657A FC-UPC/FC-UPC 10.0M - LSZH - AMARELO - D3</t>
  </si>
  <si>
    <t>SIMPLEX OPTICAL PATCH CORD BLI A/B G-657A FC-UPC/FC-UPC 10.0M - LSZH - YELLOW - D3</t>
  </si>
  <si>
    <t>PATCH CORD OPTICO MONOFIBRA CONECTORIZADO BLI A/B G-657A FC-UPC/FC-UPC 10.0M - LSZH - AMARILLO - D3</t>
  </si>
  <si>
    <t>CORDAO MONOFIBRA CONECTORIZADO BLI A/B G-657A FC-UPC/FC-UPC 15.0M - LSZH - AMARELO - D3</t>
  </si>
  <si>
    <t>SIMPLEX OPTICAL PATCH CORD BLI A/B G-657A FC-UPC/FC-UPC 15.0M - LSZH - YELLOW - D3</t>
  </si>
  <si>
    <t>PATCH CORD OPTICO MONOFIBRA CONECTORIZADO BLI A/B G-657A FC-UPC/FC-UPC 15.0M - LSZH - AMARILLO - D3</t>
  </si>
  <si>
    <t>CORDAO MONOFIBRA CONECTORIZADO BLI A/B G-657A FC-UPC/FC-UPC 20.0M - LSZH - AMARELO - D3</t>
  </si>
  <si>
    <t>SIMPLEX OPTICAL PATCH CORD BLI A/B G-657A FC-UPC/FC-UPC 20.0M - LSZH - YELLOW - D3</t>
  </si>
  <si>
    <t>PATCH CORD OPTICO MONOFIBRA CONECTORIZADO BLI A/B G-657A FC-UPC/FC-UPC 20.0M - LSZH - AMARILLO - D3</t>
  </si>
  <si>
    <t>CORDAO MONOFIBRA CONECTORIZADO BLI A/B G-657A FC-UPC/FC-UPC 25.0M - LSZH - AMARELO - D3</t>
  </si>
  <si>
    <t>SIMPLEX OPTICAL PATCH CORD BLI A/B G-657A FC-UPC/FC-UPC 25.0M - LSZH - YELLOW - D3</t>
  </si>
  <si>
    <t>PATCH CORD OPTICO MONOFIBRA CONECTORIZADO BLI A/B G-657A FC-UPC/FC-UPC 25.0M - LSZH - AMARILLO - D3</t>
  </si>
  <si>
    <t>CORDAO MONOFIBRA CONECTORIZADO SM SC-UPC/SC-UPC 2.5M - COG - AZUL</t>
  </si>
  <si>
    <t>SIMPLEX OPTICAL PATCH CORD SM SC-UPC/SC-UPC 2.5M - OFN - BLUE</t>
  </si>
  <si>
    <t>PATCH CORD OPTICO MONOFIBRA CONECTORIZADO SM SC-UPC/SC-UPC 2.5M - COG - AZUL</t>
  </si>
  <si>
    <t>CORDAO MONOFIBRA CONECTORIZADO BLI A/B G-657A FC-UPC/LC-UPC 1.0M - LSZH - AMARELO - D3</t>
  </si>
  <si>
    <t>SIMPLEX OPTICAL PATCH CORD BLI A/B G-657A FC-UPC/LC-UPC 1.0M - LSZH - YELLOW - D3</t>
  </si>
  <si>
    <t>PATCH CORD OPTICO MONOFIBRA CONECTORIZADO BLI A/B G-657A FC-UPC/LC-UPC 1.0M - LSZH - AMARILLO - D3</t>
  </si>
  <si>
    <t>CORDAO MONOFIBRA CONECTORIZADO BLI A/B G-657A FC-UPC/LC-UPC 5.0M - LSZH - AMARELO - D3</t>
  </si>
  <si>
    <t>SIMPLEX OPTICAL PATCH CORD BLI A/B G-657A FC-UPC/LC-UPC 5.0M - LSZH - YELLOW - D3</t>
  </si>
  <si>
    <t>PATCH CORD OPTICO MONOFIBRA CONECTORIZADO BLI A/B G-657A FC-UPC/LC-UPC 5.0M - LSZH - AMARILLO - D3</t>
  </si>
  <si>
    <t>CORDAO MONOFIBRA CONECTORIZADO BLI A/B G-657A FC-UPC/LC-UPC 10.0M - LSZH - AMARELO - D3</t>
  </si>
  <si>
    <t>SIMPLEX OPTICAL PATCH CORD BLI A/B G-657A FC-UPC/LC-UPC 10.0M - LSZH - YELLOW - D3</t>
  </si>
  <si>
    <t>PATCH CORD OPTICO MONOFIBRA CONECTORIZADO BLI A/B G-657A FC-UPC/LC-UPC 10.0M - LSZH - AMARILLO - D3</t>
  </si>
  <si>
    <t>CORDAO MONOFIBRA CONECTORIZADO BLI A/B G-657A FC-UPC/LC-UPC 15.0M - LSZH - AMARELO - D3</t>
  </si>
  <si>
    <t>SIMPLEX OPTICAL PATCH CORD BLI A/B G-657A FC-UPC/LC-UPC 15.0M - LSZH - YELLOW - D3</t>
  </si>
  <si>
    <t>PATCH CORD OPTICO MONOFIBRA CONECTORIZADO BLI A/B G-657A FC-UPC/LC-UPC 15.0M - LSZH - AMARILLO - D3</t>
  </si>
  <si>
    <t>CORDAO MONOFIBRA CONECTORIZADO BLI A/B G-657A FC-UPC/LC-UPC 20.0M - LSZH - AMARELO - D3</t>
  </si>
  <si>
    <t>SIMPLEX OPTICAL PATCH CORD BLI A/B G-657A FC-UPC/LC-UPC 20.0M - LSZH - YELLOW - D3</t>
  </si>
  <si>
    <t>PATCH CORD OPTICO MONOFIBRA CONECTORIZADO BLI A/B G-657A FC-UPC/LC-UPC 20.0M - LSZH - AMARILLO - D3</t>
  </si>
  <si>
    <t>CORDAO MONOFIBRA CONECTORIZADO BLI A/B G-657A SC-APC/SC-UPC 1.0M - LSZH - BRANCO - D3</t>
  </si>
  <si>
    <t>SIMPLEX OPTICAL PATCH CORD BLI A/B G-657A SC-APC/SC-UPC 1.0M - LSZH - WHITE - D3</t>
  </si>
  <si>
    <t>PATCH CORD OPTICO MONOFIBRA CONECTORIZADO BLI A/B G-657A SC-APC/SC-UPC 1.0M - LSZH - BLANCO - D3</t>
  </si>
  <si>
    <t>CORDAO MONOFIBRA CONECTORIZADO BLI A/B G-657A LC-UPC/SC-APC 1.0M - LSZH - BRANCO - D3</t>
  </si>
  <si>
    <t>SIMPLEX OPTICAL PATCH CORD BLI A/B G-657A LC-UPC/SC-APC 1.0M - LSZH - WHITE - D3</t>
  </si>
  <si>
    <t>PATCH CORD OPTICO MONOFIBRA CONECTORIZADO BLI A/B G-657A LC-UPC/SC-APC 1.0M - LSZH - BLANCO - D3</t>
  </si>
  <si>
    <t>CORDAO MONOFIBRA CONECTORIZADO BLI A/B G-657A SC-APC/SC-UPC 3.0M - LSZH - AMARELO - D3</t>
  </si>
  <si>
    <t>SIMPLEX OPTICAL PATCH CORD BLI A/B G-657A SC-APC/SC-UPC 3.0M - LSZH - YELLOW - D3</t>
  </si>
  <si>
    <t>PATCH CORD OPTICO MONOFIBRA CONECTORIZADO BLI A/B G-657A SC-APC/SC-UPC 3.0M - LSZH - AMARILLO - D3</t>
  </si>
  <si>
    <t>EXTENSAO MONOFIBRA BLI A/B G-657A SC-APC 3.0M - LSZH - AMARELO - D3</t>
  </si>
  <si>
    <t>SIMPLEX OPTICAL PIGTAIL BLI A/B G-657A SC-APC 3.0M - LSZH - YELLOW - D3</t>
  </si>
  <si>
    <t>EXTENSION MONOFIBRA BLI A/B G-657A SC-APC 3.0M - LSZH - AMARILLO - D3</t>
  </si>
  <si>
    <t>CORDAO DUPLEX CONECTORIZADO SM G-652D LC-UPC/SC-APC 5.0M - COG - AMARELO</t>
  </si>
  <si>
    <t>DUPLEX OPTICAL PATCH CORD SM G-652D LC-UPC/SC-APC 5.0M - OFN - YELLOW</t>
  </si>
  <si>
    <t>PATCH CORD OPTICO DUPLEX CONECTORIZADO SM G-652D LC-UPC/SC-APC 5.0M - COG - AMARILLO</t>
  </si>
  <si>
    <t>CORDAO DUPLEX CONECTORIZADO SM G-652D LC-UPC/SC-APC 20.0M - COG - AMARELO</t>
  </si>
  <si>
    <t>DUPLEX OPTICAL PATCH CORD SM G-652D LC-UPC/SC-APC 20.0M - OFN - YELLOW</t>
  </si>
  <si>
    <t>PATCH CORD OPTICO DUPLEX CONECTORIZADO SM G-652D LC-UPC/SC-APC 20.0M - COG - AMARILLO</t>
  </si>
  <si>
    <t>CORDAO MONOFIBRA CONECTORIZADO SM G-652D FC-UPC/LC-UPC 15.0M - COG - AMARELO</t>
  </si>
  <si>
    <t>SIMPLEX OPTICAL PATCH CORD SM G-652D FC-UPC/LC-UPC 15.0M - OFN - YELLOW</t>
  </si>
  <si>
    <t>PATCH CORD OPTICO MONOFIBRA CONECTORIZADO SM G-652D FC-UPC/LC-UPC 15.0M - COG - AMARILLO</t>
  </si>
  <si>
    <t>CORDAO MONOFIBRA CONECTORIZADO SM G-652D SC-APC/SC-UPC 15.0M - COG - AMARELO</t>
  </si>
  <si>
    <t>SIMPLEX OPTICAL PATCH CORD SM G-652D SC-APC/SC-UPC 15.0M - OFN - YELLOW</t>
  </si>
  <si>
    <t>PATCH CORD OPTICO MONOFIBRA CONECTORIZADO SM G-652D SC-APC/SC-UPC 15.0M - COG - AMARILLO</t>
  </si>
  <si>
    <t>CORDAO MONOFIBRA CONECTORIZADO SM G-652D SC-APC/SC-UPC 20.0M - COG - AMARELO</t>
  </si>
  <si>
    <t>SIMPLEX OPTICAL PATCH CORD SM G-652D SC-APC/SC-UPC 20.0M - OFN - YELLOW</t>
  </si>
  <si>
    <t>PATCH CORD OPTICO MONOFIBRA CONECTORIZADO SM G-652D SC-APC/SC-UPC 20.0M - COG - AMARILLO</t>
  </si>
  <si>
    <t>CORDAO MONOFIBRA CONECTORIZADO SM G-652D FC-UPC/SC-APC 5.0M - COG - AMARELO</t>
  </si>
  <si>
    <t>SIMPLEX OPTICAL PATCH CORD SM G-652D FC-UPC/SC-APC 5.0M - OFN - YELLOW</t>
  </si>
  <si>
    <t>PATCH CORD OPTICO MONOFIBRA CONECTORIZADO SM G-652D FC-UPC/SC-APC 5.0M - COG - AMARILLO</t>
  </si>
  <si>
    <t>CORDAO MONOFIBRA CONECTORIZADO SM G-652D FC-UPC/SC-APC 10.0M - COG - AMARELO</t>
  </si>
  <si>
    <t>SIMPLEX OPTICAL PATCH CORD SM G-652D FC-UPC/SC-APC 10.0M - OFN - YELLOW</t>
  </si>
  <si>
    <t>PATCH CORD OPTICO MONOFIBRA CONECTORIZADO SM G-652D FC-UPC/SC-APC 10.0M - COG - AMARILLO</t>
  </si>
  <si>
    <t>CORDAO MONOFIBRA CONECTORIZADO SM G-652D FC-UPC/SC-APC 15.0M - COG - AMARELO</t>
  </si>
  <si>
    <t>SIMPLEX OPTICAL PATCH CORD SM G-652D FC-UPC/SC-APC 15.0M - OFN - YELLOW</t>
  </si>
  <si>
    <t>PATCH CORD OPTICO MONOFIBRA CONECTORIZADO SM G-652D FC-UPC/SC-APC 15.0M - COG - AMARILLO</t>
  </si>
  <si>
    <t>CORDAO MONOFIBRA CONECTORIZADO SM G-652D FC-UPC/SC-APC 20.0M - COG - AMARELO</t>
  </si>
  <si>
    <t>SIMPLEX OPTICAL PATCH CORD SM G-652D FC-UPC/SC-APC 20.0M - OFN - YELLOW</t>
  </si>
  <si>
    <t>PATCH CORD OPTICO MONOFIBRA CONECTORIZADO SM G-652D FC-UPC/SC-APC 20.0M - COG - AMARILLO</t>
  </si>
  <si>
    <t>CORDAO MONOFIBRA CONECTORIZADO SM G-652D FC-UPC/FC-UPC 5.0M - COG - AMARELO</t>
  </si>
  <si>
    <t>SIMPLEX OPTICAL PATCH CORD SM G-652D FC-UPC/FC-UPC 5.0M - OFN - YELLOW</t>
  </si>
  <si>
    <t>PATCH CORD OPTICO MONOFIBRA CONECTORIZADO SM G-652D FC-UPC/FC-UPC 5.0M - COG - AMARILLO</t>
  </si>
  <si>
    <t>CORDAO MONOFIBRA CONECTORIZADO SM G-652D FC-UPC/FC-UPC 10.0M - COG - AMARELO</t>
  </si>
  <si>
    <t>SIMPLEX OPTICAL PATCH CORD SM G-652D FC-UPC/FC-UPC 10.0M - OFN - YELLOW</t>
  </si>
  <si>
    <t>PATCH CORD OPTICO MONOFIBRA CONECTORIZADO SM G-652D FC-UPC/FC-UPC 10.0M - COG - AMARILLO</t>
  </si>
  <si>
    <t>CORDAO MONOFIBRA CONECTORIZADO SM G-652D FC-UPC/FC-UPC 15.0M - COG - AMARELO</t>
  </si>
  <si>
    <t>SIMPLEX OPTICAL PATCH CORD SM G-652D FC-UPC/FC-UPC 15.0M - OFN - YELLOW</t>
  </si>
  <si>
    <t>PATCH CORD OPTICO MONOFIBRA CONECTORIZADO SM G-652D FC-UPC/FC-UPC 15.0M - COG - AMARILLO</t>
  </si>
  <si>
    <t>CORDAO MONOFIBRA CONECTORIZADO SM G-652D FC-UPC/FC-UPC 20.0M - COG - AMARELO</t>
  </si>
  <si>
    <t>SIMPLEX OPTICAL PATCH CORD SM G-652D FC-UPC/FC-UPC 20.0M - OFN - YELLOW</t>
  </si>
  <si>
    <t>PATCH CORD OPTICO MONOFIBRA CONECTORIZADO SM G-652D FC-UPC/FC-UPC 20.0M - COG - AMARILLO</t>
  </si>
  <si>
    <t>CORDAO DUPLEX CONECTORIZADO SM G-652D LC-APC/LC-APC 25.0M - COG - AZUL</t>
  </si>
  <si>
    <t>DUPLEX OPTICAL PATCH CORD SM G-652D LC-APC/LC-APC 25.0M - OFN - BLUE</t>
  </si>
  <si>
    <t>PATCH CORD OPTICO DUPLEX CONECTORIZADO SM G-652D LC-APC/LC-APC 25.0M - COG - AZUL</t>
  </si>
  <si>
    <t>CORDAO DUPLEX CONECTORIZADO SM G-652D LC-APC/LC-APC 10.0M - COG - AZUL</t>
  </si>
  <si>
    <t>DUPLEX OPTICAL PATCH CORD SM G-652D LC-APC/LC-APC 10.0M - OFN - BLUE</t>
  </si>
  <si>
    <t>PATCH CORD OPTICO DUPLEX CONECTORIZADO SM G-652D LC-APC/LC-APC 10.0M - COG - AZUL</t>
  </si>
  <si>
    <t>CORDAO MONOFIBRA CONECTORIZADO OM3 LC-UPC/LC-UPC 10.0M - COG - ACQUA</t>
  </si>
  <si>
    <t>SIMPLEX OPTICAL PATCH CORD OM3 LC-UPC/LC-UPC 10.0M - OFN - AQUA</t>
  </si>
  <si>
    <t>PATCH CORD OPTICO MONOFIBRA CONECTORIZADO OM3 LC-UPC/LC-UPC 10.0M - COG - ACQUA</t>
  </si>
  <si>
    <t>CORDAO MONOFIBRA CONECTORIZADO OM3 LC-UPC/LC-UPC 15.0M - COG - ACQUA</t>
  </si>
  <si>
    <t>SIMPLEX OPTICAL PATCH CORD OM3 LC-UPC/LC-UPC 15.0M - OFN - AQUA</t>
  </si>
  <si>
    <t>PATCH CORD OPTICO MONOFIBRA CONECTORIZADO OM3 LC-UPC/LC-UPC 15.0M - COG - ACQUA</t>
  </si>
  <si>
    <t>CORDAO MONOFIBRA CONECTORIZADO OM3 LC-UPC/LC-UPC 20.0M - COG - ACQUA</t>
  </si>
  <si>
    <t>SIMPLEX OPTICAL PATCH CORD OM3 LC-UPC/LC-UPC 20.0M - OFN - AQUA</t>
  </si>
  <si>
    <t>PATCH CORD OPTICO MONOFIBRA CONECTORIZADO OM3 LC-UPC/LC-UPC 20.0M - COG - ACQUA</t>
  </si>
  <si>
    <t>CORDAO MONOFIBRA CONECTORIZADO OM3 LC-UPC/SC-APC 5.0M - COG - ACQUA</t>
  </si>
  <si>
    <t>SIMPLEX OPTICAL PATCH CORD OM3 LC-UPC/SC-APC 5.0M - OFN - AQUA</t>
  </si>
  <si>
    <t>PATCH CORD OPTICO MONOFIBRA CONECTORIZADO OM3 LC-UPC/SC-APC 5.0M - COG - ACQUA</t>
  </si>
  <si>
    <t>CORDAO DUPLEX CONECTORIZADO 62.5 LC-UPC/ST-UPC 20.0M - LSZH - LARANJA</t>
  </si>
  <si>
    <t>DUPLEX OPTICAL PATCH CORD 62.5 LC-UPC/ST-UPC 20.0M - LSZH - ORANGE</t>
  </si>
  <si>
    <t>PATCH CORD OPTICO DUPLEX CONECTORIZADO 62.5 LC-UPC/ST-UPC 20.0M - LSZH - NARANJA</t>
  </si>
  <si>
    <t>CORDAO DUPLEX CONECTORIZADO SM LC-APC/SC-UPC 20.0M - COG - AZUL</t>
  </si>
  <si>
    <t>DUPLEX OPTICAL PATCH CORD SM LC-APC/SC-UPC 20.0M - OFN - BLUE</t>
  </si>
  <si>
    <t>PATCH CORD OPTICO DUPLEX CONECTORIZADO SM LC-APC/SC-UPC 20.0M - COG - AZUL</t>
  </si>
  <si>
    <t>EXTENSAO MONOFIBRA BLI A/B G-657A FC-APC 1.0M - COG - AMARELO - D0.9</t>
  </si>
  <si>
    <t>SIMPLEX OPTICAL PIGTAIL BLI A/B G-657A FC-APC 1.0M - COG - YELLOW - D0.9</t>
  </si>
  <si>
    <t>EXTENSION MONOFIBRA BLI A/B G-657A FC-APC 1.0M - COG - AMARILLO - D0.9</t>
  </si>
  <si>
    <t>EXTENSAO MONOFIBRA BLI A/B G-657A FC-UPC 2.0M - COG - AMARELO - D0.9</t>
  </si>
  <si>
    <t>SIMPLEX OPTICAL PIGTAIL BLI A/B G-657A FC-UPC 2.0M - COG - YELLOW - D0.9</t>
  </si>
  <si>
    <t>EXTENSION MONOFIBRA BLI A/B G-657A FC-UPC 2.0M - COG - AMARILLO - D0.9</t>
  </si>
  <si>
    <t>CORDAO MONOFIBRA CONECTORIZADO BLI A/B G-657A FC-UPC/FC-UPC 30.0M - LSZH - AMARELO - D3</t>
  </si>
  <si>
    <t>SIMPLEX OPTICAL PATCH CORD BLI A/B G-657A FC-UPC/FC-UPC 30.0M - LSZH - YELLOW - D3</t>
  </si>
  <si>
    <t>PATCH CORD OPTICO MONOFIBRA CONECTORIZADO BLI A/B G-657A FC-UPC/FC-UPC 30.0M - LSZH - AMARILLO - D3</t>
  </si>
  <si>
    <t>CORDAO MONOFIBRA CONECTORIZADO BLI A/B G-657A FC-UPC/FC-UPC 50.0M - LSZH - AMARELO - D3</t>
  </si>
  <si>
    <t>SIMPLEX OPTICAL PATCH CORD BLI A/B G-657A FC-UPC/FC-UPC 50.0M - LSZH - YELLOW - D3</t>
  </si>
  <si>
    <t>PATCH CORD OPTICO MONOFIBRA CONECTORIZADO BLI A/B G-657A FC-UPC/FC-UPC 50.0M - LSZH - AMARILLO - D3</t>
  </si>
  <si>
    <t>CORDAO DUPLEX CONECTORIZADO SM G-652D LC-APC/LC-APC 8.0M - LSZH - AZUL</t>
  </si>
  <si>
    <t>DUPLEX OPTICAL PATCH CORD SM G-652D LC-APC/LC-APC 8.0M - LSZH - BLUE</t>
  </si>
  <si>
    <t>PATCH CORD OPTICO DUPLEX CONECTORIZADO SM G-652D LC-APC/LC-APC 8.0M - LSZH - AZUL</t>
  </si>
  <si>
    <t>CORDAO DUPLEX CONECTORIZADO SM G-652D LC-APC/SC-APC 12.0M - LSZH - AZUL</t>
  </si>
  <si>
    <t>DUPLEX OPTICAL PATCH CORD SM G-652D LC-APC/SC-APC 12.0M - LSZH - BLUE</t>
  </si>
  <si>
    <t>PATCH CORD OPTICO DUPLEX CONECTORIZADO SM G-652D LC-APC/SC-APC 12.0M - LSZH - AZUL</t>
  </si>
  <si>
    <t>CORDAO DUPLEX CONECTORIZADO SM G-652D LC-APC/SC-APC 3.0M - LSZH - AZUL</t>
  </si>
  <si>
    <t>DUPLEX OPTICAL PATCH CORD SM G-652D LC-APC/SC-APC 3.0M - LSZH - BLUE</t>
  </si>
  <si>
    <t>PATCH CORD OPTICO DUPLEX CONECTORIZADO SM G-652D LC-APC/SC-APC 3.0M - LSZH - AZUL</t>
  </si>
  <si>
    <t>CORDAO DUPLEX CONECTORIZADO SM G-652D LC-APC/SC-APC 5.0M - LSZH - AZUL</t>
  </si>
  <si>
    <t>DUPLEX OPTICAL PATCH CORD SM G-652D LC-APC/SC-APC 5.0M - LSZH - BLUE</t>
  </si>
  <si>
    <t>PATCH CORD OPTICO DUPLEX CONECTORIZADO SM G-652D LC-APC/SC-APC 5.0M - LSZH - AZUL</t>
  </si>
  <si>
    <t>CORDAO DUPLEX CONECTORIZADO SM G-652D LC-APC/SC-APC 8.0M - LSZH - AZUL</t>
  </si>
  <si>
    <t>DUPLEX OPTICAL PATCH CORD SM G-652D LC-APC/SC-APC 8.0M - LSZH - BLUE</t>
  </si>
  <si>
    <t>PATCH CORD OPTICO DUPLEX CONECTORIZADO SM G-652D LC-APC/SC-APC 8.0M - LSZH - AZUL</t>
  </si>
  <si>
    <t>CORDAO DUPLEX CONECTORIZADO SM G-652D SC-APC/SC-APC 12.0M - LSZH - AZUL</t>
  </si>
  <si>
    <t>DUPLEX OPTICAL PATCH CORD SM G-652D SC-APC/SC-APC 12.0M - LSZH - BLUE</t>
  </si>
  <si>
    <t>PATCH CORD OPTICO DUPLEX CONECTORIZADO SM G-652D SC-APC/SC-APC 12.0M - LSZH - AZUL</t>
  </si>
  <si>
    <t>CORDAO DUPLEX CONECTORIZADO SM G-652D SC-APC/SC-APC 3.0M - LSZH - AZUL</t>
  </si>
  <si>
    <t>DUPLEX OPTICAL PATCH CORD SM G-652D SC-APC/SC-APC 3.0M - LSZH - BLUE</t>
  </si>
  <si>
    <t>PATCH CORD OPTICO DUPLEX CONECTORIZADO SM G-652D SC-APC/SC-APC 3.0M - LSZH - AZUL</t>
  </si>
  <si>
    <t>CORDAO DUPLEX CONECTORIZADO SM G-652D SC-APC/SC-APC 5.0M - LSZH - AZUL</t>
  </si>
  <si>
    <t>DUPLEX OPTICAL PATCH CORD SM G-652D SC-APC/SC-APC 5.0M - LSZH - BLUE</t>
  </si>
  <si>
    <t>PATCH CORD OPTICO DUPLEX CONECTORIZADO SM G-652D SC-APC/SC-APC 5.0M - LSZH - AZUL</t>
  </si>
  <si>
    <t>CORDAO DUPLEX CONECTORIZADO SM G-652D SC-APC/SC-APC 8.0M - LSZH - AZUL</t>
  </si>
  <si>
    <t>DUPLEX OPTICAL PATCH CORD SM G-652D SC-APC/SC-APC 8.0M - LSZH - BLUE</t>
  </si>
  <si>
    <t>PATCH CORD OPTICO DUPLEX CONECTORIZADO SM G-652D SC-APC/SC-APC 8.0M - LSZH - AZUL</t>
  </si>
  <si>
    <t>CORDAO DUPLEX CONECTORIZADO SM G-652D LC-APC/LC-APC 50.0M - LSZH - AZUL</t>
  </si>
  <si>
    <t>DUPLEX OPTICAL PATCH CORD SM G-652D LC-APC/LC-APC 50.0M - LSZH - BLUE</t>
  </si>
  <si>
    <t>PATCH CORD OPTICO DUPLEX CONECTORIZADO SM G-652D LC-APC/LC-APC 50.0M - LSZH - AZUL</t>
  </si>
  <si>
    <t>CORDAO DUPLEX CONECTORIZADO 50.0 LC-UPC/LC-UPC 12.0M - LSZH - AMARELO (A - B)</t>
  </si>
  <si>
    <t>DUPLEX OPTICAL PATCH CORD 50.0 LC-UPC/LC-UPC 12.0M - LSZH - YELLOW (A - B)</t>
  </si>
  <si>
    <t>PATCH CORD OPTICO DUPLEX CONECTORIZADO 50.0 LC-UPC/LC-UPC 12.0M - LSZH - AMARILLO (A - B)</t>
  </si>
  <si>
    <t>CORDAO DUPLEX CONECTORIZADO 50.0 LC-UPC/LC-UPC 3.0M - LSZH - AMARELO (A - B)</t>
  </si>
  <si>
    <t>DUPLEX OPTICAL PATCH CORD 50.0 LC-UPC/LC-UPC 3.0M - LSZH - YELLOW (A - B)</t>
  </si>
  <si>
    <t>PATCH CORD OPTICO DUPLEX CONECTORIZADO 50.0 LC-UPC/LC-UPC 3.0M - LSZH - AMARILLO (A - B)</t>
  </si>
  <si>
    <t>CORDAO DUPLEX CONECTORIZADO 50.0 LC-UPC/LC-UPC 8.0M - LSZH - AMARELO (A - B)</t>
  </si>
  <si>
    <t>DUPLEX OPTICAL PATCH CORD 50.0 LC-UPC/LC-UPC 8.0M - LSZH - YELLOW (A - B)</t>
  </si>
  <si>
    <t>PATCH CORD OPTICO DUPLEX CONECTORIZADO 50.0 LC-UPC/LC-UPC 8.0M - LSZH - AMARILLO (A - B)</t>
  </si>
  <si>
    <t>CORDAO DUPLEX CONECTORIZADO 50.0 LC-UPC/SC-UPC 3.0M - LSZH - AMARELO</t>
  </si>
  <si>
    <t>DUPLEX OPTICAL PATCH CORD 50.0 LC-UPC/SC-UPC 3.0M - LSZH - YELLOW</t>
  </si>
  <si>
    <t>PATCH CORD OPTICO DUPLEX CONECTORIZADO 50.0 LC-UPC/SC-UPC 3.0M - LSZH - AMARILLO</t>
  </si>
  <si>
    <t>CORDAO DUPLEX CONECTORIZADO 50.0 LC-UPC/SC-UPC 8.0M - LSZH - AMARELO</t>
  </si>
  <si>
    <t>DUPLEX OPTICAL PATCH CORD 50.0 LC-UPC/SC-UPC 8.0M - LSZH - YELLOW</t>
  </si>
  <si>
    <t>PATCH CORD OPTICO DUPLEX CONECTORIZADO 50.0 LC-UPC/SC-UPC 8.0M - LSZH - AMARILLO</t>
  </si>
  <si>
    <t>CORDAO DUPLEX CONECTORIZADO 50.0 SC-UPC/SC-UPC 12.0M - LSZH - AMARELO</t>
  </si>
  <si>
    <t>DUPLEX OPTICAL PATCH CORD 50.0 SC-UPC/SC-UPC 12.0M - LSZH - YELLOW</t>
  </si>
  <si>
    <t>PATCH CORD OPTICO DUPLEX CONECTORIZADO 50.0 SC-UPC/SC-UPC 12.0M - LSZH - AMARILLO</t>
  </si>
  <si>
    <t>CORDAO DUPLEX CONECTORIZADO 50.0 SC-UPC/SC-UPC 3.0M - LSZH - AMARELO</t>
  </si>
  <si>
    <t>DUPLEX OPTICAL PATCH CORD 50.0 SC-UPC/SC-UPC 3.0M - LSZH - YELLOW</t>
  </si>
  <si>
    <t>PATCH CORD OPTICO DUPLEX CONECTORIZADO 50.0 SC-UPC/SC-UPC 3.0M - LSZH - AMARILLO</t>
  </si>
  <si>
    <t>CORDAO DUPLEX CONECTORIZADO 50.0 SC-UPC/SC-UPC 5.0M - LSZH - AMARELO</t>
  </si>
  <si>
    <t>DUPLEX OPTICAL PATCH CORD 50.0 SC-UPC/SC-UPC 5.0M - LSZH - YELLOW</t>
  </si>
  <si>
    <t>PATCH CORD OPTICO DUPLEX CONECTORIZADO 50.0 SC-UPC/SC-UPC 5.0M - LSZH - AMARILLO</t>
  </si>
  <si>
    <t>CORDAO DUPLEX CONECTORIZADO 50.0 SC-UPC/SC-UPC 8.0M - LSZH - AMARELO</t>
  </si>
  <si>
    <t>DUPLEX OPTICAL PATCH CORD 50.0 SC-UPC/SC-UPC 8.0M - LSZH - YELLOW</t>
  </si>
  <si>
    <t>PATCH CORD OPTICO DUPLEX CONECTORIZADO 50.0 SC-UPC/SC-UPC 8.0M - LSZH - AMARILLO</t>
  </si>
  <si>
    <t>CORDAO DUPLEX CONECTORIZADO 50.0 LC-UPC/LC-UPC 25.0M - LSZH - AMARELO (A - B)</t>
  </si>
  <si>
    <t>DUPLEX OPTICAL PATCH CORD 50.0 LC-UPC/LC-UPC 25.0M - LSZH - YELLOW (A - B)</t>
  </si>
  <si>
    <t>PATCH CORD OPTICO DUPLEX CONECTORIZADO 50.0 LC-UPC/LC-UPC 25.0M - LSZH - AMARILLO (A - B)</t>
  </si>
  <si>
    <t>CORDAO DUPLEX CONECTORIZADO 50.0 LC-UPC/LC-UPC 50.0M - LSZH - AMARELO (A - B)</t>
  </si>
  <si>
    <t>DUPLEX OPTICAL PATCH CORD 50.0 LC-UPC/LC-UPC 50.0M - LSZH - YELLOW (A - B)</t>
  </si>
  <si>
    <t>PATCH CORD OPTICO DUPLEX CONECTORIZADO 50.0 LC-UPC/LC-UPC 50.0M - LSZH - AMARILLO (A - B)</t>
  </si>
  <si>
    <t>EXTENSAO DUPLEX SM ST-UPC 2.0M - COG - AZUL - D2</t>
  </si>
  <si>
    <t>DUPLEX OPTICAL PIGTAIL SM ST-UPC 2.0M - OFN - BLUE - D2</t>
  </si>
  <si>
    <t>EXTENSION DUPLEX SM ST-UPC 2.0M - COG - AZUL - D2</t>
  </si>
  <si>
    <t>CORDAO DUPLEX CONECTORIZADO 50.0 LC-UPC/SC-UPC 50.0M - LSZH - AMARELO</t>
  </si>
  <si>
    <t>DUPLEX OPTICAL PATCH CORD 50.0 LC-UPC/SC-UPC 50.0M - LSZH - YELLOW</t>
  </si>
  <si>
    <t>PATCH CORD OPTICO DUPLEX CONECTORIZADO 50.0 LC-UPC/SC-UPC 50.0M - LSZH - AMARILLO</t>
  </si>
  <si>
    <t>CORDAO DUPLEX CONECTORIZADO 50.0 LC-UPC/SC-UPC 25.0M - LSZH - AMARELO</t>
  </si>
  <si>
    <t>DUPLEX OPTICAL PATCH CORD 50.0 LC-UPC/SC-UPC 25.0M - LSZH - YELLOW</t>
  </si>
  <si>
    <t>PATCH CORD OPTICO DUPLEX CONECTORIZADO 50.0 LC-UPC/SC-UPC 25.0M - LSZH - AMARILLO</t>
  </si>
  <si>
    <t>CORDAO DUPLEX CONECTORIZADO 50.0 SC-UPC/SC-UPC 50.0M - LSZH - AMARELO</t>
  </si>
  <si>
    <t>DUPLEX OPTICAL PATCH CORD 50.0 SC-UPC/SC-UPC 50.0M - LSZH - YELLOW</t>
  </si>
  <si>
    <t>PATCH CORD OPTICO DUPLEX CONECTORIZADO 50.0 SC-UPC/SC-UPC 50.0M - LSZH - AMARILLO</t>
  </si>
  <si>
    <t>CORDAO DUPLEX CONECTORIZADO 62.5 LC-UPC/LC-UPC 3.0M - LSZH - LARANJA (A - B)</t>
  </si>
  <si>
    <t>DUPLEX OPTICAL PATCH CORD 62.5 LC-UPC/LC-UPC 3.0M - LSZH - ORANGE (A - B)</t>
  </si>
  <si>
    <t>PATCH CORD OPTICO DUPLEX CONECTORIZADO 62.5 LC-UPC/LC-UPC 3.0M - LSZH - NARANJA (A - B)</t>
  </si>
  <si>
    <t>CORDAO MONOFIBRA CONECTORIZADO 62.5 FC-UPC/FC-UPC 15.0M - COG - LARANJA</t>
  </si>
  <si>
    <t>SIMPLEX OPTICAL PATCH CORD 62.5 FC-UPC/FC-UPC 15.0M - OFN - ORANGE</t>
  </si>
  <si>
    <t>PATCH CORD OPTICO MONOFIBRA CONECTORIZADO 62.5 FC-UPC/FC-UPC 15.0M - COG - NARANJA</t>
  </si>
  <si>
    <t>CORDAO DUPLEX CONECTORIZADO 62.5 LC-UPC/LC-UPC 8.0M - LSZH - LARANJA (A - B)</t>
  </si>
  <si>
    <t>DUPLEX OPTICAL PATCH CORD 62.5 LC-UPC/LC-UPC 8.0M - LSZH - ORANGE (A - B)</t>
  </si>
  <si>
    <t>PATCH CORD OPTICO DUPLEX CONECTORIZADO 62.5 LC-UPC/LC-UPC 8.0M - LSZH - NARANJA (A - B)</t>
  </si>
  <si>
    <t>CORDAO MONOFIBRA CONECTORIZADO 62.5 FC-UPC/FC-UPC 2.0M - COG - LARANJA</t>
  </si>
  <si>
    <t>SIMPLEX OPTICAL PATCH CORD 62.5 FC-UPC/FC-UPC 2.0M - OFN - ORANGE</t>
  </si>
  <si>
    <t>PATCH CORD OPTICO MONOFIBRA CONECTORIZADO 62.5 FC-UPC/FC-UPC 2.0M - COG - NARANJA</t>
  </si>
  <si>
    <t>CORDAO DUPLEX CONECTORIZADO 62.5 LC-UPC/LC-UPC 50.0M - LSZH - LARANJA (A - B)</t>
  </si>
  <si>
    <t>DUPLEX OPTICAL PATCH CORD 62.5 LC-UPC/LC-UPC 50.0M - LSZH - ORANGE (A - B)</t>
  </si>
  <si>
    <t>PATCH CORD OPTICO DUPLEX CONECTORIZADO 62.5 LC-UPC/LC-UPC 50.0M - LSZH - NARANJA (A - B)</t>
  </si>
  <si>
    <t>CORDAO DUPLEX CONECTORIZADO 62.5 LC-UPC/SC-UPC 25.0M - LSZH - LARANJA</t>
  </si>
  <si>
    <t>DUPLEX OPTICAL PATCH CORD 62.5 LC-UPC/SC-UPC 25.0M - LSZH - ORANGE</t>
  </si>
  <si>
    <t>PATCH CORD OPTICO DUPLEX CONECTORIZADO 62.5 LC-UPC/SC-UPC 25.0M - LSZH - NARANJA</t>
  </si>
  <si>
    <t>CORDAO DUPLEX CONECTORIZADO 62.5 LC-UPC/SC-UPC 50.0M - LSZH - LARANJA</t>
  </si>
  <si>
    <t>DUPLEX OPTICAL PATCH CORD 62.5 LC-UPC/SC-UPC 50.0M - LSZH - ORANGE</t>
  </si>
  <si>
    <t>PATCH CORD OPTICO DUPLEX CONECTORIZADO 62.5 LC-UPC/SC-UPC 50.0M - LSZH - NARANJA</t>
  </si>
  <si>
    <t>CORDAO DUPLEX CONECTORIZADO 62.5 SC-UPC/SC-UPC 25.0M - LSZH - LARANJA</t>
  </si>
  <si>
    <t>DUPLEX OPTICAL PATCH CORD 62.5 SC-UPC/SC-UPC 25.0M - LSZH - ORANGE</t>
  </si>
  <si>
    <t>PATCH CORD OPTICO DUPLEX CONECTORIZADO 62.5 SC-UPC/SC-UPC 25.0M - LSZH - NARANJA</t>
  </si>
  <si>
    <t>CORDAO DUPLEX CONECTORIZADO 62.5 SC-UPC/SC-UPC 50.0M - LSZH - LARANJA</t>
  </si>
  <si>
    <t>DUPLEX OPTICAL PATCH CORD 62.5 SC-UPC/SC-UPC 50.0M - LSZH - ORANGE</t>
  </si>
  <si>
    <t>PATCH CORD OPTICO DUPLEX CONECTORIZADO 62.5 SC-UPC/SC-UPC 50.0M - LSZH - NARANJA</t>
  </si>
  <si>
    <t>CORDAO DUPLEX CONECTORIZADO SM G-652D LC-APC/LC-APC 1.5M - LSZH - AZUL</t>
  </si>
  <si>
    <t>DUPLEX OPTICAL PATCH CORD SM G-652D LC-APC/LC-APC 1.5M - LSZH - BLUE</t>
  </si>
  <si>
    <t>PATCH CORD OPTICO DUPLEX CONECTORIZADO SM G-652D LC-APC/LC-APC 1.5M - LSZH - AZUL</t>
  </si>
  <si>
    <t>CORDAO DUPLEX CONECTORIZADO SM G-652D LC-APC/LC-APC 10.0M - LSZH - AZUL</t>
  </si>
  <si>
    <t>DUPLEX OPTICAL PATCH CORD SM G-652D LC-APC/LC-APC 10.0M - LSZH - BLUE</t>
  </si>
  <si>
    <t>PATCH CORD OPTICO DUPLEX CONECTORIZADO SM G-652D LC-APC/LC-APC 10.0M - LSZH - AZUL</t>
  </si>
  <si>
    <t>CORDAO DUPLEX CONECTORIZADO SM G-652D LC-APC/LC-APC 20.0M - LSZH - AZUL</t>
  </si>
  <si>
    <t>DUPLEX OPTICAL PATCH CORD SM G-652D LC-APC/LC-APC 20.0M - LSZH - BLUE</t>
  </si>
  <si>
    <t>PATCH CORD OPTICO DUPLEX CONECTORIZADO SM G-652D LC-APC/LC-APC 20.0M - LSZH - AZUL</t>
  </si>
  <si>
    <t>CORDAO DUPLEX CONECTORIZADO SM G-652D LC-APC/SC-APC 1.5M - LSZH - AZUL</t>
  </si>
  <si>
    <t>DUPLEX OPTICAL PATCH CORD SM G-652D LC-APC/SC-APC 1.5M - LSZH - BLUE</t>
  </si>
  <si>
    <t>PATCH CORD OPTICO DUPLEX CONECTORIZADO SM G-652D LC-APC/SC-APC 1.5M - LSZH - AZUL</t>
  </si>
  <si>
    <t>CORDAO DUPLEX CONECTORIZADO SM G-652D LC-APC/SC-APC 10.0M - LSZH - AZUL</t>
  </si>
  <si>
    <t>DUPLEX OPTICAL PATCH CORD SM G-652D LC-APC/SC-APC 10.0M - LSZH - BLUE</t>
  </si>
  <si>
    <t>PATCH CORD OPTICO DUPLEX CONECTORIZADO SM G-652D LC-APC/SC-APC 10.0M - LSZH - AZUL</t>
  </si>
  <si>
    <t>CORDAO DUPLEX CONECTORIZADO SM G-652D SC-APC/SC-APC 1.5M - LSZH - AZUL</t>
  </si>
  <si>
    <t>DUPLEX OPTICAL PATCH CORD SM G-652D SC-APC/SC-APC 1.5M - LSZH - BLUE</t>
  </si>
  <si>
    <t>PATCH CORD OPTICO DUPLEX CONECTORIZADO SM G-652D SC-APC/SC-APC 1.5M - LSZH - AZUL</t>
  </si>
  <si>
    <t>CORDAO DUPLEX CONECTORIZADO SM G-652D SC-APC/SC-APC 10.0M - LSZH - AZUL</t>
  </si>
  <si>
    <t>DUPLEX OPTICAL PATCH CORD SM G-652D SC-APC/SC-APC 10.0M - LSZH - BLUE</t>
  </si>
  <si>
    <t>PATCH CORD OPTICO DUPLEX CONECTORIZADO SM G-652D SC-APC/SC-APC 10.0M - LSZH - AZUL</t>
  </si>
  <si>
    <t>CORDAO DUPLEX CONECTORIZADO SM G-652D LC-APC/LC-APC 30.0M - LSZH - AZUL</t>
  </si>
  <si>
    <t>DUPLEX OPTICAL PATCH CORD SM G-652D LC-APC/LC-APC 30.0M - LSZH - BLUE</t>
  </si>
  <si>
    <t>PATCH CORD OPTICO DUPLEX CONECTORIZADO SM G-652D LC-APC/LC-APC 30.0M - LSZH - AZUL</t>
  </si>
  <si>
    <t>CORDAO DUPLEX CONECTORIZADO SM G-652D LC-APC/LC-APC 40.0M - LSZH - AZUL (A - B)</t>
  </si>
  <si>
    <t>DUPLEX OPTICAL PATCH CORD SM G-652D LC-APC/LC-APC 40.0M - LSZH - BLUE (A - B)</t>
  </si>
  <si>
    <t>PATCH CORD OPTICO DUPLEX CONECTORIZADO SM G-652D LC-APC/LC-APC 40.0M - LSZH - AZUL (A - B)</t>
  </si>
  <si>
    <t>CORDAO DUPLEX CONECTORIZADO SM G-652D LC-APC/LC-APC 50.0M - LSZH - AZUL - (A - B)</t>
  </si>
  <si>
    <t>DUPLEX OPTICAL PATCH CORD SM G-652D LC-APC/LC-APC 50.0M - LSZH - BLUE - (A - B)</t>
  </si>
  <si>
    <t>PATCH CORD OPTICO DUPLEX CONECTORIZADO SM G-652D LC-APC/LC-APC 50.0M - LSZH - AZUL - (A - B)</t>
  </si>
  <si>
    <t>CORDAO DUPLEX CONECTORIZADO SM G-652D LC-APC/SC-APC 20.0M - LSZH - AZUL</t>
  </si>
  <si>
    <t>DUPLEX OPTICAL PATCH CORD SM G-652D LC-APC/SC-APC 20.0M - LSZH - BLUE</t>
  </si>
  <si>
    <t>PATCH CORD OPTICO DUPLEX CONECTORIZADO SM G-652D LC-APC/SC-APC 20.0M - LSZH - AZUL</t>
  </si>
  <si>
    <t>CORDAO DUPLEX CONECTORIZADO SM G-652D LC-APC/SC-APC 25.0M - LSZH - AZUL</t>
  </si>
  <si>
    <t>DUPLEX OPTICAL PATCH CORD SM G-652D LC-APC/SC-APC 25.0M - LSZH - BLUE</t>
  </si>
  <si>
    <t>PATCH CORD OPTICO DUPLEX CONECTORIZADO SM G-652D LC-APC/SC-APC 25.0M - LSZH - AZUL</t>
  </si>
  <si>
    <t>CORDAO DUPLEX CONECTORIZADO SM G-652D LC-APC/SC-APC 30.0M - LSZH - AZUL</t>
  </si>
  <si>
    <t>DUPLEX OPTICAL PATCH CORD SM G-652D LC-APC/SC-APC 30.0M - LSZH - BLUE</t>
  </si>
  <si>
    <t>PATCH CORD OPTICO DUPLEX CONECTORIZADO SM G-652D LC-APC/SC-APC 30.0M - LSZH - AZUL</t>
  </si>
  <si>
    <t>CORDAO DUPLEX CONECTORIZADO SM G-652D LC-APC/SC-APC 50.0M - LSZH - AZUL</t>
  </si>
  <si>
    <t>DUPLEX OPTICAL PATCH CORD SM G-652D LC-APC/SC-APC 50.0M - LSZH - BLUE</t>
  </si>
  <si>
    <t>PATCH CORD OPTICO DUPLEX CONECTORIZADO SM G-652D LC-APC/SC-APC 50.0M - LSZH - AZUL</t>
  </si>
  <si>
    <t>CORDAO DUPLEX CONECTORIZADO SM G-652D LC-APC/SC-APC 100.0M - LSZH - AZUL</t>
  </si>
  <si>
    <t>DUPLEX OPTICAL PATCH CORD SM G-652D LC-APC/SC-APC 100.0M - LSZH - BLUE</t>
  </si>
  <si>
    <t>PATCH CORD OPTICO DUPLEX CONECTORIZADO SM G-652D LC-APC/SC-APC 100.0M - LSZH - AZUL</t>
  </si>
  <si>
    <t>CORDAO DUPLEX CONECTORIZADO SM G-652D SC-APC/SC-APC 20.0M - LSZH - AZUL</t>
  </si>
  <si>
    <t>DUPLEX OPTICAL PATCH CORD SM G-652D SC-APC/SC-APC 20.0M - LSZH - BLUE</t>
  </si>
  <si>
    <t>PATCH CORD OPTICO DUPLEX CONECTORIZADO SM G-652D SC-APC/SC-APC 20.0M - LSZH - AZUL</t>
  </si>
  <si>
    <t>CORDAO DUPLEX CONECTORIZADO SM G-652D SC-APC/SC-APC 25.0M - LSZH - AZUL</t>
  </si>
  <si>
    <t>DUPLEX OPTICAL PATCH CORD SM G-652D SC-APC/SC-APC 25.0M - LSZH - BLUE</t>
  </si>
  <si>
    <t>PATCH CORD OPTICO DUPLEX CONECTORIZADO SM G-652D SC-APC/SC-APC 25.0M - LSZH - AZUL</t>
  </si>
  <si>
    <t>CORDAO DUPLEX CONECTORIZADO SM G-652D SC-APC/SC-APC 30.0M - LSZH - AZUL</t>
  </si>
  <si>
    <t>DUPLEX OPTICAL PATCH CORD SM G-652D SC-APC/SC-APC 30.0M - LSZH - BLUE</t>
  </si>
  <si>
    <t>PATCH CORD OPTICO DUPLEX CONECTORIZADO SM G-652D SC-APC/SC-APC 30.0M - LSZH - AZUL</t>
  </si>
  <si>
    <t>CORDAO DUPLEX CONECTORIZADO SM G-652D SC-APC/SC-APC 50.0M - LSZH - AZUL</t>
  </si>
  <si>
    <t>DUPLEX OPTICAL PATCH CORD SM G-652D SC-APC/SC-APC 50.0M - LSZH - BLUE</t>
  </si>
  <si>
    <t>PATCH CORD OPTICO DUPLEX CONECTORIZADO SM G-652D SC-APC/SC-APC 50.0M - LSZH - AZUL</t>
  </si>
  <si>
    <t>CORDAO DUPLEX CONECTORIZADO SM G-652D SC-APC/SC-APC 100.0M - LSZH - AZUL</t>
  </si>
  <si>
    <t>DUPLEX OPTICAL PATCH CORD SM G-652D SC-APC/SC-APC 100.0M - LSZH - BLUE</t>
  </si>
  <si>
    <t>PATCH CORD OPTICO DUPLEX CONECTORIZADO SM G-652D SC-APC/SC-APC 100.0M - LSZH - AZUL</t>
  </si>
  <si>
    <t>CORDAO DUPLEX CONECTORIZADO OM3 LC-UPC/LC-UPC 25.0M - LSZH - ACQUA (A - B)</t>
  </si>
  <si>
    <t>DUPLEX OPTICAL PATCH CORD OM3 LC-UPC/LC-UPC 25.0M - LSZH - AQUA (A - B)</t>
  </si>
  <si>
    <t>PATCH CORD OPTICO DUPLEX CONECTORIZADO OM3 LC-UPC/LC-UPC 25.0M - LSZH - ACQUA (A - B)</t>
  </si>
  <si>
    <t>CORDAO DUPLEX CONECTORIZADO SM G-652D LC-APC/LC-APC 2.0M - LSZH - AZUL</t>
  </si>
  <si>
    <t>DUPLEX OPTICAL PATCH CORD SM G-652D LC-APC/LC-APC 2.0M - LSZH - BLUE</t>
  </si>
  <si>
    <t>PATCH CORD OPTICO DUPLEX CONECTORIZADO SM G-652D LC-APC/LC-APC 2.0M - LSZH - AZUL</t>
  </si>
  <si>
    <t>CORDAO DUPLEX CONECTORIZADO OM3 LC-UPC/SC-UPC 25.0M - LSZH - ACQUA</t>
  </si>
  <si>
    <t>DUPLEX OPTICAL PATCH CORD OM3 LC-UPC/SC-UPC 25.0M - LSZH - AQUA</t>
  </si>
  <si>
    <t>PATCH CORD OPTICO DUPLEX CONECTORIZADO OM3 LC-UPC/SC-UPC 25.0M - LSZH - ACQUA</t>
  </si>
  <si>
    <t>CORDAO DUPLEX CONECTORIZADO OM3 SC-UPC/SC-UPC 12.0M - LSZH - ACQUA</t>
  </si>
  <si>
    <t>DUPLEX OPTICAL PATCH CORD OM3 SC-UPC/SC-UPC 12.0M - LSZH - AQUA</t>
  </si>
  <si>
    <t>PATCH CORD OPTICO DUPLEX CONECTORIZADO OM3 SC-UPC/SC-UPC 12.0M - LSZH - ACQUA</t>
  </si>
  <si>
    <t>CORDAO DUPLEX CONECTORIZADO OM3 SC-UPC/SC-UPC 25.0M - LSZH - ACQUA</t>
  </si>
  <si>
    <t>DUPLEX OPTICAL PATCH CORD OM3 SC-UPC/SC-UPC 25.0M - LSZH - AQUA</t>
  </si>
  <si>
    <t>PATCH CORD OPTICO DUPLEX CONECTORIZADO OM3 SC-UPC/SC-UPC 25.0M - LSZH - ACQUA</t>
  </si>
  <si>
    <t>CORDAO DUPLEX CONECTORIZADO OM3 SC-UPC/SC-UPC 8.0M - LSZH - ACQUA</t>
  </si>
  <si>
    <t>DUPLEX OPTICAL PATCH CORD OM3 SC-UPC/SC-UPC 8.0M - LSZH - AQUA</t>
  </si>
  <si>
    <t>PATCH CORD OPTICO DUPLEX CONECTORIZADO OM3 SC-UPC/SC-UPC 8.0M - LSZH - ACQUA</t>
  </si>
  <si>
    <t>CORDAO DUPLEX CONECTORIZADO SM G-652D LC-UPC/SC-UPC 10.0M - COG - AZUL</t>
  </si>
  <si>
    <t>DUPLEX OPTICAL PATCH CORD SM G-652D LC-UPC/SC-UPC 10.0M - OFN - BLUE</t>
  </si>
  <si>
    <t>PATCH CORD OPTICO DUPLEX CONECTORIZADO SM G-652D LC-UPC/SC-UPC 10.0M - COG - AZUL</t>
  </si>
  <si>
    <t>CORDAO DUPLEX CONECTORIZADO SM G-652D LC-APC/LC-UPC 3.0M - COG - AZUL</t>
  </si>
  <si>
    <t>DUPLEX OPTICAL PATCH CORD SM G-652D LC-APC/LC-UPC 3.0M - OFN - BLUE</t>
  </si>
  <si>
    <t>PATCH CORD OPTICO DUPLEX CONECTORIZADO SM G-652D LC-APC/LC-UPC 3.0M - COG - AZUL</t>
  </si>
  <si>
    <t>CORDAO DUPLEX CONECTORIZADO SM G-652D LC-APC/LC-UPC 10.0M - COG - AZUL</t>
  </si>
  <si>
    <t>DUPLEX OPTICAL PATCH CORD SM G-652D LC-APC/LC-UPC 10.0M - OFN - BLUE</t>
  </si>
  <si>
    <t>PATCH CORD OPTICO DUPLEX CONECTORIZADO SM G-652D LC-APC/LC-UPC 10.0M - COG - AZUL</t>
  </si>
  <si>
    <t>CORDAO DUPLEX CONECTORIZADO SM G-652D LC-APC/SC-UPC 10.0M - COG - AZUL</t>
  </si>
  <si>
    <t>DUPLEX OPTICAL PATCH CORD SM G-652D LC-APC/SC-UPC 10.0M - OFN - BLUE</t>
  </si>
  <si>
    <t>PATCH CORD OPTICO DUPLEX CONECTORIZADO SM G-652D LC-APC/SC-UPC 10.0M - COG - AZUL</t>
  </si>
  <si>
    <t>CORDAO DUPLEX CONECTORIZADO BLI A/B G-657A LC-UPC/SC-UPC 14.0M - LSZH - AMARELO</t>
  </si>
  <si>
    <t>DUPLEX OPTICAL PATCH CORD BLI A/B G-657A LC-UPC/SC-UPC 14.0M - LSZH - YELLOW</t>
  </si>
  <si>
    <t>PATCH CORD OPTICO DUPLEX CONECTORIZADO BLI A/B G-657A LC-UPC/SC-UPC 14.0M - LSZH - AMARILLO</t>
  </si>
  <si>
    <t>CORDAO DUPLEX CONECTORIZADO BLI A/B G-657A LC-UPC/SC-UPC 16.0M - LSZH - AMARELO</t>
  </si>
  <si>
    <t>DUPLEX OPTICAL PATCH CORD BLI A/B G-657A LC-UPC/SC-UPC 16.0M - LSZH - YELLOW</t>
  </si>
  <si>
    <t>PATCH CORD OPTICO DUPLEX CONECTORIZADO BLI A/B G-657A LC-UPC/SC-UPC 16.0M - LSZH - AMARILLO</t>
  </si>
  <si>
    <t>CORDAO DUPLEX CONECTORIZADO BLI A/B G-657A LC-UPC/SC-UPC 17.0M - LSZH - AMARELO</t>
  </si>
  <si>
    <t>DUPLEX OPTICAL PATCH CORD BLI A/B G-657A LC-UPC/SC-UPC 17.0M - LSZH - YELLOW</t>
  </si>
  <si>
    <t>PATCH CORD OPTICO DUPLEX CONECTORIZADO BLI A/B G-657A LC-UPC/SC-UPC 17.0M - LSZH - AMARILLO</t>
  </si>
  <si>
    <t>CORDAO DUPLEX CONECTORIZADO BLI A/B G-657A LC-UPC/LC-UPC 28.0M - LSZH - AMARELO (A - B)</t>
  </si>
  <si>
    <t>DUPLEX OPTICAL PATCH CORD BLI A/B G-657A LC-UPC/LC-UPC 28.0M - LSZH - YELLOW (A - B)</t>
  </si>
  <si>
    <t>PATCH CORD OPTICO DUPLEX CONECTORIZADO BLI A/B G-657A LC-UPC/LC-UPC 28.0M - LSZH - AMARILLO (A - B)</t>
  </si>
  <si>
    <t>CORDAO DUPLEX CONECTORIZADO BLI A/B G-657A LC-UPC/LC-UPC 31.0M - LSZH - AMARELO (A - B)</t>
  </si>
  <si>
    <t>DUPLEX OPTICAL PATCH CORD BLI A/B G-657A LC-UPC/LC-UPC 31.0M - LSZH - YELLOW (A - B)</t>
  </si>
  <si>
    <t>PATCH CORD OPTICO DUPLEX CONECTORIZADO BLI A/B G-657A LC-UPC/LC-UPC 31.0M - LSZH - AMARILLO (A - B)</t>
  </si>
  <si>
    <t>CORDAO MONOFIBRA CONECTORIZADO SM G-652D LC-APC/SC-UPC 1.5M - COG - AZUL</t>
  </si>
  <si>
    <t>SIMPLEX OPTICAL PATCH CORD SM G-652D LC-APC/SC-UPC 1.5M - OFN - BLUE</t>
  </si>
  <si>
    <t>PATCH CORD OPTICO MONOFIBRA CONECTORIZADO SM G-652D LC-APC/SC-UPC 1.5M - COG - AZUL</t>
  </si>
  <si>
    <t>CORDAO MONOFIBRA CONECTORIZADO SM G-652D LC-APC/SC-APC 1.5M - COG - AZUL</t>
  </si>
  <si>
    <t>SIMPLEX OPTICAL PATCH CORD SM G-652D LC-APC/SC-APC 1.5M - OFN - BLUE</t>
  </si>
  <si>
    <t>PATCH CORD OPTICO MONOFIBRA CONECTORIZADO SM G-652D LC-APC/SC-APC 1.5M - COG - AZUL</t>
  </si>
  <si>
    <t>CORDAO MONOFIBRA CONECTORIZADO SM G-652D LC-APC/LC-APC 2.0M - COG - AZUL</t>
  </si>
  <si>
    <t>SIMPLEX OPTICAL PATCH CORD SM G-652D LC-APC/LC-APC 2.0M - OFN - BLUE</t>
  </si>
  <si>
    <t>PATCH CORD OPTICO MONOFIBRA CONECTORIZADO SM G-652D LC-APC/LC-APC 2.0M - COG - AZUL</t>
  </si>
  <si>
    <t>JR17Y001LCSLCS020F</t>
  </si>
  <si>
    <t>JR17Y001LCSSCS075F</t>
  </si>
  <si>
    <t>JR17Y002SCSSCS050F</t>
  </si>
  <si>
    <t>JR17Y002LCSSCS045F</t>
  </si>
  <si>
    <t>JR17Y002LCSSCS040F</t>
  </si>
  <si>
    <t>JR17Y002LCSSCS055F</t>
  </si>
  <si>
    <t>CORDAO DUPLEX CONECTORIZADO SM G-652D E2000-APC/FC-UPC 10.0M - COG - AZUL</t>
  </si>
  <si>
    <t>DUPLEX OPTICAL PATCH CORD SM G-652D E2000-APC/FC-UPC 10.0M - OFN - BLUE</t>
  </si>
  <si>
    <t>PATCH CORD OPTICO DUPLEX CONECTORIZADO SM G-652D E2000-APC/FC-UPC 10.0M - COG - AZUL</t>
  </si>
  <si>
    <t>CORDAO MONOFIBRA CONECTORIZADO SM G-652D LC-UPC/LC-UPC 15.0M - COG - AMARELO</t>
  </si>
  <si>
    <t>SIMPLEX OPTICAL PATCH CORD SM G-652D LC-UPC/LC-UPC 15.0M - OFN - YELLOW</t>
  </si>
  <si>
    <t>PATCH CORD OPTICO MONOFIBRA CONECTORIZADO SM G-652D LC-UPC/LC-UPC 15.0M - COG - AMARILLO</t>
  </si>
  <si>
    <t>CORDAO MONOFIBRA CONECTORIZADO SM SC-APC/SC-APC 15.0M - COG - AZUL</t>
  </si>
  <si>
    <t>SIMPLEX OPTICAL PATCH CORD SM SC-APC/SC-APC 15.0M - OFN - BLUE</t>
  </si>
  <si>
    <t>PATCH CORD OPTICO MONOFIBRA CONECTORIZADO SM SC-APC/SC-APC 15.0M - COG - AZUL</t>
  </si>
  <si>
    <t>CORDAO MONOFIBRA CONECTORIZADO SM G-652D LC-UPC/LC-UPC 30.0M - COG - AMARELO</t>
  </si>
  <si>
    <t>SIMPLEX OPTICAL PATCH CORD SM G-652D LC-UPC/LC-UPC 30.0M - OFN - YELLOW</t>
  </si>
  <si>
    <t>PATCH CORD OPTICO MONOFIBRA CONECTORIZADO SM G-652D LC-UPC/LC-UPC 30.0M - COG - AMARILLO</t>
  </si>
  <si>
    <t>CORDAO MONOFIBRA CONECTORIZADO SM G-652D LC-UPC/LC-UPC 40.0M - COG - AMARELO</t>
  </si>
  <si>
    <t>SIMPLEX OPTICAL PATCH CORD SM G-652D LC-UPC/LC-UPC 40.0M - OFN - YELLOW</t>
  </si>
  <si>
    <t>PATCH CORD OPTICO MONOFIBRA CONECTORIZADO SM G-652D LC-UPC/LC-UPC 40.0M - COG - AMARILLO</t>
  </si>
  <si>
    <t>CORDAO MONOFIBRA CONECTORIZADO SM G-652D LC-UPC/LC-UPC 20.0M - COG - AMARELO</t>
  </si>
  <si>
    <t>SIMPLEX OPTICAL PATCH CORD SM G-652D LC-UPC/LC-UPC 20.0M - OFN - YELLOW</t>
  </si>
  <si>
    <t>PATCH CORD OPTICO MONOFIBRA CONECTORIZADO SM G-652D LC-UPC/LC-UPC 20.0M - COG - AMARILLO</t>
  </si>
  <si>
    <t>CORDAO MONOFIBRA CONECTORIZADO SM G-652D E2000-APC/FC-APC 10.0M - COG - AZUL - D3</t>
  </si>
  <si>
    <t>SIMPLEX OPTICAL PATCH CORD SM G-652D E2000-APC/FC-APC 10.0M - OFN - BLUE - D3</t>
  </si>
  <si>
    <t>PATCH CORD OPTICO MONOFIBRA CONECTORIZADO SM G-652D E2000-APC/FC-APC 10.0M - COG - AZUL - D3</t>
  </si>
  <si>
    <t>CORDAO MONOFIBRA CONECTORIZADO SM G-652D E2000-APC/FC-APC 20.0M - COG - AZUL - D3</t>
  </si>
  <si>
    <t>SIMPLEX OPTICAL PATCH CORD SM G-652D E2000-APC/FC-APC 20.0M - OFN - BLUE - D3</t>
  </si>
  <si>
    <t>PATCH CORD OPTICO MONOFIBRA CONECTORIZADO SM G-652D E2000-APC/FC-APC 20.0M - COG - AZUL - D3</t>
  </si>
  <si>
    <t>CORDAO MONOFIBRA CONECTORIZADO SM G-652D E2000-APC/FC-APC 30.0M - COG - AZUL - D3</t>
  </si>
  <si>
    <t>SIMPLEX OPTICAL PATCH CORD SM G-652D E2000-APC/FC-APC 30.0M - OFN - BLUE - D3</t>
  </si>
  <si>
    <t>PATCH CORD OPTICO MONOFIBRA CONECTORIZADO SM G-652D E2000-APC/FC-APC 30.0M - COG - AZUL - D3</t>
  </si>
  <si>
    <t>CORDAO MONOFIBRA CONECTORIZADO SM G-652D E2000-APC/SC-UPC 55.0M - COG - AZUL - D3</t>
  </si>
  <si>
    <t>SIMPLEX OPTICAL PATCH CORD SM G-652D E2000-APC/SC-UPC 55.0M - OFN - BLUE - D3</t>
  </si>
  <si>
    <t>PATCH CORD OPTICO MONOFIBRA CONECTORIZADO SM G-652D E2000-APC/SC-UPC 55.0M - COG - AZUL - D3</t>
  </si>
  <si>
    <t>CORDAO MONOFIBRA CONECTORIZADO SM FC-UPC/SC-APC 20.0M - COG - AZUL</t>
  </si>
  <si>
    <t>SIMPLEX OPTICAL PATCH CORD SM FC-UPC/SC-APC 20.0M - OFN - BLUE</t>
  </si>
  <si>
    <t>PATCH CORD OPTICO MONOFIBRA CONECTORIZADO SM FC-UPC/SC-APC 20.0M - COG - AZUL</t>
  </si>
  <si>
    <t>CORDAO DUPLEX CONECTORIZADO OM3 LC-UPC/SC-UPC 100.0M - COG - ACQUA</t>
  </si>
  <si>
    <t>DUPLEX OPTICAL PATCH CORD  OM3 LC-UPC/SC-UPC 100,0M - COG - ACQUA</t>
  </si>
  <si>
    <t>CORDON DUPLEX CONECTORIZADO OM3 LC-UPC/SC-UPC 100,0M - COG - ACQUA</t>
  </si>
  <si>
    <t>CORDAO DUPLEX CONECTORIZADO SM G-652D SC-UPC/SC-UPC 100.0M - COG - AZUL</t>
  </si>
  <si>
    <t>DUPLEX OPTICAL PATCH CORD SM G-652D SC-UPC/SC-UPC 100.0M - OFN - BLUE</t>
  </si>
  <si>
    <t>PATCH CORD OPTICO DUPLEX CONECTORIZADO SM G-652D SC-UPC/SC-UPC 100.0M - COG - AZUL</t>
  </si>
  <si>
    <t>CORDAO DUPLEX CONECTORIZADO SM G-652D LC-UPC/LC-UPC 8.0M - LSZH - AZUL (A - B)</t>
  </si>
  <si>
    <t>DUPLEX OPTICAL PATCH CORD SM G-652D LC-UPC/LC-UPC 8.0M - LSZH - BLUE (A - B)</t>
  </si>
  <si>
    <t>PATCH CORD OPTICO DUPLEX CONECTORIZADO SM G-652D LC-UPC/LC-UPC 8.0M - LSZH - AZUL (A - B)</t>
  </si>
  <si>
    <t>CORDAO DUPLEX CONECTORIZADO SM G-652D LC-UPC/LC-UPC 15.0M - LSZH - AZUL (A - B)</t>
  </si>
  <si>
    <t>DUPLEX OPTICAL PATCH CORD SM G-652D LC-UPC/LC-UPC 15.0M - LSZH - BLUE (A - B)</t>
  </si>
  <si>
    <t>PATCH CORD OPTICO DUPLEX CONECTORIZADO SM G-652D LC-UPC/LC-UPC 15.0M - LSZH - AZUL (A - B)</t>
  </si>
  <si>
    <t>CORDAO DUPLEX CONECTORIZADO SM G-652D LC-UPC/LC-UPC 50.0M - LSZH - AZUL (A - B)</t>
  </si>
  <si>
    <t>DUPLEX OPTICAL PATCH CORD SM G-652D LC-UPC/LC-UPC 50.0M - LSZH - BLUE (A - B)</t>
  </si>
  <si>
    <t>PATCH CORD OPTICO DUPLEX CONECTORIZADO SM G-652D LC-UPC/LC-UPC 50.0M - LSZH - AZUL (A - B)</t>
  </si>
  <si>
    <t>CORDAO MONOFIBRA CONECTORIZADO BLI A/B G-657A FC-UPC/LC-UPC 30.0M - LSZH - AMARELO - D3</t>
  </si>
  <si>
    <t>SIMPLEX OPTICAL PATCH CORD BLI A/B G-657A FC-UPC/LC-UPC 30.0M - LSZH - YELLOW - D3</t>
  </si>
  <si>
    <t>PATCH CORD OPTICO MONOFIBRA CONECTORIZADO BLI A/B G-657A FC-UPC/LC-UPC 30.0M - LSZH - AMARILLO - D3</t>
  </si>
  <si>
    <t>CORDAO MONOFIBRA CONECTORIZADO BLI A/B G-657A FC-UPC/LC-UPC 50.0M - LSZH - AMARELO - D3</t>
  </si>
  <si>
    <t>SIMPLEX OPTICAL PATCH CORD BLI A/B G-657A FC-UPC/LC-UPC 50.0M - LSZH - YELLOW - D3</t>
  </si>
  <si>
    <t>PATCH CORD OPTICO MONOFIBRA CONECTORIZADO BLI A/B G-657A FC-UPC/LC-UPC 50.0M - LSZH - AMARILLO - D3</t>
  </si>
  <si>
    <t>CORDAO DUPLEX CONECTORIZADO SM LC-APC/LC-UPC 20.0M - COG - AZUL</t>
  </si>
  <si>
    <t>DUPLEX OPTICAL PATCH CORD SM LC-APC/LC-UPC 20.0M - OFN - BLUE</t>
  </si>
  <si>
    <t>PATCH CORD OPTICO DUPLEX CONECTORIZADO SM LC-APC/LC-UPC 20.0M - COG - AZUL</t>
  </si>
  <si>
    <t>EXTENSAO MONOFIBRA BLI A/B G-657A SC-APC 1.0M - LSZH - AMARELO - D3</t>
  </si>
  <si>
    <t>SIMPLEX OPTICAL PIGTAIL BLI A/B G-657A SC-APC 1.0M - LSZH - YELLOW - D3</t>
  </si>
  <si>
    <t>EXTENSION MONOFIBRA BLI A/B G-657A SC-APC 1.0M - LSZH - AMARILLO - D3</t>
  </si>
  <si>
    <t>CORDAO MONOFIBRA CONECTORIZADO SM SC-APC/SC-UPC 4.0M - COG - AZUL</t>
  </si>
  <si>
    <t>SIMPLEX OPTICAL PATCH CORD SM SC-APC/SC-UPC 4.0M - OFN - BLUE</t>
  </si>
  <si>
    <t>PATCH CORD OPTICO MONOFIBRA CONECTORIZADO SM SC-APC/SC-UPC 4.0M - COG - AZUL</t>
  </si>
  <si>
    <t>CORDAO MONOFIBRA CONECTORIZADO SM LC-UPC/SC-APC 4.0M - COG - AZUL</t>
  </si>
  <si>
    <t>SIMPLEX OPTICAL PATCH CORD SM LC-UPC/SC-APC 4.0M - OFN - BLUE</t>
  </si>
  <si>
    <t>PATCH CORD OPTICO MONOFIBRA CONECTORIZADO SM LC-UPC/SC-APC 4.0M - COG - AZUL</t>
  </si>
  <si>
    <t>CORDAO DUPLEX CONECTORIZADO BLI A/B G-657A LC-UPC/LC-UPC 9.0M - LSZH - AMARELO (A - B)</t>
  </si>
  <si>
    <t>DUPLEX OPTICAL PATCH CORD BLI A/B G-657A LC-UPC/LC-UPC 9.0M - LSZH - YELLOW (A - B)</t>
  </si>
  <si>
    <t>PATCH CORD OPTICO DUPLEX CONECTORIZADO BLI A/B G-657A LC-UPC/LC-UPC 9.0M - LSZH - AMARILLO (A - B)</t>
  </si>
  <si>
    <t>CORDAO DUPLEX CONECTORIZADO BLI A/B G-657A LC-UPC/LC-UPC 19.0M - LSZH - AMARELO (A - B)</t>
  </si>
  <si>
    <t>DUPLEX OPTICAL PATCH CORD BLI A/B G-657A LC-UPC/LC-UPC 19.0M - LSZH - YELLOW (A - B)</t>
  </si>
  <si>
    <t>PATCH CORD OPTICO DUPLEX CONECTORIZADO BLI A/B G-657A LC-UPC/LC-UPC 19.0M - LSZH - AMARILLO (A - B)</t>
  </si>
  <si>
    <t>CORDAO DUPLEX CONECTORIZADO BLI A/B G-657A LC-UPC/LC-UPC 23.0M - LSZH - AMARELO (A - B)</t>
  </si>
  <si>
    <t>DUPLEX OPTICAL PATCH CORD BLI A/B G-657A LC-UPC/LC-UPC 23.0M - LSZH - YELLOW (A - B)</t>
  </si>
  <si>
    <t>PATCH CORD OPTICO DUPLEX CONECTORIZADO BLI A/B G-657A LC-UPC/LC-UPC 23.0M - LSZH - AMARILLO (A - B)</t>
  </si>
  <si>
    <t>CORDAO DUPLEX CONECTORIZADO BLI A/B G-657A LC-UPC/LC-UPC 16.0M - LSZH - AMARELO (A - B)</t>
  </si>
  <si>
    <t>DUPLEX OPTICAL PATCH CORD BLI A/B G-657A LC-UPC/LC-UPC 16.0M - LSZH - YELLOW (A - B)</t>
  </si>
  <si>
    <t>PATCH CORD OPTICO DUPLEX CONECTORIZADO BLI A/B G-657A LC-UPC/LC-UPC 16.0M - LSZH - AMARILLO (A - B)</t>
  </si>
  <si>
    <t>CORDAO MONOFIBRA CONECTORIZADO SM G-652D FC-APC/SC-APC 2.0M - COG - AMARELO - D3</t>
  </si>
  <si>
    <t>SIMPLEX OPTICAL PATCH CORD SM G-652D FC-APC/SC-APC 2.0M - OFN - YELLOW - D3</t>
  </si>
  <si>
    <t>PATCH CORD OPTICO MONOFIBRA CONECTORIZADO SM G-652D FC-APC/SC-APC 2.0M - COG - AMARILLO - D3</t>
  </si>
  <si>
    <t>CORDAO MONOFIBRA CONECTORIZADO SM G-652D FC-APC/LC-APC 2.0M - COG - AMARELO - D3</t>
  </si>
  <si>
    <t>SIMPLEX OPTICAL PATCH CORD SM G-652D FC-APC/LC-APC 2.0M - OFN - YELLOW - D3</t>
  </si>
  <si>
    <t>PATCH CORD OPTICO MONOFIBRA CONECTORIZADO SM G-652D FC-APC/LC-APC 2.0M - COG - AMARILLO - D3</t>
  </si>
  <si>
    <t>CORDAO MONOFIBRA CONECTORIZADO SM G-652D SC-APC/LC-APC 2.0M - COG - AMARELO - D3</t>
  </si>
  <si>
    <t>SIMPLEX OPTICAL PATCH CORD SM G-652D SC-APC/LC-APC 2.0M - OFN - YELLOW - D3</t>
  </si>
  <si>
    <t>PATCH CORD OPTICO MONOFIBRA CONECTORIZADO SM G-652D SC-APC/LC-APC 2.0M - COG - AMARILLO - D3</t>
  </si>
  <si>
    <t>CORDAO MONOFIBRA CONECTORIZADO SM G-652D FC-APC/FC-APC 1.0M - COG - AMARELO</t>
  </si>
  <si>
    <t>SIMPLEX OPTICAL PATCH CORD SM G-652D FC-APC/FC-APC 1.0M - OFN - YELLOW</t>
  </si>
  <si>
    <t>PATCH CORD OPTICO MONOFIBRA CONECTORIZADO SM G-652D FC-APC/FC-APC 1.0M - COG - AMARILLO</t>
  </si>
  <si>
    <t>CORDAO MONOFIBRA CONECTORIZADO SM G-652D FC-APC/SC-APC 1.0M - COG - AMARELO</t>
  </si>
  <si>
    <t>SIMPLEX OPTICAL PATCH CORD SM G-652D FC-APC/SC-APC 1.0M - OFN - YELLOW</t>
  </si>
  <si>
    <t>PATCH CORD OPTICO MONOFIBRA CONECTORIZADO SM G-652D FC-APC/SC-APC 1.0M - COG - AMARILLO</t>
  </si>
  <si>
    <t>CORDAO MONOFIBRA CONECTORIZADO SM G-652D FC-APC/LC-APC 5.0M - COG - AMARELO</t>
  </si>
  <si>
    <t>SIMPLEX OPTICAL PATCH CORD SM G-652D FC-APC/LC-APC 5.0M - OFN - YELLOW</t>
  </si>
  <si>
    <t>PATCH CORD OPTICO MONOFIBRA CONECTORIZADO SM G-652D FC-APC/LC-APC 5.0M - COG - AMARILLO</t>
  </si>
  <si>
    <t>CORDAO MONOFIBRA CONECTORIZADO SM G-652D LC-APC/SC-APC 5.0M - COG - AMARELO</t>
  </si>
  <si>
    <t>SIMPLEX OPTICAL PATCH CORD SM G-652D LC-APC/SC-APC 5.0M - OFN - YELLOW</t>
  </si>
  <si>
    <t>PATCH CORD OPTICO MONOFIBRA CONECTORIZADO SM G-652D LC-APC/SC-APC 5.0M - COG - AMARILLO</t>
  </si>
  <si>
    <t>CORDAO MONOFIBRA CONECTORIZADO SM G-652D FC-APC/LC-APC 10.0M - COG - AMARELO</t>
  </si>
  <si>
    <t>SIMPLEX OPTICAL PATCH CORD SM G-652D FC-APC/LC-APC 10.0M - OFN - YELLOW</t>
  </si>
  <si>
    <t>EXTENSAO MONOFIBRA SM G-652D ST-UPC 1.5M - COG - AMARELO - D0.9</t>
  </si>
  <si>
    <t>SIMPLEX OPTICAL PIGTAIL SM G-652D ST-UPC 1.5M - OFN - YELLOW - D0.9</t>
  </si>
  <si>
    <t>PIGTAIL MONOFIBRA SM G-652D ST-UPC 1.5M - COG - AMARILLO - D0.9</t>
  </si>
  <si>
    <t>CORDAO DUPLEX CONECTORIZADO SM G-652D E2000-APC/LC-UPC 1.5M - COG - AZUL</t>
  </si>
  <si>
    <t>DUPLEX OPTICAL PATCH CORD SM G-652D E2000-APC/LC-UPC 1.5M - OFN - BLUE</t>
  </si>
  <si>
    <t>PATCH CORD OPTICO DUPLEX CONECTORIZADO SM G-652D E2000-APC/LC-UPC 1.5M - COG - AZUL</t>
  </si>
  <si>
    <t>CORDAO DUPLEX CONECTORIZADO SM G-652D E2000-APC/SC-UPC 1.5M - COG - AZUL</t>
  </si>
  <si>
    <t>DUPLEX OPTICAL PATCH CORD SM G-652D E2000-APC/SC-UPC 1.5M - OFN - BLUE</t>
  </si>
  <si>
    <t>PATCH CORD OPTICO DUPLEX CONECTORIZADO SM G-652D E2000-APC/SC-UPC 1.5M - COG - AZUL</t>
  </si>
  <si>
    <t>CORDAO DUPLEX CONECTORIZADO SM G-652D FC-APC/SC-UPC 2.0M - COG - AMARELO</t>
  </si>
  <si>
    <t>DUPLEX OPTICAL PATCH CORD SM G-652D FC-APC/SC-UPC 2.0M - OFN - YELLOW</t>
  </si>
  <si>
    <t>PATCH CORD OPTICO DUPLEX CONECTORIZADO SM G-652D FC-APC/SC-UPC 2.0M - COG - AMARILLO</t>
  </si>
  <si>
    <t>CORDAO DUPLEX CONECTORIZADO SM G-652D FC-APC/FC-UPC 2.0M - COG - AMARELO</t>
  </si>
  <si>
    <t>DUPLEX OPTICAL PATCH CORD SM G-652D FC-APC/FC-UPC 2.0M - OFN - YELLOW</t>
  </si>
  <si>
    <t>PATCH CORD OPTICO DUPLEX CONECTORIZADO SM G-652D FC-APC/FC-UPC 2.0M - COG - AMARILLO</t>
  </si>
  <si>
    <t>CORDAO DUPLEX CONECTORIZADO SM G-652D FC-APC/LC-UPC 2.0M - COG - AMARELO</t>
  </si>
  <si>
    <t>DUPLEX OPTICAL PATCH CORD SM G-652D FC-APC/LC-UPC 2.0M - OFN - YELLOW</t>
  </si>
  <si>
    <t>PATCH CORD OPTICO DUPLEX CONECTORIZADO SM G-652D FC-APC/LC-UPC 2.0M - COG - AMARILLO</t>
  </si>
  <si>
    <t>CORDAO DUPLEX CONECTORIZADO OM3 LC-UPC/SC-UPC 20.0M - LSZH - ACQUA</t>
  </si>
  <si>
    <t>DUPLEX OPTICAL PATCH CORD OM3 LC-UPC/SC-UPC 20.0M - LSZH - AQUA</t>
  </si>
  <si>
    <t>PATCH CORD OPTICO DUPLEX CONECTORIZADO OM3 LC-UPC/SC-UPC 20.0M - LSZH - ACQUA</t>
  </si>
  <si>
    <t>CORDAO DUPLEX CONECTORIZADO SM E2000-APC/LC-APC 20.0M - COG - AZUL</t>
  </si>
  <si>
    <t>DUPLEX OPTICAL PATCH CORD SM E2000-APC/LC-APC 20.0M - OFN - BLUE</t>
  </si>
  <si>
    <t>PATCH CORD OPTICO DUPLEX CONECTORIZADO SM E2000-APC/LC-APC 20.0M - COG - AZUL</t>
  </si>
  <si>
    <t>CORDAO DUPLEX CONECTORIZADO SM G-652D LC-APC/LC-APC 2.5M - COG - AZUL</t>
  </si>
  <si>
    <t>DUPLEX OPTICAL PATCH CORD SM G-652D LC-APC/LC-APC 2.5M - OFN - BLUE</t>
  </si>
  <si>
    <t>PATCH CORD OPTICO DUPLEX CONECTORIZADO SM G-652D LC-APC/LC-APC 2.5M - COG - AZUL</t>
  </si>
  <si>
    <t>CORDAO DUPLEX CONECTORIZADO SM G-652D SC-APC/SC-APC 2.5M - COG - AZUL</t>
  </si>
  <si>
    <t>DUPLEX OPTICAL PATCH CORD SM G-652D SC-APC/SC-APC 2.5M - OFN - BLUE</t>
  </si>
  <si>
    <t>PATCH CORD OPTICO DUPLEX CONECTORIZADO SM G-652D SC-APC/SC-APC 2.5M - COG - AZUL</t>
  </si>
  <si>
    <t>CORDAO MONOFIBRA CONECTORIZADO NZD FC-UPC/SC-APC 3.0M - COG - VERDE</t>
  </si>
  <si>
    <t>SIMPLEX OPTICAL PATCH CORD NZD FC-UPC/FC-APC 3.0M - OFN - OFN - GREEN</t>
  </si>
  <si>
    <t>PATCH CORD OPTICO MONOFIBRA CONECTORIZADO NZD FC-UPC/SC-APC 3.0M - COG - VERDE</t>
  </si>
  <si>
    <t>CORDAO DUPLEX CONECTORIZADO SM E2000-APC/E2000-APC 1.0M - COG - AZUL</t>
  </si>
  <si>
    <t>DUPLEX OPTICAL PATCH CORD SM E2000-APC/E2000-APC 1.0M - OFN - BLUE</t>
  </si>
  <si>
    <t>PATCH CORD OPTICO DUPLEX CONECTORIZADO SM E2000-APC/E2000-APC 1.0M - COG - AZUL</t>
  </si>
  <si>
    <t>CORDAO DUPLEX CONECTORIZADO SM E2000-APC/E2000-APC 12.0M - COG - AZUL</t>
  </si>
  <si>
    <t>DUPLEX OPTICAL PATCH CORD SM E2000-APC/E2000-APC 12.0M - OFN - BLUE</t>
  </si>
  <si>
    <t>PATCH CORD OPTICO DUPLEX CONECTORIZADO SM E2000-APC/E2000-APC 12.0M - COG - AZUL</t>
  </si>
  <si>
    <t>CABO DROP CIRCULAR CONECTORIZADO BLI A/B G-657A SC-APC/SC-APC 30.0M - LSZH - PRETO - D3</t>
  </si>
  <si>
    <t>CONECTORIZED ROUNDED DROP CABLE BLI A/B G-657A SC-APC/SC-APC 30.0M - LSZH - BLACK - D3</t>
  </si>
  <si>
    <t>CABLE DROP CIRCULAR CONECTORIZADO BLI A/B G-657A SC-APC/SC-APC 30.0M - LSZH - NEGRO - D3</t>
  </si>
  <si>
    <t>CABO DROP CIRCULAR CONECTORIZADO BLI A/B G-657A SC-APC/SC-APC 50.0M - LSZH - PRETO - D3</t>
  </si>
  <si>
    <t>CONECTORIZED ROUNDED DROP CABLE BLI A/B G-657A SC-APC/SC-APC 50.0M - LSZH - BLACK - D3</t>
  </si>
  <si>
    <t>CABLE DROP CIRCULAR CONECTORIZADO BLI A/B G-657A SC-APC/SC-APC 50.0M - LSZH - NEGRO - D3</t>
  </si>
  <si>
    <t>CORDAO MONOFIBRA CONECTORIZADO SM FC-UPC/FC-UPC 1.5M - COG - AZUL</t>
  </si>
  <si>
    <t>SIMPLEX OPTICAL PATCH CORD SM FC-UPC/FC-UPC 1.5M - OFN - BLUE</t>
  </si>
  <si>
    <t>PATCH CORD OPTICO MONOFIBRA CONECTORIZADO SM FC-UPC/FC-UPC 1.5M - COG - AZUL</t>
  </si>
  <si>
    <t>CABO DROP CIRCULAR CONECTORIZADO BLI A/B G-657A SC-APC/SC-APC 80.0M - LSZH - PRETO - D3</t>
  </si>
  <si>
    <t>CONECTORIZED ROUNDED DROP CABLE BLI A/B G-657A SC-APC/SC-APC 80.0M - LSZH - BLACK - D3</t>
  </si>
  <si>
    <t>CABLE DROP CIRCULAR CONECTORIZADO BLI A/B G-657A SC-APC/SC-APC 80.0M - LSZH - NEGRO - D3</t>
  </si>
  <si>
    <t>CABO DROP CIRCULAR CONECTORIZADO BLI A/B G-657A SC-APC/SC-APC 100.0M - LSZH - PRETO - D3</t>
  </si>
  <si>
    <t>CONECTORIZED ROUNDED DROP CABLE BLI A/B G-657A SC-APC/SC-APC 100.0M - LSZH - BLACK - D3</t>
  </si>
  <si>
    <t>CABLE DROP CIRCULAR CONECTORIZADO BLI A/B G-657A SC-APC/SC-APC 100.0M - LSZH - NEGRO - D3</t>
  </si>
  <si>
    <t>CORDAO DUPLEX CONECTORIZADO SM G-652D LC-UPC/LC-UPC 10.0M - LSZH - AMARELO (A - B)</t>
  </si>
  <si>
    <t>DUPLEX OPTICAL PATCH CORD SM G-652D LC-UPC/LC-UPC 10.0M - LSZH - YELLOW (A - B)</t>
  </si>
  <si>
    <t>PATCH CORD OPTICO DUPLEX CONECTORIZADO SM G-652D LC-UPC/LC-UPC 10.0M - LSZH - AMARILLO (A - B)</t>
  </si>
  <si>
    <t>CORDAO DUPLEX CONECTORIZADO SM LC-UPC/LC-UPC 3.0M - LSZH - AZUL (A - B)</t>
  </si>
  <si>
    <t>DUPLEX OPTICAL PATCH CORD SM LC-UPC/LC-UPC 3.0M - LSZH - BLUE (A - B)</t>
  </si>
  <si>
    <t>PATCH CORD OPTICO DUPLEX CONECTORIZADO SM LC-UPC/LC-UPC 3.0M - LSZH - AZUL (A - B)</t>
  </si>
  <si>
    <t>CORDAO DUPLEX CONECTORIZADO SM FC-APC/FC-APC 3.0M - COG - AZUL</t>
  </si>
  <si>
    <t>DUPLEX OPTICAL PATCH CORD SM FC-APC/FC-APC 3.0M - OFN - BLUE</t>
  </si>
  <si>
    <t>PATCH CORD OPTICO DUPLEX CONECTORIZADO SM FC-APC/FC-APC 3.0M - COG - AZUL</t>
  </si>
  <si>
    <t>CORDAO DUPLEX CONECTORIZADO SM G-652D LC-UPC/LC-UPC 15.0M - COG - AZUL (A - B)</t>
  </si>
  <si>
    <t>DUPLEX OPTICAL PATCH CORD SM G-652D LC-UPC/LC-UPC 15.0M - OFN - BLUE (A - B)</t>
  </si>
  <si>
    <t>PATCH CORD OPTICO DUPLEX CONECTORIZADO SM G-652D LC-UPC/LC-UPC 15.0M - COG - AZUL (A - B)</t>
  </si>
  <si>
    <t>CORDAO MONOFIBRA CONECTORIZADO BLI A/B G-657A SC-APC/SC-APC 20.0M - LSZH - BRANCO - D3</t>
  </si>
  <si>
    <t>SIMPLEX OPTICAL PATCH CORD BLI A/B G-657A SC-APC/SC-APC 20.0M - LSZH - WHITE - D3</t>
  </si>
  <si>
    <t>PATCH CORD OPTICO MONOFIBRA CONECTORIZADO BLI A/B G-657A SC-APC/SC-APC 20.0M - LSZH - BLANCO - D3</t>
  </si>
  <si>
    <t>CORDAO DUPLEX CONECTORIZADO MM LC-UPC 5.0M AQ LSZH (5.0M DE PATCH CORD MM OM4 E 2 CONECTORES LC DUPLEX) (A - B)</t>
  </si>
  <si>
    <t>PATCH CORD MM - 5 METROS - DUPLEX OPTICAL PATCH CORD OM4 LC-UPC/LC-UPC 5.0M - TIGHT - LSZH - AQUA (A - B)</t>
  </si>
  <si>
    <t>PATCH CORD MM - 5 METROS - PATCH CORD OPTICO DUPLEX CONECTORIZADO OM4 LC-UPC/LC-UPC 5.0M - TIGHT - LSZH - ACQUA (A - B)</t>
  </si>
  <si>
    <t>CORDAO DUPLEX CONECTORIZADO MM LC-UPC 2.0M AQ LSZH (2.0M DE PATCH CORD MM OM4 E 2 CONECTORES LC DUPLEX) (A - B)</t>
  </si>
  <si>
    <t>PATCH CORD MM - 2 METROS - DUPLEX OPTICAL PATCH CORD OM4 LC-UPC/LC-UPC 2.0M - TIGHT - LSZH - AQUA (A - B)</t>
  </si>
  <si>
    <t>PATCH CORD MM - 2 METROS - PATCH CORD OPTICO DUPLEX CONECTORIZADO OM4 LC-UPC/LC-UPC 2.0M - TIGHT - LSZH - ACQUA (A - B)</t>
  </si>
  <si>
    <t>CORDAO MONOFIBRA CONECTORIZADO BLI A/B G-657A SC-UPC/SC-UPC 20.0M - LSZH - AMARELO - D3</t>
  </si>
  <si>
    <t>SIMPLEX OPTICAL PATCH CORD BLI A/B G-657A SC-UPC/SC-UPC 20.0M - LSZH - YELLOW - D3</t>
  </si>
  <si>
    <t>PATCH CORD OPTICO MONOFIBRA CONECTORIZADO BLI A/B G-657A SC-UPC/SC-UPC 20.0M - LSZH - AMARILLO - D3</t>
  </si>
  <si>
    <t>EXTENSAO MONOFIBRA SM G-652D SC-APC 15.0M - COG - AMARELO - D3</t>
  </si>
  <si>
    <t>SIMPLEX OPTICAL PIGTAIL SM G-652D SC-APC 15.0M - COG - YELLOW - D3</t>
  </si>
  <si>
    <t>PIGTAIL MONOFIBRA SM G-652D SC-APC 15.0M - COG - AMARILLO - D3</t>
  </si>
  <si>
    <t>CORDAO MONOFIBRA CONECTORIZADO BLI A/B G-657A2 SC-APC/SC-APC 3.0M - COG - AMARELO</t>
  </si>
  <si>
    <t>SIMPLEX OPTICAL PATCH CORD BLI A/B G-657A2 SC-APC/SC-APC 3.0M - OFN - YELLOW</t>
  </si>
  <si>
    <t>PATCH CORD OPTICO MONOFIBRA CONECTORIZADO BLI A/B G-657A2 SC-APC/SC-APC 3.0M - COG - AMARILLO</t>
  </si>
  <si>
    <t>CORDAO MONOFIBRA CONECTORIZADO 62.5 LC-UPC/LC-UPC 1.5M - COG - LARANJA</t>
  </si>
  <si>
    <t>SIMPLEX OPTICAL PATCH CORD 62.5 LC-UPC/LC-UPC 1.5M - OFN - ORANGE</t>
  </si>
  <si>
    <t>PATCH CORD OPTICO MONOFIBRA CONECTORIZADO 62.5 LC-UPC/LC-UPC 1.5M - COG - NARANJA</t>
  </si>
  <si>
    <t>CORDAO DUPLEX CONECTORIZADO SM G-652D LC-APC/LC-UPC 3.0M - COG - AMARELO</t>
  </si>
  <si>
    <t>DUPLEX OPTICAL PATCH CORD SM G-652D LC-APC/LC-UPC 3.0M - OFN - YELLOW</t>
  </si>
  <si>
    <t>PATCH CORD OPTICO DUPLEX CONECTORIZADO SM G-652D LC-APC/LC-UPC 3.0M - COG - AMARILLO</t>
  </si>
  <si>
    <t>CORDAO DUPLEX CONECTORIZADO SM LC-UPC/SC-APC 30.0M - COG - AMARELO</t>
  </si>
  <si>
    <t>DUPLEX OPTICAL PATCH CORD SM LC-UPC/SC-APC 30.0M - OFN - YELLOW</t>
  </si>
  <si>
    <t>PATCH CORD OPTICO DUPLEX CONECTORIZADO SM LC-UPC/SC-APC 30.0M - COG - AMARILLO</t>
  </si>
  <si>
    <t>CORDAO DUPLEX CONECTORIZADO SM FC-APC/LC-UPC 20.0M - COG - AMARELO</t>
  </si>
  <si>
    <t>DUPLEX OPTICAL PATCH CORD SM FC-APC/LC-UPC 20.0M - OFN - YELLOW</t>
  </si>
  <si>
    <t>PATCH CORD OPTICO DUPLEX CONECTORIZADO SM FC-APC/LC-UPC 20.0M - COG - AMARILLO</t>
  </si>
  <si>
    <t>CORDAO DUPLEX CONECTORIZADO SM G-652D FC-APC/SC-UPC 15.0M - COG - AMARELO</t>
  </si>
  <si>
    <t>DUPLEX OPTICAL PATCH CORD SM G-652D FC-APC/SC-UPC 15.0M - OFN - YELLOW</t>
  </si>
  <si>
    <t>PATCH CORD OPTICO DUPLEX CONECTORIZADO SM G-652D FC-APC/SC-UPC 15.0M - COG - AMARILLO</t>
  </si>
  <si>
    <t>CORDAO MONOFIBRA CONECTORIZADO SM FC-APC/SC-UPC 15.0M - COG - AMARELO</t>
  </si>
  <si>
    <t>SIMPLEX OPTICAL PATCH CORD SM FC-APC/SC-UPC 15.0M - OFN - YELLOW</t>
  </si>
  <si>
    <t>PATCH CORD OPTICO MONOFIBRA CONECTORIZADO SM FC-APC/SC-UPC 15.0M - COG - AMARILLO</t>
  </si>
  <si>
    <t>CORDAO DUPLEX CONECTORIZADO SM FC-APC/LC-UPC 25.0M - COG - AMARELO</t>
  </si>
  <si>
    <t>DUPLEX OPTICAL PATCH CORD SM FC-APC/LC-UPC 25.0M - OFN - YELLOW</t>
  </si>
  <si>
    <t>PATCH CORD OPTICO DUPLEX CONECTORIZADO SM FC-APC/LC-UPC 25.0M - COG - AMARILLO</t>
  </si>
  <si>
    <t>CORDAO MONOFIBRA CONECTORIZADO SM FC-APC/SC-UPC 2.5M - COG - AMARELO</t>
  </si>
  <si>
    <t>SIMPLEX OPTICAL PATCH CORD SM FC-APC/SC-UPC 2.5M - OFN - YELLOW</t>
  </si>
  <si>
    <t>PATCH CORD OPTICO MONOFIBRA CONECTORIZADO SM FC-APC/SC-UPC 2.5M - COG - AMARILLO</t>
  </si>
  <si>
    <t>EXTENSAO MONOFIBRA BLI A/B G-657A SC-APC 90.0M - LSZH - BRANCO - D3</t>
  </si>
  <si>
    <t>SIMPLEX OPTICAL PIGTAIL BLI A/B G-657A SC-APC 90.0M - LSZH - WHITE - D3</t>
  </si>
  <si>
    <t>EXTENSION MONOFIBRA BLI A/B G-657A SC-APC 90.0M - LSZH - BLANCO - D3</t>
  </si>
  <si>
    <t>CORDAO DUPLEX CONECTORIZADO SM FC-UPC/SC-UPC 10.0M - COG - AZUL</t>
  </si>
  <si>
    <t>DUPLEX OPTICAL PATCH CORD SM FC-UPC/SC-UPC 10.0M - OFN - BLUE</t>
  </si>
  <si>
    <t>PATCH CORD OPTICO DUPLEX CONECTORIZADO SM FC-UPC/SC-UPC 10.0M - COG - AZUL</t>
  </si>
  <si>
    <t>CORDAO DUPLEX CONECTORIZADO SM E2000-APC/FC-UPC 3.0M - COG - AZUL</t>
  </si>
  <si>
    <t>DUPLEX OPTICAL PATCH CORD SM E2000-APC/FC-UPC 3.0M - OFN - BLUE</t>
  </si>
  <si>
    <t>PATCH CORD OPTICO DUPLEX CONECTORIZADO SM E2000-APC/FC-UPC 3.0M - COG - AZUL</t>
  </si>
  <si>
    <t>CORDAO DUPLEX CONECTORIZADO SM G-652D LC-APC/SC-UPC 1.0M - COG - AMARELO</t>
  </si>
  <si>
    <t>DUPLEX OPTICAL PATCH CORD SM G-652D LC-APC/SC-UPC 1.0M - OFN - YELLOW</t>
  </si>
  <si>
    <t>PATCH CORD OPTICO DUPLEX CONECTORIZADO SM G-652D LC-APC/SC-UPC 1.0M - COG - AMARILLO</t>
  </si>
  <si>
    <t>CORDAO MONOFIBRA CONECTORIZADO SM G-652D LC-APC/SC-UPC 1.0M - COG - AMARELO</t>
  </si>
  <si>
    <t>SIMPLEX OPTICAL PATCH CORD SM G-652D LC-APC/SC-UPC 1.0M - OFN - YELLOW</t>
  </si>
  <si>
    <t>PATCH CORD OPTICO MONOFIBRA CONECTORIZADO SM G-652D LC-APC/SC-UPC 1.0M - COG - AMARILLO</t>
  </si>
  <si>
    <t>CORDAO MONOFIBRA CONECTORIZADO 62.5 SC-UPC/SC-UPC 2.5M - LSZH - LARANJA</t>
  </si>
  <si>
    <t>SIMPLEX OPTICAL PATCH CORD 62.5 SC-UPC/SC-UPC 2.5M - LSZH - ORANGE</t>
  </si>
  <si>
    <t>PATCH CORD OPTICO MONOFIBRA CONECTORIZADO 62.5 SC-UPC/SC-UPC 2.5M - LSZH - NARANJA</t>
  </si>
  <si>
    <t>CORDAO MONOFIBRA CONECTORIZADO BLI A/B G-657A SC-UPC/SC-UPC 1.5M - COG - BRANCO - D3</t>
  </si>
  <si>
    <t>SIMPLEX OPTICAL PATCH CORD BLI A/B G-657A SC-UPC/SC-UPC 1.5M - OFN - WHITE - D3</t>
  </si>
  <si>
    <t>PATCH CORD OPTICO MONOFIBRA CONECTORIZADO BLI A/B G-657A SC-UPC/SC-UPC 1.5M - COG - BLANCO - D3</t>
  </si>
  <si>
    <t>CORDAO MONOFIBRA CONECTORIZADO SM E2000-APC/E2000-APC 10.0M - COG - AZUL - D3</t>
  </si>
  <si>
    <t>SIMPLEX OPTICAL PATCH CORD SM E2000-APC/E2000-APC 10.0M - OFN - BLUE - D3</t>
  </si>
  <si>
    <t>PATCH CORD OPTICO MONOFIBRA CONECTORIZADO SM E2000-APC/E2000-APC 10.0M - COG - AZUL - D3</t>
  </si>
  <si>
    <t>CORDAO MONOFIBRA CONECTORIZADO SM E2000-APC/SC-APC 10.0M - COG - AZUL - D3</t>
  </si>
  <si>
    <t>SIMPLEX OPTICAL PATCH CORD SM E2000-APC/SC-APC 10.0M - OFN - BLUE - D3</t>
  </si>
  <si>
    <t>PATCH CORD OPTICO MONOFIBRA CONECTORIZADO SM E2000-APC/SC-APC 10.0M - COG - AZUL - D3</t>
  </si>
  <si>
    <t>CORDAO MONOFIBRA CONECTORIZADO SM E2000-APC/E2000-APC 30.0M - COG - AZUL - D3</t>
  </si>
  <si>
    <t>SIMPLEX OPTICAL PATCH CORD SM E2000-APC/E2000-APC 30.0M - OFN - BLUE - D3</t>
  </si>
  <si>
    <t>PATCH CORD OPTICO MONOFIBRA CONECTORIZADO SM E2000-APC/E2000-APC 30.0M - COG - AZUL - D3</t>
  </si>
  <si>
    <t>CORDAO MONOFIBRA CONECTORIZADO SM E2000-APC/SC-APC 30.0M - COG - AZUL - D3</t>
  </si>
  <si>
    <t>SIMPLEX OPTICAL PATCH CORD SM E2000-APC/SC-APC 30.0M - OFN - BLUE - D3</t>
  </si>
  <si>
    <t>PATCH CORD OPTICO MONOFIBRA CONECTORIZADO SM E2000-APC/SC-APC 30.0M - COG - AZUL - D3</t>
  </si>
  <si>
    <t>CORDAO DUPLEX CONECTORIZADO 62.5 LC-UPC/SC-UPC 15.0M - LSZH - LARANJA</t>
  </si>
  <si>
    <t>DUPLEX OPTICAL PATCH CORD 62.5 LC-UPC/SC-UPC 15.0M - LSZH - ORANGE</t>
  </si>
  <si>
    <t>PATCH CORD OPTICO DUPLEX CONECTORIZADO 62.5 LC-UPC/SC-UPC 15.0M - LSZH - NARANJA</t>
  </si>
  <si>
    <t>CORDAO DUPLEX CONECTORIZADO 62.5 LC-UPC/SC-UPC 30.0M - LSZH - LARANJA</t>
  </si>
  <si>
    <t>DUPLEX OPTICAL PATCH CORD 62.5 LC-UPC/SC-UPC 30.0M - LSZH - ORANGE</t>
  </si>
  <si>
    <t>PATCH CORD OPTICO DUPLEX CONECTORIZADO 62.5 LC-UPC/SC-UPC 30.0M - LSZH - NARANJA</t>
  </si>
  <si>
    <t>CORDAO DUPLEX CONECTORIZADO SM E2000-APC/LC-UPC 30.0M - COG - AZUL</t>
  </si>
  <si>
    <t>DUPLEX OPTICAL PATCH CORD SM E2000-APC/LC-UPC 30.0M - OFN - BLUE</t>
  </si>
  <si>
    <t>PATCH CORD OPTICO DUPLEX CONECTORIZADO SM E2000-APC/LC-UPC 30.0M - COG - AZUL</t>
  </si>
  <si>
    <t>CORDAO DUPLEX CONECTORIZADO SM LC-UPC/ST-UPC 30.0M - COG - AZUL</t>
  </si>
  <si>
    <t>DUPLEX OPTICAL PATCH CORD SM LC-UPC/ST-UPC 30.0M - OFN - BLUE</t>
  </si>
  <si>
    <t>PATCH CORD OPTICO DUPLEX CONECTORIZADO SM LC-UPC/ST-UPC 30.0M - COG - AZUL</t>
  </si>
  <si>
    <t>CORDAO DUPLEX CONECTORIZADO SM ST-UPC/ST-UPC 25.0M - COG - AZUL</t>
  </si>
  <si>
    <t>DUPLEX OPTICAL PATCH CORD SM ST-UPC/ST-UPC 25.0M - OFN - BLUE</t>
  </si>
  <si>
    <t>PATCH CORD OPTICO DUPLEX CONECTORIZADO SM ST-UPC/ST-UPC 25.0M - COG - AZUL</t>
  </si>
  <si>
    <t>CORDAO DUPLEX CONECTORIZADO SM ST-UPC/ST-UPC 50.0M - COG - AZUL</t>
  </si>
  <si>
    <t>DUPLEX OPTICAL PATCH CORD SM ST-UPC/ST-UPC 50.0M - OFN - BLUE</t>
  </si>
  <si>
    <t>PATCH CORD OPTICO DUPLEX CONECTORIZADO SM ST-UPC/ST-UPC 50.0M - COG - AZUL</t>
  </si>
  <si>
    <t>CORDAO MONOFIBRA CONECTORIZADO SM FC-APC/LC-APC 2.0M - COG - AZUL</t>
  </si>
  <si>
    <t>SIMPLEX OPTICAL PATCH CORD SM FC-APC/LC-APC 2.0M - OFN - BLUE</t>
  </si>
  <si>
    <t>PATCH CORD OPTICO MONOFIBRA CONECTORIZADO SM FC-APC/LC-APC 2.0M - COG - AZUL</t>
  </si>
  <si>
    <t>CORDAO DUPLEX CONECTORIZADO SM E2000-APC/SC-UPC 2.5M - COG - AZUL</t>
  </si>
  <si>
    <t>DUPLEX OPTICAL PATCH CORD SM E2000-APC/SC-UPC 2.5M - OFN - BLUE</t>
  </si>
  <si>
    <t>PATCH CORD OPTICO DUPLEX CONECTORIZADO SM E2000-APC/SC-UPC 2.5M - COG - AZUL</t>
  </si>
  <si>
    <t>CORDAO DUPLEX CONECTORIZADO 62.5 LC-UPC/SC-UPC 3.0M - LSZH - LARANJA</t>
  </si>
  <si>
    <t>DUPLEX OPTICAL PATCH CORD 62.5 LC-UPC/SC-UPC 3.0M - LSZH - ORANGE</t>
  </si>
  <si>
    <t>PATCH CORD OPTICO DUPLEX CONECTORIZADO 62.5 LC-UPC/SC-UPC 3.0M - LSZH - NARANJA</t>
  </si>
  <si>
    <t>EXTENSAO MONOFIBRA SM FC-UPC 3.0M - COG - BRANCO - D0.9</t>
  </si>
  <si>
    <t>SIMPLEX OPTICAL PIGTAIL SM FC-UPC 3.0M - OFN - WHITE - D0.9</t>
  </si>
  <si>
    <t>EXTENSION MONOFIBRA SM FC-UPC 3.0M - COG - BLANCO - D0.9</t>
  </si>
  <si>
    <t>EXTENSAO MONOFIBRA SM FC-UPC 3.0M - COG - AMARELO - D3</t>
  </si>
  <si>
    <t>SIMPLEX OPTICAL PIGTAIL SM FC-UPC 3.0M - OFN - YELLOW - D3</t>
  </si>
  <si>
    <t>PIGTAIL MONOFIBRA SM FC-UPC 3.0M - COG - AMARILLO - D3</t>
  </si>
  <si>
    <t>CORDAO MONOFIBRA CONECTORIZADO SM E2000-APC/FC-UPC 1.5M - COG - AZUL</t>
  </si>
  <si>
    <t>SIMPLEX OPTICAL PATCH CORD SM E2000-APC/FC-UPC 1.5M - OFN - BLUE</t>
  </si>
  <si>
    <t>PATCH CORD OPTICO MONOFIBRA CONECTORIZADO SM E2000-APC/FC-UPC 1.5M - COG - AZUL</t>
  </si>
  <si>
    <t>CORDAO DUPLEX CONECTORIZADO 62.5 LC-UPC/LC-UPC 40.0M - COG - LARANJA (A - B)</t>
  </si>
  <si>
    <t>DUPLEX OPTICAL PATCH CORD 62.5 LC-UPC/LC-UPC 40.0M - OFN - ORANGE (A - B)</t>
  </si>
  <si>
    <t>PATCH CORD OPTICO DUPLEX CONECTORIZADO 62.5 LC-UPC/LC-UPC 40.0M - COG - NARANJA (A - B)</t>
  </si>
  <si>
    <t>CORDAO MONOFIBRA CONECTORIZADO MM 50.0 LC-UPC/LC-UPC 8.0M - COG - LARANJA (15022239)</t>
  </si>
  <si>
    <t>SIMPLEX OPTICAL PATCH CORD MM 50.0 LC-UPC/LC-UPC 8.0M - OFN - ORANGE (15022239)</t>
  </si>
  <si>
    <t>PATCH CORD OPTICO MONOFIBRA CONECTORIZADO MM 50.0 LC-UPC/LC-UPC 8.0M - COG - NARANJA (15022239)</t>
  </si>
  <si>
    <t>CORDAO MONOFIBRA CONECTORIZADO MM 50.0 LC-UPC/LC-UPC 18.0M - COG - LARANJA (15025141)</t>
  </si>
  <si>
    <t>SIMPLEX OPTICAL PATCH CORD MM 50.0 LC-UPC/LC-UPC 18.0M - OFN - ORANGE  (15025141)</t>
  </si>
  <si>
    <t>PATCH CORD OPTICO MONOFIBRA CONECTORIZADO MM 50.0 LC-UPC/LC-UPC 18.0M - COG - NARANJA  (15025141)</t>
  </si>
  <si>
    <t>CORDAO MONOFIBRA CONECTORIZADO MM 50.0 LC-UPC/LC-UPC 20.0M - COG - LARANJA (15025142)</t>
  </si>
  <si>
    <t>SIMPLEX OPTICAL PATCH CORD MM 50.0 LC-UPC/LC-UPC 20.0M - OFN - ORANGE (15025142)</t>
  </si>
  <si>
    <t>PATCH CORD OPTICO MONOFIBRA CONECTORIZADO MM 50.0 LC-UPC/LC-UPC 20.0M - COG - NARANJA (15025142)</t>
  </si>
  <si>
    <t>CORDAO MONOFIBRA CONECTORIZADO MM 50.0 LC-UPC/LC-UPC 22.0M - COG - LARANJA (15025143)</t>
  </si>
  <si>
    <t>SIMPLEX OPTICAL PATCH CORD MM 50.0 LC-UPC/LC-UPC 22.0M - OFN - ORANGE (15025143)</t>
  </si>
  <si>
    <t>PATCH CORD OPTICO MONOFIBRA CONECTORIZADO MM 50.0 LC-UPC/LC-UPC 22.0M - COG - NARANJA (15025143)</t>
  </si>
  <si>
    <t>CORDAO DUPLEX CONECTORIZADO SM G-652D LC-UPC/SC-UPC 7.0M - LSZH - AZUL (A - B)</t>
  </si>
  <si>
    <t>DUPLEX OPTICAL PATCH CORD SM G-652D LC-UPC/SC-UPC 7.0M - LSZH - BLUE (A - B)</t>
  </si>
  <si>
    <t>CORDON DUPLEX CONECTORIZADO SM G-652D LC-UPC/SC-UPC 7.0M - LSZH - AZUL (A - B)</t>
  </si>
  <si>
    <t>EXTENSAO DUPLEX SM LC-UPC 2.5M - COG - AZUL</t>
  </si>
  <si>
    <t>SIMPLEX OPTICAL PIGTAIL SM LC-UPC 2.5M - OFN - BLUE</t>
  </si>
  <si>
    <t>PIGTAIL MONOFIBRA SM LC-UPC 2.5M - COG - AZUL</t>
  </si>
  <si>
    <t>CORDAO DUPLEX CONECTORIZADO SM E2000-APC/E2000-APC 7.0M - LSZH - AMARELO</t>
  </si>
  <si>
    <t>DUPLEX OPTICAL PATCH CORD SM E2000-APC/E2000-APC 7.0M - LSZH - YELLOW</t>
  </si>
  <si>
    <t>PATCH CORD OPTICO DUPLEX CONECTORIZADO SM E2000-APC/E2000-APC 7.0M - LSZH - AMARILLO</t>
  </si>
  <si>
    <t>CORDAO DUPLEX CONECTORIZADO SM G-652D SC-APC/SC-UPC 3.0M - LSZH - AMARELO</t>
  </si>
  <si>
    <t>DUPLEX OPTICAL PATCH CORD SM G-652D SC-APC/SC-UPC 3.0M - LSZH - YELLOW</t>
  </si>
  <si>
    <t>PATCH CORD OPTICO DUPLEX CONECTORIZADO SM G-652D SC-APC/SC-UPC 3.0M - LSZH - AMARILLO</t>
  </si>
  <si>
    <t>EXTENSAO MONOFIBRA SM LC-APC 2.5M - COG - AZUL - D0.9</t>
  </si>
  <si>
    <t>SIMPLEX OPTICAL PIGTAIL SM LC-APC 2.5M - OFN - BLUE - D0.9</t>
  </si>
  <si>
    <t>EXTENSION MONOFIBRA SM LC-APC 2.5M - COG - AZUL - D0.9</t>
  </si>
  <si>
    <t>CORDAO DUPLEX CONECTORIZADO SM G-652D SC-APC/SC-UPC 5.0M - LSZH - AMARELO</t>
  </si>
  <si>
    <t>DUPLEX OPTICAL PATCH CORD SM G-652D SC-APC/SC-UPC 5.0M - LSZH - YELLOW</t>
  </si>
  <si>
    <t>PATCH CORD OPTICO DUPLEX CONECTORIZADO SM G-652D SC-APC/SC-UPC 5.0M - LSZH - AMARILLO</t>
  </si>
  <si>
    <t>CORDAO DUPLEX CONECTORIZADO SM G-652D SC-APC/SC-UPC 10.0M - LSZH - AMARELO</t>
  </si>
  <si>
    <t>DUPLEX OPTICAL PATCH CORD SM G-652D SC-APC/SC-UPC 10.0M - LSZH - YELLOW</t>
  </si>
  <si>
    <t>PATCH CORD OPTICO DUPLEX CONECTORIZADO SM G-652D SC-APC/SC-UPC 10.0M - LSZH - AMARILLO</t>
  </si>
  <si>
    <t>CORDAO DUPLEX CONECTORIZADO SM G-652D SC-APC/SC-UPC 20.0M - LSZH - AMARELO</t>
  </si>
  <si>
    <t>DUPLEX OPTICAL PATCH CORD SM G-652D SC-APC/SC-UPC 20.0M - LSZH - YELLOW</t>
  </si>
  <si>
    <t>PATCH CORD OPTICO DUPLEX CONECTORIZADO SM G-652D SC-APC/SC-UPC 20.0M - LSZH - AMARILLO</t>
  </si>
  <si>
    <t>CORDAO MONOFIBRA CONECTORIZADO SM G-652D SC-APC/SC-UPC 5.0M - LSZH - AMARELO</t>
  </si>
  <si>
    <t>SIMPLEX OPTICAL PATCH CORD SM G-652D SC-APC/SC-UPC 5.0M - LSZH - YELLOW</t>
  </si>
  <si>
    <t>PATCH CORD OPTICO MONOFIBRA CONECTORIZADO SM G-652D SC-APC/SC-UPC 5.0M - LSZH - AMARILLO</t>
  </si>
  <si>
    <t>CORDAO MONOFIBRA CONECTORIZADO SM G-652D SC-APC/SC-UPC 10.0M - LSZH - AMARELO</t>
  </si>
  <si>
    <t>SIMPLEX OPTICAL PATCH CORD SM G-652D SC-APC/SC-UPC 10.0M - LSZH - YELLOW</t>
  </si>
  <si>
    <t>PATCH CORD OPTICO MONOFIBRA CONECTORIZADO SM G-652D SC-APC/SC-UPC 10.0M - LSZH - AMARILLO</t>
  </si>
  <si>
    <t>CORDAO MONOFIBRA CONECTORIZADO SM G-652D SC-APC/SC-UPC 15.0M - LSZH - AMARELO</t>
  </si>
  <si>
    <t>SIMPLEX OPTICAL PATCH CORD SM G-652D SC-APC/SC-UPC 15.0M - LSZH - YELLOW</t>
  </si>
  <si>
    <t>PATCH CORD OPTICO MONOFIBRA CONECTORIZADO SM G-652D SC-APC/SC-UPC 15.0M - LSZH - AMARILLO</t>
  </si>
  <si>
    <t>CORDAO MONOFIBRA CONECTORIZADO SM G-652D SC-APC/SC-UPC 20.0M - LSZH - AMARELO</t>
  </si>
  <si>
    <t>SIMPLEX OPTICAL PATCH CORD SM G-652D SC-APC/SC-UPC 20.0M - LSZH - YELLOW</t>
  </si>
  <si>
    <t>PATCH CORD OPTICO MONOFIBRA CONECTORIZADO SM G-652D SC-APC/SC-UPC 20.0M - LSZH - AMARILLO</t>
  </si>
  <si>
    <t>CORDAO DUPLEX CONECTORIZADO SM G-652D SC-APC/SC-APC 3.0M - LSZH - AMARELO</t>
  </si>
  <si>
    <t>DUPLEX OPTICAL PATCH CORD SM G-652D SC-APC/SC-APC 3.0M - LSZH - YELLOW</t>
  </si>
  <si>
    <t>PATCH CORD OPTICO DUPLEX CONECTORIZADO SM G-652D SC-APC/SC-APC 3.0M - LSZH - AMARILLO</t>
  </si>
  <si>
    <t>CORDAO DUPLEX CONECTORIZADO SM G-652D SC-APC/SC-APC 5.0M - LSZH - AMARELO</t>
  </si>
  <si>
    <t>DUPLEX OPTICAL PATCH CORD SM G-652D SC-APC/SC-APC 5.0M - LSZH - YELLOW</t>
  </si>
  <si>
    <t>PATCH CORD OPTICO DUPLEX CONECTORIZADO SM G-652D SC-APC/SC-APC 5.0M - LSZH - AMARILLO</t>
  </si>
  <si>
    <t>CORDAO DUPLEX CONECTORIZADO SM G-652D SC-APC/SC-APC 10.0M - LSZH - AMARELO</t>
  </si>
  <si>
    <t>DUPLEX OPTICAL PATCH CORD SM G-652D SC-APC/SC-APC 10.0M - LSZH - YELLOW</t>
  </si>
  <si>
    <t>PATCH CORD OPTICO DUPLEX CONECTORIZADO SM G-652D SC-APC/SC-APC 10.0M - LSZH - AMARILLO</t>
  </si>
  <si>
    <t>CORDAO DUPLEX CONECTORIZADO SM G-652D SC-APC/SC-APC 15.0M - LSZH - AMARELO</t>
  </si>
  <si>
    <t>DUPLEX OPTICAL PATCH CORD SM G-652D SC-APC/SC-APC 15.0M - LSZH - YELLOW</t>
  </si>
  <si>
    <t>PATCH CORD OPTICO DUPLEX CONECTORIZADO SM G-652D SC-APC/SC-APC 15.0M - LSZH - AMARILLO</t>
  </si>
  <si>
    <t>CORDAO DUPLEX CONECTORIZADO SM G-652D SC-APC/SC-APC 20.0M - LSZH - AMARELO</t>
  </si>
  <si>
    <t>DUPLEX OPTICAL PATCH CORD SM G-652D SC-APC/SC-APC 20.0M - LSZH - YELLOW</t>
  </si>
  <si>
    <t>PATCH CORD OPTICO DUPLEX CONECTORIZADO SM G-652D SC-APC/SC-APC 20.0M - LSZH - AMARILLO</t>
  </si>
  <si>
    <t>CORDAO MONOFIBRA CONECTORIZADO SM G-652D SC-APC/SC-APC 3.0M - LSZH - AMARELO</t>
  </si>
  <si>
    <t>SIMPLEX OPTICAL PATCH CORD SM G-652D SC-APC/SC-APC 3.0M - LSZH - YELLOW</t>
  </si>
  <si>
    <t>PATCH CORD OPTICO MONOFIBRA CONECTORIZADO SM G-652D SC-APC/SC-APC 3.0M - LSZH - AMARILLO</t>
  </si>
  <si>
    <t>CORDAO MONOFIBRA CONECTORIZADO SM G-652D SC-APC/SC-APC 5.0M - LSZH - AMARELO</t>
  </si>
  <si>
    <t>SIMPLEX OPTICAL PATCH CORD SM G-652D SC-APC/SC-APC 5.0M - LSZH - YELLOW</t>
  </si>
  <si>
    <t>PATCH CORD OPTICO MONOFIBRA CONECTORIZADO SM G-652D SC-APC/SC-APC 5.0M - LSZH - AMARILLO</t>
  </si>
  <si>
    <t>CORDAO MONOFIBRA CONECTORIZADO SM G-652D SC-APC/SC-APC 10.0M - LSZH - AMARELO</t>
  </si>
  <si>
    <t>SIMPLEX OPTICAL PATCH CORD SM G-652D SC-APC/SC-APC 10.0M - LSZH - YELLOW</t>
  </si>
  <si>
    <t>PATCH CORD OPTICO MONOFIBRA CONECTORIZADO SM G-652D SC-APC/SC-APC 10.0M - LSZH - AMARILLO</t>
  </si>
  <si>
    <t>CORDAO MONOFIBRA CONECTORIZADO SM G-652D SC-APC/SC-APC 15.0M - LSZH - AMARELO</t>
  </si>
  <si>
    <t>SIMPLEX OPTICAL PATCH CORD SM G-652D SC-APC/SC-APC 15.0M - LSZH - YELLOW</t>
  </si>
  <si>
    <t>PATCH CORD OPTICO MONOFIBRA CONECTORIZADO SM G-652D SC-APC/SC-APC 15.0M - LSZH - AMARILLO</t>
  </si>
  <si>
    <t>CORDAO MONOFIBRA CONECTORIZADO SM G-652D SC-APC/SC-APC 20.0M - LSZH - AMARELO</t>
  </si>
  <si>
    <t>SIMPLEX OPTICAL PATCH CORD SM G-652D SC-APC/SC-APC 20.0M - LSZH - YELLOW</t>
  </si>
  <si>
    <t>PATCH CORD OPTICO MONOFIBRA CONECTORIZADO SM G-652D SC-APC/SC-APC 20.0M - LSZH - AMARILLO</t>
  </si>
  <si>
    <t>CORDAO DUPLEX CONECTORIZADO SM G-652D SC-APC/SC-UPC 15.0M - LSZH - AMARELO</t>
  </si>
  <si>
    <t>DUPLEX OPTICAL PATCH CORD SM G-652D SC-APC/SC-UPC 15.0M - LSZH - YELLOW</t>
  </si>
  <si>
    <t>PATCH CORD OPTICO DUPLEX CONECTORIZADO SM G-652D SC-APC/SC-UPC 15.0M - LSZH - AMARILLO</t>
  </si>
  <si>
    <t>CORDAO MONOFIBRA CONECTORIZADO SM G-652D SC-APC/SC-UPC 3.0M - LSZH - AMARELO</t>
  </si>
  <si>
    <t>SIMPLEX OPTICAL PATCH CORD SM G-652D SC-APC/SC-UPC 3.0M - LSZH - YELLOW</t>
  </si>
  <si>
    <t>PATCH CORD OPTICO MONOFIBRA CONECTORIZADO SM G-652D SC-APC/SC-UPC 3.0M - LSZH - AMARILLO</t>
  </si>
  <si>
    <t>EXTENSAO MONOFIBRA SM G-652D SC-APC 2.0M - LSZH - AMARELO - D2</t>
  </si>
  <si>
    <t>SIMPLEX OPTICAL PIGTAIL SM G-652D SC-APC 2.0M - LSZH - YELLOW - D2</t>
  </si>
  <si>
    <t>EXTENSION MONOFIBRA SM G-652D SC-APC 2.0M - LSZH - AMARILLO - D2</t>
  </si>
  <si>
    <t>EXTENSAO MONOFIBRA BLI A/B G-657A LC-UPC 3.0M - LSZH - AMARELO - D3</t>
  </si>
  <si>
    <t>SIMPLEX OPTICAL PIGTAIL BLI A/B G-657A LC-UPC 3.0M - LSZH - YELLOW - D3</t>
  </si>
  <si>
    <t>EXTENSION MONOFIBRA BLI A/B G-657A LC-UPC 3.0M - LSZH - AMARILLO - D3</t>
  </si>
  <si>
    <t>CORDAO DUPLEX CONECTORIZADO SM E2000-APC/LC-APC 1.5M - COG - AZUL</t>
  </si>
  <si>
    <t>DUPLEX OPTICAL PATCH CORD SM E2000-APC/LC-APC 1.5M - OFN - BLUE</t>
  </si>
  <si>
    <t>PATCH CORD OPTICO DUPLEX CONECTORIZADO SM E2000-APC/LC-APC 1.5M - COG - AZUL</t>
  </si>
  <si>
    <t>CORDAO MONOFIBRA CONECTORIZADO SM E2000-APC/E2000-APC 12.0M - COG - AZUL</t>
  </si>
  <si>
    <t>SIMPLEX OPTICAL PATCH CORD SM E2000-APC/E2000-APC 12.0M - OFN - BLUE</t>
  </si>
  <si>
    <t>PATCH CORD OPTICO MONOFIBRA CONECTORIZADO SM E2000-APC/E2000-APC 12.0M - COG - AZUL</t>
  </si>
  <si>
    <t>CORDAO MONOFIBRA CONECTORIZADO SM E2000-APC/LC-UPC 35.0M - COG - AZUL</t>
  </si>
  <si>
    <t>SIMPLEX OPTICAL PATCH CORD SM E2000-APC/LC-UPC 35.0M - OFN - BLUE</t>
  </si>
  <si>
    <t>PATCH CORD OPTICO MONOFIBRA CONECTORIZADO SM E2000-APC/LC-UPC 35.0M - COG - AZUL</t>
  </si>
  <si>
    <t>CORDAO MONOFIBRA CONECTORIZADO SM E2000-APC/LC-UPC 8.0M - COG - AZUL</t>
  </si>
  <si>
    <t>SIMPLEX OPTICAL PATCH CORD SM E2000-APC/LC-UPC 8.0M - OFN - BLUE</t>
  </si>
  <si>
    <t>PATCH CORD OPTICO MONOFIBRA CONECTORIZADO SM E2000-APC/LC-UPC 8.0M - COG - AZUL</t>
  </si>
  <si>
    <t>CORDAO MONOFIBRA CONECTORIZADO SM SC-UPC/SC-UPC 5.0M - COG - AZUL - D3</t>
  </si>
  <si>
    <t>SIMPLEX OPTICAL PATCH CORD SM SC-UPC/SC-UPC 5.0M - OFN - BLUE - D3</t>
  </si>
  <si>
    <t>PATCH CORD OPTICO MONOFIBRA CONECTORIZADO SM SC-UPC/SC-UPC 5.0M - COG - AZUL - D3</t>
  </si>
  <si>
    <t>CORDAO MONOFIBRA CONECTORIZADO SM LC-UPC/SC-UPC 10.0M - COG - AZUL</t>
  </si>
  <si>
    <t>SIMPLEX OPTICAL PATCH CORD SM LC-UPC/SC-UPC 10.0M - OFN - BLUE</t>
  </si>
  <si>
    <t>PATCH CORD OPTICO MONOFIBRA CONECTORIZADO SM LC-UPC/SC-UPC 10.0M - COG - AZUL</t>
  </si>
  <si>
    <t>CORDAO MONOFIBRA CONECTORIZADO SM SC-UPC/SC-UPC 50.0M - COG - AZUL - D3</t>
  </si>
  <si>
    <t>SIMPLEX OPTICAL PATCH CORD SM SC-UPC/SC-UPC 50.0M - OFN - BLUE - D3</t>
  </si>
  <si>
    <t>PATCH CORD OPTICO MONOFIBRA CONECTORIZADO SM SC-UPC/SC-UPC 50.0M - COG - AZUL - D3</t>
  </si>
  <si>
    <t>CORDAO MONOFIBRA CONECTORIZADO SM G-652D LC-UPC/LC-UPC 40.0M - COG - AZUL</t>
  </si>
  <si>
    <t>SIMPLEX OPTICAL PATCH CORD SM G-652D LC-UPC/LC-UPC 40.0M - OFN - BLUE</t>
  </si>
  <si>
    <t>PATCH CORD OPTICO MONOFIBRA CONECTORIZADO SM G-652D LC-UPC/LC-UPC 40.0M - COG - AZUL</t>
  </si>
  <si>
    <t>CORDAO MONOFIBRA CONECTORIZADO SM G-652D LC-UPC/SC-UPC 40.0M - COG - AZUL</t>
  </si>
  <si>
    <t>SIMPLEX OPTICAL PATCH CORD SM G-652D LC-UPC/SC-UPC 40.0M - OFN - BLUE</t>
  </si>
  <si>
    <t>PATCH CORD OPTICO MONOFIBRA CONECTORIZADO SM G-652D LC-UPC/SC-UPC 40.0M - COG - AZUL</t>
  </si>
  <si>
    <t>CORDAO MONOFIBRA CONECTORIZADO SM G-652D LC-UPC/SC-APC 30.0M - COG - AZUL</t>
  </si>
  <si>
    <t>SIMPLEX OPTICAL PATCH CORD SM G-652D LC-UPC/SC-APC 30.0M - OFN - BLUE</t>
  </si>
  <si>
    <t>PATCH CORD OPTICO MONOFIBRA CONECTORIZADO SM G-652D LC-UPC/SC-APC 30.0M - COG - AZUL</t>
  </si>
  <si>
    <t>CORDAO MONOFIBRA CONECTORIZADO SM G-652D SC-UPC/SC-UPC 40.0M - COG - AZUL</t>
  </si>
  <si>
    <t>SIMPLEX OPTICAL PATCH CORD SM G-652D SC-UPC/SC-UPC 40.0M - OFN - BLUE</t>
  </si>
  <si>
    <t>PATCH CORD OPTICO MONOFIBRA CONECTORIZADO SM G-652D SC-UPC/SC-UPC 40.0M - COG - AZUL</t>
  </si>
  <si>
    <t>CORDAO MONOFIBRA CONECTORIZADO SM G-652D SC-APC/SC-UPC 20.0M - COG - AZUL</t>
  </si>
  <si>
    <t>SIMPLEX OPTICAL PATCH CORD SM G-652D SC-APC/SC-UPC 20.0M - OFN - BLUE</t>
  </si>
  <si>
    <t>PATCH CORD OPTICO MONOFIBRA CONECTORIZADO SM G-652D SC-APC/SC-UPC 20.0M - COG - AZUL</t>
  </si>
  <si>
    <t>CORDAO MONOFIBRA CONECTORIZADO SM G-652D LC-APC/LC-UPC 20.0M - COG - AZUL</t>
  </si>
  <si>
    <t>SIMPLEX OPTICAL PATCH CORD SM G-652D LC-APC/LC-UPC 20.0M - OFN - BLUE</t>
  </si>
  <si>
    <t>PATCH CORD OPTICO MONOFIBRA CONECTORIZADO SM G-652D LC-APC/LC-UPC 20.0M - COG - AZUL</t>
  </si>
  <si>
    <t>CORDAO DUPLEX CONECTORIZADO SM LC-UPC/SC-APC 12.0M - COG - AZUL</t>
  </si>
  <si>
    <t>DUPLEX OPTICAL PATCH CORD SM LC-UPC/SC-APC 12.0M - OFN - BLUE</t>
  </si>
  <si>
    <t>PATCH CORD OPTICO DUPLEX CONECTORIZADO SM LC-UPC/SC-APC 12.0M - COG - AZUL</t>
  </si>
  <si>
    <t>CORDAO DUPLEX CONECTORIZADO OM4 LC-UPC/LC-UPC 6.0M - LSZH - ACQUA (A - B)</t>
  </si>
  <si>
    <t>DUPLEX OPTICAL PATCH CORD OM4 LC-UPC/LC-UPC 6.0M - LSZH - AQUA (A - B)</t>
  </si>
  <si>
    <t>PATCH CORD OPTICO DUPLEX CONECTORIZADO OM4 LC-UPC/LC-UPC 6.0M - LSZH - ACQUA (A - B)</t>
  </si>
  <si>
    <t>CORDAO DUPLEX CONECTORIZADO OM4 LC-UPC/LC-UPC 60.0M - LSZH - ACQUA (A - B)</t>
  </si>
  <si>
    <t>DUPLEX OPTICAL PATCH CORD OM4 LC-UPC/LC-UPC 60.0M - LSZH - AQUA (A - B)</t>
  </si>
  <si>
    <t>PATCH CORD OPTICO DUPLEX CONECTORIZADO OM4 LC-UPC/LC-UPC 60.0M - LSZH - ACQUA (A - B)</t>
  </si>
  <si>
    <t>CORDAO DUPLEX CONECTORIZADO SM E2000-APC/ST-UPC 30.0M - COG - AZUL</t>
  </si>
  <si>
    <t>DUPLEX OPTICAL PATCH CORD SM E2000-APC/ST-UPC 30.0M - OFN - BLUE</t>
  </si>
  <si>
    <t>PATCH CORD OPTICO DUPLEX CONECTORIZADO SM E2000-APC/ST-UPC 30.0M - COG - AZUL</t>
  </si>
  <si>
    <t>CORDAO DUPLEX CONECTORIZADO SM E2000-APC/ST-UPC 10.0M - COG - AZUL</t>
  </si>
  <si>
    <t>DUPLEX OPTICAL PATCH CORD SM E2000-APC/ST-UPC 10.0M - OFN - BLUE</t>
  </si>
  <si>
    <t>PATCH CORD OPTICO DUPLEX CONECTORIZADO SM E2000-APC/ST-UPC 10.0M - COG - AZUL</t>
  </si>
  <si>
    <t>CORDAO DUPLEX CONECTORIZADO 62.5 LC-UPC/LC-UPC 15.0M - LSZH - LARANJA (A - B)</t>
  </si>
  <si>
    <t>DUPLEX OPTICAL PATCH CORD 62.5 LC-UPC/LC-UPC 15.0M - LSZH - ORANGE (A - B)</t>
  </si>
  <si>
    <t>PATCH CORD OPTICO DUPLEX CONECTORIZADO 62.5 LC-UPC/LC-UPC 15.0M - LSZH - NARANJA (A - B)</t>
  </si>
  <si>
    <t>CORDAO DUPLEX CONECTORIZADO SM LC-APC/SC-APC 3.0M - COG - AZUL</t>
  </si>
  <si>
    <t>DUPLEX OPTICAL PATCH CORD SM LC-APC/SC-APC 3.0M - OFN - BLUE</t>
  </si>
  <si>
    <t>PATCH CORD OPTICO DUPLEX CONECTORIZADO SM LC-APC/SC-APC 3.0M - COG - AZUL</t>
  </si>
  <si>
    <t>CORDAO DUPLEX CONECTORIZADO SM LC-APC/SC-UPC 10.0M - COG - AZUL</t>
  </si>
  <si>
    <t>DUPLEX OPTICAL PATCH CORD SM LC-APC/SC-UPC 10.0M - OFN - BLUE</t>
  </si>
  <si>
    <t>PATCH CORD OPTICO DUPLEX CONECTORIZADO SM LC-APC/SC-UPC 10.0M - COG - AZUL</t>
  </si>
  <si>
    <t>CORDAO DUPLEX CONECTORIZADO 62.5 SC-UPC/SC-UPC 2.5M - LSZH - LARANJA</t>
  </si>
  <si>
    <t>DUPLEX OPTICAL PATCH CORD 62.5 SC-UPC/SC-UPC 2.5M - LSZH - ORANGE</t>
  </si>
  <si>
    <t>PATCH CORD OPTICO DUPLEX CONECTORIZADO 62.5 SC-UPC/SC-UPC 2.5M - LSZH - NARANJA</t>
  </si>
  <si>
    <t>CORDAO DUPLEX CONECTORIZADO 62.5 LC-UPC/SC-UPC 2.5M - LSZH - LARANJA</t>
  </si>
  <si>
    <t>DUPLEX OPTICAL PATCH CORD 62.5 LC-UPC/SC-UPC 2.5M - LSZH - ORANGE</t>
  </si>
  <si>
    <t>PATCH CORD OPTICO DUPLEX CONECTORIZADO 62.5 LC-UPC/SC-UPC 2.5M - LSZH - NARANJA</t>
  </si>
  <si>
    <t>CORDAO DUPLEX CONECTORIZADO 62.5 LC-UPC/LC-UPC 2.5M - LSZH - LARANJA (A - B)</t>
  </si>
  <si>
    <t>DUPLEX OPTICAL PATCH CORD 62.5 LC-UPC/LC-UPC 2.5M - LSZH - ORANGE (A - B)</t>
  </si>
  <si>
    <t>PATCH CORD OPTICO DUPLEX CONECTORIZADO 62.5 LC-UPC/LC-UPC 2.5M - LSZH - NARANJA (A - B)</t>
  </si>
  <si>
    <t>CORDAO DUPLEX CONECTORIZADO 62.5 SC-UPC/ST-UPC 2.5M - LSZH - LARANJA</t>
  </si>
  <si>
    <t>DUPLEX OPTICAL PATCH CORD 62.5 SC-UPC/ST-UPC 2.5M - LSZH - ORANGE</t>
  </si>
  <si>
    <t>PATCH CORD OPTICO DUPLEX CONECTORIZADO 62.5 SC-UPC/ST-UPC 2.5M - LSZH - NARANJA</t>
  </si>
  <si>
    <t>CORDAO MONOFIBRA CONECTORIZADO SM G-652D FC-APC/SC-APC 3.0M - COG - AMARELO - D3</t>
  </si>
  <si>
    <t>SIMPLEX OPTICAL PATCH CORD SM G-652D FC-APC/SC-APC 3.0M - OFN - YELLOW - D3</t>
  </si>
  <si>
    <t>PATCH CORD OPTICO MONOFIBRA CONECTORIZADO SM G-652D FC-APC/SC-APC 3.0M - COG - AMARILLO - D3</t>
  </si>
  <si>
    <t>EXTENSAO MONOFIBRA BLI A/B G-657A FC-APC 2.0M - COG - AMARELO - D0.9</t>
  </si>
  <si>
    <t>SIMPLEX OPTICAL PIGTAIL BLI A/B G-657A FC-APC 2.0M - OFN - YELLOW - D0.9</t>
  </si>
  <si>
    <t>EXTENSION MONOFIBRA BLI A/B G-657A FC-APC 2.0M - COG - AMARILLO - D0.9</t>
  </si>
  <si>
    <t>EXTENSAO MONOFIBRA BLI A/B G-657A FC-UPC 5.0M - COG - AMARELO - D0.9</t>
  </si>
  <si>
    <t>SIMPLEX OPTICAL PIGTAIL BLI A/B G-657A FC-UPC 5.0M - OFN - YELLOW - D0.9</t>
  </si>
  <si>
    <t>EXTENSION MONOFIBRA BLI A/B G-657A FC-UPC 5.0M - COG - AMARILLO - D0.9</t>
  </si>
  <si>
    <t>CORDAO MONOFIBRA CONECTORIZADO SM G-652D FC-UPC/FC-UPC 2.0M - COG - AMARELO</t>
  </si>
  <si>
    <t>SIMPLEX OPTICAL PATCH CORD SM G-652D FC-UPC/FC-UPC 2.0M - OFN - YELLOW</t>
  </si>
  <si>
    <t>PATCH CORD OPTICO MONOFIBRA CONECTORIZADO SM G-652D FC-UPC/FC-UPC 2.0M - COG - AMARILLO</t>
  </si>
  <si>
    <t>EXTENSAO MONOFIBRA SM SC-APC 1.0M - COG - AZUL - D0.9 (15018293)</t>
  </si>
  <si>
    <t>SIMPLEX OPTICAL PIGTAIL SM SC-APC 1.0M - OFN - BLUE - D0.9 (15018293)</t>
  </si>
  <si>
    <t>EXTENSION MONOFIBRA SM SC-APC 1.0M - COG - AZUL - D0.9 (15018293)</t>
  </si>
  <si>
    <t>CORDAO MONOFIBRA CONECTORIZADO SM SC-UPC/SC-UPC 15.0M - COG - AZUL - D3 (0840-0107-0)</t>
  </si>
  <si>
    <t>SIMPLEX OPTICAL PATCH CORD SM SC-UPC/SC-UPC 15.0M - OFN - BLUE - D3 (0840-0107-0)</t>
  </si>
  <si>
    <t>PATCH CORD OPTICO MONOFIBRA CONECTORIZADO SM SC-UPC/SC-UPC 15.0M - COG - AZUL - D3 (0840-0107-0)</t>
  </si>
  <si>
    <t>CORDAO MONOFIBRA CONECTORIZADO SM LC-APC/SC-UPC 5.0M - COG - AZUL - D3 (0486-0326-3)</t>
  </si>
  <si>
    <t>SIMPLEX OPTICAL PATCH CORD SM LC-APC/SC-UPC 5.0M - OFN - BLUE - D3 (0840-0107-0)</t>
  </si>
  <si>
    <t>PATCH CORD OPTICO MONOFIBRA CONECTORIZADO SM LC-APC/SC-UPC 5.0M - COG - AZUL - D3 (0486-0326-3)</t>
  </si>
  <si>
    <t>CORDAO MONOFIBRA CONECTORIZADO SM LC-UPC/SC-UPC 20.0M - LSZH - AZUL (0486-0217-4)</t>
  </si>
  <si>
    <t>SIMPLEX OPTICAL PATCH CORD SM LC-UPC/SC-UPC 20.0M - LSZH - BLUE (0486-0217-4)</t>
  </si>
  <si>
    <t>PATCH CORD OPTICO MONOFIBRA CONECTORIZADO SM LC-UPC/SC-UPC 20.0M - LSZH - AZUL (0486-0217-4)</t>
  </si>
  <si>
    <t>CORDAO MONOFIBRA CONECTORIZADO SM SC-UPC/SC-UPC 8.0M - LSZH - AZUL (0486-0099-6)</t>
  </si>
  <si>
    <t>SIMPLEX OPTICAL PATCH CORD SM SC-UPC/SC-UPC 8.0M - LSZH - BLUE (0486-0099-6)</t>
  </si>
  <si>
    <t>PATCH CORD OPTICO MONOFIBRA CONECTORIZADO SM SC-UPC/SC-UPC 8.0M - LSZH - AZUL (0486-0099-6)</t>
  </si>
  <si>
    <t>CORDAO MONOFIBRA CONECTORIZADO SM SC-APC/SC-APC 3.0M - LSZH - AZUL (0486-0141-8)</t>
  </si>
  <si>
    <t>SIMPLEX OPTICAL PATCH CORD SM SC-APC/SC-APC 3.0M - LSZH - BLUE (0486-0141-8)</t>
  </si>
  <si>
    <t>PATCH CORD OPTICO MONOFIBRA CONECTORIZADO SM SC-APC/SC-APC 3.0M - LSZH - AZUL (0486-0141-8)</t>
  </si>
  <si>
    <t>CORDAO MONOFIBRA CONECTORIZADO SM E2000-APC/LC-UPC 5.0M - COG - AMARELO</t>
  </si>
  <si>
    <t>SIMPLEX OPTICAL PATCH CORD SM E2000-APC/LC-UPC 5.0M - OFN - YELLOW</t>
  </si>
  <si>
    <t>PATCH CORD OPTICO MONOFIBRA CONECTORIZADO SM E2000-APC/LC-UPC 5.0M - COG - AMARILLO</t>
  </si>
  <si>
    <t>CORDAO MONOFIBRA CONECTORIZADO SM E2000-APC/SC-APC 3.0M - COG - AMARELO</t>
  </si>
  <si>
    <t>SIMPLEX OPTICAL PATCH CORD SM E2000-APC/SC-APC 3.0M - OFN - YELLOW</t>
  </si>
  <si>
    <t>PATCH CORD OPTICO MONOFIBRA CONECTORIZADO SM E2000-APC/SC-APC 3.0M - COG - AMARILLO</t>
  </si>
  <si>
    <t>CORDAO DUPLEX CONECTORIZADO SM G-652D SC-APC/SC-UPC 50.0M - COG - AMARELO</t>
  </si>
  <si>
    <t>DUPLEX OPTICAL PATCH CORD SM G-652D SC-APC/SC-UPC 50.0M - OFN - YELLOW</t>
  </si>
  <si>
    <t>PATCH CORD OPTICO DUPLEX CONECTORIZADO SM G-652D SC-APC/SC-UPC 50.0M - COG - AMARILLO</t>
  </si>
  <si>
    <t>CORDAO MONOFIBRA CONECTORIZADO SM SC-APC/SC-APC 6.0M - COG - AZUL (0186-0070-0)</t>
  </si>
  <si>
    <t>SIMPLEX OPTICAL PATCH CORD SM SC-APC/SC-APC 6.0M - OFN - BLUE (0186-0070-0)</t>
  </si>
  <si>
    <t>PATCH CORD OPTICO MONOFIBRA CONECTORIZADO SM SC-APC/SC-APC 6.0M - COG - AZUL (0186-0070-0)</t>
  </si>
  <si>
    <t>CORDAO MONOFIBRA CONECTORIZADO SM SC-UPC/SC-UPC 6.0M - COG - AZUL (0186-0071-1)</t>
  </si>
  <si>
    <t>SIMPLEX OPTICAL PATCH CORD SM SC-UPC/SC-UPC 6.0M - OFN - BLUE (0186-0071-1)</t>
  </si>
  <si>
    <t>PATCH CORD OPTICO MONOFIBRA CONECTORIZADO SM SC-UPC/SC-UPC 6.0M - COG - AZUL (0186-0071-1)</t>
  </si>
  <si>
    <t>CORDAO MONOFIBRA CONECTORIZADO SM LC-UPC/LC-UPC 6.0M - COG - AZUL (0186-0072-2)</t>
  </si>
  <si>
    <t>SIMPLEX OPTICAL PATCH CORD SM LC-UPC/LC-UPC 6.0M - OFN - BLUE (0186-0072-2)</t>
  </si>
  <si>
    <t>PATCH CORD OPTICO MONOFIBRA CONECTORIZADO SM LC-UPC/LC-UPC 6.0M - COG - AZUL (0186-0072-2)</t>
  </si>
  <si>
    <t>CORDAO MONOFIBRA CONECTORIZADO BLI A/B G-657A LC-UPC/LC-UPC 2.0M - COG - AMARELO</t>
  </si>
  <si>
    <t>SIMPLEX OPTICAL PATCH CORD BLI A/B G-657A LC-UPC/LC-UPC 2.0M - OFN - YELLOW</t>
  </si>
  <si>
    <t>PATCH CORD OPTICO MONOFIBRA CONECTORIZADO BLI A/B G-657A LC-UPC/LC-UPC 2.0M - COG - AMARILLO</t>
  </si>
  <si>
    <t>CORDAO MONOFIBRA CONECTORIZADO BLI A/B G-657A LC-UPC/LC-UPC 1.0M - COG - AMARELO</t>
  </si>
  <si>
    <t>SIMPLEX OPTICAL PATCH CORD BLI A/B G-657A LC-UPC/LC-UPC 1.0M - OFN - YELLOW</t>
  </si>
  <si>
    <t>PATCH CORD OPTICO MONOFIBRA CONECTORIZADO BLI A/B G-657A LC-UPC/LC-UPC 1.0M - COG - AMARILLO</t>
  </si>
  <si>
    <t>CORDAO MONOFIBRA CONECTORIZADO BLI A/B G-657A LC-UPC/LC-UPC 10.0M - COG - AMARELO</t>
  </si>
  <si>
    <t>SIMPLEX OPTICAL PATCH CORD BLI A/B G-657A LC-UPC/LC-UPC 10.0M - OFN - YELLOW</t>
  </si>
  <si>
    <t>PATCH CORD OPTICO MONOFIBRA CONECTORIZADO BLI A/B G-657A LC-UPC/LC-UPC 10.0M - COG - AMARILLO</t>
  </si>
  <si>
    <t>CORDAO MONOFIBRA CONECTORIZADO BLI A/B G-657A LC-UPC/LC-UPC 15.0M - COG - AMARELO</t>
  </si>
  <si>
    <t>SIMPLEX OPTICAL PATCH CORD BLI A/B G-657A LC-UPC/LC-UPC 15.0M - OFN - YELLOW</t>
  </si>
  <si>
    <t>PATCH CORD OPTICO MONOFIBRA CONECTORIZADO BLI A/B G-657A LC-UPC/LC-UPC 15.0M - COG - AMARILLO</t>
  </si>
  <si>
    <t>CORDAO MONOFIBRA CONECTORIZADO BLI A/B G-657A LC-UPC/LC-UPC 20.0M - COG - AMARELO</t>
  </si>
  <si>
    <t>SIMPLEX OPTICAL PATCH CORD BLI A/B G-657A LC-UPC/LC-UPC 20.0M - OFN - YELLOW</t>
  </si>
  <si>
    <t>PATCH CORD OPTICO MONOFIBRA CONECTORIZADO BLI A/B G-657A LC-UPC/LC-UPC 20.0M - COG - AMARILLO</t>
  </si>
  <si>
    <t>CORDAO MONOFIBRA CONECTORIZADO BLI A/B G-657A LC-UPC/SC-UPC 20.0M - COG - AMARELO</t>
  </si>
  <si>
    <t>SIMPLEX OPTICAL PATCH CORD BLI A/B G-657A LC-UPC/SC-UPC 20.0M - OFN - YELLOW</t>
  </si>
  <si>
    <t>PATCH CORD OPTICO MONOFIBRA CONECTORIZADO BLI A/B G-657A LC-UPC/SC-UPC 20.0M - COG - AMARILLO</t>
  </si>
  <si>
    <t>CORDAO MONOFIBRA CONECTORIZADO BLI A/B G-657A LC-UPC/SC-UPC 15.0M - COG - AMARELO</t>
  </si>
  <si>
    <t>SIMPLEX OPTICAL PATCH CORD BLI A/B G-657A LC-UPC/SC-UPC 15.0M - OFN - YELLOW</t>
  </si>
  <si>
    <t>PATCH CORD OPTICO MONOFIBRA CONECTORIZADO BLI A/B G-657A LC-UPC/SC-UPC 15.0M - COG - AMARILLO</t>
  </si>
  <si>
    <t>CORDAO MONOFIBRA CONECTORIZADO BLI A/B G-657A LC-UPC/SC-UPC 5.0M - COG - AMARELO</t>
  </si>
  <si>
    <t>SIMPLEX OPTICAL PATCH CORD BLI A/B G-657A LC-UPC/SC-UPC 5.0M - OFN - YELLOW</t>
  </si>
  <si>
    <t>PATCH CORD OPTICO MONOFIBRA CONECTORIZADO BLI A/B G-657A LC-UPC/SC-UPC 5.0M - COG - AMARILLO</t>
  </si>
  <si>
    <t>CORDAO MONOFIBRA CONECTORIZADO BLI A/B G-657A LC-UPC/SC-UPC 1.0M - COG - AMARELO</t>
  </si>
  <si>
    <t>SIMPLEX OPTICAL PATCH CORD BLI A/B G-657A LC-UPC/SC-UPC 1.0M - OFN - YELLOW</t>
  </si>
  <si>
    <t>PATCH CORD OPTICO MONOFIBRA CONECTORIZADO BLI A/B G-657A LC-UPC/SC-UPC 1.0M - COG - AMARILLO</t>
  </si>
  <si>
    <t>CORDAO DUPLEX CONECTORIZADO SM G-652D FC-UPC/SC-UPC 10.0M - COG - AMARELO</t>
  </si>
  <si>
    <t>DUPLEX OPTICAL PATCH CORD SM G-652D FC-UPC/SC-UPC 10.0M - OFN - YELLOW</t>
  </si>
  <si>
    <t>PATCH CORD OPTICO DUPLEX CONECTORIZADO SM G-652D FC-UPC/SC-UPC 10.0M - COG - AMARILLO</t>
  </si>
  <si>
    <t>CORDAO DUPLEX CONECTORIZADO SM G-652D SC-UPC/SC-UPC 20.0M - COG - AMARELO</t>
  </si>
  <si>
    <t>DUPLEX OPTICAL PATCH CORD SM G-652D SC-UPC/SC-UPC 20.0M - OFN - YELLOW</t>
  </si>
  <si>
    <t>PATCH CORD OPTICO DUPLEX CONECTORIZADO SM G-652D SC-UPC/SC-UPC 20.0M - COG - AMARILLO</t>
  </si>
  <si>
    <t>CORDAO DUPLEX CONECTORIZADO SM G-652D SC-UPC/SC-UPC 25.0M - COG - AMARELO</t>
  </si>
  <si>
    <t>DUPLEX OPTICAL PATCH CORD SM G-652D SC-UPC/SC-UPC 25.0M - OFN - YELLOW</t>
  </si>
  <si>
    <t>PATCH CORD OPTICO DUPLEX CONECTORIZADO SM G-652D SC-UPC/SC-UPC 25.0M - COG - AMARILLO</t>
  </si>
  <si>
    <t>CORDAO DUPLEX CONECTORIZADO SM G-652D SC-UPC/SC-UPC 30.0M - COG - AMARELO</t>
  </si>
  <si>
    <t>DUPLEX OPTICAL PATCH CORD SM G-652D SC-UPC/SC-UPC 30.0M - OFN - YELLOW</t>
  </si>
  <si>
    <t>PATCH CORD OPTICO DUPLEX CONECTORIZADO SM G-652D SC-UPC/SC-UPC 30.0M - COG - AMARILLO</t>
  </si>
  <si>
    <t>EXTENSAO MONOFIBRA OM4 LC-UPC 1.5M - COG - ACQUA - D0.9</t>
  </si>
  <si>
    <t>SIMPLEX OPTICAL PIGTAIL OM4 LC-UPC 1.5M - OFN - AQUA - D0.9</t>
  </si>
  <si>
    <t>EXTENSION MONOFIBRA OM4 LC-UPC 1.5M - COG - ACQUA - D0.9</t>
  </si>
  <si>
    <t>CORDAO DUPLEX CONECTORIZADO SM G-652D LC-UPC/SC-UPC 15.0M - COG - AMARELO</t>
  </si>
  <si>
    <t>DUPLEX OPTICAL PATCH CORD SM G-652D LC-UPC/SC-UPC 15.0M - OFN - YELLOW</t>
  </si>
  <si>
    <t>PATCH CORD OPTICO DUPLEX CONECTORIZADO SM G-652D LC-UPC/SC-UPC 15.0M - COG - AMARILLO</t>
  </si>
  <si>
    <t>CORDAO DUPLEX CONECTORIZADO SM G-652D LC-UPC/SC-UPC 20.0M - COG - AMARELO</t>
  </si>
  <si>
    <t>DUPLEX OPTICAL PATCH CORD SM G-652D LC-UPC/SC-UPC 20.0M - OFN - YELLOW</t>
  </si>
  <si>
    <t>PATCH CORD OPTICO DUPLEX CONECTORIZADO SM G-652D LC-UPC/SC-UPC 20.0M - COG - AMARILLO</t>
  </si>
  <si>
    <t>CORDAO DUPLEX CONECTORIZADO OM4 LC-UPC/LC-UPC 8.0M - COG - ACQUA (A - B)</t>
  </si>
  <si>
    <t>DUPLEX OPTICAL PATCH CORD OM4 LC-UPC/LC-UPC 8.0M - OFN - AQUA (A - B)</t>
  </si>
  <si>
    <t>PATCH CORD OPTICO DUPLEX CONECTORIZADO OM4 LC-UPC/LC-UPC 8.0M - COG - ACQUA (A - B)</t>
  </si>
  <si>
    <t>CORDAO DUPLEX CONECTORIZADO SM G-652D LC-UPC/LC-UPC 8.0M - COG - AMARELO (A - B)</t>
  </si>
  <si>
    <t>DUPLEX OPTICAL PATCH CORD SM G-652D LC-UPC/LC-UPC 8.0M - OFN - YELLOW - (A - B)</t>
  </si>
  <si>
    <t>PATCH CORD OPTICO DUPLEX CONECTORIZADO SM G-652D LC-UPC/LC-UPC 8.0M - COG - AMARILLO - (A - B)</t>
  </si>
  <si>
    <t>CORDAO DUPLEX CONECTORIZADO SM G-652D LC-UPC/LC-UPC 9.0M - COG - AMARELO (A - B)</t>
  </si>
  <si>
    <t>DUPLEX OPTICAL PATCH CORD SM G-652D LC-UPC/LC-UPC 9.0M - OFN - YELLOW - (A - B)</t>
  </si>
  <si>
    <t>PATCH CORD OPTICO DUPLEX CONECTORIZADO SM G-652D LC-UPC/LC-UPC 9.0M - COG - AMARILLO - (A - B)</t>
  </si>
  <si>
    <t>SERVICE CABLE CONECTORIZADO 01F SM BLI A/B G-657B SC-APC/SC-APC 20.0M - TIGHT - LSZH - BRANCO - D3.8</t>
  </si>
  <si>
    <t>TRUNK CABLE PRE-TERMINATED 01F SM BLI A/B G-657B SC-APC/SC-APC 20.0M - TIGHT - LSZH - WHITE - D3.8</t>
  </si>
  <si>
    <t>CABLE TRONCAL CONECTORIZADO 01F SM BLI A/B G-657B SC-APC/SC-APC 20.0M - TIGHT - LSZH - BLANCO - D3.8</t>
  </si>
  <si>
    <t>CORDAO DUPLEX CONECTORIZADO SM G-652D LC-UPC/SC-UPC 1.0M - COG - AMARELO</t>
  </si>
  <si>
    <t>DUPLEX OPTICAL PATCH CORD SM G-652D LC-UPC/SC-UPC 1.0M - OFN - YELLOW</t>
  </si>
  <si>
    <t>PATCH CORD OPTICO DUPLEX CONECTORIZADO SM G-652D LC-UPC/SC-UPC 1.0M - COG - AMARILLO</t>
  </si>
  <si>
    <t>CORDAO MONOFIBRA CONECTORIZADO SM G-652D SC-APC/SC-UPC 12.0M - COG - AMARELO</t>
  </si>
  <si>
    <t>SIMPLEX OPTICAL PATCH CORD SM G-652D SC-APC/SC-UPC 12.0M - OFN - YELLOW</t>
  </si>
  <si>
    <t>PATCH CORD OPTICO MONOFIBRA CONECTORIZADO SM G-652D SC-APC/SC-UPC 12.0M - COG - AMARILLO</t>
  </si>
  <si>
    <t>CORDAO MONOFIBRA CONECTORIZADO SM G-652D LC-UPC/SC-APC 15.0M - COG - AMARELO</t>
  </si>
  <si>
    <t>SIMPLEX OPTICAL PATCH CORD SM G-652D LC-UPC/SC-APC 15.0M - OFN - YELLOW</t>
  </si>
  <si>
    <t>PATCH CORD OPTICO MONOFIBRA CONECTORIZADO SM G-652D LC-UPC/SC-APC 15.0M - COG - AMARILLO</t>
  </si>
  <si>
    <t>CORDAO MONOFIBRA CONECTORIZADO SM G-652D LC-UPC/SC-APC 10.0M - COG - AMARELO</t>
  </si>
  <si>
    <t>SIMPLEX OPTICAL PATCH CORD SM G-652D LC-UPC/SC-APC 10.0M - OFN - YELLOW</t>
  </si>
  <si>
    <t>PATCH CORD OPTICO MONOFIBRA CONECTORIZADO SM G-652D LC-UPC/SC-APC 10.0M - COG - AMARILLO</t>
  </si>
  <si>
    <t>CORDAO MONOFIBRA CONECTORIZADO SM G-652D LC-UPC/ST-UPC 30.0M - COG - AMARELO</t>
  </si>
  <si>
    <t>SIMPLEX OPTICAL PATCH CORD SM G-652D LC-UPC/ST-UPC 30.0M - OFN - YELLOW</t>
  </si>
  <si>
    <t>PATCH CORD OPTICO MONOFIBRA CONECTORIZADO SM G-652D LC-UPC/ST-UPC 30.0M - COG - AMARILLO</t>
  </si>
  <si>
    <t>CORDAO MONOFIBRA CONECTORIZADO OM3 LC-UPC/LC-UPC 3.0M - COG - ACQUA</t>
  </si>
  <si>
    <t>SIMPLEX OPTICAL PATCH CORD OM3 LC-UPC/LC-UPC 3.0M - OFN - AQUA</t>
  </si>
  <si>
    <t>PATCH CORD OPTICO MONOFIBRA CONECTORIZADO OM3 LC-UPC/LC-UPC 3.0M - COG - ACQUA</t>
  </si>
  <si>
    <t>CORDAO DUPLEX CONECTORIZADO SM G-652D LC-UPC/LC-UPC 25.0M - LSZH - AZUL (A - B)</t>
  </si>
  <si>
    <t>DUPLEX OPTICAL PATCH CORD SM G-652D LC-UPC/LC-UPC 25.0M - LSZH - BLUE (A - B)</t>
  </si>
  <si>
    <t>PATCH CORD OPTICO DUPLEX CONECTORIZADO SM G-652D LC-UPC/LC-UPC 25.0M - LSZH - AZUL (A - B)</t>
  </si>
  <si>
    <t>CORDAO DUPLEX CONECTORIZADO SM G-652D LC-UPC/LC-UPC 35.0M - LSZH - AZUL (A - B)</t>
  </si>
  <si>
    <t>DUPLEX OPTICAL PATCH CORD SM G-652D LC-UPC/LC-UPC 35.0M - LSZH - BLUE (A - B)</t>
  </si>
  <si>
    <t>PATCH CORD OPTICO DUPLEX CONECTORIZADO SM G-652D LC-UPC/LC-UPC 35.0M - LSZH - AZUL (A - B)</t>
  </si>
  <si>
    <t>CORDAO DUPLEX CONECTORIZADO SM G-652D LC-UPC/SC-APC 20.0M - LSZH - AZUL</t>
  </si>
  <si>
    <t>DUPLEX OPTICAL PATCH CORD SM G-652D LC-UPC/SC-APC 20.0M - LSZH - BLUE</t>
  </si>
  <si>
    <t>PATCH CORD OPTICO DUPLEX CONECTORIZADO SM G-652D LC-UPC/SC-APC 20.0M - LSZH - AZUL</t>
  </si>
  <si>
    <t>CORDAO DUPLEX CONECTORIZADO SM G-652D LC-UPC/SC-APC 30.0M - LSZH - AZUL</t>
  </si>
  <si>
    <t>DUPLEX OPTICAL PATCH CORD SM G-652D LC-UPC/SC-APC 30.0M - LSZH - BLUE</t>
  </si>
  <si>
    <t>PATCH CORD OPTICO DUPLEX CONECTORIZADO SM G-652D LC-UPC/SC-APC 30.0M - LSZH - AZUL</t>
  </si>
  <si>
    <t>CORDAO DUPLEX CONECTORIZADO SM G-652D LC-UPC/LC-UPC 1.0M - COG - AZUL (A - B)</t>
  </si>
  <si>
    <t>DUPLEX OPTICAL PATCH CORD SM G-652D LC-UPC/LC-UPC 1.0M - OFN - BLUE (A - B)</t>
  </si>
  <si>
    <t>PATCH CORD OPTICO DUPLEX CONECTORIZADO SM G-652D LC-UPC/LC-UPC 1.0M - COG - AZUL (A - B)</t>
  </si>
  <si>
    <t>CORDAO DUPLEX CONECTORIZADO BLI A/B G-657A LC-UPC/LC-UPC 42.0M - LSZH - AMARELO (A - B)</t>
  </si>
  <si>
    <t>DUPLEX OPTICAL PATCH CORD BLI A/B G-657A LC-UPC/LC-UPC 42.0M - LSZH - YELLOW (A - B)</t>
  </si>
  <si>
    <t>PATCH CORD OPTICO DUPLEX CONECTORIZADO BLI A/B G-657A LC-UPC/LC-UPC 42.0M - LSZH - AMARILLO (A - B)</t>
  </si>
  <si>
    <t>CORDAO DUPLEX CONECTORIZADO OM4 LC-UPC/LC-UPC 50.0M - COG - ACQUA (A - B)</t>
  </si>
  <si>
    <t>DUPLEX OPTICAL PATCH CORD OM4 LC-UPC/LC-UPC 50.0M - OFN - AQUA (A - B)</t>
  </si>
  <si>
    <t>PATCH CORD OPTICO DUPLEX CONECTORIZADO OM4 LC-UPC/LC-UPC 50.0M - COG - ACQUA (A - B)</t>
  </si>
  <si>
    <t>SERVICE CABLE CONECTORIZADO 01F SM BLI A/B G-657B SC-APC/SC-APC 2.0M - TIGHT - LSZH - BRANCO - D3.8</t>
  </si>
  <si>
    <t>TRUNK CABLE PRE-TERMINATED 01F SM BLI A/B G-657B SC-APC/SC-APC 2.0M - TIGHT - LSZH - WHITE - D3.8</t>
  </si>
  <si>
    <t>CABLE TRONCAL CONECTORIZADO 01F SM BLI A/B G-657B SC-APC/SC-APC 2.0M - TIGHT - LSZH - BLANCO - D3.8</t>
  </si>
  <si>
    <t>CORDAO DUPLEX CONECTORIZADO SM LC-APC/LC-APC 10.0M - COG - AZUL</t>
  </si>
  <si>
    <t>DUPLEX OPTICAL PATCH CORD SM LC-APC/LC-APC 10.0M - OFN - BLUE</t>
  </si>
  <si>
    <t>PATCH CORD OPTICO DUPLEX CONECTORIZADO SM LC-APC/LC-APC 10.0M - COG - AZUL</t>
  </si>
  <si>
    <t>CORDAO DUPLEX CONECTORIZADO SM LC-APC/LC-APC 20.0M - COG - AZUL</t>
  </si>
  <si>
    <t>DUPLEX OPTICAL PATCH CORD SM LC-APC/LC-APC 20.0M - OFN - BLUE</t>
  </si>
  <si>
    <t>PATCH CORD OPTICO DUPLEX CONECTORIZADO SM LC-APC/LC-APC 20.0M - COG - AZUL</t>
  </si>
  <si>
    <t>CORDAO DUPLEX CONECTORIZADO SM E2000-APC/LC-APC 10.0M - COG - AZUL</t>
  </si>
  <si>
    <t>DUPLEX OPTICAL PATCH CORD SM E2000-APC/LC-APC 10.0M - OFN - BLUE</t>
  </si>
  <si>
    <t>PATCH CORD OPTICO DUPLEX CONECTORIZADO SM E2000-APC/LC-APC 10.0M - COG - AZUL</t>
  </si>
  <si>
    <t>CORDAO DUPLEX CONECTORIZADO SM G-652D LC-UPC/SC-UPC 1.5M - COG - AZUL</t>
  </si>
  <si>
    <t>DUPLEX OPTICAL PATCH CORD SM G-652D LC-UPC/SC-UPC 1.5M - OFN - BLUE</t>
  </si>
  <si>
    <t>PATCH CORD OPTICO DUPLEX CONECTORIZADO SM G-652D LC-UPC/SC-UPC 1.5M - COG - AZUL</t>
  </si>
  <si>
    <t>CORDAO DUPLEX CONECTORIZADO SM G-652D SC-UPC/SC-UPC 5.0M - COG - AZUL</t>
  </si>
  <si>
    <t>DUPLEX OPTICAL PATCH CORD SM G-652D SC-UPC/SC-UPC 5.0M - OFN - BLUE</t>
  </si>
  <si>
    <t>PATCH CORD OPTICO DUPLEX CONECTORIZADO SM G-652D SC-UPC/SC-UPC 5.0M - COG - AZUL</t>
  </si>
  <si>
    <t>CORDAO DUPLEX CONECTORIZADO SM G-652D SC-UPC/SC-UPC 1.5M - COG - AZUL</t>
  </si>
  <si>
    <t>DUPLEX OPTICAL PATCH CORD SM G-652D SC-UPC/SC-UPC 1.5M - OFN - BLUE</t>
  </si>
  <si>
    <t>PATCH CORD OPTICO DUPLEX CONECTORIZADO SM G-652D SC-UPC/SC-UPC 1.5M - COG - AZUL</t>
  </si>
  <si>
    <t>CORDAO DUPLEX CONECTORIZADO SM G-652D SC-APC/SC-UPC 5.0M - COG - AZUL</t>
  </si>
  <si>
    <t>DUPLEX OPTICAL PATCH CORD SM G-652D SC-APC/SC-UPC 5.0M - OFN - BLUE</t>
  </si>
  <si>
    <t>PATCH CORD OPTICO DUPLEX CONECTORIZADO SM G-652D SC-APC/SC-UPC 5.0M - COG - AZUL</t>
  </si>
  <si>
    <t>CORDAO DUPLEX CONECTORIZADO SM G-652D LC-UPC/SC-APC 5.0M - COG - AZUL</t>
  </si>
  <si>
    <t>DUPLEX OPTICAL PATCH CORD SM G-652D LC-UPC/SC-APC 5.0M - OFN - BLUE</t>
  </si>
  <si>
    <t>PATCH CORD OPTICO DUPLEX CONECTORIZADO SM G-652D LC-UPC/SC-APC 5.0M - COG - AZUL</t>
  </si>
  <si>
    <t>CORDAO MONOFIBRA CONECTORIZADO SM G-652D SC-UPC/SC-UPC 5.0M - COG - AZUL</t>
  </si>
  <si>
    <t>SIMPLEX OPTICAL PATCH CORD SM G-652D SC-UPC/SC-UPC 5.0M - OFN - BLUE</t>
  </si>
  <si>
    <t>PATCH CORD OPTICO MONOFIBRA CONECTORIZADO SM G-652D SC-UPC/SC-UPC 5.0M - COG - AZUL</t>
  </si>
  <si>
    <t>CORDAO MONOFIBRA CONECTORIZADO SM G-652D SC-UPC/SC-UPC 1.5M - COG - AZUL</t>
  </si>
  <si>
    <t>SIMPLEX OPTICAL PATCH CORD SM G-652D SC-UPC/SC-UPC 1.5M - OFN - BLUE</t>
  </si>
  <si>
    <t>PATCH CORD OPTICO MONOFIBRA CONECTORIZADO SM G-652D SC-UPC/SC-UPC 1.5M - COG - AZUL</t>
  </si>
  <si>
    <t>CORDAO MONOFIBRA CONECTORIZADO SM G-652D SC-APC/SC-UPC 5.0M - COG - AZUL</t>
  </si>
  <si>
    <t>SIMPLEX OPTICAL PATCH CORD SM G-652D SC-APC/SC-UPC 5.0M - OFN - BLUE</t>
  </si>
  <si>
    <t>PATCH CORD OPTICO MONOFIBRA CONECTORIZADO SM G-652D SC-APC/SC-UPC 5.0M - COG - AZUL</t>
  </si>
  <si>
    <t>CORDAO MONOFIBRA CONECTORIZADO SM G-652D SC-APC/SC-UPC 1.5M - COG - AZUL</t>
  </si>
  <si>
    <t>SIMPLEX OPTICAL PATCH CORD SM G-652D SC-APC/SC-UPC 1.5M - OFN - BLUE</t>
  </si>
  <si>
    <t>PATCH CORD OPTICO MONOFIBRA CONECTORIZADO SM G-652D SC-APC/SC-UPC 1.5M - COG - AZUL</t>
  </si>
  <si>
    <t>CORDAO MONOFIBRA CONECTORIZADO SM G-652D SC-APC/SC-APC 1.5M - COG - AZUL</t>
  </si>
  <si>
    <t>SIMPLEX OPTICAL PATCH CORD SM G-652D SC-APC/SC-APC 1.5M - OFN - BLUE</t>
  </si>
  <si>
    <t>PATCH CORD OPTICO MONOFIBRA CONECTORIZADO SM G-652D SC-APC/SC-APC 1.5M - COG - AZUL</t>
  </si>
  <si>
    <t>CORDAO DUPLEX CONECTORIZADO BLI A/B G-657A LC-UPC/LC-UPC 36.0M - LSZH - AMARELO (A - B)</t>
  </si>
  <si>
    <t>DUPLEX OPTICAL PATCH CORD BLI A/B G-657A LC-UPC/LC-UPC 36.0M - LSZH - YELLOW (A - B)</t>
  </si>
  <si>
    <t>PATCH CORD OPTICO DUPLEX CONECTORIZADO BLI A/B G-657A LC-UPC/LC-UPC 36.0M - LSZH - AMARILLO (A - B)</t>
  </si>
  <si>
    <t>CORDAO DUPLEX CONECTORIZADO BLI A/B G-657A LC-UPC/SC-UPC 3.0M - LSZH - AMARELO</t>
  </si>
  <si>
    <t>DUPLEX OPTICAL PATCH CORD BLI A/B G-657A LC-UPC/SC-UPC 3.0M - LSZH - YELLOW</t>
  </si>
  <si>
    <t>PATCH CORD OPTICO DUPLEX CONECTORIZADO BLI A/B G-657A LC-UPC/SC-UPC 3.0M - LSZH - AMARILLO</t>
  </si>
  <si>
    <t>CORDAO DUPLEX CONECTORIZADO BLI A/B G-657A LC-UPC/SC-UPC 1.0M - LSZH - AMARELO</t>
  </si>
  <si>
    <t>DUPLEX OPTICAL PATCH CORD BLI A/B G-657A LC-UPC/SC-UPC 1.0M - LSZH - YELLOW</t>
  </si>
  <si>
    <t>PATCH CORD OPTICO DUPLEX CONECTORIZADO BLI A/B G-657A LC-UPC/SC-UPC 1.0M - LSZH - AMARILLO</t>
  </si>
  <si>
    <t>EXTENSAO MONOFIBRA SM G-652D LC-UPC 3.0M - COG - AMARELO - D3</t>
  </si>
  <si>
    <t>SIMPLEX OPTICAL PIGTAIL SM G-652D LC-UPC 3.0M - OFN - YELLOW - D3</t>
  </si>
  <si>
    <t>PIGTAIL MONOFIBRA SM G-652D LC-UPC 3.0M - COG - AMARILLO - D3</t>
  </si>
  <si>
    <t>EXTENSAO MONOFIBRA SM G-652D SC-APC 2.0M - COG - AMARELO - D2</t>
  </si>
  <si>
    <t>SIMPLEX OPTICAL PIGTAIL SM G-652D SC-APC 2.0M - OFN - YELLOW</t>
  </si>
  <si>
    <t>PIGTAIL MONOFIBRA SM G-652D SC-APC 2.0M - COG - AMARILLO</t>
  </si>
  <si>
    <t>JR5DW001SCASCA025F</t>
  </si>
  <si>
    <t>JR5DK001SCASCA025F</t>
  </si>
  <si>
    <t>JR5DW001SCASCA050F</t>
  </si>
  <si>
    <t>JRVDW001SCASCA025F</t>
  </si>
  <si>
    <t>JRVDW001SCASCA010F</t>
  </si>
  <si>
    <t>JRVDK001SCASCA025F</t>
  </si>
  <si>
    <t>JRVDK001SCASCA025F - GRIP OFF</t>
  </si>
  <si>
    <t>JRVDK001SCASCA025F-GRIP OFF</t>
  </si>
  <si>
    <t>JRVDW001SCASCA025F - GRIP OFF</t>
  </si>
  <si>
    <t>JRVDW001SCASCA025F-GRIP OFF</t>
  </si>
  <si>
    <t>JRVDW001SCASCA100F</t>
  </si>
  <si>
    <t>CORDAO MONOFIBRA CONECTORIZADO BLI A/B G-657B3 SC-APC/SC-APC 2.0M - LSZH - BRANCO</t>
  </si>
  <si>
    <t>SIMPLEX OPTICAL PATCH CORD BLI A/B G-657B3 SC-APC/SC-APC 2.0M - LSZH - WHITE</t>
  </si>
  <si>
    <t>PATCH CORD OPTICO MONOFIBRA CONECTORIZADO BLI A/B G-657B3 SC-APC/SC-APC 2.0M - LSZH - BLANCO</t>
  </si>
  <si>
    <t>CORDAO DUPLEX CONECTORIZADO SM G-652D LC-UPC/LC-UPC 21.0M - COG - AZUL (A - B)</t>
  </si>
  <si>
    <t>DUPLEX OPTICAL PATCH CORD SM G-652D LC-UPC/LC-UPC 21.0M - OFN - BLUE (A - B)</t>
  </si>
  <si>
    <t>PATCH CORD OPTICO DUPLEX CONECTORIZADO SM G-652D LC-UPC/LC-UPC 21.0M - COG - AZUL (A - B)</t>
  </si>
  <si>
    <t>CORDAO MONOFIBRA CONECTORIZADO SM E2000-APC/FC-UPC 50.0M - COG - AZUL</t>
  </si>
  <si>
    <t>SIMPLEX OPTICAL PATCH CORD SM E2000-APC/FC-UPC 50.0M - OFN - BLUE</t>
  </si>
  <si>
    <t>PATCH CORD OPTICO MONOFIBRA CONECTORIZADO SM E2000-APC/FC-UPC 50.0M - COG - AZUL</t>
  </si>
  <si>
    <t>CORDAO DUPLEX CONECTORIZADO SM E2000-APC/ST-UPC 2.0M - COG - AZUL</t>
  </si>
  <si>
    <t>DUPLEX OPTICAL PATCH CORD SM E2000-APC/ST-UPC 2.0M - OFN - BLUE</t>
  </si>
  <si>
    <t>PATCH CORD OPTICO DUPLEX CONECTORIZADO SM E2000-APC/ST-UPC 2.0M - COG - AZUL</t>
  </si>
  <si>
    <t>CORDAO MONOFIBRA CONECTORIZADO BLI A/B G-657A LC-UPC/SC-UPC 2.0M - COG - AMARELO</t>
  </si>
  <si>
    <t>SIMPLEX OPTICAL PATCH CORD BLI A/B G-657A LC-UPC/SC-UPC 2.0M - OFN - YELLOW</t>
  </si>
  <si>
    <t>PATCH CORD OPTICO MONOFIBRA CONECTORIZADO BLI A/B G-657A LC-UPC/SC-UPC 2.0M - COG - AMARILLO</t>
  </si>
  <si>
    <t>CORDAO MONOFIBRA CONECTORIZADO BLI A/B G-657A LC-UPC/SC-UPC 3.0M - COG - AMARELO</t>
  </si>
  <si>
    <t>SIMPLEX OPTICAL PATCH CORD BLI A/B G-657A LC-UPC/SC-UPC 3.0M - OFN - YELLOW</t>
  </si>
  <si>
    <t>PATCH CORD OPTICO MONOFIBRA CONECTORIZADO BLI A/B G-657A LC-UPC/SC-UPC 3.0M - COG - AMARILLO</t>
  </si>
  <si>
    <t>CORDAO MONOFIBRA CONECTORIZADO BLI A/B G-657A LC-UPC/SC-UPC 10.0M - COG - AMARELO</t>
  </si>
  <si>
    <t>SIMPLEX OPTICAL PATCH CORD BLI A/B G-657A LC-UPC/SC-UPC 10.0M - OFN - YELLOW</t>
  </si>
  <si>
    <t>PATCH CORD OPTICO MONOFIBRA CONECTORIZADO BLI A/B G-657A LC-UPC/SC-UPC 10.0M - COG - AMARILLO</t>
  </si>
  <si>
    <t>CORDAO MONOFIBRA CONECTORIZADO BLI A/B G-657A LC-UPC/SC-UPC 12.0M - COG - AMARELO</t>
  </si>
  <si>
    <t>SIMPLEX OPTICAL PATCH CORD BLI A/B G-657A LC-UPC/SC-UPC 12.0M - OFN - YELLOW</t>
  </si>
  <si>
    <t>PATCH CORD OPTICO MONOFIBRA CONECTORIZADO BLI A/B G-657A LC-UPC/SC-UPC 12.0M - COG - AMARILLO</t>
  </si>
  <si>
    <t>CORDAO MONOFIBRA CONECTORIZADO BLI A/B G-657A LC-UPC/SC-UPC 25.0M - COG - AMARELO</t>
  </si>
  <si>
    <t>SIMPLEX OPTICAL PATCH CORD BLI A/B G-657A LC-UPC/SC-UPC 25.0M - OFN - YELLOW</t>
  </si>
  <si>
    <t>PATCH CORD OPTICO MONOFIBRA CONECTORIZADO BLI A/B G-657A LC-UPC/SC-UPC 25.0M - COG - AMARILLO</t>
  </si>
  <si>
    <t>CORDAO MONOFIBRA CONECTORIZADO BLI A/B G-657A LC-UPC/SC-UPC 30.0M - COG - AMARELO</t>
  </si>
  <si>
    <t>SIMPLEX OPTICAL PATCH CORD BLI A/B G-657A LC-UPC/SC-UPC 30.0M - OFN - YELLOW</t>
  </si>
  <si>
    <t>PATCH CORD OPTICO MONOFIBRA CONECTORIZADO BLI A/B G-657A LC-UPC/SC-UPC 30.0M - COG - AMARILLO</t>
  </si>
  <si>
    <t>CORDAO MONOFIBRA CONECTORIZADO BLI A/B G-657A LC-UPC/LC-UPC 5.0M - COG - AMARELO</t>
  </si>
  <si>
    <t>SIMPLEX OPTICAL PATCH CORD BLI A/B G-657A LC-UPC/LC-UPC 5.0M - OFN - YELLOW</t>
  </si>
  <si>
    <t>PATCH CORD OPTICO MONOFIBRA CONECTORIZADO BLI A/B G-657A LC-UPC/LC-UPC 5.0M - COG - AMARILLO</t>
  </si>
  <si>
    <t>CORDAO MONOFIBRA CONECTORIZADO BLI A/B G-657A LC-UPC/LC-UPC 30.0M - COG - AMARELO</t>
  </si>
  <si>
    <t>SIMPLEX OPTICAL PATCH CORD BLI A/B G-657A LC-UPC/LC-UPC 30.0M - OFN - YELLOW</t>
  </si>
  <si>
    <t>PATCH CORD OPTICO MONOFIBRA CONECTORIZADO BLI A/B G-657A LC-UPC/LC-UPC 30.0M - COG - AMARILLO</t>
  </si>
  <si>
    <t>CORDAO MONOFIBRA CONECTORIZADO BLI A/B G-657A SC-UPC/SC-UPC 2.0M - COG - AMARELO</t>
  </si>
  <si>
    <t>SIMPLEX OPTICAL PATCH CORD BLI A/B G-657A SC-UPC/SC-UPC 2.0M - OFN - YELLOW</t>
  </si>
  <si>
    <t>PATCH CORD OPTICO MONOFIBRA CONECTORIZADO BLI A/B G-657A SC-UPC/SC-UPC 2.0M - COG - AMARILLO</t>
  </si>
  <si>
    <t>CORDAO MONOFIBRA CONECTORIZADO BLI A/B G-657A SC-UPC/SC-UPC 12.0M - COG - AMARELO</t>
  </si>
  <si>
    <t>SIMPLEX OPTICAL PATCH CORD BLI A/B G-657A SC-UPC/SC-UPC 12.0M - OFN - YELLOW</t>
  </si>
  <si>
    <t>PATCH CORD OPTICO MONOFIBRA CONECTORIZADO BLI A/B G-657A SC-UPC/SC-UPC 12.0M - COG - AMARILLO</t>
  </si>
  <si>
    <t>CORDAO MONOFIBRA CONECTORIZADO BLI A/B G-657A SC-UPC/SC-UPC 20.0M - COG - AMARELO</t>
  </si>
  <si>
    <t>SIMPLEX OPTICAL PATCH CORD BLI A/B G-657A SC-UPC/SC-UPC 20.0M - OFN - YELLOW</t>
  </si>
  <si>
    <t>PATCH CORD OPTICO MONOFIBRA CONECTORIZADO BLI A/B G-657A SC-UPC/SC-UPC 20.0M - COG - AMARILLO</t>
  </si>
  <si>
    <t>EXTENSAO MONOFIBRA CONECTORIZADO BLI A/B G-657A SC-APC 1.5M - COG - AMARELO</t>
  </si>
  <si>
    <t>SIMPLEX OPTICAL PIGTAIL BLI A/B G-657A SC-APC 1.5M - OFN - YELLOW</t>
  </si>
  <si>
    <t>EXTENSION MONOFIBRA CONECTORIZADA BLI A/B G-657A SC-APC 1.5M - COG - AMARILLO</t>
  </si>
  <si>
    <t>EXTENSAO MONOFIBRA CONECTORIZADO BLI A/B G-657A SC-UPC 1.5M - COG - AMARELO</t>
  </si>
  <si>
    <t>PIGTAIL AND OPTICAL ADAPTER KIT ADO BLI A/B G-657A SC-UPC 1.5M - OFN - YELLOW</t>
  </si>
  <si>
    <t>PIGTAIL MONOFIBRA CONECTORIZADO BLI A/B G-657A SC-UPC 1.5M - COG - AMARILLO</t>
  </si>
  <si>
    <t>CORDAO DUPLEX CONECTORIZADO OM3 SC-UPC/ST-UPC 1.5M - COG - ACQUA</t>
  </si>
  <si>
    <t>DUPLEX OPTICAL PATCH CORD OM3 SC-UPC/ST-UPC 1.5M - OFN - AQUA</t>
  </si>
  <si>
    <t>PATCH CORD OPTICO DUPLEX CONECTORIZADO OM3 SC-UPC/ST-UPC 1.5M - COG - ACQUA</t>
  </si>
  <si>
    <t>CORDAO DUPLEX CONECTORIZADO SM FC-APC/SC-APC 2.5M - COG - AZUL</t>
  </si>
  <si>
    <t>DUPLEX OPTICAL PATCH CORD SM FC-APC/SC-APC 2.5M - OFN - BLUE</t>
  </si>
  <si>
    <t>PATCH CORD OPTICO DUPLEX CONECTORIZADO SM FC-APC/SC-APC 2.5M - COG - AZUL</t>
  </si>
  <si>
    <t>CORDAO DUPLEX CONECTORIZADO 50.0 FC-APC/SC-APC 2.5M - COG - AMARELO</t>
  </si>
  <si>
    <t>DUPLEX OPTICAL PATCH CORD 50.0 FC-APC/SC-APC 2.5M - OFN - YELLOW</t>
  </si>
  <si>
    <t>PATCH CORD OPTICO DUPLEX CONECTORIZADO 50.0 FC-APC/SC-APC 2.5M - COG - AMARILLO</t>
  </si>
  <si>
    <t>CORDAO DUPLEX CONECTORIZADO BLI A/B G-657A LC-UPC/SC-UPC 20.0M - LSZH - AMARELO</t>
  </si>
  <si>
    <t>DUPLEX OPTICAL PATCH CORD BLI A/B G-657A LC-UPC/SC-UPC 20.0M - LSZH - YELLOW</t>
  </si>
  <si>
    <t>PATCH CORD OPTICO DUPLEX CONECTORIZADO BLI A/B G-657A LC-UPC/SC-UPC 20.0M - LSZH - AMARILLO</t>
  </si>
  <si>
    <t>CORDAO DUPLEX CONECTORIZADO 62.5 SC-APC/ST-UPC 30.0M - COG - LARANJA</t>
  </si>
  <si>
    <t>DUPLEX OPTICAL PATCH CORD 62.5 SC-APC/ST-UPC 30.0M - OFN - ORANGE</t>
  </si>
  <si>
    <t>PATCH CORD OPTICO DUPLEX CONECTORIZADO 62.5 SC-APC/ST-UPC 30.0M - COG - NARANJA</t>
  </si>
  <si>
    <t>CORDAO DUPLEX CONECTORIZADO BLI A/B G-657A SC-UPC/SC-UPC 2.0M - LSZH - AMARELO</t>
  </si>
  <si>
    <t>DUPLEX OPTICAL PATCH CORD BLI A/B G-657A SC-UPC/SC-UPC 2.0M - LSZH - YELLOW</t>
  </si>
  <si>
    <t>PATCH CORD OPTICO DUPLEX CONECTORIZADO BLI A/B G-657A SC-UPC/SC-UPC 2.0M - LSZH - AMARILLO</t>
  </si>
  <si>
    <t>CORDAO DUPLEX CONECTORIZADO BLI A/B G-657A SC-UPC/SC-UPC 3.0M - LSZH - AMARELO</t>
  </si>
  <si>
    <t>DUPLEX OPTICAL PATCH CORD BLI A/B G-657A SC-UPC/SC-UPC 3.0M - LSZH - YELLOW</t>
  </si>
  <si>
    <t>PATCH CORD OPTICO DUPLEX CONECTORIZADO BLI A/B G-657A SC-UPC/SC-UPC 3.0M - LSZH - AMARILLO</t>
  </si>
  <si>
    <t>CORDAO DUPLEX CONECTORIZADO BLI A/B G-657A SC-UPC/SC-UPC 5.0M - LSZH - AMARELO</t>
  </si>
  <si>
    <t>DUPLEX OPTICAL PATCH CORD BLI A/B G-657A SC-UPC/SC-UPC 5.0M - LSZH - YELLOW</t>
  </si>
  <si>
    <t>PATCH CORD OPTICO DUPLEX CONECTORIZADO BLI A/B G-657A SC-UPC/SC-UPC 5.0M - LSZH - AMARILLO</t>
  </si>
  <si>
    <t>EXTENSAO MONOFIBRA SM FC-APC 10.0M - COG - AZUL - D2</t>
  </si>
  <si>
    <t>SIMPLEX OPTICAL PIGTAIL SM FC-APC 10.0M - OFN - BLUE - D2</t>
  </si>
  <si>
    <t>EXTENSION MONOFIBRA SM FC-APC 10.0M - COG - AZUL - D2</t>
  </si>
  <si>
    <t>CORDAO DUPLEX CONECTORIZADO BLI A/B G-657A SC-UPC/SC-UPC 15.0M - LSZH - AMARELO</t>
  </si>
  <si>
    <t>DUPLEX OPTICAL PATCH CORD BLI A/B G-657A SC-UPC/SC-UPC 15.0M - LSZH - YELLOW</t>
  </si>
  <si>
    <t>PATCH CORD OPTICO DUPLEX CONECTORIZADO BLI A/B G-657A SC-UPC/SC-UPC 15.0M - LSZH - AMARILLO</t>
  </si>
  <si>
    <t>CORDAO DUPLEX CONECTORIZADO BLI A/B G-657A SC-UPC/SC-UPC 20.0M - LSZH - AMARELO</t>
  </si>
  <si>
    <t>DUPLEX OPTICAL PATCH CORD BLI A/B G-657A SC-UPC/SC-UPC 20.0M - LSZH - YELLOW</t>
  </si>
  <si>
    <t>PATCH CORD OPTICO DUPLEX CONECTORIZADO BLI A/B G-657A SC-UPC/SC-UPC 20.0M - LSZH - AMARILLO</t>
  </si>
  <si>
    <t>CORDAO DUPLEX CONECTORIZADO BLI A/B G-657A SC-UPC/SC-UPC 25.0M - LSZH - AMARELO</t>
  </si>
  <si>
    <t>DUPLEX OPTICAL PATCH CORD BLI A/B G-657A SC-UPC/SC-UPC 25.0M - LSZH - YELLOW</t>
  </si>
  <si>
    <t>PATCH CORD OPTICO DUPLEX CONECTORIZADO BLI A/B G-657A SC-UPC/SC-UPC 25.0M - LSZH - AMARILLO</t>
  </si>
  <si>
    <t>CORDAO DUPLEX CONECTORIZADO PREMIUM BLI A/B G-657A LC(UB)-UPC/LC(UB)-UPC - 2.0M - LSZH - AMARELO (A - B)</t>
  </si>
  <si>
    <t>DUPLEX OPTICAL PATCH CORD PREMIUM BLI A/B G-657A LC(UB)-UPC/LC(UB)-UPC - 2.0M - LSZH - YELLOW (A - B)</t>
  </si>
  <si>
    <t>PATCH CORD OPTICO DUPLEX CONECTORIZADO PREMIUM BLI A/B G-657A LC(UB)-UPC/LC(UB)-UPC - 2.0M - LSZH - AMARILLO (A - B)</t>
  </si>
  <si>
    <t>CORDAO DUPLEX CONECTORIZADO PREMIUM BLI A/B G-657A LC(UB)-UPC/LC(UB)-UPC - 3.0M - LSZH - AMARELO (A - B)</t>
  </si>
  <si>
    <t>DUPLEX OPTICAL PATCH CORD PREMIUM BLI A/B G-657A LC(UB)-UPC/LC(UB)-UPC - 3.0M - LSZH - YELLOW (A - B)</t>
  </si>
  <si>
    <t>PATCH CORD OPTICO DUPLEX CONECTORIZADO PREMIUM BLI A/B G-657A LC(UB)-UPC/LC(UB)-UPC - 3.0M - LSZH - AMARILLO (A - B)</t>
  </si>
  <si>
    <t>CORDAO DUPLEX CONECTORIZADO PREMIUM BLI A/B G-657A LC(UB)-UPC/LC(UB)-UPC - 5.0M - LSZH - AMARELO (A - B)</t>
  </si>
  <si>
    <t>DUPLEX OPTICAL PATCH CORD PREMIUM BLI A/B G-657A LC(UB)-UPC/LC(UB)-UPC - 5.0M - LSZH - YELLOW (A - B)</t>
  </si>
  <si>
    <t>PATCH CORD OPTICO DUPLEX CONECTORIZADO PREMIUM BLI A/B G-657A LC(UB)-UPC/LC(UB)-UPC - 5.0M - LSZH - AMARILLO (A - B)</t>
  </si>
  <si>
    <t>CORDAO DUPLEX CONECTORIZADO PREMIUM BLI A/B G-657A LC(UB)-UPC/LC(UB)-UPC - 9.0M - LSZH - AMARELO (A - B)</t>
  </si>
  <si>
    <t>DUPLEX OPTICAL PATCH CORD PREMIUM BLI A/B G-657A LC(UB)-UPC/LC(UB)-UPC - 9.0M - LSZH - YELLOW (A - B)</t>
  </si>
  <si>
    <t>PATCH CORD OPTICO DUPLEX CONECTORIZADO PREMIUM BLI A/B G-657A LC(UB)-UPC/LC(UB)-UPC - 9.0M - LSZH - AMARILLO (A - B)</t>
  </si>
  <si>
    <t>CORDAO DUPLEX CONECTORIZADO PREMIUM BLI A/B G-657A LC(UB)-UPC/LC(UB)-UPC - 15.0M - LSZH - AMARELO (A - B)</t>
  </si>
  <si>
    <t>DUPLEX OPTICAL PATCH CORD PREMIUM BLI A/B G-657A LC(UB)-UPC/LC(UB)-UPC - 15.0M - LSZH - YELLOW (A - B)</t>
  </si>
  <si>
    <t>PATCH CORD OPTICO DUPLEX CONECTORIZADO PREMIUM BLI A/B G-657A LC(UB)-UPC/LC(UB)-UPC - 15.0M - LSZH - AMARILLO (A - B)</t>
  </si>
  <si>
    <t>CORDAO DUPLEX CONECTORIZADO PREMIUM BLI A/B G-657A LC(UB)-UPC/LC(UB)-UPC - 20.0M - LSZH - AMARELO (A - B)</t>
  </si>
  <si>
    <t>DUPLEX OPTICAL PATCH CORD PREMIUM BLI A/B G-657A LC(UB)-UPC/LC(UB)-UPC - 20.0M - LSZH - YELLOW (A - B)</t>
  </si>
  <si>
    <t>PATCH CORD OPTICO DUPLEX CONECTORIZADO PREMIUM BLI A/B G-657A LC(UB)-UPC/LC(UB)-UPC - 20.0M - LSZH - AMARILLO (A - B)</t>
  </si>
  <si>
    <t>CORDAO DUPLEX CONECTORIZADO PREMIUM BLI A/B G-657A LC(UB)-UPC/LC(UB)-UPC - 25.0M - LSZH - AMARELO (A - B)</t>
  </si>
  <si>
    <t>DUPLEX OPTICAL PATCH CORD PREMIUM BLI A/B G-657A LC(UB)-UPC/LC(UB)-UPC - 25.0M - LSZH - YELLOW (A - B)</t>
  </si>
  <si>
    <t>PATCH CORD OPTICO DUPLEX CONECTORIZADO PREMIUM BLI A/B G-657A LC(UB)-UPC/LC(UB)-UPC - 25.0M - LSZH - AMARILLO (A - B)</t>
  </si>
  <si>
    <t>CORDAO MONOFIBRA CONECTORIZADO SM SC-APC/SC-UPC 3.0M - COG - AZUL (15015824)</t>
  </si>
  <si>
    <t>SIMPLEX OPTICAL PATCH CORD SM SC-APC/SC-UPC 3.0M - OFN - BLUE (15015824)</t>
  </si>
  <si>
    <t>PATCH CORD OPTICO MONOFIBRA CONECTORIZADO SM SC-APC/SC-UPC 3.0M - COG - AZUL (15015824)</t>
  </si>
  <si>
    <t>CORDAO MONOFIBRA CONECTORIZADO SM SC-APC/SC-UPC 10.0M - COG - AZUL (15019930)</t>
  </si>
  <si>
    <t>SIMPLEX OPTICAL PATCH CORD SM SC-APC/SC-UPC 10.0M - OFN - BLUE (15019930)</t>
  </si>
  <si>
    <t>PATCH CORD OPTICO MONOFIBRA CONECTORIZADO SM SC-APC/SC-UPC 10.0M - COG - AZUL (15019930)</t>
  </si>
  <si>
    <t>CORDAO DUPLEX CONECTORIZADO 62.5 SC-UPC/ST-UPC 2.5M - COG - LARANJA</t>
  </si>
  <si>
    <t>DUPLEX OPTICAL PATCH CORD 62.5 SC-UPC/ST-UPC 2.5M - OFN - ORANGE</t>
  </si>
  <si>
    <t>PATCH CORD OPTICO DUPLEX CONECTORIZADO 62.5 SC-UPC/ST-UPC 2.5M - COG - NARANJA</t>
  </si>
  <si>
    <t>CORDAO MONOFIBRA CONECTORIZADO SM SC-APC/SC-UPC 8.0M - COG - AZUL (15019907)</t>
  </si>
  <si>
    <t>SIMPLEX OPTICAL PATCH CORD SM SC-APC/SC-UPC 8.0M - OFN - BLUE (15019907)</t>
  </si>
  <si>
    <t>PATCH CORD OPTICO MONOFIBRA CONECTORIZADO SM SC-APC/SC-UPC 8.0M - COG - AZUL (15019907)</t>
  </si>
  <si>
    <t>CORDAO DUPLEX CONECTORIZADO SM G-652D FC-APC/LC-APC 3.0M - COG - AMARELO</t>
  </si>
  <si>
    <t>DUPLEX OPTICAL PATCH CORD SM G-652D FC-APC/LC-APC 3.0M - OFN - YELLOW</t>
  </si>
  <si>
    <t>PATCH CORD OPTICO DUPLEX CONECTORIZADO SM G-652D FC-APC/LC-APC 3.0M - COG - AMARILLO</t>
  </si>
  <si>
    <t>CORDAO DUPLEX CONECTORIZADO 62.5 LC-UPC/LC-UPC 50.0M - COG - LARANJA (A - B)</t>
  </si>
  <si>
    <t>DUPLEX OPTICAL PATCH CORD 62.5 LC-UPC/LC-UPC 50.0M - OFN - ORANGE (A - B)</t>
  </si>
  <si>
    <t>PATCH CORD OPTICO DUPLEX CONECTORIZADO 62.5 LC-UPC/LC-UPC 50.0M - COG - NARANJA (A - B)</t>
  </si>
  <si>
    <t>CORDAO MONOFIBRA CONECTORIZADO BLI A/B G-657A LC-UPC/SC-APC 2.5M - COG - AZUL</t>
  </si>
  <si>
    <t>SIMPLEX OPTICAL PATCH CORD BLI A/B G-657A LC-UPC/SC-APC 2.5M - OFN - BLUE</t>
  </si>
  <si>
    <t>PATCH CORD OPTICO MONOFIBRA CONECTORIZADO BLI A/B G-657A LC-UPC/SC-APC 2.5M - COG - AZUL</t>
  </si>
  <si>
    <t>CORDAO DUPLEX CONECTORIZADO OM3 LC-UPC/LC-UPC 60.0M - COG - ACQUA (A - B)</t>
  </si>
  <si>
    <t>DUPLEX OPTICAL PATCH CORD OM3 LC-UPC/LC-UPC 60.0M - OFN - AQUA (A - B)</t>
  </si>
  <si>
    <t>PATCH CORD OPTICO DUPLEX CONECTORIZADO OM3 LC-UPC/LC-UPC 60.0M - COG - ACQUA (A - B)</t>
  </si>
  <si>
    <t>CORDAO DUPLEX CONECTORIZADO SM LC-UPC/LC-UPC 40.0M - COG - AZUL (A - B)</t>
  </si>
  <si>
    <t>DUPLEX OPTICAL PATCH CORD SM LC-UPC/LC-UPC 40.0M - OFN - BLUE (A - B)</t>
  </si>
  <si>
    <t>PATCH CORD OPTICO DUPLEX CONECTORIZADO SM LC-UPC/LC-UPC 40.0M - COG - AZUL (A - B)</t>
  </si>
  <si>
    <t>CORDAO DUPLEX CONECTORIZADO OM3 LC-UPC/LC-UPC 7.0M - LSZH - ACQUA (A - B)</t>
  </si>
  <si>
    <t>DUPLEX OPTICAL PATCH CORD OM3 LC-UPC/LC-UPC 7,0M - LSZH - AQUA (A - B)</t>
  </si>
  <si>
    <t>PATCH CORD OPTICO DUPLEX CONECTORIZADO OM3 LC-UPC/LC-UPC 7.0M - LSZH - ACQUA (A - B)</t>
  </si>
  <si>
    <t>CORDAO DUPLEX CONECTORIZADO OM3 LC-UPC/LC-UPC 9.0M - LSZH - ACQUA (A - B)</t>
  </si>
  <si>
    <t>DUPLEX OPTICAL PATCH CORD OM3 LC-UPC/LC-UPC 9.0M - LSZH - AQUA (A - B)</t>
  </si>
  <si>
    <t>PATCH CORD OPTICO DUPLEX CONECTORIZADO OM3 LC-UPC/LC-UPC 9.0M - LSZH - ACQUA (A - B)</t>
  </si>
  <si>
    <t>DUPLEX OPTICAL PATCH CORD OM3 LC-UPC/LC-UPC 10,0M - LSZH - ACQUA (A - B)</t>
  </si>
  <si>
    <t>CORDAO DUPLEX CONECTORIZADO OM3 LC-UPC/LC-UPC 11.0M - LSZH - ACQUA (A - B)</t>
  </si>
  <si>
    <t>DUPLEX OPTICAL PATCH CORD OM3 LC-UPC/LC-UPC 11.0M - LSZH - AQUA (A - B)</t>
  </si>
  <si>
    <t>PATCH CORD OPTICO DUPLEX CONECTORIZADO OM3 LC-UPC/LC-UPC 11.0M - LSZH - ACQUA (A - B)</t>
  </si>
  <si>
    <t>CORDAO DUPLEX CONECTORIZADO OM3 LC-UPC/LC-UPC 12.0M - LSZH - ACQUA (A - B)</t>
  </si>
  <si>
    <t>DUPLEX OPTICAL PATCH CORD OM3 LC-UPC/LC-UPC 12.0M - LSZH - AQUA (A - B)</t>
  </si>
  <si>
    <t>PATCH CORD OPTICO DUPLEX CONECTORIZADO OM3 LC-UPC/LC-UPC 12.0M - LSZH - ACQUA (A - B)</t>
  </si>
  <si>
    <t>CORDAO DUPLEX CONECTORIZADO OM3 LC-UPC/LC-UPC 13.0M - LSZH - ACQUA (A - B)</t>
  </si>
  <si>
    <t>DUPLEX OPTICAL PATCH CORD OM3 LC-UPC/LC-UPC 13.0M - LSZH - AQUA (A - B)</t>
  </si>
  <si>
    <t>PATCH CORD OPTICO DUPLEX CONECTORIZADO OM3 LC-UPC/LC-UPC 13.0M - LSZH - ACQUA (A - B)</t>
  </si>
  <si>
    <t>CORDAO DUPLEX CONECTORIZADO OM3 LC-UPC/LC-UPC 14.0M - LSZH - ACQUA (A - B)</t>
  </si>
  <si>
    <t>DUPLEX OPTICAL PATCH CORD OM3 LC-UPC/LC-UPC 14.0M - LSZH - AQUA (A - B)</t>
  </si>
  <si>
    <t>PATCH CORD OPTICO DUPLEX CONECTORIZADO OM3 LC-UPC/LC-UPC 14.0M - LSZH - ACQUA (A - B)</t>
  </si>
  <si>
    <t>DUPLEX OPTICAL PATCH CORD OM3 LC-UPC/LC-UPC 15.0M - LSZH - AQUA (A - B)</t>
  </si>
  <si>
    <t>PATCH CORD OPTICO DUPLEX CONECTORIZADO OM3 LC-UPC/LC-UPC 15.0M - LSZH - ACQUA (A - B)</t>
  </si>
  <si>
    <t>CORDAO DUPLEX CONECTORIZADO OM3 LC-UPC/LC-UPC 16.0M - LSZH - ACQUA (A - B)</t>
  </si>
  <si>
    <t>DUPLEX OPTICAL PATCH CORD OM3 LC-UPC/LC-UPC 16.0M - LSZH - AQUA (A - B)</t>
  </si>
  <si>
    <t>PATCH CORD OPTICO DUPLEX CONECTORIZADO OM3 LC-UPC/LC-UPC 16.0M - LSZH - ACQUA (A - B)</t>
  </si>
  <si>
    <t>CORDAO DUPLEX CONECTORIZADO OM3 LC-UPC/LC-UPC 17.0M - LSZH - ACQUA (A - B)</t>
  </si>
  <si>
    <t>DUPLEX OPTICAL PATCH CORD OM3 LC-UPC/LC-UPC 17.0M - LSZH - AQUA (A - B)</t>
  </si>
  <si>
    <t>PATCH CORD OPTICO DUPLEX CONECTORIZADO OM3 LC-UPC/LC-UPC 17.0M - LSZH - ACQUA (A - B)</t>
  </si>
  <si>
    <t>CORDAO DUPLEX CONECTORIZADO OM3 LC-UPC/LC-UPC 18.0M - LSZH - ACQUA (A - B)</t>
  </si>
  <si>
    <t>DUPLEX OPTICAL PATCH CORD OM3 LC-UPC/LC-UPC 18.0M - LSZH - AQUA (A - B)</t>
  </si>
  <si>
    <t>PATCH CORD OPTICO DUPLEX CONECTORIZADO OM3 LC-UPC/LC-UPC 18.0M - LSZH - ACQUA (A - B)</t>
  </si>
  <si>
    <t>CORDAO DUPLEX CONECTORIZADO OM3 LC-UPC/LC-UPC 19.0M - LSZH - ACQUA (A - B)</t>
  </si>
  <si>
    <t>DUPLEX OPTICAL PATCH CORD OM3 LC-UPC/LC-UPC 19.0M - LSZH - AQUA (A - B)</t>
  </si>
  <si>
    <t>PATCH CORD OPTICO DUPLEX CONECTORIZADO OM3 LC-UPC/LC-UPC 19.0M - LSZH - ACQUA (A - B)</t>
  </si>
  <si>
    <t>CORDAO DUPLEX CONECTORIZADO OM3 LC-UPC/LC-UPC 20.0M - LSZH - ACQUA (A - B)</t>
  </si>
  <si>
    <t>DUPLEX OPTICAL PATCH CORD OM3 LC-UPC/LC-UPC 20.0M - LSZH - AQUA (A - B)</t>
  </si>
  <si>
    <t>PATCH CORD OPTICO DUPLEX CONECTORIZADO OM3 LC-UPC/LC-UPC 20.0M - LSZH - ACQUA (A - B)</t>
  </si>
  <si>
    <t>CORDAO DUPLEX CONECTORIZADO OM3 LC-UPC/LC-UPC 21.0M - LSZH - ACQUA (A - B)</t>
  </si>
  <si>
    <t>DUPLEX OPTICAL PATCH CORD OM3 LC-UPC/LC-UPC 21.0M - LSZH - AQUA (A - B)</t>
  </si>
  <si>
    <t>PATCH CORD OPTICO DUPLEX CONECTORIZADO OM3 LC-UPC/LC-UPC 21.0M - LSZH - ACQUA (A - B)</t>
  </si>
  <si>
    <t>CORDAO DUPLEX CONECTORIZADO OM3 LC-UPC/LC-UPC 22.0M - LSZH - ACQUA (A - B)</t>
  </si>
  <si>
    <t>DUPLEX OPTICAL PATCH CORD OM3 LC-UPC/LC-UPC 22.0M - LSZH - AQUA (A - B)</t>
  </si>
  <si>
    <t>PATCH CORD OPTICO DUPLEX CONECTORIZADO OM3 LC-UPC/LC-UPC 22.0M - LSZH - ACQUA (A - B)</t>
  </si>
  <si>
    <t>CORDAO DUPLEX CONECTORIZADO OM3 LC-UPC/LC-UPC 23.0M - LSZH - ACQUA (A - B)</t>
  </si>
  <si>
    <t>DUPLEX OPTICAL PATCH CORD OM3 LC-UPC/LC-UPC 23.0M - LSZH - AQUA (A - B)</t>
  </si>
  <si>
    <t>PATCH CORD OPTICO DUPLEX CONECTORIZADO OM3 LC-UPC/LC-UPC 23.0M - LSZH - ACQUA (A - B)</t>
  </si>
  <si>
    <t>CORDAO DUPLEX CONECTORIZADO OM3 LC-UPC/LC-UPC 24.0M - LSZH - ACQUA (A - B)</t>
  </si>
  <si>
    <t>DUPLEX OPTICAL PATCH CORD OM3 LC-UPC/LC-UPC 24.0M - LSZH - AQUA (A - B)</t>
  </si>
  <si>
    <t>PATCH CORD OPTICO DUPLEX CONECTORIZADO OM3 LC-UPC/LC-UPC 24.0M - LSZH - ACQUA (A - B)</t>
  </si>
  <si>
    <t>CORDAO DUPLEX CONECTORIZADO OM3 LC-UPC/LC-UPC 26.0M - LSZH - ACQUA (A - B)</t>
  </si>
  <si>
    <t>DUPLEX OPTICAL PATCH CORD OM3 LC-UPC/LC-UPC 26.0M - LSZH - AQUA (A - B)</t>
  </si>
  <si>
    <t>PATCH CORD OPTICO DUPLEX CONECTORIZADO OM3 LC-UPC/LC-UPC 26.0M - LSZH - ACQUA (A - B)</t>
  </si>
  <si>
    <t>CORDAO DUPLEX CONECTORIZADO OM3 LC-UPC/LC-UPC 27.0M - LSZH - ACQUA (A - B)</t>
  </si>
  <si>
    <t>DUPLEX OPTICAL PATCH CORD OM3 LC-UPC/LC-UPC 27.0M - LSZH - AQUA (A - B)</t>
  </si>
  <si>
    <t>PATCH CORD OPTICO DUPLEX CONECTORIZADO OM3 LC-UPC/LC-UPC 27.0M - LSZH - ACQUA (A - B)</t>
  </si>
  <si>
    <t>CORDAO DUPLEX CONECTORIZADO BLI A/B G-657A LC-UPC/SC-UPC 25.0M - LSZH - AMARELO</t>
  </si>
  <si>
    <t>DUPLEX OPTICAL PATCH CORD BLI A/B G-657A LC-UPC/SC-UPC 25.0M - LSZH - YELLOW</t>
  </si>
  <si>
    <t>PATCH CORD OPTICO DUPLEX CONECTORIZADO BLI A/B G-657A LC-UPC/SC-UPC 25.0M - LSZH - AMARILLO</t>
  </si>
  <si>
    <t>CORDAO DUPLEX CONECTORIZADO BLI A/B G-657A LC-UPC/SC-UPC 27.0M - LSZH - AMARELO</t>
  </si>
  <si>
    <t>DUPLEX OPTICAL PATCH CORD BLI A/B G-657A LC-UPC/SC-UPC 27.0M - LSZH - YELLOW</t>
  </si>
  <si>
    <t>PATCH CORD OPTICO DUPLEX CONECTORIZADO BLI A/B G-657A LC-UPC/SC-UPC 27.0M - LSZH - AMARILLO</t>
  </si>
  <si>
    <t>CORDAO DUPLEX CONECTORIZADO BLI A/B G-657A LC-UPC/SC-UPC 38.0M - LSZH - AMARELO</t>
  </si>
  <si>
    <t>DUPLEX OPTICAL PATCH CORD BLI A/B G-657A LC-UPC/SC-UPC 38.0M - LSZH - YELLOW</t>
  </si>
  <si>
    <t>PATCH CORD OPTICO DUPLEX CONECTORIZADO BLI A/B G-657A LC-UPC/SC-UPC 38.0M - LSZH - AMARILLO</t>
  </si>
  <si>
    <t>CORDAO DUPLEX CONECTORIZADO BLI A/B G-657A LC-UPC/SC-UPC 40.0M - LSZH - AMARELO</t>
  </si>
  <si>
    <t>DUPLEX OPTICAL PATCH CORD BLI A/B G-657A LC-UPC/SC-UPC 40.0M - LSZH - YELLOW</t>
  </si>
  <si>
    <t>PATCH CORD OPTICO DUPLEX CONECTORIZADO BLI A/B G-657A LC-UPC/SC-UPC 40.0M - LSZH - AMARILLO</t>
  </si>
  <si>
    <t>CORDAO DUPLEX CONECTORIZADO BLI A/B G-657A LC-UPC/LC-UPC 33.0M - LSZH - AMARELO (A - B)</t>
  </si>
  <si>
    <t>DUPLEX OPTICAL PATCH CORD BLI A/B G-657A LC-UPC/LC-UPC 33.0M - LSZH - YELLOW (A - B)</t>
  </si>
  <si>
    <t>PATCH CORD OPTICO DUPLEX CONECTORIZADO BLI A/B G-657A LC-UPC/LC-UPC 33.0M - LSZH - AMARILLO (A - B)</t>
  </si>
  <si>
    <t>CORDAO DUPLEX CONECTORIZADO BLI A/B G-657A LC-UPC/LC-UPC 34.0M - LSZH - AMARELO (A - B)</t>
  </si>
  <si>
    <t>DUPLEX OPTICAL PATCH CORD BLI A/B G-657A LC-UPC/LC-UPC 34.0M - LSZH - YELLOW (A - B)</t>
  </si>
  <si>
    <t>PATCH CORD OPTICO DUPLEX CONECTORIZADO BLI A/B G-657A LC-UPC/LC-UPC 34.0M - LSZH - AMARILLO (A - B)</t>
  </si>
  <si>
    <t>CORDAO DUPLEX CONECTORIZADO BLI A/B G-657A LC-UPC/LC-UPC 38.0M - LSZH - AMARELO (A - B)</t>
  </si>
  <si>
    <t>DUPLEX OPTICAL PATCH CORD BLI A/B G-657A LC-UPC/LC-UPC 38.0M - LSZH - YELLOW (A - B)</t>
  </si>
  <si>
    <t>PATCH CORD OPTICO DUPLEX CONECTORIZADO BLI A/B G-657A LC-UPC/LC-UPC 38.0M - LSZH - AMARILLO (A - B)</t>
  </si>
  <si>
    <t>CORDAO DUPLEX CONECTORIZADO BLI A/B G-657A LC-UPC/LC-UPC 39.0M - LSZH - AMARELO (A - B)</t>
  </si>
  <si>
    <t>DUPLEX OPTICAL PATCH CORD BLI A/B G-657A LC-UPC/LC-UPC 39.0M - LSZH - YELLOW (A - B)</t>
  </si>
  <si>
    <t>PATCH CORD OPTICO DUPLEX CONECTORIZADO BLI A/B G-657A LC-UPC/LC-UPC 39.0M - LSZH - AMARILLO (A - B)</t>
  </si>
  <si>
    <t>CORDAO MONOFIBRA CONECTORIZADO BLI A/B G-657A SC-UPC/SC-UPC 15.0M - COG - AMARELO</t>
  </si>
  <si>
    <t>SIMPLEX OPTICAL PATCH CORD BLI A/B G-657A SC-UPC/SC-UPC 15.0M - OFN - YELLOW</t>
  </si>
  <si>
    <t>PATCH CORD OPTICO MONOFIBRA CONECTORIZADO BLI A/B G-657A SC-UPC/SC-UPC 15.0M - COG - AMARILLO</t>
  </si>
  <si>
    <t>CORDAO MONOFIBRA CONECTORIZADO BLI A/B G-657A SC-UPC/SC-UPC 10.0M - COG - AMARELO</t>
  </si>
  <si>
    <t>SIMPLEX OPTICAL PATCH CORD BLI A/B G-657A SC-UPC/SC-UPC 10.0M - OFN - YELLOW</t>
  </si>
  <si>
    <t>PATCH CORD OPTICO MONOFIBRA CONECTORIZADO BLI A/B G-657A SC-UPC/SC-UPC 10.0M - COG - AMARILLO</t>
  </si>
  <si>
    <t>CORDAO MONOFIBRA CONECTORIZADO BLI A/B G-657A FC-UPC/LC-UPC 3.0M - LSZH - AMARELO - D3</t>
  </si>
  <si>
    <t>SIMPLEX OPTICAL PATCH CORD BLI A/B G-657A FC-UPC/LC-UPC 3.0M - LSZH - YELLOW - D3</t>
  </si>
  <si>
    <t>PATCH CORD OPTICO MONOFIBRA CONECTORIZADO BLI A/B G-657A FC-UPC/LC-UPC 3.0M - LSZH - AMARILLO - D3</t>
  </si>
  <si>
    <t>CORDAO MONOFIBRA CONECTORIZADO BLI A/B G-657A SC-UPC/SC-UPC 5.0M - COG - AMARELO</t>
  </si>
  <si>
    <t>SIMPLEX OPTICAL PATCH CORD BLI A/B G-657A SC-UPC/SC-UPC 5.0M - OFN - YELLOW</t>
  </si>
  <si>
    <t>PATCH CORD OPTICO MONOFIBRA CONECTORIZADO BLI A/B G-657A SC-UPC/SC-UPC 5.0M - COG - AMARILLO</t>
  </si>
  <si>
    <t>EXTENSAO MONOFIBRA SM FC-UPC 1.5M - COG - AZUL - D2</t>
  </si>
  <si>
    <t>SIMPLEX OPTICAL PIGTAIL SM FC-UPC 1.5M - OFN - BLUE - D2</t>
  </si>
  <si>
    <t>EXTENSION MONOFIBRA SM FC-UPC 1.5M - COG - AZUL - D2</t>
  </si>
  <si>
    <t>EXTENSAO MONOFIBRA SM G-652D FC-UPC 1.5M - COG - AMARELO - D2</t>
  </si>
  <si>
    <t>SIMPLEX OPTICAL PIGTAIL SM G-652D FC-UPC 1.5M - OFN - YELLOW - D2</t>
  </si>
  <si>
    <t>EXTENSION MONOFIBRA SM G-652D FC-UPC 1.5M - COG - AMARILLO - D2</t>
  </si>
  <si>
    <t>CORDAO MONOFIBRA CONECTORIZADO BLI A/B G-657A2 SC-APC/SC-APC 1.0M - LSZH - AMARELO - D3</t>
  </si>
  <si>
    <t>SIMPLEX OPTICAL PATCH CORD BLI A/B G-657A2 SC-APC/SC-APC 1.0M - LSZH - YELLOW - D3</t>
  </si>
  <si>
    <t>PATCH CORD OPTICO MONOFIBRA CONECTORIZADO BLI A/B G-657A2 SC-APC/SC-APC 1.0M - LSZH - AMARILLO - D3</t>
  </si>
  <si>
    <t>CORDAO MONOFIBRA CONECTORIZADO BLI A/B G-657A2 SC-APC/SC-APC 2.0M - LSZH - AMARELO - D3</t>
  </si>
  <si>
    <t>SIMPLEX OPTICAL PATCH CORD BLI A/B G-657A2 SC-APC/SC-APC 2.0M - LSZH - YELLOW - D3</t>
  </si>
  <si>
    <t>PATCH CORD OPTICO MONOFIBRA CONECTORIZADO BLI A/B G-657A2 SC-APC/SC-APC 2.0M - LSZH - AMARILLO - D3</t>
  </si>
  <si>
    <t>CORDAO MONOFIBRA CONECTORIZADO BLI A/B G-657A2 SC-APC/SC-APC 5.0M - LSZH - AMARELO - D3</t>
  </si>
  <si>
    <t>SIMPLEX OPTICAL PATCH CORD BLI A/B G-657A2 SC-APC/SC-APC 5.0M - LSZH - YELLOW - D3</t>
  </si>
  <si>
    <t>PATCH CORD OPTICO MONOFIBRA CONECTORIZADO BLI A/B G-657A2 SC-APC/SC-APC 5.0M - LSZH - AMARILLO - D3</t>
  </si>
  <si>
    <t>EXTENSAO MONOFIBRA BLI A/B G-657A2 SC-APC 1.0M - COG - AMARELO</t>
  </si>
  <si>
    <t>SIMPLEX OPTICAL PIGTAIL BLI A/B G-657A2 SC-APC 1.0M - OFN - YELLOW</t>
  </si>
  <si>
    <t>PIGTAIL MONOFIBRA BLI A/B G-657A2 SC-APC 1.0M - COG - AMARILLO</t>
  </si>
  <si>
    <t>EXTENSAO MONOFIBRA BLI A/B G-657A2 SC-APC 2.0M - COG - AMARELO</t>
  </si>
  <si>
    <t>SIMPLEX OPTICAL PIGTAIL BLI A/B G-657A2 SC-APC 2.0M - OFN - YELLOW</t>
  </si>
  <si>
    <t>PIGTAIL MONOFIBRA BLI A/B G-657A2 SC-APC 2.0M - COG - AMARILLO</t>
  </si>
  <si>
    <t>CORDAO MONOFIBRA CONECTORIZADO BLI A/B G-657A FC-UPC/LC-UPC 2.0M - LSZH - AMARELO - D3</t>
  </si>
  <si>
    <t>SIMPLEX OPTICAL PATCH CORD BLI A/B G-657A FC-UPC/LC-UPC 2.0M - LSZH - YELLOW - D3</t>
  </si>
  <si>
    <t>PATCH CORD OPTICO MONOFIBRA CONECTORIZADO BLI A/B G-657A FC-UPC/LC-UPC 2.0M - LSZH - AMARILLO - D3</t>
  </si>
  <si>
    <t>CORDAO MONOFIBRA CONECTORIZADO BLI A/B G-657A SC-UPC/SC-UPC 3.0M - COG - AMARELO</t>
  </si>
  <si>
    <t>SIMPLEX OPTICAL PATCH CORD BLI A/B G-657A SC-UPC/SC-UPC 3.0M - OFN - YELLOW</t>
  </si>
  <si>
    <t>PATCH CORD OPTICO MONOFIBRA CONECTORIZADO BLI A/B G-657A SC-UPC/SC-UPC 3.0M - COG - AMARILLO</t>
  </si>
  <si>
    <t>CORDAO MONOFIBRA CONECTORIZADO BLI A/B G-657A SC-UPC/SC-UPC 1.0M - COG - AMARELO</t>
  </si>
  <si>
    <t>SIMPLEX OPTICAL PATCH CORD BLI A/B G-657A SC-UPC/SC-UPC 1.0M - OFN - YELLOW</t>
  </si>
  <si>
    <t>PATCH CORD OPTICO MONOFIBRA CONECTORIZADO BLI A/B G-657A SC-UPC/SC-UPC 1.0M - COG - AMARILLO</t>
  </si>
  <si>
    <t>CORDAO MONOFIBRA CONECTORIZADO BLI A/B G-657A FC-UPC/SC-UPC 20.0M - LSZH - AMARELO - D3</t>
  </si>
  <si>
    <t>SIMPLEX OPTICAL PATCH CORD BLI A/B G-657A FC-UPC/SC-UPC 20.0M - LSZH - YELLOW - D3</t>
  </si>
  <si>
    <t>PATCH CORD OPTICO MONOFIBRA CONECTORIZADO BLI A/B G-657A FC-UPC/SC-UPC 20.0M - LSZH - AMARILLO - D3</t>
  </si>
  <si>
    <t>CORDAO MONOFIBRA CONECTORIZADO BLI A/B G-657A FC-UPC/SC-UPC 15.0M - LSZH - AMARELO - D3</t>
  </si>
  <si>
    <t>SIMPLEX OPTICAL PATCH CORD BLI A/B G-657A FC-UPC/SC-UPC 15.0M - LSZH - YELLOW - D3</t>
  </si>
  <si>
    <t>PATCH CORD OPTICO MONOFIBRA CONECTORIZADO BLI A/B G-657A FC-UPC/SC-UPC 15.0M - LSZH - AMARILLO - D3</t>
  </si>
  <si>
    <t>CORDAO DUPLEX CONECTORIZADO BLI A/B G-657A LC-UPC/LC-UPC 20.0M - LSZH - AMARELO (A - B)</t>
  </si>
  <si>
    <t>DUPLEX OPTICAL PATCH CORD BLI A/B G-657A LC-UPC/LC-UPC 20.0M - LSZH - YELLOW (A - B)</t>
  </si>
  <si>
    <t>PATCH CORD OPTICO DUPLEX CONECTORIZADO BLI A/B G-657A LC-UPC/LC-UPC 20.0M - LSZH - AMARILLO (A - B)</t>
  </si>
  <si>
    <t>CORDAO DUPLEX CONECTORIZADO BLI A/B G-657A SC-UPC/SC-UPC 1.0M - LSZH - AMARELO</t>
  </si>
  <si>
    <t>DUPLEX OPTICAL PATCH CORD BLI A/B G-657A SC-UPC/SC-UPC 1.0M - LSZH - YELLOW</t>
  </si>
  <si>
    <t>PATCH CORD OPTICO DUPLEX CONECTORIZADO BLI A/B G-657A SC-UPC/SC-UPC 1.0M - LSZH - AMARILLO</t>
  </si>
  <si>
    <t>CORDAO MONOFIBRA CONECTORIZADO BLI A/B G-657A FC-UPC/SC-UPC 10.0M - LSZH - AMARELO - D3</t>
  </si>
  <si>
    <t>SIMPLEX OPTICAL PATCH CORD BLI A/B G-657A FC-UPC/SC-UPC 10.0M - LSZH - YELLOW - D3</t>
  </si>
  <si>
    <t>PATCH CORD OPTICO MONOFIBRA CONECTORIZADO BLI A/B G-657A FC-UPC/SC-UPC 10.0M - LSZH - AMARILLO - D3</t>
  </si>
  <si>
    <t>EXTENSAO MONOFIBRA SM FC-APC 5.0M - COG - AZUL - D2</t>
  </si>
  <si>
    <t>SIMPLEX OPTICAL PIGTAIL SM FC-APC 5.0M - OFN - BLUE - D2</t>
  </si>
  <si>
    <t>EXTENSION MONOFIBRA SM FC-APC 5.0M - COG - AZUL - D2</t>
  </si>
  <si>
    <t>CORDAO MONOFIBRA CONECTORIZADO BLI A/B G-657A FC-UPC/SC-UPC 2.0M - LSZH - AMARELO - D3</t>
  </si>
  <si>
    <t>SIMPLEX OPTICAL PATCH CORD BLI A/B G-657A FC-UPC/SC-UPC 2.0M - LSZH - YELLOW - D3</t>
  </si>
  <si>
    <t>PATCH CORD OPTICO MONOFIBRA CONECTORIZADO BLI A/B G-657A FC-UPC/SC-UPC 2.0M - LSZH - AMARILLO - D3</t>
  </si>
  <si>
    <t>CORDAO DUPLEX CONECTORIZADO OM4 LC-UPC/LC-UPC 2.0M - COG - ACQUA (A - B)</t>
  </si>
  <si>
    <t>DUPLEX OPTICAL PATCH CORD OM4 LC-UPC/LC-UPC 2.0M - OFN - AQUA (A - B)</t>
  </si>
  <si>
    <t>PATCH CORD OPTICO DUPLEX CONECTORIZADO OM4 LC-UPC/LC-UPC 2.0M - COG - ACQUA (A - B)</t>
  </si>
  <si>
    <t>CORDAO DUPLEX CONECTORIZADO OM4 LC-UPC/LC-UPC 11.0M - COG - ACQUA (A - B)</t>
  </si>
  <si>
    <t>DUPLEX OPTICAL PATCH CORD OM4 LC-UPC/LC-UPC 11.0M - OFN - AQUA (A - B)</t>
  </si>
  <si>
    <t>PATCH CORD OPTICO DUPLEX CONECTORIZADO OM4 LC-UPC/LC-UPC 11.0M - COG - ACQUA (A - B)</t>
  </si>
  <si>
    <t>CORDAO MONOFIBRA CONECTORIZADO BLI A/B G-657A SC-APC/SC-UPC 15.0M - LSZH - AMARELO</t>
  </si>
  <si>
    <t>SIMPLEX OPTICAL PATCH CORD BLI A/B G-657A SC-APC/SC-UPC 15.0M - LSZH - YELLOW</t>
  </si>
  <si>
    <t>PATCH CORD OPTICO MONOFIBRA CONECTORIZADO BLI A/B G-657A SC-APC/SC-UPC 15.0M - LSZH - AMARILLO</t>
  </si>
  <si>
    <t>CORDAO MONOFIBRA CONECTORIZADO BLI A/B G-657A SC-APC/SC-UPC 10.0M - LSZH - AMARELO</t>
  </si>
  <si>
    <t>SIMPLEX OPTICAL PATCH CORD BLI A/B G-657A SC-APC/SC-UPC 10.0M - LSZH - YELLOW</t>
  </si>
  <si>
    <t>PATCH CORD OPTICO MONOFIBRA CONECTORIZADO BLI A/B G-657A SC-APC/SC-UPC 10.0M - LSZH - AMARILLO</t>
  </si>
  <si>
    <t>CORDAO MONOFIBRA CONECTORIZADO BLI A/B G-657A SC-APC/SC-UPC 5.0M - LSZH - AMARELO</t>
  </si>
  <si>
    <t>SIMPLEX OPTICAL PATCH CORD BLI A/B G-657A SC-APC/SC-UPC 5.0M - LSZH - YELLOW</t>
  </si>
  <si>
    <t>PATCH CORD OPTICO MONOFIBRA CONECTORIZADO BLI A/B G-657A SC-APC/SC-UPC 5.0M - LSZH - AMARILLO</t>
  </si>
  <si>
    <t>CORDAO MONOFIBRA CONECTORIZADO SM G-652D FC-UPC/FC-UPC 30.0M - COG - AMARELO</t>
  </si>
  <si>
    <t>SIMPLEX OPTICAL PATCH CORD SM G-652D FC-UPC/FC-UPC 30.0M - OFN - YELLOW</t>
  </si>
  <si>
    <t>PATCH CORD OPTICO MONOFIBRA CONECTORIZADO SM G-652D FC-UPC/FC-UPC 30.0M - COG - AMARILLO</t>
  </si>
  <si>
    <t>CORDAO DUPLEX CONECTORIZADO BLI A/B G-657A SC-UPC/SC-UPC 10.0M - LSZH - AMARELO</t>
  </si>
  <si>
    <t>DUPLEX OPTICAL PATCH CORD BLI A/B G-657A SC-UPC/SC-UPC 10.0M - LSZH - YELLOW</t>
  </si>
  <si>
    <t>PATCH CORD OPTICO DUPLEX CONECTORIZADO BLI A/B G-657A SC-UPC/SC-UPC 10.0M - LSZH - AMARILLO</t>
  </si>
  <si>
    <t>CORDAO MONOFIBRA CONECTORIZADO BLI A/B G-657A FC-UPC/SC-UPC 5.0M - LSZH - AMARELO - D3</t>
  </si>
  <si>
    <t>SIMPLEX OPTICAL PATCH CORD BLI A/B G-657A FC-UPC/SC-UPC 5.0M - LSZH - YELLOW - D3</t>
  </si>
  <si>
    <t>PATCH CORD OPTICO MONOFIBRA CONECTORIZADO BLI A/B G-657A FC-UPC/SC-UPC 5.0M - LSZH - AMARILLO - D3</t>
  </si>
  <si>
    <t>CORDAO MONOFIBRA CONECTORIZADO BLI A/B G-657A2 LC-APC/LC-UPC 5.0M - COG - AMARELO</t>
  </si>
  <si>
    <t>SIMPLEX OPTICAL PATCH CORD BLI A/B G-657A2 LC-APC/LC-UPC 5.0M - OFN - YELLOW</t>
  </si>
  <si>
    <t>PATCH CORD OPTICO MONOFIBRA CONECTORIZADO BLI A/B G-657A2 LC-APC/LC-UPC 5.0M - COG - AMARILLO</t>
  </si>
  <si>
    <t>CORDAO MONOFIBRA CONECTORIZADO BLI A/B G-657A2 LC-APC/LC-UPC 10.0M - COG - AMARELO</t>
  </si>
  <si>
    <t>SIMPLEX OPTICAL PATCH CORD BLI A/B G-657A2 LC-APC/LC-UPC 10.0M - OFN - YELLOW</t>
  </si>
  <si>
    <t>PATCH CORD OPTICO MONOFIBRA CONECTORIZADO BLI A/B G-657A2 LC-APC/LC-UPC 10.0M - COG - AMARILLO</t>
  </si>
  <si>
    <t>CORDAO DUPLEX CONECTORIZADO 62.5 FC-UPC/SC-UPC 1.5M - COG - LARANJA</t>
  </si>
  <si>
    <t>DUPLEX OPTICAL PATCH CORD 62.5 FC-UPC/SC-UPC 1.5M - OFN - ORANGE</t>
  </si>
  <si>
    <t>PATCH CORD OPTICO DUPLEX CONECTORIZADO 62.5 FC-UPC/SC-UPC 1.5M - COG - NARANJA</t>
  </si>
  <si>
    <t>CORDAO DUPLEX CONECTORIZADO SM E2000-APC/FC-APC 30.0M - COG - AZUL</t>
  </si>
  <si>
    <t>DUPLEX OPTICAL PATCH CORD SM E2000-APC/FC-APC 30.0M - OFN - BLUE</t>
  </si>
  <si>
    <t>PATCH CORD OPTICO DUPLEX CONECTORIZADO SM E2000-APC/FC-APC 30.0M - COG - AZUL</t>
  </si>
  <si>
    <t>CORDAO DUPLEX CONECTORIZADO SM LC-UPC/SC-UPC 12.0M - COG - AZUL</t>
  </si>
  <si>
    <t>DUPLEX OPTICAL PATCH CORD SM LC-UPC/SC-UPC 12.0M - OFN - BLUE</t>
  </si>
  <si>
    <t>PATCH CORD OPTICO DUPLEX CONECTORIZADO SM LC-UPC/SC-UPC 12.0M - COG - AZUL</t>
  </si>
  <si>
    <t>CORDAO MONOFIBRA CONECTORIZADO SM SC-APC/ST-UPC 15.0M - COG - AZUL</t>
  </si>
  <si>
    <t>SIMPLEX OPTICAL PATCH CORD SM SC-APC/ST-UPC 15.0M - OFN - BLUE</t>
  </si>
  <si>
    <t>PATCH CORD OPTICO MONOFIBRA CONECTORIZADO SM SC-APC/ST-UPC 15.0M - COG - AZUL</t>
  </si>
  <si>
    <t>CORDAO MONOFIBRA CONECTORIZADO SM FC-APC/FC-APC 2.0M - COG - AZUL</t>
  </si>
  <si>
    <t>SIMPLEX OPTICAL PATCH CORD SM FC-APC/FC-APC 2.0M - OFN - BLUE</t>
  </si>
  <si>
    <t>CORDON MONOFIBRA CONECTORIZADO SM FC-APC/FC-APC 2.0M - COG - AZUL</t>
  </si>
  <si>
    <t>CORDAO MONOFIBRA CONECTORIZADO SM FC-APC/FC-APC 7.0M - COG - AZUL</t>
  </si>
  <si>
    <t>SIMPLEX OPTICAL PATCH CORD SM FC-APC/FC-APC 7.0M - OFN - BLUE</t>
  </si>
  <si>
    <t>PATCH CORD OPTICO MONOFIBRA CONECTORIZADO SM FC-APC/FC-APC 7.0M - COG - AZUL</t>
  </si>
  <si>
    <t>CORDAO MONOFIBRA CONECTORIZADO SM FC-APC/FC-APC 15.0M - COG - AZUL</t>
  </si>
  <si>
    <t>SIMPLEX OPTICAL PATCH CORD SM FC-APC/FC-APC 15.0M - OFN - BLUE</t>
  </si>
  <si>
    <t>PATCH CORD OPTICO MONOFIBRA CONECTORIZADO SM FC-APC/FC-APC 15.0M - COG - AZUL</t>
  </si>
  <si>
    <t>CORDAO MONOFIBRA CONECTORIZADO SM FC-APC/FC-APC 25.0M - COG - AZUL</t>
  </si>
  <si>
    <t>SIMPLEX OPTICAL PATCH CORD SM FC-APC/FC-APC 25.0M - OFN - BLUE</t>
  </si>
  <si>
    <t>PATCH CORD OPTICO MONOFIBRA CONECTORIZADO SM FC-APC/FC-APC 25.0M - COG - AZUL</t>
  </si>
  <si>
    <t>CORDAO MONOFIBRA CONECTORIZADO SM FC-APC/SC-UPC 2.0M - COG - AZUL</t>
  </si>
  <si>
    <t>SIMPLEX OPTICAL PATCH CORD SM FC-APC/SC-UPC 2.0M - OFN - BLUE</t>
  </si>
  <si>
    <t>PATCH CORD OPTICO MONOFIBRA CONECTORIZADO SM FC-APC/SC-UPC 2.0M - COG - AZUL</t>
  </si>
  <si>
    <t>CORDAO MONOFIBRA CONECTORIZADO SM FC-APC/SC-UPC 7.0M - COG - AZUL</t>
  </si>
  <si>
    <t>SIMPLEX OPTICAL PATCH CORD SM FC-APC/SC-UPC 7.0M - OFN - BLUE</t>
  </si>
  <si>
    <t>PATCH CORD OPTICO MONOFIBRA CONECTORIZADO SM FC-APC/SC-UPC 7.0M - COG - AZUL</t>
  </si>
  <si>
    <t>CORDAO MONOFIBRA CONECTORIZADO SM FC-APC/FC-UPC 2.0M - COG - AZUL</t>
  </si>
  <si>
    <t>SIMPLEX OPTICAL PATCH CORD SM FC-APC/FC-UPC 2.0M - OFN - BLUE</t>
  </si>
  <si>
    <t>PATCH CORD OPTICO MONOFIBRA CONECTORIZADO SM FC-APC/FC-UPC 2.0M - COG - AZUL</t>
  </si>
  <si>
    <t>CORDAO MONOFIBRA CONECTORIZADO SM E2000-APC/LC-UPC 13.0M - COG - AZUL</t>
  </si>
  <si>
    <t>SIMPLEX OPTICAL PATCH CORD SM E2000-APC/LC-UPC 13.0M - OFN - BLUE</t>
  </si>
  <si>
    <t>PATCH CORD OPTICO MONOFIBRA CONECTORIZADO SM E2000-APC/LC-UPC 13.0M - COG - AZUL</t>
  </si>
  <si>
    <t>CORDAO MONOFIBRA CONECTORIZADO SM LC-UPC/LC-UPC 7.0M - COG - AZUL</t>
  </si>
  <si>
    <t>SIMPLEX OPTICAL PATCH CORD SM LC-UPC/LC-UPC 7.0M - OFN - BLUE</t>
  </si>
  <si>
    <t>PATCH CORD OPTICO MONOFIBRA CONECTORIZADO SM LC-UPC/LC-UPC 7.0M - COG - AZUL</t>
  </si>
  <si>
    <t>CORDAO MONOFIBRA CONECTORIZADO SM LC-UPC/LC-UPC 13.0M - COG - AZUL</t>
  </si>
  <si>
    <t>SIMPLEX OPTICAL PATCH CORD SM LC-UPC/LC-UPC 13.0M - OFN - BLUE</t>
  </si>
  <si>
    <t>PATCH CORD OPTICO MONOFIBRA CONECTORIZADO SM LC-UPC/LC-UPC 13.0M - COG - AZUL</t>
  </si>
  <si>
    <t>CORDAO MONOFIBRA CONECTORIZADO SM LC-UPC/SC-UPC 7.0M - COG - AZUL</t>
  </si>
  <si>
    <t>SIMPLEX OPTICAL PATCH CORD SM LC-UPC/SC-UPC 7.0M - OFN - BLUE</t>
  </si>
  <si>
    <t>PATCH CORD OPTICO MONOFIBRA CONECTORIZADO SM LC-UPC/SC-UPC 7.0M - COG - AZUL</t>
  </si>
  <si>
    <t>CORDAO MONOFIBRA CONECTORIZADO SM LC-UPC/SC-UPC 13.0M - COG - AZUL</t>
  </si>
  <si>
    <t>SIMPLEX OPTICAL PATCH CORD SM LC-UPC/SC-UPC 13.0M - OFN - BLUE</t>
  </si>
  <si>
    <t>PATCH CORD OPTICO MONOFIBRA CONECTORIZADO SM LC-UPC/SC-UPC 13.0M - COG - AZUL</t>
  </si>
  <si>
    <t>CORDAO MONOFIBRA CONECTORIZADO SM SC-APC/SC-UPC 13.0M - COG - AZUL</t>
  </si>
  <si>
    <t>SIMPLEX OPTICAL PATCH CORD SM SC-APC/SC-UPC 13.0M - OFN - BLUE</t>
  </si>
  <si>
    <t>PATCH CORD OPTICO MONOFIBRA CONECTORIZADO SM SC-APC/SC-UPC 13.0M - COG - AZUL</t>
  </si>
  <si>
    <t>CORDAO MONOFIBRA CONECTORIZADO SM E2000-APC/SC-APC 50.0M - COG - AZUL</t>
  </si>
  <si>
    <t>SIMPLEX OPTICAL PATCH CORD SM E2000-APC/SC-APC 50.0M - OFN - BLUE</t>
  </si>
  <si>
    <t>PATCH CORD OPTICO MONOFIBRA CONECTORIZADO SM E2000-APC/SC-APC 50.0M - COG - AZUL</t>
  </si>
  <si>
    <t>CORDAO MONOFIBRA CONECTORIZADO SM E2000-APC/E2000-APC 7.0M - COG - AZUL</t>
  </si>
  <si>
    <t>SIMPLEX OPTICAL PATCH CORD SM E2000-APC/E2000-APC 7.0M - OFN - BLUE</t>
  </si>
  <si>
    <t>PATCH CORD OPTICO MONOFIBRA CONECTORIZADO SM E2000-APC/E2000-APC 7.0M - COG - AZUL</t>
  </si>
  <si>
    <t>CORDAO MONOFIBRA CONECTORIZADO SM E2000-APC/E2000-APC 13.0M - COG - AZUL</t>
  </si>
  <si>
    <t>SIMPLEX OPTICAL PATCH CORD SM E2000-APC/E2000-APC 13.0M - OFN - BLUE</t>
  </si>
  <si>
    <t>PATCH CORD OPTICO MONOFIBRA CONECTORIZADO SM E2000-APC/E2000-APC 13.0M - COG - AZUL</t>
  </si>
  <si>
    <t>CORDAO MONOFIBRA CONECTORIZADO SM E2000-APC/E2000-APC 25.0M - COG - AZUL</t>
  </si>
  <si>
    <t>SIMPLEX OPTICAL PATCH CORD SM E2000-APC/E2000-APC 25.0M - OFN - BLUE</t>
  </si>
  <si>
    <t>PATCH CORD OPTICO MONOFIBRA CONECTORIZADO SM E2000-APC/E2000-APC 25.0M - COG - AZUL</t>
  </si>
  <si>
    <t>CORDAO MONOFIBRA CONECTORIZADO SM E2000-APC/FC-APC 2.0M - COG - AZUL</t>
  </si>
  <si>
    <t>SIMPLEX OPTICAL PATCH CORD SM E2000-APC/FC-APC 2.0M - OFN - BLUE</t>
  </si>
  <si>
    <t>PATCH CORD OPTICO MONOFIBRA CONECTORIZADO SM E2000-APC/FC-APC 2.0M - COG - AZUL</t>
  </si>
  <si>
    <t>CORDAO MONOFIBRA CONECTORIZADO SM E2000-APC/FC-APC 7.0M - COG - AZUL</t>
  </si>
  <si>
    <t>SIMPLEX OPTICAL PATCH CORD SM E2000-APC/FC-APC 7.0M - OFN - BLUE</t>
  </si>
  <si>
    <t>PATCH CORD OPTICO MONOFIBRA CONECTORIZADO SM E2000-APC/FC-APC 7.0M - COG - AZUL</t>
  </si>
  <si>
    <t>CORDAO MONOFIBRA CONECTORIZADO SM E2000-APC/FC-APC 13.0M - COG - AZUL</t>
  </si>
  <si>
    <t>SIMPLEX OPTICAL PATCH CORD SM E2000-APC/FC-APC 13.0M - OFN - BLUE</t>
  </si>
  <si>
    <t>PATCH CORD OPTICO MONOFIBRA CONECTORIZADO SM E2000-APC/FC-APC 13.0M - COG - AZUL</t>
  </si>
  <si>
    <t>CORDAO MONOFIBRA CONECTORIZADO SM E2000-APC/FC-APC 15.0M - COG - AZUL</t>
  </si>
  <si>
    <t>SIMPLEX OPTICAL PATCH CORD SM E2000-APC/FC-APC 15.0M - OFN - BLUE</t>
  </si>
  <si>
    <t>PATCH CORD OPTICO MONOFIBRA CONECTORIZADO SM E2000-APC/FC-APC 15.0M - COG - AZUL</t>
  </si>
  <si>
    <t>CORDAO MONOFIBRA CONECTORIZADO SM E2000-APC/FC-APC 20.0M - COG - AZUL</t>
  </si>
  <si>
    <t>SIMPLEX OPTICAL PATCH CORD SM E2000-APC/FC-APC 20.0M - OFN - BLUE</t>
  </si>
  <si>
    <t>PATCH CORD OPTICO MONOFIBRA CONECTORIZADO SM E2000-APC/FC-APC 20.0M - COG - AZUL</t>
  </si>
  <si>
    <t>CORDAO MONOFIBRA CONECTORIZADO SM E2000-APC/FC-UPC 7.0M - COG - AZUL</t>
  </si>
  <si>
    <t>SIMPLEX OPTICAL PATCH CORD SM E2000-APC/FC-UPC 7.0M - OFN - BLUE</t>
  </si>
  <si>
    <t>PATCH CORD OPTICO MONOFIBRA CONECTORIZADO SM E2000-APC/FC-UPC 7.0M - COG - AZUL</t>
  </si>
  <si>
    <t>CORDAO MONOFIBRA CONECTORIZADO SM E2000-APC/FC-UPC 13.0M - COG - AZUL</t>
  </si>
  <si>
    <t>SIMPLEX OPTICAL PATCH CORD SM E2000-APC/FC-UPC 13.0M - OFN - BLUE</t>
  </si>
  <si>
    <t>PATCH CORD OPTICO MONOFIBRA CONECTORIZADO SM E2000-APC/FC-UPC 13.0M - COG - AZUL</t>
  </si>
  <si>
    <t>CORDAO MONOFIBRA CONECTORIZADO SM E2000-APC/LC-APC 2.0M - COG - AZUL</t>
  </si>
  <si>
    <t>SIMPLEX OPTICAL PATCH CORD SM E2000-APC/LC-APC 2.0M - OFN - BLUE</t>
  </si>
  <si>
    <t>PATCH CORD OPTICO MONOFIBRA CONECTORIZADO SM E2000-APC/LC-APC 2.0M - COG - AZUL</t>
  </si>
  <si>
    <t>CORDAO MONOFIBRA CONECTORIZADO SM E2000-APC/LC-APC 5.0M - COG - AZUL</t>
  </si>
  <si>
    <t>SIMPLEX OPTICAL PATCH CORD SM E2000-APC/LC-APC 5.0M - OFN - BLUE</t>
  </si>
  <si>
    <t>PATCH CORD OPTICO MONOFIBRA CONECTORIZADO SM E2000-APC/LC-APC 5.0M - COG - AZUL</t>
  </si>
  <si>
    <t>CORDAO MONOFIBRA CONECTORIZADO SM E2000-APC/LC-APC 7.0M - COG - AZUL</t>
  </si>
  <si>
    <t>SIMPLEX OPTICAL PATCH CORD SM E2000-APC/LC-APC 7.0M - OFN - BLUE</t>
  </si>
  <si>
    <t>PATCH CORD OPTICO MONOFIBRA CONECTORIZADO SM E2000-APC/LC-APC 7.0M - COG - AZUL</t>
  </si>
  <si>
    <t>CORDAO MONOFIBRA CONECTORIZADO SM E2000-APC/LC-APC 13.0M - COG - AZUL</t>
  </si>
  <si>
    <t>SIMPLEX OPTICAL PATCH CORD SM E2000-APC/LC-APC 13.0M - OFN - BLUE</t>
  </si>
  <si>
    <t>PATCH CORD OPTICO MONOFIBRA CONECTORIZADO SM E2000-APC/LC-APC 13.0M - COG - AZUL</t>
  </si>
  <si>
    <t>CORDAO MONOFIBRA CONECTORIZADO SM E2000-APC/LC-APC 25.0M - COG - AZUL</t>
  </si>
  <si>
    <t>SIMPLEX OPTICAL PATCH CORD SM E2000-APC/LC-APC 25.0M - OFN - BLUE</t>
  </si>
  <si>
    <t>PATCH CORD OPTICO MONOFIBRA CONECTORIZADO SM E2000-APC/LC-APC 25.0M - COG - AZUL</t>
  </si>
  <si>
    <t>CORDAO MONOFIBRA CONECTORIZADO SM E2000-APC/LC-APC 30.0M - COG - AZUL</t>
  </si>
  <si>
    <t>SIMPLEX OPTICAL PATCH CORD SM E2000-APC/LC-APC 30.0M - OFN - BLUE</t>
  </si>
  <si>
    <t>PATCH CORD OPTICO MONOFIBRA CONECTORIZADO SM E2000-APC/LC-APC 30.0M - COG - AZUL</t>
  </si>
  <si>
    <t>CORDAO MONOFIBRA CONECTORIZADO SM E2000-APC/SC-APC 7.0M - COG - AZUL</t>
  </si>
  <si>
    <t>SIMPLEX OPTICAL PATCH CORD SM E2000-APC/SC-APC 7.0M - OFN - BLUE</t>
  </si>
  <si>
    <t>PATCH CORD OPTICO MONOFIBRA CONECTORIZADO SM E2000-APC/SC-APC 7.0M - COG - AZUL</t>
  </si>
  <si>
    <t>CORDAO MONOFIBRA CONECTORIZADO SM E2000-APC/SC-APC 13.0M - COG - AZUL</t>
  </si>
  <si>
    <t>SIMPLEX OPTICAL PATCH CORD SM E2000-APC/SC-APC 13.0M - OFN - BLUE</t>
  </si>
  <si>
    <t>PATCH CORD OPTICO MONOFIBRA CONECTORIZADO SM E2000-APC/SC-APC 13.0M - COG - AZUL</t>
  </si>
  <si>
    <t>CORDAO MONOFIBRA CONECTORIZADO SM E2000-APC/SC-UPC 7.0M - COG - AZUL</t>
  </si>
  <si>
    <t>SIMPLEX OPTICAL PATCH CORD SM E2000-APC/SC-UPC 7.0M - OFN - BLUE</t>
  </si>
  <si>
    <t>PATCH CORD OPTICO MONOFIBRA CONECTORIZADO SM E2000-APC/SC-UPC 7.0M - COG - AZUL</t>
  </si>
  <si>
    <t>CORDAO MONOFIBRA CONECTORIZADO SM E2000-APC/SC-UPC 13.0M - COG - AZUL</t>
  </si>
  <si>
    <t>SIMPLEX OPTICAL PATCH CORD SM E2000-APC/SC-UPC 13.0M - OFN - BLUE</t>
  </si>
  <si>
    <t>PATCH CORD OPTICO MONOFIBRA CONECTORIZADO SM E2000-APC/SC-UPC 13.0M - COG - AZUL</t>
  </si>
  <si>
    <t>CORDAO MONOFIBRA CONECTORIZADO SM E2000-APC/LC-APC 40.0M - COG - AZUL</t>
  </si>
  <si>
    <t>SIMPLEX OPTICAL PATCH CORD SM E2000-APC/LC-APC 40.0M - OFN - BLUE</t>
  </si>
  <si>
    <t>PATCH CORD OPTICO MONOFIBRA CONECTORIZADO SM E2000-APC/LC-APC 40.0M - COG - AZUL</t>
  </si>
  <si>
    <t>CORDAO MONOFIBRA CONECTORIZADO SM E2000-APC/LC-APC 50.0M - COG - AZUL</t>
  </si>
  <si>
    <t>SIMPLEX OPTICAL PATCH CORD SM E2000-APC/LC-APC 50.0M - OFN - BLUE</t>
  </si>
  <si>
    <t>PATCH CORD OPTICO MONOFIBRA CONECTORIZADO SM E2000-APC/LC-APC 50.0M - COG - AZUL</t>
  </si>
  <si>
    <t>CORDAO DUPLEX CONECTORIZADO OM3 SC-UPC/SC-UPC 25.0M - COG - ACQUA</t>
  </si>
  <si>
    <t>DUPLEX OPTICAL PATCH CORD OM3 SC-UPC/SC-UPC 25.0M - OFN - AQUA</t>
  </si>
  <si>
    <t>PATCH CORD OPTICO DUPLEX CONECTORIZADO OM3 SC-UPC/SC-UPC 25.0M - COG - ACQUA</t>
  </si>
  <si>
    <t>CORDAO DUPLEX CONECTORIZADO OM4 LC-UPC/LC-UPC 1.0M - LSZH - ACQUA (A - B)</t>
  </si>
  <si>
    <t>DUPLEX OPTICAL PATCH CORD OM4 LC-UPC/LC-UPC 1.0M - LSZH - AQUA (A - B)</t>
  </si>
  <si>
    <t>PATCH CORD OPTICO DUPLEX CONECTORIZADO OM4 LC-UPC/LC-UPC 1.0M - LSZH - ACQUA (A - B)</t>
  </si>
  <si>
    <t>SIMPLEX OPTICAL PIGTAIL SM LC-UPC 1.5M - OFN - WHITE - D0.9</t>
  </si>
  <si>
    <t>CORDAO DUPLEX CONECTORIZADO OM4 LC-UPC/LC-UPC 4.0M - LSZH - ACQUA (A - B)</t>
  </si>
  <si>
    <t>DUPLEX OPTICAL PATCH CORD OM4 LC-UPC/LC-UPC 4.0M - LSZH - AQUA (A - B)</t>
  </si>
  <si>
    <t>PATCH CORD OPTICO DUPLEX CONECTORIZADO OM4 LC-UPC/LC-UPC 4.0M - LSZH - ACQUA (A - B)</t>
  </si>
  <si>
    <t>CORDAO DUPLEX CONECTORIZADO 62.5 SC-UPC/ST-UPC 1.0M - COG - LARANJA</t>
  </si>
  <si>
    <t>DUPLEX OPTICAL PATCH CORD 62.5 SC-UPC/ST-UPC 1.0M - OFN - ORANGE</t>
  </si>
  <si>
    <t>PATCH CORD OPTICO DUPLEX CONECTORIZADO 62.5 SC-UPC/ST-UPC 1.0M - COG - NARANJA</t>
  </si>
  <si>
    <t>CORDAO DUPLEX CONECTORIZADO OM4 LC-UPC/LC-UPC 11.0M - LSZH - ACQUA (A - B)</t>
  </si>
  <si>
    <t>DUPLEX OPTICAL PATCH CORD OM4 LC-UPC/LC-UPC 11.0M - LSZH - AQUA (A - B)</t>
  </si>
  <si>
    <t>PATCH CORD OPTICO DUPLEX CONECTORIZADO OM4 LC-UPC/LC-UPC 11.0M - LSZH - ACQUA (A - B)</t>
  </si>
  <si>
    <t>CORDAO DUPLEX CONECTORIZADO OM4 LC-UPC/LC-UPC 13.0M - LSZH - ACQUA (A - B)</t>
  </si>
  <si>
    <t>DUPLEX OPTICAL PATCH CORD OM4 LC-UPC/LC-UPC 13.0M - LSZH - AQUA (A - B)</t>
  </si>
  <si>
    <t>PATCH CORD OPTICO DUPLEX CONECTORIZADO OM4 LC-UPC/LC-UPC 13.0M - LSZH - ACQUA (A - B)</t>
  </si>
  <si>
    <t>CORDAO DUPLEX CONECTORIZADO OM4 LC-UPC/LC-UPC 14.0M - LSZH - ACQUA (A - B)</t>
  </si>
  <si>
    <t>DUPLEX OPTICAL PATCH CORD OM4 LC-UPC/LC-UPC 14.0M - LSZH - AQUA (A - B)</t>
  </si>
  <si>
    <t>PATCH CORD OPTICO DUPLEX CONECTORIZADO OM4 LC-UPC/LC-UPC 14.0M - LSZH - ACQUA (A - B)</t>
  </si>
  <si>
    <t>CORDAO DUPLEX CONECTORIZADO OM4 LC-UPC/LC-UPC 16.0M - LSZH - ACQUA (A - B)</t>
  </si>
  <si>
    <t>DUPLEX OPTICAL PATCH CORD OM4 LC-UPC/LC-UPC 16.0M - LSZH - AQUA (A - B)</t>
  </si>
  <si>
    <t>PATCH CORD OPTICO DUPLEX CONECTORIZADO OM4 LC-UPC/LC-UPC 16.0M - LSZH - ACQUA (A - B)</t>
  </si>
  <si>
    <t>CORDAO DUPLEX CONECTORIZADO OM4 LC-UPC/LC-UPC 17.0M - LSZH - ACQUA (A - B)</t>
  </si>
  <si>
    <t>DUPLEX OPTICAL PATCH CORD OM4 LC-UPC/LC-UPC 17.0M - LSZH - AQUA (A - B)</t>
  </si>
  <si>
    <t>PATCH CORD OPTICO DUPLEX CONECTORIZADO OM4 LC-UPC/LC-UPC 17.0M - LSZH - ACQUA (A - B)</t>
  </si>
  <si>
    <t>CORDAO DUPLEX CONECTORIZADO OM4 LC-UPC/LC-UPC 19.0M - LSZH - ACQUA (A - B)</t>
  </si>
  <si>
    <t>DUPLEX OPTICAL PATCH CORD OM4 LC-UPC/LC-UPC 19.0M - LSZH - AQUA (A - B)</t>
  </si>
  <si>
    <t>PATCH CORD OPTICO DUPLEX CONECTORIZADO OM4 LC-UPC/LC-UPC 19.0M - LSZH - ACQUA (A - B)</t>
  </si>
  <si>
    <t>CORDAO DUPLEX CONECTORIZADO OM4 LC-UPC/LC-UPC 22.0M - LSZH - ACQUA (A - B)</t>
  </si>
  <si>
    <t>DUPLEX OPTICAL PATCH CORD OM4 LC-UPC/LC-UPC 22.0M - LSZH - AQUA (A - B)</t>
  </si>
  <si>
    <t>PATCH CORD OPTICO DUPLEX CONECTORIZADO OM4 LC-UPC/LC-UPC 22.0M - LSZH - ACQUA (A - B)</t>
  </si>
  <si>
    <t>CORDAO DUPLEX CONECTORIZADO OM4 LC-UPC/LC-UPC 23.0M - LSZH - ACQUA (A - B)</t>
  </si>
  <si>
    <t>DUPLEX OPTICAL PATCH CORD OM4 LC-UPC/LC-UPC 23.0M - LSZH - AQUA (A - B)</t>
  </si>
  <si>
    <t>PATCH CORD OPTICO DUPLEX CONECTORIZADO OM4 LC-UPC/LC-UPC 23.0M - LSZH - ACQUA (A - B)</t>
  </si>
  <si>
    <t>CORDAO DUPLEX CONECTORIZADO OM4 LC-UPC/LC-UPC 24.0M - LSZH - ACQUA (A - B)</t>
  </si>
  <si>
    <t>DUPLEX OPTICAL PATCH CORD OM4 LC-UPC/LC-UPC 24.0M - LSZH - AQUA (A - B)</t>
  </si>
  <si>
    <t>PATCH CORD OPTICO DUPLEX CONECTORIZADO OM4 LC-UPC/LC-UPC 24.0M - LSZH - ACQUA (A - B)</t>
  </si>
  <si>
    <t>CORDAO DUPLEX CONECTORIZADO OM4 LC-UPC/LC-UPC 26.0M - LSZH - ACQUA (A - B)</t>
  </si>
  <si>
    <t>DUPLEX OPTICAL PATCH CORD OM4 LC-UPC/LC-UPC 26.0M - LSZH - AQUA (A - B)</t>
  </si>
  <si>
    <t>PATCH CORD OPTICO DUPLEX CONECTORIZADO OM4 LC-UPC/LC-UPC 26.0M - LSZH - ACQUA (A - B)</t>
  </si>
  <si>
    <t>CORDAO DUPLEX CONECTORIZADO OM4 LC-UPC/LC-UPC 27.0M - LSZH - ACQUA (A - B)</t>
  </si>
  <si>
    <t>DUPLEX OPTICAL PATCH CORD OM4 LC-UPC/LC-UPC 27.0M - LSZH - AQUA (A - B)</t>
  </si>
  <si>
    <t>PATCH CORD OPTICO DUPLEX CONECTORIZADO OM4 LC-UPC/LC-UPC 27.0M - LSZH - ACQUA (A - B)</t>
  </si>
  <si>
    <t>CORDAO DUPLEX CONECTORIZADO OM4 LC-UPC/LC-UPC 28.0M - LSZH - ACQUA (A - B)</t>
  </si>
  <si>
    <t>DUPLEX OPTICAL PATCH CORD OM4 LC-UPC/LC-UPC 28.0M - LSZH - AQUA (A - B)</t>
  </si>
  <si>
    <t>PATCH CORD OPTICO DUPLEX CONECTORIZADO OM4 LC-UPC/LC-UPC 28.0M - LSZH - ACQUA (A - B)</t>
  </si>
  <si>
    <t>CORDAO DUPLEX CONECTORIZADO OM4 LC-UPC/LC-UPC 29.0M - LSZH - ACQUA (A - B)</t>
  </si>
  <si>
    <t>DUPLEX OPTICAL PATCH CORD OM4 LC-UPC/LC-UPC 29.0M - LSZH - AQUA (A - B)</t>
  </si>
  <si>
    <t>PATCH CORD OPTICO DUPLEX CONECTORIZADO OM4 LC-UPC/LC-UPC 29.0M - LSZH - ACQUA (A - B)</t>
  </si>
  <si>
    <t>CORDAO DUPLEX CONECTORIZADO OM4 LC-UPC/LC-UPC 30.0M - LSZH - ACQUA (A - B)</t>
  </si>
  <si>
    <t>DUPLEX OPTICAL PATCH CORD OM4 LC-UPC/LC-UPC 30.0M - LSZH - AQUA (A - B)</t>
  </si>
  <si>
    <t>PATCH CORD OPTICO DUPLEX CONECTORIZADO OM4 LC-UPC/LC-UPC 30.0M - LSZH - ACQUA (A - B)</t>
  </si>
  <si>
    <t>CORDAO DUPLEX CONECTORIZADO OM4 LC-UPC/LC-UPC 31.0M - LSZH - ACQUA (A - B)</t>
  </si>
  <si>
    <t>DUPLEX OPTICAL PATCH CORD OM4 LC-UPC/LC-UPC 31.0M - LSZH - AQUA (A - B)</t>
  </si>
  <si>
    <t>PATCH CORD OPTICO DUPLEX CONECTORIZADO OM4 LC-UPC/LC-UPC 31.0M - LSZH - ACQUA (A - B)</t>
  </si>
  <si>
    <t>CORDAO DUPLEX CONECTORIZADO OM4 LC-UPC/LC-UPC 32.0M - LSZH - ACQUA (A - B)</t>
  </si>
  <si>
    <t>DUPLEX OPTICAL PATCH CORD OM4 LC-UPC/LC-UPC 32.0M - LSZH - AQUA (A - B)</t>
  </si>
  <si>
    <t>PATCH CORD OPTICO DUPLEX CONECTORIZADO OM4 LC-UPC/LC-UPC 32.0M - LSZH - ACQUA (A - B)</t>
  </si>
  <si>
    <t>CORDAO DUPLEX CONECTORIZADO OM4 LC-UPC/LC-UPC 33.0M - LSZH - ACQUA (A - B)</t>
  </si>
  <si>
    <t>DUPLEX OPTICAL PATCH CORD OM4 LC-UPC/LC-UPC 33.0M - LSZH - AQUA (A - B)</t>
  </si>
  <si>
    <t>PATCH CORD OPTICO DUPLEX CONECTORIZADO OM4 LC-UPC/LC-UPC 33.0M - LSZH - ACQUA (A - B)</t>
  </si>
  <si>
    <t>CORDAO DUPLEX CONECTORIZADO OM3 SC-UPC/ST-UPC 2.5M - COG - ACQUA</t>
  </si>
  <si>
    <t>DUPLEX OPTICAL PATCH CORD OM3 SC-UPC/ST-UPC 2.5M - OFN - AQUA</t>
  </si>
  <si>
    <t>PATCH CORD OPTICO DUPLEX CONECTORIZADO OM3 SC-UPC/ST-UPC 2.5M - COG - ACQUA</t>
  </si>
  <si>
    <t>CORDAO DUPLEX CONECTORIZADO OM3 LC-UPC/ST-UPC 10.0M - COG - ACQUA</t>
  </si>
  <si>
    <t>DUPLEX OPTICAL PATCH CORD OM3 LC-UPC/ST-UPC 10.0M - OFN - AQUA</t>
  </si>
  <si>
    <t>PATCH CORD OPTICO DUPLEX CONECTORIZADO OM3 LC-UPC/ST-UPC 10.0M - COG - ACQUA</t>
  </si>
  <si>
    <t>CORDAO DUPLEX CONECTORIZADO OM3 ST-UPC/ST-UPC 10.0M - COG - ACQUA</t>
  </si>
  <si>
    <t>DUPLEX OPTICAL PATCH CORD OM3 ST-UPC/ST-UPC 10.0M - OFN - AQUA</t>
  </si>
  <si>
    <t>PATCH CORD OPTICO DUPLEX CONECTORIZADO OM3 ST-UPC/ST-UPC 10.0M - COG - ACQUA</t>
  </si>
  <si>
    <t>CORDAO MONOFIBRA CONECTORIZADO SM SC-APC/SC-APC 20.0M - COG - AZUL</t>
  </si>
  <si>
    <t>SIMPLEX OPTICAL PATCH CORD SM SC-APC/SC-APC 20.0M - OFN - BLUE</t>
  </si>
  <si>
    <t>PATCH CORD OPTICO MONOFIBRA CONECTORIZADO SM SC-APC/SC-APC 20.0M - COG - AZUL</t>
  </si>
  <si>
    <t>CORDAO DUPLEX CONECTORIZADO OM3 SC-UPC/ST-UPC 10.0M - COG - ACQUA</t>
  </si>
  <si>
    <t>DUPLEX OPTICAL PATCH CORD OM3 SC-UPC/ST-UPC 10.0M - OFN - AQUA</t>
  </si>
  <si>
    <t>PATCH CORD OPTICO DUPLEX CONECTORIZADO OM3 SC-UPC/ST-UPC 10.0M - COG - ACQUA</t>
  </si>
  <si>
    <t>CORDAO MONOFIBRA CONECTORIZADO SM G-652D SC-APC/SC-UPC 30.0M - LSZH - MARFIM - D3</t>
  </si>
  <si>
    <t>SIMPLEX OPTICAL PATCH CORD SM G-652D SC-APC/SC-UPC 30.0M - LSZH - IVORY - D3</t>
  </si>
  <si>
    <t>PATCH CORD OPTICO MONOFIBRA CONECTORIZADO SM G-652D SC-APC/SC-UPC 30.0M - LSZH - MARFIL - D3</t>
  </si>
  <si>
    <t>CORDAO MONOFIBRA CONECTORIZADO SM G-652D SC-APC/SC-UPC 20.0M - LSZH - MARFIM - D3</t>
  </si>
  <si>
    <t>SIMPLEX OPTICAL PATCH CORD SM G-652D SC-APC/SC-UPC 20.0M - LSZH - IVORY - D3</t>
  </si>
  <si>
    <t>PATCH CORD OPTICO MONOFIBRA CONECTORIZADO SM G-652D SC-APC/SC-UPC 20.0M - LSZH - MARFIL - D3</t>
  </si>
  <si>
    <t>CORDAO MONOFIBRA CONECTORIZADO SM G-652D SC-APC/SC-UPC 15.0M - LSZH - MARFIM - D3</t>
  </si>
  <si>
    <t>SIMPLEX OPTICAL PATCH CORD SM G-652D SC-APC/SC-UPC 15.0M - LSZH - IVORY - D3</t>
  </si>
  <si>
    <t>PATCH CORD OPTICO MONOFIBRA CONECTORIZADO SM G-652D SC-APC/SC-UPC 15.0M - LSZH - MARFIL - D3</t>
  </si>
  <si>
    <t>CORDAO MONOFIBRA CONECTORIZADO SM G-652D SC-APC/SC-APC 30.0M - LSZH - MARFIM - D3</t>
  </si>
  <si>
    <t>SIMPLEX OPTICAL PATCH CORD SM G-652D SC-APC/SC-APC 30.0M - LSZH - IVORY - D3</t>
  </si>
  <si>
    <t>PATCH CORD OPTICO MONOFIBRA CONECTORIZADO SM G-652D SC-APC/SC-APC 30.0M - LSZH - MARFIL - D3</t>
  </si>
  <si>
    <t>CORDAO MONOFIBRA CONECTORIZADO SM G-652D SC-APC/SC-APC 20.0M - LSZH - MARFIM - D3</t>
  </si>
  <si>
    <t>SIMPLEX OPTICAL PATCH CORD SM G-652D SC-APC/SC-APC 20.0M - LSZH - IVORY - D3</t>
  </si>
  <si>
    <t>PATCH CORD OPTICO MONOFIBRA CONECTORIZADO SM G-652D SC-APC/SC-APC 20.0M - LSZH - MARFIL - D3</t>
  </si>
  <si>
    <t>CORDAO MONOFIBRA CONECTORIZADO SM G-652D SC-APC/SC-APC 15.0M - LSZH - MARFIM - D3</t>
  </si>
  <si>
    <t>SIMPLEX OPTICAL PATCH CORD SM G-652D SC-APC/SC-APC 15.0M - LSZH - IVORY - D3</t>
  </si>
  <si>
    <t>PATCH CORD OPTICO MONOFIBRA CONECTORIZADO SM G-652D SC-APC/SC-APC 15.0M - LSZH - MARFIL - D3</t>
  </si>
  <si>
    <t>JR5DK001SCASCA075F</t>
  </si>
  <si>
    <t>JR5DW001SCASCA075F</t>
  </si>
  <si>
    <t>JR5DW001SCASCA100F</t>
  </si>
  <si>
    <t>JR5DW001SCASCA125F</t>
  </si>
  <si>
    <t>JRVDK001SCASCA050F</t>
  </si>
  <si>
    <t>JRVDK001SCASCA050F - GRIP OFF</t>
  </si>
  <si>
    <t>JRVDK001SCASCA050F-GRIP OFF</t>
  </si>
  <si>
    <t>JRVDK001SCASCA100F</t>
  </si>
  <si>
    <t>JRVDW001SCASCA050F - GRIP OFF</t>
  </si>
  <si>
    <t>JRVDW001SCASCA050F-GRIP OFF</t>
  </si>
  <si>
    <t>JRVDW001SCASCA075F</t>
  </si>
  <si>
    <t>CORDAO DUPLEX CONECTORIZADO MM LC-UPC 12.0M AQ LSZH (12.0M DE PATCH CORD MM OM4 E 2 CONECTORES LC DUPLEX) (A - B)</t>
  </si>
  <si>
    <t>PATCH CORD MM - 12 METROS - DUPLEX OPTICAL PATCH CORD OM4 LC-UPC/LC-UPC 12.0M - TIGHT - LSZH - AQUA (A - B)</t>
  </si>
  <si>
    <t>PATCH CORD MM - 12 METROS - PATCH CORD OPTICO DUPLEX CONECTORIZADO OM4 LC-UPC/LC-UPC 12.0M - TIGHT - LSZH - ACQUA (A - B)</t>
  </si>
  <si>
    <t>CORDAO DUPLEX CONECTORIZADO OM4 LC-UPC/ST-UPC 3.0M - COG - ACQUA</t>
  </si>
  <si>
    <t>DUPLEX OPTICAL PATCH CORD OM4 LC-UPC/ST-UPC 3.0M - OFN - AQUA</t>
  </si>
  <si>
    <t>PATCH CORD OPTICO DUPLEX CONECTORIZADO OM4 LC-UPC/ST-UPC 3.0M - COG - ACQUA</t>
  </si>
  <si>
    <t>CORDAO MONOFIBRA CONECTORIZADO SM SC-APC/SC-APC 16.0M - COG - AZUL (15016999)</t>
  </si>
  <si>
    <t>SIMPLEX OPTICAL PATCH CORD SM SC-APC/SC-APC 16.0M - OFN - BLUE (15016999)</t>
  </si>
  <si>
    <t>PATCH CORD OPTICO MONOFIBRA CONECTORIZADO SM SC-APC/SC-APC 16.0M - COG - AZUL (15016999)</t>
  </si>
  <si>
    <t>CORDAO MONOFIBRA CONECTORIZADO SM LC-UPC/SC-APC 22.0M - COG - AZUL (15015371)</t>
  </si>
  <si>
    <t>SIMPLEX OPTICAL PATCH CORD SM LC-UPC/SC-APC 22.0M - OFN - BLUE (15015371)</t>
  </si>
  <si>
    <t>PATCH CORD OPTICO MONOFIBRA CONECTORIZADO SM LC-UPC/SC-APC 22.0M - COG - AZUL (15015371)</t>
  </si>
  <si>
    <t>CORDAO MONOFIBRA CONECTORIZADO SM SC-APC/SC-UPC 14.0M - COG - AZUL (15016938)</t>
  </si>
  <si>
    <t>SIMPLEX OPTICAL PATCH CORD SM SC-APC/SC-UPC 14.0M - OFN - BLUE (15016938)</t>
  </si>
  <si>
    <t>PATCH CORD OPTICO MONOFIBRA CONECTORIZADO SM SC-APC/SC-UPC 14.0M - COG - AZUL (15016938)</t>
  </si>
  <si>
    <t>CORDAO MONOFIBRA CONECTORIZADO SM SC-APC/SC-UPC 15.0M - COG - AZUL (15018867)</t>
  </si>
  <si>
    <t>SIMPLEX OPTICAL PATCH CORD SM SC-APC/SC-UPC 15.0M - OFN - BLUE (15018867)</t>
  </si>
  <si>
    <t>PATCH CORD OPTICO MONOFIBRA CONECTORIZADO SM SC-APC/SC-UPC 15.0M - COG - AZUL (15018867)</t>
  </si>
  <si>
    <t>CORDAO MONOFIBRA CONECTORIZADO SM LC-UPC/LC-UPC 3.0M - COG - AZUL (15004338)</t>
  </si>
  <si>
    <t>SIMPLEX OPTICAL PATCH CORD SM LC-UPC/LC-UPC 3.0M - OFN - BLUE (15004338)</t>
  </si>
  <si>
    <t>PATCH CORD OPTICO MONOFIBRA CONECTORIZADO SM LC-UPC/LC-UPC 3.0M - COG - AZUL (15004338)</t>
  </si>
  <si>
    <t>CORDAO DUPLEX CONECTORIZADO SM G-652D LC-UPC/LC-UPC 50.0M - COG - AMARELO (A - B)</t>
  </si>
  <si>
    <t>DUPLEX OPTICAL PATCH CORD SM G-652D LC-UPC/LC-UPC 50.0M - OFN - YELLOW (A - B)</t>
  </si>
  <si>
    <t>PATCH CORD OPTICO DUPLEX CONECTORIZADO SM G-652D LC-UPC/LC-UPC 50.0M - COG - AMARILLO (A - B)</t>
  </si>
  <si>
    <t>CORDAO DUPLEX CONECTORIZADO SM LC-APC/SC-UPC 30.0M - COG - AZUL</t>
  </si>
  <si>
    <t>DUPLEX OPTICAL PATCH CORD SM LC-APC/SC-UPC 30.0M - OFN - BLUE</t>
  </si>
  <si>
    <t>PATCH CORD OPTICO DUPLEX CONECTORIZADO SM LC-APC/SC-UPC 30.0M - COG - AZUL</t>
  </si>
  <si>
    <t>EXTENSAO DUPLEX SM E2000-APC 1.5M - COG - AZUL</t>
  </si>
  <si>
    <t>DUPLEX OPTICAL PIGTAIL SM E2000-APC 1.5M - OFN - BLUE</t>
  </si>
  <si>
    <t>PIGTAIL DUPLEX SM E2000-APC 1.5M - COG - AZUL</t>
  </si>
  <si>
    <t>EXTENSAO MONOFIBRA BLI A/B G-657A FC-UPC 10.0M - LSZH - AMARELO - D3</t>
  </si>
  <si>
    <t>SIMPLEX OPTICAL PIGTAIL BLI A/B G-657A FC-UPC 10.0M - LSZH - YELLOW - D3</t>
  </si>
  <si>
    <t>EXTENSION MONOFIBRA BLI A/B G-657A FC-UPC 10.0M - LSZH - AMARILLO - D3</t>
  </si>
  <si>
    <t>EXTENSAO MONOFIBRA BLI A/B G-657A FC-UPC 2.0M - LSZH - AMARELO - D3</t>
  </si>
  <si>
    <t>SIMPLEX OPTICAL PIGTAIL BLI A/B G-657A FC-UPC 2.0M - LSZH - YELLOW - D3</t>
  </si>
  <si>
    <t>EXTENSION MONOFIBRA BLI A/B G-657A FC-UPC 2.0M - LSZH - AMARILLO - D3</t>
  </si>
  <si>
    <t>CORDAO MONOFIBRA CONECTORIZADO SM SC-UPC/ST-UPC 2.5M - COG - AZUL</t>
  </si>
  <si>
    <t>SIMPLEX OPTICAL PATCH CORD SM SC-UPC/ST-UPC 2.5M - OFN - BLUE</t>
  </si>
  <si>
    <t>PATCH CORD OPTICO MONOFIBRA CONECTORIZADO SM SC-UPC/ST-UPC 2.5M - COG - AZUL</t>
  </si>
  <si>
    <t>CORDAO MONOFIBRA CONECTORIZADO BLI A/B G-657A LC-UPC/SC-UPC 1.5M - LSZH - AMARELO - D3</t>
  </si>
  <si>
    <t>SIMPLEX OPTICAL PATCH CORD BLI A/B G-657A LC-UPC/SC-UPC 1.5M - LSZH - YELLOW - D3</t>
  </si>
  <si>
    <t>PATCH CORD OPTICO MONOFIBRA CONECTORIZADO BLI A/B G-657A LC-UPC/SC-UPC 1.5M - LSZH - AMARILLO - D3</t>
  </si>
  <si>
    <t>CORDAO MONOFIBRA CONECTORIZADO 62.5 LC-UPC/LC-UPC 2.5M - COG - LARANJA</t>
  </si>
  <si>
    <t>SIMPLEX OPTICAL PATCH CORD 62.5 LC-UPC/LC-UPC 2.5M - OFN - ORANGE</t>
  </si>
  <si>
    <t>PATCH CORD OPTICO MONOFIBRA CONECTORIZADO 62.5 LC-UPC/LC-UPC 2.5M - COG - NARANJA</t>
  </si>
  <si>
    <t>CORDAO DUPLEX CONECTORIZADO SM G-652D LC-APC/LC-APC 20.0M - LSZH - AMARELO</t>
  </si>
  <si>
    <t>DUPLEX OPTICAL PATCH CORD SM G-652D LC-APC/LC-APC 20.0M - LSZH - YELLOW</t>
  </si>
  <si>
    <t>PATCH CORD OPTICO DUPLEX CONECTORIZADO SM G-652D LC-APC/LC-APC 20.0M - LSZH - AMARILLO</t>
  </si>
  <si>
    <t>CORDAO DUPLEX CONECTORIZADO SM G-652D SC-APC/SC-UPC 3.0M - COG - AMARELO</t>
  </si>
  <si>
    <t>DUPLEX OPTICAL PATCH CORD SM G-652D SC-APC/SC-UPC 3.0M - OFN - YELLOW</t>
  </si>
  <si>
    <t>PATCH CORD OPTICO DUPLEX CONECTORIZADO SM G-652D SC-APC/SC-UPC 3.0M - COG - AMARILLO</t>
  </si>
  <si>
    <t>CORDAO DUPLEX CONECTORIZADO SM SC-UPC/ST-UPC 25.0M - COG - AZUL</t>
  </si>
  <si>
    <t>DUPLEX OPTICAL PATCH CORD SM SC-UPC/ST-UPC 25.0M - OFN - BLUE</t>
  </si>
  <si>
    <t>PATCH CORD OPTICO DUPLEX CONECTORIZADO SM SC-UPC/ST-UPC 25.0M - COG - AZUL</t>
  </si>
  <si>
    <t>EXTENSAO DUPLEX OM4 LC-UPC 2.5M - COG - ACQUA - D2</t>
  </si>
  <si>
    <t>DUPLEX OPTICAL PIGTAIL OM4 LC-UPC 2.5M - OFN - AQUA - D2</t>
  </si>
  <si>
    <t>PIGTAIL DUPLEX OM4 LC-UPC 2.5M - COG - ACQUA - D2</t>
  </si>
  <si>
    <t>CORDAO DUPLEX CONECTORIZADO SM G-652D LC-UPC/LC-UPC 1.0M - LSZH - AMARELO (A - B)</t>
  </si>
  <si>
    <t>DUPLEX OPTICAL PATCH CORD SM G-652D LC-UPC/LC-UPC 1.0M - LSZH - YELLOW (A - B)</t>
  </si>
  <si>
    <t>PATCH CORD OPTICO DUPLEX CONECTORIZADO SM G-652D LC-UPC/LC-UPC 1.0M - LSZH - AMARILLO (A - B)</t>
  </si>
  <si>
    <t>EXTENSAO MONOFIBRA SM G-652D SC-UPC 3.0M - COG - AMARELO - D3</t>
  </si>
  <si>
    <t>SIMPLEX OPTICAL PIGTAIL SM G-652D SC-UPC 3.0M - OFN - YELLOW - D3</t>
  </si>
  <si>
    <t>PIGTAIL MONOFIBRA SM G-652D SC-UPC 3.0M - COG - AMARILLO - D3</t>
  </si>
  <si>
    <t>EXTENSAO MONOFIBRA SM G-652D LC-UPC 1.5M - COG - AMARELO - D0.9</t>
  </si>
  <si>
    <t>SIMPLEX OPTICAL PIGTAIL SM G-652D LC-UPC 1,5M - COG - YELLOW - D0,9</t>
  </si>
  <si>
    <t>EXTENSION MONOFIBRA SM G-652D LC-UPC 1.5M - COG - AMARILLO - D0.9</t>
  </si>
  <si>
    <t>EXTENSAO MONOFIBRA SM G-652D SC-APC 3.0M - COG - AMARELO - D3</t>
  </si>
  <si>
    <t>SIMPLEX OPTICAL PIGTAIL SM G-652D SC-APC 3.0M - OFN - YELLOW - D3</t>
  </si>
  <si>
    <t>PIGTAIL MONOFIBRA SM G-652D SC-APC 3.0M - COG - AMARILLO - D3</t>
  </si>
  <si>
    <t>CORDAO MONOFIBRA CONECTORIZADO SM G-652D FC-UPC/LC-UPC 2.0M - COG - AMARELO - D3</t>
  </si>
  <si>
    <t>SIMPLEX OPTICAL PATCH CORD SM G-652D FC-UPC/LC-UPC 2.0M - OFN - YELLOW - D3</t>
  </si>
  <si>
    <t>PATCH CORD OPTICO MONOFIBRA CONECTORIZADO SM G-652D FC-UPC/LC-UPC 2.0M - COG - AMARILLO - D3</t>
  </si>
  <si>
    <t>CORDAO MONOFIBRA CONECTORIZADO SM G-652D FC-UPC/FC-UPC 2.0M - COG - AMARELO - D3</t>
  </si>
  <si>
    <t>SIMPLEX OPTICAL PATCH CORD SM G-652D FC-UPC/FC-UPC 2.0M - OFN - YELLOW - D3</t>
  </si>
  <si>
    <t>PATCH CORD OPTICO MONOFIBRA CONECTORIZADO SM G-652D FC-UPC/FC-UPC 2.0M - COG - AMARILLO - D3</t>
  </si>
  <si>
    <t>CORDAO MONOFIBRA CONECTORIZADO SM G-652D SC-UPC/SC-UPC 5.0M - COG - AMARELO - D3</t>
  </si>
  <si>
    <t>SIMPLEX OPTICAL PATCH CORD SM G-652D SC-UPC/SC-UPC 5.0M - OFN - YELLOW - D3</t>
  </si>
  <si>
    <t>PATCH CORD OPTICO MONOFIBRA CONECTORIZADO SM G-652D SC-UPC/SC-UPC 5.0M - COG - AMARILLO - D3</t>
  </si>
  <si>
    <t>CORDAO MONOFIBRA CONECTORIZADO SM FC-APC/SC-UPC 2.0M - COG - AMARELO - D3</t>
  </si>
  <si>
    <t>SIMPLEX OPTICAL PATCH CORD SM FC-APC/SC-UPC 2.0M - OFN - YELLOW - D3</t>
  </si>
  <si>
    <t>PATCH CORD OPTICO MONOFIBRA CONECTORIZADO SM FC-APC/SC-UPC 2.0M - COG - AMARILLO - D3</t>
  </si>
  <si>
    <t>CORDAO MONOFIBRA CONECTORIZADO SM FC-APC/LC-UPC 2.0M - COG - AMARELO - D3</t>
  </si>
  <si>
    <t>SIMPLEX OPTICAL PATCH CORD SM FC-APC/LC-UPC 2.0M - OFN - YELLOW - D3</t>
  </si>
  <si>
    <t>PATCH CORD OPTICO MONOFIBRA CONECTORIZADO SM FC-APC/LC-UPC 2.0M - COG - AMARILLO - D3</t>
  </si>
  <si>
    <t>CORDAO MONOFIBRA CONECTORIZADO SM G-652D LC-UPC/SC-UPC 3.0M - COG - AMARELO - D3</t>
  </si>
  <si>
    <t>SIMPLEX OPTICAL PATCH CORD SM G-652D LC-UPC/SC-UPC 3.0M - OFN - YELLOW - D3</t>
  </si>
  <si>
    <t>PATCH CORD OPTICO MONOFIBRA CONECTORIZADO SM G-652D LC-UPC/SC-UPC 3.0M - COG - AMARILLO - D3</t>
  </si>
  <si>
    <t>JRVDK001SCASCA075F - GRIP OFF</t>
  </si>
  <si>
    <t>CORDAO DUPLEX CONECTORIZADO SM G-652D SC-APC/SC-UPC 5.0M - COG - AMARELO</t>
  </si>
  <si>
    <t>DUPLEX OPTICAL PATCH CORD SM G-652D SC-APC/SC-UPC 5.0M - OFN - YELLOW</t>
  </si>
  <si>
    <t>PATCH CORD OPTICO DUPLEX CONECTORIZADO SM G-652D SC-APC/SC-UPC 5.0M - COG - AMARILLO</t>
  </si>
  <si>
    <t>CORDAO DUPLEX CONECTORIZADO SM G-652D SC-APC/SC-UPC 10.0M - COG - AMARELO</t>
  </si>
  <si>
    <t>DUPLEX OPTICAL PATCH CORD SM G-652D SC-APC/SC-UPC 10.0M - OFN - YELLOW</t>
  </si>
  <si>
    <t>PATCH CORD OPTICO DUPLEX CONECTORIZADO SM G-652D SC-APC/SC-UPC 10.0M - COG - AMARILLO</t>
  </si>
  <si>
    <t>CORDAO DUPLEX CONECTORIZADO SM G-652D SC-APC/SC-UPC 15.0M - COG - AMARELO</t>
  </si>
  <si>
    <t>DUPLEX OPTICAL PATCH CORD SM G-652D SC-APC/SC-UPC 15.0M - OFN - YELLOW</t>
  </si>
  <si>
    <t>PATCH CORD OPTICO DUPLEX CONECTORIZADO SM G-652D SC-APC/SC-UPC 15.0M - COG - AMARILLO</t>
  </si>
  <si>
    <t>CORDAO DUPLEX CONECTORIZADO SM G-652D SC-APC/SC-UPC 20.0M - COG - AMARELO</t>
  </si>
  <si>
    <t>DUPLEX OPTICAL PATCH CORD SM G-652D SC-APC/SC-UPC 20.0M - OFN - YELLOW</t>
  </si>
  <si>
    <t>PATCH CORD OPTICO DUPLEX CONECTORIZADO SM G-652D SC-APC/SC-UPC 20.0M - COG - AMARILLO</t>
  </si>
  <si>
    <t>CORDAO MONOFIBRA CONECTORIZADO SM FC-APC/FC-UPC 2.5M - COG - AZUL</t>
  </si>
  <si>
    <t>SIMPLEX OPTICAL PATCH CORD SM FC-APC/FC-UPC 2.5M - OFN - BLUE</t>
  </si>
  <si>
    <t>PATCH CORD OPTICO MONOFIBRA CONECTORIZADO SM FC-APC/FC-UPC 2.5M - COG - AZUL</t>
  </si>
  <si>
    <t>CORDAO MONOFIBRA CONECTORIZADO SM FC-APC/FC-UPC 5.0M - COG - AZUL</t>
  </si>
  <si>
    <t>SIMPLEX OPTICAL PATCH CORD SM FC-APC/FC-UPC 5.0M - OFN - BLUE</t>
  </si>
  <si>
    <t>PATCH CORD OPTICO MONOFIBRA CONECTORIZADO SM FC-APC/FC-UPC 5.0M - COG - AZUL</t>
  </si>
  <si>
    <t>EXTENSAO MONOFIBRA SM SC-UPC 2.5M - COG - AZUL - D2</t>
  </si>
  <si>
    <t>SIMPLEX OPTICAL PIGTAIL SM SC-UPC 2.5M - OFN - BLUE - D2</t>
  </si>
  <si>
    <t>EXTENSION MONOFIBRA SM SC-UPC 2.5M - COG - AZUL - D2</t>
  </si>
  <si>
    <t>EXTENSAO MONOFIBRA SM SC-UPC 2.0M - COG - AZUL - D2</t>
  </si>
  <si>
    <t>SIMPLEX OPTICAL PIGTAIL SM SC-UPC 2.0M - OFN - BLUE - D2</t>
  </si>
  <si>
    <t>EXTENSION MONOFIBRA SM SC-UPC 2.0M - COG - AZUL - D2</t>
  </si>
  <si>
    <t>CORDAO MONOFIBRA CONECTORIZADO 62.5 SC-UPC/ST-UPC 10.0M - COG - LARANJA</t>
  </si>
  <si>
    <t>SIMPLEX OPTICAL PATCH CORD 62.5 SC-UPC/ST-UPC 10.0M - OFN - ORANGE</t>
  </si>
  <si>
    <t>PATCH CORD OPTICO MONOFIBRA CONECTORIZADO 62.5 SC-UPC/ST-UPC 10.0M - COG - NARANJA</t>
  </si>
  <si>
    <t>CORDAO MONOFIBRA CONECTORIZADO 62.5 SC-UPC/ST-UPC 15.0M - COG - LARANJA</t>
  </si>
  <si>
    <t>SIMPLEX OPTICAL PATCH CORD 62.5 SC-UPC/ST-UPC 15.0M - OFN - ORANGE</t>
  </si>
  <si>
    <t>PATCH CORD OPTICO MONOFIBRA CONECTORIZADO 62.5 SC-UPC/ST-UPC 15.0M - COG - NARANJA</t>
  </si>
  <si>
    <t>JRVDW001SCASCA003M</t>
  </si>
  <si>
    <t>JR5DK001SCASCA003M</t>
  </si>
  <si>
    <t>EXTENSAO MONOFIBRA OM4 LC-UPC 10.0M - COG - ACQUA - D0.9</t>
  </si>
  <si>
    <t>SIMPLEX OPTICAL PIGTAIL OM4 LC-UPC 10.0M - OFN - AQUA - D0.9</t>
  </si>
  <si>
    <t>PIGTAIL MONOFIBRA OM4 LC-UPC 10.0M - COG - ACQUA - D0.9</t>
  </si>
  <si>
    <t>EXTENSAO MONOFIBRA OM4 LC-UPC 20.0M - COG - ACQUA - D0.9</t>
  </si>
  <si>
    <t>SIMPLEX OPTICAL PIGTAIL OM4 LC-UPC 20.0M - OFN - AQUA - D0.9</t>
  </si>
  <si>
    <t>PIGTAIL MONOFIBRA OM4 LC-UPC 20.0M - COG - ACQUA - D0.9</t>
  </si>
  <si>
    <t>CORDAO MONOFIBRA CONECTORIZADO 62.5 FC-APC/FC-APC 15.0M - COG - LARANJA</t>
  </si>
  <si>
    <t>SIMPLEX OPTICAL PATCH CORD 62.5 FC-APC/FC-APC 15.0M - OFN - ORANGE</t>
  </si>
  <si>
    <t>PATCH CORD OPTICO MONOFIBRA CONECTORIZADO 62.5 FC-APC/FC-APC 15.0M - COG - NARANJA</t>
  </si>
  <si>
    <t>CORDAO DUPLEX CONECTORIZADO SM G-652D SC-UPC/SC-UPC 50.0M - LSZH - AZUL</t>
  </si>
  <si>
    <t>DUPLEX OPTICAL PATCH CORD SM G-652D SC-UPC/SC-UPC 50.0M - LSZH - BLUE</t>
  </si>
  <si>
    <t>PATCH CORD OPTICO DUPLEX CONECTORIZADO SM G-652D SC-UPC/SC-UPC 50.0M - LSZH - AZUL</t>
  </si>
  <si>
    <t>CORDAO DUPLEX CONECTORIZADO SM G-652D SC-UPC/SC-UPC 8.0M - LSZH - AZUL</t>
  </si>
  <si>
    <t>DUPLEX OPTICAL PATCH CORD SM G-652D SC-UPC/SC-UPC 8.0M - LSZH - BLUE</t>
  </si>
  <si>
    <t>PATCH CORD OPTICO DUPLEX CONECTORIZADO SM G-652D SC-UPC/SC-UPC 8.0M - LSZH - AZUL</t>
  </si>
  <si>
    <t>CORDAO DUPLEX CONECTORIZADO SM G-652D SC-UPC/SC-UPC 12.0M - LSZH - AZUL</t>
  </si>
  <si>
    <t>DUPLEX OPTICAL PATCH CORD SM G-652D SC-UPC/SC-UPC 12.0M - LSZH - BLUE</t>
  </si>
  <si>
    <t>PATCH CORD OPTICO DUPLEX CONECTORIZADO SM G-652D SC-UPC/SC-UPC 12.0M - LSZH - AZUL</t>
  </si>
  <si>
    <t>CORDAO DUPLEX CONECTORIZADO SM G-652D E2000-APC/SC-APC 1.5M - COG - AZUL</t>
  </si>
  <si>
    <t>DUPLEX OPTICAL PATCH CORD SM G-652D E2000-APC/SC-APC 1.5M - OFN - BLUE</t>
  </si>
  <si>
    <t>PATCH CORD OPTICO DUPLEX CONECTORIZADO SM G-652D E2000-APC/SC-APC 1.5M - COG - AZUL</t>
  </si>
  <si>
    <t>CORDAO DUPLEX CONECTORIZADO SM G-652D E2000-APC/FC-UPC 1.5M - COG - AZUL</t>
  </si>
  <si>
    <t>DUPLEX OPTICAL PATCH CORD SM G-652D E2000-APC/FC-UPC 1.5M - OFN - BLUE</t>
  </si>
  <si>
    <t>PATCH CORD OPTICO DUPLEX CONECTORIZADO SM G-652D E2000-APC/FC-UPC 1.5M - COG - AZUL</t>
  </si>
  <si>
    <t>CORDAO DUPLEX CONECTORIZADO SM G-652D LC-APC/SC-APC 15.0M - COG - AMARELO</t>
  </si>
  <si>
    <t>DUPLEX OPTICAL PATCH CORD SM G-652D LC-APC/SC-APC 15.0M - OFN - YELLOW</t>
  </si>
  <si>
    <t>PATCH CORD OPTICO DUPLEX CONECTORIZADO SM G-652D LC-APC/SC-APC 15.0M - COG - AMARILLO</t>
  </si>
  <si>
    <t>CORDAO DUPLEX CONECTORIZADO SM G-652D FC-APC/FC-APC 5.0M - COG - AMARELO</t>
  </si>
  <si>
    <t>DUPLEX OPTICAL PATCH CORD SM G-652D FC-APC/FC-APC 5.0M - OFN - YELLOW</t>
  </si>
  <si>
    <t>PATCH CORD OPTICO DUPLEX CONECTORIZADO SM G-652D FC-APC/FC-APC 5.0M - COG - AMARILLO</t>
  </si>
  <si>
    <t>CORDAO DUPLEX CONECTORIZADO SM G-652D E2000-APC/E2000-APC 5.0M - COG - AMARELO</t>
  </si>
  <si>
    <t>DUPLEX OPTICAL PATCH CORD SM G-652D E2000-APC/E2000-APC 5.0M - OFN - YELLOW</t>
  </si>
  <si>
    <t>PATCH CORD OPTICO DUPLEX CONECTORIZADO SM G-652D E2000-APC/E2000-APC 5.0M - COG - AMARILLO</t>
  </si>
  <si>
    <t>CORDAO DUPLEX CONECTORIZADO SM G-652D E2000-APC/LC-APC 15.0M - COG - AMARELO</t>
  </si>
  <si>
    <t>DUPLEX OPTICAL PATCH CORD SM G-652D E2000-APC/LC-APC 15.0M - OFN - YELLOW</t>
  </si>
  <si>
    <t>PATCH CORD OPTICO DUPLEX CONECTORIZADO SM G-652D E2000-APC/LC-APC 15.0M - COG - AMARILLO</t>
  </si>
  <si>
    <t>CORDAO DUPLEX CONECTORIZADO SM G-652D E2000-APC/SC-APC 15.0M - COG - AMARELO</t>
  </si>
  <si>
    <t>DUPLEX OPTICAL PATCH CORD SM G-652D E2000-APC/SC-APC 15.0M - OFN - YELLOW</t>
  </si>
  <si>
    <t>PATCH CORD OPTICO DUPLEX CONECTORIZADO SM G-652D E2000-APC/SC-APC 15.0M - COG - AMARILLO</t>
  </si>
  <si>
    <t>CORDAO MONOFIBRA CONECTORIZADO SM G-652D LC-APC/LC-APC 8.0M - COG - AMARELO</t>
  </si>
  <si>
    <t>SIMPLEX OPTICAL PATCH CORD SM G-652D LC-APC/LC-APC 8.0M - OFN - YELLOW</t>
  </si>
  <si>
    <t>PATCH CORD OPTICO MONOFIBRA CONECTORIZADO SM G-652D LC-APC/LC-APC 8.0M - COG - AMARILLO</t>
  </si>
  <si>
    <t>CORDAO DUPLEX CONECTORIZADO BLI A/B G-657A SC-APC/SC-APC 5.0M - LSZH - AMARELO</t>
  </si>
  <si>
    <t>DUPLEX OPTICAL PATCH CORD BLI A/B G-657A SC-APC/SC-APC 5.0M - LSZH - YELLOW</t>
  </si>
  <si>
    <t>PATCH CORD OPTICO DUPLEX CONECTORIZADO BLI A/B G-657A SC-APC/SC-APC 5.0M - LSZH - AMARILLO</t>
  </si>
  <si>
    <t>CORDAO DUPLEX CONECTORIZADO SM G-652D LC-APC/LC-APC 2.0M - LSZH - AMARELO</t>
  </si>
  <si>
    <t>DUPLEX OPTICAL PATCH CORD SM G-652D LC-APC/LC-APC 2.0M - LSZH - YELLOW</t>
  </si>
  <si>
    <t>PATCH CORD OPTICO DUPLEX CONECTORIZADO SM G-652D LC-APC/LC-APC 2.0M - LSZH - AMARILLO</t>
  </si>
  <si>
    <t>CORDAO DUPLEX CONECTORIZADO SM G-652D LC-UPC/ST-UPC 50.0M - COG - AMARELO</t>
  </si>
  <si>
    <t>DUPLEX OPTICAL PATCH CORD SM G-652D LC-UPC/ST-UPC 50.0M - OFN - YELLOW</t>
  </si>
  <si>
    <t>PATCH CORD OPTICO DUPLEX CONECTORIZADO SM G-652D LC-UPC/ST-UPC 50.0M - COG - AMARILLO</t>
  </si>
  <si>
    <t>CORDAO DUPLEX CONECTORIZADO SM LC-UPC/SC-UPC 10.0M - COG - AZUL (0840-0589-7)</t>
  </si>
  <si>
    <t>DUPLEX OPTICAL PATCH CORD SM LC-UPC/SC-UPC 10.0M - OFN - BLUE (0840-0589-7)</t>
  </si>
  <si>
    <t>PATCH CORD OPTICO DUPLEX CONECTORIZADO SM LC-UPC/SC-UPC 10.0M - COG - AZUL (0840-0589-7)</t>
  </si>
  <si>
    <t>CORDAO DUPLEX CONECTORIZADO SM LC-UPC/SC-UPC 20.0M - COG - AZUL (0840-2330-8)</t>
  </si>
  <si>
    <t>DUPLEX OPTICAL PATCH CORD SM LC-UPC/SC-UPC 20.0M - OFN - BLUE (0840-2330-8)</t>
  </si>
  <si>
    <t>PATCH CORD OPTICO DUPLEX CONECTORIZADO SM LC-UPC/SC-UPC 20.0M - COG - AZUL (0840-2330-8)</t>
  </si>
  <si>
    <t>CORDAO MONOFIBRA CONECTORIZADO SM LC-APC/LC-APC 3.0M - LSZH - AZUL</t>
  </si>
  <si>
    <t>SIMPLEX OPTICAL PATCH CORD SM LC-APC/LC-APC 3.0M - LSZH - BLUE</t>
  </si>
  <si>
    <t>PATCH CORD OPTICO MONOFIBRA CONECTORIZADO SM LC-APC/LC-APC 3.0M - LSZH - AZUL</t>
  </si>
  <si>
    <t>CORDAO MONOFIBRA CONECTORIZADO SM E2000-APC/LC-UPC 15.0M - COG - AMARELO</t>
  </si>
  <si>
    <t>SIMPLEX OPTICAL PATCH CORD SM E2000-APC/LC-UPC 15.0M - OFN - YELLOW</t>
  </si>
  <si>
    <t>PATCH CORD OPTICO MONOFIBRA CONECTORIZADO SM E2000-APC/LC-UPC 15.0M - COG - AMARILLO</t>
  </si>
  <si>
    <t>CORDAO MONOFIBRA CONECTORIZADO SM E2000-APC/E2000-APC 10.0M - COG - AMARELO</t>
  </si>
  <si>
    <t>SIMPLEX OPTICAL PATCH CORD SM E2000-APC/E2000-APC 10.0M - OFN - YELLOW</t>
  </si>
  <si>
    <t>PATCH CORD OPTICO MONOFIBRA CONECTORIZADO SM E2000-APC/E2000-APC 10.0M - COG - AMARILLO</t>
  </si>
  <si>
    <t>CORDAO DUPLEX CONECTORIZADO SM G-652D SC-UPC/SC-UPC 8.0M - COG - AMARELO</t>
  </si>
  <si>
    <t>DUPLEX OPTICAL PATCH CORD SM G-652D SC-UPC/SC-UPC 8.0M - OFN - YELLOW</t>
  </si>
  <si>
    <t>PATCH CORD OPTICO DUPLEX CONECTORIZADO SM G-652D SC-UPC/SC-UPC 8.0M - COG - AMARILLO</t>
  </si>
  <si>
    <t>CORDAO DUPLEX CONECTORIZADO SM G-652D FC-UPC/FC-UPC 5.0M - COG - AMARELO</t>
  </si>
  <si>
    <t>DUPLEX OPTICAL PATCH CORD SM G-652D FC-UPC/FC-UPC 5.0M - OFN - YELLOW</t>
  </si>
  <si>
    <t>PATCH CORD OPTICO DUPLEX CONECTORIZADO SM G-652D FC-UPC/FC-UPC 5.0M - COG - AMARILLO</t>
  </si>
  <si>
    <t>CORDAO DUPLEX CONECTORIZADO SM FC-APC/LC-APC 1.5M - COG - AZUL</t>
  </si>
  <si>
    <t>DUPLEX OPTICAL PATCH CORD SM FC-APC/LC-APC 1.5M - OFN - BLUE</t>
  </si>
  <si>
    <t>PATCH CORD OPTICO DUPLEX CONECTORIZADO SM FC-APC/LC-APC 1.5M - COG - AZUL</t>
  </si>
  <si>
    <t>CORDAO DUPLEX CONECTORIZADO SM FC-APC/LC-APC 1.0M - COG - AZUL</t>
  </si>
  <si>
    <t>DUPLEX OPTICAL PATCH CORD SM FC-APC/LC-APC 1.0M - OFN - BLUE</t>
  </si>
  <si>
    <t>PATCH CORD OPTICO DUPLEX CONECTORIZADO SM FC-APC/LC-APC 1.0M - COG - AZUL</t>
  </si>
  <si>
    <t>CORDAO MONOFIBRA CONECTORIZADO SM G-652D FC-UPC/SC-APC 3.0M - COG - AMARELO</t>
  </si>
  <si>
    <t>SIMPLEX OPTICAL PATCH CORD SM G-652D FC-UPC/SC-APC 3.0M - OFN - YELLOW</t>
  </si>
  <si>
    <t>PATCH CORD OPTICO MONOFIBRA CONECTORIZADO SM G-652D FC-UPC/SC-APC 3.0M - COG - AMARILLO</t>
  </si>
  <si>
    <t>CORDAO DUPLEX CONECTORIZADO 50.0 LC-UPC/ST-UPC 8.0M - LSZH - AMARELO</t>
  </si>
  <si>
    <t>DUPLEX OPTICAL PATCH CORD 50.0 LC-UPC/ST-UPC 8.0M - LSZH - YELLOW</t>
  </si>
  <si>
    <t>PATCH CORD OPTICO DUPLEX CONECTORIZADO 50.0 LC-UPC/ST-UPC 8.0M - LSZH - AMARILLO</t>
  </si>
  <si>
    <t>CORDAO DUPLEX CONECTORIZADO 50.0 LC-UPC/ST-UPC 15.0M - LSZH - AMARELO</t>
  </si>
  <si>
    <t>DUPLEX OPTICAL PATCH CORD 50.0 LC-UPC/ST-UPC 15.0M - LSZH - YELLOW</t>
  </si>
  <si>
    <t>PATCH CORD OPTICO DUPLEX CONECTORIZADO 50.0 LC-UPC/ST-UPC 15.0M - LSZH - AMARILLO</t>
  </si>
  <si>
    <t>CORDAO DUPLEX CONECTORIZADO 50.0 LC-UPC/ST-UPC 20.0M - LSZH - AMARELO</t>
  </si>
  <si>
    <t>DUPLEX OPTICAL PATCH CORD 50.0 LC-UPC/ST-UPC 20.0M - LSZH - YELLOW</t>
  </si>
  <si>
    <t>PATCH CORD OPTICO DUPLEX CONECTORIZADO 50.0 LC-UPC/ST-UPC 20.0M - LSZH - AMARILLO</t>
  </si>
  <si>
    <t>CORDAO DUPLEX CONECTORIZADO SM G-652D LC-UPC/LC-UPC 1.5M - COG - AMARELO (A - B) - D3</t>
  </si>
  <si>
    <t>DUPLEX OPTICAL PATCH CORD SM G-652D LC-UPC/LC-UPC 1.5M - OFN - YELLOW (A - B) - D3</t>
  </si>
  <si>
    <t>PATCH CORD OPTICO DUPLEX CONECTORIZADO SM G-652D LC-UPC/LC-UPC 1.5M - COG - AMARILLO (A - B) - D3</t>
  </si>
  <si>
    <t>CORDAO DUPLEX CONECTORIZADO SM G-652D LC-UPC/LC-UPC 2.0M - COG - AMARELO (A - B) - D3</t>
  </si>
  <si>
    <t>DUPLEX OPTICAL PATCH CORD SM G-652D LC-UPC/LC-UPC 2.0M - OFN - YELLOW (A - B) - D3</t>
  </si>
  <si>
    <t>PATCH CORD OPTICO DUPLEX CONECTORIZADO SM G-652D LC-UPC/LC-UPC 2.0M - COG - AMARILLO (A - B) - D3</t>
  </si>
  <si>
    <t>CORDAO DUPLEX CONECTORIZADO SM G-652D LC-UPC/LC-UPC 10.0M - COG - AMARELO (A - B) - D3</t>
  </si>
  <si>
    <t>DUPLEX OPTICAL PATCH CORD SM G-652D LC-UPC/LC-UPC 10.0M - OFN - YELLOW (A - B) - D3</t>
  </si>
  <si>
    <t>PATCH CORD OPTICO DUPLEX CONECTORIZADO SM G-652D LC-UPC/LC-UPC 10.0M - COG - AMARILLO (A - B) - D3</t>
  </si>
  <si>
    <t>CORDAO DUPLEX CONECTORIZADO 50.0 LC-UPC/LC-UPC 10.0M - COG - LARANJA - (A - B) - D3</t>
  </si>
  <si>
    <t>DUPLEX OPTICAL PATCH CORD 50.0 LC-UPC/LC-UPC 10.0M - OFN - ORANGE - (A - B) - D3 -D3</t>
  </si>
  <si>
    <t>PATCH CORD OPTICO DUPLEX CONECTORIZADO 50.0 LC-UPC/LC-UPC 10.0M - COG - NARANJA - (A - B)</t>
  </si>
  <si>
    <t>CORDAO DUPLEX CONECTORIZADO SM G-652D FC-UPC/LC-UPC 15.0M - COG - AMARELO - D3</t>
  </si>
  <si>
    <t>DUPLEX OPTICAL PATCH CORD SM G-652D FC-UPC/LC-UPC 15.0M - OFN - YELLOW - D3</t>
  </si>
  <si>
    <t>PATCH CORD OPTICO DUPLEX CONECTORIZADO SM G-652D FC-UPC/LC-UPC 15.0M - COG - AMARILLO - D3</t>
  </si>
  <si>
    <t>CORDAO DUPLEX CONECTORIZADO SM G-652D FC-UPC/LC-UPC 25.0M - COG - AMARELO - D3</t>
  </si>
  <si>
    <t>DUPLEX OPTICAL PATCH CORD SM G-652D FC-UPC/LC-UPC 25.0M - OFN - YELLOW - D3</t>
  </si>
  <si>
    <t>PATCH CORD OPTICO DUPLEX CONECTORIZADO SM G-652D FC-UPC/LC-UPC 25.0M - COG - AMARILLO - D3</t>
  </si>
  <si>
    <t>CORDAO DUPLEX CONECTORIZADO 50.0 LC-UPC/LC-UPC 2.0M - COG - LARANJA - (A - B) - D3</t>
  </si>
  <si>
    <t>DUPLEX OPTICAL PATCH CORD 50.0 LC-UPC/LC-UPC 2.0M - OFN - ORANGE - (A - B) - D3</t>
  </si>
  <si>
    <t>PATCH CORD OPTICO DUPLEX CONECTORIZADO 50.0 LC-UPC/LC-UPC 2.0M - COG - NARANJA - (A - B) - D3</t>
  </si>
  <si>
    <t>CORDAO DUPLEX CONECTORIZADO SM G-652D LC-UPC/LC-UPC 20.0M - COG - AMARELO - (A - B) - D3</t>
  </si>
  <si>
    <t>DUPLEX OPTICAL PATCH CORD SM G-652D LC-UPC/LC-UPC 20.0M - OFN - YELLOW - (A - B) - D3</t>
  </si>
  <si>
    <t>PATCH CORD OPTICO DUPLEX CONECTORIZADO SM G-652D LC-UPC/LC-UPC 20.0M - COG - AMARILLO - (A - B) - D3</t>
  </si>
  <si>
    <t>CORDAO DUPLEX CONECTORIZADO SM G-652D FC-UPC/LC-UPC 20.0M - COG - AMARELO - D3</t>
  </si>
  <si>
    <t>DUPLEX OPTICAL PATCH CORD SM G-652D FC-UPC/LC-UPC 20.0M - OFN - YELLOW - D3</t>
  </si>
  <si>
    <t>PATCH CORD OPTICO DUPLEX CONECTORIZADO SM G-652D FC-UPC/LC-UPC 20.0M - COG - AMARILLO - D3</t>
  </si>
  <si>
    <t>CORDAO DUPLEX CONECTORIZADO SM G-652D FC-UPC/FC-UPC 10.0M - COG - AMARELO - D3</t>
  </si>
  <si>
    <t>DUPLEX OPTICAL PATCH CORD SM G-652D FC-UPC/FC-UPC 10.0M - OFN - YELLOW - D3</t>
  </si>
  <si>
    <t>PATCH CORD OPTICO DUPLEX CONECTORIZADO SM G-652D FC-UPC/FC-UPC 10.0M - COG - AMARILLO - D3</t>
  </si>
  <si>
    <t>CORDAO DUPLEX CONECTORIZADO 50.0 FC-UPC/SC-UPC 1.5M - COG - AMARELO</t>
  </si>
  <si>
    <t>DUPLEX OPTICAL PATCH CORD 50.0 FC-UPC/SC-UPC 1.5M - OFN - YELLOW</t>
  </si>
  <si>
    <t>PATCH CORD OPTICO DUPLEX CONECTORIZADO 50.0 FC-UPC/SC-UPC 1.5M - COG - AMARILLO</t>
  </si>
  <si>
    <t>CORDAO DUPLEX CONECTORIZADO BLI A/B G-657A LC-UPC/LC-UPC 68.0M - LSZH - AMARELO (A - B)</t>
  </si>
  <si>
    <t>DUPLEX OPTICAL PATCH CORD BLI A/B G-657A LC-UPC/LC-UPC 68.0M - LSZH - YELLOW (A - B)</t>
  </si>
  <si>
    <t>PATCH CORD OPTICO DUPLEX CONECTORIZADO BLI A/B G-657A LC-UPC/LC-UPC 68.0M - LSZH - AMARILLO (A - B)</t>
  </si>
  <si>
    <t>CORDAO MONOFIBRA CONECTORIZADO SM G-652D FC-UPC/SC-UPC 3.0M - COG - AMARELO</t>
  </si>
  <si>
    <t>SIMPLEX OPTICAL PATCH CORD SM G-652D FC-UPC/SC-UPC 3.0M - OFN - YELLOW</t>
  </si>
  <si>
    <t>PATCH CORD OPTICO MONOFIBRA CONECTORIZADO SM G-652D FC-UPC/SC-UPC 3.0M - COG - AMARILLO</t>
  </si>
  <si>
    <t>CORDAO DUPLEX CONECTORIZADO SM G-652D LC-UPC/SC-UPC 7.0M - COG - AMARELO</t>
  </si>
  <si>
    <t>DUPLEX OPTICAL PATCH CORD SM G-652D LC-UPC/SC-UPC 7.0M - OFN - YELLOW</t>
  </si>
  <si>
    <t>PATCH CORD OPTICO DUPLEX CONECTORIZADO SM G-652D LC-UPC/SC-UPC 7.0M - COG - AMARILLO</t>
  </si>
  <si>
    <t>CORDAO DUPLEX CONECTORIZADO SM LC-UPC/LC-UPC 7.0M - COG - AZUL (A - B)</t>
  </si>
  <si>
    <t>DUPLEX OPTICAL PATCH CORD SM LC-UPC/LC-UPC 7.0M - OFN - BLUE (A - B)</t>
  </si>
  <si>
    <t>PATCH CORD OPTICO MONOFIBRA CONECTORIZADO SM LC-UPC/LC-UPC 7.0M - COG - AZUL (A - B)</t>
  </si>
  <si>
    <t>CORDAO DUPLEX CONECTORIZADO NZD LC-UPC/LC-UPC 3.0M - VERDE - COG (A - B)</t>
  </si>
  <si>
    <t>DUPLEX OPTICAL PATCH CORD NZD LC-UPC/LC-UPC 3.0M - GREEN - OFN (A - B)</t>
  </si>
  <si>
    <t>PATCH CORD OPTICO DUPLEX CONECTORIZADO NZD LC-UPC/LC-UPC 3.0M - VERDE - COG (A - B)</t>
  </si>
  <si>
    <t>JRVDK001SCASCA075F</t>
  </si>
  <si>
    <t>JRVDK001SCASCA008F</t>
  </si>
  <si>
    <t>JRVDW001SCASCA008F</t>
  </si>
  <si>
    <t>CORDAO DUPLEX CONECTORIZADO BLI A/B G-657A LC-UPC/LC-UPC 3.0M - LSZH - AMARELO (A - B)</t>
  </si>
  <si>
    <t>DUPLEX OPTICAL PATCH CORD BLI A/B G-657A LC-UPC/LC-UPC 3.0M - LSZH - YELLOW (A - B)</t>
  </si>
  <si>
    <t>PATCH CORD OPTICO DUPLEX CONECTORIZADO BLI A/B G-657A LC-UPC/LC-UPC 3.0M - LSZH - AMARILLO (A - B)</t>
  </si>
  <si>
    <t>CORDAO DUPLEX CONECTORIZADO BLI A/B G-657A FC-UPC/LC-UPC 3.0M - LSZH - AMARELO</t>
  </si>
  <si>
    <t>DUPLEX OPTICAL PATCH CORD BLI A/B G-657A FC-UPC/LC-UPC 3.0M - LSZH - YELLOW</t>
  </si>
  <si>
    <t>PATCH CORD OPTICO DUPLEX CONECTORIZADO BLI A/B G-657A FC-UPC/LC-UPC 3.0M - LSZH - AMARILLO</t>
  </si>
  <si>
    <t>CORDAO MONOFIBRA CONECTORIZADO SM SC-APC/SC-UPC 2.0M - COG - AZUL</t>
  </si>
  <si>
    <t>SIMPLEX OPTICAL PATCH CORD SM SC-APC/SC-UPC 2.0M - OFN - BLUE</t>
  </si>
  <si>
    <t>PATCH CORD OPTICO MONOFIBRA CONECTORIZADO SM SC-APC/SC-UPC 2.0M - COG - AZUL</t>
  </si>
  <si>
    <t>CORDAO DUPLEX CONECTORIZADO BLI A/B G-657A FC-UPC/FC-UPC 3.0M - LSZH - AMARELO</t>
  </si>
  <si>
    <t>DUPLEX OPTICAL PATCH CORD BLI A/B G-657A FC-UPC/FC-UPC 3.0M - LSZH - YELLOW</t>
  </si>
  <si>
    <t>PATCH CORD OPTICO DUPLEX CONECTORIZADO BLI A/B G-657A FC-UPC/FC-UPC 3.0M - LSZH - AMARILLO</t>
  </si>
  <si>
    <t>CORDAO MONOFIBRA CONECTORIZADO BLI A/B G-657A FC-UPC/LC-UPC 3.0M - LSZH - AMARELO</t>
  </si>
  <si>
    <t>SIMPLEX OPTICAL PATCH CORD BLI A/B G-657A FC-UPC/LC-UPC 3.0M - LSZH - YELLOW</t>
  </si>
  <si>
    <t>PATCH CORD OPTICO MONOFIBRA CONECTORIZADO BLI A/B G-657A FC-UPC/LC-UPC 3.0M - LSZH - AMARILLO</t>
  </si>
  <si>
    <t>CORDAO MONOFIBRA CONECTORIZADO BLI A/B G-657A LC-UPC/LC-UPC 3.0M - COG - AMARELO</t>
  </si>
  <si>
    <t>SIMPLEX OPTICAL PATCH CORD BLI A/B G-657A LC-UPC/LC-UPC 3.0M - OFN - YELLOW</t>
  </si>
  <si>
    <t>PATCH CORD OPTICO MONOFIBRA CONECTORIZADO BLI A/B G-657A LC-UPC/LC-UPC 3.0M - COG - AMARILLO</t>
  </si>
  <si>
    <t>CORDAO MONOFIBRA CONECTORIZADO BLI A/B G-657A FC-UPC/FC-UPC 3.0M - LSZH - AMARELO</t>
  </si>
  <si>
    <t>SIMPLEX OPTICAL PATCH CORD BLI A/B G-657A FC-UPC/FC-UPC 3.0M - LSZH - YELLOW</t>
  </si>
  <si>
    <t>PATCH CORD OPTICO MONOFIBRA CONECTORIZADO BLI A/B G-657A FC-UPC/FC-UPC 3.0M - LSZH - AMARILLO</t>
  </si>
  <si>
    <t>SIMPLEX OPTICAL PIGTAIL 62.5 LC-UPC 1.5M - OFN - ORANGE - D0.9</t>
  </si>
  <si>
    <t>EXTENSION MONOFIBRA 62.5 LC-UPC 1.5M - COG - NARANJA - D0.9</t>
  </si>
  <si>
    <t>CORDAO MONOFIBRA CONECTORIZADO BLI A/B G-657A LC-APC/LC-APC 3.0M - LSZH - AMARELO</t>
  </si>
  <si>
    <t>SIMPLEX OPTICAL PATCH CORD BLI A/B G-657A LC-APC/LC-APC 3.0M - LSZH - YELLOW</t>
  </si>
  <si>
    <t>PATCH CORD OPTICO MONOFIBRA CONECTORIZADO BLI A/B G-657A LC-APC/LC-APC 3.0M - LSZH - AMARILLO</t>
  </si>
  <si>
    <t>CORDAO MONOFIBRA CONECTORIZADO BLI A/B G-657A LC-APC/LC-APC 5.0M - LSZH - AMARELO</t>
  </si>
  <si>
    <t>SIMPLEX OPTICAL PATCH CORD BLI A/B G-657A LC-APC/LC-APC 5.0M - LSZH - YELLOW</t>
  </si>
  <si>
    <t>PATCH CORD OPTICO MONOFIBRA CONECTORIZADO BLI A/B G-657A LC-APC/LC-APC 5.0M - LSZH - AMARILLO</t>
  </si>
  <si>
    <t>CORDAO DUPLEX CONECTORIZADO BLI A/B G-657A LC-UPC/LC-UPC 5.0M - LSZH - AMARELO (A - B)</t>
  </si>
  <si>
    <t>DUPLEX OPTICAL PATCH CORD BLI A/B G-657A LC-UPC/LC-UPC 5.0M - LSZH - YELLOW (A - B)</t>
  </si>
  <si>
    <t>PATCH CORD OPTICO DUPLEX CONECTORIZADO BLI A/B G-657A LC-UPC/LC-UPC 5.0M - LSZH - AMARILLO (A - B)</t>
  </si>
  <si>
    <t>CORDAO DUPLEX CONECTORIZADO BLI A/B G-657A LC-UPC/LC-UPC 10.0M - LSZH - AMARELO (A - B)</t>
  </si>
  <si>
    <t>DUPLEX OPTICAL PATCH CORD BLI A/B G-657A LC-UPC/LC-UPC 10.0M - LSZH - YELLOW (A - B)</t>
  </si>
  <si>
    <t>PATCH CORD OPTICO DUPLEX CONECTORIZADO BLI A/B G-657A LC-UPC/LC-UPC 10.0M - LSZH - AMARILLO (A - B)</t>
  </si>
  <si>
    <t>CORDAO DUPLEX CONECTORIZADO BLI A/B G-657A LC-UPC/LC-UPC 15.0M - LSZH - AMARELO (A - B)</t>
  </si>
  <si>
    <t>DUPLEX OPTICAL PATCH CORD BLI A/B G-657A LC-UPC/LC-UPC 15.0M - LSZH - YELLOW (A - B)</t>
  </si>
  <si>
    <t>PATCH CORD OPTICO DUPLEX CONECTORIZADO BLI A/B G-657A LC-UPC/LC-UPC 15.0M - LSZH - AMARILLO (A - B)</t>
  </si>
  <si>
    <t>CORDAO DUPLEX CONECTORIZADO BLI A/B G-657A E2000-APC/E2000-APC 1.0M - LSZH - AMARELO</t>
  </si>
  <si>
    <t>DUPLEX OPTICAL PATCH CORD BLI A/B G-657A E2000-APC/E2000-APC 1.0M - LSZH - YELLOW</t>
  </si>
  <si>
    <t>PATCH CORD OPTICO DUPLEX CONECTORIZADO BLI A/B G-657A E2000-APC/E2000-APC 1.0M - LSZH - AMARILLO</t>
  </si>
  <si>
    <t>CORDAO DUPLEX CONECTORIZADO BLI A/B G-657A E2000-APC/E2000-APC 3.0M - LSZH - AMARELO</t>
  </si>
  <si>
    <t>DUPLEX OPTICAL PATCH CORD BLI A/B G-657A E2000-APC/E2000-APC 3.0M - LSZH - YELLOW</t>
  </si>
  <si>
    <t>PATCH CORD OPTICO DUPLEX CONECTORIZADO BLI A/B G-657A E2000-APC/E2000-APC 3.0M - LSZH - AMARILLO</t>
  </si>
  <si>
    <t>CORDAO DUPLEX CONECTORIZADO BLI A/B G-657A E2000-APC/LC-APC 1.0M - LSZH - AMARELO</t>
  </si>
  <si>
    <t>DUPLEX OPTICAL PATCH CORD BLI A/B G-657A E2000-APC/LC-APC 1.0M - LSZH - YELLOW</t>
  </si>
  <si>
    <t>PATCH CORD OPTICO DUPLEX CONECTORIZADO BLI A/B G-657A E2000-APC/LC-APC 1.0M - LSZH - AMARILLO</t>
  </si>
  <si>
    <t>CORDAO MONOFIBRA CONECTORIZADO SM SC-APC/SC-APC 3.0M - COG - AZUL</t>
  </si>
  <si>
    <t>SIMPLEX OPTICAL PATCH CORD SM SC-APC/SC-APC 3.0M - OFN - BLUE</t>
  </si>
  <si>
    <t>PATCH CORD OPTICO MONOFIBRA CONECTORIZADO SM SC-APC/SC-APC 3.0M - COG - AZUL</t>
  </si>
  <si>
    <t>CORDAO DUPLEX CONECTORIZADO 50.0 LC-UPC/SC-APC 10.0M - COG - AMARELO</t>
  </si>
  <si>
    <t>DUPLEX OPTICAL PATCH CORD 50.0 LC-UPC/SC-APC 10.0M - OFN - YELLOW</t>
  </si>
  <si>
    <t>PATCH CORD OPTICO DUPLEX CONECTORIZADO 50.0 LC-UPC/SC-APC 10.0M - COG - AMARILLO</t>
  </si>
  <si>
    <t>CORDAO DUPLEX CONECTORIZADO 50.0 LC-UPC/SC-APC 1.5M - COG - AMARELO</t>
  </si>
  <si>
    <t>DUPLEX OPTICAL PATCH CORD 50.0 LC-UPC/SC-APC 1.5M - OFN - YELLOW</t>
  </si>
  <si>
    <t>PATCH CORD OPTICO DUPLEX CONECTORIZADO 50.0 LC-UPC/SC-APC 1.5M - COG - AMARILLO</t>
  </si>
  <si>
    <t>EXTENSAO MONOFIBRA SM ST-UPC 1.5M - COG - AZUL - D2</t>
  </si>
  <si>
    <t>SIMPLEX OPTICAL PIGTAIL SM ST-UPC 1.5M - OFN - BLUE - D2</t>
  </si>
  <si>
    <t>EXTENSION MONOFIBRA SM ST-UPC 1.5M - COG - AZUL - D2</t>
  </si>
  <si>
    <t>CORDAO DUPLEX CONECTORIZADO BLI A/B G-657A E2000-APC/LC-APC 2.0M - LSZH - AMARELO</t>
  </si>
  <si>
    <t>DUPLEX OPTICAL PATCH CORD BLI A/B G-657A E2000-APC/LC-APC 2.0M - LSZH - YELLOW</t>
  </si>
  <si>
    <t>PATCH CORD OPTICO DUPLEX CONECTORIZADO BLI A/B G-657A E2000-APC/LC-APC 2.0M - LSZH - AMARILLO</t>
  </si>
  <si>
    <t>CORDAO MONOFIBRA CONECTORIZADO SM SC-UPC/SC-UPC 8.0M - COG - AZUL</t>
  </si>
  <si>
    <t>SIMPLEX OPTICAL PATCH CORD SM SC-UPC/SC-UPC 8.0M - OFN - BLUE</t>
  </si>
  <si>
    <t>PATCH CORD OPTICO MONOFIBRA CONECTORIZADO SM SC-UPC/SC-UPC 8.0M - COG - AZUL</t>
  </si>
  <si>
    <t>EXTENSAO MONOFIBRA 62.5 SC-UPC 2.5M - COG - LARANJA - D2</t>
  </si>
  <si>
    <t>SIMPLEX OPTICAL PIGTAIL 62.5 SC-UPC 2.5M - OFN - ORANGE - D2</t>
  </si>
  <si>
    <t>EXTENSION MONOFIBRA 62.5 SC-UPC 2.5M - COG - NARANJA - D2</t>
  </si>
  <si>
    <t>CORDAO MONOFIBRA CONECTORIZADO SM SC-UPC/SC-UPC 15.0M - COG - AZUL</t>
  </si>
  <si>
    <t>SIMPLEX OPTICAL PATCH CORD SM SC-UPC/SC-UPC 15.0M - OFN - BLUE</t>
  </si>
  <si>
    <t>PATCH CORD OPTICO MONOFIBRA CONECTORIZADO SM SC-UPC/SC-UPC 15.0M - COG - AZUL</t>
  </si>
  <si>
    <t>CORDAO MONOFIBRA CONECTORIZADO SM SC-UPC/SC-UPC 20.0M - COG - AZUL</t>
  </si>
  <si>
    <t>SIMPLEX OPTICAL PATCH CORD SM SC-UPC/SC-UPC 20.0M - OFN - BLUE</t>
  </si>
  <si>
    <t>PATCH CORD OPTICO MONOFIBRA CONECTORIZADO SM SC-UPC/SC-UPC 20.0M - COG - AZUL</t>
  </si>
  <si>
    <t>CORDAO MONOFIBRA CONECTORIZADO SM G-652D FC-UPC/FC-UPC 10.0M - LSZH - AMARELO - D3</t>
  </si>
  <si>
    <t>SIMPLEX OPTICAL PATCH CORD SM G-652D FC-UPC/FC-UPC 10.0M - LSZH - YELLOW - D3</t>
  </si>
  <si>
    <t>PATCH CORD OPTICO MONOFIBRA CONECTORIZADO SM G-652D FC-UPC/FC-UPC 10.0M - LSZH - AMARILLO - D3</t>
  </si>
  <si>
    <t>CORDAO MONOFIBRA CONECTORIZADO SM G-652D SC-UPC/SC-UPC 3.0M - LSZH - AMARELO - D3</t>
  </si>
  <si>
    <t>SIMPLEX OPTICAL PATCH CORD SM G-652D SC-UPC/SC-UPC 3.0M - LSZH - YELLOW - D3</t>
  </si>
  <si>
    <t>PATCH CORD OPTICO MONOFIBRA CONECTORIZADO SM G-652D SC-UPC/SC-UPC 3.0M - LSZH - AMARILLO - D3</t>
  </si>
  <si>
    <t>CORDAO MONOFIBRA CONECTORIZADO SM G-652D LC-UPC/LC-UPC 3.0M - LSZH - AMARELO - D3</t>
  </si>
  <si>
    <t>SIMPLEX OPTICAL PATCH CORD SM G-652D LC-UPC/LC-UPC 3.0M - LSZH - YELLOW - D3</t>
  </si>
  <si>
    <t>PATCH CORD OPTICO MONOFIBRA CONECTORIZADO SM G-652D LC-UPC/LC-UPC 3.0M - LSZH - AMARILLO - D3</t>
  </si>
  <si>
    <t>CORDAO MONOFIBRA CONECTORIZADO SM G-652D FC-UPC/SC-UPC 10.0M - LSZH - AMARELO - D3</t>
  </si>
  <si>
    <t>SIMPLEX OPTICAL PATCH CORD SM G-652D FC-UPC/SC-UPC 10.0M - LSZH - YELLOW - D3</t>
  </si>
  <si>
    <t>PATCH CORD OPTICO MONOFIBRA CONECTORIZADO SM G-652D FC-UPC/SC-UPC 10.0M - LSZH - AMARILLO - D3</t>
  </si>
  <si>
    <t>CORDAO MONOFIBRA CONECTORIZADO SM G-652D FC-UPC/LC-UPC 10.0M - LSZH - AMARELO - D3</t>
  </si>
  <si>
    <t>SIMPLEX OPTICAL PATCH CORD SM G-652D FC-UPC/LC-UPC 10.0M - LSZH - YELLOW - D3</t>
  </si>
  <si>
    <t>PATCH CORD OPTICO MONOFIBRA CONECTORIZADO SM G-652D FC-UPC/LC-UPC 10.0M - LSZH - AMARILLO - D3</t>
  </si>
  <si>
    <t>CORDAO MONOFIBRA CONECTORIZADO SM G-652D LC-UPC/SC-UPC 10.0M - LSZH - AMARELO - D3</t>
  </si>
  <si>
    <t>SIMPLEX OPTICAL PATCH CORD SM G-652D LC-UPC/SC-UPC 10.0M - LSZH - YELLOW - D3</t>
  </si>
  <si>
    <t>PATCH CORD OPTICO MONOFIBRA CONECTORIZADO SM G-652D LC-UPC/SC-UPC 10.0M - LSZH - AMARILLO - D3</t>
  </si>
  <si>
    <t>CORDAO MONOFIBRA CONECTORIZADO SM G-652D LC-UPC/SC-APC 10.0M - LSZH - AMARELO - D3</t>
  </si>
  <si>
    <t>SIMPLEX OPTICAL PATCH CORD SM G-652D LC-UPC/SC-APC 10.0M - LSZH - YELLOW - D3</t>
  </si>
  <si>
    <t>PATCH CORD OPTICO MONOFIBRA CONECTORIZADO SM G-652D LC-UPC/SC-APC 10.0M - LSZH - AMARILLO - D3</t>
  </si>
  <si>
    <t>CORDAO MONOFIBRA CONECTORIZADO SM G-652D FC-UPC/SC-APC 10.0M - LSZH - AMARELO - D3</t>
  </si>
  <si>
    <t>SIMPLEX OPTICAL PATCH CORD SM G-652D FC-UPC/SC-APC 10.0M - LSZH - YELLOW - D3</t>
  </si>
  <si>
    <t>PATCH CORD OPTICO MONOFIBRA CONECTORIZADO SM G-652D FC-UPC/SC-APC 10.0M - LSZH - AMARILLO - D3</t>
  </si>
  <si>
    <t>CORDAO MONOFIBRA CONECTORIZADO SM G-652D SC-APC/SC-UPC 10.0M - LSZH - AMARELO - D3</t>
  </si>
  <si>
    <t>SIMPLEX OPTICAL PATCH CORD SM G-652D SC-APC/SC-UPC 10.0M - LSZH - YELLOW - D3</t>
  </si>
  <si>
    <t>PATCH CORD OPTICO MONOFIBRA CONECTORIZADO SM G-652D SC-APC/SC-UPC 10.0M - LSZH - AMARILLO - D3</t>
  </si>
  <si>
    <t>CORDAO MONOFIBRA CONECTORIZADO SM G-652D E2000-APC/FC-UPC 10.0M - LSZH - AMARELO - D3</t>
  </si>
  <si>
    <t>SIMPLEX OPTICAL PATCH CORD SM G-652D E2000-APC/FC-UPC 10.0M - LSZH - YELLOW - D3</t>
  </si>
  <si>
    <t>PATCH CORD OPTICO MONOFIBRA CONECTORIZADO SM G-652D E2000-APC/FC-UPC 10.0M - LSZH - AMARILLO - D3</t>
  </si>
  <si>
    <t>CORDAO MONOFIBRA CONECTORIZADO SM G-652D E2000-APC/SC-UPC 10.0M - LSZH - AMARELO - D3</t>
  </si>
  <si>
    <t>SIMPLEX OPTICAL PATCH CORD SM G-652D E2000-APC/SC-UPC 10.0M - LSZH - YELLOW - D3</t>
  </si>
  <si>
    <t>PATCH CORD OPTICO MONOFIBRA CONECTORIZADO SM G-652D E2000-APC/SC-UPC 10.0M - LSZH - AMARILLO - D3</t>
  </si>
  <si>
    <t>CORDAO MONOFIBRA CONECTORIZADO SM G-652D E2000-APC/E2000-APC 3.0M - LSZH - AMARELO - D3</t>
  </si>
  <si>
    <t>SIMPLEX OPTICAL PATCH CORD SM G-652D E2000-APC/E2000-APC 3.0M - LSZH - YELLOW - D3</t>
  </si>
  <si>
    <t>PATCH CORD OPTICO MONOFIBRA CONECTORIZADO SM G-652D E2000-APC/E2000-APC 3.0M - LSZH - AMARILLO - D3</t>
  </si>
  <si>
    <t>CORDAO MONOFIBRA CONECTORIZADO SM G-652D E2000-APC/SC-APC 10.0M - LSZH - AMARELO - D3</t>
  </si>
  <si>
    <t>SIMPLEX OPTICAL PATCH CORD SM G-652D E2000-APC/SC-APC 10.0M - LSZH - YELLOW - D3</t>
  </si>
  <si>
    <t>PATCH CORD OPTICO MONOFIBRA CONECTORIZADO SM G-652D E2000-APC/SC-APC 10.0M - LSZH - AMARILLO - D3</t>
  </si>
  <si>
    <t>CORDAO MONOFIBRA CONECTORIZADO BLI A/B G-657A2 SC-APC/SC-APC 3.0M - LSZH - AMARELO - D3</t>
  </si>
  <si>
    <t>SIMPLEX OPTICAL PATCH CORD BLI A/B G-657A2 SC-APC/SC-APC 3.0M - LSZH - YELLOW - D3</t>
  </si>
  <si>
    <t>PATCH CORD OPTICO MONOFIBRA CONECTORIZADO BLI A/B G-657A2 SC-APC/SC-APC 3.0M - LSZH - AMARILLO - D3</t>
  </si>
  <si>
    <t>CORDAO MONOFIBRA CONECTORIZADO 62.5 FC-UPC/FC-UPC 3.0M - LSZH - LARANJA - D3</t>
  </si>
  <si>
    <t>SIMPLEX OPTICAL PATCH CORD 62.5 FC-UPC/FC-UPC 3.0M - LSZH - ORANGE - D3</t>
  </si>
  <si>
    <t>PATCH CORD OPTICO MONOFIBRA CONECTORIZADO 62.5 FC-UPC/FC-UPC 3.0M - LSZH - NARANJA - D3</t>
  </si>
  <si>
    <t>CORDAO MONOFIBRA CONECTORIZADO 62.5 SC-UPC/SC-UPC 3.0M - LSZH - LARANJA - D3</t>
  </si>
  <si>
    <t>SIMPLEX OPTICAL PATCH CORD 62.5 SC-UPC/SC-UPC 3.0M - LSZH - ORANGE - D3</t>
  </si>
  <si>
    <t>PATCH CORD OPTICO MONOFIBRA CONECTORIZADO 62.5 SC-UPC/SC-UPC 3.0M - LSZH - NARANJA - D3</t>
  </si>
  <si>
    <t>CORDAO MONOFIBRA CONECTORIZADO 62.5 LC-UPC/LC-UPC 3.0M - LSZH - LARANJA - D3</t>
  </si>
  <si>
    <t>SIMPLEX OPTICAL PATCH CORD 62.5 LC-UPC/LC-UPC 3.0M - LSZH - ORANGE - D3</t>
  </si>
  <si>
    <t>PATCH CORD OPTICO MONOFIBRA CONECTORIZADO 62.5 LC-UPC/LC-UPC 3.0M - LSZH - NARANJA - D3</t>
  </si>
  <si>
    <t>CORDAO MONOFIBRA CONECTORIZADO 62.5 FC-UPC/SC-UPC 10.0M - LSZH - LARANJA - D3</t>
  </si>
  <si>
    <t>SIMPLEX OPTICAL PATCH CORD 62.5 FC-UPC/SC-UPC 10.0M - LSZH - ORANGE - D3</t>
  </si>
  <si>
    <t>PATCH CORD OPTICO MONOFIBRA CONECTORIZADO 62.5 FC-UPC/SC-UPC 10.0M - LSZH - NARANJA - D3</t>
  </si>
  <si>
    <t>CORDAO MONOFIBRA CONECTORIZADO 62.5 FC-UPC/LC-UPC 10.0M - LSZH - LARANJA - D3</t>
  </si>
  <si>
    <t>SIMPLEX OPTICAL PATCH CORD 62.5 FC-UPC/LC-UPC 10.0M - LSZH - ORANGE - D3</t>
  </si>
  <si>
    <t>PATCH CORD OPTICO MONOFIBRA CONECTORIZADO 62.5 FC-UPC/LC-UPC 10.0M - LSZH - NARANJA - D3</t>
  </si>
  <si>
    <t>CORDAO MONOFIBRA CONECTORIZADO 62.5 LC-UPC/SC-UPC 10.0M - LSZH - LARANJA - D3</t>
  </si>
  <si>
    <t>SIMPLEX OPTICAL PATCH CORD 62.5 LC-UPC/SC-UPC 10.0M - LSZH - ORANGE - D3</t>
  </si>
  <si>
    <t>PATCH CORD OPTICO MONOFIBRA CONECTORIZADO 62.5 LC-UPC/SC-UPC 10.0M - LSZH - NARANJA - D3</t>
  </si>
  <si>
    <t>CORDAO DUPLEX CONECTORIZADO 50.0 SC-UPC/SC-UPC 25.0M - LSZH - AMARELO</t>
  </si>
  <si>
    <t>DUPLEX OPTICAL PATCH CORD 50.0 SC-UPC/SC-UPC 25.0M - LSZH - YELLOW</t>
  </si>
  <si>
    <t>PATCH CORD OPTICO DUPLEX CONECTORIZADO 50.0 SC-UPC/SC-UPC 25.0M - LSZH - AMARILLO</t>
  </si>
  <si>
    <t>CORDAO DUPLEX CONECTORIZADO OM3 SC-UPC/SC-UPC 7.0M - LSZH - ACQUA</t>
  </si>
  <si>
    <t>DUPLEX OPTICAL PATCH CORD OM3 SC-UPC/SC-UPC 7.0M - LSZH - AQUA</t>
  </si>
  <si>
    <t>PATCH CORD OPTICO DUPLEX CONECTORIZADO OM3 SC-UPC/SC-UPC 7.0M - LSZH - ACQUA</t>
  </si>
  <si>
    <t>CORDAO DUPLEX CONECTORIZADO OM3 SC-UPC/SC-UPC 20.0M - LSZH - ACQUA</t>
  </si>
  <si>
    <t>DUPLEX OPTICAL PATCH CORD OM3 SC-UPC/SC-UPC 20.0M - LSZH - AQUA</t>
  </si>
  <si>
    <t>PATCH CORD OPTICO DUPLEX CONECTORIZADO OM3 SC-UPC/SC-UPC 20.0M - LSZH - ACQUA</t>
  </si>
  <si>
    <t>CORDAO DUPLEX CONECTORIZADO OM3 SC-UPC/SC-UPC 50.0M - LSZH - ACQUA</t>
  </si>
  <si>
    <t>DUPLEX OPTICAL PATCH CORD OM3 SC-UPC/SC-UPC 50.0M - LSZH - AQUA</t>
  </si>
  <si>
    <t>PATCH CORD OPTICO DUPLEX CONECTORIZADO OM3 SC-UPC/SC-UPC 50.0M - LSZH - ACQUA</t>
  </si>
  <si>
    <t>EXTENSAO MONOFIBRA SM FC-APC 3.0M - COG - AZUL - D2</t>
  </si>
  <si>
    <t>SIMPLEX OPTICAL PIGTAIL SM FC-APC 3.0M - OFN - BLUE - D2</t>
  </si>
  <si>
    <t>EXTENSION MONOFIBRA SM FC-APC 3.0M - COG - AZUL - D2</t>
  </si>
  <si>
    <t>CORDAO DUPLEX CONECTORIZADO SM G-652D LC-UPC/LC-UPC 100.0M - LSZH - AZUL (A - B)</t>
  </si>
  <si>
    <t>DUPLEX OPTICAL PATCH CORD SM G-652D LC-UPC/LC-UPC 100.0M - LSZH - BLUE (A - B)</t>
  </si>
  <si>
    <t>PATCH CORD OPTICO DUPLEX CONECTORIZADO SM G-652D LC-UPC/LC-UPC 100.0M - LSZH - AZUL (A - B)</t>
  </si>
  <si>
    <t>CORDAO DUPLEX CONECTORIZADO SM G-652D LC-UPC/SC-UPC 100.0M - LSZH - AZUL</t>
  </si>
  <si>
    <t>DUPLEX OPTICAL PATCH CORD SM G-652D LC-UPC/SC-UPC 100.0M - LSZH - BLUE</t>
  </si>
  <si>
    <t>PATCH CORD OPTICO DUPLEX CONECTORIZADO SM G-652D LC-UPC/SC-UPC 100.0M - LSZH - AZUL</t>
  </si>
  <si>
    <t>CORDAO DUPLEX CONECTORIZADO SM G-652D SC-UPC/SC-UPC 7.0M - LSZH - AZUL</t>
  </si>
  <si>
    <t>DUPLEX OPTICAL PATCH CORD SM G-652D SC-UPC/SC-UPC 7.0M - LSZH - BLUE</t>
  </si>
  <si>
    <t>PATCH CORD OPTICO DUPLEX CONECTORIZADO SM G-652D SC-UPC/SC-UPC 7.0M - LSZH - AZUL</t>
  </si>
  <si>
    <t>CORDAO DUPLEX CONECTORIZADO SM G-652D SC-UPC/SC-UPC 100.0M - LSZH - AZUL</t>
  </si>
  <si>
    <t>DUPLEX OPTICAL PATCH CORD SM G-652D SC-UPC/SC-UPC 100.0M - LSZH - BLUE</t>
  </si>
  <si>
    <t>PATCH CORD OPTICO DUPLEX CONECTORIZADO SM G-652D SC-UPC/SC-UPC 100.0M - LSZH - AZUL</t>
  </si>
  <si>
    <t>CORDAO MONOFIBRA CONECTORIZADO SM FC-APC/FC-APC 10.0M - COG - AZUL</t>
  </si>
  <si>
    <t>SIMPLEX OPTICAL PATCH CORD SM FC-APC/FC-APC 10.0M - OFN - BLUE</t>
  </si>
  <si>
    <t>PATCH CORD OPTICO MONOFIBRA CONECTORIZADO SM FC-APC/FC-APC 10.0M - COG - AZUL</t>
  </si>
  <si>
    <t>CORDAO DUPLEX CONECTORIZADO OM3 LC-UPC/LC-UPC 100.0M - LSZH - ACQUA (A - B)</t>
  </si>
  <si>
    <t>DUPLEX OPTICAL PATCH CORD OM3 LC-UPC/LC-UPC 100.0M - LSZH - AQUA (A - B)</t>
  </si>
  <si>
    <t>PATCH CORD OPTICO DUPLEX CONECTORIZADO OM3 LC-UPC/LC-UPC 100.0M - LSZH - ACQUA (A - B)</t>
  </si>
  <si>
    <t>CORDAO DUPLEX CONECTORIZADO OM3 LC-UPC/SC-UPC 100.0M - LSZH - ACQUA</t>
  </si>
  <si>
    <t>DUPLEX OPTICAL PATCH CORD OM3 LC-UPC/SC-UPC 100.0M - LSZH - AQUA</t>
  </si>
  <si>
    <t>PATCH CORD OPTICO DUPLEX CONECTORIZADO OM3 LC-UPC/SC-UPC 100.0M - LSZH - ACQUA</t>
  </si>
  <si>
    <t>CORDAO DUPLEX CONECTORIZADO OM3 SC-UPC/SC-UPC 30.0M - LSZH - ACQUA</t>
  </si>
  <si>
    <t>DUPLEX OPTICAL PATCH CORD OM3 SC-UPC/SC-UPC 30.0M - LSZH - AQUA</t>
  </si>
  <si>
    <t>PATCH CORD OPTICO DUPLEX CONECTORIZADO OM3 SC-UPC/SC-UPC 30.0M - LSZH - ACQUA</t>
  </si>
  <si>
    <t>CORDAO MONOFIBRA CONECTORIZADO 62.5 FC-UPC/ST-UPC 10.0M - COG - LARANJA</t>
  </si>
  <si>
    <t>SIMPLEX OPTICAL PATCH CORD 62.5 FC-UPC/ST-UPC 10.0M - OFN - ORANGE</t>
  </si>
  <si>
    <t>PATCH CORD OPTICO MONOFIBRA CONECTORIZADO 62.5 FC-UPC/ST-UPC 10.0M - COG - NARANJA</t>
  </si>
  <si>
    <t>CORDAO DUPLEX CONECTORIZADO OM3 SC-UPC/SC-UPC 100.0M - LSZH - ACQUA</t>
  </si>
  <si>
    <t>DUPLEX OPTICAL PATCH CORD OM3 SC-UPC/SC-UPC 100.0M - LSZH - AQUA</t>
  </si>
  <si>
    <t>PATCH CORD OPTICO DUPLEX CONECTORIZADO OM3 SC-UPC/SC-UPC 100.0M - LSZH - ACQUA</t>
  </si>
  <si>
    <t>CORDAO MONOFIBRA CONECTORIZADO SM G-652D E2000-APC/E2000-APC 1.5M - LSZH - AMARELO - D3</t>
  </si>
  <si>
    <t>SIMPLEX OPTICAL PATCH CORD SM G-652D E2000-APC/E2000-APC 1.5M - LSZH - YELLOW - D3</t>
  </si>
  <si>
    <t>PATCH CORD OPTICO MONOFIBRA CONECTORIZADO SM G-652D E2000-APC/E2000-APC 1.5M - LSZH - AMARILLO - D3</t>
  </si>
  <si>
    <t>CORDAO MONOFIBRA CONECTORIZADO SM G-652D E2000-APC/SC-APC 20.0M - LSZH - AMARELO - D3</t>
  </si>
  <si>
    <t>SIMPLEX OPTICAL PATCH CORD SM G-652D E2000-APC/SC-APC 20.0M - LSZH - YELLOW - D3</t>
  </si>
  <si>
    <t>PATCH CORD OPTICO MONOFIBRA CONECTORIZADO SM G-652D E2000-APC/SC-APC 20.0M - LSZH - AMARILLO - D3</t>
  </si>
  <si>
    <t>CORDAO MONOFIBRA CONECTORIZADO SM G-652D E2000-APC/FC-UPC 30.0M - LSZH - AMARELO - D3</t>
  </si>
  <si>
    <t>SIMPLEX OPTICAL PATCH CORD SM G-652D E2000-APC/FC-UPC 30.0M - LSZH - YELLOW - D3</t>
  </si>
  <si>
    <t>PATCH CORD OPTICO MONOFIBRA CONECTORIZADO SM G-652D E2000-APC/FC-UPC 30.0M - LSZH - AMARILLO - D3</t>
  </si>
  <si>
    <t>CORDAO MONOFIBRA CONECTORIZADO SM G-652D FC-UPC/LC-UPC 3.0M - LSZH - AMARELO - D3</t>
  </si>
  <si>
    <t>SIMPLEX OPTICAL PATCH CORD SM G-652D FC-UPC/LC-UPC 3.0M - LSZH - YELLOW - D3</t>
  </si>
  <si>
    <t>PATCH CORD OPTICO MONOFIBRA CONECTORIZADO SM G-652D FC-UPC/LC-UPC 3.0M - LSZH - AMARILLO - D3</t>
  </si>
  <si>
    <t>CORDAO MONOFIBRA CONECTORIZADO SM G-652D LC-UPC/LC-UPC 30.0M - LSZH - AMARELO - D3</t>
  </si>
  <si>
    <t>SIMPLEX OPTICAL PATCH CORD SM G-652D LC-UPC/LC-UPC 30.0M - LSZH - YELLOW - D3</t>
  </si>
  <si>
    <t>PATCH CORD OPTICO MONOFIBRA CONECTORIZADO SM G-652D LC-UPC/LC-UPC 30.0M - LSZH - AMARILLO - D3</t>
  </si>
  <si>
    <t>CORDAO MONOFIBRA CONECTORIZADO SM G-652D SC-UPC/SC-UPC 2.0M - LSZH - AMARELO - D3</t>
  </si>
  <si>
    <t>SIMPLEX OPTICAL PATCH CORD SM G-652D SC-UPC/SC-UPC 2.0M - LSZH - YELLOW - D3</t>
  </si>
  <si>
    <t>PATCH CORD OPTICO MONOFIBRA CONECTORIZADO SM G-652D SC-UPC/SC-UPC 2.0M - LSZH - AMARILLO - D3</t>
  </si>
  <si>
    <t>CORDAO MONOFIBRA CONECTORIZADO SM G-652D LC-UPC/LC-UPC 50.0M - LSZH - AMARELO - D3</t>
  </si>
  <si>
    <t>SIMPLEX OPTICAL PATCH CORD SM G-652D LC-UPC/LC-UPC 50.0M - LSZH - YELLOW - D3</t>
  </si>
  <si>
    <t>PATCH CORD OPTICO MONOFIBRA CONECTORIZADO SM G-652D LC-UPC/LC-UPC 50.0M - LSZH - AMARILLO - D3</t>
  </si>
  <si>
    <t>CORDAO MONOFIBRA CONECTORIZADO SM LC-APC/SC-APC 20.0M - COG - AZUL</t>
  </si>
  <si>
    <t>SIMPLEX OPTICAL PATCH CORD SM LC-APC/SC-APC 20.0M - OFN - BLUE</t>
  </si>
  <si>
    <t>PATCH CORD OPTICO MONOFIBRA CONECTORIZADO SM LC-APC/SC-APC 20.0M - COG - AZUL</t>
  </si>
  <si>
    <t>CORDAO MONOFIBRA CONECTORIZADO SM G-652D E2000-APC/E2000-APC 2.0M - COG - AMARELO - D3</t>
  </si>
  <si>
    <t>SIMPLEX OPTICAL PATCH CORD SM G-652D E2000-APC/E2000-APC 2.0M - OFN - YELLOW - D3</t>
  </si>
  <si>
    <t>PATCH CORD OPTICO MONOFIBRA CONECTORIZADO SM G-652D E2000-APC/E2000-APC 2.0M - COG - AMARILLO - D3</t>
  </si>
  <si>
    <t>CORDAO MONOFIBRA CONECTORIZADO SM G-652D E2000-APC/SC-APC 2.0M - LSZH - AMARELO - D3</t>
  </si>
  <si>
    <t>SIMPLEX OPTICAL PATCH CORD SM G-652D E2000-APC/SC-APC 2.0M - LSZH - YELLOW - D3</t>
  </si>
  <si>
    <t>PATCH CORD OPTICO MONOFIBRA CONECTORIZADO SM G-652D E2000-APC/SC-APC 2.0M - LSZH - AMARILLO - D3</t>
  </si>
  <si>
    <t>CORDAO MONOFIBRA CONECTORIZADO SM G-652D E2000-APC/SC-APC 12.0M - LSZH - AMARELO - D3</t>
  </si>
  <si>
    <t>SIMPLEX OPTICAL PATCH CORD SM G-652D E2000-APC/SC-APC 12.0M - LSZH - YELLOW - D3</t>
  </si>
  <si>
    <t>PATCH CORD OPTICO MONOFIBRA CONECTORIZADO SM G-652D E2000-APC/SC-APC 12.0M - LSZH - AMARILLO - D3</t>
  </si>
  <si>
    <t>CORDAO MONOFIBRA CONECTORIZADO SM G-652D FC-APC/SC-UPC 5.0M - COG - AMARELO - D3</t>
  </si>
  <si>
    <t>SIMPLEX OPTICAL PATCH CORD SM G-652D FC-APC/SC-UPC 5.0M - OFN - YELLOW - D3</t>
  </si>
  <si>
    <t>PATCH CORD OPTICO MONOFIBRA CONECTORIZADO SM G-652D FC-APC/SC-UPC 5.0M - COG - AMARILLO - D3</t>
  </si>
  <si>
    <t>CORDAO MONOFIBRA CONECTORIZADO BLI A/B G-657A FC-APC/SC-APC 3.0M - LSZH - BRANCO - D3</t>
  </si>
  <si>
    <t>SIMPLEX OPTICAL PATCH CORD BLI A/B G-657A FC-APC/SC-APC 3.0M - LSZH - WHITE - D3</t>
  </si>
  <si>
    <t>PATCH CORD OPTICO MONOFIBRA CONECTORIZADO BLI A/B G-657A FC-APC/SC-APC 3.0M - LSZH - BLANCO - D3</t>
  </si>
  <si>
    <t>CORDAO MONOFIBRA CONECTORIZADO SM ST-UPC/ST-UPC 1.5M - COG - AZUL</t>
  </si>
  <si>
    <t>SIMPLEX OPTICAL PATCH CORD SM ST-UPC/ST-UPC 1.5M - OFN - BLUE</t>
  </si>
  <si>
    <t>PATCH CORD OPTICO MONOFIBRA CONECTORIZADO SM ST-UPC/ST-UPC 1.5M - COG - AZUL</t>
  </si>
  <si>
    <t>EXTENSAO MONOFIBRA SM FC-APC 15.0M - COG - AZUL - D2</t>
  </si>
  <si>
    <t>SIMPLEX OPTICAL PIGTAIL SM FC-APC 15.0M - OFN - BLUE - D2</t>
  </si>
  <si>
    <t>EXTENSION MONOFIBRA SM FC-APC 15.0M - COG - AZUL - D2</t>
  </si>
  <si>
    <t>EXTENSAO MONOFIBRA SM E2000-APC 5.0M - COG - AZUL - D2</t>
  </si>
  <si>
    <t>SIMPLEX OPTICAL PIGTAIL SM E2000-APC 5.0M - OFN - BLUE - D2</t>
  </si>
  <si>
    <t>EXTENSION MONOFIBRA SM E2000-APC 5.0M - COG - AZUL - D2</t>
  </si>
  <si>
    <t>CORDAO MONOFIBRA CONECTORIZADO SM FC-APC/SC-APC 10.0M - COG - AZUL</t>
  </si>
  <si>
    <t>SIMPLEX OPTICAL PATCH CORD SM FC-APC/SC-APC 10.0M - OFN - BLUE</t>
  </si>
  <si>
    <t>PATCH CORD OPTICO MONOFIBRA CONECTORIZADO SM FC-APC/SC-APC 10.0M - COG - AZUL</t>
  </si>
  <si>
    <t>EXTENSAO MONOFIBRA SM E2000-APC 1.5M - COG - AZUL - D2</t>
  </si>
  <si>
    <t>SIMPLEX OPTICAL PIGTAIL SM E2000-APC 1.5M - OFN - BLUE - D2</t>
  </si>
  <si>
    <t>EXTENSION MONOFIBRA SM E2000-APC 1.5M - COG - AZUL - D2</t>
  </si>
  <si>
    <t>CORDAO MONOFIBRA CONECTORIZADO SM E2000-APC/FC-UPC 2.0M - COG - AZUL</t>
  </si>
  <si>
    <t>SIMPLEX OPTICAL PATCH CORD SM E2000-APC/FC-UPC 2.0M - OFN - BLUE</t>
  </si>
  <si>
    <t>PATCH CORD OPTICO MONOFIBRA CONECTORIZADO SM E2000-APC/FC-UPC 2.0M - COG - AZUL</t>
  </si>
  <si>
    <t>CORDAO DUPLEX CONECTORIZADO SM G-652D LC-UPC/LC-UPC 1.0M - LSZH - AZUL (A - B)</t>
  </si>
  <si>
    <t>DUPLEX OPTICAL PATCH CORD SM G-652D LC-UPC/LC-UPC 1.0M - LSZH - BLUE (A - B)</t>
  </si>
  <si>
    <t>PATCH CORD OPTICO DUPLEX CONECTORIZADO SM G-652D LC-UPC/LC-UPC 1.0M - LSZH - AZUL (A - B)</t>
  </si>
  <si>
    <t>CORDAO DUPLEX CONECTORIZADO SM G-652D LC-UPC/LC-UPC 1.5M - LSZH - AZUL (A - B)</t>
  </si>
  <si>
    <t>DUPLEX OPTICAL PATCH CORD SM G-652D LC-UPC/LC-UPC 1.5M - LSZH - BLUE (A - B)</t>
  </si>
  <si>
    <t>PATCH CORD OPTICO DUPLEX CONECTORIZADO SM G-652D LC-UPC/LC-UPC 1.5M - LSZH - AZUL (A - B)</t>
  </si>
  <si>
    <t>CORDAO DUPLEX CONECTORIZADO SM G-652D LC-UPC/LC-UPC 3.0M - LSZH - AZUL (A - B)</t>
  </si>
  <si>
    <t>DUPLEX OPTICAL PATCH CORD SM G-652D LC-UPC/LC-UPC 3.0M - LSZH - BLUE (A - B)</t>
  </si>
  <si>
    <t>PATCH CORD OPTICO DUPLEX CONECTORIZADO SM G-652D LC-UPC/LC-UPC 3.0M - LSZH - AZUL (A - B)</t>
  </si>
  <si>
    <t>CORDAO DUPLEX CONECTORIZADO SM G-652D LC-UPC/LC-UPC 4.0M - LSZH - AZUL (A - B)</t>
  </si>
  <si>
    <t>DUPLEX OPTICAL PATCH CORD SM G-652D LC-UPC/LC-UPC 4.0M - LSZH - BLUE (A - B)</t>
  </si>
  <si>
    <t>PATCH CORD OPTICO DUPLEX CONECTORIZADO SM G-652D LC-UPC/LC-UPC 4.0M - LSZH - AZUL (A - B)</t>
  </si>
  <si>
    <t>CORDAO DUPLEX CONECTORIZADO SM G-652D LC-UPC/LC-UPC 6.0M - LSZH - AZUL (A - B)</t>
  </si>
  <si>
    <t>DUPLEX OPTICAL PATCH CORD SM G-652D LC-UPC/LC-UPC 6.0M - LSZH - BLUE (A - B)</t>
  </si>
  <si>
    <t>PATCH CORD OPTICO DUPLEX CONECTORIZADO SM G-652D LC-UPC/LC-UPC 6.0M - LSZH - AZUL (A - B)</t>
  </si>
  <si>
    <t>CORDAO DUPLEX CONECTORIZADO SM G-652D LC-UPC/LC-UPC 7.0M - LSZH - AZUL (A - B)</t>
  </si>
  <si>
    <t>DUPLEX OPTICAL PATCH CORD SM G-652D LC-UPC/LC-UPC 7.0M - LSZH - BLUE (A - B)</t>
  </si>
  <si>
    <t>PATCH CORD OPTICO DUPLEX CONECTORIZADO SM G-652D LC-UPC/LC-UPC 7.0M - LSZH - AZUL (A - B)</t>
  </si>
  <si>
    <t>CORDAO DUPLEX CONECTORIZADO SM G-652D LC-UPC/LC-UPC 9.0M - LSZH - AZUL (A - B)</t>
  </si>
  <si>
    <t>DUPLEX OPTICAL PATCH CORD SM G-652D LC-UPC/LC-UPC 9.0M - LSZH - BLUE (A - B)</t>
  </si>
  <si>
    <t>PATCH CORD OPTICO DUPLEX CONECTORIZADO SM G-652D LC-UPC/LC-UPC 9.0M - LSZH - AZUL (A - B)</t>
  </si>
  <si>
    <t>CORDAO DUPLEX CONECTORIZADO SM G-652D LC-UPC/LC-UPC 11.0M - LSZH - AZUL (A - B)</t>
  </si>
  <si>
    <t>DUPLEX OPTICAL PATCH CORD SM G-652D LC-UPC/LC-UPC 11.0M - LSZH - BLUE (A - B)</t>
  </si>
  <si>
    <t>PATCH CORD OPTICO DUPLEX CONECTORIZADO SM G-652D LC-UPC/LC-UPC 11.0M - LSZH - AZUL (A - B)</t>
  </si>
  <si>
    <t>CORDAO DUPLEX CONECTORIZADO SM G-652D LC-UPC/LC-UPC 12.0M - LSZH - AZUL (A - B)</t>
  </si>
  <si>
    <t>DUPLEX OPTICAL PATCH CORD SM G-652D LC-UPC/LC-UPC 12.0M - LSZH - BLUE (A - B)</t>
  </si>
  <si>
    <t>PATCH CORD OPTICO DUPLEX CONECTORIZADO SM G-652D LC-UPC/LC-UPC 12.0M - LSZH - AZUL (A - B)</t>
  </si>
  <si>
    <t>CORDAO DUPLEX CONECTORIZADO SM G-652D LC-UPC/LC-UPC 13.0M - LSZH - AZUL (A - B)</t>
  </si>
  <si>
    <t>DUPLEX OPTICAL PATCH CORD SM G-652D LC-UPC/LC-UPC 13.0M - LSZH - BLUE (A - B)</t>
  </si>
  <si>
    <t>PATCH CORD OPTICO DUPLEX CONECTORIZADO SM G-652D LC-UPC/LC-UPC 13.0M - LSZH - AZUL (A - B)</t>
  </si>
  <si>
    <t>CORDAO DUPLEX CONECTORIZADO SM G-652D LC-UPC/LC-UPC 14.0M - LSZH - AZUL (A - B)</t>
  </si>
  <si>
    <t>DUPLEX OPTICAL PATCH CORD SM G-652D LC-UPC/LC-UPC 14.0M - LSZH - BLUE (A - B)</t>
  </si>
  <si>
    <t>PATCH CORD OPTICO DUPLEX CONECTORIZADO SM G-652D LC-UPC/LC-UPC 14.0M - LSZH - AZUL (A - B)</t>
  </si>
  <si>
    <t>CORDAO DUPLEX CONECTORIZADO SM G-652D LC-UPC/LC-UPC 16.0M - LSZH - AZUL (A - B)</t>
  </si>
  <si>
    <t>DUPLEX OPTICAL PATCH CORD SM G-652D LC-UPC/LC-UPC 16.0M - LSZH - BLUE (A - B)</t>
  </si>
  <si>
    <t>PATCH CORD OPTICO DUPLEX CONECTORIZADO SM G-652D LC-UPC/LC-UPC 16.0M - LSZH - AZUL (A - B)</t>
  </si>
  <si>
    <t>CORDAO DUPLEX CONECTORIZADO SM G-652D LC-UPC/LC-UPC 17.0M - LSZH - AZUL (A - B)</t>
  </si>
  <si>
    <t>DUPLEX OPTICAL PATCH CORD SM G-652D LC-UPC/LC-UPC 17.0M - LSZH - BLUE (A - B)</t>
  </si>
  <si>
    <t>PATCH CORD OPTICO DUPLEX CONECTORIZADO SM G-652D LC-UPC/LC-UPC 17.0M - LSZH - AZUL (A - B)</t>
  </si>
  <si>
    <t>CORDAO DUPLEX CONECTORIZADO SM G-652D LC-UPC/LC-UPC 18.0M - LSZH - AZUL (A - B)</t>
  </si>
  <si>
    <t>DUPLEX OPTICAL PATCH CORD SM G-652D LC-UPC/LC-UPC 18.0M - LSZH - BLUE (A - B)</t>
  </si>
  <si>
    <t>PATCH CORD OPTICO DUPLEX CONECTORIZADO SM G-652D LC-UPC/LC-UPC 18.0M - LSZH - AZUL (A - B)</t>
  </si>
  <si>
    <t>CORDAO DUPLEX CONECTORIZADO SM G-652D LC-UPC/LC-UPC 19.0M - LSZH - AZUL (A - B)</t>
  </si>
  <si>
    <t>DUPLEX OPTICAL PATCH CORD SM G-652D LC-UPC/LC-UPC 19.0M - LSZH - BLUE (A - B)</t>
  </si>
  <si>
    <t>PATCH CORD OPTICO DUPLEX CONECTORIZADO SM G-652D LC-UPC/LC-UPC 19.0M - LSZH - AZUL (A - B)</t>
  </si>
  <si>
    <t>CORDAO DUPLEX CONECTORIZADO SM G-652D LC-UPC/LC-UPC 20.0M - LSZH - AZUL (A - B)</t>
  </si>
  <si>
    <t>DUPLEX OPTICAL PATCH CORD SM G-652D LC-UPC/LC-UPC 20.0M - LSZH - BLUE (A - B)</t>
  </si>
  <si>
    <t>PATCH CORD OPTICO DUPLEX CONECTORIZADO SM G-652D LC-UPC/LC-UPC 20.0M - LSZH - AZUL (A - B)</t>
  </si>
  <si>
    <t>CORDAO DUPLEX CONECTORIZADO SM G-652D LC-UPC/LC-UPC 21.0M - LSZH - AZUL (A - B)</t>
  </si>
  <si>
    <t>DUPLEX OPTICAL PATCH CORD SM G-652D LC-UPC/LC-UPC 21.0M - LSZH - BLUE (A - B)</t>
  </si>
  <si>
    <t>PATCH CORD OPTICO DUPLEX CONECTORIZADO SM G-652D LC-UPC/LC-UPC 21.0M - LSZH - AZUL (A - B)</t>
  </si>
  <si>
    <t>CORDAO DUPLEX CONECTORIZADO SM G-652D LC-UPC/LC-UPC 22.0M - LSZH - AZUL (A - B)</t>
  </si>
  <si>
    <t>DUPLEX OPTICAL PATCH CORD SM G-652D LC-UPC/LC-UPC 22.0M - LSZH - BLUE (A - B)</t>
  </si>
  <si>
    <t>PATCH CORD OPTICO DUPLEX CONECTORIZADO SM G-652D LC-UPC/LC-UPC 22.0M - LSZH - AZUL (A - B)</t>
  </si>
  <si>
    <t>CORDAO DUPLEX CONECTORIZADO SM G-652D LC-UPC/LC-UPC 23.0M - LSZH - AZUL (A - B)</t>
  </si>
  <si>
    <t>DUPLEX OPTICAL PATCH CORD SM G-652D LC-UPC/LC-UPC 23.0M - LSZH - BLUE (A - B)</t>
  </si>
  <si>
    <t>PATCH CORD OPTICO DUPLEX CONECTORIZADO SM G-652D LC-UPC/LC-UPC 23.0M - LSZH - AZUL (A - B)</t>
  </si>
  <si>
    <t>CORDAO DUPLEX CONECTORIZADO SM G-652D LC-UPC/LC-UPC 24.0M - LSZH - AZUL (A - B)</t>
  </si>
  <si>
    <t>DUPLEX OPTICAL PATCH CORD SM G-652D LC-UPC/LC-UPC 24.0M - LSZH - BLUE (A - B)</t>
  </si>
  <si>
    <t>PATCH CORD OPTICO DUPLEX CONECTORIZADO SM G-652D LC-UPC/LC-UPC 24.0M - LSZH - AZUL (A - B)</t>
  </si>
  <si>
    <t>CORDAO DUPLEX CONECTORIZADO SM G-652D LC-UPC/LC-UPC 26.0M - LSZH - AZUL (A - B)</t>
  </si>
  <si>
    <t>DUPLEX OPTICAL PATCH CORD SM G-652D LC-UPC/LC-UPC 26.0M - LSZH - BLUE (A - B)</t>
  </si>
  <si>
    <t>PATCH CORD OPTICO DUPLEX CONECTORIZADO SM G-652D LC-UPC/LC-UPC 26.0M - LSZH - AZUL (A - B)</t>
  </si>
  <si>
    <t>CORDAO DUPLEX CONECTORIZADO SM G-652D LC-UPC/LC-UPC 27.0M - LSZH - AZUL (A - B)</t>
  </si>
  <si>
    <t>DUPLEX OPTICAL PATCH CORD SM G-652D LC-UPC/LC-UPC 27.0M - LSZH - BLUE (A - B)</t>
  </si>
  <si>
    <t>PATCH CORD OPTICO DUPLEX CONECTORIZADO SM G-652D LC-UPC/LC-UPC 27.0M - LSZH - AZUL (A - B)</t>
  </si>
  <si>
    <t>CORDAO DUPLEX CONECTORIZADO SM G-652D LC-UPC/LC-UPC 28.0M - LSZH - AZUL (A - B)</t>
  </si>
  <si>
    <t>DUPLEX OPTICAL PATCH CORD SM G-652D LC-UPC/LC-UPC 28.0M - LSZH - BLUE (A - B)</t>
  </si>
  <si>
    <t>PATCH CORD OPTICO DUPLEX CONECTORIZADO SM G-652D LC-UPC/LC-UPC 28.0M - LSZH - AZUL (A - B)</t>
  </si>
  <si>
    <t>CORDAO DUPLEX CONECTORIZADO SM G-652D LC-UPC/LC-UPC 29.0M - LSZH - AZUL (A - B)</t>
  </si>
  <si>
    <t>DUPLEX OPTICAL PATCH CORD SM G-652D LC-UPC/LC-UPC 29.0M - LSZH - BLUE (A - B)</t>
  </si>
  <si>
    <t>PATCH CORD OPTICO DUPLEX CONECTORIZADO SM G-652D LC-UPC/LC-UPC 29.0M - LSZH - AZUL (A - B)</t>
  </si>
  <si>
    <t>CORDAO DUPLEX CONECTORIZADO SM G-652D LC-UPC/LC-UPC 30.0M - LSZH - AZUL (A - B)</t>
  </si>
  <si>
    <t>DUPLEX OPTICAL PATCH CORD SM G-652D LC-UPC/LC-UPC 30.0M - LSZH - BLUE (A - B)</t>
  </si>
  <si>
    <t>PATCH CORD OPTICO DUPLEX CONECTORIZADO SM G-652D LC-UPC/LC-UPC 30.0M - LSZH - AZUL (A - B)</t>
  </si>
  <si>
    <t>CORDAO DUPLEX CONECTORIZADO SM G-652D LC-UPC/LC-UPC 40.0M - LSZH - AZUL (A - B)</t>
  </si>
  <si>
    <t>DUPLEX OPTICAL PATCH CORD SM G-652D LC-UPC/LC-UPC 40.0M - LSZH - BLUE (A - B)</t>
  </si>
  <si>
    <t>PATCH CORD OPTICO DUPLEX CONECTORIZADO SM G-652D LC-UPC/LC-UPC 40.0M - LSZH - AZUL (A - B)</t>
  </si>
  <si>
    <t>CORDAO DUPLEX CONECTORIZADO OM4 LC-UPC/LC-UPC 40.0M - LSZH - ACQUA (A - B)</t>
  </si>
  <si>
    <t>DUPLEX OPTICAL PATCH CORD OM4 LC-UPC/LC-UPC 40.0M - LSZH - AQUA (A - B)</t>
  </si>
  <si>
    <t>PATCH CORD OPTICO DUPLEX CONECTORIZADO OM4 LC-UPC/LC-UPC 40.0M - LSZH - ACQUA (A - B)</t>
  </si>
  <si>
    <t>CORDAO DUPLEX CONECTORIZADO OM3 LC-UPC/LC-UPC 1.0M - LSZH - ACQUA (A - B)</t>
  </si>
  <si>
    <t>DUPLEX OPTICAL PATCH CORD OM3 LC-UPC/LC-UPC 1.0M - LSZH - AQUA (A - B)</t>
  </si>
  <si>
    <t>PATCH CORD OPTICO DUPLEX CONECTORIZADO OM3 LC-UPC/LC-UPC 1.0M - LSZH - ACQUA (A - B)</t>
  </si>
  <si>
    <t>CORDAO DUPLEX CONECTORIZADO OM3 LC-UPC/LC-UPC 40.0M - LSZH - ACQUA (A - B)</t>
  </si>
  <si>
    <t>DUPLEX OPTICAL PATCH CORD OM3 LC-UPC/LC-UPC 40.0M - LSZH - AQUA (A - B)</t>
  </si>
  <si>
    <t>PATCH CORD OPTICO DUPLEX CONECTORIZADO OM3 LC-UPC/LC-UPC 40.0M - LSZH - ACQUA (A - B)</t>
  </si>
  <si>
    <t>CORDAO DUPLEX CONECTORIZADO OM3 LC-UPC/LC-UPC 50.0M - LSZH - ACQUA (A - B)</t>
  </si>
  <si>
    <t>DUPLEX OPTICAL PATCH CORD OM3 LC-UPC/LC-UPC 50.0M - LSZH - AQUA (A - B)</t>
  </si>
  <si>
    <t>PATCH CORD OPTICO DUPLEX CONECTORIZADO OM3 LC-UPC/LC-UPC 50.0M - LSZH - ACQUA (A - B)</t>
  </si>
  <si>
    <t>CORDAO DUPLEX CONECTORIZADO OM3 LC-UPC/SC-UPC 30.0M - LSZH - ACQUA</t>
  </si>
  <si>
    <t>DUPLEX OPTICAL PATCH CORD OM3 LC-UPC/SC-UPC 30.0M - LSZH - AQUA</t>
  </si>
  <si>
    <t>PATCH CORD OPTICO DUPLEX CONECTORIZADO OM3 LC-UPC/SC-UPC 30.0M - LSZH - ACQUA</t>
  </si>
  <si>
    <t>CORDAO DUPLEX CONECTORIZADO OM4 LC-UPC/SC-UPC 1.0M - LSZH - ACQUA</t>
  </si>
  <si>
    <t>DUPLEX OPTICAL PATCH CORD OM4 LC-UPC/SC-UPC 1.0M - LSZH - AQUA</t>
  </si>
  <si>
    <t>PATCH CORD OPTICO DUPLEX CONECTORIZADO OM4 LC-UPC/SC-UPC 1.0M - LSZH - ACQUA</t>
  </si>
  <si>
    <t>CORDAO DUPLEX CONECTORIZADO OM4 LC-UPC/SC-UPC 2.0M - LSZH - ACQUA</t>
  </si>
  <si>
    <t>DUPLEX OPTICAL PATCH CORD OM4 LC-UPC/SC-UPC 2.0M - LSZH - AQUA</t>
  </si>
  <si>
    <t>PATCH CORD OPTICO DUPLEX CONECTORIZADO OM4 LC-UPC/SC-UPC 2.0M - LSZH - ACQUA</t>
  </si>
  <si>
    <t>CORDAO DUPLEX CONECTORIZADO OM4 LC-UPC/SC-UPC 4.0M - LSZH - ACQUA</t>
  </si>
  <si>
    <t>DUPLEX OPTICAL PATCH CORD OM4 LC-UPC/SC-UPC 4.0M - LSZH - AQUA</t>
  </si>
  <si>
    <t>PATCH CORD OPTICO DUPLEX CONECTORIZADO OM4 LC-UPC/SC-UPC 4.0M - LSZH - ACQUA</t>
  </si>
  <si>
    <t>CORDAO DUPLEX CONECTORIZADO OM4 LC-UPC/SC-UPC 6.0M - LSZH - ACQUA</t>
  </si>
  <si>
    <t>DUPLEX OPTICAL PATCH CORD OM4 LC-UPC/SC-UPC 6.0M - LSZH - AQUA</t>
  </si>
  <si>
    <t>PATCH CORD OPTICO DUPLEX CONECTORIZADO OM4 LC-UPC/SC-UPC 6.0M - LSZH - ACQUA</t>
  </si>
  <si>
    <t>CORDAO DUPLEX CONECTORIZADO OM4 LC-UPC/SC-UPC 7.0M - LSZH - ACQUA</t>
  </si>
  <si>
    <t>DUPLEX OPTICAL PATCH CORD OM4 LC-UPC/SC-UPC 7.0M - LSZH - AQUA</t>
  </si>
  <si>
    <t>PATCH CORD OPTICO DUPLEX CONECTORIZADO OM4 LC-UPC/SC-UPC 7.0M - LSZH - ACQUA</t>
  </si>
  <si>
    <t>CORDAO DUPLEX CONECTORIZADO OM4 LC-UPC/SC-UPC 8.0M - LSZH - ACQUA</t>
  </si>
  <si>
    <t>DUPLEX OPTICAL PATCH CORD OM4 LC-UPC/SC-UPC 8.0M - LSZH - AQUA</t>
  </si>
  <si>
    <t>PATCH CORD OPTICO DUPLEX CONECTORIZADO OM4 LC-UPC/SC-UPC 8.0M - LSZH - ACQUA</t>
  </si>
  <si>
    <t>CORDAO DUPLEX CONECTORIZADO OM4 LC-UPC/SC-UPC 9.0M - LSZH - ACQUA</t>
  </si>
  <si>
    <t>DUPLEX OPTICAL PATCH CORD OM4 LC-UPC/SC-UPC 9.0M - LSZH - AQUA</t>
  </si>
  <si>
    <t>PATCH CORD OPTICO DUPLEX CONECTORIZADO OM4 LC-UPC/SC-UPC 9.0M - LSZH - ACQUA</t>
  </si>
  <si>
    <t>CORDAO MONOFIBRA CONECTORIZADO SM E2000-APC/FC-UPC 10.0M - COG - AZUL</t>
  </si>
  <si>
    <t>SIMPLEX OPTICAL PATCH CORD SM E2000-APC/FC-UPC 10.0M - OFN - BLUE</t>
  </si>
  <si>
    <t>PATCH CORD OPTICO MONOFIBRA CONECTORIZADO SM E2000-APC/FC-UPC 10.0M - COG - AZUL</t>
  </si>
  <si>
    <t>CORDAO DUPLEX CONECTORIZADO OM4 LC-UPC/SC-UPC 11.0M - LSZH - ACQUA</t>
  </si>
  <si>
    <t>DUPLEX OPTICAL PATCH CORD OM4 LC-UPC/SC-UPC 11.0M - LSZH - AQUA</t>
  </si>
  <si>
    <t>PATCH CORD OPTICO DUPLEX CONECTORIZADO OM4 LC-UPC/SC-UPC 11.0M - LSZH - ACQUA</t>
  </si>
  <si>
    <t>CORDAO DUPLEX CONECTORIZADO OM4 LC-UPC/SC-UPC 12.0M - LSZH - ACQUA</t>
  </si>
  <si>
    <t>DUPLEX OPTICAL PATCH CORD OM4 LC-UPC/SC-UPC 12.0M - LSZH - AQUA</t>
  </si>
  <si>
    <t>PATCH CORD OPTICO DUPLEX CONECTORIZADO OM4 LC-UPC/SC-UPC 12.0M - LSZH - ACQUA</t>
  </si>
  <si>
    <t>CORDAO DUPLEX CONECTORIZADO OM4 LC-UPC/SC-UPC 13.0M - LSZH - ACQUA</t>
  </si>
  <si>
    <t>DUPLEX OPTICAL PATCH CORD OM4 LC-UPC/SC-UPC 13.0M - LSZH - AQUA</t>
  </si>
  <si>
    <t>PATCH CORD OPTICO DUPLEX CONECTORIZADO OM4 LC-UPC/SC-UPC 13.0M - LSZH - ACQUA</t>
  </si>
  <si>
    <t>CORDAO DUPLEX CONECTORIZADO OM4 LC-UPC/SC-UPC 14.0M - LSZH - ACQUA</t>
  </si>
  <si>
    <t>DUPLEX OPTICAL PATCH CORD OM4 LC-UPC/SC-UPC 14.0M - LSZH - AQUA</t>
  </si>
  <si>
    <t>PATCH CORD OPTICO DUPLEX CONECTORIZADO OM4 LC-UPC/SC-UPC 14.0M - LSZH - ACQUA</t>
  </si>
  <si>
    <t>CORDAO DUPLEX CONECTORIZADO OM4 LC-UPC/SC-UPC 18.0M - LSZH - ACQUA</t>
  </si>
  <si>
    <t>DUPLEX OPTICAL PATCH CORD OM4 LC-UPC/SC-UPC 18.0M - LSZH - AQUA</t>
  </si>
  <si>
    <t>PATCH CORD OPTICO DUPLEX CONECTORIZADO OM4 LC-UPC/SC-UPC 18.0M - LSZH - ACQUA</t>
  </si>
  <si>
    <t>CORDAO MONOFIBRA CONECTORIZADO SM E2000-APC/ST-UPC 10.0M - COG - AZUL</t>
  </si>
  <si>
    <t>SIMPLEX OPTICAL PATCH CORD SM E2000-APC/ST-UPC 10.0M - OFN - BLUE</t>
  </si>
  <si>
    <t>PATCH CORD OPTICO MONOFIBRA CONECTORIZADO SM E2000-APC/ST-UPC 10.0M - COG - AZUL</t>
  </si>
  <si>
    <t>CORDAO DUPLEX CONECTORIZADO OM4 LC-UPC/SC-UPC 30.0M - LSZH - ACQUA</t>
  </si>
  <si>
    <t>DUPLEX OPTICAL PATCH CORD OM4 LC-UPC/SC-UPC 30.0M - LSZH - AQUA</t>
  </si>
  <si>
    <t>PATCH CORD OPTICO DUPLEX CONECTORIZADO OM4 LC-UPC/SC-UPC 30.0M - LSZH - ACQUA</t>
  </si>
  <si>
    <t>CORDAO DUPLEX CONECTORIZADO OM4 LC-UPC/SC-UPC 50.0M - LSZH - ACQUA</t>
  </si>
  <si>
    <t>DUPLEX OPTICAL PATCH CORD OM4 LC-UPC/SC-UPC 50.0M - LSZH - AQUA</t>
  </si>
  <si>
    <t>PATCH CORD OPTICO DUPLEX CONECTORIZADO OM4 LC-UPC/SC-UPC 50.0M - LSZH - ACQUA</t>
  </si>
  <si>
    <t>CORDAO DUPLEX CONECTORIZADO SM G-652D LC-UPC/SC-UPC 1.0M - LSZH - AZUL</t>
  </si>
  <si>
    <t>DUPLEX OPTICAL PATCH CORD SM G-652D LC-UPC/SC-UPC 1.0M - LSZH - BLUE</t>
  </si>
  <si>
    <t>PATCH CORD OPTICO DUPLEX CONECTORIZADO SM G-652D LC-UPC/SC-UPC 1.0M - LSZH - AZUL</t>
  </si>
  <si>
    <t>CORDAO DUPLEX CONECTORIZADO SM G-652D LC-UPC/SC-UPC 1.5M - LSZH - AZUL</t>
  </si>
  <si>
    <t>DUPLEX OPTICAL PATCH CORD SM G-652D LC-UPC/SC-UPC 1.5M - LSZH - BLUE</t>
  </si>
  <si>
    <t>PATCH CORD OPTICO DUPLEX CONECTORIZADO SM G-652D LC-UPC/SC-UPC 1.5M - LSZH - AZUL</t>
  </si>
  <si>
    <t>CORDAO DUPLEX CONECTORIZADO SM G-652D LC-UPC/SC-UPC 2.5M - LSZH - AZUL</t>
  </si>
  <si>
    <t>DUPLEX OPTICAL PATCH CORD SM G-652D LC-UPC/SC-UPC 2.5M - LSZH - BLUE</t>
  </si>
  <si>
    <t>PATCH CORD OPTICO DUPLEX CONECTORIZADO SM G-652D LC-UPC/SC-UPC 2.5M - LSZH - BLUE</t>
  </si>
  <si>
    <t>CORDAO DUPLEX CONECTORIZADO SM G-652D LC-UPC/SC-UPC 3.0M - LSZH - AZUL</t>
  </si>
  <si>
    <t>DUPLEX OPTICAL PATCH CORD SM G-652D LC-UPC/SC-UPC 3.0M - LSZH - BLUE</t>
  </si>
  <si>
    <t>PATCH CORD OPTICO DUPLEX CONECTORIZADO SM G-652D LC-UPC/SC-UPC 3.0M - LSZH - AZUL</t>
  </si>
  <si>
    <t>CORDAO DUPLEX CONECTORIZADO SM G-652D LC-UPC/SC-UPC 4.0M - LSZH - AZUL</t>
  </si>
  <si>
    <t>DUPLEX OPTICAL PATCH CORD SM G-652D LC-UPC/SC-UPC 4.0M - LSZH - BLUE</t>
  </si>
  <si>
    <t>PATCH CORD OPTICO DUPLEX CONECTORIZADO SM G-652D LC-UPC/SC-UPC 4.0M - LSZH - AZUL</t>
  </si>
  <si>
    <t>CORDAO DUPLEX CONECTORIZADO SM G-652D LC-UPC/SC-UPC 6.0M - LSZH - AZUL</t>
  </si>
  <si>
    <t>DUPLEX OPTICAL PATCH CORD SM G-652D LC-UPC/SC-UPC 6.0M - LSZH - BLUE</t>
  </si>
  <si>
    <t>PATCH CORD OPTICO DUPLEX CONECTORIZADO SM G-652D LC-UPC/SC-UPC 6.0M - LSZH - AZUL</t>
  </si>
  <si>
    <t>CORDAO DUPLEX CONECTORIZADO SM G-652D LC-UPC/SC-UPC 7.0M - LSZH - AZUL</t>
  </si>
  <si>
    <t>DUPLEX OPTICAL PATCH CORD SM G-652D LC-UPC/SC-UPC 7.0M - LSZH - BLUE</t>
  </si>
  <si>
    <t>PATCH CORD OPTICO DUPLEX CONECTORIZADO SM G-652D LC-UPC/SC-UPC 7.0M - LSZH - AZUL</t>
  </si>
  <si>
    <t>CORDAO MONOFIBRA CONECTORIZADO SM E2000-APC/E2000-APC 10.0M - COG - AZUL</t>
  </si>
  <si>
    <t>SIMPLEX OPTICAL PATCH CORD SM E2000-APC/E2000-APC 10.0M - OFN - BLUE</t>
  </si>
  <si>
    <t>PATCH CORD OPTICO MONOFIBRA CONECTORIZADO SM E2000-APC/E2000-APC 10.0M - COG - AZUL</t>
  </si>
  <si>
    <t>CORDAO DUPLEX CONECTORIZADO SM G-652D LC-UPC/SC-UPC 8.0M - LSZH - AZUL</t>
  </si>
  <si>
    <t>DUPLEX OPTICAL PATCH CORD SM G-652D LC-UPC/SC-UPC 8.0M - LSZH - BLUE</t>
  </si>
  <si>
    <t>PATCH CORD OPTICO DUPLEX CONECTORIZADO SM G-652D LC-UPC/SC-UPC 8.0M - LSZH - AZUL</t>
  </si>
  <si>
    <t>CORDAO DUPLEX CONECTORIZADO SM G-652D LC-UPC/SC-UPC 9.0M - LSZH - AZUL</t>
  </si>
  <si>
    <t>DUPLEX OPTICAL PATCH CORD SM G-652D LC-UPC/SC-UPC 9.0M - LSZH - BLUE</t>
  </si>
  <si>
    <t>PATCH CORD OPTICO DUPLEX CONECTORIZADO SM G-652D LC-UPC/SC-UPC 9.0M - LSZH - AZUL</t>
  </si>
  <si>
    <t>CORDAO DUPLEX CONECTORIZADO SM G-652D LC-UPC/SC-UPC 11.0M - LSZH - AZUL</t>
  </si>
  <si>
    <t>DUPLEX OPTICAL PATCH CORD SM G-652D LC-UPC/SC-UPC 11.0M - LSZH - BLUE</t>
  </si>
  <si>
    <t>PATCH CORD OPTICO DUPLEX CONECTORIZADO SM G-652D LC-UPC/SC-UPC 11.0M - LSZH - AZUL</t>
  </si>
  <si>
    <t>CORDAO DUPLEX CONECTORIZADO SM G-652D LC-UPC/SC-UPC 12.0M - LSZH - AZUL</t>
  </si>
  <si>
    <t>DUPLEX OPTICAL PATCH CORD SM G-652D LC-UPC/SC-UPC 12.0M - LSZH - BLUE</t>
  </si>
  <si>
    <t>PATCH CORD OPTICO DUPLEX CONECTORIZADO SM G-652D LC-UPC/SC-UPC 12.0M - LSZH - AZUL</t>
  </si>
  <si>
    <t>CORDAO DUPLEX CONECTORIZADO SM G-652D LC-UPC/SC-UPC 13.0M - LSZH - AZUL</t>
  </si>
  <si>
    <t>DUPLEX OPTICAL PATCH CORD SM G-652D LC-UPC/SC-UPC 13.0M - LSZH - BLUE</t>
  </si>
  <si>
    <t>PATCH CORD OPTICO DUPLEX CONECTORIZADO SM G-652D LC-UPC/SC-UPC 13.0M - LSZH - AZUL</t>
  </si>
  <si>
    <t>CORDAO DUPLEX CONECTORIZADO SM G-652D LC-UPC/SC-UPC 14.0M - LSZH - AZUL</t>
  </si>
  <si>
    <t>DUPLEX OPTICAL PATCH CORD SM G-652D LC-UPC/SC-UPC 14.0M - LSZH - BLUE</t>
  </si>
  <si>
    <t>PATCH CORD OPTICO DUPLEX CONECTORIZADO SM G-652D LC-UPC/SC-UPC 14.0M - LSZH - AZUL</t>
  </si>
  <si>
    <t>CORDAO DUPLEX CONECTORIZADO SM G-652D LC-UPC/SC-UPC 15.0M - LSZH - AZUL</t>
  </si>
  <si>
    <t>DUPLEX OPTICAL PATCH CORD SM G-652D LC-UPC/SC-UPC 15.0M - LSZH - BLUE</t>
  </si>
  <si>
    <t>PATCH CORD OPTICO DUPLEX CONECTORIZADO SM G-652D LC-UPC/SC-UPC 15.0M - LSZH - AZUL</t>
  </si>
  <si>
    <t>CORDAO DUPLEX CONECTORIZADO SM G-652D LC-UPC/SC-UPC 18.0M - LSZH - AZUL</t>
  </si>
  <si>
    <t>DUPLEX OPTICAL PATCH CORD SM G-652D LC-UPC/SC-UPC 18.0M - LSZH - BLUE</t>
  </si>
  <si>
    <t>PATCH CORD OPTICO DUPLEX CONECTORIZADO SM G-652D LC-UPC/SC-UPC 18.0M - LSZH - AZUL</t>
  </si>
  <si>
    <t>CORDAO DUPLEX CONECTORIZADO SM G-652D LC-UPC/SC-UPC 20.0M - LSZH - AZUL</t>
  </si>
  <si>
    <t>DUPLEX OPTICAL PATCH CORD SM G-652D LC-UPC/SC-UPC 20.0M - LSZH - BLUE</t>
  </si>
  <si>
    <t>PATCH CORD OPTICO DUPLEX CONECTORIZADO SM G-652D LC-UPC/SC-UPC 20.0M - LSZH - AZUL</t>
  </si>
  <si>
    <t>CORDAO DUPLEX CONECTORIZADO SM G-652D LC-UPC/SC-UPC 25.0M - LSZH - AZUL</t>
  </si>
  <si>
    <t>DUPLEX OPTICAL PATCH CORD SM G-652D LC-UPC/SC-UPC 25.0M - LSZH - BLUE</t>
  </si>
  <si>
    <t>PATCH CORD OPTICO DUPLEX CONECTORIZADO SM G-652D LC-UPC/SC-UPC 25.0M - LSZH - AZUL</t>
  </si>
  <si>
    <t>CORDAO DUPLEX CONECTORIZADO SM G-652D LC-UPC/SC-UPC 30.0M - LSZH - AZUL</t>
  </si>
  <si>
    <t>DUPLEX OPTICAL PATCH CORD SM G-652D LC-UPC/SC-UPC 30.0M - LSZH - BLUE</t>
  </si>
  <si>
    <t>PATCH CORD OPTICO DUPLEX CONECTORIZADO SM G-652D LC-UPC/SC-UPC 30.0M - LSZH - AZUL</t>
  </si>
  <si>
    <t>CORDAO DUPLEX CONECTORIZADO SM G-652D LC-UPC/SC-UPC 50.0M - LSZH - AZUL</t>
  </si>
  <si>
    <t>DUPLEX OPTICAL PATCH CORD SM G-652D LC-UPC/SC-UPC 50.0M - LSZH - BLUE</t>
  </si>
  <si>
    <t>PATCH CORD OPTICO DUPLEX CONECTORIZADO SM G-652D LC-UPC/SC-UPC 50.0M - LSZH - AZUL</t>
  </si>
  <si>
    <t>CORDAO DUPLEX CONECTORIZADO PREMIUM OM4 LC(UB)-UPC/LC(UB)-UPC - 1.0M - LSZH - ACQUA (A - B)</t>
  </si>
  <si>
    <t>DUPLEX OPTICAL PATCH CORD PREMIUM OM4 LC(UB)-UPC/LC(UB)-UPC - 1.0M - LSZH - AQUA (A - B)</t>
  </si>
  <si>
    <t>PATCH CORD OPTICO DUPLEX CONECTORIZADO PREMIUM OM4 LC(UB)-UPC/LC(UB)-UPC - 1.0M - LSZH - ACQUA (A - B)</t>
  </si>
  <si>
    <t>CORDAO DUPLEX CONECTORIZADO PREMIUM OM4 LC(UB)-UPC/LC(UB)-UPC - 2.0M - LSZH - ACQUA (A - B)</t>
  </si>
  <si>
    <t>DUPLEX OPTICAL PATCH CORD PREMIUM OM4 LC(UB)-UPC/LC(UB)-UPC - 2.0M - LSZH - AQUA (A - B)</t>
  </si>
  <si>
    <t>PATCH CORD OPTICO DUPLEX CONECTORIZADO PREMIUM OM4 LC(UB)-UPC/LC(UB)-UPC - 2.0M - LSZH - ACQUA (A - B)</t>
  </si>
  <si>
    <t>CORDAO DUPLEX CONECTORIZADO PREMIUM OM4 LC(UB)-UPC/LC(UB)-UPC - 4.0M - LSZH - ACQUA (A - B)</t>
  </si>
  <si>
    <t>DUPLEX OPTICAL PATCH CORD PREMIUM OM4 LC(UB)-UPC/LC(UB)-UPC - 4.0M - LSZH - AQUA (A - B)</t>
  </si>
  <si>
    <t>PATCH CORD OPTICO DUPLEX CONECTORIZADO PREMIUM OM4 LC(UB)-UPC/LC(UB)-UPC - 4.0M - LSZH - ACQUA (A - B)</t>
  </si>
  <si>
    <t>CORDAO DUPLEX CONECTORIZADO PREMIUM OM4 LC(UB)-UPC/LC(UB)-UPC - 7.0M - LSZH - ACQUA (A - B)</t>
  </si>
  <si>
    <t>DUPLEX OPTICAL PATCH CORD PREMIUM OM4 LC(UB)-UPC/LC(UB)-UPC - 7.0M - LSZH - AQUA (A - B)</t>
  </si>
  <si>
    <t>PATCH CORD OPTICO DUPLEX CONECTORIZADO PREMIUM OM4 LC(UB)-UPC/LC(UB)-UPC - 7.0M - LSZH - ACQUA (A - B)</t>
  </si>
  <si>
    <t>CORDAO DUPLEX CONECTORIZADO PREMIUM OM4 LC(UB)-UPC/LC(UB)-UPC - 8.0M - LSZH - ACQUA (A - B)</t>
  </si>
  <si>
    <t>DUPLEX OPTICAL PATCH CORD PREMIUM OM4 LC(UB)-UPC/LC(UB)-UPC - 8.0M - LSZH - AQUA (A - B)</t>
  </si>
  <si>
    <t>PATCH CORD OPTICO DUPLEX CONECTORIZADO PREMIUM OM4 LC(UB)-UPC/LC(UB)-UPC - 8.0M - LSZH - ACQUA (A - B)</t>
  </si>
  <si>
    <t>CORDAO DUPLEX CONECTORIZADO PREMIUM OM4 LC(UB)-UPC/LC(UB)-UPC - 12.0M - LSZH - ACQUA (A - B)</t>
  </si>
  <si>
    <t>DUPLEX OPTICAL PATCH CORD PREMIUM OM4 LC(UB)-UPC/LC(UB)-UPC - 12.0M - LSZH - AQUA (A - B)</t>
  </si>
  <si>
    <t>PATCH CORD OPTICO DUPLEX CONECTORIZADO PREMIUM OM4 LC(UB)-UPC/LC(UB)-UPC - 12.0M - LSZH - ACQUA (A - B)</t>
  </si>
  <si>
    <t>CORDAO DUPLEX CONECTORIZADO PREMIUM OM4 LC(UB)-UPC/LC(UB)-UPC - 15.0M - LSZH - ACQUA (A - B)</t>
  </si>
  <si>
    <t>DUPLEX OPTICAL PATCH CORD PREMIUM OM4 LC(UB)-UPC/LC(UB)-UPC - 15.0M - LSZH - AQUA (A - B)</t>
  </si>
  <si>
    <t>PATCH CORD OPTICO DUPLEX CONECTORIZADO PREMIUM OM4 LC(UB)-UPC/LC(UB)-UPC - 15.0M - LSZH - ACQUA (A - B)</t>
  </si>
  <si>
    <t>CORDAO DUPLEX CONECTORIZADO PREMIUM OM4 LC(UB)-UPC/LC(UB)-UPC - 20.0M - LSZH - ACQUA (A - B)</t>
  </si>
  <si>
    <t>DUPLEX OPTICAL PATCH CORD PREMIUM OM4 LC(UB)-UPC/LC(UB)-UPC - 20.0M - LSZH - AQUA (A - B)</t>
  </si>
  <si>
    <t>PATCH CORD OPTICO DUPLEX CONECTORIZADO PREMIUM OM4 LC(UB)-UPC/LC(UB)-UPC - 20.0M - LSZH - ACQUA (A - B)</t>
  </si>
  <si>
    <t>CORDAO DUPLEX CONECTORIZADO PREMIUM OM4 LC(UB)-UPC/LC(UB)-UPC - 25.0M - LSZH - ACQUA (A - B)</t>
  </si>
  <si>
    <t>DUPLEX OPTICAL PATCH CORD PREMIUM OM4 LC(UB)-UPC/LC(UB)-UPC - 25.0M - LSZH - AQUA (A - B)</t>
  </si>
  <si>
    <t>PATCH CORD OPTICO DUPLEX CONECTORIZADO PREMIUM OM4 LC(UB)-UPC/LC(UB)-UPC - 25.0M - LSZH - ACQUA (A - B)</t>
  </si>
  <si>
    <t>CORDAO MONOFIBRA CONECTORIZADO SM FC-UPC/ST-UPC 5.0M - COG - AZUL</t>
  </si>
  <si>
    <t>SIMPLEX OPTICAL PATCH CORD SM FC-UPC/ST-UPC 5.0M - OFN - BLUE</t>
  </si>
  <si>
    <t>PATCH CORD OPTICO MONOFIBRA CONECTORIZADO SM FC-UPC/ST-UPC 5.0M - COG - AZUL</t>
  </si>
  <si>
    <t>CORDAO DUPLEX CONECTORIZADO PREMIUM OM4 LC(UB)-UPC/LC(UB)-UPC - 30.0M - LSZH - ACQUA (A - B)</t>
  </si>
  <si>
    <t>DUPLEX OPTICAL PATCH CORD PREMIUM OM4 LC(UB)-UPC/LC(UB)-UPC - 30.0M - LSZH - AQUA (A - B)</t>
  </si>
  <si>
    <t>PATCH CORD OPTICO DUPLEX CONECTORIZADO PREMIUM OM4 LC(UB)-UPC/LC(UB)-UPC - 30.0M - LSZH - ACQUA (A - B)</t>
  </si>
  <si>
    <t>CORDAO DUPLEX CONECTORIZADO PREMIUM OM4 LC(UB)-UPC/LC(UB)-UPC - 50.0M - LSZH - ACQUA (A - B)</t>
  </si>
  <si>
    <t>DUPLEX OPTICAL PATCH CORD PREMIUM OM4 LC(UB)-UPC/LC(UB)-UPC - 50.0M - LSZH - AQUA (A - B)</t>
  </si>
  <si>
    <t>PATCH CORD OPTICO DUPLEX CONECTORIZADO PREMIUM OM4 LC(UB)-UPC/LC(UB)-UPC - 50.0M - LSZH - ACQUA (A - B)</t>
  </si>
  <si>
    <t>CORDAO DUPLEX CONECTORIZADO PREMIUM BLI A/B G-657A LC(UB)-UPC/LC(UB)-UPC - 1.0M - LSZH - AMARELO (A - B)</t>
  </si>
  <si>
    <t>DUPLEX OPTICAL PATCH CORD PREMIUM BLI A/B G-657A LC(UB)-UPC/LC(UB)-UPC - 1.0M - LSZH - YELLOW (A - B)</t>
  </si>
  <si>
    <t>PATCH CORD OPTICO DUPLEX CONECTORIZADO PREMIUM BLI A/B G-657A LC(UB)-UPC/LC(UB)-UPC - 1.0M - LSZH - AMARILLO (A - B)</t>
  </si>
  <si>
    <t>CORDAO DUPLEX CONECTORIZADO PREMIUM BLI A/B G-657A LC(UB)-UPC/LC(UB)-UPC - 1.5M - LSZH - AMARELO (A - B)</t>
  </si>
  <si>
    <t>DUPLEX OPTICAL PATCH CORD PREMIUM BLI A/B G-657A LC(UB)-UPC/LC(UB)-UPC - 1.5M - LSZH - YELLOW (A - B)</t>
  </si>
  <si>
    <t>PATCH CORD OPTICO DUPLEX CONECTORIZADO PREMIUM BLI A/B G-657A LC(UB)-UPC/LC(UB)-UPC - 1.5M - LSZH - AMARILLO (A - B)</t>
  </si>
  <si>
    <t>CORDAO DUPLEX CONECTORIZADO PREMIUM BLI A/B G-657A LC(UB)-UPC/LC(UB)-UPC - 2.5M - LSZH - AMARELO (A - B)</t>
  </si>
  <si>
    <t>DUPLEX OPTICAL PATCH CORD PREMIUM BLI A/B G-657A LC(UB)-UPC/LC(UB)-UPC - 2.5M - LSZH - YELLOW (A - B)</t>
  </si>
  <si>
    <t>PATCH CORD OPTICO DUPLEX CONECTORIZADO PREMIUM BLI A/B G-657A LC(UB)-UPC/LC(UB)-UPC - 2.5M - LSZH - AMARILLO (A - B)</t>
  </si>
  <si>
    <t>CORDAO DUPLEX CONECTORIZADO PREMIUM BLI A/B G-657A LC(UB)-UPC/LC(UB)-UPC - 8.0M - LSZH - AMARELO (A - B)</t>
  </si>
  <si>
    <t>DUPLEX OPTICAL PATCH CORD PREMIUM BLI A/B G-657A LC(UB)-UPC/LC(UB)-UPC - 8.0M - LSZH - YELLOW (A - B)</t>
  </si>
  <si>
    <t>PATCH CORD OPTICO DUPLEX CONECTORIZADO PREMIUM BLI A/B G-657A LC(UB)-UPC/LC(UB)-UPC - 8.0M - LSZH - AMARILLO (A - B)</t>
  </si>
  <si>
    <t>CORDAO DUPLEX CONECTORIZADO PREMIUM BLI A/B G-657A LC(UB)-UPC/LC(UB)-UPC - 10.0M - LSZH - AMARELO (A - B)</t>
  </si>
  <si>
    <t>DUPLEX OPTICAL PATCH CORD PREMIUM BLI A/B G-657A LC(UB)-UPC/LC(UB)-UPC - 10.0M - LSZH - YELLOW (A - B)</t>
  </si>
  <si>
    <t>PATCH CORD OPTICO DUPLEX CONECTORIZADO PREMIUM BLI A/B G-657A LC(UB)-UPC/LC(UB)-UPC - 10.0M - LSZH - AMARILLO (A - B)</t>
  </si>
  <si>
    <t>CORDAO DUPLEX CONECTORIZADO PREMIUM BLI A/B G-657A LC(UB)-UPC/LC(UB)-UPC - 12.0M - LSZH - AMARELO (A - B)</t>
  </si>
  <si>
    <t>DUPLEX OPTICAL PATCH CORD PREMIUM BLI A/B G-657A LC(UB)-UPC/LC(UB)-UPC - 12.0M - LSZH - YELLOW (A - B)</t>
  </si>
  <si>
    <t>PATCH CORD OPTICO DUPLEX CONECTORIZADO PREMIUM BLI A/B G-657A LC(UB)-UPC/LC(UB)-UPC - 12.0M - LSZH - AMARILLO (A - B)</t>
  </si>
  <si>
    <t>CORDAO DUPLEX CONECTORIZADO PREMIUM BLI A/B G-657A LC(UB)-UPC/LC(UB)-UPC - 30.0M - LSZH - AMARELO (A - B)</t>
  </si>
  <si>
    <t>DUPLEX OPTICAL PATCH CORD PREMIUM BLI A/B G-657A LC(UB)-UPC/LC(UB)-UPC - 30.0M - LSZH - YELLOW (A - B)</t>
  </si>
  <si>
    <t>PATCH CORD OPTICO DUPLEX CONECTORIZADO PREMIUM BLI A/B G-657A LC(UB)-UPC/LC(UB)-UPC - 30.0M - LSZH - AMARILLO (A - B)</t>
  </si>
  <si>
    <t>CORDAO DUPLEX CONECTORIZADO PREMIUM BLI A/B G-657A LC(UB)-UPC/LC(UB)-UPC - 50.0M - LSZH - AMARELO (A - B)</t>
  </si>
  <si>
    <t>DUPLEX OPTICAL PATCH CORD PREMIUM BLI A/B G-657A LC(UB)-UPC/LC(UB)-UPC - 50.0M - LSZH - YELLOW (A - B)</t>
  </si>
  <si>
    <t>PATCH CORD OPTICO DUPLEX CONECTORIZADO PREMIUM BLI A/B G-657A LC(UB)-UPC/LC(UB)-UPC - 50.0M - LSZH - AMARILLO (A - B)</t>
  </si>
  <si>
    <t>CORDAO DUPLEX CONECTORIZADO PREMIUM BLI A/B G-657A LC(UB)-UPC/LC(UB)-UPC - 1.0M - LSZH - AZUL (A - B)</t>
  </si>
  <si>
    <t>DUPLEX OPTICAL PATCH CORD PREMIUM BLI A/B G-657A LC(UB)-UPC/LC(UB)-UPC - 1.0M - LSZH - BLUE (A - B)</t>
  </si>
  <si>
    <t>PATCH CORD OPTICO DUPLEX CONECTORIZADO PREMIUM BLI A/B G-657A LC(UB)-UPC/LC(UB)-UPC - 1.0M - LSZH - AZUL (A - B)</t>
  </si>
  <si>
    <t>CORDAO DUPLEX CONECTORIZADO PREMIUM BLI A/B G-657A LC(UB)-UPC/LC(UB)-UPC - 2.0M - LSZH - AZUL (A - B)</t>
  </si>
  <si>
    <t>DUPLEX OPTICAL PATCH CORD PREMIUM BLI A/B G-657A LC(UB)-UPC/LC(UB)-UPC - 2.0M - LSZH - BLUE (A - B)</t>
  </si>
  <si>
    <t>PATCH CORD OPTICO DUPLEX CONECTORIZADO PREMIUM BLI A/B G-657A LC(UB)-UPC/LC(UB)-UPC - 2.0M - LSZH - AZUL (A - B)</t>
  </si>
  <si>
    <t>CORDAO DUPLEX CONECTORIZADO PREMIUM BLI A/B G-657A LC(UB)-UPC/LC(UB)-UPC - 4.0M - LSZH - AZUL (A - B)</t>
  </si>
  <si>
    <t>DUPLEX OPTICAL PATCH CORD PREMIUM BLI A/B G-657A LC(UB)-UPC/LC(UB)-UPC - 4.0M - LSZH - BLUE (A - B)</t>
  </si>
  <si>
    <t>PATCH CORD OPTICO DUPLEX CONECTORIZADO PREMIUM BLI A/B G-657A LC(UB)-UPC/LC(UB)-UPC - 4.0M - LSZH - AZUL (A - B)</t>
  </si>
  <si>
    <t>CORDAO DUPLEX CONECTORIZADO PREMIUM BLI A/B G-657A LC(UB)-UPC/LC(UB)-UPC - 7.0M - LSZH - AZUL (A - B)</t>
  </si>
  <si>
    <t>DUPLEX OPTICAL PATCH CORD PREMIUM BLI A/B G-657A LC(UB)-UPC/LC(UB)-UPC - 7.0M - LSZH - BLUE (A - B)</t>
  </si>
  <si>
    <t>PATCH CORD OPTICO DUPLEX CONECTORIZADO PREMIUM BLI A/B G-657A LC(UB)-UPC/LC(UB)-UPC - 7.0M - LSZH - AZUL (A - B)</t>
  </si>
  <si>
    <t>CORDAO DUPLEX CONECTORIZADO PREMIUM BLI A/B G-657A LC(UB)-UPC/LC(UB)-UPC - 8.0M - LSZH - AZUL (A - B)</t>
  </si>
  <si>
    <t>DUPLEX OPTICAL PATCH CORD PREMIUM BLI A/B G-657A LC(UB)-UPC/LC(UB)-UPC - 8.0M - LSZH - BLUE (A - B)</t>
  </si>
  <si>
    <t>PATCH CORD OPTICO DUPLEX CONECTORIZADO PREMIUM BLI A/B G-657A LC(UB)-UPC/LC(UB)-UPC - 8.0M - LSZH - AZUL (A - B)</t>
  </si>
  <si>
    <t>CORDAO DUPLEX CONECTORIZADO PREMIUM BLI A/B G-657A LC(UB)-UPC/LC(UB)-UPC - 12.0M - LSZH - AZUL (A - B)</t>
  </si>
  <si>
    <t>DUPLEX OPTICAL PATCH CORD PREMIUM BLI A/B G-657A LC(UB)-UPC/LC(UB)-UPC - 12.0M - LSZH - BLUE (A - B)</t>
  </si>
  <si>
    <t>PATCH CORD OPTICO DUPLEX CONECTORIZADO PREMIUM BLI A/B G-657A LC(UB)-UPC/LC(UB)-UPC - 12.0M - LSZH - AZUL (A - B)</t>
  </si>
  <si>
    <t>CORDAO DUPLEX CONECTORIZADO PREMIUM BLI A/B G-657A LC(UB)-UPC/LC(UB)-UPC - 15.0M - LSZH - AZUL (A - B)</t>
  </si>
  <si>
    <t>DUPLEX OPTICAL PATCH CORD PREMIUM BLI A/B G-657A LC(UB)-UPC/LC(UB)-UPC - 15.0M - LSZH - BLUE (A - B)</t>
  </si>
  <si>
    <t>PATCH CORD OPTICO DUPLEX CONECTORIZADO PREMIUM BLI A/B G-657A LC(UB)-UPC/LC(UB)-UPC - 15.0M - LSZH - AZUL (A - B)</t>
  </si>
  <si>
    <t>CORDAO DUPLEX CONECTORIZADO PREMIUM BLI A/B G-657A LC(UB)-UPC/LC(UB)-UPC - 20.0M - LSZH - AZUL (A - B)</t>
  </si>
  <si>
    <t>DUPLEX OPTICAL PATCH CORD PREMIUM BLI A/B G-657A LC(UB)-UPC/LC(UB)-UPC - 20.0M - LSZH - BLUE (A - B)</t>
  </si>
  <si>
    <t>PATCH CORD OPTICO DUPLEX CONECTORIZADO PREMIUM BLI A/B G-657A LC(UB)-UPC/LC(UB)-UPC - 20.0M - LSZH - AZUL (A - B)</t>
  </si>
  <si>
    <t>CORDAO DUPLEX CONECTORIZADO PREMIUM BLI A/B G-657A LC(UB)-UPC/LC(UB)-UPC - 25.0M - LSZH - AZUL (A - B)</t>
  </si>
  <si>
    <t>DUPLEX OPTICAL PATCH CORD PREMIUM BLI A/B G-657A LC(UB)-UPC/LC(UB)-UPC - 25.0M - LSZH - BLUE (A - B)</t>
  </si>
  <si>
    <t>PATCH CORD OPTICO DUPLEX CONECTORIZADO PREMIUM BLI A/B G-657A LC(UB)-UPC/LC(UB)-UPC - 25.0M - LSZH - AZUL (A - B)</t>
  </si>
  <si>
    <t>CORDAO DUPLEX CONECTORIZADO PREMIUM BLI A/B G-657A LC(UB)-UPC/LC(UB)-UPC - 30.0M - LSZH - AZUL (A - B)</t>
  </si>
  <si>
    <t>DUPLEX OPTICAL PATCH CORD PREMIUM BLI A/B G-657A LC(UB)-UPC/LC(UB)-UPC - 30.0M - LSZH - BLUE (A - B)</t>
  </si>
  <si>
    <t>PATCH CORD OPTICO DUPLEX CONECTORIZADO PREMIUM BLI A/B G-657A LC(UB)-UPC/LC(UB)-UPC - 30.0M - LSZH - AZUL (A - B)</t>
  </si>
  <si>
    <t>CORDAO DUPLEX CONECTORIZADO PREMIUM BLI A/B G-657A LC(UB)-UPC/LC(UB)-UPC - 50.0M - LSZH - AZUL (A - B)</t>
  </si>
  <si>
    <t>DUPLEX OPTICAL PATCH CORD PREMIUM BLI A/B G-657A LC(UB)-UPC/LC(UB)-UPC - 50.0M - LSZH - BLUE (A - B)</t>
  </si>
  <si>
    <t>PATCH CORD OPTICO DUPLEX CONECTORIZADO PREMIUM BLI A/B G-657A LC(UB)-UPC/LC(UB)-UPC - 50.0M - LSZH - AZUL (A - B)</t>
  </si>
  <si>
    <t>CORDAO MONOFIBRA CONECTORIZADO SM E2000-APC/E2000-APC 5.0M - COG - AZUL</t>
  </si>
  <si>
    <t>SIMPLEX OPTICAL PATCH CORD SM E2000-APC/E2000-APC 5.0M - OFN - BLUE</t>
  </si>
  <si>
    <t>PATCH CORD OPTICO MONOFIBRA CONECTORIZADO SM E2000-APC/E2000-APC 5.0M - COG - AZUL</t>
  </si>
  <si>
    <t>CORDAO MONOFIBRA CONECTORIZADO SM E2000-APC/E2000-APC 15.0M - COG - AZUL</t>
  </si>
  <si>
    <t>SIMPLEX OPTICAL PATCH CORD SM E2000-APC/E2000-APC 15.0M - OFN - BLUE</t>
  </si>
  <si>
    <t>PATCH CORD OPTICO MONOFIBRA CONECTORIZADO SM E2000-APC/E2000-APC 15.0M - COG - AZUL</t>
  </si>
  <si>
    <t>EXTENSAO DUPLEX 62.5 SC-UPC 1.5M - COG - LARANJA - D2</t>
  </si>
  <si>
    <t>DUPLEX OPTICAL PIGTAIL 62.5 SC-UPC 1.5M - OFN - ORANGE - D2</t>
  </si>
  <si>
    <t>EXTENSION DUPLEX 62.5 SC-UPC 1.5M - COG - NARANJA - D2</t>
  </si>
  <si>
    <t>CORDAO MONOFIBRA CONECTORIZADO SM FC-APC/SC-UPC 15.0M - COG - AZUL</t>
  </si>
  <si>
    <t>SIMPLEX OPTICAL PATCH CORD SM FC-APC/SC-UPC 15.0M - OFN - BLUE</t>
  </si>
  <si>
    <t>PATCH CORD OPTICO MONOFIBRA CONECTORIZADO SM FC-APC/SC-UPC 15.0M - COG - AZUL</t>
  </si>
  <si>
    <t>CORDAO MONOFIBRA CONECTORIZADO SM FC-APC/FC-APC 12.0M - COG - AZUL</t>
  </si>
  <si>
    <t>SIMPLEX OPTICAL PATCH CORD SM FC-APC/FC-APC 12.0M - OFN - BLUE</t>
  </si>
  <si>
    <t>PATCH CORD OPTICO MONOFIBRA CONECTORIZADO SM FC-APC/FC-APC 12.0M - COG - AZUL</t>
  </si>
  <si>
    <t>EXTENSAO MONOFIBRA SM SC-APC 6.0M - COG - AZUL - D2</t>
  </si>
  <si>
    <t>SIMPLEX OPTICAL PIGTAIL SM SC-APC 6.0M - OFN - BLUE - D2</t>
  </si>
  <si>
    <t>EXTENSION MONOFIBRA SM SC-APC 6.0M - COG - AZUL - D2</t>
  </si>
  <si>
    <t>CORDAO MONOFIBRA CONECTORIZADO SM SC-UPC/ST-UPC 10.0M - COG - AZUL</t>
  </si>
  <si>
    <t>SIMPLEX OPTICAL PATCH CORD SM SC-UPC/ST-UPC 10.0M - OFN - BLUE</t>
  </si>
  <si>
    <t>PATCH CORD OPTICO MONOFIBRA CONECTORIZADO SM SC-UPC/ST-UPC 10.0M - COG - AZUL</t>
  </si>
  <si>
    <t>CORDAO MONOFIBRA CONECTORIZADO SM SC-UPC/ST-UPC 20.0M - COG - AZUL</t>
  </si>
  <si>
    <t>SIMPLEX OPTICAL PATCH CORD SM SC-UPC/ST-UPC 20.0M - OFN - BLUE</t>
  </si>
  <si>
    <t>PATCH CORD OPTICO MONOFIBRA CONECTORIZADO SM SC-UPC/ST-UPC 20.0M - COG - AZUL</t>
  </si>
  <si>
    <t>CORDAO DUPLEX CONECTORIZADO 62.5 SC-UPC/ST-UPC 50.0M - COG - LARANJA</t>
  </si>
  <si>
    <t>DUPLEX OPTICAL PATCH CORD 62.5 SC-UPC/ST-UPC 50.0M - OFN - ORANGE</t>
  </si>
  <si>
    <t>PATCH CORD OPTICO DUPLEX CONECTORIZADO 62.5 SC-UPC/ST-UPC 50.0M - COG - NARANJA</t>
  </si>
  <si>
    <t>CORDAO DUPLEX CONECTORIZADO 62.5 SC-UPC/SC-UPC 50.0M - COG - LARANJA</t>
  </si>
  <si>
    <t>DUPLEX OPTICAL PATCH CORD 62.5 SC-UPC/SC-UPC 50.0M - OFN - ORANGE</t>
  </si>
  <si>
    <t>PATCH CORD OPTICO DUPLEX CONECTORIZADO 62.5 SC-UPC/SC-UPC 50.0M - COG - NARANJA</t>
  </si>
  <si>
    <t>CORDAO MONOFIBRA CONECTORIZADO SM LC-UPC/ST-UPC 15.0M - COG - AZUL</t>
  </si>
  <si>
    <t>SIMPLEX OPTICAL PATCH CORD SM LC-UPC/ST-UPC 15.0M - OFN - BLUE</t>
  </si>
  <si>
    <t>PATCH CORD OPTICO MONOFIBRA CONECTORIZADO SM LC-UPC/ST-UPC 15.0M - COG - AZUL</t>
  </si>
  <si>
    <t>EXTENSAO MONOFIBRA SM FC-UPC 15.0M - COG - AZUL - D2</t>
  </si>
  <si>
    <t>SIMPLEX OPTICAL PIGTAIL SM FC-UPC 15.0M - OFN - BLUE - D2</t>
  </si>
  <si>
    <t>EXTENSION MONOFIBRA SM FC-UPC 15.0M - COG - AZUL - D2</t>
  </si>
  <si>
    <t>CORDAO MONOFIBRA CONECTORIZADO SM SC-APC/SC-APC 1.5M - COG - AZUL</t>
  </si>
  <si>
    <t>SIMPLEX OPTICAL PATCH CORD SM SC-APC/SC-APC 1.5M - OFN - BLUE</t>
  </si>
  <si>
    <t>PATCH CORD OPTICO MONOFIBRA CONECTORIZADO SM SC-APC/SC-APC 1.5M - COG - AZUL</t>
  </si>
  <si>
    <t>CORDAO MONOFIBRA CONECTORIZADO SM FC-UPC/SC-APC 1.5M - COG - AZUL</t>
  </si>
  <si>
    <t>SIMPLEX OPTICAL PATCH CORD SM FC-UPC/SC-APC 1.5M - OFN - BLUE</t>
  </si>
  <si>
    <t>PATCH CORD OPTICO MONOFIBRA CONECTORIZADO SM FC-UPC/SC-APC 1.5M - COG - AZUL</t>
  </si>
  <si>
    <t>CORDAO MONOFIBRA CONECTORIZADO SM FC-UPC/SC-UPC 1.5M - COG - AZUL</t>
  </si>
  <si>
    <t>SIMPLEX OPTICAL PATCH CORD SM FC-UPC/SC-UPC 1.5M - OFN - BLUE</t>
  </si>
  <si>
    <t>PATCH CORD OPTICO MONOFIBRA CONECTORIZADO SM FC-UPC/SC-UPC 1.5M - COG - AZUL</t>
  </si>
  <si>
    <t>CORDAO MONOFIBRA CONECTORIZADO SM SC-APC/ST-UPC 1.5M - COG - AZUL</t>
  </si>
  <si>
    <t>SIMPLEX OPTICAL PATCH CORD SM SC-APC/ST-UPC 1.5M - OFN - BLUE</t>
  </si>
  <si>
    <t>PATCH CORD OPTICO MONOFIBRA CONECTORIZADO SM SC-APC/ST-UPC 1.5M - COG - AZUL</t>
  </si>
  <si>
    <t>CORDAO MONOFIBRA CONECTORIZADO SM SC-UPC/ST-UPC 1.5M - COG - AZUL</t>
  </si>
  <si>
    <t>SIMPLEX OPTICAL PATCH CORD SM SC-UPC/ST-UPC 1.5M - OFN - BLUE</t>
  </si>
  <si>
    <t>PATCH CORD OPTICO MONOFIBRA CONECTORIZADO SM SC-UPC/ST-UPC 1.5M - COG - AZUL</t>
  </si>
  <si>
    <t>CORDAO DUPLEX CONECTORIZADO BLI A/B G-657A LC-UPC/LC-UPC 1.0M - LSZH - AMARELO (A - B)</t>
  </si>
  <si>
    <t>DUPLEX OPTICAL PATCH CORD BLI A/B G-657A LC-UPC/LC-UPC 1.0M - LSZH - YELLOW (A - B)</t>
  </si>
  <si>
    <t>PATCH CORD OPTICO DUPLEX CONECTORIZADO BLI A/B G-657A LC-UPC/LC-UPC 1.0M - LSZH - AMARILLO (A - B)</t>
  </si>
  <si>
    <t>CORDAO DUPLEX CONECTORIZADO BLI A/B G-657A LC-UPC/LC-UPC 2.0M - LSZH - AMARELO (A - B)</t>
  </si>
  <si>
    <t>DUPLEX OPTICAL PATCH CORD BLI A/B G-657A LC-UPC/LC-UPC 2.0M - LSZH - YELLOW (A - B)</t>
  </si>
  <si>
    <t>PATCH CORD OPTICO DUPLEX CONECTORIZADO BLI A/B G-657A LC-UPC/LC-UPC 2.0M - LSZH - AMARILLO (A - B)</t>
  </si>
  <si>
    <t>CORDAO DUPLEX CONECTORIZADO BLI A/B G-657A LC-UPC/LC-UPC 4.0M - LSZH - AMARELO (A - B)</t>
  </si>
  <si>
    <t>DUPLEX OPTICAL PATCH CORD BLI A/B G-657A LC-UPC/LC-UPC 4.0M - LSZH - YELLOW (A - B)</t>
  </si>
  <si>
    <t>PATCH CORD OPTICO DUPLEX CONECTORIZADO BLI A/B G-657A LC-UPC/LC-UPC 4.0M - LSZH - AMARILLO (A - B)</t>
  </si>
  <si>
    <t>CORDAO DUPLEX CONECTORIZADO BLI A/B G-657A LC-UPC/LC-UPC 6.0M - LSZH - AMARELO (A - B)</t>
  </si>
  <si>
    <t>DUPLEX OPTICAL PATCH CORD BLI A/B G-657A LC-UPC/LC-UPC 6.0M - LSZH - YELLOW (A - B)</t>
  </si>
  <si>
    <t>PATCH CORD OPTICO DUPLEX CONECTORIZADO BLI A/B G-657A LC-UPC/LC-UPC 6.0M - LSZH - AMARILLO (A - B)</t>
  </si>
  <si>
    <t>CORDAO DUPLEX CONECTORIZADO BLI A/B G-657A LC-UPC/LC-UPC 7.0M - LSZH - AMARELO (A - B)</t>
  </si>
  <si>
    <t>DUPLEX OPTICAL PATCH CORD BLI A/B G-657A LC-UPC/LC-UPC 7.0M - LSZH - YELLOW (A - B)</t>
  </si>
  <si>
    <t>PATCH CORD OPTICO DUPLEX CONECTORIZADO BLI A/B G-657A LC-UPC/LC-UPC 7.0M - LSZH - AMARILLO (A - B)</t>
  </si>
  <si>
    <t>CORDAO DUPLEX CONECTORIZADO BLI A/B G-657A LC-UPC/LC-UPC 8.0M - LSZH - AMARELO (A - B)</t>
  </si>
  <si>
    <t>DUPLEX OPTICAL PATCH CORD BLI A/B G-657A LC-UPC/LC-UPC 8.0M - LSZH - YELLOW (A - B)</t>
  </si>
  <si>
    <t>PATCH CORD OPTICO DUPLEX CONECTORIZADO BLI A/B G-657A LC-UPC/LC-UPC 8.0M - LSZH - AMARILLO (A - B)</t>
  </si>
  <si>
    <t>CORDAO DUPLEX CONECTORIZADO BLI A/B G-657A LC-UPC/LC-UPC 11.0M - LSZH - AMARELO (A - B)</t>
  </si>
  <si>
    <t>DUPLEX OPTICAL PATCH CORD BLI A/B G-657A LC-UPC/LC-UPC 11.0M - LSZH - YELLOW (A - B)</t>
  </si>
  <si>
    <t>PATCH CORD OPTICO DUPLEX CONECTORIZADO BLI A/B G-657A LC-UPC/LC-UPC 11.0M - LSZH - AMARILLO (A - B)</t>
  </si>
  <si>
    <t>CORDAO DUPLEX CONECTORIZADO BLI A/B G-657A LC-UPC/LC-UPC 12.0M - LSZH - AMARELO (A - B)</t>
  </si>
  <si>
    <t>DUPLEX OPTICAL PATCH CORD BLI A/B G-657A LC-UPC/LC-UPC 12.0M - LSZH - YELLOW (A - B)</t>
  </si>
  <si>
    <t>PATCH CORD OPTICO DUPLEX CONECTORIZADO BLI A/B G-657A LC-UPC/LC-UPC 12.0M - LSZH - AMARILLO (A - B)</t>
  </si>
  <si>
    <t>CORDAO DUPLEX CONECTORIZADO BLI A/B G-657A LC-UPC/LC-UPC 14.0M - LSZH - AMARELO (A - B)</t>
  </si>
  <si>
    <t>DUPLEX OPTICAL PATCH CORD BLI A/B G-657A LC-UPC/LC-UPC 14.0M - LSZH - YELLOW (A - B)</t>
  </si>
  <si>
    <t>PATCH CORD OPTICO DUPLEX CONECTORIZADO BLI A/B G-657A LC-UPC/LC-UPC 14.0M - LSZH - AMARILLO (A - B)</t>
  </si>
  <si>
    <t>CORDAO DUPLEX CONECTORIZADO BLI A/B G-657A LC-UPC/LC-UPC 17.0M - LSZH - AMARELO (A - B)</t>
  </si>
  <si>
    <t>DUPLEX OPTICAL PATCH CORD BLI A/B G-657A LC-UPC/LC-UPC 17.0M - LSZH - YELLOW (A - B)</t>
  </si>
  <si>
    <t>PATCH CORD OPTICO DUPLEX CONECTORIZADO BLI A/B G-657A LC-UPC/LC-UPC 17.0M - LSZH - AMARILLO (A - B)</t>
  </si>
  <si>
    <t>CORDAO DUPLEX CONECTORIZADO BLI A/B G-657A LC-UPC/LC-UPC 21.0M - LSZH - AMARELO (A - B)</t>
  </si>
  <si>
    <t>DUPLEX OPTICAL PATCH CORD BLI A/B G-657A LC-UPC/LC-UPC 21.0M - LSZH - YELLOW (A - B)</t>
  </si>
  <si>
    <t>PATCH CORD OPTICO DUPLEX CONECTORIZADO BLI A/B G-657A LC-UPC/LC-UPC 21.0M - LSZH - AMARILLO (A - B)</t>
  </si>
  <si>
    <t>CORDAO DUPLEX CONECTORIZADO BLI A/B G-657A LC-UPC/LC-UPC 22.0M - LSZH - AMARELO (A - B)</t>
  </si>
  <si>
    <t>DUPLEX OPTICAL PATCH CORD BLI A/B G-657A LC-UPC/LC-UPC 22.0M - LSZH - YELLOW (A - B)</t>
  </si>
  <si>
    <t>PATCH CORD OPTICO DUPLEX CONECTORIZADO BLI A/B G-657A LC-UPC/LC-UPC 22.0M - LSZH - AMARILLO (A - B)</t>
  </si>
  <si>
    <t>CORDAO DUPLEX CONECTORIZADO BLI A/B G-657A LC-UPC/LC-UPC 24.0M - LSZH - AMARELO (A - B)</t>
  </si>
  <si>
    <t>DUPLEX OPTICAL PATCH CORD BLI A/B G-657A LC-UPC/LC-UPC 24.0M - LSZH - YELLOW (A - B)</t>
  </si>
  <si>
    <t>PATCH CORD OPTICO DUPLEX CONECTORIZADO BLI A/B G-657A LC-UPC/LC-UPC 24.0M - LSZH - AMARILLO (A - B)</t>
  </si>
  <si>
    <t>CORDAO DUPLEX CONECTORIZADO BLI A/B G-657A LC-UPC/LC-UPC 26.0M - LSZH - AMARELO (A - B)</t>
  </si>
  <si>
    <t>DUPLEX OPTICAL PATCH CORD BLI A/B G-657A LC-UPC/LC-UPC 26.0M - LSZH - YELLOW (A - B)</t>
  </si>
  <si>
    <t>PATCH CORD OPTICO DUPLEX CONECTORIZADO BLI A/B G-657A LC-UPC/LC-UPC 26.0M - LSZH - AMARILLO (A - B)</t>
  </si>
  <si>
    <t>CORDAO DUPLEX CONECTORIZADO BLI A/B G-657A LC-UPC/LC-UPC 27.0M - LSZH - AMARELO (A - B)</t>
  </si>
  <si>
    <t>DUPLEX OPTICAL PATCH CORD BLI A/B G-657A LC-UPC/LC-UPC 27.0M - LSZH - YELLOW (A - B)</t>
  </si>
  <si>
    <t>PATCH CORD OPTICO DUPLEX CONECTORIZADO BLI A/B G-657A LC-UPC/LC-UPC 27.0M - LSZH - AMARILLO (A - B)</t>
  </si>
  <si>
    <t>CORDAO DUPLEX CONECTORIZADO BLI A/B G-657A LC-UPC/LC-UPC 29.0M - LSZH - AMARELO (A - B)</t>
  </si>
  <si>
    <t>DUPLEX OPTICAL PATCH CORD BLI A/B G-657A LC-UPC/LC-UPC 29.0M - LSZH - YELLOW (A - B)</t>
  </si>
  <si>
    <t>PATCH CORD OPTICO DUPLEX CONECTORIZADO BLI A/B G-657A LC-UPC/LC-UPC 29.0M - LSZH - AMARILLO (A - B)</t>
  </si>
  <si>
    <t>CORDAO DUPLEX CONECTORIZADO BLI A/B G-657A LC-UPC/LC-UPC 32.0M - LSZH - AMARELO (A - B)</t>
  </si>
  <si>
    <t>DUPLEX OPTICAL PATCH CORD BLI A/B G-657A LC-UPC/LC-UPC 32.0M - LSZH - YELLOW (A - B)</t>
  </si>
  <si>
    <t>PATCH CORD OPTICO DUPLEX CONECTORIZADO BLI A/B G-657A LC-UPC/LC-UPC 32.0M - LSZH - AMARILLO (A - B)</t>
  </si>
  <si>
    <t>CORDAO DUPLEX CONECTORIZADO BLI A/B G-657A LC-UPC/LC-UPC 37.0M - LSZH - AMARELO (A - B)</t>
  </si>
  <si>
    <t>DUPLEX OPTICAL PATCH CORD BLI A/B G-657A LC-UPC/LC-UPC 37.0M - LSZH - YELLOW (A - B)</t>
  </si>
  <si>
    <t>PATCH CORD OPTICO DUPLEX CONECTORIZADO BLI A/B G-657A LC-UPC/LC-UPC 37.0M - LSZH - AMARILLO (A - B)</t>
  </si>
  <si>
    <t>CORDAO DUPLEX CONECTORIZADO BLI A/B G-657A LC-UPC/LC-UPC 41.0M - LSZH - AMARELO (A - B)</t>
  </si>
  <si>
    <t>DUPLEX OPTICAL PATCH CORD BLI A/B G-657A LC-UPC/LC-UPC 41.0M - LSZH - YELLOW (A - B)</t>
  </si>
  <si>
    <t>PATCH CORD OPTICO DUPLEX CONECTORIZADO BLI A/B G-657A LC-UPC/LC-UPC 41.0M - LSZH - AMARILLO (A - B)</t>
  </si>
  <si>
    <t>CORDAO DUPLEX CONECTORIZADO BLI A/B G-657A LC-UPC/LC-UPC 43.0M - LSZH - AMARELO (A - B)</t>
  </si>
  <si>
    <t>DUPLEX OPTICAL PATCH CORD BLI A/B G-657A LC-UPC/LC-UPC 43.0M - LSZH - YELLOW (A - B)</t>
  </si>
  <si>
    <t>PATCH CORD OPTICO DUPLEX CONECTORIZADO BLI A/B G-657A LC-UPC/LC-UPC 43.0M - LSZH - AMARILLO (A - B)</t>
  </si>
  <si>
    <t>CORDAO DUPLEX CONECTORIZADO BLI A/B G-657A LC-UPC/LC-UPC 44.0M - LSZH - AMARELO (A - B)</t>
  </si>
  <si>
    <t>DUPLEX OPTICAL PATCH CORD BLI A/B G-657A LC-UPC/LC-UPC 44.0M - LSZH - YELLOW (A - B)</t>
  </si>
  <si>
    <t>PATCH CORD OPTICO DUPLEX CONECTORIZADO BLI A/B G-657A LC-UPC/LC-UPC 44.0M - LSZH - AMARILLO (A - B)</t>
  </si>
  <si>
    <t>CORDAO DUPLEX CONECTORIZADO BLI A/B G-657A LC-UPC/LC-UPC 46.0M - LSZH - AMARELO (A - B)</t>
  </si>
  <si>
    <t>DUPLEX OPTICAL PATCH CORD BLI A/B G-657A LC-UPC/LC-UPC 46.0M - LSZH - YELLOW (A - B)</t>
  </si>
  <si>
    <t>PATCH CORD OPTICO DUPLEX CONECTORIZADO BLI A/B G-657A LC-UPC/LC-UPC 46.0M - LSZH - AMARILLO (A - B)</t>
  </si>
  <si>
    <t>CORDAO DUPLEX CONECTORIZADO BLI A/B G-657A LC-UPC/LC-UPC 47.0M - LSZH - AMARELO (A - B)</t>
  </si>
  <si>
    <t>DUPLEX OPTICAL PATCH CORD BLI A/B G-657A LC-UPC/LC-UPC 47.0M - LSZH - YELLOW (A - B)</t>
  </si>
  <si>
    <t>PATCH CORD OPTICO DUPLEX CONECTORIZADO BLI A/B G-657A LC-UPC/LC-UPC 47.0M - LSZH - AMARILLO (A - B)</t>
  </si>
  <si>
    <t>CORDAO DUPLEX CONECTORIZADO BLI A/B G-657A LC-UPC/LC-UPC 48.0M - LSZH - AMARELO (A - B)</t>
  </si>
  <si>
    <t>DUPLEX OPTICAL PATCH CORD BLI A/B G-657A LC-UPC/LC-UPC 48.0M - LSZH - YELLOW (A - B)</t>
  </si>
  <si>
    <t>PATCH CORD OPTICO DUPLEX CONECTORIZADO BLI A/B G-657A LC-UPC/LC-UPC 48.0M - LSZH - AMARILLO (A - B)</t>
  </si>
  <si>
    <t>CORDAO DUPLEX CONECTORIZADO BLI A/B G-657A LC-UPC/LC-UPC 49.0M - LSZH - AMARELO (A - B)</t>
  </si>
  <si>
    <t>DUPLEX OPTICAL PATCH CORD BLI A/B G-657A LC-UPC/LC-UPC 49.0M - LSZH - YELLOW (A - B)</t>
  </si>
  <si>
    <t>PATCH CORD OPTICO DUPLEX CONECTORIZADO BLI A/B G-657A LC-UPC/LC-UPC 49.0M - LSZH - AMARILLO (A - B)</t>
  </si>
  <si>
    <t>CORDAO DUPLEX CONECTORIZADO BLI A/B G-657A LC-UPC/SC-UPC 2.0M - LSZH - AMARELO</t>
  </si>
  <si>
    <t>DUPLEX OPTICAL PATCH CORD BLI A/B G-657A LC-UPC/SC-UPC 2.0M - LSZH - YELLOW</t>
  </si>
  <si>
    <t>PATCH CORD OPTICO DUPLEX CONECTORIZADO BLI A/B G-657A LC-UPC/SC-UPC 2.0M - LSZH - AMARILLO</t>
  </si>
  <si>
    <t>CORDAO DUPLEX CONECTORIZADO BLI A/B G-657A LC-UPC/SC-UPC 4.0M - LSZH - AMARELO</t>
  </si>
  <si>
    <t>DUPLEX OPTICAL PATCH CORD BLI A/B G-657A LC-UPC/SC-UPC 4.0M - LSZH - YELLOW</t>
  </si>
  <si>
    <t>PATCH CORD OPTICO DUPLEX CONECTORIZADO BLI A/B G-657A LC-UPC/SC-UPC 4.0M - LSZH - AMARILLO</t>
  </si>
  <si>
    <t>CORDAO DUPLEX CONECTORIZADO BLI A/B G-657A LC-UPC/SC-UPC 5.0M - LSZH - AMARELO</t>
  </si>
  <si>
    <t>DUPLEX OPTICAL PATCH CORD BLI A/B G-657A LC-UPC/SC-UPC 5.0M - LSZH - YELLOW</t>
  </si>
  <si>
    <t>PATCH CORD OPTICO DUPLEX CONECTORIZADO BLI A/B G-657A LC-UPC/SC-UPC 5.0M - LSZH - AMARILLO</t>
  </si>
  <si>
    <t>CORDAO DUPLEX CONECTORIZADO BLI A/B G-657A LC-UPC/SC-UPC 6.0M - LSZH - AMARELO</t>
  </si>
  <si>
    <t>DUPLEX OPTICAL PATCH CORD BLI A/B G-657A LC-UPC/SC-UPC 6.0M - LSZH - YELLOW</t>
  </si>
  <si>
    <t>PATCH CORD OPTICO DUPLEX CONECTORIZADO BLI A/B G-657A LC-UPC/SC-UPC 6.0M - LSZH - AMARILLO</t>
  </si>
  <si>
    <t>CORDAO DUPLEX CONECTORIZADO BLI A/B G-657A LC-UPC/SC-UPC 7.0M - LSZH - AMARELO</t>
  </si>
  <si>
    <t>DUPLEX OPTICAL PATCH CORD BLI A/B G-657A LC-UPC/SC-UPC 7.0M - LSZH - YELLOW</t>
  </si>
  <si>
    <t>PATCH CORD OPTICO DUPLEX CONECTORIZADO BLI A/B G-657A LC-UPC/SC-UPC 7.0M - LSZH - AMARILLO</t>
  </si>
  <si>
    <t>CORDAO DUPLEX CONECTORIZADO BLI A/B G-657A LC-UPC/SC-UPC 8.0M - LSZH - AMARELO</t>
  </si>
  <si>
    <t>DUPLEX OPTICAL PATCH CORD BLI A/B G-657A LC-UPC/SC-UPC 8.0M - LSZH - YELLOW</t>
  </si>
  <si>
    <t>PATCH CORD OPTICO DUPLEX CONECTORIZADO BLI A/B G-657A LC-UPC/SC-UPC 8.0M - LSZH - AMARILLO</t>
  </si>
  <si>
    <t>CORDAO DUPLEX CONECTORIZADO BLI A/B G-657A LC-UPC/SC-UPC 9.0M - LSZH - AMARELO</t>
  </si>
  <si>
    <t>DUPLEX OPTICAL PATCH CORD BLI A/B G-657A LC-UPC/SC-UPC 9.0M - LSZH - YELLOW</t>
  </si>
  <si>
    <t>PATCH CORD OPTICO DUPLEX CONECTORIZADO BLI A/B G-657A LC-UPC/SC-UPC 9.0M - LSZH - AMARILLO</t>
  </si>
  <si>
    <t>CORDAO DUPLEX CONECTORIZADO BLI A/B G-657A LC-UPC/SC-UPC 10.0M - LSZH - AMARELO</t>
  </si>
  <si>
    <t>DUPLEX OPTICAL PATCH CORD BLI A/B G-657A LC-UPC/SC-UPC 10.0M - LSZH - YELLOW</t>
  </si>
  <si>
    <t>PATCH CORD OPTICO DUPLEX CONECTORIZADO BLI A/B G-657A LC-UPC/SC-UPC 10.0M - LSZH - AMARILLO</t>
  </si>
  <si>
    <t>CORDAO DUPLEX CONECTORIZADO BLI A/B G-657A LC-UPC/SC-UPC 11.0M - LSZH - AMARELO</t>
  </si>
  <si>
    <t>DUPLEX OPTICAL PATCH CORD BLI A/B G-657A LC-UPC/SC-UPC 11.0M - LSZH - YELLOW</t>
  </si>
  <si>
    <t>PATCH CORD OPTICO DUPLEX CONECTORIZADO BLI A/B G-657A LC-UPC/SC-UPC 11.0M - LSZH - AMARILLO</t>
  </si>
  <si>
    <t>CORDAO DUPLEX CONECTORIZADO BLI A/B G-657A LC-UPC/SC-UPC 12.0M - LSZH - AMARELO</t>
  </si>
  <si>
    <t>DUPLEX OPTICAL PATCH CORD BLI A/B G-657A LC-UPC/SC-UPC 12.0M - LSZH - YELLOW</t>
  </si>
  <si>
    <t>PATCH CORD OPTICO DUPLEX CONECTORIZADO BLI A/B G-657A LC-UPC/SC-UPC 12.0M - LSZH - AMARILLO</t>
  </si>
  <si>
    <t>CORDAO DUPLEX CONECTORIZADO BLI A/B G-657A LC-UPC/SC-UPC 13.0M - LSZH - AMARELO</t>
  </si>
  <si>
    <t>DUPLEX OPTICAL PATCH CORD BLI A/B G-657A LC-UPC/SC-UPC 13.0M - LSZH - YELLOW</t>
  </si>
  <si>
    <t>PATCH CORD OPTICO DUPLEX CONECTORIZADO BLI A/B G-657A LC-UPC/SC-UPC 13.0M - LSZH - AMARILLO</t>
  </si>
  <si>
    <t>CORDAO DUPLEX CONECTORIZADO BLI A/B G-657A LC-UPC/SC-UPC 15.0M - LSZH - AMARELO</t>
  </si>
  <si>
    <t>DUPLEX OPTICAL PATCH CORD BLI A/B G-657A LC-UPC/SC-UPC 15.0M - LSZH - YELLOW</t>
  </si>
  <si>
    <t>PATCH CORD OPTICO DUPLEX CONECTORIZADO BLI A/B G-657A LC-UPC/SC-UPC 15.0M - LSZH - AMARILLO</t>
  </si>
  <si>
    <t>CORDAO DUPLEX CONECTORIZADO BLI A/B G-657A LC-UPC/SC-UPC 18.0M - LSZH - AMARELO</t>
  </si>
  <si>
    <t>DUPLEX OPTICAL PATCH CORD BLI A/B G-657A LC-UPC/SC-UPC 18.0M - LSZH - YELLOW</t>
  </si>
  <si>
    <t>PATCH CORD OPTICO DUPLEX CONECTORIZADO BLI A/B G-657A LC-UPC/SC-UPC 18.0M - LSZH - AMARILLO</t>
  </si>
  <si>
    <t>CORDAO DUPLEX CONECTORIZADO BLI A/B G-657A LC-UPC/SC-UPC 19.0M - LSZH - AMARELO</t>
  </si>
  <si>
    <t>DUPLEX OPTICAL PATCH CORD BLI A/B G-657A LC-UPC/SC-UPC 19.0M - LSZH - YELLOW</t>
  </si>
  <si>
    <t>PATCH CORD OPTICO DUPLEX CONECTORIZADO BLI A/B G-657A LC-UPC/SC-UPC 19.0M - LSZH - AMARILLO</t>
  </si>
  <si>
    <t>CORDAO DUPLEX CONECTORIZADO BLI A/B G-657A LC-UPC/SC-UPC 21.0M - LSZH - AMARELO</t>
  </si>
  <si>
    <t>DUPLEX OPTICAL PATCH CORD BLI A/B G-657A LC-UPC/SC-UPC 21.0M - LSZH - YELLOW</t>
  </si>
  <si>
    <t>PATCH CORD OPTICO DUPLEX CONECTORIZADO BLI A/B G-657A LC-UPC/SC-UPC 21.0M - LSZH - AMARILLO</t>
  </si>
  <si>
    <t>CORDAO DUPLEX CONECTORIZADO BLI A/B G-657A LC-UPC/SC-UPC 22.0M - LSZH - AMARELO</t>
  </si>
  <si>
    <t>DUPLEX OPTICAL PATCH CORD BLI A/B G-657A LC-UPC/SC-UPC 22.0M - LSZH - YELLOW</t>
  </si>
  <si>
    <t>PATCH CORD OPTICO DUPLEX CONECTORIZADO BLI A/B G-657A LC-UPC/SC-UPC 22.0M - LSZH - AMARILLO</t>
  </si>
  <si>
    <t>CORDAO DUPLEX CONECTORIZADO BLI A/B G-657A LC-UPC/SC-UPC 23.0M - LSZH - AMARELO</t>
  </si>
  <si>
    <t>DUPLEX OPTICAL PATCH CORD BLI A/B G-657A LC-UPC/SC-UPC 23.0M - LSZH - YELLOW</t>
  </si>
  <si>
    <t>PATCH CORD OPTICO DUPLEX CONECTORIZADO BLI A/B G-657A LC-UPC/SC-UPC 23.0M - LSZH - AMARILLO</t>
  </si>
  <si>
    <t>CORDAO DUPLEX CONECTORIZADO BLI A/B G-657A LC-UPC/SC-UPC 24.0M - LSZH - AMARELO</t>
  </si>
  <si>
    <t>DUPLEX OPTICAL PATCH CORD BLI A/B G-657A LC-UPC/SC-UPC 24.0M - LSZH - YELLOW</t>
  </si>
  <si>
    <t>PATCH CORD OPTICO DUPLEX CONECTORIZADO BLI A/B G-657A LC-UPC/SC-UPC 24.0M - LSZH - AMARILLO</t>
  </si>
  <si>
    <t>CORDAO DUPLEX CONECTORIZADO BLI A/B G-657A LC-UPC/SC-UPC 32.0M - LSZH - AMARELO</t>
  </si>
  <si>
    <t>DUPLEX OPTICAL PATCH CORD BLI A/B G-657A LC-UPC/SC-UPC 32.0M - LSZH - YELLOW</t>
  </si>
  <si>
    <t>PATCH CORD OPTICO DUPLEX CONECTORIZADO BLI A/B G-657A LC-UPC/SC-UPC 32.0M - LSZH - AMARILLO</t>
  </si>
  <si>
    <t>CORDAO DUPLEX CONECTORIZADO BLI A/B G-657A LC-UPC/SC-UPC 33.0M - LSZH - AMARELO</t>
  </si>
  <si>
    <t>DUPLEX OPTICAL PATCH CORD BLI A/B G-657A LC-UPC/SC-UPC 33.0M - LSZH - YELLOW</t>
  </si>
  <si>
    <t>PATCH CORD OPTICO DUPLEX CONECTORIZADO BLI A/B G-657A LC-UPC/SC-UPC 33.0M - LSZH - AMARILLO</t>
  </si>
  <si>
    <t>CORDAO DUPLEX CONECTORIZADO BLI A/B G-657A LC-UPC/SC-UPC 34.0M - LSZH - AMARELO</t>
  </si>
  <si>
    <t>DUPLEX OPTICAL PATCH CORD BLI A/B G-657A LC-UPC/SC-UPC 34.0M - LSZH - YELLOW</t>
  </si>
  <si>
    <t>PATCH CORD OPTICO DUPLEX CONECTORIZADO BLI A/B G-657A LC-UPC/SC-UPC 34.0M - LSZH - AMARILLO</t>
  </si>
  <si>
    <t>CORDAO DUPLEX CONECTORIZADO BLI A/B G-657A LC-UPC/SC-UPC 35.0M - LSZH - AMARELO</t>
  </si>
  <si>
    <t>DUPLEX OPTICAL PATCH CORD BLI A/B G-657A LC-UPC/SC-UPC 35.0M - LSZH - YELLOW</t>
  </si>
  <si>
    <t>PATCH CORD OPTICO DUPLEX CONECTORIZADO BLI A/B G-657A LC-UPC/SC-UPC 35.0M - LSZH - AMARILLO</t>
  </si>
  <si>
    <t>CORDAO DUPLEX CONECTORIZADO BLI A/B G-657A LC-UPC/SC-UPC 36.0M - LSZH - AMARELO</t>
  </si>
  <si>
    <t>DUPLEX OPTICAL PATCH CORD BLI A/B G-657A LC-UPC/SC-UPC 36.0M - LSZH - YELLOW</t>
  </si>
  <si>
    <t>PATCH CORD OPTICO DUPLEX CONECTORIZADO BLI A/B G-657A LC-UPC/SC-UPC 36.0M - LSZH - AMARILLO</t>
  </si>
  <si>
    <t>CORDAO DUPLEX CONECTORIZADO BLI A/B G-657A LC-UPC/SC-UPC 37.0M - LSZH - AMARELO</t>
  </si>
  <si>
    <t>DUPLEX OPTICAL PATCH CORD BLI A/B G-657A LC-UPC/SC-UPC 37.0M - LSZH - YELLOW</t>
  </si>
  <si>
    <t>PATCH CORD OPTICO DUPLEX CONECTORIZADO BLI A/B G-657A LC-UPC/SC-UPC 37.0M - LSZH - AMARILLO</t>
  </si>
  <si>
    <t>CORDAO DUPLEX CONECTORIZADO BLI A/B G-657A LC-UPC/SC-UPC 39.0M - LSZH - AMARELO</t>
  </si>
  <si>
    <t>DUPLEX OPTICAL PATCH CORD BLI A/B G-657A LC-UPC/SC-UPC 39.0M - LSZH - YELLOW</t>
  </si>
  <si>
    <t>PATCH CORD OPTICO DUPLEX CONECTORIZADO BLI A/B G-657A LC-UPC/SC-UPC 39.0M - LSZH - AMARILLO</t>
  </si>
  <si>
    <t>CORDAO DUPLEX CONECTORIZADO BLI A/B G-657A LC-UPC/SC-UPC 41.0M - LSZH - AMARELO</t>
  </si>
  <si>
    <t>DUPLEX OPTICAL PATCH CORD BLI A/B G-657A LC-UPC/SC-UPC 41.0M - LSZH - YELLOW</t>
  </si>
  <si>
    <t>PATCH CORD OPTICO DUPLEX CONECTORIZADO BLI A/B G-657A LC-UPC/SC-UPC 41.0M - LSZH - AMARILLO</t>
  </si>
  <si>
    <t>CORDAO DUPLEX CONECTORIZADO BLI A/B G-657A LC-UPC/SC-UPC 42.0M - LSZH - AMARELO</t>
  </si>
  <si>
    <t>DUPLEX OPTICAL PATCH CORD BLI A/B G-657A LC-UPC/SC-UPC 42.0M - LSZH - YELLOW</t>
  </si>
  <si>
    <t>PATCH CORD OPTICO DUPLEX CONECTORIZADO BLI A/B G-657A LC-UPC/SC-UPC 42.0M - LSZH - AMARILLO</t>
  </si>
  <si>
    <t>CORDAO DUPLEX CONECTORIZADO BLI A/B G-657A LC-UPC/SC-UPC 43.0M - LSZH - AMARELO</t>
  </si>
  <si>
    <t>DUPLEX OPTICAL PATCH CORD BLI A/B G-657A LC-UPC/SC-UPC 43.0M - LSZH - YELLOW</t>
  </si>
  <si>
    <t>PATCH CORD OPTICO DUPLEX CONECTORIZADO BLI A/B G-657A LC-UPC/SC-UPC 43.0M - LSZH - AMARILLO</t>
  </si>
  <si>
    <t>CORDAO DUPLEX CONECTORIZADO BLI A/B G-657A LC-UPC/SC-UPC 44.0M - LSZH - AMARELO</t>
  </si>
  <si>
    <t>DUPLEX OPTICAL PATCH CORD BLI A/B G-657A LC-UPC/SC-UPC 44.0M - LSZH - YELLOW</t>
  </si>
  <si>
    <t>PATCH CORD OPTICO DUPLEX CONECTORIZADO BLI A/B G-657A LC-UPC/SC-UPC 44.0M - LSZH - AMARILLO</t>
  </si>
  <si>
    <t>CORDAO DUPLEX CONECTORIZADO BLI A/B G-657A LC-UPC/SC-UPC 45.0M - LSZH - AMARELO</t>
  </si>
  <si>
    <t>DUPLEX OPTICAL PATCH CORD BLI A/B G-657A LC-UPC/SC-UPC 45.0M - LSZH - YELLOW</t>
  </si>
  <si>
    <t>PATCH CORD OPTICO DUPLEX CONECTORIZADO BLI A/B G-657A LC-UPC/SC-UPC 45.0M - LSZH - AMARILLO</t>
  </si>
  <si>
    <t>CORDAO DUPLEX CONECTORIZADO BLI A/B G-657A LC-UPC/SC-UPC 46.0M - LSZH - AMARELO</t>
  </si>
  <si>
    <t>DUPLEX OPTICAL PATCH CORD BLI A/B G-657A LC-UPC/SC-UPC 46.0M - LSZH - YELLOW</t>
  </si>
  <si>
    <t>PATCH CORD OPTICO DUPLEX CONECTORIZADO BLI A/B G-657A LC-UPC/SC-UPC 46.0M - LSZH - AMARILLO</t>
  </si>
  <si>
    <t>CORDAO DUPLEX CONECTORIZADO BLI A/B G-657A LC-UPC/SC-UPC 47.0M - LSZH - AMARELO</t>
  </si>
  <si>
    <t>DUPLEX OPTICAL PATCH CORD BLI A/B G-657A LC-UPC/SC-UPC 47.0M - LSZH - YELLOW</t>
  </si>
  <si>
    <t>PATCH CORD OPTICO DUPLEX CONECTORIZADO BLI A/B G-657A LC-UPC/SC-UPC 47.0M - LSZH - AMARILLO</t>
  </si>
  <si>
    <t>CORDAO DUPLEX CONECTORIZADO BLI A/B G-657A LC-UPC/SC-UPC 48.0M - LSZH - AMARELO</t>
  </si>
  <si>
    <t>DUPLEX OPTICAL PATCH CORD BLI A/B G-657A LC-UPC/SC-UPC 48.0M - LSZH - YELLOW</t>
  </si>
  <si>
    <t>PATCH CORD OPTICO DUPLEX CONECTORIZADO BLI A/B G-657A LC-UPC/SC-UPC 48.0M - LSZH - AMARILLO</t>
  </si>
  <si>
    <t>CORDAO DUPLEX CONECTORIZADO BLI A/B G-657A LC-UPC/SC-UPC 49.0M - LSZH - AMARELO</t>
  </si>
  <si>
    <t>DUPLEX OPTICAL PATCH CORD BLI A/B G-657A LC-UPC/SC-UPC 49.0M - LSZH - YELLOW</t>
  </si>
  <si>
    <t>PATCH CORD OPTICO DUPLEX CONECTORIZADO BLI A/B G-657A LC-UPC/SC-UPC 49.0M - LSZH - AMARILLO</t>
  </si>
  <si>
    <t>CORDAO DUPLEX CONECTORIZADO BLI A/B G-657A LC-UPC/SC-UPC 50.0M - LSZH - AMARELO</t>
  </si>
  <si>
    <t>DUPLEX OPTICAL PATCH CORD BLI A/B G-657A LC-UPC/SC-UPC 50.0M - LSZH - YELLOW</t>
  </si>
  <si>
    <t>PATCH CORD OPTICO DUPLEX CONECTORIZADO BLI A/B G-657A LC-UPC/SC-UPC 50.0M - LSZH - AMARILLO</t>
  </si>
  <si>
    <t>DUPLEX OPTICAL PATCH CORD OM3 LC-UPC/LC-UPC 2.0M - LSZH - AQUA (A - B)</t>
  </si>
  <si>
    <t>PATCH CORD OPTICO DUPLEX CONECTORIZADO OM3 LC-UPC/LC-UPC 2.0M - LSZH - ACQUA (A - B)</t>
  </si>
  <si>
    <t>DUPLEX OPTICAL PATCH CORD OM3 LC-UPC/LC-UPC 4.0M - LSZH - AQUA (A - B)</t>
  </si>
  <si>
    <t>CORDAO MONOFIBRA CONECTORIZADO SM E2000-APC/E2000-APC 8.0M - COG - AZUL</t>
  </si>
  <si>
    <t>SIMPLEX OPTICAL PATCH CORD SM E2000-APC/E2000-APC 8.0M - OFN - BLUE</t>
  </si>
  <si>
    <t>PATCH CORD OPTICO MONOFIBRA CONECTORIZADO SM E2000-APC/E2000-APC 8.0M - COG - AZUL</t>
  </si>
  <si>
    <t>CORDAO DUPLEX CONECTORIZADO OM3 LC-UPC/LC-UPC 34.0M - LSZH - ACQUA (A - B)</t>
  </si>
  <si>
    <t>DUPLEX OPTICAL PATCH CORD OM3 LC-UPC/LC-UPC 34.0M - LSZH - AQUA (A - B)</t>
  </si>
  <si>
    <t>PATCH CORD OPTICO DUPLEX CONECTORIZADO OM3 LC-UPC/LC-UPC 34.0M - LSZH - ACQUA (A - B)</t>
  </si>
  <si>
    <t>CORDAO DUPLEX CONECTORIZADO OM3 LC-UPC/LC-UPC 36.0M - LSZH - ACQUA (A - B)</t>
  </si>
  <si>
    <t>DUPLEX OPTICAL PATCH CORD OM3 LC-UPC/LC-UPC 36.0M - LSZH - AQUA (A - B)</t>
  </si>
  <si>
    <t>PATCH CORD OPTICO DUPLEX CONECTORIZADO OM3 LC-UPC/LC-UPC 36.0M - LSZH - ACQUA (A - B)</t>
  </si>
  <si>
    <t>CORDAO DUPLEX CONECTORIZADO OM3 LC-UPC/LC-UPC 37.0M - LSZH - ACQUA (A - B)</t>
  </si>
  <si>
    <t>DUPLEX OPTICAL PATCH CORD OM3 LC-UPC/LC-UPC 37.0M - LSZH - AQUA (A - B)</t>
  </si>
  <si>
    <t>PATCH CORD OPTICO DUPLEX CONECTORIZADO OM3 LC-UPC/LC-UPC 37.0M - LSZH - ACQUA (A - B)</t>
  </si>
  <si>
    <t>CORDAO DUPLEX CONECTORIZADO OM3 LC-UPC/LC-UPC 39.0M - LSZH - ACQUA (A - B)</t>
  </si>
  <si>
    <t>DUPLEX OPTICAL PATCH CORD OM3 LC-UPC/LC-UPC 39.0M - LSZH - AQUA (A - B)</t>
  </si>
  <si>
    <t>PATCH CORD OPTICO DUPLEX CONECTORIZADO OM3 LC-UPC/LC-UPC 39.0M - LSZH - ACQUA (A - B)</t>
  </si>
  <si>
    <t>CORDAO DUPLEX CONECTORIZADO OM3 LC-UPC/LC-UPC 41.0M - LSZH - ACQUA (A - B)</t>
  </si>
  <si>
    <t>DUPLEX OPTICAL PATCH CORD OM3 LC-UPC/LC-UPC 41.0M - LSZH - AQUA (A - B)</t>
  </si>
  <si>
    <t>PATCH CORD OPTICO DUPLEX CONECTORIZADO OM3 LC-UPC/LC-UPC 41.0M - LSZH - ACQUA (A - B)</t>
  </si>
  <si>
    <t>CORDAO DUPLEX CONECTORIZADO OM3 LC-UPC/LC-UPC 42.0M - LSZH - ACQUA (A - B)</t>
  </si>
  <si>
    <t>DUPLEX OPTICAL PATCH CORD OM3 LC-UPC/LC-UPC 42.0M - LSZH - AQUA (A - B)</t>
  </si>
  <si>
    <t>PATCH CORD OPTICO DUPLEX CONECTORIZADO OM3 LC-UPC/LC-UPC 42.0M - LSZH - ACQUA (A - B)</t>
  </si>
  <si>
    <t>CORDAO DUPLEX CONECTORIZADO OM3 LC-UPC/LC-UPC 43.0M - LSZH - ACQUA (A - B)</t>
  </si>
  <si>
    <t>DUPLEX OPTICAL PATCH CORD OM3 LC-UPC/LC-UPC 43.0M - LSZH - AQUA (A - B)</t>
  </si>
  <si>
    <t>PATCH CORD OPTICO DUPLEX CONECTORIZADO OM3 LC-UPC/LC-UPC 43.0M - LSZH - ACQUA (A - B)</t>
  </si>
  <si>
    <t>CORDAO DUPLEX CONECTORIZADO OM3 LC-UPC/LC-UPC 44.0M - LSZH - ACQUA (A - B)</t>
  </si>
  <si>
    <t>DUPLEX OPTICAL PATCH CORD OM3 LC-UPC/LC-UPC 44.0M - LSZH - AQUA (A - B)</t>
  </si>
  <si>
    <t>PATCH CORD OPTICO DUPLEX CONECTORIZADO OM3 LC-UPC/LC-UPC 44.0M - LSZH - ACQUA (A - B)</t>
  </si>
  <si>
    <t>CORDAO DUPLEX CONECTORIZADO OM3 LC-UPC/LC-UPC 45.0M - LSZH - ACQUA (A - B)</t>
  </si>
  <si>
    <t>DUPLEX OPTICAL PATCH CORD OM3 LC-UPC/LC-UPC 45.0M - LSZH - AQUA (A - B)</t>
  </si>
  <si>
    <t>PATCH CORD OPTICO DUPLEX CONECTORIZADO OM3 LC-UPC/LC-UPC 45.0M - LSZH - ACQUA (A - B)</t>
  </si>
  <si>
    <t>CORDAO DUPLEX CONECTORIZADO OM3 LC-UPC/LC-UPC 46.0M - LSZH - ACQUA (A - B)</t>
  </si>
  <si>
    <t>DUPLEX OPTICAL PATCH CORD OM3 LC-UPC/LC-UPC 46.0M - LSZH - AQUA (A - B)</t>
  </si>
  <si>
    <t>PATCH CORD OPTICO DUPLEX CONECTORIZADO OM3 LC-UPC/LC-UPC 46.0M - LSZH - ACQUA (A - B)</t>
  </si>
  <si>
    <t>CORDAO DUPLEX CONECTORIZADO OM3 LC-UPC/LC-UPC 47.0M - LSZH - ACQUA (A - B)</t>
  </si>
  <si>
    <t>DUPLEX OPTICAL PATCH CORD OM3 LC-UPC/LC-UPC 47.0M - LSZH - AQUA (A - B)</t>
  </si>
  <si>
    <t>PATCH CORD OPTICO DUPLEX CONECTORIZADO OM3 LC-UPC/LC-UPC 47.0M - LSZH - ACQUA (A - B)</t>
  </si>
  <si>
    <t>CORDAO DUPLEX CONECTORIZADO OM3 LC-UPC/LC-UPC 48.0M - LSZH - ACQUA (A - B)</t>
  </si>
  <si>
    <t>DUPLEX OPTICAL PATCH CORD OM3 LC-UPC/LC-UPC 48.0M - LSZH - AQUA (A - B)</t>
  </si>
  <si>
    <t>PATCH CORD OPTICO DUPLEX CONECTORIZADO OM3 LC-UPC/LC-UPC 48.0M - LSZH - ACQUA (A - B)</t>
  </si>
  <si>
    <t>CORDAO DUPLEX CONECTORIZADO OM3 LC-UPC/LC-UPC 49.0M - LSZH - ACQUA (A - B)</t>
  </si>
  <si>
    <t>DUPLEX OPTICAL PATCH CORD OM3 LC-UPC/LC-UPC 49.0M - LSZH - AQUA (A - B)</t>
  </si>
  <si>
    <t>PATCH CORD OPTICO DUPLEX CONECTORIZADO OM3 LC-UPC/LC-UPC 49.0M - LSZH - ACQUA (A - B)</t>
  </si>
  <si>
    <t>CORDAO DUPLEX CONECTORIZADO OM3 LC-UPC/SC-UPC 4.0M - LSZH - ACQUA</t>
  </si>
  <si>
    <t>DUPLEX OPTICAL PATCH CORD OM3 LC-UPC/SC-UPC 4.0M - LSZH - AQUA</t>
  </si>
  <si>
    <t>PATCH CORD OPTICO DUPLEX CONECTORIZADO OM3 LC-UPC/SC-UPC 4.0M - LSZH - ACQUA</t>
  </si>
  <si>
    <t>CORDAO MONOFIBRA CONECTORIZADO 62.5 ST-UPC/ST-UPC 3.0M - COG - LARANJA</t>
  </si>
  <si>
    <t>SIMPLEX OPTICAL PATCH CORD 62.5 ST-UPC/ST-UPC 3.0M - OFN - ORANGE</t>
  </si>
  <si>
    <t>PATCH CORD OPTICO MONOFIBRA CONECTORIZADO 62.5 ST-UPC/ST-UPC 3.0M - COG - NARANJA</t>
  </si>
  <si>
    <t>CORDAO DUPLEX CONECTORIZADO OM3 LC-UPC/SC-UPC 6.0M - LSZH - ACQUA</t>
  </si>
  <si>
    <t>DUPLEX OPTICAL PATCH CORD OM3 LC-UPC/SC-UPC 6.0M - LSZH - AQUA</t>
  </si>
  <si>
    <t>PATCH CORD OPTICO DUPLEX CONECTORIZADO OM3 LC-UPC/SC-UPC 6.0M - LSZH - ACQUA</t>
  </si>
  <si>
    <t>CORDAO DUPLEX CONECTORIZADO OM3 LC-UPC/SC-UPC 7.0M - LSZH - ACQUA</t>
  </si>
  <si>
    <t>DUPLEX OPTICAL PATCH CORD OM3 LC-UPC/SC-UPC 7.0M - LSZH - AQUA</t>
  </si>
  <si>
    <t>PATCH CORD OPTICO DUPLEX CONECTORIZADO OM3 LC-UPC/SC-UPC 7.0M - LSZH - ACQUA</t>
  </si>
  <si>
    <t>CORDAO DUPLEX CONECTORIZADO OM3 LC-UPC/SC-UPC 8.0M - LSZH - ACQUA</t>
  </si>
  <si>
    <t>DUPLEX OPTICAL PATCH CORD OM3 LC-UPC/SC-UPC 8.0M - LSZH - AQUA</t>
  </si>
  <si>
    <t>PATCH CORD OPTICO DUPLEX CONECTORIZADO OM3 LC-UPC/SC-UPC 8.0M - LSZH - ACQUA</t>
  </si>
  <si>
    <t>CORDAO DUPLEX CONECTORIZADO OM3 LC-UPC/SC-UPC 9.0M - LSZH - ACQUA</t>
  </si>
  <si>
    <t>DUPLEX OPTICAL PATCH CORD OM3 LC-UPC/SC-UPC 9.0M - LSZH - AQUA</t>
  </si>
  <si>
    <t>PATCH CORD OPTICO DUPLEX CONECTORIZADO OM3 LC-UPC/SC-UPC 9.0M - LSZH - ACQUA</t>
  </si>
  <si>
    <t>CORDAO DUPLEX CONECTORIZADO OM3 LC-UPC/SC-UPC 11.0M - LSZH - ACQUA</t>
  </si>
  <si>
    <t>DUPLEX OPTICAL PATCH CORD OM3 LC-UPC/SC-UPC 11.0M - LSZH - AQUA</t>
  </si>
  <si>
    <t>PATCH CORD OPTICO DUPLEX CONECTORIZADO OM3 LC-UPC/SC-UPC 11.0M - LSZH - ACQUA</t>
  </si>
  <si>
    <t>CORDAO DUPLEX CONECTORIZADO OM3 LC-UPC/SC-UPC 12.0M - LSZH - ACQUA</t>
  </si>
  <si>
    <t>DUPLEX OPTICAL PATCH CORD OM3 LC-UPC/SC-UPC 12.0M - LSZH - AQUA</t>
  </si>
  <si>
    <t>PATCH CORD OPTICO DUPLEX CONECTORIZADO OM3 LC-UPC/SC-UPC 12.0M - LSZH - ACQUA</t>
  </si>
  <si>
    <t>CORDAO DUPLEX CONECTORIZADO OM3 LC-UPC/SC-UPC 13.0M - LSZH - ACQUA</t>
  </si>
  <si>
    <t>DUPLEX OPTICAL PATCH CORD OM3 LC-UPC/SC-UPC 13.0M - LSZH - AQUA</t>
  </si>
  <si>
    <t>PATCH CORD OPTICO DUPLEX CONECTORIZADO OM3 LC-UPC/SC-UPC 13.0M - LSZH - ACQUA</t>
  </si>
  <si>
    <t>CORDAO DUPLEX CONECTORIZADO OM3 LC-UPC/SC-UPC 14.0M - LSZH - ACQUA</t>
  </si>
  <si>
    <t>DUPLEX OPTICAL PATCH CORD OM3 LC-UPC/SC-UPC 14.0M - LSZH - AQUA</t>
  </si>
  <si>
    <t>PATCH CORD OPTICO DUPLEX CONECTORIZADO OM3 LC-UPC/SC-UPC 14.0M - LSZH - ACQUA</t>
  </si>
  <si>
    <t>CORDAO DUPLEX CONECTORIZADO OM3 LC-UPC/SC-UPC 16.0M - LSZH - ACQUA</t>
  </si>
  <si>
    <t>DUPLEX OPTICAL PATCH CORD OM3 LC-UPC/SC-UPC 16.0M - LSZH - AQUA</t>
  </si>
  <si>
    <t>PATCH CORD OPTICO DUPLEX CONECTORIZADO OM3 LC-UPC/SC-UPC 16.0M - LSZH - ACQUA</t>
  </si>
  <si>
    <t>CORDAO DUPLEX CONECTORIZADO OM3 LC-UPC/SC-UPC 17.0M - LSZH - ACQUA</t>
  </si>
  <si>
    <t>DUPLEX OPTICAL PATCH CORD OM3 LC-UPC/SC-UPC 17.0M - LSZH - AQUA</t>
  </si>
  <si>
    <t>PATCH CORD OPTICO DUPLEX CONECTORIZADO OM3 LC-UPC/SC-UPC 17.0M - LSZH - ACQUA</t>
  </si>
  <si>
    <t>CORDAO DUPLEX CONECTORIZADO OM3 LC-UPC/SC-UPC 18.0M - LSZH - ACQUA</t>
  </si>
  <si>
    <t>DUPLEX OPTICAL PATCH CORD OM3 LC-UPC/SC-UPC 18.0M - LSZH - AQUA</t>
  </si>
  <si>
    <t>PATCH CORD OPTICO DUPLEX CONECTORIZADO OM3 LC-UPC/SC-UPC 18.0M - LSZH - ACQUA</t>
  </si>
  <si>
    <t>CORDAO DUPLEX CONECTORIZADO OM3 LC-UPC/SC-UPC 19.0M - LSZH - ACQUA</t>
  </si>
  <si>
    <t>DUPLEX OPTICAL PATCH CORD OM3 LC-UPC/SC-UPC 19.0M - LSZH - AQUA</t>
  </si>
  <si>
    <t>PATCH CORD OPTICO DUPLEX CONECTORIZADO OM3 LC-UPC/SC-UPC 19.0M - LSZH - ACQUA</t>
  </si>
  <si>
    <t>CORDAO DUPLEX CONECTORIZADO OM3 LC-UPC/SC-UPC 21.0M - LSZH - ACQUA</t>
  </si>
  <si>
    <t>DUPLEX OPTICAL PATCH CORD OM3 LC-UPC/SC-UPC 21.0M - LSZH - AQUA</t>
  </si>
  <si>
    <t>PATCH CORD OPTICO DUPLEX CONECTORIZADO OM3 LC-UPC/SC-UPC 21.0M - LSZH - ACQUA</t>
  </si>
  <si>
    <t>CORDAO DUPLEX CONECTORIZADO OM3 LC-UPC/SC-UPC 22.0M - LSZH - ACQUA</t>
  </si>
  <si>
    <t>DUPLEX OPTICAL PATCH CORD OM3 LC-UPC/SC-UPC 22.0M - LSZH - AQUA</t>
  </si>
  <si>
    <t>PATCH CORD OPTICO DUPLEX CONECTORIZADO OM3 LC-UPC/SC-UPC 22.0M - LSZH - ACQUA</t>
  </si>
  <si>
    <t>CORDAO DUPLEX CONECTORIZADO OM3 LC-UPC/SC-UPC 23.0M - LSZH - ACQUA</t>
  </si>
  <si>
    <t>DUPLEX OPTICAL PATCH CORD OM3 LC-UPC/SC-UPC 23.0M - LSZH - AQUA</t>
  </si>
  <si>
    <t>PATCH CORD OPTICO DUPLEX CONECTORIZADO OM3 LC-UPC/SC-UPC 23.0M - LSZH - ACQUA</t>
  </si>
  <si>
    <t>CORDAO DUPLEX CONECTORIZADO OM3 LC-UPC/SC-UPC 24.0M - LSZH - ACQUA</t>
  </si>
  <si>
    <t>DUPLEX OPTICAL PATCH CORD OM3 LC-UPC/SC-UPC 24.0M - LSZH - AQUA</t>
  </si>
  <si>
    <t>PATCH CORD OPTICO DUPLEX CONECTORIZADO OM3 LC-UPC/SC-UPC 24.0M - LSZH - ACQUA</t>
  </si>
  <si>
    <t>CORDAO DUPLEX CONECTORIZADO OM3 LC-UPC/SC-UPC 26.0M - LSZH - ACQUA</t>
  </si>
  <si>
    <t>DUPLEX OPTICAL PATCH CORD OM3 LC-UPC/SC-UPC 26.0M - LSZH - AQUA</t>
  </si>
  <si>
    <t>PATCH CORD OPTICO DUPLEX CONECTORIZADO OM3 LC-UPC/SC-UPC 26.0M - LSZH - ACQUA</t>
  </si>
  <si>
    <t>CORDAO DUPLEX CONECTORIZADO OM3 LC-UPC/SC-UPC 27.0M - LSZH - ACQUA</t>
  </si>
  <si>
    <t>DUPLEX OPTICAL PATCH CORD OM3 LC-UPC/SC-UPC 27.0M - LSZH - AQUA</t>
  </si>
  <si>
    <t>PATCH CORD OPTICO DUPLEX CONECTORIZADO OM3 LC-UPC/SC-UPC 27.0M - LSZH - ACQUA</t>
  </si>
  <si>
    <t>CORDAO DUPLEX CONECTORIZADO OM3 LC-UPC/SC-UPC 28.0M - LSZH - ACQUA</t>
  </si>
  <si>
    <t>DUPLEX OPTICAL PATCH CORD OM3 LC-UPC/SC-UPC 28.0M - LSZH - AQUA</t>
  </si>
  <si>
    <t>PATCH CORD OPTICO DUPLEX CONECTORIZADO OM3 LC-UPC/SC-UPC 28.0M - LSZH - ACQUA</t>
  </si>
  <si>
    <t>CORDAO DUPLEX CONECTORIZADO OM3 LC-UPC/SC-UPC 29.0M - LSZH - ACQUA</t>
  </si>
  <si>
    <t>DUPLEX OPTICAL PATCH CORD OM3 LC-UPC/SC-UPC 29.0M - LSZH - AQUA</t>
  </si>
  <si>
    <t>PATCH CORD OPTICO DUPLEX CONECTORIZADO OM3 LC-UPC/SC-UPC 29.0M - LSZH - ACQUA</t>
  </si>
  <si>
    <t>CORDAO DUPLEX CONECTORIZADO OM3 LC-UPC/SC-UPC 31.0M - LSZH - ACQUA</t>
  </si>
  <si>
    <t>DUPLEX OPTICAL PATCH CORD OM3 LC-UPC/SC-UPC 31.0M - LSZH - AQUA</t>
  </si>
  <si>
    <t>PATCH CORD OPTICO DUPLEX CONECTORIZADO OM3 LC-UPC/SC-UPC 31.0M - LSZH - ACQUA</t>
  </si>
  <si>
    <t>CORDAO DUPLEX CONECTORIZADO OM3 LC-UPC/SC-UPC 32.0M - LSZH - ACQUA</t>
  </si>
  <si>
    <t>DUPLEX OPTICAL PATCH CORD OM3 LC-UPC/SC-UPC 32.0M - LSZH - AQUA</t>
  </si>
  <si>
    <t>PATCH CORD OPTICO DUPLEX CONECTORIZADO OM3 LC-UPC/SC-UPC 32.0M - LSZH - ACQUA</t>
  </si>
  <si>
    <t>CORDAO DUPLEX CONECTORIZADO OM3 LC-UPC/SC-UPC 33.0M - LSZH - ACQUA</t>
  </si>
  <si>
    <t>DUPLEX OPTICAL PATCH CORD OM3 LC-UPC/SC-UPC 33.0M - LSZH - AQUA</t>
  </si>
  <si>
    <t>PATCH CORD OPTICO DUPLEX CONECTORIZADO OM3 LC-UPC/SC-UPC 33.0M - LSZH - ACQUA</t>
  </si>
  <si>
    <t>CORDAO DUPLEX CONECTORIZADO OM3 LC-UPC/SC-UPC 34.0M - LSZH - ACQUA</t>
  </si>
  <si>
    <t>DUPLEX OPTICAL PATCH CORD OM3 LC-UPC/SC-UPC 34.0M - LSZH - AQUA</t>
  </si>
  <si>
    <t>PATCH CORD OPTICO DUPLEX CONECTORIZADO OM3 LC-UPC/SC-UPC 34.0M - LSZH - ACQUA</t>
  </si>
  <si>
    <t>CORDAO DUPLEX CONECTORIZADO OM3 LC-UPC/SC-UPC 35.0M - LSZH - ACQUA</t>
  </si>
  <si>
    <t>DUPLEX OPTICAL PATCH CORD OM3 LC-UPC/SC-UPC 35.0M - LSZH - AQUA</t>
  </si>
  <si>
    <t>PATCH CORD OPTICO DUPLEX CONECTORIZADO OM3 LC-UPC/SC-UPC 35.0M - LSZH - ACQUA</t>
  </si>
  <si>
    <t>CORDAO DUPLEX CONECTORIZADO OM3 LC-UPC/SC-UPC 36.0M - LSZH - ACQUA</t>
  </si>
  <si>
    <t>DUPLEX OPTICAL PATCH CORD OM3 LC-UPC/SC-UPC 36.0M - LSZH - AQUA</t>
  </si>
  <si>
    <t>PATCH CORD OPTICO DUPLEX CONECTORIZADO OM3 LC-UPC/SC-UPC 36.0M - LSZH - ACQUA</t>
  </si>
  <si>
    <t>CORDAO DUPLEX CONECTORIZADO OM3 LC-UPC/SC-UPC 37.0M - LSZH - ACQUA</t>
  </si>
  <si>
    <t>DUPLEX OPTICAL PATCH CORD OM3 LC-UPC/SC-UPC 37.0M - LSZH - AQUA</t>
  </si>
  <si>
    <t>PATCH CORD OPTICO DUPLEX CONECTORIZADO OM3 LC-UPC/SC-UPC 37.0M - LSZH - ACQUA</t>
  </si>
  <si>
    <t>CORDAO DUPLEX CONECTORIZADO OM3 LC-UPC/SC-UPC 38.0M - LSZH - ACQUA</t>
  </si>
  <si>
    <t>DUPLEX OPTICAL PATCH CORD OM3 LC-UPC/SC-UPC 38.0M - LSZH - AQUA</t>
  </si>
  <si>
    <t>PATCH CORD OPTICO DUPLEX CONECTORIZADO OM3 LC-UPC/SC-UPC 38.0M - LSZH - ACQUA</t>
  </si>
  <si>
    <t>CORDAO DUPLEX CONECTORIZADO OM3 LC-UPC/SC-UPC 39.0M - LSZH - ACQUA</t>
  </si>
  <si>
    <t>DUPLEX OPTICAL PATCH CORD OM3 LC-UPC/SC-UPC 39.0M - LSZH - AQUA</t>
  </si>
  <si>
    <t>PATCH CORD OPTICO DUPLEX CONECTORIZADO OM3 LC-UPC/SC-UPC 39.0M - LSZH - ACQUA</t>
  </si>
  <si>
    <t>CORDAO MONOFIBRA CONECTORIZADO SM SC-APC/SC-UPC 10.0M - COG - AZUL</t>
  </si>
  <si>
    <t>SIMPLEX OPTICAL PATCH CORD SM SC-APC/SC-UPC 10.0M - OFN - BLUE</t>
  </si>
  <si>
    <t>PATCH CORD OPTICO MONOFIBRA CONECTORIZADO SM SC-APC/SC-UPC 10.0M - COG - AZUL</t>
  </si>
  <si>
    <t>CORDAO DUPLEX CONECTORIZADO OM3 LC-UPC/SC-UPC 40.0M - LSZH - ACQUA</t>
  </si>
  <si>
    <t>DUPLEX OPTICAL PATCH CORD OM3 LC-UPC/SC-UPC 40.0M - LSZH - AQUA</t>
  </si>
  <si>
    <t>PATCH CORD OPTICO DUPLEX CONECTORIZADO OM3 LC-UPC/SC-UPC 40.0M - LSZH - ACQUA</t>
  </si>
  <si>
    <t>CORDAO DUPLEX CONECTORIZADO OM3 LC-UPC/SC-UPC 41.0M - LSZH - ACQUA</t>
  </si>
  <si>
    <t>DUPLEX OPTICAL PATCH CORD OM3 LC-UPC/SC-UPC 41.0M - LSZH - AQUA</t>
  </si>
  <si>
    <t>PATCH CORD OPTICO DUPLEX CONECTORIZADO OM3 LC-UPC/SC-UPC 41.0M - LSZH - ACQUA</t>
  </si>
  <si>
    <t>CORDAO DUPLEX CONECTORIZADO OM3 LC-UPC/SC-UPC 42.0M - LSZH - ACQUA</t>
  </si>
  <si>
    <t>DUPLEX OPTICAL PATCH CORD OM3 LC-UPC/SC-UPC 42.0M - LSZH - AQUA</t>
  </si>
  <si>
    <t>PATCH CORD OPTICO DUPLEX CONECTORIZADO OM3 LC-UPC/SC-UPC 42.0M - LSZH - ACQUA</t>
  </si>
  <si>
    <t>CORDAO DUPLEX CONECTORIZADO OM3 LC-UPC/SC-UPC 43.0M - LSZH - ACQUA</t>
  </si>
  <si>
    <t>DUPLEX OPTICAL PATCH CORD OM3 LC-UPC/SC-UPC 43.0M - LSZH - AQUA</t>
  </si>
  <si>
    <t>PATCH CORD OPTICO DUPLEX CONECTORIZADO OM3 LC-UPC/SC-UPC 43.0M - LSZH - ACQUA</t>
  </si>
  <si>
    <t>CORDAO DUPLEX CONECTORIZADO OM3 LC-UPC/SC-UPC 44.0M - LSZH - ACQUA</t>
  </si>
  <si>
    <t>DUPLEX OPTICAL PATCH CORD OM3 LC-UPC/SC-UPC 44.0M - LSZH - AQUA</t>
  </si>
  <si>
    <t>PATCH CORD OPTICO DUPLEX CONECTORIZADO OM3 LC-UPC/SC-UPC 44.0M - LSZH - ACQUA</t>
  </si>
  <si>
    <t>CORDAO DUPLEX CONECTORIZADO OM3 LC-UPC/SC-UPC 45.0M - LSZH - ACQUA</t>
  </si>
  <si>
    <t>DUPLEX OPTICAL PATCH CORD OM3 LC-UPC/SC-UPC 45.0M - LSZH - AQUA</t>
  </si>
  <si>
    <t>PATCH CORD OPTICO DUPLEX CONECTORIZADO OM3 LC-UPC/SC-UPC 45.0M - LSZH - ACQUA</t>
  </si>
  <si>
    <t>CORDAO DUPLEX CONECTORIZADO OM3 LC-UPC/SC-UPC 46.0M - LSZH - ACQUA</t>
  </si>
  <si>
    <t>DUPLEX OPTICAL PATCH CORD OM3 LC-UPC/SC-UPC 46.0M - LSZH - AQUA</t>
  </si>
  <si>
    <t>PATCH CORD OPTICO DUPLEX CONECTORIZADO OM3 LC-UPC/SC-UPC 46.0M - LSZH - ACQUA</t>
  </si>
  <si>
    <t>CORDAO DUPLEX CONECTORIZADO OM3 LC-UPC/SC-UPC 47.0M - LSZH - ACQUA</t>
  </si>
  <si>
    <t>DUPLEX OPTICAL PATCH CORD OM3 LC-UPC/SC-UPC 47.0M - LSZH - AQUA</t>
  </si>
  <si>
    <t>PATCH CORD OPTICO DUPLEX CONECTORIZADO OM3 LC-UPC/SC-UPC 47.0M - LSZH - ACQUA</t>
  </si>
  <si>
    <t>CORDAO DUPLEX CONECTORIZADO OM3 LC-UPC/SC-UPC 48.0M - LSZH - ACQUA</t>
  </si>
  <si>
    <t>DUPLEX OPTICAL PATCH CORD OM3 LC-UPC/SC-UPC 48.0M - LSZH - AQUA</t>
  </si>
  <si>
    <t>PATCH CORD OPTICO DUPLEX CONECTORIZADO OM3 LC-UPC/SC-UPC 48.0M - LSZH - ACQUA</t>
  </si>
  <si>
    <t>CORDAO DUPLEX CONECTORIZADO OM3 LC-UPC/SC-UPC 49.0M - LSZH - ACQUA</t>
  </si>
  <si>
    <t>DUPLEX OPTICAL PATCH CORD OM3 LC-UPC/SC-UPC 49.0M - LSZH - AQUA</t>
  </si>
  <si>
    <t>PATCH CORD OPTICO DUPLEX CONECTORIZADO OM3 LC-UPC/SC-UPC 49.0M - LSZH - ACQUA</t>
  </si>
  <si>
    <t>CORDAO DUPLEX CONECTORIZADO OM3 LC-UPC/SC-UPC 50.0M - LSZH - ACQUA</t>
  </si>
  <si>
    <t>DUPLEX OPTICAL PATCH CORD OM3 LC-UPC/SC-UPC 50.0M - LSZH - AQUA</t>
  </si>
  <si>
    <t>PATCH CORD OPTICO DUPLEX CONECTORIZADO OM3 LC-UPC/SC-UPC 50.0M - LSZH - ACQUA</t>
  </si>
  <si>
    <t>CORDAO MONOFIBRA CONECTORIZADO SM SC-APC/SC-UPC 15.0M - COG - AZUL</t>
  </si>
  <si>
    <t>SIMPLEX OPTICAL PATCH CORD SM SC-APC/SC-UPC 15.0M - OFN - BLUE</t>
  </si>
  <si>
    <t>PATCH CORD OPTICO MONOFIBRA CONECTORIZADO SM SC-APC/SC-UPC 15.0M - COG - AZUL</t>
  </si>
  <si>
    <t>JR5DK001SCASCA025F - GRIP OFF</t>
  </si>
  <si>
    <t>JR5DK001SCASCA050F - GRIP OFF</t>
  </si>
  <si>
    <t>JR5DK001SCASCA075F - GRIP OFF</t>
  </si>
  <si>
    <t>JR5DW001SCASCA025F - GRIP OFF</t>
  </si>
  <si>
    <t>JR5DW001SCASCA050F - GRIP OFF</t>
  </si>
  <si>
    <t>JR5DW001SCASCA075F - GRIP OFF</t>
  </si>
  <si>
    <t>JRVDW001SCASCA075F - GRIP OFF</t>
  </si>
  <si>
    <t>EXTENSAO MONOFIBRA SM SC-UPC 8.0M - COG - AZUL - D2</t>
  </si>
  <si>
    <t>SIMPLEX OPTICAL PIGTAIL SM SC-UPC 8.0M - OFN - BLUE - D2</t>
  </si>
  <si>
    <t>EXTENSION MONOFIBRA SM SC-UPC 8.0M - COG - AZUL - D2</t>
  </si>
  <si>
    <t>CORDAO MONOFIBRA CONECTORIZADO SM SC-UPC/SC-UPC 3.0M - COG - AZUL</t>
  </si>
  <si>
    <t>SIMPLEX OPTICAL PATCH CORD SM SC-UPC/SC-UPC 3.0M - OFN - BLUE</t>
  </si>
  <si>
    <t>PATCH CORD OPTICO MONOFIBRA CONECTORIZADO SM SC-UPC/SC-UPC 3.0M - COG - AZUL</t>
  </si>
  <si>
    <t>CORDAO MONOFIBRA CONECTORIZADO SM SC-APC/SC-APC 30.0M - COG - AZUL</t>
  </si>
  <si>
    <t>SIMPLEX OPTICAL PATCH CORD SM SC-APC/SC-APC 30.0M - OFN - BLUE</t>
  </si>
  <si>
    <t>PATCH CORD OPTICO MONOFIBRA CONECTORIZADO SM SC-APC/SC-APC 30.0M - COG - AZUL</t>
  </si>
  <si>
    <t>CORDAO MONOFIBRA CONECTORIZADO SM FC-APC/SC-UPC 10.0M - COG - AZUL</t>
  </si>
  <si>
    <t>SIMPLEX OPTICAL PATCH CORD SM FC-APC/SC-UPC 10.0M - OFN - BLUE</t>
  </si>
  <si>
    <t>PATCH CORD OPTICO MONOFIBRA CONECTORIZADO SM FC-APC/SC-UPC 10.0M - COG - AZUL</t>
  </si>
  <si>
    <t>CORDAO MONOFIBRA CONECTORIZADO SM FC-UPC/ST-UPC 3.0M - COG - AZUL</t>
  </si>
  <si>
    <t>SIMPLEX OPTICAL PATCH CORD SM FC-UPC/ST-UPC 3.0M - OFN - BLUE</t>
  </si>
  <si>
    <t>PATCH CORD OPTICO MONOFIBRA CONECTORIZADO SM FC-UPC/ST-UPC 3.0M - COG - AZUL</t>
  </si>
  <si>
    <t>CORDAO MONOFIBRA CONECTORIZADO SM FC-UPC/ST-UPC 12.0M - COG - AZUL</t>
  </si>
  <si>
    <t>SIMPLEX OPTICAL PATCH CORD SM FC-UPC/ST-UPC 12.0M - OFN - BLUE</t>
  </si>
  <si>
    <t>PATCH CORD OPTICO MONOFIBRA CONECTORIZADO SM FC-UPC/ST-UPC 12.0M - COG - AZUL</t>
  </si>
  <si>
    <t>EXTENSAO MONOFIBRA SM E2000-APC 10.0M - COG - AZUL - D2</t>
  </si>
  <si>
    <t>SIMPLEX OPTICAL PIGTAIL SM E2000-APC 10.0M - OFN - BLUE - D2</t>
  </si>
  <si>
    <t>EXTENSION MONOFIBRA SM E2000-APC 10.0M - COG - AZUL - D2</t>
  </si>
  <si>
    <t>CORDAO MONOFIBRA CONECTORIZADO SM E2000-APC/FC-UPC 15.0M - COG - AZUL</t>
  </si>
  <si>
    <t>SIMPLEX OPTICAL PATCH CORD SM E2000-APC/FC-UPC 15.0M - OFN - BLUE</t>
  </si>
  <si>
    <t>PATCH CORD OPTICO MONOFIBRA CONECTORIZADO SM E2000-APC/FC-UPC 15.0M - COG - AZUL</t>
  </si>
  <si>
    <t>CORDAO MONOFIBRA CONECTORIZADO SM FC-APC/SC-UPC 25.0M - COG - AZUL</t>
  </si>
  <si>
    <t>SIMPLEX OPTICAL PATCH CORD SM FC-APC/SC-UPC 25.0M - OFN - BLUE</t>
  </si>
  <si>
    <t>PATCH CORD OPTICO MONOFIBRA CONECTORIZADO SM FC-APC/SC-UPC 25.0M - COG - AZUL</t>
  </si>
  <si>
    <t>CORDAO MONOFIBRA CONECTORIZADO SM SC-APC/ST-UPC 10.0M - COG - AZUL</t>
  </si>
  <si>
    <t>SIMPLEX OPTICAL PATCH CORD SM SC-APC/ST-UPC 10.0M - OFN - BLUE</t>
  </si>
  <si>
    <t>PATCH CORD OPTICO MONOFIBRA CONECTORIZADO SM SC-APC/ST-UPC 10.0M - COG - AZUL</t>
  </si>
  <si>
    <t>EXTENSAO MONOFIBRA SM E2000-APC 2.5M - COG - AZUL - D2</t>
  </si>
  <si>
    <t>SIMPLEX OPTICAL PIGTAIL SM E2000-APC 2.5M - OFN - BLUE - D2</t>
  </si>
  <si>
    <t>EXTENSION MONOFIBRA SM E2000-APC 2.5M - COG - AZUL - D2</t>
  </si>
  <si>
    <t>EXTENSAO MONOFIBRA SM E2000-APC 3.0M - COG - AZUL - D2</t>
  </si>
  <si>
    <t>SIMPLEX OPTICAL PIGTAIL SM E2000-APC 3.0M - OFN - BLUE - D2</t>
  </si>
  <si>
    <t>EXTENSION MONOFIBRA SM E2000-APC 3.0M - COG - AZUL - D2</t>
  </si>
  <si>
    <t>CORDAO MONOFIBRA CONECTORIZADO SM FC-APC/SC-APC 2.5M - COG - AZUL</t>
  </si>
  <si>
    <t>SIMPLEX OPTICAL PATCH CORD SM FC-APC/SC-APC 2.5M - OFN - BLUE</t>
  </si>
  <si>
    <t>PATCH CORD OPTICO MONOFIBRA CONECTORIZADO SM FC-APC/SC-APC 2.5M - COG - AZUL</t>
  </si>
  <si>
    <t>CORDAO MONOFIBRA CONECTORIZADO SM FC-APC/SC-APC 1.5M - COG - AZUL</t>
  </si>
  <si>
    <t>SIMPLEX OPTICAL PATCH CORD SM FC-APC/SC-APC 1.5M - OFN - BLUE</t>
  </si>
  <si>
    <t>PATCH CORD OPTICO MONOFIBRA CONECTORIZADO SM FC-APC/SC-APC 1.5M - COG - AZUL</t>
  </si>
  <si>
    <t>EXTENSAO DUPLEX 62.5 ST-UPC 10.0M - COG - LARANJA - D2</t>
  </si>
  <si>
    <t>DUPLEX OPTICAL PIGTAIL 62.5 ST-UPC 10.0M - OFN - ORANGE - D2</t>
  </si>
  <si>
    <t>EXTENSION DUPLEX 62.5 ST-UPC 10.0M - COG - NARANJA - D2</t>
  </si>
  <si>
    <t>CORDAO DUPLEX CONECTORIZADO 62.5 SC-UPC/SC-UPC 1.5M - COG - LARANJA</t>
  </si>
  <si>
    <t>DUPLEX OPTICAL PATCH CORD 62.5 SC-UPC/SC-UPC 1.5M - OFN - ORANGE</t>
  </si>
  <si>
    <t>PATCH CORD OPTICO DUPLEX CONECTORIZADO 62.5 SC-UPC/SC-UPC 1.5M - COG - NARANJA</t>
  </si>
  <si>
    <t>CORDAO MONOFIBRA CONECTORIZADO SM E2000-APC/LC-UPC 5.0M - COG - AZUL</t>
  </si>
  <si>
    <t>SIMPLEX OPTICAL PATCH CORD SM E2000-APC/LC-UPC 5.0M - OFN - BLUE</t>
  </si>
  <si>
    <t>PATCH CORD OPTICO MONOFIBRA CONECTORIZADO SM E2000-APC/LC-UPC 5.0M - COG - AZUL</t>
  </si>
  <si>
    <t>CORDAO MONOFIBRA CONECTORIZADO SM E2000-APC/SC-UPC 2.5M - COG - AZUL</t>
  </si>
  <si>
    <t>SIMPLEX OPTICAL PATCH CORD SM E2000-APC/SC-UPC 2.5M - OFN - BLUE</t>
  </si>
  <si>
    <t>PATCH CORD OPTICO MONOFIBRA CONECTORIZADO SM E2000-APC/SC-UPC 2.5M - COG - AZUL</t>
  </si>
  <si>
    <t>CORDAO DUPLEX CONECTORIZADO SM E2000-APC/SC-APC 2.5M - COG - AZUL</t>
  </si>
  <si>
    <t>DUPLEX OPTICAL PATCH CORD SM E2000-APC/SC-APC 2.5M - OFN - BLUE</t>
  </si>
  <si>
    <t>PATCH CORD OPTICO DUPLEX CONECTORIZADO SM E2000-APC/SC-APC 2.5M - COG - AZUL</t>
  </si>
  <si>
    <t>CORDAO MONOFIBRA CONECTORIZADO SM FC-APC/SC-APC 2.0M - COG - AZUL</t>
  </si>
  <si>
    <t>SIMPLEX OPTICAL PATCH CORD SM FC-APC/SC-APC 2.0M - OFN - BLUE</t>
  </si>
  <si>
    <t>PATCH CORD OPTICO MONOFIBRA CONECTORIZADO SM FC-APC/SC-APC 2.0M - COG - AZUL</t>
  </si>
  <si>
    <t>CORDAO MONOFIBRA CONECTORIZADO SM FC-APC/SC-APC 3.0M - COG - AZUL</t>
  </si>
  <si>
    <t>SIMPLEX OPTICAL PATCH CORD SM FC-APC/SC-APC 3.0M - OFN - BLUE</t>
  </si>
  <si>
    <t>PATCH CORD OPTICO MONOFIBRA CONECTORIZADO SM FC-APC/SC-APC 3.0M - COG - AZUL</t>
  </si>
  <si>
    <t>EXTENSAO MONOFIBRA 62.5 SC-UPC 4.0M - COG - LARANJA - D2</t>
  </si>
  <si>
    <t>SIMPLEX OPTICAL PIGTAIL 62.5 SC-UPC 4.0M - OFN - ORANGE - D2</t>
  </si>
  <si>
    <t>EXTENSION MONOFIBRA 62.5 SC-UPC 4.0M - COG - NARANJA - D2</t>
  </si>
  <si>
    <t>CORDAO DUPLEX CONECTORIZADO 62.5 SC-UPC/SC-UPC 25.0M - COG - LARANJA</t>
  </si>
  <si>
    <t>DUPLEX OPTICAL PATCH CORD 62.5 SC-UPC/SC-UPC 25.0M - OFN - ORANGE</t>
  </si>
  <si>
    <t>PATCH CORD OPTICO DUPLEX CONECTORIZADO 62.5 SC-UPC/SC-UPC 25.0M - COG - NARANJA</t>
  </si>
  <si>
    <t>CORDAO MONOFIBRA CONECTORIZADO SM SC-APC/SC-APC 12.0M - COG - AZUL</t>
  </si>
  <si>
    <t>SIMPLEX OPTICAL PATCH CORD SM SC-APC/SC-APC 12.0M - OFN - BLUE</t>
  </si>
  <si>
    <t>PATCH CORD OPTICO MONOFIBRA CONECTORIZADO SM SC-APC/SC-APC 12.0M - COG - AZUL</t>
  </si>
  <si>
    <t>CORDAO MONOFIBRA CONECTORIZADO SM FC-APC/SC-APC 12.0M - COG - AZUL</t>
  </si>
  <si>
    <t>SIMPLEX OPTICAL PATCH CORD SM FC-APC/SC-APC 12.0M - OFN - BLUE</t>
  </si>
  <si>
    <t>PATCH CORD OPTICO MONOFIBRA CONECTORIZADO SM FC-APC/SC-APC 12.0M - COG - AZUL</t>
  </si>
  <si>
    <t>CORDAO MONOFIBRA CONECTORIZADO SM SC-APC/SC-UPC 12.0M - COG - AZUL</t>
  </si>
  <si>
    <t>SIMPLEX OPTICAL PATCH CORD SM SC-APC/SC-UPC 12.0M - OFN - BLUE</t>
  </si>
  <si>
    <t>PATCH CORD OPTICO MONOFIBRA CONECTORIZADO SM SC-APC/SC-UPC 12.0M - COG - AZUL</t>
  </si>
  <si>
    <t>CORDAO MONOFIBRA CONECTORIZADO SM SC-APC/ST-UPC 12.0M - COG - AZUL</t>
  </si>
  <si>
    <t>SIMPLEX OPTICAL PATCH CORD SM SC-APC/ST-UPC 12.0M - OFN - BLUE</t>
  </si>
  <si>
    <t>PATCH CORD OPTICO MONOFIBRA CONECTORIZADO SM SC-APC/ST-UPC 12.0M - COG - AZUL</t>
  </si>
  <si>
    <t>CORDAO MONOFIBRA CONECTORIZADO SM SC-APC/SC-APC 8.0M - COG - AZUL</t>
  </si>
  <si>
    <t>SIMPLEX OPTICAL PATCH CORD SM SC-APC/SC-APC 8.0M - OFN - BLUE</t>
  </si>
  <si>
    <t>PATCH CORD OPTICO MONOFIBRA CONECTORIZADO SM SC-APC/SC-APC 8.0M - COG - AZUL</t>
  </si>
  <si>
    <t>CORDAO DUPLEX CONECTORIZADO 62.5 SC-UPC/SC-UPC 15.0M - COG - LARANJA</t>
  </si>
  <si>
    <t>DUPLEX OPTICAL PATCH CORD 62.5 SC-UPC/SC-UPC 15.0M - OFN - ORANGE</t>
  </si>
  <si>
    <t>PATCH CORD OPTICO DUPLEX CONECTORIZADO 62.5 SC-UPC/SC-UPC 15.0M - COG - NARANJA</t>
  </si>
  <si>
    <t>CORDAO MONOFIBRA CONECTORIZADO SM ST-UPC/ST-UPC 1.0M - COG - AZUL</t>
  </si>
  <si>
    <t>SIMPLEX OPTICAL PATCH CORD SM ST-UPC/ST-UPC 1.0M - OFN - BLUE</t>
  </si>
  <si>
    <t>PATCH CORD OPTICO MONOFIBRA CONECTORIZADO SM ST-UPC/ST-UPC 1.0M - COG - AZUL</t>
  </si>
  <si>
    <t>CORDAO MONOFIBRA CONECTORIZADO SM E2000-APC/ST-UPC 15.0M - COG - AZUL</t>
  </si>
  <si>
    <t>SIMPLEX OPTICAL PATCH CORD SM E2000-APC/ST-UPC 15.0M - OFN - BLUE</t>
  </si>
  <si>
    <t>PATCH CORD OPTICO MONOFIBRA CONECTORIZADO SM E2000-APC/ST-UPC 15.0M - COG - AZUL</t>
  </si>
  <si>
    <t>CORDAO MONOFIBRA CONECTORIZADO SM FC-APC/SC-UPC 5.0M - COG - AZUL</t>
  </si>
  <si>
    <t>SIMPLEX OPTICAL PATCH CORD SM FC-APC/SC-UPC 5.0M - OFN - BLUE</t>
  </si>
  <si>
    <t>PATCH CORD OPTICO MONOFIBRA CONECTORIZADO SM FC-APC/SC-UPC 5.0M - COG - AZUL</t>
  </si>
  <si>
    <t>CORDAO MONOFIBRA CONECTORIZADO SM SC-APC/SC-UPC 3.0M - COG - AZUL</t>
  </si>
  <si>
    <t>SIMPLEX OPTICAL PATCH CORD SM SC-APC/SC-UPC 3.0M - OFN - BLUE</t>
  </si>
  <si>
    <t>PATCH CORD OPTICO MONOFIBRA CONECTORIZADO SM SC-APC/SC-UPC 3.0M - COG - AZUL</t>
  </si>
  <si>
    <t>CORDAO MONOFIBRA CONECTORIZADO SM SC-APC/SC-UPC 1.5M - COG - AZUL</t>
  </si>
  <si>
    <t>SIMPLEX OPTICAL PATCH CORD SM SC-APC/SC-UPC 1.5M - OFN - BLUE</t>
  </si>
  <si>
    <t>PATCH CORD OPTICO MONOFIBRA CONECTORIZADO SM SC-APC/SC-UPC 1.5M - COG - AZUL</t>
  </si>
  <si>
    <t>CORDAO MONOFIBRA CONECTORIZADO SM SC-APC/SC-UPC 30.0M - COG - AZUL</t>
  </si>
  <si>
    <t>SIMPLEX OPTICAL PATCH CORD SM SC-APC/SC-UPC 30.0M - OFN - BLUE</t>
  </si>
  <si>
    <t>PATCH CORD OPTICO MONOFIBRA CONECTORIZADO SM SC-APC/SC-UPC 30.0M - COG - AZUL</t>
  </si>
  <si>
    <t>CORDAO MONOFIBRA CONECTORIZADO SM SC-APC/SC-UPC 5.0M - COG - AZUL</t>
  </si>
  <si>
    <t>SIMPLEX OPTICAL PATCH CORD SM SC-APC/SC-UPC 5.0M - OFN - BLUE</t>
  </si>
  <si>
    <t>PATCH CORD OPTICO MONOFIBRA CONECTORIZADO SM SC-APC/SC-UPC 5.0M - COG - AZUL</t>
  </si>
  <si>
    <t>CORDAO DUPLEX CONECTORIZADO SM ST-UPC/ST-UPC 5.0M - COG - AZUL</t>
  </si>
  <si>
    <t>DUPLEX OPTICAL PATCH CORD SM ST-UPC/ST-UPC 5.0M - OFN - BLUE</t>
  </si>
  <si>
    <t>PATCH CORD OPTICO DUPLEX CONECTORIZADO SM ST-UPC/ST-UPC 5.0M - COG - AZUL</t>
  </si>
  <si>
    <t>CORDAO MONOFIBRA CONECTORIZADO SM E2000-APC/ST-UPC 3.0M - COG - AZUL</t>
  </si>
  <si>
    <t>SIMPLEX OPTICAL PATCH CORD SM E2000-APC/ST-UPC 3.0M - OFN - BLUE</t>
  </si>
  <si>
    <t>PATCH CORD OPTICO MONOFIBRA CONECTORIZADO SM E2000-APC/ST-UPC 3.0M - COG - AZUL</t>
  </si>
  <si>
    <t>CORDAO MONOFIBRA CONECTORIZADO SM E2000-APC/E2000-APC 3.0M - COG - AZUL</t>
  </si>
  <si>
    <t>SIMPLEX OPTICAL PATCH CORD SM E2000-APC/E2000-APC 3.0M - OFN - BLUE</t>
  </si>
  <si>
    <t>PATCH CORD OPTICO MONOFIBRA CONECTORIZADO SM E2000-APC/E2000-APC 3.0M - COG - AZUL</t>
  </si>
  <si>
    <t>CORDAO MONOFIBRA CONECTORIZADO SM E2000-APC/ST-UPC 12.0M - COG - AZUL</t>
  </si>
  <si>
    <t>SIMPLEX OPTICAL PATCH CORD SM E2000-APC/ST-UPC 12.0M - OFN - BLUE</t>
  </si>
  <si>
    <t>PATCH CORD OPTICO MONOFIBRA CONECTORIZADO SM E2000-APC/ST-UPC 12.0M - COG - AZUL</t>
  </si>
  <si>
    <t>CORDAO DUPLEX CONECTORIZADO 62.5 SC-UPC/ST-UPC 3.0M - COG - LARANJA</t>
  </si>
  <si>
    <t>DUPLEX OPTICAL PATCH CORD 62.5 SC-UPC/ST-UPC 3.0M - OFN - ORANGE</t>
  </si>
  <si>
    <t>PATCH CORD OPTICO DUPLEX CONECTORIZADO 62.5 SC-UPC/ST-UPC 3.0M - COG - NARANJA</t>
  </si>
  <si>
    <t>CORDAO DUPLEX CONECTORIZADO SM SC-UPC/ST-UPC 2.0M - COG - AZUL</t>
  </si>
  <si>
    <t>DUPLEX OPTICAL PATCH CORD SM SC-UPC/ST-UPC 2.0M - OFN - BLUE</t>
  </si>
  <si>
    <t>PATCH CORD OPTICO DUPLEX CONECTORIZADO SM SC-UPC/ST-UPC 2.0M - COG - AZUL</t>
  </si>
  <si>
    <t>CORDAO MONOFIBRA CONECTORIZADO SM E2000-APC/SC-APC 5.0M - COG - AZUL</t>
  </si>
  <si>
    <t>SIMPLEX OPTICAL PATCH CORD SM E2000-APC/SC-APC 5.0M - OFN - BLUE</t>
  </si>
  <si>
    <t>PATCH CORD OPTICO MONOFIBRA CONECTORIZADO SM E2000-APC/SC-APC 5.0M - COG - AZUL</t>
  </si>
  <si>
    <t>CORDAO MONOFIBRA CONECTORIZADO SM E2000-APC/SC-APC 15.0M - COG - AZUL</t>
  </si>
  <si>
    <t>SIMPLEX OPTICAL PATCH CORD SM E2000-APC/SC-APC 15.0M - OFN - BLUE</t>
  </si>
  <si>
    <t>PATCH CORD OPTICO MONOFIBRA CONECTORIZADO SM E2000-APC/SC-APC 15.0M - COG - AZUL</t>
  </si>
  <si>
    <t>CORDAO MONOFIBRA CONECTORIZADO SM ST-UPC/ST-UPC 2.0M - COG - AZUL</t>
  </si>
  <si>
    <t>SIMPLEX OPTICAL PATCH CORD SM ST-UPC/ST-UPC 2.0M - OFN - BLUE</t>
  </si>
  <si>
    <t>PATCH CORD OPTICO MONOFIBRA CONECTORIZADO SM ST-UPC/ST-UPC 2.0M - COG - AZUL</t>
  </si>
  <si>
    <t>EXTENSAO MONOFIBRA SM SC-APC 3.0M - COG - AZUL</t>
  </si>
  <si>
    <t>SIMPLEX OPTICAL PIGTAIL SM SC-APC 3.0M - OFN - BLUE</t>
  </si>
  <si>
    <t>EXTENSION MONOFIBRA SM SC-APC 3.0M - COG - AZUL</t>
  </si>
  <si>
    <t>EXTENSAO MONOFIBRA SM SC-APC 3.0M - COG - AZUL - D3</t>
  </si>
  <si>
    <t>SIMPLEX OPTICAL PIGTAIL SM SC-APC 3.0M - OFN - BLUE - D3</t>
  </si>
  <si>
    <t>EXTENSION MONOFIBRA SM SC-APC 3.0M - COG - AZUL - D3</t>
  </si>
  <si>
    <t>CORDAO MONOFIBRA CONECTORIZADO SM FC-APC/ST-UPC 2.5M - COG - AZUL</t>
  </si>
  <si>
    <t>SIMPLEX OPTICAL PATCH CORD SM FC-APC/ST-UPC 2.5M - OFN - BLUE</t>
  </si>
  <si>
    <t>PATCH CORD OPTICO MONOFIBRA CONECTORIZADO SM FC-APC/ST-UPC 2.5M - COG - AZUL</t>
  </si>
  <si>
    <t>CORDAO DUPLEX CONECTORIZADO SM SC-UPC/SC-UPC 3.0M - COG - AZUL</t>
  </si>
  <si>
    <t>DUPLEX OPTICAL PATCH CORD SM SC-UPC/SC-UPC 3.0M - OFN - BLUE</t>
  </si>
  <si>
    <t>PATCH CORD OPTICO DUPLEX CONECTORIZADO SM SC-UPC/SC-UPC 3.0M - COG - AZUL</t>
  </si>
  <si>
    <t>CORDAO MONOFIBRA CONECTORIZADO SM E2000-APC/E2000-APC 2.0M - COG - AZUL</t>
  </si>
  <si>
    <t>SIMPLEX OPTICAL PATCH CORD SM E2000-APC/E2000-APC 2.0M - OFN - BLUE</t>
  </si>
  <si>
    <t>PATCH CORD OPTICO MONOFIBRA CONECTORIZADO SM E2000-APC/E2000-APC 2.0M - COG - AZUL</t>
  </si>
  <si>
    <t>CORDAO MONOFIBRA CONECTORIZADO SM E2000-APC/E2000-APC 1.0M - COG - AZUL</t>
  </si>
  <si>
    <t>SIMPLEX OPTICAL PATCH CORD SM E2000-APC/E2000-APC 1.0M - OFN - BLUE</t>
  </si>
  <si>
    <t>PATCH CORD OPTICO MONOFIBRA CONECTORIZADO SM E2000-APC/E2000-APC 1.0M - COG - AZUL</t>
  </si>
  <si>
    <t>CORDAO DUPLEX CONECTORIZADO SM E2000-APC/E2000-APC 2.0M - COG - AZUL</t>
  </si>
  <si>
    <t>DUPLEX OPTICAL PATCH CORD SM E2000-APC/E2000-APC 2.0M - OFN - BLUE</t>
  </si>
  <si>
    <t>PATCH CORD OPTICO DUPLEX CONECTORIZADO SM E2000-APC/E2000-APC 2.0M - COG - AZUL</t>
  </si>
  <si>
    <t>CORDAO DUPLEX CONECTORIZADO SM G-652D SC-UPC/SC-UPC 6.0M - COG - AMARELO</t>
  </si>
  <si>
    <t>DUPLEX OPTICAL PATCH CORD SM G-652D SC-UPC/SC-UPC 6.0M - OFN - YELLOW</t>
  </si>
  <si>
    <t>PATCH CORD OPTICO DUPLEX CONECTORIZADO SM G-652D SC-UPC/SC-UPC 6.0M - COG - AMARILLO</t>
  </si>
  <si>
    <t>CORDAO MONOFIBRA CONECTORIZADO SM FC-APC/SC-APC 15.0M - COG - AZUL</t>
  </si>
  <si>
    <t>SIMPLEX OPTICAL PATCH CORD SM FC-APC/SC-APC 15.0M - OFN - BLUE</t>
  </si>
  <si>
    <t>PATCH CORD OPTICO MONOFIBRA CONECTORIZADO SM FC-APC/SC-APC 15.0M - COG - AZUL</t>
  </si>
  <si>
    <t>CORDAO DUPLEX CONECTORIZADO SM SC-UPC/ST-UPC 8.0M - COG - AZUL</t>
  </si>
  <si>
    <t>DUPLEX OPTICAL PATCH CORD SM SC-UPC/ST-UPC 8.0M - OFN - BLUE</t>
  </si>
  <si>
    <t>PATCH CORD OPTICO DUPLEX CONECTORIZADO SM SC-UPC/ST-UPC 8.0M - COG - AZUL</t>
  </si>
  <si>
    <t>EXTENSAO DUPLEX SM FC-UPC 5.0M - COG - AZUL - D2</t>
  </si>
  <si>
    <t>DUPLEX OPTICAL PIGTAIL SM FC-UPC 5.0M - OFN - BLUE - D2</t>
  </si>
  <si>
    <t>EXTENSION DUPLEX SM FC-UPC 5.0M - COG - AZUL - D2</t>
  </si>
  <si>
    <t>CORDAO MONOFIBRA CONECTORIZADO SM SC-UPC/ST-UPC 3.0M - COG - AZUL</t>
  </si>
  <si>
    <t>SIMPLEX OPTICAL PATCH CORD SM SC-UPC/ST-UPC 3.0M - OFN - BLUE</t>
  </si>
  <si>
    <t>PATCH CORD OPTICO MONOFIBRA CONECTORIZADO SM SC-UPC/ST-UPC 3.0M - COG - AZUL</t>
  </si>
  <si>
    <t>CORDAO DUPLEX CONECTORIZADO SM LC-UPC/SC-APC 2.5M - COG - AZUL</t>
  </si>
  <si>
    <t>DUPLEX OPTICAL PATCH CORD SM LC-UPC/SC-APC 2.5M - OFN - BLUE</t>
  </si>
  <si>
    <t>PATCH CORD OPTICO DUPLEX CONECTORIZADO SM LC-UPC/SC-APC 2.5M - COG - AZUL</t>
  </si>
  <si>
    <t>CORDAO MONOFIBRA CONECTORIZADO SM G-652D ST-UPC/ST-UPC 1.5M - COG - AMARELO</t>
  </si>
  <si>
    <t>SIMPLEX OPTICAL PATCH CORD SM G-652D ST-UPC/ST-UPC 1.5M - OFN - YELLOW</t>
  </si>
  <si>
    <t>PATCH CORD OPTICO MONOFIBRA CONECTORIZADO SM G-652D ST-UPC/ST-UPC 1.5M - COG - AMARILLO</t>
  </si>
  <si>
    <t>CORDAO MONOFIBRA CONECTORIZADO SM G-652D ST-UPC/ST-UPC 2.5M - COG - AMARELO</t>
  </si>
  <si>
    <t>SIMPLEX OPTICAL PATCH CORD SM G-652D ST-UPC/ST-UPC 2.5M - OFN - YELLOW</t>
  </si>
  <si>
    <t>PATCH CORD OPTICO MONOFIBRA CONECTORIZADO SM G-652D ST-UPC/ST-UPC 2.5M - COG - AMARILLO</t>
  </si>
  <si>
    <t>CORDAO MONOFIBRA CONECTORIZADO SM G-652D ST-UPC/ST-UPC 5.0M - COG - AMARELO</t>
  </si>
  <si>
    <t>SIMPLEX OPTICAL PATCH CORD SM G-652D ST-UPC/ST-UPC 5.0M - OFN - YELLOW</t>
  </si>
  <si>
    <t>PATCH CORD OPTICO MONOFIBRA CONECTORIZADO SM G-652D ST-UPC/ST-UPC 5.0M - COG - AMARILLO</t>
  </si>
  <si>
    <t>CORDAO MONOFIBRA CONECTORIZADO SM G-652D ST-UPC/ST-UPC 10.0M - COG - AMARELO</t>
  </si>
  <si>
    <t>SIMPLEX OPTICAL PATCH CORD SM G-652D ST-UPC/ST-UPC 10.0M - OFN - YELLOW</t>
  </si>
  <si>
    <t>PATCH CORD OPTICO MONOFIBRA CONECTORIZADO SM G-652D ST-UPC/ST-UPC 10.0M - COG - AMARILLO</t>
  </si>
  <si>
    <t>CORDAO MONOFIBRA CONECTORIZADO SM G-652D FC-UPC/FC-UPC 1.5M - COG - AMARELO</t>
  </si>
  <si>
    <t>SIMPLEX OPTICAL PATCH CORD SM G-652D FC-UPC/FC-UPC 1.5M - OFN - YELLOW</t>
  </si>
  <si>
    <t>PATCH CORD OPTICO MONOFIBRA CONECTORIZADO SM G-652D FC-UPC/FC-UPC 1.5M - COG - AMARILLO</t>
  </si>
  <si>
    <t>CORDAO MONOFIBRA CONECTORIZADO SM G-652D FC-UPC/FC-UPC 2.5M - COG - AMARELO</t>
  </si>
  <si>
    <t>SIMPLEX OPTICAL PATCH CORD SM G-652D FC-UPC/FC-UPC 2.5M - OFN - YELLOW</t>
  </si>
  <si>
    <t>PATCH CORD OPTICO MONOFIBRA CONECTORIZADO SM G-652D FC-UPC/FC-UPC 2.5M - COG - AMARILLO</t>
  </si>
  <si>
    <t>CORDAO MONOFIBRA CONECTORIZADO SM G-652D SC-UPC/ST-UPC 1.5M - COG - AMARELO</t>
  </si>
  <si>
    <t>SIMPLEX OPTICAL PATCH CORD SM G-652D SC-UPC/ST-UPC 1.5M - OFN - YELLOW</t>
  </si>
  <si>
    <t>PATCH CORD OPTICO MONOFIBRA CONECTORIZADO SM G-652D SC-UPC/ST-UPC 1.5M - COG - AMARILLO</t>
  </si>
  <si>
    <t>CORDAO MONOFIBRA CONECTORIZADO SM G-652D SC-UPC/ST-UPC 2.5M - COG - AMARELO</t>
  </si>
  <si>
    <t>SIMPLEX OPTICAL PATCH CORD SM G-652D SC-UPC/ST-UPC 2.5M - OFN - YELLOW</t>
  </si>
  <si>
    <t>PATCH CORD OPTICO MONOFIBRA CONECTORIZADO SM G-652D SC-UPC/ST-UPC 2.5M - COG - AMARILLO</t>
  </si>
  <si>
    <t>CORDAO MONOFIBRA CONECTORIZADO SM G-652D SC-UPC/ST-UPC 5.0M - COG - AMARELO</t>
  </si>
  <si>
    <t>SIMPLEX OPTICAL PATCH CORD SM G-652D SC-UPC/ST-UPC 5.0M - OFN - YELLOW</t>
  </si>
  <si>
    <t>PATCH CORD OPTICO MONOFIBRA CONECTORIZADO SM G-652D SC-UPC/ST-UPC 5.0M - COG - AMARILLO</t>
  </si>
  <si>
    <t>CORDAO MONOFIBRA CONECTORIZADO SM G-652D SC-UPC/ST-UPC 10.0M - COG - AMARELO</t>
  </si>
  <si>
    <t>SIMPLEX OPTICAL PATCH CORD SM G-652D SC-UPC/ST-UPC 10.0M - OFN - YELLOW</t>
  </si>
  <si>
    <t>PATCH CORD OPTICO MONOFIBRA CONECTORIZADO SM G-652D SC-UPC/ST-UPC 10.0M - COG - AMARILLO</t>
  </si>
  <si>
    <t>CORDAO DUPLEX CONECTORIZADO SM G-652D ST-UPC/ST-UPC 1.5M - COG - AMARELO</t>
  </si>
  <si>
    <t>DUPLEX OPTICAL PATCH CORD SM G-652D ST-UPC/ST-UPC 1.5M - OFN - YELLOW</t>
  </si>
  <si>
    <t>PATCH CORD OPTICO DUPLEX CONECTORIZADO SM G-652D ST-UPC/ST-UPC 1.5M - COG - AMARILLO</t>
  </si>
  <si>
    <t>CORDAO DUPLEX CONECTORIZADO SM G-652D ST-UPC/ST-UPC 2.5M - COG - AMARELO</t>
  </si>
  <si>
    <t>DUPLEX OPTICAL PATCH CORD SM G-652D ST-UPC/ST-UPC 2.5M - OFN - YELLOW</t>
  </si>
  <si>
    <t>PATCH CORD OPTICO DUPLEX CONECTORIZADO SM G-652D ST-UPC/ST-UPC 2.5M - COG - AMARILLO</t>
  </si>
  <si>
    <t>CORDAO DUPLEX CONECTORIZADO SM G-652D ST-UPC/ST-UPC 5.0M - COG - AMARELO</t>
  </si>
  <si>
    <t>DUPLEX OPTICAL PATCH CORD SM G-652D ST-UPC/ST-UPC 5.0M - OFN - YELLOW</t>
  </si>
  <si>
    <t>PATCH CORD OPTICO DUPLEX CONECTORIZADO SM G-652D ST-UPC/ST-UPC 5.0M - COG - AMARILLO</t>
  </si>
  <si>
    <t>CORDAO DUPLEX CONECTORIZADO SM G-652D ST-UPC/ST-UPC 10.0M - COG - AMARELO</t>
  </si>
  <si>
    <t>DUPLEX OPTICAL PATCH CORD SM G-652D ST-UPC/ST-UPC 10.0M - OFN - YELLOW</t>
  </si>
  <si>
    <t>PATCH CORD OPTICO DUPLEX CONECTORIZADO SM G-652D ST-UPC/ST-UPC 10.0M - COG - AMARILLO</t>
  </si>
  <si>
    <t>CORDAO DUPLEX CONECTORIZADO SM G-652D SC-UPC/SC-UPC 1.5M - COG - AMARELO</t>
  </si>
  <si>
    <t>DUPLEX OPTICAL PATCH CORD SM G-652D SC-UPC/SC-UPC 1.5M - OFN - YELLOW</t>
  </si>
  <si>
    <t>PATCH CORD OPTICO DUPLEX CONECTORIZADO SM G-652D SC-UPC/SC-UPC 1.5M - COG - AMARILLO</t>
  </si>
  <si>
    <t>CORDAO DUPLEX CONECTORIZADO SM G-652D SC-UPC/SC-UPC 2.5M - COG - AMARELO</t>
  </si>
  <si>
    <t>DUPLEX OPTICAL PATCH CORD SM G-652D SC-UPC/SC-UPC 2.5M - OFN - YELLOW</t>
  </si>
  <si>
    <t>PATCH CORD OPTICO DUPLEX CONECTORIZADO SM G-652D SC-UPC/SC-UPC 2.5M - COG - AMARILLO</t>
  </si>
  <si>
    <t>CORDAO DUPLEX CONECTORIZADO SM G-652D SC-UPC/SC-UPC 5.0M - COG - AMARELO</t>
  </si>
  <si>
    <t>DUPLEX OPTICAL PATCH CORD SM G-652D SC-UPC/SC-UPC 5.0M - OFN - YELLOW</t>
  </si>
  <si>
    <t>PATCH CORD OPTICO DUPLEX CONECTORIZADO SM G-652D SC-UPC/SC-UPC 5.0M - COG - AMARILLO</t>
  </si>
  <si>
    <t>CORDAO DUPLEX CONECTORIZADO SM G-652D FC-UPC/SC-UPC 5.0M - COG - AMARELO</t>
  </si>
  <si>
    <t>DUPLEX OPTICAL PATCH CORD SM G-652D FC-UPC/SC-UPC 5.0M - OFN - YELLOW</t>
  </si>
  <si>
    <t>PATCH CORD OPTICO DUPLEX CONECTORIZADO SM G-652D FC-UPC/SC-UPC 5.0M - COG - AMARILLO</t>
  </si>
  <si>
    <t>CORDAO DUPLEX CONECTORIZADO SM G-652D SC-UPC/ST-UPC 1.5M - COG - AMARELO</t>
  </si>
  <si>
    <t>DUPLEX OPTICAL PATCH CORD SM G-652D SC-UPC/ST-UPC 1.5M - OFN - YELLOW</t>
  </si>
  <si>
    <t>PATCH CORD OPTICO DUPLEX CONECTORIZADO SM G-652D SC-UPC/ST-UPC 1.5M - COG - AMARILLO</t>
  </si>
  <si>
    <t>CORDAO DUPLEX CONECTORIZADO SM G-652D SC-UPC/ST-UPC 2.5M - COG - AMARELO</t>
  </si>
  <si>
    <t>DUPLEX OPTICAL PATCH CORD SM G-652D SC-UPC/ST-UPC 2.5M - OFN - YELLOW</t>
  </si>
  <si>
    <t>PATCH CORD OPTICO DUPLEX CONECTORIZADO SM G-652D SC-UPC/ST-UPC 2.5M - COG - AMARILLO</t>
  </si>
  <si>
    <t>CORDAO DUPLEX CONECTORIZADO SM G-652D SC-UPC/ST-UPC 5.0M - COG - AMARELO</t>
  </si>
  <si>
    <t>DUPLEX OPTICAL PATCH CORD SM G-652D SC-UPC/ST-UPC 5.0M - OFN - YELLOW</t>
  </si>
  <si>
    <t>PATCH CORD OPTICO DUPLEX CONECTORIZADO SM G-652D SC-UPC/ST-UPC 5.0M - COG - AMARILLO</t>
  </si>
  <si>
    <t>CORDAO DUPLEX CONECTORIZADO SM G-652D LC-UPC/ST-UPC 1.5M - COG - AMARELO</t>
  </si>
  <si>
    <t>DUPLEX OPTICAL PATCH CORD SM G-652D LC-UPC/ST-UPC 1.5M - OFN - YELLOW</t>
  </si>
  <si>
    <t>PATCH CORD OPTICO DUPLEX CONECTORIZADO SM G-652D LC-UPC/ST-UPC 1.5M - COG - AMARILLO</t>
  </si>
  <si>
    <t>CORDAO DUPLEX CONECTORIZADO SM G-652D LC-UPC/ST-UPC 2.5M - COG - AMARELO</t>
  </si>
  <si>
    <t>DUPLEX OPTICAL PATCH CORD SM G-652D LC-UPC/ST-UPC 2.5M - OFN - YELLOW</t>
  </si>
  <si>
    <t>PATCH CORD OPTICO DUPLEX CONECTORIZADO SM G-652D LC-UPC/ST-UPC 2.5M - COG - AMARILLO</t>
  </si>
  <si>
    <t>CORDAO DUPLEX CONECTORIZADO SM G-652D LC-UPC/ST-UPC 5.0M - COG - AMARELO</t>
  </si>
  <si>
    <t>DUPLEX OPTICAL PATCH CORD SM G-652D LC-UPC/ST-UPC 5.0M - OFN - YELLOW</t>
  </si>
  <si>
    <t>PATCH CORD OPTICO DUPLEX CONECTORIZADO SM G-652D LC-UPC/ST-UPC 5.0M - COG - AMARILLO</t>
  </si>
  <si>
    <t>EXTENSAO OPTICA MONOFIBRA SM G-652D SC-UPC 1.5M - COG - AMARELO - D2</t>
  </si>
  <si>
    <t>SIMPLEX OPTICAL PIGTAIL SM G-652D SC-UPC 1.5M - OFN - YELLOW - D2</t>
  </si>
  <si>
    <t>EXTENSION OPTICA MONOFIBRA SM G-652D SC-UPC 1.5M - COG - AMARILLO - D2</t>
  </si>
  <si>
    <t>EXTENSAO MONOFIBRA SM G-652D SC-UPC 2.5M - COG - AMARELO - D2</t>
  </si>
  <si>
    <t>SIMPLEX OPTICAL PIGTAIL SM G-652D SC-UPC 2.5M - OFN - YELLOW - D2</t>
  </si>
  <si>
    <t>EXTENSION MONOFIBRA SM G-652D SC-UPC 2.5M - COG - AMARILLO - D2</t>
  </si>
  <si>
    <t>EXTENSAO MONOFIBRA SM G-652D ST-UPC 1.5M - COG - AMARELO - D2</t>
  </si>
  <si>
    <t>SIMPLEX OPTICAL PIGTAIL SM G-652D ST-UPC 1.5M - OFN - YELLOW - D2</t>
  </si>
  <si>
    <t>EXTENSION MONOFIBRA SM G-652D ST-UPC 1.5M - COG - AMARILLO - D2</t>
  </si>
  <si>
    <t>EXTENSAO MONOFIBRA SM G-652D ST-UPC 2.5M - COG - AMARELO - D2</t>
  </si>
  <si>
    <t>SIMPLEX OPTICAL PIGTAIL SM G-652D ST-UPC 2.5M - OFN - YELLOW - D2</t>
  </si>
  <si>
    <t>EXTENSION MONOFIBRA SM G-652D ST-UPC 2.5M - COG - AMARILLO - D2</t>
  </si>
  <si>
    <t>EXTENSAO DUPLEX SM G-652D SC-UPC 2.5M - COG - AMARELO - D2</t>
  </si>
  <si>
    <t>DUPLEX OPTICAL PIGTAIL SM G-652D SC-UPC 2.5M - OFN - YELLOW - D2</t>
  </si>
  <si>
    <t>EXTENSION DUPLEX SM G-652D SC-UPC 2.5M - COG - AMARILLO - D2</t>
  </si>
  <si>
    <t>EXTENSAO DUPLEX SM G-652D ST-UPC 1.5M - COG - AMARELO - D2</t>
  </si>
  <si>
    <t>DUPLEX OPTICAL PIGTAIL SM G-652D ST-UPC 1.5M - OFN - YELLOW - D2</t>
  </si>
  <si>
    <t>EXTENSION DUPLEX SM G-652D ST-UPC 1.5M - COG - AMARILLO - D2</t>
  </si>
  <si>
    <t>EXTENSAO DUPLEX SM G-652D ST-UPC 2.5M - COG - AMARELO - D2</t>
  </si>
  <si>
    <t>DUPLEX OPTICAL PIGTAIL SM G-652D ST-UPC 2.5M - OFN - YELLOW - D2</t>
  </si>
  <si>
    <t>EXTENSION DUPLEX SM G-652D ST-UPC 2.5M - COG - AMARILLO - D2</t>
  </si>
  <si>
    <t>EXTENSAO DUPLEX SM G-652D LC-UPC 1.5M - COG - AMARELO - D2</t>
  </si>
  <si>
    <t>DUPLEX OPTICAL PIGTAIL SM G-652D LC-UPC 1.5M - OFN - YELLOW - D2</t>
  </si>
  <si>
    <t>EXTENSION DUPLEX SM G-652D LC-UPC 1.5M - COG - AMARILLO - D2</t>
  </si>
  <si>
    <t>EXTENSAO DUPLEX SM G-652D LC-UPC 2.5M - COG - AMARELO - D2</t>
  </si>
  <si>
    <t>DUPLEX OPTICAL PIGTAIL SM G-652D LC-UPC 2.5M - OFN - YELLOW - D2</t>
  </si>
  <si>
    <t>EXTENSION DUPLEX SM G-652D LC-UPC 2.5M - COG - AMARILLO - D2</t>
  </si>
  <si>
    <t>CORDAO DUPLEX CONECTORIZADO SM LC-UPC/SC-APC 8.0M - COG - AZUL</t>
  </si>
  <si>
    <t>DUPLEX OPTICAL PATCH CORD SM LC-UPC/SC-APC 8.0M - OFN - BLUE</t>
  </si>
  <si>
    <t>PATCH CORD OPTICO DUPLEX CONECTORIZADO SM LC-UPC/SC-APC 8.0M - COG - AZUL</t>
  </si>
  <si>
    <t>CORDAO DUPLEX CONECTORIZADO SM SC-APC/SC-UPC 8.0M - COG - AZUL</t>
  </si>
  <si>
    <t>DUPLEX OPTICAL PATCH CORD SM SC-APC/SC-UPC 8.0M - OFN - BLUE</t>
  </si>
  <si>
    <t>PATCH CORD OPTICO DUPLEX CONECTORIZADO SM SC-APC/SC-UPC 8.0M - COG - AZUL</t>
  </si>
  <si>
    <t>CORDAO MONOFIBRA CONECTORIZADO SM E2000-APC/FC-APC 1.5M - COG - AZUL</t>
  </si>
  <si>
    <t>SIMPLEX OPTICAL PATCH CORD SM E2000-APC/FC-APC 1.5M - OFN - BLUE</t>
  </si>
  <si>
    <t>PATCH CORD OPTICO MONOFIBRA CONECTORIZADO SM E2000-APC/FC-APC 1.5M - COG - AZUL</t>
  </si>
  <si>
    <t>CORDAO MONOFIBRA CONECTORIZADO SM E2000-APC/FC-APC 5.0M - COG - AZUL</t>
  </si>
  <si>
    <t>SIMPLEX OPTICAL PATCH CORD SM E2000-APC/FC-APC 5.0M - OFN - BLUE</t>
  </si>
  <si>
    <t>PATCH CORD OPTICO MONOFIBRA CONECTORIZADO SM E2000-APC/FC-APC 5.0M - COG - AZUL</t>
  </si>
  <si>
    <t>CORDAO DUPLEX CONECTORIZADO SM G-652D FC-UPC/LC-UPC 30.0M - COG - AMARELO</t>
  </si>
  <si>
    <t>DUPLEX OPTICAL PATCH CORD SM G-652D FC-UPC/LC-UPC 30.0M - OFN - YELLOW</t>
  </si>
  <si>
    <t>PATCH CORD OPTICO DUPLEX CONECTORIZADO SM G-652D FC-UPC/LC-UPC 30.0M - COG - AMARILLO</t>
  </si>
  <si>
    <t>CORDAO MONOFIBRA CONECTORIZADO SM G-655 FC-UPC/FC-UPC 5.0M - VERDE - COG</t>
  </si>
  <si>
    <t>SIMPLEX OPTICAL PATCH CORD SM G-655 FC-UPC/FC-UPC 5.0M - GREEN - OFN</t>
  </si>
  <si>
    <t>PATCH CORD OPTICO MONOFIBRA CONECTORIZADO SM G-655 FC-UPC/FC-UPC 5.0M - VERDE - COG</t>
  </si>
  <si>
    <t>CORDAO MONOFIBRA CONECTORIZADO SM LC-UPC/LC-UPC 25.0M - COG - AZUL</t>
  </si>
  <si>
    <t>SIMPLEX OPTICAL PATCH CORD SM LC-UPC/LC-UPC 25.0M - OFN - BLUE</t>
  </si>
  <si>
    <t>PATCH CORD OPTICO MONOFIBRA CONECTORIZADO SM LC-UPC/LC-UPC 25.0M - COG - AZUL</t>
  </si>
  <si>
    <t>CORDAO MONOFIBRA CONECTORIZADO SM LC-UPC/SC-APC 50.0M - COG - AZUL</t>
  </si>
  <si>
    <t>SIMPLEX OPTICAL PATCH CORD SM LC-UPC/SC-APC 50.0M - OFN - BLUE</t>
  </si>
  <si>
    <t>PATCH CORD OPTICO MONOFIBRA CONECTORIZADO SM LC-UPC/SC-APC 50.0M - COG - AZUL</t>
  </si>
  <si>
    <t>CORDAO MONOFIBRA CONECTORIZADO SM LC-UPC/ST-UPC 20.0M - COG - AZUL</t>
  </si>
  <si>
    <t>SIMPLEX OPTICAL PATCH CORD SM LC-UPC/ST-UPC 20.0M - OFN - BLUE</t>
  </si>
  <si>
    <t>PATCH CORD OPTICO MONOFIBRA CONECTORIZADO SM LC-UPC/ST-UPC 20.0M - COG - AZUL</t>
  </si>
  <si>
    <t>CORDAO MONOFIBRA CONECTORIZADO SM SC-UPC/ST-UPC 15.0M - COG - AZUL</t>
  </si>
  <si>
    <t>SIMPLEX OPTICAL PATCH CORD SM SC-UPC/ST-UPC 15.0M - OFN - BLUE</t>
  </si>
  <si>
    <t>PATCH CORD OPTICO MONOFIBRA CONECTORIZADO SM SC-UPC/ST-UPC 15.0M - COG - AZUL</t>
  </si>
  <si>
    <t>CORDAO MONOFIBRA CONECTORIZADO SM SC-APC/SC-UPC 40.0M - COG - AZUL</t>
  </si>
  <si>
    <t>SIMPLEX OPTICAL PATCH CORD SM SC-APC/SC-UPC 40.0M - OFN - BLUE</t>
  </si>
  <si>
    <t>PATCH CORD OPTICO MONOFIBRA CONECTORIZADO SM SC-APC/SC-UPC 40.0M - COG - AZUL</t>
  </si>
  <si>
    <t>CORDAO MONOFIBRA CONECTORIZADO SM LC-UPC/SC-UPC 30.0M - COG - AZUL</t>
  </si>
  <si>
    <t>SIMPLEX OPTICAL PATCH CORD SM LC-UPC/SC-UPC 30.0M - OFN - BLUE</t>
  </si>
  <si>
    <t>PATCH CORD OPTICO MONOFIBRA CONECTORIZADO SM LC-UPC/SC-UPC 30.0M - COG - AZUL</t>
  </si>
  <si>
    <t>CORDAO MONOFIBRA CONECTORIZADO SM SC-APC/SC-UPC 50.0M - COG - AZUL</t>
  </si>
  <si>
    <t>SIMPLEX OPTICAL PATCH CORD SM SC-APC/SC-UPC 50.0M - OFN - BLUE</t>
  </si>
  <si>
    <t>PATCH CORD OPTICO MONOFIBRA CONECTORIZADO SM SC-APC/SC-UPC 50.0M - COG - AZUL</t>
  </si>
  <si>
    <t>CORDAO MONOFIBRA CONECTORIZADO SM LC-UPC/SC-UPC 35.0M - COG - AZUL</t>
  </si>
  <si>
    <t>SIMPLEX OPTICAL PATCH CORD SM LC-UPC/SC-UPC 35.0M - OFN - BLUE</t>
  </si>
  <si>
    <t>PATCH CORD OPTICO MONOFIBRA CONECTORIZADO SM LC-UPC/SC-UPC 35.0M - COG - AZUL</t>
  </si>
  <si>
    <t>CORDAO MONOFIBRA CONECTORIZADO SM G-652D SC-UPC/SC-UPC 15.0M - COG - AMARELO</t>
  </si>
  <si>
    <t>SIMPLEX OPTICAL PATCH CORD SM G-652D SC-UPC/SC-UPC 15.0M - OFN - YELLOW</t>
  </si>
  <si>
    <t>PATCH CORD OPTICO MONOFIBRA CONECTORIZADO SM G-652D SC-UPC/SC-UPC 15.0M - COG - AMARILLO</t>
  </si>
  <si>
    <t>CORDAO MONOFIBRA CONECTORIZADO SM G-652D SC-UPC/SC-UPC 1.5M - COG - AMARELO</t>
  </si>
  <si>
    <t>SIMPLEX OPTICAL PATCH CORD SM G-652D SC-UPC/SC-UPC 1.5M - OFN - YELLOW</t>
  </si>
  <si>
    <t>PATCH CORD OPTICO MONOFIBRA CONECTORIZADO SM G-652D SC-UPC/SC-UPC 1.5M - COG - AMARILLO</t>
  </si>
  <si>
    <t>CORDAO MONOFIBRA CONECTORIZADO SM LC-UPC/SC-UPC 40.0M - COG - AZUL</t>
  </si>
  <si>
    <t>SIMPLEX OPTICAL PATCH CORD SM LC-UPC/SC-UPC 40.0M - OFN - BLUE</t>
  </si>
  <si>
    <t>PATCH CORD OPTICO MONOFIBRA CONECTORIZADO SM LC-UPC/SC-UPC 40.0M - COG - AZUL</t>
  </si>
  <si>
    <t>CORDAO DUPLEX CONECTORIZADO SM LC-UPC/SC-APC 15.0M - COG - AZUL</t>
  </si>
  <si>
    <t>DUPLEX OPTICAL PATCH CORD SM LC-UPC/SC-APC 15.0M - OFN - BLUE</t>
  </si>
  <si>
    <t>PATCH CORD OPTICO DUPLEX CONECTORIZADO SM LC-UPC/SC-APC 15.0M - COG - AZUL</t>
  </si>
  <si>
    <t>CORDAO DUPLEX CONECTORIZADO SM SC-APC/ST-UPC 30.0M - COG - AZUL</t>
  </si>
  <si>
    <t>DUPLEX OPTICAL PATCH CORD SM SC-APC/ST-UPC 30.0M - OFN - BLUE</t>
  </si>
  <si>
    <t>PATCH CORD OPTICO DUPLEX CONECTORIZADO SM SC-APC/ST-UPC 30.0M - COG - AZUL</t>
  </si>
  <si>
    <t>CORDAO MONOFIBRA CONECTORIZADO SM LC-UPC/SC-UPC 25.0M - COG - AZUL</t>
  </si>
  <si>
    <t>SIMPLEX OPTICAL PATCH CORD SM LC-UPC/SC-UPC 25.0M - OFN - BLUE</t>
  </si>
  <si>
    <t>PATCH CORD OPTICO MONOFIBRA CONECTORIZADO SM LC-UPC/SC-UPC 25.0M - COG - AZUL</t>
  </si>
  <si>
    <t>CORDAO MONOFIBRA CONECTORIZADO SM E2000-APC/E2000-APC 20.0M - COG - AZUL</t>
  </si>
  <si>
    <t>SIMPLEX OPTICAL PATCH CORD SM E2000-APC/E2000-APC 20.0M - OFN - BLUE</t>
  </si>
  <si>
    <t>PATCH CORD OPTICO MONOFIBRA CONECTORIZADO SM E2000-APC/E2000-APC 20.0M - COG - AZUL</t>
  </si>
  <si>
    <t>CORDAO MONOFIBRA CONECTORIZADO SM E2000-APC/E2000-APC 30.0M - COG - AZUL</t>
  </si>
  <si>
    <t>SIMPLEX OPTICAL PATCH CORD SM E2000-APC/E2000-APC 30.0M - OFN - BLUE</t>
  </si>
  <si>
    <t>PATCH CORD OPTICO MONOFIBRA CONECTORIZADO SM E2000-APC/E2000-APC 30.0M - COG - AZUL</t>
  </si>
  <si>
    <t>CORDAO MONOFIBRA CONECTORIZADO SM E2000-APC/LC-UPC 30.0M - COG - AZUL</t>
  </si>
  <si>
    <t>SIMPLEX OPTICAL PATCH CORD SM E2000-APC/LC-UPC 30.0M - OFN - BLUE</t>
  </si>
  <si>
    <t>PATCH CORD OPTICO MONOFIBRA CONECTORIZADO SM E2000-APC/LC-UPC 30.0M - COG - AZUL</t>
  </si>
  <si>
    <t>CORDAO DUPLEX CONECTORIZADO SM SC-UPC/SC-UPC 1.5M - COG - AZUL</t>
  </si>
  <si>
    <t>DUPLEX OPTICAL PATCH CORD SM SC-UPC/SC-UPC 1.5M - OFN - BLUE</t>
  </si>
  <si>
    <t>PATCH CORD OPTICO DUPLEX CONECTORIZADO SM SC-UPC/SC-UPC 1.5M - COG - AZUL</t>
  </si>
  <si>
    <t>CORDAO MONOFIBRA CONECTORIZADO SM G-652D SC-UPC/ST-UPC 3.0M - COG - AMARELO</t>
  </si>
  <si>
    <t>SIMPLEX OPTICAL PATCH CORD SM G-652D SC-UPC/ST-UPC 3.0M - OFN - YELLOW</t>
  </si>
  <si>
    <t>PATCH CORD OPTICO MONOFIBRA CONECTORIZADO SM G-652D SC-UPC/ST-UPC 3.0M - COG - AMARILLO</t>
  </si>
  <si>
    <t>CORDAO MONOFIBRA CONECTORIZADO SM G-652D FC-UPC/LC-UPC 2.0M - COG - AMARELO</t>
  </si>
  <si>
    <t>SIMPLEX OPTICAL PATCH CORD SM G-652D FC-UPC/LC-UPC 2.0M - OFN - YELLOW</t>
  </si>
  <si>
    <t>PATCH CORD OPTICO MONOFIBRA CONECTORIZADO SM G-652D FC-UPC/LC-UPC 2.0M - COG - AMARILLO</t>
  </si>
  <si>
    <t>EXTENSAO MONOFIBRA 62.5 LC-UPC 1.5M - COG - LARANJA - D2</t>
  </si>
  <si>
    <t>SIMPLEX OPTICAL PIGTAIL 62.5 LC-UPC 1.5M - OFN - ORANGE - D2</t>
  </si>
  <si>
    <t>EXTENSION MONOFIBRA 62.5 LC-UPC 1.5M - COG - NARANJA - D2</t>
  </si>
  <si>
    <t>CORDAO MONOFIBRA CONECTORIZADO SM FC-UPC/SC-APC 3.0M - COG - AZUL</t>
  </si>
  <si>
    <t>SIMPLEX OPTICAL PATCH CORD SM FC-UPC/SC-APC 3.0M - OFN - BLUE</t>
  </si>
  <si>
    <t>PATCH CORD OPTICO MONOFIBRA CONECTORIZADO SM FC-UPC/SC-APC 3.0M - COG - AZUL</t>
  </si>
  <si>
    <t>CORDAO MONOFIBRA CONECTORIZADO SM FC-UPC/SC-APC 5.0M - COG - AZUL</t>
  </si>
  <si>
    <t>SIMPLEX OPTICAL PATCH CORD SM FC-UPC/SC-APC 5.0M - OFN - BLUE</t>
  </si>
  <si>
    <t>PATCH CORD OPTICO MONOFIBRA CONECTORIZADO SM FC-UPC/SC-APC 5.0M - COG - AZUL</t>
  </si>
  <si>
    <t>CORDAO MONOFIBRA CONECTORIZADO SM FC-UPC/SC-UPC 3.0M - COG - AZUL</t>
  </si>
  <si>
    <t>SIMPLEX OPTICAL PATCH CORD SM FC-UPC/SC-UPC 3.0M - OFN - BLUE</t>
  </si>
  <si>
    <t>PATCH CORD OPTICO MONOFIBRA CONECTORIZADO SM FC-UPC/SC-UPC 3.0M - COG - AZUL</t>
  </si>
  <si>
    <t>CORDAO MONOFIBRA CONECTORIZADO SM FC-UPC/SC-UPC 5.0M - COG - AZUL</t>
  </si>
  <si>
    <t>SIMPLEX OPTICAL PATCH CORD SM FC-UPC/SC-UPC 5.0M - OFN - BLUE</t>
  </si>
  <si>
    <t>PATCH CORD OPTICO MONOFIBRA CONECTORIZADO SM FC-UPC/SC-UPC 5.0M - COG - AZUL</t>
  </si>
  <si>
    <t>CORDAO MONOFIBRA CONECTORIZADO SM FC-UPC/SC-UPC 10.0M - COG - AZUL</t>
  </si>
  <si>
    <t>SIMPLEX OPTICAL PATCH CORD SM FC-UPC/SC-UPC 10.0M - OFN - BLUE</t>
  </si>
  <si>
    <t>PATCH CORD OPTICO MONOFIBRA CONECTORIZADO SM FC-UPC/SC-UPC 10.0M - COG - AZUL</t>
  </si>
  <si>
    <t>CORDAO MONOFIBRA CONECTORIZADO SM FC-UPC/SC-UPC 20.0M - COG - AZUL</t>
  </si>
  <si>
    <t>SIMPLEX OPTICAL PATCH CORD SM FC-UPC/SC-UPC 20.0M - OFN - BLUE</t>
  </si>
  <si>
    <t>PATCH CORD OPTICO MONOFIBRA CONECTORIZADO SM FC-UPC/SC-UPC 20.0M - COG - AZUL</t>
  </si>
  <si>
    <t>CORDAO MONOFIBRA CONECTORIZADO SM FC-UPC/SC-UPC 30.0M - COG - AZUL</t>
  </si>
  <si>
    <t>SIMPLEX OPTICAL PATCH CORD SM FC-UPC/SC-UPC 30.0M - OFN - BLUE</t>
  </si>
  <si>
    <t>PATCH CORD OPTICO MONOFIBRA CONECTORIZADO SM FC-UPC/SC-UPC 30.0M - COG - AZUL</t>
  </si>
  <si>
    <t>CORDAO MONOFIBRA CONECTORIZADO SM FC-APC/LC-UPC 3.0M - COG - AZUL</t>
  </si>
  <si>
    <t>SIMPLEX OPTICAL PATCH CORD SM FC-APC/LC-UPC 3.0M - OFN - BLUE</t>
  </si>
  <si>
    <t>PATCH CORD OPTICO MONOFIBRA CONECTORIZADO SM FC-APC/LC-UPC 3.0M - COG - AZUL</t>
  </si>
  <si>
    <t>CORDAO MONOFIBRA CONECTORIZADO SM FC-APC/LC-UPC 10.0M - COG - AZUL</t>
  </si>
  <si>
    <t>SIMPLEX OPTICAL PATCH CORD SM FC-APC/LC-UPC 10.0M - OFN - BLUE</t>
  </si>
  <si>
    <t>PATCH CORD OPTICO MONOFIBRA CONECTORIZADO SM FC-APC/LC-UPC 10.0M - COG - AZUL</t>
  </si>
  <si>
    <t>CORDAO MONOFIBRA CONECTORIZADO SM FC-APC/LC-UPC 15.0M - COG - AZUL</t>
  </si>
  <si>
    <t>SIMPLEX OPTICAL PATCH CORD SM FC-APC/LC-UPC 15.0M - OFN - BLUE</t>
  </si>
  <si>
    <t>PATCH CORD OPTICO MONOFIBRA CONECTORIZADO SM FC-APC/LC-UPC 15.0M - COG - AZUL</t>
  </si>
  <si>
    <t>CORDAO MONOFIBRA CONECTORIZADO SM FC-APC/LC-UPC 30.0M - COG - AZUL</t>
  </si>
  <si>
    <t>SIMPLEX OPTICAL PATCH CORD SM FC-APC/LC-UPC 30.0M - OFN - BLUE</t>
  </si>
  <si>
    <t>PATCH CORD OPTICO MONOFIBRA CONECTORIZADO SM FC-APC/LC-UPC 30.0M - COG - AZUL</t>
  </si>
  <si>
    <t>CORDAO MONOFIBRA CONECTORIZADO SM FC-UPC/LC-UPC 3.0M - COG - AZUL</t>
  </si>
  <si>
    <t>SIMPLEX OPTICAL PATCH CORD SM FC-UPC/LC-UPC 3.0M - OFN - BLUE</t>
  </si>
  <si>
    <t>PATCH CORD OPTICO MONOFIBRA CONECTORIZADO SM FC-UPC/LC-UPC 3.0M - COG - AZUL</t>
  </si>
  <si>
    <t>CORDAO MONOFIBRA CONECTORIZADO SM FC-UPC/LC-UPC 5.0M - COG - AZUL</t>
  </si>
  <si>
    <t>SIMPLEX OPTICAL PATCH CORD SM FC-UPC/LC-UPC 5.0M - OFN - BLUE</t>
  </si>
  <si>
    <t>PATCH CORD OPTICO MONOFIBRA CONECTORIZADO SM FC-UPC/LC-UPC 5.0M - COG - AZUL</t>
  </si>
  <si>
    <t>CORDAO MONOFIBRA CONECTORIZADO SM E2000-APC/SC-APC 30.0M - COG - AZUL</t>
  </si>
  <si>
    <t>SIMPLEX OPTICAL PATCH CORD SM E2000-APC/SC-APC 30.0M - OFN - BLUE</t>
  </si>
  <si>
    <t>PATCH CORD OPTICO MONOFIBRA CONECTORIZADO SM E2000-APC/SC-APC 30.0M - COG - AZUL</t>
  </si>
  <si>
    <t>CORDAO MONOFIBRA CONECTORIZADO SM E2000-APC/SC-UPC 20.0M - COG - AZUL</t>
  </si>
  <si>
    <t>SIMPLEX OPTICAL PATCH CORD SM E2000-APC/SC-UPC 20.0M - OFN - BLUE</t>
  </si>
  <si>
    <t>PATCH CORD OPTICO MONOFIBRA CONECTORIZADO SM E2000-APC/SC-UPC 20.0M - COG - AZUL</t>
  </si>
  <si>
    <t>CORDAO MONOFIBRA CONECTORIZADO SM E2000-APC/SC-UPC 30.0M - COG - AZUL</t>
  </si>
  <si>
    <t>SIMPLEX OPTICAL PATCH CORD SM E2000-APC/SC-UPC 30.0M - OFN - BLUE</t>
  </si>
  <si>
    <t>PATCH CORD OPTICO MONOFIBRA CONECTORIZADO SM E2000-APC/SC-UPC 30.0M - COG - AZUL</t>
  </si>
  <si>
    <t>CORDAO MONOFIBRA CONECTORIZADO SM E2000-APC/FC-UPC 30.0M - COG - AZUL</t>
  </si>
  <si>
    <t>SIMPLEX OPTICAL PATCH CORD SM E2000-APC/FC-UPC 30.0M - OFN - BLUE</t>
  </si>
  <si>
    <t>PATCH CORD OPTICO MONOFIBRA CONECTORIZADO SM E2000-APC/FC-UPC 30.0M - COG - AZUL</t>
  </si>
  <si>
    <t>CORDAO MONOFIBRA CONECTORIZADO BLI A/B G-657A SC-APC/SC-APC 15.0M - COG - CINZA - D3</t>
  </si>
  <si>
    <t>SIMPLEX OPTICAL PATCH CORD BLI A/B G-657A SC-APC/SC-APC 15.0M - OFN - GRAY - D3</t>
  </si>
  <si>
    <t>PATCH CORD OPTICO MONOFIBRA CONECTORIZADO BLI A/B G-657A SC-APC/SC-APC 15.0M - COG - GRIS - D3</t>
  </si>
  <si>
    <t>CORDAO MONOFIBRA CONECTORIZADO BLI A/B G-657A SC-APC/SC-APC 15.0M - COG - AZUL - D3</t>
  </si>
  <si>
    <t>SIMPLEX OPTICAL PATCH CORD BLI A/B G-657A SC-APC/SC-APC 15.0M - OFN - BLUE - D3</t>
  </si>
  <si>
    <t>PATCH CORD OPTICO MONOFIBRA CONECTORIZADO BLI A/B G-657A SC-APC/SC-APC 15.0M - COG - AZUL - D3</t>
  </si>
  <si>
    <t>CORDAO MONOFIBRA CONECTORIZADO BLI A/B G-657A SC-APC/SC-APC 20.0M - COG - AZUL - D3</t>
  </si>
  <si>
    <t>SIMPLEX OPTICAL PATCH CORD BLI A/B G-657A SC-APC/SC-APC 20.0M - OFN - BLUE - D3</t>
  </si>
  <si>
    <t>PATCH CORD OPTICO MONOFIBRA CONECTORIZADO BLI A/B G-657A SC-APC/SC-APC 20.0M - COG - AZUL - D3</t>
  </si>
  <si>
    <t>CORDAO MONOFIBRA CONECTORIZADO BLI A/B G-657A SC-APC/SC-APC 25.0M - COG - AZUL - D3</t>
  </si>
  <si>
    <t>SIMPLEX OPTICAL PATCH CORD BLI A/B G-657A SC-APC/SC-APC 25.0M - OFN - BLUE - D3</t>
  </si>
  <si>
    <t>PATCH CORD OPTICO MONOFIBRA CONECTORIZADO BLI A/B G-657A SC-APC/SC-APC 25.0M - COG - AZUL - D3</t>
  </si>
  <si>
    <t>CORDAO MONOFIBRA CONECTORIZADO SM E2000-APC/FC-UPC 10.0M - COG - AZUL - D3</t>
  </si>
  <si>
    <t>SIMPLEX OPTICAL PATCH CORD SM E2000-APC/FC-UPC 10.0M - OFN - BLUE - D3</t>
  </si>
  <si>
    <t>PATCH CORD OPTICO MONOFIBRA CONECTORIZADO SM E2000-APC/FC-UPC 10.0M - COG - AZUL - D3</t>
  </si>
  <si>
    <t>CORDAO MONOFIBRA CONECTORIZADO SM LC-UPC/LC-UPC 10.0M - COG - AZUL - D3</t>
  </si>
  <si>
    <t>SIMPLEX OPTICAL PATCH CORD SM LC-UPC/LC-UPC 10.0M - OFN - BLUE - D3</t>
  </si>
  <si>
    <t>PATCH CORD OPTICO MONOFIBRA CONECTORIZADO SM LC-UPC/LC-UPC 10.0M - COG - AZUL - D3</t>
  </si>
  <si>
    <t>CORDAO DUPLEX CONECTORIZADO SM G-652D FC-UPC/SC-UPC 1.5M - COG - AMARELO</t>
  </si>
  <si>
    <t>DUPLEX OPTICAL PATCH CORD SM G-652D FC-UPC/SC-UPC 1.5M - OFN - YELLOW</t>
  </si>
  <si>
    <t>PATCH CORD OPTICO DUPLEX CONECTORIZADO SM G-652D FC-UPC/SC-UPC 1.5M - COG - AMARILLO</t>
  </si>
  <si>
    <t>CORDAO MONOFIBRA CONECTORIZADO SM LC-UPC/SC-UPC 30.0M - COG - AZUL - D3</t>
  </si>
  <si>
    <t>SIMPLEX OPTICAL PATCH CORD SM LC-UPC/SC-UPC 30.0M - OFN - BLUE - D3</t>
  </si>
  <si>
    <t>PATCH CORD OPTICO MONOFIBRA CONECTORIZADO SM LC-UPC/SC-UPC 30.0M - COG - AZUL - D3</t>
  </si>
  <si>
    <t>CORDAO MONOFIBRA CONECTORIZADO BLI A/B G-657A FC-UPC/LC-UPC 10.0M - COG - AZUL</t>
  </si>
  <si>
    <t>SIMPLEX OPTICAL PATCH CORD BLI A/B G-657A FC-UPC/LC-UPC 10.0M - OFN - BLUE</t>
  </si>
  <si>
    <t>PATCH CORD OPTICO MONOFIBRA CONECTORIZADO BLI A/B G-657A FC-UPC/LC-UPC 10.0M - COG - AZUL</t>
  </si>
  <si>
    <t>CORDAO DUPLEX CONECTORIZADO 62.5 LC-APC/ST-UPC 5.0M - COG - LARANJA</t>
  </si>
  <si>
    <t>DUPLEX OPTICAL PATCH CORD 62.5 LC-APC/ST-UPC 5.0M - OFN - ORANGE</t>
  </si>
  <si>
    <t>PATCH CORD OPTICO DUPLEX CONECTORIZADO 62.5 LC-APC/ST-UPC 5.0M - COG - NARANJA</t>
  </si>
  <si>
    <t>CORDAO DUPLEX CONECTORIZADO 62.5 SC-APC/ST-UPC 15.0M - COG - LARANJA</t>
  </si>
  <si>
    <t>DUPLEX OPTICAL PATCH CORD 62.5 SC-APC/ST-UPC 15.0M - OFN - ORANGE</t>
  </si>
  <si>
    <t>PATCH CORD OPTICO DUPLEX CONECTORIZADO 62.5 SC-APC/ST-UPC 15.0M - COG - NARANJA</t>
  </si>
  <si>
    <t>CORDAO DUPLEX CONECTORIZADO 62.5 SC-APC/ST-UPC 20.0M - COG - LARANJA</t>
  </si>
  <si>
    <t>DUPLEX OPTICAL PATCH CORD 62.5 SC-APC/ST-UPC 20.0M - OFN - ORANGE</t>
  </si>
  <si>
    <t>PATCH CORD OPTICO DUPLEX CONECTORIZADO 62.5 SC-APC/ST-UPC 20.0M - COG - NARANJA</t>
  </si>
  <si>
    <t>EXTENSAO DUPLEX 62.5 LC-APC 1.5M - COG - LARANJA - D2</t>
  </si>
  <si>
    <t>DUPLEX OPTICAL PIGTAIL 62.5 LC-APC 1.5M - OFN - ORANGE - D2</t>
  </si>
  <si>
    <t>EXTENSION DUPLEX 62.5 LC-APC 1.5M - COG - NARANJA - D2</t>
  </si>
  <si>
    <t>CORDAO DUPLEX CONECTORIZADO 62.5 SC-APC/ST-UPC 25.0M - COG - LARANJA</t>
  </si>
  <si>
    <t>DUPLEX OPTICAL PATCH CORD 62.5 SC-APC/ST-UPC 25.0M - OFN - ORANGE</t>
  </si>
  <si>
    <t>PATCH CORD OPTICO DUPLEX CONECTORIZADO 62.5 SC-APC/ST-UPC 25.0M - COG - NARANJA</t>
  </si>
  <si>
    <t>CORDAO MONOFIBRA CONECTORIZADO SM G-652D SC-APC/SC-UPC 2.5M - COG - AMARELO</t>
  </si>
  <si>
    <t>SIMPLEX OPTICAL PATCH CORD SM G-652D SC-APC/SC-UPC 2.5M - OFN - YELLOW</t>
  </si>
  <si>
    <t>PATCH CORD OPTICO MONOFIBRA CONECTORIZADO SM G-652D SC-APC/SC-UPC 2.5M - COG - AMARILLO</t>
  </si>
  <si>
    <t>CORDAO MONOFIBRA CONECTORIZADO BLI A/B G-657A LC-APC/SC-UPC 2.5M - COG - BRANCO - D3</t>
  </si>
  <si>
    <t>SIMPLEX OPTICAL PATCH CORD BLI A/B G-657A LC-APC/SC-UPC 2.5M - OFN - WHITE - D3</t>
  </si>
  <si>
    <t>PATCH CORD OPTICO MONOFIBRA CONECTORIZADO BLI A/B G-657A LC-APC/SC-UPC 2.5M - COG - BLANCO - D3</t>
  </si>
  <si>
    <t>CORDAO MONOFIBRA CONECTORIZADO BLI A/B G-657A LC-APC/SC-APC 2.5M - COG - BRANCO - D3</t>
  </si>
  <si>
    <t>SIMPLEX OPTICAL PATCH CORD BLI A/B G-657A LC-APC/SC-APC 2.5M - OFN - WHITE - D3</t>
  </si>
  <si>
    <t>PATCH CORD OPTICO MONOFIBRA CONECTORIZADO BLI A/B G-657A LC-APC/SC-APC 2.5M - COG - BLANCO - D3</t>
  </si>
  <si>
    <t>SIMPLEX OPTICAL PATCH CORD BLI A/B G-657A SC-APC/SC-APC 2.5M - LSZH - WHITE - D3</t>
  </si>
  <si>
    <t>PATCH CORD OPTICO MONOFIBRA CONECTORIZADO BLI A/B G-657A SC-APC/SC-APC 2.5M - LSZH - BLANCO - D3</t>
  </si>
  <si>
    <t>CORDAO MONOFIBRA CONECTORIZADO SM LC-UPC/SC-APC 15.0M - COG - AZUL - D3</t>
  </si>
  <si>
    <t>SIMPLEX OPTICAL PATCH CORD SM LC-UPC/SC-APC 15.0M - OFN - BLUE - D3</t>
  </si>
  <si>
    <t>PATCH CORD OPTICO MONOFIBRA CONECTORIZADO SM LC-UPC/SC-APC 15.0M - COG - AZUL - D3</t>
  </si>
  <si>
    <t>CORDAO DUPLEX CONECTORIZADO SM SC-APC/SC-UPC 15.0M - COG - AZUL</t>
  </si>
  <si>
    <t>DUPLEX OPTICAL PATCH CORD SM SC-APC/SC-UPC 15.0M - OFN - BLUE</t>
  </si>
  <si>
    <t>PATCH CORD OPTICO DUPLEX CONECTORIZADO SM SC-APC/SC-UPC 15.0M - COG - AZUL</t>
  </si>
  <si>
    <t>CORDAO DUPLEX CONECTORIZADO SM SC-APC/SC-UPC 20.0M - COG - AZUL</t>
  </si>
  <si>
    <t>DUPLEX OPTICAL PATCH CORD SM SC-APC/SC-UPC 20.0M - OFN - BLUE</t>
  </si>
  <si>
    <t>PATCH CORD OPTICO DUPLEX CONECTORIZADO SM SC-APC/SC-UPC 20.0M - COG - AZUL</t>
  </si>
  <si>
    <t>CORDAO MONOFIBRA CONECTORIZADO SM LC-UPC/SC-APC 3.0M - COG - AZUL - D3</t>
  </si>
  <si>
    <t>SIMPLEX OPTICAL PATCH CORD SM LC-UPC/SC-APC 3.0M - OFN - BLUE - D3</t>
  </si>
  <si>
    <t>PATCH CORD OPTICO MONOFIBRA CONECTORIZADO SM LC-UPC/SC-APC 3.0M - COG - AZUL - D3</t>
  </si>
  <si>
    <t>CORDAO MONOFIBRA CONECTORIZADO SM LC-UPC/SC-APC 30.0M - COG - AZUL - D3</t>
  </si>
  <si>
    <t>SIMPLEX OPTICAL PATCH CORD SM LC-UPC/SC-APC 30.0M - OFN - BLUE - D3</t>
  </si>
  <si>
    <t>PATCH CORD OPTICO MONOFIBRA CONECTORIZADO SM LC-UPC/SC-APC 30.0M - COG - AZUL - D3</t>
  </si>
  <si>
    <t>CORDAO MONOFIBRA CONECTORIZADO SM FC-APC/FC-APC 20.0M - COG - AZUL</t>
  </si>
  <si>
    <t>SIMPLEX OPTICAL PATCH CORD SM FC-APC/FC-APC 20.0M - OFN - BLUE</t>
  </si>
  <si>
    <t>PATCH CORD OPTICO MONOFIBRA CONECTORIZADO SM FC-APC/FC-APC 20.0M - COG - AZUL</t>
  </si>
  <si>
    <t>CORDAO DUPLEX CONECTORIZADO SM FC-UPC/SC-APC 25.0M - COG - AZUL</t>
  </si>
  <si>
    <t>DUPLEX OPTICAL PATCH CORD SM FC-UPC/SC-APC 25.0M - OFN - BLUE</t>
  </si>
  <si>
    <t>PATCH CORD OPTICO DUPLEX CONECTORIZADO SM FC-UPC/SC-APC 25.0M - COG - AZUL</t>
  </si>
  <si>
    <t>CORDAO MONOFIBRA CONECTORIZADO BLI A/B G-657A SC-APC/SC-APC 8.0M - COG - CINZA - D3</t>
  </si>
  <si>
    <t>SIMPLEX OPTICAL PATCH CORD BLI A/B G-657A SC-APC/SC-APC 8.0M - OFN - GRAY - D3</t>
  </si>
  <si>
    <t>PATCH CORD OPTICO MONOFIBRA CONECTORIZADO BLI A/B G-657A SC-APC/SC-APC 8.0M - COG - GRIS - D3</t>
  </si>
  <si>
    <t>CORDAO MONOFIBRA CONECTORIZADO BLI A/B G-657A SC-APC/SC-APC 30.0M - COG - CINZA - D3</t>
  </si>
  <si>
    <t>SIMPLEX OPTICAL PATCH CORD BLI A/B G-657A SC-APC/SC-APC 30.0M - OFN - GRAY - D3</t>
  </si>
  <si>
    <t>PATCH CORD OPTICO MONOFIBRA CONECTORIZADO BLI A/B G-657A SC-APC/SC-APC 30.0M - COG - GRIS - D3</t>
  </si>
  <si>
    <t>CORDAO DUPLEX CONECTORIZADO SM SC-APC/SC-APC 1.0M - COG - AZUL</t>
  </si>
  <si>
    <t>DUPLEX OPTICAL PATCH CORD SM SC-APC/SC-APC 1.0M - OFN - BLUE</t>
  </si>
  <si>
    <t>PATCH CORD OPTICO DUPLEX CONECTORIZADO SM SC-APC/SC-APC 1.0M - COG - AZUL</t>
  </si>
  <si>
    <t>CORDAO MONOFIBRA CONECTORIZADO SM LC-UPC/SC-APC 2.0M - COG - AZUL - D3</t>
  </si>
  <si>
    <t>SIMPLEX OPTICAL PATCH CORD SM LC-UPC/SC-APC 2.0M - OFN - BLUE - D3</t>
  </si>
  <si>
    <t>PATCH CORD OPTICO MONOFIBRA CONECTORIZADO SM LC-UPC/SC-APC 2.0M - COG - AZUL - D3</t>
  </si>
  <si>
    <t>CORDAO MONOFIBRA CONECTORIZADO SM LC-UPC/LC-UPC 40.0M - COG - AZUL - D3</t>
  </si>
  <si>
    <t>SIMPLEX OPTICAL PATCH CORD SM LC-UPC/LC-UPC 40.0M - OFN - BLUE - D3</t>
  </si>
  <si>
    <t>PATCH CORD OPTICO MONOFIBRA CONECTORIZADO SM LC-UPC/LC-UPC 40.0M - COG - AZUL - D3</t>
  </si>
  <si>
    <t>CORDAO MONOFIBRA CONECTORIZADO BLI A/B G-657A LC-UPC/SC-APC 1.5M - COG - AZUL - D3</t>
  </si>
  <si>
    <t>SIMPLEX OPTICAL PATCH CORD BLI A/B G-657A LC-UPC/SC-APC 1.5M - OFN - BLUE - D3</t>
  </si>
  <si>
    <t>PATCH CORD OPTICO MONOFIBRA CONECTORIZADO BLI A/B G-657A LC-UPC/SC-APC 1.5M - COG - AZUL - D3</t>
  </si>
  <si>
    <t>CORDAO MONOFIBRA CONECTORIZADO SM FC-UPC/SC-UPC 15.0M - COG - AZUL - D3</t>
  </si>
  <si>
    <t>SIMPLEX OPTICAL PATCH CORD SM FC-UPC/SC-UPC 15.0M - OFN - BLUE - D3</t>
  </si>
  <si>
    <t>PATCH CORD OPTICO MONOFIBRA CONECTORIZADO SM FC-UPC/SC-UPC 15.0M - COG - AZUL - D3</t>
  </si>
  <si>
    <t>CORDAO MONOFIBRA CONECTORIZADO SM LC-UPC/LC-UPC 25.0M - COG - AZUL - D3</t>
  </si>
  <si>
    <t>SIMPLEX OPTICAL PATCH CORD SM LC-UPC/LC-UPC 25.0M - OFN - BLUE - D3</t>
  </si>
  <si>
    <t>PATCH CORD OPTICO MONOFIBRA CONECTORIZADO SM LC-UPC/LC-UPC 25.0M - COG - AZUL - D3</t>
  </si>
  <si>
    <t>CORDAO MONOFIBRA CONECTORIZADO BLI A/B G-657A SC-APC/SC-APC 10.0M - COG - AZUL - D3</t>
  </si>
  <si>
    <t>SIMPLEX OPTICAL PATCH CORD BLI A/B G-657A SC-APC/SC-APC 10.0M - OFN - BLUE - D3</t>
  </si>
  <si>
    <t>PATCH CORD OPTICO MONOFIBRA CONECTORIZADO BLI A/B G-657A SC-APC/SC-APC 10.0M - COG - AZUL - D3</t>
  </si>
  <si>
    <t>CORDAO MONOFIBRA CONECTORIZADO BLI A/B G-657A SC-APC/SC-UPC 3.0M - COG - CINZA - D3</t>
  </si>
  <si>
    <t>SIMPLEX OPTICAL PATCH CORD BLI A/B G-657A SC-APC/SC-UPC 3.0M - OFN - GRAY - D3</t>
  </si>
  <si>
    <t>PATCH CORD OPTICO MONOFIBRA CONECTORIZADO BLI A/B G-657A SC-APC/SC-UPC 3.0M - COG - GRIS - D3</t>
  </si>
  <si>
    <t>CORDAO MONOFIBRA CONECTORIZADO SM LC-UPC/SC-UPC 10.0M - COG - AZUL - D3</t>
  </si>
  <si>
    <t>SIMPLEX OPTICAL PATCH CORD SM LC-UPC/SC-UPC 10.0M - OFN - BLUE - D3</t>
  </si>
  <si>
    <t>PATCH CORD OPTICO MONOFIBRA CONECTORIZADO SM LC-UPC/SC-UPC 10.0M - COG - AZUL - D3</t>
  </si>
  <si>
    <t>CORDAO MONOFIBRA CONECTORIZADO SM G-652D FC-UPC/FC-UPC 3.0M - COG - AMARELO - D3 (10302530068)</t>
  </si>
  <si>
    <t>SIMPLEX OPTICAL PATCH CORD SM G-652D FC-UPC/FC-UPC 3.0M - OFN - YELLOW - D3 (10302530068)</t>
  </si>
  <si>
    <t>PATCH CORD OPTICO MONOFIBRA CONECTORIZADO SM G-652D FC-UPC/FC-UPC 3.0M - COG - AMARILLO - D3 (10302530068)</t>
  </si>
  <si>
    <t>CORDAO MONOFIBRA CONECTORIZADO SM G-652D SC-UPC/FC-UPC 10.0M - COG - AMARELO - D3 (10303640008)</t>
  </si>
  <si>
    <t>SIMPLEX OPTICAL PATCH CORD SM G-652D SC-UPC/FC-UPC 10.0M - OFN - YELLOW - D3 (10303640008)</t>
  </si>
  <si>
    <t>PATCH CORD OPTICO MONOFIBRA CONECTORIZADO SM G-652D SC-UPC/FC-UPC 10.0M - COG - AMARILLO - D3 (10303640008)</t>
  </si>
  <si>
    <t>CORDAO MONOFIBRA CONECTORIZADO SM G-652D SC-UPC/SC-APC 8.0M - COG - AMARELO - D3 (10303640011)</t>
  </si>
  <si>
    <t>SIMPLEX OPTICAL PATCH CORD SM G-652D SC-UPC/SC-APC 8.0M - OFN - YELLOW - D3 (10303640011)</t>
  </si>
  <si>
    <t>PATCH CORD OPTICO MONOFIBRA CONECTORIZADO SM G-652D SC-UPC/SC-APC 8.0M - COG - AMARILLO - D3 (10303640011)</t>
  </si>
  <si>
    <t>CORDAO MONOFIBRA CONECTORIZADO SM G-652D SC-APC/FC-APC 8.0M - COG - AMARELO - D3 (10303640030)</t>
  </si>
  <si>
    <t>SIMPLEX OPTICAL PATCH CORD SM G-652D SC-APC/FC-APC 8.0M - OFN - YELLOW - D3 (10303640030)</t>
  </si>
  <si>
    <t>PATCH CORD OPTICO MONOFIBRA CONECTORIZADO SM G-652D SC-APC/FC-APC 8.0M - COG - AMARILLO - D3 (10303640030)</t>
  </si>
  <si>
    <t>CORDAO MONOFIBRA CONECTORIZADO SM G-652D SC-APC/SC-APC 6.0M - COG - AMARELO - D3 (10303640031)</t>
  </si>
  <si>
    <t>SIMPLEX OPTICAL PATCH CORD SM G-652D SC-APC/SC-APC 6.0M - OFN - YELLOW - D3 (10303640031)</t>
  </si>
  <si>
    <t>PATCH CORD OPTICO MONOFIBRA CONECTORIZADO SM G-652D SC-APC/SC-APC 6.0M - COG - AMARILLO - D3 (10303640031)</t>
  </si>
  <si>
    <t>CORDAO MONOFIBRA CONECTORIZADO SM G-652D SC-APC/SC-APC 8.0M - COG - AMARELO - D3 (10303640032)</t>
  </si>
  <si>
    <t>SIMPLEX OPTICAL PATCH CORD SM G-652D SC-APC/SC-APC 8.0M - OFN - YELLOW - D3 (10303640032)</t>
  </si>
  <si>
    <t>PATCH CORD OPTICO MONOFIBRA CONECTORIZADO SM G-652D SC-APC/SC-APC 8.0M - COG - AMARILLO - D3 (10303640032)</t>
  </si>
  <si>
    <t>CORDAO MONOFIBRA CONECTORIZADO SM G-652D SC-APC/SC-APC 10.0M - COG - AMARELO - D3 (10303640033)</t>
  </si>
  <si>
    <t>SIMPLEX OPTICAL PATCH CORD SM G-652D SC-APC/SC-APC 10.0M - OFN - YELLOW - D3 (10303640033)</t>
  </si>
  <si>
    <t>PATCH CORD OPTICO MONOFIBRA CONECTORIZADO SM G-652D SC-APC/SC-APC 10.0M - COG - AMARILLO - D3 (10303640033)</t>
  </si>
  <si>
    <t>CORDAO MONOFIBRA CONECTORIZADO SM G-652D SC-APC/SC-APC 3.0M - COG - AMARELO - D3 (10302530139)</t>
  </si>
  <si>
    <t>SIMPLEX OPTICAL PATCH CORD SM G-652D SC-APC/SC-APC 3.0M - OFN - YELLOW - D3 (10302530139)</t>
  </si>
  <si>
    <t>PATCH CORD OPTICO MONOFIBRA CONECTORIZADO SM G-652D SC-APC/SC-APC 3.0M - COG - AMARILLO - D3 (10302530139)</t>
  </si>
  <si>
    <t>CORDAO MONOFIBRA CONECTORIZADO SM SC-UPC/SC-UPC 1.5M - COG - AZUL</t>
  </si>
  <si>
    <t>SIMPLEX OPTICAL PATCH CORD SM SC-UPC/SC-UPC 1.5M - OFN - BLUE</t>
  </si>
  <si>
    <t>PATCH CORD OPTICO MONOFIBRA CONECTORIZADO SM SC-UPC/SC-UPC 1.5M - COG - AZUL</t>
  </si>
  <si>
    <t>CORDAO DUPLEX CONECTORIZADO 62.5 LC-APC/SC-APC 2.5M - COG - LARANJA</t>
  </si>
  <si>
    <t>DUPLEX OPTICAL PATCH CORD 62.5 LC-APC/SC-APC 2.5M - OFN - ORANGE</t>
  </si>
  <si>
    <t>PATCH CORD OPTICO DUPLEX CONECTORIZADO 62.5 LC-APC/SC-APC 2.5M - COG - NARANJA</t>
  </si>
  <si>
    <t>CORDAO DUPLEX CONECTORIZADO SM ST-UPC/ST-UPC 10.0M - LSZH - AZUL</t>
  </si>
  <si>
    <t>DUPLEX OPTICAL PATCH CORD SM ST-UPC/ST-UPC 10.0M - LSZH - BLUE</t>
  </si>
  <si>
    <t>PATCH CORD OPTICO DUPLEX CONECTORIZADO SM ST-UPC/ST-UPC 10.0M - LSZH - AZUL</t>
  </si>
  <si>
    <t>CORDAO DUPLEX CONECTORIZADO 62.5 ST-UPC/ST-UPC 10.0M - LSZH - LARANJA</t>
  </si>
  <si>
    <t>DUPLEX OPTICAL PATCH CORD 62.5 ST-UPC/ST-UPC 10.0M - LSZH - ORANGE</t>
  </si>
  <si>
    <t>PATCH CORD OPTICO DUPLEX CONECTORIZADO 62.5 ST-UPC/ST-UPC 10.0M - LSZH - NARANJA</t>
  </si>
  <si>
    <t>CORDAO DUPLEX CONECTORIZADO 62.5 ST-UPC/ST-UPC 100.0M - LSZH - LARANJA</t>
  </si>
  <si>
    <t>DUPLEX OPTICAL PATCH CORD 62.5 ST-UPC/ST-UPC 100.0M - LSZH - ORANGE</t>
  </si>
  <si>
    <t>PATCH CORD OPTICO DUPLEX CONECTORIZADO 62.5 ST-UPC/ST-UPC 100.0M - LSZH - NARANJA</t>
  </si>
  <si>
    <t>CORDAO MONOFIBRA CONECTORIZADO SM FC-UPC/FC-UPC 10.0M - COG - AZUL</t>
  </si>
  <si>
    <t>SIMPLEX OPTICAL PATCH CORD SM FC-UPC/FC-UPC 10.0M - OFN - BLUE</t>
  </si>
  <si>
    <t>PATCH CORD OPTICO MONOFIBRA CONECTORIZADO SM FC-UPC/FC-UPC 10.0M - COG - AZUL</t>
  </si>
  <si>
    <t>CORDAO MONOFIBRA CONECTORIZADO SM LC-UPC/SC-UPC 8.0M - COG - AZUL</t>
  </si>
  <si>
    <t>SIMPLEX OPTICAL PATCH CORD SM LC-UPC/SC-UPC 8.0M - OFN - BLUE</t>
  </si>
  <si>
    <t>PATCH CORD OPTICO MONOFIBRA CONECTORIZADO SM LC-UPC/SC-UPC 8.0M - COG - AZUL</t>
  </si>
  <si>
    <t>CORDAO MONOFIBRA CONECTORIZADO BLI A/B G-657A LC-APC/LC-APC 1.5M - COG - AZUL - D3</t>
  </si>
  <si>
    <t>SIMPLEX OPTICAL PATCH CORD BLI A/B G-657A LC-APC/LC-APC 1.5M - OFN - BLUE - D3</t>
  </si>
  <si>
    <t>PATCH CORD OPTICO MONOFIBRA CONECTORIZADO BLI A/B G-657A LC-APC/LC-APC 1.5M - COG - AZUL - D3</t>
  </si>
  <si>
    <t>EXTENSAO MONOFIBRA SM LC-UPC 2.0M - COG - AZUL - D2</t>
  </si>
  <si>
    <t>SIMPLEX OPTICAL PIGTAIL SM LC-UPC 2.0M - OFN - BLUE - D2</t>
  </si>
  <si>
    <t>EXTENSION MONOFIBRA SM LC-UPC 2.0M - COG - AZUL - D2</t>
  </si>
  <si>
    <t>EXTENSAO MONOFIBRA SM LC-UPC 5.0M - COG - AZUL - D2</t>
  </si>
  <si>
    <t>SIMPLEX OPTICAL PIGTAIL SM LC-UPC 5.0M - OFN - BLUE - D2</t>
  </si>
  <si>
    <t>EXTENSION MONOFIBRA SM LC-UPC 5.0M - COG - AZUL - D2</t>
  </si>
  <si>
    <t>CORDAO MONOFIBRA CONECTORIZADO SM SC-APC/SC-APC 5.0M - COG - AZUL - D3</t>
  </si>
  <si>
    <t>SIMPLEX OPTICAL PATCH CORD SM SC-APC/SC-APC 5.0M - OFN - BLUE - D3</t>
  </si>
  <si>
    <t>PATCH CORD OPTICO MONOFIBRA CONECTORIZADO SM SC-APC/SC-APC 5.0M - COG - AZUL - D3</t>
  </si>
  <si>
    <t>CORDAO DUPLEX CONECTORIZADO SM SC-UPC/SC-UPC 3.0M - LSZH - AMARELO</t>
  </si>
  <si>
    <t>DUPLEX OPTICAL PATCH CORD SM SC-UPC/SC-UPC 3.0M - LSZH - YELLOW</t>
  </si>
  <si>
    <t>PATCH CORD OPTICO DUPLEX CONECTORIZADO SM SC-UPC/SC-UPC 3.0M - LSZH - AMARILLO</t>
  </si>
  <si>
    <t>CORDAO MONOFIBRA CONECTORIZADO 62.5 ST-UPC/ST-UPC 25.0M - LSZH - LARANJA</t>
  </si>
  <si>
    <t>SIMPLEX OPTICAL PATCH CORD 62.5 ST-UPC/ST-UPC 25.0M - LSZH - ORANGE</t>
  </si>
  <si>
    <t>PATCH CORD OPTICO MONOFIBRA CONECTORIZADO 62.5 ST-UPC/ST-UPC 25.0M - LSZH - NARANJA</t>
  </si>
  <si>
    <t>CORDAO MONOFIBRA CONECTORIZADO 62.5 ST-UPC/ST-UPC 12.0M - LSZH - LARANJA</t>
  </si>
  <si>
    <t>SIMPLEX OPTICAL PATCH CORD 62.5 ST-UPC/ST-UPC 12.0M - LSZH - ORANGE</t>
  </si>
  <si>
    <t>PATCH CORD OPTICO MONOFIBRA CONECTORIZADO 62.5 ST-UPC/ST-UPC 12.0M - LSZH - NARANJA</t>
  </si>
  <si>
    <t>EXTENSAO MONOFIBRA SM SC-UPC 1.0M - COG - AZUL - D2</t>
  </si>
  <si>
    <t>SIMPLEX OPTICAL PIGTAIL SM SC-UPC 1.0M - OFN - BLUE - D2</t>
  </si>
  <si>
    <t>EXTENSION MONOFIBRA SM SC-UPC 1.0M - COG - AZUL - D2</t>
  </si>
  <si>
    <t>CORDAO MONOFIBRA CONECTORIZADO SM G-652D FC-UPC/SC-UPC 6.0M - COG - AMARELO - D3 (10302530142)</t>
  </si>
  <si>
    <t>SIMPLEX OPTICAL PATCH CORD SM G-652D FC-UPC/SC-UPC 6.0M - OFN - YELLOW - D3 (10302530142)</t>
  </si>
  <si>
    <t>PATCH CORD OPTICO MONOFIBRA CONECTORIZADO SM G-652D FC-UPC/SC-UPC 6.0M - COG - AMARILLO - D3 (10302530142)</t>
  </si>
  <si>
    <t>CORDAO DUPLEX CONECTORIZADO SM G.652D SC-APC/LC-UPC 2.0M - COG - AZUL - D3 (10302530155)</t>
  </si>
  <si>
    <t>DUPLEX OPTICAL PATCH CORD SM G.652D SC-APC/LC-UPC 2.0M - OFN - BLUE - D3 (10302530155)</t>
  </si>
  <si>
    <t>PATCH CORD OPTICO DUPLEX CONECTORIZADO SM G.652D SC-APC/LC-UPC 2.0M - COG - AZUL - D3 (10302530155)</t>
  </si>
  <si>
    <t>CORDAO DUPLEX CONECTORIZADO SM G.652D SC-APC/LC-UPC 6.0M - COG - AZUL - D3 (10302530157)</t>
  </si>
  <si>
    <t>DUPLEX OPTICAL PATCH CORD SM G.652D SC-APC/LC-UPC 6.0M - OFN - BLUE - D3 (10302530157)</t>
  </si>
  <si>
    <t>PATCH CORD OPTICO DUPLEX CONECTORIZADO SM G.652D SC-APC/LC-UPC 6.0M - COG - AZUL - D3 (10302530157)</t>
  </si>
  <si>
    <t>CORDAO MONOFIBRA CONECTORIZADO SM G-652D FC-UPC/FC-UPC 6.0M - COG - AMARELO - D3 (10302530040)</t>
  </si>
  <si>
    <t>SIMPLEX OPTICAL PATCH CORD SM G-652D FC-UPC/FC-UPC 6.0M - OFN - YELLOW - D3 (10302530040)</t>
  </si>
  <si>
    <t>PATCH CORD OPTICO MONOFIBRA CONECTORIZADO SM G-652D FC-UPC/FC-UPC 6.0M - COG - AMARILLO - D3 (10302530040)</t>
  </si>
  <si>
    <t>CORDAO DUPLEX CONECTORIZADO SM E2000-APC/LC-UPC 15.0M - COG - AZUL</t>
  </si>
  <si>
    <t>DUPLEX OPTICAL PATCH CORD SM E2000-APC/LC-UPC 15.0M - OFN - BLUE</t>
  </si>
  <si>
    <t>PATCH CORD OPTICO DUPLEX CONECTORIZADO SM E2000-APC/LC-UPC 15.0M - COG - AZUL</t>
  </si>
  <si>
    <t>CORDAO MONOFIBRA CONECTORIZADO SM E2000-APC/SC-APC 2.0M - COG - AZUL</t>
  </si>
  <si>
    <t>SIMPLEX OPTICAL PATCH CORD SM E2000-APC/SC-APC 2.0M - OFN - BLUE</t>
  </si>
  <si>
    <t>PATCH CORD OPTICO MONOFIBRA CONECTORIZADO SM E2000-APC/SC-APC 2.0M - COG - AZUL</t>
  </si>
  <si>
    <t>CORDAO MONOFIBRA CONECTORIZADO SM E2000-APC/SC-UPC 40.0M - COG - AZUL</t>
  </si>
  <si>
    <t>SIMPLEX OPTICAL PATCH CORD SM E2000-APC/SC-UPC 40.0M - OFN - BLUE</t>
  </si>
  <si>
    <t>PATCH CORD OPTICO MONOFIBRA CONECTORIZADO SM E2000-APC/SC-UPC 40.0M - COG - AZUL</t>
  </si>
  <si>
    <t>CORDAO MONOFIBRA CONECTORIZADO SM E2000-APC/SC-UPC 2.0M - COG - AZUL</t>
  </si>
  <si>
    <t>SIMPLEX OPTICAL PATCH CORD SM E2000-APC/SC-UPC 2.0M - OFN - BLUE</t>
  </si>
  <si>
    <t>PATCH CORD OPTICO MONOFIBRA CONECTORIZADO SM E2000-APC/SC-UPC 2.0M - COG - AZUL</t>
  </si>
  <si>
    <t>CORDAO MONOFIBRA CONECTORIZADO SM E2000-APC/SC-UPC 5.0M - COG - AZUL - D3</t>
  </si>
  <si>
    <t>SIMPLEX OPTICAL PATCH CORD SM E2000-APC/SC-UPC 5.0M - OFN - BLUE - D3</t>
  </si>
  <si>
    <t>PATCH CORD OPTICO MONOFIBRA CONECTORIZADO SM E2000-APC/SC-UPC 5.0M - COG - AZUL - D3</t>
  </si>
  <si>
    <t>CORDAO MONOFIBRA CONECTORIZADO SM FC-APC/FC-UPC 3.0M - COG - AZUL - D3</t>
  </si>
  <si>
    <t>SIMPLEX OPTICAL PATCH CORD SM FC-APC/FC-UPC 3.0M - OFN - BLUE - D3</t>
  </si>
  <si>
    <t>PATCH CORD OPTICO MONOFIBRA CONECTORIZADO SM FC-APC/FC-UPC 3.0M - COG - AZUL - D3</t>
  </si>
  <si>
    <t>CORDAO MONOFIBRA CONECTORIZADO SM FC-APC/LC-UPC 15.0M - COG - AZUL - D3</t>
  </si>
  <si>
    <t>SIMPLEX OPTICAL PATCH CORD SM FC-APC/LC-UPC 15.0M - OFN - BLUE - D3</t>
  </si>
  <si>
    <t>PATCH CORD OPTICO MONOFIBRA CONECTORIZADO SM FC-APC/LC-UPC 15.0M - COG - AZUL - D3</t>
  </si>
  <si>
    <t>CORDAO MONOFIBRA CONECTORIZADO SM FC-APC/LC-UPC 3.0M - COG - AZUL - D3</t>
  </si>
  <si>
    <t>SIMPLEX OPTICAL PATCH CORD SM FC-APC/LC-UPC 3.0M - OFN - BLUE - D3</t>
  </si>
  <si>
    <t>PATCH CORD OPTICO MONOFIBRA CONECTORIZADO SM FC-APC/LC-UPC 3.0M - COG - AZUL - D3</t>
  </si>
  <si>
    <t>CORDAO MONOFIBRA CONECTORIZADO SM FC-APC/SC-APC 15.0M - COG - AZUL - D3</t>
  </si>
  <si>
    <t>SIMPLEX OPTICAL PATCH CORD SM FC-APC/SC-APC 15.0M - OFN - BLUE - D3</t>
  </si>
  <si>
    <t>PATCH CORD OPTICO MONOFIBRA CONECTORIZADO SM FC-APC/SC-APC 15.0M - COG - AZUL - D3</t>
  </si>
  <si>
    <t>CORDAO MONOFIBRA CONECTORIZADO SM FC-APC/SC-APC 20.0M - COG - AZUL - D3</t>
  </si>
  <si>
    <t>SIMPLEX OPTICAL PATCH CORD SM FC-APC/SC-APC 20.0M - OFN - BLUE - D3</t>
  </si>
  <si>
    <t>PATCH CORD OPTICO MONOFIBRA CONECTORIZADO SM FC-APC/SC-APC 20.0M - COG - AZUL - D3</t>
  </si>
  <si>
    <t>CORDAO MONOFIBRA CONECTORIZADO SM FC-UPC/LC-UPC 8.0M - COG - AZUL - D3</t>
  </si>
  <si>
    <t>SIMPLEX OPTICAL PATCH CORD SM FC-UPC/LC-UPC 8.0M - OFN - BLUE - D3</t>
  </si>
  <si>
    <t>PATCH CORD OPTICO MONOFIBRA CONECTORIZADO SM FC-UPC/LC-UPC 8.0M - COG - AZUL - D3</t>
  </si>
  <si>
    <t>CORDAO MONOFIBRA CONECTORIZADO SM FC-UPC/SC-UPC 5.0M - COG - AZUL - D3</t>
  </si>
  <si>
    <t>SIMPLEX OPTICAL PATCH CORD SM FC-UPC/SC-UPC 5.0M - OFN - BLUE - D3</t>
  </si>
  <si>
    <t>PATCH CORD OPTICO MONOFIBRA CONECTORIZADO SM FC-UPC/SC-UPC 5.0M - COG - AZUL - D3</t>
  </si>
  <si>
    <t>CORDAO MONOFIBRA CONECTORIZADO SM LC-UPC/LC-UPC 50.0M - COG - AZUL</t>
  </si>
  <si>
    <t>SIMPLEX OPTICAL PATCH CORD SM LC-UPC/LC-UPC 50.0M - OFN - BLUE</t>
  </si>
  <si>
    <t>PATCH CORD OPTICO MONOFIBRA CONECTORIZADO SM LC-UPC/LC-UPC 50.0M - COG - AZUL</t>
  </si>
  <si>
    <t>CORDAO MONOFIBRA CONECTORIZADO SM G-652D LC-UPC/SC-UPC 5.0M - COG - AMARELO - D3</t>
  </si>
  <si>
    <t>SIMPLEX OPTICAL PATCH CORD SM G-652D LC-UPC/SC-UPC 5.0M - OFN - YELLOW - D3</t>
  </si>
  <si>
    <t>PATCH CORD OPTICO MONOFIBRA CONECTORIZADO SM G-652D LC-UPC/SC-UPC 5.0M - COG - AMARILLO - D3</t>
  </si>
  <si>
    <t>CORDAO MONOFIBRA CONECTORIZADO SM SC-UPC/SC-UPC 1.0M - COG - AZUL</t>
  </si>
  <si>
    <t>SIMPLEX OPTICAL PATCH CORD SM SC-UPC/SC-UPC 1.0M - OFN - BLUE</t>
  </si>
  <si>
    <t>PATCH CORD OPTICO MONOFIBRA CONECTORIZADO SM SC-UPC/SC-UPC 1.0M - COG - AZUL</t>
  </si>
  <si>
    <t>CORDAO DUPLEX CONECTORIZADO 50.0 FC-UPC/ST-UPC 5.0M - COG - AMARELO</t>
  </si>
  <si>
    <t>DUPLEX OPTICAL PATCH CORD 50.0 FC-UPC/ST-UPC 5.0M - OFN - YELLOW</t>
  </si>
  <si>
    <t>PATCH CORD OPTICO DUPLEX CONECTORIZADO 50.0 FC-UPC/ST-UPC 5.0M - COG - AMARILLO</t>
  </si>
  <si>
    <t>CORDAO DUPLEX CONECTORIZADO SM E2000-APC/LC-APC 5.0M - COG - AZUL</t>
  </si>
  <si>
    <t>DUPLEX OPTICAL PATCH CORD SM E2000-APC/LC-APC 5.0M - OFN - BLUE</t>
  </si>
  <si>
    <t>PATCH CORD OPTICO DUPLEX CONECTORIZADO SM E2000-APC/LC-APC 5.0M - COG - AZUL</t>
  </si>
  <si>
    <t>CORDAO DUPLEX CONECTORIZADO SM E2000-APC/SC-APC 5.0M - COG - AZUL</t>
  </si>
  <si>
    <t>DUPLEX OPTICAL PATCH CORD SM E2000-APC/SC-APC 5.0M - OFN - BLUE</t>
  </si>
  <si>
    <t>PATCH CORD OPTICO DUPLEX CONECTORIZADO SM E2000-APC/SC-APC 5.0M - COG - AZUL</t>
  </si>
  <si>
    <t>CORDAO DUPLEX CONECTORIZADO SM E2000-APC/E2000-APC 1.5M - COG - AZUL</t>
  </si>
  <si>
    <t>DUPLEX OPTICAL PATCH CORD SM E2000-APC/E2000-APC 1.5M - OFN - BLUE</t>
  </si>
  <si>
    <t>PATCH CORD OPTICO DUPLEX CONECTORIZADO SM E2000-APC/E2000-APC 1.5M - COG - AZUL</t>
  </si>
  <si>
    <t>CORDAO MONOFIBRA CONECTORIZADO BLI A/B G-657A SC-APC/SC-UPC 3.0M - LSZH - BRANCO - D3</t>
  </si>
  <si>
    <t>SIMPLEX OPTICAL PATCH CORD BLI A/B G-657A SC-APC/SC-UPC 3.0M - LSZH - WHITE - D3</t>
  </si>
  <si>
    <t>PATCH CORD OPTICO MONOFIBRA CONECTORIZADO BLI A/B G-657A SC-APC/SC-UPC 3.0M - LSZH - BLANCO - D3</t>
  </si>
  <si>
    <t>CORDAO MONOFIBRA CONECTORIZADO BLI A/B G-657A SC-APC/SC-APC 3.0M - LSZH - BRANCO - D3</t>
  </si>
  <si>
    <t>SIMPLEX OPTICAL PATCH CORD BLI A/B G-657A SC-APC/SC-APC 3.0M - LSZH - WHITE - D3</t>
  </si>
  <si>
    <t>PATCH CORD OPTICO MONOFIBRA CONECTORIZADO BLI A/B G-657A SC-APC/SC-APC 3.0M - LSZH - BLANCO - D3</t>
  </si>
  <si>
    <t>CORDAO MONOFIBRA CONECTORIZADO SM FC-UPC/SC-APC 20.0M - COG - AZUL - D3</t>
  </si>
  <si>
    <t>SIMPLEX OPTICAL PATCH CORD SM FC-UPC/SC-APC 20.0M - OFN - BLUE - D3</t>
  </si>
  <si>
    <t>PATCH CORD OPTICO MONOFIBRA CONECTORIZADO SM FC-UPC/SC-APC 20.0M - COG - AZUL - D3</t>
  </si>
  <si>
    <t>CORDAO MONOFIBRA CONECTORIZADO BLI A/B G-657A LC-APC/SC-UPC 1.5M - COG - AZUL - D3</t>
  </si>
  <si>
    <t>SIMPLEX OPTICAL PATCH CORD BLI A/B G-657A LC-APC/SC-UPC 1.5M - OFN - BLUE - D3</t>
  </si>
  <si>
    <t>PATCH CORD OPTICO MONOFIBRA CONECTORIZADO BLI A/B G-657A LC-APC/SC-UPC 1.5M - COG - AZUL - D3</t>
  </si>
  <si>
    <t>CORDAO MONOFIBRA CONECTORIZADO 62.5 FC-APC/FC-APC 3.0M - COG - LARANJA</t>
  </si>
  <si>
    <t>SIMPLEX OPTICAL PATCH CORD 62.5 FC-APC/FC-APC 3.0M - OFN - ORANGE</t>
  </si>
  <si>
    <t>PATCH CORD OPTICO MONOFIBRA CONECTORIZADO 62.5 FC-APC/FC-APC 3.0M - COG - NARANJA</t>
  </si>
  <si>
    <t>CORDAO MONOFIBRA CONECTORIZADO SM LC-UPC/SC-UPC 15.0M - COG - AZUL - D3</t>
  </si>
  <si>
    <t>SIMPLEX OPTICAL PATCH CORD SM LC-UPC/SC-UPC 15.0M - OFN - BLUE - D3</t>
  </si>
  <si>
    <t>PATCH CORD OPTICO MONOFIBRA CONECTORIZADO SM LC-UPC/SC-UPC 15.0M - COG - AZUL - D3</t>
  </si>
  <si>
    <t>CORDAO MONOFIBRA CONECTORIZADO SM SC-UPC/SC-UPC 2.0M - COG - AMARELO</t>
  </si>
  <si>
    <t>SIMPLEX OPTICAL PATCH CORD SM SC-UPC/SC-UPC 2.0M - OFN - YELLOW</t>
  </si>
  <si>
    <t>PATCH CORD OPTICO MONOFIBRA CONECTORIZADO SM SC-UPC/SC-UPC 2.0M - COG - AMARILLO</t>
  </si>
  <si>
    <t>CORDAO MONOFIBRA CONECTORIZADO SM SC-UPC/SC-UPC 3.0M - COG - AMARELO</t>
  </si>
  <si>
    <t>SIMPLEX OPTICAL PATCH CORD SM SC-UPC/SC-UPC 3.0M - OFN - YELLOW</t>
  </si>
  <si>
    <t>PATCH CORD OPTICO MONOFIBRA CONECTORIZADO SM SC-UPC/SC-UPC 3.0M - COG - AMARILLO</t>
  </si>
  <si>
    <t>CORDAO MONOFIBRA CONECTORIZADO SM SC-UPC/SC-UPC 1.0M - COG - AMARELO</t>
  </si>
  <si>
    <t>SIMPLEX OPTICAL PATCH CORD SM SC-UPC/SC-UPC 1.0M - OFN - YELLOW</t>
  </si>
  <si>
    <t>PATCH CORD OPTICO MONOFIBRA CONECTORIZADO SM SC-UPC/SC-UPC 1.0M - COG - AMARILLO</t>
  </si>
  <si>
    <t>CORDAO MONOFIBRA CONECTORIZADO SM FC-UPC/SC-UPC 1.0M - COG - AMARELO</t>
  </si>
  <si>
    <t>SIMPLEX OPTICAL PATCH CORD SM FC-UPC/SC-UPC 1.0M - OFN - YELLOW</t>
  </si>
  <si>
    <t>PATCH CORD OPTICO MONOFIBRA CONECTORIZADO SM FC-UPC/SC-UPC 1.0M - COG - AMARILLO</t>
  </si>
  <si>
    <t>CORDAO MONOFIBRA CONECTORIZADO BLI A/B G-657A SC-APC/SC-APC 3.0M - COG - AZUL - D3</t>
  </si>
  <si>
    <t>SIMPLEX OPTICAL PATCH CORD BLI A/B G-657A SC-APC/SC-APC 3.0M - OFN - BLUE - D3</t>
  </si>
  <si>
    <t>PATCH CORD OPTICO MONOFIBRA CONECTORIZADO BLI A/B G-657A SC-APC/SC-APC 3.0M - COG - AZUL - D3</t>
  </si>
  <si>
    <t>CORDAO MONOFIBRA CONECTORIZADO BLI A/B G-657A FC-APC/SC-APC 2.0M - COG - AZUL - D3</t>
  </si>
  <si>
    <t>SIMPLEX OPTICAL PATCH CORD BLI A/B G-657A FC-APC/SC-APC 2.0M - OFN - BLUE - D3</t>
  </si>
  <si>
    <t>PATCH CORD OPTICO MONOFIBRA CONECTORIZADO BLI A/B G-657A FC-APC/SC-APC 2.0M - COG - AZUL - D3</t>
  </si>
  <si>
    <t>CORDAO MONOFIBRA CONECTORIZADO SM LC-UPC/SC-APC 1.5M - COG - AMARELO</t>
  </si>
  <si>
    <t>SIMPLEX OPTICAL PATCH CORD SM LC-UPC/SC-APC 1.5M - OFN - YELLOW</t>
  </si>
  <si>
    <t>PATCH CORD OPTICO MONOFIBRA CONECTORIZADO SM LC-UPC/SC-APC 1.5M - COG - AMARILLO</t>
  </si>
  <si>
    <t>CORDAO MONOFIBRA CONECTORIZADO SM LC-UPC/SC-APC 5.0M - COG - AMARELO</t>
  </si>
  <si>
    <t>SIMPLEX OPTICAL PATCH CORD SM LC-UPC/SC-APC 5.0M - OFN - YELLOW</t>
  </si>
  <si>
    <t>PATCH CORD OPTICO MONOFIBRA CONECTORIZADO SM LC-UPC/SC-APC 5.0M - COG - AMARILLO</t>
  </si>
  <si>
    <t>CORDAO DUPLEX CONECTORIZADO OM3 LC-UPC/LC-UPC 30.0M - LSZH - ACQUA (A- A)</t>
  </si>
  <si>
    <t>DUPLEX OPTICAL PATCH CORD OM3 LC-UPC/LC-UPC 30.0M - LSZH - AQUA (A- A)</t>
  </si>
  <si>
    <t>PATCH CORD OPTICO DUPLEX CONECTORIZADO OM3 LC-UPC/LC-UPC 30.0M - LSZH - ACQUA (A- A)</t>
  </si>
  <si>
    <t>CORDAO DUPLEX CONECTORIZADO SM SC-UPC/ST-UPC 1.0M - COG - AZUL</t>
  </si>
  <si>
    <t>DUPLEX OPTICAL PATCH CORD SM SC-UPC/ST-UPC 1.0M - OFN - BLUE</t>
  </si>
  <si>
    <t>PATCH CORD OPTICO DUPLEX CONECTORIZADO SM SC-UPC/ST-UPC 1.0M - COG - AZUL</t>
  </si>
  <si>
    <t>EXTENSAO MONOFIBRA BLI A/B G-657A SC-UPC 2.5M - COG - BRANCO - D3</t>
  </si>
  <si>
    <t>SIMPLEX OPTICAL PIGTAIL BLI A/B G-657A SC-UPC 2.5M - OFN - WHITE - D3</t>
  </si>
  <si>
    <t>EXTENSION MONOFIBRA BLI A/B G-657A SC-UPC 2.5M - COG - BLANCO - D3</t>
  </si>
  <si>
    <t>EXTENSAO MONOFIBRA BLI A/B G-657A SC-APC 2.5M - COG - BRANCO - D3</t>
  </si>
  <si>
    <t>SIMPLEX OPTICAL PIGTAIL BLI A/B G-657A SC-APC 2.5M - OFN - WHITE - D3</t>
  </si>
  <si>
    <t>EXTENSION MONOFIBRA BLI A/B G-657A SC-APC 2.5M - COG - BLANCO - D3</t>
  </si>
  <si>
    <t>CORDAO MONOFIBRA CONECTORIZADO BLI A/B G-657A SC-APC/SC-UPC 25.0M - LSZH - BRANCO - D3</t>
  </si>
  <si>
    <t>SIMPLEX OPTICAL PATCH CORD BLI A/B G-657A SC-APC/SC-UPC 25.0M - LSZH - WHITE - D3</t>
  </si>
  <si>
    <t>PATCH CORD OPTICO MONOFIBRA CONECTORIZADO BLI A/B G-657A SC-APC/SC-UPC 25.0M - LSZH - BLANCO - D3</t>
  </si>
  <si>
    <t>CORDAO DUPLEX CONECTORIZADO SM FC-UPC/LC-UPC 30.0M - COG - AZUL</t>
  </si>
  <si>
    <t>DUPLEX OPTICAL PATCH CORD SM FC-UPC/LC-UPC 30.0M - OFN - BLUE</t>
  </si>
  <si>
    <t>PATCH CORD OPTICO DUPLEX CONECTORIZADO SM FC-UPC/LC-UPC 30.0M - COG - AZUL</t>
  </si>
  <si>
    <t>CORDAO DUPLEX CONECTORIZADO 62.5 ST-UPC/ST-UPC 3.0M - LSZH - LARANJA</t>
  </si>
  <si>
    <t>DUPLEX OPTICAL PATCH CORD 62.5 ST-UPC/ST-UPC 3.0M - LSZH - ORANGE</t>
  </si>
  <si>
    <t>PATCH CORD OPTICO DUPLEX CONECTORIZADO 62.5 ST-UPC/ST-UPC 3.0M - LSZH - NARANJA</t>
  </si>
  <si>
    <t>CORDAO DUPLEX CONECTORIZADO SM ST-UPC/ST-UPC 3.0M - LSZH - AZUL</t>
  </si>
  <si>
    <t>DUPLEX OPTICAL PATCH CORD SM ST-UPC/ST-UPC 3.0M - LSZH - BLUE</t>
  </si>
  <si>
    <t>PATCH CORD OPTICO DUPLEX CONECTORIZADO SM ST-UPC/ST-UPC 3.0M - LSZH - AZUL</t>
  </si>
  <si>
    <t>CORDAO DUPLEX CONECTORIZADO 62.5 ST-UPC/ST-UPC 12.0M - LSZH - LARANJA</t>
  </si>
  <si>
    <t>DUPLEX OPTICAL PATCH CORD 62.5 ST-UPC/ST-UPC 12.0M - LSZH - ORANGE</t>
  </si>
  <si>
    <t>PATCH CORD OPTICO DUPLEX CONECTORIZADO 62.5 ST-UPC/ST-UPC 12.0M - LSZH - NARANJA</t>
  </si>
  <si>
    <t>CORDAO DUPLEX CONECTORIZADO 62.5 ST-UPC/ST-UPC 15.0M - LSZH - LARANJA</t>
  </si>
  <si>
    <t>DUPLEX OPTICAL PATCH CORD 62.5 ST-UPC/ST-UPC 15.0M - LSZH - ORANGE</t>
  </si>
  <si>
    <t>PATCH CORD OPTICO DUPLEX CONECTORIZADO 62.5 ST-UPC/ST-UPC 15.0M - LSZH - NARANJA</t>
  </si>
  <si>
    <t>CORDAO DUPLEX CONECTORIZADO SM ST-UPC/ST-UPC 15.0M - LSZH - AZUL</t>
  </si>
  <si>
    <t>DUPLEX OPTICAL PATCH CORD SM ST-UPC/ST-UPC 15.0M - LSZH - BLUE</t>
  </si>
  <si>
    <t>PATCH CORD OPTICO DUPLEX CONECTORIZADO SM ST-UPC/ST-UPC 15.0M - LSZH - AZUL</t>
  </si>
  <si>
    <t>CORDAO DUPLEX CONECTORIZADO 62.5 ST-UPC/ST-UPC 20.0M - LSZH - LARANJA</t>
  </si>
  <si>
    <t>DUPLEX OPTICAL PATCH CORD 62.5 ST-UPC/ST-UPC 20.0M - LSZH - ORANGE</t>
  </si>
  <si>
    <t>PATCH CORD OPTICO DUPLEX CONECTORIZADO 62.5 ST-UPC/ST-UPC 20.0M - LSZH - NARANJA</t>
  </si>
  <si>
    <t>CORDAO DUPLEX CONECTORIZADO 62.5 ST-UPC/ST-UPC 30.0M - LSZH - LARANJA</t>
  </si>
  <si>
    <t>DUPLEX OPTICAL PATCH CORD 62.5 ST-UPC/ST-UPC 30.0M - LSZH - ORANGE</t>
  </si>
  <si>
    <t>PATCH CORD OPTICO DUPLEX CONECTORIZADO 62.5 ST-UPC/ST-UPC 30.0M - LSZH - NARANJA</t>
  </si>
  <si>
    <t>CORDAO DUPLEX CONECTORIZADO 62.5 ST-UPC/ST-UPC 50.0M - LSZH - LARANJA</t>
  </si>
  <si>
    <t>DUPLEX OPTICAL PATCH CORD 62.5 ST-UPC/ST-UPC 50.0M - LSZH - ORANGE</t>
  </si>
  <si>
    <t>PATCH CORD OPTICO DUPLEX CONECTORIZADO 62.5 ST-UPC/ST-UPC 50.0M - LSZH - NARANJA</t>
  </si>
  <si>
    <t>CORDAO DUPLEX CONECTORIZADO SM LC-APC/LC-APC 2.0M - LSZH - AZUL</t>
  </si>
  <si>
    <t>DUPLEX OPTICAL PATCH CORD SM LC-APC/LC-APC 2.0M - LSZH - BLUE</t>
  </si>
  <si>
    <t>PATCH CORD OPTICO DUPLEX CONECTORIZADO SM LC-APC/LC-APC 2.0M - LSZH - AZUL</t>
  </si>
  <si>
    <t>CORDAO MONOFIBRA CONECTORIZADO SM FC-APC/LC-UPC 7.0M - COG - AZUL</t>
  </si>
  <si>
    <t>SIMPLEX OPTICAL PATCH CORD SM FC-APC/LC-UPC 7.0M - OFN - BLUE</t>
  </si>
  <si>
    <t>PATCH CORD OPTICO MONOFIBRA CONECTORIZADO SM FC-APC/LC-UPC 7.0M - COG - AZUL</t>
  </si>
  <si>
    <t>CORDAO MONOFIBRA CONECTORIZADO SM FC-UPC/LC-UPC 25.0M - COG - AZUL</t>
  </si>
  <si>
    <t>SIMPLEX OPTICAL PATCH CORD SM FC-UPC/LC-UPC 25.0M - OFN - BLUE</t>
  </si>
  <si>
    <t>PATCH CORD OPTICO MONOFIBRA CONECTORIZADO SM FC-UPC/LC-UPC 25.0M - COG - AZUL</t>
  </si>
  <si>
    <t>CORDAO MONOFIBRA CONECTORIZADO SM SC-APC/SC-UPC 7.0M - COG - AZUL</t>
  </si>
  <si>
    <t>SIMPLEX OPTICAL PATCH CORD SM SC-APC/SC-UPC 7.0M - OFN - BLUE</t>
  </si>
  <si>
    <t>PATCH CORD OPTICO MONOFIBRA CONECTORIZADO SM SC-APC/SC-UPC 7.0M - COG - AZUL</t>
  </si>
  <si>
    <t>CORDAO MONOFIBRA CONECTORIZADO SM SC-APC/SC-UPC 25.0M - COG - AZUL</t>
  </si>
  <si>
    <t>SIMPLEX OPTICAL PATCH CORD SM SC-APC/SC-UPC 25.0M - OFN - BLUE</t>
  </si>
  <si>
    <t>PATCH CORD OPTICO MONOFIBRA CONECTORIZADO SM SC-APC/SC-UPC 25.0M - COG - AZUL</t>
  </si>
  <si>
    <t>CORDAO MONOFIBRA CONECTORIZADO SM LC-UPC/SC-APC 7.0M - COG - AZUL</t>
  </si>
  <si>
    <t>SIMPLEX OPTICAL PATCH CORD SM LC-UPC/SC-APC 7.0M - OFN - BLUE</t>
  </si>
  <si>
    <t>PATCH CORD OPTICO MONOFIBRA CONECTORIZADO SM LC-UPC/SC-APC 7.0M - COG - AZUL</t>
  </si>
  <si>
    <t>CORDAO MONOFIBRA CONECTORIZADO SM FC-APC/SC-APC 20.0M - COG - AZUL</t>
  </si>
  <si>
    <t>SIMPLEX OPTICAL PATCH CORD SM FC-APC/SC-APC 20.0M - OFN - BLUE</t>
  </si>
  <si>
    <t>PATCH CORD OPTICO MONOFIBRA CONECTORIZADO SM FC-APC/SC-APC 20.0M - COG - AZUL</t>
  </si>
  <si>
    <t>CORDAO MONOFIBRA CONECTORIZADO SM FC-APC/SC-APC 25.0M - COG - AZUL</t>
  </si>
  <si>
    <t>SIMPLEX OPTICAL PATCH CORD SM FC-APC/SC-APC 25.0M - OFN - BLUE</t>
  </si>
  <si>
    <t>PATCH CORD OPTICO MONOFIBRA CONECTORIZADO SM FC-APC/SC-APC 25.0M - COG - AZUL</t>
  </si>
  <si>
    <t>CORDAO MONOFIBRA CONECTORIZADO SM FC-UPC/FC-UPC 20.0M - COG - AZUL</t>
  </si>
  <si>
    <t>SIMPLEX OPTICAL PATCH CORD SM FC-UPC/FC-UPC 20.0M - OFN - BLUE</t>
  </si>
  <si>
    <t>PATCH CORD OPTICO MONOFIBRA CONECTORIZADO SM FC-UPC/FC-UPC 20.0M - COG - AZUL</t>
  </si>
  <si>
    <t>CORDAO MONOFIBRA CONECTORIZADO SM FC-UPC/FC-UPC 25.0M - COG - AZUL</t>
  </si>
  <si>
    <t>SIMPLEX OPTICAL PATCH CORD SM FC-UPC/FC-UPC 25.0M - OFN - BLUE</t>
  </si>
  <si>
    <t>PATCH CORD OPTICO MONOFIBRA CONECTORIZADO SM FC-UPC/FC-UPC 25.0M - COG - AZUL</t>
  </si>
  <si>
    <t>CORDAO MONOFIBRA CONECTORIZADO SM LC-APC/SC-APC 3.0M - COG - AZUL</t>
  </si>
  <si>
    <t>SIMPLEX OPTICAL PATCH CORD SM LC-APC/SC-APC 3.0M - OFN - BLUE</t>
  </si>
  <si>
    <t>PATCH CORD OPTICO MONOFIBRA CONECTORIZADO SM LC-APC/SC-APC 3.0M - COG - AZUL</t>
  </si>
  <si>
    <t>CORDAO MONOFIBRA CONECTORIZADO SM LC-APC/LC-UPC 8.0M - COG - AZUL</t>
  </si>
  <si>
    <t>SIMPLEX OPTICAL PATCH CORD SM LC-APC/LC-UPC 8.0M - OFN - BLUE</t>
  </si>
  <si>
    <t>PATCH CORD OPTICO MONOFIBRA CONECTORIZADO SM LC-APC/LC-UPC 8.0M - COG - AZUL</t>
  </si>
  <si>
    <t>CORDAO MONOFIBRA CONECTORIZADO SM LC-APC/SC-UPC 50.0M - COG - AZUL</t>
  </si>
  <si>
    <t>SIMPLEX OPTICAL PATCH CORD SM LC-APC/SC-UPC 50.0M - OFN - BLUE</t>
  </si>
  <si>
    <t>PATCH CORD OPTICO MONOFIBRA CONECTORIZADO SM LC-APC/SC-UPC 50.0M - COG - AZUL</t>
  </si>
  <si>
    <t>CORDAO MONOFIBRA CONECTORIZADO SM LC-APC/SC-UPC 15.0M - COG - AZUL</t>
  </si>
  <si>
    <t>SIMPLEX OPTICAL PATCH CORD SM LC-APC/SC-UPC 15.0M - OFN - BLUE</t>
  </si>
  <si>
    <t>PATCH CORD OPTICO MONOFIBRA CONECTORIZADO SM LC-APC/SC-UPC 15.0M - COG - AZUL</t>
  </si>
  <si>
    <t>CORDAO MONOFIBRA CONECTORIZADO SM LC-APC/SC-UPC 20.0M - COG - AZUL</t>
  </si>
  <si>
    <t>SIMPLEX OPTICAL PATCH CORD SM LC-APC/SC-UPC 20.0M - OFN - BLUE</t>
  </si>
  <si>
    <t>PATCH CORD OPTICO MONOFIBRA CONECTORIZADO SM LC-APC/SC-UPC 20.0M - COG - AZUL</t>
  </si>
  <si>
    <t>CORDAO MONOFIBRA CONECTORIZADO SM LC-APC/SC-UPC 5.0M - COG - AZUL</t>
  </si>
  <si>
    <t>SIMPLEX OPTICAL PATCH CORD SM LC-APC/SC-UPC 5.0M - OFN - BLUE</t>
  </si>
  <si>
    <t>PATCH CORD OPTICO MONOFIBRA CONECTORIZADO SM LC-APC/SC-UPC 5.0M - COG - AZUL</t>
  </si>
  <si>
    <t>CORDAO MONOFIBRA CONECTORIZADO SM FC-APC/FC-UPC 20.0M - COG - AZUL</t>
  </si>
  <si>
    <t>SIMPLEX OPTICAL PATCH CORD SM FC-APC/FC-UPC 20.0M - OFN - BLUE</t>
  </si>
  <si>
    <t>PATCH CORD OPTICO MONOFIBRA CONECTORIZADO SM FC-APC/FC-UPC 20.0M - COG - AZUL</t>
  </si>
  <si>
    <t>CORDAO MONOFIBRA CONECTORIZADO SM LC-APC/LC-UPC 15.0M - COG - AZUL</t>
  </si>
  <si>
    <t>SIMPLEX OPTICAL PATCH CORD SM LC-APC/LC-UPC 15.0M - OFN - BLUE</t>
  </si>
  <si>
    <t>PATCH CORD OPTICO MONOFIBRA CONECTORIZADO SM LC-APC/LC-UPC 15.0M - COG - AZUL</t>
  </si>
  <si>
    <t>CORDAO MONOFIBRA CONECTORIZADO SM LC-APC/LC-UPC 20.0M - COG - AZUL</t>
  </si>
  <si>
    <t>SIMPLEX OPTICAL PATCH CORD SM LC-APC/LC-UPC 20.0M - OFN - BLUE</t>
  </si>
  <si>
    <t>PATCH CORD OPTICO MONOFIBRA CONECTORIZADO SM LC-APC/LC-UPC 20.0M - COG - AZUL</t>
  </si>
  <si>
    <t>CORDAO MONOFIBRA CONECTORIZADO SM FC-UPC/SC-UPC 25.0M - COG - AZUL</t>
  </si>
  <si>
    <t>SIMPLEX OPTICAL PATCH CORD SM FC-UPC/SC-UPC 25.0M - OFN - BLUE</t>
  </si>
  <si>
    <t>PATCH CORD OPTICO MONOFIBRA CONECTORIZADO SM FC-UPC/SC-UPC 25.0M - COG - AZUL</t>
  </si>
  <si>
    <t>CORDAO MONOFIBRA CONECTORIZADO SM FC-APC/LC-APC 10.0M - COG - AZUL</t>
  </si>
  <si>
    <t>SIMPLEX OPTICAL PATCH CORD SM FC-APC/LC-APC 10.0M - OFN - BLUE</t>
  </si>
  <si>
    <t>PATCH CORD OPTICO MONOFIBRA CONECTORIZADO SM FC-APC/LC-APC 10.0M - COG - AZUL</t>
  </si>
  <si>
    <t>CORDAO MONOFIBRA CONECTORIZADO SM FC-APC/LC-APC 15.0M - COG - AZUL</t>
  </si>
  <si>
    <t>SIMPLEX OPTICAL PATCH CORD SM FC-APC/LC-APC 15.0M - OFN - BLUE</t>
  </si>
  <si>
    <t>PATCH CORD OPTICO MONOFIBRA CONECTORIZADO SM FC-APC/LC-APC 15.0M - COG - AZUL</t>
  </si>
  <si>
    <t>CORDAO MONOFIBRA CONECTORIZADO SM FC-APC/LC-APC 20.0M - COG - AZUL</t>
  </si>
  <si>
    <t>SIMPLEX OPTICAL PATCH CORD SM FC-APC/LC-APC 20.0M - OFN - BLUE</t>
  </si>
  <si>
    <t>PATCH CORD OPTICO MONOFIBRA CONECTORIZADO SM FC-APC/LC-APC 20.0M - COG - AZUL</t>
  </si>
  <si>
    <t>CORDAO MONOFIBRA CONECTORIZADO SM FC-UPC/LC-APC 5.0M - COG - AZUL</t>
  </si>
  <si>
    <t>SIMPLEX OPTICAL PATCH CORD SM FC-UPC/LC-APC 5.0M - OFN - BLUE</t>
  </si>
  <si>
    <t>PATCH CORD OPTICO MONOFIBRA CONECTORIZADO SM FC-UPC/LC-APC 5.0M - COG - AZUL</t>
  </si>
  <si>
    <t>CORDAO MONOFIBRA CONECTORIZADO SM LC-APC/LC-UPC 5.0M - COG - AZUL</t>
  </si>
  <si>
    <t>SIMPLEX OPTICAL PATCH CORD SM LC-APC/LC-UPC 5.0M - OFN - BLUE</t>
  </si>
  <si>
    <t>PATCH CORD OPTICO MONOFIBRA CONECTORIZADO SM LC-APC/LC-UPC 5.0M - COG - AZUL</t>
  </si>
  <si>
    <t>CORDAO MONOFIBRA CONECTORIZADO BLI A/B G-657A LC-APC/SC-APC 3.0M - COG - BRANCO - D3</t>
  </si>
  <si>
    <t>SIMPLEX OPTICAL PATCH CORD BLI A/B G-657A LC-APC/SC-APC 3.0M - OFN - WHITE - D3</t>
  </si>
  <si>
    <t>PATCH CORD OPTICO MONOFIBRA CONECTORIZADO BLI A/B G-657A LC-APC/SC-APC 3.0M - COG - BLANCO - D3</t>
  </si>
  <si>
    <t>EXTENSAO DUPLEX SM LC-UPC 30.0M - COG - AZUL - D2</t>
  </si>
  <si>
    <t>DUPLEX OPTICAL PIGTAIL SM LC-UPC 30.0M - OFN - BLUE - D2</t>
  </si>
  <si>
    <t>EXTENSION DUPLEX SM LC-UPC 30.0M - COG - AZUL - D2</t>
  </si>
  <si>
    <t>CORDAO DUPLEX CONECTORIZADO 62.5 ST-UPC/ST-UPC 25.0M - LSZH - LARANJA</t>
  </si>
  <si>
    <t>DUPLEX OPTICAL PATCH CORD 62.5 ST-UPC/ST-UPC 25.0M - LSZH - ORANGE</t>
  </si>
  <si>
    <t>PATCH CORD OPTICO DUPLEX CONECTORIZADO 62.5 ST-UPC/ST-UPC 25.0M - LSZH - NARANJA</t>
  </si>
  <si>
    <t>CORDAO MONOFIBRA CONECTORIZADO SM LC-UPC/LC-UPC 15.0M - COG - AMARELO</t>
  </si>
  <si>
    <t>SIMPLEX OPTICAL PATCH CORD SM LC-UPC/LC-UPC 15.0M - OFN - YELLOW</t>
  </si>
  <si>
    <t>PATCH CORD OPTICO MONOFIBRA CONECTORIZADO SM LC-UPC/LC-UPC 15.0M - COG - AMARILLO</t>
  </si>
  <si>
    <t>CORDAO MONOFIBRA CONECTORIZADO 62.5 ST-UPC/ST-UPC 5.0M - LSZH - LARANJA</t>
  </si>
  <si>
    <t>SIMPLEX OPTICAL PATCH CORD 62.5 ST-UPC/ST-UPC 5.0M - LSZH - ORANGE</t>
  </si>
  <si>
    <t>PATCH CORD OPTICO MONOFIBRA CONECTORIZADO 62.5 ST-UPC/ST-UPC 5.0M - LSZH - NARANJA</t>
  </si>
  <si>
    <t>CORDAO MONOFIBRA CONECTORIZADO 62.5 ST-UPC/ST-UPC 30.0M - LSZH - LARANJA</t>
  </si>
  <si>
    <t>SIMPLEX OPTICAL PATCH CORD 62.5 ST-UPC/ST-UPC 30.0M - LSZH - ORANGE</t>
  </si>
  <si>
    <t>PATCH CORD OPTICO MONOFIBRA CONECTORIZADO 62.5 ST-UPC/ST-UPC 30.0M - LSZH - NARANJA</t>
  </si>
  <si>
    <t>CORDAO MONOFIBRA CONECTORIZADO SM LC-UPC/SC-UPC 2.0M - COG - AZUL</t>
  </si>
  <si>
    <t>SIMPLEX OPTICAL PATCH CORD SM LC-UPC/SC-UPC 2.0M - OFN - BLUE</t>
  </si>
  <si>
    <t>PATCH CORD OPTICO MONOFIBRA CONECTORIZADO SM LC-UPC/SC-UPC 2.0M - COG - AZUL</t>
  </si>
  <si>
    <t>CABO DROP FIG.8 TB PRE-CONECTORIZADO NC/SC-APC 100.0M</t>
  </si>
  <si>
    <t>CORDAO MONOFIBRA CONECTORIZADO SM LC-UPC/LC-UPC 5.0M - COG - AZUL - D3</t>
  </si>
  <si>
    <t>SIMPLEX OPTICAL PATCH CORD SM LC-UPC/LC-UPC 5.0M - OFN - BLUE - D3</t>
  </si>
  <si>
    <t>PATCH CORD OPTICO MONOFIBRA CONECTORIZADO SM LC-UPC/LC-UPC 5.0M - COG - AZUL - D3</t>
  </si>
  <si>
    <t>CORDAO MONOFIBRA CONECTORIZADO BLI A/B G-657A FC-UPC/SC-APC 5.0M - COG - AZUL</t>
  </si>
  <si>
    <t>SIMPLEX OPTICAL PATCH CORD BLI A/B G-657A FC-UPC/SC-APC 5.0M - OFN - BLUE</t>
  </si>
  <si>
    <t>PATCH CORD OPTICO MONOFIBRA CONECTORIZADO BLI A/B G-657A FC-UPC/SC-APC 5.0M - COG - AZUL</t>
  </si>
  <si>
    <t>CORDAO MONOFIBRA CONECTORIZADO SM LC-UPC/SC-UPC 20.0M - COG - AZUL - D3</t>
  </si>
  <si>
    <t>SIMPLEX OPTICAL PATCH CORD SM LC-UPC/SC-UPC 20.0M - OFN - BLUE - D3</t>
  </si>
  <si>
    <t>PATCH CORD OPTICO MONOFIBRA CONECTORIZADO SM LC-UPC/SC-UPC 20.0M - COG - AZUL - D3</t>
  </si>
  <si>
    <t>CORDAO DUPLEX CONECTORIZADO SM G-652D LC-UPC/ST-UPC 1.0M - COG - AMARELO</t>
  </si>
  <si>
    <t>DUPLEX OPTICAL PATCH CORD SM G-652D LC-UPC/ST-UPC 1.0M - OFN - YELLOW</t>
  </si>
  <si>
    <t>PATCH CORD OPTICO DUPLEX CONECTORIZADO SM G-652D LC-UPC/ST-UPC 1.0M - COG - AMARILLO</t>
  </si>
  <si>
    <t>EXTENSAO MONOFIBRA 50.0 LC-UPC 2.5M - COG - AMARELO - D2</t>
  </si>
  <si>
    <t>SIMPLEX OPTICAL PIGTAIL 50.0 LC-UPC 2.5M - OFN - YELLOW - D2</t>
  </si>
  <si>
    <t>EXTENSION MONOFIBRA 50.0 LC-UPC 2.5M - COG - AMARILLO - D2</t>
  </si>
  <si>
    <t>CORDAO MONOFIBRA CONECTORIZADO SM LC-APC/LC-UPC 10.0M - COG - AZUL - D3</t>
  </si>
  <si>
    <t>SIMPLEX OPTICAL PATCH CORD SM LC-APC/LC-UPC 10.0M - OFN - BLUE - D3</t>
  </si>
  <si>
    <t>PATCH CORD OPTICO MONOFIBRA CONECTORIZADO SM LC-APC/LC-UPC 10.0M - COG - AZUL - D3</t>
  </si>
  <si>
    <t>CORDAO MONOFIBRA CONECTORIZADO SM LC-APC/LC-APC 3.0M - COG - AZUL</t>
  </si>
  <si>
    <t>SIMPLEX OPTICAL PATCH CORD SM LC-APC/LC-APC 3.0M - OFN - BLUE</t>
  </si>
  <si>
    <t>PATCH CORD OPTICO MONOFIBRA CONECTORIZADO SM LC-APC/LC-APC 3.0M - COG - AZUL</t>
  </si>
  <si>
    <t>EXTENSAO DUPLEX OM4 LC-UPC 2.0M - COG - ACQUA - D0.9</t>
  </si>
  <si>
    <t>DUPLEX OPTICAL PIGTAIL OM4 LC-UPC 2.0M - OFN - AQUA - D0.9</t>
  </si>
  <si>
    <t>EXTENSION DUPLEX OM4 LC-UPC 2.0M - COG - ACQUA - D0.9</t>
  </si>
  <si>
    <t>SERVICE CABLE CONECTORIZADO 02F 50.0 LC-UPC/LC-UPC 1.0D2/1.0D2 80.0M - TIGHT - RISER (A - B) - IO</t>
  </si>
  <si>
    <t>TRUNK CABLE PRE-TERMINATED 02F 50.0 LC-UPC/LC-UPC 1.0D2/1.0D2 80.0M - TIGHT - RISER (A - B) - IO</t>
  </si>
  <si>
    <t>CABLE TRONCAL CONECTORIZADO 02F 50.0 LC-UPC/LC-UPC 1.0D2/1.0D2 80.0M - TIGHT - RISER (A - B) - IO</t>
  </si>
  <si>
    <t>SERVICE CABLE CONECTORIZADO 12F OM3 LC-UPC/NC 0.5D2 25.0M - TIGHT - LSZH - ACQUA</t>
  </si>
  <si>
    <t>TRUNK CABLE PRE-TERMINATED 12F OM3 LC-UPC/NC 0.5D2 25.0M - TIGHT - LSZH - AQUA</t>
  </si>
  <si>
    <t>CABLE TRONCAL CONECTORIZADO 12F OM3 LC-UPC/NC 0.5D2 25.0M - TIGHT - LSZH - ACQUA</t>
  </si>
  <si>
    <t>SERVICE CABLE CONECTORIZADO 06F OM3 SC-UPC/SC-UPC 1.0D2/1.0D2 10.0M - TIGHT - RISER - PRETO - IO</t>
  </si>
  <si>
    <t>TRUNK CABLE PRE-TERMINATED 06F OM3 SC-UPC/SC-UPC 1.0D2/1.0D2 10.0M - TIGHT - RISER - PRETO - IO</t>
  </si>
  <si>
    <t>CABLE TRONCAL CONECTORIZADO 06F OM3 SC-UPC/SC-UPC 1.0D2/1.0D2 10.0M - TIGHT - RISER - PRETO - IO</t>
  </si>
  <si>
    <t>SERVICE CABLE CONECTORIZADO 12F OM4 MPO12-UPC(F)/MPO12-UPC(F) 1.0D0.9/1.0D0.9 80.0M - TIGHT - LSZH - ACQUA - TIPO A</t>
  </si>
  <si>
    <t>TRUNK CABLE PRE-TERMINATED 12F OM4 MPO12-UPC(F)/MPO12-UPC(F) 1.0D0.9/1.0D0.9 80.0M - TIGHT - LSZH - AQUA - TYPE A</t>
  </si>
  <si>
    <t>CABLE TRONCAL CONECTORIZADO 12F OM4 MPO12-UPC(F)/MPO12-UPC(F) 1.0D0.9/1.0D0.9 80.0M - TIGHT - LSZH - ACQUA - TIPO A</t>
  </si>
  <si>
    <t>SERVICE CABLE CONECTORIZADO 08F SM BLI A/B G-657A SC-APC/SC-APC 0.7D2/0.7D2 15M - TIGHT - LSZH - AZUL</t>
  </si>
  <si>
    <t>TRUNK CABLE PRE-TERMINATED 08F SM BLI A/B G-657A SC-APC/SC-APC 0.7D2/0.7D2 15M - TIGHT - LSZH - BLUE</t>
  </si>
  <si>
    <t>CABLE TRONCAL CONECTORIZADO 08F SM BLI A/B G-657A SC-APC/SC-APC 0.7D2/0.7D2 15M - TIGHT - LSZH - AZUL</t>
  </si>
  <si>
    <t>SERVICE CABLE CONECTORIZADO 08F SM BLI A/B G-657A SC-APC/SC-APC 0.7D2/0.7D2 25M - TIGHT - LSZH - AZUL</t>
  </si>
  <si>
    <t>TRUNK CABLE PRE-TERMINATED 08F SM BLI A/B G-657A SC-APC/SC-APC 0.7D2/0.7D2 25M - TIGHT - LSZH - BLUE</t>
  </si>
  <si>
    <t>CABLE TRONCAL CONECTORIZADO 08F SM BLI A/B G-657A SC-APC/SC-APC 0.7D2/0.7D2 25M - TIGHT - LSZH - AZUL</t>
  </si>
  <si>
    <t>SERVICE CABLE CONECTORIZADO 08F SM BLI A/B G-657A SC-APC/SC-APC 0.7D2/0.7D2 65M - TIGHT - LSZH - AZUL</t>
  </si>
  <si>
    <t>TRUNK CABLE PRE-TERMINATED 08F SM BLI A/B G-657A SC-APC/SC-APC 0.7D2/0.7D2 65M - TIGHT - LSZH - BLUE</t>
  </si>
  <si>
    <t>CABLE TRONCAL CONECTORIZADO 08F SM BLI A/B G-657A SC-APC/SC-APC 0.7D2/0.7D2 65M - TIGHT - LSZH - AZUL</t>
  </si>
  <si>
    <t>SERVICE CABLE CONECTORIZADO 08F SM BLI A/B G-657A SC-APC/SC-APC 0.7D2/0.7D2 90M - TIGHT - LSZH - AZUL</t>
  </si>
  <si>
    <t>TRUNK CABLE PRE-TERMINATED 08F SM BLI A/B G-657A SC-APC/SC-APC 0.7D2/0.7D2 90M - TIGHT - LSZH - BLUE</t>
  </si>
  <si>
    <t>CABLE TRONCAL CONECTORIZADO 08F SM BLI A/B G-657A SC-APC/SC-APC 0.7D2/0.7D2 90M - TIGHT - LSZH - AZUL</t>
  </si>
  <si>
    <t>SERVICE CABLE CONECTORIZADO 08F SM BLI A/B G-657A SC-APC/SC-APC 0.7D2/0.7D2 100M - TIGHT - LSZH - AZUL</t>
  </si>
  <si>
    <t>TRUNK CABLE PRE-TERMINATED 08F SM BLI A/B G-657A SC-APC/SC-APC 0.7D2/0.7D2 100M - TIGHT - LSZH - BLUE</t>
  </si>
  <si>
    <t>CABLE TRONCAL CONECTORIZADO 08F SM BLI A/B G-657A SC-APC/SC-APC 0.7D2/0.7D2 100M - TIGHT - LSZH - AZUL</t>
  </si>
  <si>
    <t>SERVICE CABLE CONECTORIZADO 08F SM BLI A/B G-657A SC-APC/SC-APC 0.7D2/0.7D2 200M - TIGHT - LSZH - AZUL</t>
  </si>
  <si>
    <t>TRUNK CABLE PRE-TERMINATED 08F SM BLI A/B G-657A SC-APC/SC-APC 0.7D2/0.7D2 200M - TIGHT - LSZH - BLUE</t>
  </si>
  <si>
    <t>CABLE TRONCAL CONECTORIZADO 08F SM BLI A/B G-657A SC-APC/SC-APC 0.7D2/0.7D2 200M - TIGHT - LSZH - AZUL</t>
  </si>
  <si>
    <t>SERVICE CABLE CONECTORIZADO 08F SM BLI A/B G-657A SC-APC/SC-APC 0.7D2/0.7D2 250M - TIGHT - LSZH - AZUL</t>
  </si>
  <si>
    <t>TRUNK CABLE PRE-TERMINATED 08F SM BLI A/B G-657A SC-APC/SC-APC 0.7D2/0.7D2 250M - TIGHT - LSZH - BLUE</t>
  </si>
  <si>
    <t>CABLE TRONCAL CONECTORIZADO 08F SM BLI A/B G-657A SC-APC/SC-APC 0.7D2/0.7D2 250M - TIGHT - LSZH - AZUL</t>
  </si>
  <si>
    <t>SERVICE CABLE CONECTORIZADO 08F SM BLI A/B G-657A SC-APC/SC-APC 0.35D2/0.7D2 15.0M - TIGHT - LSZH - AZUL</t>
  </si>
  <si>
    <t>TRUNK CABLE PRE-TERMINATED 08F SM BLI A/B G-657A SC-APC/SC-APC 0.35D2/0.7D2 15.0M - TIGHT - LSZH - BLUE</t>
  </si>
  <si>
    <t>CABLE TRONCAL CONECTORIZADO 08F SM BLI A/B G-657A SC-APC/SC-APC 0.35D2/0.7D2 15.0M - TIGHT - LSZH - AZUL</t>
  </si>
  <si>
    <t>SERVICE CABLE CONECTORIZADO 08F SM BLI A/B G-657A SC-APC/SC-APC 0.35D2/0.7D2 25.0M - TIGHT - LSZH - AZUL</t>
  </si>
  <si>
    <t>TRUNK CABLE PRE-TERMINATED 08F SM BLI A/B G-657A SC-APC/SC-APC 0.35D2/0.7D2 25.0M - TIGHT - LSZH - BLUE</t>
  </si>
  <si>
    <t>CABLE TRONCAL CONECTORIZADO 08F SM BLI A/B G-657A SC-APC/SC-APC 0.35D2/0.7D2 25.0M - TIGHT - LSZH - AZUL</t>
  </si>
  <si>
    <t>SERVICE CABLE CONECTORIZADO 08F SM BLI A/B G-657A SC-APC/SC-APC 0.35D2/0.7D2 35.0M - TIGHT - LSZH - AZUL</t>
  </si>
  <si>
    <t>TRUNK CABLE PRE-TERMINATED 08F SM BLI A/B G-657A SC-APC/SC-APC 0.35D2/0.7D2 35.0M - TIGHT - LSZH - BLUE</t>
  </si>
  <si>
    <t>CABLE TRONCAL CONECTORIZADO 08F SM BLI A/B G-657A SC-APC/SC-APC 0.35D2/0.7D2 35.0M - TIGHT - LSZH - AZUL</t>
  </si>
  <si>
    <t>SERVICE CABLE CONECTORIZADO 08F SM BLI A/B G-657A SC-APC/SC-APC 0.35D2/0.7D2 65.0M - TIGHT - LSZH - AZUL</t>
  </si>
  <si>
    <t>TRUNK CABLE PRE-TERMINATED 08F SM BLI A/B G-657A SC-APC/SC-APC 0.35D2/0.7D2 65.0M - TIGHT - LSZH - BLUE</t>
  </si>
  <si>
    <t>CABLE TRONCAL CONECTORIZADO 08F SM BLI A/B G-657A SC-APC/SC-APC 0.35D2/0.7D2 65.0M - TIGHT - LSZH - AZUL</t>
  </si>
  <si>
    <t>SERVICE CABLE CONECTORIZADO 08F SM BLI A/B G-657A SC-APC/SC-APC 0.35D2/0.7D2 90.0M - TIGHT - LSZH - AZUL</t>
  </si>
  <si>
    <t>TRUNK CABLE PRE-TERMINATED 08F SM BLI A/B G-657A SC-APC/SC-APC 0.35D2/0.7D2 90.0M - TIGHT - LSZH - BLUE</t>
  </si>
  <si>
    <t>CABLE TRONCAL CONECTORIZADO 08F SM BLI A/B G-657A SC-APC/SC-APC 0.35D2/0.7D2 90.0M - TIGHT - LSZH - AZUL</t>
  </si>
  <si>
    <t>SERVICE CABLE CONECTORIZADO 08F SM BLI A/B G-657A SC-APC/SC-APC 0.35D2/0.7D2 100.0M - TIGHT - LSZH - AZUL</t>
  </si>
  <si>
    <t>TRUNK CABLE PRE-TERMINATED 08F SM BLI A/B G-657A SC-APC/SC-APC 0.35D2/0.7D2 100.0M - TIGHT - LSZH - BLUE</t>
  </si>
  <si>
    <t>CABLE TRONCAL CONECTORIZADO 08F SM BLI A/B G-657A SC-APC/SC-APC 0.35D2/0.7D2 100.0M - TIGHT - LSZH - AZUL</t>
  </si>
  <si>
    <t>SERVICE CABLE CONECTORIZADO 24F OM3 MPO12-UPC(M)/MPO12-UPC(M) 0.8D3/0.8D3 15.0M - TS - LSZH - ACQUA - TIPO B</t>
  </si>
  <si>
    <t>TRUNK CABLE PRE-TERMINATED 24F OM3 MPO12-UPC(M)/MPO12-UPC(M) 0.8D3/0.8D3 15.0M - TS - LSZH - AQUA - TYPE B</t>
  </si>
  <si>
    <t>CABLE TRONCAL CONECTORIZADO 24F OM3 MPO12-UPC(M)/MPO12-UPC(M) 0.8D3/0.8D3 15.0M - TS - LSZH - ACQUA - TIPO B</t>
  </si>
  <si>
    <t>SERVICE CABLE CONECTORIZADO 24F OM3 MPO12-UPC(M)/MPO12-UPC(M) 0.8D3/0.8D3 20.0M - TS - LSZH - ACQUA - TIPO B</t>
  </si>
  <si>
    <t>TRUNK CABLE PRE-TERMINATED 24F OM3 MPO12-UPC(M)/MPO12-UPC(M) 0.8D3/0.8D3 20.0M - TS - LSZH - AQUA - TYPE B</t>
  </si>
  <si>
    <t>CABLE TRONCAL CONECTORIZADO 24F OM3 MPO12-UPC(M)/MPO12-UPC(M) 0.8D3/0.8D3 20.0M - TS - LSZH - ACQUA - TIPO B</t>
  </si>
  <si>
    <t>SERVICE CABLE CONECTORIZADO 24F OM3 MPO12-UPC(M)/MPO12-UPC(M) 0.8D3/0.8D3 25.0M - TS - LSZH - ACQUA - TIPO B</t>
  </si>
  <si>
    <t>TRUNK CABLE PRE-TERMINATED 24F OM3 MPO12-UPC(M)/MPO12-UPC(M) 0.8D3/0.8D3 25.0M - TS - LSZH - AQUA - TYPE B</t>
  </si>
  <si>
    <t>CABLE TRONCAL CONECTORIZADO 24F OM3 MPO12-UPC(M)/MPO12-UPC(M) 0.8D3/0.8D3 25.0M - TS - LSZH - ACQUA - TIPO B</t>
  </si>
  <si>
    <t>SERVICE CABLE CONECTORIZADO 24F OM3 MPO12-UPC(M)/MPO12-UPC(M) 0.8D3/0.8D3 30.0M - TS - LSZH - ACQUA - TIPO B</t>
  </si>
  <si>
    <t>TRUNK CABLE PRE-TERMINATED 24F OM3 MPO12-UPC(M)/MPO12-UPC(M) 0.8D3/0.8D3 30.0M - TS - LSZH - AQUA - TYPE B</t>
  </si>
  <si>
    <t>CABLE TRONCAL CONECTORIZADO 24F OM3 MPO12-UPC(M)/MPO12-UPC(M) 0.8D3/0.8D3 30.0M - TS - LSZH - ACQUA - TIPO B</t>
  </si>
  <si>
    <t>SERVICE CABLE CONECTORIZADO 24F OM4 MPO12-UPC(M)/MPO12-UPC(M) 0.8D3/0.8D3 15.0M - TS - LSZH - ACQUA - TIPO B</t>
  </si>
  <si>
    <t>TRUNK CABLE PRE-TERMINATED 24F OM4 MPO12-UPC(M)/MPO12-UPC(M) 0.8D3/0.8D3 15.0M - TS - LSZH - AQUA - TYPE B</t>
  </si>
  <si>
    <t>CABLE TRONCAL CONECTORIZADO 24F OM4 MPO12-UPC(M)/MPO12-UPC(M) 0.8D3/0.8D3 15.0M - TS - LSZH - ACQUA - TIPO B</t>
  </si>
  <si>
    <t>SERVICE CABLE CONECTORIZADO 24F OM4 MPO12-UPC(M)/MPO12-UPC(M) 0.8D3/0.8D3 20.0M - TS - LSZH - ACQUA - TIPO B</t>
  </si>
  <si>
    <t>TRUNK CABLE PRE-TERMINATED 24F OM4 MPO12-UPC(M)/MPO12-UPC(M) 0.8D3/0.8D3 20.0M - TS - LSZH - AQUA - TYPE B</t>
  </si>
  <si>
    <t>CABLE TRONCAL CONECTORIZADO 24F OM4 MPO12-UPC(M)/MPO12-UPC(M) 0.8D3/0.8D3 20.0M - TS - LSZH - ACQUA - TIPO B</t>
  </si>
  <si>
    <t>SERVICE CABLE CONECTORIZADO 24F OM4 MPO12-UPC(M)/MPO12-UPC(M) 0.8D3/0.8D3 25.0M - TS - LSZH - ACQUA - TIPO B</t>
  </si>
  <si>
    <t>TRUNK CABLE PRE-TERMINATED 24F OM4 MPO12-UPC(M)/MPO12-UPC(M) 0.8D3/0.8D3 25.0M - TS - LSZH - AQUA - TYPE B</t>
  </si>
  <si>
    <t>CABLE TRONCAL CONECTORIZADO 24F OM4 MPO12-UPC(M)/MPO12-UPC(M) 0.8D3/0.8D3 25.0M - TS - LSZH - ACQUA - TIPO B</t>
  </si>
  <si>
    <t>SERVICE CABLE CONECTORIZADO 24F OM4 MPO12-UPC(M)/MPO12-UPC(M) 0.8D3/0.8D3 30.0M - TS - LSZH - ACQUA - TIPO B</t>
  </si>
  <si>
    <t>TRUNK CABLE PRE-TERMINATED 24F OM4 MPO12-UPC(M)/MPO12-UPC(M) 0.8D3/0.8D3 30.0M - TS - LSZH - AQUA - TYPE B</t>
  </si>
  <si>
    <t>CABLE TRONCAL CONECTORIZADO 24F OM4 MPO12-UPC(M)/MPO12-UPC(M) 0.8D3/0.8D3 30.0M - TS - LSZH - ACQUA - TIPO B</t>
  </si>
  <si>
    <t>SERVICE CABLE CONECTORIZADO 24F SM MPO12-APC(M)/MPO12-APC(M) 0.8D3/0.8D3 15.0M - TS - LSZH - AZUL - TIPO B</t>
  </si>
  <si>
    <t>TRUNK CABLE PRE-TERMINATED 24F SM MPO12-APC(M)/MPO12-APC(M) 0.8D3/0.8D3 15.0M - TS - LSZH - BLUE - TYPE B</t>
  </si>
  <si>
    <t>CABLE TRONCAL CONECTORIZADO 24F SM MPO12-APC(M)/MPO12-APC(M) 0.8D3/0.8D3 15.0M - TS - LSZH - AZUL - TIPO B</t>
  </si>
  <si>
    <t>SERVICE CABLE CONECTORIZADO 24F SM MPO12-APC(M)/MPO12-APC(M) 0.8D3/0.8D3 20.0M - TS - LSZH - AZUL - TIPO B</t>
  </si>
  <si>
    <t>TRUNK CABLE PRE-TERMINATED 24F SM MPO12-APC(M)/MPO12-APC(M) 0.8D3/0.8D3 20.0M - TS - LSZH - BLUE - TYPE B</t>
  </si>
  <si>
    <t>CABLE TRONCAL CONECTORIZADO 24F SM MPO12-APC(M)/MPO12-APC(M) 0.8D3/0.8D3 20.0M - TS - LSZH - AZUL - TIPO B</t>
  </si>
  <si>
    <t>SERVICE CABLE CONECTORIZADO 24F SM MPO12-APC(M)/MPO12-APC(M) 0.8D3/0.8D3 25.0M - TS - LSZH - AZUL - TIPO B</t>
  </si>
  <si>
    <t>TRUNK CABLE PRE-TERMINATED 24F SM MPO12-APC(M)/MPO12-APC(M) 0.8D3/0.8D3 25.0M - TS - LSZH - BLUE - TYPE B</t>
  </si>
  <si>
    <t>CABLE TRONCAL CONECTORIZADO 24F SM MPO12-APC(M)/MPO12-APC(M) 0.8D3/0.8D3 25.0M - TS - LSZH - AZUL - TIPO B</t>
  </si>
  <si>
    <t>SERVICE CABLE CONECTORIZADO 36F OM4 MPO12-UPC(M)/MPO12-UPC(M) 0.8D3/0.8D3 20.0M - TS - LSZH - ACQUA - TIPO B</t>
  </si>
  <si>
    <t>TRUNK CABLE PRE-TERMINATED 36F OM4 MPO12-UPC(M)/MPO12-UPC(M) 0.8D3/0.8D3 20.0M - TS - LSZH - AQUA - TYPE B</t>
  </si>
  <si>
    <t>CABLE TRONCAL CONECTORIZADO 36F OM4 MPO12-UPC(M)/MPO12-UPC(M) 0.8D3/0.8D3 20.0M - TS - LSZH - ACQUA - TIPO B</t>
  </si>
  <si>
    <t>SERVICE CABLE CONECTORIZADO 36F OM4 MPO12-UPC(M)/MPO12-UPC(M) 0.8D3/0.8D3 25.0M - TS - LSZH - ACQUA - TIPO B</t>
  </si>
  <si>
    <t>TRUNK CABLE PRE-TERMINATED 36F OM4 MPO12-UPC(M)/MPO12-UPC(M) 0.8D3/0.8D3 25.0M - TS - LSZH - AQUA - TYPE B</t>
  </si>
  <si>
    <t>CABLE TRONCAL CONECTORIZADO 36F OM4 MPO12-UPC(M)/MPO12-UPC(M) 0.8D3/0.8D3 25.0M - TS - LSZH - ACQUA - TIPO B</t>
  </si>
  <si>
    <t>SERVICE CABLE CONECTORIZADO 36F OM4 MPO12-UPC(M)/MPO12-UPC(M) 0.8D3/0.8D3 30.0M - TS - LSZH - ACQUA - TIPO B</t>
  </si>
  <si>
    <t>TRUNK CABLE PRE-TERMINATED 36F OM4 MPO12-UPC(M)/MPO12-UPC(M) 0.8D3/0.8D3 30.0M - TS - LSZH - AQUA - TYPE B</t>
  </si>
  <si>
    <t>CABLE TRONCAL CONECTORIZADO 36F OM4 MPO12-UPC(M)/MPO12-UPC(M) 0.8D3/0.8D3 30.0M - TS - LSZH - ACQUA - TIPO B</t>
  </si>
  <si>
    <t>SERVICE CABLE CONECTORIZADO 36F SM MPO12-APC(M)/MPO12-APC(M) 0.8D3/0.8D3 20.0M - TS - LSZH - AZUL - TIPO B</t>
  </si>
  <si>
    <t>TRUNK CABLE PRE-TERMINATED 36F SM MPO12-APC(M)/MPO12-APC(M) 0.8D3/0.8D3 20.0M - TS - LSZH - BLUE - TYPE B</t>
  </si>
  <si>
    <t>CABLE TRONCAL CONECTORIZADO 36F SM MPO12-APC(M)/MPO12-APC(M) 0.8D3/0.8D3 20.0M - TS - LSZH - AZUL - TIPO B</t>
  </si>
  <si>
    <t>SERVICE CABLE CONECTORIZADO 36F SM MPO12-APC(M)/MPO12-APC(M) 0.8D3/0.8D3 25.0M - TS - LSZH - AZUL - TIPO B</t>
  </si>
  <si>
    <t>TRUNK CABLE PRE-TERMINATED 36F SM MPO12-APC(M)/MPO12-APC(M) 0.8D3/0.8D3 25.0M - TS - LSZH - BLUE - TYPE B</t>
  </si>
  <si>
    <t>CABLE TRONCAL CONECTORIZADO 36F SM MPO12-APC(M)/MPO12-APC(M) 0.8D3/0.8D3 25.0M - TS - LSZH - AZUL - TIPO B</t>
  </si>
  <si>
    <t>SERVICE CABLE CONECTORIZADO 72F OM3 MPO12-UPC(M)/MPO12-UPC(M) 0.8D3/0.8D3 15.0M - TS - LSZH - ACQUA - TIPO B</t>
  </si>
  <si>
    <t>TRUNK CABLE PRE-TERMINATED 72F OM3 MPO12-UPC(M)/MPO12-UPC(M) 0.8D3/0.8D3 15.0M - TS - LSZH - AQUA - TYPE B</t>
  </si>
  <si>
    <t>CABLE TRONCAL CONECTORIZADO 72F OM3 MPO12-UPC(M)/MPO12-UPC(M) 0.8D3/0.8D3 15.0M - TS - LSZH - ACQUA - TIPO B</t>
  </si>
  <si>
    <t>SERVICE CABLE CONECTORIZADO 72F OM3 MPO12-UPC(M)/MPO12-UPC(M) 0.8D3/0.8D3 20.0M - TS - LSZH - ACQUA - TIPO B</t>
  </si>
  <si>
    <t>TRUNK CABLE PRE-TERMINATED 72F OM3 MPO12-UPC(M)/MPO12-UPC(M) 0.8D3/0.8D3 20.0M - TS - LSZH - AQUA - TYPE B</t>
  </si>
  <si>
    <t>CABLE TRONCAL CONECTORIZADO 72F OM3 MPO12-UPC(M)/MPO12-UPC(M) 0.8D3/0.8D3 20.0M - TS - LSZH - ACQUA - TIPO B</t>
  </si>
  <si>
    <t>SERVICE CABLE CONECTORIZADO 72F OM3 MPO12-UPC(M)/MPO12-UPC(M) 0.8D3/0.8D3 25.0M - TS - LSZH - ACQUA - TIPO B</t>
  </si>
  <si>
    <t>TRUNK CABLE PRE-TERMINATED 72F OM3 MPO12-UPC(M)/MPO12-UPC(M) 0.8D3/0.8D3 25.0M - TS - LSZH - AQUA - TYPE B</t>
  </si>
  <si>
    <t>CABLE TRONCAL CONECTORIZADO 72F OM3 MPO12-UPC(M)/MPO12-UPC(M) 0.8D3/0.8D3 25.0M - TS - LSZH - ACQUA - TIPO B</t>
  </si>
  <si>
    <t>SERVICE CABLE CONECTORIZADO 72F OM3 MPO12-UPC(M)/MPO12-UPC(M) 0.8D3/0.8D3 30.0M - TS - LSZH - ACQUA - TIPO B</t>
  </si>
  <si>
    <t>TRUNK CABLE PRE-TERMINATED 72F OM3 MPO12-UPC(M)/MPO12-UPC(M) 0.8D3/0.8D3 30.0M - TS - LSZH - AQUA - TYPE B</t>
  </si>
  <si>
    <t>CABLE TRONCAL CONECTORIZADO 72F OM3 MPO12-UPC(M)/MPO12-UPC(M) 0.8D3/0.8D3 30.0M - TS - LSZH - ACQUA - TIPO B</t>
  </si>
  <si>
    <t>SERVICE CABLE CONECTORIZADO 72F OM4 MPO12-UPC(M)/MPO12-UPC(M) 0.8D3/0.8D3 15.0M - TS - LSZH - ACQUA - TIPO B</t>
  </si>
  <si>
    <t>TRUNK CABLE PRE-TERMINATED 72F OM4 MPO12-UPC(M)/MPO12-UPC(M) 0.8D3/0.8D3 15.0M - TS - LSZH - AQUA - TYPE B</t>
  </si>
  <si>
    <t>CABLE TRONCAL CONECTORIZADO 72F OM4 MPO12-UPC(M)/MPO12-UPC(M) 0.8D3/0.8D3 15.0M - TS - LSZH - ACQUA - TIPO B</t>
  </si>
  <si>
    <t>SERVICE CABLE CONECTORIZADO 72F OM4 MPO12-UPC(M)/MPO12-UPC(M) 0.8D3/0.8D3 20.0M - TS - LSZH - ACQUA - TIPO B</t>
  </si>
  <si>
    <t>TRUNK CABLE PRE-TERMINATED 72F OM4 MPO12-UPC(M)/MPO12-UPC(M) 0.8D3/0.8D3 20.0M - TS - LSZH - AQUA - TYPE B</t>
  </si>
  <si>
    <t>CABLE TRONCAL CONECTORIZADO 72F OM4 MPO12-UPC(M)/MPO12-UPC(M) 0.8D3/0.8D3 20.0M - TS - LSZH - ACQUA - TIPO B</t>
  </si>
  <si>
    <t>SERVICE CABLE CONECTORIZADO 72F OM4 MPO12-UPC(M)/MPO12-UPC(M) 0.8D3/0.8D3 25.0M - TS - LSZH - ACQUA - TIPO B</t>
  </si>
  <si>
    <t>TRUNK CABLE PRE-TERMINATED 72F OM4 MPO12-UPC(M)/MPO12-UPC(M) 0.8D3/0.8D3 25.0M - TS - LSZH - AQUA - TYPE B</t>
  </si>
  <si>
    <t>CABLE TRONCAL CONECTORIZADO 72F OM4 MPO12-UPC(M)/MPO12-UPC(M) 0.8D3/0.8D3 25.0M - TS - LSZH - ACQUA - TIPO B</t>
  </si>
  <si>
    <t>SERVICE CABLE CONECTORIZADO 72F OM4 MPO12-UPC(M)/MPO12-UPC(M) 0.8D3/0.8D3 30.0M - TS - LSZH - ACQUA - TIPO B</t>
  </si>
  <si>
    <t>TRUNK CABLE PRE-TERMINATED 72F OM4 MPO12-UPC(M)/MPO12-UPC(M) 0.8D3/0.8D3 30.0M - TS - LSZH - AQUA - TYPE B</t>
  </si>
  <si>
    <t>CABLE TRONCAL CONECTORIZADO 72F OM4 MPO12-UPC(M)/MPO12-UPC(M) 0.8D3/0.8D3 30.0M - TS - LSZH - ACQUA - TIPO B</t>
  </si>
  <si>
    <t>SERVICE CABLE CONECTORIZADO 72F SM MPO12-APC(M)/MPO12-APC(M) 0.8D3/0.8D3 15.0M - TS - LSZH - AZUL - TIPO B</t>
  </si>
  <si>
    <t>TRUNK CABLE PRE-TERMINATED 72F SM MPO12-APC(M)/MPO12-APC(M) 0.8D3/0.8D3 15.0M - TS - LSZH - BLUE - TYPE B</t>
  </si>
  <si>
    <t>CABLE TRONCAL CONECTORIZADO 72F SM MPO12-APC(M)/MPO12-APC(M) 0.8D3/0.8D3 15.0M - TS - LSZH - AZUL - TIPO B</t>
  </si>
  <si>
    <t>SERVICE CABLE CONECTORIZADO 72F SM MPO12-APC(M)/MPO12-APC(M) 0.8D3/0.8D3 20.0M - TS - LSZH - AZUL - TIPO B</t>
  </si>
  <si>
    <t>TRUNK CABLE PRE-TERMINATED 72F SM MPO12-APC(M)/MPO12-APC(M) 0.8D3/0.8D3 20.0M - TS - LSZH - BLUE - TYPE B</t>
  </si>
  <si>
    <t>CABLE TRONCAL CONECTORIZADO 72F SM MPO12-APC(M)/MPO12-APC(M) 0.8D3/0.8D3 20.0M - TS - LSZH - AZUL - TIPO B</t>
  </si>
  <si>
    <t>SERVICE CABLE CONECTORIZADO 72F SM MPO12-APC(M)/MPO12-APC(M) 0.8D3/0.8D3 25.0M - TS - LSZH - AZUL - TIPO B</t>
  </si>
  <si>
    <t>TRUNK CABLE PRE-TERMINATED 72F SM MPO12-APC(M)/MPO12-APC(M) 0.8D3/0.8D3 25.0M - TS - LSZH - BLUE - TYPE B</t>
  </si>
  <si>
    <t>CABLE TRONCAL CONECTORIZADO 72F SM MPO12-APC(M)/MPO12-APC(M) 0.8D3/0.8D3 25.0M - TS - LSZH - AZUL - TIPO B</t>
  </si>
  <si>
    <t>SERVICE CABLE CONECTORIZADO 72F SM MPO12-APC(M)/MPO12-APC(M) 0.8D3/0.8D3 30.0M - TS - LSZH - AZUL - TIPO B</t>
  </si>
  <si>
    <t>TRUNK CABLE PRE-TERMINATED 72F SM MPO12-APC(M)/MPO12-APC(M) 0.8D3/0.8D3 30.0M - TS - LSZH - BLUE - TYPE B</t>
  </si>
  <si>
    <t>CABLE TRONCAL CONECTORIZADO 72F SM MPO12-APC(M)/MPO12-APC(M) 0.8D3/0.8D3 30.0M - TS - LSZH - AZUL - TIPO B</t>
  </si>
  <si>
    <t>SERVICE CABLE CONECTORIZADO 02F SM G-652D FC-UPC/LC-UPC 0.8D2/0.8D2 80.0M - TIGHT - LSZH - AZUL</t>
  </si>
  <si>
    <t>TRUNK CABLE PRE-TERMINATED 02F SM G-652D FC-UPC/LC-UPC 0.8D2/0.8D2 80.0M - TIGHT - LSZH - BLUE</t>
  </si>
  <si>
    <t>CABLE TRONCAL CONECTORIZADO 02F SM G-652D FC-UPC/LC-UPC 0.8D2/0.8D2 80.0M - TIGHT - LSZH - AZUL</t>
  </si>
  <si>
    <t>SERVICE CABLE CONECTORIZADO FANOUT 72F OM4 LC-UPC/MPO12-UPC(F) 1.0D2/0.8D3 10.0M - TS - LSZH - ACQUA</t>
  </si>
  <si>
    <t>TRUNK CABLE PRE-TERMINATED FANOUT 72F OM4 LC-UPC/MPO12-UPC(F) 1.0D2/0.8D2 10.0M - TS - LSZH - AQUA</t>
  </si>
  <si>
    <t>CABLE TRONCAL CONECTORIZADO FANOUT 72F OM4 LC-UPC/MPO12-UPC(F) 1.0D2/0.8D2 10.0M - TS - LSZH - ACQUA</t>
  </si>
  <si>
    <t>SERVICE CABLE CONECTORIZADO 72F OM4 MPO12-UPC(M)/MPO12-UPC(M) 0.8D3/0.8D3 10.0M - TS - LSZH - ACQUA - TIPO B</t>
  </si>
  <si>
    <t>TRUNK CABLE PRE-TERMINATED 72F OM4 MPO12-UPC(M)/MPO12-UPC(M) 0.8D3/0.8D3 10.0M - TS - LSZH - AQUA - TYPE B</t>
  </si>
  <si>
    <t>CABLE TRONCAL CONECTORIZADO 72F OM4 MPO12-UPC(M)/MPO12-UPC(M) 0.8D3/0.8D3 10.0M - TS - LSZH - ACQUA - TIPO B</t>
  </si>
  <si>
    <t>SERVICE CABLE CONECTORIZADO 72F OM4 LC-UPC/LC-UPC 1.0D2/0.8D2 10.0M - TS - LSZH - ACQUA (A - B)</t>
  </si>
  <si>
    <t>TRUNK CABLE PRE-TERMINATED 72F OM4 LC-UPC/LC-UPC 1.0D2/0.8D2 10.0M - TS - LSZH - AQUA (A - B)</t>
  </si>
  <si>
    <t>CABLE TRONCAL CONECTORIZADO 72F OM4 LC-UPC/LC-UPC 1.0D2/0.8D2 10.0M - TS - LSZH - ACQUA (A - B)</t>
  </si>
  <si>
    <t>SERVICE CABLE CONECTORIZADO FANOUT 72F OM4 LC-UPC/MPO12-UPC(F) 1.0D2/0.8D3 20.0M - TS - LSZH - ACQUA</t>
  </si>
  <si>
    <t>TRUNK CABLE PRE-TERMINATED FANOUT 72F OM4 LC-UPC/MPO12-UPC(F) 1.0D2/0.8D2 20.0M - TS - LSZH - AQUA</t>
  </si>
  <si>
    <t>CABLE TRONCAL CONECTORIZADO FANOUT 72F OM4 LC-UPC/MPO12-UPC(F) 1.0D2/0.8D2 20.0M - TS - LSZH - ACQUA</t>
  </si>
  <si>
    <t>SERVICE CABLE CONECTORIZADO 72F OM4 LC-UPC/LC-UPC 1.0D2/1.0D2 20.0M - TS - LSZH - ACQUA (A - B)</t>
  </si>
  <si>
    <t>TRUNK CABLE PRE-TERMINATED 72F OM4 LC-UPC/LC-UPC 1.0D2/1.0D2 20.0M - TS - LSZH - AQUA (A - B)</t>
  </si>
  <si>
    <t>CABLE TRONCAL CONECTORIZADO 72F OM4 LC-UPC/LC-UPC 1.0D2/1.0D2 20.0M - TS - LSZH - ACQUA (A - B)</t>
  </si>
  <si>
    <t>SERVICE CABLE CONECTORIZADO 08F SM BLI A/B G-657A SC-APC/SC-APC 0.7D2/0.7D2 50.0M - TIGHT - LSZH - AZUL</t>
  </si>
  <si>
    <t>TRUNK CABLE PRE-TERMINATED 08F SM BLI A/B G-657A SC-APC/SC-APC 0.7D2/0.7D2 50.0M - TIGHT - LSZH - BLUE</t>
  </si>
  <si>
    <t>CABLE TRONCAL CONECTORIZADO 08F SM BLI A/B G-657A SC-APC/SC-APC 0.7D2/0.7D2 50.0M - TIGHT - LSZH - AZUL</t>
  </si>
  <si>
    <t>SERVICE CABLE CONECTORIZADO 12F SM BLI A/B G-657A LC-UPC/MPO12-UPC(M) 1.0D2.0/0.8D3 15.0M - UT - LSZH - AZUL</t>
  </si>
  <si>
    <t>TRUNK CABLE PRE-TERMINATED 12F SM BLI A/B G-657A LC-UPC/MPO12-UPC(M) 1.0D2.0/0.8D2.0 15.0M - UT - LSZH - BLUE</t>
  </si>
  <si>
    <t>CABLE TRONCAL CONECTORIZADO 12F SM BLI A/B G-657A LC-UPC/MPO12-UPC(M) 1.0D2.0/0.8D2.0 15.0M - UT - LSZH - AZUL</t>
  </si>
  <si>
    <t>SERVICE CABLE CONECTORIZADO 12F OM3 MPO12-UPC(F)/MPO12-UPC(F) 0.8D3/0.8D3 3.0M - UT - LSZH - ACQUA - TIPO A</t>
  </si>
  <si>
    <t>TRUNK CABLE PRE-TERMINATED 12F OM3 MPO12-UPC(F)/MPO12-UPC(F) 0.8D3/0.8D3 3.0M - UT - LSZH - AQUA - TYPE A</t>
  </si>
  <si>
    <t>CABLE TRONCAL CONECTORIZADO 12F OM3 MPO12-UPC(F)/MPO12-UPC(F) 0.8D3/0.8D3 3.0M - UT - LSZH - ACQUA - TIPO A</t>
  </si>
  <si>
    <t>SERVICE CABLE CONECTORIZADO 12F OM3 MPO12-UPC(F)/MPO12-UPC(F) 0.8D3/0.8D3 200.0M - UT - LSZH - ACQUA - TIPO A</t>
  </si>
  <si>
    <t>TRUNK CABLE PRE-TERMINATED 12F OM3 MPO12-UPC(F)/MPO12-UPC(F) 0.8D3/0.8D3 200.0M - UT - LSZH - AQUA - TYPE A</t>
  </si>
  <si>
    <t>CABLE TRONCAL CONECTORIZADO 12F OM3 MPO12-UPC(F)/MPO12-UPC(F) 0.8D3/0.8D3 200.0M - UT - LSZH - ACQUA - TIPO A</t>
  </si>
  <si>
    <t>SERVICE CABLE CONECTORIZADO 12F OM3 LC-UPC/MPO12-UPC(M) 1.0D2.0/0.8D3 3.0M - UT - LSZH - ACQUA</t>
  </si>
  <si>
    <t>TRUNK CABLE PRE-TERMINATED 12F OM3 LC-UPC/MPO12-UPC(M) 1.0D2.0/0.8D2.0 3.0M - UT - LSZH - AQUA</t>
  </si>
  <si>
    <t>CABLE TRONCAL CONECTORIZADO 12F OM3 LC-UPC/MPO12-UPC(M)1.0D2.0/0.8D2.0 3.0M - UT - LSZH - ACQUA</t>
  </si>
  <si>
    <t>SERVICE CABLE CONECTORIZADO 12F OM3 LC-UPC/MPO12-UPC(M) 1.0D2.0/0.8D3 15.0M - UT - LSZH - ACQUA</t>
  </si>
  <si>
    <t>TRUNK CABLE PRE-TERMINATED 12F OM3 LC-UPC/MPO12-UPC(M) 1.0D2.0/0.8D2.0 15.0M - UT - LSZH - AQUA</t>
  </si>
  <si>
    <t>CABLE TRONCAL CONECTORIZADO 12F OM3 LC-UPC/MPO12-UPC(M) 1.0D2.0/0.8D2.0 15.0M - UT - LSZH - ACQUA</t>
  </si>
  <si>
    <t>SERVICE CABLE CONECTORIZADO 72F SM MPO12-APC(M)/MPO12-APC(M) 0.8D3/0.8D3 60.0M - AMARELO - TS - LSZH - TIPO B</t>
  </si>
  <si>
    <t>TRUNK CABLE PRE-TERMINATED 72F SM MPO12-APC(M)/MPO12-APC(M) 0.8D3/0.8D3 60.0M - YELLOW - TS - LSZH - TYPE B</t>
  </si>
  <si>
    <t>CABLE TRONCAL CONECTORIZADO 72F SM MPO12-APC(M)/MPO12-APC(M) 0.8D3/0.8D3 60.0M - AMARILLO - TS - LSZH - TIPO B</t>
  </si>
  <si>
    <t>SERVICE CABLE CONECTORIZADO 12F OM3 MPO12-UPC(M)/MPO12-UPC(M) 0.8D3/0.8D3 120.0M - UT - LSZH - ACQUA - TIPO B</t>
  </si>
  <si>
    <t>TRUNK CABLE PRE-TERMINATED 12F OM3 MPO12-UPC(M)/MPO12-UPC(M) 0.8D3.0/0.8D3.0 120.0M - UT - LSZH - AQUA - TYPE B</t>
  </si>
  <si>
    <t>CABLE TRONCAL CONECTORIZADO 12F OM3 MPO12-UPC(M)/MPO12-UPC(M) 0.8D3.0/0.8D3.0 120.0M - UT - LSZH - ACQUA - TIPO B</t>
  </si>
  <si>
    <t>SERVICE CABLE CONECTORIZADOS MM ACQUA(23M DE BACKBONE OM4 6 VIAS - 72F E 12 UNID. DE CONECTORIZAÇÃO MPO/MPO MM TIPO A)</t>
  </si>
  <si>
    <t>BACKBONE MM 6 VIAS (72 FIBRAS) - 23 METROS (TRUNK CABLE PRE-TERMINATED 72F OM4 MPO12-UPC(M)/MPO12-UPC(M) 1.0D3/1.0D3 21.0M - TS - LSZH - AQUA - TYPE A)</t>
  </si>
  <si>
    <t>BACKBONE MM 6 VIAS (72 FIBRAS) - 23 METROS (CABLE TRONCAL CONECTORIZADO 72F OM4 MPO12-UPC(M)/MPO12-UPC(M) 1.0D3/1.0D3 21.0M - TS - LSZH - ACQUA - TIPO A)</t>
  </si>
  <si>
    <t>SERVICE CABLE CONECTORIZADO MM FANOUT 12.0M - LSZH - ACQUA (CABO FANOUT)</t>
  </si>
  <si>
    <t>TRUNK CABLE PRE-TERMINATED MM FANOUT 12.0M - LSZH - AQUA (CABO FANOUT)</t>
  </si>
  <si>
    <t>CABLE TRONCAL CONECTORIZADO MM FANOUT 12.0M - LSZH - ACQUA (CABO FANOUT)</t>
  </si>
  <si>
    <t>SERVICE CABLE CONECTORIZADO MM FANOUT 12.0M - LSZH - ACQUA (CABO FANOUT - SC/MPO )</t>
  </si>
  <si>
    <t>TRUNK CABLE PRE-TERMINATED MM FANOUT 12.0M - LSZH - AQUA (CABO FANOUT - SC/MPO )</t>
  </si>
  <si>
    <t>CABLE TRONCAL CONECTORIZADO MM FANOUT 12.0M - LSZH - ACQUA (CABO FANOUT - SC/MPO )</t>
  </si>
  <si>
    <t>SERVICE CABLE CONECTORIZADO MM FANOUT 16.0M - LSZH - ACQUA (CABO FANOUT)</t>
  </si>
  <si>
    <t>TRUNK CABLE PRE-TERMINATED MM FANOUT 16.0M - LSZH - AQUA (CABO FANOUT)</t>
  </si>
  <si>
    <t>CABLE TRONCAL CONECTORIZADO MM FANOUT 16.0M - LSZH - ACQUA (CABO FANOUT)</t>
  </si>
  <si>
    <t>SERVICE CABLE CONECTORIZADOS MM ACQUA(25M DE BACKBONE OM4 6 VIAS - 72F E 12 UNID. DE CONECTORIZAÇÃO MPO/MPO MM TIPO A)</t>
  </si>
  <si>
    <t>BACKBONE MM 6 VIAS (72 FIBRAS) - 25 METROS (TRUNK CABLE PRE-TERMINATED 72F OM4 MPO12-UPC(M)/MPO12-UPC(M) 1.0D3/1.0D3 23.0M - TS - LSZH - AQUA - TYPE A)</t>
  </si>
  <si>
    <t>BACKBONE MM 6 VIAS (72 FIBRAS) - 25 METROS (CABLE TRONCAL CONECTORIZADO 72F OM4 MPO12-UPC(M)/MPO12-UPC(M) 1.0D3/1.0D3 23.0M - TS - LSZH - ACQUA - TIPO A)</t>
  </si>
  <si>
    <t>SERVICE CABLE CONECTORIZADOS MM ACQUA(27M DE BACKBONE OM4 6 VIAS - 72F E 12 UNID. DE CONECTORIZAÇÃO MPO/MPO MM TIPO A)</t>
  </si>
  <si>
    <t>BACKBONE MM 6 VIAS (72 FIBRAS) - 27 METROS (TRUNK CABLE PRE-TERMINATED 72F OM4 MPO12-UPC(M)/MPO12-UPC(M) 1.0D3/1.0D3 25.0M - TS - LSZH - AQUA - TYPE A)</t>
  </si>
  <si>
    <t>BACKBONE MM 6 VIAS (72 FIBRAS) - 27 METROS (CABLE TRONCAL CONECTORIZADO 72F OM4 MPO12-UPC(M)/MPO12-UPC(M) 1.0D3/1.0D3 25.0M - TS - LSZH - ACQUA - TIPO A)</t>
  </si>
  <si>
    <t>SERVICE CABLE CONECTORIZADOS MM ACQUA(28M DE BACKBONE OM4 6 VIAS - 72F E 12 UNID. DE CONECTORIZAÇÃO MPO/MPO MM TIPO A)</t>
  </si>
  <si>
    <t>BACKBONE MM 6 VIAS (72 FIBRAS) - 28 METROS (TRUNK CABLE PRE-TERMINATED 72F OM4 MPO12-UPC(M)/MPO12-UPC(M) 1.0D3/1.0D3 26.0M - TS - LSZH - AQUA - TYPE A)</t>
  </si>
  <si>
    <t>BACKBONE MM 6 VIAS (72 FIBRAS) - 28 METROS (CABLE TRONCAL CONECTORIZADO 72F OM4 MPO12-UPC(M)/MPO12-UPC(M) 1.0D3/1.0D3 26.0M - TS - LSZH - ACQUA - TIPO A)</t>
  </si>
  <si>
    <t>SERVICE CABLE CONECTORIZADOS MM ACQUA(29M DE BACKBONE OM4 6 VIAS - 72F E 12 UNID. DE CONECTORIZAÇÃO MPO/MPO MM TIPO A)</t>
  </si>
  <si>
    <t>BACKBONE MM 6 VIAS (72 FIBRAS) - 29 METROS (TRUNK CABLE PRE-TERMINATED 72F OM4 MPO12-UPC(M)/MPO12-UPC(M) 1.0D3/1.0D3 27.0M - TS - LSZH - AQUA - TYPE A)</t>
  </si>
  <si>
    <t>BACKBONE MM 6 VIAS (72 FIBRAS) - 29 METROS (CABLE TRONCAL CONECTORIZADO 72F OM4 MPO12-UPC(M)/MPO12-UPC(M) 1.0D3/1.0D3 27.0M - TS - LSZH - ACQUA - TIPO A)</t>
  </si>
  <si>
    <t>SERVICE CABLE CONECTORIZADO SM FANOUT 16.0M - LSZH - AMARELO (CABO FANOUT )</t>
  </si>
  <si>
    <t>TRUNK CABLE PRE-TERMINATED SM FANOUT 16.0M - LSZH - YELLOW (CABO FANOUT )</t>
  </si>
  <si>
    <t>CABLE TRONCAL CONECTORIZADO SM FANOUT 16.0M - LSZH - AMARILLO (CABO FANOUT )</t>
  </si>
  <si>
    <t>SERVICE CABLE CONECTORIZADOS MM ACQUA(30M DE BACKBONE OM4 6 VIAS - 72F E 12 UNID. DE CONECTORIZAÇÃO MPO/MPO MM TIPO A)</t>
  </si>
  <si>
    <t>BACKBONE MM 6 VIAS (72 FIBRAS) - 30 METROS (TRUNK CABLE PRE-TERMINATED 72F OM4 MPO12-UPC(M)/MPO12-UPC(M) 1.0D3/1.0D3 28.0M - TS - LSZH - AQUA - TYPE A)</t>
  </si>
  <si>
    <t>BACKBONE MM 6 VIAS (72 FIBRAS) - 30 METROS (CABLE TRONCAL CONECTORIZADO 72F OM4 MPO12-UPC(M)/MPO12-UPC(M) 1.0D3/1.0D3 28.0M - TS - LSZH - ACQUA - TIPO A)</t>
  </si>
  <si>
    <t>SERVICE CABLE CONECTORIZADOS MM ACQUA(33M DE BACKBONE OM4 6 VIAS - 72F E 12 UNID. DE CONECTORIZAÇÃO MPO/MPO MM TIPO A)</t>
  </si>
  <si>
    <t>BACKBONE MM 6 VIAS (72 FIBRAS) - 33 METROS (TRUNK CABLE PRE-TERMINATED 72F OM4 MPO12-UPC(M)/MPO12-UPC(M) 1.0D3/1.0D3 31.0M - TS - LSZH - AQUA - TYPE A)</t>
  </si>
  <si>
    <t>BACKBONE MM 6 VIAS (72 FIBRAS) - 33 METROS (CABLE TRONCAL CONECTORIZADO 72F OM4 MPO12-UPC(M)/MPO12-UPC(M) 1.0D3/1.0D3 31.0M - TS - LSZH - ACQUA - TIPO A)</t>
  </si>
  <si>
    <t>SERVICE CABLE CONECTORIZADOS MM ACQUA(34M DE BACKBONE OM4 6 VIAS - 72F E 12 UNID. DE CONECTORIZAÇÃO MPO/MPO MM TIPO A)</t>
  </si>
  <si>
    <t>BACKBONE MM 6 VIAS (72 FIBRAS) - 34 METROS (TRUNK CABLE PRE-TERMINATED 72F OM4 MPO12-UPC(M)/MPO12-UPC(M) 1.0D3/1.0D3 32.0M - TS - LSZH - AQUA - TYPE A)</t>
  </si>
  <si>
    <t>BACKBONE MM 6 VIAS (72 FIBRAS) - 34 METROS (CABLE TRONCAL CONECTORIZADO 72F OM4 MPO12-UPC(M)/MPO12-UPC(M) 1.0D3/1.0D3 32.0M - TS - LSZH - ACQUA - TIPO A)</t>
  </si>
  <si>
    <t>SERVICE CABLE CONECTORIZADOS MM ACQUA(37M DE BACKBONE OM4 6 VIAS - 72F E 12 UNID. DE CONECTORIZAÇÃO MPO/MPO MM TIPO A)</t>
  </si>
  <si>
    <t>BACKBONE MM 6 VIAS (72 FIBRAS) - 37 METROS (TRUNK CABLE PRE-TERMINATED 72F OM4 MPO12-UPC(M)/MPO12-UPC(M) 1.0D3/1.0D3 35.0M - TS - LSZH - AQUA - TYPE A)</t>
  </si>
  <si>
    <t>BACKBONE MM 6 VIAS (72 FIBRAS) - 37 METROS (CABLE TRONCAL CONECTORIZADO 72F OM4 MPO12-UPC(M)/MPO12-UPC(M) 1.0D3/1.0D3 35.0M - TS - LSZH - ACQUA - TIPO A)</t>
  </si>
  <si>
    <t>SERVICE CABLE CONECTORIZADOS MM ACQUA(38M DE BACKBONE OM4 6 VIAS - 72F E 12 UNID. DE CONECTORIZAÇÃO MPO/MPO MM TIPO A)</t>
  </si>
  <si>
    <t>BACKBONE MM 6 VIAS (72 FIBRAS) - 38 METROS (TRUNK CABLE PRE-TERMINATED 72F OM4 MPO12-UPC(M)/MPO12-UPC(M) 1.0D3/1.0D3 36.0M - TS - LSZH - AQUA - TYPE A)</t>
  </si>
  <si>
    <t>BACKBONE MM 6 VIAS (72 FIBRAS) - 38 METROS (CABLE TRONCAL CONECTORIZADO 72F OM4 MPO12-UPC(M)/MPO12-UPC(M) 1.0D3/1.0D3 36.0M - TS - LSZH - ACQUA - TIPO A)</t>
  </si>
  <si>
    <t>SERVICE CABLE CONECTORIZADOS MM ACQUA(40M DE BACKBONE OM4 6 VIAS - 72F E 12 UNID. DE CONECTORIZAÇÃO MPO/MPO MM TIPO A)</t>
  </si>
  <si>
    <t>BACKBONE MM 6 VIAS (72 FIBRAS) - 40 METROS (TRUNK CABLE PRE-TERMINATED 72F OM4 MPO12-UPC(M)/MPO12-UPC(M) 1.0D3/1.0D3 38.0M - TS - LSZH - AQUA - TYPE A)</t>
  </si>
  <si>
    <t>BACKBONE MM 6 VIAS (72 FIBRAS) - 40 METROS (CABLE TRONCAL CONECTORIZADO 72F OM4 MPO12-UPC(M)/MPO12-UPC(M) 1.0D3/1.0D3 38.0M - TS - LSZH - ACQUA - TIPO A)</t>
  </si>
  <si>
    <t>SERVICE CABLE CONECTORIZADOS MM ACQUA(43M DE BACKBONE OM4 6 VIAS - 72F E 12 UNID. DE CONECTORIZAÇÃO MPO/MPO MM TIPO A)</t>
  </si>
  <si>
    <t>BACKBONE MM 6 VIAS (72 FIBRAS) - 43 METROS (TRUNK CABLE PRE-TERMINATED 72F OM4 MPO12-UPC(M)/MPO12-UPC(M) 1.0D3/1.0D3 41.0M - TS - LSZH - AQUA - TYPE A)</t>
  </si>
  <si>
    <t>BACKBONE MM 6 VIAS (72 FIBRAS) - 43 METROS (CABLE TRONCAL CONECTORIZADO 72F OM4 MPO12-UPC(M)/MPO12-UPC(M) 1.0D3/1.0D3 41.0M - TS - LSZH - ACQUA - TIPO A)</t>
  </si>
  <si>
    <t>SERVICE CABLE CONECTORIZADOS MM ACQUA(50M DE BACKBONE OM4 6 VIAS - 72F E 12 UNID. DE CONECTORIZAÇÃO MPO/MPO MM TIPO A)</t>
  </si>
  <si>
    <t>BACKBONE MM 6 VIAS (72 FIBRAS) - 50 METROS (TRUNK CABLE PRE-TERMINATED 72F OM4 MPO12-UPC(M)/MPO12-UPC(M) 1.0D3/1.0D3 48.0M - TS - LSZH - AQUA - TYPE A)</t>
  </si>
  <si>
    <t>BACKBONE MM 6 VIAS (72 FIBRAS) - 50 METROS (CABLE TRONCAL CONECTORIZADO 72F OM4 MPO12-UPC(M)/MPO12-UPC(M) 1.0D3/1.0D3 48.0M - TS - LSZH - ACQUA - TIPO A)</t>
  </si>
  <si>
    <t>SERVICE CABLE CONECTORIZADOS MM ACQUA(52M DE BACKBONE OM4 6 VIAS - 72F E 12 UNID. DE CONECT. MPO/MPO MM TIPO A)</t>
  </si>
  <si>
    <t>BACKBONE MM 6 VIAS (72 FIBRAS) - 52 METROS (TRUNK CABLE PRE-TERMINATED 72F OM4 MPO12-UPC(M)/MPO12-UPC(M) 1.0D3/1.0D3 50.0M - TS - LSZH - AQUA - TYPE A)</t>
  </si>
  <si>
    <t>BACKBONE MM 6 VIAS (72 FIBRAS) - 52 METROS (CABLE TRONCAL CONECTORIZADO 72F OM4 MPO12-UPC(M)/MPO12-UPC(M) 1.0D3/1.0D3 50.0M - TS - LSZH - ACQUA - TIPO A)</t>
  </si>
  <si>
    <t>SERVICE CABLE CONECTORIZADOS MM ACQUA(53M DE BACKBONE OM4 6 VIAS - 72F E 12 UNID. DE CONECTORIZAÇÃO MPO/MPO MM TIPO A)</t>
  </si>
  <si>
    <t>BACKBONE MM 6 VIAS (72 FIBRAS) - 53 METROS (TRUNK CABLE PRE-TERMINATED 72F OM4 MPO12-UPC(M)/MPO12-UPC(M) 1.0D3/1.0D3 51.0M - TS - LSZH - AQUA - TYPE A)</t>
  </si>
  <si>
    <t>BACKBONE MM 6 VIAS (72 FIBRAS) - 53 METROS (CABLE TRONCAL CONECTORIZADO 72F OM4 MPO12-UPC(M)/MPO12-UPC(M) 1.0D3/1.0D3 51.0M - TS - LSZH - ACQUA - TIPO A)</t>
  </si>
  <si>
    <t>SERVICE CABLE CONECTORIZADOS MM ACQUA(55M DE BACKBONE OM4 6 VIAS - 72F E 12 UNID. DE CONECTORIZAÇÃO MPO/MPO MM TIPO A)</t>
  </si>
  <si>
    <t>BACKBONE MM 6 VIAS (72 FIBRAS) - 55 METROS (TRUNK CABLE PRE-TERMINATED 72F OM4 MPO12-UPC(M)/MPO12-UPC(M) 1.0D3/1.0D3 53.0M - TS - LSZH - AQUA - TYPE A)</t>
  </si>
  <si>
    <t>BACKBONE MM 6 VIAS (72 FIBRAS) - 55 METROS (CABLE TRONCAL CONECTORIZADO 72F OM4 MPO12-UPC(M)/MPO12-UPC(M) 1.0D3/1.0D3 53.0M - TS - LSZH - ACQUA - TIPO A)</t>
  </si>
  <si>
    <t>SERVICE CABLE CONECTORIZADOS MM ACQUA(58M DE BACKBONE OM4 6 VIAS - 72F E 12 UNID. DE CONECTORIZAÇÃO MPO/MPO MM TIPO A)</t>
  </si>
  <si>
    <t>BACKBONE MM 6 VIAS (72 FIBRAS) - 58 METROS (TRUNK CABLE PRE-TERMINATED 72F OM4 MPO12-UPC(M)/MPO12-UPC(M) 1.0D3/1.0D3 56.0M - TS - LSZH - AQUA - TYPE A)</t>
  </si>
  <si>
    <t>BACKBONE MM 6 VIAS (72 FIBRAS) - 58 METROS (CABLE TRONCAL CONECTORIZADO 72F OM4 MPO12-UPC(M)/MPO12-UPC(M) 1.0D3/1.0D3 56.0M - TS - LSZH - ACQUA - TIPO A)</t>
  </si>
  <si>
    <t>SERVICE CABLE CONECTORIZADOS MM ACQUA(59M DE BACKBONE OM4 6 VIAS - 72F E 12 UNID. DE CONECTORIZAÇÃO MPO/MPO MM TIPO A)</t>
  </si>
  <si>
    <t>BACKBONE MM 6 VIAS (72 FIBRAS) - 59 METROS (TRUNK CABLE PRE-TERMINATED 72F OM4 MPO12-UPC(M)/MPO12-UPC(M) 1.0D3/1.0D3 57.0M - TS - LSZH - AQUA - TYPE A)</t>
  </si>
  <si>
    <t>BACKBONE MM 6 VIAS (72 FIBRAS) - 59 METROS (CABLE TRONCAL CONECTORIZADO 72F OM4 MPO12-UPC(M)/MPO12-UPC(M) 1.0D3/1.0D3 57.0M - TS - LSZH - ACQUA - TIPO A)</t>
  </si>
  <si>
    <t>SERVICE CABLE CONECTORIZADOS SM G-652D AMARELO (23M DE BACKBONE SM 6 VIAS - 72F E 12 UNID. DE CONECT. MPO/MPO SM TIPO A - AM)</t>
  </si>
  <si>
    <t>BACKBONE SM 6 VIAS (72 FIBRAS) - 23 METROS (TRUNK CABLE PRE-TERMINATED 72F SM G-652D MPO12-APC(M)/MPO12-APC(M) 1.0D3/1.0D3 21.0M - TS - LSZH - TYPE A - YELLOW)</t>
  </si>
  <si>
    <t>BACKBONE SM 6 VIAS (72 FIBRAS) - 23 METROS (CABLE TRONCAL CONECTORIZADO 72F SM G-652D MPO12-APC(M)/MPO12-APC(M) 1.0D3/1.0D3 21.0M - TS - LSZH - TIPO A - AMARILLO)</t>
  </si>
  <si>
    <t>SERVICE CABLE CONECTORIZADOS SM G-652D AMARELO (26M DE BACKBONE SM 6 VIAS - 72F E 12 UNID. DE CONECT. MPO/MPO SM TIPO A - AM)</t>
  </si>
  <si>
    <t>BACKBONE SM 6 VIAS (72 FIBRAS) - 26 METROS (TRUNK CABLE PRE-TERMINATED 72F SM G-652D MPO12-APC(M)/MPO12-APC(M) 1.0D3/1.0D3 24.0M - TS - LSZH - TYPE A - YELLOW)</t>
  </si>
  <si>
    <t>BACKBONE SM 6 VIAS (72 FIBRAS) - 26 METROS (CABLE TRONCAL CONECTORIZADO 72F SM G-652D MPO12-APC(M)/MPO12-APC(M) 1.0D3/1.0D3 24.0M - TS - LSZH - TIPO A - AMARILLO)</t>
  </si>
  <si>
    <t>SERVICE CABLE CONECTORIZADOS SM G-652D AMARELO (27M DE BACKBONE SM 6 VIAS - 72F E 12 UNID. DE CONECT. MPO/MPO SM TIPO A - AM)</t>
  </si>
  <si>
    <t>BACKBONE SM 6 VIAS (72 FIBRAS) - 27 METROS (TRUNK CABLE PRE-TERMINATED 72F SM G-652D MPO12-APC(M)/MPO12-APC(M) 1.0D3/1.0D3 25.0M - TS - LSZH - TYPE A - YELLOW)</t>
  </si>
  <si>
    <t>BACKBONE SM 6 VIAS (72 FIBRAS) - 27 METROS (CABLE TRONCAL CONECTORIZADO 72F SM G-652D MPO12-APC(M)/MPO12-APC(M) 1.0D3/1.0D3 25.0M - TS - LSZH - TIPO A - AMARILLO)</t>
  </si>
  <si>
    <t>SERVICE CABLE CONECTORIZADOS SM G-652D AMARELO (28M DE BACKBONE SM 6 VIAS - 72F E 12 UNID. DE CONECT. MPO/MPO SM TIPO A - AM)</t>
  </si>
  <si>
    <t>BACKBONE SM 6 VIAS (72 FIBRAS) - 28 METROS (TRUNK CABLE PRE-TERMINATED 72F SM G-652D MPO12-APC(M)/MPO12-APC(M) 1.0D3/1.0D3 26.0M - TS - LSZH - TYPE A - YELLOW)</t>
  </si>
  <si>
    <t>BACKBONE SM 6 VIAS (72 FIBRAS) - 28 METROS (CABLE TRONCAL CONECTORIZADO 72F SM G-652D MPO12-APC(M)/MPO12-APC(M) 1.0D3/1.0D3 26.0M - TS - LSZH - TIPO A - AMARILLO)</t>
  </si>
  <si>
    <t>SERVICE CABLE CONECTORIZADOS SM G-652D AMARELO (29M DE BACKBONE SM 6 VIAS - 72F E 12 UNID. DE CONECT. MPO/MPO SM TIPO A - AM)</t>
  </si>
  <si>
    <t>BACKBONE SM 6 VIAS (72 FIBRAS) - 29 METROS (TRUNK CABLE PRE-TERMINATED 72F SM G-652D MPO12-APC(M)/MPO12-APC(M) 1.0D3/1.0D3 27.0M - TS - LSZH - TYPE A - YELLOW)</t>
  </si>
  <si>
    <t>BACKBONE SM 6 VIAS (72 FIBRAS) - 29 METROS (CABLE TRONCAL CONECTORIZADO 72F SM G-652D MPO12-APC(M)/MPO12-APC(M) 1.0D3/1.0D3 27.0M - TS - LSZH - TIPO A - AMARILLO)</t>
  </si>
  <si>
    <t>SERVICE CABLE CONECTORIZADOS SM G-652D AMARELO (34M DE BACKBONE SM 6 VIAS - 72F E 12 UNID. DE CONECT. MPO/MPO SM TIPO A - AM)</t>
  </si>
  <si>
    <t>BACKBONE SM 6 VIAS (72 FIBRAS) - 34 METROS (TRUNK CABLE PRE-TERMINATED 72F SM G-652D MPO12-APC(M)/MPO12-APC(M) 1.0D3/1.0D3 32.0M - TS - LSZH - TYPE A - YELLOW)</t>
  </si>
  <si>
    <t>BACKBONE SM 6 VIAS (72 FIBRAS) - 34 METROS (CABLE TRONCAL CONECTORIZADO 72F SM G-652D MPO12-APC(M)/MPO12-APC(M) 1.0D3/1.0D3 32.0M - TS - LSZH - TIPO A - AMARILLO)</t>
  </si>
  <si>
    <t>SERVICE CABLE CONECTORIZADOS SM G-652D AMARELO (38M DE BACKBONE SM 6 VIAS - 72F E 12 UNID. DE CONECT. MPO/MPO SM TIPO A - AM)</t>
  </si>
  <si>
    <t>BACKBONE SM 6 VIAS (72 FIBRAS) - 38 METROS (TRUNK CABLE PRE-TERMINATED 72F SM G-652D MPO12-APC(M)/MPO12-APC(M) 1.0D3/1.0D3 36.0M - TS - LSZH - TYPE A - YELLOW)</t>
  </si>
  <si>
    <t>BACKBONE SM 6 VIAS (72 FIBRAS) - 38 METROS (CABLE TRONCAL CONECTORIZADO 72F SM G-652D MPO12-APC(M)/MPO12-APC(M) 1.0D3/1.0D3 36.0M - TS - LSZH - TIPO A - AMARILLO)</t>
  </si>
  <si>
    <t>SERVICE CABLE CONECTORIZADOS SM G-652D AMARELO (40M DE BACKBONE SM 6 VIAS - 72F E 12 UNID. DE CONECT. MPO/MPO SM TIPO A - AM)</t>
  </si>
  <si>
    <t>BACKBONE SM 6 VIAS (72 FIBRAS) - 40 METROS (TRUNK CABLE PRE-TERMINATED 72F SM G-652D MPO12-APC(M)/MPO12-APC(M) 1.0D3/1.0D3 38.0M - TS - LSZH - TYPE A - YELLOW)</t>
  </si>
  <si>
    <t>BACKBONE SM 6 VIAS (72 FIBRAS) - 40 METROS (CABLE TRONCAL CONECTORIZADO 72F SM G-652D MPO12-APC(M)/MPO12-APC(M) 1.0D3/1.0D3 38.0M - TS - LSZH - TIPO A - AMARILLO)</t>
  </si>
  <si>
    <t>SERVICE CABLE CONECTORIZADOS SM G-652D AMARELO (41M DE BACKBONE SM 6 VIAS - 72F E 12 UNID. DE CONECT. MPO/MPO SM TIPO A - AM)</t>
  </si>
  <si>
    <t>BACKBONE SM 6 VIAS (72 FIBRAS) - 41 METROS (TRUNK CABLE PRE-TERMINATED 72F SM G-652D MPO12-APC(M)/MPO12-APC(M) 1.0D3/1.0D3 39.0M - TS - LSZH - TYPE A - YELLOW)</t>
  </si>
  <si>
    <t>BACKBONE SM 6 VIAS (72 FIBRAS) - 41 METROS (CABLE TRONCAL CONECTORIZADO 72F SM G-652D MPO12-APC(M)/MPO12-APC(M) 1.0D3/1.0D3 39.0M - TS - LSZH - TIPO A - AMARILLO)</t>
  </si>
  <si>
    <t>SERVICE CABLE CONECTORIZADOS SM G-652D AMARELO (42M DE BACKBONE SM 6 VIAS - 72F E 12 UNID. DE CONECT. MPO/MPO SM TIPO A - AM)</t>
  </si>
  <si>
    <t>BACKBONE SM 6 VIAS (72 FIBRAS) - 42 METROS (TRUNK CABLE PRE-TERMINATED 72F SM G-652D MPO12-APC(M)/MPO12-APC(M) 1.0D3/1.0D3 40.0M - TS - LSZH - TYPE A - YELLOW)</t>
  </si>
  <si>
    <t>BACKBONE SM 6 VIAS (72 FIBRAS) - 42 METROS (CABLE TRONCAL CONECTORIZADO 72F SM G-652D MPO12-APC(M)/MPO12-APC(M) 1.0D3/1.0D3 40.0M - TS - LSZH - TIPO A - AMARILLO)</t>
  </si>
  <si>
    <t>SERVICE CABLE CONECTORIZADOS SM G-652D AMARELO (43M DE BACKBONE SM 6 VIAS - 72F E 12 UNID. DE CONECT. MPO/MPO SM TIPO A - AM)</t>
  </si>
  <si>
    <t>BACKBONE SM 6 VIAS (72 FIBRAS) - 43 METROS (TRUNK CABLE PRE-TERMINATED 72F SM G-652D MPO12-APC(M)/MPO12-APC(M) 1.0D3/1.0D3 41.0M - TS - LSZH - TYPE A - YELLOW)</t>
  </si>
  <si>
    <t>BACKBONE SM 6 VIAS (72 FIBRAS) - 43 METROS (CABLE TRONCAL CONECTORIZADO 72F SM G-652D MPO12-APC(M)/MPO12-APC(M) 1.0D3/1.0D3 41.0M - TS - LSZH - TIPO A - AMARILLO)</t>
  </si>
  <si>
    <t>SERVICE CABLE CONECTORIZADOS SM G-652D AMARELO (44M DE BACKBONE SM 6 VIAS - 72F E 12 UNID. DE CONECT. MPO/MPO SM TIPO A - AM)</t>
  </si>
  <si>
    <t>BACKBONE SM 6 VIAS (72 FIBRAS) - 44 METROS (TRUNK CABLE PRE-TERMINATED 72F SM G-652D MPO12-APC(M)/MPO12-APC(M) 1.0D3/1.0D3 42.0M - TS - LSZH - TYPE A - YELLOW)</t>
  </si>
  <si>
    <t>BACKBONE SM 6 VIAS (72 FIBRAS) - 44 METROS (CABLE TRONCAL CONECTORIZADO 72F SM G-652D MPO12-APC(M)/MPO12-APC(M) 1.0D3/1.0D3 42.0M - TS - LSZH - TIPO A - AMARILLO)</t>
  </si>
  <si>
    <t>SERVICE CABLE CONECTORIZADOS SM G-652D AMARELO (47M DE BACKBONE SM 6 VIAS - 72F E 12 UNID. DE CONECT. MPO/MPO SM TIPO A - AM)</t>
  </si>
  <si>
    <t>BACKBONE SM 6 VIAS (72 FIBRAS) - 47 METROS (TRUNK CABLE PRE-TERMINATED 72F SM G-652D MPO12-APC(M)/MPO12-APC(M) 1.0D3/1.0D3 45.0M - TS - LSZH - TYPE A - YELLOW)</t>
  </si>
  <si>
    <t>BACKBONE SM 6 VIAS (72 FIBRAS) - 47 METROS (CABLE TRONCAL CONECTORIZADO 72F SM G-652D MPO12-APC(M)/MPO12-APC(M) 1.0D3/1.0D3 45.0M - TS - LSZH - TIPO A - AMARILLO)</t>
  </si>
  <si>
    <t>SERVICE CABLE CONECTORIZADOS SM G-652D AMARELO (49M DE BACKBONE SM 6 VIAS - 72F E 12 UNID. DE CONECT. MPO/MPO SM TIPO A - AM)</t>
  </si>
  <si>
    <t>BACKBONE SM 6 VIAS (72 FIBRAS) - 49 METROS (TRUNK CABLE PRE-TERMINATED 72F SM G-652D MPO12-APC(M)/MPO12-APC(M) 1.0D3/1.0D3 47.0M - TS - LSZH - TYPE A - YELLOW)</t>
  </si>
  <si>
    <t>BACKBONE SM 6 VIAS (72 FIBRAS) - 49 METROS (CABLE TRONCAL CONECTORIZADO 72F SM G-652D MPO12-APC(M)/MPO12-APC(M) 1.0D3/1.0D3 47.0M - TS - LSZH - TIPO A - AMARILLO)</t>
  </si>
  <si>
    <t>SERVICE CABLE CONECTORIZADOS SM G-652D AMARELO (55M DE BACKBONE SM 6 VIAS - 72F E 12 UNID. DE CONECT. MPO/MPO SM TIPO A - AM)</t>
  </si>
  <si>
    <t>BACKBONE SM 6 VIAS (72 FIBRAS) - 55 METROS (TRUNK CABLE PRE-TERMINATED 72F SM G-652D MPO12-APC(M)/MPO12-APC(M) 1.0D3/1.0D3 53.0M - TS - LSZH - TYPE A - YELLOW)</t>
  </si>
  <si>
    <t>BACKBONE SM 6 VIAS (72 FIBRAS) - 55 METROS (CABLE TRONCAL CONECTORIZADO 72F SM G-652D MPO12-APC(M)/MPO12-APC(M) 1.0D3/1.0D3 53.0M - TS - LSZH - TIPO A - AMARILLO)</t>
  </si>
  <si>
    <t>SERVICE CABLE CONECTORIZADOS SM G-652D AMARELO (56M DE BACKBONE SM 6 VIAS - 72F E 12 UNID. DE CONECT. MPO/MPO SM TIPO A - AM)</t>
  </si>
  <si>
    <t>BACKBONE SM 6 VIAS (72 FIBRAS) - 56 METROS (TRUNK CABLE PRE-TERMINATED 72F SM G-652D MPO12-APC(M)/MPO12-APC(M) 1.0D3/1.0D3 54.0M - TS - LSZH - TYPE A - YELLOW)</t>
  </si>
  <si>
    <t>BACKBONE SM 6 VIAS (72 FIBRAS) - 56 METROS (CABLE TRONCAL CONECTORIZADO 72F SM G-652D MPO12-APC(M)/MPO12-APC(M) 1.0D3/1.0D3 54.0M - TS - LSZH - TIPO A - AMARILLO)</t>
  </si>
  <si>
    <t>SERVICE CABLE CONECTORIZADOS SM G-652D AMARELO (61M DE BACKBONE SM 6 VIAS - 72F E 12 UNID. DE CONECT. MPO/MPO SM TIPO A - AM)</t>
  </si>
  <si>
    <t>BACKBONE SM 6 VIAS (72 FIBRAS) - 61 METROS (TRUNK CABLE PRE-TERMINATED 72F SM G-652D MPO12-APC(M)/MPO12-APC(M) 1.0D3/1.0D3 59.0M - TS - LSZH - TYPE A - YELLOW)</t>
  </si>
  <si>
    <t>BACKBONE SM 6 VIAS (72 FIBRAS) - 61 METROS (CABLE TRONCAL CONECTORIZADO 72F SM G-652D MPO12-APC(M)/MPO12-APC(M) 1.0D3/1.0D3 59.0M - TS - LSZH - TIPO A - AMARILLO)</t>
  </si>
  <si>
    <t>SERVICE CABLE CONECTORIZADOS SM G-652D AMARELO (64M DE BACKBONE SM 6 VIAS - 72F E 12 UNID. DE CONECT. MPO/MPO SM TIPO A - AM)</t>
  </si>
  <si>
    <t>BACKBONE SM 6 VIAS (72 FIBRAS) - 64 METROS (TRUNK CABLE PRE-TERMINATED 72F SM G-652D MPO12-APC(M)/MPO12-APC(M) 1.0D3/1.0D3 62.0M - TS - LSZH - TYPE A - YELLOW)</t>
  </si>
  <si>
    <t>BACKBONE SM 6 VIAS (72 FIBRAS) - 64 METROS (CABLE TRONCAL CONECTORIZADO 72F SM G-652D MPO12-APC(M)/MPO12-APC(M) 1.0D3/1.0D3 62.0M - TS - LSZH - TIPO A - AMARILLO)</t>
  </si>
  <si>
    <t>SERVICE CABLE CONECTORIZADOS SM G-652D AMARELO (65M DE BACKBONE SM 6 VIAS - 72F E 12 UNID. DE CONECT. MPO/MPO SM TIPO A - AM)</t>
  </si>
  <si>
    <t>BACKBONE SM 6 VIAS (72 FIBRAS) - 65 METROS (TRUNK CABLE PRE-TERMINATED 72F SM G-652D MPO12-APC(M)/MPO12-APC(M) 1.0D3/1.0D3 63.0M - TS - LSZH - TYPE A - YELLOW)</t>
  </si>
  <si>
    <t>BACKBONE SM 6 VIAS (72 FIBRAS) - 65 METROS (CABLE TRONCAL CONECTORIZADO 72F SM G-652D MPO12-APC(M)/MPO12-APC(M) 1.0D3/1.0D3 63.0M - TS - LSZH - TIPO A - AMARILLO)</t>
  </si>
  <si>
    <t>SERVICE CABLE CONECTORIZADOS SM G-652D AMARELO (70M DE BACKBONE SM 6 VIAS - 72F E 12 UNID. DE CONECT. MPO/MPO SM TIPO A - AM)</t>
  </si>
  <si>
    <t>BACKBONE SM 6 VIAS (72 FIBRAS) - 70 METROS (TRUNK CABLE PRE-TERMINATED 72F SM G-652D MPO12-APC(M)/MPO12-APC(M) 1.0D3/1.0D3 68.0M - TS - LSZH - TYPE A - YELLOW)</t>
  </si>
  <si>
    <t>BACKBONE SM 6 VIAS (72 FIBRAS) - 70 METROS (CABLE TRONCAL CONECTORIZADO 72F SM G-652D MPO12-APC(M)/MPO12-APC(M) 1.0D3/1.0D3 68.0M - TS - LSZH - TIPO A - AMARILLO)</t>
  </si>
  <si>
    <t>SERVICE CABLE CONECTORIZADOS SM G-652D AMARELO (90M DE BACKBONE SM 6 VIAS - 72F E 12 UNID. DE CONECT. MPO/MPO SM TIPO A - AM)</t>
  </si>
  <si>
    <t>BACKBONE SM 6 VIAS (72 FIBRAS) - 90 METROS (TRUNK CABLE PRE-TERMINATED 72F SM G-652D MPO12-APC(M)/MPO12-APC(M) 1.0D3/1.0D3 88.0M - TS - LSZH - TYPE A - YELLOW)</t>
  </si>
  <si>
    <t>BACKBONE SM 6 VIAS (72 FIBRAS) - 90 METROS (CABLE TRONCAL CONECTORIZADO 72F SM G-652D MPO12-APC(M)/MPO12-APC(M) 1.0D3/1.0D3 88.0M - TS - LSZH - TIPO A - AMARILLO)</t>
  </si>
  <si>
    <t>SERVICE CABLE CONECTORIZADOS SM G-652D AMARELO (91M DE BACKBONE SM 6 VIAS - 72F E 12 UNID. DE CONECT. MPO/MPO SM TIPO A - AM)</t>
  </si>
  <si>
    <t>BACKBONE SM 6 VIAS (72 FIBRAS) - 91 METROS (TRUNK CABLE PRE-TERMINATED 72F SM G-652D MPO12-APC(M)/MPO12-APC(M) 1.0D3/1.0D3 89.0M - TS - LSZH - TYPE A - YELLOW)</t>
  </si>
  <si>
    <t>BACKBONE SM 6 VIAS (72 FIBRAS) - 91 METROS (CABLE TRONCAL CONECTORIZADO 72F SM G-652D MPO12-APC(M)/MPO12-APC(M) 1.0D3/1.0D3 89.0M - TS - LSZH - TIPO A - AMARILLO)</t>
  </si>
  <si>
    <t>SERVICE CABLE CONECTORIZADOS MM ACQUA(35M DE BACKBONE OM4 6 VIAS - 72F E 12 UNID. DE CONECTORIZAÇÃO MPO/MPO MM TIPO A)</t>
  </si>
  <si>
    <t>BACKBONE MM 6 VIAS (72 FIBRAS) - 35 METROS (TRUNK CABLE PRE-TERMINATED 72F OM4 MPO12-UPC(M)/MPO12-UPC(M) 1.0D3/1.0D3 33.0M - TS - LSZH - AQUA - TYPE A)</t>
  </si>
  <si>
    <t>BACKBONE MM 6 VIAS (72 FIBRAS) - 35 METROS (CABLE TRONCAL CONECTORIZADO 72F OM4 MPO12-UPC(M)/MPO12-UPC(M) 1.0D3/1.0D3 33.0M - TS - LSZH - ACQUA - TIPO A)</t>
  </si>
  <si>
    <t>SERVICE CABLE CONECTORIZADOS MM ACQUA(80M DE BACKBONE OM4 6 VIAS - 72F E 12 UNID. DE CONECTORIZAÇÃO MPO/MPO MM TIPO A)</t>
  </si>
  <si>
    <t>BACKBONE MM 6 VIAS (72 FIBRAS) - 80 METROS (TRUNK CABLE PRE-TERMINATED 72F OM4 MPO12-UPC(M)/MPO12-UPC(M) 1.0D3/1.0D3 78.0M - TS - LSZH - AQUA - TYPE A)</t>
  </si>
  <si>
    <t>BACKBONE MM 6 VIAS (72 FIBRAS) - 80 METROS (CABLE TRONCAL CONECTORIZADO 72F OM4 MPO12-UPC(M)/MPO12-UPC(M) 1.0D3/1.0D3 78.0M - TS - LSZH - ACQUA - TIPO A)</t>
  </si>
  <si>
    <t>SERVICE CABLE CONECTORIZADOS  SM G-652D AMARELO (42M DE BACKBONE SM 6 VIAS - 72F E 12 UNID. DE CONECT. MPO/MPO SM TIPO A AM)</t>
  </si>
  <si>
    <t>SERVICE CABLE CONECTORIZADO 72F SM MPO12-APC(M)/MPO12-APC(M) 1.0D3/1.0D3 100.0M - TS - LSZH - AMARELO - TIPO B</t>
  </si>
  <si>
    <t>TRUNK CABLE PRE-TERMINATED 72F SM MPO12-APC(M)/MPO12-APC(M) 1.0D3/1.0D3 100.0M - TS - LSZH - YELLOW - TYPE B</t>
  </si>
  <si>
    <t>CABLE TRONCAL CONECTORIZADO 72F SM MPO12-APC(M)/MPO12-APC(M) 1.0D3/1.0D3 100.0M - TS - LSZH - AMARILLO - TIPO B</t>
  </si>
  <si>
    <t>SERVICE CABLE CONECTORIZADOS  SM G-652D AMARELO (18M DE BACKBONE SM 6 VIAS - 72F E 12 UNID. DE CONECT. MPO/MPO SM TIPO A AM)</t>
  </si>
  <si>
    <t>BACKBONE SM 6 VIAS (72 FIBRAS) - 18 METROS (TRUNK CABLE PRE-TERMINATED 72F SM G-652D MPO12-APC(M)/MPO12-APC(M) 1.0D3/1.0D3 16.0M - TS - LSZH - TYPE A - YELLOW)</t>
  </si>
  <si>
    <t>BACKBONE SM 6 VIAS (72 FIBRAS) - 18 METROS (CABLE TRONCAL CONECTORIZADO 72F SM G-652D MPO12-APC(M)/MPO12-APC(M) 1.0D3/1.0D3 16.0M - TS - LSZH - TIPO A - AMARILLO)</t>
  </si>
  <si>
    <t>SERVICE CABLE CONECTORIZADO 72F OM4 MPO12-UPC(M)/MPO12-UPC(M) 0.8D3/0.8D3 16.0M - TS - LSZH - ACQUA - TIPO B</t>
  </si>
  <si>
    <t>TRUNK CABLE PRE-TERMINATED 72F OM4 MPO12-UPC(M)/MPO12-UPC(M) 0.8D3/0.8D3 16.0M - TS - LSZH - AQUA - TYPE B</t>
  </si>
  <si>
    <t>CABLE TRONCAL CONECTORIZADO 72F OM4 MPO12-UPC(M)/MPO12-UPC(M) 0.8D3/0.8D3 16.0M - TS - LSZH - ACQUA - TIPO B</t>
  </si>
  <si>
    <t>SERVICE CABLE CONECTORIZADOS MM ACQUA(67M DE BACKBONE OM4 6 VIAS - 72F E 12 UNID. DE CONECTORIZAÇÃO MPO/MPO MM TIPO A)</t>
  </si>
  <si>
    <t>BACKBONE MM 6 VIAS (72 FIBRAS) - 67 METROS (TRUNK CABLE PRE-TERMINATED 72F OM4 MPO12-UPC(M)/MPO12-UPC(M) 1.0D3/1.0D3 65.0M - TS - LSZH - AQUA - TYPE A)</t>
  </si>
  <si>
    <t>BACKBONE MM 6 VIAS (72 FIBRAS) - 67 METROS (CABLE TRONCAL CONECTORIZADO 72F OM4 MPO12-UPC(M)/MPO12-UPC(M) 1.0D3/1.0D3 65.0M - TS - LSZH - ACQUA - TIPO A)</t>
  </si>
  <si>
    <t>CABO OPTICO CONECTORIZADO DROP COMPACTO FIG.8 LOW FRICTION BLI-CM-01-AR-LSZH SLIMCONNECTOR - CZ - ROLO 50M (COM TRADUTOR OPT) (0186-0030-1)</t>
  </si>
  <si>
    <t>OPTICAL CABLE DROP COMPACT FIG.8 LOW FRICTION BLI-CM-01-AR-LSZH SLIMCONNECTOR -  CZ - ROLL 50M (WITH OPT TRANSLATOR) (0186-0030-1)</t>
  </si>
  <si>
    <t>CABLE OPTICO CONECTORIZADO DROP COMPACTO FIG.8 LOW FRICTION BLI-CM-01-AR-LSZH SLIMCONNECTOR -  CZ - ROLLO 50M (CON TRADUCTOR OPT) (0186-0030-1)</t>
  </si>
  <si>
    <t>CABO OPTICO CONECTORIZADO DROP COMPACTO FIG.8 LOW FRICTION BLI-CM-01-AR-LSZH SLIMCONNECTOR - CZ - ROLO 100M (COM TRADUTOR OPT) (0186-0031-0)</t>
  </si>
  <si>
    <t>OPTICAL CABLE DROP COMPACT FIG.8 LOW FRICTION BLI-CM-01-AR-LSZH SLIMCONNECTOR -  CZ - ROLL 100M (WITH OPT TRANSLATOR) (0186-0031-0)</t>
  </si>
  <si>
    <t>CABLE OPTICO CONECTORIZADO DROP COMPACTO FIG.8 LOW FRICTION BLI-CM-01-AR-LSZH SLIMCONNECTOR -  CZ - ROLLO 100M (CON TRADUCTOR OPT) (0186-0031-0)</t>
  </si>
  <si>
    <t>CABO OPTICO CONECTORIZADO DROP COMPACTO FIG.8 LOW FRICTION BLI-CM-01-AR-LSZH SLIMCONNECTOR - CZ - ROLO 150M (COM TRADUTOR OPT) (0186-0033-6)</t>
  </si>
  <si>
    <t>OPTICAL CABLE DROP COMPACT FIG.8 LOW FRICTION BLI-CM-01-AR-LSZH SLIMCONNECTOR -  CZ - ROLL 150M (WITH OPT TRANSLATOR) (0186-0033-6)</t>
  </si>
  <si>
    <t>CABLE OPTICO CONECTORIZADO DROP COMPACTO FIG.8 LOW FRICTION BLI-CM-01-AR-LSZH SLIMCONNECTOR -  CZ - ROLLO 150M (CON TRADUCTOR OPT) (0186-0033-6)</t>
  </si>
  <si>
    <t>CABO OPTICO DROP SLIMCONNECTOR FIG.8 LOW FRICTION 01F CZ - ROLO 10M</t>
  </si>
  <si>
    <t>OPTICAL CABLE DROP SLIMCONNECTOR FIG.8 LOW FRICTION 01F CZ - ROLL 10M</t>
  </si>
  <si>
    <t>CABLE OPTICO DROP SLIMCONNECTOR FIG.8 LOW FRICTION 01F CZ - ROLLO 10M</t>
  </si>
  <si>
    <t>OPTICAL CABLE DROP COMPACT FIG.8 LOW FRICTION BLI-CM-01-AR-LSZH SLIMCONNECTOR - CZ - ROLL 50M</t>
  </si>
  <si>
    <t>CABLE OPTICO CONECTORIZADO DROP COMPACTO FIG.8 LOW FRICTION BLI-CM-01-AR-LSZH SLIMCONNECTOR - CZ - CARRETE 50M</t>
  </si>
  <si>
    <t>OPTICAL CABLE DROP COMPACT FIG.8 LOW FRICTION BLI-CM-01-AR-LSZH SLIMCONNECTOR - CZ - ROLL 150M</t>
  </si>
  <si>
    <t>CABLE OPTICO CONECTORIZADO DROP COMPACTO FIG.8 LOW FRICTION BLI-CM-01-AR-LSZH SLIMCONNECTOR - CZ - CARRETE 150M</t>
  </si>
  <si>
    <t>CABO OPTICO CONECTORIZADO DROP COMPACTO FIG.8 LOW FRICTION BLI-CM-01-AR-LSZH SLIMCONNECTOR - CZ - ROLO 220M</t>
  </si>
  <si>
    <t>OPTICAL CABLE DROP COMPACT FIG.8 LOW FRICTION BLI-CM-01-AR-LSZH SLIMCONNECTOR - CZ - ROLL 220M</t>
  </si>
  <si>
    <t>CABLE OPTICO CONECTORIZADO DROP COMPACTO FIG.8 LOW FRICTION BLI-CM-01-AR-LSZH SLIMCONNECTOR - CZ - CARRETE 220M</t>
  </si>
  <si>
    <t>OPTICAL CABLE DROP COMPACT FIG.8 LOW FRICTION BLI-CM-01-AR-LSZH SLIMCONNECTOR - CZ - ROLL 300M</t>
  </si>
  <si>
    <t>CABLE OPTICO CONECTORIZADO DROP COMPACTO FIG.8 LOW FRICTION BLI-CM-01-AR-LSZH SLIMCONNECTOR - CZ - CARRETE 300M</t>
  </si>
  <si>
    <t>SERVICE CABLE INDUSTRIAL CONECTORIZADO 02F SM LC-UPC(IP67)/LC-UPC(IP67) 10.0M - TIGHT - RISER - PRETO - IO (A - B)</t>
  </si>
  <si>
    <t>INDUSTRIAL TRUNK CABLE PRE-TERMINATED 02F SM LC-UPC(IP67)/LC-UPC(IP67) 10.0M - TIGHT - RISER - BLACK - IO (A - B)</t>
  </si>
  <si>
    <t>CABLE TRONCAL CONECTORIZADO INDUSTRIAL 02F SM LC-UPC(IP67)/LC-UPC(IP67) 10.0M - TIGHT - RISER - NEGRO  - IO (A - B)</t>
  </si>
  <si>
    <t>SERVICE CABLE INDUSTRIAL CONECTORIZADO 02F SM LC-UPC/LC-UPC(IP67) 0.4D3/10.0M - TIGHT - RISER - PRETO - IO (A - B)</t>
  </si>
  <si>
    <t>INDUSTRIAL TRUNK CABLE PRE-TERMINATED 02F SM LC-UPC/LC-UPC(IP67) 0.4D2/10.0M - TIGHT - RISER - BLACK - IO (A - B)</t>
  </si>
  <si>
    <t>CABLE TRONCAL CONECTORIZADO INDUSTRIAL 02F SM LC-UPC/LC-UPC(IP67) 0.4D2/10.0M - TIGHT - RISER - NEGRO - IO (A - B)</t>
  </si>
  <si>
    <t>SERVICE CABLE INDUSTRIAL CONECTORIZADO 02F 50.0 LC-UPC(IP67)/LC-UPC(IP67) 10.0M - TIGHT - RISER - PRETO - IO (A - B)</t>
  </si>
  <si>
    <t>INDUSTRIAL TRUNK CABLE PRE-TERMINATED 02F 50.0 LC-UPC(IP67)/LC-UPC(IP67) 10.0M - TIGHT - RISER - BLACK - IO (A - B)</t>
  </si>
  <si>
    <t>CABLE TRONCAL CONECTORIZADO INDUSTRIAL 02F 50.0 LC-UPC(IP67)/LC-UPC(IP67) 10.0M - TIGHT - RISER - NEGRO  - IO (A - B)</t>
  </si>
  <si>
    <t>SERVICE CABLE CONECTORIZADO 02F 50.0 LC-UPC(IP67)/LC-UPC(IP67) 3.0M - TIGHT - RISER - PRETO - IO</t>
  </si>
  <si>
    <t>TRUNK CABLE PRE-TERMINATED 02F 50.0 LC-UPC(IP67)/LC-UPC(IP67) 3.0M - TIGHT - RISER - BLACK - IO</t>
  </si>
  <si>
    <t>CABLE TRONCAL CONECTORIZADO 02F 50.0 LC-UPC(IP67)/LC-UPC(IP67) 3.0M - TIGHT - RISER - NEGRO  - IO</t>
  </si>
  <si>
    <t>SERVICE CABLE CONECTORIZADO 02F 50.0 LC-UPC/LC-UPC(IP67) 0.4D2/3.0M - TIGHT - RISER - PRETO (A - B) - IO</t>
  </si>
  <si>
    <t>TRUNK CABLE PRE-TERMINATED 02F 50.0 LC-UPC/LC-UPC(IP67) 0.4D2/3.0M - TIGHT - RISER - BLACK (A - B) - IO</t>
  </si>
  <si>
    <t>CABLE TRONCAL CONECTORIZADO 02F 50.0 LC-UPC/LC-UPC(IP67) 0.4D2/3.0M - TIGHT - RISER - NEGRO  (A - B) - IO</t>
  </si>
  <si>
    <t>TRUNK CABLE PRE-TERMINATED MM FANOUT 102.0M - LSZH - AQUA (CABO FANOUT LC-UPC/MPO12-UPC(F))</t>
  </si>
  <si>
    <t>CABLE TRONCAL CONECTORIZADO MM FANOUT 10.0M - LSZH - ACQUA (CABO FANOUT LC-UPC/MPO12-UPC(F))</t>
  </si>
  <si>
    <t>SERVICE CABLE CONECTORIZADO SM FANOUT 10.0M - LSZH - AMARELO (CABO FANOUT SM)</t>
  </si>
  <si>
    <t>TRUNK CABLE PRE-TERMINATED SM FANOUT 10.0M - LSZH - YELLOW (CABO FANOUT  LC-UPC/MPO12-APC(F))</t>
  </si>
  <si>
    <t>CABLE TRONCAL CONECTORIZADO SM FANOUT 10.0M - LSZH - AMARILLO (CABO FANOUT  LC-UPC/MPO12-APC(F))</t>
  </si>
  <si>
    <t>SERVICE CABLE CONECTORIZADO 12F SM LC-UPC/LC-UPC 1.0D2/1.0D2 12.0M - TIGHT - LSZH - AZUL (A - B)</t>
  </si>
  <si>
    <t>TRUNK CABLE PRE-TERMINATED 12F SM LC-UPC/LC-UPC 1.0D2/1.0D2 12.0M - TIGHT - LSZH - BLUE (A - B)</t>
  </si>
  <si>
    <t>CABLE TRONCAL CONECTORIZADO 12F SM LC-UPC/LC-UPC 1.0D2/1.0D2 12.0M - TIGHT - LSZH - AZUL (A - B)</t>
  </si>
  <si>
    <t>SERVICE CABLE CONECTORIZADO 12F SM LC-UPC/LC-UPC 1.0D2/1.0D2 16.0M - TIGHT - LSZH - AZUL (A - B)</t>
  </si>
  <si>
    <t>TRUNK CABLE PRE-TERMINATED 12F SM LC-UPC/LC-UPC 1.0D2/1.0D2 16.0M - TIGHT - LSZH - BLUE (A - B)</t>
  </si>
  <si>
    <t>CABLE TRONCAL CONECTORIZADO 12F SM LC-UPC/LC-UPC 1.0D2/1.0D2 16.0M - TIGHT - LSZH - AZUL (A - B)</t>
  </si>
  <si>
    <t>SERVICE CABLE CONECTORIZADO 12F SM LC-UPC/LC-UPC 1.0D2/1.0D2 17.0M - TIGHT - LSZH - AZUL (A - B)</t>
  </si>
  <si>
    <t>TRUNK CABLE PRE-TERMINATED 12F SM LC-UPC/LC-UPC 1.0D2/1.0D2 17.0M - TIGHT - LSZH - BLUE (A - B)</t>
  </si>
  <si>
    <t>CABLE TRONCAL CONECTORIZADO 12F SM LC-UPC/LC-UPC 1.0D2/1.0D2 17.0M - TIGHT - LSZH - AZUL (A - B)</t>
  </si>
  <si>
    <t>SERVICE CABLE CONECTORIZADOS SM G-652D AMARELO (15 A 20M DE BACKBONE SM 6 VIAS - 72F E 12 UNID. DE CONECT. MPO/MPO SM TIPO A - AM)</t>
  </si>
  <si>
    <t>BACKBONE SM 6 VIAS (72 FIBRAS) - 15 A 20 METROS - TRUNK CABLE PRE-TERMINATED 72F SM MPO12-APC/MPO12-APC 1.0D3.0/1.0D3.0 15.0M - YELLOW</t>
  </si>
  <si>
    <t>BACKBONE SM 6 VIAS (72 FIBRAS) - 15 A 20 METROS - CABLE TRONCAL 72F SM MPO12-APC/MPO12-APC 1.0D3.0/1.0D3.0 15.0M - AMARILLO</t>
  </si>
  <si>
    <t>SERVICE CABLE CONECTORIZADO 12F SM BLI A/B G-657A SC-APC/SC-APC 0.8D2/0.8D2 40.0M - UT- LSZH - AZUL</t>
  </si>
  <si>
    <t>TRUNK CABLE PRE-TERMINATED 12F SM BLI A/B G-657A SC-APC/SC-APC 0.8D2/0.8D2 40.0M - UT- LSZH - BLUE</t>
  </si>
  <si>
    <t>CABLE TRONCAL CONECTORIZADO 12F SM BLI A/B G-657A SC-APC/SC-APC 0.8D2/0.8D2 40.0M - UT- LSZH - AZUL</t>
  </si>
  <si>
    <t>SERVICE CABLE CONECTORIZADO 72F SM G-652D MPO12-APC(M)/NC 0.8D3 80.0M - DDR-S-TS (PFV) - LSZH - PRETO/AZUL</t>
  </si>
  <si>
    <t>TRUNK CABLE PRE-TERMINATED 72F SM G-652D MPO12-APC(M)/NC 0.8D3 80.0M - DDR-S-TS (PFV) - LSZH - BLACK/BLUE</t>
  </si>
  <si>
    <t>CABLE TRONCAL CONECTORIZADO 72F SM G-652D MPO12-APC(M)/NC 0.8D3 80.0M - DDR-S-TS (PFV) - LSZH - NEGRO/AZUL</t>
  </si>
  <si>
    <t>SERVICE CABLE CONECTORIZADO 72F SM MPO12-APC(M)/MPO12-APC(M) 0.8D3/0.8D3 18.0M - AMARELO - TS - LSZH - TIPO B</t>
  </si>
  <si>
    <t>TRUNK CABLE PRE-TERMINATED 72F SM MPO12-APC(M)/MPO12-APC(M) 0.8D3/0.8D3 18.0M - YELLOW - TS - LSZH - TYPE B</t>
  </si>
  <si>
    <t>CABLE TRONCAL CONECTORIZADO 72F SM MPO12-APC(M)/MPO12-APC(M)0.8D3/0.8D3 18.0M - AMARILLO - TS - LSZH - TIPO B</t>
  </si>
  <si>
    <t>SERVICE CABLE CONECTORIZADO 72F SM MPO12-APC(M)/MPO12-APC(M) 0.8D3/0.8D3 20.0M - AMARELO - TS - LSZH - TIPO B</t>
  </si>
  <si>
    <t>TRUNK CABLE PRE-TERMINATED 72F SM MPO12-APC(M)/MPO12-APC(M) 0.8D3/0.8D3 20.0M - YELLOW - TS - LSZH - TYPE B</t>
  </si>
  <si>
    <t>CABLE TRONCAL CONECTORIZADO 72F SM MPO12-APC(M)/MPO12-APC(M) 0.8D3/0.8D3 20.0M - AMARILLO - TS - LSZH - TIPO B</t>
  </si>
  <si>
    <t>SERVICE CABLE CONECTORIZADO 72F SM MPO12-APC(M)/MPO12-APC(M) 0.8D3/0.8D3 28.0M - AMARELO - TS - LSZH - TIPO B</t>
  </si>
  <si>
    <t>TRUNK CABLE PRE-TERMINATED 72F SM MPO12-APC(M)/MPO12-APC(M) 0.8D3/0.8D3 28.0M - YELLOW - TS - LSZH - TYPE B</t>
  </si>
  <si>
    <t>CABLE TRONCAL CONECTORIZADO 72F SM MPO12-APC(M)/MPO12-APC(M) 0.8D3/0.8D3 28.0M - AMARILLO - TS - LSZH - TIPO B</t>
  </si>
  <si>
    <t>SERVICE CABLE CONECTORIZADO 72F SM MPO12-APC(M)/MPO12-APC(M) 0.8D3/0.8D3 30.0M - TS - LSZH - AMARELO - TIPO B</t>
  </si>
  <si>
    <t>TRUNK CABLE PRE-TERMINATED 72F SM MPO12-APC(M)/MPO12-APC(M) 0.8D3/0.8D3 30.0M - TS - LSZH - YELLOW - TYPE B</t>
  </si>
  <si>
    <t>CABLE TRONCAL CONECTORIZADO 72F SM MPO12-APC(M)/MPO12-APC(M)0.8D3/0.8D3 30.0M - TS - LSZH - AMARILLO - TIPO B</t>
  </si>
  <si>
    <t>SERVICE CABLE CONECTORIZADO 72F SM MPO12-APC(M)/MPO12-APC(M) 0.8D3/0.8D3 35.0M - TS - LSZH - AMARELO - TIPO B</t>
  </si>
  <si>
    <t>TRUNK CABLE PRE-TERMINATED 72F SM MPO12-APC(M)/MPO12-APC(M) 0.8D3/0.8D3 35.0M - TS - LSZH - YELLOW - TYPE B</t>
  </si>
  <si>
    <t>CABLE TRONCAL CONECTORIZADO 72F SM MPO12-APC(M)/MPO12-APC(M) 0.8D3/0.8D3 35.0M - TS - LSZH - AMARILLO - TIPO B</t>
  </si>
  <si>
    <t>SERVICE CABLE CONECTORIZADO 12F OM4 MPO12-UPC(M)/MPO12-UPC(M) 0.8D3/0.8D3 200.0M - UT - LSZH - ACQUA - TIPO B</t>
  </si>
  <si>
    <t>TRUNK CABLE PRE-TERMINATED 12F OM4 MPO12-UPC(M)/MPO12-UPC(M) 0.8D3/0.8D3 200.0M - UT - LSZH - AQUA - TYPE B</t>
  </si>
  <si>
    <t>CABLE TRONCAL CONECTORIZADO 12F OM4 MPO12-UPC(M)/MPO12-UPC(M) 0.8D3/0.8D3 200.0M - UT - LSZH - ACQUA - TIPO B</t>
  </si>
  <si>
    <t>SERVICE CABLE CONECTORIZADO 72F SM MPO12-APC(M)/MPO12-APC(M) 0.8D3/0.8D3 50.0M - TS - LSZH - AMARELO - TIPO B</t>
  </si>
  <si>
    <t>TRUNK CABLE PRE-TERMINATED 72F SM MPO12-APC(M)/MPO12-APC(M) 0.8D3/0.8D3 50.0M - TS - LSZH - YELLOW - TYPE B</t>
  </si>
  <si>
    <t>CABLE TRONCAL CONECTORIZADO 72F SM MPO12-APC(M)/MPO12-APC(M) 0.8D3/0.8D3 50.0M - TS - LSZH - AMARILLO - TIPO B</t>
  </si>
  <si>
    <t>SERVICE CABLE CONECTORIZADO 02F 62.5 ST-UPC/ST-UPC 2.0D2/2.0D2 59.0M - TIGHT - RISER - PRETO - IO</t>
  </si>
  <si>
    <t>TRUNK CABLE PRE-TERMINATED 02F 62.5 ST-UPC/ST-UPC 2.0D2/2.0D2 59.0M - TIGHT - RISER - BLACK - IO</t>
  </si>
  <si>
    <t>CABLE TRONCAL CONECTORIZADO 02F 62.5 ST-UPC/ST-UPC 2.0D2/2.0D2 59.0M - TIGHT - RISER - NEGRO - IO</t>
  </si>
  <si>
    <t>SERVICE CABLE CONECTORIZADO 02F 62.5 SC-UPC/ST-UPC 2.0D2/2.0D2 59.0M - TIGHT - RISER - PRETO - IO</t>
  </si>
  <si>
    <t>TRUNK CABLE PRE-TERMINATED 02F 62.5 SC-UPC/ST-UPC 2.0D2/2.0D2 59.0M - TIGHT - RISER - BLACK - IO</t>
  </si>
  <si>
    <t>CABLE TRONCAL CONECTORIZADO 02F 62.5 SC-UPC/ST-UPC 2.0D2/2.0D2 59.0M - TIGHT - RISER - NEGRO - IO</t>
  </si>
  <si>
    <t>SERVICE CABLE CONECTORIZADO 02F 62.5 SC-UPC/ST-UPC 2.0D2/2.0D2 54.0M - TIGHT - RISER - PRETO - IO</t>
  </si>
  <si>
    <t>TRUNK CABLE PRE-TERMINATED 02F 62.5 SC-UPC/ST-UPC 2.0D2/2.0D2 54.0M - TIGHT - RISER - BLACK - IO</t>
  </si>
  <si>
    <t>CABLE TRONCAL CONECTORIZADO 02F 62.5 SC-UPC/ST-UPC 2.0D2/2.0D2 54.0M - TIGHT - RISER - NEGRO - IO</t>
  </si>
  <si>
    <t>SERVICE CABLE CONECTORIZADO 02F 62.5 LC-UPC/ST-UPC 2.0D2/2.0D2 49.0M - TIGHT - RISER - PRETO - IO</t>
  </si>
  <si>
    <t>TRUNK CABLE PRE-TERMINATED 02F 62.5 LC-UPC/ST-UPC 2.0D2/2.0D2 49.0M - TIGHT - RISER - BLACK - IO</t>
  </si>
  <si>
    <t>CABLE TRONCAL CONECTORIZADO 02F 62.5 LC-UPC/ST-UPC 2.0D2/2.0D2 49.0M - TIGHT - RISER - NEGRO - IO</t>
  </si>
  <si>
    <t>SERVICE CABLE CONECTORIZADO 02F 62.5 LC-UPC/ST-UPC 2.0D2/2.0D2 44.0M - TIGHT - RISER - PRETO - IO</t>
  </si>
  <si>
    <t>TRUNK CABLE PRE-TERMINATED 02F 62.5 LC-UPC/ST-UPC 2.0D2/2.0D2 44.0M - TIGHT - RISER - BLACK - IO</t>
  </si>
  <si>
    <t>CABLE TRONCAL CONECTORIZADO 02F 62.5 LC-UPC/ST-UPC 2.0D2/2.0D2 44.0M - TIGHT - RISER - NEGRO - IO</t>
  </si>
  <si>
    <t>SERVICE CABLE CONECTORIZADO 02F 62.5 ST-UPC/ST-UPC 2.0D2/2.0D2 44.0M - TIGHT - RISER - PRETO - IO</t>
  </si>
  <si>
    <t>TRUNK CABLE PRE-TERMINATED 02F 62.5 ST-UPC/ST-UPC 2.0D2/2.0D2 44.0M - TIGHT - RISER - BLACK - IO</t>
  </si>
  <si>
    <t>CABLE TRONCAL CONECTORIZADO 02F 62.5 ST-UPC/ST-UPC 2.0D2/2.0D2 44.0M - TIGHT - RISER - NEGRO - IO</t>
  </si>
  <si>
    <t>SERVICE CABLE CONECTORIZADO 02F 62.5 SC-UPC/ST-UPC 2.0D2/2.0D2 49.0M - TIGHT - RISER - PRETO - IO</t>
  </si>
  <si>
    <t>TRUNK CABLE PRE-TERMINATED 02F 62.5 SC-UPC/ST-UPC 2.0D2/2.0D2 49.0M - TIGHT - RISER - BLACK - IO</t>
  </si>
  <si>
    <t>CABLE TRONCAL CONECTORIZADO 02F 62.5 SC-UPC/ST-UPC 2.0D2/2.0D2 49.0M - TIGHT - RISER - NEGRO - IO</t>
  </si>
  <si>
    <t>SERVICE CABLE CONECTORIZADO 02F 62.5 SC-UPC/ST-UPC 2.0D2/2.0D2 34.0M - TIGHT - RISER - PRETO - IO</t>
  </si>
  <si>
    <t>TRUNK CABLE PRE-TERMINATED 02F 62.5 SC-UPC/ST-UPC 2.0D2/2.0D2 34.0M - TIGHT - RISER - BLACK - IO</t>
  </si>
  <si>
    <t>CABLE TRONCAL CONECTORIZADO 02F 62.5 SC-UPC/ST-UPC 2.0D2/2.0D2 34.0M - TIGHT - RISER - NEGRO - IO</t>
  </si>
  <si>
    <t>SERVICE CABLE CONECTORIZADO 02F 62.5 ST-UPC/ST-UPC 2.0D2/2.0D2 64.0M - TIGHT - RISER - PRETO - IO</t>
  </si>
  <si>
    <t>TRUNK CABLE PRE-TERMINATED 02F 62.5 ST-UPC/ST-UPC 2.0D2/2.0D2 64.0M - TIGHT - RISER - BLACK - IO</t>
  </si>
  <si>
    <t>CABLE TRONCAL CONECTORIZADO 02F 62.5 ST-UPC/ST-UPC 2.0D2/2.0D2 64.0M - TIGHT - RISER - NEGRO - IO</t>
  </si>
  <si>
    <t>SERVICE CABLE CONECTORIZADO 02F 62.5 ST-UPC/ST-UPC 2.0D2/2.0D2 49.0M - TIGHT - RISER - PRETO - IO</t>
  </si>
  <si>
    <t>TRUNK CABLE PRE-TERMINATED 02F 62.5 ST-UPC/ST-UPC 2.0D2/2.0D2 49.0M - TIGHT - RISER - BLACK - IO</t>
  </si>
  <si>
    <t>CABLE TRONCAL CONECTORIZADO 02F 62.5 ST-UPC/ST-UPC 2.0D2/2.0D2 49.0M - TIGHT - RISER - NEGRO - IO</t>
  </si>
  <si>
    <t>SERVICE CABLE CONECTORIZADO 02F 62.5 ST-UPC/ST-UPC 2.0D2/2.0D2 39.0M - TIGHT - RISER - PRETO - IO</t>
  </si>
  <si>
    <t>TRUNK CABLE PRE-TERMINATED 02F 62.5 ST-UPC/ST-UPC 2.0D2/2.0D2 39.0M - TIGHT - RISER - BLACK - IO</t>
  </si>
  <si>
    <t>CABLE TRONCAL CONECTORIZADO 02F 62.5 ST-UPC/ST-UPC 2.0D2/2.0D2 39.0M - TIGHT - RISER - NEGRO - IO</t>
  </si>
  <si>
    <t>SERVICE CABLE CONECTORIZADO 02F 62.5 LC-UPC/ST-UPC 2.0D2/2.0D2 64.0M - TIGHT - RISER - PRETO - IO</t>
  </si>
  <si>
    <t>TRUNK CABLE PRE-TERMINATED 02F 62.5 LC-UPC/ST-UPC 2.0D2/2.0D2 64.0M - TIGHT - RISER - BLACK - IO</t>
  </si>
  <si>
    <t>CABLE TRONCAL CONECTORIZADO 02F 62.5 LC-UPC/ST-UPC 2.0D2/2.0D2 64.0M - TIGHT - RISER - NEGRO - IO</t>
  </si>
  <si>
    <t>SERVICE CABLE CONECTORIZADO 12F SM BLI A/B G-657A MPO12-APC(F)/MPO12-APC(F) 0.8D3/0.8D3 15.0M - UT - LSZH - AZUL - TIPO A</t>
  </si>
  <si>
    <t>TRUNK CABLE PRE-TERMINATED 12F SM BLI A/B G-657A MPO12-APC(F)/MPO12-APC(F) 0.8D3/0.8D3 15.0M - UT - LSZH - BLUE - TYPE A</t>
  </si>
  <si>
    <t>CABLE TRONCAL CONECTORIZADO 12F SM BLI A/B G-657A MPO12-APC(F)/MPO12-APC(F) 0.8D3/0.8D3 15.0M - UT - LSZH - AZUL - TIPO A</t>
  </si>
  <si>
    <t>SERVICE CABLE CONECTORIZADO 12F SM BLI A/B G-657A MPO12-APC(F)/MPO12-APC(F) 0.8D3/0.8D3 20.0M - UT - LSZH - AZUL - TIPO A</t>
  </si>
  <si>
    <t>TRUNK CABLE PRE-TERMINATED 12F SM BLI A/B G-657A MPO12-APC(F)/MPO12-APC(F) 0.8D3/0.8D3 20.0M - UT - LSZH - BLUE - TYPE A</t>
  </si>
  <si>
    <t>CABLE TRONCAL CONECTORIZADO 12F SM BLI A/B G-657A MPO12-APC(F)/MPO12-APC(F) 0.8D3/0.8D3 20.0M - UT - LSZH - AZUL - TIPO A</t>
  </si>
  <si>
    <t>SERVICE CABLE CONECTORIZADO 12F SM BLI A/B G-657A MPO12-APC(F)/MPO12-APC(F) 0.8D3/0.8D3 25.0M - UT - LSZH - AZUL - TIPO A</t>
  </si>
  <si>
    <t>TRUNK CABLE PRE-TERMINATED 12F SM BLI A/B G-657A MPO12-APC(F)/MPO12-APC(F) 0.8D3/0.8D3 25.0M - UT - LSZH - BLUE - TYPE A</t>
  </si>
  <si>
    <t>CABLE TRONCAL CONECTORIZADO 12F SM BLI A/B G-657A MPO12-APC(F)/MPO12-APC(F) 0.8D3/0.8D3 25.0M - UT - LSZH - AZUL - TIPO A</t>
  </si>
  <si>
    <t>SERVICE CABLE CONECTORIZADO 12F SM BLI A/B G-657A MPO12-APC(F)/MPO12-APC(F) 0.8D3/0.8D3 30.0M - UT - LSZH - AZUL - TIPO A</t>
  </si>
  <si>
    <t>TRUNK CABLE PRE-TERMINATED 12F SM BLI A/B G-657A MPO12-APC(F)/MPO12-APC(F) 0.8D3/0.8D3 30.0M - UT - LSZH - BLUE - TYPE A</t>
  </si>
  <si>
    <t>CABLE TRONCAL CONECTORIZADO 12F SM BLI A/B G-657A MPO12-APC(F)/MPO12-APC(F) 0.8D3/0.8D3 30.0M - UT - LSZH - AZUL - TIPO A</t>
  </si>
  <si>
    <t>SERVICE CABLE CONECTORIZADO 12F SM BLI A/B G-657A MPO12-APC(F)/MPO12-APC(F) 0.8D3/0.8D3 35.0M - UT - LSZH - AZUL - TIPO A</t>
  </si>
  <si>
    <t>TRUNK CABLE PRE-TERMINATED 12F SM BLI A/B G-657A MPO12-APC(F)/MPO12-APC(F) 0.8D3/0.8D3 35.0M - UT - LSZH - BLUE - TYPE A</t>
  </si>
  <si>
    <t>CABLE TRONCAL CONECTORIZADO 12F SM BLI A/B G-657A MPO12-APC(F)/MPO12-APC(F) 0.8D3/0.8D3 35.0M - UT - LSZH - AZUL - TIPO A</t>
  </si>
  <si>
    <t>SERVICE CABLE CONECTORIZADO 12F SM BLI A/B G-657A MPO12-APC(F)/MPO12-APC(F) 0.8D3/0.8D3 50.0M - UT - LSZH - AZUL - TIPO A</t>
  </si>
  <si>
    <t>TRUNK CABLE PRE-TERMINATED 12F SM BLI A/B G-657A MPO12-APC(F)/MPO12-APC(F) 0.8D3/0.8D3 50.0M - UT - LSZH - BLUE - TYPE A</t>
  </si>
  <si>
    <t>CABLE TRONCAL CONECTORIZADO 12F SM BLI A/B G-657A MPO12-APC(F)/MPO12-APC(F) 0.8D3/0.8D3 50.0M - UT - LSZH - AZUL - TIPO A</t>
  </si>
  <si>
    <t>SERVICE CABLE CONECTORIZADO 12F SM BLI A/B G-657A MPO12-APC(F)/MPO12-APC(F) 0.8D3/0.8D3 55.0M - UT - LSZH - AZUL - TIPO A</t>
  </si>
  <si>
    <t>TRUNK CABLE PRE-TERMINATED 12F SM BLI A/B G-657A MPO12-APC(F)/MPO12-APC(F) 0.8D3/0.8D3 55.0M - UT - LSZH - BLUE - TYPE A</t>
  </si>
  <si>
    <t>CABLE TRONCAL CONECTORIZADO 12F SM BLI A/B G-657A MPO12-APC(F)/MPO12-APC(F) 0.8D3/0.8D3 55.0M - UT - LSZH - AZUL - TIPO A</t>
  </si>
  <si>
    <t>SERVICE CABLE CONECTORIZADO 12F SM BLI A/B G-657A MPO12-APC(F)/MPO12-APC(F) 0.8D3/0.8D3 60.0M - UT - LSZH - AZUL - TIPO A</t>
  </si>
  <si>
    <t>TRUNK CABLE PRE-TERMINATED 12F SM BLI A/B G-657A MPO12-APC(F)/MPO12-APC(F) 0.8D3/0.8D3 60.0M - UT - LSZH - BLUE - TYPE A</t>
  </si>
  <si>
    <t>CABLE TRONCAL CONECTORIZADO 12F SM BLI A/B G-657A MPO12-APC(F)/MPO12-APC(F) 0.8D3/0.8D3 60.0M - UT - LSZH - AZUL - TIPO A</t>
  </si>
  <si>
    <t>SERVICE CABLE CONECTORIZADO 12F SM BLI A/B G-657A MPO12-APC(F)/MPO12-APC(F) 0.8D3/0.8D3 65.0M - UT - LSZH - AZUL - TIPO A</t>
  </si>
  <si>
    <t>TRUNK CABLE PRE-TERMINATED 12F SM BLI A/B G-657A MPO12-APC(F)/MPO12-APC(F) 0.8D3/0.8D3 65.0M - UT - LSZH - BLUE - TYPE A</t>
  </si>
  <si>
    <t>CABLE TRONCAL CONECTORIZADO 12F SM BLI A/B G-657A MPO12-APC(F)/MPO12-APC(F) 0.8D3/0.8D3 65.0M - UT - LSZH - AZUL - TIPO A</t>
  </si>
  <si>
    <t>SERVICE CABLE CONECTORIZADO 12F SM BLI A/B G-657A MPO12-APC(F)/MPO12-APC(F) 0.8D3/0.8D3 70.0M - UT - LSZH - AZUL - TIPO A</t>
  </si>
  <si>
    <t>TRUNK CABLE PRE-TERMINATED 12F SM BLI A/B G-657A MPO12-APC(F)/MPO12-APC(F) 0.8D3/0.8D3 70.0M - UT - LSZH - BLUE - TYPE A</t>
  </si>
  <si>
    <t>CABLE TRONCAL CONECTORIZADO 12F SM BLI A/B G-657A MPO12-APC(F)/MPO12-APC(F) 0.8D3/0.8D3 70.0M - UT - LSZH - AZUL - TIPO A</t>
  </si>
  <si>
    <t>SERVICE CABLE CONECTORIZADO 12F SM BLI A/B G-657A MPO12-APC(F)/MPO12-APC(F) 0.8D3/0.8D3 75.0M - UT - LSZH - AZUL - TIPO A</t>
  </si>
  <si>
    <t>TRUNK CABLE PRE-TERMINATED 12F SM BLI A/B G-657A MPO12-APC(F)/MPO12-APC(F) 0.8D3/0.8D3 75.0M - UT - LSZH - BLUE - TYPE A</t>
  </si>
  <si>
    <t>CABLE TRONCAL CONECTORIZADO 12F SM BLI A/B G-657A MPO12-APC(F)/MPO12-APC(F) 0.8D3/0.8D3 75.0M - UT - LSZH - AZUL - TIPO A</t>
  </si>
  <si>
    <t>SERVICE CABLE CONECTORIZADO 12F SM BLI A/B G-657A MPO12-APC(F)/MPO12-APC(F) 0.8D3/0.8D3 80.0M - UT - LSZH - AZUL - TIPO A</t>
  </si>
  <si>
    <t>TRUNK CABLE PRE-TERMINATED 12F SM BLI A/B G-657A MPO12-APC(F)/MPO12-APC(F) 0.8D3/0.8D3 80.0M - UT - LSZH - BLUE - TYPE A</t>
  </si>
  <si>
    <t>CABLE TRONCAL CONECTORIZADO 12F SM BLI A/B G-657A MPO12-APC(F)/MPO12-APC(F) 0.8D3/0.8D3 80.0M - UT - LSZH - AZUL - TIPO A</t>
  </si>
  <si>
    <t>SERVICE CABLE CONECTORIZADO 12F SM BLI A/B G-657A MPO12-APC(F)/MPO12-APC(F) 0.8D3/0.8D3 85.0M - UT - LSZH - AZUL - TIPO A</t>
  </si>
  <si>
    <t>TRUNK CABLE PRE-TERMINATED 12F SM BLI A/B G-657A MPO12-APC(F)/MPO12-APC(F) 0.8D3/0.8D3 85.0M - UT - LSZH - BLUE - TYPE A</t>
  </si>
  <si>
    <t>CABLE TRONCAL CONECTORIZADO 12F SM BLI A/B G-657A MPO12-APC(F)/MPO12-APC(F) 0.8D3/0.8D3 85.0M - UT - LSZH - AZUL - TIPO A</t>
  </si>
  <si>
    <t>SERVICE CABLE CONECTORIZADO 12F SM BLI A/B G-657A MPO12-APC(F)/MPO12-APC(F) 0.8D3/0.8D3 90.0M - UT - LSZH - AZUL - TIPO A</t>
  </si>
  <si>
    <t>TRUNK CABLE PRE-TERMINATED 12F SM BLI A/B G-657A MPO12-APC(F)/MPO12-APC(F) 0.8D3/0.8D3 90.0M - UT - LSZH - BLUE - TYPE A</t>
  </si>
  <si>
    <t>CABLE TRONCAL CONECTORIZADO 12F SM BLI A/B G-657A MPO12-APC(F)/MPO12-APC(F) 0.8D3/0.8D3 90.0M - UT - LSZH - AZUL - TIPO A</t>
  </si>
  <si>
    <t>SERVICE CABLE CONECTORIZADO 12F SM BLI A/B G-657A MPO12-APC(F)/MPO12-APC(F) 0.8D3/0.8D3 95.0M - UT - LSZH - AZUL - TIPO A</t>
  </si>
  <si>
    <t>TRUNK CABLE PRE-TERMINATED 12F SM BLI A/B G-657A MPO12-APC(F)/MPO12-APC(F) 0.8D3/0.8D3 95.0M - UT - LSZH - BLUE - TYPE A</t>
  </si>
  <si>
    <t>CABLE TRONCAL CONECTORIZADO 12F SM BLI A/B G-657A MPO12-APC(F)/MPO12-APC(F) 0.8D3/0.8D3 95.0M - UT - LSZH - AZUL - TIPO A</t>
  </si>
  <si>
    <t>SERVICE CABLE CONECTORIZADO 12F SM BLI A/B G-657A MPO12-APC(F)/MPO12-APC(F) 0.8D3/0.8D3 100.0M - UT - LSZH - AZUL - TIPO A</t>
  </si>
  <si>
    <t>TRUNK CABLE PRE-TERMINATED 12F SM BLI A/B G-657A MPO12-APC(F)/MPO12-APC(F) 0.8D3/0.8D3 100.0M - UT - LSZH - BLUE - TYPE A</t>
  </si>
  <si>
    <t>CABLE TRONCAL CONECTORIZADO 12F SM BLI A/B G-657A MPO12-APC(F)/MPO12-APC(F) 0.8D3/0.8D3 100.0M - UT - LSZH - AZUL - TIPO A</t>
  </si>
  <si>
    <t>SERVICE CABLE CONECTORIZADO 12F SM BLI A/B G-657A MPO12-APC(F)/MPO12-APC(F) 0.8D3/0.8D3 15.0M - UT - LSZH - AMARELO - TIPO A</t>
  </si>
  <si>
    <t>TRUNK CABLE PRE-TERMINATED 12F SM BLI A/B G-657A MPO12-APC(F)/MPO12-APC(F) 0.8D3/0.8D3 15.0M - UT - LSZH - YELLOW - TYPE A</t>
  </si>
  <si>
    <t>CABLE TRONCAL CONECTORIZADO 12F SM BLI A/B G-657A MPO12-APC(F)/MPO12-APC(F) 0.8D3/0.8D3 15.0M - UT - LSZH - AMARILLO - TIPO A</t>
  </si>
  <si>
    <t>SERVICE CABLE CONECTORIZADO 12F SM BLI A/B G-657A MPO12-APC(F)/MPO12-APC(F) 0.8D3/0.8D3 20.0M - UT - LSZH - AMARELO - TIPO A</t>
  </si>
  <si>
    <t>TRUNK CABLE PRE-TERMINATED 12F SM BLI A/B G-657A MPO12-APC(F)/MPO12-APC(F) 0.8D3/0.8D3 20.0M - UT - LSZH - YELLOW - TYPE A</t>
  </si>
  <si>
    <t>CABLE TRONCAL CONECTORIZADO 12F SM BLI A/B G-657A MPO12-APC(F)/MPO12-APC(F) 0.8D3/0.8D3 20.0M - UT - LSZH - AMARILLO - TIPO A</t>
  </si>
  <si>
    <t>SERVICE CABLE CONECTORIZADO 12F SM BLI A/B G-657A MPO12-APC(F)/MPO12-APC(F) 0.8D3/0.8D3 25.0M - UT - LSZH - AMARELO - TIPO A</t>
  </si>
  <si>
    <t>TRUNK CABLE PRE-TERMINATED 12F SM BLI A/B G-657A MPO12-APC(F)/MPO12-APC(F) 0.8D3/0.8D3 25.0M - UT - LSZH - YELLOW - TYPE A</t>
  </si>
  <si>
    <t>CABLE TRONCAL CONECTORIZADO 12F SM BLI A/B G-657A MPO12-APC(F)/MPO12-APC(F) 0.8D3/0.8D3 25.0M - UT - LSZH - AMARILLO - TIPO A</t>
  </si>
  <si>
    <t>SERVICE CABLE CONECTORIZADO 12F SM BLI A/B G-657A MPO12-APC(F)/MPO12-APC(F) 0.8D3/0.8D3 30.0M - UT - LSZH - AMARELO - TIPO A</t>
  </si>
  <si>
    <t>TRUNK CABLE PRE-TERMINATED 12F SM BLI A/B G-657A MPO12-APC(F)/MPO12-APC(F) 0.8D3/0.8D3 30.0M - UT - LSZH - YELLOW - TYPE A</t>
  </si>
  <si>
    <t>CABLE TRONCAL CONECTORIZADO 12F SM BLI A/B G-657A MPO12-APC(F)/MPO12-APC(F) 0.8D3/0.8D3 30.0M - UT - LSZH - AMARILLO - TIPO A</t>
  </si>
  <si>
    <t>SERVICE CABLE CONECTORIZADO 12F SM BLI A/B G-657A MPO12-APC(F)/MPO12-APC(F) 0.8D3/0.8D3 35.0M - UT - LSZH - AMARELO - TIPO A</t>
  </si>
  <si>
    <t>TRUNK CABLE PRE-TERMINATED 12F SM BLI A/B G-657A MPO12-APC(F)/MPO12-APC(F) 0.8D3/0.8D3 35.0M - UT - LSZH - YELLOW - TYPE A</t>
  </si>
  <si>
    <t>CABLE TRONCAL CONECTORIZADO 12F SM BLI A/B G-657A MPO12-APC(F)/MPO12-APC(F) 0.8D3/0.8D3 35.0M - UT - LSZH - AMARILLO - TIPO A</t>
  </si>
  <si>
    <t>SERVICE CABLE CONECTORIZADO 12F SM BLI A/B G-657A MPO12-APC(F)/MPO12-APC(F) 0.8D3/0.8D3 40.0M - UT - LSZH - AMARELO - TIPO A</t>
  </si>
  <si>
    <t>TRUNK CABLE PRE-TERMINATED 12F SM BLI A/B G-657A MPO12-APC(F)/MPO12-APC(F) 0.8D3/0.8D3 40.0M - UT - LSZH - YELLOW - TYPE A</t>
  </si>
  <si>
    <t>CABLE TRONCAL CONECTORIZADO 12F SM BLI A/B G-657A MPO12-APC(F)/MPO12-APC(F) 0.8D3/0.8D3 40.0M - UT - LSZH - AMARILLO - TIPO A</t>
  </si>
  <si>
    <t>SERVICE CABLE CONECTORIZADO 12F SM BLI A/B G-657A MPO12-APC(F)/MPO12-APC(F) 0.8D3/0.8D3 45.0M - UT - LSZH - AMARELO - TIPO A</t>
  </si>
  <si>
    <t>TRUNK CABLE PRE-TERMINATED 12F SM BLI A/B G-657A MPO12-APC(F)/MPO12-APC(F) 0.8D3/0.8D3 45.0M - UT - LSZH - YELLOW - TYPE A</t>
  </si>
  <si>
    <t>CABLE TRONCAL CONECTORIZADO 12F SM BLI A/B G-657A MPO12-APC(F)/MPO12-APC(F) 0.8D3/0.8D3 45.0M - UT - LSZH - AMARILLO - TIPO A</t>
  </si>
  <si>
    <t>SERVICE CABLE CONECTORIZADO 12F SM BLI A/B G-657A MPO12-APC(F)/MPO12-APC(F) 0.8D3/0.8D3 50.0M - UT - LSZH - AMARELO - TIPO A</t>
  </si>
  <si>
    <t>TRUNK CABLE PRE-TERMINATED 12F SM BLI A/B G-657A MPO12-APC(F)/MPO12-APC(F) 0.8D3/0.8D3 50.0M - UT - LSZH - YELLOW - TYPE A</t>
  </si>
  <si>
    <t>CABLE TRONCAL CONECTORIZADO 12F SM BLI A/B G-657A MPO12-APC(F)/MPO12-APC(F) 0.8D3/0.8D3 50.0M - UT - LSZH - AMARILLO - TIPO A</t>
  </si>
  <si>
    <t>SERVICE CABLE CONECTORIZADO 12F SM BLI A/B G-657A MPO12-APC(F)/MPO12-APC(F) 0.8D3/0.8D3 55.0M - UT - LSZH - AMARELO - TIPO A</t>
  </si>
  <si>
    <t>TRUNK CABLE PRE-TERMINATED 12F SM BLI A/B G-657A MPO12-APC(F)/MPO12-APC(F) 0.8D3/0.8D3 55.0M - UT - LSZH - YELLOW - TYPE A</t>
  </si>
  <si>
    <t>CABLE TRONCAL CONECTORIZADO 12F SM BLI A/B G-657A MPO12-APC(F)/MPO12-APC(F) 0.8D3/0.8D3 55.0M - UT - LSZH - AMARILLO - TIPO A</t>
  </si>
  <si>
    <t>SERVICE CABLE CONECTORIZADO 12F SM BLI A/B G-657A MPO12-APC(F)/MPO12-APC(F) 0.8D3/0.8D3 60.0M - UT - LSZH - AMARELO - TIPO A</t>
  </si>
  <si>
    <t>TRUNK CABLE PRE-TERMINATED 12F SM BLI A/B G-657A MPO12-APC(F)/MPO12-APC(F) 0.8D3/0.8D3 60.0M - UT - LSZH - YELLOW - TYPE A</t>
  </si>
  <si>
    <t>CABLE TRONCAL CONECTORIZADO 12F SM BLI A/B G-657A MPO12-APC(F)/MPO12-APC(F) 0.8D3/0.8D3 60.0M - UT - LSZH - AMARILLO - TIPO A</t>
  </si>
  <si>
    <t>SERVICE CABLE CONECTORIZADO 12F SM BLI A/B G-657A MPO12-APC(F)/MPO12-APC(F) 0.8D3/0.8D3 65.0M - UT - LSZH - AMARELO - TIPO A</t>
  </si>
  <si>
    <t>TRUNK CABLE PRE-TERMINATED 12F SM BLI A/B G-657A MPO12-APC(F)/MPO12-APC(F) 0.8D3/0.8D3 65.0M - UT - LSZH - YELLOW - TYPE A</t>
  </si>
  <si>
    <t>CABLE TRONCAL CONECTORIZADO 12F SM BLI A/B G-657A MPO12-APC(F)/MPO12-APC(F) 0.8D3/0.8D3 65.0M - UT - LSZH - AMARILLO - TIPO A</t>
  </si>
  <si>
    <t>SERVICE CABLE CONECTORIZADO 12F SM BLI A/B G-657A MPO12-APC(F)/MPO12-APC(F) 0.8D3/0.8D3 70.0M - UT - LSZH - AMARELO - TIPO A</t>
  </si>
  <si>
    <t>TRUNK CABLE PRE-TERMINATED 12F SM BLI A/B G-657A MPO12-APC(F)/MPO12-APC(F) 0.8D3/0.8D3 70.0M - UT - LSZH - YELLOW - TYPE A</t>
  </si>
  <si>
    <t>CABLE TRONCAL CONECTORIZADO 12F SM BLI A/B G-657A MPO12-APC(F)/MPO12-APC(F) 0.8D3/0.8D3 70.0M - UT - LSZH - AMARILLO - TIPO A</t>
  </si>
  <si>
    <t>SERVICE CABLE CONECTORIZADO 12F SM BLI A/B G-657A MPO12-APC(F)/MPO12-APC(F) 0.8D3/0.8D3 75.0M - UT - LSZH - AMARELO - TIPO A</t>
  </si>
  <si>
    <t>TRUNK CABLE PRE-TERMINATED 12F SM BLI A/B G-657A MPO12-APC(F)/MPO12-APC(F) 0.8D3/0.8D3 75.0M - UT - LSZH - YELLOW - TYPE A</t>
  </si>
  <si>
    <t>CABLE TRONCAL CONECTORIZADO 12F SM BLI A/B G-657A MPO12-APC(F)/MPO12-APC(F) 0.8D3/0.8D3 75.0M - UT - LSZH - AMARILLO - TIPO A</t>
  </si>
  <si>
    <t>SERVICE CABLE CONECTORIZADO 12F SM BLI A/B G-657A MPO12-APC(F)/MPO12-APC(F) 0.8D3/0.8D3 80.0M - UT - LSZH - AMARELO - TIPO A</t>
  </si>
  <si>
    <t>TRUNK CABLE PRE-TERMINATED 12F SM BLI A/B G-657A MPO12-APC(F)/MPO12-APC(F) 0.8D3/0.8D3 80.0M - UT - LSZH - YELLOW - TYPE A</t>
  </si>
  <si>
    <t>CABLE TRONCAL CONECTORIZADO 12F SM BLI A/B G-657A MPO12-APC(F)/MPO12-APC(F) 0.8D3/0.8D3 80.0M - UT - LSZH - AMARILLO - TIPO A</t>
  </si>
  <si>
    <t>SERVICE CABLE CONECTORIZADO 12F SM BLI A/B G-657A MPO12-APC(F)/MPO12-APC(F) 0.8D3/0.8D3 85.0M - UT - LSZH - AMARELO - TIPO A</t>
  </si>
  <si>
    <t>TRUNK CABLE PRE-TERMINATED 12F SM BLI A/B G-657A MPO12-APC(F)/MPO12-APC(F) 0.8D3/0.8D3 85.0M - UT - LSZH - YELLOW - TYPE A</t>
  </si>
  <si>
    <t>CABLE TRONCAL CONECTORIZADO 12F SM BLI A/B G-657A MPO12-APC(F)/MPO12-APC(F) 0.8D3/0.8D3 85.0M - UT - LSZH - AMARILLO - TIPO A</t>
  </si>
  <si>
    <t>SERVICE CABLE CONECTORIZADO 12F SM BLI A/B G-657A MPO12-APC(F)/MPO12-APC(F) 0.8D3/0.8D3 90.0M - UT - LSZH - AMARELO - TIPO A</t>
  </si>
  <si>
    <t>TRUNK CABLE PRE-TERMINATED 12F SM BLI A/B G-657A MPO12-APC(F)/MPO12-APC(F) 0.8D3/0.8D3 90.0M - UT - LSZH - YELLOW - TYPE A</t>
  </si>
  <si>
    <t>CABLE TRONCAL CONECTORIZADO 12F SM BLI A/B G-657A MPO12-APC(F)/MPO12-APC(F) 0.8D3/0.8D3 90.0M - UT - LSZH - AMARILLO - TIPO A</t>
  </si>
  <si>
    <t>SERVICE CABLE CONECTORIZADO 12F OM3 MPO12-UPC(F)/MPO12-UPC(F) 0.8D3/0.8D3 15.0M - UT - LSZH - ACQUA - TIPO A</t>
  </si>
  <si>
    <t>TRUNK CABLE PRE-TERMINATED 12F OM3 MPO12-UPC(F)/MPO12-UPC(F) 0.8D3/0.8D3 15.0M - UT - LSZH - AQUA - TYPE A</t>
  </si>
  <si>
    <t>CABLE TRONCAL CONECTORIZADO 12F OM3 MPO12-UPC(F)/MPO12-UPC(F) 0.8D3/0.8D3 15.0M - UT - LSZH - ACQUA - TIPO A</t>
  </si>
  <si>
    <t>SERVICE CABLE CONECTORIZADO 12F OM3 MPO12-UPC(F)/MPO12-UPC(F) 0.8D3/0.8D3 20.0M - UT - LSZH - ACQUA - TIPO A</t>
  </si>
  <si>
    <t>TRUNK CABLE PRE-TERMINATED 12F OM3 MPO12-UPC(F)/MPO12-UPC(F) 0.8D3/0.8D3 20.0M - UT - LSZH - AQUA - TYPE A</t>
  </si>
  <si>
    <t>CABLE TRONCAL CONECTORIZADO 12F OM3 MPO12-UPC(F)/MPO12-UPC(F) 0.8D3/0.8D3 20.0M - UT - LSZH - ACQUA - TIPO A</t>
  </si>
  <si>
    <t>SERVICE CABLE CONECTORIZADO 12F OM3 MPO12-UPC(F)/MPO12-UPC(F) 0.8D3/0.8D3 25.0M - UT - LSZH - ACQUA - TIPO A</t>
  </si>
  <si>
    <t>TRUNK CABLE PRE-TERMINATED 12F OM3 MPO12-UPC(F)/MPO12-UPC(F) 0.8D3/0.8D3 25.0M - UT - LSZH - AQUA - TYPE A</t>
  </si>
  <si>
    <t>CABLE TRONCAL CONECTORIZADO 12F OM3 MPO12-UPC(F)/MPO12-UPC(F) 0.8D3/0.8D3 25.0M - UT - LSZH - ACQUA - TIPO A</t>
  </si>
  <si>
    <t>SERVICE CABLE CONECTORIZADO 12F OM3 MPO12-UPC(F)/MPO12-UPC(F) 0.8D3/0.8D3 30.0M - UT - LSZH - ACQUA - TIPO A</t>
  </si>
  <si>
    <t>TRUNK CABLE PRE-TERMINATED 12F OM3 MPO12-UPC(F)/MPO12-UPC(F) 0.8D3/0.8D3 30.0M - UT - LSZH - AQUA - TYPE A</t>
  </si>
  <si>
    <t>CABLE TRONCAL CONECTORIZADO 12F OM3 MPO12-UPC(F)/MPO12-UPC(F) 0.8D3/0.8D3 30.0M - UT - LSZH - ACQUA - TIPO A</t>
  </si>
  <si>
    <t>SERVICE CABLE CONECTORIZADO 12F OM3 MPO12-UPC(F)/MPO12-UPC(F) 0.8D3/0.8D3 35.0M - UT - LSZH - ACQUA - TIPO A</t>
  </si>
  <si>
    <t>TRUNK CABLE PRE-TERMINATED 12F OM3 MPO12-UPC(F)/MPO12-UPC(F) 0.8D3/0.8D3 35.0M - UT - LSZH - AQUA - TYPE A</t>
  </si>
  <si>
    <t>CABLE TRONCAL CONECTORIZADO 12F OM3 MPO12-UPC(F)/MPO12-UPC(F) 0.8D3/0.8D3 35.0M - UT - LSZH - ACQUA - TIPO A</t>
  </si>
  <si>
    <t>SERVICE CABLE CONECTORIZADO 12F OM3 MPO12-UPC(F)/MPO12-UPC(F) 0.8D3/0.8D3 40.0M - UT - LSZH - ACQUA - TIPO A</t>
  </si>
  <si>
    <t>TRUNK CABLE PRE-TERMINATED 12F OM3 MPO12-UPC(F)/MPO12-UPC(F) 0.8D3/0.8D3 40.0M - UT - LSZH - AQUA - TYPE A</t>
  </si>
  <si>
    <t>CABLE TRONCAL CONECTORIZADO 12F OM3 MPO12-UPC(F)/MPO12-UPC(F) 0.8D3/0.8D3 40.0M - UT - LSZH - ACQUA - TIPO A</t>
  </si>
  <si>
    <t>SERVICE CABLE CONECTORIZADO 12F OM3 MPO12-UPC(F)/MPO12-UPC(F) 0.8D3/0.8D3 45.0M - UT - LSZH - ACQUA - TIPO A</t>
  </si>
  <si>
    <t>TRUNK CABLE PRE-TERMINATED 12F OM3 MPO12-UPC(F)/MPO12-UPC(F) 0.8D3/0.8D3 45.0M - UT - LSZH - AQUA - TYPE A</t>
  </si>
  <si>
    <t>CABLE TRONCAL CONECTORIZADO 12F OM3 MPO12-UPC(F)/MPO12-UPC(F) 0.8D3/0.8D3 45.0M - UT - LSZH - ACQUA - TIPO A</t>
  </si>
  <si>
    <t>SERVICE CABLE CONECTORIZADO 12F OM3 MPO12-UPC(F)/MPO12-UPC(F) 0.8D3/0.8D3 50.0M - UT - LSZH - ACQUA - TIPO A</t>
  </si>
  <si>
    <t>TRUNK CABLE PRE-TERMINATED 12F OM3 MPO12-UPC(F)/MPO12-UPC(F) 0.8D3/0.8D3 50.0M - UT - LSZH - AQUA - TYPE A</t>
  </si>
  <si>
    <t>CABLE TRONCAL CONECTORIZADO 12F OM3 MPO12-UPC(F)/MPO12-UPC(F) 0.8D3/0.8D3 50.0M - UT - LSZH - ACQUA - TIPO A</t>
  </si>
  <si>
    <t>SERVICE CABLE CONECTORIZADO 12F OM3 MPO12-UPC(F)/MPO12-UPC(F) 0.8D3/0.8D3 55.0M - UT - LSZH - ACQUA - TIPO A</t>
  </si>
  <si>
    <t>TRUNK CABLE PRE-TERMINATED 12F OM3 MPO12-UPC(F)/MPO12-UPC(F) 0.8D3/0.8D3 55.0M - UT - LSZH - AQUA - TYPE A</t>
  </si>
  <si>
    <t>CABLE TRONCAL CONECTORIZADO 12F OM3 MPO12-UPC(F)/MPO12-UPC(F) 0.8D3/0.8D3 55.0M - UT - LSZH - ACQUA - TIPO A</t>
  </si>
  <si>
    <t>SERVICE CABLE CONECTORIZADO 12F OM3 MPO12-UPC(F)/MPO12-UPC(F) 0.8D3/0.8D3 60.0M - UT - LSZH - ACQUA - TIPO A</t>
  </si>
  <si>
    <t>TRUNK CABLE PRE-TERMINATED 12F OM3 MPO12-UPC(F)/MPO12-UPC(F) 0.8D3/0.8D3 60.0M - UT - LSZH - AQUA - TYPE A</t>
  </si>
  <si>
    <t>CABLE TRONCAL CONECTORIZADO 12F OM3 MPO12-UPC(F)/MPO12-UPC(F) 0.8D3/0.8D3 60.0M - UT - LSZH - ACQUA - TIPO A</t>
  </si>
  <si>
    <t>SERVICE CABLE CONECTORIZADO 12F OM3 MPO12-UPC(F)/MPO12-UPC(F) 0.8D3/0.8D3 65.0M - UT - LSZH - ACQUA - TIPO A</t>
  </si>
  <si>
    <t>TRUNK CABLE PRE-TERMINATED 12F OM3 MPO12-UPC(F)/MPO12-UPC(F) 0.8D3/0.8D3 65.0M - UT - LSZH - AQUA - TYPE A</t>
  </si>
  <si>
    <t>CABLE TRONCAL CONECTORIZADO 12F OM3 MPO12-UPC(F)/MPO12-UPC(F) 0.8D3/0.8D3 65.0M - UT - LSZH - ACQUA - TIPO A</t>
  </si>
  <si>
    <t>SERVICE CABLE CONECTORIZADO 12F OM3 MPO12-UPC(F)/MPO12-UPC(F) 0.8D3/0.8D3 70.0M - UT - LSZH - ACQUA - TIPO A</t>
  </si>
  <si>
    <t>TRUNK CABLE PRE-TERMINATED 12F OM3 MPO12-UPC(F)/MPO12-UPC(F) 0.8D3/0.8D3 70.0M - UT - LSZH - AQUA - TYPE A</t>
  </si>
  <si>
    <t>CABLE TRONCAL CONECTORIZADO 12F OM3 MPO12-UPC(F)/MPO12-UPC(F) 0.8D3/0.8D3 70.0M - UT - LSZH - ACQUA - TIPO A</t>
  </si>
  <si>
    <t>SERVICE CABLE CONECTORIZADO 12F OM3 MPO12-UPC(F)/MPO12-UPC(F) 0.8D3/0.8D3 75.0M - UT - LSZH - ACQUA - TIPO A</t>
  </si>
  <si>
    <t>TRUNK CABLE PRE-TERMINATED 12F OM3 MPO12-UPC(F)/MPO12-UPC(F) 0.8D3/0.8D3 75.0M - UT - LSZH - AQUA - TYPE A</t>
  </si>
  <si>
    <t>CABLE TRONCAL CONECTORIZADO 12F OM3 MPO12-UPC(F)/MPO12-UPC(F) 0.8D3/0.8D3 75.0M - UT - LSZH - ACQUA - TIPO A</t>
  </si>
  <si>
    <t>SERVICE CABLE CONECTORIZADO 12F OM3 MPO12-UPC(F)/MPO12-UPC(F) 0.8D3/0.8D3 80.0M - UT - LSZH - ACQUA - TIPO A</t>
  </si>
  <si>
    <t>TRUNK CABLE PRE-TERMINATED 12F OM3 MPO12-UPC(F)/MPO12-UPC(F) 0.8D3/0.8D3 80.0M - UT - LSZH - AQUA - TYPE A</t>
  </si>
  <si>
    <t>CABLE TRONCAL CONECTORIZADO 12F OM3 MPO12-UPC(F)/MPO12-UPC(F) 0.8D3/0.8D3 80.0M - UT - LSZH - ACQUA - TIPO A</t>
  </si>
  <si>
    <t>SERVICE CABLE CONECTORIZADO 12F OM3 MPO12-UPC(F)/MPO12-UPC(F) 0.8D3/0.8D3 90.0M - UT - LSZH - ACQUA - TIPO A</t>
  </si>
  <si>
    <t>TRUNK CABLE PRE-TERMINATED 12F OM3 MPO12-UPC(F)/MPO12-UPC(F) 0.8D3/0.8D3 90.0M - UT - LSZH - AQUA - TYPE A</t>
  </si>
  <si>
    <t>CABLE TRONCAL CONECTORIZADO 12F OM3 MPO12-UPC(F)/MPO12-UPC(F) 0.8D3/0.8D3 90.0M - UT - LSZH - ACQUA - TIPO A</t>
  </si>
  <si>
    <t>SERVICE CABLE CONECTORIZADO 12F OM3 MPO12-UPC(F)/MPO12-UPC(F) 0.8D3/0.8D3 95.0M - UT - LSZH - ACQUA - TIPO A</t>
  </si>
  <si>
    <t>TRUNK CABLE PRE-TERMINATED 12F OM3 MPO12-UPC(F)/MPO12-UPC(F) 0.8D3/0.8D3 95.0M - UT - LSZH - AQUA - TYPE A</t>
  </si>
  <si>
    <t>CABLE TRONCAL CONECTORIZADO 12F OM3 MPO12-UPC(F)/MPO12-UPC(F) 0.8D3/0.8D3 95.0M - UT - LSZH - ACQUA - TIPO A</t>
  </si>
  <si>
    <t>SERVICE CABLE CONECTORIZADO 12F OM3 MPO12-UPC(F)/MPO12-UPC(F) 0.8D3/0.8D3 100.0M - UT - LSZH - ACQUA - TIPO A</t>
  </si>
  <si>
    <t>TRUNK CABLE PRE-TERMINATED 12F OM3 MPO12-UPC(F)/MPO12-UPC(F) 0.8D3/0.8D3 100.0M - UT - LSZH - AQUA - TYPE A</t>
  </si>
  <si>
    <t>CABLE TRONCAL CONECTORIZADO 12F OM3 MPO12-UPC(F)/MPO12-UPC(F) 0.8D3/0.8D3 100.0M - UT - LSZH - ACQUA - TIPO A</t>
  </si>
  <si>
    <t>SERVICE CABLE CONECTORIZADO 12F OM4 MPO12-UPC(F)/MPO12-UPC(F) 0.8D3/0.8D3 15.0M - UT - LSZH - ACQUA - TIPO A</t>
  </si>
  <si>
    <t>TRUNK CABLE PRE-TERMINATED 12F OM4 MPO12-UPC(F)/MPO12-UPC(F) 0.8D3/0.8D3 15.0M - UT - LSZH - AQUA - TYPE A</t>
  </si>
  <si>
    <t>CABLE TRONCAL CONECTORIZADO 12F OM4 MPO12-UPC(F)/MPO12-UPC(F) 0.8D3/0.8D3 15.0M - UT - LSZH - ACQUA - TIPO A</t>
  </si>
  <si>
    <t>SERVICE CABLE CONECTORIZADO 12F OM4 MPO12-UPC(F)/MPO12-UPC(F) 0.8D3/0.8D3 20.0M - UT - LSZH - ACQUA - TIPO A</t>
  </si>
  <si>
    <t>TRUNK CABLE PRE-TERMINATED 12F OM4 MPO12-UPC(F)/MPO12-UPC(F) 0.8D3/0.8D3 20.0M - UT - LSZH - AQUA - TYPE A</t>
  </si>
  <si>
    <t>CABLE TRONCAL CONECTORIZADO 12F OM4 MPO12-UPC(F)/MPO12-UPC(F) 0.8D3/0.8D3 20.0M - UT - LSZH - ACQUA - TIPO A</t>
  </si>
  <si>
    <t>SERVICE CABLE CONECTORIZADO 12F OM4 MPO12-UPC(F)/MPO12-UPC(F) 0.8D3/0.8D3 25.0M - UT - LSZH - ACQUA - TIPO A</t>
  </si>
  <si>
    <t>TRUNK CABLE PRE-TERMINATED 12F OM4 MPO12-UPC(F)/MPO12-UPC(F) 0.8D3/0.8D3 25.0M - UT - LSZH - AQUA - TYPE A</t>
  </si>
  <si>
    <t>CABLE TRONCAL CONECTORIZADO 12F OM4 MPO12-UPC(F)/MPO12-UPC(F) 0.8D3/0.8D3 25.0M - UT - LSZH - ACQUA - TIPO A</t>
  </si>
  <si>
    <t>SERVICE CABLE CONECTORIZADO 12F OM4 MPO12-UPC(F)/MPO12-UPC(F) 0.8D3/0.8D3 30.0M - UT - LSZH - ACQUA - TIPO A</t>
  </si>
  <si>
    <t>TRUNK CABLE PRE-TERMINATED 12F OM4 MPO12-UPC(F)/MPO12-UPC(F) 0.8D3/0.8D3 30.0M - UT - LSZH - AQUA - TYPE A</t>
  </si>
  <si>
    <t>CABLE TRONCAL CONECTORIZADO 12F OM4 MPO12-UPC(F)/MPO12-UPC(F) 0.8D3/0.8D3 30.0M - UT - LSZH - ACQUA - TIPO A</t>
  </si>
  <si>
    <t>SERVICE CABLE CONECTORIZADO 12F OM4 MPO12-UPC(F)/MPO12-UPC(F) 0.8D3/0.8D3 35.0M - UT - LSZH - ACQUA - TIPO A</t>
  </si>
  <si>
    <t>TRUNK CABLE PRE-TERMINATED 12F OM4 MPO12-UPC(F)/MPO12-UPC(F) 0.8D3/0.8D3 35.0M - UT - LSZH - AQUA - TYPE A</t>
  </si>
  <si>
    <t>CABLE TRONCAL CONECTORIZADO 12F OM4 MPO12-UPC(F)/MPO12-UPC(F) 0.8D3/0.8D3 35.0M - UT - LSZH - ACQUA - TIPO A</t>
  </si>
  <si>
    <t>SERVICE CABLE CONECTORIZADO 12F OM4 MPO12-UPC(F)/MPO12-UPC(F) 0.8D3/0.8D3 40.0M - UT - LSZH - ACQUA - TIPO A</t>
  </si>
  <si>
    <t>TRUNK CABLE PRE-TERMINATED 12F OM4 MPO12-UPC(F)/MPO12-UPC(F) 0.8D3/0.8D3 40.0M - UT - LSZH - AQUA - TYPE A</t>
  </si>
  <si>
    <t>CABLE TRONCAL CONECTORIZADO 12F OM4 MPO12-UPC(F)/MPO12-UPC(F) 0.8D3/0.8D3 40.0M - UT - LSZH - ACQUA - TIPO A</t>
  </si>
  <si>
    <t>SERVICE CABLE CONECTORIZADO 12F OM4 MPO12-UPC(F)/MPO12-UPC(F) 0.8D3/0.8D3 45.0M - UT - LSZH - ACQUA - TIPO A</t>
  </si>
  <si>
    <t>TRUNK CABLE PRE-TERMINATED 12F OM4 MPO12-UPC(F)/MPO12-UPC(F) 0.8D3/0.8D3 45.0M - UT - LSZH - AQUA - TYPE A</t>
  </si>
  <si>
    <t>CABLE TRONCAL CONECTORIZADO 12F OM4 MPO12-UPC(F)/MPO12-UPC(F) 0.8D3/0.8D3 45.0M - UT - LSZH - ACQUA - TIPO A</t>
  </si>
  <si>
    <t>SERVICE CABLE CONECTORIZADO 12F OM4 MPO12-UPC(F)/MPO12-UPC(F) 0.8D3/0.8D3 50.0M - UT - LSZH - ACQUA - TIPO A</t>
  </si>
  <si>
    <t>TRUNK CABLE PRE-TERMINATED 12F OM4 MPO12-UPC(F)/MPO12-UPC(F) 0.8D3/0.8D3 50.0M - UT - LSZH - AQUA - TYPE A</t>
  </si>
  <si>
    <t>CABLE TRONCAL CONECTORIZADO 12F OM4 MPO12-UPC(F)/MPO12-UPC(F) 0.8D3/0.8D3 50.0M - UT - LSZH - ACQUA - TIPO A</t>
  </si>
  <si>
    <t>SERVICE CABLE CONECTORIZADO 12F OM4 MPO12-UPC(F)/MPO12-UPC(F) 0.8D3/0.8D3 55.0M - UT - LSZH - ACQUA - TIPO A</t>
  </si>
  <si>
    <t>TRUNK CABLE PRE-TERMINATED 12F OM4 MPO12-UPC(F)/MPO12-UPC(F) 0.8D3/0.8D3 55.0M - UT - LSZH - AQUA - TYPE A</t>
  </si>
  <si>
    <t>CABLE TRONCAL CONECTORIZADO 12F OM4 MPO12-UPC(F)/MPO12-UPC(F) 0.8D3/0.8D3 55.0M - UT - LSZH - ACQUA - TIPO A</t>
  </si>
  <si>
    <t>SERVICE CABLE CONECTORIZADO 12F OM4 MPO12-UPC(F)/MPO12-UPC(F) 0.8D3/0.8D3 60.0M - UT - LSZH - ACQUA - TIPO A</t>
  </si>
  <si>
    <t>TRUNK CABLE PRE-TERMINATED 12F OM4 MPO12-UPC(F)/MPO12-UPC(F) 0.8D3/0.8D3 60.0M - UT - LSZH - AQUA - TYPE A</t>
  </si>
  <si>
    <t>CABLE TRONCAL CONECTORIZADO 12F OM4 MPO12-UPC(F)/MPO12-UPC(F) 0.8D3/0.8D3 60.0M - UT - LSZH - ACQUA - TIPO A</t>
  </si>
  <si>
    <t>SERVICE CABLE CONECTORIZADO 12F OM4 MPO12-UPC(F)/MPO12-UPC(F) 0.8D3/0.8D3 65.0M - UT - LSZH - ACQUA - TIPO A</t>
  </si>
  <si>
    <t>TRUNK CABLE PRE-TERMINATED 12F OM4 MPO12-UPC(F)/MPO12-UPC(F) 0.8D3/0.8D3 65.0M - UT - LSZH - AQUA - TYPE A</t>
  </si>
  <si>
    <t>CABLE TRONCAL CONECTORIZADO 12F OM4 MPO12-UPC(F)/MPO12-UPC(F) 0.8D3/0.8D3 65.0M - UT - LSZH - ACQUA - TIPO A</t>
  </si>
  <si>
    <t>SERVICE CABLE CONECTORIZADO 12F OM4 MPO12-UPC(F)/MPO12-UPC(F) 0.8D3/0.8D3 70.0M - UT - LSZH - ACQUA - TIPO A</t>
  </si>
  <si>
    <t>TRUNK CABLE PRE-TERMINATED 12F OM4 MPO12-UPC(F)/MPO12-UPC(F) 0.8D3/0.8D3 70.0M - UT - LSZH - AQUA - TYPE A</t>
  </si>
  <si>
    <t>CABLE TRONCAL CONECTORIZADO 12F OM4 MPO12-UPC(F)/MPO12-UPC(F) 0.8D3/0.8D3 70.0M - UT - LSZH - ACQUA - TIPO A</t>
  </si>
  <si>
    <t>SERVICE CABLE CONECTORIZADO 12F OM4 MPO12-UPC(F)/MPO12-UPC(F) 0.8D3/0.8D3 75.0M - UT - LSZH - ACQUA - TIPO A</t>
  </si>
  <si>
    <t>TRUNK CABLE PRE-TERMINATED 12F OM4 MPO12-UPC(F)/MPO12-UPC(F) 0.8D3/0.8D3 75.0M - UT - LSZH - AQUA - TYPE A</t>
  </si>
  <si>
    <t>CABLE TRONCAL CONECTORIZADO 12F OM4 MPO12-UPC(F)/MPO12-UPC(F) 0.8D3/0.8D3 75.0M - UT - LSZH - ACQUA - TIPO A</t>
  </si>
  <si>
    <t>SERVICE CABLE CONECTORIZADO 12F OM4 MPO12-UPC(F)/MPO12-UPC(F) 0.8D3/0.8D3 80.0M - UT - LSZH - ACQUA - TIPO A</t>
  </si>
  <si>
    <t>TRUNK CABLE PRE-TERMINATED 12F OM4 MPO12-UPC(F)/MPO12-UPC(F) 0.8D3/0.8D3 80.0M - UT - LSZH - AQUA - TYPE A</t>
  </si>
  <si>
    <t>CABLE TRONCAL CONECTORIZADO 12F OM4 MPO12-UPC(F)/MPO12-UPC(F) 0.8D3/0.8D3 80.0M - UT - LSZH - ACQUA - TIPO A</t>
  </si>
  <si>
    <t>SERVICE CABLE CONECTORIZADO 12F OM4 MPO12-UPC(F)/MPO12-UPC(F) 0.8D3/0.8D3 85.0M - UT - LSZH - ACQUA - TIPO A</t>
  </si>
  <si>
    <t>TRUNK CABLE PRE-TERMINATED 12F OM4 MPO12-UPC(F)/MPO12-UPC(F) 0.8D3/0.8D3 85.0M - UT - LSZH - AQUA - TYPE A</t>
  </si>
  <si>
    <t>CABLE TRONCAL CONECTORIZADO 12F OM4 MPO12-UPC(F)/MPO12-UPC(F) 0.8D3/0.8D3 85.0M - UT - LSZH - ACQUA - TIPO A</t>
  </si>
  <si>
    <t>SERVICE CABLE CONECTORIZADO 12F OM4 MPO12-UPC(F)/MPO12-UPC(F) 0.8D3/0.8D3 90.0M - UT - LSZH - ACQUA - TIPO A</t>
  </si>
  <si>
    <t>TRUNK CABLE PRE-TERMINATED 12F OM4 MPO12-UPC(F)/MPO12-UPC(F) 0.8D3/0.8D3 90.0M - UT - LSZH - AQUA - TYPE A</t>
  </si>
  <si>
    <t>CABLE TRONCAL CONECTORIZADO 12F OM4 MPO12-UPC(F)/MPO12-UPC(F) 0.8D3/0.8D3 90.0M - UT - LSZH - ACQUA - TIPO A</t>
  </si>
  <si>
    <t>SERVICE CABLE CONECTORIZADO 12F OM4 MPO12-UPC(F)/MPO12-UPC(F) 0.8D3/0.8D3 100.0M - UT - LSZH - ACQUA - TIPO A</t>
  </si>
  <si>
    <t>TRUNK CABLE PRE-TERMINATED 12F OM4 MPO12-UPC(F)/MPO12-UPC(F) 0.8D3/0.8D3 100.0M - UT - LSZH - AQUA - TYPE A</t>
  </si>
  <si>
    <t>CABLE TRONCAL CONECTORIZADO 12F OM4 MPO12-UPC(F)/MPO12-UPC(F) 0.8D3/0.8D3 100.0M - UT - LSZH - ACQUA - TIPO A</t>
  </si>
  <si>
    <t>SERVICE CABLE CONECTORIZADO 12F SM BLI A/B G-657A MPO12-APC(M)/MPO12-APC(M) 0.8D3/0.8D3 15.0M - UT - LSZH - AZUL -  TIPO B</t>
  </si>
  <si>
    <t>TRUNK CABLE PRE-TERMINATED 12F SM BLI A/B G-657A MPO12-APC(M)/MPO12-APC(M) 0.8D3/0.8D3 15.0M - UT - LSZH - BLUE -  TYPE B</t>
  </si>
  <si>
    <t>CABLE TRONCAL CONECTORIZADO 12F SM BLI A/B G-657A MPO12-APC(M)/MPO12-APC(M) 0.8D3/0.8D3 15.0M - UT - LSZH - AZUL -  TIPO B</t>
  </si>
  <si>
    <t>SERVICE CABLE CONECTORIZADO 12F SM BLI A/B G-657A MPO12-APC(M)/MPO12-APC(M) 0.8D3/0.8D3 20.0M - UT - LSZH - AZUL -  TIPO B</t>
  </si>
  <si>
    <t>TRUNK CABLE PRE-TERMINATED 12F SM BLI A/B G-657A MPO12-APC(M)/MPO12-APC(M) 0.8D3/0.8D3 20.0M - UT - LSZH - BLUE -  TYPE B</t>
  </si>
  <si>
    <t>CABLE TRONCAL CONECTORIZADO 12F SM BLI A/B G-657A MPO12-APC(M)/MPO12-APC(M) 0.8D3/0.8D3 20.0M - UT - LSZH - AZUL -  TIPO B</t>
  </si>
  <si>
    <t>SERVICE CABLE CONECTORIZADO 12F SM BLI A/B G-657A MPO12-APC(M)/MPO12-APC(M) 0.8D3/0.8D3 25.0M - UT - LSZH - AZUL -  TIPO B</t>
  </si>
  <si>
    <t>TRUNK CABLE PRE-TERMINATED 12F SM BLI A/B G-657A MPO12-APC(M)/MPO12-APC(M) 0.8D3/0.8D3 25.0M - UT - LSZH - BLUE -  TYPE B</t>
  </si>
  <si>
    <t>CABLE TRONCAL CONECTORIZADO 12F SM BLI A/B G-657A MPO12-APC(M)/MPO12-APC(M) 0.8D3/0.8D3 25.0M - UT - LSZH - AZUL -  TIPO B</t>
  </si>
  <si>
    <t>SERVICE CABLE CONECTORIZADO 12F SM BLI A/B G-657A MPO12-APC(M)/MPO12-APC(M) 0.8D3/0.8D3 35.0M - UT - LSZH - AZUL -  TIPO B</t>
  </si>
  <si>
    <t>TRUNK CABLE PRE-TERMINATED 12F SM BLI A/B G-657A MPO12-APC(M)/MPO12-APC(M) 0.8D3/0.8D3 35.0M - UT - LSZH - BLUE -  TYPE B</t>
  </si>
  <si>
    <t>CABLE TRONCAL CONECTORIZADO 12F SM BLI A/B G-657A MPO12-APC(M)/MPO12-APC(M) 0.8D3/0.8D3 35.0M - UT - LSZH - AZUL -  TIPO B</t>
  </si>
  <si>
    <t>SERVICE CABLE CONECTORIZADO 12F SM BLI A/B G-657A MPO12-APC(M)/MPO12-APC(M) 0.8D3/0.8D3 40.0M - UT - LSZH - AZUL -  TIPO B</t>
  </si>
  <si>
    <t>TRUNK CABLE PRE-TERMINATED 12F SM BLI A/B G-657A MPO12-APC(M)/MPO12-APC(M) 0.8D3/0.8D3 40.0M - UT - LSZH - BLUE -  TYPE B</t>
  </si>
  <si>
    <t>CABLE TRONCAL CONECTORIZADO 12F SM BLI A/B G-657A MPO12-APC(M)/MPO12-APC(M) 0.8D3/0.8D3 40.0M - UT - LSZH - AZUL -  TIPO B</t>
  </si>
  <si>
    <t>SERVICE CABLE CONECTORIZADO 12F SM BLI A/B G-657A MPO12-APC(M)/MPO12-APC(M) 0.8D3/0.8D3 50.0M - UT - LSZH - AZUL - TIPO B</t>
  </si>
  <si>
    <t>TRUNK CABLE PRE-TERMINATED 12F SM BLI A/B G-657A MPO12-APC(M)/MPO12-APC(M) 0.8D3/0.8D3 50.0M - UT - LSZH - BLUE - TYPE B</t>
  </si>
  <si>
    <t>CABLE TRONCAL CONECTORIZADO 12F SM BLI A/B G-657A MPO12-APC(M)/MPO12-APC(M) 0.8D3/0.8D3 50.0M - UT - LSZH - AZUL - TIPO B</t>
  </si>
  <si>
    <t>SERVICE CABLE CONECTORIZADO 12F SM BLI A/B G-657A MPO12-APC(M)/MPO12-APC(M) 0.8D3/0.8D3 65.0M - UT - LSZH - AZUL -  TIPO B</t>
  </si>
  <si>
    <t>TRUNK CABLE PRE-TERMINATED 12F SM BLI A/B G-657A MPO12-APC(M)/MPO12-APC(M) 0.8D3/0.8D3 65.0M - UT - LSZH - BLUE -  TYPE B</t>
  </si>
  <si>
    <t>CABLE TRONCAL CONECTORIZADO 12F SM BLI A/B G-657A MPO12-APC(M)/MPO12-APC(M) 0.8D3/0.8D3 65.0M - UT - LSZH - AZUL -  TIPO B</t>
  </si>
  <si>
    <t>SERVICE CABLE CONECTORIZADO 12F SM BLI A/B G-657A MPO12-APC(M)/MPO12-APC(M) 0.8D3/0.8D3 70.0M - UT - LSZH - AZUL -  TIPO B</t>
  </si>
  <si>
    <t>TRUNK CABLE PRE-TERMINATED 12F SM BLI A/B G-657A MPO12-APC(M)/MPO12-APC(M) 0.8D3/0.8D3 70.0M - UT - LSZH - BLUE -  TYPE B</t>
  </si>
  <si>
    <t>CABLE TRONCAL CONECTORIZADO 12F SM BLI A/B G-657A MPO12-APC(M)/MPO12-APC(M) 0.8D3/0.8D3 70.0M - UT - LSZH - AZUL -  TIPO B</t>
  </si>
  <si>
    <t>SERVICE CABLE CONECTORIZADO 12F SM BLI A/B G-657A MPO12-APC(M)/MPO12-APC(M) 0.8D3/0.8D3 80.0M - UT - LSZH - AZUL -  TIPO B</t>
  </si>
  <si>
    <t>TRUNK CABLE PRE-TERMINATED 12F SM BLI A/B G-657A MPO12-APC(M)/MPO12-APC(M) 0.8D3/0.8D3 80.0M - UT - LSZH - BLUE -  TYPE B</t>
  </si>
  <si>
    <t>CABLE TRONCAL CONECTORIZADO 12F SM BLI A/B G-657A MPO12-APC(M)/MPO12-APC(M) 0.8D3/0.8D3 80.0M - UT - LSZH - AZUL -  TIPO B</t>
  </si>
  <si>
    <t>SERVICE CABLE CONECTORIZADO 12F SM BLI A/B G-657A MPO12-APC(M)/MPO12-APC(M) 0.8D3/0.8D3 85.0M - UT - LSZH - AZUL -  TIPO B</t>
  </si>
  <si>
    <t>TRUNK CABLE PRE-TERMINATED 12F SM BLI A/B G-657A MPO12-APC(M)/MPO12-APC(M) 0.8D3/0.8D3 85.0M - UT - LSZH - BLUE -  TYPE B</t>
  </si>
  <si>
    <t>CABLE TRONCAL CONECTORIZADO 12F SM BLI A/B G-657A MPO12-APC(M)/MPO12-APC(M) 0.8D3/0.8D3 85.0M - UT - LSZH - AZUL -  TIPO B</t>
  </si>
  <si>
    <t>SERVICE CABLE CONECTORIZADO 12F SM BLI A/B G-657A MPO12-APC(M)/MPO12-APC(M) 0.8D3/0.8D3 90.0M - UT - LSZH - AZUL -  TIPO B</t>
  </si>
  <si>
    <t>TRUNK CABLE PRE-TERMINATED 12F SM BLI A/B G-657A MPO12-APC(M)/MPO12-APC(M) 0.8D3/0.8D3 90.0M - UT - LSZH - BLUE -  TYPE B</t>
  </si>
  <si>
    <t>CABLE TRONCAL CONECTORIZADO 12F SM BLI A/B G-657A MPO12-APC(M)/MPO12-APC(M) 0.8D3/0.8D3 90.0M - UT - LSZH - AZUL -  TIPO B</t>
  </si>
  <si>
    <t>SERVICE CABLE CONECTORIZADO 12F SM BLI A/B G-657A MPO12-APC(M)/MPO12-APC(M) 0.8D3/0.8D3 95.0M - UT - LSZH - AZUL -  TIPO B</t>
  </si>
  <si>
    <t>TRUNK CABLE PRE-TERMINATED 12F SM BLI A/B G-657A MPO12-APC(M)/MPO12-APC(M) 0.8D3/0.8D3 95.0M - UT - LSZH - BLUE -  TYPE B</t>
  </si>
  <si>
    <t>CABLE TRONCAL CONECTORIZADO 12F SM BLI A/B G-657A MPO12-APC(M)/MPO12-APC(M) 0.8D3/0.8D3 95.0M - UT - LSZH - AZUL -  TIPO B</t>
  </si>
  <si>
    <t>SERVICE CABLE CONECTORIZADO 12F SM BLI A/B G-657A MPO12-APC(M)/MPO12-APC(M) 0.8D3/0.8D3 100.0M - UT - LSZH - AZUL -  TIPO B</t>
  </si>
  <si>
    <t>TRUNK CABLE PRE-TERMINATED 12F SM BLI A/B G-657A MPO12-APC(M)/MPO12-APC(M) 0.8D3/0.8D3 100.0M - UT - LSZH - BLUE -  TYPE B</t>
  </si>
  <si>
    <t>CABLE TRONCAL CONECTORIZADO 12F SM BLI A/B G-657A MPO12-APC(M)/MPO12-APC(M) 0.8D3/0.8D3 100.0M - UT - LSZH - AZUL -  TIPO B</t>
  </si>
  <si>
    <t>SERVICE CABLE CONECTORIZADO 12F SM BLI A/B G-657A MPO12-APC(M)/MPO12-APC(M) 0.8D3/0.8D3 15.0M - UT - LSZH - AMARELO - TIPO B</t>
  </si>
  <si>
    <t>TRUNK CABLE PRE-TERMINATED 12F SM BLI A/B G-657A MPO12-APC(M)/MPO12-APC(M) 0.8D3/0.8D3 15.0M - UT - LSZH - YELLOW - TYPE B</t>
  </si>
  <si>
    <t>CABLE TRONCAL CONECTORIZADO 12F SM BLI A/B G-657A MPO12-APC(M)/MPO12-APC(M) 0.8D3/0.8D3 15.0M - UT - LSZH - AMARILLO - TIPO B</t>
  </si>
  <si>
    <t>SERVICE CABLE CONECTORIZADO 12F SM BLI A/B G-657A MPO12-APC(M)/MPO12-APC(M) 0.8D3/0.8D3 20.0M - UT - LSZH - AMARELO - TIPO B</t>
  </si>
  <si>
    <t>TRUNK CABLE PRE-TERMINATED 12F SM BLI A/B G-657A MPO12-APC(M)/MPO12-APC(M) 0.8D3/0.8D3 20.0M - UT - LSZH - YELLOW - TYPE B</t>
  </si>
  <si>
    <t>CABLE TRONCAL CONECTORIZADO 12F SM BLI A/B G-657A MPO12-APC(M)/MPO12-APC(M) 0.8D3/0.8D3 20.0M - UT - LSZH - AMARILLO - TIPO B</t>
  </si>
  <si>
    <t>SERVICE CABLE CONECTORIZADO 12F SM BLI A/B G-657A MPO12-APC(M)/MPO12-APC(M) 0.8D3/0.8D3 25.0M - UT - LSZH - AMARELO - TIPO B</t>
  </si>
  <si>
    <t>TRUNK CABLE PRE-TERMINATED 12F SM BLI A/B G-657A MPO12-APC(M)/MPO12-APC(M) 0.8D3/0.8D3 25.0M - UT - LSZH - YELLOW - TYPE B</t>
  </si>
  <si>
    <t>CABLE TRONCAL CONECTORIZADO 12F SM BLI A/B G-657A MPO12-APC(M)/MPO12-APC(M) 0.8D3/0.8D3 25.0M - UT - LSZH - AMARILLO - TIPO B</t>
  </si>
  <si>
    <t>SERVICE CABLE CONECTORIZADO 12F SM BLI A/B G-657A MPO12-APC(M)/MPO12-APC(M) 0.8D3/0.8D3 35.0M - UT - LSZH - AMARELO - TIPO B</t>
  </si>
  <si>
    <t>TRUNK CABLE PRE-TERMINATED 12F SM BLI A/B G-657A MPO12-APC(M)/MPO12-APC(M) 0.8D3/0.8D3 35.0M - UT - LSZH - YELLOW - TYPE B</t>
  </si>
  <si>
    <t>CABLE TRONCAL CONECTORIZADO 12F SM BLI A/B G-657A MPO12-APC(M)/MPO12-APC(M) 0.8D3/0.8D3 35.0M - UT - LSZH - AMARILLO - TIPO B</t>
  </si>
  <si>
    <t>SERVICE CABLE CONECTORIZADO 12F SM BLI A/B G-657A MPO12-APC(M)/MPO12-APC(M) 0.8D3/0.8D3 40.0M - UT - LSZH - AMARELO - TIPO B</t>
  </si>
  <si>
    <t>TRUNK CABLE PRE-TERMINATED 12F SM BLI A/B G-657A MPO12-APC(M)/MPO12-APC(M) 0.8D3/0.8D3 40.0M - UT - LSZH - YELLOW - TYPE B</t>
  </si>
  <si>
    <t>CABLE TRONCAL CONECTORIZADO 12F SM BLI A/B G-657A MPO12-APC(M)/MPO12-APC(M) 0.8D3/0.8D3 40.0M - UT - LSZH - AMARILLO - TIPO B</t>
  </si>
  <si>
    <t>SERVICE CABLE CONECTORIZADO 12F SM BLI A/B G-657A MPO12-APC(M)/MPO12-APC(M) 0.8D3/0.8D3 45.0M - UT - LSZH - AMARELO - TIPO B</t>
  </si>
  <si>
    <t>TRUNK CABLE PRE-TERMINATED 12F SM BLI A/B G-657A MPO12-APC(M)/MPO12-APC(M) 0.8D3/0.8D3 45.0M - UT - LSZH - YELLOW - TYPE B</t>
  </si>
  <si>
    <t>CABLE TRONCAL CONECTORIZADO 12F SM BLI A/B G-657A MPO12-APC(M)/MPO12-APC(M) 0.8D3/0.8D3 45.0M - UT - LSZH - AMARILLO - TIPO B</t>
  </si>
  <si>
    <t>SERVICE CABLE CONECTORIZADO 12F SM BLI A/B G-657A MPO12-APC(M)/MPO12-APC(M) 0.8D3/0.8D3 55.0M - UT - LSZH - AMARELO - TIPO B</t>
  </si>
  <si>
    <t>TRUNK CABLE PRE-TERMINATED 12F SM BLI A/B G-657A MPO12-APC(M)/MPO12-APC(M) 0.8D3/0.8D3 55.0M - UT - LSZH - YELLOW - TYPE B</t>
  </si>
  <si>
    <t>CABLE TRONCAL CONECTORIZADO 12F SM BLI A/B G-657A MPO12-APC(M)/MPO12-APC(M) 0.8D3/0.8D3 55.0M - UT - LSZH - AMARILLO - TIPO B</t>
  </si>
  <si>
    <t>SERVICE CABLE CONECTORIZADO 12F SM BLI A/B G-657A MPO12-APC(M)/MPO12-APC(M) 0.8D3/0.8D3 60.0M - UT - LSZH - AMARELO - TIPO B</t>
  </si>
  <si>
    <t>TRUNK CABLE PRE-TERMINATED 12F SM BLI A/B G-657A MPO12-APC(M)/MPO12-APC(M) 0.8D3/0.8D3 60.0M - UT - LSZH - YELLOW - TYPE B</t>
  </si>
  <si>
    <t>CABLE TRONCAL CONECTORIZADO 12F SM BLI A/B G-657A MPO12-APC(M)/MPO12-APC(M) 0.8D3/0.8D3 60.0M - UT - LSZH - AMARILLO - TIPO B</t>
  </si>
  <si>
    <t>SERVICE CABLE CONECTORIZADO 12F SM BLI A/B G-657A MPO12-APC(M)/MPO12-APC(M) 0.8D3/0.8D3 65.0M - UT - LSZH - AMARELO - TIPO B</t>
  </si>
  <si>
    <t>TRUNK CABLE PRE-TERMINATED 12F SM BLI A/B G-657A MPO12-APC(M)/MPO12-APC(M) 0.8D3/0.8D3 65.0M - UT - LSZH - YELLOW - TYPE B</t>
  </si>
  <si>
    <t>CABLE TRONCAL CONECTORIZADO 12F SM BLI A/B G-657A MPO12-APC(M)/MPO12-APC(M) 0.8D3/0.8D3 65.0M - UT - LSZH - AMARILLO - TIPO B</t>
  </si>
  <si>
    <t>SERVICE CABLE CONECTORIZADO 12F SM BLI A/B G-657A MPO12-APC(M)/MPO12-APC(M) 0.8D3/0.8D3 70.0M - UT - LSZH - AMARELO - TIPO B</t>
  </si>
  <si>
    <t>TRUNK CABLE PRE-TERMINATED 12F SM BLI A/B G-657A MPO12-APC(M)/MPO12-APC(M) 0.8D3/0.8D3 70.0M - UT - LSZH - YELLOW - TYPE B</t>
  </si>
  <si>
    <t>CABLE TRONCAL CONECTORIZADO 12F SM BLI A/B G-657A MPO12-APC(M)/MPO12-APC(M) 0.8D3/0.8D3 70.0M - UT - LSZH - AMARILLO - TIPO B</t>
  </si>
  <si>
    <t>SERVICE CABLE CONECTORIZADO 12F SM BLI A/B G-657A MPO12-APC(M)/MPO12-APC(M) 0.8D3/0.8D3 75.0M - UT - LSZH - AMARELO - TIPO B</t>
  </si>
  <si>
    <t>TRUNK CABLE PRE-TERMINATED 12F SM BLI A/B G-657A MPO12-APC(M)/MPO12-APC(M) 0.8D3/0.8D3 75.0M - UT - LSZH - YELLOW - TYPE B</t>
  </si>
  <si>
    <t>CABLE TRONCAL CONECTORIZADO 12F SM BLI A/B G-657A MPO12-APC(M)/MPO12-APC(M) 0.8D3/0.8D3 75.0M - UT - LSZH - AMARILLO - TIPO B</t>
  </si>
  <si>
    <t>SERVICE CABLE CONECTORIZADO 12F SM BLI A/B G-657A MPO12-APC(M)/MPO12-APC(M) 0.8D3/0.8D3 80.0M - UT - LSZH - AMARELO - TIPO B</t>
  </si>
  <si>
    <t>TRUNK CABLE PRE-TERMINATED 12F SM BLI A/B G-657A MPO12-APC(M)/MPO12-APC(M) 0.8D3/0.8D3 80.0M - UT - LSZH - YELLOW - TYPE B</t>
  </si>
  <si>
    <t>CABLE TRONCAL CONECTORIZADO 12F SM BLI A/B G-657A MPO12-APC(M)/MPO12-APC(M) 0.8D3/0.8D3 80.0M - UT - LSZH - AMARILLO - TIPO B</t>
  </si>
  <si>
    <t>SERVICE CABLE CONECTORIZADO 12F SM BLI A/B G-657A MPO12-APC(M)/MPO12-APC(M) 0.8D3/0.8D3 85.0M - UT - LSZH - AMARELO - TIPO B</t>
  </si>
  <si>
    <t>TRUNK CABLE PRE-TERMINATED 12F SM BLI A/B G-657A MPO12-APC(M)/MPO12-APC(M) 0.8D3/0.8D3 85.0M - UT - LSZH - YELLOW - TYPE B</t>
  </si>
  <si>
    <t>CABLE TRONCAL CONECTORIZADO 12F SM BLI A/B G-657A MPO12-APC(M)/MPO12-APC(M) 0.8D3/0.8D3 85.0M - UT - LSZH - AMARILLO - TIPO B</t>
  </si>
  <si>
    <t>SERVICE CABLE CONECTORIZADO 12F SM BLI A/B G-657A MPO12-APC(M)/MPO12-APC(M) 0.8D3/0.8D3 90.0M - UT - LSZH - AMARELO - TIPO B</t>
  </si>
  <si>
    <t>TRUNK CABLE PRE-TERMINATED 12F SM BLI A/B G-657A MPO12-APC(M)/MPO12-APC(M) 0.8D3/0.8D3 90.0M - UT - LSZH - YELLOW - TYPE B</t>
  </si>
  <si>
    <t>CABLE TRONCAL CONECTORIZADO 12F SM BLI A/B G-657A MPO12-APC(M)/MPO12-APC(M) 0.8D3/0.8D3 90.0M - UT - LSZH - AMARILLO - TIPO B</t>
  </si>
  <si>
    <t>SERVICE CABLE CONECTORIZADO 12F SM BLI A/B G-657A MPO12-APC(M)/MPO12-APC(M) 0.8D3/0.8D3 95.0M - UT - LSZH - AMARELO - TIPO B</t>
  </si>
  <si>
    <t>TRUNK CABLE PRE-TERMINATED 12F SM BLI A/B G-657A MPO12-APC(M)/MPO12-APC(M) 0.8D3/0.8D3 95.0M - UT - LSZH - YELLOW - TYPE B</t>
  </si>
  <si>
    <t>CABLE TRONCAL CONECTORIZADO 12F SM BLI A/B G-657A MPO12-APC(M)/MPO12-APC(M) 0.8D3/0.8D3 95.0M - UT - LSZH - AMARILLO - TIPO B</t>
  </si>
  <si>
    <t>SERVICE CABLE CONECTORIZADO 12F SM BLI A/B G-657A MPO12-APC(M)/MPO12-APC(M) 0.8D3/0.8D3 100.0M - UT - LSZH - AMARELO - TIPO B</t>
  </si>
  <si>
    <t>TRUNK CABLE PRE-TERMINATED 12F SM BLI A/B G-657A MPO12-APC(M)/MPO12-APC(M) 0.8D3/0.8D3 100.0M - UT - LSZH - YELLOW - TYPE B</t>
  </si>
  <si>
    <t>CABLE TRONCAL CONECTORIZADO 12F SM BLI A/B G-657A MPO12-APC(M)/MPO12-APC(M) 0.8D3/0.8D3 100.0M - UT - LSZH - AMARILLO - TIPO B</t>
  </si>
  <si>
    <t>SERVICE CABLE CONECTORIZADO 12F OM3 MPO12-UPC(M)/MPO12-UPC(M) 0.8D3/0.8D3 15.0M - UT - LSZH - ACQUA - TIPO B</t>
  </si>
  <si>
    <t>TRUNK CABLE PRE-TERMINATED 12F OM3 MPO12-UPC(M)/MPO12-UPC(M) 0.8D3.0/0.8D3.0 15.0M - UT - LSZH - AQUA - TYPE B</t>
  </si>
  <si>
    <t>CABLE TRONCAL CONECTORIZADO 12F OM3 MPO12-UPC(M)/MPO12-UPC(M) 0.8D3.0/0.8D3.0 15.0M - UT - LSZH - ACQUA - TIPO B</t>
  </si>
  <si>
    <t>SERVICE CABLE CONECTORIZADO 12F OM3 MPO12-UPC(M)/MPO12-UPC(M) 0.8D3/0.8D3 20.0M - UT - LSZH - ACQUA - TIPO B</t>
  </si>
  <si>
    <t>TRUNK CABLE PRE-TERMINATED 12F OM3 MPO12-UPC(M)/MPO12-UPC(M) 0.8D3.0/0.8D3.0 20.0M - UT - LSZH - AQUA - TYPE B</t>
  </si>
  <si>
    <t>CABLE TRONCAL CONECTORIZADO 12F OM3 MPO12-UPC(M)/MPO12-UPC(M) 0.8D3.0/0.8D3.0 20.0M - UT - LSZH - ACQUA - TIPO B</t>
  </si>
  <si>
    <t>SERVICE CABLE CONECTORIZADO 12F OM3 MPO12-UPC(M)/MPO12-UPC(M) 0.8D3/0.8D3 25.0M - UT - LSZH - ACQUA - TIPO B</t>
  </si>
  <si>
    <t>TRUNK CABLE PRE-TERMINATED 12F OM3 MPO12-UPC(M)/MPO12-UPC(M) 0.8D3.0/0.8D3.0 25.0M - UT - LSZH - AQUA - TYPE B</t>
  </si>
  <si>
    <t>CABLE TRONCAL CONECTORIZADO 12F OM3 MPO12-UPC(M)/MPO12-UPC(M) 0.8D3.0/0.8D3.0 25.0M - UT - LSZH - ACQUA - TIPO B</t>
  </si>
  <si>
    <t>SERVICE CABLE CONECTORIZADO 12F OM3 MPO12-UPC(M)/MPO12-UPC(M) 0.8D3/0.8D3 30.0M - UT - LSZH - ACQUA - TIPO B</t>
  </si>
  <si>
    <t>TRUNK CABLE PRE-TERMINATED 12F OM3 MPO12-UPC(M)/MPO12-UPC(M) 0.8D3.0/0.8D3.0 30.0M - UT - LSZH - AQUA - TYPE B</t>
  </si>
  <si>
    <t>CABLE TRONCAL CONECTORIZADO 12F OM3 MPO12-UPC(M)/MPO12-UPC(M) 0.8D3.0/0.8D3.0 30.0M - UT - LSZH - ACQUA - TIPO B</t>
  </si>
  <si>
    <t>SERVICE CABLE CONECTORIZADO 12F OM3 MPO12-UPC(M)/MPO12-UPC(M) 0.8D3/0.8D3 35.0M - UT - LSZH - ACQUA - TIPO B</t>
  </si>
  <si>
    <t>TRUNK CABLE PRE-TERMINATED 12F OM3 MPO12-UPC(M)/MPO12-UPC(M) 0.8D3.0/0.8D3.0 35.0M - UT - LSZH - AQUA - TYPE B</t>
  </si>
  <si>
    <t>CABLE TRONCAL CONECTORIZADO 12F OM3 MPO12-UPC(M)/MPO12-UPC(M) 0.8D3.0/0.8D3.0 35.0M - UT - LSZH - ACQUA - TIPO B</t>
  </si>
  <si>
    <t>SERVICE CABLE CONECTORIZADO 12F OM3 MPO12-UPC(M)/MPO12-UPC(M) 0.8D3/0.8D3 40.0M - UT - LSZH - ACQUA - TIPO B</t>
  </si>
  <si>
    <t>TRUNK CABLE PRE-TERMINATED 12F OM3 MPO12-UPC(M)/MPO12-UPC(M) 0.8D3.0/0.8D3.0 40.0M - UT - LSZH - AQUA - TYPE B</t>
  </si>
  <si>
    <t>CABLE TRONCAL CONECTORIZADO 12F OM3 MPO12-UPC(M)/MPO12-UPC(M) 0.8D3.0/0.8D3.0 40.0M - UT - LSZH - ACQUA - TIPO B</t>
  </si>
  <si>
    <t>SERVICE CABLE CONECTORIZADO 12F OM3 MPO12-UPC(M)/MPO12-UPC(M) 0.8D3/0.8D3 45.0M - UT - LSZH - ACQUA - TIPO B</t>
  </si>
  <si>
    <t>TRUNK CABLE PRE-TERMINATED 12F OM3 MPO12-UPC(M)/MPO12-UPC(M) 0.8D3.0/0.8D3.0 45.0M - UT - LSZH - AQUA - TYPE B</t>
  </si>
  <si>
    <t>CABLE TRONCAL CONECTORIZADO 12F OM3 MPO12-UPC(M)/MPO12-UPC(M) 0.8D3.0/0.8D3.0 45.0M - UT - LSZH - ACQUA - TIPO B</t>
  </si>
  <si>
    <t>SERVICE CABLE CONECTORIZADO 12F OM3 MPO12-UPC(M)/MPO12-UPC(M) 0.8D3/0.8D3 50.0M - UT - LSZH - ACQUA - TIPO B</t>
  </si>
  <si>
    <t>TRUNK CABLE PRE-TERMINATED 12F OM3 MPO12-UPC(M)/MPO12-UPC(M) 0.8D3.0/0.8D3.0 50.0M - UT - LSZH - AQUA - TYPE B</t>
  </si>
  <si>
    <t>CABLE TRONCAL CONECTORIZADO 12F OM3 MPO12-UPC(M)/MPO12-UPC(M) 0.8D3.0/0.8D3.0 50.0M - UT - LSZH - ACQUA - TIPO B</t>
  </si>
  <si>
    <t>SERVICE CABLE CONECTORIZADO 12F OM3 MPO12-UPC(M)/MPO12-UPC(M) 0.8D3/0.8D3 55.0M - UT - LSZH - ACQUA - TIPO B</t>
  </si>
  <si>
    <t>TRUNK CABLE PRE-TERMINATED 12F OM3 MPO12-UPC(M)/MPO12-UPC(M) 0.8D3.0/0.8D3.0 55.0M - UT - LSZH - AQUA - TYPE B</t>
  </si>
  <si>
    <t>CABLE TRONCAL CONECTORIZADO 12F OM3 MPO12-UPC(M)/MPO12-UPC(M) 0.8D3.0/0.8D3.0 55.0M - UT - LSZH - ACQUA - TIPO B</t>
  </si>
  <si>
    <t>SERVICE CABLE CONECTORIZADO 12F OM3 MPO12-UPC(M)/MPO12-UPC(M) 0.8D3/0.8D3 60.0M - UT - LSZH - ACQUA - TIPO B</t>
  </si>
  <si>
    <t>TRUNK CABLE PRE-TERMINATED 12F OM3 MPO12-UPC(M)/MPO12-UPC(M) 0.8D3.0/0.8D3.0 60.0M - UT - LSZH - AQUA - TYPE B</t>
  </si>
  <si>
    <t>CABLE TRONCAL CONECTORIZADO 12F OM3 MPO12-UPC(M)/MPO12-UPC(M) 0.8D3.0/0.8D3.0 60.0M - UT - LSZH - ACQUA - TIPO B</t>
  </si>
  <si>
    <t>SERVICE CABLE CONECTORIZADO 12F OM3 MPO12-UPC(M)/MPO12-UPC(M) 0.8D3/0.8D3 65.0M - UT - LSZH - ACQUA - TIPO B</t>
  </si>
  <si>
    <t>TRUNK CABLE PRE-TERMINATED 12F OM3 MPO12-UPC(M)/MPO12-UPC(M) 0.8D3.0/0.8D3.0 65.0M - UT - LSZH - AQUA - TYPE B</t>
  </si>
  <si>
    <t>CABLE TRONCAL CONECTORIZADO 12F OM3 MPO12-UPC(M)/MPO12-UPC(M) 0.8D3.0/0.8D3.0 65.0M - UT - LSZH - ACQUA - TIPO B</t>
  </si>
  <si>
    <t>SERVICE CABLE CONECTORIZADO 12F OM3 MPO12-UPC(M)/MPO12-UPC(M) 0.8D3/0.8D3 70.0M - UT - LSZH - ACQUA - TIPO B</t>
  </si>
  <si>
    <t>TRUNK CABLE PRE-TERMINATED 12F OM3 MPO12-UPC(M)/MPO12-UPC(M) 0.8D3.0/0.8D3.0 70.0M - UT - LSZH - AQUA - TYPE B</t>
  </si>
  <si>
    <t>CABLE TRONCAL CONECTORIZADO 12F OM3 MPO12-UPC(M)/MPO12-UPC(M) 0.8D3.0/0.8D3.0 70.0M - UT - LSZH - ACQUA - TIPO B</t>
  </si>
  <si>
    <t>SERVICE CABLE CONECTORIZADO 12F OM3 MPO12-UPC(M)/MPO12-UPC(M) 0.8D3/0.8D3 75.0M - UT - LSZH - ACQUA - TIPO B</t>
  </si>
  <si>
    <t>TRUNK CABLE PRE-TERMINATED 12F OM3 MPO12-UPC(M)/MPO12-UPC(M) 0.8D3.0/0.8D3.0 75.0M - UT - LSZH - AQUA - TYPE B</t>
  </si>
  <si>
    <t>CABLE TRONCAL CONECTORIZADO 12F OM3 MPO12-UPC(M)/MPO12-UPC(M) 0.8D3.0/0.8D3.0 75.0M - UT - LSZH - ACQUA - TIPO B</t>
  </si>
  <si>
    <t>SERVICE CABLE CONECTORIZADO 12F OM3 MPO12-UPC(M)/MPO12-UPC(M) 0.8D3/0.8D3 80.0M - UT - LSZH - ACQUA - TIPO B</t>
  </si>
  <si>
    <t>TRUNK CABLE PRE-TERMINATED 12F OM3 MPO12-UPC(M)/MPO12-UPC(M) 0.8D3.0/0.8D3.0 80.0M - UT - LSZH - AQUA - TYPE B</t>
  </si>
  <si>
    <t>CABLE TRONCAL CONECTORIZADO 12F OM3 MPO12-UPC(M)/MPO12-UPC(M) 0.8D3.0/0.8D3.0 80.0M - UT - LSZH - ACQUA - TIPO B</t>
  </si>
  <si>
    <t>SERVICE CABLE CONECTORIZADO 12F OM3 MPO12-UPC(M)/MPO12-UPC(M) 0.8D3/0.8D3 85.0M - UT - LSZH - ACQUA - TIPO B</t>
  </si>
  <si>
    <t>TRUNK CABLE PRE-TERMINATED 12F OM3 MPO12-UPC(M)/MPO12-UPC(M) 0.8D3.0/0.8D3.0 85.0M - UT - LSZH - AQUA - TYPE B</t>
  </si>
  <si>
    <t>CABLE TRONCAL CONECTORIZADO 12F OM3 MPO12-UPC(M)/MPO12-UPC(M) 0.8D3.0/0.8D3.0 85.0M - UT - LSZH - ACQUA - TIPO B</t>
  </si>
  <si>
    <t>SERVICE CABLE CONECTORIZADO 12F OM3 MPO12-UPC(M)/MPO12-UPC(M) 0.8D3/0.8D3 90.0M - UT - LSZH - ACQUA - TIPO B</t>
  </si>
  <si>
    <t>TRUNK CABLE PRE-TERMINATED 12F OM3 MPO12-UPC(M)/MPO12-UPC(M) 0.8D3.0/0.8D3.0 90.0M - UT - LSZH - AQUA - TYPE B</t>
  </si>
  <si>
    <t>CABLE TRONCAL CONECTORIZADO 12F OM3 MPO12-UPC(M)/MPO12-UPC(M) 0.8D3.0/0.8D3.0 90.0M - UT - LSZH - ACQUA - TIPO B</t>
  </si>
  <si>
    <t>SERVICE CABLE CONECTORIZADO 12F OM3 MPO12-UPC(M)/MPO12-UPC(M) 0.8D3/0.8D3 95.0M - UT - LSZH - ACQUA - TIPO B</t>
  </si>
  <si>
    <t>TRUNK CABLE PRE-TERMINATED 12F OM3 MPO12-UPC(M)/MPO12-UPC(M) 0.8D3.0/0.8D3.0 95.0M - UT - LSZH - AQUA - TYPE B</t>
  </si>
  <si>
    <t>CABLE TRONCAL CONECTORIZADO 12F OM3 MPO12-UPC(M)/MPO12-UPC(M) 0.8D3.0/0.8D3.0 95.0M - UT - LSZH - ACQUA - TIPO B</t>
  </si>
  <si>
    <t>SERVICE CABLE CONECTORIZADO 12F OM3 MPO12-UPC(M)/MPO12-UPC(M) 0.8D3/0.8D3 100.0M - UT - LSZH - ACQUA - TIPO B</t>
  </si>
  <si>
    <t>TRUNK CABLE PRE-TERMINATED 12F OM3 MPO12-UPC(M)/MPO12-UPC(M) 0.8D3.0/0.8D3.0 100.0M - UT - LSZH - AQUA - TYPE B</t>
  </si>
  <si>
    <t>CABLE TRONCAL CONECTORIZADO 12F OM3 MPO12-UPC(M)/MPO12-UPC(M) 0.8D3.0/0.8D3.0 100.0M - UT - LSZH - ACQUA - TIPO B</t>
  </si>
  <si>
    <t>SERVICE CABLE CONECTORIZADO 12F OM4 MPO12-UPC(M)/MPO12-UPC(M) 0.8D3/0.8D3 15.0M - UT - LSZH - ACQUA - TIPO B</t>
  </si>
  <si>
    <t>TRUNK CABLE PRE-TERMINATED 12F OM4 MPO12-UPC(M)/MPO12-UPC(M) 0.8D3/0.8D3 15.0M - UT - LSZH - AQUA - TYPE B</t>
  </si>
  <si>
    <t>CABLE TRONCAL CONECTORIZADO 12F OM4 MPO12-UPC(M)/MPO12-UPC(M) 0.8D3/0.8D3 15.0M - UT - LSZH - ACQUA - TIPO B</t>
  </si>
  <si>
    <t>SERVICE CABLE CONECTORIZADO 12F OM4 MPO12-UPC(M)/MPO12-UPC(M) 0.8D3/0.8D3 20.0M - UT - LSZH - ACQUA - TIPO B</t>
  </si>
  <si>
    <t>TRUNK CABLE PRE-TERMINATED 12F OM4 MPO12-UPC(M)/MPO12-UPC(M) 0.8D3/0.8D3 20.0M - UT - LSZH - AQUA - TYPE B</t>
  </si>
  <si>
    <t>CABLE TRONCAL CONECTORIZADO 12F OM4 MPO12-UPC(M)/MPO12-UPC(M) 0.8D3/0.8D3 20.0M - UT - LSZH - ACQUA - TIPO B</t>
  </si>
  <si>
    <t>SERVICE CABLE CONECTORIZADO 12F OM4 MPO12-UPC(M)/MPO12-UPC(M) 0.8D3/0.8D3 25.0M - UT - LSZH - ACQUA - TIPO B</t>
  </si>
  <si>
    <t>TRUNK CABLE PRE-TERMINATED 12F OM4 MPO12-UPC(M)/MPO12-UPC(M) 0.8D3/0.8D3 25.0M - UT - LSZH - AQUA - TYPE B</t>
  </si>
  <si>
    <t>CABLE TRONCAL CONECTORIZADO 12F OM4 MPO12-UPC(M)/MPO12-UPC(M) 0.8D3/0.8D3 25.0M - UT - LSZH - ACQUA - TIPO B</t>
  </si>
  <si>
    <t>SERVICE CABLE CONECTORIZADO 12F OM4 MPO12-UPC(M)/MPO12-UPC(M) 0.8D3/0.8D3 35.0M - UT - LSZH - ACQUA - TIPO B</t>
  </si>
  <si>
    <t>TRUNK CABLE PRE-TERMINATED 12F OM4 MPO12-UPC(M)/MPO12-UPC(M) 0.8D3/0.8D3 35.0M - UT - LSZH - AQUA - TYPE B</t>
  </si>
  <si>
    <t>CABLE TRONCAL CONECTORIZADO 12F OM4 MPO12-UPC(M)/MPO12-UPC(M) 0.8D3/0.8D3 35.0M - UT - LSZH - ACQUA - TIPO B</t>
  </si>
  <si>
    <t>SERVICE CABLE CONECTORIZADO 12F OM4 MPO12-UPC(M)/MPO12-UPC(M) 0.8D3/0.8D3 45.0M - UT - LSZH - ACQUA - TIPO B</t>
  </si>
  <si>
    <t>TRUNK CABLE PRE-TERMINATED 12F OM4 MPO12-UPC(M)/MPO12-UPC(M) 0.8D3/0.8D3 45.0M - UT - LSZH - AQUA - TYPE B</t>
  </si>
  <si>
    <t>CABLE TRONCAL CONECTORIZADO 12F OM4 MPO12-UPC(M)/MPO12-UPC(M) 0.8D3/0.8D3 45.0M - UT - LSZH - ACQUA - TIPO B</t>
  </si>
  <si>
    <t>SERVICE CABLE CONECTORIZADO 12F OM4 MPO12-UPC(M)/MPO12-UPC(M) 0.8D3/0.8D3 55.0M - UT - LSZH - ACQUA - TIPO B</t>
  </si>
  <si>
    <t>TRUNK CABLE PRE-TERMINATED 12F OM4 MPO12-UPC(M)/MPO12-UPC(M) 0.8D3/0.8D3 55.0M - UT - LSZH - AQUA - TYPE B</t>
  </si>
  <si>
    <t>CABLE TRONCAL CONECTORIZADO 12F OM4 MPO12-UPC(M)/MPO12-UPC(M) 0.8D3/0.8D3 55.0M - UT - LSZH - ACQUA - TIPO B</t>
  </si>
  <si>
    <t>SERVICE CABLE CONECTORIZADO 12F OM4 MPO12-UPC(M)/MPO12-UPC(M) 0.8D3/0.8D3 60.0M - UT - LSZH - ACQUA - TIPO B</t>
  </si>
  <si>
    <t>TRUNK CABLE PRE-TERMINATED 12F OM4 MPO12-UPC(M)/MPO12-UPC(M) 0.8D3/0.8D3 60.0M - UT - LSZH - AQUA - TYPE B</t>
  </si>
  <si>
    <t>CABLE TRONCAL CONECTORIZADO 12F OM4 MPO12-UPC(M)/MPO12-UPC(M) 0.8D3/0.8D3 60.0M - UT - LSZH - ACQUA - TIPO B</t>
  </si>
  <si>
    <t>SERVICE CABLE CONECTORIZADO 12F OM4 MPO12-UPC(M)/MPO12-UPC(M) 0.8D3/0.8D3 65.0M - UT - LSZH - ACQUA - TIPO B</t>
  </si>
  <si>
    <t>TRUNK CABLE PRE-TERMINATED 12F OM4 MPO12-UPC(M)/MPO12-UPC(M) 0.8D3/0.8D3 65.0M - UT - LSZH - AQUA - TYPE B</t>
  </si>
  <si>
    <t>CABLE TRONCAL CONECTORIZADO 12F OM4 MPO12-UPC(M)/MPO12-UPC(M) 0.8D3/0.8D3 65.0M - UT - LSZH - ACQUA - TIPO B</t>
  </si>
  <si>
    <t>SERVICE CABLE CONECTORIZADO 12F OM4 MPO12-UPC(M)/MPO12-UPC(M) 0.8D3/0.8D3 70.0M - UT - LSZH - ACQUA - TIPO B</t>
  </si>
  <si>
    <t>TRUNK CABLE PRE-TERMINATED 12F OM4 MPO12-UPC(M)/MPO12-UPC(M) 0.8D3/0.8D3 70.0M - UT - LSZH - AQUA - TYPE B</t>
  </si>
  <si>
    <t>CABLE TRONCAL CONECTORIZADO 12F OM4 MPO12-UPC(M)/MPO12-UPC(M) 0.8D3/0.8D3 70.0M - UT - LSZH - ACQUA - TIPO B</t>
  </si>
  <si>
    <t>SERVICE CABLE CONECTORIZADO 12F OM4 MPO12-UPC(M)/MPO12-UPC(M) 0.8D3/0.8D3 75.0M - UT - LSZH - ACQUA - TIPO B</t>
  </si>
  <si>
    <t>TRUNK CABLE PRE-TERMINATED 12F OM4 MPO12-UPC(M)/MPO12-UPC(M) 0.8D3/0.8D3 75.0M - UT - LSZH - AQUA - TYPE B</t>
  </si>
  <si>
    <t>CABLE TRONCAL CONECTORIZADO 12F OM4 MPO12-UPC(M)/MPO12-UPC(M) 0.8D3/0.8D3 75.0M - UT - LSZH - ACQUA - TIPO B</t>
  </si>
  <si>
    <t>SERVICE CABLE CONECTORIZADO 12F OM4 MPO12-UPC(M)/MPO12-UPC(M) 0.8D3/0.8D3 85.0M - UT - LSZH - ACQUA - TIPO B</t>
  </si>
  <si>
    <t>TRUNK CABLE PRE-TERMINATED 12F OM4 MPO12-UPC(M)/MPO12-UPC(M) 0.8D3/0.8D3 85.0M - UT - LSZH - AQUA - TYPE B</t>
  </si>
  <si>
    <t>CABLE TRONCAL CONECTORIZADO 12F OM4 MPO12-UPC(M)/MPO12-UPC(M) 0.8D3/0.8D3 85.0M - UT - LSZH - ACQUA - TIPO B</t>
  </si>
  <si>
    <t>SERVICE CABLE CONECTORIZADO 12F OM4 MPO12-UPC(M)/MPO12-UPC(M) 0.8D3/0.8D3 90.0M - UT - LSZH - ACQUA - TIPO B</t>
  </si>
  <si>
    <t>TRUNK CABLE PRE-TERMINATED 12F OM4 MPO12-UPC(M)/MPO12-UPC(M) 0.8D3/0.8D3 90.0M - UT - LSZH - AQUA - TYPE B</t>
  </si>
  <si>
    <t>CABLE TRONCAL CONECTORIZADO 12F OM4 MPO12-UPC(M)/MPO12-UPC(M) 0.8D3/0.8D3 90.0M - UT - LSZH - ACQUA - TIPO B</t>
  </si>
  <si>
    <t>SERVICE CABLE CONECTORIZADO 12F OM4 MPO12-UPC(M)/MPO12-UPC(M) 0.8D3/0.8D3 100.0M - UT - LSZH - ACQUA - TIPO B</t>
  </si>
  <si>
    <t>TRUNK CABLE PRE-TERMINATED 12F OM4 MPO12-UPC(M)/MPO12-UPC(M) 0.8D3/0.8D3 100.0M - UT - LSZH - AQUA - TYPE B</t>
  </si>
  <si>
    <t>CABLE TRONCAL CONECTORIZADO 12F OM4 MPO12-UPC(M)/MPO12-UPC(M) 0.8D3/0.8D3 100.0M - UT - LSZH - ACQUA - TIPO B</t>
  </si>
  <si>
    <t>SERVICE CABLE CONECTORIZADO 12F SM BLI A/B G-657A MPO12-APC(M)/MPO12-APC(M) 0.8D3/0.8D3 50.0M - UT - LSZH - AMARELO - TIPO B</t>
  </si>
  <si>
    <t>TRUNK CABLE PRE-TERMINATED 12F SM BLI A/B G-657A MPO12-APC(M)/MPO12-APC(M) 0.8D3/0.8D3 50.0M - UT - LSZH - YELLOW - TYPE B</t>
  </si>
  <si>
    <t>CABLE TRONCAL CONECTORIZADO 12F SM BLI A/B G-657A MPO12-APC(M)/MPO12-APC(M) 0.8D3/0.8D3 50.0M - UT - LSZH - AMARILLO - TIPO B</t>
  </si>
  <si>
    <t>SERVICE CABLE CONECTORIZADO FANOUT 12F SM BLI A/B G-657A LC-UPC/MPO12-APC(M) 1.0D2/0.8D2 15.0M - UT - LSZH - AMARELO</t>
  </si>
  <si>
    <t>TRUNK CABLE PRE-TERMINATED 12F SM BLI A/B G-657A LC-UPC/MPO12-APC(M) 1.0D2/0.8D2 15.0M - UT - LSZH - YELLOW</t>
  </si>
  <si>
    <t>CABLE TRONCAL CONECTORIZADO 12F SM BLI A/B G-657A LC-UPC/MPO12-APC(M) 1.0D2/0.8D2 15.0M - UT - LSZH - AMARILLO</t>
  </si>
  <si>
    <t>SERVICE CABLE CONECTORIZADOS SM G-652D AMARELO (60M DE BACKBONE SM 6 VIAS - 72F E 12 UNID. DE CONECT. MPO/MPO SM TIPO A - AM)</t>
  </si>
  <si>
    <t>BACKBONE SM 6 VIAS (72 FIBRAS) - 60 METROS (TRUNK CABLE PRE-TERMINATED 72F SM MPO12-APC(M)/MPO12-APC(M) 1.0D3/1.0D3 58.0M - TS - LSZH - TYPE A - YELLOW)</t>
  </si>
  <si>
    <t>BACKBONE SM 6 VIAS (72 FIBRAS) - 60 METROS (CABLE TRONCAL CONECTORIZADO 72F SM MPO12-APC(M)/MPO12-APC(M) 1.0D3/1.0D3 58.0M - TS - LSZH - TIPO A - AMARILLO)</t>
  </si>
  <si>
    <t>SERVICE CABLE CONECTORIZADOS SM G-652D AMARELO (36M DE BACKBONE SM 6 VIAS - 72F E 12 UNID. DE CONECT. MPO/MPO SM TIPO A - AM)</t>
  </si>
  <si>
    <t>BACKBONE SM 6 VIAS (72 FIBRAS) - 36 METROS (TRUNK CABLE PRE-TERMINATED 72F SM MPO12-APC(M)/MPO12-APC(M) 1.0D3/1.0D3 34.0M - TS - LSZH - TYPE A - YELLOW)</t>
  </si>
  <si>
    <t>BACKBONE SM 6 VIAS (72 FIBRAS) - 36 METROS (CABLE TRONCAL CONECTORIZADO 72F SM MPO12-APC(M)/MPO12-APC(M) 1.0D3/1.0D3 34.0M - TS - LSZH - TIPO A - AMARILLO)</t>
  </si>
  <si>
    <t>SERVICE CABLE CONECTORIZADOS SM G-652D AMARELO (35M DE BACKBONE SM 6 VIAS - 72F E 12 UNID. DE CONECT. MPO/MPO SM TIPO A - AM)</t>
  </si>
  <si>
    <t>BACKBONE SM 6 VIAS (72 FIBRAS) - 35 METROS (TRUNK CABLE PRE-TERMINATED 72F SM MPO12-APC(M)/MPO12-APC(M) 1.0D3/1.0D3 33.0M - TS - LSZH - TYPE A - YELLOW)</t>
  </si>
  <si>
    <t>BACKBONE SM 6 VIAS (72 FIBRAS) - 35 METROS (CABLE TRONCAL CONECTORIZADO 72F SM MPO12-APC(M)/MPO12-APC(M) 1.0D3/1.0D3 33.0M - TS - LSZH - TIPO A - AMARILLO)</t>
  </si>
  <si>
    <t>SERVICE CABLE CONECTORIZADOS SM G-652D AMARELO (24M DE BACKBONE SM 6 VIAS - 72F E 12 UNID. DE CONECT. MPO/MPO SM TIPO A - AM)</t>
  </si>
  <si>
    <t>BACKBONE SM 6 VIAS (72 FIBRAS) - 24 METROS (TRUNK CABLE PRE-TERMINATED 72F SM MPO12-APC(M)/MPO12-APC(M) 1.0D3/1.0D3 22.0M - TS - LSZH - TYPE A - YELLOW)</t>
  </si>
  <si>
    <t>BACKBONE SM 6 VIAS (72 FIBRAS) - 24 METROS (CABLE TRONCAL CONECTORIZADO 72F SM MPO12-APC(M)/MPO12-APC(M) 1.0D3/1.0D3 22.0M - TS - LSZH - TIPO A - AMARILLO)</t>
  </si>
  <si>
    <t>SERVICE CABLE CONECTORIZADOS MM ACQUA(48M DE BACKBONE OM4 6 VIAS - 72F E 12 UNID. DE CONECTORIZAÇÃO MPO/MPO MM TIPO A)</t>
  </si>
  <si>
    <t>BACKBONE MM 6 VIAS (72 FIBRAS) - 48 METROS (TRUNK CABLE PRE-TERMINATED 72F OM4 MPO12-UPC(M)/MPO12-UPC(M) 1.0D3/1.0D3 46.0M - TS - LSZH - AQUA - TYPE A)</t>
  </si>
  <si>
    <t>BACKBONE MM 6 VIAS (72 FIBRAS) - 48 METROS (CABLE TRONCAL CONECTORIZADO 72F OM4 MPO12-UPC(M)/MPO12-UPC(M) 1.0D3/1.0D3 46.0M - TS - LSZH - ACQUA - TIPO A)</t>
  </si>
  <si>
    <t>SERVICE CABLE CONECTORIZADOS MM ACQUA(24M DE BACKBONE OM4 6 VIAS - 72F E 12 UNID. DE CONECTORIZAÇÃO MPO/MPO MM TIPO A)</t>
  </si>
  <si>
    <t>BACKBONE MM 6 VIAS (72 FIBRAS) - 24 METROS (TRUNK CABLE PRE-TERMINATED 72F OM4 MPO12-UPC(M)/MPO12-UPC(M) 1.0D3/1.0D3 22.0M - TS - LSZH - AQUA - TYPE A)</t>
  </si>
  <si>
    <t>BACKBONE MM 6 VIAS (72 FIBRAS) - 24 METROS (CABLE TRONCAL CONECTORIZADO 72F OM4 MPO12-UPC(M)/MPO12-UPC(M) 1.0D3/1.0D3 22.0M - TS - LSZH - ACQUA - TIPO A)</t>
  </si>
  <si>
    <t>SERVICE CABLE CONECTORIZADO 12F OM4 MPO12-UPC(M)/MPO12-UPC(M) 0.8D3/0.8D3 3.0M - UT - LSZH - ACQUA - TIPO B</t>
  </si>
  <si>
    <t>TRUNK CABLE PRE-TERMINATED 12F OM4 MPO12-UPC(M)/MPO12-UPC(M) 0.8D3/0.8D3 3.0M - UT - LSZH - AQUA - TYPE B</t>
  </si>
  <si>
    <t>CABLE TRONCAL CONECTORIZADO 12F OM4 MPO12-UPC(M)/MPO12-UPC(M) 0.8D3/0.8D3 3.0M - UT - LSZH - ACQUA - TIPO B</t>
  </si>
  <si>
    <t>SERVICE CABLE CONECTORIZADO 24F OM4 MPO12-UPC(F)/MPO12-UPC(F) 0.8D3/0.8D3 100.0M - TS - LSZH - ACQUA - TIPO B</t>
  </si>
  <si>
    <t>TRUNK CABLE PRE-TERMINATED 24F OM4 MPO12-UPC(F)/MPO12-UPC(F)0.8D3/0.8D3 100.0M - TS - LSZH - AQUA - TYPE B</t>
  </si>
  <si>
    <t>CABLE TRONCAL CONECTORIZADO 24F OM4 MPO12-UPC(F)/MPO12-UPC(F) 0.8D3/0.8D3 100.0M - TS - LSZH - ACQUA - TIPO B</t>
  </si>
  <si>
    <t>SERVICE CABLE CONECTORIZADO 24F OM4 MPO12-UPC(F)/MPO12-UPC(F) 0.8D3/0.8D3 130.0M - TS - LSZH - ACQUA - TIPO B</t>
  </si>
  <si>
    <t>TRUNK CABLE PRE-TERMINATED 24F OM4 MPO12-UPC(F)/MPO12-UPC(F) 0.8D3/0.8D3 130.0M - TS - LSZH - AQUA - TYPE B</t>
  </si>
  <si>
    <t>CABLE TRONCAL CONECTORIZADO 24F OM4 MPO12-UPC(F)/MPO12-UPC(F) 0.8D3/0.8D3 130.0M - TS - LSZH - ACQUA - TIPO B</t>
  </si>
  <si>
    <t>SERVICE CABLE CONECTORIZADO 48F SM LC-UPC/NC 1.5D2 150.0M - AS-80-TS - NC - PRETO - OUTDOOR</t>
  </si>
  <si>
    <t>TRUNK CABLE PRE-TERMINATED 48F SM LC-UPC/NC 1.5D2 150.0M - AS-80-TS - NC - BLACK - OUTDOOR</t>
  </si>
  <si>
    <t>CABLE TRONCAL CONECTORIZADO 48F SM LC-UPC/NC 1.5D2 150.0M - AS-80-TS - NC - NEGRO - OUTDOOR</t>
  </si>
  <si>
    <t>SERVICE CABLE CONECTORIZADO 12F OM4 MPO12-UPC(M)/MPO12-UPC(M) 0.8D3/0.8D3 145.0M - UT - LSZH - ACQUA - TIPO B</t>
  </si>
  <si>
    <t>TRUNK CABLE PRE-TERMINATED 12F OM4 MPO12-UPC(M)/MPO12-UPC(M) 0.8D3/0.8D3 145.0M - UT - LSZH - AQUA - TYPE B</t>
  </si>
  <si>
    <t>CABLE TRONCAL CONECTORIZADO 12F OM4 MPO12-UPC(M)/MPO12-UPC(M) 0.8D3/0.8D3 145.0M - UT - LSZH - ACQUA - TIPO B</t>
  </si>
  <si>
    <t>SERVICE CABLE CONECTORIZADO 12F OM4 MPO12-UPC(M)/MPO12-UPC(M) 0.8D3/0.8D3 165.0M - UT - LSZH - ACQUA - TIPO B</t>
  </si>
  <si>
    <t>TRUNK CABLE PRE-TERMINATED 12F OM4 MPO12-UPC(M)/MPO12-UPC(M) 0.8D3/0.8D3 165.0M - UT - LSZH - AQUA - TYPE B</t>
  </si>
  <si>
    <t>CABLE TRONCAL CONECTORIZADO 12F OM4 MPO12-UPC(M)/MPO12-UPC(M) 0.8D3/0.8D3 165.0M - UT - LSZH - ACQUA - TIPO B</t>
  </si>
  <si>
    <t>SERVICE CABLE CONECTORIZADO 12F OM4 MPO12-UPC(M)/MPO12-UPC(M) 0.8D3/0.8D3 180.0M - UT - LSZH - ACQUA - TIPO B</t>
  </si>
  <si>
    <t>TRUNK CABLE PRE-TERMINATED 12F OM4 MPO12-UPC(M)/MPO12-UPC(M) 0.8D3/0.8D3 180.0M - UT - LSZH - AQUA - TYPE B</t>
  </si>
  <si>
    <t>CABLE TRONCAL CONECTORIZADO 12F OM4 MPO12-UPC(M)/MPO12-UPC(M) 0.8D3/0.8D3 180.0M - UT - LSZH - ACQUA - TIPO B</t>
  </si>
  <si>
    <t>SERVICE CABLE CONECTORIZADO 12F OM4 MPO12-UPC(M)/MPO12-UPC(M) 0.8D3/0.8D3 195.0M - UT - LSZH - ACQUA - TIPO B</t>
  </si>
  <si>
    <t>TRUNK CABLE PRE-TERMINATED 12F OM4 MPO12-UPC(M)/MPO12-UPC(M) 0.8D3/0.8D3 195.0M - UT - LSZH - AQUA - TYPE B</t>
  </si>
  <si>
    <t>CABLE TRONCAL CONECTORIZADO 12F OM4 MPO12-UPC(M)/MPO12-UPC(M) 0.8D3/0.8D3 195.0M - UT - LSZH - ACQUA - TIPO B</t>
  </si>
  <si>
    <t>SERVICE CABLE CONECTORIZADO 12F OM4 MPO12-UPC(M)/MPO12-UPC(M) 0.8D3/0.8D3 210.0M - UT - LSZH - ACQUA - TIPO B</t>
  </si>
  <si>
    <t>TRUNK CABLE PRE-TERMINATED 12F OM4 MPO12-UPC(M)/MPO12-UPC(M) 0.8D3/0.8D3 210.0M - UT - LSZH - AQUA - TYPE B</t>
  </si>
  <si>
    <t>CABLE TRONCAL CONECTORIZADO 12F OM4 MPO12-UPC(M)/MPO12-UPC(M) 0.8D3/0.8D3 210.0M - UT - LSZH - ACQUA - TIPO B</t>
  </si>
  <si>
    <t>SERVICE CABLE CONECTORIZADO 12F OM4 MPO12-UPC(M)/MPO12-UPC(M) 0.8D3/0.8D3 225.0M - UT - LSZH - ACQUA - TIPO B</t>
  </si>
  <si>
    <t>TRUNK CABLE PRE-TERMINATED 12F OM4 MPO12-UPC(M)/MPO12-UPC(M) 0.8D3/0.8D3 225.0M - UT - LSZH - AQUA - TYPE B</t>
  </si>
  <si>
    <t>CABLE TRONCAL CONECTORIZADO 12F OM4 MPO12-UPC(M)/MPO12-UPC(M) 0.8D3/0.8D3 225.0M - UT - LSZH - ACQUA - TIPO B</t>
  </si>
  <si>
    <t>SERVICE CABLE CONECTORIZADO 12F SM BLI A/B G-657A MPO12-APC(M)/MPO12-APC(M) 0.8D3/0.8D3 145.0M - UT - LSZH - AMARELO - TIPO B</t>
  </si>
  <si>
    <t>TRUNK CABLE PRE-TERMINATED 12F SM BLI A/B G-657A MPO12-APC(M)/MPO12-APC(M) 0.8D3/0.8D3 145.0M - UT - LSZH - YELLOW - TYPE B</t>
  </si>
  <si>
    <t>CABLE TRONCAL CONECTORIZADO 12F SM BLI A/B G-657A MPO12-APC(M)/MPO12-APC(M) 0.8D3/0.8D3 145.0M - UT - LSZH - AMARILLO - TIPO B</t>
  </si>
  <si>
    <t>SERVICE CABLE CONECTORIZADO 12F SM BLI A/B G-657A MPO12-APC(M)/MPO12-APC(M) 0.8D3/0.8D3 210.0M - UT - LSZH - AMARELO - TIPO B</t>
  </si>
  <si>
    <t>TRUNK CABLE PRE-TERMINATED 12F SM BLI A/B G-657A MPO12-APC(M)/MPO12-APC(M) 0.8D3.0/0.8D3.0 210.0M - UT - LSZH - YELLOW - TYPE B</t>
  </si>
  <si>
    <t>CABLE TRONCAL CONECTORIZADO 12F SM BLI A/B G-657A MPO12-APC(M)/MPO12-APC(M) 0.8D3.0/0.8D3.0 210.0M - UT - LSZH - AMARILLO - TIPO B</t>
  </si>
  <si>
    <t>SERVICE CABLE CONECTORIZADO 12F SM BLI A/B G-657A FC-UPC/FC-UPC 0.8D2/0.8D2 25.0M - UT - LSZH - AMARELO</t>
  </si>
  <si>
    <t>TRUNK CABLE PRE-TERMINATED 12F SM BLI A/B G-657A FC-UPC/FC-UPC 0.8D2/0.8D2 25.0M - UT - LSZH - YELLOW</t>
  </si>
  <si>
    <t>CABLE TRONCAL CONECTORIZADO 12F SM BLI A/B G-657A FC-UPC/FC-UPC 0.8D2/0.8D2 25.0M - UT - LSZH - AMARILLO</t>
  </si>
  <si>
    <t>SERVICE CABLE CONECTORIZADO 24F OM4 LC-UPC/LC-UPC 1.0D2/1.0D2 12.0M - TS - LSZH - ACQUA (A - B)</t>
  </si>
  <si>
    <t>TRUNK CABLE PRE-TERMINATED 24F OM4 LC-UPC/LC-UPC 1.0D2/1.0D2 12.0M - TS - LSZH - AQUA (A - B)</t>
  </si>
  <si>
    <t>CABLE TRONCAL CONECTORIZADO 24F OM4 LC-UPC/LC-UPC 1.0D2/1.0D2 12.0M - TS - LSZH - ACQUA (A - B)</t>
  </si>
  <si>
    <t>SERVICE CABLE CONECTORIZADO 24F OM4 LC-UPC/LC-UPC 1.0D2/1.0D2 20.0M - TS - LSZH - ACQUA (A - B)</t>
  </si>
  <si>
    <t>TRUNK CABLE PRE-TERMINATED 24F OM4 LC-UPC/LC-UPC 1.0D2/1.0D2 20.0M - TS - LSZH - AQUA (A - B)</t>
  </si>
  <si>
    <t>CABLE TRONCAL CONECTORIZADO 24F OM4 LC-UPC/LC-UPC 1.0D2/1.0D2 20.0M - TS - LSZH - ACQUA (A - B)</t>
  </si>
  <si>
    <t>SERVICE CABLE CONECTORIZADO 24F SM LC-UPC/LC-UPC 1.0D2/1.0D2 12.0M - TS - LSZH - AZUL (A - B)</t>
  </si>
  <si>
    <t>TRUNK CABLE PRE-TERMINATED 24F SM LC-UPC/LC-UPC 1.0D2/1.0D2 12.0M - TS - LSZH - BLUE (A - B)</t>
  </si>
  <si>
    <t>CABLE TRONCAL CONECTORIZADO 24F SM LC-UPC/LC-UPC 1.0D2/1.0D2 12.0M - TS - LSZH - AZUL (A - B)</t>
  </si>
  <si>
    <t>SERVICE CABLE CONECTORIZADO 12F OM4 MPO12-UPC(M)/MPO12-UPC(M) 0.8D3/0.8D3  130.0M - UT - LSZH - ACQUA - TIPO B</t>
  </si>
  <si>
    <t>TRUNK CABLE PRE-TERMINATED 12F OM4 MPO12-UPC(M)/MPO12-UPC(M) 0.8D3/0.8D3  130.0M - UT - LSZH - AQUA - TYPE B</t>
  </si>
  <si>
    <t>CABLE TRONCAL CONECTORIZADO 12F OM4 MPO12-UPC(M)/MPO12-UPC(M) 0.8D3/0.8D3  130.0M - UT - LSZH - ACQUA - TIPO B</t>
  </si>
  <si>
    <t>SERVICE CABLE CONECTORIZADO 24F OM4 MPO12-UPC(M)/MPO12-UPC(M) 0.8D3/0.8D3 45.0M - TS - LSZH - ACQUA - TIPO B</t>
  </si>
  <si>
    <t>TRUNK CABLE PRE-TERMINATED 24F OM4 MPO12-UPC(M)/MPO12-UPC(M) 0.8D3/0.8D3 45.0M - TS - LSZH - AQUA - TYPE B</t>
  </si>
  <si>
    <t>CABLE TRONCAL CONECTORIZADO 24F OM4 MPO12-UPC(M)/MPO12-UPC(M) 0.8D3/0.8D3 45.0M - TS - LSZH - ACQUA - TIPO B</t>
  </si>
  <si>
    <t>SERVICE CABLE CONECTORIZADO 24F OM4 MPO12-UPC(M)/MPO12-UPC(M) 0.8D3/0.8D3 130.0M - TS - LSZH - ACQUA - TIPO B</t>
  </si>
  <si>
    <t>TRUNK CABLE PRE-TERMINATED 24F OM4 MPO12-UPC(M)/MPO12-UPC(M) 0.8D3/0.8D3 130.0M - TS - LSZH - AQUA - TYPE B</t>
  </si>
  <si>
    <t>CABLE TRONCAL CONECTORIZADO 24F OM4 MPO12-UPC(M)/MPO12-UPC(M) 0.8D3/0.8D3 130.0M - TS - LSZH - ACQUA - TIPO B</t>
  </si>
  <si>
    <t>SERVICE CABLE CONECTORIZADO 24F OM4 MPO12-UPC(M)/MPO12-UPC(M) 0.8D3/0.8D3 140.0M - TS - LSZH - ACQUA - TIPO B</t>
  </si>
  <si>
    <t>TRUNK CABLE PRE-TERMINATED 24F OM4 MPO12-UPC(M)/MPO12-UPC(M) 0.8D3/0.8D3 140.0M - TS - LSZH - AQUA - TYPE B</t>
  </si>
  <si>
    <t>CABLE TRONCAL CONECTORIZADO 24F OM4 MPO12-UPC(M)/MPO12-UPC(M) 0.8D3/0.8D3 140.0M - TS - LSZH - ACQUA - TIPO B</t>
  </si>
  <si>
    <t>SERVICE CABLE CONECTORIZADO 24F OM4 MPO12-UPC(M)/MPO12-UPC(M) 0.8D3/0.8D3 150.0M - TS - LSZH - ACQUA - TIPO B</t>
  </si>
  <si>
    <t>TRUNK CABLE PRE-TERMINATED 24F OM4 MPO12-UPC(M)/MPO12-UPC(M) 0.8D3/0.8D3 150.0M - TS - LSZH - AQUA - TYPE B</t>
  </si>
  <si>
    <t>CABLE TRONCAL CONECTORIZADO 24F OM4 MPO12-UPC(M)/MPO12-UPC(M) 0.8D3/0.8D3 150.0M - TS - LSZH - ACQUA - TIPO B</t>
  </si>
  <si>
    <t>SERVICE CABLE CONECTORIZADO 24F OM4 MPO12-UPC(M)/MPO12-UPC(M) 0.8D3/0.8D3 170.0M - TS - LSZH - ACQUA - TIPO B</t>
  </si>
  <si>
    <t>TRUNK CABLE PRE-TERMINATED 24F OM4 MPO12-UPC(M)/MPO12-UPC(M) 0.8D3/0.8D3 170.0M - TS - LSZH - AQUA - TYPE B</t>
  </si>
  <si>
    <t>CABLE TRONCAL CONECTORIZADO 24F OM4 MPO12-UPC(M)/MPO12-UPC(M) 0.8D3/0.8D3 170.0M - TS - LSZH - ACQUA - TIPO B</t>
  </si>
  <si>
    <t>SERVICE CABLE CONECTORIZADO 24F OM4 MPO12-UPC(M)/MPO12-UPC(M) 0.8D3/0.8D3 175.0M - TS - LSZH - ACQUA - TIPO B</t>
  </si>
  <si>
    <t>TRUNK CABLE PRE-TERMINATED 24F OM4 MPO12-UPC(M)/MPO12-UPC(M) 0.8D3/0.8D3 175.0M - TS - LSZH - AQUA - TYPE B</t>
  </si>
  <si>
    <t>CABLE TRONCAL CONECTORIZADO 24F OM4 MPO12-UPC(M)/MPO12-UPC(M) 0.8D3/0.8D3 175.0M - TS - LSZH - ACQUA - TIPO B</t>
  </si>
  <si>
    <t>SERVICE CABLE CONECTORIZADO 24F OM4 MPO12-UPC(M)/MPO12-UPC(M) 0.8D3/0.8D3 190.0M - TS - LSZH - ACQUA - TIPO B</t>
  </si>
  <si>
    <t>TRUNK CABLE PRE-TERMINATED 24F OM4 MPO12-UPC(M)/MPO12-UPC(M) 0.8D3/0.8D3 190.0M - TS - LSZH - AQUA - TYPE B</t>
  </si>
  <si>
    <t>CABLE TRONCAL CONECTORIZADO 24F OM4 MPO12-UPC(M)/MPO12-UPC(M) 0.8D3/0.8D3 190.0M - TS - LSZH - ACQUA - TIPO B</t>
  </si>
  <si>
    <t>SERVICE CABLE CONECTORIZADO 24F OM4 MPO12-UPC(M)/MPO12-UPC(M) 0.8D3/0.8D3 160.0M - TS - LSZH - ACQUA - TIPO B</t>
  </si>
  <si>
    <t>TRUNK CABLE PRE-TERMINATED 24F OM4 MPO12-UPC(M)/MPO12-UPC(M) 0.8D3/0.8D3 160.0M - TS - LSZH - AQUA - TYPE B</t>
  </si>
  <si>
    <t>CABLE TRONCAL CONECTORIZADO 24F OM4 MPO12-UPC(M)/MPO12-UPC(M) 0.8D3/0.8D3 160.0M - TS - LSZH - ACQUA - TIPO B</t>
  </si>
  <si>
    <t>SERVICE CABLE CONECTORIZADO 24F OM3 LC-UPC/LC-UPC 1.0D2/1.0D2 100.0M - TS - LSZH - ACQUA (A - B)</t>
  </si>
  <si>
    <t>TRUNK CABLE PRE-TERMINATED 24F OM3 LC-UPC/LC-UPC 1.0D2/1.0D2 100.0M - TS - LSZH - AQUA (A - B)</t>
  </si>
  <si>
    <t>CABLE TRONCAL CONECTORIZADO 24F OM3 LC-UPC/LC-UPC 1.0D2/1.0D2 100.0M - TS - LSZH - ACQUA (A - B)</t>
  </si>
  <si>
    <t>SERVICE CABLE CONECTORIZADO 24F OM3 LC-UPC/LC-UPC 1.0D2/1.0D2 70.0M - TS - LSZH - ACQUA (A - B)</t>
  </si>
  <si>
    <t>TRUNK CABLE PRE-TERMINATED 24F OM3 LC-UPC/LC-UPC 1.0D2/1.0D2 70.0M - TS - LSZH - AQUA (A - B)</t>
  </si>
  <si>
    <t>CABLE TRONCAL CONECTORIZADO 24F OM3 LC-UPC/LC-UPC 1.0D2/1.0D2 70.0M - TS - LSZH - ACQUA (A - B)</t>
  </si>
  <si>
    <t>SERVICE CABLE CONECTORIZADO 12F SM BLI A/B G-657A MPO12-APC(F)/MPO12-APC(F) 0.8D2/0.8D2 10.0M - UT - LSZH - AZUL - TIPO A</t>
  </si>
  <si>
    <t>TRUNK CABLE PRE-TERMINATED 12F SM BLI A/B G-657A MPO12-APC(F)/MPO12-APC(F) 0.8D2/0.8D2 10.0M - UT - LSZH - BLUE - TYPE A</t>
  </si>
  <si>
    <t>CABLE TRONCAL CONECTORIZADO 12F SM BLI A/B G-657A MPO12-APC(F)/MPO12-APC(F) 0.8D2/0.8D2 10.0M - UT - LSZH - AZUL - TIPO A</t>
  </si>
  <si>
    <t>SERVICE CABLE CONECTORIZADO 72F SM MPO12-APC(M)/MPO12-APC(M) 0.8D3/0.8D3 150.0M - TS - LSZH - AMARELO - TIPO B</t>
  </si>
  <si>
    <t>TRUNK CABLE PRE-TERMINATED 72F SM MPO12-APC(M)/MPO12-APC(M) 0.8D3/0.8D3 150.0M - TS - LSZH - YELLOW - TYPE B</t>
  </si>
  <si>
    <t>CABLE TRONCAL CONECTORIZADO 72F SM MPO12-APC(M)/MPO12-APC(M) 0.8D3/0.8D3 150.0M - TS - LSZH - AMARILLO - TIPO B</t>
  </si>
  <si>
    <t>SERVICE CABLE CONECTORIZADO 12F OM4 MPO12-UPC(M)/MPO12-UPC(M) 0.8D3/0.8D3 22.0M - UT - LSZH - ACQUA - TIPO B</t>
  </si>
  <si>
    <t>TRUNK CABLE PRE-TERMINATED 12F OM4 MPO12-UPC(M)/MPO12-UPC(M) 0.8D3/0.8D3 22.0M - UT - LSZH - AQUA - TYPE B</t>
  </si>
  <si>
    <t>CABLE TRONCAL CONECTORIZADO 12F OM4 MPO12-UPC(M)/MPO12-UPC(M) 0.8D3/0.8D3 22.0M - UT - LSZH - ACQUA - TIPO B</t>
  </si>
  <si>
    <t>SERVICE CABLE CONECTORIZADO 12F OM4 MPO12-UPC(M)/MPO12-UPC(M) 0.8D3/0.8D3 14.0M - UT - LSZH - ACQUA - TIPO B</t>
  </si>
  <si>
    <t>TRUNK CABLE PRE-TERMINATED 12F OM4 MPO12-UPC(M)/MPO12-UPC(M) 0.8D3/0.8D3 14.0M - UT - LSZH - AQUA - TYPE B</t>
  </si>
  <si>
    <t>CABLE TRONCAL CONECTORIZADO 12F OM4 MPO12-UPC(M)/MPO12-UPC(M) 0.8D3/0.8D3 14.0M - UT - LSZH - ACQUA - TIPO B</t>
  </si>
  <si>
    <t>SERVICE CABLE CONECTORIZADO 12F SM BLI A/B G-657A MPO12-APC(M)/MPO12-APC(M) 0.8D2/0.8D2 16.0M - UT - LSZH - AMARELO - TIPO B</t>
  </si>
  <si>
    <t>TRUNK CABLE PRE-TERMINATED 12F SM BLI A/B G-657A MPO12-APC(M)/MPO12-APC(M) 0.8D2/0.8D2 16.0M - UT - LSZH - YELLOW - TYPE B</t>
  </si>
  <si>
    <t>CABLE TRONCAL CONECTORIZADO 12F SM BLI A/B G-657A MPO12-APC(M)/MPO12-APC(M) 0.8D2/0.8D2 16.0M - UT - LSZH - AMARILLO - TIPO B</t>
  </si>
  <si>
    <t>SERVICE CABLE CONECTORIZADO 72F OM4 MPO12-UPC(M)/MPO12-UPC(M) 0.8D3/0.8D3 14.0M - TS - LSZH - ACQUA - TIPO B</t>
  </si>
  <si>
    <t>TRUNK CABLE PRE-TERMINATED 72F OM4 MPO12-UPC(M)/MPO12-UPC(M) 0.8D3/0.8D3 14.0M - TS - LSZH - AQUA - TYPE B</t>
  </si>
  <si>
    <t>CABLE TRONCAL CONECTORIZADO 72F OM4 MPO12-UPC(M)/MPO12-UPC(M) 0.8D3/0.8D3 14.0M - TS - LSZH - ACQUA - TIPO B</t>
  </si>
  <si>
    <t>SERVICE CABLE CONECTORIZADO 72F OM4 MPO12-UPC(M)/MPO12-UPC(M) 0.8D3/0.8D3 8.0M - TS - LSZH - ACQUA - TIPO B</t>
  </si>
  <si>
    <t>TRUNK CABLE PRE-TERMINATED 72F OM4 MPO12-UPC(M)/MPO12-UPC(M) 0.8D3/0.8D3 8.0M - TS - LSZH - AQUA - TYPE B</t>
  </si>
  <si>
    <t>CABLE TRONCAL CONECTORIZADO 72F OM4 MPO12-UPC(M)/MPO12-UPC(M) 0.8D3/0.8D3 8.0M - TS - LSZH - ACQUA - TIPO B</t>
  </si>
  <si>
    <t>SERVICE CABLE CONECTORIZADO 02F SM SC-UPC/NC 0.8D2 200.0M - AS-80-TS - NC - PRETO - OUTDOOR</t>
  </si>
  <si>
    <t>TRUNK CABLE PRE-TERMINATED 02F SM SC-UPC/NC 0.8D2 200.0M - AS-80-TS - NC - BLACK - OUTDOOR</t>
  </si>
  <si>
    <t>CABLE TRONCAL CONECTORIZADO 02F SM SC-UPC/NC 0.8D2 200.0M - AS-80-TS - NC - NEGRO - OUTDOOR</t>
  </si>
  <si>
    <t>SERVICE CABLE CONECTORIZADO 02F SM SC-UPC/NC 0.8D2 50.0M - AS-80-TS - NC - PRETO - OUTDOOR</t>
  </si>
  <si>
    <t>TRUNK CABLE PRE-TERMINATED 02F SM SC-UPC/NC 0.8D2 50.0M - AS-80-TS - NC - BLACK - OUTDOOR</t>
  </si>
  <si>
    <t>CABLE TRONCAL CONECTORIZADO 02F SM SC-UPC/NC 0.8D2 50.0M - AS-80-TS - NC - NEGRO - OUTDOOR</t>
  </si>
  <si>
    <t>SERVICE CABLE CONECTORIZADO 12F SM BLI A/B G-657A MPO12-APC(M)/MPO12-APC(M) 0.8D3/0.8D3 110.0M - UT - LSZH - AMARELO - TIPO B</t>
  </si>
  <si>
    <t>TRUNK CABLE PRE-TERMINATED 12F SM BLI A/B G-657A MPO12-APC(M)/MPO12-APC(M) 0.8D3/0.8D3 110.0M - UT - LSZH - YELLOW - TYPE B</t>
  </si>
  <si>
    <t>CABLE TRONCAL CONECTORIZADO 12F SM BLI A/B G-657A MPO12-APC(M)/MPO12-APC(M) 0.8D3/0.8D3 110.0M - UT - LSZH - AMARILLO - TIPO B</t>
  </si>
  <si>
    <t>SERVICE CABLE CONECTORIZADO 12F SM BLI A/B G-657A MPO12-APC(M)/MPO12-APC(M) 0.8D3/0.8D3 160.0M - UT - LSZH - AMARELO - TIPO B</t>
  </si>
  <si>
    <t>TRUNK CABLE PRE-TERMINATED 12F SM BLI A/B G-657A MPO12-APC(M)/MPO12-APC(M) 0.8D3/0.8D3 160.0M - UT - LSZH - YELLOW - TYPE B</t>
  </si>
  <si>
    <t>CABLE TRONCAL CONECTORIZADO 12F SM BLI A/B G-657A MPO12-APC(M)/MPO12-APC(M) 0.8D3/0.8D3 160.0M - UT - LSZH - AMARILLO - TIPO B</t>
  </si>
  <si>
    <t>SERVICE CABLE CONECTORIZADO 12F SM BLI A/B G-657A MPO12-APC(M)/MPO12-APC(M) 0.8D3/0.8D3 180.0M - UT - LSZH - AMARELO - TIPO B</t>
  </si>
  <si>
    <t>TRUNK CABLE PRE-TERMINATED 12F SM BLI A/B G-657A MPO12-APC(M)/MPO12-APC(M) 0.8D3/0.8D3 180.0M - UT - LSZH - YELLOW - TYPE B</t>
  </si>
  <si>
    <t>CABLE TRONCAL CONECTORIZADO 12F SM BLI A/B G-657A MPO12-APC(M)/MPO12-APC(M) 0.8D3/0.8D3 180.0M - UT - LSZH - AMARILLO - TIPO B</t>
  </si>
  <si>
    <t>SERVICE CABLE CONECTORIZADO 12F SM BLI A/B G-657A MPO12-APC(M)/MPO12-APC(M) 0.8D3/0.8D3 200.0M - UT - LSZH - AMARELO - TIPO B</t>
  </si>
  <si>
    <t>TRUNK CABLE PRE-TERMINATED 12F SM BLI A/B G-657A MPO12-APC(M)/MPO12-APC(M) 0.8D3/0.8D3 200.0M - UT - LSZH - YELLOW - TYPE B</t>
  </si>
  <si>
    <t>CABLE TRONCAL CONECTORIZADO 12F SM BLI A/B G-657A MPO12-APC(M)/MPO12-APC(M) 0.8D3/0.8D3 200.0M - UT - LSZH - AMARILLO - TIPO B</t>
  </si>
  <si>
    <t>SERVICE CABLE CONECTORIZADO 12F SM BLI A/B G-657A MPO12-APC(M)/MPO12-APC(M) 0.8D3/0.8D3 215.0M - UT - LSZH - AMARELO - TIPO B</t>
  </si>
  <si>
    <t>TRUNK CABLE PRE-TERMINATED 12F SM BLI A/B G-657A MPO12-APC(M)/MPO12-APC(M) 0.8D3/0.8D3 215.0M - UT - LSZH - YELLOW - TYPE B</t>
  </si>
  <si>
    <t>CABLE TRONCAL CONECTORIZADO 12F SM BLI A/B G-657A MPO12-APC(M)/MPO12-APC(M) 0.8D3/0.8D3 215.0M - UT - LSZH - AMARILLO - TIPO B</t>
  </si>
  <si>
    <t>SERVICE CABLE CONECTORIZADO 12F SM BLI A/B G-657A MPO12-APC(M)/MPO12-APC(M) 0.8D3/0.8D3 230.0M - UT - LSZH - AMARELO - TIPO B</t>
  </si>
  <si>
    <t>TRUNK CABLE PRE-TERMINATED 12F SM BLI A/B G-657A MPO12-APC(M)/MPO12-APC(M) 0.8D3/0.8D3 230.0M - UT - LSZH - YELLOW - TYPE B</t>
  </si>
  <si>
    <t>CABLE TRONCAL CONECTORIZADO 12F SM BLI A/B G-657A MPO12-APC(M)/MPO12-APC(M) 0.8D3/0.8D3 230.0M - UT - LSZH - AMARILLO - TIPO B</t>
  </si>
  <si>
    <t>SERVICE CABLE CONECTORIZADO 12F SM BLI A/B G-657A MPO12-APC(M)/MPO12-APC(M) 0.8D3/0.8D3 240.0M - UT - LSZH - AMARELO - TIPO B</t>
  </si>
  <si>
    <t>TRUNK CABLE PRE-TERMINATED 12F SM BLI A/B G-657A MPO12-APC(M)/MPO12-APC(M) 0.8D3/0.8D3 240.0M - UT - LSZH - YELLOW - TYPE B</t>
  </si>
  <si>
    <t>CABLE TRONCAL CONECTORIZADO 12F SM BLI A/B G-657A MPO12-APC(M)/MPO12-APC(M) 0.8D3/0.8D3 240.0M - UT - LSZH - AMARILLO - TIPO B</t>
  </si>
  <si>
    <t>SERVICE CABLE CONECTORIZADO 12F OM3 MPO12-UPC(M)/MPO12-UPC(M) 0.8D3/0.8D3 10.0M - UT - LSZH - ACQUA - TIPO B</t>
  </si>
  <si>
    <t>TRUNK CABLE PRE-TERMINATED 12F OM3 MPO12-UPC(M)/MPO12-UPC(M) 0.8D3/0.8D3 10.0M - UT - LSZH - AQUA - TYPE B</t>
  </si>
  <si>
    <t>CABLE TRONCAL CONECTORIZADO 12F OM3 MPO12-UPC(M)/MPO12-UPC(M) 0.8D3/0.8D3 10.0M - UT - LSZH - ACQUA - TIPO B</t>
  </si>
  <si>
    <t>SERVICE CABLE CONECTORIZADO 12F OM4 MPO12-UPC(M)/MPO12-UPC(M) 0.8D3/0.8D3 10.0M - UT - LSZH - ACQUA - TIPO B</t>
  </si>
  <si>
    <t>TRUNK CABLE PRE-TERMINATED 12F OM4 MPO12-UPC(M)/MPO12-UPC(M) 0.8D3/0.8D3 10.0M - UT - LSZH - AQUA - TYPE B</t>
  </si>
  <si>
    <t>CABLE TRONCAL CONECTORIZADO 12F OM4 MPO12-UPC(M)/MPO12-UPC(M) 0.8D3/0.8D3 10.0M - UT - LSZH - ACQUA - TIPO B</t>
  </si>
  <si>
    <t>SERVICE CABLE CONECTORIZADO 48F SM 32 LC-UPC/NC 16 SC-UPC/NC  1.5D2 150.0M - AS80-S TS - RC - PRETO - OUTDOOR</t>
  </si>
  <si>
    <t>TRUNK CABLE PRE-TERMINATED 48F SM 32 LC-UPC/NC 16 SC-UPC/NC 1.5D2 150.0M - AS80-S TS - RC - BLACK - OUTDOOR</t>
  </si>
  <si>
    <t>CABLE TRONCAL CONECTORIZADO 48F SM 32 LC-UPC/NC 16 SC-UPC/NC 1.5D2 150.0M - AS80-S TS - RC - NEGRO - OUTDOOR</t>
  </si>
  <si>
    <t>SERVICE CABLE CONECTORIZADO 12F SM BLI A/B G-657A SC-APC/NC 0.8D2 400.0M - UT- LSZH - AZUL</t>
  </si>
  <si>
    <t>TRUNK CABLE PRE-TERMINATED 12F SM BLI A/B G-657A SC-APC/NC 0.8D2 400.0M - UT- LSZH - BLUE</t>
  </si>
  <si>
    <t>CABLE TRONCAL CONECTORIZADO 12F SM BLI A/B G-657A SC-APC/NC 0.8D2 400.0M - UT - LSZH - AZUL</t>
  </si>
  <si>
    <t>SERVICE CABLE CONECTORIZADO 12F OM3 LC-UPC/NC 1.0D2 400.0M - UT - LSZH - ACQUA</t>
  </si>
  <si>
    <t>TRUNK CABLE PRE-TERMINATED 12F OM3 LC-UPC/NC 1.0D2 400.0M - UT - LSZH - AQUA</t>
  </si>
  <si>
    <t>CABLE TRONCAL CONECTORIZADO 12F OM3 LC-UPC/NC 1.0D2 400.0M - UT - LSZH - ACQUA</t>
  </si>
  <si>
    <t>SERVICE CABLE CONECTORIZADO 01F SM FC-APC/LC-APC 0.5D2/0.5D2 2.0M - PRETO - TIGHT - I/O - LSZH</t>
  </si>
  <si>
    <t>TRUNK CABLE PRE-TERMINATED 02F SM FC-APC/LC-APC 0.5D2/0.5D2 2.0M - BLACK - TIGHT - I/O - LSZH</t>
  </si>
  <si>
    <t>CABLE TRONCAL CONECTORIZADO 02F SM FC-APC/LC-APC 0.5D2/0.5D2 2.0M - NEGRO - TIGHT - I/O - LSZH</t>
  </si>
  <si>
    <t>SERVICE CABLE CONECTORIZADO 24F SM SC-APC/SC-APC 0.8D2/0.8D2 70.0M - DDR-S-TS (PFV) - LSZH - PRETO/AZUL</t>
  </si>
  <si>
    <t>TRUNK CABLE PRE-TERMINATED 24F SM SC-APC/SC-APC 0.8D2/0.8D2 70.0M - DDR-S-TS (PFV) - LSZH - BLACK/BLUE</t>
  </si>
  <si>
    <t>CABLE TRONCAL CONECTORIZADO 24F SM SC-APC/SC-APC 0.8D2/0.8D2 70.0M - DDR-S-TS (PFV) - LSZH - NEGRO/AZUL</t>
  </si>
  <si>
    <t>SERVICE CABLE CONECTORIZADO 24F SM SC-APC/SC-APC 0.8D2/0.8D2 75.0M - DDR-S-TS (PFV) - LSZH - PRETO/AZUL</t>
  </si>
  <si>
    <t>TRUNK CABLE PRE-TERMINATED 24F SM SC-APC/SC-APC 0.8D2/0.8D2 75.0M - DDR-S-TS (PFV) - LSZH - BLACK/BLUE</t>
  </si>
  <si>
    <t>CABLE TRONCAL CONECTORIZADO 24F SM SC-APC/SC-APC 0.8D2/0.8D2 75.0M - DDR-S-TS (PFV) - LSZH - NEGRO/AZUL</t>
  </si>
  <si>
    <t>SERVICE CABLE CONECTORIZADO 24F SM SC-APC/SC-APC 0.8D2/0.8D2 100.0M - DDR-S-TS (PFV) - LSZH - PRETO/AZUL</t>
  </si>
  <si>
    <t>TRUNK CABLE PRE-TERMINATED 24F SM SC-APC/SC-APC 0.8D2/0.8D2 100.0M - DDR-S-TS (PFV) - LSZH - BLACK/BLUE</t>
  </si>
  <si>
    <t>CABLE TRONCAL CONECTORIZADO 24F SM SC-APC/SC-APC 0.8D2/0.8D2 100.0M - DDR-S-TS (PFV) - LSZH - NEGRO/AZUL</t>
  </si>
  <si>
    <t>SERVICE CABLE CONECTORIZADO 24F SM SC-APC/SC-APC 0.8D2/0.8D2 125.0M - DDR-S-TS (PFV) - LSZH - PRETO/AZUL</t>
  </si>
  <si>
    <t>TRUNK CABLE PRE-TERMINATED 24F SM SC-APC/SC-APC 0.8D2/0.8D2 125.0M - DDR-S-TS (PFV) - LSZH - BLACK/BLUE</t>
  </si>
  <si>
    <t>CABLE TRONCAL CONECTORIZADO 24F SM SC-APC/SC-APC 0.8D2/0.8D2 125.0M - DDR-S-TS (PFV) - LSZH - NEGRO/AZUL</t>
  </si>
  <si>
    <t>SERVICE CABLE CONECTORIZADO 24F SM SC-APC/SC-APC 0.8D2/0.8D2 155.0M - DDR-S-TS (PFV) - LSZH - PRETO/AZUL</t>
  </si>
  <si>
    <t>TRUNK CABLE PRE-TERMINATED 24F SM SC-APC/SC-APC 0.8D2/0.8D2 155.0M - DDR-S-TS (PFV) - LSZH - BLACK/BLUE</t>
  </si>
  <si>
    <t>CABLE TRONCAL CONECTORIZADO 24F SM SC-APC/SC-APC 0.8D2/0.8D2 155.0M - DDR-S-TS (PFV) - LSZH - NEGRO/AZUL</t>
  </si>
  <si>
    <t>SERVICE CABLE CONECTORIZADO 24F SM LC-APC/LC-APC 1.0D2/1.0D2 58.0M - DDR-S-TS (PFV) - LSZH - PRETO/AZUL</t>
  </si>
  <si>
    <t>TRUNK CABLE PRE-TERMINATED 24F SM LC-APC/LC-APC 1.0D2/1.0D2 58.0M - DDR-S-TS (PFV) - LSZH - BLACK/BLUE</t>
  </si>
  <si>
    <t>CABLE TRONCAL CONECTORIZADO 24F SM LC-APC/LC-APC 1.0D2/1.0D2 58.0M - DDR-S-TS (PFV) - LSZH - NEGRO/AZUL</t>
  </si>
  <si>
    <t>SERVICE CABLE CONECTORIZADO 24F SM LC-APC/LC-APC 1.0D2/1.0D2 64.0M - DDR-S-TS (PFV) - LSZH - PRETO/AZUL</t>
  </si>
  <si>
    <t>TRUNK CABLE PRE-TERMINATED 24F SM LC-APC/LC-APC 1.0D2/1.0D2 64.0M - DDR-S-TS (PFV) - LSZH - BLACK/BLUE</t>
  </si>
  <si>
    <t>CABLE TRONCAL CONECTORIZADO 24F SM LC-APC/LC-APC 1.0D2/1.0D2 64.0M - DDR-S-TS (PFV) - LSZH - NEGRO/AZUL</t>
  </si>
  <si>
    <t>SERVICE CABLE CONECTORIZADO 24F SM LC-APC/LC-APC 1.0D2/1.0D2 69.0M - DDR-S-TS (PFV) - LSZH - PRETO/AZUL</t>
  </si>
  <si>
    <t>TRUNK CABLE PRE-TERMINATED 24F SM LC-APC/LC-APC 1.0D2/1.0D2 69.0M - DDR-S-TS (PFV) - LSZH - BLACK/BLUE</t>
  </si>
  <si>
    <t>CABLE TRONCAL CONECTORIZADO 24F SM LC-APC/LC-APC 1.0D2/1.0D2 69.0M - DDR-S-TS (PFV) - LSZH - NEGRO/AZUL</t>
  </si>
  <si>
    <t>SERVICE CABLE CONECTORIZADO 24F SM LC-APC/LC-APC 1.0D2/1.0D2 81.0M - DDR-S-TS (PFV) - LSZH - PRETO/AZUL</t>
  </si>
  <si>
    <t>TRUNK CABLE PRE-TERMINATED 24F SM LC-APC/LC-APC 1.0D2/1.0D2 81.0M - DDR-S-TS (PFV) - LSZH - BLACK/BLUE</t>
  </si>
  <si>
    <t>CABLE TRONCAL CONECTORIZADO 24F SM LC-APC/LC-APC 1.0D2/1.0D2 81.0M - DDR-S-TS (PFV) - LSZH - NEGRO/AZUL</t>
  </si>
  <si>
    <t>SERVICE CABLE CONECTORIZADO 24F SM LC-APC/LC-APC 1.0D2/1.0D2 87.0M - DDR-S-TS (PFV) - LSZH - PRETO/AZUL</t>
  </si>
  <si>
    <t>TRUNK CABLE PRE-TERMINATED 24F SM LC-APC/LC-APC 1.0D2/1.0D2 87.0M - DDR-S-TS (PFV) - LSZH - BLACK/BLUE</t>
  </si>
  <si>
    <t>CABLE TRONCAL CONECTORIZADO 24F SM LC-APC/LC-APC 1.0D2/1.0D2 87.0M - DDR-S-TS (PFV) - LSZH - NEGRO/AZUL</t>
  </si>
  <si>
    <t>SERVICE CABLE CONECTORIZADO 24F SM LC-APC/LC-APC 1.0D2/1.0D2 98.0M - DDR-S-TS (PFV) - LSZH - PRETO/AZUL</t>
  </si>
  <si>
    <t>TRUNK CABLE PRE-TERMINATED 24F SM LC-APC/LC-APC 1.0D2/1.0D2 98.0M - DDR-S-TS (PFV) - LSZH - BLACK/BLUE</t>
  </si>
  <si>
    <t>CABLE TRONCAL CONECTORIZADO 24F SM LC-APC/LC-APC 1.0D2/1.0D2 98.0M - DDR-S-TS (PFV) - LSZH - NEGRO/AZUL</t>
  </si>
  <si>
    <t>SERVICE CABLE CONECTORIZADO 24F SM LC-APC/LC-APC 1.0D2/1.0D2 104.0M - DDR-S-TS (PFV) - LSZH - PRETO/AZUL</t>
  </si>
  <si>
    <t>TRUNK CABLE PRE-TERMINATED 24F SM LC-APC/LC-APC 1.0D2/1.0D2 104.0M - DDR-S-TS (PFV) - LSZH - BLACK/BLUE</t>
  </si>
  <si>
    <t>CABLE TRONCAL CONECTORIZADO 24F SM LC-APC/LC-APC 1.0D2/1.0D2 104.0M - DDR-S-TS (PFV) - LSZH - NEGRO/AZUL</t>
  </si>
  <si>
    <t>SERVICE CABLE CONECTORIZADO 24F SM LC-APC/LC-APC 1.0D2/1.0D2 110.0M - DDR-S-TS (PFV) - LSZH - PRETO/AZUL</t>
  </si>
  <si>
    <t>TRUNK CABLE PRE-TERMINATED 24F SM LC-APC/LC-APC 1.0D2/1.0D2 110.0M - DDR-S-TS (PFV) - LSZH - BLACK/BLUE</t>
  </si>
  <si>
    <t>CABLE TRONCAL CONECTORIZADO 24F SM LC-APC/LC-APC 1.0D2/1.0D2 110.0M - DDR-S-TS (PFV) - LSZH - NEGRO/AZUL</t>
  </si>
  <si>
    <t>SERVICE CABLE CONECTORIZADO 24F SM LC-APC/LC-APC 1.0D2/1.0D2 115.0M - DDR-S-TS (PFV) - LSZH - PRETO/AZUL</t>
  </si>
  <si>
    <t>TRUNK CABLE PRE-TERMINATED 24F SM LC-APC/LC-APC 1.0D2/1.0D2 115.0M - DDR-S-TS (PFV) - LSZH - BLACK/BLUE</t>
  </si>
  <si>
    <t>CABLE TRONCAL CONECTORIZADO 24F SM LC-APC/LC-APC 1.0D2/1.0D2 115.0M - DDR-S-TS (PFV) - LSZH - NEGRO/AZUL</t>
  </si>
  <si>
    <t>SERVICE CABLE CONECTORIZADO 24F SM LC-APC/LC-APC 1.0D2/1.0D2 133.0M - DDR-S-TS (PFV) - LSZH - PRETO/AZUL</t>
  </si>
  <si>
    <t>TRUNK CABLE PRE-TERMINATED 24F SM LC-APC/LC-APC 1.0D2/1.0D2 133.0M - DDR-S-TS (PFV) - LSZH - BLACK/BLUE</t>
  </si>
  <si>
    <t>CABLE TRONCAL CONECTORIZADO 24F SM LC-APC/LC-APC 1.0D2/1.0D2 133.0M - DDR-S-TS (PFV) - LSZH - NEGRO/AZUL</t>
  </si>
  <si>
    <t>SERVICE CABLE CONECTORIZADO 24F SM LC-APC/LC-APC 1.0D2/1.0D2 144.0M - DDR-S-TS (PFV) - LSZH - PRETO/AZUL</t>
  </si>
  <si>
    <t>TRUNK CABLE PRE-TERMINATED 24F SM LC-APC/LC-APC 1.0D2/1.0D2 144.0M - DDR-S-TS (PFV) - LSZH - BLACK/BLUE</t>
  </si>
  <si>
    <t>CABLE TRONCAL CONECTORIZADO 24F SM LC-APC/LC-APC 1.0D2/1.0D2 144.0M - DDR-S-TS (PFV) - LSZH - NEGRO/AZUL</t>
  </si>
  <si>
    <t>SERVICE CABLE CONECTORIZADO 24F SM LC-APC/LC-APC 1.0D2/1.0D2 156.0M - DDR-S-TS (PFV) - LSZH - PRETO/AZUL</t>
  </si>
  <si>
    <t>TRUNK CABLE PRE-TERMINATED 24F SM LC-APC/LC-APC 1.0D2/1.0D2 156.0M - DDR-S-TS (PFV) - LSZH - BLACK/BLUE</t>
  </si>
  <si>
    <t>CABLE TRONCAL CONECTORIZADO 24F SM LC-APC/LC-APC 1.0D2/1.0D2 156.0M - DDR-S-TS (PFV) - LSZH - NEGRO/AZUL</t>
  </si>
  <si>
    <t>SERVICE CABLE CONECTORIZADO 24F SM LC-APC/LC-APC 1.0D2/1.0D2 167.0M - DDR-S-TS (PFV) - LSZH - PRETO/AZUL</t>
  </si>
  <si>
    <t>TRUNK CABLE PRE-TERMINATED 24F SM LC-APC/LC-APC 1.0D2/1.0D2 167.0M - DDR-S-TS (PFV) - LSZH - BLACK/BLUE</t>
  </si>
  <si>
    <t>CABLE TRONCAL CONECTORIZADO 24F SM LC-APC/LC-APC 1.0D2/1.0D2 167.0M - DDR-S-TS (PFV) - LSZH - NEGRO/AZUL</t>
  </si>
  <si>
    <t>SERVICE CABLE CONECTORIZADO 24F SM LC-APC/LC-APC 1.0D2/1.0D2 179.0M - DDR-S-TS (PFV) - LSZH - PRETO/AZUL</t>
  </si>
  <si>
    <t>TRUNK CABLE PRE-TERMINATED 24F SM LC-APC/LC-APC 1.0D2/1.0D2 179.0M - DDR-S-TS (PFV) - LSZH - BLACK/BLUE</t>
  </si>
  <si>
    <t>CABLE TRONCAL CONECTORIZADO 24F SM LC-APC/LC-APC 1.0D2/1.0D2 179.0M - DDR-S-TS (PFV) - LSZH - NEGRO/AZUL</t>
  </si>
  <si>
    <t>SERVICE CABLE CONECTORIZADO 24F SM LC-APC/LC-APC 1.0D2/1.0D2 190.0M - DDR-S-TS (PFV) - LSZH - PRETO/AZUL</t>
  </si>
  <si>
    <t>TRUNK CABLE PRE-TERMINATED 24F SM LC-APC/LC-APC 1.0D2/1.0D2 190.0M - DDR-S-TS (PFV) - LSZH - BLACK/BLUE</t>
  </si>
  <si>
    <t>CABLE TRONCAL CONECTORIZADO 24F SM LC-APC/LC-APC 1.0D2/1.0D2 190.0M - DDR-S-TS (PFV) - LSZH - NEGRO/AZUL</t>
  </si>
  <si>
    <t>SERVICE CABLE CONECTORIZADO 24F SM LC-APC/LC-APC 1.0D2/1.0D2 209.0M - DDR-S-TS (PFV) - LSZH - PRETO/AZUL</t>
  </si>
  <si>
    <t>TRUNK CABLE PRE-TERMINATED 24F SM LC-APC/LC-APC 1.0D2/1.0D2 209.0M - DDR-S-TS (PFV) - LSZH - BLACK/BLUE</t>
  </si>
  <si>
    <t>CABLE TRONCAL CONECTORIZADO 24F SM LC-APC/LC-APC 1.0D2/1.0D2 209.0M - DDR-S-TS (PFV) - LSZH - NEGRO/AZUL</t>
  </si>
  <si>
    <t>SERVICE CABLE CONECTORIZADO 24F SM LC-APC/LC-APC 1.0D2/1.0D2 230.0M - DDR-S-TS (PFV) - LSZH - PRETO/AZUL</t>
  </si>
  <si>
    <t>TRUNK CABLE PRE-TERMINATED 24F SM LC-APC/LC-APC 1.0D2/1.0D2 230.0M - DDR-S-TS (PFV) - LSZH - BLACK/BLUE</t>
  </si>
  <si>
    <t>CABLE TRONCAL CONECTORIZADO 24F SM LC-APC/LC-APC 1.0D2/1.0D2 230.0M - DDR-S-TS (PFV) - LSZH - NEGRO/AZUL</t>
  </si>
  <si>
    <t>SERVICE CABLE CONECTORIZADO 24F SM SC-APC/SC-APC 0.8D2/0.8D2 45.0M - DDR-S-TS (PFV) - LSZH - PRETO/AZUL</t>
  </si>
  <si>
    <t>TRUNK CABLE PRE-TERMINATED 24F SM SC-APC/SC-APC 0.8D2/0.8D2 45.0M - DDR-S-TS (PFV) - LSZH - BLACK/BLUE</t>
  </si>
  <si>
    <t>CABLE TRONCAL CONECTORIZADO 24F SM SC-APC/SC-APC 0.8D2/0.8D2 45.0M - DDR-S-TS (PFV) - LSZH - NEGRO/AZUL</t>
  </si>
  <si>
    <t>SERVICE CABLE CONECTORIZADO 24F SM SC-APC/SC-APC 0.8D2/0.8D2 46.0M - DDR-S-TS (PFV) - LSZH - PRETO/AZUL</t>
  </si>
  <si>
    <t>TRUNK CABLE PRE-TERMINATED 24F SM SC-APC/SC-APC 0.8D2/0.8D2 46.0M - DDR-S-TS (PFV) - LSZH - BLACK/BLUE</t>
  </si>
  <si>
    <t>CABLE TRONCAL CONECTORIZADO 24F SM SC-APC/SC-APC 0.8D2/0.8D2 46.0M - DDR-S-TS (PFV) - LSZH - NEGRO/AZUL</t>
  </si>
  <si>
    <t>SERVICE CABLE CONECTORIZADO 24F SM SC-APC/SC-APC 0.8D2/0.8D2 62.0M - DDR-S-TS (PFV) - LSZH - PRETO/AZUL</t>
  </si>
  <si>
    <t>TRUNK CABLE PRE-TERMINATED 24F SM SC-APC/SC-APC 0.8D2/0.8D2 62.0M - DDR-S-TS (PFV) - LSZH - BLACK/BLUE</t>
  </si>
  <si>
    <t>CABLE TRONCAL CONECTORIZADO 24F SM SC-APC/SC-APC 0.8D2/0.8D2 62.0M - DDR-S-TS (PFV) - LSZH - NEGRO/AZUL</t>
  </si>
  <si>
    <t>SERVICE CABLE CONECTORIZADO 24F SM SC-APC/SC-APC 0.8D2/0.8D2 80.0M - DDR-S-TS (PFV) - LSZH - PRETO/AZUL</t>
  </si>
  <si>
    <t>TRUNK CABLE PRE-TERMINATED 24F SM SC-APC/SC-APC 0.8D2/0.8D2 80.0M - DDR-S-TS (PFV) - LSZH - BLACK/BLUE</t>
  </si>
  <si>
    <t>CABLE TRONCAL CONECTORIZADO 24F SM SC-APC/SC-APC 0.8D2/0.8D2 80.0M - DDR-S-TS (PFV) - LSZH - NEGRO/AZUL</t>
  </si>
  <si>
    <t>SERVICE CABLE CONECTORIZADO 24F SM SC-APC/SC-APC 0.8D2/0.8D2 98.0M - DDR-S-TS (PFV) - LSZH - PRETO/AZUL</t>
  </si>
  <si>
    <t>TRUNK CABLE PRE-TERMINATED 24F SM SC-APC/SC-APC 0.8D2/0.8D2 98.0M - DDR-S-TS (PFV) - LSZH - BLACK/BLUE</t>
  </si>
  <si>
    <t>CABLE TRONCAL CONECTORIZADO 24F SM SC-APC/SC-APC 0.8D2/0.8D2 98.0M - DDR-S-TS (PFV) - LSZH - NEGRO/AZUL</t>
  </si>
  <si>
    <t>SERVICE CABLE CONECTORIZADO 24F SM SC-APC/SC-APC 0.8D2/0.8D2 108.0M - DDR-S-TS (PFV) - LSZH - PRETO/AZUL</t>
  </si>
  <si>
    <t>TRUNK CABLE PRE-TERMINATED 24F SM SC-APC/SC-APC 0.8D2/0.8D2 108.0M - DDR-S-TS (PFV) - LSZH - BLACK/BLUE</t>
  </si>
  <si>
    <t>CABLE TRONCAL CONECTORIZADO 24F SM SC-APC/SC-APC 0.8D2/0.8D2 108.0M - DDR-S-TS (PFV) - LSZH - NEGRO/AZUL</t>
  </si>
  <si>
    <t>SERVICE CABLE CONECTORIZADO 24F SM SC-APC/SC-APC 0.8D2/0.8D2 158.0M - DDR-S-TS (PFV) - LSZH - PRETO/AZUL</t>
  </si>
  <si>
    <t>TRUNK CABLE PRE-TERMINATED 24F SM SC-APC/SC-APC 0.8D2/0.8D2 158.0M - DDR-S-TS (PFV) - LSZH - BLACK/BLUE</t>
  </si>
  <si>
    <t>CABLE TRONCAL CONECTORIZADO 24F SM SC-APC/SC-APC 0.8D2/0.8D2 158.0M - DDR-S-TS (PFV) - LSZH - NEGRO/AZUL</t>
  </si>
  <si>
    <t>SERVICE CABLE CONECTORIZADO 24F SM SC-APC/SC-APC 0.8D2/0.8D2 172.0M - DDR-S-TS (PFV) - LSZH - PRETO/AZUL</t>
  </si>
  <si>
    <t>TRUNK CABLE PRE-TERMINATED 24F SM SC-APC/SC-APC 0.8D2/0.8D2 172.0M - DDR-S-TS (PFV) - LSZH - BLACK/BLUE</t>
  </si>
  <si>
    <t>CABLE TRONCAL CONECTORIZADO 24F SM SC-APC/SC-APC 0.8D2/0.8D2 172.0M - DDR-S-TS (PFV) - LSZH - NEGRO/AZUL</t>
  </si>
  <si>
    <t>SERVICE CABLE CONECTORIZADO 24F SM SC-APC/SC-APC 0.8D2/0.8D2 188.0M - DDR-S-TS (PFV) - LSZH - PRETO/AZUL</t>
  </si>
  <si>
    <t>TRUNK CABLE PRE-TERMINATED 24F SM SC-APC/SC-APC 0.8D2/0.8D2 188.0M - DDR-S-TS (PFV) - LSZH - BLACK/BLUE</t>
  </si>
  <si>
    <t>CABLE TRONCAL CONECTORIZADO 24F SM SC-APC/SC-APC 0.8D2/0.8D2 188.0M - DDR-S-TS (PFV) - LSZH - NEGRO/AZUL</t>
  </si>
  <si>
    <t>SERVICE CABLE CONECTORIZADO 24F SM LC-APC/LC-APC 1.0D2/1.0D2 71.0M - DDR-S-TS (PFV) - LSZH - PRETO/AZUL</t>
  </si>
  <si>
    <t>TRUNK CABLE PRE-TERMINATED 24F SM LC-APC/LC-APC 1.0D2/1.0D2 71.0M - DDR-S-TS (PFV) - LSZH - BLACK/BLUE</t>
  </si>
  <si>
    <t>CABLE TRONCAL CONECTORIZADO 24F SM LC-APC/LC-APC 1.0D2/1.0D2 71.0M - DDR-S-TS (PFV) - LSZH - NEGRO/AZUL</t>
  </si>
  <si>
    <t>SERVICE CABLE CONECTORIZADO 24F SM LC-APC/LC-APC 1.0D2/1.0D2 74.0M - DDR-S-TS (PFV) - LSZH - PRETO/AZUL</t>
  </si>
  <si>
    <t>TRUNK CABLE PRE-TERMINATED 24F SM LC-APC/LC-APC 1.0D2/1.0D2 74.0M - DDR-S-TS (PFV) - LSZH - BLACK/BLUE</t>
  </si>
  <si>
    <t>CABLE TRONCAL CONECTORIZADO 24F SM LC-APC/LC-APC 1.0D2/1.0D2 74.0M - DDR-S-TS (PFV) - LSZH - NEGRO/AZUL</t>
  </si>
  <si>
    <t>SERVICE CABLE CONECTORIZADO 24F SM LC-APC/LC-APC 1.0D2/1.0D2 79.0M - DDR-S-TS (PFV) - LSZH - PRETO/AZUL</t>
  </si>
  <si>
    <t>TRUNK CABLE PRE-TERMINATED 24F SM LC-APC/LC-APC 1.0D2/1.0D2 79.0M - DDR-S-TS (PFV) - LSZH - BLACK/BLUE</t>
  </si>
  <si>
    <t>CABLE TRONCAL CONECTORIZADO 24F SM LC-APC/LC-APC 1.0D2/1.0D2 79.0M - DDR-S-TS (PFV) - LSZH - NEGRO/AZUL</t>
  </si>
  <si>
    <t>SERVICE CABLE CONECTORIZADO 24F SM LC-APC/LC-APC 1.0D2/1.0D2 83.0M - DDR-S-TS (PFV) - LSZH - PRETO/AZUL</t>
  </si>
  <si>
    <t>TRUNK CABLE PRE-TERMINATED 24F SM LC-APC/LC-APC 1.0D2/1.0D2 83.0M - DDR-S-TS (PFV) - LSZH - BLACK/BLUE</t>
  </si>
  <si>
    <t>CABLE TRONCAL CONECTORIZADO 24F SM LC-APC/LC-APC 1.0D2/1.0D2 83.0M - DDR-S-TS (PFV) - LSZH - NEGRO/AZUL</t>
  </si>
  <si>
    <t>SERVICE CABLE CONECTORIZADO 24F SM LC-APC/LC-APC 1.0D2/1.0D2 93.0M - DDR-S-TS (PFV) - LSZH - PRETO/AZUL</t>
  </si>
  <si>
    <t>TRUNK CABLE PRE-TERMINATED 24F SM LC-APC/LC-APC 1.0D2/1.0D2 93.0M - DDR-S-TS (PFV) - LSZH - BLACK/BLUE</t>
  </si>
  <si>
    <t>CABLE TRONCAL CONECTORIZADO 24F SM LC-APC/LC-APC 1.0D2/1.0D2 93.0M - DDR-S-TS (PFV) - LSZH - NEGRO/AZUL</t>
  </si>
  <si>
    <t>SERVICE CABLE CONECTORIZADO 24F SM LC-APC/LC-APC 1.0D2/1.0D2 113.0M - DDR-S-TS (PFV) - LSZH - PRETO/AZUL</t>
  </si>
  <si>
    <t>TRUNK CABLE PRE-TERMINATED 24F SM LC-APC/LC-APC 1.0D2/1.0D2 113.0M - DDR-S-TS (PFV) - LSZH - BLACK/BLUE</t>
  </si>
  <si>
    <t>CABLE TRONCAL CONECTORIZADO 24F SM LC-APC/LC-APC 1.0D2/1.0D2 113.0M - DDR-S-TS (PFV) - LSZH - NEGRO/AZUL</t>
  </si>
  <si>
    <t>SERVICE CABLE CONECTORIZADO 24F SM LC-APC/LC-APC 1.0D2/1.0D2 117.0M - DDR-S-TS (PFV) - LSZH - PRETO/AZUL</t>
  </si>
  <si>
    <t>TRUNK CABLE PRE-TERMINATED 24F SM LC-APC/LC-APC 1.0D2/1.0D2 117.0M - DDR-S-TS (PFV) - LSZH - BLACK/BLUE</t>
  </si>
  <si>
    <t>CABLE TRONCAL CONECTORIZADO 24F SM LC-APC/LC-APC 1.0D2/1.0D2 117.0M - DDR-S-TS (PFV) - LSZH - NEGRO/AZUL</t>
  </si>
  <si>
    <t>SERVICE CABLE CONECTORIZADO 24F SM LC-APC/LC-APC 1.0D2/1.0D2 122.0M - DDR-S-TS (PFV) - LSZH - PRETO/AZUL</t>
  </si>
  <si>
    <t>TRUNK CABLE PRE-TERMINATED 24F SM LC-APC/LC-APC 1.0D2/1.0D2 122.0M - DDR-S-TS (PFV) - LSZH - BLACK/BLUE</t>
  </si>
  <si>
    <t>CABLE TRONCAL CONECTORIZADO 24F SM LC-APC/LC-APC 1.0D2/1.0D2 122.0M - DDR-S-TS (PFV) - LSZH - NEGRO/AZUL</t>
  </si>
  <si>
    <t>SERVICE CABLE CONECTORIZADO 24F SM LC-APC/LC-APC 1.0D2/1.0D2 129.0M - DDR-S-TS (PFV) - LSZH - PRETO/AZUL</t>
  </si>
  <si>
    <t>TRUNK CABLE PRE-TERMINATED 24F SM LC-APC/LC-APC 1.0D2/1.0D2 129.0M - DDR-S-TS (PFV) - LSZH - BLACK/BLUE</t>
  </si>
  <si>
    <t>CABLE TRONCAL CONECTORIZADO 24F SM LC-APC/LC-APC 1.0D2/1.0D2 129.0M - DDR-S-TS (PFV) - LSZH - NEGRO/AZUL</t>
  </si>
  <si>
    <t>SERVICE CABLE CONECTORIZADO 24F SM LC-APC/LC-APC 1.0D2/1.0D2 130.0M - DDR-S-TS (PFV) - LSZH - PRETO/AZUL</t>
  </si>
  <si>
    <t>TRUNK CABLE PRE-TERMINATED 24F SM LC-APC/LC-APC 1.0D2/1.0D2 130.0M - DDR-S-TS (PFV) - LSZH - BLACK/BLUE</t>
  </si>
  <si>
    <t>CABLE TRONCAL CONECTORIZADO 24F SM LC-APC/LC-APC 1.0D2/1.0D2 130.0M - DDR-S-TS (PFV) - LSZH - NEGRO/AZUL</t>
  </si>
  <si>
    <t>SERVICE CABLE CONECTORIZADO 24F SM LC-APC/LC-APC 1.0D2/1.0D2 149.0M - DDR-S-TS (PFV) - LSZH - PRETO/AZUL</t>
  </si>
  <si>
    <t>TRUNK CABLE PRE-TERMINATED 24F SM LC-APC/LC-APC 1.0D2/1.0D2 149.0M - DDR-S-TS (PFV) - LSZH - BLACK/BLUE</t>
  </si>
  <si>
    <t>CABLE TRONCAL CONECTORIZADO 24F SM LC-APC/LC-APC 1.0D2/1.0D2 149.0M - DDR-S-TS (PFV) - LSZH - NEGRO/AZUL</t>
  </si>
  <si>
    <t>SERVICE CABLE CONECTORIZADO 24F SM LC-APC/LC-APC 1.0D2/1.0D2 153.0M - DDR-S-TS (PFV) - LSZH - PRETO/AZUL</t>
  </si>
  <si>
    <t>TRUNK CABLE PRE-TERMINATED 24F SM LC-APC/LC-APC 1.0D2/1.0D2 153.0M - DDR-S-TS (PFV) - LSZH - BLACK/BLUE</t>
  </si>
  <si>
    <t>CABLE TRONCAL CONECTORIZADO 24F SM LC-APC/LC-APC 1.0D2/1.0D2 153.0M - DDR-S-TS (PFV) - LSZH - NEGRO/AZUL</t>
  </si>
  <si>
    <t>SERVICE CABLE CONECTORIZADO 24F SM LC-APC/LC-APC 1.0D2/1.0D2 160.0M - DDR-S-TS (PFV) - LSZH - PRETO/AZUL</t>
  </si>
  <si>
    <t>TRUNK CABLE PRE-TERMINATED 24F SM LC-APC/LC-APC 1.0D2/1.0D2 160.0M - DDR-S-TS (PFV) - LSZH - BLACK/BLUE</t>
  </si>
  <si>
    <t>CABLE TRONCAL CONECTORIZADO 24F SM LC-APC/LC-APC 1.0D2/1.0D2 160.0M - DDR-S-TS (PFV) - LSZH - NEGRO/AZUL</t>
  </si>
  <si>
    <t>SERVICE CABLE CONECTORIZADO 24F SM LC-APC/LC-APC 1.0D2/1.0D2 172.0M - DDR-S-TS (PFV) - LSZH - PRETO/AZUL</t>
  </si>
  <si>
    <t>TRUNK CABLE PRE-TERMINATED 24F SM LC-APC/LC-APC 1.0D2/1.0D2 172.0M - DDR-S-TS (PFV) - LSZH - BLACK/BLUE</t>
  </si>
  <si>
    <t>CABLE TRONCAL CONECTORIZADO 24F SM LC-APC/LC-APC 1.0D2/1.0D2 172.0M - DDR-S-TS (PFV) - LSZH - NEGRO/AZUL</t>
  </si>
  <si>
    <t>SERVICE CABLE CONECTORIZADO 24F SM LC-APC/LC-APC 1.0D2/1.0D2 175.0M - DDR-S-TS (PFV) - LSZH - PRETO/AZUL</t>
  </si>
  <si>
    <t>TRUNK CABLE PRE-TERMINATED 24F SM LC-APC/LC-APC 1.0D2/1.0D2 175.0M - DDR-S-TS (PFV) - LSZH - BLACK/BLUE</t>
  </si>
  <si>
    <t>CABLE TRONCAL CONECTORIZADO 24F SM LC-APC/LC-APC 1.0D2/1.0D2 175.0M - DDR-S-TS (PFV) - LSZH - NEGRO/AZUL</t>
  </si>
  <si>
    <t>SERVICE CABLE CONECTORIZADO 24F SM LC-APC/LC-APC 1.0D2/1.0D2 204.0M - DDR-S-TS (PFV) - LSZH - PRETO/AZUL</t>
  </si>
  <si>
    <t>TRUNK CABLE PRE-TERMINATED 24F SM LC-APC/LC-APC 1.0D2/1.0D2 204.0M - DDR-S-TS (PFV) - LSZH - BLACK/BLUE</t>
  </si>
  <si>
    <t>CABLE TRONCAL CONECTORIZADO 24F SM LC-APC/LC-APC 1.0D2/1.0D2 204.0M - DDR-S-TS (PFV) - LSZH - NEGRO/AZUL</t>
  </si>
  <si>
    <t>SERVICE CABLE CONECTORIZADO 12F OM3 MPO12-UPC(M)/MPO12-UPC(M) 0.8D3/0.8D3 8.0M - UT - ACQUA - LSZH - TIPO B</t>
  </si>
  <si>
    <t>TRUNK CABLE PRE-TERMINATED 12F OM3 MPO12-UPC(M)/MPO12-UPC(M) 0.8D3/0.8D3 8.0M - UT - AQUA - LSZH - TYPE B</t>
  </si>
  <si>
    <t>CABLE TRONCAL CONECTORIZADO 12F OM3 MPO12-UPC(M)/MPO12-UPC(M) 0.8D3/0.8D3 8.0M - UT - ACQUA LSZH - TIPO B</t>
  </si>
  <si>
    <t>SERVICE CABLE CONECTORIZADO 12F OM3 MPO12-UPC(M)/MPO12-UPC(M) 0.8D3/0.8D3 13.0M - UT - ACQUA - LSZH - TIPO B</t>
  </si>
  <si>
    <t>TRUNK CABLE PRE-TERMINATED 12F OM3 MPO12-UPC(M)/MPO12-UPC(M) 0.8D3/0.8D3 13.0M - UT - AQUA - LSZH - TYPE B</t>
  </si>
  <si>
    <t>CABLE TRONCAL CONECTORIZADO 12F OM3 MPO12-UPC(M)/MPO12-UPC(M) 0.8D3/0.8D3 13.0M - UT - ACQUA LSZH - TIPO B</t>
  </si>
  <si>
    <t>SERVICE CABLE CONECTORIZADO 12F OM3 MPO12-UPC(M)/MPO12-UPC(M) 0.8D3/0.8D3 14.0M - UT - ACQUA - LSZH - TIPO B</t>
  </si>
  <si>
    <t>TRUNK CABLE PRE-TERMINATED 12F OM3 MPO12-UPC(M)/MPO12-UPC(M) 0.8D3/0.8D3 14.0M - UT - AQUA - LSZH - TYPE B</t>
  </si>
  <si>
    <t>CABLE TRONCAL CONECTORIZADO 12F OM3 MPO12-UPC(M)/MPO12-UPC(M) 0.8D3/0.8D3 14.0M - UT - ACQUA LSZH - TIPO B</t>
  </si>
  <si>
    <t>SERVICE CABLE CONECTORIZADO 12F OM3 MPO12-UPC(M)/MPO12-UPC(M) 0.8D3/0.8D3 8.0M - UT - LSZH - TIPO A</t>
  </si>
  <si>
    <t>TRUNK CABLE PRE-TERMINATED 12F OM3 MPO12-UPC(M)/MPO12-UPC(M) 0.8D3/0.8D3 8.0M - UT - LSZH - TYPE A</t>
  </si>
  <si>
    <t>CABLE TRONCAL CONECTORIZADO 12F OM3 MPO12-UPC(M)/MPO12-UPC(M) 0.8D3/0.8D3 8.0M - UT - LSZH - TIPO A</t>
  </si>
  <si>
    <t>SERVICE CABLE CONECTORIZADO 12F OM4 MPO12-UPC(M)/MPO12-UPC(M) 0.8D3/0.8D3 8.0M - UT - LSZH - ACQUA - TIPO B</t>
  </si>
  <si>
    <t>TRUNK CABLE PRE-TERMINATED 12F OM4 MPO12-UPC(M)/MPO12-UPC(M) 0.8D3/0.8D3 8.0M - UT - LSZH - AQUA - TYPE B</t>
  </si>
  <si>
    <t>CABLE TRONCAL CONECTORIZADO 12F OM4 MPO12-UPC(M)/MPO12-UPC(M) 0.8D3/0.8D3 8.0M - UT - LSZH - ACQUA - TIPO B</t>
  </si>
  <si>
    <t>SERVICE CABLE CONECTORIZADO 12F OM4 MPO12-UPC(M)/MPO12-UPC(M) 0.8D3/0.8D3 9.0M - UT - LSZH - ACQUA - TIPO B</t>
  </si>
  <si>
    <t>TRUNK CABLE PRE-TERMINATED 12F OM4 MPO12-UPC(M)/MPO12-UPC(M) 0.8D3/0.8D3 9.0M - UT - LSZH - AQUA - TYPE B</t>
  </si>
  <si>
    <t>CABLE TRONCAL CONECTORIZADO 12F OM4 MPO12-UPC(M)/MPO12-UPC(M) 0.8D3/0.8D3 9.0M - UT - LSZH - ACQUA - TIPO B</t>
  </si>
  <si>
    <t>SERVICE CABLE CONECTORIZADO 48F SM LC-APC/NC 1.5D2 150.0M - AS80-S TS - RC - PRETO - OUTDOOR</t>
  </si>
  <si>
    <t>TRUNK CABLE PRE-TERMINATED 48F SM LC-APC/NC 1.5D2 150.0M - AS80-S TD - RC - BLACK - OUTDOOR</t>
  </si>
  <si>
    <t>CABLE TRONCAL CONECTORIZADO 48F SM LC-APC/NC 1.5D2 150.0M - AS80-S TS - RC - NEGRO - OUTDOOR</t>
  </si>
  <si>
    <t>SERVICE CABLE CONECTORIZADO 12F OM4 MPO12-UPC(M)/MPO12-UPC(M) 0.8D3/0.8D3 5.0M - UT - LSZH - ACQUA</t>
  </si>
  <si>
    <t>TRUNK CABLE PRE-TERMINATED 12F OM4 MPO12-UPC(M)/MPO12-UPC(M) 0.8D3/0.8D3 5.0M - UT - LSZH - AQUA</t>
  </si>
  <si>
    <t>CABLE TRONCAL CONECTORIZADO 12F OM4 MPO12-UPC(M)/MPO12-UPC(M) 0.8D3/0.8D3 5.0M - UT - LSZH - ACQUA</t>
  </si>
  <si>
    <t>SERVICE CABLE CONECTORIZADO 12F OM4 MPO12-UPC(M)/MPO12-UPC(M) 0.8D3/0.8D3 30.0M - UT - LSZH - ACQUA - TIPO A</t>
  </si>
  <si>
    <t>TRUNK CABLE PRE-TERMINATED 12F OM4 MPO12-UPC(M)/MPO12-UPC(M) 0.8D3/0.8D3 30.0M - UT - LSZH - AQUA - TYPE A</t>
  </si>
  <si>
    <t>CABLE TRONCAL CONECTORIZADO 12F OM4 MPO12-UPC(M)/MPO12-UPC(M) 0.8D3/0.8D3 30.0M - UT - LSZH - ACQUA - TIPO A</t>
  </si>
  <si>
    <t>SERVICE CABLE CONECTORIZADO 12F OM4 MPO12-UPC(M)/MPO12-UPC(M) 0.8D3/0.8D3 60.0M - UT - LSZH - ACQUA - TIPO A</t>
  </si>
  <si>
    <t>TRUNK CABLE PRE-TERMINATED 12F OM4 MPO12-UPC(M)/MPO12-UPC(M) 0.8D3/0.8D3 60.0M - UT - LSZH - AQUA - TYPE A</t>
  </si>
  <si>
    <t>CABLE TRONCAL CONECTORIZADO 12F OM4 MPO12-UPC(M)/MPO12-UPC(M) 0.8D3/0.8D3 60.0M - UT - LSZH - ACQUA - TIPO A</t>
  </si>
  <si>
    <t>SERVICE CABLE CONECTORIZADO 12F OM4 MPO12-UPC(M)/MPO12-UPC(M) 0.8D3/0.8D3 11.0M - UT- LSZH - ACQUA - TIPO B</t>
  </si>
  <si>
    <t>TRUNK CABLE PRE-TERMINATED 12F OM4 MPO12-UPC(M)/MPO12-UPC(M) 0.8D3/0.8D3 11.0M - UT - LSZH - AQUA - TYPE B</t>
  </si>
  <si>
    <t>CABLE TRONCAL CONECTORIZADO 12F OM4 MPO12-UPC(M)/MPO12-UPC(M) 0.8D3/0.8D3 11.0M - UT - LSZH - ACQUA - TIPO A</t>
  </si>
  <si>
    <t>SERVICE CABLE CONECTORIZADO 12F OM4 MPO12-UPC(M)/MPO12-UPC(M) 0.8D3/0.8D3 16.0M - UT- LSZH - ACQUA - TIPO B</t>
  </si>
  <si>
    <t>TRUNK CABLE PRE-TERMINATED 12F OM4 MPO12-UPC(M)/MPO12-UPC(M) 0.8D3/0.8D3 16.0M - UT - LSZH - AQUA - TYPE B</t>
  </si>
  <si>
    <t>CABLE TRONCAL CONECTORIZADO 12F OM4 MPO12-UPC(M)/MPO12-UPC(M) 0.8D3/0.8D3 16.0M - UT - LSZH - ACQUA - TIPO B</t>
  </si>
  <si>
    <t>SERVICE CABLE CONECTORIZADO 12F OM4 MPO12-UPC(M)/MPO12-UPC(M) 0.8D3/0.8D3 17.0M - UT- LSZH - ACQUA - TIPO B</t>
  </si>
  <si>
    <t>TRUNK CABLE PRE-TERMINATED 12F OM4 MPO12-UPC(M)/MPO12-UPC(M) 0.8D3/0.8D3 17.0M - UT - LSZH - AQUA - TYPE B</t>
  </si>
  <si>
    <t>CABLE TRONCAL CONECTORIZADO 12F OM4 MPO12-UPC(M)/MPO12-UPC(M) 0.8D3/0.8D3 17.0M - UT - LSZH - ACQUA - TIPO B</t>
  </si>
  <si>
    <t>SERVICE CABLE CONECTORIZADO 12F OM4 MPO12-UPC(M)/MPO12-UPC(M) 0.8D3/0.8D3 21.0M - UT- LSZH - ACQUA - TIPO B</t>
  </si>
  <si>
    <t>TRUNK CABLE PRE-TERMINATED 12F OM4 MPO12-UPC(M)/MPO12-UPC(M) 0.8D3/0.8D3 21.0M - UT - LSZH - AQUA - TYPE B</t>
  </si>
  <si>
    <t>CABLE TRONCAL CONECTORIZADO 12F OM4 MPO12-UPC(M)/MPO12-UPC(M) 0.8D3/0.8D3 21.0M - UT - LSZH - ACQUA - TIPO B</t>
  </si>
  <si>
    <t>SERVICE CABLE CONECTORIZADO 24F OM4 MPO12-UPC(M)/MPO12-UPC(M) 0.8D3/0.8D3 70.0M - TS - LSZH - ACQUA - TIPO B</t>
  </si>
  <si>
    <t>TRUNK CABLE PRE-TERMINATED 24F OM4 MPO12-UPC(M)/MPO12-UPC(M) 0.8D3/0.8D3 70.0M - TS - LSZH - AQUA - TYPE B</t>
  </si>
  <si>
    <t>CABLE TRONCAL CONECTORIZADO 24F OM4 MPO12-UPC(M)/MPO12-UPC(M) 0.8D3/0.8D3 70.0M - TS - LSZH - ACQUA - TIPO B</t>
  </si>
  <si>
    <t>SERVICE CABLE CONECTORIZADO 24F OM4 MPO12-UPC(M)/MPO12-UPC(M) 0.8D3/0.8D3 26.0M - TS - LSZH - ACQUA - TIPO B</t>
  </si>
  <si>
    <t>TRUNK CABLE PRE-TERMINATED 24F OM4 MPO12-UPC(M)/MPO12-UPC(M) 0.8D3/0.8D3 26.0M - TS - LSZH - AQUA - TYPE B</t>
  </si>
  <si>
    <t>CABLE TRONCAL CONECTORIZADO 24F OM4 MPO12-UPC(M)/MPO12-UPC(M) 0.8D3/0.8D3 26.0M - TS - LSZH - ACQUA - TIPO B</t>
  </si>
  <si>
    <t>SERVICE CABLE CONECTORIZADO 24F OM4 MPO12-UPC(M)/MPO12-UPC(M) 0.8D3/0.8D3 18.0M - TS - LSZH - ACQUA - TIPO B</t>
  </si>
  <si>
    <t>TRUNK CABLE PRE-TERMINATED 24F OM4 MPO12-UPC(M)/MPO12-UPC(M) 0.8D3/0.8D3 18.0M - TS - AR (PFV) - LSZH - BLACK - TYPE B</t>
  </si>
  <si>
    <t>CABLE TRONCAL CONECTORIZADO 24F OM4 MPO12-UPC(M)/MPO12-UPC(M) 0.8D3/0.8D3 18.0M - TS - AR (PFV) - LSZH - NEGRO - TIPO B</t>
  </si>
  <si>
    <t>SERVICE CABLE CONECTORIZADO 02F 50.0 LC-UPC(IP67)/NC 2.5M - TIGHT - RISER - PRETO - IO</t>
  </si>
  <si>
    <t>TRUNK CABLE PRE-TERMINATED 02F 50.0 LC-UPC(IP67)/NC 2.5M - TIGHT - RISER - BLACK - IO</t>
  </si>
  <si>
    <t>CABLE TRONCAL CONECTORIZADO 02F 50.0 LC-UPC(IP67)/NC 2.5M - TIGHT - RISER - NEGRO  - IO</t>
  </si>
  <si>
    <t>SERVICE CABLE CONECTORIZADO 36F SM SC-UPC/SC-UPC 0.8D2/0.8D2 10.0M - TS - LSZH - AZUL</t>
  </si>
  <si>
    <t>TRUNK CABLE PRE-TERMINATED 24F SM MPO12-APC(M)/MPO12-APC(M) 1.0D2/1.0D2 100.0M - TS - LSZH - BLUE - TYPE B</t>
  </si>
  <si>
    <t>CABLE TRONCAL CONECTORIZADO 24F SM MPO12-APC(M)/MPO12-APC(M) 1.0D2/1.0D2 100.0M - TS - LSZH - AZUL - TIPO B</t>
  </si>
  <si>
    <t>SERVICE CABLE CONECTORIZADO 12F OM3 MPO12-UPC(F)/MPO12-UPC(F) 0.8D3/0.8D3 10.0M - UT - LSZH - ACQUA - TIPO A</t>
  </si>
  <si>
    <t>TRUNK CABLE PRE-TERMINATED 12F OM3 MPO12-UPC(F)/MPO12-UPC(F) 0.8D3/0.8D3 10.0M - UT - LSZH - AQUA - TYPE A</t>
  </si>
  <si>
    <t>CABLE TRONCAL CONECTORIZADO 12F OM3 MPO12-UPC(F)/MPO12-UPC(F) 0.8D3/0.8D3 10.0M - UT - LSZH - ACQUA - TIPO A</t>
  </si>
  <si>
    <t>SERVICE CABLE CONECTORIZADO 12F OM4 MPO12-UPC(M)/MPO12-UPC(M) 0.8D3/0.8D3 110.0M - UT - LSZH - ACQUA - TIPO B</t>
  </si>
  <si>
    <t>TRUNK CABLE PRE-TERMINATED 12F OM4 MPO12-UPC(M)/MPO12-UPC(M) 0.8D3/0.8D3 110.0M - UT - LSZH - AQUA - TYPE B</t>
  </si>
  <si>
    <t>CABLE TRONCAL CONECTORIZADO 12F OM4 MPO12-UPC(M)/MPO12-UPC(M) 0.8D3/0.8D3 110.0M - UT - LSZH - ACQUA - TIPO B</t>
  </si>
  <si>
    <t>SERVICE CABLE CONECTORIZADO 12F OM4 MPO12-UPC(M)/MPO12-UPC(M) 0.8D3/0.8D3 120.0M - UT - LSZH - ACQUA - TIPO B</t>
  </si>
  <si>
    <t>TRUNK CABLE PRE-TERMINATED 12F OM4 MPO12-UPC(M)/MPO12-UPC(M) 0.8D3/0.8D3 120.0M - UT - LSZH - AQUA - TYPE B</t>
  </si>
  <si>
    <t>CABLE TRONCAL CONECTORIZADO 12F OM4 MPO12-UPC(M)/MPO12-UPC(M) 0.8D3/0.8D3 120.0M - UT - LSZH - ACQUA - TIPO B</t>
  </si>
  <si>
    <t>SERVICE CABLE CONECTORIZADO FANOUT 12F OM4 LC-UPC/MPO12-UPC(F) 1.0D2/0.8D3 30.0M - UT - LSZH - ACQUA - TIPO A</t>
  </si>
  <si>
    <t>TRUNK CABLE PRE-TERMINATED FANOUT 12F OM4 LC-UPC/MPO12-UPC(F) 1.0D2/0.8D2 30.0M - UT - LSZH - AQUA - TYPE A</t>
  </si>
  <si>
    <t>CABLE TRONCAL CONECTORIZADO FANOUT 12F OM4 LC-UPC/MPO12-UPC(F) 1.0D2/0.8D2 30.0M - UT - LSZH - ACQUA - TIPO A</t>
  </si>
  <si>
    <t>SERVICE CABLE CONECTORIZADO FANOUT 12F OM4 LC-UPC/MPO12-UPC(F) 1.0D2/0.8D3 40.0M - UT - LSZH - ACQUA - TIPO A</t>
  </si>
  <si>
    <t>TRUNK CABLE PRE-TERMINATED FANOUT 12F OM4 LC-UPC/MPO12-UPC(F) 1.0D2/0.8D2 40.0M - UT - LSZH - AQUA - TYPE A</t>
  </si>
  <si>
    <t>CABLE TRONCAL CONECTORIZADO FANOUT 12F OM4 LC-UPC/MPO12-UPC(F) 1.0D2/0.8D2 40.0M - UT - LSZH - ACQUA - TIPO A</t>
  </si>
  <si>
    <t>SERVICE CABLE CONECTORIZADO FANOUT 12F OM4 LC-UPC/MPO12-UPC(F) 1.0D2/0.8D3 50.0M - UT - LSZH - ACQUA - TIPO A</t>
  </si>
  <si>
    <t>TRUNK CABLE PRE-TERMINATED FANOUT 12F OM4 LC-UPC/MPO12-UPC(F) 1.0D2/0.8D2 50.0M - UT - LSZH - AQUA - TYPE A</t>
  </si>
  <si>
    <t>CABLE TRONCAL CONECTORIZADO FANOUT 12F OM4 LC-UPC/MPO12-UPC(F) 1.0D2/0.8D2 50.0M - UT - LSZH - ACQUA - TIPO A</t>
  </si>
  <si>
    <t>SERVICE CABLE CONECTORIZADO FANOUT 12F BLI A/B G-657A LC-APC/MPO12-APC(M) 1.0D2/0.8D3 10.0M - UT - LSZH - AZUL - TIPO A</t>
  </si>
  <si>
    <t>TRUNK CABLE PRE-TERMINATED FANOUT 12F BLI A/B G-657A LC-APC/MPO12-APC(M) 1.0D2/0.8D2 10.0M - UT - LSZH - BLUE - TYPE A</t>
  </si>
  <si>
    <t>CABLE TRONCAL CONECTORIZADO FANOUT 12F BLI A/B G-657A LC-APC/MPO12-APC(M) 1.0D2/0.8D2 10.0M - UT - LSZH - AZUL - TIPO A</t>
  </si>
  <si>
    <t>SERVICE CABLE CONECTORIZADO 02F SM LC-UPC/LC-UPC 1.0D2/1.0D2 20.0M - TIGHT - RISER - PRETO/AZUL (A - B) - IO</t>
  </si>
  <si>
    <t>TRUNK CABLE PRE-TERMINATED 02F SM LC-UPC/LC-UPC 1.0D2/1.0D2 20.0M - TIGHT - RISER - BLACK/BLUE (A - B) - IO</t>
  </si>
  <si>
    <t>CABLE TRONCAL CONECTORIZADO 02F SM LC-UPC/LC-UPC 1.0D2/1.0D2 20.0M - TIGHT - RISER - NEGRO/AZUL (A - B) - IO</t>
  </si>
  <si>
    <t>SERVICE CABLE CONECTORIZADO FANOUT 12F SM BLI A/B G-657A LC-APC/MPO12-APC(F) 1.0D2/0.8D3 20.0M - UT - LSZH - AZUL - TIPO A</t>
  </si>
  <si>
    <t>TRUNK CABLE PRE-TERMINATED FANOUT 12F SM BLI A/B G-657A LC-APC/MPO12-APC(F) 1.0D2/0.8D2 20.0M - UT - LSZH - BLUE - TYPE A</t>
  </si>
  <si>
    <t>CABLE TRONCAL CONECTORIZADO FANOUT 12F SM BLI A/B G-657A LC-APC/MPO12-APC(F) 1.0D2/0.8D2 20.0M - UT - LSZH - AZUL - TIPO A</t>
  </si>
  <si>
    <t>SERVICE CABLE CONECTORIZADO FANOUT 12F OM3 LC-UPC/MPO12-UPC(M) 1.0D2/0.8D3 30.0M - UT - LSZH - ACQUA - TIPO A</t>
  </si>
  <si>
    <t>TRUNK CABLE PRE-TERMINATED FANOUT 12F OM3 LC-UPC/MPO12-UPC(M) 1.0D2/0.8D3 30.0M - UT - LSZH - AQUA - TYPE A</t>
  </si>
  <si>
    <t>CABLE TRONCAL CONECTORIZADO FANOUT 12F OM3 LC-UPC/MPO12-UPC(M) 1.0D2/0.8D3 30.0M - UT - LSZH - ACQUA - TIPO A</t>
  </si>
  <si>
    <t>SERVICE CABLE CONECTORIZADO FANOUT 12F SM BLI A/B G-657A LC-APC/MPO12-APC(F) 1.0D2/0.8D3 40.0M - UT - LSZH - AZUL - TIPO A</t>
  </si>
  <si>
    <t>TRUNK CABLE PRE-TERMINATED FANOUT 12F SM BLI A/B G-657A LC-APC/MPO12-APC(F) 1.0D2/0.8D2 40.0M - UT - LSZH - BLUE - TYPE A</t>
  </si>
  <si>
    <t>CABLE TRONCAL CONECTORIZADO FANOUT 12F SM BLI A/B G-657A LC-APC/MPO12-APC(F) 1.0D2/0.8D2 40.0M - UT - LSZH - AZUL - TIPO A</t>
  </si>
  <si>
    <t>SERVICE CABLE CONECTORIZADO FANOUT 12F SM BLI A/B G-657A LC-APC/MPO12-APC(F) 1.0D2/0.8D3 50.0M - UT - LSZH - AZUL - TIPO A</t>
  </si>
  <si>
    <t>TRUNK CABLE PRE-TERMINATED FANOUT 12F SM BLI A/B G-657A LC-APC/MPO12-APC(F) 1.0D2/0.8D2 50.0M - UT - LSZH - BLUE - TYPE A</t>
  </si>
  <si>
    <t>CABLE TRONCAL CONECTORIZADO FANOUT 12F SM BLI A/B G-657A LC-APC/MPO12-APC(F) 1.0D2/0.8D2 50.0M - UT - LSZH - AZUL - TIPO A</t>
  </si>
  <si>
    <t>SERVICE CABLE CONECTORIZADO FANOUT 12F SM BLI A/B G-657A LC-APC/MPO12-APC(F) 1.0D2/0.8D3 30.0M - UT - LSZH - AZUL - TIPO A</t>
  </si>
  <si>
    <t>TRUNK CABLE PRE-TERMINATED FANOUT 12F SM BLI A/B G-657A LC-APC/MPO12-APC(F) 1.0D2/0.8D2 30.0M - UT - LSZH - BLUE - TYPE A</t>
  </si>
  <si>
    <t>CABLE TRONCAL CONECTORIZADO FANOUT 12F SM BLI A/B G-657A LC-APC/MPO12-APC(F) 1.0D2/0.8D2 30.0M - UT - LSZH - AZUL - TIPO A</t>
  </si>
  <si>
    <t>SERVICE CABLE CONECTORIZADO 02F SM LC-UPC/LC-UPC 0.8D2/0.8D2 30.0M - TIGHT - RISER - PRETO (A - B) - IO</t>
  </si>
  <si>
    <t>TRUNK CABLE PRE-TERMINATED 02F SM LC-UPC/LC-UPC 0.8D2/0.8D2 30.0M - TIGHT - RISER - BLACK (A - B) - IO</t>
  </si>
  <si>
    <t>CABLE TRONCAL CONECTORIZADO 02F SM LC-UPC/LC-UPC 0.8D2/0.8D2 30.0M - TIGHT - RISER - NEGRO (A - B) - IO</t>
  </si>
  <si>
    <t>SERVICE CABLE CONECTORIZADO 72F OM4 MPO12-UPC(M)/MPO12-UPC(M) 0.8D3/0.8D3 35.0M - TS - LSZH - ACQUA - TIPO B</t>
  </si>
  <si>
    <t>TRUNK CABLE PRE-TERMINATED 72F OM4 MPO12-UPC(M)/MPO12-UPC(M) 0.8D3/0.8D3 35.0M - TS - LSZH - AQUA - TYPE B</t>
  </si>
  <si>
    <t>CABLE TRONCAL CONECTORIZADO 72F OM4 MPO12-UPC(M)/MPO12-UPC(M) 0.8D3/0.8D3 35.0M - TS - LSZH - ACQUA - TIPO B</t>
  </si>
  <si>
    <t>SERVICE CABLE CONECTORIZADO 72F OM4 MPO12-UPC(M)/MPO12-UPC(M) 0.8D3/0.8D3 40.0M - TS - LSZH - ACQUA - TIPO B</t>
  </si>
  <si>
    <t>TRUNK CABLE PRE-TERMINATED 72F OM4 MPO12-UPC(M)/MPO12-UPC(M) 0.8D3/0.8D3 40.0M - TS - LSZH - AQUA - TYPE B</t>
  </si>
  <si>
    <t>CABLE TRONCAL CONECTORIZADO 72F OM4 MPO12-UPC(M)/MPO12-UPC(M) 0.8D3/0.8D3 40.0M - TS - LSZH - ACQUA - TIPO B</t>
  </si>
  <si>
    <t>SERVICE CABLE CONECTORIZADO 72F OM4 MPO12-UPC(M)/MPO12-UPC(M) 0.8D3/0.8D3 45.0M - TS - LSZH - ACQUA - TIPO B</t>
  </si>
  <si>
    <t>TRUNK CABLE PRE-TERMINATED 72F OM4 MPO12-UPC(M)/MPO12-UPC(M) 0.8D3/0.8D3 45.0M - TS - LSZH - AQUA - TYPE B</t>
  </si>
  <si>
    <t>CABLE TRONCAL CONECTORIZADO 72F OM4 MPO12-UPC(M)/MPO12-UPC(M) 0.8D3/0.8D3 45.0M - TS - LSZH - ACQUA - TIPO B</t>
  </si>
  <si>
    <t>SERVICE CABLE CONECTORIZADO 72F OM4 MPO12-UPC(M)/MPO12-UPC(M) 0.8D3/0.8D3 50.0M - TS - LSZH - ACQUA - TIPO B</t>
  </si>
  <si>
    <t>TRUNK CABLE PRE-TERMINATED 72F OM4 MPO12-UPC(M)/MPO12-UPC(M) 0.8D3/0.8D3 50.0M - TS - LSZH - AQUA - TYPE B</t>
  </si>
  <si>
    <t>CABLE TRONCAL CONECTORIZADO 72F OM4 MPO12-UPC(M)/MPO12-UPC(M) 0.8D3/0.8D3 50.0M - TS - LSZH - ACQUA - TIPO B</t>
  </si>
  <si>
    <t>SERVICE CABLE CONECTORIZADO 72F OM4 MPO12-UPC(M)/MPO12-UPC(M) 0.8D3/0.8D3 55.0M - TS - LSZH - ACQUA - TIPO B</t>
  </si>
  <si>
    <t>TRUNK CABLE PRE-TERMINATED 72F OM4 MPO12-UPC(M)/MPO12-UPC(M) 0.8D3/0.8D3 55.0M - TS - LSZH - AQUA - TYPE B</t>
  </si>
  <si>
    <t>CABLE TRONCAL CONECTORIZADO 72F OM4 MPO12-UPC(M)/MPO12-UPC(M) 0.8D3/0.8D3 55.0M - TS - LSZH - ACQUA - TIPO B</t>
  </si>
  <si>
    <t>SERVICE CABLE CONECTORIZADO 48F OM4 MPO12-UPC(M)/MPO12-UPC(M) 0.8D3/0.8D3 25.0M - TS - LSZH - ACQUA - TIPO B</t>
  </si>
  <si>
    <t>TRUNK CABLE PRE-TERMINATED 48F OM4 MPO12-UPC(M)/MPO12-UPC(M) 0.8D3/0.8D3 25.0M - TS - LSZH - AQUA - TYPE B</t>
  </si>
  <si>
    <t>CABLE TRONCAL CONECTORIZADO 48F OM4 MPO12-UPC(M)/MPO12-UPC(M) 0.8D3/0.8D3 25.0M - TS - LSZH - ACQUA - TIPO B</t>
  </si>
  <si>
    <t>SERVICE CABLE CONECTORIZADO 12F SM BLI A/B G-657A MPO12-APC(M)/MPO12-APC(M) 0.8D3/0.8D3 10.0M - UT - LSZH - AMARELO - TIPO B</t>
  </si>
  <si>
    <t>TRUNK CABLE PRE-TERMINATED 12F SM BLI A/B G-657A MPO12-APC(M)/MPO12-APC(M) 0.8D3/0.8D3 10.0M - UT - LSZH - YELLOW - TYPE B</t>
  </si>
  <si>
    <t>CABLE TRONCAL CONECTORIZADO 12F SM BLI A/B G-657A MPO12-APC(M)/MPO12-APC(M) 0.8D3/0.8D3 10.0M - UT - LSZH - AMARILLO - TIPO B</t>
  </si>
  <si>
    <t>SERVICE CABLE CONECTORIZADO 48F OM4 MPO12-UPC(M)/MPO12-UPC(M) 0.8D3/0.8D3 30.0M - TS - LSZH - ACQUA - TIPO B</t>
  </si>
  <si>
    <t>TRUNK CABLE PRE-TERMINATED 48F OM4 MPO12-UPC(M)/MPO12-UPC(M) 0.8D3/0.8D3 30.0M - TS - LSZH - AQUA - TYPE B</t>
  </si>
  <si>
    <t>CABLE TRONCAL CONECTORIZADO 48F OM4 MPO12-UPC(M)/MPO12-UPC(M) 0.8D3/0.8D3 30.0M - TS - LSZH - ACQUA - TIPO B</t>
  </si>
  <si>
    <t>SERVICE CABLE CONECTORIZADO 12F SM BLI A/B G-657A MPO12-APC(M)/MPO12-APC(M) 0.8D3/0.8D3 5.0M - UT - LSZH - AMARELO - TIPO C</t>
  </si>
  <si>
    <t>TRUNK CABLE PRE-TERMINATED 12F SM BLI A/B G-657A MPO12-APC(M)/MPO12-APC(M) 0.8D3/0.8D3 5.0M - UT - LSZH - YELLOW - TYPE C</t>
  </si>
  <si>
    <t>CABLE TRONCAL CONECTORIZADO 12F SM BLI A/B G-657A MPO12-APC(M)/MPO12-APC(M) 0.8D3/0.8D3 5.0M - UT - LSZH - AMARILLO - TIPO C</t>
  </si>
  <si>
    <t>SERVICE CABLE CONECTORIZADO 12F OM3 MPO12-UPC(M)/MPO12-UPC(M) 0.8D3/0.8D3 150.0M - UT - LSZH - ACQUA - TIPO B</t>
  </si>
  <si>
    <t>TRUNK CABLE PRE-TERMINATED 12F OM3 MPO12-UPC(M)/MPO12-UPC(M) 0.8D3/0.8D3 150.0M - UT - LSZH - AQUA - TYPE B</t>
  </si>
  <si>
    <t>CABLE TRONCAL CONECTORIZADO 12F OM3 MPO12-UPC(M)/MPO12-UPC(M) 0.8D3/0.8D3 150.0M - UT - LSZH - ACQUA - TIPO B</t>
  </si>
  <si>
    <t>SERVICE CABLE CONECTORIZADO 12F OM3 MPO12-UPC(M)/MPO12-UPC(M) 0.8D3/0.8D3 110.0M - UT - LSZH - ACQUA - TIPO B</t>
  </si>
  <si>
    <t>TRUNK CABLE PRE-TERMINATED 12F OM3 MPO12-UPC(M)/MPO12-UPC(M) 0.8D3/0.8D3 110.0M - UT - LSZH - AQUA - TYPE B</t>
  </si>
  <si>
    <t>CABLE TRONCAL CONECTORIZADO 12F OM3 MPO12-UPC(M)/MPO12-UPC(M) 0.8D3/0.8D3 110.0M - UT - LSZH - ACQUA - TIPO B</t>
  </si>
  <si>
    <t>SERVICE CABLE CONECTORIZADO 12F OM4 MPO12-UPC(F)/MPO12-UPC(F) 0.8D3/0.8D3 70.0M - UT - LSZH - ACQUA - TIPO B</t>
  </si>
  <si>
    <t>TRUNK CABLE PRE-TERMINATED 12F OM4 MPO12-UPC(F)/MPO12-UPC(F) 0.8D3/0.8D3 70.0M - UT - LSZH - AQUA - TYPE B</t>
  </si>
  <si>
    <t>CABLE TRONCAL CONECTORIZADO 12F OM4 MPO12-UPC(F)/MPO12-UPC(F) 0.8D3/0.8D3 70.0M - UT - LSZH - ACQUA - TIPO B</t>
  </si>
  <si>
    <t>SERVICE CABLE CONECTORIZADO 12F OM4 MPO12-UPC(F)/MPO12-UPC(F) 0.8D3/0.8D3 40.0M - UT - LSZH - ACQUA - TIPO B</t>
  </si>
  <si>
    <t>TRUNK CABLE PRE-TERMINATED 12F OM4 MPO12-UPC(F)/MPO12-UPC(F) 0.8D3/0.8D3 40.0M - UT - LSZH - AQUA - TYPE B</t>
  </si>
  <si>
    <t>CABLE TRONCAL CONECTORIZADO 12F OM4 MPO12-UPC(F)/MPO12-UPC(F) 0.8D3/0.8D3 40.0M - UT - LSZH - ACQUA - TIPO B</t>
  </si>
  <si>
    <t>SERVICE CABLE CONECTORIZADO 12F OM4 MPO12-UPC(F)/MPO12-UPC(F) 0.8D3/0.8D3 30.0M - UT - LSZH - ACQUA - TIPO B</t>
  </si>
  <si>
    <t>TRUNK CABLE PRE-TERMINATED 12F OM4 MPO12-UPC(F)/MPO12-UPC(F) 0.8D3/0.8D3 30.0M - UT - LSZH - AQUA - TYPE B</t>
  </si>
  <si>
    <t>CABLE TRONCAL CONECTORIZADO 12F OM4 MPO12-UPC(F)/MPO12-UPC(F) 0.8D3/0.8D3 30.0M - UT - LSZH - ACQUA - TIPO B</t>
  </si>
  <si>
    <t>SERVICE CABLE CONECTORIZADO 12F OM4 MPO12-UPC(F)/MPO12-UPC(F) 0.8D3/0.8D3 15.0M - UT - LSZH - ACQUA - TIPO B</t>
  </si>
  <si>
    <t>TRUNK CABLE PRE-TERMINATED 12F OM4 MPO12-UPC(F)/MPO12-UPC(F) 0.8D3/0.8D3 15.0M - UT - LSZH - AQUA - TYPE B</t>
  </si>
  <si>
    <t>CABLE TRONCAL CONECTORIZADO 12F OM4 MPO12-UPC(F)/MPO12-UPC(F) 0.8D3/0.8D3 15.0M - UT - LSZH - ACQUA - TIPO B</t>
  </si>
  <si>
    <t>SERVICE CABLE CONECTORIZADO 48F OM4 MPO12-UPC(M)/MPO12-UPC(M) 0.8D3/0.8D3 150.0M - TS - LSZH - ACQUA - TIPO B</t>
  </si>
  <si>
    <t>TRUNK CABLE PRE-TERMINATED 48F OM4 MPO12-UPC(M)/MPO12-UPC(M) 0.8D3/0.8D3 150.0M - TS - LSZH - AQUA - TYPE B</t>
  </si>
  <si>
    <t>CABLE TRONCAL CONECTORIZADO 48F OM4 MPO12-UPC(M)/MPO12-UPC(M) 0.8D3/0.8D3 150.0M - TS - LSZH - ACQUA  - TIPO B</t>
  </si>
  <si>
    <t>SERVICE CABLE CONECTORIZADO 02F 62.5 ST-UPC/ST-UPC 1.5D2/1.5D2 110.0M - TIGHT-AR (PFV) - LSZH - PRETO/LARANJA (1X CAMISA DE PUXAMENTO IP65)</t>
  </si>
  <si>
    <t>TRUNK CABLE PRE-TERMINATED 02F 62.5 ST-UPC/ST-UPC 1.5D2/1.5D2 110.0M - TIGHT-AR (PFV) - LSZH - BLACK/ORANGE (1X CAMISA DE PUXAMENTO IP65)</t>
  </si>
  <si>
    <t>CABLE TRONCAL CONECTORIZADO 02F 62.5 ST-UPC/ST-UPC 1.5D2/1.5D2 110.0M - TIGHT-AR (PFV) - LSZH - NEGRO/NARANJA (1X CAMISA DE PUXAMENTO IP65)</t>
  </si>
  <si>
    <t>SERVICE CABLE CONECTORIZADO 72F SM MPO12-APC(M)/MPO12-APC(M) 0.8D3/0.8D3 100.0M - TS - LSZH - AMARELO - TIPO B</t>
  </si>
  <si>
    <t>TRUNK CABLE PRE-TERMINATED 72F SM MPO12-APC(M)/MPO12-APC(M) 0.8D3/0.8D3 100.0M - TS - LSZH - YELLOW - TYPE B</t>
  </si>
  <si>
    <t>CABLE TRONCAL CONECTORIZADO 72F SM MPO12-APC(M)/MPO12-APC(M) 0.8D3/0.8D3 100.0M - TS - LSZH - AMARILLO - TIPO B</t>
  </si>
  <si>
    <t>SERVICE CABLE CONECTORIZADO 72F SM MPO12-APC(M)/MPO12-APC(M) 0.8D3/0.8D3 15.0M - TS - LSZH - AMARELO - TIPO B</t>
  </si>
  <si>
    <t>TRUNK CABLE PRE-TERMINATED 72F SM MPO12-APC(M)/MPO12-APC(M) 0.8D3/0.8D3 15.0M - TS - LSZH - YELLOW - TYPE B</t>
  </si>
  <si>
    <t>CABLE TRONCAL CONECTORIZADO 72F SM MPO12-APC(M)/MPO12-APC(M) 0.8D3/0.8D3 15.0M - TS - LSZH - AMARILLO - TIPO B</t>
  </si>
  <si>
    <t>SERVICE CABLE CONECTORIZADO 72F SM MPO12-APC(M)/MPO12-APC(M) 0.8D3/0.8D3 25.0M - TS - LSZH - AMARELO - TIPO B</t>
  </si>
  <si>
    <t>TRUNK CABLE PRE-TERMINATED 72F SM MPO12-APC(M)/MPO12-APC(M) 0.8D3/0.8D3 25.0M - TS - LSZH - YELLOW - TYPE B</t>
  </si>
  <si>
    <t>CABLE TRONCAL CONECTORIZADO 72F SM MPO12-APC(M)/MPO12-APC(M) 0.8D3/0.8D3 25.0M - TS - LSZH - AMARILLO - TIPO B</t>
  </si>
  <si>
    <t>SERVICE CABLE CONECTORIZADO 72F SM MPO12-APC(M)/MPO12-APC(M) 0.8D3/0.8D3 40.0M - TS - LSZH - AMARELO - TIPO B</t>
  </si>
  <si>
    <t>TRUNK CABLE PRE-TERMINATED 72F SM MPO12-APC(M)/MPO12-APC(M) 0.8D3/0.8D3 40.0M - TS - LSZH - YELLOW - TYPE B</t>
  </si>
  <si>
    <t>CABLE TRONCAL CONECTORIZADO 72F SM MPO12-APC(M)/MPO12-APC(M) 0.8D3/0.8D3 40.0M - TS - LSZH - AMARILLO - TIPO B</t>
  </si>
  <si>
    <t>SERVICE CABLE CONECTORIZADO 24F SM LC-UPC/LC-UPC 1.0D2/1.0D2 50.0M - TS - LSZH - AZUL (A - B)</t>
  </si>
  <si>
    <t>TRUNK CABLE PRE-TERMINATED 24F SM LC-UPC/LC-UPC 1.0D2/1.0D2 50.0M - TS - LSZH - BLUE (A - B)</t>
  </si>
  <si>
    <t>CABLE TRONCAL CONECTORIZADO 24F SM LC-UPC/LC-UPC 1.0D2/1.0D2 50.0M - TS - LSZH - AZUL (A - B)</t>
  </si>
  <si>
    <t>SERVICE CABLE CONECTORIZADO 24F OM4 LC-UPC/LC-UPC 1.0D2/1.0D2 50.0M - TS - LSZH - ACQUA (A - B)</t>
  </si>
  <si>
    <t>TRUNK CABLE PRE-TERMINATED 24F OM4 LC-UPC/LC-UPC 1.0D2/1.0D2 50.0M - TS - LSZH - AQUA (A - B)</t>
  </si>
  <si>
    <t>CABLE TRONCAL CONECTORIZADO 24F OM4 LC-UPC/LC-UPC 1.0D2/1.0D2 50.0M - TS - LSZH - ACQUA (A - B)</t>
  </si>
  <si>
    <t>CABO OPTICO CONECTORIZADO DROP COMPACTO FIG.8 LOW FRICTION BLI-CM-01-AR-LSZH SLIMCONNECTOR -  CZ - ROLO 100M (COM TRADUTOR OPT) (10202520294)</t>
  </si>
  <si>
    <t>OPTICAL CABLE DROP COMPACT FIG.8 LOW FRICTION BLI-CM-01-AR-LSZH SLIMCONNECTOR -  CZ - ROLL 100M (WITH OPT TRANSLATOR) (10202520294)</t>
  </si>
  <si>
    <t>CABLE OPTICO CONECTORIZADO DROP COMPACTO FIG.8 LOW FRICTION BLI-CM-01-AR-LSZH SLIMCONNECTOR -  CZ - ROLLO  100M (CON TRADUCTOR OPT) (10202520294)</t>
  </si>
  <si>
    <t>CABO OPTICO CONECTORIZADO DROP COMPACTO FIG.8 LOW FRICTION BLI-CM-01-AR-LSZH SLIMCONNECTOR -  CZ - ROLO 200M (COM TRADUTOR OPT) (10202520295)</t>
  </si>
  <si>
    <t>OPTICAL CABLE DROP COMPACT FIG.8 LOW FRICTION BLI-CM-01-AR-LSZH SLIMCONNECTOR -  CZ - ROLL 200M (WITH OPT TRANSLATOR) (10202520295)</t>
  </si>
  <si>
    <t>CABLE OPTICO CONECTORIZADO DROP COMPACTO FIG.8 LOW FRICTION BLI-CM-01-AR-LSZH SLIMCONNECTOR -  CZ - ROLLO  200M (CON TRADUCTOR OPT) (10202520295)</t>
  </si>
  <si>
    <t>CABO OPTICO CONECTORIZADO DROP COMPACTO FIG.8 LOW FRICTION BLI-CM-01-AR-LSZH SLIMCONNECTOR -  CZ - ROLO 300M (COM TRADUTOR OPT) (10202520296)</t>
  </si>
  <si>
    <t>OPTICAL CABLE DROP COMPACT FIG.8 LOW FRICTION BLI-CM-01-AR-LSZH SLIMCONNECTOR -  CZ - ROLL 300M (WITH OPT TRANSLATOR) (10202520296)</t>
  </si>
  <si>
    <t>CABLE OPTICO CONECTORIZADO DROP COMPACTO FIG.8 LOW FRICTION BLI-CM-01-AR-LSZH SLIMCONNECTOR -  CZ - ROLLO  300M (CON TRADUCTOR OPT) (10202520296)</t>
  </si>
  <si>
    <t>SERVICE CABLE CONECTORIZADO 12F OM3 MPO12-UPC(M)/MPO12-UPC(M) 0.8D3/0.8D3 155.0M - UT - LSZH - ACQUA - TIPO B</t>
  </si>
  <si>
    <t>TRUNK CABLE PRE-TERMINATED 12F OM3 MPO12-UPC(M)/MPO12-UPC(M) 0.8D3/0.8D3 155.0M - UT - LSZH - AQUA - TYPE B</t>
  </si>
  <si>
    <t>CABLE TRONCAL CONECTORIZADO 12F OM3 MPO12-UPC(M)/MPO12-UPC(M) 0.8D3/0.8D3 155.0M - UT - LSZH - ACQUA  - TIPO B</t>
  </si>
  <si>
    <t>SERVICE CABLE CONECTORIZADO 12F OM3 MPO12-UPC(M)/MPO12-UPC(M) 0.8D3/0.8D3 165.0M - UT - LSZH - ACQUA - TIPO B</t>
  </si>
  <si>
    <t>TRUNK CABLE PRE-TERMINATED 12F OM3 MPO12-UPC(M)/MPO12-UPC(M) 0.8D3/0.8D3 165.0M - UT - LSZH - AQUA - TYPE B</t>
  </si>
  <si>
    <t>CABLE TRONCAL CONECTORIZADO 12F OM3 MPO12-UPC(M)/MPO12-UPC(M) 0.8D3/0.8D3 165.0M - UT - LSZH - ACQUA  - TIPO B</t>
  </si>
  <si>
    <t>SERVICE CABLE CONECTORIZADO 12F OM3 MPO12-UPC(M)/MPO12-UPC(M) 0.8D3/0.8D3 115.0M - UT - LSZH - ACQUA - TIPO B</t>
  </si>
  <si>
    <t>TRUNK CABLE PRE-TERMINATED 12F OM3 MPO12-UPC(M)/MPO12-UPC(M) 0.8D3/0.8D3 115.0M - UT - LSZH - AQUA - TYPE B</t>
  </si>
  <si>
    <t>CABLE TRONCAL CONECTORIZADO 12F OM3 MPO12-UPC(M)/MPO12-UPC(M) 0.8D3/0.8D3 115.0M - UT - LSZH - ACQUA  - TIPO B</t>
  </si>
  <si>
    <t>SERVICE CABLE CONECTORIZADO 12F OM3 MPO12-UPC(M)/MPO12-UPC(M) 0.8D3/0.8D3 170.0M - UT - LSZH - ACQUA - TIPO B</t>
  </si>
  <si>
    <t>TRUNK CABLE PRE-TERMINATED 12F OM3 MPO12-UPC(M)/MPO12-UPC(M) 0.8D3/0.8D3 170.0M - UT - LSZH - AQUA - TYPE B</t>
  </si>
  <si>
    <t>CABLE TRONCAL CONECTORIZADO 12F OM3 MPO12-UPC(M)/MPO12-UPC(M) 0.8D3/0.8D3 170.0M - UT - LSZH - ACQUA  - TIPO B</t>
  </si>
  <si>
    <t>SERVICE CABLE CONECTORIZADO 12F OM3 MPO12-UPC(M)/MPO12-UPC(M) 0.8D3/0.8D3 160.0M - UT - LSZH - ACQUA - TIPO B</t>
  </si>
  <si>
    <t>TRUNK CABLE PRE-TERMINATED 12F OM3 MPO12-UPC(M)/MPO12-UPC(M) 0.8D3/0.8D3 160.0M - UT - LSZH - AQUA - TYPE B</t>
  </si>
  <si>
    <t>CABLE TRONCAL CONECTORIZADO 12F OM3 MPO12-UPC(M)/MPO12-UPC(M) 0.8D3/0.8D3 160.0M - UT - LSZH - ACQUA  - TIPO B</t>
  </si>
  <si>
    <t>SERVICE CABLE CONECTORIZADO 12F OM3 MPO12-UPC(M)/MPO12-UPC(M) 0.8D3/0.8D3 135.0M - UT - LSZH - ACQUA - TIPO B</t>
  </si>
  <si>
    <t>TRUNK CABLE PRE-TERMINATED 12F OM3 MPO12-UPC(M)/MPO12-UPC(M) 0.8D3/0.8D3 135.0M - UT - LSZH - AQUA - TYPE B</t>
  </si>
  <si>
    <t>CABLE TRONCAL CONECTORIZADO 12F OM3 MPO12-UPC(M)/MPO12-UPC(M) 0.8D3/0.8D3 135.0M - UT - LSZH - ACQUA  - TIPO B</t>
  </si>
  <si>
    <t>SERVICE CABLE CONECTORIZADO 12F OM3 MPO12-UPC(M)/MPO12-UPC(M) 0.8D3/0.8D3 105.0M - UT - LSZH - ACQUA - TIPO B</t>
  </si>
  <si>
    <t>TRUNK CABLE PRE-TERMINATED 12F OM3 MPO12-UPC(M)/MPO12-UPC(M) 0.8D3/0.8D3 105.0M - UT - LSZH - AQUA - TYPE B</t>
  </si>
  <si>
    <t>CABLE TRONCAL CONECTORIZADO 12F OM3 MPO12-UPC(M)/MPO12-UPC(M) 0.8D3/0.8D3 105.0M - UT - LSZH - ACQUA  - TIPO B</t>
  </si>
  <si>
    <t>SERVICE CABLE CONECTORIZADO 48F SM G-652D LC-APC/LC-APC 1.75D2/1.75D2 7.35M - MC - LSZH - AMARELO</t>
  </si>
  <si>
    <t>TRUNK CABLE PRE-TERMINATED 48F SM G-652D LC-APC/LC-APC 1.75D2/1.75D2 7.35M - MC - LSZH - YELLOW</t>
  </si>
  <si>
    <t>CABLE TRONCAL CONECTORIZADO 48F SM G-652D LC-APC/LC-APC 1.75D2/1.75D2 7.35M - MC - LSZH - AMARILLO</t>
  </si>
  <si>
    <t>SERVICE CABLE CONECTORIZADO 48F SM G-652D LC-APC/LC-APC 1.75D2/1.75D2 8.20M - MC - LSZH - AMARELO</t>
  </si>
  <si>
    <t>TRUNK CABLE PRE-TERMINATED 48F SM G-652D LC-APC/LC-APC 1.75D2/1.75D2 8.20M - MC - LSZH - YELLOW</t>
  </si>
  <si>
    <t>CABLE TRONCAL CONECTORIZADO 48F SM G-652D LC-APC/LC-APC 1.75D2/1.75D2 8.20M - MC - LSZH - AMARILLO</t>
  </si>
  <si>
    <t>SERVICE CABLE CONECTORIZADO 48F SM G-652D LC-APC/LC-APC 1.75D2/1.75D2 7.90M - MC - LSZH - AMARELO</t>
  </si>
  <si>
    <t>TRUNK CABLE PRE-TERMINATED 48F SM G-652D LC-APC/LC-APC 1.75D2/1.75D2 7.90M - MC - LSZH - YELLOW</t>
  </si>
  <si>
    <t>CABLE TRONCAL CONECTORIZADO 48F SM G-652D LC-APC/LC-APC 1.75D2/1.75D2 7.90M - MC - LSZH - AMARILLO</t>
  </si>
  <si>
    <t>SERVICE CABLE CONECTORIZADO 48F SM G-652D LC-APC/LC-APC 1.75D2/1.75D2 8.45M - MC - LSZH - AMARELO</t>
  </si>
  <si>
    <t>TRUNK CABLE PRE-TERMINATED 48F SM G-652D LC-APC/LC-APC 1.75D2/1.75D2 8.45M - MC - LSZH - YELLOW</t>
  </si>
  <si>
    <t>CABLE TRONCAL CONECTORIZADO 48F SM G-652D LC-APC/LC-APC 1.75D2/1.75D2 8.45M - MC - LSZH - AMARILLO</t>
  </si>
  <si>
    <t>SERVICE CABLE CONECTORIZADO 48F SM G-652D LC-APC/LC-APC 1.75D2/1.75D2 9.30M - MC - LSZH - AMARELO</t>
  </si>
  <si>
    <t>TRUNK CABLE PRE-TERMINATED 48F SM G-652D LC-APC/LC-APC 1.75D2/1.75D2 9.30M - MC - LSZH - YELLOW</t>
  </si>
  <si>
    <t>CABLE TRONCAL CONECTORIZADO 48F SM G-652D LC-APC/LC-APC 1.75D2/1.75D2 9.30M - MC - LSZH - AMARILLO</t>
  </si>
  <si>
    <t>SERVICE CABLE CONECTORIZADO 48F SM G-652D LC-APC/LC-APC 1.75D2/1.75D2 9.15M - MC - LSZH - AMARELO</t>
  </si>
  <si>
    <t>TRUNK CABLE PRE-TERMINATED 48F SM G-652D LC-APC/LC-APC 1.75D2/1.75D2 9.15M - MC - LSZH - YELLOW</t>
  </si>
  <si>
    <t>CABLE TRONCAL CONECTORIZADO 48F SM G-652D LC-APC/LC-APC 1.75D2/1.75D2 9.15M - MC - LSZH - AMARILLO</t>
  </si>
  <si>
    <t>SERVICE CABLE CONECTORIZADO 48F SM G-652D LC-APC/LC-APC 1.75D2/1.75D2 10.0M - MC - LSZH - AMARELO</t>
  </si>
  <si>
    <t>TRUNK CABLE PRE-TERMINATED 48F SM G-652D LC-APC/LC-APC 1.75D2/1.75D2 10.0M - MC - LSZH - YELLOW</t>
  </si>
  <si>
    <t>CABLE TRONCAL CONECTORIZADO 48F SM G-652D LC-APC/LC-APC 1.75D2/1.75D2 10.0M - MC - LSZH - AMARILLO</t>
  </si>
  <si>
    <t>SERVICE CABLE CONECTORIZADO 48F SM G-652D LC-APC/LC-APC 1.75D2/1.75D2 8.15M - MC - LSZH - AMARELO</t>
  </si>
  <si>
    <t>TRUNK CABLE PRE-TERMINATED 48F SM G-652D LC-APC/LC-APC 1.75D2/1.75D2 8.15M - MC - LSZH - YELLOW</t>
  </si>
  <si>
    <t>CABLE TRONCAL CONECTORIZADO 48F SM G-652D LC-APC/LC-APC 1.75D2/1.75D2 8.15M - MC - LSZH - AMARILLO</t>
  </si>
  <si>
    <t>SERVICE CABLE CONECTORIZADO 48F SM G-652D LC-APC/LC-APC 1.75D2/1.75D2 7.10M - MC - LSZH - AMARELO</t>
  </si>
  <si>
    <t>TRUNK CABLE PRE-TERMINATED 48F SM G-652D LC-APC/LC-APC 1.75D2/1.75D2 7.10M - MC - LSZH - YELLOW</t>
  </si>
  <si>
    <t>CABLE TRONCAL CONECTORIZADO 48F SM G-652D LC-APC/LC-APC 1.75D2/1.75D2 7.10M - MC - LSZH - AMARILLO</t>
  </si>
  <si>
    <t>SERVICE CABLE CONECTORIZADO 48F SM G-652D LC-APC/LC-APC 1.75D2/1.75D2 7.60M - MC - LSZH - AMARELO</t>
  </si>
  <si>
    <t>TRUNK CABLE PRE-TERMINATED 48F SM G-652D LC-APC/LC-APC 1.75D2/1.75D2 7.60M - MC - LSZH - YELLOW</t>
  </si>
  <si>
    <t>CABLE TRONCAL CONECTORIZADO 48F SM G-652D LC-APC/LC-APC 1.75D2/1.75D2 7.60M - MC - LSZH - AMARILLO</t>
  </si>
  <si>
    <t>CABO OPTICO CONECTORIZADO DROP COMPACTO FIG.8 LOW FRICTION BLI-CM-01-AR-LSZH SLIMCONNECTOR - CZ - ROLO 50M (DIRETO) (0186-0030-1)</t>
  </si>
  <si>
    <t>OPTICAL CABLE DROP COMPACT FIG.8 LOW FRICTION BLI-CM-01-AR-LSZH SLIMCONNECTOR - CZ - ROLL 50M (DIRECT) (0186-0030-1)</t>
  </si>
  <si>
    <t>CABLE OPTICO CONECTORIZADO DROP COMPACTO FIG.8 LOW FRICTION BLI-CM-01-AR-LSZH SLIMCONNECTOR - CZ - ROLLO 50M (DIRECTO) (0186-0030-1)</t>
  </si>
  <si>
    <t>SERVICE CABLE CONECTORIZADO 24F SM SC-APC/SC-APC 0.8D2/0.8D2 15.0M - TS - LSZH - AZUL</t>
  </si>
  <si>
    <t>TRUNK CABLE PRE-TERMINATED 24F SM SC-APC/SC-APC 0.8D2/0.8D2 15.0M - TS - LSZH - BLUE</t>
  </si>
  <si>
    <t>CABLE TRONCAL CONECTORIZADO 24F SM SC-APC/SC-APC 0.8D2/0.8D2 15.0M - TS - LSZH - AZUL</t>
  </si>
  <si>
    <t>SERVICE CABLE CONECTORIZADO 24F OM3 MPO12-UPC(M)/MPO12-UPC(M) 0.8D3/0.8D3 5.0M - TS - LSZH - ACQUA - TIPO B</t>
  </si>
  <si>
    <t>TRUNK CABLE PRE-TERMINATED 24F OM3 MPO12-UPC(M)/MPO12-UPC(M) 0.8D3/0.8D3 5.0M - TS - LSZH - AQUA - TYPE B</t>
  </si>
  <si>
    <t>CABLE TRONCAL CONECTORIZADO 24F OM3 MPO12-UPC(M)/MPO12-UPC(M) 0.8D3/0.8D3 5.0M - TS - LSZH - ACQUA - TIPO B</t>
  </si>
  <si>
    <t>SERVICE CABLE CONECTORIZADO 48F SM G-652D LC-APC/LC-APC 1.75D2/1.75D2 4.50M - MC - LSZH - AMARELO</t>
  </si>
  <si>
    <t>TRUNK CABLE PRE-TERMINATED 48F SM G-652D LC-APC/LC-APC 1.75D2/1.75D2 4.50M - MC - LSZH - YELLOW</t>
  </si>
  <si>
    <t>SERVICE CABLE CONECTORIZADO 48F SM G-652D LC-APC/LC-APC 1.75D2/1.75D2 5.50M - MC - LSZH - AMARELO</t>
  </si>
  <si>
    <t>TRUNK CABLE PRE-TERMINATED 48F SM G-652D LC-APC/LC-APC 1.75D2/1.75D2 5.50M - MC - LSZH - YELLOW</t>
  </si>
  <si>
    <t>CABLE TRONCAL CONECTORIZADO 48F SM G-652D LC-APC/LC-APC 1.75D2/1.75D2 5.50M - MC - LSZH - AMARILLO</t>
  </si>
  <si>
    <t>CABO OPTICO CONECTORIZADO DROP COMPACTO FIG.8 LOW FRICTION BLI-CM-01-AR-LSZH SLIMCONNECTOR - CZ - ROLO 50M (COM TRADUTOR OPT) (SAP 324628)</t>
  </si>
  <si>
    <t>OPTICAL CABLE DROP COMPACT FIG.8 LOW FRICTION BLI-CM-01-AR-LSZH SLIMCONNECTOR - GR - ROLL 50M (WITH OPT TRANSLATOR) (SAP 324628)</t>
  </si>
  <si>
    <t>CABLE OPTICO CONECTORIZADO DROP COMPACTO FIG.8 LOW FRICTION BLI-CM-01-AR-LSZH SLIMCONNECTOR - GR - ROLLO 50M (CON TRADUCTOR OPT) (SAP 324628)</t>
  </si>
  <si>
    <t>CABO OPTICO CONECTORIZADO DROP COMPACTO FIG.8 LOW FRICTION BLI-CM-01-AR-LSZH SLIMCONNECTOR - CZ - ROLO 100M (COM TRADUTOR OPT) (SAP 324629)</t>
  </si>
  <si>
    <t>OPTICAL CABLE DROP COMPACT FIG.8 LOW FRICTION BLI-CM-01-AR-LSZH SLIMCONNECTOR - GR - ROLL 100M (WITH OPT TRANSLATOR) (SAP 324629)</t>
  </si>
  <si>
    <t>CABLE OPTICO CONECTORIZADO DROP COMPACTO FIG.8 LOW FRICTION BLI-CM-01-AR-LSZH SLIMCONNECTOR - GR - ROLLO 100M (CON TRADUCTOR OPT) (SAP 324629)</t>
  </si>
  <si>
    <t>CABO OPTICO CONECTORIZADO DROP COMPACTO FIG.8 LOW FRICTION BLI-CM-01-AR-LSZH SLIMCONNECTOR - CZ - ROLO 150M (COM TRADUTOR OPT) (SAP 324627)</t>
  </si>
  <si>
    <t>OPTICAL CABLE DROP COMPACT FIG.8 LOW FRICTION BLI-CM-01-AR-LSZH SLIMCONNECTOR - GR - ROLL 150M (WITH OPT TRANSLATOR) (SAP 324627)</t>
  </si>
  <si>
    <t>CABLE OPTICO CONECTORIZADO DROP COMPACTO FIG.8 LOW FRICTION BLI-CM-01-AR-LSZH SLIMCONNECTOR - GR - ROLLO 150M (CON TRADUCTOR OPT) (SAP 324627)</t>
  </si>
  <si>
    <t>SERVICE CABLE CONECTORIZADO 24F OM3 MPO12-UPC(M)/MPO12-UPC(M) 0.8D3/0.8D3 55.0M - TS - LSZH - ACQUA - TIPO B</t>
  </si>
  <si>
    <t>TRUNK CABLE PRE-TERMINATED 24F OM3 MPO12-UPC(M)/MPO12-UPC(M) 0.8D3/0.8D3 55.0M - TS - LSZH - AQUA - TYPE B</t>
  </si>
  <si>
    <t>CABLE TRONCAL CONECTORIZADO 24F OM3 MPO12-UPC(M)/MPO12-UPC(M) 0.8D3/0.8D3 55.0M - TS - LSZH - ACQUA - TIPO B</t>
  </si>
  <si>
    <t>SERVICE CABLE CONECTORIZADO 24F OM3 MPO12-UPC(M)/MPO12-UPC(M) 0.8D3/0.8D3 60.0M - TS - LSZH - ACQUA - TIPO B</t>
  </si>
  <si>
    <t>TRUNK CABLE PRE-TERMINATED 24F OM3 MPO12-UPC(M)/MPO12-UPC(M) 0.8D3/0.8D3 60.0M - TS - LSZH - AQUA - TYPE B</t>
  </si>
  <si>
    <t>CABLE TRONCAL CONECTORIZADO 24F OM3 MPO12-UPC(M)/MPO12-UPC(M) 0.8D3/0.8D3 60.0M - TS - LSZH - ACQUA - TIPO B</t>
  </si>
  <si>
    <t>CABO OPTICO CONECTORIZADO DROP COMPACTO FIG.8 LOW FRICTION BLI-CM-01-AR-LSZH SLIMCONNECTOR - CZ - ROLO 150M (DIRETO) (0186-0033-6)</t>
  </si>
  <si>
    <t>OPTICAL CABLE DROP COMPACT FIG.8 LOW FRICTION BLI-CM-01-AR-LSZH SLIMCONNECTOR - CZ - ROLL 150M (DIRECT) (0186-0033-6)</t>
  </si>
  <si>
    <t>CABLE OPTICO CONECTORIZADO DROP COMPACTO FIG.8 LOW FRICTION BLI-CM-01-AR-LSZH SLIMCONNECTOR - CZ - ROLLO 150M (DIRECTO) (0186-0033-6)</t>
  </si>
  <si>
    <t>SERVICE CABLE CONECTORIZADO 24F OM3 MPO12-UPC(M)/MPO12-UPC(M) 0.8D3/0.8D3 80.0M - TS - LSZH - ACQUA - TIPO B</t>
  </si>
  <si>
    <t>TRUNK CABLE PRE-TERMINATED 24F OM3 MPO12-UPC(M)/MPO12-UPC(M) 0.8D3/0.8D3 80.0M - TS - LSZH - AQUA - TYPE B</t>
  </si>
  <si>
    <t>CABLE TRONCAL CONECTORIZADO 24F OM3 MPO12-UPC(M)/MPO12-UPC(M) 0.8D3/0.8D3 80.0M - TS - LSZH - ACQUA - TIPO B</t>
  </si>
  <si>
    <t>SERVICE CABLE CONECTORIZADO 24F OM3 MPO12-UPC(M)/MPO12-UPC(M) 0.8D3/0.8D3 90.0M - TS - LSZH - ACQUA - TIPO B</t>
  </si>
  <si>
    <t>TRUNK CABLE PRE-TERMINATED 24F OM3 MPO12-UPC(M)/MPO12-UPC(M) 0.8D3/0.8D3 90.0M - TS - LSZH - AQUA - TYPE B</t>
  </si>
  <si>
    <t>CABLE TRONCAL CONECTORIZADO 24F OM3 MPO12-UPC(M)/MPO12-UPC(M) 0.8D3/0.8D3 90.0M - TS - LSZH - ACQUA - TIPO B</t>
  </si>
  <si>
    <t>SERVICE CABLE CONECTORIZADO 24F OM3 MPO12-UPC(M)/MPO12-UPC(M) 0.8D3/0.8D3 140.0M - TS - LSZH - ACQUA - TIPO B</t>
  </si>
  <si>
    <t>TRUNK CABLE PRE-TERMINATED 24F OM3 MPO12-UPC(M)/MPO12-UPC(M) 0.8D3/0.8D3 140.0M - TS - LSZH - AQUA - TYPE B</t>
  </si>
  <si>
    <t>CABLE TRONCAL CONECTORIZADO 24F OM3 MPO12-UPC(M)/MPO12-UPC(M) 0.8D3/0.8D3 140.0M - TS - LSZH - ACQUA - TIPO B</t>
  </si>
  <si>
    <t>SERVICE CABLE CONECTORIZADO 12F SM BLI A/B G-657A MPO12-APC(M)/MPO12-APC(M) 0.8D3/0.8D3 10.0M - UT - LSZH - AZUL - TIPO B</t>
  </si>
  <si>
    <t>TRUNK CABLE PRE-TERMINATED 12F SM BLI A/B G-657A MPO12-APC(M)/MPO12-APC(M) 0.8D3/0.8D3 10.0M - UT - LSZH - BLUE - TYPE B</t>
  </si>
  <si>
    <t>CABLE TRONCAL CONECTORIZADO 12F SM BLI A/B G-657A MPO12-APC(M)/MPO12-APC(M) 0.8D3/0.8D3 10.0M - UT - LSZH - AZUL - TIPO B</t>
  </si>
  <si>
    <t>SERVICE CABLE CONECTORIZADO 12F OM3 MPO12-UPC(F)/MPO12-UPC(F) 0.8D3/0.8D3 25.0M - UT - LSZH - ACQUA - TIPO B</t>
  </si>
  <si>
    <t>TRUNK CABLE PRE-TERMINATED 12F OM3 MPO12-UPC(F)/MPO12-UPC(F) 0.8D3/0.8D3 25.0M - UT - LSZH - AQUA - TYPE B</t>
  </si>
  <si>
    <t>CABLE TRONCAL CONECTORIZADO 12F OM3 MPO12-UPC(F)/MPO12-UPC(F) 0.8D3/0.8D3 25.0M - UT - LSZH - ACQUA - TIPO B</t>
  </si>
  <si>
    <t>SERVICE CABLE CONECTORIZADO 24F OM4 MPO12-UPC(M)/MPO12-UPC(M) 0.8D3/0.8D3 10.0M - TS - LSZH - ACQUA - TIPO B</t>
  </si>
  <si>
    <t>TRUNK CABLE PRE-TERMINATED 24F OM4 MPO12-UPC(M)/MPO12-UPC(M) 0.8D3/0.8D3 10.0M - TS - LSZH - AQUA - TYPE B</t>
  </si>
  <si>
    <t>CABLE TRONCAL CONECTORIZADO 24F OM4 MPO12-UPC(M)/MPO12-UPC(M) 0.8D3/0.8D3 10.0M - TS - LSZH - ACQUA  - TIPO B</t>
  </si>
  <si>
    <t>CABO OPTICO CONECTORIZADO DROP COMPACTO FIG.8 LOW FRICTION BLI-CM-01-AR-LSZH SLIMCONNECTOR - CZ - ROLO 30M (COM TRADUTOR OPT) (SAP 324625)</t>
  </si>
  <si>
    <t>OPTICAL CABLE DROP COMPACT FIG.8 LOW FRICTION BLI-CM-01-AR-LSZH SLIMCONNECTOR - GR - ROLL 30M (WITH OPT TRANSLATOR) (SAP 324625)</t>
  </si>
  <si>
    <t>CABLE OPTICO CONECTORIZADO DROP COMPACTO FIG.8 LOW FRICTION BLI-CM-01-AR-LSZH SLIMCONNECTOR - GR - ROLLO 30M (CON TRADUCTOR OPT) (SAP 324625)</t>
  </si>
  <si>
    <t>CABO OPTICO CONECTORIZADO DROP COMPACTO FIG.8 LOW FRICTION BLI-CM-01-AR-LSZH SLIMCONNECTOR - CZ - ROLO 200M (COM TRADUTOR OPT) (SAP 324626)</t>
  </si>
  <si>
    <t>OPTICAL CABLE DROP COMPACT FIG.8 LOW FRICTION BLI-CM-01-AR-LSZH SLIMCONNECTOR - GR - ROLL 200M (WITH OPT TRANSLATOR) (SAP 324626)</t>
  </si>
  <si>
    <t>CABLE OPTICO CONECTORIZADO DROP COMPACTO FIG.8 LOW FRICTION BLI-CM-01-AR-LSZH SLIMCONNECTOR - GR - ROLLO 200M (CON TRADUCTOR OPT) (SAP 324626)</t>
  </si>
  <si>
    <t>CABO OPTICO CONECTORIZADO DROP COMPACTO FIG.8 LOW FRICTION BLI-CM-01-AR-LSZH SLIMCONNECTOR - CZ - ROLO 220M (COM TRADUTOR OPT) (SAP 324626)</t>
  </si>
  <si>
    <t>OPTICAL CABLE DROP COMPACT FIG.8 LOW FRICTION BLI-CM-01-AR-LSZH SLIMCONNECTOR - GR - ROLL 220M (WITH OPT TRANSLATOR) (SAP 324626)</t>
  </si>
  <si>
    <t>CABLE OPTICO CONECTORIZADO DROP COMPACTO FIG.8 LOW FRICTION BLI-CM-01-AR-LSZH SLIMCONNECTOR - GR - ROLLO 220M (CON TRADUCTOR OPT) (SAP 324626)</t>
  </si>
  <si>
    <t>CABO OPTICO CONECTORIZADO DROP COMPACTO FIG.8 LOW FRICTION BLI-CM-01-AR-LSZH SLIMCONNECTOR - CZ - ROLO 300M (COM TRADUTOR OPT) (SAP 328289)</t>
  </si>
  <si>
    <t>OPTICAL CABLE DROP COMPACT FIG.8 LOW FRICTION BLI-CM-01-AR-LSZH SLIMCONNECTOR - GR - ROLL 300M (WITH OPT TRANSLATOR) (SAP 328289)</t>
  </si>
  <si>
    <t>CABLE OPTICO CONECTORIZADO DROP COMPACTO FIG.8 LOW FRICTION BLI-CM-01-AR-LSZH SLIMCONNECTOR - GR - ROLLO 300M (CON TRADUCTOR OPT) (SAP 328289)</t>
  </si>
  <si>
    <t>SERVICE CABLE CONECTORIZADO 12F SM BLI A/B G-657A SC-APC/SC-APC 0.8D2/0.8D2 100.0M - UT - LSZH - AZUL</t>
  </si>
  <si>
    <t>TRUNK CABLE PRE-TERMINATED 12F SM BLI A/B G-657A SC-APC/SC-APC 0.8D2/0.8D2 100.0M - UT - LSZH - BLUE</t>
  </si>
  <si>
    <t>CABLE TRONCAL CONECTORIZADO 12F SM BLI A/B G-657A SC-APC/SC-APC 0.8D2/0.8D2 100.0M - UT - LSZH - AZUL</t>
  </si>
  <si>
    <t>SERVICE CABLE INDUSTRIAL CONECTORIZADO 02F OM3 LC-UPC(IP67)/LC-UPC(IP67) 10.0M - TIGHT - RISER - PRETO - IO (A - B)</t>
  </si>
  <si>
    <t>INDUSTRIAL TRUNK CABLE PRE-TERMINATED 02F OM3 LC-UPC(IP67)/LC-UPC(IP67) 10.0M - TIGHT - RISER - BLACK - IO (A - B)</t>
  </si>
  <si>
    <t>CABLE TRONCAL CONECTORIZADO INDUSTRIAL 02F OM3 LC-UPC(IP67)/LC-UPC(IP67) 10.0M - TIGHT - RISER - NEGRO  - IO (A - B)</t>
  </si>
  <si>
    <t>SERVICE CABLE INDUSTRIAL CONECTORIZADO 02F OM3 LC-UPC(IP67)/LC-UPC(IP67) 50.0M - TIGHT - LSZH - PRETO - IO (A - B)</t>
  </si>
  <si>
    <t>INDUSTRIAL TRUNK CABLE PRE-TERMINATED 02F OM3 LC-UPC(IP67)/LC-UPC(IP67)  50.0M - TIGHT - LSZH - BLACK - IO (A - B)</t>
  </si>
  <si>
    <t>CABLE TRONCAL CONECTORIZADO INDUSTRIAL 02F OM3 LC-UPC(IP67)/LC-UPC(IP67)  50.0M - TIGHT - LSZH - NEGRO  - IO (A - B)</t>
  </si>
  <si>
    <t>SERVICE CABLE CONECTORIZADO 02F OM3 LC-UPC(IP67)/LC-UPC(IP67) 100.0M - TIGHT - LSZH - PRETO - IO</t>
  </si>
  <si>
    <t>TRUNK CABLE PRE-TERMINATED 02F OM3 LC-UPC(IP67)/LC-UPC(IP67)  100.0M - TIGHT - LSZH - BLACK - IO</t>
  </si>
  <si>
    <t>CABLE TRONCAL CONECTORIZADO 02F OM3 LC-UPC(IP67)/LC-UPC(IP67)  100.0M - TIGHT - LSZH - NEGRO  - IO</t>
  </si>
  <si>
    <t>SERVICE CABLE CONECTORIZADO 02F OM3 LC-UPC(IP67)/LC-UPC(IP67) 150.0M - TIGHT - LSZH - PRETO - IO</t>
  </si>
  <si>
    <t>TRUNK CABLE PRE-TERMINATED 02F OM3 LC-UPC(IP67)/LC-UPC(IP67)  150.0M - TIGHT - LSZH - BLACK - IO</t>
  </si>
  <si>
    <t>CABLE TRONCAL CONECTORIZADO 02F OM3 LC-UPC(IP67)/LC-UPC(IP67)  150.0M - TIGHT - LSZH - NEGRO  - IO</t>
  </si>
  <si>
    <t>SERVICE CABLE CONECTORIZADO 02F OM3 LC-UPC(IP67)/LC-UPC(IP67) 200.0M - TIGHT - LSZH - PRETO - IO</t>
  </si>
  <si>
    <t>TRUNK CABLE PRE-TERMINATED 02F OM3 LC-UPC(IP67)/LC-UPC(IP67)  200.0M - TIGHT - LSZH - BLACK - IO</t>
  </si>
  <si>
    <t>CABLE TRONCAL CONECTORIZADO 02F OM3 LC-UPC(IP67)/LC-UPC(IP67)  200.0M - TIGHT - LSZH - NEGRO  - IO</t>
  </si>
  <si>
    <t>SERVICE CABLE INDUSTRIAL CONECTORIZADO 02F OM3 LC-UPC/LC-UPC(IP67) 0.8D3/50.0M - TIGHT - LSZH - PRETO - IO (A - B)</t>
  </si>
  <si>
    <t>INDUSTRIAL TRUNK CABLE PRE-TERMINATED 02F OM3 LC-UPC/LC-UPC(IP67)  0.8D2/50.0M - TIGHT - LSZH - BLACK - IO (A - B)</t>
  </si>
  <si>
    <t>CABLE TRONCAL CONECTORIZADO INDUSTRIAL 02F OM3 LC-UPC/LC-UPC(IP67)  0.8D2/50.0M - TIGHT - LSZH - NEGRO - IO (A - B)</t>
  </si>
  <si>
    <t>SERVICE CABLE CONECTORIZADO 02F OM3 LC-UPC/LC-UPC(IP67) 0.8D2/100.0M - TIGHT - LSZH - PRETO (A - B) - IO</t>
  </si>
  <si>
    <t>TRUNK CABLE PRE-TERMINATED 02F OM3 LC-UPC/LC-UPC(IP67)  0.8D2/100.0M - TIGHT - LSZH - BLACK (A - B) - IO</t>
  </si>
  <si>
    <t>CABLE TRONCAL CONECTORIZADO 02F OM3 LC-UPC/LC-UPC(IP67)  0.8D2/200.0M - TIGHT - LSZH - NEGRO  (A - B) - IO</t>
  </si>
  <si>
    <t>SERVICE CABLE CONECTORIZADO 02F OM3 LC-UPC/LC-UPC(IP67) 0.8D2/150.0M - TIGHT - LSZH - PRETO (A - B) - IO</t>
  </si>
  <si>
    <t>TRUNK CABLE PRE-TERMINATED 02F OM3 LC-UPC/LC-UPC(IP67)  0.8D2/150.0M - TIGHT - LSZH - BLACK (A - B) - IO</t>
  </si>
  <si>
    <t>CABLE TRONCAL CONECTORIZADO 02F OM3 LC-UPC/LC-UPC(IP67)  0.8D2/150.0M - TIGHT - LSZH - NEGRO  (A - B) - IO</t>
  </si>
  <si>
    <t>SERVICE CABLE CONECTORIZADO 02F OM3 LC-UPC/LC-UPC(IP67) 0.8D2/200.0M - TIGHT - LSZH - PRETO (A - B) - IO</t>
  </si>
  <si>
    <t>TRUNK CABLE PRE-TERMINATED 02F OM3 LC-UPC/LC-UPC(IP67)  0.8D2/200.0M - TIGHT - LSZH - BLACK (A - B) - IO</t>
  </si>
  <si>
    <t>SERVICE CABLE CONECTORIZADO 12F SM BLI A/B G-657A LC-APC/LC-APC 1.0D2/1.0D2 7.0M - UT - LSZH - AZUL</t>
  </si>
  <si>
    <t>TRUNK CABLE PRE-TERMINATED 12F SM BLI A/B G-657A LC-APC/LC-APC 1.0D2/1.0D2 7.0M - UT - LSZH - BLUE</t>
  </si>
  <si>
    <t>CABLE TRONCAL CONECTORIZADO 12F SM BLI A/B G-657A LC-APC/LC-APC 1.0D2/1.0D2 7.0M - UT - LSZH - AZUL</t>
  </si>
  <si>
    <t>SERVICE CABLE CONECTORIZADO 12F OM3 ST-UPC/ST-UPC 1.0D2/1.0D2 45.0M - UT - LSZH - ACQUA (A - B)</t>
  </si>
  <si>
    <t>TRUNK CABLE PRE-TERMINATED 12F OM3 ST-UPC/ST-UPC 1.0D2/1.0D2 45.0M - UT - LSZH - AQUA (A - B)</t>
  </si>
  <si>
    <t>CABLE TRONCAL CONECTORIZADO 12F OM3 ST-UPC/ST-UPC 1.0D2/1.0D2 45.0M - UT - LSZH - ACQUA  (A - B)</t>
  </si>
  <si>
    <t>SERVICE CABLE CONECTORIZADO 12F OM4 MPO12-UPC(F)/MPO12-UPC(F) 0.8D3/0.8D3 36.0M - UT - LSZH - ACQUA - TIPO A</t>
  </si>
  <si>
    <t>TRUNK CABLE PRE-TERMINATED 12F OM4 MPO12-UPC(F)/MPO12-UPC(F) 0.8D3/0.8D3 36.0M - UT - LSZH - AQUA - TYPE A</t>
  </si>
  <si>
    <t>CABLE TRONCAL CONECTORIZADO 12F OM4 MPO12-UPC(F)/MPO12-UPC(F) 0.8D3/0.8D3 36.0M - UT - LSZH - ACQUA  - TIPO A</t>
  </si>
  <si>
    <t>CABO OPTICO CONECTORIZADO DROP COMPACTO FIG.8 LOW FRICTION BLI-CM-01-AR-LSZH SLIMCONNECTOR - CZ - ROLO 100M (DIRETO) (0186-0031-0)</t>
  </si>
  <si>
    <t>OPTICAL CABLE DROP COMPACT FIG.8 LOW FRICTION BLI-CM-01-AR-LSZH SLIMCONNECTOR - CZ - ROLL 100M (DIRECT) (0186-0031-0)</t>
  </si>
  <si>
    <t>CABLE OPTICO CONECTORIZADO DROP COMPACTO FIG.8 LOW FRICTION BLI-CM-01-AR-LSZH SLIMCONNECTOR - CZ - CARRETE 100M (DIRECTO) (0186-0031-0)</t>
  </si>
  <si>
    <t>SERVICE CABLE CONECTORIZADO 24F SM MPO12-APC(F)/MPO12-APC(F) 0.8D3/0.8D3 100.0M - TS - LSZH - AZUL - TIPO A</t>
  </si>
  <si>
    <t>TRUNK CABLE PRE-TERMINATED 24F SM MPO12-APC(F)/MPO12-APC(F) 0.8D3/0.8D3 100.0M - TS - LSZH - BLUE - TYPE A</t>
  </si>
  <si>
    <t>CABLE TRONCAL CONECTORIZADO 24F SM MPO12-APC(F)/MPO12-APC(F) 0.8D3/0.8D3 100.0M - TS - LSZH - AZUL - TIPO A</t>
  </si>
  <si>
    <t>SIMPLEX OPTICAL PATCH CORD  SM LC-UPC/SC-UPC 20,0M - LSZH - BLUE (0486-0217-4)</t>
  </si>
  <si>
    <t>CORDON MONOFIBRA CONECTORIZADO SM LC-UPC/SC-UPC 20,0M - LSZH - AZUL (0486-0217-4)</t>
  </si>
  <si>
    <t>SERVICE CABLE CONECTORIZADOS MM ACQUA(72M DE BACKBONE OM4 6 VIAS - 72F E 12 UNID. DE CONECTORIZAÇÃO MPO/MPO MM TIPO A)</t>
  </si>
  <si>
    <t>Backbone MM 6 vias (72 fibers) - 72 meters (PRE-TERMINATED TRUNK CABLE 72F OM4 MPO12-UPC(M)/MPO12-UPC(M) 1.0D3/1.0D3 70.0M - TS - LSZH - TYPE A)</t>
  </si>
  <si>
    <t>Backbone MM 6 vias (72 fibras) - 72 metros (CABLE TRONCAL CONECTORIZADO 72F OM4 MPO12-UPC(M)/MPO12-UPC(M) 1.0D3/1.0D3 70.0M - TS - LSZH - TIPO A)</t>
  </si>
  <si>
    <t>SERVICE CABLE CONECTORIZADOS MM ACQUA(62M DE BACKBONE OM4 6 VIAS - 72F E 12 UNID. DE CONECTORIZAÇÃO MPO/MPO MM TIPO A)</t>
  </si>
  <si>
    <t>Backbone MM 6 vias (72 fibers) - 62 meters (PRE-TERMINATED TRUNK CABLE 72F OM4 MPO12-UPC(M)/MPO12-UPC(M) 1.0D3/1.0D3 60.0M - TS - LSZH - TYPE A)</t>
  </si>
  <si>
    <t>Backbone MM 6 vias (72 fibras) - 62 metros (CABLE TRONCAL CONECTORIZADO 72F OM4 MPO12-UPC(M)/MPO12-UPC(M) 1.0D3/1.0D3 60.0M - TS - LSZH - TIPO A)</t>
  </si>
  <si>
    <t>SERVICE CABLE CONECTORIZADOS MM ACQUA(32M DE BACKBONE OM4 6 VIAS - 72F E 12 UNID. DE CONECTORIZAÇÃO MPO/MPO MM TIPO A)</t>
  </si>
  <si>
    <t>Backbone MM 6 vias (72 fibers) - 32 meters (PRE-TERMINATED TRUNK CABLE 72F OM4 MPO12-UPC(M)/MPO12-UPC(M) 1.0D3/1.0D3 30.0M - TS - LSZH - TYPE A)</t>
  </si>
  <si>
    <t>Backbone MM 6 vias (72 fibras) - 32 metros (CABLE TRONCAL CONECTORIZADO 72F OM4 MPO12-UPC(M)/MPO12-UPC(M) 1.0D3/1.0D3 30.0M - TS - LSZH - TIPO A)</t>
  </si>
  <si>
    <t>SERVICE CABLE CONECTORIZADO FANOUT 12F OM3 LC-UPC/MPO12-UPC(F) 1.0D2/0.8D3 10.0M - UT - LSZH - ACQUA - TIPO A</t>
  </si>
  <si>
    <t>TRUNK CABLE PRE-TERMINATED FANOUT 12F OM3 LC-UPC/MPO12-UPC(F) 1.0D2/0.8D3 10.0M - UT - LSZH - AQUA - TYPE A</t>
  </si>
  <si>
    <t>CABLE TRONCAL CONECTORIZADO FANOUT 12F OM3 LC-UPC/MPO12-UPC(F) 1.0D2/0.8D3 10.0M - UT - LSZH - ACQUA - TIPO A</t>
  </si>
  <si>
    <t>SERVICE CABLE CONECTORIZADO FANOUT 12F OM3 LC-UPC/MPO12-UPC(F) 1.0D2/0.8D3 15.0M - UT - LSZH - ACQUA - TIPO A</t>
  </si>
  <si>
    <t>TRUNK CABLE PRE-TERMINATED FANOUT 12F OM3 LC-UPC/MPO12-UPC(F) 1.0D2/0.8D3 15.0M - UT - LSZH - AQUA - TYPE A</t>
  </si>
  <si>
    <t>CABLE TRONCAL CONECTORIZADO FANOUT 12F OM3 LC-UPC/MPO12-UPC(F) 1.0D2/0.8D3 15.0M - UT - LSZH - ACQUA - TIPO A</t>
  </si>
  <si>
    <t>SERVICE CABLE CONECTORIZADO FANOUT 12F OM3 LC-UPC/MPO12-UPC(F) 1.0D2/0.8D3 20.0M - UT - LSZH - ACQUA - TIPO A</t>
  </si>
  <si>
    <t>TRUNK CABLE PRE-TERMINATED FANOUT 12F OM3 LC-UPC/MPO12-UPC(F) 1.0D2/0.8D3 20.0M - UT - LSZH - AQUA - TYPE A</t>
  </si>
  <si>
    <t>CABLE TRONCAL CONECTORIZADO FANOUT 12F OM3 LC-UPC/MPO12-UPC(F) 1.0D2/0.8D3 20.0M - UT - LSZH - ACQUA - TIPO A</t>
  </si>
  <si>
    <t>SERVICE CABLE CONECTORIZADO FANOUT 12F OM3 LC-UPC/MPO12-UPC(M) 1.0D2/0.8D3 10.0M - UT - LSZH - ACQUA - TIPO A</t>
  </si>
  <si>
    <t>TRUNK CABLE PRE-TERMINATED FANOUT 12F OM3 LC-UPC/MPO12-UPC(M) 1.0D2/0.8D3 10.0M - UT - LSZH - AQUA - TYPE A</t>
  </si>
  <si>
    <t>CABLE TRONCAL CONECTORIZADO FANOUT 12F OM3 LC-UPC/MPO12-UPC(M) 1.0D2/0.8D3 10.0M - UT - LSZH - ACQUA - TIPO A</t>
  </si>
  <si>
    <t>SERVICE CABLE CONECTORIZADO FANOUT 12F OM3 LC-UPC/MPO12-UPC(M) 1.0D2/0.8D3 15.0M - UT - LSZH - ACQUA - TIPO A</t>
  </si>
  <si>
    <t>TRUNK CABLE PRE-TERMINATED FANOUT 12F OM3 LC-UPC/MPO12-UPC(M) 1.0D2/0.8D3 15.0M - UT - LSZH - AQUA - TYPE A</t>
  </si>
  <si>
    <t>CABLE TRONCAL CONECTORIZADO FANOUT 12F OM3 LC-UPC/MPO12-UPC(M) 1.0D2/0.8D3 15.0M - UT - LSZH - ACQUA - TIPO A</t>
  </si>
  <si>
    <t>SERVICE CABLE CONECTORIZADO FANOUT 12F OM3 LC-UPC/MPO12-UPC(M) 1.0D2/0.8D3 20.0M - UT - LSZH - ACQUA - TIPO A</t>
  </si>
  <si>
    <t>TRUNK CABLE PRE-TERMINATED FANOUT 12F OM3 LC-UPC/MPO12-UPC(M) 1.0D2/0.8D3 20.0M - UT - LSZH - AQUA - TYPE A</t>
  </si>
  <si>
    <t>CABLE TRONCAL CONECTORIZADO FANOUT 12F OM3 LC-UPC/MPO12-UPC(M) 1.0D2/0.8D3 20.0M - UT - LSZH - ACQUA - TIPO A</t>
  </si>
  <si>
    <t>SERVICE CABLE CONECTORIZADO FANOUT 12F OM4 LC-UPC/MPO12-UPC(F) 1.0D2/0.8D3 10.0M - UT - LSZH - ACQUA - TIPO A</t>
  </si>
  <si>
    <t>TRUNK CABLE PRE-TERMINATED FANOUT 12F OM4 LC-UPC/MPO12-UPC(F) 1.0D2/0.8D3 10.0M - UT - LSZH - AQUA - TYPE A</t>
  </si>
  <si>
    <t>CABLE TRONCAL CONECTORIZADO FANOUT 12F OM4 LC-UPC/MPO12-UPC(F) 1.0D2/0.8D3 10.0M - UT - LSZH - ACQUA - TIPO A</t>
  </si>
  <si>
    <t>SERVICE CABLE CONECTORIZADO FANOUT 12F OM4 LC-UPC/MPO12-UPC(F) 1.0D2/0.8D3 15.0M - UT - LSZH - ACQUA - TIPO A</t>
  </si>
  <si>
    <t>TRUNK CABLE PRE-TERMINATED FANOUT 12F OM4 LC-UPC/MPO12-UPC(F) 1.0D2/0.8D3 15.0M - UT - LSZH - AQUA - TYPE A</t>
  </si>
  <si>
    <t>CABLE TRONCAL CONECTORIZADO FANOUT 12F OM4 LC-UPC/MPO12-UPC(F) 1.0D2/0.8D3 15.0M - UT - LSZH - ACQUA - TIPO A</t>
  </si>
  <si>
    <t>SERVICE CABLE CONECTORIZADO FANOUT 12F OM4 LC-UPC/MPO12-UPC(F) 1.0D2/0.8D3 20.0M - UT - LSZH - ACQUA - TIPO A</t>
  </si>
  <si>
    <t>TRUNK CABLE PRE-TERMINATED FANOUT 12F OM4 LC-UPC/MPO12-UPC(F) 1.0D2/0.8D3 20.0M - UT - LSZH - AQUA - TYPE A</t>
  </si>
  <si>
    <t>CABLE TRONCAL CONECTORIZADO FANOUT 12F OM4 LC-UPC/MPO12-UPC(F) 1.0D2/0.8D3 20.0M - UT - LSZH - ACQUA - TIPO A</t>
  </si>
  <si>
    <t>SERVICE CABLE CONECTORIZADO FANOUT 12F OM4 LC-UPC/MPO12-UPC(M) 1.0D2/0.8D3 10.0M - UT - LSZH - ACQUA - TIPO A</t>
  </si>
  <si>
    <t>TRUNK CABLE PRE-TERMINATED FANOUT 12F OM4 LC-UPC/MPO12-UPC(M) 1.0D2/0.8D2 10.0M - UT - LSZH - AQUA - TYPE A</t>
  </si>
  <si>
    <t>CABLE TRONCAL CONECTORIZADO FANOUT 12F OM4 LC-UPC/MPO12-UPC(M) 1.0D2/0.8D2 10.0M - UT - LSZH - ACQUA - TIPO A</t>
  </si>
  <si>
    <t>SERVICE CABLE CONECTORIZADO FANOUT 12F OM4 LC-UPC/MPO12-UPC(M) 1.0D2/0.8D3 15.0M - UT - LSZH - ACQUA - TIPO A</t>
  </si>
  <si>
    <t>TRUNK CABLE PRE-TERMINATED FANOUT 12F OM4 LC-UPC/MPO12-UPC(M) 1.0D2/0.8D2 15.0M - UT - LSZH - AQUA - TYPE A</t>
  </si>
  <si>
    <t>CABLE TRONCAL CONECTORIZADO FANOUT 12F OM4 LC-UPC/MPO12-UPC(M) 1.0D2/0.8D2 15.0M - UT - LSZH - ACQUA - TIPO A</t>
  </si>
  <si>
    <t>SERVICE CABLE CONECTORIZADO FANOUT 12F OM4 LC-UPC/MPO12-UPC(M) 1.0D2/0.8D3 20.0M - UT - LSZH - ACQUA - TIPO A</t>
  </si>
  <si>
    <t>TRUNK CABLE PRE-TERMINATED FANOUT 12F OM4 LC-UPC/MPO12-UPC(M) 1.0D2/0.8D2 20.0M - UT - LSZH - AQUA - TYPE A</t>
  </si>
  <si>
    <t>CABLE TRONCAL CONECTORIZADO FANOUT 12F OM4 LC-UPC/MPO12-UPC(M) 1.0D2/0.8D2 20.0M - UT - LSZH - ACQUA - TIPO A</t>
  </si>
  <si>
    <t>SERVICE CABLE CONECTORIZADO 12F OM3 MPO12-UPC(F)/MPO12-UPC(F) 0.8D3/0.8D3 5.0M - UT - LSZH - ACQUA - TIPO B</t>
  </si>
  <si>
    <t>TRUNK CABLE PRE-TERMINATED 12F OM3 MPO12-UPC(F)/MPO12-UPC(F) 0.8D3/0.8D3 5.0M - UT - LSZH - AQUA - TYPE B</t>
  </si>
  <si>
    <t>CABLE TRONCAL CONECTORIZADO 12F OM3 MPO12-UPC(F)/MPO12-UPC(F) 0.8D3/0.8D3 5.0M - UT - LSZH - ACQUA - TIPO B</t>
  </si>
  <si>
    <t>SERVICE CABLE CONECTORIZADO 12F OM3 MPO12-UPC(F)/MPO12-UPC(F) 0.8D3/0.8D3 70.0M - UT - LSZH - ACQUA - TIPO B</t>
  </si>
  <si>
    <t>TRUNK CABLE PRE-TERMINATED 12F OM3 MPO12-UPC(F)/MPO12-UPC(F) 0.8D3/0.8D3 70.0M - UT - LSZH - AQUA - TYPE B</t>
  </si>
  <si>
    <t>CABLE TRONCAL CONECTORIZADO 12F OM3 MPO12-UPC(F)/MPO12-UPC(F) 0.8D3/0.8D3 70.0M - UT - LSZH - ACQUA - TIPO B</t>
  </si>
  <si>
    <t>SERVICE CABLE CONECTORIZADO 12F OM4 MPO12-UPC(F)/MPO12-UPC(F) 0.8D3/0.8D3 100.0M - UT - LSZH - ACQUA - TIPO B</t>
  </si>
  <si>
    <t>TRUNK CABLE PRE-TERMINATED 12F OM4 MPO12-UPC(F)/MPO12-UPC(F) 0.8D3/0.8D3 100.0M - UT - LSZH - AQUA - TYPE B</t>
  </si>
  <si>
    <t>CABLE TRONCAL CONECTORIZADO 12F OM4 MPO12-UPC(F)/MPO12-UPC(F) 0.8D3/0.8D3 100.0M - UT - LSZH - ACQUA - TIPO B</t>
  </si>
  <si>
    <t>SERVICE CABLE CONECTORIZADO 12F OM4 MPO12-UPC(F)/MPO12-UPC(F) 0.8D3/0.8D3 150.0M - UT - LSZH - ACQUA - TIPO B</t>
  </si>
  <si>
    <t>TRUNK CABLE PRE-TERMINATED 12F OM4 MPO12-UPC(F)/MPO12-UPC(F) 0.8D3/0.8D3 150.0M - UT - LSZH - AQUA - TYPE B</t>
  </si>
  <si>
    <t>CABLE TRONCAL CONECTORIZADO 12F OM4 MPO12-UPC(F)/MPO12-UPC(F) 0.8D3/0.8D3 150.0M - UT - LSZH - ACQUA - TIPO B</t>
  </si>
  <si>
    <t>SERVICE CABLE CONECTORIZADO 12F OM3 MPO12-UPC(M)/MPO12-UPC(M) 0.8D3/0.8D3 3.0M - UT - LSZH - ACQUA - TIPO B</t>
  </si>
  <si>
    <t>TRUNK CABLE PRE-TERMINATED 12F OM3 MPO12-UPC(M)/MPO12-UPC(M) 0.8D3/0.8D3 3.0M - UT - LSZH - AQUA - TYPE B</t>
  </si>
  <si>
    <t>CABLE TRONCAL CONECTORIZADO 12F OM3 MPO12-UPC(M)/MPO12-UPC(M) 0.8D3/0.8D3 3.0M - UT - LSZH - ACQUA - TIPO B</t>
  </si>
  <si>
    <t>SERVICE CABLE CONECTORIZADO 12F OM3 MPO12-UPC(M)/MPO12-UPC(M) 0.8D3/0.8D3 4.0M - UT - LSZH - ACQUA - TIPO B</t>
  </si>
  <si>
    <t>TRUNK CABLE PRE-TERMINATED 12F OM3 MPO12-UPC(M)/MPO12-UPC(M) 0.8D3/0.8D3 4.0M - UT - LSZH - AQUA - TYPE B</t>
  </si>
  <si>
    <t>CABLE TRONCAL CONECTORIZADO 12F OM3 MPO12-UPC(M)/MPO12-UPC(M) 0.8D3/0.8D3 4.0M - UT - LSZH - ACQUA - TIPO B</t>
  </si>
  <si>
    <t>SERVICE CABLE CONECTORIZADO 12F OM3 MPO12-UPC(M)/MPO12-UPC(M) 0.8D3/0.8D3 5.0M - UT - LSZH - ACQUA - TIPO B</t>
  </si>
  <si>
    <t>TRUNK CABLE PRE-TERMINATED 12F OM3 MPO12-UPC(M)/MPO12-UPC(M) 0.8D3/0.8D3 5.0M - UT - LSZH - AQUA - TYPE B</t>
  </si>
  <si>
    <t>CABLE TRONCAL CONECTORIZADO 12F OM3 MPO12-UPC(M)/MPO12-UPC(M) 0.8D3/0.8D3 5.0M - UT - LSZH - ACQUA - TIPO B</t>
  </si>
  <si>
    <t>SERVICE CABLE CONECTORIZADO 12F OM3 MPO12-UPC(M)/MPO12-UPC(M) 0.8D3/0.8D3 6.0M - UT - LSZH - ACQUA - TIPO B</t>
  </si>
  <si>
    <t>TRUNK CABLE PRE-TERMINATED 12F OM3 MPO12-UPC(M)/MPO12-UPC(M) 0.8D3/0.8D3 6.0M - UT - LSZH - AQUA - TYPE B</t>
  </si>
  <si>
    <t>CABLE TRONCAL CONECTORIZADO 12F OM3 MPO12-UPC(M)/MPO12-UPC(M) 0.8D3/0.8D3 6.0M - UT - LSZH - ACQUA - TIPO B</t>
  </si>
  <si>
    <t>SERVICE CABLE CONECTORIZADO FANOUT 12F OM3 LC-UPC/MPO12-UPC(M) 1.0D2/0.8D3 5.0M - UT - LSZH - ACQUA - TIPO A</t>
  </si>
  <si>
    <t>TRUNK CABLE PRE-TERMINATED FANOUT 12F OM3 LC-UPC/MPO12-UPC(M) 1.0D2/0.8D3 5.0M - UT - LSZH - AQUA - TYPE A</t>
  </si>
  <si>
    <t>CABLE TRONCAL CONECTORIZADO FANOUT 12F OM3 LC-UPC/MPO12-UPC(M) 1.0D2/0.8D3 5.0M - UT - LSZH - ACQUA - TIPO A</t>
  </si>
  <si>
    <t>SERVICE CABLE CONECTORIZADO 12F SM BLI A/B G-657A ST-UPC/ST-UPC 1.0D2/1.0D2 3.0M - UT - LSZH - AMARELO</t>
  </si>
  <si>
    <t>TRUNK CABLE PRE-TERMINATED 12F SM BLI A/B G-657A ST-UPC/ST-UPC 1.0D2/1.0D2 3.0M - UT - LSZH - YELLOW</t>
  </si>
  <si>
    <t>CABLE TRONCAL CONECTORIZADO 12F SM BLI A/B G-657A ST-UPC/ST-UPC 1.0D2/1.0D2 3.0M - UT - LSZH - AMARILLO</t>
  </si>
  <si>
    <t>SERVICE CABLE CONECTORIZADO FANOUT 12F OM3 LC-UPC/MPO12-UPC(M) 1.0D2/0.8D3 25.0M - UT - LSZH - ACQUA - TIPO A</t>
  </si>
  <si>
    <t>TRUNK CABLE PRE-TERMINATED FANOUT 12F OM3 LC-UPC/MPO12-UPC(M) 1.0D2/0.8D3 25.0M - UT - LSZH - AQUA - TYPE A</t>
  </si>
  <si>
    <t>CABLE TRONCAL CONECTORIZADO FANOUT 12F OM3 LC-UPC/MPO12-UPC(M) 1.0D2/0.8D3 25.0M - UT - LSZH - ACQUA - TIPO A</t>
  </si>
  <si>
    <t>SERVICE CABLE CONECTORIZADO 12F OM4 MPO12-UPC(M)/MPO12-UPC(M) 0.8D3/0.8D3 13.0M - UT - LSZH - ACQUA - TIPO B</t>
  </si>
  <si>
    <t>TRUNK CABLE PRE-TERMINATED 12F OM4 MPO12-UPC(M)/MPO12-UPC(M) 0.8D3/0.8D3 13.0M - UT - LSZH - AQUA - TYPE B</t>
  </si>
  <si>
    <t>CABLE TRONCAL CONECTORIZADO 12F OM4 MPO12-UPC(M)/MPO12-UPC(M) 0.8D3/0.8D3 13.0M - UT - LSZH - ACQUA - TIPO B</t>
  </si>
  <si>
    <t>SERVICE CABLE CONECTORIZADO 12F SM BLI A/B G-657A SC-APC/SC-APC 0.8D2/0.8D2 50.0M - UT - LSZH - AMARELO</t>
  </si>
  <si>
    <t>TRUNK CABLE PRE-TERMINATED 12F SM BLI A/B G-657A SC-APC/SC-APC 0.8D2/0.8D2 50.0M - UT - LSZH - YELLOW</t>
  </si>
  <si>
    <t>CABLE TRONCAL CONECTORIZADO 12F SM BLI A/B G-657A SC-APC/SC-APC 0.8D2/0.8D2 50.0M - UT - LSZH - AMARILLO</t>
  </si>
  <si>
    <t>SERVICE CABLE CONECTORIZADO 12F OM3 LC-UPC/LC-UPC 1.0D2/1.0D2 10.0M - UT - LSZH - ACQUA (A - B)</t>
  </si>
  <si>
    <t>TRUNK CABLE PRE-TERMINATED 12F OM3 LC-UPC/LC-UPC 1.0D2/1.0D2 10.0M - UT - LSZH - AQUA (A - B)</t>
  </si>
  <si>
    <t>CABLE TRONCAL CONECTORIZADO 12F OM3 LC-UPC/LC-UPC 1.0D2/1.0D2 10.0M - UT - LSZH - ACQUA (A - B)</t>
  </si>
  <si>
    <t>SERVICE CABLE CONECTORIZADO 12F OM3 LC-UPC/LC-UPC 1.0D2/1.0D2 15.0M - UT - LSZH - ACQUA (A - B)</t>
  </si>
  <si>
    <t>TRUNK CABLE PRE-TERMINATED 12F OM3 LC-UPC/LC-UPC 1.0D2/1.0D2 15.0M - UT - LSZH - AQUA (A - B)</t>
  </si>
  <si>
    <t>CABLE TRONCAL CONECTORIZADO 12F OM3 LC-UPC/LC-UPC 1.0D2/1.0D2 15.0M - UT - LSZH - ACQUA (A - B)</t>
  </si>
  <si>
    <t>SERVICE CABLE CONECTORIZADO 12F OM3 LC-UPC/LC-UPC 1.0D2/1.0D2 20.0M - UT - LSZH - ACQUA (A - B)</t>
  </si>
  <si>
    <t>TRUNK CABLE PRE-TERMINATED 12F OM3 LC-UPC/LC-UPC 0.8D2/0.8D2 20.0M - UT - LSZH - AQUA (A - B)</t>
  </si>
  <si>
    <t>CABLE TRONCAL CONECTORIZADO 12F OM3 LC-UPC/LC-UPC 0.8D2/0.8D2 20.0M - UT - LSZH - ACQUA (A - B)</t>
  </si>
  <si>
    <t>SERVICE CABLE CONECTORIZADO 12F OM3 LC-UPC/LC-UPC 1.0D2/1.0D2 25.0M - UT - LSZH - ACQUA (A - B)</t>
  </si>
  <si>
    <t>TRUNK CABLE PRE-TERMINATED 12F OM3 LC-UPC/LC-UPC 0.8D2/0.8D2 25.0M - UT - LSZH - AQUA (A - B)</t>
  </si>
  <si>
    <t>CABLE TRONCAL CONECTORIZADO 12F OM3 LC-UPC/LC-UPC 0.8D2/0.8D2 25.0M - UT - LSZH - ACQUA (A - B)</t>
  </si>
  <si>
    <t>SERVICE CABLE CONECTORIZADO 12F OM3 LC-UPC/LC-UPC 1.0D2/1.0D2 30.0M - UT - LSZH - ACQUA (A - B)</t>
  </si>
  <si>
    <t>TRUNK CABLE PRE-TERMINATED 12F OM3 LC-UPC/LC-UPC 0.8D2/0.8D2 30.0M - UT - LSZH - AQUA (A - B)</t>
  </si>
  <si>
    <t>CABLE TRONCAL CONECTORIZADO 12F OM3 LC-UPC/LC-UPC 0.8D2/0.8D2 30.0M - UT - LSZH - ACQUA (A - B)</t>
  </si>
  <si>
    <t>SERVICE CABLE CONECTORIZADO 12F OM3 LC-UPC/LC-UPC 1.0D2/1.0D2 35.0M - UT - LSZH - ACQUA (A - B)</t>
  </si>
  <si>
    <t>TRUNK CABLE PRE-TERMINATED 12F OM3 LC-UPC/LC-UPC 0.8D2/0.8D2 35.0M - UT - LSZH - AQUA (A - B)</t>
  </si>
  <si>
    <t>CABLE TRONCAL CONECTORIZADO 12F OM3 LC-UPC/LC-UPC 0.8D2/0.8D2 35.0M - UT - LSZH - ACQUA (A - B)</t>
  </si>
  <si>
    <t>SERVICE CABLE CONECTORIZADO 12F OM3 LC-UPC/LC-UPC 1.0D2/1.0D2 40.0M - UT - LSZH - ACQUA (A - B)</t>
  </si>
  <si>
    <t>TRUNK CABLE PRE-TERMINATED 12F OM3 LC-UPC/LC-UPC 1.0D2/1.0D2 40.0M - UT - LSZH - AQUA (A - B)</t>
  </si>
  <si>
    <t>CABLE TRONCAL CONECTORIZADO 12F OM3 LC-UPC/LC-UPC 1.0D2/1.0D2 40.0M - UT - LSZH - ACQUA (A - B)</t>
  </si>
  <si>
    <t>SERVICE CABLE CONECTORIZADO 12F OM3 LC-UPC/LC-UPC 1.0D2/1.0D2 45.0M - UT - LSZH - ACQUA (A - B)</t>
  </si>
  <si>
    <t>TRUNK CABLE PRE-TERMINATED 12F OM3 LC-UPC/LC-UPC 1.0D2/1.0D2 45.0M - UT - LSZH - AQUA (A - B)</t>
  </si>
  <si>
    <t>CABLE TRONCAL CONECTORIZADO 12F OM3 LC-UPC/LC-UPC 1.0D2/1.0D2 45.0M - UT - LSZH - ACQUA (A - B)</t>
  </si>
  <si>
    <t>SERVICE CABLE CONECTORIZADO 12F OM3 LC-UPC/LC-UPC 1.0D2/1.0D2 50.0M - UT - LSZH - ACQUA (A - B)</t>
  </si>
  <si>
    <t>TRUNK CABLE PRE-TERMINATED 12F OM3 LC-UPC/LC-UPC 1.0D2/1.0D2 50.0M - UT - LSZH - AQUA (A - B)</t>
  </si>
  <si>
    <t>CABLE TRONCAL CONECTORIZADO 12F OM3 LC-UPC/LC-UPC 1.0D2/1.0D2 50.0M - UT - LSZH - ACQUA (A - B)</t>
  </si>
  <si>
    <t>SERVICE CABLE CONECTORIZADO 12F OM3 LC-UPC/LC-UPC 1.0D2/1.0D2 55.0M - UT - LSZH - ACQUA (A - B)</t>
  </si>
  <si>
    <t>TRUNK CABLE PRE-TERMINATED 12F OM3 LC-UPC/LC-UPC 1.0D2/1.0D2 55.0M - UT - LSZH - AQUA (A - B)</t>
  </si>
  <si>
    <t>CABLE TRONCAL CONECTORIZADO 12F OM3 LC-UPC/LC-UPC 1.0D2/1.0D2 55.0M - UT - LSZH - ACQUA (A - B)</t>
  </si>
  <si>
    <t>SERVICE CABLE CONECTORIZADO 12F OM3 LC-UPC/LC-UPC 1.0D2/1.0D2 60.0M - UT - LSZH - ACQUA (A - B)</t>
  </si>
  <si>
    <t>TRUNK CABLE PRE-TERMINATED 12F OM3 LC-UPC/LC-UPC 1.0D2/1.0D2 60.0M - UT - LSZH - AQUA (A - B)</t>
  </si>
  <si>
    <t>CABLE TRONCAL CONECTORIZADO 12F OM3 LC-UPC/LC-UPC 1.0D2/1.0D2 60.0M - UT - LSZH - ACQUA (A - B)</t>
  </si>
  <si>
    <t>SERVICE CABLE CONECTORIZADO 12F OM3 LC-UPC/LC-UPC 1.0D2/1.0D2 65.0M - UT - LSZH - ACQUA (A - B)</t>
  </si>
  <si>
    <t>TRUNK CABLE PRE-TERMINATED 12F OM3 LC-UPC/LC-UPC 1.0D2/1.0D2 65.0M - UT - LSZH - AQUA (A - B)</t>
  </si>
  <si>
    <t>CABLE TRONCAL CONECTORIZADO 12F OM3 LC-UPC/LC-UPC 1.0D2/1.0D2 65.0M - UT - LSZH - ACQUA (A - B)</t>
  </si>
  <si>
    <t>SERVICE CABLE CONECTORIZADO 12F OM3 LC-UPC/LC-UPC 1.0D2/1.0D2 70.0M - UT - LSZH - ACQUA (A - B)</t>
  </si>
  <si>
    <t>TRUNK CABLE PRE-TERMINATED 12F OM3 LC-UPC/LC-UPC 1.0D2/1.0D2 70.0M - UT - LSZH - AQUA (A - B)</t>
  </si>
  <si>
    <t>CABLE TRONCAL CONECTORIZADO 12F OM3 LC-UPC/LC-UPC 1.0D2/1.0D2 70.0M - UT - LSZH - ACQUA (A - B)</t>
  </si>
  <si>
    <t>SERVICE CABLE CONECTORIZADO 12F OM4 LC-UPC/LC-UPC 1.0D2/1.0D2 10.0M - UT - LSZH - ACQUA (A - B)</t>
  </si>
  <si>
    <t>TRUNK CABLE PRE-TERMINATED 12F OM4 LC-UPC/LC-UPC 1.0D2/1.0D2 10.0M - UT - LSZH - AQUA (A - B)</t>
  </si>
  <si>
    <t>CABLE TRONCAL CONECTORIZADO 12F OM4 LC-UPC/LC-UPC 1.0D2/1.0D2 10.0M - UT - LSZH - ACQUA (A - B)</t>
  </si>
  <si>
    <t>SERVICE CABLE CONECTORIZADO 12F OM4 LC-UPC/LC-UPC 1.0D2/1.0D2 15.0M - UT - LSZH - ACQUA (A - B)</t>
  </si>
  <si>
    <t>TRUNK CABLE PRE-TERMINATED 12F OM4 LC-UPC/LC-UPC 1.0D2/1.0D2 15.0M - UT - LSZH - AQUA (A - B)</t>
  </si>
  <si>
    <t>CABLE TRONCAL CONECTORIZADO 12F OM4 LC-UPC/LC-UPC 1.0D2/1.0D2 15.0M - UT - LSZH - ACQUA (A - B)</t>
  </si>
  <si>
    <t>SERVICE CABLE CONECTORIZADO 12F OM4 LC-UPC/LC-UPC 1.0D2/1.0D2 20.0M - UT - LSZH - ACQUA (A - B)</t>
  </si>
  <si>
    <t>TRUNK CABLE PRE-TERMINATED 12F OM4 LC-UPC/LC-UPC 1.0D2/1.0D2 20.0M - UT - LSZH - AQUA (A - B)</t>
  </si>
  <si>
    <t>CABLE TRONCAL CONECTORIZADO 12F OM4 LC-UPC/LC-UPC 1.0D2/1.0D2 20.0M - UT - LSZH - ACQUA (A - B)</t>
  </si>
  <si>
    <t>SERVICE CABLE CONECTORIZADO 12F OM4 LC-UPC/LC-UPC 1.0D2/1.0D2 25.0M - UT - LSZH - ACQUA (A - B)</t>
  </si>
  <si>
    <t>TRUNK CABLE PRE-TERMINATED 12F OM4 LC-UPC/LC-UPC 1.0D2/1.0D2 25.0M - UT - LSZH - AQUA (A - B)</t>
  </si>
  <si>
    <t>CABLE TRONCAL CONECTORIZADO 12F OM4 LC-UPC/LC-UPC 1.0D2/1.0D2 25.0M - UT - LSZH - ACQUA (A - B)</t>
  </si>
  <si>
    <t>SERVICE CABLE CONECTORIZADO 12F OM4 LC-UPC/LC-UPC 1.0D2/1.0D2 30.0M - UT - LSZH - ACQUA (A - B)</t>
  </si>
  <si>
    <t>TRUNK CABLE PRE-TERMINATED 12F OM4 LC-UPC/LC-UPC 1.0D2/1.0D2 30.0M - UT - LSZH - AQUA (A - B)</t>
  </si>
  <si>
    <t>CABLE TRONCAL CONECTORIZADO 12F OM4 LC-UPC/LC-UPC 1.0D2/1.0D2 30.0M - UT - LSZH - ACQUA (A - B)</t>
  </si>
  <si>
    <t>SERVICE CABLE CONECTORIZADO 12F OM4 LC-UPC/LC-UPC 1.0D2/1.0D2 35.0M - UT - LSZH - ACQUA (A - B)</t>
  </si>
  <si>
    <t>TRUNK CABLE PRE-TERMINATED 12F OM4 LC-UPC/LC-UPC 1.0D2/1.0D2 35.0M - UT - LSZH - AQUA (A - B)</t>
  </si>
  <si>
    <t>CABLE TRONCAL CONECTORIZADO 12F OM4 LC-UPC/LC-UPC 1.0D2/1.0D2 35.0M - UT - LSZH - ACQUA (A - B)</t>
  </si>
  <si>
    <t>SERVICE CABLE CONECTORIZADO 12F OM4 LC-UPC/LC-UPC 1.0D2/1.0D2 40.0M - UT - LSZH - ACQUA (A - B)</t>
  </si>
  <si>
    <t>TRUNK CABLE PRE-TERMINATED 12F OM4 LC-UPC/LC-UPC 1.0D2/1.0D2 40.0M - UT - LSZH - AQUA (A - B)</t>
  </si>
  <si>
    <t>CABLE TRONCAL CONECTORIZADO 12F OM4 LC-UPC/LC-UPC 1.0D2/1.0D2 40.0M - UT - LSZH - ACQUA (A - B)</t>
  </si>
  <si>
    <t>SERVICE CABLE CONECTORIZADO 12F OM4 LC-UPC/LC-UPC 1.0D2/1.0D2 45.0M - UT - LSZH - ACQUA (A - B)</t>
  </si>
  <si>
    <t>TRUNK CABLE PRE-TERMINATED 12F OM4 LC-UPC/LC-UPC 1.0D2/1.0D2 45.0M - UT - LSZH - AQUA (A - B)</t>
  </si>
  <si>
    <t>CABLE TRONCAL CONECTORIZADO 12F OM4 LC-UPC/LC-UPC 1.0D2/1.0D2 45.0M - UT - LSZH - ACQUA (A - B)</t>
  </si>
  <si>
    <t>SERVICE CABLE CONECTORIZADO 12F OM4 LC-UPC/LC-UPC 1.0D2/1.0D2 50.0M - UT - LSZH - ACQUA (A - B)</t>
  </si>
  <si>
    <t>TRUNK CABLE PRE-TERMINATED 12F OM4 LC-UPC/LC-UPC 1.0D2/1.0D2 50.0M - UT - LSZH - AQUA (A - B)</t>
  </si>
  <si>
    <t>CABLE TRONCAL CONECTORIZADO 12F OM4 LC-UPC/LC-UPC 1.0D2/1.0D2 50.0M - UT - LSZH - ACQUA (A - B)</t>
  </si>
  <si>
    <t>SERVICE CABLE CONECTORIZADO 12F OM4 LC-UPC/LC-UPC 1.0D2/1.0D2 55.0M - UT - LSZH - ACQUA (A - B)</t>
  </si>
  <si>
    <t>TRUNK CABLE PRE-TERMINATED 12F OM4 LC-UPC/LC-UPC 1.0D2/1.0D2 55.0M - UT - LSZH - AQUA (A - B)</t>
  </si>
  <si>
    <t>CABLE TRONCAL CONECTORIZADO 12F OM4 LC-UPC/LC-UPC 1.0D2/1.0D2 55.0M - UT - LSZH - ACQUA (A - B)</t>
  </si>
  <si>
    <t>SERVICE CABLE CONECTORIZADO 12F OM4 LC-UPC/LC-UPC 1.0D2/1.0D2 60.0M - UT - LSZH - ACQUA (A - B)</t>
  </si>
  <si>
    <t>TRUNK CABLE PRE-TERMINATED 12F OM4 LC-UPC/LC-UPC 1.0D2/1.0D2 60.0M - UT - LSZH - AQUA (A - B)</t>
  </si>
  <si>
    <t>CABLE TRONCAL CONECTORIZADO 12F OM4 LC-UPC/LC-UPC 1.0D2/1.0D2 60.0M - UT - LSZH - ACQUA (A - B)</t>
  </si>
  <si>
    <t>SERVICE CABLE CONECTORIZADO 12F OM4 LC-UPC/LC-UPC 1.0D2/1.0D2 65.0M - UT - LSZH - ACQUA (A - B)</t>
  </si>
  <si>
    <t>TRUNK CABLE PRE-TERMINATED 12F OM4 LC-UPC/LC-UPC 1.0D2/1.0D2 65.0M - UT - LSZH - AQUA (A - B)</t>
  </si>
  <si>
    <t>CABLE TRONCAL CONECTORIZADO 12F OM4 LC-UPC/LC-UPC 1.0D2/1.0D2 65.0M - UT - LSZH - ACQUA (A - B)</t>
  </si>
  <si>
    <t>SERVICE CABLE CONECTORIZADO 12F OM4 LC-UPC/LC-UPC 1.0D2/1.0D2 70.0M - UT - LSZH - ACQUA (A - B)</t>
  </si>
  <si>
    <t>TRUNK CABLE PRE-TERMINATED 12F OM4 LC-UPC/LC-UPC 1.0D2/1.0D2 70.0M - UT - LSZH - AQUA (A - B)</t>
  </si>
  <si>
    <t>CABLE TRONCAL CONECTORIZADO 12F OM4 LC-UPC/LC-UPC 1.0D2/1.0D2 70.0M - UT - LSZH - ACQUA (A - B)</t>
  </si>
  <si>
    <t>SERVICE CABLE CONECTORIZADO FANOUT 12F SM BLI A/B G-657A LC-UPC/MPO12-APC(F) 0.8D2/0.8D2 20.0M - UT - LSZH - AMARELO - TIPO A</t>
  </si>
  <si>
    <t>TRUNK CABLE PRE-TERMINATED FANOUT 12F SM BLI A/B G-657A LC-UPC/MPO12-APC(F) 0.8D2/0.8D2 20.0M - UT - LSZH - YELLOW - TYPE A</t>
  </si>
  <si>
    <t>CABLE TRONCAL CONECTORIZADO FANOUT 12F SM BLI A/B G-657A LC-UPC/MPO12-APC(F) 0.8D2/0.8D2 20.0M - UT - LSZH - AMARILLO - TIPO A</t>
  </si>
  <si>
    <t>SERVICE CABLE CONECTORIZADO FANOUT 12F SM BLI A/B G-657A LC-UPC/MPO12-APC(M) 1.0D2/0.8D2 10.0M - UT - LSZH - AMARELO - TIPO A</t>
  </si>
  <si>
    <t>TRUNK CABLE PRE-TERMINATED FANOUT 12F SM BLI A/B G-657A LC-UPC/MPO12-APC(M) 1.0D2/0.8D2 10.0M - UT - LSZH - YELLOW - TYPE A</t>
  </si>
  <si>
    <t>CABLE TRONCAL CONECTORIZADO FANOUT 12F SM BLI A/B G-657A LC-UPC/MPO12-APC(M) 1.0D2/0.8D2 10.0M - UT - LSZH - AMARILLO - TIPO A</t>
  </si>
  <si>
    <t>SERVICE CABLE CONECTORIZADO FANOUT 12F SM BLI A/B G-657A LC-UPC/MPO12-APC(M) 1.0D2/0.8D2 15.0M - UT - LSZH - AMARELO - TIPO A</t>
  </si>
  <si>
    <t>TRUNK CABLE PRE-TERMINATED FANOUT 12F SM BLI A/B G-657A LC-UPC/MPO12-APC(M) 1.0D2/0.8D2 15.0M - UT - LSZH - YELLOW - TYPE A</t>
  </si>
  <si>
    <t>CABLE TRONCAL CONECTORIZADO FANOUT 12F SM BLI A/B G-657A LC-UPC/MPO12-APC(M) 1.0D2/0.8D2 15.0M - UT - LSZH - AMARILLO - TIPO A</t>
  </si>
  <si>
    <t>SERVICE CABLE CONECTORIZADO FANOUT 12F SM BLI A/B G-657A LC-UPC/MPO12-APC(M) 1.0D2/0.8D3 20.0M - UT - LSZH - AMARELO - TIPO A</t>
  </si>
  <si>
    <t>TRUNK CABLE PRE-TERMINATED FANOUT 12F SM BLI A/B G-657A LC-UPC/MPO12-APC(M) 1.0D2/0.8D3 20.0M - UT - LSZH - YELLOW - TYPE A</t>
  </si>
  <si>
    <t>CABLE TRONCAL CONECTORIZADO FANOUT 12F SM BLI A/B G-657A LC-UPC/MPO12-APC(M) 1.0D2/0.8D3 20.0M - UT - LSZH - AMARILLO - TIPO A</t>
  </si>
  <si>
    <t>SERVICE CABLE CONECTORIZADO 12F SM BLI A/B G-657A SC-APC/SC-APC 0.8D2/0.8D2 100.0M - UT - LSZH - AMARELO</t>
  </si>
  <si>
    <t>TRUNK CABLE PRE-TERMINATED 12F SM BLI A/B G-657A SC-APC/SC-APC 0.8D2/0.8D2 100.0M - UT - LSZH - YELLOW</t>
  </si>
  <si>
    <t>CABLE TRONCAL CONECTORIZADO 12F SM BLI A/B G-657A SC-APC/SC-APC 0.8D2/0.8D2 100.0M - UT - LSZH - AMARILLO</t>
  </si>
  <si>
    <t>SERVICE CABLE CONECTORIZADO 06F 62.5 LC-UPC/LC-UPC 1.0D2/1.0D2 20.0M - TIGHT - LSZH - LARANJA (A - B)</t>
  </si>
  <si>
    <t>TRUNK CABLE PRE-TERMINATED 06F 62.5 LC-UPC/LC-UPC 1.0D2/1.0D2 20.0M - TIGHT - LSZH - ORANGE (A - B)</t>
  </si>
  <si>
    <t>CABLE TRONCAL CONECTORIZADO 06F 62.5 LC-UPC/LC-UPC 1.0D2/1.0D2 20.0M - TIGHT - LSZH - NARANJA (A - B)</t>
  </si>
  <si>
    <t>SERVICE CABLE CONECTORIZADO 12F SM BLI A/B G-657A LC-UPC/LC-UPC 1.0D2/1.0D2 10.0M - UT - LSZH - AMARELO (A - B)</t>
  </si>
  <si>
    <t>TRUNK CABLE PRE-TERMINATED 12F SM BLI A/B G-657A LC-UPC/LC-UPC 1.0D2/1.0D2 10.0M - UT - LSZH - YELLOW (A - B)</t>
  </si>
  <si>
    <t>CABLE TRONCAL CONECTORIZADO 12F SM BLI A/B G-657A LC-UPC/LC-UPC 1.0D2/1.0D2 10.0M - UT - LSZH - AMARILLO (A - B)</t>
  </si>
  <si>
    <t>SERVICE CABLE CONECTORIZADO 12F SM BLI A/B G-657A LC-UPC/LC-UPC 1.0D2/1.0D2 15.0M - UT - LSZH - AMARELO (A - B)</t>
  </si>
  <si>
    <t>TRUNK CABLE PRE-TERMINATED 12F SM BLI A/B G-657A LC-UPC/LC-UPC 1.0D2/1.0D2 15.0M - UT - LSZH - YELLOW (A - B)</t>
  </si>
  <si>
    <t>CABLE TRONCAL CONECTORIZADO 12F SM BLI A/B G-657A LC-UPC/LC-UPC 1.0D2/1.0D2 15.0M - UT - LSZH - AMARILLO (A - B)</t>
  </si>
  <si>
    <t>SERVICE CABLE CONECTORIZADO 12F SM BLI A/B G-657A LC-UPC/LC-UPC 1.0D2/1.0D2 20.0M - UT - LSZH - AMARELO (A - B)</t>
  </si>
  <si>
    <t>TRUNK CABLE PRE-TERMINATED 12F SM BLI A/B G-657A LC-UPC/LC-UPC 1.0D2/1.0D2 20.0M - UT - LSZH - YELLOW (A - B)</t>
  </si>
  <si>
    <t>CABLE TRONCAL CONECTORIZADO 12F SM BLI A/B G-657A LC-UPC/LC-UPC 1.0D2/1.0D2 20.0M - UT - LSZH - AMARILLO (A - B)</t>
  </si>
  <si>
    <t>SERVICE CABLE CONECTORIZADO 12F SM BLI A/B G-657A LC-UPC/LC-UPC 1.0D2/1.0D2 25.0M - UT - LSZH - AMARELO (A - B)</t>
  </si>
  <si>
    <t>TRUNK CABLE PRE-TERMINATED 12F SM BLI A/B G-657A LC-UPC/LC-UPC 1.0D2/1.0D2 25.0M - UT - LSZH - YELLOW (A - B)</t>
  </si>
  <si>
    <t>CABLE TRONCAL CONECTORIZADO 12F SM BLI A/B G-657A LC-UPC/LC-UPC 1.0D2/1.0D2 25.0M - UT - LSZH - AMARILLO (A - B)</t>
  </si>
  <si>
    <t>SERVICE CABLE CONECTORIZADO 12F SM BLI A/B G-657A LC-UPC/LC-UPC 1.0D2/1.0D2 30.0M - UT - LSZH - AMARELO (A - B)</t>
  </si>
  <si>
    <t>TRUNK CABLE PRE-TERMINATED 12F SM BLI A/B G-657A LC-UPC/LC-UPC 1.0D2/1.0D2 30.0M - UT - LSZH - YELLOW (A - B)</t>
  </si>
  <si>
    <t>CABLE TRONCAL CONECTORIZADO 12F SM BLI A/B G-657A LC-UPC/LC-UPC 1.0D2/1.0D2 30.0M - UT - LSZH - AMARILLO (A - B)</t>
  </si>
  <si>
    <t>SERVICE CABLE CONECTORIZADO 12F SM BLI A/B G-657A LC-UPC/LC-UPC 1.0D2/1.0D2 35.0M - UT - LSZH - AMARELO (A - B)</t>
  </si>
  <si>
    <t>TRUNK CABLE PRE-TERMINATED 12F SM BLI A/B G-657A LC-UPC/LC-UPC 1.0D2/1.0D2 35.0M - UT - LSZH - YELLOW (A - B)</t>
  </si>
  <si>
    <t>CABLE TRONCAL CONECTORIZADO 12F SM BLI A/B G-657A LC-UPC/LC-UPC 1.0D2/1.0D2 35.0M - UT - LSZH - AMARILLO (A - B)</t>
  </si>
  <si>
    <t>SERVICE CABLE CONECTORIZADO 12F SM BLI A/B G-657A LC-UPC/LC-UPC 1.0D2/1.0D2 40.0M - UT - LSZH - AMARELO (A - B)</t>
  </si>
  <si>
    <t>TRUNK CABLE PRE-TERMINATED 12F SM BLI A/B G-657A LC-UPC/LC-UPC 1.0D2/1.0D2 40.0M - UT - LSZH - YELLOW (A - B)</t>
  </si>
  <si>
    <t>CABLE TRONCAL CONECTORIZADO 12F SM BLI A/B G-657A LC-UPC/LC-UPC 1.0D2/1.0D2 40.0M - UT - LSZH - AMARILLO (A - B)</t>
  </si>
  <si>
    <t>SERVICE CABLE CONECTORIZADO 12F SM BLI A/B G-657A LC-UPC/LC-UPC 1.0D2/1.0D2 45.0M - UT - LSZH - AMARELO (A - B)</t>
  </si>
  <si>
    <t>TRUNK CABLE PRE-TERMINATED 12F SM BLI A/B G-657A LC-UPC/LC-UPC 1.0D2/1.0D2 45.0M - UT - LSZH - YELLOW (A - B)</t>
  </si>
  <si>
    <t>CABLE TRONCAL CONECTORIZADO 12F SM BLI A/B G-657A LC-UPC/LC-UPC 1.0D2/1.0D2 45.0M - UT - LSZH - AMARILLO (A - B)</t>
  </si>
  <si>
    <t>SERVICE CABLE CONECTORIZADO 12F SM BLI A/B G-657A LC-UPC/LC-UPC 1.0D2/1.0D2 50.0M - UT - LSZH - AMARELO (A - B)</t>
  </si>
  <si>
    <t>TRUNK CABLE PRE-TERMINATED 12F SM BLI A/B G-657A LC-UPC/LC-UPC 1.0D2/1.0D2 50.0M - UT - LSZH - YELLOW (A - B)</t>
  </si>
  <si>
    <t>CABLE TRONCAL CONECTORIZADO 12F SM BLI A/B G-657A LC-UPC/LC-UPC 1.0D2/1.0D2 50.0M - UT - LSZH - AMARILLO (A - B)</t>
  </si>
  <si>
    <t>SERVICE CABLE CONECTORIZADO 12F SM BLI A/B G-657A LC-UPC/LC-UPC 1.0D2/1.0D2 55.0M - UT - LSZH - AMARELO (A - B)</t>
  </si>
  <si>
    <t>TRUNK CABLE PRE-TERMINATED 12F SM BLI A/B G-657A LC-UPC/LC-UPC 1.0D2/1.0D2 55.0M - UT - LSZH - YELLOW (A - B)</t>
  </si>
  <si>
    <t>CABLE TRONCAL CONECTORIZADO 12F SM BLI A/B G-657A LC-UPC/LC-UPC 1.0D2/1.0D2 55.0M - UT - LSZH - AMARILLO (A - B)</t>
  </si>
  <si>
    <t>SERVICE CABLE CONECTORIZADO 12F SM BLI A/B G-657A LC-UPC/LC-UPC 1.0D2/1.0D2 60.0M - UT - LSZH - AMARELO (A - B)</t>
  </si>
  <si>
    <t>TRUNK CABLE PRE-TERMINATED 12F SM BLI A/B G-657A LC-UPC/LC-UPC 1.0D2/1.0D2 60.0M - UT - LSZH - YELLOW (A - B)</t>
  </si>
  <si>
    <t>CABLE TRONCAL CONECTORIZADO 12F SM BLI A/B G-657A LC-UPC/LC-UPC 1.0D2/1.0D2 60.0M - UT - LSZH - AMARILLO (A - B)</t>
  </si>
  <si>
    <t>SERVICE CABLE CONECTORIZADO 12F SM BLI A/B G-657A LC-UPC/LC-UPC 1.0D2/1.0D2 65.0M - UT - LSZH - AMARELO (A - B)</t>
  </si>
  <si>
    <t>TRUNK CABLE PRE-TERMINATED 12F SM BLI A/B G-657A LC-UPC/LC-UPC 1.0D2/1.0D2 65.0M - UT - LSZH - YELLOW (A - B)</t>
  </si>
  <si>
    <t>CABLE TRONCAL CONECTORIZADO 12F SM BLI A/B G-657A LC-UPC/LC-UPC 1.0D2/1.0D2 65.0M - UT - LSZH - AMARILLO (A - B)</t>
  </si>
  <si>
    <t>SERVICE CABLE CONECTORIZADO 12F SM BLI A/B G-657A LC-UPC/LC-UPC 1.0D2/1.0D2 70.0M - UT - LSZH - AMARELO (A - B)</t>
  </si>
  <si>
    <t>TRUNK CABLE PRE-TERMINATED 12F SM BLI A/B G-657A LC-UPC/LC-UPC 1.0D2/1.0D2 70.0M - UT - LSZH - YELLOW (A - B)</t>
  </si>
  <si>
    <t>CABLE TRONCAL CONECTORIZADO 12F SM BLI A/B G-657A LC-UPC/LC-UPC 1.0D2/1.0D2 70.0M - UT - LSZH - AMARILLO (A - B)</t>
  </si>
  <si>
    <t>SERVICE CABLE CONECTORIZADO 24F SM G-652D MPO12-APC(M)/MPO12-APC(M) 0.8D3/0.8D3 15.0M - TS - LSZH - AMARELO - TIPO B</t>
  </si>
  <si>
    <t>TRUNK CABLE PRE-TERMINATED 24F SM G-652D MPO12-APC(M)/MPO12-APC(M) 0.8D3/0.8D3 15.0M - TS - LSZH - YELLOW - TYPE B</t>
  </si>
  <si>
    <t>CABLE TRONCAL CONECTORIZADO 24F SM G-652D MPO12-APC(M)/MPO12-APC(M) 0.8D3/0.8D3 15.0M - TS - LSZH - AMARILLO - TIPO B</t>
  </si>
  <si>
    <t>SERVICE CABLE CONECTORIZADO 24F SM G-652D MPO12-APC(M)/MPO12-APC(M) 0.8D3/0.8D3 20.0M - TS - LSZH - AMARELO - TIPO B</t>
  </si>
  <si>
    <t>TRUNK CABLE PRE-TERMINATED 24F SM G-652D MPO12-APC(M)/MPO12-APC(M) 0.8D3/0.8D3 20.0M - TS - LSZH - YELLOW - TYPE B</t>
  </si>
  <si>
    <t>CABLE TRONCAL CONECTORIZADO 24F SM G-652D MPO12-APC(M)/MPO12-APC(M) 0.8D3/0.8D3 20.0M - TS - LSZH - AMARILLO - TIPO B</t>
  </si>
  <si>
    <t>SERVICE CABLE CONECTORIZADO 24F SM G-652D MPO12-APC(M)/MPO12-APC(M) 0.8D3/0.8D3 40.0M - TS - LSZH - AMARELO - TIPO B</t>
  </si>
  <si>
    <t>TRUNK CABLE PRE-TERMINATED 24F SM G-652D MPO12-APC(M)/MPO12-APC(M) 0.8D3/0.8D3 40.0M - TS - LSZH - YELLOW - TYPE B</t>
  </si>
  <si>
    <t>CABLE TRONCAL CONECTORIZADO 24F SM G-652D MPO12-APC(M)/MPO12-APC(M) 0.8D3/0.8D3 40.0M - TS - LSZH - AMARILLO - TIPO B</t>
  </si>
  <si>
    <t>SERVICE CABLE CONECTORIZADO 24F SM G-652D MPO12-APC(M)/MPO12-APC(M) 0.8D3/0.8D3 100.0M - TS - LSZH - AMARELO - TIPO B</t>
  </si>
  <si>
    <t>TRUNK CABLE PRE-TERMINATED 24F SM G-652D MPO12-APC(M)/MPO12-APC(M) 0.8D3/0.8D3 100.0M - TS - LSZH - YELLOW - TYPE B</t>
  </si>
  <si>
    <t>CABLE TRONCAL CONECTORIZADO 24F SM G-652D MPO12-APC(M)/MPO12-APC(M) 0.8D3/0.8D3 100.0M - TS - LSZH - AMARILLO - TIPO B</t>
  </si>
  <si>
    <t>SERVICE CABLE CONECTORIZADO 12F SM BLI A/B G-657A LC-UPC/LC-UPC 1.0D2/1.0D2 100.0M - UT - LSZH - AZUL (A - B)</t>
  </si>
  <si>
    <t>TRUNK CABLE PRE-TERMINATED 12F SM BLI A/B G-657A LC-UPC/LC-UPC 1.0D2/1.0D2 100.0M - UT - LSZH - BLUE (A - B)</t>
  </si>
  <si>
    <t>CABLE TRONCAL CONECTORIZADO 12F SM BLI A/B G-657A LC-UPC/LC-UPC 1.0D2/1.0D2 100.0M - UT - LSZH - AZUL (A - B)</t>
  </si>
  <si>
    <t>SERVICE CABLE CONECTORIZADO 12F SM BLI A/B G-657A LC-UPC/LC-UPC 1.0D2.0/1.0D2.0 10.0M - UT - LSZH - AZUL (A - B)</t>
  </si>
  <si>
    <t>TRUNK CABLE PRE-TERMINATED 12F SM BLI A/B G-657A LC-UPC/LC-UPC 1.0D2/1.0D2 10.0M - UT - LSZH - BLUE (A - B)</t>
  </si>
  <si>
    <t>CABLE TRONCAL CONECTORIZADO 12F SM BLI A/B G-657A LC-UPC/LC-UPC 1.0D2/1.0D2 10.0M - UT - LSZH - AZUL (A - B)</t>
  </si>
  <si>
    <t>SERVICE CABLE CONECTORIZADO 12F SM BLI A/B G-657A LC-UPC/LC-UPC 1.0D2/1.0D2 150.0M - UT - LSZH - AZUL (A - B)</t>
  </si>
  <si>
    <t>TRUNK CABLE PRE-TERMINATED 12F SM BLI A/B G-657A LC-UPC/LC-UPC 1.0D2/1.0D2 150.0M - UT - LSZH - BLUE (A - B)</t>
  </si>
  <si>
    <t>CABLE TRONCAL CONECTORIZADO 12F SM BLI A/B G-657A LC-UPC/LC-UPC 1.0D2/1.0D2 150.0M - UT - LSZH - AZUL (A - B)</t>
  </si>
  <si>
    <t>SERVICE CABLE CONECTORIZADO 12F SM BLI A/B G-657A LC-UPC/LC-UPC 1.0D2/1.0D2 200.0M - UT - LSZH - AZUL (A - B)</t>
  </si>
  <si>
    <t>TRUNK CABLE PRE-TERMINATED 12F SM BLI A/B G-657A LC-UPC/LC-UPC 1.0D2/1.0D2 200.0M - UT - LSZH - BLUE (A - B)</t>
  </si>
  <si>
    <t>CABLE TRONCAL CONECTORIZADO 12F SM BLI A/B G-657A LC-UPC/LC-UPC 1.0D2/1.0D2 200.0M - UT - LSZH - AZUL (A - B)</t>
  </si>
  <si>
    <t>SERVICE CABLE CONECTORIZADO 12F SM BLI A/B G-657A LC-UPC/LC-UPC 1.0D2.0/1.0D2.0 20.0M - UT - LSZH - AZUL (A - B)</t>
  </si>
  <si>
    <t>TRUNK CABLE PRE-TERMINATED 12F SM BLI A/B G-657A LC-UPC/LC-UPC 1.0D2/1.0D2 20.0M - UT - LSZH - BLUE (A - B)</t>
  </si>
  <si>
    <t>CABLE TRONCAL CONECTORIZADO 12F SM BLI A/B G-657A LC-UPC/LC-UPC 1.0D2/1.0D2 20.0M - UT - LSZH - AZUL (A - B)</t>
  </si>
  <si>
    <t>SERVICE CABLE CONECTORIZADO 12F SM BLI A/B G-657A LC-UPC/LC-UPC 1.0D2/1.0D2 25.0M - UT - LSZH - AZUL (A - B)</t>
  </si>
  <si>
    <t>TRUNK CABLE PRE-TERMINATED 12F SM BLI A/B G-657A LC-UPC/LC-UPC 1.0D2/1.0D2 25.0M - UT - LSZH - BLUE (A - B)</t>
  </si>
  <si>
    <t>CABLE TRONCAL CONECTORIZADO 12F SM BLI A/B G-657A LC-UPC/LC-UPC 1.0D2/1.0D2 25.0M - UT - LSZH - AZUL (A - B)</t>
  </si>
  <si>
    <t>SERVICE CABLE CONECTORIZADO 12F SM BLI A/B G-657A LC-UPC/LC-UPC 1.0D2.0/1.0D2.0 30.0M - UT - LSZH - AZUL (A - B)</t>
  </si>
  <si>
    <t>TRUNK CABLE PRE-TERMINATED 12F SM BLI A/B G-657A LC-UPC/LC-UPC 1.0D2/1.0D2 30.0M - UT - LSZH - BLUE (A - B)</t>
  </si>
  <si>
    <t>CABLE TRONCAL CONECTORIZADO 12F SM BLI A/B G-657A LC-UPC/LC-UPC 1.0D2/1.0D2 30.0M - UT - LSZH - AZUL (A - B)</t>
  </si>
  <si>
    <t>SERVICE CABLE CONECTORIZADO 12F SM BLI A/B G-657A LC-UPC/LC-UPC 1.0D2/1.0D2 35.0M - UT - LSZH - AZUL (A - B)</t>
  </si>
  <si>
    <t>TRUNK CABLE PRE-TERMINATED 12F SM BLI A/B G-657A LC-UPC/LC-UPC 1.0D2/1.0D2 35.0M - UT - LSZH - BLUE (A - B)</t>
  </si>
  <si>
    <t>CABLE TRONCAL CONECTORIZADO 12F SM BLI A/B G-657A LC-UPC/LC-UPC 1.0D2/1.0D2 35.0M - UT - LSZH - AZUL (A - B)</t>
  </si>
  <si>
    <t>SERVICE CABLE CONECTORIZADO 12F SM BLI A/B G-657A LC-UPC/LC-UPC 1.0D2/1.0D2 40.0M - UT - LSZH - AZUL (A - B)</t>
  </si>
  <si>
    <t>TRUNK CABLE PRE-TERMINATED 12F SM BLI A/B G-657A LC-UPC/LC-UPC 1.0D2/1.0D2 40.0M - UT - LSZH - BLUE (A - B)</t>
  </si>
  <si>
    <t>CABLE TRONCAL CONECTORIZADO 12F SM BLI A/B G-657A LC-UPC/LC-UPC 1.0D2/1.0D2 40.0M - UT - LSZH - AZUL (A - B)</t>
  </si>
  <si>
    <t>SERVICE CABLE CONECTORIZADO 12F SM BLI A/B G-657A LC-UPC/LC-UPC 1.0D2/1.0D2 45.0M - UT - LSZH - AZUL (A - B)</t>
  </si>
  <si>
    <t>TRUNK CABLE PRE-TERMINATED 12F SM BLI A/B G-657A LC-UPC/LC-UPC 1.0D2/1.0D2 45.0M - UT - LSZH - BLUE (A - B)</t>
  </si>
  <si>
    <t>CABLE TRONCAL CONECTORIZADO 12F SM BLI A/B G-657A LC-UPC/LC-UPC 1.0D2/1.0D2 45.0M - UT - LSZH - AZUL (A - B)</t>
  </si>
  <si>
    <t>SERVICE CABLE CONECTORIZADO 12F SM BLI A/B G-657A LC-UPC/LC-UPC 1.0D2/1.0D2 50.0M - UT - LSZH - AZUL (A - B)</t>
  </si>
  <si>
    <t>TRUNK CABLE PRE-TERMINATED 12F SM BLI A/B G-657A LC-UPC/LC-UPC 1.0D2/1.0D2 50.0M - UT - LSZH - BLUE (A - B)</t>
  </si>
  <si>
    <t>CABLE TRONCAL CONECTORIZADO 12F SM BLI A/B G-657A LC-UPC/LC-UPC 1.0D2/1.0D2 50.0M - UT - LSZH - AZUL (A - B)</t>
  </si>
  <si>
    <t>SERVICE CABLE CONECTORIZADO 12F SM BLI A/B G-657A LC-UPC/LC-UPC 1.0D2/1.0D2 75.0M - UT - LSZH - AZUL (A - B)</t>
  </si>
  <si>
    <t>TRUNK CABLE PRE-TERMINATED 12F SM BLI A/B G-657A LC-UPC/LC-UPC 1.0D2/1.0D2 75.0M - UT - LSZH - AQUA (A - B)</t>
  </si>
  <si>
    <t>CABLE TRONCAL CONECTORIZADO 12F SM BLI A/B G-657A LC-UPC/LC-UPC 1.0D2/1.0D2 75.0M - UT - LSZH - ACQUA (A - B)</t>
  </si>
  <si>
    <t>SERVICE CABLE CONECTORIZADO 24F OM4 MPO12-UPC(M)/MPO12-UPC(M) 0.8D3/0.8D3 13.0M - TS - LSZH - ACQUA - TIPO B</t>
  </si>
  <si>
    <t>TRUNK CABLE PRE-TERMINATED 24F OM4 MPO12-UPC(M)/MPO12-UPC(M) 0.8D3/0.8D3 13.0M - TS - LSZH - AQUA - TYPE B</t>
  </si>
  <si>
    <t>CABLE TRONCAL CONECTORIZADO 24F OM4 MPO12-UPC(M)/MPO12-UPC(M) 0.8D3/0.8D3 13.0M - TS - LSZH - ACQUA - TIPO B</t>
  </si>
  <si>
    <t>SERVICE CABLE CONECTORIZADO 24F OM4 MPO12-UPC(M)/MPO12-UPC(M) 0.8D3/0.8D3 23.0M - TS - LSZH - ACQUA - TIPO B</t>
  </si>
  <si>
    <t>TRUNK CABLE PRE-TERMINATED 24F OM4 MPO12-UPC(M)/MPO12-UPC(M) 0.8D3/0.8D3 23.0M - TS - LSZH - AQUA - TYPE B</t>
  </si>
  <si>
    <t>CABLE TRONCAL CONECTORIZADO 24F OM4 MPO12-UPC(M)/MPO12-UPC(M) 0.8D3/0.8D3 23.0M - TS - LSZH - ACQUA - TIPO B</t>
  </si>
  <si>
    <t>SERVICE CABLE CONECTORIZADO 24F OM4 MPO12-UPC(M)/MPO12-UPC(M) 0.8D3/0.8D3 44.0M - TS - LSZH - ACQUA - TIPO B</t>
  </si>
  <si>
    <t>TRUNK CABLE PRE-TERMINATED 24F OM4 MPO12-UPC(M)/MPO12-UPC(M) 0.8D3/0.8D3 44.0M - TS - LSZH - AQUA - TYPE B</t>
  </si>
  <si>
    <t>CABLE TRONCAL CONECTORIZADO 24F OM4 MPO12-UPC(M)/MPO12-UPC(M) 0.8D3/0.8D3 44.0M - TS - LSZH - ACQUA - TIPO B</t>
  </si>
  <si>
    <t>SERVICE CABLE CONECTORIZADO 24F OM4 MPO12-UPC(M)/MPO12-UPC(M) 0.8D3/0.8D3 47.0M - TS - LSZH - ACQUA - TIPO B</t>
  </si>
  <si>
    <t>TRUNK CABLE PRE-TERMINATED 24F OM4 MPO12-UPC(M)/MPO12-UPC(M) 0.8D3/0.8D3 47.0M - TS - LSZH - AQUA - TYPE B</t>
  </si>
  <si>
    <t>CABLE TRONCAL CONECTORIZADO 24F OM4 MPO12-UPC(M)/MPO12-UPC(M) 0.8D3/0.8D3 47.0M - TS - LSZH - ACQUA - TIPO B</t>
  </si>
  <si>
    <t>SERVICE CABLE CONECTORIZADO 24F OM4 MPO12-UPC(M)/MPO12-UPC(M) 0.8D3/0.8D3 50.0M - TS - LSZH - ACQUA - TIPO B</t>
  </si>
  <si>
    <t>TRUNK CABLE PRE-TERMINATED 24F OM4 MPO12-UPC(M)/MPO12-UPC(M) 0.8D3/0.8D3 50.0M - TS - LSZH - AQUA - TYPE B</t>
  </si>
  <si>
    <t>CABLE TRONCAL CONECTORIZADO 24F OM4 MPO12-UPC(M)/MPO12-UPC(M) 0.8D3/0.8D3 50.0M - TS - LSZH - ACQUA - TIPO B</t>
  </si>
  <si>
    <t>SERVICE CABLE CONECTORIZADO 24F OM4 MPO12-UPC(M)/MPO12-UPC(M) 0.8D3/0.8D3 53.0M - TS - LSZH - ACQUA - TIPO B</t>
  </si>
  <si>
    <t>TRUNK CABLE PRE-TERMINATED 24F OM4 MPO12-UPC(M)/MPO12-UPC(M) 0.8D3/0.8D3 53.0M - TS - LSZH - AQUA - TYPE B</t>
  </si>
  <si>
    <t>CABLE TRONCAL CONECTORIZADO 24F OM4 MPO12-UPC(M)/MPO12-UPC(M) 0.8D3/0.8D3 53.0M - TS - LSZH - ACQUA - TIPO B</t>
  </si>
  <si>
    <t>SERVICE CABLE CONECTORIZADO 24F OM4 MPO12-UPC(M)/MPO12-UPC(M) 0.8D3/0.8D3 54.0M - TS - LSZH - ACQUA - TIPO B</t>
  </si>
  <si>
    <t>TRUNK CABLE PRE-TERMINATED 24F OM4 MPO12-UPC(M)/MPO12-UPC(M) 0.8D3/0.8D3 54.0M - TS - LSZH - AQUA - TYPE B</t>
  </si>
  <si>
    <t>CABLE TRONCAL CONECTORIZADO 24F OM4 MPO12-UPC(M)/MPO12-UPC(M) 0.8D3/0.8D3 54.0M - TS - LSZH - ACQUA - TIPO B</t>
  </si>
  <si>
    <t>SERVICE CABLE CONECTORIZADO 24F OM4 MPO12-UPC(M)/MPO12-UPC(M) 0.8D3/0.8D3 57.0M - TS - LSZH - ACQUA - TIPO B</t>
  </si>
  <si>
    <t>TRUNK CABLE PRE-TERMINATED 24F OM4 MPO12-UPC(M)/MPO12-UPC(M) 0.8D3/0.8D3 57.0M - TS - LSZH - AQUA - TYPE B</t>
  </si>
  <si>
    <t>CABLE TRONCAL CONECTORIZADO 24F OM4 MPO12-UPC(M)/MPO12-UPC(M) 0.8D3/0.8D3 57.0M - TS - LSZH - ACQUA - TIPO B</t>
  </si>
  <si>
    <t>SERVICE CABLE CONECTORIZADO 24F OM4 MPO12-UPC(M)/MPO12-UPC(M) 0.8D3/0.8D3 60.0M - TS - LSZH - ACQUA - TIPO B</t>
  </si>
  <si>
    <t>TRUNK CABLE PRE-TERMINATED 24F OM4 MPO12-UPC(M)/MPO12-UPC(M) 0.8D3/0.8D3 60.0M - TS - LSZH - AQUA - TYPE B</t>
  </si>
  <si>
    <t>CABLE TRONCAL CONECTORIZADO 24F OM4 MPO12-UPC(M)/MPO12-UPC(M) 0.8D3/0.8D3 60.0M - TS - LSZH - ACQUA - TIPO B</t>
  </si>
  <si>
    <t>SERVICE CABLE CONECTORIZADO 24F OM4 MPO12-UPC(M)/MPO12-UPC(M) 0.8D3/0.8D3 63.0M - TS - LSZH - ACQUA - TIPO B</t>
  </si>
  <si>
    <t>TRUNK CABLE PRE-TERMINATED 24F OM4 MPO12-UPC(M)/MPO12-UPC(M) 0.8D3/0.8D3 63.0M - TS - LSZH - AQUA - TYPE B</t>
  </si>
  <si>
    <t>CABLE TRONCAL CONECTORIZADO 24F OM4 MPO12-UPC(M)/MPO12-UPC(M) 0.8D3/0.8D3 63.0M - TS - LSZH - ACQUA - TIPO B</t>
  </si>
  <si>
    <t>SERVICE CABLE CONECTORIZADO 24F OM4 MPO12-UPC(M)/MPO12-UPC(M) 0.8D3/0.8D3 88.0M - TS - LSZH - ACQUA - TIPO B</t>
  </si>
  <si>
    <t>TRUNK CABLE PRE-TERMINATED 24F OM4 MPO12-UPC(M)/MPO12-UPC(M) 0.8D3/0.8D3 88.0M - TS - LSZH - AQUA - TYPE B</t>
  </si>
  <si>
    <t>CABLE TRONCAL CONECTORIZADO 24F OM4 MPO12-UPC(M)/MPO12-UPC(M) 0.8D3/0.8D3 88.0M - TS - LSZH - ACQUA - TIPO B</t>
  </si>
  <si>
    <t>SERVICE CABLE CONECTORIZADO 24F OM4 MPO12-UPC(M)/MPO12-UPC(M) 0.8D3/0.8D3 98.0M - TS - LSZH - ACQUA - TIPO B</t>
  </si>
  <si>
    <t>TRUNK CABLE PRE-TERMINATED 24F OM4 MPO12-UPC(M)/MPO12-UPC(M) 0.8D3/0.8D3 98.0M - TS - LSZH - AQUA - TYPE B</t>
  </si>
  <si>
    <t>CABLE TRONCAL CONECTORIZADO 24F OM4 MPO12-UPC(M)/MPO12-UPC(M) 0.8D3/0.8D3 98.0M - TS - LSZH - ACQUA - TIPO B</t>
  </si>
  <si>
    <t>SERVICE CABLE CONECTORIZADO 48F OM4 MPO12-UPC(M)/MPO12-UPC(M) 0.8D3/0.8D3 20.0M - TS - LSZH - ACQUA - TIPO B</t>
  </si>
  <si>
    <t>TRUNK CABLE PRE-TERMINATED 48F OM4 MPO12-UPC(M)/MPO12-UPC(M) 0.8D3/0.8D3 20.0M - TS - LSZH - AQUA - TYPE B</t>
  </si>
  <si>
    <t>CABLE TRONCAL CONECTORIZADO 48F OM4 MPO12-UPC(M)/MPO12-UPC(M) 0.8D3/0.8D3 20.0M - TS - LSZH - ACQUA - TIPO B</t>
  </si>
  <si>
    <t>SERVICE CABLE CONECTORIZADO 48F OM4 MPO12-UPC(M)/MPO12-UPC(M) 0.8D3/0.8D3 24.0M - TS - LSZH - ACQUA - TIPO B</t>
  </si>
  <si>
    <t>TRUNK CABLE PRE-TERMINATED 48F OM4 MPO12-UPC(M)/MPO12-UPC(M) 0.8D3/0.8D3 24.0M - TS - LSZH - AQUA - TYPE B</t>
  </si>
  <si>
    <t>CABLE TRONCAL CONECTORIZADO 48F OM4 MPO12-UPC(M)/MPO12-UPC(M) 0.8D3/0.8D3 24.0M - TS - LSZH - ACQUA - TIPO B</t>
  </si>
  <si>
    <t>SERVICE CABLE CONECTORIZADO 48F OM4 MPO12-UPC(M)/MPO12-UPC(M) 0.8D3/0.8D3 27.0M - TS - LSZH - ACQUA - TIPO B</t>
  </si>
  <si>
    <t>TRUNK CABLE PRE-TERMINATED 48F OM4 MPO12-UPC(M)/MPO12-UPC(M) 0.8D3/0.8D3 27.0M - TS - LSZH - AQUA - TYPE B</t>
  </si>
  <si>
    <t>CABLE TRONCAL CONECTORIZADO 48F OM4 MPO12-UPC(M)/MPO12-UPC(M) 0.8D3/0.8D3 27.0M - TS - LSZH - ACQUA - TIPO B</t>
  </si>
  <si>
    <t>SERVICE CABLE CONECTORIZADO 48F OM4 MPO12-UPC(M)/MPO12-UPC(M) 0.8D3/0.8D3 33.0M - TS - LSZH - ACQUA - TIPO B</t>
  </si>
  <si>
    <t>TRUNK CABLE PRE-TERMINATED 48F OM4 MPO12-UPC(M)/MPO12-UPC(M) 0.8D3/0.8D3 33.0M - TS - LSZH - AQUA - TYPE B</t>
  </si>
  <si>
    <t>CABLE TRONCAL CONECTORIZADO 48F OM4 MPO12-UPC(M)/MPO12-UPC(M) 0.8D3/0.8D3 33.0M - TS - LSZH - ACQUA - TIPO B</t>
  </si>
  <si>
    <t>SERVICE CABLE CONECTORIZADO 48F OM4 MPO12-UPC(M)/MPO12-UPC(M) 0.8D3/0.8D3 40.0M - TS - LSZH - ACQUA - TIPO B</t>
  </si>
  <si>
    <t>TRUNK CABLE PRE-TERMINATED 48F OM4 MPO12-UPC(M)/MPO12-UPC(M) 0.8D3/0.8D3 40.0M - TS - LSZH - AQUA - TYPE B</t>
  </si>
  <si>
    <t>CABLE TRONCAL CONECTORIZADO 48F OM4 MPO12-UPC(M)/MPO12-UPC(M) 0.8D3/0.8D3 40.0M - TS - LSZH - ACQUA - TIPO B</t>
  </si>
  <si>
    <t>SERVICE CABLE CONECTORIZADO 48F OM4 MPO12-UPC(M)/MPO12-UPC(M) 0.8D3/0.8D3 46.0M - TS - LSZH - ACQUA - TIPO B</t>
  </si>
  <si>
    <t>TRUNK CABLE PRE-TERMINATED 48F OM4 MPO12-UPC(M)/MPO12-UPC(M) 0.8D3/0.8D3 46.0M - TS - LSZH - AQUA - TYPE B</t>
  </si>
  <si>
    <t>CABLE TRONCAL CONECTORIZADO 48F OM4 MPO12-UPC(M)/MPO12-UPC(M) 0.8D3/0.8D3 46.0M - TS - LSZH - ACQUA - TIPO B</t>
  </si>
  <si>
    <t>SERVICE CABLE CONECTORIZADO 48F OM4 MPO12-UPC(M)/MPO12-UPC(M) 0.8D3/0.8D3 55.0M - TS - LSZH - ACQUA - TIPO B</t>
  </si>
  <si>
    <t>TRUNK CABLE PRE-TERMINATED 48F OM4 MPO12-UPC(M)/MPO12-UPC(M) 0.8D3/0.8D3 55.0M - TS - LSZH - AQUA - TYPE B</t>
  </si>
  <si>
    <t>CABLE TRONCAL CONECTORIZADO 48F OM4 MPO12-UPC(M)/MPO12-UPC(M) 0.8D3/0.8D3 55.0M - TS - LSZH - ACQUA  - TIPO B</t>
  </si>
  <si>
    <t>SERVICE CABLE CONECTORIZADO 48F OM4 MPO12-UPC(M)/MPO12-UPC(M) 0.8D3/0.8D3 60.0M - TS - LSZH - ACQUA - TIPO B</t>
  </si>
  <si>
    <t>TRUNK CABLE PRE-TERMINATED 48F OM4 MPO12-UPC(M)/MPO12-UPC(M) 0.8D3/0.8D3 60.0M - TS - LSZH - AQUA - TYPE B</t>
  </si>
  <si>
    <t>CABLE TRONCAL CONECTORIZADO 48F OM4 MPO12-UPC(M)/MPO12-UPC(M) 0.8D3/0.8D3 60.0M - TS - LSZH - ACQUA - TIPO B</t>
  </si>
  <si>
    <t>SERVICE CABLE CONECTORIZADO 48F OM4 MPO12-UPC(M)/MPO12-UPC(M) 0.8D3/0.8D3 65.0M - TS - LSZH - ACQUA - TIPO B</t>
  </si>
  <si>
    <t>TRUNK CABLE PRE-TERMINATED 48F OM4 MPO12-UPC(M)/MPO12-UPC(M) 0.8D3/0.8D3 65.0M - TS - LSZH - AQUA - TYPE B</t>
  </si>
  <si>
    <t>CABLE TRONCAL CONECTORIZADO 48F OM4 MPO12-UPC(M)/MPO12-UPC(M) 0.8D3/0.8D3 65.0M - TS - LSZH - ACQUA - TIPO B</t>
  </si>
  <si>
    <t>SERVICE CABLE CONECTORIZADO 48F OM4 MPO12-UPC(M)/MPO12-UPC(M) 0.8D3/0.8D3 70.0M - TS - LSZH - ACQUA - TIPO B</t>
  </si>
  <si>
    <t>TRUNK CABLE PRE-TERMINATED 48F OM4 MPO12-UPC(M)/MPO12-UPC(M) 0.8D3/0.8D3 70.0M - TS - LSZH - AQUA - TYPE B</t>
  </si>
  <si>
    <t>CABLE TRONCAL CONECTORIZADO 48F OM4 MPO12-UPC(M)/MPO12-UPC(M) 0.8D3/0.8D3 70.0M - TS - LSZH - ACQUA - TIPO B</t>
  </si>
  <si>
    <t>SERVICE CABLE CONECTORIZADO 48F OM4 MPO12-UPC(M)/MPO12-UPC(M) 0.8D3/0.8D3 75.0M - TS - LSZH - ACQUA - TIPO B</t>
  </si>
  <si>
    <t>TRUNK CABLE PRE-TERMINATED 48F OM4 MPO12-UPC(M)/MPO12-UPC(M) 0.8D3/0.8D3 75.0M - TS - LSZH - AQUA - TYPE B</t>
  </si>
  <si>
    <t>CABLE TRONCAL CONECTORIZADO 48F OM4 MPO12-UPC(M)/MPO12-UPC(M) 0.8D3/0.8D3 75.0M - TS - LSZH - ACQUA - TIPO B</t>
  </si>
  <si>
    <t>SERVICE CABLE CONECTORIZADO 48F OM4 MPO12-UPC(M)/MPO12-UPC(M) 0.8D3/0.8D3 80.0M - TS - LSZH - ACQUA - TIPO B</t>
  </si>
  <si>
    <t>TRUNK CABLE PRE-TERMINATED 48F OM4 MPO12-UPC(M)/MPO12-UPC(M) 0.8D3/0.8D3 80.0M - TS - LSZH - AQUA - TYPE B</t>
  </si>
  <si>
    <t>CABLE TRONCAL CONECTORIZADO 48F OM4 MPO12-UPC(M)/MPO12-UPC(M) 0.8D3/0.8D3 80.0M - TS - LSZH - ACQUA - TIPO B</t>
  </si>
  <si>
    <t>SERVICE CABLE CONECTORIZADO 12F OM3 LC-UPC/LC-UPC 1.0D2/1.0D2 150.0M - UT - LSZH - ACQUA (A - B)</t>
  </si>
  <si>
    <t>TRUNK CABLE PRE-TERMINATED 12F OM3 LC-UPC/LC-UPC 1.0D2/1.0D2 150.0M - UT - LSZH - AQUA (A - B)</t>
  </si>
  <si>
    <t>CABLE TRONCAL CONECTORIZADO 12F OM3 LC-UPC/LC-UPC 1.0D2/1.0D2 150.0M - UT - LSZH - ACQUA (A - B)</t>
  </si>
  <si>
    <t>SERVICE CABLE CONECTORIZADO 12F OM3 LC-UPC/LC-UPC 1.0D2/1.0D2 200.0M - UT - LSZH - ACQUA (A - B)</t>
  </si>
  <si>
    <t>TRUNK CABLE PRE-TERMINATED 12F OM3 LC-UPC/LC-UPC 1.0D2/1.0D2 200.0M - UT - LSZH - AQUA (A - B)</t>
  </si>
  <si>
    <t>CABLE TRONCAL CONECTORIZADO 12F OM3 LC-UPC/LC-UPC 1.0D2/1.0D2 200.0M - UT - LSZH - ACQUA (A - B)</t>
  </si>
  <si>
    <t>SERVICE CABLE CONECTORIZADO 12F OM3 LC-UPC/LC-UPC 1.0D2/1.0D2 75.0M - UT - LSZH - ACQUA (A - B)</t>
  </si>
  <si>
    <t>TRUNK CABLE PRE-TERMINATED 12F OM3 LC-UPC/LC-UPC 1.0D2/1.0D2 75.0M - UT - LSZH - AQUA (A - B)</t>
  </si>
  <si>
    <t>CABLE TRONCAL CONECTORIZADO 12F OM3 LC-UPC/LC-UPC 1.0D2/1.0D2 75.0M - UT - LSZH - ACQUA (A - B)</t>
  </si>
  <si>
    <t>SERVICE CABLE CONECTORIZADO 12F OM3 LC-UPC/LC-UPC 1.0D2/1.0D2 100.0M - UT - LSZH - ACQUA (A - B)</t>
  </si>
  <si>
    <t>TRUNK CABLE PRE-TERMINATED 12F OM3 LC-UPC/LC-UPC 1.0D2/1.0D2 100.0M - UT - LSZH - AQUA (A - B)</t>
  </si>
  <si>
    <t>CABLE TRONCAL CONECTORIZADO 12F OM3 LC-UPC/LC-UPC 1.0D2/1.0D2 100.0M - UT - LSZH - ACQUA (A - B)</t>
  </si>
  <si>
    <t>SERVICE CABLE CONECTORIZADO 24F SM G-652D LC-UPC/LC-UPC 1.0D2/1.0D2 10.0M - TS - LSZH - AZUL (A - B)</t>
  </si>
  <si>
    <t>TRUNK CABLE PRE-TERMINATED 24F SM G-652D LC-UPC/LC-UPC 1.0D2/1.0D2 10.0M - TS - LSZH - BLUE (A - B)</t>
  </si>
  <si>
    <t>CABLE TRONCAL CONECTORIZADO 24F SM G-652D LC-UPC/LC-UPC 1.0D2/1.0D2 10.0M - TS - LSZH - AZUL (A - B)</t>
  </si>
  <si>
    <t>SERVICE CABLE CONECTORIZADO 24F SM G-652D LC-UPC/LC-UPC 1.0D2/1.0D2 15.0M - TS - LSZH - AZUL (A - B)</t>
  </si>
  <si>
    <t>TRUNK CABLE PRE-TERMINATED 24F SM G-652D LC-UPC/LC-UPC 1.0D2/1.0D2 15.0M - TS - LSZH - BLUE (A - B)</t>
  </si>
  <si>
    <t>CABLE TRONCAL CONECTORIZADO 24F SM G-652D LC-UPC/LC-UPC 1.0D2/1.0D2 15.0M - TS - LSZH - AZUL (A - B)</t>
  </si>
  <si>
    <t>SERVICE CABLE CONECTORIZADO 24F SM G-652D LC-UPC/LC-UPC 1.0D2/1.0D2 20.0M - TS - LSZH - AZUL (A - B)</t>
  </si>
  <si>
    <t>TRUNK CABLE PRE-TERMINATED 24F SM G-652D LC-UPC/LC-UPC 1.0D2/1.0D2 20.0M - TS - LSZH - BLUE (A - B)</t>
  </si>
  <si>
    <t>CABLE TRONCAL CONECTORIZADO 24F SM G-652D LC-UPC/LC-UPC 1.0D2/1.0D2 20.0M - TS - LSZH - AZUL (A - B)</t>
  </si>
  <si>
    <t>SERVICE CABLE CONECTORIZADO 24F SM G-652D LC-UPC/LC-UPC 1.0D2/1.0D2 25.0M - TS - LSZH - AZUL (A - B)</t>
  </si>
  <si>
    <t>TRUNK CABLE PRE-TERMINATED 24F SM G-652D LC-UPC/LC-UPC 1.0D2/1.0D2 25.0M - TS - LSZH - BLUE (A - B)</t>
  </si>
  <si>
    <t>CABLE TRONCAL CONECTORIZADO 24F SM G-652D LC-UPC/LC-UPC 1.0D2/1.0D2 25.0M - TS - LSZH - AZUL (A - B)</t>
  </si>
  <si>
    <t>SERVICE CABLE CONECTORIZADO 24F SM G-652D LC-UPC/LC-UPC 1.0D2/1.0D2 30.0M - TS - LSZH - AZUL (A - B)</t>
  </si>
  <si>
    <t>TRUNK CABLE PRE-TERMINATED 24F SM G-652D LC-UPC/LC-UPC 1.0D2/1.0D2 30.0M - TS - LSZH - BLUE (A - B)</t>
  </si>
  <si>
    <t>CABLE TRONCAL CONECTORIZADO 24F SM G-652D LC-UPC/LC-UPC 1.0D2/1.0D2 30.0M - TS - LSZH - AZUL (A - B)</t>
  </si>
  <si>
    <t>SERVICE CABLE CONECTORIZADO FANOUT 12F OM4 LC-UPC/MPO12-UPC(F) 1.0D2/0.8D3 6.0M - UT - LSZH - ACQUA - TIPO A</t>
  </si>
  <si>
    <t>TRUNK CABLE PRE-TERMINATED FANOUT 12F OM4 LC-UPC/MPO12-UPC(F) 1.0D2/0.8D2 6.0M - UT - LSZH - AQUA - TYPE A</t>
  </si>
  <si>
    <t>CABLE TRONCAL CONECTORIZADO FANOUT 12F OM4 LC-UPC/MPO12-UPC(F) 1.0D2/0.8D2 6.0M - UT - LSZH - ACQUA - TIPO A</t>
  </si>
  <si>
    <t>SERVICE CABLE CONECTORIZADO 48F SM G-652D SC-APC/SC-APC 0.8D2/0.8D2 15.0M - TS - LSZH - AZUL</t>
  </si>
  <si>
    <t>TRUNK CABLE PRE-TERMINATED 12F SM G-652D SC-APC/SC-APC 0.8D2/0.8D2 15.0M - TS - LSZH - BLUE</t>
  </si>
  <si>
    <t>CABLE TRONCAL CONECTORIZADO 12F SM G-652D SC-APC/SC-APC 0.8D2/0.8D2 15.0M - TS - LSZH - AZUL</t>
  </si>
  <si>
    <t>SERVICE CABLE CONECTORIZADO 72F SM LC-UPC/LC-UPC 1.0D2/1.0D2 50.0M - TS - LSZH - AZUL (A - B)</t>
  </si>
  <si>
    <t>TRUNK CABLE PRE-TERMINATED 72F SM LC-UPC/LC-UPC 1.0D2/1.0D2 50.0M - TS - LSZH - BLUE (A - B)</t>
  </si>
  <si>
    <t>CABLE TRONCAL CONECTORIZADO 72F SM LC-UPC/LC-UPC 1.0D2/1.0D2 50.0M - TS - LSZH - AZUL (A - B)</t>
  </si>
  <si>
    <t>SERVICE CABLE CONECTORIZADO 12F SM BLI A/B G-657A MPO12-APC(M)/MPO12-APC(M) 0.8D3/0.8D3 115.0M - UT - LSZH - AMARELO - TIPO B</t>
  </si>
  <si>
    <t>TRUNK CABLE PRE-TERMINATED 12F SM BLI A/B G-657A MPO12-APC(M)/MPO12-APC(M) 0.8D3/0.8D3 115.0M - UT - LSZH - YELLOW - TYPE B</t>
  </si>
  <si>
    <t>CABLE TRONCAL CONECTORIZADO 12F SM BLI A/B G-657A MPO12-APC(M)/MPO12-APC(M) 0.8D3/0.8D3 115.0M - UT - LSZH - AMARILLO - TIPO B</t>
  </si>
  <si>
    <t>SERVICE CABLE CONECTORIZADO 12F SM BLI A/B G-657A MPO12-APC(M)/MPO12-APC(M) 0.8D3/0.8D3 125.0M - UT - LSZH - AMARELO - TIPO B</t>
  </si>
  <si>
    <t>TRUNK CABLE PRE-TERMINATED 12F SM BLI A/B G-657A MPO12-APC(M)/MPO12-APC(M) 0.8D3/0.8D3 125.0M - UT - LSZH - YELLOW - TYPE B</t>
  </si>
  <si>
    <t>CABLE TRONCAL CONECTORIZADO 12F SM BLI A/B G-657A MPO12-APC(M)/MPO12-APC(M) 0.8D3/0.8D3 125.0M - UT - LSZH - AMARILLO - TIPO B</t>
  </si>
  <si>
    <t>SERVICE CABLE CONECTORIZADO 12F SM BLI A/B G-657A MPO12-APC(M)/MPO12-APC(M) 0.8D3/0.8D3 135.0M - UT - LSZH - AMARELO - TIPO B</t>
  </si>
  <si>
    <t>TRUNK CABLE PRE-TERMINATED 12F SM BLI A/B G-657A MPO12-APC(M)/MPO12-APC(M) 0.8D3/0.8D3 135.0M - UT - LSZH - YELLOW - TYPE B</t>
  </si>
  <si>
    <t>CABLE TRONCAL CONECTORIZADO 12F SM BLI A/B G-657A MPO12-APC(M)/MPO12-APC(M) 0.8D3/0.8D3 135.0M - UT - LSZH - AMARILLO - TIPO B</t>
  </si>
  <si>
    <t>SERVICE CABLE CONECTORIZADO 12F SM BLI A/B G-657A MPO12-APC(M)/MPO12-APC(M) 0.8D3/0.8D3 150.0M - UT - LSZH - AMARELO - TIPO B</t>
  </si>
  <si>
    <t>TRUNK CABLE PRE-TERMINATED 12F SM BLI A/B G-657A MPO12-APC(M)/MPO12-APC(M) 0.8D3/0.8D3 150.0M - UT - LSZH - YELLOW - TYPE B</t>
  </si>
  <si>
    <t>CABLE TRONCAL CONECTORIZADO 12F SM BLI A/B G-657A MPO12-APC(M)/MPO12-APC(M) 0.8D3/0.8D3 150.0M - UT - LSZH - AMARILLO - TIPO B</t>
  </si>
  <si>
    <t>SERVICE CABLE CONECTORIZADO 12F SM BLI A/B G-657A MPO12-APC(M)/MPO12-APC(M) 0.8D3/0.8D3 220.0M - UT - LSZH - AMARELO - TIPO B</t>
  </si>
  <si>
    <t>TRUNK CABLE PRE-TERMINATED 12F SM BLI A/B G-657A MPO12-APC(M)/MPO12-APC(M) 0.8D3/0.8D3 220.0M - UT - LSZH - YELLOW - TYPE B</t>
  </si>
  <si>
    <t>CABLE TRONCAL CONECTORIZADO 12F SM BLI A/B G-657A MPO12-APC(M)/MPO12-APC(M) 0.8D3/0.8D3 220.0M - UT - LSZH - AMARILLO - TIPO B</t>
  </si>
  <si>
    <t>SERVICE CABLE CONECTORIZADO 12F SM BLI A/B G-657A MPO12-APC(M)/MPO12-APC(M) 0.8D3/0.8D3 235.0M - UT - LSZH - AMARELO - TIPO B</t>
  </si>
  <si>
    <t>TRUNK CABLE PRE-TERMINATED 12F SM BLI A/B G-657A MPO12-APC(M)/MPO12-APC(M) 0.8D3/0.8D3 235.0M - UT - LSZH - YELLOW - TYPE B</t>
  </si>
  <si>
    <t>CABLE TRONCAL CONECTORIZADO 12F SM BLI A/B G-657A MPO12-APC(M)/MPO12-APC(M) 0.8D3/0.8D3 235.0M - UT - LSZH - AMARILLO - TIPO B</t>
  </si>
  <si>
    <t>SERVICE CABLE CONECTORIZADO 12F SM BLI A/B G-657A MPO12-APC(M)/MPO12-APC(M) 0.8D3/0.8D3 255.0M - UT - LSZH - AMARELO - TIPO B</t>
  </si>
  <si>
    <t>TRUNK CABLE PRE-TERMINATED 12F SM BLI A/B G-657A MPO12-APC(M)/MPO12-APC(M) 0.8D3/0.8D3 255.0M - UT - LSZH - YELLOW - TYPE B</t>
  </si>
  <si>
    <t>CABLE TRONCAL CONECTORIZADO 12F SM BLI A/B G-657A MPO12-APC(M)/MPO12-APC(M) 0.8D3/0.8D3 255.0M - UT - LSZH - AMARILLO - TIPO B</t>
  </si>
  <si>
    <t>SERVICE CABLE CONECTORIZADO 12F SM BLI A/B G-657A MPO12-APC(M)/MPO12-APC(M) 0.8D3/0.8D3 260.0M - UT - LSZH - AMARELO - TIPO B</t>
  </si>
  <si>
    <t>TRUNK CABLE PRE-TERMINATED 12F SM BLI A/B G-657A MPO12-APC(M)/MPO12-APC(M) 0.8D3/0.8D3 260.0M - UT - LSZH - YELLOW - TYPE B</t>
  </si>
  <si>
    <t>CABLE TRONCAL CONECTORIZADO 12F SM BLI A/B G-657A MPO12-APC(M)/MPO12-APC(M) 0.8D3/0.8D3 260.0M - UT - LSZH - AMARILLO - TIPO B</t>
  </si>
  <si>
    <t>SERVICE CABLE CONECTORIZADO 12F SM BLI A/B G-657A MPO12-APC(M)/MPO12-APC(M) 0.8D3/0.8D3 275.0M - UT - LSZH - AMARELO - TIPO B</t>
  </si>
  <si>
    <t>TRUNK CABLE PRE-TERMINATED 12F SM BLI A/B G-657A MPO12-APC(M)/MPO12-APC(M) 0.8D3/0.8D3 275.0M - UT - LSZH - YELLOW - TYPE B</t>
  </si>
  <si>
    <t>CABLE TRONCAL CONECTORIZADO 12F SM BLI A/B G-657A MPO12-APC(M)/MPO12-APC(M) 0.8D3/0.8D3 275.0M - UT - LSZH - AMARILLO - TIPO B</t>
  </si>
  <si>
    <t>SERVICE CABLE CONECTORIZADO 12F SM BLI A/B G-657A MPO12-APC(M)/MPO12-APC(M) 0.8D3/0.8D3 280.0M - UT - LSZH - AMARELO - TIPO B</t>
  </si>
  <si>
    <t>TRUNK CABLE PRE-TERMINATED 12F SM BLI A/B G-657A MPO12-APC(M)/MPO12-APC(M) 0.8D3/0.8D3 280.0M - UT - LSZH - YELLOW - TYPE B</t>
  </si>
  <si>
    <t>CABLE TRONCAL CONECTORIZADO 12F SM BLI A/B G-657A MPO12-APC(M)/MPO12-APC(M) 0.8D3/0.8D3 280.0M - UT - LSZH - AMARILLO - TIPO B</t>
  </si>
  <si>
    <t>SERVICE CABLE CONECTORIZADO 12F SM BLI A/B G-657A MPO12-APC(M)/MPO12-APC(M) 0.8D3/0.8D3 295.0M - UT - LSZH - AMARELO - TIPO B</t>
  </si>
  <si>
    <t>TRUNK CABLE PRE-TERMINATED 12F SM BLI A/B G-657A MPO12-APC(M)/MPO12-APC(M) 0.8D3/0.8D3 295.0M - UT - LSZH - YELLOW - TYPE B</t>
  </si>
  <si>
    <t>CABLE TRONCAL CONECTORIZADO 12F SM BLI A/B G-657A MPO12-APC(M)/MPO12-APC(M) 0.8D3/0.8D3 295.0M - UT - LSZH - AMARILLO - TIPO B</t>
  </si>
  <si>
    <t>SERVICE CABLE CONECTORIZADO 12F SM BLI A/B G-657A MPO12-APC(M)/MPO12-APC(M) 0.8D3/0.8D3 300.0M - UT - LSZH - AMARELO - TIPO B</t>
  </si>
  <si>
    <t>TRUNK CABLE PRE-TERMINATED 12F SM BLI A/B G-657A MPO12-APC(M)/MPO12-APC(M) 0.8D3/0.8D3 300.0M - UT - LSZH - YELLOW - TYPE B</t>
  </si>
  <si>
    <t>CABLE TRONCAL CONECTORIZADO 12F SM BLI A/B G-657A MPO12-APC(M)/MPO12-APC(M) 0.8D3/0.8D3 300.0M - UT - LSZH - AMARILLO - TIPO B</t>
  </si>
  <si>
    <t>SERVICE CABLE CONECTORIZADO 12F SM BLI A/B G-657A MPO12-APC(M)/MPO12-APC(M) 0.8D3/0.8D3 310.0M - UT - LSZH - AMARELO - TIPO B</t>
  </si>
  <si>
    <t>TRUNK CABLE PRE-TERMINATED 12F SM BLI A/B G-657A MPO12-APC(M)/MPO12-APC(M) 0.8D3/0.8D3 310.0M - UT - LSZH - YELLOW - TYPE B</t>
  </si>
  <si>
    <t>CABLE TRONCAL CONECTORIZADO 12F SM BLI A/B G-657A MPO12-APC(M)/MPO12-APC(M) 0.8D3/0.8D3 310.0M - UT - LSZH - AMARILLO - TIPO B</t>
  </si>
  <si>
    <t>SERVICE CABLE CONECTORIZADO 12F SM BLI A/B G-657A MPO12-APC(M)/MPO12-APC(M) 0.8D3/0.8D3 315.0M - UT - LSZH - AMARELO - TIPO B</t>
  </si>
  <si>
    <t>TRUNK CABLE PRE-TERMINATED 12F SM BLI A/B G-657A MPO12-APC(M)/MPO12-APC(M) 0.8D3/0.8D3 315.0M - UT - LSZH - YELLOW - TYPE B</t>
  </si>
  <si>
    <t>CABLE TRONCAL CONECTORIZADO 12F SM BLI A/B G-657A MPO12-APC(M)/MPO12-APC(M) 0.8D3/0.8D3 315.0M - UT - LSZH - AMARILLO - TIPO B</t>
  </si>
  <si>
    <t>SERVICE CABLE CONECTORIZADO 12F SM BLI A/B G-657A MPO12-APC(M)/MPO12-APC(M) 0.8D3/0.8D3 320.0M - UT - LSZH - AMARELO - TIPO B</t>
  </si>
  <si>
    <t>TRUNK CABLE PRE-TERMINATED 12F SM BLI A/B G-657A MPO12-APC(M)/MPO12-APC(M) 0.8D3/0.8D3 320.0M - UT - LSZH - YELLOW - TYPE B</t>
  </si>
  <si>
    <t>CABLE TRONCAL CONECTORIZADO 12F SM BLI A/B G-657A MPO12-APC(M)/MPO12-APC(M) 0.8D3/0.8D3 320.0M - UT - LSZH - AMARILLO - TIPO B</t>
  </si>
  <si>
    <t>SERVICE CABLE CONECTORIZADO 12F SM BLI A/B G-657A MPO12-APC(M)/MPO12-APC(M) 0.8D3/0.8D3 340.0M - UT - LSZH - AMARELO - TIPO B</t>
  </si>
  <si>
    <t>TRUNK CABLE PRE-TERMINATED 12F SM BLI A/B G-657A MPO12-APC(M)/MPO12-APC(M) 0.8D3/0.8D3 340.0M - UT - LSZH - YELLOW - TYPE B</t>
  </si>
  <si>
    <t>CABLE TRONCAL CONECTORIZADO 12F SM BLI A/B G-657A MPO12-APC(M)/MPO12-APC(M) 0.8D3/0.8D3 340.0M - UT - LSZH - AMARILLO - TIPO B</t>
  </si>
  <si>
    <t>SERVICE CABLE CONECTORIZADO 12F SM BLI A/B G-657A MPO12-APC(M)/MPO12-APC(M) 0.8D3/0.8D3 345.0M - UT - LSZH - AMARELO - TIPO B</t>
  </si>
  <si>
    <t>TRUNK CABLE PRE-TERMINATED 12F SM BLI A/B G-657A MPO12-APC(M)/MPO12-APC(M) 0.8D3/0.8D3 345.0M - UT - LSZH - YELLOW - TYPE B</t>
  </si>
  <si>
    <t>CABLE TRONCAL CONECTORIZADO 12F SM BLI A/B G-657A MPO12-APC(M)/MPO12-APC(M) 0.8D3/0.8D3 345.0M - UT - LSZH - AMARILLO - TIPO B</t>
  </si>
  <si>
    <t>SERVICE CABLE CONECTORIZADO 12F SM BLI A/B G-657A MPO12-APC(M)/MPO12-APC(M) 0.8D3/0.8D3 350.0M - UT - LSZH - AMARELO - TIPO B</t>
  </si>
  <si>
    <t>TRUNK CABLE PRE-TERMINATED 12F SM BLI A/B G-657A MPO12-APC(M)/MPO12-APC(M) 0.8D3/0.8D3 350.0M - UT - LSZH - YELLOW - TYPE B</t>
  </si>
  <si>
    <t>CABLE TRONCAL CONECTORIZADO 12F SM BLI A/B G-657A MPO12-APC(M)/MPO12-APC(M) 0.8D3/0.8D3 350.0M - UT - LSZH - AMARILLO - TIPO B</t>
  </si>
  <si>
    <t>SERVICE CABLE CONECTORIZADO 12F SM BLI A/B G-657A MPO12-APC(M)/MPO12-APC(M) 0.8D3/0.8D3 355.0M - UT - LSZH - AMARELO - TIPO B</t>
  </si>
  <si>
    <t>TRUNK CABLE PRE-TERMINATED 12F SM BLI A/B G-657A MPO12-APC(M)/MPO12-APC(M) 0.8D3/0.8D3 355.0M - UT - LSZH - YELLOW - TYPE B</t>
  </si>
  <si>
    <t>CABLE TRONCAL CONECTORIZADO 12F SM BLI A/B G-657A MPO12-APC(M)/MPO12-APC(M) 0.8D3/0.8D3 355.0M - UT - LSZH - AMARILLO - TIPO B</t>
  </si>
  <si>
    <t>SERVICE CABLE CONECTORIZADO 12F SM BLI A/B G-657A MPO12-APC(M)/MPO12-APC(M) 0.8D3/0.8D3 365.0M - UT - LSZH - AMARELO - TIPO B</t>
  </si>
  <si>
    <t>TRUNK CABLE PRE-TERMINATED 12F SM BLI A/B G-657A MPO12-APC(M)/MPO12-APC(M) 0.8D3/0.8D3 365.0M - UT - LSZH - YELLOW - TYPE B</t>
  </si>
  <si>
    <t>CABLE TRONCAL CONECTORIZADO 12F SM BLI A/B G-657A MPO12-APC(M)/MPO12-APC(M) 0.8D3/0.8D3 365.0M - UT - LSZH - AMARILLO - TIPO B</t>
  </si>
  <si>
    <t>SERVICE CABLE CONECTORIZADO 12F SM BLI A/B G-657A MPO12-APC(M)/MPO12-APC(M) 0.8D3/0.8D3 375.0M - UT - LSZH - AMARELO - TIPO B</t>
  </si>
  <si>
    <t>TRUNK CABLE PRE-TERMINATED 12F SM BLI A/B G-657A MPO12-APC(M)/MPO12-APC(M) 0.8D3/0.8D3 375.0M - UT - LSZH - YELLOW - TYPE B</t>
  </si>
  <si>
    <t>CABLE TRONCAL CONECTORIZADO 12F SM BLI A/B G-657A MPO12-APC(M)/MPO12-APC(M) 0.8D3/0.8D3 375.0M - UT - LSZH - AMARILLO - TIPO B</t>
  </si>
  <si>
    <t>SERVICE CABLE CONECTORIZADO 12F SM BLI A/B G-657A MPO12-APC(M)/MPO12-APC(M) 0.8D3/0.8D3 380.0M - UT - LSZH - AMARELO - TIPO B</t>
  </si>
  <si>
    <t>TRUNK CABLE PRE-TERMINATED 12F SM BLI A/B G-657A MPO12-APC(M)/MPO12-APC(M) 0.8D3/0.8D3 380.0M - UT - LSZH - YELLOW - TYPE B</t>
  </si>
  <si>
    <t>CABLE TRONCAL CONECTORIZADO 12F SM BLI A/B G-657A MPO12-APC(M)/MPO12-APC(M) 0.8D3/0.8D3 380.0M - UT - LSZH - AMARILLO - TIPO B</t>
  </si>
  <si>
    <t>SERVICE CABLE CONECTORIZADO 12F SM BLI A/B G-657A MPO12-APC(M)/MPO12-APC(M) 0.8D3/0.8D3 390.0M - UT - LSZH - AMARELO - TIPO B</t>
  </si>
  <si>
    <t>TRUNK CABLE PRE-TERMINATED 12F SM BLI A/B G-657A MPO12-APC(M)/MPO12-APC(M) 0.8D3/0.8D3 390.0M - UT - LSZH - YELLOW - TYPE B</t>
  </si>
  <si>
    <t>CABLE TRONCAL CONECTORIZADO 12F SM BLI A/B G-657A MPO12-APC(M)/MPO12-APC(M) 0.8D3/0.8D3 390.0M - UT - LSZH - AMARILLO - TIPO B</t>
  </si>
  <si>
    <t>SERVICE CABLE CONECTORIZADO 12F SM BLI A/B G-657A MPO12-APC(M)/MPO12-APC(M) 0.8D3/0.8D3 395.0M - UT - LSZH - AMARELO - TIPO B</t>
  </si>
  <si>
    <t>TRUNK CABLE PRE-TERMINATED 12F SM BLI A/B G-657A MPO12-APC(M)/MPO12-APC(M) 0.8D3/0.8D3 395.0M - UT - LSZH - YELLOW - TYPE B</t>
  </si>
  <si>
    <t>CABLE TRONCAL CONECTORIZADO 12F SM BLI A/B G-657A MPO12-APC(M)/MPO12-APC(M) 0.8D3/0.8D3 395.0M - UT - LSZH - AMARILLO - TIPO B</t>
  </si>
  <si>
    <t>SERVICE CABLE CONECTORIZADO 12F SM BLI A/B G-657A MPO12-APC(M)/MPO12-APC(M) 0.8D3/0.8D3 400.0M - UT - LSZH - AMARELO - TIPO B</t>
  </si>
  <si>
    <t>TRUNK CABLE PRE-TERMINATED 12F SM BLI A/B G-657A MPO12-APC(M)/MPO12-APC(M) 0.8D3/0.8D3 400.0M - UT - LSZH - YELLOW - TYPE B</t>
  </si>
  <si>
    <t>CABLE TRONCAL CONECTORIZADO 12F SM BLI A/B G-657A MPO12-APC(M)/MPO12-APC(M) 0.8D3/0.8D3 400.0M - UT - LSZH - AMARILLO - TIPO B</t>
  </si>
  <si>
    <t>SERVICE CABLE CONECTORIZADO 12F SM BLI A/B G-657A MPO12-APC(M)/MPO12-APC(M) 0.8D3/0.8D3 405.0M - UT - LSZH - AMARELO - TIPO B</t>
  </si>
  <si>
    <t>TRUNK CABLE PRE-TERMINATED 12F SM BLI A/B G-657A MPO12-APC(M)/MPO12-APC(M) 0.8D3/0.8D3 405.0M - UT - LSZH - YELLOW - TYPE B</t>
  </si>
  <si>
    <t>CABLE TRONCAL CONECTORIZADO 12F SM BLI A/B G-657A MPO12-APC(M)/MPO12-APC(M) 0.8D3/0.8D3 405.0M - UT - LSZH - AMARILLO - TIPO B</t>
  </si>
  <si>
    <t>SERVICE CABLE CONECTORIZADO 12F SM BLI A/B G-657A MPO12-APC(M)/MPO12-APC(M) 0.8D3/0.8D3 410.0M - UT - LSZH - AMARELO - TIPO B</t>
  </si>
  <si>
    <t>TRUNK CABLE PRE-TERMINATED 12F SM BLI A/B G-657A MPO12-APC(M)/MPO12-APC(M) 0.8D3/0.8D3 410.0M - UT - LSZH - YELLOW - TYPE B</t>
  </si>
  <si>
    <t>CABLE TRONCAL CONECTORIZADO 12F SM BLI A/B G-657A MPO12-APC(M)/MPO12-APC(M) 0.8D3/0.8D3 410.0M - UT - LSZH - AMARILLO - TIPO B</t>
  </si>
  <si>
    <t>SERVICE CABLE CONECTORIZADO 12F SM BLI A/B G-657A MPO12-APC(M)/MPO12-APC(M) 0.8D3/0.8D3 415.0M - UT - LSZH - AMARELO - TIPO B</t>
  </si>
  <si>
    <t>TRUNK CABLE PRE-TERMINATED 12F SM BLI A/B G-657A MPO12-APC(M)/MPO12-APC(M) 0.8D3/0.8D3 415.0M - UT - LSZH - YELLOW - TYPE B</t>
  </si>
  <si>
    <t>CABLE TRONCAL CONECTORIZADO 12F SM BLI A/B G-657A MPO12-APC(M)/MPO12-APC(M) 0.8D3/0.8D3 415.0M - UT - LSZH - AMARILLO - TIPO B</t>
  </si>
  <si>
    <t>SERVICE CABLE CONECTORIZADO 12F SM BLI A/B G-657A MPO12-APC(M)/MPO12-APC(M) 0.8D3/0.8D3 420.0M - UT - LSZH - AMARELO - TIPO B</t>
  </si>
  <si>
    <t>TRUNK CABLE PRE-TERMINATED 12F SM BLI A/B G-657A MPO12-APC(M)/MPO12-APC(M) 0.8D3/0.8D3 420.0M - UT - LSZH - YELLOW - TYPE B</t>
  </si>
  <si>
    <t>CABLE TRONCAL CONECTORIZADO 12F SM BLI A/B G-657A MPO12-APC(M)/MPO12-APC(M) 0.8D3/0.8D3 420.0M - UT - LSZH - AMARILLO - TIPO B</t>
  </si>
  <si>
    <t>SERVICE CABLE CONECTORIZADO 12F SM BLI A/B G-657A MPO12-APC(M)/MPO12-APC(M) 0.8D3/0.8D3 425.0M - UT - LSZH - AMARELO - TIPO B</t>
  </si>
  <si>
    <t>TRUNK CABLE PRE-TERMINATED 12F SM BLI A/B G-657A MPO12-APC(M)/MPO12-APC(M) 0.8D3/0.8D3 425.0M - UT - LSZH - YELLOW - TYPE B</t>
  </si>
  <si>
    <t>CABLE TRONCAL CONECTORIZADO 12F SM BLI A/B G-657A MPO12-APC(M)/MPO12-APC(M) 0.8D3/0.8D3 425.0M - UT - LSZH - AMARILLO - TIPO B</t>
  </si>
  <si>
    <t>SERVICE CABLE CONECTORIZADO 12F SM BLI A/B G-657A MPO12-APC(M)/MPO12-APC(M) 0.8D3/0.8D3 430.0M - UT - LSZH - AMARELO - TIPO B</t>
  </si>
  <si>
    <t>TRUNK CABLE PRE-TERMINATED 12F SM BLI A/B G-657A MPO12-APC(M)/MPO12-APC(M) 0.8D3/0.8D3 430.0M - UT - LSZH - YELLOW - TYPE B</t>
  </si>
  <si>
    <t>CABLE TRONCAL CONECTORIZADO 12F SM BLI A/B G-657A MPO12-APC(M)/MPO12-APC(M) 0.8D3/0.8D3 430.0M - UT - LSZH - AMARILLO - TIPO B</t>
  </si>
  <si>
    <t>SERVICE CABLE CONECTORIZADO 48F SM G-652D LC-APC/SC-UPC 1.75D2/1.75D2 6.50M - MC - LSZH - AMARELO</t>
  </si>
  <si>
    <t>TRUNK CABLE PRE-TERMINATED 48F SM G-652D LC-APC/SC-UPC 1.75D2/1.75D2 6.50M - MC - LSZH - YELLOW</t>
  </si>
  <si>
    <t>CABLE TRONCAL CONECTORIZADO 48F SM G-652D LC-APC/SC-UPC 1.75D2/1.75D2 6.50M - MC - LSZH - AMARILLO</t>
  </si>
  <si>
    <t>SERVICE CABLE CONECTORIZADO 48F SM G-652D LC-APC/LC-APC 1.75D2/1.75D2 6.50M - MC - LSZH - AMARELO</t>
  </si>
  <si>
    <t>TRUNK CABLE PRE-TERMINATED 48F SM G-652D LC-APC/LC-APC 1.75D2/1.75D2 6.50M - MC - LSZH - YELLOW</t>
  </si>
  <si>
    <t>CABLE TRONCAL CONECTORIZADO 48F SM G-652D LC-APC/LC-APC 1.75D2/1.75D2 6.50M - MC - LSZH - AMARILLO</t>
  </si>
  <si>
    <t>SERVICE CABLE CONECTORIZADO 48F SM G-652D LC-APC/LC-APC 1.5D2/1.5D2 8.0M - MC - LSZH - AMARELO</t>
  </si>
  <si>
    <t>TRUNK CABLE PRE-TERMINATED 48F SM G-652D LC-APC/LC-APC 1.5D2/1.5D2 8.0M - MC - LSZH - YELLOW</t>
  </si>
  <si>
    <t>CABLE TRONCAL CONECTORIZADO 48F SM G-652D LC-APC/LC-APC 1.5D2/1.5D2 8.0M - MC - LSZH - AMARILLO</t>
  </si>
  <si>
    <t>SERVICE CABLE CONECTORIZADO 48F SM G-652D LC-APC/SC-UPC 1.5D2/1.5D2 8.0M - MC - LSZH - AMARELO</t>
  </si>
  <si>
    <t>TRUNK CABLE PRE-TERMINATED 48F SM G-652D LC-APC/SC-UPC 1.5D2/1.5D2 8.0M - MC - LSZH - YELLOW</t>
  </si>
  <si>
    <t>CABLE TRONCAL CONECTORIZADO 48F SM G-652D LC-APC/SC-UPC 1.5D2/1.5D2 8.0M - MC - LSZH - AMARILLO</t>
  </si>
  <si>
    <t>SERVICE CABLE CONECTORIZADO 72F OM4 MPO12-UPC(M)/MPO12-UPC(M) 1.0D3/1.0D3 60.0M - TS - LSZH - ACQUA - TIPO B</t>
  </si>
  <si>
    <t>TRUNK CABLE PRE-TERMINATED 72F OM4 MPO12-UPC(M)/MPO12-UPC(M) 1.0D3/1.0D3 60.0M - TS - LSZH - AQUA - TYPE B</t>
  </si>
  <si>
    <t>CABLE TRONCAL CONECTORIZADO 72F OM4 MPO12-UPC(M)/MPO12-UPC(M) 1.0D3/1.0D3 60.0M - TS - LSZH - ACQUA - TIPO B</t>
  </si>
  <si>
    <t>SERVICE CABLE CONECTORIZADO 72F OM4 MPO12-UPC(M)/MPO12-UPC(M) 1.0D3/1.0D3 70.0M - TS - LSZH - ACQUA - TIPO B</t>
  </si>
  <si>
    <t>TRUNK CABLE PRE-TERMINATED 72F OM4 MPO12-UPC(M)/MPO12-UPC(M) 1.0D3/1.0D3 70.0M - TS - LSZH - AQUA - TYPE B</t>
  </si>
  <si>
    <t>CABLE TRONCAL CONECTORIZADO 72F OM4 MPO12-UPC(M)/MPO12-UPC(M) 1.0D3/1.0D3 70.0M - TS - LSZH - ACQUA - TIPO B</t>
  </si>
  <si>
    <t>SERVICE CABLE CONECTORIZADO 72F OM4 MPO12-UPC(M)/MPO12-UPC(M) 1.0D3/1.0D3 80.0M - TS - LSZH - ACQUA - TIPO B</t>
  </si>
  <si>
    <t>TRUNK CABLE PRE-TERMINATED 72F OM4 MPO12-UPC(M)/MPO12-UPC(M) 1.0D3/1.0D3 80.0M - TS - LSZH - AQUA - TYPE B</t>
  </si>
  <si>
    <t>CABLE TRONCAL CONECTORIZADO 72F OM4 MPO12-UPC(M)/MPO12-UPC(M) 1.0D3/1.0D3 80.0M - TS - LSZH - ACQUA - TIPO B</t>
  </si>
  <si>
    <t>SERVICE CABLE CONECTORIZADO 72F OM4 MPO12-UPC(M)/MPO12-UPC(M) 1.0D3/1.0D3 90.0M - TS - LSZH - ACQUA - TIPO B</t>
  </si>
  <si>
    <t>TRUNK CABLE PRE-TERMINATED 72F OM4 MPO12-UPC(M)/MPO12-UPC(M) 1.0D3/1.0D3 90.0M - TS - LSZH - AQUA - TYPE B</t>
  </si>
  <si>
    <t>CABLE TRONCAL CONECTORIZADO 72F OM4 MPO12-UPC(M)/MPO12-UPC(M) 1.0D3/1.0D3 90.0M - TS - LSZH - ACQUA - TIPO B</t>
  </si>
  <si>
    <t>SERVICE CABLE CONECTORIZADO 24F OM4 MPO12-UPC(M)/MPO12-UPC(M) 1.0D3/1.0D3 35.0M - TS - LSZH - ACQUA - TIPO B</t>
  </si>
  <si>
    <t>TRUNK CABLE PRE-TERMINATED 24F OM4 MPO12-UPC(M)/MPO12-UPC(M) 1.0D3/1.0D3 35.0M - TS - LSZH - AQUA - TYPE B</t>
  </si>
  <si>
    <t>CABLE TRONCAL CONECTORIZADO 24F OM4 MPO12-UPC(M)/MPO12-UPC(M) 1.0D3/1.0D3 35.0M - TS - LSZH - ACQUA - TIPO B</t>
  </si>
  <si>
    <t>SERVICE CABLE CONECTORIZADO 24F OM4 MPO12-UPC(M)/MPO12-UPC(M) 0.8D3/0.8D3 40.0M - TS - LSZH - ACQUA - TIPO B</t>
  </si>
  <si>
    <t>TRUNK CABLE PRE-TERMINATED 24F OM4 MPO12-UPC(M)/MPO12-UPC(M) 0.8D3/0.8D3 40.0M - TS - LSZH - AQUA - TYPE B</t>
  </si>
  <si>
    <t>CABLE TRONCAL CONECTORIZADO 24F OM4 MPO12-UPC(M)/MPO12-UPC(M) 0.8D3/0.8D3 40.0M - TS - LSZH - ACQUA - TIPO B</t>
  </si>
  <si>
    <t>SERVICE CABLE CONECTORIZADO 24F SM G-652D MPO12-APC(M)/MPO12-APC(M) 0.8D3/0.8D3 25.0M - TS - LSZH - AMARELO - TIPO B</t>
  </si>
  <si>
    <t>TRUNK CABLE PRE-TERMINATED 24F SM G-652D MPO12-APC(M)/MPO12-APC(M) 0.8D3/0.8D3 25.0M - TS - LSZH - YELLOW - TYPE B</t>
  </si>
  <si>
    <t>CABLE TRONCAL CONECTORIZADO 24F SM G-652D MPO12-APC(M)/MPO12-APC(M) 0.8D3/0.8D3 25.0M - TS - LSZH - AMARILLO - TIPO B</t>
  </si>
  <si>
    <t>SERVICE CABLE CONECTORIZADO 24F SM G-652D MPO12-APC(M)/MPO12-APC(M) 0.8D3/0.8D3 30.0M - TS - LSZH - AMARELO - TIPO B</t>
  </si>
  <si>
    <t>TRUNK CABLE PRE-TERMINATED 24F SM G-652D MPO12-APC(M)/MPO12-APC(M) 0.8D3/0.8D3 30.0M - TS - LSZH - YELLOW - TYPE B</t>
  </si>
  <si>
    <t>CABLE TRONCAL CONECTORIZADO 24F SM G-652D MPO12-APC(M)/MPO12-APC(M) 0.8D3/0.8D3 30.0M - TS - LSZH - AMARILLO - TIPO B</t>
  </si>
  <si>
    <t>SERVICE CABLE CONECTORIZADO 24F SM G-652D MPO12-APC(M)/MPO12-APC(M) 0.8D3/0.8D3 35.0M - TS - LSZH - AMARELO - TIPO B</t>
  </si>
  <si>
    <t>TRUNK CABLE PRE-TERMINATED 24F SM G-652D MPO12-APC(M)/MPO12-APC(M) 0.8D3/0.8D3 35.0M - TS - LSZH - YELLOW - TYPE B</t>
  </si>
  <si>
    <t>CABLE TRONCAL CONECTORIZADO 24F SM G-652D MPO12-APC(M)/MPO12-APC(M) 0.8D3/0.8D3 35.0M - TS - LSZH - AMARILLO - TIPO B</t>
  </si>
  <si>
    <t>SERVICE CABLE CONECTORIZADO 24F SM G-652D MPO12-APC(M)/MPO12-APC(M) 0.8D3/0.8D3 45.0M - TS - LSZH - AMARELO - TIPO B</t>
  </si>
  <si>
    <t>TRUNK CABLE PRE-TERMINATED 24F SM G-652D MPO12-APC(M)/MPO12-APC(M) 0.8D3/0.8D3 45.0M - TS - LSZH - YELLOW - TYPE B</t>
  </si>
  <si>
    <t>CABLE TRONCAL CONECTORIZADO 24F SM G-652D MPO12-APC(M)/MPO12-APC(M) 0.8D3/0.8D3 45.0M - TS - LSZH - AMARILLO - TIPO B</t>
  </si>
  <si>
    <t>SERVICE CABLE CONECTORIZADO 24F SM G-652D MPO12-APC(M)/MPO12-APC(M) 0.8D3/0.8D3 50.0M - TS - LSZH - AMARELO - TIPO B</t>
  </si>
  <si>
    <t>TRUNK CABLE PRE-TERMINATED 24F SM G-652D MPO12-APC(M)/MPO12-APC(M) 0.8D3/0.8D3 50.0M - TS - LSZH - YELLOW - TYPE B</t>
  </si>
  <si>
    <t>CABLE TRONCAL CONECTORIZADO 24F SM G-652D MPO12-APC(M)/MPO12-APC(M) 0.8D3/0.8D3 50.0M - TS - LSZH - AMARILLO - TIPO B</t>
  </si>
  <si>
    <t>SERVICE CABLE CONECTORIZADO 24F SM G-652D MPO12-APC(M)/MPO12-APC(M) 0.8D3/0.8D3 60.0M - TS - LSZH - AMARELO - TIPO B</t>
  </si>
  <si>
    <t>TRUNK CABLE PRE-TERMINATED 24F SM G-652D MPO12-APC(M)/MPO12-APC(M) 0.8D3/0.8D3 60.0M - TS - LSZH - YELLOW - TYPE B</t>
  </si>
  <si>
    <t>CABLE TRONCAL CONECTORIZADO 24F SM G-652D MPO12-APC(M)/MPO12-APC(M) 0.8D3/0.8D3 60.0M - TS - LSZH - AMARILLO - TIPO B</t>
  </si>
  <si>
    <t>SERVICE CABLE CONECTORIZADO 24F SM G-652D MPO12-APC(M)/MPO12-APC(M) 0.8D3/0.8D3 70.0M - TS - LSZH - AMARELO - TIPO B</t>
  </si>
  <si>
    <t>TRUNK CABLE PRE-TERMINATED 24F SM G-652D MPO12-APC(M)/MPO12-APC(M) 0.8D3/0.8D3 70.0M - TS - LSZH - YELLOW - TYPE B</t>
  </si>
  <si>
    <t>CABLE TRONCAL CONECTORIZADO 24F SM G-652D MPO12-APC(M)/MPO12-APC(M) 0.8D3/0.8D3 70.0M - TS - LSZH - AMARILLO - TIPO B</t>
  </si>
  <si>
    <t>SERVICE CABLE CONECTORIZADO 24F SM G-652D MPO12-APC(M)/MPO12-APC(M) 0.8D3/0.8D3 80.0M - TS - LSZH - AMARELO - TIPO B</t>
  </si>
  <si>
    <t>TRUNK CABLE PRE-TERMINATED 24F SM G-652D MPO12-APC(M)/MPO12-APC(M) 0.8D3/0.8D3 80.0M - TS - LSZH - YELLOW - TYPE B</t>
  </si>
  <si>
    <t>CABLE TRONCAL CONECTORIZADO 24F SM G-652D MPO12-APC(M)/MPO12-APC(M) 0.8D3/0.8D3 80.0M - TS - LSZH - AMARILLO - TIPO B</t>
  </si>
  <si>
    <t>SERVICE CABLE CONECTORIZADO 24F SM G-652D MPO12-APC(M)/MPO12-APC(M) 0.8D3/0.8D3 90.0M - TS - LSZH - AMARELO - TIPO B</t>
  </si>
  <si>
    <t>TRUNK CABLE PRE-TERMINATED 24F SM G-652D MPO12-APC(M)/MPO12-APC(M) 0.8D3/0.8D3 90.0M - TS - LSZH - YELLOW - TYPE B</t>
  </si>
  <si>
    <t>CABLE TRONCAL CONECTORIZADO 24F SM G-652D MPO12-APC(M)/MPO12-APC(M) 0.8D3/0.8D3 90.0M - TS - LSZH - AMARILLO - TIPO B</t>
  </si>
  <si>
    <t>SERVICE CABLE CONECTORIZADO 72F SM MPO12-APC(M)/MPO12-APC(M) 1.0D3/1.0D3 45.0M - TS - LSZH - AMARELO - TIPO B</t>
  </si>
  <si>
    <t>TRUNK CABLE PRE-TERMINATED 72F SM G-652D MPO12-APC(M)/MPO12-APC(M) 1.0D3/1.0D3 45.0M - TS - LSZH - YELLOW - TYPE B</t>
  </si>
  <si>
    <t>CABLE TRONCAL CONECTORIZADO 72F SM G-652D MPO12-APC(M)/MPO12-APC(M) 1.0D3/1.0D3 45.0M - TS - LSZH - AMARILLO - TIPO B</t>
  </si>
  <si>
    <t>SERVICE CABLE CONECTORIZADO 72F SM MPO12-APC(M)/MPO12-APC(M) 1.0D3/1.0D3 70.0M - TS - LSZH - AMARELO - TIPO B</t>
  </si>
  <si>
    <t>TRUNK CABLE PRE-TERMINATED 72F SM G-652D MPO12-APC(M)/MPO12-APC(M) 1.0D3/1.0D3 70.0M - TS - LSZH - YELLOW - TYPE B</t>
  </si>
  <si>
    <t>CABLE TRONCAL CONECTORIZADO 72F SM G-652D MPO12-APC(M)/MPO12-APC(M) 1.0D3/1.0D3 70.0M - TS - LSZH - AMARILLO - TIPO B</t>
  </si>
  <si>
    <t>SERVICE CABLE CONECTORIZADO 72F SM MPO12-APC(M)/MPO12-APC(M) 1.0D3/1.0D3 80.0M - TS - LSZH - AMARELO - TIPO B</t>
  </si>
  <si>
    <t>TRUNK CABLE PRE-TERMINATED 72F SM G-652D MPO12-APC(M)/MPO12-APC(M) 1.0D3/1.0D3 80.0M - TS - LSZH - YELLOW - TYPE B</t>
  </si>
  <si>
    <t>CABLE TRONCAL CONECTORIZADO 72F SM G-652D MPO12-APC(M)/MPO12-APC(M) 1.0D3/1.0D3 80.0M - TS - LSZH - AMARILLO - TIPO B</t>
  </si>
  <si>
    <t>SERVICE CABLE CONECTORIZADO 72F SM MPO12-APC(M)/MPO12-APC(M) 1.0D3/1.0D3 90.0M - TS - LSZH - AMARELO - TIPO B</t>
  </si>
  <si>
    <t>TRUNK CABLE PRE-TERMINATED 72F SM G-652D MPO12-APC(M)/MPO12-APC(M) 1.0D3/1.0D3 90.0M - TS - LSZH - YELLOW - TYPE B</t>
  </si>
  <si>
    <t>CABLE TRONCAL CONECTORIZADO 72F SM G-652D MPO12-APC(M)/MPO12-APC(M) 1.0D3/1.0D3 90.0M - TS - LSZH - AMARILLO - TIPO B</t>
  </si>
  <si>
    <t>SERVICE CABLE CONECTORIZADO 72F OM4 LC-UPC/MPO12-UPC(M) 1.0D2/0.8D3 50.0M - TS - LSZH - ACQUA</t>
  </si>
  <si>
    <t>TRUNK CABLE PRE-TERMINATED 72F OM4 LC-UPC/MPO12-UPC(M) 1.0D2/0.8D3 50.0M - TS - LSZH - AQUA</t>
  </si>
  <si>
    <t>CABLE TRONCAL CONECTORIZADO 72F OM4 LC-UPC/MPO12-UPC(M) 1.0D2/0.8D3 50.0M - TS - LSZH - ACQUA</t>
  </si>
  <si>
    <t>SERVICE CABLE CONECTORIZADO 72F OM4 LC-UPC/LC-UPC 1.0D2/1.0D2 50.0M - TS - LSZH - ACQUA (A - B)</t>
  </si>
  <si>
    <t>TRUNK CABLE PRE-TERMINATED 72F OM4 LC-UPC/LC-UPC 1.0D2/1.0D2 50.0M - TS - LSZH - AQUA (A - B)</t>
  </si>
  <si>
    <t>CABLE TRONCAL CONECTORIZADO 72F OM4 LC-UPC/LC-UPC 1.0D2/1.0D2 50.0M - TS - LSZH - ACQUA (A - B)</t>
  </si>
  <si>
    <t>SERVICE CABLE CONECTORIZADO 36F OM4 LC-UPC/LC-UPC 1.0D2/1.0D2 50.0M - TS - LSZH - ACQUA (A - B)</t>
  </si>
  <si>
    <t>TRUNK CABLE PRE-TERMINATED 36F OM4 LC-UPC/LC-UPC 1.0D2/1.0D2 50.0M - TS - LSZH - AQUA (A - B)</t>
  </si>
  <si>
    <t>CABLE TRONCAL CONECTORIZADO 36F OM4 LC-UPC/LC-UPC 1.0D2/1.0D2 50.0M - TS - LSZH - ACQUA (A - B)</t>
  </si>
  <si>
    <t>SERVICE CABLE CONECTORIZADO 36F OM4 LC-UPC/MPO12-UPC(F) 1.0D2/0.8D2 50.0M - TS - LSZH - ACQUA</t>
  </si>
  <si>
    <t>TRUNK CABLE PRE-TERMINATED 36F OM4 LC-UPC/MPO12-UPC(F) 1.0D2/0.8D2 50.0M - TS - LSZH - AQUA</t>
  </si>
  <si>
    <t>CABLE TRONCAL CONECTORIZADO 36F OM4 LC-UPC/MPO12-UPC(F) 1.0D2/0.8D2 50.0M - TS - LSZH - ACQUA</t>
  </si>
  <si>
    <t>SERVICE CABLE CONECTORIZADO 72F SM LC-UPC/MPO12-APC(F) 1.0D2/0.8D3 50.0M - TS - LSZH - AZUL</t>
  </si>
  <si>
    <t>TRUNK CABLE PRE-TERMINATED 72F SM LC-UPC/MPO12-APC(F) 1.0D2/0.8D2 50.0M - TS - LSZH - BLUE</t>
  </si>
  <si>
    <t>CABLE TRONCAL CONECTORIZADO 72F SM LC-UPC/MPO12-APC(F) 1.0D2/0.8D2 50.0M - TS - LSZH - AZUL</t>
  </si>
  <si>
    <t>SERVICE CABLE CONECTORIZADO 36F SM LC-UPC/MPO12-APC(F) 1.0D2/0.8D3 50.0M - TS - LSZH - AZUL</t>
  </si>
  <si>
    <t>TRUNK CABLE PRE-TERMINATED 36F SM LC-UPC/MPO12-APC(F) 1.0D2/0.8D2 50.0M - TS - LSZH - BLUE</t>
  </si>
  <si>
    <t>CABLE TRONCAL CONECTORIZADO 36F SM LC-UPC/MPO12-APC(F) 1.0D2/0.8D2 50.0M - TS - LSZH - AZUL</t>
  </si>
  <si>
    <t>SERVICE CABLE CONECTORIZADO 36F SM LC-UPC/LC-UPC 1.0D2/1.0D2 50.0M - TS - LSZH - AZUL (A - B)</t>
  </si>
  <si>
    <t>TRUNK CABLE PRE-TERMINATED 36F SM LC-UPC/LC-UPC 1.0D2/1.0D2 50.0M - TS - LSZH - BLUE (A - B)</t>
  </si>
  <si>
    <t>CABLE TRONCAL CONECTORIZADO 36F SM LC-UPC/LC-UPC 1.0D2/1.0D2 50.0M - TS - LSZH - AZUL (A - B)</t>
  </si>
  <si>
    <t>SERVICE CABLE CONECTORIZADO FANOUT 12F OM3 LC-UPC/MPO12-UPC(F) 1.0D2/0.8D3 13.0M - UT - LSZH - ACQUA - TIPO A</t>
  </si>
  <si>
    <t>TRUNK CABLE PRE-TERMINATED FANOUT 12F OM3 LC-UPC/MPO12-UPC(F) 1.0D2/0.8D3 13.0M - UT - LSZH - AQUA - TYPE A</t>
  </si>
  <si>
    <t>CABLE TRONCAL CONECTORIZADO FANOUT 12F OM3 LC-UPC/MPO12-UPC(F) 1.0D2/0.8D3 13.0M - UT - LSZH - ACQUA - TIPO A</t>
  </si>
  <si>
    <t>SERVICE CABLE CONECTORIZADO FANOUT 12F OM3 LC-UPC/MPO12-UPC(F) 1.0D2/0.8D3 6.0M - UT - LSZH - ACQUA - TIPO A</t>
  </si>
  <si>
    <t>TRUNK CABLE PRE-TERMINATED FANOUT 12F OM3 LC-UPC/MPO12-UPC(F) 1.0D2/0.8D3 6.0M - UT - LSZH - AQUA - TYPE A</t>
  </si>
  <si>
    <t>CABLE TRONCAL CONECTORIZADO FANOUT 12F OM3 LC-UPC/MPO12-UPC(F) 1.0D2/0.8D3 6.0M - UT - LSZH - ACQUA - TIPO A</t>
  </si>
  <si>
    <t>SERVICE CABLE CONECTORIZADO 24F OM4 MPO12-UPC(M)/MPO12-UPC(M) 0.8D3/0.8D3 9.0M - TS - LSZH - ACQUA - TIPO B</t>
  </si>
  <si>
    <t>TRUNK CABLE PRE-TERMINATED 24F OM4 MPO12-UPC(M)/MPO12-UPC(M) 0.8D3/0.8D3 9.0M - TS - LSZH - AQUA - TYPE B</t>
  </si>
  <si>
    <t>CABLE TRONCAL CONECTORIZADO 24F OM4 MPO12-UPC(M)/MPO12-UPC(M) 0.8D3/0.8D3 9.0M - TS - LSZH - ACQUA - TIPO B</t>
  </si>
  <si>
    <t>SERVICE CABLE CONECTORIZADO SM FANOUT 3.0M - LSZH - AMARELO (CABO FANOUT )</t>
  </si>
  <si>
    <t>TRUNK CABLE PRE-TERMINATED SM FANOUT 3.0M - LSZH - YELLOW (CABO FANOUT )</t>
  </si>
  <si>
    <t>CABLE TRONCAL CONECTORIZADO SM FANOUT 3.0M - LSZH - AMARILLO  (CABO FANOUT )</t>
  </si>
  <si>
    <t>SERVICE CABLE CONECTORIZADO MM FANOUT 8.0M - LSZH - ACQUA (CABO FANOUT)</t>
  </si>
  <si>
    <t>TRUNK CABLE PRE-TERMINATED MM FANOUT 8.0M - LSZH - AQUA (CABO FANOUT )</t>
  </si>
  <si>
    <t>CABLE TRONCAL CONECTORIZADO MM FANOUT 8.0M - LSZH - ACQUA (CABO FANOUT)</t>
  </si>
  <si>
    <t>SERVICE CABLE CONECTORIZADO 12F OM4 MPO12-UPC(F)/MPO12-UPC(F) 0.8D3/0.8D3 120.0M - UT - LSZH - ACQUA - TIPO A</t>
  </si>
  <si>
    <t>TRUNK CABLE PRE-TERMINATED 12F OM4 MPO12-UPC(F)/MPO12-UPC(F) 0.8D3/0.8D3 120.0M - UT - LSZH - AQUA - TIPO A</t>
  </si>
  <si>
    <t>CABLE TRONCAL CONECTORIZADO 12F OM4 MPO12-UPC(F)/MPO12-UPC(F) 0.8D3/0.8D3 120.0M - UT - LSZH - ACQUA  - TIPO A</t>
  </si>
  <si>
    <t>SERVICE CABLE CONECTORIZADO 24F SM G-652D MPO12-APC(M)/MPO12-APC(M) 0.8D3/0.8D3 15.0M - TS - LSZH - AZUL - TIPO B</t>
  </si>
  <si>
    <t>TRUNK CABLE PRE-TERMINATED 24F SM G-652D MPO12-APC(M)/MPO12-APC(M) 0.8D3/0.8D3 15.0M - TS - LSZH - BLUE - TIPO B</t>
  </si>
  <si>
    <t>CABLE TRONCAL CONECTORIZADO 24F SM G-652D MPO12-APC(M)/MPO12-APC(M) 0.8D3/0.8D3 15.0M - TS - LSZH - AZUL  - TIPO B</t>
  </si>
  <si>
    <t>SERVICE CABLE CONECTORIZADO 24F SM G-652D MPO12-APC(M)/MPO12-APC(M) 0.8D3/0.8D3 25.0M - TS - LSZH - AZUL - TIPO B</t>
  </si>
  <si>
    <t>TRUNK CABLE PRE-TERMINATED 24F SM G-652D MPO12-APC(M)/MPO12-APC(M) 0.8D3/0.8D3 25.0M - TS - LSZH - BLUE - TIPO B</t>
  </si>
  <si>
    <t>CABLE TRONCAL CONECTORIZADO 24F SM G-652D MPO12-APC(M)/MPO12-APC(M) 0.8D3/0.8D3 25.0M - TS - LSZH - AZUL  - TIPO B</t>
  </si>
  <si>
    <t>SERVICE CABLE CONECTORIZADO 12F SM BLI A/B G-657A LC-APC/SC-APC 1.0D2/1.0D2 15.0M - UT - LSZH - AZUL</t>
  </si>
  <si>
    <t>TRUNK CABLE PRE-TERMINATED 12F SM BLI A/B G-657A LC-APC/SC-APC 1.0D2/1.0D2 15.0M - UT - LSZH - BLUE</t>
  </si>
  <si>
    <t>CABLE TRONCAL CONECTORIZADO 12F SM BLI A/B G-657A LC-APC/SC-APC 1.0D2/1.0D2 15.0M - UT - LSZH - AZUL</t>
  </si>
  <si>
    <t>SERVICE CABLE CONECTORIZADO 12F SM BLI A/B G-657A SC-APC/SC-UPC 1.0D2/1.0D2 15.0M - UT - LSZH - AZUL</t>
  </si>
  <si>
    <t>TRUNK CABLE PRE-TERMINATED 12F SM BLI A/B G-657A SC-APC/SC-UPC 1.0D2/1.0D2 15.0M - UT - LSZH - BLUE</t>
  </si>
  <si>
    <t>CABLE TRONCAL CONECTORIZADO 12F SM BLI A/B G-657A SC-APC/SC-UPC 1.0D2/1.0D2 15.0M - UT - LSZH - AZUL</t>
  </si>
  <si>
    <t>SERVICE CABLE CONECTORIZADO 12F SM BLI A/B G-657A SC-APC/SC-APC 1.0D2/1.0D2 10.0M - UT - LSZH - AZUL</t>
  </si>
  <si>
    <t>TRUNK CABLE PRE-TERMINATED 12F SM BLI A/B G-657A SC-APC/SC-APC 1.0D2/1.0D2 10.0M - UT - LSZH - BLUE</t>
  </si>
  <si>
    <t>CABLE TRONCAL CONECTORIZADO 12F SM BLI A/B G-657A SC-APC/SC-APC 1.0D2/1.0D2 10.0M - UT - LSZH - AZUL</t>
  </si>
  <si>
    <t>SERVICE CABLE CONECTORIZADO 12F SM BLI A/B G-657A SC-APC/SC-APC 1.0D2/1.0D2 20.0M - UT - LSZH - AZUL</t>
  </si>
  <si>
    <t>TRUNK CABLE PRE-TERMINATED 12F SM BLI A/B G-657A SC-APC/SC-APC 1.0D2/1.0D2 20.0M - UT - LSZH - BLUE</t>
  </si>
  <si>
    <t>CABLE TRONCAL CONECTORIZADO 12F SM BLI A/B G-657A SC-APC/SC-APC 1.0D2/1.0D2 20.0M - UT - LSZH - AZUL</t>
  </si>
  <si>
    <t>SERVICE CABLE CONECTORIZADO 12F OM3 MPO12-UPC(M)/MPO12-UPC(M) 0.8D3/0.8D3 140.0M - UT - LSZH - ACQUA - TIPO B</t>
  </si>
  <si>
    <t>TRUNK CABLE PRE-TERMINATED 12F OM3 MPO12-UPC(M)/MPO12-UPC(M) 0.8D3/0.8D3 140.0M - UT - LSZH - AQUA - TIPO B</t>
  </si>
  <si>
    <t>CABLE TRONCAL CONECTORIZADO 12F OM3 MPO12-UPC(M)/MPO12-UPC(M) 0.8D3/0.8D3 140.0M - UT - LSZH - ACQUA  - TIPO B</t>
  </si>
  <si>
    <t>SERVICE CABLE CONECTORIZADO 02F SM G-652D LC-UPC/LC-UPC 1.0D2/1.0D2 20.0M - TIGHT - LSZH - AZUL (A - B) (1X CAMISA DE PUXAMENTO IP65)</t>
  </si>
  <si>
    <t>TRUNK CABLE PRE-TERMINATED 02F SM G-652D LC-UPC/LC-UPC 1.0D2/1.0D2 20.0M - TIGHT - LSZH - BLUE (A - B) (1X CAMISA DE PUXAMENTO IP65)</t>
  </si>
  <si>
    <t>CABLE TRONCAL CONECTORIZADO 02F SM G-652D LC-UPC/LC-UPC 1.0D2/1.0D2 20.0M - TIGHT - LSZH - AZUL  (A - B) (1X CAMISA DE PUXAMENTO IP65)</t>
  </si>
  <si>
    <t>SERVICE CABLE CONECTORIZADO 24F SM MPO12-APC(M)/MPO12-APC(M) 1.0D3/1.0D3 10.0M - TS - LSZH - AZUL - TIPO B</t>
  </si>
  <si>
    <t>TRUNK CABLE PRE-TERMINATED 24F SM MPO12-APC(M)/MPO12-APC(M) 1.0D3/1.0D3 10.0M - TS - LSZH - BLUE - TIPO B</t>
  </si>
  <si>
    <t>CABLE TRONCAL CONECTORIZADO 24F SM MPO12-APC(M)/MPO12-APC(M) 1.0D3/1.0D3 10.0M - TS - LSZH - AZUL  - TIPO B</t>
  </si>
  <si>
    <t>SERVICE CABLE CONECTORIZADO 72F SM G-652D SC-APC/SC-APC 1.0D2/1.0D2 46.0M - TS - LSZH - AMARELO</t>
  </si>
  <si>
    <t>TRUNK CABLE PRE-TERMINATED 72F SM G-652D SC-APC/SC-APC 1.0D2/1.0D2 46.0M - TS - LSZH - YELLOW</t>
  </si>
  <si>
    <t>CABLE TRONCAL CONECTORIZADO 72F SM G-652D SC-APC/SC-APC 1.0D2/1.0D2 46.0M - TS - LSZH - AMARILLO</t>
  </si>
  <si>
    <t>SERVICE CABLE CONECTORIZADO 12F OM4 MPO12-UPC(F)/MPO12-UPC(F) 0.8D3/0.8D3 10.0M - UT - LSZH - ACQUA - TIPO B</t>
  </si>
  <si>
    <t>TRUNK CABLE PRE-TERMINATED 12F OM4 MPO12-UPC(F)/MPO12-UPC(F) 0.8D3/0.8D3 10.0M - UT - LSZH - AQUA- TIPO B</t>
  </si>
  <si>
    <t>CABLE TRONCAL CONECTORIZADO 12F OM4 MPO12-UPC(F)/MPO12-UPC(F) 0.8D3/0.8D3 10.0M - UT - LSZH - ACQUA - TIPO B</t>
  </si>
  <si>
    <t>SERVICE CABLE CONECTORIZADO 02F SM LC-UPC/LC-UPC 0.3D2/0.3D2 60.0M - MC - COG - PRETO - IO</t>
  </si>
  <si>
    <t>TRUNK CABLE PRE-TERMINATED 02F SM LC-UPC/LC-UPC 0.3D3/0.3D3 60.0M - MC - OFN - BLACK - IO</t>
  </si>
  <si>
    <t>CABLE TRONCAL CONECTORIZADO 02F SM LC-UPC/LC-UPC 0.3D3/0.3D3 60.0M - MC - COG - NEGRO  - IO</t>
  </si>
  <si>
    <t>SERVICE CABLE CONECTORIZADO 02F SM LC-UPC/LC-UPC 0.3D2/0.3D2 150.0M - MC - COG - PRETO - IO</t>
  </si>
  <si>
    <t>TRUNK CABLE PRE-TERMINATED 02F SM LC-UPC/LC-UPC 0.3D3/0.3D3 150.0M - MC - OFN - BLACK - IO</t>
  </si>
  <si>
    <t>CABLE TRONCAL CONECTORIZADO 02F SM LC-UPC/LC-UPC 0.3D3/0.3D3 150.0M - MC - COG - NEGRO  - IO</t>
  </si>
  <si>
    <t>SERVICE CABLE CONECTORIZADO 24F OM4 MPO12-UPC(M)/MPO12-UPC(M) 0.8D3/0.8D3 160.0M - DDR-S-TS (PFV) - LSZH - PRETO/ACQUA - TIPO B</t>
  </si>
  <si>
    <t>TRUNK CABLE PRE-TERMINATED 24F OM4 MPO12-UPC(M)/MPO12-UPC(M) 0.8D3/0.8D3 160.0M - DDR-S-TS (PFV) - LSZH - BLACK/AQUA - TYPE B</t>
  </si>
  <si>
    <t>CABLE TRONCAL CONECTORIZADO 24F OM4 MPO12-UPC(M)/MPO12-UPC(M) 0.8D3/0.8D3 160.0M - DDR-S-TS (PFV) - LSZH - NEGRO/ACQUA  - TIPO B</t>
  </si>
  <si>
    <t>SERVICE CABLE CONECTORIZADO 12F SM BLI A/B G-657A MPO12-APC(F)/MPO12-APC(F) 0.8D3/0.8D3 30.0M - UT - LSZH - AZUL - TIPO B</t>
  </si>
  <si>
    <t>TRUNK CABLE PRE-TERMINATED 12F SM BLI A/B G-657A MPO12-APC(F)/MPO12-APC(F) 0.8D3/0.8D3 30.0M - UT - LSZH - BLUE - TYPE B</t>
  </si>
  <si>
    <t>CABLE TRONCAL CONECTORIZADO 12F SM BLI A/B G-657A MPO12-APC(F)/MPO12-APC(F) 0.8D3/0.8D3 30.0M - UT - LSZH - AZUL  - TIPO B</t>
  </si>
  <si>
    <t>SERVICE CABLE CONECTORIZADO 01F SM G-652D LC-UPC/LC-UPC 1.0D3/1.0D3 120.0M - TIGHT - LSZH - AZUL</t>
  </si>
  <si>
    <t>TRUNK CABLE PRE-TERMINATED 01F SM G-652D LC-UPC/LC-UPC 1.0D3/1.0D3 120.0M - TIGHT - LSZH - BLUE</t>
  </si>
  <si>
    <t>CABLE TRONCAL CONECTORIZADO 01F SM G-652D LC-UPC/LC-UPC 1.0D3/1.0D3 120.0M - TIGHT - LSZH - AZUL</t>
  </si>
  <si>
    <t>SERVICE CABLE CONECTORIZADO FANOUT 12F OM4 LC-UPC/MPO12-UPC(F) 1.0D2/0.8D3 9.0M - UT - LSZH - ACQUA - TIPO A</t>
  </si>
  <si>
    <t>TRUNK CABLE PRE-TERMINATED FANOUT 12F OM4 LC-UPC/MPO12-UPC(F) 1.0D2/0.8D2 9.0M - UT - LSZH - AQUA - TYPE A</t>
  </si>
  <si>
    <t>CABLE TRONCAL CONECTORIZADO FANOUT 12F OM4 LC-UPC/MPO12-UPC(F) 1.0D2/0.8D2 9.0M - UT - LSZH - ACQUA - TIPO A</t>
  </si>
  <si>
    <t>SERVICE CABLE CONECTORIZADO FANOUT 12F OM4 LC-UPC/MPO12-UPC(F) 1.0D2/0.8D3 12.0M - UT - LSZH - ACQUA - TIPO A</t>
  </si>
  <si>
    <t>TRUNK CABLE PRE-TERMINATED FANOUT 12F OM4 LC-UPC/MPO12-UPC(F) 1.0D2/0.8D3 12.0M - UT - LSZH - AQUA - TYPE A</t>
  </si>
  <si>
    <t>CABLE TRONCAL CONECTORIZADO FANOUT 12F OM4 LC-UPC/MPO12-UPC(F) 1.0D2/0.8D3 12.0M - UT - LSZH - ACQUA - TIPO A</t>
  </si>
  <si>
    <t>SERVICE CABLE CONECTORIZADO FANOUT 12F OM4 LC-UPC/MPO12-UPC(F) 3.0D2/0.8D3 3.0M - UT - LSZH - ACQUA - TIPO A</t>
  </si>
  <si>
    <t>TRUNK CABLE PRE-TERMINATED FANOUT 12F OM4 LC-UPC/MPO12-UPC(F) 3.0D2/0.8D2 3.0M - UT - LSZH - AQUA - TYPE A</t>
  </si>
  <si>
    <t>CABLE TRONCAL CONECTORIZADO FANOUT 12F OM4 LC-UPC/MPO12-UPC(F) 3.0D2/0.8D2 3.0M - UT - LSZH - ACQUA - TIPO A</t>
  </si>
  <si>
    <t>SERVICE CABLE CONECTORIZADO FANOUT 12F OM4 LC-UPC/MPO12-UPC(F) 3.0D2/0.8D3 6.0M - UT - LSZH - ACQUA - TIPO A</t>
  </si>
  <si>
    <t>TRUNK CABLE PRE-TERMINATED FANOUT 12F OM4 LC-UPC/MPO12-UPC(F) 3.0D2/0.8D2 6.0M - UT - LSZH - AQUA - TYPE A</t>
  </si>
  <si>
    <t>CABLE TRONCAL CONECTORIZADO FANOUT 12F OM4 LC-UPC/MPO12-UPC(F) 3.0D2/0.8D2 6.0M - UT - LSZH - ACQUA - TIPO A</t>
  </si>
  <si>
    <t>SERVICE CABLE CONECTORIZADO FANOUT 12F OM4 LC-UPC/MPO12-UPC(F) 3.0D2/0.8D3 9.0M - UT - LSZH - ACQUA - TIPO A</t>
  </si>
  <si>
    <t>TRUNK CABLE PRE-TERMINATED FANOUT 12F OM4 LC-UPC/MPO12-UPC(F) 3.0D2/0.8D2 9.0M - UT - LSZH - AQUA - TYPE A</t>
  </si>
  <si>
    <t>CABLE TRONCAL CONECTORIZADO FANOUT 12F OM4 LC-UPC/MPO12-UPC(F) 3.0D2/0.8D2 9.0M - UT - LSZH - ACQUA - TIPO A</t>
  </si>
  <si>
    <t>SERVICE CABLE CONECTORIZADO FANOUT 12F OM4 LC-UPC/MPO12-UPC(F) 3.0D2/0.8D3 12.0M - UT - LSZH - ACQUA - TIPO A</t>
  </si>
  <si>
    <t>TRUNK CABLE PRE-TERMINATED FANOUT 12F OM4 LC-UPC/MPO12-UPC(F) 3.0D2/0.8D2 12.0M - UT - LSZH - AQUA - TYPE A</t>
  </si>
  <si>
    <t>CABLE TRONCAL CONECTORIZADO FANOUT 12F OM4 LC-UPC/MPO12-UPC(F) 3.0D2/0.8D2 12.0M - UT - LSZH - ACQUA - TIPO A</t>
  </si>
  <si>
    <t>SERVICE CABLE CONECTORIZADO 12F SM BLI A/B G-657A SC-APC/SC-APC 1.0D2/1.0D2 30.0M - UT - LSZH - AZUL</t>
  </si>
  <si>
    <t>TRUNK CABLE PRE-TERMINATED 12F SM BLI A/B G-657A SC-APC/SC-APC 1.0D2/1.0D2 30.0M - UT - LSZH - BLUE</t>
  </si>
  <si>
    <t>CABLE TRONCAL CONECTORIZADO 12F SM BLI A/B G-657A SC-APC/SC-APC 1.0D2/1.0D2 30.0M - UT - LSZH - AZUL</t>
  </si>
  <si>
    <t>SERVICE CABLE CONECTORIZADO 12F SM BLI A/B G-657A SC-UPC/SC-UPC 1.0D2/1.0D2 30.0M - UT - LSZH - AZUL</t>
  </si>
  <si>
    <t>TRUNK CABLE PRE-TERMINATED 12F SM BLI A/B G-657A SC-UPC/SC-UPC 1.0D2/1.0D2 30.0M - UT - LSZH - BLUE</t>
  </si>
  <si>
    <t>CABLE TRONCAL CONECTORIZADO 12F SM BLI A/B G-657A SC-UPC/SC-UPC 1.0D2/1.0D2 30.0M - UT - LSZH - AZUL</t>
  </si>
  <si>
    <t>SERVICE CABLE CONECTORIZADO 24F SM MPO12-APC(M)/MPO12-APC(M) 0.8D3/0.8D3 60.0M - TS - LSZH - AZUL - TIPO B</t>
  </si>
  <si>
    <t>TRUNK CABLE PRE-TERMINATED 24F SM MPO12-APC(M)/MPO12-APC(M) 0.8D3/0.8D3 60.0M - TS - LSZH - BLUE - TYPE B</t>
  </si>
  <si>
    <t>CABLE TRONCAL CONECTORIZADO 24F SM MPO12-APC(M)/MPO12-APC(M) 0.8D3/0.8D3 60.0M - TS - LSZH - AZUL  - TIPO B</t>
  </si>
  <si>
    <t>SERVICE CABLE CONECTORIZADO 24F SM MPO12-APC(M)/MPO12-APC(M) 0.8D3/0.8D3 35.0M - TS - LSZH - AZUL - TIPO B</t>
  </si>
  <si>
    <t>TRUNK CABLE PRE-TERMINATED 24F SM MPO12-APC(M)/MPO12-APC(M) 0.8D3/0.8D3 35.0M - TS - LSZH - BLUE - TYPE B</t>
  </si>
  <si>
    <t>CABLE TRONCAL CONECTORIZADO 24F SM MPO12-APC(M)/MPO12-APC(M) 0.8D3/0.8D3 35.0M - TS - LSZH - AZUL  - TIPO B</t>
  </si>
  <si>
    <t>SERVICE CABLE CONECTORIZADO 24F SM MPO12-APC(M)/MPO12-APC(M) 0.8D3/0.8D3 70.0M - TS - LSZH - AZUL - TIPO B</t>
  </si>
  <si>
    <t>TRUNK CABLE PRE-TERMINATED 24F SM MPO12-APC(M)/MPO12-APC(M) 0.8D3/0.8D3 70.0M - TS - LSZH - BLUE - TYPE B</t>
  </si>
  <si>
    <t>CABLE TRONCAL CONECTORIZADO 24F SM MPO12-APC(M)/MPO12-APC(M) 0.8D3/0.8D3 70.0M - TS - LSZH - AZUL  - TIPO B</t>
  </si>
  <si>
    <t>SERVICE CABLE CONECTORIZADO 24F OM4 MPO12-UPC(M)/MPO12-UPC(M) 1.0D3/1.0D3 260.0M - DDR-S-TS (PFV) - LSZH - PRETO/ACQUA - TIPO B</t>
  </si>
  <si>
    <t>TRUNK CABLE PRE-TERMINATED 24F OM4 MPO12-UPC(M)/MPO12-UPC(M) 1.0D3/1.0D3 260.0M - DDR-S-TS (PFV) - LSZH - BLACK/AQUA - TYPE B</t>
  </si>
  <si>
    <t>CABLE TRONCAL CONECTORIZADO 24F OM4 MPO12-UPC(M)/MPO12-UPC(M) 1.0D3/1.0D3 260.0M - DDR-S-TS (PFV) - LSZH - NEGRO/ACQUA  - TIPO B</t>
  </si>
  <si>
    <t>SERVICE CABLE CONECTORIZADO 24F OM4 MPO12-UPC(M)/MPO12-UPC(M) 1.0D3/1.0D3 230.0M - TS - LSZH - ACQUA - TIPO B</t>
  </si>
  <si>
    <t>TRUNK CABLE PRE-TERMINATED 24F OM4 MPO12-UPC(M)/MPO12-UPC(M) 1.0D3/1.0D3 230.0M - TS - LSZH - AQUA - TYPE B</t>
  </si>
  <si>
    <t>CABLE TRONCAL CONECTORIZADO 24F OM4 MPO12-UPC(M)/MPO12-UPC(M) 1.0D3/1.0D3 230.0M - TS - LSZH - ACQUA  - TIPO B</t>
  </si>
  <si>
    <t>SERVICE CABLE CONECTORIZADO 02F SM LC-UPC/LC-UPC 0.3D2/0.3D2 90.0M - MC - COG - PRETO - IO</t>
  </si>
  <si>
    <t>TRUNK CABLE PRE-TERMINATED 02F SM LC-UPC/LC-UPC 0.3D3/0.3D3 90.0M - MC - COG - BLACK - IO</t>
  </si>
  <si>
    <t>CABLE TRONCAL CONECTORIZADO 02F SM LC-UPC/LC-UPC 0.3D3/0.3D3 90.0M - MC - COG - NEGRO  - IO</t>
  </si>
  <si>
    <t>SERVICE CABLE CONECTORIZADO 02F SM LC-UPC/LC-UPC 1.0D2/1.0D2 100.0M - TIGHT - LSZH - PRETO (A - B) - IO</t>
  </si>
  <si>
    <t>TRUNK CABLE PRE-TERMINATED 02F SM LC-UPC/LC-UPC 1.0D2/1.0D2 100.0M - TIGHT - LSZH - BLACK (A - B) - IO</t>
  </si>
  <si>
    <t>CABLE TRONCAL CONECTORIZADO 02F SM LC-UPC/LC-UPC 1.0D2/1.0D2 100.0M - TIGHT - LSZH - NEGRO (A - B) - IO</t>
  </si>
  <si>
    <t>SERVICE CABLE CONECTORIZADO 02F SM LC-UPC/LC-UPC 1.0D2/1.0D2 200.0M - TIGHT - LSZH - PRETO (A - B) - IO</t>
  </si>
  <si>
    <t>TRUNK CABLE PRE-TERMINATED 02F SM LC-UPC/LC-UPC 1.0D2/1.0D2 200.0M - TIGHT - LSZH - BLACK (A - B) - IO</t>
  </si>
  <si>
    <t>CABLE TRONCAL CONECTORIZADO 02F SM LC-UPC/LC-UPC 1.0D2/1.0D2 200.0M - TIGHT - LSZH - NEGRO (A - B) - IO</t>
  </si>
  <si>
    <t>SERVICE CABLE CONECTORIZADO 12F OM4 MPO12-UPC(M)/MPO12-UPC(M) 0.8D3/0.8D3 5.0M - UT - LSZH - ACQUA - TIPO B</t>
  </si>
  <si>
    <t>TRUNK CABLE PRE-TERMINATED 12F OM4 MPO12-UPC(M)/MPO12-UPC(M) 0.8D3/0.8D3 5.0M - UT - LSZH - AQUA - TYPE B</t>
  </si>
  <si>
    <t>CABLE TRONCAL CONECTORIZADO 12F OM4 MPO12-UPC(M)/MPO12-UPC(M) 0.8D3/0.8D3 5.0M - UT - LSZH - ACQUA  - TIPO B</t>
  </si>
  <si>
    <t>SERVICE CABLE CONECTORIZADO 24F OM4 MPO12-UPC(M)/MPO12-UPC(M) 0.8D3/0.8D3 55.0M - TS - LSZH - ACQUA - TIPO B</t>
  </si>
  <si>
    <t>TRUNK CABLE PRE-TERMINATED 24F OM4 MPO12-UPC(M)/MPO12-UPC(M) 0.8D3/0.8D3 55.0M - TS - LSZH - AQUA - TYPE B</t>
  </si>
  <si>
    <t>CABLE TRONCAL CONECTORIZADO 24F OM4 MPO12-UPC(M)/MPO12-UPC(M) 0.8D3/0.8D3 55.0M - TS - LSZH - ACQUA  - TIPO B</t>
  </si>
  <si>
    <t>SERVICE CABLE CONECTORIZADO 24F OM4 MPO12-UPC(M)/MPO12-UPC(M) 0.8D3/0.8D3 95.0M - TS - LSZH - ACQUA - TIPO B</t>
  </si>
  <si>
    <t>TRUNK CABLE PRE-TERMINATED 24F OM4 MPO12-UPC(M)/MPO12-UPC(M) 0.8D3/0.8D3 95.0M - TS - LSZH - AQUA - TYPE B</t>
  </si>
  <si>
    <t>CABLE TRONCAL CONECTORIZADO 24F OM4 MPO12-UPC(M)/MPO12-UPC(M) 0.8D3/0.8D3 95.0M - TS - LSZH - ACQUA  - TIPO B</t>
  </si>
  <si>
    <t>SERVICE CABLE CONECTORIZADO 48F OM4 MPO12-UPC(M)/MPO12-UPC(M) 0.8D3/0.8D3 35.0M - TS - LSZH - ACQUA - TIPO B</t>
  </si>
  <si>
    <t>TRUNK CABLE PRE-TERMINATED 48F OM4 MPO12-UPC(M)/MPO12-UPC(M) 0.8D3/0.8D3 35.0M - TS - LSZH - AQUA - TYPE B</t>
  </si>
  <si>
    <t>CABLE TRONCAL CONECTORIZADO 48F OM4 MPO12-UPC(M)/MPO12-UPC(M) 0.8D3/0.8D3 35.0M - TS - LSZH - ACQUA  - TIPO B</t>
  </si>
  <si>
    <t>SERVICE CABLE CONECTORIZADO 48F OM4 MPO12-UPC(M)/MPO12-UPC(M) 0.8D3/0.8D3 45.0M - TS - LSZH - ACQUA - TIPO B</t>
  </si>
  <si>
    <t>TRUNK CABLE PRE-TERMINATED 48F OM4 MPO12-UPC(M)/MPO12-UPC(M) 0.8D3/0.8D3 45.0M - TS - LSZH - AQUA - TYPE B</t>
  </si>
  <si>
    <t>CABLE TRONCAL CONECTORIZADO 48F OM4 MPO12-UPC(M)/MPO12-UPC(M) 0.8D3/0.8D3 45.0M - TS - LSZH - ACQUA  - TIPO B</t>
  </si>
  <si>
    <t>SERVICE CABLE CONECTORIZADO 48F OM4 MPO12-UPC(M)/MPO12-UPC(M) 0.8D3/0.8D3 50.0M - TS - LSZH - ACQUA - TIPO B</t>
  </si>
  <si>
    <t>TRUNK CABLE PRE-TERMINATED 48F OM4 MPO12-UPC(M)/MPO12-UPC(M) 0.8D3/0.8D3 50.0M - TS - LSZH - AQUA - TYPE B</t>
  </si>
  <si>
    <t>CABLE TRONCAL CONECTORIZADO 48F OM4 MPO12-UPC(M)/MPO12-UPC(M) 0.8D3/0.8D3 50.0M - TS - LSZH - ACQUA  - TIPO B</t>
  </si>
  <si>
    <t>SERVICE CABLE CONECTORIZADO 48F OM4 MPO12-UPC(M)/MPO12-UPC(M) 0.8D3/0.8D3 85.0M - TS - LSZH - ACQUA - TIPO B</t>
  </si>
  <si>
    <t>TRUNK CABLE PRE-TERMINATED 48F OM4 MPO12-UPC(M)/MPO12-UPC(M) 0.8D3/0.8D3 85.0M - TS - LSZH - AQUA - TYPE B</t>
  </si>
  <si>
    <t>CABLE TRONCAL CONECTORIZADO 48F OM4 MPO12-UPC(M)/MPO12-UPC(M) 0.8D3/0.8D3 85.0M - TS - LSZH - ACQUA  - TIPO B</t>
  </si>
  <si>
    <t>SERVICE CABLE CONECTORIZADO 48F OM4 MPO12-UPC(M)/MPO12-UPC(M) 0.8D3/0.8D3 90.0M - TS - LSZH - ACQUA  - TIPO B</t>
  </si>
  <si>
    <t>TRUNK CABLE PRE-TERMINATED 48F OM4 MPO12-UPC(M)/MPO12-UPC(M) 0.8D3/0.8D3 90.0M - TS - LSZH - AQUA - TYPE B</t>
  </si>
  <si>
    <t>CABLE TRONCAL CONECTORIZADO 48F OM4 MPO12-UPC(M)/MPO12-UPC(M) 0.8D3/0.8D3 90.0M - TS - LSZH - ACQUA  - TIPO B</t>
  </si>
  <si>
    <t>SERVICE CABLE CONECTORIZADO 48F OM4 MPO12-UPC(M)/MPO12-UPC(M) 0.8D3/0.8D3 95.0M - TS - LSZH - ACQUA - TIPO B</t>
  </si>
  <si>
    <t>TRUNK CABLE PRE-TERMINATED 48F OM4 MPO12-UPC(M)/MPO12-UPC(M) 0.8D3/0.8D3 95.0M - TS - LSZH - AQUA - TYPE B</t>
  </si>
  <si>
    <t>CABLE TRONCAL CONECTORIZADO 48F OM4 MPO12-UPC(M)/MPO12-UPC(M) 0.8D3/0.8D3 95.0M - TS - LSZH - ACQUA  - TIPO B</t>
  </si>
  <si>
    <t>SERVICE CABLE CONECTORIZADO 48F OM4 MPO12-UPC(M)/MPO12-UPC(M) 0.8D3/0.8D3 100.0M - TS - LSZH - ACQUA - TIPO B</t>
  </si>
  <si>
    <t>TRUNK CABLE PRE-TERMINATED 48F OM4 MPO12-UPC(M)/MPO12-UPC(M) 0.8D3/0.8D3 100.0M - TS - LSZH - AQUA - TYPE B</t>
  </si>
  <si>
    <t>CABLE TRONCAL CONECTORIZADO 48F OM4 MPO12-UPC(M)/MPO12-UPC(M) 0.8D3/0.8D3 100.0M - TS - LSZH - ACQUA  - TIPO B</t>
  </si>
  <si>
    <t>SERVICE CABLE CONECTORIZADO 72F OM4 MPO12-UPC(M)/MPO12-UPC(M) 0.8D3/0.8D3 65.0M - TS - LSZH - ACQUA - TIPO B</t>
  </si>
  <si>
    <t>TRUNK CABLE PRE-TERMINATED 72F OM4 MPO12-UPC(M)/MPO12-UPC(M) 0.8D3/0.8D3 65.0M - TS - LSZH - AQUA - TYPE B</t>
  </si>
  <si>
    <t>CABLE TRONCAL CONECTORIZADO 72F OM4 MPO12-UPC(M)/MPO12-UPC(M) 0.8D3/0.8D3 65.0M - TS - LSZH - ACQUA  - TIPO B</t>
  </si>
  <si>
    <t>SERVICE CABLE CONECTORIZADO 72F OM4 MPO12-UPC(M)/MPO12-UPC(M) 0.8D3/0.8D3 75.0M - TS - LSZH - ACQUA - TIPO B</t>
  </si>
  <si>
    <t>TRUNK CABLE PRE-TERMINATED 72F OM4 MPO12-UPC(M)/MPO12-UPC(M) 0.8D3/0.8D3 75.0M - TS - LSZH - AQUA - TYPE B</t>
  </si>
  <si>
    <t>CABLE TRONCAL CONECTORIZADO 72F OM4 MPO12-UPC(M)/MPO12-UPC(M) 0.8D3/0.8D3 75.0M - TS - LSZH - ACQUA  - TIPO B</t>
  </si>
  <si>
    <t>SERVICE CABLE CONECTORIZADO 72F OM4 MPO12-UPC(M)/MPO12-UPC(M) 0.8D3/0.8D3 85.0M - TS - LSZH - ACQUA - TIPO B</t>
  </si>
  <si>
    <t>TRUNK CABLE PRE-TERMINATED 72F OM4 MPO12-UPC(M)/MPO12-UPC(M) 0.8D3/0.8D3 85.0M - TS - LSZH - AQUA - TYPE B</t>
  </si>
  <si>
    <t>CABLE TRONCAL CONECTORIZADO 72F OM4 MPO12-UPC(M)/MPO12-UPC(M) 0.8D3/0.8D3 85.0M - TS - LSZH - ACQUA  - TIPO B</t>
  </si>
  <si>
    <t>SERVICE CABLE CONECTORIZADO 72F OM4 MPO12-UPC(M)/MPO12-UPC(M) 0.8D3/0.8D3 95.0M - TS - LSZH - ACQUA - TIPO B</t>
  </si>
  <si>
    <t>TRUNK CABLE PRE-TERMINATED 72F OM4 MPO12-UPC(M)/MPO12-UPC(M) 0.8D3/0.8D3 95.0M - TS - LSZH - AQUA - TYPE B</t>
  </si>
  <si>
    <t>CABLE TRONCAL CONECTORIZADO 72F OM4 MPO12-UPC(M)/MPO12-UPC(M) 0.8D3/0.8D3 95.0M - TS - LSZH - ACQUA  - TIPO B</t>
  </si>
  <si>
    <t>SERVICE CABLE CONECTORIZADO FANOUT 12F OM4 LC-UPC/MPO12-UPC(F) 1.0D2/0.8D3 25.0M - UT - LSZH - ACQUA - TIPO A</t>
  </si>
  <si>
    <t>TRUNK CABLE PRE-TERMINATED FANOUT 12F OM4 LC-UPC/MPO12-UPC(F) 1.0D2/0.8D2 25.0M - UT - LSZH - AQUA - TYPE A</t>
  </si>
  <si>
    <t>CABLE TRONCAL CONECTORIZADO FANOUT 12F OM4 LC-UPC/MPO12-UPC(F) 1.0D2/0.8D2 25.0M - UT - LSZH - ACQUA - TIPO A</t>
  </si>
  <si>
    <t>SERVICE CABLE CONECTORIZADO 12F SM BLI A/B G-657A MPO12-APC(M)/MPO12-APC(M) 0.8D3/0.8D3 5.0M - UT - LSZH - AZUL - TIPO B</t>
  </si>
  <si>
    <t>TRUNK CABLE PRE-TERMINATED 12F SM BLI A/B G-657A MPO12-APC(M)/MPO12-APC(M) 0.8D3/0.8D3 5.0M - UT - LSZH - BLUE - TYPE B</t>
  </si>
  <si>
    <t>CABLE TRONCAL CONECTORIZADO 12F SM BLI A/B G-657A MPO12-APC(M)/MPO12-APC(M) 0.8D3/0.8D3 5.0M - UT - LSZH - AZUL  - TIPO B</t>
  </si>
  <si>
    <t>SERVICE CABLE CONECTORIZADO FANOUT 12F SM BLI A/B G-657A LC-UPC/MPO12-APC(F) 1.0D2/0.8D3 15.0M - UT - LSZH - AZUL - TIPO A</t>
  </si>
  <si>
    <t>TRUNK CABLE PRE-TERMINATED FANOUT 12F SM BLI A/B G-657A LC-UPC/MPO12-APC(F) 1.0D2/0.8D3 15.0M - UT - LSZH - BLUE - TYPE A</t>
  </si>
  <si>
    <t>CABLE TRONCAL CONECTORIZADO FANOUT 12F SM BLI A/B G-657A LC-UPC/MPO12-APC(F) 1.0D2/0.8D3 15.0M - UT - LSZH - AZUL - TIPO A</t>
  </si>
  <si>
    <t>SERVICE CABLE CONECTORIZADO FANOUT 12F SM BLI A/B G-657A LC-UPC/MPO12-APC(F) 1.0D2/0.8D3 25.0M - UT - LSZH - AZUL - TIPO A</t>
  </si>
  <si>
    <t>TRUNK CABLE PRE-TERMINATED FANOUT 12F SM BLI A/B G-657A LC-UPC/MPO12-APC(F) 1.0D2/0.8D2 25.0M - UT - LSZH - BLUE - TYPE A</t>
  </si>
  <si>
    <t>CABLE TRONCAL CONECTORIZADO FANOUT 12F SM BLI A/B G-657A LC-UPC/MPO12-APC(F) 1.0D2/0.8D2 25.0M - UT - LSZH - AZUL - TIPO A</t>
  </si>
  <si>
    <t>SERVICE CABLE CONECTORIZADO 24F SM MPO12-APC(M)/MPO12-APC(M) 0.8D3/0.8D3 71.0M - TS - LSZH - AZUL - TIPO B</t>
  </si>
  <si>
    <t>TRUNK CABLE PRE-TERMINATED 24F SM MPO12-APC(M)/MPO12-APC(M) 0.8D3/0.8D3 71.0M - TS - LSZH - BLUE - TYPE B</t>
  </si>
  <si>
    <t>CABLE TRONCAL CONECTORIZADO 24F SM MPO12-APC(M)/MPO12-APC(M) 0.8D3/0.8D3 71.0M - TS - LSZH - AZUL  - TIPO B</t>
  </si>
  <si>
    <t>SERVICE CABLE CONECTORIZADO 24F SM MPO12-APC(M)/MPO12-APC(M) 0.8D3/0.8D3 24.0M - TS - LSZH - AZUL - TIPO B</t>
  </si>
  <si>
    <t>TRUNK CABLE PRE-TERMINATED 24F SM MPO12-APC(M)/MPO12-APC(M) 0.8D3/0.8D3 24.0M - TS - LSZH - BLUE - TYPE B</t>
  </si>
  <si>
    <t>CABLE TRONCAL CONECTORIZADO 24F SM MPO12-APC(M)/MPO12-APC(M) 0.8D3/0.8D3 24.0M - TS - LSZH - AZUL  - TIPO B</t>
  </si>
  <si>
    <t>SERVICE CABLE CONECTORIZADO 24F SM MPO12-APC(M)/MPO12-APC(M) 0.8D3/0.8D3 73.0M - TS - LSZH - AZUL - TIPO B</t>
  </si>
  <si>
    <t>TRUNK CABLE PRE-TERMINATED 24F SM MPO12-APC(M)/MPO12-APC(M) 0.8D3/0.8D3 73.0M - TS - LSZH - BLUE - TYPE B</t>
  </si>
  <si>
    <t>CABLE TRONCAL CONECTORIZADO 24F SM MPO12-APC(M)/MPO12-APC(M) 0.8D3/0.8D3 73.0M - TS - LSZH - AZUL  - TIPO B</t>
  </si>
  <si>
    <t>SERVICE CABLE CONECTORIZADO 24F OM3 MPO12-UPC(M)/MPO12-UPC(M) 0.8D3/0.8D3 24.0M - TS - LSZH - ACQUA - TIPO B</t>
  </si>
  <si>
    <t>TRUNK CABLE PRE-TERMINATED 24F OM3 MPO12-UPC(M)/MPO12-UPC(M) 0.8D3/0.8D3 24.0M - TS - LSZH - AQUA - TYPE B</t>
  </si>
  <si>
    <t>CABLE TRONCAL CONECTORIZADO 24F OM3 MPO12-UPC(M)/MPO12-UPC(M) 0.8D3/0.8D3 24.0M - TS - LSZH - ACQUA  - TIPO B</t>
  </si>
  <si>
    <t>SERVICE CABLE CONECTORIZADO 24F SM MPO12-APC(M)/MPO12-APC(M) 0.8D3/0.8D3 21.0M - TS - LSZH - AZUL - TIPO B</t>
  </si>
  <si>
    <t>TRUNK CABLE PRE-TERMINATED 24F SM MPO12-APC(M)/MPO12-APC(M) 0.8D3/0.8D3 21.0M - TS - LSZH - BLUE - TYPE B</t>
  </si>
  <si>
    <t>CABLE TRONCAL CONECTORIZADO 24F SM MPO12-APC(M)/MPO12-APC(M) 0.8D3/0.8D3 21.0M - TS - LSZH - AZUL  - TIPO B</t>
  </si>
  <si>
    <t>SERVICE CABLE CONECTORIZADO 12F OM3 MPO12-UPC(M)/MPO12-UPC(M) 0.8D3/0.8D3 21.0M - UT - LSZH - ACQUA - TIPO B</t>
  </si>
  <si>
    <t>TRUNK CABLE PRE-TERMINATED 12F OM3 MPO12-UPC(M)/MPO12-UPC(M) 0.8D3/0.8D3 21.0M - UT - LSZH - AQUA - TYPE B</t>
  </si>
  <si>
    <t>CABLE TRONCAL CONECTORIZADO 12F OM3 MPO12-UPC(M)/MPO12-UPC(M) 0.8D3/0.8D3 21.0M - UT - LSZH - ACQUA  - TIPO B</t>
  </si>
  <si>
    <t>SERVICE CABLE CONECTORIZADO 12F OM3 MPO12-UPC(M)/MPO12-UPC(M) 0.8D3/0.8D3 71.0M - UT - LSZH - ACQUA - TIPO B</t>
  </si>
  <si>
    <t>TRUNK CABLE PRE-TERMINATED 12F OM3 MPO12-UPC(M)/MPO12-UPC(M) 0.8D3/0.8D3 71.0M - UT - LSZH - AQUA - TYPE B</t>
  </si>
  <si>
    <t>CABLE TRONCAL CONECTORIZADO 12F OM3 MPO12-UPC(M)/MPO12-UPC(M) 0.8D3/0.8D3 71.0M - UT - LSZH - ACQUA  - TIPO B</t>
  </si>
  <si>
    <t>SERVICE CABLE CONECTORIZADO 24F OM3 MPO12-UPC(M)/MPO12-UPC(M) 0.8D3/0.8D3 73.0M - TS - LSZH - ACQUA - TIPO B</t>
  </si>
  <si>
    <t>TRUNK CABLE PRE-TERMINATED 24F OM3 MPO12-UPC(M)/MPO12-UPC(M) 0.8D3/0.8D3 73.0M - TS - LSZH - AQUA - TYPE B</t>
  </si>
  <si>
    <t>CABLE TRONCAL CONECTORIZADO 24F OM3 MPO12-UPC(M)/MPO12-UPC(M) 0.8D3/0.8D3 73.0M - TS - LSZH - ACQUA  - TIPO B</t>
  </si>
  <si>
    <t>SERVICE CABLE CONECTORIZADO 12F OM4 MPO12-UPC(F)/MPO12-UPC(F) 0.8D3/0.8D3 130.0M - UT - LSZH - ACQUA - TIPO A</t>
  </si>
  <si>
    <t>TRUNK CABLE PRE-TERMINATED 12F OM4 MPO12-UPC(F)/MPO12-UPC(F) 0.8D3/0.8D3 130.0M - UT - LSZH - AQUA - TYPE A</t>
  </si>
  <si>
    <t>CABLE TRONCAL CONECTORIZADO 12F OM4 MPO12-UPC(F)/MPO12-UPC(F) 0.8D3/0.8D3 130.0M - UT - LSZH - ACQUA  - TIPO A</t>
  </si>
  <si>
    <t>SERVICE CABLE CONECTORIZADO 12F OM4 MPO12-UPC(F)/MPO12-UPC(F) 0.8D3/0.8D3 10.0M - UT - LSZH - ACQUA - TIPO A</t>
  </si>
  <si>
    <t>TRUNK CABLE PRE-TERMINATED 12F OM4 MPO12-UPC(F)/MPO12-UPC(F) 0.8D3/0.8D3 10.0M - UT - LSZH - AQUA - TYPE A</t>
  </si>
  <si>
    <t>CABLE TRONCAL CONECTORIZADO 12F OM4 MPO12-UPC(F)/MPO12-UPC(F) 0.8D3/0.8D3 10.0M - UT - LSZH - ACQUA  - TIPO A</t>
  </si>
  <si>
    <t>SERVICE CABLE CONECTORIZADO 12F OM3 MPO12-UPC(F)/MPO12-UPC(F) 0.8D3/0.8D3 13.0M - UT - LSZH - ACQUA - TIPO B</t>
  </si>
  <si>
    <t>TRUNK CABLE PRE-TERMINATED 12F OM3 MPO12-UPC(F)/MPO12-UPC(F) 0.8D3/0.8D3 13.0M - UT - LSZH - AQUA - TYPE B</t>
  </si>
  <si>
    <t>CABLE TRONCAL CONECTORIZADO 12F OM3 MPO12-UPC(F)/MPO12-UPC(F) 0.8D3/0.8D3 13.0M - UT - LSZH - ACQUA  - TIPO B</t>
  </si>
  <si>
    <t>SERVICE CABLE CONECTORIZADO 12F OM3 MPO12-UPC(F)/MPO12-UPC(F) 0.8D3/0.8D3 14.0M - UT - LSZH - ACQUA - TIPO B</t>
  </si>
  <si>
    <t>TRUNK CABLE PRE-TERMINATED 12F OM3 MPO12-UPC(F)/MPO12-UPC(F) 0.8D3/0.8D3 14.0M - UT - LSZH - AQUA - TYPE B</t>
  </si>
  <si>
    <t>CABLE TRONCAL CONECTORIZADO 12F OM3 MPO12-UPC(F)/MPO12-UPC(F) 0.8D3/0.8D3 14.0M - UT - LSZH - ACQUA  - TIPO B</t>
  </si>
  <si>
    <t>SERVICE CABLE CONECTORIZADO 12F OM3 MPO12-UPC(F)/MPO12-UPC(F) 0.8D3/0.8D3 15.0M - UT - LSZH - ACQUA - TIPO B</t>
  </si>
  <si>
    <t>TRUNK CABLE PRE-TERMINATED 12F OM3 MPO12-UPC(F)/MPO12-UPC(F) 0.8D3/0.8D3 15.0M - UT - LSZH - AQUA - TYPE B</t>
  </si>
  <si>
    <t>CABLE TRONCAL CONECTORIZADO 12F OM3 MPO12-UPC(F)/MPO12-UPC(F) 0.8D3/0.8D3 15.0M - UT - LSZH - ACQUA  - TIPO B</t>
  </si>
  <si>
    <t>SERVICE CABLE CONECTORIZADO 12F OM3 MPO12-UPC(F)/MPO12-UPC(F) 0.8D3/0.8D3 16.0M - UT - LSZH - ACQUA - TIPO B</t>
  </si>
  <si>
    <t>TRUNK CABLE PRE-TERMINATED 12F OM3 MPO12-UPC(F)/MPO12-UPC(F) 0.8D3/0.8D3 16.0M - UT - LSZH - AQUA - TYPE B</t>
  </si>
  <si>
    <t>CABLE TRONCAL CONECTORIZADO 12F OM3 MPO12-UPC(F)/MPO12-UPC(F) 0.8D3/0.8D3 16.0M - UT - LSZH - ACQUA  - TIPO B</t>
  </si>
  <si>
    <t>SERVICE CABLE CONECTORIZADO 12F OM3 MPO12-UPC(F)/MPO12-UPC(F) 0.8D3/0.8D3 18.0M - UT - LSZH - ACQUA - TIPO B</t>
  </si>
  <si>
    <t>TRUNK CABLE PRE-TERMINATED 12F OM3 MPO12-UPC(F)/MPO12-UPC(F) 0.8D3/0.8D3 18.0M - UT - LSZH - AQUA - TYPE B</t>
  </si>
  <si>
    <t>CABLE TRONCAL CONECTORIZADO 12F OM3 MPO12-UPC(F)/MPO12-UPC(F) 0.8D3/0.8D3 18.0M - UT - LSZH - ACQUA  - TIPO B</t>
  </si>
  <si>
    <t>SERVICE CABLE CONECTORIZADO 12F OM3 MPO12-UPC(F)/MPO12-UPC(F) 0.8D3/0.8D3 20.0M - UT - LSZH - ACQUA - TIPO B</t>
  </si>
  <si>
    <t>TRUNK CABLE PRE-TERMINATED 12F OM3 MPO12-UPC(F)/MPO12-UPC(F) 0.8D3/0.8D3 20.0M - UT - LSZH - AQUA - TYPE B</t>
  </si>
  <si>
    <t>CABLE TRONCAL CONECTORIZADO 12F OM3 MPO12-UPC(F)/MPO12-UPC(F) 0.8D3/0.8D3 20.0M - UT - LSZH - ACQUA  - TIPO B</t>
  </si>
  <si>
    <t>SERVICE CABLE CONECTORIZADO 12F OM4 MPO12-UPC(F)/MPO12-UPC(F) 0.8D3/0.8D3 5.0M - UT - LSZH - ACQUA - TIPO B</t>
  </si>
  <si>
    <t>TRUNK CABLE PRE-TERMINATED 12F OM4 MPO12-UPC(F)/MPO12-UPC(F) 0.8D3/0.8D3 5.0M - UT - LSZH - AQUA - TYPE B</t>
  </si>
  <si>
    <t>CABLE TRONCAL CONECTORIZADO 12F OM4 MPO12-UPC(F)/MPO12-UPC(F) 0.8D3/0.8D3 5.0M - UT - LSZH - ACQUA  - TIPO B</t>
  </si>
  <si>
    <t>SERVICE CABLE CONECTORIZADO 12F OM4 MPO12-UPC(F)/MPO12-UPC(F) 0.8D3/0.8D3 5.0M - UT - LSZH - ACQUA - TIPO A</t>
  </si>
  <si>
    <t>TRUNK CABLE PRE-TERMINATED 12F OM4 MPO12-UPC(F)/MPO12-UPC(F) 0.8D3/0.8D3 5.0M - UT - LSZH - AQUA - TYPE A</t>
  </si>
  <si>
    <t>CABLE TRONCAL CONECTORIZADO 12F OM4 MPO12-UPC(F)/MPO12-UPC(F) 0.8D3/0.8D3 5.0M - UT - LSZH - ACQUA  - TIPO A</t>
  </si>
  <si>
    <t>SERVICE CABLE CONECTORIZADOS MM ACQUA(9M DE BACKBONE OM4 6 VIAS - 72F E 12 UNID. DE CONECTORIZAÇÃO MPO/MPO MM TIPO A)</t>
  </si>
  <si>
    <t>BACKBONE MM 6 VIAS (72 FIBRAS) - 9 METROS (TRUNK CABLE PRE-TERMINATED 72F OM4 MPO12-UPC(M)/MPO12-UPC(M) 1.0D3/1.0D3 7.0M - TS - LSZH - AQUA - TYPE A)</t>
  </si>
  <si>
    <t>BACKBONE MM 6 VIAS (72 FIBRAS) - 9 METROS (CABLE TRONCAL CONECTORIZADO 72F OM4 MPO12-UPC(M)/MPO12-UPC(M) 1.0D3/1.0D3 7.0M - TS - LSZH - ACQUA  - TIPO A)</t>
  </si>
  <si>
    <t>SERVICE CABLE CONECTORIZADOS MM ACQUA(8M DE BACKBONE OM4 6 VIAS - 72F E 12 UNID. DE CONECTORIZAÇÃO MPO/MPO MM TIPO A)</t>
  </si>
  <si>
    <t>BACKBONE MM 6 VIAS (72 FIBRAS) - 8 METROS (TRUNK CABLE PRE-TERMINATED 72F OM4 MPO12-UPC(M)/MPO12-UPC(M) 1.0D3/1.0D3 6.0M - TS - LSZH - AQUA - TYPE A)</t>
  </si>
  <si>
    <t>BACKBONE MM 6 VIAS (72 FIBRAS) - 8 METROS (CABLE TRONCAL CONECTORIZADO 72F OM4 MPO12-UPC(M)/MPO12-UPC(M) 1.0D3/1.0D3 6.0M - TS - LSZH - ACQUA  - TIPO A)</t>
  </si>
  <si>
    <t>SERVICE CABLE CONECTORIZADO 12F OM4 LC-UPC/LC-UPC 1.0D2/1.0D2 210.0M - UT - LSZH - ACQUA (A - B)</t>
  </si>
  <si>
    <t>TRUNK CABLE PRE-TERMINATED 12F OM4 LC-UPC/LC-UPC 1.0D2/1.0D2 210.0M - UT - LSZH - AQUA (A - B)</t>
  </si>
  <si>
    <t>CABLE TRONCAL CONECTORIZADO 12F OM4 LC-UPC/LC-UPC 1.0D2/1.0D2 210.0M - UT - LSZH - ACQUA  (A - B)</t>
  </si>
  <si>
    <t>SERVICE CABLE CONECTORIZADO 12F OM4 LC-UPC/LC-UPC 1.0D2/1.0D2 230.0M - UT - LSZH - ACQUA (A - B)</t>
  </si>
  <si>
    <t>TRUNK CABLE PRE-TERMINATED 12F OM4 LC-UPC/LC-UPC 1.0D2/1.0D2 230.0M - UT - LSZH - AQUA (A - B)</t>
  </si>
  <si>
    <t>CABLE TRONCAL CONECTORIZADO 12F OM4 LC-UPC/LC-UPC 1.0D2/1.0D2 230.0M - UT - LSZH - ACQUA  (A - B)</t>
  </si>
  <si>
    <t>SERVICE CABLE CONECTORIZADO 04F SM LC-UPC/LC-UPC 0.5D2/1.3D2 12.0M - TIGHT - LSZH - AZUL (A - B)</t>
  </si>
  <si>
    <t>TRUNK CABLE PRE-TERMINATED 04F SM LC-UPC/LC-UPC 0.5D2/1.3D2 12.0M - TIGHT - LSZH - BLUE (A - B)</t>
  </si>
  <si>
    <t>CABLE TRONCAL CONECTORIZADO 04F SM LC-UPC/LC-UPC 0.5D2/1.3D2 12.0M - TIGHT - LSZH - AZUL (A - B)</t>
  </si>
  <si>
    <t>SERVICE CABLE CONECTORIZADO 02F SM LC-UPC/LC-UPC 0.5D2/0.8D2 10.0M - TIGHT - LSZH - AZUL (A - B)</t>
  </si>
  <si>
    <t>TRUNK CABLE PRE-TERMINATED 02F SM LC-UPC/LC-UPC 0.5D2/0.8D2 10.0M - TIGHT - LSZH - BLUE (A - B)</t>
  </si>
  <si>
    <t>CABLE TRONCAL CONECTORIZADO 02F SM LC-UPC/LC-UPC 0.5D2/0.8D2 10.0M - TIGHT - LSZH - AZUL (A - B)</t>
  </si>
  <si>
    <t>SERVICE CABLE CONECTORIZADO 04F 62.5 SC-UPC/SC-UPC 1.0D2/1.0D2 25.0M - TIGHT - LSZH - LARANJA (2X CAMISA DE PUXAMENTO IP65)</t>
  </si>
  <si>
    <t>TRUNK CABLE PRE-TERMINATED 04F 62.5 SC-UPC/SC-UPC 1.0D2/1.0D2 25.0M - TIGHT - LSZH - ORANGE (2X CAMISA DE PUXAMENTO IP65)</t>
  </si>
  <si>
    <t>CABLE TRONCAL CONECTORIZADO 04F 62.5 SC-UPC/SC-UPC 1.0D2/1.0D2 25.0M - TIGHT - LSZH - NARANJA  (2X CAMISA DE PUXAMENTO IP65)</t>
  </si>
  <si>
    <t>SERVICE CABLE CONECTORIZADO 48F SM G-652D SC-UPC/NC 0.8D2 15.0M - TS - LSZH - AMARELO</t>
  </si>
  <si>
    <t>TRUNK CABLE PRE-TERMINATED 48F SM G-652D SC-UPC/NC 0.8D2 15.0M - TS - LSZH - YELLOW</t>
  </si>
  <si>
    <t>CABLE TRONCAL CONECTORIZADO 48F SM G-652D SC-UPC/NC 0.8D2 15.0M - TS - LSZH - AMARILLO</t>
  </si>
  <si>
    <t>SERVICE CABLE CONECTORIZADO 48F SM G-652D SC-UPC/NC 0.8D2 30.0M - TS - LSZH - AMARELO</t>
  </si>
  <si>
    <t>TRUNK CABLE PRE-TERMINATED 48F SM G-652D SC-UPC/NC 0.8D2 30.0M - TS - LSZH - YELLOW</t>
  </si>
  <si>
    <t>CABLE TRONCAL CONECTORIZADO 48F SM G-652D SC-UPC/NC 0.8D2 30.0M - TS - LSZH - AMARILLO</t>
  </si>
  <si>
    <t>SERVICE CABLE CONECTORIZADO 24F SM SC-APC/SC-APC 1.0D2/1.0D2 10.0M - TS - LSZH - AZUL</t>
  </si>
  <si>
    <t>TRUNK CABLE PRE-TERMINATED 24F SM SC-APC/SC-APC 1.0D2/1.0D2 10.0M - TS - LSZH - BLUE</t>
  </si>
  <si>
    <t>CABLE TRONCAL CONECTORIZADO 24F SM SC-APC/SC-APC 1.0D2/1.0D2 10.0M - TS - LSZH - AZUL</t>
  </si>
  <si>
    <t>SERVICE CABLE CONECTORIZADO 24F SM MPO12-APC(F)/MPO12-APC(F) 0.8D3/0.8D3 200.0M - DDR-S-TS (PFV) - LSZH - PRETO/AZUL - TIPO B</t>
  </si>
  <si>
    <t>TRUNK CABLE PRE-TERMINATED 24F SM MPO12-APC(F)/MPO12-APC(F) 0.8D3/0.8D3 200.0M - DDR-S-TS (PFV) - LSZH - BLACK/BLUE - TYPE B</t>
  </si>
  <si>
    <t>CABLE TRONCAL CONECTORIZADO 24F SM MPO12-APC(F)/MPO12-APC(F) 0.8D3/0.8D3 200.0M - DDR-S-TS (PFV) - LSZH - NEGRO/AZUL  - TIPO B</t>
  </si>
  <si>
    <t>SERVICE CABLE CONECTORIZADO 12F SM BLI A/B G-657A MPO12-APC(M)/MPO12-APC(M) 0.8D3/0.8D3 120.0M - UT - LSZH - AZUL - TIPO B</t>
  </si>
  <si>
    <t>TRUNK CABLE PRE-TERMINATED 12F SM BLI A/B G-657A MPO12-APC(M)/MPO12-APC(M) 0.8D3/0.8D3 120.0M - UT - LSZH - BLUE - TYPE B</t>
  </si>
  <si>
    <t>CABLE TRONCAL CONECTORIZADO 12F SM BLI A/B G-657A MPO12-APC(M)/MPO12-APC(M) 0.8D3/0.8D3 120.0M - UT - LSZH - AZUL  - TIPO B</t>
  </si>
  <si>
    <t>SERVICE CABLE CONECTORIZADO 12F SM BLI A/B G-657A MPO12-APC(M)/MPO12-APC(M) 0.8D3/0.8D3 140.0M - UT - LSZH - AZUL - TIPO B</t>
  </si>
  <si>
    <t>TRUNK CABLE PRE-TERMINATED 12F SM BLI A/B G-657A MPO12-APC(M)/MPO12-APC(M) 0.8D3/0.8D3 140.0M - UT - LSZH - BLUE - TYPE B</t>
  </si>
  <si>
    <t>CABLE TRONCAL CONECTORIZADO 12F SM BLI A/B G-657A MPO12-APC(M)/MPO12-APC(M) 0.8D3/0.8D3 140.0M - UT - LSZH - AZUL  - TIPO B</t>
  </si>
  <si>
    <t>SERVICE CABLE CONECTORIZADO 12F OM4 MPO12-UPC(M)/MPO12-UPC(M) 0.8D3/0.8D3 160.0M - UT - LSZH - ACQUA - TIPO B</t>
  </si>
  <si>
    <t>TRUNK CABLE PRE-TERMINATED 12F OM4 MPO12-UPC(M)/MPO12-UPC(M) 0.8D3/0.8D3 160.0M - UT - LSZH - AQUA - TYPE B</t>
  </si>
  <si>
    <t>CABLE TRONCAL CONECTORIZADO 12F OM4 MPO12-UPC(M)/MPO12-UPC(M) 0.8D3/0.8D3 160.0M - UT - LSZH - ACQUA - TIPO B</t>
  </si>
  <si>
    <t>SERVICE CABLE CONECTORIZADO FANOUT 12F SM BLI A/B G-657A LC-UPC/MPO12-APC(F) 1.0D2/0.8D2 3.0M - UT - LSZH - AZUL - TIPO A</t>
  </si>
  <si>
    <t>TRUNK CABLE PRE-TERMINATED FANOUT 12F SM BLI A/B G-657A LC-UPC/MPO12-APC(F) 1.0D2/0.8D2 3.0M - UT - LSZH - BLUE - TYPE A</t>
  </si>
  <si>
    <t>CABLE TRONCAL CONECTORIZADO FANOUT 12F SM BLI A/B G-657A LC-UPC/MPO12-APC(F) 1.0D2/0.8D2 3.0M - UT - LSZH - AZUL - TIPO A</t>
  </si>
  <si>
    <t>SERVICE CABLE CONECTORIZADO FANOUT 12F SM BLI A/B G-657A LC-UPC/MPO12-APC(M) 1.0D2/0.8D3 3.0M - UT - LSZH - AZUL - TIPO A</t>
  </si>
  <si>
    <t>TRUNK CABLE PRE-TERMINATED FANOUT 12F SM BLI A/B G-657A LC-UPC/MPO12-APC(M) 1.0D2/0.8D3 3.0M - UT - LSZH - BLUE - TYPE A</t>
  </si>
  <si>
    <t>CABLE TRONCAL CONECTORIZADO FANOUT 12F SM BLI A/B G-657A LC-UPC/MPO12-APC(M) 1.0D2/0.8D3 3.0M - UT - LSZH - AZUL - TIPO A</t>
  </si>
  <si>
    <t>SERVICE CABLE CONECTORIZADO 12F OM4 MPO12-UPC(F)/MPO12-UPC(F) 0.8D3/0.8D3 140.0M - UT - LSZH - ACQUA - TIPO A</t>
  </si>
  <si>
    <t>TRUNK CABLE PRE-TERMINATED 12F OM4 MPO12-UPC(F)/MPO12-UPC(F) 0.8D3/0.8D3 140.0M - UT - LSZH - AQUA - TYPE A</t>
  </si>
  <si>
    <t>CABLE TRONCAL CONECTORIZADO 12F OM4 MPO12-UPC(F)/MPO12-UPC(F) 0.8D3/0.8D3 140.0M - UT - LSZH - ACQUA  - TIPO A</t>
  </si>
  <si>
    <t>SERVICE CABLE CONECTORIZADO 12F SM BLI A/B G-657A MPO12-APC(F)/MPO12-APC(F) 0.8D3/0.8D3 140.0M - UT - LSZH - AMARELO - TIPO A</t>
  </si>
  <si>
    <t>TRUNK CABLE PRE-TERMINATED 12F SM BLI A/B G-657A MPO12-APC(F)/MPO12-APC(F) 0.8D3/0.8D3 140.0M - UT - LSZH - YELLOW - TYPE A</t>
  </si>
  <si>
    <t>CABLE TRONCAL CONECTORIZADO 12F SM BLI A/B G-657A MPO12-APC(F)/MPO12-APC(F) 0.8D3/0.8D3 140.0M - UT - LSZH - AMARILLO  - TIPO A</t>
  </si>
  <si>
    <t>SERVICE CABLE CONECTORIZADO 12F 62.5 ST-UPC/ST-UPC 1.5D2/1.5D2 400.0M - TIGHT - LSZH - PRETO - IO</t>
  </si>
  <si>
    <t>TRUNK CABLE PRE-TERMINATED 12F 62.5 ST-UPC/ST-UPC 1.5D2/1.5D2 400.0M - TIGHT - LSZH - BLACK - IO</t>
  </si>
  <si>
    <t>CABLE TRONCAL CONECTORIZADO 12F 62.5 ST-UPC/ST-UPC 1.5D2/1.5D2 400.0M - TIGHT - LSZH - NEGRO  - IO</t>
  </si>
  <si>
    <t>SERVICE CABLE CONECTORIZADO 12F 62.5 ST-UPC/ST-UPC 1.5D2/1.5D2 800.0M - TIGHT - LSZH - PRETO - IO</t>
  </si>
  <si>
    <t>TRUNK CABLE PRE-TERMINATED 12F 62.5 ST-UPC/ST-UPC 1.5D2/1.5D2 800.0M - TIGHT - LSZH - BLACK - IO</t>
  </si>
  <si>
    <t>CABLE TRONCAL CONECTORIZADO 12F 62.5 ST-UPC/ST-UPC 1.5D2/1.5D2 800.0M - TIGHT - LSZH - NEGRO  - IO</t>
  </si>
  <si>
    <t>SERVICE CABLE CONECTORIZADO 12F SM BLI A/B G-657A LC-UPC/LC-UPC 1.0D2/1.0D2 90.0M - UT - LSZH - AZUL (A - B)</t>
  </si>
  <si>
    <t>TRUNK CABLE PRE-TERMINATED 12F SM BLI A/B G-657A LC-UPC/LC-UPC 1.0D2/1.0D2 90.0M - UT - LSZH - BLUE (A - B)</t>
  </si>
  <si>
    <t>CABLE TRONCAL CONECTORIZADO 12F SM BLI A/B G-657A LC-UPC/LC-UPC 1.0D2/1.0D2 90.0M - UT - LSZH - AZUL  (A - B)</t>
  </si>
  <si>
    <t>SERVICE CABLE CONECTORIZADO 12F OM4 MPO12-UPC(F)/MPO12-UPC(F) 0.8D3/0.8D3 6.0M - UT - LSZH - ACQUA - TIPO B</t>
  </si>
  <si>
    <t>TRUNK CABLE PRE-TERMINATED 12F OM4 MPO12-UPC(F)/MPO12-UPC(F) 0.8D3/0.8D3 6.0M - UT - LSZH - AQUA - TYPE B</t>
  </si>
  <si>
    <t>CABLE TRONCAL CONECTORIZADO 12F OM4 MPO12-UPC(F)/MPO12-UPC(F) 0.8D3/0.8D3 6.0M - UT - LSZH - ACQUA  - TIPO B</t>
  </si>
  <si>
    <t>SERVICE CABLE CONECTORIZADO 12F OM4 MPO12-UPC(F)/MPO12-UPC(F) 0.8D3/0.8D3 12.0M - UT - LSZH - ACQUA - TIPO B</t>
  </si>
  <si>
    <t>TRUNK CABLE PRE-TERMINATED 12F OM4 MPO12-UPC(F)/MPO12-UPC(F) 0.8D3/0.8D3 12.0M - UT - LSZH - AQUA - TYPE B</t>
  </si>
  <si>
    <t>CABLE TRONCAL CONECTORIZADO 12F OM4 MPO12-UPC(F)/MPO12-UPC(F) 0.8D3/0.8D3 12.0M - UT - LSZH - ACQUA  - TIPO B</t>
  </si>
  <si>
    <t>SERVICE CABLE CONECTORIZADO 12F OM4 MPO12-UPC(F)/MPO12-UPC(F) 0.8D3/0.8D3 20.0M - UT - LSZH - ACQUA - TIPO B</t>
  </si>
  <si>
    <t>TRUNK CABLE PRE-TERMINATED 12F OM4 MPO12-UPC(F)/MPO12-UPC(F) 0.8D3/0.8D3 20.0M - UT - LSZH - ACQUA - TYPE B</t>
  </si>
  <si>
    <t>CABLE TRONCAL CONECTORIZADO 12F OM4 MPO12-UPC(F)/MPO12-UPC(F) 0.8D3/0.8D3 20.0M - UT - LSZH - ACQUA - TIPO B</t>
  </si>
  <si>
    <t>SERVICE CABLE CONECTORIZADO 12F OM4 MPO12-UPC(F)/MPO12-UPC(F) 0.8D3/0.8D3 25.0M - UT - LSZH - ACQUA - TIPO B</t>
  </si>
  <si>
    <t>TRUNK CABLE PRE-TERMINATED 12F OM4 MPO12-UPC(F)/MPO12-UPC(F) 0.8D3/0.8D3 25.0M - UT - LSZH - AQUA - TYPE B</t>
  </si>
  <si>
    <t>CABLE TRONCAL CONECTORIZADO 12F OM4 MPO12-UPC(F)/MPO12-UPC(F) 0.8D3/0.8D3 25.0M - UT - LSZH - ACQUA  - TIPO B</t>
  </si>
  <si>
    <t>SERVICE CABLE CONECTORIZADO 12F OM4 MPO12-UPC(F)/MPO12-UPC(F) 0.8D3/0.8D3 3.0M - UT - LSZH - ACQUA - TIPO B</t>
  </si>
  <si>
    <t>TRUNK CABLE PRE-TERMINATED 12F OM4 MPO12-UPC(F)/MPO12-UPC(F) 0.8D3/0.8D3 3.0M - UT - LSZH - AQUA - TYPE B</t>
  </si>
  <si>
    <t>CABLE TRONCAL CONECTORIZADO 12F OM4 MPO12-UPC(F)/MPO12-UPC(F) 0.8D3/0.8D3 3.0M - UT - LSZH - ACQUA  - TIPO B</t>
  </si>
  <si>
    <t>SERVICE CABLE CONECTORIZADO 12F OM4 MPO12-UPC(F)/MPO12-UPC(M) 0.8D3/0.8D3 40.0M - UT - LSZH - ACQUA - TIPO B</t>
  </si>
  <si>
    <t>TRUNK CABLE PRE-TERMINATED 12F OM4 MPO12-UPC(F)/MPO12-UPC(M) 0.8D3/0.8D3 40.0M - UT - LSZH - AQUA - TYPE B</t>
  </si>
  <si>
    <t>CABLE TRONCAL CONECTORIZADO 12F OM4 MPO12-UPC(F)/MPO12-UPC(M) 0.8D3/0.8D3 40.0M - UT - LSZH - ACQUA  - TIPO B</t>
  </si>
  <si>
    <t>SERVICE CABLE CONECTORIZADO 24F OM3 MPO12-UPC(M)/MPO12-UPC(M) 0.8D3/0.8D3 65.0M - TS - LSZH - ACQUA - TIPO B</t>
  </si>
  <si>
    <t>TRUNK CABLE PRE-TERMINATED 24F OM3 MPO12-UPC(M)/MPO12-UPC(M) 0.8D3/0.8D3 65.0M - TS - LSZH - AQUA - TYPE B</t>
  </si>
  <si>
    <t>CABLE TRONCAL CONECTORIZADO 24F OM3 MPO12-UPC(M)/MPO12-UPC(M) 0.8D3/0.8D3 65.0M - TS - LSZH - ACQUA  - TIPO B</t>
  </si>
  <si>
    <t>SERVICE CABLE CONECTORIZADO FANOUT 12F SM BLI A/B G-657A LC-UPC/MPO12-APC(M) 1.0D2/0.8D3 5.0M - UT - LSZH - AZUL - TIPO A</t>
  </si>
  <si>
    <t>TRUNK CABLE PRE-TERMINATED FANOUT 12F SM BLI A/B G-657A LC-UPC/MPO12-APC(M) 1.0D2/0.8D3 5.0M - UT - LSZH - BLUE - TYPE A</t>
  </si>
  <si>
    <t>CABLE TRONCAL CONECTORIZADO FANOUT 12F SM BLI A/B G-657A LC-UPC/MPO12-APC(M) 1.0D2/0.8D3 5.0M - UT - LSZH - AZUL - TIPO A</t>
  </si>
  <si>
    <t>SERVICE CABLE CONECTORIZADO 24F SM MPO12-APC(M)/MPO12-APC(M) 0.8D3/0.8D3 80.0M - TS - LSZH - AZUL - TIPO B</t>
  </si>
  <si>
    <t>TRUNK CABLE PRE-TERMINATED 24F SM MPO12-APC(M)/MPO12-APC(M) 0.8D3/0.8D3 80.0M - TS - LSZH - BLUE - TYPE B</t>
  </si>
  <si>
    <t>CABLE TRONCAL CONECTORIZADO 24F SM MPO12-APC(M)/MPO12-APC(M) 0.8D3/0.8D3 80.0M - TS - LSZH - AZUL  - TIPO B</t>
  </si>
  <si>
    <t>SERVICE CABLE CONECTORIZADO 72F SM MPO12-APC(M)/MPO12-APC(M) 0.8D3/0.8D3 80.0M - TS - LSZH - AZUL - TIPO B</t>
  </si>
  <si>
    <t>TRUNK CABLE PRE-TERMINATED 72F SM MPO12-APC(M)/MPO12-APC(M) 0.8D3/0.8D3 80.0M - TS - LSZH - BLUE - TYPE B</t>
  </si>
  <si>
    <t>CABLE TRONCAL CONECTORIZADO 72F SM MPO12-APC(M)/MPO12-APC(M) 0.8D3/0.8D3 80.0M - TS - LSZH - AZUL  - TIPO B</t>
  </si>
  <si>
    <t>SERVICE CABLE CONECTORIZADO 24F SM LC-APC/LC-APC 1.0D2/1.0D2 215.0M - DDR-S-TS (PFV) - LSZH - PRETO/AZUL</t>
  </si>
  <si>
    <t>TRUNK CABLE PRE-TERMINATED 24F SM LC-APC/LC-APC 1.0D2/1.0D2 215.0M - DDR-S-TS (PFV) - LSZH - BLACK/BLUE</t>
  </si>
  <si>
    <t>CABLE TRONCAL CONECTORIZADO 24F SM LC-APC/LC-APC 1.0D2/1.0D2 215.0M - DDR-S-TS (PFV) - LSZH - NEGRO/AZUL</t>
  </si>
  <si>
    <t>SERVICE CABLE CONECTORIZADO 24F SM LC-APC/LC-APC 1.0D2/1.0D2 200.0M - DDR-S-TS (PFV) - LSZH - PRETO/AZUL</t>
  </si>
  <si>
    <t>TRUNK CABLE PRE-TERMINATED 24F SM LC-APC/LC-APC 1.0D2/1.0D2 200.0M - DDR-S-TS (PFV) - LSZH - BLACK/BLUE</t>
  </si>
  <si>
    <t>CABLE TRONCAL CONECTORIZADO 24F SM LC-APC/LC-APC 1.0D2/1.0D2 200.0M - DDR-S-TS (PFV) - LSZH - NEGRO/AZUL</t>
  </si>
  <si>
    <t>SERVICE CABLE CONECTORIZADO 72F SM MPO12-APC(M)/MPO12-APC(M) 0.8D3/0.8D3 100.0M - TS - LSZH - AZUL - TIPO B</t>
  </si>
  <si>
    <t>TRUNK CABLE PRE-TERMINATED 72F SM MPO12-APC(M)/MPO12-APC(M) 0.8D3/0.8D3 100.0M - TS - LSZH - BLUE - TYPE B</t>
  </si>
  <si>
    <t>CABLE TRONCAL CONECTORIZADO 72F SM MPO12-APC(M)/MPO12-APC(M) 0.8D3/0.8D3 100.0M - TS - LSZH - AZUL  - TIPO B</t>
  </si>
  <si>
    <t>SERVICE CABLE CONECTORIZADO 72F SM MPO12-APC(M)/MPO12-APC(M) 0.8D3/0.8D3 115.0M - TS - LSZH - AZUL - TIPO B</t>
  </si>
  <si>
    <t>TRUNK CABLE PRE-TERMINATED 72F SM MPO12-APC(M)/MPO12-APC(M) 0.8D3/0.8D3 115.0M - TS - LSZH - BLUE - TYPE B</t>
  </si>
  <si>
    <t>CABLE TRONCAL CONECTORIZADO 72F SM MPO12-APC(M)/MPO12-APC(M) 0.8D3/0.8D3 115.0M - TS - LSZH - AZUL  - TIPO B</t>
  </si>
  <si>
    <t>SERVICE CABLE CONECTORIZADO 72F SM MPO12-APC(M)/MPO12-APC(M) 0.8D3/0.8D3 170.0M - TS - LSZH - AZUL - TIPO B</t>
  </si>
  <si>
    <t>TRUNK CABLE PRE-TERMINATED 72F SM MPO12-APC(M)/MPO12-APC(M) 0.8D3/0.8D3 170.0M - TS - LSZH - BLUE - TYPE B</t>
  </si>
  <si>
    <t>CABLE TRONCAL CONECTORIZADO 72F SM MPO12-APC(M)/MPO12-APC(M) 0.8D3/0.8D3 170.0M - TS - LSZH - AZUL  - TIPO B</t>
  </si>
  <si>
    <t>SERVICE CABLE CONECTORIZADO 72F SM MPO12-APC(M)/MPO12-APC(M) 0.8D3/0.8D3 172.0M - TS - LSZH - AZUL - TIPO B</t>
  </si>
  <si>
    <t>TRUNK CABLE PRE-TERMINATED 72F SM MPO12-APC(M)/MPO12-APC(M) 0.8D3/0.8D3 172.0M - TS - LSZH - BLUE - TYPE B</t>
  </si>
  <si>
    <t>CABLE TRONCAL CONECTORIZADO 72F SM MPO12-APC(M)/MPO12-APC(M) 0.8D3/0.8D3 172.0M - TS - LSZH - AZUL  - TIPO B</t>
  </si>
  <si>
    <t>SERVICE CABLE CONECTORIZADO 72F SM MPO12-APC(M)/MPO12-APC(M) 0.8D3/0.8D3 192.0M - TS - LSZH - AZUL - TIPO B</t>
  </si>
  <si>
    <t>TRUNK CABLE PRE-TERMINATED 72F SM MPO12-APC(M)/MPO12-APC(M) 0.8D3/0.8D3 192.0M - TS - LSZH - BLUE - TYPE B</t>
  </si>
  <si>
    <t>CABLE TRONCAL CONECTORIZADO 72F SM MPO12-APC(M)/MPO12-APC(M) 0.8D3/0.8D3 192.0M - TS - LSZH - AZUL  - TIPO B</t>
  </si>
  <si>
    <t>SERVICE CABLE CONECTORIZADO 72F SM MPO12-APC(M)/MPO12-APC(M) 0.8D3/0.8D3 200.0M - TS - LSZH - AZUL - TIPO B</t>
  </si>
  <si>
    <t>TRUNK CABLE PRE-TERMINATED 72F SM MPO12-APC(M)/MPO12-APC(M) 0.8D3/0.8D3 200.0M - TS - LSZH - BLUE - TYPE B</t>
  </si>
  <si>
    <t>CABLE TRONCAL CONECTORIZADO 72F SM MPO12-APC(M)/MPO12-APC(M) 0.8D3/0.8D3 200.0M - TS - LSZH - AZUL  - TIPO B</t>
  </si>
  <si>
    <t>SERVICE CABLE CONECTORIZADO 72F SM MPO12-APC(M)/MPO12-APC(M) 0.8D3/0.8D3 210.0M - TS - LSZH - AZUL - TIPO B</t>
  </si>
  <si>
    <t>TRUNK CABLE PRE-TERMINATED 72F SM MPO12-APC(M)/MPO12-APC(M) 0.8D3/0.8D3 210.0M - TS - LSZH - BLUE - TYPE B</t>
  </si>
  <si>
    <t>CABLE TRONCAL CONECTORIZADO 72F SM MPO12-APC(M)/MPO12-APC(M) 0.8D3/0.8D3 210.0M - TS - LSZH - AZUL  - TIPO B</t>
  </si>
  <si>
    <t>SERVICE CABLE CONECTORIZADO 72F SM MPO12-APC(M)/MPO12-APC(M) 0.8D3/0.8D3 220.0M - TS - LSZH - AZUL - TIPO B</t>
  </si>
  <si>
    <t>TRUNK CABLE PRE-TERMINATED 72F SM MPO12-APC(M)/MPO12-APC(M) 0.8D3/0.8D3 220.0M - TS - LSZH - BLUE - TYPE B</t>
  </si>
  <si>
    <t>CABLE TRONCAL CONECTORIZADO 72F SM MPO12-APC(M)/MPO12-APC(M) 0.8D3/0.8D3 220.0M - TS - LSZH - AZUL  - TIPO B</t>
  </si>
  <si>
    <t>SERVICE CABLE CONECTORIZADO 72F SM MPO12-APC(M)/MPO12-APC(M) 0.8D3/0.8D3 40.0M - TS - LSZH - AZUL - TIPO B</t>
  </si>
  <si>
    <t>TRUNK CABLE PRE-TERMINATED 72F SM MPO12-APC(M)/MPO12-APC(M) 0.8D3/0.8D3 40.0M - TS - LSZH - BLUE - TYPE B</t>
  </si>
  <si>
    <t>CABLE TRONCAL CONECTORIZADO 72F SM MPO12-APC(M)/MPO12-APC(M) 0.8D3/0.8D3 40.0M - TS - LSZH - AZUL  - TIPO B</t>
  </si>
  <si>
    <t>SERVICE CABLE CONECTORIZADO 72F SM MPO12-APC(M)/MPO12-APC(M) 0.8D3/0.8D3 50.0M - TS - LSZH - AZUL - TIPO B</t>
  </si>
  <si>
    <t>TRUNK CABLE PRE-TERMINATED 72F SM MPO12-APC(M)/MPO12-APC(M) 0.8D3/0.8D3 50.0M - TS - LSZH - BLUE - TYPE B</t>
  </si>
  <si>
    <t>CABLE TRONCAL CONECTORIZADO 72F SM MPO12-APC(M)/MPO12-APC(M) 0.8D3/0.8D3 50.0M - TS - LSZH - AZUL  - TIPO B</t>
  </si>
  <si>
    <t>SERVICE CABLE CONECTORIZADO 72F SM MPO12-APC(M)/MPO12-APC(M) 0.8D3/0.8D3 90.0M - TS - LSZH - AZUL - TIPO B</t>
  </si>
  <si>
    <t>TRUNK CABLE PRE-TERMINATED 72F SM MPO12-APC(M)/MPO12-APC(M) 0.8D3/0.8D3 90.0M - TS - LSZH - BLUE - TYPE B</t>
  </si>
  <si>
    <t>CABLE TRONCAL CONECTORIZADO 72F SM MPO12-APC(M)/MPO12-APC(M) 0.8D3/0.8D3 90.0M - TS - LSZH - AZUL  - TIPO B</t>
  </si>
  <si>
    <t>SERVICE CABLE CONECTORIZADO 72F OM4 MPO12-UPC(M)/MPO12-UPC(M) 0.8D3/0.8D3 115.0M - TS - LSZH - ACQUA - TIPO B</t>
  </si>
  <si>
    <t>TRUNK CABLE PRE-TERMINATED 72F OM4 MPO12-UPC(M)/MPO12-UPC(M) 0.8D3/0.8D3 115.0M - TS - LSZH - AQUA - TYPE B</t>
  </si>
  <si>
    <t>CABLE TRONCAL CONECTORIZADO 72F OM4 MPO12-UPC(M)/MPO12-UPC(M) 0.8D3/0.8D3 115.0M - TS - LSZH - ACQUA  - TIPO B</t>
  </si>
  <si>
    <t>SERVICE CABLE CONECTORIZADO 72F OM4 MPO12-UPC(M)/MPO12-UPC(M) 0.8D3/0.8D3 170.0M - TS - LSZH - ACQUA - TIPO B</t>
  </si>
  <si>
    <t>TRUNK CABLE PRE-TERMINATED 72F OM4 MPO12-UPC(M)/MPO12-UPC(M) 0.8D3/0.8D3 170.0M - TS - LSZH - AQUA - TYPE B</t>
  </si>
  <si>
    <t>CABLE TRONCAL CONECTORIZADO 72F OM4 MPO12-UPC(M)/MPO12-UPC(M) 0.8D3/0.8D3 170.0M - TS - LSZH - ACQUA  - TIPO B</t>
  </si>
  <si>
    <t>SERVICE CABLE CONECTORIZADO 72F OM4 MPO12-UPC(M)/MPO12-UPC(M) 0.8D3/0.8D3 172.0M - TS - LSZH - ACQUA - TIPO B</t>
  </si>
  <si>
    <t>TRUNK CABLE PRE-TERMINATED 72F OM4 MPO12-UPC(M)/MPO12-UPC(M) 0.8D3/0.8D3 172.0M - TS - LSZH - AQUA - TYPE B</t>
  </si>
  <si>
    <t>CABLE TRONCAL CONECTORIZADO 72F OM4 MPO12-UPC(M)/MPO12-UPC(M) 0.8D3/0.8D3 172.0M - TS - LSZH - ACQUA  - TIPO B</t>
  </si>
  <si>
    <t>SERVICE CABLE CONECTORIZADO 72F OM4 MPO12-UPC(M)/MPO12-UPC(M) 0.8D3/0.8D3 200.0M - TS - LSZH - ACQUA - TIPO B</t>
  </si>
  <si>
    <t>TRUNK CABLE PRE-TERMINATED 72F OM4 MPO12-UPC(M)/MPO12-UPC(M) 0.8D3/0.8D3 200.0M - TS - LSZH - AQUA - TYPE B</t>
  </si>
  <si>
    <t>CABLE TRONCAL CONECTORIZADO 72F OM4 MPO12-UPC(M)/MPO12-UPC(M) 0.8D3/0.8D3 200.0M - TS - LSZH - ACQUA  - TIPO B</t>
  </si>
  <si>
    <t>SERVICE CABLE CONECTORIZADO 72F OM4 MPO12-UPC(M)/MPO12-UPC(M) 0.8D3/0.8D3 210.0M - TS - LSZH - ACQUA - TIPO B</t>
  </si>
  <si>
    <t>TRUNK CABLE PRE-TERMINATED 72F OM4 MPO12-UPC(M)/MPO12-UPC(M) 0.8D3/0.8D3 210.0M - TS - LSZH - AQUA - TYPE B</t>
  </si>
  <si>
    <t>CABLE TRONCAL CONECTORIZADO 72F OM4 MPO12-UPC(M)/MPO12-UPC(M) 0.8D3/0.8D3 210.0M - TS - LSZH - ACQUA  - TIPO B</t>
  </si>
  <si>
    <t>SERVICE CABLE CONECTORIZADO 72F OM4 MPO12-UPC(M)/MPO12-UPC(M) 0.8D3/0.8D3 220.0M - TS - LSZH - ACQUA - TIPO B</t>
  </si>
  <si>
    <t>TRUNK CABLE PRE-TERMINATED 72F OM4 MPO12-UPC(M)/MPO12-UPC(M) 0.8D3/0.8D3 220.0M - TS - LSZH - AQUA - TYPE B</t>
  </si>
  <si>
    <t>CABLE TRONCAL CONECTORIZADO 72F OM4 MPO12-UPC(M)/MPO12-UPC(M) 0.8D3/0.8D3 220.0M - TS - LSZH - ACQUA  - TIPO B</t>
  </si>
  <si>
    <t>SERVICE CABLE CONECTORIZADO 02F SM SC-UPC/NC 0.8D2 100.0M - AS-80-TS - NC - PRETO - OUTDOOR</t>
  </si>
  <si>
    <t>TRUNK CABLE PRE-TERMINATED 02F SM SC-UPC/NC 0.8D2 100.0M - AS-80-TS - NC - BLACK - OUTDOOR</t>
  </si>
  <si>
    <t>CABLE TRONCAL CONECTORIZADO 02F SM SC-UPC/NC 0.8D2 100.0M - AS-80-TS - NC - NEGRO - OUTDOOR</t>
  </si>
  <si>
    <t>SERVICE CABLE CONECTORIZADO 02F SM SC-UPC/NC 0.8D2 150.0M - AS-80-TS - NC - PRETO - OUTDOOR</t>
  </si>
  <si>
    <t>TRUNK CABLE PRE-TERMINATED 02F SM SC-UPC/NC 0.8D2 150.0M - AS-80-TS - NC - BLACK - OUTDOOR</t>
  </si>
  <si>
    <t>CABLE TRONCAL CONECTORIZADO 02F SM SC-UPC/NC 0.8D2 150.0M - AS-80-TS - NC - NEGRO - OUTDOOR</t>
  </si>
  <si>
    <t>SERVICE CABLE CONECTORIZADO 72F OM4 LC-UPC/LC-UPC 1.0D2/1.0D2 100.0M - TS - LSZH - ACQUA (A - B)</t>
  </si>
  <si>
    <t>TRUNK CABLE PRE-TERMINATED 72F OM4 LC-UPC/LC-UPC 1.0D2/1.0D2 100.0M - TS - LSZH - AQUA (A - B)</t>
  </si>
  <si>
    <t>CABLE TRONCAL CONECTORIZADO 72F OM4 LC-UPC/LC-UPC 1.0D2/1.0D2 100.0M - TS - LSZH - ACQUA (A - B)</t>
  </si>
  <si>
    <t>SERVICE CABLE CONECTORIZADO 72F OM4 LC-UPC/MPO12-UPC(M) 1.0D2/0.8D2 100.0M - TS - LSZH - ACQUA</t>
  </si>
  <si>
    <t>TRUNK CABLE PRE-TERMINATED 72F OM4 LC-UPC/MPO12-UPC(M) 1.0D2/0.8D2 100.0M - TS - LSZH - AQUA</t>
  </si>
  <si>
    <t>CABLE TRONCAL CONECTORIZADO 72F OM4 LC-UPC/MPO12-UPC(M) 1.0D2/0.8D2 100.0M - TS - LSZH - ACQUA</t>
  </si>
  <si>
    <t>SERVICE CABLE CONECTORIZADO 36F OM4 LC-UPC/LC-UPC 1.0D2/1.0D2 100.0M - TS - LSZH - ACQUA (A - B)</t>
  </si>
  <si>
    <t>TRUNK CABLE PRE-TERMINATED 36F OM4 LC-UPC/LC-UPC 1.0D2/1.0D2 100.0M - TS - LSZH - AQUA (A - B)</t>
  </si>
  <si>
    <t>CABLE TRONCAL CONECTORIZADO 36F OM4 LC-UPC/LC-UPC 1.0D2/1.0D2 100.0M - TS - LSZH - ACQUA (A - B)</t>
  </si>
  <si>
    <t>SERVICE CABLE CONECTORIZADO 36F OM4 LC-UPC/MPO12-UPC(F) 1.0D2/0.8D2 100.0M - TS - LSZH - ACQUA</t>
  </si>
  <si>
    <t>TRUNK CABLE PRE-TERMINATED 36F OM4 LC-UPC/MPO12-UPC(F) 1.0D2/0.8D2 100.0M - TS - LSZH - AQUA</t>
  </si>
  <si>
    <t>CABLE TRONCAL CONECTORIZADO 36F OM4 LC-UPC/MPO12-UPC(F) 1.0D2/0.8D2 100.0M - TS - LSZH - ACQUA</t>
  </si>
  <si>
    <t>SERVICE CABLE CONECTORIZADO 36F OM4 MPO12-UPC(M)/MPO12-UPC(M) 0.8D3/0.8D3 50.0M - TS - LSZH - ACQUA - TIPO B</t>
  </si>
  <si>
    <t>TRUNK CABLE PRE-TERMINATED 36F OM4 MPO12-UPC(M)/MPO12-UPC(M) 0.8D3/0.8D3 50.0M - TS - LSZH - AQUA - TYPE B</t>
  </si>
  <si>
    <t>CABLE TRONCAL CONECTORIZADO 36F OM4 MPO12-UPC(M)/MPO12-UPC(M) 0.8D3/0.8D3 50.0M - TS - LSZH - ACQUA  - TIPO B</t>
  </si>
  <si>
    <t>SERVICE CABLE CONECTORIZADO 36F OM4 MPO12-UPC(M)/MPO12-UPC(M) 0.8D3/0.8D3 100.0M - TS - LSZH - ACQUA - TIPO B</t>
  </si>
  <si>
    <t>TRUNK CABLE PRE-TERMINATED 36F OM4 MPO12-UPC(M)/MPO12-UPC(M) 0.8D3/0.8D3 100.0M - TS - LSZH - AQUA - TYPE B</t>
  </si>
  <si>
    <t>CABLE TRONCAL CONECTORIZADO 36F OM4 MPO12-UPC(M)/MPO12-UPC(M) 0.8D3/0.8D3 100.0M - TS - LSZH - ACQUA  - TIPO B</t>
  </si>
  <si>
    <t>SERVICE CABLE CONECTORIZADO 72F SM LC-UPC/LC-UPC 1.0D2/1.0D2 100.0M - TS - LSZH - AZUL (A - B)</t>
  </si>
  <si>
    <t>TRUNK CABLE PRE-TERMINATED 72F SM LC-UPC/LC-UPC 1.0D2/1.0D2 100.0M - TS - LSZH - BLUE (A - B)</t>
  </si>
  <si>
    <t>CABLE TRONCAL CONECTORIZADO 72F SM LC-UPC/LC-UPC 1.0D2/1.0D2 100.0M - TS - LSZH - AZUL (A - B)</t>
  </si>
  <si>
    <t>SERVICE CABLE CONECTORIZADO 72F SM LC-UPC/MPO12-APC(F) 1.0D2/0.8D3 100.0M - TS - LSZH - AZUL</t>
  </si>
  <si>
    <t>TRUNK CABLE PRE-TERMINATED 72F SM LC-UPC/MPO12-APC(F) 1.0D2/0.8D2 100.0M - TS - LSZH - BLUE</t>
  </si>
  <si>
    <t>CABLE TRONCAL CONECTORIZADO 72F SM LC-UPC/MPO12-APC(F) 1.0D2/0.8D2 100.0M - TS - LSZH - AZUL</t>
  </si>
  <si>
    <t>SERVICE CABLE CONECTORIZADO 36F SM LC-UPC/LC-UPC 1.0D2/1.0D2 100.0M - TS - LSZH - AZUL (A - B)</t>
  </si>
  <si>
    <t>TRUNK CABLE PRE-TERMINATED 36F SM LC-UPC/LC-UPC 1.0D2/1.0D2 100.0M - TS - LSZH - BLUE (A - B)</t>
  </si>
  <si>
    <t>CABLE TRONCAL CONECTORIZADO 36F SM LC-UPC/LC-UPC 1.0D2/1.0D2 100.0M - TS - LSZH - AZUL (A - B)</t>
  </si>
  <si>
    <t>SERVICE CABLE CONECTORIZADO 36F SM LC-UPC/MPO12-APC(F) 1.0D2/0.8D3 100.0M - TS - LSZH - AZUL</t>
  </si>
  <si>
    <t>TRUNK CABLE PRE-TERMINATED 36F SM LC-UPC/MPO12-APC(F) 1.0D2/0.8D2 100.0M - TS - LSZH - BLUE</t>
  </si>
  <si>
    <t>CABLE TRONCAL CONECTORIZADO 36F SM LC-UPC/MPO12-APC(F) 1.0D2/0.8D2 100.0M - TS - LSZH - AZUL</t>
  </si>
  <si>
    <t>SERVICE CABLE CONECTORIZADO 36F SM MPO12-APC(M)/MPO12-APC(M) 0.8D3/0.8D3 50.0M - TS - LSZH - AZUL - TIPO B</t>
  </si>
  <si>
    <t>TRUNK CABLE PRE-TERMINATED 36F SM MPO12-APC(M)/MPO12-APC(M) 0.8D3/0.8D3 50.0M - TS - LSZH - BLUE - TYPE B</t>
  </si>
  <si>
    <t>CABLE TRONCAL CONECTORIZADO 36F SM MPO12-APC(M)/MPO12-APC(M) 0.8D3/0.8D3 50.0M - TS - LSZH - AZUL  - TIPO B</t>
  </si>
  <si>
    <t>SERVICE CABLE CONECTORIZADO 36F SM MPO12-APC(M)/MPO12-APC(M) 0.8D3/0.8D3 100.0M - TS - LSZH - AZUL - TIPO B</t>
  </si>
  <si>
    <t>TRUNK CABLE PRE-TERMINATED 36F SM MPO12-APC(M)/MPO12-APC(M) 0.8D3/0.8D3 100.0M - TS - LSZH - BLUE - TYPE B</t>
  </si>
  <si>
    <t>CABLE TRONCAL CONECTORIZADO 36F SM MPO12-APC(M)/MPO12-APC(M) 0.8D3/0.8D3 100.0M - TS - LSZH - AZUL  - TIPO B</t>
  </si>
  <si>
    <t>SERVICE CABLE CONECTORIZADO 24F SM G-652D MPO12-APC(M)/MPO12-APC(M) 0.8D3/0.8D3 10.0M - TS - LSZH - AMARELO - TIPO B</t>
  </si>
  <si>
    <t>TRUNK CABLE PRE-TERMINATED 24F SM G-652D MPO12-APC(M)/MPO12-APC(M) 0.8D3/0.8D3 10.0M - TS - LSZH - YELLOW - TYPE B</t>
  </si>
  <si>
    <t>CABLE TRONCAL CONECTORIZADO 24F SM G-652D MPO12-APC(M)/MPO12-APC(M) 0.8D3/0.8D3 10.0M - TS - LSZH - AMARILLO  - TIPO B</t>
  </si>
  <si>
    <t>SERVICE CABLE CONECTORIZADO 48F OM3 MPO12-UPC(M)/MPO12-UPC(M) 0.8D3/0.8D3 10.0M - TS - LSZH - ACQUA - TIPO B</t>
  </si>
  <si>
    <t>TRUNK CABLE PRE-TERMINATED 48F OM3 MPO12-UPC(M)/MPO12-UPC(M) 0.8D3/0.8D3 10.0M - TS - LSZH - AQUA - TYPE B</t>
  </si>
  <si>
    <t>CABLE TRONCAL CONECTORIZADO 48F OM3 MPO12-UPC(M)/MPO12-UPC(M) 0.8D3/0.8D3 10.0M - TS - LSZH - ACQUA  - TIPO B</t>
  </si>
  <si>
    <t>SERVICE CABLE CONECTORIZADO 48F OM3 MPO12-UPC(M)/MPO12-UPC(M) 0.8D3/0.8D3 15.0M - TS - LSZH - ACQUA - TIPO B</t>
  </si>
  <si>
    <t>TRUNK CABLE PRE-TERMINATED 48F OM3 MPO12-UPC(M)/MPO12-UPC(M) 0.8D3/0.8D3 15.0M - TS - LSZH - AQUA - TYPE B</t>
  </si>
  <si>
    <t>CABLE TRONCAL CONECTORIZADO 48F OM3 MPO12-UPC(M)/MPO12-UPC(M) 0.8D3/0.8D3 15.0M - TS - LSZH - ACQUA  - TIPO B</t>
  </si>
  <si>
    <t>SERVICE CABLE CONECTORIZADO 48F OM3 MPO12-UPC(M)/MPO12-UPC(M) 0.8D3/0.8D3 20.0M - TS - LSZH - ACQUA - TIPO B</t>
  </si>
  <si>
    <t>TRUNK CABLE PRE-TERMINATED 48F OM3 MPO12-UPC(M)/MPO12-UPC(M) 0.8D3/0.8D3 20.0M - TS - LSZH - AQUA - TYPE B</t>
  </si>
  <si>
    <t>CABLE TRONCAL CONECTORIZADO 48F OM3 MPO12-UPC(M)/MPO12-UPC(M) 0.8D3/0.8D3 20.0M - TS - LSZH - ACQUA  - TIPO B</t>
  </si>
  <si>
    <t>SERVICE CABLE CONECTORIZADO 12F OM3 MPO12-UPC(F)/MPO12-UPC(F) 0.8D3/0.8D3 120.0M - UT - LSZH - ACQUA - TIPO A</t>
  </si>
  <si>
    <t>TRUNK CABLE PRE-TERMINATED 12F OM3 MPO12-UPC(F)/MPO12-UPC(F) 0.8D3/0.8D3 120.0M - UT - LSZH - AQUA - TYPE A</t>
  </si>
  <si>
    <t>CABLE TRONCAL CONECTORIZADO 12F OM3 MPO12-UPC(F)/MPO12-UPC(F) 0.8D3/0.8D3 120.0M - UT - LSZH - ACQUA - TIPO A</t>
  </si>
  <si>
    <t>SERVICE CABLE CONECTORIZADO 12F OM3 MPO12-UPC(F)/MPO12-UPC(F) 0.8D3/0.8D3 130.0M - UT - LSZH - ACQUA - TIPO A</t>
  </si>
  <si>
    <t>TRUNK CABLE PRE-TERMINATED 12F OM3 MPO12-UPC(F)/MPO12-UPC(F) 0.8D3/0.8D3 130.0M - UT - LSZH - AQUA - TYPE A</t>
  </si>
  <si>
    <t>CABLE TRONCAL CONECTORIZADO 12F OM3 MPO12-UPC(F)/MPO12-UPC(F) 0.8D3/0.8D3 130.0M - UT - LSZH - ACQUA - TIPO A</t>
  </si>
  <si>
    <t>SERVICE CABLE CONECTORIZADO 12F OM3 MPO12-UPC(F)/MPO12-UPC(F) 0.8D3/0.8D3 140.0M - UT - LSZH - ACQUA - TIPO A</t>
  </si>
  <si>
    <t>TRUNK CABLE PRE-TERMINATED 12F OM3 MPO12-UPC(F)/MPO12-UPC(F) 0.8D3/0.8D3 140.0M - UT - LSZH - AQUA - TYPE A</t>
  </si>
  <si>
    <t>CABLE TRONCAL CONECTORIZADO 12F OM3 MPO12-UPC(F)/MPO12-UPC(F) 0.8D3/0.8D3 140.0M - UT - LSZH - ACQUA  - TIPO A</t>
  </si>
  <si>
    <t>SERVICE CABLE CONECTORIZADO 12F OM3 MPO12-UPC(F)/MPO12-UPC(F) 0.8D3/0.8D3 150.0M - UT - LSZH - ACQUA - TIPO A</t>
  </si>
  <si>
    <t>TRUNK CABLE PRE-TERMINATED 12F OM3 MPO12-UPC(F)/MPO12-UPC(F) 0.8D3/0.8D3 150.0M - UT - LSZH - AQUA - TYPE A</t>
  </si>
  <si>
    <t>CABLE TRONCAL CONECTORIZADO 12F OM3 MPO12-UPC(F)/MPO12-UPC(F) 0.8D3/0.8D3 150.0M - UT - LSZH - ACQUA  - TIPO A</t>
  </si>
  <si>
    <t>SERVICE CABLE CONECTORIZADO 24F OM4 MPO12-UPC(M)/MPO12-UPC(M) 0.8D3/0.8D3 1.0M - TS - LSZH - ACQUA - TIPO B</t>
  </si>
  <si>
    <t>TRUNK CABLE PRE-TERMINATED 24F OM4 MPO12-UPC(M)/MPO12-UPC(M) 0.8D3/0.8D3 1.0M - TS - LSZH - AQUA - TYPE B</t>
  </si>
  <si>
    <t>CABLE TRONCAL CONECTORIZADO 24F OM4 MPO12-UPC(M)/MPO12-UPC(M) 0.8D3/0.8D3 1.0M - TS - LSZH - ACQUA  - TIPO B</t>
  </si>
  <si>
    <t>SERVICE CABLE CONECTORIZADO FANOUT 12F SM BLI A/B G-657A LC-UPC/MPO12-APC(M) 1.0D2/0.8D3 25.0M - UT - LSZH - AZUL - TIPO A</t>
  </si>
  <si>
    <t>TRUNK CABLE PRE-TERMINATED FANOUT 12F SM BLI A/B G-657A LC-UPC/MPO12-APC(M) 1.0D2/0.8D3 25.0M - UT - LSZH - BLUE - TYPE A</t>
  </si>
  <si>
    <t>CABLE TRONCAL CONECTORIZADO FANOUT 12F SM BLI A/B G-657A LC-UPC/MPO12-APC(M) 1.0D2/0.8D3 25.0M - UT - LSZH - AZUL - TIPO A</t>
  </si>
  <si>
    <t>SERVICE CABLE CONECTORIZADOS MM ACQUA(10M DE BACKBONE OM4 6 VIAS - 72F E 12 UNID. DE CONECTORIZAÇÃO MPO/MPO MM TIPO A)</t>
  </si>
  <si>
    <t>BACKBONE MM 6 VIAS (72 FIBRAS) - 10 METERS (TRUNK CABLE PRE-TERMINATED 72F OM4 MPO12-UPC(M)/MPO12-UPC(M) 1.0D3/1.0D3 8.0M - TS - LSZH - AQUA - TYPE A)</t>
  </si>
  <si>
    <t>BACKBONE MM 6 VIAS (72 FIBRAS) - 10 METROS  (CABLE TRONCAL CONECTORIZADO 72F OM4 MPO12-UPC(M)/MPO12-UPC(M) 1.0D3/1.0D3 8.0M - TS - LSZH - ACQUA  - TIPO A)</t>
  </si>
  <si>
    <t>SERVICE CABLE CONECTORIZADOS MM ACQUA(11M DE BACKBONE OM4 6 VIAS - 72F E 12 UNID. DE CONECTORIZAÇÃO MPO/MPO MM TIPO A)</t>
  </si>
  <si>
    <t>BACKBONE MM 6 VIAS (72 FIBRAS) - 11 METERS (TRUNK CABLE PRE-TERMINATED 72F OM4 MPO12-UPC(M)/MPO12-UPC(M) 1.0D3/1.0D3 9.0M - TS - LSZH - AQUA - TYPE A)</t>
  </si>
  <si>
    <t>BACKBONE MM 6 VIAS (72 FIBRAS) - 11 METROS (CABLE TRONCAL CONECTORIZADO 72F OM4 MPO12-UPC(M)/MPO12-UPC(M) 1.0D3/1.0D3 9.0M - TS - LSZH - ACQUA  - TIPO A)</t>
  </si>
  <si>
    <t>SERVICE CABLE CONECTORIZADOS MM ACQUA(12M DE BACKBONE OM4 6 VIAS - 72F E 12 UNID. DE CONECTORIZAÇÃO MPO/MPO MM TIPO A)</t>
  </si>
  <si>
    <t>BACKBONE MM 6 VIAS (72 FIBRAS) - 12 METERS (TRUNK CABLE PRE-TERMINATED 72F OM4 MPO12-UPC(M)/MPO12-UPC(M) 1.0D3/1.0D3 10.0M - TS - LSZH - AQUA - TYPE A)</t>
  </si>
  <si>
    <t>BACKBONE MM 6 VIAS (72 FIBRAS) - 12 METROS (CABLE TRONCAL CONECTORIZADO 72F OM4 MPO12-UPC(M)/MPO12-UPC(M) 1.0D3/1.0D3 10.0M - TS - LSZH - ACQUA  - TIPO A)</t>
  </si>
  <si>
    <t>SERVICE CABLE CONECTORIZADOS MM ACQUA(7M DE BACKBONE OM4 6 VIAS - 72F E 12 UNID. DE CONECTORIZAÇÃO MPO/MPO MM TIPO A)</t>
  </si>
  <si>
    <t>BACKBONE MM 6 VIAS (72 FIBRAS) - 7 METERS (TRUNK CABLE PRE-TERMINATED 72F OM4 MPO12-UPC(M)/MPO12-UPC(M) 1.0D3/1.0D3 5.0M - TS - LSZH - AQUA - TYPE A)</t>
  </si>
  <si>
    <t>BACKBONE MM 6 VIAS (72 FIBRAS) - 7 METROS  (CABLE TRONCAL CONECTORIZADO 72F OM4 MPO12-UPC(M)/MPO12-UPC(M) 1.0D3/1.0D3 5.0M - TS - LSZH - ACQUA  - TIPO A)</t>
  </si>
  <si>
    <t>SERVICE CABLE CONECTORIZADO 24F OM3 MPO12-UPC(M)/MPO12-UPC(M) 0.8D3/0.8D3 35.0M - TS - LSZH - ACQUA - TIPO B</t>
  </si>
  <si>
    <t>TRUNK CABLE PRE-TERMINATED 24F OM3 MPO12-UPC(M)/MPO12-UPC(M) 0.8D3/0.8D3 35.0M - TS - LSZH - AQUA - TYPE B</t>
  </si>
  <si>
    <t>CABLE TRONCAL CONECTORIZADO 24F OM3 MPO12-UPC(M)/MPO12-UPC(M) 0.8D3/0.8D3 35.0M - TS - LSZH - ACQUA  - TIPO B</t>
  </si>
  <si>
    <t>SERVICE CABLE CONECTORIZADO 12F SM BLI A/B G-657A SC-UPC/SC-UPC 1.0D2/1.0D2 200.0M - UT - LSZH - AZUL</t>
  </si>
  <si>
    <t>TRUNK CABLE PRE-TERMINATED 12F SM BLI A/B G-657A SC-UPC/SC-UPC 1.0D2/1.0D2 200.0M - UT - LSZH - BLUE</t>
  </si>
  <si>
    <t>CABLE TRONCAL CONECTORIZADO 12F SM BLI A/B G-657A SC-UPC/SC-UPC 1.0D2/1.0D2 200.0M - UT - LSZH - AZUL</t>
  </si>
  <si>
    <t>SERVICE CABLE CONECTORIZADO 72F OM4 MPO12-UPC(M)/MPO12-UPC(M) 0.8D3/0.8D3 21.0M - TS - LSZH - ACQUA - TIPO B</t>
  </si>
  <si>
    <t>TRUNK CABLE PRE-TERMINATED 72F OM4 MPO12-UPC(M)/MPO12-UPC(M) 0.8D3/0.8D3 21.0M - TS - LSZH - AQUA - TYPE B</t>
  </si>
  <si>
    <t>CABLE TRONCAL CONECTORIZADO 72F OM4 MPO12-UPC(M)/MPO12-UPC(M) 0.8D3/0.8D3 21.0M - TS - LSZH - ACQUA  - TIPO B</t>
  </si>
  <si>
    <t>SERVICE CABLE CONECTORIZADO 72F OM4 MPO12-UPC(M)/MPO12-UPC(M) 0.8D3/0.8D3 24.0M - TS - LSZH - ACQUA - TIPO B</t>
  </si>
  <si>
    <t>TRUNK CABLE PRE-TERMINATED 72F OM4 MPO12-UPC(M)/MPO12-UPC(M) 0.8D3/0.8D3 24.0M - TS - LSZH - AQUA - TYPE B</t>
  </si>
  <si>
    <t>CABLE TRONCAL CONECTORIZADO 72F OM4 MPO12-UPC(M)/MPO12-UPC(M) 0.8D3/0.8D3 24.0M - TS - LSZH - ACQUA  - TIPO B</t>
  </si>
  <si>
    <t>SERVICE CABLE CONECTORIZADO 72F OM4 MPO12-UPC(M)/MPO12-UPC(M) 0.8D3/0.8D3 26.0M - TS - LSZH - ACQUA - TIPO B</t>
  </si>
  <si>
    <t>TRUNK CABLE PRE-TERMINATED 72F OM4 MPO12-UPC(M)/MPO12-UPC(M) 0.8D3/0.8D3 26.0M - TS - LSZH - AQUA - TYPE B</t>
  </si>
  <si>
    <t>CABLE TRONCAL CONECTORIZADO 72F OM4 MPO12-UPC(M)/MPO12-UPC(M) 0.8D3/0.8D3 26.0M - TS - LSZH - ACQUA  - TIPO B</t>
  </si>
  <si>
    <t>SERVICE CABLE CONECTORIZADO 72F OM4 MPO12-UPC(M)/MPO12-UPC(M) 0.8D3/0.8D3 250.0M - TS - LSZH - ACQUA - TIPO B</t>
  </si>
  <si>
    <t>TRUNK CABLE PRE-TERMINATED 72F OM4 MPO12-UPC(M)/MPO12-UPC(M) 0.8D3/0.8D3 250.0M - TS - LSZH - AQUA - TYPE B</t>
  </si>
  <si>
    <t>CABLE TRONCAL CONECTORIZADO 72F OM4 MPO12-UPC(M)/MPO12-UPC(M) 0.8D3/0.8D3 250.0M - TS - LSZH - ACQUA  - TIPO B</t>
  </si>
  <si>
    <t>SERVICE CABLE CONECTORIZADO 72F OM4 MPO12-UPC(M)/MPO12-UPC(M) 0.8D3/0.8D3 150.0M - TS - LSZH - ACQUA - TIPO B</t>
  </si>
  <si>
    <t>TRUNK CABLE PRE-TERMINATED 72F OM4 MPO12-UPC(M)/MPO12-UPC(M) 0.8D3/0.8D3 150.0M - TS - LSZH - AQUA - TYPE B</t>
  </si>
  <si>
    <t>CABLE TRONCAL CONECTORIZADO 72F OM4 MPO12-UPC(M)/MPO12-UPC(M) 0.8D3/0.8D3 150.0M - TS - LSZH - ACQUA  - TIPO B</t>
  </si>
  <si>
    <t>SERVICE CABLE CONECTORIZADO 72F SM MPO12-APC(M)/MPO12-APC(M) 0.8D3/0.8D3 250.0M - TS - LSZH - AZUL - TIPO B</t>
  </si>
  <si>
    <t>TRUNK CABLE PRE-TERMINATED 72F SM MPO12-APC(M)/MPO12-APC(M) 0.8D3/0.8D3 250.0M - TS - LSZH - BLUE - TYPE B</t>
  </si>
  <si>
    <t>CABLE TRONCAL CONECTORIZADO 72F SM MPO12-APC(M)/MPO12-APC(M) 0.8D3/0.8D3 250.0M - TS - LSZH - AZUL  - TIPO B</t>
  </si>
  <si>
    <t>SERVICE CABLE CONECTORIZADO 72F SM MPO12-APC(M)/MPO12-APC(M) 0.8D3/0.8D3 150.0M - TS - LSZH - AZUL - TIPO B</t>
  </si>
  <si>
    <t>TRUNK CABLE PRE-TERMINATED 72F SM MPO12-APC(M)/MPO12-APC(M) 0.8D3/0.8D3 150.0M - TS - LSZH - BLUE - TYPE B</t>
  </si>
  <si>
    <t>CABLE TRONCAL CONECTORIZADO 72F SM MPO12-APC(M)/MPO12-APC(M) 0.8D3/0.8D3 150.0M - TS - LSZH - AZUL  - TIPO B</t>
  </si>
  <si>
    <t>SERVICE CABLE CONECTORIZADO 48F SM G-652D MPO12-APC(M)/MPO12-APC(M) 0.8D3/0.8D3 25.0M - TS - LSZH - AMARELO - TIPO B</t>
  </si>
  <si>
    <t>TRUNK CABLE PRE-TERMINATED 48F SM G-652D MPO12-APC(M)/MPO12-APC(M) 0.8D3/0.8D3 25.0M - TS - LSZH - YELLOW - TYPE B</t>
  </si>
  <si>
    <t>CABLE TRONCAL CONECTORIZADO 48F SM G-652D MPO12-APC(M)/MPO12-APC(M) 0.8D3/0.8D3 25.0M - TS - LSZH - AMARILLO  - TIPO B</t>
  </si>
  <si>
    <t>SERVICE CABLE CONECTORIZADO 48F SM G-652D MPO12-APC(M)/MPO12-APC(M) 0.8D3/0.8D3 30.0M - TS - LSZH - AMARELO - TIPO B</t>
  </si>
  <si>
    <t>TRUNK CABLE PRE-TERMINATED 48F SM G-652D MPO12-APC(M)/MPO12-APC(M) 0.8D3/0.8D3 30.0M - TS - LSZH - YELLOW - TYPE B</t>
  </si>
  <si>
    <t>CABLE TRONCAL CONECTORIZADO 48F SM G-652D MPO12-APC(M)/MPO12-APC(M) 0.8D3/0.8D3 30.0M - TS - LSZH - AMARILLO  - TIPO B</t>
  </si>
  <si>
    <t>SERVICE CABLE CONECTORIZADO 12F OM3 LC-UPC/LC-UPC 1.0D2/1.0D2 152.0M - UT - LSZH - ACQUA (A - B)</t>
  </si>
  <si>
    <t>TRUNK CABLE PRE-TERMINATED 12F OM3 LC-UPC/LC-UPC 1.0D2/1.0D2 152.0M - UT - LSZH - AQUA (A - B)</t>
  </si>
  <si>
    <t>CABLE TRONCAL CONECTORIZADO 12F OM3 LC-UPC/LC-UPC 1.0D2/1.0D2 152.0M - UT - LSZH - ACQUA  (A - B)</t>
  </si>
  <si>
    <t>SERVICE CABLE CONECTORIZADO 12F OM3 LC-UPC/LC-UPC 1.0D2/1.0D2 160.0M - UT - LSZH - ACQUA (A - B)</t>
  </si>
  <si>
    <t>TRUNK CABLE PRE-TERMINATED 12F OM3 LC-UPC/LC-UPC 1.0D2/1.0D2 160.0M - UT - LSZH - AQUA (A - B)</t>
  </si>
  <si>
    <t>CABLE TRONCAL CONECTORIZADO 12F OM3 LC-UPC/LC-UPC 1.0D2/1.0D2 160.0M - UT - LSZH - ACQUA  (A - B)</t>
  </si>
  <si>
    <t>SERVICE CABLE CONECTORIZADO 12F OM3 LC-UPC/LC-UPC 1.0D2/1.0D2 115.0M - UT - LSZH - ACQUA (A - B)</t>
  </si>
  <si>
    <t>TRUNK CABLE PRE-TERMINATED 12F OM3 LC-UPC/LC-UPC 1.0D2/1.0D2 115.0M - UT - LSZH - AQUA (A - B)</t>
  </si>
  <si>
    <t>CABLE TRONCAL CONECTORIZADO 12F OM3 LC-UPC/LC-UPC 1.0D2/1.0D2 115.0M - UT - LSZH - ACQUA  (A - B)</t>
  </si>
  <si>
    <t>SERVICE CABLE CONECTORIZADO 12F OM3 LC-UPC/LC-UPC 1.0D2/1.0D2 170.0M - UT - LSZH - ACQUA (A - B)</t>
  </si>
  <si>
    <t>TRUNK CABLE PRE-TERMINATED 12F OM3 LC-UPC/LC-UPC 1.0D2/1.0D2 170.0M - UT - LSZH - AQUA (A - B)</t>
  </si>
  <si>
    <t>CABLE TRONCAL CONECTORIZADO 12F OM3 LC-UPC/LC-UPC 1.0D2/1.0D2 170.0M - UT - LSZH - ACQUA  (A - B)</t>
  </si>
  <si>
    <t>SERVICE CABLE CONECTORIZADO 12F OM3 LC-UPC/LC-UPC 1.0D2/1.0D2 102.0M - UT - LSZH - ACQUA (A - B)</t>
  </si>
  <si>
    <t>TRUNK CABLE PRE-TERMINATED 12F OM3 LC-UPC/LC-UPC 1.0D2/1.0D2 102.0M - UT - LSZH - AQUA (A - B)</t>
  </si>
  <si>
    <t>CABLE TRONCAL CONECTORIZADO 12F OM3 LC-UPC/LC-UPC 1.0D2/1.0D2 102.0M - UT - LSZH - ACQUA  (A - B)</t>
  </si>
  <si>
    <t>SERVICE CABLE CONECTORIZADO 12F OM3 LC-UPC/LC-UPC 1.0D2/1.0D2 92.0M - UT - LSZH - ACQUA (A - B)</t>
  </si>
  <si>
    <t>TRUNK CABLE PRE-TERMINATED 12F OM3 LC-UPC/LC-UPC 1.0D2/1.0D2 92.0M - UT - LSZH - AQUA (A - B)</t>
  </si>
  <si>
    <t>CABLE TRONCAL CONECTORIZADO 12F OM3 LC-UPC/LC-UPC 1.0D2/1.0D2 92.0M - UT - LSZH - ACQUA  (A - B)</t>
  </si>
  <si>
    <t>SERVICE CABLE CONECTORIZADO 72F OM4 MPO12-UPC(M)/MPO12-UPC(M) 0.8D3/0.8D3 140.0M - TS - LSZH - ACQUA - TIPO B</t>
  </si>
  <si>
    <t>TRUNK CABLE PRE-TERMINATED 72F OM4 MPO12-UPC(M)/MPO12-UPC(M) 0.8D3/0.8D3 140.0M - TS - LSZH - AQUA - TYPE B</t>
  </si>
  <si>
    <t>CABLE TRONCAL CONECTORIZADO 72F OM4 MPO12-UPC(M)/MPO12-UPC(M) 0.8D3/0.8D3 140.0M - TS - LSZH - ACQUA  - TIPO B</t>
  </si>
  <si>
    <t>SERVICE CABLE CONECTORIZADO 72F SM MPO12-APC(M)/MPO12-APC(M) 0.8D3/0.8D3 140.0M - TS - LSZH - AZUL - TIPO B</t>
  </si>
  <si>
    <t>TRUNK CABLE PRE-TERMINATED 72F SM MPO12-APC(M)/MPO12-APC(M) 0.8D3/0.8D3 140.0M - TS - LSZH - BLUE - TYPE B</t>
  </si>
  <si>
    <t>CABLE TRONCAL CONECTORIZADO 72F SM MPO12-APC(M)/MPO12-APC(M) 0.8D3/0.8D3 140.0M - TS - LSZH - AZUL  - TIPO B</t>
  </si>
  <si>
    <t>SERVICE CABLE CONECTORIZADO 12F OM3 MPO12-UPC(M)/MPO12-UPC(M) 0.8D3/0.8D3 200.0M - UT - LSZH - ACQUA - TIPO B</t>
  </si>
  <si>
    <t>TRUNK CABLE PRE-TERMINATED 12F OM3 MPO12-UPC(M)/MPO12-UPC(M) 0.8D3/0.8D3 200.0M - UT - LSZH - AQUA - TYPE B</t>
  </si>
  <si>
    <t>CABLE TRONCAL CONECTORIZADO 12F OM3 MPO12-UPC(M)/MPO12-UPC(M) 0.8D3/0.8D3 200.0M - UT - LSZH - ACQUA  - TIPO B</t>
  </si>
  <si>
    <t>SERVICE CABLE CONECTORIZADO 72F OM3 LC-UPC/LC-UPC 1.0D2/1.0D2 70.0M - TS - LSZH - ACQUA (A - B)</t>
  </si>
  <si>
    <t>TRUNK CABLE PRE-TERMINATED 72F OM3 LC-UPC/LC-UPC 1.0D2/1.0D2 70.0M - TS - LSZH - AQUA (A - B)</t>
  </si>
  <si>
    <t>CABLE TRONCAL CONECTORIZADO 72F OM3 LC-UPC/LC-UPC 1.0D2/1.0D2 70.0M - TS - LSZH - ACQUA (A - B)</t>
  </si>
  <si>
    <t>SERVICE CABLE CONECTORIZADO 12F SM BLI A/B G-657A LC-APC/LC-APC 1.0D2/1.0D2 5.0M - UT - LSZH - AMARELO</t>
  </si>
  <si>
    <t>TRUNK CABLE PRE-TERMINATED 12F SM BLI A/B G-657A LC-APC/LC-APC 1.0D2/1.0D2 5.0M - UT - LSZH - YELLOW</t>
  </si>
  <si>
    <t>CABLE TRONCAL CONECTORIZADO 12F SM BLI A/B G-657A LC-APC/LC-APC 1.0D2/1.0D2 5.0M - UT - LSZH - AMARILLO</t>
  </si>
  <si>
    <t>SERVICE CABLE CONECTORIZADO 12F SM BLI A/B G-657A LC-APC/LC-UPC 1.0D2/1.0D2 5.0M - UT - LSZH - AMARELO</t>
  </si>
  <si>
    <t>TRUNK CABLE PRE-TERMINATED 12F SM BLI A/B G-657A LC-APC/LC-UPC 1.0D2/1.0D2 5.0M - UT - LSZH - YELLOW</t>
  </si>
  <si>
    <t>CABLE TRONCAL CONECTORIZADO 12F SM BLI A/B G-657A LC-APC/LC-UPC 1.0D2/1.0D2 5.0M - UT - LSZH - AMARILLO</t>
  </si>
  <si>
    <t>SERVICE CABLE CONECTORIZADO 12F SM BLI A/B G-657A LC-APC/LC-UPC 1.0D2/1.0D2 10.0M - UT - LSZH - AMARELO</t>
  </si>
  <si>
    <t>TRUNK CABLE PRE-TERMINATED 12F SM BLI A/B G-657A LC-APC/LC-UPC 1.0D2/1.0D2 10.0M - UT - LSZH - YELLOW</t>
  </si>
  <si>
    <t>CABLE TRONCAL CONECTORIZADO 12F SM BLI A/B G-657A LC-APC/LC-UPC 1.0D2/1.0D2 10.0M - UT - LSZH - AMARILLO</t>
  </si>
  <si>
    <t>SERVICE CABLE CONECTORIZADO 12F SM G-652D LC-APC/LC-UPC 1.0D3/1.0D3 30.0M - TIGHT - LSZH - PRETO - IO</t>
  </si>
  <si>
    <t>TRUNK CABLE PRE-TERMINATED 12F SM G-652D LC-APC/LC-UPC 1.0D3/1.0D3 30.0M - TIGHT - LSZH - BLACK - IO</t>
  </si>
  <si>
    <t>CABLE TRONCAL CONECTORIZADO 12F SM G-652D LC-APC/LC-UPC 1.0D3/1.0D3 30.0M - TIGHT - LSZH - NEGRO  - IO</t>
  </si>
  <si>
    <t>SERVICE CABLE CONECTORIZADO 12F SM G-652D LC-APC/NC 1.0D3 20.0M - TIGHT - LSZH - PRETO - IO</t>
  </si>
  <si>
    <t>TRUNK CABLE PRE-TERMINATED 12F SM G-652D LC-APC/NC 1.0D3 20.0M - TIGHT - LSZH - BLACK - IO</t>
  </si>
  <si>
    <t>CABLE TRONCAL CONECTORIZADO 12F SM G-652D LC-APC/NC 1.0D3 20.0M - TIGHT - LSZH - NEGRO  - IO</t>
  </si>
  <si>
    <t>SERVICE CABLE CONECTORIZADO 12F SM BLI A/B G-657A MPO12-APC(F)/MPO12-APC(F) 0.8D3/0.8D3 120.0M - UT - LSZH - AZUL - TIPO A</t>
  </si>
  <si>
    <t>TRUNK CABLE PRE-TERMINATED 12F SM BLI A/B G-657A MPO12-APC(F)/MPO12-APC(F) 0.8D3/0.8D3 120.0M - UT - LSZH - BLUE - TYPE A</t>
  </si>
  <si>
    <t>CABLE TRONCAL CONECTORIZADO 12F SM BLI A/B G-657A MPO12-APC(F)/MPO12-APC(F) 0.8D3/0.8D3 120.0M - UT - LSZH - AZUL  - TIPO A</t>
  </si>
  <si>
    <t>SERVICE CABLE CONECTORIZADO 12F SM BLI A/B G-657A MPO12-APC(F)/MPO12-APC(F) 0.8D3/0.8D3 140.0M - UT - LSZH - AZUL - TIPO A</t>
  </si>
  <si>
    <t>TRUNK CABLE PRE-TERMINATED 12F SM BLI A/B G-657A MPO12-APC(F)/MPO12-APC(F) 0.8D3/0.8D3 140.0M - UT - LSZH - BLUE - TYPE A</t>
  </si>
  <si>
    <t>CABLE TRONCAL CONECTORIZADO 12F SM BLI A/B G-657A MPO12-APC(F)/MPO12-APC(F) 0.8D3/0.8D3 140.0M - UT - LSZH - AZUL  - TIPO A</t>
  </si>
  <si>
    <t>SERVICE CABLE CONECTORIZADO 04F SM LC-APC/SC-APC 1.0D2/1.0D2 80.0M - TIGHT - LSZH - AZUL</t>
  </si>
  <si>
    <t>TRUNK CABLE PRE-TERMINATED 04F SM LC-APC/SC-APC 1.0D2/1.0D2 80.0M - TIGHT - LSZH - BLUE</t>
  </si>
  <si>
    <t>CABLE TRONCAL CONECTORIZADO 04F SM LC-APC/SC-APC 1.0D2/1.0D2 80.0M - TIGHT - LSZH - AZUL</t>
  </si>
  <si>
    <t>SERVICE CABLE CONECTORIZADO 02F SM LC-UPC/LC-UPC 0.3D2/0.3D2 100.0M - MC - COG - PRETO - IO</t>
  </si>
  <si>
    <t>TRUNK CABLE PRE-TERMINATED 02F SM LC-UPC/LC-UPC 0.3D3/0.3D3 100.0M - MC - COG - BLACK - IO</t>
  </si>
  <si>
    <t>CABLE TRONCAL CONECTORIZADO 02F SM LC-UPC/LC-UPC 0.3D3/0.3D3 100.0M - MC - COG - NEGRO  - IO</t>
  </si>
  <si>
    <t>SERVICE CABLE CONECTORIZADO 02F SM LC-UPC/LC-UPC 0.3D2/0.3D2 120.0M - MC - COG - PRETO - IO</t>
  </si>
  <si>
    <t>TRUNK CABLE PRE-TERMINATED 02F SM LC-UPC/LC-UPC 0.3D3/0.3D3 120.0M - MC - COG - BLACK - IO</t>
  </si>
  <si>
    <t>CABLE TRONCAL CONECTORIZADO 02F SM LC-UPC/LC-UPC 0.3D3/0.3D3 120.0M - MC - COG - NEGRO  - IO</t>
  </si>
  <si>
    <t>SERVICE CABLE CONECTORIZADO 02F SM LC-UPC/LC-UPC 0.3D2/0.3D2 50.0M - MC - COG - PRETO - IO</t>
  </si>
  <si>
    <t>TRUNK CABLE PRE-TERMINATED 02F SM LC-UPC/LC-UPC 0.3D3/0.3D3 50.0M - MC - COG - BLACK - IO</t>
  </si>
  <si>
    <t>CABLE TRONCAL CONECTORIZADO 02F SM LC-UPC/LC-UPC 0.3D3/0.3D3 50.0M - MC - COG - NEGRO  - IO</t>
  </si>
  <si>
    <t>SERVICE CABLE CONECTORIZADO 02F SM LC-UPC/LC-UPC 0.3D2/0.3D2 70.0M - MC - COG - PRETO - IO</t>
  </si>
  <si>
    <t>TRUNK CABLE PRE-TERMINATED 02F SM LC-UPC/LC-UPC 0.3D3/0.3D3 70.0M - MC - COG - BLACK - IO</t>
  </si>
  <si>
    <t>CABLE TRONCAL CONECTORIZADO 02F SM LC-UPC/LC-UPC 0.3D3/0.3D3 70.0M - MC - COG - NEGRO  - IO</t>
  </si>
  <si>
    <t>SERVICE CABLE CONECTORIZADO 02F SM LC-UPC/LC-UPC 0.3D2/0.3D2 80.0M - MC - COG - PRETO - IO</t>
  </si>
  <si>
    <t>TRUNK CABLE PRE-TERMINATED 02F SM LC-UPC/LC-UPC 0.3D3/0.3D3 80.0M - MC - COG - BLACK - IO</t>
  </si>
  <si>
    <t>CABLE TRONCAL CONECTORIZADO 02F SM LC-UPC/LC-UPC 0.3D3/0.3D3 80.0M - MC - COG - NEGRO  - IO</t>
  </si>
  <si>
    <t>SERVICE CABLE CONECTORIZADO 02F SM LC-UPC/LC-UPC 0.3D2/0.3D2 110.0M - MC - COG - PRETO - IO</t>
  </si>
  <si>
    <t>TRUNK CABLE PRE-TERMINATED 02F SM LC-UPC/LC-UPC 0.3D3/0.3D3 110.0M - MC - COG - BLACK - IO</t>
  </si>
  <si>
    <t>CABLE TRONCAL CONECTORIZADO 02F SM LC-UPC/LC-UPC 0.3D3/0.3D3 110.0M - MC - COG - NEGRO  - IO</t>
  </si>
  <si>
    <t>SERVICE CABLE CONECTORIZADO 02F SM LC-UPC/LC-UPC 0.3D2/0.3D2 130.0M - MC - COG - PRETO - IO</t>
  </si>
  <si>
    <t>TRUNK CABLE PRE-TERMINATED 02F SM LC-UPC/LC-UPC 0.3D3/0.3D3 130.0M - MC - COG - BLACK - IO</t>
  </si>
  <si>
    <t>CABLE TRONCAL CONECTORIZADO 02F SM LC-UPC/LC-UPC 0.3D3/0.3D3 130.0M - MC - COG - NEGRO  - IO</t>
  </si>
  <si>
    <t>SERVICE CABLE CONECTORIZADO 02F SM LC-UPC/LC-UPC 0.3D2/0.3D2 140.0M - MC - COG - PRETO - IO</t>
  </si>
  <si>
    <t>TRUNK CABLE PRE-TERMINATED 02F SM LC-UPC/LC-UPC 0.3D3/0.3D3 140.0M - MC - COG - BLACK - IO</t>
  </si>
  <si>
    <t>CABLE TRONCAL CONECTORIZADO 02F SM LC-UPC/LC-UPC 0.3D3/0.3D3 140.0M - MC - COG - NEGRO  - IO</t>
  </si>
  <si>
    <t>SERVICE CABLE CONECTORIZADO 02F SM LC-UPC/LC-UPC 0.3D2/0.3D2 160.0M - MC - COG - PRETO - IO</t>
  </si>
  <si>
    <t>TRUNK CABLE PRE-TERMINATED 02F SM LC-UPC/LC-UPC 0.3D3/0.3D3 160.0M - MC - COG - BLACK - IO</t>
  </si>
  <si>
    <t>CABLE TRONCAL CONECTORIZADO 02F SM LC-UPC/LC-UPC 0.3D3/0.3D3 160.0M - MC - COG - NEGRO  - IO</t>
  </si>
  <si>
    <t>SERVICE CABLE CONECTORIZADO 02F SM LC-UPC/LC-UPC 0.3D2/0.3D2 170.0M - MC - COG - PRETO - IO</t>
  </si>
  <si>
    <t>TRUNK CABLE PRE-TERMINATED 02F SM LC-UPC/LC-UPC 0.3D3/0.3D3 170.0M - MC - COG - BLACK - IO</t>
  </si>
  <si>
    <t>CABLE TRONCAL CONECTORIZADO 02F SM LC-UPC/LC-UPC 0.3D3/0.3D3 170.0M - MC - COG - NEGRO  - IO</t>
  </si>
  <si>
    <t>SERVICE CABLE CONECTORIZADO 02F SM LC-UPC/LC-UPC 0.3D2/0.3D2 180.0M - MC - COG - PRETO - IO</t>
  </si>
  <si>
    <t>TRUNK CABLE PRE-TERMINATED 02F SM LC-UPC/LC-UPC 0.3D3/0.3D3 180.0M - MC - COG - BLACK - IO</t>
  </si>
  <si>
    <t>CABLE TRONCAL CONECTORIZADO 02F SM LC-UPC/LC-UPC 0.3D3/0.3D3 180.0M - MC - COG - NEGRO  - IO</t>
  </si>
  <si>
    <t>SERVICE CABLE CONECTORIZADO 02F SM LC-UPC/LC-UPC 0.3D2/0.3D2 190.0M - MC - COG - PRETO - IO</t>
  </si>
  <si>
    <t>TRUNK CABLE PRE-TERMINATED 02F SM LC-UPC/LC-UPC 0.3D3/0.3D3 190.0M - MC - COG - BLACK - IO</t>
  </si>
  <si>
    <t>CABLE TRONCAL CONECTORIZADO 02F SM LC-UPC/LC-UPC 0.3D3/0.3D3 190.0M - MC - COG - NEGRO  - IO</t>
  </si>
  <si>
    <t>SERVICE CABLE CONECTORIZADO 02F SM LC-UPC/LC-UPC 0.3D2/0.3D2 200.0M - MC - COG - PRETO - IO</t>
  </si>
  <si>
    <t>TRUNK CABLE PRE-TERMINATED 02F SM LC-UPC/LC-UPC 0.3D3/0.3D3 200.0M - MC - COG - BLACK - IO</t>
  </si>
  <si>
    <t>CABLE TRONCAL CONECTORIZADO 02F SM LC-UPC/LC-UPC 0.3D3/0.3D3 200.0M - MC - COG - NEGRO  - IO</t>
  </si>
  <si>
    <t>SERVICE CABLE CONECTORIZADO 72F OM4 MPO12-UPC(M)/MPO12-UPC(M) 0.8D2/0.8D2 52.0M - TS - LSZH - ACQUA - TIPO B</t>
  </si>
  <si>
    <t>TRUNK CABLE PRE-TERMINATED 72F OM4 MPO12-UPC(M)/MPO12-UPC(M) 0.8D2/0.8D2 52.0M - TS - LSZH - AQUA - TYPE B</t>
  </si>
  <si>
    <t>CABLE TRONCAL CONECTORIZADO 72F OM4 MPO12-UPC(M)/MPO12-UPC(M) 0.8D2/0.8D2 52.0M - TS - LSZH - ACQUA  - TIPO B</t>
  </si>
  <si>
    <t>SERVICE CABLE CONECTORIZADO 24F OM4 MPO12-UPC(M)/MPO12-UPC(M) 0.8D3/0.8D3 52.0M - TS - LSZH - ACQUA - TIPO B</t>
  </si>
  <si>
    <t>TRUNK CABLE PRE-TERMINATED 24F OM4 MPO12-UPC(M)/MPO12-UPC(M) 0.8D3/0.8D3 52.0M - TS - LSZH - AQUA - TYPE B</t>
  </si>
  <si>
    <t>CABLE TRONCAL CONECTORIZADO 24F OM4 MPO12-UPC(M)/MPO12-UPC(M) 0.8D3/0.8D3 52.0M - TS - LSZH - ACQUA  - TIPO B</t>
  </si>
  <si>
    <t>SERVICE CABLE CONECTORIZADO 12F OM3 LC-UPC/LC-UPC 1.0D2/1.0D2 5.0M - UT - LSZH - ACQUA (A - B)</t>
  </si>
  <si>
    <t>TRUNK CABLE PRE-TERMINATED 12F OM3 LC-UPC/LC-UPC 1.0D2/1.0D2 5.0M - UT - LSZH - AQUA (A - B)</t>
  </si>
  <si>
    <t>CABLE TRONCAL CONECTORIZADO 12F OM3 LC-UPC/LC-UPC 1.0D2/1.0D2 5.0M - UT - LSZH - ACQUA  (A - B)</t>
  </si>
  <si>
    <t>SERVICE CABLE CONECTORIZADO 02F SM SC-APC/SC-APC 0.3D2/0.3D2 120.0M - MC - COG - PRETO - IO</t>
  </si>
  <si>
    <t>TRUNK CABLE PRE-TERMINATED 02F SM SC-APC/SC-APC 0.3D3/0.3D3 120.0M - MC - COG - BLACK - IO</t>
  </si>
  <si>
    <t>CABLE TRONCAL CONECTORIZADO 02F SM SC-APC/SC-APC 0.3D3/0.3D3 120.0M - MC - COG - NEGRO  - IO</t>
  </si>
  <si>
    <t>SERVICE CABLE CONECTORIZADO 02F SM SC-APC/SC-APC 0.3D2/0.3D2 100.0M - MC - COG - PRETO - IO</t>
  </si>
  <si>
    <t>TRUNK CABLE PRE-TERMINATED 02F SM SC-APC/SC-APC 0.3D3/0.3D3 100.0M - MC - COG - BLACK - IO</t>
  </si>
  <si>
    <t>CABLE TRONCAL CONECTORIZADO 02F SM SC-APC/SC-APC 0.3D3/0.3D3 100.0M - MC - COG - NEGRO  - IO</t>
  </si>
  <si>
    <t>SERVICE CABLE CONECTORIZADO 02F SM LC-UPC/SC-APC 0.3D2/0.3D2 80.0M - MC - COG - PRETO - IO</t>
  </si>
  <si>
    <t>TRUNK CABLE PRE-TERMINATED 02F SM LC-UPC/SC-APC 0.3D3/0.3D3 80.0M - MC - COG - BLACK - IO</t>
  </si>
  <si>
    <t>CABLE TRONCAL CONECTORIZADO 02F SM LC-UPC/SC-APC 0.3D3/0.3D3 80.0M - MC - COG - NEGRO  - IO</t>
  </si>
  <si>
    <t>SERVICE CABLE CONECTORIZADO 02F SM LC-UPC/SC-APC 0.3D2/0.3D2 110.0M - MC - COG - PRETO - IO</t>
  </si>
  <si>
    <t>TRUNK CABLE PRE-TERMINATED 02F SM LC-UPC/SC-APC 0.3D3/0.3D3 110.0M - MC - COG - BLACK - IO</t>
  </si>
  <si>
    <t>CABLE TRONCAL CONECTORIZADO 02F SM LC-UPC/SC-APC 0.3D3/0.3D3 110.0M - MC - COG - NEGRO  - IO</t>
  </si>
  <si>
    <t>SERVICE CABLE CONECTORIZADO 04F SM SC-APC/SC-APC 1.0D2/1.0D2 80.0M - TIGHT - LSZH - AZUL</t>
  </si>
  <si>
    <t>TRUNK CABLE PRE-TERMINATED 04F SM SC-APC/SC-APC 1.0D2/1.0D2 80.0M - TIGHT - LSZH - BLUE</t>
  </si>
  <si>
    <t>CABLE TRONCAL CONECTORIZADO 04F SM SC-APC/SC-APC 1.0D2/1.0D2 80.0M - TIGHT - LSZH - AZUL</t>
  </si>
  <si>
    <t>SERVICE CABLE CONECTORIZADO 24F SM SC-APC/SC-APC 0.8D2/0.8D2 77.0M - DDR-S-TS (PFV) - LSZH - PRETO/AZUL</t>
  </si>
  <si>
    <t>TRUNK CABLE PRE-TERMINATED 24F SM SC-APC/SC-APC 0.8D2/0.8D2 77.0M - DDR-S-TS (PFV) - LSZH - BLACK/BLUE</t>
  </si>
  <si>
    <t>CABLE TRONCAL CONECTORIZADO 24F SM SC-APC/SC-APC 0.8D2/0.8D2 77.0M - DDR-S-TS (PFV) - LSZH - NEGRO/AZUL</t>
  </si>
  <si>
    <t>SERVICE CABLE CONECTORIZADO 24F SM SC-APC/SC-APC 0.8D2/0.8D2 112.0M - DDR-S-TS (PFV) - LSZH - PRETO/AZUL</t>
  </si>
  <si>
    <t>TRUNK CABLE PRE-TERMINATED 24F SM SC-APC/SC-APC 0.8D2/0.8D2 112.0M - DDR-S-TS (PFV) - LSZH - BLACK/BLUE</t>
  </si>
  <si>
    <t>CABLE TRONCAL CONECTORIZADO 24F SM SC-APC/SC-APC 0.8D2/0.8D2 112.0M - DDR-S-TS (PFV) - LSZH - NEGRO/AZUL</t>
  </si>
  <si>
    <t>SERVICE CABLE CONECTORIZADO 24F SM SC-APC/SC-APC 0.8D2/0.8D2 127.0M - DDR-S-TS (PFV) - LSZH - PRETO/AZUL</t>
  </si>
  <si>
    <t>TRUNK CABLE PRE-TERMINATED 24F SM SC-APC/SC-APC 0.8D2/0.8D2 127.0M - DDR-S-TS (PFV) - LSZH - BLACK/BLUE</t>
  </si>
  <si>
    <t>CABLE TRONCAL CONECTORIZADO 24F SM SC-APC/SC-APC 0.8D2/0.8D2 127.0M - DDR-S-TS (PFV) - LSZH - NEGRO/AZUL</t>
  </si>
  <si>
    <t>SERVICE CABLE CONECTORIZADO 12F SM BLI A/B G-657A LC-UPC/LC-UPC 1.0D2/1.0D2 8.0M - UT - LSZH - AZUL (A - B)</t>
  </si>
  <si>
    <t>TRUNK CABLE PRE-TERMINATED 12F SM BLI A/B G-657A LC-UPC/LC-UPC 1.0D2/1.0D2 8.0M - UT - LSZH - BLUE (A - B)</t>
  </si>
  <si>
    <t>CABLE TRONCAL CONECTORIZADO 12F SM BLI A/B G-657A LC-UPC/LC-UPC 1.0D2/1.0D2 8.0M - UT - LSZH - AZUL  (A - B)</t>
  </si>
  <si>
    <t>SERVICE CABLE CONECTORIZADO 12F OM3 LC-UPC/LC-UPC 1.0D2/1.0D2 8.0M - UT - LSZH - ACQUA (A - B)</t>
  </si>
  <si>
    <t>TRUNK CABLE PRE-TERMINATED 12F OM3 LC-UPC/LC-UPC 1.0D2/1.0D2 8.0M - UT - LSZH - AQUA (A - B)</t>
  </si>
  <si>
    <t>CABLE TRONCAL CONECTORIZADO 12F OM3 LC-UPC/LC-UPC 1.0D2/1.0D2 8.0M - UT - LSZH - ACQUA  (A - B)</t>
  </si>
  <si>
    <t>SERVICE CABLE CONECTORIZADO 48F SM G-652D LC-UPC/SC-UPC 1.75D2/1.75D2 7.0M - MC - LSZH - AMARELO</t>
  </si>
  <si>
    <t>TRUNK CABLE PRE-TERMINATED 48F SM G-652D LC-UPC/SC-UPC 1.75D2/1.75D2 7.0M - MC - LSZH - YELLOW</t>
  </si>
  <si>
    <t>CABLE TRONCAL CONECTORIZADO 48F SM G-652D LC-UPC/SC-UPC 1.75D2/1.75D2 7.0M - MC - LSZH - AMARILLO</t>
  </si>
  <si>
    <t>SERVICE CABLE CONECTORIZADO 48F SM G-652D LC-UPC/SC-UPC 1.75D2/1.75D2 8.0M - MC - LSZH - AMARELO</t>
  </si>
  <si>
    <t>TRUNK CABLE PRE-TERMINATED 48F SM G-652D LC-UPC/SC-UPC 1.75D2/1.75D2 8.0M - MC - LSZH - YELLOW</t>
  </si>
  <si>
    <t>CABLE TRONCAL CONECTORIZADO 48F SM G-652D LC-UPC/SC-UPC 1.75D2/1.75D2 8.0M - MC - LSZH - AMARILLO</t>
  </si>
  <si>
    <t>SERVICE CABLE CONECTORIZADO 48F SM G-652D LC-UPC/SC-UPC 1.75D2/1.75D2 9.10M - MC - LSZH - AMARELO</t>
  </si>
  <si>
    <t>TRUNK CABLE PRE-TERMINATED 48F SM G-652D LC-UPC/SC-UPC 1.75D2/1.75D2 9.10M - MC - LSZH - YELLOW</t>
  </si>
  <si>
    <t>CABLE TRONCAL CONECTORIZADO 48F SM G-652D LC-UPC/SC-UPC 1.75D2/1.75D2 9.10M - MC - LSZH - AMARILLO</t>
  </si>
  <si>
    <t>SERVICE CABLE CONECTORIZADO 48F SM G-652D LC-APC/LC-APC 1.75D2/1.75D2 8.50M - MC - LSZH - AMARELO</t>
  </si>
  <si>
    <t>TRUNK CABLE PRE-TERMINATED 48F SM G-652D LC-APC/LC-APC 1.75D2/1.75D2 8.50M - MC - LSZH - YELLOW</t>
  </si>
  <si>
    <t>CABLE TRONCAL CONECTORIZADO 48F SM G-652D LC-APC/LC-APC 1.75D2/1.75D2 8.50M - MC - LSZH - AMARILLO</t>
  </si>
  <si>
    <t>SERVICE CABLE CONECTORIZADO 48F SM G-652D LC-APC/LC-APC 1.75D2/1.75D2 8.0M - MC - LSZH - AMARELO</t>
  </si>
  <si>
    <t>TRUNK CABLE PRE-TERMINATED 48F SM G-652D LC-APC/LC-APC 1.75D2/1.75D2 8.0M - MC - LSZH - YELLOW</t>
  </si>
  <si>
    <t>CABLE TRONCAL CONECTORIZADO 48F SM G-652D LC-APC/LC-APC 1.75D2/1.75D2 8.0M - MC - LSZH - AMARILLO</t>
  </si>
  <si>
    <t>SERVICE CABLE CONECTORIZADO 48F SM G-652D LC-APC/LC-APC 1.75D2/1.75D2 10.6M - MC - LSZH - AMARELO</t>
  </si>
  <si>
    <t>TRUNK CABLE PRE-TERMINATED 48F SM G-652D LC-APC/LC-APC 1.75D2/1.75D2 10.6M - MC - LSZH - YELLOW</t>
  </si>
  <si>
    <t>CABLE TRONCAL CONECTORIZADO 48F SM G-652D LC-APC/LC-APC 1.75D2/1.75D2 10.6M - MC - LSZH - AMARILLO</t>
  </si>
  <si>
    <t>SERVICE CABLE CONECTORIZADO 48F SM G-652D LC-APC/LC-APC 1.75D2/1.75D2 7.2M - MC - LSZH - AMARELO</t>
  </si>
  <si>
    <t>TRUNK CABLE PRE-TERMINATED 48F SM G-652D LC-APC/LC-APC 1.75D2/1.75D2 7.2M - MC - LSZH - YELLOW</t>
  </si>
  <si>
    <t>CABLE TRONCAL CONECTORIZADO 48F SM G-652D LC-APC/LC-APC 1.75D2/1.75D2 7.2M - MC - LSZH - AMARILLO</t>
  </si>
  <si>
    <t>SERVICE CABLE CONECTORIZADO 48F SM G-652D LC-UPC/SC-UPC 1.75D2/1.75D2 6.5M - MC - LSZH - AMARELO</t>
  </si>
  <si>
    <t>TRUNK CABLE PRE-TERMINATED 48F SM G-652D LC-UPC/SC-UPC 1.75D2/1.75D2 6.5M - MC - LSZH - YELLOW</t>
  </si>
  <si>
    <t>CABLE TRONCAL CONECTORIZADO 48F SM G-652D LC-UPC/SC-UPC 1.75D2/1.75D2 6.5M - MC - LSZH - AMARILLO</t>
  </si>
  <si>
    <t>SERVICE CABLE CONECTORIZADO 02F SM LC-UPC/LC-UPC 0.3D2/0.3D2 270.0M - MC - COG - PRETO - IO</t>
  </si>
  <si>
    <t>TRUNK CABLE PRE-TERMINATED 02F SM LC-UPC/LC-UPC 0.3D3/0.3D3 270.0M - MC - COG - BLACK - IO</t>
  </si>
  <si>
    <t>CABLE TRONCAL CONECTORIZADO 02F SM LC-UPC/LC-UPC 0.3D3/0.3D3 270.0M - MC - COG - NEGRO  - IO</t>
  </si>
  <si>
    <t>SERVICE CABLE CONECTORIZADO 02F SM LC-UPC/LC-UPC 0.3D2/0.3D2 40.0M - MC - COG - PRETO - IO</t>
  </si>
  <si>
    <t>TRUNK CABLE PRE-TERMINATED 02F SM LC-UPC/LC-UPC 0.3D3/0.3D3 40.0M - MC - COG - BLACK - IO</t>
  </si>
  <si>
    <t>CABLE TRONCAL CONECTORIZADO 02F SM LC-UPC/LC-UPC 0.3D3/0.3D3 40.0M - MC - COG - NEGRO  - IO</t>
  </si>
  <si>
    <t>SERVICE CABLE CONECTORIZADO 48F SM G-652D LC-APC/LC-APC 1.75D2/1.75D2 12.5M - MC - LSZH - AMARELO</t>
  </si>
  <si>
    <t>TRUNK CABLE PRE-TERMINATED 48F SM G-652D LC-APC/LC-APC 1.75D2/1.75D2 12.5M - MC - LSZH - YELLOW</t>
  </si>
  <si>
    <t>CABLE TRONCAL CONECTORIZADO 48F SM G-652D LC-APC/LC-APC 1.75D2/1.75D2 12.5M - MC - LSZH - AMARILLO</t>
  </si>
  <si>
    <t>SERVICE CABLE CONECTORIZADO 02F 50.0 SC-UPC/SC-UPC 1.0D2/1.0D2 68.0M - TIGHT - RISER - PRETO - IO</t>
  </si>
  <si>
    <t>TRUNK CABLE PRE-TERMINATED 02F 50.0 SC-UPC/SC-UPC 1.0D2/1.0D2 68.0M - TIGHT - RISER - BLACK - IO</t>
  </si>
  <si>
    <t>CABLE TRONCAL CONECTORIZADO 02F 50.0 SC-UPC/SC-UPC 1.0D2/1.0D2 68.0M - TIGHT - RISER - NEGRO - IO</t>
  </si>
  <si>
    <t>SERVICE CABLE CONECTORIZADO 04F 50.0 SC-UPC/SC-UPC 1.0D2/1.0D2 28.0M - TIGHT - RISER - PRETO - IO</t>
  </si>
  <si>
    <t>TRUNK CABLE PRE-TERMINATED 04F 50.0 SC-UPC/SC-UPC 1.0D2/1.0D2 28.0M - TIGHT - RISER - BLACK - IO</t>
  </si>
  <si>
    <t>CABLE TRONCAL CONECTORIZADO 04F 50.0 SC-UPC/SC-UPC 1.0D2/1.0D2 28.0M - TIGHT - RISER - NEGRO - IO</t>
  </si>
  <si>
    <t>SERVICE CABLE CONECTORIZADO 04F 50.0 SC-UPC/SC-UPC 1.0D2/1.0D2 8.0M - TIGHT - RISER - PRETO - IO</t>
  </si>
  <si>
    <t>TRUNK CABLE PRE-TERMINATED 04F 50.0 SC-UPC/SC-UPC 1.0D2/1.0D2 8.0M - TIGHT - RISER - BLACK - IO</t>
  </si>
  <si>
    <t>CABLE TRONCAL CONECTORIZADO 04F 50.0 SC-UPC/SC-UPC 1.0D2/1.0D2 8.0M - TIGHT - RISER - NEGRO - IO</t>
  </si>
  <si>
    <t>SERVICE CABLE CONECTORIZADO 24F SM MPO12-APC(M)/MPO12-APC(M) 0.8D3/0.8D3 67.0M - TS - LSZH - AZUL - TIPO B</t>
  </si>
  <si>
    <t>TRUNK CABLE PRE-TERMINATED 24F SM MPO12-APC(M)/MPO12-APC(M) 0.8D3/0.8D3 67.0M - TS - LSZH - BLUE - TYPE B</t>
  </si>
  <si>
    <t>CABLE TRONCAL CONECTORIZADO 24F SM MPO12-APC(M)/MPO12-APC(M) 0.8D3/0.8D3 67.0M - TS - LSZH - AZUL  - TIPO B</t>
  </si>
  <si>
    <t>SERVICE CABLE CONECTORIZADO 24F SM MPO12-APC(M)/MPO12-APC(M) 0.8D3/0.8D3 27.0M - TS - LSZH - AZUL - TIPO B</t>
  </si>
  <si>
    <t>TRUNK CABLE PRE-TERMINATED 24F SM MPO12-APC(M)/MPO12-APC(M) 0.8D3/0.8D3 27.0M - TS - LSZH - BLUE - TYPE B</t>
  </si>
  <si>
    <t>CABLE TRONCAL CONECTORIZADO 24F SM MPO12-APC(M)/MPO12-APC(M) 0.8D3/0.8D3 27.0M - TS - LSZH - AZUL  - TIPO B</t>
  </si>
  <si>
    <t>SERVICE CABLE CONECTORIZADO 24F SM MPO12-APC(M)/MPO12-APC(M) 0.8D3/0.8D3 63.0M - TS - LSZH - AZUL - TIPO B</t>
  </si>
  <si>
    <t>TRUNK CABLE PRE-TERMINATED 24F SM MPO12-APC(M)/MPO12-APC(M) 0.8D3/0.8D3 63.0M - TS - LSZH - BLUE - TYPE B</t>
  </si>
  <si>
    <t>CABLE TRONCAL CONECTORIZADO 24F SM MPO12-APC(M)/MPO12-APC(M) 0.8D3/0.8D3 63.0M - TS - LSZH - AZUL  - TIPO B</t>
  </si>
  <si>
    <t>SERVICE CABLE CONECTORIZADO 24F SM MPO12-APC(M)/MPO12-APC(M) 0.8D3/0.8D3 31.0M - TS - LSZH - AZUL - TIPO B</t>
  </si>
  <si>
    <t>TRUNK CABLE PRE-TERMINATED 24F SM MPO12-APC(M)/MPO12-APC(M) 0.8D3/0.8D3 31.0M - TS - LSZH - BLUE - TYPE B</t>
  </si>
  <si>
    <t>CABLE TRONCAL CONECTORIZADO 24F SM MPO12-APC(M)/MPO12-APC(M) 0.8D3/0.8D3 31.0M - TS - LSZH - AZUL  - TIPO B</t>
  </si>
  <si>
    <t>SERVICE CABLE CONECTORIZADO 24F OM3 MPO12-UPC(M)/MPO12-UPC(M) 0.8D3/0.8D3 27.0M - TS - LSZH - ACQUA - TIPO B</t>
  </si>
  <si>
    <t>TRUNK CABLE PRE-TERMINATED 24F OM3 MPO12-UPC(M)/MPO12-UPC(M) 0.8D3/0.8D3 27.0M - TS - LSZH - AQUA - TYPE B</t>
  </si>
  <si>
    <t>CABLE TRONCAL CONECTORIZADO 24F OM3 MPO12-UPC(M)/MPO12-UPC(M) 0.8D3/0.8D3 27.0M - TS - LSZH - ACQUA  - TIPO B</t>
  </si>
  <si>
    <t>SERVICE CABLE CONECTORIZADO 12F OM3 MPO12-UPC(M)/MPO12-UPC(M) 0.8D3/0.8D3 31.0M - UT - LSZH - ACQUA - TIPO B</t>
  </si>
  <si>
    <t>TRUNK CABLE PRE-TERMINATED 12F OM3 MPO12-UPC(M)/MPO12-UPC(M) 0.8D3/0.8D3 31.0M - UT - LSZH - AQUA - TYPE B</t>
  </si>
  <si>
    <t>CABLE TRONCAL CONECTORIZADO 12F OM3 MPO12-UPC(M)/MPO12-UPC(M) 0.8D3/0.8D3 31.0M - UT - LSZH - ACQUA  - TIPO B</t>
  </si>
  <si>
    <t>SERVICE CABLE CONECTORIZADO 12F OM3 MPO12-UPC(M)/MPO12-UPC(M) 0.8D3/0.8D3 67.0M - UT - LSZH - ACQUA - TIPO B</t>
  </si>
  <si>
    <t>TRUNK CABLE PRE-TERMINATED 12F OM3 MPO12-UPC(M)/MPO12-UPC(M) 0.8D3/0.8D3 67.0M - UT - LSZH - AQUA - TYPE B</t>
  </si>
  <si>
    <t>CABLE TRONCAL CONECTORIZADO 12F OM3 MPO12-UPC(M)/MPO12-UPC(M) 0.8D3/0.8D3 67.0M - UT - LSZH - ACQUA  - TIPO B</t>
  </si>
  <si>
    <t>SERVICE CABLE CONECTORIZADO 24F OM3 MPO12-UPC(M)/MPO12-UPC(M) 0.8D3/0.8D3 63.0M - TS - LSZH - ACQUA - TIPO B</t>
  </si>
  <si>
    <t>TRUNK CABLE PRE-TERMINATED 24F OM3 MPO12-UPC(M)/MPO12-UPC(M) 0.8D3/0.8D3 63.0M - TS - LSZH - AQUA - TYPE B</t>
  </si>
  <si>
    <t>CABLE TRONCAL CONECTORIZADO 24F OM3 MPO12-UPC(M)/MPO12-UPC(M) 0.8D3/0.8D3 63.0M - TS - LSZH - ACQUA  - TIPO B</t>
  </si>
  <si>
    <t>SERVICE CABLE CONECTORIZADO 12F OM3 LC-UPC/NC 1.0D2 20.0M - UT - LSZH - ACQUA</t>
  </si>
  <si>
    <t>TRUNK CABLE PRE-TERMINATED 12F OM3 LC-UPC/NC 1.0D2 20.0M - UT - LSZH - AQUA</t>
  </si>
  <si>
    <t>CABLE TRONCAL CONECTORIZADO 12F OM3 LC-UPC/NC 1.0D2 20.0M - UT - LSZH - ACQUA</t>
  </si>
  <si>
    <t>SERVICE CABLE CONECTORIZADO 24F SM G-652D MPO12-APC(M)/MPO12-APC(M) 0.8D3/0.8D3 150.0M - TS - LSZH - AMARELO - TIPO B</t>
  </si>
  <si>
    <t>TRUNK CABLE PRE-TERMINATED 24F SM G-652D MPO12-APC(M)/MPO12-APC(M) 0.8D3/0.8D3 150.0M - TS - LSZH - YELLOW - TYPE B</t>
  </si>
  <si>
    <t>CABLE TRONCAL CONECTORIZADO 24F SM G-652D MPO12-APC(M)/MPO12-APC(M) 0.8D3/0.8D3 150.0M - TS - LSZH - AMARILLO - TIPO B</t>
  </si>
  <si>
    <t>SERVICE CABLE CONECTORIZADO 12F OM3 LC-UPC/NC 1.0D2 10.0M - UT - LSZH - ACQUA</t>
  </si>
  <si>
    <t>TRUNK CABLE PRE-TERMINATED 12F OM3 LC-UPC/NC 1.0D2 10.0M - UT - LSZH - AQUA</t>
  </si>
  <si>
    <t>CABLE TRONCAL CONECTORIZADO 12F OM3 LC-UPC/NC 1.0D2 10.0M - UT - LSZH - ACQUA</t>
  </si>
  <si>
    <t>SERVICE CABLE CONECTORIZADO 12F OM3 LC-UPC/NC 1.0D2 15.0M - UT - LSZH - ACQUA</t>
  </si>
  <si>
    <t>TRUNK CABLE PRE-TERMINATED 12F OM3 LC-UPC/NC 1.0D2 15.0M - UT - LSZH - AQUA</t>
  </si>
  <si>
    <t>CABLE TRONCAL CONECTORIZADO 12F OM3 LC-UPC/NC 1.0D2 15.0M - UT - LSZH - ACQUA</t>
  </si>
  <si>
    <t>SERVICE CABLE CONECTORIZADO 12F OM3 LC-UPC/NC 1.0D2 25.0M - UT - LSZH - ACQUA</t>
  </si>
  <si>
    <t>TRUNK CABLE PRE-TERMINATED 12F OM3 LC-UPC/NC 1.0D2 25.0M - UT - LSZH - AQUA</t>
  </si>
  <si>
    <t>CABLE TRONCAL CONECTORIZADO 12F OM3 LC-UPC/NC 1.0D2 25.0M - UT - LSZH - ACQUA</t>
  </si>
  <si>
    <t>SERVICE CABLE CONECTORIZADO 12F OM3 LC-UPC/NC 1.0D2 30.0M - UT - LSZH - ACQUA</t>
  </si>
  <si>
    <t>TRUNK CABLE PRE-TERMINATED 12F OM3 LC-UPC/NC 1.0D2 30.0M - UT - LSZH - AQUA</t>
  </si>
  <si>
    <t>CABLE TRONCAL CONECTORIZADO 12F OM3 LC-UPC/NC 1.0D2 30.0M - UT - LSZH - ACQUA</t>
  </si>
  <si>
    <t>SERVICE CABLE CONECTORIZADO 02F SM SC-UPC/NC 1.0D2 50.0M - TIGHT - RISER - PRETO - IO</t>
  </si>
  <si>
    <t>TRUNK CABLE PRE-TERMINATED 02F SM SC-UPC/NC 1.0D2 50.0M - TIGHT - RISER - BLACK - IO</t>
  </si>
  <si>
    <t>CABLE TRONCAL CONECTORIZADO 02F SM SC-UPC 1.0D2/NC 50.0M - TIGHT - RISER - NEGRO - IO</t>
  </si>
  <si>
    <t>SERVICE CABLE CONECTORIZADO 02F SM SC-UPC/NC 1.0D2 100.0M - TIGHT - RISER - PRETO - IO</t>
  </si>
  <si>
    <t>TRUNK CABLE PRE-TERMINATED 02F SM SC-UPC/NC 1.0D2 100.0M - TIGHT - RISER - BLACK - IO</t>
  </si>
  <si>
    <t>CABLE TRONCAL CONECTORIZADO 02F SM SC-UPC 1.0D2/NC 100.0M - TIGHT - RISER - NEGRO - IO</t>
  </si>
  <si>
    <t>SERVICE CABLE CONECTORIZADO 02F SM SC-UPC/NC 1.0D2 150.0M - TIGHT - RISER - PRETO - IO</t>
  </si>
  <si>
    <t>TRUNK CABLE PRE-TERMINATED 02F SM SC-UPC/NC 1.0D2 150.0M - TIGHT - RISER - BLACK - IO</t>
  </si>
  <si>
    <t>CABLE TRONCAL CONECTORIZADO 02F SM SC-UPC 1.0D2/NC 150.0M - TIGHT - RISER - NEGRO - IO</t>
  </si>
  <si>
    <t>SERVICE CABLE CONECTORIZADO 48F OM4 MPO12-UPC(M)/MPO12-UPC(M) 0.8D3/0.8D3 92.0M - TS - LSZH - ACQUA - TIPO B</t>
  </si>
  <si>
    <t>TRUNK CABLE PRE-TERMINATED 48F OM4 MPO12-UPC(M)/MPO12-UPC(M) 0.8D3/0.8D3 92.0M - TS - LSZH - AQUA - TYPE B</t>
  </si>
  <si>
    <t>CABLE TRONCAL CONECTORIZADO 48F OM4 MPO12-UPC(M)/MPO12-UPC(M) 0.8D3/0.8D3 92.0M - TS - LSZH - ACQUA - TIPO B</t>
  </si>
  <si>
    <t>SERVICE CABLE CONECTORIZADO 08F SM BLI A/B G-657A SC-APC/SC-APC 0.7D2/0.7D2 5M - TIGHT - LSZH - AZUL</t>
  </si>
  <si>
    <t>TRUNK CABLE PRE-TERMINATED 08F SM BLI A/B G-657A SC-APC/SC-APC 0.7D2/0.7D2 5M - TIGHT - LSZH - BLUE</t>
  </si>
  <si>
    <t>CABLE TRONCAL CONECTORIZADO 08F SM BLI A/B G-657A SC-APC/SC-APC 0.7D2/0.7D2 5M - TIGHT - LSZH - AZUL</t>
  </si>
  <si>
    <t>SERVICE CABLE CONECTORIZADO 02F SM LC-UPC/LC-UPC 0.3D2/0.3D2 125.0M - MC - COG - PRETO - IO</t>
  </si>
  <si>
    <t>TRUNK CABLE PRE-TERMINATED 02F SM LC-UPC/LC-UPC 0.3D3/0.3D3 125.0M - MC - COG - BLACK - IO</t>
  </si>
  <si>
    <t>CABLE TRONCAL CONECTORIZADO 02F SM LC-UPC/LC-UPC 0.3D3/0.3D3 125.0M - MC - COG - NEGRO  - IO</t>
  </si>
  <si>
    <t>SERVICE CABLE CONECTORIZADO 02F SM LC-UPC/LC-UPC 0.3D2/0.3D2 135.0M - MC - COG - PRETO - IO</t>
  </si>
  <si>
    <t>TRUNK CABLE PRE-TERMINATED 02F SM LC-UPC/LC-UPC 0.3D2/0.3D2 135.0M - MC - COG - BLACK - IO</t>
  </si>
  <si>
    <t>CABLE TRONCAL CONECTORIZADO 02F SM LC-UPC/LC-UPC 0.3D2/0.3D2 135.0M - MC - COG - NEGRO - IO</t>
  </si>
  <si>
    <t>SERVICE CABLE CONECTORIZADO 02F SM G-652D LC-APC/NC 1.0D2 30.0M - TIGHT - LSZH - PRETO - IO</t>
  </si>
  <si>
    <t>TRUNK CABLE PRE-TERMINATED 02F SM G-652D LC-APC/NC 1.0D2 30.0M - TIGHT - LSZH - BLACK - IO</t>
  </si>
  <si>
    <t>CABLE TRONCAL CONECTORIZADO 02F SM G-652D LC-APC/NC 1.0D2 30.0M - TIGHT - LSZH - NEGRO  - IO</t>
  </si>
  <si>
    <t>SERVICE CABLE CONECTORIZADO 02F SM E2000-APC/LC-UPC 0.6D2/0.6D2 12.0M - TIGHT - LSZH - AZUL</t>
  </si>
  <si>
    <t>TRUNK CABLE PRE-TERMINATED 02F SM E2000-APC/LC-UPC 0.6D2/0.6D2 12.0M - TIGHT - LSZH - BLUE</t>
  </si>
  <si>
    <t>CABLE TRONCAL CONECTORIZADO 02F SM E2000-APC/LC-UPC 0.6D2/0.6D2 12.0M - TIGHT - LSZH - AZUL</t>
  </si>
  <si>
    <t>SERVICE CABLE CONECTORIZADO 02F SM E2000-APC/LC-UPC 0.6D2/0.6D2 18.0M - TIGHT - LSZH - AZUL</t>
  </si>
  <si>
    <t>TRUNK CABLE PRE-TERMINATED 02F SM E2000-APC/LC-UPC 0.6D2/0.6D2 18.0M - TIGHT - LSZH - BLUE</t>
  </si>
  <si>
    <t>CABLE TRONCAL CONECTORIZADO 02F SM E2000-APC/LC-UPC 0.6D2/0.6D2 18.0M - TIGHT - LSZH - AZUL</t>
  </si>
  <si>
    <t>SERVICE CABLE CONECTORIZADO 08F 62.5 LC-UPC/LC-UPC 1.0D2/1.0D2 75.0M - TIGHT-AR (PFV) - LSZH - PRETO/LARANJA (A - B) (1X CAMISA DE PUXAMENTO IP65)</t>
  </si>
  <si>
    <t>TRUNK CABLE PRE-TERMINATED 08F 62.5 LC-UPC/LC-UPC 1.0D2/1.0D2 75.0M - TIGHT-AR (PFV) - LSZH - BLACK/ORANGE (A - B) (1X CAMISA DE PUXAMENTO IP65)</t>
  </si>
  <si>
    <t>CABLE TRONCAL CONECTORIZADO 08F 62.5 LC-UPC/LC-UPC 1.0D2/1.0D2 75.0M - TIGHT-AR (PFV) - LSZH - NEGRO/NARANJA (A - B) (1X CAMISA DE PUXAMENTO IP65)</t>
  </si>
  <si>
    <t>SERVICE CABLE CONECTORIZADO 08F 62.5 LC-UPC/LC-UPC 1.0D2/1.0D2 85.0M - TIGHT-AR (PFV) - LSZH - PRETO/LARANJA (A - B) (1X CAMISA DE PUXAMENTO IP65)</t>
  </si>
  <si>
    <t>TRUNK CABLE PRE-TERMINATED 08F 62.5 LC-UPC/LC-UPC 1.0D2/1.0D2 85.0M - TIGHT-AR (PFV) - LSZH - BLACK/ORANGE (A - B) (1X CAMISA DE PUXAMENTO IP65)</t>
  </si>
  <si>
    <t>CABLE TRONCAL CONECTORIZADO 08F 62.5 LC-UPC/LC-UPC 1.0D2/1.0D2 85.0M - TIGHT-AR (PFV) - LSZH - NEGRO/NARANJA (A - B) (1X CAMISA DE PUXAMENTO IP65)</t>
  </si>
  <si>
    <t>SERVICE CABLE CONECTORIZADO 08F 62.5 LC-UPC/LC-UPC 1.0D2/1.0D2 30.0M - TIGHT-AR (PFV) - LSZH - PRETO/LARANJA (A - B) (1X CAMISA DE PUXAMENTO IP65)</t>
  </si>
  <si>
    <t>TRUNK CABLE PRE-TERMINATED 08F 62.5 LC-UPC/LC-UPC 1.0D2/1.0D2 30.0M - TIGHT-AR (PFV) - LSZH - BLACK/ORANGE (A - B) (1X CAMISA DE PUXAMENTO IP65)</t>
  </si>
  <si>
    <t>CABLE TRONCAL CONECTORIZADO 08F 62.5 LC-UPC/LC-UPC 1.0D2/1.0D2 30.0M - TIGHT-AR (PFV) - LSZH - NEGRO/NARANJA (A - B) (1X CAMISA DE PUXAMENTO IP65)</t>
  </si>
  <si>
    <t>SERVICE CABLE CONECTORIZADO 08F 62.5 LC-UPC/LC-UPC 1.0D2/1.0D2 45.0M - TIGHT-AR (PFV) - LSZH - PRETO/LARANJA (A - B) (1X CAMISA DE PUXAMENTO IP65)</t>
  </si>
  <si>
    <t>TRUNK CABLE PRE-TERMINATED 08F 62.5 LC-UPC/LC-UPC 1.0D2/1.0D2 45.0M - TIGHT-AR (PFV) - LSZH - BLACK/ORANGE (A - B) (1X CAMISA DE PUXAMENTO IP65)</t>
  </si>
  <si>
    <t>CABLE TRONCAL CONECTORIZADO 08F 62.5 LC-UPC/LC-UPC 1.0D2/1.0D2 45.0M - TIGHT-AR (PFV) - LSZH - NEGRO/NARANJA (A - B) (1X CAMISA DE PUXAMENTO IP65)</t>
  </si>
  <si>
    <t>SERVICE CABLE CONECTORIZADO 08F 62.5 LC-UPC/LC-UPC 1.0D2/1.0D2 35.0M - TIGHT-AR (PFV) - LSZH - PRETO/LARANJA (A - B) (1X CAMISA DE PUXAMENTO IP65)</t>
  </si>
  <si>
    <t>TRUNK CABLE PRE-TERMINATED 08F 62.5 LC-UPC/LC-UPC 1.0D2/1.0D2 35.0M - TIGHT-AR (PFV) - LSZH - BLACK/ORANGE (A - B) (1X CAMISA DE PUXAMENTO IP65)</t>
  </si>
  <si>
    <t>CABLE TRONCAL CONECTORIZADO 08F 62.5 LC-UPC/LC-UPC 1.0D2/1.0D2 35.0M - TIGHT-AR (PFV) - LSZH - NEGRO/NARANJA (A - B) (1X CAMISA DE PUXAMENTO IP65)</t>
  </si>
  <si>
    <t>SERVICE CABLE CONECTORIZADO 08F 62.5 LC-UPC/LC-UPC 1.0D2/1.0D2 55.0M - TIGHT-AR (PFV) - LSZH - PRETO/LARANJA (A - B) (1X CAMISA DE PUXAMENTO IP65)</t>
  </si>
  <si>
    <t>TRUNK CABLE PRE-TERMINATED 08F 62.5 LC-UPC/LC-UPC 1.0D2/1.0D2 55.0M - TIGHT-AR (PFV) - LSZH - BLACK/ORANGE (A - B) (1X CAMISA DE PUXAMENTO IP65)</t>
  </si>
  <si>
    <t>CABLE TRONCAL CONECTORIZADO 08F 62.5 LC-UPC/LC-UPC 1.0D2/1.0D2 55.0M - TIGHT-AR (PFV) - LSZH - NEGRO/NARANJA (A - B) (1X CAMISA DE PUXAMENTO IP65)</t>
  </si>
  <si>
    <t>SERVICE CABLE CONECTORIZADO 08F 62.5 LC-UPC/LC-UPC 1.0D2/1.0D2 60.0M - TIGHT-AR (PFV) - LSZH - PRETO/LARANJA (A - B) (1X CAMISA DE PUXAMENTO IP65)</t>
  </si>
  <si>
    <t>TRUNK CABLE PRE-TERMINATED 08F 62.5 LC-UPC/LC-UPC 1.0D2/1.0D2 60.0M - TIGHT-AR (PFV) - LSZH - BLACK/ORANGE (A - B) (1X CAMISA DE PUXAMENTO IP65)</t>
  </si>
  <si>
    <t>CABLE TRONCAL CONECTORIZADO 08F 62.5 LC-UPC/LC-UPC 1.0D2/1.0D2 60.0M - TIGHT-AR (PFV) - LSZH - NEGRO/NARANJA (A - B) (1X CAMISA DE PUXAMENTO IP65)</t>
  </si>
  <si>
    <t>SERVICE CABLE CONECTORIZADO 12F 62.5 LC-UPC/LC-UPC 1.0D2/1.0D2 420.0M - TIGHT - AR (PFV) - COG - PRETO - IO (1X CAMISA DE PUXAMENTO IP65)</t>
  </si>
  <si>
    <t>SERVICE CABLE CONECTORIZADO FANOUT 12F OM4 LC-UPC/MPO12-UPC(M) 1.0D2/0.8D3 3.0M - UT - LSZH - ACQUA - TIPO A</t>
  </si>
  <si>
    <t>TRUNK CABLE PRE-TERMINATED FANOUT 12F OM4 LC-UPC/MPO12-UPC(M) 1.0D2/0.8D2 3.0M - UT - LSZH - AQUA - TYPE A</t>
  </si>
  <si>
    <t>CABLE TRONCAL CONECTORIZADO FANOUT 12F OM4 LC-UPC/MPO12-UPC(M) 1.0D2/0.8D2 3.0M - UT - LSZH - ACQUA - TIPO A</t>
  </si>
  <si>
    <t>SERVICE CABLE CONECTORIZADO FANOUT 12F OM4 LC-UPC/MPO12-UPC(M) 1.0D2/0.8D3 6.0M - UT - LSZH - ACQUA - TIPO A</t>
  </si>
  <si>
    <t>TRUNK CABLE PRE-TERMINATED FANOUT 12F OM4 LC-UPC/MPO12-UPC(M) 1.0D2/0.8D2 6.0M - UT - LSZH - AQUA - TYPE A</t>
  </si>
  <si>
    <t>CABLE TRONCAL CONECTORIZADO FANOUT 12F OM4 LC-UPC/MPO12-UPC(M) 1.0D2/0.8D2 6.0M - UT - LSZH - ACQUA - TIPO A</t>
  </si>
  <si>
    <t>SERVICE CABLE CONECTORIZADO 48F SM G-652D LC-UPC/SC-UPC 1.75D2/1.75D2 9.0M - MC - LSZH - AMARELO</t>
  </si>
  <si>
    <t>TRUNK CABLE PRE-TERMINATED 48F SM G-652D LC-UPC/SC-UPC 1.75D2/1.75D2 9.0M - MC - LSZH - YELLOW</t>
  </si>
  <si>
    <t>CABLE TRONCAL CONECTORIZADO 48F SM G-652D LC-UPC/SC-UPC 1.75D2/1.75D2 9.0M - MC - LSZH - AMARILLO</t>
  </si>
  <si>
    <t>SERVICE CABLE CONECTORIZADO 12F SM BLI A/B G-657A LC-UPC/LC-UPC 1.0D2/1.0D2 12.0M - UT - LSZH - AZUL (A - B)</t>
  </si>
  <si>
    <t>TRUNK CABLE PRE-TERMINATED 12F SM BLI A/B G-657A LC-UPC/LC-UPC 1.0D2/1.0D2 12.0M - UT - LSZH - BLUE (A - B)</t>
  </si>
  <si>
    <t>CABLE TRONCAL CONECTORIZADO 12F SM BLI A/B G-657A LC-UPC/LC-UPC 1.0D2/1.0D2 12.0M - UT - LSZH - AZUL  (A - B)</t>
  </si>
  <si>
    <t>SERVICE CABLE CONECTORIZADO 12F OM3 LC-UPC/LC-UPC 1.0D2/1.0D2 12.0M - UT - LSZH - ACQUA (A - B)</t>
  </si>
  <si>
    <t>TRUNK CABLE PRE-TERMINATED 12F OM3 LC-UPC/LC-UPC 1.0D2/1.0D2 12.0M - UT - LSZH - AQUA (A - B)</t>
  </si>
  <si>
    <t>CABLE TRONCAL CONECTORIZADO 12F OM3 LC-UPC/LC-UPC 1.0D2/1.0D2 12.0M - UT - LSZH - ACQUA  (A - B)</t>
  </si>
  <si>
    <t>SERVICE CABLE CONECTORIZADO 12F OM3 MPO12-UPC(F)/MPO12-UPC(F) 0.8D3/0.8D3 10.0M - UT - LSZH - ACQUA - TIPO B</t>
  </si>
  <si>
    <t>TRUNK CABLE PRE-TERMINATED 12F OM3 MPO12-UPC(F)/MPO12-UPC(F) 0.8D3/0.8D3 10.0M - UT - LSZH - AQUA - TYPE B</t>
  </si>
  <si>
    <t>CABLE TRONCAL CONECTORIZADO 12F OM3 MPO12-UPC(F)/MPO12-UPC(F) 0.8D3/0.8D3 10.0M - UT - LSZH - ACQUA  - TIPO B</t>
  </si>
  <si>
    <t>SERVICE CABLE CONECTORIZADO 12F OM3 MPO12-UPC(F)/MPO12-UPC(F) 0.8D3/0.8D3 50.0M - UT - LSZH - ACQUA - TIPO B</t>
  </si>
  <si>
    <t>TRUNK CABLE PRE-TERMINATED 12F OM3 MPO12-UPC(F)/MPO12-UPC(F) 0.8D3/0.8D3 50.0M - UT - LSZH - AQUA - TYPE B</t>
  </si>
  <si>
    <t>CABLE TRONCAL CONECTORIZADO 12F OM3 MPO12-UPC(F)/MPO12-UPC(F) 0.8D3/0.8D3 50.0M - UT - LSZH - ACQUA  - TIPO B</t>
  </si>
  <si>
    <t>SERVICE CABLE CONECTORIZADO 02F SM LC-UPC/LC-UPC 0.8D2/0.8D2 70.0M - TIGHT - RISER - PRETO (A - B) - IO</t>
  </si>
  <si>
    <t>TRUNK CABLE PRE-TERMINATED 02F SM LC-UPC/LC-UPC 0.8D2/0.8D2 70.0M - TIGHT - RISER - BLACK (A - B) - IO</t>
  </si>
  <si>
    <t>CABLE TRONCAL CONECTORIZADO 02F SM LC-UPC/LC-UPC 0.8D2/0.8D2 70.0M - TIGHT - RISER - NEGRO  (A - B) - IO</t>
  </si>
  <si>
    <t>CABLE TRONCAL CONECTORIZADO 02F SM LC-UPC/LC-UPC 0.8D2/0.8D2 80.0M - TIGHT - RISER - NEGRO  - IO</t>
  </si>
  <si>
    <t>SERVICE CABLE CONECTORIZADO 02F SM LC-UPC/LC-UPC 0.8D2/0.8D2 90.0M - TIGHT - RISER - PRETO (A - B) - IO</t>
  </si>
  <si>
    <t>TRUNK CABLE PRE-TERMINATED 02F SM LC-UPC/LC-UPC 0.8D2/0.8D2 90.0M - TIGHT - RISER - BLACK (A - B) - IO</t>
  </si>
  <si>
    <t>CABLE TRONCAL CONECTORIZADO 02F SM LC-UPC/LC-UPC 0.8D2/0.8D2 90.0M - TIGHT - RISER - NEGRO  (A - B) - IO</t>
  </si>
  <si>
    <t>SERVICE CABLE CONECTORIZADO 02F SM LC-UPC/LC-UPC 0.8D2/0.8D2 100.0M - TIGHT - RISER - PRETO (A - B) - IO</t>
  </si>
  <si>
    <t>TRUNK CABLE PRE-TERMINATED 02F SM LC-UPC/LC-UPC 0.8D2/0.8D2 100.0M - TIGHT - RISER - BLACK (A - B) - IO</t>
  </si>
  <si>
    <t>CABLE TRONCAL CONECTORIZADO 02F SM LC-UPC/LC-UPC 0.8D2/0.8D2 100.0M - TIGHT - RISER - NEGRO  (A - B) - IO</t>
  </si>
  <si>
    <t>SERVICE CABLE CONECTORIZADO FANOUT 12F OM3 LC-UPC/MPO12-UPC(F) 1.0D2/0.8D3 3.0M - UT - LSZH - ACQUA - TIPO A</t>
  </si>
  <si>
    <t>TRUNK CABLE PRE-TERMINATED FANOUT 12F OM3 LC-UPC/MPO12-UPC(F) 1.0D2/0.8D3 3.0M - UT - LSZH - AQUA - TYPE A</t>
  </si>
  <si>
    <t>CABLE TRONCAL CONECTORIZADO FANOUT 12F OM3 LC-UPC/MPO12-UPC(F) 1.0D2/0.8D3 3.0M - UT - LSZH - ACQUA - TIPO A</t>
  </si>
  <si>
    <t>SERVICE CABLE INDUSTRIAL CONECTORIZADO 02F 62.5 LC-UPC(IP67)/LC-UPC(IP67) 60.0M - TIGHT - LSZH - PRETO - IO (A - B)</t>
  </si>
  <si>
    <t>INDUSTRIAL TRUNK CABLE PRE-TERMINATED 02F 62.5 LC-UPC(IP67)/LC-UPC(IP67) 60.0M - TIGHT - LSZH - BLACK - IO (A - B)</t>
  </si>
  <si>
    <t>CABLE TRONCAL CONECTORIZADO INDUSTRIAL 02F 62.5 LC-UPC(IP67)/LC-UPC(IP67) 60.0M - TIGHT - LSZH - NEGRO  - IO (A - B)</t>
  </si>
  <si>
    <t>SERVICE CABLE CONECTORIZADO 12F SM BLI A/B G-657A SC-UPC/NC 0.8D2 50.0M - UT - LSZH - AZUL</t>
  </si>
  <si>
    <t>TRUNK CABLE PRE-TERMINATED 12F SM BLI A/B G-657A SC-UPC/NC 0.8D2 50.0M - UT - LSZH - BLUE</t>
  </si>
  <si>
    <t>CABLE TRONCAL CONECTORIZADO 12F SM BLI A/B G-657A SC-UPC/NC 0.8D2 50.0M - UT - LSZH - AZUL</t>
  </si>
  <si>
    <t>CORDAO DUPLEX CONECTORIZADO SM LC-UPC/ST-UPC 50.0M - COG - AZUL</t>
  </si>
  <si>
    <t>DUPLEX OPTICAL PATCH CORD SM LC-UPC/ST-UPC 50,0M - COG - BLUE</t>
  </si>
  <si>
    <t>PATCH CORD OPTICO DUPLEX CONECTORIZADO SM LC-UPC/ST-UPC 50,0M - COG - AZUL</t>
  </si>
  <si>
    <t>SERVICE CABLE CONECTORIZADO 04F SM LC-UPC/LC-UPC 1.0D2/1.0D2 200.0M - TIGHT - LSZH - AZUL (A - B)</t>
  </si>
  <si>
    <t>TRUNK CABLE PRE-TERMINATED 04F SM LC-UPC/LC-UPC 1.0D2/1.0D2 200.0M - TIGHT - LSZH - BLUE (A - B)</t>
  </si>
  <si>
    <t>CABLE TRONCAL CONECTORIZADO 04F SM LC-UPC/LC-UPC 1.0D2/1.0D2 200.0M - TIGHT - LSZH - AZUL (A - B)</t>
  </si>
  <si>
    <t>SERVICE CABLE CONECTORIZADO 04F SM LC-UPC/LC-UPC 1.0D2/1.0D2 50.0M - TIGHT - LSZH - AZUL (A - B)</t>
  </si>
  <si>
    <t>TRUNK CABLE PRE-TERMINATED 04F SM LC-UPC/LC-UPC 1.0D2/1.0D2 50.0M - TIGHT - LSZH - BLUE (A - B)</t>
  </si>
  <si>
    <t>CABLE TRONCAL CONECTORIZADO 04F SM LC-UPC/LC-UPC 1.0D2/1.0D2 50.0M - TIGHT - LSZH - AZUL (A - B)</t>
  </si>
  <si>
    <t>SERVICE CABLE CONECTORIZADO 06F 62.5 ST-UPC/ST-UPC 1.0D2/1.0D2 50.0M - TIGHT - LSZH - LARANJA</t>
  </si>
  <si>
    <t>TRUNK CABLE PRE-TERMINATED 06F 62.5 ST-UPC/ST-UPC 1.0D2/1.0D2 50.0M - TIGHT - LSZH - ORANGE</t>
  </si>
  <si>
    <t>CABLE TRONCAL CONECTORIZADO 06F 62.5 ST-UPC/ST-UPC 1.0D2/1.0D2 50.0M - TIGHT - LSZH - NARANJA</t>
  </si>
  <si>
    <t>SERVICE CABLE CONECTORIZADO 12F OM3 MPO12-UPC(M)/MPO12-UPC(M) 0.8D3/0.8D3 250.0M - UT - LSZH - ACQUA - TIPO B</t>
  </si>
  <si>
    <t>TRUNK CABLE PRE-TERMINATED 12F OM3 MPO12-UPC(M)/MPO12-UPC(M) 0.8D3/0.8D3 250.0M - UT - LSZH - AQUA - TYPE B</t>
  </si>
  <si>
    <t>CABLE TRONCAL CONECTORIZADO 12F OM3 MPO12-UPC(M)/MPO12-UPC(M) 0.8D3/0.8D3 250.0M - UT - LSZH - ACQUA  - TIPO B</t>
  </si>
  <si>
    <t>SERVICE CABLE CONECTORIZADO 12F OM3 MPO12-UPC(M)/MPO12-UPC(M) 0.8D3/0.8D3 270.0M - UT - LSZH - ACQUA - TIPO B</t>
  </si>
  <si>
    <t>TRUNK CABLE PRE-TERMINATED 12F OM3 MPO12-UPC(M)/MPO12-UPC(M) 0.8D3/0.8D3 270.0M - UT - LSZH - AQUA - TYPE B</t>
  </si>
  <si>
    <t>CABLE TRONCAL CONECTORIZADO 12F OM3 MPO12-UPC(M)/MPO12-UPC(M) 0.8D3/0.8D3 270.0M - UT - LSZH - ACQUA  - TIPO B</t>
  </si>
  <si>
    <t>SERVICE CABLE CONECTORIZADO 12F OM4 MPO12-UPC(M)/MPO12-UPC(M) 0.8D3/0.8D3 320.0M - UT - LSZH - ACQUA - TIPO B</t>
  </si>
  <si>
    <t>TRUNK CABLE PRE-TERMINATED 12F OM4 MPO12-UPC(M)/MPO12-UPC(M) 0.8D3/0.8D3 320.0M - UT - LSZH - AQUA - TYPE B</t>
  </si>
  <si>
    <t>CABLE TRONCAL CONECTORIZADO 12F OM4 MPO12-UPC(M)/MPO12-UPC(M) 0.8D3/0.8D3 320.0M - UT - LSZH - ACQUA  - TIPO B</t>
  </si>
  <si>
    <t>SERVICE CABLE CONECTORIZADO 02F 62.5 LC-UPC(IP67)/LC-UPC(IP67) 1.0M - TIGHT - LSZH - PRETO - IO</t>
  </si>
  <si>
    <t>TRUNK CABLE PRE-TERMINATED 02F 62.5 LC-UPC(IP67)/LC-UPC(IP67) 1.0M - TIGHT - LSZH - BLACK - IO</t>
  </si>
  <si>
    <t>CABLE TRONCAL CONECTORIZADO 02F 62.5 LC-UPC(IP67)/LC-UPC(IP67) 1.0M - TIGHT - LSZH - NEGRO  - IO</t>
  </si>
  <si>
    <t>SERVICE CABLE CONECTORIZADO 02F 62.5 LC-UPC(IP67)/LC-UPC(IP67) 4.0M - TIGHT - LSZH - PRETO - IO</t>
  </si>
  <si>
    <t>TRUNK CABLE PRE-TERMINATED 02F 62.5 LC-UPC(IP67)/LC-UPC(IP67) 4.0M - TIGHT - LSZH - BLACK - IO</t>
  </si>
  <si>
    <t>CABLE TRONCAL CONECTORIZADO 02F 62.5 LC-UPC(IP67)/LC-UPC(IP67) 4.0M - TIGHT - LSZH - NEGRO  - IO</t>
  </si>
  <si>
    <t>SERVICE CABLE CONECTORIZADO 02F 62.5 LC-UPC(IP67)/LC-UPC(IP67) 6.0M - TIGHT - LSZH - PRETO - IO</t>
  </si>
  <si>
    <t>TRUNK CABLE PRE-TERMINATED 02F 62.5 LC-UPC(IP67)/LC-UPC(IP67) 6.0M - TIGHT - LSZH - BLACK - IO</t>
  </si>
  <si>
    <t>CABLE TRONCAL CONECTORIZADO 02F 62.5 LC-UPC(IP67)/LC-UPC(IP67) 6.0M - TIGHT - LSZH - NEGRO  - IO</t>
  </si>
  <si>
    <t>SERVICE CABLE CONECTORIZADO 24F OM4 MPO12-UPC(M)/MPO12-UPC(M) 0.8D3/0.8D3 22.0M - TS - LSZH - ACQUA - TIPO B</t>
  </si>
  <si>
    <t>TRUNK CABLE PRE-TERMINATED 24F OM4 MPO12-UPC(M)/MPO12-UPC(M) 0.8D3/0.8D3 22.0M - TS - LSZH - AQUA - TYPE B</t>
  </si>
  <si>
    <t>CABLE TRONCAL CONECTORIZADO 24F OM4 MPO12-UPC(M)/MPO12-UPC(M) 0.8D3/0.8D3 22.0M - TS - LSZH - ACQUA  - TIPO B</t>
  </si>
  <si>
    <t>SERVICE CABLE CONECTORIZADO 24F OM4 MPO12-UPC(M)/MPO12-UPC(M) 0.8D3/0.8D3 24.0M - TS - LSZH - ACQUA - TIPO B</t>
  </si>
  <si>
    <t>TRUNK CABLE PRE-TERMINATED 24F OM4 MPO12-UPC(M)/MPO12-UPC(M) 0.8D3/0.8D3 24.0M - TS - LSZH - AQUA - TYPE B</t>
  </si>
  <si>
    <t>CABLE TRONCAL CONECTORIZADO 24F OM4 MPO12-UPC(M)/MPO12-UPC(M) 0.8D3/0.8D3 24.0M - TS - LSZH - ACQUA  - TIPO B</t>
  </si>
  <si>
    <t>SERVICE CABLE CONECTORIZADO FANOUT 12F OM3 LC-UPC/MPO12-UPC(F) 1.0D2/0.8D3 5.0M - UT - LSZH - ACQUA - TIPO A</t>
  </si>
  <si>
    <t>TRUNK CABLE PRE-TERMINATED FANOUT 12F OM3 LC-UPC/MPO12-UPC(F) 1.0D2/0.8D3 5.0M - UT - LSZH - AQUA - TYPE A</t>
  </si>
  <si>
    <t>CABLE TRONCAL CONECTORIZADO FANOUT 12F OM3 LC-UPC/MPO12-UPC(F) 1.0D2/0.8D3 5.0M - UT - LSZH - ACQUA - TIPO A</t>
  </si>
  <si>
    <t>SERVICE CABLE CONECTORIZADO FANOUT 12F SM BLI A/B G-657A LC-UPC/MPO12-APC(F) 1.0D2/0.8D2 5.0M - UT - LSZH - AZUL - TIPO A</t>
  </si>
  <si>
    <t>TRUNK CABLE PRE-TERMINATED FANOUT 12F SM BLI A/B G-657A LC-UPC/MPO12-APC(F) 1.0D2/0.8D2 5.0M - UT - LSZH - BLUE - TYPE A</t>
  </si>
  <si>
    <t>CABLE TRONCAL CONECTORIZADO FANOUT 12F SM BLI A/B G-657A LC-UPC/MPO12-APC(F) 1.0D2/0.8D2 5.0M - UT - LSZH - AZUL - TIPO A</t>
  </si>
  <si>
    <t>SERVICE CABLE CONECTORIZADO FANOUT 12F SM BLI A/B G-657A LC-APC/MPO12-APC(F) 1.0D2/0.8D2 5.0M - UT - LSZH - AZUL - TIPO A</t>
  </si>
  <si>
    <t>TRUNK CABLE PRE-TERMINATED FANOUT 12F SM BLI A/B G-657A LC-APC/MPO12-APC(F) 1.0D2/0.8D2 5.0M - UT - LSZH - BLUE - TYPE A</t>
  </si>
  <si>
    <t>CABLE TRONCAL CONECTORIZADO FANOUT 12F SM BLI A/B G-657A LC-APC/MPO12-APC(F) 1.0D2/0.8D2 5.0M - UT - LSZH - AZUL - TIPO A</t>
  </si>
  <si>
    <t>SERVICE CABLE CONECTORIZADO FANOUT 12F SM BLI A/B G-657A LC-APC/MPO12-APC(M) 1.0D2/0.8D2 5.0M - UT - LSZH - AZUL - TIPO A</t>
  </si>
  <si>
    <t>TRUNK CABLE PRE-TERMINATED FANOUT 12F SM BLI A/B G-657A LC-APC/MPO12-APC(M) 1.0D2/0.8D2 5.0M - UT - LSZH - BLUE - TYPE A</t>
  </si>
  <si>
    <t>CABLE TRONCAL CONECTORIZADO FANOUT 12F SM BLI A/B G-657A LC-APC/MPO12-APC(M) 1.0D2/0.8D2 5.0M - UT - LSZH - AZUL - TIPO A</t>
  </si>
  <si>
    <t>SERVICE CABLE CONECTORIZADO 24F OM3 MPO12-UPC(F)/MPO12-UPC(F) 0.8D3/0.8D3 25.0M - TS - LSZH - ACQUA - TIPO A</t>
  </si>
  <si>
    <t>TRUNK CABLE PRE-TERMINATED 24F OM3 MPO12-UPC(F)/MPO12-UPC(F) 0.8D3/0.8D3 25.0M - TS - LSZH - AQUA - TYPE A</t>
  </si>
  <si>
    <t>CABLE TRONCAL CONECTORIZADO 24F OM3 MPO12-UPC(F)/MPO12-UPC(F) 0.8D3/0.8D3 25.0M - TS - LSZH - ACQUA  - TIPO A</t>
  </si>
  <si>
    <t>SERVICE CABLE CONECTORIZADO 12F OM3 MPO12-UPC(F)/MPO12-UPC(F) 0.8D3/0.8D3 8.0M - UT - LSZH - ACQUA - TIPO A</t>
  </si>
  <si>
    <t>TRUNK CABLE PRE-TERMINATED 12F OM3 MPO12-UPC(F)/MPO12-UPC(F) 0.8D3/0.8D3 8.0M - UT - LSZH - AQUA - TYPE A</t>
  </si>
  <si>
    <t>CABLE TRONCAL CONECTORIZADO 12F OM3 MPO12-UPC(F)/MPO12-UPC(F) 0.8D3/0.8D3 8.0M - UT - LSZH - ACQUA  - TIPO A</t>
  </si>
  <si>
    <t>SERVICE CABLE CONECTORIZADO 12F OM4 MPO12-UPC(M)/MPO12-UPC(M) 0.8D3/0.8D3 28.0M - UT - LSZH - ACQUA - TIPO B</t>
  </si>
  <si>
    <t>TRUNK CABLE PRE-TERMINATED 12F OM4 MPO12-UPC(M)/MPO12-UPC(M) 0.8D3/0.8D3 28.0M - UT - LSZH - AQUA - TYPE B</t>
  </si>
  <si>
    <t>CABLE TRONCAL CONECTORIZADO 12F OM4 MPO12-UPC(M)/MPO12-UPC(M) 0.8D3/0.8D3 28.0M - UT - LSZH - ACQUA  - TIPO B</t>
  </si>
  <si>
    <t>SERVICE CABLE CONECTORIZADO 12F OM4 MPO12-UPC(M)/MPO12-UPC(M) 0.8D3/0.8D3 26.0M - UT - LSZH - ACQUA - TIPO B</t>
  </si>
  <si>
    <t>TRUNK CABLE PRE-TERMINATED 12F OM4 MPO12-UPC(M)/MPO12-UPC(M) 0.8D3/0.8D3 26.0M - UT - LSZH - AQUA - TYPE B</t>
  </si>
  <si>
    <t>CABLE TRONCAL CONECTORIZADO 12F OM4 MPO12-UPC(M)/MPO12-UPC(M) 0.8D3/0.8D3 26.0M - UT - LSZH - ACQUA  - TIPO B</t>
  </si>
  <si>
    <t>SERVICE CABLE CONECTORIZADO 12F OM4 MPO12-UPC(M)/MPO12-UPC(M) 0.8D3/0.8D3 42.0M - UT - LSZH - ACQUA - TIPO B</t>
  </si>
  <si>
    <t>TRUNK CABLE PRE-TERMINATED 12F OM4 MPO12-UPC(M)/MPO12-UPC(M) 0.8D3/0.8D3 42.0M - UT - LSZH - AQUA - TYPE B</t>
  </si>
  <si>
    <t>CABLE TRONCAL CONECTORIZADO 12F OM4 MPO12-UPC(M)/MPO12-UPC(M) 0.8D3/0.8D3 42.0M - UT - LSZH - ACQUA  - TIPO B</t>
  </si>
  <si>
    <t>SERVICE CABLE CONECTORIZADO 12F OM4 MPO12-UPC(M)/MPO12-UPC(M) 0.8D3/0.8D3 47.0M - UT - LSZH - ACQUA - TIPO B</t>
  </si>
  <si>
    <t>TRUNK CABLE PRE-TERMINATED 12F OM4 MPO12-UPC(M)/MPO12-UPC(M) 0.8D3/0.8D3 47.0M - UT - LSZH - AQUA - TYPE B</t>
  </si>
  <si>
    <t>CABLE TRONCAL CONECTORIZADO 12F OM4 MPO12-UPC(M)/MPO12-UPC(M) 0.8D3/0.8D3 47.0M - UT - LSZH - ACQUA  - TIPO B</t>
  </si>
  <si>
    <t>SERVICE CABLE CONECTORIZADO 12F OM4 MPO12-UPC(M)/MPO12-UPC(M) 0.8D3/0.8D3 52.0M - UT - LSZH - ACQUA - TIPO B</t>
  </si>
  <si>
    <t>TRUNK CABLE PRE-TERMINATED 12F OM4 MPO12-UPC(M)/MPO12-UPC(M) 0.8D3/0.8D3 52.0M - UT - LSZH - AQUA - TYPE B</t>
  </si>
  <si>
    <t>CABLE TRONCAL CONECTORIZADO 12F OM4 MPO12-UPC(M)/MPO12-UPC(M) 0.8D3/0.8D3 52.0M - UT - LSZH - ACQUA  - TIPO B</t>
  </si>
  <si>
    <t>SERVICE CABLE CONECTORIZADO 12F OM4 MPO12-UPC(M)/MPO12-UPC(M) 0.8D3/0.8D3 57.0M - UT - LSZH - ACQUA - TIPO B</t>
  </si>
  <si>
    <t>TRUNK CABLE PRE-TERMINATED 12F OM4 MPO12-UPC(M)/MPO12-UPC(M) 0.8D3/0.8D3 57.0M - UT - LSZH - AQUA - TYPE B</t>
  </si>
  <si>
    <t>CABLE TRONCAL CONECTORIZADO 12F OM4 MPO12-UPC(M)/MPO12-UPC(M) 0.8D3/0.8D3 57.0M - UT - LSZH - ACQUA  - TIPO B</t>
  </si>
  <si>
    <t>SERVICE CABLE CONECTORIZADO 12F OM4 MPO12-UPC(M)/MPO12-UPC(M) 0.8D3/0.8D3 61.0M - UT - LSZH - ACQUA - TIPO B</t>
  </si>
  <si>
    <t>TRUNK CABLE PRE-TERMINATED 12F OM4 MPO12-UPC(M)/MPO12-UPC(M) 0.8D3/0.8D3 61.0M - UT - LSZH - AQUA - TYPE B</t>
  </si>
  <si>
    <t>CABLE TRONCAL CONECTORIZADO 12F OM4 MPO12-UPC(M)/MPO12-UPC(M) 0.8D3/0.8D3 61.0M - UT - LSZH - ACQUA  - TIPO B</t>
  </si>
  <si>
    <t>CABLE TRONCAL CONECTORIZADO 12F OM4 MPO12-UPC(M)/MPO12-UPC(M) 0.8D3/0.8D3 62.0M - UT - LSZH - ACQUA  - TIPO B</t>
  </si>
  <si>
    <t>SERVICE CABLE CONECTORIZADO 12F OM4 MPO12-UPC(M)/MPO12-UPC(M) 0.8D3/0.8D3 66.0M - UT - LSZH - ACQUA - TIPO B</t>
  </si>
  <si>
    <t>TRUNK CABLE PRE-TERMINATED 12F OM4 MPO12-UPC(M)/MPO12-UPC(M) 0.8D3/0.8D3 66.0M - UT - LSZH - AQUA - TYPE B</t>
  </si>
  <si>
    <t>CABLE TRONCAL CONECTORIZADO 12F OM4 MPO12-UPC(M)/MPO12-UPC(M) 0.8D3/0.8D3 66.0M - UT - LSZH - ACQUA  - TIPO B</t>
  </si>
  <si>
    <t>SERVICE CABLE CONECTORIZADO 12F OM4 MPO12-UPC(M)/MPO12-UPC(M) 0.8D3/0.8D3 67.0M - UT - LSZH - ACQUA - TIPO B</t>
  </si>
  <si>
    <t>TRUNK CABLE PRE-TERMINATED 12F OM4 MPO12-UPC(M)/MPO12-UPC(M) 0.8D3/0.8D3 67.0M - UT - LSZH - AQUA - TYPE B</t>
  </si>
  <si>
    <t>CABLE TRONCAL CONECTORIZADO 12F OM4 MPO12-UPC(M)/MPO12-UPC(M) 0.8D3/0.8D3 67.0M - UT - LSZH - ACQUA  - TIPO B</t>
  </si>
  <si>
    <t>SERVICE CABLE CONECTORIZADO 12F OM4 MPO12-UPC(M)/MPO12-UPC(M) 0.8D3/0.8D3 69.0M - UT - LSZH - ACQUA - TIPO B</t>
  </si>
  <si>
    <t>TRUNK CABLE PRE-TERMINATED 12F OM4 MPO12-UPC(M)/MPO12-UPC(M) 0.8D3/0.8D3 69.0M - UT - LSZH - AQUA - TYPE B</t>
  </si>
  <si>
    <t>CABLE TRONCAL CONECTORIZADO 12F OM4 MPO12-UPC(M)/MPO12-UPC(M) 0.8D3/0.8D3 69.0M - UT - LSZH - ACQUA  - TIPO B</t>
  </si>
  <si>
    <t>SERVICE CABLE CONECTORIZADO 12F OM4 MPO12-UPC(M)/MPO12-UPC(M) 0.8D3/0.8D3 71.0M - UT - LSZH - ACQUA - TIPO B</t>
  </si>
  <si>
    <t>TRUNK CABLE PRE-TERMINATED 12F OM4 MPO12-UPC(M)/MPO12-UPC(M) 0.8D3/0.8D3 71.0M - UT - LSZH - AQUA - TYPE B</t>
  </si>
  <si>
    <t>CABLE TRONCAL CONECTORIZADO 12F OM4 MPO12-UPC(M)/MPO12-UPC(M) 0.8D3/0.8D3 71.0M - UT - LSZH - ACQUA  - TIPO B</t>
  </si>
  <si>
    <t>SERVICE CABLE CONECTORIZADO 12F OM4 MPO12-UPC(M)/MPO12-UPC(M) 0.8D3/0.8D3 59.0M - UT - LSZH - ACQUA - TIPO B</t>
  </si>
  <si>
    <t>TRUNK CABLE PRE-TERMINATED 12F OM4 MPO12-UPC(M)/MPO12-UPC(M) 0.8D3/0.8D3 59.0M - UT - LSZH - AQUA - TYPE B</t>
  </si>
  <si>
    <t>CABLE TRONCAL CONECTORIZADO 12F OM4 MPO12-UPC(M)/MPO12-UPC(M) 0.8D3/0.8D3 59.0M - UT - LSZH - ACQUA  - TIPO B</t>
  </si>
  <si>
    <t>SERVICE CABLE CONECTORIZADO 12F OM4 MPO12-UPC(M)/MPO12-UPC(M) 0.8D3/0.8D3 63.0M - UT - LSZH - ACQUA - TIPO B</t>
  </si>
  <si>
    <t>TRUNK CABLE PRE-TERMINATED 12F OM4 MPO12-UPC(M)/MPO12-UPC(M) 0.8D3/0.8D3 63.0M - UT - LSZH - AQUA - TYPE B</t>
  </si>
  <si>
    <t>CABLE TRONCAL CONECTORIZADO 12F OM4 MPO12-UPC(M)/MPO12-UPC(M) 0.8D3/0.8D3 63.0M - UT - LSZH - ACQUA  - TIPO B</t>
  </si>
  <si>
    <t>SERVICE CABLE CONECTORIZADO 12F OM4 MPO12-UPC(M)/MPO12-UPC(M) 0.8D3/0.8D3 64.0M - UT - LSZH - ACQUA - TIPO B</t>
  </si>
  <si>
    <t>TRUNK CABLE PRE-TERMINATED 12F OM4 MPO12-UPC(M)/MPO12-UPC(M) 0.8D3/0.8D3 64.0M - UT - LSZH - AQUA - TYPE B</t>
  </si>
  <si>
    <t>CABLE TRONCAL CONECTORIZADO 12F OM4 MPO12-UPC(M)/MPO12-UPC(M) 0.8D3/0.8D3 64.0M - UT - LSZH - ACQUA  - TIPO B</t>
  </si>
  <si>
    <t>SERVICE CABLE CONECTORIZADO 12F OM4 MPO12-UPC(M)/MPO12-UPC(M) 0.8D3/0.8D3 68.0M - UT - LSZH - ACQUA - TIPO B</t>
  </si>
  <si>
    <t>TRUNK CABLE PRE-TERMINATED 12F OM4 MPO12-UPC(M)/MPO12-UPC(M) 0.8D3/0.8D3 68.0M - UT - LSZH - AQUA - TYPE B</t>
  </si>
  <si>
    <t>CABLE TRONCAL CONECTORIZADO 12F OM4 MPO12-UPC(M)/MPO12-UPC(M) 0.8D3/0.8D3 68.0M - UT - LSZH - ACQUA  - TIPO B</t>
  </si>
  <si>
    <t>SERVICE CABLE CONECTORIZADO 12F OM4 MPO12-UPC(M)/MPO12-UPC(M) 0.8D3/0.8D3 73.0M - UT - LSZH - ACQUA - TIPO B</t>
  </si>
  <si>
    <t>TRUNK CABLE PRE-TERMINATED 12F OM4 MPO12-UPC(M)/MPO12-UPC(M) 0.8D3/0.8D3 73.0M - UT - LSZH - AQUA - TYPE B</t>
  </si>
  <si>
    <t>CABLE TRONCAL CONECTORIZADO 12F OM4 MPO12-UPC(M)/MPO12-UPC(M) 0.8D3/0.8D3 73.0M - UT - LSZH - ACQUA  - TIPO B</t>
  </si>
  <si>
    <t>SERVICE CABLE CONECTORIZADO 12F OM4 MPO12-UPC(M)/MPO12-UPC(M) 0.8D3/0.8D3 78.0M - UT - LSZH - ACQUA - TIPO B</t>
  </si>
  <si>
    <t>TRUNK CABLE PRE-TERMINATED 12F OM4 MPO12-UPC(M)/MPO12-UPC(M) 0.8D3/0.8D3 78.0M - UT - LSZH - AQUA - TYPE B</t>
  </si>
  <si>
    <t>CABLE TRONCAL CONECTORIZADO 12F OM4 MPO12-UPC(M)/MPO12-UPC(M) 0.8D3/0.8D3 78.0M - UT - LSZH - ACQUA  - TIPO B</t>
  </si>
  <si>
    <t>SERVICE CABLE CONECTORIZADO 12F OM4 MPO12-UPC(M)/MPO12-UPC(M) 0.8D3/0.8D3 83.0M - UT - LSZH - ACQUA - TIPO B</t>
  </si>
  <si>
    <t>TRUNK CABLE PRE-TERMINATED 12F OM4 MPO12-UPC(M)/MPO12-UPC(M) 0.8D3/0.8D3 83.0M - UT - LSZH - AQUA - TYPE B</t>
  </si>
  <si>
    <t>CABLE TRONCAL CONECTORIZADO 12F OM4 MPO12-UPC(M)/MPO12-UPC(M) 0.8D3/0.8D3 83.0M - UT - LSZH - ACQUA  - TIPO B</t>
  </si>
  <si>
    <t>SERVICE CABLE CONECTORIZADO 12F OM4 MPO12-UPC(M)/MPO12-UPC(M) 0.8D3/0.8D3 88.0M - UT - LSZH - ACQUA - TIPO B</t>
  </si>
  <si>
    <t>TRUNK CABLE PRE-TERMINATED 12F OM4 MPO12-UPC(M)/MPO12-UPC(M) 0.8D3/0.8D3 88.0M - UT - LSZH - AQUA - TYPE B</t>
  </si>
  <si>
    <t>CABLE TRONCAL CONECTORIZADO 12F OM4 MPO12-UPC(M)/MPO12-UPC(M) 0.8D3/0.8D3 88.0M - UT - LSZH - ACQUA  - TIPO B</t>
  </si>
  <si>
    <t>SERVICE CABLE CONECTORIZADO 12F OM4 MPO12-UPC(M)/MPO12-UPC(M) 0.8D3/0.8D3 93.0M - UT - LSZH - ACQUA - TIPO B</t>
  </si>
  <si>
    <t>TRUNK CABLE PRE-TERMINATED 12F OM4 MPO12-UPC(M)/MPO12-UPC(M) 0.8D3/0.8D3 93.0M - UT - LSZH - AQUA - TYPE B</t>
  </si>
  <si>
    <t>CABLE TRONCAL CONECTORIZADO 12F OM4 MPO12-UPC(M)/MPO12-UPC(M) 0.8D3/0.8D3 93.0M - UT - LSZH - ACQUA  - TIPO B</t>
  </si>
  <si>
    <t>SERVICE CABLE CONECTORIZADO 12F SM BLI A/B G-657A MPO12-APC(M)/MPO12-APC(M) 0.8D3/0.8D3 74.0M - UT - LSZH - AZUL - TIPO B</t>
  </si>
  <si>
    <t>TRUNK CABLE PRE-TERMINATED 12F SM BLI A/B G-657A MPO12-APC(M)/MPO12-APC(M) 0.8D3/0.8D3 74.0M - UT - LSZH - BLUE - TYPE B</t>
  </si>
  <si>
    <t>CABLE TRONCAL CONECTORIZADO 12F SM BLI A/B G-657A MPO12-APC(M)/MPO12-APC(M) 0.8D3/0.8D3 74.0M - UT - LSZH - AZUL  - TIPO B</t>
  </si>
  <si>
    <t>SERVICE CABLE CONECTORIZADO 12F SM BLI A/B G-657A MPO12-APC(M)/MPO12-APC(M) 0.8D3/0.8D3 79.0M - UT - LSZH - AZUL - TIPO B</t>
  </si>
  <si>
    <t>TRUNK CABLE PRE-TERMINATED 12F SM BLI A/B G-657A MPO12-APC(M)/MPO12-APC(M) 0.8D3/0.8D3 79.0M - UT - LSZH - BLUE - TYPE B</t>
  </si>
  <si>
    <t>CABLE TRONCAL CONECTORIZADO 12F SM BLI A/B G-657A MPO12-APC(M)/MPO12-APC(M) 0.8D3/0.8D3 79.0M - UT - LSZH - AZUL  - TIPO B</t>
  </si>
  <si>
    <t>SERVICE CABLE CONECTORIZADO 12F SM BLI A/B G-657A MPO12-APC(M)/MPO12-APC(M) 0.8D3/0.8D3 84.0M - UT - LSZH - AZUL - TIPO B</t>
  </si>
  <si>
    <t>TRUNK CABLE PRE-TERMINATED 12F SM BLI A/B G-657A MPO12-APC(M)/MPO12-APC(M) 0.8D3/0.8D3 84.0M - UT - LSZH - BLUE - TYPE B</t>
  </si>
  <si>
    <t>CABLE TRONCAL CONECTORIZADO 12F SM BLI A/B G-657A MPO12-APC(M)/MPO12-APC(M) 0.8D3/0.8D3 84.0M - UT - LSZH - AZUL  - TIPO B</t>
  </si>
  <si>
    <t>SERVICE CABLE CONECTORIZADO 12F SM BLI A/B G-657A MPO12-APC(M)/MPO12-APC(M) 0.8D3/0.8D3 88.0M - UT - LSZH - AZUL - TIPO B</t>
  </si>
  <si>
    <t>TRUNK CABLE PRE-TERMINATED 12F SM BLI A/B G-657A MPO12-APC(M)/MPO12-APC(M) 0.8D3/0.8D3 88.0M - UT - LSZH - BLUE - TYPE B</t>
  </si>
  <si>
    <t>CABLE TRONCAL CONECTORIZADO 12F SM BLI A/B G-657A MPO12-APC(M)/MPO12-APC(M) 0.8D3/0.8D3 88.0M - UT - LSZH - AZUL  - TIPO B</t>
  </si>
  <si>
    <t>SERVICE CABLE CONECTORIZADO 12F SM BLI A/B G-657A MPO12-APC(M)/MPO12-APC(M) 0.8D3/0.8D3 93.0M - UT - LSZH - AZUL - TIPO B</t>
  </si>
  <si>
    <t>TRUNK CABLE PRE-TERMINATED 12F SM BLI A/B G-657A MPO12-APC(M)/MPO12-APC(M) 0.8D3/0.8D3 93.0M - UT - LSZH - BLUE - TYPE B</t>
  </si>
  <si>
    <t>CABLE TRONCAL CONECTORIZADO 12F SM BLI A/B G-657A MPO12-APC(M)/MPO12-APC(M) 0.8D3/0.8D3 93.0M - UT - LSZH - AZUL  - TIPO B</t>
  </si>
  <si>
    <t>SERVICE CABLE CONECTORIZADO 12F SM BLI A/B G-657A MPO12-APC(M)/MPO12-APC(M) 0.8D3/0.8D3 87.0M - UT - LSZH - AZUL - TIPO B</t>
  </si>
  <si>
    <t>TRUNK CABLE PRE-TERMINATED 12F SM BLI A/B G-657A MPO12-APC(M)/MPO12-APC(M) 0.8D3/0.8D3 87.0M - UT - LSZH - BLUE - TYPE B</t>
  </si>
  <si>
    <t>CABLE TRONCAL CONECTORIZADO 12F SM BLI A/B G-657A MPO12-APC(M)/MPO12-APC(M) 0.8D3/0.8D3 87.0M - UT - LSZH - AZUL  - TIPO B</t>
  </si>
  <si>
    <t>SERVICE CABLE CONECTORIZADO 12F OM4 LC-UPC/LC-UPC 1.0D2/1.0D2 5.0M - UT - LSZH - ACQUA (A - B)</t>
  </si>
  <si>
    <t>TRUNK CABLE PRE-TERMINATED 12F OM4 LC-UPC/LC-UPC 1.0D2/1.0D2 5.0M - UT - LSZH - AQUA (A - B)</t>
  </si>
  <si>
    <t>CABLE TRONCAL CONECTORIZADO 12F OM4 LC-UPC/LC-UPC 1.0D2/1.0D2 5.0M - UT - LSZH - ACQUA  (A - B)</t>
  </si>
  <si>
    <t>SERVICE CABLE CONECTORIZADO 12F OM4 LC-UPC/LC-UPC 1.0D2/1.0D2 11.0M - UT - LSZH - ACQUA (A - B)</t>
  </si>
  <si>
    <t>TRUNK CABLE PRE-TERMINATED 12F OM4 LC-UPC/LC-UPC 1.0D2/1.0D2 11.0M - UT - LSZH - AQUA (A - B)</t>
  </si>
  <si>
    <t>CABLE TRONCAL CONECTORIZADO 12F OM4 LC-UPC/LC-UPC 1.0D2/1.0D2 11.0M - UT - LSZH - ACQUA  (A - B)</t>
  </si>
  <si>
    <t>SERVICE CABLE CONECTORIZADO 12F OM4 LC-UPC/LC-UPC 1.0D2/1.0D2 13.0M - UT - LSZH - ACQUA (A - B)</t>
  </si>
  <si>
    <t>TRUNK CABLE PRE-TERMINATED 12F OM4 LC-UPC/LC-UPC 1.0D2/1.0D2 13.0M - UT - LSZH - AQUA (A - B)</t>
  </si>
  <si>
    <t>CABLE TRONCAL CONECTORIZADO 12F OM4 LC-UPC/LC-UPC 1.0D2/1.0D2 13.0M - UT - LSZH - ACQUA  (A - B)</t>
  </si>
  <si>
    <t>SERVICE CABLE CONECTORIZADO 12F OM4 LC-UPC/LC-UPC 1.0D2/1.0D2 16.0M - UT - LSZH - ACQUA (A - B)</t>
  </si>
  <si>
    <t>TRUNK CABLE PRE-TERMINATED 12F OM4 LC-UPC/LC-UPC 1.0D2/1.0D2 16.0M - UT - LSZH - AQUA (A - B)</t>
  </si>
  <si>
    <t>CABLE TRONCAL CONECTORIZADO 12F OM4 LC-UPC/LC-UPC 1.0D2/1.0D2 16.0M - UT - LSZH - ACQUA  (A - B)</t>
  </si>
  <si>
    <t>SERVICE CABLE CONECTORIZADO 12F OM4 LC-UPC/LC-UPC 1.0D2/1.0D2 17.0M - UT - LSZH - ACQUA (A - B)</t>
  </si>
  <si>
    <t>TRUNK CABLE PRE-TERMINATED 12F OM4 LC-UPC/LC-UPC 1.0D2/1.0D2 17.0M - UT - LSZH - AQUA (A - B)</t>
  </si>
  <si>
    <t>CABLE TRONCAL CONECTORIZADO 12F OM4 LC-UPC/LC-UPC 1.0D2/1.0D2 17.0M - UT - LSZH - ACQUA  (A - B)</t>
  </si>
  <si>
    <t>SERVICE CABLE CONECTORIZADO 12F OM4 LC-UPC/LC-UPC 1.0D2/1.0D2 19.0M - UT - LSZH - ACQUA (A - B)</t>
  </si>
  <si>
    <t>TRUNK CABLE PRE-TERMINATED 12F OM4 LC-UPC/LC-UPC 1.0D2/1.0D2 19.0M - UT - LSZH - AQUA (A - B)</t>
  </si>
  <si>
    <t>CABLE TRONCAL CONECTORIZADO 12F OM4 LC-UPC/LC-UPC 1.0D2/1.0D2 19.0M - UT - LSZH - ACQUA  (A - B)</t>
  </si>
  <si>
    <t>SERVICE CABLE CONECTORIZADO 12F OM4 LC-UPC/LC-UPC 1.0D2/1.0D2 21.0M - UT - LSZH - ACQUA (A - B)</t>
  </si>
  <si>
    <t>TRUNK CABLE PRE-TERMINATED 12F OM4 LC-UPC/LC-UPC 1.0D2/1.0D2 21.0M - UT - LSZH - AQUA (A - B)</t>
  </si>
  <si>
    <t>CABLE TRONCAL CONECTORIZADO 12F OM4 LC-UPC/LC-UPC 1.0D2/1.0D2 21.0M - UT - LSZH - ACQUA  (A - B)</t>
  </si>
  <si>
    <t>SERVICE CABLE CONECTORIZADO 12F OM4 LC-UPC/LC-UPC 1.0D2/1.0D2 22.0M - UT - LSZH - ACQUA (A - B)</t>
  </si>
  <si>
    <t>TRUNK CABLE PRE-TERMINATED 12F OM4 LC-UPC/LC-UPC 1.0D2/1.0D2 22.0M - UT - LSZH - AQUA (A - B)</t>
  </si>
  <si>
    <t>CABLE TRONCAL CONECTORIZADO 12F OM4 LC-UPC/LC-UPC 1.0D2/1.0D2 22.0M - UT - LSZH - ACQUA  (A - B)</t>
  </si>
  <si>
    <t>SERVICE CABLE CONECTORIZADO 12F OM4 LC-UPC/LC-UPC 1.0D2/1.0D2 24.0M - UT - LSZH - ACQUA (A - B)</t>
  </si>
  <si>
    <t>TRUNK CABLE PRE-TERMINATED 12F OM4 LC-UPC/LC-UPC 1.0D2/1.0D2 24.0M - UT - LSZH - AQUA (A - B)</t>
  </si>
  <si>
    <t>CABLE TRONCAL CONECTORIZADO 12F OM4 LC-UPC/LC-UPC 1.0D2/1.0D2 24.0M - UT - LSZH - ACQUA  (A - B)</t>
  </si>
  <si>
    <t>SERVICE CABLE CONECTORIZADO 12F OM4 LC-UPC/LC-UPC 1.0D2/1.0D2 26.0M - UT - LSZH - ACQUA (A - B)</t>
  </si>
  <si>
    <t>TRUNK CABLE PRE-TERMINATED 12F OM4 LC-UPC/LC-UPC 1.0D2/1.0D2 26.0M - UT - LSZH - AQUA (A - B)</t>
  </si>
  <si>
    <t>CABLE TRONCAL CONECTORIZADO 12F OM4 LC-UPC/LC-UPC 1.0D2/1.0D2 26.0M - UT - LSZH - ACQUA  (A - B)</t>
  </si>
  <si>
    <t>SERVICE CABLE CONECTORIZADO 12F OM4 LC-UPC/LC-UPC 1.0D2/1.0D2 28.0M - UT - LSZH - ACQUA (A - B)</t>
  </si>
  <si>
    <t>TRUNK CABLE PRE-TERMINATED 12F OM4 LC-UPC/LC-UPC 1.0D2/1.0D2 28.0M - UT - LSZH - AQUA (A - B)</t>
  </si>
  <si>
    <t>CABLE TRONCAL CONECTORIZADO 12F OM4 LC-UPC/LC-UPC 1.0D2/1.0D2 28.0M - UT - LSZH - ACQUA  (A - B)</t>
  </si>
  <si>
    <t>SERVICE CABLE CONECTORIZADO 12F OM4 LC-UPC/LC-UPC 1.0D2/1.0D2 42.0M - UT - LSZH - ACQUA (A - B)</t>
  </si>
  <si>
    <t>TRUNK CABLE PRE-TERMINATED 12F OM4 LC-UPC/LC-UPC 1.0D2/1.0D2 42.0M - UT - LSZH - AQUA (A - B)</t>
  </si>
  <si>
    <t>CABLE TRONCAL CONECTORIZADO 12F OM4 LC-UPC/LC-UPC 1.0D2/1.0D2 42.0M - UT - LSZH - ACQUA  (A - B)</t>
  </si>
  <si>
    <t>SERVICE CABLE CONECTORIZADO 12F OM4 LC-UPC/LC-UPC 1.0D2/1.0D2 47.0M - UT - LSZH - ACQUA (A - B)</t>
  </si>
  <si>
    <t>TRUNK CABLE PRE-TERMINATED 12F OM4 LC-UPC/LC-UPC 1.0D2/1.0D2 47.0M - UT - LSZH - AQUA (A - B)</t>
  </si>
  <si>
    <t>CABLE TRONCAL CONECTORIZADO 12F OM4 LC-UPC/LC-UPC 1.0D2/1.0D2 47.0M - UT - LSZH - ACQUA  (A - B)</t>
  </si>
  <si>
    <t>SERVICE CABLE CONECTORIZADO 12F OM4 LC-UPC/LC-UPC 1.0D2/1.0D2 52.0M - UT - LSZH - ACQUA (A - B)</t>
  </si>
  <si>
    <t>TRUNK CABLE PRE-TERMINATED 12F OM4 LC-UPC/LC-UPC 1.0D2/1.0D2 52.0M - UT - LSZH - AQUA (A - B)</t>
  </si>
  <si>
    <t>CABLE TRONCAL CONECTORIZADO 12F OM4 LC-UPC/LC-UPC 1.0D2/1.0D2 52.0M - UT - LSZH - ACQUA  (A - B)</t>
  </si>
  <si>
    <t>SERVICE CABLE CONECTORIZADO 12F OM4 LC-UPC/LC-UPC 1.0D2/1.0D2 57.0M - UT - LSZH - ACQUA (A - B)</t>
  </si>
  <si>
    <t>TRUNK CABLE PRE-TERMINATED 12F OM4 LC-UPC/LC-UPC 1.0D2/1.0D2 57.0M - UT - LSZH - AQUA (A - B)</t>
  </si>
  <si>
    <t>CABLE TRONCAL CONECTORIZADO 12F OM4 LC-UPC/LC-UPC 1.0D2/1.0D2 57.0M - UT - LSZH - ACQUA  (A - B)</t>
  </si>
  <si>
    <t>SERVICE CABLE CONECTORIZADO 12F OM4 LC-UPC/LC-UPC 1.0D2/1.0D2 61.0M - UT - LSZH - ACQUA (A - B)</t>
  </si>
  <si>
    <t>TRUNK CABLE PRE-TERMINATED 12F OM4 LC-UPC/LC-UPC 1.0D2/1.0D2 61.0M - UT - LSZH - AQUA (A - B)</t>
  </si>
  <si>
    <t>CABLE TRONCAL CONECTORIZADO 12F OM4 LC-UPC/LC-UPC 1.0D2/1.0D2 61.0M - UT - LSZH - ACQUA  (A - B)</t>
  </si>
  <si>
    <t>SERVICE CABLE CONECTORIZADO 12F OM4 LC-UPC/LC-UPC 1.0D2/1.0D2 62.0M - UT - LSZH - ACQUA (A - B)</t>
  </si>
  <si>
    <t>TRUNK CABLE PRE-TERMINATED 12F OM4 LC-UPC/LC-UPC 1.0D2/1.0D2 62.0M - UT - LSZH - AQUA (A - B)</t>
  </si>
  <si>
    <t>CABLE TRONCAL CONECTORIZADO 12F OM4 LC-UPC/LC-UPC 1.0D2/1.0D2 62.0M - UT - LSZH - ACQUA  (A - B)</t>
  </si>
  <si>
    <t>SERVICE CABLE CONECTORIZADO 12F OM4 LC-UPC/LC-UPC 1.0D2/1.0D2 66.0M - UT - LSZH - ACQUA (A - B)</t>
  </si>
  <si>
    <t>TRUNK CABLE PRE-TERMINATED 12F OM4 LC-UPC/LC-UPC 1.0D2/1.0D2 66.0M - UT - LSZH - AQUA (A - B)</t>
  </si>
  <si>
    <t>CABLE TRONCAL CONECTORIZADO 12F OM4 LC-UPC/LC-UPC 1.0D2/1.0D2 66.0M - UT - LSZH - ACQUA  (A - B)</t>
  </si>
  <si>
    <t>SERVICE CABLE CONECTORIZADO 12F OM4 LC-UPC/LC-UPC 1.0D2/1.0D2 67.0M - UT - LSZH - ACQUA (A - B)</t>
  </si>
  <si>
    <t>TRUNK CABLE PRE-TERMINATED 12F OM4 LC-UPC/LC-UPC 1.0D2/1.0D2 67.0M - UT - LSZH - AQUA (A - B)</t>
  </si>
  <si>
    <t>CABLE TRONCAL CONECTORIZADO 12F OM4 LC-UPC/LC-UPC 1.0D2/1.0D2 67.0M - UT - LSZH - ACQUA  (A - B)</t>
  </si>
  <si>
    <t>TRUNK CABLE PRE-TERMINATED 12F OM4 LC-UPC/LC-UPC 1.0D2/1.0D2 69.0M - UT - LSZH - AQUA (A - B)</t>
  </si>
  <si>
    <t>CABLE TRONCAL CONECTORIZADO 12F OM4 LC-UPC/LC-UPC 1.0D2/1.0D2 69.0M - UT - LSZH - ACQUA  (A - B)</t>
  </si>
  <si>
    <t>SERVICE CABLE CONECTORIZADO 12F OM4 LC-UPC/LC-UPC 1.0D2/1.0D2 71.0M - UT - LSZH - ACQUA (A - B)</t>
  </si>
  <si>
    <t>TRUNK CABLE PRE-TERMINATED 12F OM4 LC-UPC/LC-UPC 1.0D2/1.0D2 71.0M - UT - LSZH - AQUA (A - B)</t>
  </si>
  <si>
    <t>CABLE TRONCAL CONECTORIZADO 12F OM4 LC-UPC/LC-UPC 1.0D2/1.0D2 71.0M - UT - LSZH - ACQUA  (A - B)</t>
  </si>
  <si>
    <t>SERVICE CABLE CONECTORIZADO 12F OM4 LC-UPC/LC-UPC 1.0D2/1.0D2 59.0M - UT - LSZH - ACQUA (A - B)</t>
  </si>
  <si>
    <t>TRUNK CABLE PRE-TERMINATED 12F OM4 LC-UPC/LC-UPC 1.0D2/1.0D2 59.0M - UT - LSZH - AQUA (A - B)</t>
  </si>
  <si>
    <t>CABLE TRONCAL CONECTORIZADO 12F OM4 LC-UPC/LC-UPC 1.0D2/1.0D2 59.0M - UT - LSZH - ACQUA  (A - B)</t>
  </si>
  <si>
    <t>SERVICE CABLE CONECTORIZADO 12F OM4 LC-UPC/LC-UPC 1.0D2/1.0D2 63.0M - UT - LSZH - ACQUA (A - B)</t>
  </si>
  <si>
    <t>TRUNK CABLE PRE-TERMINATED 12F OM4 LC-UPC/LC-UPC 1.0D2/1.0D2 63.0M - UT - LSZH - AQUA (A - B)</t>
  </si>
  <si>
    <t>CABLE TRONCAL CONECTORIZADO 12F OM4 LC-UPC/LC-UPC 1.0D2/1.0D2 63.0M - UT - LSZH - ACQUA  (A - B)</t>
  </si>
  <si>
    <t>SERVICE CABLE CONECTORIZADO 12F OM4 LC-UPC/LC-UPC 1.0D2/1.0D2 64.0M - UT - LSZH - ACQUA (A - B)</t>
  </si>
  <si>
    <t>TRUNK CABLE PRE-TERMINATED 12F OM4 LC-UPC/LC-UPC 1.0D2/1.0D2 64.0M - UT - LSZH - AQUA (A - B)</t>
  </si>
  <si>
    <t>CABLE TRONCAL CONECTORIZADO 12F OM4 LC-UPC/LC-UPC 1.0D2/1.0D2 64.0M - UT - LSZH - ACQUA  (A - B)</t>
  </si>
  <si>
    <t>SERVICE CABLE CONECTORIZADO 12F OM4 LC-UPC/LC-UPC 1.0D2/1.0D2 68.0M - UT - LSZH - ACQUA (A - B)</t>
  </si>
  <si>
    <t>TRUNK CABLE PRE-TERMINATED 12F OM4 LC-UPC/LC-UPC 1.0D2/1.0D2 68.0M - UT - LSZH - AQUA (A - B)</t>
  </si>
  <si>
    <t>CABLE TRONCAL CONECTORIZADO 12F OM4 LC-UPC/LC-UPC 1.0D2/1.0D2 68.0M - UT - LSZH - ACQUA  (A - B)</t>
  </si>
  <si>
    <t>SERVICE CABLE CONECTORIZADO 12F OM4 LC-UPC/LC-UPC 1.0D2/1.0D2 73.0M - UT - LSZH - ACQUA (A - B)</t>
  </si>
  <si>
    <t>TRUNK CABLE PRE-TERMINATED 12F OM4 LC-UPC/LC-UPC 1.0D2/1.0D2 73.0M - UT - LSZH - AQUA (A - B)</t>
  </si>
  <si>
    <t>CABLE TRONCAL CONECTORIZADO 12F OM4 LC-UPC/LC-UPC 1.0D2/1.0D2 73.0M - UT - LSZH - ACQUA  (A - B)</t>
  </si>
  <si>
    <t>SERVICE CABLE CONECTORIZADO 12F OM4 LC-UPC/LC-UPC 1.0D2/1.0D2 75.0M - UT - LSZH - ACQUA (A - B)</t>
  </si>
  <si>
    <t>TRUNK CABLE PRE-TERMINATED 12F OM4 LC-UPC/LC-UPC 1.0D2/1.0D2 75.0M - UT - LSZH - AQUA (A - B)</t>
  </si>
  <si>
    <t>CABLE TRONCAL CONECTORIZADO 12F OM4 LC-UPC/LC-UPC 1.0D2/1.0D2 75.0M - UT - LSZH - ACQUA  (A - B)</t>
  </si>
  <si>
    <t>SERVICE CABLE CONECTORIZADO 12F OM4 LC-UPC/LC-UPC 1.0D2/1.0D2 78.0M - UT - LSZH - ACQUA (A - B)</t>
  </si>
  <si>
    <t>TRUNK CABLE PRE-TERMINATED 12F OM4 LC-UPC/LC-UPC 1.0D2/1.0D2 78.0M - UT - LSZH - AQUA (A - B)</t>
  </si>
  <si>
    <t>CABLE TRONCAL CONECTORIZADO 12F OM4 LC-UPC/LC-UPC 1.0D2/1.0D2 78.0M - UT - LSZH - ACQUA  (A - B)</t>
  </si>
  <si>
    <t>SERVICE CABLE CONECTORIZADO 12F OM4 LC-UPC/LC-UPC 1.0D2/1.0D2 80.0M - UT - LSZH - ACQUA (A - B)</t>
  </si>
  <si>
    <t>TRUNK CABLE PRE-TERMINATED 12F OM4 LC-UPC/LC-UPC 1.0D2/1.0D2 80.0M - UT - LSZH - AQUA (A - B)</t>
  </si>
  <si>
    <t>CABLE TRONCAL CONECTORIZADO 12F OM4 LC-UPC/LC-UPC 1.0D2/1.0D2 80.0M - UT - LSZH - ACQUA  (A - B)</t>
  </si>
  <si>
    <t>SERVICE CABLE CONECTORIZADO 12F OM4 LC-UPC/LC-UPC 1.0D2/1.0D2 83.0M - UT - LSZH - ACQUA (A - B)</t>
  </si>
  <si>
    <t>TRUNK CABLE PRE-TERMINATED 12F OM4 LC-UPC/LC-UPC 1.0D2/1.0D2 83.0M - UT - LSZH - AQUA (A - B)</t>
  </si>
  <si>
    <t>CABLE TRONCAL CONECTORIZADO 12F OM4 LC-UPC/LC-UPC 1.0D2/1.0D2 83.0M - UT - LSZH - ACQUA  (A - B)</t>
  </si>
  <si>
    <t>SERVICE CABLE CONECTORIZADO 12F OM4 LC-UPC/LC-UPC 1.0D2/1.0D2 85.0M - UT - LSZH - ACQUA (A - B)</t>
  </si>
  <si>
    <t>TRUNK CABLE PRE-TERMINATED 12F OM4 LC-UPC/LC-UPC 1.0D2/1.0D2 85.0M - UT - LSZH - AQUA (A - B)</t>
  </si>
  <si>
    <t>CABLE TRONCAL CONECTORIZADO 12F OM4 LC-UPC/LC-UPC 1.0D2/1.0D2 85.0M - UT - LSZH - ACQUA  (A - B)</t>
  </si>
  <si>
    <t>SERVICE CABLE CONECTORIZADO 12F OM4 LC-UPC/LC-UPC 1.0D2/1.0D2 88.0M - UT - LSZH - ACQUA (A - B)</t>
  </si>
  <si>
    <t>TRUNK CABLE PRE-TERMINATED 12F OM4 LC-UPC/LC-UPC 1.0D2/1.0D2 88.0M - UT - LSZH - AQUA (A - B)</t>
  </si>
  <si>
    <t>CABLE TRONCAL CONECTORIZADO 12F OM4 LC-UPC/LC-UPC 1.0D2/1.0D2 88.0M - UT - LSZH - ACQUA  (A - B)</t>
  </si>
  <si>
    <t>SERVICE CABLE CONECTORIZADO 12F OM4 LC-UPC/LC-UPC 1.0D2/1.0D2 90.0M - UT - LSZH - ACQUA (A - B)</t>
  </si>
  <si>
    <t>TRUNK CABLE PRE-TERMINATED 12F OM4 LC-UPC/LC-UPC 1.0D2/1.0D2 90.0M - UT - LSZH - AQUA (A - B)</t>
  </si>
  <si>
    <t>CABLE TRONCAL CONECTORIZADO 12F OM4 LC-UPC/LC-UPC 1.0D2/1.0D2 90.0M - UT - LSZH - ACQUA  (A - B)</t>
  </si>
  <si>
    <t>SERVICE CABLE CONECTORIZADO 12F OM4 LC-UPC/LC-UPC 1.0D2/1.0D2 93.0M - UT - LSZH - ACQUA (A - B)</t>
  </si>
  <si>
    <t>TRUNK CABLE PRE-TERMINATED 12F OM4 LC-UPC/LC-UPC 1.0D2/1.0D2 93.0M - UT - LSZH - AQUA (A - B)</t>
  </si>
  <si>
    <t>CABLE TRONCAL CONECTORIZADO 12F OM4 LC-UPC/LC-UPC 1.0D2/1.0D2 93.0M - UT - LSZH - ACQUA  (A - B)</t>
  </si>
  <si>
    <t>SERVICE CABLE CONECTORIZADO 12F SM BLI A/B G-657A LC-APC/LC-APC 1.0D2/1.0D2 69.0M - UT - LSZH - AZUL (A - B)</t>
  </si>
  <si>
    <t>TRUNK CABLE PRE-TERMINATED 12F SM BLI A/B G-657A LC-APC/LC-APC 1.0D2/1.0D2 69.0M - UT - LSZH - BLUE (A - B)</t>
  </si>
  <si>
    <t>CABLE TRONCAL CONECTORIZADO 12F SM BLI A/B G-657A LC-APC/LC-APC 1.0D2/1.0D2 69.0M - UT - LSZH - AZUL  (A - B)</t>
  </si>
  <si>
    <t>SERVICE CABLE CONECTORIZADO 12F SM BLI A/B G-657A LC-APC/LC-APC 1.0D2/1.0D2 74.0M - UT - LSZH - AZUL (A - B)</t>
  </si>
  <si>
    <t>TRUNK CABLE PRE-TERMINATED 12F SM BLI A/B G-657A LC-APC/LC-APC 1.0D2/1.0D2 74.0M - UT - LSZH - BLUE (A - B)</t>
  </si>
  <si>
    <t>CABLE TRONCAL CONECTORIZADO 12F SM BLI A/B G-657A LC-APC/LC-APC 1.0D2/1.0D2 74.0M - UT - LSZH - AZUL  (A - B)</t>
  </si>
  <si>
    <t>SERVICE CABLE CONECTORIZADO 12F SM BLI A/B G-657A LC-APC/LC-APC 1.0D2/1.0D2 79.0M - UT - LSZH - AZUL (A - B)</t>
  </si>
  <si>
    <t>TRUNK CABLE PRE-TERMINATED 12F SM BLI A/B G-657A LC-APC/LC-APC 1.0D2/1.0D2 79.0M - UT - LSZH - BLUE (A - B)</t>
  </si>
  <si>
    <t>CABLE TRONCAL CONECTORIZADO 12F SM BLI A/B G-657A LC-APC/LC-APC 1.0D2/1.0D2 79.0M - UT - LSZH - AZUL  (A - B)</t>
  </si>
  <si>
    <t>SERVICE CABLE CONECTORIZADO 12F SM BLI A/B G-657A LC-APC/LC-APC 1.0D2/1.0D2 84.0M - UT - LSZH - AZUL (A - B)</t>
  </si>
  <si>
    <t>TRUNK CABLE PRE-TERMINATED 12F SM BLI A/B G-657A LC-APC/LC-APC 1.0D2/1.0D2 84.0M - UT - LSZH - BLUE (A - B)</t>
  </si>
  <si>
    <t>CABLE TRONCAL CONECTORIZADO 12F SM BLI A/B G-657A LC-APC/LC-APC 1.0D2/1.0D2 84.0M - UT - LSZH - AZUL  (A - B)</t>
  </si>
  <si>
    <t>SERVICE CABLE CONECTORIZADO 12F SM BLI A/B G-657A LC-APC/LC-APC 1.0D2/1.0D2 88.0M - UT - LSZH - AZUL (A - B)</t>
  </si>
  <si>
    <t>TRUNK CABLE PRE-TERMINATED 12F SM BLI A/B G-657A LC-APC/LC-APC 1.0D2/1.0D2 88.0M - UT - LSZH - BLUE (A - B)</t>
  </si>
  <si>
    <t>CABLE TRONCAL CONECTORIZADO 12F SM BLI A/B G-657A LC-APC/LC-APC 1.0D2/1.0D2 88.0M - UT - LSZH - AZUL  (A - B)</t>
  </si>
  <si>
    <t>SERVICE CABLE CONECTORIZADO 12F SM BLI A/B G-657A LC-APC/LC-APC 1.0D2/1.0D2 93.0M - UT - LSZH - AZUL (A - B)</t>
  </si>
  <si>
    <t>TRUNK CABLE PRE-TERMINATED 12F SM BLI A/B G-657A LC-APC/LC-APC 1.0D2/1.0D2 93.0M - UT - LSZH - BLUE (A - B)</t>
  </si>
  <si>
    <t>CABLE TRONCAL CONECTORIZADO 12F SM BLI A/B G-657A LC-APC/LC-APC 1.0D2/1.0D2 93.0M - UT - LSZH - AZUL  (A - B)</t>
  </si>
  <si>
    <t>SERVICE CABLE CONECTORIZADO 48F SM G-652D LC-APC/LC-APC 2.0D2/2.0D2 25.0M - MC - LSZH - AMARELO</t>
  </si>
  <si>
    <t>TRUNK CABLE PRE-TERMINATED 48F SM G-652D LC-APC/LC-APC 2.0D2/2.0D2 25.0M - MC - LSZH - YELLOW</t>
  </si>
  <si>
    <t>CABLE TRONCAL CONECTORIZADO 48F SM G-652D LC-APC/LC-APC 2.0D2/2.0D2 25.0M - MC - LSZH - AMARILLO</t>
  </si>
  <si>
    <t>SERVICE CABLE CONECTORIZADO 48F SM G-652D LC-APC/LC-APC 1.75D2/1.75D2 3.85M - MC - LSZH - AMARELO</t>
  </si>
  <si>
    <t>TRUNK CABLE PRE-TERMINATED 48F SM G-652D LC-APC/LC-APC 1.75D2/1.75D2 3.85M - MC - LSZH - YELLOW</t>
  </si>
  <si>
    <t>CABLE TRONCAL CONECTORIZADO 48F SM G-652D LC-APC/LC-APC 1.75D2/1.75D2 3.85M - MC - LSZH - AMARILLO</t>
  </si>
  <si>
    <t>SERVICE CABLE CONECTORIZADO 48F SM G-652D LC-APC/LC-APC 1.75D2/1.75D2 4.70M - MC - LSZH - AMARELO</t>
  </si>
  <si>
    <t>TRUNK CABLE PRE-TERMINATED 48F SM G-652D LC-APC/LC-APC 1.75D2/1.75D2 4.70M - MC - LSZH - YELLOW</t>
  </si>
  <si>
    <t>CABLE TRONCAL CONECTORIZADO 48F SM G-652D LC-APC/LC-APC 1.75D2/1.75D2 4.70M - MC - LSZH - AMARILLO</t>
  </si>
  <si>
    <t>SERVICE CABLE CONECTORIZADO 48F SM G-652D LC-APC/LC-APC 1.75D2/1.75D2 4.40M - MC - LSZH - AMARELO</t>
  </si>
  <si>
    <t>TRUNK CABLE PRE-TERMINATED 48F SM G-652D LC-APC/LC-APC 1.75D2/1.75D2 4.40M - MC - LSZH - YELLOW</t>
  </si>
  <si>
    <t>CABLE TRONCAL CONECTORIZADO 48F SM G-652D LC-APC/LC-APC 1.75D2/1.75D2 4.40M - MC - LSZH - AMARILLO</t>
  </si>
  <si>
    <t>SERVICE CABLE CONECTORIZADO 48F SM G-652D LC-APC/LC-APC 1.75D2/1.75D2 5.25M - MC - LSZH - AMARELO</t>
  </si>
  <si>
    <t>TRUNK CABLE PRE-TERMINATED 48F SM G-652D LC-APC/LC-APC 1.75D2/1.75D2 5.25M - MC - LSZH - YELLOW</t>
  </si>
  <si>
    <t>CABLE TRONCAL CONECTORIZADO 48F SM G-652D LC-APC/LC-APC 1.75D2/1.75D2 5.25M - MC - LSZH - AMARILLO</t>
  </si>
  <si>
    <t>SERVICE CABLE CONECTORIZADO 48F SM G-652D LC-APC/LC-APC 1.75D2/1.75D2 4.95M - MC - LSZH - AMARELO</t>
  </si>
  <si>
    <t>TRUNK CABLE PRE-TERMINATED 48F SM G-652D LC-APC/LC-APC 1.75D2/1.75D2 4.95M - MC - LSZH - YELLOW</t>
  </si>
  <si>
    <t>CABLE TRONCAL CONECTORIZADO 48F SM G-652D LC-APC/LC-APC 1.75D2/1.75D2 4.95M - MC - LSZH - AMARILLO</t>
  </si>
  <si>
    <t>SERVICE CABLE CONECTORIZADO 48F SM G-652D LC-APC/LC-APC 1.75D2/1.75D2 5.80M - MC - LSZH - AMARELO</t>
  </si>
  <si>
    <t>TRUNK CABLE PRE-TERMINATED 48F SM G-652D LC-APC/LC-APC 1.75D2/1.75D2 5.80M - MC - LSZH - YELLOW</t>
  </si>
  <si>
    <t>CABLE TRONCAL CONECTORIZADO 48F SM G-652D LC-APC/LC-APC 1.75D2/1.75D2 5.80M - MC - LSZH - AMARILLO</t>
  </si>
  <si>
    <t>SERVICE CABLE CONECTORIZADO 48F SM G-652D LC-APC/LC-APC 1.75D2/1.75D2 5.65M - MC - LSZH - AMARELO</t>
  </si>
  <si>
    <t>TRUNK CABLE PRE-TERMINATED 48F SM G-652D LC-APC/LC-APC 1.75D2/1.75D2 5.65M - MC - LSZH - YELLOW</t>
  </si>
  <si>
    <t>CABLE TRONCAL CONECTORIZADO 48F SM G-652D LC-APC/LC-APC 1.75D2/1.75D2 5.65M - MC - LSZH - AMARILLO</t>
  </si>
  <si>
    <t>SERVICE CABLE CONECTORIZADO 48F SM G-652D LC-APC/LC-APC 1.75D2/1.75D2 4.65M - MC - LSZH - AMARELO</t>
  </si>
  <si>
    <t>TRUNK CABLE PRE-TERMINATED 48F SM G-652D LC-APC/LC-APC 1.75D2/1.75D2 4.65M - MC - LSZH - YELLOW</t>
  </si>
  <si>
    <t>CABLE TRONCAL CONECTORIZADO 48F SM G-652D LC-APC/LC-APC 1.75D2/1.75D2 4.65M - MC - LSZH - AMARILLO</t>
  </si>
  <si>
    <t>SERVICE CABLE CONECTORIZADO 48F SM G-652D LC-APC/LC-APC 1.75D2/1.75D2 3.60M - MC - LSZH - AMARELO</t>
  </si>
  <si>
    <t>TRUNK CABLE PRE-TERMINATED 48F SM G-652D LC-APC/LC-APC 1.75D2/1.75D2 3.60M - MC - LSZH - YELLOW</t>
  </si>
  <si>
    <t>CABLE TRONCAL CONECTORIZADO 48F SM G-652D LC-APC/LC-APC 1.75D2/1.75D2 3.60M - MC - LSZH - AMARILLO</t>
  </si>
  <si>
    <t>CABO OPTICO CONECTORIZADO DROP COMPACTO FIG.8 LOW FRICTION BLI-CM-01-AR-LSZH SLIMCONNECTOR - CZ - ROLO 150M (COM TRADUTOR OPT) (CONECTORIZADO NAS 2 PONTAS) (SAP 328284)</t>
  </si>
  <si>
    <t>OPTICAL CABLE DROP COMPACT FIG.8 LOW FRICTION SLIMCONNECTOR  01F - GR - ROLL 150M (OPT TRANSLATOR) (TERMINATED IN BOTH ENDS) (SAP 328284)</t>
  </si>
  <si>
    <t>CABLE OPTICO CONECTORIZADO DROP COMPACTO FIG.8 LOW FRICTION BLI-CM-01-AR-LSZH SLIMCONNECTOR - GR - ROLLO 150M (TRADUCTOR OPT) (CONECTORIZADO EN LAS 2 PUNTAS) (SAP 328284)</t>
  </si>
  <si>
    <t>CABO OPTICO CONECTORIZADO DROP COMPACTO FIG.8 LOW FRICTION BLI-CM-01-AR-LSZH SLIMCONNECTOR - CZ - ROLO 100M (COM TRADUTOR OPT) (CONECTORIZADO NAS 2 PONTAS) (SAP 328285)</t>
  </si>
  <si>
    <t>OPTICAL CABLE DROP COMPACT FIG.8 LOW FRICTION SLIMCONNECTOR  01F -GR - ROLL 100M (OPT TRANSLATOR) (TERMINATED IN BOTH ENDS) (SAP 328285)</t>
  </si>
  <si>
    <t>CABLE OPTICO CONECTORIZADO DROP COMPACTO FIG.8 LOW FRICTION BLI-CM-01-AR-LSZH SLIMCONNECTOR - GR - ROLLO 100M (TRADUCTOR OPT) (CONECTORIZADO EN LAS 2 PUNTAS) (SAP 328285)</t>
  </si>
  <si>
    <t>CABO OPTICO CONECTORIZADO DROP COMPACTO FIG.8 LOW FRICTION BLI-CM-01-AR-LSZH SLIMCONNECTOR - CZ - ROLO 300M (COM TRADUTOR OPT) (CONECTORIZADO NAS 2 PONTAS) (SAP 328286)</t>
  </si>
  <si>
    <t>OPTICAL CABLE DROP COMPACT FIG.8 LOW FRICTION SLIMCONNECTOR  01F - GR - ROLL 300M (OPT TRANSLATOR) (TERMINATED IN BOTH ENDS) (SAP 328286)</t>
  </si>
  <si>
    <t>CABLE OPTICO CONECTORIZADO DROP COMPACTO FIG.8 LOW FRICTION BLI-CM-01-AR-LSZH SLIMCONNECTOR - GR - ROLLO 300M (TRADUCTOR OPT) (CONECTORIZADO EN LAS 2 PUNTAS) (SAP 328286)</t>
  </si>
  <si>
    <t>SERVICE CABLE CONECTORIZADO 12F OM3 MPO12-UPC(M)/MPO12-UPC(M) 0.8D3/0.8D3 130.0M - UT - LSZH - ACQUA - TIPO B</t>
  </si>
  <si>
    <t>TRUNK CABLE PRE-TERMINATED 12F OM3 MPO12-UPC(M)/MPO12-UPC(M) 0.8D3/0.8D3 130.0M - UT - LSZH - AQUA - TYPE B</t>
  </si>
  <si>
    <t>CABLE TRONCAL CONECTORIZADO 12F OM3 MPO12-UPC(M)/MPO12-UPC(M) 0.8D3/0.8D3 130.0M - UT - LSZH - ACQUA  - TIPO B</t>
  </si>
  <si>
    <t>SERVICE CABLE CONECTORIZADO 12F OM3 LC-UPC/LC-UPC 1.0D2/1.0D2 130.0M - UT - LSZH - ACQUA (A - B)</t>
  </si>
  <si>
    <t>TRUNK CABLE PRE-TERMINATED 12F OM3 LC-UPC/LC-UPC 1.0D2/1.0D2 130.0M - UT - LSZH - AQUA (A - B)</t>
  </si>
  <si>
    <t>CABLE TRONCAL CONECTORIZADO 12F OM3 LC-UPC/LC-UPC 1.0D2/1.0D2 130.0M - UT - LSZH - ACQUA  (A - B)</t>
  </si>
  <si>
    <t>SERVICE CABLE CONECTORIZADO 04F 62.5 LC-UPC/LC-UPC 1.0D2/1.0D2 50.0M - TIGHT-AR (PFV) - LSZH - PRETO/LARANJA (A - B) (1X CAMISA DE PUXAMENTO IP65)</t>
  </si>
  <si>
    <t>TRUNK CABLE PRE-TERMINATED 04F 62.5 LC-UPC/LC-UPC 1.0D2/1.0D2 50.0M - TIGHT-AR (PFV) - LSZH - BLACK/ORANGE (A - B) (1X CAMISA DE PUXAMENTO IP65)</t>
  </si>
  <si>
    <t>CABLE TRONCAL CONECTORIZADO 04F 62.5 LC-UPC/LC-UPC 1.0D2/1.0D2 50.0M - TIGHT-AR (PFV) - LSZH - NEGRO/NARANJA (A - B) (1X CAMISA DE PUXAMENTO IP65)</t>
  </si>
  <si>
    <t>SERVICE CABLE CONECTORIZADO 48F OM4 MPO12-UPC(M)/MPO12-UPC(M) 0.8D3/0.8D3 120.0M - TS - LSZH - ACQUA - TIPO B</t>
  </si>
  <si>
    <t>TRUNK CABLE PRE-TERMINATED 48F OM4 MPO12-UPC(M)/MPO12-UPC(M) 0.8D3/0.8D3 120.0M - TS - LSZH - AQUA - TYPE B</t>
  </si>
  <si>
    <t>CABLE TRONCAL CONECTORIZADO 48F OM4 MPO12-UPC(M)/MPO12-UPC(M) 0.8D3/0.8D3 120.0M - TS - LSZH - ACQUA  - TIPO B</t>
  </si>
  <si>
    <t>SERVICE CABLE CONECTORIZADO 02F 62.5 LC-UPC/LC-UPC 1.0D2/1.0D2 180.0M - TIGHT - LSZH - PRETO - IO (2X CAMISA DE PUXAMENTO IP65) (A - B)</t>
  </si>
  <si>
    <t>TRUNK CABLE PRE-TERMINATED 02F 62.5 LC-UPC/LC-UPC 1.0D2/1.0D2 180.0M - TIGHT - LSZH - BLACK - IO (2X CAMISA DE PUXAMENTO IP65) (A - B)</t>
  </si>
  <si>
    <t>CABLE TRONCAL CONECTORIZADO 02F 62.5 LC-UPC/LC-UPC 1.0D2/1.0D2 180.0M - TIGHT - LSZH - NEGRO  - IO (2X CAMISA DE PUXAMENTO IP65) (A - B)</t>
  </si>
  <si>
    <t>SERVICE CABLE CONECTORIZADO 72F OM4 MPO12-UPC(M)/MPO12-UPC(M) 0.8D3/0.8D3 180.0M - TS - LSZH - ACQUA - TIPO B</t>
  </si>
  <si>
    <t>TRUNK CABLE PRE-TERMINATED 72F OM4 MPO12-UPC(M)/MPO12-UPC(M) 0.8D3/0.8D3 180.0M - TS - LSZH - AQUA - TYPE B</t>
  </si>
  <si>
    <t>CABLE TRONCAL CONECTORIZADO 72F OM4 MPO12-UPC(M)/MPO12-UPC(M) 0.8D3/0.8D3 180.0M - TS - LSZH - ACQUA - TIPO B</t>
  </si>
  <si>
    <t>SERVICE CABLE CONECTORIZADO 72F OM4 MPO12-UPC(M)/MPO12-UPC(M) 0.8D3/0.8D3 190.0M - TS - LSZH - ACQUA - TIPO B</t>
  </si>
  <si>
    <t>TRUNK CABLE PRE-TERMINATED 72F OM4 MPO12-UPC(M)/MPO12-UPC(M) 0.8D3/0.8D3 190.0M - TS - LSZH - AQUA - TYPE B</t>
  </si>
  <si>
    <t>CABLE TRONCAL CONECTORIZADO 72F OM4 MPO12-UPC(M)/MPO12-UPC(M) 0.8D3/0.8D3 190.0M - TS - LSZH - ACQUA - TIPO B</t>
  </si>
  <si>
    <t>SERVICE CABLE CONECTORIZADO 72F SM MPO12-APC(M)/MPO12-APC(M) 0.8D3/0.8D3 120.0M - TS - LSZH - AZUL - TIPO B</t>
  </si>
  <si>
    <t>TRUNK CABLE PRE-TERMINATED 72F SM MPO12-APC(M)/MPO12-APC(M) 0.8D3/0.8D3 120.0M - TS - LSZH - BLUE - TIPO B</t>
  </si>
  <si>
    <t>CABLE TRONCAL CONECTORIZADO 72F SM MPO12-APC(M)/MPO12-APC(M) 0.8D3/0.8D3 120.0M - TS - LSZH - AZUL - TIPO B</t>
  </si>
  <si>
    <t>SERVICE CABLE CONECTORIZADO 72F OM4 MPO12-APC(M)/MPO12-APC(M) 0.8D3/0.8D3 70.0M - TS - LSZH - AZUL - TIPO B</t>
  </si>
  <si>
    <t>TRUNK CABLE PRE-TERMINATED 72F OM4 MPO12-APC(M)/MPO12-APC(M) 0.8D3/0.8D3 70.0M - TS - LSZH - BLUE - TIPO B</t>
  </si>
  <si>
    <t>CABLE TRONCAL CONECTORIZADO 72F OM4 MPO12-APC(M)/MPO12-APC(M) 0.8D3/0.8D3 70.0M - TS - LSZH - AZUL - TIPO B</t>
  </si>
  <si>
    <t>SERVICE CABLE CONECTORIZADO 02F SM LC-UPC/SC-UPC 1.0D2/1.0D2 50.0M - TIGHT - RISER - PRETO/AMARELO - IO</t>
  </si>
  <si>
    <t>TRUNK CABLE PRE-TERMINATED 02F SM LC-UPC/SC-UPC 1.0D2/1.0D2 50.0M - TIGHT - RISER - BLACK/YELLOW - IO</t>
  </si>
  <si>
    <t>CABLE TRONCAL CONECTORIZADO 02F SM LC-UPC/SC-UPC 1.0D2/1.0D2 50.0M - TIGHT - RISER - NEGRO/AMARILLO  - IO</t>
  </si>
  <si>
    <t>SERVICE CABLE CONECTORIZADO 12F OM3 MPO12-UPC(F)/MPO12-UPC(F) 0.8D3/0.8D3 115.0M - UT - LSZH - ACQUA - TIPO A</t>
  </si>
  <si>
    <t>TRUNK CABLE PRE-TERMINATED 12F OM3 MPO12-UPC(F)/MPO12-UPC(F) 0.8D3/0.8D3 115.0M - UT - LSZH - AQUA - TYPE A</t>
  </si>
  <si>
    <t>CABLE TRONCAL CONECTORIZADO 12F OM3 MPO12-UPC(F)/MPO12-UPC(F) 0.8D3/0.8D3 115.0M - UT - LSZH - ACQUA - TIPO A</t>
  </si>
  <si>
    <t>CORDAO OPTICO CONECTORIZADO 12F OM4 MPO12-UPC(F)/MPO12-UPC(F) 5.0D3 - MTF - LSZH - ACQUA - TIPO B</t>
  </si>
  <si>
    <t>OPTICAL PATCH CORD 12F OM4 MPO12-UPC(F)/MPO12-UPC(F) 5.0D3 - MTF - LSZH - ACQUA - TYPE B</t>
  </si>
  <si>
    <t>CORDON OPTICO CONECTORIZADO 12F OM4 MPO12-UPC(F)/MPO12-UPC(F) 5.0D3 - MTF - LSZH - ACQUA - TIPO B</t>
  </si>
  <si>
    <t>CORDAO OPTICO CONECTORIZADO 12F OM4 MPO12-UPC(F)/MPO12-UPC(F) 10.0D3 - MTF - LSZH - ACQUA - TIPO B</t>
  </si>
  <si>
    <t>OPTICAL PATCH CORD 12F OM4 MPO12-UPC(F)/MPO12-UPC(F) 10.0D3 - MTF - LSZH - ACQUA - TYPE B</t>
  </si>
  <si>
    <t>CORDON OPTICO CONECTORIZADO 12F OM4 MPO12-UPC(F)/MPO12-UPC(F) 10.0D3 - MTF - LSZH - ACQUA - TIPO B</t>
  </si>
  <si>
    <t>CORDAO OPTICO CONECTORIZADO 12F OM4 MPO12-UPC(F)/MPO12-UPC(F) 15.0D3 - MTF - LSZH - ACQUA - TIPO B</t>
  </si>
  <si>
    <t>OPTICAL PATCH CORD 12F OM4 MPO12-UPC(F)/MPO12-UPC(F) 15.0D3 - MTF - LSZH - ACQUA - TYPE B</t>
  </si>
  <si>
    <t>CORDON OPTICO CONECTORIZADO 12F OM4 MPO12-UPC(F)/MPO12-UPC(F) 15.0D3 - MTF - LSZH - ACQUA - TIPO B</t>
  </si>
  <si>
    <t>CORDAO OPTICO CONECTORIZADO FANOUT 12F OM4 LC-UPC/MPO12-UPC(M) 0.7D2/5.0D3 - MTF - LSZH - ACQUA - TIPO A</t>
  </si>
  <si>
    <t>OPTICAL PATCH CORD FANOUT 12F OM4 LC-UPC/MPO12-UPC(M) 0.7D2/5.0D3 - MTF - LSZH - ACQUA - TYPE A</t>
  </si>
  <si>
    <t>CORDON OPTICO CONECTORIZADO FANOUT 12F OM4 LC-UPC/MPO12-UPC(M) 0.7D2/5.0D3 - MTF - LSZH - ACQUA - TIPO A</t>
  </si>
  <si>
    <t>CORDAO OPTICO CONECTORIZADO FANOUT 12F OM4 LC-UPC/MPO12-UPC(M) 0.7D2/10.0D3 - MTF - LSZH - ACQUA - TIPO A</t>
  </si>
  <si>
    <t>OPTICAL PATCH CORD FANOUT 12F OM4 LC-UPC/MPO12-UPC(M) 0.7D2/10.0D3 - MTF - LSZH - ACQUA - TYPE A</t>
  </si>
  <si>
    <t>CORDON OPTICO CONECTORIZADO FANOUT 12F OM4 LC-UPC/MPO12-UPC(M) 0.7D2/10.0D3 - MTF - LSZH - ACQUA - TIPO A</t>
  </si>
  <si>
    <t>CORDAO OPTICO CONECTORIZADO FANOUT 12F OM4 LC-UPC/MPO12-UPC(M) 0.7D2/15.0D3 - MTF - LSZH - ACQUA - TIPO A</t>
  </si>
  <si>
    <t>OPTICAL PATCH CORD FANOUT 12F OM4 LC-UPC/MPO12-UPC(M) 0.7D2/15.0D3 - MTF - LSZH - ACQUA - TYPE A</t>
  </si>
  <si>
    <t>CORDON OPTICO CONECTORIZADO FANOUT 12F OM4 LC-UPC/MPO12-UPC(M) 0.7D2/15.0D3 - MTF - LSZH - ACQUA - TIPO A</t>
  </si>
  <si>
    <t>CORDAO OPTICO CONECTORIZADO FANOUT 12F SM G-652D LC-UPC/MPO12-APC(M) 0.7D2/5.0D3 - MTF - LSZH - AMARELO - TIPO A</t>
  </si>
  <si>
    <t>OPTICAL PATCH CORD FANOUT 12F SM G-652D LC-UPC/MPO12-APC(M) 0.7D2/5.0D3 - MTF - LSZH - YELLOW - TYPE A</t>
  </si>
  <si>
    <t>CORDON OPTICO CONECTORIZADO FANOUT 12F SM G-652D LC-UPC/MPO12-APC(M) 0.7D2/5.0D3 - MTF - LSZH - AMARILLO - TIPO A</t>
  </si>
  <si>
    <t>CORDAO OPTICO CONECTORIZADO FANOUT 12F SM G-652D LC-UPC/MPO12-APC(M) 0.7D2/10.0D3 - MTF - LSZH - AMARELO - TIPO A</t>
  </si>
  <si>
    <t>OPTICAL PATCH CORD FANOUT 12F SM G-652D LC-UPC/MPO12-APC(M) 0.7D2/10.0D3 - MTF - LSZH - YELLOW - TYPE A</t>
  </si>
  <si>
    <t>CORDON OPTICO CONECTORIZADO FANOUT 12F SM G-652D LC-UPC/MPO12-APC(M) 0.7D2/10.0D3 - MTF - LSZH - AMARILLO - TIPO A</t>
  </si>
  <si>
    <t>CORDAO OPTICO CONECTORIZADO FANOUT 12F SM G-652D LC-UPC/MPO12-APC(M) 0.7D2/15.0D3 - MTF - LSZH - AMARELO - TIPO A</t>
  </si>
  <si>
    <t>OPTICAL PATCH CORD FANOUT 12F SM G-652D LC-UPC/MPO12-APC(M) 0.7D2/15.0D3 - MTF - LSZH - YELLOW - TYPE A</t>
  </si>
  <si>
    <t>CORDON OPTICO CONECTORIZADO FANOUT 12F SM G-652D LC-UPC/MPO12-APC(M) 0.7D2/15.0D3 - MTF - LSZH - AMARILLO - TIPO A</t>
  </si>
  <si>
    <t>CORDAO OPTICO CONECTORIZADO FANOUT 12F SM G-652D LC-UPC/MPO12-APC(F) 1.0D2/10.0D3 - MTF - LSZH - AMARELO - TIPO A</t>
  </si>
  <si>
    <t>OPTICAL PATCH CORD FANOUT 12F SM G-652D LC-UPC/MPO12-APC(F) 1.0D2/10.0D3 - MTF - LSZH - YELLOW - TYPE A</t>
  </si>
  <si>
    <t>CORDON OPTICO CONECTORIZADO FANOUT 12F SM G-652D LC-UPC/MPO12-APC(F) 1.0D2/10.0D3 - MTF - LSZH - AMARILLO - TIPO A</t>
  </si>
  <si>
    <t>CORDAO OPTICO CONECTORIZADO FANOUT 12F OM4 LC-UPC/MPO12-UPC 0.65D2/10.0D3  - MTF - LSZH - ACQUA - TIPO A</t>
  </si>
  <si>
    <t>OPTICAL PATCH CORD FANOUT 12F OM4 LC-UPC/MPO12-UPC 0.65D2/10.0D3  - MTF - LSZH - ACQUA - TYPE A</t>
  </si>
  <si>
    <t>CORDON OPTICO CONECTORIZADO FANOUT 12F OM4 LC-UPC/MPO12-UPC 0.65D2/10.0D3 - MTF - LSZH - ACQUA - TIPO A</t>
  </si>
  <si>
    <t>CORDAO OPTICO CONECTORIZADO FANOUT 12F SM LC-UPC/MPO12-APC(F) 0.8D2/10.0D3 - MTF - LSZH - AMARELO - TIPO A</t>
  </si>
  <si>
    <t>OPTICAL PATCH CORD FANOUT 12F SM LC-UPC/MPO12-APC(F) 0.8D2/10.0D3 - MTF - LSZH - YELLOW - TYPE A</t>
  </si>
  <si>
    <t>CORDON OPTICO CONECTORIZADO FANOUT 12F SM LC-UPC/MPO12-APC(F) 0.8D2/10.0D3 - MTF - LSZH - AMARILLO - TIPO A</t>
  </si>
  <si>
    <t>CORDAO OPTICO CONECTORIZADO FANOUT 12F OM4 LC-UPC/MPO12-UPC(F) 0.7D2/10.0D3 - MTF - LSZH - ACQUA - TIPO A</t>
  </si>
  <si>
    <t>OPTICAL PATCH CORD FANOUT 12F OM4 LC-UPC/MPO12-UPC(F) 0.7D2/10.0D3 - MTF - LSZH - ACQUA - TYPE A</t>
  </si>
  <si>
    <t>CORDON OPTICO CONECTORIZADO FANOUT 12F OM4 LC-UPC/MPO12-UPC(F) 0.7D2/10.0D3 - MTF - LSZH - ACQUA - TIPO A</t>
  </si>
  <si>
    <t>CORDAO OPTICO CONECTORIZADO FANOUT 12F OM4 LC-UPC/MPO12-UPC(M) 2.0D2/4.0D3 - MTF - LSZH - ACQUA - TIPO A</t>
  </si>
  <si>
    <t>OPTICAL PATCH CORD FANOUT 12F OM4 LC-UPC/MPO12-UPC(M) 2.0D2/4.0D3 - MTF - LSZH - ACQUA - TYPE A</t>
  </si>
  <si>
    <t>CORDON OPTICO CONECTORIZADO FANOUT 12F OM4 LC-UPC/MPO12-UPC(M) 2.0D2/4.0D3 - MTF - LSZH - ACQUA - TIPO A</t>
  </si>
  <si>
    <t>CORDAO OPTICO CONECTORIZADO FANOUT 12F OM4 LC-UPC/MPO12-UPC(M) 2.0D2/6.0D3 - MTF - LSZH - ACQUA - TIPO A</t>
  </si>
  <si>
    <t>OPTICAL PATCH CORD FANOUT 12F OM4 LC-UPC/MPO12-UPC(M) 2.0D2/6.0D3 - MTF - LSZH - ACQUA - TYPE A</t>
  </si>
  <si>
    <t>CORDON OPTICO CONECTORIZADO FANOUT 12F OM4 LC-UPC/MPO12-UPC(M) 2.0D2/6.0D3 - MTF - LSZH - ACQUA - TIPO A</t>
  </si>
  <si>
    <t>CORDAO OPTICO CONECTORIZADO FANOUT 12F OM4 LC-UPC/MPO12-UPC(F) 0.7D2/15.0D3 - MTF - LSZH - ACQUA - TIPO A</t>
  </si>
  <si>
    <t>OPTICAL PATCH CORD FANOUT 12F OM4 LC-UPC/MPO12-UPC(F) 0.7D2/15.0D3 - MTF - LSZH - ACQUA - TYPE A</t>
  </si>
  <si>
    <t>CORDON OPTICO CONECTORIZADO FANOUT 12F OM4 LC-UPC/MPO12-UPC(F) 0.7D2/15.0D3 - MTF - LSZH - ACQUA - TIPO A</t>
  </si>
  <si>
    <t>CORDAO OPTICO CONECTORIZADO FANOUT 12F OM4 LC-UPC/MPO12-UPC(F) 0.7D2/20.0D3 - MTF - LSZH - ACQUA - TIPO A</t>
  </si>
  <si>
    <t>OPTICAL PATCH CORD FANOUT 12F OM4 LC-UPC/MPO12-UPC(F) 0.7D2/20.0D3 - MTF - LSZH - ACQUA - TYPE A</t>
  </si>
  <si>
    <t>CORDON OPTICO CONECTORIZADO FANOUT 12F OM4 LC-UPC/MPO12-UPC(F) 0.7D2/20.0D3 - MTF - LSZH - ACQUA - TIPO A</t>
  </si>
  <si>
    <t>CORDAO OPTICO CONECTORIZADO FANOUT 12F OM4 LC-UPC/MPO12-UPC(F) 1.0D2/9.0D3 - MTF - LSZH - ACQUA - TIPO A</t>
  </si>
  <si>
    <t>OPTICAL PATCH CORD FANOUT 12F OM4 LC-UPC/MPO12-UPC(F) 1.0D2/9.0D3 - MTF - LSZH - ACQUA - TYPE A</t>
  </si>
  <si>
    <t>CORDON OPTICO CONECTORIZADO FANOUT 12F OM4 LC-UPC/MPO12-UPC(F) 1.0D2/9.0D3 - MTF - LSZH - ACQUA - TIPO A</t>
  </si>
  <si>
    <t>CORDAO OPTICO CONECTORIZADO FANOUT 12F SM G-652D SC-APC/MPO12-APC(F) 0.7D2/3.0D3 - MTF - LSZH - AMARELO - TIPO A</t>
  </si>
  <si>
    <t>OPTICAL PATCH CORD FANOUT 12F SM G-652D SC-APC/MPO12-APC(F) 0.7D2/3.0D3 - MTF - LSZH - YELLOW - TYPE A</t>
  </si>
  <si>
    <t>CORDON OPTICO CONECTORIZADO FANOUT 12F SM G-652D SC-APC/MPO12-APC(F) 0.7D2/3.0D3 - MTF - LSZH - AMARILLO - TIPO A</t>
  </si>
  <si>
    <t>CORDAO OPTICO CONECTORIZADO FANOUT 12F SM G-652D FC-UPC/MPO12-APC(M) 0.7D2/3.0D3 - MTF - LSZH - AMARELO - TIPO A</t>
  </si>
  <si>
    <t>OPTICAL PATCH CORD FANOUT 12F SM G-652D FC-UPC/MPO12-APC(M) 0.7D2/3.0D3 - MTF - LSZH - YELLOW - TYPE A</t>
  </si>
  <si>
    <t>CORDON OPTICO CONECTORIZADO FANOUT 12F SM G-652D FC-UPC/MPO12-APC(M) 0.7D2/3.0D3 - MTF - LSZH - AMARILLO - TIPO A</t>
  </si>
  <si>
    <t>CORDAO OPTICO CONECTORIZADO 12F OM4 MPO12-UPC(M)/MPO12-UPC(F) 5.0D3 - MTF - LSZH - ACQUA - TIPO B</t>
  </si>
  <si>
    <t>OPTICAL PATCH CORD 12F OM4 MPO12-UPC(M)/MPO12-UPC(F) 5.0D3 - MTF - LSZH - ACQUA - TYPE B</t>
  </si>
  <si>
    <t>CORDON OPTICO CONECTORIZADO 12F OM4 MPO12-UPC(M)/MPO12-UPC(F) 5.0D3 - MTF - LSZH - ACQUA - TIPO B</t>
  </si>
  <si>
    <t>CORDAO OPTICO CONECTORIZADO FANOUT 12F SM G-652D ST-UPC/MPO12-APC(M) 0.7D2/5.0D3 - MTF - LSZH - AMARELO - TIPO A</t>
  </si>
  <si>
    <t>OPTICAL PATCH CORD FANOUT 12F SM G-652D ST-UPC/MPO12-APC(M) 0.7D2/5.0D3 - MTF - LSZH - YELLOW - TYPE A</t>
  </si>
  <si>
    <t>CORDON OPTICO CONECTORIZADO FANOUT 12F SM G-652D ST-UPC/MPO12-APC(M) 0.7D2/5.0D3 - MTF - LSZH - AMARILLO - TIPO A</t>
  </si>
  <si>
    <t>CORDAO OPTICO CONECTORIZADO FANOUT 12F OM4 LC-UPC/MPO12-UPC(M) 0.7D2/20.0D3 - MTF - LSZH - ACQUA - TIPO A</t>
  </si>
  <si>
    <t>OPTICAL PATCH CORD FANOUT 12F OM4 LC-UPC/MPO12-UPC(M) 0.7D2/20.0D3 - MTF - LSZH - ACQUA - TYPE A</t>
  </si>
  <si>
    <t>CORDON OPTICO CONECTORIZADO FANOUT 12F OM4 LC-UPC/MPO12-UPC(M) 0.7D2/20.0D3 - MTF - LSZH - ACQUA - TIPO A</t>
  </si>
  <si>
    <t>CORDAO OPTICO CONECTORIZADO FANOUT 12F OM4 LC-UPC/MPO12-UPC(F) 0.7D2/5.0D3 - MTF - LSZH - ACQUA - TIPO A</t>
  </si>
  <si>
    <t>OPTICAL PATCH CORD FANOUT 12F OM4 LC-UPC/MPO12-UPC(F) 0.7D2/5.0D3 - MTF - LSZH - ACQUA - TYPE A</t>
  </si>
  <si>
    <t>CORDON OPTICO CONECTORIZADO FANOUT 12F OM4 LC-UPC/MPO12-UPC(F) 0.7D2/5.0D3 - MTF - LSZH - ACQUA - TIPO A</t>
  </si>
  <si>
    <t>CORDAO OPTICO CONECTORIZADO 12F OM4 MPO12-UPC(M)/MPO12-UPC(M) 5.0D3 - MTF - LSZH - ACQUA - TIPO B</t>
  </si>
  <si>
    <t>OPTICAL PATCH CORD 12F OM4 MPO12-UPC(M)/MPO12-UPC(M) 5.0D3 - MTF - LSZH - ACQUA - TYPE B</t>
  </si>
  <si>
    <t>CORDON OPTICO CONECTORIZADO 12F OM4 MPO12-UPC(M)/MPO12-UPC(M) 5.0D3 - MTF - LSZH - ACQUA - TIPO B</t>
  </si>
  <si>
    <t>CORDAO OPTICO CONECTORIZADO FANOUT 12F OM4 LC-UPC/MPO12-UPC(M) 3.0D2/12.0D3  - MTF - LSZH - ACQUA - TIPO A</t>
  </si>
  <si>
    <t>OPTICAL PATCH CORD FANOUT 12F OM4 LC-UPC/MPO12-UPC(M) 3.0D2/12.0D3 - MTF - LSZH - ACQUA - TYPE A</t>
  </si>
  <si>
    <t>CORDON OPTICO CONECTORIZADO FANOUT 12F OM4 LC-UPC/MPO12-UPC(M) 3.0D2/12.0D3 - MTF - LSZH - ACQUA - TIPO A</t>
  </si>
  <si>
    <t>CORDAO OPTICO CONECTORIZADO FANOUT 12F OM4 LC-UPC/MPO12-UPC(M) 3.0D2/7.0D3 - MTF - LSZH - ACQUA - TIPO A</t>
  </si>
  <si>
    <t>OPTICAL PATCH CORD FANOUT 12F OM4 LC-UPC/MPO12-UPC(M) 3.0D2/7.0D3 - MTF - LSZH - ACQUA - TYPE A</t>
  </si>
  <si>
    <t>CORDON OPTICO CONECTORIZADO FANOUT 12F OM4 LC-UPC/MPO12-UPC(M) 3.0D2/7.0D3 - MTF - LSZH - ACQUA - TIPO A</t>
  </si>
  <si>
    <t>CORDAO OPTICO CONECTORIZADO 12F OM4 LC-UPC/LC-UPC 0.7D2/0.7D2 10.0M - MTF - LSZH - ACQUA</t>
  </si>
  <si>
    <t>OPTICAL PATCH CORD 12F OM4 LC-UPC/LC-UPC 0.7D2/0.7D2 10.0M - MTF - LSZH - ACQUA</t>
  </si>
  <si>
    <t>CORDON OPTICO CONECTORIZADO 12F OM4 LC-UPC/LC-UPC 0.7D2/0.7D2 10.0M - MTF - LSZH - ACQUA</t>
  </si>
  <si>
    <t>CORDAO OPTICO CONECTORIZADO FANOUT 08F-40G OM4 LC-UPC/MPO12-UPC(F) 1.0D2/9.0D3 - MTF - LSZH - ACQUA</t>
  </si>
  <si>
    <t>OPTICAL PATCH CORD FANOUT 08F-40G OM4 LC-UPC/MPO12-UPC(F) 1.0D2/9.0D3 - MTF - LSZH - ACQUA</t>
  </si>
  <si>
    <t>CORDON OPTICO CONECTORIZADO FANOUT 08F-40G OM4 LC-UPC/MPO12-UPC(F) 1.0D2/9.0D3 - MTF - LSZH - ACQUA</t>
  </si>
  <si>
    <t>CORDAO OPTICO CONECTORIZADO 12F OM4 MPO12-UPC(F)/MPO12-UPC(F) 30.0D3 - MTF - LSZH - ACQUA - TIPO B</t>
  </si>
  <si>
    <t>OPTICAL PATCH CORD 12F OM4 MPO12-UPC(F)/MPO12-UPC(F) 30.0D3 - MTF - LSZH - ACQUA - TYPE B</t>
  </si>
  <si>
    <t>CORDON OPTICO CONECTORIZADO 12F OM4 MPO12-UPC(F)/MPO12-UPC(F) 30.0D3 - MTF - LSZH - ACQUA - TIPO B</t>
  </si>
  <si>
    <t>CORDAO OPTICO CONECTORIZADO 12F OM4 MPO12-UPC(F)/MPO12-UPC(F) 3.0D3 - MTF - LSZH - ACQUA - TIPO A</t>
  </si>
  <si>
    <t>OPTICAL PATCH CORD 12F OM4 MPO12-UPC(F)/MPO12-UPC(F) 3.0D3 - MTF - LSZH - ACQUA - TYPE A</t>
  </si>
  <si>
    <t>CORDON OPTICO CONECTORIZADO 12F OM4 MPO12-UPC(F)/MPO12-UPC(F) 3.0D3 - MTF - LSZH - ACQUA - TIPO A</t>
  </si>
  <si>
    <t>CORDAO OPTICO CONECTORIZADO FANOUT 12F OM4 LC-UPC/MPO12-UPC(F) 0.7D2/3.0D3 - MTF - LSZH - ACQUA - TIPO A</t>
  </si>
  <si>
    <t>OPTICAL PATCH CORD FANOUT 12F OM4 LC-UPC/MPO12-UPC(F) 0.7D2/3.0D3 - MTF - LSZH - ACQUA - TYPE A</t>
  </si>
  <si>
    <t>CORDON OPTICO CONECTORIZADO FANOUT 12F OM4 LC-UPC/MPO12-UPC(F) 0.7D2/3.0D3 - MTF - LSZH - ACQUA - TIPO A</t>
  </si>
  <si>
    <t>CORDAO OPTICO CONECTORIZADO 12F OM4 MPO12-UPC(F)/MPO12-UPC(F) 1.0D3 - MTF - LSZH - ACQUA - TIPO B</t>
  </si>
  <si>
    <t>OPTICAL PATCH CORD 12F OM4 MPO12-UPC(F)/MPO12-UPC(F) 1.0D3 - MTF - LSZH - ACQUA - TYPE B</t>
  </si>
  <si>
    <t>CORDON OPTICO CONECTORIZADO 12F OM4 MPO12-UPC(F)/MPO12-UPC(F) 1.0D3 - MTF - LSZH - ACQUA - TIPO B</t>
  </si>
  <si>
    <t>CORDAO OPTICO CONECTORIZADO 12F OM4 MPO12-UPC(F)/MPO12-UPC(M) 1.0D3 - MTF - LSZH - ACQUA - TIPO B</t>
  </si>
  <si>
    <t>OPTICAL PATCH CORD 12F OM4 MPO12-UPC(F)/MPO12-UPC(M) 1.0D3 - MTF - LSZH - ACQUA - TYPE B</t>
  </si>
  <si>
    <t>CORDON OPTICO CONECTORIZADO 12F OM4 MPO12-UPC(F)/MPO12-UPC(M) 1.0D3 - MTF - LSZH - ACQUA - TIPO B</t>
  </si>
  <si>
    <t>CORDAO OPTICO CONECTORIZADO 12F OM4 MPO12-UPC(F)/MPO12-UPC(F) 2.0D3 - MTF - LSZH - ACQUA - TIPO B</t>
  </si>
  <si>
    <t>OPTICAL PATCH CORD 12F OM4 MPO12-UPC(F)/MPO12-UPC(F) 2.0D3 - MTF - LSZH - ACQUA - TYPE B</t>
  </si>
  <si>
    <t>CORDON OPTICO CONECTORIZADO 12F OM4 MPO12-UPC(F)/MPO12-UPC(F) 2.0D3 - MTF - LSZH - ACQUA - TIPO B</t>
  </si>
  <si>
    <t>CORDAO OPTICO CONECTORIZADO 12F OM4 MPO12-UPC(F)/MPO12-UPC(F) 3.0D3 - MTF - LSZH - ACQUA - TIPO B</t>
  </si>
  <si>
    <t>OPTICAL PATCH CORD 12F OM4 MPO12-UPC(F)/MPO12-UPC(F) 3.0D3 - MTF - LSZH - ACQUA - TYPE B</t>
  </si>
  <si>
    <t>CORDON OPTICO CONECTORIZADO 12F OM4 MPO12-UPC(F)/MPO12-UPC(F) 3.0D3 - MTF - LSZH - ACQUA - TIPO B</t>
  </si>
  <si>
    <t>CORDAO OPTICO CONECTORIZADO 12F OM4 MPO12-UPC(M)/MPO12-UPC(M) 12.0D3 - MTF - LSZH - ACQUA - TIPO B</t>
  </si>
  <si>
    <t>OPTICAL PATCH CORD 12F OM4 MPO12-UPC(M)/MPO12-UPC(M) 12.0D3 - MTF - LSZH - ACQUA - TYPE B</t>
  </si>
  <si>
    <t>CORDON OPTICO CONECTORIZADO 12F OM4 MPO12-UPC(M)/MPO12-UPC(M) 12.0D3 - MTF - LSZH - ACQUA - TIPO B</t>
  </si>
  <si>
    <t>CORDAO OPTICO CONECTORIZADO 12F OM4 LC-UPC/SC-UPC 0.8D2/0.8D2 10.0M - MTF - LSZH - ACQUA</t>
  </si>
  <si>
    <t>OPTICAL PATCH CORD 12F OM4 LC-UPC/SC-UPC 0.8D2/0.8D2 10.0M - MTF - LSZH - ACQUA</t>
  </si>
  <si>
    <t>CORDON OPTICO CONECTORIZADO 12F OM4 LC-UPC/SC-UPC 0.8D2/0.8D2 10.0M - MTF - LSZH - ACQUA</t>
  </si>
  <si>
    <t>CORDAO OPTICO CONECTORIZADO FANOUT 12F OM4 LC-UPC/MPO12-UPC(M) 0.7D2/6.0D3 - MTF - LSZH - ACQUA - TIPO A</t>
  </si>
  <si>
    <t>OPTICAL PATCH CORD FANOUT 12F OM4 LC-UPC/MPO12-UPC(M) 0.7D2/6.0D3 - MTF - LSZH - ACQUA - TYPE A</t>
  </si>
  <si>
    <t>CORDON OPTICO CONECTORIZADO FANOUT 12F OM4 LC-UPC/MPO12-UPC(M) 0.7D2/6.0D3 - MTF - LSZH - ACQUA - TIPO A</t>
  </si>
  <si>
    <t>CORDAO OPTICO CONECTORIZADO FANOUT 08F-40G SM G-652D LC-UPC/MPO12-UPC(F) 0.4D2/45.0D3 - MTF - LSZH - AMARELO</t>
  </si>
  <si>
    <t>OPTICAL PATCH CORD FANOUT 08F-40G SM G-652D LC-UPC/MPO12-UPC(F) 0.4D2/45.0D3 - MTF - LSZH - YELLOW</t>
  </si>
  <si>
    <t>CORDON OPTICO CONECTORIZADO FANOUT 08F-40G SM G-652D LC-UPC/MPO12-UPC(F) 0.4D2/45.0D3 - MTF - LSZH - AMARILLO</t>
  </si>
  <si>
    <t>CORDAO OPTICO CONECTORIZADO FANOUT 08F-40G SM G-652D LC-APC/MPO12-UPC(F) 0.4D2/45.0D3 - MTF - LSZH - AMARELO</t>
  </si>
  <si>
    <t>OPTICAL PATCH CORD FANOUT 08F-40G SM G-652D LC-APC/MPO12-UPC(F) 0.4D2/45.0D3 - MTF - LSZH - YELLOW</t>
  </si>
  <si>
    <t>CORDON OPTICO CONECTORIZADO FANOUT 08F-40G SM G-652D LC-APC/MPO12-UPC(F) 0.4D2/45.0D3 - MTF - LSZH - AMARILLO</t>
  </si>
  <si>
    <t>CORDAO OPTICO CONECTORIZADO FANOUT 08F-40G OM4 LC-UPC/MPO12-UPC(F) 0.7D2/3.0D3 - MTF - LSZH - ACQUA</t>
  </si>
  <si>
    <t>OPTICAL PATCH CORD FANOUT 08F-40G OM4 LC-UPC/MPO12-UPC(F) 0.7D2/3.0D3 - MTF - LSZH - ACQUA</t>
  </si>
  <si>
    <t>CORDON OPTICO CONECTORIZADO FANOUT 08F-40G OM4 LC-UPC/MPO12-UPC(F) 0.7D2/3.0D3 - MTF - LSZH - ACQUA</t>
  </si>
  <si>
    <t>CORDAO OPTICO CONECTORIZADO FANOUT 12F OM4 LC-UPC/MPO12-UPC(M) 0.7D2/3.0D3 - MTF - LSZH - ACQUA - TIPO A</t>
  </si>
  <si>
    <t>OPTICAL PATCH CORD FANOUT 12F OM4 LC-UPC/MPO12-UPC(M) 0.7D2/3.0D3 - MTF - LSZH - ACQUA - TYPE A</t>
  </si>
  <si>
    <t>CORDON OPTICO CONECTORIZADO FANOUT 12F OM4 LC-UPC/MPO12-UPC(M) 0.7D2/3.0D3 - MTF - LSZH - ACQUA - TIPO A</t>
  </si>
  <si>
    <t>CORDAO OPTICO CONECTORIZADO FANOUT 08F-40G SM G-652D LC-APC/MPO12-APC(F) 0.7D2/3.0D3 - MTF - LSZH - AZUL</t>
  </si>
  <si>
    <t>OPTICAL PATCH CORD FANOUT 08F-40G SM G-652D LC-APC/MPO12-APC(F) 0.7D2/3.0D3 - MTF - LSZH - BLUE</t>
  </si>
  <si>
    <t>CORDON OPTICO CONECTORIZADO FANOUT 08F-40G SM G-652D LC-APC/MPO12-APC(F) 0.7D2/3.0D3 - MTF - LSZH - AZUL</t>
  </si>
  <si>
    <t>CORDAO OPTICO CONECTORIZADO FANOUT 12F SM G-652D LC-APC/MPO12-APC(F) 1.0D2/3.0D3 - MTF - LSZH - AMARELO - TIPO A</t>
  </si>
  <si>
    <t>OPTICAL PATCH CORD FANOUT 12F SM G-652D LC-APC/MPO12-APC(F) 1.0D2/3.0D3 - MTF - LSZH - YELLOW - TYPE A</t>
  </si>
  <si>
    <t>CORDON OPTICO CONECTORIZADO FANOUT 12F SM G-652D LC-APC/MPO12-APC(F) 1.0D2/3.0D3 - MTF - LSZH - AMARILLO - TIPO A</t>
  </si>
  <si>
    <t>CORDAO OPTICO CONECTORIZADO FANOUT 12F SM G-652D LC-APC/MPO12-APC(F) 0.7D2/5.0D3 - MTF - LSZH - AMARELO - TIPO A</t>
  </si>
  <si>
    <t>OPTICAL PATCH CORD FANOUT 12F SM G-652D LC-APC/MPO12-APC(F) 0.7D2/5.0D3 - MTF - LSZH - YELLOW - TYPE A</t>
  </si>
  <si>
    <t>CORDON OPTICO CONECTORIZADO FANOUT 12F SM G-652D LC-APC/MPO12-APC(F) 0.7D2/5.0D3 - MTF - LSZH - AMARILLO - TIPO A</t>
  </si>
  <si>
    <t>CORDAO OPTICO CONECTORIZADO FANOUT 12F SM G-652D LC-APC/MPO12-APC(F) 1.0D2/10.0D3 - MTF - LSZH - AMARELO - TIPO A</t>
  </si>
  <si>
    <t>OPTICAL PATCH CORD FANOUT 12F SM G-652D LC-APC/MPO12-APC(F) 1.0D2/10.0D3 - MTF - LSZH - YELLOW - TYPE A</t>
  </si>
  <si>
    <t>CORDON OPTICO CONECTORIZADO FANOUT 12F SM G-652D LC-APC/MPO12-APC(F) 1.0D2/10.0D3 - MTF - LSZH - AMARILLO - TIPO A</t>
  </si>
  <si>
    <t>CORDAO OPTICO CONECTORIZADO FANOUT 12F SM G-652D LC-APC/MPO12-APC(F) 1.0D2/15.0D3 - MTF - LSZH - AMARELO - TIPO A</t>
  </si>
  <si>
    <t>OPTICAL PATCH CORD FANOUT 12F SM G-652D LC-APC/MPO12-APC(F) 1.0D2/15.0D3 - MTF - LSZH - YELLOW - TYPE A</t>
  </si>
  <si>
    <t>CORDON OPTICO CONECTORIZADO FANOUT 12F SM G-652D LC-APC/MPO12-APC(F) 1.0D2/15.0D3 - MTF - LSZH - AMARILLO - TIPO A</t>
  </si>
  <si>
    <t>CORDAO OPTICO CONECTORIZADO 12F OM4 MPO12-UPC(M)/MPO12-UPC(M) 15.0D3 - MTF - LSZH - ACQUA - TIPO B</t>
  </si>
  <si>
    <t>OPTICAL PATCH CORD 12F OM4 MPO12-UPC(M)/MPO12-UPC(M) 15.0D3 - MTF - LSZH - ACQUA - TYPE B</t>
  </si>
  <si>
    <t>CORDON OPTICO CONECTORIZADO 12F OM4 MPO12-UPC(M)/MPO12-UPC(M) 15.0D3 - MTF - LSZH - ACQUA - TIPO B</t>
  </si>
  <si>
    <t>CORDAO OPTICO CONECTORIZADO 12F OM4 MPO12-UPC(F)/MPO12-UPC(F) 15.0D3 - MTF - LSZH - ACQUA - TIPO A</t>
  </si>
  <si>
    <t>OPTICAL PATCH CORD 12F OM4 MPO12-UPC(F)/MPO12-UPC(F) 15.0D3 - MTF - LSZH - ACQUA - TYPE A</t>
  </si>
  <si>
    <t>CORDON OPTICO CONECTORIZADO 12F OM4 MPO12-UPC(F)/MPO12-UPC(F) 15.0D3 - MTF - LSZH - ACQUA - TIPO A</t>
  </si>
  <si>
    <t>CORDAO OPTICO CONECTORIZADO 12F OM4 MPO12-UPC(F)/MPO12-UPC(F) 50.0D3 - MTF - LSZH - ACQUA - TIPO A</t>
  </si>
  <si>
    <t>OPTICAL PATCH CORD 12F OM4 MPO12-UPC(F)/MPO12-UPC(F) 50.0D3 - MTF - LSZH - ACQUA - TYPE A</t>
  </si>
  <si>
    <t>CORDON OPTICO CONECTORIZADO 12F OM4 MPO12-UPC(F)/MPO12-UPC(F) 50.0D3 - MTF - LSZH - ACQUA - TIPO A</t>
  </si>
  <si>
    <t>CORDAO OPTICO CONECTORIZADO 12F SM G-652D MPO12-APC(F)/MPO12-APC(F) 65.0D3 - MTF - LSZH - AZUL - TIPO A</t>
  </si>
  <si>
    <t>OPTICAL PATCH CORD 12F SM G-652D MPO12-APC(F)/MPO12-APC(F) 65.0D3 - MTF - LSZH - BLUE - TYPE A</t>
  </si>
  <si>
    <t>CORDON OPTICO CONECTORIZADO 12F SM G-652D MPO12-APC(F)/MPO12-APC(F) 65.0D3 - MTF - LSZH - AZUL - TIPO A</t>
  </si>
  <si>
    <t>CORDAO OPTICO CONECTORIZADO 12F OM4 MPO12-UPC(F)/MPO12-UPC(F) 2.0D3 - MTF - LSZH - ACQUA - TIPO A</t>
  </si>
  <si>
    <t>OPTICAL PATCH CORD 12F OM4 MPO12-UPC(F)/MPO12-UPC(F) 2.0D3 - MTF - LSZH - ACQUA - TYPE A</t>
  </si>
  <si>
    <t>CORDON OPTICO CONECTORIZADO 12F OM4 MPO12-UPC(F)/MPO12-UPC(F) 2.0D3 - MTF - LSZH - ACQUA - TIPO A</t>
  </si>
  <si>
    <t>CORDAO OPTICO CONECTORIZADO 12F OM4 MPO12-UPC(F)/MPO12-UPC(F) 10.0D3 - MTF - LSZH - ACQUA - TIPO A</t>
  </si>
  <si>
    <t>OPTICAL PATCH CORD 12F OM4 MPO12-UPC(F)/MPO12-UPC(F) 10.0D3 - MTF - LSZH - ACQUA - TYPE A</t>
  </si>
  <si>
    <t>CORDON OPTICO CONECTORIZADO 12F OM4 MPO12-UPC(F)/MPO12-UPC(F) 10.0D3 - MTF - LSZH - ACQUA - TIPO A</t>
  </si>
  <si>
    <t>CORDAO OPTICO CONECTORIZADO 12F OM4 MPO12-UPC(F)/MPO12-UPC(F) 12.0D3 - MTF - LSZH - ACQUA - TIPO A</t>
  </si>
  <si>
    <t>OPTICAL PATCH CORD 12F OM4 MPO12-UPC(F)/MPO12-UPC(F) 12.0D3 - MTF - LSZH - ACQUA - TYPE A</t>
  </si>
  <si>
    <t>CORDON OPTICO CONECTORIZADO 12F OM4 MPO12-UPC(F)/MPO12-UPC(F) 12.0D3 - MTF - LSZH - ACQUA - TIPO A</t>
  </si>
  <si>
    <t>CORDAO OPTICO CONECTORIZADO 12F OM4 MPO12-UPC(F)/MPO12-UPC(F) 20.0D3 - MTF - LSZH - ACQUA - TIPO A</t>
  </si>
  <si>
    <t>OPTICAL PATCH CORD 12F OM4 MPO12-UPC(F)/MPO12-UPC(F) 20.0D3 - MTF - LSZH - ACQUA - TYPE A</t>
  </si>
  <si>
    <t>CORDON OPTICO CONECTORIZADO 12F OM4 MPO12-UPC(F)/MPO12-UPC(F) 20.0D3 - MTF - LSZH - ACQUA - TIPO A</t>
  </si>
  <si>
    <t>CORDAO OPTICO CONECTORIZADO 12F OM4 MPO12-UPC(F)/MPO12-UPC(F) 25.0D3 - MTF - LSZH - ACQUA - TIPO A</t>
  </si>
  <si>
    <t>OPTICAL PATCH CORD 12F OM4 MPO12-UPC(F)/MPO12-UPC(F) 25.0D3 - MTF - LSZH - ACQUA - TYPE A</t>
  </si>
  <si>
    <t>CORDON OPTICO CONECTORIZADO 12F OM4 MPO12-UPC(F)/MPO12-UPC(F) 25.0D3 - MTF - LSZH - ACQUA - TIPO A</t>
  </si>
  <si>
    <t>CORDAO OPTICO CONECTORIZADO 12F OM4 MPO12-UPC(M)/MPO12-UPC(F) 2.0D3 - MTF - LSZH - ACQUA - TIPO A</t>
  </si>
  <si>
    <t>OPTICAL PATCH CORD 12F OM4 MPO12-UPC(M)/MPO12-UPC(F) 2.0D3 - MTF - LSZH - AQUA - TIPO A</t>
  </si>
  <si>
    <t>CORDON OPTICO CONECTORIZADO 12F OM4 MPO12-UPC(M)/MPO12-UPC(F) 2.0D3 - MTF - LSZH - ACQUA - TIPO A</t>
  </si>
  <si>
    <t>CORDAO OPTICO CONECTORIZADO 12F OM4 MPO12-UPC(M)/MPO12-UPC(F) 6.0D3 - MTF - LSZH - ACQUA - TIPO A</t>
  </si>
  <si>
    <t>OPTICAL PATCH CORD 12F OM4 MPO12-UPC(M)/MPO12-UPC(F) 6.0D3 - MTF - LSZH - AQUA - TIPO A</t>
  </si>
  <si>
    <t>CORDON OPTICO CONECTORIZADO 12F OM4 MPO12-UPC(M)/MPO12-UPC(F) 6.0D3 - MTF - LSZH - ACQUA - TIPO A</t>
  </si>
  <si>
    <t>CORDAO OPTICO CONECTORIZADO 12F OM4 MPO12-UPC(M)/MPO12-UPC(F) 10.0D3 - MTF - LSZH - ACQUA - TIPO A</t>
  </si>
  <si>
    <t>OPTICAL PATCH CORD 12F OM4 MPO12-UPC(M)/MPO12-UPC(F) 10.0D3 - MTF - LSZH - AQUA - TIPO A</t>
  </si>
  <si>
    <t>CORDON OPTICO CONECTORIZADO 12F OM4 MPO12-UPC(M)/MPO12-UPC(F) 10.0D3 - MTF - LSZH - ACQUA - TIPO A</t>
  </si>
  <si>
    <t>CORDAO OPTICO CONECTORIZADO 12F OM4 MPO12-UPC(M)/MPO12-UPC(F) 12.0D3 - MTF - LSZH - ACQUA - TIPO A</t>
  </si>
  <si>
    <t>OPTICAL PATCH CORD 12F OM4 MPO12-UPC(M)/MPO12-UPC(F) 12.0D3 - MTF - LSZH - AQUA - TIPO A</t>
  </si>
  <si>
    <t>CORDON OPTICO CONECTORIZADO 12F OM4 MPO12-UPC(M)/MPO12-UPC(F) 12.0D3 - MTF - LSZH - ACQUA - TIPO A</t>
  </si>
  <si>
    <t>CORDAO OPTICO CONECTORIZADO 12F OM4 MPO12-UPC(M)/MPO12-UPC(F) 15.0D3 - MTF - LSZH - ACQUA - TIPO A</t>
  </si>
  <si>
    <t>OPTICAL PATCH CORD 12F OM4 MPO12-UPC(M)/MPO12-UPC(F) 15.0D3 - MTF - LSZH - AQUA - TIPO A</t>
  </si>
  <si>
    <t>CORDON OPTICO CONECTORIZADO 12F OM4 MPO12-UPC(M)/MPO12-UPC(F) 15.0D3 - MTF - LSZH - ACQUA - TIPO A</t>
  </si>
  <si>
    <t>CORDAO OPTICO CONECTORIZADO 12F OM4 MPO12-UPC(M)/MPO12-UPC(F) 20.0D3 - MTF - LSZH - ACQUA - TIPO A</t>
  </si>
  <si>
    <t>OPTICAL PATCH CORD 12F OM4 MPO12-UPC(M)/MPO12-UPC(F) 20.0D3 - MTF - LSZH - AQUA - TIPO A</t>
  </si>
  <si>
    <t>CORDON OPTICO CONECTORIZADO 12F OM4 MPO12-UPC(M)/MPO12-UPC(F) 20.0D3 - MTF - LSZH - ACQUA - TIPO A</t>
  </si>
  <si>
    <t>CORDAO OPTICO CONECTORIZADO FANOUT 12F OM4 LC-UPC/MPO12-UPC(M) 2.0D2/8.0D3 - MTF - LSZH - ACQUA - TIPO A</t>
  </si>
  <si>
    <t>OPTICAL PATCH CORD FANOUT 12F OM4 LC-UPC/MPO12-UPC(M) 2.0D2/8.0D3 - MTF - LSZH - ACQUA - TYPE A</t>
  </si>
  <si>
    <t>CORDON OPTICO CONECTORIZADO FANOUT 12F OM4 LC-UPC/MPO12-UPC(M) 2.0D2/8.0D3 - MTF - LSZH - ACQUA - TIPO A</t>
  </si>
  <si>
    <t>CORDAO OPTICO CONECTORIZADO FANOUT 12F OM4 LC-UPC/MPO12-UPC(M) 2.0D2/10.0D3 - MTF - LSZH - ACQUA - TIPO A</t>
  </si>
  <si>
    <t>OPTICAL PATCH CORD FANOUT 12F OM4 LC-UPC/MPO12-UPC(M) 2.0D2/13.0D3 - MTF - LSZH - ACQUA - TYPE A</t>
  </si>
  <si>
    <t>CORDON OPTICO CONECTORIZADO FANOUT 12F OM4 LC-UPC/MPO12-UPC(M) 2.0D2/13.0D3 - MTF - LSZH - ACQUA - TIPO A</t>
  </si>
  <si>
    <t>CORDAO OPTICO CONECTORIZADO FANOUT 12F OM4 LC-UPC/MPO12-UPC(M) 2.0D2/13.0D3 - MTF - LSZH - ACQUA - TIPO A</t>
  </si>
  <si>
    <t>CORDAO OPTICO CONECTORIZADO FANOUT 12F OM4 LC-UPC/MPO12-UPC(M) 2.0D2/18.0D3 - MTF - LSZH - ACQUA - TIPO A</t>
  </si>
  <si>
    <t>OPTICAL PATCH CORD FANOUT 12F OM4 LC-UPC/MPO12-UPC(M) 2.0D2/18.0D3 - MTF - LSZH - ACQUA - TYPE A</t>
  </si>
  <si>
    <t>CORDON OPTICO CONECTORIZADO FANOUT 12F OM4 LC-UPC/MPO12-UPC(M) 2.0D2/18.0D3 - MTF - LSZH - ACQUA - TIPO A</t>
  </si>
  <si>
    <t>CORDAO OPTICO CONECTORIZADO FANOUT 12F OM4 LC-UPC/MPO12-UPC(F) 2.0D2/2.0D3 - MTF - LSZH - ACQUA - TIPO A</t>
  </si>
  <si>
    <t>OPTICAL PATCH CORD FANOUT 12F OM4 LC-UPC/MPO12-UPC(F) 2.0D2/2.0D3 - MTF - LSZH - ACQUA - TYPE A</t>
  </si>
  <si>
    <t>CORDON OPTICO CONECTORIZADO FANOUT 12F OM4 LC-UPC/MPO12-UPC(F) 2.0D2/2.0D3 - MTF - LSZH - ACQUA - TIPO A</t>
  </si>
  <si>
    <t>CORDAO OPTICO CONECTORIZADO FANOUT 12F OM4 LC-UPC/MPO12-UPC(F) 2.0D2/4.0D3 - MTF - LSZH - ACQUA - TIPO A</t>
  </si>
  <si>
    <t>OPTICAL PATCH CORD FANOUT 12F OM4 LC-UPC/MPO12-UPC(F) 2.0D2/4.0D3 - MTF - LSZH - ACQUA - TYPE A</t>
  </si>
  <si>
    <t>CORDON OPTICO CONECTORIZADO FANOUT 12F OM4 LC-UPC/MPO12-UPC(F) 2.0D2/4.0D3 - MTF - LSZH - ACQUA - TIPO A</t>
  </si>
  <si>
    <t>CORDAO OPTICO CONECTORIZADO FANOUT 12F OM4 LC-UPC/MPO12-UPC(F) 2.0D2/8.0D3 - MTF - LSZH - ACQUA - TIPO A</t>
  </si>
  <si>
    <t>OPTICAL PATCH CORD FANOUT 12F OM4 LC-UPC/MPO12-UPC(F) 2.0D2/8.0D3 - MTF - LSZH - ACQUA - TYPE A</t>
  </si>
  <si>
    <t>CORDON OPTICO CONECTORIZADO FANOUT 12F OM4 LC-UPC/MPO12-UPC(F) 2.0D2/8.0D3 - MTF - LSZH - ACQUA - TIPO A</t>
  </si>
  <si>
    <t>CORDAO OPTICO CONECTORIZADO FANOUT 12F OM4 LC-UPC/MPO12-UPC(F) 2.0D2/10.0D3 - MTF - LSZH - ACQUA - TIPO A</t>
  </si>
  <si>
    <t>OPTICAL PATCH CORD FANOUT 12F OM4 LC-UPC/MPO12-UPC(F) 2.0D2/10.0D3 - MTF - LSZH - ACQUA - TYPE A</t>
  </si>
  <si>
    <t>CORDON OPTICO CONECTORIZADO FANOUT 12F OM4 LC-UPC/MPO12-UPC(F) 2.0D2/10.0D3 - MTF - LSZH - ACQUA - TIPO A</t>
  </si>
  <si>
    <t>CORDAO OPTICO CONECTORIZADO FANOUT 12F OM4 LC-UPC/MPO12-UPC(F) 2.0D2/15.0D3 - MTF - LSZH - ACQUA - TIPO A</t>
  </si>
  <si>
    <t>OPTICAL PATCH CORD FANOUT 12F OM4 LC-UPC/MPO12-UPC(F) 2.0D2/15.0D3 - MTF - LSZH - ACQUA - TYPE A</t>
  </si>
  <si>
    <t>CORDON OPTICO CONECTORIZADO FANOUT 12F OM4 LC-UPC/MPO12-UPC(F) 2.0D2/15.0D3 - MTF - LSZH - ACQUA - TIPO A</t>
  </si>
  <si>
    <t>CORDAO OPTICO CONECTORIZADO FANOUT 12F OM4 LC-UPC/MPO12-UPC(F) 2.0D2/18.0D3 - MTF - LSZH - ACQUA - TIPO A</t>
  </si>
  <si>
    <t>OPTICAL PATCH CORD FANOUT 12F OM4 LC-UPC/MPO12-UPC(F) 2.0D2/18.0D3 - MTF - LSZH - ACQUA - TYPE A</t>
  </si>
  <si>
    <t>CORDON OPTICO CONECTORIZADO FANOUT 12F OM4 LC-UPC/MPO12-UPC(F) 2.0D2/18.0D3 - MTF - LSZH - ACQUA - TIPO A</t>
  </si>
  <si>
    <t>CORDAO OPTICO CONECTORIZADO 12F SM G-652D MPO12-APC(M)/MPO12-APC(M) 7.0D3 - MTF - LSZH - AZUL - TIPO B</t>
  </si>
  <si>
    <t>OPTICAL PATCH CORD 12F SM G-652D MPO12-APC(M)/MPO12-APC(M) 7.0D3 - MTF - LSZH - BLUE - TIPO B</t>
  </si>
  <si>
    <t>CORDON OPTICO CONECTORIZADO 12F SM G-652D MPO12-APC(M)/MPO12-APC(M) 7.0D3 - MTF - LSZH - AZUL - TIPO B</t>
  </si>
  <si>
    <t>CORDAO OPTICO CONECTORIZADO 12F OM3 MPO12-UPC(F)/MPO12-UPC(F) 10.0D3 - MTF - LSZH - ACQUA - TIPO B</t>
  </si>
  <si>
    <t>OPTICAL PATCH CORD 12F OM3 MPO12-UPC(F)/MPO12-UPC(F) 10.0D3 - MTF - LSZH - ACQUA - TYPE B</t>
  </si>
  <si>
    <t>CORDON OPTICO CONECTORIZADO 12F OM3 MPO12-UPC(F)/MPO12-UPC(F) 10.0D3 - MTF - LSZH - ACQUA - TIPO B</t>
  </si>
  <si>
    <t>CORDAO OPTICO CONECTORIZADO FANOUT 08F-40G OM3 LC-UPC/MPO12-UPC(F) 0.7D2/5.0D3 - MTF - LSZH - ACQUA</t>
  </si>
  <si>
    <t>OPTICAL PATCH CORD FANOUT 08F-40G OM3 LC-UPC/MPO12-UPC(F) 0.7D2/5.0D3 - MTF - LSZH - ACQUA</t>
  </si>
  <si>
    <t>CORDON OPTICO CONECTORIZADO FANOUT 08F-40G OM3 LC-UPC/MPO12-UPC(F) 0.7D2/5.0D3 - MTF - LSZH - ACQUA</t>
  </si>
  <si>
    <t>CORDAO OPTICO CONECTORIZADO 12F OM4 MPO12-UPC(M)/MPO12-UPC(M) 1.0D3 - MTF - LSZH - ACQUA - TIPO B</t>
  </si>
  <si>
    <t>OPTICAL PATCH CORD 12F OM4 MPO12-UPC(M)/MPO12-UPC(M) 1.0D3 - MTF - LSZH - ACQUA - TYPE B</t>
  </si>
  <si>
    <t>CORDON OPTICO CONECTORIZADO 12F OM4 MPO12-UPC(M)/MPO12-UPC(M) 1.0D3 - MTF - LSZH - ACQUA  - TIPO B</t>
  </si>
  <si>
    <t>CORDAO OPTICO CONECTORIZADO 12F OM3 MPO12-UPC(F)/MPO12-UPC(F) 1.0D3 - MTF - LSZH - ACQUA - TIPO B</t>
  </si>
  <si>
    <t>OPTICAL PATCH CORD 12F OM3 MPO12-UPC(F)/MPO12-UPC(F) 1.0D3 - MTF - LSZH - ACQUA - TYPE B</t>
  </si>
  <si>
    <t>CORDON OPTICO CONECTORIZADO 12F OM3 MPO12-UPC(F)/MPO12-UPC(F) 1.0D3 - MTF - LSZH - ACQUA  - TIPO B</t>
  </si>
  <si>
    <t>CORDAO OPTICO CONECTORIZADO 12F OM3 MPO12-UPC(M)/MPO12-UPC(M) 1.0D3 - MTF - LSZH - ACQUA - TIPO B</t>
  </si>
  <si>
    <t>OPTICAL PATCH CORD 12F OM3 MPO12-UPC(M)/MPO12-UPC(M) 1.0D3 - MTF - LSZH - ACQUA - TYPE B</t>
  </si>
  <si>
    <t>CORDON OPTICO CONECTORIZADO 12F OM3 MPO12-UPC(M)/MPO12-UPC(M) 1.0D3 - MTF - LSZH - ACQUA  - TIPO B</t>
  </si>
  <si>
    <t>CORDAO OPTICO CONECTORIZADO 12F SM G-652D MPO12-UPC(F)/MPO12-UPC(F) 3.0D3 - MTF - LSZH - AMARELO - TIPO B</t>
  </si>
  <si>
    <t>OPTICAL PATCH CORD 12F SM G-652D MPO12-UPC(F)/MPO12-UPC(F) 3.0D3 - MTF - LSZH - YELLOW - TIPO B</t>
  </si>
  <si>
    <t>CORDON OPTICO CONECTORIZADO 12F SM G-652D MPO12-UPC(F)/MPO12-UPC(F) 3.0D3 - MTF - LSZH - AMARILLO  - TIPO B</t>
  </si>
  <si>
    <t>CORDAO OPTICO FANOUT 12F LOW-LOSS OM4 LC-UPC/MPO12-UPC(M) 1.0D1.6/9.0D3 - MTF - LSZH - ACQUA - TIPO A</t>
  </si>
  <si>
    <t>OPTICAL PATCH CORD LOW-LOSS FANOUT 12F OM4 LC-UPC/MPO12-UPC(M) 1,0D1,6/9,0D3 - MTF - LSZH - ACQUA</t>
  </si>
  <si>
    <t>PATCH CORD OPTICO OPTICO LOW-LOSS FANOUT 12F OM4 LC-UPC/MPO12-UPC(M) 1,0D1,6/9,0D3 - MTF - LSZH - ACQUA</t>
  </si>
  <si>
    <t>CORDAO OPTICO 12F LOW-LOSS OM4 MPO12-UPC(F)/MPO12-UPC(F) 9.0D3 - MTF - LSZH - ACQUA - TIPO B</t>
  </si>
  <si>
    <t>OPTICAL PATCH CORD LOW-LOSS 12F OM4 MPO12-UPC(F)/MPO12-UPC(F) 9,0D3 - MTF - LSZH - ACQUA - TIPO B</t>
  </si>
  <si>
    <t>PATCH CORD OPTICO OPTICO LOW-LOSS 12F OM4 MPO12-UPC(F)/MPO12-UPC(F) 9,0D3 - MTF - LSZH - ACQUA - TIPO B</t>
  </si>
  <si>
    <t>CORDAO OPTICO CONECTORIZADO FANOUT 12F OM4 LC-UPC/MPO12-UPC(F) 0.7D2/6.0D3 - MTF - LSZH - ACQUA - TIPO A</t>
  </si>
  <si>
    <t>OPTICAL PATCH CORD FANOUT 12F OM4 LC-UPC/MPO12-UPC(F) 0.7D2/6.0D3 - MTF - LSZH - ACQUA - TYPE A</t>
  </si>
  <si>
    <t>CORDON OPTICO CONECTORIZADO FANOUT 12F OM4 LC-UPC/MPO12-UPC(F) 0.7D2/6.0D3 - MTF - LSZH - ACQUA - TIPO A</t>
  </si>
  <si>
    <t>CORDAO OPTICO CONECTORIZADO FANOUT 12F SM G-652D LC-UPC/MPO12-APC(F) 0.7D2/6.0D3 - MTF - LSZH - AZUL - TIPO A</t>
  </si>
  <si>
    <t>OPTICAL PATCH CORD FANOUT 12F SM G-652D LC-UPC/MPO12-APC(F) 0.7D2/6.0D3 - MTF - LSZH - BLUE - TYPE A</t>
  </si>
  <si>
    <t>CORDON OPTICO CONECTORIZADO FANOUT 12F SM G-652D LC-UPC/MPO12-APC(F) 0.7D2/6.0D3 - MTF - LSZH - AZUL - TIPO A</t>
  </si>
  <si>
    <t>CORDAO OPTICO CONECTORIZADO FANOUT 12F OM4 LC-UPC/MPO12-UPC(M) 3.0D2/20.0D3 - MTF - LSZH - ACQUA - TIPO A</t>
  </si>
  <si>
    <t>OPTICAL PATCH CORD FANOUT 12F OM4 LC-UPC/MPO12-UPC(M) 3.0D2/20.0D3 - MTF - LSZH - ACQUA - TYPE A</t>
  </si>
  <si>
    <t>CORDON OPTICO CONECTORIZADO FANOUT 12F OM4 LC-UPC/MPO12-UPC(M) 3.0D2/20.0D3 - MTF - LSZH - ACQUA - TIPO A</t>
  </si>
  <si>
    <t>CORDAO OPTICO CONECTORIZADO FANOUT 12F OM4 LC-UPC/MPO12-UPC(M) 3.0D2/30.0D3 - MTF - LSZH - ACQUA - TIPO A</t>
  </si>
  <si>
    <t>OPTICAL PATCH CORD FANOUT 12F OM4 LC-UPC/MPO12-UPC(M) 3.0D2/30.0D3 - MTF - LSZH - ACQUA - TYPE A</t>
  </si>
  <si>
    <t>CORDON OPTICO CONECTORIZADO FANOUT 12F OM4 LC-UPC/MPO12-UPC(M) 3.0D2/30.0D3 - MTF - LSZH - ACQUA - TIPO A</t>
  </si>
  <si>
    <t>CORDAO OPTICO CONECTORIZADO FANOUT 12F SM G-652D LC-UPC/MPO12-APC(F) 0.7D2/7.0D3 - MTF - LSZH - AZUL - TIPO A</t>
  </si>
  <si>
    <t>OPTICAL PATCH CORD FANOUT 12F SM G-652D LC-UPC/MPO12-APC(F) 0.7D2/7.0D3 - MTF - LSZH - BLUE - TYPE A</t>
  </si>
  <si>
    <t>CORDON OPTICO CONECTORIZADO FANOUT 12F SM G-652D LC-UPC/MPO12-APC(F) 0.7D2/7.0D3 - MTF - LSZH - AZUL - TIPO A</t>
  </si>
  <si>
    <t>CORDAO OPTICO CONECTORIZADO 12F SM G-652D MPO12-APC(F)/MPO12-APC(F) 3.0D3 - MTF - LSZH - AZUL - TIPO B</t>
  </si>
  <si>
    <t>OPTICAL PATCH CORD 12F SM G-652D MPO12-APC(F)/MPO12-APC(F) 3.0D3 - MTF - LSZH - BLUE - TYPE B</t>
  </si>
  <si>
    <t>CORDON OPTICO CONECTORIZADO 12F SM G-652D MPO12-APC(F)/MPO12-APC(F) 3.0D3 - MTF - LSZH - AZUL  - TIPO B</t>
  </si>
  <si>
    <t>CORDAO OPTICO CONECTORIZADO FANOUT 08F SM G-652D SC-APC/MPO12-APC(F) 0.5D2/0.8D3 - MTF - LSZH - AMARELO</t>
  </si>
  <si>
    <t>OPTICAL PATCH CORD FANOUT 8F SM G-652D SC-APC/MPO12-APC(F) 0.5D2/0.8D3 - MTF - LSZH - YELLOW</t>
  </si>
  <si>
    <t>CORDON OPTICO CONECTORIZADO FANOUT 8F SM G-652D SC-APC/MPO12-APC(F) 0.5D2/0.8D3 - MTF - LSZH - AMARILLO</t>
  </si>
  <si>
    <t>CORDAO OPTICO CONECTORIZADO 12F OM4 MPO12-UPC(F)/MPO12-UPC(F) 18.0 D3 - MTF - LSZH - ACQUA - TIPO B</t>
  </si>
  <si>
    <t>OPTICAL PATCH CORD 12F OM4 MPO12-UPC(F)/MPO12-UPC(F) 18.0 D3 - MTF - LSZH - ACQUA - TYPE B</t>
  </si>
  <si>
    <t>CORDON OPTICO CONECTORIZADO 12F OM4 MPO12-UPC(F)/MPO12-UPC(F) 18.0 D3 - MTF - LSZH - ACQUA - TIPO B</t>
  </si>
  <si>
    <t>CORDAO OPTICO CONECTORIZADO 12F OM4 MPO12-UPC(F)/MPO12-UPC(F) 25.0D3 - MTF - LSZH - ACQUA - TIPO B</t>
  </si>
  <si>
    <t>OPTICAL PATCH CORD 12F OM4 MPO12-UPC(F)/MPO12-UPC(F) 25.0D3 - MTF - LSZH - ACQUA - TYPE B</t>
  </si>
  <si>
    <t>CORDON OPTICO CONECTORIZADO 12F OM4 MPO12-UPC(F)/MPO12-UPC(F) 25.0D3 - MTF - LSZH - ACQUA - TIPO B</t>
  </si>
  <si>
    <t>CORDAO OPTICO CONECTORIZADO 12F OM3 MPO12-UPC(F)/MPO12-UPC(F) 3.0D3 - MTF - LSZH - ACQUA - TIPO B</t>
  </si>
  <si>
    <t>OPTICAL PATCH CORD 12F OM3 MPO12-UPC(F)/MPO12-UPC(F) 3.0D3 - MTF - LSZH - ACQUA - TYPE B</t>
  </si>
  <si>
    <t>CORDON OPTICO CONECTORIZADO 12F OM3 MPO12-UPC(F)/MPO12-UPC(F) 3.0D3 - MTF - LSZH - ACQUA - TIPO B</t>
  </si>
  <si>
    <t>CORDAO OPTICO CONECTORIZADO 12F OM3 MPO12-UPC(F)/MPO12-UPC(F) 12.0D3 - MTF - LSZH - ACQUA - TIPO B</t>
  </si>
  <si>
    <t>OPTICAL PATCH CORD 12F OM3 MPO12-UPC(F)/MPO12-UPC(F) 12.0D3 - MTF - LSZH - ACQUA - TYPE B</t>
  </si>
  <si>
    <t>CORDON OPTICO CONECTORIZADO 12F OM3 MPO12-UPC(F)/MPO12-UPC(F) 12.0D3 - MTF - LSZH - ACQUA - TIPO B</t>
  </si>
  <si>
    <t>CORDAO OPTICO CONECTORIZADO 12F OM3 MPO12-UPC(F)/MPO12-UPC(F) 15.0D3 - MTF - LSZH - ACQUA - TIPO B</t>
  </si>
  <si>
    <t>OPTICAL PATCH CORD 12F OM3 MPO12-UPC(F)/MPO12-UPC(F) 15.0D3 - MTF - LSZH - ACQUA - TYPE B</t>
  </si>
  <si>
    <t>CORDON OPTICO CONECTORIZADO 12F OM3 MPO12-UPC(F)/MPO12-UPC(F) 15.0D3 - MTF - LSZH - ACQUA - TIPO B</t>
  </si>
  <si>
    <t>CORDAO OPTICO CONECTORIZADO 12F OM3 MPO12-UPC(F)/MPO12-UPC(F) 20.0D3 - MTF - LSZH - ACQUA - TIPO B</t>
  </si>
  <si>
    <t>OPTICAL PATCH CORD 12F OM3 MPO12-UPC(F)/MPO12-UPC(F) 20.0D3 - MTF - LSZH - ACQUA - TYPE B</t>
  </si>
  <si>
    <t>CORDON OPTICO CONECTORIZADO 12F OM3 MPO12-UPC(F)/MPO12-UPC(F) 20.0D3 - MTF - LSZH - ACQUA - TIPO B</t>
  </si>
  <si>
    <t>CORDAO OPTICO CONECTORIZADO 12F OM3 MPO12-UPC(F)/MPO12-UPC(F) 25.0D3 - MTF - LSZH - ACQUA - TIPO B</t>
  </si>
  <si>
    <t>OPTICAL PATCH CORD 12F OM3 MPO12-UPC(F)/MPO12-UPC(F) 25.0D3 - MTF - LSZH - ACQUA - TYPE B</t>
  </si>
  <si>
    <t>CORDON OPTICO CONECTORIZADO 12F OM3 MPO12-UPC(F)/MPO12-UPC(F) 25.0D3 - MTF - LSZH - ACQUA  - TIPO B</t>
  </si>
  <si>
    <t>CORDAO OPTICO CONECTORIZADO FANOUT 08F-40G OM3 LC-UPC/MPO12-UPC(F) 0.7D2/3.0D3 - MTF - LSZH - ACQUA</t>
  </si>
  <si>
    <t>OPTICAL PATCH CORD FANOUT 08F-40G OM3 LC-UPC/MPO12-UPC(F) 0.7D2/3.0D3 - MTF - LSZH - ACQUA</t>
  </si>
  <si>
    <t>CORDON OPTICO CONECTORIZADO FANOUT 08F-40G OM3 LC-UPC/MPO12-UPC(F) 0.7D2/3.0D3 - MTF - LSZH - ACQUA</t>
  </si>
  <si>
    <t>CORDAO OPTICO CONECTORIZADO FANOUT 08F-40G OM3 LC-UPC/MPO12-UPC(F) 0.7D2/4.0D3 - MTF - LSZH - ACQUA</t>
  </si>
  <si>
    <t>OPTICAL PATCH CORD FANOUT 08F-40G OM3 LC-UPC/MPO12-UPC(F) 0.7D2/4.0D3 - MTF - LSZH - ACQUA</t>
  </si>
  <si>
    <t>CORDON OPTICO CONECTORIZADO FANOUT 08F-40G OM3 LC-UPC/MPO12-UPC(F) 0.7D2/4.0D3 - MTF - LSZH - ACQUA</t>
  </si>
  <si>
    <t>CORDAO OPTICO CONECTORIZADO FANOUT 08F-40G OM3 LC-UPC/MPO12-UPC(F) 0.7D2/6.0D3 - MTF - LSZH - ACQUA</t>
  </si>
  <si>
    <t>OPTICAL PATCH CORD FANOUT 08F-40G OM3 LC-UPC/MPO12-UPC(F) 0.7D2/6.0D3 - MTF - LSZH - ACQUA</t>
  </si>
  <si>
    <t>CORDON OPTICO CONECTORIZADO FANOUT 08F-40G OM3 LC-UPC/MPO12-UPC(F) 0.7D2/6.0D3 - MTF - LSZH - ACQUA</t>
  </si>
  <si>
    <t>CORDAO OPTICO CONECTORIZADO FANOUT 08F-40G OM3 LC-UPC/MPO12-UPC(F) 0.7D2/10.0D3 - MTF - LSZH - ACQUA</t>
  </si>
  <si>
    <t>OPTICAL PATCH CORD FANOUT 08F-40G OM3 LC-UPC/MPO12-UPC(F) 0.7D2/10.0D3 - MTF - LSZH - ACQUA</t>
  </si>
  <si>
    <t>CORDON OPTICO CONECTORIZADO FANOUT 08F-40G OM3 LC-UPC/MPO12-UPC(F) 0.7D2/10.0D3 - MTF - LSZH - ACQUA</t>
  </si>
  <si>
    <t>CORDAO OPTICO CONECTORIZADO FANOUT 08F-40G OM3 LC-UPC/MPO12-UPC(F) 0.7D2/12.0D3 - MTF - LSZH - ACQUA</t>
  </si>
  <si>
    <t>OPTICAL PATCH CORD FANOUT 08F-40G OM3 LC-UPC/MPO12-UPC(F) 0.7D2/12.0D3 - MTF - LSZH - ACQUA</t>
  </si>
  <si>
    <t>CORDON OPTICO CONECTORIZADO FANOUT 08F-40G OM3 LC-UPC/MPO12-UPC(F) 0.7D2/12.0D3 - MTF - LSZH - ACQUA</t>
  </si>
  <si>
    <t>CORDAO OPTICO CONECTORIZADO FANOUT 12F SM G-652D LC-UPC/MPO12-APC(M) 0.7D2/15.0D3 - MTF - LSZH - AZUL - TIPO A</t>
  </si>
  <si>
    <t>OPTICAL PATCH CORD FANOUT 12F SM G-652D LC-UPC/MPO12-APC(M) 0.7D2/15.0D3 - MTF - LSZH - BLUE - TYPE A</t>
  </si>
  <si>
    <t>CORDON OPTICO CONECTORIZADO FANOUT 12F SM G-652D LC-UPC/MPO12-APC(M) 0.7D2/15.0D3 - MTF - LSZH - AZUL - TIPO A</t>
  </si>
  <si>
    <t>CORDAO OPTICO CONECTORIZADO 12F OM4 MPO12-UPC(F)/MPO12-UPC(F) 20.0D3 - MTF - LSZH - ACQUA - TIPO B</t>
  </si>
  <si>
    <t>OPTICAL PATCH CORD 12F OM4 MPO12-UPC(F)/MPO12-UPC(F) 20.0D3 - MTF - LSZH - ACQUA - TYPE B</t>
  </si>
  <si>
    <t>CORDON OPTICO CONECTORIZADO 12F OM4 MPO12-UPC(F)/MPO12-UPC(F) 20.0D3 - MTF - LSZH - ACQUA - TIPO B</t>
  </si>
  <si>
    <t>CORDAO OPTICO CONECTORIZADO FANOUT 12F SM G-652D LC-UPC/MPO12-APC(F) 0.7D2/5.0D3 - MTF - LSZH - AZUL - TIPO A</t>
  </si>
  <si>
    <t>OPTICAL PATCH CORD FANOUT 12F SM G-652D LC-UPC/MPO12-APC(F) 0.7D2/5.0D3 - MTF - LSZH - BLUE - TYPE A</t>
  </si>
  <si>
    <t>CORDON OPTICO CONECTORIZADO FANOUT 12F SM G-652D LC-UPC/MPO12-APC(F) 0.7D2/5.0D3 - MTF - LSZH - AZUL - TIPO A</t>
  </si>
  <si>
    <t>CORDAO OPTICO CONECTORIZADO FANOUT 12F SM G-652D LC-UPC/MPO12-APC(F) 0.7D2/10.0D3 - MTF - LSZH - AZUL - TIPO A</t>
  </si>
  <si>
    <t>OPTICAL PATCH CORD FANOUT 12F SM G-652D LC-UPC/MPO12-APC(F) 0.7D2/10.0D3 - MTF - LSZH - BLUE - TYPE A</t>
  </si>
  <si>
    <t>CORDON OPTICO CONECTORIZADO FANOUT 12F SM G-652D LC-UPC/MPO12-APC(F) 0.7D2/10.0D3 - MTF - LSZH - AZUL - TIPO A</t>
  </si>
  <si>
    <t>CORDAO OPTICO CONECTORIZADO FANOUT 12F SM G-652D LC-UPC/MPO12-APC(F) 0.7D2/15.0D3 - MTF - LSZH - AZUL - TIPO A</t>
  </si>
  <si>
    <t>OPTICAL PATCH CORD FANOUT 12F SM G-652D LC-UPC/MPO12-APC(F) 0.7D2/15.0D3 - MTF - LSZH - BLUE - TYPE A</t>
  </si>
  <si>
    <t>CORDON OPTICO CONECTORIZADO FANOUT 12F SM G-652D LC-UPC/MPO12-APC(F) 0.7D2/15.0D3 - MTF - LSZH - AZUL - TIPO A</t>
  </si>
  <si>
    <t>CORDAO OPTICO CONECTORIZADO 12F SM G-652D MPO12-APC(F)/MPO12-APC(F) 20.0D3 - MTF - LSZH - AZUL - TIPO B</t>
  </si>
  <si>
    <t>OPTICAL PATCH CORD 12F SM G-652D MPO12-APC(F)/MPO12-APC(F) 20.0D3 - MTF - LSZH - BLUE - TYPE B</t>
  </si>
  <si>
    <t>CORDON OPTICO CONECTORIZADO 12F SM G-652D MPO12-APC(F)/MPO12-APC(F) 20.0D3 - MTF - LSZH - AZUL - TIPO B</t>
  </si>
  <si>
    <t>CORDAO OPTICO CONECTORIZADO 12F SM G-652D MPO12-APC(M)/MPO12-APC(M) 25.0D3 - MTF - LSZH - AZUL - TIPO B</t>
  </si>
  <si>
    <t>OPTICAL PATCH CORD 12F SM G-652D MPO12-APC(M)/MPO12-APC(M) 25.0D3 - MTF - LSZH - BLUE - TYPE B</t>
  </si>
  <si>
    <t>CORDON OPTICO CONECTORIZADO 12F SM G-652D MPO12-APC(M)/MPO12-APC(M) 25.0D3 - MTF - LSZH - AZUL  - TIPO B</t>
  </si>
  <si>
    <t>CORDAO OPTICO CONECTORIZADO 12F OM4 MPO12-UPC(F)/MPO12-UPC(F) 8.0D3 - MTF - LSZH - ACQUA - TIPO B</t>
  </si>
  <si>
    <t>OPTICAL PATCH CORD 12F OM4 MPO12-UPC(F)/MPO12-UPC(F) 8.0D3 - MTF - LSZH - ACQUA - TYPE B</t>
  </si>
  <si>
    <t>CORDON OPTICO CONECTORIZADO 12F OM4 MPO12-UPC(F)/MPO12-UPC(F) 8.0D3 - MTF - LSZH - ACQUA  - TIPO B</t>
  </si>
  <si>
    <t>CORDAO OPTICO CONECTORIZADO FANOUT 12F OM3 LC-UPC/MPO12-UPC(M) 3.0D2/20.0D3 - MTF - LSZH - ACQUA - TIPO A</t>
  </si>
  <si>
    <t>OPTICAL PATCH CORD FANOUT 12F OM3 LC-UPC/MPO12-UPC(M) 3.0D2/20.0D3 - MTF - LSZH - ACQUA - TYPE A</t>
  </si>
  <si>
    <t>CORDON OPTICO CONECTORIZADO FANOUT 12F OM3 LC-UPC/MPO12-UPC(M) 3.0D2/20.0D3 - MTF - LSZH - ACQUA - TIPO A</t>
  </si>
  <si>
    <t>CORDAO OPTICO CONECTORIZADO FANOUT 12F OM3 LC-UPC/MPO12-UPC(M) 3.0D2/30.0D3 - MTF - LSZH - ACQUA - TIPO A</t>
  </si>
  <si>
    <t>OPTICAL PATCH CORD FANOUT 12F OM3 LC-UPC/MPO12-UPC(M) 3.0D2/30.0D3 - MTF - LSZH - ACQUA - TYPE A</t>
  </si>
  <si>
    <t>CORDON OPTICO CONECTORIZADO FANOUT 12F OM3 LC-UPC/MPO12-UPC(M) 3.0D2/30.0D3 - MTF - LSZH - ACQUA - TIPO A</t>
  </si>
  <si>
    <t>CORDAO OPTICO CONECTORIZADO FANOUT 08F-40G OM4 LC-UPC/MPO12-UPC(F) 0.7D2/15.0D3 - MTF - LSZH - ACQUA</t>
  </si>
  <si>
    <t>OPTICAL PATCH CORD FANOUT 08F-40G OM4 LC-UPC/MPO12-UPC(F) 0.7D2/15.0D3 - MTF - LSZH - ACQUA</t>
  </si>
  <si>
    <t>CORDON OPTICO CONECTORIZADO FANOUT 08F-40G OM4 LC-UPC/MPO12-UPC(F) 0.7D2/15.0D3 - MTF - LSZH - ACQUA</t>
  </si>
  <si>
    <t>CORDAO OPTICO CONECTORIZADO 12F OM4 MPO12-UPC(F)/MPO12-UPC(F) 1.5D3 - MTF - LSZH - ACQUA - TIPO B</t>
  </si>
  <si>
    <t>OPTICAL PATCH CORD 12F OM4 MPO12-UPC(F)/MPO12-UPC(F) 1.5D3 - MTF - LSZH - ACQUA - TYPE B</t>
  </si>
  <si>
    <t>CORDON OPTICO CONECTORIZADO 12F OM4 MPO12-UPC(F)/MPO12-UPC(F) 1.5D3 - MTF - LSZH - ACQUA  - TIPO B</t>
  </si>
  <si>
    <t>CORDAO OPTICO CONECTORIZADO 12F OM4 MPO12-UPC(F)/MPO12-UPC(F) 2.5D3 - MTF - LSZH - ACQUA - TIPO B</t>
  </si>
  <si>
    <t>OPTICAL PATCH CORD 12F OM4 MPO12-UPC(F)/MPO12-UPC(F) 2.5D3 - MTF - LSZH - ACQUA - TYPE B</t>
  </si>
  <si>
    <t>CORDON OPTICO CONECTORIZADO 12F OM4 MPO12-UPC(F)/MPO12-UPC(F) 2.5D3 - MTF - LSZH - ACQUA  - TIPO B</t>
  </si>
  <si>
    <t>CORDAO OPTICO CONECTORIZADO 12F OM4 MPO12-UPC(F)/MPO12-UPC(M) 2.0D3 - MTF - LSZH - ACQUA - TIPO B</t>
  </si>
  <si>
    <t>OPTICAL PATCH CORD 12F OM4 MPO12-UPC(F)/MPO12-UPC(M) 2.0D3 - MTF - LSZH - ACQUA - TYPE B</t>
  </si>
  <si>
    <t>CORDON OPTICO CONECTORIZADO 12F OM4 MPO12-UPC(F)/MPO12-UPC(M) 2.0D3 - MTF - LSZH - ACQUA  - TIPO B</t>
  </si>
  <si>
    <t>CORDAO OPTICO CONECTORIZADO 12F OM4 MPO12-UPC(F)/MPO12-UPC(M) 3.0D3 - MTF - LSZH - ACQUA - TIPO B</t>
  </si>
  <si>
    <t>OPTICAL PATCH CORD 12F OM4 MPO12-UPC(F)/MPO12-UPC(M) 3.0D3 - MTF - LSZH - ACQUA - TYPE B</t>
  </si>
  <si>
    <t>CORDON OPTICO CONECTORIZADO 12F OM4 MPO12-UPC(F)/MPO12-UPC(M) 3.0D3 - MTF - LSZH - ACQUA  - TIPO B</t>
  </si>
  <si>
    <t>CORDAO OPTICO CONECTORIZADO FANOUT 08F-40G OM4 LC-UPC/MPO12-UPC(F) 0.7D2/1.0D3 - MTF - LSZH - ACQUA</t>
  </si>
  <si>
    <t>OPTICAL PATCH CORD FANOUT 08F-40G OM4 LC-UPC/MPO12-UPC(F) 0.7D2/1.0D3 - MTF - LSZH - ACQUA</t>
  </si>
  <si>
    <t>CORDON OPTICO CONECTORIZADO FANOUT 08F-40G OM4 LC-UPC/MPO12-UPC(F) 0.7D2/1.0D3 - MTF - LSZH - ACQUA</t>
  </si>
  <si>
    <t>CORDAO OPTICO CONECTORIZADO FANOUT 08F-40G OM4 LC-UPC/MPO12-UPC(F) 0.7D2/1.5D3 - MTF - LSZH - ACQUA</t>
  </si>
  <si>
    <t>OPTICAL PATCH CORD FANOUT 08F-40G OM4 LC-UPC/MPO12-UPC(F) 0.7D2/1.5D3 - MTF - LSZH - ACQUA</t>
  </si>
  <si>
    <t>CORDON OPTICO CONECTORIZADO FANOUT 08F-40G OM4 LC-UPC/MPO12-UPC(F) 0.7D2/1.5D3 - MTF - LSZH - ACQUA</t>
  </si>
  <si>
    <t>CORDAO OPTICO CONECTORIZADO FANOUT 08F-40G OM4 LC-UPC/MPO12-UPC(F) 0.7D2/2.0D3 - MTF - LSZH - ACQUA</t>
  </si>
  <si>
    <t>OPTICAL PATCH CORD FANOUT 08F-40G OM4 LC-UPC/MPO12-UPC(F) 0.7D2/2.0D3 - MTF - LSZH - ACQUA</t>
  </si>
  <si>
    <t>CORDON OPTICO CONECTORIZADO FANOUT 08F-40G OM4 LC-UPC/MPO12-UPC(F) 0.7D2/2.0D3 - MTF - LSZH - ACQUA</t>
  </si>
  <si>
    <t>CORDAO OPTICO CONECTORIZADO FANOUT 08F-40G OM4 LC-UPC/MPO12-UPC(F) 0.7D2/2.5D3 - MTF - LSZH - ACQUA</t>
  </si>
  <si>
    <t>OPTICAL PATCH CORD FANOUT 08F-40G OM4 LC-UPC/MPO12-UPC(F) 0.7D2/2.5D3 - MTF - LSZH - ACQUA</t>
  </si>
  <si>
    <t>CORDON OPTICO CONECTORIZADO FANOUT 08F-40G OM4 LC-UPC/MPO12-UPC(F) 0.7D2/2.5D3 - MTF - LSZH - ACQUA</t>
  </si>
  <si>
    <t>CORDAO OPTICO CONECTORIZADO FANOUT 08F-40G OM4 LC-UPC/MPO12-UPC(M) 0.7D2/20.0D3 - MTF - LSZH - ACQUA</t>
  </si>
  <si>
    <t>OPTICAL PATCH CORD FANOUT 08F-40G OM4 LC-UPC/MPO12-UPC(M) 0.7D2/20.0D3 - MTF - LSZH - ACQUA</t>
  </si>
  <si>
    <t>CORDON OPTICO CONECTORIZADO FANOUT 08F-40G OM4 LC-UPC/MPO12-UPC(M) 0.7D2/20.0D3 - MTF - LSZH - ACQUA</t>
  </si>
  <si>
    <t>CORDAO OPTICO CONECTORIZADO FANOUT 08F-40G SM G-652D LC-UPC/MPO12-APC(M) 0.7D2/20.0D3 - MTF - LSZH - AZUL</t>
  </si>
  <si>
    <t>OPTICAL PATCH CORD FANOUT 08F-40G SM G-652D LC-UPC/MPO12-APC(M) 0.7D2/20.0D3 - MTF - LSZH - BLUE</t>
  </si>
  <si>
    <t>CORDON OPTICO CONECTORIZADO FANOUT 08F-40G SM G-652D LC-UPC/MPO12-APC(M) 0.7D2/20.0D3 - MTF - LSZH - AZUL</t>
  </si>
  <si>
    <t>CORDAO OPTICO CONECTORIZADO FANOUT 12F SM G-652D LC-UPC/MPO12-APC(F) 0.7D2/3.0D3 - MTF - LSZH - AZUL - TIPO A</t>
  </si>
  <si>
    <t>OPTICAL PATCH CORD FANOUT 12F SM-G652D LC-UPC/MPO12-APC(F) 0.7D2/3.0D3 - MTF - LSZH - BLUE - TYPE A</t>
  </si>
  <si>
    <t>CORDON OPTICO CONECTORIZADO FANOUT 12F SM G-652D LC-UPC/MPO12-APC(F) 0.7D2/3.0D3 - MTF - LSZH - AZUL - TIPO A</t>
  </si>
  <si>
    <t>CORDAO OPTICO CONECTORIZADO FANOUT 08F-40G SM G-652D LC-UPC/MPO12-APC(F) 0.7D2/15.0D3 - MTF - LSZH - AZUL</t>
  </si>
  <si>
    <t>OPTICAL PATCH CORD FANOUT 08F-40G SM G-652D LC-UPC/MPO12-APC(F) 0.7D2/15.0D3 - MTF - LSZH - BLUE</t>
  </si>
  <si>
    <t>CORDON OPTICO CONECTORIZADO FANOUT 08F-40G SM G-652D LC-UPC/MPO12-APC(F) 0.7D2/15.0D3 - MTF - LSZH - AZUL</t>
  </si>
  <si>
    <t>CORDAO OPTICO CONECTORIZADO FANOUT 08F-40G SM G-652D LC-UPC/MPO12-APC(M) 0.7D2/3.0D3 - MTF - LSZH - AZUL - TIPO A</t>
  </si>
  <si>
    <t>OPTICAL PATCH CORD FANOUT 08F-40G SM G-652D LC-UPC/MPO12-APC(M) 0.7D2/3.0D3  - MTF - LSZH - BLUE - TYPE A</t>
  </si>
  <si>
    <t>CORDON OPTICO CONECTORIZADO FANOUT 08F-40G SM G-652D LC-UPC/MPO12-APC(M) 0.7D2/3.0D3  - MTF - LSZH - AZUL  - TIPO A</t>
  </si>
  <si>
    <t>CORDAO OPTICO CONECTORIZADO FANOUT 08F-40G OM4 LC-UPC/MPO12-UPC(M) 0.7D2/3.0D3 - MTF - LSZH - ACQUA</t>
  </si>
  <si>
    <t>OPTICAL PATCH CORD FANOUT 08F-40G OM4 LC-UPC/MPO12-UPC(M) 0.7D2/3.0D3  - MTF - LSZH - AQUA</t>
  </si>
  <si>
    <t>CORDON OPTICO CONECTORIZADO FANOUT 08F-40G OM4 LC-UPC/MPO12-UPC(M) 0.7D2/3.0D3  - MTF - LSZH - ACQUA</t>
  </si>
  <si>
    <t>CORDAO OPTICO CONECTORIZADO FANOUT 08F-40G SM G-652D LC-UPC/MPO12-APC(F) 0.7D2/3.0D3 - MTF - LSZH - AZUL</t>
  </si>
  <si>
    <t>OPTICAL PATCH CORD FANOUT 08F-40G SM G-652D LC-UPC/MPO12-APC(F) 0.7D2/3.0D3  - MTF - LSZH - BLUE</t>
  </si>
  <si>
    <t>CORDON OPTICO CONECTORIZADO FANOUT 08F-40G SM G-652D LC-UPC/MPO12-APC(F) 0.7D2/3.0D3  - MTF - LSZH - AZUL</t>
  </si>
  <si>
    <t>CORDAO OPTICO CONECTORIZADO FANOUT 08F-40G SM G-652D LC-UPC/MPO12-APC(F) 0.7D2/2.0D3 - MTF - LSZH - AZUL</t>
  </si>
  <si>
    <t>OPTICAL PATCH CORD FANOUT 08F-40G SM G-652D LC-UPC/MPO12-APC(F) 0.7D2/2.0D3  - MTF - LSZH - BLUE</t>
  </si>
  <si>
    <t>CORDON OPTICO CONECTORIZADO FANOUT 08F-40G SM G-652D LC-UPC/MPO12-APC(F) 0.7D2/2.0D3  - MTF - LSZH - AZUL</t>
  </si>
  <si>
    <t>CORDAO OPTICO CONECTORIZADO FANOUT 12F OM4 LC-UPC/MPO12-UPC(M) 0.7D2/15.0D3 - MTF - LSZH - ACQUA - TIPO B</t>
  </si>
  <si>
    <t>OPTICAL PATCH CORD FANOUT 12F OM4 LC-UPC/MPO12-UPC(M) 0.7D2/15.0D3 - MTF - LSZH - ACQUA - TYPE B</t>
  </si>
  <si>
    <t>CORDON OPTICO CONECTORIZADO FANOUT 12F OM4 LC-UPC/MPO12-UPC(M) 0.7D2/15.0D3 - MTF - LSZH - ACQUA  - TIPO B</t>
  </si>
  <si>
    <t>KIT ATUALIZACAO PARA RACK CENTRO TREINAMENTO - LINHA GIGALAN</t>
  </si>
  <si>
    <t>RACK 45U PARA DEMONSTRACAO DE PRODUTOS FCS</t>
  </si>
  <si>
    <t>DEMONSTRATION RACK 45U FCS PRODUCTS</t>
  </si>
  <si>
    <t>RACK 45U DEMONSTRACION DE LOS PRODUCTOS FCS</t>
  </si>
  <si>
    <t>RACK 45U PARA DEMONSTRACAO DE PRODUTOS FCS  SEM DATAWAVE</t>
  </si>
  <si>
    <t>RACK 45U DEMONSTRACION DE LOS PRODUCTOS FCS  SIN DATAWAVE</t>
  </si>
  <si>
    <t>CORDAO MONOFIBRA CONECTORIZADO 62.5 FC-APC/LC-UPC 25.0M - COG - LARANJA</t>
  </si>
  <si>
    <t>SIMPLEX OPTICAL PATCH CORD 62.5 FC-APC/LC-UPC 25.0M - OFN - ORANGE</t>
  </si>
  <si>
    <t>PATCH CORD OPTICO MONOFIBRA CONECTORIZADO 62.5 FC-APC/LC-UPC 25.0M - COG - NARANJA</t>
  </si>
  <si>
    <t>CORDAO MONOFIBRA CONECTORIZADO 62.5 FC-UPC/LC-UPC 5.0M - COG - LARANJA</t>
  </si>
  <si>
    <t>SIMPLEX OPTICAL PATCH CORD 62.5 FC-UPC/LC-UPC 5.0M - OFN - ORANGE</t>
  </si>
  <si>
    <t>PATCH CORD OPTICO MONOFIBRA CONECTORIZADO 62.5 FC-UPC/LC-UPC 5.0M - COG - NARANJA</t>
  </si>
  <si>
    <t>CORDAO MONOFIBRA CONECTORIZADO 62.5 SC-APC/SC-UPC 5.0M - COG - LARANJA</t>
  </si>
  <si>
    <t>SIMPLEX OPTICAL PATCH CORD 62.5 SC-APC/SC-UPC 5.0M - OFN - ORANGE</t>
  </si>
  <si>
    <t>PATCH CORD OPTICO MONOFIBRA CONECTORIZADO 62.5 SC-APC/SC-UPC 5.0M - COG - NARANJA</t>
  </si>
  <si>
    <t>CORDAO MONOFIBRA CONECTORIZADO 62.5 FC-APC/SC-UPC 5.0M - COG - LARANJA</t>
  </si>
  <si>
    <t>SIMPLEX OPTICAL PATCH CORD 62.5 FC-APC/SC-UPC 5.0M - OFN - ORANGE</t>
  </si>
  <si>
    <t>PATCH CORD OPTICO MONOFIBRA CONECTORIZADO 62.5 FC-APC/SC-UPC 5.0M - COG - NARANJA</t>
  </si>
  <si>
    <t>ALICATE DE CRIMPAGEM RJ-45</t>
  </si>
  <si>
    <t>MODULAR PLUG HAND TOOL FOR UTP CABLE</t>
  </si>
  <si>
    <t>ALICATE DE CRIMPEADO RJ-45</t>
  </si>
  <si>
    <t>ET01698</t>
  </si>
  <si>
    <t>a0A6100000blnhK</t>
  </si>
  <si>
    <t>PATCH PANEL MULTILAN CAT.5E - 24 PORTAS T568A/B</t>
  </si>
  <si>
    <t>24 PORT CAT.5E MULTILAN PATCH PANEL T568A/B</t>
  </si>
  <si>
    <t>PATCH PANEL MULTILAN CAT.5E - 24 PUERTOS T568A/B</t>
  </si>
  <si>
    <t>ET02502</t>
  </si>
  <si>
    <t>a0A6100000blnpl</t>
  </si>
  <si>
    <t>PATCH PANEL GIGALAN CAT.6 24 POSICOES T568A/B</t>
  </si>
  <si>
    <t>UTP PATCH PANEL GIGALAN CAT.6 24P T568A/B (FIXED PANEL)</t>
  </si>
  <si>
    <t>PATCH PANEL GIGALAN CAT.6 24 POSICIONES T568A/B</t>
  </si>
  <si>
    <t>ET02503</t>
  </si>
  <si>
    <t>a0A6100000blnpm</t>
  </si>
  <si>
    <t>VOICE PANEL 30 PORTAS CAT.3</t>
  </si>
  <si>
    <t>CAT 3 30 PORTS VOICE PANEL</t>
  </si>
  <si>
    <t>VOICE PANEL 30 PUERTOS CAT.3</t>
  </si>
  <si>
    <t>ET02581</t>
  </si>
  <si>
    <t>a0A6100000blnqY</t>
  </si>
  <si>
    <t>VOICE PANEL 50 PORTAS CAT.3</t>
  </si>
  <si>
    <t>CAT 3 50 PORTS VOICE PANEL</t>
  </si>
  <si>
    <t>VOICE PANEL 50 PUERTOS CAT.3</t>
  </si>
  <si>
    <t>ET02580</t>
  </si>
  <si>
    <t>a0A6100000blnqX</t>
  </si>
  <si>
    <t>CONECTOR FEMEA MULTILAN CAT.5E T568A/B - AZUL</t>
  </si>
  <si>
    <t>KEYSTONE JACK CAT.5E MULTILAN T568A/B - BLUE</t>
  </si>
  <si>
    <t>CONECTOR HEMBRA MULTILAN CAT.5E T568A/B - AZUL</t>
  </si>
  <si>
    <t>ET02027</t>
  </si>
  <si>
    <t>a0A6100000blnkK</t>
  </si>
  <si>
    <t>CONECTOR FEMEA GIGALAN CAT.6 T568A/B - BRANCO</t>
  </si>
  <si>
    <t>KEYSTONE JACK GIGALAN CAT.6 T568A/B - WHITE</t>
  </si>
  <si>
    <t>CONECTOR HEMBRA GIGALAN CAT.6 T568A/B - BLANCO</t>
  </si>
  <si>
    <t>ET02513</t>
  </si>
  <si>
    <t>a0A6100000blnps</t>
  </si>
  <si>
    <t>CONECTOR FEMEA GIGALAN CAT.6 T568A/B - BEGE</t>
  </si>
  <si>
    <t>KEYSTONE JACK GIGALAN CAT.6 T568A/B - BEIGE</t>
  </si>
  <si>
    <t>CONECTOR HEMBRA GIGALAN CAT.6 T568A/B - BEIGE</t>
  </si>
  <si>
    <t>CONECTOR FEMEA GIGALAN CAT.6 T568A/B - PRETO</t>
  </si>
  <si>
    <t>KEYSTONE JACK GIGALAN CAT.6 T568A/B - BLACK</t>
  </si>
  <si>
    <t>CONECTOR HEMBRA GIGALAN CAT.6 T568A/B - NEGRO</t>
  </si>
  <si>
    <t>CONECTOR FEMEA GIGALAN CAT.6 T568A/B - AZUL</t>
  </si>
  <si>
    <t>KEYSTONE JACK GIGALAN CAT.6 T568A/B - BLUE</t>
  </si>
  <si>
    <t>CONECTOR HEMBRA GIGALAN CAT.6 T568A/B - AZUL</t>
  </si>
  <si>
    <t>CONECTOR FEMEA GIGALAN CAT.6 T568A/B - VERMELHO</t>
  </si>
  <si>
    <t>KEYSTONE JACK GIGALAN CAT.6 T568A/B - RED</t>
  </si>
  <si>
    <t>CONECTOR HEMBRA GIGALAN CAT.6 T568A/B - ROJO</t>
  </si>
  <si>
    <t>CONECTOR FEMEA GIGALAN CAT.6 T568A/B 90/180 - BRANCO</t>
  </si>
  <si>
    <t>KEYSTONE JACK GIGALAN CAT.6 T568A/B 90/180 - WHITE</t>
  </si>
  <si>
    <t>CONECTOR HEMBRA GIGALAN CAT.6 T568A/B 90/180 - BLANCO</t>
  </si>
  <si>
    <t>ET03486</t>
  </si>
  <si>
    <t>a0A6100000blo1U</t>
  </si>
  <si>
    <t>CONECTOR FEMEA GIGALAN CAT.6 T568A/B 90/180 - BEGE</t>
  </si>
  <si>
    <t>KEYSTONE JACK GIGALAN CAT.6 T568A/B 90/180 - BEIGE</t>
  </si>
  <si>
    <t>CONECTOR HEMBRA GIGALAN CAT.6 T568A/B 90/180 - BEIGE</t>
  </si>
  <si>
    <t>CONECTOR FEMEA GIGALAN CAT.6 T568A/B 90/180 - PRETO</t>
  </si>
  <si>
    <t>KEYSTONE JACK GIGALAN CAT.6 T568A/B 90/180 - BLACK</t>
  </si>
  <si>
    <t>CONECTOR HEMBRA GIGALAN CAT.6 T568A/B 90/180 - NEGRO</t>
  </si>
  <si>
    <t>CONECTOR FEMEA GIGALAN CAT.6 T568A/B 90/180 - AZUL</t>
  </si>
  <si>
    <t>KEYSTONE JACK GIGALAN CAT.6 T568A/B 90/180 - BLUE</t>
  </si>
  <si>
    <t>CONECTOR HEMBRA GIGALAN CAT.6 T568A/B 90/180 - AZUL</t>
  </si>
  <si>
    <t>CONECTOR FEMEA GIGALAN CAT.6 T568A/B 90/180 - VERMELHO</t>
  </si>
  <si>
    <t>KEYSTONE JACK GIGALAN CAT.6 T568A/B 90/180 - RED</t>
  </si>
  <si>
    <t>CONECTOR HEMBRA GIGALAN CAT.6 T568A/B 90/180 - ROJO</t>
  </si>
  <si>
    <t>FERRAMENTA DE CRIMPAGEM RAPIDA</t>
  </si>
  <si>
    <t>FAST CONNECT TOOL (COMPATIBLE WITH UTP CAT.5E AND UTP CAT.6) FOR UTP CABLE</t>
  </si>
  <si>
    <t>HERRAMIENTA DE CRIMPEADO RAPIDA</t>
  </si>
  <si>
    <t>ET02550</t>
  </si>
  <si>
    <t>a0A6100000blnqJ</t>
  </si>
  <si>
    <t>MODULO PARA FERRAMENTA DE CRIMPAGEM RAPIDA</t>
  </si>
  <si>
    <t>MODULE FOR FAST CONNECT TOOL</t>
  </si>
  <si>
    <t>MODULO PARA HERRAMIENTA DE CRIMPEADO RAPIDO</t>
  </si>
  <si>
    <t>ET03280</t>
  </si>
  <si>
    <t>a0A6100000blnyq</t>
  </si>
  <si>
    <t>LAMINA PARA FERRAMENTA DE TERMINACAO 110 IDC</t>
  </si>
  <si>
    <t>BLADE (110 IDC TYPE)</t>
  </si>
  <si>
    <t>LAMINA PARA HERRAMIENTA DE TERMINACION 110 IDC</t>
  </si>
  <si>
    <t>ET01775</t>
  </si>
  <si>
    <t>a0A6100000blniB</t>
  </si>
  <si>
    <t>BOOT PARA CONECTORES RJ-45 MACHO CATEGORIA 5E/6 CINZA</t>
  </si>
  <si>
    <t>MODULAR BOOT FOR CATEGORY 5E/6 MALE RJ-45 GRAY</t>
  </si>
  <si>
    <t>BOTA PARA CONECTOR RJ-45 MACHO CATEGORIA 5E/6 GRIS</t>
  </si>
  <si>
    <t>ET03390</t>
  </si>
  <si>
    <t>a0A6100000blo07</t>
  </si>
  <si>
    <t>BOOT PARA CONECTORES RJ-45 MACHO CATEGORIA 5E/6 AZUL</t>
  </si>
  <si>
    <t>MODULAR BOOT FOR CATEGORY 5E/6 MALE RJ-45 BLUE</t>
  </si>
  <si>
    <t>BOTA PARA CONECTOR RJ-45 MACHO CATEGORIA 5E/6 AZUL</t>
  </si>
  <si>
    <t>BOOT PARA CONECTORES RJ-45 MACHO CATEGORIA 5E/6 TRANSPARENTE (PCT 25 PEÇAS)</t>
  </si>
  <si>
    <t>MODULAR BOOT FOR CATEGORY 5E/6 MALE RJ-45 TRANSPARENT (25 PIECES PKG)</t>
  </si>
  <si>
    <t>BOTA PARA CONECTOR RJ-45 MACHO CATEGORIA 5E/6 TRANSPARENTE (PQT 25 PIEZAS)</t>
  </si>
  <si>
    <t>ESPELHOS INDUSTRIAL 2P IP67 - INOX</t>
  </si>
  <si>
    <t>INDUSTRIAL FACEPLATE 2P IP67 - STAINLESS</t>
  </si>
  <si>
    <t>FACEPLATE INDUSTRIAL 2P IP67 - INOXIDABLE</t>
  </si>
  <si>
    <t>ET01747</t>
  </si>
  <si>
    <t>a0A6100000blnhl</t>
  </si>
  <si>
    <t>ESPELHO PLANO 2P - CINZA (4X2)</t>
  </si>
  <si>
    <t>FLAT FACEPLATE 2P - GRAY (4X2)</t>
  </si>
  <si>
    <t>FACEPLATE PLANO 2P - GRIS (4X2)</t>
  </si>
  <si>
    <t>ET01748</t>
  </si>
  <si>
    <t>a0A6100000blnhm</t>
  </si>
  <si>
    <t>ESPELHO PLANO 2P - BEGE (4X2)</t>
  </si>
  <si>
    <t>FLAT FACEPLATE 2P - BEIGE (4X2)</t>
  </si>
  <si>
    <t>FACEPLATE PLANO 2P - BEIGE (4X2)</t>
  </si>
  <si>
    <t>ESPELHO PLANO 6P - CINZA (4X4)</t>
  </si>
  <si>
    <t>FLAT FACEPLATE 6P - GRAY (4X4)</t>
  </si>
  <si>
    <t>FACEPLATE PLANO 6P - GRIS (4X4)</t>
  </si>
  <si>
    <t>ET01750</t>
  </si>
  <si>
    <t>a0A6100000blnho</t>
  </si>
  <si>
    <t>ESPELHO PLANO 6P - BEGE (4X4)</t>
  </si>
  <si>
    <t>FLAT FACEPLATE 6P - BEIGE (4X4)</t>
  </si>
  <si>
    <t>FACEPLATE PLANO 6P - BEIGE (4X4)</t>
  </si>
  <si>
    <t>ESPELHO PLANO 2P - BRANCO (4X2)</t>
  </si>
  <si>
    <t>FLAT FACEPLATE 2P - WHITE (4X2)</t>
  </si>
  <si>
    <t>FACEPLATE PLANO 2P - BLANCO (4X2)</t>
  </si>
  <si>
    <t>ESPELHO PLANO 4P - BRANCO (4X2)</t>
  </si>
  <si>
    <t>FLAT FACEPLATE 4P - WHITE (4X2)</t>
  </si>
  <si>
    <t>FACEPLATE PLANO 4P - BLANCO (4X2)</t>
  </si>
  <si>
    <t>ET01749</t>
  </si>
  <si>
    <t>a0A6100000blnhn</t>
  </si>
  <si>
    <t>ESPELHO PLANO 6P - BRANCO (4X4)</t>
  </si>
  <si>
    <t>FLAT FACEPLATE 6P - WHITE (4X4)</t>
  </si>
  <si>
    <t>FACEPLATE PLANO 6P - BLANCO (4X4)</t>
  </si>
  <si>
    <t>ESPELHO PLANO 4P (4X4) COM 4 TAMPAS CEGAS - BRANCO</t>
  </si>
  <si>
    <t>FLAT FACEPLATE 4P (4X4) WITH 4 BLIND COVER - WHITE</t>
  </si>
  <si>
    <t>FACEPLATE PLANO 4P (4X4) COM 4 TAPAS CIEGAS - BLANCO</t>
  </si>
  <si>
    <t>PATCH PANEL DESCARREGADO 12P - E220</t>
  </si>
  <si>
    <t>UNLOADED PATCH PANEL 12P - E220</t>
  </si>
  <si>
    <t>PATCH PANEL DESCARGADO 12P -E220</t>
  </si>
  <si>
    <t>ET01934</t>
  </si>
  <si>
    <t>a0A6100000blnjl</t>
  </si>
  <si>
    <t>PONTO DE CONEXAO 110 IDC (B50) 100 PARES</t>
  </si>
  <si>
    <t>111 IDC (B50) 100 PAIRS CONNECTION BOX</t>
  </si>
  <si>
    <t>PUNTO DE CONEXION 110 IDC (B50) 100 PARES</t>
  </si>
  <si>
    <t>ET01777</t>
  </si>
  <si>
    <t>a0A6100000blniD</t>
  </si>
  <si>
    <t>ESPELHOS INDUSTRIAL 1P IP67 - INOX</t>
  </si>
  <si>
    <t>INDUSTRIAL FACEPLATE 1P IP67 - STAINLESS</t>
  </si>
  <si>
    <t>FACEPLATE INDUSTRIAL 1P IP67 - INOXIDABLE</t>
  </si>
  <si>
    <t>ESPELHO ANGULAR 8P - BEGE (4X4)</t>
  </si>
  <si>
    <t>ANGLED FACEPLATE 8P - BEIGE (4X4)</t>
  </si>
  <si>
    <t>FACEPLATE ANGULAR 8P - BEIGE (4X4)</t>
  </si>
  <si>
    <t>ET01746</t>
  </si>
  <si>
    <t>a0A6100000blnhk</t>
  </si>
  <si>
    <t>ESPELHO ANGULAR 8P - BRANCO (4X4)</t>
  </si>
  <si>
    <t>ANGLED FACEPLATE 8P - WHITE (4X4)</t>
  </si>
  <si>
    <t>FACEPLATE ANGULAR 8P - BLANCO (4X4)</t>
  </si>
  <si>
    <t>BLOCO DE CONEXAO 110 IDC (B50) 50 PARES (COM PERNAS)</t>
  </si>
  <si>
    <t>CONNECTION BLOCK 110 IDC (B50) 50 PAIRS (WITH LEGS)</t>
  </si>
  <si>
    <t>BLOQUE DE CONEXION 110 IDC (B50) 50 PARES  (CON PATAS)</t>
  </si>
  <si>
    <t>ET01687</t>
  </si>
  <si>
    <t>a0A6100000blnhC</t>
  </si>
  <si>
    <t>KIT BLOCO DE CONEXAO 110 IDC CAT.5E 50 PARES</t>
  </si>
  <si>
    <t>CONNECTION BLOCK KIT  110 IDC CAT.5E 50 PAIRS</t>
  </si>
  <si>
    <t>KIT BLOQUE DE CONEXION 110 IDC CAT.5E 50 PARES</t>
  </si>
  <si>
    <t>ET01689</t>
  </si>
  <si>
    <t>a0A6100000blnhE</t>
  </si>
  <si>
    <t>KIT BLOCO DE CONEXAO 110 IDC CAT.5E 100 PARES</t>
  </si>
  <si>
    <t>CONNECTION BLOCK KIT  110 IDC CAT.5E 100 PAIRS</t>
  </si>
  <si>
    <t>KIT BLOQUE DE CONEXION 110 IDC CAT.5E 100 PARES</t>
  </si>
  <si>
    <t>ET01688</t>
  </si>
  <si>
    <t>a0A6100000blnhD</t>
  </si>
  <si>
    <t>BLOCO DE CONEXAO 110 IDC (B50) 100 PARES (COM PERNAS)</t>
  </si>
  <si>
    <t>CONNECTION BLOCK 110 IDC (B50) 100 PAES (WITH LEGS)</t>
  </si>
  <si>
    <t>BLOQUE DE CONEXION 110 IDC (B50) 100 PARES  (CON PATAS)</t>
  </si>
  <si>
    <t>BLOCO DE CONEXAO 110 IDC (B50) 50 PARES (SEM PERNAS)</t>
  </si>
  <si>
    <t>CONNECTION BLOCK 110 IDC (B50) 50 PAIRS (WITHOUT LEGS)</t>
  </si>
  <si>
    <t>BLOQUE DE CONEXION 110 IDC (B50) 50 PARES  (SIN PATAS)</t>
  </si>
  <si>
    <t>ET01593</t>
  </si>
  <si>
    <t>a0A6100000blngU</t>
  </si>
  <si>
    <t>CONECTOR RJ45 MACHO CAT.5E PARA CABO SÓLIDO E FLEXIVEL (PCT 500 PLUGS)</t>
  </si>
  <si>
    <t>RJ45 PLUG CAT.5E FOR SOLID AND FLEXIBLE CABLE (PKG 500 PLUGS)</t>
  </si>
  <si>
    <t>CONECTOR RJ45 MACHO CAT.5E PARA CABLE SÓLIDO Y FLEXIBLE (500 PLUGS)</t>
  </si>
  <si>
    <t>ET01312</t>
  </si>
  <si>
    <t>a0A6100000blnfi</t>
  </si>
  <si>
    <t>CONECTOR FEMEA GIGALAN CAT.6 INDUSTRIAL T568A/B IP67 BLINDADO - PRETO</t>
  </si>
  <si>
    <t>SHIELDED KEYSTONE JACK GIGALAN CAT.6 INDUSTRIAL T568A/B IP67 - BLACK</t>
  </si>
  <si>
    <t>CONECTOR HEMBRA GIGALAN CAT.6 INDUSTRIAL T568A/B IP67 BLINDADO - NEGRO</t>
  </si>
  <si>
    <t>ET01619</t>
  </si>
  <si>
    <t>a0A6100000blnge</t>
  </si>
  <si>
    <t>CONECTOR FEMEA MULTILAN CAT.5E INDUSTRIAL T568A/B IP67 BLINDADO - PRETO</t>
  </si>
  <si>
    <t>SHIELDED KEYSTONE JACK MULTILAN CAT.5E INDUSTRIAL T568A/B IP67 - BLACK</t>
  </si>
  <si>
    <t>CONECTOR HEMBRA MULTILAN CAT.5E INDUSTRIAL T568A/B IP67 BLINDADO - NEGRO</t>
  </si>
  <si>
    <t>ET01617</t>
  </si>
  <si>
    <t>a0A6100000blngc</t>
  </si>
  <si>
    <t>PATCH PANEL DESCARREGADO 48P 1U ALTA DENSIDADE</t>
  </si>
  <si>
    <t>UTP MODULAR PATCH PANEL 48P 1RU HIGH DENSITY (UNLOADED)</t>
  </si>
  <si>
    <t>PATCH PANEL DESCARGADO 48P 1U</t>
  </si>
  <si>
    <t>ET01640</t>
  </si>
  <si>
    <t>a0A6100000blngk</t>
  </si>
  <si>
    <t>CONJUNTO TOMADAS 1P E CONECTORES CAT.6 (PADRAO CUBA) - 20 CJ</t>
  </si>
  <si>
    <t>KIT SURFACE MOUNT BOX (OUTLET) 1P AND CONECTOR CAT.6 (CUBA)</t>
  </si>
  <si>
    <t>KIT TOMA APARENTE 1P Y CONECTOR CAT.6 (CUBA)</t>
  </si>
  <si>
    <t>ET03515</t>
  </si>
  <si>
    <t>CONJUNTO TOMADAS 2P E CONECTORES CAT.6 (PADRAO CUBA) - 15 CJ</t>
  </si>
  <si>
    <t>KIT SURFACE MOUNT BOX (OUTLET) 2P AND CONECTOR CAT.6 (CUBA)</t>
  </si>
  <si>
    <t>KIT TOMA APARENTE 2P Y CONECTOR CAT.6 (CUBA)</t>
  </si>
  <si>
    <t>CONJUNTO TOMADAS 2P E CONECTORES CAT.5E (PADRAO CUBA) - 15 CJ</t>
  </si>
  <si>
    <t>KIT SURFACE MOUNT BOX (OUTLET) 2P AND CONECTOR CAT.5E (CUBA)</t>
  </si>
  <si>
    <t>KIT TOMA APARENTE 2P Y CONECTOR CAT.5E(CUBA)</t>
  </si>
  <si>
    <t>PATCH PANEL DESCARREGADO 24P BLINDADO COM ICONES</t>
  </si>
  <si>
    <t>UTP SHIELDED MODULAR PATCH PANEL 24P WITH IDENTIFICATION ICONS (UNLOADED)</t>
  </si>
  <si>
    <t>PATCH PANEL DESCARGADO BLINDADO 24P CON ICONOS</t>
  </si>
  <si>
    <t>ET02140</t>
  </si>
  <si>
    <t>a0A6100000blnlR</t>
  </si>
  <si>
    <t>PATCH PANEL DESCARREGADO 24P COM ICONES</t>
  </si>
  <si>
    <t>UTP MODULAR PATCH PANEL 24P WITH IDENTIFICATION ICONS (UNLOADED)</t>
  </si>
  <si>
    <t>PATCH PANEL DESCARGADO 24P CON ICONOS</t>
  </si>
  <si>
    <t>ET01953</t>
  </si>
  <si>
    <t>a0A6100000blnjy</t>
  </si>
  <si>
    <t>CONJUNTO TOMADAS 1P E CONECTORES CAT.5E - 20 CJ</t>
  </si>
  <si>
    <t>KIT SURFACE MOUNT BOX (OUTLET) 1P AND CONECTOR CAT.5E (CUBA)</t>
  </si>
  <si>
    <t>KIT TOMA APARENTE 1P Y CONECTOR CAT.5E (CUBA)</t>
  </si>
  <si>
    <t>ESPELHO PLANO 4P - CINZA</t>
  </si>
  <si>
    <t>FLAT FACEPLATE 4P - GRAY (4X2)</t>
  </si>
  <si>
    <t>FACEPLATE PLANO 4P - GRIS (4X2)</t>
  </si>
  <si>
    <t>ESPELHO PLANO 4P - BEGE (4X2)</t>
  </si>
  <si>
    <t>FLAT FACEPLATE 4P - BEIGE (4X2)</t>
  </si>
  <si>
    <t>FACEPLATE PLANO 4P - BEIGE (4X2)</t>
  </si>
  <si>
    <t>ADAPTADOR DE FACEPLATE EUROPEU 45X22.5MM - BRANCO</t>
  </si>
  <si>
    <t>EUROPEAN FACEPLATE ADAPTER 45X22.5CM - WHITE</t>
  </si>
  <si>
    <t>ADAPTADOR DE FACEPLATE EUROPEU 45X22.5MM- BLANCO</t>
  </si>
  <si>
    <t>ET02054</t>
  </si>
  <si>
    <t>a0A6100000blnkc</t>
  </si>
  <si>
    <t>ADAPTADOR 1P PARA ESPELHO MAGIC - BRANCO (100 PCS)</t>
  </si>
  <si>
    <t>ADAPTER FOR MAGIC FACEPLATE 1P - WHITE ( 100 PIECES)</t>
  </si>
  <si>
    <t>ADAPTADOR 1P PARA FACEPLATE  MAGIC - BLANCO (100 PIEZAS)</t>
  </si>
  <si>
    <t>ET02686</t>
  </si>
  <si>
    <t>a0A6100000blnry</t>
  </si>
  <si>
    <t>TOMADA 1P - BRANCO</t>
  </si>
  <si>
    <t>UTP SHUTTERED SURFACE MOUNT BOX 1P - WHITE</t>
  </si>
  <si>
    <t>TOMA APARENTE 1P - BLANCO</t>
  </si>
  <si>
    <t>ET01785</t>
  </si>
  <si>
    <t>a0A6100000blniK</t>
  </si>
  <si>
    <t>TOMADA 1P - BEGE</t>
  </si>
  <si>
    <t>UTP SHUTTERED SURFACE MOUNT BOX 1P - BEIGE</t>
  </si>
  <si>
    <t>TOMA APARENTE 1P - BEIGE</t>
  </si>
  <si>
    <t>TOMADA 1P - CINZA</t>
  </si>
  <si>
    <t>UTP SHUTTERED SURFACE MOUNT BOX 1P- GRAY</t>
  </si>
  <si>
    <t>TOMA APARENTE 1P - GRIS</t>
  </si>
  <si>
    <t>TOMADA 2P - BRANCO</t>
  </si>
  <si>
    <t>UTP SHUTTERED SURFACE MOUNT BOX 2P - WHITE</t>
  </si>
  <si>
    <t>TOMA APARENTE 2P - BLANCO</t>
  </si>
  <si>
    <t>ET01786</t>
  </si>
  <si>
    <t>a0A6100000blniL</t>
  </si>
  <si>
    <t>TOMADA 2P - BEGE</t>
  </si>
  <si>
    <t>UTP SHUTTERED SURFACE MOUNT BOX 2P - BEIGE</t>
  </si>
  <si>
    <t>TOMA APARENTE 2P - BEIGE</t>
  </si>
  <si>
    <t>TOMADA 2P - CINZA</t>
  </si>
  <si>
    <t>UTP SHUTTERED SURFACE MOUNT BOX 2P - GRAY</t>
  </si>
  <si>
    <t>TOMA APARENTE 2P - GRIS</t>
  </si>
  <si>
    <t>LGX MODULAR PATCH PANEL</t>
  </si>
  <si>
    <t>a0A6100000blnjv</t>
  </si>
  <si>
    <t>PATCH PANEL DESCARREGADO 24P ANGULAR 1U</t>
  </si>
  <si>
    <t>UTP ANGLED MODULAR PATCH PANEL 24P 1RU (UNLOADED)</t>
  </si>
  <si>
    <t>PATCH PANEL DESCARGADO 24P ANGULAR 1U</t>
  </si>
  <si>
    <t>CONJUNTO ADAPTADOR LC DUPLEX MM</t>
  </si>
  <si>
    <t>LC DUPLEX MM ADAPTER SET</t>
  </si>
  <si>
    <t>ET02648</t>
  </si>
  <si>
    <t>a0A6100000blnrT</t>
  </si>
  <si>
    <t>CONJUNTO ADAPTADOR LC DUPLEX SM</t>
  </si>
  <si>
    <t>LC DUPLEX SM ADAPTER SET</t>
  </si>
  <si>
    <t>CONECTOR MACHO CAT.6 PARA CABO SOLIDO (PCT 50 PLUGS)</t>
  </si>
  <si>
    <t>UTP 8 POSITION MODULAR PLUG CAT.6  (PKG 50 PLUGS)</t>
  </si>
  <si>
    <t>CONECTOR MACHO CAT.6 PARA CABLE SOLIDO (CJT 50 PLUGS)</t>
  </si>
  <si>
    <t>ET02155</t>
  </si>
  <si>
    <t>a0A6100000blnlb</t>
  </si>
  <si>
    <t>GUIA DE CABOS HORIZONTAL FECHADO PLASTICO 1U</t>
  </si>
  <si>
    <t>CLOSED HORIZONTAL PLASTIC CABLE MANAGER 1U</t>
  </si>
  <si>
    <t>GUIA DE CABLES HORIZONTAL CERRADO PLASTICO 1U</t>
  </si>
  <si>
    <t>ET01954</t>
  </si>
  <si>
    <t>a0A6100000blnjz</t>
  </si>
  <si>
    <t>GUIA DE CABOS HORIZONTAL PLASTICO 1U ALTA DENSIDADE</t>
  </si>
  <si>
    <t>CLOSED HORIZONTAL PLASTIC CABLE MANAGER 1U -HIGH DENSITY</t>
  </si>
  <si>
    <t>GUIA DE CABLES HORIZONTAL PLASTICO 1U ALTA DENSIDAD</t>
  </si>
  <si>
    <t>ET02407</t>
  </si>
  <si>
    <t>a0A6100000blnoZ</t>
  </si>
  <si>
    <t>GUIA DE CABOS HORIZONTAL FECHADO PLASTICO 2U - USP</t>
  </si>
  <si>
    <t>CLOSED HORIZONTAL PLASTIC CABLE MANAGER 2U - USP</t>
  </si>
  <si>
    <t>GUIA DE CABLES HORIZONTAL CERRADO PLASTICO 2U - USP</t>
  </si>
  <si>
    <t>CONECTOR RJ45 MACHO CAT.5E PARA CABO SOLIDO E FLEXIVEL (PCT 500 PLUGS) - SOHOPLUS</t>
  </si>
  <si>
    <t>RJ45 8 POSITION MODULAR PLUG CAT.5E FOR SOLID AND FLEXIBLE CABLE (PKG 500 PLUGS) - SOHOPLUS</t>
  </si>
  <si>
    <t>CONECTOR RJ45 MACHO CAT.5E PARA CABLE SÓLIDO Y FLEXIBLE (500 PLUGS) - SOHOPLUS</t>
  </si>
  <si>
    <t>ET02103</t>
  </si>
  <si>
    <t>a0A6100000blnl1</t>
  </si>
  <si>
    <t>CONECTOR RJ45 MACHO CAT.5E PARA CABO SOLIDO E FLEXIVEL (PCT 10 PLUGS) - SOHOPLUS</t>
  </si>
  <si>
    <t>RJ45  PLUG CAT.5E FOR SOLID AND FLEXIBLE CABLE (PKG 10 PLUGS) - SOHOPLUS</t>
  </si>
  <si>
    <t>CONECTOR RJ45 MACHO CAT.5E PARA CABLE SÓLIDO Y FLEXIBLE (10 PLUGS) - SOHOPLUS</t>
  </si>
  <si>
    <t>DIO PARA TRILHO DIN 6P BRANCO</t>
  </si>
  <si>
    <t>ODF FOR DIN RAIL 6P WHITE</t>
  </si>
  <si>
    <t>ODF PARA TRILHO DIN 6P BLANCO</t>
  </si>
  <si>
    <t>ET02644</t>
  </si>
  <si>
    <t>a0A6100000blnrQ</t>
  </si>
  <si>
    <t>BASE DE APOIO PARA MONTAGEM DE CONECTOR FEMEA</t>
  </si>
  <si>
    <t>KEYSTONE JACK TERMINATION FIXTURE</t>
  </si>
  <si>
    <t>BASE DE APOYO PARA MONTAJE DEL CONECTOR HEMBRA</t>
  </si>
  <si>
    <t>ET03266</t>
  </si>
  <si>
    <t>a0A6100000blnyd</t>
  </si>
  <si>
    <t>GUIA DE CABOS HORIZONTAL PLASTICO 2U ALTA DENSIDADE</t>
  </si>
  <si>
    <t>CLOSED HORIZONTAL PLASTIC CABLE MANAGER 2RU - HIGH DENSITY</t>
  </si>
  <si>
    <t>GUIA DE CABLES HORIZONTAL PLASTICO 2U - ALTA DENSIDAD</t>
  </si>
  <si>
    <t>ET02548</t>
  </si>
  <si>
    <t>a0A6100000blnqH</t>
  </si>
  <si>
    <t>CAIXA APARENTE INDUSTRIAL 1P INDOOR/OUTDOOR IP67 - PRETO</t>
  </si>
  <si>
    <t>INDUSTRIAL SURFACE MOUNT BOX 1P INDOOR/OUTDOOR IP67 - BLACK</t>
  </si>
  <si>
    <t>CAJA APARENTE INDUSTRIAL 1P INDOOR/OUTDOOR IP67 - NEGRO</t>
  </si>
  <si>
    <t>ET03282</t>
  </si>
  <si>
    <t>a0A6100000blnys</t>
  </si>
  <si>
    <t>ESPELHO PLANO 1P - BRANCO (4X2)</t>
  </si>
  <si>
    <t>FLAT FACEPLATE 1P - WHITE (4X2)</t>
  </si>
  <si>
    <t>FACEPLATE PLANO 1P - BLANCO (4X2)</t>
  </si>
  <si>
    <t>PATCH PANEL DESCARREGADO 24P 1/2U BLINDADO</t>
  </si>
  <si>
    <t>UTP SHIELDED PATCH PANEL 24P 1/2U (UNLOADED)</t>
  </si>
  <si>
    <t>PATCH PANEL DESCARGADO 24P 1/2U BLINDADO</t>
  </si>
  <si>
    <t>ET03227</t>
  </si>
  <si>
    <t>a0A6100000blny8</t>
  </si>
  <si>
    <t>CAIXA APARENTE INDUSTRIAL 2P INDOOR/OUTDOOR IP67 - PRETO</t>
  </si>
  <si>
    <t>INDUSTRIAL SURFACE MOUNT BOX 2P INDOOR/OUTDOOR IP67 - BLACK</t>
  </si>
  <si>
    <t>CAJA APARENTE INDUSTRIAL 2P INDOOR/OUTDOOR IP67 - NEGRO</t>
  </si>
  <si>
    <t>CAIXA APARENTE INDUSTRIAL 4P INDOOR/OUTDOOR IP67 - PRETO</t>
  </si>
  <si>
    <t>INDUSTRIAL SURFACE MOUNT BOX 4P INDOOR/OUTDOOR IP67 - BLACK</t>
  </si>
  <si>
    <t>CAJA APARENTE INDUSTRIAL 4P INDOOR/OUTDOOR IP67 - NEGRO</t>
  </si>
  <si>
    <t>PATCH CORD GIGALAN AUGMENTED CAT.6A INDUSTRIAL S/FTP 26AWG  - LSZH - T568A/B - 3.0M - CINZA (RJ45/RJ45)</t>
  </si>
  <si>
    <t>S/FTP GIGALAN AUGMENTED CAT.6A INDUSTRIAL PATCH CORD 26AWG  - LSZH - T568A/B - 3.0M - GRIS (RJ45/RJ45)</t>
  </si>
  <si>
    <t>PATCH CORD GIGALAN AUGMENTED CAT.6A INDUSTRIAL S/FTP 26AWG  - LSZH - T568A/B - 3.0M - GRIS (RJ45/RJ45)</t>
  </si>
  <si>
    <t>CONJUNTO ADAPTADOR LC DUPLEX MM - BEGE</t>
  </si>
  <si>
    <t>CONJUNTO ADAPTADOR LC DUPLEX MM - BEIGE</t>
  </si>
  <si>
    <t>CONJUNTO ADAPTADOR LC DUPLEX SM - BEGE</t>
  </si>
  <si>
    <t>CONJUNTO ADAPTADOR SC MM - BEGE (EMBALAGEM 2 PCS)</t>
  </si>
  <si>
    <t>SC MM OPTICAL ADAPTER SET - BEIGE (PACKAGE 2 PCS)</t>
  </si>
  <si>
    <t>CONJUNTO ADAPTADOR SC MM - BEIGE (EMBALAJE 2 PZS)</t>
  </si>
  <si>
    <t>CONJUNTO ADAPTADOR SC-APC SM BRANCO (EMBALAGEM 2 PCS)</t>
  </si>
  <si>
    <t>SC-APC SM OPTICAL ADAPTER SET - WHITE (PACKAGE 2 PCS)</t>
  </si>
  <si>
    <t>CONJUNTO ADAPTADOR SC-APC SM - BLANCO (EMBALAJE 2 PCS)</t>
  </si>
  <si>
    <t>PATCH PANEL DESCARREGADO 48P ANGULAR 2U BLINDADO</t>
  </si>
  <si>
    <t>UTP SHIELDED ANGLED MODULAR PATCH PANEL48P 2RU (UNLOADED)</t>
  </si>
  <si>
    <t>PATCH PANEL DESCARGADO 48P ANGULAR 2U BLINDADO</t>
  </si>
  <si>
    <t>ET02049</t>
  </si>
  <si>
    <t>a0A6100000blnkX</t>
  </si>
  <si>
    <t>FERRAMENTA DE CONEXAO 110 IDC</t>
  </si>
  <si>
    <t>110 IDC CONNECTION TOOL</t>
  </si>
  <si>
    <t>HERRAMIENTA DE CONEXION 110 IDC</t>
  </si>
  <si>
    <t>ET01774</t>
  </si>
  <si>
    <t>a0A6100000blniA</t>
  </si>
  <si>
    <t>ICONE DE IDENTIFICACAO - CINZA (EMBALAGEM 50 PCS)</t>
  </si>
  <si>
    <t>IDENTIFICATION ICON - GRAY (50 PIECES)</t>
  </si>
  <si>
    <t>ICONO DE IDENTIFICACION - GRIS (50 PIEZAS)</t>
  </si>
  <si>
    <t>ET01794</t>
  </si>
  <si>
    <t>a0A6100000blniR</t>
  </si>
  <si>
    <t>ICONE DE IDENTIFICACAO - BRANCO (EMBALAGEM 50 PCS)</t>
  </si>
  <si>
    <t>IDENTIFICATION ICON - WHITE (50 PIECES)</t>
  </si>
  <si>
    <t>ICONO DE IDENTIFICACION - BLANCO (50 PIEZAS)</t>
  </si>
  <si>
    <t>ICONE DE IDENTIFICACAO - AZUL (EMBALAGEM 50 PCS)</t>
  </si>
  <si>
    <t>IDENTIFICATION ICON - BLUE  (50 PIECES)</t>
  </si>
  <si>
    <t>ICONO DE IDENTIFICACION - AZUL (50 PIEZAS)</t>
  </si>
  <si>
    <t>FERRAMENTA DE TERMINACAO 110 IDC</t>
  </si>
  <si>
    <t>110 IDC TERMINATION TOOL</t>
  </si>
  <si>
    <t>HERRAMIENTA DE TERMINACION 110 IDC</t>
  </si>
  <si>
    <t>ICONE DE IDENTIFICACAO - AMARELO(EMBALAGEM 50 PCS)</t>
  </si>
  <si>
    <t>IDENTIFICATION ICON - YELLOW (50 PIECES)</t>
  </si>
  <si>
    <t>ICONO DE IDENTIFICACION - AMARILLO (50 PIEZAS)</t>
  </si>
  <si>
    <t>ICONE DE IDENTIFICACAO - VIOLETA (EMBALAGEM 50 PCS)</t>
  </si>
  <si>
    <t>IDENTIFICATION ICON - PURPLE (50 PIECES)</t>
  </si>
  <si>
    <t>ICONO DE IDENTIFICACION - VIOLETA (50 PIEZAS)</t>
  </si>
  <si>
    <t>ICONE DE IDENTIFICACAO - VERMELHO (EMBALAGEM 50 PCS)</t>
  </si>
  <si>
    <t>IDENTIFICATION ICON - RED  (50 PIECES)</t>
  </si>
  <si>
    <t>ICONO DE IDENTIFICACION - ROJO (50 PIEZAS)</t>
  </si>
  <si>
    <t>ICONE DE IDENTIFICACAO - VERDE (EMBALAGEM 50 PCS)</t>
  </si>
  <si>
    <t>IDENTIFICATION ICON - GREEN (50 PIECES)</t>
  </si>
  <si>
    <t>ICONO DE IDENTIFICACION - VERDE (50 PIEZAS)</t>
  </si>
  <si>
    <t>ICONE DE IDENTIFICACAO - MARROM (EMBALAGEM 50 PCS)</t>
  </si>
  <si>
    <t>IDENTIFICATION ICON - BROWN (50 PIECES)</t>
  </si>
  <si>
    <t>ICONO DE IDENTIFICACION - MARRON (50 PIEZAS)</t>
  </si>
  <si>
    <t>CONJUNTO ADAPTADOR ST - CINZA (EMBALAGEM 2 PCS)</t>
  </si>
  <si>
    <t>ST ADAPTER SET - GRAY (PACKAGE 2 PCS)</t>
  </si>
  <si>
    <t>CONJUNTO ADAPTADOR ST - GRIS (EMBALAJE 2 PCS)</t>
  </si>
  <si>
    <t>CONJUNTO ADAPTADOR ST - BEGE (EMBALAGEM 2 PCS)</t>
  </si>
  <si>
    <t>ST MM/SM OPTICAL ADAPTER SET - BEIGE (PACKAGE 2 PCS)</t>
  </si>
  <si>
    <t>CONJUNTO ADAPTADOR ST - BEIGE (EMBALAJE 2 PCS)</t>
  </si>
  <si>
    <t>CONJUNTO ADAPTADOR F - BEGE (EMBALAGEM 5 PCS)</t>
  </si>
  <si>
    <t>F MM/SM OPTICAL ADAPTER SET - BEIGE (PACKAGE 5 PCS)</t>
  </si>
  <si>
    <t>CONJUNTO ADAPTADOR F - BEIGE (EMBALAJE 5 PZS)</t>
  </si>
  <si>
    <t>ET01771</t>
  </si>
  <si>
    <t>a0A6100000blni9</t>
  </si>
  <si>
    <t>CONECTOR 110IDC (B50) FEMEA 4 PARES FISAFLEX CAT.6 (EMBALAGEM 10 PCS)</t>
  </si>
  <si>
    <t>4 PAIRS 110 IDC FEMALE CAT.6 CONNECTOR (B50) (PACKAGE 10 PCS)</t>
  </si>
  <si>
    <t>CONECTOR 110IDC HEMBRA (B50) 4 PARES FISAFLEX CAT.6 (EMBALAJE 10 PZS)</t>
  </si>
  <si>
    <t>ET01692</t>
  </si>
  <si>
    <t>a0A6100000blnhH</t>
  </si>
  <si>
    <t>ADAPTADOR PARA TRILHO DIN INDUSTRIAL 1P COM TAMPA - CINZA</t>
  </si>
  <si>
    <t>INDUSTRIAL DIN RAIL ADAPTER 1P WITH COVER - GRAY</t>
  </si>
  <si>
    <t>ADAPTADOR PARA RIEL DIN INDUSTRIAL 1P COM TAPA - GRIS</t>
  </si>
  <si>
    <t>ET02176</t>
  </si>
  <si>
    <t>a0A6100000blnlu</t>
  </si>
  <si>
    <t>CONJUNTO ADAPTADOR SC SM - PRETO (EMBALAGEM 2 PCS)</t>
  </si>
  <si>
    <t>SC SM OPTICAL ADAPTER SET - BLACK (PACKAGE 2 PCS)</t>
  </si>
  <si>
    <t>CONJUNTO ADAPTADOR SC SM - NEGRO (EMBALAJE 2 PCS)</t>
  </si>
  <si>
    <t>CONJUNTO ADAPTADOR SC MM - CINZA (EMBALAGEM 2 PCS)</t>
  </si>
  <si>
    <t>SC MM OPTICAL ADAPTER SET - GRAY (PACKAGE 2 PCS)</t>
  </si>
  <si>
    <t>CONJUNTO ADAPTADOR SC MM - GRIS (EMBALAJE 2 PCS)</t>
  </si>
  <si>
    <t>CONJUNTO ADAPTADOR SC SM - BRANCO (EMBALAGEM 2 PCS)</t>
  </si>
  <si>
    <t>SC SM OPTICAL ADAPTER SET - WHITE (PACKAGE 2 PCS)</t>
  </si>
  <si>
    <t>CONJUNTO ADAPTADOR SC SM - BLANCO (EMBALAJE 2 PCS)</t>
  </si>
  <si>
    <t>CONJUNTO ADAPTADOR SC SM - BEGE (EMBALAGEM 2 PCS)</t>
  </si>
  <si>
    <t>SC SM OPTICAL ADAPTER SET - BEIGE (PACKAGE 2 PCS)</t>
  </si>
  <si>
    <t>CONJUNTO ADAPTADOR SC SM - BEIGE (EMBALAJE 2 PCS)</t>
  </si>
  <si>
    <t>TAMPA CEGA - PRETA (EMBALAGEM 10 PCS)</t>
  </si>
  <si>
    <t>BLIND COVER - BLACK (10 PIECES)</t>
  </si>
  <si>
    <t>TAPA CIEGA - NEGRO ( 10 PIEZAS)</t>
  </si>
  <si>
    <t>ET02052</t>
  </si>
  <si>
    <t>a0A6100000blnka</t>
  </si>
  <si>
    <t>TAMPA CEGA - CINZA (EMBALAGEM 10 PCS)</t>
  </si>
  <si>
    <t>BLIND COVER - GRAY ( 10 PIECES)</t>
  </si>
  <si>
    <t>TAPA CIEGA - GRIS (10 PIEZAS)</t>
  </si>
  <si>
    <t>TAMPA CEGA - BRANCA (EMBALAGEM 10 PCS)</t>
  </si>
  <si>
    <t>BLIND COVER - WHITE (10 PIECES)</t>
  </si>
  <si>
    <t>TAPA CIEGA - BLANCO (10 PIEZAS)</t>
  </si>
  <si>
    <t>TAMPA CEGA - BEGE (EMBALAGEM 10 PCS)</t>
  </si>
  <si>
    <t>BLIND COVER - BEIGE (10 PIECES)</t>
  </si>
  <si>
    <t>TAPA CIEGA - BEIGE (10 PIEZAS)</t>
  </si>
  <si>
    <t>CONECTOR 110IDC FEMEA 5 PARES FISAFLEX CAT.5E  (EMBALAGEM 10 PCS)</t>
  </si>
  <si>
    <t>5 PAIRS 110 IDC FEMALE CAT.5 CONNECTOR (PACKAGE 10 PCS)</t>
  </si>
  <si>
    <t>CONECTOR 110IDC HEMBRA 5 PARES FISAFLEX CAT.5E (EMBALAJE 10 PZS)</t>
  </si>
  <si>
    <t>ET01691</t>
  </si>
  <si>
    <t>a0A6100000blnhG</t>
  </si>
  <si>
    <t>CONECTOR 110IDC FEMEA 4 PARES FISAFLEX CAT.5E (EMBALAGEM 10 PCS)</t>
  </si>
  <si>
    <t>4 PAIRS 110 IDC FEMALE CAT.5 CONNECTOR (PACKAGE 10 PCS)</t>
  </si>
  <si>
    <t>CONECTOR 110IDC HEMBRA 4 PARES FISAFLEX CAT.5E (EMBALAJE 10 PZS)</t>
  </si>
  <si>
    <t>ICONE DE IDENTIFICACAO - LARANJA (EMBALAGEM 50 PCS)</t>
  </si>
  <si>
    <t>IDENTIFICATION ICON - ORANGE (50 PIECES)</t>
  </si>
  <si>
    <t>ICONO DE IDENTIFICACION - NARANJA (50 PIEZAS)</t>
  </si>
  <si>
    <t>CONJUNTO ADAPTADOR F - CINZA (EMBALAGEM 5 PCS)</t>
  </si>
  <si>
    <t>F MM/SM OPTICAL ADAPTER SET - GRAY (PACKAGE 5 PCS)</t>
  </si>
  <si>
    <t>CONJUNTO ADAPTADOR F - GRIS (EMBALAJE 5 PZS)</t>
  </si>
  <si>
    <t>CONJUNTO ADAPTADOR F - BRANCO (EMBALAGEM 5 PCS)</t>
  </si>
  <si>
    <t>F MM/SM OPTICAL ADAPTER SET - WHITE (PACKAGE 5 PCS)</t>
  </si>
  <si>
    <t>CONJUNTO ADAPTADOR F - BLANCO (EMBALAJE 5 PZS)</t>
  </si>
  <si>
    <t>DIO PARA TRILHO DIN INDUSTRIAL 6P - BRANCO</t>
  </si>
  <si>
    <t>INDUSTRIAL ODF FOR DIN RAIL 6P - WHITE</t>
  </si>
  <si>
    <t>ODF PARA RIEL DIN INDUSTRIAL 6P - BLANCO</t>
  </si>
  <si>
    <t>PATCH PANEL DESCARREGADO 24P 1/2U</t>
  </si>
  <si>
    <t>UTP PATCH PANEL 24P 1/2U (UNLOADED)</t>
  </si>
  <si>
    <t>PATCH PANEL DESCARGADO 24P 1/2U</t>
  </si>
  <si>
    <t>ET02777</t>
  </si>
  <si>
    <t>a0A6100000blnt4</t>
  </si>
  <si>
    <t>PATCH PANEL DESCARREGADO 24P ANGULAR 1/2U BLINDADO</t>
  </si>
  <si>
    <t>UTP SHIELDED ANGLED PATCH PANEL 24P  1/2U (UNLOADED)</t>
  </si>
  <si>
    <t>PATCH PANEL DESCARGADO 24P ANGULAR 1/2U BLINDADO</t>
  </si>
  <si>
    <t>ET02776</t>
  </si>
  <si>
    <t>a0A6100000blnt3</t>
  </si>
  <si>
    <t>PATCH PANEL SOHOPLUS CAT.5E - 24 PORTAS T568A/B</t>
  </si>
  <si>
    <t>24 PORTS CAT.5E SOHOPLUS PATCH PANEL T568A/B</t>
  </si>
  <si>
    <t>PATCH PANEL SOHOPLUS CAT.5E - 24 PUERTOS T568A/B</t>
  </si>
  <si>
    <t>ET01937</t>
  </si>
  <si>
    <t>a0A6100000blnjn</t>
  </si>
  <si>
    <t>PATCH PANEL SOHOPLUS CAT.6 - 24 PORTAS T568A/B</t>
  </si>
  <si>
    <t>24 PORTS CAT.6 SOHOPLUS PATCH PANEL T568A/B</t>
  </si>
  <si>
    <t>PATCH PANEL SOHOPLUS CAT.6 - 24 PUERTOS T568A/B</t>
  </si>
  <si>
    <t>ET03316</t>
  </si>
  <si>
    <t>a0A6100000blnzI</t>
  </si>
  <si>
    <t>CONECTOR FEMEA SOHOPLUS CAT.5E T568A/B - BRANCO</t>
  </si>
  <si>
    <t>KEYSTONE JACK CAT.5E SOHOPLUS T568A/B</t>
  </si>
  <si>
    <t>CONECTOR HEMBRA SOHOPLUS CAT.5E T568A/B - BLANCO</t>
  </si>
  <si>
    <t>ET01938</t>
  </si>
  <si>
    <t>a0A6100000blnjo</t>
  </si>
  <si>
    <t>CONECTOR FEMEA SOHOPLUS CAT.6 T568A/B - BRANCO</t>
  </si>
  <si>
    <t>KEYSTONE JACK CAT.6 SOHOPLUS T568A/B</t>
  </si>
  <si>
    <t>CONECTOR HEMBRA SOHOPLUS CAT.6 T568A/B - BLANCO</t>
  </si>
  <si>
    <t>ET03315</t>
  </si>
  <si>
    <t>a0A6100000blnzH</t>
  </si>
  <si>
    <t>ESPELHO ANGULAR 2P - BEGE (3X3)</t>
  </si>
  <si>
    <t>ANGLED FACEPLATE 2P -  BEIGE (3X3)</t>
  </si>
  <si>
    <t>FACEPLATE ANGULAR 2P - BEIGE (3X3)</t>
  </si>
  <si>
    <t>ET01745</t>
  </si>
  <si>
    <t>a0A6100000blnhj</t>
  </si>
  <si>
    <t>ESPELHO ANGULAR 2P - BRANCO (3X3)</t>
  </si>
  <si>
    <t>ANGLED FACEPLATE 2P -  WHITE (3X3)</t>
  </si>
  <si>
    <t>FACEPLATE ANGULAR 2P - BLANCO (3X3)</t>
  </si>
  <si>
    <t>GUIA DE CABOS HORIZONTAL FECHADO PLASTICO 2U DUPLO</t>
  </si>
  <si>
    <t>CLOSED HORIZONTAL PLASTIC CABLE MANAGER 2U - DOUBLE SIDE</t>
  </si>
  <si>
    <t>GUIA DE CABLES HORIZONTAL CERRADO PLASTICO 2U DOBLE</t>
  </si>
  <si>
    <t>ET02191</t>
  </si>
  <si>
    <t>a0A6100000blnm7</t>
  </si>
  <si>
    <t>TOMADA 1P - BEGE - SOLUCAO BLINDADA</t>
  </si>
  <si>
    <t>SHIELDED SHUTTERED SURFACE MOUNT BOX 1P - BEIGE</t>
  </si>
  <si>
    <t>TOMA APARENTE 1P - BEIGE - BLINDADO</t>
  </si>
  <si>
    <t>ET03076</t>
  </si>
  <si>
    <t>a0A6100000blnwb</t>
  </si>
  <si>
    <t>TOMADA 2P - BEGE - SOLUCAO BLINDADA</t>
  </si>
  <si>
    <t>SHIELDED SHUTTERED SURFACE MOUNT BOX 2P - BEIGE</t>
  </si>
  <si>
    <t>TOMA APARENTE 2P - BEIGE - BLINDADO</t>
  </si>
  <si>
    <t>CONJUNTO ADAPTADOR F - BEGE</t>
  </si>
  <si>
    <t>F MM/SM OPTICAL ADAPTER SET - BEIGE</t>
  </si>
  <si>
    <t>CONJUNTO ADAPTADOR F - BEIGE</t>
  </si>
  <si>
    <t>CONJUNTO ADAPTADOR SC SM - BEGE</t>
  </si>
  <si>
    <t>SC SM OPTICAL ADAPTER SET - BEIGE</t>
  </si>
  <si>
    <t>CONJUNTO ADAPTADOR SC SM - BEIGE</t>
  </si>
  <si>
    <t>CONJUNTO ADAPTADOR SC SM - PRETO</t>
  </si>
  <si>
    <t>SC SM OPTICAL ADAPTER SET - BLACK</t>
  </si>
  <si>
    <t>CONJUNTO ADAPTADOR SC SM - NEGRO</t>
  </si>
  <si>
    <t>CONJUNTO ADAPTADOR SC SM - BRANCO</t>
  </si>
  <si>
    <t>SC SM OPTICAL ADAPTER SET - WHITE</t>
  </si>
  <si>
    <t>CONJUNTO ADAPTADOR SC SM - BLANCO</t>
  </si>
  <si>
    <t>CONJUNTO ADAPTADOR SC SM - CINZA</t>
  </si>
  <si>
    <t>SC SM OPTICAL ADAPTER SET - GRAY</t>
  </si>
  <si>
    <t>CONJUNTO ADAPTADOR SC SM - GRIS</t>
  </si>
  <si>
    <t>CONJUNTO ADAPTADOR F - CINZA</t>
  </si>
  <si>
    <t>F MM/SM OPTICAL ADAPTER SET - GRAY</t>
  </si>
  <si>
    <t>CONJUNTO ADAPTADOR F - GRIS</t>
  </si>
  <si>
    <t>CAIXA APARENTE MULTIMIDIA 6P - MUTOA</t>
  </si>
  <si>
    <t>MULTIMEDIA SURFACE MOUNT BOX 6P - MUTOA</t>
  </si>
  <si>
    <t>CAJA APARENTE MULTIMIDIA - 6P - MUTOA</t>
  </si>
  <si>
    <t>ET01729</t>
  </si>
  <si>
    <t>a0A6100000blnhU</t>
  </si>
  <si>
    <t>CAIXA APARENTE MULTIMIDIA 12P - MUTOA</t>
  </si>
  <si>
    <t>MULTIMEDIA SURFACE MOUNT BOX 12P - MUTOA</t>
  </si>
  <si>
    <t>CAJA APARENTE MULTIMIDIA - 12P - MUTOA</t>
  </si>
  <si>
    <t>ET02617</t>
  </si>
  <si>
    <t>a0A6100000blnr1</t>
  </si>
  <si>
    <t>BLOCO DE CONEXAO 110 IDC (B50) 100 PARES (SEM PERNAS)</t>
  </si>
  <si>
    <t>CONNECTION BLOCK 110 IDC (B50) 100 PARES (WITHOUT LEGS)</t>
  </si>
  <si>
    <t>BLOQUE DE CONEXION 110 IDC (B50) 100 PARES (SIN PATAS)</t>
  </si>
  <si>
    <t>DIVISOR MODULAR</t>
  </si>
  <si>
    <t>MODULAR DIVIDER</t>
  </si>
  <si>
    <t>ET01697</t>
  </si>
  <si>
    <t>a0A6100000blnhJ</t>
  </si>
  <si>
    <t>DIVISOR PARA CANAL DE VOZ</t>
  </si>
  <si>
    <t>VOICE DIVIDER</t>
  </si>
  <si>
    <t>ADAPTADOR "Y" - CANAL DE VOZ</t>
  </si>
  <si>
    <t>DIVISOR PARA CANAL DE DADOS</t>
  </si>
  <si>
    <t>DATA CHANNEL DIVIDER</t>
  </si>
  <si>
    <t>DIVISOR PARA CANAL DE DATOS - 10BASE-T</t>
  </si>
  <si>
    <t>PAINEL 19INX4U COM BLOCO DE CONEXAO 110 IDC (B50) 200 PARES</t>
  </si>
  <si>
    <t>110 IDC (B50) CONNECTION PANEL 19INX4U WITH 200 PAIRS</t>
  </si>
  <si>
    <t>PANEL 19INX4U CON BLOCO DE CONEXIÓN 110 IDC (B50) 200 PARES</t>
  </si>
  <si>
    <t>ET01686</t>
  </si>
  <si>
    <t>a0A6100000blnhB</t>
  </si>
  <si>
    <t>PAINEL 19INX2U COM BLOCO DE CONEXAO 110 IDC (B50) 100 PARES</t>
  </si>
  <si>
    <t>110 IDC (B50) CONNECTION PANEL 19INX2U WITH 100 PAIRS</t>
  </si>
  <si>
    <t>PANEL 19INX2U CON BLOQUE DE</t>
  </si>
  <si>
    <t>ET01685</t>
  </si>
  <si>
    <t>a0A6100000blnhA</t>
  </si>
  <si>
    <t>ESPELHO PARA MOBILIARIO 2P - PRETO</t>
  </si>
  <si>
    <t>FACEPLATE FOR FURNITURE 2P - BLACK</t>
  </si>
  <si>
    <t>FACEPLATE PARA MUEBLES 2P - NEGRO</t>
  </si>
  <si>
    <t>ET02053</t>
  </si>
  <si>
    <t>a0A6100000blnkb</t>
  </si>
  <si>
    <t>PATCH PANEL DESCARREGADO 36P 1U</t>
  </si>
  <si>
    <t>UTP MODULAR PATCH PANEL 36P 1U</t>
  </si>
  <si>
    <t>PATCH PANEL DESCARGADO 36P 1U</t>
  </si>
  <si>
    <t>ESPELHO MODULAR BRANCO - 4X2</t>
  </si>
  <si>
    <t>4X2 MODULAR FACEPLATE - WHITE COLOR</t>
  </si>
  <si>
    <t>FACEPLATE MODULAR BLANCO - 4X2</t>
  </si>
  <si>
    <t>ET03290</t>
  </si>
  <si>
    <t>a0A6100000blnyz</t>
  </si>
  <si>
    <t>MODULO 2P BRANCO PARA ESPELHO MODULAR</t>
  </si>
  <si>
    <t>2P WHITE MODULE FOR MODULAR FACEPLATE</t>
  </si>
  <si>
    <t>MODULO 2P BLANCO PARA FACEPLATE MODULAR</t>
  </si>
  <si>
    <t>ET03291</t>
  </si>
  <si>
    <t>a0A6100000blnz0</t>
  </si>
  <si>
    <t>MODULO ETIQUETA E ICONES BRANCO PARA ESPELHO MODULAR</t>
  </si>
  <si>
    <t>LABEL AND ICON WHITE MODULE FOR MODULAR FACEPLATE</t>
  </si>
  <si>
    <t>MODULO ETIQUETA E ICONO BLANCO PARA FACEPLATE MODULAR</t>
  </si>
  <si>
    <t>MODULO 1P ANGULAR BRANCO PARA ESPELHO MODULAR</t>
  </si>
  <si>
    <t>1P ANGLED WHITE MODULE FOR MODULAR FACEPLATE</t>
  </si>
  <si>
    <t>MODULO 1P ANGULAR BLANCO PARA FACEPLATE MODULAR</t>
  </si>
  <si>
    <t>ESPELHO MODULAR BRANCO - 4X4</t>
  </si>
  <si>
    <t>WHITE MODULAR FACEPLATE - 4X4</t>
  </si>
  <si>
    <t>FACEPLATE MODULAR BLANCO - 4X4</t>
  </si>
  <si>
    <t>MODULO 1P VERTICAL BRANCO PARA ESPELHO MODULAR</t>
  </si>
  <si>
    <t>1P VERTICAL WHITE MODULE FOR MODULAR FACEPLATE</t>
  </si>
  <si>
    <t>MODULO 1P VERTICAL BLANCO PARA FACEPLATE MODULAR</t>
  </si>
  <si>
    <t>MODULO TAMPA CEGA BRANCO PARA ESPELHO MODULAR</t>
  </si>
  <si>
    <t>BLIND COVER WHITE MODULE FOR MODULAR FACEPLATE</t>
  </si>
  <si>
    <t>MODULO TAPA CIEGA BLANCO PARA FACEPLATE MODULAR</t>
  </si>
  <si>
    <t>MODULO 1P HORIZONTAL BRANCO PARA ESPELHO MODULAR</t>
  </si>
  <si>
    <t>1P HORIZONTAL WHITE MODULE FOR MODULAR FACEPLATE</t>
  </si>
  <si>
    <t>MODULO 1P HORIZONTAL BLANCO PARA FACEPLATE MODULAR</t>
  </si>
  <si>
    <t>ETIQ. AUTO ADES. 7.6X31.8MM LASER C/2500PC (C125X030FJJ)</t>
  </si>
  <si>
    <t>PAINEL DE FECHAMENTO PLASTICO 1U (KIT 5 PCS)</t>
  </si>
  <si>
    <t>PLASTIC BLANK PANEL 1U (5 PIECES)</t>
  </si>
  <si>
    <t>PANEL DE CIERRE PLASTICO 1U (5 PIEZAS)</t>
  </si>
  <si>
    <t>ET02419</t>
  </si>
  <si>
    <t>a0A6100000blnoi</t>
  </si>
  <si>
    <t>MUTOA PLASTICO MODULAR</t>
  </si>
  <si>
    <t>MODULAR PLASTIC MUTOA</t>
  </si>
  <si>
    <t>ET02691</t>
  </si>
  <si>
    <t>a0A6100000blns1</t>
  </si>
  <si>
    <t>KIT DENTES - GUIA DATACENTER</t>
  </si>
  <si>
    <t>FINGER KIT -  DATACENTER GUIDE</t>
  </si>
  <si>
    <t>CONJUNTO TOMADAS 2P E CONECTORES CAT.6 SOLUÇÃO BLINDADA (PADRAO CUBA) - 15 CJ</t>
  </si>
  <si>
    <t>KIT SURFACE MOUNT BOX (OUTLET) 2P AND CONECTOR CAT.6 SHIELDED(CUBA)</t>
  </si>
  <si>
    <t>KIT TOMA APARENTE 2P Y CONECTOR CAT.6 COM BLINDAJE (CUBA)</t>
  </si>
  <si>
    <t>PONTO DE CONEXAO 4 POSICOES LGX</t>
  </si>
  <si>
    <t>LGX CONNECTION BOX - 4 SLOTS</t>
  </si>
  <si>
    <t>PUNTO DE CONEXION 4 POSICIONES LGX</t>
  </si>
  <si>
    <t>ET02785</t>
  </si>
  <si>
    <t>a0A6100000blntC</t>
  </si>
  <si>
    <t>PATCH PANEL DESCARREGADO 16P</t>
  </si>
  <si>
    <t>UNLOADED PATCH PANEL 16P</t>
  </si>
  <si>
    <t>PATCH PANEL DESCARGADO 16P</t>
  </si>
  <si>
    <t>ET01788</t>
  </si>
  <si>
    <t>a0A6100000blniN</t>
  </si>
  <si>
    <t>PATCH PANEL DESCARREGADO 48P ANGULAR 2U</t>
  </si>
  <si>
    <t>UTP ANGLED MODULAR PATCH PANEL 48P 2RU (UNLOADED)</t>
  </si>
  <si>
    <t>PATCH PANEL DESCARGADO 48P ANGULAR 2U</t>
  </si>
  <si>
    <t>ET01936</t>
  </si>
  <si>
    <t>a0A6100000blnjm</t>
  </si>
  <si>
    <t>PATCH PANEL DESCARREGADO 24P ANGULAR 1U BLINDADO</t>
  </si>
  <si>
    <t>UTP SHIELDED ANGLED MODULAR PATCH PANEL24P 1RU (UNLOADED)</t>
  </si>
  <si>
    <t>PATCH PANEL DESCARGADO 24P ANGULAR 1U BLINDADO</t>
  </si>
  <si>
    <t>ET02048</t>
  </si>
  <si>
    <t>a0A6100000blnkW</t>
  </si>
  <si>
    <t>PATCH PANEL DESCARREGADO 72P ANGULAR 2U BLINDADO</t>
  </si>
  <si>
    <t>UTP SHIELDED ANGLED PATCH PANEL 72P 2U (UNLOADED )</t>
  </si>
  <si>
    <t>PATCH PANEL DESCARGADO 72P ANGULAR 2U BLINDADO</t>
  </si>
  <si>
    <t>ET02291</t>
  </si>
  <si>
    <t>a0A6100000blnnA</t>
  </si>
  <si>
    <t>BASTIDOR DE PAREDE PARA GERENCIAMENTO DE BLOCOS 110 IDC (B50) 300 PARES - E110</t>
  </si>
  <si>
    <t>WALL FRAME FOR BLOCKING MANAGMENT 110 IDC (B50) 300 PAIRS - E110</t>
  </si>
  <si>
    <t>BASTIDOR DE PARED PARA GESTION DE BLOQUE 110 IDC (B50) 300 PARES - E110</t>
  </si>
  <si>
    <t>ET01683</t>
  </si>
  <si>
    <t>a0A6100000blnh8</t>
  </si>
  <si>
    <t>KIT 3X PLACAS LGX 6 POS PARA RJ-45</t>
  </si>
  <si>
    <t>3X LGX PLATES SET - 06P RJ-45</t>
  </si>
  <si>
    <t>ET02032</t>
  </si>
  <si>
    <t>a0A6100000blnkN</t>
  </si>
  <si>
    <t>KIT 3X PLACAS LGX 6 POS PARA RJ-45 - BLINDADA</t>
  </si>
  <si>
    <t>3X LGX PLATES SET - 06P RJ-45 - SHIELDED</t>
  </si>
  <si>
    <t>ET02062</t>
  </si>
  <si>
    <t>a0A6100000blnkh</t>
  </si>
  <si>
    <t>KIT 4X PLACA RJ 45 - 6P (PARAFUSADA)</t>
  </si>
  <si>
    <t>KIT 4X PLATES RJ 45 - 6P (SCREW)</t>
  </si>
  <si>
    <t>KIT 4X PLACA RJ 45 - 6P (CON TORNILLOS)</t>
  </si>
  <si>
    <t>ET02868</t>
  </si>
  <si>
    <t>a0A6100000blnuD</t>
  </si>
  <si>
    <t>CAIXA APARENTE PARA ESPELHO 4" x 2" - BEGE</t>
  </si>
  <si>
    <t>SURFACE MOUNT BOX 4X2 - BEIGE</t>
  </si>
  <si>
    <t>TOMA APARENTE 4X2 - BEIGE</t>
  </si>
  <si>
    <t>ET01744</t>
  </si>
  <si>
    <t>a0A6100000blnhi</t>
  </si>
  <si>
    <t>CAIXA APARENTE PARA ESPELHO 4" x 4" - BEGE</t>
  </si>
  <si>
    <t>SURFACE MOUNT BOX 4X4 - BEIGE</t>
  </si>
  <si>
    <t>TOMA APARENTE 4X4 - BEIGE</t>
  </si>
  <si>
    <t>ET01743</t>
  </si>
  <si>
    <t>a0A6100000blnhh</t>
  </si>
  <si>
    <t>MODULO ADAPTADOR 2 PORTAS 1U BEGE</t>
  </si>
  <si>
    <t>ADAPTER MODULE 2 DOORS 1U BEIGE</t>
  </si>
  <si>
    <t>MODULO ADAPTADOR 2 PUERTAS 1U BEIGE</t>
  </si>
  <si>
    <t>ET01901</t>
  </si>
  <si>
    <t>a0A6100000blnjW</t>
  </si>
  <si>
    <t>ESPELHO PLANO MODULAR SIMPLES (4X2) BEGE - ROHS</t>
  </si>
  <si>
    <t>FLAT MODULAR FACEPLATE (4X2) - BEIGE - ROHS</t>
  </si>
  <si>
    <t>FACEPLATE MODULAR (4X2)  BEIGE - ROHS</t>
  </si>
  <si>
    <t>ET01900</t>
  </si>
  <si>
    <t>a0A6100000blnjV</t>
  </si>
  <si>
    <t>ESPELHO PLANO MODULAR SIMPLES (4X2) BRANCO - ROHS</t>
  </si>
  <si>
    <t>FLAT MODULAR FACEPLATE (4X2) - WHITE - ROHS</t>
  </si>
  <si>
    <t>FACEPLATE MODULAR (4X2)  BLANCO - ROHS</t>
  </si>
  <si>
    <t>ESPELHO PLANO MODULAR DUPLO (4X4) BEGE - ROHS</t>
  </si>
  <si>
    <t>FLAT MODULAR FACEPLATE (4X4) - BEIGE - ROHS</t>
  </si>
  <si>
    <t>FACEPLATE MODULAR PLANO DOBLE (4X4) BEIGE - ROHS</t>
  </si>
  <si>
    <t>ESPELHO PLANO MODULAR DUPLO (4X4) BRANCO - ROHS</t>
  </si>
  <si>
    <t>FLAT MODULAR FACEPLATE (4X4) - WHITE -ROHS</t>
  </si>
  <si>
    <t>FACEPLATE MODULAR PLANO DOBLE (4X4) BLANCO - ROHS</t>
  </si>
  <si>
    <t>MODULO ADAPTADOR TAMPA CEGA 1U BEGE</t>
  </si>
  <si>
    <t>ADAPTER MODULE BLANK COVER 1U BEIGE</t>
  </si>
  <si>
    <t>MODULO ADAPTADOR TAPA CIEGA 1U BEIGE</t>
  </si>
  <si>
    <t>MODULO ADAPTADOR TAMPA CEGA 1U BRANCO</t>
  </si>
  <si>
    <t>ADAPTER MODULE BLANK COVER 1U WHITE</t>
  </si>
  <si>
    <t>MODULO ADAPTADOR TAPA CIEGA 1U BLANCO</t>
  </si>
  <si>
    <t>MODULO ADAPTADOR ANGULAR 2 PORTAS 2U BRANCO</t>
  </si>
  <si>
    <t>ANGLED ADAPTER MODULE 2 DOORS 2U WHITE</t>
  </si>
  <si>
    <t>MODULO ADAPTADOR ANGULAR 2 PUERTAS 2U BLANCO</t>
  </si>
  <si>
    <t>MODULO ADAPTADOR 1 PORTA 1U BRANCO</t>
  </si>
  <si>
    <t>ADAPTER MODULE 1 DOOR 1U WHITE</t>
  </si>
  <si>
    <t>MODULO ADAPTADOR 1 PUERTA 1U BLANCO</t>
  </si>
  <si>
    <t>MODULO ADAPTADOR ANGULAR 2 PORTAS 2U BEGE</t>
  </si>
  <si>
    <t>ADAPTER MODULE ANGLED 2U BEIGE</t>
  </si>
  <si>
    <t>MODULO ADAPTADOR ANGULAR 2U BEIGE</t>
  </si>
  <si>
    <t>MODULO ADAPTADOR 2 PORTAS 1U BRANCO</t>
  </si>
  <si>
    <t>ADAPTER MODULE 2 DOORS 1U WHITE</t>
  </si>
  <si>
    <t>MODULO ADAPTADOR 2 PUERTAS 1U BLANCO</t>
  </si>
  <si>
    <t>CAIXA APARENTE PARA ESPELHO 4"x2" - BRANCA</t>
  </si>
  <si>
    <t>UTP SINGLE GANG SURFACE MOUNT BOX 4X2  - WHITE</t>
  </si>
  <si>
    <t>CAJA APARENTE 4X2 - BLANCO</t>
  </si>
  <si>
    <t>CONECTOR FEMEA GIGALAN PREMIUM CAT.6 T568A/B - BEGE (HUAWEI)</t>
  </si>
  <si>
    <t>KEYSTONE JACK GIGALAN PREMIUM CAT.6 T568A/B - BEIGE (HUWAEI)</t>
  </si>
  <si>
    <t>CONECTOR HEMBRA PREMIUM GIGALAN CAT.6 - BEIGE - HUAWEI</t>
  </si>
  <si>
    <t>ET02074</t>
  </si>
  <si>
    <t>a0A6100000blnkq</t>
  </si>
  <si>
    <t>CAIXA APARENTE PARA ESPELHO 4"x4" - BRANCA</t>
  </si>
  <si>
    <t>UTP DOUBLE GANG SURFACE MOUNT BOX 4X4  - WHITE</t>
  </si>
  <si>
    <t>CAJA APARENTE 4X4 - BLANCO</t>
  </si>
  <si>
    <t>FERRAMENTA DE CRIMPAGEM RAPIDA PREMIUM</t>
  </si>
  <si>
    <t>PREMIUM FAST CRIMPING TOOL</t>
  </si>
  <si>
    <t>HERRAMIENTA DE PONCHADO RAPIDO PREMIUM</t>
  </si>
  <si>
    <t>ET02113</t>
  </si>
  <si>
    <t>a0A6100000blnlA</t>
  </si>
  <si>
    <t>MODULO PARA FERRAMENTA DE CRIMPAGEM RAPIDA PREMIUM</t>
  </si>
  <si>
    <t>MODULE FOR CRIMPING FAST PREMIUM</t>
  </si>
  <si>
    <t>MODULO DE CRIMPEADO RAPIDA PREMIUM</t>
  </si>
  <si>
    <t>CONECTOR FEMEA BLINDADO MULTILAN CAT.5E T568A/B</t>
  </si>
  <si>
    <t>SHIELDED KEYSTONE JACK MULTILAN CAT.5E T568A/B</t>
  </si>
  <si>
    <t>CONECTOR HEMBRA BLINDADO MULTILAN CAT.5E  T568A/B</t>
  </si>
  <si>
    <t>ET02478</t>
  </si>
  <si>
    <t>a0A6100000blnpV</t>
  </si>
  <si>
    <t>CONECTOR FEMEA MULTILAN CAT.5E T568A/B - BRANCO</t>
  </si>
  <si>
    <t>KEYSTONE JACK MULTILAN CAT.5E T568A/B - WHITE</t>
  </si>
  <si>
    <t>CONECTOR HEMBRA MULTILAN CAT.5E T568A/B - BLANCO</t>
  </si>
  <si>
    <t>ET02127</t>
  </si>
  <si>
    <t>a0A6100000blnlH</t>
  </si>
  <si>
    <t>CONECTOR FEMEA MULTILAN CAT.5E T568A/B - BEGE</t>
  </si>
  <si>
    <t>KEYSTONE JACK MULTILAN CAT.5E T568A/B - BEIGE</t>
  </si>
  <si>
    <t>CONECTOR HEMBRA MULTILAN CAT.5E T568A/B - BEIGE</t>
  </si>
  <si>
    <t>CONECTOR FEMEA MULTILAN CAT.5E T568A/B - PRETO</t>
  </si>
  <si>
    <t>KEYSTONE JACK MULTILAN CAT.5E T568A/B - BLACK</t>
  </si>
  <si>
    <t>CONECTOR HEMBRA MULTILAN CAT.5E T568A/B - NEGRO</t>
  </si>
  <si>
    <t>CONECTOR FEMEA MULTILAN CAT.5E T568A/B - CINZA</t>
  </si>
  <si>
    <t>KEYSTONE JACK MULTILAN CAT.5E T568A/B - GRAY</t>
  </si>
  <si>
    <t>CONECTOR HEMBRA MULTILAN CAT.5E T568A/B - GRIS</t>
  </si>
  <si>
    <t>KEYSTONE JACK MULTILAN CAT.5E T568A/B - BLUE</t>
  </si>
  <si>
    <t>CONECTOR FEMEA MULTILAN CAT.5E T568A/B - AMARELO</t>
  </si>
  <si>
    <t>KEYSTONE JACK MULTILAN CAT.5ET568A/B - YELLOW</t>
  </si>
  <si>
    <t>CONECTOR HEMBRA MULTILAN CAT.5E T568A/B - AMARILLO</t>
  </si>
  <si>
    <t>CONECTOR FEMEA MULTILAN CAT.5E T568A/B - VERDE</t>
  </si>
  <si>
    <t>KEYSTONE JACK MULTILAN CAT.5E T568A/B - GREEN</t>
  </si>
  <si>
    <t>CONECTOR HEMBRA MULTILAN CAT.5E T568A/B - VERDE</t>
  </si>
  <si>
    <t>CONECTOR FEMEA MULTILAN CAT.5E T568A/B - VERMELHO</t>
  </si>
  <si>
    <t>KEYSTONE JACK MULTILAN CAT.5E T568A/B - RED</t>
  </si>
  <si>
    <t>CONECTOR HEMBRA MULTILAN CAT.5E T568A/B - ROJO</t>
  </si>
  <si>
    <t>CONECTOR FEMEA MULTILAN CAT.5E T568A/B - LARANJA</t>
  </si>
  <si>
    <t>KEYSTONE JACK MULTILAN CAT.5E T568A/B - ORANGE</t>
  </si>
  <si>
    <t>CONECTOR HEMBRA MULTILAN CAT.5E T568A/B - NARANJA</t>
  </si>
  <si>
    <t>CONECTOR FEMEA MULTILAN CAT.5E T568A/B - MARROM</t>
  </si>
  <si>
    <t>KEYSTONE JACK MULTILAN CAT.5E T568A/B - BROWN</t>
  </si>
  <si>
    <t>CONECTOR HEMBRA MULTILAN CAT.5E T568A/B - MARRON</t>
  </si>
  <si>
    <t>CONECTOR FEMEA BLINDADO GIGALAN CAT.6 T568A/B</t>
  </si>
  <si>
    <t>SHIELDED KEYSTONE JACK GIGALAN CAT.6 T568A/B</t>
  </si>
  <si>
    <t>CONECTOR HEMBRA BLINDADO GIGALAN CAT.6  T568A/B</t>
  </si>
  <si>
    <t>ET01575</t>
  </si>
  <si>
    <t>a0A6100000blngS</t>
  </si>
  <si>
    <t>CONECTOR FEMEA GIGALAN PREMIUM CAT.6 T568A/B - BRANCO</t>
  </si>
  <si>
    <t>KEYSTONE JACK GIGALAN PREMIUM CAT.6 T568A/B - WHITE</t>
  </si>
  <si>
    <t>CONECTOR HEMBRA GIGALAN  PREMIUM CAT.6 T568A/B - BLANCO</t>
  </si>
  <si>
    <t>CONECTOR FEMEA GIGALAN PREMIUM CAT.6 T568A/B - BEGE</t>
  </si>
  <si>
    <t>KEYSTONE JACK GIGALAN PREMIUM CAT.6 T568A/B - BEIGE</t>
  </si>
  <si>
    <t>CONECTOR HEMBRA GIGALAN  PREMIUM CAT.6 T568A/B - BEIGE</t>
  </si>
  <si>
    <t>CONECTOR FEMEA GIGALAN PREMIUM CAT.6 T568A/B - PRETO</t>
  </si>
  <si>
    <t>KEYSTONE JACK GIGALAN PREMIUM CAT.6 T568A/B - BLACK</t>
  </si>
  <si>
    <t>CONECTOR HEMBRA GIGALAN  PREMIUM CAT.6 T568A/B - NEGRO</t>
  </si>
  <si>
    <t>CONECTOR FEMEA GIGALAN PREMIUM CAT.6 T568A/B - CINZA</t>
  </si>
  <si>
    <t>KEYSTONE JACK GIGALAN PREMIUM CAT.6 T568A/B - GRAY</t>
  </si>
  <si>
    <t>CONECTOR HEMBRA GIGALAN  PREMIUM CAT.6 T568A/B - GRIS</t>
  </si>
  <si>
    <t>CONECTOR FEMEA GIGALAN PREMIUM CAT.6 T568A/B - AZUL</t>
  </si>
  <si>
    <t>KEYSTONE JACK GIGALAN PREMIUM CAT.6 T568A/B - BLUE</t>
  </si>
  <si>
    <t>CONECTOR HEMBRA GIGALAN  PREMIUM CAT.6 T568A/B - AZUL</t>
  </si>
  <si>
    <t>CONECTOR FEMEA GIGALAN PREMIUM CAT.6 T568A/B - AMARELO</t>
  </si>
  <si>
    <t>KEYSTONE JACK GIGALAN PREMIUM CAT.6 T568A/B - YELLOW</t>
  </si>
  <si>
    <t>CONECTOR HEMBRA GIGALAN  PREMIUM CAT.6 T568A/B - AMARILLO</t>
  </si>
  <si>
    <t>CONECTOR FEMEA GIGALAN PREMIUM CAT.6 T568A/B - VERDE</t>
  </si>
  <si>
    <t>KEYSTONE JACK GIGALAN PREMIUM CAT.6 T568A/B - GREEN</t>
  </si>
  <si>
    <t>CONECTOR HEMBRA GIGALAN  PREMIUM CAT.6 T568A/B - VERDE</t>
  </si>
  <si>
    <t>CONECTOR FEMEA GIGALAN PREMIUM CAT.6 T568A/B - VERMELHO</t>
  </si>
  <si>
    <t>KEYSTONE JACK GIGALAN PREMIUM CAT.6 T568A/B - RED</t>
  </si>
  <si>
    <t>CONECTOR HEMBRA GIGALAN  PREMIUM CAT.6 T568A/B - ROJO</t>
  </si>
  <si>
    <t>CONECTOR FEMEA GIGALAN PREMIUM CAT.6 T568A/B - LARANJA</t>
  </si>
  <si>
    <t>KEYSTONE JACK GIGALAN PREMIUM CAT.6 T568A/B - ORANGE</t>
  </si>
  <si>
    <t>CONECTOR HEMBRA GIGALAN  PREMIUM CAT.6 T568A/B - NARANJA</t>
  </si>
  <si>
    <t>CONECTOR FEMEA GIGALAN PREMIUM CAT.6 T568A/B - MARROM</t>
  </si>
  <si>
    <t>KEYSTONE JACK GIGALAN PREMIUM CAT.6 T568A/B - BROWN</t>
  </si>
  <si>
    <t>CONECTOR HEMBRA GIGALAN  PREMIUM CAT.6 T568A/B - MARRON</t>
  </si>
  <si>
    <t>CONECTOR FEMEA GIGALAN PREMIUM CAT.6 T568A/B - VIOLETA</t>
  </si>
  <si>
    <t>KEYSTONE JACK GIGALAN PREMIUM CAT.6 T568A/B - VIOLET</t>
  </si>
  <si>
    <t>CONECTOR HEMBRA GIGALAN  PREMIUM CAT.6 T568A/B - VIOLETA</t>
  </si>
  <si>
    <t>EXTENSAO SOLIDA RJ-45 F/UTP GIGALAN AUGMENTED CAT.6A - LSZH - T568A - 10.0M - VERMELHO (BLINDADO)</t>
  </si>
  <si>
    <t>F/UTP CAT.6A RJ-45 SOLID EXTENSION GIGALAN AUGMENTED - LSZH - T568A - 10.0M -RED (SHIELDED)</t>
  </si>
  <si>
    <t>EXTENSION SOLIDO RJ-45 F/UTP GIGALAN AUGMENTED CAT.6A - LSZH - T568A - 10.0M - ROJO (BLINDADO)</t>
  </si>
  <si>
    <t>CONECTOR FEMEA GIGALAN AUGMENTED CAT.6A T568A/B - BRANCO</t>
  </si>
  <si>
    <t>KEYSTONE JACK GIGALAN AUGMENTED CAT.6A T568A/B - WHITE</t>
  </si>
  <si>
    <t>CONECTOR HEMBRA GIGALAN AUGMENTED CAT.6A T568A/B - BLANCO</t>
  </si>
  <si>
    <t>ET02601</t>
  </si>
  <si>
    <t>a0A6100000blnqr</t>
  </si>
  <si>
    <t>CONECTOR FEMEA GIGALAN AUGMENTED CAT.6A T568A/B - BEGE</t>
  </si>
  <si>
    <t>KEYSTONE JACK GIGALAN AUGMENTED CAT.6A T568A/B - BEIGE</t>
  </si>
  <si>
    <t>CONECTOR HEMBRA GIGALAN AUGMENTED CAT.6A T568A/B - BEIGE</t>
  </si>
  <si>
    <t>CONECTOR FEMEA GIGALAN AUGMENTED CAT.6A T568A/B - PRETO</t>
  </si>
  <si>
    <t>KEYSTONE JACK GIGALAN AUGMENTED CAT.6A T568A/B - BLACK</t>
  </si>
  <si>
    <t>CONECTOR HEMBRA GIGALAN AUGMENTED CAT.6A T568A/B - NEGRO</t>
  </si>
  <si>
    <t>CONECTOR FEMEA GIGALAN AUGMENTED CAT.6A T568A/B - AZUL</t>
  </si>
  <si>
    <t>KEYSTONE JACK GIGALAN AUGMENTED CAT.6A T568A/B - BLUE</t>
  </si>
  <si>
    <t>CONECTOR HEMBRA GIGALAN AUGMENTED CAT.6A T568A/B - AZUL</t>
  </si>
  <si>
    <t>CONECTOR FEMEA GIGALAN AUGMENTED CAT.6A T568A/B - VERMELHO</t>
  </si>
  <si>
    <t>KEYSTONE JACK GIGALAN AUGMENTED CAT.6A T568A/B - RED</t>
  </si>
  <si>
    <t>CONECTOR HEMBRA GIGALAN AUGMENTED CAT.6A T568A/B - ROJO</t>
  </si>
  <si>
    <t>EXTENSAO SOLIDA RJ-45 F/UTP GIGALAN AUGMENTED CAT.6A - LSZH - T568A - 5.0M - VERMELHO (BLINDADO)</t>
  </si>
  <si>
    <t>F/UTP CAT.6A RJ-45 SOLID EXTENSION GIGALAN AUGMENTED - LSZH - T568A - 5.0 - RED (SHIELDED)</t>
  </si>
  <si>
    <t>EXTENSION SOLIDO RJ-45 F/UTP GIGALAN AUGMENTED CAT.6A - LSZH - T568A - 5.0M - ROJO (BLINDADO)</t>
  </si>
  <si>
    <t>PATCH CORD F/UTP GIGALAN AUGMENTED CAT.6A - CM - T568A/B - 2.0M - VERDE (BLINDADO)</t>
  </si>
  <si>
    <t>F/UTP CAT.6A COPPER PATCH CORD  GIGALAN AUGMENTED - CM - T568A/B - 2.0M - GREEN (SHIELDED)</t>
  </si>
  <si>
    <t>PATCH CORD F/UTP GIGALAN AUGMENTED CAT.6A - CM - T568A/B - 0.5M - VERDE (BLINDADO)</t>
  </si>
  <si>
    <t>F/UTP CAT.6A COPPER PATCH CORD  GIGALAN AUGMENTED - CM - T568A/B - 0.5M - GREEN (SHIELDED)</t>
  </si>
  <si>
    <t>PATCH CORD F/UTP GIGALAN AUGMENTED CAT.6A - CM - T568A/B - 15.0M - VERMELHO (BLINDADO)</t>
  </si>
  <si>
    <t>F/UTP CAT.6A COPPER PATCH CORD  GIGALAN AUGMENTED - CM - T568A/B - 15.0M - RED (SHIELDED)</t>
  </si>
  <si>
    <t>PATCH CORD F/UTP GIGALAN AUGMENTED CAT.6A - CM - T568A/B - 15.0M - ROJO (BLINDADO)</t>
  </si>
  <si>
    <t>CONECTOR FEMEA BLINDADO GIGALAN AUGMENTED CAT.6A T568A/B</t>
  </si>
  <si>
    <t>SHIELDED KEYSTONE JACK GIGALAN AUGMENTED CAT.6A T568A/B</t>
  </si>
  <si>
    <t>CONECTOR HEMBRA BLINDADO GIGALAN AUGMENTED CAT.6A T568A/B</t>
  </si>
  <si>
    <t>ET02723</t>
  </si>
  <si>
    <t>a0A6100000blnsM</t>
  </si>
  <si>
    <t>PATCH CORD F/UTP GIGALAN AUGMENTED CAT.6A - CM - T568A/B - 10.0M - VERMELHO (BLINDADO)</t>
  </si>
  <si>
    <t>F/UTP CAT.6A COPPER PATCH CORD GIGALAN AUGMENTED - CM - T568A/B - 10.0M - RED (SHIELDED)</t>
  </si>
  <si>
    <t>PATCH CORD F/UTP GIGALAN AUGMENTED CAT.6A - CM - T568A/B - 10.0M - ROJO (BLINDADO)</t>
  </si>
  <si>
    <t>PATCH CORD F/UTP GIGALAN AUGMENTED CAT.6A - CM - T568A/B - 0.5M - VERMELHO (BLINDADO)</t>
  </si>
  <si>
    <t>F/UTP CAT.6A COPPER PATCH CORD GIGALAN AUGMENTED - CM - T568A/B - 0.5M - RED (SHIELDED)</t>
  </si>
  <si>
    <t>PATCH CORD F/UTP GIGALAN AUGMENTED CAT.6A - CM - T568A/B - 0.5M - ROJO (BLINDADO)</t>
  </si>
  <si>
    <t>PATCH CORD F/UTP GIGALAN AUGMENTED CAT.6A - CM - T568A/B - 2.0M - VERMELHO (BLINDADO)</t>
  </si>
  <si>
    <t>F/UTP CAT.6A COPPER PATCH CORD GIGALAN AUGMENTED - CM - T568A/B - 2.0M - RED (SHIELDED)</t>
  </si>
  <si>
    <t>PATCH CORD F/UTP GIGALAN AUGMENTED CAT.6A - CM - T568A/B - 2.0M - ROJO (BLINDADO)</t>
  </si>
  <si>
    <t>PATCH CORD F/UTP GIGALAN AUGMENTED CAT.6A - CM - T568A/B - 1.5M - CINZA (BLINDADO)</t>
  </si>
  <si>
    <t>F/UTP CAT.6A COPPER PATCH CORD GIGALAN AUGMENTED - CM - T568A/B - 1.5M - GRAY (SHIELDED)</t>
  </si>
  <si>
    <t>PATCH CORD F/UTP GIGALAN AUGMENTED CAT.6A - CM - T568A/B - 1.5M - GRIS (BLINDADO)</t>
  </si>
  <si>
    <t>PATCH CORD F/UTP GIGALAN AUGMENTED CAT.6A - CM - T568A/B - 2.5M - CINZA (BLINDADO)</t>
  </si>
  <si>
    <t>F/UTP CAT.6A COPPER PATCH CORD GIGALAN AUGMENTED - CM - T568A/B - 2.5M - GRAY (SHIELDED)</t>
  </si>
  <si>
    <t>PATCH CORD F/UTP GIGALAN AUGMENTED CAT.6A - CM - T568A/B - 2.5M - GRIS (BLINDADO)</t>
  </si>
  <si>
    <t>PATCH CORD F/UTP GIGALAN AUGMENTED CAT.6A - CM - T568A/B - 5.0M - CINZA (BLINDADO)</t>
  </si>
  <si>
    <t>F/UTP CAT.6A COPPER PATCH CORD GIGALAN AUGMENTED - CM - T568A/B - 5.0M - GRAY (SHIELDED)</t>
  </si>
  <si>
    <t>PATCH CORD F/UTP GIGALAN AUGMENTED CAT.6A - CM - T568A/B - 5.0M - GRIS (BLINDADO)</t>
  </si>
  <si>
    <t>PATCH CORD F/UTP GIGALAN AUGMENTED CAT.6A - CM - T568A/B - 2.5M - VERMELHO (BLINDADO)</t>
  </si>
  <si>
    <t>F/UTP CAT.6A COPPER PATCH CORD GIGALAN AUGMENTED - CM - T568A/B - 2.5M - RED (SHIELDED)</t>
  </si>
  <si>
    <t>PATCH CORD F/UTP GIGALAN AUGMENTED CAT.6A - CM - T568A/B - 2.5M - ROJO (BLINDADO)</t>
  </si>
  <si>
    <t>PATCH CORD F/UTP GIGALAN AUGMENTED CAT.6A - CM - T568A/B - 3.0M - CINZA (BLINDADO)</t>
  </si>
  <si>
    <t>F/UTP CAT.6A COPPER PATCH CORD GIGALAN AUGMENTED - CM - T568A/B - 3.0M - GRAY (SHIELDED)</t>
  </si>
  <si>
    <t>PATCH CORD F/UTP GIGALAN AUGMENTED CAT.6A - CM - T568A - 3.0M - GRIS (BLINDADO)</t>
  </si>
  <si>
    <t>PATCH CORD F/UTP GIGALAN AUGMENTED CAT.6A - CM - T568A/B - 2.5M - AZUL (BLINDADO)</t>
  </si>
  <si>
    <t>F/UTP CAT.6A COPPER PATCH CORD GIGALAN AUGMENTED - CM - T568A/B - 2.5M - BLUE (SHIELDED)</t>
  </si>
  <si>
    <t>PATCH CORD F/UTP GIGALAN AUGMENTED CAT.6A - CM - T568A/B - 4.0M - AZUL (BLINDADO)</t>
  </si>
  <si>
    <t>F/UTP CAT.6A COPPER PATCH CORD GIGALAN AUGMENTED - CM - T568A/B - 4.0M - BLUE (SHIELDED)</t>
  </si>
  <si>
    <t>PATCH CORD F/UTP GIGALAN AUGMENTED CAT.6A - CM - T568A/B - 10.0M - AZUL (BLINDADO)</t>
  </si>
  <si>
    <t>F/UTP CAT.6A COPPER PATCH CORD GIGALAN AUGMENTED - CM - T568A/B - 10.0M - BLUE (SHIELDED)</t>
  </si>
  <si>
    <t>PATCH CORD F/UTP GIGALAN AUGMENTED CAT.6A - CM - T568A/B - 1.5M - AZUL (BLINDADO)</t>
  </si>
  <si>
    <t>F/UTP CAT.6A COPPER PATCH CORD GIGALAN AUGMENTED - CM - T568A/B - 1.5M - BLUE (SHIELDED)</t>
  </si>
  <si>
    <t>PATCH CORD F/UTP GIGALAN AUGMENTED CAT.6A - CM - T568A/B - 8.0M - CINZA (BLINDADO)</t>
  </si>
  <si>
    <t>F/UTP CAT.6A COPPER PATCH CORD GIGALAN AUGMENTED - CM - T568A/B - 8.0M - GRAY (SHIELDED)</t>
  </si>
  <si>
    <t>PATCH CORD F/UTP GIGALAN AUGMENTED CAT.6A - CM - T568A/B - 8.0M - GRIS (BLINDADO)</t>
  </si>
  <si>
    <t>PATCH CORD F/UTP GIGALAN AUGMENTED CAT.6A - CM - T568A/B - 10.0M - CINZA (BLINDADO)</t>
  </si>
  <si>
    <t>F/UTP CAT.6A COPPER PATCH CORD GIGALAN AUGMENTED - CM - T568A/B - 10.0M - GRAY (SHIELDED)</t>
  </si>
  <si>
    <t>PATCH CORD F/UTP GIGALAN AUGMENTED CAT.6A - CM - T568A/B - 10.0M - GRIS (BLINDADO)</t>
  </si>
  <si>
    <t>PATCH CORD F/UTP GIGALAN AUGMENTED CAT.6A - CM - T568A/B - 6.0M - CINZA (BLINDADO)</t>
  </si>
  <si>
    <t>F/UTP CAT.6A COPPER PATCH CORD GIGALAN AUGMENTED - CM - T568A/B - 6.0M - GRAY (SHIELDED)</t>
  </si>
  <si>
    <t>PATCH CORD F/UTP GIGALAN AUGMENTED CAT.6A - CM - T568A/B - 6.0M - GRIS (BLINDADO)</t>
  </si>
  <si>
    <t>PATCH CORD F/UTP GIGALAN AUGMENTED CAT.6A - CM - T568A/B - 1.0M - CINZA (BLINDADO)</t>
  </si>
  <si>
    <t>F/UTP CAT.6A COPPER PATCH CORD GIGALAN AUGMENTED - CM - T568A/B - 1.0M - GRAY (SHIELDED)</t>
  </si>
  <si>
    <t>PATCH CORD F/UTP GIGALAN AUGMENTED CAT.6A - CM - T568A/B - 1.0M - GRIS (BLINDADO)</t>
  </si>
  <si>
    <t>PATCH CORD F/UTP GIGALAN AUGMENTED CAT.6A - CM - T568A/B - 1.5M - VERMELHO (BLINDADO)</t>
  </si>
  <si>
    <t>F/UTP CAT.6A COPPER PATCH CORD GIGALAN AUGMENTED - CM - T568A/B - 1.5M - RED (SHIELDED)</t>
  </si>
  <si>
    <t>PATCH CORD F/UTP GIGALAN AUGMENTED CAT.6A - CM - T568A/B - 1.5M - ROJO (BLINDADO)</t>
  </si>
  <si>
    <t>PATCH CORD F/UTP GIGALAN AUGMENTED CAT.6A - CM - CROSSOVER - 10.0M - CINZA (BLINDADO)</t>
  </si>
  <si>
    <t>F/UTP CAT.6A COPPER PATCH CORD GIGALAN AUGMENTED - CM -  CROSSOVER - 10.0M - GRAY ( SHIELDED)</t>
  </si>
  <si>
    <t>PATCH CORD F/UTP GIGALAN AUGMENTED - CAT.6A - CM - CROSSOVER - 10.0M - GRIS (BLINDADO)</t>
  </si>
  <si>
    <t>PATCH CORD F/UTP GIGALAN AUGMENTED CAT.6A - LSZH - T568A/B - 3.0M - CINZA (BLINDADO)</t>
  </si>
  <si>
    <t>F/UTP CAT.6A COPPER PATCH CORD GIGALAN AUGMENTED - LSZH - T568A/B - 3.0M - GRAY (SHIELDED)</t>
  </si>
  <si>
    <t>PATCH CORD F/UTP GIGALAN AUGMENTED CAT.6A - LSZH - T568A/B - 3.0M - GRIS (BLINDADO)</t>
  </si>
  <si>
    <t>PATCH CORD F/UTP GIGALAN AUGMENTED CAT.6A - LSZH - T568A/B - 1.0M - AZUL (BLINDADO)</t>
  </si>
  <si>
    <t>F/UTP CAT.6A COPPER PATCH CORD GIGALAN AUGMENTED - LSZH - T568A/B - 1.0M - BLUE (SHIELDED)</t>
  </si>
  <si>
    <t>PATCH CORD F/UTP GIGALAN AUGMENTED CAT.6A - LSZH - T568A/B - 2.0M - AZUL (BLINDADO)</t>
  </si>
  <si>
    <t>F/UTP CAT.6A COPPER PATCH CORD GIGALAN AUGMENTED - LSZH - T568A/B - 2.0M - BLUE (SHIELDED)</t>
  </si>
  <si>
    <t>PATCH CORD F/UTP GIGALAN AUGMENTED CAT.6A - LSZH - T568A/B - 3.0M - AZUL (BLINDADO)</t>
  </si>
  <si>
    <t>F/UTP CAT.6A COPPER PATCH CORD GIGALAN AUGMENTED - LSZH - T568A/B - 3.0M - BLUE (SHIELDED)</t>
  </si>
  <si>
    <t>PATCH CORD F/UTP GIGALAN AUGMENTED CAT.6A - LSZH - T568A/B - 1.0M - VERMELHO (BLINDADO)</t>
  </si>
  <si>
    <t>F/UTP CAT.6A COPPER PATCH CORD GIGALAN AUGMENTED - LSZH - T568A/B - 1.0M - RED (SHIELDED)</t>
  </si>
  <si>
    <t>PATCH CORD F/UTP GIGALAN AUGMENTED CAT.6A - LSZH - T568A/B - 1.0M - ROJO (BLINDADO)</t>
  </si>
  <si>
    <t>PATCH CORD F/UTP GIGALAN AUGMENTED CAT.6A - LSZH - T568A/B - 2.0M - VERMELHO (BLINDADO)</t>
  </si>
  <si>
    <t>F/UTP CAT.6A COPPER PATCH CORD GIGALAN AUGMENTED - LSZH - T568A/B - 2.0M - RED (SHIELDED)</t>
  </si>
  <si>
    <t>PATCH CORD F/UTP GIGALAN AUGMENTED CAT.6A - LSZH - T568A/B - 2.0M - ROJO (BLINDADO)</t>
  </si>
  <si>
    <t>PATCH CORD F/UTP GIGALAN AUGMENTED CAT.6A - LSZH - T568A/B - 3.0M - VERMELHO (BLINDADO)</t>
  </si>
  <si>
    <t>F/UTP CAT.6A COPPER PATCH CORD GIGALAN AUGMENTED - LSZH - T568A/B - 3.0M - RED (SHIELDED)</t>
  </si>
  <si>
    <t>PATCH CORD F/UTP GIGALAN AUGMENTED CAT.6A - LSZH - T568A/B - 3.0M - ROJO (BLINDADO)</t>
  </si>
  <si>
    <t>PATCH CORD F/UTP GIGALAN AUGMENTED CAT.6A - CM - T568A/B - 2.5M - AMARELO (BLINDADO)</t>
  </si>
  <si>
    <t>F/UTP CAT.6A COPPER PATCH CORD GIGALAN AUGMENTED - CM - T568A/B - 2.5M - YELLOW (SHIELDED)</t>
  </si>
  <si>
    <t>PATCH CORD F/UTP GIGALAN AUGMENTED CAT.6A - CM - T568A/B - 2.5M - YELLOW (BLINDADO)</t>
  </si>
  <si>
    <t>PATCH CORD F/UTP GIGALAN AUGMENTED CAT.6A - CM - T568A/B - 5.0M - VERMELHO (BLINDADO)</t>
  </si>
  <si>
    <t>F/UTP CAT.6A COPPER PATCH CORD GIGALAN AUGMENTED - CM - T568A/B - 5.0M - RED (SHIELDED)</t>
  </si>
  <si>
    <t>PATCH CORD F/UTP GIGALAN AUGMENTED CAT.6A - CM - T568A/B - 5.0M - ROJO (BLINDADO)</t>
  </si>
  <si>
    <t>PATCH CORD F/UTP GIGALAN AUGMENTED CAT.6A - LSZH - T568A/B - 1.0M - CINZA (BLINDADO)</t>
  </si>
  <si>
    <t>F/UTP CAT.6A COPPER PATCH CORD GIGALAN AUGMENTED - LSZH - T568A/B - 1.0M - GRAY (SHIELDED)</t>
  </si>
  <si>
    <t>PATCH CORD F/UTP GIGALAN AUGMENTED CAT.6A - LSZH - T568A/B - 1.0M - GRIS (BLINDADO)</t>
  </si>
  <si>
    <t>PATCH CORD F/UTP GIGALAN AUGMENTED CAT.6A - CM - T568A/B - 2.0M - CINZA (BLINDADO)</t>
  </si>
  <si>
    <t>F/UTP CAT.6A COPPER PATCH CORD GIGALAN AUGMENTED - CM - T568A/B - 2.0M - GRAY (SHIELDED)</t>
  </si>
  <si>
    <t>PATCH CORD F/UTP GIGALAN AUGMENTED CAT.6A - CM - T568A/B - 2.0M - GRIS (BLINDADO)</t>
  </si>
  <si>
    <t>PATCH CORD F/UTP GIGALAN AUGMENTED CAT.6A - CM - T568A/B - 12.0M - CINZA (BLINDADO)</t>
  </si>
  <si>
    <t>F/UTP CAT.6A COPPER PATCH CORD GIGALAN AUGMENTED - CM - T568A/B - 12.0M - GRAY (SHIELDED)</t>
  </si>
  <si>
    <t>PATCH CORD F/UTP GIGALAN AUGMENTED CAT.6A - CM - T568A/B - 12.0M - GRIS (BLINDADO)</t>
  </si>
  <si>
    <t>PATCH CORD F/UTP GIGALAN AUGMENTED CAT.6A - CM - T568A/B - 1.0M - VERMELHO (BLINDADO)</t>
  </si>
  <si>
    <t>F/UTP CAT.6A COPPER PATCH CORD GIGALAN AUGMENTED - CM - T568A/B - 1.0M - RED (SHIELDED)</t>
  </si>
  <si>
    <t>PATCH CORD F/UTP GIGALAN AUGMENTED CAT.6A - CM - T568A/B - 1.0M - ROJO (BLINDADO)</t>
  </si>
  <si>
    <t>PATCH CORD F/UTP GIGALAN AUGMENTED CAT.6A - CM - T568A/B - 1.0M - AZUL (BLINDADO)</t>
  </si>
  <si>
    <t>F/UTP CAT.6A COPPER PATCH CORD GIGALAN AUGMENTED - CM - T568A/B - 1.0M - BLUE (SHIELDED)</t>
  </si>
  <si>
    <t>PATCH CORD F/UTP GIGALAN AUGMENTED CAT.6A - CM - T568A/B - 3.0M - AZUL (BLINDADO)</t>
  </si>
  <si>
    <t>F/UTP CAT.6A COPPER PATCH CORD GIGALAN AUGMENTED - CM - T568A/B - 3.0M - BLUE (SHIELDED)</t>
  </si>
  <si>
    <t>PATCH CORD F/UTP GIGALAN AUGMENTED CAT.6A - CM - T568A/B - 3.5M - AZUL (BLINDADO)</t>
  </si>
  <si>
    <t>F/UTP CAT.6A COPPER PATCH CORD GIGALAN AUGMENTED - CM - T568A/B - 3.5M - BLUE (SHIELDED)</t>
  </si>
  <si>
    <t>PATCH CORD F/UTP GIGALAN AUGMENTED CAT.6A - CM - T568A/B - 0.5M - AZUL (BLINDADO)</t>
  </si>
  <si>
    <t>F/UTP CAT.6A COPPER PATCH CORD GIGALAN AUGMENTED - CM - T568A/B - 0.5M - BLUE (SHIELDED)</t>
  </si>
  <si>
    <t>PATCH CORD F/UTP GIGALAN AUGMENTED CAT.6A - CM - T568A/B - 15.0M - CINZA (BLINDADO)</t>
  </si>
  <si>
    <t>F/UTP CAT.6A COPPER PATCH CORD GIGALAN AUGMENTED - CM - T568A/B - 15.0M - GRAY (SHIELDED)</t>
  </si>
  <si>
    <t>PATCH CORD F/UTP GIGALAN AUGMENTED CAT.6A - CM - T568A/B - 15.0M - GRIS (BLINDADO)</t>
  </si>
  <si>
    <t>PATCH CORD F/UTP GIGALAN AUGMENTED CAT.6A - CM - T568A/B - 0.5M - CINZA (BLINDADO)</t>
  </si>
  <si>
    <t>F/UTP CAT.6A COPPER PATCH CORD GIGALAN AUGMENTED - CM - T568A/B - 0.5M - GRAY (SHIELDED)</t>
  </si>
  <si>
    <t>PATCH CORD F/UTP GIGALAN AUGMENTED CAT.6A - CM - T568A/B - 0.5M - GRIS (BLINDADO)</t>
  </si>
  <si>
    <t>PATCH CORD F/UTP GIGALAN AUGMENTED CAT.6A - CM - T568A/B - 3.0M - VERMELHO (BLINDADO)</t>
  </si>
  <si>
    <t>F/UTP CAT.6A COPPER PATCH CORD GIGALAN AUGMENTED - CM - T568A/B - 3.0M - RED (SHIELDED)</t>
  </si>
  <si>
    <t>PATCH CORD F/UTP GIGALAN AUGMENTED CAT.6A - CM - T568A/B - 3.0M - ROJO (BLINDADO)</t>
  </si>
  <si>
    <t>PATCH CORD F/UTP GIGALAN AUGMENTED CAT.6A - CM - T568A/B - 20.0M - VERMELHO (BLINDADO)</t>
  </si>
  <si>
    <t>F/UTP CAT.6A COPPER PATCH CORD GIGALAN AUGMENTED - CM - T568A/B - 20.0M - RED (SHIELDED)</t>
  </si>
  <si>
    <t>PATCH CORD F/UTP GIGALAN AUGMENTED CAT.6A - CM - T568A/B - 20.0M - ROJO (BLINDADO)</t>
  </si>
  <si>
    <t>PATCH CORD F/UTP GIGALAN AUGMENTED CAT.6A - LSZH - T568A/B - 2.0M - CINZA (BLINDADO)</t>
  </si>
  <si>
    <t>F/UTP CAT.6A COPPER PATCH CORD GIGALAN AUGMENTED - LSZH - T568A/B - 2.0M - GRAY (SHIELDED)</t>
  </si>
  <si>
    <t>PATCH CORD F/UTP GIGALAN AUGMENTED CAT.6A - LSZH - T568A - 2.0M - GRIS (BLINDADO)</t>
  </si>
  <si>
    <t>PATCH CORD F/UTP GIGALAN AUGMENTED CAT.6A - CM - T568A/B - 15.0M - AZUL (BLINDADO)</t>
  </si>
  <si>
    <t>F/UTP CAT.6A COPPER PATCH CORD GIGALAN AUGMENTED - CM - T568A/B - 15.0M - BLUE (SHIELDED)</t>
  </si>
  <si>
    <t>PATCH CORD F/UTP GIGALAN AUGMENTED CAT.6A - CM - T568A/B - 20.0M - CINZA (BLINDADO)</t>
  </si>
  <si>
    <t>F/UTP CAT.6A COPPER PATCH CORD GIGALAN AUGMENTED - CM - T568A/B - 20.0M - GRAY (SHIELDED)</t>
  </si>
  <si>
    <t>PATCH CORD F/UTP GIGALAN AUGMENTED CAT.6A - CM - T568A/B - 20.0M - GRIS (BLINDADO)</t>
  </si>
  <si>
    <t>EXTENSAO SOLIDA RJ-45 F/UTP GIGALAN AUGMENTED CAT.6A - CM - T568A - 2.5M - CINZA (BLINDADO)</t>
  </si>
  <si>
    <t>F/UTP CAT.6A RJ-45 SOLID EXTENSION GIGALAN AUGMENTED - CM - T568A - 2.5M - GRAY (SHIELDED)</t>
  </si>
  <si>
    <t>EXTENSION SOLIDO RJ-45 F/UTP GIGALAN AUGMENTED CAT.6A - CM - T568A - 2.5M - GRIS (BLINDADO)</t>
  </si>
  <si>
    <t>EXTENSAO SOLIDA RJ-45 F/UTP GIGALAN AUGMENTED CAT.6A - CM - T568A - 5.0M - CINZA (BLINDADO)</t>
  </si>
  <si>
    <t>F/UTP CAT.6A RJ-45 SOLID EXTENSION GIGALAN AUGMENTED - CM - T568A - 5.0M - GRAY (SHIELDED)</t>
  </si>
  <si>
    <t>EXTENSION SOLIDO RJ-45 F/UTP GIGALAN AUGMENTED CAT.6A - CM - T568A - 5.0M - GRIS (BLINDADO)</t>
  </si>
  <si>
    <t>EXTENSAO SOLIDA RJ-45 F/UTP GIGALAN AUGMENTED CAT.6A - CM - T568A - 10.0M - CINZA (BLINDADO)</t>
  </si>
  <si>
    <t>F/UTP CAT.6A RJ-45 SOLID EXTENSION GIGALAN AUGMENTED - CM - T568A - 10.0M - GRAY (SHIELDED)</t>
  </si>
  <si>
    <t>EXTENSION SOLIDO RJ-45 F/UTP GIGALAN AUGMENTED CAT.6A - CM - T568A - 10.0M - GRIS (BLINDADO)</t>
  </si>
  <si>
    <t>EXTENSAO SOLIDA RJ-45 F/UTP GIGALAN AUGMENTED CAT.6A - CM - T568A - 15.0M - CINZA (BLINDADO)</t>
  </si>
  <si>
    <t>F/UTP CAT.6A RJ-45 SOLID EXTENSION GIGALAN AUGMENTED - CM - T568A - 15.0M - GRAY (SHIELDED)</t>
  </si>
  <si>
    <t>EXTENSION SOLIDO RJ-45 F/UTP GIGALAN AUGMENTED CAT.6A - CM - T568A - 15.0M - GRIS (BLINDADO)</t>
  </si>
  <si>
    <t>EXTENSAO SOLIDA RJ-45 F/UTP GIGALAN AUGMENTED CAT.6A - CM - T568A - 20.0M - CINZA (BLINDADO)</t>
  </si>
  <si>
    <t>F/UTP CAT.6A RJ-45 SOLID EXTENSION GIGALAN AUGMENTED - CM - T568A - 20.0M - GRAY (SHIELDED)</t>
  </si>
  <si>
    <t>EXTENSION SOLIDO RJ-45 F/UTP GIGALAN AUGMENTED CAT.6A - CM - T568A - 20.0M - GRIS (BLINDADO)</t>
  </si>
  <si>
    <t>EXTENSAO SOLIDA RJ-45 F/UTP GIGALAN AUGMENTED CAT.6A - CM - T568A - 2.5M - VERMELHO (BLINDADO)</t>
  </si>
  <si>
    <t>F/UTP CAT.6A RJ-45 SOLID EXTENSION GIGALAN AUGMENTED - CM - T568A - 2.5M - RED (SHIELDED)</t>
  </si>
  <si>
    <t>EXTENSION SOLIDO RJ-45 F/UTP GIGALAN AUGMENTED CAT.6A - CM - T568A - 2.5M - ROJO (BLINDADO)</t>
  </si>
  <si>
    <t>EXTENSAO SOLIDA RJ-45 F/UTP GIGALAN AUGMENTED CAT.6A - CM - T568A - 5.0M - VERMELHO (BLINDADO)</t>
  </si>
  <si>
    <t>F/UTP CAT.6A RJ-45 SOLID EXTENSION GIGALAN AUGMENTED - CM - T568A - 5.0M - RED (SHIELDED)</t>
  </si>
  <si>
    <t>EXTENSION SOLIDO RJ-45 F/UTP GIGALAN AUGMENTED CAT.6A - CM - T568A - 5.0M - ROJO (BLINDADO)</t>
  </si>
  <si>
    <t>EXTENSAO SOLIDA RJ-45 F/UTP GIGALAN AUGMENTED CAT.6A - CM - T568A - 10.0M - VERMELHO (BLINDADO)</t>
  </si>
  <si>
    <t>F/UTP CAT.6A RJ-45 SOLID EXTENSION GIGALAN AUGMENTED - CM - T568A - 10.0M - RED (SHIELDED)</t>
  </si>
  <si>
    <t>EXTENSION SOLIDO RJ-45 F/UTP GIGALAN AUGMENTED CAT.6A - CM - T568A - 10.0M - ROJO (BLINDADO)</t>
  </si>
  <si>
    <t>EXTENSAO SOLIDA RJ-45 F/UTP GIGALAN AUGMENTED CAT.6A - CM - T568A - 15.0M - VERMELHO (BLINDADO)</t>
  </si>
  <si>
    <t>F/UTP CAT.6A RJ-45 SOLID EXTENSION GIGALAN AUGMENTED - CM - T568A - 15.0M - RED (SHIELDED)</t>
  </si>
  <si>
    <t>EXTENSION SOLIDO RJ-45 F/UTP GIGALAN AUGMENTED CAT.6A - CM - T568A - 15.0M - ROJO (BLINDADO)</t>
  </si>
  <si>
    <t>EXTENSAO SOLIDA RJ-45 F/UTP GIGALAN AUGMENTED CAT.6A - CM - T568A - 20.0M - VERMELHO (BLINDADO)</t>
  </si>
  <si>
    <t>F/UTP CAT.6A RJ-45 SOLID EXTENSION GIGALAN AUGMENTED - CM - T568A - 20.0M - RED (SHIELDED)</t>
  </si>
  <si>
    <t>EXTENSION SOLIDO RJ-45 F/UTP GIGALAN AUGMENTED CAT.6A - CM - T568A - 20.0M - ROJO (BLINDADO)</t>
  </si>
  <si>
    <t>EXTENSAO SOLIDA RJ-45 F/UTP GIGALAN AUGMENTED CAT.6A - CM - T568A - 6.0M - VERMELHO (BLINDADO)</t>
  </si>
  <si>
    <t>F/UTP CAT.6A RJ-45 SOLID EXTENSION GIGALAN AUGMENTED - CM - T568A - 6.0M - RED (SHIELDED)</t>
  </si>
  <si>
    <t>EXTENSION SOLIDO RJ-45 F/UTP GIGALAN AUGMENTED CAT.6A - CM - T568A - 6.0M - ROJO (BLINDADO)</t>
  </si>
  <si>
    <t>PATCH CORD F/UTP GIGALAN AUGMENTED CAT.6A - CM - T568A/B - 4.0M - CINZA (BLINDADO)</t>
  </si>
  <si>
    <t>F/UTP CAT.6A COPPER PATCH CORD GIGALAN AUGMENTED - CM - T568A/B - 4.0M - GRAY (SHIELDED)</t>
  </si>
  <si>
    <t>PATCH CORD F/UTP GIGALAN AUGMENTED CAT.6A - CM - T568A/B - 4.0M - GRIS (BLINDADO)</t>
  </si>
  <si>
    <t>PATCH CORD F/UTP GIGALAN AUGMENTED CAT.6A - LSZH - T568A/B - 2.5M - CINZA (BLINDADO)</t>
  </si>
  <si>
    <t>F/UTP CAT.6A COPPER PATCH CORD GIGALAN AUGMENTED - LSZH - T568A/B - 2.5M - GRAY (SHIELDED)</t>
  </si>
  <si>
    <t>PATCH CORD F/UTP GIGALAN AUGMENTED CAT.6A - LSZH - T568A/B - 2.5M - GRIS (BLINDADO)</t>
  </si>
  <si>
    <t>PATCH CORD F/UTP GIGALAN AUGMENTED CAT.6A - CM - T568A/B - 2.0M - AZUL (BLINDADO)</t>
  </si>
  <si>
    <t>F/UTP CAT.6A COPPER PATCH CORD GIGALAN AUGMENTED - CM - T568A/B - 2.0M - BLUE (SHIELDED)</t>
  </si>
  <si>
    <t>EXTENSAO SOLIDA RJ-45 F/UTP GIGALAN AUGMENTED CAT.6A - CM - T568A - 3.0M - CINZA (BLINDADO)</t>
  </si>
  <si>
    <t>F/UTP CAT.6A RJ-45 SOLID EXTENSION GIGALAN AUGMENTED - CM - T568A - 3.0M - GRAY (SHIELDED)</t>
  </si>
  <si>
    <t>EXTENSION SOLIDO RJ-45 F/UTP GIGALAN AUGMENTED CAT.6A - CM - T568A - 3.0M - GRIS (BLINDADO)</t>
  </si>
  <si>
    <t>EXTENSAO SOLIDA RJ-45 F/UTP GIGALAN AUGMENTED CAT.6A - CM - T568A - 1.5M - CINZA (BLINDADO)</t>
  </si>
  <si>
    <t>F/UTP CAT.6A RJ-45 SOLID EXTENSION GIGALAN AUGMENTED - CM - T568A - 1.5M - GRAY (SHIELDED)</t>
  </si>
  <si>
    <t>EXTENSION SOLIDO RJ-45 F/UTP GIGALAN AUGMENTED CAT.6A - CM - T568A - 1.5M - GRIS (BLINDADO)</t>
  </si>
  <si>
    <t>PATCH CORD F/UTP GIGALAN AUGMENTED CAT.6A - CM - T568A/B - 4.0M - VERMELHO (BLINDADO)</t>
  </si>
  <si>
    <t>F/UTP CAT.6A COPPER PATCH CORD GIGALAN AUGMENTED - CM - T568A/B - 4.0M - RED (SHIELDED)</t>
  </si>
  <si>
    <t>PATCH CORD F/UTP GIGALAN AUGMENTED CAT.6A - CM - T568A/B - 4.0M - ROJO (BLINDADO)</t>
  </si>
  <si>
    <t>PATCH CORD F/UTP GIGALAN AUGMENTED CAT.6A - CM - CROSSOVER - 4.0M - VERMELHO (BLINDADO)</t>
  </si>
  <si>
    <t>F/UTP CAT.6A COPPER PATCH CORD GIGALAN AUGMENTED - CM - CROSSOVER - 4.0M - RED (SHIELDED)</t>
  </si>
  <si>
    <t>PATCH CORD F/UTP GIGALAN AUGMENTED CAT.6A - CM - CROSSOVER - 4.0M - ROJO (BLINDADO)</t>
  </si>
  <si>
    <t>EXTENSAO SOLIDA RJ-45 F/UTP GIGALAN AUGMENTED CAT.6A - CM - T568A - 8.0M - CINZA (BLINDADO)</t>
  </si>
  <si>
    <t>F/UTP CAT.6A RJ-45 SOLID EXTENSION GIGALAN AUGMENTED - CM - T568A - 8.0M - GRAY (SHIELDED)</t>
  </si>
  <si>
    <t>EXTENSION SOLIDO RJ-45 F/UTP GIGALAN AUGMENTED CAT.6A - CM - T568A - 8.0M - GRIS (BLINDADO)</t>
  </si>
  <si>
    <t>PATCH CORD F/UTP GIGALAN AUGMENTED CAT.6A - LSZH - T568A/B - 1.5M - AZUL (BLINDADO)</t>
  </si>
  <si>
    <t>F/UTP CAT.6A COPPER PATCH CORD GIGALAN AUGMENTED - LSZH - T568A/B - 1.5M - BLUE (SHIELDED)</t>
  </si>
  <si>
    <t>PATCH CORD F/UTP GIGALAN AUGMENTED CAT.6A - LSZH - T568A/B - 1.5M - VERDE (BLINDADO)</t>
  </si>
  <si>
    <t>F/UTP CAT.6A COPPER PATCH CORD GIGALAN AUGMENTED - LSZH - T568A/B - 1.5M - GREEN (SHIELDED)</t>
  </si>
  <si>
    <t>EXTENSAO SOLIDA RJ-45 F/UTP GIGALAN AUGMENTED CAT.6A - LSZH - T568A - 5.0M - CINZA (BLINDADO)</t>
  </si>
  <si>
    <t>F/UTP CAT.6A RJ-45 SOLID EXTENSION GIGALAN AUGMENTED - LSZH - T568A - 5.0M - GRAY (SHIELDED)</t>
  </si>
  <si>
    <t>EXTENSION SOLIDO RJ-45 F/UTP GIGALAN AUGMENTED CAT.6A - LSZH - T568A - 5.0M - GRIS (BLINDADO)</t>
  </si>
  <si>
    <t>PATCH CORD F/UTP GIGALAN AUGMENTED CAT.6A - LSZH - T568A/B - 1.5M - CINZA (BLINDADO)</t>
  </si>
  <si>
    <t>F/UTP CAT.6A COPPER PATCH CORD GIGALAN AUGMENTED - LSZH - T568A/B - 1.5M - GRAY (SHIELDED)</t>
  </si>
  <si>
    <t>PATCH CORD F/UTP GIGALAN AUGMENTED CAT.6A - LSZH - T568A/B - 1.5M - GRIS (BLINDADO)</t>
  </si>
  <si>
    <t>PATCH CORD F/UTP GIGALAN AUGMENTED CAT.6A - LSZH - T568A/B - 2.5M - AZUL (BLINDADO)</t>
  </si>
  <si>
    <t>F/UTP CAT.6A COPPER PATCH CORD GIGALAN AUGMENTED - LSZH - T568A/B - 2.5M - BLUE (SHIELDED)</t>
  </si>
  <si>
    <t>PATCH CORD F/UTP GIGALAN AUGMENTED CAT.6A - CM - T568A/B - 0.5M - AMARELO (BLINDADO)</t>
  </si>
  <si>
    <t>F/UTP CAT.6A COPPER PATCH CORD GIGALAN AUGMENTED - CM - T568A/B - 0.5M - YELLOW (SHIELDED)</t>
  </si>
  <si>
    <t>PATCH CORD F/UTP GIGALAN AUGMENTED CAT.6A - CM - T568A/B - 0.5M - AMARILLO (BLINDADO)</t>
  </si>
  <si>
    <t>EXTENSAO SOLIDA RJ-45 F/UTP GIGALAN AUGMENTED CAT.6A - CM - T568A - 2.0M - VERMELHO (BLINDADO)</t>
  </si>
  <si>
    <t>F/UTP CAT.6A RJ-45 SOLID EXTENSION GIGALAN AUGMENTED - CM - T568A - 2.0M - RED (SHIELDED)</t>
  </si>
  <si>
    <t>EXTENSION SOLIDO RJ-45 F/UTP GIGALAN AUGMENTED CAT.6A - CM - T568A - 2.0M - ROJO (BLINDADO)</t>
  </si>
  <si>
    <t>PATCH CORD F/UTP GIGALAN AUGMENTED CAT.6A - CM - T568A/B - 1.0M - AMARELO (BLINDADO)</t>
  </si>
  <si>
    <t>F/UTP CAT.6A COPPER PATCH CORD GIGALAN AUGMENTED - CM - T568A/B - 1.0M - YELLOW (SHIELDED)</t>
  </si>
  <si>
    <t>PATCH CORD F/UTP GIGALAN AUGMENTED CAT.6A - CM - T568A/B - 1.0M - AMARILLO (BLINDADO)</t>
  </si>
  <si>
    <t>PATCH CORD F/UTP GIGALAN AUGMENTED CAT.6A - CM - T568A/B - 2.0M - AMARELO (BLINDADO)</t>
  </si>
  <si>
    <t>F/UTP CAT.6A COPPER PATCH CORD GIGALAN AUGMENTED - CM - T568A/B - 2.0M - YELLOW (SHIELDED)</t>
  </si>
  <si>
    <t>PATCH CORD F/UTP GIGALAN AUGMENTED CAT.6A - CM - T568A/B - 2.0M - AMARILLO (BLINDADO)</t>
  </si>
  <si>
    <t>PATCH CORD F/UTP GIGALAN AUGMENTED CAT.6A - LSZH - T568A/B - 5.0M - CINZA (BLINDADO)</t>
  </si>
  <si>
    <t>F/UTP CAT.6A COPPER PATCH CORD  GIGALAN AUGMENTED - LSZH - T568A/B - 5.0M - GRAY (SHIELDED)</t>
  </si>
  <si>
    <t>PATCH CORD F/UTP GIGALAN AUGMENTED CAT.6A - LSZH - T568A/B - 5.0M - GRIS (BLINDADO)</t>
  </si>
  <si>
    <t>EXTENSAO SOLIDA RJ-45 F/UTP GIGALAN AUGMENTED CAT.6A - LSZH - T568A - 2.5M - CINZA (BLINDADO)</t>
  </si>
  <si>
    <t>F/UTP CAT.6A RJ-45 SOLID EXTENSION GIGALAN AUGMENTED - LSZH - T568A - 2.5M - GRAY (SHIELDED)</t>
  </si>
  <si>
    <t>EXTENSION SOLIDO RJ-45 F/UTP GIGALAN AUGMENTED CAT.6A - LSZH - T568A - 2.5M - GRIS (BLINDADO)</t>
  </si>
  <si>
    <t>EXTENSAO SOLIDA RJ-45 F/UTP GIGALAN AUGMENTED CAT.6A - LSZH - T568A - 10.0M - CINZA (BLINDADO)</t>
  </si>
  <si>
    <t>F/UTP CAT.6A RJ-45 SOLID EXTENSION GIGALAN AUGMENTED - LSZH - T568A - 10.0M - GRAY (SHIELDED)</t>
  </si>
  <si>
    <t>EXTENSION SOLIDO RJ-45 F/UTP GIGALAN AUGMENTED CAT.6A - LSZH - T568A - 10.0M - GRIS (BLINDADO)</t>
  </si>
  <si>
    <t>PATCH CORD F/UTP GIGALAN AUGMENTED CAT.6A - CM - T568A/B - 5.0M - AZUL (BLINDADO)</t>
  </si>
  <si>
    <t>F/UTP CAT.6A COPPER PATCH CORD GIGALAN AUGMENTED - CM - T568A/B - 5.0M - BLUE (SHIELDED)</t>
  </si>
  <si>
    <t>EXTENSAO SOLIDA RJ-45 F/UTP GIGALAN AUGMENTED CAT.6A - LSZH - T568A - 2.5M - VERMELHO (BLINDADO)</t>
  </si>
  <si>
    <t>F/UTP CAT.6A RJ-45 SOLID EXTENSION GIGALAN AUGMENTED - LSZH - T568A - 2.5M -RED (SHIELDED)</t>
  </si>
  <si>
    <t>EXTENSION SOLIDO RJ-45 F/UTP GIGALAN AUGMENTED CAT.6A - LSZH - T568A - 2.5M - ROJO (BLINDADO)</t>
  </si>
  <si>
    <t>PATCH CORD F/UTP GIGALAN AUGMENTED CAT.6A - CM - 3.0M - CROSSOVER - CINZA (BLINDADO)</t>
  </si>
  <si>
    <t>F/UTP CAT.6A COPPER PATCH CORD GIGALAN AUGMENTED - CM - CROSSOVER - 3.0M - GRAY (SHIELDED)</t>
  </si>
  <si>
    <t>PATCH CORD F/UTP GIGALAN AUGMENTED CAT.6A - CM - CROSSOVER - 3.0M - GRIS (BLINDADO)</t>
  </si>
  <si>
    <t>PATCH CORD F/UTP GIGALAN AUGMENTED CAT.6A - CM - CROSSOVER - 3.0M - VERMELHO (BLINDADO)</t>
  </si>
  <si>
    <t>F/UTP CAT.6A COPPER PATCH CORD GIGALAN AUGMENTED - CM - CROSSOVER - 3.0M - RED (SHIELDED)</t>
  </si>
  <si>
    <t>PATCH CORD F/UTP GIGALAN AUGMENTED CAT.6A - CM - CROSSOVER - 3.0M - ROJO (BLINDADO)</t>
  </si>
  <si>
    <t>PATCH CORD F/UTP GIGALAN AUGMENTED CAT.6A - CMR - T568A/B - 1.0M - PRETO (BLINDADO)</t>
  </si>
  <si>
    <t>F/UTP CAT.6A COPPER PATCH CORD GIGALAN AUGMENTED - CMR - T568A/B - 1.0M - BLACK (SHIELDED)</t>
  </si>
  <si>
    <t>PATCH CORD F/UTP GIGALAN AUGMENTED CAT.6A - CMR - T568A/B - 1.0M - NEGRO (BLINDADO)</t>
  </si>
  <si>
    <t>PATCH CORD F/UTP GIGALAN AUGMENTED CAT.6A - CMR - T568A/B - 1.5M - PRETO (BLINDADO)</t>
  </si>
  <si>
    <t>F/UTP CAT.6A COPPER PATCH CORD GIGALAN AUGMENTED - CMR - T568A/B - 1.5M - BLACK (SHIELDED)</t>
  </si>
  <si>
    <t>PATCH CORD F/UTP GIGALAN AUGMENTED CAT.6A - CMR - T568A/B - 1.5M - NEGRO (BLINDADO)</t>
  </si>
  <si>
    <t>PATCH CORD F/UTP GIGALAN AUGMENTED CAT.6A - CM - CROSSOVER - 3.0M - AZUL (BLINDADO)</t>
  </si>
  <si>
    <t>F/UTP CAT.6A COPPER PATCH CORD GIGALAN AUGMENTED - CM - CROSSOVER - 3.0M - BLUE (SHIELDED)</t>
  </si>
  <si>
    <t>PATCH CORD F/UTP GIGALAN AUGMENTED CROSSOVER CAT.6A - CM - 3.0M - AZUL (BLINDADO)</t>
  </si>
  <si>
    <t>PATCH CORD F/UTP GIGALAN AUGMENTED CAT.6A - CM - T568A/B - 7.0M - CINZA (BLINDADO)</t>
  </si>
  <si>
    <t>F/UTP CAT.6A COPPER PATCH CORD GIGALAN AUGMENTED - CM - T568A/B - 7.0M - GRAY (SHIELDED)</t>
  </si>
  <si>
    <t>PATCH CORD F/UTP GIGALAN AUGMENTED CAT.6A - CM - T568A/B - 7.0M - GRIS (BLINDADO)</t>
  </si>
  <si>
    <t>PATCH CORD UTP GIGALAN AUGMENTED CAT.6A - LSZH - T568A/B - 1.5M - CINZA</t>
  </si>
  <si>
    <t>UTP CAT.6A COPPER PATCH CORD GIGALAN AUGMENTED - LSZH - T568A/B - 1.5M - GRAY</t>
  </si>
  <si>
    <t>PATCH CORD UTP GIGALAN AUGMENTED CAT.6A - LSZH - T568A/B - 1.5M - GRIS</t>
  </si>
  <si>
    <t>PATCH CORD UTP GIGALAN AUGMENTED CAT.6A - LSZH - T568A/B - 2.5M - CINZA</t>
  </si>
  <si>
    <t>UTP CAT.6A COPPER PATCH CORD GIGALAN AUGMENTED - LSZH - T568A/B - 2.5M - GRAY</t>
  </si>
  <si>
    <t>PATCH CORD UTP GIGALAN AUGMENTED CAT.6A - LSZH - T568A/B - 2.5M - GRIS</t>
  </si>
  <si>
    <t>PATCH CORD UTP GIGALAN AUGMENTED CAT.6A - LSZH - T568A/B - 5.0M - CINZA</t>
  </si>
  <si>
    <t>UTP CAT.6A COPPER PATCH CORD GIGALAN AUGMENTED - LSZH - T568A/B - 5.0M - GRAY</t>
  </si>
  <si>
    <t>PATCH CORD UTP GIGALAN AUGMENTED CAT.6A - LSZH - T568A/B - 5.0M - GRIS</t>
  </si>
  <si>
    <t>PATCH CORD UTP GIGALAN AUGMENTED CAT.6A - LSZH - T568A/B - 10.0M - CINZA</t>
  </si>
  <si>
    <t>UTP CAT.6A COPPER PATCH CORD GIGALAN AUGMENTED - LSZH - T568A/B - 10.0M - GRAY</t>
  </si>
  <si>
    <t>PATCH CORD UTP GIGALAN AUGMENTED CAT.6A - LSZH - T568A/B - 10.0M - GRIS</t>
  </si>
  <si>
    <t>PATCH CORD F/UTP GIGALAN AUGMENTED CAT.6A - CM - CROSSOVER - 2.5M - AZUL (BLINDADO)</t>
  </si>
  <si>
    <t>F/UTP CAT.6A COPPER PATCH CORD GIGALAN AUGMENTED - CM - CROSSOVER - 2.5M - BLUE (SHIELDED)</t>
  </si>
  <si>
    <t>EXTENSAO SOLIDA RJ-45 F/UTP GIGALAN AUGMENTED CAT.6A - LSZH - T568A - 15.0M - CINZA (BLINDADO)</t>
  </si>
  <si>
    <t>F/UTP CAT.6A RJ-45 SOLID EXTENSION GIGALAN AUGMENTED - LSZH - T568A - 15.0M - GRAY (SHIELDED)</t>
  </si>
  <si>
    <t>EXTENSION SOLIDO RJ-45 F/UTP GIGALAN AUGMENTED CAT.6A - LSZH - T568A - 15.0M - GRIS (BLINDADO)</t>
  </si>
  <si>
    <t>PATCH CORD F/UTP GIGALAN AUGMENTED CAT.6A - CM - T568A/B - 3.5M - CINZA (BLINDADO)</t>
  </si>
  <si>
    <t>F/UTP CAT.6A COPPER PATCH CORD GIGALAN AUGMENTED - CM - T568A/B - 3.5M - GRAY (SHIELDED)</t>
  </si>
  <si>
    <t>PATCH CORD F/UTP GIGALAN AUGMENTED CAT.6A - CM - T568A/B - 3.5M - GRIS (BLINDADO)</t>
  </si>
  <si>
    <t>PATCH CORD F/UTP GIGALAN AUGMENTED CAT.6A - CM - T568A/B - 1.5M - AMARELO (BLINDADO)</t>
  </si>
  <si>
    <t>F/UTP CAT.6A COPPER PATCH CORD GIGALAN AUGMENTED - CM - T568A/B - 1.5M - YELLOW (SHIELDED)</t>
  </si>
  <si>
    <t>PATCH CORD F/UTP GIGALAN AUGMENTED CAT.6A - CM - T568A/B - 1.5M - YELLOW (BLINDADO)</t>
  </si>
  <si>
    <t>PATCH CORD F/UTP GIGALAN AUGMENTED CAT.6A - CM - T568A/B - 6.0M - AZUL (BLINDADO)</t>
  </si>
  <si>
    <t>F/UTP CAT.6A COPPER PATCH CORD GIGALAN AUGMENTED - CM - T568A/B - 6.0M - BLUE (SHIELDED)</t>
  </si>
  <si>
    <t>PATCH CORD F/UTP GIGALAN AUGMENTED CAT.6A - CM - T568A/B - 6.0M - AMARELO (BLINDADO)</t>
  </si>
  <si>
    <t>F/UTP CAT.6A COPPER PATCH CORD GIGALAN AUGMENTED - CM - T568A/B - 6.0M - YELLOW (SHIELDED)</t>
  </si>
  <si>
    <t>PATCH CORD F/UTP GIGALAN AUGMENTED CAT.6A - CM - T568A/B - 6.0M - AMARILLO (BLINDADO)</t>
  </si>
  <si>
    <t>PATCH CORD F/UTP GIGALAN AUGMENTED CAT.6A - CM - T568A/B - 1.5M - VERDE (BLINDADO)</t>
  </si>
  <si>
    <t>F/UTP CAT.6A COPPER PATCH CORD GIGALAN AUGMENTED - CM - T568A/B - 1.5M - GREEN (SHIELDED)</t>
  </si>
  <si>
    <t>PATCH CORD F/UTP GIGALAN AUGMENTED CAT.6A - CM - T568A/B - 6.0M - VERDE (BLINDADO)</t>
  </si>
  <si>
    <t>F/UTP CAT.6A COPPER PATCH CORD GIGALAN AUGMENTED - CM - T568A/B - 6.0M - GREEN (SHIELDED)</t>
  </si>
  <si>
    <t>PATCH CORD F/UTP GIGALAN AUGMENTED CAT.6A - CM - T568A/B - 6.0M - VERMELHO (BLINDADO)</t>
  </si>
  <si>
    <t>F/UTP CAT.6A COPPER PATCH CORD GIGALAN AUGMENTED - CM - T568A/B - 6.0M - RED (SHIELDED)</t>
  </si>
  <si>
    <t>PATCH CORD F/UTP GIGALAN AUGMENTED CAT.6A - CM - T568A/B - 6.0M - ROJO (BLINDADO)</t>
  </si>
  <si>
    <t>EXTENSAO SOLIDA RJ-45 F/UTP GIGALAN AUGMENTED CAT.6A - LSZH - T568A - 15.0M - VERMELHO (BLINDADO)</t>
  </si>
  <si>
    <t>F/UTP CAT.6A RJ-45 SOLID EXTENSION GIGALAN AUGMENTED - LSZH - T568A - 15.0M -RED (SHIELDED)</t>
  </si>
  <si>
    <t>EXTENSION SOLIDO RJ-45 F/UTP GIGALAN AUGMENTED CAT.6A - LSZH - T568A - 15.0M - ROJO (BLINDADO)</t>
  </si>
  <si>
    <t>PATCH CORD GIGALAN AUGMENTED CAT.6A INDUSTRIAL S/FTP 26AWG  - LSZH - T568A/B - 1.5M - CINZA (RJ45/RJ45)</t>
  </si>
  <si>
    <t>S/FTP GIGALAN AUGMENTED CAT.6A INDUSTRIAL COPPER PATCH CORD 26AWG  - LSZH - T568A/B - 1.5M - GRIS (RJ45/RJ45)</t>
  </si>
  <si>
    <t>PATCH CORD GIGALAN AUGMENTED CAT.6A INDUSTRIAL S/FTP 26AWG  - LSZH - T568A/B - 1.5M - GRIS (RJ45/RJ45)</t>
  </si>
  <si>
    <t>PATCH CORD GIGALAN AUGMENTED CAT.6A INDUSTRIAL S/FTP 26AWG  - LSZH - T568A/B - 2.5M - CINZA (RJ45/RJ45)</t>
  </si>
  <si>
    <t>S/FTP GIGALAN AUGMENTED CAT.6A INDUSTRIAL COPPER PATCH CORD 26AWG  - LSZH - T568A/B - 2.5M - GRIS (RJ45/RJ45)</t>
  </si>
  <si>
    <t>PATCH CORD GIGALAN AUGMENTED CAT.6A INDUSTRIAL S/FTP 26AWG  - LSZH - T568A/B - 2.5M - GRIS (RJ45/RJ45)</t>
  </si>
  <si>
    <t>PATCH CORD GIGALAN AUGMENTED CAT.6A INDUSTRIAL S/FTP 26AWG  - LSZH - T568A/B - 5.0M - CINZA (RJ45/RJ45)</t>
  </si>
  <si>
    <t>S/FTP GIGALAN AUGMENTED CAT.6A INDUSTRIAL COPPER PATCH CORD 26AWG  - LSZH - T568A/B - 5.0M - GRIS (RJ45/RJ45)</t>
  </si>
  <si>
    <t>PATCH CORD GIGALAN AUGMENTED CAT.6A INDUSTRIAL S/FTP 26AWG  - LSZH - T568A/B - 5.0M - GRIS (RJ45/RJ45)</t>
  </si>
  <si>
    <t>PATCH CORD GIGALAN AUGMENTED CAT.6A INDUSTRIAL S/FTP 26AWG  - LSZH - T568A/B - 10.0M - CINZA (RJ45/RJ45)</t>
  </si>
  <si>
    <t>S/FTP GIGALAN AUGMENTED CAT.6A INDUSTRIAL COPPER PATCH CORD 26AWG  - LSZH - T568A/B - 10.0M - GRIS (RJ45/RJ45)</t>
  </si>
  <si>
    <t>PATCH CORD GIGALAN AUGMENTED CAT.6A INDUSTRIAL S/FTP 26AWG  - LSZH - T568A/B - 10.0M - GRIS (RJ45/RJ45)</t>
  </si>
  <si>
    <t>EXTENSAO SOLIDA RJ-45 F/UTP GIGALAN AUGMENTED CAT.6A - CM - T568A - 25.0M - CINZA (BLINDADO)</t>
  </si>
  <si>
    <t>F/UTP CAT.6A RJ-45 SOLID EXTENSION GIGALAN AUGMENTED - CM - T568A - 25.0M - GRAY (SHIELDED)</t>
  </si>
  <si>
    <t>EXTENSION SOLIDO RJ-45 F/UTP GIGALAN AUGMENTED CAT.6A - CM - T568A - 25.0M - GRIS (BLINDADO)</t>
  </si>
  <si>
    <t>PATCH CORD F/UTP GIGALAN AUGMENTED CAT.6A - LSZH - T568A/B - 2.5M - VERDE (BLINDADO)</t>
  </si>
  <si>
    <t>F/UTP CAT.6A COPPER PATCH CORD GIGALAN AUGMENTED - LSZH - T568A/B - 2.5M - GREEN (SHIELDED)</t>
  </si>
  <si>
    <t>CABO PRE-CONECTORIZADO 6X CAT.6A F/UTP CZ LSZH T568A 5.0M ES 1.0M FEMEA-1.0M FEMEA</t>
  </si>
  <si>
    <t>PRE-TERMINATED CABLE 6X CAT.6A F/UTP CZ LSZH T568A 5.0M ES 1.0M FEMALE-1.0M FEMALE</t>
  </si>
  <si>
    <t>CABLE PRE-CONECTORIZADO 6X CAT.6A F/UTP CZ LSZH T568A 5.0M ES 1.0M HEMBRA-1.0M HEMBRA</t>
  </si>
  <si>
    <t>EXTENSAO SOLIDA RJ-45 F/UTP GIGALAN AUGMENTED CAT.6A - CM - T568A - 30.0M - CINZA (BLINDADO)</t>
  </si>
  <si>
    <t>F/UTP CAT.6A RJ-45 SOLID EXTENSION GIGALAN AUGMENTED - CM - T568A - 30.0M - GRAY (SHIELDED)</t>
  </si>
  <si>
    <t>EXTENSION SOLIDO RJ-45 F/UTP GIGALAN AUGMENTED CAT.6A - CM - T568A - 30.0M - GRIS (BLINDADO)</t>
  </si>
  <si>
    <t>EXTENSAO SOLIDA RJ-45 F/UTP GIGALAN AUGMENTED CAT.6A - CM - T568A - 35.0M - CINZA (BLINDADO)</t>
  </si>
  <si>
    <t>F/UTP CAT.6A RJ-45 SOLID EXTENSION GIGALAN AUGMENTED - CM - T568A - 35.0M - GRAY (SHIELDED)</t>
  </si>
  <si>
    <t>EXTENSION SOLIDO RJ-45 F/UTP GIGALAN AUGMENTED CAT.6A - CM - T568A - 35.0M - GRIS (BLINDADO)</t>
  </si>
  <si>
    <t>PATCH CORD GIGALAN AUGMENTED CAT.6A INDUSTRIAL S/FTP 26AWG  - LSZH - T568A/B - 0.5M - CINZA (RJ45/RJ45)</t>
  </si>
  <si>
    <t>S/FTP GIGALAN AUGMENTED CAT.6A INDUSTRIAL COPPER PATCH CORD 26AWG  - LSZH - T568A/B - 0.5M - GRIS (RJ45/RJ45)</t>
  </si>
  <si>
    <t>PATCH CORD GIGALAN AUGMENTED CAT.6A INDUSTRIAL S/FTP 26AWG  - LSZH - T568A/B - 0.5M - GRIS (RJ45/RJ45)</t>
  </si>
  <si>
    <t>PATCH CORD GIGALAN AUGMENTED CAT.6A INDUSTRIAL S/FTP 26AWG  - LSZH - T568A/B - 2.0M - CINZA (RJ45/RJ45)</t>
  </si>
  <si>
    <t>S/FTP GIGALAN AUGMENTED CAT.6A INDUSTRIAL PATCH CORD 26AWG  - LSZH - T568A/B - 2.0M - GRIS (RJ45/RJ45)</t>
  </si>
  <si>
    <t>PATCH CORD GIGALAN AUGMENTED CAT.6A INDUSTRIAL S/FTP 26AWG  - LSZH - T568A/B - 2.0M - GRIS (RJ45/RJ45)</t>
  </si>
  <si>
    <t>PATCH CORD GIGALAN AUGMENTED CAT.6A INDUSTRIAL S/FTP 26AWG  - LSZH - T568A/B - 6.0M - CINZA (RJ45/RJ45)</t>
  </si>
  <si>
    <t>S/FTP GIGALAN AUGMENTED CAT.6A INDUSTRIAL PATCH CORD 26AWG  - LSZH - T568A/B - 6.0M - GRIS (RJ45/RJ45)</t>
  </si>
  <si>
    <t>PATCH CORD GIGALAN AUGMENTED CAT.6A INDUSTRIAL S/FTP 26AWG  - LSZH - T568A/B - 6.0M - GRIS (RJ45/RJ45)</t>
  </si>
  <si>
    <t>PATCH CORD GIGALAN AUGMENTED CAT.6A INDUSTRIAL S/FTP 26AWG  - LSZH - T568A/B - 8.0M - CINZA (RJ45/RJ45)</t>
  </si>
  <si>
    <t>S/FTP GIGALAN AUGMENTED CAT.6A INDUSTRIAL PATCH CORD 26AWG  - LSZH - T568A/B - 8.0M - GRIS (RJ45/RJ45)</t>
  </si>
  <si>
    <t>PATCH CORD GIGALAN AUGMENTED CAT.6A INDUSTRIAL S/FTP 26AWG  - LSZH - T568A/B - 8.0M - GRIS (RJ45/RJ45)</t>
  </si>
  <si>
    <t>PATCH CORD GIGALAN AUGMENTED CAT.6A INDUSTRIAL S/FTP 26AWG  - LSZH - T568A/B - 12.0M - CINZA (RJ45/RJ45)</t>
  </si>
  <si>
    <t>S/FTP GIGALAN AUGMENTED CAT.6A INDUSTRIAL PATCH CORD 26AWG  - LSZH - T568A/B - 12.0M - GRIS (RJ45/RJ45)</t>
  </si>
  <si>
    <t>PATCH CORD GIGALAN AUGMENTED CAT.6A INDUSTRIAL S/FTP 26AWG  - LSZH - T568A/B - 12.0M - GRIS (RJ45/RJ45)</t>
  </si>
  <si>
    <t>PATCH CORD F/UTP GIGALAN AUGMENTED CAT.6A - CM - T568A/B - 20.0M - AZUL (BLINDADO)</t>
  </si>
  <si>
    <t>F/UTP CAT.6A COPPER PATCH CORD GIGALAN AUGMENTED - CM - T568A/B - 20.0M - BLUE (SHIELDED)</t>
  </si>
  <si>
    <t>PATCH CORD F/UTP GIGALAN AUGMENTED CAT.6A - LSZH - T568A/B - 5.0M - AZUL (BLINDADO)</t>
  </si>
  <si>
    <t>F/UTP CAT.6A COPPER PATCH CORD GIGALAN AUGMENTED - LSZH - T568A/B - 5.0M - BLUE (SHIELDED)</t>
  </si>
  <si>
    <t>PATCH CORD F/UTP GIGALAN AUGMENTED CAT.6A - LSZH - T568A/B - 8.0M - AZUL (BLINDADO)</t>
  </si>
  <si>
    <t>F/UTP CAT.6A COPPER PATCH CORD GIGALAN AUGMENTED - LSZH - T568A/B - 8.0M - BLUE (SHIELDED)</t>
  </si>
  <si>
    <t>PATCH CORD F/UTP GIGALAN AUGMENTED CAT.6A - LSZH - T568A/B - 10.0M - AZUL (BLINDADO)</t>
  </si>
  <si>
    <t>F/UTP CAT.6A COPPER PATCH CORD GIGALAN AUGMENTED - LSZH - T568A/B - 10.0M - BLUE (SHIELDED)</t>
  </si>
  <si>
    <t>PATCH CORD F/UTP GIGALAN AUGMENTED CAT.6A - LSZH - T568A/B - 15.0M - AZUL (BLINDADO)</t>
  </si>
  <si>
    <t>F/UTP CAT.6A COPPER PATCH CORD GIGALAN AUGMENTED - LSZH - T568A/B - 15.0M - BLUE (SHIELDED)</t>
  </si>
  <si>
    <t>PATCH CORD F/UTP GIGALAN AUGMENTED CAT.6A - LSZH - T568A/B - 20.0M - AZUL (BLINDADO)</t>
  </si>
  <si>
    <t>F/UTP CAT.6A COPPER PATCH CORD GIGALAN AUGMENTED - LSZH - T568A/B - 20.0M - BLUE (SHIELDED)</t>
  </si>
  <si>
    <t>EXTENSAO SOLIDA RJ-45 F/UTP GIGALAN AUGMENTED CAT.6A - CM - T568A - 13.0M - VERMELHO (BLINDADO)</t>
  </si>
  <si>
    <t>F/UTP CAT.6A RJ-45 SOLID EXTENSION GIGALAN AUGMENTED - CM - T568A - 13.0M - RED (SHIELDED)</t>
  </si>
  <si>
    <t>EXTENSION SOLIDO RJ-45 F/UTP GIGALAN AUGMENTED CAT.6A - CM - T568A - 13.0M - ROJO (BLINDADO)</t>
  </si>
  <si>
    <t>PATCH CORD F/UTP GIGALAN AUGMENTED CAT.6A - LSZH - T568A/B - 4.5M - AZUL (BLINDADO)</t>
  </si>
  <si>
    <t>F/UTP CAT.6A COPPER PATCH CORD GIGALAN AUGMENTED - LSZH - T568A/B - 4.5M - BLUE (SHIELDED)</t>
  </si>
  <si>
    <t>PATCH CORD F/UTP GIGALAN AUGMENTED CAT.6A - CM - T568A/B - 4.5M - VERMELHO (BLINDADO)</t>
  </si>
  <si>
    <t>F/UTP CAT.6A COPPER PATCH CORD  GIGALAN AUGMENTED - LSZH - T568A/B - 4.5M - RED (SHIELDED)</t>
  </si>
  <si>
    <t>F/UTP CAT.6A COPPER PATCH CORD  GIGALAN AUGMENTED - CM - T568A/B - 4.5M - RED (SHIELDED)</t>
  </si>
  <si>
    <t>CABO PRE-CONECTORIZADO 6X CAT.6A F/UTP CZ LSZH T568A 10.0M ES 1.0M FEMEA-1.0M FEMEA</t>
  </si>
  <si>
    <t>PRE-TERMINATED CABLE 6X CAT.6A F/UTP GRAY LSZH T568A 10.0M ES 1.0M JACK-1.0M JACK GIGALAN AUGMENTED</t>
  </si>
  <si>
    <t>CABLE PRE-CONECTORIZADO 6X CAT.6A F/UTP GRIS LSZH T568A 10.0M ES 1.0M HEMBRA-1.0M HEMBRA</t>
  </si>
  <si>
    <t>CABO PRE-CONECTORIZADO 6X CAT.6A F/UTP CZ LSZH T568A 20.0M ES 1.0M FEMEA-1.0M FEMEA</t>
  </si>
  <si>
    <t>PRE-TERMINATED CABLE 6X CAT.6A F/UTP GRAY LSZH T568A 20.0M ES 1.0M JACK-1.0M JACK GIGALAN AUGMENTED</t>
  </si>
  <si>
    <t>CABLE PRE-CONECTORIZADO 6X CAT.6A F/UTP GRIS LSZH T568A 20.0M ES 1.0M HEMBRA-1.0M HEMBRA</t>
  </si>
  <si>
    <t>EXTENSAO SOLIDA RJ-45 F/UTP GIGALAN AUGMENTED CAT.6A - LSZH - T568A - 20.0M - VERMELHO (BLINDADO)</t>
  </si>
  <si>
    <t>F/UTP CAT.6A RJ-45 SOLID EXTENSION GIGALAN AUGMENTED - LSZH - T568A - 20.0M -RED (SHIELDED)</t>
  </si>
  <si>
    <t>EXTENSION SOLIDO RJ-45 F/UTP GIGALAN AUGMENTED CAT.6A - LSZH - T568A - 20.0M - ROJO (BLINDADO)</t>
  </si>
  <si>
    <t>PATCH CORD F/UTP GIGALAN AUGMENTED CAT.6A - LSZH - T568A/B - 1.0M - AMARELO (BLINDADO)</t>
  </si>
  <si>
    <t>F/UTP CAT.6A COPPER PATCH CORD GIGALAN AUGMENTED - LSZH - T568A/B - 1.0M - YELLOW (SHIELDED)</t>
  </si>
  <si>
    <t>PATCH CORD F/UTP GIGALAN AUGMENTED CAT.6A - LSZH - T568A/B - 1.0M - AMARILLO (BLINDADO)</t>
  </si>
  <si>
    <t>PATCH CORD F/UTP GIGALAN AUGMENTED CAT.6A - LSZH - T568A/B - 1.5M - AMARELO (BLINDADO)</t>
  </si>
  <si>
    <t>F/UTP CAT.6A COPPER PATCH CORD GIGALAN AUGMENTED - LSZH - T568A/B - 1.5M - YELLOW (SHIELDED)</t>
  </si>
  <si>
    <t>PATCH CORD F/UTP GIGALAN AUGMENTED CAT.6A - LSZH - T568A/B - 1.5M - AMARILLO (BLINDADO)</t>
  </si>
  <si>
    <t>PATCH CORD F/UTP GIGALAN AUGMENTED CAT.6A - LSZH - T568A/B - 1.5M - BRANCO (BLINDADO)</t>
  </si>
  <si>
    <t>F/UTP CAT.6A COPPER PATCH CORD GIGALAN AUGMENTED - LSZH - T568A/B - 1.5M - WHITE (SHIELDED)</t>
  </si>
  <si>
    <t>PATCH CORD F/UTP GIGALAN AUGMENTED CAT.6A - LSZH - T568A/B - 1.5M - BLANCO (BLINDADO)</t>
  </si>
  <si>
    <t>PATCH CORD F/UTP GIGALAN AUGMENTED CAT.6A - LSZH - T568A/B - 1.5M - VERMELHO (BLINDADO)</t>
  </si>
  <si>
    <t>F/UTP CAT.6A COPPER PATCH CORD GIGALAN AUGMENTED - LSZH - T568A/B - 1.5M - RED (SHIELDED)</t>
  </si>
  <si>
    <t>PATCH CORD F/UTP GIGALAN AUGMENTED CAT.6A - LSZH - T568A/B - 1.5M - ROJO (BLINDADO)</t>
  </si>
  <si>
    <t>PATCH CORD F/UTP GIGALAN AUGMENTED CAT.6A - LSZH - T568A/B - 2.0M - AMARELO (BLINDADO)</t>
  </si>
  <si>
    <t>F/UTP CAT.6A COPPER PATCH CORD GIGALAN AUGMENTED - LSZH - T568A/B - 2.0M - YELLOW (SHIELDED)</t>
  </si>
  <si>
    <t>PATCH CORD F/UTP GIGALAN AUGMENTED CAT.6A - LSZH - T568A/B - 2.0M - AMARILLO (BLINDADO)</t>
  </si>
  <si>
    <t>PATCH CORD F/UTP GIGALAN AUGMENTED CAT.6A - LSZH - T568A/B - 2.5M - AMARELO (BLINDADO)</t>
  </si>
  <si>
    <t>F/UTP CAT.6A COPPER PATCH CORD GIGALAN AUGMENTED - LSZH - T568A/B - 2.5M - YELLOW (SHIELDED)</t>
  </si>
  <si>
    <t>PATCH CORD F/UTP GIGALAN AUGMENTED CAT.6A - LSZH - T568A/B - 2.5M - AMARILLO (BLINDADO)</t>
  </si>
  <si>
    <t>PATCH CORD F/UTP GIGALAN AUGMENTED CAT.6A - LSZH - T568A/B - 3.0M - AMARELO (BLINDADO)</t>
  </si>
  <si>
    <t>F/UTP CAT.6A COPPER PATCH CORD GIGALAN AUGMENTED - LSZH - T568A/B - 3.0M - YELLOW (SHIELDED)</t>
  </si>
  <si>
    <t>PATCH CORD F/UTP GIGALAN AUGMENTED CAT.6A - LSZH - T568A/B - 3.0M - AMARILLO (BLINDADO)</t>
  </si>
  <si>
    <t>PATCH CORD F/UTP GIGALAN AUGMENTED CAT.6A - LSZH - T568A/B - 3.0M - BRANCO (BLINDADO)</t>
  </si>
  <si>
    <t>F/UTP CAT.6A COPPER PATCH CORD GIGALAN AUGMENTED - LSZH - T568A/B - 3.0M - WHITE (SHIELDED)</t>
  </si>
  <si>
    <t>PATCH CORD F/UTP GIGALAN AUGMENTED CAT.6A - LSZH - T568A/B - 3.0M - BLANCO (BLINDADO)</t>
  </si>
  <si>
    <t>PATCH CORD F/UTP GIGALAN AUGMENTED CAT.6A - LSZH - T568A/B - 3.0M - VERDE (BLINDADO)</t>
  </si>
  <si>
    <t>F/UTP CAT.6A COPPER PATCH CORD GIGALAN AUGMENTED - LSZH - T568A/B - 3.0M - GREEN (SHIELDED)</t>
  </si>
  <si>
    <t>PATCH CORD F/UTP GIGALAN AUGMENTED CAT.6A - LSZH - T568A/B - 5.0M - AMARELO (BLINDADO)</t>
  </si>
  <si>
    <t>F/UTP CAT.6A COPPER PATCH CORD GIGALAN AUGMENTED - LSZH - T568A/B - 5.0M - YELLOW (SHIELDED)</t>
  </si>
  <si>
    <t>PATCH CORD F/UTP GIGALAN AUGMENTED CAT.6A - LSZH - T568A/B - 5.0M - AMARILLO (BLINDADO)</t>
  </si>
  <si>
    <t>PATCH CORD F/UTP GIGALAN AUGMENTED CAT.6A - LSZH - T568A/B - 2.0M - BRANCO (BLINDADO)</t>
  </si>
  <si>
    <t>F/UTP CAT.6A COPPER PATCH CORD GIGALAN AUGMENTED - LSZH - T568A/B - 2.0M - WHITE (SHIELDED)</t>
  </si>
  <si>
    <t>PATCH CORD F/UTP GIGALAN AUGMENTED CAT.6A - LSZH - T568A/B - 2.0M - BLANCO (BLINDADO)</t>
  </si>
  <si>
    <t>PATCH CORD F/UTP GIGALAN AUGMENTED CAT.6A - LSZH - T568A/B - 10.0M - AMARELO (BLINDADO)</t>
  </si>
  <si>
    <t>F/UTP CAT.6A COPPER PATCH CORD  GIGALAN AUGMENTED - LSZH - T568A/B - 10.0M - YELLOW (SHIELDED)</t>
  </si>
  <si>
    <t>PATCH CORD F/UTP GIGALAN AUGMENTED CAT.6A - LSZH - T568A/B - 10.0M - AMARILLO (BLINDADO)</t>
  </si>
  <si>
    <t>PATCH CORD F/UTP GIGALAN AUGMENTED CAT.6A - LSZH - T568A/B - 10.0M - VERDE (BLINDADO)</t>
  </si>
  <si>
    <t>F/UTP CAT.6A COPPER PATCH CORD  GIGALAN AUGMENTED - LSZH - T568A/B - 10.0M - GREEN (SHIELDED)</t>
  </si>
  <si>
    <t>PATCH CORD F/UTP GIGALAN AUGMENTED CAT.6A - CM - T568A/B - 3.0M - VERDE (BLINDADO)</t>
  </si>
  <si>
    <t>F/UTP CAT.6A COPPER PATCH CORD  GIGALAN AUGMENTED - CM - T568A/B - 3.0M - GREEN (SHIELDED)</t>
  </si>
  <si>
    <t>PATCH CORD F/UTP GIGALAN AUGMENTED CAT.6A - CM - T568A/B - 5.0M - VERDE (BLINDADO)</t>
  </si>
  <si>
    <t>F/UTP CAT.6A COPPER PATCH CORD  GIGALAN AUGMENTED - CM - T568A/B - 5.0M - GREEN (SHIELDED)</t>
  </si>
  <si>
    <t>PATCH CORD F/UTP GIGALAN AUGMENTED CAT.6A - LSZH - T568A/B - 5.0M - VERDE (BLINDADO)</t>
  </si>
  <si>
    <t>F/UTP CAT.6A COPPER PATCH CORD GIGALAN AUGMENTED - LSZH - T568A/B - 5.0M - GREEN (SHIELDED)</t>
  </si>
  <si>
    <t>PATCH CORD F/UTP GIGALAN AUGMENTED CAT.6A - LSZH - T568A/B - 7.0M - VERMELHO (BLINDADO)</t>
  </si>
  <si>
    <t>F/UTP CAT.6A COPPER PATCH CORD  GIGALAN AUGMENTED - LSZH - T568A/B - 7.0M - RED (SHIELDED)</t>
  </si>
  <si>
    <t>PATCH CORD F/UTP GIGALAN AUGMENTED CAT.6A - LSZH - T568A/B - 7.0M - ROJO (BLINDADO)</t>
  </si>
  <si>
    <t>CABO PRE-CONECTORIZADO 6X CAT.6A F/UTP CZ LSZH T568A 15.0M ES-I 1.0M FEMEA-1.0M FEMEA</t>
  </si>
  <si>
    <t>PRE-TERMINATED CABLE 6X CAT.6A F/UTP CZ LSZH T568A 15.0M ES-I 15.0M FEMALE-1.0M FEMALE</t>
  </si>
  <si>
    <t>CABLE PRE-CONECTORIZADO 6X CAT.6A F/UTP CZ LSZH T568A 15.0M ES-I 1.0M HEMBRA-1.0M HEMBRA</t>
  </si>
  <si>
    <t>EXTENSAO RJ-45 CAT.6A F/UTP T568A SOLIDO - 10.0M - VERDE</t>
  </si>
  <si>
    <t>F/UTP CAT.6A SOLID EXTENSION RJ-45 T568A - 10.0M - GREEN</t>
  </si>
  <si>
    <t>EXTENSION SOLIDO RJ-45 CAT.6A F/UTP T568A - 10.0M - VERDE</t>
  </si>
  <si>
    <t>CABO PRE-CONECTORIZADO 6X CAT.6A F/UTP CZ LSZH T568A 15.0M ES-D 1.0M FEMEA-1.0M FEMEA</t>
  </si>
  <si>
    <t>PRE-TERMINATED CABLE 6X CAT.6A F/UTP CZ LSZH T568A 15.0M ES-D 1.0M FEMALE-1.0M FEMALE</t>
  </si>
  <si>
    <t>CABLE PRE-CONECTORIZADO 6X CAT.6A F/UTP CZ LSZH T568A 15.0M ES-D 1.0M HEMBRA-1.0M HEMBRA</t>
  </si>
  <si>
    <t>PATCH CORD F/UTP GIGALAN AUGMENTED CAT.6A - LSZH - T568A/B - 5.0M - PRETO (BLINDADO)</t>
  </si>
  <si>
    <t>F/UTP CAT.6A COPPER PATCH CORD - GIGALAN AUGMENTED - LSZH - T568A/B - 5.0M - BLACK (SHIELDED)</t>
  </si>
  <si>
    <t>PATCH CORD F/UTP GIGALAN AUGMENTED CAT.6A - LSZH - T568A/B - 5.0M - NEGRO (BLINDADO)</t>
  </si>
  <si>
    <t>PATCH CORD F/UTP GIGALAN AUGMENTED CAT.6A - CM - T568A/B - 8.0M - VERMELHO (BLINDADO)</t>
  </si>
  <si>
    <t>F/UTP CAT.6A COPPER PATCH CORD GIGALAN AUGMENTED - CM - T568A/B - 8.0M - RED (SHIELDED)</t>
  </si>
  <si>
    <t>PATCH CORD F/UTP GIGALAN AUGMENTED CAT.6A - CM - T568A/B - 8.0M - ROJO (BLINDADO)</t>
  </si>
  <si>
    <t>PATCH CORD GIGALAN AUGMENTED CAT.6A INDUSTRIAL S/FTP 26AWG  - LSZH - T568A/B - 15.0M - CINZA (RJ45/RJ45)</t>
  </si>
  <si>
    <t>S/FTP GIGALAN AUGMENTED CAT.6A INDUSTRIAL PATCH CORD 26AWG  - LSZH - T568A/B - 15.0M - GRIS (RJ45/RJ45)</t>
  </si>
  <si>
    <t>PATCH CORD GIGALAN AUGMENTED CAT.6A INDUSTRIAL S/FTP 26AWG  - LSZH - T568A/B - 15.0M - GRIS (RJ45/RJ45)</t>
  </si>
  <si>
    <t>PATCH CORD GIGALAN AUGMENTED CAT.6A INDUSTRIAL S/FTP 26AWG  - LSZH - T568A/B - 1.0M - CINZA (RJ45/RJ45)</t>
  </si>
  <si>
    <t>S/FTP GIGALAN AUGMENTED CAT.6A INDUSTRIAL PATCH CORD 26AWG  - LSZH - T568A/B - 1.0M - GRIS (RJ45/RJ45)</t>
  </si>
  <si>
    <t>PATCH CORD GIGALAN AUGMENTED CAT.6A INDUSTRIAL S/FTP 26AWG  - LSZH - T568A/B - 1.0M - GRIS (RJ45/RJ45)</t>
  </si>
  <si>
    <t>CABO PRE-CONECTORIZADO 6X CAT.6A F/UTP CZ LSZH T568A 5.0M RT 1.0M FEMEA-1.0M FEMEA</t>
  </si>
  <si>
    <t>PRE-TERMINATED CABLE 6X CAT.6A F/UTP CZ LSZH T568A 5.0M RT 1.0M FEMALE-1.0M FEMALE</t>
  </si>
  <si>
    <t>CABLE PRE-CONECTORIZADO 6X CAT.6A F/UTP CZ LSZH T568A 5.0M RT 1.0M HEMBRA-1.0M HEMBRA</t>
  </si>
  <si>
    <t>CABO PRE-CONECTORIZADO 6X CAT.6A F/UTP CZ LSZH T568A 15.0M RT 1.0M FEMEA-1.0M FEMEA</t>
  </si>
  <si>
    <t>PRE-TERMINATED CABLE 6X CAT.6A F/UTP CZ LSZH T568A 15.0M RT 1.0M FEMALE-1.0M FEMALE</t>
  </si>
  <si>
    <t>CABLE PRE-CONECTORIZADO 6X CAT.6A F/UTP CZ LSZH T568A 15.0M RT 1.0M HEMBRA-1.0M HEMBRA</t>
  </si>
  <si>
    <t>PATCH CORD F/UTP GIGALAN AUGMENTED CAT.6A - LSZH - T568A/B - 2.0M - VERDE (BLINDADO)</t>
  </si>
  <si>
    <t>F/UTP CAT.6A COPPER PATCH CORD GIGALAN AUGMENTED  - LSZH - T568A/B - 2.0M - GREEN (SHIELDED)</t>
  </si>
  <si>
    <t>CABO PRE-CONECTORIZADO 6X CAT.6A F/UTP CZ LSZH T568A 50.0M ES 1.0M FEMEA-1.0M FEMEA</t>
  </si>
  <si>
    <t>PRE-TERMINATED CABLE 6X CAT.6A F/UTP GRAY LSZH T568A 50.0M ES 1.0M JACK-1.0M JACK</t>
  </si>
  <si>
    <t>CABLE PRE-CONECTORIZADO 6X CAT.6A F/UTP GRIS LSZH T568A 50.0M ES 1.0M HEMBRA-1.0M HEMBRA</t>
  </si>
  <si>
    <t>PATCH CORD GIGALAN AUGMENTED CAT.6A INDUSTRIAL S/FTP 26AWG  - LSZH - T568A/B - 20.0M - CINZA (RJ45/RJ45)</t>
  </si>
  <si>
    <t>S/FTP GIGALAN AUGMENTED CAT.6A INDUSTRIAL PATCH CORD 26AWG  - LSZH - T568A/B - 20.0M - GRIS (RJ45/RJ45)</t>
  </si>
  <si>
    <t>PATCH CORD GIGALAN AUGMENTED CAT.6A INDUSTRIAL S/FTP 26AWG  - LSZH - T568A/B - 20.0M - GRIS (RJ45/RJ45)</t>
  </si>
  <si>
    <t>PATCH CORD F/UTP GIGALAN AUGMENTED CAT.6A - LSZH - T568A/B - 5.0M - VERMELHO (BLINDADO)</t>
  </si>
  <si>
    <t>F/UTP CAT.6A COPPER PATCH CORD GIGALAN AUGMENTED - LSZH - T568A/B - 5.0M - RED (SHIELDED)</t>
  </si>
  <si>
    <t>PATCH CORD F/UTP GIGALAN AUGMENTED CAT.6A - LSZH - T568A/B - 5.0M - ROJO  (BLINDADO)</t>
  </si>
  <si>
    <t>EXTENSAO SOLIDA RJ-45 F/UTP GIGALAN AUGMENTED CAT.6A - LSZH - T568A - 20.0M - CINZA (BLINDADO)</t>
  </si>
  <si>
    <t>F/UTP CAT.6A RJ-45 SOLID EXTENSION GIGALAN AUGMENTED - LSZH - T568A - 20.0M -GRAY (SHIELDED)</t>
  </si>
  <si>
    <t>EXTENSION SOLIDO RJ-45 F/UTP GIGALAN AUGMENTED CAT.6A - LSZH - T568A - 20.0M - GRIS (BLINDADO)</t>
  </si>
  <si>
    <t>EXTENSAO SOLIDA RJ-45 F/UTP GIGALAN AUGMENTED CAT.6A - LSZH - T568A - 25.0M - CINZA (BLINDADO)</t>
  </si>
  <si>
    <t>F/UTP CAT.6A RJ-45 SOLID EXTENSION GIGALAN AUGMENTED - LSZH - T568A - 25.0M -GRAY (SHIELDED)</t>
  </si>
  <si>
    <t>EXTENSION SOLIDO RJ-45 F/UTP GIGALAN AUGMENTED CAT.6A - LSZH - T568A - 25.0M - GRIS (BLINDADO)</t>
  </si>
  <si>
    <t>PATCH CORD F/UTP GIGALAN AUGMENTED CAT.6A - CM - T568A/B - 2.0M - BRANCO (BLINDADO)</t>
  </si>
  <si>
    <t>F/UTP CAT.6A COPPER PATCH CORD GIGALAN AUGMENTED - CM - T568A/B - 2.0M - WHITE</t>
  </si>
  <si>
    <t>PATCH CORD F/UTP GIGALAN AUGMENTED CAT.6A - CM - T568A/B - 2.0M - BLANCO  (BLINDADO)</t>
  </si>
  <si>
    <t>PATCH CORD F/UTP GIGALAN AUGMENTED CAT.6A - CM - T568A/B - 2.5M - BRANCO (BLINDADO)</t>
  </si>
  <si>
    <t>F/UTP CAT.6A COPPER PATCH CORD GIGALAN AUGMENTED - CM - T568A/B - 2.5M - WHITE</t>
  </si>
  <si>
    <t>PATCH CORD F/UTP GIGALAN AUGMENTED CAT.6A - CM - T568A/B - 2.5M - BLANCO  (BLINDADO)</t>
  </si>
  <si>
    <t>PATCH CORD F/UTP GIGALAN AUGMENTED CAT.6A - CM - T568A/B - 5.0M - BRANCO (BLINDADO)</t>
  </si>
  <si>
    <t>F/UTP CAT.6A COPPER PATCH CORD GIGALAN AUGMENTED - CM - T568A/B - 5.0M - WHITE</t>
  </si>
  <si>
    <t>PATCH CORD F/UTP GIGALAN AUGMENTED CAT.6A - CM - T568A/B - 5.0M - BLANCO  (BLINDADO)</t>
  </si>
  <si>
    <t>PATCH CORD F/UTP GIGALAN AUGMENTED CAT.6A - LSZH - T568A/B - 25.0M - CINZA (BLINDADO)</t>
  </si>
  <si>
    <t>F/UTP CAT.6A COPPER PATCH CORD GIGALAN AUGMENTED - LSZH - T568A/B - 25.0M - GRAY</t>
  </si>
  <si>
    <t>PATCH CORD F/UTP GIGALAN AUGMENTED CAT.6A - LSZH - T568A/B - 25.0M - GRIS  (BLINDADO)</t>
  </si>
  <si>
    <t>ACOPLADOR RJ-45 BLINDADO GIGALAN AUGMENTED CAT.6A</t>
  </si>
  <si>
    <t>SHIELDED RJ-45 COUPLER GIGALAN AUGMENTED CAT.6A</t>
  </si>
  <si>
    <t>ET03478</t>
  </si>
  <si>
    <t>a0A6100000blo1N</t>
  </si>
  <si>
    <t>PATCH CORD F/UTP GIGALAN AUGMENTED CAT.6A - CM - T568A/B - 1.0M - VERDE (BLINDADO)</t>
  </si>
  <si>
    <t>F/UTP CAT.6A COPPER PATCH CORD GIGALAN AUGMENTED - CM - T568A/B - 1.0M - GREEN</t>
  </si>
  <si>
    <t>PATCH CORD F/UTP GIGALAN AUGMENTED CAT.6A - CM - T568A/B - 1.0M - VERDE  (BLINDADO)</t>
  </si>
  <si>
    <t>EXTENSAO SOLIDA RJ-45 F/UTP GIGALAN AUGMENTED CAT.6A - CM - T568A - 4.0M - CINZA (BLINDADO)</t>
  </si>
  <si>
    <t>F/UTP CAT.6A RJ-45 SOLID EXTENSION GIGALAN AUGMENTED - CM - T568A - 4.0M -GRAY (SHIELDED)</t>
  </si>
  <si>
    <t>EXTENSION SOLIDO RJ-45 F/UTP GIGALAN AUGMENTED CAT.6A - CM - T568A - 4.0M - GRIS (BLINDADO)</t>
  </si>
  <si>
    <t>EXTENSAO SOLIDA RJ-45 F/UTP GIGALAN AUGMENTED CAT.6A - CM - T568A - 6.0M - CINZA (BLINDADO)</t>
  </si>
  <si>
    <t>F/UTP CAT.6A RJ-45 SOLID EXTENSION GIGALAN AUGMENTED - CM - T568A - 6.0M -GRAY (SHIELDED)</t>
  </si>
  <si>
    <t>EXTENSION SOLIDO RJ-45 F/UTP GIGALAN AUGMENTED CAT.6A - CM - T568A - 6.0M - GRIS (BLINDADO)</t>
  </si>
  <si>
    <t>CABO PRE-CONECTORIZADO 6X CAT.6A F/UTP CZ LSZH T568A 20.0M ES-D 1.0M FEMEA-1.0M FEMEA</t>
  </si>
  <si>
    <t>PRE-TERMINATED CABLE 6X CAT.6A F/UTP CZ LSZH T568A 20.0M ES-D 1.0M FEMALE-1.0M FEMALE</t>
  </si>
  <si>
    <t>CABLE PRE-CONECTORIZADO 6X CAT.6A F/UTP CZ LSZH T568A 20.0M ES-D 1.0M HEMBRA-1.0M HEMBRA</t>
  </si>
  <si>
    <t>PATCH CORD F/UTP GIGALAN AUGMENTED CAT.6A - LSZH - T568A/B - 3.0M - GRIS  (BLINDADO)</t>
  </si>
  <si>
    <t>PATCH CORD F/UTP GIGALAN AUGMENTED CAT.6A - CM - T568A/B - 25.0M - CINZA (BLINDADO)</t>
  </si>
  <si>
    <t>F/UTP CAT.6A COPPER PATCH CORD GIGALAN AUGMENTED - CM - T568A/B - 25.0M - GRAY (SHIELDED)</t>
  </si>
  <si>
    <t>PATCH CORD F/UTP GIGALAN AUGMENTED CAT.6A - CM - T568A/B - 25.0M - GRIS  (BLINDADO)</t>
  </si>
  <si>
    <t>PATCH CORD F/UTP GIGALAN AUGMENTED CAT.6A - CM - T568A/B - 30.0M - CINZA (BLINDADO)</t>
  </si>
  <si>
    <t>F/UTP CAT.6A COPPER PATCH CORD GIGALAN AUGMENTED - CM - T568A/B - 30.0M - GRAY (SHIELDED)</t>
  </si>
  <si>
    <t>PATCH CORD F/UTP GIGALAN AUGMENTED CAT.6A - CM - T568A/B - 30.0M - GRIS  (BLINDADO)</t>
  </si>
  <si>
    <t>PATCH CORD F/UTP GIGALAN AUGMENTED CAT.6A - CM - T568A/B - 18.0M - CINZA (BLINDADO)</t>
  </si>
  <si>
    <t>F/UTP CAT.6A COPPER PATCH CORD GIGALAN AUGMENTED - CM - T568A/B - 18.0M - GRAY (SHIELDED)</t>
  </si>
  <si>
    <t>PATCH CORD F/UTP GIGALAN AUGMENTED CAT.6A - CM - T568A/B - 18.0M - GRIS  (BLINDADO)</t>
  </si>
  <si>
    <t>EXTENSAO SOLIDA RJ-45 F/UTP GIGALAN AUGMENTED CAT.6A - CM - T568B - 2.0M - VERMELHO (BLINDADO)</t>
  </si>
  <si>
    <t>F/UTP CAT.6A RJ-45 SOLID EXTENSION GIGALAN AUGMENTED - CM - T568B - 2.0M - RED (SHIELDED)</t>
  </si>
  <si>
    <t>EXTENSION SOLIDO RJ-45 F/UTP GIGALAN AUGMENTED CAT.6A - CM - T568B - 2.0M - ROJO  (BLINDADO)</t>
  </si>
  <si>
    <t>EXTENSAO SOLIDA RJ-45 F/UTP GIGALAN AUGMENTED CAT.6A - CM - T568B - 2.5M - CINZA (BLINDADO)</t>
  </si>
  <si>
    <t>F/UTP CAT.6A RJ-45 SOLID EXTENSION GIGALAN AUGMENTED - CM - T568B - 2.5M - GRAY (SHIELDED)</t>
  </si>
  <si>
    <t>EXTENSION SOLIDO RJ-45 F/UTP GIGALAN AUGMENTED CAT.6A - CM - T568B - 2.5M - GRIS  (BLINDADO)</t>
  </si>
  <si>
    <t>EXTENSAO SOLIDA RJ-45 F/UTP GIGALAN AUGMENTED CAT.6A - CM - T568B - 2.5M - VERMELHO (BLINDADO)</t>
  </si>
  <si>
    <t>F/UTP CAT.6A RJ-45 SOLID EXTENSION GIGALAN AUGMENTED - CM - T568B - 2.5M - RED (SHIELDED)</t>
  </si>
  <si>
    <t>EXTENSION SOLIDO RJ-45 F/UTP GIGALAN AUGMENTED CAT.6A - CM - T568B - 2.5M - ROJO  (BLINDADO)</t>
  </si>
  <si>
    <t>EXTENSAO SOLIDA RJ-45 F/UTP GIGALAN AUGMENTED CAT.6A - CM - T568B - 3.0M - CINZA (BLINDADO)</t>
  </si>
  <si>
    <t>F/UTP CAT.6A RJ-45 SOLID EXTENSION GIGALAN AUGMENTED - CM - T568B - 3.0M - GRAY (SHIELDED)</t>
  </si>
  <si>
    <t>EXTENSION SOLIDO RJ-45 F/UTP GIGALAN AUGMENTED CAT.6A - CM - T568B - 3.0M - GRIS  (BLINDADO)</t>
  </si>
  <si>
    <t>EXTENSAO SOLIDA RJ-45 F/UTP GIGALAN AUGMENTED CAT.6A - CM - T568B - 5.0M - CINZA (BLINDADO)</t>
  </si>
  <si>
    <t>F/UTP CAT.6A RJ-45 SOLID EXTENSION GIGALAN AUGMENTED - CM - T568B - 5.0M - GRAY (SHIELDED)</t>
  </si>
  <si>
    <t>EXTENSION SOLIDO RJ-45 F/UTP GIGALAN AUGMENTED CAT.6A - CM - T568B - 5.0M - GRIS  (BLINDADO)</t>
  </si>
  <si>
    <t>EXTENSAO SOLIDA RJ-45 F/UTP GIGALAN AUGMENTED CAT.6A - CM - T568B - 5.0M - VERMELHO (BLINDADO)</t>
  </si>
  <si>
    <t>F/UTP CAT.6A RJ-45 SOLID EXTENSION GIGALAN AUGMENTED - CM - T568B - 5.0M - RED (SHIELDED)</t>
  </si>
  <si>
    <t>EXTENSION SOLIDO RJ-45 F/UTP GIGALAN AUGMENTED CAT.6A - CM - T568B - 5.0M - ROJO  (BLINDADO)</t>
  </si>
  <si>
    <t>EXTENSAO SOLIDA RJ-45 F/UTP GIGALAN AUGMENTED CAT.6A - CM - T568B - 6.0M - VERMELHO (BLINDADO)</t>
  </si>
  <si>
    <t>F/UTP CAT.6A RJ-45 SOLID EXTENSION GIGALAN AUGMENTED - CM - T568B - 6.0M - RED (SHIELDED)</t>
  </si>
  <si>
    <t>EXTENSION SOLIDO RJ-45 F/UTP GIGALAN AUGMENTED CAT.6A - CM - T568B - 6.0M - ROJO  (BLINDADO)</t>
  </si>
  <si>
    <t>EXTENSAO SOLIDA RJ-45 F/UTP GIGALAN AUGMENTED CAT.6A - CM - T568B - 8.0M - CINZA (BLINDADO)</t>
  </si>
  <si>
    <t>F/UTP CAT.6A RJ-45 SOLID EXTENSION GIGALAN AUGMENTED - CM - T568B - 8.0M - GRAY (SHIELDED)</t>
  </si>
  <si>
    <t>EXTENSION SOLIDO RJ-45 F/UTP GIGALAN AUGMENTED CAT.6A - CM - T568B - 8.0M - GRIS  (BLINDADO)</t>
  </si>
  <si>
    <t>EXTENSAO SOLIDA RJ-45 F/UTP GIGALAN AUGMENTED CAT.6A - CM - T568B - 10.0M - CINZA (BLINDADO)</t>
  </si>
  <si>
    <t>F/UTP CAT.6A RJ-45 SOLID EXTENSION GIGALAN AUGMENTED - CM - T568B - 10.0M - GRAY (SHIELDED)</t>
  </si>
  <si>
    <t>EXTENSION SOLIDO RJ-45 F/UTP GIGALAN AUGMENTED CAT.6A - CM - T568B - 10.0M - GRIS  (BLINDADO)</t>
  </si>
  <si>
    <t>EXTENSAO SOLIDA RJ-45 F/UTP GIGALAN AUGMENTED CAT.6A - CM - T568B - 10.0M - VERMELHO (BLINDADO)</t>
  </si>
  <si>
    <t>F/UTP CAT.6A RJ-45 SOLID EXTENSION GIGALAN AUGMENTED - CM - T568B - 10.0M - RED (SHIELDED)</t>
  </si>
  <si>
    <t>EXTENSION SOLIDO RJ-45 F/UTP GIGALAN AUGMENTED CAT.6A - CM - T568B - 10.0M - ROJO  (BLINDADO)</t>
  </si>
  <si>
    <t>EXTENSAO SOLIDA RJ-45 F/UTP GIGALAN AUGMENTED CAT.6A - CM - T568B - 15.0M - CINZA (BLINDADO)</t>
  </si>
  <si>
    <t>F/UTP CAT.6A RJ-45 SOLID EXTENSION GIGALAN AUGMENTED - CM - T568B - 15.0M - GRAY (SHIELDED)</t>
  </si>
  <si>
    <t>EXTENSION SOLIDO RJ-45 F/UTP GIGALAN AUGMENTED CAT.6A - CM - T568B - 15.0M - GRIS  (BLINDADO)</t>
  </si>
  <si>
    <t>EXTENSAO SOLIDA RJ-45 F/UTP GIGALAN AUGMENTED CAT.6A - CM - T568B - 15.0M - VERMELHO (BLINDADO)</t>
  </si>
  <si>
    <t>F/UTP CAT.6A RJ-45 SOLID EXTENSION GIGALAN AUGMENTED - CM - T568B - 15.0M - RED (SHIELDED)</t>
  </si>
  <si>
    <t>EXTENSION SOLIDO RJ-45 F/UTP GIGALAN AUGMENTED CAT.6A - CM - T568B - 15.0M - ROJO  (BLINDADO)</t>
  </si>
  <si>
    <t>EXTENSAO SOLIDA RJ-45 F/UTP GIGALAN AUGMENTED CAT.6A - CM - T568B - 20.0M - CINZA (BLINDADO)</t>
  </si>
  <si>
    <t>F/UTP CAT.6A RJ-45 SOLID EXTENSION GIGALAN AUGMENTED - CM - T568B - 20.0M - GRAY (SHIELDED)</t>
  </si>
  <si>
    <t>EXTENSION SOLIDO RJ-45 F/UTP GIGALAN AUGMENTED CAT.6A - CM - T568B - 20.0M - GRIS  (BLINDADO)</t>
  </si>
  <si>
    <t>EXTENSAO SOLIDA RJ-45 F/UTP GIGALAN AUGMENTED CAT.6A - CM - T568B - 20.0M - VERMELHO  (BLINDADO)</t>
  </si>
  <si>
    <t>F/UTP CAT.6A RJ-45 SOLID EXTENSION GIGALAN AUGMENTED - CM - T568B - 20.0M - RED (SHIELDED)</t>
  </si>
  <si>
    <t>EXTENSION SOLIDO RJ-45 F/UTP GIGALAN AUGMENTED CAT.6A - CM - T568B - 20.0M - ROJO  (BLINDADO)</t>
  </si>
  <si>
    <t>EXTENSAO SOLIDA RJ-45 F/UTP GIGALAN AUGMENTED CAT.6A - LSZH - T568B - 2.5M - CINZA (BLINDADO)</t>
  </si>
  <si>
    <t>F/UTP CAT.6A RJ-45 SOLID EXTENSION GIGALAN AUGMENTED - LSZH - T568B - 2.5M - GRAY (SHIELDED)</t>
  </si>
  <si>
    <t>EXTENSION SOLIDO RJ-45 F/UTP GIGALAN AUGMENTED CAT.6A - LSZH - T568B - 2.5M - GRIS  (BLINDADO)</t>
  </si>
  <si>
    <t>EXTENSAO SOLIDA RJ-45 F/UTP GIGALAN AUGMENTED CAT.6A - LSZH - T568B - 5.0M - CINZA (BLINDADO)</t>
  </si>
  <si>
    <t>F/UTP CAT.6A RJ-45 SOLID EXTENSION GIGALAN AUGMENTED - LSZH - T568B - 5.0M - GRAY (SHIELDED)</t>
  </si>
  <si>
    <t>EXTENSION SOLIDO RJ-45 F/UTP GIGALAN AUGMENTED CAT.6A - LSZH - T568B - 5.0M - GRIS  (BLINDADO)</t>
  </si>
  <si>
    <t>EXTENSAO SOLIDA RJ-45 F/UTP GIGALAN AUGMENTED CAT.6A - LSZH - T568B - 10.0M - CINZA (BLINDADO)</t>
  </si>
  <si>
    <t>F/UTP CAT.6A RJ-45 SOLID EXTENSION GIGALAN AUGMENTED - LSZH - T568B - 10.0M - GRAY (SHIELDED)</t>
  </si>
  <si>
    <t>EXTENSION SOLIDO RJ-45 F/UTP GIGALAN AUGMENTED CAT.6A - LSZH - T568B - 10.0M - GRIS  (BLINDADO)</t>
  </si>
  <si>
    <t>EXTENSAO SOLIDA RJ-45 F/UTP GIGALAN AUGMENTED CAT.6A - LSZH - T568B - 15.0M - CINZA (BLINDADO)</t>
  </si>
  <si>
    <t>F/UTP CAT.6A RJ-45 SOLID EXTENSION GIGALAN AUGMENTED - LSZH - T568B - 15.0M - GRAY (SHIELDED)</t>
  </si>
  <si>
    <t>EXTENSION SOLIDO RJ-45 F/UTP GIGALAN AUGMENTED CAT.6A - LSZH - T568B - 15.0M - GRIS  (BLINDADO)</t>
  </si>
  <si>
    <t>EXTENSAO SOLIDA RJ-45 F/UTP GIGALAN AUGMENTED CAT.6A - LSZH - T568B - 20.0M - CINZA (BLINDADO)</t>
  </si>
  <si>
    <t>F/UTP CAT.6A RJ-45 SOLID EXTENSION GIGALAN AUGMENTED - LSZH - T568B - 20.0M - GRAY (SHIELDED)</t>
  </si>
  <si>
    <t>EXTENSION SOLIDO RJ-45 F/UTP GIGALAN AUGMENTED CAT.6A - LSZH - T568B - 20.0M - GRIS  (BLINDADO)</t>
  </si>
  <si>
    <t>PATCH CORD F/UTP GIGALAN AUGMENTED CAT.6A - CM - T568A/B - 1.5M - BRANCO (BLINDADO)</t>
  </si>
  <si>
    <t>F/UTP CAT.6A COPPER PATCH CORD GIGALAN AUGMENTED - CM - T568A/B - 1.5M - WHITE (SHIELDED)</t>
  </si>
  <si>
    <t>PATCH CORD F/UTP GIGALAN AUGMENTED CAT.6A - CM - T568A/B - 1.5M - BLANCO  (BLINDADO)</t>
  </si>
  <si>
    <t>EXTENSAO SOLIDA RJ-45 F/UTP GIGALAN AUGMENTED CAT.6A - CM - T568B - 1.5M - CINZA (BLINDADO)</t>
  </si>
  <si>
    <t>F/UTP CAT.6A RJ-45 SOLID EXTENSION GIGALAN AUGMENTED - CM - T568B - 1.5M - GRAY (SHIELDED)</t>
  </si>
  <si>
    <t>EXTENSION SOLIDO RJ-45 F/UTP GIGALAN AUGMENTED CAT.6A - CM - T568B - 1.5M - GRIS  (BLINDADO)</t>
  </si>
  <si>
    <t>EXTENSAO SOLIDA RJ-45 F/UTP GIGALAN AUGMENTED CAT.6A - LSZH - T568B - 25.0M - CINZA (BLINDADO)</t>
  </si>
  <si>
    <t>F/UTP CAT.6A RJ-45 SOLID EXTENSION GIGALAN AUGMENTED - LSZH - T568B - 25.0M - GRAY (SHIELDED)</t>
  </si>
  <si>
    <t>EXTENSION SOLIDO RJ-45 F/UTP GIGALAN AUGMENTED CAT.6A - LSZH - T568B - 25.0M - GRIS  (BLINDADO)</t>
  </si>
  <si>
    <t>CABO PRE-CONECTORIZADO 6X CAT.6A F/UTP CZ LSZH 25.0M ES 1.0M FEMEA-1.0M FEMEA</t>
  </si>
  <si>
    <t>PRE-TERMINATED CABLE 6X CAT.6A F/UTP CZ LSZH 25.0M ES 1.0M FEMALE-1.0M FEMALE</t>
  </si>
  <si>
    <t>CABLE PRE-CONECTORIZADO 6X CAT.6A F/UTP CZ LSZH 25.0M ES 1.0M HEMBRA-1.0M HEMBRA</t>
  </si>
  <si>
    <t>CABO PRE-CONECTORIZADO 6X CAT.6A F/UTP CZ LSZH 30.0M ES 1.0M FEMEA-1.0M FEMEA</t>
  </si>
  <si>
    <t>PRE-TERMINATED CABLE 6X CAT.6A F/UTP CZ LSZH 30.0M ES 1.0M FEMALE-1.0M FEMALE</t>
  </si>
  <si>
    <t>CABLE PRE-CONECTORIZADO 6X CAT.6A F/UTP CZ LSZH 30.0M ES 1.0M HEMBRA-1.0M HEMBRA</t>
  </si>
  <si>
    <t>CABO PRE-CONECTORIZADO 6X CAT.6A F/UTP CZ LSZH 35.0M ES 1.0M FEMEA-1.0M FEMEA</t>
  </si>
  <si>
    <t>PRE-TERMINATED CABLE 6X CAT.6A F/UTP CZ LSZH 35.0M ES 1.0M FEMALE-1.0M FEMALE</t>
  </si>
  <si>
    <t>CABLE PRE-CONECTORIZADO 6X CAT.6A F/UTP CZ LSZH 35.0M ES 1.0M HEMBRA-1.0M HEMBRA</t>
  </si>
  <si>
    <t>CABO PRE-CONECTORIZADO 6X CAT.6A F/UTP CZ LSZH 40.0M ES 1.0M FEMEA-1.0M FEMEA</t>
  </si>
  <si>
    <t>PRE-TERMINATED CABLE 6X CAT.6A F/UTP CZ LSZH 40.0M ES 1.0M FEMALE-1.0M FEMALE</t>
  </si>
  <si>
    <t>CABLE PRE-CONECTORIZADO 6X CAT.6A F/UTP CZ LSZH 40.0M ES 1.0M HEMBRA-1.0M HEMBRA</t>
  </si>
  <si>
    <t>CABO PRE-CONECTORIZADO 6X CAT.6A F/UTP CZ LSZH T568A 10.0M ES-I 1.0M FEMEA-1.0M FEMEA</t>
  </si>
  <si>
    <t>PRE-TERMINATED CABLE 6X CAT.6A F/UTP CZ LSZH T568A 10.0M ES-I 1.0M FEMALE-1.0M FEMALE</t>
  </si>
  <si>
    <t>CABLE PRE-CONECTORIZADO 6X CAT.6A F/UTP CZ LSZH T568A 10.0M ES-I 1.0M HEMBRA-1.0M HEMBRA</t>
  </si>
  <si>
    <t>PATCH CORD UTP GIGALAN AUGMENTED CAT.6A - LSZH - T568A/B - 3.0M - BRANCO</t>
  </si>
  <si>
    <t>UTP CAT.6A COPPER PATCH CORD GIGALAN AUGMENTED - LSZH - T568A/B - 3.0M - WHITE</t>
  </si>
  <si>
    <t>PATCH CORD UTP GIGALAN AUGMENTED CAT.6A - LSZH - T568A/B - 3.0M - BLANCO</t>
  </si>
  <si>
    <t>EXTENSAO SOLIDA RJ-45 F/UTP GIGALAN AUGMENTED CAT.6A - LSZH - T568A - 7.0M - CINZA (BLINDADO)</t>
  </si>
  <si>
    <t>F/UTP CAT.6A RJ-45 SOLID EXTENSION GIGALAN AUGMENTED - LSZH - T568A - 7.0M - GRAY (SHIELDED)</t>
  </si>
  <si>
    <t>EXTENSION SOLIDO RJ-45 F/UTP GIGALAN AUGMENTED CAT.6A - LSZH - T568A - 7.0M - GRIS  (BLINDADO)</t>
  </si>
  <si>
    <t>PATCH CORD F/UTP GIGALAN AUGMENTED CAT.6A - LSZH - T568A/B - 1.0M - AZUL  (BLINDADO)</t>
  </si>
  <si>
    <t>PATCH CORD F/UTP GIGALAN AUGMENTED CAT.6A - CM - CROSSOVER - 1.5M - VERMELHO (BLINDADO)</t>
  </si>
  <si>
    <t>F/UTP CAT.6A COPPER PATCH CORD GIGALAN AUGMENTED - CM - CROSSOVER - 1.5M - RED (SHIELDED)</t>
  </si>
  <si>
    <t>PATCH CORD F/UTP GIGALAN AUGMENTED CAT.6A - CM - CROSSOVER - 1.5M - ROJO  (BLINDADO)</t>
  </si>
  <si>
    <t>CABO PRE-CONECTORIZADO 6X CAT.6A F/UTP CZ LSZH T568A 8.0M ES 1.0M FEMEA-1.0M FEMEA</t>
  </si>
  <si>
    <t>PRE-TERMINATED CABLE 6X CAT.6A F/UTP CZ LSZH T568A 8.0M ES 1.0M FEMALE-1.0M FEMALE</t>
  </si>
  <si>
    <t>CABLE PRE-CONECTORIZADO 6X CAT.6A F/UTP CZ LSZH T568A 8.0M ES 1.0M HEMBRA-1.0M HEMBRA</t>
  </si>
  <si>
    <t>PATCH CORD 1P (VOZ) FISAFLEX - CM -  110IDC/110IDC - 5.0M - AZUL</t>
  </si>
  <si>
    <t>1 PAIR VOICE PATCH CORD FISAFLEX - CM -  - 110IDC/110IDC - 5.0M - BLUE</t>
  </si>
  <si>
    <t>ET01690</t>
  </si>
  <si>
    <t>a0A6100000blnhF</t>
  </si>
  <si>
    <t>PATCH CORD 4P FISAFLEX - CM -  CAT.5E 110IDC/110IDC - 7.0M - AZUL</t>
  </si>
  <si>
    <t>4 PAIRS CAT.5E PATCH CORD FISAFLEX - CM -  110IDC/110DC - 7.0M - BLUE</t>
  </si>
  <si>
    <t>PATCH CORD 4P FISAFLEX - CM -  CAT.5E 110IDC/110IDC -7.0M - AZUL</t>
  </si>
  <si>
    <t>EXTENSAO SOLIDA RJ-45 U/UTP MULTILAN CAT.5E - CM - T568A - 7.0M - AZUL</t>
  </si>
  <si>
    <t>U/UTP CAT.5E RJ-45 SOLID EXTENSION MULTILAN - CM - T568A - 7.0M - BLUE</t>
  </si>
  <si>
    <t>EXTENSION SOLIDO RJ-45 U/UTP MULTILAN CAT.5E - CM - T568A - 7.0M - AZUL</t>
  </si>
  <si>
    <t>EXTENSAO SOLIDA RJ-45 U/UTP MULTILAN CAT.5E - CM - T568A - 10.0M - AZUL</t>
  </si>
  <si>
    <t>U/UTP CAT.5E RJ-45 SOLID EXTENSION MULTILAN - CM - T568A - 10.0M - BLUE</t>
  </si>
  <si>
    <t>EXTENSION SOLIDO RJ-45 U/UTP MULTILAN CAT.5E - CM - T568A - 10.0M - AZUL</t>
  </si>
  <si>
    <t>PATCH CORD 4P FISAFLEX - CM -  CAT.5E RJ-45/110IDC - T568A - 6.0M - AZUL</t>
  </si>
  <si>
    <t>4 PAIRS CAT.5E PATCH CORD FISAFLEX - CM -  110IDC/110DC - T568A - 6.0M - BLUE</t>
  </si>
  <si>
    <t>PATCH CORD 4P FISAFLEX - CM -  CAT.5E 110IDC/110IDC - 6.0M - AZUL</t>
  </si>
  <si>
    <t>4 PAIRS CAT.5E PATCH CORD FISAFLEX - CM -  110IDC/110DC - 6.0M - BLUE</t>
  </si>
  <si>
    <t>PATCH CORD 4P FISAFLEX - CM -  CAT.5E 110IDC/110IDC - T568A - 6.0M - AZUL</t>
  </si>
  <si>
    <t>PATCH CORD 1P (VOZ) FISAFLEX - CM -  110IDC/110IDC - 6.0M - AZUL</t>
  </si>
  <si>
    <t>1 PAIR VOICE PATCH CORD FISAFLEX - CM -  110IDC/110IDC - 6.0M - BLUE</t>
  </si>
  <si>
    <t>PATCH CORD 1P (VOZ) FISAFLEX - CM -  110IDC/110IDC - 10.0M - AZUL</t>
  </si>
  <si>
    <t>1 PAIR VOICE PATCH CORD FISAFLEX - CM -  110IDC/110IDC - 10.0M - BLUE</t>
  </si>
  <si>
    <t>PATCH CORD 4P FISAFLEX - CM -  CAT.5E RJ-45/110IDC - T568A - 5.0M - AZUL</t>
  </si>
  <si>
    <t>4 PAIRS CAT.5E PATCH CORD FISAFLEX - CM -  110IDC/110DC - T568A - 5.0M - BLUE</t>
  </si>
  <si>
    <t>PATCH CORD 4P FISAFLEX - CM -  CAT.5E -RJ-45/110IDC - T568A - 5.0M - AZUL</t>
  </si>
  <si>
    <t>EXTENSAO SOLIDA RJ-45 U/UTP MULTILAN CAT.5E - CM - T568A - 5.0M - AZUL</t>
  </si>
  <si>
    <t>U/UTP CAT.5E RJ-45 SOLID EXTENSION MULTILAN - CM - T568A - 5.0M - BLUE</t>
  </si>
  <si>
    <t>EXTENSION SOLIDO RJ-45 U/UTP MULTILAN CAT.5E - CM - T568A - 5.0M - AZUL</t>
  </si>
  <si>
    <t>EXTENSAO SOLIDA RJ-45 U/UTP MULTILAN CAT.5E - CM - T568B - 7.0M - CINZA</t>
  </si>
  <si>
    <t>U/UTP CAT.5E RJ-45 SOLID EXTENSION MULTILAN - CM - T568B - 7.0M - GRAY</t>
  </si>
  <si>
    <t>EXTENSION SOLIDO RJ-45 U/UTP MULTILAN CAT.5E - CM - T568B - 7.0M - GRIS</t>
  </si>
  <si>
    <t>EXTENSAO SOLIDA RJ-45 U/UTP MULTILAN CAT.5E - CM - T568B - 11.0M - CINZA</t>
  </si>
  <si>
    <t>U/UTP CAT.5E RJ-45 SOLID EXTENSION MULTILAN - CM - T568B - 11.0M - GRAY</t>
  </si>
  <si>
    <t>EXTENSION SOLIDO RJ-45 U/UTP MULTILAN CAT.5E - CM - T568B - 11.0M - GRIS</t>
  </si>
  <si>
    <t>PATCH CORD 1P (VOZ) FISAFLEX - CM -  RJ-45/110IDC - 5.0M - AZUL</t>
  </si>
  <si>
    <t>1 PAIR VOICE PATCH CORD FISAFLEX - CM -  RJ-45/110DC - 5.0M - BLUE</t>
  </si>
  <si>
    <t>EXTENSAO SOLIDA RJ-45 U/UTP MULTILAN CAT.5E - CM - T568A - 4.0M - AZUL</t>
  </si>
  <si>
    <t>U/UTP CAT.5E RJ-45 SOLID EXTENSION MULTILAN - CM - T568A - 4.0M - BLUE</t>
  </si>
  <si>
    <t>EXTENSION SOLIDO RJ-45 U/UTP MULTILAN CAT.5E - CM - T568A - 4.0M - AZUL</t>
  </si>
  <si>
    <t>EXTENSAO SOLIDA RJ-45 U/UTP MULTILAN CAT.5E - CM - T568A - 6.0M - AZUL</t>
  </si>
  <si>
    <t>U/UTP CAT.5E RJ-45 SOLID EXTENSION MULTILAN - CM - T568A - 6.0M - BLUE</t>
  </si>
  <si>
    <t>EXTENSION SOLIDO RJ-45 U/UTP MULTILAN CAT.5E - CM - T568A - 6.0M - AZUL</t>
  </si>
  <si>
    <t>PATCH CORD 2P (VOZ) FISAFLEX - CM -  RJ-45/110IDC - T568A - 5.0M - AZUL</t>
  </si>
  <si>
    <t>2 PAIRS VOICE PATCH CORD FISAFLEX - CM -  RJ-45/110DC - 5.0M - BLUE</t>
  </si>
  <si>
    <t>PATCH CORD 2P (VOZ) FISAFLEX - CM -  RJ-45/110IDC - 5.0M - AZUL</t>
  </si>
  <si>
    <t>PATCH CORD 1P (VOZ) FISAFLEX - CM -  RJ-45/RJ-45 - T568A - 8.0M - AZUL</t>
  </si>
  <si>
    <t>1 PAIR VOICE PATCH CORD FISAFLEX - CM -  RJ-45/RJ-45 - 8.0M - BLUE</t>
  </si>
  <si>
    <t>PATCH CORD 1P (VOZ) FISAFLEX - CM -  RJ-45/RJ-45 - 8.0M - AZUL</t>
  </si>
  <si>
    <t>ET01675</t>
  </si>
  <si>
    <t>a0A6100000blnh3</t>
  </si>
  <si>
    <t>EXTENSAO SOLIDA RJ-45 U/UTP MULTILAN CAT.5E - CM - T568A - 9.0M - AZUL</t>
  </si>
  <si>
    <t>U/UTP CAT.5E RJ-45 SOLID EXTENSION MULTILAN - CM - T568A - 9.0M - BLUE</t>
  </si>
  <si>
    <t>EXTENSION SOLIDO RJ-45 U/UTP MULTILAN CAT.5E - CM - T568A - 9.0M - AZUL</t>
  </si>
  <si>
    <t>PATCH CORD 4P FISAFLEX - CM -  CAT.5E RJ-45/110IDC - T568A - 1.5M - AMARELO</t>
  </si>
  <si>
    <t>4 PAIRS CAT.5E PATCH CORD FISAFLEX - CM -  110IDC/110DC - T568A - 1.5M - YELLOW</t>
  </si>
  <si>
    <t>PATCH CORD 4P FISAFLEX - CM -  CAT.5E RJ-45/110IDC - T568A - 1.5M - AMARILLO</t>
  </si>
  <si>
    <t>PATCH CORD U/UTP MULTILAN CAT.5E T568B - 1.0M - AZUL (EXP)</t>
  </si>
  <si>
    <t>U/UTP CAT.5E PATCH CORD - MULTILAN T568B - 1.0M - BLUE (EXP)</t>
  </si>
  <si>
    <t>EXTENSAO RJ-45 CAT.5E U/UTP T568A FLEXIVEL - 2.0M - AZUL (COM BOOT)</t>
  </si>
  <si>
    <t>EXTENSION RJ-45  T568A - 2.0M - BLUE</t>
  </si>
  <si>
    <t>EXTENSION FLEXIBLE RJ-45 CAT.5E U/UTP T568A - 2.0M - AZUL (COM BOOT)</t>
  </si>
  <si>
    <t>PATCH CORD 1P (VOZ) FISAFLEX - CM - RJ-45/RJ-45 - 10.0M - AZUL</t>
  </si>
  <si>
    <t>1 PAIR VOICE PATCH CORD FISAFLEX - CM - RJ-45/RJ45 - 10.0M - BLUE</t>
  </si>
  <si>
    <t>PATCH CORD 2P (VOZ) FISAFLEX - CM -  RJ-45/RJ-45 - 1.5M - AZUL</t>
  </si>
  <si>
    <t>2 PAIRS VOICE PATCH CORD FISAFLEX - CM -  RJ-45/RJ45 - 1.5M - BLUE</t>
  </si>
  <si>
    <t>PATCH CORD 2P (VOZ) FISAFLEX - CM -  RJ-45/RJ-45 - 2.0M - AZUL</t>
  </si>
  <si>
    <t>2 PAIRS VOICE PATCH CORD FISAFLEX - CM -  RJ-45/RJ45 - 2.0M - BLUE</t>
  </si>
  <si>
    <t>PATCH CORD 2P (VOZ) FISAFLEX - CM -  RJ-45/RJ-45 - 5.0M - AZUL</t>
  </si>
  <si>
    <t>2 PAIRS VOICE PATCH CORD FISAFLEX - CM -  RJ-45/RJ45 - 5.0M - BLUE</t>
  </si>
  <si>
    <t>PATCH CORD 1P (VOZ) FISAFLEX - CM -  RJ-45/RJ-45 - 1.5M - AZUL</t>
  </si>
  <si>
    <t>1 PAIR VOICE PATCH CORD FISAFLEX - CM -  RJ-45/RJ45 - 1.5M - BLUE</t>
  </si>
  <si>
    <t>PATCH CORD 2P (VOZ) FISAFLEX - CM -  RJ-45/RJ-45 - 0.5M - AZUL</t>
  </si>
  <si>
    <t>2 PAIRS VOICE PATCH CORD FISAFLEX - CM -  RJ-45/RJ45 - 0.5M - BLUE</t>
  </si>
  <si>
    <t>PATCH CORD 1P (VOZ) FISAFLEX - CM -  RJ-45/110IDC - 0.5M - AZUL</t>
  </si>
  <si>
    <t>1 PAIR VOICE PATCH CORD FISAFLEX - CM -  RJ-45/110DC - 0.5M - BLUE</t>
  </si>
  <si>
    <t>PATCH CORD 1P (VOZ) FISAFLEX - CM -  RJ-45/110IDC- 0.5M - AZUL</t>
  </si>
  <si>
    <t>PATCH CORD 1P (VOZ) FISAFLEX - CM -  RJ-45/110IDC - 12.0M - AZUL</t>
  </si>
  <si>
    <t>1 PAIR VOICE PATCH CORD FISAFLEX - CM -  RJ-45/110DC - 12.0M - BLUE</t>
  </si>
  <si>
    <t>EXTENSAO SOLIDA RJ-45 U/UTP MULTILAN CAT.5E - CM - T568A - 2.5M - CINZA</t>
  </si>
  <si>
    <t>U/UTP CAT.5E RJ-45 SOLID EXTENSION MULTILAN - CM - T568A - 2.5M - GRAY</t>
  </si>
  <si>
    <t>EXTENSION SOLIDO RJ-45 U/UTP MULTILAN CAT.5E - CM - T568A - 2.5M - GRIS</t>
  </si>
  <si>
    <t>ET02229</t>
  </si>
  <si>
    <t>a0A6100000blnmX</t>
  </si>
  <si>
    <t>EXTENSAO SOLIDA RJ-45 U/UTP MULTILAN CAT.5E - CM - T568A - 1.5M - CINZA</t>
  </si>
  <si>
    <t>U/UTP CAT.5E RJ-45 SOLID EXTENSION MULTILAN - CM - T568A - 1.5M - GRAY</t>
  </si>
  <si>
    <t>EXTENSION SOLIDO RJ-45 U/UTP MULTILAN CAT.5E - CM - T568A - 1.5M - GRIS</t>
  </si>
  <si>
    <t>PATCH CORD 1P (VOZ) FISAFLEX - CM -  RJ-45/RJ-45 - 2.5M - AZUL</t>
  </si>
  <si>
    <t>1 PAIR VOICE PATCH CORD FISAFLEX - CM -  RJ-45/RJ-45 - 2.5M - BLUE</t>
  </si>
  <si>
    <t>PATCH CORD 1P (VOZ) FISAFLEX - CM -  RJ-45/110IDC- 9.0M - AZUL</t>
  </si>
  <si>
    <t>1 PAIR VOICE PATCH CORD FISAFLEX - CM -  RJ-45/110DC - 9.0M - BLUE</t>
  </si>
  <si>
    <t>PATCH CORD 1P (VOZ) FISAFLEX - CM -  RJ-45/110IDC - 9.0M - AZUL</t>
  </si>
  <si>
    <t>PATCH CORD 1P (VOZ) FISAFLEX - CM -  RJ-45/110IDC - 8.0M - AZUL</t>
  </si>
  <si>
    <t>1 PAIR VOICE PATCH CORD FISAFLEX - CM -  RJ-45/110DC - 8.0M - BLUE</t>
  </si>
  <si>
    <t>EXTENSAO SOLIDA RJ-45 U/UTP MULTILAN CAT.5E - CM - T568A - 6.0M - CINZA</t>
  </si>
  <si>
    <t>U/UTP CAT.5E RJ-45 SOLID EXTENSION MULTILAN - CM - T568A - 6.0M - GRAY</t>
  </si>
  <si>
    <t>EXTENSION SOLIDO RJ-45 U/UTP MULTILAN CAT.5E - CM - T568A - 6.0M - GRIS</t>
  </si>
  <si>
    <t>EXTENSAO SOLIDA RJ-45 U/UTP MULTILAN CAT.5E - CM - T568A - 2.5M - AZUL</t>
  </si>
  <si>
    <t>U/UTP CAT.5E RJ-45 SOLID EXTENSION MULTILAN - CM - T568A - 2.5M - BLUE</t>
  </si>
  <si>
    <t>EXTENSION SOLIDO RJ-45 U/UTP MULTILAN CAT.5E - CM - T568A - 2.5M - AZUL</t>
  </si>
  <si>
    <t>PATCH CORD 1P (VOZ) FISAFLEX - CM -  RJ-45/110IDC - 3.5M - AZUL</t>
  </si>
  <si>
    <t>1 PAIR VOICE PATCH CORD FISAFLEX - CM -  RJ-45/110DC - 3.5M - BLUE</t>
  </si>
  <si>
    <t>PATCH CORD 1P (VOZ) FISAFLEX - CM - 110IDC/110IDC - 7.0M - AZUL</t>
  </si>
  <si>
    <t>1 PAIR VOICE PATCH CORD FISAFLEX - CM - 110IDC/110IDC - 7.0M - BLUE</t>
  </si>
  <si>
    <t>PATCH CORD 1P (VOZ) FISAFLEX - CM -  RJ-45/110IDC - 4.5M - AZUL</t>
  </si>
  <si>
    <t>1 PAIR VOICE PATCH CORD FISAFLEX - CM -  RJ-45/110DC - 4.5M - BLUE</t>
  </si>
  <si>
    <t>PATCH CORD 1P  (VOZ) FISAFLEX - CM -  RJ-45/RJ-45 - 1.0M - AZUL</t>
  </si>
  <si>
    <t>1 PAIR VOICE PATCH CORD FISAFLEX - CM -  RJ-45/RJ-45 - 1.0M - BLUE</t>
  </si>
  <si>
    <t>PATCH CORD 1P (VOZ) FISAFLEX - CM -  RJ-45/RJ-45 - 1.0M - AZUL</t>
  </si>
  <si>
    <t>PATCH CORD 1P (VOZ) FISAFLEX - CM -  RJ-45/RJ-45 - 0.5M - AZUL</t>
  </si>
  <si>
    <t>1 PAIR VOICE PATCH CORD FISAFLEX - CM -  RJ-45/RJ-45 - 0.5M - BLUE</t>
  </si>
  <si>
    <t>PATCH CORD 1P (VOZ) FISAFLEX - CM - RJ-45/110IDC - 7.0M - AZUL</t>
  </si>
  <si>
    <t>1 PAIR VOICE PATCH CORD FISAFLEX - CM - RJ-45/110IDC - 7.0M - BLUE</t>
  </si>
  <si>
    <t>PATCH CORD 1P (VOZ) FISAFLEX - CM -  RJ-45/110IDC - 2.5M - AZUL</t>
  </si>
  <si>
    <t>1 PAIR VOICE PATCH CORD FISAFLEX - CM -  RJ-45/110DC - 2.5M - BLUE</t>
  </si>
  <si>
    <t>PATCH CORD 4P FISAFLEX - CM -  CAT.5E RJ-45/110IDC - T568A - 1.5M - VERMELHO</t>
  </si>
  <si>
    <t>4 PAIRS CAT.5E PATCH CORD FISAFLEX - CM -  110IDC/110DC - T568A - 1.5M - RED</t>
  </si>
  <si>
    <t>PATCH CORD 4P FISAFLEX - CM -  CAT.5E RJ-45/110IDC - T568A - 1.5M - ROJO</t>
  </si>
  <si>
    <t>PATCH CORD 2P (VOZ) FISAFLEX - CM -  RJ-45/RJ-45 - 3.0M - AZUL</t>
  </si>
  <si>
    <t>2 PAIRS VOICE PATCH CORD FISAFLEX - CM -  RJ-45/RJ45 - 3.0M - BLUE</t>
  </si>
  <si>
    <t>PATCH CORD 4P FISAFLEX - CM -  CAT.5E 110IDC/110IDC - 8.0M - AZUL</t>
  </si>
  <si>
    <t>4 PAIRS CAT.5E PATCH CORD FISAFLEX - CM -  110IDC/110DC - 8.0M - BLUE</t>
  </si>
  <si>
    <t>EXTENSAO SOLIDA RJ-45 U/UTP MULTILAN CAT.5E - CM - T568A - 25.0M - AZUL</t>
  </si>
  <si>
    <t>U/UTP CAT.5E RJ-45 SOLID EXTENSION MULTILAN - CM - T568A - 25.0M - BLUE</t>
  </si>
  <si>
    <t>EXTENSION SOLIDO RJ-45 U/UTP MULTILAN CAT.5E - CM - T568A - 25.0M - AZUL</t>
  </si>
  <si>
    <t>PATCH CORD 2P (VOZ) FISAFLEX - CM -  RJ-45/RJ-45 - 1.0M - AZUL</t>
  </si>
  <si>
    <t>2 PAIRS VOICE PATCH CORD FISAFLEX - CM -  RJ-45/RJ-45 - 1.0M - BLUE</t>
  </si>
  <si>
    <t>PATCH CORD 2P (VOZ) FISAFLEX - CM -  RJ-45/RJ-45 - 2.5M - AZUL</t>
  </si>
  <si>
    <t>2 PAIRS VOICE PATCH CORD FISAFLEX - CM -  RJ-45/RJ-45 - 2.5M - BLUE</t>
  </si>
  <si>
    <t>EXTENSAO SOLIDA RJ-45 U/UTP MULTILAN CAT.5E - CM - T568B - 2.5M - AZUL</t>
  </si>
  <si>
    <t>U/UTP CAT.5E RJ-45 SOLID EXTENSION MULTILAN - CM - T568B - 2.5M - BLUE</t>
  </si>
  <si>
    <t>EXTENSION SOLIDO RJ-45 U/UTP MULTILAN CAT.5E - CM - T568B - 2.5M - AZUL</t>
  </si>
  <si>
    <t>ET2229</t>
  </si>
  <si>
    <t>EXTENSAO SOLIDA RJ-45 U/UTP MULTILAN CAT.5E - CM - T568B - 3.0M - AZUL</t>
  </si>
  <si>
    <t>U/UTP CAT.5E RJ-45 SOLID EXTENSION MULTILAN - CM - T568B - 3.0M - BLUE</t>
  </si>
  <si>
    <t>EXTENSION SOLIDO RJ-45 U/UTP MULTILAN CAT.5E - CM - T568B - 3.0M - AZUL</t>
  </si>
  <si>
    <t>EXTENSAO SOLIDA RJ-45 U/UTP MULTILAN CAT.5E - CM - T568B - 5.0M - AZUL</t>
  </si>
  <si>
    <t>U/UTP CAT.5E RJ-45 SOLID EXTENSION MULTILAN - CM - T568B - 5.0M - BLUE</t>
  </si>
  <si>
    <t>EXTENSION SOLIDO RJ-45 U/UTP MULTILAN CAT.5E - CM - T568B - 5.0M - AZUL</t>
  </si>
  <si>
    <t>EXTENSAO SOLIDA RJ-45 U/UTP MULTILAN CAT.5E - CM - T568B - 6.0M - AZUL</t>
  </si>
  <si>
    <t>U/UTP CAT.5E RJ-45 SOLID EXTENSION MULTILAN - CM - T568B - 6.0M - BLUE</t>
  </si>
  <si>
    <t>EXTENSION SOLIDO RJ-45 U/UTP MULTILAN CAT.5E - CM - T568B - 6.0M - AZUL</t>
  </si>
  <si>
    <t>EXTENSAO SOLIDA RJ-45 U/UTP MULTILAN CAT.5E - CM - T568B - 7.0M - AZUL</t>
  </si>
  <si>
    <t>U/UTP CAT.5E RJ-45 SOLID EXTENSION MULTILAN - CM - T568B - 7.0M - BLUE</t>
  </si>
  <si>
    <t>EXTENSION SOLIDO RJ-45 U/UTP MULTILAN CAT.5E - CM - T568B - 7.0M - AZUL</t>
  </si>
  <si>
    <t>EXTENSAO SOLIDA RJ-45 U/UTP MULTILAN CAT.5E - CM - T568B - 9.0M - AZUL</t>
  </si>
  <si>
    <t>U/UTP CAT.5E RJ-45 SOLID EXTENSION MULTILAN - CM - T568B - 9.0M - BLUE</t>
  </si>
  <si>
    <t>EXTENSION SOLIDO RJ-45 U/UTP MULTILAN CAT.5E - CM - T568B - 9.0M - AZUL</t>
  </si>
  <si>
    <t>EXTENSAO SOLIDA RJ-45 U/UTP MULTILAN CAT.5E - CM - T568B - 10.0M - AZUL</t>
  </si>
  <si>
    <t>U/UTP CAT.5E RJ-45 SOLID EXTENSION MULTILAN - CM - T568B - 10.0M - BLUE</t>
  </si>
  <si>
    <t>EXTENSION SOLIDO RJ-45 U/UTP MULTILAN CAT.5E - CM - T568B - 10.0M - AZUL</t>
  </si>
  <si>
    <t>EXTENSAO SOLIDA RJ-45 U/UTP MULTILAN CAT.5E - CM - T568A - 3.0M - AZUL</t>
  </si>
  <si>
    <t>U/UTP CAT.5E RJ-45 SOLID EXTENSION MULTILAN - CM - T568A - 3.0M - BLUE</t>
  </si>
  <si>
    <t>EXTENSION SOLIDO RJ-45 U/UTP MULTILAN CAT.5E - CM - T568A - 3.0M - AZUL</t>
  </si>
  <si>
    <t>EXTENSAO SOLIDA RJ-45 U/UTP MULTILAN CAT.5E - CM - T568B - 25.0M - AZUL</t>
  </si>
  <si>
    <t>U/UTP CAT.5E RJ-45 SOLID EXTENSION MULTILAN - CM - T568B - 25.0M - BLUE</t>
  </si>
  <si>
    <t>EXTENSION SOLIDO RJ-45 U/UTP MULTILAN CAT.5E - CM - T568B - 25.0M - AZUL</t>
  </si>
  <si>
    <t>PATCH CORD 1P (VOZ) FISAFLEX - CM -  110IDC/110IDC - 2.5M - AZUL</t>
  </si>
  <si>
    <t>1 PAIR VOICE PATCH CORD FISAFLEX - CM -  110IDC/110IDC - 2.5M - BLUE</t>
  </si>
  <si>
    <t>EXTENSAO SOLIDA RJ-45 U/UTP MULTILAN CAT.5E - CM - T568B - 4.0M - AZUL</t>
  </si>
  <si>
    <t>U/UTP CAT.5E RJ-45 SOLID EXTENSION MULTILAN - CM - T568B - 4.0M - BLUE</t>
  </si>
  <si>
    <t>EXTENSION SOLIDO RJ-45 U/UTP MULTILAN CAT.5E - CM - T568B - 4.0M - AZUL</t>
  </si>
  <si>
    <t>PATCH CORD 4P FISAFLEX - CM -  CAT.5E RJ-45/110IDC - T568A - 2.5M - AZUL</t>
  </si>
  <si>
    <t>4 PAIRS CAT.5E PATCH CORD FISAFLEX - CM -  RJ-45/110DC - T568A - 2.5M - BLUE</t>
  </si>
  <si>
    <t>PATCH CORD 4P FISAFLEX - CM -  CAT.5E RJ-45/110IDC - T568A - 2.5M - AMARELO</t>
  </si>
  <si>
    <t>4 PAIRS CAT.5E PATCH CORD FISAFLEX - CM -  RJ-45/110DC - T568A - 2.5M - YELLOW</t>
  </si>
  <si>
    <t>PATCH CORD 4P FISAFLEX - CM -  CAT.5E RJ-45/110IDC - T568A - 2.5M - AMARILLO</t>
  </si>
  <si>
    <t>EXTENSAO SOLIDA RJ-45 U/UTP MULTILAN CAT.5E - CM - T568A - 15.0M - AZUL</t>
  </si>
  <si>
    <t>U/UTP CAT.5E RJ-45 SOLID EXTENSION MULTILAN - CM - T568A - 15.0M - BLUE</t>
  </si>
  <si>
    <t>EXTENSION SOLIDO RJ-45 U/UTP MULTILAN CAT.5E - CM - T568A - 15.0M - AZUL</t>
  </si>
  <si>
    <t>EXTENSAO SOLIDA RJ-45 U/UTP MULTILAN CAT.5E - CM - T568A - 20.0M - AZUL</t>
  </si>
  <si>
    <t>U/UTP CAT.5E RJ-45 SOLID EXTENSION MULTILAN - CM - T568A - 20.0M - BLUE</t>
  </si>
  <si>
    <t>EXTENSION SOLIDO RJ-45 U/UTP MULTILAN CAT.5E - CM - T568A - 20.0M - AZUL</t>
  </si>
  <si>
    <t>PATCH CORD 1P (VOZ) FISAFLEX - CM -  RJ-45/RJ-45 - 9.0M - AZUL</t>
  </si>
  <si>
    <t>1 PAIR VOICE PATCH CORD FISAFLEX - CM -  RJ-45/RJ-45 - 9.0M - BLUE</t>
  </si>
  <si>
    <t>PATCH CORD 1P (VOZ) FISAFLEX - CM -  110IDC/110IDC - 2.0M - AZUL</t>
  </si>
  <si>
    <t>1 PAIR VOICE PATCH CORD FISAFLEX - CM -  110IDC/110IDC - 2.0M - BLUE</t>
  </si>
  <si>
    <t>PATCH CORD 4P FISAFLEX - CM -  CAT.5E 110IDC/110IDC - 2.0M - AZUL</t>
  </si>
  <si>
    <t>4 PAIRS CAT.5E PATCH CORD FISAFLEX - CM -  110IDC/110DC - 2.0M - BLUE</t>
  </si>
  <si>
    <t>PATCH CORD 4P FISAFLEX - CM -  CAT.5E 110IDC/110IDC- 2.0M - AZUL</t>
  </si>
  <si>
    <t>PATCH CORD 4P FISAFLEX - CM -  CAT.5E 110IDC/110IDC - 2.0M - CINZA</t>
  </si>
  <si>
    <t>4 PAIRS CAT.5E PATCH CORD FISAFLEX - CM -  110IDC/110DC - 2.0M - GRAY</t>
  </si>
  <si>
    <t>PATCH CORD 4P FISAFLEX - CM -  CAT.5E 110IDC/110IDC - 2.0M - GRIS</t>
  </si>
  <si>
    <t>PATCH CORD 2P (VOZ) FISAFLEX - CM -  110IDC/110IDC - 2.5M - AZUL</t>
  </si>
  <si>
    <t>2 PAIRS VOICE PATCH CORD FISAFLEX - CM -  110IDC/110IDC- 2.5M - BLUE</t>
  </si>
  <si>
    <t>PATCH CORD 4P FISAFLEX - CM -  CAT.5E 110IDC/110IDC - 2.5M - AZUL</t>
  </si>
  <si>
    <t>4 PAIRS CAT.5E PATCH CORD FISAFLEX - CM -  110IDC/110DC - 2.5M - BLUE</t>
  </si>
  <si>
    <t>PATCH CORD U/UTP MULTILAN CAT.5E T568B - 1.5M - CINZA (PORTUGAL TELECOM)</t>
  </si>
  <si>
    <t>U/UTP CAT.5E PATCH CORD - MULTILAN T568B - 1.5M - GRAY (PORTUGAL TELECOM)</t>
  </si>
  <si>
    <t>PATCH CORD U/UTP MULTILAN CAT.5E T568B - 1.5M - GRIS (PORTUGAL TELECOM)</t>
  </si>
  <si>
    <t>PATCH CORD U/UTP MULTILAN CAT.5E T568B - 0.5 M - AZUL (EXP)</t>
  </si>
  <si>
    <t>U/UTP CAT.5E PATCH CORD - MULTILAN T568B - 0.5 M - BLUE (EXP)</t>
  </si>
  <si>
    <t>PATCH CORD U/UTP MULTILAN CAT.5E T568B - 1.0M - CINZA (PORTUGAL TELECOM)</t>
  </si>
  <si>
    <t>U/UTP CAT.5E PATCH CORD - MULTILAN T568B - 1.0M - GRAY (PORTUGAL TELECOM)</t>
  </si>
  <si>
    <t>PATCH CORD U/UTP MULTILAN CAT.5E T568B - 1.0M - GRIS (PORTUGAL TELECOM)</t>
  </si>
  <si>
    <t>PATCH CORD U/UTP MULTILAN CAT.5E T568B - 2.0M - CINZA (PORTUGAL TELECOM)</t>
  </si>
  <si>
    <t>U/UTP CAT.5E PATCH CORD - MULTILAN T568B - 2.0M - GRAY (PORTUGAL TELECOM)</t>
  </si>
  <si>
    <t>PATCH CORD U/UTP MULTILAN CAT.5E T568B - 2.0M - GRIS (PORTUGAL TELECOM)</t>
  </si>
  <si>
    <t>PATCH CORD F/UTP MULTILAN CAT.5E BLINDADO - 1.5M - CINZA (EXP)</t>
  </si>
  <si>
    <t>PATCH CORD F/UTP MULTILAN CAT.5E SHIELDED - 1.5M - GRAY (EXP)</t>
  </si>
  <si>
    <t>PATCH CORD F/UTP MULTILAN CAT.5E BLINDADO - 1.5M - GRIS (EXP)</t>
  </si>
  <si>
    <t>PATCH CORD 1P (VOZ) FISAFLEX - CM -  110IDC/110IDC - 1.5M - AZUL</t>
  </si>
  <si>
    <t>1 PAIR VOICE PATCH CORD FISAFLEX - CM -  110IDC/110IDC - 1.5M - BLUE</t>
  </si>
  <si>
    <t>PATCH CORD 1P (VOZ) FISAFLEX - CM -  RJ-45/110IDC- 6.0M - AZUL</t>
  </si>
  <si>
    <t>1 PAIR VOICE PATCH CORD FISAFLEX - CM -  RJ-45/110DC - 6.0M - BLUE</t>
  </si>
  <si>
    <t>PATCH CORD 1P (VOZ) FISAFLEX - CM -  RJ-45/110IDC - 6.0M - AZUL</t>
  </si>
  <si>
    <t>PATCH CORD 1P (VOZ) FISAFLEX - CM -  110IDC/110IDC - 3.0M - AZUL</t>
  </si>
  <si>
    <t>1 PAIR VOICE PATCH CORD FISAFLEX - CM -  110IDC/110IDC - 3.0M - BLUE</t>
  </si>
  <si>
    <t>PATCH CORD 1P (VOZ) FISAFLEX - CM -  110IDC/110IDC - 1.0M - AZUL</t>
  </si>
  <si>
    <t>1 PAIR VOICE PATCH CORD FISAFLEX - CM -  110IDC/110IDC - 1.0M - BLUE</t>
  </si>
  <si>
    <t>PATCH CORD 1P (VOZ) FISAFLEX - CM -  110IDC/110IDC - 4.0M - AZUL</t>
  </si>
  <si>
    <t>1 PAIR VOICE PATCH CORD FISAFLEX - CM -  110IDC/110IDC - 4.0M - BLUE</t>
  </si>
  <si>
    <t>PATCH CORD 2P (VOZ) FISAFLEX - CM -  110IDC/110IDC - 1.0M - AZUL</t>
  </si>
  <si>
    <t>2 PAIRS VOICE PATCH CORD FISAFLEX - CM -  110IDC/110IDC- 1.0M - BLUE</t>
  </si>
  <si>
    <t>PATCH CORD 2P (VOZ) FISAFLEX - CM -  110IDC/110IDC - 1.5M - AZUL</t>
  </si>
  <si>
    <t>2 PAIRS VOICE PATCH CORD FISAFLEX - CM -  110IDC/110IDC- 1.5M - BLUE</t>
  </si>
  <si>
    <t>PATCH CORD 2P (VOZ) FISAFLEX - CM -  110IDC/110IDC - 2.0M - AZUL</t>
  </si>
  <si>
    <t>2 PAIRS VOICE PATCH CORD FISAFLEX - CM -  110IDC/110IDC- 2.0M - BLUE</t>
  </si>
  <si>
    <t>PATCH CORD 2P (VOZ) FISAFLEX - CM -  110IDC/110IDC - 3.0M - AZUL</t>
  </si>
  <si>
    <t>2 PAIRS VOICE PATCH CORD FISAFLEX - CM -  110IDC/110IDC- 3.0M - BLUE</t>
  </si>
  <si>
    <t>PATCH CORD 2P (VOZ) FISAFLEX - CM -  110IDC/110IDC - 4.0M - AZUL</t>
  </si>
  <si>
    <t>2 PAIRS VOICE PATCH CORD FISAFLEX - CM -  110IDC/110IDC- 4.0M - BLUE</t>
  </si>
  <si>
    <t>PATCH CORD 4P FISAFLEX - CM -  CAT.5E 110IDC/110IDC - 1.0M - AZUL</t>
  </si>
  <si>
    <t>4 PAIRS CAT.5E PATCH CORD FISAFLEX - CM -  110IDC/110DC - 1.0M - BLUE</t>
  </si>
  <si>
    <t>PATCH CORD 4P FISAFLEX - CM -  CAT.5E 110IDC/110IDC - 1.5M - AZUL</t>
  </si>
  <si>
    <t>4 PAIRS CAT.5E PATCH CORD FISAFLEX - CM -  110IDC/110DC - 1.5M - BLUE</t>
  </si>
  <si>
    <t>PATCH CORD 4P FISAFLEX - CM -  CAT.5E 110IDC/110IDC - 3.0M - AZUL</t>
  </si>
  <si>
    <t>4 PAIRS CAT.5E PATCH CORD FISAFLEX - CM -  110IDC/110DC - 3.0M - BLUE</t>
  </si>
  <si>
    <t>PATCH CORD 4P FISAFLEX - CM -  CAT.5E 110IDC/110IDC- 4.0M - AZUL</t>
  </si>
  <si>
    <t>4 PAIRS CAT.5E PATCH CORD FISAFLEX - CM -  110IDC/110DC - 4.0M - BLUE</t>
  </si>
  <si>
    <t>PATCH CORD 4P FISAFLEX - CM -  CAT.5E 110IDC/110IDC - 4.0M - AZUL</t>
  </si>
  <si>
    <t>PATCH CORD 1P (VOZ) FISAFLEX - CM -  RJ-45/110IDC - 1.0M - AZUL</t>
  </si>
  <si>
    <t>1 PAIR VOICE PATCH CORD FISAFLEX - CM -  RJ-45/110DC - 1.0M - BLUE</t>
  </si>
  <si>
    <t>PATCH CORD 1P (VOZ) FISAFLEX - CM -  RJ-45/110IDC - 10.0M - AZUL</t>
  </si>
  <si>
    <t>1 PAIR VOICE PATCH CORD FISAFLEX - CM -  RJ-45/110DC - 10.0M - BLUE</t>
  </si>
  <si>
    <t>PATCH CORD 1P (VOZ) FISAFLEX - CM -  RJ-45/110IDC - 1.5M - AZUL</t>
  </si>
  <si>
    <t>1 PAIR VOICE PATCH CORD FISAFLEX - CM -  RJ-45/110DC - 1.5M - BLUE</t>
  </si>
  <si>
    <t>PATCH CORD 1P (VOZ) FISAFLEX - CM -  RJ-45/110IDC - 2.0M - AZUL</t>
  </si>
  <si>
    <t>1 PAIR VOICE PATCH CORD FISAFLEX - CM -  RJ-45/110DC - 2.0M - BLUE</t>
  </si>
  <si>
    <t>PATCH CORD 1P (VOZ) FISAFLEX - CM -  RJ-45/RJ-45 - 5.0M - AZUL</t>
  </si>
  <si>
    <t>1 PAIR VOICE PATCH CORD FISAFLEX - CM -  RJ-45/RJ-45 - 5.0M - BLUE</t>
  </si>
  <si>
    <t>PATCH CORD 1P (VOZ) FISAFLEX - CM -  RJ-45/RJ-45 - 3.0M - AZUL</t>
  </si>
  <si>
    <t>1 PAIR VOICE PATCH CORD FISAFLEX - CM -  RJ-45/RJ-45 - 3.0M - BLUE</t>
  </si>
  <si>
    <t>PATCH CORD 1P (VOZ) FISAFLEX - CM -  RJ-45/RJ-45 - 4.0M - AZUL</t>
  </si>
  <si>
    <t>1 PAIR VOICE PATCH CORD FISAFLEX - CM -  RJ-45/RJ-45 - 4.0M - BLUE</t>
  </si>
  <si>
    <t>PATCH CORD 1P (VOZ) FISAFLEX - CM -  RJ-45/RJ-45 - 2.0M - AZUL</t>
  </si>
  <si>
    <t>1 PAIR VOICE PATCH CORD FISAFLEX - CM -  RJ-45/RJ-45 - 2.0M - BLUE</t>
  </si>
  <si>
    <t>PATCH CORD 1P (VOZ) FISAFLEX - CM -  RJ-45/RJ-45 - 6.0M - AZUL</t>
  </si>
  <si>
    <t>1 PAIR VOICE PATCH CORD FISAFLEX - CM -  RJ-45/RJ-45 - 6.0M - BLUE</t>
  </si>
  <si>
    <t>PATCH CORD 1P (VOZ) FISAFLEX - CM -  RJ-45/110IDC - 3.0M - AZUL</t>
  </si>
  <si>
    <t>1 PAIR VOICE PATCH CORD FISAFLEX - CM -  RJ-45/110DC - 3.0M - BLUE</t>
  </si>
  <si>
    <t>PATCH CORD 1P (VOZ) FISAFLEX - CM -  RJ-45/110IDC - 4.0M - AZUL</t>
  </si>
  <si>
    <t>1 PAIR VOICE PATCH CORD FISAFLEX - CM -  RJ-45/110DC - 4.0M - BLUE</t>
  </si>
  <si>
    <t>PATCH CORD 2P (VOZ) FISAFLEX - CM -  RJ-45/110IDC - 1.0M - AZUL</t>
  </si>
  <si>
    <t>2 PAIRS VOICE PATCH CORD FISAFLEX - CM -  RJ-45/110IDC - 1.0M - BLUE</t>
  </si>
  <si>
    <t>PATCH CORD 2P (VOZ) FISAFLEX - CM -  RJ-45/110IDC - 1.5M - AZUL</t>
  </si>
  <si>
    <t>2 PAIRS VOICE PATCH CORD FISAFLEX - CM -  RJ-45/110IDC - 1.5M - BLUE</t>
  </si>
  <si>
    <t>PATCH CORD 2P (VOZ) FISAFLEX - CM -  RJ-45/110IDC - 2.0M - AZUL</t>
  </si>
  <si>
    <t>2 PAIRS VOICE PATCH CORD FISAFLEX - CM -  RJ-45/110IDC - 2.0M - BLUE</t>
  </si>
  <si>
    <t>PATCH CORD 2P (VOZ) FISAFLEX - CM -  RJ-45/110IDC - 2.5M - AZUL</t>
  </si>
  <si>
    <t>2 PAIRS VOICE PATCH CORD FISAFLEX - CM -  RJ-45/110IDC - 2.5M - BLUE</t>
  </si>
  <si>
    <t>PATCH CORD 2P (VOZ) FISAFLEX - CM -  RJ-45/110IDC - 3.0M - AZUL</t>
  </si>
  <si>
    <t>2 PAIRS VOICE PATCH CORD FISAFLEX - CM -  RJ-45/110IDC - 3.0M - BLUE</t>
  </si>
  <si>
    <t>PATCH CORD 2P (VOZ) FISAFLEX - CM -  RJ-45/110IDC - 4.0M - AZUL</t>
  </si>
  <si>
    <t>2 PAIRS VOICE PATCH CORD FISAFLEX - CM -  RJ-45/110IDC - 4.0M - BLUE</t>
  </si>
  <si>
    <t>PATCH CORD 2P (VOZ) FISAFLEX - CM -  RJ-45/110IDC - 9.0M - AZUL</t>
  </si>
  <si>
    <t>2 PAIRS VOICE PATCH CORD FISAFLEX - CM -  RJ-45/110IDC - 9.0M - BLUE</t>
  </si>
  <si>
    <t>PATCH CORD 4P FISAFLEX - CM -  CAT.5E RJ-45/110IDC - T568A - 1.0M - AZUL</t>
  </si>
  <si>
    <t>4 PAIRS CAT.5E PATCH CORD FISAFLEX - CM -  RJ-45/110DC - T568A - 1.0M - BLUE</t>
  </si>
  <si>
    <t>PATCH CORD 4P FISAFLEX - CM -  CAT.5E RJ-45/110IDC - T568A - 1.5M - AZUL</t>
  </si>
  <si>
    <t>4 PAIRS CAT.5E PATCH CORD FISAFLEX - CM -  RJ-45/110DC - T568A - 1.5M - BLUE</t>
  </si>
  <si>
    <t>PATCH CORD 4P FISAFLEX - CM -  CAT.5E RJ-45/110IDC - T568A - 2.0M - AZUL</t>
  </si>
  <si>
    <t>4 PAIRS CAT.5E PATCH CORD FISAFLEX - CM -  RJ-45/110DC - T568A - 2.0M - BLUE</t>
  </si>
  <si>
    <t>PATCH CORD 4P FISAFLEX - CM -  CAT.5E RJ-45/110IDC - T568B -  5.0M - AZUL</t>
  </si>
  <si>
    <t>4 PAIRS CAT.5E PATCH CORD FISAFLEX - CM -  RJ-45/110DC - T568A - 5.0M - BLUE</t>
  </si>
  <si>
    <t>PATCH CORD 4P FISAFLEX - CM -  CAT.5E RJ-45/110IDC - T568B - 5.0M - AZUL</t>
  </si>
  <si>
    <t>PATCH CORD 4P FISAFLEX - CM -  CAT.5E RJ-45/110IDC - T568A - 3.0M - AZUL</t>
  </si>
  <si>
    <t>4 PAIRS CAT.5E PATCH CORD FISAFLEX - CM -  RJ-45/110DC - T568A - 3.0M - BLUE</t>
  </si>
  <si>
    <t>PATCH CORD 4P FISAFLEX - CM -  CAT.5E RJ-45/110IDC - T568A - 4.0M - AZUL</t>
  </si>
  <si>
    <t>4 PAIRS CAT.5E PATCH CORD FISAFLEX - CM -  RJ-45/110DC - T568A - 4.0M - BLUE</t>
  </si>
  <si>
    <t>PATCH CORD 4P FISAFLEX - CM -  CAT.5E RJ-45/110IDC - T568B - 1.0M - AZUL</t>
  </si>
  <si>
    <t>4 PAIRS CAT.5E PATCH CORD FISAFLEX - CM -  RJ-45/110IDC - T568B - 1.0M - BLUE</t>
  </si>
  <si>
    <t>PATCH CORD 4P FISAFLEX - CM -  CAT.5E RJ-45/110IDC - T568B - 1.5M - AZUL</t>
  </si>
  <si>
    <t>4 PAIRS CAT.5E PATCH CORD FISAFLEX - CM -  RJ-45/110IDC - T568B - 1.5M - BLUE</t>
  </si>
  <si>
    <t>PATCH CORD 4P FISAFLEX - CM -  CAT.5E RJ-45/110IDC - T568B - 2.0M - AZUL</t>
  </si>
  <si>
    <t>4 PAIRS CAT.5E PATCH CORD FISAFLEX - CM -  RJ-45/110IDC - T568B - 2.0M - BLUE</t>
  </si>
  <si>
    <t>PATCH CORD 4P FISAFLEX - CM -  CAT.5E RJ-45/110IDC - T568B - 2.5M - AZUL</t>
  </si>
  <si>
    <t>4 PAIRS CAT.5E PATCH CORD FISAFLEX - CM -  RJ-45/110IDC - T568B - 2.5M - BLUE</t>
  </si>
  <si>
    <t>PATCH CORD 4P FISAFLEX - CM -  CAT.5E RJ-45/110IDC -T568B -  3.0M - AZUL</t>
  </si>
  <si>
    <t>4 PAIRS CAT.5E PATCH CORD FISAFLEX - CM -  RJ-45/110IDC -T568B - 3.0M - BLUE</t>
  </si>
  <si>
    <t>PATCH CORD 4P FISAFLEX - CM -  CAT.5E RJ-45/110IDC -T568B - 3.0M - AZUL</t>
  </si>
  <si>
    <t>PATCH CORD 4P FISAFLEX - CM -  CAT.5E RJ-45/110IDC - T568B - 4.0M - AZUL</t>
  </si>
  <si>
    <t>4 PAIRS CAT.5E PATCH CORD FISAFLEX - CM -  RJ-45/110IDC - T568B - 4.0M - BLUE</t>
  </si>
  <si>
    <t>PATCH CORD 4P FISAFLEX - CM -  CAT.5E 110IDC/110IDC - 5.0M - AZUL</t>
  </si>
  <si>
    <t>4 PAIRS CAT.5E PATCH CORD FISAFLEX - CM -  110IDC/110DC - 5.0M - BLUE</t>
  </si>
  <si>
    <t>PATCH CORD 4P FISAFLEX - CM -  CAT.5E RJ-45/110IDC - T568A - 5.0M - CINZA</t>
  </si>
  <si>
    <t>4 PAIRS CAT.5E PATCH CORD FISAFLEX - CM -  RJ-45/110DC - T568A - 5.0M - GRAY</t>
  </si>
  <si>
    <t>PATCH CORD 4P FISAFLEX - CM -  CAT.5E RJ-45/110IDC - T568A - 5.0M - GRIS</t>
  </si>
  <si>
    <t>PATCH CORD U/UTP SOHOPLUS CAT.5E - CMX - T568A/B - 1.5M - AZUL CLARO</t>
  </si>
  <si>
    <t>U/UTP CAT.5E PATCH CORD SOHOPLUS - CMX - T568A/B - 1.5M - LIGHT BLUE</t>
  </si>
  <si>
    <t>ET02051</t>
  </si>
  <si>
    <t>a0A6100000blnkZ</t>
  </si>
  <si>
    <t>PATCH CORD U/UTP SOHOPLUS CAT.5E - CMX - T568A/B - 2.5M - AZUL CLARO</t>
  </si>
  <si>
    <t>U/UTP CAT.5E PATCH CORD SOHOPLUS - CMX - T568A/B - 2.5M - LIGHT BLUE</t>
  </si>
  <si>
    <t>PATCH CORD U/UTP MULTILAN CAT.5E - CM - T568A/B - 15.0M - CINZA</t>
  </si>
  <si>
    <t>U/UTP CAT.5E COPPER PATCH CORD  MULTILAN - CM - T568A/B - 15.0M - GRAY</t>
  </si>
  <si>
    <t>PATCH CORD U/UTP MULTILAN CAT.5E - CM - T568A/B - 15.0M - GRIS</t>
  </si>
  <si>
    <t>PATCH CORD U/UTP MULTILAN CAT.5E - CM - T568A/B - 20.0M - VERMELHO</t>
  </si>
  <si>
    <t>U/UTP CAT.5E COPPER PATCH CORD  MULTILAN - CM - T568A/B - 20.0M - RED</t>
  </si>
  <si>
    <t>PATCH CORD U/UTP MULTILAN CAT.5E - CM - T568A/B - 20.0M - ROJO</t>
  </si>
  <si>
    <t>CABO ETH AMARELO C/ CONECTOR RJ45 (0155-0008-0)</t>
  </si>
  <si>
    <t>PATCH CORD U/UTP MULTILAN CAT.5E - CM - T568A/B - 20.0M - CINZA</t>
  </si>
  <si>
    <t>U/UTP COPPER PATCH CORDMULTILAN CAT.5E - CM - T568A/B - 20.0M - GRAY</t>
  </si>
  <si>
    <t>PATCH CORD U/UTP MULTILAN CAT.5E - CM - T568A/B - 20.0M - GRIS</t>
  </si>
  <si>
    <t>PATCH CORD U/UTP MULTILAN CAT.5E - CM - T568A/B - 0.5M - PRETO</t>
  </si>
  <si>
    <t>U/UTP CAT.5E COPPER PATCH CORD  MULTILAN - CM - T568A/B - 0.5M - BLACK</t>
  </si>
  <si>
    <t>PATCH CORD U/UTP MULTILAN CAT.5E - CM - T568A/B - 0.5M - NEGRO</t>
  </si>
  <si>
    <t>PATCH CORD U/UTP MULTILAN CAT.5E - CM - T568A/B - 1.0M - PRETO</t>
  </si>
  <si>
    <t>U/UTP CAT.5E COPPER PATCH CORD  MULTILAN - CM - T568A/B - 1.0M - BLACK</t>
  </si>
  <si>
    <t>PATCH CORD U/UTP MULTILAN CAT.5E - CM - T568A/B - 1.0M - NEGRO</t>
  </si>
  <si>
    <t>PATCH CORD U/UTP MULTILAN CAT.5E - CM - T568A/B - 1.5M - PRETO</t>
  </si>
  <si>
    <t>U/UTP CAT.5E COPPER PATCH CORD  MULTILAN - CM - T568A/B - 1.5M - BLACK</t>
  </si>
  <si>
    <t>PATCH CORD U/UTP MULTILAN CAT.5E - CM - T568A/B - 1.5M - NEGRO</t>
  </si>
  <si>
    <t>PATCH CORD U/UTP MULTILAN CAT.5E - CM - T568A/B - 2.0M - PRETO</t>
  </si>
  <si>
    <t>U/UTP CAT.5E COPPER PATCH CORD  MULTILAN - CM - T568A/B - 2.0M - BLACK</t>
  </si>
  <si>
    <t>PATCH CORD U/UTP MULTILAN CAT.5E - CM - T568A/B - 2.0M - NEGRO</t>
  </si>
  <si>
    <t>PATCH CORD U/UTP MULTILAN CAT.5E - CM - T568A/B - 2.5M - PRETO</t>
  </si>
  <si>
    <t>U/UTP CAT.5E COPPER PATCH CORD  MULTILAN - CM - T568A/B - 2.5M - BLACK</t>
  </si>
  <si>
    <t>PATCH CORD U/UTP MULTILAN CAT.5E - CM - T568A/B - 2.5M - NEGRO</t>
  </si>
  <si>
    <t>PATCH CORD U/UTP MULTILAN CAT.5E - CM - T568A/B - 3.0M - PRETO</t>
  </si>
  <si>
    <t>U/UTP CAT.5E COPPER PATCH CORD  MULTILAN - CM - T568A/B - 3.0M - BLACK</t>
  </si>
  <si>
    <t>PATCH CORD U/UTP MULTILAN CAT.5E - CM - T568A/B - 3.0M - NEGRO</t>
  </si>
  <si>
    <t>PATCH CORD U/UTP MULTILAN CAT.5E - CM - T568A/B - 4.0M - PRETO</t>
  </si>
  <si>
    <t>U/UTP CAT.5E COPPER PATCH CORD  MULTILAN - CM - T568A/B - 4.0M - BLACK</t>
  </si>
  <si>
    <t>PATCH CORD U/UTP MULTILAN CAT.5E - CM - T568A/B - 4.0M - NEGRO</t>
  </si>
  <si>
    <t>PATCH CORD U/UTP MULTILAN CAT.5E - CM - T568A/B - 5.0M - PRETO</t>
  </si>
  <si>
    <t>U/UTP CAT.5E COPPER PATCH CORD  MULTILAN - CM - T568A/B - 5.0M - BLACK</t>
  </si>
  <si>
    <t>PATCH CORD U/UTP MULTILAN CAT.5E - CM - T568A/B - 5.0M - NEGRO</t>
  </si>
  <si>
    <t>PATCH CORD U/UTP MULTILAN CAT.5E - CM - T568A/B - 6.0M - PRETO</t>
  </si>
  <si>
    <t>U/UTP CAT.5E COPPER PATCH CORD  MULTILAN - CM - T568A/B - 6.0M - BLACK</t>
  </si>
  <si>
    <t>PATCH CORD U/UTP MULTILAN CAT.5E - CM - T568A/B - 6.0M - NEGRO</t>
  </si>
  <si>
    <t>PATCH CORD U/UTP MULTILAN CAT.5E - CM - T568A/B - 7.0M - PRETO</t>
  </si>
  <si>
    <t>U/UTP CAT.5E COPPER PATCH CORD  MULTILAN - CM - T568A/B - 7.0M - BLACK</t>
  </si>
  <si>
    <t>PATCH CORD U/UTP MULTILAN CAT.5E - CM - T568A/B - 7.0M - NEGRO</t>
  </si>
  <si>
    <t>PATCH CORD U/UTP MULTILAN CAT.5E - CM - T568A/B - 8.0M - PRETO</t>
  </si>
  <si>
    <t>U/UTP CAT.5E COPPER PATCH CORD  MULTILAN - CM - T568A/B - 8.0M - BLACK</t>
  </si>
  <si>
    <t>PATCH CORD U/UTP MULTILAN CAT.5E - CM - T568A/B - 8.0M - NEGRO</t>
  </si>
  <si>
    <t>PATCH CORD U/UTP MULTILAN CAT.5E - CM - T568A/B - 9.0M - PRETO</t>
  </si>
  <si>
    <t>U/UTP CAT.5E COPPER PATCH CORD  MULTILAN - CM - T568A/B - 9.0M - BLACK</t>
  </si>
  <si>
    <t>PATCH CORD U/UTP MULTILAN CAT.5E - CM - T568A/B - 9.0M - NEGRO</t>
  </si>
  <si>
    <t>PATCH CORD U/UTP MULTILAN CAT.5E - CM - T568A/B - 10.0M - PRETO</t>
  </si>
  <si>
    <t>U/UTP CAT.5E COPPER PATCH CORD  MULTILAN - CM - T568A/B - 10.0M - BLACK</t>
  </si>
  <si>
    <t>PATCH CORD U/UTP MULTILAN CAT.5E - CM - T568A/B - 10.0M - NEGRO</t>
  </si>
  <si>
    <t>PATCH CORD U/UTP MULTILAN CAT.5E - CM - CROSSOVER - 1.5M - PRETO</t>
  </si>
  <si>
    <t>U/UTP CAT.5E COPPER PATCH CORD  MULTILAN - CM - CROSSOVER - 1.5M - BLACK</t>
  </si>
  <si>
    <t>PATCH CORD U/UTP MULTILAN CAT.5E - CM - CROSSOVER - 1.5M - NEGRO</t>
  </si>
  <si>
    <t>PATCH CORD U/UTP MULTILAN CAT.5E - CM - T568A/B - 12.0M - PRETO</t>
  </si>
  <si>
    <t>U/UTP CAT.5E COPPER PATCH CORD  MULTILAN - CM - T568A/B - 12.0M - BLACK</t>
  </si>
  <si>
    <t>PATCH CORD U/UTP MULTILAN CAT.5E - CM - T568A/B - 12.0M - NEGRO</t>
  </si>
  <si>
    <t>PATCH CORD U/UTP MULTILAN CAT.5E - CM - T568B - 3.0M - PRETO</t>
  </si>
  <si>
    <t>U/UTP CAT.5E PATCH CORD - MULTILAN - CM - T568B - 3.0M - BLACK</t>
  </si>
  <si>
    <t>PATCH CORD U/UTP MULTILAN CAT.5E - CM - T568B - 3.0M - NEGRO</t>
  </si>
  <si>
    <t>PATCH CORD U/UTP MULTILAN CAT.5E - CM - T568A/B - 15.0M - PRETO</t>
  </si>
  <si>
    <t>U/UTP CAT.5E COPPER PATCH CORD  MULTILAN - CM - T568A/B - 15.0M - BLACK</t>
  </si>
  <si>
    <t>PATCH CORD U/UTP MULTILAN CAT.5E - CM - T568A/B - 15.0M - NEGRO</t>
  </si>
  <si>
    <t>PATCH CORD U/UTP MULTILAN CAT.5E - CM - T568A/B - 0.5M - VERMELHO</t>
  </si>
  <si>
    <t>U/UTP CAT.5E COPPER PATCH CORD  MULTILAN - CM - T568A/B - 0.5M - RED</t>
  </si>
  <si>
    <t>PATCH CORD U/UTP MULTILAN CAT.5E - CM - T568A/B - 0.5M - ROJO</t>
  </si>
  <si>
    <t>PATCH CORD U/UTP MULTILAN CAT.5E - CM - T568A/B - 1.0M - VERMELHO</t>
  </si>
  <si>
    <t>U/UTP CAT.5E COPPER PATCH CORD  MULTILAN - CM - T568A/B - 1.0M - RED</t>
  </si>
  <si>
    <t>PATCH CORD U/UTP MULTILAN CAT.5E - CM - T568A/B - 1.0M - ROJO</t>
  </si>
  <si>
    <t>PATCH CORD U/UTP MULTILAN CAT.5E - CM - T568A/B - 1.5M - VERMELHO</t>
  </si>
  <si>
    <t>U/UTP CAT.5E COPPER PATCH CORD  MULTILAN - CM - T568A/B - 1.5M - RED</t>
  </si>
  <si>
    <t>PATCH CORD U/UTP MULTILAN CAT.5E - CM - T568A/B - 1.5M - ROJO</t>
  </si>
  <si>
    <t>PATCH CORD U/UTP MULTILAN CAT.5E - CM - T568A/B - 2.0M - VERMELHO</t>
  </si>
  <si>
    <t>U/UTP CAT.5E COPPER PATCH CORD  MULTILAN - CM - T568A/B - 2.0M - RED</t>
  </si>
  <si>
    <t>PATCH CORD U/UTP MULTILAN CAT.5E - CM - T568A/B - 2.0M - ROJO</t>
  </si>
  <si>
    <t>PATCH CORD U/UTP MULTILAN CAT.5E - CM - T568A/B - 2.5M - VERMELHO</t>
  </si>
  <si>
    <t>U/UTP CAT.5E COPPER PATCH CORD  MULTILAN - CM - T568A/B - 2.5M - RED</t>
  </si>
  <si>
    <t>PATCH CORD U/UTP MULTILAN CAT.5E - CM - T568A/B - 2.5M - ROJO</t>
  </si>
  <si>
    <t>PATCH CORD U/UTP MULTILAN CAT.5E - CM - T568A/B - 3.0M - VERMELHO</t>
  </si>
  <si>
    <t>U/UTP CAT.5E COPPER PATCH CORD  MULTILAN - CM - T568A/B - 3.0M - RED</t>
  </si>
  <si>
    <t>PATCH CORD U/UTP MULTILAN CAT.5E - CM - T568A/B - 3.0M - ROJO</t>
  </si>
  <si>
    <t>PATCH CORD U/UTP MULTILAN CAT.5E - CM - T568A/B - 4.0M - VERMELHO</t>
  </si>
  <si>
    <t>U/UTP CAT.5E COPPER PATCH CORD  MULTILAN - CM - T568A/B - 4.0M - RED</t>
  </si>
  <si>
    <t>PATCH CORD U/UTP MULTILAN CAT.5E - CM - T568A/B - 4.0M - ROJO</t>
  </si>
  <si>
    <t>PATCH CORD U/UTP MULTILAN CAT.5E - CM - T568A/B - 5.0M - VERMELHO</t>
  </si>
  <si>
    <t>U/UTP CAT.5E COPPER PATCH CORD  MULTILAN - CM - T568A/B - 5.0M - RED</t>
  </si>
  <si>
    <t>PATCH CORD U/UTP MULTILAN CAT.5E - CM - T568A/B - 5.0M - ROJO</t>
  </si>
  <si>
    <t>PATCH CORD U/UTP MULTILAN CAT.5E - CM - T568A/B - 6.0M - VERMELHO</t>
  </si>
  <si>
    <t>U/UTP CAT.5E COPPER PATCH CORD  MULTILAN - CM - T568A/B - 6.0M - RED</t>
  </si>
  <si>
    <t>PATCH CORD U/UTP MULTILAN CAT.5E - CM - T568A/B - 6.0M - ROJO</t>
  </si>
  <si>
    <t>PATCH CORD U/UTP MULTILAN CAT.5E - CM - T568A/B - 7.0M - VERMELHO</t>
  </si>
  <si>
    <t>U/UTP CAT.5E COPPER PATCH CORD  MULTILAN - CM - T568A/B - 7.0M - RED</t>
  </si>
  <si>
    <t>PATCH CORD U/UTP MULTILAN CAT.5E - CM - T568A/B - 7.0M - ROJO</t>
  </si>
  <si>
    <t>PATCH CORD U/UTP MULTILAN CAT.5E - CM - T568A/B - 8.0M - VERMELHO</t>
  </si>
  <si>
    <t>U/UTP CAT.5E COPPER PATCH CORD  MULTILAN - CM - T568A/B - 8.0M - RED</t>
  </si>
  <si>
    <t>PATCH CORD U/UTP MULTILAN CAT.5E - CM - T568A/B - 8.0M - ROJO</t>
  </si>
  <si>
    <t>PATCH CORD U/UTP MULTILAN CAT.5E - CM - T568A/B - 9.0M - VERMELHO</t>
  </si>
  <si>
    <t>U/UTP CAT.5E COPPER PATCH CORD  MULTILAN - CM - T568A/B - 9.0M - RED</t>
  </si>
  <si>
    <t>PATCH CORD U/UTP MULTILAN CAT.5E - CM - T568A/B - 9.0M - ROJO</t>
  </si>
  <si>
    <t>PATCH CORD U/UTP MULTILAN CAT.5E - CM - T568A/B - 10.0M - VERMELHO</t>
  </si>
  <si>
    <t>U/UTP CAT.5E COPPER PATCH CORD  MULTILAN - CM - T568A/B - 10.0M - RED</t>
  </si>
  <si>
    <t>PATCH CORD U/UTP MULTILAN CAT.5E - CM - T568A/B - 10.0M - ROJO</t>
  </si>
  <si>
    <t>PATCH CORD U/UTP MULTILAN CAT.5E - CM - CROSSOVER - 5.0M - VERMELHO</t>
  </si>
  <si>
    <t>U/UTP CAT.5E COPPER PATCH CORD  MULTILAN - CM - CROSSOVER - 5.0M - RED</t>
  </si>
  <si>
    <t>PATCH CORD U/UTP MULTILAN CAT.5E - CM - CROSSOVER - 5.0M - ROJO</t>
  </si>
  <si>
    <t>PATCH CORD U/UTP MULTILAN CAT.5E - CM - CROSSOVER - 10.0M - VERMELHO</t>
  </si>
  <si>
    <t>U/UTP CAT.5E COPPER PATCH CORD  MULTILAN - CM - CROSSOVER - 10.0M - RED</t>
  </si>
  <si>
    <t>PATCH CORD U/UTP MULTILAN CAT.5E - CM - CROSSOVER - 10.0M - ROJO</t>
  </si>
  <si>
    <t>PATCH CORD U/UTP MULTILAN CAT.5E - CM - CROSSOVER - 1.5M - VERMELHO</t>
  </si>
  <si>
    <t>U/UTP CAT.5E COPPER PATCH CORD  MULTILAN - CM - CROSSOVER - 1.5M - RED</t>
  </si>
  <si>
    <t>PATCH CORD U/UTP MULTILAN CAT.5E - CM - CROSSOVER - 1.5M - ROJO</t>
  </si>
  <si>
    <t>PATCH CORD U/UTP MULTILAN CAT.5E - CM - CROSSOVER - 2.5M - VERMELHO</t>
  </si>
  <si>
    <t>U/UTP CAT.5E COPPER PATCH CORD  MULTILAN - CM - CROSSOVER - 2.5M - RED</t>
  </si>
  <si>
    <t>PATCH CORD U/UTP MULTILAN CAT.5E - CM - CROSSOVER - 2.5M - ROJO</t>
  </si>
  <si>
    <t>PATCH CORD U/UTP MULTILAN CAT.5E - CM - CROSSOVER - 20.0M - VERMELHO</t>
  </si>
  <si>
    <t>U/UTP CAT.5E COPPER PATCH CORD  MULTILAN - CM - CROSSOVER - 20.0M - RED</t>
  </si>
  <si>
    <t>PATCH CORD U/UTP MULTILAN CAT.5E - CM - CROSSOVER - 20.0M - ROJO</t>
  </si>
  <si>
    <t>PATCH CORD U/UTP MULTILAN CAT.5E - CM - CROSSOVER - 2.0M - VERMELHO</t>
  </si>
  <si>
    <t>U/UTP CAT.5E COPPER PATCH CORD  MULTILAN - CM - CROSSOVER - 2.0M - RED</t>
  </si>
  <si>
    <t>PATCH CORD U/UTP MULTILAN CAT.5E - CM - CROSSOVER - 2.0M - ROJO</t>
  </si>
  <si>
    <t>PATCH CORD U/UTP MULTILAN CAT.5E - CM - CROSSOVER - 3.0M - VERMELHO</t>
  </si>
  <si>
    <t>U/UTP CAT.5E COPPER PATCH CORD  MULTILAN - CM - CROSSOVER - 3.0M - RED</t>
  </si>
  <si>
    <t>PATCH CORD U/UTP MULTILAN CAT.5E - CM - CROSSOVER - 3.0M - ROJO</t>
  </si>
  <si>
    <t>PATCH CORD U/UTP MULTILAN CAT.5E - CM - CROSSOVER - 1.0M - VERMELHO</t>
  </si>
  <si>
    <t>U/UTP CAT.5E COPPER PATCH CORD  MULTILAN - CM - CROSSOVER - 1.0M - RED</t>
  </si>
  <si>
    <t>PATCH CORD U/UTP MULTILAN CAT.5E - CM - CROSSOVER - 1.0M - ROJO</t>
  </si>
  <si>
    <t>PATCH CORD U/UTP MULTILAN CAT.5E - CM - CROSSOVER - 6.0M - VERMELHO</t>
  </si>
  <si>
    <t>U/UTP CAT.5E COPPER PATCH CORD  MULTILAN - CM - CROSSOVER - 6.0M - RED</t>
  </si>
  <si>
    <t>PATCH CORD U/UTP MULTILAN CAT.5E - CM - CROSSOVER - 6.0M - ROJO</t>
  </si>
  <si>
    <t>PATCH CORD U/UTP MULTILAN CAT.5E - CM - T568A/B - 15.0M - VERMELHO</t>
  </si>
  <si>
    <t>U/UTP CAT.5E COPPER PATCH CORD  MULTILAN - CM - 15.0M - RED</t>
  </si>
  <si>
    <t>PATCH CORD U/UTP MULTILAN CAT.5E - CM - T568A/B - 15.0M - ROJO</t>
  </si>
  <si>
    <t>PATCH CORD U/UTP MULTILAN CAT.5E - CM - T568A/B - 0.5M - VERDE</t>
  </si>
  <si>
    <t>U/UTP CAT.5E COPPER PATCH CORD  MULTILAN - CM - T568A/B - 0.5M - GREEN</t>
  </si>
  <si>
    <t>PATCH CORD U/UTP MULTILAN CAT.5E - CM - T568A/B - 1.0M - VERDE</t>
  </si>
  <si>
    <t>U/UTP CAT.5E COPPER PATCH CORD  MULTILAN - CM - T568A/B - 1.0M - GREEN</t>
  </si>
  <si>
    <t>PATCH CORD U/UTP MULTILAN CAT.5E - CM - T568A/B - 1.5M - VERDE</t>
  </si>
  <si>
    <t>U/UTP CAT.5E COPPER PATCH CORD  MULTILAN - CM - T568A/B - 1.5M - GREEN</t>
  </si>
  <si>
    <t>PATCH CORD U/UTP MULTILAN CAT.5E - CM - T568A/B - 2.0M - VERDE</t>
  </si>
  <si>
    <t>U/UTP CAT.5E COPPER PATCH CORD  MULTILAN - CM - T568A/B - 2.0M - GREEN</t>
  </si>
  <si>
    <t>PATCH CORD U/UTP MULTILAN CAT.5E - CM - T568A/B - 2.5M - VERDE</t>
  </si>
  <si>
    <t>U/UTP CAT.5E COPPER PATCH CORD  MULTILAN - CM - T568A/B - 2.5M - GREEN</t>
  </si>
  <si>
    <t>PATCH CORD U/UTP MULTILAN CAT.5E - CM - T568A/B - 3.0M - VERDE</t>
  </si>
  <si>
    <t>U/UTP CAT.5E COPPER PATCH CORD  MULTILAN - CM - T568A/B - 3.0M - GREEN</t>
  </si>
  <si>
    <t>PATCH CORD U/UTP MULTILAN CAT.5E - CM - T568A/B - 4.0M - VERDE</t>
  </si>
  <si>
    <t>U/UTP CAT.5E COPPER PATCH CORD  MULTILAN - CM - T568A/B - 4.0M - GREEN</t>
  </si>
  <si>
    <t>PATCH CORD U/UTP MULTILAN CAT.5E - CM - T568A/B - 5.0M - VERDE</t>
  </si>
  <si>
    <t>U/UTP CAT.5E COPPER PATCH CORD  MULTILAN - CM - T568A/B - 5.0M - GREEN</t>
  </si>
  <si>
    <t>PATCH CORD U/UTP MULTILAN CAT.5E - CM - T568A/B - 6.0M - VERDE</t>
  </si>
  <si>
    <t>U/UTP CAT.5E COPPER PATCH CORD  MULTILAN - CM - T568A/B - 6.0M - GREEN</t>
  </si>
  <si>
    <t>PATCH CORD U/UTP MULTILAN CAT.5E - CM - T568A/B - 8.0M - VERDE</t>
  </si>
  <si>
    <t>U/UTP CAT.5E COPPER PATCH CORD  MULTILAN - CM - T568A/B - 8.0M - GREEN</t>
  </si>
  <si>
    <t>PATCH CORD U/UTP MULTILAN CAT.5E - CM - T568A/B - 9.0M - VERDE</t>
  </si>
  <si>
    <t>U/UTP CAT.5E COPPER PATCH CORD  MULTILAN - CM - T568A/B - 9.0M - GREEN</t>
  </si>
  <si>
    <t>PATCH CORD U/UTP MULTILAN CAT.5E - CM - T568A/B - 10.0M - VERDE</t>
  </si>
  <si>
    <t>U/UTP CAT.5E COPPER PATCH CORD  MULTILAN - CM - T568A/B - 10.0M - GREEN</t>
  </si>
  <si>
    <t>PATCH CORD U/UTP MULTILAN CAT.5E - CM - T568A/B - 0.5M - BRANCO</t>
  </si>
  <si>
    <t>U/UTP CAT.5E COPPER PATCH CORD  MULTILAN - CM - T568A/B - 0.5M - WHITE</t>
  </si>
  <si>
    <t>PATCH CORD U/UTP MULTILAN CAT.5E - CM - T568A/B - 0.5M - BLANCO</t>
  </si>
  <si>
    <t>PATCH CORD U/UTP MULTILAN CAT.5E - CM - T568A/B - 1.0M - BRANCO</t>
  </si>
  <si>
    <t>U/UTP CAT.5E COPPER PATCH CORD  MULTILAN - CM - T568A/B - 1.0M - WHITE</t>
  </si>
  <si>
    <t>PATCH CORD U/UTP MULTILAN CAT.5E - CM - T568A/B - 1.0M - BLANCO</t>
  </si>
  <si>
    <t>PATCH CORD U/UTP MULTILAN CAT.5E - CM - T568A/B - 1.5M - BRANCO</t>
  </si>
  <si>
    <t>U/UTP CAT.5E COPPER PATCH CORD  MULTILAN - CM - T568A/B - 1.5M - WHITE</t>
  </si>
  <si>
    <t>PATCH CORD U/UTP MULTILAN CAT.5E - CM - T568A/B - 1.5M - BLANCO</t>
  </si>
  <si>
    <t>PATCH CORD U/UTP MULTILAN CAT.5E - CM - T568A/B - 2.0M - BRANCO</t>
  </si>
  <si>
    <t>U/UTP CAT.5E COPPER PATCH CORD  MULTILAN - CM - T568A/B - 2.0M - WHITE</t>
  </si>
  <si>
    <t>PATCH CORD U/UTP MULTILAN CAT.5E - CM - T568A/B - 2.0M - BLANCO</t>
  </si>
  <si>
    <t>PATCH CORD U/UTP MULTILAN CAT.5E - CM - T568A/B - 2.5M - BRANCO</t>
  </si>
  <si>
    <t>U/UTP CAT.5E COPPER PATCH CORD  MULTILAN - CM - T568A/B - 2.5M - WHITE</t>
  </si>
  <si>
    <t>PATCH CORD U/UTP MULTILAN CAT.5E - CM - T568A/B - 2.5M - BLANCO</t>
  </si>
  <si>
    <t>PATCH CORD U/UTP MULTILAN CAT.5E - CM - T568A/B - 3.0M - BRANCO</t>
  </si>
  <si>
    <t>U/UTP CAT.5E COPPER PATCH CORD  MULTILAN - CM - T568A/B - 3.0M - WHITE</t>
  </si>
  <si>
    <t>PATCH CORD U/UTP MULTILAN CAT.5E - CM - T568A/B - 3.0M - BLANCO</t>
  </si>
  <si>
    <t>PATCH CORD U/UTP MULTILAN CAT.5E - CM - T568A/B - 4.0M - BRANCO</t>
  </si>
  <si>
    <t>U/UTP CAT.5E COPPER PATCH CORD  MULTILAN - CM - T568A/B - 4.0M - WHITE</t>
  </si>
  <si>
    <t>PATCH CORD U/UTP MULTILAN CAT.5E - CM - T568A/B - 4.0M - BLANCO</t>
  </si>
  <si>
    <t>PATCH CORD U/UTP MULTILAN CAT.5E - CM - T568A/B - 6.0M - BRANCO</t>
  </si>
  <si>
    <t>U/UTP CAT.5E COPPER PATCH CORD  MULTILAN - CM - T568A/B - 6.0M - WHITE</t>
  </si>
  <si>
    <t>PATCH CORD U/UTP MULTILAN CAT.5E - CM - T568A/B - 6.0M - BLANCO</t>
  </si>
  <si>
    <t>PATCH CORD U/UTP MULTILAN CAT.5E - CM - T568A/B - 8.0M - BRANCO</t>
  </si>
  <si>
    <t>U/UTP CAT.5E COPPER PATCH CORD  MULTILAN - CM - T568A/B - 8.0M - WHITE</t>
  </si>
  <si>
    <t>PATCH CORD U/UTP MULTILAN CAT.5E - CM - T568A/B - 8.0M - BLANCO</t>
  </si>
  <si>
    <t>PATCH CORD U/UTP MULTILAN CAT.5E - CM - T568A/B - 20.0M - BRANCO</t>
  </si>
  <si>
    <t>U/UTP CAT.5E COPPER PATCH CORD  MULTILAN - CM - T568A/B - 20.0M - WHITE</t>
  </si>
  <si>
    <t>PATCH CORD U/UTP MULTILAN CAT.5E - CM - T568A/B - 20.0M - BLANCO</t>
  </si>
  <si>
    <t>PATCH CORD U/UTP MULTILAN CAT.5E - CM - T568A/B - 0.5M - AZUL</t>
  </si>
  <si>
    <t>U/UTP CAT.5E COPPER PATCH CORD  MULTILAN - CM - T568A/B - 0.5M - BLUE</t>
  </si>
  <si>
    <t>PATCH CORD U/UTP MULTILAN CAT.5E - CM - T568A/B - 1.0M - AZUL</t>
  </si>
  <si>
    <t>U/UTP CAT.5E COPPER PATCH CORD  MULTILAN - CM - T568A/B - 1.0M - BLUE</t>
  </si>
  <si>
    <t>PATCH CORD U/UTP MULTILAN CAT.5E - CM - T568A/B - 1.5M - AZUL</t>
  </si>
  <si>
    <t>U/UTP CAT.5E COPPER PATCH CORD  MULTILAN - CM - T568A/B - 1.5M - BLUE</t>
  </si>
  <si>
    <t>PATCH CORD U/UTP MULTILAN CAT.5E - CM - T568A/B - 2.0M - AZUL</t>
  </si>
  <si>
    <t>U/UTP CAT.5E COPPER PATCH CORD  MULTILAN - CM - T568A/B - 2.0M - BLUE</t>
  </si>
  <si>
    <t>PATCH CORD U/UTP MULTILAN CAT.5E - CM - T568A/B - 2.5M - AZUL</t>
  </si>
  <si>
    <t>U/UTP CAT.5E COPPER PATCH CORD  MULTILAN - CM - T568A/B - 2.5M - BLUE</t>
  </si>
  <si>
    <t>PATCH CORD U/UTP MULTILAN CAT.5E - CM - T568A/B - 3.0M - AZUL</t>
  </si>
  <si>
    <t>U/UTP CAT.5E COPPER PATCH CORD  MULTILAN - CM - T568A/B - 3.0M - BLUE</t>
  </si>
  <si>
    <t>PATCH CORD U/UTP MULTILAN CAT.5E - CM - T568A/B - 4.0M - AZUL</t>
  </si>
  <si>
    <t>U/UTP CAT.5E COPPER PATCH CORD  MULTILAN - CM - T568A/B - 4.0M - BLUE</t>
  </si>
  <si>
    <t>PATCH CORD U/UTP MULTILAN CAT.5E - CM - T568A/B - 5.0M - AZUL</t>
  </si>
  <si>
    <t>U/UTP CAT.5E COPPER PATCH CORD  MULTILAN - CM - T568A/B - 5.0M - BLUE</t>
  </si>
  <si>
    <t>PATCH CORD U/UTP MULTILAN CAT.5E - CM - T568A/B - 6.0M - AZUL</t>
  </si>
  <si>
    <t>U/UTP CAT.5E COPPER PATCH CORD  MULTILAN - CM - T568A/B - 6.0M - BLUE</t>
  </si>
  <si>
    <t>PATCH CORD U/UTP MULTILAN CAT.5E - CM - T568A/B - 7.0M - AZUL</t>
  </si>
  <si>
    <t>U/UTP CAT.5E COPPER PATCH CORD  MULTILAN - CM - T568A/B - 7.0M - BLUE</t>
  </si>
  <si>
    <t>PATCH CORD U/UTP MULTILAN CAT.5E - CM - T568A/B - 8.0M - AZUL</t>
  </si>
  <si>
    <t>U/UTP CAT.5E COPPER PATCH CORD  MULTILAN - CM - T568A/B - 8.0M - BLUE</t>
  </si>
  <si>
    <t>PATCH CORD U/UTP MULTILAN CAT.5E - CM - T568A/B - 9.0M - AZUL</t>
  </si>
  <si>
    <t>U/UTP CAT.5E COPPER PATCH CORD  MULTILAN - CM - T568A/B - 9.0M - BLUE</t>
  </si>
  <si>
    <t>PATCH CORD U/UTP MULTILAN CAT.5E - CM - T568A/B - 10.0M - AZUL</t>
  </si>
  <si>
    <t>U/UTP CAT.5E COPPER PATCH CORD  MULTILAN - CM - T568A/B - 10.0M - BLUE</t>
  </si>
  <si>
    <t>PATCH CORD U/UTP MULTILAN CAT.5E - CM - T568A/B - 12.0M - AZUL</t>
  </si>
  <si>
    <t>U/UTP CAT.5E COPPER PATCH CORD MULTILAN - CM - T568A/B - 12.0M - BLUE</t>
  </si>
  <si>
    <t>PATCH CORD U/UTP MULTILAN CAT.5E - CM - T568A/B - 15.0M - AZUL</t>
  </si>
  <si>
    <t>U/UTP CAT.5E COPPER PATCH CORD  MULTILAN - CM - T568A/B - 15.0M - BLUE</t>
  </si>
  <si>
    <t>PATCH CORD U/UTP MULTILAN CAT.5E - CM - T568A/B - 20.0M - AZUL</t>
  </si>
  <si>
    <t>U/UTP CAT.5E COPPER PATCH CORD  MULTILAN - CM - T568A/B - 20.0M - BLUE</t>
  </si>
  <si>
    <t>PATCH CORD U/UTP MULTILAN CAT.5E - CM - T568A/B - 4.5M - AZUL</t>
  </si>
  <si>
    <t>U/UTP CAT.5E COPPER PATCH CORD  MULTILAN - CM - T568A/B - 4.5M - BLUE</t>
  </si>
  <si>
    <t>PATCH CORD U/UTP MULTILAN CAT.5E - CM - CROSSOVER - 10.0M - AZUL</t>
  </si>
  <si>
    <t>U/UTP CAT.5E COPPER PATCH CORD  MULTILAN - CM - CROSSOVER - 10.0M - BLUE</t>
  </si>
  <si>
    <t>PATCH CORD U/UTP MULTILAN CAT.5E - CM - CROSSOVER - 2.0M - AZUL</t>
  </si>
  <si>
    <t>U/UTP CAT.5E COPPER PATCH CORD  MULTILAN - CM - CROSSOVER - 2.0M - BLUE</t>
  </si>
  <si>
    <t>PATCH CORD U/UTP MULTILAN CAT.5E - CM - CROSSOVER - 2.5M - AZUL</t>
  </si>
  <si>
    <t>U/UTP CAT.5E COPPER PATCH CORD  MULTILAN - CM - CROSSOVER - 2.5M - BLUE</t>
  </si>
  <si>
    <t>PATCH CORD U/UTP MULTILAN CAT.5E - CM - T568A/B - 1.8M - AZUL (PADRAO OI TELEMAR)</t>
  </si>
  <si>
    <t>U/UTP CAT.5E COPPER PATCH CORD  MULTILAN - CM - T568A/B - 1.8M - BLUE (PADRAO OI TELEMAR)</t>
  </si>
  <si>
    <t>PATCH CORD U/UTP MULTILAN CAT.5E - CM - CROSSOVER - 1.5M - AZUL</t>
  </si>
  <si>
    <t>U/UTP CAT.5E COPPER PATCH CORD  MULTILAN - CM - CROSSOVER - 1.5M - BLUE</t>
  </si>
  <si>
    <t>PATCH CORD U/UTP MULTILAN CAT.5E - CM - CROSSOVER - 20.0M - AZUL</t>
  </si>
  <si>
    <t>U/UTP CAT.5E COPPER PATCH CORD  MULTILAN - CM - CROSSOVER - 20.0M - BLUE</t>
  </si>
  <si>
    <t>PATCH CORD U/UTP MULTILAN CAT.5E - CM - CROSSOVER - 15.0M - AZUL</t>
  </si>
  <si>
    <t>U/UTP CAT.5E COPPER PATCH CORD  MULTILAN - CM - CROSSOVER - 15.0M - BLUE</t>
  </si>
  <si>
    <t>PATCH CORD U/UTP MULTILAN CAT.5E - CM - CROSSOVER - 8.0M - AZUL</t>
  </si>
  <si>
    <t>U/UTP CAT.5E COPPER PATCH CORD  MULTILAN - CM - CROSSOVER - 8.0M - BLUE</t>
  </si>
  <si>
    <t>PATCH CORD U/UTP MULTILAN CAT.5E - CM - CROSSOVER - 5.0M - AZUL</t>
  </si>
  <si>
    <t>U/UTP CAT.5E COPPER PATCH CORD  MULTILAN - CM - CROSSOVER - 5.0M - BLUE</t>
  </si>
  <si>
    <t>PATCH CORD U/UTP MULTILAN CAT.5E - CM - CROSSOVER - 6.0M - AZUL</t>
  </si>
  <si>
    <t>U/UTP CAT.5E COPPER PATCH CORD  MULTILAN - CM - CROSSOVER - 6.0M - BLUE</t>
  </si>
  <si>
    <t>PATCH CORD U/UTP MULTILAN CAT.5E - CM - CROSSOVER - 4.0M - AZUL</t>
  </si>
  <si>
    <t>U/UTP CAT.5E COPPER PATCH CORD  MULTILAN - CM - CROSSOVER - 4.0M - BLUE</t>
  </si>
  <si>
    <t>PATCH CORD U/UTP MULTILAN CAT.5E - CM - T568A/B - 0.5M - AMARELO</t>
  </si>
  <si>
    <t>U/UTP CAT.5E COPPER PATCH CORD  MULTILAN - CM - T568A/B - 0.5M - YELLOW</t>
  </si>
  <si>
    <t>PATCH CORD U/UTP MULTILAN CAT.5E - CM - T568A/B - 0.5M - AMARILLO</t>
  </si>
  <si>
    <t>PATCH CORD U/UTP MULTILAN CAT.5E - CM - T568A/B - 1.0M - AMARELO</t>
  </si>
  <si>
    <t>U/UTP CAT.5E COPPER PATCH CORD  MULTILAN - CM - T568A/B - 1.0M - YELLOW</t>
  </si>
  <si>
    <t>PATCH CORD U/UTP MULTILAN CAT.5E - CM - T568A/B - 1.0M - AMARILLO</t>
  </si>
  <si>
    <t>PATCH CORD U/UTP MULTILAN CAT.5E - CM - T568A/B - 1.5M - AMARELO</t>
  </si>
  <si>
    <t>U/UTP CAT.5E COPPER PATCH CORD  MULTILAN - CM - T568A/B - 1.5M - YELLOW</t>
  </si>
  <si>
    <t>PATCH CORD U/UTP MULTILAN CAT.5E - CM - T568A/B - 1.5M - AMARILLO</t>
  </si>
  <si>
    <t>PATCH CORD U/UTP MULTILAN CAT.5E - CM - T568A/B - 2.0M - AMARELO</t>
  </si>
  <si>
    <t>U/UTP CAT.5E COPPER PATCH CORD  MULTILAN - CM - T568A/B - 2.0M - YELLOW</t>
  </si>
  <si>
    <t>PATCH CORD U/UTP MULTILAN CAT.5E - CM - T568A/B - 2.0M - AMARILLO</t>
  </si>
  <si>
    <t>PATCH CORD U/UTP MULTILAN CAT.5E - CM - T568A/B - 2.5M - AMARELO</t>
  </si>
  <si>
    <t>U/UTP CAT.5E COPPER PATCH CORD  MULTILAN - CM - T568A/B - 2.5M - YELLOW</t>
  </si>
  <si>
    <t>PATCH CORD U/UTP MULTILAN CAT.5E - CM - T568A/B - 2.5M - AMARILLO</t>
  </si>
  <si>
    <t>PATCH CORD U/UTP MULTILAN CAT.5E - CM - T568A/B - 3.0M - AMARELO</t>
  </si>
  <si>
    <t>U/UTP CAT.5E COPPER PATCH CORD  MULTILAN - CM - T568A/B - 3.0M - YELLOW</t>
  </si>
  <si>
    <t>PATCH CORD U/UTP MULTILAN CAT.5E - CM - T568A/B - 3.0M - AMARILLO</t>
  </si>
  <si>
    <t>PATCH CORD U/UTP MULTILAN CAT.5E - CM - T568A/B - 4.0M - AMARELO</t>
  </si>
  <si>
    <t>U/UTP CAT.5E COPPER PATCH CORD  MULTILAN - CM - T568A/B - 4.0M - YELLOW</t>
  </si>
  <si>
    <t>PATCH CORD U/UTP MULTILAN CAT.5E - CM - T568A/B - 4.0M - AMARILLO</t>
  </si>
  <si>
    <t>PATCH CORD U/UTP MULTILAN CAT.5E - CM - T568A/B - 5.0M - AMARELO</t>
  </si>
  <si>
    <t>U/UTP CAT.5E COPPER PATCH CORD  MULTILAN - CM - T568A/B - 5.0M - YELLOW</t>
  </si>
  <si>
    <t>PATCH CORD U/UTP MULTILAN CAT.5E - CM - T568A/B - 5.0M - AMARILLO</t>
  </si>
  <si>
    <t>PATCH CORD U/UTP MULTILAN CAT.5E - CM - T568A/B - 6.0M - AMARELO</t>
  </si>
  <si>
    <t>U/UTP CAT.5E COPPER PATCH CORD  MULTILAN - CM - T568A/B - 6.0M - YELLOW</t>
  </si>
  <si>
    <t>PATCH CORD U/UTP MULTILAN CAT.5E - CM - T568A/B - 6.0M - AMARILLO</t>
  </si>
  <si>
    <t>PATCH CORD U/UTP MULTILAN CAT.5E - CM - T568A/B - 7.0M - AMARELO</t>
  </si>
  <si>
    <t>U/UTP CAT.5E COPPER PATCH CORD  MULTILAN - CM - T568A/B - 7.0M - YELLOW</t>
  </si>
  <si>
    <t>PATCH CORD U/UTP MULTILAN CAT.5E - CM - T568A/B - 7.0M - AMARILLO</t>
  </si>
  <si>
    <t>PATCH CORD U/UTP MULTILAN CAT.5E - CM - T568A/B - 8.0M - AMARELO</t>
  </si>
  <si>
    <t>U/UTP CAT.5E COPPER PATCH CORD  MULTILAN - CM - T568A/B - 8.0M - YELLOW</t>
  </si>
  <si>
    <t>PATCH CORD U/UTP MULTILAN CAT.5E - CM - T568A/B - 8.0M - AMARILLO</t>
  </si>
  <si>
    <t>PATCH CORD U/UTP MULTILAN CAT.5E - CM - T568A/B - 9.0M - AMARELO</t>
  </si>
  <si>
    <t>U/UTP CAT.5E COPPER PATCH CORD  MULTILAN - CM - T568A/B - 9.0M - YELLOW</t>
  </si>
  <si>
    <t>PATCH CORD U/UTP MULTILAN CAT.5E - CM - T568A/B - 9.0M - AMARILLO</t>
  </si>
  <si>
    <t>PATCH CORD U/UTP MULTILAN CAT.5E - CM - T568A/B - 10.0M - AMARELO</t>
  </si>
  <si>
    <t>U/UTP CAT.5E COPPER PATCH CORD  MULTILAN - CM - T568A/B - 10.0M - YELLOW</t>
  </si>
  <si>
    <t>PATCH CORD U/UTP MULTILAN CAT.5E - CM - T568A/B - 10.0M - AMARILLO</t>
  </si>
  <si>
    <t>PATCH CORD U/UTP MULTILAN CAT.5E - CM - CROSSOVER - 2.5M - AMARELO</t>
  </si>
  <si>
    <t>U/UTP CAT.5E COPPER PATCH CORD  MULTILAN - CM - CROSSOVER - 2.5M - YELLOW</t>
  </si>
  <si>
    <t>PATCH CORD U/UTP MULTILAN CAT.5E - CM - CROSSOVER - 2.5M - AMARILLO</t>
  </si>
  <si>
    <t>PATCH CORD U/UTP MULTILAN CAT.5E - CM - T568A/B - 13.0M - AMARELO</t>
  </si>
  <si>
    <t>U/UTP CAT.5E COPPER PATCH CORD  MULTILAN - CM - T568A/B - 13.0M - YELLOW</t>
  </si>
  <si>
    <t>PATCH CORD U/UTP MULTILAN CAT.5E - CM - T568A/B - 13.0M - AMARILLO</t>
  </si>
  <si>
    <t>PATCH CORD U/UTP MULTILAN CAT.5E - CM - CROSSOVER - 2.0M - AMARELO</t>
  </si>
  <si>
    <t>U/UTP CAT.5E COPPER PATCH CORD  MULTILAN - CM - CROSSOVER - 2.0M - YELLOW</t>
  </si>
  <si>
    <t>PATCH CORD U/UTP MULTILAN CAT.5E - CM - CROSSOVER - 2.0M - AMARILLO</t>
  </si>
  <si>
    <t>PATCH CORD U/UTP MULTILAN CAT.5E - CM - T568A/B - 15.0M - AMARELO</t>
  </si>
  <si>
    <t>U/UTP CAT.5E COPPER PATCH CORD  MULTILAN - CM - T568A/B - 15.0M - YELLOW</t>
  </si>
  <si>
    <t>PATCH CORD U/UTP MULTILAN CAT.5E - CM - T568A/B - 15.0M - AMARILLO</t>
  </si>
  <si>
    <t>PATCH CORD U/UTP MULTILAN CAT.5E - CM - CROSSOVER - 8.0M - AMARELO</t>
  </si>
  <si>
    <t>U/UTP CAT.5E COPPER PATCH CORD  MULTILAN - CM - CROSSOVER - 8.0M - YELLOW</t>
  </si>
  <si>
    <t>PATCH CORD U/UTP MULTILAN CAT.5E - CM - CROSSOVER - 8.0M - AMARILLO</t>
  </si>
  <si>
    <t>PATCH CORD U/UTP MULTILAN CAT.5E - CM - T568A/B - 20.0M - AMARELO</t>
  </si>
  <si>
    <t>U/UTP CAT.5E COPPER PATCH CORD  MULTILAN - CM - T568A/B - 20.0M - YELLOW</t>
  </si>
  <si>
    <t>PATCH CORD U/UTP MULTILAN CAT.5E - CM - T568A/B - 20.0M - AMARILLO</t>
  </si>
  <si>
    <t>PATCH CORD U/UTP MULTILAN CAT.5E - CM - CROSSOVER - 1.0M - AMARELO</t>
  </si>
  <si>
    <t>U/UTP CAT.5E COPPER PATCH CORD  MULTILAN - CM - CROSSOVER - 1.0M - YELLOW</t>
  </si>
  <si>
    <t>PATCH CORD U/UTP MULTILAN CAT.5E - CM - CROSSOVER - 1.0M - AMARILLO</t>
  </si>
  <si>
    <t>PATCH CORD U/UTP MULTILAN CAT.5E - CM - CROSSOVER - 1.5M - AMARELO</t>
  </si>
  <si>
    <t>U/UTP CAT.5E COPPER PATCH CORD  MULTILAN - CM - CROSSOVER - 1.5M - YELLOW</t>
  </si>
  <si>
    <t>PATCH CORD U/UTP MULTILAN CAT.5E - CM - CROSSOVER - 1.5M - AMARILLO</t>
  </si>
  <si>
    <t>PATCH CORD U/UTP MULTILAN CAT.5E - CM - CROSSOVER - 5.0M - AMARELO</t>
  </si>
  <si>
    <t>U/UTP CAT.5E COPPER PATCH CORD  MULTILAN - CM - CROSSOVER - 5.0M - YELLOW</t>
  </si>
  <si>
    <t>PATCH CORD U/UTP MULTILAN CAT.5E - CM - CROSSOVER - 5.0M - AMARILLO</t>
  </si>
  <si>
    <t>PATCH CORD U/UTP MULTILAN CAT.5E - CM - T568A/B - 2.0M -AMARELO (PADRAO TELEFONICA 0155-0008-0)</t>
  </si>
  <si>
    <t>U/UTP CAT.5E COPPER PATCH CORD  MULTILAN - CM - T568A/B - 2.0M - YELLOW (PADRAO TELEFONICA 0155-0008-0)</t>
  </si>
  <si>
    <t>PATCH CORD U/UTP MULTILAN CAT.5E - CM - T568A/B - 2.0M - AMARILLO (PADRAO TELEFONICA 0155-0008-0)</t>
  </si>
  <si>
    <t>PATCH CORD U/UTP MULTILAN CAT.5E - CM - T568A/B - 1.5M - AMARELO (THOMSON)</t>
  </si>
  <si>
    <t>U/UTP CAT.5E COPPER PATCH CORD  MULTILAN - CM - T568A/B - 1.5M - YELLOW (THOMSON)</t>
  </si>
  <si>
    <t>PATCH CORD U/UTP MULTILAN CAT.5E - CM - T568A/B - 1.5M - AMARILLO (THOMSON)</t>
  </si>
  <si>
    <t>PATCH CORD U/UTP MULTILAN CAT.5E - CM - T568A/B - 2.0M - YELLOW</t>
  </si>
  <si>
    <t>PATCH CORD U/UTP MULTILAN CAT.5E - CM - CROSSOVER - 0.5M - AMARELO</t>
  </si>
  <si>
    <t>U/UTP CAT.5E COPPER PATCH CORD  MULTILAN - CM - CROSSOVER - 0.5M - YELLOW</t>
  </si>
  <si>
    <t>PATCH CORD U/UTP MULTILAN CAT.5E - CM - CROSSOVER - 0.5M - AMARILLO</t>
  </si>
  <si>
    <t>PATCH CORD U/UTP MULTILAN CAT.5E - CM - T568A/B - 0.5M - CINZA</t>
  </si>
  <si>
    <t>U/UTP CAT.5E COPPER PATCH CORD  MULTILAN - CM - T568A/B - 0.5M - GRAY</t>
  </si>
  <si>
    <t>PATCH CORD U/UTP MULTILAN CAT.5E - CM - T568A/B - 0.5M - GRIS</t>
  </si>
  <si>
    <t>PATCH CORD U/UTP MULTILAN CAT.5E - CM - T568A/B - 1.0M - CINZA</t>
  </si>
  <si>
    <t>U/UTP CAT.5E COPPER PATCH CORD  MULTILAN - CM - T568A/B - 1.0M - GRAY</t>
  </si>
  <si>
    <t>PATCH CORD U/UTP MULTILAN CAT.5E - CM - T568A/B - 1.0M - GRIS</t>
  </si>
  <si>
    <t>PATCH CORD U/UTP MULTILAN CAT.5E - CM - T568A/B - 1.5M - CINZA</t>
  </si>
  <si>
    <t>U/UTP CAT.5E COPPER PATCH CORD  MULTILAN - CM - T568A/B - 1.5M - GRAY</t>
  </si>
  <si>
    <t>PATCH CORD U/UTP MULTILAN CAT.5E - CM - T568A/B - 1.5M - GRIS</t>
  </si>
  <si>
    <t>PATCH CORD U/UTP MULTILAN CAT.5E - CM - T568A/B - 2.0M - CINZA</t>
  </si>
  <si>
    <t>U/UTP CAT.5E COPPER PATCH CORD  MULTILAN - CM - T568A/B - 2.0M - GRAY</t>
  </si>
  <si>
    <t>PATCH CORD U/UTP MULTILAN CAT.5E - CM - T568A/B - 2.0M - GRIS</t>
  </si>
  <si>
    <t>PATCH CORD U/UTP MULTILAN CAT.5E - CM - T568A/B - 2.5M - CINZA</t>
  </si>
  <si>
    <t>U/UTP CAT.5E COPPER PATCH CORD  MULTILAN - CM - T568A/B - 2.5M - GRAY</t>
  </si>
  <si>
    <t>PATCH CORD U/UTP MULTILAN CAT.5E - CM - T568A/B - 2.5M - GRIS</t>
  </si>
  <si>
    <t>PATCH CORD U/UTP MULTILAN CAT.5E - CM - T568A/B - 3.0M - CINZA</t>
  </si>
  <si>
    <t>U/UTP CAT.5E COPPER PATCH CORD  MULTILAN - CM - T568A/B - 3.0M - GRAY</t>
  </si>
  <si>
    <t>PATCH CORD U/UTP MULTILAN CAT.5E - CM - T568A/B - 3.0M - GRIS</t>
  </si>
  <si>
    <t>PATCH CORD U/UTP MULTILAN CAT.5E - CM - T568A/B - 4.0M - CINZA</t>
  </si>
  <si>
    <t>U/UTP CAT.5E COPPER PATCH CORD  MULTILAN - CM - T568A/B - 4.0M - GRAY</t>
  </si>
  <si>
    <t>PATCH CORD U/UTP MULTILAN CAT.5E - CM - T568A/B - 4.0M - GRIS</t>
  </si>
  <si>
    <t>PATCH CORD U/UTP MULTILAN CAT.5E - CM - T568A/B - 5.0M - CINZA</t>
  </si>
  <si>
    <t>U/UTP CAT.5E COPPER PATCH CORD  MULTILAN - CM - T568A/B - 5.0M - GRAY</t>
  </si>
  <si>
    <t>PATCH CORD U/UTP MULTILAN CAT.5E - CM - T568A/B - 5.0M - GRIS</t>
  </si>
  <si>
    <t>PATCH CORD U/UTP MULTILAN CAT.5E - CM - T568A/B - 6.0M - CINZA</t>
  </si>
  <si>
    <t>U/UTP CAT.5E COPPER PATCH CORD  MULTILAN - CM - T568A/B - 6.0M - GRAY</t>
  </si>
  <si>
    <t>PATCH CORD U/UTP MULTILAN CAT.5E - CM - T568A/B - 6.0M - GRIS</t>
  </si>
  <si>
    <t>PATCH CORD U/UTP MULTILAN CAT.5E - CM - T568A/B - 7.0M - CINZA</t>
  </si>
  <si>
    <t>U/UTP CAT.5E COPPER PATCH CORD  MULTILAN - CM - T568A/B - 7.0M - GRAY</t>
  </si>
  <si>
    <t>PATCH CORD U/UTP MULTILAN CAT.5E - CM - T568A/B - 7.0M - GRIS</t>
  </si>
  <si>
    <t>PATCH CORD U/UTP MULTILAN CAT.5E - CM - T568A/B - 8.0M - CINZA</t>
  </si>
  <si>
    <t>U/UTP CAT.5E COPPER PATCH CORD  MULTILAN - CM - T568A/B - 8.0M - GRAY</t>
  </si>
  <si>
    <t>PATCH CORD U/UTP MULTILAN CAT.5E - CM - T568A/B - 8.0M - GRIS</t>
  </si>
  <si>
    <t>PATCH CORD U/UTP MULTILAN CAT.5E - CM - T568A/B - 9.0M - CINZA</t>
  </si>
  <si>
    <t>U/UTP CAT.5E COPPER PATCH CORD  MULTILAN - CM - T568A/B - 9.0M - GRAY</t>
  </si>
  <si>
    <t>PATCH CORD U/UTP MULTILAN CAT.5E - CM - T568A/B - 9.0M - GRIS</t>
  </si>
  <si>
    <t>PATCH CORD U/UTP MULTILAN CAT.5E - CM - T568A/B - 10.0M - CINZA</t>
  </si>
  <si>
    <t>U/UTP CAT.5E COPPER PATCH CORD  MULTILAN - CM - T568A/B - 10.0M - GRAY</t>
  </si>
  <si>
    <t>PATCH CORD U/UTP MULTILAN CAT.5E - CM - T568A/B - 10.0M - GRIS</t>
  </si>
  <si>
    <t>PATCH CORD U/UTP MULTILAN CAT.5E - CM - CROSSOVER - 2.5M - CINZA</t>
  </si>
  <si>
    <t>U/UTP CAT.5E COPPER PATCH CORD  MULTILAN - CM - CROSSOVER - 2.5M - GRAY</t>
  </si>
  <si>
    <t>PATCH CORD U/UTP MULTILAN CAT.5E - CM - CROSSOVER - 2.5M - GRIS</t>
  </si>
  <si>
    <t>PATCH CORD U/UTP MULTILAN CAT.5E - CM - CROSSOVER - 1.5M - CINZA</t>
  </si>
  <si>
    <t>U/UTP CAT.5E COPPER PATCH CORD  MULTILAN - CM - CROSSOVER - 1.5M - GRAY</t>
  </si>
  <si>
    <t>PATCH CORD U/UTP MULTILAN CAT.5E - CM - CROSSOVER - 1.5M - GRIS</t>
  </si>
  <si>
    <t>PATCH CORD U/UTP MULTILAN CAT.5E - CM - CROSSOVER - 3.0M - CINZA</t>
  </si>
  <si>
    <t>U/UTP CAT.5E COPPER PATCH CORD  MULTILAN - CM - CROSSOVER - 3.0M - GRAY</t>
  </si>
  <si>
    <t>PATCH CORD U/UTP MULTILAN CAT.5E - CM - CROSSOVER - 3.0M - GRIS</t>
  </si>
  <si>
    <t>PATCH CORD U/UTP MULTILAN CAT.5E - CM - T568A/B - 12.0M - CINZA</t>
  </si>
  <si>
    <t>U/UTP CAT.5E COPPER PATCH CORD  MULTILAN - CM - T568A/B - 12.0M - GRAY</t>
  </si>
  <si>
    <t>PATCH CORD U/UTP MULTILAN CAT.5E - CM - T568A/B - 12.0M - GRIS</t>
  </si>
  <si>
    <t>PATCH CORD F/UTP MULTILAN CAT.5E - CM - T568A/B - 1.0M - CINZA (BLINDADO)</t>
  </si>
  <si>
    <t>F/UTP CAT.5E COPPER PATCH CORD  MULTILAN - CM - T568A/B - 1.0M - GRAY (SHIELDED)</t>
  </si>
  <si>
    <t>PATCH CORD F/UTP MULTILAN CAT.5E - CM - T568A/B - 1.0M - GRIS (BLINDADO)</t>
  </si>
  <si>
    <t>PATCH CORD F/UTP MULTILAN CAT.5E - CM - T568A/B - 1.5M - CINZA (BLINDADO)</t>
  </si>
  <si>
    <t>F/UTP CAT.5E COPPER PATCH CORD  MULTILAN - CM - T568A/B - 1.5M - GRAY (SHIELDED)</t>
  </si>
  <si>
    <t>PATCH CORD F/UTP MULTILAN CAT.5E - CM - T568A/B - 1.5M - GRIS (BLINDADO)</t>
  </si>
  <si>
    <t>PATCH CORD F/UTP MULTILAN CAT.5E - CM - T568A/B - 2.0M - CINZA (BLINDADO)</t>
  </si>
  <si>
    <t>F/UTP CAT.5E COPPER PATCH CORD  MULTILAN - CM - T568A/B - 2.0M - GRAY (SHIELDED)</t>
  </si>
  <si>
    <t>PATCH CORD F/UTP MULTILAN CAT.5E - CM - T568A/B - 2.0M - GRIS (BLINDADO)</t>
  </si>
  <si>
    <t>PATCH CORD F/UTP MULTILAN CAT.5E - CM - T568A/B - 2.5M - CINZA (BLINDADO)</t>
  </si>
  <si>
    <t>F/UTP CAT.5E COPPER PATCH CORD  MULTILAN - CM - T568A/B - 2.5M - GRAY (SHIELDED)</t>
  </si>
  <si>
    <t>PATCH CORD F/UTP MULTILAN CAT.5E - CM - T568A/B - 2.5M - GRIS (BLINDADO)</t>
  </si>
  <si>
    <t>PATCH CORD F/UTP MULTILAN CAT.5E - CM - T568A/B - 5.0M - CINZA (BLINDADO)</t>
  </si>
  <si>
    <t>F/UTP CAT.5E COPPER PATCH CORD  MULTILAN - CM - T568A/B - 5.0M - GRAY (SHIELDED)</t>
  </si>
  <si>
    <t>PATCH CORD F/UTP MULTILAN CAT.5E - CM - T568A/B - 5.0M - GRIS (BLINDADO)</t>
  </si>
  <si>
    <t>PATCH CORD F/UTP MULTILAN CAT.5E - CM - T568A/B - 6.0M - CINZA (BLINDADO)</t>
  </si>
  <si>
    <t>F/UTP CAT.5E COPPER PATCH CORD  MULTILAN - CM - T568A/B - 6.0M - GRAY (SHIELDED)</t>
  </si>
  <si>
    <t>PATCH CORD F/UTP MULTILAN CAT.5E - CM - T568A/B - 6.0M - GRIS (BLINDADO)</t>
  </si>
  <si>
    <t>PATCH CORD F/UTP MULTILAN CAT.5E - CM - T568A/B - 7.0M - CINZA (BLINDADO)</t>
  </si>
  <si>
    <t>F/UTP CAT.5E COPPER PATCH CORD  MULTILAN - CM - T568A/B - 7.0M - GRAY (SHIELDED)</t>
  </si>
  <si>
    <t>PATCH CORD F/UTP MULTILAN CAT.5E - CM - T568A/B - 7.0M - GRIS (BLINDADO)</t>
  </si>
  <si>
    <t>PATCH CORD F/UTP MULTILAN CAT.5E - CM - T568A/B - 8.0M - CINZA (BLINDADO)</t>
  </si>
  <si>
    <t>F/UTP CAT.5E COPPER PATCH CORD  MULTILAN - CM - T568A/B - 8.0M - GRAY (SHIELDED)</t>
  </si>
  <si>
    <t>PATCH CORD F/UTP MULTILAN CAT.5E - CM - T568A/B - 8.0M - GRIS (BLINDADO)</t>
  </si>
  <si>
    <t>PATCH CORD F/UTP MULTILAN CAT.5E - CM - T568A/B - 10.0M - CINZA (BLINDADO)</t>
  </si>
  <si>
    <t>F/UTP CAT.5E COPPER PATCH CORD  MULTILAN - CM - T568A/B - 10.0M - GRAY (SHIELDED)</t>
  </si>
  <si>
    <t>PATCH CORD F/UTP MULTILAN CAT.5E - CM - T568A/B - 10.0M - GRIS (BLINDADO)</t>
  </si>
  <si>
    <t>PATCH CORD F/UTP MULTILAN CAT.5E - CM - T568A/B - 15.0M - CINZA (BLINDADO)</t>
  </si>
  <si>
    <t>F/UTP CAT.5E COPPER PATCH CORD  MULTILAN - CM - T568A/B - 15.0M - GRAY (SHIELDED)</t>
  </si>
  <si>
    <t>PATCH CORD F/UTP MULTILAN CAT.5E - CM - T568A/B - 15.0M - GRIS (BLINDADO)</t>
  </si>
  <si>
    <t>PATCH CORD F/UTP MULTILAN CAT.5E - CM - T568A/B - 3.0M - CINZA (BLINDADO)</t>
  </si>
  <si>
    <t>F/UTP CAT.5E COPPER PATCH CORD  MULTILAN - CM - T568A/B - 3.0M - GRAY (SHIELDED)</t>
  </si>
  <si>
    <t>PATCH CORD F/UTP MULTILAN CAT.5E - CM - T568A/B - 3.0M - GRIS (BLINDADO)</t>
  </si>
  <si>
    <t>PATCH CORD F/UTP MULTILAN CAT.5E - CM - T568A/B - 20.0M - CINZA (BLINDADO)</t>
  </si>
  <si>
    <t>F/UTP CAT.5E COPPER PATCH CORD  MULTILAN - CM - T568A/B - 20.0M - GRAY (SHIELDED)</t>
  </si>
  <si>
    <t>PATCH CORD F/UTP MULTILAN CAT.5E - CM - T568A/B - 20.0M - GRIS (BLINDADO)</t>
  </si>
  <si>
    <t>PATCH CORD F/UTP MULTILAN CAT.5E - CM - T568A/B - 0.5M - CINZA (BLINDADO)</t>
  </si>
  <si>
    <t>F/UTP CAT.5E COPPER PATCH CORD  MULTILAN - CM - T568A/B - 0.5M - GRAY (SHIELDED)</t>
  </si>
  <si>
    <t>PATCH CORD F/UTP MULTILAN CAT.5E - CM - T568A/B - 0.5M - GRIS (BLINDADO)</t>
  </si>
  <si>
    <t>PATCH CORD F/UTP MULTILAN CAT.5E - CM - CROSSOVER - 1.5M - CINZA (BLINDADO)</t>
  </si>
  <si>
    <t>F/UTP CAT.5E COPPER PATCH CORD  MULTILAN - CM - CROSSOVER - 1.5M - GRAY (SHIELDED)</t>
  </si>
  <si>
    <t>PATCH CORD F/UTP MULTILAN CAT.5E - CM - CROSSOVER - 1.5M - GRIS (BLINDADO)</t>
  </si>
  <si>
    <t>PATCH CORD F/UTP MULTILAN CAT.5E - CM - CROSSOVER - 3.0M - CINZA (BLINDADO)</t>
  </si>
  <si>
    <t>F/UTP CAT.5E COPPER PATCH CORD  MULTILAN - CM - CROSSOVER - 3.0M - GRAY (SHIELDED)</t>
  </si>
  <si>
    <t>PATCH CORD F/UTP MULTILAN CAT.5E - CM - CROSSOVER - 3.0M - GRIS (BLINDADO)</t>
  </si>
  <si>
    <t>PATCH CORD F/UTP INDUSTRIAL MULTILAN CAT.5E - CMX - T568A/B - 3.0M - PRETO - TPU (BLINDADO)</t>
  </si>
  <si>
    <t>F/UTP CAT.5E INDUSTRIAL COPPER PATCH CORD MULTILAN - CMX - T568A/B - 3.0M - BLACK - TPU (SHIELDED)</t>
  </si>
  <si>
    <t>PATCH CORD F/UTP INDUSTRIAL MULTILAN CAT.5E - CMX - T568A/B - 3.0M - NEGRO - TPU (BLINDADO)</t>
  </si>
  <si>
    <t>ET01621</t>
  </si>
  <si>
    <t>a0A6100000blngg</t>
  </si>
  <si>
    <t>PATCH CORD U/UTP MULTILAN CAT.5E - CM - T568A/B - 1.5M - AZUL (PADRAO TELEFONICA)</t>
  </si>
  <si>
    <t>U/UTP CAT.5E COPPER PATCH CORD  MULTILAN - CM - T568A/B - 1.5M - BLUE (PADRAO TELEFONICA)</t>
  </si>
  <si>
    <t>EXTENSAO SOLIDA RJ-45 U/UTP GIGALAN CAT.6 - CM -T568A  - 15.0M - AZUL</t>
  </si>
  <si>
    <t>U/UTP CAT.6 RJ-45 SOLID EXTENSION GIGALAN - CM -T568A - 15.0M - BLUE</t>
  </si>
  <si>
    <t>EXTENSION SOLIDO RJ-45 U/UTP GIGALAN CAT.6 - CM - T568A - 15.0M - AZUL</t>
  </si>
  <si>
    <t>ET02110</t>
  </si>
  <si>
    <t>a0A6100000blnl8</t>
  </si>
  <si>
    <t>EXTENSAO SOLIDA RJ-45 U/UTP GIGALAN CAT.6 - CM -T568A  - 20.0M - CINZA</t>
  </si>
  <si>
    <t>U/UTP CAT.6 RJ-45 SOLID EXTENSION GIGALAN - CM -T568A - 20.0M - GRAY</t>
  </si>
  <si>
    <t>EXTENSION SOLIDO RJ-45 U/UTP GIGALAN CAT.6 - CM - T568A - 20.0M - GRIS</t>
  </si>
  <si>
    <t>EXTENSAO SOLIDA RJ-45 U/UTP GIGALAN CAT.6 - CM -T568A  - 17.0M - AZUL</t>
  </si>
  <si>
    <t>U/UTP CAT.6 RJ-45 SOLID EXTENSION GIGALAN - CM -T568A - 17.0M - BLUE</t>
  </si>
  <si>
    <t>EXTENSION SOLIDO RJ-45 U/UTP GIGALAN CAT.6 - CM - T568A - 17.0M - AZUL</t>
  </si>
  <si>
    <t>EXTENSAO SOLIDA RJ-45 U/UTP GIGALAN CAT.6 - CM -T568A  - 9.0M - VERMELHO</t>
  </si>
  <si>
    <t>U/UTP CAT.6 RJ-45 SOLID EXTENSION GIGALAN - CM -T568A - 9.0M - RED</t>
  </si>
  <si>
    <t>EXTENSION SOLIDO RJ-45 U/UTP GIGALAN CAT.6 - CM - T568A - 9.0M - ROJO</t>
  </si>
  <si>
    <t>EXTENSAO SOLIDA RJ-45 U/UTP GIGALAN CAT.6 - CM -T568A  - 5.0M - VERMELHO</t>
  </si>
  <si>
    <t>U/UTP CAT.6 RJ-45 SOLID EXTENSION GIGALAN - CM -T568A - 5.0M - RED</t>
  </si>
  <si>
    <t>EXTENSION SOLIDO RJ-45 U/UTP GIGALAN CAT.6 - CM - T568A - 5.0M - ROJO</t>
  </si>
  <si>
    <t>EXTENSAO SOLIDA RJ-45 U/UTP GIGALAN CAT.6 - CM -T568A  - 5.0M - AZUL</t>
  </si>
  <si>
    <t>U/UTP CAT.6 RJ-45 SOLID EXTENSION GIGALAN - CM -T568A - 5.0M - BLUE</t>
  </si>
  <si>
    <t>EXTENSION SOLIDO RJ-45 U/UTP GIGALAN CAT.6 - CM - T568A - 5.0M - AZUL</t>
  </si>
  <si>
    <t>EXTENSAO SOLIDA RJ-45 U/UTP GIGALAN CAT.6 - CM -T568A  - 5.0M - AMARELO</t>
  </si>
  <si>
    <t>U/UTP CAT.6 RJ-45 SOLID EXTENSION GIGALAN - CM -T568A - 5.0M - YELLOW</t>
  </si>
  <si>
    <t>EXTENSION SOLIDO RJ-45 U/UTP GIGALAN CAT.6 - CM - T568A - 5.0M - AMARILLO</t>
  </si>
  <si>
    <t>PATCH CORD 4P FISAFLEX - CM -  CAT.6 110IDC/110IDC - 1.5M - VERMELHO (B50)</t>
  </si>
  <si>
    <t>4 PAIRS CAT.6 PATCH CORD FISAFLEX - CM -  110IDC/110IDC -1.5M - RED (B50)</t>
  </si>
  <si>
    <t>PATCH CORD 4P FISAFLEX - CM -  CAT.6 110IDC/110IDC - 1.5M - ROJO (B50)</t>
  </si>
  <si>
    <t>ET01598</t>
  </si>
  <si>
    <t>a0A6100000blngW</t>
  </si>
  <si>
    <t>PATCH CORD 4P FISAFLEX - CM -  CAT.6 110IDC/110IDC - 2.5M - VERMELHO (B50)</t>
  </si>
  <si>
    <t>4 PAIRS CAT.6 PATCH CORD FISAFLEX - CM -  110IDC/110IDC - 2.5M - RED (B50)</t>
  </si>
  <si>
    <t>PATCH CORD 4P FISAFLEX - CM -  CAT.6 110IDC/110IDC - 2.5M - ROJO (B50)</t>
  </si>
  <si>
    <t>PATCH CORD 4P FISAFLEX - CM -  CAT.6 RJ-45/110IDC - T568A - 2.5M - VERMELHO (B50)</t>
  </si>
  <si>
    <t>4 PAIRS CAT.6 PATCH CORD FISAFLEX - CM -  RJ-45/110IDC - T568A - 2.5M - RED (B50)</t>
  </si>
  <si>
    <t>PATCH CORD 4P FISAFLEX - CM -  CAT.6 RJ-45/110IDC - T568A - 2.5M - ROJO (B50)</t>
  </si>
  <si>
    <t>PATCH CORD 4P FISAFLEX - CM -  CAT.6 RJ-45/110IDC - T568A - 1.5M - VERMELHO (B50)</t>
  </si>
  <si>
    <t>4 PAIRS CAT.6 PATCH CORD FISAFLEX - CM -  RJ-45/110IDC - T568A - 1.5M - RED (B50)</t>
  </si>
  <si>
    <t>PATCH CORD 4P FISAFLEX - CM -  CAT.6 RJ-45/110IDC - T568A - 1.5M - ROJO (B50)</t>
  </si>
  <si>
    <t>PATCH CORD 4P FISAFLEX - CM -  CAT.6 RJ-45/110IDC - T568A - 1.5M - CINZA (B50)</t>
  </si>
  <si>
    <t>4 PAIRS CAT.6 PATCH CORD FISAFLEX - CM -  RJ-45/110IDC - T568A - 1.5M - GRAY (B50)</t>
  </si>
  <si>
    <t>PATCH CORD 4P FISAFLEX - CM -  CAT.6 RJ-45/110IDC - T568A - 1.5M - GRIS (B50)</t>
  </si>
  <si>
    <t>PATCH CORD 4P FISAFLEX - CM -  CAT.6 RJ-45/110IDC - T568A - 2.5M - CINZA (B50)</t>
  </si>
  <si>
    <t>4 PAIRS CAT.6 PATCH CORD FISAFLEX - CM -  RJ-45/110IDC - T568A - 2.5M - GRAY (B50)</t>
  </si>
  <si>
    <t>PATCH CORD 4P FISAFLEX - CM -  CAT.6 RJ-45/110IDC - T568A - 2.5M - GRIS (B50)</t>
  </si>
  <si>
    <t>PATCH CORD 4P FISAFLEX - CM -  CAT.6 110IDC/110IDC - 1.5M - CINZA (B50)</t>
  </si>
  <si>
    <t>4 PAIRS CAT.6 PATCH CORD FISAFLEX - CM -  110IDC/110IDC - 1.5M - GRAY (B50)</t>
  </si>
  <si>
    <t>PATCH CORD 4P FISAFLEX - CM -  CAT.6 110IDC/110IDC - 1.5M - GRIS (B50)</t>
  </si>
  <si>
    <t>PATCH CORD 4P FISAFLEX - CM -  CAT.6 110IDC/110IDC - 2.5M - CINZA (B50)</t>
  </si>
  <si>
    <t>4 PAIRS CAT.6 PATCH CORD FISAFLEX - CM -  110IDC/110IDC - 2.5M - GRAY (B50)</t>
  </si>
  <si>
    <t>PATCH CORD 4P FISAFLEX - CM -  CAT.6 110IDC/110IDC - 2.5M - GRIS (B50)</t>
  </si>
  <si>
    <t>EXTENSAO SOLIDA RJ-45 U/UTP GIGALAN CAT.6 - CM -T568A  - 4.0M - VERMELHO</t>
  </si>
  <si>
    <t>U/UTP CAT.6 RJ-45 SOLID EXTENSION GIGALAN - CM -T568A - 4.0M - RED</t>
  </si>
  <si>
    <t>EXTENSION SOLIDO RJ-45 U/UTP GIGALAN CAT.6 - CM - T568A - 4.0M - ROJO</t>
  </si>
  <si>
    <t>EXTENSAO SOLIDA RJ-45 U/UTP GIGALAN CAT.6 - CM -T568A  - 11.0M - VERMELHO</t>
  </si>
  <si>
    <t>U/UTP CAT.6 RJ-45 SOLID EXTENSION GIGALAN - CM -T568A - 11.0M - RED</t>
  </si>
  <si>
    <t>EXTENSION SOLIDO RJ-45 U/UTP GIGALAN CAT.6 - CM - T568A - 11.0M - ROJO</t>
  </si>
  <si>
    <t>EXTENSAO SOLIDA RJ-45 U/UTP GIGALAN CAT.6 - CM -T568A  - 16.0M - VERMELHO</t>
  </si>
  <si>
    <t>U/UTP CAT.6 RJ-45 SOLID EXTENSION GIGALAN - CM -T568A - 16.0M - RED</t>
  </si>
  <si>
    <t>EXTENSION SOLIDO RJ-45 U/UTP GIGALAN CAT.6 - CM - T568A - 16.0M - ROJO</t>
  </si>
  <si>
    <t>EXTENSAO SOLIDA RJ-45 U/UTP GIGALAN CAT.6 - CM -T568A  - 6.0M - VERMELHO</t>
  </si>
  <si>
    <t>U/UTP CAT.6 RJ-45 SOLID EXTENSION GIGALAN - CM -T568A - 6.0M - RED</t>
  </si>
  <si>
    <t>EXTENSION SOLIDO RJ-45 U/UTP GIGALAN CAT.6 - CM - T568A - 6.0M - ROJO</t>
  </si>
  <si>
    <t>PATCH CORD 4P FISAFLEX - CM -  CAT.6 RJ-45/110IDC - T568A - 1.5M - AZUL (B50)</t>
  </si>
  <si>
    <t>4 PAIRS CAT.6 PATCH CORD FISAFLEX - CM -  RJ-45/110IDC - T568A  - 1.5M - BLUE (B50)</t>
  </si>
  <si>
    <t>EXTENSAO SOLIDA RJ-45 U/UTP GIGALAN CAT.6 - CM -T568A  - 7.0M - VERMELHO</t>
  </si>
  <si>
    <t>U/UTP CAT.6 RJ-45 SOLID EXTENSION GIGALAN - CM -T568A - 7.0M - RED</t>
  </si>
  <si>
    <t>EXTENSION SOLIDO RJ-45 U/UTP GIGALAN CAT.6 - CM - T568A - 7.0M - ROJO</t>
  </si>
  <si>
    <t>EXTENSAO SOLIDA RJ-45 U/UTP GIGALAN CAT.6 - CM -T568A  - 5.0M - CINZA</t>
  </si>
  <si>
    <t>U/UTP CAT.6 RJ-45 SOLID EXTENSION GIGALAN - CM -T568A - 5.0M - GRAY</t>
  </si>
  <si>
    <t>EXTENSION SOLIDO RJ-45 U/UTP GIGALAN CAT.6 - CM - T568A - 5.0M - GRIS</t>
  </si>
  <si>
    <t>EXTENSAO SOLIDA RJ-45 U/UTP GIGALAN CAT.6 - CM -T568A  - 8.0M - BRANCO</t>
  </si>
  <si>
    <t>U/UTP CAT.6 RJ-45 SOLID EXTENSION GIGALAN - CM -T568A - 8.0M - WHITE</t>
  </si>
  <si>
    <t>EXTENSION SOLIDO RJ-45 U/UTP GIGALAN CAT.6 - CM - T568A - 8.0M - BLANCO</t>
  </si>
  <si>
    <t>EXTENSAO SOLIDA RJ-45 U/UTP GIGALAN CAT.6 - CM -T568A  - 4.5M - VERMELHO</t>
  </si>
  <si>
    <t>U/UTP CAT.6 RJ-45 SOLID EXTENSION GIGALAN - CM -T568A - 4,5M - RED</t>
  </si>
  <si>
    <t>EXTENSION SOLIDO RJ-45 U/UTP GIGALAN CAT.6 - CM - T568A - 4,5M - ROJO</t>
  </si>
  <si>
    <t>EXTENSAO SOLIDA RJ-45 U/UTP GIGALAN CAT.6 - CM -T568A  - 2.5M - VERMELHO</t>
  </si>
  <si>
    <t>U/UTP CAT.6 RJ-45 SOLID EXTENSION GIGALAN - CM -T568A  - 2.5M - RED</t>
  </si>
  <si>
    <t>EXTENSION SOLIDO RJ-45 U/UTP GIGALAN CAT.6 - CM - T568A  - 2.5M - ROJO</t>
  </si>
  <si>
    <t>EXTENSAO SOLIDA RJ-45 U/UTP GIGALAN CAT.6 - CM -T568A  - 6.0M - CINZA</t>
  </si>
  <si>
    <t>U/UTP CAT.6 RJ-45 SOLID EXTENSION GIGALAN - CM -T568A - 6.0M - GRAY</t>
  </si>
  <si>
    <t>EXTENSION SOLIDO RJ-45 U/UTP GIGALAN CAT.6 - CM - T568A - 6.0M - GRIS</t>
  </si>
  <si>
    <t>EXTENSAO SOLIDA RJ-45 U/UTP GIGALAN CAT.6 - CM -T568A  - 8.0M - CINZA</t>
  </si>
  <si>
    <t>U/UTP CAT.6 RJ-45 SOLID EXTENSION GIGALAN - CM -T568A - 8.0M - GRAY</t>
  </si>
  <si>
    <t>EXTENSION SOLIDO RJ-45 U/UTP GIGALAN CAT.6 - CM - T568A - 8.0M - GRIS</t>
  </si>
  <si>
    <t>EXTENSAO SOLIDA RJ-45 U/UTP GIGALAN CAT.6 - CM -T568A  - 10.0M - AMARELO</t>
  </si>
  <si>
    <t>U/UTP CAT.6 RJ-45 SOLID EXTENSION GIGALAN - CM -T568A - 10.0M - YELLOW</t>
  </si>
  <si>
    <t>EXTENSION SOLIDO RJ-45 U/UTP GIGALAN CAT.6 - CM - T568A - 10.0M - AMARILLO</t>
  </si>
  <si>
    <t>EXTENSAO SOLIDA RJ-45 U/UTP GIGALAN CAT.6 - CM -T568A  - 7.0M - CINZA</t>
  </si>
  <si>
    <t>U/UTP CAT.6 RJ-45 SOLID EXTENSION GIGALAN - CM -T568A - 7.0M - GRAY</t>
  </si>
  <si>
    <t>EXTENSION SOLIDO RJ-45 U/UTP GIGALAN CAT.6 - CM - T568A - 7.0M - GRIS</t>
  </si>
  <si>
    <t>PATCH CORD 4P FISAFLEX - CM -  CAT.6 RJ-45/110IDC - T568A - 2.0M - VERMELHO (B50)</t>
  </si>
  <si>
    <t>4 PAIRS CAT.6 PATCH CORD FISAFLEX - CM -  RJ-45/110IDC - T568A - 2.0M - RED (B50)</t>
  </si>
  <si>
    <t>PATCH CORD 4P FISAFLEX - CM -  CAT.6 RJ-45/110IDC - T568A - 2.0M - ROJO (B50)</t>
  </si>
  <si>
    <t>PATCH CORD 4P FISAFLEX - CM -  CAT.6 RJ-45/110IDC - T568A - 3.0M - VERMELHO (B50)</t>
  </si>
  <si>
    <t>4 PAIRS CAT.6 PATCH CORD FISAFLEX - CM -  RJ-45/110IDC - T568A - 3.0M - RED (B50)</t>
  </si>
  <si>
    <t>PATCH CORD 4P FISAFLEX - CM -  CAT.6 RJ-45/110IDC - T568A - 3.0M - ROJO (B50)</t>
  </si>
  <si>
    <t>PATCH CORD 4P FISAFLEX - CM -  CAT.6 RJ-45/110IDC - T568A - 3.5M - VERMELHO (B50)</t>
  </si>
  <si>
    <t>4 PAIRS CAT.6 PATCH CORD FISAFLEX - CM -  RJ-45/110IDC - T568A - 3.5M - RED (B50)</t>
  </si>
  <si>
    <t>PATCH CORD 4P FISAFLEX - CM -  CAT.6 RJ-45/110IDC - T568A - 3.5M - ROJO (B50)</t>
  </si>
  <si>
    <t>EXTENSAO SOLIDA RJ-45 U/UTP GIGALAN CAT.6 - CM -T568A  - 4.0M - CINZA</t>
  </si>
  <si>
    <t>U/UTP CAT.6 RJ-45 SOLID EXTENSION GIGALAN - CM -T568A - 4.0M - GRAY</t>
  </si>
  <si>
    <t>EXTENSION SOLIDO RJ-45 U/UTP GIGALAN CAT.6 - CM - T568A - 4.0M - GRIS</t>
  </si>
  <si>
    <t>EXTENSAO SOLIDA RJ-45 U/UTP GIGALAN CAT.6 - CM -T568A  - 6.0M - PRETO</t>
  </si>
  <si>
    <t>U/UTP CAT.6 RJ-45 SOLID EXTENSION GIGALAN - CM -T568A - 6.0M - BLACK</t>
  </si>
  <si>
    <t>EXTENSION SOLIDO RJ-45 U/UTP GIGALAN CAT.6 - CM - T568A - 6.0M - NEGRO</t>
  </si>
  <si>
    <t>EXTENSAO SOLIDA RJ-45 U/UTP GIGALAN CAT.6 - CM -T568A  - 5.0M - VERDE</t>
  </si>
  <si>
    <t>U/UTP CAT.6 RJ-45 SOLID EXTENSION GIGALAN - CM -T568A - 5.0M - GREEN</t>
  </si>
  <si>
    <t>EXTENSION SOLIDO RJ-45 U/UTP GIGALAN CAT.6 - CM - T568A - 5.0M - VERDE</t>
  </si>
  <si>
    <t>PATCH CORD 4P FISAFLEX - CM -  CAT.6 RJ-45/110IDC - T568A - 4.0M - AZUL (B50)</t>
  </si>
  <si>
    <t>4 PAIRS CAT.6 PATCH CORD FISAFLEX - CM -  RJ-45/110IDC - T568A - 4.0M - BLUE (B50)</t>
  </si>
  <si>
    <t>PATCH CORD 4P FISAFLEX - CM -  CAT.6 RJ-45/110IDC - T568A - 2.5M - AZUL (B50)</t>
  </si>
  <si>
    <t>4 PAIRS CAT.6 PATCH CORD FISAFLEX - CM -  RJ-45/110IDC - T568A - 2.5M - BLUE (B50)</t>
  </si>
  <si>
    <t>EXTENSAO SOLIDA RJ-45 U/UTP GIGALAN CAT.6 - CM -T568A  - 16.0M - CINZA</t>
  </si>
  <si>
    <t>U/UTP CAT.6 RJ-45 SOLID EXTENSION GIGALAN - CM -T568A - 16.0M - GRAY</t>
  </si>
  <si>
    <t>EXTENSION SOLIDO RJ-45 U/UTP GIGALAN CAT.6 - CM - T568A - 16.0M - GRIS</t>
  </si>
  <si>
    <t>EXTENSAO SOLIDA RJ-45 U/UTP GIGALAN CAT.6 - CM -T568A  - 4.5M - CINZA</t>
  </si>
  <si>
    <t>U/UTP CAT.6 RJ-45 SOLID EXTENSION GIGALAN - CM -T568A - 4.5M - GRAY</t>
  </si>
  <si>
    <t>EXTENSION SOLIDO RJ-45 U/UTP GIGALAN CAT.6 - CM - T568A - 4.5M - GRIS</t>
  </si>
  <si>
    <t>EXTENSAO SOLIDA RJ-45 U/UTP GIGALAN CAT.6 - LSZH -T568A  - 4.0M - VERMELHO</t>
  </si>
  <si>
    <t>U/UTP CAT.6 RJ-45 SOLID EXTENSION GIGALAN - LSZH -T568A - 4.0M - RED</t>
  </si>
  <si>
    <t>EXTENSION SOLIDO RJ-45 U/UTP GIGALAN CAT.6 - LSZH - T568A - 4.0M - ROJO</t>
  </si>
  <si>
    <t>CABO PRE-CONECTORIZADO GIGALAN CAT.6 U/UTP CZ CM T568A 4.0M MACHO-FEMEA (BEGE)</t>
  </si>
  <si>
    <t>PRE-TERMINATED CABLE GIGALAN CAT.6 U/UTP CZ CM T568A 4.0M PLUG-KEYSTONE (BEIGE)</t>
  </si>
  <si>
    <t>CABLE PRE-CONECTORIZADO GIGALAN CAT.6 U/UTP GRIS CM T568A 4.0M MACHO-HEMBRA (BEIGE)</t>
  </si>
  <si>
    <t>EXTENSAO SOLIDA RJ-45 U/UTP GIGALAN CAT.6 - CM - T568A  - 3.0M - VERMELHO</t>
  </si>
  <si>
    <t>U/UTP CAT.6 RJ-45 SOLID EXTENSION GIGALAN - CM -T568A - 3.0M - RED</t>
  </si>
  <si>
    <t>EXTENSION SOLIDO RJ-45 U/UTP GIGALAN CAT.6 - CM - T568A - 3.0M - ROJO</t>
  </si>
  <si>
    <t>PATCH CORD 4P FISAFLEX - CM -  CAT.6 RJ-45/110IDC - T568B - 1.5M - VERMELHO (B50)</t>
  </si>
  <si>
    <t>4 PAIRS CAT.6 PATCH CORD FISAFLEX - CM -  RJ-45/110IDC - T568B  - 1.5M - RED (B50)</t>
  </si>
  <si>
    <t>PATCH CORD 4P FISAFLEX - CM -  CAT.6 RJ-45/110IDC - T568B - 1.5M - ROJO (B50)</t>
  </si>
  <si>
    <t>EXTENSAO SOLIDA RJ-45 U/UTP GIGALAN CAT.6 - CM - T568A  - 30.0M - CINZA</t>
  </si>
  <si>
    <t>U/UTP CAT.6 RJ-45 SOLID EXTENSION GIGALAN - CM -T568A - 30.0M - GRAY</t>
  </si>
  <si>
    <t>EXTENSION SOLIDO RJ-45 U/UTP GIGALAN CAT.6 - CM - T568A - 30.0M - GRIS</t>
  </si>
  <si>
    <t>PATCH CORD 4P FISAFLEX - CM -  CAT.6 RJ-45/110IDC - T568A - 9.0M - CINZA (B50)</t>
  </si>
  <si>
    <t>4 PAIRS CAT.6 PATCH CORD FISAFLEX - CM -  RJ-45/110IDC - T568A - 9.0M - GRAY (B50)</t>
  </si>
  <si>
    <t>PATCH CORD 4P FISAFLEX - CM -  CAT.6 RJ-45/110IDC - T568A - 9.0M - GRIS (B50)</t>
  </si>
  <si>
    <t>PATCH CORD F/UTP GIGALAN CAT.6 - LSZH - T568A/B - 2.0M - CINZA (BLINDADO)</t>
  </si>
  <si>
    <t>F/UTP CAT.6 COPPER PATCH CORD  GIGALAN- LSZH - T568A/B - 2.0M - GRAY (SHIELDED)</t>
  </si>
  <si>
    <t>PATCH CORD F/UTP GIGALAN CAT.6 - LSZH - T568A/B - 2.0M - GRIS (BLINDADO)</t>
  </si>
  <si>
    <t>PATCH CORD F/UTP GIGALAN CAT.6 - LSZH - T568A/B - 3.0M - CINZA (BLINDADO)</t>
  </si>
  <si>
    <t>F/UTP CAT.6 COPPER PATCH CORD  GIGALAN- LSZH - T568A/B - 3.0M - GRAY (SHIELDED)</t>
  </si>
  <si>
    <t>PATCH CORD F/UTP GIGALAN CAT.6 - LSZH - T568A/B - 3.0M - GRIS (BLINDADO)</t>
  </si>
  <si>
    <t>EXTENSAO SOLIDA RJ-45 U/UTP GIGALAN PREMIUM CAT.6 - LSZH -T568A  - 2.5M - VERMELHO</t>
  </si>
  <si>
    <t>U/UTP CAT.6 RJ-45 SOLID EXTENSION GIGALAN PREMIUM - LSZH - T568A - 2.5M - RED</t>
  </si>
  <si>
    <t>EXTENSION SOLIDO RJ-45 U/UTP GIGALAN PREMIUM CAT.6 - LSZH - T568A - 2.5M - ROJO</t>
  </si>
  <si>
    <t>EXTENSAO SOLIDA RJ-45 U/UTP GIGALAN PREMIUM CAT.6 - LSZH -T568A  - 5.0M - VERMELHO</t>
  </si>
  <si>
    <t>U/UTP CAT.6 RJ-45 SOLID EXTENSION GIGALAN PREMIUM - LSZH -T568A - 5.0M - RED</t>
  </si>
  <si>
    <t>EXTENSION SOLIDO RJ-45 U/UTP GIGALAN PREMIUM CAT.6 - LSZH - T568A - 5.0M - ROJO</t>
  </si>
  <si>
    <t>EXTENSAO SOLIDA RJ-45 U/UTP GIGALAN PREMIUM CAT.6 - LSZH -T568A  - 10.0M - VERMELHO</t>
  </si>
  <si>
    <t>U/UTP CAT.6 RJ-45 SOLID EXTENSION GIGALAN PREMIUM - LSZH -T568A - 10.0M - RED</t>
  </si>
  <si>
    <t>EXTENSION SOLIDO RJ-45 U/UTP GIGALAN PREMIUM CAT.6 - LSZH - T568A - 10.0M - ROJO</t>
  </si>
  <si>
    <t>EXTENSAO SOLIDA RJ-45 U/UTP GIGALAN PREMIUM CAT.6 - LSZH -T568B  - 2.5M - VERDE</t>
  </si>
  <si>
    <t>U/UTP CAT.6 RJ-45 SOLID EXTENSION GIGALAN PREMIUM - LSZH -T568B - 2.5M - GREEN</t>
  </si>
  <si>
    <t>EXTENSION SOLIDO RJ-45 U/UTP GIGALAN PREMIUM CAT.6 - LSZH - T568B - 2.5M - VERDE</t>
  </si>
  <si>
    <t>EXTENSAO SOLIDA RJ-45 U/UTP GIGALAN PREMIUM CAT.6 - LSZH -T568B  - 6.0M - VERDE</t>
  </si>
  <si>
    <t>U/UTP CAT.6 RJ-45 SOLID EXTENSION GIGALAN PREMIUM - LSZH -T568B - 6.0M - GREEN</t>
  </si>
  <si>
    <t>EXTENSION SOLIDO RJ-45 U/UTP GIGALAN PREMIUM CAT.6 - LSZH - T568B - 6.0M - VERDE</t>
  </si>
  <si>
    <t>EXTENSAO SOLIDA RJ-45 U/UTP GIGALAN PREMIUM CAT.6 - LSZH -T568B  - 10.0M - VERDE</t>
  </si>
  <si>
    <t>U/UTP CAT.6 RJ-45 SOLID EXTENSION GIGALAN PREMIUM - LSZH -T568B - 10.0M - GREEN</t>
  </si>
  <si>
    <t>EXTENSION SOLIDO RJ-45 U/UTP GIGALAN PREMIUM CAT.6 - LSZH - T568B - 10.0M - VERDE</t>
  </si>
  <si>
    <t>PATCH CORD 4P FISAFLEX - CM -  CAT.6 RJ-45/110IDC - T568A - 2.5M - CINZA (B50) - LSZH</t>
  </si>
  <si>
    <t>4 PAIRS CAT.6 PATCH CORD FISAFLEX - CM -  RJ-45/110IDC -  T568A - 2.5M - GRAY (B50) - LSZH</t>
  </si>
  <si>
    <t>PATCH CORD 4P FISAFLEX - CM -  CAT.6 RJ-45/110IDC - T568A - 2.5M - GRIS (B50) - LSZH</t>
  </si>
  <si>
    <t>EXTENSAO SOLIDA RJ-45 U/UTP GIGALAN CAT.6 - CM - T568A  - 6.0M - AZUL</t>
  </si>
  <si>
    <t>U/UTP CAT.6 RJ-45 SOLID EXTENSION GIGALAN - CM -T568A - 6.0M - BLUE</t>
  </si>
  <si>
    <t>EXTENSION SOLIDO RJ-45 U/UTP GIGALAN CAT.6 - CM - T568A - 6.0M - AZUL</t>
  </si>
  <si>
    <t>PATCH CORD 4P FISAFLEX CAT.6 110IDC/110IDC - CM - 15.0M - CINZA (B50)</t>
  </si>
  <si>
    <t>4 PAIRS CAT.6 PATCH CORD FISAFLEX 110IDC/110DC - CM - 4.0M - WHITE</t>
  </si>
  <si>
    <t>PATCH CORD 4P FISAFLEX CAT.6 110IDC/110IDC - CM - 15.0M - GRIS (B50)</t>
  </si>
  <si>
    <t>EXTENSAO SOLIDA RJ-45 U/UTP GIGALAN CAT.6 - CM - T568A  - 2.5M - AZUL</t>
  </si>
  <si>
    <t>U/UTP CAT.6 RJ-45 SOLID EXTENSION GIGALAN - CM -T568A - 2.5M - BLUE</t>
  </si>
  <si>
    <t>EXTENSION SOLIDO RJ-45 U/UTP GIGALAN CAT.6 - CM - T568A - 2.5M - AZUL</t>
  </si>
  <si>
    <t>EXTENSAO SOLIDA RJ-45 U/UTP GIGALAN PREMIUM CAT.6 - LSZH -T568B  - 5.0M - VERDE</t>
  </si>
  <si>
    <t>U/UTP CAT.6 RJ-45 SOLID EXTENSION GIGALAN PREMIUM - LSZH -T568B - 5.0M - GREEN</t>
  </si>
  <si>
    <t>EXTENSION SOLIDO RJ-45 U/UTP GIGALAN PREMIUM CAT.6 - LSZH - T568B - 5.0M - VERDE</t>
  </si>
  <si>
    <t>EXTENSAO SOLIDA RJ-45 U/UTP GIGALAN CAT.6 - CM - T568A  - 11.0M - AMARELO</t>
  </si>
  <si>
    <t>U/UTP CAT.6  RJ-45 SOLID EXTENSION GIGALAN - CM -T568A - 11.0M - YELLOW</t>
  </si>
  <si>
    <t>EXTENSION SOLIDO RJ-45 U/UTP GIGALAN CAT.6 - CM - T568A - 11.0M - AMARILLO</t>
  </si>
  <si>
    <t>EXTENSAO SOLIDA RJ-45 U/UTP GIGALAN CAT.6 - CM - T568A  - 10.0M - CINZA</t>
  </si>
  <si>
    <t>U/UTP CAT.6  RJ-45 SOLID EXTENSION GIGALAN - CM -T568A - 10.0M - GRAY</t>
  </si>
  <si>
    <t>EXTENSION SOLIDO RJ-45 U/UTP GIGALAN CAT.6 - CM - T568A - 10.0M - GRIS</t>
  </si>
  <si>
    <t>EXTENSAO SOLIDA RJ-45 U/UTP GIGALAN CAT.6 - CM - T568A  - 9.0M - CINZA</t>
  </si>
  <si>
    <t>U/UTP CAT.6  RJ-45 SOLID EXTENSION GIGALAN - CM -T568A - 9.0M - GRAY</t>
  </si>
  <si>
    <t>EXTENSION SOLIDO RJ-45 U/UTP GIGALAN CAT.6 - CM - T568A - 9.0M - GRIS</t>
  </si>
  <si>
    <t>EXTENSAO SOLIDA RJ-45 U/UTP GIGALAN PREMIUM CAT.6 - LSZH -T568B  - 15.0M - VERDE</t>
  </si>
  <si>
    <t>U/UTP CAT.6 RJ-45 SOLID EXTENSION GIGALAN PREMIUM - LSZH -T568B - 15.0M - GREEN</t>
  </si>
  <si>
    <t>EXTENSION SOLIDO RJ-45 U/UTP GIGALAN PREMIUM CAT.6 - LSZH - T568B - 15.0M - VERDE</t>
  </si>
  <si>
    <t>EXTENSAO SOLIDA RJ-45 U/UTP GIGALAN CAT.6 - CM - T568A  - 15.0M - CINZA</t>
  </si>
  <si>
    <t>U/UTP CAT.6  RJ-45 SOLID EXTENSION GIGALAN - CM -T568A - 15.0M - GRAY</t>
  </si>
  <si>
    <t>EXTENSION SOLIDO RJ-45 U/UTP GIGALAN CAT.6 - CM - T568A - 15.0M - GRIS</t>
  </si>
  <si>
    <t>EXTENSAO SOLIDA RJ-45 U/UTP GIGALAN CAT.6 - CM - T568A  - 3.0M - CINZA</t>
  </si>
  <si>
    <t>U/UTP CAT.6  RJ-45 SOLID EXTENSION GIGALAN - CM -T568A - 3.0M - GRAY</t>
  </si>
  <si>
    <t>EXTENSION SOLIDO RJ-45 U/UTP GIGALAN CAT.6 - CM - T568A - 3.0M - GRIS</t>
  </si>
  <si>
    <t>EXTENSAO SOLIDA RJ-45 U/UTP GIGALAN CAT.6 - CM - T568A  - 10.0M - VERMELHO</t>
  </si>
  <si>
    <t>U/UTP CAT.6  RJ-45 SOLID EXTENSION GIGALAN - CM -T568A - 10.0M - RED</t>
  </si>
  <si>
    <t>EXTENSION SOLIDO RJ-45 U/UTP GIGALAN CAT.6 - CM - T568A - 10.0M - ROJO</t>
  </si>
  <si>
    <t>EXTENSAO SOLIDA RJ-45 U/UTP GIGALAN CAT.6 - CM - T568A  - 8.0M - VERMELHO</t>
  </si>
  <si>
    <t>U/UTP CAT.6  RJ-45 SOLID EXTENSION GIGALAN - CM -T568A - 8.0M - RED</t>
  </si>
  <si>
    <t>EXTENSION SOLIDO RJ-45 U/UTP GIGALAN CAT.6 - CM - T568A - 8.0M - ROJO</t>
  </si>
  <si>
    <t>EXTENSAO SOLIDA RJ-45 U/UTP GIGALAN CAT.6 - CM - T568A - 20.0M - VERMELHO</t>
  </si>
  <si>
    <t>U/UTP CAT.6 RJ-45 SOLID EXTENSION GIGALAN - CM -T568A - 20.0M - RED</t>
  </si>
  <si>
    <t>EXTENSION SOLIDO RJ-45 U/UTP GIGALAN CAT.6 - CM - T568A - 20.0M - ROJO</t>
  </si>
  <si>
    <t>EXTENSAO SOLIDA RJ-45 U/UTP GIGALAN CAT.6 - CM - T568A  - 4.0M - AZUL</t>
  </si>
  <si>
    <t>U/UTP CAT.6  RJ-45 SOLID EXTENSION GIGALAN - CM -T568A - 4.0M - BLUE</t>
  </si>
  <si>
    <t>EXTENSION SOLIDO RJ-45 U/UTP GIGALAN CAT.6 - CM - T568A - 4.0M - AZUL</t>
  </si>
  <si>
    <t>EXTENSAO SOLIDA RJ-45 U/UTP GIGALAN CAT.6 - CM - T568A  - 2.5M - CINZA</t>
  </si>
  <si>
    <t>U/UTP CAT.6  RJ-45 SOLID EXTENSION GIGALAN - CM -T568A - 2.5M - GRAY</t>
  </si>
  <si>
    <t>EXTENSION SOLIDO RJ-45 U/UTP GIGALAN CAT.6 - CM - T568A - 2.5M - GRIS</t>
  </si>
  <si>
    <t>EXTENSAO SOLIDA RJ-45 U/UTP GIGALAN CAT.6 - CM - T568A  - 12.0M - CINZA</t>
  </si>
  <si>
    <t>U/UTP CAT.6  RJ-45 SOLID EXTENSION GIGALAN - CM -T568A - 12.0M - GRAY</t>
  </si>
  <si>
    <t>EXTENSION SOLIDO RJ-45 U/UTP GIGALAN CAT.6 - CM - T568A - 12.0M - GRIS</t>
  </si>
  <si>
    <t>EXTENSAO SOLIDA RJ-45 U/UTP GIGALAN CAT.6 - CM - T568A  - 2.5M - AMARELO</t>
  </si>
  <si>
    <t>U/UTP CAT.6  RJ-45 SOLID EXTENSION GIGALAN - CM -T568A - 2.5M - YELLOW</t>
  </si>
  <si>
    <t>EXTENSION SOLIDO RJ-45 U/UTP GIGALAN CAT.6 - CM - T568A - 2.5M - AMARILLO</t>
  </si>
  <si>
    <t>PATCH CORD 4P FISAFLEX - CM -  CAT.6 RJ- 45/110IDC - T568A - 1.5M - VERDE (B50)</t>
  </si>
  <si>
    <t>4 PAIRS CAT.6 PATCH CORD FISAFLEX - CM -  RJ-45/110IDC -  T568A - 1.5M - GREEN (B50)</t>
  </si>
  <si>
    <t>PATCH CORD FISAFLEX CAT.6 RJ- 45/110IDC - T568A - 4P - 3.0M - VERDE (B50)</t>
  </si>
  <si>
    <t>PATCH CORD FISAFLEX CAT.6 RJ- 45/110IDC - T568A - 4P - 3.0M - GREEN (B50)</t>
  </si>
  <si>
    <t>PATCH CORD U/UTP GIGALAN PREMIUM CAT6 - LSZH - T568A/B - 2.0M AZUL</t>
  </si>
  <si>
    <t>U/UTP CAT.6 COPPER PATCH CORD  GIGALAN PREMIUM- LSZH - T568A/B - 2.0M - BLUE</t>
  </si>
  <si>
    <t>EXTENSAO SOLIDA RJ-45 U/UTP GIGALAN CAT.6 - CM - T568A  - 3.0M - AMARELO</t>
  </si>
  <si>
    <t>U/UTP CAT.6  RJ-45 SOLID EXTENSION GIGALAN - CM -T568A - 3.0M - YELLOW</t>
  </si>
  <si>
    <t>EXTENSION SOLIDO RJ-45 U/UTP GIGALAN CAT.6 - CM - T568A - 3.0M - AMARILLO</t>
  </si>
  <si>
    <t>EXTENSAO SOLIDA RJ-45 U/UTP GIGALAN PREMIUM CAT.6 - LSZH -T568B  - 9.0M - CINZA</t>
  </si>
  <si>
    <t>U/UTP CAT.6 RJ-45 SOLID EXTENSION GIGALAN PREMIUM - LSZH -T568B - 9.0M - GRAY</t>
  </si>
  <si>
    <t>EXTENSION SOLIDO RJ-45 U/UTP GIGALAN PREMIUM CAT.6 - LSZH - T568B - 9.0M - VERDE</t>
  </si>
  <si>
    <t>EXTENSAO RJ-45 CAT.6 U/UTP T568A SOLIDO - 10.0M - AZUL - LSZH</t>
  </si>
  <si>
    <t>U/UTP CAT.6  SOLID EXTENSION RJ-45 T568A - 10.0M - BLUE - LSZH</t>
  </si>
  <si>
    <t>EXTENSION SOLIDO RJ-45 CAT.6 U/UTP T568A - 10.0M - AZUL - LSZH</t>
  </si>
  <si>
    <t>PATCH CORD U/UTP GIGALAN CAT.6 - CM - T568A/B - 1.0M - LARANJA</t>
  </si>
  <si>
    <t>U/UTP CAT.6 COPPER PATCH CORD GIGALAN - CM - T568A/B - 1.0M - ORANGE</t>
  </si>
  <si>
    <t>PATCH CORD U/UTP GIGALAN CAT.6 - CM - T568A/B - 1.0M - NARANJA</t>
  </si>
  <si>
    <t>PATCH CORD U/UTP GIGALAN CAT.6 - CM - T568A/B - 0.5M - LARANJA</t>
  </si>
  <si>
    <t>U/UTP CAT.6 COPPER PATCH CORD GIGALAN - CM - T568A/B - 0.5M - ORANGE</t>
  </si>
  <si>
    <t>PATCH CORD U/UTP GIGALAN CAT.6 - CM - T568A/B - 0.5M - NARANJA</t>
  </si>
  <si>
    <t>EXTENSAO SOLIDA RJ-45 U/UTP GIGALAN PREMIUM CAT.6 - LSZH -T568A - 4.0M - VERMELHO</t>
  </si>
  <si>
    <t>U/UTP CAT.6 RJ-45 SOLID EXTENSION GIGALAN PREIMUM - LSZH -T568A - 4.0M - RED</t>
  </si>
  <si>
    <t>EXTENSION SOLIDO RJ-45 U/UTP GIGALAN PREMIUM CAT.6 - LSZH - T568A - 4.0M - ROJO</t>
  </si>
  <si>
    <t>PATCH CORD 4P FISAFLEX - CM - CAT.6 RJ-45/110IDC - T568A - 5.0M - AZUL (B50)</t>
  </si>
  <si>
    <t>4 PAIRS VOICE PATCH CORD FISAFLEX - CM - CAT.6 RJ-45/110IDC - T568A - 5.0M - BLUE (B50)</t>
  </si>
  <si>
    <t>PATCH CORD 4P FISAFLEX - CM - CAT.6 RJ-45/110IDC - T568A - 5.0M - VERDE (B50)</t>
  </si>
  <si>
    <t>4 PAIRS VOICE PATCH CORD FISAFLEX - CM - CAT.6 RJ-45/110IDC - T568A - 5.0M - GREEN (B50)</t>
  </si>
  <si>
    <t>PATCH CORD 4P FISAFLEX - CM - CAT.6 RJ-45/110IDC - T568A - 5.0M - AMARELO (B50)</t>
  </si>
  <si>
    <t>4 PAIRS VOICE PATCH CORD FISAFLEX - CM - CAT.6 RJ-45/110IDC - T568A - 5.0M - YELLOW (B50)</t>
  </si>
  <si>
    <t>PATCH CORD 4P FISAFLEX - CM - CAT.6 RJ-45/110IDC - T568A - 5.0M - AMARILLO (B50)</t>
  </si>
  <si>
    <t>EXTENSAO SOLIDA RJ-45 U/UTP GIGALAN CAT.6 - CM - T568A - 1.5M - AZUL</t>
  </si>
  <si>
    <t>U/UTP CAT.6 RJ-45 SOLID EXTENSION GIGALAN - CM - T568A - 1.5M -BLUE</t>
  </si>
  <si>
    <t>EXTENSION SOLIDO RJ-45 U/UTP GIGALAN CAT.6 - CM - T568A - 1.5M - AZUL</t>
  </si>
  <si>
    <t>EXTENSAO SOLIDA RJ-45 U/UTP GIGALAN PREMIUM CAT.6 - LSZH - T568A - 2.5M - CINZA</t>
  </si>
  <si>
    <t>U/UTP CAT.6 RJ-45 SOLID EXTENSION GIGALAN PREMIUM - LSZH - T568A - 2.5M - GRAY</t>
  </si>
  <si>
    <t>EXTENSION SOLIDO RJ-45 U/UTP GIGALAN PREMIUM CAT.6 - LSZH - T568A - 2.5M - GRIS</t>
  </si>
  <si>
    <t>EXTENSAO SOLIDA RJ-45 U/UTP GIGALAN PREMIUM CAT.6 - LSZH -T568A  - 5.0M - CINZA</t>
  </si>
  <si>
    <t>U/UTP CAT.6 RJ-45 SOLID EXTENSION GIGALAN PREMIUM - LSZH - T568A - 5.0M -GRAY</t>
  </si>
  <si>
    <t>EXTENSION SOLIDO RJ-45 U/UTP GIGALAN PREMIUM CAT.6 - LSZH - T568A - 5.0M - GRIS</t>
  </si>
  <si>
    <t>EXTENSAO SOLIDA RJ-45 U/UTP GIGALAN PREMIUM CAT.6 - LSZH -T568A  - 10.0M - CINZA</t>
  </si>
  <si>
    <t>U/UTP CAT.6 RJ-45 SOLID EXTENSION GIGALAN PREMIUM - LSZH - T568A - 10.0M -GRAY</t>
  </si>
  <si>
    <t>EXTENSION SOLIDO RJ-45 U/UTP GIGALAN PREMIUM CAT.6 - LSZH - T568A - 10.0M - GRIS</t>
  </si>
  <si>
    <t>EXTENSAO SOLIDA RJ-45 U/UTP GIGALAN PREMIUM CAT.6 - LSZH -T568A  - 15.0M - CINZA</t>
  </si>
  <si>
    <t>U/UTP CAT.6 RJ-45 SOLID EXTENSION GIGALAN PREMIUM - LSZH - T568A - 15.0M -GRAY</t>
  </si>
  <si>
    <t>EXTENSION SOLIDO RJ-45 U/UTP GIGALAN PREMIUM CAT.6 - LSZH - T568A - 15.0M - GRIS</t>
  </si>
  <si>
    <t>EXTENSAO SOLIDA RJ-45 U/UTP GIGALAN PREMIUM CAT.6 - LSZH - T568A - 20.0M - CINZA</t>
  </si>
  <si>
    <t>U/UTP CAT.6 RJ-45 SOLID EXTENSION GIGALAN PREMIUM - LSZH - T568A - 20.0M -GRAY</t>
  </si>
  <si>
    <t>EXTENSION SOLIDO RJ-45 U/UTP GIGALAN PREMIUM CAT.6 - LSZH - T568A - 20.0M - GRIS</t>
  </si>
  <si>
    <t>EXTENSAO SOLIDA RJ-45 U/UTP GIGALAN PREMIUM CAT.6 - LSZH - T568A - 25.0M - CINZA</t>
  </si>
  <si>
    <t>U/UTP CAT.6 RJ-45 SOLID EXTENSION GIGALAN PREMIUM - LSZH - T568A - 25.0M -GRAY</t>
  </si>
  <si>
    <t>EXTENSION SOLIDO RJ-45 U/UTP GIGALAN PREMIUM CAT.6 - LSZH - T568A - 25.0M - GRIS</t>
  </si>
  <si>
    <t>PATCH CORD 4P FISAFLEX - CM - CAT.6 110IDC/110IDC - 4.0M - AZUL (B50)</t>
  </si>
  <si>
    <t>4 PAIRS VOICE PATCH CORD FISAFLEX - CM - CAT.6 110IDC/110IDC - 4.0M - BLUE (B50)</t>
  </si>
  <si>
    <t>PATCH CORD 4P FISAFLEX - CM - CAT.6 110IDC/110IDC - 6.0M - CINZA (B50)</t>
  </si>
  <si>
    <t>4 PAIRS VOICE PATCH CORD FISAFLEX - CM - CAT.6 110IDC/110IDC - 6.0M - GRAY (B50)</t>
  </si>
  <si>
    <t>PATCH CORD 4P FISAFLEX - CM - CAT.6 110IDC/110IDC - 6.0M - GRIS (B50)</t>
  </si>
  <si>
    <t>PATCH CORD 4P FISAFLEX - CM - CAT.6 RJ-45/110IDC - T568A - 6.0M - CINZA (B50)</t>
  </si>
  <si>
    <t>4 PAIRS VOICE PATCH CORD FISAFLEX - CM - CAT.6 RJ-45/110IDC - T568A - 6.0M - GRAY (B50)</t>
  </si>
  <si>
    <t>PATCH CORD 4P FISAFLEX - CM - CAT.6 RJ-45/110IDC - T568A - 6.0M - GRIS (B50)</t>
  </si>
  <si>
    <t>PATCH CORD 4P FISAFLEX - CM - CAT.6 110IDC/110IDC - 6.0M - AZUL (B50)</t>
  </si>
  <si>
    <t>4 PAIRS VOICE PATCH CORD FISAFLEX - CM - CAT.6 110IDC/110IDC - 6.0M - BLUE (B50)</t>
  </si>
  <si>
    <t>PATCH CORD 4P FISAFLEX - CM - CAT.6 RJ-45/110IDC - T568A - 7.0M - AZUL (B50)</t>
  </si>
  <si>
    <t>4 PAIRS VOICE PATCH CORD FISAFLEX - CM - CAT.6 RJ-45/110IDC - T568A - 7.0M - BLUE (B50)</t>
  </si>
  <si>
    <t>EXTENSAO SOLIDA RJ-45 U/UTP GIGALAN CAT.6 - CM - T568B - 2.5M - CINZA</t>
  </si>
  <si>
    <t>U/UTP CAT.6 RJ-45 SOLID EXTENSION GIGALAN - CM - T568B - 2.5M - GRAY</t>
  </si>
  <si>
    <t>EXTENSION SOLIDO RJ-45 U/UTP GIGALAN CAT.6 - CM - T568B - 2.5M - GRIS</t>
  </si>
  <si>
    <t>EXTENSAO SOLIDA RJ-45 U/UTP GIGALAN CAT.6 - CM - T568B - 2.5M - VERMELHO</t>
  </si>
  <si>
    <t>U/UTP CAT.6 RJ-45 SOLID EXTENSION GIGALAN - CM - T568B - 2.5M - RED</t>
  </si>
  <si>
    <t>EXTENSION SOLIDO RJ-45 U/UTP GIGALAN CAT.6 - CM - T568B - 2.5M - ROJO</t>
  </si>
  <si>
    <t>EXTENSAO SOLIDA RJ-45 U/UTP GIGALAN CAT.6 - CM - T568B - 3.0M - CINZA</t>
  </si>
  <si>
    <t>U/UTP CAT.6 RJ-45 SOLID EXTENSION GIGALAN - CM - T568B - 3.0M - GRAY</t>
  </si>
  <si>
    <t>EXTENSION SOLIDO RJ-45 U/UTP GIGALAN CAT.6 - CM - T568B - 3.0M - GRIS</t>
  </si>
  <si>
    <t>EXTENSAO SOLIDA RJ-45 U/UTP GIGALAN CAT.6 - CM - T568B - 3.0M - VERMELHO</t>
  </si>
  <si>
    <t>U/UTP CAT.6 RJ-45 SOLID EXTENSION GIGALAN - CM - T568B - 3.0M - RED</t>
  </si>
  <si>
    <t>EXTENSION SOLIDO RJ-45 U/UTP GIGALAN CAT.6 - CM - T568B - 3.0M - ROJO</t>
  </si>
  <si>
    <t>EXTENSAO SOLIDA RJ-45 U/UTP GIGALAN CAT.6 - CM - T568B - 4.0M - CINZA</t>
  </si>
  <si>
    <t>U/UTP CAT.6 RJ-45 SOLID EXTENSION GIGALAN - CM - T568B - 4.0M - GRAY</t>
  </si>
  <si>
    <t>EXTENSION SOLIDO RJ-45 U/UTP GIGALAN CAT.6 - CM - T568B - 4.0M - GRIS</t>
  </si>
  <si>
    <t>EXTENSAO SOLIDA RJ-45 U/UTP GIGALAN CAT.6 - CM - T568B - 4.0M - VERMELHO</t>
  </si>
  <si>
    <t>U/UTP CAT.6 RJ-45 SOLID EXTENSION GIGALAN - CM - T568B - 4.0M - RED</t>
  </si>
  <si>
    <t>EXTENSION SOLIDO RJ-45 U/UTP GIGALAN CAT.6 - CM - T568B - 4.0M - ROJO</t>
  </si>
  <si>
    <t>EXTENSAO SOLIDA RJ-45 U/UTP GIGALAN CAT.6 - CM - T568A  - 3.0M - AZUL</t>
  </si>
  <si>
    <t>U/UTP CAT.6  RJ-45 SOLID EXTENSION GIGALAN - LSZH -T568A - 3.0M - BLUE</t>
  </si>
  <si>
    <t>EXTENSION SOLIDO RJ-45 U/UTP GIGALAN CAT.6 - LSZH - T568A - 3.0M - AZUL</t>
  </si>
  <si>
    <t>EXTENSAO SOLIDA RJ-45 U/UTP GIGALAN CAT.6 - LSZH -T568B  - 2.5M - VERDE</t>
  </si>
  <si>
    <t>U/UTP CAT.6  RJ-45 SOLID EXTENSION GIGALAN - LSZH -T568B - 2.5M - GREEN</t>
  </si>
  <si>
    <t>EXTENSION SOLIDO RJ-45 U/UTP GIGALAN CAT.6 - LSZH - T568B - 2.5M - VERDE - LSZH</t>
  </si>
  <si>
    <t>EXTENSAO SOLIDA RJ-45 U/UTP GIGALAN CAT.6 - LSZH -T568B  - 6.0M - VERDE</t>
  </si>
  <si>
    <t>U/UTP CAT.6  RJ-45 SOLID EXTENSION GIGALAN - LSZH -T568B - 6.0M - GREEN</t>
  </si>
  <si>
    <t>EXTENSION SOLIDO RJ-45 U/UTP GIGALAN CAT.6 - LSZH - T568B - 6.0M - VERDE - LSZH</t>
  </si>
  <si>
    <t>EXTENSAO SOLIDA RJ-45 U/UTP GIGALAN CAT.6 - LSZH -T568B  - 10.0M - VERDE</t>
  </si>
  <si>
    <t>U/UTP CAT.6  RJ-45 SOLID EXTENSION GIGALAN - LSZH -T568B - 10.0M - GREEN</t>
  </si>
  <si>
    <t>EXTENSION SOLIDO RJ-45 U/UTP GIGALAN CAT.6 - LSZH - T568B - 10.0M - VERDE - LSZH</t>
  </si>
  <si>
    <t>EXTENSAO SOLIDA RJ-45 U/UTP GIGALAN CAT.6 - CM - T568B - 4.5M - CINZA</t>
  </si>
  <si>
    <t>U/UTP CAT.6 RJ-45 SOLID EXTENSION GIGALAN - CM - T568B - 4.5M - GRAY</t>
  </si>
  <si>
    <t>EXTENSION SOLIDO RJ-45 U/UTP GIGALAN CAT.6 - CM - T568B - 4.5M - GRIS</t>
  </si>
  <si>
    <t>EXTENSAO SOLIDA RJ-45 U/UTP GIGALAN CAT.6 - CM - T568B - 4.5M - VERMELHO</t>
  </si>
  <si>
    <t>U/UTP CAT.6 RJ-45 SOLID EXTENSION GIGALAN - CM - T568B - 4.5M - RED</t>
  </si>
  <si>
    <t>EXTENSION SOLIDO RJ-45 U/UTP GIGALAN CAT.6 - CM - T568B - 4.5M - ROJO</t>
  </si>
  <si>
    <t>EXTENSAO SOLIDA RJ-45 U/UTP GIGALAN CAT.6 - CM - T568B - 5.0M - CINZA</t>
  </si>
  <si>
    <t>U/UTP CAT.6 RJ-45 SOLID EXTENSION GIGALAN - CM - T568B - 5.0M - GRAY</t>
  </si>
  <si>
    <t>EXTENSION SOLIDO RJ-45 U/UTP GIGALAN CAT.6 - CM - T568B - 5.0M - GRIS</t>
  </si>
  <si>
    <t>EXTENSAO SOLIDA RJ-45 U/UTP GIGALAN CAT.6 - CM - T568B - 5.0M - VERMELHO</t>
  </si>
  <si>
    <t>U/UTP CAT.6 RJ-45 SOLID EXTENSION GIGALAN - CM - T568B - 5.0M - RED</t>
  </si>
  <si>
    <t>EXTENSION SOLIDO RJ-45 U/UTP GIGALAN CAT.6 - CM - T568B - 5.0M - ROJO</t>
  </si>
  <si>
    <t>EXTENSAO SOLIDA RJ-45 U/UTP GIGALAN CAT.6 - CM - T568B - 6.0M - CINZA</t>
  </si>
  <si>
    <t>U/UTP CAT.6 RJ-45 SOLID EXTENSION GIGALAN - CM - T568B - 6.0M - GRAY</t>
  </si>
  <si>
    <t>EXTENSION SOLIDO RJ-45 U/UTP GIGALAN CAT.6 - CM - T568B - 6.0M - GRIS</t>
  </si>
  <si>
    <t>EXTENSAO SOLIDA RJ-45 U/UTP GIGALAN CAT.6 - CM - T568B - 6.0M - VERMELHO</t>
  </si>
  <si>
    <t>U/UTP CAT.6 RJ-45 SOLID EXTENSION GIGALAN - CM - T568B - 6.0M - RED</t>
  </si>
  <si>
    <t>EXTENSION SOLIDO RJ-45 U/UTP GIGALAN CAT.6 - CM - T568B - 6.0M - ROJO</t>
  </si>
  <si>
    <t>EXTENSAO SOLIDA RJ-45 U/UTP GIGALAN CAT.6 - CM - T568B - 7.0M - CINZA</t>
  </si>
  <si>
    <t>U/UTP CAT.6 RJ-45 SOLID EXTENSION GIGALAN - CM - T568B - 7.0M - GRAY</t>
  </si>
  <si>
    <t>EXTENSION SOLIDO RJ-45 U/UTP GIGALAN CAT.6 - CM - T568B - 7.0M - GRIS</t>
  </si>
  <si>
    <t>EXTENSAO SOLIDA RJ-45 U/UTP GIGALAN CAT.6 - CM - T568B - 7.0M - VERMELHO</t>
  </si>
  <si>
    <t>U/UTP CAT.6 RJ-45 SOLID EXTENSION GIGALAN - CM - T568B - 7.0M - RED</t>
  </si>
  <si>
    <t>EXTENSION SOLIDO RJ-45 U/UTP GIGALAN CAT.6 - CM - T568B - 7.0M - ROJO</t>
  </si>
  <si>
    <t>EXTENSAO SOLIDA RJ-45 U/UTP GIGALAN CAT.6 - CM - T568B - 8.0M - CINZA</t>
  </si>
  <si>
    <t>U/UTP CAT.6 RJ-45 SOLID EXTENSION GIGALAN - CM - T568B - 8.0M - GRAY</t>
  </si>
  <si>
    <t>EXTENSION SOLIDO RJ-45 U/UTP GIGALAN CAT.6 - CM - T568B - 8.0M - GRIS</t>
  </si>
  <si>
    <t>EXTENSAO SOLIDA RJ-45 U/UTP GIGALAN CAT.6 - CM - T568B - 8.0M - VERMELHO</t>
  </si>
  <si>
    <t>U/UTP CAT.6 RJ-45 SOLID EXTENSION GIGALAN - CM - T568B - 8.0M - RED</t>
  </si>
  <si>
    <t>EXTENSION SOLIDO RJ-45 U/UTP GIGALAN CAT.6 - CM - T568B - 8.0M - ROJO</t>
  </si>
  <si>
    <t>EXTENSAO SOLIDA RJ-45 U/UTP GIGALAN CAT.6 - CM - T568B - 9.0M - CINZA</t>
  </si>
  <si>
    <t>U/UTP CAT.6 RJ-45 SOLID EXTENSION GIGALAN - CM - T568B - 9.0M - GRAY</t>
  </si>
  <si>
    <t>EXTENSION SOLIDO RJ-45 U/UTP GIGALAN CAT.6 - CM - T568B - 9.0M - GRIS</t>
  </si>
  <si>
    <t>EXTENSAO SOLIDA RJ-45 U/UTP GIGALAN CAT.6 - CM - T568B - 9.0M - VERMELHO</t>
  </si>
  <si>
    <t>U/UTP CAT.6 RJ-45 SOLID EXTENSION GIGALAN - CM - T568B - 9.0M - RED</t>
  </si>
  <si>
    <t>EXTENSION SOLIDO RJ-45 U/UTP GIGALAN CAT.6 - CM - T568B - 9.0M - ROJO</t>
  </si>
  <si>
    <t>EXTENSAO SOLIDA RJ-45 U/UTP GIGALAN CAT.6 - CM - T568B - 10.0M - AZUL</t>
  </si>
  <si>
    <t>U/UTP CAT.6 RJ-45 SOLID EXTENSION GIGALAN - CM - T568B - 10.0M - BLUE</t>
  </si>
  <si>
    <t>EXTENSION SOLIDO RJ-45 U/UTP GIGALAN CAT.6 - CM - T568B - 10.0M - AZUL</t>
  </si>
  <si>
    <t>EXTENSAO SOLIDA RJ-45 U/UTP GIGALAN CAT.6 - CM - T568B - 10.0M - CINZA</t>
  </si>
  <si>
    <t>U/UTP CAT.6 RJ-45 SOLID EXTENSION GIGALAN - CM - T568B - 10.0M - GRAY</t>
  </si>
  <si>
    <t>EXTENSION SOLIDO RJ-45 U/UTP GIGALAN CAT.6 - CM - T568B - 10.0M - GRIS</t>
  </si>
  <si>
    <t>EXTENSAO SOLIDA RJ-45 U/UTP GIGALAN CAT.6 - CM - T568B - 10.0M - VERMELHO</t>
  </si>
  <si>
    <t>U/UTP CAT.6 RJ-45 SOLID EXTENSION GIGALAN - CM - T568B - 10.0M - RED</t>
  </si>
  <si>
    <t>EXTENSION SOLIDO RJ-45 U/UTP GIGALAN CAT.6 - CM - T568B - 10.0M - ROJO</t>
  </si>
  <si>
    <t>EXTENSAO SOLIDA RJ-45 U/UTP GIGALAN CAT.6 - CM - T568B - 15.0M - CINZA</t>
  </si>
  <si>
    <t>U/UTP CAT.6 RJ-45 SOLID EXTENSION GIGALAN - CM - T568B - 15.0M - GRAY</t>
  </si>
  <si>
    <t>EXTENSION SOLIDO RJ-45 U/UTP GIGALAN CAT.6 - CM - T568B - 15.0M - GRIS</t>
  </si>
  <si>
    <t>EXTENSAO SOLIDA RJ-45 U/UTP GIGALAN CAT.6 - CM - T568B - 20.0M - CINZA</t>
  </si>
  <si>
    <t>U/UTP CAT.6 RJ-45 SOLID EXTENSION GIGALAN - CM - T568B - 20.0M - GRAY</t>
  </si>
  <si>
    <t>EXTENSION SOLIDO RJ-45 U/UTP GIGALAN CAT.6 - CM - T568B - 20.0M - GRIS</t>
  </si>
  <si>
    <t>EXTENSAO SOLIDA RJ-45 U/UTP GIGALAN CAT.6 - CM - T568B - 30.0M - CINZA</t>
  </si>
  <si>
    <t>U/UTP CAT.6 RJ-45 SOLID EXTENSION GIGALAN - CM - T568B - 30.0M - GRAY</t>
  </si>
  <si>
    <t>EXTENSION SOLIDO RJ-45 U/UTP GIGALAN CAT.6 - CM - T568B - 30.0M - GRIS</t>
  </si>
  <si>
    <t>EXTENSAO SOLIDA RJ-45 U/UTP GIGALAN PREMIUM CAT.6 - LSZH - T568B - 2.5M - CINZA</t>
  </si>
  <si>
    <t>U/UTP CAT.6 RJ-45 SOLID EXTENSION GIGALAN PREMIUM - LSZH - T568B - 2.5M - GRAY</t>
  </si>
  <si>
    <t>EXTENSION SOLIDO RJ-45 U/UTP GIGALAN PREMIUM CAT.6 - LSZH - T568B - 2.5M - GRIS</t>
  </si>
  <si>
    <t>EXTENSAO SOLIDA RJ-45 U/UTP GIGALAN PREMIUM CAT.6 - LSZH - T568B - 5.0M - VERMELHO</t>
  </si>
  <si>
    <t>U/UTP CAT.6 RJ-45 SOLID EXTENSION GIGALAN PREMIUM - LSZH - T568B - 5.0M - RED</t>
  </si>
  <si>
    <t>EXTENSION SOLIDO RJ-45 U/UTP GIGALAN PREMIUM CAT.6 - LSZH - T568B - 5.0M - ROJO</t>
  </si>
  <si>
    <t>EXTENSAO SOLIDA RJ-45 U/UTP GIGALAN PREMIUM CAT.6 - LSZH - T568B - 5.0M - CINZA</t>
  </si>
  <si>
    <t>U/UTP CAT.6 RJ-45 SOLID EXTENSION GIGALAN PREMIUM - LSZH - T568B - 5.0M - GRAY</t>
  </si>
  <si>
    <t>EXTENSION SOLIDO RJ-45 U/UTP GIGALAN PREMIUM CAT.6 - LSZH - T568B - 5.0M - GRIS</t>
  </si>
  <si>
    <t>EXTENSAO SOLIDA RJ-45 U/UTP GIGALAN PREMIUM CAT.6 - LSZH - T568B - 10.0M - CINZA</t>
  </si>
  <si>
    <t>U/UTP CAT.6 RJ-45 SOLID EXTENSION GIGALAN PREMIUM - LSZH - T568B - 10.0M - GRAY</t>
  </si>
  <si>
    <t>EXTENSION SOLIDO RJ-45 U/UTP GIGALAN PREMIUM CAT.6 - LSZH - T568B - 10.0M - GRIS</t>
  </si>
  <si>
    <t>EXTENSAO SOLIDA RJ-45 U/UTP GIGALAN PREMIUM CAT.6 - LSZH - T568B - 15.0M - CINZA</t>
  </si>
  <si>
    <t>U/UTP CAT.6 RJ-45 SOLID EXTENSION GIGALAN PREMIUM - LSZH - T568B - 15.0M - GRAY</t>
  </si>
  <si>
    <t>EXTENSION SOLIDO RJ-45 U/UTP GIGALAN PREMIUM CAT.6 - LSZH - T568B - 15.0M - GRIS</t>
  </si>
  <si>
    <t>EXTENSAO SOLIDA RJ-45 U/UTP GIGALAN PREMIUM CAT.6 - LSZH - T568B - 20.0M - CINZA</t>
  </si>
  <si>
    <t>U/UTP CAT.6 RJ-45 SOLID EXTENSION GIGALAN PREMIUM - LSZH - T568B - 20.0M - GRAY</t>
  </si>
  <si>
    <t>EXTENSION SOLIDO RJ-45 U/UTP GIGALAN PREMIUM CAT.6 - LSZH - T568B - 20.0M - GRIS</t>
  </si>
  <si>
    <t>EXTENSAO SOLIDA RJ-45 U/UTP GIGALAN PREMIUM CAT.6 - LSZH - T568B - 25.0M - CINZA</t>
  </si>
  <si>
    <t>U/UTP CAT.6 RJ-45 SOLID EXTENSION GIGALAN PREMIUM - LSZH - T568B - 25.0M - GRAY</t>
  </si>
  <si>
    <t>EXTENSION SOLIDO RJ-45 U/UTP GIGALAN PREMIUM CAT.6 - LSZH - T568B - 25.0M - GRIS</t>
  </si>
  <si>
    <t>EXTENSAO SOLIDA RJ-45 U/UTP GIGALAN PREMIUM CAT.6 - LSZH - T568B - 2.5M - VERMELHO</t>
  </si>
  <si>
    <t>U/UTP CAT.6 RJ-45 SOLID EXTENSION GIGALAN PREMIUM - LSZH - T568B - 2.5M - RED</t>
  </si>
  <si>
    <t>EXTENSION SOLIDO RJ-45 U/UTP GIGALAN PREMIUM CAT.6 - LSZH - T568B - 2.5M - ROJO</t>
  </si>
  <si>
    <t>EXTENSAO SOLIDA RJ-45 U/UTP GIGALAN PREMIUM CAT.6 - LSZH - T568B - 10.0M - VERMELHO</t>
  </si>
  <si>
    <t>U/UTP CAT.6 RJ-45 SOLID EXTENSION GIGALAN PREMIUM - LSZH - T568B - 10.0M - RED</t>
  </si>
  <si>
    <t>EXTENSION SOLIDO RJ-45 U/UTP GIGALAN PREMIUM CAT.6 - LSZH - T568B - 10.0M - ROJO</t>
  </si>
  <si>
    <t>ET2520</t>
  </si>
  <si>
    <t>EXTENSAO SOLIDA RJ-45 U/UTP GIGALAN CAT.6 - CM - T568A  - 10.0M - AZUL</t>
  </si>
  <si>
    <t>U/UTP CAT.6  RJ-45 SOLID EXTENSION GIGALAN - LSZH -T568A - 10.0M - BLUE</t>
  </si>
  <si>
    <t>EXTENSION SOLIDO RJ-45 U/UTP GIGALAN CAT.6 - LSZH - T568A - 10.0M - AZUL</t>
  </si>
  <si>
    <t>KIT PATCH CORD U/UTP GIGALAN CAT.6 - CM - T568A/B - VERMELHO (40 PCS 5.0M; 60 PCS 10.0M; 40 PCS 20.0M)</t>
  </si>
  <si>
    <t>U/UTP CAT.6 PATCH CORD KIT - GIGALAN - CM - T568A/B - RED (40 PCS 5.0M; 60 PCS 10.0M; 40 PCS 20.0M)</t>
  </si>
  <si>
    <t>KIT PATCH CORD U/UTP GIGALAN CAT.6 - CM - T568A/B - ROJO (40 PCS 5.0M, 60 PCS 10.0M, 40 PCS 20.0M)</t>
  </si>
  <si>
    <t>PATCH CORD U/UTP SOHOPLUS CAT.6 - CMX - T568A/B - 1.5M - AZUL CLARO</t>
  </si>
  <si>
    <t>U/UTP CAT.6 COPPER PATCH CORD - SOHOPLUS - CMX - T568A/B - 1.5M - LIGHT BLUE</t>
  </si>
  <si>
    <t>ET03314</t>
  </si>
  <si>
    <t>a0A6100000blnzG</t>
  </si>
  <si>
    <t>PATCH CORD U/UTP SOHOPLUS CAT.6 - CMX - T568A/B - 2.5M - AZUL CLARO</t>
  </si>
  <si>
    <t>U/UTP CAT.6 COPPER PATCH CORD - SOHOPLUS - CMX - T568A/B - 2.5M - LIGHT BLUE</t>
  </si>
  <si>
    <t>PATCH CORD U/UTP GIGALAN CAT.6 - CM - T568A/B - 0.5M - PRETO</t>
  </si>
  <si>
    <t>U/UTP CAT.6 COPPER PATCH CORD GIGALAN - CM - T568A/B - 0.5M - BLACK</t>
  </si>
  <si>
    <t>PATCH CORD U/UTP GIGALAN CAT.6 - CM - T568A/B - 0.5M - NEGRO</t>
  </si>
  <si>
    <t>PATCH CORD U/UTP GIGALAN CAT.6 - CM - T568A/B - 1.0M - PRETO</t>
  </si>
  <si>
    <t>U/UTP CAT.6 COPPER PATCH CORD GIGALAN - CM - T568A/B - 1.0M - BLACK</t>
  </si>
  <si>
    <t>PATCH CORD U/UTP GIGALAN CAT.6 - CM - T568A/B - 1.0M - NEGRO</t>
  </si>
  <si>
    <t>PATCH CORD U/UTP GIGALAN CAT.6 - CM - T568A/B - 1.5M - PRETO</t>
  </si>
  <si>
    <t>U/UTP CAT.6 COPPER PATCH CORD GIGALAN - CM - T568A/B - 1.5M - BLACK</t>
  </si>
  <si>
    <t>PATCH CORD U/UTP GIGALAN CAT.6 - CM - T568A/B - 1.5M - NEGRO</t>
  </si>
  <si>
    <t>PATCH CORD U/UTP GIGALAN CAT.6 - CM - T568A/B - 2.0M - PRETO</t>
  </si>
  <si>
    <t>U/UTP CAT.6 COPPER PATCH CORD GIGALAN - CM - T568A/B - 2.0M - BLACK</t>
  </si>
  <si>
    <t>PATCH CORD U/UTP GIGALAN CAT.6 - CM - T568A/B - 2.0M - NEGRO</t>
  </si>
  <si>
    <t>PATCH CORD U/UTP GIGALAN CAT.6 - CM - T568A/B - 2.5M - PRETO</t>
  </si>
  <si>
    <t>U/UTP CAT.6 COPPER PATCH CORD GIGALAN - CM - T568A/B - 2.5M - BLACK</t>
  </si>
  <si>
    <t>PATCH CORD U/UTP GIGALAN CAT.6 - CM - T568A/B - 2.5M - NEGRO</t>
  </si>
  <si>
    <t>PATCH CORD U/UTP GIGALAN CAT.6 - CM - T568A/B - 3.0M - PRETO</t>
  </si>
  <si>
    <t>U/UTP CAT.6 COPPER PATCH CORD GIGALAN - CM - T568A/B - 3.0M - BLACK</t>
  </si>
  <si>
    <t>PATCH CORD U/UTP GIGALAN CAT.6 - CM - T568A/B - 3.0M - NEGRO</t>
  </si>
  <si>
    <t>PATCH CORD U/UTP GIGALAN CAT.6 - CM - T568A/B - 4.0M - PRETO</t>
  </si>
  <si>
    <t>U/UTP CAT.6 COPPER PATCH CORD GIGALAN - CM - T568A/B - 4.0M - BLACK</t>
  </si>
  <si>
    <t>PATCH CORD U/UTP GIGALAN CAT.6 - CM - T568A/B - 4.0M - NEGRO</t>
  </si>
  <si>
    <t>PATCH CORD U/UTP GIGALAN CAT.6 - CM - T568A/B - 5.0M - PRETO</t>
  </si>
  <si>
    <t>U/UTP CAT.6 COPPER PATCH CORD GIGALAN - CM - T568A/B - 5.0M - BLACK</t>
  </si>
  <si>
    <t>PATCH CORD U/UTP GIGALAN CAT.6 - CM - T568A/B - 5.0M - NEGRO</t>
  </si>
  <si>
    <t>PATCH CORD U/UTP GIGALAN CAT.6 - CM - T568A/B - 6.0M - PRETO</t>
  </si>
  <si>
    <t>U/UTP CAT.6 COPPER PATCH CORD GIGALAN - CM - T568A/B - 6.0M - BLACK</t>
  </si>
  <si>
    <t>PATCH CORD U/UTP GIGALAN CAT.6 - CM - T568A/B - 6.0M - NEGRO</t>
  </si>
  <si>
    <t>PATCH CORD U/UTP GIGALAN CAT.6 - CM - T568A/B - 7.0M - PRETO</t>
  </si>
  <si>
    <t>U/UTP CAT.6 COPPER PATCH CORD GIGALAN - CM - T568A/B - 7.0M - BLACK</t>
  </si>
  <si>
    <t>PATCH CORD U/UTP GIGALAN CAT.6 - CM - T568A/B - 7.0M - NEGRO</t>
  </si>
  <si>
    <t>PATCH CORD U/UTP GIGALAN CAT.6 - CM - T568A/B - 8.0M - PRETO</t>
  </si>
  <si>
    <t>U/UTP CAT.6 COPPER PATCH CORD GIGALAN - CM - T568A/B - 8.0M - BLACK</t>
  </si>
  <si>
    <t>PATCH CORD U/UTP GIGALAN CAT.6 - CM - T568A/B - 8.0M - NEGRO</t>
  </si>
  <si>
    <t>PATCH CORD U/UTP GIGALAN CAT.6 - CM - T568A/B - 9.0M - PRETO</t>
  </si>
  <si>
    <t>U/UTP CAT.6 COPPER PATCH CORD GIGALAN - CM - T568A/B - 9.0M - BLACK</t>
  </si>
  <si>
    <t>PATCH CORD U/UTP GIGALAN CAT.6 - CM - T568A/B - 9.0M - NEGRO</t>
  </si>
  <si>
    <t>PATCH CORD U/UTP GIGALAN CAT.6 - CM - T568A/B - 10.0M - PRETO.</t>
  </si>
  <si>
    <t>U/UTP CAT.6 COPPER PATCH CORD GIGALAN - CM - T568A/B - 10.0M - BLACK.</t>
  </si>
  <si>
    <t>PATCH CORD U/UTP GIGALAN CAT.6 - CM - T568A/B - 10.0M - NEGRO.</t>
  </si>
  <si>
    <t>PATCH CORD U/UTP GIGALAN CAT.6 - CM - T568A/B - 12.0M - PRETO</t>
  </si>
  <si>
    <t>U/UTP CAT.6 COPPER PATCH CORD GIGALAN - CM - T568A/B - 12.0M - BLACK</t>
  </si>
  <si>
    <t>PATCH CORD U/UTP GIGALAN CAT.6 - CM - T568A/B - 12.0M - NEGRO</t>
  </si>
  <si>
    <t>PATCH CORD U/UTP GIGALAN CAT.6 - CM - CROSSOVER - 3.0M - PRETO</t>
  </si>
  <si>
    <t>U/UTP CAT.6 COPPER PATCH CORD GIGALAN - CM - CROSSOVER - 3.0M - BLACK</t>
  </si>
  <si>
    <t>PATCH CORD U/UTP GIGALAN CAT.6 - CM - CROSSOVER - 3.0M - NEGRO</t>
  </si>
  <si>
    <t>PATCH CORD U/UTP GIGALAN CAT.6 - CM - CROSSOVER - 4.0M - PRETO</t>
  </si>
  <si>
    <t>U/UTP CAT.6 COPPER PATCH CORD GIGALAN - CM - CROSSOVER - 4.0M - BLACK</t>
  </si>
  <si>
    <t>PATCH CORD U/UTP GIGALAN CAT.6 - CM - CROSSOVER - 4.0M - NEGRO</t>
  </si>
  <si>
    <t>PATCH CORD U/UTP GIGALAN CAT.6 - CM - CROSSOVER - 6.0M - PRETO</t>
  </si>
  <si>
    <t>U/UTP CAT.6 COPPER PATCH CORD GIGALAN - CM - CROSSOVER - 6.0M - BLACK</t>
  </si>
  <si>
    <t>PATCH CORD U/UTP GIGALAN CAT.6 - CM - CROSSOVER - 6.0M - NEGRO</t>
  </si>
  <si>
    <t>PATCH CORD U/UTP GIGALAN CAT.6 - CM - T568A/B - 15.0M - PRETO</t>
  </si>
  <si>
    <t>U/UTP CAT.6 COPPER PATCH CORD GIGALAN - CM - T568A/B - 15.0M - BLACK</t>
  </si>
  <si>
    <t>PATCH CORD U/UTP GIGALAN CAT.6 - CM - T568A/B - 20.0M - PRETO</t>
  </si>
  <si>
    <t>U/UTP CAT.6 COPPER PATCH CORD GIGALAN - CM - T568A/B - 20.0M - BLACK</t>
  </si>
  <si>
    <t>PATCH CORD U/UTP GIGALAN CAT.6 - LSZH - T568A/B - 3.0M - PRETO</t>
  </si>
  <si>
    <t>U/UTP CAT.6 COPPER PATCH CORD GIGALAN - LSZH - T568A/B - 3.0M - BLACK</t>
  </si>
  <si>
    <t>PATCH CORD U/UTP GIGALAN CAT.6 - LSZH - T568A/B - 3.0M - NEGRO</t>
  </si>
  <si>
    <t>PATCH CORD U/UTP GIGALAN CAT.6 - CM - CROSSOVER - 5.0M - PRETO</t>
  </si>
  <si>
    <t>U/UTP CAT.6 COPPER PATCH CORD GIGALAN - CM - CROSSOVER - 5.0M - BLACK</t>
  </si>
  <si>
    <t>PATCH CORD U/UTP GIGALAN CAT.6 - CM - CROSSOVER - 1.5M - PRETO</t>
  </si>
  <si>
    <t>U/UTP CAT.6 COPPER PATCH CORD GIGALAN - CM - CROSSOVER - 1.5M - BLACK</t>
  </si>
  <si>
    <t>PATCH CORD U/UTP GIGALAN CAT.6 - CM - CROSSOVER - 2.0M - PRETO</t>
  </si>
  <si>
    <t>U/UTP CAT.6 COPPER PATCH CORD GIGALAN - CM - CROSSOVER - 2.0M - BLACK</t>
  </si>
  <si>
    <t>PATCH CORD U/UTP GIGALAN CAT.6 - CM - CROSSOVER - 2.5M - PRETO</t>
  </si>
  <si>
    <t>U/UTP CAT.6 COPPER PATCH CORD GIGALAN - CM - CROSSOVER - 2.5M - BLACK</t>
  </si>
  <si>
    <t>PATCH CORD U/UTP GIGALAN CAT.6 - CM - CROSSOVER - 3.0M - CINZA</t>
  </si>
  <si>
    <t>U/UTP CAT.6 COPPER PATCH CORD - GIGALAN - CM - CROSSOVER - 3.0M - GRAY</t>
  </si>
  <si>
    <t>PATCH CORD U/UTP GIGALAN CAT.6 - CM - CROSSOVER - 3.0M - GRIS</t>
  </si>
  <si>
    <t>PATCH CORD U/UTP GIGALAN CAT.6 - LSZH - T568A/B - 2.0M - PRETO</t>
  </si>
  <si>
    <t>U/UTP CAT.6 COPPER PATCH CORD GIGALAN - LSZH - T568A/B - 2.0M - BLACK</t>
  </si>
  <si>
    <t>PATCH CORD U/UTP GIGALAN CAT.6 - LSZH - T568A/B - 2.0M - NEGRO</t>
  </si>
  <si>
    <t>PATCH CORD U/UTP GIGALAN CAT.6 - LSZH  - T568A/B - 1.0M - BRANCO</t>
  </si>
  <si>
    <t>U/UTP CAT.6 COPPER PATCH CORD GIGALAN - LSZH  - T568A/B - 1.0M - WHITE</t>
  </si>
  <si>
    <t>PATCH CORD U/UTP GIGALAN CAT.6 - LSZH - T568A/B - 1.0M - BLANCO</t>
  </si>
  <si>
    <t>PATCH CORD U/UTP GIGALAN CAT.6 - LSZH - T568A/B - 1.0M - PRETO</t>
  </si>
  <si>
    <t>U/UTP CAT.6 COPPER PATCH CORD GIGALAN - LSZH - T568A/B - 1.0M - BLACK</t>
  </si>
  <si>
    <t>PATCH CORD U/UTP GIGALAN CAT.6 - LSZH - T568A/B - 1.0M - NEGRO</t>
  </si>
  <si>
    <t>PATCH CORD U/UTP GIGALAN CAT.6 - CM - T568A/B - 1.5M - LARANJA</t>
  </si>
  <si>
    <t>U/UTP CAT.6 COPPER PATCH CORD GIGALAN  - CM - T568A/B - 1.5M - ORANGE</t>
  </si>
  <si>
    <t>PATCH CORD U/UTP GIGALAN CAT.6 - CM - T568A/B - 1.5M - NARANJA</t>
  </si>
  <si>
    <t>PATCH CORD U/UTP GIGALAN PREMIUM CAT.6 - LSZH - T568A/B - 2.0M - VERMELHO</t>
  </si>
  <si>
    <t>U/UTP CAT.6 COPPER PATCH CORD GIGALAN PREMIUM - LSZH - T568A/B - 2.0M - RED</t>
  </si>
  <si>
    <t>PATCH CORD U/UTP GIGALAN PREMIUM CAT.6 - LSZH - T568A/B - 2.0M - ROJO</t>
  </si>
  <si>
    <t>CABO PRE-CONECTORIZADO 6X CAT.6 U/UTP CZ LSZH T568B 5.0M RT 1.0M FEMEA-1.0M FEMEA</t>
  </si>
  <si>
    <t>PRE-TERMINATED CABLE 6X CAT.6 U/UTP GRAY LSZH T568B 5.0M RT 1.0M JACK-1.0M JACK</t>
  </si>
  <si>
    <t>CABLE PRE-CONECTORIZADO 6X CAT.6 U/UTP GRIS LSZH T568B 5.0M RT 1.0M HEMBRA-1.0M HEMBRA</t>
  </si>
  <si>
    <t>CABO PRE-CONECTORIZADO 6X CAT.6 U/UTP CZ LSZH T568B 10.0M RT 1.0M FEMEA-1.0M FEMEA</t>
  </si>
  <si>
    <t>PRE-TERMINATED CABLE 6X CAT.6 U/UTP GRAY LSZH T568B 10.0M RT 1.0M JACK-1.0M JACK</t>
  </si>
  <si>
    <t>CABLE PRE-CONECTORIZADO 6X CAT.6 U/UTP GRIS LSZH T568B 10.0M RT 1.0M HEMBRA-1.0M HEMBRA</t>
  </si>
  <si>
    <t>CABO PRE-CONECTORIZADO 6X CAT.6 U/UTP CZ LSZH T568B 15.0M RT 1.0M FEMEA-1.0M FEMEA</t>
  </si>
  <si>
    <t>CABO PRE-CONECTORIZADO 6X CAT.6 U/UTP CZ LSZH T568B 20.0M RT 1.0M FEMEA-1.0M FEMEA</t>
  </si>
  <si>
    <t>CABO PRE-CONECTORIZADO 6X CAT.6 U/UTP CZ LSZH T568B 25.0M RT 1.0M FEMEA-1.0M FEMEA</t>
  </si>
  <si>
    <t>CABO PRE-CONECTORIZADO 6X CAT.6 U/UTP CZ LSZH T568B 30.0M RT 1.0M FEMEA-1.0M FEMEA</t>
  </si>
  <si>
    <t>CABO PRE-CONECTORIZADO 6X CAT.6 U/UTP CZ LSZH T568B 35.0M RT 1.0M FEMEA-1.0M FEMEA</t>
  </si>
  <si>
    <t>PATCH CORD U/UTP GIGALAN CAT.6 - CM - T568A/B - 12.0M - BRANCO</t>
  </si>
  <si>
    <t>U/UTP CAT.6 COPPER PATCH CORD GIGALAN - CM - T568A/B - 12.0M - WHITE</t>
  </si>
  <si>
    <t>PATCH CORD U/UTP GIGALAN CAT.6 - CM - T568A/B - 12.0M - BLANCO</t>
  </si>
  <si>
    <t>CABO PRE-CONECTORIZADO 6X CAT.6 U/UTP CZ LSZH T568A 15.0M ES 1.0M FEMEA-1.0M FEMEA</t>
  </si>
  <si>
    <t>PATCH CORD U/UTP GIGALAN CAT.6 - CM - CROSSOVER - 12.0M - AZUL</t>
  </si>
  <si>
    <t>U/UTP CAT.6 COPPER PATCH CORD GIGALAN - CM - CROSSOVER - 12.0M - BLUE</t>
  </si>
  <si>
    <t>PATCH CORD U/UTP GIGALAN CAT.6 - CM - T568A/B - 2.0M - LARANJA</t>
  </si>
  <si>
    <t>U/UTP CAT.6 COPPER PATCH CORD GIGALAN - CM - T568A/B - 2.0M - ORANGE</t>
  </si>
  <si>
    <t>PATCH CORD U/UTP GIGALAN CAT.6 - CM - T568A/B - 2.0M - NARANJA</t>
  </si>
  <si>
    <t>PATCH CORD U/UTP GIGALAN CAT.6 - CM - T568A/B - 25.0M - CINZA</t>
  </si>
  <si>
    <t>U/UTP CAT.6 COPPER PATCH CORD GIGALAN - CM - T568A/B - 25.0M - GRAY</t>
  </si>
  <si>
    <t>PATCH CORD U/UTP GIGALAN CAT.6 - CM - T568A/B - 25.0M - GRIS</t>
  </si>
  <si>
    <t>PATCH CORD U/UTP GIGALAN CAT.6 - CM - T568A/B - 1.0M - CINZA</t>
  </si>
  <si>
    <t>U/UTP CAT.6 COPPER PATCH CORD GIGALAN - CM - T568A/B - 1.0M - GRAY</t>
  </si>
  <si>
    <t>PATCH CORD U/UTP GIGALAN CAT.6 - CM - T568A/B - 1.0M - GRIS</t>
  </si>
  <si>
    <t>PATCH CORD U/UTP GIGALAN CAT.6 - CM - T568A/B - 2.0M - CINZA</t>
  </si>
  <si>
    <t>U/UTP CAT.6 COPPER PATCH CORD GIGALAN - CM - T568A/B - 2.0M - GRAY</t>
  </si>
  <si>
    <t>PATCH CORD U/UTP GIGALAN CAT.6 - CM - T568A/B - 2.0M - GRIS</t>
  </si>
  <si>
    <t>PATCH CORD U/UTP GIGALAN CAT.6 - CM - T568A/B - 1.0M - AZUL</t>
  </si>
  <si>
    <t>U/UTP CAT.6 COPPER PATCH CORD GIGALAN - CM - T568A/B - 1.0M - BLUE</t>
  </si>
  <si>
    <t>PATCH CORD GIGALAN CAT.6 INDUSTRIAL F/UTP 26AWG - LSZH - T568A/B - 2.5M - PRETO - TPU - (RJ45-IP67/RJ45-IP67)</t>
  </si>
  <si>
    <t>F/UTP GIGALAN CAT.6 INDUSTRIAL COPPER PATCH CORD 26AWG - LSZH - T568A/B - 2.5M - BLACK - TPU - (RJ45 IP67/RJ45 IP67)</t>
  </si>
  <si>
    <t>PATCH CORD GIGALAN CAT.6 INDUSTRIAL F/UTP 26AWG - LSZH - T568A/B - 2.5M - NEGRO - TPU - (RJ45-IP67/RJ45-IP67)</t>
  </si>
  <si>
    <t>PATCH CORD U/UTP GIGALAN CAT.6 - LSZH - T568A/B - 10.0M - AZUL</t>
  </si>
  <si>
    <t>U/UTP CAT.6 COPPER PATCH CORD GIGALAN - LSZH - T568A/B - 10.0M - BLUE</t>
  </si>
  <si>
    <t>PATCH CORD U/UTP GIGALAN CAT.6 - CM - T568A/B - 2.0M - AZUL</t>
  </si>
  <si>
    <t>U/UTP CAT.6 COPPER PATCH CORD GIGALAN - CM - T568A/B - 2.0M - BLUE</t>
  </si>
  <si>
    <t>PATCH CORD U/UTP GIGALAN CAT.6 - CM - T568A/B - 3.0M - AZUL</t>
  </si>
  <si>
    <t>U/UTP CAT.6 COPPER PATCH CORD GIGALAN - CM - T568A/B - 3.0M - BLUE</t>
  </si>
  <si>
    <t>PATCH CORD U/UTP GIGALAN CAT.6 - CM - T568A/B - 3.0M - CINZA</t>
  </si>
  <si>
    <t>U/UTP CAT.6 COPPER PATCH CORD GIGALAN - CM - T568A/B - 3.0M - GRAY</t>
  </si>
  <si>
    <t>PATCH CORD U/UTP GIGALAN CAT.6 - CM - T568A/B - 3.0M - GRIS</t>
  </si>
  <si>
    <t>PATCH CORD U/UTP GIGALAN CAT.6 - CM - T568A/B - 10.0M - LARANJA</t>
  </si>
  <si>
    <t>U/UTP CAT.6 COPPER PATCH CORD GIGALAN - CM - T568A/B - 10.0M - ORANGE</t>
  </si>
  <si>
    <t>PATCH CORD U/UTP GIGALAN CAT.6 - CM - T568A/B - 10.0M - NARANJA</t>
  </si>
  <si>
    <t>PATCH CORD U/UTP GIGALAN CAT.6 - CM - T568A/B - 15.0M - LARANJA</t>
  </si>
  <si>
    <t>U/UTP CAT.6 COPPER PATCH CORD GIGALAN - CM - T568A/B - 15.0M - ORANGE</t>
  </si>
  <si>
    <t>PATCH CORD U/UTP GIGALAN CAT.6 - CM - T568A/B - 15.0M - NARANJA</t>
  </si>
  <si>
    <t>PATCH CORD U/UTP GIGALAN CAT.6 - CM - T568A/B - 20.0M - LARANJA</t>
  </si>
  <si>
    <t>U/UTP CAT.6 COPPER PATCH CORD GIGALAN - CM - T568A/B - 20.0M - ORANGE</t>
  </si>
  <si>
    <t>PATCH CORD U/UTP GIGALAN CAT.6 - CM - T568A/B - 20.0M - NARANJA</t>
  </si>
  <si>
    <t>PATCH CORD U/UTP GIGALAN CAT.6 - CM - T568A/B - 4.0M - LARANJA</t>
  </si>
  <si>
    <t>U/UTP CAT.6 COPPER PATCH CORD GIGALAN - CM - T568A/B - 4.0M - ORANGE</t>
  </si>
  <si>
    <t>PATCH CORD U/UTP GIGALAN CAT.6 - CM - T568A/B - 4.0M - NARANJA</t>
  </si>
  <si>
    <t>PATCH CORD U/UTP GIGALAN CAT.6 - CM - T568A/B - 2.5M - LARANJA</t>
  </si>
  <si>
    <t>U/UTP CAT.6 COPPER PATCH CORD GIGALAN - CM - T568A/B - 2.5M - ORANGE</t>
  </si>
  <si>
    <t>PATCH CORD U/UTP GIGALAN CAT.6 - CM - T568A/B - 2.5M - NARANJA</t>
  </si>
  <si>
    <t>PATCH CORD U/UTP GIGALAN CAT.6 - CM - T568A/B - 0.5M - VERMELHO</t>
  </si>
  <si>
    <t>U/UTP CAT.6 COPPER PATCH CORD GIGALAN - CM - T568A/B - 0.5M - RED</t>
  </si>
  <si>
    <t>PATCH CORD U/UTP GIGALAN CAT.6 - CM - T568A/B - 0.5M - ROJO</t>
  </si>
  <si>
    <t>PATCH CORD U/UTP GIGALAN CAT.6 - CM - T568A/B - 1.0M - VERMELHO</t>
  </si>
  <si>
    <t>U/UTP CAT.6 COPPER PATCH CORD GIGALAN - CM - T568A/B - 1.0M - RED</t>
  </si>
  <si>
    <t>PATCH CORD U/UTP GIGALAN CAT.6 - CM - T568A/B - 1.0M - ROJO</t>
  </si>
  <si>
    <t>PATCH CORD U/UTP GIGALAN CAT.6 - CM - T568A/B - 1.5M - VERMELHO</t>
  </si>
  <si>
    <t>U/UTP CAT.6 COPPER PATCH CORD GIGALAN - CM - T568A/B - 1.5M - RED</t>
  </si>
  <si>
    <t>PATCH CORD U/UTP GIGALAN CAT.6 - CM - T568A/B - 1.5M - ROJO</t>
  </si>
  <si>
    <t>PATCH CORD U/UTP GIGALAN CAT.6 - CM - T568A/B - 2.0M - VERMELHO</t>
  </si>
  <si>
    <t>U/UTP CAT.6 COPPER PATCH CORD GIGALAN - CM - T568A/B - 2.0M - RED</t>
  </si>
  <si>
    <t>PATCH CORD U/UTP GIGALAN CAT.6 - CM - T568A/B - 2.0M - ROJO</t>
  </si>
  <si>
    <t>PATCH CORD U/UTP GIGALAN CAT.6 - CM - T568A/B - 2.5M - VERMELHO</t>
  </si>
  <si>
    <t>U/UTP CAT.6 COPPER PATCH CORD GIGALAN - CM - T568A/B - 2.5M - RED</t>
  </si>
  <si>
    <t>PATCH CORD U/UTP GIGALAN CAT.6 - CM - T568A/B - 2.5M - ROJO</t>
  </si>
  <si>
    <t>PATCH CORD U/UTP GIGALAN CAT.6 - CM - T568A/B - 3.0M - VERMELHO</t>
  </si>
  <si>
    <t>U/UTP CAT.6 COPPER PATCH CORD GIGALAN - CM - T568A/B - 3.0M - RED</t>
  </si>
  <si>
    <t>PATCH CORD U/UTP GIGALAN CAT.6 - CM - T568A/B - 3.0M - ROJO</t>
  </si>
  <si>
    <t>PATCH CORD U/UTP GIGALAN CAT.6 - CM - T568A/B - 4.0M - VERMELHO</t>
  </si>
  <si>
    <t>U/UTP CAT.6 COPPER PATCH CORD GIGALAN - CM - T568A/B - 4.0M - RED</t>
  </si>
  <si>
    <t>PATCH CORD U/UTP GIGALAN CAT.6 - CM - T568A/B - 4.0M - ROJO</t>
  </si>
  <si>
    <t>PATCH CORD U/UTP GIGALAN CAT.6 - CM - T568A/B - 5.0M - VERMELHO</t>
  </si>
  <si>
    <t>U/UTP CAT.6 COPPER PATCH CORD GIGALAN - CM - T568A/B - 5.0M - RED</t>
  </si>
  <si>
    <t>PATCH CORD U/UTP GIGALAN CAT.6 - CM - T568A/B - 5.0M - ROJO</t>
  </si>
  <si>
    <t>PATCH CORD U/UTP GIGALAN CAT.6 - CM - T568A/B - 6.0M - VERMELHO</t>
  </si>
  <si>
    <t>U/UTP CAT.6 COPPER PATCH CORD GIGALAN - CM - T568A/B - 6.0M - RED</t>
  </si>
  <si>
    <t>PATCH CORD U/UTP GIGALAN CAT.6 - CM - T568A/B - 6.0M - ROJO</t>
  </si>
  <si>
    <t>PATCH CORD U/UTP GIGALAN CAT.6 - CM - T568A/B - 7.0M - VERMELHO</t>
  </si>
  <si>
    <t>U/UTP CAT.6 COPPER PATCH CORD GIGALAN - CM - T568A/B - 7.0M - RED</t>
  </si>
  <si>
    <t>PATCH CORD U/UTP GIGALAN CAT.6 - CM - T568A/B - 7.0M - ROJO</t>
  </si>
  <si>
    <t>PATCH CORD U/UTP GIGALAN CAT.6 - CM - T568A/B - 8.0M - VERMELHO</t>
  </si>
  <si>
    <t>U/UTP CAT.6 COPPER PATCH CORD GIGALAN - CM - T568A/B - 8.0M - RED</t>
  </si>
  <si>
    <t>PATCH CORD U/UTP GIGALAN CAT.6 - CM - T568A/B - 8.0M - ROJO</t>
  </si>
  <si>
    <t>PATCH CORD U/UTP GIGALAN CAT.6 - CM - T568A/B - 9.0M - VERMELHO</t>
  </si>
  <si>
    <t>U/UTP CAT.6 COPPER PATCH CORD GIGALAN - CM - T568A/B - 9.0M - RED</t>
  </si>
  <si>
    <t>PATCH CORD U/UTP GIGALAN CAT.6 - CM - T568A/B - 9.0M - ROJO</t>
  </si>
  <si>
    <t>PATCH CORD U/UTP GIGALAN CAT.6 - CM - T568A/B - 10.0M - VERMELHO</t>
  </si>
  <si>
    <t>U/UTP CAT.6 COPPER PATCH CORD GIGALAN - CM - T568A/B - 10.0M - RED</t>
  </si>
  <si>
    <t>PATCH CORD U/UTP GIGALAN CAT.6 - CM - T568A/B - 10.0M - ROJO</t>
  </si>
  <si>
    <t>PATCH CORD U/UTP GIGALAN CAT.6 - CM - T568A/B - 15.0M - VERMELHO</t>
  </si>
  <si>
    <t>U/UTP CAT.6 COPPER PATCH CORD GIGALAN - CM - T568A/B - 15.0M - RED</t>
  </si>
  <si>
    <t>PATCH CORD U/UTP GIGALAN CAT.6 - CM - T568A/B - 15.0M - ROJO</t>
  </si>
  <si>
    <t>PATCH CORD U/UTP GIGALAN CAT.6 - CM - T568A/B - 20.0M - VERMELHO</t>
  </si>
  <si>
    <t>U/UTP CAT.6 COPPER PATCH CORD GIGALAN - CM - T568A/B - 20.0M - RED</t>
  </si>
  <si>
    <t>PATCH CORD U/UTP GIGALAN CAT.6 - CM - T568A/B - 20.0M - ROJO</t>
  </si>
  <si>
    <t>PATCH CORD U/UTP GIGALAN CAT.6 - CM - CROSSOVER - 3.0M - VERMELHO</t>
  </si>
  <si>
    <t>U/UTP CAT.6 COPPER PATCH CORD GIGALAN - CM - CROSSOVER - 3.0M - RED</t>
  </si>
  <si>
    <t>PATCH CORD U/UTP GIGALAN CAT.6 - CM - CROSSOVER - 3.0M - ROJO</t>
  </si>
  <si>
    <t>PATCH CORD U/UTP GIGALAN CAT.6 - CM - T568A/B - 17.0M - VERMELHO</t>
  </si>
  <si>
    <t>U/UTP CAT.6 COPPER PATCH CORD GIGALAN - CM - T568A/B - 17.0M - RED</t>
  </si>
  <si>
    <t>PATCH CORD U/UTP GIGALAN CAT.6 - CM - T568A/B - 17.0M - ROJO</t>
  </si>
  <si>
    <t>PATCH CORD U/UTP GIGALAN CAT.6 - CM - CROSSOVER - 2.5M - VERMELHO</t>
  </si>
  <si>
    <t>U/UTP CAT.6 COPPER PATCH CORD GIGALAN - CM - CROSSOVER - 2.5M - RED</t>
  </si>
  <si>
    <t>PATCH CORD U/UTP GIGALAN CAT.6 - CM - CROSSOVER - 2.5M - ROJO</t>
  </si>
  <si>
    <t>PATCH CORD U/UTP GIGALAN CAT.6 - CM - CROSSOVER - 5.0M - VERMELHO</t>
  </si>
  <si>
    <t>U/UTP CAT.6 COPPER PATCH CORD GIGALAN - CM - CROSSOVER - 5.0M - RED</t>
  </si>
  <si>
    <t>PATCH CORD U/UTP GIGALAN CAT.6 - CM - CROSSOVER - 5.0M - ROJO</t>
  </si>
  <si>
    <t>PATCH CORD U/UTP GIGALAN CAT.6 - CM - CROSSOVER - 10.0M - VERMELHO</t>
  </si>
  <si>
    <t>U/UTP CAT.6 COPPER PATCH CORD GIGALAN - CM - CROSSOVER - 10.0M - RED</t>
  </si>
  <si>
    <t>PATCH CORD U/UTP GIGALAN CAT.6 - CM - CROSSOVER - 10.0M - ROJO</t>
  </si>
  <si>
    <t>PATCH CORD U/UTP GIGALAN CAT.6 - CM - T568A/B - 18.0M - VERMELHO</t>
  </si>
  <si>
    <t>U/UTP CAT.6 COPPER PATCH CORD GIGALAN - CM - T568A/B - 18.0M - RED</t>
  </si>
  <si>
    <t>PATCH CORD U/UTP GIGALAN CAT.6 - CM - T568A/B - 18.0M - ROJO</t>
  </si>
  <si>
    <t>PATCH CORD U/UTP GIGALAN CAT.6 - CM - T568A/B - 12.0M - VERMELHO</t>
  </si>
  <si>
    <t>U/UTP CAT.6 COPPER PATCH CORD GIGALAN - CM - T568A/B - 12.0M - RED</t>
  </si>
  <si>
    <t>PATCH CORD U/UTP GIGALAN CAT.6 - CM - T568A/B - 12.0M - ROJO</t>
  </si>
  <si>
    <t>PATCH CORD U/UTP GIGALAN CAT.6 - CM - T568A/B - 16.0M - VERMELHO</t>
  </si>
  <si>
    <t>U/UTP CAT.6 COPPER PATCH CORD GIGALAN - CM - T568A/B - 16.0M - RED</t>
  </si>
  <si>
    <t>PATCH CORD U/UTP GIGALAN CAT.6 - CM - T568A/B - 16.0M - ROJO</t>
  </si>
  <si>
    <t>PATCH CORD U/UTP GIGALAN CAT.6 - CM - CROSSOVER - 0.5M - VERMELHO</t>
  </si>
  <si>
    <t>U/UTP CAT.6 COPPER PATCH CORD GIGALAN - CM - CROSSOVER - 0.5M - RED</t>
  </si>
  <si>
    <t>PATCH CORD U/UTP GIGALAN CAT.6 - CM - CROSSOVER - 0.5M - ROJO</t>
  </si>
  <si>
    <t>PATCH CORD U/UTP GIGALAN CAT.6 - CM - CROSSOVER - 4.0M - VERMELHO</t>
  </si>
  <si>
    <t>U/UTP CAT.6 COPPER PATCH CORD GIGALAN - CM - CROSSOVER - 4.0M - RED</t>
  </si>
  <si>
    <t>PATCH CORD U/UTP GIGALAN CAT.6 - CM - CROSSOVER - 4.0M - ROJO</t>
  </si>
  <si>
    <t>PATCH CORD U/UTP GIGALAN CAT.6 - CM - CROSSOVER - 6.0M - VERMELHO</t>
  </si>
  <si>
    <t>U/UTP CAT.6 COPPER PATCH CORD GIGALAN - CM - CROSSOVER - 6.0M - RED</t>
  </si>
  <si>
    <t>PATCH CORD U/UTP GIGALAN CAT.6 - CM - CROSSOVER - 6.0M - ROJO</t>
  </si>
  <si>
    <t>PATCH CORD U/UTP GIGALAN CAT.6 - CM - CROSSOVER - 15.0M - VERMELHO</t>
  </si>
  <si>
    <t>U/UTP CAT.6 COPPER PATCH CORD GIGALAN - CM - CROSSOVER - 15.0M - RED</t>
  </si>
  <si>
    <t>PATCH CORD U/UTP GIGALAN CAT.6 - CM - CROSSOVER - 15.0M - ROJO</t>
  </si>
  <si>
    <t>PATCH CORD U/UTP GIGALAN CAT.6 - CM - CROSSOVER - 20.0M - VERMELHO</t>
  </si>
  <si>
    <t>U/UTP CAT.6 COPPER PATCH CORD GIGALAN - CM - CROSSOVER - 20.0M - RED</t>
  </si>
  <si>
    <t>PATCH CORD U/UTP GIGALAN CAT.6 - CM - CROSSOVER - 20.0M - ROJO</t>
  </si>
  <si>
    <t>PATCH CORD U/UTP GIGALAN CAT.6 - CM - CROSSOVER - 1.5M - VERMELHO</t>
  </si>
  <si>
    <t>U/UTP CAT.6 COPPER PATCH CORD GIGALAN - CM - CROSSOVER - 1.5M - RED</t>
  </si>
  <si>
    <t>PATCH CORD U/UTP GIGALAN CAT.6 - CM - CROSSOVER - 1.5M - ROJO</t>
  </si>
  <si>
    <t>PATCH CORD U/UTP GIGALAN CAT.6 - CM - CROSSOVER - 1.0M - VERMELHO</t>
  </si>
  <si>
    <t>U/UTP CAT.6 COPPER PATCH CORD GIGALAN - CM - CROSSOVER - 1.0M - RED</t>
  </si>
  <si>
    <t>PATCH CORD U/UTP GIGALAN CAT.6 - CM - CROSSOVER - 1.0M - ROJO</t>
  </si>
  <si>
    <t>PATCH CORD U/UTP GIGALAN CAT.6 - CM - CROSSOVER - 2.0M - VERMELHO</t>
  </si>
  <si>
    <t>U/UTP CAT.6 COPPER PATCH CORD GIGALAN - CM - CROSSOVER - 2.0M - RED</t>
  </si>
  <si>
    <t>PATCH CORD U/UTP GIGALAN CAT.6 - CM - CROSSOVER - 2.0M - ROJO</t>
  </si>
  <si>
    <t>PATCH CORD U/UTP GIGALAN CAT.6 - CM - CROSSOVER - 7.0M - VERMELHO</t>
  </si>
  <si>
    <t>U/UTP CAT.6 COPPER PATCH CORD GIGALAN - CM - CROSSOVER - 7.0M - RED</t>
  </si>
  <si>
    <t>PATCH CORD U/UTP GIGALAN CAT.6 - CM - CROSSOVER - 7.0M - ROJO</t>
  </si>
  <si>
    <t>PATCH CORD U/UTP GIGALAN CAT.6 - LSZH - T568A/B - 3.0M - VERMELHO</t>
  </si>
  <si>
    <t>U/UTP CAT.6 COPPER PATCH CORD GIGALAN - LSZH - T568A/B - 3.0M - RED</t>
  </si>
  <si>
    <t>PATCH CORD U/UTP GIGALAN CAT.6 - LSZH - T568A/B - 3.0M - ROJO</t>
  </si>
  <si>
    <t>PATCH CORD U/UTP GIGALAN CAT.6 - LSZH - T568A/B - 2.5M - VERMELHO</t>
  </si>
  <si>
    <t>U/UTP CAT.6 COPPER PATCH CORD GIGALAN - LSZH - T568A/B - 2.5M - RED</t>
  </si>
  <si>
    <t>PATCH CORD U/UTP GIGALAN CAT.6 - LSZH - T568A/B - 2.5M - ROJO</t>
  </si>
  <si>
    <t>PATCH CORD U/UTP GIGALAN CAT.6 - LSZH - T568A/B - 1.5M - VERMELHO</t>
  </si>
  <si>
    <t>U/UTP CAT.6 COPPER PATCH CORD GIGALAN - LSZH - T568A/B - 1.5M - RED</t>
  </si>
  <si>
    <t>PATCH CORD U/UTP GIGALAN CAT.6 - LSZH - T568A/B - 1.5M - ROJO</t>
  </si>
  <si>
    <t>PATCH CORD U/UTP GIGALAN CAT.6 - LSZH - T568A/B - 1.0M - VERMELHO</t>
  </si>
  <si>
    <t>U/UTP CAT.6 COPPER PATCH CORD GIGALAN - LSZH - T568A/B - 1.0M - RED</t>
  </si>
  <si>
    <t>PATCH CORD U/UTP GIGALAN CAT.6 - LSZH - T568A/B - 1.0M - ROJO</t>
  </si>
  <si>
    <t>PATCH CORD U/UTP GIGALAN CAT.6 - CM - T568A/B - 0.5M - VERDE</t>
  </si>
  <si>
    <t>U/UTP CAT.6 COPPER PATCH CORD GIGALAN - CM - T568A/B - 0.5M - GREEN</t>
  </si>
  <si>
    <t>PATCH CORD U/UTP GIGALAN CAT.6 - CM - T568A/B - 1.0M - VERDE</t>
  </si>
  <si>
    <t>U/UTP CAT.6 COPPER PATCH CORD GIGALAN - CM - T568A/B - 1.0M - GREEN</t>
  </si>
  <si>
    <t>PATCH CORD U/UTP GIGALAN CAT.6 - CM - T568A/B - 1.5M - VERDE</t>
  </si>
  <si>
    <t>U/UTP CAT.6 COPPER PATCH CORD GIGALAN - CM - T568A/B - 1.5M - GREEN</t>
  </si>
  <si>
    <t>PATCH CORD U/UTP GIGALAN CAT.6 - CM - T568A/B - 2.0M - VERDE</t>
  </si>
  <si>
    <t>U/UTP CAT.6 COPPER PATCH CORD GIGALAN - CM - T568A/B - 2.0M - GREEN</t>
  </si>
  <si>
    <t>PATCH CORD U/UTP GIGALAN CAT.6 - CM - T568A/B - 2.5M - VERDE</t>
  </si>
  <si>
    <t>U/UTP CAT.6 COPPER PATCH CORD GIGALAN - CM - T568A/B - 2.5M - GREEN</t>
  </si>
  <si>
    <t>PATCH CORD U/UTP GIGALAN CAT.6 - CM - T568A/B - 3.0M - VERDE</t>
  </si>
  <si>
    <t>U/UTP CAT.6 COPPER PATCH CORD GIGALAN - CM - T568A/B - 3.0M - GREEN</t>
  </si>
  <si>
    <t>PATCH CORD U/UTP GIGALAN CAT.6 - CM - T568A/B - 4.0M - VERDE</t>
  </si>
  <si>
    <t>U/UTP CAT.6 COPPER PATCH CORD GIGALAN - CM - T568A/B - 4.0M - GREEN</t>
  </si>
  <si>
    <t>PATCH CORD U/UTP GIGALAN CAT.6 - CM - T568A/B - 5.0M - VERDE</t>
  </si>
  <si>
    <t>U/UTP CAT.6 COPPER PATCH CORD GIGALAN - CM - T568A/B - 5.0M - GREEN</t>
  </si>
  <si>
    <t>PATCH CORD U/UTP GIGALAN CAT.6 - CM - T568A/B - 6.0M - VERDE</t>
  </si>
  <si>
    <t>U/UTP CAT.6 COPPER PATCH CORD GIGALAN - CM - T568A/B - 6.0M - GREEN</t>
  </si>
  <si>
    <t>PATCH CORD U/UTP GIGALAN CAT.6 - CM - T568A/B - 7.0M - VERDE</t>
  </si>
  <si>
    <t>U/UTP CAT.6 COPPER PATCH CORD GIGALAN - CM - T568A/B - 7.0M - GREEN</t>
  </si>
  <si>
    <t>PATCH CORD U/UTP GIGALAN CAT.6 - CM - T568A/B - 8.0M - VERDE</t>
  </si>
  <si>
    <t>U/UTP CAT.6 COPPER PATCH CORD GIGALAN - CM - T568A/B - 8.0M - GREEN</t>
  </si>
  <si>
    <t>PATCH CORD U/UTP GIGALAN CAT.6 - CM - T568A/B - 9.0M - VERDE</t>
  </si>
  <si>
    <t>U/UTP CAT.6 COPPER PATCH CORD GIGALAN - CM - T568A/B - 9.0M - GREEN</t>
  </si>
  <si>
    <t>PATCH CORD U/UTP GIGALAN CAT.6 - CM - T568A/B - 10.0M - VERDE</t>
  </si>
  <si>
    <t>U/UTP CAT.6 COPPER PATCH CORD GIGALAN - CM - T568A/B - 10.0M - GREEN</t>
  </si>
  <si>
    <t>PATCH CORD U/UTP GIGALAN CAT.6 - CM - T568A/B - 15.0M - VERDE</t>
  </si>
  <si>
    <t>U/UTP CAT.6 COPPER PATCH CORD GIGALAN - CM - T568A/B - 15.0M - GREEN</t>
  </si>
  <si>
    <t>PATCH CORD U/UTP GIGALAN CAT.6 - CM - T568A/B - 20.0M - VERDE</t>
  </si>
  <si>
    <t>U/UTP CAT.6 COPPER PATCH CORD GIGALAN - CM - T568A/B - 20.0M - GREEN</t>
  </si>
  <si>
    <t>PATCH CORD U/UTP GIGALAN CAT.6 - CM - CROSSOVER - 5.0M - VERDE.</t>
  </si>
  <si>
    <t>U/UTP CAT.6 COPPER PATCH CORD GIGALAN - CM - CROSSOVER - 5.0M - GREEN.</t>
  </si>
  <si>
    <t>PATCH CORD U/UTP GIGALAN CAT.6 - CM - T568A/B - 12.0M - VERDE</t>
  </si>
  <si>
    <t>U/UTP CAT.6 COPPER PATCH CORD GIGALAN - CM - T568A/B - 12.0M - GREEN</t>
  </si>
  <si>
    <t>PATCH CORD U/UTP GIGALAN CAT.6 - CM - T568A/B - 13.0M - VERDE</t>
  </si>
  <si>
    <t>U/UTP CAT.6 COPPER PATCH CORD GIGALAN - CM - T568A/B - 13.0M - GREEN</t>
  </si>
  <si>
    <t>PATCH CORD U/UTP GIGALAN CAT.6 - CM - CROSSOVER - 1.5M - VERDE</t>
  </si>
  <si>
    <t>U/UTP CAT.6 COPPER PATCH CORD GIGALAN - CM - CROSSOVER - 1.5M - GREEN</t>
  </si>
  <si>
    <t>PATCH CORD U/UTP GIGALAN CAT.6 - CM - CROSSOVER - 4.0M - VERDE</t>
  </si>
  <si>
    <t>U/UTP CAT.6 COPPER PATCH CORD GIGALAN - CM - CROSSOVER - 4.0M - GREEN</t>
  </si>
  <si>
    <t>PATCH CORD U/UTP GIGALAN CAT.6 - LSZH - T568A/B - 1.5M VERDE</t>
  </si>
  <si>
    <t>U/UTP CAT.6 COPPER PATCH CORD GIGALAN - LSZH - T568A/B - 1.5M GREEN</t>
  </si>
  <si>
    <t>PATCH CORD U/UTP GIGALAN CAT.6 - LSZH - T568A/B - 2.5M VERDE</t>
  </si>
  <si>
    <t>U/UTP CAT.6 COPPER PATCH CORD GIGALAN - LSZH - T568A/B - 2.5M GREEN</t>
  </si>
  <si>
    <t>PATCH CORD U/UTP GIGALAN CAT.6 - CM - CROSSOVER - 2.5M - VERDE</t>
  </si>
  <si>
    <t>U/UTP CAT.6 COPPER PATCH CORD GIGALAN - CM - CROSSOVER - 2.5M - GREEN</t>
  </si>
  <si>
    <t>PATCH CORD U/UTP GIGALAN CAT.6 - LSZH - T568A/B - 3.0M - VERDE</t>
  </si>
  <si>
    <t>U/UTP CAT.6 COPPER PATCH CORD GIGALAN - LSZH - T568A/B - 3.0M - GREEN</t>
  </si>
  <si>
    <t>PATCH CORD U/UTP GIGALAN CAT.6 - CM - T568A/B - 0.5M - BRANCO</t>
  </si>
  <si>
    <t>U/UTP CAT.6 COPPER PATCH CORD GIGALAN - CM - T568A/B - 0.5M - WHITE</t>
  </si>
  <si>
    <t>PATCH CORD U/UTP GIGALAN CAT.6 - CM - T568A/B - 0.5M - BLANCO</t>
  </si>
  <si>
    <t>PATCH CORD U/UTP GIGALAN CAT.6 - CM - T568A/B - 1.0M - BRANCO</t>
  </si>
  <si>
    <t>U/UTP CAT.6 COPPER PATCH CORD GIGALAN - CM - T568A/B - 1.0M - WHITE</t>
  </si>
  <si>
    <t>PATCH CORD U/UTP GIGALAN CAT.6 - CM - T568A/B - 1.0M - BLANCO</t>
  </si>
  <si>
    <t>PATCH CORD U/UTP GIGALAN CAT.6 - CM - T568A/B - 1.5M - BRANCO</t>
  </si>
  <si>
    <t>U/UTP CAT.6 COPPER PATCH CORD GIGALAN - CM - T568A/B - 1.5M - WHITE</t>
  </si>
  <si>
    <t>PATCH CORD U/UTP GIGALAN CAT.6 - CM - T568A/B - 1.5M - BLANCO</t>
  </si>
  <si>
    <t>PATCH CORD U/UTP GIGALAN CAT.6 - CM - T568A/B - 2.0M - BRANCO</t>
  </si>
  <si>
    <t>U/UTP CAT.6 COPPER PATCH CORD GIGALAN - CM - T568A/B - 2.0M - WHITE</t>
  </si>
  <si>
    <t>PATCH CORD U/UTP GIGALAN CAT.6 - CM - T568A/B - 2.0M - BLANCO</t>
  </si>
  <si>
    <t>PATCH CORD U/UTP GIGALAN CAT.6 - CM - T568A/B - 2.5M - BRANCO</t>
  </si>
  <si>
    <t>U/UTP CAT.6 COPPER PATCH CORD GIGALAN - CM - T568A/B - 2.5M - WHITE</t>
  </si>
  <si>
    <t>PATCH CORD U/UTP GIGALAN CAT.6 - CM - T568A/B - 2.5M - BLANCO</t>
  </si>
  <si>
    <t>PATCH CORD U/UTP GIGALAN CAT.6 - CM - T568A/B - 3.0M - BRANCO</t>
  </si>
  <si>
    <t>U/UTP CAT.6 COPPER PATCH CORD GIGALAN - CM - T568A/B - 3.0M - WHITE</t>
  </si>
  <si>
    <t>PATCH CORD U/UTP GIGALAN CAT.6 - CM - T568A/B - 3.0M - BLANCO</t>
  </si>
  <si>
    <t>PATCH CORD U/UTP GIGALAN CAT.6 - CM - T568A/B - 4.0M - BRANCO</t>
  </si>
  <si>
    <t>U/UTP CAT.6 COPPER PATCH CORD GIGALAN - CM - T568A/B - 4.0M - WHITE</t>
  </si>
  <si>
    <t>PATCH CORD U/UTP GIGALAN CAT.6 - CM - T568A/B - 4.0M - BLANCO</t>
  </si>
  <si>
    <t>PATCH CORD U/UTP GIGALAN CAT.6 - CM - T568A/B - 5.0M - BRANCO</t>
  </si>
  <si>
    <t>U/UTP CAT.6 COPPER PATCH CORD GIGALAN - CM - T568A/B - 5.0M - WHITE</t>
  </si>
  <si>
    <t>PATCH CORD U/UTP GIGALAN CAT.6 - CM - T568A/B - 5.0M - BLANCO</t>
  </si>
  <si>
    <t>PATCH CORD U/UTP GIGALAN CAT.6 - CM - T568A/B - 6.0M - BRANCO</t>
  </si>
  <si>
    <t>U/UTP CAT.6 COPPER PATCH CORD GIGALAN - CM - T568A/B - 6.0M - WHITE</t>
  </si>
  <si>
    <t>PATCH CORD U/UTP GIGALAN CAT.6 - CM - T568A/B - 6.0M - BLANCO</t>
  </si>
  <si>
    <t>PATCH CORD U/UTP GIGALAN CAT.6 - CM - T568A/B - 8.0M - BRANCO</t>
  </si>
  <si>
    <t>U/UTP CAT.6 COPPER PATCH CORD GIGALAN - CM - T568A/B - 8.0M - WHITE</t>
  </si>
  <si>
    <t>PATCH CORD U/UTP GIGALAN CAT.6 - CM - T568A/B - 8.0M - BLANCO</t>
  </si>
  <si>
    <t>PATCH CORD U/UTP GIGALAN CAT.6 - CM - T568A/B - 10.0M - BRANCO</t>
  </si>
  <si>
    <t>U/UTP CAT.6 COPPER PATCH CORD GIGALAN - CM - T568A/B - 10.0M - WHITE</t>
  </si>
  <si>
    <t>PATCH CORD U/UTP GIGALAN CAT.6 - CM - T568A/B - 10.0M - BLANCO</t>
  </si>
  <si>
    <t>PATCH CORD U/UTP GIGALAN CAT.6 - CM - T568A/B - 15.0M - BRANCO</t>
  </si>
  <si>
    <t>U/UTP CAT.6 COPPER PATCH CORD GIGALAN - CM - T568A/B - 15.0M - WHITE</t>
  </si>
  <si>
    <t>PATCH CORD U/UTP GIGALAN CAT.6 - CM - T568A/B - 15.0M - BLANCO</t>
  </si>
  <si>
    <t>PATCH CORD U/UTP GIGALAN CAT.6 - LSZH - T568A/B - 1.5M - BRANCO</t>
  </si>
  <si>
    <t>U/UTP CAT.6 COPPER PATCH CORD GIGALAN - LSZH - T568A/B - 1.5M - WHITE</t>
  </si>
  <si>
    <t>PATCH CORD U/UTP GIGALAN CAT.6 - LSZH - T568A/B - 1.5M - BLANCO</t>
  </si>
  <si>
    <t>PATCH CORD U/UTP GIGALAN CAT.6 - LSZH - T568A/B - 2.0M - BRANCO</t>
  </si>
  <si>
    <t>U/UTP CAT.6 COPPER PATCH CORD GIGALAN - LSZH - T568A/B - 2.0M - WHITE</t>
  </si>
  <si>
    <t>PATCH CORD U/UTP GIGALAN CAT.6 - LSZH - T568A/B - 2.0M - BLANCO</t>
  </si>
  <si>
    <t>PATCH CORD U/UTP GIGALAN CAT.6 - LSZH - T568A/B - 3.0M - BRANCO</t>
  </si>
  <si>
    <t>U/UTP CAT.6 COPPER PATCH CORD GIGALAN - LSZH - T568A/B - 3.0M - WHITE</t>
  </si>
  <si>
    <t>PATCH CORD U/UTP GIGALAN CAT.6 - LSZH - T568A/B - 3.0M - BLANCO</t>
  </si>
  <si>
    <t>PATCH CORD U/UTP GIGALAN CAT.6 - LSZH - T568A/B - 5.0M - BRANCO</t>
  </si>
  <si>
    <t>U/UTP CAT.6 COPPER PATCH CORD GIGALAN - LSZH - T568A/B - 5.0M - WHITE</t>
  </si>
  <si>
    <t>PATCH CORD U/UTP GIGALAN CAT.6 - LSZH - T568A/B - 5.0M - BLANCO</t>
  </si>
  <si>
    <t>PATCH CORD U/UTP GIGALAN CAT.6 - CM - T568A/B - 0.5M - AZUL</t>
  </si>
  <si>
    <t>U/UTP CAT.6 COPPER PATCH CORD GIGALAN - CM - T568A/B - 0.5M - BLUE</t>
  </si>
  <si>
    <t>PATCH CORD U/UTP GIGALAN CAT.6 - CM - T568A/B - 1.5M - AZUL</t>
  </si>
  <si>
    <t>U/UTP CAT.6 COPPER PATCH CORD GIGALAN - CM - T568A/B - 1.5M - BLUE</t>
  </si>
  <si>
    <t>PATCH CORD U/UTP GIGALAN CAT.6 - CM - T568A/B - 2.5M - AZUL</t>
  </si>
  <si>
    <t>U/UTP CAT.6 COPPER PATCH CORD GIGALAN - CM - T568A/B - 2.5M - BLUE</t>
  </si>
  <si>
    <t>PATCH CORD U/UTP GIGALAN CAT.6 - CM - T568A/B - 4.0M - AZUL</t>
  </si>
  <si>
    <t>U/UTP CAT.6 COPPER PATCH CORD GIGALAN - CM - T568A/B - 4.0M - BLUE</t>
  </si>
  <si>
    <t>PATCH CORD U/UTP GIGALAN CAT.6 - CM - T568A/B - 5.0M - AZUL</t>
  </si>
  <si>
    <t>U/UTP CAT.6 COPPER PATCH CORD GIGALAN - CM - T568A/B - 5.0M - BLUE</t>
  </si>
  <si>
    <t>PATCH CORD U/UTP GIGALAN CAT.6 - CM - T568A/B - 6.0M - AZUL</t>
  </si>
  <si>
    <t>U/UTP CAT.6 COPPER PATCH CORD GIGALAN - CM - T568A/B - 6.0M - BLUE</t>
  </si>
  <si>
    <t>PATCH CORD U/UTP GIGALAN CAT.6 - CM - T568A/B - 7.0M - AZUL</t>
  </si>
  <si>
    <t>U/UTP CAT.6 COPPER PATCH CORD GIGALAN - CM - T568A/B - 7.0M - BLUE</t>
  </si>
  <si>
    <t>PATCH CORD U/UTP GIGALAN CAT.6 - CM - T568A/B - 8.0M - AZUL</t>
  </si>
  <si>
    <t>U/UTP CAT.6 COPPER PATCH CORD GIGALAN - CM - T568A/B - 8.0M - BLUE</t>
  </si>
  <si>
    <t>PATCH CORD U/UTP GIGALAN CAT.6 - CM - T568A/B - 9.0M - AZUL</t>
  </si>
  <si>
    <t>U/UTP CAT.6 COPPER PATCH CORD GIGALAN - CM - T568A/B - 9.0M - BLUE</t>
  </si>
  <si>
    <t>PATCH CORD U/UTP GIGALAN CAT.6 - CM - T568A/B - 10.0M - AZUL</t>
  </si>
  <si>
    <t>U/UTP CAT.6 COPPER PATCH CORD GIGALAN - CM - T568A/B - 10.0M - BLUE</t>
  </si>
  <si>
    <t>PATCH CORD U/UTP GIGALAN CAT.6 - CM - T568A/B - 12.0M - AZUL</t>
  </si>
  <si>
    <t>U/UTP CAT.6 COPPER PATCH CORD GIGALAN - CM - T568A/B - 12.0M - BLUE</t>
  </si>
  <si>
    <t>PATCH CORD U/UTP GIGALAN CAT.6 - CM - T568A/B - 15.0M - AZUL</t>
  </si>
  <si>
    <t>U/UTP CAT.6 COPPER PATCH CORD GIGALAN - CM - T568A/B - 15.0M - BLUE</t>
  </si>
  <si>
    <t>PATCH CORD U/UTP GIGALAN CAT.6 - CM - T568A/B - 20.0M - AZUL</t>
  </si>
  <si>
    <t>U/UTP CAT.6 COPPER PATCH CORD GIGALAN - CM - T568A/B - 20.0M - BLUE</t>
  </si>
  <si>
    <t>PATCH CORD U/UTP GIGALAN CAT.6 - CM - CROSSOVER - 2.5M - AZUL</t>
  </si>
  <si>
    <t>U/UTP CAT.6 COPPER PATCH CORD GIGALAN - CM - CROSSOVER - 2.5M - BLUE</t>
  </si>
  <si>
    <t>PATCH CORD U/UTP GIGALAN CAT.6 - CM - T568A/B - 18.0M - AZUL.</t>
  </si>
  <si>
    <t>U/UTP CAT.6 COPPER PATCH CORD GIGALAN - CM - T568A/B - 18.0M - BLUE.</t>
  </si>
  <si>
    <t>PATCH CORD U/UTP GIGALAN CAT.6 - CM - CROSSOVER - 10.0M - AZUL</t>
  </si>
  <si>
    <t>U/UTP CAT.6 COPPER PATCH CORD GIGALAN - CM - CROSSOVER - 10.0M - BLUE</t>
  </si>
  <si>
    <t>PATCH CORD U/UTP GIGALAN CAT.6 - CM - T568A/B - 11.0M - AZUL</t>
  </si>
  <si>
    <t>U/UTP CAT.6 COPPER PATCH CORD GIGALAN - CM - T568A/B - 11.0M - BLUE</t>
  </si>
  <si>
    <t>PATCH CORD U/UTP GIGALAN CAT.6 - LSZH - T568A/B - 1.5M - AZUL</t>
  </si>
  <si>
    <t>U/UTP CAT.6 COPPER PATCH CORD GIGALAN - LSZH - T568A/B - 1.5M - BLUE</t>
  </si>
  <si>
    <t>PATCH CORD U/UTP GIGALAN CAT.6 - LSZH - T568A/B - 0.5M - AZUL</t>
  </si>
  <si>
    <t>U/UTP CAT.6 COPPER PATCH CORD GIGALAN - LSZH - T568A/B - 0.5M - BLUE</t>
  </si>
  <si>
    <t>PATCH CORD U/UTP GIGALAN CAT.6 - LSZH - T568A/B - 1.0M - AZUL</t>
  </si>
  <si>
    <t>U/UTP CAT.6 COPPER PATCH CORD GIGALAN - LSZH - T568A/B - 1.0M - BLUE</t>
  </si>
  <si>
    <t>PATCH CORD U/UTP GIGALAN CAT.6 - LSZH - T568A/B - 2.0M - AZUL</t>
  </si>
  <si>
    <t>U/UTP CAT.6 COPPER PATCH CORD GIGALAN - LSZH - T568A/B - 2.0M - BLUE</t>
  </si>
  <si>
    <t>PATCH CORD U/UTP GIGALAN CAT.6 - LSZH - T568A/B - 2.5M - AZUL</t>
  </si>
  <si>
    <t>U/UTP CAT.6 COPPER PATCH CORD GIGALAN - LSZH - T568A/B - 2.5M - BLUE</t>
  </si>
  <si>
    <t>PATCH CORD U/UTP GIGALAN CAT.6 - LSZH - T568A/B - 3.0M - AZUL</t>
  </si>
  <si>
    <t>U/UTP CAT.6 COPPER PATCH CORD GIGALAN - LSZH - T568A/B - 3.0M - BLUE</t>
  </si>
  <si>
    <t>PATCH CORD U/UTP GIGALAN CAT.6 - LSZH - T568A/B - 4.0M - AZUL</t>
  </si>
  <si>
    <t>U/UTP CAT.6 COPPER PATCH CORD GIGALAN - LSZH - T568A/B - 4.0M - BLUE</t>
  </si>
  <si>
    <t>PATCH CORD U/UTP GIGALAN CAT.6 - LSZH - T568A/B - 5.0M - AZUL</t>
  </si>
  <si>
    <t>U/UTP CAT.6 COPPER PATCH CORD GIGALAN - LSZH - T568A/B - 5.0M - BLUE</t>
  </si>
  <si>
    <t>PATCH CORD U/UTP GIGALAN CAT.6 - LSZH - T568A/B - 6.0M - AZUL</t>
  </si>
  <si>
    <t>U/UTP CAT.6 COPPER PATCH CORD GIGALAN - LSZH - T568A/B - 6.0M - BLUE</t>
  </si>
  <si>
    <t>PATCH CORD U/UTP GIGALAN CAT.6 - LSZH - T568A/B - 7.0M - AZUL</t>
  </si>
  <si>
    <t>U/UTP CAT.6 COPPER PATCH CORD GIGALAN - LSZH - T568A/B - 7.0M - BLUE</t>
  </si>
  <si>
    <t>PATCH CORD U/UTP GIGALAN CAT.6 - LSZH - T568A/B - 8.0M - AZUL</t>
  </si>
  <si>
    <t>U/UTP CAT.6 COPPER PATCH CORD GIGALAN - LSZH - T568A/B - 8.0M - BLUE</t>
  </si>
  <si>
    <t>PATCH CORD U/UTP GIGALAN CAT.6 - LSZH - T568A/B - 9.0M - AZUL</t>
  </si>
  <si>
    <t>U/UTP CAT.6 COPPER PATCH CORD GIGALAN - LSZH - T568A/B - 9.0M - BLUE</t>
  </si>
  <si>
    <t>PATCH CORD U/UTP GIGALAN CAT.6 - CM - CROSSOVER - 15.0M - AZUL</t>
  </si>
  <si>
    <t>U/UTP CAT.6 COPPER PATCH CORD GIGALAN - CM - CROSSOVER - 15.0M - BLUE</t>
  </si>
  <si>
    <t>PATCH CORD U/UTP GIGALAN CAT.6 - CM - CROSSOVER - 2.0M - AZUL (0155-0073-0)</t>
  </si>
  <si>
    <t>U/UTP CAT.6 COPPER PATCH CORD GIGALAN - CM - CROSSOVER - 2.0M - BLUE (0155-0073-0)</t>
  </si>
  <si>
    <t>PATCH CORD U/UTP GIGALAN CAT.6 - CM - CROSSOVER - 6.0M - AZUL</t>
  </si>
  <si>
    <t>U/UTP CAT.6 COPPER PATCH CORD GIGALAN - CM - CROSSOVER - 6.0M - BLUE</t>
  </si>
  <si>
    <t>PATCH CORD U/UTP GIGALAN CAT.6 - CM - CROSSOVER - 5.0M - AZUL</t>
  </si>
  <si>
    <t>U/UTP CAT.6 COPPER PATCH CORD GIGALAN - CM - CROSSOVER - 5.0M - BLUE</t>
  </si>
  <si>
    <t>PATCH CORD U/UTP GIGALAN CAT.6 - CM - CROSSOVER - 8.0M - AZUL</t>
  </si>
  <si>
    <t>U/UTP CAT.6 COPPER PATCH CORD GIGALAN - CM - CROSSOVER - 8.0M - BLUE</t>
  </si>
  <si>
    <t>PATCH CORD U/UTP GIGALAN CAT.6 - CM - CROSSOVER - 20.0M - AZUL</t>
  </si>
  <si>
    <t>U/UTP CAT.6 COPPER PATCH CORD GIGALAN - CM - CROSSOVER - 20.0M - BLUE</t>
  </si>
  <si>
    <t>PATCH CORD U/UTP GIGALAN CAT.6 - CM - CROSSOVER - 1.5M - AZUL</t>
  </si>
  <si>
    <t>U/UTP CAT.6 COPPER PATCH CORD GIGALAN - CM - CROSSOVER - 1.5M - BLUE</t>
  </si>
  <si>
    <t>PATCH CORD U/UTP GIGALAN CAT.6 - CM - CROSSOVER - 1.0M - AZUL</t>
  </si>
  <si>
    <t>U/UTP CAT.6 COPPER PATCH CORD GIGALAN - CM - CROSSOVER - 1.0M - BLUE</t>
  </si>
  <si>
    <t>PATCH CORD U/UTP GIGALAN CAT.6 - CM - CROSSOVER - 2.0M - AZUL</t>
  </si>
  <si>
    <t>U/UTP CAT.6 COPPER PATCH CORD GIGALAN - CM - CROSSOVER - 2.0M - BLUE</t>
  </si>
  <si>
    <t>PATCH CORD U/UTP GIGALAN PREMIUM CAT.6 - LSZH - T568A/B - 8.0M AZUL</t>
  </si>
  <si>
    <t>U/UTP CAT.6 COPPER PATCH CORD GIGALAN  PREMIUM - LSZH - T568A/B - 8.0M BLUE</t>
  </si>
  <si>
    <t>PATCH CORD U/UTP GIGALAN CAT.6 - CM - T568A/B - 30.0M - AZUL</t>
  </si>
  <si>
    <t>U/UTP CAT.6 COPPER PATCH CORD GIGALAN  - CM - T568A/B - 30.0M - BLUE</t>
  </si>
  <si>
    <t>PATCH CORD U/UTP GIGALAN CAT.6 - CM - T568A/B - 0.5M - AMARELO</t>
  </si>
  <si>
    <t>U/UTP CAT.6 COPPER PATCH CORD GIGALAN - CM - T568A/B - 0.5M - YELLOW</t>
  </si>
  <si>
    <t>PATCH CORD U/UTP GIGALAN CAT.6 - CM - T568A/B - 0.5M - AMARILLO</t>
  </si>
  <si>
    <t>PATCH CORD U/UTP GIGALAN CAT.6 - CM - T568A/B - 1.0M - AMARELO</t>
  </si>
  <si>
    <t>U/UTP CAT.6 COPPER PATCH CORD GIGALAN - CM - T568A/B - 1.0M - YELLOW</t>
  </si>
  <si>
    <t>PATCH CORD U/UTP GIGALAN CAT.6 - CM - T568A/B - 1.0M - AMARILLO</t>
  </si>
  <si>
    <t>PATCH CORD U/UTP GIGALAN CAT.6 - CM - T568A/B - 1.5M - AMARELO</t>
  </si>
  <si>
    <t>U/UTP CAT.6 COPPER PATCH CORD GIGALAN - CM - T568A/B - 1.5M - YELLOW</t>
  </si>
  <si>
    <t>PATCH CORD U/UTP GIGALAN CAT.6 - CM - T568A/B - 1.5M - AMARILLO</t>
  </si>
  <si>
    <t>PATCH CORD U/UTP GIGALAN CAT.6 - CM - T568A/B - 2.0M - AMARELO</t>
  </si>
  <si>
    <t>U/UTP CAT.6 COPPER PATCH CORD GIGALAN - CM - T568A/B - 2.0M - YELLOW</t>
  </si>
  <si>
    <t>PATCH CORD U/UTP GIGALAN CAT.6 - CM - T568A/B - 2.0M - AMARILLO</t>
  </si>
  <si>
    <t>PATCH CORD U/UTP GIGALAN CAT.6 - CM - T568A/B - 2.5M - AMARELO</t>
  </si>
  <si>
    <t>U/UTP CAT.6 COPPER PATCH CORD GIGALAN - CM - T568A/B - 2.5M - YELLOW</t>
  </si>
  <si>
    <t>PATCH CORD U/UTP GIGALAN CAT.6 - CM - T568A/B - 2.5M - AMARILLO</t>
  </si>
  <si>
    <t>PATCH CORD U/UTP GIGALAN CAT.6 - CM - T568A/B - 3.0M - AMARELO</t>
  </si>
  <si>
    <t>U/UTP CAT.6 COPPER PATCH CORD GIGALAN - CM - T568A/B - 3.0M - YELLOW</t>
  </si>
  <si>
    <t>PATCH CORD U/UTP GIGALAN CAT.6 - CM - T568A/B - 3.0M - AMARILLO</t>
  </si>
  <si>
    <t>PATCH CORD U/UTP GIGALAN CAT.6 - CM - T568A/B - 4.0M - AMARELO</t>
  </si>
  <si>
    <t>U/UTP CAT.6 COPPER PATCH CORD GIGALAN - CM - T568A/B - 4.0M - YELLOW</t>
  </si>
  <si>
    <t>PATCH CORD U/UTP GIGALAN CAT.6 - CM - T568A/B - 4.0M - AMARILLO</t>
  </si>
  <si>
    <t>PATCH CORD U/UTP GIGALAN CAT.6 - CM - T568A/B - 5.0M - AMARELO</t>
  </si>
  <si>
    <t>U/UTP CAT.6 COPPER PATCH CORD GIGALAN - CM - T568A/B - 5.0M - YELLOW</t>
  </si>
  <si>
    <t>PATCH CORD U/UTP GIGALAN CAT.6 - CM - T568A/B - 5.0M - AMARILLO</t>
  </si>
  <si>
    <t>PATCH CORD U/UTP GIGALAN CAT.6 - CM - T568A/B - 6.0M - AMARELO</t>
  </si>
  <si>
    <t>U/UTP CAT.6 COPPER PATCH CORD GIGALAN - CM - T568A/B - 6.0M - YELLOW</t>
  </si>
  <si>
    <t>PATCH CORD U/UTP GIGALAN CAT.6 - CM - T568A/B - 6.0M - AMARILLO</t>
  </si>
  <si>
    <t>PATCH CORD U/UTP GIGALAN CAT.6 - CM - T568A/B - 7.0M - AMARELO</t>
  </si>
  <si>
    <t>U/UTP CAT.6 COPPER PATCH CORD GIGALAN - CM - T568A/B - 7.0M - YELLOW</t>
  </si>
  <si>
    <t>PATCH CORD U/UTP GIGALAN CAT.6 - CM - T568A/B - 7.0M - AMARILLO</t>
  </si>
  <si>
    <t>PATCH CORD U/UTP GIGALAN CAT.6 - CM - T568A/B - 8.0M - AMARELO</t>
  </si>
  <si>
    <t>U/UTP CAT.6 COPPER PATCH CORD GIGALAN - CM - T568A/B - 8.0M - YELLOW</t>
  </si>
  <si>
    <t>PATCH CORD U/UTP GIGALAN CAT.6 - CM - T568A/B - 8.0M - AMARILLO</t>
  </si>
  <si>
    <t>PATCH CORD U/UTP GIGALAN CAT.6 - CM - T568A/B - 9.0M - AMARELO</t>
  </si>
  <si>
    <t>U/UTP CAT.6 COPPER PATCH CORD GIGALAN - CM - T568A/B - 9.0M - YELLOW</t>
  </si>
  <si>
    <t>PATCH CORD U/UTP GIGALAN CAT.6 - CM - T568A/B - 9.0M - AMARILLO</t>
  </si>
  <si>
    <t>PATCH CORD U/UTP GIGALAN CAT.6 - CM - T568A/B - 10.0M - AMARELO</t>
  </si>
  <si>
    <t>U/UTP CAT.6 COPPER PATCH CORD GIGALAN - CM - T568A/B - 10.0M - YELLOW</t>
  </si>
  <si>
    <t>PATCH CORD U/UTP GIGALAN CAT.6 - CM - T568A/B - 10.0M - AMARILLO</t>
  </si>
  <si>
    <t>PATCH CORD U/UTP GIGALAN CAT.6 - CM - T568A/B - 15.0M - AMARELO</t>
  </si>
  <si>
    <t>U/UTP CAT.6 COPPER PATCH CORD GIGALAN - CM - T568A/B - 15.0M - YELLOW</t>
  </si>
  <si>
    <t>PATCH CORD U/UTP GIGALAN CAT.6 - CM - T568A/B - 15.0M - AMARILLO</t>
  </si>
  <si>
    <t>PATCH CORD U/UTP GIGALAN CAT.6 - CM - T568A/B - 20.0M - AMARELO</t>
  </si>
  <si>
    <t>U/UTP CAT.6 COPPER PATCH CORD GIGALAN - CM - T568A/B - 20.0M - YELLOW</t>
  </si>
  <si>
    <t>PATCH CORD U/UTP GIGALAN CAT.6 - CM - T568A/B - 20.0M - AMARILLO</t>
  </si>
  <si>
    <t>PATCH CORD U/UTP GIGALAN CAT.6 - CM - CROSSOVER - 3.0M - AMARELO</t>
  </si>
  <si>
    <t>U/UTP CAT.6 COPPER PATCH CORD GIGALAN - CM - CROSSOVER - 3.0M - YELLOW</t>
  </si>
  <si>
    <t>PATCH CORD U/UTP GIGALAN CAT.6 - CM - CROSSOVER - 3.0M - AMARILLO</t>
  </si>
  <si>
    <t>PATCH CORD U/UTP GIGALAN CAT.6 - CM - CROSSOVER - 2.5M - AMARELO</t>
  </si>
  <si>
    <t>U/UTP CAT.6 COPPER PATCH CORD GIGALAN - CM - CROSSOVER - 2.5M - YELLOW</t>
  </si>
  <si>
    <t>PATCH CORD U/UTP GIGALAN CAT.6 - CM - CROSSOVER - 2.5M - AMARILLO</t>
  </si>
  <si>
    <t>PATCH CORD U/UTP GIGALAN CAT.6 - CM - T568A/B - 12.0M - AMARELO</t>
  </si>
  <si>
    <t>U/UTP CAT.6 COPPER PATCH CORD GIGALAN - CM - T568A/B - 12.0M - YELLOW</t>
  </si>
  <si>
    <t>PATCH CORD U/UTP GIGALAN CAT.6 - CM - T568A/B - 12.0M - AMARILLO</t>
  </si>
  <si>
    <t>PATCH CORD U/UTP GIGALAN CAT.6 - CM - CROSSOVER - 1.5M - AMARELO</t>
  </si>
  <si>
    <t>U/UTP CAT.6 COPPER PATCH CORD GIGALAN - CM - CROSSOVER - 1.5M - YELLOW</t>
  </si>
  <si>
    <t>PATCH CORD U/UTP GIGALAN CAT.6 - CM - CROSSOVER - 1.5M - AMARILLO</t>
  </si>
  <si>
    <t>PATCH CORD U/UTP GIGALAN CAT.6 - CM - CROSSOVER - 10.0M - AMARELO</t>
  </si>
  <si>
    <t>U/UTP CAT.6 COPPER PATCH CORD GIGALAN - CM - CROSSOVER - 10.0M - YELLOW</t>
  </si>
  <si>
    <t>PATCH CORD U/UTP GIGALAN CAT.6 - CM - CROSSOVER - 10.0M - AMARILLO</t>
  </si>
  <si>
    <t>PATCH CORD U/UTP GIGALAN CAT.6 - CM - CROSSOVER - 15.0M - AMARELO</t>
  </si>
  <si>
    <t>U/UTP CAT.6 COPPER PATCH CORD GIGALAN - CM - CROSSOVER - 15.0M - YELLOW</t>
  </si>
  <si>
    <t>PATCH CORD U/UTP GIGALAN CAT.6 - CM - CROSSOVER - 15.0M - AMARILLO</t>
  </si>
  <si>
    <t>PATCH CORD U/UTP GIGALAN CAT.6 - CM - CROSSOVER - 1.0M - AMARELO</t>
  </si>
  <si>
    <t>U/UTP CAT.6 COPPER PATCH CORD GIGALAN - CM - CROSSOVER - 1.0M - YELLOW</t>
  </si>
  <si>
    <t>PATCH CORD U/UTP GIGALAN CAT.6 - CM - CROSSOVER - 1.0M - AMARILLO</t>
  </si>
  <si>
    <t>PATCH CORD U/UTP GIGALAN CAT.6 - CM - CROSSOVER - 4.0M - AMARELO</t>
  </si>
  <si>
    <t>U/UTP CAT.6 COPPER PATCH CORD GIGALAN - CM - CROSSOVER - 4.0M - YELLOW</t>
  </si>
  <si>
    <t>PATCH CORD U/UTP GIGALAN CAT.6 - CM - CROSSOVER - 4.0M - AMARILLO</t>
  </si>
  <si>
    <t>PATCH CORD U/UTP GIGALAN CAT.6 - LSZH - T568A/B - 3.0M - AMARELO</t>
  </si>
  <si>
    <t>U/UTP CAT.6 COPPER PATCH CORD GIGALAN - LSZH - T568A/B - 3.0M - YELLOW</t>
  </si>
  <si>
    <t>PATCH CORD U/UTP GIGALAN CAT.6 - LSZH - T568A/B - 3.0M - AMARILLO</t>
  </si>
  <si>
    <t>PATCH CORD U/UTP GIGALAN CAT.6 - LSZH - T568A/B - 1.5M - AMARELO</t>
  </si>
  <si>
    <t>U/UTP CAT.6 COPPER PATCH CORD GIGALAN - LSZH - T568A/B - 1.5M - YELLOW</t>
  </si>
  <si>
    <t>PATCH CORD U/UTP GIGALAN CAT.6 - LSZH - T568A/B - 1.5M - AMARILLO</t>
  </si>
  <si>
    <t>PATCH CORD U/UTP GIGALAN CAT.6 - LSZH - T568A/B - 2.5M - AMARELO</t>
  </si>
  <si>
    <t>U/UTP CAT.6 COPPER PATCH CORD GIGALAN - LSZH - T568A/B - 2.5M - YELLOW</t>
  </si>
  <si>
    <t>PATCH CORD U/UTP GIGALAN CAT.6 - LSZH - T568A/B - 2.5M - AMARILLO</t>
  </si>
  <si>
    <t>PATCH CORD U/UTP GIGALAN CAT.6 - CM - T568A/B - 0.5M - CINZA</t>
  </si>
  <si>
    <t>U/UTP CAT.6 COPPER PATCH CORD GIGALAN - CM - T568A/B - 0.5M - GRAY</t>
  </si>
  <si>
    <t>PATCH CORD U/UTP GIGALAN CAT.6 - CM - T568A/B - 0.5M - GRIS</t>
  </si>
  <si>
    <t>PATCH CORD U/UTP GIGALAN CAT.6 - CM - T568A/B - 1.5M - CINZA</t>
  </si>
  <si>
    <t>U/UTP CAT.6 COPPER PATCH CORD GIGALAN - CM - T568A/B - 1.5M - GRAY</t>
  </si>
  <si>
    <t>PATCH CORD U/UTP GIGALAN CAT.6 - CM - T568A/B - 1.5M - GRIS</t>
  </si>
  <si>
    <t>PATCH CORD U/UTP GIGALAN CAT.6 - CM - T568A/B - 2.5M - CINZA</t>
  </si>
  <si>
    <t>U/UTP CAT.6 COPPER PATCH CORD GIGALAN - CM - T568A/B - 2.5M - GRAY</t>
  </si>
  <si>
    <t>PATCH CORD U/UTP GIGALAN CAT.6 - CM - T568A/B - 2.5M - GRIS</t>
  </si>
  <si>
    <t>PATCH CORD U/UTP GIGALAN CAT.6 - CM - T568A/B - 4.0M - CINZA</t>
  </si>
  <si>
    <t>U/UTP CAT.6 COPPER PATCH CORD GIGALAN - CM - T568A/B - 4.0M - GRAY</t>
  </si>
  <si>
    <t>PATCH CORD U/UTP GIGALAN CAT.6 - CM - T568A/B - 4.0M - GRIS</t>
  </si>
  <si>
    <t>PATCH CORD U/UTP GIGALAN CAT.6 - CM - T568A/B - 5.0M - CINZA</t>
  </si>
  <si>
    <t>U/UTP CAT.6 COPPER PATCH CORD GIGALAN - CM - T568A/B - 5.0M - GRAY</t>
  </si>
  <si>
    <t>PATCH CORD U/UTP GIGALAN CAT.6 - CM - T568A/B - 5.0M - GRIS</t>
  </si>
  <si>
    <t>PATCH CORD U/UTP GIGALAN CAT.6 - CM - T568A/B - 6.0M - CINZA</t>
  </si>
  <si>
    <t>U/UTP CAT.6 COPPER PATCH CORD GIGALAN - CM - T568A/B - 6.0M - GRAY</t>
  </si>
  <si>
    <t>PATCH CORD U/UTP GIGALAN CAT.6 - CM - T568A/B - 6.0M - GRIS</t>
  </si>
  <si>
    <t>PATCH CORD U/UTP GIGALAN CAT.6 - CM - T568A/B - 7.0M - CINZA</t>
  </si>
  <si>
    <t>U/UTP CAT.6 COPPER PATCH CORD GIGALAN - CM - T568A/B - 7.0M - GRAY</t>
  </si>
  <si>
    <t>PATCH CORD U/UTP GIGALAN CAT.6 - CM - T568A/B - 7.0M - GRIS</t>
  </si>
  <si>
    <t>PATCH CORD U/UTP GIGALAN CAT.6 - CM - T568A/B - 8.0M - CINZA</t>
  </si>
  <si>
    <t>U/UTP CAT.6 COPPER PATCH CORD GIGALAN - CM - T568A/B - 8.0M - GRAY</t>
  </si>
  <si>
    <t>PATCH CORD U/UTP GIGALAN CAT.6 - CM - T568A/B - 8.0M - GRIS</t>
  </si>
  <si>
    <t>PATCH CORD U/UTP GIGALAN CAT.6 - CM - T568A/B - 9.0M - CINZA</t>
  </si>
  <si>
    <t>U/UTP CAT.6 COPPER PATCH CORD GIGALAN - CM - T568A/B - 9.0M - GRAY</t>
  </si>
  <si>
    <t>PATCH CORD U/UTP GIGALAN CAT.6 - CM - T568A/B - 9.0M - GRIS</t>
  </si>
  <si>
    <t>PATCH CORD U/UTP GIGALAN CAT.6 - CM - T568A/B - 10.0M - CINZA</t>
  </si>
  <si>
    <t>U/UTP CAT.6 COPPER PATCH CORD GIGALAN - CM - T568A/B - 10.0M - GRAY</t>
  </si>
  <si>
    <t>PATCH CORD U/UTP GIGALAN CAT.6 - CM - T568A/B - 10.0M - GRIS</t>
  </si>
  <si>
    <t>PATCH CORD U/UTP GIGALAN CAT.6 - CM - T568A/B - 13.0M - CINZA</t>
  </si>
  <si>
    <t>U/UTP CAT.6 COPPER PATCH CORD GIGALAN - CM - T568A/B - 13.0M - GRAY</t>
  </si>
  <si>
    <t>PATCH CORD U/UTP GIGALAN CAT.6 - CM - T568A/B - 13.0M - GRIS</t>
  </si>
  <si>
    <t>PATCH CORD U/UTP GIGALAN CAT.6 - CM - T568A/B - 15.0M - CINZA</t>
  </si>
  <si>
    <t>U/UTP CAT.6 COPPER PATCH CORD GIGALAN - CM - T568A/B - 15.0M - GRAY</t>
  </si>
  <si>
    <t>PATCH CORD U/UTP GIGALAN CAT.6 - CM - T568A/B - 15.0M - GRIS</t>
  </si>
  <si>
    <t>PATCH CORD U/UTP GIGALAN CAT.6 - CM - CROSSOVER - 1.5M - CINZA</t>
  </si>
  <si>
    <t>U/UTP CAT.6 COPPER PATCH CORD GIGALAN - CM - CROSSOVER - 1.5M - GRAY</t>
  </si>
  <si>
    <t>PATCH CORD U/UTP GIGALAN CAT.6 - CM - CROSSOVER - 1.5M - GRIS</t>
  </si>
  <si>
    <t>PATCH CORD U/UTP GIGALAN CAT.6 - CM - T568A/B - 20.0M - CINZA</t>
  </si>
  <si>
    <t>U/UTP CAT.6 COPPER PATCH CORD GIGALAN - CM - T568A/B - 20.0M - GRAY</t>
  </si>
  <si>
    <t>PATCH CORD U/UTP GIGALAN CAT.6 - CM - T568A/B - 20.0M - GRIS</t>
  </si>
  <si>
    <t>PATCH CORD U/UTP GIGALAN CAT.6 - CM - T568A/B - 12.0M - CINZA</t>
  </si>
  <si>
    <t>U/UTP CAT.6 COPPER PATCH CORD GIGALAN - CM - T568A/B - 12.0M - GRAY</t>
  </si>
  <si>
    <t>PATCH CORD U/UTP GIGALAN CAT.6 - CM - T568A/B - 12.0M - GRIS</t>
  </si>
  <si>
    <t>PATCH CORD U/UTP GIGALAN CAT.6 - CM - T568A/B - 4.5M - CINZA</t>
  </si>
  <si>
    <t>U/UTP CAT.6 COPPER PATCH CORD GIGALAN - CM - T568A/B - 4.5M - GRAY</t>
  </si>
  <si>
    <t>PATCH CORD U/UTP GIGALAN CAT.6 - CM - T568A/B - 4.5M - GRIS</t>
  </si>
  <si>
    <t>PATCH CORD U/UTP GIGALAN CAT.6 - CM - CROSSOVER - 5.0M - CINZA</t>
  </si>
  <si>
    <t>U/UTP CAT.6 COPPER PATCH CORD GIGALAN - CM - CROSSOVER - 5.0M - GRAY</t>
  </si>
  <si>
    <t>PATCH CORD U/UTP GIGALAN CAT.6 - CM - CROSSOVER - 5.0M - GRIS</t>
  </si>
  <si>
    <t>PATCH CORD U/UTP GIGALAN CAT.6 - CM - CROSSOVER - 4.0M - CINZA</t>
  </si>
  <si>
    <t>U/UTP CAT.6 COPPER PATCH CORD GIGALAN - CM - CROSSOVER - 4.0M - GRAY</t>
  </si>
  <si>
    <t>PATCH CORD U/UTP GIGALAN CAT.6 - CM - CROSSOVER - 4.0M - GRIS</t>
  </si>
  <si>
    <t>PATCH CORD U/UTP GIGALAN CAT.6 - CM - CROSSOVER - 0.5M - CINZA</t>
  </si>
  <si>
    <t>U/UTP CAT.6 COPPER PATCH CORD GIGALAN - CM - CROSSOVER - 0.5M - GRAY</t>
  </si>
  <si>
    <t>PATCH CORD U/UTP GIGALAN CAT.6 - CM - CROSSOVER - 0.5M - GRIS</t>
  </si>
  <si>
    <t>PATCH CORD U/UTP GIGALAN CAT.6 - CM - CROSSOVER - 2.5M - CINZA.</t>
  </si>
  <si>
    <t>U/UTP CAT.6 COPPER PATCH CORD GIGALAN - CM - CROSSOVER - 2.5M - GRAY.</t>
  </si>
  <si>
    <t>PATCH CORD U/UTP GIGALAN CAT.6 - CM - CROSSOVER - 2.5M - GRIS.</t>
  </si>
  <si>
    <t>PATCH CORD U/UTP GIGALAN CAT.6 - LSZH - T568A/B - 0.5M - CINZA</t>
  </si>
  <si>
    <t>U/UTP CAT.6 COPPER PATCH CORD GIGALAN - LSZH - T568A/B - 0.5M - GRAY</t>
  </si>
  <si>
    <t>PATCH CORD U/UTP GIGALAN CAT.6 - LSZH - T568A/B - 0.5M - GRIS</t>
  </si>
  <si>
    <t>PATCH CORD U/UTP GIGALAN CAT.6 - LSZH - T568A/B - 1.0M - CINZA</t>
  </si>
  <si>
    <t>U/UTP CAT.6 COPPER PATCH CORD GIGALAN - LSZH - T568A/B - 1.0M - GRAY</t>
  </si>
  <si>
    <t>PATCH CORD U/UTP GIGALAN CAT.6 - LSZH - T568A/B - 1.0M - GRIS</t>
  </si>
  <si>
    <t>PATCH CORD U/UTP GIGALAN CAT.6 - LSZH - T568A/B - 1.5M - CINZA</t>
  </si>
  <si>
    <t>U/UTP CAT.6 COPPER PATCH CORD GIGALAN - LSZH - T568A/B - 1.5M - GRAY</t>
  </si>
  <si>
    <t>PATCH CORD U/UTP GIGALAN CAT.6 - LSZH - T568A/B - 1.5M - GRIS</t>
  </si>
  <si>
    <t>PATCH CORD U/UTP GIGALAN CAT.6 - LSZH - T568A/B - 2.0M - CINZA</t>
  </si>
  <si>
    <t>U/UTP CAT.6 COPPER PATCH CORD GIGALAN - LSZH - T568A/B - 2.0M - GRAY</t>
  </si>
  <si>
    <t>PATCH CORD U/UTP GIGALAN CAT.6 - LSZH - T568A/B - 2.0M - GRIS</t>
  </si>
  <si>
    <t>PATCH CORD U/UTP GIGALAN CAT.6 - LSZH - T568A/B - 2.5M - CINZA</t>
  </si>
  <si>
    <t>U/UTP CAT.6 COPPER PATCH CORD GIGALAN - LSZH - T568A/B - 2.5M - GRAY</t>
  </si>
  <si>
    <t>PATCH CORD U/UTP GIGALAN CAT.6 - LSZH - T568A/B - 2.5M - GRIS</t>
  </si>
  <si>
    <t>PATCH CORD U/UTP GIGALAN CAT.6 - LSZH - T568A/B - 3.0M - CINZA</t>
  </si>
  <si>
    <t>U/UTP CAT.6 COPPER PATCH CORD GIGALAN - LSZH - T568A/B - 3.0M - GRAY</t>
  </si>
  <si>
    <t>PATCH CORD U/UTP GIGALAN CAT.6 - LSZH - T568A/B - 3.0M - GRIS</t>
  </si>
  <si>
    <t>PATCH CORD U/UTP GIGALAN CAT.6 - LSZH - T568A/B - 4.0M - CINZA</t>
  </si>
  <si>
    <t>U/UTP CAT.6 COPPER PATCH CORD GIGALAN - LSZH - T568A/B - 4.0M - GRAY</t>
  </si>
  <si>
    <t>PATCH CORD U/UTP GIGALAN CAT.6 - LSZH - T568A/B - 4.0M - GRIS</t>
  </si>
  <si>
    <t>PATCH CORD U/UTP GIGALAN CAT.6 - LSZH - T568A/B - 5.0M - CINZA</t>
  </si>
  <si>
    <t>U/UTP CAT.6 COPPER PATCH CORD GIGALAN - LSZH - T568A/B - 5.0M - GRAY</t>
  </si>
  <si>
    <t>PATCH CORD U/UTP GIGALAN CAT.6 - LSZH - T568A/B - 5.0M - GRIS</t>
  </si>
  <si>
    <t>PATCH CORD U/UTP GIGALAN CAT.6 - LSZH - T568A/B - 6.0M - CINZA</t>
  </si>
  <si>
    <t>U/UTP CAT.6 COPPER PATCH CORD GIGALAN - LSZH - T568A/B - 6.0M - GRAY</t>
  </si>
  <si>
    <t>PATCH CORD U/UTP GIGALAN CAT.6 - LSZH - T568A/B - 6.0M - GRIS</t>
  </si>
  <si>
    <t>PATCH CORD U/UTP GIGALAN CAT.6 - LSZH - T568A/B - 7.0M - CINZA</t>
  </si>
  <si>
    <t>U/UTP CAT.6 COPPER PATCH CORD GIGALAN - LSZH - T568A/B - 7.0M - GRAY</t>
  </si>
  <si>
    <t>PATCH CORD U/UTP GIGALAN CAT.6 - LSZH - T568A/B - 7.0M - GRIS</t>
  </si>
  <si>
    <t>PATCH CORD U/UTP GIGALAN CAT.6 - LSZH - T568A/B - 8.0M - CINZA</t>
  </si>
  <si>
    <t>U/UTP CAT.6 COPPER PATCH CORD GIGALAN - LSZH - T568A/B - 8.0M - GRAY</t>
  </si>
  <si>
    <t>PATCH CORD U/UTP GIGALAN CAT.6 - LSZH - T568A/B - 8.0M - GRIS</t>
  </si>
  <si>
    <t>PATCH CORD U/UTP GIGALAN CAT.6 - LSZH - T568A/B - 9.0M - CINZA</t>
  </si>
  <si>
    <t>U/UTP CAT.6 COPPER PATCH CORD GIGALAN - LSZH - T568A/B - 9.0M - GRAY</t>
  </si>
  <si>
    <t>PATCH CORD U/UTP GIGALAN CAT.6 - LSZH - T568A/B - 9.0M - GRIS</t>
  </si>
  <si>
    <t>PATCH CORD U/UTP GIGALAN CAT.6 - LSZH - T568A/B - 10.0M - CINZA</t>
  </si>
  <si>
    <t>U/UTP CAT.6 COPPER PATCH CORD GIGALAN - LSZH - T568A/B - 10.0M - GRAY</t>
  </si>
  <si>
    <t>PATCH CORD U/UTP GIGALAN CAT.6 - LSZH - T568A/B - 10.0M - GRIS</t>
  </si>
  <si>
    <t>PATCH CORD U/UTP GIGALAN CAT.6 - CM - CROSSOVER - 6.0M - CINZA</t>
  </si>
  <si>
    <t>U/UTP CAT.6 COPPER PATCH CORD GIGALAN - CM - CROSSOVER - 6.0M - GRAY</t>
  </si>
  <si>
    <t>PATCH CORD U/UTP GIGALAN CAT.6 - CM - CROSSOVER - 6.0M - GRIS</t>
  </si>
  <si>
    <t>PATCH CORD U/UTP GIGALAN CAT.6 - LSZH - T568A/B - 12.0M - CINZA</t>
  </si>
  <si>
    <t>U/UTP CAT.6 COPPER PATCH CORD GIGALAN - LSZH - T568A/B - 12.0M - GRAY</t>
  </si>
  <si>
    <t>PATCH CORD U/UTP GIGALAN CAT.6 - LSZH - T568A/B - 12.0M - GRIS</t>
  </si>
  <si>
    <t>PATCH CORD U/UTP GIGALAN CAT.6 - LSZH - T568A/B - 15.0M - CINZA</t>
  </si>
  <si>
    <t>U/UTP CAT.6 COPPER PATCH CORD GIGALAN - LSZH - T568A/B - 15.0M - GRAY</t>
  </si>
  <si>
    <t>PATCH CORD U/UTP GIGALAN CAT.6 - LSZH - T568A/B - 15.0M - GRIS</t>
  </si>
  <si>
    <t>PATCH CORD U/UTP GIGALAN CAT.6 - LSZH - T568A/B - 20.0M - CINZA</t>
  </si>
  <si>
    <t>U/UTP CAT.6 COPPER PATCH CORD GIGALAN - LSZH - T568A/B - 20.0M - GRAY</t>
  </si>
  <si>
    <t>PATCH CORD U/UTP GIGALAN CAT.6 - LSZH - T568A/B - 20.0M - GRIS</t>
  </si>
  <si>
    <t>PATCH CORD U/UTP GIGALAN PREMIUM CAT.6 - LSZH - T568A/B - 3.0M AZUL</t>
  </si>
  <si>
    <t>U/UTP CAT.6 COPPER PATCH CORD GIGALAN PREMIUM - LSZH - T568A/B - 3.0M BLUE</t>
  </si>
  <si>
    <t>PATCH CORD U/UTP GIGALAN PREMIUM CAT.6 - LSZH - T568A/B - 6.0M AZUL</t>
  </si>
  <si>
    <t>U/UTP CAT.6 COPPER PATCH CORD GIGALAN PREMIUM - LSZH - T568A/B - 6.0M BLUE</t>
  </si>
  <si>
    <t>PATCH CORD U/UTP GIGALAN PREMIUM CAT.6 - LSZH - T568A/B - 10.0M AZUL</t>
  </si>
  <si>
    <t>U/UTP CAT.6 COPPER PATCH CORD GIGALAN PREMIUM - LSZH - T568A/B - 10.0M BLUE</t>
  </si>
  <si>
    <t>PATCH CORD U/UTP GIGALAN PREMIUM CAT.6 - LSZH - T568A/B - 3.0M CINZA</t>
  </si>
  <si>
    <t>U/UTP CAT.6 COPPER PATCH CORD GIGALAN PREMIUM - LSZH - T568A/B - 3.0M GRAY</t>
  </si>
  <si>
    <t>PATCH CORD U/UTP GIGALAN PREMIUM CAT.6 - LSZH - T568A/B - 3.0M GRIS</t>
  </si>
  <si>
    <t>PATCH CORD U/UTP GIGALAN PREMIUM CAT.6 - LSZH - T568A/B - 3.0M VERMELHO</t>
  </si>
  <si>
    <t>U/UTP CAT.6 COPPER PATCH CORD GIGALAN PREMIUM - LSZH - T568A/B - 3.0M RED</t>
  </si>
  <si>
    <t>PATCH CORD U/UTP GIGALAN PREMIUM CAT.6 - LSZH - T568A/B - 3.0M ROJO</t>
  </si>
  <si>
    <t>PATCH CORD U/UTP GIGALAN PREMIUM CAT.6 - LSZH - T568A/B - 1.0M PRETO</t>
  </si>
  <si>
    <t>U/UTP CAT.6 COPPER PATCH CORD GIGALAN PREMIUM - LSZH - T568A/B - 1.0M BLACK</t>
  </si>
  <si>
    <t>PATCH CORD U/UTP GIGALAN PREMIUM CAT.6 - LSZH - T568A/B - 1.0M NEGRO</t>
  </si>
  <si>
    <t>PATCH CORD U/UTP GIGALAN PREMIUM CAT.6 - LSZH - T568A/B - 1.0M BRANCO</t>
  </si>
  <si>
    <t>U/UTP CAT.6 COPPER PATCH CORD GIGALAN PREMIUM - LSZH - T568A/B - 1.0M WHITE</t>
  </si>
  <si>
    <t>PATCH CORD U/UTP GIGALAN PREMIUM CAT.6 - LSZH - T568A/B - 1.0M BLANCO</t>
  </si>
  <si>
    <t>PATCH CORD U/UTP GIGALAN PREMIUM CAT.6 - LSZH - T568A/B - 0.5M PRETO</t>
  </si>
  <si>
    <t>U/UTP CAT.6 COPPER PATCH CORD GIGALAN PREMIUM - LSZH - T568A/B - 0.5M BLACK</t>
  </si>
  <si>
    <t>PATCH CORD U/UTP GIGALAN PREMIUM CAT.6 - LSZH - T568A/B - 0.5M NEGRO</t>
  </si>
  <si>
    <t>PATCH CORD U/UTP GIGALAN PREMIUM CAT.6 - LSZH - T568A/B - 2.0M PRETO</t>
  </si>
  <si>
    <t>U/UTP CAT.6 COPPER PATCH CORD GIGALAN PREMIUM - LSZH - T568A/B - 2.0M BLACK</t>
  </si>
  <si>
    <t>PATCH CORD U/UTP GIGALAN PREMIUM CAT.6 - LSZH - T568A/B - 2.0M NEGRO</t>
  </si>
  <si>
    <t>PATCH CORD U/UTP GIGALAN PREMIUM CAT6 - LSZH - T568A/B - 0.5M CINZA</t>
  </si>
  <si>
    <t>U/UTP CAT.6 COPPER PATCH CORD GIGALAN PREMIUM - LSZH - T568A/B - 0.5M GRAY</t>
  </si>
  <si>
    <t>PATCH CORD U/UTP GIGALAN PREMIUM CAT6 - LSZH - T568A/B - 0.5M GRIS</t>
  </si>
  <si>
    <t>PATCH CORD U/UTP GIGALAN PREMIUM CAT.6 - LSZH - T568A/B - 1.0M CINZA</t>
  </si>
  <si>
    <t>U/UTP CAT.6 COPPER PATCH CORD GIGALAN PREMIUM - LSZH - T568A/B - 1.0M GRAY</t>
  </si>
  <si>
    <t>PATCH CORD U/UTP GIGALAN PREMIUM CAT.6 - LSZH - T568A/B - 1.0M GRIS</t>
  </si>
  <si>
    <t>PATCH CORD U/UTP GIGALAN PREMIUM CAT.6 - LSZH - T568A/B - 1.0M VERMELHO</t>
  </si>
  <si>
    <t>U/UTP CAT.6 COPPER PATCH CORD GIGALAN PREMIUM - LSZH - T568A/B - 1.0M RED</t>
  </si>
  <si>
    <t>PATCH CORD U/UTP GIGALAN PREMIUM CAT.6 - LSZH - T568A/B - 1.0M ROJO</t>
  </si>
  <si>
    <t>PATCH CORD U/UTP GIGALAN PREMIUM CAT.6 - LSZH - T568A/B - 0.5M AZUL</t>
  </si>
  <si>
    <t>U/UTP CAT.6 COPPER PATCH CORD GIGALAN PREMIUM - LSZH - T568A/B - 0.5M BLUE</t>
  </si>
  <si>
    <t>PATCH CORD U/UTP GIGALAN PREMIUM CAT.6 - LSZH - T568A/B - 1.0M AZUL</t>
  </si>
  <si>
    <t>U/UTP CAT.6 COPPER PATCH CORD GIGALAN PREMIUM - LSZH - T568A/B - 1.0M BLUE</t>
  </si>
  <si>
    <t>PATCH CORD U/UTP GIGALAN PREMIUM CAT.6 - LSZH - T568A/B - 2.0M CINZA</t>
  </si>
  <si>
    <t>U/UTP CAT.6 COPPER PATCH CORD GIGALAN PREMIUM - LSZH - T568A/B - 2.0M GRAY</t>
  </si>
  <si>
    <t>PATCH CORD U/UTP GIGALAN PREMIUM CAT.6 - LSZH - T568A/B - 2.0M GRIS</t>
  </si>
  <si>
    <t>PATCH CORD U/UTP GIGALAN PREMIUM CAT.6 - LSZH - T568A/B - 0.5M AMARELO</t>
  </si>
  <si>
    <t>U/UTP CAT.6 COPPER PATCH CORD GIGALAN PREMIUM - LSZH - T568A/B - 0.5M YELLOW</t>
  </si>
  <si>
    <t>PATCH CORD U/UTP GIGALAN PREMIUM CAT.6 - LSZH - T568A/B - 0.5M AMARILLO</t>
  </si>
  <si>
    <t>PATCH CORD U/UTP GIGALAN PREMIUM CAT.6 - LSZH - T568A/B - 0.5M BRANCO</t>
  </si>
  <si>
    <t>U/UTP CAT.6 COPPER PATCH CORD GIGALAN PREMIUM - LSZH - T568A/B - 0.5M WHITE</t>
  </si>
  <si>
    <t>PATCH CORD U/UTP GIGALAN PREMIUM CAT.6 - LSZH - T568A/B - 0.5M BLANCO</t>
  </si>
  <si>
    <t>PATCH CORD U/UTP GIGALAN PREMIUM CAT.6 - LSZH - T568A/B - 0.5M VERMELHO</t>
  </si>
  <si>
    <t>U/UTP CAT.6 COPPER PATCH CORD GIGALAN PREMIUM - LSZH - T568A/B - 0.5M RED</t>
  </si>
  <si>
    <t>PATCH CORD U/UTP GIGALAN PREMIUM CAT.6 - LSZH - T568A/B - 0.5M ROJO</t>
  </si>
  <si>
    <t>PATCH CORD U/UTP GIGALAN PREMIUM CAT.6 - LSZH - T568A/B - 1.0M AMARELO</t>
  </si>
  <si>
    <t>U/UTP CAT.6 COPPER PATCH CORD GIGALAN PREMIUM - LSZH - T568A/B - 1.0M YELLOW</t>
  </si>
  <si>
    <t>PATCH CORD U/UTP GIGALAN PREMIUM CAT.6 - LSZH - T568A/B - 1.0M AMARILLO</t>
  </si>
  <si>
    <t>PATCH CORD U/UTP GIGALAN PREMIUM CAT.6 - LSZH - T568A/B - 0.5M VERDE</t>
  </si>
  <si>
    <t>U/UTP CAT.6 COPPER PATCH CORD GIGALAN PREMIUM - LSZH - T568A/B - 0.5M GREEN</t>
  </si>
  <si>
    <t>PATCH CORD U/UTP GIGALAN PREMIUM CAT.6 - LSZH - T568A/B - 12.0M VERMELHO</t>
  </si>
  <si>
    <t>U/UTP CAT.6 COPPER PATCH CORD GIGALAN PREMIUM - LSZH - T568A/B - 12.0M - RED</t>
  </si>
  <si>
    <t>PATCH CORD U/UTP GIGALAN PREMIUM CAT.6 - LSZH - T568A/B - 12.0M - ROJO</t>
  </si>
  <si>
    <t>PATCH CORD U/UTP GIGALAN PREMIUM CAT.6 - LSZH - T568A/B - 16.0M VERMELHO</t>
  </si>
  <si>
    <t>U/UTP CAT.6 COPPER PATCH CORD GIGALAN PREMIUM - LSZH - T568A/B - 16.0M - RED</t>
  </si>
  <si>
    <t>PATCH CORD U/UTP GIGALAN PREMIUM CAT.6 - LSZH - T568A/B - 16.0M - ROJO</t>
  </si>
  <si>
    <t>PATCH CORD U/UTP GIGALAN PREMIUM CAT.6 - LSZH - T568A/B - 8.0M VERMELHO</t>
  </si>
  <si>
    <t>U/UTP CAT.6 COPPER PATCH CORD GIGALAN PREMIUM - LSZH - T568A/B - 8.0M - RED</t>
  </si>
  <si>
    <t>PATCH CORD U/UTP GIGALAN PREMIUM CAT.6 - LSZH - T568A/B - 8.0M - ROJO</t>
  </si>
  <si>
    <t>PATCH CORD U/UTP GIGALAN PREMIUM CAT.6 - LSZH - T568A/B - 10.0M VERMELHO</t>
  </si>
  <si>
    <t>U/UTP CAT.6 COPPER PATCH CORD GIGALAN PREMIUM - LSZH - T568A/B - 10.0M - RED</t>
  </si>
  <si>
    <t>PATCH CORD U/UTP GIGALAN PREMIUM CAT.6 - LSZH - T568A/B - 10.0M - ROJO</t>
  </si>
  <si>
    <t>PATCH CORD U/UTP GIGALAN PREMIUM CAT.6 - LSZH - T568A/B - 15.0M VERMELHO</t>
  </si>
  <si>
    <t>U/UTP CAT.6 COPPER PATCH CORD GIGALAN PREMIUM - LSZH - T568A/B - 15.0M - RED</t>
  </si>
  <si>
    <t>PATCH CORD U/UTP GIGALAN PREMIUM CAT.6 - LSZH - T568A/B - 15.0M - ROJO</t>
  </si>
  <si>
    <t>PATCH CORD U/UTP GIGALAN PREMIUM CAT.6 - LSZH - T568A/B - 6.0M BRANCO</t>
  </si>
  <si>
    <t>U/UTP CAT.6 COPPER PATCH CORD GIGALAN PREMIUM - LSZH - T568A/B - 6.0M - WHITE</t>
  </si>
  <si>
    <t>PATCH CORD U/UTP GIGALAN PREMIUM CAT.6 - LSZH - T568A/B - 6.0M - BLANCO</t>
  </si>
  <si>
    <t>PATCH CORD U/UTP GIGALAN PREMIUM CAT.6 - LSZH - T568A/B - 8.0M BRANCO</t>
  </si>
  <si>
    <t>U/UTP CAT.6 COPPER PATCH CORD GIGALAN PREMIUM - LSZH - T568A/B - 8.0M - WHITE</t>
  </si>
  <si>
    <t>PATCH CORD U/UTP GIGALAN PREMIUM CAT.6 - LSZH - T568A/B - 8.0M - BLANCO</t>
  </si>
  <si>
    <t>PATCH CORD U/UTP GIGALAN PREMIUM CAT.6 - LSZH - T568A/B - 12.0M - AZUL</t>
  </si>
  <si>
    <t>U/UTP CAT.6 COPPER PATCH CORD GIGALAN PREMIUM - LSZH - T568A/B - 12.0M - BLUE</t>
  </si>
  <si>
    <t>PATCH CORD U/UTP GIGALAN PREMIUM CAT.6 - LSZH - T568A/B - 16.0M - AZUL</t>
  </si>
  <si>
    <t>U/UTP CAT.6 COPPER PATCH CORD GIGALAN PREMIUM - LSZH - T568A/B - 16.0M - BLUE</t>
  </si>
  <si>
    <t>PATCH CORD U/UTP GIGALAN PREMIUM CAT.6 - LSZH - T568A/B - 18.0M - AZUL</t>
  </si>
  <si>
    <t>U/UTP CAT.6 COPPER PATCH CORD GIGALAN PREMIUM - LSZH - T568A/B - 18.0M - BLUE</t>
  </si>
  <si>
    <t>PATCH CORD U/UTP GIGALAN PREMIUM CAT.6 - LSZH - T568A/B - 20.0M - AZUL</t>
  </si>
  <si>
    <t>U/UTP CAT.6 COPPER PATCH CORD GIGALAN PREMIUM - LSZH - T568A/B - 20.0M - BLUE</t>
  </si>
  <si>
    <t>PATCH CORD U/UTP GIGALAN PREMIUM CAT.6 - LSZH - T568A/B - 4.0M - AZUL</t>
  </si>
  <si>
    <t>U/UTP CAT.6 COPPER PATCH CORD GIGALAN PREMIUM - LSZH - T568A/B - 4.0M - BLUE</t>
  </si>
  <si>
    <t>PATCH CORD U/UTP GIGALAN PREMIUM CAT.6 - LSZH - T568A/B - 7.0M - VERDE</t>
  </si>
  <si>
    <t>U/UTP CAT.6 COPPER PATCH CORD GIGALAN PREMIUM - LSZH - T568A/B - 7.0M - GREEN</t>
  </si>
  <si>
    <t>PATCH CORD U/UTP GIGALAN PREMIUM CAT.6 - LSZH - T568A/B - 15.0M - CINZA</t>
  </si>
  <si>
    <t>U/UTP CAT.6 COPPER PATCH CORD GIGALAN PREMIUM - LSZH - T568A/B - 15.0M - GRAY</t>
  </si>
  <si>
    <t>PATCH CORD U/UTP GIGALAN PREMIUM CAT.6 - LSZH - T568A/B - 15.0M - GRIS</t>
  </si>
  <si>
    <t>PATCH CORD U/UTP GIGALAN PREMIUM CAT.6 - LSZH - T568A/B - 4.0M BRANCO</t>
  </si>
  <si>
    <t>U/UTP CAT.6 COPPER PATCH CORD GIGALAN PREMIUM - LSZH - T568A/B - 4.0M - WHITE</t>
  </si>
  <si>
    <t>PATCH CORD U/UTP GIGALAN PREMIUM CAT.6 - LSZH - T568A/B - 4.0M - BLANCO</t>
  </si>
  <si>
    <t>PATCH CORD U/UTP GIGALAN PREMIUM CAT.6 - LSZH - T568A/B - 10.0M BRANCO</t>
  </si>
  <si>
    <t>U/UTP CAT.6 COPPER PATCH CORD GIGALAN PREMIUM - LSZH - T568A/B - 10.0M - WHITE</t>
  </si>
  <si>
    <t>PATCH CORD U/UTP GIGALAN PREMIUM CAT.6 - LSZH - T568A/B - 10.0M - BLANCO</t>
  </si>
  <si>
    <t>PATCH CORD U/UTP GIGALAN PREMIUM CAT.6 - LSZH - T568A/B - 12.0M BRANCO</t>
  </si>
  <si>
    <t>U/UTP CAT.6 COPPER PATCH CORD GIGALAN PREMIUM - LSZH - T568A/B - 12.0M - WHITE</t>
  </si>
  <si>
    <t>PATCH CORD U/UTP GIGALAN PREMIUM CAT.6 - LSZH - T568A/B - 12.0M - BLANCO</t>
  </si>
  <si>
    <t>PATCH CORD U/UTP GIGALAN PREMIUM CAT.6 - LSZH - T568A/B - 15.0M BRANCO</t>
  </si>
  <si>
    <t>U/UTP CAT.6 COPPER PATCH CORD GIGALAN PREMIUM - LSZH - T568A/B - 15.0M - WHITE</t>
  </si>
  <si>
    <t>PATCH CORD U/UTP GIGALAN PREMIUM CAT.6 - LSZH - T568A/B - 15.0M - BLANCO</t>
  </si>
  <si>
    <t>PATCH CORD U/UTP GIGALAN PREMIUM CAT.6 - LSZH - T568A/B - 20.0M BRANCO</t>
  </si>
  <si>
    <t>U/UTP CAT.6 COPPER PATCH CORD GIGALAN PREMIUM - LSZH - T568A/B - 20.0M - WHITE</t>
  </si>
  <si>
    <t>PATCH CORD U/UTP GIGALAN PREMIUM CAT.6 - LSZH - T568A/B - 20.0M - BLANCO</t>
  </si>
  <si>
    <t>PATCH CORD U/UTP GIGALAN PREMIUM CAT.6 - LSZH - T568A/B - 4.0M VERDE</t>
  </si>
  <si>
    <t>U/UTP COPPER PATCH CORD GIGALAN PREMIUM CAT.6 - LSZH - T568A/B - 4.0M - GREEN</t>
  </si>
  <si>
    <t>PATCH CORD U/UTP GIGALAN PREMIUM CAT.6 - LSZH - T568A/B - 15.0M VERDE</t>
  </si>
  <si>
    <t>U/UTP COPPER PATCH CORD GIGALAN PREMIUM CAT.6 - LSZH - T568A/B - 15.0M - GREEN</t>
  </si>
  <si>
    <t>PATCH CORD U/UTP GIGALAN PREMIUM CAT.6 - LSZH - T568A/B - 10.0M - CINZA</t>
  </si>
  <si>
    <t>U/UTP CAT.6 COPPER PATCH CORD GIGALAN PREMIUM - LSZH - T568A/B - 10.0M - GRAY</t>
  </si>
  <si>
    <t>PATCH CORD U/UTP GIGALAN PREMIUM CAT.6 - LSZH - T568A/B - 10.0M - GRIS</t>
  </si>
  <si>
    <t>PATCH CORD U/UTP GIGALAN PREMIUM CAT.6 - LSZH - T568A/B - 6.0M - CINZA</t>
  </si>
  <si>
    <t>U/UTP CAT.6 COPPER PATCH CORD GIGALAN PREMIUM - LSZH - T568A/B - 6.0M - GRAY</t>
  </si>
  <si>
    <t>PATCH CORD U/UTP GIGALAN PREMIUM CAT.6 - LSZH - T568A/B - 6.0M - GRIS</t>
  </si>
  <si>
    <t>PATCH CORD U/UTP GIGALAN PREMIUM CAT.6 - LSZH - T568A/B - 8.0M - CINZA</t>
  </si>
  <si>
    <t>U/UTP CAT.6 COPPER PATCH CORD GIGALAN PREMIUM - LSZH - T568A/B - 8.0M - GRAY</t>
  </si>
  <si>
    <t>PATCH CORD U/UTP GIGALAN PREMIUM CAT.6 - LSZH - T568A/B - 8.0M - GRIS</t>
  </si>
  <si>
    <t>PATCH CORD U/UTP GIGALAN PREMIUM CAT.6 - LSZH - T568A/B - 20.0M - CINZA</t>
  </si>
  <si>
    <t>U/UTP CAT.6 COPPER PATCH CORD GIGALAN PREMIUM - LSZH - T568A/B - 20.0M - GRAY</t>
  </si>
  <si>
    <t>PATCH CORD U/UTP GIGALAN PREMIUM CAT.6 - LSZH - T568A/B - 20.0M - GRIS</t>
  </si>
  <si>
    <t>PATCH CORD U/UTP GIGALAN PREMIUM CAT.6 - LSZH - T568A/B - 7.0M - AZUL</t>
  </si>
  <si>
    <t>U/UTP CAT.6 COPPER PATCH CORD GIGALAN PREMIUM - LSZH - T568A/B - 7.0M - BLUE</t>
  </si>
  <si>
    <t>PATCH CORD U/UTP GIGALAN PREMIUM CAT.6 - LSZH - T568A/B - 3.0M - AMARELO</t>
  </si>
  <si>
    <t>U/UTP CAT.6 COPPER PATCH CORD GIGALAN PREMIUM - LSZH - T568A/B - 3.0M - YELLOW</t>
  </si>
  <si>
    <t>PATCH CORD U/UTP GIGALAN PREMIUM CAT.6 - LSZH - T568A/B - 3.0M - AMARILLO</t>
  </si>
  <si>
    <t>PATCH CORD U/UTP GIGALAN PREMIUM CAT.6 - LSZH - T568A/B - 3.0M - BRANCO</t>
  </si>
  <si>
    <t>U/UTP CAT.6 COPPER PATCH CORD GIGALAN PREMIUM - LSZH - T568A/B - 3.0M - WHITE</t>
  </si>
  <si>
    <t>PATCH CORD U/UTP GIGALAN PREMIUM CAT.6 - LSZH - T568A/B - 3.0M - BLANCO</t>
  </si>
  <si>
    <t>PATCH CORD U/UTP GIGALAN PREMIUM CAT.6 - LSZH - T568A/B - 0.7M - AZUL</t>
  </si>
  <si>
    <t>U/UTP CAT.6 COPPER PATCH CORD GIGALAN PREMIUM - LSZH - T568A/B - 0.7M - BLUE</t>
  </si>
  <si>
    <t>PATCH CORD U/UTP GIGALAN PREMIUM CAT.6 - LSZH - T568A/B - 30.0M - AZUL</t>
  </si>
  <si>
    <t>U/UTP CAT.6 COPPER PATCH CORD GIGALAN PREMIUM - LSZH - T568A/B - 30.0M - BLUE</t>
  </si>
  <si>
    <t>PATCH CORD U/UTP GIGALAN PREMIUM CAT.6 - LSZH - T568A/B - 20.0M - VERMELHO</t>
  </si>
  <si>
    <t>U/UTP CAT.6 COPPER PATCH CORD GIGALAN PREMIUM - LSZH - T568A/B - 20.0M - RED</t>
  </si>
  <si>
    <t>PATCH CORD U/UTP GIGALAN PREMIUM CAT.6 - LSZH - T568A/B - 20.0M - ROJO</t>
  </si>
  <si>
    <t>PATCH CORD U/UTP GIGALAN PREMIUM CAT.6 - LSZH - T568A/B - 1.5M PRETO</t>
  </si>
  <si>
    <t>U/UTP CAT.6 COPPER PATCH CORD GIGALAN PREMIUM - LSZH - T568A/B - 1.5M BLACK</t>
  </si>
  <si>
    <t>PATCH CORD U/UTP GIGALAN PREMIUM CAT.6 - LSZH - T568A/B - 1.5M NEGRO</t>
  </si>
  <si>
    <t>PATCH CORD U/UTP GIGALAN PREMIUM CAT.6 - LSZH - T568A/B - 2.5M PRETO</t>
  </si>
  <si>
    <t>U/UTP CAT.6 COPPER PATCH CORD GIGALAN PREMIUM - LSZH - T568A/B - 2.5M BLACK</t>
  </si>
  <si>
    <t>PATCH CORD U/UTP GIGALAN PREMIUM CAT.6 - LSZH - T568A/B - 2.5M NEGRO</t>
  </si>
  <si>
    <t>PATCH CORD U/UTP GIGALAN PREMIUM CAT.6 - LSZH - T568A/B - 5.0M PRETO</t>
  </si>
  <si>
    <t>U/UTP CAT.6 COPPER PATCH CORD GIGALAN PREMIUM - LSZH - T568A/B - 5.0M BLACK</t>
  </si>
  <si>
    <t>PATCH CORD U/UTP GIGALAN PREMIUM CAT.6 - LSZH - T568A/B - 5.0M NEGRO</t>
  </si>
  <si>
    <t>PATCH CORD U/UTP GIGALAN PREMIUM CAT.6 - LSZH - T568A/B - 1.5M VERMELHO</t>
  </si>
  <si>
    <t>U/UTP CAT.6 COPPER PATCH CORD GIGALAN PREMIUM - LSZH - T568A/B - 1.5M RED</t>
  </si>
  <si>
    <t>PATCH CORD U/UTP GIGALAN PREMIUM CAT.6 - LSZH - T568A/B - 1.5M ROJO</t>
  </si>
  <si>
    <t>PATCH CORD U/UTP GIGALAN PREMIUM CAT.6 - LSZH - T568A/B - 2.5M VERMELHO</t>
  </si>
  <si>
    <t>U/UTP CAT.6 COPPER PATCH CORD GIGALAN PREMIUM - LSZH - T568A/B - 2.5M RED</t>
  </si>
  <si>
    <t>PATCH CORD U/UTP GIGALAN PREMIUM CAT.6 - LSZH - T568A/B - 2.5M ROJO</t>
  </si>
  <si>
    <t>PATCH CORD U/UTP GIGALAN PREMIUM CAT.6 - LSZH - T568A/B - 5.0M VERMELHO</t>
  </si>
  <si>
    <t>U/UTP CAT.6 COPPER PATCH CORD GIGALAN PREMIUM - LSZH - T568A/B - 5.0M RED</t>
  </si>
  <si>
    <t>PATCH CORD U/UTP GIGALAN PREMIUM CAT.6 - LSZH - T568A/B - 5.0M ROJO</t>
  </si>
  <si>
    <t>PATCH CORD U/UTP GIGALAN PREMIUM CAT.6 - LSZH - T568A/B - 1.5M VERDE</t>
  </si>
  <si>
    <t>U/UTP CAT.6 COPPER PATCH CORD GIGALAN PREMIUM - LSZH - T568A - 1.5M GREEN</t>
  </si>
  <si>
    <t>PATCH CORD U/UTP GIGALAN PREMIUM CAT.6 - LSZH - T568A/B - 2.5M VERDE</t>
  </si>
  <si>
    <t>U/UTP CAT.6 COPPER PATCH CORD GIGALAN PREMIUM - LSZH - T568A/B - 2.5M GREEN</t>
  </si>
  <si>
    <t>PATCH CORD U/UTP GIGALAN PREMIUM CAT.6 - LSZH - T568A/B - 5.0M VERDE</t>
  </si>
  <si>
    <t>U/UTP CAT.6 COPPER PATCH CORD GIGALAN PREMIUM - LSZH - T568A/B - 5.0M GREEN</t>
  </si>
  <si>
    <t>PATCH CORD U/UTP GIGALAN PREMIUM CAT.6 - LSZH - T568A/B - 1.0M VERDE</t>
  </si>
  <si>
    <t>U/UTP CAT.6 COPPER PATCH CORD GIGALAN PREMIUM - LSZH - T568A/B - 1.0M GREEN</t>
  </si>
  <si>
    <t>PATCH CORD U/UTP GIGALAN PREMIUM CAT.6 - LSZH - T568A/B - 8.0M VERDE</t>
  </si>
  <si>
    <t>U/UTP CAT.6 COPPER PATCH CORD GIGALAN PREMIUM - LSZH - T568A/B - 8.0M GREEN</t>
  </si>
  <si>
    <t>PATCH CORD U/UTP GIGALAN PREMIUM CAT.6 - LSZH - T568A/B - 3.0M VERDE</t>
  </si>
  <si>
    <t>U/UTP CAT.6 COPPER PATCH CORD GIGALAN PREMIUM - LSZH - T568A/B - 3.0M GREEN</t>
  </si>
  <si>
    <t>PATCH CORD U/UTP GIGALAN PREMIUM CAT.6 - LSZH - T568A/B - 1.5M BRANCO</t>
  </si>
  <si>
    <t>U/UTP CAT.6 COPPER PATCH CORD GIGALAN PREMIUM - LSZH - T568A/B - 1.5M WHITE</t>
  </si>
  <si>
    <t>PATCH CORD U/UTP GIGALAN PREMIUM CAT.6 - LSZH - T568A/B - 1.5M BLANCO</t>
  </si>
  <si>
    <t>PATCH CORD U/UTP GIGALAN PREMIUM CAT.6 - LSZH - T568A/B - 2.5M BRANCO</t>
  </si>
  <si>
    <t>U/UTP CAT.6 COPPER PATCH CORD GIGALAN PREMIUM - LSZH - T568A/B - 2.5M WHITE</t>
  </si>
  <si>
    <t>PATCH CORD U/UTP GIGALAN PREMIUM CAT.6 - LSZH - T568A/B - 2.5M BLANCO</t>
  </si>
  <si>
    <t>PATCH CORD U/UTP GIGALAN PREMIUM CAT.6 - LSZH - T568A/B - 5.0M BRANCO</t>
  </si>
  <si>
    <t>U/UTP CAT.6 COPPER PATCH CORD GIGALAN PREMIUM - LSZH - T568A/B - 5.0M WHITE</t>
  </si>
  <si>
    <t>PATCH CORD U/UTP GIGALAN PREMIUM CAT.6 - LSZH - T568A/B - 5.0M BLANCO</t>
  </si>
  <si>
    <t>PATCH CORD U/UTP GIGALAN PREMIUM CAT.6 - LSZH - T568A/B - 1.5M AZUL</t>
  </si>
  <si>
    <t>U/UTP CAT.6 COPPER PATCH CORD GIGALAN PREMIUM - LSZH - T568A/B - 1.5M BLUE</t>
  </si>
  <si>
    <t>PATCH CORD U/UTP GIGALAN PREMIUM CAT.6 - LSZH - T568A/B - 2.5M AZUL</t>
  </si>
  <si>
    <t>U/UTP CAT.6 COPPER PATCH CORD GIGALAN PREMIUM - LSZH - T568A/B - 2.5M BLUE</t>
  </si>
  <si>
    <t>PATCH CORD U/UTP GIGALAN PREMIUM CAT.6 - LSZH - T568A/B - 5.0M AZUL</t>
  </si>
  <si>
    <t>U/UTP CAT.6 COPPER PATCH CORD GIGALAN PREMIUM - LSZH - T568A/B - 5.0M BLUE</t>
  </si>
  <si>
    <t>PATCH CORD U/UTP GIGALAN PREMIUM CAT.6 - LSZH - T568A/B - 1.5M AMARELO</t>
  </si>
  <si>
    <t>U/UTP CAT.6 COPPER PATCH CORD GIGALAN PREMIUM - LSZH - T568A/B - 1.5M YELLOW</t>
  </si>
  <si>
    <t>PATCH CORD U/UTP GIGALAN PREMIUM CAT.6 - LSZH - T568A/B - 1.5M AMARILLO</t>
  </si>
  <si>
    <t>PATCH CORD U/UTP GIGALAN PREMIUM CAT.6 - LSZH - T568A/B - 2.5M AMARELO</t>
  </si>
  <si>
    <t>U/UTP CAT.6 COPPER PATCH CORD GIGALAN PREMIUM - LSZH - T568A/B - 2.5M YELLOW</t>
  </si>
  <si>
    <t>PATCH CORD U/UTP GIGALAN PREMIUM CAT.6 - LSZH - T568A/B - 2.5M AMARILLO</t>
  </si>
  <si>
    <t>PATCH CORD U/UTP GIGALAN PREMIUM CAT.6 - LSZH - T568A/B - 5.0M AMARELO</t>
  </si>
  <si>
    <t>U/UTP CAT.6 COPPER PATCH CORD GIGALAN PREMIUM - LSZH - T568A/B - 5.0M YELLOW</t>
  </si>
  <si>
    <t>PATCH CORD U/UTP GIGALAN PREMIUM CAT.6 - LSZH - T568A/B - 5.0M AMARILLO</t>
  </si>
  <si>
    <t>PATCH CORD U/UTP GIGALAN PREMIUM CAT.6 - LSZH - T568A/B - 1.5M CINZA</t>
  </si>
  <si>
    <t>U/UTP CAT.6 COPPER PATCH CORD GIGALAN PREMIUM - LSZH - T568A/B - 1.5M GRAY</t>
  </si>
  <si>
    <t>PATCH CORD U/UTP GIGALAN PREMIUM CAT.6 - LSZH - T568A/B - 1.5M GRIS</t>
  </si>
  <si>
    <t>PATCH CORD U/UTP GIGALAN PREMIUM CAT.6 - LSZH - T568A/B - 2.5M CINZA</t>
  </si>
  <si>
    <t>U/UTP CAT.6 COPPER PATCH CORD GIGALAN PREMIUM - LSZH - T568A/B - 2.5M GRAY</t>
  </si>
  <si>
    <t>PATCH CORD U/UTP GIGALAN PREMIUM CAT.6 - LSZH - T568A/B - 2.5M GRIS</t>
  </si>
  <si>
    <t>PATCH CORD U/UTP GIGALAN PREMIUM CAT.6 - LSZH - T568A/B - 5.0M CINZA</t>
  </si>
  <si>
    <t>U/UTP CAT.6 COPPER PATCH CORD GIGALAN PREMIUM - LSZH - T568A/B - 5.0M GRAY</t>
  </si>
  <si>
    <t>PATCH CORD U/UTP GIGALAN PREMIUM CAT.6 - LSZH - T568A/B - 5.0M GRIS</t>
  </si>
  <si>
    <t>PATCH CORD U/UTP GIGALAN PREMIUM CAT.6 - LSZH - T568A/B - 2.0M VERDE</t>
  </si>
  <si>
    <t>U/UTP CAT.6 COPPER PATCH CORD GIGALAN PREMIUM - LSZH - T568A/B - 2.0M GREEN</t>
  </si>
  <si>
    <t>PATCH CORD U/UTP GIGALAN PREMIUM CAT.6 - LSZH - T568A/B - 6.0M VERMELHO</t>
  </si>
  <si>
    <t>U/UTP CAT.6 COPPER PATCH CORD GIGALAN PREMIUM - LSZH - T568A/B - 6.0M RED</t>
  </si>
  <si>
    <t>PATCH CORD U/UTP GIGALAN PREMIUM CAT.6 - LSZH - T568A/B - 6.0M ROJO</t>
  </si>
  <si>
    <t>PATCH CORD U/UTP GIGALAN PREMIUM CAT.6 - LSZH - T568A/B - 7.0M VERMELHO</t>
  </si>
  <si>
    <t>U/UTP CAT.6 COPPER PATCH CORD GIGALAN PREMIUM - LSZH - T568A/B - 7.0M RED</t>
  </si>
  <si>
    <t>PATCH CORD U/UTP GIGALAN PREMIUM CAT.6 - LSZH - T568A/B - 7.0M ROJO</t>
  </si>
  <si>
    <t>PATCH CORD U/UTP GIGALAN PREMIUM CAT.6 - LSZH - T568A/B - 10.0M - VERDE</t>
  </si>
  <si>
    <t>U/UTP CAT.6 COPPER PATCH CORD GIGALAN PREMIUM - LSZH - T568A/B - 10.0M - GREEN</t>
  </si>
  <si>
    <t>PATCH CORD F/UTP GIGALAN CAT.6 - CM - CROSSOVER - 2.5M - CINZA (BLINDADO)</t>
  </si>
  <si>
    <t>F/UTP CAT.6 COPPER PATCH CORD GIGALAN - CM - CROSSOVER - 2.5M - GRAY (SHIELDED)</t>
  </si>
  <si>
    <t>PATCH CORD F/UTP GIGALAN CAT.6 - CM - CROSSOVER - 2.5M - GRIS (BLINDADO)</t>
  </si>
  <si>
    <t>EXTENSAO RJ-45 CAT.6 F/UTP T568A SOLIDO - 2.5M - CINZA</t>
  </si>
  <si>
    <t>F/UTP CAT.6 EXTENSION RJ-45 T568A SOLIDO - 2.5M - GRAY</t>
  </si>
  <si>
    <t>EXTENSION SOLIDO RJ-45 CAT.6 F/UTP T568A SOLIDO - 2.5M - GRIS</t>
  </si>
  <si>
    <t>EXTENSAO RJ-45 CAT.6 F/UTP T568A SOLIDO - 5.0M - CINZA</t>
  </si>
  <si>
    <t>F/UTP CAT.6 EXTENSION RJ-45 T568A SOLIDO - 5.0M - GRAY</t>
  </si>
  <si>
    <t>EXTENSION SOLIDO RJ-45 CAT.6 F/UTP T568A SOLIDO - 5.0M - GRIS</t>
  </si>
  <si>
    <t>EXTENSAO RJ-45 CAT.6 F/UTP T568A SOLIDO - 10.0M - CINZA</t>
  </si>
  <si>
    <t>F/UTP CAT.6 EXTENSION RJ-45 T568A SOLIDO - 10.0M - GRAY</t>
  </si>
  <si>
    <t>EXTENSION SOLIDO  RJ-45 CAT.6 F/UTP T568A SOLIDO - 10.0M - GRIS</t>
  </si>
  <si>
    <t>PATCH CORD F/UTP GIGALAN CAT.6 - LSZH - T568A/B - 7.0M - CINZA (BLINDADO)</t>
  </si>
  <si>
    <t>F/UTP CAT.6 COPPER PATCH CORD GIGALAN - LSZH - T568A/B - 7.0M - GRAY (SHIELDED)</t>
  </si>
  <si>
    <t>PATCH CORD F/UTP GIGALAN CAT.6 - LSZH - T568A/B - 7.0M - GRIS (BLINDADO)</t>
  </si>
  <si>
    <t>PATCH CORD F/UTP GIGALAN CAT.6 - CM - CROSSOVER - 3.0M - CINZA (BLINDADO)</t>
  </si>
  <si>
    <t>F/UTP CAT.6 COPPER PATCH CORD GIGALAN - CM - CROSSOVER - 3.0M - GRAY (SHIELDED)</t>
  </si>
  <si>
    <t>PATCH CORD F/UTP GIGALAN CAT.6 - CM - CROSSOVER - 3.0M - GRAY (BLINDADO)</t>
  </si>
  <si>
    <t>PATCH CORD F/UTP GIGALAN CAT.6 - LSZH - T568A/B - 2.5M - CINZA (BLINDADO)</t>
  </si>
  <si>
    <t>F/UTP CAT.6 COPPER PATCH CORD GIGALAN  - LSZH - T568A/B - 2.5M - GRAY (SHIELDED)</t>
  </si>
  <si>
    <t>PATCH CORD F/UTP GIGALAN CAT.6 - LSZH - T568A/B - 2.5M - GRIS (BLINDADO)</t>
  </si>
  <si>
    <t>PATCH CORD F/UTP GIGALAN CAT.6 - LSZH - T568A/B - 5.0M - CINZA (BLINDADO)</t>
  </si>
  <si>
    <t>F/UTP CAT.6 COPPER PATCH CORD GIGALAN  - LSZH - T568A/B - 5.0M - GRAY (SHIELDED)</t>
  </si>
  <si>
    <t>PATCH CORD F/UTP GIGALAN CAT.6 - LSZH - T568A/B - 5.0M - GRIS (BLINDADO)</t>
  </si>
  <si>
    <t>PATCH CORD F/UTP GIGALAN CAT.6 - LSZH - T568A/B - 10.0M - CINZA (BLINDADO)</t>
  </si>
  <si>
    <t>F/UTP CAT.6 COPPER PATCH CORD GIGALAN  - LSZH - T568A/B - 10.0M - GRAY (SHIELDED)</t>
  </si>
  <si>
    <t>PATCH CORD F/UTP GIGALAN CAT.6 - LSZH - T568A/B - 10.0M - GRIS (BLINDADO)</t>
  </si>
  <si>
    <t>PATCH CORD F/UTP GIGALAN CAT.6 - LSZH - T568A/B - 1.5M - CINZA (BLINDADO)</t>
  </si>
  <si>
    <t>F/UTP CAT.6 COPPER PATCH CORD GIGALAN - LSZH - T568A/B - 1.5M - GRAY (SHIELDED)</t>
  </si>
  <si>
    <t>PATCH CORD F/UTP GIGALAN CAT.6 - LSZH - T568A/B - 1.5M - GRIS (BLINDADO)</t>
  </si>
  <si>
    <t>PATCH CORD F/UTP GIGALAN CAT.6 - LSZH - T568A/B - 6.0M - CINZA (BLINDADO)</t>
  </si>
  <si>
    <t>F/UTP CAT.6 COPPER PATCH CORD GIGALAN - LSZH - T568A/B - 6.0M - GRAY (SHIELDED)</t>
  </si>
  <si>
    <t>PATCH CORD F/UTP GIGALAN CAT.6 - LSZH - T568A/B - 6.0M - GRIS (BLINDADO)</t>
  </si>
  <si>
    <t>CONECTOR RJ45 MACHO DE CAMPO GIGALAN CAT.6 INDUSTRIAL T568A/B BLINDADO - CINZA</t>
  </si>
  <si>
    <t>SHIELDED RJ45 FIELD PLUG GIGALAN CAT.6 INDUSTRIAL T568A/B - GRIS</t>
  </si>
  <si>
    <t>CONECTOR RJ45 MACHO DE CAMPO GIGALAN CAT.6 INDUSTRIAL T568A/B BLINDADO - GRIS</t>
  </si>
  <si>
    <t>PATCH CORD F/UTP GIGALAN CAT.6 - CM - T568A/B - 1.5M - AMARELO (BLINDADO)</t>
  </si>
  <si>
    <t>F/UTP CAT.6 COPPER PATCH CORD GIGALAN - CM - T568A/B - 1.5M - YELLOW</t>
  </si>
  <si>
    <t>PATCH CORD F/UTP GIGALAN CAT.6 - CM - T568A/B - 1.5M - AMARILLO  (BLINDADO)</t>
  </si>
  <si>
    <t>PATCH CORD F/UTP GIGALAN CAT.6 - CM - CROSSOVER - 1.5M - CINZA (BLINDADO)</t>
  </si>
  <si>
    <t>F/UTP CAT.6 COPPER PATCH CORD GIGALAN - CM - CROSSOVER - 1.5M - GRAY</t>
  </si>
  <si>
    <t>PATCH CORD F/UTP GIGALAN CAT.6 - CM - CROSSOVER - 1.5M - GRIS  (BLINDADO)</t>
  </si>
  <si>
    <t>PATCH CORD F/UTP GIGALAN CAT.6 - CM - CROSSOVER - 0.5M - CINZA (BLINDADO)</t>
  </si>
  <si>
    <t>F/UTP CAT.6 COPPER PATCH CORD GIGALAN - CM - CROSSOVER - 0.5M - GRAY (SHIELDED)</t>
  </si>
  <si>
    <t>PATCH CORD F/UTP GIGALAN CAT.6 - CM - CROSSOVER - 0.5M - GRAY (BLINDADO)</t>
  </si>
  <si>
    <t>PATCH CORD F/UTP GIGALAN CAT.6 - CM - CROSSOVER - 2.0M - CINZA (BLINDADO)</t>
  </si>
  <si>
    <t>F/UTP CAT.6 COPPER PATCH CORD GIGALAN  - CM - CROSSOVER - 2.0M - GRAY (SHIELDED)</t>
  </si>
  <si>
    <t>PATCH CORD F/UTP GIGALAN CAT.6 - CM - CROSSOVER - 2.0M - GRAY (BLINDADO)</t>
  </si>
  <si>
    <t>PATCH CORD F/UTP GIGALAN CAT.6 - CM - T568A/B - 2.5M - BRANCO (BLINDADO)</t>
  </si>
  <si>
    <t>F/UTP CAT.6 COPPER PATCH CORD GIGALAN - CM - T568A/B - 2.5M - WHITE (SHIELDED)</t>
  </si>
  <si>
    <t>PATCH CORD F/UTP GIGALAN CAT.6 - CM - T568A/B - 2.5M - BLANCO (BLINDADO)</t>
  </si>
  <si>
    <t>PATCH CORD F/UTP GIGALAN CAT.6 - CM - T568A/B - 1.5M - CINZA (BLINDADO)</t>
  </si>
  <si>
    <t>F/UTP CAT.6 COPPER PATCH CORD GIGALAN - CM - T568A/B - 1.5M - GRAY (SHIELDED)</t>
  </si>
  <si>
    <t>PATCH CORD F/UTP GIGALAN CAT.6 - CM - T568A/B - 1.5M - GRIS (BLINDADO)</t>
  </si>
  <si>
    <t>PATCH CORD F/UTP GIGALAN CAT.6 - CM - T568A/B - 2.5M - CINZA (BLINDADO)</t>
  </si>
  <si>
    <t>F/UTP CAT.6 COPPER PATCH CORD GIGALAN - CM - T568A/B - 2.5M - GRAY (SHIELDED)</t>
  </si>
  <si>
    <t>PATCH CORD F/UTP GIGALAN CAT.6 - CM - T568A/B - 2.5M - GRIS (BLINDADO)</t>
  </si>
  <si>
    <t>PATCH CORD F/UTP GIGALAN CAT.6 - CM - T568A/B - 3.0M - CINZA (BLINDADO)</t>
  </si>
  <si>
    <t>F/UTP CAT.6 COPPER PATCH CORD GIGALAN - CM - T568A/B - 3.0M - GRAY (SHIELDED)</t>
  </si>
  <si>
    <t>PATCH CORD F/UTP GIGALAN CAT.6 - CM - T568A/B - 3.0M - GRIS (BLINDADO)</t>
  </si>
  <si>
    <t>PATCH CORD F/UTP GIGALAN CAT.6 - CM - T568A/B - 4.0M - CINZA (BLINDADO)</t>
  </si>
  <si>
    <t>F/UTP CAT.6 COPPER PATCH CORD GIGALAN - CM - T568A/B - 4.0M - GRAY (SHIELDED)</t>
  </si>
  <si>
    <t>PATCH CORD F/UTP GIGALAN CAT.6 - CM - T568A/B - 4.0M - GRIS (BLINDADO)</t>
  </si>
  <si>
    <t>PATCH CORD F/UTP GIGALAN CAT.6 - CM - T568A/B - 5.0M - CINZA (BLINDADO)</t>
  </si>
  <si>
    <t>F/UTP CAT.6 COPPER PATCH CORD GIGALAN - CM - T568A/B - 5.0M - GRAY (SHIELDED)</t>
  </si>
  <si>
    <t>PATCH CORD F/UTP GIGALAN CAT.6 - CM - T568A/B - 5.0M - GRIS (BLINDADO)</t>
  </si>
  <si>
    <t>PATCH CORD F/UTP GIGALAN CAT.6 - CM - T568A/B - 10.0M - CINZA (BLINDADO)</t>
  </si>
  <si>
    <t>F/UTP CAT.6 COPPER PATCH CORD GIGALAN - CM - T568A/B - 10.0M - GRAY (SHIELDED)</t>
  </si>
  <si>
    <t>PATCH CORD F/UTP GIGALAN CAT.6 - CM - T568A/B - 10.0M - GRIS (BLINDADO)</t>
  </si>
  <si>
    <t>PATCH CORD F/UTP GIGALAN CAT.6 - CM - T568A/B - 15.0M - CINZA (BLINDADO)</t>
  </si>
  <si>
    <t>F/UTP CAT.6 COPPER PATCH CORD GIGALAN - CM - T568A/B - 15.0M - GRAY (SHIELDED)</t>
  </si>
  <si>
    <t>PATCH CORD F/UTP GIGALAN CAT.6 - CM - T568A/B - 15.0M - GRIS (BLINDADO)</t>
  </si>
  <si>
    <t>PATCH CORD F/UTP GIGALAN CAT.6 - CM - T568A/B - 8.0M - CINZA (BLINDADO)</t>
  </si>
  <si>
    <t>F/UTP CAT.6 COPPER PATCH CORD GIGALAN - CM - T568A/B - 8.0M - GRAY (SHIELDED)</t>
  </si>
  <si>
    <t>PATCH CORD F/UTP GIGALAN CAT.6 - CM - T568A/B - 8.0M - GRIS (BLINDADO)</t>
  </si>
  <si>
    <t>PATCH CORD F/UTP GIGALAN CAT.6 - CM - T568A/B - 20.0M - CINZA (BLINDADO)</t>
  </si>
  <si>
    <t>F/UTP CAT.6 COPPER PATCH CORD GIGALAN - CM - T568A/B - 20.0M - GRAY (SHIELDED)</t>
  </si>
  <si>
    <t>PATCH CORD F/UTP GIGALAN CAT.6 - CM - T568A/B - 20.0M - GRIS (BLINDADO)</t>
  </si>
  <si>
    <t>PATCH CORD F/UTP GIGALAN CAT.6 - CM - T568A/B - 6.0M - CINZA (BLINDADO)</t>
  </si>
  <si>
    <t>F/UTP CAT.6 COPPER PATCH CORD GIGALAN - CM - T568A/B - 6.0M - GRAY (SHIELDED)</t>
  </si>
  <si>
    <t>PATCH CORD F/UTP GIGALAN CAT.6 - CM - T568A/B - 6.0M - GRIS (BLINDADO)</t>
  </si>
  <si>
    <t>PATCH CORD F/UTP GIGALAN CAT.6 - CM - T568A/B - 7.0M - CINZA (BLINDADO)</t>
  </si>
  <si>
    <t>F/UTP CAT.6 COPPER PATCH CORD GIGALAN - CM - T568A/B - 7.0M - GRAY (SHIELDED)</t>
  </si>
  <si>
    <t>PATCH CORD F/UTP GIGALAN CAT.6 - CM - T568A/B - 7.0M - GRIS (BLINDADO)</t>
  </si>
  <si>
    <t>PATCH CORD F/UTP GIGALAN CAT.6 - CM - T568A/B - 9.0M - CINZA (BLINDADO)</t>
  </si>
  <si>
    <t>F/UTP CAT.6 COPPER PATCH CORD GIGALAN - CM - T568A/B - 9.0M - GRAY (SHIELDED)</t>
  </si>
  <si>
    <t>PATCH CORD F/UTP GIGALAN CAT.6 - CM - T568A/B - 9.0M - GRIS (BLINDADO)</t>
  </si>
  <si>
    <t>PATCH CORD F/UTP GIGALAN CAT.6 - CM - T568A/B - 12.0M - CINZA (BLINDADO)</t>
  </si>
  <si>
    <t>F/UTP CAT.6 COPPER PATCH CORD GIGALAN - CM - T568A/B - 12.0M - GRAY (SHIELDED)</t>
  </si>
  <si>
    <t>PATCH CORD F/UTP GIGALAN CAT.6 - CM - T568A/B - 12.0M - GRIS (BLINDADO)</t>
  </si>
  <si>
    <t>PATCH CORD F/UTP GIGALAN CAT.6 - CM - T568A/B - 0.5M - CINZA (BLINDADO)</t>
  </si>
  <si>
    <t>F/UTP CAT.6 COPPER PATCH CORD GIGALAN - CM - T568A/B - 0.5M - GRAY (SHIELDED)</t>
  </si>
  <si>
    <t>PATCH CORD F/UTP GIGALAN CAT.6 - CM - T568A/B - 0.5M - GRIS (BLINDADO)</t>
  </si>
  <si>
    <t>PATCH CORD F/UTP GIGALAN CAT.6 - CM - T568A/B - 1.0M - CINZA (BLINDADO)</t>
  </si>
  <si>
    <t>F/UTP CAT.6 COPPER PATCH CORD GIGALAN - CM - T568A/B - 1.0M - GRAY (SHIELDED)</t>
  </si>
  <si>
    <t>PATCH CORD F/UTP GIGALAN CAT.6 - CM - T568A/B - 1.0M - GRIS (BLINDADO)</t>
  </si>
  <si>
    <t>PATCH CORD GIGALAN CAT.6 INDUSTRIAL HIBRIDO F/UTP 26AWG - CM - T568A/B - 1.5M - PRETO - PVC105 - (RJ45/RJ45 IP67)</t>
  </si>
  <si>
    <t>F/UTP HYBRID GIGALAN CAT.6 INDUSTRIAL COPPER PATCH CORD 26AWG - CM - T568A/B - 1.5M - BLACK - PVC105 - (RJ45/RJ45 IP67)</t>
  </si>
  <si>
    <t>PATCH CORD GIGALAN CAT.6 INDUSTRIAL HIBRIDO F/UTP 26AWG - CM - T568A/B - 1.5M - NEGRO - PVC105 - (RJ45/RJ45 IP67)</t>
  </si>
  <si>
    <t>PATCH CORD U/UTP INDUSTRIAL GIGALAN CAT.6 - CMX - T568A/B - 2.5M - PRETO - TPU</t>
  </si>
  <si>
    <t>U/UTP CAT.6 INDUSTRIAL COPPER PATCH CORD GIGALAN - CMX - T568A/B - 2.5M - BLACK - TPU</t>
  </si>
  <si>
    <t>PATCH CORD U/UTP INDUSTRIAL GIGALAN CAT.6 - CMX - T568A/B - 2.5M - NEGRO - TPU</t>
  </si>
  <si>
    <t>ET01622</t>
  </si>
  <si>
    <t>a0A6100000blngh</t>
  </si>
  <si>
    <t>PATCH CORD F/UTP INDUSTRIAL GIGALAN CAT.6 - CMX - T568A/B - 3.0M - PRETO - TPU (BLINDADO)</t>
  </si>
  <si>
    <t>F/UTP CAT.6 INDUSTRIAL COPPER PATCH CORD GIGALAN - CMX - T568A/B - 3.0M - BLACK - TPU (SHIELDED)</t>
  </si>
  <si>
    <t>PATCH CORD F/UTP INDUSTRIAL GIGALAN CAT.6 - CMX - T568A/B - 3.0M - NEGRO - TPU (BLINDADO)</t>
  </si>
  <si>
    <t>PATCH CORD F/UTP INDUSTRIAL HIBRIDO GIGALAN CAT.6 - CMX - T568A/B - 1.5M - PRETO - TPU (BLINDADO)</t>
  </si>
  <si>
    <t>F/UTP CAT.6 HYBRID INDUSTRIAL COPPER PATCH CORD GIGALAN - CMX - T568A/B - 1.5M - BLACK - TPU  (SHIELDED)</t>
  </si>
  <si>
    <t>PATCH CORD F/UTP INDUSTRIAL HIBRIDO GIGALAN CAT.6 - CMX - T568A/B - 1.5M - NEGRO - TPU (BLINDADO)</t>
  </si>
  <si>
    <t>PATCH CORD F/UTP INDUSTRIAL HIBRIDO GIGALAN CAT.6 - CMX - T568A/B - 4.0M - PRETO - TPU (BLINDADO)</t>
  </si>
  <si>
    <t>F/UTP CAT.6 HYBRID INDUSTRIAL COPPER PATCH CORD GIGALAN - CMX - T568A/B - 4.0M - BLACK - TPU  (SHIELDED)</t>
  </si>
  <si>
    <t>PATCH CORD F/UTP INDUSTRIAL HIBRIDO GIGALAN CAT.6 - CMX - T568A/B - 4.0M - NEGRO - TPU (BLINDADO)</t>
  </si>
  <si>
    <t>ET1623</t>
  </si>
  <si>
    <t>PATCH CORD GIGALAN CAT.6 INDUSTRIAL F/UTP 26AWG - CM - T568A/B - 1.5M - PRETO - PVC105 - (RJ45/RJ45)</t>
  </si>
  <si>
    <t>F/UTP GIGALAN CAT.6 INDUSTRIAL COPPER PATCH CORD 26AWG - CM - T568A/B - 1.5M - BLACK - PVC105 - (RJ45/RJ45)</t>
  </si>
  <si>
    <t>PATCH CORD GIGALAN CAT.6 INDUSTRIAL F/UTP 26AWG - CM - T568A/B - 1.5M - NEGRO - PVC105 - (RJ45/RJ45)</t>
  </si>
  <si>
    <t>ET03234</t>
  </si>
  <si>
    <t>a0A6100000blnyE</t>
  </si>
  <si>
    <t>PATCH CORD F/UTP INDUSTRIAL HIBRIDO GIGALAN CAT.6 - LSZH - T568A/B - 3.0M - PRETO - TPU (BLINDADO)</t>
  </si>
  <si>
    <t>F/UTP CAT.6 COPPER PATCH CORD INDUSTRIAL HIBRIDO GIGALAN - LSZH - T568A/B - 3.0M - BLACK - TPU (SHIELDED)</t>
  </si>
  <si>
    <t>PATCH CORD F/UTP INDUSTRIAL HIBRIDO GIGALAN CAT.6 - LSZH - T568A/B - 3.0M - NEGRO - TPU (BLINDADO)</t>
  </si>
  <si>
    <t>PATCH CORD F/UTP INDUSTRIAL HIBRIDO GIGALAN CAT.6 - LSZH - T568A/B - 4.0M - PRETO - TPU (BLINDADO)</t>
  </si>
  <si>
    <t>F/UTP CAT.6 COPPER PATCH CORD INDUSTRIAL HIBRIDO GIGALAN - LSZH - T568A/B - 4.0M - BLACK - TPU (SHIELDED)</t>
  </si>
  <si>
    <t>PATCH CORD F/UTP INDUSTRIAL HIBRIDO GIGALAN CAT.6 - LSZH - T568A/B - 4.0M - NEGRO - TPU (BLINDADO)</t>
  </si>
  <si>
    <t>PATCH CORD GIGALAN CAT.6 INDUSTRIAL HIBRIDO F/UTP 26AWG - LSZH - T568A/B - 5.0M - PRETO - TPU - (RJ45/RJ45IP67)</t>
  </si>
  <si>
    <t>F/UTP HYBRID GIGALAN CAT.6 INDUSTRIAL COPPER PATCH CORD 26AWG - LSZH - T568A/B - 5.0M - BLACK - TPU - (RJ45/RJ45 IP67)</t>
  </si>
  <si>
    <t>PATCH CORD GIGALAN CAT.6 INDUSTRIAL HIBRIDO F/UTP 26AWG - LSZH - T568A/B - 5.0M - NEGRO - TPU - (RJ45/RJ45IP67)</t>
  </si>
  <si>
    <t>PATCH CORD F/UTP INDUSTRIAL HIBRIDO GIGALAN CAT.6 - LSZH - T568A/B - 6.0M - PRETO - TPU (BLINDADO)</t>
  </si>
  <si>
    <t>F/UTP CAT.6 COPPER PATCH CORD INDUSTRIAL HIBRIDO GIGALAN - LSZH - T568A/B - 6.0M - BLACK - TPU (SHIELDED)</t>
  </si>
  <si>
    <t>PATCH CORD F/UTP INDUSTRIAL HIBRIDO GIGALAN CAT.6 - LSZH - T568A/B - 6.0M - NEGRO - TPU (BLINDADO)</t>
  </si>
  <si>
    <t>PATCH CORD GIGALAN CAT.6 INDUSTRIAL F/UTP 26AWG - CM - T568A/B - 2.5M - PRETO - PVC105 - (RJ45/RJ45)</t>
  </si>
  <si>
    <t>F/UTP GIGALAN CAT.6 INDUSTRIAL COPPER PATCH CORD 26AWG - CM - T568A/B - 2.5M - BLACK - PVC105 - (RJ45/RJ45)</t>
  </si>
  <si>
    <t>PATCH CORD GIGALAN CAT.6 INDUSTRIAL F/UTP 26AWG - CM - T568A/B - 2.5M - NEGRO - PVC105 - (RJ45/RJ45)</t>
  </si>
  <si>
    <t>PATCH CORD GIGALAN CAT.6 INDUSTRIAL F/UTP 26AWG - CM - T568A/B - 5.0M - PRETO - PVC105 - (RJ45/RJ45)</t>
  </si>
  <si>
    <t>F/UTP GIGALAN CAT.6 INDUSTRIAL COPPER PATCH CORD 26AWG - CM - T568A/B - 5.0M - BLACK - PVC105 - (RJ45/RJ45)</t>
  </si>
  <si>
    <t>PATCH CORD GIGALAN CAT.6 INDUSTRIAL F/UTP 26AWG - CM - T568A/B - 5.0M - NEGRO - PVC105 - (RJ45/RJ45)</t>
  </si>
  <si>
    <t>PORCA GAIOLA M5 BICROMATIZADA (EMBALAGEM 50PCS)</t>
  </si>
  <si>
    <t>CAGE NUT M5 ( 50 PIECES)</t>
  </si>
  <si>
    <t>TUERCA DE JAULA M5 (EMBALAJE 50 PIEZAS)</t>
  </si>
  <si>
    <t>ET02199</t>
  </si>
  <si>
    <t>a0A6100000blnmD</t>
  </si>
  <si>
    <t>MINI RACK - 8U</t>
  </si>
  <si>
    <t>CENTRO DE CONECTIVIDADE 10U PARA DEMONSTRACAO</t>
  </si>
  <si>
    <t>GUIA DE CABOS HORIZONTAL FECHADO 1U ALTA DENSIDADE</t>
  </si>
  <si>
    <t>CLOSED HORIZONTAL CABLE MANAGER 1U HIGHT DENSITY</t>
  </si>
  <si>
    <t>GUIA DE CABLES HORIZONTAL CERRADO 1U ALTA DENSIDAD</t>
  </si>
  <si>
    <t>ET01760</t>
  </si>
  <si>
    <t>a0A6100000blnhy</t>
  </si>
  <si>
    <t>CANALETA ITMAX - 220MM CURVA HORIZONTAL 45 GRAUS</t>
  </si>
  <si>
    <t>ITMAX DUCT - 220MM H-ELBOW 45 DEGREES</t>
  </si>
  <si>
    <t>CANALETA ITMAX - 220MM CURVA HORIZONTAL 45 GRADOS</t>
  </si>
  <si>
    <t>CANALETA ITMAX - 220MM DERIVACAO HORIZONTAL T</t>
  </si>
  <si>
    <t>ITMAX DUCT - 220MM H-TEE</t>
  </si>
  <si>
    <t>CANALETA ITMAX - 220MM DERIVACION HORIZONTAL EN T</t>
  </si>
  <si>
    <t>CANALETA ITMAX - 220MM JUNCAO</t>
  </si>
  <si>
    <t>ITMAX DUCT - 220MM JOINER</t>
  </si>
  <si>
    <t>CANALETA ITMAX - 220MM EMPALME</t>
  </si>
  <si>
    <t>CANALETA ITMAX - 220MM LEITO PRINCIPAL</t>
  </si>
  <si>
    <t>ITMAX DUCT - 220MM MAIN DUCT</t>
  </si>
  <si>
    <t>CANALETA ITMAX - 220MM LECHO PRINCIPAL</t>
  </si>
  <si>
    <t>CANALETA ITMAX - 220MM BOCAL</t>
  </si>
  <si>
    <t>ITMAX DUCT - 220MM OUTLET TRUMPET</t>
  </si>
  <si>
    <t>CANALETA ITMAX - 220MM DESCIDA 45 GRAUS</t>
  </si>
  <si>
    <t>ITMAX DUCT - 220MM V-ELBOW 45 DEGREES DOWN</t>
  </si>
  <si>
    <t>CANALETA ITMAX - 220MM BAJADA 45 GRADOS</t>
  </si>
  <si>
    <t>CANALETA ITMAX - 100MM SAIDA SUPERIOR VERTICAL</t>
  </si>
  <si>
    <t>ITMAX DUCT - 100MM V-TOP</t>
  </si>
  <si>
    <t>CANALETA ITMAX - 100MM SALIDA SUPERIOR VERTICAL</t>
  </si>
  <si>
    <t>TAPA CIEGA -1U</t>
  </si>
  <si>
    <t>ET01766</t>
  </si>
  <si>
    <t>a0A6100000blni4</t>
  </si>
  <si>
    <t>PAINEL DE FECHAMENTO 2U</t>
  </si>
  <si>
    <t>BLANK PANEL 2U</t>
  </si>
  <si>
    <t>PANEL DE CIERRE 2U</t>
  </si>
  <si>
    <t>ET02069</t>
  </si>
  <si>
    <t>a0A6100000blnkn</t>
  </si>
  <si>
    <t>CONJUNTO DE 50 PORCAS GAIOLA COM PARAFUSO E ARRUELA</t>
  </si>
  <si>
    <t>SET OF 50 CAGE NUTS, SCREWS AND WASHERS</t>
  </si>
  <si>
    <t>CONJUNTO DE TUERCA JAULA CON TORNILLO Y ARANDELA</t>
  </si>
  <si>
    <t>ET03267</t>
  </si>
  <si>
    <t>a0A6100000blnye</t>
  </si>
  <si>
    <t>GABINETE 44U 800 X 600 COM GUIA VERTICAL</t>
  </si>
  <si>
    <t>44U CABINET 800 X 600 WITH VERTICAL MANAGER</t>
  </si>
  <si>
    <t>GABINETE 44U 800 X 600 CON GUIA VERTICAL</t>
  </si>
  <si>
    <t>ET04051</t>
  </si>
  <si>
    <t>a0A6100001T30yP</t>
  </si>
  <si>
    <t>GUIA VERTICAL 200MM ITMAX - PORTA UNICA</t>
  </si>
  <si>
    <t>ITMAX VERTICAL CABLE MANAGER 200MM - SINGLE DOOR</t>
  </si>
  <si>
    <t>GUIA VERTICAL 200MM ITMAX - PUERTA UNICA</t>
  </si>
  <si>
    <t>ET03069</t>
  </si>
  <si>
    <t>a0A6100000blnwV</t>
  </si>
  <si>
    <t>GUIA VERTICAL ENTRE RACKS 315MM ITMAX - PORTA UNICA</t>
  </si>
  <si>
    <t>ITMAX VERTICAL CABLE MANAGER BETWEEN RACKS 315MM  - SINGLE DOOR</t>
  </si>
  <si>
    <t>GUIA VERTICAL ENTRE RACKS 315MM ITMAX - PUERTA UNICA</t>
  </si>
  <si>
    <t>ET03068</t>
  </si>
  <si>
    <t>a0A6100000blnwU</t>
  </si>
  <si>
    <t>RACK ABERTO 36U - MODELO BB</t>
  </si>
  <si>
    <t>OPEN RACK 36U - BB MODEL</t>
  </si>
  <si>
    <t>RACK ABIERTO 36U - MODELO BB</t>
  </si>
  <si>
    <t>ET02946</t>
  </si>
  <si>
    <t>a0A6100000blnv5</t>
  </si>
  <si>
    <t>RACK DE ACOMODAÇÃO OPTICA MPO 1850mm</t>
  </si>
  <si>
    <t>MPO ACCOMMODATION RACK 1850mm</t>
  </si>
  <si>
    <t>RACK DE ALOJAMIENTO OPTICO MPO 1850mm</t>
  </si>
  <si>
    <t>ET02945</t>
  </si>
  <si>
    <t>a0A6100000blnv4</t>
  </si>
  <si>
    <t>PAINEL DE FECHAMENTO 4U</t>
  </si>
  <si>
    <t>BLANK PANEL 4U</t>
  </si>
  <si>
    <t>PANEL DE CIERRE 4U</t>
  </si>
  <si>
    <t>ET01767</t>
  </si>
  <si>
    <t>a0A6100000blni5</t>
  </si>
  <si>
    <t>CANALETA ITMAX - 50MM LEITO PRINCIPAL</t>
  </si>
  <si>
    <t>ITMAX DUCT - 50MM MAIN DUCT</t>
  </si>
  <si>
    <t>CANALETA ITMAX - 50MM LECHO PRINCIPAL</t>
  </si>
  <si>
    <t>CANALETA ITMAX - 100MM LEITO PRINCIPAL</t>
  </si>
  <si>
    <t>ITMAX DUCT - 100MM MAIN DUCT</t>
  </si>
  <si>
    <t>CANALETA ITMAX - 100MM LECHO PRINCIPAL</t>
  </si>
  <si>
    <t>CANALETA ITMAX - 160MM LEITO PRINCIPAL</t>
  </si>
  <si>
    <t>ITMAX DUCT - 160MM MAIN DUCT</t>
  </si>
  <si>
    <t>CANALETA ITMAX - 160MM LECHO PRINCIPAL</t>
  </si>
  <si>
    <t>CANALETA ITMAX - 300MM LEITO PRINCIPAL</t>
  </si>
  <si>
    <t>ITMAX DUCT - 300MM MAIN DUCT</t>
  </si>
  <si>
    <t>CANALETA ITMAX - 300MM LECHO PRINCIPAL</t>
  </si>
  <si>
    <t>CANALETA ITMAX - 50MM TAMPA PARA LEITO PRINCIPAL</t>
  </si>
  <si>
    <t>ITMAX DUCT - 50MM MAIN DUCT COVER</t>
  </si>
  <si>
    <t>CANALETA ITMAX - 50MM TAPA PARA LECHO PRINCIPAL</t>
  </si>
  <si>
    <t>CANALETA ITMAX - 100MM TAMPA PARA LEITO PRINCIPAL</t>
  </si>
  <si>
    <t>ITMAX DUCT - 100MM MAIN DUCT COVER</t>
  </si>
  <si>
    <t>CANALETA ITMAX - 100MM TAPA PARA LECHO PRINCIPAL</t>
  </si>
  <si>
    <t>CANALETA ITMAX - 160MM TAMPA PARA LEITO PRINCIPAL</t>
  </si>
  <si>
    <t>ITMAX DUCT - 160MM MAIN DUCT COVER</t>
  </si>
  <si>
    <t>CANALETA ITMAX - 160MM TAPA PARA LECHO PRINCIPAL</t>
  </si>
  <si>
    <t>CANALETA ITMAX - 220MM TAMPA PARA LEITO PRINCIPAL</t>
  </si>
  <si>
    <t>ITMAX DUCT - 220MM MAIN DUCT COVER</t>
  </si>
  <si>
    <t>CANALETA ITMAX - 220MM TAPA PARA LECHO PRINCIPAL</t>
  </si>
  <si>
    <t>CANALETA ITMAX - 300MM TAMPA PARA LEITO PRINCIPAL</t>
  </si>
  <si>
    <t>ITMAX DUCT - 300MM MAIN DUCT COVER</t>
  </si>
  <si>
    <t>CANALETA ITMAX - 300MM TAPA PARA LECHO PRINCIPAL</t>
  </si>
  <si>
    <t>CANALETA ITMAX - 100MM DERIVACAO HORIZONTAL CRUZ</t>
  </si>
  <si>
    <t>ITMAX DUCT - 100MM H-CROSS</t>
  </si>
  <si>
    <t>CANALETA ITMAX - 100MM DERIVACION HORIZONTAL CRUZ</t>
  </si>
  <si>
    <t>CANALETA ITMAX - 160MM DERIVACAO HORIZONTAL CRUZ</t>
  </si>
  <si>
    <t>ITMAX DUCT - 160MM H-CROSS</t>
  </si>
  <si>
    <t>CANALETA ITMAX - 160MM DERIVACION HORIZONTAL CRUZ</t>
  </si>
  <si>
    <t>CANALETA ITMAX - 220MM DERIVACAO HORIZONTAL CRUZ</t>
  </si>
  <si>
    <t>ITMAX DUCT - 220MM H-CROSS</t>
  </si>
  <si>
    <t>CANALETA ITMAX - 220MM DERIVACION HORIZONTAL CRUZ</t>
  </si>
  <si>
    <t>CANALETA ITMAX - 300MM DERIVACAO HORIZONTAL CRUZ</t>
  </si>
  <si>
    <t>ITMAX DUCT - 300MM H-CROSS</t>
  </si>
  <si>
    <t>CANALETA ITMAX - 300MM DERIVACION HORIZONTAL CRUZ</t>
  </si>
  <si>
    <t>CANALETA ITMAX - 100MM TAMPA PARA DERIVACAO HORIZONTAL CRUZ</t>
  </si>
  <si>
    <t>ITMAX DUCT - 100MM H-CROSS COVER</t>
  </si>
  <si>
    <t>CANALETA ITMAX - 100MM TAPA PARA DERIVACION HORIZONTAL EN CRUZ</t>
  </si>
  <si>
    <t>CANALETA ITMAX - 160MM TAMPA PARA DERIVACAO HORIZONTAL CRUZ</t>
  </si>
  <si>
    <t>ITMAX DUCT - 160MM H-CROSS COVER</t>
  </si>
  <si>
    <t>CANALETA ITMAX - 160MM TAPA PARA DERIVACION HORIZONTAL EN CRUZ</t>
  </si>
  <si>
    <t>CANALETA ITMAX - 220MM TAMPA PARA DERIVACAO HORIZONTAL CRUZ</t>
  </si>
  <si>
    <t>ITMAX DUCT - 220MM H-CROSS COVER</t>
  </si>
  <si>
    <t>CANALETA ITMAX - 220MM TAPA PARA DERIVACION HORIZONTAL EN CRUZ</t>
  </si>
  <si>
    <t>CANALETA ITMAX - 300MM TAMPA PARA DERIVACAO HORIZONTAL CRUZ</t>
  </si>
  <si>
    <t>ITMAX DUCT - 300MM H-CROSS COVER</t>
  </si>
  <si>
    <t>CANALETA ITMAX - 300MM TAPA PARA DERIVACION HORIZONTAL EN CRUZ</t>
  </si>
  <si>
    <t>CANALETA ITMAX - 100MM DERIVACAO HORIZONTAL T</t>
  </si>
  <si>
    <t>ITMAX DUCT - 100MM H-TEE</t>
  </si>
  <si>
    <t>CANALETA ITMAX - 100MM DERIVACION HORIZONTAL EN T</t>
  </si>
  <si>
    <t>CANALETA ITMAX - 160MM DERIVACAO HORIZONTAL T</t>
  </si>
  <si>
    <t>ITMAX DUCT - 160MM H-TEE</t>
  </si>
  <si>
    <t>CANALETA ITMAX - 160MM DERIVACION HORIZONTAL EN T</t>
  </si>
  <si>
    <t>CANALETA ITMAX - 300MM DERIVACAO HORIZONTAL T</t>
  </si>
  <si>
    <t>ITMAX DUCT - 300MM H-TEE</t>
  </si>
  <si>
    <t>CANALETA ITMAX - 300MM DERIVACION HORIZONTAL EN T</t>
  </si>
  <si>
    <t>CANALETA ITMAX - 100MM TAMPA PARA DERIVACAO HORIZONTAL T</t>
  </si>
  <si>
    <t>ITMAX DUCT - 100MM H-TEE COVER</t>
  </si>
  <si>
    <t>CANALETA ITMAX - 100MM TAPA PARA DERIVACION HORIZONTAL T</t>
  </si>
  <si>
    <t>CANALETA ITMAX - 160MM TAMPA PARA DERIVACAO HORIZONTAL T</t>
  </si>
  <si>
    <t>ITMAX DUCT - 160MM H-TEE COVER</t>
  </si>
  <si>
    <t>CANALETA ITMAX - 160MM TAPA PARA DERIVACION HORIZONTAL T</t>
  </si>
  <si>
    <t>CANALETA ITMAX - 220MM TAMPA PARA DERIVACAO HORIZONTAL T</t>
  </si>
  <si>
    <t>ITMAX DUCT - 220MM H-TEE COVER</t>
  </si>
  <si>
    <t>CANALETA ITMAX - 220MM TAPA PARA DERIVACION HORIZONTAL T</t>
  </si>
  <si>
    <t>CANALETA ITMAX - 300MM TAMPA PARA DERIVACAO HORIZONTAL T</t>
  </si>
  <si>
    <t>ITMAX DUCT - 300MM H-TEE COVER</t>
  </si>
  <si>
    <t>CANALETA ITMAX - 300MM TAPA PARA DERIVACION HORIZONTAL T</t>
  </si>
  <si>
    <t>CANALETA ITMAX - 100MM CURVA HORIZONTAL 45 GRAUS</t>
  </si>
  <si>
    <t>ITMAX DUCT - 100MM H-ELBOW  45 DEGREES</t>
  </si>
  <si>
    <t>CANALETA ITMAX - 100MM CURVA HORIZONTAL 45 GRADOS</t>
  </si>
  <si>
    <t>CANALETA ITMAX - 160MM CURVA HORIZONTAL 45 GRAUS</t>
  </si>
  <si>
    <t>ITMAX DUCT - 160MM H-ELBOW 45 DEGREES</t>
  </si>
  <si>
    <t>CANALETA ITMAX - 160MM CURVA HORIZONTAL 45 GRADOS</t>
  </si>
  <si>
    <t>CANALETA ITMAX - 300MM CURVA HORIZONTAL 45 GRAUS</t>
  </si>
  <si>
    <t>ITMAX DUCT - 300MM H-ELBOW 45 DEGREES</t>
  </si>
  <si>
    <t>CANALETA ITMAX - 300MM CURVA HORIZONTAL 45 GRADOS</t>
  </si>
  <si>
    <t>CANALETA ITMAX - 100MM TAMPA PARA CURVA HORIZONTAL 45 GRAUS</t>
  </si>
  <si>
    <t>ITMAX DUCT - 100MM H-ELBOW 45 DEGREES COVER</t>
  </si>
  <si>
    <t>CANALETA ITMAX - 100MM TAPA PARA CURVA HORIZONTAL 45 GRADOS</t>
  </si>
  <si>
    <t>CANALETA ITMAX - 160MM TAMPA PARA CURVA HORIZONTAL 45 GRAUS</t>
  </si>
  <si>
    <t>ITMAX DUCT - 160MM H-ELBOW 45 DEGREES COVER</t>
  </si>
  <si>
    <t>CANALETA ITMAX - 160MM TAPA PARA CURVA HORIZONTAL 45 GRADOS</t>
  </si>
  <si>
    <t>CANALETA ITMAX - 220MM TAMPA PARA CURVA HORIZONTAL 45 GRAUS</t>
  </si>
  <si>
    <t>ITMAX DUCT - 220MM H-ELBOW 45 DEGREES COVER</t>
  </si>
  <si>
    <t>CANALETA ITMAX - 220MM TAPA PARA CURVA HORIZONTAL 45 GRADOS</t>
  </si>
  <si>
    <t>RACK FECHADO ENTERPRISE COM GUIAS 42U X 800MM X 1000MM</t>
  </si>
  <si>
    <t>ENTERPRISE CABINET WITH CABLE MANAGER 42U X 800MM X 1000MM</t>
  </si>
  <si>
    <t>RACK CERRADO ENTERPRISE CON GUIAS 42U X 800MM X 1000MM</t>
  </si>
  <si>
    <t>RACK FECHADO DE PAREDE ENTERPRISE 6U X 600MM X 450MM</t>
  </si>
  <si>
    <t>ENTERPRISE WALL CABINET 6U X 600MM X 450MM</t>
  </si>
  <si>
    <t>RACK CERRADO DE PARED ENTERPRISE 6U X 600MM X 450MM</t>
  </si>
  <si>
    <t>ET02792</t>
  </si>
  <si>
    <t>a0A6100000blntI</t>
  </si>
  <si>
    <t>RACK FECHADO ENTERPRISE 22U X 600MM X 600MM</t>
  </si>
  <si>
    <t>ENTERPRISE CABINET 22U X 600MM X 600MM</t>
  </si>
  <si>
    <t>RACK CERRADO ENTERPRISE 22U X 600MM X 600MM</t>
  </si>
  <si>
    <t>ET02791</t>
  </si>
  <si>
    <t>a0A6100000blntH</t>
  </si>
  <si>
    <t>RACK FECHADO ENTERPRISE COM GUIAS 42U X 800MM X 800MM</t>
  </si>
  <si>
    <t>ENTERPRISE CABINET WITH CABLE MANAGER 42U X 800MM X 800MM</t>
  </si>
  <si>
    <t>RACK CERRADO ENTERPRISE CON GUIAS 42U X 800MM X 800MM</t>
  </si>
  <si>
    <t>RACK FECHADO DE PAREDE ENTERPRISE 12U X 600MM X 600MM</t>
  </si>
  <si>
    <t>ENTERPRISE WALL CABINET 12U X 600MM X 600MM</t>
  </si>
  <si>
    <t>RACK CERRADO DE PARED ENTERPRISE 12U X 600MM X 600MM</t>
  </si>
  <si>
    <t>RACK FECHADO ENTERPRISE 42U X 600MM X 600MM</t>
  </si>
  <si>
    <t>ENTERPRISE CABINET 42U X 600MM X 600MM</t>
  </si>
  <si>
    <t>RACK CERRADO ENTERPRISE 42U X 600MM X 600MM</t>
  </si>
  <si>
    <t>CANALETA ITMAX - 300MM TAMPA PARA CURVA HORIZONTAL 45 GRAUS</t>
  </si>
  <si>
    <t>ITMAX DUCT - 300MM H-ELBOW 45 DEGREES COVER</t>
  </si>
  <si>
    <t>CANALETA ITMAX - 300MM TAPA PARA CURVA HORIZONTAL 45 GRADOS</t>
  </si>
  <si>
    <t>CANALETA ITMAX - 50MM DESCIDA 45 GRAUS</t>
  </si>
  <si>
    <t>ITMAX DUCT - 50MM V- ELBOW 45 DEGREES DOWN</t>
  </si>
  <si>
    <t>CANALETA ITMAX - 50MM BAJADA 45 GRADOS</t>
  </si>
  <si>
    <t>CANALETA ITMAX - 100MM DESCIDA 45 GRAUS</t>
  </si>
  <si>
    <t>ITMAX DUCT - 100MM V-ELBOW 45 DEGREES DOWN</t>
  </si>
  <si>
    <t>CANALETA ITMAX - 100MM BAJADA 45 GRADOS</t>
  </si>
  <si>
    <t>CANALETA ITMAX - 160MM DESCIDA 45 GRAUS</t>
  </si>
  <si>
    <t>ITMAX DUCT - 160MM V-ELBOW 45 DEGREES DOWN</t>
  </si>
  <si>
    <t>CANALETA ITMAX - 160MM BAJADA 45 GRADOS</t>
  </si>
  <si>
    <t>CANALETA ITMAX - 300MM DESCIDA 45 GRAUS</t>
  </si>
  <si>
    <t>ITMAX DUCT - 300MM V-ELBOW 45 DEGREES DOWN</t>
  </si>
  <si>
    <t>CANALETA ITMAX - 300MM BAJADA 45 GRADOS</t>
  </si>
  <si>
    <t>CANALETA ITMAX - 50MM TAMPA PARA DESCIDA 45 GRAUS</t>
  </si>
  <si>
    <t>ITMAX DUCT - 50MM V- ELBOW 45 DEGREES DOWN COVER</t>
  </si>
  <si>
    <t>CANALETA ITMAX - 50MM TAPA PARA BAJADA 45 GRADOS</t>
  </si>
  <si>
    <t>CANALETA ITMAX - 100MM TAMPA PARA DESCIDA 45 GRAUS</t>
  </si>
  <si>
    <t>ITMAX DUCT - 100MM V-ELBOW 45 DEGREES DOWN COVER</t>
  </si>
  <si>
    <t>CANALETA ITMAX - 100MM TAPA PARA BAJADA 45 GRADOS</t>
  </si>
  <si>
    <t>CANALETA ITMAX - 160MM TAMPA PARA DESCIDA 45 GRAUS</t>
  </si>
  <si>
    <t>ITMAX DUCT - 160MM V-ELBOW 45 DEGREES DOWN COVER</t>
  </si>
  <si>
    <t>CANALETA ITMAX - 160MM TAPA PARA BAJADA 45 GRADOS</t>
  </si>
  <si>
    <t>CANALETA ITMAX - 220MM TAMPA PARA DESCIDA 45 GRAUS</t>
  </si>
  <si>
    <t>ITMAX DUCT - 220MM V-ELBOW 45 DEGREES DOWN COVER</t>
  </si>
  <si>
    <t>CANALETA ITMAX - 220MM TAPA PARA BAJADA 45 GRADOS</t>
  </si>
  <si>
    <t>CANALETA ITMAX - 300MM TAMPA PARA DESCIDA 45 GRAUS</t>
  </si>
  <si>
    <t>ITMAX DUCT - 300MM V-ELBOW 45 DEGREES DOWN COVER</t>
  </si>
  <si>
    <t>CANALETA ITMAX - 300MM TAPA PARA BAJADA 45 GRADOS</t>
  </si>
  <si>
    <t>CANALETA ITMAX - 50MM SUBIDA 45 GRAUS</t>
  </si>
  <si>
    <t>ITMAX DUCT - 50MM V-ELBOW 45 DEGREES UP</t>
  </si>
  <si>
    <t>CANALETA ITMAX - 50MM SUBIDA 45 GRADOS</t>
  </si>
  <si>
    <t>CANALETA ITMAX - 100MM SUBIDA 45 GRAUS</t>
  </si>
  <si>
    <t>ITMAX DUCT - 100MM V-ELBOW 45 DEGREES UP</t>
  </si>
  <si>
    <t>CANALETA ITMAX - 100MM SUBIDA 45 GRADOS</t>
  </si>
  <si>
    <t>CANALETA ITMAX - 160MM SUBIDA 45 GRAUS</t>
  </si>
  <si>
    <t>ITMAX DUCT - 160MM V-ELBOW 45 DEGREES UP</t>
  </si>
  <si>
    <t>CANALETA ITMAX - 160MM SUBIDA 45 GRADOS</t>
  </si>
  <si>
    <t>CANALETA ITMAX - 220MM SUBIDA 45 GRAUS</t>
  </si>
  <si>
    <t>ITMAX DUCT - 220MM V-ELBOW 45 DEGREES UP</t>
  </si>
  <si>
    <t>CANALETA ITMAX - 220MM SUBIDA 45 GRADOS</t>
  </si>
  <si>
    <t>CANALETA ITMAX - 300MM SUBIDA 45 GRAUS</t>
  </si>
  <si>
    <t>ITMAX DUCT - 300MM V-ELBOW 45 DEGREES UP</t>
  </si>
  <si>
    <t>CANALETA ITMAX - 300MM SUBIDA 45 GRADOS</t>
  </si>
  <si>
    <t>CANALETA ITMAX - 50MM TAMPA PARA SUBIDA 45 GRAUS</t>
  </si>
  <si>
    <t>ITMAX DUCT - 50MM V-ELBOW 45 DEGREES UP COVER</t>
  </si>
  <si>
    <t>CANALETA ITMAX - 50MM TAPA PARA SUBIDA 45 GRADOS</t>
  </si>
  <si>
    <t>CANALETA ITMAX - 100MM TAMPA PARA SUBIDA 45 GRAUS</t>
  </si>
  <si>
    <t>ITMAX DUCT - 100MM V-ELBOW 45 DEGREES UP COVER</t>
  </si>
  <si>
    <t>CANALETA ITMAX - 100MM TAPA PARA SUBIDA 45 GRADOS</t>
  </si>
  <si>
    <t>CANALETA ITMAX - 160MM TAMPA PARA SUBIDA 45 GRAUS</t>
  </si>
  <si>
    <t>ITMAX DUCT - 160MM V-ELBOW 45 DEGREES UP COVER</t>
  </si>
  <si>
    <t>CANALETA ITMAX - 160MM TAPA PARA SUBIDA 45 GRADOS</t>
  </si>
  <si>
    <t>CANALETA ITMAX - 220MM TAMPA PARA SUBIDA 45 GRAUS</t>
  </si>
  <si>
    <t>ITMAX DUCT - 220MM V-ELBOW 45 DEGREES UP COVER</t>
  </si>
  <si>
    <t>CANALETA ITMAX - 220MM TAPA PARA SUBIDA 45 GRADOS</t>
  </si>
  <si>
    <t>CANALETA ITMAX - 300MM TAMPA PARA SUBIDA 45 GRAUS</t>
  </si>
  <si>
    <t>ITMAX DUCT - 300MM V-ELBOW 45 DEGREES UP COVER</t>
  </si>
  <si>
    <t>CANALETA ITMAX - 300MM TAPA PARA SUBIDA 45 GRADOS</t>
  </si>
  <si>
    <t>CANALETA ITMAX - 100MM-50MM REDUTOR</t>
  </si>
  <si>
    <t>ITMAX DUCT - 100MM-50MM REDUCER</t>
  </si>
  <si>
    <t>CANALETA ITMAX - 100MM-50MM REDUCTOR</t>
  </si>
  <si>
    <t>CANALETA ITMAX - 160MM-100MM REDUTOR</t>
  </si>
  <si>
    <t>ITMAX DUCT - 160MM-100MM REDUCER</t>
  </si>
  <si>
    <t>CANALETA ITMAX - 160MM-100MM REDUCTOR</t>
  </si>
  <si>
    <t>CANALETA ITMAX - 220MM-160MM REDUTOR</t>
  </si>
  <si>
    <t>ITMAX DUCT - 220MM-160MM REDUCER</t>
  </si>
  <si>
    <t>CANALETA ITMAX - 220MM-160MM REDUCTOR</t>
  </si>
  <si>
    <t>CANALETA ITMAX - 300MM-220MM REDUTOR</t>
  </si>
  <si>
    <t>ITMAX DUCT - 300MM-220MM REDUCER</t>
  </si>
  <si>
    <t>CANALETA ITMAX - 300MM-220MM REDUCTOR</t>
  </si>
  <si>
    <t>CANALETA ITMAX - 160MM-100MM TAMPA PARA REDUTOR</t>
  </si>
  <si>
    <t>ITMAX DUCT - 160MM-100MM REDUCER COVER</t>
  </si>
  <si>
    <t>CANALETA ITMAX - 160MM-100MM TAPA PARA REDUCTOR</t>
  </si>
  <si>
    <t>CANALETA ITMAX - 220MM-160MM TAMPA PARA REDUTOR</t>
  </si>
  <si>
    <t>ITMAX DUCT - 220MM-160MM REDUCER COVER</t>
  </si>
  <si>
    <t>CANALETA ITMAX - 220MM-160MM TAPA PARA REDUCTOR</t>
  </si>
  <si>
    <t>BASE PARA TRILHO DIN INDUSTRIAL (KIT 5PÇS) - INOX</t>
  </si>
  <si>
    <t>INDUSTRIAL SUPPORT FOR DIN RAIL (PKG 5PCS) - STAINLESS</t>
  </si>
  <si>
    <t>BASE PARA RIEL DIN INDUSTRIAL (CJT 5PZS) - INOXIDABLE</t>
  </si>
  <si>
    <t>ET02316</t>
  </si>
  <si>
    <t>a0A6100000blnnU</t>
  </si>
  <si>
    <t>CANALETA ITMAX - 300MM-220MM TAMPA PARA REDUTOR</t>
  </si>
  <si>
    <t>ITMAX DUCT - 300MM-220MM REDUCER COVER</t>
  </si>
  <si>
    <t>CANALETA ITMAX - 300MM-220MM TAPA PARA REDUCTOR</t>
  </si>
  <si>
    <t>CANALETA ITMAX - 50MM BOCAL</t>
  </si>
  <si>
    <t>ITMAX DUCT - 50MM OUTLET TRUMPET</t>
  </si>
  <si>
    <t>CANALETA ITMAX - 100MM BOCAL</t>
  </si>
  <si>
    <t>ITMAX DUCT - 100MM OUTLET TRUMPET</t>
  </si>
  <si>
    <t>CANALETA ITMAX - 160MM BOCAL</t>
  </si>
  <si>
    <t>ITMAX DUCT - 160MM OUTLET TRUMPET</t>
  </si>
  <si>
    <t>CANALETA ITMAX - 300MM BOCAL</t>
  </si>
  <si>
    <t>ITMAX DUCT - 300MM OUTLET TRUMPET</t>
  </si>
  <si>
    <t>CANALETA ITMAX - 100MM FIM DE SEGMENTO</t>
  </si>
  <si>
    <t>ITMAX DUCT - 100MM END CAP</t>
  </si>
  <si>
    <t>CANALETA ITMAX - 100MM FIN DEL SEGMENTO</t>
  </si>
  <si>
    <t>CANALETA ITMAX - 160MM FIM DE SEGMENTO</t>
  </si>
  <si>
    <t>ITMAX DUCT - 160MM END CAP</t>
  </si>
  <si>
    <t>CANALETA ITMAX - 160MM FIN DEL SEGMENTO</t>
  </si>
  <si>
    <t>CANALETA ITMAX - 220MM FIM DE SEGMENTO</t>
  </si>
  <si>
    <t>ITMAX DUCT - 220MM END CAP</t>
  </si>
  <si>
    <t>CANALETA ITMAX - 220MM FIN DEL SEGMENTO</t>
  </si>
  <si>
    <t>CANALETA ITMAX - 300MM FIM DE SEGMENTO</t>
  </si>
  <si>
    <t>ITMAX DUCT - 300MM END CAP</t>
  </si>
  <si>
    <t>CANALETA ITMAX - 300MM FIN DEL SEGMENTO</t>
  </si>
  <si>
    <t>CANALETA ITMAX - SAIDA SUPERIOR HORIZONTAL</t>
  </si>
  <si>
    <t>ITMAX DUCT - HORIZONTAL TOP</t>
  </si>
  <si>
    <t>CANALETA ITMAX - SALIDA SUPERIOR HORIZONTAL</t>
  </si>
  <si>
    <t>CANALETA ITMAX - TAMPA PARA SAIDA SUPERIOR HORIZONTAL</t>
  </si>
  <si>
    <t>ITMAX DUCT - HORIZONTAL TOP COVER</t>
  </si>
  <si>
    <t>CANALETA ITMAX - TAPA PARA SALIDA SUPERIOR HORIZONTAL</t>
  </si>
  <si>
    <t>CANALETA ITMAX - 100MM TAMPA PARA SAIDA SUPERIOR VERTICAL</t>
  </si>
  <si>
    <t>ITMAX DUCT - 100MM V-TOP COVER</t>
  </si>
  <si>
    <t>CANALETA ITMAX - 100MM TAPA PARA SALIDA SUPERIOR VERTICAL</t>
  </si>
  <si>
    <t>CANALETA ITMAX - 50MM JUNCAO</t>
  </si>
  <si>
    <t>ITMAX DUCT - 50MM JOINER</t>
  </si>
  <si>
    <t>CANALETA ITMAX - 50MM EMPALME</t>
  </si>
  <si>
    <t>CANALETA ITMAX - 100MM JUNCAO</t>
  </si>
  <si>
    <t>ITMAX DUCT - 100MM JOINER</t>
  </si>
  <si>
    <t>CANALETA ITMAX - 100MM EMPALME</t>
  </si>
  <si>
    <t>CANALETA ITMAX - 160MM JUNCAO</t>
  </si>
  <si>
    <t>ITMAX DUCT - 160MM JOINER</t>
  </si>
  <si>
    <t>CANALETA ITMAX - 160MM EMPALME</t>
  </si>
  <si>
    <t>CANALETA ITMAX - 300MM JUNCAO</t>
  </si>
  <si>
    <t>ITMAX DUCT - 300MM JOINER</t>
  </si>
  <si>
    <t>CANALETA ITMAX - 300MM EMPALME</t>
  </si>
  <si>
    <t>CANALETA ITMAX - CLIP PARA TAMPA</t>
  </si>
  <si>
    <t>ITMAX DUCT - ALL DUCT COVER CLIP</t>
  </si>
  <si>
    <t>CANALETA ITMAX - CLIP PARA TAPA</t>
  </si>
  <si>
    <t>PARAFUSO E PORCA T</t>
  </si>
  <si>
    <t>TEES BOLT &amp;NUT</t>
  </si>
  <si>
    <t>TORNILLO Y PUERCA T</t>
  </si>
  <si>
    <t>PATCH PANEL PARA TRILHO DIN INDUSTRIAL 8P - CINZA</t>
  </si>
  <si>
    <t>INDUSTRIAL 8P DIN RAIL PATCH PANEL - GRAY</t>
  </si>
  <si>
    <t>PATCH PANEL PARA RIEL DIN INDUSTRIAL 8P - GRIS</t>
  </si>
  <si>
    <t>ET03552</t>
  </si>
  <si>
    <t>a0A6100000blo24</t>
  </si>
  <si>
    <t>RACK 4P ABERTO 19" 45U ITMAX</t>
  </si>
  <si>
    <t>OPEN RACK 4P 19" 45U ITMAX</t>
  </si>
  <si>
    <t>RACK  4P ABIERTO 19" 45U ITMAX</t>
  </si>
  <si>
    <t>ET02304</t>
  </si>
  <si>
    <t>a0A6100000blnnM</t>
  </si>
  <si>
    <t>BANDEJA SUPERIOR E INFERIOR ITMAX</t>
  </si>
  <si>
    <t>ITMAX UP AND BOTTOM RACK TRAY</t>
  </si>
  <si>
    <t>ET02313</t>
  </si>
  <si>
    <t>a0A6100000blnnS</t>
  </si>
  <si>
    <t>GUIA HORIZONTAL 2U ITMAX</t>
  </si>
  <si>
    <t>ITMAX HORIZONTAL CABLE MANAGER 2U</t>
  </si>
  <si>
    <t>GUIA DE CABLES HORIZONTAL 2U ITMAX</t>
  </si>
  <si>
    <t>ET02314</t>
  </si>
  <si>
    <t>a0A6100000blnnT</t>
  </si>
  <si>
    <t>GUIA HORIZONTAL 4U ITMAX</t>
  </si>
  <si>
    <t>ITMAX HORIZONTAL CABLE MANAGER  4U</t>
  </si>
  <si>
    <t>GUIA DE CABLES HORIZONTAL 4U ITMAX</t>
  </si>
  <si>
    <t>ET02317</t>
  </si>
  <si>
    <t>a0A6100000blnnV</t>
  </si>
  <si>
    <t>GUIA HORIZONTAL DUPLA FACE 2U ITMAX</t>
  </si>
  <si>
    <t>ITMAX HORIZONTAL CABLE MANAGER 2U  - DOUBLE SIDE</t>
  </si>
  <si>
    <t>GUIA DE CABLES HORIZONTAL FACE DOBLE 2U ITMAX</t>
  </si>
  <si>
    <t>ET02326</t>
  </si>
  <si>
    <t>a0A6100000blnnc</t>
  </si>
  <si>
    <t>ACOMODADOR RADIAL PLASTICO ITMAX (KIT 5 PCS.)</t>
  </si>
  <si>
    <t>ITMAX PLASTIC SPOOL  (5 PIECES)</t>
  </si>
  <si>
    <t>ACOMODADOR RADIAL PLASTICO ITMAX (5 PIEZAS)</t>
  </si>
  <si>
    <t>ET02327</t>
  </si>
  <si>
    <t>a0A6100000blnnd</t>
  </si>
  <si>
    <t>KIT RACK ABERTO 19" 45U ITMAX E BARRA DE ATERRAMENTO</t>
  </si>
  <si>
    <t>"OPEN RACK KIT 19"" 45U ITMAX AND GROUNDING BAR"</t>
  </si>
  <si>
    <t>"KIT RACK ABIERTO 19"" 45U ITMAX Y  BARRA DE PUESTA A TERRA"</t>
  </si>
  <si>
    <t>KIT RACK 4P ABERTO 19" 45U ITMAX E BARRA DE ATERRAMENTO</t>
  </si>
  <si>
    <t>OPEN RACK KIT 4P 19" 45U ITMAX AND GROUND BAR</t>
  </si>
  <si>
    <t>KIT RACK 4P ABIERTO 19" 45U ITMAX Y  BARRA DE PUESTA A TERRA</t>
  </si>
  <si>
    <t>ESTEIRA 1.3M FINAL DE FILA</t>
  </si>
  <si>
    <t>WIRE CABLE TRAY 1.3M - FINAL LINE</t>
  </si>
  <si>
    <t>ESCALERILLA 1.3M FINAL DE FILA</t>
  </si>
  <si>
    <t>ESTEIRA 1.0M PONTE DE CONEXAO</t>
  </si>
  <si>
    <t>WIRE CABLE TRAY 1.0M CONNECTION POINT</t>
  </si>
  <si>
    <t>ESCALERILLA 1.0M PUNTO DE CONEXION</t>
  </si>
  <si>
    <t>ESTEIRA 1.1M PARA CONEXAO T</t>
  </si>
  <si>
    <t>WIRE CABLE TRAY 1.1M FOR T CONNECTION</t>
  </si>
  <si>
    <t>ESCALERILLA 1.1M PARA CONEXION T</t>
  </si>
  <si>
    <t>ESTEIRA 1.1M SEM CONEXAO T</t>
  </si>
  <si>
    <t>WIRE CABLE TRAY 1.1M WITHOUT T CONNECTION</t>
  </si>
  <si>
    <t>ESCALERILLA 1.1M SIN CONEXION T</t>
  </si>
  <si>
    <t>ESTEIRA 0.1M TAMPA DESCIDA</t>
  </si>
  <si>
    <t>WIRE CABLE TRAY 0.1M DOWNWARD COVER</t>
  </si>
  <si>
    <t>ESCALERILLA 0.1M TAPA DESCIDA</t>
  </si>
  <si>
    <t>ESTEIRA  TAMPA DE FECHAMENTO</t>
  </si>
  <si>
    <t>WIRE CABLE TRAY - CLOSING COVER</t>
  </si>
  <si>
    <t>TAPA DE CIERRE DE ESCALERILLA</t>
  </si>
  <si>
    <t>ESTEIRA 0.1M - CONJUNTO DE DESCIDA</t>
  </si>
  <si>
    <t>WIRE CABLE TRAY 0.1M - DOWN KIT</t>
  </si>
  <si>
    <t>ESCALERILLA 0.1M - CONJUNTO DE BAJADA</t>
  </si>
  <si>
    <t>PARAFUSO CABECA PANELA PHILLIPS 5X16 MM ZINCADO PRETO</t>
  </si>
  <si>
    <t>HEAD PAN SCREW PHILIPS 5X16MM BLACK ZINC</t>
  </si>
  <si>
    <t>CABEZA TORNILLO PAN PHILIPS 5X16MM NEGRO ZINC</t>
  </si>
  <si>
    <t>PORCA SEXTAVADA 5 MM ZINCADO PRETO</t>
  </si>
  <si>
    <t>NUT HEX ZINC 5 MM BLACK</t>
  </si>
  <si>
    <t>TUERCA HEXAGONAL DE ZINC 5 MM NEGRO</t>
  </si>
  <si>
    <t>ARRUELA LISA 5 MM ZINCADO PRETO</t>
  </si>
  <si>
    <t>FLAT WASHER ZINC 5 MM BLACK</t>
  </si>
  <si>
    <t>ARANDELA PLANA DE ZINC 5 MM NEGRO</t>
  </si>
  <si>
    <t>CAIXA DE SOBREPOR PARA ONT - G400/G420R</t>
  </si>
  <si>
    <t>SURFACE MOUNTED ENCLOSURE FOR ONT - G400/G420R</t>
  </si>
  <si>
    <t>CAJA DE SOBREPOSICION PARA ONT - G400/G420R</t>
  </si>
  <si>
    <t>ET03335</t>
  </si>
  <si>
    <t>a0A6100000blnzO</t>
  </si>
  <si>
    <t>GUIA VERTICAL FECHADO ENTERPRISE (45U)</t>
  </si>
  <si>
    <t>ENTERPRISE VERTICAL CLOSED GUIDE (45U)</t>
  </si>
  <si>
    <t>GUIA VERTICAL CERRADO ENTERPRISE (45U)</t>
  </si>
  <si>
    <t>ET03248</t>
  </si>
  <si>
    <t>a0A6100000blnyN</t>
  </si>
  <si>
    <t>GUIA VERTICAL FECHADO ENTERPRISE (36U)</t>
  </si>
  <si>
    <t>ENTERPRISE VERTICAL CLOSED GUIDE (36U)</t>
  </si>
  <si>
    <t>GUIA VERTICAL CERRADO ENTERPRISE (36U)</t>
  </si>
  <si>
    <t>UNIDADE DE VENTILACAO PARA RACK FECHADO DE PAREDE COM 2 UNIDADES</t>
  </si>
  <si>
    <t>FAN KIT FOR WALL CABINET WITH 2 UNITS</t>
  </si>
  <si>
    <t>UNIDAD DE VENTILACION PARA RACK CERRADO DE PARED CON2 UNIDAD</t>
  </si>
  <si>
    <t>ET03006</t>
  </si>
  <si>
    <t>a0A6100000blnvq</t>
  </si>
  <si>
    <t>GUIA DE CABOS HORIZONTAL FECHADO 1U</t>
  </si>
  <si>
    <t>CLOSED HORIZONTAL CABLE MANAGER 1U</t>
  </si>
  <si>
    <t>GUIA DE CABLES HORIZONTAL CERRADO 1U</t>
  </si>
  <si>
    <t>ET01762</t>
  </si>
  <si>
    <t>a0A6100000blni0</t>
  </si>
  <si>
    <t>GUIA DE CABOS HORIZONTAL FECHADO 2U</t>
  </si>
  <si>
    <t>CLOSED HORIZONTAL CABLE MANAGER 2U</t>
  </si>
  <si>
    <t>GUIA DE CABLES HORIZONTAL CERRADO 2U</t>
  </si>
  <si>
    <t>ET01755</t>
  </si>
  <si>
    <t>a0A6100000blnht</t>
  </si>
  <si>
    <t>RACK ABERTO DE PAREDE 19"x 5U (BRACKET)</t>
  </si>
  <si>
    <t>Articulate Bracket 19"x 5U</t>
  </si>
  <si>
    <t>RACK ABIERTO DE PARED 19" X 5U (BRACKET)</t>
  </si>
  <si>
    <t>ET01726</t>
  </si>
  <si>
    <t>a0A6100000blnhR</t>
  </si>
  <si>
    <t>PONTO DE CONEXAO ALTA DENSIDADE 6U</t>
  </si>
  <si>
    <t>HIGH DENSITY CONNECTION BOX 6U</t>
  </si>
  <si>
    <t>PUNTO DE CONEXION ALTA DENSIDAD 6U</t>
  </si>
  <si>
    <t>ET01882</t>
  </si>
  <si>
    <t>a0A6100000blnjK</t>
  </si>
  <si>
    <t>PONTO DE CONEXAO ALTA DENSIDADE 12U</t>
  </si>
  <si>
    <t>HIGH DENSITY CONNECTION BOX 12U</t>
  </si>
  <si>
    <t>PUNTO DE CONEXION ALTA DENSIDAD 12U</t>
  </si>
  <si>
    <t>ET02239</t>
  </si>
  <si>
    <t>a0A6100000blnmd</t>
  </si>
  <si>
    <t>RACK ABERTO 44U - MODELO BB</t>
  </si>
  <si>
    <t>OPEN RACK 44U - BB MODEL</t>
  </si>
  <si>
    <t>RACK ABIERTO 44U - MODELO BB</t>
  </si>
  <si>
    <t>RACK DE ACOMODACAO OPTICA MPO 2200mm</t>
  </si>
  <si>
    <t>MPO ACCOMMODATION RACK 2200mm</t>
  </si>
  <si>
    <t>RACK DE ALOJAMIENTO OPTICO MPO 2200mm</t>
  </si>
  <si>
    <t>TAMPA PARA PATCH PANEL ANGULAR</t>
  </si>
  <si>
    <t>ANGLED TOP COVER</t>
  </si>
  <si>
    <t>TAPA DE CIERRE ANGULAR</t>
  </si>
  <si>
    <t>ET03281</t>
  </si>
  <si>
    <t>a0A6100000blnyr</t>
  </si>
  <si>
    <t>PONTO DE CONEXAO HDX</t>
  </si>
  <si>
    <t>HDX CONNECTION BOX - 3 SLOTS</t>
  </si>
  <si>
    <t>PUNTO DE CONEXION HDX</t>
  </si>
  <si>
    <t>ET02750</t>
  </si>
  <si>
    <t>a0A6100000blnsi</t>
  </si>
  <si>
    <t>PONTO DE CONEXAO DESCARREGADO 24 POSICOES EXPANSIVEL</t>
  </si>
  <si>
    <t>UNLOADED STACKABLE CONNECTION BOX - 24 SLOTS</t>
  </si>
  <si>
    <t>PUNTO DE CONEXION DESCARGADO 24 POSICIONES EXPANDIBLE</t>
  </si>
  <si>
    <t>ET02131</t>
  </si>
  <si>
    <t>a0A6100000blnlJ</t>
  </si>
  <si>
    <t>PONTO DE CONEXAO DESCARREGADO 12 POSICOES BLINDADO</t>
  </si>
  <si>
    <t>UNLOADED SHIELDED CONNECTION BOX - 12 SLOTS</t>
  </si>
  <si>
    <t>PUNTO DE CONEXION DESCARGADO 12P BLINDADO</t>
  </si>
  <si>
    <t>ET02143</t>
  </si>
  <si>
    <t>a0A6100000blnlT</t>
  </si>
  <si>
    <t>PONTO DE CONEXAO 1 POSICAO LGX</t>
  </si>
  <si>
    <t>LGX CONNECTION BOX - 1 SLOTS</t>
  </si>
  <si>
    <t>PUNTO DE CONEXION 1 POSICION LGX</t>
  </si>
  <si>
    <t>ET02467</t>
  </si>
  <si>
    <t>a0A6100000blnpM</t>
  </si>
  <si>
    <t>PONTO DE CONEXAO 2 POSICOES LGX</t>
  </si>
  <si>
    <t>LGX CONNECTION BOX - 2 SLOTS</t>
  </si>
  <si>
    <t>PUNTO DE CONEXION 2 POSICIONES LGX</t>
  </si>
  <si>
    <t>RACK FECHADO SERVIDOR  42U X 600MM X 1100MM</t>
  </si>
  <si>
    <t>SERVER CABINET  42U X 600MM X 1100MM</t>
  </si>
  <si>
    <t>RACK CERRADO SERVIDOR 42U X 600MM X 1100MM</t>
  </si>
  <si>
    <t>TAMPA LATERAL - GUIA VERTICAL ITMAX - PORTA UNICA</t>
  </si>
  <si>
    <t>ITMAX SIDE COVER FOR VERTICAL MANAGER  - SINGLE DOOR</t>
  </si>
  <si>
    <t>TAPA LATERAL PARA GUIA VERTICAL ITMAX - PUERTA UNICA</t>
  </si>
  <si>
    <t>ET02323</t>
  </si>
  <si>
    <t>a0A6100000blnnZ</t>
  </si>
  <si>
    <t>GUIA DE CABOS HORIZONTAL ABERTO 2U</t>
  </si>
  <si>
    <t>OPEN HORIZONTAL CABLE MANAGER 2U</t>
  </si>
  <si>
    <t>GUIA DE CABLES HORIZONTAL ABIERTO 2U</t>
  </si>
  <si>
    <t>ET01752</t>
  </si>
  <si>
    <t>a0A6100000blnhq</t>
  </si>
  <si>
    <t>GUIA DE CABOS HORIZONTAL ABERTO 1U</t>
  </si>
  <si>
    <t>OPEN HORIZONTAL CABLE MANAGER 1U</t>
  </si>
  <si>
    <t>GUIA DE CABLES HORIZONTAL ABIERTO 1U</t>
  </si>
  <si>
    <t>ET01751</t>
  </si>
  <si>
    <t>a0A6100000blnhp</t>
  </si>
  <si>
    <t>GUIA DE CABOS HORIZONTAL TRASEIRO</t>
  </si>
  <si>
    <t>REAR CABLE MANAGER</t>
  </si>
  <si>
    <t>GUIA DE CABLES HORIZONTAL TRASERO</t>
  </si>
  <si>
    <t>ET01765</t>
  </si>
  <si>
    <t>a0A6100000blni3</t>
  </si>
  <si>
    <t>GRAMPO PARA ORGANIZACAO VERTICAL</t>
  </si>
  <si>
    <t>CLAMP FOR VERTICAL ORGANIZATION</t>
  </si>
  <si>
    <t>GRAPA PARA ORGANIZACION VERTICAL</t>
  </si>
  <si>
    <t>ET01776</t>
  </si>
  <si>
    <t>a0A6100000blniC</t>
  </si>
  <si>
    <t>KIT SUPORTE RECUADO PARA RACK</t>
  </si>
  <si>
    <t>SUPPORT KIT FOR  BACKWARD INSTALLATION ON RACK</t>
  </si>
  <si>
    <t>SOPORTE PARA INSTALACION DESPLAZADO HACIA TRAS EN EL RACK</t>
  </si>
  <si>
    <t>ET02060</t>
  </si>
  <si>
    <t>a0A6100000blnkf</t>
  </si>
  <si>
    <t>PAINEL DE FECHAMENTO LGX</t>
  </si>
  <si>
    <t>BLANK PANEL LGX</t>
  </si>
  <si>
    <t>TAPA CIEGA LGX</t>
  </si>
  <si>
    <t>a0A6100000blnkm</t>
  </si>
  <si>
    <t>RACK ABERTO 19" 45U ITMAX</t>
  </si>
  <si>
    <t>OPEN RACK 2P 19" 45U ITMAX</t>
  </si>
  <si>
    <t>RACK  2P ABIERTO 19" 45U ITMAX</t>
  </si>
  <si>
    <t>ET02295</t>
  </si>
  <si>
    <t>a0A6100000blnnE</t>
  </si>
  <si>
    <t>RACK ABERTO 19"x 36U ENTERPRISE</t>
  </si>
  <si>
    <t>OPEN RACK 19"x 36U ENTERPRISE</t>
  </si>
  <si>
    <t>RACK ABIERTO 19"x 36U ENTERPRISE</t>
  </si>
  <si>
    <t>ET03246</t>
  </si>
  <si>
    <t>a0A6100000blnyL</t>
  </si>
  <si>
    <t>RACK ABERTO 19"x 45U ENTERPRISE</t>
  </si>
  <si>
    <t>OPEN RACK 19"x 45U ENTERPRISE</t>
  </si>
  <si>
    <t>RACK ABIERTO 19"x 45U ENTERPRISE</t>
  </si>
  <si>
    <t>GUIA DE CABOS SUPERIOR ENTERPRISE</t>
  </si>
  <si>
    <t>ENTERPRISE TOP CABLE GUIDE</t>
  </si>
  <si>
    <t>GUIA DE CABLES SUPERIOR ENTERPRISE</t>
  </si>
  <si>
    <t>ET03254</t>
  </si>
  <si>
    <t>a0A6100000blnyS</t>
  </si>
  <si>
    <t>PAINEL DE FECHAMENTO 1/2U</t>
  </si>
  <si>
    <t>BLANK PANEL 1/2U</t>
  </si>
  <si>
    <t>PANEL DE CIERRE 1/2U</t>
  </si>
  <si>
    <t>ET03040</t>
  </si>
  <si>
    <t>a0A6100000blnwD</t>
  </si>
  <si>
    <t>TAMPA DE FECHAMENTO ANGULAR 1/2U</t>
  </si>
  <si>
    <t>ANGLED TOP COVER 1/2U - (USED WITH ANGLED PATCH PANEL 1/2U)</t>
  </si>
  <si>
    <t>TAPA DE CIERRE ANGULAR 1/2U</t>
  </si>
  <si>
    <t>ET03042</t>
  </si>
  <si>
    <t>a0A6100000blnwF</t>
  </si>
  <si>
    <t>GUIA DE CABOS HORIZONTAL ABERTO 1/2U</t>
  </si>
  <si>
    <t>OPEN HORIZONTAL CABLE MANAGER 1/2U</t>
  </si>
  <si>
    <t>GUIA DE CABLES HORIZONTAL ABIERTO 1/2U</t>
  </si>
  <si>
    <t>ET03041</t>
  </si>
  <si>
    <t>a0A6100000blnwE</t>
  </si>
  <si>
    <t>BANDEJA TELESCOPICA 400 MM</t>
  </si>
  <si>
    <t>SLIDING TRAY 400MM</t>
  </si>
  <si>
    <t>BANDEJA DESLIZANTE 400MM</t>
  </si>
  <si>
    <t>ET02934</t>
  </si>
  <si>
    <t>a0A6100000blnuw</t>
  </si>
  <si>
    <t>BANDEJA FIXA 400MM (4 PONTOS)</t>
  </si>
  <si>
    <t>FIXED TRAY 400MM</t>
  </si>
  <si>
    <t>BANDEJA FIJA 400MM</t>
  </si>
  <si>
    <t>ET02933</t>
  </si>
  <si>
    <t>a0A6100000blnuv</t>
  </si>
  <si>
    <t>BANDEJA FIXA 500MM (4 PONTOS)</t>
  </si>
  <si>
    <t>FIXED TRAY 500MM</t>
  </si>
  <si>
    <t>BANDEJA FIJA 500MM</t>
  </si>
  <si>
    <t>BANDEJA FIXA 600MM (4 PONTOS)</t>
  </si>
  <si>
    <t>FIXED TRAY 600MM</t>
  </si>
  <si>
    <t>BANDEJA FIJA 600MM</t>
  </si>
  <si>
    <t>BANDEJA FIXA 700MM  (4 PONTOS)</t>
  </si>
  <si>
    <t>FIXED TRAY 700MM</t>
  </si>
  <si>
    <t>BANDEJA FIJA 700MM</t>
  </si>
  <si>
    <t>BANDEJA FIXA 800MM (4 PONTOS)</t>
  </si>
  <si>
    <t>FIXED TRAY 800MM</t>
  </si>
  <si>
    <t>BANDEJA FIJA 800MM</t>
  </si>
  <si>
    <t>BANDEJA FIXA 900MM (4 PONTOS)</t>
  </si>
  <si>
    <t>FIXED TRAY 900MM</t>
  </si>
  <si>
    <t>BANDEJA FIJA 900MM</t>
  </si>
  <si>
    <t>BANDEJA TELESCOPICA 500MM</t>
  </si>
  <si>
    <t>SLIDING TRAY 500MM</t>
  </si>
  <si>
    <t>BANDEJA DESLIZANTE 500MM</t>
  </si>
  <si>
    <t>PRATELEIRA NORMAL 1U</t>
  </si>
  <si>
    <t>SHELF 1U</t>
  </si>
  <si>
    <t>ESTANTERIAS 1U</t>
  </si>
  <si>
    <t>ET02043</t>
  </si>
  <si>
    <t>a0A6100000blnkT</t>
  </si>
  <si>
    <t>PRATELEIRA NORMAL 2U</t>
  </si>
  <si>
    <t>SHELF 2U</t>
  </si>
  <si>
    <t>ESTANTERIA 2U</t>
  </si>
  <si>
    <t>ET01780</t>
  </si>
  <si>
    <t>a0A6100000blniG</t>
  </si>
  <si>
    <t>PRATELEIRA ESTENDIDA 2U</t>
  </si>
  <si>
    <t>EXTENDED SHELF 2U</t>
  </si>
  <si>
    <t>ESTANTERIA ESTENDIDA 2U</t>
  </si>
  <si>
    <t>ET01779</t>
  </si>
  <si>
    <t>a0A6100000blniF</t>
  </si>
  <si>
    <t>PAINEL DE FECHAMENTO ANGULAR 1U</t>
  </si>
  <si>
    <t>ANGLED BLANK PANEL 1U - (USED WITH ANGLED PATCH PANEL 1U)</t>
  </si>
  <si>
    <t>PANEL DE CIERRE ANGULAR 1U</t>
  </si>
  <si>
    <t>ET01959</t>
  </si>
  <si>
    <t>a0A6100000blnk3</t>
  </si>
  <si>
    <t>GUIA DE CABOS HORIZONTAL FECHADO ZERO-U</t>
  </si>
  <si>
    <t>CLOSED HORIZONTAL  CABLE MANAGER ZERO-U</t>
  </si>
  <si>
    <t>GUIA DE CABLES HORIZONTAL CERRADO ZERO-U</t>
  </si>
  <si>
    <t>ET01761</t>
  </si>
  <si>
    <t>a0A6100000blnhz</t>
  </si>
  <si>
    <t>PRATELEIRA VENTILADA 2U</t>
  </si>
  <si>
    <t>VENTED SHELF 2U</t>
  </si>
  <si>
    <t>ESTANTERIA VENTILADA 2U</t>
  </si>
  <si>
    <t>ET01781</t>
  </si>
  <si>
    <t>a0A6100000blniH</t>
  </si>
  <si>
    <t>SUPORTE DE ANCORAGEM PARA CABOS</t>
  </si>
  <si>
    <t>ACCOMMODATION SUPPORT FOR CABLES (ANCHOR)</t>
  </si>
  <si>
    <t>SOPORTE DE ANCLAJE PARA CABLES</t>
  </si>
  <si>
    <t>ET02066</t>
  </si>
  <si>
    <t>a0A6100000blnkk</t>
  </si>
  <si>
    <t>ESTEIRA 4.0M DE JUNCAO</t>
  </si>
  <si>
    <t>WIRE CABLE TRAY - 4.0M CONNECTION</t>
  </si>
  <si>
    <t>ESCALERILLA 4.0M DE JUNCAO</t>
  </si>
  <si>
    <t>CORDAO DUPLEX CONECTORIZADO 62.5 ST-UPC/ST-UPC 1.5M - COG - LARANJA</t>
  </si>
  <si>
    <t>DUPLEX OPTICAL PATCH CORD 62.5 ST-UPC/ST-UPC 1.5M - OFN - ORANGE</t>
  </si>
  <si>
    <t>PATCH CORD OPTICO DUPLEX CONECTORIZADO 62.5 ST-UPC/ST-UPC 1.5M - COG - NARANJA</t>
  </si>
  <si>
    <t>CORDAO DUPLEX CONECTORIZADO 50.0 SC-UPC/ST-UPC 20.0M - COG - AMARELO</t>
  </si>
  <si>
    <t>DUPLEX OPTICAL PATCH CORD 50.0 SC-UPC/ST-UPC 20.0M - OFN - YELLOW</t>
  </si>
  <si>
    <t>PATCH CORD OPTICO DUPLEX CONECTORIZADO 50.0 SC-UPC/ST-UPC 20.0M - COG - AMARILLO</t>
  </si>
  <si>
    <t>CORDAO DUPLEX CONECTORIZADO 50.0 SC-UPC/ST-UPC 30.0M - COG - AMARELO</t>
  </si>
  <si>
    <t>DUPLEX OPTICAL PATCH CORD 50.0 SC-UPC/ST-UPC 30.0M - OFN - YELLOW</t>
  </si>
  <si>
    <t>PATCH CORD OPTICO DUPLEX CONECTORIZADO 50.0 SC-UPC/ST-UPC 30.0M - COG - AMARILLO</t>
  </si>
  <si>
    <t>CORDAO DUPLEX CONECTORIZADO 50.0 ST-UPC/ST-UPC 30.0M - COG - AMARELO</t>
  </si>
  <si>
    <t>DUPLEX OPTICAL PATCH CORD 50.0 ST-UPC/ST-UPC 30.0M - OFN - YELLOW</t>
  </si>
  <si>
    <t>PATCH CORD OPTICO DUPLEX CONECTORIZADO 50.0 ST-UPC/ST-UPC 30.0M - COG - AMARILLO</t>
  </si>
  <si>
    <t>CORDAO DUPLEX CONECTORIZADO 50.0 ST-UPC/ST-UPC 2.5M - COG - AMARELO</t>
  </si>
  <si>
    <t>DUPLEX OPTICAL PATCH CORD 50.0 ST-UPC/ST-UPC 2.5M - OFN - YELLOW</t>
  </si>
  <si>
    <t>PATCH CORD OPTICO DUPLEX CONECTORIZADO 50.0 ST-UPC/ST-UPC 2.5M - COG - AMARILLO</t>
  </si>
  <si>
    <t>CORDAO DUPLEX CONECTORIZADO 50.0 SC-UPC/ST-UPC 1.5M - COG - AMARELO</t>
  </si>
  <si>
    <t>DUPLEX OPTICAL PATCH CORD 50.0 SC-UPC/ST-UPC 1.5M - OFN - YELLOW</t>
  </si>
  <si>
    <t>PATCH CORD OPTICO DUPLEX CONECTORIZADO 50.0 SC-UPC/ST-UPC 1.5M - COG - AMARILLO</t>
  </si>
  <si>
    <t>EXTENSAO DUPLEX 62.5 ST-UPC 1.5M - COG - LARANJA - D2</t>
  </si>
  <si>
    <t>DUPLEX OPTICAL PIGTAIL 62.5 ST-UPC 1.5M - COG - ORANGE - D2</t>
  </si>
  <si>
    <t>EXTENSION DUPLEX 62.5 ST-UPC 1.5M - COG - NARANJA - D2</t>
  </si>
  <si>
    <t>EXTENSAO DUPLEX 50.0 ST-UPC 1.5M - COG - AMARELO - D2</t>
  </si>
  <si>
    <t>DUPLEX OPTICAL PIGTAIL 50.0 ST-UPC 1.5M - OFN - YELLOW - D2</t>
  </si>
  <si>
    <t>EXTENSION DUPLEX 50.0 ST-UPC 1.5M - COG - AMARILLO - D2</t>
  </si>
  <si>
    <t>EXTENSAO DUPLEX 62.5 SC-UPC 10.0M - COG - LARANJA - D2</t>
  </si>
  <si>
    <t>DUPLEX OPTICAL PIGTAIL 62.5 SC-UPC 10.0M - COG - ORANGE - D2</t>
  </si>
  <si>
    <t>EXTENSION DUPLEX 62.5 SC-UPC 10.0M - COG - NARANJA - D2</t>
  </si>
  <si>
    <t>CORDAO DUPLEX CONECTORIZADO 62.5 SC-UPC/SC-UPC 20.0M - COG - LARANJA</t>
  </si>
  <si>
    <t>DUPLEX OPTICAL PATCH CORD 62.5 SC-UPC/SC-UPC 20.0M - OFN - ORANGE</t>
  </si>
  <si>
    <t>PATCH CORD OPTICO DUPLEX CONECTORIZADO 62.5 SC-UPC/SC-UPC 20.0M - COG - NARANJA</t>
  </si>
  <si>
    <t>CORDAO DUPLEX CONECTORIZADO 62.5 SC-UPC/SC-UPC 30.0M - COG - LARANJA</t>
  </si>
  <si>
    <t>DUPLEX OPTICAL PATCH CORD 62.5 SC-UPC/SC-UPC 30.0M - OFN - ORANGE</t>
  </si>
  <si>
    <t>PATCH CORD OPTICO DUPLEX CONECTORIZADO 62.5 SC-UPC/SC-UPC 30.0M - COG - NARANJA</t>
  </si>
  <si>
    <t>EXTENSAO DUPLEX 62.5 SC-UPC 35.0M - COG - LARANJA - D2</t>
  </si>
  <si>
    <t>DUPLEX OPTICAL PIGTAIL 62.5 SC-UPC 35.0M - OFN - ORANGE - D2</t>
  </si>
  <si>
    <t>EXTENSION DUPLEX 62.5 SC-UPC 35.0M - COG - NARANJA - D2</t>
  </si>
  <si>
    <t>CORDAO DUPLEX CONECTORIZADO 62.5 LC-UPC/SC-UPC 2.5M - COG - LARANJA</t>
  </si>
  <si>
    <t>DUPLEX OPTICAL PATCH CORD 62.5 LC-UPC/SC-UPC 2.5M - OFN - ORANGE</t>
  </si>
  <si>
    <t>PATCH CORD OPTICO DUPLEX CONECTORIZADO 62.5 LC-UPC/SC-UPC 2.5M - COG - NARANJA</t>
  </si>
  <si>
    <t>EXTENSAO DUPLEX 62.5 SC-UPC 30.0M - COG - LARANJA - D2</t>
  </si>
  <si>
    <t>DUPLEX OPTICAL PIGTAIL 62.5 SC-UPC 30.0M - COG - ORANGE - D2</t>
  </si>
  <si>
    <t>EXTENSION DUPLEX 62.5 SC-UPC 30.0M - COG - NARANJA - D2</t>
  </si>
  <si>
    <t>CORDAO DUPLEX CONECTORIZADO 62.5 LC-UPC/ST-UPC 1.0M - COG - LARANJA</t>
  </si>
  <si>
    <t>DUPLEX OPTICAL PATCH CORD 62.5 LC-UPC/ST-UPC 1.0M - OFN - ORANGE</t>
  </si>
  <si>
    <t>PATCH CORD OPTICO DUPLEX CONECTORIZADO 62.5 LC-UPC/ST-UPC 1.0M - COG - NARANJA</t>
  </si>
  <si>
    <t>CORDAO DUPLEX CONECTORIZADO 62.5 LC-UPC/SC-UPC 15.0M - COG - LARANJA</t>
  </si>
  <si>
    <t>DUPLEX OPTICAL PATCH CORD 62.5 LC-UPC/SC-UPC 15.0M - OFN - ORANGE</t>
  </si>
  <si>
    <t>PATCH CORD OPTICO DUPLEX CONECTORIZADO 62.5 LC-UPC/SC-UPC 15.0M - COG - NARANJA</t>
  </si>
  <si>
    <t>EXTENSAO DUPLEX 62.5 ST-UPC 2.5M - COG - LARANJA - D2</t>
  </si>
  <si>
    <t>DUPLEX OPTICAL PIGTAIL 62.5 ST-UPC 2.5M - COG - ORANGE - D2</t>
  </si>
  <si>
    <t>EXTENSION DUPLEX 62.5 ST-UPC 2.5M - COG - NARANJA - D2</t>
  </si>
  <si>
    <t>CORDAO DUPLEX CONECTORIZADO 62.5 ST-UPC/ST-UPC 50.0M - COG - LARANJA</t>
  </si>
  <si>
    <t>DUPLEX OPTICAL PATCH CORD 62.5 ST-UPC/ST-UPC 50.0M - OFN - ORANGE</t>
  </si>
  <si>
    <t>PATCH CORD OPTICO DUPLEX CONECTORIZADO 62.5 ST-UPC/ST-UPC 50.0M - COG - NARANJA</t>
  </si>
  <si>
    <t>CORDAO DUPLEX CONECTORIZADO 62.5 SC-UPC/ST-UPC 15.0M - COG - LARANJA</t>
  </si>
  <si>
    <t>DUPLEX OPTICAL PATCH CORD 62.5 SC-UPC/ST-UPC 15.0M - OFN - ORANGE</t>
  </si>
  <si>
    <t>PATCH CORD OPTICO DUPLEX CONECTORIZADO 62.5 SC-UPC/ST-UPC 15.0M - COG - NARANJA</t>
  </si>
  <si>
    <t>CORDAO DUPLEX CONECTORIZADO 62.5 SC-UPC/SC-UPC 1.0M - COG - LARANJA</t>
  </si>
  <si>
    <t>DUPLEX OPTICAL PATCH CORD 62.5 SC-UPC/SC-UPC 1.0M - OFN - ORANGE</t>
  </si>
  <si>
    <t>PATCH CORD OPTICO DUPLEX CONECTORIZADO 62.5 SC-UPC/SC-UPC 1.0M - COG - NARANJA</t>
  </si>
  <si>
    <t>CORDAO MONOFIBRA CONECTORIZADO 62.5 SC-UPC/SC-UPC 1.0M - COG - LARANJA</t>
  </si>
  <si>
    <t>SIMPLEX OPTICAL PATCH CORD 62.5 SC-UPC/SC-UPC 1.0M - OFN - ORANGE</t>
  </si>
  <si>
    <t>PATCH CORD OPTICO MONOFIBRA CONECTORIZADO 62.5 SC-UPC/SC-UPC 1.0M - COG - NARANJA</t>
  </si>
  <si>
    <t>CORDAO MONOFIBRA CONECTORIZADO 62.5 SC-UPC/ST-UPC 1.0M - COG - LARANJA</t>
  </si>
  <si>
    <t>SIMPLEX OPTICAL PATCH CORD 62.5 SC-UPC/ST-UPC 1.0M - OFN - ORANGE</t>
  </si>
  <si>
    <t>PATCH CORD OPTICO MONOFIBRA CONECTORIZADO 62.5 SC-UPC/ST-UPC 1.0M - COG - NARANJA</t>
  </si>
  <si>
    <t>CORDAO DUPLEX CONECTORIZADO 62.5 ST-UPC/ST-UPC 2.0M - COG - LARANJA</t>
  </si>
  <si>
    <t>DUPLEX OPTICAL PATCH CORD 62.5 ST-UPC/ST-UPC 2.0M - OFN - ORANGE</t>
  </si>
  <si>
    <t>PATCH CORD OPTICO DUPLEX CONECTORIZADO 62.5 ST-UPC/ST-UPC 2.0M - COG - NARANJA</t>
  </si>
  <si>
    <t>CORDAO DUPLEX CONECTORIZADO 50.0 LC-UPC/ST-UPC 20.0M - COG - AMARELO</t>
  </si>
  <si>
    <t>DUPLEX OPTICAL PATCH CORD 50.0 LC-UPC/ST-UPC 20.0M - OFN - YELLOW</t>
  </si>
  <si>
    <t>PATCH CORD OPTICO DUPLEX CONECTORIZADO 50.0 LC-UPC/ST-UPC 20.0M - COG - AMARILLO</t>
  </si>
  <si>
    <t>CORDAO DUPLEX CONECTORIZADO 50.0 SC-UPC/SC-UPC 50.0M - COG - AMARELO</t>
  </si>
  <si>
    <t>DUPLEX OPTICAL PATCH CORD 50.0 SC-UPC/SC-UPC 50.0M - OFN - YELLOW</t>
  </si>
  <si>
    <t>PATCH CORD OPTICO DUPLEX CONECTORIZADO 50.0 SC-UPC/SC-UPC 50.0M - COG - AMARILLO</t>
  </si>
  <si>
    <t>CORDAO DUPLEX CONECTORIZADO 62.5 SC-UPC/SC-UPC 8.0M - COG - LARANJA</t>
  </si>
  <si>
    <t>DUPLEX OPTICAL PATCH CORD 62.5 SC-UPC/SC-UPC 8.0M - OFN - ORANGE</t>
  </si>
  <si>
    <t>PATCH CORD OPTICO DUPLEX CONECTORIZADO 62.5 SC-UPC/SC-UPC 8.0M - COG - NARANJA</t>
  </si>
  <si>
    <t>CORDAO DUPLEX CONECTORIZADO 62.5 LC-UPC/SC-UPC 3.0M - COG - LARANJA</t>
  </si>
  <si>
    <t>DUPLEX OPTICAL PATCH CORD 62.5 LC-UPC/SC-UPC 3.0M - OFN - ORANGE</t>
  </si>
  <si>
    <t>PATCH CORD OPTICO DUPLEX CONECTORIZADO 62.5 LC-UPC/SC-UPC 3.0M - COG - NARANJA</t>
  </si>
  <si>
    <t>CORDAO DUPLEX CONECTORIZADO 62.5 LC-UPC/LC-UPC 1.5M - COG - LARANJA (A - A)</t>
  </si>
  <si>
    <t>DUPLEX OPTICAL PATCH CORD 62.5 LC-UPC/LC-UPC 1.5M - OFN - ORANGE (A - A)</t>
  </si>
  <si>
    <t>PATCH CORD OPTICO DUPLEX CONECTORIZADO 62.5 LC-UPC/LC-UPC 1.5M - COG - NARANJA (A - A)</t>
  </si>
  <si>
    <t>CORDAO DUPLEX CONECTORIZADO 62.5 FC-UPC/FC-UPC 10.0M - COG - LARANJA</t>
  </si>
  <si>
    <t>DUPLEX OPTICAL PATCH CORD 62.5 FC-UPC/FC-UPC 10.0M - OFN - ORANGE</t>
  </si>
  <si>
    <t>PATCH CORD OPTICO DUPLEX CONECTORIZADO 62.5 FC-UPC/FC-UPC 10.0M - COG - NARANJA</t>
  </si>
  <si>
    <t>CORDAO DUPLEX CONECTORIZADO 62.5 FC-UPC/FC-UPC 15.0M - COG - LARANJA</t>
  </si>
  <si>
    <t>DUPLEX OPTICAL PATCH CORD 62.5 FC-UPC/FC-UPC 15.0M - OFN - ORANGE</t>
  </si>
  <si>
    <t>PATCH CORD OPTICO DUPLEX CONECTORIZADO 62.5 FC-UPC/FC-UPC 15.0M - COG - NARANJA</t>
  </si>
  <si>
    <t>CORDAO DUPLEX CONECTORIZADO 50.0 LC-UPC/SC-UPC 3.0M - COG - AMARELO</t>
  </si>
  <si>
    <t>DUPLEX OPTICAL PATCH CORD 50.0 LC-UPC/SC-UPC 3.0M - OFN - YELLOW</t>
  </si>
  <si>
    <t>PATCH CORD OPTICO DUPLEX CONECTORIZADO 50.0 LC-UPC/SC-UPC 3.0M - COG - AMARILLO</t>
  </si>
  <si>
    <t>CORDAO DUPLEX CONECTORIZADO 62.5 LC-UPC/ST-UPC 2.5M - COG - LARANJA</t>
  </si>
  <si>
    <t>DUPLEX OPTICAL PATCH CORD 62.5 LC-UPC/ST-UPC 2.5M - OFN - ORANGE</t>
  </si>
  <si>
    <t>PATCH CORD OPTICO DUPLEX CONECTORIZADO 62.5 LC-UPC/ST-UPC 2.5M - COG - NARANJA</t>
  </si>
  <si>
    <t>EXTENSAO DUPLEX 50.0 LC-UPC 2.5M - COG - AMARELO - D2</t>
  </si>
  <si>
    <t>DUPLEX OPTICAL PIGTAIL 50.0 LC-UPC 2.5M - OFN - YELLOW - D2</t>
  </si>
  <si>
    <t>EXTENSION DUPLEX 50.0 LC-UPC 2.5M - COG - AMARILLO - D2</t>
  </si>
  <si>
    <t>CORDAO DUPLEX CONECTORIZADO 62.5 LC-UPC/SC-UPC 10.0M - COG - LARANJA</t>
  </si>
  <si>
    <t>DUPLEX OPTICAL PATCH CORD 62.5 LC-UPC/SC-UPC 10.0M - OFN - ORANGE</t>
  </si>
  <si>
    <t>PATCH CORD OPTICO DUPLEX CONECTORIZADO 62.5 LC-UPC/SC-UPC 10.0M - COG - NARANJA</t>
  </si>
  <si>
    <t>CORDAO DUPLEX CONECTORIZADO 50.0 LC-UPC/SC-UPC 25.0M - COG - AMARELO</t>
  </si>
  <si>
    <t>DUPLEX OPTICAL PATCH CORD 50.0 LC-UPC/SC-UPC 25.0M - OFN - YELLOW</t>
  </si>
  <si>
    <t>PATCH CORD OPTICO DUPLEX CONECTORIZADO 50.0 LC-UPC/SC-UPC 25.0M - COG - AMARILLO</t>
  </si>
  <si>
    <t>CORDAO DUPLEX CONECTORIZADO 62.5 LC-UPC/SC-UPC 1.5M - COG - LARANJA</t>
  </si>
  <si>
    <t>DUPLEX OPTICAL PATCH CORD 62.5 LC-UPC/SC-UPC 1.5M - OFN - ORANGE</t>
  </si>
  <si>
    <t>PATCH CORD OPTICO DUPLEX CONECTORIZADO 62.5 LC-UPC/SC-UPC 1.5M - COG - NARANJA</t>
  </si>
  <si>
    <t>CORDAO DUPLEX CONECTORIZADO 62.5 FC-UPC/FC-UPC 2.5M - COG - LARANJA</t>
  </si>
  <si>
    <t>DUPLEX OPTICAL PATCH CORD 62.5 FC-UPC/FC-UPC 2.5M - OFN - ORANGE</t>
  </si>
  <si>
    <t>PATCH CORD OPTICO DUPLEX CONECTORIZADO 62.5 FC-UPC/FC-UPC 2.5M - COG - NARANJA</t>
  </si>
  <si>
    <t>EXTENSAO DUPLEX 62.5 LC-UPC 2.5M - COG - LARANJA - D2</t>
  </si>
  <si>
    <t>DUPLEX OPTICAL PIGTAIL 62.5 LC-UPC 2.5M - COG - ORANGE - D2</t>
  </si>
  <si>
    <t>EXTENSION DUPLEX 62.5 LC-UPC 2.5M - COG - NARANJA - D2</t>
  </si>
  <si>
    <t>CORDAO DUPLEX CONECTORIZADO 50.0 LC-UPC/ST-UPC 1.5M - COG - AMARELO</t>
  </si>
  <si>
    <t>DUPLEX OPTICAL PATCH CORD 50.0 LC-UPC/ST-UPC 1.5M - OFN - YELLOW</t>
  </si>
  <si>
    <t>PATCH CORD OPTICO DUPLEX CONECTORIZADO 50.0 LC-UPC/ST-UPC 1.5M - COG - AMARILLO</t>
  </si>
  <si>
    <t>EXTENSAO DUPLEX 62.5 LC-UPC 1.5M - COG - LARANJA - D2</t>
  </si>
  <si>
    <t>DUPLEX OPTICAL PIGTAIL 62.5 LC-UPC 1.5M - COG - ORANGE - D2</t>
  </si>
  <si>
    <t>EXTENSION DUPLEX 62.5 LC-UPC 1.5M - COG - NARANJA - D2</t>
  </si>
  <si>
    <t>CORDAO DUPLEX CONECTORIZADO 50.0 LC-UPC/SC-UPC 1.5M - COG - AMARELO</t>
  </si>
  <si>
    <t>DUPLEX OPTICAL PATCH CORD 50.0 LC-UPC/SC-UPC 1.5M - OFN - YELLOW</t>
  </si>
  <si>
    <t>PATCH CORD OPTICO DUPLEX CONECTORIZADO 50.0 LC-UPC/SC-UPC 1.5M - COG - AMARILLO</t>
  </si>
  <si>
    <t>EXTENSAO DUPLEX 50.0 LC-UPC 1.5M - COG - AMARELO - D2</t>
  </si>
  <si>
    <t>DUPLEX OPTICAL PIGTAIL 50.0 LC-UPC 1.5M - OFN - YELLOW - D2</t>
  </si>
  <si>
    <t>EXTENSION DUPLEX 50.0 LC-UPC 1.5M - COG - AMARILLO - D2</t>
  </si>
  <si>
    <t>CORDAO DUPLEX CONECTORIZADO 50.0 LC-UPC/ST-UPC 2.5M - COG - AMARELO</t>
  </si>
  <si>
    <t>DUPLEX OPTICAL PATCH CORD 50.0 LC-UPC/ST-UPC 2.5M - OFN - YELLOW</t>
  </si>
  <si>
    <t>PATCH CORD OPTICO DUPLEX CONECTORIZADO 50.0 LC-UPC/ST-UPC 2.5M - COG - AMARILLO</t>
  </si>
  <si>
    <t>CORDAO DUPLEX CONECTORIZADO 62.5 LC-UPC/ST-UPC 1.5M - COG - LARANJA</t>
  </si>
  <si>
    <t>DUPLEX OPTICAL PATCH CORD 62.5 LC-UPC/ST-UPC 1.5M - OFN - ORANGE</t>
  </si>
  <si>
    <t>PATCH CORD OPTICO DUPLEX CONECTORIZADO 62.5 LC-UPC/ST-UPC 1.5M - COG - NARANJA</t>
  </si>
  <si>
    <t>CORDAO DUPLEX CONECTORIZADO 50.0 SC-UPC/SC-UPC 5.0M - COG - AMARELO</t>
  </si>
  <si>
    <t>DUPLEX OPTICAL PATCH CORD 50.0 SC-UPC/SC-UPC 5.0M - OFN - YELLOW</t>
  </si>
  <si>
    <t>PATCH CORD OPTICO DUPLEX CONECTORIZADO 50.0 SC-UPC/SC-UPC 5.0M - COG - AMARILLO</t>
  </si>
  <si>
    <t>CORDAO DUPLEX CONECTORIZADO 62.5 ST-UPC/ST-UPC 30.0M - COG - LARANJA</t>
  </si>
  <si>
    <t>DUPLEX OPTICAL PATCH CORD 62.5 ST-UPC/ST-UPC 30.0M - OFN - ORANGE</t>
  </si>
  <si>
    <t>PATCH CORD OPTICO DUPLEX CONECTORIZADO 62.5 ST-UPC/ST-UPC 30.0M - COG - NARANJA</t>
  </si>
  <si>
    <t>CORDAO DUPLEX CONECTORIZADO 50.0 SC-UPC/SC-UPC 15.0M - COG - AMARELO</t>
  </si>
  <si>
    <t>DUPLEX OPTICAL PATCH CORD 50.0 SC-UPC/SC-UPC 15.0M - OFN - YELLOW</t>
  </si>
  <si>
    <t>PATCH CORD OPTICO DUPLEX CONECTORIZADO 50.0 SC-UPC/SC-UPC 15.0M - COG - AMARILLO</t>
  </si>
  <si>
    <t>CORDAO DUPLEX CONECTORIZADO 50.0 SC-UPC/SC-UPC 3.0M - COG - AMARELO</t>
  </si>
  <si>
    <t>DUPLEX OPTICAL PATCH CORD 50.0 SC-UPC/SC-UPC 3.0M - OFN - YELLOW</t>
  </si>
  <si>
    <t>PATCH CORD OPTICO DUPLEX CONECTORIZADO 50.0 SC-UPC/SC-UPC 3.0M - COG - AMARILLO</t>
  </si>
  <si>
    <t>CORDAO MONOFIBRA CONECTORIZADO SM E2000-APC/E2000-APC 1.5M - COG - AZUL</t>
  </si>
  <si>
    <t>SIMPLEX OPTICAL PATCH CORD SM E2000-APC/E2000-APC 1.5M - OFN - BLUE</t>
  </si>
  <si>
    <t>PATCH CORD OPTICO MONOFIBRA CONECTORIZADO SM E2000-APC/E2000-APC 1.5M - COG - AZUL</t>
  </si>
  <si>
    <t>CORDAO DUPLEX CONECTORIZADO 62.5 SC-UPC/SC-UPC 6.0M - COG - LARANJA</t>
  </si>
  <si>
    <t>DUPLEX OPTICAL PATCH CORD 62.5 SC-UPC/SC-UPC 6.0M - OFN - ORANGE</t>
  </si>
  <si>
    <t>PATCH CORD OPTICO DUPLEX CONECTORIZADO 62.5 SC-UPC/SC-UPC 6.0M - COG - NARANJA</t>
  </si>
  <si>
    <t>CORDAO DUPLEX CONECTORIZADO 50.0 LC-UPC/SC-UPC 2.5M - COG - LARANJA</t>
  </si>
  <si>
    <t>DUPLEX OPTICAL PATCH CORD 50.0 LC-UPC/SC-UPC 2.5M - OFN - ORANGE</t>
  </si>
  <si>
    <t>PATCH CORD OPTICO DUPLEX CONECTORIZADO 50.0 LC-UPC/SC-UPC 2.5M - COG - NARANJA</t>
  </si>
  <si>
    <t>CORDAO DUPLEX CONECTORIZADO 50.0 ST-UPC/ST-UPC 10.0M - COG - AMARELO</t>
  </si>
  <si>
    <t>DUPLEX OPTICAL PATCH CORD 50.0 ST-UPC/ST-UPC 10.0M - OFN - YELLOW</t>
  </si>
  <si>
    <t>PATCH CORD OPTICO DUPLEX CONECTORIZADO 50.0 ST-UPC/ST-UPC 10.0M - COG - AMARILLO</t>
  </si>
  <si>
    <t>CORDAO DUPLEX CONECTORIZADO 50.0 SC-UPC/ST-UPC 10.0M - COG - AMARELO</t>
  </si>
  <si>
    <t>DUPLEX OPTICAL PATCH CORD 50.0 SC-UPC/ST-UPC 10.0M - OFN - YELLOW</t>
  </si>
  <si>
    <t>PATCH CORD OPTICO DUPLEX CONECTORIZADO 50.0 SC-UPC/ST-UPC 10.0M - COG - AMARILLO</t>
  </si>
  <si>
    <t>CORDAO DUPLEX CONECTORIZADO 50.0 LC-UPC/ST-UPC 10.0M - COG - AMARELO</t>
  </si>
  <si>
    <t>DUPLEX OPTICAL PATCH CORD 50.0 LC-UPC/ST-UPC 10.0M - OFN - YELLOW</t>
  </si>
  <si>
    <t>PATCH CORD OPTICO DUPLEX CONECTORIZADO 50.0 LC-UPC/ST-UPC 10.0M - COG - AMARILLO</t>
  </si>
  <si>
    <t>CORDAO DUPLEX CONECTORIZADO 62.5 LC-UPC/ST-UPC 10.0M - COG - LARANJA</t>
  </si>
  <si>
    <t>DUPLEX OPTICAL PATCH CORD 62.5 LC-UPC/ST-UPC 10.0M - OFN - ORANGE</t>
  </si>
  <si>
    <t>PATCH CORD OPTICO DUPLEX CONECTORIZADO 62.5 LC-UPC/ST-UPC 10.0M - COG - NARANJA</t>
  </si>
  <si>
    <t>CORDAO DUPLEX CONECTORIZADO 62.5 LC-UPC/SC-UPC 6.0M - COG - LARANJA</t>
  </si>
  <si>
    <t>DUPLEX OPTICAL PATCH CORD 62.5 LC-UPC/SC-UPC 6.0M - OFN - ORANGE</t>
  </si>
  <si>
    <t>PATCH CORD OPTICO DUPLEX CONECTORIZADO 62.5 LC-UPC/SC-UPC 6.0M - COG - NARANJA</t>
  </si>
  <si>
    <t>CORDAO DUPLEX CONECTORIZADO 62.5 LC-UPC/ST-UPC 3.0M - COG - LARANJA</t>
  </si>
  <si>
    <t>DUPLEX OPTICAL PATCH CORD 62.5 LC-UPC/ST-UPC 3.0M - OFN - ORANGE</t>
  </si>
  <si>
    <t>PATCH CORD OPTICO DUPLEX CONECTORIZADO 62.5 LC-UPC/ST-UPC 3.0M - COG - NARANJA</t>
  </si>
  <si>
    <t>CORDAO DUPLEX CONECTORIZADO 50.0 ST-UPC/ST-UPC 1.5M - COG - LARANJA</t>
  </si>
  <si>
    <t>DUPLEX OPTICAL PATCH CORD 50.0 ST-UPC/ST-UPC 1.5M - OFN - ORANGE</t>
  </si>
  <si>
    <t>PATCH CORD OPTICO DUPLEX CONECTORIZADO 50.0 ST-UPC/ST-UPC 1.5M - COG - NARANJA</t>
  </si>
  <si>
    <t>CORDAO DUPLEX CONECTORIZADO 50.0 ST-UPC/ST-UPC 2.5M - COG - LARANJA</t>
  </si>
  <si>
    <t>DUPLEX OPTICAL PATCH CORD 50.0 ST-UPC/ST-UPC 2.5M - OFN - ORANGE</t>
  </si>
  <si>
    <t>PATCH CORD OPTICO DUPLEX CONECTORIZADO 50.0 ST-UPC/ST-UPC 2.5M - COG - NARANJA</t>
  </si>
  <si>
    <t>CORDAO DUPLEX CONECTORIZADO 50.0 ST-UPC/ST-UPC 10.0M - COG - LARANJA</t>
  </si>
  <si>
    <t>DUPLEX OPTICAL PATCH CORD 50.0 ST-UPC/ST-UPC 10.0M - OFN - ORANGE</t>
  </si>
  <si>
    <t>PATCH CORD OPTICO DUPLEX CONECTORIZADO 50.0 ST-UPC/ST-UPC 10.0M - COG - NARANJA</t>
  </si>
  <si>
    <t>CORDAO DUPLEX CONECTORIZADO 50.0 SC-UPC/SC-UPC 1.5M - COG - LARANJA</t>
  </si>
  <si>
    <t>DUPLEX OPTICAL PATCH CORD 50.0 SC-UPC/SC-UPC 1.5M - OFN - ORANGE</t>
  </si>
  <si>
    <t>PATCH CORD OPTICO DUPLEX CONECTORIZADO 50.0 SC-UPC/SC-UPC 1.5M - COG - NARANJA</t>
  </si>
  <si>
    <t>CORDAO DUPLEX CONECTORIZADO 50.0 SC-UPC/SC-UPC 2.5M - COG - LARANJA</t>
  </si>
  <si>
    <t>DUPLEX OPTICAL PATCH CORD 50.0 SC-UPC/SC-UPC 2.5M - OFN - ORANGE</t>
  </si>
  <si>
    <t>PATCH CORD OPTICO DUPLEX CONECTORIZADO 50.0 SC-UPC/SC-UPC 2.5M - COG - NARANJA</t>
  </si>
  <si>
    <t>CORDAO DUPLEX CONECTORIZADO 50.0 SC-UPC/SC-UPC 10.0M - COG - LARANJA</t>
  </si>
  <si>
    <t>DUPLEX OPTICAL PATCH CORD 50.0 SC-UPC/SC-UPC 10.0M - OFN - ORANGE</t>
  </si>
  <si>
    <t>PATCH CORD OPTICO DUPLEX CONECTORIZADO 50.0 SC-UPC/SC-UPC 10.0M - COG - NARANJA</t>
  </si>
  <si>
    <t>CORDAO DUPLEX CONECTORIZADO 50.0 SC-UPC/ST-UPC 1.5M - COG - LARANJA</t>
  </si>
  <si>
    <t>DUPLEX OPTICAL PATCH CORD 50.0 SC-UPC/ST-UPC 1.5M - OFN - ORANGE</t>
  </si>
  <si>
    <t>PATCH CORD OPTICO DUPLEX CONECTORIZADO 50.0 SC-UPC/ST-UPC 1.5M - COG - NARANJA</t>
  </si>
  <si>
    <t>CORDAO DUPLEX CONECTORIZADO 50.0 SC-UPC/ST-UPC 2.5M - COG - LARANJA</t>
  </si>
  <si>
    <t>DUPLEX OPTICAL PATCH CORD 50.0 SC-UPC/ST-UPC 2.5M - OFN - ORANGE</t>
  </si>
  <si>
    <t>PATCH CORD OPTICO DUPLEX CONECTORIZADO 50.0 SC-UPC/ST-UPC 2.5M - COG - NARANJA</t>
  </si>
  <si>
    <t>CORDAO DUPLEX CONECTORIZADO 50.0 SC-UPC/ST-UPC 10.0M - COG - LARANJA</t>
  </si>
  <si>
    <t>DUPLEX OPTICAL PATCH CORD 50.0 SC-UPC/ST-UPC 10.0M - OFN - ORANGE</t>
  </si>
  <si>
    <t>PATCH CORD OPTICO DUPLEX CONECTORIZADO 50.0 SC-UPC/ST-UPC 10.0M - COG - NARANJA</t>
  </si>
  <si>
    <t>CORDAO DUPLEX CONECTORIZADO 50.0 LC-UPC/ST-UPC 1.5M - COG - LARANJA</t>
  </si>
  <si>
    <t>DUPLEX OPTICAL PATCH CORD 50.0 LC-UPC/ST-UPC 1.5M - OFN - ORANGE</t>
  </si>
  <si>
    <t>PATCH CORD OPTICO DUPLEX CONECTORIZADO 50.0 LC-UPC/ST-UPC 1.5M - COG - NARANJA</t>
  </si>
  <si>
    <t>CORDAO DUPLEX CONECTORIZADO 50.0 LC-UPC/ST-UPC 2.5M - COG - LARANJA</t>
  </si>
  <si>
    <t>DUPLEX OPTICAL PATCH CORD 50.0 LC-UPC/ST-UPC 2.5M - OFN - ORANGE</t>
  </si>
  <si>
    <t>PATCH CORD OPTICO DUPLEX CONECTORIZADO 50.0 LC-UPC/ST-UPC 2.5M - COG - NARANJA</t>
  </si>
  <si>
    <t>CORDAO DUPLEX CONECTORIZADO 50.0 LC-UPC/ST-UPC 10.0M - COG - LARANJA</t>
  </si>
  <si>
    <t>DUPLEX OPTICAL PATCH CORD 50.0 LC-UPC/ST-UPC 10.0M - OFN - ORANGE</t>
  </si>
  <si>
    <t>PATCH CORD OPTICO DUPLEX CONECTORIZADO 50.0 LC-UPC/ST-UPC 10.0M - COG - NARANJA</t>
  </si>
  <si>
    <t>CORDAO DUPLEX CONECTORIZADO 50.0 LC-UPC/SC-UPC 1.5M - COG - LARANJA</t>
  </si>
  <si>
    <t>DUPLEX OPTICAL PATCH CORD 50.0 LC-UPC/SC-UPC 1.5M - OFN - ORANGE</t>
  </si>
  <si>
    <t>PATCH CORD OPTICO DUPLEX CONECTORIZADO 50.0 LC-UPC/SC-UPC 1.5M - COG - NARANJA</t>
  </si>
  <si>
    <t>CORDAO DUPLEX CONECTORIZADO 50.0 LC-UPC/SC-UPC 5.0M - COG - LARANJA</t>
  </si>
  <si>
    <t>DUPLEX OPTICAL PATCH CORD 50.0 LC-UPC/SC-UPC 5.0M - OFN - ORANGE</t>
  </si>
  <si>
    <t>PATCH CORD OPTICO DUPLEX CONECTORIZADO 50.0 LC-UPC/SC-UPC 5.0M - COG - NARANJA</t>
  </si>
  <si>
    <t>CORDAO DUPLEX CONECTORIZADO 50.0 LC-UPC/SC-UPC 10.0M - COG - LARANJA</t>
  </si>
  <si>
    <t>DUPLEX OPTICAL PATCH CORD 50.0 LC-UPC/SC-UPC 10.0M - OFN - ORANGE</t>
  </si>
  <si>
    <t>PATCH CORD OPTICO DUPLEX CONECTORIZADO 50.0 LC-UPC/SC-UPC 10.0M - COG - NARANJA</t>
  </si>
  <si>
    <t>EXTENSAO DUPLEX 50.0 SC-UPC 1.5M - COG - LARANJA - D2</t>
  </si>
  <si>
    <t>DUPLEX OPTICAL PIGTAIL 50.0 SC-UPC 1.5M - COG - ORANGE - D2</t>
  </si>
  <si>
    <t>EXTENSION DUPLEX 50.0 SC-UPC 1.5M - COG - NARANJA - D2</t>
  </si>
  <si>
    <t>EXTENSAO DUPLEX 50.0 SC-UPC 2.5M - COG - LARANJA - D2</t>
  </si>
  <si>
    <t>DUPLEX OPTICAL PIGTAIL 50.0 SC-UPC 2.5M - COG - ORANGE - D2</t>
  </si>
  <si>
    <t>EXTENSION DUPLEX 50.0 SC-UPC 2.5M - COG - NARANJA - D2</t>
  </si>
  <si>
    <t>EXTENSAO DUPLEX 50.0 ST-UPC 1.5M - COG - LARANJA - D2</t>
  </si>
  <si>
    <t>DUPLEX OPTICAL PIGTAIL 50.0 ST-UPC 1.5M - COG - ORANGE - D2</t>
  </si>
  <si>
    <t>EXTENSION DUPLEX 50.0 ST-UPC 1.5M - COG - NARANJA - D2</t>
  </si>
  <si>
    <t>EXTENSAO DUPLEX 50.0 ST-UPC 2.5M - COG - LARANJA - D2</t>
  </si>
  <si>
    <t>DUPLEX OPTICAL PIGTAIL 50.0 ST-UPC 2.5M - COG - ORANGE - D2</t>
  </si>
  <si>
    <t>EXTENSION DUPLEX 50.0 ST-UPC 2.5M - COG - NARANJA - D2</t>
  </si>
  <si>
    <t>EXTENSAO DUPLEX 50.0 LC-UPC 1.5M - COG - LARANJA - D2</t>
  </si>
  <si>
    <t>DUPLEX OPTICAL PIGTAIL 50.0 LC-UPC 1.5M - COG - ORANGE - D2</t>
  </si>
  <si>
    <t>EXTENSION DUPLEX 50.0 LC-UPC 1.5M - COG - NARANJA - D2</t>
  </si>
  <si>
    <t>EXTENSAO DUPLEX 50.0 LC-UPC 2.5M - COG - LARANJA - D2</t>
  </si>
  <si>
    <t>DUPLEX OPTICAL PIGTAIL 50.0 LC-UPC 2.5M - COG - ORANGE - D2</t>
  </si>
  <si>
    <t>EXTENSION DUPLEX 50.0 LC-UPC 2.5M - COG - NARANJA - D2</t>
  </si>
  <si>
    <t>CORDAO DUPLEX CONECTORIZADO 50.0 SC-UPC/ST-UPC 8.0M - COG - AMARELO</t>
  </si>
  <si>
    <t>DUPLEX OPTICAL PATCH CORD 50.0 SC-UPC/ST-UPC 8.0M - OFN - YELLOW</t>
  </si>
  <si>
    <t>PATCH CORD OPTICO DUPLEX CONECTORIZADO 50.0 SC-UPC/ST-UPC 8.0M - COG - AMARILLO</t>
  </si>
  <si>
    <t>CORDAO DUPLEX CONECTORIZADO 50.0 ST-UPC/ST-UPC 5.0M - COG - AMARELO</t>
  </si>
  <si>
    <t>DUPLEX OPTICAL PATCH CORD 50.0 ST-UPC/ST-UPC 5.0M - OFN - YELLOW</t>
  </si>
  <si>
    <t>PATCH CORD OPTICO DUPLEX CONECTORIZADO 50.0 ST-UPC/ST-UPC 5.0M - COG - AMARILLO</t>
  </si>
  <si>
    <t>CORDAO DUPLEX CONECTORIZADO 50.0 LC-UPC/ST-UPC 5.0M - COG - AMARELO</t>
  </si>
  <si>
    <t>DUPLEX OPTICAL PATCH CORD 50.0 LC-UPC/ST-UPC 5.0M - OFN - YELLOW</t>
  </si>
  <si>
    <t>PATCH CORD OPTICO DUPLEX CONECTORIZADO 50.0 LC-UPC/ST-UPC 5.0M - COG - AMARILLO</t>
  </si>
  <si>
    <t>CORDAO DUPLEX CONECTORIZADO 50.0 SC-UPC/ST-UPC 5.0M - COG - AMARELO</t>
  </si>
  <si>
    <t>DUPLEX OPTICAL PATCH CORD 50.0 SC-UPC/ST-UPC 5.0M - OFN - YELLOW</t>
  </si>
  <si>
    <t>PATCH CORD OPTICO DUPLEX CONECTORIZADO 50.0 SC-UPC/ST-UPC 5.0M - COG - AMARILLO</t>
  </si>
  <si>
    <t>CORDAO DUPLEX CONECTORIZADO 62.5 LC-UPC/ST-UPC 5.0M - COG - LARANJA</t>
  </si>
  <si>
    <t>DUPLEX OPTICAL PATCH CORD 62.5 LC-UPC/ST-UPC 5.0M - OFN - ORANGE</t>
  </si>
  <si>
    <t>PATCH CORD OPTICO DUPLEX CONECTORIZADO 62.5 LC-UPC/ST-UPC 5.0M - COG - NARANJA</t>
  </si>
  <si>
    <t>CORDAO DUPLEX CONECTORIZADO 62.5 LC-UPC/SC-UPC 8.0M - COG - LARANJA</t>
  </si>
  <si>
    <t>DUPLEX OPTICAL PATCH CORD 62.5 LC-UPC/SC-UPC 8.0M - OFN - ORANGE</t>
  </si>
  <si>
    <t>PATCH CORD OPTICO DUPLEX CONECTORIZADO 62.5 LC-UPC/SC-UPC 8.0M - COG - NARANJA</t>
  </si>
  <si>
    <t>CORDAO DUPLEX CONECTORIZADO 62.5 LC-UPC/SC-UPC 50.0M - COG - LARANJA</t>
  </si>
  <si>
    <t>DUPLEX OPTICAL PATCH CORD 62.5 LC-UPC/SC-UPC 50.0M - OFN - ORANGE</t>
  </si>
  <si>
    <t>PATCH CORD OPTICO DUPLEX CONECTORIZADO 62.5 LC-UPC/SC-UPC 50.0M - COG - NARANJA</t>
  </si>
  <si>
    <t>CORDAO DUPLEX CONECTORIZADO 62.5 SC-UPC/ST-UPC 8.0M - COG - LARANJA</t>
  </si>
  <si>
    <t>DUPLEX OPTICAL PATCH CORD 62.5 SC-UPC/ST-UPC 8.0M - OFN - ORANGE</t>
  </si>
  <si>
    <t>PATCH CORD OPTICO DUPLEX CONECTORIZADO 62.5 SC-UPC/ST-UPC 8.0M - COG - NARANJA</t>
  </si>
  <si>
    <t>CORDAO DUPLEX CONECTORIZADO 62.5 SC-UPC/ST-UPC 20.0M - COG - LARANJA</t>
  </si>
  <si>
    <t>DUPLEX OPTICAL PATCH CORD 62.5 SC-UPC/ST-UPC 20.0M - OFN - ORANGE</t>
  </si>
  <si>
    <t>PATCH CORD OPTICO DUPLEX CONECTORIZADO 62.5 SC-UPC/ST-UPC 20.0M - COG - NARANJA</t>
  </si>
  <si>
    <t>CORDAO DUPLEX CONECTORIZADO 62.5 SC-UPC/ST-UPC 30.0M - COG - LARANJA</t>
  </si>
  <si>
    <t>DUPLEX OPTICAL PATCH CORD 62.5 SC-UPC/ST-UPC 30.0M - OFN - ORANGE</t>
  </si>
  <si>
    <t>PATCH CORD OPTICO DUPLEX CONECTORIZADO 62.5 SC-UPC/ST-UPC 30.0M - COG - NARANJA</t>
  </si>
  <si>
    <t>CORDAO DUPLEX CONECTORIZADO 62.5 LC-UPC/ST-UPC 15.0M - COG - LARANJA</t>
  </si>
  <si>
    <t>DUPLEX OPTICAL PATCH CORD 62.5 LC-UPC/ST-UPC 15.0M - OFN - ORANGE</t>
  </si>
  <si>
    <t>PATCH CORD OPTICO DUPLEX CONECTORIZADO 62.5 LC-UPC/ST-UPC 15.0M - COG - NARANJA</t>
  </si>
  <si>
    <t>CORDAO DUPLEX CONECTORIZADO 62.5 LC-UPC/ST-UPC 50.0M - COG - LARANJA</t>
  </si>
  <si>
    <t>DUPLEX OPTICAL PATCH CORD 62.5 LC-UPC/ST-UPC 50.0M - OFN - ORANGE</t>
  </si>
  <si>
    <t>PATCH CORD OPTICO DUPLEX CONECTORIZADO 62.5 LC-UPC/ST-UPC 50.0M - COG - NARANJA</t>
  </si>
  <si>
    <t>CORDAO DUPLEX CONECTORIZADO 62.5 LC-UPC/ST-UPC 20.0M - COG - LARANJA</t>
  </si>
  <si>
    <t>DUPLEX OPTICAL PATCH CORD 62.5 LC-UPC/ST-UPC 20.0M - OFN - ORANGE</t>
  </si>
  <si>
    <t>PATCH CORD OPTICO DUPLEX CONECTORIZADO 62.5 LC-UPC/ST-UPC 20.0M - COG - NARANJA</t>
  </si>
  <si>
    <t>EXTENSAO DUPLEX 62.5 FC-UPC 2.5M - COG - LARANJA - D2</t>
  </si>
  <si>
    <t>DUPLEX OPTICAL PIGTAIL 62.5 FC-UPC 2.5M - OFN - ORANGE - D2</t>
  </si>
  <si>
    <t>EXTENSION DUPLEX 62.5 FC-UPC 2.5M - COG - NARANJA - D2</t>
  </si>
  <si>
    <t>CORDAO DUPLEX CONECTORIZADO OM3 LC-UPC/SC-APC 15.0M - COG - ACQUA</t>
  </si>
  <si>
    <t>DUPLEX OPTICAL PATCH CORD OM3 LC-UPC/SC-APC 15.0M - OFN - AQUA</t>
  </si>
  <si>
    <t>PATCH CORD OPTICO DUPLEX CONECTORIZADO OM3 LC-UPC/SC-APC 15.0M - COG - ACQUA</t>
  </si>
  <si>
    <t>CORDAO DUPLEX CONECTORIZADO 50.0 LC-UPC/SC-UPC 3.0M - COG - LARANJA</t>
  </si>
  <si>
    <t>DUPLEX OPTICAL PATCH CORD 50.0 LC-UPC/SC-UPC 3.0M - OFN - ORANGE</t>
  </si>
  <si>
    <t>PATCH CORD OPTICO DUPLEX CONECTORIZADO 50.0 LC-UPC/SC-UPC 3.0M - COG - NARANJA</t>
  </si>
  <si>
    <t>CORDAO DUPLEX CONECTORIZADO 62.5 LC-UPC/ST-UPC 12.0M - COG - LARANJA</t>
  </si>
  <si>
    <t>DUPLEX OPTICAL PATCH CORD 62.5 LC-UPC/ST-UPC 12.0M - OFN - ORANGE</t>
  </si>
  <si>
    <t>PATCH CORD OPTICO DUPLEX CONECTORIZADO 62.5 LC-UPC/ST-UPC 12.0M - COG - NARANJA</t>
  </si>
  <si>
    <t>CORDAO DUPLEX CONECTORIZADO 50.0 SC-UPC/SC-UPC 8.0M - COG - AMARELO</t>
  </si>
  <si>
    <t>DUPLEX OPTICAL PATCH CORD 50.0 SC-UPC/SC-UPC 8.0M - OFN - YELLOW</t>
  </si>
  <si>
    <t>PATCH CORD OPTICO DUPLEX CONECTORIZADO 50.0 SC-UPC/SC-UPC 8.0M - COG - AMARILLO</t>
  </si>
  <si>
    <t>CORDAO DUPLEX CONECTORIZADO 50.0 SC-UPC/SC-UPC 12.0M - COG - AMARELO</t>
  </si>
  <si>
    <t>DUPLEX OPTICAL PATCH CORD 50.0 SC-UPC/SC-UPC 12.0M - OFN - YELLOW</t>
  </si>
  <si>
    <t>PATCH CORD OPTICO DUPLEX CONECTORIZADO 50.0 SC-UPC/SC-UPC 12.0M - COG - AMARILLO</t>
  </si>
  <si>
    <t>CORDAO DUPLEX CONECTORIZADO 50.0 SC-UPC/SC-UPC 20.0M - COG - AMARELO</t>
  </si>
  <si>
    <t>DUPLEX OPTICAL PATCH CORD 50.0 SC-UPC/SC-UPC 20.0M - OFN - YELLOW</t>
  </si>
  <si>
    <t>PATCH CORD OPTICO DUPLEX CONECTORIZADO 50.0 SC-UPC/SC-UPC 20.0M - COG - AMARILLO</t>
  </si>
  <si>
    <t>CORDAO DUPLEX CONECTORIZADO 50.0 SC-UPC/SC-UPC 30.0M - COG - AMARELO</t>
  </si>
  <si>
    <t>DUPLEX OPTICAL PATCH CORD 50.0 SC-UPC/SC-UPC 30.0M - OFN - YELLOW</t>
  </si>
  <si>
    <t>PATCH CORD OPTICO DUPLEX CONECTORIZADO 50.0 SC-UPC/SC-UPC 30.0M - COG - AMARILLO</t>
  </si>
  <si>
    <t>CORDAO DUPLEX CONECTORIZADO 50.0 ST-UPC/ST-UPC 8.0M - COG - AMARELO</t>
  </si>
  <si>
    <t>DUPLEX OPTICAL PATCH CORD 50.0 ST-UPC/ST-UPC 8.0M - OFN - YELLOW</t>
  </si>
  <si>
    <t>PATCH CORD OPTICO DUPLEX CONECTORIZADO 50.0 ST-UPC/ST-UPC 8.0M - COG - AMARILLO</t>
  </si>
  <si>
    <t>CORDAO DUPLEX CONECTORIZADO 50.0 ST-UPC/ST-UPC 15.0M - COG - AMARELO</t>
  </si>
  <si>
    <t>DUPLEX OPTICAL PATCH CORD 50.0 ST-UPC/ST-UPC 15.0M - OFN - YELLOW</t>
  </si>
  <si>
    <t>PATCH CORD OPTICO DUPLEX CONECTORIZADO 50.0 ST-UPC/ST-UPC 15.0M - COG - AMARILLO</t>
  </si>
  <si>
    <t>CORDAO DUPLEX CONECTORIZADO 62.5 LC-UPC/SC-UPC 12.0M - COG - LARANJA</t>
  </si>
  <si>
    <t>DUPLEX OPTICAL PATCH CORD 62.5 LC-UPC/SC-UPC 12.0M - OFN - ORANGE</t>
  </si>
  <si>
    <t>PATCH CORD OPTICO DUPLEX CONECTORIZADO 62.5 LC-UPC/SC-UPC 12.0M - COG - NARANJA</t>
  </si>
  <si>
    <t>CORDAO DUPLEX CONECTORIZADO 62.5 LC-UPC/ST-UPC 8.0M - COG - LARANJA</t>
  </si>
  <si>
    <t>DUPLEX OPTICAL PATCH CORD 62.5 LC-UPC/ST-UPC 8.0M - OFN - ORANGE</t>
  </si>
  <si>
    <t>PATCH CORD OPTICO DUPLEX CONECTORIZADO 62.5 LC-UPC/ST-UPC 8.0M - COG - NARANJA</t>
  </si>
  <si>
    <t>CORDAO DUPLEX CONECTORIZADO 50.0 SC-UPC/SC-UPC 2.0M - COG - AMARELO</t>
  </si>
  <si>
    <t>DUPLEX OPTICAL PATCH CORD 50.0 SC-UPC/SC-UPC 2.0M - OFN - YELLOW</t>
  </si>
  <si>
    <t>PATCH CORD OPTICO DUPLEX CONECTORIZADO 50.0 SC-UPC/SC-UPC 2.0M - COG - AMARILLO</t>
  </si>
  <si>
    <t>CORDAO DUPLEX CONECTORIZADO 50.0 SC-UPC/ST-UPC 3.0M - COG - AMARELO</t>
  </si>
  <si>
    <t>DUPLEX OPTICAL PATCH CORD 50.0 SC-UPC/ST-UPC 3.0M - OFN - YELLOW</t>
  </si>
  <si>
    <t>PATCH CORD OPTICO DUPLEX CONECTORIZADO 50.0 SC-UPC/ST-UPC 3.0M - COG - AMARILLO</t>
  </si>
  <si>
    <t>CORDAO DUPLEX CONECTORIZADO 62.5 LC-UPC/ST-UPC 30.0M - COG - LARANJA</t>
  </si>
  <si>
    <t>DUPLEX OPTICAL PATCH CORD 62.5 LC-UPC/ST-UPC 30.0M - OFN - ORANGE</t>
  </si>
  <si>
    <t>PATCH CORD OPTICO DUPLEX CONECTORIZADO 62.5 LC-UPC/ST-UPC 30.0M - COG - NARANJA</t>
  </si>
  <si>
    <t>CORDAO DUPLEX CONECTORIZADO 62.5 ST-UPC/ST-UPC 40.0M - COG - LARANJA</t>
  </si>
  <si>
    <t>DUPLEX OPTICAL PATCH CORD 62.5 ST-UPC/ST-UPC 40.0M - OFN - ORANGE</t>
  </si>
  <si>
    <t>PATCH CORD OPTICO DUPLEX CONECTORIZADO 62.5 ST-UPC/ST-UPC 40.0M - COG - NARANJA</t>
  </si>
  <si>
    <t>CORDAO DUPLEX CONECTORIZADO 62.5 SC-UPC/SC-UPC 12.0M - COG - LARANJA</t>
  </si>
  <si>
    <t>DUPLEX OPTICAL PATCH CORD 62.5 SC-UPC/SC-UPC 12.0M - OFN - ORANGE</t>
  </si>
  <si>
    <t>PATCH CORD OPTICO DUPLEX CONECTORIZADO 62.5 SC-UPC/SC-UPC 12.0M - COG - NARANJA</t>
  </si>
  <si>
    <t>CORDAO DUPLEX CONECTORIZADO 62.5 SC-UPC/ST-UPC 12.0M - COG - LARANJA</t>
  </si>
  <si>
    <t>DUPLEX OPTICAL PATCH CORD 62.5 SC-UPC/ST-UPC 12.0M - OFN - ORANGE</t>
  </si>
  <si>
    <t>PATCH CORD OPTICO DUPLEX CONECTORIZADO 62.5 SC-UPC/ST-UPC 12.0M - COG - NARANJA</t>
  </si>
  <si>
    <t>CORDAO DUPLEX CONECTORIZADO 50.0 LC-UPC/SC-UPC 2.0M - COG - AMARELO</t>
  </si>
  <si>
    <t>DUPLEX OPTICAL PATCH CORD 50.0 LC-UPC/SC-UPC 2.0M - OFN - YELLOW</t>
  </si>
  <si>
    <t>PATCH CORD OPTICO DUPLEX CONECTORIZADO 50.0 LC-UPC/SC-UPC 2.0M - COG - AMARILLO</t>
  </si>
  <si>
    <t>CORDAO DUPLEX CONECTORIZADO 50.0 LC-UPC/SC-UPC 8.0M - COG - AMARELO</t>
  </si>
  <si>
    <t>DUPLEX OPTICAL PATCH CORD 50.0 LC-UPC/SC-UPC 8.0M - OFN - YELLOW</t>
  </si>
  <si>
    <t>PATCH CORD OPTICO DUPLEX CONECTORIZADO 50.0 LC-UPC/SC-UPC 8.0M - COG - AMARILLO</t>
  </si>
  <si>
    <t>CORDAO DUPLEX CONECTORIZADO 62.5 LC-UPC/SC-UPC 25.0M - COG - LARANJA</t>
  </si>
  <si>
    <t>DUPLEX OPTICAL PATCH CORD 62.5 LC-UPC/SC-UPC 25.0M - OFN - ORANGE</t>
  </si>
  <si>
    <t>PATCH CORD OPTICO DUPLEX CONECTORIZADO 62.5 LC-UPC/SC-UPC 25.0M - COG - NARANJA</t>
  </si>
  <si>
    <t>CORDAO DUPLEX CONECTORIZADO 50.0 LC-UPC/ST-UPC 30.0M - COG - AMARELO</t>
  </si>
  <si>
    <t>DUPLEX OPTICAL PATCH CORD 50.0 LC-UPC/ST-UPC 30.0M - OFN - YELLOW</t>
  </si>
  <si>
    <t>PATCH CORD OPTICO DUPLEX CONECTORIZADO 50.0 LC-UPC/ST-UPC 30.0M - COG - AMARILLO</t>
  </si>
  <si>
    <t>CORDAO DUPLEX CONECTORIZADO 50.0 LC-UPC/ST-UPC 8.0M - COG - AMARELO</t>
  </si>
  <si>
    <t>DUPLEX OPTICAL PATCH CORD 50.0 LC-UPC/ST-UPC 8.0M - OFN - YELLOW</t>
  </si>
  <si>
    <t>PATCH CORD OPTICO DUPLEX CONECTORIZADO 50.0 LC-UPC/ST-UPC 8.0M - COG - AMARILLO</t>
  </si>
  <si>
    <t>CORDAO DUPLEX CONECTORIZADO 62.5 LC-UPC/ST-UPC 2.0M - COG - LARANJA</t>
  </si>
  <si>
    <t>DUPLEX OPTICAL PATCH CORD 62.5 LC-UPC/ST-UPC 2.0M - OFN - ORANGE</t>
  </si>
  <si>
    <t>PATCH CORD OPTICO DUPLEX CONECTORIZADO 62.5 LC-UPC/ST-UPC 2.0M - COG - NARANJA</t>
  </si>
  <si>
    <t>CORDAO DUPLEX CONECTORIZADO 50.0 SC-UPC/ST-UPC 15.0M - COG - AMARELO</t>
  </si>
  <si>
    <t>DUPLEX OPTICAL PATCH CORD 50.0 SC-UPC/ST-UPC 15.0M - OFN - YELLOW</t>
  </si>
  <si>
    <t>PATCH CORD OPTICO DUPLEX CONECTORIZADO 50.0 SC-UPC/ST-UPC 15.0M - COG - AMARILLO</t>
  </si>
  <si>
    <t>CORDAO DUPLEX CONECTORIZADO 50.0 SC-UPC/ST-UPC 25.0M - COG - AMARELO</t>
  </si>
  <si>
    <t>DUPLEX OPTICAL PATCH CORD 50.0 SC-UPC/ST-UPC 25.0M - OFN - YELLOW</t>
  </si>
  <si>
    <t>PATCH CORD OPTICO DUPLEX CONECTORIZADO 50.0 SC-UPC/ST-UPC 25.0M - COG - AMARILLO</t>
  </si>
  <si>
    <t>CORDAO DUPLEX CONECTORIZADO 50.0 ST-UPC/ST-UPC 5.0M - COG - LARANJA</t>
  </si>
  <si>
    <t>DUPLEX OPTICAL PATCH CORD 50.0 ST-UPC/ST-UPC 5.0M - OFN - ORANGE</t>
  </si>
  <si>
    <t>PATCH CORD OPTICO DUPLEX CONECTORIZADO 50.0 ST-UPC/ST-UPC 5.0M - COG - NARANJA</t>
  </si>
  <si>
    <t>CORDAO DUPLEX CONECTORIZADO 62.5 SC-UPC/ST-UPC 25.0M - COG - LARANJA</t>
  </si>
  <si>
    <t>DUPLEX OPTICAL PATCH CORD 62.5 SC-UPC/ST-UPC 25.0M - OFN - ORANGE</t>
  </si>
  <si>
    <t>PATCH CORD OPTICO DUPLEX CONECTORIZADO 62.5 SC-UPC/ST-UPC 25.0M - COG - NARANJA</t>
  </si>
  <si>
    <t>EXTENSAO DUPLEX 62.5 ST-UPC 2.5M - COG - LARANJA - D2 - LSZH</t>
  </si>
  <si>
    <t>DUPLEX OPTICAL PIGTAIL 62.5 ST-UPC 2.5M - OFN - ORANGE - D2 - LSZH</t>
  </si>
  <si>
    <t>EXTENSION DUPLEX 62.5 ST-UPC 2.5M - COG - NARANJA - D2 - LSZH</t>
  </si>
  <si>
    <t>EXTENSAO MONOFIBRA OM3 LC-UPC 1.5M - COG - ACQUA - D0.9</t>
  </si>
  <si>
    <t>SIMPLEX OPTICAL PIGTAIL OM3 LC-UPC 1.5M - OFN - AQUA - D0.9</t>
  </si>
  <si>
    <t>EXTENSION MONOFIBRA OM3 LC-UPC 1.5M - COG - ACQUA - D0.9</t>
  </si>
  <si>
    <t>EXTENSAO MONOFIBRA OM3 SC-UPC 1.5M - COG - ACQUA - D0.9</t>
  </si>
  <si>
    <t>SIMPLEX OPTICAL PIGTAIL OM3 SC-UPC 1.5M - OFN - AQUA - D0.9</t>
  </si>
  <si>
    <t>EXTENSION MONOFIBRA OM3 SC-UPC 1.5M - COG - ACQUA - D0.9</t>
  </si>
  <si>
    <t>EXTENSAO MONOFIBRA SM G-652D SC-UPC 1.5M - COG - BRANCO - D0.9</t>
  </si>
  <si>
    <t>SIMPLEX OPTICAL PIGTAIL SM G-652D SC-UPC 1.5M - OFN - WHITE - D0.9</t>
  </si>
  <si>
    <t>EXTENSION MONOFIBRA SM G-652D SC-UPC 1.5M - COG - BLANCO - D0.9</t>
  </si>
  <si>
    <t>CORDAO DUPLEX CONECTORIZADO 50.0 LC-UPC/ST-UPC 3.0M - COG - LARANJA</t>
  </si>
  <si>
    <t>DUPLEX OPTICAL PATCH CORD 50.0 LC-UPC/ST-UPC 3.0M - OFN - ORANGE</t>
  </si>
  <si>
    <t>PATCH CORD OPTICO DUPLEX CONECTORIZADO 50.0 LC-UPC/ST-UPC 3.0M - COG - NARANJA</t>
  </si>
  <si>
    <t>CORDAO DUPLEX CONECTORIZADO 50.0 FC-UPC/LC-UPC 1.5M - COG - LARANJA</t>
  </si>
  <si>
    <t>DUPLEX OPTICAL PATCH CORD 50.0 FC-UPC/LC-UPC 1.5M - OFN - ORANGE</t>
  </si>
  <si>
    <t>PATCH CORD OPTICO DUPLEX CONECTORIZADO 50.0 FC-UPC/LC-UPC 1.5M - COG - NARANJA</t>
  </si>
  <si>
    <t>CORDAO DUPLEX CONECTORIZADO 50.0 FC-UPC/SC-UPC 1.5M - COG - LARANJA</t>
  </si>
  <si>
    <t>DUPLEX OPTICAL PATCH CORD 50.0 FC-UPC/SC-UPC 1.5M - OFN - ORANGE</t>
  </si>
  <si>
    <t>PATCH CORD OPTICO DUPLEX CONECTORIZADO 50.0 FC-UPC/SC-UPC 1.5M - COG - NARANJA</t>
  </si>
  <si>
    <t>CORDAO DUPLEX CONECTORIZADO 50.0 LC-UPC/SC-UPC 2.0M - COG - LARANJA</t>
  </si>
  <si>
    <t>DUPLEX OPTICAL PATCH CORD 50.0 LC-UPC/SC-UPC 2.0M - OFN - ORANGE</t>
  </si>
  <si>
    <t>PATCH CORD OPTICO DUPLEX CONECTORIZADO 50.0 LC-UPC/SC-UPC 2.0M - COG - NARANJA</t>
  </si>
  <si>
    <t>CORDAO DUPLEX CONECTORIZADO OM4 LC-UPC/LC-UPC 2.5M - COG - ACQUA (A - A)</t>
  </si>
  <si>
    <t>DUPLEX OPTICAL PATCH CORD OM4 LC-UPC/LC-UPC 2.5M - OFN - AQUA (A - A)</t>
  </si>
  <si>
    <t>PATCH CORD OPTICO DUPLEX CONECTORIZADO OM4 LC-UPC/LC-UPC 2.5M - COG - ACQUA (A - A)</t>
  </si>
  <si>
    <t>CORDAO DUPLEX CONECTORIZADO 62.5 LC-UPC/ST-UPC 25.0M - COG - LARANJA</t>
  </si>
  <si>
    <t>DUPLEX OPTICAL PATCH CORD 62.5 LC-UPC/ST-UPC 25.0M - OFN - ORANGE</t>
  </si>
  <si>
    <t>PATCH CORD OPTICO DUPLEX CONECTORIZADO 62.5 LC-UPC/ST-UPC 25.0M - COG - NARANJA</t>
  </si>
  <si>
    <t>CORDAO DUPLEX CONECTORIZADO SM E2000-APC/SC-UPC 10.0M - COG - AZUL</t>
  </si>
  <si>
    <t>DUPLEX OPTICAL PATCH CORD SM E2000-APC/SC-UPC 10.0M - OFN - BLUE</t>
  </si>
  <si>
    <t>PATCH CORD OPTICO DUPLEX CONECTORIZADO SM E2000-APC/SC-UPC 10.0M - COG - AZUL</t>
  </si>
  <si>
    <t>CORDAO DUPLEX CONECTORIZADO BLI A/B G-657A LC-UPC/SC-UPC 2.5M - COG - AZUL</t>
  </si>
  <si>
    <t>DUPLEX OPTICAL PATCH CORD BLI A/B G-657A LC-UPC/SC-UPC 2.5M - OFN - BLUE</t>
  </si>
  <si>
    <t>PATCH CORD OPTICO DUPLEX CONECTORIZADO BLI A/B G-657A LC-UPC/SC-UPC 2.5M - COG - AZUL</t>
  </si>
  <si>
    <t>CORDAO DUPLEX CONECTORIZADO BLI A/B G-657A SC-UPC/SC-UPC 2.5M - COG - AZUL</t>
  </si>
  <si>
    <t>DUPLEX OPTICAL PATCH CORD BLI A/B G-657A SC-UPC/SC-UPC 2.5M - OFN - BLUE</t>
  </si>
  <si>
    <t>PATCH CORD OPTICO DUPLEX CONECTORIZADO BLI A/B G-657A SC-UPC/SC-UPC 2.5M - COG - AZUL</t>
  </si>
  <si>
    <t>CORDAO DUPLEX CONECTORIZADO 50.0 SC-APC/SC-APC 30.0M - COG - AMARELO</t>
  </si>
  <si>
    <t>DUPLEX OPTICAL PATCH CORD 50.0 SC-APC/SC-APC 30.0M - OFN - YELLOW</t>
  </si>
  <si>
    <t>PATCH CORD OPTICO DUPLEX CONECTORIZADO 50.0 SC-APC/SC-APC 30.0M - COG - AMARILLO</t>
  </si>
  <si>
    <t>CORDAO DUPLEX CONECTORIZADO 50.0 ST-UPC/ST-UPC 3.0M - COG - AMARELO</t>
  </si>
  <si>
    <t>DUPLEX OPTICAL PATCH CORD 50.0 ST-UPC/ST-UPC 3.0M - OFN - YELLOW</t>
  </si>
  <si>
    <t>PATCH CORD OPTICO DUPLEX CONECTORIZADO 50.0 ST-UPC/ST-UPC 3.0M - COG - AMARILLO</t>
  </si>
  <si>
    <t>CORDAO DUPLEX CONECTORIZADO 50.0 SC-UPC/SC-UPC 5.0M - COG - LARANJA</t>
  </si>
  <si>
    <t>DUPLEX OPTICAL PATCH CORD 50.0 SC-UPC/SC-UPC 5.0M - OFN - ORANGE</t>
  </si>
  <si>
    <t>PATCH CORD OPTICO DUPLEX CONECTORIZADO 50.0 SC-UPC/SC-UPC 5.0M - COG - NARANJA</t>
  </si>
  <si>
    <t>CORDAO DUPLEX CONECTORIZADO 50.0 SC-UPC/SC-UPC 20.0M - COG - LARANJA</t>
  </si>
  <si>
    <t>DUPLEX OPTICAL PATCH CORD 50.0 SC-UPC/SC-UPC 20.0M - OFN - ORANGE</t>
  </si>
  <si>
    <t>PATCH CORD OPTICO DUPLEX CONECTORIZADO 50.0 SC-UPC/SC-UPC 20.0M - COG - NARANJA</t>
  </si>
  <si>
    <t>EXTENSAO DUPLEX OM3 LC-UPC 2.5M - COG - ACQUA - D2</t>
  </si>
  <si>
    <t>DUPLEX OPTICAL PIGTAIL OM3 LC-UPC 2.5M - OFN - AQUA - D2</t>
  </si>
  <si>
    <t>EXTENSION DUPLEX OM3 LC-UPC 2.5M - COG - ACQUA - D2</t>
  </si>
  <si>
    <t>CORDAO DUPLEX CONECTORIZADO SM LC-APC/LC-UPC 2.5M - COG - AZUL</t>
  </si>
  <si>
    <t>DUPLEX OPTICAL PATCH CORD SM LC-APC/LC-UPC 2.5M - OFN - BLUE</t>
  </si>
  <si>
    <t>PATCH CORD OPTICO DUPLEX CONECTORIZADO SM LC-APC/LC-UPC 2.5M - COG - AZUL</t>
  </si>
  <si>
    <t>CORDAO DUPLEX CONECTORIZADO OM4 LC-UPC/LC-UPC 1.5M - COG - ACQUA (A - A)</t>
  </si>
  <si>
    <t>DUPLEX OPTICAL PATCH CORD OM4 LC-UPC/LC-UPC 1.5M - OFN - AQUA (A - A)</t>
  </si>
  <si>
    <t>PATCH CORD OPTICO DUPLEX CONECTORIZADO OM4 LC-UPC/LC-UPC 1.5M - COG - ACQUA (A - A)</t>
  </si>
  <si>
    <t>CORDAO DUPLEX CONECTORIZADO 50.0 SC-UPC/SC-UPC 15.0M - COG - LARANJA</t>
  </si>
  <si>
    <t>DUPLEX OPTICAL PATCH CORD 50.0 SC-UPC/SC-UPC 15.0M - OFN - ORANGE</t>
  </si>
  <si>
    <t>PATCH CORD OPTICO DUPLEX CONECTORIZADO 50.0 SC-UPC/SC-UPC 15.0M - COG - NARANJA</t>
  </si>
  <si>
    <t>PATCH CORD OPTICO DUPLEX CONECTORIZADO SM G-652D LC-UPC/SC-UPC 12.0M - COG - AMARILLO</t>
  </si>
  <si>
    <t>CORDAO DUPLEX CONECTORIZADO OM4 LC-UPC/SC-UPC 50.0M - COG - ACQUA</t>
  </si>
  <si>
    <t>DUPLEX OPTICAL PATCH CORD OM4 LC-UPC/SC-UPC 50.0M - OFN - AQUA</t>
  </si>
  <si>
    <t>PATCH CORD OPTICO DUPLEX CONECTORIZADO OM4 LC-UPC/SC-UPC 50.0M - COG - ACQUA</t>
  </si>
  <si>
    <t>CORDAO DUPLEX CONECTORIZADO OM4 LC-UPC/SC-UPC 25.0M - COG - ACQUA</t>
  </si>
  <si>
    <t>DUPLEX OPTICAL PATCH CORD OM4 LC-UPC/SC-UPC 25.0M - OFN - AQUA</t>
  </si>
  <si>
    <t>PATCH CORD OPTICO DUPLEX CONECTORIZADO OM4 LC-UPC/SC-UPC 25.0M - COG - ACQUA</t>
  </si>
  <si>
    <t>CORDAO DUPLEX CONECTORIZADO OM4 SC-UPC/SC-UPC 2.5M - COG - ACQUA</t>
  </si>
  <si>
    <t>DUPLEX OPTICAL PATCH CORD OM4 SC-UPC/SC-UPC 2.5M - OFN - AQUA</t>
  </si>
  <si>
    <t>PATCH CORD OPTICO DUPLEX CONECTORIZADO OM4 SC-UPC/SC-UPC 2.5M - COG - ACQUA</t>
  </si>
  <si>
    <t>CORDAO DUPLEX CONECTORIZADO OM4 LC-UPC/SC-UPC 2.5M - COG - ACQUA</t>
  </si>
  <si>
    <t>DUPLEX OPTICAL PATCH CORD OM4 LC-UPC/SC-UPC 2.5M - OFN - AQUA</t>
  </si>
  <si>
    <t>PATCH CORD OPTICO DUPLEX CONECTORIZADO OM4 LC-UPC/SC-UPC 2.5M - COG - ACQUA</t>
  </si>
  <si>
    <t>CORDAO DUPLEX CONECTORIZADO OM4 LC-UPC/ST-UPC 2.5M - COG - ACQUA</t>
  </si>
  <si>
    <t>DUPLEX OPTICAL PATCH CORD OM4 LC-UPC/ST-UPC 2.5M - OFN - AQUA</t>
  </si>
  <si>
    <t>PATCH CORD OPTICO DUPLEX CONECTORIZADO OM4 LC-UPC/ST-UPC 2.5M - COG - ACQUA</t>
  </si>
  <si>
    <t>CORDAO DUPLEX CONECTORIZADO OM4 SC-UPC/SC-UPC 8.0M - COG - ACQUA</t>
  </si>
  <si>
    <t>DUPLEX OPTICAL PATCH CORD OM4 SC-UPC/SC-UPC 8.0M - OFN - AQUA</t>
  </si>
  <si>
    <t>PATCH CORD OPTICO DUPLEX CONECTORIZADO OM4 SC-UPC/SC-UPC 8.0M - COG - ACQUA</t>
  </si>
  <si>
    <t>EXTENSAO DUPLEX OM4 LC-UPC 1.5M - COG - ACQUA - D2</t>
  </si>
  <si>
    <t>DUPLEX OPTICAL PIGTAIL OM4 LC-UPC 1.5M - COG - AQUA - D2</t>
  </si>
  <si>
    <t>EXTENSION DUPLEX OM4 LC-UPC 1.5M - COG - ACQUA - D2</t>
  </si>
  <si>
    <t>EXTENSAO DUPLEX OM4 SC-UPC 1.5M - COG - ACQUA - D2</t>
  </si>
  <si>
    <t>DUPLEX OPTICAL PIGTAIL OM4 SC-UPC 1.5M - COG - AQUA - D2</t>
  </si>
  <si>
    <t>EXTENSION DUPLEX OM4 SC-UPC 1.5M - COG - ACQUA - D2</t>
  </si>
  <si>
    <t>CORDAO DUPLEX CONECTORIZADO 50.0 LC-UPC/SC-UPC 20.0M - COG - LARANJA</t>
  </si>
  <si>
    <t>DUPLEX OPTICAL PATCH CORD 50.0 LC-UPC/SC-UPC 20.0M - OFN - ORANGE</t>
  </si>
  <si>
    <t>PATCH CORD OPTICO DUPLEX CONECTORIZADO 50.0 LC-UPC/SC-UPC 20.0M - COG - NARANJA</t>
  </si>
  <si>
    <t>CORDAO DUPLEX CONECTORIZADO 50.0 SC-UPC/ST-UPC 20.0M - COG - LARANJA</t>
  </si>
  <si>
    <t>DUPLEX OPTICAL PATCH CORD 50.0 SC-UPC/ST-UPC 20.0M - OFN - ORANGE</t>
  </si>
  <si>
    <t>PATCH CORD OPTICO DUPLEX CONECTORIZADO 50.0 SC-UPC/ST-UPC 20.0M - COG - NARANJA</t>
  </si>
  <si>
    <t>CORDAO DUPLEX CONECTORIZADO 50.0 SC-UPC/ST-UPC 5.0M - COG - LARANJA</t>
  </si>
  <si>
    <t>DUPLEX OPTICAL PATCH CORD 50.0 SC-UPC/ST-UPC 5.0M - OFN - ORANGE</t>
  </si>
  <si>
    <t>PATCH CORD OPTICO DUPLEX CONECTORIZADO 50.0 SC-UPC/ST-UPC 5.0M - COG - NARANJA</t>
  </si>
  <si>
    <t>CORDAO DUPLEX CONECTORIZADO OM3 LC-UPC/SC-UPC 50.0M - COG - ACQUA</t>
  </si>
  <si>
    <t>DUPLEX OPTICAL PATCH CORD OM3 LC-UPC/SC-UPC 50.0M - OFN - AQUA</t>
  </si>
  <si>
    <t>PATCH CORD OPTICO DUPLEX CONECTORIZADO OM3 LC-UPC/SC-UPC 50.0M - COG - ACQUA</t>
  </si>
  <si>
    <t>CORDAO DUPLEX CONECTORIZADO 62.5 LC-UPC/LC-UPC 1.5M - COG - LARANJA (A - B)</t>
  </si>
  <si>
    <t>DUPLEX OPTICAL PATCH CORD 62.5 LC-UPC/LC-UPC 1.5M - OFN - ORANGE (A - B)</t>
  </si>
  <si>
    <t>PATCH CORD OPTICO DUPLEX CONECTORIZADO 62.5 LC-UPC/LC-UPC 1.5M - COG - NARANJA (A - B)</t>
  </si>
  <si>
    <t>CORDAO DUPLEX CONECTORIZADO 62.5 LC-UPC/LC-UPC 3.0M - COG - LARANJA (A - B)</t>
  </si>
  <si>
    <t>DUPLEX OPTICAL PATCH CORD 62.5 LC-UPC/LC-UPC 3.0M - OFN - ORANGE (A - B)</t>
  </si>
  <si>
    <t>PATCH CORD OPTICO DUPLEX CONECTORIZADO 62.5 LC-UPC/LC-UPC 3.0M - COG - NARANJA (A - B)</t>
  </si>
  <si>
    <t>CORDAO DUPLEX CONECTORIZADO 62.5 LC-UPC/LC-UPC 5.0M - COG - LARANJA (A - B)</t>
  </si>
  <si>
    <t>DUPLEX OPTICAL PATCH CORD 62.5 LC-UPC/LC-UPC 5.0M - OFN - ORANGE (A - B)</t>
  </si>
  <si>
    <t>PATCH CORD OPTICO DUPLEX CONECTORIZADO 62.5 LC-UPC/LC-UPC 5.0M - COG - NARANJA (A - B)</t>
  </si>
  <si>
    <t>CORDAO DUPLEX CONECTORIZADO 62.5 LC-UPC/LC-UPC 10.0M - COG - LARANJA (A - B)</t>
  </si>
  <si>
    <t>DUPLEX OPTICAL PATCH CORD 62.5 LC-UPC/LC-UPC 10.0M - OFN - ORANGE (A - B)</t>
  </si>
  <si>
    <t>PATCH CORD OPTICO DUPLEX CONECTORIZADO 62.5 LC-UPC/LC-UPC 10.0M - COG - NARANJA (A - B)</t>
  </si>
  <si>
    <t>CORDAO DUPLEX CONECTORIZADO 62.5 LC-UPC/LC-UPC 20.0M - COG - LARANJA (A - B)</t>
  </si>
  <si>
    <t>DUPLEX OPTICAL PATCH CORD 62.5 LC-UPC/LC-UPC 20.0M - OFN - ORANGE (A - B)</t>
  </si>
  <si>
    <t>PATCH CORD OPTICO DUPLEX CONECTORIZADO 62.5 LC-UPC/LC-UPC 20.0M - COG - NARANJA (A - B)</t>
  </si>
  <si>
    <t>CORDAO DUPLEX CONECTORIZADO 62.5 LC-UPC/LC-UPC 25.0M - COG - LARANJA (A - B)</t>
  </si>
  <si>
    <t>DUPLEX OPTICAL PATCH CORD 62.5 LC-UPC/LC-UPC 25.0M - OFN - ORANGE (A - B)</t>
  </si>
  <si>
    <t>PATCH CORD OPTICO DUPLEX CONECTORIZADO 62.5 LC-UPC/LC-UPC 25.0M - COG - NARANJA (A - B)</t>
  </si>
  <si>
    <t>CORDAO DUPLEX CONECTORIZADO 62.5 LC-UPC/LC-UPC 30.0M - COG - LARANJA (A - B)</t>
  </si>
  <si>
    <t>DUPLEX OPTICAL PATCH CORD 62.5 LC-UPC/LC-UPC 30.0M - OFN - ORANGE (A - B)</t>
  </si>
  <si>
    <t>PATCH CORD OPTICO DUPLEX CONECTORIZADO 62.5 LC-UPC/LC-UPC 30.0M - COG - NARANJA (A - B)</t>
  </si>
  <si>
    <t>CORDAO DUPLEX CONECTORIZADO 62.5 LC-UPC/LC-UPC 2.5M - COG - LARANJA (A - B)</t>
  </si>
  <si>
    <t>DUPLEX OPTICAL PATCH CORD 62.5 LC-UPC/LC-UPC 2.5M - OFN - ORANGE (A - B)</t>
  </si>
  <si>
    <t>PATCH CORD OPTICO DUPLEX CONECTORIZADO 62.5 LC-UPC/LC-UPC 2.5M - COG - NARANJA (A - B)</t>
  </si>
  <si>
    <t>CORDAO DUPLEX CONECTORIZADO 62.5 LC-UPC/LC-UPC 15.0M - COG - LARANJA (A - B)</t>
  </si>
  <si>
    <t>DUPLEX OPTICAL PATCH CORD 62.5 LC-UPC/LC-UPC 15.0M - OFN - ORANGE (A - B)</t>
  </si>
  <si>
    <t>PATCH CORD OPTICO DUPLEX CONECTORIZADO 62.5 LC-UPC/LC-UPC 15.0M - COG - NARANJA (A - B)</t>
  </si>
  <si>
    <t>CORDAO DUPLEX CONECTORIZADO 50.0 LC-UPC/LC-UPC 1.5M - COG - AMARELO (A - B)</t>
  </si>
  <si>
    <t>DUPLEX OPTICAL PATCH CORD 50.0 LC-UPC/LC-UPC 1.5M - OFN - YELLOW (A - B)</t>
  </si>
  <si>
    <t>PATCH CORD OPTICO DUPLEX CONECTORIZADO 50.0 LC-UPC/LC-UPC 1.5M - COG - AMARILLO (A - B)</t>
  </si>
  <si>
    <t>CORDAO DUPLEX CONECTORIZADO 50.0 LC-UPC/LC-UPC 2.5M - COG - AMARELO (A - B)</t>
  </si>
  <si>
    <t>DUPLEX OPTICAL PATCH CORD 50.0 LC-UPC/LC-UPC 2.5M - OFN - YELLOW (A - B)</t>
  </si>
  <si>
    <t>PATCH CORD OPTICO DUPLEX CONECTORIZADO 50.0 LC-UPC/LC-UPC 2.5M - COG - AMARILLO (A - B)</t>
  </si>
  <si>
    <t>CORDAO DUPLEX CONECTORIZADO 50.0 SC-UPC/SC-UPC 10.0M - COG - AMARELO</t>
  </si>
  <si>
    <t>DUPLEX OPTICAL PATCH CORD 50.0 SC-UPC/SC-UPC 10.0M - OFN - YELLOW</t>
  </si>
  <si>
    <t>PATCH CORD OPTICO DUPLEX CONECTORIZADO 50.0 SC-UPC/SC-UPC 10.0M - COG - AMARILLO</t>
  </si>
  <si>
    <t>CORDAO DUPLEX CONECTORIZADO 50.0 LC-UPC/ST-UPC 25.0M - LSZH - AMARELO</t>
  </si>
  <si>
    <t>DUPLEX OPTICAL PATCH CORD 50.0 LC-UPC/ST-UPC 25.0M - LSZH - YELLOW</t>
  </si>
  <si>
    <t>PATCH CORD OPTICO DUPLEX CONECTORIZADO 50.0 LC-UPC/ST-UPC 25.0M - LSZH - AMARILLO</t>
  </si>
  <si>
    <t>CORDAO DUPLEX CONECTORIZADO 50.0 LC-UPC/LC-UPC 3.0M - COG - AMARELO (A - B)</t>
  </si>
  <si>
    <t>DUPLEX OPTICAL PATCH CORD 50.0 LC-UPC/LC-UPC 3.0M - OFN - YELLOW (A - B)</t>
  </si>
  <si>
    <t>PATCH CORD OPTICO DUPLEX CONECTORIZADO 50.0 LC-UPC/LC-UPC 3.0M - COG - AMARILLO (A - B)</t>
  </si>
  <si>
    <t>CORDAO DUPLEX CONECTORIZADO SM E2000-APC/SC-UPC 8.0M - COG - AZUL</t>
  </si>
  <si>
    <t>DUPLEX OPTICAL PATCH CORD SM E2000-APC/SC-UPC 8.0M - OFN - BLUE</t>
  </si>
  <si>
    <t>PATCH CORD OPTICO DUPLEX CONECTORIZADO SM E2000-APC/SC-UPC 8.0M - COG - AZUL</t>
  </si>
  <si>
    <t>CORDAO DUPLEX CONECTORIZADO OM4 LC-UPC/SC-UPC 5.0M - COG - ACQUA</t>
  </si>
  <si>
    <t>DUPLEX OPTICAL PATCH CORD OM4 LC-UPC/SC-UPC 5.0M - OFN - AQUA</t>
  </si>
  <si>
    <t>PATCH CORD OPTICO DUPLEX CONECTORIZADO OM4 LC-UPC/SC-UPC 5.0M - COG - ACQUA</t>
  </si>
  <si>
    <t>CORDAO DUPLEX CONECTORIZADO OM4 SC-UPC/SC-UPC 2.5M - LSZH - ACQUA</t>
  </si>
  <si>
    <t>DUPLEX OPTICAL PATCH CORD OM4 SC-UPC/SC-UPC 2.5M - LSZH - AQUA</t>
  </si>
  <si>
    <t>PATCH CORD OPTICO DUPLEX CONECTORIZADO OM4 SC-UPC/SC-UPC 2.5M - LSZH - ACQUA</t>
  </si>
  <si>
    <t>CORDAO DUPLEX CONECTORIZADO SM LC-APC/LC-UPC 15.0M - COG - AZUL</t>
  </si>
  <si>
    <t>DUPLEX OPTICAL PATCH CORD SM LC-APC/LC-UPC 15.0M - OFN - BLUE</t>
  </si>
  <si>
    <t>PATCH CORD OPTICO DUPLEX CONECTORIZADO SM LC-APC/LC-UPC 15.0M - COG - AZUL</t>
  </si>
  <si>
    <t>CORDAO DUPLEX CONECTORIZADO SM LC-APC/LC-UPC 5.0M - COG - AZUL</t>
  </si>
  <si>
    <t>DUPLEX OPTICAL PATCH CORD SM LC-APC/LC-UPC 5.0M - OFN - BLUE</t>
  </si>
  <si>
    <t>PATCH CORD OPTICO DUPLEX CONECTORIZADO SM LC-APC/LC-UPC 5.0M - COG - AZUL</t>
  </si>
  <si>
    <t>CORDAO DUPLEX CONECTORIZADO OM4 LC-UPC/SC-UPC 2.5M - LSZH - ACQUA</t>
  </si>
  <si>
    <t>DUPLEX OPTICAL PATCH CORD OM4 LC-UPC/SC-UPC 2.5M - LSZH - AQUA</t>
  </si>
  <si>
    <t>PATCH CORD OPTICO DUPLEX CONECTORIZADO OM4 LC-UPC/SC-UPC 2.5M - LSZH - ACQUA</t>
  </si>
  <si>
    <t>CORDAO DUPLEX CONECTORIZADO 50.0 LC-UPC/LC-UPC 12.0M - COG - LARANJA (A - B)</t>
  </si>
  <si>
    <t>DUPLEX OPTICAL PATCH CORD 50.0 LC-UPC/LC-UPC 12.0M - OFN - ORANGE (A - B)</t>
  </si>
  <si>
    <t>PATCH CORD OPTICO DUPLEX CONECTORIZADO 50.0 LC-UPC/LC-UPC 12.0M - COG - NARANJA (A - B)</t>
  </si>
  <si>
    <t>CORDAO DUPLEX CONECTORIZADO 50.0 LC-UPC/SC-UPC 12.0M - COG - LARANJA</t>
  </si>
  <si>
    <t>DUPLEX OPTICAL PATCH CORD 50.0 LC-UPC/SC-UPC 12.0M - OFN - ORANGE</t>
  </si>
  <si>
    <t>PATCH CORD OPTICO DUPLEX CONECTORIZADO 50.0 LC-UPC/SC-UPC 12.0M - COG - NARANJA</t>
  </si>
  <si>
    <t>CORDAO DUPLEX CONECTORIZADO OM4 LC-UPC/SC-UPC 3.0M - COG - ACQUA</t>
  </si>
  <si>
    <t>DUPLEX OPTICAL PATCH CORD OM4 LC-UPC/SC-UPC 3.0M - OFN - AQUA</t>
  </si>
  <si>
    <t>PATCH CORD OPTICO DUPLEX CONECTORIZADO OM4 LC-UPC/SC-UPC 3.0M - COG - ACQUA</t>
  </si>
  <si>
    <t>CORDAO DUPLEX CONECTORIZADO OM3 SC-UPC/SC-UPC 1.5M - COG - ACQUA</t>
  </si>
  <si>
    <t>DUPLEX OPTICAL PATCH CORD OM3 SC-UPC/SC-UPC 1.5M - OFN - AQUA</t>
  </si>
  <si>
    <t>PATCH CORD OPTICO DUPLEX CONECTORIZADO OM3 SC-UPC/SC-UPC 1.5M - COG - ACQUA</t>
  </si>
  <si>
    <t>CORDAO DUPLEX CONECTORIZADO OM3 SC-UPC/SC-UPC 2.5M - COG - ACQUA</t>
  </si>
  <si>
    <t>DUPLEX OPTICAL PATCH CORD OM3 SC-UPC/SC-UPC 2.5M - OFN - AQUA</t>
  </si>
  <si>
    <t>PATCH CORD OPTICO DUPLEX CONECTORIZADO OM3 SC-UPC/SC-UPC 2.5M - COG - ACQUA</t>
  </si>
  <si>
    <t>CORDAO DUPLEX CONECTORIZADO OM3 SC-UPC/SC-UPC 3.0M - COG - ACQUA</t>
  </si>
  <si>
    <t>DUPLEX OPTICAL PATCH CORD OM3 SC-UPC/SC-UPC 3.0M - OFN - AQUA</t>
  </si>
  <si>
    <t>PATCH CORD OPTICO DUPLEX CONECTORIZADO OM3 SC-UPC/SC-UPC 3.0M - COG - ACQUA</t>
  </si>
  <si>
    <t>CORDAO DUPLEX CONECTORIZADO OM3 SC-UPC/SC-UPC 5.0M - COG - ACQUA</t>
  </si>
  <si>
    <t>DUPLEX OPTICAL PATCH CORD OM3 SC-UPC/SC-UPC 5.0M - OFN - AQUA</t>
  </si>
  <si>
    <t>PATCH CORD OPTICO DUPLEX CONECTORIZADO OM3 SC-UPC/SC-UPC 5.0M - COG - ACQUA</t>
  </si>
  <si>
    <t>CORDAO DUPLEX CONECTORIZADO OM3 SC-UPC/SC-UPC 10.0M - COG - ACQUA</t>
  </si>
  <si>
    <t>DUPLEX OPTICAL PATCH CORD OM3 SC-UPC/SC-UPC 10.0M - OFN - AQUA</t>
  </si>
  <si>
    <t>PATCH CORD OPTICO DUPLEX CONECTORIZADO OM3 SC-UPC/SC-UPC 10.0M - COG - ACQUA</t>
  </si>
  <si>
    <t>CORDAO DUPLEX CONECTORIZADO OM3 ST-UPC/ST-UPC 1.5M - COG - ACQUA</t>
  </si>
  <si>
    <t>DUPLEX OPTICAL PATCH CORD OM3 ST-UPC/ST-UPC 1.5M - OFN - AQUA</t>
  </si>
  <si>
    <t>PATCH CORD OPTICO DUPLEX CONECTORIZADO OM3 ST-UPC/ST-UPC 1.5M - COG - ACQUA</t>
  </si>
  <si>
    <t>CORDAO DUPLEX CONECTORIZADO OM3 ST-UPC/ST-UPC 2.5M - COG - ACQUA</t>
  </si>
  <si>
    <t>DUPLEX OPTICAL PATCH CORD OM3 ST-UPC/ST-UPC 2.5M - OFN - AQUA</t>
  </si>
  <si>
    <t>PATCH CORD OPTICO DUPLEX CONECTORIZADO OM3 ST-UPC/ST-UPC 2.5M - COG - ACQUA</t>
  </si>
  <si>
    <t>CORDAO DUPLEX CONECTORIZADO OM3 LC-UPC/SC-UPC 9.0M - COG - ACQUA</t>
  </si>
  <si>
    <t>DUPLEX OPTICAL PATCH CORD OM3 LC-UPC/SC-UPC 9.0M - OFN - AQUA</t>
  </si>
  <si>
    <t>PATCH CORD OPTICO DUPLEX CONECTORIZADO OM3 LC-UPC/SC-UPC 9.0M - COG - ACQUA</t>
  </si>
  <si>
    <t>CORDAO DUPLEX CONECTORIZADO OM3 LC-UPC/SC-UPC 3.0M - COG - ACQUA</t>
  </si>
  <si>
    <t>DUPLEX OPTICAL PATCH CORD OM3 LC-UPC/SC-UPC 3.0M - OFN - AQUA</t>
  </si>
  <si>
    <t>PATCH CORD OPTICO DUPLEX CONECTORIZADO OM3 LC-UPC/SC-UPC 3.0M - COG - ACQUA</t>
  </si>
  <si>
    <t>CORDAO DUPLEX CONECTORIZADO OM3 LC-UPC/SC-UPC 5.0M - COG - ACQUA</t>
  </si>
  <si>
    <t>DUPLEX OPTICAL PATCH CORD OM3 LC-UPC/SC-UPC 5.0M - OFN - AQUA</t>
  </si>
  <si>
    <t>PATCH CORD OPTICO DUPLEX CONECTORIZADO OM3 LC-UPC/SC-UPC 5.0M - COG - ACQUA</t>
  </si>
  <si>
    <t>CORDAO DUPLEX CONECTORIZADO OM3 LC-UPC/SC-UPC 10.0M - COG - ACQUA</t>
  </si>
  <si>
    <t>DUPLEX OPTICAL PATCH CORD OM3 LC-UPC/SC-UPC 10.0M - OFN - AQUA</t>
  </si>
  <si>
    <t>PATCH CORD OPTICO DUPLEX CONECTORIZADO OM3 LC-UPC/SC-UPC 10.0M - COG - ACQUA</t>
  </si>
  <si>
    <t>CORDAO DUPLEX CONECTORIZADO OM3 LC-UPC/SC-UPC 15.0M - COG - ACQUA</t>
  </si>
  <si>
    <t>DUPLEX OPTICAL PATCH CORD OM3 LC-UPC/SC-UPC 15.0M - OFN - AQUA</t>
  </si>
  <si>
    <t>PATCH CORD OPTICO DUPLEX CONECTORIZADO OM3 LC-UPC/SC-UPC 15.0M - COG - ACQUA</t>
  </si>
  <si>
    <t>CORDAO DUPLEX CONECTORIZADO OM3 LC-UPC/SC-UPC 20.0M - COG - ACQUA</t>
  </si>
  <si>
    <t>DUPLEX OPTICAL PATCH CORD OM3 LC-UPC/SC-UPC 20.0M - OFN - AQUA</t>
  </si>
  <si>
    <t>PATCH CORD OPTICO DUPLEX CONECTORIZADO OM3 LC-UPC/SC-UPC 20.0M - COG - ACQUA</t>
  </si>
  <si>
    <t>CORDAO DUPLEX CONECTORIZADO OM3 LC-UPC/SC-UPC 30.0M - COG - ACQUA</t>
  </si>
  <si>
    <t>DUPLEX OPTICAL PATCH CORD OM3 LC-UPC/SC-UPC 30.0M - OFN - AQUA</t>
  </si>
  <si>
    <t>PATCH CORD OPTICO DUPLEX CONECTORIZADO OM3 LC-UPC/SC-UPC 30.0M - COG - ACQUA</t>
  </si>
  <si>
    <t>CORDAO DUPLEX CONECTORIZADO OM3 LC-UPC/ST-UPC 1.5M - COG - ACQUA</t>
  </si>
  <si>
    <t>DUPLEX OPTICAL PATCH CORD OM3 LC-UPC/ST-UPC 1.5M - OFN - AQUA</t>
  </si>
  <si>
    <t>PATCH CORD OPTICO DUPLEX CONECTORIZADO OM3 LC-UPC/ST-UPC 1.5M - COG - ACQUA</t>
  </si>
  <si>
    <t>CORDAO DUPLEX CONECTORIZADO OM3 LC-UPC/ST-UPC 2.5M - COG - ACQUA</t>
  </si>
  <si>
    <t>DUPLEX OPTICAL PATCH CORD OM3 LC-UPC/ST-UPC 2.5M - OFN - AQUA</t>
  </si>
  <si>
    <t>PATCH CORD OPTICO DUPLEX CONECTORIZADO OM3 LC-UPC/ST-UPC 2.5M - COG - ACQUA</t>
  </si>
  <si>
    <t>EXTENSAO DUPLEX OM3 SC-UPC 1.5M - COG - ACQUA - D2</t>
  </si>
  <si>
    <t>DUPLEX OPTICAL PIGTAIL OM3 SC-UPC 1.5M - COG - AQUA - D2</t>
  </si>
  <si>
    <t>EXTENSION DUPLEX OM3 SC-UPC 1.5M - COG - ACQUA - D2</t>
  </si>
  <si>
    <t>EXTENSAO DUPLEX OM3 SC-UPC 2.5M - COG - ACQUA - D2</t>
  </si>
  <si>
    <t>DUPLEX OPTICAL PIGTAIL OM3 SC-UPC 2.5M - COG - AQUA - D2</t>
  </si>
  <si>
    <t>EXTENSION DUPLEX OM3 SC-UPC 2.5M - COG - ACQUA - D2</t>
  </si>
  <si>
    <t>EXTENSAO DUPLEX OM3 LC-UPC 1.5M - COG - ACQUA - D2</t>
  </si>
  <si>
    <t>DUPLEX OPTICAL PIGTAIL OM3 LC-UPC 1.5M - COG - AQUA - D2</t>
  </si>
  <si>
    <t>EXTENSION DUPLEX OM3 LC-UPC 1.5M - COG - ACQUA - D2</t>
  </si>
  <si>
    <t>DUPLEX OPTICAL PIGTAIL OM3 LC-UPC 2.5M - COG - AQUA - D2</t>
  </si>
  <si>
    <t>CORDAO DUPLEX CONECTORIZADO OM4 LC-UPC/SC-UPC 1.5M - COG - ACQUA</t>
  </si>
  <si>
    <t>DUPLEX OPTICAL PATCH CORD OM4 LC-UPC/SC-UPC 1.5M - OFN - AQUA</t>
  </si>
  <si>
    <t>PATCH CORD OPTICO DUPLEX CONECTORIZADO OM4 LC-UPC/SC-UPC 1.5M - COG - ACQUA</t>
  </si>
  <si>
    <t>SIMPLEX OPTICAL PIGTAIL 62.5 SC-UPC 1.5M - OFN - ORANGE - D0.9</t>
  </si>
  <si>
    <t>EXTENSION MONOFIBRA 62.5 SC-UPC 1.5M - COG - NARANJA - D0.9</t>
  </si>
  <si>
    <t>CORDAO DUPLEX CONECTORIZADO OM3 LC-UPC/SC-UPC 1.5M - COG - ACQUA</t>
  </si>
  <si>
    <t>DUPLEX OPTICAL PATCH CORD OM3 LC-UPC/SC-UPC 1.5M - OFN - AQUA</t>
  </si>
  <si>
    <t>PATCH CORD OPTICO DUPLEX CONECTORIZADO OM3 LC-UPC/SC-UPC 1.5M - COG - ACQUA</t>
  </si>
  <si>
    <t>CORDAO DUPLEX CONECTORIZADO OM4 LC-UPC/LC-UPC 3.0M - LSZH - ACQUA (A - A)</t>
  </si>
  <si>
    <t>DUPLEX OPTICAL PATCH CORD OM4 LC-UPC/LC-UPC 3.0M - LSZH - AQUA (A - A)</t>
  </si>
  <si>
    <t>PATCH CORD OPTICO DUPLEX CONECTORIZADO OM4 LC-UPC/LC-UPC 3.0M - LSZH - ACQUA (A - A)</t>
  </si>
  <si>
    <t>CORDAO DUPLEX CONECTORIZADO 62.5 ST-UPC/ST-UPC 5.0M - COG - LARANJA</t>
  </si>
  <si>
    <t>DUPLEX OPTICAL PATCH CORD 62.5 ST-UPC/ST-UPC 5.0M - OFN - ORANGE</t>
  </si>
  <si>
    <t>PATCH CORD OPTICO DUPLEX CONECTORIZADO 62.5 ST-UPC/ST-UPC 5.0M - COG - NARANJA</t>
  </si>
  <si>
    <t>CORDAO DUPLEX CONECTORIZADO 62.5 ST-UPC/ST-UPC 2.5M - COG - LARANJA</t>
  </si>
  <si>
    <t>DUPLEX OPTICAL PATCH CORD 62.5 ST-UPC/ST-UPC 2.5M - OFN - ORANGE</t>
  </si>
  <si>
    <t>PATCH CORD OPTICO DUPLEX CONECTORIZADO 62.5 ST-UPC/ST-UPC 2.5M - COG - NARANJA</t>
  </si>
  <si>
    <t>CORDAO DUPLEX CONECTORIZADO OM3 LC-UPC/SC-UPC 2.5M - COG - ACQUA</t>
  </si>
  <si>
    <t>DUPLEX OPTICAL PATCH CORD OM3 LC-UPC/SC-UPC 2.5M - OFN - AQUA</t>
  </si>
  <si>
    <t>PATCH CORD OPTICO DUPLEX CONECTORIZADO OM3 LC-UPC/SC-UPC 2.5M - COG - ACQUA</t>
  </si>
  <si>
    <t>CORDAO DUPLEX CONECTORIZADO OM3 LC-UPC/SC-UPC 8.0M - COG - ACQUA</t>
  </si>
  <si>
    <t>DUPLEX OPTICAL PATCH CORD OM3 LC-UPC/SC-UPC 8.0M - OFN - AQUA</t>
  </si>
  <si>
    <t>PATCH CORD OPTICO DUPLEX CONECTORIZADO OM3 LC-UPC/SC-UPC 8.0M - COG - ACQUA</t>
  </si>
  <si>
    <t>CORDAO DUPLEX CONECTORIZADO OM3 LC-UPC/SC-APC 20.0M - COG - ACQUA</t>
  </si>
  <si>
    <t>DUPLEX OPTICAL PATCH CORD OM3 LC-UPC/SC-APC 20.0M - OFN - AQUA</t>
  </si>
  <si>
    <t>PATCH CORD OPTICO DUPLEX CONECTORIZADO OM3 LC-UPC/SC-APC 20.0M - COG - ACQUA</t>
  </si>
  <si>
    <t>CORDAO DUPLEX CONECTORIZADO 50.0 LC-UPC/LC-UPC 10.0M - COG - AMARELO (A - B)</t>
  </si>
  <si>
    <t>DUPLEX OPTICAL PATCH CORD 50.0 LC-UPC/LC-UPC 10.0M - OFN - YELLOW (A - B)</t>
  </si>
  <si>
    <t>PATCH CORD OPTICO DUPLEX CONECTORIZADO 50.0 LC-UPC/LC-UPC 10.0M - COG - AMARILLO (A - B)</t>
  </si>
  <si>
    <t>CORDAO DUPLEX CONECTORIZADO 50.0 LC-UPC/LC-UPC 15.0M - COG - AMARELO (A - B)</t>
  </si>
  <si>
    <t>DUPLEX OPTICAL PATCH CORD 50.0 LC-UPC/LC-UPC 15.0M - OFN - YELLOW (A - B)</t>
  </si>
  <si>
    <t>PATCH CORD OPTICO DUPLEX CONECTORIZADO 50.0 LC-UPC/LC-UPC 15.0M - COG - AMARILLO (A - B)</t>
  </si>
  <si>
    <t>CORDAO DUPLEX CONECTORIZADO 50.0 LC-UPC/LC-UPC 20.0M - COG - AMARELO (A - B)</t>
  </si>
  <si>
    <t>DUPLEX OPTICAL PATCH CORD 50.0 LC-UPC/LC-UPC 20.0M - OFN - YELLOW (A - B)</t>
  </si>
  <si>
    <t>PATCH CORD OPTICO DUPLEX CONECTORIZADO 50.0 LC-UPC/LC-UPC 20.0M - COG - AMARILLO (A - B)</t>
  </si>
  <si>
    <t>CORDAO DUPLEX CONECTORIZADO 50.0 LC-UPC/LC-UPC 25.0M - COG - AMARELO (A - B)</t>
  </si>
  <si>
    <t>DUPLEX OPTICAL PATCH CORD 50.0 LC-UPC/LC-UPC 25.0M - OFN - YELLOW (A - B)</t>
  </si>
  <si>
    <t>PATCH CORD OPTICO DUPLEX CONECTORIZADO 50.0 LC-UPC/LC-UPC 25.0M - COG - AMARILLO (A - B)</t>
  </si>
  <si>
    <t>CORDAO DUPLEX CONECTORIZADO OM3 LC-UPC/LC-UPC 1.0M - COG - ACQUA (A - B)</t>
  </si>
  <si>
    <t>DUPLEX OPTICAL PATCH CORD OM3 LC-UPC/LC-UPC 1.0M - OFN - AQUA (A - B)</t>
  </si>
  <si>
    <t>PATCH CORD OPTICO DUPLEX CONECTORIZADO OM3 LC-UPC/LC-UPC 1.0M - COG - ACQUA (A - B)</t>
  </si>
  <si>
    <t>CORDAO DUPLEX CONECTORIZADO OM3 LC-UPC/LC-UPC 1.5M - COG - ACQUA (A - B)</t>
  </si>
  <si>
    <t>DUPLEX OPTICAL PATCH CORD OM3 LC-UPC/LC-UPC 1.5M - OFN - AQUA (A - B)</t>
  </si>
  <si>
    <t>PATCH CORD OPTICO DUPLEX CONECTORIZADO OM3 LC-UPC/LC-UPC 1.5M - COG - ACQUA (A - B)</t>
  </si>
  <si>
    <t>CORDAO DUPLEX CONECTORIZADO OM3 LC-UPC/LC-UPC 2.5M - COG - ACQUA (A - B)</t>
  </si>
  <si>
    <t>DUPLEX OPTICAL PATCH CORD OM3 LC-UPC/LC-UPC 2.5M - OFN - AQUA (A - B)</t>
  </si>
  <si>
    <t>PATCH CORD OPTICO DUPLEX CONECTORIZADO OM3 LC-UPC/LC-UPC 2.5M - COG - ACQUA (A - B)</t>
  </si>
  <si>
    <t>CORDAO DUPLEX CONECTORIZADO OM3 LC-UPC/LC-UPC 3.0M - COG - ACQUA (A - B)</t>
  </si>
  <si>
    <t>DUPLEX OPTICAL PATCH CORD OM3 LC-UPC/LC-UPC 3.0M - OFN - AQUA (A - B)</t>
  </si>
  <si>
    <t>PATCH CORD OPTICO DUPLEX CONECTORIZADO OM3 LC-UPC/LC-UPC 3.0M - COG - ACQUA (A - B)</t>
  </si>
  <si>
    <t>CORDAO DUPLEX CONECTORIZADO OM3 LC-UPC/LC-UPC 4.0M - COG - ACQUA (A - B)</t>
  </si>
  <si>
    <t>DUPLEX OPTICAL PATCH CORD OM3 LC-UPC/LC-UPC 4.0M - OFN - AQUA (A - B)</t>
  </si>
  <si>
    <t>PATCH CORD OPTICO DUPLEX CONECTORIZADO OM3 LC-UPC/LC-UPC 4.0M - COG - ACQUA (A - B)</t>
  </si>
  <si>
    <t>CORDAO DUPLEX CONECTORIZADO OM3 LC-UPC/LC-UPC 5.0M - COG - ACQUA (A - B)</t>
  </si>
  <si>
    <t>DUPLEX OPTICAL PATCH CORD OM3 LC-UPC/LC-UPC 5.0M - OFN - AQUA (A - B)</t>
  </si>
  <si>
    <t>PATCH CORD OPTICO DUPLEX CONECTORIZADO OM3 LC-UPC/LC-UPC 5.0M - COG - ACQUA (A - B)</t>
  </si>
  <si>
    <t>CORDAO DUPLEX CONECTORIZADO OM3 LC-UPC/LC-UPC 6.0M - COG - ACQUA (A - B)</t>
  </si>
  <si>
    <t>DUPLEX OPTICAL PATCH CORD OM3 LC-UPC/LC-UPC 6.0M - OFN - AQUA (A - B)</t>
  </si>
  <si>
    <t>PATCH CORD OPTICO DUPLEX CONECTORIZADO OM3 LC-UPC/LC-UPC 6.0M - COG - ACQUA (A - B)</t>
  </si>
  <si>
    <t>CORDAO DUPLEX CONECTORIZADO OM3 LC-UPC/LC-UPC 7.0M - COG - ACQUA (A - B)</t>
  </si>
  <si>
    <t>DUPLEX OPTICAL PATCH CORD OM3 LC-UPC/LC-UPC 7.0M - OFN - AQUA (A - B)</t>
  </si>
  <si>
    <t>PATCH CORD OPTICO DUPLEX CONECTORIZADO OM3 LC-UPC/LC-UPC 7.0M - COG - ACQUA (A - B)</t>
  </si>
  <si>
    <t>CORDAO DUPLEX CONECTORIZADO OM3 LC-UPC/LC-UPC 8.0M - COG - ACQUA (A - B)</t>
  </si>
  <si>
    <t>DUPLEX OPTICAL PATCH CORD OM3 LC-UPC/LC-UPC 8.0M - OFN - AQUA (A - B)</t>
  </si>
  <si>
    <t>PATCH CORD OPTICO DUPLEX CONECTORIZADO OM3 LC-UPC/LC-UPC 8.0M - COG - ACQUA (A - B)</t>
  </si>
  <si>
    <t>CORDAO DUPLEX CONECTORIZADO OM3 LC-UPC/LC-UPC 9.0M - COG - ACQUA (A - B)</t>
  </si>
  <si>
    <t>DUPLEX OPTICAL PATCH CORD OM3 LC-UPC/LC-UPC 9.0M - OFN - AQUA (A - B)</t>
  </si>
  <si>
    <t>PATCH CORD OPTICO DUPLEX CONECTORIZADO OM3 LC-UPC/LC-UPC 9.0M - COG - ACQUA (A - B)</t>
  </si>
  <si>
    <t>CORDAO DUPLEX CONECTORIZADO OM3 LC-UPC/LC-UPC 10.0M - COG - ACQUA (A - B)</t>
  </si>
  <si>
    <t>DUPLEX OPTICAL PATCH CORD OM3 LC-UPC/LC-UPC 10.0M - OFN - AQUA (A - B)</t>
  </si>
  <si>
    <t>PATCH CORD OPTICO DUPLEX CONECTORIZADO OM3 LC-UPC/LC-UPC 10.0M - COG - ACQUA (A - B)</t>
  </si>
  <si>
    <t>CORDAO DUPLEX CONECTORIZADO OM3 LC-UPC/LC-UPC 15.0M - COG - ACQUA (A - B)</t>
  </si>
  <si>
    <t>DUPLEX OPTICAL PATCH CORD OM3 LC-UPC/LC-UPC 15.0M - OFN - AQUA (A - B)</t>
  </si>
  <si>
    <t>PATCH CORD OPTICO DUPLEX CONECTORIZADO OM3 LC-UPC/LC-UPC 15.0M - COG - ACQUA (A - B)</t>
  </si>
  <si>
    <t>CORDAO DUPLEX CONECTORIZADO OM3 LC-UPC/LC-UPC 20.0M - COG - ACQUA (A - B)</t>
  </si>
  <si>
    <t>DUPLEX OPTICAL PATCH CORD OM3 LC-UPC/LC-UPC 20.0M - OFN - AQUA (A - B)</t>
  </si>
  <si>
    <t>PATCH CORD OPTICO DUPLEX CONECTORIZADO OM3 LC-UPC/LC-UPC 20.0M - COG - ACQUA (A - B)</t>
  </si>
  <si>
    <t>CORDAO DUPLEX CONECTORIZADO OM3 LC-UPC/LC-UPC 25.0M - COG - ACQUA (A - B)</t>
  </si>
  <si>
    <t>DUPLEX OPTICAL PATCH CORD OM3 LC-UPC/LC-UPC 25.0M - OFN - AQUA (A - B)</t>
  </si>
  <si>
    <t>PATCH CORD OPTICO DUPLEX CONECTORIZADO OM3 LC-UPC/LC-UPC 25.0M - COG - ACQUA (A - B)</t>
  </si>
  <si>
    <t>CORDAO DUPLEX CONECTORIZADO OM3 LC-UPC/LC-UPC 30.0M - COG - ACQUA (A - B)</t>
  </si>
  <si>
    <t>DUPLEX OPTICAL PATCH CORD OM3 LC-UPC/LC-UPC 30.0M - OFN - AQUA (A - B)</t>
  </si>
  <si>
    <t>PATCH CORD OPTICO DUPLEX CONECTORIZADO OM3 LC-UPC/LC-UPC 30.0M - COG - ACQUA (A - B)</t>
  </si>
  <si>
    <t>CORDAO DUPLEX CONECTORIZADO OM4 LC-UPC/LC-UPC 1.5M - COG - ACQUA (A - B)</t>
  </si>
  <si>
    <t>DUPLEX OPTICAL PATCH CORD OM4 LC-UPC/LC-UPC 1.5M - OFN - AQUA (A - B)</t>
  </si>
  <si>
    <t>PATCH CORD OPTICO DUPLEX CONECTORIZADO OM4 LC-UPC/LC-UPC 1.5M - COG - ACQUA (A - B)</t>
  </si>
  <si>
    <t>CORDAO DUPLEX CONECTORIZADO OM4 LC-UPC/LC-UPC 2.5M - COG - ACQUA (A - B)</t>
  </si>
  <si>
    <t>DUPLEX OPTICAL PATCH CORD OM4 LC-UPC/LC-UPC 2.5M - OFN - AQUA (A - B)</t>
  </si>
  <si>
    <t>PATCH CORD OPTICO DUPLEX CONECTORIZADO OM4 LC-UPC/LC-UPC 2.5M - COG - ACQUA (A - B)</t>
  </si>
  <si>
    <t>CORDAO DUPLEX CONECTORIZADO OM4 LC-UPC/LC-UPC 3.0M - COG - ACQUA (A - B)</t>
  </si>
  <si>
    <t>DUPLEX OPTICAL PATCH CORD OM4 LC-UPC/LC-UPC 3.0M - OFN - AQUA (A - B)</t>
  </si>
  <si>
    <t>PATCH CORD OPTICO DUPLEX CONECTORIZADO OM4 LC-UPC/LC-UPC 3.0M - COG - ACQUA (A - B)</t>
  </si>
  <si>
    <t>CORDAO DUPLEX CONECTORIZADO OM4 LC-UPC/LC-UPC 5.0M - COG - ACQUA (A - B)</t>
  </si>
  <si>
    <t>DUPLEX OPTICAL PATCH CORD OM4 LC-UPC/LC-UPC 5.0M - OFN - AQUA (A - B)</t>
  </si>
  <si>
    <t>PATCH CORD OPTICO DUPLEX CONECTORIZADO OM4 LC-UPC/LC-UPC 5.0M - COG - ACQUA (A - B)</t>
  </si>
  <si>
    <t>CORDAO DUPLEX CONECTORIZADO OM4 LC-UPC/LC-UPC 10.0M - COG - ACQUA (A - B)</t>
  </si>
  <si>
    <t>DUPLEX OPTICAL PATCH CORD OM4 LC-UPC/LC-UPC 10.0M - OFN - AQUA (A - B)</t>
  </si>
  <si>
    <t>PATCH CORD OPTICO DUPLEX CONECTORIZADO OM4 LC-UPC/LC-UPC 10.0M - COG - ACQUA (A - B)</t>
  </si>
  <si>
    <t>CORDAO DUPLEX CONECTORIZADO OM4 LC-UPC/LC-UPC 15.0M - COG - ACQUA (A - B)</t>
  </si>
  <si>
    <t>DUPLEX OPTICAL PATCH CORD OM4 LC-UPC/LC-UPC 15.0M - OFN - AQUA (A - B)</t>
  </si>
  <si>
    <t>PATCH CORD OPTICO DUPLEX CONECTORIZADO OM4 LC-UPC/LC-UPC 15.0M - COG - ACQUA (A - B)</t>
  </si>
  <si>
    <t>CORDAO DUPLEX CONECTORIZADO OM4 LC-UPC/LC-UPC 20.0M - COG - ACQUA (A - B)</t>
  </si>
  <si>
    <t>DUPLEX OPTICAL PATCH CORD OM4 LC-UPC/LC-UPC 20.0M - OFN - AQUA (A - B)</t>
  </si>
  <si>
    <t>PATCH CORD OPTICO DUPLEX CONECTORIZADO OM4 LC-UPC/LC-UPC 20.0M - COG - ACQUA (A - B)</t>
  </si>
  <si>
    <t>CORDAO DUPLEX CONECTORIZADO OM4 LC-UPC/LC-UPC 25.0M - COG - ACQUA (A - B)</t>
  </si>
  <si>
    <t>DUPLEX OPTICAL PATCH CORD OM4 LC-UPC/LC-UPC 25.0M - OFN - AQUA (A - B)</t>
  </si>
  <si>
    <t>PATCH CORD OPTICO DUPLEX CONECTORIZADO OM4 LC-UPC/LC-UPC 25.0M - COG - ACQUA (A - B)</t>
  </si>
  <si>
    <t>CORDAO DUPLEX CONECTORIZADO OM4 LC-UPC/SC-UPC 15.0M - COG - ACQUA</t>
  </si>
  <si>
    <t>DUPLEX OPTICAL PATCH CORD OM4 LC-UPC/SC-UPC 15.0M - OFN - AQUA</t>
  </si>
  <si>
    <t>PATCH CORD OPTICO DUPLEX CONECTORIZADO OM4 LC-UPC/SC-UPC 15.0M - COG - ACQUA</t>
  </si>
  <si>
    <t>CORDAO DUPLEX CONECTORIZADO OM3 LC-UPC/LC-UPC 80.0M - COG - ACQUA (A - B)</t>
  </si>
  <si>
    <t>DUPLEX OPTICAL PATCH CORD OM3 LC-UPC/LC-UPC 80.0M - OFN - AQUA (A - B)</t>
  </si>
  <si>
    <t>PATCH CORD OPTICO DUPLEX CONECTORIZADO OM3 LC-UPC/LC-UPC 80.0M - COG - ACQUA (A - B)</t>
  </si>
  <si>
    <t>CORDAO DUPLEX CONECTORIZADO OM3 LC-UPC/SC-UPC 4.0M - COG - ACQUA</t>
  </si>
  <si>
    <t>DUPLEX OPTICAL PATCH CORD OM3 LC-UPC/SC-UPC 4.0M - OFN - AQUA</t>
  </si>
  <si>
    <t>PATCH CORD OPTICO DUPLEX CONECTORIZADO OM3 LC-UPC/SC-UPC 4.0M - COG - ACQUA</t>
  </si>
  <si>
    <t>CORDAO DUPLEX CONECTORIZADO OM4 LC-UPC/LC-UPC 4.0M - COG - ACQUA (A - B)</t>
  </si>
  <si>
    <t>DUPLEX OPTICAL PATCH CORD OM4 LC-UPC/LC-UPC 4.0M - OFN - AQUA (A - B)</t>
  </si>
  <si>
    <t>PATCH CORD OPTICO DUPLEX CONECTORIZADO OM4 LC-UPC/LC-UPC 4.0M - COG - ACQUA (A - B)</t>
  </si>
  <si>
    <t>CORDAO DUPLEX CONECTORIZADO OM4 LC-UPC/SC-UPC 10.0M - COG - ACQUA</t>
  </si>
  <si>
    <t>DUPLEX OPTICAL PATCH CORD OM4 LC-UPC/SC-UPC 10.0M - OFN - AQUA</t>
  </si>
  <si>
    <t>PATCH CORD OPTICO DUPLEX CONECTORIZADO OM4 LC-UPC/SC-UPC 10.0M - COG - ACQUA</t>
  </si>
  <si>
    <t>CORDAO DUPLEX CONECTORIZADO OM4 LC-UPC/SC-UPC 30.0M - COG - ACQUA</t>
  </si>
  <si>
    <t>DUPLEX OPTICAL PATCH CORD OM4 LC-UPC/SC-UPC 30.0M - OFN - AQUA</t>
  </si>
  <si>
    <t>PATCH CORD OPTICO DUPLEX CONECTORIZADO OM4 LC-UPC/SC-UPC 30.0M - COG - ACQUA</t>
  </si>
  <si>
    <t>CORDAO DUPLEX CONECTORIZADO OM3 LC-UPC/SC-UPC 25M - COG - ACQUA</t>
  </si>
  <si>
    <t>DUPLEX OPTICAL PATCH CORD OM3 LC-UPC/SC-UPC 25M - OFN - AQUA</t>
  </si>
  <si>
    <t>PATCH CORD OPTICO DUPLEX CONECTORIZADO OM3 LC-UPC/SC-UPC 25M - COG - ACQUA</t>
  </si>
  <si>
    <t>CORDAO DUPLEX CONECTORIZADO OM3 LC-UPC/LC-UPC 16.0M - COG - ACQUA (A - B)</t>
  </si>
  <si>
    <t>DUPLEX OPTICAL PATCH CORD OM3 LC-UPC/LC-UPC 16.0M - OFN - AQUA (A - B)</t>
  </si>
  <si>
    <t>PATCH CORD OPTICO DUPLEX CONECTORIZADO OM3 LC-UPC/LC-UPC 16.0M - COG - ACQUA (A - B)</t>
  </si>
  <si>
    <t>ADAPTADOR SM LC-UPC DUPLEX - AZUL</t>
  </si>
  <si>
    <t>LC-UPC SM DUPLEX ADAPTER - BLUE</t>
  </si>
  <si>
    <t>EXTENSAO OPTICA MONOFIBRA SM G-652D FC-UPC 1.5M - COG - BRANCO - D0.9</t>
  </si>
  <si>
    <t>SIMPLEX OPTICAL PIGTAIL SM G-652D FC-UPC 1.5M - OFN - WHITE - D0.9</t>
  </si>
  <si>
    <t>EXTENSION OPTICA MONOFIBRA SM G-652D FC-UPC 1.5M - COG - BLANCO - D0.9</t>
  </si>
  <si>
    <t>EXTENSAO OPTICA MONOFIBRA SM G-652D LC-UPC 1.5M - COG - BRANCO - D0.9</t>
  </si>
  <si>
    <t>SIMPLEX OPTICAL PIGTAIL SM G-652D LC-UPC 1.5M - OFN - WHITE - D0.9</t>
  </si>
  <si>
    <t>EXTENSION OPTICA MONOFIBRA SM G-652D LC-UPC 1.5M - COG - BLANCO - D0.9</t>
  </si>
  <si>
    <t>CORDAO DUPLEX CONECTORIZADO OM3 LC-UPC/LC-UPC 12.0M - COG - ACQUA (A - B)</t>
  </si>
  <si>
    <t>DUPLEX OPTICAL PATCH CORD OM3 LC-UPC/LC-UPC 12.0M - OFN - AQUA (A - B)</t>
  </si>
  <si>
    <t>PATCH CORD OPTICO DUPLEX CONECTORIZADO OM3 LC-UPC/LC-UPC 12.0M - COG - ACQUA (A - B)</t>
  </si>
  <si>
    <t>CORDAO DUPLEX CONECTORIZADO SM LC-APC/LC-UPC 10.0M - COG - AZUL</t>
  </si>
  <si>
    <t>DUPLEX OPTICAL PATCH CORD SM LC-APC/LC-UPC 10.0M - OFN - BLUE</t>
  </si>
  <si>
    <t>PATCH CORD OPTICO DUPLEX CONECTORIZADO SM LC-APC/LC-UPC 10.0M - COG - AZUL</t>
  </si>
  <si>
    <t>CORDAO DUPLEX CONECTORIZADO OM4 LC-UPC/LC-UPC 10.0M - LSZH - ACQUA (A - B)</t>
  </si>
  <si>
    <t>DUPLEX OPTICAL PATCH CORD OM4 LC-UPC/LC-UPC 10.0M - LSZH - AQUA (A - B)</t>
  </si>
  <si>
    <t>PATCH CORD OPTICO DUPLEX CONECTORIZADO OM4 LC-UPC/LC-UPC 10.0M - LSZH - ACQUA (A - B)</t>
  </si>
  <si>
    <t>CORDAO DUPLEX CONECTORIZADO 50.0 LC-UPC/LC-UPC 5.0M - COG - LARANJA (A - B)</t>
  </si>
  <si>
    <t>DUPLEX OPTICAL PATCH CORD 50.0 LC-UPC/LC-UPC 5.0M - OFN - ORANGE (A - B)</t>
  </si>
  <si>
    <t>PATCH CORD OPTICO DUPLEX CONECTORIZADO 50.0 LC-UPC/LC-UPC 5.0M - COG - NARANJA (A - B)</t>
  </si>
  <si>
    <t>CORDAO DUPLEX CONECTORIZADO OM4 LC-UPC/SC-UPC 10.0M - LSZH - ACQUA</t>
  </si>
  <si>
    <t>DUPLEX OPTICAL PATCH CORD OM4 LC-UPC/SC-UPC 10.0M - LSZH - AQUA</t>
  </si>
  <si>
    <t>PATCH CORD OPTICO DUPLEX CONECTORIZADO OM4 LC-UPC/SC-UPC 10.0M - LSZH - ACQUA</t>
  </si>
  <si>
    <t>CORDAO DUPLEX CONECTORIZADO OM4 LC-UPC/LC-UPC 2.5M - LSZH - ACQUA (A - B)</t>
  </si>
  <si>
    <t>DUPLEX OPTICAL PATCH CORD OM4 LC-UPC/LC-UPC 2.5M - LSZH - AQUA (A-B)</t>
  </si>
  <si>
    <t>PATCH CORD OPTICO DUPLEX CONECTORIZADO OM4 LC-UPC/LC-UPC 2.5M - LSZH - ACQUA (A-B)</t>
  </si>
  <si>
    <t>CORDAO DUPLEX CONECTORIZADO OM4 LC-UPC/LC-UPC 1.5M - LSZH - ACQUA (A - B)</t>
  </si>
  <si>
    <t>DUPLEX OPTICAL PATCH CORD OM4 LC-UPC/LC-UPC 1.5M - LSZH - AQUA (A - B)</t>
  </si>
  <si>
    <t>PATCH CORD OPTICO DUPLEX CONECTORIZADO OM4 LC-UPC/LC-UPC 1.5M - LSZH - ACQUA (A - B)</t>
  </si>
  <si>
    <t>CORDAO DUPLEX CONECTORIZADO OM4 LC-UPC/LC-UPC 5.0M - LSZH - ACQUA (A - B)</t>
  </si>
  <si>
    <t>DUPLEX OPTICAL PATCH CORD OM4 LC-UPC/LC-UPC 5.0M - LSZH - AQUA (A - B)</t>
  </si>
  <si>
    <t>PATCH CORD OPTICO DUPLEX CONECTORIZADO OM4 LC-UPC/LC-UPC 5.0M - LSZH - ACQUA (A - B)</t>
  </si>
  <si>
    <t>CORDAO DUPLEX CONECTORIZADO OM4 LC-UPC/SC-UPC 3.0M - LSZH - ACQUA (A - B)</t>
  </si>
  <si>
    <t>DUPLEX OPTICAL PATCH CORD OM4 LC-UPC/SC-UPC 3.0M - LSZH - AQUA (A - B)</t>
  </si>
  <si>
    <t>PATCH CORD OPTICO DUPLEX CONECTORIZADO OM4 LC-UPC/SC-UPC 3.0M - LSZH - ACQUA (A - B)</t>
  </si>
  <si>
    <t>CORDAO DUPLEX CONECTORIZADO 50.0 LC-UPC/LC-UPC 1.5M - COG - LARANJA (A - B)</t>
  </si>
  <si>
    <t>DUPLEX OPTICAL PATCH CORD 50.0 LC-UPC/LC-UPC 1.5M - OFN - ORANGE (A - B)</t>
  </si>
  <si>
    <t>PATCH CORD OPTICO DUPLEX CONECTORIZADO 50.0 LC-UPC/LC-UPC 1.5M - COG - NARANJA (A - B)</t>
  </si>
  <si>
    <t>CORDAO DUPLEX CONECTORIZADO OM4 LC-UPC/LC-UPC 6.0M - COG - ACQUA (A - B)</t>
  </si>
  <si>
    <t>DUPLEX OPTICAL PATCH CORD OM4 LC-UPC/LC-UPC 6.0M - OFN - AQUA (A - B)</t>
  </si>
  <si>
    <t>PATCH CORD OPTICO DUPLEX CONECTORIZADO OM4 LC-UPC/LC-UPC 6.0M - COG - ACQUA (A - B)</t>
  </si>
  <si>
    <t>EXTENSAO OPTICA MONOFIBRA SM G-652D SC-PC 1.5M - COG - BRANCO - D0.9</t>
  </si>
  <si>
    <t>SIMPLEX OPTICAL PIGTAIL SM G-652D SC-PC 1.5M - OFN - WHITE - D0.9</t>
  </si>
  <si>
    <t>EXTENSION OPTICA MONOFIBRA SM G-652D SC-PC 1.5M - COG - BLANCO - D0.9</t>
  </si>
  <si>
    <t>CORDAO DUPLEX CONECTORIZADO 50.0 ST-UPC/ST-UPC 15.0M - COG - LARANJA</t>
  </si>
  <si>
    <t>DUPLEX OPTICAL PATCH CORD 50.0 ST-UPC/ST-UPC 15.0M - OFN - ORANGE</t>
  </si>
  <si>
    <t>PATCH CORD OPTICO DUPLEX CONECTORIZADO 50.0 ST-UPC/ST-UPC 15.0M - COG - NARANJA</t>
  </si>
  <si>
    <t>CORDAO DUPLEX CONECTORIZADO 50.0 ST-UPC/ST-UPC 20.0M - COG - LARANJA</t>
  </si>
  <si>
    <t>DUPLEX OPTICAL PATCH CORD 50.0 ST-UPC/ST-UPC 20.0M - OFN - ORANGE</t>
  </si>
  <si>
    <t>PATCH CORD OPTICO DUPLEX CONECTORIZADO 50.0 ST-UPC/ST-UPC 20.0M - COG - NARANJA</t>
  </si>
  <si>
    <t>DUPLEX OPTICAL PATCH CORD OM3 LC-UPC/SC-UPC 100.0M - OFN - AQUA</t>
  </si>
  <si>
    <t>PATCH CORD OPTICO DUPLEX CONECTORIZADO OM3 LC-UPC/SC-UPC 100.0M - COG - ACQUA</t>
  </si>
  <si>
    <t>CORDAO DUPLEX CONECTORIZADO OM4 LC-UPC/LC-UPC 3.0M - LSZH - ACQUA (A - B)</t>
  </si>
  <si>
    <t>DUPLEX OPTICAL PATCH CORD OM4 LC-UPC/LC-UPC 3.0M - LSZH - AQUA (A - B)</t>
  </si>
  <si>
    <t>PATCH CORD OPTICO DUPLEX CONECTORIZADO OM4 LC-UPC/LC-UPC 3.0M - LSZH - ACQUA (A - B)</t>
  </si>
  <si>
    <t>CORDAO DUPLEX CONECTORIZADO OM4 LC-UPC/LC-UPC 8.0M - LSZH - ACQUA (A - B)</t>
  </si>
  <si>
    <t>DUPLEX OPTICAL PATCH CORD OM4 LC-UPC/LC-UPC 8.0M - LSZH - AQUA (A - B)</t>
  </si>
  <si>
    <t>PATCH CORD OPTICO DUPLEX CONECTORIZADO OM4 LC-UPC/LC-UPC 8.0M - LSZH - ACQUA (A - B)</t>
  </si>
  <si>
    <t>EXTENSAO MONOFIBRA 50.0 LC-UPC 1.5M - COG - LARANJA - D0.9</t>
  </si>
  <si>
    <t>SIMPLEX OPTICAL PIGTAIL 50.0 LC-UPC 1.5M - OFN - ORANGE - D0.9</t>
  </si>
  <si>
    <t>EXTENSION MONOFIBRA 50.0 LC-UPC 1.5M - COG - NARANJA - D0.9</t>
  </si>
  <si>
    <t>CORDAO DUPLEX CONECTORIZADO OM3 LC-UPC/ST-UPC 3.0M - COG - ACQUA</t>
  </si>
  <si>
    <t>DUPLEX OPTICAL PATCH CORD OM3 LC-UPC/ST-UPC 3.0M - OFN - AQUA</t>
  </si>
  <si>
    <t>PATCH CORD OPTICO DUPLEX CONECTORIZADO OM3 LC-UPC/ST-UPC 3.0M - COG - ACQUA</t>
  </si>
  <si>
    <t>CORDAO DUPLEX CONECTORIZADO OM3 SC-UPC/ST-UPC 3.0M - COG - ACQUA</t>
  </si>
  <si>
    <t>DUPLEX OPTICAL PATCH CORD OM3 SC-UPC/ST-UPC 3.0M - OFN - AQUA</t>
  </si>
  <si>
    <t>PATCH CORD OPTICO DUPLEX CONECTORIZADO OM3 SC-UPC/ST-UPC 3.0M - COG - ACQUA</t>
  </si>
  <si>
    <t>CORDAO DUPLEX CONECTORIZADO OM3 ST-UPC/ST-UPC 3.0M - COG - ACQUA</t>
  </si>
  <si>
    <t>DUPLEX OPTICAL PATCH CORD OM3 ST-UPC/ST-UPC 3.0M - OFN - AQUA</t>
  </si>
  <si>
    <t>PATCH CORD OPTICO DUPLEX CONECTORIZADO OM3 ST-UPC/ST-UPC 3.0M - COG - ACQUA</t>
  </si>
  <si>
    <t>CORDAO DUPLEX CONECTORIZADO 62.5 ST-UPC/ST-UPC 25.0M - COG - LARANJA</t>
  </si>
  <si>
    <t>DUPLEX OPTICAL PATCH CORD 62.5 ST-UPC/ST-UPC 25.0M - OFN - ORANGE</t>
  </si>
  <si>
    <t>PATCH CORD OPTICO DUPLEX CONECTORIZADO 62.5 ST-UPC/ST-UPC 25.0M - COG - NARANJA</t>
  </si>
  <si>
    <t>CORDAO DUPLEX CONECTORIZADO OM4 LC-UPC/SC-UPC 15.0M - LSZH - ACQUA</t>
  </si>
  <si>
    <t>DUPLEX OPTICAL PATCH CORD OM4 LC-UPC/SC-UPC 15.0M - LSZH - AQUA</t>
  </si>
  <si>
    <t>PATCH CORD OPTICO DUPLEX CONECTORIZADO OM4 LC-UPC/SC-UPC 15.0M - LSZH - ACQUA</t>
  </si>
  <si>
    <t>CORDAO DUPLEX CONECTORIZADO 50.0 LC-UPC/LC-UPC 50.0M - COG - AMARELO (A - B)</t>
  </si>
  <si>
    <t>DUPLEX OPTICAL PATCH CORD 50.0 LC-UPC/LC-UPC 50.0M - OFN - YELLOW (A - B)</t>
  </si>
  <si>
    <t>PATCH CORD OPTICO DUPLEX CONECTORIZADO 50.0 LC-UPC/LC-UPC 50.0M - COG - AMARILLO (A - B)</t>
  </si>
  <si>
    <t>CORDAO DUPLEX CONECTORIZADO 50.0 LC-UPC/LC-UPC 30.0M - COG - AMARELO (A - B)</t>
  </si>
  <si>
    <t>DUPLEX OPTICAL PATCH CORD 50.0 LC-UPC/LC-UPC 30.0M - OFN - YELLOW (A - B)</t>
  </si>
  <si>
    <t>PATCH CORD OPTICO DUPLEX CONECTORIZADO 50.0 LC-UPC/LC-UPC 30.0M - COG - AMARILLO (A - B)</t>
  </si>
  <si>
    <t>CORDAO DUPLEX CONECTORIZADO 50.0 LC-UPC/SC-UPC 20.0M - COG - AMARELO</t>
  </si>
  <si>
    <t>DUPLEX OPTICAL PATCH CORD 50.0 LC-UPC/SC-UPC 20.0M - OFN - YELLOW</t>
  </si>
  <si>
    <t>PATCH CORD OPTICO DUPLEX CONECTORIZADO 50.0 LC-UPC/SC-UPC 20.0M - COG - AMARILLO</t>
  </si>
  <si>
    <t>CORDAO DUPLEX CONECTORIZADO 50.0 LC-UPC/SC-UPC 30.0M - COG - AMARELO</t>
  </si>
  <si>
    <t>DUPLEX OPTICAL PATCH CORD 50.0 LC-UPC/SC-UPC 30.0M - OFN - YELLOW</t>
  </si>
  <si>
    <t>PATCH CORD OPTICO DUPLEX CONECTORIZADO 50.0 LC-UPC/SC-UPC 30.0M - COG - AMARILLO</t>
  </si>
  <si>
    <t>CORDAO DUPLEX CONECTORIZADO 50.0 LC-UPC/SC-UPC 50.0M - COG - AMARELO</t>
  </si>
  <si>
    <t>DUPLEX OPTICAL PATCH CORD 50.0 LC-UPC/SC-UPC 50.0M - OFN - YELLOW</t>
  </si>
  <si>
    <t>PATCH CORD OPTICO DUPLEX CONECTORIZADO 50.0 LC-UPC/SC-UPC 50.0M - COG - AMARILLO</t>
  </si>
  <si>
    <t>CORDAO DUPLEX CONECTORIZADO 50.0 LC-UPC/SC-UPC 15.0M - COG - AMARELO</t>
  </si>
  <si>
    <t>DUPLEX OPTICAL PATCH CORD 50.0 LC-UPC/SC-UPC 15.0M - OFN - YELLOW</t>
  </si>
  <si>
    <t>PATCH CORD OPTICO DUPLEX CONECTORIZADO 50.0 LC-UPC/SC-UPC 15.0M - COG - AMARILLO</t>
  </si>
  <si>
    <t>CORDAO DUPLEX CONECTORIZADO 50.0 LC-UPC/SC-UPC 5.0M - COG - AMARELO</t>
  </si>
  <si>
    <t>DUPLEX OPTICAL PATCH CORD 50.0 LC-UPC/SC-UPC 5.0M - OFN - YELLOW</t>
  </si>
  <si>
    <t>PATCH CORD OPTICO DUPLEX CONECTORIZADO 50.0 LC-UPC/SC-UPC 5.0M - COG - AMARILLO</t>
  </si>
  <si>
    <t>CORDAO DUPLEX CONECTORIZADO SM LC-UPC/LC-UPC 5.0M - COG - AZUL (A - B)</t>
  </si>
  <si>
    <t>DUPLEX OPTICAL PATCH CORD SM LC-UPC/LC-UPC 5.0M - OFN - BLUE (A - B)</t>
  </si>
  <si>
    <t>PATCH CORD OPTICO DUPLEX CONECTORIZADO SM LC-UPC/LC-UPC 5.0M - COG - AZUL (A - B)</t>
  </si>
  <si>
    <t>CORDAO DUPLEX CONECTORIZADO 50.0 LC-UPC/LC-UPC 5.0M - COG - AMARELO (A - B)</t>
  </si>
  <si>
    <t>DUPLEX OPTICAL PATCH CORD 50.0 LC-UPC/LC-UPC 5.0M - OFN - YELLOW (A - B)</t>
  </si>
  <si>
    <t>PATCH CORD OPTICO DUPLEX CONECTORIZADO 50.0 LC-UPC/LC-UPC 5.0M - COG - AMARILLO (A - B)</t>
  </si>
  <si>
    <t>CORDAO DUPLEX CONECTORIZADO SM LC-APC/SC-APC 30.0M - COG - AZUL</t>
  </si>
  <si>
    <t>DUPLEX OPTICAL PATCH CORD SM LC-APC/SC-APC 30.0M - OFN - BLUE</t>
  </si>
  <si>
    <t>PATCH CORD OPTICO DUPLEX CONECTORIZADO SM LC-APC/SC-APC 30.0M - COG - AZUL</t>
  </si>
  <si>
    <t>CORDAO DUPLEX CONECTORIZADO SM LC-APC/SC-APC 1.0M - COG - AZUL</t>
  </si>
  <si>
    <t>DUPLEX OPTICAL PATCH CORD SM LC-APC/SC-APC 1.0M - OFN - BLUE</t>
  </si>
  <si>
    <t>PATCH CORD OPTICO DUPLEX CONECTORIZADO SM LC-APC/SC-APC 1.0M - COG - AZUL</t>
  </si>
  <si>
    <t>CORDAO DUPLEX CONECTORIZADO SM G-652D LC-UPC/LC-UPC 3.0M - LSZH - AMARELO (A - B)</t>
  </si>
  <si>
    <t>DUPLEX OPTICAL PATCH CORD SM G-652D LC-UPC/LC-UPC 3.0M - LSZH - YELLOW (A - B)</t>
  </si>
  <si>
    <t>PATCH CORD OPTICO DUPLEX CONECTORIZADO SM G-652D LC-UPC/LC-UPC 3.0M - LSZH - AMARILLO (A - B)</t>
  </si>
  <si>
    <t>CORDAO DUPLEX CONECTORIZADO SM G-652D LC-UPC/SC-UPC 3.0M - LSZH - AMARELO</t>
  </si>
  <si>
    <t>DUPLEX OPTICAL PATCH CORD SM G-652D LC-UPC/SC-UPC 3.0M - LSZH - YELLOW</t>
  </si>
  <si>
    <t>PATCH CORD OPTICO DUPLEX CONECTORIZADO SM G-652D LC-UPC/SC-UPC 3.0M - LSZH - AMARILLO</t>
  </si>
  <si>
    <t>CORDAO DUPLEX CONECTORIZADO SM G-652D FC-UPC/LC-UPC 3.0M - LSZH - AMARELO</t>
  </si>
  <si>
    <t>DUPLEX OPTICAL PATCH CORD SM G-652D FC-UPC/LC-UPC 3.0M - LSZH - YELLOW</t>
  </si>
  <si>
    <t>PATCH CORD OPTICO DUPLEX CONECTORIZADO SM G-652D FC-UPC/LC-UPC 3.0M - LSZH - AMARILLO</t>
  </si>
  <si>
    <t>CORDAO DUPLEX CONECTORIZADO SM LC-UPC/LC-UPC 50.0M - COG - AZUL (A - B)</t>
  </si>
  <si>
    <t>DUPLEX OPTICAL PATCH CORD SM LC-UPC/LC-UPC 50.0M - OFN - BLUE (A - B)</t>
  </si>
  <si>
    <t>PATCH CORD OPTICO DUPLEX CONECTORIZADO SM LC-UPC/LC-UPC 50.0M - COG - AZUL (A - B)</t>
  </si>
  <si>
    <t>CORDAO DUPLEX CONECTORIZADO SM LC-UPC/SC-UPC 50.0M - COG - AZUL</t>
  </si>
  <si>
    <t>DUPLEX OPTICAL PATCH CORD SM LC-UPC/SC-UPC 50.0M - OFN - BLUE</t>
  </si>
  <si>
    <t>PATCH CORD OPTICO DUPLEX CONECTORIZADO SM LC-UPC/SC-UPC 50.0M - COG - AZUL</t>
  </si>
  <si>
    <t>CORDAO DUPLEX CONECTORIZADO SM LC-UPC/SC-UPC 15.0M - COG - AZUL</t>
  </si>
  <si>
    <t>DUPLEX OPTICAL PATCH CORD SM LC-UPC/SC-UPC 15.0M - OFN - BLUE</t>
  </si>
  <si>
    <t>PATCH CORD OPTICO DUPLEX CONECTORIZADO SM LC-UPC/SC-UPC 15.0M - COG - AZUL</t>
  </si>
  <si>
    <t>CORDAO DUPLEX CONECTORIZADO OM4 LC-UPC/LC-UPC 40.0M - COG - ACQUA (A - B)</t>
  </si>
  <si>
    <t>DUPLEX OPTICAL PATCH CORD OM4 LC-UPC/LC-UPC 40.0M - OFN - AQUA (A - B)</t>
  </si>
  <si>
    <t>PATCH CORD OPTICO DUPLEX CONECTORIZADO OM4 LC-UPC/LC-UPC 40.0M - COG - ACQUA (A - B)</t>
  </si>
  <si>
    <t>CORDAO DUPLEX CONECTORIZADO 50.0 LC-UPC/LC-UPC 1.0M - COG - LARANJA (A - B)</t>
  </si>
  <si>
    <t>DUPLEX OPTICAL PATCH CORD 50.0 LC-UPC/LC-UPC 1.0M - OFN - ORANGE (A - B)</t>
  </si>
  <si>
    <t>PATCH CORD OPTICO DUPLEX CONECTORIZADO 50.0 LC-UPC/LC-UPC 1.0M - COG - NARANJA (A - B)</t>
  </si>
  <si>
    <t>CORDAO DUPLEX CONECTORIZADO OM3 LC-UPC/SC-UPC 3.0M - LSZH - ACQUA</t>
  </si>
  <si>
    <t>DUPLEX OPTICAL PATCH CORD OM3 LC-UPC/SC-UPC 3.0M - LSZH - AQUA</t>
  </si>
  <si>
    <t>PATCH CORD OPTICO DUPLEX CONECTORIZADO OM3 LC-UPC/SC-UPC 3.0M - LSZH - ACQUA</t>
  </si>
  <si>
    <t>CORDAO DUPLEX CONECTORIZADO OM3 LC-UPC/SC-UPC 6.0M - COG - ACQUA</t>
  </si>
  <si>
    <t>DUPLEX OPTICAL PATCH CORD OM3 LC-UPC/SC-UPC 6.0M - OFN - AQUA</t>
  </si>
  <si>
    <t>PATCH CORD OPTICO DUPLEX CONECTORIZADO OM3 LC-UPC/SC-UPC 6.0M - COG - ACQUA</t>
  </si>
  <si>
    <t>CORDAO DUPLEX CONECTORIZADO OM3 LC-UPC/SC-UPC 12.0M - COG - ACQUA</t>
  </si>
  <si>
    <t>DUPLEX OPTICAL PATCH CORD OM3 LC-UPC/SC-UPC 12.0M - OFN - AQUA</t>
  </si>
  <si>
    <t>PATCH CORD OPTICO DUPLEX CONECTORIZADO OM3 LC-UPC/SC-UPC 12.0M - COG - ACQUA</t>
  </si>
  <si>
    <t>CORDAO DUPLEX CONECTORIZADO OM3 SC-UPC/SC-UPC 3.0M - LSZH - ACQUA</t>
  </si>
  <si>
    <t>DUPLEX OPTICAL PATCH CORD OM3 SC-UPC/SC-UPC 3.0M - LSZH - AQUA</t>
  </si>
  <si>
    <t>PATCH CORD OPTICO DUPLEX CONECTORIZADO OM3 SC-UPC/SC-UPC 3.0M - LSZH - ACQUA</t>
  </si>
  <si>
    <t>CORDAO DUPLEX CONECTORIZADO OM3 SC-UPC/SC-UPC 4.0M - LSZH - ACQUA</t>
  </si>
  <si>
    <t>DUPLEX OPTICAL PATCH CORD OM3 SC-UPC/SC-UPC 4.0M - LSZH - AQUA</t>
  </si>
  <si>
    <t>PATCH CORD OPTICO DUPLEX CONECTORIZADO OM3 SC-UPC/SC-UPC 4.0M - LSZH - ACQUA</t>
  </si>
  <si>
    <t>CORDAO DUPLEX CONECTORIZADO OM4 LC-UPC/LC-UPC 2.0M - LSZH - ACQUA (A - B)</t>
  </si>
  <si>
    <t>DUPLEX OPTICAL PATCH CORD OM4 LC-UPC/LC-UPC 2.0M - LSZH - AQUA (A - B)</t>
  </si>
  <si>
    <t>PATCH CORD OPTICO DUPLEX CONECTORIZADO OM4 LC-UPC/LC-UPC 2.0M - LSZH - ACQUA (A - B)</t>
  </si>
  <si>
    <t>EXTENSAO DUPLEX OM3 LC-UPC 3.0M - COG - ACQUA - D2</t>
  </si>
  <si>
    <t>DUPLEX OPTICAL PIGTAIL OM3 LC-UPC 3.0M - OFN - AQUA</t>
  </si>
  <si>
    <t>PIGTAIL DUPLEX OM3 LC-UPC 3.0M - COG - ACQUA</t>
  </si>
  <si>
    <t>DUPLEX OPTICAL PATCH CORD OM3 LC-UPC/LC-UPC 2.0M - OFN - AQUA (A - B)</t>
  </si>
  <si>
    <t>CORDAO DUPLEX CONECTORIZADO MM 62.5 LC-UPC/LC-UPC 10.0M (A - B)</t>
  </si>
  <si>
    <t>DUPLEX OPTICAL PATCH CORD  MM 62,5 LC-UPC/LC-UPC 10,0M (A - B)</t>
  </si>
  <si>
    <t>CORDON DUPLEX CONECTORIZADO MM 62,5 LC-UPC/LC-UPC 10,0M (A - B)</t>
  </si>
  <si>
    <t>CORDAO DUPLEX CONECTORIZADO SM FC-UPC/SC-APC 30.0M - COG - AZUL</t>
  </si>
  <si>
    <t>DUPLEX OPTICAL PATCH CORD SM FC-UPC/SC-APC 30.0M - OFN - BLUE</t>
  </si>
  <si>
    <t>PATCH CORD OPTICO DUPLEX CONECTORIZADO SM FC-UPC/SC-APC 30.0M - COG - AZUL</t>
  </si>
  <si>
    <t>CORDAO DUPLEX CONECTORIZADO 62.5 LC-UPC/LC-UPC 1.0M - COG - LARANJA (A - B)</t>
  </si>
  <si>
    <t>DUPLEX OPTICAL PATCH CORD 62.5 LC-UPC/LC-UPC 1.0M - OFN - ORANGE (A - B)</t>
  </si>
  <si>
    <t>PATCH CORD OPTICO DUPLEX CONECTORIZADO 62.5 LC-UPC/LC-UPC 1.0M - COG - NARANJA (A - B)</t>
  </si>
  <si>
    <t>CORDAO DUPLEX CONECTORIZADO 62.5 FC-UPC/LC-UPC 2.5M - COG - LARANJA</t>
  </si>
  <si>
    <t>DUPLEX OPTICAL PATCH CORD 62.5 FC-UPC/LC-UPC 2.5M - OFN - ORANGE</t>
  </si>
  <si>
    <t>PATCH CORD OPTICO DUPLEX CONECTORIZADO 62.5 FC-UPC/LC-UPC 2.5M - COG - NARANJA</t>
  </si>
  <si>
    <t>CORDAO DUPLEX CONECTORIZADO OM4 LC-UPC/LC-UPC 7.0M - LSZH - ACQUA (A - B)</t>
  </si>
  <si>
    <t>DUPLEX OPTICAL PATCH CORD OM4 LC-UPC/LC-UPC 7.0M - LSZH - AQUA (A - B)</t>
  </si>
  <si>
    <t>PATCH CORD OPTICO DUPLEX CONECTORIZADO OM4 LC-UPC/LC-UPC 7.0M - LSZH - ACQUA (A - B)</t>
  </si>
  <si>
    <t>CORDAO DUPLEX CONECTORIZADO OM4 LC-UPC/LC-UPC 9.0M - LSZH - ACQUA - (A - B)</t>
  </si>
  <si>
    <t>DUPLEX OPTICAL PATCH CORD OM4 LC-UPC/LC-UPC 9.0M - LSZH - AQUA - (A - B)</t>
  </si>
  <si>
    <t>PATCH CORD OPTICO DUPLEX CONECTORIZADO OM4 LC-UPC/LC-UPC 9.0M - LSZH - ACQUA - (A - B)</t>
  </si>
  <si>
    <t>CORDAO DUPLEX CONECTORIZADO OM4 LC-UPC/LC-UPC 12.0M - LSZH - ACQUA (A - B)</t>
  </si>
  <si>
    <t>DUPLEX OPTICAL PATCH CORD OM4 LC-UPC/LC-UPC 12.0M - LSZH - AQUA (A - B)</t>
  </si>
  <si>
    <t>PATCH CORD OPTICO DUPLEX CONECTORIZADO OM4 LC-UPC/LC-UPC 12.0M - LSZH - ACQUA (A - B)</t>
  </si>
  <si>
    <t>CORDAO DUPLEX CONECTORIZADO OM4 LC-UPC/LC-UPC 15.0M - LSZH - ACQUA (A - B)</t>
  </si>
  <si>
    <t>DUPLEX OPTICAL PATCH CORD OM4 LC-UPC/LC-UPC 15.0M - LSZH - AQUA (A - B)</t>
  </si>
  <si>
    <t>PATCH CORD OPTICO DUPLEX CONECTORIZADO OM4 LC-UPC/LC-UPC 15.0M - LSZH - ACQUA (A - B)</t>
  </si>
  <si>
    <t>CORDAO DUPLEX CONECTORIZADO OM4 LC-UPC/LC-UPC 18.0M - LSZH - ACQUA (A - B)</t>
  </si>
  <si>
    <t>DUPLEX OPTICAL PATCH CORD OM4 LC-UPC/LC-UPC 18.0M - LSZH - AQUA (A - B)</t>
  </si>
  <si>
    <t>PATCH CORD OPTICO DUPLEX CONECTORIZADO OM4 LC-UPC/LC-UPC 18.0M - LSZH - ACQUA (A - B)</t>
  </si>
  <si>
    <t>CORDAO DUPLEX CONECTORIZADO OM4 LC-UPC/LC-UPC 21.0M - LSZH - ACQUA (A - B)</t>
  </si>
  <si>
    <t>DUPLEX OPTICAL PATCH CORD OM4 LC-UPC/LC-UPC 21.0M - LSZH - AQUA (A - B)</t>
  </si>
  <si>
    <t>PATCH CORD OPTICO DUPLEX CONECTORIZADO OM4 LC-UPC/LC-UPC 21.0M - LSZH - ACQUA (A - B)</t>
  </si>
  <si>
    <t>CORDAO DUPLEX CONECTORIZADO OM4 LC-UPC/LC-UPC 50.0M - LSZH - ACQUA (A - B)</t>
  </si>
  <si>
    <t>DUPLEX OPTICAL PATCH CORD OM4 LC-UPC/LC-UPC 50.0M - LSZH - AQUA (A - B)</t>
  </si>
  <si>
    <t>PATCH CORD OPTICO DUPLEX CONECTORIZADO OM4 LC-UPC/LC-UPC 50.0M - LSZH - ACQUA (A - B)</t>
  </si>
  <si>
    <t>CORDAO DUPLEX CONECTORIZADO OM4 LC-UPC/LC-UPC 9.0M - COG - ACQUA (A - B)</t>
  </si>
  <si>
    <t>DUPLEX OPTICAL PATCH CORD OM4 LC-UPC/LC-UPC 9.0M - OFN - AQUA (A - B)</t>
  </si>
  <si>
    <t>PATCH CORD OPTICO DUPLEX CONECTORIZADO OM4 LC-UPC/LC-UPC 9.0M - COG - ACQUA (A - B)</t>
  </si>
  <si>
    <t>CORDAO DUPLEX CONECTORIZADO OM4 LC-UPC/LC-UPC 25.0M - LSZH - ACQUA (A - B)</t>
  </si>
  <si>
    <t>DUPLEX OPTICAL PATCH CORD OM4 LC-UPC/LC-UPC 25.0M - LSZH - AQUA (A - B)</t>
  </si>
  <si>
    <t>PATCH CORD OPTICO DUPLEX CONECTORIZADO OM4 LC-UPC/LC-UPC 25.0M - LSZH - ACQUA (A - B)</t>
  </si>
  <si>
    <t>CORDAO DUPLEX CONECTORIZADO SM G-652D LC-APC/LC-APC 3.0M - LSZH - AZUL</t>
  </si>
  <si>
    <t>DUPLEX OPTICAL PATCH CORD SM G-652D LC-APC/LC-APC 3.0M - LSZH - BLUE</t>
  </si>
  <si>
    <t>PATCH CORD OPTICO DUPLEX CONECTORIZADO SM G-652D LC-APC/LC-APC 3.0M - LSZH - AZUL</t>
  </si>
  <si>
    <t>CORDAO DUPLEX CONECTORIZADO SM G-652D LC-APC/LC-APC 5.0M - LSZH - AZUL</t>
  </si>
  <si>
    <t>DUPLEX OPTICAL PATCH CORD SM G-652D LC-APC/LC-APC 5.0M - LSZH - BLUE</t>
  </si>
  <si>
    <t>PATCH CORD OPTICO DUPLEX CONECTORIZADO SM G-652D LC-APC/LC-APC 5.0M - LSZH - AZUL</t>
  </si>
  <si>
    <t>CORDAO DUPLEX CONECTORIZADO SM G-652D LC-APC/LC-APC 15.0M - LSZH - AZUL</t>
  </si>
  <si>
    <t>DUPLEX OPTICAL PATCH CORD SM G-652D LC-APC/LC-APC 15.0M - LSZH - BLUE</t>
  </si>
  <si>
    <t>PATCH CORD OPTICO DUPLEX CONECTORIZADO SM G-652D LC-APC/LC-APC 15.0M - LSZH - AZUL</t>
  </si>
  <si>
    <t>CORDAO DUPLEX CONECTORIZADO SM G-652D LC-APC/LC-APC 25.0M - LSZH - AZUL</t>
  </si>
  <si>
    <t>DUPLEX OPTICAL PATCH CORD SM G-652D LC-APC/LC-APC 25.0M - LSZH - BLUE</t>
  </si>
  <si>
    <t>PATCH CORD OPTICO DUPLEX CONECTORIZADO SM G-652D LC-APC/LC-APC 25.0M - LSZH - AZUL</t>
  </si>
  <si>
    <t>CORDAO DUPLEX CONECTORIZADO OM3 LC-UPC/LC-UPC 12.0M - COG - ACQUA - (A - B)</t>
  </si>
  <si>
    <t>DUPLEX OPTICAL PATCH CORD OM3 LC-UPC/LC-UPC 12.0M - OFN - AQUA - (A - B)</t>
  </si>
  <si>
    <t>PATCH CORD OPTICO DUPLEX CONECTORIZADO OM3 LC-UPC/LC-UPC 12.0M - COG - ACQUA - (A - B)</t>
  </si>
  <si>
    <t>CORDAO DUPLEX CONECTORIZADO OM3 ST-UPC/ST-UPC 15.0M - COG - ACQUA</t>
  </si>
  <si>
    <t>DUPLEX OPTICAL PATCH CORD OM3 ST-UPC/ST-UPC 15.0M - OFN - AQUA</t>
  </si>
  <si>
    <t>PATCH CORD OPTICO DUPLEX CONECTORIZADO OM3 ST-UPC/ST-UPC 15.0M - COG - ACQUA</t>
  </si>
  <si>
    <t>CORDAO DUPLEX CONECTORIZADO SM G-652D FC-UPC/ST-UPC 2.5M - COG - AZUL</t>
  </si>
  <si>
    <t>DUPLEX OPTICAL PATCH CORD SM G-652D ST-UPC/ST-UPC 20.0M - OFN - AQUA</t>
  </si>
  <si>
    <t>PATCH CORD OPTICO DUPLEX CONECTORIZADO SM G-652D ST-UPC/ST-UPC 20.0M - COG - ACQUA</t>
  </si>
  <si>
    <t>CORDAO DUPLEX CONECTORIZADO OM3 ST-UPC/ST-UPC 12.0M - COG - ACQUA</t>
  </si>
  <si>
    <t>DUPLEX OPTICAL PATCH CORD OM3 ST-UPC/ST-UPC 12.0M - OFN - AQUA</t>
  </si>
  <si>
    <t>PATCH CORD OPTICO DUPLEX CONECTORIZADO OM3 ST-UPC/ST-UPC 12.0M - COG - ACQUA</t>
  </si>
  <si>
    <t>CORDAO DUPLEX CONECTORIZADO BLI A/B G-657A SC-APC/SC-APC 2.0M - COG - AZUL</t>
  </si>
  <si>
    <t>DUPLEX OPTICAL PATCH CORD BLI A/B G-657A SC-APC/SC-APC 2.0M - OFN - BLUE</t>
  </si>
  <si>
    <t>PATCH CORD OPTICO DUPLEX CONECTORIZADO BLI A/B G-657A SC-APC/SC-APC 2.0M - COG - AZUL</t>
  </si>
  <si>
    <t>CORDAO DUPLEX CONECTORIZADO OM3 LC-UPC/SC-UPC 2.0M - LSZH - ACQUA</t>
  </si>
  <si>
    <t>DUPLEX OPTICAL PATCH CORD OM3 LC-UPC/SC-UPC 2.0M - LSZH - AQUA</t>
  </si>
  <si>
    <t>PATCH CORD OPTICO DUPLEX CONECTORIZADO OM3 LC-UPC/SC-UPC 2.0M - LSZH - ACQUA</t>
  </si>
  <si>
    <t>CORDAO DUPLEX CONECTORIZADO OM3 SC-UPC/SC-UPC 2.0M - LSZH - ACQUA</t>
  </si>
  <si>
    <t>DUPLEX OPTICAL PATCH CORD OM3 SC-UPC/SC-UPC 2.0M - LSZH - AQUA</t>
  </si>
  <si>
    <t>PATCH CORD OPTICO DUPLEX CONECTORIZADO OM3 SC-UPC/SC-UPC 2.0M - LSZH - ACQUA</t>
  </si>
  <si>
    <t>CORDAO DUPLEX CONECTORIZADO OM3 SC-UPC/ST-UPC 2.0M - LSZH - ACQUA</t>
  </si>
  <si>
    <t>DUPLEX OPTICAL PATCH CORD OM3 SC-UPC/ST-UPC 2.0M - LSZH - AQUA</t>
  </si>
  <si>
    <t>PATCH CORD OPTICO DUPLEX CONECTORIZADO OM3 SC-UPC/ST-UPC 2.0M - LSZH - ACQUA</t>
  </si>
  <si>
    <t>CORDAO DUPLEX CONECTORIZADO OM3 LC-UPC/ST-UPC 2.0M - LSZH - ACQUA</t>
  </si>
  <si>
    <t>DUPLEX OPTICAL PATCH CORD OM3 LC-UPC/ST-UPC 2.0M - LSZH - AQUA</t>
  </si>
  <si>
    <t>PATCH CORD OPTICO DUPLEX CONECTORIZADO OM3 LC-UPC/ST-UPC 2.0M - LSZH - ACQUA</t>
  </si>
  <si>
    <t>CORDAO DUPLEX CONECTORIZADO 62.5 LC-UPC/LC-UPC 6.0M - COG - LARANJA - (A - B)</t>
  </si>
  <si>
    <t>DUPLEX OPTICAL PATCH CORD 62.5 LC-UPC/LC-UPC 6.0M - OFN - ORANGE - (A - B)</t>
  </si>
  <si>
    <t>PATCH CORD OPTICO DUPLEX CONECTORIZADO 62.5 LC-UPC/LC-UPC 6.0M - COG - NARANJA - (A - B)</t>
  </si>
  <si>
    <t>CORDAO DUPLEX CONECTORIZADO OM3 SC-UPC/SC-UPC 6.0M - COG - ACQUA</t>
  </si>
  <si>
    <t>DUPLEX OPTICAL PATCH CORD OM3 SC-UPC/SC-UPC 6.0M - OFN - AQUA</t>
  </si>
  <si>
    <t>PATCH CORD OPTICO DUPLEX CONECTORIZADO OM3 SC-UPC/SC-UPC 6.0M - COG - ACQUA</t>
  </si>
  <si>
    <t>CORDAO DUPLEX CONECTORIZADO OM3 SC-UPC/SC-UPC 8.0M - COG - ACQUA</t>
  </si>
  <si>
    <t>DUPLEX OPTICAL PATCH CORD OM3 SC-UPC/SC-UPC 8.0M - OFN - AQUA</t>
  </si>
  <si>
    <t>PATCH CORD OPTICO DUPLEX CONECTORIZADO OM3 SC-UPC/SC-UPC 8.0M - COG - ACQUA</t>
  </si>
  <si>
    <t>CORDAO DUPLEX CONECTORIZADO SM G-652D FC-UPC/FC-UPC 15.0M - LSZH - AMARELO</t>
  </si>
  <si>
    <t>DUPLEX OPTICAL PATCH CORD SM G-652D FC-UPC/FC-UPC 15.0M - LSZH - YELLOW</t>
  </si>
  <si>
    <t>PATCH CORD OPTICO DUPLEX CONECTORIZADO SM G-652D FC-UPC/FC-UPC 15.0M - LSZH - AMARILLO</t>
  </si>
  <si>
    <t>CORDAO DUPLEX CONECTORIZADO SM G-652D FC-UPC/FC-UPC 25.0M - LSZH - AMARELO</t>
  </si>
  <si>
    <t>DUPLEX OPTICAL PATCH CORD SM G-652D FC-UPC/FC-UPC 25.0M - LSZH - YELLOW</t>
  </si>
  <si>
    <t>PATCH CORD OPTICO DUPLEX CONECTORIZADO SM G-652D FC-UPC/FC-UPC 25.0M - LSZH - AMARILLO</t>
  </si>
  <si>
    <t>CORDAO DUPLEX CONECTORIZADO SM G-652D FC-UPC/FC-UPC 30.0M - LSZH - AMARELO</t>
  </si>
  <si>
    <t>DUPLEX OPTICAL PATCH CORD SM G-652D FC-UPC/FC-UPC 30.0M - LSZH - YELLOW</t>
  </si>
  <si>
    <t>PATCH CORD OPTICO DUPLEX CONECTORIZADO SM G-652D FC-UPC/FC-UPC 30.0M - LSZH - AMARILLO</t>
  </si>
  <si>
    <t>CORDAO DUPLEX CONECTORIZADO SM G-652D FC-UPC/FC-UPC 20.0M - LSZH - AMARELO</t>
  </si>
  <si>
    <t>DUPLEX OPTICAL PATCH CORD SM G-652D FC-UPC/FC-UPC 20.0M - LSZH - YELLOW</t>
  </si>
  <si>
    <t>PATCH CORD OPTICO DUPLEX CONECTORIZADO SM G-652D FC-UPC/FC-UPC 20.0M - LSZH - AMARILLO</t>
  </si>
  <si>
    <t>CORDAO DUPLEX CONECTORIZADO SM G-652D FC-UPC/LC-APC 25.0M - LSZH - AMARELO</t>
  </si>
  <si>
    <t>DUPLEX OPTICAL PATCH CORD SM G-652D FC-UPC/LC-APC 25.0M - LSZH - YELLOW</t>
  </si>
  <si>
    <t>PATCH CORD OPTICO DUPLEX CONECTORIZADO SM G-652D FC-UPC/LC-APC 25.0M - LSZH - AMARILLO</t>
  </si>
  <si>
    <t>CORDAO DUPLEX CONECTORIZADO SM G-652D FC-UPC/LC-UPC 25.0M - LSZH - AMARELO</t>
  </si>
  <si>
    <t>DUPLEX OPTICAL PATCH CORD SM G-652D FC-UPC/LC-UPC 25.0M - LSZH - YELLOW</t>
  </si>
  <si>
    <t>PATCH CORD OPTICO DUPLEX CONECTORIZADO SM G-652D FC-UPC/LC-UPC 25.0M - LSZH - AMARILLO</t>
  </si>
  <si>
    <t>CORDAO MONOFIBRA CONECTORIZADO SM G-652D LC-UPC/ST-UPC 3.0M - LSZH - AMARELO</t>
  </si>
  <si>
    <t>SIMPLEX OPTICAL PATCH CORD SM G-652D LC-UPC/ST-UPC 3.0M - LSZH - YELLOW</t>
  </si>
  <si>
    <t>PATCH CORD OPTICO MONOFIBRA CONECTORIZADO SM G-652D LC-UPC/ST-UPC 3.0M - LSZH - AMARILLO</t>
  </si>
  <si>
    <t>CORDAO DUPLEX CONECTORIZADO SM G-652D FC-UPC/LC-UPC 30.0M - LSZH - AMARELO</t>
  </si>
  <si>
    <t>DUPLEX OPTICAL PATCH CORD SM G-652D FC-UPC/LC-UPC 30.0M - LSZH - YELLOW</t>
  </si>
  <si>
    <t>PATCH CORD OPTICO DUPLEX CONECTORIZADO SM G-652D FC-UPC/LC-UPC 30.0M - LSZH - AMARILLO</t>
  </si>
  <si>
    <t>CORDAO DUPLEX CONECTORIZADO SM G-652D FC-UPC/ST-UPC 25.0M - LSZH - AMARELO</t>
  </si>
  <si>
    <t>DUPLEX OPTICAL PATCH CORD SM G-652D FC-UPC/ST-UPC 25.0M - LSZH - YELLOW</t>
  </si>
  <si>
    <t>PATCH CORD OPTICO DUPLEX CONECTORIZADO SM G-652D FC-UPC/ST-UPC 25.0M - LSZH - AMARILLO</t>
  </si>
  <si>
    <t>CORDAO DUPLEX CONECTORIZADO SM G-652D FC-UPC/ST-UPC 30.0M - LSZH - AMARELO</t>
  </si>
  <si>
    <t>DUPLEX OPTICAL PATCH CORD SM G-652D FC-UPC/ST-UPC 30.0M - LSZH - YELLOW</t>
  </si>
  <si>
    <t>PATCH CORD OPTICO DUPLEX CONECTORIZADO SM G-652D FC-UPC/ST-UPC 30.0M - LSZH - AMARILLO</t>
  </si>
  <si>
    <t>CORDAO DUPLEX CONECTORIZADO SM G-652D LC-APC/LC-UPC 8.0M - LSZH - AMARELO</t>
  </si>
  <si>
    <t>DUPLEX OPTICAL PATCH CORD SM G-652D LC-APC/LC-UPC 8.0M - LSZH - YELLOW</t>
  </si>
  <si>
    <t>PATCH CORD OPTICO DUPLEX CONECTORIZADO SM G-652D LC-APC/LC-UPC 8.0M - LSZH - AMARILLO</t>
  </si>
  <si>
    <t>CORDAO DUPLEX CONECTORIZADO SM G-652D LC-APC/ST-UPC 5.0M - LSZH - AMARELO</t>
  </si>
  <si>
    <t>DUPLEX OPTICAL PATCH CORD SM G-652D LC-APC/ST-UPC 5.0M - LSZH - YELLOW</t>
  </si>
  <si>
    <t>PATCH CORD OPTICO DUPLEX CONECTORIZADO SM G-652D LC-APC/ST-UPC 5.0M - LSZH - AMARILLO</t>
  </si>
  <si>
    <t>CORDAO DUPLEX CONECTORIZADO SM G-652D LC-UPC/SC-UPC 25.0M - LSZH - AMARELO</t>
  </si>
  <si>
    <t>DUPLEX OPTICAL PATCH CORD SM G-652D LC-UPC/SC-UPC 25.0M - LSZH - YELLOW</t>
  </si>
  <si>
    <t>PATCH CORD OPTICO DUPLEX CONECTORIZADO SM G-652D LC-UPC/SC-UPC 25.0M - LSZH - AMARILLO</t>
  </si>
  <si>
    <t>CORDAO DUPLEX CONECTORIZADO SM G-652D LC-UPC/SC-UPC 30.0M - LSZH - AMARELO</t>
  </si>
  <si>
    <t>DUPLEX OPTICAL PATCH CORD SM G-652D LC-UPC/SC-UPC 30.0M - LSZH - YELLOW</t>
  </si>
  <si>
    <t>PATCH CORD OPTICO DUPLEX CONECTORIZADO SM G-652D LC-UPC/SC-UPC 30.0M - LSZH - AMARILLO</t>
  </si>
  <si>
    <t>CORDAO DUPLEX CONECTORIZADO SM G-652D LC-UPC/SC-UPC 35.0M - LSZH - AMARELO</t>
  </si>
  <si>
    <t>DUPLEX OPTICAL PATCH CORD SM G-652D LC-UPC/SC-UPC 35.0M - LSZH - YELLOW</t>
  </si>
  <si>
    <t>PATCH CORD OPTICO DUPLEX CONECTORIZADO SM G-652D LC-UPC/SC-UPC 35.0M - LSZH - AMARILLO</t>
  </si>
  <si>
    <t>CORDAO DUPLEX CONECTORIZADO SM G-652D LC-UPC/ST-UPC 25.0M - LSZH - AMARELO</t>
  </si>
  <si>
    <t>DUPLEX OPTICAL PATCH CORD SM G-652D LC-UPC/ST-UPC 25.0M - LSZH - YELLOW</t>
  </si>
  <si>
    <t>PATCH CORD OPTICO DUPLEX CONECTORIZADO SM G-652D LC-UPC/ST-UPC 25.0M - LSZH - AMARILLO</t>
  </si>
  <si>
    <t>CORDAO DUPLEX CONECTORIZADO SM G-652D LC-UPC/ST-UPC 5.0M - LSZH - AMARELO</t>
  </si>
  <si>
    <t>DUPLEX OPTICAL PATCH CORD SM G-652D LC-UPC/ST-UPC 5.0M - LSZH - YELLOW</t>
  </si>
  <si>
    <t>PATCH CORD OPTICO DUPLEX CONECTORIZADO SM G-652D LC-UPC/ST-UPC 5.0M - LSZH - AMARILLO</t>
  </si>
  <si>
    <t>CORDAO DUPLEX CONECTORIZADO SM G-652D SC-UPC/SC-UPC 25.0M - LSZH - AMARELO</t>
  </si>
  <si>
    <t>DUPLEX OPTICAL PATCH CORD SM G-652D SC-UPC/SC-UPC 25.0M - LSZH - YELLOW</t>
  </si>
  <si>
    <t>PATCH CORD OPTICO DUPLEX CONECTORIZADO SM G-652D SC-UPC/SC-UPC 25.0M - LSZH - AMARILLO</t>
  </si>
  <si>
    <t>CORDAO DUPLEX CONECTORIZADO SM G-652D SC-UPC/SC-UPC 30.0M - LSZH - AMARELO</t>
  </si>
  <si>
    <t>DUPLEX OPTICAL PATCH CORD SM G-652D SC-UPC/SC-UPC 30.0M - LSZH - YELLOW</t>
  </si>
  <si>
    <t>PATCH CORD OPTICO DUPLEX CONECTORIZADO SM G-652D SC-UPC/SC-UPC 30.0M - LSZH - AMARILLO</t>
  </si>
  <si>
    <t>CORDAO DUPLEX CONECTORIZADO SM G-652D SC-UPC/ST-UPC 25.0M - LSZH - AMARELO</t>
  </si>
  <si>
    <t>DUPLEX OPTICAL PATCH CORD SM G-652D SC-UPC/ST-UPC 25.0M - LSZH - YELLOW</t>
  </si>
  <si>
    <t>PATCH CORD OPTICO DUPLEX CONECTORIZADO SM G-652D SC-UPC/ST-UPC 25.0M - LSZH - AMARILLO</t>
  </si>
  <si>
    <t>CORDAO DUPLEX CONECTORIZADO SM G-652D SC-UPC/ST-UPC 30.0M - LSZH - AMARELO</t>
  </si>
  <si>
    <t>DUPLEX OPTICAL PATCH CORD SM G-652D SC-UPC/ST-UPC 30.0M - LSZH - YELLOW</t>
  </si>
  <si>
    <t>PATCH CORD OPTICO DUPLEX CONECTORIZADO SM G-652D SC-UPC/ST-UPC 30.0M - LSZH - AMARILLO</t>
  </si>
  <si>
    <t>CORDAO MONOFIBRA CONECTORIZADO SM G-652D FC-UPC/ST-UPC 25.0M - LSZH - AMARELO</t>
  </si>
  <si>
    <t>SIMPLEX OPTICAL PATCH CORD SM G-652D FC-UPC/ST-UPC 25.0M - LSZH - YELLOW</t>
  </si>
  <si>
    <t>PATCH CORD OPTICO MONOFIBRA CONECTORIZADO SM G-652D FC-UPC/ST-UPC 25.0M - LSZH - AMARILLO</t>
  </si>
  <si>
    <t>CORDAO MONOFIBRA CONECTORIZADO SM G-652D LC-APC/LC-UPC 3.0M - LSZH - AMARELO</t>
  </si>
  <si>
    <t>SIMPLEX OPTICAL PATCH CORD SM G-652D LC-APC/LC-UPC 3.0M - LSZH - YELLOW</t>
  </si>
  <si>
    <t>PATCH CORD OPTICO MONOFIBRA CONECTORIZADO SM G-652D LC-APC/LC-UPC 3.0M - LSZH - AMARILLO</t>
  </si>
  <si>
    <t>CORDAO MONOFIBRA CONECTORIZADO SM G-652D LC-APC/LC-UPC 8.0M - LSZH - AMARELO</t>
  </si>
  <si>
    <t>SIMPLEX OPTICAL PATCH CORD SM G-652D LC-APC/LC-UPC 8.0M - LSZH - YELLOW</t>
  </si>
  <si>
    <t>PATCH CORD OPTICO MONOFIBRA CONECTORIZADO SM G-652D LC-APC/LC-UPC 8.0M - LSZH - AMARILLO</t>
  </si>
  <si>
    <t>CORDAO MONOFIBRA CONECTORIZADO SM G-652D LC-APC/ST-UPC 3.0M - LSZH - AMARELO</t>
  </si>
  <si>
    <t>SIMPLEX OPTICAL PATCH CORD SM G-652D LC-APC/ST-UPC 3.0M - LSZH - YELLOW</t>
  </si>
  <si>
    <t>PATCH CORD OPTICO MONOFIBRA CONECTORIZADO SM G-652D LC-APC/ST-UPC 3.0M - LSZH - AMARILLO</t>
  </si>
  <si>
    <t>CORDAO MONOFIBRA CONECTORIZADO SM G-652D LC-APC/ST-UPC 5.0M - LSZH - AMARELO</t>
  </si>
  <si>
    <t>SIMPLEX OPTICAL PATCH CORD SM G-652D LC-APC/ST-UPC 5.0M - LSZH - YELLOW</t>
  </si>
  <si>
    <t>PATCH CORD OPTICO MONOFIBRA CONECTORIZADO SM G-652D LC-APC/ST-UPC 5.0M - LSZH - AMARILLO</t>
  </si>
  <si>
    <t>CORDAO MONOFIBRA CONECTORIZADO SM G-652D LC-UPC/SC-UPC 25.0M - LSZH - AMARELO</t>
  </si>
  <si>
    <t>SIMPLEX OPTICAL PATCH CORD SM G-652D LC-UPC/SC-UPC 25.0M - LSZH - YELLOW</t>
  </si>
  <si>
    <t>PATCH CORD OPTICO MONOFIBRA CONECTORIZADO SM G-652D LC-UPC/SC-UPC 25.0M - LSZH - AMARILLO</t>
  </si>
  <si>
    <t>CORDAO MONOFIBRA CONECTORIZADO SM G-652D LC-UPC/SC-UPC 30.0M - LSZH - AMARELO</t>
  </si>
  <si>
    <t>SIMPLEX OPTICAL PATCH CORD SM G-652D LC-UPC/SC-UPC 30.0M - LSZH - YELLOW</t>
  </si>
  <si>
    <t>PATCH CORD OPTICO MONOFIBRA CONECTORIZADO SM G-652D LC-UPC/SC-UPC 30.0M - LSZH - AMARILLO</t>
  </si>
  <si>
    <t>CORDAO MONOFIBRA CONECTORIZADO SM G-652D LC-UPC/ST-UPC 10.0M - LSZH - AMARELO</t>
  </si>
  <si>
    <t>SIMPLEX OPTICAL PATCH CORD SM G-652D LC-UPC/ST-UPC 10.0M - LSZH - YELLOW</t>
  </si>
  <si>
    <t>PATCH CORD OPTICO MONOFIBRA CONECTORIZADO SM G-652D LC-UPC/ST-UPC 10.0M - LSZH - AMARILLO</t>
  </si>
  <si>
    <t>CORDAO MONOFIBRA CONECTORIZADO SM G-652D LC-UPC/ST-UPC 25.0M - LSZH - AMARELO</t>
  </si>
  <si>
    <t>SIMPLEX OPTICAL PATCH CORD SM G-652D LC-UPC/ST-UPC 25.0M - LSZH - YELLOW</t>
  </si>
  <si>
    <t>PATCH CORD OPTICO MONOFIBRA CONECTORIZADO SM G-652D LC-UPC/ST-UPC 25.0M - LSZH - AMARILLO</t>
  </si>
  <si>
    <t>CORDAO MONOFIBRA CONECTORIZADO SM G-652D LC-UPC/ST-UPC 30.0M - LSZH - AMARELO</t>
  </si>
  <si>
    <t>SIMPLEX OPTICAL PATCH CORD SM G-652D LC-UPC/ST-UPC 30.0M - LSZH - YELLOW</t>
  </si>
  <si>
    <t>PATCH CORD OPTICO MONOFIBRA CONECTORIZADO SM G-652D LC-UPC/ST-UPC 30.0M - LSZH - AMARILLO</t>
  </si>
  <si>
    <t>EXTENSAO MONOFIBRA SM G-652D ST-UPC 1.5M - LSZH - AMARELO - D2</t>
  </si>
  <si>
    <t>SIMPLEX OPTICAL PIGTAIL SM G-652D ST-UPC 1.5M - LSZH - YELLOW</t>
  </si>
  <si>
    <t>PIGTAIL MONOFIBRA SM G-652D ST-UPC 1.5M - LSZH - AMARILLO</t>
  </si>
  <si>
    <t>CORDAO MONOFIBRA CONECTORIZADO SM G-652D LC-UPC/ST-UPC 8.0M - LSZH - AMARELO</t>
  </si>
  <si>
    <t>SIMPLEX OPTICAL PATCH CORD SM G-652D LC-UPC/ST-UPC 8.0M - LSZH - YELLOW</t>
  </si>
  <si>
    <t>PATCH CORD OPTICO MONOFIBRA CONECTORIZADO SM G-652D LC-UPC/ST-UPC 8.0M - LSZH - AMARILLO</t>
  </si>
  <si>
    <t>CORDAO MONOFIBRA CONECTORIZADO SM G-652D SC-UPC/SC-UPC 25.0M - LSZH - AMARELO</t>
  </si>
  <si>
    <t>SIMPLEX OPTICAL PATCH CORD SM G-652D SC-UPC/SC-UPC 25.0M - LSZH - YELLOW</t>
  </si>
  <si>
    <t>PATCH CORD OPTICO MONOFIBRA CONECTORIZADO SM G-652D SC-UPC/SC-UPC 25.0M - LSZH - AMARILLO</t>
  </si>
  <si>
    <t>CORDAO MONOFIBRA CONECTORIZADO SM G-652D SC-UPC/SC-UPC 30.0M - LSZH - AMARELO</t>
  </si>
  <si>
    <t>SIMPLEX OPTICAL PATCH CORD SM G-652D SC-UPC/SC-UPC 30.0M - LSZH - YELLOW</t>
  </si>
  <si>
    <t>PATCH CORD OPTICO MONOFIBRA CONECTORIZADO SM G-652D SC-UPC/SC-UPC 30.0M - LSZH - AMARILLO</t>
  </si>
  <si>
    <t>CORDAO MONOFIBRA CONECTORIZADO SM G-652D SC-UPC/ST-UPC 25.0M - LSZH - AMARELO</t>
  </si>
  <si>
    <t>SIMPLEX OPTICAL PATCH CORD SM G-652D SC-UPC/ST-UPC 25.0M - LSZH - YELLOW</t>
  </si>
  <si>
    <t>PATCH CORD OPTICO MONOFIBRA CONECTORIZADO SM G-652D SC-UPC/ST-UPC 25.0M - LSZH - AMARILLO</t>
  </si>
  <si>
    <t>CORDAO MONOFIBRA CONECTORIZADO SM G-652D SC-UPC/ST-UPC 30.0M - LSZH - AMARELO</t>
  </si>
  <si>
    <t>SIMPLEX OPTICAL PATCH CORD SM G-652D SC-UPC/ST-UPC 30.0M - LSZH - YELLOW</t>
  </si>
  <si>
    <t>PATCH CORD OPTICO MONOFIBRA CONECTORIZADO SM G-652D SC-UPC/ST-UPC 30.0M - LSZH - AMARILLO</t>
  </si>
  <si>
    <t>EXTENSAO MONOFIBRA SM G-652D LC-APC 1.5M - LSZH - AMARELO - D2</t>
  </si>
  <si>
    <t>SIMPLEX OPTICAL PIGTAIL SM G-652D LC-APC 1.5M - LSZH - YELLOW</t>
  </si>
  <si>
    <t>PIGTAIL MONOFIBRA SM G-652D LC-APC 1.5M - LSZH - AMARILLO</t>
  </si>
  <si>
    <t>EXTENSAO MONOFIBRA SM G-652D SC-UPC 1.5M - LSZH - AMARELO - D2</t>
  </si>
  <si>
    <t>SIMPLEX OPTICAL PIGTAIL SM G-652D SC-UPC 1.5M - LSZH - YELLOW</t>
  </si>
  <si>
    <t>PIGTAIL MONOFIBRA SM G-652D SC-UPC 1.5M - LSZH - AMARILLO</t>
  </si>
  <si>
    <t>EXTENSAO MONOFIBRA SM BLI A/B G-657A LC-APC 1.5M - COG - AMARELO - D0.9</t>
  </si>
  <si>
    <t>SIMPLEX OPTICAL PIGTAIL SM BLI A/B G-657A LC-APC 1.5M - COG - YELLOW - D0.9</t>
  </si>
  <si>
    <t>EXTENSION MONOFIBRA SM BLI A/B G-657A LC-APC 1.5M - COG - AMARILLO - D0.9</t>
  </si>
  <si>
    <t>CORDAO DUPLEX CONECTORIZADO OM3 LC-UPC/LC-UPC 10.0M - COG - ACQUA (A - B) - D3</t>
  </si>
  <si>
    <t>DUPLEX OPTICAL PATCH CORD OM3 LC-UPC/LC-UPC 10.0M - OFN - AQUA (A - B) - D3</t>
  </si>
  <si>
    <t>PATCH CORD OPTICO DUPLEX CONECTORIZADO OM3 LC-UPC/LC-UPC 10.0M - COG - ACQUA (A - B) - D3</t>
  </si>
  <si>
    <t>CORDAO DUPLEX CONECTORIZADO OM3 LC-UPC/LC-UPC 2.0M - COG - ACQUA - (A - B) - D3</t>
  </si>
  <si>
    <t>DUPLEX OPTICAL PATCH CORD OM3 LC-UPC/LC-UPC 2.0M - OFN - AQUA - (A - B) - D3</t>
  </si>
  <si>
    <t>PATCH CORD OPTICO DUPLEX CONECTORIZADO OM3 LC-UPC/LC-UPC 2.0M - COG - ACQUA - (A - B) - D3</t>
  </si>
  <si>
    <t>CORDAO DUPLEX CONECTORIZADO SM G-652D LC-UPC/LC-UPC 1.5M - COG - AMARELO - D3 (A - B)</t>
  </si>
  <si>
    <t>DUPLEX OPTICAL PATCH CORD SM G-652D LC-UPC/LC-UPC 1.5M - OFNG - YELLOW - D3 (A - B)</t>
  </si>
  <si>
    <t>PATCH CORD OPTICO DUPLEX CONECTORIZADO SM G-652D LC-UPC/LC-UPC 1.5M - COG - AMARILLO - D3 (A - B)</t>
  </si>
  <si>
    <t>CORDAO DUPLEX CONECTORIZADO SM G-652D LC-UPC/LC-UPC 2.0M - COG - AMARELO - D3 (A - B)</t>
  </si>
  <si>
    <t>DUPLEX OPTICAL PATCH CORD SM G-652D LC-UPC/LC-UPC 2.0M - OFNG - YELLOW - D3 (A - B)</t>
  </si>
  <si>
    <t>PATCH CORD OPTICO DUPLEX CONECTORIZADO SM G-652D LC-UPC/LC-UPC 2.0M - COG - AMARILLO - D3 (A - B)</t>
  </si>
  <si>
    <t>CORDAO DUPLEX CONECTORIZADO SM G-652D LC-UPC/LC-UPC 10.0M - COG - AMARELO - D3 (A - B)</t>
  </si>
  <si>
    <t>DUPLEX OPTICAL PATCH CORD SM G-652D LC-UPC/LC-UPC 10.0M - OFNG - YELLOW - D3 (A - B)</t>
  </si>
  <si>
    <t>PATCH CORD OPTICO DUPLEX CONECTORIZADO SM G-652D LC-UPC/LC-UPC 10.0M - COG - AMARILLO - D3 (A - B)</t>
  </si>
  <si>
    <t>CORDAO DUPLEX CONECTORIZADO 50.0 LC-UPC/LC-UPC 10.0M - COG - LARANJA - D3 (A - B)</t>
  </si>
  <si>
    <t>DUPLEX OPTICAL PATCH CORD 50.0 LC-UPC/LC-UPC 10.0M - OFNG - ORANGE - D3 (A - B)</t>
  </si>
  <si>
    <t>PATCH CORD OPTICO DUPLEX CONECTORIZADO 50.0 LC-UPC/LC-UPC 10.0M - COG - NARANJA - D3 (A - B)</t>
  </si>
  <si>
    <t>CORDAO DUPLEX CONECTORIZADO SM G-652D FC-UPC/LC-UPC 10.0M - COG - AMARELO - D3 (A - B)</t>
  </si>
  <si>
    <t>DUPLEX OPTICAL PATCH CORD SM G-652D FC-UPC/LC-UPC 10.0M - OFNG - YELLOW - D3 (A - B)</t>
  </si>
  <si>
    <t>PATCH CORD OPTICO DUPLEX CONECTORIZADO SM G-652D FC-UPC/LC-UPC 10.0M - COG - AMARILLO - D3 (A - B)</t>
  </si>
  <si>
    <t>CORDAO DUPLEX CONECTORIZADO SM G-652D FC-UPC/LC-UPC 15.0M - COG - AMARELO - D3 (A - B)</t>
  </si>
  <si>
    <t>DUPLEX OPTICAL PATCH CORD SM G-652D FC-UPC/LC-UPC 15.0M - OFNG - YELLOW - D3 (A - B)</t>
  </si>
  <si>
    <t>PATCH CORD OPTICO DUPLEX CONECTORIZADO SM G-652D FC-UPC/LC-UPC 15.0M - COG - AMARILLO - D3 (A - B)</t>
  </si>
  <si>
    <t>CORDAO DUPLEX CONECTORIZADO SM G-652D FC-UPC/LC-UPC 25.0M - COG - AMARELO - D3 (A - B)</t>
  </si>
  <si>
    <t>DUPLEX OPTICAL PATCH CORD SM G-652D FC-UPC/LC-UPC 25.0M - OFNG - YELLOW - D3 (A - B)</t>
  </si>
  <si>
    <t>PATCH CORD OPTICO DUPLEX CONECTORIZADO SM G-652D FC-UPC/LC-UPC 25.0M - COG - AMARILLO - D3 (A - B)</t>
  </si>
  <si>
    <t>CORDAO DUPLEX CONECTORIZADO SM G-652D FC-UPC/LC-UPC 2.0M - COG - AMARELO - D3 (A - B)</t>
  </si>
  <si>
    <t>DUPLEX OPTICAL PATCH CORD SM G-652D FC-UPC/LC-UPC 2.0M - OFNG - YELLOW - D3 (A - B)</t>
  </si>
  <si>
    <t>PATCH CORD OPTICO DUPLEX CONECTORIZADO SM G-652D FC-UPC/LC-UPC 2.0M - COG - AMARILLO - D3 (A - B)</t>
  </si>
  <si>
    <t>CORDAO DUPLEX CONECTORIZADO 50.0 LC-UPC/LC-UPC 2.0M - COG - LARANJA - D3 (A - B)</t>
  </si>
  <si>
    <t>DUPLEX OPTICAL PATCH CORD 50.0 LC-UPC/LC-UPC 2.0M - OFNG - ORANGE - D3 (A - B)</t>
  </si>
  <si>
    <t>PATCH CORD OPTICO DUPLEX CONECTORIZADO 50.0 LC-UPC/LC-UPC 2.0M - COG - NARANJA - D3 (A - B)</t>
  </si>
  <si>
    <t>CORDAO DUPLEX CONECTORIZADO SM G-652D LC-UPC/LC-UPC 20.0M - COG - AMARELO - D3 (A - B)</t>
  </si>
  <si>
    <t>DUPLEX OPTICAL PATCH CORD SM G-652D LC-UPC/LC-UPC 20.0M - OFNG - YELLOW - D3 (A - B)</t>
  </si>
  <si>
    <t>PATCH CORD OPTICO DUPLEX CONECTORIZADO SM G-652D LC-UPC/LC-UPC 20.0M - COG - AMARILLO - D3 (A - B)</t>
  </si>
  <si>
    <t>CORDAO DUPLEX CONECTORIZADO SM G-652D FC-UPC/LC-UPC 20.0M - COG - AMARELO - D3 (A - B)</t>
  </si>
  <si>
    <t>DUPLEX OPTICAL PATCH CORD SM G-652D FC-UPC/LC-UPC 20.0M - OFNG - YELLOW - D3 (A - B)</t>
  </si>
  <si>
    <t>PATCH CORD OPTICO DUPLEX CONECTORIZADO SM G-652D FC-UPC/LC-UPC 20.0M - COG - AMARILLO - D3 (A - B)</t>
  </si>
  <si>
    <t>CORDAO DUPLEX CONECTORIZADO OM3 LC-UPC/LC-UPC 10.0M - COG - ACQUA - D3 (A - B)</t>
  </si>
  <si>
    <t>DUPLEX OPTICAL PATCH CORD OM3 LC-UPC/LC-UPC 10.0M - OFNG - AQUA - D3 (A - B)</t>
  </si>
  <si>
    <t>PATCH CORD OPTICO DUPLEX CONECTORIZADO OM3 LC-UPC/LC-UPC 10.0M - COG - AQUA - D3 (A - B)</t>
  </si>
  <si>
    <t>CORDAO DUPLEX CONECTORIZADO OM3 LC-UPC/LC-UPC 2.0M - COG - ACQUA - D3 (A - B)</t>
  </si>
  <si>
    <t>DUPLEX OPTICAL PATCH CORD OM3 LC-UPC/LC-UPC 2.0M - OFNG - AQUA - D3 (A - B)</t>
  </si>
  <si>
    <t>PATCH CORD OPTICO DUPLEX CONECTORIZADO OM3 LC-UPC/LC-UPC 2.0M - COG - AQUA - D3 (A - B)</t>
  </si>
  <si>
    <t>CORDAO MONOFIBRA CONECTORIZADO SM G-652D LC-APC/LC-UPC 10.0M - LSZH - AMARELO</t>
  </si>
  <si>
    <t>SIMPLEX OPTICAL PATCH CORD SM G-652D LC-APC/LC-UPC 10.0M - LSZH - YELLOW</t>
  </si>
  <si>
    <t>PATCH CORD OPTICO MONOFIBRA CONECTORIZADO SM G-652D LC-APC/LC-UPC 10.0M - LSZH - AMARILLO</t>
  </si>
  <si>
    <t>CORDAO MONOFIBRA CONECTORIZADO SM G-652D LC-APC/LC-APC 1.5M - LSZH - AMARELO</t>
  </si>
  <si>
    <t>SIMPLEX OPTICAL PATCH CORD SM G-652D LC-APC/LC-APC 1,5M - LSZH - YELLOW</t>
  </si>
  <si>
    <t>PATCH CORD OPTICO MONOFIBRA CONECTORIZADO SM G-652D LC-APC/LC-APC 1,5M - LSZH - AMARILLO</t>
  </si>
  <si>
    <t>CORDAO MONOFIBRA CONECTORIZADO 50.0 ST-UPC/ST-UPC 1.5M - COG - AMARELO</t>
  </si>
  <si>
    <t>SIMPLEX OPTICAL PATCH CORD 50.0 ST-UPC/ST-UPC 1.5M - OFN - YELLOW</t>
  </si>
  <si>
    <t>PATCH CORD OPTICO MONOFIBRA CONECTORIZADO 50.0 ST-UPC/ST-UPC 1.5M - COG - AMARILLO</t>
  </si>
  <si>
    <t>CORDAO MONOFIBRA CONECTORIZADO 50.0 ST-UPC/ST-UPC 2.5M - COG - AMARELO</t>
  </si>
  <si>
    <t>SIMPLEX OPTICAL PATCH CORD 50.0 ST-UPC/ST-UPC 2.5M - OFN - YELLOW</t>
  </si>
  <si>
    <t>PATCH CORD OPTICO MONOFIBRA CONECTORIZADO 50.0 ST-UPC/ST-UPC 2.5M - COG - AMARILLO</t>
  </si>
  <si>
    <t>CORDAO MONOFIBRA CONECTORIZADO 50.0 ST-UPC/ST-UPC 5.0M - COG - AMARELO</t>
  </si>
  <si>
    <t>SIMPLEX OPTICAL PATCH CORD 50.0 ST-UPC/ST-UPC 5.0M - OFN - YELLOW</t>
  </si>
  <si>
    <t>PATCH CORD OPTICO MONOFIBRA CONECTORIZADO 50.0 ST-UPC/ST-UPC 5.0M - COG - AMARILLO</t>
  </si>
  <si>
    <t>CORDAO MONOFIBRA CONECTORIZADO 62.5 ST-UPC/ST-UPC 1.5M - COG - LARANJA</t>
  </si>
  <si>
    <t>SIMPLEX OPTICAL PATCH CORD 62.5 ST-UPC/ST-UPC 1.5M - OFN - ORANGE</t>
  </si>
  <si>
    <t>PATCH CORD OPTICO MONOFIBRA CONECTORIZADO 62.5 ST-UPC/ST-UPC 1.5M - COG - NARANJA</t>
  </si>
  <si>
    <t>CORDAO MONOFIBRA CONECTORIZADO 50.0 SC-UPC/SC-UPC 5.0M - COG - AMARELO</t>
  </si>
  <si>
    <t>SIMPLEX OPTICAL PATCH CORD 50.0 SC-UPC/SC-UPC 5.0M - OFN - YELLOW</t>
  </si>
  <si>
    <t>PATCH CORD OPTICO MONOFIBRA CONECTORIZADO 50.0 SC-UPC/SC-UPC 5.0M - COG - AMARILLO</t>
  </si>
  <si>
    <t>CORDAO MONOFIBRA CONECTORIZADO 50.0 SC-UPC/SC-UPC 1.5M - COG - AMARELO</t>
  </si>
  <si>
    <t>SIMPLEX OPTICAL PATCH CORD 50.0 SC-UPC/SC-UPC 1.5M - OFN - YELLOW</t>
  </si>
  <si>
    <t>PATCH CORD OPTICO MONOFIBRA CONECTORIZADO 50.0 SC-UPC/SC-UPC 1.5M - COG - AMARILLO</t>
  </si>
  <si>
    <t>CORDAO MONOFIBRA CONECTORIZADO 50.0 SC-UPC/SC-UPC 10.0M - COG - AMARELO</t>
  </si>
  <si>
    <t>SIMPLEX OPTICAL PATCH CORD 50.0 SC-UPC/SC-UPC 10.0M - OFN - YELLOW</t>
  </si>
  <si>
    <t>PATCH CORD OPTICO MONOFIBRA CONECTORIZADO 50.0 SC-UPC/SC-UPC 10.0M - COG - AMARILLO</t>
  </si>
  <si>
    <t>CORDAO MONOFIBRA CONECTORIZADO 62.5 ST-UPC/ST-UPC 1.0M - COG - LARANJA</t>
  </si>
  <si>
    <t>SIMPLEX OPTICAL PATCH CORD 62.5 ST-UPC/ST-UPC 1.0M - OFN - ORANGE</t>
  </si>
  <si>
    <t>PATCH CORD OPTICO MONOFIBRA CONECTORIZADO 62.5 ST-UPC/ST-UPC 1.0M - COG - NARANJA</t>
  </si>
  <si>
    <t>CORDAO MONOFIBRA CONECTORIZADO 62.5 LC-UPC/SC-UPC 1.5M - COG - LARANJA</t>
  </si>
  <si>
    <t>SIMPLEX OPTICAL PATCH CORD 62.5 LC-UPC/SC-UPC 1.5M - OFN - ORANGE</t>
  </si>
  <si>
    <t>PATCH CORD OPTICO MONOFIBRA CONECTORIZADO 62.5 LC-UPC/SC-UPC 1.5M - COG - NARANJA</t>
  </si>
  <si>
    <t>CORDAO MONOFIBRA CONECTORIZADO 62.5 LC-UPC/SC-UPC 2.5M - COG - LARANJA</t>
  </si>
  <si>
    <t>SIMPLEX OPTICAL PATCH CORD 62.5 LC-UPC/SC-UPC 2.5M - OFN - ORANGE</t>
  </si>
  <si>
    <t>PATCH CORD OPTICO MONOFIBRA CONECTORIZADO 62.5 LC-UPC/SC-UPC 2.5M - COG - NARANJA</t>
  </si>
  <si>
    <t>CORDAO MONOFIBRA CONECTORIZADO 50.0 LC-UPC/SC-UPC 2.5M - COG - AMARELO</t>
  </si>
  <si>
    <t>SIMPLEX OPTICAL PATCH CORD 50.0 LC-UPC/SC-UPC 2.5M - OFN - YELLOW</t>
  </si>
  <si>
    <t>PATCH CORD OPTICO MONOFIBRA CONECTORIZADO 50.0 LC-UPC/SC-UPC 2.5M - COG - AMARILLO</t>
  </si>
  <si>
    <t>CORDAO MONOFIBRA CONECTORIZADO 62.5 ST-UPC/ST-UPC 2.5M - COG - LARANJA</t>
  </si>
  <si>
    <t>SIMPLEX OPTICAL PATCH CORD 62.5 ST-UPC/ST-UPC 2.5M - OFN - ORANGE</t>
  </si>
  <si>
    <t>PATCH CORD OPTICO MONOFIBRA CONECTORIZADO 62.5 ST-UPC/ST-UPC 2.5M - COG - NARANJA</t>
  </si>
  <si>
    <t>CORDAO MONOFIBRA CONECTORIZADO 50.0 ST-UPC/ST-UPC 10.0M - COG - AMARELO</t>
  </si>
  <si>
    <t>SIMPLEX OPTICAL PATCH CORD 50.0 ST-UPC/ST-UPC 10.0M - OFN - YELLOW</t>
  </si>
  <si>
    <t>PATCH CORD OPTICO MONOFIBRA CONECTORIZADO 50.0 ST-UPC/ST-UPC 10.0M - COG - AMARILLO</t>
  </si>
  <si>
    <t>CORDAO MONOFIBRA CONECTORIZADO 50.0 LC-UPC/SC-UPC 15.0M - COG - AMARELO</t>
  </si>
  <si>
    <t>SIMPLEX OPTICAL PATCH CORD 50.0 LC-UPC/SC-UPC 15.0M - OFN - YELLOW</t>
  </si>
  <si>
    <t>PATCH CORD OPTICO MONOFIBRA CONECTORIZADO 50.0 LC-UPC/SC-UPC 15.0M - COG - AMARILLO</t>
  </si>
  <si>
    <t>CORDAO MONOFIBRA CONECTORIZADO 50.0 SC-UPC/SC-UPC 8.0M - COG - AMARELO</t>
  </si>
  <si>
    <t>SIMPLEX OPTICAL PATCH CORD 50.0 SC-UPC/SC-UPC 8.0M - OFN - YELLOW</t>
  </si>
  <si>
    <t>PATCH CORD OPTICO MONOFIBRA CONECTORIZADO 50.0 SC-UPC/SC-UPC 8.0M - COG - AMARILLO</t>
  </si>
  <si>
    <t>CORDAO MONOFIBRA CONECTORIZADO 50.0 SC-UPC/SC-UPC 12.0M - COG - AMARELO</t>
  </si>
  <si>
    <t>SIMPLEX OPTICAL PATCH CORD 50.0 SC-UPC/SC-UPC 12.0M - OFN - YELLOW</t>
  </si>
  <si>
    <t>PATCH CORD OPTICO MONOFIBRA CONECTORIZADO 50.0 SC-UPC/SC-UPC 12.0M - COG - AMARILLO</t>
  </si>
  <si>
    <t>CORDAO MONOFIBRA CONECTORIZADO 50.0 SC-UPC/SC-UPC 30.0M - COG - AMARELO</t>
  </si>
  <si>
    <t>SIMPLEX OPTICAL PATCH CORD 50.0 SC-UPC/SC-UPC 30.0M - OFN - YELLOW</t>
  </si>
  <si>
    <t>PATCH CORD OPTICO MONOFIBRA CONECTORIZADO 50.0 SC-UPC/SC-UPC 30.0M - COG - AMARILLO</t>
  </si>
  <si>
    <t>CORDAO MONOFIBRA CONECTORIZADO 50.0 ST-UPC/ST-UPC 8.0M - COG - AMARELO</t>
  </si>
  <si>
    <t>SIMPLEX OPTICAL PATCH CORD 50.0 ST-UPC/ST-UPC 8.0M - OFN - YELLOW</t>
  </si>
  <si>
    <t>PATCH CORD OPTICO MONOFIBRA CONECTORIZADO 50.0 ST-UPC/ST-UPC 8.0M - COG - AMARILLO</t>
  </si>
  <si>
    <t>CORDAO MONOFIBRA CONECTORIZADO 50.0 ST-UPC/ST-UPC 12.0M - COG - AMARELO</t>
  </si>
  <si>
    <t>SIMPLEX OPTICAL PATCH CORD 50.0 ST-UPC/ST-UPC 12.0M - OFN - YELLOW</t>
  </si>
  <si>
    <t>PATCH CORD OPTICO MONOFIBRA CONECTORIZADO 50.0 ST-UPC/ST-UPC 12.0M - COG - AMARILLO</t>
  </si>
  <si>
    <t>CORDAO MONOFIBRA CONECTORIZADO 50.0 ST-UPC/ST-UPC 30.0M - COG - AMARELO</t>
  </si>
  <si>
    <t>SIMPLEX OPTICAL PATCH CORD 50.0 ST-UPC/ST-UPC 30.0M - OFN - YELLOW</t>
  </si>
  <si>
    <t>PATCH CORD OPTICO MONOFIBRA CONECTORIZADO 50.0 ST-UPC/ST-UPC 30.0M - COG - AMARILLO</t>
  </si>
  <si>
    <t>CORDAO MONOFIBRA CONECTORIZADO 62.5 SC-UPC/SC-UPC 8.0M - COG - LARANJA</t>
  </si>
  <si>
    <t>SIMPLEX OPTICAL PATCH CORD 62.5 SC-UPC/SC-UPC 8.0M - OFN - ORANGE</t>
  </si>
  <si>
    <t>PATCH CORD OPTICO MONOFIBRA CONECTORIZADO 62.5 SC-UPC/SC-UPC 8.0M - COG - NARANJA</t>
  </si>
  <si>
    <t>CORDAO MONOFIBRA CONECTORIZADO 62.5 SC-UPC/SC-UPC 12.0M - COG - LARANJA</t>
  </si>
  <si>
    <t>SIMPLEX OPTICAL PATCH CORD 62.5 SC-UPC/SC-UPC 12.0M - OFN - ORANGE</t>
  </si>
  <si>
    <t>PATCH CORD OPTICO MONOFIBRA CONECTORIZADO 62.5 SC-UPC/SC-UPC 12.0M - COG - NARANJA</t>
  </si>
  <si>
    <t>CORDAO MONOFIBRA CONECTORIZADO 62.5 ST-UPC/ST-UPC 12.0M - COG - LARANJA</t>
  </si>
  <si>
    <t>SIMPLEX OPTICAL PATCH CORD 62.5 ST-UPC/ST-UPC 12.0M - OFN - ORANGE</t>
  </si>
  <si>
    <t>PATCH CORD OPTICO MONOFIBRA CONECTORIZADO 62.5 ST-UPC/ST-UPC 12.0M - COG - NARANJA</t>
  </si>
  <si>
    <t>CORDAO MONOFIBRA CONECTORIZADO 62.5 ST-UPC/ST-UPC 5.0M - COG - LARANJA</t>
  </si>
  <si>
    <t>SIMPLEX OPTICAL PATCH CORD 62.5 ST-UPC/ST-UPC 5.0M - OFN - ORANGE</t>
  </si>
  <si>
    <t>PATCH CORD OPTICO MONOFIBRA CONECTORIZADO 62.5 ST-UPC/ST-UPC 5.0M - COG - NARANJA</t>
  </si>
  <si>
    <t>CORDAO MONOFIBRA CONECTORIZADO 50.0 LC-UPC/SC-UPC 10.0M - COG - AMARELO</t>
  </si>
  <si>
    <t>SIMPLEX OPTICAL PATCH CORD 50.0 LC-UPC/SC-UPC 10.0M - OFN - YELLOW</t>
  </si>
  <si>
    <t>PATCH CORD OPTICO MONOFIBRA CONECTORIZADO 50.0 LC-UPC/SC-UPC 10.0M - COG - AMARILLO</t>
  </si>
  <si>
    <t>CORDAO MONOFIBRA CONECTORIZADO 50.0 FC-UPC/LC-UPC 25.0M - COG - AMARELO</t>
  </si>
  <si>
    <t>SIMPLEX OPTICAL PATCH CORD 50.0 FC-UPC/LC-UPC 25.0M - OFN - YELLOW</t>
  </si>
  <si>
    <t>PATCH CORD OPTICO MONOFIBRA CONECTORIZADO 50.0 FC-UPC/LC-UPC 25.0M - COG - AMARILLO</t>
  </si>
  <si>
    <t>CORDAO MONOFIBRA CONECTORIZADO 50.0 LC-UPC/SC-UPC 25.0M - COG - AMARELO</t>
  </si>
  <si>
    <t>SIMPLEX OPTICAL PATCH CORD 50.0 LC-UPC/SC-UPC 25.0M - OFN - YELLOW</t>
  </si>
  <si>
    <t>PATCH CORD OPTICO MONOFIBRA CONECTORIZADO 50.0 LC-UPC/SC-UPC 25.0M - COG - AMARILLO</t>
  </si>
  <si>
    <t>CORDAO MONOFIBRA CONECTORIZADO 50.0 ST-UPC/ST-UPC 15.0M - COG - AMARELO - D3</t>
  </si>
  <si>
    <t>SIMPLEX OPTICAL PATCH CORD 50.0 ST-UPC/ST-UPC 15.0M - OFN - YELLOW - D3</t>
  </si>
  <si>
    <t>PATCH CORD OPTICO MONOFIBRA CONECTORIZADO 50.0 ST-UPC/ST-UPC 15.0M - COG - AMARILLO - D3</t>
  </si>
  <si>
    <t>CORDAO MONOFIBRA CONECTORIZADO 50.0 ST-UPC/ST-UPC 25.0M - COG - AMARELO - D3</t>
  </si>
  <si>
    <t>SIMPLEX OPTICAL PATCH CORD 50.0 ST-UPC/ST-UPC 25.0M - OFN - YELLOW - D3</t>
  </si>
  <si>
    <t>PATCH CORD OPTICO MONOFIBRA CONECTORIZADO 50.0 ST-UPC/ST-UPC 25.0M - COG - AMARILLO - D3</t>
  </si>
  <si>
    <t>CORDAO MONOFIBRA CONECTORIZADO 50.0 ST-UPC/ST-UPC 5.0M - COG - AMARELO - D3</t>
  </si>
  <si>
    <t>SIMPLEX OPTICAL PATCH CORD 50.0 ST-UPC/ST-UPC 5.0M - OFN - YELLOW - D3</t>
  </si>
  <si>
    <t>PATCH CORD OPTICO MONOFIBRA CONECTORIZADO 50.0 ST-UPC/ST-UPC 5.0M - COG - AMARILLO - D3</t>
  </si>
  <si>
    <t>CORDAO MONOFIBRA CONECTORIZADO 50.0 ST-UPC/ST-UPC 10.0M - COG - AMARELO - D3</t>
  </si>
  <si>
    <t>SIMPLEX OPTICAL PATCH CORD 50.0 ST-UPC/ST-UPC 10.0M - OFN - YELLOW - D3</t>
  </si>
  <si>
    <t>PATCH CORD OPTICO MONOFIBRA CONECTORIZADO 50.0 ST-UPC/ST-UPC 10.0M - COG - AMARILLO - D3</t>
  </si>
  <si>
    <t>CORDAO MONOFIBRA CONECTORIZADO 62.5 ST-UPC/ST-UPC 10.0M - COG - LARANJA</t>
  </si>
  <si>
    <t>SIMPLEX OPTICAL PATCH CORD 62.5 ST-UPC/ST-UPC 10.0M - OFN - ORANGE</t>
  </si>
  <si>
    <t>PATCH CORD OPTICO MONOFIBRA CONECTORIZADO 62.5 ST-UPC/ST-UPC 10.0M - COG - NARANJA</t>
  </si>
  <si>
    <t>CORDAO MONOFIBRA CONECTORIZADO 62.5 SC-UPC/SC-UPC 10.0M - COG - LARANJA</t>
  </si>
  <si>
    <t>SIMPLEX OPTICAL PATCH CORD 62.5 SC-UPC/SC-UPC 10.0M - OFN - ORANGE</t>
  </si>
  <si>
    <t>PATCH CORD OPTICO MONOFIBRA CONECTORIZADO 62.5 SC-UPC/SC-UPC 10.0M - COG - NARANJA</t>
  </si>
  <si>
    <t>CORDAO MONOFIBRA CONECTORIZADO 50.0 ST-UPC/ST-UPC 3.0M - COG - AMARELO - D3</t>
  </si>
  <si>
    <t>SIMPLEX OPTICAL PATCH CORD 50.0 ST-UPC/ST-UPC 3.0M - OFN - YELLOW - D3</t>
  </si>
  <si>
    <t>PATCH CORD OPTICO MONOFIBRA CONECTORIZADO 50.0 ST-UPC/ST-UPC 3.0M - COG - AMARILLO - D3</t>
  </si>
  <si>
    <t>CORDAO MONOFIBRA CONECTORIZADO 50.0 ST-UPC/ST-UPC 20.0M - COG - AMARELO - D3</t>
  </si>
  <si>
    <t>SIMPLEX OPTICAL PATCH CORD 50.0 ST-UPC/ST-UPC 20.0M - OFN - YELLOW - D3</t>
  </si>
  <si>
    <t>PATCH CORD OPTICO MONOFIBRA CONECTORIZADO 50.0 ST-UPC/ST-UPC 20.0M - COG - AMARILLO - D3</t>
  </si>
  <si>
    <t>CORDAO MONOFIBRA CONECTORIZADO 62.5 ST-UPC/ST-UPC 15.0M - COG - LARANJA</t>
  </si>
  <si>
    <t>SIMPLEX OPTICAL PATCH CORD 62.5 ST-UPC/ST-UPC 15.0M - OFN - ORANGE</t>
  </si>
  <si>
    <t>PATCH CORD OPTICO MONOFIBRA CONECTORIZADO 62.5 ST-UPC/ST-UPC 15.0M - COG - NARANJA</t>
  </si>
  <si>
    <t>CORDAO MONOFIBRA CONECTORIZADO 62.5 SC-UPC/SC-UPC 15.0M - COG - LARANJA</t>
  </si>
  <si>
    <t>SIMPLEX OPTICAL PATCH CORD 62.5 SC-UPC/SC-UPC 15.0M - OFN - ORANGE</t>
  </si>
  <si>
    <t>PATCH CORD OPTICO MONOFIBRA CONECTORIZADO 62.5 SC-UPC/SC-UPC 15.0M - COG - NARANJA</t>
  </si>
  <si>
    <t>CORDAO MONOFIBRA CONECTORIZADO 50.0 ST-UPC/ST-UPC 30.0M - COG - AMARELO - D3</t>
  </si>
  <si>
    <t>SIMPLEX OPTICAL PATCH CORD 50.0 ST-UPC/ST-UPC 30.0M - OFN - YELLOW - D3</t>
  </si>
  <si>
    <t>PATCH CORD OPTICO MONOFIBRA CONECTORIZADO 50.0 ST-UPC/ST-UPC 30.0M - COG - AMARILLO - D3</t>
  </si>
  <si>
    <t>CORDAO MONOFIBRA CONECTORIZADO 50.0 SC-UPC/ST-UPC 15.0M - COG - AMARELO - D3</t>
  </si>
  <si>
    <t>SIMPLEX OPTICAL PATCH CORD 50.0 SC-UPC/ST-UPC 15.0M - OFN - YELLOW - D3</t>
  </si>
  <si>
    <t>PATCH CORD OPTICO MONOFIBRA CONECTORIZADO 50.0 SC-UPC/ST-UPC 15.0M - COG - AMARILLO - D3</t>
  </si>
  <si>
    <t>CORDAO MONOFIBRA CONECTORIZADO 50.0 SC-UPC/ST-UPC 5.0M - COG - AMARELO - D3</t>
  </si>
  <si>
    <t>SIMPLEX OPTICAL PATCH CORD 50.0 SC-UPC/ST-UPC 5.0M - OFN - YELLOW - D3</t>
  </si>
  <si>
    <t>PATCH CORD OPTICO MONOFIBRA CONECTORIZADO 50.0 SC-UPC/ST-UPC 5.0M - COG - AMARILLO - D3</t>
  </si>
  <si>
    <t>CORDAO MONOFIBRA CONECTORIZADO 62.5 ST-UPC/ST-UPC 20.0M - COG - LARANJA</t>
  </si>
  <si>
    <t>SIMPLEX OPTICAL PATCH CORD 62.5 ST-UPC/ST-UPC 20.0M - OFN - ORANGE</t>
  </si>
  <si>
    <t>PATCH CORD OPTICO MONOFIBRA CONECTORIZADO 62.5 ST-UPC/ST-UPC 20.0M - COG - NARANJA</t>
  </si>
  <si>
    <t>CORDAO MONOFIBRA CONECTORIZADO 62.5 SC-UPC/SC-UPC 20.0M - COG - LARANJA</t>
  </si>
  <si>
    <t>SIMPLEX OPTICAL PATCH CORD 62.5 SC-UPC/SC-UPC 20.0M - OFN - ORANGE</t>
  </si>
  <si>
    <t>PATCH CORD OPTICO MONOFIBRA CONECTORIZADO 62.5 SC-UPC/SC-UPC 20.0M - COG - NARANJA</t>
  </si>
  <si>
    <t>CORDAO MONOFIBRA CONECTORIZADO 62.5 FC-UPC/SC-UPC 3.0M - COG - LARANJA</t>
  </si>
  <si>
    <t>SIMPLEX OPTICAL PATCH CORD 62.5 FC-UPC/SC-UPC 3.0M - OFN - ORANGE</t>
  </si>
  <si>
    <t>PATCH CORD OPTICO MONOFIBRA CONECTORIZADO 62.5 FC-UPC/SC-UPC 3.0M - COG - NARANJA</t>
  </si>
  <si>
    <t>CORDAO MONOFIBRA CONECTORIZADO 62.5 LC-UPC/ST-UPC 2.0M - COG - LARANJA</t>
  </si>
  <si>
    <t>SIMPLEX OPTICAL PATCH CORD 62.5 LC-UPC/ST-UPC 2.0M - OFN - ORANGE</t>
  </si>
  <si>
    <t>PATCH CORD OPTICO MONOFIBRA CONECTORIZADO 62.5 LC-UPC/ST-UPC 2.0M - COG - NARANJA</t>
  </si>
  <si>
    <t>CORDAO MONOFIBRA CONECTORIZADO 62.5 LC-UPC/SC-UPC 2.0M - COG - LARANJA</t>
  </si>
  <si>
    <t>SIMPLEX OPTICAL PATCH CORD 62.5 LC-UPC/SC-UPC 2.0M - OFN - ORANGE</t>
  </si>
  <si>
    <t>PATCH CORD OPTICO MONOFIBRA CONECTORIZADO 62.5 LC-UPC/SC-UPC 2.0M - COG - NARANJA</t>
  </si>
  <si>
    <t>CORDAO MONOFIBRA CONECTORIZADO 62.5 LC-UPC/SC-UPC 3.0M - COG - LARANJA</t>
  </si>
  <si>
    <t>SIMPLEX OPTICAL PATCH CORD 62.5 LC-UPC/SC-UPC 3.0M - OFN - ORANGE</t>
  </si>
  <si>
    <t>PATCH CORD OPTICO MONOFIBRA CONECTORIZADO 62.5 LC-UPC/SC-UPC 3.0M - COG - NARANJA</t>
  </si>
  <si>
    <t>CORDAO MONOFIBRA CONECTORIZADO 62.5 LC-UPC/SC-UPC 8.0M - COG - LARANJA</t>
  </si>
  <si>
    <t>SIMPLEX OPTICAL PATCH CORD 62.5 LC-UPC/SC-UPC 8.0M - OFN - ORANGE</t>
  </si>
  <si>
    <t>PATCH CORD OPTICO MONOFIBRA CONECTORIZADO 62.5 LC-UPC/SC-UPC 8.0M - COG - NARANJA</t>
  </si>
  <si>
    <t>CORDAO MONOFIBRA CONECTORIZADO 62.5 SC-UPC/ST-UPC 1.5M - COG - LARANJA</t>
  </si>
  <si>
    <t>SIMPLEX OPTICAL PATCH CORD 62.5 SC-UPC/ST-UPC 1.5M - OFN - ORANGE</t>
  </si>
  <si>
    <t>PATCH CORD OPTICO MONOFIBRA CONECTORIZADO 62.5 SC-UPC/ST-UPC 1.5M - COG - NARANJA</t>
  </si>
  <si>
    <t>CORDAO MONOFIBRA CONECTORIZADO 50.0 ST-UPC/ST-UPC 1.5M - COG - LARANJA</t>
  </si>
  <si>
    <t>SIMPLEX OPTICAL PATCH CORD 50.0 ST-UPC/ST-UPC 1.5M - OFN - ORANGE</t>
  </si>
  <si>
    <t>PATCH CORD OPTICO MONOFIBRA CONECTORIZADO 50.0 ST-UPC/ST-UPC 1.5M - COG - NARANJA</t>
  </si>
  <si>
    <t>CORDAO MONOFIBRA CONECTORIZADO 50.0 ST-UPC/ST-UPC 2.5M - COG - LARANJA</t>
  </si>
  <si>
    <t>SIMPLEX OPTICAL PATCH CORD 50.0 ST-UPC/ST-UPC 2.5M - OFN - ORANGE</t>
  </si>
  <si>
    <t>PATCH CORD OPTICO MONOFIBRA CONECTORIZADO 50.0 ST-UPC/ST-UPC 2.5M - COG - NARANJA</t>
  </si>
  <si>
    <t>CORDAO MONOFIBRA CONECTORIZADO 50.0 ST-UPC/ST-UPC 5.0M - COG - LARANJA</t>
  </si>
  <si>
    <t>SIMPLEX OPTICAL PATCH CORD 50.0 ST-UPC/ST-UPC 5.0M - OFN - ORANGE</t>
  </si>
  <si>
    <t>PATCH CORD OPTICO MONOFIBRA CONECTORIZADO 50.0 ST-UPC/ST-UPC 5.0M - COG - NARANJA</t>
  </si>
  <si>
    <t>CORDAO MONOFIBRA CONECTORIZADO 50.0 ST-UPC/ST-UPC 10.0M - COG - LARANJA</t>
  </si>
  <si>
    <t>SIMPLEX OPTICAL PATCH CORD 50.0 ST-UPC/ST-UPC 10.0M - OFN - ORANGE</t>
  </si>
  <si>
    <t>PATCH CORD OPTICO MONOFIBRA CONECTORIZADO 50.0 ST-UPC/ST-UPC 10.0M - COG - NARANJA</t>
  </si>
  <si>
    <t>CORDAO MONOFIBRA CONECTORIZADO 50.0 SC-UPC/SC-UPC 1.5M - COG - LARANJA</t>
  </si>
  <si>
    <t>SIMPLEX OPTICAL PATCH CORD 50.0 SC-UPC/SC-UPC 1.5M - OFN - ORANGE</t>
  </si>
  <si>
    <t>PATCH CORD OPTICO MONOFIBRA CONECTORIZADO 50.0 SC-UPC/SC-UPC 1.5M - COG - NARANJA</t>
  </si>
  <si>
    <t>CORDAO MONOFIBRA CONECTORIZADO 50.0 SC-UPC/SC-UPC 2.5M - COG - LARANJA</t>
  </si>
  <si>
    <t>SIMPLEX OPTICAL PATCH CORD 50.0 SC-UPC/SC-UPC 2.5M - OFN - ORANGE</t>
  </si>
  <si>
    <t>PATCH CORD OPTICO MONOFIBRA CONECTORIZADO 50.0 SC-UPC/SC-UPC 2.5M - COG - NARANJA</t>
  </si>
  <si>
    <t>CORDAO MONOFIBRA CONECTORIZADO 50.0 SC-UPC/SC-UPC 5.0M - COG - LARANJA</t>
  </si>
  <si>
    <t>SIMPLEX OPTICAL PATCH CORD 50.0 SC-UPC/SC-UPC 5.0M - OFN - ORANGE</t>
  </si>
  <si>
    <t>PATCH CORD OPTICO MONOFIBRA CONECTORIZADO 50.0 SC-UPC/SC-UPC 5.0M - COG - NARANJA</t>
  </si>
  <si>
    <t>CORDAO MONOFIBRA CONECTORIZADO 50.0 SC-UPC/SC-UPC 10.0M - COG - LARANJA</t>
  </si>
  <si>
    <t>SIMPLEX OPTICAL PATCH CORD 50.0 SC-UPC/SC-UPC 10.0M - OFN - ORANGE</t>
  </si>
  <si>
    <t>PATCH CORD OPTICO MONOFIBRA CONECTORIZADO 50.0 SC-UPC/SC-UPC 10.0M - COG - NARANJA</t>
  </si>
  <si>
    <t>CORDAO MONOFIBRA CONECTORIZADO 62.5 SC-UPC/ST-UPC 2.5M - COG - LARANJA</t>
  </si>
  <si>
    <t>SIMPLEX OPTICAL PATCH CORD 62.5 SC-UPC/ST-UPC 2.5M - OFN - ORANGE</t>
  </si>
  <si>
    <t>PATCH CORD OPTICO MONOFIBRA CONECTORIZADO 62.5 SC-UPC/ST-UPC 2.5M - COG - NARANJA</t>
  </si>
  <si>
    <t>CORDAO MONOFIBRA CONECTORIZADO 62.5 LC-UPC/ST-UPC 2.5M - COG - LARANJA</t>
  </si>
  <si>
    <t>SIMPLEX OPTICAL PATCH CORD 62.5 LC-UPC/ST-UPC 2.5M - OFN - ORANGE</t>
  </si>
  <si>
    <t>PATCH CORD OPTICO MONOFIBRA CONECTORIZADO 62.5 LC-UPC/ST-UPC 2.5M - COG - NARANJA</t>
  </si>
  <si>
    <t>CORDAO MONOFIBRA CONECTORIZADO 50.0 SC-UPC/SC-UPC 3.0M - COG - AMARELO</t>
  </si>
  <si>
    <t>SIMPLEX OPTICAL PATCH CORD 50.0 SC-UPC/SC-UPC 3.0M - OFN - YELLOW</t>
  </si>
  <si>
    <t>PATCH CORD OPTICO MONOFIBRA CONECTORIZADO 50.0 SC-UPC/SC-UPC 3.0M - COG - AMARILLO</t>
  </si>
  <si>
    <t>CORDAO MONOFIBRA CONECTORIZADO 50.0 LC-UPC/SC-UPC 3.0M - COG - AMARELO</t>
  </si>
  <si>
    <t>SIMPLEX OPTICAL PATCH CORD 50.0 LC-UPC/SC-UPC 3.0M - OFN - YELLOW</t>
  </si>
  <si>
    <t>PATCH CORD OPTICO MONOFIBRA CONECTORIZADO 50.0 LC-UPC/SC-UPC 3.0M - COG - AMARILLO</t>
  </si>
  <si>
    <t>CORDAO MONOFIBRA CONECTORIZADO 50.0 LC-UPC/LC-UPC 3.0M - COG - AMARELO</t>
  </si>
  <si>
    <t>SIMPLEX OPTICAL PATCH CORD 50.0 LC-UPC/LC-UPC 3.0M - OFN - YELLOW</t>
  </si>
  <si>
    <t>PATCH CORD OPTICO MONOFIBRA CONECTORIZADO 50.0 LC-UPC/LC-UPC 3.0M - COG - AMARILLO</t>
  </si>
  <si>
    <t>CORDAO MONOFIBRA CONECTORIZADO 62.5 FC-UPC/LC-UPC 3.0M - COG - LARANJA</t>
  </si>
  <si>
    <t>SIMPLEX OPTICAL PATCH CORD 62.5 FC-UPC/LC-UPC 3.0M - OFN - ORANGE</t>
  </si>
  <si>
    <t>PATCH CORD OPTICO MONOFIBRA CONECTORIZADO 62.5 FC-UPC/LC-UPC 3.0M - COG - NARANJA</t>
  </si>
  <si>
    <t>CORDAO MONOFIBRA CONECTORIZADO 50.0 FC-UPC/LC-UPC 3.0M - COG - AMARELO</t>
  </si>
  <si>
    <t>SIMPLEX OPTICAL PATCH CORD 50.0 FC-UPC/LC-UPC 3.0M - OFN - YELLOW</t>
  </si>
  <si>
    <t>PATCH CORD OPTICO MONOFIBRA CONECTORIZADO 50.0 FC-UPC/LC-UPC 3.0M - COG - AMARILLO</t>
  </si>
  <si>
    <t>CORDAO MONOFIBRA CONECTORIZADO 50.0 FC-UPC/SC-UPC 3.0M - COG - AMARELO</t>
  </si>
  <si>
    <t>SIMPLEX OPTICAL PATCH CORD 50.0 FC-UPC/SC-UPC 3.0M - OFN - YELLOW</t>
  </si>
  <si>
    <t>PATCH CORD OPTICO MONOFIBRA CONECTORIZADO 50.0 FC-UPC/SC-UPC 3.0M - COG - AMARILLO</t>
  </si>
  <si>
    <t>CORDAO MONOFIBRA CONECTORIZADO 50.0 LC-UPC/SC-UPC 20.0M - COG - AMARELO</t>
  </si>
  <si>
    <t>SIMPLEX OPTICAL PATCH CORD 50.0 LC-UPC/SC-UPC 20.0M - OFN - YELLOW</t>
  </si>
  <si>
    <t>PATCH CORD OPTICO MONOFIBRA CONECTORIZADO 50.0 LC-UPC/SC-UPC 20.0M - COG - AMARILLO</t>
  </si>
  <si>
    <t>CORDAO MONOFIBRA CONECTORIZADO 50.0 LC-UPC/SC-APC 20.0M - COG - AMARELO</t>
  </si>
  <si>
    <t>SIMPLEX OPTICAL PATCH CORD 50.0 LC-UPC/SC-APC 20.0M - OFN - YELLOW</t>
  </si>
  <si>
    <t>PATCH CORD OPTICO MONOFIBRA CONECTORIZADO 50.0 LC-UPC/SC-APC 20.0M - COG - AMARILLO</t>
  </si>
  <si>
    <t>CORDAO MONOFIBRA CONECTORIZADO 50.0 LC-UPC/SC-UPC 30.0M - COG - AMARELO</t>
  </si>
  <si>
    <t>SIMPLEX OPTICAL PATCH CORD 50.0 LC-UPC/SC-UPC 30.0M - OFN - YELLOW</t>
  </si>
  <si>
    <t>PATCH CORD OPTICO MONOFIBRA CONECTORIZADO 50.0 LC-UPC/SC-UPC 30.0M - COG - AMARILLO</t>
  </si>
  <si>
    <t>CORDAO MONOFIBRA CONECTORIZADO 50.0 LC-UPC/LC-UPC 25.0M - COG - AMARELO</t>
  </si>
  <si>
    <t>SIMPLEX OPTICAL PATCH CORD 50.0 LC-UPC/LC-UPC 25.0M - OFN - YELLOW</t>
  </si>
  <si>
    <t>PATCH CORD OPTICO MONOFIBRA CONECTORIZADO 50.0 LC-UPC/LC-UPC 25.0M - COG - AMARILLO</t>
  </si>
  <si>
    <t>CORDAO MONOFIBRA CONECTORIZADO 50.0 FC-APC/SC-UPC 30.0M - COG - AMARELO</t>
  </si>
  <si>
    <t>SIMPLEX OPTICAL PATCH CORD 50.0 FC-APC/SC-UPC 30.0M - OFN - YELLOW</t>
  </si>
  <si>
    <t>PATCH CORD OPTICO MONOFIBRA CONECTORIZADO 50.0 FC-APC/SC-UPC 30.0M - COG - AMARILLO</t>
  </si>
  <si>
    <t>CORDAO MONOFIBRA CONECTORIZADO 50.0 FC-UPC/LC-UPC 20.0M - COG - AMARELO</t>
  </si>
  <si>
    <t>SIMPLEX OPTICAL PATCH CORD 50.0 FC-UPC/LC-UPC 20.0M - OFN - YELLOW</t>
  </si>
  <si>
    <t>PATCH CORD OPTICO MONOFIBRA CONECTORIZADO 50.0 FC-UPC/LC-UPC 20.0M - COG - AMARILLO</t>
  </si>
  <si>
    <t>CORDAO MONOFIBRA CONECTORIZADO 50.0 LC-UPC/LC-UPC 15.0M - COG - AMARELO</t>
  </si>
  <si>
    <t>SIMPLEX OPTICAL PATCH CORD 50.0 LC-UPC/LC-UPC 15.0M - OFN - YELLOW</t>
  </si>
  <si>
    <t>PATCH CORD OPTICO MONOFIBRA CONECTORIZADO 50.0 LC-UPC/LC-UPC 15.0M - COG - AMARILLO</t>
  </si>
  <si>
    <t>CORDAO MONOFIBRA CONECTORIZADO 50.0 SC-UPC/SC-UPC 10.0M - COG - AMARELO - D3</t>
  </si>
  <si>
    <t>SIMPLEX OPTICAL PATCH CORD 50.0 SC-UPC/SC-UPC 10.0M - OFN - YELLOW - D3</t>
  </si>
  <si>
    <t>PATCH CORD OPTICO MONOFIBRA CONECTORIZADO 50.0 SC-UPC/SC-UPC 10.0M - COG - AMARILLO - D3</t>
  </si>
  <si>
    <t>CORDAO MONOFIBRA CONECTORIZADO 50.0 SC-UPC/ST-UPC 20.0M - COG - AMARELO - D3</t>
  </si>
  <si>
    <t>SIMPLEX OPTICAL PATCH CORD 50.0 SC-UPC/ST-UPC 20.0M - OFN - YELLOW - D3</t>
  </si>
  <si>
    <t>PATCH CORD OPTICO MONOFIBRA CONECTORIZADO 50.0 SC-UPC/ST-UPC 20.0M - COG - AMARILLO - D3</t>
  </si>
  <si>
    <t>CORDAO MONOFIBRA CONECTORIZADO 50.0 SC-UPC/SC-UPC 30.0M - COG - AMARELO - D3</t>
  </si>
  <si>
    <t>SIMPLEX OPTICAL PATCH CORD 50.0 SC-UPC/SC-UPC 30.0M - OFN - YELLOW - D3</t>
  </si>
  <si>
    <t>PATCH CORD OPTICO MONOFIBRA CONECTORIZADO 50.0 SC-UPC/SC-UPC 30.0M - COG - AMARILLO - D3</t>
  </si>
  <si>
    <t>CORDAO MONOFIBRA CONECTORIZADO 50.0 LC-UPC/LC-UPC 30.0M - COG - AMARELO</t>
  </si>
  <si>
    <t>SIMPLEX OPTICAL PATCH CORD 50.0 LC-UPC/LC-UPC 30.0M - OFN - YELLOW</t>
  </si>
  <si>
    <t>PATCH CORD OPTICO MONOFIBRA CONECTORIZADO 50.0 LC-UPC/LC-UPC 30.0M - COG - AMARILLO</t>
  </si>
  <si>
    <t>CORDAO MONOFIBRA CONECTORIZADO 50.0 SC-UPC/SC-UPC 20.0M - COG - AMARELO - D3</t>
  </si>
  <si>
    <t>SIMPLEX OPTICAL PATCH CORD 50.0 SC-UPC/SC-UPC 20.0M - OFN - YELLOW - D3</t>
  </si>
  <si>
    <t>PATCH CORD OPTICO MONOFIBRA CONECTORIZADO 50.0 SC-UPC/SC-UPC 20.0M - COG - AMARILLO - D3</t>
  </si>
  <si>
    <t>CORDAO MONOFIBRA CONECTORIZADO 50.0 LC-UPC/FC-UPC 10.0M - COG - AMARELO</t>
  </si>
  <si>
    <t>SIMPLEX OPTICAL PATCH CORD 50.0 LC-UPC/FC-UPC 10.0M - OFN - YELLOW</t>
  </si>
  <si>
    <t>PATCH CORD OPTICO MONOFIBRA CONECTORIZADO 50.0 LC-UPC/FC-UPC 10.0M - COG - AMARILLO</t>
  </si>
  <si>
    <t>CORDAO MONOFIBRA CONECTORIZADO 50.0 LC-UPC/LC-UPC 10.0M - COG - AMARELO</t>
  </si>
  <si>
    <t>SIMPLEX OPTICAL PATCH CORD 50.0 LC-UPC/LC-UPC 10.0M - OFN - YELLOW</t>
  </si>
  <si>
    <t>PATCH CORD OPTICO MONOFIBRA CONECTORIZADO 50.0 LC-UPC/LC-UPC 10.0M - COG - AMARILLO</t>
  </si>
  <si>
    <t>CORDAO MONOFIBRA CONECTORIZADO 50.0 LC-UPC/FC-UPC 30.0M - COG - AMARELO</t>
  </si>
  <si>
    <t>SIMPLEX OPTICAL PATCH CORD 50.0 LC-UPC/FC-UPC 30.0M - OFN - YELLOW</t>
  </si>
  <si>
    <t>PATCH CORD OPTICO MONOFIBRA CONECTORIZADO 50.0 LC-UPC/FC-UPC 30.0M - COG - AMARILLO</t>
  </si>
  <si>
    <t>CORDAO MONOFIBRA CONECTORIZADO 50.0 LC-UPC/LC-UPC 20.0M - COG - AMARELO</t>
  </si>
  <si>
    <t>SIMPLEX OPTICAL PATCH CORD 50.0 LC-UPC/LC-UPC 20.0M - OFN - YELLOW</t>
  </si>
  <si>
    <t>PATCH CORD OPTICO MONOFIBRA CONECTORIZADO 50.0 LC-UPC/LC-UPC 20.0M - COG - AMARILLO</t>
  </si>
  <si>
    <t>CORDAO MONOFIBRA CONECTORIZADO 50.0 LC-UPC/LC-UPC 5.0M - COG - AMARELO</t>
  </si>
  <si>
    <t>SIMPLEX OPTICAL PATCH CORD 50.0 LC-UPC/LC-UPC 5.0M - OFN - YELLOW</t>
  </si>
  <si>
    <t>PATCH CORD OPTICO MONOFIBRA CONECTORIZADO 50.0 LC-UPC/LC-UPC 5.0M - COG - AMARILLO</t>
  </si>
  <si>
    <t>CORDAO MONOFIBRA CONECTORIZADO 50.0 LC-UPC/FC-UPC 5.0M - COG - AMARELO</t>
  </si>
  <si>
    <t>SIMPLEX OPTICAL PATCH CORD 50.0 LC-UPC/FC-UPC 5.0M - OFN - YELLOW</t>
  </si>
  <si>
    <t>PATCH CORD OPTICO MONOFIBRA CONECTORIZADO 50.0 LC-UPC/FC-UPC 5.0M - COG - AMARILLO</t>
  </si>
  <si>
    <t>CORDAO MONOFIBRA CONECTORIZADO 50.0 LC-UPC/SC-UPC 5.0M - COG - AMARELO</t>
  </si>
  <si>
    <t>SIMPLEX OPTICAL PATCH CORD 50.0 LC-UPC/SC-UPC 5.0M - OFN - YELLOW</t>
  </si>
  <si>
    <t>PATCH CORD OPTICO MONOFIBRA CONECTORIZADO 50.0 LC-UPC/SC-UPC 5.0M - COG - AMARILLO</t>
  </si>
  <si>
    <t>CORDAO MONOFIBRA CONECTORIZADO 50.0 FC-UPC/SC-UPC 5.0M - COG - AMARELO - D3</t>
  </si>
  <si>
    <t>SIMPLEX OPTICAL PATCH CORD 50.0 FC-UPC/SC-UPC 5.0M - OFN - YELLOW - D3</t>
  </si>
  <si>
    <t>PATCH CORD OPTICO MONOFIBRA CONECTORIZADO 50.0 FC-UPC/SC-UPC 5.0M - COG - AMARILLO - D3</t>
  </si>
  <si>
    <t>CORDAO MONOFIBRA CONECTORIZADO 50.0 FC-UPC/FC-UPC 2.0M - COG - AMARELO - D3</t>
  </si>
  <si>
    <t>SIMPLEX OPTICAL PATCH CORD 50.0 FC-UPC/FC-UPC 2.0M - OFN - YELLOW - D3</t>
  </si>
  <si>
    <t>PATCH CORD OPTICO MONOFIBRA CONECTORIZADO 50.0 FC-UPC/FC-UPC 2.0M - COG - AMARILLO - D3</t>
  </si>
  <si>
    <t>CORDAO MONOFIBRA CONECTORIZADO 50.0 LC-UPC/FC-UPC 1.0M - COG - AMARELO</t>
  </si>
  <si>
    <t>SIMPLEX OPTICAL PATCH CORD 50.0 LC-UPC/FC-UPC 1.0M - OFN - YELLOW</t>
  </si>
  <si>
    <t>PATCH CORD OPTICO MONOFIBRA CONECTORIZADO 50.0 LC-UPC/FC-UPC 1.0M - COG - AMARILLO</t>
  </si>
  <si>
    <t>CORDAO MONOFIBRA CONECTORIZADO 50.0 LC-UPC/FC-UPC 2.0M - COG - AMARELO</t>
  </si>
  <si>
    <t>SIMPLEX OPTICAL PATCH CORD 50.0 LC-UPC/FC-UPC 2.0M - OFN - YELLOW</t>
  </si>
  <si>
    <t>PATCH CORD OPTICO MONOFIBRA CONECTORIZADO 50.0 LC-UPC/FC-UPC 2.0M - COG - AMARILLO</t>
  </si>
  <si>
    <t>CORDAO MONOFIBRA CONECTORIZADO 50.0 LC-UPC/FC-UPC 15.0M - COG - AMARELO</t>
  </si>
  <si>
    <t>SIMPLEX OPTICAL PATCH CORD 50.0 LC-UPC/FC-UPC 15.0M - OFN - YELLOW</t>
  </si>
  <si>
    <t>PATCH CORD OPTICO MONOFIBRA CONECTORIZADO 50.0 LC-UPC/FC-UPC 15.0M - COG - AMARILLO</t>
  </si>
  <si>
    <t>CORDAO MONOFIBRA CONECTORIZADO 50.0 LC-UPC/FC-UPC 50.0M - COG - AMARELO</t>
  </si>
  <si>
    <t>SIMPLEX OPTICAL PATCH CORD 50.0 LC-UPC/FC-UPC 50.0M - OFN - YELLOW</t>
  </si>
  <si>
    <t>PATCH CORD OPTICO MONOFIBRA CONECTORIZADO 50.0 LC-UPC/FC-UPC 50.0M - COG - AMARILLO</t>
  </si>
  <si>
    <t>CORDAO MONOFIBRA CONECTORIZADO 50.0 LC-UPC/LC-UPC 1.0M - COG - AMARELO</t>
  </si>
  <si>
    <t>SIMPLEX OPTICAL PATCH CORD 50.0 LC-UPC/LC-UPC 1.0M - OFN - YELLOW</t>
  </si>
  <si>
    <t>PATCH CORD OPTICO MONOFIBRA CONECTORIZADO 50.0 LC-UPC/LC-UPC 1.0M - COG - AMARILLO</t>
  </si>
  <si>
    <t>CORDAO MONOFIBRA CONECTORIZADO 50.0 LC-UPC/LC-UPC 2.0M - COG - AMARELO</t>
  </si>
  <si>
    <t>SIMPLEX OPTICAL PATCH CORD 50.0 LC-UPC/LC-UPC 2.0M - OFN - YELLOW</t>
  </si>
  <si>
    <t>PATCH CORD OPTICO MONOFIBRA CONECTORIZADO 50.0 LC-UPC/LC-UPC 2.0M - COG - AMARILLO</t>
  </si>
  <si>
    <t>CORDAO MONOFIBRA CONECTORIZADO 50.0 LC-UPC/LC-UPC 50.0M - COG - AMARELO</t>
  </si>
  <si>
    <t>SIMPLEX OPTICAL PATCH CORD 50.0 LC-UPC/LC-UPC 50.0M - OFN - YELLOW</t>
  </si>
  <si>
    <t>PATCH CORD OPTICO MONOFIBRA CONECTORIZADO 50.0 LC-UPC/LC-UPC 50.0M - COG - AMARILLO</t>
  </si>
  <si>
    <t>CORDAO MONOFIBRA CONECTORIZADO 50.0 LC-UPC/SC-UPC 1.0M - COG - AMARELO</t>
  </si>
  <si>
    <t>SIMPLEX OPTICAL PATCH CORD 50.0 LC-UPC/SC-UPC 1.0M - OFN - YELLOW</t>
  </si>
  <si>
    <t>PATCH CORD OPTICO MONOFIBRA CONECTORIZADO 50.0 LC-UPC/SC-UPC 1.0M - COG - AMARILLO</t>
  </si>
  <si>
    <t>CORDAO MONOFIBRA CONECTORIZADO 50.0 ST-UPC/ST-UPC 1.0M - COG - AMARELO - D3</t>
  </si>
  <si>
    <t>SIMPLEX OPTICAL PATCH CORD 50.0 ST-UPC/ST-UPC 1.0M - OFN - YELLOW - D3</t>
  </si>
  <si>
    <t>PATCH CORD OPTICO MONOFIBRA CONECTORIZADO 50.0 ST-UPC/ST-UPC 1.0M - COG - AMARILLO - D3</t>
  </si>
  <si>
    <t>CORDAO MONOFIBRA CONECTORIZADO 50.0 ST-UPC/ST-UPC 2.0M - COG - AMARELO - D3</t>
  </si>
  <si>
    <t>SIMPLEX OPTICAL PATCH CORD 50.0 ST-UPC/ST-UPC 2.0M - OFN - YELLOW - D3</t>
  </si>
  <si>
    <t>PATCH CORD OPTICO MONOFIBRA CONECTORIZADO 50.0 ST-UPC/ST-UPC 2.0M - COG - AMARILLO - D3</t>
  </si>
  <si>
    <t>CORDAO MONOFIBRA CONECTORIZADO 50.0 ST-UPC/ST-UPC 50.0M - COG - AMARELO - D3</t>
  </si>
  <si>
    <t>SIMPLEX OPTICAL PATCH CORD 50.0 ST-UPC/ST-UPC 50.0M - OFN - YELLOW - D3</t>
  </si>
  <si>
    <t>PATCH CORD OPTICO MONOFIBRA CONECTORIZADO 50.0 ST-UPC/ST-UPC 50.0M - COG - AMARILLO - D3</t>
  </si>
  <si>
    <t>CORDAO MONOFIBRA CONECTORIZADO 50.0 LC-UPC/SC-APC 5.0M - COG - AMARELO</t>
  </si>
  <si>
    <t>SIMPLEX OPTICAL PATCH CORD 50.0 LC-UPC/SC-APC 5.0M - OFN - YELLOW</t>
  </si>
  <si>
    <t>PATCH CORD OPTICO MONOFIBRA CONECTORIZADO 50.0 LC-UPC/SC-APC 5.0M - COG - AMARILLO</t>
  </si>
  <si>
    <t>CORDAO MONOFIBRA CONECTORIZADO 50.0 LC-UPC/SC-APC 10.0M - COG - AMARELO</t>
  </si>
  <si>
    <t>SIMPLEX OPTICAL PATCH CORD 50.0 LC-UPC/SC-APC 10.0M - OFN - YELLOW</t>
  </si>
  <si>
    <t>PATCH CORD OPTICO MONOFIBRA CONECTORIZADO 50.0 LC-UPC/SC-APC 10.0M - COG - AMARILLO</t>
  </si>
  <si>
    <t>CORDAO MONOFIBRA CONECTORIZADO 50.0 LC-UPC/SC-APC 30.0M - COG - AMARELO</t>
  </si>
  <si>
    <t>SIMPLEX OPTICAL PATCH CORD 50.0 LC-UPC/SC-APC 30.0M - OFN - YELLOW</t>
  </si>
  <si>
    <t>PATCH CORD OPTICO MONOFIBRA CONECTORIZADO 50.0 LC-UPC/SC-APC 30.0M - COG - AMARILLO</t>
  </si>
  <si>
    <t>CORDAO MONOFIBRA CONECTORIZADO 50.0 LC-UPC/SC-APC 50.0M - COG - AMARELO</t>
  </si>
  <si>
    <t>SIMPLEX OPTICAL PATCH CORD 50.0 LC-UPC/SC-APC 50.0M - OFN - YELLOW</t>
  </si>
  <si>
    <t>PATCH CORD OPTICO MONOFIBRA CONECTORIZADO 50.0 LC-UPC/SC-APC 50.0M - COG - AMARILLO</t>
  </si>
  <si>
    <t>CORDAO MONOFIBRA CONECTORIZADO 50.0 LC-UPC/FC-APC 5.0M - COG - AMARELO</t>
  </si>
  <si>
    <t>SIMPLEX OPTICAL PATCH CORD 50.0 LC-UPC/FC-APC 5.0M - OFN - YELLOW</t>
  </si>
  <si>
    <t>PATCH CORD OPTICO MONOFIBRA CONECTORIZADO 50.0 LC-UPC/FC-APC 5.0M - COG - AMARILLO</t>
  </si>
  <si>
    <t>CORDAO MONOFIBRA CONECTORIZADO 50.0 LC-UPC/FC-APC 10.0M - COG - AMARELO</t>
  </si>
  <si>
    <t>SIMPLEX OPTICAL PATCH CORD 50.0 LC-UPC/FC-APC 10.0M - OFN - YELLOW</t>
  </si>
  <si>
    <t>PATCH CORD OPTICO MONOFIBRA CONECTORIZADO 50.0 LC-UPC/FC-APC 10.0M - COG - AMARILLO</t>
  </si>
  <si>
    <t>CORDAO MONOFIBRA CONECTORIZADO 50.0 FC-APC/LC-UPC 20.0M - COG - AMARELO</t>
  </si>
  <si>
    <t>SIMPLEX OPTICAL PATCH CORD 50.0 FC-APC/LC-UPC 20.0M - OFN - YELLOW</t>
  </si>
  <si>
    <t>PATCH CORD OPTICO MONOFIBRA CONECTORIZADO 50.0 FC-APC/LC-UPC 20.0M - COG - AMARILLO</t>
  </si>
  <si>
    <t>CORDAO MONOFIBRA CONECTORIZADO 50.0 LC-UPC/FC-APC 30.0M - COG - AMARELO</t>
  </si>
  <si>
    <t>SIMPLEX OPTICAL PATCH CORD 50.0 LC-UPC/FC-APC 30.0M - OFN - YELLOW</t>
  </si>
  <si>
    <t>PATCH CORD OPTICO MONOFIBRA CONECTORIZADO 50.0 LC-UPC/FC-APC 30.0M - COG - AMARILLO</t>
  </si>
  <si>
    <t>CORDAO MONOFIBRA CONECTORIZADO 50.0 LC-UPC/FC-APC 50.0M - COG - AMARELO</t>
  </si>
  <si>
    <t>SIMPLEX OPTICAL PATCH CORD 50.0 LC-UPC/FC-APC 50.0M - OFN - YELLOW</t>
  </si>
  <si>
    <t>PATCH CORD OPTICO MONOFIBRA CONECTORIZADO 50.0 LC-UPC/FC-APC 50.0M - COG - AMARILLO</t>
  </si>
  <si>
    <t>CORDAO MONOFIBRA CONECTORIZADO 50.0 LC-UPC/SC-APC 15.0M - COG - AMARELO</t>
  </si>
  <si>
    <t>SIMPLEX OPTICAL PATCH CORD 50.0 LC-UPC/SC-APC 15.0M - OFN - YELLOW</t>
  </si>
  <si>
    <t>PATCH CORD OPTICO MONOFIBRA CONECTORIZADO 50.0 LC-UPC/SC-APC 15.0M - COG - AMARILLO</t>
  </si>
  <si>
    <t>CORDAO MONOFIBRA CONECTORIZADO 50.0 LC-UPC/FC-APC 15.0M - COG - AMARELO</t>
  </si>
  <si>
    <t>SIMPLEX OPTICAL PATCH CORD 50.0 LC-UPC/FC-APC 15.0M - OFN - YELLOW</t>
  </si>
  <si>
    <t>PATCH CORD OPTICO MONOFIBRA CONECTORIZADO 50.0 LC-UPC/FC-APC 15.0M - COG - AMARILLO</t>
  </si>
  <si>
    <t>CORDAO MONOFIBRA CONECTORIZADO 50.0 LC-UPC/FC-APC 2.0M - COG - AMARELO</t>
  </si>
  <si>
    <t>SIMPLEX OPTICAL PATCH CORD 50.0 LC-UPC/FC-APC 2.0M - OFN - YELLOW</t>
  </si>
  <si>
    <t>PATCH CORD OPTICO MONOFIBRA CONECTORIZADO 50.0 LC-UPC/FC-APC 2.0M - COG - AMARILLO</t>
  </si>
  <si>
    <t>CORDAO MONOFIBRA CONECTORIZADO 50.0 LC-UPC/ST-UPC 30.0M - COG - AMARELO</t>
  </si>
  <si>
    <t>SIMPLEX OPTICAL PATCH CORD 50.0 LC-UPC/ST-UPC 30.0M - OFN - YELLOW</t>
  </si>
  <si>
    <t>PATCH CORD OPTICO MONOFIBRA CONECTORIZADO 50.0 LC-UPC/ST-UPC 30.0M - COG - AMARILLO</t>
  </si>
  <si>
    <t>CORDAO MONOFIBRA CONECTORIZADO 50.0 SC-UPC/SC-APC 30.0M - COG - AMARELO</t>
  </si>
  <si>
    <t>SIMPLEX OPTICAL PATCH CORD 50.0 SC-UPC/SC-APC 30.0M - OFN - YELLOW</t>
  </si>
  <si>
    <t>PATCH CORD OPTICO MONOFIBRA CONECTORIZADO 50.0 SC-UPC/SC-APC 30.0M - COG - AMARILLO</t>
  </si>
  <si>
    <t>CORDAO MONOFIBRA CONECTORIZADO 50.0 LC-UPC/SC-UPC 12.0M - COG - AMARELO</t>
  </si>
  <si>
    <t>SIMPLEX OPTICAL PATCH CORD 50.0 LC-UPC/SC-UPC 12.0M - OFN - YELLOW</t>
  </si>
  <si>
    <t>PATCH CORD OPTICO MONOFIBRA CONECTORIZADO 50.0 LC-UPC/SC-UPC 12.0M - COG - AMARILLO</t>
  </si>
  <si>
    <t>CORDAO MONOFIBRA CONECTORIZADO 62.5 LC-UPC/SC-APC 10.0M - COG - LARANJA</t>
  </si>
  <si>
    <t>SIMPLEX OPTICAL PATCH CORD 62.5 LC-UPC/SC-APC 10.0M - OFN - ORANGE</t>
  </si>
  <si>
    <t>PATCH CORD OPTICO MONOFIBRA CONECTORIZADO 62.5 LC-UPC/SC-APC 10.0M - COG - NARANJA</t>
  </si>
  <si>
    <t>CORDAO MONOFIBRA CONECTORIZADO 62.5 LC-UPC/SC-APC 15.0M - COG - LARANJA</t>
  </si>
  <si>
    <t>SIMPLEX OPTICAL PATCH CORD 62.5 LC-UPC/SC-APC 15.0M - OFN - ORANGE</t>
  </si>
  <si>
    <t>PATCH CORD OPTICO MONOFIBRA CONECTORIZADO 62.5 LC-UPC/SC-APC 15.0M - COG - NARANJA</t>
  </si>
  <si>
    <t>CORDAO MONOFIBRA CONECTORIZADO 62.5 LC-UPC/SC-APC 25.0M - COG - LARANJA</t>
  </si>
  <si>
    <t>SIMPLEX OPTICAL PATCH CORD 62.5 LC-UPC/SC-APC 25.0M - OFN - ORANGE</t>
  </si>
  <si>
    <t>PATCH CORD OPTICO MONOFIBRA CONECTORIZADO 62.5 LC-UPC/SC-APC 25.0M - COG - NARANJA</t>
  </si>
  <si>
    <t>CORDAO MONOFIBRA CONECTORIZADO 62.5 LC-UPC/SC-APC 30.0M - COG - LARANJA</t>
  </si>
  <si>
    <t>SIMPLEX OPTICAL PATCH CORD 62.5 LC-UPC/SC-APC 30.0M - OFN - ORANGE</t>
  </si>
  <si>
    <t>PATCH CORD OPTICO MONOFIBRA CONECTORIZADO 62.5 LC-UPC/SC-APC 30.0M - COG - NARANJA</t>
  </si>
  <si>
    <t>CORDAO MONOFIBRA CONECTORIZADO 50.0 LC-UPC/LC-UPC 10.0M - COG - LARANJA(15013186)</t>
  </si>
  <si>
    <t>SIMPLEX OPTICAL PATCH CORD 50.0 LC-UPC/LC-UPC 10.0M - OFN - ORANGE (15013186)</t>
  </si>
  <si>
    <t>PATCH CORD OPTICO MONOFIBRA CONECTORIZADO 50.0 LC-UPC/LC-UPC 10.0M - COG - NARANJA (15013186)</t>
  </si>
  <si>
    <t>CORDAO MONOFIBRA CONECTORIZADO 50.0 LC-UPC/LC-UPC 12.0M - COG - LARANJA (15013210)</t>
  </si>
  <si>
    <t>SIMPLEX OPTICAL PATCH CORD 50.0 LC-UPC/LC-UPC 12.0M - OFN - ORANGE (15013210)</t>
  </si>
  <si>
    <t>PATCH CORD OPTICO MONOFIBRA CONECTORIZADO 50.0 LC-UPC/LC-UPC 12.0M - COG - NARANJA (15013210)</t>
  </si>
  <si>
    <t>CORDAO MONOFIBRA CONECTORIZADO 50.0 LC-UPC/LC-UPC 14.0M - COG - LARANJA (15013214)</t>
  </si>
  <si>
    <t>SIMPLEX OPTICAL PATCH CORD 50.0 LC-UPC/LC-UPC 14.0M - OFN - ORANGE (15013214)</t>
  </si>
  <si>
    <t>PATCH CORD OPTICO MONOFIBRA CONECTORIZADO 50.0 LC-UPC/LC-UPC 14.0M - COG - NARANJA (15013214)</t>
  </si>
  <si>
    <t>CORDAO MONOFIBRA CONECTORIZADO 50.0 LC-UPC/LC-UPC 16.0M - COG - LARANJA (15013218)</t>
  </si>
  <si>
    <t>SIMPLEX OPTICAL PATCH CORD 50.0 LC-UPC/LC-UPC 16.0M - OFN - ORANGE (15013218)</t>
  </si>
  <si>
    <t>PATCH CORD OPTICO MONOFIBRA CONECTORIZADO 50.0 LC-UPC/LC-UPC 16.0M - COG - NARANJA (15013218)</t>
  </si>
  <si>
    <t>CORDAO MONOFIBRA CONECTORIZADO 50.0 LC-UPC/LC-UPC 2.0M - COG - LARANJA (15015214)</t>
  </si>
  <si>
    <t>SIMPLEX OPTICAL PATCH CORD 50.0 LC-UPC/LC-UPC 2.0M - OFN - ORANGE (15015214)</t>
  </si>
  <si>
    <t>PATCH CORD OPTICO MONOFIBRA CONECTORIZADO 50.0 LC-UPC/LC-UPC 2.0M - COG - NARANJA (15015214)</t>
  </si>
  <si>
    <t>CORDAO MONOFIBRA CONECTORIZADO 50.0 LC-UPC/LC-UPC 4.0M - COG - LARANJA (15015176)</t>
  </si>
  <si>
    <t>SIMPLEX OPTICAL PATCH CORD 50.0 LC-UPC/LC-UPC 4.0M - OFN - ORANGE (15015176)</t>
  </si>
  <si>
    <t>PATCH CORD OPTICO MONOFIBRA CONECTORIZADO 50.0 LC-UPC/LC-UPC 4.0M - COG - NARANJA (15015176)</t>
  </si>
  <si>
    <t>CORDAO MONOFIBRA CONECTORIZADO 50.0 LC-UPC/LC-UPC 6.0M - COG - LARANJA (15015210)</t>
  </si>
  <si>
    <t>SIMPLEX OPTICAL PATCH CORD 50.0 LC-UPC/LC-UPC 6.0M - OFN - ORANGE (15015210)</t>
  </si>
  <si>
    <t>PATCH CORD OPTICO MONOFIBRA CONECTORIZADO 50.0 LC-UPC/LC-UPC 6.0M - COG - NARANJA (15015210)</t>
  </si>
  <si>
    <t>CORDAO MONOFIBRA CONECTORIZADO 50.0 LC-UPC/SC-UPC 2.0M - COG - LARANJA (15004440)</t>
  </si>
  <si>
    <t>SIMPLEX OPTICAL PATCH CORD 50.0 LC-UPC/SC-UPC 2.0M - OFN - ORANGE (15004440)</t>
  </si>
  <si>
    <t>PATCH CORD OPTICO MONOFIBRA CONECTORIZADO 50.0 LC-UPC/SC-UPC 2.0M - COG - NARANJA (15004440)</t>
  </si>
  <si>
    <t>CORDAO MONOFIBRA CONECTORIZADO 50.0 LC-UPC/SC-UPC 8.0M - COG - LARANJA (15004443)</t>
  </si>
  <si>
    <t>SIMPLEX OPTICAL PATCH CORD 50.0 LC-UPC/SC-UPC 8.0M - OFN - ORANGE (15004443)</t>
  </si>
  <si>
    <t>PATCH CORD OPTICO MONOFIBRA CONECTORIZADO 50.0 LC-UPC/SC-UPC 8.0M - COG - NARANJA (15004443)</t>
  </si>
  <si>
    <t>CORDAO MONOFIBRA CONECTORIZADO 50.0 LC-UPC/SC-UPC 3.0M - COG - LARANJA (15004484)</t>
  </si>
  <si>
    <t>SIMPLEX OPTICAL PATCH CORD 50.0 LC-UPC/SC-UPC 3.0M - OFN - ORANGE (15004484)</t>
  </si>
  <si>
    <t>PATCH CORD OPTICO MONOFIBRA CONECTORIZADO 50.0 LC-UPC/SC-UPC 3.0M - COG - NARANJA (15004484)</t>
  </si>
  <si>
    <t>CORDAO MONOFIBRA CONECTORIZADO 62.5 LC-UPC/SC-APC 2.0M - COG - LARANJA</t>
  </si>
  <si>
    <t>SIMPLEX OPTICAL PATCH CORD 62.5 LC-UPC/SC-APC 2.0M - OFN - ORANGE</t>
  </si>
  <si>
    <t>PATCH CORD OPTICO MONOFIBRA CONECTORIZADO 62.5 LC-UPC/SC-APC 2.0M - COG - NARANJA</t>
  </si>
  <si>
    <t>CORDAO MONOFIBRA CONECTORIZADO 62.5 LC-UPC/SC-APC 5.0M - COG - LARANJA</t>
  </si>
  <si>
    <t>SIMPLEX OPTICAL PATCH CORD 62.5 LC-UPC/SC-APC 5.0M - OFN - ORANGE</t>
  </si>
  <si>
    <t>PATCH CORD OPTICO MONOFIBRA CONECTORIZADO 62.5 LC-UPC/SC-APC 5.0M - COG - NARANJA</t>
  </si>
  <si>
    <t>CORDAO MONOFIBRA CONECTORIZADO 62.5 SC-APC/SC-UPC 40.0M - COG - LARANJA</t>
  </si>
  <si>
    <t>SIMPLEX OPTICAL PATCH CORD 62.5 SC-UPC/SC-APC 40.0M - OFN - ORANGE</t>
  </si>
  <si>
    <t>PATCH CORD OPTICO MONOFIBRA CONECTORIZADO 62.5 SC-UPC/SC-APC 40.0M - COG - NARANJA</t>
  </si>
  <si>
    <t>CORDAO MONOFIBRA CONECTORIZADO 62.5 LC-UPC/SC-APC 7.0M - COG - LARANJA</t>
  </si>
  <si>
    <t>SIMPLEX OPTICAL PATCH CORD 62.5 LC-UPC/SC-APC 7.0M - OFN - ORANGE</t>
  </si>
  <si>
    <t>PATCH CORD OPTICO MONOFIBRA CONECTORIZADO 62.5 LC-UPC/SC-APC 7.0M - COG - NARANJA</t>
  </si>
  <si>
    <t>CORDAO MONOFIBRA CONECTORIZADO 62.5 LC-UPC/SC-APC 13.0M - COG - LARANJA</t>
  </si>
  <si>
    <t>SIMPLEX OPTICAL PATCH CORD 62.5 LC-UPC/SC-APC 13.0M - OFN - ORANGE</t>
  </si>
  <si>
    <t>PATCH CORD OPTICO MONOFIBRA CONECTORIZADO 62.5 LC-UPC/SC-APC 13.0M - COG - NARANJA</t>
  </si>
  <si>
    <t>CORDAO MONOFIBRA CONECTORIZADO 62.5 LC-APC/SC-UPC 10.0M - COG - LARANJA</t>
  </si>
  <si>
    <t>SIMPLEX OPTICAL PATCH CORD 62.5 LC-APC/SC-UPC 10.0M - OFN - ORANGE</t>
  </si>
  <si>
    <t>PATCH CORD OPTICO MONOFIBRA CONECTORIZADO 62.5 LC-APC/SC-UPC 10.0M - COG - NARANJA</t>
  </si>
  <si>
    <t>CORDAO MONOFIBRA CONECTORIZADO 62.5 LC-APC/SC-UPC 15.0M - COG - LARANJA</t>
  </si>
  <si>
    <t>SIMPLEX OPTICAL PATCH CORD 62.5 LC-APC/SC-UPC 15.0M - OFN - ORANGE</t>
  </si>
  <si>
    <t>PATCH CORD OPTICO MONOFIBRA CONECTORIZADO 62.5 LC-APC/SC-UPC 15.0M - COG - NARANJA</t>
  </si>
  <si>
    <t>CORDAO MONOFIBRA CONECTORIZADO 62.5 LC-APC/SC-UPC 25.0M - COG - LARANJA</t>
  </si>
  <si>
    <t>SIMPLEX OPTICAL PATCH CORD 62.5 LC-APC/SC-UPC 25.0M - OFN - ORANGE</t>
  </si>
  <si>
    <t>PATCH CORD OPTICO MONOFIBRA CONECTORIZADO 62.5 LC-APC/SC-UPC 25.0M - COG - NARANJA</t>
  </si>
  <si>
    <t>CORDAO MONOFIBRA CONECTORIZADO 62.5 FC-APC/SC-UPC 10.0M - COG - LARANJA</t>
  </si>
  <si>
    <t>SIMPLEX OPTICAL PATCH CORD 62.5 FC-APC/SC-UPC 10.0M - OFN - ORANGE</t>
  </si>
  <si>
    <t>PATCH CORD OPTICO MONOFIBRA CONECTORIZADO 62.5 FC-APC/SC-UPC 10.0M - COG - NARANJA</t>
  </si>
  <si>
    <t>CORDAO MONOFIBRA CONECTORIZADO 62.5 FC-UPC/SC-UPC 20.0M - COG - LARANJA</t>
  </si>
  <si>
    <t>SIMPLEX OPTICAL PATCH CORD 62.5 FC-UPC/SC-UPC 20.0M - OFN - ORANGE</t>
  </si>
  <si>
    <t>PATCH CORD OPTICO MONOFIBRA CONECTORIZADO 62.5 FC-UPC/SC-UPC 20.0M - COG - NARANJA</t>
  </si>
  <si>
    <t>CORDAO MONOFIBRA CONECTORIZADO 62.5 FC-UPC/SC-UPC 30.0M - COG - LARANJA</t>
  </si>
  <si>
    <t>SIMPLEX OPTICAL PATCH CORD 62.5 FC-UPC/SC-UPC 30.0M - OFN - ORANGE</t>
  </si>
  <si>
    <t>PATCH CORD OPTICO MONOFIBRA CONECTORIZADO 62.5 FC-UPC/SC-UPC 30.0M - COG - NARANJA</t>
  </si>
  <si>
    <t>CORDAO MONOFIBRA CONECTORIZADO 62.5 LC-APC/LC-APC 15.0M - COG - LARANJA</t>
  </si>
  <si>
    <t>SIMPLEX OPTICAL PATCH CORD 62.5 LC-APC/LC-APC 15.0M - OFN - ORANGE</t>
  </si>
  <si>
    <t>PATCH CORD OPTICO MONOFIBRA CONECTORIZADO 62.5 LC-APC/LC-APC 15.0M - COG - NARANJA</t>
  </si>
  <si>
    <t>CORDAO MONOFIBRA CONECTORIZADO 62.5 LC-APC/SC-UPC 7.0M - COG - LARANJA</t>
  </si>
  <si>
    <t>SIMPLEX OPTICAL PATCH CORD 62.5 LC-APC/SC-UPC 7.0M - OFN - ORANGE</t>
  </si>
  <si>
    <t>PATCH CORD OPTICO MONOFIBRA CONECTORIZADO 62.5 LC-APC/SC-UPC 7.0M - COG - NARANJA</t>
  </si>
  <si>
    <t>CORDAO MONOFIBRA CONECTORIZADO 62.5 LC-UPC/LC-APC 15.0M - COG - LARANJA</t>
  </si>
  <si>
    <t>SIMPLEX OPTICAL PATCH CORD 62.5 LC-UPC/LC-APC 15.0M - OFN - ORANGE</t>
  </si>
  <si>
    <t>PATCH CORD OPTICO MONOFIBRA CONECTORIZADO 62.5 LC-UPC/LC-APC 15.0M - COG - NARANJA</t>
  </si>
  <si>
    <t>CORDAO MONOFIBRA CONECTORIZADO 62.5 LC-UPC/LC-APC 25.0M - COG - LARANJA</t>
  </si>
  <si>
    <t>SIMPLEX OPTICAL PATCH CORD 62.5 LC-UPC/LC-APC 25.0M - OFN - ORANGE</t>
  </si>
  <si>
    <t>PATCH CORD OPTICO MONOFIBRA CONECTORIZADO 62.5 LC-UPC/LC-APC 25.0M - COG - NARANJA</t>
  </si>
  <si>
    <t>CORDAO MONOFIBRA CONECTORIZADO 62.5 SC-APC/SC-UPC 25.0M - COG - LARANJA</t>
  </si>
  <si>
    <t>SIMPLEX OPTICAL PATCH CORD 62.5 SC-APC/SC-UPC 25.0M - OFN - ORANGE</t>
  </si>
  <si>
    <t>PATCH CORD OPTICO MONOFIBRA CONECTORIZADO 62.5 SC-APC/SC-UPC 25.0M - COG - NARANJA</t>
  </si>
  <si>
    <t>CORDAO MONOFIBRA CONECTORIZADO 62.5 LC-APC/LC-UPC 10.0M - COG - LARANJA</t>
  </si>
  <si>
    <t>SIMPLEX OPTICAL PATCH CORD 62.5 LC-APC/LC-UPC 10.0M - OFN - ORANGE</t>
  </si>
  <si>
    <t>PATCH CORD OPTICO MONOFIBRA CONECTORIZADO 62.5 LC-APC/LC-UPC 10.0M - COG - NARANJA</t>
  </si>
  <si>
    <t>CORDAO MONOFIBRA CONECTORIZADO SM E2000-APC/SC-APC 1.5M - COG - AZUL</t>
  </si>
  <si>
    <t>SIMPLEX OPTICAL PATCH CORD SM E2000-APC/SC-APC 1.5M - OFN - BLUE</t>
  </si>
  <si>
    <t>PATCH CORD OPTICO MONOFIBRA CONECTORIZADO SM E2000-APC/SC-APC 1.5M - COG - AZUL</t>
  </si>
  <si>
    <t>CORDAO MONOFIBRA CONECTORIZADO SM E2000-APC/SC-APC 3.0M - COG - AZUL</t>
  </si>
  <si>
    <t>SIMPLEX OPTICAL PATCH CORD SM E2000-APC/SC-APC 3.0M - OFN - BLUE</t>
  </si>
  <si>
    <t>PATCH CORD OPTICO MONOFIBRA CONECTORIZADO SM E2000-APC/SC-APC 3.0M - COG - AZUL</t>
  </si>
  <si>
    <t>CORDAO MONOFIBRA CONECTORIZADO SM E2000-APC/SC-UPC 1.5M - COG - AZUL</t>
  </si>
  <si>
    <t>SIMPLEX OPTICAL PATCH CORD SM E2000-APC/SC-UPC 1.5M - OFN - BLUE</t>
  </si>
  <si>
    <t>PATCH CORD OPTICO MONOFIBRA CONECTORIZADO SM E2000-APC/SC-UPC 1.5M - COG - AZUL</t>
  </si>
  <si>
    <t>CORDAO MONOFIBRA CONECTORIZADO SM E2000-APC/SC-UPC 3.0M - COG - AZUL</t>
  </si>
  <si>
    <t>SIMPLEX OPTICAL PATCH CORD SM E2000-APC/SC-UPC 3.0M - OFN - BLUE</t>
  </si>
  <si>
    <t>PATCH CORD OPTICO MONOFIBRA CONECTORIZADO SM E2000-APC/SC-UPC 3.0M - COG - AZUL</t>
  </si>
  <si>
    <t>CORDAO MONOFIBRA CONECTORIZADO SM E2000-APC/SC-UPC 15.0M - COG - AZUL</t>
  </si>
  <si>
    <t>SIMPLEX OPTICAL PATCH CORD SM E2000-APC/SC-UPC 15.0M - OFN - BLUE</t>
  </si>
  <si>
    <t>PATCH CORD OPTICO MONOFIBRA CONECTORIZADO SM E2000-APC/SC-UPC 15.0M - COG - AZUL</t>
  </si>
  <si>
    <t>CORDAO MONOFIBRA CONECTORIZADO SM E2000-APC/FC-UPC 3.0M - COG - AZUL</t>
  </si>
  <si>
    <t>SIMPLEX OPTICAL PATCH CORD SM E2000-APC/FC-UPC 3.0M - OFN - BLUE</t>
  </si>
  <si>
    <t>PATCH CORD OPTICO MONOFIBRA CONECTORIZADO SM E2000-APC/FC-UPC 3.0M - COG - AZUL</t>
  </si>
  <si>
    <t>CORDAO MONOFIBRA CONECTORIZADO SM E2000-APC/FC-UPC 5.0M - COG - AZUL</t>
  </si>
  <si>
    <t>SIMPLEX OPTICAL PATCH CORD SM E2000-APC/FC-UPC 5.0M - OFN - BLUE</t>
  </si>
  <si>
    <t>PATCH CORD OPTICO MONOFIBRA CONECTORIZADO SM E2000-APC/FC-UPC 5.0M - COG - AZUL</t>
  </si>
  <si>
    <t>CORDAO MONOFIBRA CONECTORIZADO SM E2000-APC/LC-UPC 3.0M - COG - AZUL</t>
  </si>
  <si>
    <t>SIMPLEX OPTICAL PATCH CORD SM E2000-APC/LC-UPC 3.0M - OFN - BLUE</t>
  </si>
  <si>
    <t>PATCH CORD OPTICO MONOFIBRA CONECTORIZADO SM E2000-APC/LC-UPC 3.0M - COG - AZUL</t>
  </si>
  <si>
    <t>CORDAO MONOFIBRA CONECTORIZADO 50.0 FC-UPC/FC-UPC 2.0M - COG - AMARELO</t>
  </si>
  <si>
    <t>SIMPLEX OPTICAL PATCH CORD 50.0 FC-UPC/FC-UPC 2.0M - OFN - YELLOW</t>
  </si>
  <si>
    <t>PATCH CORD OPTICO MONOFIBRA CONECTORIZADO 50.0 FC-UPC/FC-UPC 2.0M - COG - AMARILLO</t>
  </si>
  <si>
    <t>CORDAO MONOFIBRA CONECTORIZADO OM3 LC-UPC/SC-UPC 2.5M - COG - ACQUA</t>
  </si>
  <si>
    <t>SIMPLEX OPTICAL PATCH CORD OM3 LC-UPC/SC-UPC 2.5M - OFN - AQUA</t>
  </si>
  <si>
    <t>PATCH CORD OPTICO MONOFIBRA CONECTORIZADO OM3 LC-UPC/SC-UPC 2.5M - COG - ACQUA</t>
  </si>
  <si>
    <t>CORDAO MONOFIBRA CONECTORIZADO 50.0 LC-UPC/SC-UPC 1.5M - COG - AMARELO</t>
  </si>
  <si>
    <t>SIMPLEX OPTICAL PATCH CORD 50.0 LC-UPC/SC-UPC 1.5M - OFN - YELLOW</t>
  </si>
  <si>
    <t>PATCH CORD OPTICO MONOFIBRA CONECTORIZADO 50.0 LC-UPC/SC-UPC 1.5M - COG - AMARILLO</t>
  </si>
  <si>
    <t>CORDAO MONOFIBRA CONECTORIZADO 50.0 LC-UPC/LC-UPC 1.5M - COG - AMARELO</t>
  </si>
  <si>
    <t>SIMPLEX OPTICAL PATCH CORD 50.0 LC-UPC/LC-UPC 1.5M - OFN - YELLOW</t>
  </si>
  <si>
    <t>PATCH CORD OPTICO MONOFIBRA CONECTORIZADO 50.0 LC-UPC/LC-UPC 1.5M - COG - AMARILLO</t>
  </si>
  <si>
    <t>CORDAO MONOFIBRA CONECTORIZADO 50.0 LC-UPC/LC-UPC 2.5M - COG - AMARELO</t>
  </si>
  <si>
    <t>SIMPLEX OPTICAL PATCH CORD 50.0 LC-UPC/LC-UPC 1.5M - OFN - BLUE</t>
  </si>
  <si>
    <t>PATCH CORD OPTICO MONOFIBRA CONECTORIZADO 50.0 LC-UPC/LC-UPC 1.5M - COG - AZUL</t>
  </si>
  <si>
    <t>CORDAO DUPLEX CONECTORIZADO SM G-652D SC-UPC/ST-UPC 15.0M - COG - AMARELO</t>
  </si>
  <si>
    <t>DUPLEX OPTICAL PATCH CORD SM G-652D SC-UPC/ST-UPC 15.0M - OFN - YELLOW</t>
  </si>
  <si>
    <t>PATCH CORD OPTICO DUPLEX CONECTORIZADO SM G-652D SC-UPC/ST-UPC 15.0M - COG - AMARILLO</t>
  </si>
  <si>
    <t>CORDAO DUPLEX CONECTORIZADO SM G-652D SC-UPC/ST-UPC 30.0M - COG - AMARELO</t>
  </si>
  <si>
    <t>DUPLEX OPTICAL PATCH CORD SM G-652D SC-UPC/ST-UPC 30.0M - OFN - YELLOW</t>
  </si>
  <si>
    <t>PATCH CORD OPTICO DUPLEX CONECTORIZADO SM G-652D SC-UPC/ST-UPC 30.0M - COG - AMARILLO</t>
  </si>
  <si>
    <t>CORDAO MONOFIBRA CONECTORIZADO 62.5 LC-UPC/SC-UPC 10.0M - LSZH - LARANJA</t>
  </si>
  <si>
    <t>SIMPLEX OPTICAL PATCH CORD 62.5 LC-UPC/SC-UPC 10.0M - LSZH - ORANGE</t>
  </si>
  <si>
    <t>PATCH CORD OPTICO MONOFIBRA CONECTORIZADO 62.5 LC-UPC/SC-UPC 10.0M - LSZH - NARANJA</t>
  </si>
  <si>
    <t>CORDAO MONOFIBRA CONECTORIZADO 62.5 SC-UPC/SC-UPC 10.0M - LSZH - LARANJA</t>
  </si>
  <si>
    <t>SIMPLEX OPTICAL PATCH CORD 62.5 SC-UPC/SC-UPC 10.0M - LSZH - ORANGE</t>
  </si>
  <si>
    <t>PATCH CORD OPTICO MONOFIBRA CONECTORIZADO 62.5 SC-UPC/SC-UPC 10.0M - LSZH - NARANJA</t>
  </si>
  <si>
    <t>CORDAO MONOFIBRA CONECTORIZADO 62.5 FC-APC/SC-APC 2.5M - COG - LARANJA</t>
  </si>
  <si>
    <t>SIMPLEX OPTICAL PATCH CORD 62.5 FC-APC/SC-APC 2.5M - OFN - ORANGE</t>
  </si>
  <si>
    <t>PATCH CORD OPTICO MONOFIBRA CONECTORIZADO 62.5 FC-APC/SC-APC 2.5M - COG - NARANJA</t>
  </si>
  <si>
    <t>CORDAO DUPLEX CONECTORIZADO OM3 LC-UPC/ST-UPC 8.0M - COG - ACQUA</t>
  </si>
  <si>
    <t>DUPLEX OPTICAL PATCH CORD OM3 LC-UPC/ST-UPC 8.0M - OFN - AQUA</t>
  </si>
  <si>
    <t>PATCH CORD OPTICO DUPLEX CONECTORIZADO OM3 LC-UPC/ST-UPC 8.0M - COG - ACQUA</t>
  </si>
  <si>
    <t>CORDAO DUPLEX CONECTORIZADO SM G-652D LC-APC/LC-UPC 10.0M - LSZH - AMARELO</t>
  </si>
  <si>
    <t>DUPLEX OPTICAL PATCH CORD SM G-652D LC-APC/LC-UPC 10.0M - LSZH - YELLOW</t>
  </si>
  <si>
    <t>PATCH CORD OPTICO DUPLEX CONECTORIZADO SM G-652D LC-APC/LC-UPC 10.0M - LSZH - AMARILLO</t>
  </si>
  <si>
    <t>CORDAO DUPLEX CONECTORIZADO SM SC-UPC/ST-UPC 3.0M - COG - AZUL</t>
  </si>
  <si>
    <t>DUPLEX OPTICAL PATCH CORD SM SC-UPC/ST-UPC 3.0M - OFN - BLUE</t>
  </si>
  <si>
    <t>PATCH CORD OPTICO DUPLEX CONECTORIZADO SM SC-UPC/ST-UPC 3.0M - COG - AZUL</t>
  </si>
  <si>
    <t>CORDAO DUPLEX CONECTORIZADO SM LC-UPC/SC-UPC 20.0M - COG - AZUL</t>
  </si>
  <si>
    <t>DUPLEX OPTICAL PATCH CORD SM LC-UPC/SC-UPC 20.0M - COG - BLUE</t>
  </si>
  <si>
    <t>PATCH CORD OPTICO DUPLEX CONECTORIZADO SM LC-UPC/SC-UPC 20.0M - COG - AZUL</t>
  </si>
  <si>
    <t>CORDAO DUPLEX CONECTORIZADO OM4 LC-UPC/SC-UPC 8.0M - COG - ACQUA</t>
  </si>
  <si>
    <t>DUPLEX OPTICAL PATCH CORD OM4 LC-UPC/SC-UPC 8.0M - COG - AQUA</t>
  </si>
  <si>
    <t>PATCH CORD OPTICO DUPLEX CONECTORIZADO OM4 LC-UPC/SC-UPC 8.0M - COG - ACQUA</t>
  </si>
  <si>
    <t>EXTENSAO DUPLEX OM3 LC-APC 10.0M - COG - ACQUA - D2</t>
  </si>
  <si>
    <t>DUPLEX OPTICAL PIGTAIL OM3 LC-APC 10,0M - COG - ACQUA - D2</t>
  </si>
  <si>
    <t>EXTENSION DUPLEX OM3 LC-APC 10.0M - COG - ACQUA - D2</t>
  </si>
  <si>
    <t>CORDAO MONOFIBRA CONECTORIZADO 50.0 SC-UPC/SC-UPC 5.0M - COG - AMARELO - D3 (0840-0048-3)</t>
  </si>
  <si>
    <t>SIMPLEX OPTICAL PATCH CORD 50.0 SC-UPC/SC-UPC 5.0M - OFN - YELLOW - D3 (0840-0048-3)</t>
  </si>
  <si>
    <t>PATCH CORD OPTICO MONOFIBRA CONECTORIZADO 50.0 SC-UPC/SC-UPC 5.0M - COG - AMARILLO - D3 (0840-0048-3)</t>
  </si>
  <si>
    <t>CORDAO MONOFIBRA CONECTORIZADO 50.0 SC-UPC/SC-UPC 20.0M - COG - AMARELO - D3 (0840-0396-8)</t>
  </si>
  <si>
    <t>SIMPLEX OPTICAL PATCH CORD 50.0 SC-UPC/SC-UPC 20.0M - OFN - YELLOW - D3 (0840-0396-8)</t>
  </si>
  <si>
    <t>PATCH CORD OPTICO MONOFIBRA CONECTORIZADO 50.0 SC-UPC/SC-UPC 20.0M - COG - AMARILLO - D3 (0840-0396-8)</t>
  </si>
  <si>
    <t>CORDAO DUPLEX CONECTORIZADO BLI A/B G-657A FC-UPC/FC-UPC 3.0M - COG - AMARELO</t>
  </si>
  <si>
    <t>DUPLEX OPTICAL PATCH CORD BLI A/B G-657A FC-UPC/FC-UPC 3.0M - OFN - YELLOW</t>
  </si>
  <si>
    <t>PATCH CORD OPTICO DUPLEX CONECTORIZADO BLI A/B G-657A FC-UPC/FC-UPC 3.0M - COG - AMARILLO</t>
  </si>
  <si>
    <t>CORDAO DUPLEX CONECTORIZADO BLI A/B G-657A LC-UPC/LC-UPC 3.0M - COG - AMARELO (A - B)</t>
  </si>
  <si>
    <t>DUPLEX OPTICAL PATCH CORD BLI A/B G-657A LC-UPC/LC-UPC 3.0M - OFN - YELLOW (A - B)</t>
  </si>
  <si>
    <t>PATCH CORD OPTICO DUPLEX CONECTORIZADO BLI A/B G-657A LC-UPC/LC-UPC 3.0M - COG - AMARILLO (A - B)</t>
  </si>
  <si>
    <t>CORDAO DUPLEX CONECTORIZADO BLI A/B G-657A FC-UPC/LC-UPC 3.0M - COG - AMARELO</t>
  </si>
  <si>
    <t>DUPLEX OPTICAL PATCH CORD BLI A/B G-657A FC-UPC/LC-UPC 3.0M - OFN - YELLOW</t>
  </si>
  <si>
    <t>PATCH CORD OPTICO DUPLEX CONECTORIZADO BLI A/B G-657A FC-UPC/LC-UPC 3.0M - COG - AMARILLO</t>
  </si>
  <si>
    <t>CORDAO MONOFIBRA CONECTORIZADO 62.5 LC-UPC/SC-APC 20.0M - COG - LARANJA</t>
  </si>
  <si>
    <t>SIMPLEX OPTICAL PATCH CORD 62.5 LC-UPC/SC-APC 20.0M - OFN - ORANGE</t>
  </si>
  <si>
    <t>PATCH CORD OPTICO MONOFIBRA CONECTORIZADO 62.5 LC-UPC/SC-APC 20.0M - COG - NARANJA</t>
  </si>
  <si>
    <t>CORDAO MONOFIBRA CONECTORIZADO 62.5 LC-UPC/SC-UPC 10.0M - COG - LARANJA</t>
  </si>
  <si>
    <t>SIMPLEX OPTICAL PATCH CORD 62.5 LC-UPC/SC-UPC 10.0M - OFN - ORANGE</t>
  </si>
  <si>
    <t>PATCH CORD OPTICO MONOFIBRA CONECTORIZADO 62.5 LC-UPC/SC-UPC 10.0M - COG - NARANJA</t>
  </si>
  <si>
    <t>CORDAO MONOFIBRA CONECTORIZADO 62.5 LC-UPC/SC-UPC 20.0M - COG - LARANJA</t>
  </si>
  <si>
    <t>SIMPLEX OPTICAL PATCH CORD 62.5 LC-UPC/SC-UPC 20.0M - OFN - ORANGE</t>
  </si>
  <si>
    <t>PATCH CORD OPTICO MONOFIBRA CONECTORIZADO 62.5 LC-UPC/SC-UPC 20.0M - COG - NARANJA</t>
  </si>
  <si>
    <t>CORDAO MONOFIBRA CONECTORIZADO 62.5 LC-UPC/SC-UPC 30.0M - COG - LARANJA</t>
  </si>
  <si>
    <t>SIMPLEX OPTICAL PATCH CORD 62.5 LC-UPC/SC-UPC 30.0M - OFN - ORANGE</t>
  </si>
  <si>
    <t>PATCH CORD OPTICO MONOFIBRA CONECTORIZADO 62.5 LC-UPC/SC-UPC 30.0M - COG - NARANJA</t>
  </si>
  <si>
    <t>CORDAO MONOFIBRA CONECTORIZADO 62.5 LC-UPC/SC-UPC 5.0M - COG - LARANJA</t>
  </si>
  <si>
    <t>SIMPLEX OPTICAL PATCH CORD 62.5 LC-UPC/SC-UPC 5.0M - OFN - ORANGE</t>
  </si>
  <si>
    <t>PATCH CORD OPTICO MONOFIBRA CONECTORIZADO 62.5 LC-UPC/SC-UPC 5.0M - COG - NARANJA</t>
  </si>
  <si>
    <t>CORDAO MONOFIBRA CONECTORIZADO 62.5 SC-UPC/SC-UPC 10.0M - COG - LARANJA - D3</t>
  </si>
  <si>
    <t>SIMPLEX OPTICAL PATCH CORD 62.5 SC-UPC/SC-UPC 10.0M - OFN - ORANGE - D3</t>
  </si>
  <si>
    <t>PATCH CORD OPTICO MONOFIBRA CONECTORIZADO 62.5 SC-UPC/SC-UPC 10.0M - COG - NARANJA - D3</t>
  </si>
  <si>
    <t>EXTENSAO MONOFIBRA 50.0 SC-UPC 5.0M - COG - AMARELO - D2</t>
  </si>
  <si>
    <t>SIMPLEX OPTICAL PIGTAIL 50.0 SC-UPC 5.0M - OFN - YELLOW - D2</t>
  </si>
  <si>
    <t>EXTENSION MONOFIBRA 50.0 SC-UPC 5.0M - COG - AMARILLO - D2</t>
  </si>
  <si>
    <t>EXTENSAO MONOFIBRA 50.0 FC-UPC 2.5M - COG - AMARELO - D2</t>
  </si>
  <si>
    <t>SIMPLEX OPTICAL PIGTAIL 50.0 FC-UPC 2.5M - OFN - YELLOW - D2</t>
  </si>
  <si>
    <t>EXTENSION MONOFIBRA 50.0 FC-UPC 2.5M - COG - AMARILLO - D2</t>
  </si>
  <si>
    <t>EXTENSAO MONOFIBRA 50.0 SC-UPC 2.5M - COG - AMARELO - D2</t>
  </si>
  <si>
    <t>SIMPLEX OPTICAL PIGTAIL 50.0 SC-UPC 2.5M - OFN - YELLOW - D2</t>
  </si>
  <si>
    <t>EXTENSION MONOFIBRA 50.0 SC-UPC 2.5M - COG - AMARILLO - D2</t>
  </si>
  <si>
    <t>EXTENSAO MONOFIBRA 50.0 SC-UPC 1.5M - COG - AMARELO - D2</t>
  </si>
  <si>
    <t>SIMPLEX OPTICAL PIGTAIL 50.0 SC-UPC 1.5M - OFN - YELLOW - D2</t>
  </si>
  <si>
    <t>EXTENSION MONOFIBRA 50.0 SC-UPC 1.5M - COG - AMARILLO - D2</t>
  </si>
  <si>
    <t>EXTENSAO MONOFIBRA 50.0 SC-UPC 10.0M - COG - AMARELO - D2</t>
  </si>
  <si>
    <t>SIMPLEX OPTICAL PIGTAIL 50.0 SC-UPC 10.0M - OFN - YELLOW - D2</t>
  </si>
  <si>
    <t>EXTENSION MONOFIBRA 50.0 SC-UPC 10.0M - COG - AMARILLO - D2</t>
  </si>
  <si>
    <t>EXTENSAO MONOFIBRA 50.0 SC-UPC 1.5M - COG - LARANJA - D2</t>
  </si>
  <si>
    <t>SIMPLEX OPTICAL PIGTAIL 50.0 SC-UPC 1.5M - OFN - ORANGE - D2</t>
  </si>
  <si>
    <t>EXTENSION MONOFIBRA 50.0 SC-UPC 1.5M - COG - NARANJA - D2</t>
  </si>
  <si>
    <t>EXTENSAO MONOFIBRA 50.0 SC-UPC 2.5M - COG - LARANJA - D2</t>
  </si>
  <si>
    <t>SIMPLEX OPTICAL PIGTAIL 50.0 SC-UPC 2.5M - COG - ORANGE - D2</t>
  </si>
  <si>
    <t>EXTENSION MONOFIBRA 50.0 SC-UPC 2.5M - COG - NARANJA - D2</t>
  </si>
  <si>
    <t>EXTENSAO MONOFIBRA 50.0 ST-UPC 1.5M - COG - LARANJA - D2</t>
  </si>
  <si>
    <t>SIMPLEX OPTICAL PIGTAIL 50.0 ST-UPC 1.5M - OFN - ORANGE - D2</t>
  </si>
  <si>
    <t>EXTENSION MONOFIBRA 50.0 ST-UPC 1.5M - COG - NARANJA - D2</t>
  </si>
  <si>
    <t>EXTENSAO MONOFIBRA 50.0 ST-UPC 2.5M - COG - LARANJA - D2</t>
  </si>
  <si>
    <t>SIMPLEX OPTICAL PIGTAIL 50.0 ST-UPC 2.5M - COG - ORANGE - D2</t>
  </si>
  <si>
    <t>EXTENSION MONOFIBRA 50.0 ST-UPC 2.5M - COG - NARANJA - D2</t>
  </si>
  <si>
    <t>EXTENSAO MONOFIBRA 62.5 LC-UPC 2.5M - COG - LARANJA - D2</t>
  </si>
  <si>
    <t>SIMPLEX OPTICAL PIGTAIL 62.5 LC-UPC 2.5M - COG - ORANGE - D2</t>
  </si>
  <si>
    <t>EXTENSION MONOFIBRA 62.5 LC-UPC 2.5M - COG - NARANJA - D2</t>
  </si>
  <si>
    <t>EXTENSAO MONOFIBRA BLI A/B G-657A SC-APC 5.0M - LSZH - WHITE - D3</t>
  </si>
  <si>
    <t>SIMPLEX OPTICAL PIGTAIL BLI A/B G-657A SC-APC 5.0M - LSZH - WHITE - D3</t>
  </si>
  <si>
    <t>EXTENSION MONOFIBRA BLI A/B G-657A SC-APC 5.0M - LSZH - BLANCO - D3</t>
  </si>
  <si>
    <t>EXTENSAO MONOFIBRA BLI A/B G-657A SC-APC 50.0M - LSZH - WHITE - D3</t>
  </si>
  <si>
    <t>SIMPLEX OPTICAL PIGTAIL BLI A/B G-657A SC-APC 50.0M - LSZH - WHITE - D3</t>
  </si>
  <si>
    <t>EXTENSION MONOFIBRA BLI A/B G-657A SC-APC 50.0M - LSZH - BLANCO - D3</t>
  </si>
  <si>
    <t>EXTENSAO MONOFIBRA BLI A/B G-657A SC-APC 30.0M - LSZH - BRANCO - D3</t>
  </si>
  <si>
    <t>SIMPLEX OPTICAL PIGTAIL BLI A/B G-657A SC-APC 30.0M - LSZH - WHITE - D3</t>
  </si>
  <si>
    <t>EXTENSION MONOFIBRA BLI A/B G-657A SC-APC 30.0M - LSZH - BLANCO - D3</t>
  </si>
  <si>
    <t>EXTENSAO MONOFIBRA BLI A/B G-657A SC-APC 25.0M - LSZH - BRANCO - D3</t>
  </si>
  <si>
    <t>SIMPLEX OPTICAL PIGTAIL BLI A/B G-657A SC-APC 25.0M - LSZH - WHITE - D3</t>
  </si>
  <si>
    <t>EXTENSION MONOFIBRA BLI A/B G-657A SC-APC 25.0M - LSZH - BLANCO - D3</t>
  </si>
  <si>
    <t>EXTENSAO MONOFIBRA 62.5 ST-UPC 5.0M - COG - LARANJA - D2</t>
  </si>
  <si>
    <t>SIMPLEX OPTICAL PIGTAIL 62.5 ST-UPC 5.0M - COG - ORANGE - D2</t>
  </si>
  <si>
    <t>EXTENSION MONOFIBRA 62.5 ST-UPC 5.0M - COG - NARANJA - D2</t>
  </si>
  <si>
    <t>EXTENSAO MONOFIBRA 62.5 SC-UPC 5.0M - COG - LARANJA - D2</t>
  </si>
  <si>
    <t>SIMPLEX OPTICAL PIGTAIL 62.5 SC-UPC 5.0M - COG - ORANGE - D2</t>
  </si>
  <si>
    <t>EXTENSION MONOFIBRA 62.5 SC-UPC 5.0M - COG - NARANJA - D2</t>
  </si>
  <si>
    <t>EXTENSAO MONOFIBRA 62.5 SC-UPC 1.5M - COG - LARANJA - D2</t>
  </si>
  <si>
    <t>SIMPLEX OPTICAL PIGTAIL 62.5 SC-UPC 1.5M - COG - ORANGE - D2</t>
  </si>
  <si>
    <t>EXTENSION MONOFIBRA 62.5 SC-UPC 1.5M - COG - NARANJA - D2</t>
  </si>
  <si>
    <t>EXTENSAO MONOFIBRA 62.5 ST-UPC 10.0M - COG - LARANJA - D2</t>
  </si>
  <si>
    <t>SIMPLEX OPTICAL PIGTAIL 62.5 ST-UPC 10.0M - COG - ORANGE - D2</t>
  </si>
  <si>
    <t>EXTENSION MONOFIBRA 62.5 ST-UPC 10.0M - COG - NARANJA - D2</t>
  </si>
  <si>
    <t>EXTENSAO MONOFIBRA 62.5 SC-UPC 10.0M - COG - LARANJA - D2</t>
  </si>
  <si>
    <t>SIMPLEX OPTICAL PIGTAIL 62.5 SC-UPC 10.0M - COG - ORANGE - D2</t>
  </si>
  <si>
    <t>EXTENSION MONOFIBRA 62.5 SC-UPC 10.0M - COG - NARANJA - D2</t>
  </si>
  <si>
    <t>EXTENSAO MONOFIBRA 62.5 ST-UPC 15.0M - COG - LARANJA - D2</t>
  </si>
  <si>
    <t>SIMPLEX OPTICAL PIGTAIL 62.5 ST-UPC 15.0M - COG - ORANGE - D2</t>
  </si>
  <si>
    <t>EXTENSION MONOFIBRA 62.5 ST-UPC 15.0M - COG - NARANJA - D2</t>
  </si>
  <si>
    <t>EXTENSAO MONOFIBRA 62.5 SC-UPC 15.0M - COG - LARANJA - D2</t>
  </si>
  <si>
    <t>SIMPLEX OPTICAL PIGTAIL 62.5 SC-UPC 15.0M - COG - ORANGE - D2</t>
  </si>
  <si>
    <t>EXTENSION MONOFIBRA 62.5 SC-UPC 15.0M - COG - NARANJA - D2</t>
  </si>
  <si>
    <t>EXTENSAO MONOFIBRA 62.5 SC-UPC 3.0M - COG - LARANJA - D2</t>
  </si>
  <si>
    <t>SIMPLEX OPTICAL PIGTAIL 62.5 SC-UPC 3.0M - COG - ORANGE - D2</t>
  </si>
  <si>
    <t>EXTENSION MONOFIBRA 62.5 SC-UPC 3.0M - COG - NARANJA - D2</t>
  </si>
  <si>
    <t>EXTENSAO MONOFIBRA BLI A/B G-657A1 SC-APC 1.0M - LSZH - BRANCO - D3</t>
  </si>
  <si>
    <t>SIMPLEX OPTICAL PIGTAIL BLI A/B G-657A1 SC-APC 1.0M - LSZH - WHITE - D3</t>
  </si>
  <si>
    <t>EXTENSION MONOFIBRA BLI A/B G-657A1 SC-APC 1.0M - LSZH - BLANCO - D3</t>
  </si>
  <si>
    <t>CORDAO MONOFIBRA CONECTORIZADO BLI A/B G-657A2 SC-APC/SC-APC 3.0M - LSZH - BRANCO - D3 (10302520073)</t>
  </si>
  <si>
    <t>SIMPLEX OPTICAL PATCH CORD BLI A/B G-657A2 SC-APC/SC-APC 3.0M - LSZH - WHITE - D3 (10302520073).</t>
  </si>
  <si>
    <t>PATCH CORD OPTICO MONOFIBRA CONECTORIZADO BLI A/B G-657A2 SC-APC/SC-APC 3.0M - LSZH - BLANCO - D3 (10302520073).</t>
  </si>
  <si>
    <t>EXTENSAO MONOFIBRA BLI A/B G-657A SC-APC 10.0M - LSZH - BRANCO - D3</t>
  </si>
  <si>
    <t>SIMPLEX OPTICAL PIGTAIL BLI A/B G-657A SC-APC 10.0M - LSZH - WHITE - D3</t>
  </si>
  <si>
    <t>EXTENSION MONOFIBRA BLI A/B G-657A SC-APC 10.0M - LSZH - BLANCO - D3</t>
  </si>
  <si>
    <t>EXTENSAO MONOFIBRA BLI A/B G-657A SC-APC 15.0M - LSZH - BRANCO - D3</t>
  </si>
  <si>
    <t>SIMPLEX OPTICAL PIGTAIL BLI A/B G-657A SC-APC 15.0M - LSZH - WHITE - D3</t>
  </si>
  <si>
    <t>EXTENSION MONOFIBRA BLI A/B G-657A SC-APC 15.0M - LSZH - BLANCO - D3</t>
  </si>
  <si>
    <t>EXTENSAO MONOFIBRA BLI A/B G-657A SC-APC 20.0M - LSZH - BRANCO - D3</t>
  </si>
  <si>
    <t>SIMPLEX OPTICAL PIGTAIL BLI A/B G-657A SC-APC 20.0M - LSZH - WHITE - D3</t>
  </si>
  <si>
    <t>EXTENSION MONOFIBRA BLI A/B G-657A SC-APC 20.0M - LSZH - BLANCO - D3</t>
  </si>
  <si>
    <t>EXTENSAO MONOFIBRA BLI A/B G-657A SC-APC 40.0M - LSZH - BRANCO - D3</t>
  </si>
  <si>
    <t>SIMPLEX OPTICAL PIGTAIL BLI A/B G-657A SC-APC 40.0M - LSZH - WHITE - D3</t>
  </si>
  <si>
    <t>EXTENSION MONOFIBRA BLI A/B G-657A SC-APC 40.0M - LSZH - BLANCO - D3</t>
  </si>
  <si>
    <t>CORDAO MONOFIBRA CONECTORIZADO BLI A/B G-657A SC-APC/SC-APC 1.0M - LSZH - BRANCO - D3</t>
  </si>
  <si>
    <t>SIMPLEX OPTICAL PATCH CORD BLI A/B G-657A SC-APC/SC-APC 1.0M - LSZH - WHITE - D3</t>
  </si>
  <si>
    <t>PATCH CORD OPTICO MONOFIBRA CONECTORIZADO BLI A/B G-657A SC-APC/SC-APC 1.0M - LSZH - BLANCO - D3</t>
  </si>
  <si>
    <t>CORDAO MONOFIBRA CONECTORIZADO BLI A/B G-657A SC-APC/SC-APC 2.0M - LSZH - BRANCO - D3</t>
  </si>
  <si>
    <t>SIMPLEX OPTICAL PATCH CORD BLI A/B G-657A SC-APC/SC-APC 2.0M - LSZH - WHITE - D3</t>
  </si>
  <si>
    <t>PATCH CORD OPTICO MONOFIBRA CONECTORIZADO BLI A/B G-657A SC-APC/SC-APC 2.0M - LSZH - BLANCO - D3</t>
  </si>
  <si>
    <t>JR17Y001LCSLCS010M</t>
  </si>
  <si>
    <t>JR17Y001SCSSCS010M</t>
  </si>
  <si>
    <t>EXTENSAO OPTICA CONECTORIZADA 02F SM SC-APC 1.5M - COG - AZUL - D2</t>
  </si>
  <si>
    <t>PIGTAIL AND OPTICAL ADAPTER KIT 02F SM SC-APC 1.5M - OFN - BLUE - D2</t>
  </si>
  <si>
    <t>EXTENSION OPTICA CONECTORIZADA 02F SM SC-APC 1.5M - COG - AZUL - D2</t>
  </si>
  <si>
    <t>EXTENSAO OPTICA CONECTORIZADA 02F 50.0 ST-UPC 1.5M - COG - AMARELO - D2</t>
  </si>
  <si>
    <t>PIGTAIL AND OPTICAL ADAPTER KIT 02F 50.0 ST-UPC 1.5M - OFN - YELLOW - D2</t>
  </si>
  <si>
    <t>EXTENSION OPTICA CONECTORIZADA 02F 50.0 ST-UPC 1.5M - COG - AMARILLO - D2</t>
  </si>
  <si>
    <t>EXTENSAO OPTICA CONECTORIZADA 02F 50.0 SC-UPC 1.5M - COG - AMARELO - D2</t>
  </si>
  <si>
    <t>PIGTAIL AND OPTICAL ADAPTER KIT 02F 50.0 SC-UPC 1.5M - OFN - YELLOW - D2</t>
  </si>
  <si>
    <t>EXTENSION OPTICA CONECTORIZADA 02F 50.0 SC-UPC 1.5M - COG - AMARILLO - D2</t>
  </si>
  <si>
    <t>ADAPTADOR OPTICO MONOFIBRA SC-PC - AZUL (COM FLANGE)</t>
  </si>
  <si>
    <t>SC-PC SM SIMPLEX OPTICAL ADAPTER - BLUE (COM FLANGE)</t>
  </si>
  <si>
    <t>EXTENSAO OPTICA CONECTORIZADA 12F SM SC-APC 1.5M - COG - COR:TIA-598 - D0.9</t>
  </si>
  <si>
    <t>PIGTAIL AND OPTICAL ADAPTER KIT 12F SM SC-APC 1.5M - OFN - COLOR:TIA-598 - D0.9</t>
  </si>
  <si>
    <t>EXTENSION OPTICA CONECTORIZADA 12F SM SC-APC 1.5M - COG - COLOR:TIA-598 - D0.9</t>
  </si>
  <si>
    <t>a0A6100000blnrI</t>
  </si>
  <si>
    <t>EXTENSAO OPTICA CONECTORIZADA 01F SM SC-APC 3.0M - COG - AZUL - D2</t>
  </si>
  <si>
    <t>PIGTAIL AND OPTICAL ADAPTER KIT 01F SM SC-APC 3.0M - OFN - BLUE - D2</t>
  </si>
  <si>
    <t>EXTENSION OPTICA CONECTORIZADA 01F SM SC-APC 3.0M - COG - AZUL - D2</t>
  </si>
  <si>
    <t>PTO 12F - PONTO DE TERMINACAO OPTICA 12 FIBRAS - CINZA</t>
  </si>
  <si>
    <t>PTO 12F - OPTICAL TERMINATION POINT FOR 12 FIBERS</t>
  </si>
  <si>
    <t>PTO 12F - PONTO DE TERMINACAO OPTICA 12 FIBRAS - GRIS</t>
  </si>
  <si>
    <t>ET02118</t>
  </si>
  <si>
    <t>a0A6100000blnlE</t>
  </si>
  <si>
    <t>EXTENSAO OPTICA CONECTORIZADA 12F BLI A/B G-657A SC-APC 1.5M - COG - COR:TIA-598 - D0.9</t>
  </si>
  <si>
    <t>PIGTAIL AND OPTICAL ADAPTER KIT 12F BLI A/B G-657A SC-APC 1.5M - OFN - COLOR:TIA-598 - D0.9</t>
  </si>
  <si>
    <t>EXTENSION OPTICA CONECTORIZADA 12F BLI A/B G-657A SC-APC 1.5M - COG - COLOR:TIA-598 - D0.9</t>
  </si>
  <si>
    <t>ROSETA OPTICA 2P 4X2 SOBREPOR C/ 2 ADAP SC-APC SHUTTER - BRANCO</t>
  </si>
  <si>
    <t>OPTICAL ROSETTE 2P 4X2 W/ 2 ADAPTER SC-APC WITH SHUTTER - WHITE</t>
  </si>
  <si>
    <t>ROSETA OPTICA 2P 4X2 SUPERPOSICION C/ 2 ADAP SC-APC SHUTTER - BLANCO</t>
  </si>
  <si>
    <t>EXTENSAO OPTICA CONECTORIZADA 12F BLI A/B G-657A SC-APC 1.5M - COG - COR:TIA-598 - D0.9 (ADAPTADOR COM SHUTTER ANGULAR)</t>
  </si>
  <si>
    <t>PIGTAIL AND OPTICAL ADAPTER KIT 12F BLI A/B G-657A SC-APC 1.5M - OFN - COLOR:TIA-598 - D0.9 (ADAPTER WITH SHUTTER ANGLE)</t>
  </si>
  <si>
    <t>EXTENSION OPTICA CONECTORIZADA 12F BLI A/B G-657A SC-APC 1.5M - COG - COLOR:TIA-598 - D0.9 (ADAPTADOR CON SHUTTER ANGULAR)</t>
  </si>
  <si>
    <t>EXTENSAO OPTICA CONECTORIZADA 12F BLI A/B G-657A SC-UPC 1.5M - COG - COR:TIA-598 - D0.9</t>
  </si>
  <si>
    <t>PIGTAIL AND OPTICAL ADAPTER KIT 12F BLI A/B G-657A SC-UPC 1.5M - OFN - COLOR:TIA-598 - D0.9</t>
  </si>
  <si>
    <t>EXTENSION OPTICA CONECTORIZADA 12F BLI A/B G-657A SC-UPC 1.5M - COG - COLOR:TIA-598 - D0.9</t>
  </si>
  <si>
    <t>ROSETA OPTICA 2P 4X2 SOBREPOR C/ 2 EXTENSOES MONOFIBRA G-657A LC-APC E ADAP - BRANCO</t>
  </si>
  <si>
    <t>OPTICAL ROSETTE 2P 4X2 WITH 2 PIGTAILS G-657A LC-APC AND ADAPTER - WHITE</t>
  </si>
  <si>
    <t>ROSETA OPTICA 2P 4X2 SOBREPOR C/ 2 EXTENSIONES MONOFIBRA G-657A LC-APC Y ADAPTADOR - BLANCO</t>
  </si>
  <si>
    <t>PTO-C 2F INDOOR OUTDOOR</t>
  </si>
  <si>
    <t>EXTENSAO OPTICA CONECTORIZADA 01F BLI A/B G-657A SC-UPC 1.5M - COG - BRANCO - D0.9</t>
  </si>
  <si>
    <t>PIGTAIL AND OPTICAL ADAPTER KIT 01F BLI A/B G-657A SC-UPC 1.5M - OFN - WHITE - D0.9</t>
  </si>
  <si>
    <t>EXTENSION OPTICA CONECTORIZADA 01F BLI A/B G-657A SC-UPC 1.5M - COG - BLANCO - D0.9</t>
  </si>
  <si>
    <t>EXTENSAO OPTICA CONECTORIZADA 02F SM LC-UPC 1.5M - LSZH - AZUL - D2</t>
  </si>
  <si>
    <t>PIGTAIL AND OPTICAL ADAPTER KIT 02F SM LC-UPC 1.5M - LSZH - BLUE - D2</t>
  </si>
  <si>
    <t>PIGTAIL Y ACOPLADOR OPTICO 02F SM LC-UPC 1.5M - LSZH - AZUL -D2</t>
  </si>
  <si>
    <t>EXTENSAO OPTICA CONECTORIZADA 12F SM SC-UPC 1.5M - COG - COR:TIA-598 - D0.9</t>
  </si>
  <si>
    <t>PIGTAIL AND OPTICAL ADAPTER KIT 12F SM SC-UPC 1.5M - OFN - COLOR:TIA-598 - D0.9</t>
  </si>
  <si>
    <t>EXTENSION OPTICA CONECTORIZADA 12F SM SC-UPC 1.5M - COG - COLOR:TIA-598 - D0.9</t>
  </si>
  <si>
    <t>EXTENSAO OPTICA CONECTORIZADA 12F OM4 SC-UPC 1.5M - COG - COR:TIA-598 - D0.9</t>
  </si>
  <si>
    <t>PIGTAIL AND OPTICAL ADAPTER KIT 12F OM4 SC-UPC 1.5M - OFN - COLOR:TIA-598 - D0.9</t>
  </si>
  <si>
    <t>EXTENSION OPTICA CONECTORIZADA 12F OM4 SC-UPC 1.5M - COG - COLOR:TIA-598 - D0.9</t>
  </si>
  <si>
    <t>EMBALAGEM 420X420X150 MM</t>
  </si>
  <si>
    <t>CONJUNTO ADAPTADOR ST - BEGE</t>
  </si>
  <si>
    <t>SET ADAPTER ST - BEIGE</t>
  </si>
  <si>
    <t>CONJUNTO ADAPTADOR ST - BEIGE</t>
  </si>
  <si>
    <t>CONJUNTO ADAPTADOR ST - CINZA</t>
  </si>
  <si>
    <t>SET ADAPTER ST - GRAY</t>
  </si>
  <si>
    <t>CONJUNTO ADAPTADOR ST - GRIS</t>
  </si>
  <si>
    <t>EXTENSAO OPTICA CONECTORIZADA 02F BLI A/B G-657A SC-APC 1.5M - COG - COR:TIA-598 - D0.9 (ADAPTADOR COM SHUTTER ANGULAR)</t>
  </si>
  <si>
    <t>PIGTAIL AND OPTICAL ADAPTER KIT 02F BLI A/B G-657A SC-APC 1.5M - OFN - COLOR:TIA-598 - D0.9 (ADAPTER WITH ANGLED SHUTTER)</t>
  </si>
  <si>
    <t>EXTENSION OPTICA CONECTORIZADA 02F BLI A/B G-657A SC-APC 1.5M - COG - COLOR:TIA-598 - D0.9 (ADAPTADOR CON SHUTTER ANGULAR)</t>
  </si>
  <si>
    <t>DIO INDUSTRIAL A146 MODULO BASICO ST - PRETO</t>
  </si>
  <si>
    <t>INDUSTRIAL ODF A146 MODULO BASICO ST - BLACK</t>
  </si>
  <si>
    <t>ODF INDUSTRIAL A146 MODULO BASICO ST - NEGRO</t>
  </si>
  <si>
    <t>EXTENSAO OPTICA CONECTORIZADA 02F 62.5 ST-UPC 1.5M - COG - LARANJA - D2</t>
  </si>
  <si>
    <t>PIGTAIL AND OPTICAL ADAPTER KIT 02F 62.5 ST-UPC 1.5M - OFN - ORANGE - D2</t>
  </si>
  <si>
    <t>EXTENSION OPTICA CONECTORIZADA 02F 62.5 ST-UPC 1.5M - COG - NARANJA - D2</t>
  </si>
  <si>
    <t>DIO INDUSTRIAL A146 MODULO BASICO LC/SC - PRETO</t>
  </si>
  <si>
    <t>INDUSTRIAL ODF A146 MODULO BASICO LC/SC - BLACK</t>
  </si>
  <si>
    <t>ODF INDUSTRIAL A146 MODULO BASICO LC/SC - NEGRO</t>
  </si>
  <si>
    <t>PTO 2F (PONTO DE TERMINACAO OPTICA 2 FIBRAS)</t>
  </si>
  <si>
    <t>FDT 2F (FIBER DISTRIBUTION TERMINAL FOR 2 FIBERS)</t>
  </si>
  <si>
    <t>PTO 2F (PUNTO DE TERMINACION OPTICA 2 FIBRAS - GRIS)</t>
  </si>
  <si>
    <t>ET01898</t>
  </si>
  <si>
    <t>a0A6100000blnjT</t>
  </si>
  <si>
    <t>ROSETA OPTICA 2P 4X2 SOBREPOR C/ 1 ADAP SC-APC SHUTTER - BEGE</t>
  </si>
  <si>
    <t>OPTICAL ROSETTE 2P 4X2 W/ 1 ADAPTER SC-APC WITH SHUTTER - BEIGE</t>
  </si>
  <si>
    <t>ROSETA OPTICA 2P 4X2 SUPERPOSICION C/ 1 ADAP SC-APC SHUTTER - BEIGE</t>
  </si>
  <si>
    <t>ROSETA OPTICA 2P 4X2 SOBREPOR - BRANCO</t>
  </si>
  <si>
    <t>OPTICAL ROSETTE 2P 4X2 - WHITE</t>
  </si>
  <si>
    <t>ROSETA OPTICA 2P 4X2 SUPERPOSICION - BLANCO</t>
  </si>
  <si>
    <t>PONTO DE TERMINACAO E TRANSICAO OPTICA</t>
  </si>
  <si>
    <t>OPTICAL TERMINATION POINT AND OPTICAL TRANSITION</t>
  </si>
  <si>
    <t>EXTENSAO OPTICA CONECTORIZADA 02F SM ST-UPC 1.5M - COG - AZUL - D2</t>
  </si>
  <si>
    <t>PIGTAIL AND OPTICAL ADAPTER KIT 02F SM ST-UPC 1.5M - OFN - BLUE - D2</t>
  </si>
  <si>
    <t>EXTENSION OPTICA CONECTORIZADA 02F SM ST-UPC 1.5M - COG - AZUL - D2</t>
  </si>
  <si>
    <t>EXTENSAO OPTICA CONECTORIZADA 02F SM SC-UPC 1.5M - COG - AZUL - D2</t>
  </si>
  <si>
    <t>PIGTAIL AND OPTICAL ADAPTER KIT 02F SM SC-UPC 1.5M - OFN - BLUE - D2</t>
  </si>
  <si>
    <t>EXTENSION OPTICA CONECTORIZADA 02F SM SC-UPC 1.5M - COG - AZUL - D2</t>
  </si>
  <si>
    <t>EXTENSAO OPTICA CONECTORIZADA 02F SM SC-UPC 1.5M - LSZH - AZUL - D2</t>
  </si>
  <si>
    <t>PIGTAIL AND OPTICAL ADAPTER KIT 02F SM SC-UPC 1.5M - LSZH - BLUE - D2</t>
  </si>
  <si>
    <t>EXTENSION OPTICA CONECTORIZADA 02F SM SC-UPC 1.5M - LSZH - AZUL - D2</t>
  </si>
  <si>
    <t>EXTENSAO OPTICA CONECTORIZADA 06F SM SC-UPC 1.5M - LSZH - AZUL - D2</t>
  </si>
  <si>
    <t>PIGTAIL AND OPTICAL ADAPTER KIT 06F SM SC-UPC 1.5M - LSZH - BLUE - D2</t>
  </si>
  <si>
    <t>EXTENSION OPTICA CONECTORIZADA 06F SM SC-UPC 1.5M - LSZH - AZUL - D2</t>
  </si>
  <si>
    <t>EXTENSAO OPTICA CONECTORIZADA 02F 62.5 SC-UPC 1.5M - COG - LARANJA - D2</t>
  </si>
  <si>
    <t>PIGTAIL AND OPTICAL ADAPTER KIT 02F 62.5 SC-UPC 1.5M - OFN - ORANGE - D2</t>
  </si>
  <si>
    <t>EXTENSION OPTICA CONECTORIZADA 02F 62.5 SC-UPC 1.5M - COG - NARANJA - D2</t>
  </si>
  <si>
    <t>EXTENSAO OPTICA CONECTORIZADA 02F 62.5 LC-UPC 1.5M - COG - LARANJA - D2</t>
  </si>
  <si>
    <t>PIGTAIL AND OPTICAL ADAPTER KIT 02F 62.5 LC-UPC 1.5M - OFN - ORANGE - D2</t>
  </si>
  <si>
    <t>EXTENSION OPTICA CONECTORIZADA 02F 62.5 LC-UPC 1.5M - COG - NARANJA - D2</t>
  </si>
  <si>
    <t>EXTENSAO OPTICA CONECTORIZADA 02F 50.0 LC-UPC 1.5M - COG - AMARELO - D2</t>
  </si>
  <si>
    <t>PIGTAIL AND OPTICAL ADAPTER KIT 02F 50.0 LC-UPC 1.5M - OFN - YELLOW - D2</t>
  </si>
  <si>
    <t>EXTENSION OPTICA CONECTORIZADA 02F 50.0 LC-UPC 1.5M - COG - AMARILLO - D2</t>
  </si>
  <si>
    <t>EXTENSAO OPTICA CONECTORIZADA 02F SM LC-UPC 1.5M - COG - AZUL - D2</t>
  </si>
  <si>
    <t>PIGTAIL AND OPTICAL ADAPTER KIT 02F SM LC-UPC 1.5M - OFN - BLUE - D2</t>
  </si>
  <si>
    <t>EXTENSION OPTICA CONECTORIZADA 02F SM LC-UPC 1.5M - COG - AZUL - D2</t>
  </si>
  <si>
    <t>EXTENSAO OPTICA CONECTORIZADA 12F SM LC-UPC 1.5M - COG - COR:TIA-598 - D0.9</t>
  </si>
  <si>
    <t>PIGTAIL AND OPTICAL ADAPTER KIT 12F SM LC-UPC 1.5M - OFN - COLOR:TIA-598 - D0.9</t>
  </si>
  <si>
    <t>EXTENSION OPTICA CONECTORIZADA 12F SM LC-UPC 1.5M - COG - COLOR:TIA-598 - D0.9</t>
  </si>
  <si>
    <t>EXTENSAO OPTICA CONECTORIZADA 02F 50.0 OM3 LC-UPC 1.5M - COG - AMARELO - D2</t>
  </si>
  <si>
    <t>PIGTAIL AND OPTICAL ADAPTER KIT 02F OM3 LC-UPC 1.5M - OFN - YELLOW - D2</t>
  </si>
  <si>
    <t>EXTENSION OPTICA CONECTORIZADA 02F OM3 LC-UPC 1.5M - COG - AMARILLO - D2</t>
  </si>
  <si>
    <t>MODULO DE EMENDAS LGX OFS LSS1U-072/05 CAPACIDADE 3 BANDEJAS</t>
  </si>
  <si>
    <t>LGX OFS SPLICE MODULE LSS1U-072/05 CAPACITY 3 TRAYS</t>
  </si>
  <si>
    <t>ET02628</t>
  </si>
  <si>
    <t>a0A6100000blnrC</t>
  </si>
  <si>
    <t>BW 12 (CAIXA DIST OPTICA INTERNA COM SPLITTER 1X8 SC-APC E ADAPTADOR SHUTTER)</t>
  </si>
  <si>
    <t>BW 12 (INDOOR FLOOR DISTRIBUTION BOX W/ SPLITTER 1X8 SC-APC AND ADAPTER W/ SHUTTER)</t>
  </si>
  <si>
    <t>BW 12 (CAJA DE DISTRIBUICION OPTICA INTERNA C/ SPLITTER 1X8 SC-APC Y ADAPTADOR C/ SHUTTER)</t>
  </si>
  <si>
    <t>CEIP 120 (CAIXA DE EMENDA INTERNA DE PAREDE PARA 120 FUSOES - MOVISTAR)</t>
  </si>
  <si>
    <t>CEIP 120 (MDU DISTRIBUTION BOX - WALL MOUNT - 120 SPLICES - MOVISTAR)</t>
  </si>
  <si>
    <t>CEIP 120 (CAJA DE EMPALME INTERNA DE PARED PARA 120 EMPALMES - MOVISTAR)</t>
  </si>
  <si>
    <t>ET02634</t>
  </si>
  <si>
    <t>a0A6100000blnrH</t>
  </si>
  <si>
    <t>CEIP 12 (CX EMENDA INT. PAREDE 12F - COD TELEFONICA 0186-0041-7 CAIXA DISTRIBUICAO OPTICA EDIF CONECT 8 SPLITTER)</t>
  </si>
  <si>
    <t>CEIP 12 (INDOOR CONNECTORIZED CLOSURE FOR 12 FIBERS (0186-0041-7))</t>
  </si>
  <si>
    <t>CEIP 12 (CAJA DE EMPALME INTERNA PARA 12 FIBRAS (0186-0041-7))</t>
  </si>
  <si>
    <t>ODF A270 MODULO BASICO</t>
  </si>
  <si>
    <t>BW 12 (08 FIBRAS COM ADAPTADORES SC-UPC)</t>
  </si>
  <si>
    <t>BW 12 (INDOOR FLOOR DISTRIBUTION BOX 08F WITH ADAPTERS SC-UPC)</t>
  </si>
  <si>
    <t>BW 12 (CAJA DE DISTRIBUICION OPTICA INTERNA 08F CON ADAPTADORES SC-UPC)</t>
  </si>
  <si>
    <t>EXTENSAO OPTICA CONECTORIZADA 02F 50.0 ST-UPC 1.5M - COG - AMARELO - D0.9</t>
  </si>
  <si>
    <t>PIGTAIL AND OPTICAL ADAPTER KIT 02F 50.0 ST-UPC 1.5M - OFN - YELLOW - D0.9</t>
  </si>
  <si>
    <t>EXTENSION OPTICA CONECTORIZADA 02F 50.0 ST-UPC 1.5M - COG - AMARILLO - D0.9</t>
  </si>
  <si>
    <t>EXTENSAO OPTICA CONECTORIZADA 02F OM3 SC-UPC - D0.9 (PARA DIO A270)</t>
  </si>
  <si>
    <t>PIGTAIL AND OPTICAL ADAPTER KIT 02F OM3 SC-UPC - D0.9 (PARA DIO A270)</t>
  </si>
  <si>
    <t>EXTENSION OPTICA CONECTORIZADA 02F OM3 SC-UPC - D0.9 (PARA DIO A270)</t>
  </si>
  <si>
    <t>CEIP 12 (CX EMENDA INT. PAREDE 12F - COD TELEFONICA 0186-0004-2 CAIXA DISTRIBUICAO OPTICA EDIF CONECT 12 PIGTAILS)</t>
  </si>
  <si>
    <t>CEIP 12 (0256-0321-8 - INT CONC OPT DISTR BX-CDOI-C 08 OUTPUTS)</t>
  </si>
  <si>
    <t>CEIP 12 (0256-0321-8 - CJ DISTR OPT INT CONC-CDOI-C 08 SALIDAS)</t>
  </si>
  <si>
    <t>DIO BT48 12F SM SC-APC (PIGTAIL TELCORDIA)</t>
  </si>
  <si>
    <t>ODF BT48 12F SM SC-APC (PIGTAIL TELCORDIA)</t>
  </si>
  <si>
    <t>DIO BT48 24F SM SC-APC (PIGTAIL TELCORDIA)</t>
  </si>
  <si>
    <t>ODF BT48 24F SM SC-APC (PIGTAIL TELCORDIA)</t>
  </si>
  <si>
    <t>DIO BT48 36F SM SC-APC (PIGTAIL TELCORDIA)</t>
  </si>
  <si>
    <t>ODF BT48 36F SM SC-APC (PIGTAIL TELCORDIA)</t>
  </si>
  <si>
    <t>DIO BT48 48F SM SC-APC (PIGTAIL TELCORDIA)</t>
  </si>
  <si>
    <t>ODF BT48 48F SM SC-APC (PIGTAIL TELCORDIA)</t>
  </si>
  <si>
    <t>KIT DE ANCORAGEM E ACOMODACAO PARA DIO B48</t>
  </si>
  <si>
    <t>CABLE CLAMP AND ORGANIZATION KIT FOR FIBER OPTIC RACK MOUNT B48 ODF</t>
  </si>
  <si>
    <t>KIT DE ANCLAJE Y ACOMODACION PARA DIO B48</t>
  </si>
  <si>
    <t>ET01915</t>
  </si>
  <si>
    <t>a0A6100000blnjb</t>
  </si>
  <si>
    <t>EXTENSAO OPTICA CONECTORIZADA 02F 62.5 SC-UPC - D0.9 (PARA DIO A270)</t>
  </si>
  <si>
    <t>PIGTAIL AND OPTICAL ADAPTER KIT 02F 62.5 SC-UPC - D0.9 (PARA DIO A270)</t>
  </si>
  <si>
    <t>EXTENSION OPTICA CONECTORIZADA 02F 62.5 SC-UPC - D0.9 (PARA DIO A270)</t>
  </si>
  <si>
    <t>DIO BT48 12F SM SC-UPC (PIGTAIL TELCORDIA)</t>
  </si>
  <si>
    <t>ODF BT48 12F SM SC-UPC (PIGTAIL TELCORDIA)</t>
  </si>
  <si>
    <t>KIT 3X PLACAS LGX 12 POSICOES LC/SC</t>
  </si>
  <si>
    <t>3X LGX PLATES SET - 12P LC/SC</t>
  </si>
  <si>
    <t>KIT 3X PLACAS LGX 12 POSICIONES LC/SC</t>
  </si>
  <si>
    <t>ET01930</t>
  </si>
  <si>
    <t>a0A6100000blnjj</t>
  </si>
  <si>
    <t>DIO BT48 24F SM SC-UPC (PIGTAIL TELCORDIA)</t>
  </si>
  <si>
    <t>ODF BT48 24F SM SC-UPC (PIGTAIL TELCORDIA)</t>
  </si>
  <si>
    <t>EXTENSAO OPTICA CONECTORIZADA 06F SM ST-UPC 1.5 M - COG - BRANCO - D0.9</t>
  </si>
  <si>
    <t>PIGTAIL AND OPTICAL ADAPTER KIT 06F SM ST-UPC 1.5 M - OFN - WHITE - D0.9</t>
  </si>
  <si>
    <t>EXTENSION OPTICA CONECTORIZADA 06F SM ST-UPC 1.5 M - COG - BLANCO - D0.9</t>
  </si>
  <si>
    <t>EXTENSAO OPTICA CONECTORIZADA 06F 62.5 LC-UPC 1.5M - COG - LARANJA - D0.9</t>
  </si>
  <si>
    <t>PIGTAIL AND OPTICAL ADAPTER KIT 06F 62.5 LC-UPC 1.5M - OFN - ORANGE - D0.9</t>
  </si>
  <si>
    <t>EXTENSION OPTICA CONECTORIZADA 06F 62.5 LC-UPC 1.5M - COG - NARANJA - D0.9</t>
  </si>
  <si>
    <t>EXTENSAO OPTICA CONECTORIZADA 06F 62.5 ST-UPC 1.5M - COG - LARANJA - D0.9</t>
  </si>
  <si>
    <t>PIGTAIL AND OPTICAL ADAPTER KIT 06F 62.5 ST-UPC 1.5M - OFN - ORANGE - D0.9</t>
  </si>
  <si>
    <t>EXTENSION OPTICA CONECTORIZADA 06F 62.5 ST-UPC 1.5M - COG - NARANJA - D0.9</t>
  </si>
  <si>
    <t>EXTENSAO OPTICA CONECTORIZADA 06F SM FC-UPC 1.5M - COG - BRANCO - D0.9</t>
  </si>
  <si>
    <t>PIGTAIL AND OPTICAL ADAPTER KIT 06F SM FC-UPC 1.5M - OFN - WHITE - D0.9</t>
  </si>
  <si>
    <t>EXTENSION OPTICA CONECTORIZADA 06F SM FC-UPC 1.5M - COG - BLANCO - D0.9</t>
  </si>
  <si>
    <t>EXTENSAO OPTICA CONECTORIZADA 06F SM LC-UPC 1.5M - COG - BRANCO - D0.9</t>
  </si>
  <si>
    <t>PIGTAIL AND OPTICAL ADAPTER KIT 06F SM LC-UPC 1.5M - OFN - WHITE - D0.9</t>
  </si>
  <si>
    <t>EXTENSION OPTICA CONECTORIZADA 06F SM LC-UPC 1.5M - COG - BLANCO - D0.9</t>
  </si>
  <si>
    <t>EXTENSAO OPTICA CONECTORIZADA 06F SM SC-APC 1.5M - COG - BRANCO - D0.9</t>
  </si>
  <si>
    <t>PIGTAIL AND OPTICAL ADAPTER KIT 06F SM SC-APC 1.5M - OFN - WHITE - D0.9</t>
  </si>
  <si>
    <t>EXTENSION OPTICA CONECTORIZADA 06F SM SC-APC 1.5M - COG - BLANCO - D0.9</t>
  </si>
  <si>
    <t>DIO BT48 48F SM SC-UPC (PIGTAIL TELCORDIA)</t>
  </si>
  <si>
    <t>ODF BT48 48F SM SC-UPC (PIGTAIL TELCORDIA)</t>
  </si>
  <si>
    <t>EXTENSAO OPTICA CONECTORIZADA 06F SM SC-UPC 1.5M - COG - BRANCO - D0.9</t>
  </si>
  <si>
    <t>PIGTAIL AND OPTICAL ADAPTER KIT 06F SM SC-UPC 1.5M - OFN - WHITE - D0.9</t>
  </si>
  <si>
    <t>EXTENSION OPTICA CONECTORIZADA 06F SM SC-UPC 1.5M - COG - BLANCO - D0.9</t>
  </si>
  <si>
    <t>KIT DE ADAPTADORES OPTICOS 02F MM LC-PC DUPLEX - BEGE (KIT 03 PCS)</t>
  </si>
  <si>
    <t>OPTICAL ADAPTER KIT 02F MM LC-PC DUPLEX - BEIGE (KIT 03 PCS)</t>
  </si>
  <si>
    <t>KIT DE ADAPTADORES OPTICOS 02F MM LC-PC DUPLEX - BEIGE (KIT 03 PCS)</t>
  </si>
  <si>
    <t>KIT DE ADAPTADORES OPTICOS 01F MM SC-PC - BEGE (KIT 06 PCS)</t>
  </si>
  <si>
    <t>OPTICAL ADAPTER KIT 01F MM SC-PC - BEIGE (KIT 06 PCS)</t>
  </si>
  <si>
    <t>KIT DE ADAPTADORES OPTICOS 01F MM SC-PC - BEIGE (KIT 06 PCS)</t>
  </si>
  <si>
    <t>KIT DE ADAPTADORES OPTICOS 06F MM ST-PC (KIT 06 PCS)</t>
  </si>
  <si>
    <t>OPTICAL ADAPTER KIT 06F MM ST-PC (KIT 06 PCS)</t>
  </si>
  <si>
    <t>KIT DE ADAPTADORES OPTICOS 01F SM FC-PC (KIT 06 PCS)</t>
  </si>
  <si>
    <t>OPTICAL ADAPTER KIT 01F SM FC-PC (KIT 06 PCS)</t>
  </si>
  <si>
    <t>KIT DE ADAPTADORES OPTICOS 02F SM LC-PC DUPLEX - AZUL (KIT 03 PCS)</t>
  </si>
  <si>
    <t>OPTICAL ADAPTER KIT 02F SM LC-PC DUPLEX - BLUE (KIT 03 PCS)</t>
  </si>
  <si>
    <t>KIT DE ADAPTADORES OPTICOS 01F SM SC-APC - VERDE (KIT 06 PCS)</t>
  </si>
  <si>
    <t>OPTICAL ADAPTER KIT 01F SM SC-APC - GREEN (KIT 06 PCS)</t>
  </si>
  <si>
    <t>KIT DE ADAPTADORES OPTICOS 01F SM SC-PC - AZUL (KIT 06 PCS)</t>
  </si>
  <si>
    <t>OPTICAL ADAPTER KIT 01F SM SC-PC - BLUE (KIT 06 PCS)</t>
  </si>
  <si>
    <t>KIT DE ADAPTADORES OPTICOS 01F SM ST-PC (KIT 06 PCS)</t>
  </si>
  <si>
    <t>OPTICAL ADAPTER KIT 01F SM ST-PC (KIT 06 PCS)</t>
  </si>
  <si>
    <t>BANDEJA DE EMENDA LGX OFS LT1B-F/F</t>
  </si>
  <si>
    <t>LGX OFS SPLICE TRAY LT1B-F/F</t>
  </si>
  <si>
    <t>EXTENSAO OPTICA CONECTORIZADA 02F 62.5 FC-UPC 1.5M - COG - LARANJA - D2</t>
  </si>
  <si>
    <t>PIGTAIL AND OPTICAL ADAPTER KIT 02F 62.5 FC-UPC 1.5M - OFN - ORANGE - D2</t>
  </si>
  <si>
    <t>EXTENSION OPTICA CONECTORIZADA 02F 62.5 FC-UPC 1.5M - COG - NARANJA - D2</t>
  </si>
  <si>
    <t>EXTENSAO OPTICA CONECTORIZADA 02F SM E2000-APC 1.5M - COG - AZUL - D2</t>
  </si>
  <si>
    <t>PIGTAIL AND OPTICAL ADAPTER KIT 02F SM E2000-APC 1.5M - OFN - BLUE - D2</t>
  </si>
  <si>
    <t>EXTENSION OPTICA CONECTORIZADA 02F SM E2000-APC 1.5M - COG - AZUL - D2</t>
  </si>
  <si>
    <t>MODULO DE TERMINAÇÃO LGX OFS PRETO LST1U-072/07</t>
  </si>
  <si>
    <t>LGX OFS TERMINATION MODULE BLACK LST1U-072/07</t>
  </si>
  <si>
    <t>MODULO DE TERMINACION LGX OFS NEGRO LST1U-072/07</t>
  </si>
  <si>
    <t>ET01929</t>
  </si>
  <si>
    <t>a0A6100000blnji</t>
  </si>
  <si>
    <t>GRAMPO PARA CABOS C/ ATERRAMENTO LGX OFS 12A1</t>
  </si>
  <si>
    <t>CLAMP FOR CABLE WITH GROUND LGX OFS 12A1</t>
  </si>
  <si>
    <t>GRAPA PARA CABLES COM TIERRA LGX OFS 12A1</t>
  </si>
  <si>
    <t>EXTENSAO OPTICA CONECTORIZADA 06F 50.0 SC-UPC 1.5M - COG - AMARELO - D0.9</t>
  </si>
  <si>
    <t>PIGTAIL AND OPTICAL ADAPTER KIT 06F 50.0 SC-UPC 1.5M - OFN - YELLOW - D0.9</t>
  </si>
  <si>
    <t>EXTENSION OPTICA CONECTORIZADA 06F 50.0 SC-UPC 1.5M - COG - AMARILLO - D0.9</t>
  </si>
  <si>
    <t>EXTENSAO OPTICA CONECTORIZADA 06F 50.0 SC-UPC 1.5M - COG - LARANJA - D0.9</t>
  </si>
  <si>
    <t>PIGTAIL AND OPTICAL ADAPTER KIT 06F 50.0 SC-UPC 1.5M - OFN - ORANGE - D0.9</t>
  </si>
  <si>
    <t>EXTENSION OPTICA CONECTORIZADA 06F 50.0 SC-UPC 1.5M - COG - NARANJA - D0.9</t>
  </si>
  <si>
    <t>EXTENSAO OPTICA CONECTORIZADA 06F 50.0 LC-UPC 1.5M - COG - AMARELO - D0.9</t>
  </si>
  <si>
    <t>PIGTAIL AND OPTICAL ADAPTER KIT 06F 50.0 LC-UPC 1.5M - OFN - YELLOW - D0.9</t>
  </si>
  <si>
    <t>EXTENSION OPTICA CONECTORIZADA 06F 50.0 LC-UPC 1.5M - COG - AMARILLO - D0.9</t>
  </si>
  <si>
    <t>EXTENSAO OPTICA CONECTORIZADA 02F 50.0 SC-UPC 1.5M - COG - LARANJA - D0.9</t>
  </si>
  <si>
    <t>PIGTAIL AND OPTICAL ADAPTER KIT 02F 50.0 SC-UPC 1.5M - OFN - ORANGE - D0.9</t>
  </si>
  <si>
    <t>EXTENSION OPTICA CONECTORIZADA 02F 50.0 SC-UPC 1.5M - COG - NARANJA - D0.9</t>
  </si>
  <si>
    <t>EXTENSAO OPTICA CONECTORIZADA 02F 50.0 LC-UPC 1.5M - COG - LARANJA - D0.9</t>
  </si>
  <si>
    <t>PIGTAIL AND OPTICAL ADAPTER KIT 02F 50.0 LC-UPC 1.5M - OFN - ORANGE - D0.9</t>
  </si>
  <si>
    <t>EXTENSION OPTICA CONECTORIZADA 02F 50.0 LC-UPC 1.5M - COG - NARANJA - D0.9</t>
  </si>
  <si>
    <t>EXTENSAO OPTICA CONECTORIZADA 02F 50.0 ST-UPC 1.5M - COG - LARANJA - D0.9</t>
  </si>
  <si>
    <t>PIGTAIL AND OPTICAL ADAPTER KIT 02F 50.0 ST-UPC 1.5M - OFN - ORANGE - D0.9</t>
  </si>
  <si>
    <t>EXTENSION OPTICA CONECTORIZADA 02F 50.0 ST-UPC 1.5M - COG - NARANJA - D0.9</t>
  </si>
  <si>
    <t>KIT DE ADAPTADORES OPTICOS 01F SM SC-APC ANGULAR COM SHUTTER (KIT 04 PCS)</t>
  </si>
  <si>
    <t>KIT OF 01F SM SC-APC ANGULAR OPTICAL ADAPTERS WITH SHUTTER (04 UNITS)</t>
  </si>
  <si>
    <t>KIT DE ADAPTADORES OPTICOS 01F SM SC-APC ANGULAR CON SHUTTER (KIT 04 PCS)</t>
  </si>
  <si>
    <t>ET02711</t>
  </si>
  <si>
    <t>a0A6100000blnsC</t>
  </si>
  <si>
    <t>KIT DE ADAPTADORES OPTICOS 01F SM SC-APC ANGULAR COM SHUTTER - VERDE (KIT 08 PCS)</t>
  </si>
  <si>
    <t>OPTICAL ADAPTER KIT 01F SM SC-APC - ANGLED SHUTTER - GREEN (KIT 08 PCS)</t>
  </si>
  <si>
    <t>KIT DE ADAPTADORES OPTICOS 01F SM SC-APC ANGULAR CON SHUTTER - VERDE (KIT 08 PZS)</t>
  </si>
  <si>
    <t>DIO CASSETE LGX 12F OM4 LC-UPC/MPO12-UPC(M) TIPO A DIRETO/REVERSO</t>
  </si>
  <si>
    <t>ODF CASSETTE LGX 12F OM4 LC-UPC/MPO12-UPC(M) TYPE A STRAIGHT/REVERSE</t>
  </si>
  <si>
    <t>ODF CASETE LGX 12F OM4 LC-UPC/MPO12-UPC(M) TIPO A DIRECTO/REVERSO</t>
  </si>
  <si>
    <t>DIO CASSETE LGX 12F SM G-652D LC-UPC/MPO12-APC(M) TIPO A DIRETO/REVERSO</t>
  </si>
  <si>
    <t>ODF CASSETTE LGX 12F SM G-652D LC-UPC/MPO12-APC(M) TYPE A STRAIGHT/REVERSE</t>
  </si>
  <si>
    <t>ODF CASETE LGX 12F SM G-652D LC-UPC/MPO12-APC(M) TIPO A DIRECTO/REVERSO</t>
  </si>
  <si>
    <t>EXTENSAO OPTICA CONECTORIZADA 02F SM SC-APC 1.5M - COG - AMARELO - D2</t>
  </si>
  <si>
    <t>PIGTAIL AND OPTICAL ADAPTER KIT 02F SM SC-APC 1.5M - OFN - YELLOW - D2</t>
  </si>
  <si>
    <t>EXTENSION OPTICA CONECTORIZADA 02F SM SC-APC 1.5M - COG - AMARILLO - D2</t>
  </si>
  <si>
    <t>MODULO DE TERMINAÇÃO LGX OFS BRANCO LST1U-072/07</t>
  </si>
  <si>
    <t>LGX OFS TERMINATION MODULE WHITE LST1U-072/07</t>
  </si>
  <si>
    <t>MODULO DE TERMINAÇÃO LGX OFS BLANCO LST1U-072/07</t>
  </si>
  <si>
    <t>DIO CASSETE LGX 12F SM G-652D LC-UPC/MPO12-APC(F) TIPO B DIRETO/REVERSO</t>
  </si>
  <si>
    <t>ODF CASSETTE LGX 12F SM G-652D LC-UPC/MPO12-APC(F) TYPE B STRAIGHT/REVERSE</t>
  </si>
  <si>
    <t>ODF CASETE LGX 12F SM G-652D LC-UPC/MPO12-APC(F) TIPO B DIRECTO/REVERSO</t>
  </si>
  <si>
    <t>DIO CASSETE LGX 12F OM3 LC-UPC/MPO12-UPC(F) TIPO B DIRETO/REVERSO</t>
  </si>
  <si>
    <t>ODF CASSETTE LGX 12F OM3 LC-UPC/MPO12-UPC(F) TYPE B STRAIGHT/REVERSE</t>
  </si>
  <si>
    <t>ODF CASETE LGX 12F OM3 LC-UPC/MPO12-UPC(F) TIPO B DIRECTO/REVERSO</t>
  </si>
  <si>
    <t>CEIP 96 (CAIXA DE EMENDA INTERNA DE PAREDE PARA 96 FUSOES)</t>
  </si>
  <si>
    <t>CEIP 96 (MDU DISTRIBUTION BOX - WALL MOUNT - 96 SPLICES)</t>
  </si>
  <si>
    <t>CEIP 96 (CAJA DE EMPALME INTERNA DE PARED PARA 96 EMPALMES)</t>
  </si>
  <si>
    <t>ET02234</t>
  </si>
  <si>
    <t>a0A6100000blnma</t>
  </si>
  <si>
    <t>DIO CASSETE LGX 12F OM4 LC-UPC/MPO12-UPC(F) TIPO B DIRETO/REVERSO</t>
  </si>
  <si>
    <t>ODF CASSETTE LGX 12F OM4 LC-UPC/MPO12-UPC(F) TYPE B STRAIGHT/REVERSE</t>
  </si>
  <si>
    <t>ODF CASETE LGX 12F OM4 LC-UPC/MPO12-UPC(F) TIPO B DIRECTO/REVERSO</t>
  </si>
  <si>
    <t>PAINEL DE ADAPTADORES OPTICOS 6X SM SC-PC</t>
  </si>
  <si>
    <t>LGX PLATE WITH 06 SC-PC ADAPTERS - AZUL</t>
  </si>
  <si>
    <t>PAINEL DE ADAPTADORES OPTICOS 6X MM SC-PC</t>
  </si>
  <si>
    <t>LGX PLATE WITH 06 SC-PC ADAPTERS - BEGE</t>
  </si>
  <si>
    <t>ODF B48 MODULO BASICO</t>
  </si>
  <si>
    <t>EXTENSAO OPTICA CONECTORIZADA 02F SM LC-APC 1.5M - COG - AMARELO - D2</t>
  </si>
  <si>
    <t>PIGTAIL AND OPTICAL ADAPTER KIT 02F SM LC-APC 1.5M - OFN - YELLOW - D2</t>
  </si>
  <si>
    <t>EXTENSION OPTICA CONECTORIZADA 02F SM LC-APC 1.5M - COG - AMARILLO - D2</t>
  </si>
  <si>
    <t>KIT DE ADAPTADORES OPTICOS 12F MM/SM MPO PADRAO A (KIT 06 PCS)</t>
  </si>
  <si>
    <t>OPTICAL ADAPTER KIT 12F MM/SM MPO TYPE A (KIT 06 PCS)</t>
  </si>
  <si>
    <t>KIT DE ADAPTADORES OPTICOS 12F MM/SM MPO PATRON A (KIT 06 PCS)</t>
  </si>
  <si>
    <t>EXTENSAO OPTICA CONECTORIZADA 02F 62.5 LC-UPC - D0.9 (PARA DIO A270)</t>
  </si>
  <si>
    <t>EXTENSION OPTICA CONECTORIZADA 02F 62.5 LC-UPC - D0.9 (PARA DIO A270)</t>
  </si>
  <si>
    <t>EXTENSAO OPTICA CONECTORIZADA 02F SM G-652D LC-UPC 1.5M - COG - AZUL - D2</t>
  </si>
  <si>
    <t>PIGTAIL AND OPTICAL ADAPTER KIT 02F SM G-652D LC-UPC 1.5M - OFN - BLUE - D2</t>
  </si>
  <si>
    <t>EXTENSION OPTICA CONECTORIZADA 02F SM G-652D LC-UPC 1.5M - COG - AZUL - D2</t>
  </si>
  <si>
    <t>DIO BW 12 - MODULO BASICO</t>
  </si>
  <si>
    <t>BW12 - OPTICAL DISTRIBUTION FRAME FOR WALL - BASIC MODULE (WALL MOUNT)</t>
  </si>
  <si>
    <t>EXTENSAO OPTICA CONECTORIZADA 01F SM SC-APC 1.5M - COG - BRANCO - D0.9</t>
  </si>
  <si>
    <t>PIGTAIL AND OPTICAL ADAPTER KIT 01F SM SC-APC 1.5M - OFN - WHITE - D0.9</t>
  </si>
  <si>
    <t>EXTENSION OPTICA CONECTORIZADA 01F SM SC-APC 1.5M - COG - BLANCO - D0.9</t>
  </si>
  <si>
    <t>EXTENSAO OPTICA CONECTORIZADA 02F SM LC-UPC 1.5M - COG - BRANCO - D0.9</t>
  </si>
  <si>
    <t>PIGTAIL AND OPTICAL ADAPTER KIT 02F SM LC-UPC 1.5M - OFN - WHITE - D0.9</t>
  </si>
  <si>
    <t>EXTENSION OPTICA CONECTORIZADA 02F SM LC-UPC 1.5M - COG - BLANCO - D0.9</t>
  </si>
  <si>
    <t>EXTENSAO OPTICA CONECTORIZADA 02F SM LC-APC 1.5M - COG - BRANCO - D0.9</t>
  </si>
  <si>
    <t>PIGTAIL AND OPTICAL ADAPTER KIT 02F SM LC-APC 1.5M - OFN - WHITE - D0.9</t>
  </si>
  <si>
    <t>EXTENSION OPTICA CONECTORIZADA 02F SM LC-APC 1.5M - COG - BLANCO - D0.9</t>
  </si>
  <si>
    <t>ADAPTADOR OPTICO SM SC-APC COM SHUTTER INTERNO</t>
  </si>
  <si>
    <t>OPTICAL ADAPTER WITH INTERNAL SHUTTER</t>
  </si>
  <si>
    <t>ADAPTADOR OPTICO CON SHUTTER INTERNO</t>
  </si>
  <si>
    <t>EXTENSAO OPTICA CONECTORIZADA 01F BLI A/B G-657A SC-APC 1.5M - COG - BRANCO - D0.9</t>
  </si>
  <si>
    <t>PIGTAIL AND OPTICAL ADAPTER KIT 01F BLI A/B G-657A SC-APC 1.5M - OFN - WHITE - D0.9</t>
  </si>
  <si>
    <t>EXTENSION OPTICA CONECTORIZADA 01F BLI A/B G-657A SC-APC 1.5M - COG - BLANCO - D0.9</t>
  </si>
  <si>
    <t>DIO CASSETE LGX 24F OM4 LC-UPC/MPO12-UPC(M) TIPO A DIRETO/REVERSO</t>
  </si>
  <si>
    <t>ODF CASSETTE LGX 24F OM4 LC-UPC/MPO12-UPC(M) TYPE A STRAIGHT/REVERSE</t>
  </si>
  <si>
    <t>ODF CASETE LGX 24F OM4 LC-UPC/MPO12-UPC(M) TIPO A DIRECTO/REVERSO</t>
  </si>
  <si>
    <t>EXTENSAO OPTICA CONECTORIZADA 02F BLI A/B G-657A SC-UPC 1.5M - COG - AMARELO - D2</t>
  </si>
  <si>
    <t>PIGTAIL AND OPTICAL ADAPTER KIT 02F BLI A/B G-657A SC-UPC 1.5M - OFN - YELLOW - D2</t>
  </si>
  <si>
    <t>EXTENSION OPTICA CONECTORIZADA 02F BLI A/B G-657A SC-UPC 1.5M - COG - AMARILLO - D2</t>
  </si>
  <si>
    <t>EXTENSAO OPTICA CONECTORIZADA 02F 50.0 FC-UPC 1.5M - COG - AMARELO - D0.9</t>
  </si>
  <si>
    <t>PIGTAIL AND OPTICAL ADAPTER KIT 02F 50.0 FC-UPC 1.5M - OFN - YELLOW - D0.9</t>
  </si>
  <si>
    <t>EXTENSION OPTICA CONECTORIZADA 02F 50.0 FC-UPC 1.5M - COG - AMARILLO - D0.9</t>
  </si>
  <si>
    <t>DIO CASSETE LGX 24F OM3 LC-UPC/MPO12-UPC(F) TIPO B DIRETO/REVERSO</t>
  </si>
  <si>
    <t>ODF CASSETTE LGX 24F OM3 LC-UPC/MPO12-UPC(F) TYPE B STRAIGHT/REVERSE</t>
  </si>
  <si>
    <t>ODF CASETE LGX 24F OM3 LC-UPC/MPO12-UPC(F) TIPO B DIRECTO/REVERSO</t>
  </si>
  <si>
    <t>KIT DE ADAPTADORES OPTICOS 12F MM/SM MPO PADRAO B (KIT 06 PCS)</t>
  </si>
  <si>
    <t>OPTICAL ADAPTER KIT 12F MM/SM MPO STANDARD B (KIT 06 PCS)</t>
  </si>
  <si>
    <t>KIT DE ADAPTADORES OPTICOS 12F MM/SM MPO PATRON B (KIT 06 PCS)</t>
  </si>
  <si>
    <t>KIT BANDEJA DE EMENDA STACK 48F</t>
  </si>
  <si>
    <t>STACK SPLICE TRAY KIT 48F</t>
  </si>
  <si>
    <t>KIT BANDEJA DE EMPALME STACK 48F</t>
  </si>
  <si>
    <t>a0A6100000blnpo</t>
  </si>
  <si>
    <t>DGO600 - COMPLETO (BASTIDOR C/ 10 SUB BASTIDORES) - CLIENTE - SC-UPC (0386-1249-6)</t>
  </si>
  <si>
    <t>ODF600 - COMPLETE (RACK W/ 10 SUB RACKS) - CLIENT - SC-UPC (0386-1249-6)</t>
  </si>
  <si>
    <t>ADAPTADOR OPTICO SM SC-PC</t>
  </si>
  <si>
    <t>SC-PC SM SIMPLEX OPTICAL ADAPTER</t>
  </si>
  <si>
    <t>ADAPTADOR OPTICO MONOFIBRA SM SC-PC</t>
  </si>
  <si>
    <t>ET02356</t>
  </si>
  <si>
    <t>a0A6100000blnny</t>
  </si>
  <si>
    <t>DIO B48 MODULO BASICO C/ KIT LGX</t>
  </si>
  <si>
    <t>ODF B48 BASIC MODULE W/ LGX PLATES SET</t>
  </si>
  <si>
    <t>ODF B48 MODULO BASICO C/ KIT LGX</t>
  </si>
  <si>
    <t>PORTA-TAMPA DE CONECTORES 150MM - MODELO BB</t>
  </si>
  <si>
    <t>CONNECTORS CAPS HOLDER 150MM - BB MODEL</t>
  </si>
  <si>
    <t>SOPORTE - TAPA DE CONECTORES 150MM - MODELO BB</t>
  </si>
  <si>
    <t>EXTENSAO OPTICA CONECTORIZADA 02F OM3 ST-UPC 1.5M - COG - ACQUA - D0.9</t>
  </si>
  <si>
    <t>PIGTAIL AND OPTICAL ADAPTER KIT 02F OM3 ST-UPC 1.5M - OFN - AQUA - D0.9</t>
  </si>
  <si>
    <t>EXTENSION OPTICA CONECTORIZADA 02F OM3 ST-UPC 1.5M - COG - ACQUA - D0.9</t>
  </si>
  <si>
    <t>DIO CASSETE LGX 12F SM LC-UPC/MPO12-APC(M) TIPO A DIRETO</t>
  </si>
  <si>
    <t>ODF CASSETTE LGX 12F SM LC-UPC/MPO12-APC(M) TYPE A STRAIGHT</t>
  </si>
  <si>
    <t>ODF CASETE LGX 12F SM LC-UPC/MPO12-APC(M) TIPO A DIRECTO</t>
  </si>
  <si>
    <t>DIO CASSETE LGX 12F OM4 LC-UPC/MPO12-UPC(M) - TIPO A - DIRETO</t>
  </si>
  <si>
    <t>ODF CASSETTE LGX 12F OM4 LC-UPC/MPO12-UPC(M) - TYPE A - STRAIGHT</t>
  </si>
  <si>
    <t>ODF CASETE LGX 12F OM4 LC-UPC/MPO12-UPC(M) - TIPO A - DIRETO</t>
  </si>
  <si>
    <t>DIO CASSETE LGX 24F OM4 LC-UPC/MPO12-UPC(M) - TIPO A - DIRETO</t>
  </si>
  <si>
    <t>ODF CASSETTE LGX 24F OM4 LC-UPC/MPO12-UPC(M) - TYPE A - STRAIGHT</t>
  </si>
  <si>
    <t>ODF CASETE LGX 24F OM4 LC-UPC/MPO12-UPC(M) - TIPO A - DIRETO</t>
  </si>
  <si>
    <t>DIO CASSETE LGX 12F 62.5 LC-UPC/MPO12-UPC(M) TIPO A DIRETO/REVERSO</t>
  </si>
  <si>
    <t>ODF CASSETTE LGX 12F 62.5 LC-UPC/MPO12-UPC(M) TYPE A DIRECT/REVERSE</t>
  </si>
  <si>
    <t>ODF CASETE LGX 12F 62.5 LC-UPC/MPO12-UPC(M) TIPO A DIRECTO/REVERSO</t>
  </si>
  <si>
    <t>DIO CASSETE LGX 12F OM3 SC-UPC/MPO12-UPC(M) TIPO A DIRETO</t>
  </si>
  <si>
    <t>ODF CASSETTE LGX 12F OM3 SC-UPC/MPO12-UPC(M) TYPE A STRAIGHT</t>
  </si>
  <si>
    <t>ODF CASETE LGX 12F OM3 SC-UPC/MPO12-UPC(M) TIPO A DIRECTO</t>
  </si>
  <si>
    <t>"MÓDULO DE TERMINAÇÃO LGX 19"" - 144 SC/PC - PARA CABO PRÉ-CONECTORIZADO"</t>
  </si>
  <si>
    <t>"TERMINATION MODULE LGX 19"" - 144 SC/PC - PRE-TERMINATED CABLE"</t>
  </si>
  <si>
    <t>DIO BW12 MODULO BASICO CINZA</t>
  </si>
  <si>
    <t>SLIMBOX 12-FIBER EXTERNAL ADAPTER MODULE (ODF BW12 - BASIC MODULE)</t>
  </si>
  <si>
    <t>ODF BW12 MODULO BASICO GRIS</t>
  </si>
  <si>
    <t>DIO HDMOD COM FECHO CURTO</t>
  </si>
  <si>
    <t>HDMOD ODF WITH KEY SHORT</t>
  </si>
  <si>
    <t>ODF HDMOD CON FECHO CORTO</t>
  </si>
  <si>
    <t>ET02111</t>
  </si>
  <si>
    <t>a0A6100000blnl9</t>
  </si>
  <si>
    <t>DIO CASSETE LGX 12F SM MPO12-APC(M)/SC-UPC TIPO A DIRETO</t>
  </si>
  <si>
    <t>ODF CASSETTE LGX 12F SM MPO12-APC(M)/SC-UPC TYPE A STRAIGHT</t>
  </si>
  <si>
    <t>ODF CASETE LGX 12F SM MPO12-APC(M)/SC-UPC TIPO A DIRECTO</t>
  </si>
  <si>
    <t>DIO CASSETE BB 12F SM LC-UPC/MPO12-APC(F)</t>
  </si>
  <si>
    <t>ODF CASSETTE BB 12F SM LC-UPC/MPO12-APC(F)</t>
  </si>
  <si>
    <t>ODF CASETE BB 12F SM LC-UPC/MPO12-APC(F)</t>
  </si>
  <si>
    <t>ET02446</t>
  </si>
  <si>
    <t>a0A6100000blnp6</t>
  </si>
  <si>
    <t>DIO CASSETE BB 12F OM4 LC-UPC/MPO12-UPC(F)</t>
  </si>
  <si>
    <t>ODF CASSETTE BB 12F OM4 LC-UPC/MPO12-UPC(F)</t>
  </si>
  <si>
    <t>ODF CASETE BB 12F OM4 LC-UPC/MPO12-UPC(F)</t>
  </si>
  <si>
    <t>DIO CASSETE BB 12F SM LC-UPC/MPO12-APC(F) CROSSOVER</t>
  </si>
  <si>
    <t>ODF CASSETTE BB 12F SM LC-UPC/MPO12-APC(F) CROSSOVER</t>
  </si>
  <si>
    <t>ODF CASETE BB 12F SM LC-UPC/MPO12-APC(F) CROSSOVER</t>
  </si>
  <si>
    <t>EXTENSAO OPTICA CONECTORIZADA 01F SM SC-APC 1.5M - COG - AMARELO - D0.9</t>
  </si>
  <si>
    <t>PIGTAIL AND OPTICAL ADAPTER KIT 01F SM SC-APC 1.5M - OFN - YELLOW - D0.9</t>
  </si>
  <si>
    <t>EXTENSION OPTICA CONECTORIZADA 01F SM SC-APC 1.5M - COG - AMARILLO - D0.9</t>
  </si>
  <si>
    <t>EXTENSAO OPTICA CONECTORIZADA 02F SM E2000-APC 1.5M - COG - AMARELO - D0.9</t>
  </si>
  <si>
    <t>PIGTAIL AND OPTICAL ADAPTER KIT 02F SM E2000-APC 1.5M - OFN - YELLOW - D0.9</t>
  </si>
  <si>
    <t>EXTENSION OPTICA CONECTORIZADA 02F SM E2000-APC 1.5M - COG - AMARILLO - D0.9</t>
  </si>
  <si>
    <t>EXTENSAO OPTICA CONECTORIZADA 02F SM G-652D LC-UPC 1.5M - COG - AMARELO - D0.9</t>
  </si>
  <si>
    <t>PIGTAIL AND OPTICAL ADAPTER KIT 02F SM G-652D  LC-UPC 1.5M - OFN - YELLOW - D0.9</t>
  </si>
  <si>
    <t>EXTENSION OPTICA CONECTORIZADA 02F SM G-652D  LC-UPC 1.5M - COG - AMARILLO - D0.9</t>
  </si>
  <si>
    <t>EXTENSAO OPTICA CONECTORIZADA 02F SM SC-APC 1.5M - COG - AMARELO - D0.9</t>
  </si>
  <si>
    <t>PIGTAIL AND OPTICAL ADAPTER KIT 02F SM SC-APC 1.5M - OFN - YELLOW - D0.9</t>
  </si>
  <si>
    <t>EXTENSION OPTICA CONECTORIZADA 02F SM SC-APC 1.5M - COG - AMARILLO - D0.9</t>
  </si>
  <si>
    <t>EXTENSAO OPTICA CONECTORIZADA 02F SM SC-UPC 1.5M - COG - AMARELO - D0.9</t>
  </si>
  <si>
    <t>PIGTAIL AND OPTICAL ADAPTER KIT 02F SM SC-UPC 1.5M - OFN - YELLOW - D0.9</t>
  </si>
  <si>
    <t>EXTENSION OPTICA CONECTORIZADA 02F SM SC-UPC 1.5M - COG - AMARILLO - D0.9</t>
  </si>
  <si>
    <t>EXTENSAO OPTICA CONECTORIZADA 02F 50.0 SC-UPC 1.5M - COG - LARANJA - D2</t>
  </si>
  <si>
    <t>PIGTAIL AND OPTICAL ADAPTER KIT 02F 50.0 SC-UPC 1.5M - OFN - ORANGE - D2</t>
  </si>
  <si>
    <t>EXTENSION OPTICA CONECTORIZADA 02F 50.0 SC-UPC 1.5M - COG - NARANJA - D2</t>
  </si>
  <si>
    <t>EXTENSAO OPTICA CONECTORIZADA 02F 50.0 ST-UPC 1.5M - COG - LARANJA - D2</t>
  </si>
  <si>
    <t>PIGTAIL AND OPTICAL ADAPTER KIT 02F 50.0 ST-UPC 1.5M - OFN - ORANGE - D2</t>
  </si>
  <si>
    <t>EXTENSION OPTICA CONECTORIZADA 02F 50.0 ST-UPC 1.5M - COG - NARANJA - D2</t>
  </si>
  <si>
    <t>EXTENSAO OPTICA CONECTORIZADA 02F 50.0 LC-UPC 1.5M - COG - LARANJA - D2</t>
  </si>
  <si>
    <t>PIGTAIL AND OPTICAL ADAPTER KIT 02F 50.0 LC-UPC 1.5M - OFN - ORANGE - D2</t>
  </si>
  <si>
    <t>EXTENSION OPTICA CONECTORIZADA 02F 50.0 LC-UPC 1.5M - COG - NARANJA - D2</t>
  </si>
  <si>
    <t>EXTENSAO OPTICA CONECTORIZADA 02F SM SC-UPC 1.5M - COG - AMARELO - D2</t>
  </si>
  <si>
    <t>PIGTAIL AND OPTICAL ADAPTER KIT 02F SM SC-UPC 1.5M - OFN - YELLOW - D2</t>
  </si>
  <si>
    <t>EXTENSION OPTICA CONECTORIZADA 02F SM SC-UPC 1.5M - COG - AMARILLO - D2</t>
  </si>
  <si>
    <t>EXTENSAO OPTICA CONECTORIZADA 02F SM ST-UPC 1.5M - COG - AMARELO - D2</t>
  </si>
  <si>
    <t>PIGTAIL AND OPTICAL ADAPTER KIT 02F SM ST-UPC 1.5M - OFN - YELLOW - D2</t>
  </si>
  <si>
    <t>EXTENSION OPTICA CONECTORIZADA 02F SM ST-UPC 1.5M - COG - AMARILLO - D2</t>
  </si>
  <si>
    <t>EXTENSAO OPTICA CONECTORIZADA 02F SM LC-UPC 1.5M - COG - AMARELO - D2</t>
  </si>
  <si>
    <t>PIGTAIL AND OPTICAL ADAPTER KIT 02F SM LC-UPC 1.5M - OFN - YELLOW - D2</t>
  </si>
  <si>
    <t>EXTENSION OPTICA CONECTORIZADA 02F SM LC-UPC 1.5M - COG - AMARILLO - D2</t>
  </si>
  <si>
    <t>EXTENSAO OPTICA CONECTORIZADA 06F SM G-652D LC-UPC 1.5M - COG - AMARELO - D2</t>
  </si>
  <si>
    <t>PIGTAIL AND OPTICAL ADAPTER KIT 06F SM G-652D LC-UPC 1.5M - OFN - YELLOW - D2</t>
  </si>
  <si>
    <t>EXTENSION OPTICA CONECTORIZADA 06F SM G-652D LC-UPC 1.5M - COG - AMARILLO - D2</t>
  </si>
  <si>
    <t>EXTENSAO OPTICA CONECTORIZADA 02F SM FC-UPC 1.5M - COG - AMARELO - D2</t>
  </si>
  <si>
    <t>PIGTAIL AND OPTICAL ADAPTER KIT 02F SM FC-UPC 1.5M - OFN - YELLOW - D2</t>
  </si>
  <si>
    <t>EXTENSION OPTICA CONECTORIZADA 02F SM FC-UPC 1.5M - COG - AMARILLO - D2</t>
  </si>
  <si>
    <t>EXTENSAO OPTICA CONECTORIZADA 02F SM FC-APC 1.5M - COG - AMARELO - D0.9</t>
  </si>
  <si>
    <t>PIGTAIL AND OPTICAL ADAPTER KIT 02F SM FC-APC 1.5M - OFN - YELLOW - D0.9</t>
  </si>
  <si>
    <t>EXTENSION OPTICA CONECTORIZADA 02F SM FC-APC 1.5M - COG - AMARILLO - D0.9</t>
  </si>
  <si>
    <t>EXTENSAO OPTICA CONECTORIZADA 02F SM G-652D FC-UPC 1.5M - COG - AMARELO - D0.9</t>
  </si>
  <si>
    <t>PIGTAIL AND OPTICAL ADAPTER KIT 02F SM G-652D FC-UPC 1.5M - OFN - YELLOW - D0.9</t>
  </si>
  <si>
    <t>EXTENSION OPTICA CONECTORIZADA 02F SM G-652D FC-UPC 1.5M - COG - AMARILLO - D0.9</t>
  </si>
  <si>
    <t>EXTENSAO OPTICA CONECTORIZADA 02F SM G-652D LC-UPC 1.5M - COG - AMARELO - D2</t>
  </si>
  <si>
    <t>PIGTAIL AND OPTICAL ADAPTER KIT 02F SM G-652D LC-UPC 1.5M - OFN - YELLOW - D2</t>
  </si>
  <si>
    <t>EXTENSION OPTICA CONECTORIZADA 02F SM G-652D LC-UPC 1.5M - COG - AMARILLO - D2</t>
  </si>
  <si>
    <t>EXTENSAO OPTICA CONECTORIZADA 02F SM LC-APC 1.5 - COG - AMARELO - D0.9</t>
  </si>
  <si>
    <t>PIGTAIL AND OPTICAL ADAPTER KIT 02F SM LC-APC 1.5 - OFN - YELLOW - D0.9</t>
  </si>
  <si>
    <t>EXTENSION OPTICA CONECTORIZADA 02F SM LC-APC 1.5 - COG - AMARILLO - D0.9</t>
  </si>
  <si>
    <t>KIT DE ADAPTADORES OPTICOS 01F SM ST-PC (KIT 02 PCS)</t>
  </si>
  <si>
    <t>OPTICAL ADAPTER KIT 01F SM ST-PC (KIT 02 PCS)</t>
  </si>
  <si>
    <t>EXTENSAO OPTICA CONECTORIZADA 02F 50.0 LC-UPC 1.5M - COG - AMARELO - D0.9</t>
  </si>
  <si>
    <t>PIGTAIL AND OPTICAL ADAPTER KIT 02F 50.0 LC-UPC 1.5M - OFN - YELLOW - D0.9</t>
  </si>
  <si>
    <t>EXTENSION OPTICA CONECTORIZADA 02F 50.0 LC-UPC 1.5M - COG - AMARILLO - D0.9</t>
  </si>
  <si>
    <t>EXTENSAO OPTICA CONECTORIZADA 02F 62.5 LC-UPC 1.5M - COG - LARANJA - D0.9</t>
  </si>
  <si>
    <t>PIGTAIL AND OPTICAL ADAPTER KIT 02F 62.5 LC-UPC 1.5M - OFN - ORANGE - D0.9</t>
  </si>
  <si>
    <t>EXTENSION OPTICA CONECTORIZADA 02F 62.5 LC-UPC 1.5M - COG - NARANJA - D0.9</t>
  </si>
  <si>
    <t>EXTENSAO OPTICA CONECTORIZADA 02F OM3 LC-UPC 1.5M - COG - ACQUA - D0.9</t>
  </si>
  <si>
    <t>PIGTAIL AND OPTICAL ADAPTER KIT 02F OM3 LC-UPC 1.5M - OFN - AQUA - D0.9</t>
  </si>
  <si>
    <t>EXTENSION OPTICA CONECTORIZADA 02F OM3 LC-UPC 1.5M - COG - ACQUA - D0.9</t>
  </si>
  <si>
    <t>EXTENSAO OPTICA CONECTORIZADA 02F 50.0 SC-UPC 1.5M - COG - AMARELO - D0.9</t>
  </si>
  <si>
    <t>PIGTAIL AND OPTICAL ADAPTER KIT 02F 50.0 SC-UPC 1.5M - OFN - YELLOW - D0.9</t>
  </si>
  <si>
    <t>EXTENSION OPTICA CONECTORIZADA 02F 50.0 SC-UPC 1.5M - COG - AMARILLO - D0.9</t>
  </si>
  <si>
    <t>EXTENSAO OPTICA CONECTORIZADA 02F 62.5 SC-UPC 1.5M - COG - LARANJA - D0.9</t>
  </si>
  <si>
    <t>PIGTAIL AND OPTICAL ADAPTER KIT 02F 62.5 SC-UPC 1.5M - OFN - ORANGE - D0.9</t>
  </si>
  <si>
    <t>EXTENSION OPTICA CONECTORIZADA 02F 62.5 SC-UPC 1.5M - COG - NARANJA - D0.9</t>
  </si>
  <si>
    <t>EXTENSAO OPTICA CONECTORIZADA 02F SM E2000-APC 1.5M - COG - BRANCO - D0.9</t>
  </si>
  <si>
    <t>PIGTAIL AND OPTICAL ADAPTER KIT 02F SM E2000-APC 1.5M - OFN - WHITE - D0.9</t>
  </si>
  <si>
    <t>EXTENSION OPTICA CONECTORIZADA 02F SM E2000-APC 1.5M - COG - BLANCO - D0.9</t>
  </si>
  <si>
    <t>EXTENSAO OPTICA CONECTORIZADA 02F SM FC-UPC 1.5M - COG - BRANCO - D0.9</t>
  </si>
  <si>
    <t>PIGTAIL AND OPTICAL ADAPTER KIT 02F SM FC-UPC 1.5M - OFN - WHITE - D0.9</t>
  </si>
  <si>
    <t>EXTENSION OPTICA CONECTORIZADA 02F SM FC-UPC 1.5M - COG - BLANCO - D0.9</t>
  </si>
  <si>
    <t>EXTENSAO OPTICA CONECTORIZADA 02F SM SC-APC 1.5M - COG - BRANCO - D0.9</t>
  </si>
  <si>
    <t>PIGTAIL AND OPTICAL ADAPTER KIT 02F SM SC-APC 1.5M - OFN - WHITE - D0.9</t>
  </si>
  <si>
    <t>EXTENSION OPTICA CONECTORIZADA 02F SM SC-APC 1.5M - COG - BLANCO - D0.9</t>
  </si>
  <si>
    <t>EXTENSAO OPTICA CONECTORIZADA 02F SM SC-UPC 1.5M - COG - BRANCO - D0.9</t>
  </si>
  <si>
    <t>PIGTAIL AND OPTICAL ADAPTER KIT 02F SM SC-UPC 1.5M - OFN - WHITE - D0.9</t>
  </si>
  <si>
    <t>EXTENSION OPTICA CONECTORIZADA 02F SM SC-UPC 1.5M - COG - BLANCO - D0.9</t>
  </si>
  <si>
    <t>EXTENSAO OPTICA CONECTORIZADA 02F SM ST-UPC 1.5M - COG - BRANCO - D0.9</t>
  </si>
  <si>
    <t>PIGTAIL AND OPTICAL ADAPTER KIT 02F SM ST-UPC 1.5M - OFN - WHITE - D0.9</t>
  </si>
  <si>
    <t>EXTENSION OPTICA CONECTORIZADA 02F SM ST-UPC 1.5M - COG - BLANCO - D0.9</t>
  </si>
  <si>
    <t>KIT DE ADAPTADORES OPTICOS 01F SM FC-PC (KIT 02 PCS)</t>
  </si>
  <si>
    <t>OPTICAL ADAPTER KIT 01F SM FC-PC (KIT 02 PCS)</t>
  </si>
  <si>
    <t>KIT DE ADAPTADORES OPTICOS 02F SM LC-PC DUPLEX - AZUL (KIT 01 PC)</t>
  </si>
  <si>
    <t>OPTICAL ADAPTER KIT 02F SM LC-PC DUPLEX - BLUE (KIT 01 PC)</t>
  </si>
  <si>
    <t>KIT DE ADAPTADORES OPTICOS 01F SM SC-APC - VERDE (KIT 02 PCS)</t>
  </si>
  <si>
    <t>OPTICAL ADAPTER KIT 01F SM SC-APC - GREEN (KIT 02 PCS)</t>
  </si>
  <si>
    <t>KIT DE ADAPTADORES OPTICOS 01F SM SC-APC - VERDE (KIT 02 PZS)</t>
  </si>
  <si>
    <t>EXTENSAO OPTICA CONECTORIZADA 02F SM LC-UPC 1.5M - COG - AMARELO - D0.9</t>
  </si>
  <si>
    <t>PIGTAIL AND OPTICAL ADAPTER KIT 02F SM LC-UPC 1.5M - OFN - YELLOW - D0.9</t>
  </si>
  <si>
    <t>EXTENSION OPTICA CONECTORIZADA 02F SM LC-UPC 1.5M - COG - AMARILLO - D0.9</t>
  </si>
  <si>
    <t>EXTENSAO OPTICA CONECTORIZADA 02F SM ST-UPC 1.5M - COG - AMARELO - D0.9</t>
  </si>
  <si>
    <t>PIGTAIL AND OPTICAL ADAPTER KIT 02F SM ST-UPC 1.5M - OFN - YELLOW - D0.9</t>
  </si>
  <si>
    <t>EXTENSION OPTICA CONECTORIZADA 02F SM ST-UPC 1.5M - COG - AMARILLO - D0.9</t>
  </si>
  <si>
    <t>EXTENSAO OPTICA CONECTORIZADA 06F SM FC-UPC 1.5M - COG - AMARELO - D0.9</t>
  </si>
  <si>
    <t>PIGTAIL AND OPTICAL ADAPTER KIT 06F SM FC-UPC 1.5M - OFN - YELLOW - D0.9</t>
  </si>
  <si>
    <t>EXTENSION OPTICA CONECTORIZADA 06F SM FC-UPC 1.5M - COG - AMARILLO - D0.9</t>
  </si>
  <si>
    <t>EXTENSAO OPTICA CONECTORIZADA 06F SM LC-APC 1.5M - COG - AMARELO - D0.9</t>
  </si>
  <si>
    <t>PIGTAIL AND OPTICAL ADAPTER KIT 06F SM LC-APC 1.5M - OFN - YELLOW - D0.9</t>
  </si>
  <si>
    <t>EXTENSION OPTICA CONECTORIZADA 06F SM LC-APC 1.5M - COG - AMARILLO - D0.9</t>
  </si>
  <si>
    <t>KIT DE ADAPTADORES OPTICOS 01F SM E2000-APC - VERDE (KIT 02 PCS)</t>
  </si>
  <si>
    <t>OPTICAL ADAPTER KIT 01F SM E2000-APC - GREEN (KIT 02 PCS)</t>
  </si>
  <si>
    <t>KIT DE ADAPTADORES OPTICOS 02F SM LC-APC DUPLEX - VERDE (KIT 01 PC)</t>
  </si>
  <si>
    <t>OPTICAL ADAPTER KIT 02F SM LC-APC DUPLEX - GREEN (KIT 01 PC)</t>
  </si>
  <si>
    <t>KIT DE ADAPTADORES OPTICOS 01F SM SC-PC - AZUL (KIT 02 PCS)</t>
  </si>
  <si>
    <t>OPTICAL ADAPTER KIT 01F SM SC-PC - BLUE (KIT 02 PCS)</t>
  </si>
  <si>
    <t>KIT DE ADAPTADORES OPTICOS 01F MM FC-APC (KIT 02 PCS)</t>
  </si>
  <si>
    <t>OPTICAL ADAPTER KIT 01F MM FC-APC (KIT 02 PCS)</t>
  </si>
  <si>
    <t>KIT DE ADAPTADORES OPTICOS 01F MM FC-PC (KIT 02 PCS)</t>
  </si>
  <si>
    <t>OPTICAL ADAPTER KIT 01F MM FC-PC (KIT 02 PCS)</t>
  </si>
  <si>
    <t>KIT DE ADAPTADORES OPTICOS 02F MM LC-PC DUPLEX - BEGE (KIT 01 PC)</t>
  </si>
  <si>
    <t>OPTICAL ADAPTER KIT 02F MM LC-PC DUPLEX - BEIGE (KIT 01 PC)</t>
  </si>
  <si>
    <t>KIT DE ADAPTADORES OPTICOS 02F MM LC-PC DUPLEX - BEIGE (KIT 01 PC)</t>
  </si>
  <si>
    <t>KIT DE ADAPTADORES OPTICOS 01F MM SC-PC - BEGE (KIT 02 PCS)</t>
  </si>
  <si>
    <t>OPTICAL ADAPTER KIT 01F MM SC-PC - BEIGE (KIT 02 PCS)</t>
  </si>
  <si>
    <t>KIT DE ADAPTADORES OPTICOS 01F MM SC-PC - BEIGE (KIT 02 PZS)</t>
  </si>
  <si>
    <t>KIT DE ADAPTADORES OPTICOS 01F MM ST-PC (KIT 02 PCS)</t>
  </si>
  <si>
    <t>OPTICAL ADAPTER KIT 01F MM ST-PC (KIT 02 PCS)</t>
  </si>
  <si>
    <t>EXTENSAO OPTICA CONECTORIZADA 06F SM G-652D SC-APC - 1.5M D0.9 - AMARELO</t>
  </si>
  <si>
    <t>PIGTAIL AND OPTICAL ADAPTER KIT 06F SM G-652D SC-APC 1.5M - YELLOW - D0.9</t>
  </si>
  <si>
    <t>EXTENSION OPTICA CONECTORIZADA 06F SM G-652D SC-APC - 1.5M D0.9 - AMARILLO</t>
  </si>
  <si>
    <t>EXTENSAO OPTICA CONECTORIZADA 06F SM ST-UPC 1.5M - COG - AMARELO - D0.9</t>
  </si>
  <si>
    <t>PIGTAIL AND OPTICAL ADAPTER KIT 06F SM ST-UPC 1.5M - OFN - YELLOW - D0.9</t>
  </si>
  <si>
    <t>EXTENSION OPTICA CONECTORIZADA 06F SM ST-UPC 1.5M - COG - AMARILLO - D0.9</t>
  </si>
  <si>
    <t>EXTENSAO OPTICA CONECTORIZADA 02F SM G-652D LC-UPC 1.5M - COG - BRANCO - D0.9</t>
  </si>
  <si>
    <t>PIGTAIL AND OPTICAL ADAPTER KIT 02F SM G-652D LC-UPC 1.5M - OFN - WHITE - D0.9</t>
  </si>
  <si>
    <t>EXTENSION OPTICA CONECTORIZADA 02F SM G-652D LC-UPC 1.5M - COG - BLANCO - D0.9</t>
  </si>
  <si>
    <t>EXTENSAO OPTICA CONECTORIZADA 06F SM NZD LC-UPC 1.5M - COG - VERDE - D0.9</t>
  </si>
  <si>
    <t>PIGTAIL AND OPTICAL ADAPTER KIT 06F SM NZD LC-UPC 1.5M - OFN - GREEN - D0.9</t>
  </si>
  <si>
    <t>EXTENSION OPTICA CONECTORIZADA 06F SM NZD LC-UPC 1.5M - COG - VERDE - D0.9</t>
  </si>
  <si>
    <t>EXTENSAO OPTICA CONECTORIZADA 06F SM G-652D LC-UPC 1.5M - COG - BRANCO - D0.9</t>
  </si>
  <si>
    <t>PIGTAIL AND OPTICAL ADAPTER KIT 06F SM G-652D LC-UPC 1.5M - OFN - WHITE - D0.9</t>
  </si>
  <si>
    <t>EXTENSION OPTICA CONECTORIZADA 06F SM G-652D LC-UPC 1.5M - COG - BLANCO - D0.9</t>
  </si>
  <si>
    <t>EXTENSAO OPTICA CONECTORIZADA 06F SM LC-UPC 1.5M - COG - AMARELO - D0.9</t>
  </si>
  <si>
    <t>PIGTAIL AND OPTICAL ADAPTER KIT 06F SM LC-UPC 1.5M - OFN - YELLOW - D0.9</t>
  </si>
  <si>
    <t>EXTENSION OPTICA CONECTORIZADA 06F SM LC-UPC 1.5M - COG - AMARILLO - D0.9</t>
  </si>
  <si>
    <t>EXTENSAO OPTICA CONECTORIZADA 06F SM SC-UPC 1.5M - COG - AMARELO - D0.9</t>
  </si>
  <si>
    <t>PIGTAIL AND OPTICAL ADAPTER KIT 06F SM SC-UPC 1.5M - OFN - YELLOW - D0.9</t>
  </si>
  <si>
    <t>EXTENSION OPTICA CONECTORIZADA 06F SM SC-UPC 1.5M - COG - AMARILLO - D0.9</t>
  </si>
  <si>
    <t>EXTENSAO OPTICA CONECTORIZADA 06F SM SC-APC 1.5M - COG - AZUL - D0.9</t>
  </si>
  <si>
    <t>PIGTAIL AND OPTICAL ADAPTER KIT 06F SM SC-APC 1.5M - OFN - BLUE - D0.9</t>
  </si>
  <si>
    <t>EXTENSION OPTICA CONECTORIZADA 06F SM SC-APC 1.5M - COG - AZUL - D0.9</t>
  </si>
  <si>
    <t>EXTENSAO OPTICA CONECTORIZADA 02F SM NZD FC-UPC 1.5M - COG - VERDE - D0.9</t>
  </si>
  <si>
    <t>PIGTAIL AND OPTICAL ADAPTER KIT 02F SM NZD FC-UPC 1.5M - OFN - GREEN - D0.9</t>
  </si>
  <si>
    <t>EXTENSION OPTICA CONECTORIZADA 02F SM NZD FC-UPC 1.5M - COG - VERDE - D0.9</t>
  </si>
  <si>
    <t>EXTENSAO OPTICA CONECTORIZADA 01F SM SC-APC 1.5M - COG - AZUL - D0.9</t>
  </si>
  <si>
    <t>PIGTAIL AND OPTICAL ADAPTER KIT 01F SM SC-APC 1.5M - OFN - BLUE - D0.9</t>
  </si>
  <si>
    <t>EXTENSION OPTICA CONECTORIZADA 01F SM SC-APC 1.5M - COG - AZUL - D0.9</t>
  </si>
  <si>
    <t>ADAPTADOR OPTICO MONOFIBRA SC-APC - VERDE (COM FLANGE)</t>
  </si>
  <si>
    <t>SC-APC SIMPLEX OPTICAL ADAPTER - GREEN (COM FLANGE)</t>
  </si>
  <si>
    <t>ADAPTADOR OPTICO MONOFIBRA LC-APC - VERDE (SEM FLANGE)</t>
  </si>
  <si>
    <t>LC-APC SIMPLEX OPTICAL ADAPTER - GREEN (SEM FLANGE)</t>
  </si>
  <si>
    <t>ADAPTADOR OPTICO DUPLEX SM LC-PC - AZUL (SEM FLANGE)</t>
  </si>
  <si>
    <t>LC-PC SM DUPLEX OPTICAL ADAPTER - BLUE (SEM FLANGE)</t>
  </si>
  <si>
    <t>EXTENSAO OPTICA CONECTORIZADA 02F SM G-652D SC-UPC 1.5M - COG - BRANCO - D0.9</t>
  </si>
  <si>
    <t>PIGTAIL AND OPTICAL ADAPTER KIT 02F SM G-652D SC-UPC 1.5M - OFN - WHITE - D0.9</t>
  </si>
  <si>
    <t>EXTENSION OPTICA CONECTORIZADA 02F SM G-652D SC-UPC 1.5M - COG - BLANCO - D0.9</t>
  </si>
  <si>
    <t>TAMPA CEGA LC/SC (12 PECAS)</t>
  </si>
  <si>
    <t>BLANK PANEL LC/SC (12 PIECES) FOR FIBER OPTIC RACK MOUNT</t>
  </si>
  <si>
    <t>TAPA CIEGA LC/SC (12 PIEZAS)</t>
  </si>
  <si>
    <t>ET03423</t>
  </si>
  <si>
    <t>a0A6100000blo0a</t>
  </si>
  <si>
    <t>EXTENSAO OPTICA CONECTORIZADA 02F SM FC-APC 1.5M - COG -AZUL - D2</t>
  </si>
  <si>
    <t>PIGTAIL AND OPTICAL ADAPTER KIT 02F SM FC-APC 1.5M - OFN -BLUE - D2</t>
  </si>
  <si>
    <t>EXTENSION OPTICA CONECTORIZADA 02F SM FC-APC 1.5M - COG -AZUL - D2</t>
  </si>
  <si>
    <t>ADAPTADOR OPTICO MONOFIBRA SC-APC - VERDE (FLANGE CURTA)</t>
  </si>
  <si>
    <t>SC-APC SIMPLEX OPTICAL ADAPTER - GREEN (FLANGE CURTA)</t>
  </si>
  <si>
    <t>EXTENSAO OPTICA CONECTORIZADA 06F SM G-652D LC-APC 1.5M - COG - BRANCO - D0.9</t>
  </si>
  <si>
    <t>PIGTAIL AND OPTICAL ADAPTER KIT 06F SM G-652D LC-APC 1.5M - OFN - WHITE - D0.9</t>
  </si>
  <si>
    <t>EXTENSION OPTICA CONECTORIZADA 06F SM G-652D LC-APC 1.5M - COG - BLANCO - D0.9</t>
  </si>
  <si>
    <t>EXTENSAO OPTICA CONECTORIZADA 02F SM G-652D SC-APC 1.0M - COG - BRANCO - D0.9</t>
  </si>
  <si>
    <t>PIGTAIL AND OPTICAL ADAPTER KIT 02F SM G-652D SC-APC 1.0M - OFN - WHITE - D0.9</t>
  </si>
  <si>
    <t>EXTENSION OPTICA CONECTORIZADA 02F SM G-652D SC-APC 1.0M - COG - BLANCO - D0.9</t>
  </si>
  <si>
    <t>EXTENSAO OPTICA CONECTORIZADA 06F SM G-652D SC-APC 1.5M - COG - BRANCO - D0.9</t>
  </si>
  <si>
    <t>PIGTAIL AND OPTICAL ADAPTER KIT 06F SM G-652D SC-APC 1.5M - OFN - WHITE - D0.9</t>
  </si>
  <si>
    <t>PATCH CORD OPTICO DUPLEX CONECTORIZADO SM G-652D SC-APC/SC-APC 2.0M - LSZH - AMARILLO</t>
  </si>
  <si>
    <t>EXTENSAO OPTICA MONOFIBRA BLI A/B  G-657A1 SC-APC 10.0M - PVC - BRANCO - D3</t>
  </si>
  <si>
    <t>SIMPLEX OPTICAL PIGTAIL BLI A/B  G-657A1 SC-APC 10.0M - PVC - WHITE - D3</t>
  </si>
  <si>
    <t>EXTENSION OPTICA MONOFIBRA BLI A/B  G-657A1 SC-APC 10.0M - PVC - BLANCO - D3</t>
  </si>
  <si>
    <t>EXTENSAO OPTICA CONECTORIZADA 06F OM4 LC-UPC 1.5M - COG - ACQUA - D0.9</t>
  </si>
  <si>
    <t>PIGTAIL AND OPTICAL ADAPTER KIT 06F OM4 LC-UPC 1.5M - OFN - AQUA - D0.9</t>
  </si>
  <si>
    <t>EXTENSION OPTICA CONECTORIZADA 06F OM4 LC-UPC 1.5M - COG - ACQUA - D0.9</t>
  </si>
  <si>
    <t>EXTENSAO OPTICA CONECTORIZADA 02F OM4 LC-UPC 1.5M - COG - ACQUA - D0.9</t>
  </si>
  <si>
    <t>PIGTAIL AND OPTICAL ADAPTER KIT 02F OM4 LC-UPC 1.5M - OFN - AQUA - D0.9</t>
  </si>
  <si>
    <t>EXTENSION OPTICA CONECTORIZADA 02F OM4 LC-UPC 1.5M - COG - ACQUA - D0.9</t>
  </si>
  <si>
    <t>EXTENSAO OPTICA CONECTORIZADA 06F BLI A/B G-657A SC-APC 1.5M - COG - BRANCO - D0.9</t>
  </si>
  <si>
    <t>PIGTAIL AND OPTICAL ADAPTER KIT 06F BLI A/B G-657A SC-APC 1.5M - OFN - WHITE - D0.9</t>
  </si>
  <si>
    <t>EXTENSION OPTICA CONECTORIZADA 06F BLI A/B G-657A SC-APC 1.5M - COG - BLANCO - D0.9</t>
  </si>
  <si>
    <t>ADAPTADOR OPTICO MONOFIBRA SC-APC - VERDE (FLANGE CURTA) - CAIXA COM 500 PÇS</t>
  </si>
  <si>
    <t>SC-APC SIMPLEX OPTICAL ADAPTER - GREEN (FLANGE CURTA) - CAIXA COM 500 PÇS</t>
  </si>
  <si>
    <t>DGOI 72 - DIST GERAL OPT INT 72 FO - RISER - BA (PADRAO VIVO - 0186-0008-5)</t>
  </si>
  <si>
    <t>ET03616</t>
  </si>
  <si>
    <t>CEIP 120 (CAIXA DE EMENDA INTERNA DE PAREDE PARA 120 FUSOES)</t>
  </si>
  <si>
    <t>SLIMBOX 120-FIBER DISTRIBUTION MODULE (CEIP 120 - WALL MOUNT - 120 SPLICES)</t>
  </si>
  <si>
    <t>CEIP 120 (CAJA DE EMPALME INTERNA DE PARED PARA 120 EMPALMES)</t>
  </si>
  <si>
    <t>EXTENSAO OPTICA CONECTORIZADA 06F 50.0 SC-UPC 1.5M - COG - LARANJA - D2</t>
  </si>
  <si>
    <t>PIGTAIL AND OPTICAL ADAPTER KIT 06F 50.0 SC-UPC 1.5M - OFN - ORANGE - D2</t>
  </si>
  <si>
    <t>EXTENSION OPTICA CONECTORIZADA 06F 50.0 SC-UPC 1.5M - COG - NARANJA - D2</t>
  </si>
  <si>
    <t>EXTENSAO OPTICA CONECTORIZADA 02F SM G-652D FC-UPC 1.0M - COG - BRANCO - D0.9</t>
  </si>
  <si>
    <t>PIGTAIL AND OPTICAL ADAPTER KIT 02F SM G-652D FC-UPC 1.0M - OFN - WHITE - D0.9</t>
  </si>
  <si>
    <t>EXTENSION OPTICA CONECTORIZADA 02F SM G-652D FC-UPC 1.0M - COG - BLANCO - D0.9</t>
  </si>
  <si>
    <t>CDOI 12 (CAIXA DE DISTRIBUICAO OPTICA INTERNA 12F - (0186-0007-7))</t>
  </si>
  <si>
    <t>SLIMBOX 12-FIBER DISTRIBUTION MODULE (CDOI 12 - BASIC MODULE - (0186-0007-7))</t>
  </si>
  <si>
    <t>CDOI 12 (CAJA DE DISTRIBUICION OPTICA INTERNA 12F - (0186-0007-7))</t>
  </si>
  <si>
    <t>ET02195</t>
  </si>
  <si>
    <t>a0A6100000blnmA</t>
  </si>
  <si>
    <t>CDOI 12 (CAIXA DE DISTRIBUICAO OPTICA INTERNA 12F - (SAP OI - 319932))</t>
  </si>
  <si>
    <t>SLIMBOX 12-FIBER DISTRIBUTION MODULE (CDOI 12 - BASIC MODULE - (SAP OI - 319932))</t>
  </si>
  <si>
    <t>CDOI 12 (CAJA DE DISTRIBUICION OPTICA INTERNA 12F - (SAP OI - 319932))</t>
  </si>
  <si>
    <t>EXTENSAO OPTICA CONECTORIZADA 01F SM G-652D SC-APC 1.5M - COG - BRANCO - D0.9</t>
  </si>
  <si>
    <t>PIGTAIL AND OPTICAL ADAPTER KIT 01F SM G-652D SC-APC 1.5M - OFN - WHITE - D0.9</t>
  </si>
  <si>
    <t>EXTENSION OPTICA CONECTORIZADA 01F SM G-652D SC-APC 1.5M - COG - BLANCO - D0.9</t>
  </si>
  <si>
    <t>EXTENSAO OPTICA CONECTORIZADA 02F OM3 SC-UPC 1.5M - COG - ACQUA - D0.9</t>
  </si>
  <si>
    <t>PIGTAIL AND OPTICAL ADAPTER KIT 02F OM3 SC-UPC 1.5M - OFN - AQUA - D0.9</t>
  </si>
  <si>
    <t>EXTENSION OPTICA CONECTORIZADA 02F OM3 SC-UPC 1.5M - COG - ACQUA - D0.9</t>
  </si>
  <si>
    <t>EXTENSAO OPTICA CONECTORIZADA 02F OM4 SC-UPC 1.5M - COG - ACQUA - D0.9</t>
  </si>
  <si>
    <t>PIGTAIL AND OPTICAL ADAPTER KIT 02F OM4 SC-UPC 1.5M - OFN - AQUA - D0.9</t>
  </si>
  <si>
    <t>EXTENSION OPTICA CONECTORIZADA 02F OM4 SC-UPC 1.5M - COG - ACQUA - D0.9</t>
  </si>
  <si>
    <t>KIT SUPORTE DE ADAPTADOR PARA DIO A270 LC/SC (KIT 3 PCS)</t>
  </si>
  <si>
    <t>ADAPTER PLATE FOR OPTICAL ADAPTERS TO ODF A270 LC/SC (KIT 3 PCS)</t>
  </si>
  <si>
    <t>KIT SOPORTE DE ADAPTADOR PARA DIO A270 LC/SC (KIT 3 PZS)</t>
  </si>
  <si>
    <t>ET02534</t>
  </si>
  <si>
    <t>a0A6100000blnq7</t>
  </si>
  <si>
    <t>KIT SUPORTE DE ADAPTADOR PARA DIO A270 ST (KIT 3 PCS)</t>
  </si>
  <si>
    <t>ADAPTER PLATE FOR OPTICAL ADAPTERS TO ODF A270 ST (KIT 3 PCS)</t>
  </si>
  <si>
    <t>KIT SOPORTE DE ADAPTADOR PARA DIO A270 ST (KIT 3 PZS)</t>
  </si>
  <si>
    <t>PORTA-TAMPA DE CONECTORES - MODELO BB</t>
  </si>
  <si>
    <t>CONNECTORS CAPS HOLDER - BB MODEL</t>
  </si>
  <si>
    <t>SOPORTE - TAPA DE CONECTORES - MODELO BB</t>
  </si>
  <si>
    <t>KIT BANDEJA DE EMENDA STACK 12F</t>
  </si>
  <si>
    <t>STACK SPLICE TRAY KIT 12F</t>
  </si>
  <si>
    <t>KIT BANDEJA DE EMPALME STACK 12F</t>
  </si>
  <si>
    <t>KIT DE ADAPTADORES OPTICOS 01F SM SC-APC - VERDE (KIT 08 PCS)</t>
  </si>
  <si>
    <t>OPTICAL ADAPTER KIT 01F SM SC-APC - GREEN (KIT 08 PCS)</t>
  </si>
  <si>
    <t>EXTENSAO OPTICA CONECTORIZADA 02F SM E2000-APC 1.5M - COG - AZUL - D0.9</t>
  </si>
  <si>
    <t>PIGTAIL AND OPTICAL ADAPTER KIT 02F SM E2000-APC 1.5M - OFN - BLUE - D0.9</t>
  </si>
  <si>
    <t>EXTENSION OPTICA CONECTORIZADA 02F SM E2000-APC 1.5M - COG - AZUL - D0.9</t>
  </si>
  <si>
    <t>OPTICAL ADAPTER KIT 01F SM SC-UPC - BLUE (KIT 08 PCS)</t>
  </si>
  <si>
    <t>DIO CASSETE BB 12F OM4 LC-UPC/MPO12-UPC(F) CROSSOVER</t>
  </si>
  <si>
    <t>ODF CASSETTE BB 12F OM4 LC-UPC/MPO12-UPC(F) CROSSOVER</t>
  </si>
  <si>
    <t>ODF CASETE BB 12F OM4 LC-UPC/MPO12-UPC(F) CROSSOVER</t>
  </si>
  <si>
    <t>DIO BW12 (08F SC-APC COM ADAPTADORES)</t>
  </si>
  <si>
    <t>ODF BW12 (08F SC-APC WITH ADAPTERS)</t>
  </si>
  <si>
    <t>ODF BW12 (08F SC-APC CON ADAPTADORES)</t>
  </si>
  <si>
    <t>DIO B48 MODULO BASICO C/ KIT ANCORAGEM E C/ KIT LGX</t>
  </si>
  <si>
    <t>ODF B48 BASIC MODULE W/ CABLE CLAMP SET AND W/ LGX PLATE SET</t>
  </si>
  <si>
    <t>ODF B48 MODULO BASICO C/ KIT ANCLAJE Y C/ KIT LGX</t>
  </si>
  <si>
    <t>KIT BANDEJA DE EMENDA STACK 24F</t>
  </si>
  <si>
    <t>STACK SPLICE TRAY KIT 24F</t>
  </si>
  <si>
    <t>KIT BANDEJA DE EMPALME STACK 24F</t>
  </si>
  <si>
    <t>EXTENSAO OPTICA CONECTORIZADA 02F BLI A/B G-657A SC-APC 1.5M - COG - BRANCO - D0.9</t>
  </si>
  <si>
    <t>PIGTAIL AND OPTICAL ADAPTER KIT 02F BLI A/B G-657A SC-APC 1.5M - OFN - WHITE - D0.9</t>
  </si>
  <si>
    <t>EXTENSION OPTICA CONECTORIZADA 02F BLI A/B G-657A SC-APC 1.5M - COG - BLANCO - D0.9</t>
  </si>
  <si>
    <t>DIO CURTO BT72 72F SM SC-APC (PIGTAIL ABNT)</t>
  </si>
  <si>
    <t>ODF SHORT BT72 72F SM SC-APC (PIGTAIL ABNT)</t>
  </si>
  <si>
    <t>ODF CORTO BT72 72F SM SC-APC (PIGTAIL ABNT)</t>
  </si>
  <si>
    <t>DIO CURTO BT72 72F SM SC-UPC (PIGTAIL ABNT)</t>
  </si>
  <si>
    <t>ODF SHORT BT72 72F SM SC-UPC (PIGTAIL ABNT)</t>
  </si>
  <si>
    <t>ODF CORTO BT72 72F SM SC-UPC (PIGTAIL ABNT)</t>
  </si>
  <si>
    <t>DIO CASSETE HDX 12F OM4 LC-UPC/MPO12-UPC(F) TIPO B REVERSO</t>
  </si>
  <si>
    <t>ODF CASSETTE HDX 12F OM4 LC-UPC/MPO12-UPC(F) TYPE B REVERSE</t>
  </si>
  <si>
    <t>ODF CASETE HDX 12F OM4 LC-UPC/MPO12-UPC(F) TIPO B REVERSO</t>
  </si>
  <si>
    <t>DIO CASSETE HDX 12F OM4 LC-UPC/MPO12-UPC(F) TIPO B DIRETO</t>
  </si>
  <si>
    <t>ODF CASSETTE HDX 12F OM4 LC-UPC/MPO12-UPC(F) TYPE B STRAIGHT</t>
  </si>
  <si>
    <t>ODF CASETE HDX 12F OM4 LC-UPC/MPO12-UPC(F) TIPO B DIRECTO</t>
  </si>
  <si>
    <t>DIO CASSETE HDX 12F SM G-652D LC-UPC/MPO12-APC(F) TIPO B REVERSO</t>
  </si>
  <si>
    <t>ODF CASSETTE HDX 12F SM G-652D LC-UPC/MPO12-APC(F) TYPE B REVERSE</t>
  </si>
  <si>
    <t>ODF CASETE HDX 12F SM G-652D LC-UPC/MPO12-APC(F) TIPO B REVERSO</t>
  </si>
  <si>
    <t>DIO CASSETE HDX 12F SM G-652D LC-UPC/MPO12-APC(F) TIPO B DIRETO</t>
  </si>
  <si>
    <t>ODF CASSETTE HDX 12F SM G-652D LC-UPC/MPO12-APC(F) TYPE B STRAIGHT</t>
  </si>
  <si>
    <t>ODF CASETE HDX 12F SM G-652D LC-UPC/MPO12-APC(F) TIPO B DIRECTO</t>
  </si>
  <si>
    <t>EXTENSAO OPTICA CONECTORIZADA 02F SM LC-UPC 1.5M - COG - AZUL - D0.9</t>
  </si>
  <si>
    <t>PIGTAIL AND OPTICAL ADAPTER KIT 02F SM LC-UPC 1.5M - OFN - BLUE - D0.9</t>
  </si>
  <si>
    <t>EXTENSION OPTICA CONECTORIZADA 02F SM LC-UPC 1.5M - COG - AZUL - D0.9</t>
  </si>
  <si>
    <t>EXTENSAO OPTICA CONECTORIZADA 02F SM SC-APC 1.5M - COG - AZUL - D0.9</t>
  </si>
  <si>
    <t>PIGTAIL AND OPTICAL ADAPTER KIT 02F SM SC-APC 1.5M - OFN - BLUE - D0.9</t>
  </si>
  <si>
    <t>EXTENSION OPTICA CONECTORIZADA 02F SM SC-APC 1.5M - COG - AZUL - D0.9</t>
  </si>
  <si>
    <t>EXTENSAO OPTICA CONECTORIZADA 02F SM SC-UPC 1.5M - COG - AZUL - D0.9</t>
  </si>
  <si>
    <t>PIGTAIL AND OPTICAL ADAPTER KIT 02F SM SC-UPC 1.5M - OFN - BLUE - D0.9</t>
  </si>
  <si>
    <t>EXTENSION OPTICA CONECTORIZADA 02F SM SC-UPC 1.5M - COG - AZUL - D0.9</t>
  </si>
  <si>
    <t>EXTENSAO OPTICA CONECTORIZADA 06F SM G-652D LC-UPC 1.5M - COG - AZUL - D0.9</t>
  </si>
  <si>
    <t>PIGTAIL AND OPTICAL ADAPTER KIT 06F SM G-652D LC-UPC 1.5M - OFN - BLUE - D0.9</t>
  </si>
  <si>
    <t>EXTENSION OPTICA CONECTORIZADA 06F SM G-652D LC-UPC 1.5M - COG - AZUL - D0.9</t>
  </si>
  <si>
    <t>EXTENSAO OPTICA CONECTORIZADA 06F SM G-652D SC-APC 1.5M - COG - AZUL - D0.9</t>
  </si>
  <si>
    <t>PIGTAIL AND OPTICAL ADAPTER KIT 06F SM G-652D SC-APC 1.5M - OFN - BLUE - D0.9</t>
  </si>
  <si>
    <t>EXTENSION OPTICA CONECTORIZADA 06F SM G-652D SC-APC 1.5M - COG - AZUL - D0.9</t>
  </si>
  <si>
    <t>EXTENSAO OPTICA CONECTORIZADA 06F SM NZD FC-UPC 1.5M - COG - VERDE - D0.9</t>
  </si>
  <si>
    <t>PIGTAIL AND OPTICAL ADAPTER KIT 06F SM NZD FC-UPC 1.5M - OFN - GREEN - D0.9</t>
  </si>
  <si>
    <t>EXTENSION OPTICA CONECTORIZADA 06F SM NZD FC-UPC 1.5M - COG - VERDE - D0.9</t>
  </si>
  <si>
    <t>EXTENSAO OPTICA CONECTORIZADA 02F SM FC-APC 1.5M - COG - BRANCO - D0.9</t>
  </si>
  <si>
    <t>PIGTAIL AND OPTICAL ADAPTER KIT 02F SM FC-APC 1.5M - OFN - WHITE - D0.9</t>
  </si>
  <si>
    <t>EXTENSION OPTICA CONECTORIZADA 02F SM FC-APC 1.5M - COG - BLANCO - D0.9</t>
  </si>
  <si>
    <t>EXTENSAO OPTICA CONECTORIZADA 06F SM ST-UPC 1.5M - COG - AZUL - D0.9</t>
  </si>
  <si>
    <t>PIGTAIL AND OPTICAL ADAPTER KIT 06F SM ST-UPC 1.5M - OFN - BLUE - D0.9</t>
  </si>
  <si>
    <t>EXTENSION OPTICA CONECTORIZADA 06F SM ST-UPC 1.5M - COG - AZUL - D0.9</t>
  </si>
  <si>
    <t>EXTENSAO OPTICA CONECTORIZADA 02F SM FC-APC 1.5M - COG - AZUL - D0.9</t>
  </si>
  <si>
    <t>PIGTAIL AND OPTICAL ADAPTER KIT 02F SM FC-APC 1.5M - OFN - BLUE - D0.9</t>
  </si>
  <si>
    <t>EXTENSION OPTICA CONECTORIZADA 02F SM FC-APC 1.5M - COG - AZUL - D0.9</t>
  </si>
  <si>
    <t>KIT BANDEJA DE EMENDA STACK 12F SEM PROTETORES DE EMENDA</t>
  </si>
  <si>
    <t>STACK SPLICE TRAY KIT 12F WITHOUT SPLICE PROTECTOR</t>
  </si>
  <si>
    <t>KIT BANDEJA DE EMPALME STACK 12F SIN PROTECTORES DE EMPALME</t>
  </si>
  <si>
    <t>KIT BANDEJA DE EMENDA STACK 24F SEM PROTETORES DE EMENDA</t>
  </si>
  <si>
    <t>STACK SPLICE TRAY KIT 24F WITHOUT SPLICE PROTECTOR</t>
  </si>
  <si>
    <t>KIT BANDEJA DE EMPALME STACK 24F SIN PROTECTORES DE EMPALME</t>
  </si>
  <si>
    <t>KIT BANDEJA DE EMENDA STACK 48F SEM PROTETORES DE EMENDA</t>
  </si>
  <si>
    <t>STACK SPLICE TRAY KIT 48F WITHOUT SPLICE PROTECTOR</t>
  </si>
  <si>
    <t>KIT BANDEJA DE EMPALME STACK 48F SIN PROTECTORES DE EMPALME</t>
  </si>
  <si>
    <t>PAINEL PARA ADAPTADORES ST/FC (DIO B144) 36 POSICOES</t>
  </si>
  <si>
    <t>ADAPTER PLATE FOR OPTICAL ADAPTERS TO ODF B144 ST/FC - 36 PORTS</t>
  </si>
  <si>
    <t>PAINEL PARA ADAPTADORES ST/FC (ODF B144) 36 POSICIONES</t>
  </si>
  <si>
    <t>ET02666</t>
  </si>
  <si>
    <t>a0A6100000blnrf</t>
  </si>
  <si>
    <t>EXTENSAO OPTICA CONECTORIZADA 02F SM FC-UPC 1.5M - COG - AZUL - D0.9</t>
  </si>
  <si>
    <t>PIGTAIL AND OPTICAL ADAPTER KIT 02F SM FC-UPC 1.5M - OFN - BLUE - D0.9</t>
  </si>
  <si>
    <t>EXTENSION OPTICA CONECTORIZADA 02F SM FC-UPC 1.5M - COG - AZUL - D0.9</t>
  </si>
  <si>
    <t>EXTENSAO OPTICA CONECTORIZADA 02F SM LC-APC 1.5M - COG - AZUL - D0.9</t>
  </si>
  <si>
    <t>PIGTAIL AND OPTICAL ADAPTER KIT 02F SM LC-APC 1.5M - OFN - BLUE - D0.9</t>
  </si>
  <si>
    <t>EXTENSION OPTICA CONECTORIZADA 02F SM LC-APC 1.5M - COG - AZUL - D0.9</t>
  </si>
  <si>
    <t>EXTENSAO OPTICA CONECTORIZADA 02F OM3 LC-UPC 1.5M - COG - ACQUA - D2</t>
  </si>
  <si>
    <t>PIGTAIL AND OPTICAL ADAPTER KIT 02F OM3 LC-UPC 1.5M - OFN - AQUA - D2</t>
  </si>
  <si>
    <t>EXTENSION OPTICA CONECTORIZADA 02F OM3 LC-UPC 1.5M - COG - ACQUA - D2</t>
  </si>
  <si>
    <t>EXTENSAO OPTICA CONECTORIZADA 02F 50.0 OM3 SC-UPC 1.5M - COG - ACQUA - D2</t>
  </si>
  <si>
    <t>PIGTAIL AND OPTICAL ADAPTER KIT 02F 50.0 OM3 SC-UPC 1.5M - COG - ACQUA - D2</t>
  </si>
  <si>
    <t>EXTENSION OPTICA CONECTORIZADA 02F OM3 SC-UPC 1.5M - COG - ACQUA - D2</t>
  </si>
  <si>
    <t>EXTENSAO OPTICA CONECTORIZADA 06F OM3 SC-UPC 1.5M - COG - ACQUA - D0.9</t>
  </si>
  <si>
    <t>PIGTAIL AND OPTICAL ADAPTER KIT 06F OM3 SC-UPC 1.5M - OFN - AQUA - D0.9</t>
  </si>
  <si>
    <t>EXTENSION OPTICA CONECTORIZADA 06F OM3 SC-UPC 1.5M - COG - ACQUA - D0.9</t>
  </si>
  <si>
    <t>EXTENSAO OPTICA CONECTORIZADA 06F OM3 LC-UPC 1.5M - COG - ACQUA - D0.9</t>
  </si>
  <si>
    <t>PIGTAIL AND OPTICAL ADAPTER KIT 06F OM3 LC-UPC 1.5M - OFN - AQUA - D0.9</t>
  </si>
  <si>
    <t>EXTENSION OPTICA CONECTORIZADA 06F OM3 LC-UPC 1.5M - COG - ACQUA - D0.9</t>
  </si>
  <si>
    <t>EXTENSAO OPTICA CONECTORIZADA 02F SM G-652D LC-UPC 1.5M - COG - AZUL - D0.9</t>
  </si>
  <si>
    <t>PIGTAIL AND OPTICAL ADAPTER KIT 02F SM G-652D LC-UPC 1.5M - OFN - BLUE - D0.9</t>
  </si>
  <si>
    <t>EXTENSION OPTICA CONECTORIZADA 02F SM G-652D LC-UPC 1.5M - COG - AZUL - D0.9</t>
  </si>
  <si>
    <t>EXTENSAO OPTICA CONECTORIZADA 02F SM ST-UPC 1.5M - COG - AZUL - D0.9</t>
  </si>
  <si>
    <t>PIGTAIL AND OPTICAL ADAPTER KIT 02F SM ST-UPC 1.5M - OFN - BLUE - D0.9</t>
  </si>
  <si>
    <t>EXTENSION OPTICA CONECTORIZADA 02F SM ST-UPC 1.5M - COG - AZUL - D0.9</t>
  </si>
  <si>
    <t>EXTENSAO OPTICA CONECTORIZADA 02F OM3 SC-UPC 1.5M - COG - ACQUA - D2</t>
  </si>
  <si>
    <t>PIGTAIL AND OPTICAL ADAPTER KIT 02F OM3 SC-UPC 1.5M - OFN - AQUA - D2</t>
  </si>
  <si>
    <t>KIT DE ADAPTADOR OPTICO 01F SM SC-APC COM SHUTTER FRONTAL (KIT 01 PC)</t>
  </si>
  <si>
    <t>OPTICAL ADAPTER KIT 01F SM SC-APC WITH FRONTAL SHUTTER (01 UNIT)</t>
  </si>
  <si>
    <t>KIT DE ADAPTADOR OPTICO 01F SM SC-APC CON SHUTTER FRONTAL (KIT 01 PZ)</t>
  </si>
  <si>
    <t>KIT DE ADAPTADORES OPTICOS 01F SM SC-APC COM SHUTTER LATERAL (KIT 08 PCS)</t>
  </si>
  <si>
    <t>OPTICAL ADAPTER KIT 01F SM SC-APC WITH LATERAL SHUTTER (08 UNITS)</t>
  </si>
  <si>
    <t>KIT DE ADAPTADORES OPTICOS 01F SM SC-APC CON SHUTTER LATERAL (KIT CON 08 PZS)</t>
  </si>
  <si>
    <t>KIT DE ADAPTADORES OPTICO 01F SM SC-APC COM SHUTTER FRONTAL (KIT 08 PCS)</t>
  </si>
  <si>
    <t>OPTICAL ADAPTER KIT 01F SM SC-APC WITH FRONTAL SHUTTER (08 UNITS)</t>
  </si>
  <si>
    <t>KIT DE ADAPTADORES OPTICOS 01F SM SC-APC CON SHUTTER FRONTAL (KIT CON 08 PZS)</t>
  </si>
  <si>
    <t>DIO B48 24F MM 50.0 SC-UPC (PIGTAIL LA)</t>
  </si>
  <si>
    <t>ODF B48 24F MM 50.0 SC-UPC (PIGTAIL LA)</t>
  </si>
  <si>
    <t>DIO BT48 12F SM SC-APC (PIGTAIL ABNT)</t>
  </si>
  <si>
    <t>ODF BT48 12F SM SC-APC (PIGTAIL ABNT)</t>
  </si>
  <si>
    <t>DIO BT48 48F SM SC-APC (PIGTAIL ABNT)</t>
  </si>
  <si>
    <t>ODF BT48 48F SM SC-APC (PIGTAIL ABNT)</t>
  </si>
  <si>
    <t>DIO BT48 12F SM SC-UPC (PIGTAIL ABNT)</t>
  </si>
  <si>
    <t>ODF BT48 12F SM SC-UPC (PIGTAIL ABNT)</t>
  </si>
  <si>
    <t>DIO BT48 48F SM SC-UPC (PIGTAIL ABNT)</t>
  </si>
  <si>
    <t>ODF BT48 48F SM SC-UPC (PIGTAIL ABNT)</t>
  </si>
  <si>
    <t>DIO BT48 24F SM SC-APC (PIGTAIL ABNT)</t>
  </si>
  <si>
    <t>ODF BT48 24F SM SC-APC (PIGTAIL ABNT)</t>
  </si>
  <si>
    <t>DIO BT48 24F SM SC-UPC (PIGTAIL ABNT)</t>
  </si>
  <si>
    <t>ODF BT48 24F SM SC-UPC (PIGTAIL ABNT)</t>
  </si>
  <si>
    <t>DIO BT48 36F SM SC-UPC (PIGTAIL ABNT)</t>
  </si>
  <si>
    <t>ODF BT48 36F SM SC-UPC (PIGTAIL ABNT)</t>
  </si>
  <si>
    <t>DIO BT48 36F SM SC-APC (PIGTAIL ABNT)</t>
  </si>
  <si>
    <t>ODF BT48 36F SM SC-APC (PIGTAIL ABNT)</t>
  </si>
  <si>
    <t>DIO B48 24F SM SC-APC (PIGTAIL ABNT)</t>
  </si>
  <si>
    <t>ODF B48 24F SM SC-APC (PIGTAIL ABNT)</t>
  </si>
  <si>
    <t>EXTENSAO OPTICA CONECTORIZADA 06F SM FC-UPC 1.5M - COG - AZUL - D0.9</t>
  </si>
  <si>
    <t>PIGTAIL AND OPTICAL ADAPTER KIT 06F SM FC-UPC 1.5M - OFN - BLUE - D0.9</t>
  </si>
  <si>
    <t>EXTENSION OPTICA CONECTORIZADA 06F SM FC-UPC 1.5M - COG - AZUL - D0.9</t>
  </si>
  <si>
    <t>EXTENSAO OPTICA CONECTORIZADA 06F SM LC-APC 1.5M - COG - AZUL - D0.9</t>
  </si>
  <si>
    <t>PIGTAIL AND OPTICAL ADAPTER KIT 06F SM LC-APC 1.5M - OFN - BLUE - D0.9</t>
  </si>
  <si>
    <t>EXTENSION OPTICA CONECTORIZADA 06F SM LC-APC 1.5M - COG - AZUL - D0.9</t>
  </si>
  <si>
    <t>EXTENSAO OPTICA CONECTORIZADA 06F SM LC-UPC 1.5M - COG - AZUL - D0.9</t>
  </si>
  <si>
    <t>PIGTAIL AND OPTICAL ADAPTER KIT 06F SM LC-UPC 1.5M - OFN - BLUE - D0.9</t>
  </si>
  <si>
    <t>EXTENSION OPTICA CONECTORIZADA 06F SM LC-UPC 1.5M - COG - AZUL - D0.9</t>
  </si>
  <si>
    <t>EXTENSAO OPTICA CONECTORIZADA 06F SM SC-UPC 1.5M - COG - AZUL - D0.9</t>
  </si>
  <si>
    <t>PIGTAIL AND OPTICAL ADAPTER KIT 06F SM SC-UPC 1.5M - OFN - BLUE - D0.9</t>
  </si>
  <si>
    <t>EXTENSION OPTICA CONECTORIZADA 06F SM SC-UPC 1.5M - COG - AZUL - D0.9</t>
  </si>
  <si>
    <t>TAMPA PARA DIO HDMOD ( CJ. 3 PEÇAS)</t>
  </si>
  <si>
    <t>FRONT PART FOR OPTICAL FRAME HDMOD ( KIT W/ 3 PIECES)</t>
  </si>
  <si>
    <t>TAPA PARA DIO HDMOD (CJ. 3 PIEZAS)</t>
  </si>
  <si>
    <t>ADAPTADOR OPTICO MONOFIBRA SC-APC (FLANGE CURTA)</t>
  </si>
  <si>
    <t>OPTICAL ADAPTERS MONOFIBER SC-APC (SHORT FLANGE)</t>
  </si>
  <si>
    <t>ADAPTADOR OPTICO MONOFIBRA SC-APC (FLANGE CORTA)</t>
  </si>
  <si>
    <t>ET02598</t>
  </si>
  <si>
    <t>a0A6100000blnqo</t>
  </si>
  <si>
    <t>CEIP 12 (CAIXA DE EMENDA INTERNA DE PAREDE PARA 12F - 12 PIGTAILS SC-APC ABNT)</t>
  </si>
  <si>
    <t>SLIMBOX 12-FIBER INTERNAL ADAPTER MODULE (CEIP 12 - 12 PIGTAILS SC-APC ABNT)</t>
  </si>
  <si>
    <t>CEIP 12 (CAJA DE EMPALME INTERNA DE PARED PARA 12 F - 12 PIGTAILS SC-APC ABNT)</t>
  </si>
  <si>
    <t>ADAPTADOR OPTICO INDUSTRIAL 02F SM LC-UPC IP67 - PRETO</t>
  </si>
  <si>
    <t>INDUSTRIAL OPTICAL ADAPTER 02F SM LC-UPC IP67 - BLACK</t>
  </si>
  <si>
    <t>ADAPTADOR OPTICO INDUSTRIAL 02F SM LC-UPC IP67 - NEGRO</t>
  </si>
  <si>
    <t>ET03235</t>
  </si>
  <si>
    <t>a0A6100000blnyF</t>
  </si>
  <si>
    <t>ADAPTADOR OPTICO INDUSTRIAL 02F MM LC-UPC IP67 - PRETO</t>
  </si>
  <si>
    <t>INDUSTRIAL OPTICAL ADAPTER 02F MM LC-UPC IP67 - BLACK</t>
  </si>
  <si>
    <t>ADAPTADOR OPTICO INDUSTRIAL 02F MM LC-UPC IP67 - NEGRO</t>
  </si>
  <si>
    <t>DIO CASSETE LGX 12F OM3 LC-UPC/MPO12-UPC(M) TIPO A DIRETO/REVERSO</t>
  </si>
  <si>
    <t>ODF CASSETTE LGX 12F OM3 LC-UPC/MPO12-UPC(M) TYPE A STRAIGHT/REVERSE</t>
  </si>
  <si>
    <t>ODF CASETE LGX 12F OM3 LC-UPC/MPO12-UPC(M) TIPO A DIRECTO/REVERSO</t>
  </si>
  <si>
    <t>DIO CASSETE LGX 12F BLI A/B G-657A LC-UPC/MPO12-APC(F) TIPO A DIRETO/REVERSO</t>
  </si>
  <si>
    <t>ODF CASSETTE LGX 12F BLI A/B G-657A LC-UPC/MPO12-APC(F) TYPE A STRAIGHT/REVERSE</t>
  </si>
  <si>
    <t>ODF CASETE LGX 12F BLI A/B G-657A LC-UPC/MPO12-APC(F) TIPO A DIRECTO/REVERSO</t>
  </si>
  <si>
    <t>DIO CASSETE LGX 24F OM3 LC-UPC/MPO12-UPC(M) TIPO A DIRETO/REVERSO</t>
  </si>
  <si>
    <t>ODF CASSETTE LGX 24F OM3 LC-UPC/MPO12-UPC(M) TYPE A STRAIGHT/REVERSE</t>
  </si>
  <si>
    <t>ODF CASETE LGX 24F OM3 LC-UPC/MPO12-UPC(M) TIPO A DIRECTO/REVERSO</t>
  </si>
  <si>
    <t>DIO CASSETE LGX 24F OM4 LC-UPC/MPO12-UPC(F) TIPO B DIRETO/REVERSO</t>
  </si>
  <si>
    <t>ODF CASSETTE LGX 24F OM4 LC-UPC/MPO12-UPC(F) TYPE B STRAIGHT/REVERSE</t>
  </si>
  <si>
    <t>ODF CASETE LGX 24F OM4 LC-UPC/MPO12-UPC(F) TIPO B DIRECTO/REVERSO</t>
  </si>
  <si>
    <t>DIO CASSETE LGX 24F SM G-652D LC-UPC/MPO12-APC(M) TIPO A DIRETO/REVERSO</t>
  </si>
  <si>
    <t>ODF CASSETTE LGX 24F SM G-652D LC-UPC/MPO12-APC(M) TYPE A STRAIGHT/REVERSE</t>
  </si>
  <si>
    <t>ODF CASETE LGX 24F SM G-652D LC-UPC/MPO12-APC(M) TIPO A DIRECTO/REVERSO</t>
  </si>
  <si>
    <t>DIO CASSETE LGX 24F SM G-652D LC-UPC/MPO12-APC(F) TIPO B DIRETO/REVERSO</t>
  </si>
  <si>
    <t>ODF CASSETTE LGX 24F SM G-652D LC-UPC/MPO12-APC(F) TYPE B STRAIGHT/REVERSE</t>
  </si>
  <si>
    <t>ODF CASETE LGX 24F SM G-652D LC-UPC/MPO12-APC(F) TIPO B DIRECTO/REVERSO</t>
  </si>
  <si>
    <t>DGOI-C 64 (DISTRIBUIDOR GERAL OPTICO INTERNO CONECTORIZADO MODULAR - MONTADO 24 ADAP E 1 SPLITTER 1X8 - 0186-0063-3)</t>
  </si>
  <si>
    <t>DGOI-C 64 (CONNECTORIZED MDU MODULAR DISTRIBUTION BOX - ASSEMBLED WITH 24 ADAPTER AND 1 SPLITTER 1X8 - GVT 4024012)</t>
  </si>
  <si>
    <t>DGOI-C 64 (DISTRIBUIDOR GENERAL OPTICO INTERNO CONECTORIZADO MODULAR - MONTADO 24 ADAP Y 1 SPLITTER 1X8 - GVT 4024012)</t>
  </si>
  <si>
    <t>DGOI-C 64 (DISTRIBUIDOR GERAL OPTICO INTERNO CONECTORIZADO MODULAR - MONTADO 48 ADAP E 1 SPLITTER 1X8 - 0186-0064-4)</t>
  </si>
  <si>
    <t>DGOI-C 64 (CONNECTORIZED MDU MODULAR DISTRIBUTION BOX - ASSEMBLED WITH 48 ADAPTER AND 1 SPLITTER 1X8 - GVT 4024014)</t>
  </si>
  <si>
    <t>DGOI-C 64 (DISTRIBUIDOR GENERAL OPTICO INTERNO CONECTORIZADO MODULAR - MONTADO 48 ADAP Y 1 SPLITTER 1X8 - GVT 4024014)</t>
  </si>
  <si>
    <t>DGOI-C 64 (DISTRIBUIDOR GERAL OPTICO INTERNO CONECTORIZADO MODULAR - MONTADO 64 ADAP E 1 SPLITTER 1X8 - 0486-0347-4)</t>
  </si>
  <si>
    <t>DGOI-C 64 (CONNECTORIZED MDU MODULAR DISTRIBUTION BOX - ASSEMBLED WITH 64 ADAPTER AND 1 SPLITTER 1X8 - 0486-0347-4)</t>
  </si>
  <si>
    <t>DGOI-C 64 (DISTRIBUIDOR GENERAL OPTICO INTERNO CONECTORIZADO MODULAR - MONTADO 64 ADAP Y 1 SPLITTER 1X8 - 0486-0347-4)</t>
  </si>
  <si>
    <t>DGOI-C 64 (DISTRIBUIDOR GERAL OPTICO INTERNO CONECTORIZADO MODULAR - MONTADO 24 ADAP E 1 SPLITTER 1X8)</t>
  </si>
  <si>
    <t>SLIMBOX 64-FIBER INTERNAL ADAPTER MODULE (DGOI-C 64 - WITH 24 ADAPTERS AND 1 SPLITTER 1X8)</t>
  </si>
  <si>
    <t>DGOI-C 64 (DISTRIBUIDOR GENERAL OPTICO INTERNO CONECTORIZADO MODULAR - MONTADO 24 ADAP Y 1 SPLITTER 1X8)</t>
  </si>
  <si>
    <t>DGOI-C 64 (DISTRIBUIDOR GERAL OPTICO INTERNO CONECTORIZADO MODULAR - MONTADO 48 ADAP E 1 SPLITTER 1X8)</t>
  </si>
  <si>
    <t>SLIMBOX 64-FIBER INTERNAL ADAPTER MODULE (DGOI-C 64 - WITH 48 ADAPTER AND 1 SPLITTER 1X8)</t>
  </si>
  <si>
    <t>DGOI-C 64 (DISTRIBUIDOR GENERAL OPTICO INTERNO CONECTORIZADO MODULAR - MONTADO 48 ADAP Y 1 SPLITTER 1X8)</t>
  </si>
  <si>
    <t>DGOI-C 64 (DISTRIBUIDOR GERAL OPTICO INTERNO CONECTORIZADO MODULAR - MONTADO 64 ADAP E 1 SPLITTER 1X8)</t>
  </si>
  <si>
    <t>SLIMBOX 64-FIBER INTERNAL ADAPTER MODULE (DGOI-C 64 - WITH 64 ADAPTER AND 1 SPLITTER 1X8)</t>
  </si>
  <si>
    <t>DGOI-C 64 (DISTRIBUIDOR GENERAL OPTICO INTERNO CONECTORIZADO MODULAR - MONTADO 64 ADAP Y 1 SPLITTER 1X8)</t>
  </si>
  <si>
    <t>DIO BT48 12F BLI G-657A2 LC-APC (PIGTAIL TELCORDIA)</t>
  </si>
  <si>
    <t>ODF BT48 12F BLI G-657A2 LC-APC (PIGTAIL TELCORDIA)</t>
  </si>
  <si>
    <t>DGOI-C 64 (DISTRIBUIDOR GERAL OPTICO INTERNO CONECTORIZADO MODULAR - MONTADO 24 ADAP E 24 PIGTAILS PADRÃO TELCORDIA)</t>
  </si>
  <si>
    <t>SLIMBOX 64-FIBER INTERNAL ADAPTER MODULE (DGOI-C 64 - WITH 24 ADAPTER AND 24 PIGTAILS TELCORDIA)</t>
  </si>
  <si>
    <t>DGOI-C 64 (DISTRIBUIDOR GENERAL OPTICO INTERNO CONECTORIZADO MODULAR - MONTADO 24 ADAP Y 24 PIGTAILS ESTANDAR TELCORDIA)</t>
  </si>
  <si>
    <t>EXTENSAO OPTICA CONECTORIZADA 02F SM E2000-APC 2.5M - COG - AZUL - D0.9</t>
  </si>
  <si>
    <t>PIGTAIL AND OPTICAL ADAPTER KIT 02F SM E2000-APC 2.5M - OFN - BLUE - D0.9</t>
  </si>
  <si>
    <t>EXTENSION OPTICA CONECTORIZADA 02F SM E2000-APC 2.5M - COG - AZUL - D0.9</t>
  </si>
  <si>
    <t>DIO B48 C/ KIT ANCORAGEM, C/ KIT LGX E C/ BANDEJA DE EMENDA 24F</t>
  </si>
  <si>
    <t>ODF B48 BASIC MODULE W/ CABLE CLAMP SET, W/ LGX PLATE SET AND STACK SPLICE TRAY 24F</t>
  </si>
  <si>
    <t>ODF B48 MONTADO CON C/ KIT ANCLAJE, C/ KIT LGX Y C/ BANDEJA DE EMPALME 24F</t>
  </si>
  <si>
    <t>EXTENSAO OPTICA CONECTORIZADA 02F SM SC-UPC 1.0M - COG - BRANCO - D0.9</t>
  </si>
  <si>
    <t>PIGTAIL AND OPTICAL ADAPTER KIT 02F SM SC-UPC 1.0M - OFN - WHITE - D0.9</t>
  </si>
  <si>
    <t>EXTENSION OPTICA CONECTORIZADA 02F SM SC-UPC 1.0M - COG - BLANCO - D0.9</t>
  </si>
  <si>
    <t>EXTENSAO OPTICA CONECTORIZADA 02F SM LC-UPC 1.0M - COG - BRANCO - D0.9</t>
  </si>
  <si>
    <t>PIGTAIL AND OPTICAL ADAPTER KIT 02F SM LC-UPC 1.0M - OFN - WHITE - D0.9</t>
  </si>
  <si>
    <t>EXTENSION OPTICA CONECTORIZADA 02F SM LC-UPC 1.0M - COG - BLANCO - D0.9</t>
  </si>
  <si>
    <t>ADAPTADOR OPTICO MPO/MTP</t>
  </si>
  <si>
    <t>MPO/MTP OPTICAL ADAPTER</t>
  </si>
  <si>
    <t>ET02448</t>
  </si>
  <si>
    <t>a0A6100000blnp8</t>
  </si>
  <si>
    <t>PEDESTAL OPTICO 192F (192F) LC-APC - COMPLETO E SEM SPLITTER</t>
  </si>
  <si>
    <t>OPTIC PEDESTAL 192F (192F) LC-APC - COMPLETE  AND WITHOUT SPLITTER</t>
  </si>
  <si>
    <t>PEDESTAL OPTICO 192F (192F) LC-APC - COMPLETO Y SIN SPLITTER</t>
  </si>
  <si>
    <t>ET03251</t>
  </si>
  <si>
    <t>a0A6100000blnyP</t>
  </si>
  <si>
    <t>DIO HDX ESPELHAMENTO 144 LC 1U MÓDULO BÁSICO</t>
  </si>
  <si>
    <t>ODF HDX MIRRORING 144 LC 1U BASIC MODULE</t>
  </si>
  <si>
    <t>ODF HDX MIRRORING 144 LC 1U MODULO BASICO</t>
  </si>
  <si>
    <t>ET03444</t>
  </si>
  <si>
    <t>a0A6100000blo0s</t>
  </si>
  <si>
    <t>DIO HDX ESPELHAMENTO 36 MPO 1U MÓDULO BÁSICO</t>
  </si>
  <si>
    <t>ODF HDX MIRRORING 36 MPO 1U BASIC MODULE</t>
  </si>
  <si>
    <t>ODF HDX MIRRORING 36 MPO 1U MODULO BASICO</t>
  </si>
  <si>
    <t>DIO BT48 36F SM SC-APC (PIGTAIL ABNT) COM BANDEJA DE SOBRA DE CORDOES</t>
  </si>
  <si>
    <t>ODF BT48 36F SM SC-APC (PIGTAIL ABNT) WITH TRAY FOR CORD ACCOMMODATION</t>
  </si>
  <si>
    <t>ODF BT48 36F SM SC-APC (PIGTAIL ABNT) CON BANDEJA DE SOBRA DE CORDON</t>
  </si>
  <si>
    <t>DIO BT48 24F SM SC-APC (PIGTAIL ABNT) COM BANDEJA DE SOBRA DE CORDOES</t>
  </si>
  <si>
    <t>ODF BT48 24F SM SC-APC (PIGTAIL ABNT) WITH TRAY FOR CORD ACCOMMODATION</t>
  </si>
  <si>
    <t>ODF BT48 24F SM SC-APC (PIGTAIL ABNT) CON BANDEJA DE SOBRA DE CORDON</t>
  </si>
  <si>
    <t>TRAY FOR OPTICAL CORD ACCOMMODATION 1U</t>
  </si>
  <si>
    <t>BANDEJA PARA ACOMODACAO DE SOBRA DE CORDON 1U</t>
  </si>
  <si>
    <t>CEIP 12 (CAIXA DE EMENDA INTERNA DE PAREDE 12F - 6 PIGTAILS SC-UPC TELCORDIA)</t>
  </si>
  <si>
    <t>SLIMBOX 12-FIBER INTERNAL ADAPTER MODULE (CEIP 12 - WITH 6 PIGTAILS SC-UPC TELCORDIA)</t>
  </si>
  <si>
    <t>EXTENSAO OPTICA CONECTORIZADA 02F 50.0 FC-UPC 1.5M - COG -  LARANJA - D0.9</t>
  </si>
  <si>
    <t>PIGTAIL AND OPTICAL ADAPTER KIT 02F 50.0 FC-UPC 1.5M - OFN -  ORANGE - D0.9</t>
  </si>
  <si>
    <t>EXTENSION OPTICA CONECTORIZADA 02F 50.0 FC-UPC 1.5M - COG -  NARANJA - D0.9</t>
  </si>
  <si>
    <t>EXTENSAO OPTICA CONECTORIZADA 02F 50.0 SC-APC 1.5M - COG - AMARELO - D0.9</t>
  </si>
  <si>
    <t>PIGTAIL AND OPTICAL ADAPTER KIT 02F 50.0 SC-APC 1.5M - OFN - YELLOW - D0.9</t>
  </si>
  <si>
    <t>PIGTAIL Y ACOPLADOR OPTICO 02F 50.0 SC-APC 1.5M - COG - AMARILLO - D0.9</t>
  </si>
  <si>
    <t>DIO CASSETE HDX 12F SM G-652D LC-APC/MPO12-APC(F) TIPO B DIRETO</t>
  </si>
  <si>
    <t>ODF CASSETTE HDX 12F SM G-652D LC-APC/MPO12-APC(F) TYPE B DIRECT</t>
  </si>
  <si>
    <t>EXTENSAO OPTICA CONECTORIZADA 06F SM G-657A SC-APC 1.5M - COG AMARELO D0.9</t>
  </si>
  <si>
    <t>PIGTAIL AND OPTICAL ADAPTER KIT 06F SM G-657A SC-APC 1.5M - OFN - YELLOW - D0.9</t>
  </si>
  <si>
    <t>EXTENSION OPTICA CONECTORIZADA 06F SM G-657A SC-APC 1.5M - COG - AMARILLO D0.9</t>
  </si>
  <si>
    <t>CEIP 12 (CAIXA DE EMENDA INTERNA DE PAREDE 12F COM 1 SPLITTER 1X4 SC-APC/SC-APC E 10 ADAP)</t>
  </si>
  <si>
    <t>SLIMBOX 12-FIBER INTERNAL ADAPTER MODULE (CEIP 12 - WITH 1 SPLITTER 1x4 SC-APC/SC-APC)</t>
  </si>
  <si>
    <t>CEIP 12 (CAJA DE EMPALME INTERNA DE PARED 12F CON 1 SPLITTER 1X4 SC-APC/SC-APC)</t>
  </si>
  <si>
    <t>DGOI-C 64 (DISTRIBUIDOR GERAL OPTICO INTERNO CONECTORIZADO MODULAR - MODULO BASICO CONEC. PRUMADA)</t>
  </si>
  <si>
    <t>SLIMBOX 64 (CONNECTORIZED MDU MODULAR DISTRIBUTION BOX - BASIC MODULE FOR RISER CABLE CONNECT)</t>
  </si>
  <si>
    <t>DGOI-C 64 (DISTRIBUIDOR GENERAL OPTICO INTERNO CONECTORIZADO MODULAR - MODULO BASICO CONEC. RISER)</t>
  </si>
  <si>
    <t>ET04463</t>
  </si>
  <si>
    <t>a0A4N00001pjkxy</t>
  </si>
  <si>
    <t>DGOI-C 64 (DISTRIBUIDOR GERAL OPTICO INTERNO CONECTORIZADO MODULAR - CONEC. PRUMADA MONTADO 24 ADAP E 1 SPLITTER 1X4 SC-APC/SC-APC)</t>
  </si>
  <si>
    <t>DGOI-C 64 (Connectorized MDU Modular Distribution Box - RISER CABLE CONNECT ASSEMBLED WITH 24 ADAP AND 1 SPLITTER 1X4 SC-APC/SC-APC)</t>
  </si>
  <si>
    <t>DGOI-C 64 (DISTRIBUIDOR GERAL OPTICO INTERNO CONECTORIZADO MODULAR - CONEC. RISER MONTADO 24 ADAP Y 1 SPLITTER 1X4 SC-APC/SC-APC)</t>
  </si>
  <si>
    <t>KIT DE ADAPTADORES OPTICOS 02F MM LC-PC DUPLEX - ACQUA (KIT 01 PC)</t>
  </si>
  <si>
    <t>LC MM OPTICAL ADAPTER SET - AQUA (PACKAGE 01 PC)</t>
  </si>
  <si>
    <t>KIT DE ADAPTADORES OPTICOS 02F MM LC-PC DUPLEX - ACQUA (KIT 03 PCS)</t>
  </si>
  <si>
    <t>LC MM OPTICAL ADAPTER SET - AQUA (PACKAGE 03 PC)</t>
  </si>
  <si>
    <t>KIT DE ADAPTADORES OPTICOS 01F MM SC-PC - ACQUA (KIT 02 PCS)</t>
  </si>
  <si>
    <t>SC MM OPTICAL ADAPTER SET - AQUA (PACKAGE 02 PC)</t>
  </si>
  <si>
    <t>KIT DE ADAPTADORES OPTICOS 01F MM SC-PC - ACQUA (KIT 06 PCS)</t>
  </si>
  <si>
    <t>SC MM OPTICAL ADAPTER SET - AQUA (PACKAGE 06 PC)</t>
  </si>
  <si>
    <t>EXTENSAO OPTICA CONECTORIZADA 06F 50.0 LC-UPC 1.5M - COG - LARANJA - D0.9</t>
  </si>
  <si>
    <t>PIGTAIL AND OPTICAL ADAPTER KIT 06F 50.0 LC-UPC 1.5M - OFN - ORANGE - D0.9</t>
  </si>
  <si>
    <t>PIGTAIL Y ACOPLADOR OPTICO 06F 50.0 LC-UPC 1.5M - COG - NARANJA - D0.9</t>
  </si>
  <si>
    <t>EXTENSAO OPTICA MONOFIBRA SM G652D SC-PC 1.5M - COG -AMARELO - D0.9</t>
  </si>
  <si>
    <t>SIMPLEX OPTICAL PIGTAIL SM G652D SC-PC - OFN - YELLOW - D0.9</t>
  </si>
  <si>
    <t>EXTENSION OPTICA MONOFIBRA SM G-652D SC-PC 1.5M - COG - AMARILLO - D0.9</t>
  </si>
  <si>
    <t>DIO CASSETE LGX 12F SM G-652D SC-APC/MPO12-APC(F) TIPO B DIRETO/REVERSO</t>
  </si>
  <si>
    <t>ODF CASSETTE LGX 12F SM G-652D SC-APC/MPO12-APC(F) TYPE B STRAIGHT/REVERSE</t>
  </si>
  <si>
    <t>ODF CASETE LGX 12F SM G-652D SC-APC/MPO12-APC(F) TIPO B DIRECTO/REVERSO</t>
  </si>
  <si>
    <t>DIO CASSETE HDX 12F SM LC-APC/MPO12-APC(F) TIPO B REVERSO</t>
  </si>
  <si>
    <t>ODF CASSETTE HDX 12F SM LC-APC/MPO12-APC(F) TYPE B REVERSE</t>
  </si>
  <si>
    <t>EXTENSAO OPTICA CONECTORIZADA 12F OM3 SC-UPC 1.5M - COG - DIN/DVE - D0.9</t>
  </si>
  <si>
    <t>PIGTAIL AND OPTICAL ADAPTER KIT 12F OM3 SC-UPC 1.5M - OFN - DIN/DVE - D0.9</t>
  </si>
  <si>
    <t>PIGTAIL Y ACOPLADOR OPTICO 12F OM3 SC-UPC 1.5M - COG - DIN/DVE - D0.9</t>
  </si>
  <si>
    <t>EXTENSAO OPTICA CONECTORIZADA SM G-652D (KIT 12F SM G-652D SC-UPC 1.5M - COG - COR:TIA-598 - D0.9</t>
  </si>
  <si>
    <t>PIGTAIL AND OPTICAL ADAPTER KIT 12F SM G-652D SC-UPC 1.5M - OFN - COLOR:TIA-598 - D0.9</t>
  </si>
  <si>
    <t>EXTENSION OPTICA CONECTORIZADA 12F SM G-652D SC-UPC 1.5M - COG - COLOR:TIA-598 - D0.9</t>
  </si>
  <si>
    <t>DGO600 - COMPLETO (BASTIDOR C/ 10 SUB BASTIDORES) - CLIENTE - SC-APC</t>
  </si>
  <si>
    <t>ODF600 - COMPLETE (RACK W/ 10 SUB RACKS) - CLIENT - SC-APC</t>
  </si>
  <si>
    <t>BANDEJA OPTICA 48F - MODULO BASICO</t>
  </si>
  <si>
    <t>FIBER PANEL 48F - BASIC MODULE</t>
  </si>
  <si>
    <t>ET03269</t>
  </si>
  <si>
    <t>a0A6100000blnyg</t>
  </si>
  <si>
    <t>DIO BW12 (COM 12 ADAPTADORES SC-APC ANGULARES)</t>
  </si>
  <si>
    <t>ODF BW12 (DISTRIBUTION BOX WITH 12 ANGLED SC-APC ADAPTERS)</t>
  </si>
  <si>
    <t>ODF BW12 (CON 12 ADAPTADORES SC-APC ANGULARES)</t>
  </si>
  <si>
    <t>DIO BT48 36F SM SC-UPC (PIGTAIL TELCORDIA)</t>
  </si>
  <si>
    <t>ODF BT48 36F SM SC-UPC (PIGTAIL TELCORDIA)</t>
  </si>
  <si>
    <t>BREAKOUT KIT 12F - 100CM</t>
  </si>
  <si>
    <t>KIT BREAKOUT 12F - 100CM</t>
  </si>
  <si>
    <t>DIO B144 - E2000 - MODULO BASICO</t>
  </si>
  <si>
    <t>ODF B144 E2000 - BASIC MODULE</t>
  </si>
  <si>
    <t>ODF B144 E2000 - MODULO BASICO</t>
  </si>
  <si>
    <t>a0A6100000blnqj</t>
  </si>
  <si>
    <t>DIO B48 24F SM LC-UPC (PIGTAIL AZ)</t>
  </si>
  <si>
    <t>ODF B48 24F SM LC-UPC (PIGTAIL AZ)</t>
  </si>
  <si>
    <t>DGOI-C 64 (DISTRIBUIDOR GERAL OPTICO INTERNO CONECTORIZADO MODULAR - MONTADO 48 ADAP E 48 PIGTAILS PADRÃO TELCORDIA)</t>
  </si>
  <si>
    <t>DGOI-C 64 (Connectorized MDU Modular Distribution Box -ASSEMBLED WITH 48 ADAP AND 48 PIGTAIL TELCORDIA STANDARD)</t>
  </si>
  <si>
    <t>DGOI-C 64 (DISTRIBUIDOR GENERAL OPTICO INTERNO CONECTORIZADO MODULAR - MONTADO 48 ADAP E 48 PIGTAILS PADRÃO TELCORDIA)</t>
  </si>
  <si>
    <t>BW 12 (MONTADA COM 8 ADAP SC-APC E 1 SPLITTER 1X8 SAP 324610)</t>
  </si>
  <si>
    <t>BW 12 (DISTRIBUTION BOX WITH 8 ADAP SC-APC AND 1 SPLITTER 1x8)</t>
  </si>
  <si>
    <t>BW 12 (MONTADA CON 8 ADAP SC-APC Y 1 SPLITTER 1X8 SAP 324610)</t>
  </si>
  <si>
    <t>BW 12 (MONTADA COM 8 ADAP SC-APC SAP 324606)</t>
  </si>
  <si>
    <t>BW 12 (DISTRIBUTION BOX WITH 8 ADAP SC-APC SAP 324606)</t>
  </si>
  <si>
    <t>BW 12 (MONTADA CON 8 ADAP SC-APC SAP 324606)</t>
  </si>
  <si>
    <t>EXTENSAO OPTICA CONECTORIZADA 02F OM4 ST-UPC 1.5M - COG - ACQUA - D0.9</t>
  </si>
  <si>
    <t>PIGTAIL AND OPTICAL ADAPTER KIT 02F OM4 ST-UPC 1.5M - OFN - AQUA - D0.9</t>
  </si>
  <si>
    <t>EXTENSION OPTICA CONECTORIZADA 02F OM4 ST-UPC 1.5M - COG - ACQUA - D0.9</t>
  </si>
  <si>
    <t>DIO B48 24F SM LC-APC (PIGTAIL ABNT)</t>
  </si>
  <si>
    <t>ODF B48 24F SM LC-APC (PIGTAIL ABNT)</t>
  </si>
  <si>
    <t>BW 12 (MONTADA COM 8 ADAP SC-APC SAP 324611)</t>
  </si>
  <si>
    <t>BW 12 (DISTRIBUTION BOX WITH 8 ADAP SC-APC SAP 324611)</t>
  </si>
  <si>
    <t>BW 12 (MONTADA CON 8 ADAP SC-APC SAP 324611)</t>
  </si>
  <si>
    <t>PATCH PANEL OPTICO 1U 3 POSICOES</t>
  </si>
  <si>
    <t>PATCH PANEL OPTICO 1U 3 POSITIONS</t>
  </si>
  <si>
    <t>PATCH PANEL OPTICO 1U 3 POSICIONES</t>
  </si>
  <si>
    <t>PATCH PANEL MODULAR HDX</t>
  </si>
  <si>
    <t>HDX MODULAR PATCH PANEL</t>
  </si>
  <si>
    <t>ET02752</t>
  </si>
  <si>
    <t>a0A6100000blnsk</t>
  </si>
  <si>
    <t>KIT 3X PLACAS LGX 08 POSICOES LC/SC</t>
  </si>
  <si>
    <t>3X LGX PLATES SET - 08P LC/SC</t>
  </si>
  <si>
    <t>KIT 3X PLACAS LGX 08 POSICIONES LC/SC</t>
  </si>
  <si>
    <t>KIT 3X PLACAS LGX 08 POSICOES ST/FC</t>
  </si>
  <si>
    <t>3X LGX PLATES SET - 08P ST/FC</t>
  </si>
  <si>
    <t>KIT 3X PLACAS LGX 08 POSICIONES ST/FC</t>
  </si>
  <si>
    <t>KIT 3X PLACAS LGX 6 POSIÇÕES MPO</t>
  </si>
  <si>
    <t>3X LGX PLATES SET - 06P MPO</t>
  </si>
  <si>
    <t>KIT 3X PLACAS LGX 6 POSICIONES MPO</t>
  </si>
  <si>
    <t>KIT 3X PLACAS LGX ANGULAR 8 POSICOES LC/SC</t>
  </si>
  <si>
    <t>3X LGX PLATES SET - 08P ANGLED LC/SC</t>
  </si>
  <si>
    <t>KIT 3X PLACAS LGX ANGULAR 8 POSICIONES LC/SC</t>
  </si>
  <si>
    <t>PLACA MPO ( KIT 1X PLACA 6 POSIÇÕES MPO - MONTADA)</t>
  </si>
  <si>
    <t>ET02949</t>
  </si>
  <si>
    <t>a0A6100000blnv8</t>
  </si>
  <si>
    <t>BW 12 (MONTADA COM 8 ADAP SC-APC E 1 SPLITTER 1X8  SAP 324603)</t>
  </si>
  <si>
    <t>BW 12 (DISTRIBUTION BOX WITH 8 ADAP SC-APC AND 1 SPLITTER  SAP 324603)</t>
  </si>
  <si>
    <t>BW 12 (MONTADA CON 8 ADAP SC-APC Y 1 SPLITTER 1X8  SAP 324603)</t>
  </si>
  <si>
    <t>CEIP 12 (CAIXA DE EMENDA INTERNA DE PAREDE 12F COM 12 ADAP SC-APC E 1 SPLITTER 1X8 SAP 324609)</t>
  </si>
  <si>
    <t>SLIMBOX 12-FIBER INTERNAL ADAPTER MODULE (CEIP 12 - WITH 12 ADAP SC-APC AND 1 SPLITTER 1x8 SAP 324609)</t>
  </si>
  <si>
    <t>CEIP 12 (CAJA DE EMPALME INTERNA DE PAREDE 12F CON 12 ADAP SC-APC Y 1 SPLITTER 1X8 SAP 324609 )</t>
  </si>
  <si>
    <t>CEIP 120</t>
  </si>
  <si>
    <t>DIO BT48 36F SM LC-UPC (PIGTAIL ABNT)</t>
  </si>
  <si>
    <t>ODF BT48 36F SM LC-UPC (PIGTAIL ABNT)</t>
  </si>
  <si>
    <t>CEIP 12 (CAIXA DE EMENDA INTERNA DE PAREDE 12F COM 12 ADAP SC-APC SAP 324605)</t>
  </si>
  <si>
    <t>SLIMBOX 12-FIBER INTERNAL ADAPTER MODULE (CEIP 12 - WITH 12 ADAP SC-APC SAP 324605)</t>
  </si>
  <si>
    <t>CEIP 12 (CAJA DE EMPALME INTERNA DE PAREDE 12F CON 12 ADAP SC-APC SAP 324605)</t>
  </si>
  <si>
    <t>DIO B144 96F SM SC-APC (PIGTAIL BR)</t>
  </si>
  <si>
    <t>ODF B144 96F SM SC-APC (PIGTAIL BR)</t>
  </si>
  <si>
    <t>DGOI-C 64 (DISTRIBUIDOR GERAL OPTICO INTERNO CONECTORIZADO MODULAR - MONTADO 16 ADAP E 16 PIGTAILS PADRÃO TELCORDIA)</t>
  </si>
  <si>
    <t>SLIMBOX 64-FIBER INTERNAL ADAPTER MODULE (DGOI-C 64 - WITH 16 ADAPTERS AND 16 PIGTAILS TELCORDIA)</t>
  </si>
  <si>
    <t>DGOI-C 64 (DISTRIBUIDOR GENERAL OPTICO INTERNO CONECTORIZADO MODULAR - MONTADO 16 ADAP Y 16 PIGTAILS ESTANDAR TELCORDIA)</t>
  </si>
  <si>
    <t>DGOI-C 64 (DISTRIBUIDOR GERAL OPTICO INTERNO CONECTORIZADO MODULAR - MONTADO 32 ADAP E 32 PIGTAILS PADRÃO TELCORDIA)</t>
  </si>
  <si>
    <t>SLIMBOX 64-FIBER INTERNAL ADAPTER MODULE (DGOI-C 64 - WITH 32 ADAPTERS AND 32 PIGTAILS TELCORDIA)</t>
  </si>
  <si>
    <t>DGOI-C 64 (DISTRIBUIDOR GENERAL OPTICO INTERNO CONECTORIZADO MODULAR - MONTADO 32 ADAP Y 32 PIGTAILS ESTANDAR TELCORDIA)</t>
  </si>
  <si>
    <t>DGOI-C 64 (DISTRIBUIDOR GERAL OPTICO INTERNO CONECTORIZADO MODULAR - MONTADO 64 ADAP E 64 PIGTAILS PADRÃO TELCORDIA)</t>
  </si>
  <si>
    <t>SLIMBOX 64-FIBER INTERNAL ADAPTER MODULE (DGOI-C 64 - WITH 64 ADAPTERS AND 64 PIGTAILS TELCORDIA)</t>
  </si>
  <si>
    <t>DGOI-C 64 (DISTRIBUIDOR GENERAL OPTICO INTERNO CONECTORIZADO MODULAR - MONTADO 64 ADAP Y 64 PIGTAILS ESTANDAR TELCORDIA)</t>
  </si>
  <si>
    <t>DGOI-C 64 (DISTRIBUIDOR GERAL OPTICO INTERNO CONECTORIZADO MODULAR - MONTADO 64 ADAP E 64 PIGTAILS E 2 SPLITTERS 1X8)</t>
  </si>
  <si>
    <t>SLIMBOX 64-FIBER INTERNAL ADAPTER MODULE (DGOI-C 64 - WITH 64 ADAPTERS AND 64 PIGTAILS AND 2 SPLITTERS 1X8)</t>
  </si>
  <si>
    <t>DGOI-C 64 (DISTRIBUIDOR GENERAL OPTICO INTERNO CONECTORIZADO MODULAR - ARMADO 64 ADAP Y 64 PIGTAILS Y 2 SPLITTERS 1X8)</t>
  </si>
  <si>
    <t>DIO BT24 FC/ST MODULO BASICO</t>
  </si>
  <si>
    <t>ODF BT24 FC/ST MODULE</t>
  </si>
  <si>
    <t>ODF BT24 FC/ST MODULO BASICO</t>
  </si>
  <si>
    <t>DIO BT48 24F SM LC-UPC (PIGTAIL TELCORDIA)</t>
  </si>
  <si>
    <t>ODF BT48 24F SM LC-UPC (PIGTAIL TELCORDIA)</t>
  </si>
  <si>
    <t>DIO BT48 48F SM LC-UPC (PIGTAIL TELCORDIA)</t>
  </si>
  <si>
    <t>ODF BT48 48F SM LC-UPC (PIGTAIL TELCORDIA)</t>
  </si>
  <si>
    <t>DIO B144 96F SM LC-UPC (PIGTAIL TELCORDIA)</t>
  </si>
  <si>
    <t>ODF B144 96F SM LC-UPC (PIGTAIL TELCORDIA)</t>
  </si>
  <si>
    <t>DIO B144 144F SM LC-UPC (PIGTAIL TELCORDIA)</t>
  </si>
  <si>
    <t>ODF B144 144F SM LC-UPC (PIGTAIL TELCORDIA)</t>
  </si>
  <si>
    <t>CEIP 12 (CAIXA DE EMENDA INTERNA DE PAREDE PARA 12F - 12 PIGTAILS SC-APC TELCORDIA)</t>
  </si>
  <si>
    <t>SLIMBOX 12-FIBER INTERNAL ADAPTER MODULE (CEIP 12 - WITH 12 PIGTAILS SC-APC TELCORDIA)</t>
  </si>
  <si>
    <t>CEIP 12 (CAJA DE EMPALME INTERNA DE PARED PARA 12F - 12 PIGTAILS SC-APC TELCORDIA)</t>
  </si>
  <si>
    <t>DIO SUB-BASTIDOR 144F MODULAR LC-UPC ABNT - COMPLETO</t>
  </si>
  <si>
    <t>BREAKOUT KIT 6F - 100CM (0230-0252-5)</t>
  </si>
  <si>
    <t>KIT BREAKOUT 6F - 100CM (0230-0252-5)</t>
  </si>
  <si>
    <t>DIO BT48 04F SM SC-APC (PIGTAIL ABNT)</t>
  </si>
  <si>
    <t>ODF BT48 04F SM SC-APC (PIGTAIL ABNT)</t>
  </si>
  <si>
    <t>DIO BT48 04F SM SC-UPC (PIGTAIL ABNT)</t>
  </si>
  <si>
    <t>ODF BT48 04F SM SC-UPC (PIGTAIL ABNT)</t>
  </si>
  <si>
    <t>DIO BX24 LC/SC MODULO BASICO</t>
  </si>
  <si>
    <t>ODF BX24 LC/SC MODULE</t>
  </si>
  <si>
    <t>ODF BX24 LC/SC MODULO BASICO</t>
  </si>
  <si>
    <t>DIO BT48 12F SM FC-UPC - BELLCORE</t>
  </si>
  <si>
    <t>ODF BT48 12F SM FC-UPC - BELLCORE</t>
  </si>
  <si>
    <t>DGO600 - SUB BASTIDOR 64F (8X8) - MODELO GPON - ESPELHAMENTO SC-APC</t>
  </si>
  <si>
    <t>ODF600 - SUB FRAME 64F (8X8) - CLIENT MODEL - PATCHING SC-APC</t>
  </si>
  <si>
    <t>DGO600 - SUB BASTIDOR 64F (8X8) - MODELO GPON - ESPEJO SC-APC</t>
  </si>
  <si>
    <t>ET04154</t>
  </si>
  <si>
    <t>a0A6100001fE7O7</t>
  </si>
  <si>
    <t>DGO600 - BASTIDOR C/ ACOMODADOR  - MODELO 2 - CLIENTE</t>
  </si>
  <si>
    <t>ODF600 - FRAME WITH CABLE/CORD MANAGER - MODEL 2 - CLIENT</t>
  </si>
  <si>
    <t>DGO600 - BASTIDOR C/ ALMACENADOR - MODELO 2 - CLIENTE</t>
  </si>
  <si>
    <t>ET04149</t>
  </si>
  <si>
    <t>a0A6100001fE6De</t>
  </si>
  <si>
    <t>DIO BT48 LC/SC MODULO BASICO - VIVO</t>
  </si>
  <si>
    <t>ODF BT48 LC/SC MODULE - VIVO</t>
  </si>
  <si>
    <t>ODF BT48 LC/SC MODULO BASICO - VIVO</t>
  </si>
  <si>
    <t>DIO BT48 36F SM SC-APC (PIGTAIL ABNT) (0486-0251-8)</t>
  </si>
  <si>
    <t>ODF BT48 36F SM SC-APC (PIGTAIL ABNT) (0486-0251-8)</t>
  </si>
  <si>
    <t>DIO BX24 24F SM SC-APC (PIGTAIL ABNT)</t>
  </si>
  <si>
    <t>ODF BX24 24F SM SC-APC (PIGTAIL ABNT)</t>
  </si>
  <si>
    <t>ADAPTADOR LC QUAD SM - AZUL (SEM FLANGE)</t>
  </si>
  <si>
    <t>LC QUAD OPTICAL ADAPTER - BLUE (WITHOUT FLANGE)</t>
  </si>
  <si>
    <t>ADAPTADOR LC QUAD SM - AZUL (SIN FLANGE)</t>
  </si>
  <si>
    <t>ADAPTADOR LC QUAD MM  (SEM FLANGE)</t>
  </si>
  <si>
    <t>LC QUAD MM OPTICAL ADAPTER (WITHOUT FLANGE)</t>
  </si>
  <si>
    <t>ADAPTADOR LC QUAD MM - (SIN FLANGE)</t>
  </si>
  <si>
    <t>CEIP 24 (CAIXA PRINCIPAL DE DISTRIBUICAO OPTICA DE EDIFICIOS (FUSAO) - CDOE 24F - 0186-0043-4)</t>
  </si>
  <si>
    <t>CEIP 24 (MAIN BOX OF OPTICAL DISTRIBUTION OF BUILDINGS (SPLICE) - CDOE 24F - 0186-0043-4)</t>
  </si>
  <si>
    <t>CEIP 24 (CAJA PRINCIPAL DE DISTRIBUCION OPTICA DE EDIFICIOS (EMPALME) - CDOE 24F - 0186-0043-4)</t>
  </si>
  <si>
    <t>ET03589</t>
  </si>
  <si>
    <t>a0A6100000blo2Z</t>
  </si>
  <si>
    <t>DGO600 - SUB BASTIDOR 72F (6X12) - MODELO REDE - EMENDA/ESPELHAMENTO SC-UPC (0386-0826-2)</t>
  </si>
  <si>
    <t>DIO CURTO BT72 72F SM LC-UPC (PIGTAIL ABNT)</t>
  </si>
  <si>
    <t>ODF SHORT BT72 72F SM LC-UPC (PIGTAIL ABNT)</t>
  </si>
  <si>
    <t>ODF CORTO BT72 72F SM LC-UPC (PIGTAIL ABNT)</t>
  </si>
  <si>
    <t>DIO CURTO BT72 72F BLI A/B G-657A LC-APC - ABNT</t>
  </si>
  <si>
    <t>ODF SHORT BT72 72F BLI A/B G-657A LC-APC - ABNT</t>
  </si>
  <si>
    <t>ODF CORTO BT72 72F BLI A/B G-657A LC-APC - ABNT</t>
  </si>
  <si>
    <t>DIO B144 144F SM SC-APC (PIGTAIL ABNT)</t>
  </si>
  <si>
    <t>ODF B144 144F SM SC-APC (PIGTAIL ABNT)</t>
  </si>
  <si>
    <t>DIO B144 144F SM SC-APC (PIGTAIL TELCORDIA)</t>
  </si>
  <si>
    <t>ODF B144 144F SM SC-APC (PIGTAIL TELCORDIA)</t>
  </si>
  <si>
    <t>PEDESTAL OPTICO 192F - MODULO BASICO C/ 20 BANDEJAS EMENDA</t>
  </si>
  <si>
    <t>OPTIC PEDESTAL 192F - BASIC MODULE WITH 20 SPLICE TRAYS</t>
  </si>
  <si>
    <t>PEDESTAL OPTICO 192F - MODULO BASICO CON 20 BANDEJAS DE EMPALME</t>
  </si>
  <si>
    <t>DIO CASSETE LGX 12F SM G-652D SC-UPC/MPO-APC(M) - TIPO A - DIRETO/REVERSO</t>
  </si>
  <si>
    <t>EXTENSAO OPTICA CONECTORIZADA 02F OM3 LC-UPC 1.5M - COG - CAPA ACQUA/CONECTORES BEGE - D0.9</t>
  </si>
  <si>
    <t>PIGTAIL AND OPTICAL ADAPTER KIT 02F OM3 LC-UPC 1.5M - OFN - COVER AQUA/BEIGE CONNECTORS - D0.9</t>
  </si>
  <si>
    <t>EXTENSION OPTICA CONECTORIZADA 02F OM3 LC-UPC 1.5M - COG - CAPA ACQUA/CONECTORES BEIGE - D0.9</t>
  </si>
  <si>
    <t>DIO CASSETE HDX 12F OM4 LC-UPC/MPO-UPC(F) - TIPO C - REVERSO</t>
  </si>
  <si>
    <t>DIO 6+6P ASGA MODULO BASICO C/ BANDEJA</t>
  </si>
  <si>
    <t>ODF 6+6P ASGA MODULE BASIC WITH TRAY</t>
  </si>
  <si>
    <t>ODF 6+6P ASGA MODULO BASICO C/ BANDEJA</t>
  </si>
  <si>
    <t>ET03462</t>
  </si>
  <si>
    <t>a0A6100000blo19</t>
  </si>
  <si>
    <t>DIO 24P ASGA MODULO BASICO C/ BANDEJA</t>
  </si>
  <si>
    <t>ODF 24P ASGA MODULE BASIC WITH TRAY</t>
  </si>
  <si>
    <t>ODF 24P ASGA MODULO BASICO C/ BANDEJA</t>
  </si>
  <si>
    <t>ET03463</t>
  </si>
  <si>
    <t>a0A6100000blo1A</t>
  </si>
  <si>
    <t>EXTENSAO OPTICA CONECTORIZADA 06F 62.5 SC-UPC 1.5M - COG - LARANJA - D0.9</t>
  </si>
  <si>
    <t>PIGTAIL AND OPTICAL ADAPTER KIT 06F 62.5 SC-UPC 1.5M - OFN - ORANGE - D0.9</t>
  </si>
  <si>
    <t>EXTENSION OPTICA CONECTORIZADA 06F 62.5 SC-UPC 1.5M - COG - NARANJA - D0.9</t>
  </si>
  <si>
    <t>CDOI 12 (CAIXA DE DISTRIBUICAO OPTICA INTERNA 12F)</t>
  </si>
  <si>
    <t>SLIMBOX 12-FIBER DISTRIBUTION MODULE (CDOI 12 - BASIC MODULE)</t>
  </si>
  <si>
    <t>CDOI 12 (CAJA DE DISTRIBUCION OPTICA INTERNA 12F)</t>
  </si>
  <si>
    <t>DIO BT48 04F SM SC-APC (PIGTAIL TELCORDIA)</t>
  </si>
  <si>
    <t>ODF BT48 04F SM SC-APC (PIGTAIL TELCORDIA)</t>
  </si>
  <si>
    <t>DIO B48 04F SM SC-APC (PIGTAIL TELCORDIA)</t>
  </si>
  <si>
    <t>ODF B48 04F SM SC-APC (PIGTAIL TELCORDIA)</t>
  </si>
  <si>
    <t>DIO B144 144F SM SC-APC (PIGTAIL BR)</t>
  </si>
  <si>
    <t>ODF B144 144F SM SC-APC (PIGTAIL BR)</t>
  </si>
  <si>
    <t>DIO BX24 24F SM SC-APC (PIGTAIL TELCORDIA)</t>
  </si>
  <si>
    <t>ODF BX24 24F SM SC-APC (PIGTAIL TELCORDIA)</t>
  </si>
  <si>
    <t>DIO BX24 12F 50.0 LC-UPC - AMARELO</t>
  </si>
  <si>
    <t>ODF BX24 12F 50.0 LC-UPC - YELLOW</t>
  </si>
  <si>
    <t>ODF BX24 12F 50.0 LC-UPC - AMARILLO</t>
  </si>
  <si>
    <t>DIO BX24 12F 50.0 SC-UPC - AMARELO</t>
  </si>
  <si>
    <t>ODF BX24 12F 50.0 SC-UPC - YELLOW</t>
  </si>
  <si>
    <t>ODF BX24 12F 50.0 SC-UPC - AMARILLO</t>
  </si>
  <si>
    <t>DIO BX24 12F SM LC-UPC (PIGTAIL TELCORDIA)</t>
  </si>
  <si>
    <t>ODF BX24 12F SM LC-UPC (PIGTAIL TELCORDIA)</t>
  </si>
  <si>
    <t>DIO BX24 24F SM LC-UPC (PIGTAIL TELCORDIA)</t>
  </si>
  <si>
    <t>ODF BX24 24F SM LC-UPC (PIGTAIL TELCORDIA)</t>
  </si>
  <si>
    <t>DIO BT48 24F SM NZD LC-UPC (PIGTAIL VD)</t>
  </si>
  <si>
    <t>ODF BT48 24F SM NZD LC-UPC (PIGTAIL VD)</t>
  </si>
  <si>
    <t>DIO SUB-BASTIDOR 144F MODULAR SC-APC - TELCORDIA</t>
  </si>
  <si>
    <t>SUB-RACK ODF 144F SC-APC - TELCORDIA</t>
  </si>
  <si>
    <t>ODF SUB-BASTIDOR 144F MODULAR SC-APC - TELCORDIA</t>
  </si>
  <si>
    <t>DGOI-C 64 (DISTRIBUIDOR GERAL OPTICO INTERNO CONECTORIZADO MODULAR - MONTADO 24 ADAP E 3 SPLITTER 1X8)</t>
  </si>
  <si>
    <t>SLIMBOX 64-FIBER INTERNAL ADAPTER MODULE (DGOI-C 64 - CONECTORIZED ASSEMBLED WITH 24 ADAPTERS AND 3 SPLITTER 1X8)</t>
  </si>
  <si>
    <t>DGOI-C 64 (DISTRIBUIDOR GENERAL OPTICO INTERNO CONECTORIZADO MODULAR - ARMADO 24 ADAP Y 3 SPLITTER 1X8)</t>
  </si>
  <si>
    <t>DIO 144F MODULAR SC-APC - ABNT</t>
  </si>
  <si>
    <t>ODF 144F MODULAR SC-APC - ABNT</t>
  </si>
  <si>
    <t>DIO B144 144F SM SC-UPC (PIGTAIL BR)</t>
  </si>
  <si>
    <t>ODF B144 144F SM SC-UPC (PIGTAIL BR)</t>
  </si>
  <si>
    <t>DIO BT36 36F SM ST-UPC (PIGTAIL ABNT)</t>
  </si>
  <si>
    <t>ODF BT36 36F SM ST-UPC (PIGTAIL ABNT)</t>
  </si>
  <si>
    <t>KIT OF 01F SM SC-UPC ADAPTER - BLUE (08 UNITS)</t>
  </si>
  <si>
    <t>KIT DE ADAPTADORES OPTICOS 01F SM SC-UPC - AZUL (KIT 08 PZS)</t>
  </si>
  <si>
    <t>DIO BT36 12F SM ST-UPC (PIGTAIL TELCORDIA)</t>
  </si>
  <si>
    <t>ODF BT36 12F SM ST-UPC (PIGTAIL TELCORDIA)</t>
  </si>
  <si>
    <t>DIO BX24 12F SM SC-APC (PIGTAIL TELCORDIA)</t>
  </si>
  <si>
    <t>ODF BX24 12F SM SC-APC (PIGTAIL TELCORDIA)</t>
  </si>
  <si>
    <t>DIO B144 144F SM SC-UPC (PIGTAIL TELCORDIA)</t>
  </si>
  <si>
    <t>ODF B144 144F SM SC-UPC (PIGTAIL TELCORDIA)</t>
  </si>
  <si>
    <t>DIO B144 96F SM SC-UPC (PIGTAIL TELCORDIA)</t>
  </si>
  <si>
    <t>ODF B144 96F SM SC-UPC (PIGTAIL TELCORDIA)</t>
  </si>
  <si>
    <t>DIO CURTO BT72 72F SM SC-APC (PIGTAIL TELCORDIA)</t>
  </si>
  <si>
    <t>ODF SHORT BT72 72F SM SC-APC (PIGTAIL TELCORDIA)</t>
  </si>
  <si>
    <t>ODF CORTO BT72 72F SM SC-APC (PIGTAIL TELCORDIA)</t>
  </si>
  <si>
    <t>DIO CURTO BT72 72F SM SC-UPC (PIGTAIL TELCORDIA)</t>
  </si>
  <si>
    <t>ODF SHORT BT72 72F SM SC-UPC (PIGTAIL TELCORDIA)</t>
  </si>
  <si>
    <t>ODF CORTO BT72 72F SM SC-UPC (PIGTAIL TELCORDIA)</t>
  </si>
  <si>
    <t>DIO SUB-BASTIDOR 144F MODULAR LC-UPC - ABNT</t>
  </si>
  <si>
    <t>ODF 144F MODULAR LC-UPC - ABNT</t>
  </si>
  <si>
    <t>ODF SUB-BASTIDOR 144F MODULAR LC-UPC - ABNT</t>
  </si>
  <si>
    <t>DIO 144F MODULAR LC-APC - BELLCORE</t>
  </si>
  <si>
    <t>ODF 144F MODULAR LC-APC - BELLCORE</t>
  </si>
  <si>
    <t>DIO SUB-BASTIDOR 144F MODULAR LC-UPC - BELLCORE</t>
  </si>
  <si>
    <t>ODF 144F MODULAR LC-UPC - BELLCORE</t>
  </si>
  <si>
    <t>DIO B48 32F SC-APC MONTADO COM ADAPTADORES</t>
  </si>
  <si>
    <t>ODF B48 32F SC-APCMOUNTED WITH ADAPTERS</t>
  </si>
  <si>
    <t>ODF B48 32F SC-APCARMADO CON ADAPTADORES</t>
  </si>
  <si>
    <t>DIO B48 08F SC-APC MONTADO COM ADAPTADORES</t>
  </si>
  <si>
    <t>ODF B48 08F SC-APCMOUNTED WITH ADAPTERS</t>
  </si>
  <si>
    <t>ODF B48 08F SC-APCARMADO CON ADAPTADORES</t>
  </si>
  <si>
    <t>DIO B48 24F MM SC-PC COM ADAPTADOR OPTICO</t>
  </si>
  <si>
    <t>ODF B48 24F MM SC-PC WITH OPTICAL ADAPTER</t>
  </si>
  <si>
    <t>ODF B48 24F MM SC-PC CON ADAPTADOR OPTICO</t>
  </si>
  <si>
    <t>DIO B48 12F SC-PC MM COM ADAPTADOR OPTICO</t>
  </si>
  <si>
    <t>ODF B48 12F SC-PC MM WITH OPTICAL ADAPTER</t>
  </si>
  <si>
    <t>ODF B48 12F SC-PC MM CON ADAPTADOR OPTICO</t>
  </si>
  <si>
    <t>DIO CURTO BT48 12F SM SC-UPC (PIGTAIL BR)</t>
  </si>
  <si>
    <t>ODF SHORT BT48 12F SM SC-UPC (PIGTAIL BR)</t>
  </si>
  <si>
    <t>ODF CORTO BT48 12F SM SC-UPC (PIGTAIL BR)</t>
  </si>
  <si>
    <t>DIO CURTO BT48 24F SM SC-UPC (PIGTAIL BR)</t>
  </si>
  <si>
    <t>ODF SHORT BT48 24F SM SC-UPC (PIGTAIL BR)</t>
  </si>
  <si>
    <t>ODF CORTO BT48 24F SM SC-UPC (PIGTAIL BR)</t>
  </si>
  <si>
    <t>DIO CURTO BT48 48F SM SC-UPC (PIGTAIL BR)</t>
  </si>
  <si>
    <t>ODF SHORT BT48 48F SM SC-UPC (PIGTAIL BR)</t>
  </si>
  <si>
    <t>ODF CORTO BT48 48F SM SC-UPC (PIGTAIL BR)</t>
  </si>
  <si>
    <t>DIO B48 36F SM SC-APC (PIGTAIL ABNT)</t>
  </si>
  <si>
    <t>ODF B48 36F SM SC-APC (PIGTAIL ABNT)</t>
  </si>
  <si>
    <t>ET01681</t>
  </si>
  <si>
    <t>a0A6100000blnh6</t>
  </si>
  <si>
    <t>KIT DE ADAPTADORES OPTICOS 01F SM SC-APC - VERDE COM TAMPA PRETA (KIT 06 PCS)</t>
  </si>
  <si>
    <t>OPTICAL ADAPTER KIT 01F SM SC-APC - GREEN WITH BLACK COVER (KIT 06 PCS)</t>
  </si>
  <si>
    <t>KIT DE ADAPTADORES OPTICOS 01F SM SC-APC - VERDE CON TAPA NEGRA (KIT 06 PZS)</t>
  </si>
  <si>
    <t>DIO B48 24F SM SC-UPC (PIGTAIL ABNT)</t>
  </si>
  <si>
    <t>ODF B48 24F SM SC-UPC (PIGTAIL ABNT)</t>
  </si>
  <si>
    <t>DIO CURTO BT64 FC/ST MODULO BASICO - MOVISTAR</t>
  </si>
  <si>
    <t>ODF SHORT BT64 FC/ST MODULE - MOVISTAR</t>
  </si>
  <si>
    <t>ODF CORTO BT64 FC/ST MODULO BASICO - MOVISTAR</t>
  </si>
  <si>
    <t>CEIP 12 (CAIXA DE EMENDA INTERNA DE PAREDE 12F COM 12 ADAP SC-APC E 12 PIGTAILS SAP 324605)</t>
  </si>
  <si>
    <t>SLIMBOX 12-FIBER INTERNAL ADAPTER MODULE (CEIP 12 - WITH 12 ADAP SC-APC AND 12 PIGTAILS SAP 324605)</t>
  </si>
  <si>
    <t>CEIP 12 (CAJA DE EMPALME INTERNA DE PARED 12F CON 12 ADAP SC-APC Y 12 PIGTAILS SAP 324605)</t>
  </si>
  <si>
    <t>BW 12 (MONTADA COM 12 ADAP SC-APC SAP 324614)</t>
  </si>
  <si>
    <t>SLIMBOX 12 - FIBER EXTERNAL ADAPTER MODULE (BW 12 - WITH 12 SC-APC ADAPTERS SAP 324614)</t>
  </si>
  <si>
    <t>DIO BW 12 (CON 12 ADAPTADORES SC-APC SAP 324614)</t>
  </si>
  <si>
    <t>CEIP 12 (CAIXA DE EMENDA INTERNA DE PAREDE 12F - 9 ADAP. SC-APC SHUTTER E 1 SPLITTER 1X8 SC/SC SAP 324604)</t>
  </si>
  <si>
    <t>SLIMBOX 12-FIBER INTERNAL ADAPTER MODULE (CEIP 12 - 9 ADAP SC-APC SHUTTER AND 1 SPLITTER 1x8 SC/SC SAP 324604)</t>
  </si>
  <si>
    <t>CEIP 12 (CAJA DE EMPALME INTERNA DE PAREDE 12F - 9 ADAP. SC-APC SHUTTER Y 1 SPLITTER 1X8 SC/SC SAP 324604)</t>
  </si>
  <si>
    <t>BW 12 (MONTADO COM 8 ADAP SC-APC C/ SHUTTER SAP 324606)</t>
  </si>
  <si>
    <t>SLIMBOX 12 - FIBER EXTERNAL ADAPTER MODULE (BW 12 - WITH 8 SC-APC ADAPTERS W/ SHUTTER SAP 324606)</t>
  </si>
  <si>
    <t>BW 12 (ENSAMBLADO CON 8 ADAPTADORES SC-APC C/ SHUTTER SAP 324606)</t>
  </si>
  <si>
    <t>CEIP 12 (CAIXA DE EMENDA INTERNA DE PAREDE 12F COM 9 PIGTAILS E 9 ADAP SC-APC SAP 324611)</t>
  </si>
  <si>
    <t>SLIMBOX 12  - FIBER INTERNAL ADAPTER MODULE (CEIP 12 - WITH 9 PIGTAILS AND 9 ADAP SC-APC SAP 324611)</t>
  </si>
  <si>
    <t>CEIP 12 (CAJA INTERNA CONECTORIZADA PARA 12 FIBRAS CON 9 PIGTAILS Y 9 ADAP SC-APC SAP 324611)</t>
  </si>
  <si>
    <t>BW 12 (MONTADA COM 12 ADAP SC-APC E 1 SPLITTER 1X8 SAP 324609)</t>
  </si>
  <si>
    <t>BW 12 (MOUNTED WITH 12 ADAP SC-APC AND 1 SPLITTER 1X8 SAP 324609)</t>
  </si>
  <si>
    <t>BW 12 (MONTADA CON 12 ADAP SC-APC Y 1 SPLITTER 1X8 SAP 324609)</t>
  </si>
  <si>
    <t>DIO CURTO BT48 08F SM SC-UPC (PIGTAIL BR)</t>
  </si>
  <si>
    <t>ODF SHORT BT48 08F SM SC-UPC (PIGTAIL BR)</t>
  </si>
  <si>
    <t>ODF CORTO BT48 08F SM SC-UPC (PIGTAIL BR)</t>
  </si>
  <si>
    <t>DIO CASSETE HDX 12F OM4 LC-UPC/MPO12-UPC(F) TIPO A DIRETO</t>
  </si>
  <si>
    <t>ODF CASSETTE HDX 12F OM4 LC-UPC/MPO12-UPC(F) TYPE A</t>
  </si>
  <si>
    <t>ODF CASETE HDX 12F OM4 LC-UPC/MPO12-UPC(F) TIPO A</t>
  </si>
  <si>
    <t>DGO 300 - DISTRIBUIDOR GERAL OPTICO - SUB-BASTIDOR PARA DGO-300</t>
  </si>
  <si>
    <t>ODF 300 - OPTICAL DISTRIBUTION FRAME - SUB-FRAME ODF-300</t>
  </si>
  <si>
    <t>DGO 300 - DISTRIBUIDOR GENERAL OPTICO - SUB BASTIDOR PARA DGO-300</t>
  </si>
  <si>
    <t>DGO 300 - DISTRIBUIDOR GERAL OPTICO - CARTÃO PARA SUB-BASTIDOR 6P SC/LC</t>
  </si>
  <si>
    <t>ODF 300 - OPTICAL DISTRIBUTION FRAME - CARD FOR SUB-FRAME 6P SC/LC</t>
  </si>
  <si>
    <t>DGO 300 - DISTRIBUIDOR GENERAL OPTICO - TARJETA PARA SUB BASTIDOR 6P SC/LC</t>
  </si>
  <si>
    <t>DGO 300 - DISTRIBUIDOR GERAL OPTICO - MODULO BASICO</t>
  </si>
  <si>
    <t>ODF 300 - OPTICAL DISTRIBUTION FRAME - BASIC MODULE</t>
  </si>
  <si>
    <t>DGO 300 - DISTRIBUIDOR GENERAL OPTICO - MODULO BASICO</t>
  </si>
  <si>
    <t>KIT BANDEJA DE EMENDA STACK II 24F</t>
  </si>
  <si>
    <t>STACK SPLICE TRAY KIT II 24F</t>
  </si>
  <si>
    <t>DGO600 (DISTRIBUIDOR GERAL OPTICO - BASTIDOR COM 4 SUB-RACKS DE EMENDAS E CONECTORES - 256F) (10402520252)</t>
  </si>
  <si>
    <t>DGO600 (MAIN DISTRIBUTION FRAME - CABINET WITH 4 SUB-RACKS FOR SPLICES AND CONNECTORS - 256F) (10402520252)</t>
  </si>
  <si>
    <t>DGO600 (DISTRIBUIDOR GENERAL OPTICO - BASTIDOR CON 4 SUB-RACKS DE EMPALMES Y CONECTORES - 256F) (10402520252)</t>
  </si>
  <si>
    <t>DGOI-C 64 (DISTRIBUIDOR GENERAL OPTICO INTERNO CONECTORIZADO MODULAR - MODULO BASICO)</t>
  </si>
  <si>
    <t>DGOI-C 64 (DISTRIBUIDOR GERAL OPTICO INTERNO CONECTORIZADO MODULAR - MONTADO 8 ADAP E 1 SPLITTER 1X8)</t>
  </si>
  <si>
    <t>SLIMBOX 64-FIBER INTERNAL ADAPTER MODULE (DGOI-C 64 - WITH 8 ADAPTERS AND 1 SPLITTER 1X8)</t>
  </si>
  <si>
    <t>CEIP 12 (CAIXA DE EMENDA INTERNA DE PAREDE 12F COM SPLITTER 1X8 NC/SC-APC)</t>
  </si>
  <si>
    <t>SLIMBOX 12-FIBER INTERNAL ADAPTER MODULE (CEIP 12 - WITH 1 SPLITTER 1X8)</t>
  </si>
  <si>
    <t>CEIP 12 (CAJA INTERNA CONECTORIZADA 12F CON SPLITTER 1X8)</t>
  </si>
  <si>
    <t>CEIP 12 (CAJA INTERNA CONECTORIZADA 12F - MODULO BASICO)</t>
  </si>
  <si>
    <t>DGO600 - SUB BASTIDOR 64F (8X8) - MODELO GPON - ESPELHAMENTO SC-UPC</t>
  </si>
  <si>
    <t>ODF600 - SUB FRAME 64F (8X8) - CLIENT MODEL - PATCHING SC-UPC</t>
  </si>
  <si>
    <t>DGO600 - SUB BASTIDOR 64F (8X8) - MODELO GPON - ESPEJO SC-UPC</t>
  </si>
  <si>
    <t>DIO BT36 LC/SC MODULO BASICO</t>
  </si>
  <si>
    <t>ODF BT36 LC/SC MODULE</t>
  </si>
  <si>
    <t>ODF BT36 LC/SC MODULO BASICO</t>
  </si>
  <si>
    <t>DIO BT48 LC/SC MODULO BASICO</t>
  </si>
  <si>
    <t>ODF BT48 LC/SC MODULE</t>
  </si>
  <si>
    <t>ODF BT48 LC/SC MODULO BASICO</t>
  </si>
  <si>
    <t>DIO B48 - MODULO BASICO C/ KIT ANCORAGEM</t>
  </si>
  <si>
    <t>DIO BT32 LC/SC MODULO BASICO - MOVISTAR</t>
  </si>
  <si>
    <t>ODF BT32 LC/SC MODULE - MOVISTAR</t>
  </si>
  <si>
    <t>ODF BT32 LC/SC MODULO BASICO - MOVISTAR</t>
  </si>
  <si>
    <t>DIO CURTO BT48 LC/SC MODULO BASICO</t>
  </si>
  <si>
    <t>ODF SHORT BT48 LC/SC MODULE</t>
  </si>
  <si>
    <t>ODF CORTO BT48 LC/SC MODULO BASICO</t>
  </si>
  <si>
    <t>DIO CURTO BT36 LC/SC MODULO BASICO</t>
  </si>
  <si>
    <t>ODF SHORT BT36 LC/SC MODULE</t>
  </si>
  <si>
    <t>ODF CORTO BT36 LC/SC MODULO BASICO</t>
  </si>
  <si>
    <t>BANDEJA PARA ACOMODACAO DE SOBRA DE CORDAO 1U CURTO</t>
  </si>
  <si>
    <t>TRAY FOR OPTICAL CORD ACCOMMODATION 1U SHORT</t>
  </si>
  <si>
    <t>BANDEJA PARA ACOMODACAO DE SOBRA DE CORDON 1U CURTO</t>
  </si>
  <si>
    <t>ET02336</t>
  </si>
  <si>
    <t>a0A6100000blnni</t>
  </si>
  <si>
    <t>DIO CURTO BT24 LC/SC MODULO BASICO</t>
  </si>
  <si>
    <t>ODF SHORT BT24 LC/SC MODULE</t>
  </si>
  <si>
    <t>ODF CORTO BT24 LC/SC MODULO BASICO</t>
  </si>
  <si>
    <t>DIO CURTO BT36 FC/ST MODULO BASICO</t>
  </si>
  <si>
    <t>ODF SHORT BT36 FC/ST MODULE</t>
  </si>
  <si>
    <t>ODF CORTO BT36 FC/ST MODULO BASICO</t>
  </si>
  <si>
    <t>BANDEJA PARA ACOMODACAO DE SOBRA DE CORDAO 1U CURTO (PRETO RAL9005)</t>
  </si>
  <si>
    <t>TRAY FOR OPTICAL CORD ACCOMMODATION 1U SHORT (BLACK RAL9005)</t>
  </si>
  <si>
    <t>BANDEJA PARA ACOMODACION DE SOBRA DE CORDON 1U CORTO (NEGRO RAL9005)</t>
  </si>
  <si>
    <t>DIO BT08 LC/SC MODULO BASICO - MOVISTAR</t>
  </si>
  <si>
    <t>ODF BT08 LC/SC MODULE - MOVISTAR</t>
  </si>
  <si>
    <t>ODF BT08 LC/SC MODULO BASICO - MOVISTAR</t>
  </si>
  <si>
    <t>DIO BT04 FC/ST MODULO BASICO - MOVISTAR</t>
  </si>
  <si>
    <t>ODF BT04 FC/ST MODULE - MOVISTAR</t>
  </si>
  <si>
    <t>ODF BT04 FC/ST MODULO BASICO - MOVISTAR</t>
  </si>
  <si>
    <t>DIO BT08 FC/ST MODULO BASICO - MOVISTAR</t>
  </si>
  <si>
    <t>ODF BT08 FC/ST MODULE - MOVISTAR</t>
  </si>
  <si>
    <t>ODF BT08 FC/ST MODULO BASICO - MOVISTAR</t>
  </si>
  <si>
    <t>DIO BT32 FC/ST MODULO BASICO - MOVISTAR</t>
  </si>
  <si>
    <t>ODF BT32 FC/ST MODULE - MOVISTAR</t>
  </si>
  <si>
    <t>ODF BT32 FC/ST MODULO BASICO</t>
  </si>
  <si>
    <t>DIO CURTO BT64 LC/SC MODULO BASICO - MOVISTAR</t>
  </si>
  <si>
    <t>ODF SHORT BT64 LC/SC MODULE - MOVISTAR</t>
  </si>
  <si>
    <t>ODF CORTO BT64 LC/SC MODULO BASICO - MOVISTAR</t>
  </si>
  <si>
    <t>DIO BT48 12F SM LC-UPC - ETB</t>
  </si>
  <si>
    <t>ODF BT48 12F SM LC-UPC - ETB</t>
  </si>
  <si>
    <t>PLACA LGX COM 08 ADAPTADORES SM SC-UPC - AZUL</t>
  </si>
  <si>
    <t>LGX PLATE WITH 08 SM SC-UPC ADAPTERS - BLUE</t>
  </si>
  <si>
    <t>TARJETA LGX CON 08 ADAPTADORES SM SC-UPC - AZUL</t>
  </si>
  <si>
    <t>PLACA LGX COM 08 ADAPTADORES SM SC-APC - VERDE</t>
  </si>
  <si>
    <t>LGX PLATE WITH 08 SC-APC ADAPTERS - GREEN</t>
  </si>
  <si>
    <t>DGOI-C 64 (DISTRIBUIDOR GERAL OPTICO INTERNO CONECTORIZADO MODULAR - MONTADO 64 ADAP E 4 SPLITTERS 1X8)</t>
  </si>
  <si>
    <t>DGOI-C 64 (CONNECTORIZED MDU MODULAR DISTRIBUTION BOX - ASSEMBLED WITH 64 ADAPTER AND 4 SPLITTERS 1X8)</t>
  </si>
  <si>
    <t>DGOI-C 64 (DISTRIBUIDOR GENERAL OPTICO INTERNO CONECTORIZADO MODULAR - MONTADO 64 ADAP Y 4 SPLITTERS 1X8)</t>
  </si>
  <si>
    <t>DGOI-C 64 (DISTRIBUIDOR GERAL OPTICO INTERNO CONECTORIZADO MODULAR - MODULO BASICO OI CDOI 64 SAP 326053)</t>
  </si>
  <si>
    <t>DGOI-C 64 (CONNECTORIZED MDU MODULAR DISTRIBUTION BOX - BASIC MODULE OI CDOI64 SAP 326053)</t>
  </si>
  <si>
    <t>DGOI-C 64 (DISTRIBUIDOR GENERAL OPTICO INTERNO CONECTORIZADO MODULAR - MÓDULO BÁSICO OI CDOI64 SAP 326053)</t>
  </si>
  <si>
    <t>DIO CURTO BT72 LC/SC MODULO BASICO</t>
  </si>
  <si>
    <t>ODF SHORT BT72 LC/SC MODULE</t>
  </si>
  <si>
    <t>ODF CORTO BT72 LC/SC MODULO BASICO</t>
  </si>
  <si>
    <t>DIO CURTO BT96 LC/SC MODULO BASICO</t>
  </si>
  <si>
    <t>ODF SHORT BT96 LC/SC MODULE</t>
  </si>
  <si>
    <t>ODF CORTO BT96 LC/SC MODULO BASICO</t>
  </si>
  <si>
    <t>B48 ODF - BASIC MODULE W/ CABLE CLAMP</t>
  </si>
  <si>
    <t>DIO B48 - MODULO BASICO C/ KIT ANCORAGEM (HUAWEI)</t>
  </si>
  <si>
    <t>DIO B48 24F MM 50.0 SC-UPC (PIGTAIL AM)</t>
  </si>
  <si>
    <t>ODF B48 24F MM 50.0 SC-UPC (PIGTAIL AM)</t>
  </si>
  <si>
    <t>DIO MODULAR HDX 1U - MODULO BASICO</t>
  </si>
  <si>
    <t>ODF MODULAR HDX 1U - BASIC MODULE</t>
  </si>
  <si>
    <t>BANDEJA PARA FIBRA OPTICA MODULAR HDX 1U - MODULO BASICO</t>
  </si>
  <si>
    <t>ET02753</t>
  </si>
  <si>
    <t>a0A6100000blnsl</t>
  </si>
  <si>
    <t>DIO MODULAR LGX 1U - MODULO BASICO</t>
  </si>
  <si>
    <t>LGX ODF - BASIC MODULE</t>
  </si>
  <si>
    <t>ET02763</t>
  </si>
  <si>
    <t>a0A6100000blnst</t>
  </si>
  <si>
    <t>KIT 2 BANDEJA DE EMENDA STACK 12F E 12 ADAPTADORES OPTICOS 01F (TYPE ETB)</t>
  </si>
  <si>
    <t>STACK SPLICE TRAY 2 KIT 12F AND 12 OPTICAL ADAPTER 01F (TYPE ETB)</t>
  </si>
  <si>
    <t>DIO B48 12F SM SC-APC (PIGTAIL ABNT)</t>
  </si>
  <si>
    <t>ODF B48 12F SM SC-APC (PIGTAIL ABNT)</t>
  </si>
  <si>
    <t>DIO BT48 48F SM SC-APC - BRANCO</t>
  </si>
  <si>
    <t>ODF BT48 48F SM SC-APC - WHITE</t>
  </si>
  <si>
    <t>ODF BT48 48F SM SC-APC - BLANCO</t>
  </si>
  <si>
    <t>KIT AREA DE TRABALHO STANDARD CAT.6 - BRANCO</t>
  </si>
  <si>
    <t>BANDEJA PARA ACOMODACIÓN DE SOBRA DE CORDON 1U</t>
  </si>
  <si>
    <t>a0A6100000blnmf</t>
  </si>
  <si>
    <t>DIO BT48 48F SM SC-APC ABNT - COMPLETO</t>
  </si>
  <si>
    <t>ODF BT48 48F SM SC-APC ABNT - FULL</t>
  </si>
  <si>
    <t>BANDEJA PARA FIBRA OPTICA BT48 48F SM SC-APC ABNT - COMPLETO</t>
  </si>
  <si>
    <t>DIO BT36 36F SM SC-APC - ABNT</t>
  </si>
  <si>
    <t>ODF BT36 36F SM SC-APC - ABNT</t>
  </si>
  <si>
    <t>KIT 3X PAINEL DE FECHAMENTO LGX - PLASTICO</t>
  </si>
  <si>
    <t>3X LGX BLANK PLATE SET - LGX - PLASTIC</t>
  </si>
  <si>
    <t>KIT 3X TAPAS CIEGAS LGX - PLASTICO</t>
  </si>
  <si>
    <t>KIT 3X PLACAS LGX 06 POSICOES LC/SC - PLASTICO</t>
  </si>
  <si>
    <t>3X LGX PLATES SET - 06P LC/SC - PLASTIC - FOR FIBER OPTIC RACK MOUNT</t>
  </si>
  <si>
    <t>KIT 3X PLACAS LGX 06 POSICIONES LC/SC - PLASTICO</t>
  </si>
  <si>
    <t>ET02867</t>
  </si>
  <si>
    <t>a0A6100000blnuC</t>
  </si>
  <si>
    <t>KIT 3X PLACAS LGX 08 POSICOES LC/SC - PLASTICO</t>
  </si>
  <si>
    <t>3X LGX PLATES SET - 08P LC/SC - PLASTIC - FOR FIBER OPTIC RACK MOUNT</t>
  </si>
  <si>
    <t>KIT 3X PLACAS LGX 08 POSICIONES LC/SC - PLASTICO</t>
  </si>
  <si>
    <t>KIT 3X PLACAS LGX 12 POSICOES LC/SC - PLASTICO</t>
  </si>
  <si>
    <t>3X LGX PLATES SET - 12P LC/SC - PLASTIC - FOR FIBER OPTIC RACK MOUNT</t>
  </si>
  <si>
    <t>KIT 3X PLACAS LGX 12 POSICIONES LC/SC - PLASTICO</t>
  </si>
  <si>
    <t>KIT 3X PLACAS LGX 06 POSICOES MPO - PLASTICO</t>
  </si>
  <si>
    <t>3X LGX PLATES SET - 06P MPO PLASTIC</t>
  </si>
  <si>
    <t>KIT 3X PLACAS LGX 06 POSICIONES MPO - PLASTICO</t>
  </si>
  <si>
    <t>STACK SPLICE TRAY KIT 36F</t>
  </si>
  <si>
    <t>KIT BANDEJA DE EMPALME STACK 36F</t>
  </si>
  <si>
    <t>DIO B144 - MODULO BASICO</t>
  </si>
  <si>
    <t>B144 ODF - BASIC MODULE</t>
  </si>
  <si>
    <t>KIT SUPORTE DE ADAPTADOR PARA DIO A270 FC (KIT 3 PCS)</t>
  </si>
  <si>
    <t>ADAPTER PLATE FOR OPTICAL ADAPTERS TO ODF A270 FC (KIT 3 PCS)</t>
  </si>
  <si>
    <t>DIO CURTO BT36 12F SM E2000-APC - BRANCO</t>
  </si>
  <si>
    <t>ODF BT36 12F SM E2000-APC - WHITE</t>
  </si>
  <si>
    <t>ODF BT36 12F SM E2000-APC - BLANCO</t>
  </si>
  <si>
    <t>DIO BT36 04F SM E2000-APC - BRANCO</t>
  </si>
  <si>
    <t>ODF BT36 04F SM E2000-APC - WHITE</t>
  </si>
  <si>
    <t>ODF BT36 04F SM E2000-APC - BLANCO</t>
  </si>
  <si>
    <t>DIO SUB-BASTIDOR 144F MODULAR - MODULO BASICO</t>
  </si>
  <si>
    <t>EXTENSAO OPTICA CONECTORIZADA 02F 62.5 ST-UPC 1.5M - COG - LARANJA - D0.9</t>
  </si>
  <si>
    <t>PIGTAIL AND OPTICAL ADAPTER KIT 02F 62.5 ST-UPC 1.5M - OFN - ORANGE - D0.9</t>
  </si>
  <si>
    <t>EXTENSION OPTICA CONECTORIZADA 02F 62.5 ST-UPC 1.5M - COG - NARANJA - D0.9</t>
  </si>
  <si>
    <t>PEDESTAL OPTICO 192F (64F) LC-APC - COMPLETO E SEM SPLITTER</t>
  </si>
  <si>
    <t>OPTIC PEDESTAL 192F (64F) LC-APC - COMPLETE  AND WITHOUT SPLITTER</t>
  </si>
  <si>
    <t>PEDESTAL OPTICO 192F (64F) LC-APC - COMPLETO Y SIN SPLITTER</t>
  </si>
  <si>
    <t>PEDESTAL OPTICO 192F (128F) LC-APC - COMPLETO E SEM SPLITTER</t>
  </si>
  <si>
    <t>OPTIC PEDESTAL 192F (128F) LC-APC - COMPLETE  AND WITHOUT SPLITTER</t>
  </si>
  <si>
    <t>PEDESTAL OPTICO 192F (128F) LC-APC - COMPLETO Y SIN SPLITTER</t>
  </si>
  <si>
    <t>CLEANING TOOL - SC/ST/FC/E2000</t>
  </si>
  <si>
    <t>HERRAMIENTA DE LIMPIEZA - SC/ST/FC/E2000</t>
  </si>
  <si>
    <t>a0A6100000blnvD</t>
  </si>
  <si>
    <t>FERRAMENTA DE LIMPEZA - LC</t>
  </si>
  <si>
    <t>CLEANING TOOL - LC</t>
  </si>
  <si>
    <t>HERRAMIENTA DE LIMPIEZA - LC</t>
  </si>
  <si>
    <t>ET02954</t>
  </si>
  <si>
    <t>a0A6100000blnvC</t>
  </si>
  <si>
    <t>FERRAMENTA DE LIMPEZA - MPO</t>
  </si>
  <si>
    <t>CLEANING TOOL - MPO</t>
  </si>
  <si>
    <t>HERRAMIENTA DE LIMPIEZA - MPO</t>
  </si>
  <si>
    <t>ET02952</t>
  </si>
  <si>
    <t>a0A6100000blnvA</t>
  </si>
  <si>
    <t>FERRAMENTA DE LIMPEZA - SC/ST/FC/E2000 (SAP 321445)</t>
  </si>
  <si>
    <t>CLEANING TOOL - SC/ST/FC/E2000 (SAP 321445)</t>
  </si>
  <si>
    <t>HERRAMIENTA DE LIMPIEZA - SC/ST/FC/E2000 (SAP 321445)</t>
  </si>
  <si>
    <t>FERRAMENTA DE LIMPEZA - LC (SAP 321446)</t>
  </si>
  <si>
    <t>CLEANING TOOL - LC (SAP 321446)</t>
  </si>
  <si>
    <t>HERRAMIENTA DE LIMPIEZA - LC (SAP 321446)</t>
  </si>
  <si>
    <t>LIQUIDO DE LIMPEZA  FCC2</t>
  </si>
  <si>
    <t>CLEANING FLUID  FCC2</t>
  </si>
  <si>
    <t>KIT DE TREINAMENTO PARA O ALUNO (PORTUGUÊS)</t>
  </si>
  <si>
    <t>STUDENT TRAINING KIT (PORTUGUESE)</t>
  </si>
  <si>
    <t>KIT DE ENTRENAMIENTO PARA EL ALUMNO (PORTUGUES)</t>
  </si>
  <si>
    <t>KIT FIBRA OPTICA COM MATERIAIS DE CONSUMO</t>
  </si>
  <si>
    <t>KIT OPTICAL FIBER WITH PRACTICAL COMPONENTS</t>
  </si>
  <si>
    <t>KIT FIBRA OPTICA CON LOS CONSUMIBLES</t>
  </si>
  <si>
    <t>KIT DE TREINAMENTO PARA O ALUNO (ESPANHOL)</t>
  </si>
  <si>
    <t>STUDENT TRAINNING KIT (SPANISH)</t>
  </si>
  <si>
    <t>KIT DE ENTRENAMIENTO PARA EL ALUMNO (ESPAÑOL)</t>
  </si>
  <si>
    <t>APOSTILA DATA CABLING - ESPANHOL</t>
  </si>
  <si>
    <t>KIT LABORATÓRIO DE TREINAMENTO RACK 8U</t>
  </si>
  <si>
    <t>KIT COMBO DATA CABLING SYSTEM E FCP FIBRAS OPTICAS COM MATERIAIS DE CONSUMO</t>
  </si>
  <si>
    <t>KIT FERRAMENTAS PARA LABORATÓRIO DE TREINAMENTO</t>
  </si>
  <si>
    <t>KIT TOOLS FOR TRAINING LABORATORY</t>
  </si>
  <si>
    <t>KIT DE HERRAMIENTAS PARA LABORATORIO</t>
  </si>
  <si>
    <t>KIT FCP CERTIFICAÇÃO COMPLETA</t>
  </si>
  <si>
    <t>KIT COMBO DATA CABLING SYSTEM E FCP FUNDAMENTAL COM MATERIAIS DE CONSUMO</t>
  </si>
  <si>
    <t>KIT COMBO DATA CABLING SYSTEM E FCP MASTER COM MATERIAIS DE CONSUMO</t>
  </si>
  <si>
    <t>KIT FIBRA OPTICA ESPANHOL</t>
  </si>
  <si>
    <t>OPTICAL FIBER KIT FOR PRATICAL COURSE IN SPANISH</t>
  </si>
  <si>
    <t>KIT FIBRA OPTICA PARA CURSO PRACTICO EN ESPANOL</t>
  </si>
  <si>
    <t>KIT FCP MASTER (ESPANHOL)</t>
  </si>
  <si>
    <t>FCP MASTER KIT (SPANISH)</t>
  </si>
  <si>
    <t>KIT FCP MASTER (ESPANOL)</t>
  </si>
  <si>
    <t>KIT PARA CURSO DE INSTALACION</t>
  </si>
  <si>
    <t>KIT FCP FUNDAMENTAL COM MATERIAIS DE CONSUMO</t>
  </si>
  <si>
    <t>KIT FCS MATERIAIS DE CONSUMO</t>
  </si>
  <si>
    <t>Kit apostilas FCP Fundamental</t>
  </si>
  <si>
    <t>Workbook kit FCP Fundamental</t>
  </si>
  <si>
    <t>Kit de cuadernos FCP Fundamental</t>
  </si>
  <si>
    <t>KIT APOSTILA FCP MASTER</t>
  </si>
  <si>
    <t>APOSTILA DATA CABLING SYSTEM</t>
  </si>
  <si>
    <t>KIT FCP MASTER COMPLETO</t>
  </si>
  <si>
    <t>KIT DE 12 CONECTORES OPTICOS SM SC-UPC - NENP (0.9MM) (PARA CONECTORIZACAO EM CAMPO)</t>
  </si>
  <si>
    <t>12 OPTICAL CONNECTORS SET SM SC-UPC - NENP (0.9MM) (FOR FIELD TERMINATION)</t>
  </si>
  <si>
    <t>ET02223</t>
  </si>
  <si>
    <t>a0A6100000blnmR</t>
  </si>
  <si>
    <t>KIT DE 10 CONECTORES OPTICOS DE CAMPO SM SC-UPC KANTAN PARA CABOS FLAT 1.6X2MM E 3X2MM</t>
  </si>
  <si>
    <t>ET02614</t>
  </si>
  <si>
    <t>a0A6100000blnqz</t>
  </si>
  <si>
    <t>KIT DE 10 CONECTORES OPTICOS DE CAMPO SM SC-UPC CLIP ON PARA CABOS FLAT 1.6X2MM E 3X2MM</t>
  </si>
  <si>
    <t>ET02574</t>
  </si>
  <si>
    <t>a0A6100000blnqT</t>
  </si>
  <si>
    <t>KIT COM 10 GUIAS PARA CONECTOR DE CAMPO EZ! CONNECTOR PARA CABO FLAT 1.6X2MM E 3X2MM</t>
  </si>
  <si>
    <t>KIT WITH 10 GUIDES FOR OPTICAL FIELD CONNECTORS EZ! CONNECTOR FOR FLAT CABLE 1.6X2MM AND 3X2MM</t>
  </si>
  <si>
    <t>KIT CON 10 GUIAS PARA CONECTOR DE CAMPO EZ! CONNECTOR PARA CABLE FLAT 1.6X2MM Y 3X2MM</t>
  </si>
  <si>
    <t>KIT COM 10 GABARITOS PARA CONECTOR DE CAMPO EZ! CONNECTOR PARA CABO FLAT 1.6X2MM E 3X2MM</t>
  </si>
  <si>
    <t>KIT WITH 10 TEMPLATES FOR OPTICAL FIELD CONNECTORS EZ! CONNECTOR FOR FLAT CABLE 1.6X2MM AND 3X2MM</t>
  </si>
  <si>
    <t>KIT CON 10 GABARITOS PARA CONECTOR DE CAMPO EZ! CONNECTOR PARA CABLE FLAT 1.6X2MM Y 3X2MM</t>
  </si>
  <si>
    <t>KIT COM 50 CONECTORES OPTICOS DE CAMPO SM SC-UPC EZ! CONNECTOR PARA CABO FLAT 1.6X2MM E 3X2MM</t>
  </si>
  <si>
    <t>KIT WITH 50 OPTICAL FIELD CONNECTORS SM SC-UPC EZ! CONNECTOR FOR FLAT CABLE 1.6X2MM AND 3X2MM</t>
  </si>
  <si>
    <t>KIT CON 50 CONECTORES OPTICOS DE CAMPO SM SC-UPC EZ! CONNECTOR PARA CABLE FLAT 1.6X2MM Y 3X2MM</t>
  </si>
  <si>
    <t>ET03249</t>
  </si>
  <si>
    <t>a0A6100000blnyO</t>
  </si>
  <si>
    <t>KIT COM 10 CONECTORES OPTICOS DE CAMPO SM SC-APC EZ! CONNECTOR PARA CABO CIRCULAR 3MM</t>
  </si>
  <si>
    <t>KIT WITH 10 OPTICAL FIELD CONNECTORS SM SC-APC EZ! CONNECTOR FOR 3MM ROUND CABLE</t>
  </si>
  <si>
    <t>KIT CON 10 CONECTORES OPTICOS DE CAMPO SM SC-APC EZ! CONNECTOR PARA CABLE CIRCULAR 3MM</t>
  </si>
  <si>
    <t>ET03252</t>
  </si>
  <si>
    <t>a0A6100000blnyQ</t>
  </si>
  <si>
    <t>KIT COM 50 CONECTORES OPTICOS DE CAMPO SM SC-APC EZ! CONNECTOR PARA CABO CIRCULAR 3MM</t>
  </si>
  <si>
    <t>KIT WITH 50 OPTICAL FIELD CONNECTORS SM SC-APC EZ! CONNECTOR FOR 3MM ROUND CABLE</t>
  </si>
  <si>
    <t>KIT CON 50 CONECTORES OPTICOS DE CAMPO SM SC-APC EZ! CONNECTOR PARA CABLE CIRCULAR 3MM</t>
  </si>
  <si>
    <t>CONECTOR OPTICO DE CAMPO SM SC-APC PARA CABOS FLAT 1.6X2 MM E 3X2 MM (0380-8934-3)</t>
  </si>
  <si>
    <t>OPTICAL FIELD CONNECTOR SM SC-APC FOR FLAT CABLE 1.6X2 MM AND 3X2 MM (0380-8934-3)</t>
  </si>
  <si>
    <t>CONECTOR OPTICO DE CAMPO SM SC-APC PARA CABLES FLAT 1.6X2 MM Y 3X2 MM (0380-8934-3)</t>
  </si>
  <si>
    <t>KIT DE 10 CONECTORES OPTICOS DE CAMPO SM SC-UPC EZ! CONNECTOR PARA CABO CIRCULAR 3MM</t>
  </si>
  <si>
    <t>KIT WITH 10 OPTICAL CONNECTORS FOR FIELD ASSEMBLING SM SC-UPC EZ! CONNECTOR FOR 3MM ROUND CABLES</t>
  </si>
  <si>
    <t>KIT DE 10 CONECTORES OPTICOS DE CAMPO SM SC-UPC EZ! CONNECTOR PARA CABLE CIRCULAR 3MM</t>
  </si>
  <si>
    <t>ET03642</t>
  </si>
  <si>
    <t>a0A6100001OY5gm</t>
  </si>
  <si>
    <t>QUADRO DE DISTRIBUICAO TELECOM - CDM - SOHOPLUS</t>
  </si>
  <si>
    <t>HHS - TELECOM SWITCHBOARD - SOHOPLUS</t>
  </si>
  <si>
    <t>CUADRO DE DISTRIBUCION TELECOM</t>
  </si>
  <si>
    <t>ET02678</t>
  </si>
  <si>
    <t>a0A6100000blnrq</t>
  </si>
  <si>
    <t>BANDEJA PARA ACOMODAÇÃO DE SPLITTER (CINZA)</t>
  </si>
  <si>
    <t>BANDEJA PARA ACOMODAÇÃO DE SPLITTER(CINZA)</t>
  </si>
  <si>
    <t>PON WDM  FILTER 1310/1490/1550NM NC/NC/NC (C/D/V)</t>
  </si>
  <si>
    <t>BASTIDOR 19" COM DIVISOR OPTICO 1 X 1X32 G.657A SC-APC/SC-APC</t>
  </si>
  <si>
    <t>19" FRAME WITH SPLITTER 1 X 1X32 G.657A SC-APC/SC-APC</t>
  </si>
  <si>
    <t>BASTIDOR 19" CON DIVISOR OPTICO 1 X 1X32 G.657A SC-APC/SC-APC</t>
  </si>
  <si>
    <t>BASTIDOR 19" COM DIVISOR OPTICO 1 X 2X32 G.657A SC-APC/SC-APC</t>
  </si>
  <si>
    <t>19" FRAME WITH SPLITTER 1 X 2X32 G.657A SC-APC/SC-APC</t>
  </si>
  <si>
    <t>BASTIDOR 19" CON DIVISOR OPTICO 1 X 2X32 G.657A SC-APC/SC-APC</t>
  </si>
  <si>
    <t>DIVISOR OPTICO FBT 2X2 50/50 BLI A/B G-657A SC-APC/SC-APC 0.6D0.9/0.6D0.9</t>
  </si>
  <si>
    <t>OPTICAL SPLITTER FBT 2X2 50/50 BLI A/B G-657A SC-APC/SC-APC 0.6D0.9/0.6D0.9</t>
  </si>
  <si>
    <t>DIVISOR OPTICO PLC MODULAR LGX 4X 1X4 BLI A/B G-657A LC-APC/LC-APC</t>
  </si>
  <si>
    <t>OPTICAL SPLITTER PLC MODULAR LGX 4X 1X4 BLI A/B G-657A LC-APC/LC-APC</t>
  </si>
  <si>
    <t>WDM MODULAR LGX 1 CIRCUITO - IN: SC/UPC+SC/APC - OUT: SC/APC</t>
  </si>
  <si>
    <t>MODULAR WDM LGX 1 CIRCUIT - IN: SC/UPC+SC/APC - OUT: SC/APC</t>
  </si>
  <si>
    <t>ET02377</t>
  </si>
  <si>
    <t>a0A6100000blnoG</t>
  </si>
  <si>
    <t>WDM MODULAR LGX 1 CIRCUITO SC-APC/SC-APC/SC-APC (C/D/V)</t>
  </si>
  <si>
    <t>MODULAR WDM LGX 1 CIRCUIT SC-APC/SC-APC/SC-APC (C/D/V)</t>
  </si>
  <si>
    <t>SPLITTER OPTICO PLC 1X8 G.657A NC/NC 2M/2M</t>
  </si>
  <si>
    <t>OPTICAL SPLITTER PLC 1X8 G.657A NC/NC 2M/2M</t>
  </si>
  <si>
    <t>DIVISOR OPTICO FBT 1X2 50/50 BLI A/B G-657A NC/NC 2.0D0.25/2.0D0.25</t>
  </si>
  <si>
    <t>OPTICAL SPLITTER FBT 1X2 50/50 BLI A/B G-657A NC/NC 2.0D0.25/2.0D0.25</t>
  </si>
  <si>
    <t>DIVISOR OPTICO FBT 1X2 50/50 BLI A/B G-657A SC-APC/SC-APC 0.6D0.9/0.6D0.9</t>
  </si>
  <si>
    <t>OPTICAL SPLITTER FBT 1X2 50/50 BLI A/B G-657A SC-APC/SC-APC 0.6D0.9/0.6D0.9</t>
  </si>
  <si>
    <t>DIVISOR OPTICO PLC 2X64 BLI A/B G-657A NC/NC 2.0D0.25/2.0D0.25</t>
  </si>
  <si>
    <t>OPTICAL SPLITTER PLC 2X64 BLI A/B G-657A NC/NC 2.0D0.25/2.0D0.25</t>
  </si>
  <si>
    <t>DIVISOR OPTICO PLC 2X32 BLI A/B G-657A NC/NC 2.0D0.25/2.0D0.25</t>
  </si>
  <si>
    <t>OPTICAL SPLITTER PLC 2X32 BLI A/B G-657A NC/NC 2.0D0.25/2.0D0.25</t>
  </si>
  <si>
    <t>DIVISOR OPTICO FBT 2X2 50/50 BLI A/B G-657A NC/NC 2.0D0.25/2.0D0.25</t>
  </si>
  <si>
    <t>OPTICAL SPLITTER FBT 2X2 50/50 BLI A/B G-657A NC/NC 2.0D0.25/2.0D0.25</t>
  </si>
  <si>
    <t>DIVISOR OPTICO FBT 1X2 01/99 BLI A/B G-657A NC/NC 2.0D0.25/2.0D0.25</t>
  </si>
  <si>
    <t>OPTICAL SPLITTER FBT 1X2 01/99 BLI A/B G-657A NC/NC 2.0D0.25/2.0D0.25</t>
  </si>
  <si>
    <t>ET02372</t>
  </si>
  <si>
    <t>a0A6100000blnoB</t>
  </si>
  <si>
    <t>DIVISOR OPTICO FBT 1X2 02/98 BLI A/B G-657A NC/NC 2.0D0.25/2.0D0.25</t>
  </si>
  <si>
    <t>OPTICAL SPLITTER FBT 1X2 02/98 BLI A/B G-657A NC/NC 2.0D0.25/2.0D0.25</t>
  </si>
  <si>
    <t>DIVISOR OPTICO FBT 1X2 40/60 BLI A/B G-657A SC-APC/SC-APC 0.6D0.9/0.6D0.9</t>
  </si>
  <si>
    <t>OPTICAL SPLITTER FBT 1X2 40/60 BLI A/B G-657A SC-APC/SC-APC 0.6D0.9/0.6D0.9</t>
  </si>
  <si>
    <t>DIVISOR OPTICO FBT 1X2 10/90 BLI A/B G-657A SC-APC/SC-APC 0.6D0.9/0.6D0.9</t>
  </si>
  <si>
    <t>OPTICAL SPLITTER FBT 1X2 10/90 BLI A/B G-657A SC-APC/SC-APC 0.6D0.9/0.6D0.9</t>
  </si>
  <si>
    <t>DIVISOR OPTICO FBT 1X2 20/80 BLI A/B G-657A SC-APC/SC-APC 0.6D0.9/0.6D0.9</t>
  </si>
  <si>
    <t>OPTICAL SPLITTER FBT 1X2 20/80 BLI A/B G-657A SC-APC/SC-APC 0.6D0.9/0.6D0.9</t>
  </si>
  <si>
    <t>DIVISOR OPTICO FBT 1X2 05/95 BLI A/B G-657A NC/NC 2.0D0.25/2.0D0.25</t>
  </si>
  <si>
    <t>OPTICAL SPLITTER FBT 1X2 05/95 BLI A/B G-657A NC/NC 2.0D0.25/2.0D0.25</t>
  </si>
  <si>
    <t>DIVISOR OPTICO FBT 1X2 10/90 BLI A/B G-657A NC/NC 2.0D0.25/2.0D0.25</t>
  </si>
  <si>
    <t>OPTICAL SPLITTER FBT 1X2 10/90 BLI A/B G-657A NC/NC 2.0D0.25/2.0D0.25</t>
  </si>
  <si>
    <t>DIVISOR OPTICO FBT 1X2 30/70 BLI A/B G-657A NC/NC 2.0D0.25/2.0D0.25</t>
  </si>
  <si>
    <t>OPTICAL SPLITTER FBT 1X2 30/70 BLI A/B G-657A NC/NC 2.0D0.25/2.0D0.25</t>
  </si>
  <si>
    <t>DIVISOR OPTICO FBT MODULAR LGX 1X2 01/99 BLI A/B G-657A SC-APC/SC-APC</t>
  </si>
  <si>
    <t>MODULAR OPTICAL SPLITTER FBT LGX 1X2 01/99 BLI A/B G-657A SC-APC/SC-APC</t>
  </si>
  <si>
    <t>DIVISOR OPTICO FBT MODULAR LGX 1X2 05/95 BLI A/B G-657A SC-APC/SC-APC</t>
  </si>
  <si>
    <t>MODULAR OPTICAL SPLITTER FBT LGX 1X2 05/95 BLI A/B G-657A SC-APC/SC-APC</t>
  </si>
  <si>
    <t>DIVISOR OPTICO FBT MODULAR LGX 1X2 10/90 BLI A/B G-657A SC-APC/SC-APC</t>
  </si>
  <si>
    <t>MODULAR OPTICAL SPLITTER FBT LGX 1X2 10/90 BLI A/B G-657A SC-APC/SC-APC</t>
  </si>
  <si>
    <t>FILTRO WDM PON 1310/1490/1550NM SC-APC/SC-APC/SC-APC (C/D/V)</t>
  </si>
  <si>
    <t>PON WDM FILTER 1310/1490/1550NM SC-APC/SC-APC/SC-APC (C/D/V)</t>
  </si>
  <si>
    <t>DIVISOR OPTICO FBT MODULAR LGX 1X2 20/80 BLI A/B G-657A SC-APC/SC-APC</t>
  </si>
  <si>
    <t>MODULAR OPTICAL SPLITTER FBT LGX 1X2 20/80 BLI A/B G-657A SC-APC/SC-APC</t>
  </si>
  <si>
    <t>DIVISOR OPTICO FBT MODULAR LGX 1X2 30/70 BLI A/B G-657A SC-APC/SC-APC</t>
  </si>
  <si>
    <t>MODULAR OPTICAL SPLITTER FBT LGX 1X2 30/70 BLI A/B G-657A SC-APC/SC-APC</t>
  </si>
  <si>
    <t>DIVISOR OPTICO FBT MODULAR LGX 1X2 40/60 BLI A/B G-657A SC-APC/SC-APC</t>
  </si>
  <si>
    <t>MODULAR OPTICAL SPLITTER FBT LGX 1X2 40/60 BLI A/B G-657A SC-APC/SC-APC</t>
  </si>
  <si>
    <t>DIVISOR OPTICO FBT MODULAR LGX 1X2 45/55 BLI A/B G-657A SC-APC/SC-APC</t>
  </si>
  <si>
    <t>MODULAR OPTICAL SPLITTER FBT LGX 1X2 45/55 BLI A/B G-657A SC-APC/SC-APC</t>
  </si>
  <si>
    <t>DIVISOR OPTICO FBT MODULAR LGX 1X2 50/50 BLI A/B G-657A SC-APC/SC-APC</t>
  </si>
  <si>
    <t>MODULAR OPTICAL SPLITTER FBT LGX 1X2 50/50 BLI A/B G-657A SC-APC/SC-APC</t>
  </si>
  <si>
    <t>DIVISOR OPTICO PLC MODULAR LGX 1X4 BLI A/B G-657A SC-APC/SC-APC</t>
  </si>
  <si>
    <t>OPTICAL SPLITTER PLC MODULAR LGX 1X4 BLI A/B G-657A SC-APC/SC-APC</t>
  </si>
  <si>
    <t>DIVISOR OPTICO PLC MODULAR LGX 1X8 BLI A/B G-657A SC-APC/SC-APC</t>
  </si>
  <si>
    <t>OPTICAL SPLITTER PLC MODULAR LGX 1X8 BLI A/B G-657A SC-APC/SC-APC</t>
  </si>
  <si>
    <t>DIVISOR OPTICO PLC MODULAR LGX 1X16 BLI A/B G-657A SC-APC/SC-APC 1.5D2/1.5D2</t>
  </si>
  <si>
    <t>OPTICAL SPLITTER PLC MODULAR LGX 1X16 BLI A/B G-657A SC-APC/SC-APC 1.5D2/1.5D2</t>
  </si>
  <si>
    <t>DIVISOR OPTICO PLC MODULAR LGX 1X16 G.567A SC-APC/SC-APC 1.5D2/1.5D2</t>
  </si>
  <si>
    <t>DIVISOR OPTICO PLC MODULAR LGX 1X32 BLI A/B G-657A SC-APC/SC-APC 1.5D2/1.5D2</t>
  </si>
  <si>
    <t>OPTICAL SPLITTER PLC MODULAR LGX 1X32 BLI A/B G-657A SC-APC/SC-APC 1.5D2/1.5D2</t>
  </si>
  <si>
    <t>WDM MODULAR LGX 2 CIRCUITOS SC-APC/SC-APC/SC-APC (C/D/V)</t>
  </si>
  <si>
    <t>MODULAR WDM LGX 2 CIRCUITS SC-APC/SC-APC/SC-APC (C/D/V)</t>
  </si>
  <si>
    <t>DIVISOR OPTICO FBT 1X2 50/50 BLI A/B G-657A NC/SC-APC 1.5D0.9/0.6D0.9</t>
  </si>
  <si>
    <t>OPTICAL SPLITTER FBT 1X2 50/50 BLI A/B G-657A NC/SC-APC 1.5D0.9/0.6D0.9</t>
  </si>
  <si>
    <t>DIVISOR OPTICO FBT 1X2 50/50 BLI A/B G-657A SC-UPC/SC-UPC 0.6D0.9/0.6D0.9</t>
  </si>
  <si>
    <t>OPTICAL SPLITTER FBT 1X2 50/50 BLI A/B G-657A SC-UPC/SC-UPC 0.6D0.9/0.6D0.9</t>
  </si>
  <si>
    <t>DIVISOR OPTICO PLC MODULAR LGX 1X2 BLI A/B G-657A SC-UPC/SC-UPC</t>
  </si>
  <si>
    <t>OPTICAL SPLITTER PLC MODULAR LGX 1X2 BLI A/B G-657A SC-UPC/SC-UPC</t>
  </si>
  <si>
    <t>DIVISOR OPTICO PLC MODULAR LGX 1X4 BLI A/B G-657A SC-UPC/SC-UPC</t>
  </si>
  <si>
    <t>OPTICAL SPLITTER PLC MODULAR LGX 1X4 BLI A/B G-657A SC-UPC/SC-UPC</t>
  </si>
  <si>
    <t>DIVISOR OPTICO PLC MODULAR LGX 1X8 BLI A/B G-657A SC-UPC/SC-UPC</t>
  </si>
  <si>
    <t>OPTICAL SPLITTER PLC MODULAR LGX 1X8 BLI A/B G-657A SC-UPC/SC-UPC</t>
  </si>
  <si>
    <t>DIVISOR OPTICO PLC 1X4 BLI A/B G-657A NC/NC 2.0D0.25/2.0D0.25 (10302520035)</t>
  </si>
  <si>
    <t>OPTICAL SPLITTER PLC 1X4 BLI A/B G-657A NC/NC 2.0D0.25/2.0D0.25 (10302520035)</t>
  </si>
  <si>
    <t>DIVISOR OPTICO PLC 1X8 BLI A/B G-657A NC/NC 2.0D0.25/2.0D0.25 (10302520037)</t>
  </si>
  <si>
    <t>OPTICAL SPLITTER PLC 1X8 BLI A/B G-657A NC/NC 2.0D0.25/2.0D0.25 (10302520037)</t>
  </si>
  <si>
    <t>DIVISOR OPTICO PLC 1X16 BLI A/B G-657A NC/NC 2.0D0.25/2.0D0.25 (10302520032)</t>
  </si>
  <si>
    <t>OPTICAL SPLITTER PLC 1X16 BLI A/B G-657A NC/NC 2.0D0.25/2.0D0.25 (10302520032)</t>
  </si>
  <si>
    <t>DIVISOR OPTICO PLC 1X32 BLI A/B G-657A NC/NC 2.0D0.25/2.0D0.25 (10302520034)</t>
  </si>
  <si>
    <t>OPTICAL SPLITTER PLC 1X32 BLI A/B G-657A NC/NC 2.0D0.25/2.0D0.25 (10302520034)</t>
  </si>
  <si>
    <t>DIVISOR OPTICO PLC 1X2 BLI A/B G-657A NC/NC 2.0D0.25/2.0D0.25 (10302520033)</t>
  </si>
  <si>
    <t>OPTICAL SPLITTER PLC 1X2 BLI A/B G-657A NC/NC 2.0D0.25/2.0D0.25 (10302520033)</t>
  </si>
  <si>
    <t>DIVISOR OPTICO PLC MODULAR LGX 2X4 BLI A/B G-657A SC-APC/SC-APC</t>
  </si>
  <si>
    <t>OPTICAL SPLITTER PLC MODULAR LGX 2X4 BLI A/B G-657A SC-APC/SC-APC</t>
  </si>
  <si>
    <t>DIVISOR OPTICO FBT 1X2 50/50 BLI A/B G-657A NC/NC 2.0D0.25/2.0D0.25 (0192-0215-6)</t>
  </si>
  <si>
    <t>OPTICAL SPLITTER FBT 1X2 50/50 BLI A/B G-657A NC/NC 2.0D0.25/2.0D0.25 (0192-0215-6)</t>
  </si>
  <si>
    <t>DIVISOR OPTICO PLC 1X16 BLI A/B G-657A NC/SC-APC 1.5D0.9/1.2D0.9</t>
  </si>
  <si>
    <t>OPTICAL SPLITTER PLC 1X16 BLI A/B G-657A NC/SC-APC 1.5D0.9/1.2D0.9</t>
  </si>
  <si>
    <t>DIVISOR OPTICO PLC 1X8 BLI A/B G-657A NC/NC 2.0D0.25/2.0D0.25 (10202520140)</t>
  </si>
  <si>
    <t>OPTICAL SPLITTER PLC 1X8 BLI A/B G-657A NC/NC 2.0D0.25/2.0D0.25 (10202520140)</t>
  </si>
  <si>
    <t>KIT COM 2 DIVISORES OPTICOS PLC 1X8 BLI A/B G-657A NC/NC 2.0D0.25/2.0D0.25 - EM BANDEJA - FX-T (324624)</t>
  </si>
  <si>
    <t>KIT WITH 2 OPTICAL SPLITTERS PLC 1X8 BLI A/B G-657A NC/NC 2.0D0.25/2.0D0.25 - ON SPLICE TRAY - FX-T (324624)</t>
  </si>
  <si>
    <t>KIT CON 2 DIVISORES OPTICOS PLC 1X8 BLI A/B G-657A NC/NC 2.0D0.25/2.0D0.25 - EN BANDEJA - FX-T (324624)</t>
  </si>
  <si>
    <t>DIVISOR OPTICO PLC 2X16 BLI A/B G-657A SC-APC/SC-APC 0.6D0.9/0.6D0.9</t>
  </si>
  <si>
    <t>OPTICAL SPLITTER PLC 2X16 BLI A/B G-657A SC-APC/SC-APC 0.6D0.9/0.6D0.9</t>
  </si>
  <si>
    <t>DIVISOR OPTICO PLC 90X20X10 COMPACTO 1X8 BLI A/B G-657A NC/SC-APC 2.0D2.0/0.9D2.0 (0192-0426-5)</t>
  </si>
  <si>
    <t>OPTICAL SPLITTER PLC 90X20X10 COMPACT 1X8 BLI A/B G-657A NC/SC-APC 2.0D2.0/0.9D2.0 (0192-0426-5)</t>
  </si>
  <si>
    <t>DIVISOR OPTICO PLC 1X8 BLI A/B G-657A NC/SC-APC 1.5D0.9/0.6D0.9 (0486-0314-1)</t>
  </si>
  <si>
    <t>OPTICAL SPLITTER PLC 1X8 BLI A/B G-657A NC/SC-APC 1.5D0.9/0.6D0.9 (0486-0314-1)</t>
  </si>
  <si>
    <t>DIVISOR OPTICO PLC 1X16 BLI A/B G-657A LC-APC/LC-APC 0.6D0.9/0.6D0.9</t>
  </si>
  <si>
    <t>OPTICAL SPLITTER PLC 1X16 BLI A/B G-657A LC-APC/LC-APC 0.6D0.9/0.6D0.9</t>
  </si>
  <si>
    <t>DIVISOR OPTICO PLC MODULAR LGX 1X16 BLI A/B G-657A LC-APC/LC-APC</t>
  </si>
  <si>
    <t>OPTICAL SPLITTER PLC MODULAR LGX 1X16 BLI A/B G-657A LC-APC/LC-APC</t>
  </si>
  <si>
    <t>DIVISOR OPTICO PLC MODULAR LGX 1 X16 BLI A/B G-657A LC-APC/LC-APC</t>
  </si>
  <si>
    <t>DIVISOR OPTICO PLC 1X8 BLI A/B G-657A NC/NC 1.0D0.25/1.0D0.25 (30700505)</t>
  </si>
  <si>
    <t>OPTICAL SPLITTER PLC 1X8 BLI A/B G-657A NC/NC 1.0D0.25/1.0D0.25 (30700505)</t>
  </si>
  <si>
    <t>DIVISOR OPTICO PLC 1X4 BLI A/B G-657A NC/SC-APC 1.5D0.9/1.2D0.9</t>
  </si>
  <si>
    <t>OPTICAL SPLITTER PLC 1X4 BLI A/B G-657A NC/SC-APC 1.5D0.9/1.2D0.9</t>
  </si>
  <si>
    <t>OPTICAL SPLITTER PLC 1X8 BLI A/B G-657A NC/NC 2.0D0.25/2.0D0.25</t>
  </si>
  <si>
    <t>DIVISOR OPTICO PLC 1X8 BLI A/B G-657A NC/SC-UPC 1.5D0.9/0.6D0.9</t>
  </si>
  <si>
    <t>OPTICAL SPLITTER PLC 1X8 BLI A/B G-657A NC/SC-UPC 1.5D0.9/0.6D0.9</t>
  </si>
  <si>
    <t>DIVISOR OPTICO PLC 1X4 BLI A/B G-657A SC-APC/SC-APC 0.6D0.9/0.6D0.9</t>
  </si>
  <si>
    <t>OPTICAL SPLITTER PLC 1X4 BLI A/B G-657A SC-APC/SC-APC 0.6D0.9/0.6D0.9</t>
  </si>
  <si>
    <t>DIVISOR OPTICO PLC 1X4 BLI A/B G-657A NC/SC-UPC 1.5D0.9/0.6D0.9</t>
  </si>
  <si>
    <t>OPTICAL SPLITTER PLC 1X4 BLI A/B G-657A NC/SC-UPC 1.5D0.9/0.6D0.9</t>
  </si>
  <si>
    <t>DIVISOR OPTICO PLC 1X4 BLI A/B G-657A SC-UPC/SC-UPC 0.6D0.9/0.6D0.9</t>
  </si>
  <si>
    <t>OPTICAL SPLITTER PLC 1X4 BLI A/B G-657A SC-UPC/SC-UPC 0.6D0.9/0.6D0.9</t>
  </si>
  <si>
    <t>DIVISOR OPTICO PLC 1X8 BLI A/B G-657A SC-UPC/SC-UPC 0.6D0.9/0.6D0.9</t>
  </si>
  <si>
    <t>OPTICAL SPLITTER PLC 1X8 BLI A/B G-657A SC-UPC/SC-UPC 0.6D0.9/0.6D0.9</t>
  </si>
  <si>
    <t>DIVISOR OPTICO PLC 1X8 BLI A/B G-657A NC/NC 2.0D0.25/2.0D0.25 (0192-0219-9)</t>
  </si>
  <si>
    <t>OPTICAL SPLITTER PLC 1X8 BLI A/B G-657A NC/NC 2.0D0.25/2.0D0.25 (0192-0219-9)</t>
  </si>
  <si>
    <t>DIVISOR OPTICO PLC 1X32 BLI A/B G-657A NC/NC 2.0D0.25/2.0D0.25 (0192-0221-0)</t>
  </si>
  <si>
    <t>OPTICAL SPLITTER PLC 1X32 BLI A/B G-657A NC/NC 2.0D0.25/2.0D0.25 (0192-0221-0)</t>
  </si>
  <si>
    <t>DIVISOR OPTICO PLC 2X2 BLI A/B G-657A NC/NC 2.0D0.25/2.0D0.25</t>
  </si>
  <si>
    <t>OPTICAL SPLITTER PLC 2X2 BLI A/B G-657A NC/NC 2.0D0.25/2.0D0.25</t>
  </si>
  <si>
    <t>DIVISOR OPTICO PLC 2X4 BLI A/B G-657A NC/NC 2.0D0.25/2.0D0.25</t>
  </si>
  <si>
    <t>OPTICAL SPLITTER PLC 2X4 BLI A/B G-657A NC/NC 2.0D0.25/2.0D0.25</t>
  </si>
  <si>
    <t>DIVISOR OPTICO PLC 2X8 BLI A/B G-657A NC/NC 2.0D0.25/2.0D0.25</t>
  </si>
  <si>
    <t>OPTICAL SPLITTER PLC 2X8 BLI A/B G-657A NC/NC 2.0D0.25/2.0D0.25</t>
  </si>
  <si>
    <t>DIVISOR OPTICO PLC 2X16 BLI A/B G-657A NC/NC 2.0D0.25/2.0D0.25</t>
  </si>
  <si>
    <t>OPTICAL SPLITTER PLC 2X16 BLI A/B G-657A NC/NC 2.0D0.25/2.0D0.25</t>
  </si>
  <si>
    <t>OPTICAL SPLITTER PLC 1X8 BLI A/B G-657A NC/SC-APC 1.5D0.9/1.2D0.9</t>
  </si>
  <si>
    <t>DIVISOR OPTICO PLC 1X32 BLI A/B G-657A NC/SC-APC 1.5D0.9/0.6D0.9</t>
  </si>
  <si>
    <t>OPTICAL SPLITTER PLC 1X32 BLI A/B G-657A NC/SC-APC 1.5D0.9/0.6D0.9</t>
  </si>
  <si>
    <t>DIVISOR OPTICO PLC 2X8 BLI A/B G-657A NC/SC-APC 1.5D0.9/0.6D0.9</t>
  </si>
  <si>
    <t>OPTICAL SPLITTER PLC 2X8 BLI A/B G-657A NC/SC-APC 1.5D0.9/0.6D0.9</t>
  </si>
  <si>
    <t>DIVISOR OPTICO PLC 2X4 BLI A/B G-657A NC/SC-APC 1.5D0.9/0.6D0.9</t>
  </si>
  <si>
    <t>OPTICAL SPLITTER PLC 2X4 BLI A/B G-657A NC/SC-APC 1.5D0.9/0.6D0.9</t>
  </si>
  <si>
    <t>DIVISOR OPTICO PLC 1X2 BLI A/B G-657A NC/SC-UPC 1.5D0.9/0.6D0.9</t>
  </si>
  <si>
    <t>OPTICAL SPLITTER PLC 1X2 BLI A/B G-657A NC/SC-UPC 1.5D0.9/0.6D0.9</t>
  </si>
  <si>
    <t>DIVISOR OPTICO PLC 1X16 BLI A/B G-657A NC/SC-UPC 1.5D0.9/0.6D0.9</t>
  </si>
  <si>
    <t>OPTICAL SPLITTER PLC 1X16 BLI A/B G-657A NC/SC-UPC 1.5D0.9/0.6D0.9</t>
  </si>
  <si>
    <t>DIVISOR OPTICO PLC 1X32 BLI A/B G-657A NC/SC-UPC 1.5D0.9/0.6D0.9</t>
  </si>
  <si>
    <t>OPTICAL SPLITTER PLC 1X32 BLI A/B G-657A NC/SC-UPC 1.5D0.9/0.6D0.9</t>
  </si>
  <si>
    <t>DIVISOR OPTICO PLC 2X32 BLI A/B G-657A SC-APC/SC-APC 0.6D0.9/0.6D0.9</t>
  </si>
  <si>
    <t>OPTICAL SPLITTER PLC 2X32 BLI A/B G-657A SC-APC/SC-APC 0.6D0.9/0.6D0.9</t>
  </si>
  <si>
    <t>DIVISOR OPTICO PLC 1X2 BLI A/B G-657A SC-APC/SC-APC 0.6D0.9/0.6D0.9</t>
  </si>
  <si>
    <t>OPTICAL SPLITTER PLC 1X2 BLI A/B G-657A SC-APC/SC-APC 0.6D0.9/0.6D0.9</t>
  </si>
  <si>
    <t>DIVISOR OPTICO PLC 1X16 BLI A/B G-657A SC-APC/SC-APC 0.6D0.9/0.6D0.9</t>
  </si>
  <si>
    <t>OPTICAL SPLITTER PLC 1X16 BLI A/B G-657A SC-APC/SC-APC 0.6D0.9/0.6D0.9</t>
  </si>
  <si>
    <t>DIVISOR OPTICO PLC 1X32 BLI A/B G-657A SC-APC/SC-APC 0.6D0.9/0.6D0.9</t>
  </si>
  <si>
    <t>OPTICAL SPLITTER PLC 1X32 BLI A/B G-657A SC-APC/SC-APC 0.6D0.9/0.6D0.9</t>
  </si>
  <si>
    <t>DIVISOR OPTICO PLC 1X32 BLI A/B G-657A SC-APC/SC-APC 1.5D2.0/1.5D2.0</t>
  </si>
  <si>
    <t>OPTICAL SPLITTER PLC 1X32 BLI A/B G-657A SC-APC/SC-APC 1.5D2.0/1.5D2.0</t>
  </si>
  <si>
    <t>DIVISOR OPTICO PLC 90X20X10 COMPACTO 1X8 BLI A/B G-657A NC/SC-APC 2.0D2.0/0.9D2.0</t>
  </si>
  <si>
    <t>OPTICAL SPLITTER PLC 90X20X10 COMPACT 1X8 BLI A/B G-657A NC/SC-APC 2.0D2.0/0.9D2.0</t>
  </si>
  <si>
    <t>DIVISOR OPTICO PLC 1X64 BLI A/B G-657A NC/NC 2.0D0.25/2.0D0.25</t>
  </si>
  <si>
    <t>OPTICAL SPLITTER PLC 1X64 BLI A/B G-657A NC/NC 2.0D0.25/2.0D0.25</t>
  </si>
  <si>
    <t>DIVISOR OPTICO PLC 1X2 BLI A/B G-657A SC-UPC/SC-UPC 0.6D0.9/0.6D0.9</t>
  </si>
  <si>
    <t>OPTICAL SPLITTER PLC 1X2 BLI A/B G-657A SC-UPC/SC-UPC 0.6D0.9/0.6D0.9</t>
  </si>
  <si>
    <t>DIVISOR OPTICO PLC 1X16 BLI A/B G-657A SC-UPC/SC-UPC 0.6D0.9/0.6D0.9</t>
  </si>
  <si>
    <t>OPTICAL SPLITTER PLC 1X16 BLI A/B G-657A SC-UPC/SC-UPC 0.6D0.9/0.6D0.9</t>
  </si>
  <si>
    <t>DIVISOR OPTICO PLC 1X32 BLI A/B G-657A SC-UPC/SC-UPC 0.6D0.9/0.6D0.9</t>
  </si>
  <si>
    <t>OPTICAL SPLITTER PLC 1X32 BLI A/B G-657A SC-UPC/SC-UPC 0.6D0.9/0.6D0.9</t>
  </si>
  <si>
    <t>DIVISOR OPTICO PLC 90X20X10 COMPACTO 1X8 BLI A/B G-657A NC/SC-APC 2.0D2.0/0.7D2.0</t>
  </si>
  <si>
    <t>OPTICAL SPLITTER PLC 90X20X10 COMPACT 1X8 BLI A/B G-657A NC/SC-APC 2.0D2.0/0.7D2.0</t>
  </si>
  <si>
    <t>DIVISOR OPTICO PLC 1X8 BLI A/B G-657A SC-APC/SC-APC 1.2D0.9/1.2D0.9</t>
  </si>
  <si>
    <t>OPTICAL SPLITTER PLC 1X8 BLI A/B G-657A SC-APC/SC-APC 1.2D0.9/1.2D0.9</t>
  </si>
  <si>
    <t>DIVISOR OPTICO PLC 1X8 BLI A/B G-657A LC-APC/LC-APC 0.6D0.9/0.6D0.9</t>
  </si>
  <si>
    <t>OPTICAL SPLITTER PLC 1X8 BLI A/B G-657A LC-APC/LC-APC 0.6D0.9/0.6D0.9</t>
  </si>
  <si>
    <t>DIVISOR OPTICO PLC 1X16 BLI A/B G-657A SC-APC/SC-APC 1.5D2/1.5D2</t>
  </si>
  <si>
    <t>OPTICAL SPLITTER PLC 1X16 BLI A/B G-657A SC-APC/SC-APC 1.5D2/1.5D2</t>
  </si>
  <si>
    <t>DIVISOR OPTICO PLC 1X64 BLI A/B G-657A SC-APC/SC-APC 1.5D2/1.5D2</t>
  </si>
  <si>
    <t>OPTICAL SPLITTER PLC 1X64 BLI A/B G-657A SC-APC/SC-APC 1.5D2/1.5D2</t>
  </si>
  <si>
    <t>DIVISOR OPTICO PLC 2X32 BLI A/B G-657A SC-APC/SC-APC 0.5D2/0.5D2</t>
  </si>
  <si>
    <t>OPTICAL SPLITTER PLC 2X32 BLI A/B G-657A SC-APC/SC-APC 0.5D2/0.5D2</t>
  </si>
  <si>
    <t>DIVISOR OPTICO PLC 1X32 BLI A/B G-657A SC-APC/SC-APC 0.5D2/0.5D2</t>
  </si>
  <si>
    <t>OPTICAL SPLITTER PLC 1X32 BLI A/B G-657A SC-APC/SC-APC 0.5D2/0.5D2</t>
  </si>
  <si>
    <t>DIVISOR OPTICO PLC 2X2 BLI A/B G-657A LC-APC/LC-APC 1.3D0.9/1.3D0.9</t>
  </si>
  <si>
    <t>OPTICAL SPLITTER PLC 2X2 BLI A/B G-657A LC-APC/LC-APC 1.3D0.9/1.3D0.9</t>
  </si>
  <si>
    <t>DIVISOR OPTICO PLC 2X64 BLI A/B G-657A SC-APC/SC-APC 0.6D0.9/0.6D0.9</t>
  </si>
  <si>
    <t>OPTICAL SPLITTER PLC 2X64 BLI A/B G-657A SC-APC/SC-APC 0.6D0.9/0.6D0.9</t>
  </si>
  <si>
    <t>OPTICAL SPLITTER PLC 1X16 BLI A/B G-657A NC/NC 2.0D0.25/2.0D0.25</t>
  </si>
  <si>
    <t>FONTE DE ALIMENTAÇÃO AC PARA CHASSIS GEPON FURUKAWA</t>
  </si>
  <si>
    <t>AC POWER SUPPLY FOR GEPON CHASSIS FURUKAWA</t>
  </si>
  <si>
    <t>FUENTE DE ALIMENTACIÓN AC PARA CHASSIS GEPON FURUKAWA</t>
  </si>
  <si>
    <t>ET02734</t>
  </si>
  <si>
    <t>a0A6100000blnsU</t>
  </si>
  <si>
    <t>AMPLIFICADOR OPTICO 22DBM 1U MODELO FOA-22PDA (FONTE AC)</t>
  </si>
  <si>
    <t>OPTICAL AMPLIFIER 22DBM 1U MODEL FOA-22PDA (AC PSU)</t>
  </si>
  <si>
    <t>AMPLIFICADOR OPTICO 22DBM 1U MODELO FOA-22PDA ( FUENTE AC)</t>
  </si>
  <si>
    <t>ET02434</t>
  </si>
  <si>
    <t>a0A6100000blnow</t>
  </si>
  <si>
    <t>ONU DE VIDEO CATV 1 SAIDA MODELO FRC-9128</t>
  </si>
  <si>
    <t>VIDEO ONU CATV 1 OUTPUT FRC-9128</t>
  </si>
  <si>
    <t>ONU DE VIDEO CATV 1 SALIDA FRC-9128</t>
  </si>
  <si>
    <t>ET02430</t>
  </si>
  <si>
    <t>a0A6100000blnos</t>
  </si>
  <si>
    <t>ONU DE VIDEO CATV 1 SAIDA COM WDM MODELO FRC-9128/WD</t>
  </si>
  <si>
    <t>VIDEO ONU CATV 1 OUTPUT WITH WDM MODEL FRC-9128/WD</t>
  </si>
  <si>
    <t>ONU DE VIDEO CATV 1 SALIDA CON WDM MODELO FRC-9128/WD</t>
  </si>
  <si>
    <t>ET04511</t>
  </si>
  <si>
    <t>a0A4N00001pk3if</t>
  </si>
  <si>
    <t>ONU DE VIDEO CATV+IF-SAT COM WDM MODELO FRS-26A/WD</t>
  </si>
  <si>
    <t>VIDEO ONU CATV+IF-SAT WITH WDM MODEL FRS-26A/WDM</t>
  </si>
  <si>
    <t>ONU DE VIDEO CATV+IF-SAT CON WDM MODELO FRS-26A/WD</t>
  </si>
  <si>
    <t>ET02433</t>
  </si>
  <si>
    <t>a0A6100000blnov</t>
  </si>
  <si>
    <t>TRANSMISSOR OPTICO 1550NM MODULACAO DIRETA 15KM MODELO FTS-2615DDA (FONTE AC)</t>
  </si>
  <si>
    <t>OPTICAL TRANSMITER 1550NM DIRECT MODULATION 15KM MODEL FTS-2615DDA (AC PSU)</t>
  </si>
  <si>
    <t>TRANSMISOR OPTICO 1550NM MODULACION DIRECTA 15KM MODELO FTS-2615DDA ( FUENTE AC)</t>
  </si>
  <si>
    <t>ET02435</t>
  </si>
  <si>
    <t>a0A6100000blnox</t>
  </si>
  <si>
    <t>FONTE DE TENSÃO 230 VCA UPS 2KVA</t>
  </si>
  <si>
    <t>BATERIA DE NI/CD PARA UPS 2KVA</t>
  </si>
  <si>
    <t>ONU EPON INDUSTRIAL FURUKAWA 10KM MODELO FK-IONU-10</t>
  </si>
  <si>
    <t>EPON ONU INDUSTRIAL FURUKAWA 10KM MODEL FK-IONU-10</t>
  </si>
  <si>
    <t>ET02493</t>
  </si>
  <si>
    <t>a0A6100000blnpf</t>
  </si>
  <si>
    <t>AMPLIFICADOR OPTICO 16 PORTAS 22DBM COM WDM INTEGRADO MODELO FOA-22DA-16S/WD</t>
  </si>
  <si>
    <t>AMPLIFICADOR ÓPTICO 16 PORTAS 22DBM WITH WDM INTEGRADED MODEL FOA-22DA-16S/WD</t>
  </si>
  <si>
    <t>AMPLIFICADOR OPTICO 16 PORTAS 22DBM CON WDM INTEGRADO MODELO FOA-22DA-16S/WD</t>
  </si>
  <si>
    <t>ET02549</t>
  </si>
  <si>
    <t>a0A6100000blnqI</t>
  </si>
  <si>
    <t>CHASSI OLT GPON FK-OLT-G1040</t>
  </si>
  <si>
    <t>FONTE DE ALIMENTACAO DC PARA PLATAFORMA GPON 7U</t>
  </si>
  <si>
    <t>DC POWER SUPPLY FOR GPON 7U</t>
  </si>
  <si>
    <t>FUENTE DE ALIMENTACION DC PARA PLATAFORMA GPON 7U</t>
  </si>
  <si>
    <t>MODULO DE SWITCH E GERENCIAMENTO PARA FK-OLT-G1040</t>
  </si>
  <si>
    <t>SWITCH AND MANAGEMENT MODULE FOR FK-OLT-G1040</t>
  </si>
  <si>
    <t>MODULO DE SWITCH Y GERENCIA PARA FK-OLT-G1040</t>
  </si>
  <si>
    <t>ET03373</t>
  </si>
  <si>
    <t>a0A6100000blnzr</t>
  </si>
  <si>
    <t>MODULO DE SERVICO 4 PORTAS GPON SFP PARA PLATAFORMA GPON 7U</t>
  </si>
  <si>
    <t>MODULO DE SERVICIO 4 PUERTAS GPON SFP PARA PLATAFORMA GPON 7U</t>
  </si>
  <si>
    <t>ET03372</t>
  </si>
  <si>
    <t>a0A6100000blnzq</t>
  </si>
  <si>
    <t>ADAPTADOR AC-DC 12V</t>
  </si>
  <si>
    <t>AC-DC 12V ADAPTER</t>
  </si>
  <si>
    <t>CABO DE ALIMENTAÇÃO PADRAO NBR 14136 / IEC C13</t>
  </si>
  <si>
    <t>POWER CORD STANDARD NBR 14136 / IEC C13</t>
  </si>
  <si>
    <t>CABLE DE ALIMENTACION ESTANDARD NBR 14136 / IEC C13</t>
  </si>
  <si>
    <t>ET03740</t>
  </si>
  <si>
    <t>a0A6100001dhhIu</t>
  </si>
  <si>
    <t>CABO DE ALIMENTACAO 1,5M NBR 14136 SEM PLUGUE FEMEA</t>
  </si>
  <si>
    <t>POWER CABLE 1,5M NBR 14136 W/O FEMALE PLUG</t>
  </si>
  <si>
    <t>CABLE DE ALIMENTACIÓN 1,5M NBR 14136 SIN ENCHUFE HEMBRA</t>
  </si>
  <si>
    <t>ET03469</t>
  </si>
  <si>
    <t>a0A6100000blo1F</t>
  </si>
  <si>
    <t>MODEM OPTICO GPON FK-ONT-G400R (MODELO EXPORT.)</t>
  </si>
  <si>
    <t>OPTICAL MODEM GPON FK-ONT-G400R (MODELO EXPORT.)</t>
  </si>
  <si>
    <t>MODEM OPTICO GPON FK-ONT-G400R 12 VDC / 1.0 A (MODELO EXPORT.)</t>
  </si>
  <si>
    <t>ET03987</t>
  </si>
  <si>
    <t>a0A6100001BklFd</t>
  </si>
  <si>
    <t>MODEM OPTICO GPON FK-ONT-G420R (MODELO EXPORT.)</t>
  </si>
  <si>
    <t>OPTICAL MODEM GPON FK-ONT-G420R (MODELO EXPORT.)</t>
  </si>
  <si>
    <t>ET03989</t>
  </si>
  <si>
    <t>a0A6100001Bkn8K</t>
  </si>
  <si>
    <t>MODEM OPTICO GPON FK-ONT-G421W (MODELO EXPORT.)</t>
  </si>
  <si>
    <t>OPTICAL MODEM GPON FK-ONT-G421W (MODELO EXPORT.)</t>
  </si>
  <si>
    <t>ET03991</t>
  </si>
  <si>
    <t>a0A6100001Bknyq</t>
  </si>
  <si>
    <t>KIT UPGRADE EPON FURUKAWA</t>
  </si>
  <si>
    <t>UPGRADE KIT EPON FURUKAWA</t>
  </si>
  <si>
    <t>ET03345</t>
  </si>
  <si>
    <t>a0A6100000blnzW</t>
  </si>
  <si>
    <t>MODEM OPTICO LIGHTDRIVE GPON LD322-42W (MODELO EXPORT.)</t>
  </si>
  <si>
    <t>LIGHTDRIVE GPON OPTICAL MODEM LD322-42W (EXPORT. MODEL)</t>
  </si>
  <si>
    <t>ET03992</t>
  </si>
  <si>
    <t>a0A6100001DKDrr</t>
  </si>
  <si>
    <t>VENTILADOR PARA CHASSI CONCENTRADOR OPTICO GPON 7U</t>
  </si>
  <si>
    <t>FAN FOR OPTICAL CONCENTRATOR CHASSIS GPON 7U</t>
  </si>
  <si>
    <t>FAN PARA CHASIS CONCENTRADOR OPTICO GPON 7U</t>
  </si>
  <si>
    <t>FILTRO DE AR PARA CHASSI CONCENTRADOR OPTICO GPON 7U (SPARE PART)</t>
  </si>
  <si>
    <t>AIR FILTER FOR OPTICAL CONCENTRATOR CHASSIS GPON 7U(SPARE PART)</t>
  </si>
  <si>
    <t>FILTRO DE AIRE PARA CHASIS CONCENTRADOR OPTICO GPON 7U (SPARE PART)</t>
  </si>
  <si>
    <t>DUTO DE CABOS PARA CHASSI CONCENTRADOR OPTICO GPON 7U (SPARE PART)</t>
  </si>
  <si>
    <t>CABLE DUCT FOR OPTICAL CONCENTRATOR CHASSIS GPON 7U (SPARE PART)</t>
  </si>
  <si>
    <t>DUCTO PARA CABLES PARA CHASIS CONCENTRADOR OPTICO GPON 7U (SPARE PART)</t>
  </si>
  <si>
    <t>FONTE DE ALIMENTACAO DC PARA CHASSI CONCENTRADOR OPTICO GPON 7U</t>
  </si>
  <si>
    <t>POWER SUPPLY DC FOR OPTICAL CONCENTRATOR CHASSIS GPON 7U</t>
  </si>
  <si>
    <t>FUENTE DE ALIMENTACION DC PARA CHASIS CONCENTRADOR OPTICO GPON 7U</t>
  </si>
  <si>
    <t>ET03371</t>
  </si>
  <si>
    <t>a0A6100000blnzp</t>
  </si>
  <si>
    <t>PAINEL CEGO - FONTE DC PARA CHASSI CONCENTRADOR OPTICO GPON 7U</t>
  </si>
  <si>
    <t>BLANK PANEL- POWER SUPPLY DC FOR OPTICAL CONCENTRATOR CHASSIS GPON 7U</t>
  </si>
  <si>
    <t>PANEL CIEGO - FUENTE DC PARA CHASIS CONCENTRADOR OPTICO GPON 7U</t>
  </si>
  <si>
    <t>MODULO DE SWITCH E GERENCIAMENTO P/ CHASSI CONCENTRADOR OPTICO GPON 7U</t>
  </si>
  <si>
    <t>MANAGEMENT AND SWITCH MODULE  FOR  FK-OLT-G1040</t>
  </si>
  <si>
    <t>MODULO DE SWITCH Y CONTROL P/ CHASIS CONCENTRADOR OPTICO GPON FK-OLT-G1040</t>
  </si>
  <si>
    <t>PAINEL CEGO - MODULO DE SWITCH E GERENCIAMENTO P/ CHASSI CONCENTRADOR OPTICO GPON 7U</t>
  </si>
  <si>
    <t>BLANK PANEL - MANAGEMENT AND SWITCH MODULE  FOR OPTICAL CONCENTRATOR CHASSIS GPON 7U</t>
  </si>
  <si>
    <t>PANEL CIEGO - MODULO DE SWITCH Y CONTROL P/PARA CHASIS CONCENTRADOR OPTICO GPON 7U</t>
  </si>
  <si>
    <t>MODULO DE UPLINK 2 PORTAS 10GE + 4 PORTAS GE SFP P/  CHASSI CONCENTRADOR OPTICO GPON 7U</t>
  </si>
  <si>
    <t>UPLINK MODULE WITH 2 10GE PORTS + 4 GE SFP PORTS FOR OPTICAL CONCENTRATOR CHASSIS GPON 7U</t>
  </si>
  <si>
    <t>MODULO DE UPLINK 2 PUERTAS 10GE + 4 PUERTAS GE SFP P/ CHASIS CONCENTRADOR OPTICO GPON 7U</t>
  </si>
  <si>
    <t>ET03374</t>
  </si>
  <si>
    <t>a0A6100000blnzs</t>
  </si>
  <si>
    <t>PAINEL CEGO - MODULO DE UPLINK PARA CHASSI CONCENTRADOR OPTICO GPON 7U</t>
  </si>
  <si>
    <t>BLANK PANEL- UPLINK MODULE FOR   OPTICAL CONCENTRATOR CHASSIS GPON 7U</t>
  </si>
  <si>
    <t>PANEL CIEGO - MODULO DE UPLINK PARA  CHASIS CONCENTRADOR OPTICO GPON 7U</t>
  </si>
  <si>
    <t>MODULO DE SERVICO 4 PORTAS GPON SFP PARA CHASSI CONCENTRADOR OPTICO GPON 7U</t>
  </si>
  <si>
    <t>SERVICE MODULE WITH 4  SFP GPON PORTS  FOR OPTICAL CONCENTRATOR CHASSIS GPON 7U</t>
  </si>
  <si>
    <t>MODULO DE SERVICIO 4 PUERTAS GPON SFP PARA CHASIS CONCENTRADOR OPTICO GPON 7U</t>
  </si>
  <si>
    <t>MODULO DE SERVICO 4 PORTAS GPON SFP C/ REDUND. P/ CHASSI CONCENTRADOR OPTICO GPON 7U</t>
  </si>
  <si>
    <t>SERVICE MODULE WITH 4 REDUNDANT SFP GPON PORTS FOR  OPTICAL CONCENTRATOR CHASSIS GPON 7U</t>
  </si>
  <si>
    <t>MODULO DE SERVICIO 4 PUERTAS GPON SFP C/ REDUND. P/ CHASIS CONCENTRADOR OPTICO GPON 7U</t>
  </si>
  <si>
    <t>ET03405</t>
  </si>
  <si>
    <t>a0A6100000blo0K</t>
  </si>
  <si>
    <t>PAINEL CEGO - MODULO DE SERVICO PARA CHASSI CONCENTRADOR OPTICO GPON 7U</t>
  </si>
  <si>
    <t>BLANK PANEL -SERVICE MODULE FOR OPTICAL CONCENTRATOR CHASSIS GPON 7U</t>
  </si>
  <si>
    <t>PANEL CIEGO - MODULO DE SERVICIO PARA CHASIS CONCENTRADOR OPTICO GPON 7U</t>
  </si>
  <si>
    <t>CONCENTRADOR OPTICO STANDALONE GPON FK-OLT-G4S</t>
  </si>
  <si>
    <t>GPON STANDALONE OPTICAL CONCENTRATOR FK-OLT-G4S</t>
  </si>
  <si>
    <t>ET02807</t>
  </si>
  <si>
    <t>a0A6100000blntU</t>
  </si>
  <si>
    <t>FONTE DE ALIMENTACAO AC PARA CONCENTRADOR OPTICO STANDALONE GPON</t>
  </si>
  <si>
    <t>POWER SUPPLY AC FOR GPON STANDALONE OPTICAL CONCENTRATOR</t>
  </si>
  <si>
    <t>FUENTE DE ALIMENTACION  AC PARA CONCENTRADOR OPTICO STANDALONE GPON</t>
  </si>
  <si>
    <t>ET03256</t>
  </si>
  <si>
    <t>a0A6100000blnyT</t>
  </si>
  <si>
    <t>FONTE DE ALIMENTACAO DC PARA CONCENTRADOR OPTICO STANDALONE GPON</t>
  </si>
  <si>
    <t>POWER SUPPLY DC FOR GPON STANDALONE OPTICAL CONCENTRATOR FK-OLT-G4S</t>
  </si>
  <si>
    <t>FUENTE DE ALIMENTACION  DC PARA CONCENTRADOR OPTICO STANDALONE GPON</t>
  </si>
  <si>
    <t>ET03253</t>
  </si>
  <si>
    <t>a0A6100000blnyR</t>
  </si>
  <si>
    <t>MODEM OPTICO GPON FK-ONT-G400R</t>
  </si>
  <si>
    <t>OPTICAL MODEM  GPON FK-ONT-G400R</t>
  </si>
  <si>
    <t>ET02744</t>
  </si>
  <si>
    <t>a0A6100000blnsc</t>
  </si>
  <si>
    <t>MODEM OPTICO GPON FK-ONT-G420R</t>
  </si>
  <si>
    <t>OPTICAL MODEM  GPON FK-ONT-G420R</t>
  </si>
  <si>
    <t>ET02724</t>
  </si>
  <si>
    <t>a0A6100000blnsN</t>
  </si>
  <si>
    <t>MODEM OPTICO GPON FK-ONT-G420W</t>
  </si>
  <si>
    <t>OPTICAL MODEM  GPON FK-ONT-G420W</t>
  </si>
  <si>
    <t>ET02746</t>
  </si>
  <si>
    <t>a0A6100000blnse</t>
  </si>
  <si>
    <t>MODEM OPTICO GPON FK-ONT-G421W</t>
  </si>
  <si>
    <t>OPTICAL MODEM  GPON FK-ONT-G421W</t>
  </si>
  <si>
    <t>ET02739</t>
  </si>
  <si>
    <t>a0A6100000blnsX</t>
  </si>
  <si>
    <t>MODULO SFP GPON CLASSE B+ 2.5GBPS LR 1490NM SC-UPC (20KM)</t>
  </si>
  <si>
    <t>TRANSCEIVER SFP GPON CLASSE B+ 2.5GBPS LR 1490NM SC-UPC (20KM)</t>
  </si>
  <si>
    <t>TRANSCEPTOR SFP GPON CLASSE B+ 2.5GBPS LR 1490NM SC-UPC (20KM)</t>
  </si>
  <si>
    <t>ET04467</t>
  </si>
  <si>
    <t>a0A4N00001pjoa5</t>
  </si>
  <si>
    <t>CHASSI CONCENTRADOR OPTICO LIGHTDRIVE GPON FK-OLT-G2500</t>
  </si>
  <si>
    <t>OPTICAL CONCENTRATOR CHASSIS LIGHTDRIVE  GPON FK-OLT-G2500</t>
  </si>
  <si>
    <t>CHASIS CONCENTRADOR OPTICO LIGHTDRIVE  GPON FK-OLT-G2500</t>
  </si>
  <si>
    <t>MODULO DE SWITCH E GERENCIAMENTO PARA CHASSI CONCENTRADOR OPTICO FK-OLT-G2500</t>
  </si>
  <si>
    <t>MANAGEMENT AND SWITCH MODULE  FOR  FK-OLT-G2500</t>
  </si>
  <si>
    <t>MODULO DE SWITCH Y CONTROL PARA FK-OLT-G2500</t>
  </si>
  <si>
    <t>MODULO DE SWITCH E GERENCIAMENTO PARA CHASSI CONCENTRADOR OPTICO FK-OLT-G2500 ( MODELO EXPORTACAO)</t>
  </si>
  <si>
    <t>MANAGEMENT AND SWITCH MODULE  FOR  FK-OLT-G2500 ( EXPORT MODEL)</t>
  </si>
  <si>
    <t>MODULO DE SWITCH Y CONTROL PARA FK-OLT-G2500 (MODELO DE EXPORTACION)</t>
  </si>
  <si>
    <t>CONCENTRADOR OPTICO STANDALONE EPON OLT FK-C2-RADC</t>
  </si>
  <si>
    <t>STANDALONE OPTICAL CONCENTRATOR  EPON OLT FK-C2-RADC</t>
  </si>
  <si>
    <t>ET02770</t>
  </si>
  <si>
    <t>a0A6100000blnsy</t>
  </si>
  <si>
    <t>CARTAO DE INTERFACE FK-OLT-20/2  PARA CHASSI EPON  FK-C32</t>
  </si>
  <si>
    <t>INTERFACE CARD  FK-OLT-20/2 FOR EPON CHASSIS FK-C32</t>
  </si>
  <si>
    <t>TARJETA DE INTERFAZ FK-OLT-20/2  PARA CHASIS EPON FK-C32</t>
  </si>
  <si>
    <t>ET02484</t>
  </si>
  <si>
    <t>a0A6100000blnpX</t>
  </si>
  <si>
    <t>MODEM OPTICO EPON INDUSTRIAL FK-IONU-20/DS</t>
  </si>
  <si>
    <t>OPTICAL MODEM EPON INDUSTRIAL FK-IONU-20/DS</t>
  </si>
  <si>
    <t>ET02783</t>
  </si>
  <si>
    <t>a0A6100000blntA</t>
  </si>
  <si>
    <t>CARTÃO DE GERENCIAMENTO PARA CHASSI EPON FK-C32</t>
  </si>
  <si>
    <t>MANAGEMENT CARD FOR  CHASSIS FK-C32</t>
  </si>
  <si>
    <t>TARJETA DE GESTION PARA CHASIS EPON  FK-C32</t>
  </si>
  <si>
    <t>FONTE DE ALIMENTAÇÃO PARA CHASSI EPON FK-C32-RAC</t>
  </si>
  <si>
    <t>POWER SUPPLY AC 300W FOR  CHASSIS FK-C32</t>
  </si>
  <si>
    <t>FUENTE DE ALIMENTACION AC 300W PARA CHASIS EPON FK-C32-RAC</t>
  </si>
  <si>
    <t>FONTE DE ALIMENTAÇÃO PARA CHASSI EPON FK-C32-RDC</t>
  </si>
  <si>
    <t>POWER SUPPLY DC 300W FOR CHASSIS FK-C32</t>
  </si>
  <si>
    <t>FUENTE DE ALIMENTACION DC 300W PARA CHASIS EPON OLT FK-C32-RAC</t>
  </si>
  <si>
    <t>MODULO SFP EPON 1.25GBPS LR 1490NM SC-UPC (20KM)</t>
  </si>
  <si>
    <t>TRANSCEIVER SFP EPON 1.25GBPS LR 1490NM SC-UPC (20KM)</t>
  </si>
  <si>
    <t>TRANSCEPTOR SFP EPON 1.25GBPS LR 1490NM SC-UPC (20KM)</t>
  </si>
  <si>
    <t>FONTE DE ALIMENTAÇÃO PARA MODEM ÓPTICO PADRÃO NEMA ( MODELO EXPORTAÇÃO)</t>
  </si>
  <si>
    <t>POWER SUPPLY FOR OPTICAL MODEM NEMA STANDARD ( EXPORTATION MODEL)</t>
  </si>
  <si>
    <t>FUENTE DE ALIMENTACION PARA MODEM OPTICO ESTANDAR NEMA 260 VCA / 12 VCC / 0.250 A( MODELO EXPORTACION)</t>
  </si>
  <si>
    <t>ET03219</t>
  </si>
  <si>
    <t>a0A6100000blny0</t>
  </si>
  <si>
    <t>FONTE DE ALIMENTAÇÃO PARA MODEM ÓPTICO PADRÃO ARGENTINA ( MODELO EXPORTAÇÃO)</t>
  </si>
  <si>
    <t>POWER SUPPLY FOR OPTICAL MODEM ARGENTINE STANDARD ( EXPORTATION MODEL)</t>
  </si>
  <si>
    <t>FUENTE DE ALIMENTACION PARA MODEM OPTICO ESTANDAR ARGENTINO ( MODELO EXPORTACION)</t>
  </si>
  <si>
    <t>ET03259</t>
  </si>
  <si>
    <t>a0A6100000blnyW</t>
  </si>
  <si>
    <t>MODEM OPTICO EPON FK-ONU-E200B</t>
  </si>
  <si>
    <t>OPTICAL MODEM EPON FK-ONU-E200B</t>
  </si>
  <si>
    <t>ET03201</t>
  </si>
  <si>
    <t>a0A6100000blnxn</t>
  </si>
  <si>
    <t>AMPLIFICADOR OPTICO 22DBM 1U MODELO FOA-22PDA (MODELO EXPORT.)</t>
  </si>
  <si>
    <t>22DBM 1U OPTICAL AMPLIFIER  FOA-22PDA ( EXPORTATION MODEL)</t>
  </si>
  <si>
    <t>AMPLIFICADOR OPTICO 22DBM 1U  FOA-22PDA 260 VCA ( MODELO EXPORT.)</t>
  </si>
  <si>
    <t>ONU DE VIDEO CATV 1 SAIDA  FRC-9128 ( MODELO EXPORT.)</t>
  </si>
  <si>
    <t>CATV VIDEO ONU WITH 1 OUTPUT  FRC-9128 ( EXPORTATION MODEL)</t>
  </si>
  <si>
    <t>ONU DE VIDEO CATV 1 SALIDA FRC-9128 ( MODELO EXPORT.)</t>
  </si>
  <si>
    <t>ONU DE VIDEO CATV 1 SAIDA COM WDM  FRC-9128/WD ( MODELO EXPORT)</t>
  </si>
  <si>
    <t>CATV VIDEO ONU WITH 1 OUTPUT AND WDM FRC-9128/WD ( EXPORTATION MODEL)</t>
  </si>
  <si>
    <t>ONU DE VIDEO CATV 1 SALIDA CON WDM FRC-9128/WD 12 VCC / 0.160 A( MODELO EXPORT)</t>
  </si>
  <si>
    <t>ONU DE VIDEO CATV+IF-SAT COM WDM  FRS-26A/WD ( MODELO EXPORT.)</t>
  </si>
  <si>
    <t>CATV + IF-SAT VIDEO ONU WITH WDM FRS-26A/WD ( EXPORTATION MODEL)</t>
  </si>
  <si>
    <t>ONU DE VIDEO CATV+IF-SAT CON WDM FRS-26A/WD 12 VCC / 0.160 A( MODELO EXPORT.)</t>
  </si>
  <si>
    <t>TRANSMISSOR OPTICO 1550NM MODULACAO DIRETA 15KM  FTS-2615DDA ( MODELO EXPORT.)</t>
  </si>
  <si>
    <t>15 KM 1550 NM DIRECT MODULACION OPTICAL TRANSMITTER FTS-2615DDA ( EXPORTATION MODEL)</t>
  </si>
  <si>
    <t>TRANSMISOR OPTICO 1550NM MODULACION DIRETA 15KM FTS-2615DDA 260 VCA( MODELO EXPORT.)</t>
  </si>
  <si>
    <t>CHASSI CONCENTRADOR OPTICO EPON  FK-C32-RAC (MODELO EXPORT.)</t>
  </si>
  <si>
    <t>OPTICAL CONCENTRATOR  CHASSIS EPON FK-C32-RAC ( EXPORTATION MODEL)</t>
  </si>
  <si>
    <t>CHASIS CONCENTRADOR OPTICO EPON FK-C32-RAC ( MODELO EXPORT.)</t>
  </si>
  <si>
    <t>CONCENTRADOR OPTICO STANDALONE GPON FK-OLT-G8S</t>
  </si>
  <si>
    <t>GPON STANDALONE OPTICAL CONCENTRATOR FK-OLT-G8S</t>
  </si>
  <si>
    <t>ET03055</t>
  </si>
  <si>
    <t>a0A6100000blnwJ</t>
  </si>
  <si>
    <t>CABO DE ALIMENTAÇÃO PADRAO IRAM ARG302 / IEC C13 (MODELO EXPORTAÇÃO)</t>
  </si>
  <si>
    <t>POWER CORD STANDARD IRAM ARG302 / IEC C13 (EXPORT MODEL)</t>
  </si>
  <si>
    <t>CABLE DE ALIMENTACION ESTANDARD IRAM ARG302 / IEC C13 (MODELO EXPORTACION)</t>
  </si>
  <si>
    <t>CABO DE ALIMENTAÇÃO PADRAO NEMA 5-15P / IEC C13 (MODELO EXPORTAÇÃO)</t>
  </si>
  <si>
    <t>POWER CORD STANDARD NEMA 5-15P / IEC C13 (EXPORT MODEL)</t>
  </si>
  <si>
    <t>CABLE DE ALIMENTACION ESTANDARD NEMA 5-15P / IEC C13 250 VCA/ 20.0 A (MODELO EXPORTACION)</t>
  </si>
  <si>
    <t>TRANSMISSOR OPTICO 1550NM MODULACAO DIRETA 15KM MODELO FTS-2615D48 (FONTE DC)</t>
  </si>
  <si>
    <t>OPTICAL TRANSMITER 1550NM DIRECT MODULATION 15KM MODEL FTS-2615D48 ( DC PSU)</t>
  </si>
  <si>
    <t>TRANSMISOR OPTICO 1550NM MODULACION DIRECTA 15KM MODELO FTS-2615D48 -48 VCC (FUENTE DC)</t>
  </si>
  <si>
    <t>AMPLIFICADOR OPTICO 22DBM 1U MODELO FOA-22PD48 (FONTE DC)</t>
  </si>
  <si>
    <t>OPTICAL AMPLIFIER 22DBM 1U MODEL FOA-22PD48 (DC PSU)</t>
  </si>
  <si>
    <t>AMPLIFICADOR OPTICO 22DBM 1U MODELO FOA-22PD48 -48 VCC (FUENTE DC)</t>
  </si>
  <si>
    <t>CONCENTRADOR OPTICO STANDALONE EPON OLT FK-C2-RADC (MODELO EXPORT.)</t>
  </si>
  <si>
    <t>STANDALONE OPTICAL CONCENTRATOR EPON OLT FK-C2-RADC (EXPORT. MODEL)</t>
  </si>
  <si>
    <t>MODEM OPTICO GPON FK-ONT-G400B/PoE S2</t>
  </si>
  <si>
    <t>GPON OPTICAL MODEM FK-ONT-G400B/PoE S2</t>
  </si>
  <si>
    <t>MODEM OPTICO GPON FK-ONT-G400B/PoE S2 48 VCC / 1.5 A</t>
  </si>
  <si>
    <t>ET03324</t>
  </si>
  <si>
    <t>a0A6100000blnzL</t>
  </si>
  <si>
    <t>MODEM OPTICO EPON FK-ONU-E200B (Modelo Exportacao)</t>
  </si>
  <si>
    <t>EPON Optical Modem FK-ONU-E200B (Exportation Model)</t>
  </si>
  <si>
    <t>MODEM OPTICO EPON FK-ONU-E200B (Modelo Exportacion)</t>
  </si>
  <si>
    <t>FONTE DE ALIMENTACAO PADRAO NBR 14136 PARA FK-ONT-G400B/PoE S2</t>
  </si>
  <si>
    <t>POWER SUPPLY ADAPTER STANDARD NBR 14136 FOR FK-ONT-G400B/PoE S2</t>
  </si>
  <si>
    <t>FUENTE DE ALIMENTACION ESTANDARD NBR 14136 PARA FK-ONT-G400B/PoE S2</t>
  </si>
  <si>
    <t>ET03427</t>
  </si>
  <si>
    <t>a0A6100000blo0d</t>
  </si>
  <si>
    <t>FONTE DE ALIMENTACAO PADRAO NEMA 5-15P PARA FK-ONT-G400B/PoE S2</t>
  </si>
  <si>
    <t>POWER SUPPLY ADAPTER STANDARD NEMA 5-15P FOR FK-ONT-G400B/PoE S2</t>
  </si>
  <si>
    <t>FUENTE DE ALIMENTACION ESTANDARD NEMA 5-15P PARA FK-ONT-G400B/PoE S2 240 VCA / 48 VCC / 1.5 A</t>
  </si>
  <si>
    <t>CABO DE ALIMENTAÇÃO 1M PADRÃO NEMA PARA FONTE DA ONT POE</t>
  </si>
  <si>
    <t>NEMA STANDARD POWER CABLE 1M FOR POE ONT POWER SUPPLY</t>
  </si>
  <si>
    <t>CABLE DE ALIMENTACION 1M ESTANDARD NEMA PARA FUENTE DE LA ONT POE</t>
  </si>
  <si>
    <t>MODULO UPLINK 1GE SFP 850NM 550M SX MM</t>
  </si>
  <si>
    <t>SFP UPLINK MODULE 1GE 850NM 550M SX MM</t>
  </si>
  <si>
    <t>MODULO UPLINK 1GE SFP 850NM 550M SX MM - SIN CARACTERISTICAS ELECTRICAS</t>
  </si>
  <si>
    <t>ET04466</t>
  </si>
  <si>
    <t>a0A4N00001pjoa0</t>
  </si>
  <si>
    <t>MODULO UPLINK 1GE SFP 1310NM 20KM LX SM</t>
  </si>
  <si>
    <t>SFP UPLINK MODULE 1GE 1310NM 20KM LX SM</t>
  </si>
  <si>
    <t>MODULO UPLINK 1GE SFP 1310NM 20KM LX SM - SIN CARACTERISTICAS ELECTRICAS</t>
  </si>
  <si>
    <t>MODULO UPLINK 1GE SFP 1310NM 40KM LX SM</t>
  </si>
  <si>
    <t>SFP UPLINK MODULE 1GE 1310NM 40KM LX SM</t>
  </si>
  <si>
    <t>MODULO UPLINK 1GE SFP 1310NM 40KM LX SM - SIN CARACTERISTICAS ELECTRICAS</t>
  </si>
  <si>
    <t>MODULO UPLINK 10GE SFP+ 1310NM 10KM LR SM</t>
  </si>
  <si>
    <t>SFP+ UPLINK MODULE 10GE 1310NM 10KM LR SM</t>
  </si>
  <si>
    <t>MODULO UPLINK 10GE SFP+ 1310NM 10KM LR SM - SIN CARACTERISTICAS ELECTRICAS</t>
  </si>
  <si>
    <t>MODULO UPLINK 10GE XFP 850NM 300M SR MM</t>
  </si>
  <si>
    <t>XFP UPLINK MODULE 10GE 850NM 300M SR MM</t>
  </si>
  <si>
    <t>ET04469</t>
  </si>
  <si>
    <t>a0A4N00001pjoaF</t>
  </si>
  <si>
    <t>XFP UPLINK MODULE 10GE 1310NM 10KM LR SM</t>
  </si>
  <si>
    <t>MODULO UPLINK 10GE XFP 1550NM 40KM ER SM</t>
  </si>
  <si>
    <t>XFP UPLINK MODULE 10GE 1550NM 40KM ER SM</t>
  </si>
  <si>
    <t>TRANSCEIVER SFP GPON CLASSE C+ 2.5GBPS LR 1490NM SC-UPC (20KM)</t>
  </si>
  <si>
    <t>TRANSCEPTOR SFP GPON CLASE C+ 2.5GBPS LR 1490NM SC-UPC (20KM)  - SIN CARACTERISTICAS ELECTRICAS</t>
  </si>
  <si>
    <t>CONCENTRADOR OPTICO LIGHTDRIVE GPON LD2504</t>
  </si>
  <si>
    <t>OPTICAL CONCENTRATOR LIGHTDRIVE GPON LD2504</t>
  </si>
  <si>
    <t>ET03530</t>
  </si>
  <si>
    <t>a0A6100000blo1r</t>
  </si>
  <si>
    <t>AMPLIFICADOR OPTICO 16 PORTAS 22DBM COM WDM INTEGRADO MODELO FOA-22DA-16S/WD 48VDC</t>
  </si>
  <si>
    <t>OPTICAL AMPLIFIER  16 PORTS 22DBM WITH INTEGRADED WDM MODEL FOA-22DA-16S/WD 48 VDC</t>
  </si>
  <si>
    <t>AMPLIFICADOR OPTICO 16 PUERTOS 22DBM CON WDM INTEGRADO MODELO FOA-22DA-16S/WD 48VDC</t>
  </si>
  <si>
    <t>CHASSI DO CONVERSOR DE MEIOS CH16 COM PLACA CMFAN</t>
  </si>
  <si>
    <t>CONCENTRATOR CHASSIS FK-CH16</t>
  </si>
  <si>
    <t>CHASIS CONCENTRADOR FK-CH16</t>
  </si>
  <si>
    <t>ET03512</t>
  </si>
  <si>
    <t>a0A61000017wAJS</t>
  </si>
  <si>
    <t>MODULO DE GERENCIAMENTO PARA CHASSI FK-CH3 E FK-CH16 (CMGR)</t>
  </si>
  <si>
    <t>MANAGEMENT MODULE FOR CHASSIS FK-CH3 AND FK-CH16 (CMGR)</t>
  </si>
  <si>
    <t>MODULO DE GERENCIA PARA CHASSIS FK-CH3 E FK-CH16 (CMGR)</t>
  </si>
  <si>
    <t>ET03510</t>
  </si>
  <si>
    <t>a0A6100000qx8PY</t>
  </si>
  <si>
    <t>MODULO TRANSPONDER 10GBPS (CMTR10)</t>
  </si>
  <si>
    <t>TRANSPONDER  MODULE  10GBPS (CMTR10)</t>
  </si>
  <si>
    <t>ET03505</t>
  </si>
  <si>
    <t>a0A6100001DKIeR</t>
  </si>
  <si>
    <t>ONU580, CX PLASTICA, SCAPC, 2PT GB ETH (LD-582-HQ2)</t>
  </si>
  <si>
    <t>ET04020</t>
  </si>
  <si>
    <t>a0A6100001IfLVB</t>
  </si>
  <si>
    <t>CONCENTRADOR OPTICO LIGHTDRIVE GPON LD2502F</t>
  </si>
  <si>
    <t>OPTICAL CONCENTRATOR LIGHTDRIVE GPON LD2502F</t>
  </si>
  <si>
    <t>MODULO UPLINK 1GE SFP 1310NM 10KM LX SM</t>
  </si>
  <si>
    <t>SFP UPLINK MODULE 1GE 1310NM 10KM LX SM</t>
  </si>
  <si>
    <t>MODULO UPLINK 1GE SFP 1310NM 10KM LX SM - SIN CARACTERISTICAS ELECTRICAS</t>
  </si>
  <si>
    <t>FONTE DE ALIMENTACAO AC/DC PARA OLT LIGHTDRIVE (OLTFNT)</t>
  </si>
  <si>
    <t>POWER SUPPLY AC/DC FOR OLT LIGHTDRIVE (OLTFNT)</t>
  </si>
  <si>
    <t>FUENTE DE ALIMENTACION AC/DC PARA OLT LIGHTDRIVE (OLTFNT)</t>
  </si>
  <si>
    <t>ET03739</t>
  </si>
  <si>
    <t>a0A61000016PQI4</t>
  </si>
  <si>
    <t>ONT100, SC/APC, 1PT GB ETH, 1 UPLK GPON</t>
  </si>
  <si>
    <t>ET03551</t>
  </si>
  <si>
    <t>a0A6100000blo23</t>
  </si>
  <si>
    <t>ONU GPON LD1102W, SCAPC, 4PT GB ETH, 2FXS, WIFI</t>
  </si>
  <si>
    <t>a0A6100000blo2P</t>
  </si>
  <si>
    <t>MODULO CHAVE DE REDUNDANCIA OPTICA SC-APC (CMPLP)</t>
  </si>
  <si>
    <t>OPTICAL REDUNDANCY SWITCH MODULE SC-APC (CMPLP)</t>
  </si>
  <si>
    <t>MODULO SWITCH DE REDUNDANCIA OPTICA SC-APC (CMPLP)</t>
  </si>
  <si>
    <t>ET03984</t>
  </si>
  <si>
    <t>a0A6100000s4aeF</t>
  </si>
  <si>
    <t>CONCENTRADOR OPTICO LIGHTDRIVE GPON LD2502E</t>
  </si>
  <si>
    <t>OPTICAL CONCENTRATOR LIGHTDRIVE GPON LD2502E</t>
  </si>
  <si>
    <t>CONCENTRADOR STANDALONE FK-CH03</t>
  </si>
  <si>
    <t>STANDALONE CONCENTRATOR FK-CH03</t>
  </si>
  <si>
    <t>CONCENTRADOR STANDALONE FK-CH03 250 VCA / -60 VCC</t>
  </si>
  <si>
    <t>ET03981</t>
  </si>
  <si>
    <t>a0A6100000qx97b</t>
  </si>
  <si>
    <t>FONTE -48VDC NETSURE 212 C23 EQUIPADO COM 2 UNIDADES RETIFICADORAS DE 1000W, E UNIDADE DE SUPERVISÃO M225S</t>
  </si>
  <si>
    <t>POWER SUPPLY -48VDC NETSURE 212 C23 WITH 2X 1000W RECTIFIER UNITS AND M255S SUPERVISION UNIT</t>
  </si>
  <si>
    <t>FUENTE DE ALIMENTACION -48 VCC NETSURE 212 C23 ARMADO CON 2 UNIDADES RETIFICADORAS DE 1 000W, Y UNIDAD DE SUPERVISION M255S 300 VCA / 40.0 A</t>
  </si>
  <si>
    <t>ET03424</t>
  </si>
  <si>
    <t>a0A6100001VuTMH</t>
  </si>
  <si>
    <t>FONTE/CONVERSOR AC/DC 90-240VAC/48VDC 15A MODELO SR30/-48V-09</t>
  </si>
  <si>
    <t>POWER SYPPLY /CONVERTER AC/DC 90-240VAC/48VDC 15A MODEL SR30/-48V-09</t>
  </si>
  <si>
    <t>FUENTE/CONVERTIDOR AC/DC 90-240VAC/48VDC 15A MODELO SR30/-48V-09</t>
  </si>
  <si>
    <t>MODEM OPTICO GPON LD1102W</t>
  </si>
  <si>
    <t>GPON OPTICAL MODEM LD1102W</t>
  </si>
  <si>
    <t>MODULO CONVERSOR DE MEIOS OPTICO/ELETRICO PARA SFP 1+1 (CMGE)</t>
  </si>
  <si>
    <t>OPTICAL/ELECTRICAL MEDIA CONVERTER MODULE FOR SFP 1+1 (CMGE)</t>
  </si>
  <si>
    <t>LD-582-JQ2 - ONU580L3, CX PLASTICA, SC/APC, 2PT GB ETH</t>
  </si>
  <si>
    <t>LD-582-JQ2 - ONU580L3, CX PLASTIC, SC/APC, 2PT GB ETH</t>
  </si>
  <si>
    <t>ET04447</t>
  </si>
  <si>
    <t>a0A4N00001qQi5z</t>
  </si>
  <si>
    <t>MODEM OPTICO GPON FK-ONT-G420W/AC S2 (MODELO EXPORT.)</t>
  </si>
  <si>
    <t>GPON OPTICAL MODEM FK-ONT-G420W/AC S2 (EXPORT. MODEL)</t>
  </si>
  <si>
    <t>ET03523</t>
  </si>
  <si>
    <t>a0A6100000blo1m</t>
  </si>
  <si>
    <t>MODEM OPTICO GPON FK-ONT-G420W S2</t>
  </si>
  <si>
    <t>WFR001 - ROTEADOR WIRELESS N300MBPS</t>
  </si>
  <si>
    <t>WFR001 - N300Mbps Wireless Router</t>
  </si>
  <si>
    <t>WFR001 - Router Inalámbrico N300Mbps</t>
  </si>
  <si>
    <t>ET03537</t>
  </si>
  <si>
    <t>a0A6100000blo1u</t>
  </si>
  <si>
    <t>WFR004 - REPETIDOR WIRELESS MULTIFUNÇÕES N300MBPS</t>
  </si>
  <si>
    <t>WFR004 - Multifunction Wireless Range Extender N300Mbps</t>
  </si>
  <si>
    <t>WFR004 - Repetidor Inalámbrico Multifunción N300Mbps</t>
  </si>
  <si>
    <t>ET03541</t>
  </si>
  <si>
    <t>a0A6100000blo1w</t>
  </si>
  <si>
    <t>WFR003 - ROTEADOR WIRELESS GIGABIT DUAL BAND AC1200MBPS</t>
  </si>
  <si>
    <t>WFR003 - AC1200Mbps Wireless Dual Band Gigabit Router</t>
  </si>
  <si>
    <t>WFR003 - Router Inalámbrico Gigabit Dual Band AC1200Mbps</t>
  </si>
  <si>
    <t>ET03540</t>
  </si>
  <si>
    <t>a0A6100001WbXEl</t>
  </si>
  <si>
    <t>ONT GPON LD111-21R, SC/UPC, 1 PT FAST ETH, 1 PT GIGABIT ETH, 1 PT FXS</t>
  </si>
  <si>
    <t>ONT GPON LD111-21R, SCUPC, 1 PT FAST ETH, 1 PT GIGABIT ETH, 1 PT FXS</t>
  </si>
  <si>
    <t>FONTE DE ALIMENTACAO 12V/1.5A PARA MODEM OPTICO PADRAO IRAM 2063  (ARGENTINA)</t>
  </si>
  <si>
    <t>POWER SUPPLY ADAPTER STANDARD IRAM 2063 (ARGENTINA) FOR OPTICAL MODEM</t>
  </si>
  <si>
    <t>FUENTE DE ALIMENTACION 12V/1.5A PARA MODEM OPTICO ESTANDARD IRAM 2063  (ARGENTINA)</t>
  </si>
  <si>
    <t>ET03550</t>
  </si>
  <si>
    <t>a0A6100001fE3zl</t>
  </si>
  <si>
    <t>MODULO CONVERSOR DE MEIOS OPTICO/ELETRICO LASER F2 BIDIRECIONAL 1+1 (CMETH)</t>
  </si>
  <si>
    <t>OPTICAL/ELECTRICAL MEDIA CONVERTER MODULE LASER F2 BIDIRECIONAL 1+1 (CMETH)</t>
  </si>
  <si>
    <t>MODULO CONVERTIDOR DE MEDIOS OPTICO/ELETRICO LASER F2 BIDIRECCIONAL 1+1 (CMETH)</t>
  </si>
  <si>
    <t>ET3211</t>
  </si>
  <si>
    <t>CONTROLADOR WIRELESS FWC-1101</t>
  </si>
  <si>
    <t>WIRELESS LAN CONTROLLER FWC-1101</t>
  </si>
  <si>
    <t>CONTROLADOR INALAMBRICO FWC-1101</t>
  </si>
  <si>
    <t>ET03448</t>
  </si>
  <si>
    <t>a0A6100000blo0w</t>
  </si>
  <si>
    <t>PONTO DE ACESSO INTERNO FKAP-220 - PADRAO 802.11 B/G/N/AC, ANTENA 3X3:3</t>
  </si>
  <si>
    <t>INDOOR ACCESS POINT  FKAP-220 - STANDARD 802.11 B/G/N/AC, RADIO 3X3:3</t>
  </si>
  <si>
    <t>PUNTO DE ACCESO FKAP-220 - ESTANDAR 802.11 B/G/N/AC, ANTENA 3X3:3</t>
  </si>
  <si>
    <t>ET03447</t>
  </si>
  <si>
    <t>a0A6100000blo0v</t>
  </si>
  <si>
    <t>OMH100S (ROTEADOR ÓPTICO FIBERMESH) - V.2.3</t>
  </si>
  <si>
    <t>OMH100S (FIBERMESH OPTICAL ROUTER) - V.2.3</t>
  </si>
  <si>
    <t>OMH100S (ENRUTADOR ÓPTICO FIBERMESH) - V.2.3</t>
  </si>
  <si>
    <t>ET03182</t>
  </si>
  <si>
    <t>a0A6100000blnxY</t>
  </si>
  <si>
    <t>FONTE DE ALIMENTAÇAO 125 VDC / 12 VDC - STFC 125-12-2</t>
  </si>
  <si>
    <t>FONTE DE ALIMENTAÇAO 127 VAC / 12 VDC - 285-1891-ND</t>
  </si>
  <si>
    <t>CAIXA EM POLICARBONATO COM PLACA DE MONTAGEM PARA FIBERMESH - HUMMEL CM3130084459A</t>
  </si>
  <si>
    <t>CAIXA EM POLICARBONATO COM PLACA DE MONTAGEM E CORRUGADO PARA FIBERMESH - HUMMEL CM3130084459A</t>
  </si>
  <si>
    <t>BANDEJA DE EMENDA PARA CAIXA FOSC A8 24F</t>
  </si>
  <si>
    <t>FK-CEO-4T 144F (144F) (CEO - 2 KITs DE DERIVAÇÕES E SUPORTE P/ POSTE ) - (10302610554)</t>
  </si>
  <si>
    <t>FK-CEO-4T 144F (10302610554) (CEO - 2 DERIVATION KIT AND SUPORT FOR POLE) - (10302610554)</t>
  </si>
  <si>
    <t>FK-CEO-4T 144F (144F) (CEO - 2 KITs DE DERIVACION Y SOPORTE POSTE ) - (10302610554)</t>
  </si>
  <si>
    <t>BANDEJA DE CONECTORES PARA CAIXA TERMINAL OPTICA FK-CTO-16MC</t>
  </si>
  <si>
    <t>CONNECTORS TRAY FOR OPTICAL TERMINATION BOX FK-CTO-16MC</t>
  </si>
  <si>
    <t>BANDEJA DE CONECTORES PARA CAJA TERMINAL OPTICA FK-CTO-16MC</t>
  </si>
  <si>
    <t>ET02880</t>
  </si>
  <si>
    <t>a0A6100000blnuI</t>
  </si>
  <si>
    <t>FK-CEO-4M-144F (24F) (CEO - 4 KITs DE DERIVAÇÃO)</t>
  </si>
  <si>
    <t>FK-CEO-4M-144F (24F) (CEO - 4 DERIVATION KIT)</t>
  </si>
  <si>
    <t>FK-CEO-4M-144F (24F) (CEO - 4 KITs DE DERIVACION)</t>
  </si>
  <si>
    <t>FK-CEO-4T-144F (24F) (CEO - MÓDULO BÁSICO)</t>
  </si>
  <si>
    <t>FK-CEO-4T-144F (24F) (CEO - BASIC MODULE)</t>
  </si>
  <si>
    <t>ET02594</t>
  </si>
  <si>
    <t>a0A6100000blnqk</t>
  </si>
  <si>
    <t>SPLICE TRAY 24F FOR FK-CEO</t>
  </si>
  <si>
    <t>BANDEJA DE EMPALME 24F PARA FK-CEO</t>
  </si>
  <si>
    <t>KIT DE DERIVACAO COM TERMOCONTRATIL PARA FK-CEO-4T E FK-CEO-6T</t>
  </si>
  <si>
    <t>HEAT-SHRINK DERIVATION KIT FOR FK-CEO-4T AND FK-CEO-6T</t>
  </si>
  <si>
    <t>KIT DE DERIVACION CON TERMOCONTRAIBLE PARA FK-CEO-4T Y FK-CEO-6T</t>
  </si>
  <si>
    <t>ET03228</t>
  </si>
  <si>
    <t>a0A6100000blny9</t>
  </si>
  <si>
    <t>SUPORTE PARA INSTALAÇÃO EM POSTE E EM PAREDE PARA FK-CEO-4M E PARA FK-CEO-4T</t>
  </si>
  <si>
    <t>FK-CEO-4T/4M POLE AND WALL INSTALLATION SUPPORT</t>
  </si>
  <si>
    <t>SOPORTE PARA INSTALACION EN POSTE Y PARED PARA FK-CEO-4T/4M</t>
  </si>
  <si>
    <t>SUPORTE PARA INSTALACAO EM CORDOALHA PARA FK-CEO-4T e FK-CEO-4M</t>
  </si>
  <si>
    <t>STRAND MOUNTING KIT FOR FK-CEO-4T e FK-CEO-4M</t>
  </si>
  <si>
    <t>SOPORTE PARA INSTALACIÓN EN MENSAJERO PARA FK-CEO-4T e FK-CEO-4M</t>
  </si>
  <si>
    <t>a0A6100000blny6</t>
  </si>
  <si>
    <t>CAIXA TERMINAL OPTICA CONECTORIZADA FK-CTO-16MC (II MB)</t>
  </si>
  <si>
    <t>SLIMBOX DROP TERMINAL FK-CTO-16MC (II MB)</t>
  </si>
  <si>
    <t>CAJA TERMINAL OPTICA CONECTORIZADA FK-CTO-16MC (II MB)</t>
  </si>
  <si>
    <t>BANDEJA COM 8 ADAPTADORES SC-APC SEM SHUTTER (FK-CTO-16MC E FK-CTOS-16P)</t>
  </si>
  <si>
    <t>TRAY WITH 8 SC-APC ADAPTERS WITHOUT SHUTTER (FK-CTO-16MC AND FK-CTOS-16P)</t>
  </si>
  <si>
    <t>BANDEJA CON 8 ADAPTADORES SC-APC SIN SHUTTER (FK-CTO-16MC Y FK-CTOS-16P)</t>
  </si>
  <si>
    <t>BANDEJA COM 16 ADAPTADORES SC-APC SEM SHUTTER (FK-CTO-16MC E FK-CTOS-16P)</t>
  </si>
  <si>
    <t>TRAY WITH 16 SC-APC ADAPTERS WITHOUT SHUTTER (FK-CTO-16MC AND FK-CTOS-16P)</t>
  </si>
  <si>
    <t>BANDEJA CON 16 ADAPTADORES SC-APC SIN SHUTTER (FK-CTO-16MC Y FK-CTOS-16P)</t>
  </si>
  <si>
    <t>FK-CTO-16MC (CAIXA DE TERMINAÇÃO ÓPTICA - MÓDULO BÁSICO)</t>
  </si>
  <si>
    <t>FK-CTO-16MC (SLIMBOX DROP TERMINAL - BASIC MODULE)</t>
  </si>
  <si>
    <t>FK-CTO-16MC (CAJA DE TERMINACIÓN OPTICA - MODULO BASICO)</t>
  </si>
  <si>
    <t>FK-CTO-16MC (CAIXA DE TERMINAÇÃO ÓPTICA - 1 BANDEJA DE EMENDA, 1 BANDEJA COM 8 ADAPTADORES SC-APC E GROMMET DROP FLAT)</t>
  </si>
  <si>
    <t>FK-CTO-16MC (SLIMBOX DROP TERMINAL - 1 SPL. TRAY, 1 TRAY WITH 8 SC-APC ADAPTERS AND GROMMETS FLAT)</t>
  </si>
  <si>
    <t>FK-CTO-16MC (CAJA DE TERMINACIÓN ÓPTICA - 1 BANDEJA DE EMPALME, 1 BANDEJA CON 8 ADAPTADORES SC-APC Y GROMMET DROP FLAT)</t>
  </si>
  <si>
    <t>FK-CTO-16MC (CTO - 2 BANDEJAS DE EMENDA, 1 BANDEJA C/ 8 ADAPTADORES SC-APC C/ SHUTTER, 1 SPLITTER 1X8 NC/SC-APC E GROMMET DROP FLAT) (UNE)</t>
  </si>
  <si>
    <t>FK-CTO-16MC (SLIMBOX DROP TERMINAL - 2 SPLICE TRAYS, 1 TRAY W/ 8 SC-APC ADAPTERS W/ SHUTTER, 1 SPLITTER 1X8 NC/SC-APC AND GROMMET DROP FLAT) (UNE)</t>
  </si>
  <si>
    <t>FK-CTO-16MC (CTO - 2 BANDEJAS DE EMPALME, 1 BANDEJA C/ 8 ADAPTADORES SC-APC C/ SHUTTER, 1 SPLITTER 1X8 NC/SC-APC Y GROMMET DROP FLAT) (UNE)</t>
  </si>
  <si>
    <t>CAIXA DE TERMINACAO OPTICA SUBTERRANEA FK-CTOS-16P (MB)</t>
  </si>
  <si>
    <t>UNDERGROUND SLIMBOX FK-CTOS-16P (BM)</t>
  </si>
  <si>
    <t>CAJA DE TERMINACION OPTICA SUBTERRANEA FK-CTOS-16P (MB)</t>
  </si>
  <si>
    <t>FK-CEO-3T-36F (36F) (CEO - 3 KIT´s DE DERIVAÇÃO E SUPORTES POSTE E CORDOALHA )</t>
  </si>
  <si>
    <t>FK-CEO-3T-36F (36F) (CEO - 3 DERIVATION KIT, SUPORT FOR POLE AND STRAND )</t>
  </si>
  <si>
    <t>FK-CEO-3T-36F (36F) (CEO - 3 KITs DE DERIVACION, SOPORTE POSTE Y CORDAJE )</t>
  </si>
  <si>
    <t>ET03359</t>
  </si>
  <si>
    <t>a0A6100000blnzf</t>
  </si>
  <si>
    <t>FK-CEO 4M/4T MOUNTING KIT FOR POLE AND WALL</t>
  </si>
  <si>
    <t>SOPORTE PARA INSTALACION EN POSTE Y PARED PARA FK-CEO 4M/4T</t>
  </si>
  <si>
    <t>FK-CTO-16MC (CAIXA DE TERMINAÇÃO ÓPTICA - 1 BANDEJA DE EMENDA, 1 BANDEJA C/ 8 ADAPTADORES SC-APC E SPLITTER 1X8 NC/SC-APC)</t>
  </si>
  <si>
    <t>FK-CTO-16MC (SLIMBOX DROP TERMINAL - 1 SPLICE TRAY, 1 TRAY W/ 8 SC-APC ADAPTERS AND SPLITTER 1X8 NC/SC-APC)</t>
  </si>
  <si>
    <t>FK-CTO-16MC (CAJA DE TERMINACIÓN OPTICA - 1 BANDEJA DE EMPALME, 1 BANDEJA C/ 8 ADAPTADORES SC-APC Y SPLITTER 1X8 NC/SC-APC)</t>
  </si>
  <si>
    <t>FK-CTO-16MC (CAIXA DE TERMINAÇÃO ÓPTICA - 1 BANDEJA DE EMENDA, 1 BANDEJA C/ 16 ADAPTADORES SC-APC E SPLITTER 1X16 NC/SC-APC)</t>
  </si>
  <si>
    <t>FK-CTO-16MC (SLIMBOX DROP TERMINAL - 1 SPLICE TRAY, 1 TRAY W/ 16 SC-APC ADAPTERS AND SPLITTER 1X16 NC/SC-APC)</t>
  </si>
  <si>
    <t>FK-CTO-16MC (CAJA DE TERMINACIÓN OPTICA - 1 BANDEJA DE EMPALME, 1 BANDEJA C/ 16 ADAPTADORES SC-APC Y SPLITTER 1X16 NC/SC-APC)</t>
  </si>
  <si>
    <t>KIT DE GROMMETS DE CABO CIRCULAR PARA CAIXA TERMINAL OPTICA FK-CTO-16MC</t>
  </si>
  <si>
    <t>GROMMETS KIT FOR ROUND CABLE FOR SLIMBOX DROP TERMINAL FK-CTO-16MC</t>
  </si>
  <si>
    <t>KIT DE GROMMETS PARA CABLE CIRCULAR PARA CAJA DE TERMINACION OPTICA FK-CTO-16MC</t>
  </si>
  <si>
    <t>ET02882</t>
  </si>
  <si>
    <t>a0A6100000blnuK</t>
  </si>
  <si>
    <t>KIT DE GROMMETS E SUPORTES DE CABO DROP FLAT PARA CAIXA TERMINAL OPTICA FK-CTO-16MC</t>
  </si>
  <si>
    <t>GROMMETS AND ANCHORING SUPPORT KIT FOR FLAT CABLE FOR SLIMBOX DROP TERMINAL FK-CTO-16MC</t>
  </si>
  <si>
    <t>KIT DE GROMMETS Y SOPORTES DE CABLE DROP FLAT PARA CAJA DE TERMINACION OPTICA FK-CTO-16MC</t>
  </si>
  <si>
    <t>ET02881</t>
  </si>
  <si>
    <t>a0A6100000blnuJ</t>
  </si>
  <si>
    <t>SUPORTE DE INSTALACAO EM CORDOALHA PARA CAIXA TERMINAL OPTICA FK-CTO-16MC</t>
  </si>
  <si>
    <t>STRAND INSTALLATION KIT FOR SLIMBOX DROP TERMINAL FK-CTO-16MC</t>
  </si>
  <si>
    <t>SOPORTE PARA INSTALACION EM CORDAJE PARA CAJA DE TERMINACION OPTICA FK-CTO-16MC</t>
  </si>
  <si>
    <t>ET02900</t>
  </si>
  <si>
    <t>a0A6100000blnuY</t>
  </si>
  <si>
    <t>FK-CTO-16MC (CAIXA DE TERMINAÇÃO ÓPTICA - 1 BANDEJA DE EMENDA, 1 BANDEJA C/ 8 PIGTAILS SC-APC E 8 ADAPTADORES SC-APC C/ SHUTTER) (TELSUR)</t>
  </si>
  <si>
    <t>FK-CTO-16MC (SLIMBOX DROP TERMINAL - 1 SPLICE TRAY, 1 TRAY W/ 8 SC-APC PIGTAILS AND 8 SC-APC ADAPTERS W/ SHUTTER) (TELSUR)</t>
  </si>
  <si>
    <t>FK-CTO-16MC (CAJA DE TERMINACIÓN OPTICA - 1 BANDEJA DE EMPALME, 1 BANDEJA C/ 8 PIGTAILS SC-APC Y 8 ADAPTADORES SC-APC C/ SHUTTER) (TELSUR)</t>
  </si>
  <si>
    <t>FK-CEO-4M -144F (24F) (CEO - 4 KITs DE DERIVAÇÃO E SUPORTE P/ POSTE ) (10102520824)</t>
  </si>
  <si>
    <t>FK-CEO-4M -144F (24F) (CEO - 4 KITs ERIVATION KIT, SUPORT FOR POLE ) (10102520824)</t>
  </si>
  <si>
    <t>FK-CEO-4M -144F (24F) (CEO - 4 KITs DE DERIVACION Y SOPORTE POSTE  ) (10102520824)</t>
  </si>
  <si>
    <t>FK-CEO-4M 144F (36F) (CEO - 4 KITs DE DERIVAÇÃO E SUPORTE P/ POSTE ) (10102520826)</t>
  </si>
  <si>
    <t>FK-CEO-4M 144F (36F) (CEO - 4 KITs DERIVATION KIT, SUPORT FOR POLE ) (10102520826)</t>
  </si>
  <si>
    <t>FK-CEO-4M 144F (36F) (CEO - 4 KITs DE DERIVACION Y SOPORTE POSTE ) (10102520826)</t>
  </si>
  <si>
    <t>FK-CEO-4M 144F (48F) (CEO - 4 KITs DE DERIVAÇÃO E SUPORTE P/ POSTE ) (10102520827)</t>
  </si>
  <si>
    <t>FK-CEO-4M 144F (48F) (CEO - 4 KITs DERIVATION KIT, SUPORT FOR POLE ) (10102520827)</t>
  </si>
  <si>
    <t>FK-CEO-4M 144F (48F) (CEO - 4 KITs DE DERIVACION Y SOPORTE POSTE ) (10102520827)</t>
  </si>
  <si>
    <t>FK-CEO-4M 144F (96F) (CEO - 4 KITs DE DERIVAÇÃO E SUPORTE P/ POSTE ) (10102520828)</t>
  </si>
  <si>
    <t>FK-CEO-4M 144F (48F) (CEO - 4 KITs DERIVATION, SUPORT FOR POLE ) (10102520828)</t>
  </si>
  <si>
    <t>FK-CEO-4M 144F (48F) (CEO - 4 KITs DE DERIVACION Y SOPORTE POSTE ) (10102520828)</t>
  </si>
  <si>
    <t>FK-CTO-16MC (CTO - 1 BANDEJA EMENDA,  1 BANDEJA 16 ADAPT SC-APC SHUTTER, 8 PIGTAILS, 1 SPLITTER 2X8 NC/SC, GROMMETS FLAT, SUPORTE CORDOALHA) (EMBRATEL)</t>
  </si>
  <si>
    <t>FK-CTO-16MC (SLIMBOX DROP TERMINAL - 1 SPLICE TRAY,  1 TRAY 16 SC-APC ADAPT SHUTTER, 8 PIGTAILS, 1 SPLITTER 2X8 NC/SC, GROMMETS FLAT, STRAND MOUNTING SUPPORT) (EMBRATEL)</t>
  </si>
  <si>
    <t>FK-CTO-16MC (CTO - 1 BANDEJA EMPALME,  1 BANDEJA 16 ADAPT SC-APC SHUTTER, 8 PIGTAILS, 1 SPLITTER 2X8 NC/SC, GROMMETS FLAT, SOPORTE CORDAJE) (EMBRATEL)</t>
  </si>
  <si>
    <t>ET03070</t>
  </si>
  <si>
    <t>a0A6100000blnwW</t>
  </si>
  <si>
    <t>FK-CEO-4T 144F (48F) ( CEO -  4 KITs DE DERIVAÇÕES  E SUPORTE P/ POSTE) (10302610553)</t>
  </si>
  <si>
    <t>FK-CEO-4T 144F (48F) (CEO - 4 KITs DERIVATION, SUPORT FOR POLE ) (10302610553)</t>
  </si>
  <si>
    <t>FK-CEO-4T 144F (48F) (CEO - 4 KITs DE DERIVACION Y SOPORTE POSTE ) (10302610553)</t>
  </si>
  <si>
    <t>KIT ACESSÓRIOS P/ PORTA OVAL COM 4 ORIFICIOS (FK-CTO-16MC) - 6 UNIDADES</t>
  </si>
  <si>
    <t>ACCESORIES KIT FOR OVAL PORT WITH 4 HOLES (FK-CTO-16MC) - 6 UNITS</t>
  </si>
  <si>
    <t>KIT ACCESORIOS P/ PUERTA OVALADA CON 4 AGUJEROS (FK-CTO-16MC) - 6 UNIDADES</t>
  </si>
  <si>
    <t>CAIXA DE TERMINAÇÃO OPTICA PRE-CONECTORIZADA FK-CTOP-8P (1X8 DIRETO) (0380-8805-3)</t>
  </si>
  <si>
    <t>PRE-TERMINATED SLIMBOX DROP TERMINAL FK-CTOP-8P (1X8 DIRECT) (0380-8805-3)</t>
  </si>
  <si>
    <t>CAJA DE TERMINACIÓN OPTICA PRE-CONECTORIZADA FK-CTOP-8P (1X8 DIRECTO) (0380-8805-3)</t>
  </si>
  <si>
    <t>MECHANICAL DERIVATION KIT (FK-CEO-4M)</t>
  </si>
  <si>
    <t>KIT DE DERIVACION MECANICA (FK-CEO-4M)</t>
  </si>
  <si>
    <t>a0A6100000blnyu</t>
  </si>
  <si>
    <t>BANDEJA DE CONECTORES COM 16 ADAPTADORES SC-UPC SEM SHUTTER (FK-CTO)</t>
  </si>
  <si>
    <t>CONNECTORS TRAY WITH 16 SC-UPC ADAPTER WITHOUT SHUTTER (FK-CTO)</t>
  </si>
  <si>
    <t>BANDEJA DE CONECTORES CON 16 ACOPLADORES SC-UPC SIN SHUTTER (FK-CTO)</t>
  </si>
  <si>
    <t>BANDEJA DE EMENDA 16F PARA CAIXA TERMINAL OPTICA PRE-CONECTORIZADA (FK-CTOP-8P E FK-CTOP-16P)</t>
  </si>
  <si>
    <t>SPLICE TRAY 16F FOR PRE-TERMINATED SLIMBOX DROP TERMINAL DROP TERMINAL (FK-CTOP-8P OR FK-CTOP-16P)</t>
  </si>
  <si>
    <t>BANDEJA DE EMPALME 16F PARA CAJA DE TERMINACION OPTICA PRE-CONECTORIZADA (FK-CTOP-8P Y FK-CTOP-16P)</t>
  </si>
  <si>
    <t>ET04163</t>
  </si>
  <si>
    <t>a0A6100001fEBPa</t>
  </si>
  <si>
    <t>CAIXA TERMINAL OPTICA CONECTORIZADA FK-CTO-16MC (II 1x8)</t>
  </si>
  <si>
    <t>SLIMBOX DROP TERMINAL FK-CTO-16MC (II 1x8)</t>
  </si>
  <si>
    <t>CAJA TERMINAL OPTICA CONECTORIZADA FK-CTO-16MC (II 1x8)</t>
  </si>
  <si>
    <t>CAIXA TERMINAL OPTICA FK-CTO-16MC COM BANDEJA DE 8 CONECTORES, GROMMET PARA CABO DROP CIRCULAR E SPLITTER 1X8 SC-APC</t>
  </si>
  <si>
    <t>SLIMBOX DROP TERMINAL (FK-CTO-16MC - WITH 1 SPLICE TRAY, 8 CONNECTORS, GROMMET FOR CIRCULAR DROP AND SPLITTER 1X8 SC-APC)</t>
  </si>
  <si>
    <t>CAJA DE EMPALME OPTICA FK-CTO-16MC CON 1 BANDEJA DE 8 CONECTORES, GROMMET PARA CABLE DROP CIRCULAR E SPLITTER 1X8 SC-APC</t>
  </si>
  <si>
    <t>CAIXA TERMINAL OPTICA PRE-CONECTORIZADA FK-CTOP-16P (SPLITTER 1X4 NC/NC E 1X16 NC/SC-APC SLIM)</t>
  </si>
  <si>
    <t>PRE-TERMINATED SLIMBOX DROP TERMINAL FK-CTOP-16P (SPLITTER 1X4 NC/NC AND 1X16 NC/SC-APC SLIM)</t>
  </si>
  <si>
    <t>CAJA TERMINAL OPTICA PRE-CONECTORIZADA FK-CTOP-16P (SPLITTER 1X4 NC/NC Y 1X16 NC/SC-APC SLIM)</t>
  </si>
  <si>
    <t>CAIXA TERMINAL OPTICA PRE-CONECTORIZADA FK-CTOP-16P (SPLITTER 1X16 NC/SC-APC SLIM)</t>
  </si>
  <si>
    <t>PRE-TERMINATED SLIMBOX DROP TERMINAL FK-CTOP-16P (SPLITTER 1X16 NC/SC-APC SLIM)</t>
  </si>
  <si>
    <t>CAJA TERMINAL OPTICA PRE-CONECTORIZADA FK-CTOP-16P (SPLITTER 1X16 NC/SC-APC SLIM)</t>
  </si>
  <si>
    <t>CAIXA TERMINAL OPTICA PRE-CONECTORIZADA FK-CTOP-16P (3 SPLITTER 1X4 NC/SC-APC SLIM)</t>
  </si>
  <si>
    <t>PRE-TERMINATED SLIMBOX DROP TERMINAL FK-CTOP-16P (3 SPLITTER 1X4 NC/SC-APC SLIM)</t>
  </si>
  <si>
    <t>CAJA TERMINAL OPTICA PRE-CONECTORIZADA FK-CTOP-16P (3 SPLITTER 1X4 NC/SC-APC SLIM)</t>
  </si>
  <si>
    <t>CAIXA DE TERMINACAO OPTICA SUBTERRANEA FK-CTOS-16P (1X8)</t>
  </si>
  <si>
    <t>UNDERGROUND SLIMBOX FK-CTOS-16P (1X8)</t>
  </si>
  <si>
    <t>CAJA DE TERMINACION OPTICA SUBTERRANEA FK-CTOS-16P (1X8)</t>
  </si>
  <si>
    <t>CAIXA DE TERMINACAO OPTICA SUBTERRANEA FK-CTOS-16P (1X16)</t>
  </si>
  <si>
    <t>UNDERGROUND SLIMBOX FK-CTOS-16P (1X16)</t>
  </si>
  <si>
    <t>CAJA DE TERMINACION OPTICA SUBTERRANEA FK-CTOS-16P (1X16)</t>
  </si>
  <si>
    <t>CAIXA TERMINAL OPTICA PRE-CONECTORIZADA FK-CTOP-16P (1x16 SLIM)</t>
  </si>
  <si>
    <t>PRE-TERMINATED SLIMBOX DROP TERMINAL DROP TERMINAL FK-CTOP-16P (1x16 SLIM)</t>
  </si>
  <si>
    <t>CAJA TERMINAL OPTICA PRE-CONECTORIZADA FK-CTOP-16P (1x16 SLIM)</t>
  </si>
  <si>
    <t>CAIXA TERMINAL OPTICA PRE-CONECTORIZADA FK-CTOP-16P (2 x 1x8 SLIM)</t>
  </si>
  <si>
    <t>PRE-TERMINATED SLIMBOX DROP TERMINAL FK-CTOP-16P (2 x 1x8 SLIM)</t>
  </si>
  <si>
    <t>CAJA TERMINAL OPTICA PRE-CONECTORIZADA FK-CTOP-16P (2 x 1x8 SLIM</t>
  </si>
  <si>
    <t>KIT DE DERIVACAO COM GROMMET COM 2 FUROS PARA CABOS COM DIÂMETRO DE 6,8MM ATÉ 8,2MM PARA CAIXA TERMINAL OPTICA PRE-CONECTORIZADA FK-CTOP</t>
  </si>
  <si>
    <t>BRANCHING KIT WITH SEALING GROMMETS FOR 2 CABLES  WITH DIAMETER FROM 6.8MM UP TO 8.2MM FOR PRE-TERMINATED SLIMBOX DROP TERMINAL FK-CTOP</t>
  </si>
  <si>
    <t>KIT DE DERIVACION CON GROMMET CON 2 AGUJEROS PARA CABLES CON DIÁMETRO DESDE 6.8MM HASTA 8.2MM PARA CAJA DE TERMINACIÓN ÓPTICA PRÉ-CONECTORIZADA FK-CTOP</t>
  </si>
  <si>
    <t>a0A6100001fDucO</t>
  </si>
  <si>
    <t>FK-CEO-4M-144F (72F)  (CEO - 4 KITs DE DERIVAÇÃO)</t>
  </si>
  <si>
    <t>FK-CEO-4M-144F (72F)  (CEO - 4 KITs DERIVATION)</t>
  </si>
  <si>
    <t>FK-CEO-4M-144F (72F)  (CEO - 4 KITs DE DERIVACION)</t>
  </si>
  <si>
    <t>CAIXA DE TERMINAÇÃO OPTICA PRE-CONECTORIZADA FK-CTOP-16P (16 PIGTAILS TELCORDIA SLIMCONNECTOR)</t>
  </si>
  <si>
    <t>PRE-TERMINATED SLIMBOX DROP TERMINAL DROP TERMINAL FK-CTOP-16P (16 PIGTAILS TELCORDIA SLIMCONNECTOR)</t>
  </si>
  <si>
    <t>CAJA DE TERMINACIÓN OPTICA PRE-CONECTORIZADA FK-CTOP-16P (16 PIGTAILS TELCORDIA SLIMCONNECTOR)</t>
  </si>
  <si>
    <t>BANDEJA COM 8 ADAPTADORES SC-APC COM SHUTTER (FK-CTO-16MC E FK-CTOS-16P)</t>
  </si>
  <si>
    <t>TRAY WITH 8 SC-APC ADAPTERS WITH SHUTTER (FK-CTO-16MC AND FK-CTOS-16P)</t>
  </si>
  <si>
    <t>BANDEJA CON 8 ADAPTADORES SC-APC CON SHUTTER (FK-CTO-16MC Y FK-CTOS-16P)</t>
  </si>
  <si>
    <t>BANDEJA COM 16 ADAPTADORES SC-APC COM SHUTTER (FK-CTO-16MC E FK-CTOS-16P)</t>
  </si>
  <si>
    <t>TRAY WITH 16 SC-APC ADAPTERS WITH SHUTTER (FK-CTO-16MC AND FK-CTOS-16P)</t>
  </si>
  <si>
    <t>BANDEJA CON 16 ADAPTADORES SC-APC CON SHUTTER (FK-CTO-16MC Y FK-CTOS-16P)</t>
  </si>
  <si>
    <t>FK-CTOE-8PB (CAIXA DE TERMINAÇÃO OPTICA PRE-TERMINADA COM CABO 8 FIBRAS - 5MTS)</t>
  </si>
  <si>
    <t>FK-CTOE-8PB (PRE-TERMINATED NETWORK ACCESS POINT EXTENDER - 5MTS)</t>
  </si>
  <si>
    <t>FK-CTO2-8P</t>
  </si>
  <si>
    <t>FK-CTO-16MC (CAIXA DE TERMINACAO OPTICA - 1 BANDEJA DE EMENDA, 1 BANDEJA COM 16 ADAPTADORES, SPLITTER CONECTORIZADO 1X16 E GROMMETS PARA CABO FLAT)</t>
  </si>
  <si>
    <t>FK-CTO-16MC (NETWORK ACCESS POINT - 1 SPLICE TRAY, 1 ADAPTER TRAY WITH 16 ADAPTERS, CONNECTORIZED SPLITTER 1X16 AND GROMMETS FOR FLAT CABLES)</t>
  </si>
  <si>
    <t>FK-CTO-16MC (CAJA DE TERMINACION OPTICA - 1 BANDEJA DE EMPALME, 1 BANDEJA CON 16 ADAPTADORES, SPLITTER CONECTORIZADO 1X16 Y GROMMETS PARA CABLE PLANO)</t>
  </si>
  <si>
    <t>FK-CTOP-L8Y (CAIXA DE TERMINACAO OPTICA PRE-CONECTORIZADA SELADA - C/ CONECTORES SLIMCONNECTOR E SPLITTER 1X8 + 10.0M CABO LOW FRICTION 01F)</t>
  </si>
  <si>
    <t>ET04009</t>
  </si>
  <si>
    <t>a0A6100001IZagl</t>
  </si>
  <si>
    <t>FK-CTOP-L8Y (CAIXA DE TERMINACAO OPTICA PRE-CONECTORIZADA SELADA - C/ CONECTORES SLIMCONNECTOR E SPLITTER 1X8 + 30.0M CABO LOW FRICTION 01F)</t>
  </si>
  <si>
    <t>FK-CTOP-L8Y (CAIXA DE TERMINACAO OPTICA PRE-CONECTORIZADA SELADA - C/ CONECTORES SLIMCONNECTOR E SPLITTER 1X8 + 50.0M CABO LOW FRICTION 01F)</t>
  </si>
  <si>
    <t>FK-CTOP-L8Y (CAIXA DE TERMINACAO OPTICA PRE-CONECTORIZADA SELADA - C/ CONECTORES SLIMCONNECTOR E SPLITTER 1X8 + 100.0M CABO LOW FRICTION 01F)</t>
  </si>
  <si>
    <t>FK-CTOP-L8Y (CAIXA DE TERMINACAO OPTICA PRE-CONECTORIZADA SELADA - C/ CONECTORES SLIMCONNECTOR E SPLITTER 1X8 + 300.0M CABO LOW FRICTION 01F)</t>
  </si>
  <si>
    <t>FK-CTOP-L8O (CAIXA DE TERMINACAO OPTICA PRE-CONECTORIZADA SELADA - C/ CONECTORES OPTITAP + 30.0M CABO MINI-RA 08F)</t>
  </si>
  <si>
    <t>FK-CEO-4M-144F (96F) - (CEO AZUL COM SUPORTE P/ CORDOALHA)</t>
  </si>
  <si>
    <t>FK-CEO-4M-144F (96F) - (CEO BLUE SUPORT FOR STRAND)</t>
  </si>
  <si>
    <t>FK-CEO-4M-144F (96F) - (CEO AZUL SOPORTE P/ CORDAJE)</t>
  </si>
  <si>
    <t>ET03577</t>
  </si>
  <si>
    <t>a0A6100000blo2O</t>
  </si>
  <si>
    <t>KIT 4 DERIVACOES (FK-CEO-4M)</t>
  </si>
  <si>
    <t>4 MECHANICAL DERIVATIONS KIT (FK-CEO-4M)</t>
  </si>
  <si>
    <t>KIT 4 DERIVACIONES (FK-CEO-4M)</t>
  </si>
  <si>
    <t>BANDEJA DE EMENDA 24F-O18 PARA FK-CEO</t>
  </si>
  <si>
    <t>FK-CEO-4M-144F FOSC (72F) - (CEO AZUL COM SUPORTE P/ POSTE)</t>
  </si>
  <si>
    <t>FK-CEO-4M-144F FOSC (72F) - (CEO BLUE SUPORT FOR STRAND)</t>
  </si>
  <si>
    <t>FK-CEO-4M-144F FOSC (72F) - (CEO AZUL SOPORTE P/ POSTE)</t>
  </si>
  <si>
    <t>KIT 4 DERIVACOES (FK-CEO-4M) FIST</t>
  </si>
  <si>
    <t>CAIXA TERMINAL OPTICA CONECTORIZADA FK-CTO-16MC (II 1x16)</t>
  </si>
  <si>
    <t>SLIMBOX DROP TERMINAL FK-CTO-16MC (II 1x16)</t>
  </si>
  <si>
    <t>CAJA TERMINAL OPTICA CONECTORIZADA FK-CTO-16MC (II 1x16)</t>
  </si>
  <si>
    <t>KIT EXPANSAO 8 ADAPTADORES - 1 SPLITTER 1X8 (FK-CTO-16MC)</t>
  </si>
  <si>
    <t>FK-CTO-16MC (CAIXA DE TERMINACAO OPTICA - 1 BANDEJA DE EMENDA 1 BANDEJA COM 8 ADAPTADORES COM SHUTTER SPLITTER CONECTORIZADO 1X8 GROMMETS PARA CABO CIRCULAR E S</t>
  </si>
  <si>
    <t>FK-CTO-16MC (CAIXA DE TERMINACAO OPTICA - 1 BANDEJA DE EMENDA 1 BANDEJA COM 8 ADAPTADORES COM SHUTTER SPLITTER CONECTORIZADO 1X8 GROMMETS PARA CABO FLAT E SUPOR</t>
  </si>
  <si>
    <t>FK-CTO-16MC (CAIXA DE TERMINACAO OPTICA - 1 BANDEJA DE EMENDA 1 BANDEJA COM 16 ADAPTADORES COM SHUTTER SPLITTER CONECTORIZADO 1X16 GROMMETS PARA CABO CIRCULAR E</t>
  </si>
  <si>
    <t>FK-CTO-16MC (CAIXA DE TERMINACAO OPTICA - 1 BANDEJA DE EMENDA 1 BANDEJA COM 16 ADAPTADORES COM SHUTTER SPLITTER CONECTORIZADO 1X16 GROMMETS PARA CABO FLAT E SUP</t>
  </si>
  <si>
    <t>CAIXA DE TERMINAÇÃO ÓPTICA FK-CTO-8MC (MB)</t>
  </si>
  <si>
    <t>SLIMBOX DROP TERMINAL FK-CTO-8MC (BM)</t>
  </si>
  <si>
    <t>CAJA DE TERMINACION OPTICA FK-CTO-8MC (MB)</t>
  </si>
  <si>
    <t>SUPORTE PARA INSTALACAO EM CORDOALHA PARA FK-CEO-6T</t>
  </si>
  <si>
    <t>STRAND MOUNTING KIT FOR FK-CEO-6T</t>
  </si>
  <si>
    <t>SOPORTE PARA INSTALACIÓN EN MENSAJERO PARA FK-CEO-6T</t>
  </si>
  <si>
    <t>FK-CTO-16MC (CTO - 1 BANDEJA EMENDA, 1 BANDEJA 8 ADAPT SC-APC E 8 ADAPT SC-APC SHUTTER, 2 EXTENSOES SC-APC SHUTTER, GROMMETS FLAT, GROMMETS CIRCULAR, SUPORTE CORDOALHA) (TELSUR)</t>
  </si>
  <si>
    <t>FK-CTO-16MC (SLIMBOX DROP TERMINAL - 1 SPLICE TRAY,  1 TRAY 8 SC-APC ADAPT AND 8 SC-APC ADAPT SHUTTER, 2 PIGTAILS AND 2 ADAPTERS SC-APC SHUTTER, GROMMETS FLAT, GROMMETS ROUND, STRAND MOUNTING SUPPORT) (TELSUR)</t>
  </si>
  <si>
    <t>FK-CTO-16MC (CTO - 1 BANDEJA EMPALME,  1 BANDEJA 8 ADAPT SC-APC E 8 ADAPT SC-APC SHUTTER, 2 EXTENSIONES SC-APC SHUTTER, GROMMETS FLAT, GROMMETS CIRCULAR, SOPORTE CORDAJE) (TELSUR)</t>
  </si>
  <si>
    <t>FK-CTO-16MC (CAIXA DE TERMINAÇÃO ÓPTICA - 1 BANDEJA DE EMENDA, 1 BANDEJA C/ 16 ADAPTADORES SC-APC E 16 PIGTAILS)</t>
  </si>
  <si>
    <t>SLIMBOX DROP TERMINAL (FK-CTO-16MC - WITH 1 SPLICE TRAYS, 1 TRAY WITH 16 SC-APC ADAPTERS, AND 16 PIGTAILS)</t>
  </si>
  <si>
    <t>FK-CTO-16MC (CAJA DE TERMINACION OPTICA - 1 BANDEJA DE EMPALME, 1 BANDEJA CON 16 ADAPTADORES SC-APC Y 16 PIGTAILS)</t>
  </si>
  <si>
    <t>CAIXA TERMINAL OPTICA PRECONECTORIZADA SELADA FK-CTOP-L8 (15.0M MINI-RA 08F DIRETO) (329130)</t>
  </si>
  <si>
    <t>LOCKED PRE-TERMINATED SLIMBOX DROP TERMINAL FK-CTOP-L8 (15.0M MINI-RA 08F DIRECT) (329130)</t>
  </si>
  <si>
    <t>CAJA DE TERMINACION OPTICA PRE-CONECTORIZADA SELLADA FK-CTOP-L8 (15.0M MINI-RA 08F DIRECTO) (329130)</t>
  </si>
  <si>
    <t>CAIXA TERMINAL OPTICA PRE-CONECTORIZADA FK-CTOP-8P (DIRETO, 4 BAND DE EMENDA, SPLITTER 1X8 E SUPORTE CORDOALHA) (SAP 324607)</t>
  </si>
  <si>
    <t>PRE-TERMINATED SLIMBOX DROP TERMINAL FK-CTOP-8P (DIRECT, 4 SPLICE TRAYS, 1X8 SPLITTER AND WIRE ROPE SUPPORT) (SAP 324607)</t>
  </si>
  <si>
    <t>CAJA TERMINAL OPTICA PRE-CONECTORIZADA FK-CTOP-8P (DIRECTO, 4 BAND DE EMPALME, SPLITTER 1X8 Y SUPORTE MENSAGERO) (SAP 324607)</t>
  </si>
  <si>
    <t>MODULO DE DISTRIBUICAO PARA CATV (VIDEO) 16POS. COM EMENDA FEMEA TIPO F</t>
  </si>
  <si>
    <t>DISTRIBUTION MODULE FOR CATV (VIDEO) 16 POSITIONS WITH FEMALE TYPE F SPLICE</t>
  </si>
  <si>
    <t>MÓDULO DE DISTRIBUCIÓN PARA CATV (VIDEO) 16P EMPALME CON TIPO HEMBRA F</t>
  </si>
  <si>
    <t>KIT PARA DIVISAO SINAL CATV (VIDEO) 16 SAIDAS</t>
  </si>
  <si>
    <t>KIT FOR CATV SIGNAL DIVISION (VIDEO) 16 OUTPUTS</t>
  </si>
  <si>
    <t>KIT PARA LA DIVISIÓN DE SEÑAL CATV (VIDEO) 16 SALIDAS</t>
  </si>
  <si>
    <t>CAIXA EMBUTIR COM PORTA - TAMANHO 14" - CDM - SOHOPLUS</t>
  </si>
  <si>
    <t>HHS - 14" HOME HUB ENCLOSURE WITH DOOR - SOHOPLUS</t>
  </si>
  <si>
    <t>CAJA DE EMPOTRAR CON PUERTA - TAMANHO 14" - CDM - SOHOPLUS</t>
  </si>
  <si>
    <t>ET01855</t>
  </si>
  <si>
    <t>a0A6100000blnj3</t>
  </si>
  <si>
    <t>CAIXA EMBUTIR COM PORTA - TAMANHO 28" - CDM - SOHOPLUS</t>
  </si>
  <si>
    <t>HHS - 28" HOME HUB ENCLOSURE WITH DOOR - SOHOPLUS</t>
  </si>
  <si>
    <t>CAJA DE EMPOTRAR CON PUERTA - TAMANHO 28"" - CDM - SOHOPLUS</t>
  </si>
  <si>
    <t>ET01856</t>
  </si>
  <si>
    <t>a0A6100000blnj4</t>
  </si>
  <si>
    <t>MODULO EXPANSAO TELECOM 8 PORTAS - CDM - SOHOPLUS</t>
  </si>
  <si>
    <t>HHS - TELECOM EXPANSION MODULE - 8 PORTS - SOHOPLUS</t>
  </si>
  <si>
    <t>MODULO EXPANSION TELECOM 8 PUERTAS - CDM - SOHOPLUS</t>
  </si>
  <si>
    <t>ET01865</t>
  </si>
  <si>
    <t>a0A6100000blnj9</t>
  </si>
  <si>
    <t>MODULO TELECOM 8 PORTAS - CDM - SOHOPLUS</t>
  </si>
  <si>
    <t>HHS - TELECOM MODULE - 8 PORTS - SOHOPLUS</t>
  </si>
  <si>
    <t>MODULO TELECOM 8 PUERTAS - CDM - SOHOPLUS</t>
  </si>
  <si>
    <t>ET01864</t>
  </si>
  <si>
    <t>a0A6100000blnj8</t>
  </si>
  <si>
    <t>PLACA DE MONTAGEM - CDM - SOHOPLUS</t>
  </si>
  <si>
    <t>HHS - MOUNTING PLATE - SOHOPLUS</t>
  </si>
  <si>
    <t>PLACA DE MONTAJE - CDM - SOHOPLUS</t>
  </si>
  <si>
    <t>ET01867</t>
  </si>
  <si>
    <t>a0A6100000blnjB</t>
  </si>
  <si>
    <t>MODULO TELECOM DE SEGURANCA - CDM - SOHOPLUS</t>
  </si>
  <si>
    <t>HHS - TELECOM-SECURITY MODULE - SOHOPLUS</t>
  </si>
  <si>
    <t>MODULO TELECOM PARA SEGIRIDAD -CDM - SOHOPLUS</t>
  </si>
  <si>
    <t>ET01866</t>
  </si>
  <si>
    <t>a0A6100000blnjA</t>
  </si>
  <si>
    <t>MÓDULO PARA DADOS CAT.6 8 PORTAS - CDM - SOHOPLUS</t>
  </si>
  <si>
    <t>HHS - CAT.6 DATA MODULE - 8 PORTS - SOHOPLUS</t>
  </si>
  <si>
    <t>MODULO PARA DATOS CAT.6 - 8 PUERTAS - CDM - SOHOPLUS</t>
  </si>
  <si>
    <t>ET01858</t>
  </si>
  <si>
    <t>a0A6100000blnj6</t>
  </si>
  <si>
    <t>MÓDULO PARA DADOS CAT.5E 8 PORTAS - CDM - SOHOPLUS</t>
  </si>
  <si>
    <t>HHS - CAT.5E DATA MODULE - 8 PORTS - SOHOPLUS</t>
  </si>
  <si>
    <t>MODULO PARA DATOS CAT.5E - 8 PUERTAS - CDM - SOHOPLUS</t>
  </si>
  <si>
    <t>ET01857</t>
  </si>
  <si>
    <t>a0A6100000blnj5</t>
  </si>
  <si>
    <t>MÓDULO DISTRIBUIÇÃO DE AUDIO STEREO 6 AMBIENTES - CDM - SOHOPLUS</t>
  </si>
  <si>
    <t>HHS - 6-ROOM STEREO AUDIO DISTRIBUTION MODULE - SOHOPLUS</t>
  </si>
  <si>
    <t>MODULO DISTRIBUICIÓN DE AUDIO STEREO 6 AMBIENTES - CDM - SOHOPLUS</t>
  </si>
  <si>
    <t>ET01881</t>
  </si>
  <si>
    <t>a0A6100000blnjJ</t>
  </si>
  <si>
    <t>MODULO PARA DISTRIBUIÇAO DE VIDEO PARA 8 AMBIENTES - CATV 2GHZ - CDM - SOHOPLUS</t>
  </si>
  <si>
    <t>HHS - 8-ROOM VIDEO DISTRIBUTION MODULE -CATV - 2GHZ - SOHOPLUS</t>
  </si>
  <si>
    <t>MODULO PARA DISTRIBUICIÓN DE VIDEO PARA 8 AMBIENTES - CATV 2GHZ - CDM - SOHOPLUS</t>
  </si>
  <si>
    <t>ET01860</t>
  </si>
  <si>
    <t>a0A6100000blnj7</t>
  </si>
  <si>
    <t>REGUA MODULAR - CDM - SOHOPLUS</t>
  </si>
  <si>
    <t>HHS - MODULAR SUPPORT - SOHOPLUS</t>
  </si>
  <si>
    <t>REGLETA MODULAR - CDM - SOHOPLUS</t>
  </si>
  <si>
    <t>ET01868</t>
  </si>
  <si>
    <t>a0A6100000blnjC</t>
  </si>
  <si>
    <t>MODULO PARA DISTRIBUIÇAO DE VIDEO PARA 4 AMBIENTES - CATV 2GHZ - CDM - SOHOPLUS</t>
  </si>
  <si>
    <t>HHS - 4-ROOM VIDEO DISTRIBUTION MODULE -CATV - 2GHZ - SOHOPLUS</t>
  </si>
  <si>
    <t>MODULO PARA DISTRIBUICIÓN DE VIDEO PARA 4 AMBIENTES - CATV 2GHZ - CDM - SOHOPLUS</t>
  </si>
  <si>
    <t>ET02029</t>
  </si>
  <si>
    <t>a0A6100000blnkM</t>
  </si>
  <si>
    <t>CAIXA DE EMBUTIR SEM PORTA - TAMANHO 14" - CDM - SOHOPLUS</t>
  </si>
  <si>
    <t>"BUILT-IN-BOX WITHOUT DOOR - 14"" - CDM"</t>
  </si>
  <si>
    <t>CAJA DE EMPOTRAR SIN PUERTA - TAMANHO 14"" - CDM - SOHOPLUS</t>
  </si>
  <si>
    <t>Amortiguador en Spiral de Vibraciones Eólicas</t>
  </si>
  <si>
    <t>Amortiguador de Efecto Corona para retencion</t>
  </si>
  <si>
    <t>Conjunto de herraje de retencion</t>
  </si>
  <si>
    <t>Conjunto de herraje de Suspension</t>
  </si>
  <si>
    <t>CONECTOR V-PIN (200UM)  PRETO BP04260-02 (OFS)</t>
  </si>
  <si>
    <t>LATCH DUPLEX  PARA CONECTOR V-PIN 200UM (OFS BP04703)</t>
  </si>
  <si>
    <t>CORDAO DUPLEX V-PIN/V-PIN 300.0M - PLENUM - 200UM (OFS)</t>
  </si>
  <si>
    <t>DUPLEX OPTICAL PATCH CORD V-PIN/V-PIN 300.0M - PLENUM - 200UM (OFS)</t>
  </si>
  <si>
    <t>PATCH CORD OPTICO DUPLEX V-PIN/V-PIN 300.0M - PLENUM - 200UM (OFS)</t>
  </si>
  <si>
    <t>CONECTOR V-PIN (200UM)  AZUL BP04260-01 (OFS)</t>
  </si>
  <si>
    <t>PATCHVIEW - CABO ROUND FLAT - TIPO B - 2.5M</t>
  </si>
  <si>
    <t>PATCHVIEW - ROUND FLAT CABLE - TYPE B - 2.5M</t>
  </si>
  <si>
    <t>PATCHVIEW - CABLE ROUND FLAT - TIPO B - 2.5M</t>
  </si>
  <si>
    <t>ET01827</t>
  </si>
  <si>
    <t>a0A6100000blniq</t>
  </si>
  <si>
    <t>PATCHVIEW - CONTROL PAD</t>
  </si>
  <si>
    <t>ET01803</t>
  </si>
  <si>
    <t>a0A6100000blniZ</t>
  </si>
  <si>
    <t>PATCHVIEW - PATCH PANEL GERENCIAVEL MODULAR 24P 1U</t>
  </si>
  <si>
    <t>PATCHVIEW - INTELLIGENT PATCH PANEL 24 PORTS - UNLOADED - 1U</t>
  </si>
  <si>
    <t>PATCHVIEW - PATCH PANEL INTELIGENTE 24 PUERTAS - MODULAR - 1U</t>
  </si>
  <si>
    <t>ET01883</t>
  </si>
  <si>
    <t>a0A6100000blnjL</t>
  </si>
  <si>
    <t>PATCHVIEW - PATCH CORD SMART CONNECT U/FTP - CAT.6A - AZUL - 5.0M</t>
  </si>
  <si>
    <t>PATCHVIEW - PATCH CORD SMART CONNECT U/FTP - CAT.6A - BLUE - 5.0M</t>
  </si>
  <si>
    <t>PATCHVIEW - CORDAO OPTICO INTELIGENTE SM G-657A LC-PC/LC-PC LSZH - 1.0M</t>
  </si>
  <si>
    <t>PATCHVIEW - SMART OPTICAL PATCH CORD SM G-657A LC-PC/LC-PC LSZH - 1.0M</t>
  </si>
  <si>
    <t>PATCHVIEW - CORDON OPTICO INTELIGENTE SM G-657A LC-PC/LC-PC LSZH - 1.0M</t>
  </si>
  <si>
    <t>ET01811</t>
  </si>
  <si>
    <t>a0A6100000blnig</t>
  </si>
  <si>
    <t>PATCHVIEW - CORDAO OPTICO INTELIGENTE SM G-657A LC-PC/LC-PC LSZH - 3.0M</t>
  </si>
  <si>
    <t>PATCHVIEW - SMART OPTICAL PATCH CORD SM G-657A LC-PC/LC-PC LSZH - 3.0M</t>
  </si>
  <si>
    <t>PATCHVIEW - CORDON OPTICO INTELIGENTE SM G-657A LC-PC/LC-PC LSZH - 3.0M</t>
  </si>
  <si>
    <t>PATCHVIEW - CORDAO OPTICO INTELIGENTE SM G-657A LC-PC/LC-PC LSZH - 2.0M</t>
  </si>
  <si>
    <t>PATCHVIEW - SMART OPTICAL PATCH CORD SM G-657A LC-PC/LC-PC LSZH - 2.0M</t>
  </si>
  <si>
    <t>PATCHVIEW - CORDON OPTICO INTELIGENTE SM G-657A LC-PC/LC-PC LSZH - 2.0M</t>
  </si>
  <si>
    <t>MEDIA DVD SQL SERVER</t>
  </si>
  <si>
    <t>MEDIA CD-ROM/DVD SQL</t>
  </si>
  <si>
    <t>PATCHVIEW - PATCH CORD SMART CONNECT U/FTP - CAT.6A - LSZH - AZUL - 2.5M</t>
  </si>
  <si>
    <t>PATCHVIEW - PATCH CORD SMART CONNECT U/FTP - CAT.6A - LSZH - BLUE - 2.5M</t>
  </si>
  <si>
    <t>PATCHVIEW - CORDAO OPTICO INTELIGENTE OM4 LC DUPLEX LSZH - 8.0M</t>
  </si>
  <si>
    <t>PATCHVIEW - SMART OPTICAL PATCH CORD OM4 LC DUPLEX LSZH - 8.0M</t>
  </si>
  <si>
    <t>PATCHVIEW - CORDON OPTICO INTELIGENTE OM4 LC DUPLEX LSZH - 8.0M</t>
  </si>
  <si>
    <t>PATCHVIEW - PATCH CORD GERENCIAVEL U/UTP - CAT.6 - LSZH - CINZA - 2.0M</t>
  </si>
  <si>
    <t>PATCHVIEW - PATCH CORD GERENCIAVEL U/UTP - CAT.6 - LSZH - GRAY - 2.0M</t>
  </si>
  <si>
    <t>PATCHVIEW - PATCH CORD GERENCIAVEL U/UTP - CAT.6 - LSZH - GIRS - 2.0M</t>
  </si>
  <si>
    <t>PATCHVIEW - PATCH CORD GERENCIAVEL U/UTP - CAT.6 - LSZH - CINZA - 3.0M</t>
  </si>
  <si>
    <t>PATCHVIEW - PATCH CORD GERENCIAVEL U/UTP - CAT.6 - LSZH - GRAY - 3.0M</t>
  </si>
  <si>
    <t>PATCHVIEW - PATCH CORD GERENCIAVEL U/UTP - CAT.6 - LSZH - GRIS - 3.0M</t>
  </si>
  <si>
    <t>PATCHVIEW - DIO INTELIGENTE 8-8 SM 16P 32F LC-PC/LC-PC 1U</t>
  </si>
  <si>
    <t>PATCHVIEW - INTELLIGENT ODF 8-8 SM 16P 32F LC-PC/LC-PC 1U</t>
  </si>
  <si>
    <t>PATCHVIEW - BANDEJA INTELIGENTE 8-8 SM 16P 32F LC-PC/LC-PC 1U</t>
  </si>
  <si>
    <t>PATCHVIEW - PATCH CORD SMART CONNECT U/UTP - CAT.6 - AZUL - 2.0M</t>
  </si>
  <si>
    <t>PATCHVIEW - PATCH CORD SMART CONNECT U/UTP - CAT.6 - BLUE - 2.0M</t>
  </si>
  <si>
    <t>PATCHVIEW - PATCH CORD SMART CONNECT U/UTP - CAT.6 - AZUL - 3.0M</t>
  </si>
  <si>
    <t>PATCHVIEW - PATCH CORD SMART CONNECT U/UTP - CAT.6 - BLUE - 3.0M</t>
  </si>
  <si>
    <t>PATCHVIEW - PATCH CORD INTELIGENTE U/UTP - CAT.6 - LSZH - AZUL - 2.0M</t>
  </si>
  <si>
    <t>PATCHVIEW - INTELLIGENT PATCH CORD U/UTP - CAT.6 - LSZH - BLUE - 2.0M</t>
  </si>
  <si>
    <t>ET02589</t>
  </si>
  <si>
    <t>a0A6100000blnqf</t>
  </si>
  <si>
    <t>PATCHVIEW - PATCH CORD INTELIGENTE U/UTP - CAT.6 - LSZH - AZUL - 3.0M</t>
  </si>
  <si>
    <t>PATCHVIEW - INTELLIGENT PATCH CORD U/UTP - CAT.6 - LSZH - BLUE - 3.0M</t>
  </si>
  <si>
    <t>WDM Modular OFS (2 CIRCUITOS) W2-1X2-1345-SCUSCA/SCA-S-BAL-C-TFF</t>
  </si>
  <si>
    <t>CONJUNTO DE ANCORAGEM FIBERLIGN DUPLO PARA CABO OPGW DIAMETRO 10,16 A 11,42MM - PLP CJAF-251 - ALCA PREFORMADA</t>
  </si>
  <si>
    <t>CONJUNTO DE ANCORAGEM FIBERLIGN DUPLO PARA CABO OPGW DIAMETRO 10,16 A 11,42MM - PLP CJAF-251</t>
  </si>
  <si>
    <t>CONJUNTO SUSPENSAO SUPORTE FIBERLIGN P/CABO OPGW DIAMETRO 11,40MM - PLP CJSSF-22</t>
  </si>
  <si>
    <t>AMORTECEDOR DE VIBRAÇÃO PARA CABO OPGW 10,20 - 11,40 MM</t>
  </si>
  <si>
    <t>AMORTIGUADOR VIBRACION PREFORMADO P/APLICACION DIAMETRO 10,20MM HASTA 11,40MM</t>
  </si>
  <si>
    <t>CRUZETA PARA RESERVA DE CABO OPGW COM SUPORTE DE FIXAÇÃO PARA ESTRURUTA DE CONCRETO</t>
  </si>
  <si>
    <t>CRUZETA PARA RESERVA DE CABLE OPGW CON SOPORTE DE FIJACIÓN PARA ESTRUCTURA DE CONCRETO</t>
  </si>
  <si>
    <t>GRAMPO GUIA DE DESCIDA PVC COM SUPORTE DE FIXAÇÃO EM ESTRUTURA DE CONCRETO PARA CABO OPGW 10,20MM - 11,40MM</t>
  </si>
  <si>
    <t>GRAPA GUÍA DE DESCIDA PVC CON SOPORTE DE FIJACIÓN EN ESTRUCTURA DE CONCRETO - OPGW 10,20MM HASTA 11,40MM</t>
  </si>
  <si>
    <t>CONJUNTO DE ANCORAGEM FIBERLIGN DUPLO PARA CABO OPGW DIAMETRO 14,12 A 15,50MM - PLP CJAF-202</t>
  </si>
  <si>
    <t>CONJUNTO DE ANCORAGEM FIBERLIGN DUPLO PARA CABO OPGW DIAMETRO 10,12 A 11,42MM - PLP CJAF-286</t>
  </si>
  <si>
    <t>CONJUNTO DE ANCORAGEM FIBERLIGN DUPLO PARA CABO OPGW DIAMETRO 12,82 A 14,11MM - PLP CJAF-287</t>
  </si>
  <si>
    <t>CONJUNTO DE ANCORAGEM FIBERLIGN DUPLO PARA CABO OPGW DIAMETRO 11,43 A 12,81MM - PLP CJAF-201</t>
  </si>
  <si>
    <t>CONJUNTO DE SUSPENSÃO COM MANILHA RETA, ELO OLHAL 90 E MALHA DE ATERRAMENTO E MALHA DE ATERRAMENTO PARA CABO OPGW 14,60MM - 14,70MM</t>
  </si>
  <si>
    <t>CONJUNTO DE FIJACION EN SUSPENSION FIBERLIGN PARA CABLE OPGW DIAMETRO 14,60MM HASTA 14,70MM</t>
  </si>
  <si>
    <t>CONJUNTO DE SUSPENSÃO COM MANILHA RETA, ELO OLHAL 90 E MALHA DE ATERRAMENTO E MALHA DE ATERRAMENTO PARA CABO OPGW 11,40MM</t>
  </si>
  <si>
    <t>CONJUNTO DE FIJACION EN SUSPENSION FIBERLIGN PARA CABLE OPGW DIAMETRO 11,40MM</t>
  </si>
  <si>
    <t>CONJUNTO DE SUSPENSÃO COM MANILHA RETA, ELO OLHAL 90 E MALHA DE ATERRAMENTO E MALHA DE ATERRAMENTO PARA CABO OPGW 10,20MM</t>
  </si>
  <si>
    <t>CONJUNTO DE FIJACION EN SUSPENSION FIBERLIGN PARA CABLE OPGW DIAMETRO 10,20MM</t>
  </si>
  <si>
    <t>CONJUNTO DE SUSPENSÃO COM MANILHA RETA, ELO OLHAL 90 E MALHA DE ATERRAMENTO E MALHA DE ATERRAMENTO PARA CABO OPGW 13,30MM</t>
  </si>
  <si>
    <t>CONJUNTO DE FIJACION EN SUSPENSION FIBERLIGN PARA CABLE OPGW DIAMETRO 13,30MM</t>
  </si>
  <si>
    <t>CONJUNTO DE SUSPENSÃO COM MANILHA RETA, ELO OLHAL 90 E MALHA DE ATERRAMENTO E MALHA DE ATERRAMENTO PARA CABO OPGW 12,20MM - 12,40MM</t>
  </si>
  <si>
    <t>CONJUNTO DE FIJACION EN SUSPENSION FIBERLIGN PARA CABLE OPGW DIAMETRO 12,20MM HASTA 12,40MM</t>
  </si>
  <si>
    <t>GRAMPO GUIA DE DESCIDA METÁLICO COM SUPORTE DE FIXAÇÃO GARRA - PARA OPGW 10,20MM</t>
  </si>
  <si>
    <t>GRAPA GUÍA DE DESCIDA METÁLICA CON SOPORTE DE FIJACIÓN GARRA - OPGW 10,20MM</t>
  </si>
  <si>
    <t>GRAMPO GUIA DE DESCIDA METÁLICO COM SUPORTE DE FIXAÇÃO EM ESTRUTURA DE CONCRETO PARA CABO OPGW 11,9MM - 12,4 MM</t>
  </si>
  <si>
    <t>GRAMPO GUIA DE DESCIDA METÁLICO COM SUPORTE DE FIXAÇÃO GARRA - PARA OPGW 11,90MM - 12,40MM</t>
  </si>
  <si>
    <t>GRAPA GUÍA DE DESCIDA METÁLICA CON SOPORTE DE FIJACIÓN GARRA - OPGW 11,90MM HASTA 12,40MM</t>
  </si>
  <si>
    <t>CAIXA DE EMENDA OPGW C/ SUPORTES SU E SFI - PLP CEM-650-2400</t>
  </si>
  <si>
    <t>CRUZETA PARA RESERVA DE CABO OPGW COM SUPORTE DE FIXAÇÃO L</t>
  </si>
  <si>
    <t>CRUZETA PARA RESERVA DE CABLE OPGW CON SOPORTE DE FIJACIÓN L</t>
  </si>
  <si>
    <t>GRAMPO GUIA DE DESCIDA METÁLICO COM SUPORTE DE FIXAÇÃO GARRA - PARA OPGW 13,30MM- 14,10MM</t>
  </si>
  <si>
    <t>GRAPA GUÍA DE DESCIDA METÁLICA CON SOPORTE DE FIJACIÓN GARRA - OPGW 13,30MM HASTA 14,10MM</t>
  </si>
  <si>
    <t>AMORTECEDOR DE VIBRAÇÃO PARA CABO OPGW 12,20 - 14,10 MM</t>
  </si>
  <si>
    <t>AMORTIGUADOR VIBRACION PREFORMADO P/APLICACION DIAMETRO 12,20MM HASTA 14,10MM</t>
  </si>
  <si>
    <t>CONJUNTO DE ANCORAGEM FIBERLIGN DUPLO CABO P/ CABO ADSS DIAMETRO 11 A 11.70MM - PLP CJAF-1015-2</t>
  </si>
  <si>
    <t>GRAMPO GUIA DE DESCIDA PVC COM SUPORTE DE FIXAÇÃO GARRA - PARA CABO OPGW 14,70MM - 15,90MM</t>
  </si>
  <si>
    <t>GRAPA GUÍA DE DESCIDA PVC CON SOPORTE DE FIJACIÓN GARRA - OPGW 14,70MM HASTA 15,90MM</t>
  </si>
  <si>
    <t>CONJUNTO DE ANCORAGEM PASSANTE COM MANILHA RETA E MALHA DE ATERRAMENTO PARA CABO OPGW 14,60MM - 14,70MM</t>
  </si>
  <si>
    <t>GRAPA DE RETENCIÓN PARA CABLES OPGW DIAMETRO 14,60MM HASTA 14,70MM C/ MALLA DE PUESTA A TIERRA</t>
  </si>
  <si>
    <t>CRUZETA PARA RESERVA DE CABO OPGW COM SUPORTE DE FIXAÇÃO GARRA</t>
  </si>
  <si>
    <t>CRUZETA PARA RESERVA DE CABLE OPGW CON SOPORTE DE FIJACIÓN GARRA</t>
  </si>
  <si>
    <t>CONJUNTO DE SUSPENSAO FIBERLIGN PARA CABO OPGW DIAMETRO 14,56 A 15,19MM - PLP CJSF-179</t>
  </si>
  <si>
    <t>GRAMPO GUIA DE DESCIDA METÁLICO COM SUPORTE DE FIXAÇÃO EM ESTRUTURA DE CONCRETO PARA CABO OPGW 15,50MM - 16,75MM</t>
  </si>
  <si>
    <t>GRAPA GUÍA DE DESCIDA METÁLICA CON SOPORTE DE FIJACIÓN EN ESTRUCTURA DE CONCRETO - OPGW 15,50MM HASTA 16,75MM</t>
  </si>
  <si>
    <t>CONJUNTO DE ANCORAGEM PASSANTE COM MANILHA RETA E MALHA DE ATERRAMENTO PARA CABO OPGW 16,75MM</t>
  </si>
  <si>
    <t>GRAPA DE RETENCIÓN PARA CABLES OPGW DIAMETRO 16,75MM C/ MALLA DE PUESTA A TIERRA</t>
  </si>
  <si>
    <t>CONJUNTO DE SUSPENSÃO COM MANILHA RETA, ELO OLHAL 90 E MALHA DE ATERRAMENTO E MALHA DE ATERRAMENTO PARA CABO OPGW 16,75MM</t>
  </si>
  <si>
    <t>CONJUNTO DE FIJACION EN SUSPENSION FIBERLIGN PARA CABLE OPGW DIAMETRO 16,75MM</t>
  </si>
  <si>
    <t>AMORTECEDOR DE VIBRAÇÃO PARA CABO OPGW 14,70 - 18,75 MM</t>
  </si>
  <si>
    <t>AMORTIGUADOR VIBRACION PREFORMADO P/APLICACION DIAMETRO 14,70MM HASTA 18,75MM</t>
  </si>
  <si>
    <t>CONJUNTO DE ANCORAGEM SUSPENSA FIBERLIGN PARA CABO OPGW DIAMETRO 16,43 A 16,80MM - PLP CJSAF-1230</t>
  </si>
  <si>
    <t>CONJUNTO DE SUSPENSAO FIBERLIGN PARA CABO OPGW DIAMETRO 14,56 A 15,19MM - ATERRAMENTO DUPLO - PLP CJSF-32</t>
  </si>
  <si>
    <t>CONJUNTO DE ANCORAGEM TERMINAL FIBERLIGN PARA CABO OPGW DIAMETRO 14,55 A 14,82MM - PLP CJAF-228</t>
  </si>
  <si>
    <t>CONJUNTO DE ANCORAGEM SUSPENSA FIBERLIGN PARA CABO OPGW DIAMETRO 14,55 A 14,82MM - PLP CJSAF-44</t>
  </si>
  <si>
    <t>GRAMPO GUIA DE DESCIDA PVC COM SUPORTE DE FIXAÇÃO EM ESTRUTURA DE CONCRETO PARA CABO OPGW 16,75MM - 18,75MM</t>
  </si>
  <si>
    <t>GRAPA GUÍA DE DESCIDA PVC CON SOPORTE DE FIJACIÓN EN ESTRUCTURA DE CONCRETO - OPGW 16,75MM HASTA 18,75MM</t>
  </si>
  <si>
    <t>CAIXA DE EMENDA OPGW C/ SUPORTES SU E SFI C/ TUBO TRANSPORTE - PLP CEM-650-2415-T</t>
  </si>
  <si>
    <t>SPLICE BOX OPGW W/ SUPPORTS SU AND SFI W/ TRANSPORT TUBE - PLP CEM-650-2415-T</t>
  </si>
  <si>
    <t>CAJA DE EMPALME OPGW C/ SOPORTES SU Y SFI C/ TUBO TRANSPORTE - PLP CEM-650-2415-T</t>
  </si>
  <si>
    <t>CONJUNTO DE ANCORAGEM FIBERLIGN DUPLO PARA CABO OPGW DIAMETRO 14,55 A 14,82MM - MANILHA C/ PINO 3/4" - PLP CJAF 337</t>
  </si>
  <si>
    <t>CONJUNTO DE SUSPENSAO FIBERLIGN PARA CABO OPGW DIAMETRO 14,56 A 15,19MM - MANILHA C/ PINO 3/4" - PLP CJSF-196</t>
  </si>
  <si>
    <t>CONJUNTO DE ANCORAGEM PASSANTE COM MANILHA RETA E MALHA DE ATERRAMENTO PARA CABO OPGW 13,30MM</t>
  </si>
  <si>
    <t>GRAPA DE RETENCIÓN PARA CABLES OPGW DIAMETRO 13,30MM C/ MALLA DE PUESTA A TIERRA</t>
  </si>
  <si>
    <t>GRAMPO GUIA DE DESCIDA PVC COM SUPORTE DE FIXAÇÃO GARRA - PARA CABO OPGW 12,20MM - 14,10MM</t>
  </si>
  <si>
    <t>GRAPA GUÍA DE DESCIDA PVC CON SOPORTE DE FIJACIÓN GARRA - OPGW 12,20MM HASTA 14,10MM</t>
  </si>
  <si>
    <t>CAIXA DE EMENDA OPGW C/ SUPORTES SU E SFI C/ TUBO TRANSPORTE - PLP CEM-650-4815-T</t>
  </si>
  <si>
    <t>CONJUNTO DE SUSPENSAO FIBERLIGN PARA CABO OPGW DIAMETRO 12,10 A 12,78MM C/ ELO OLHAL 90- S/ MANILHA - PLP CJSF-37</t>
  </si>
  <si>
    <t>CONJUNTO DE SUSPENSAO FIBERLIGN PARA CABO OPGW DIAMETRO 12,10 A 12,78MM - S/ MANILHA - PLP CJSF-37</t>
  </si>
  <si>
    <t>CONJUNTO DE ANCORAGEM PASSANTE COM MANILHA RETA E MALHA DE ATERRAMENTO PARA CABO OPGW 12,20MM - 12,40MM</t>
  </si>
  <si>
    <t>GRAPA DE RETENCIÓN PARA CABLES OPGW DIAMETRO 12,20MM HASTA 12,40MM C/ MALLA DE PUESTA A TIERRA</t>
  </si>
  <si>
    <t>ELO OLHAL 90 - PLP EO-61</t>
  </si>
  <si>
    <t>CAVALOTE SIMÉTRICO 120 kN, PASS 135, ABERT 106, ROS 5/8" UNC - PLP CAV-111</t>
  </si>
  <si>
    <t>GRAMPO DE ANCORAGEM FIBERLIGN - PLP GAF-1220</t>
  </si>
  <si>
    <t>CONJUNTO DE SUSPENSAO FIBERLIGN PARA CABO OPGW DIAMETRO 13,62 A 14,20MM - ATERRAMENTO DUPLO - PLP CJSF-120</t>
  </si>
  <si>
    <t>EMENDA REPARO PREF. CONDUTORA PARA CABO OPGW 14,09 A 14,76MM - PLP AWLS-4134-W</t>
  </si>
  <si>
    <t>KIT EMENDA FIBRA OPTICA FIBRLOK 3M 2559-C</t>
  </si>
  <si>
    <t>ESFERA DE SINALIZAÇÃO P/ CABO OPGW DIAMETRO 14,10 A 16,00MM - INSTALAÇÃO POR HELICÓPTERO - TEREX RITZ ESR19900-5</t>
  </si>
  <si>
    <t>CAIXA DE EMENDA OPGW C/ SUPORTE DE FIXAÇÃO P/ TORRE - ENP COOT.00059</t>
  </si>
  <si>
    <t>GRAMPO GUIA DE DESCIDA METÁLICO COM SUPORTE DE FIXAÇÃO GARRA - PARA OPGW 14,60MM - 14,70MM</t>
  </si>
  <si>
    <t>GRAPA GUÍA DE DESCIDA METÁLICA CON SOPORTE DE FIJACIÓN GARRA - OPGW 14,60MM HASTA 14,70MM</t>
  </si>
  <si>
    <t>GRAMPO GUIA DE DESCIDA METÁLICO COM SUPORTE DE FIXAÇÃO GARRA - PARA OPGW 15,50MM - 15,90MM</t>
  </si>
  <si>
    <t>GRAPA GUÍA DE DESCIDA METÁLICA CON SOPORTE DE FIJACIÓN GARRA - OPGW 15,50MM HASTA 16,75MM</t>
  </si>
  <si>
    <t>ESTICADOR DE APERTO RADIAL PARA CABO OPGW 9,5 A 32,5MM (COMEALONG) - CIVITELLA 51.E07.F</t>
  </si>
  <si>
    <t>ESFERA DE SINALIZAÇÃO PARAFUSADA PARA CABO OPGW 11,40MM</t>
  </si>
  <si>
    <t>ESFERA DE SENALIZACION P / CABLE OPGW DIAMETRO 11,40MM</t>
  </si>
  <si>
    <t>CONJUNTO DE SUSPENSÃO COM MANILHA RETA, ELO OLHAL 90 E MALHA DE ATERRAMENTO E MALHA DE ATERRAMENTO PARA CABO OPGW 14,10MM</t>
  </si>
  <si>
    <t>CONJUNTO DE FIJACION EN SUSPENSION FIBERLIGN PARA CABLE OPGW DIAMETRO 14,10MM</t>
  </si>
  <si>
    <t>CONJUNTO DE ANCORAGEM TERMINAL FIBERLIGN PARA CABO OPGW DIAMETRO 14,04 A 14,26MM - PLP CJAF-19</t>
  </si>
  <si>
    <t>ESFERA DE SINALIZAÇÃO P/ CABO OPGW DIAMETRO 14,10 A 16,00MM - INSTALAÇÃO POR CORDA - TEREX RITZ ESR19899-5</t>
  </si>
  <si>
    <t>CONJUNTO DE ACOMODAÇÃO P/ CABO OPGW MODELO L (CRUZETA) - ENP 00036</t>
  </si>
  <si>
    <t>CAIXA DE EMENDA OPGW C/ SUPORTES SU E SFI C/ TUBO TRANSPORTE - PLP CEM-650-7212</t>
  </si>
  <si>
    <t>CONJUNTO DE ANCORAGEM SUSPENSA FIBERLIGN PARA CABO OPGW DIAMETRO 14,04 A 14,26MM - PLP CJSAF-49</t>
  </si>
  <si>
    <t>ARMOR ROD FOR VIBRATION DAMPERS</t>
  </si>
  <si>
    <t>SPLICE BOX FOR OPGW INCLUDING ACCESSORIES</t>
  </si>
  <si>
    <t>COIL BRACKET FOR COILING OPGW EXCESS CABLE LENGTH AT THE SPLICE TOWER</t>
  </si>
  <si>
    <t>COIL BRACKET FOR COILING OPGW EXCESS CABLE LENGTH AT THE SPLICE POLE</t>
  </si>
  <si>
    <t>ESFERA DE SINALIZAÇÃO P/ CABO OPGW DIAMETRO 12,10 A 14,00MM - INSTALAÇÃO POR HELICÓPTERO - TEREX RITZ ESR19900-4</t>
  </si>
  <si>
    <t>GRAMPO DE ANCORAGEM FIBERLIGN - PLP GAF-1211</t>
  </si>
  <si>
    <t>CONJUNTO DE SUSPENSAO FIBERLIGN PARA CABO OPGW DIAMETRO 12,10 A 12,78MM - ATERRAMENTO DUPLO - PLP CJSF-155</t>
  </si>
  <si>
    <t>EMENDA REPARO PREF. CONDUTORA PARA CABO OPGW 12,30 A 12,98MM - PLP AWLS-4139-W</t>
  </si>
  <si>
    <t>GRAMPO GUIA DE DESCIDA PVC COM SUPORTE DE FIXAÇÃO GARRA - PARA CABO OPGW 16,75MM - 18,75MM</t>
  </si>
  <si>
    <t>GRAPA GUÍA DE DESCIDA PVC CON SOPORTE DE FIJACIÓN GARRA - OPGW 16,75MM HASTA 18,75MM</t>
  </si>
  <si>
    <t>DOWN-LEAD CLAMP TO FIX THE OPGW TO THE TOWER (DL-5X)</t>
  </si>
  <si>
    <t>CAIXA DE EMENDA OPGW C/ SUPORTE P/ POSTE  - PLP CEM-650-PRY-FIT</t>
  </si>
  <si>
    <t>GRAMPO GUIA DE DESCIDA PVC COM SUPORTE DE FIXAÇÃO EM ESTRUTURA DE CONCRETO PARA CABO OPGW 14,70MM - 15,90MM</t>
  </si>
  <si>
    <t>GRAPA GUÍA DE DESCIDA PVC CON SOPORTE DE FIJACIÓN EN ESTRUCTURA DE CONCRETO - OPGW 14,70MM HASTA 15,90MM</t>
  </si>
  <si>
    <t>METALLIC OPGW SPLICE CLOSURE FOR TOWER - G3J-T-48</t>
  </si>
  <si>
    <t>ELO OLHAL 90 - FORJASUL F1354</t>
  </si>
  <si>
    <t>CONJUNTO DE SUSPENSAO FIBERLIGN PARA CABO OPGW DIAMETRO 13,62 A 14,20MM - MANILHA C/ PINO 3/4" - PLP CJSF-102</t>
  </si>
  <si>
    <t>CONJUNTO DE ANCORAGEM FIBERLIGN DUPLO PARA CABO OPGW DIAMETRO 14,04 A 14,26MM - MANILHA C/ PINO 3/4" - PLP CJAF 190</t>
  </si>
  <si>
    <t>CONJUNTO DE ANCORAGEM FIBERLIGN DUPLO PARA CABO OPGW DIAMETRO 14,04 A 14,26MM - CAVALOTE C/ PINO 3/4" - PLP CJAF-372</t>
  </si>
  <si>
    <t>CONJUNTO DE ANCORAGEM PASSANTE COM MANILHA RETA E MALHA DE ATERRAMENTO PARA CABO OPGW 14,10MM</t>
  </si>
  <si>
    <t>GRAPA DE RETENCIÓN PARA CABLES OPGW DIAMETRO 14,10MM C/ MALLA DE PUESTA A TIERRA</t>
  </si>
  <si>
    <t>ESFERA DE SINALIZAÇÃO PARAFUSADA PARA CABO OPGW 14,10MM - 14,60MM</t>
  </si>
  <si>
    <t>ESFERA DE SENALIZACION P / CABLE OPGW DIAMETRO 14,10MM HASTA 14,60MM</t>
  </si>
  <si>
    <t>MALHA DE ATERRAMENTO LIGA DE ALUMINIO 1300MM</t>
  </si>
  <si>
    <t>CONJUNTO DE SUSPENSAO PARA CABO OPGW DIAMETRO 15,5MM - SADEL</t>
  </si>
  <si>
    <t>CONJUNTO DE SUSPENSAO PARA CABO OPGW DIAMETRO 13,3MM - SADEL</t>
  </si>
  <si>
    <t>CONJUNTO DE ANCORAGEM PASSANTE PARA CABO OPGW 15,5MM - SADEL</t>
  </si>
  <si>
    <t>CONJUNTO DE ANCORAGEM PASSANTE PARA CABO OPGW 13,4MM - SADEL</t>
  </si>
  <si>
    <t>GRAMPO GUIA DE DESCIDA METÁLICO COM SUPORTE DE FIXAÇÃO L - PARA OPGW 13,3MM - 14,1MM</t>
  </si>
  <si>
    <t>GRAMPO GUIA DE DESCIDA METÁLICO COM SUPORTE DE FIXAÇÃO L - PARA OPGW 13,30MM - 14,10MM</t>
  </si>
  <si>
    <t>GRAPA GUÍA DE DESCIDA METÁLICA CON SOPORTE DE FIJACIÓN L - OPGW 13,30MM HASTA 14,10MM</t>
  </si>
  <si>
    <t>GRAMPO GUIA DE DESCIDA METÁLICO COM SUPORTE DE FIXAÇÃO L - PARA OPGW 15,50MM - 16,75MM</t>
  </si>
  <si>
    <t>GRAPA GUÍA DE DESCIDA METÁLICA CON SOPORTE DE FIJACIÓN L - OPGW 15,50MM HASTA 16,75MM</t>
  </si>
  <si>
    <t>CRUZETA PARA RESERVA DE CABO OPGW C/ SUPORTE FIXAÇÃO - ENP 00095</t>
  </si>
  <si>
    <t>GRAMPO GUIA DE DESCIDA METÁLICO COM SUPORTE DE FIXAÇÃO L - PARA OPGW 10,20MM</t>
  </si>
  <si>
    <t>GRAPA GUÍA DE DESCIDA METÁLICA CON SOPORTE DE FIJACIÓN L - OPGW 10,20MM</t>
  </si>
  <si>
    <t>ELO 120KN - FORJASUL F1361</t>
  </si>
  <si>
    <t>LINK 120KN - FORJASUL F1361</t>
  </si>
  <si>
    <t>ESLABÓN 120KN - FORJASUL F1361</t>
  </si>
  <si>
    <t>MANILHA RETA - FORJASUL F1202</t>
  </si>
  <si>
    <t>CONJUNTO DE ANCORAGEM PASSANTE COM MANILHA RETA E MALHA DE ATERRAMENTO PARA CABO OPGW 11,40MM</t>
  </si>
  <si>
    <t>GRAPA DE RETENCIÓN PARA CABLES OPGW DIAMETRO 11,40MM C/ MALLA DE PUESTA A TIERRA</t>
  </si>
  <si>
    <t>CONJUNTO DE ANCORAGEM SUSPENSA FIBERLIGN PARA CABO OPGW DIAMETRO 11,27 A 11,54MM - PLP CJSAF-59</t>
  </si>
  <si>
    <t>CONJUNTO DE FIJACION EN ANCLAJE SUSPENSA FIBERLIGN PARA CABLE OPGW DIAMETRO 11,27 HASTA 11,54MM - PLP CJSAF-59</t>
  </si>
  <si>
    <t>DUPLICADOR  - FORJASUL F1590-10</t>
  </si>
  <si>
    <t>DUPLICADOR - FORJASUL F1590-10</t>
  </si>
  <si>
    <t>GRAMPO GUIA DE DESCIDA PVC COM SUPORTE DE FIXAÇÃO GARRA - PARA CABO OPGW 10,20MM - 11,40MM</t>
  </si>
  <si>
    <t>GRAPA GUÍA DE DESCIDA PVC CON SOPORTE DE FIJACIÓN GARRA - OPGW 10,20MM HASTA 11,40MM</t>
  </si>
  <si>
    <t>MANILHA 90 GRAUS - FORJASUL F1207-03</t>
  </si>
  <si>
    <t>CHAPA DE EXTENSAO 60MM - FORJASUL F2394-03</t>
  </si>
  <si>
    <t>ESFERA DE SINALIZAÇÃO COM CORDA PARA CABO OPGW 12,20MM - 13,30MM</t>
  </si>
  <si>
    <t>ESFERA DE SENALIZACION P / CABLE OPGW DIAMETRO 12,20MM HASTA 13,30MM</t>
  </si>
  <si>
    <t>ESFERA DE SINALIZAÇÃO COM CORDA PARA CABO OPGW 10,20MM</t>
  </si>
  <si>
    <t>ESFERA DE SENALIZACION P / CABLE OPGW DIAMETRO 10,20MM</t>
  </si>
  <si>
    <t>ESFERA DE SINALIZAÇÃO PARAFUSADA PARA CABO OPGW 10,20MM</t>
  </si>
  <si>
    <t>CONJUNTO DE ANCORAGEM TERMINAL FIBERLIGN PARA CABO OPGW DIAMETRO 14,04 A 14,26MM S/ MANILHA - PLP CJAF-380</t>
  </si>
  <si>
    <t>CONJUNTO DE ANCORAGEM PASSANTE E EMENDA PARA CABO OPGW DIAMETRO 14,04 A 14,26MM S/ MANILHA - PLP CJAF-186</t>
  </si>
  <si>
    <t>CONJUNTO DE SUSPENSÃO FIBERLIGN PARA CABO OPGW DIAMETRO 13,62 A 14,20MM S/ MANILHA - PLP CJSF-38</t>
  </si>
  <si>
    <t>CONJUNTO DE ANCORAGEM TERMINAL FIBERLIGN PARA CABO OPGW DIAMETRO 10,08 A 10,20MM S/ MANILHA - PLP CJAF-378</t>
  </si>
  <si>
    <t>CONJUNTO DE ANCORAGEM PASSANTE E EMENDA PARA CABO OPGW DIAMETRO 10,08 A 10,20MM S/ MANILHA - PLP CJAF-379</t>
  </si>
  <si>
    <t>SISTEMA DE AMORTECIMENTO VIBRAÇÃO PREFORMADO P/ CABO ADSS DIAMETRO 14,32 A 19,57MM - PLP SVD-9862</t>
  </si>
  <si>
    <t>GRAMPO GUIA DE DESCIDA PVC COM SUPORTE DE FIXAÇÃO L CABO OPGW 14,70MM - 15,90MM</t>
  </si>
  <si>
    <t>GRAPA GUÍA DE DESCIDA PVC CON SOPORTE DE FIJACIÓN L - OPGW 14,70MM HASTA 15,90MM</t>
  </si>
  <si>
    <t>MÓDULO VERTICAL DE EMENDA E DISTRIBUIÇÃO ÓPTICA (BEO/DIO) P/ 12 FIBRAS (ADAPTADORES E-2000/APC)</t>
  </si>
  <si>
    <t>GAVETA ARTICULADA PADRÃO 19" P/ ACOMODAÇÃO DE CORDÕES ÓPTICOS - DIAMOND B04-202-000-171</t>
  </si>
  <si>
    <t>DISTRIBUIDOR GERAL ÓPTICO (DGO) DE PAREDE - 24 X E2000/APC - DIAMOND CONJUNTO 24 FO</t>
  </si>
  <si>
    <t>DISTRIBUIDOR GERAL ÓPTICO (DGO) DE PAREDE - 36 X E2000/APC - DIAMOND CONJUNTO 36 FO</t>
  </si>
  <si>
    <t>CONJUNTO DE ANCORAGEM FIBERLIGN P/ CABO OPGW DIAMETRO 16,43 A 16,80MM - MANILHA C/ PINO 3/4" - PLP CJAF-331</t>
  </si>
  <si>
    <t>CONJUNTO DE ANCORAGEM FIBERLIGN P/ CABO OPGW DIAMETRO 16,43 A 16,80MM - MANILHA C/ PINO 3/4" - PLP CJAF-331CONJUNTO DE ANCORAGEM FIBERLIGN P/ CABO OPGW DIAMETRO 16,43 A 16,80MM - MANILHA C/ PINO 3/4" - PLP CJAF-331</t>
  </si>
  <si>
    <t>CONJUNTO DE SUSPENSAO FIBERLIGN P/ CABO OPGW DIAMETRO 16,06 A 16,92MM - MANILHA C/ PINO 3/4" - PLP CJSF-189</t>
  </si>
  <si>
    <t>CONJUNTO DE ANCORAGEM SUSPENSA FIBERLIGN PARA CABO OPGW DIAMETRO 16,43 A 16,80MM - MANILHA C/ PINO 3/4 - PLP</t>
  </si>
  <si>
    <t>CONJUNTO DE ANCLAJE SUSPENSA FIBERLIGN PARA CABLE OPGW DIAMETRO 16,43 HASTA 16,80MM - MANILHA C/ PINO 3/4 - PLP</t>
  </si>
  <si>
    <t>CAIXA DE EMENDA OPGW 14,1MM/OPGW 14,1MM C/ SUPORTE FIXAÇÃO - EN320</t>
  </si>
  <si>
    <t>CAIXA DE EMENDA OPGW 10,2MM/OPGW 10,2MM C/ SUPORTE FIXAÇÃO - EN320</t>
  </si>
  <si>
    <t>CAIXA DE EMENDA OPGW 14,1MM/OPGW 10,2MM C/ SUPORTE FIXAÇÃO - EN320</t>
  </si>
  <si>
    <t>CAIXA DE EMENDA OPGW 14,1MM/DIELÉTRICO C/ SUPORTE FIXAÇÃO - EN320</t>
  </si>
  <si>
    <t>CONJUNTO DE ANCORAGEM TERMINAL FIBERLIGN P/ CABO OPGW DIAMETRO 12,06 A 12,43MM - PLP CJAF-22</t>
  </si>
  <si>
    <t>CONJUNTO DE ANCORAGEM TERMINAL FIBERLIGN P/ CABO OPGW DIAMETRO 12,06 A 12,43MM S/ MANILHA- PLP CJAF-155</t>
  </si>
  <si>
    <t>CAIXA DE EMENDA OPGW 12,2MM 24FO/OPGW 12,2MM 48FO C/ SUPORTE FIXAÇÃO - EN320</t>
  </si>
  <si>
    <t>CAIXA DE EMENDA OPGW 12,2MM 24FO/OPGW 12,2MM 24FO C/ SUPORTE FIXAÇÃO - EN320</t>
  </si>
  <si>
    <t>CAIXA DE EMENDA OPGW 12,2MM 24FO/DIELETRICO C/ SUPORTE FIXAÇÃO - EN320</t>
  </si>
  <si>
    <t>CAIXA DE EMENDA OPGW 12,2MM 48FO/DIELETRICO C/ SUPORTE FIXAÇÃO - EN320</t>
  </si>
  <si>
    <t>CONJUNTO DE ANCORAGEM FIBERLIGN DUPLO PARA CABO OPGW DIAMETRO 12,06 A 12,43MM S/ MANILHA- PLP CJAF-147</t>
  </si>
  <si>
    <t>CAIXA DE EMENDA OPGW 12,2MM 48FO/OPGW 12,2MM 48FO C/ SUPORTE FIXAÇÃO - EN320</t>
  </si>
  <si>
    <t>CAIXA DE EMENDA OPGW 12,2MM 48FO/OPGW 12,2MM 48FO/OPGW 12,2MM 24FO C/ SUPORTE FIXAÇÃO - EN320</t>
  </si>
  <si>
    <t>CONJUNTO DE ANCORAGEM ESPECIAL PARA CABO ADSS FIBERLIGN DIAMETRO 14,60 A 15,40MM - PLP CJAF-394</t>
  </si>
  <si>
    <t>CONJUNTO DE ANCORAGEM TERMINAL PARA CABO ADSS FIBERLIGN DIAMETRO 14,60 A 15,40MM - PLP CJAF-1053</t>
  </si>
  <si>
    <t>CAIXA DE EMENDA OPGW 10,2MM/DIELETRICO C/ SUPORTE FIXAÇÃO - EN320</t>
  </si>
  <si>
    <t>CHAPA CURVA DE AÇO GALVANIZADO LARGURA 40MM E ESPESSURA 5MM COM FURO 22MM</t>
  </si>
  <si>
    <t>GRAMPO DE SUSPENSAO FIBERLIGN PARA CABO OPGW DIAMETRO 13,62 A 14,20MM - PLP 560140</t>
  </si>
  <si>
    <t>CONJUNTO MALHA DE ATERRAMENTO DE COBRE ESTANHADO COMPLETA COM PARAFUSO PORCA E ARRUELA LISA DE AÇO</t>
  </si>
  <si>
    <t>CAIXA DE EMENDA OPGW C/ SUPORTE P/ POSTE  - PLP CEM-650-PRY-48FI</t>
  </si>
  <si>
    <t>MANILHA 90 GRAUS - FORJASUL F1207</t>
  </si>
  <si>
    <t>GRAMPO GUIA DE DESCIDA PVC COM SUPORTE DE FIXAÇÃO EM ESTRUTURA DE CONCRETO PARA CABO OPGW 12,20MM - 14,10MM</t>
  </si>
  <si>
    <t>GRAPA GUÍA DE DESCIDA PVC CON SOPORTE DE FIJACIÓN EN ESTRUCTURA DE CONCRETO - OPGW 12,20MM HASTA 14,10MM</t>
  </si>
  <si>
    <t>GRAMPO DE ATERRAMENTO - Para uso com cabos de aço galvanizados Ø 6 a 11,5 mm</t>
  </si>
  <si>
    <t>GRAMPO DE ATERRAMENTO - Para uso com cabos de aço galvanizados Ø 6 a 11,5 mm - F1616-04</t>
  </si>
  <si>
    <t>CONJUNTO DE ANCORAGEM PASSANTE COM MANILHA RETA E MALHA DE ATERRAMENTO PARA CABO OPGW 10,20MM</t>
  </si>
  <si>
    <t>GRAPA DE RETENCIÓN PARA CABLES OPGW DIAMETRO 10,20MM C/ MALLA DE PUESTA A TIERRA</t>
  </si>
  <si>
    <t>CHAPA DE EXTENSÃO 344MM PLP 547CHE-18</t>
  </si>
  <si>
    <t>CAIXA DE EMENDA OPGW 15,5 MM/OPGW 13,3 MM C/ SUPORTE FIXAÇÃO - EN320</t>
  </si>
  <si>
    <t>CAIXA DE EMENDA OPGW 12,4MM 12FO/OPGW 12,4MM 12FO C/ SUPORTE FIXAÇÃO - EN320</t>
  </si>
  <si>
    <t>CAIXA DE EMENDA OPGW 12,4MM /OPGW 11,3MM  C/ SUPORTE FIXAÇÃO - EN320</t>
  </si>
  <si>
    <t>GRAMPO GUIA DE DESCIDA METÁLICO COM SUPORTE DE FIXAÇÃO L - PARA OPGW 11,40MM - 12,40MM</t>
  </si>
  <si>
    <t>GRAPA GUÍA DE DESCIDA METÁLICA CON SOPORTE DE FIJACIÓN L - OPGW 11,40MM HASTA 12,40MM</t>
  </si>
  <si>
    <t>MANILHA 90 GRAUS - FORJASUL F1207-05</t>
  </si>
  <si>
    <t>OLHAL PARA PARAFUSO FORJASUL F1400-58</t>
  </si>
  <si>
    <t>MANILHA RETA -PLP MR150</t>
  </si>
  <si>
    <t>CHAPA DE EXTENSAO 344MM - PLP 547CHE-18</t>
  </si>
  <si>
    <t>SUPORTE CABO OPDC EM TORRE TIPO 1AA</t>
  </si>
  <si>
    <t>SUPORTE CABO OPDC EM TORRE TIPO 1AB</t>
  </si>
  <si>
    <t>SUPORTE CABO OPDC EM TORRE TIPO 1AC</t>
  </si>
  <si>
    <t>SUPORTE CABO OPDC EM TORRE TIPO 1AF</t>
  </si>
  <si>
    <t>SUPORTE CABO OPDC EM TORRE TIPO 1AI</t>
  </si>
  <si>
    <t>SUPORTE CABO OPDC EM TORRE TIPO 1AR</t>
  </si>
  <si>
    <t>SUPORTE CABO OPDC EM TORRE TIPO 1AS</t>
  </si>
  <si>
    <t>SUPORTE CABO OPDC EM TORRE TIPO 1CS</t>
  </si>
  <si>
    <t>SUPORTE CABO OPDC EM TORRE TIPO 1DF</t>
  </si>
  <si>
    <t>SUPORTE CABO OPDC EM TORRE TIPO 1SB</t>
  </si>
  <si>
    <t>SUPORTE CABO OPDC EM TORRE TIPO 1TA</t>
  </si>
  <si>
    <t>SUPORTE CABO OPDC EM TORRE TIPO 1TCH</t>
  </si>
  <si>
    <t>SUPORTE CABO OPDC EM TORRE TIPO 1TI</t>
  </si>
  <si>
    <t>SUPORTE CABO OPDC EM TORRE TIPO 1ST</t>
  </si>
  <si>
    <t>CHAPA LISA DE AÇO GALVANIZADO LARGURA 40MM E ESPESSURA 5MM COM FURO 21,5MM</t>
  </si>
  <si>
    <t>ATENUADOR EFEITO CORONA DIAMETRO 18,84 A 21,45MM - PLP CCO-3745</t>
  </si>
  <si>
    <t>ABRACADEIRA UNIAO HORIZ. PG 2"</t>
  </si>
  <si>
    <t>FECHO P/FITA FUSE 3/4 INOX</t>
  </si>
  <si>
    <t>ELETRODUTO GALV. FG PESADO NPT NBR5597 3,35MM 2" 3M</t>
  </si>
  <si>
    <t>FITA FUSE ACO INOX 0,5 3/4 (RLO 30M)</t>
  </si>
  <si>
    <t>MASSA DE CALAFETAR MASTIC 7662 1KG</t>
  </si>
  <si>
    <t>CURVA FERRO GALV.FG 90° NBR5597 PESADA NPT 2"</t>
  </si>
  <si>
    <t>LUVA PESADA GALV.FG NPT NBR5597 2"</t>
  </si>
  <si>
    <t>BUCHA ALUM. NPT 2"</t>
  </si>
  <si>
    <t>ELETRODUTO FLEX. CORRUGADO 1.1/4" PT (ROLO C/50M)</t>
  </si>
  <si>
    <t>LUVA P/DUTO 1.1/4</t>
  </si>
  <si>
    <t>PLACA DE IDENTIFICACAO DE FIBRA OPTICA 3MM (100X60CM) RELEVO C/ SERIGRAFIA AM/PT</t>
  </si>
  <si>
    <t>ABRACADEIRA NYLON 4,60 X 200MM T50R NAT. (EMB. C/100UN)</t>
  </si>
  <si>
    <t>FITA DE AVISO CABO OPTICO ROLO 200M</t>
  </si>
  <si>
    <t>Vergalhão CA-50 6,3mm (1/4")</t>
  </si>
  <si>
    <t>Braçadeira de aço galvanizado para conexão de cadeias de ancoragem 450mm</t>
  </si>
  <si>
    <t>Braçadeira de aço galvanizado para conexão de cadeias de ancoragem 500mm</t>
  </si>
  <si>
    <t>Braçadeira de aço galvanizado para conexão de cadeias de ancoragem 550mm</t>
  </si>
  <si>
    <t>Braçadeira de aço galvanizado para conexão de cadeias de ancoragem 600mm</t>
  </si>
  <si>
    <t>Braçadeira de aço galvanizado para conexão de cadeias de ancoragem 650mm</t>
  </si>
  <si>
    <t>Braçadeira de aço galvanizado para conexão de cadeias de ancoragem 700mm</t>
  </si>
  <si>
    <t>Braçadeira de aço galvanizado para conexão de cadeias de ancoragem 750mm</t>
  </si>
  <si>
    <t>Braçadeira de aço galvanizado para conexão de cadeias de ancoragem 850mm</t>
  </si>
  <si>
    <t>Braçadeira de aço galvanizado para conexão de cadeias de ancoragem 900mm</t>
  </si>
  <si>
    <t>CAIXA DE EMENDA OPGW 14,6MM 24FO/OPGW 14,6MM 24FO C/ SUPORTE FIXAÇÃO - EN320</t>
  </si>
  <si>
    <t>Kit para entrada/fixação de cabo dielétrico na caixa de emendas</t>
  </si>
  <si>
    <t>CAIXA DE EMENDA OPGW 14,6MM 24FO/OPGW 12,2MM 24FO C/ SUPORTE FIXAÇÃO - EN320</t>
  </si>
  <si>
    <t>CAIXA DE EMENDA OPGW 14,6MM 24FO/DIELÉTRICO C/ SUPORTE FIXAÇÃO - EN320</t>
  </si>
  <si>
    <t>Kit para entrada/fixação de cabo OPGW na caixa de emendas 12,2mm</t>
  </si>
  <si>
    <t>SUPORTE PARA FIXACAO DA RESERVA TÉCNICA EM ESTRUTURA DE CONCRETO</t>
  </si>
  <si>
    <t>SUPORTE PARA FIXACAO DA RESERVA TÉCNICA EM ESTRUTURA METÁLICA</t>
  </si>
  <si>
    <t>Kit para entrada/fixação de cabo OPGW na caixa de emendas 14,6mm</t>
  </si>
  <si>
    <t>SUPORTE PARA FIXACAO DO GRAMPO GUIA DE DESCIDA EM ESTRUTURA METÁLICA</t>
  </si>
  <si>
    <t>ESFERA DE SINALIZAÇÃO PARAFUSADA PARA CABO OPGW 12,20MM - 13,30MM</t>
  </si>
  <si>
    <t>GRAMPO GUIA DE DESCIDA METÁLICO COM SUPORTE DE FIXAÇÃO EM ESTRUTURA DE CONCRETO PARA CABO OPGW 10,20MM</t>
  </si>
  <si>
    <t>GRAPA GUÍA DE DESCIDA METÁLICA CON SOPORTE DE FIJACIÓN EN ESTRUCTURA DE CONCRETO - OPGW 10,20MM</t>
  </si>
  <si>
    <t>DISTRIBUIDOR INTERNO ÓPTICO (DIO) - 24 X E2000/APC - DIAMOND CONJUNTO 24 FO</t>
  </si>
  <si>
    <t>CONJUNTO DE SUSPENSAO FIBERLIGN PARA CABO OPGW 14,6MM C/ ELO OLHAL RETO E MANILHA PLP CJSF-182</t>
  </si>
  <si>
    <t>CONJUNTO DE SUSPENSAO FIBERLIGN PARA CABO OPGW 14,6MM C/ ELO OLHAL RETO E MANILHA</t>
  </si>
  <si>
    <t>CONJUNTO DE SUSPENSAO FIBERLIGN PARA CABO OPGW 12,2MM C/ ELO OLHAL RETO E MANILHA PLP CJSF-224</t>
  </si>
  <si>
    <t>CONJUNTO DE SUSPENSAO FIBERLIGN PARA CABO OPGW 12,2MM C/ ELO OLHAL RETO E MANILHA</t>
  </si>
  <si>
    <t>CONJUNTO DE ANCORAGEM FIBERLIGN DUPLO PARA CABO OPGW 14,6MM C/ MANILHA 90 PLP CJAF-396</t>
  </si>
  <si>
    <t>CONJUNTO DE ANCORAGEM FIBERLIGN DUPLO PARA CABO OPGW 14,6MM C/ MANILHA 90</t>
  </si>
  <si>
    <t>CONJUNTO DE ANCORAGEM FIBERLIGN DUPLO PARA CABO OPGW 12,2MM C/ MANILHA 90 - PLP CJAF-395</t>
  </si>
  <si>
    <t>CONJUNTO DE ANCORAGEM FIBERLIGN DUPLO PARA CABO OPGW 12,2MM C/ MANILHA 90</t>
  </si>
  <si>
    <t>DISTRIBUIDOR GERAL ÓPTICO (DGO) DE PISO - 24 X E2000/APC - DIAMOND CONJUNTO 24 FO</t>
  </si>
  <si>
    <t>CONJUNTO DE SUSPENSAO FIBERLIGN PARA CABO OPGW DIAMETRO 14,56 A 15,19MM - C/ ELO OLHAL 90 - S/ MANILHA - PLP CJSF-163</t>
  </si>
  <si>
    <t>CONJUNTO DE SUSPENSAO FIBERLIGN PARA CABO OPGW DIAMETRO 14,56 A 15,19MM - S/ MANILHA - PLP CJSF-163</t>
  </si>
  <si>
    <t>CONJUNTO ANCORAGEM FIBERLIGN P/CABO ADSS DIAMETRO 14,60 A 15,40MM - PLP FDDE-1151-H</t>
  </si>
  <si>
    <t>GRAMPO GUIA DE DESCIDA PVC COM SUPORTE DE FIXAÇÃO L CABO OPGW 10,20MM - 11,40MM</t>
  </si>
  <si>
    <t>GRAPA GUÍA DE DESCIDA PVC CON SOPORTE DE FIJACIÓN L - OPGW 10,20MM HASTA 11,40MM</t>
  </si>
  <si>
    <t>MANILHA SAPATILHA-PLP 560MS302</t>
  </si>
  <si>
    <t>CONJUNTO DE SUSPENSAO FIBERLIGN PARA CABO OPGW 14,1MM C/ CHAPA DE EXTENSAO E MANILHA RETA - CJSF-218</t>
  </si>
  <si>
    <t>CONJUNTO DE ANCORAGEM PASSANTE PARA CABO OPGW 14,1 MM C/ ELO - CJAF-398</t>
  </si>
  <si>
    <t>CONJUNTO DE ANCORAGEM PASSANTE PARA CABO OPGW 14,1 MM C/ ELO</t>
  </si>
  <si>
    <t>CONJUNTO DE SUSPENSAO FIBERLIGN PARA CABO OPGW DIAMETRO 10,2MM - C/ MANILHA RETA E CHAPA DE EXTENSAO - CJSF-217</t>
  </si>
  <si>
    <t>CONJUNTO DE ANCORAGEM PASSANTE PARA CABO OPGW DIAMETRO 10,2MM - C/ ELO - CJAF-401</t>
  </si>
  <si>
    <t>ESFERA DE SINALIZAÇÃO COM CORDA PARA CABO OPGW 14,10MM - 14,60MM</t>
  </si>
  <si>
    <t>ESFERA DE SENALIZACION P / CABLE OPGW DIAMETRO 14,10MM HASTA 16,60MM</t>
  </si>
  <si>
    <t>CONJUNTO DE ANCORAGEM PARA EMENDA OPGW 14,1 MM C/ PARAFUSO "U" E ELO - CJAF-399</t>
  </si>
  <si>
    <t>CONJUNTO DE ANCORAGEM PARA EMENDA OPGW 14,1 MM C/ PARAFUSO "U" E ELO</t>
  </si>
  <si>
    <t>CONJUNTO DE ANCORAGEM PARA CABO OPGW 14,1MM C/ 2 MANILHAS RETA, DUPLICADOR E ELO - CJAF-404</t>
  </si>
  <si>
    <t>CONJUNTO DE ANCORAGEM PARA EMENDA OPGW 10,2 MM C/ PARAFUSO "U" E ELO - CJAF-400</t>
  </si>
  <si>
    <t>CONJUNTO DE ANCORAGEM PARA EMENDA OPGW 10,2 MM C/ PARAFUSO "U" E ELO</t>
  </si>
  <si>
    <t>CONJUNTO DE ANCORAGEM E TROCA DE OPGW 14,1 MM/10,2 MM C/ PARAFUSO "U" E ELO - CJAF-403</t>
  </si>
  <si>
    <t>CONJUNTO DE ANCORAGEM E TROCA DE OPGW 14,1 MM/10,2 MM C/ PARAFUSO "U" E ELO</t>
  </si>
  <si>
    <t>CONJUNTO DE ANCORAGEM PARA CABO OPGW 14,1MM C/ 2 MANILHAS RETA E DUPLICADOR CJAF-405</t>
  </si>
  <si>
    <t>CONJUNTO DE ANCORAGEM E TROCA DE OPGW 14,1 MM/10,2 MM  CJAF-402</t>
  </si>
  <si>
    <t>ESFERA DE SINALIZAÇÃO PARAFUSADA PARA CABO OPGW 18,75MM</t>
  </si>
  <si>
    <t>ESFERA DE SENALIZACION P / CABLE OPGW DIAMETRO 18,75MM</t>
  </si>
  <si>
    <t>CONJUNTO DE ANCORAGEM FIBERLIGN P/ CABO OPGW DIAMETRO 18,75MM S/ MANILHA - CJAF-406</t>
  </si>
  <si>
    <t>CONJUNTO DE SUSPENSAO FIBERLIGN PARA CABO OPGW DIAMETRO 18,75MM S/ MANILHA - CJSF-227</t>
  </si>
  <si>
    <t>CONJUNTO DE SUSPENSAO FIBERLIGN PARA CABO OPGW DIAMETRO 18,75MM</t>
  </si>
  <si>
    <t>GRAMPO GUIA DE DESCIDA PVC COM SUPORTE DE FIXAÇÃO L CABO OPGW 12,20MM - 14,10MM</t>
  </si>
  <si>
    <t>GRAPA GUÍA DE DESCIDA PVC CON SOPORTE DE FIJACIÓN L - OPGW 12,20MM HASTA 14,10MM</t>
  </si>
  <si>
    <t>FOLHA MCPET RB 600x1200x1.0MM (PCT C/ 50 PCS)</t>
  </si>
  <si>
    <t>MCPET SHEET RB 600x1200x1.0MM (PCT C/ 50 PCS)</t>
  </si>
  <si>
    <t>HOJA MCPET  RB 600x1200x1.0MM (PCT C/ 50 PCS)</t>
  </si>
  <si>
    <t>FOLHA MCPET P3 650X1200X0.55MM ( PCT C/ 50 PCS)</t>
  </si>
  <si>
    <t>FOLHA HILUMI-MCPET M4 0.5 600x1200x0.5MM (PCT C/ 50 PCS)</t>
  </si>
  <si>
    <t>HILUMI-MCPET SHEET M4 0.5 600x1200x0.5MM (PKG W/ 50 UNITS)</t>
  </si>
  <si>
    <t>HOJA HILUMI-MCPET M4 0.5 600x1200x0.5MM (PCT C/ 50 PARTES)</t>
  </si>
  <si>
    <t>FOLHA HILUMI-MCPET M4 1.0 600x1200x1.0MM (PCT C/ 50 PCS)</t>
  </si>
  <si>
    <t>HILUMI-MCPET SHEET M4 1.0 600x1200x1.0MM (PKG W/ 50 UNITS)</t>
  </si>
  <si>
    <t>HOJA HILUMI-MCPET M4 1.0 600x1200x1.0MM (PCT C/ 50 PARTES)</t>
  </si>
  <si>
    <t>(LIGA DE NITINOL) NTHR3 - REDONDO 0.014</t>
  </si>
  <si>
    <t>(NT Alloy) NTHR3 - ROUND 0.014</t>
  </si>
  <si>
    <t>(Aleación de Nitinol) NTHR3 - REDONDO 0.014</t>
  </si>
  <si>
    <t>(LIGA DE NITINOL) NTHR3 - REDONDO 0.016</t>
  </si>
  <si>
    <t>(NT Alloy) NTHR3 - ROUND 0.016</t>
  </si>
  <si>
    <t>(Aleación de Nitinol) NTHR3 - REDONDO 0.016</t>
  </si>
  <si>
    <t>(LIGA DE NITINOL) NTHR3 - REDONDO 0.018</t>
  </si>
  <si>
    <t>(NT Alloy) NTHR3 - ROUND 0.018</t>
  </si>
  <si>
    <t>(Aleación de Nitinol) NTHR3 - REDONDO 0.018</t>
  </si>
  <si>
    <t>(LIGA DE NITINOL) NTHR3 - RETANGULAR 0.014 x 0.025</t>
  </si>
  <si>
    <t>(NT Alloy) NTHR3 - RECTANGULAR 0.014 x 0.025</t>
  </si>
  <si>
    <t>(Aleación de Nitinol) NTHR3 - RECTANGULAR 0.014 x 0.025</t>
  </si>
  <si>
    <t>(LIGA DE NITINOL) NTHR3 - RETANGULAR 0.016 x 0.022</t>
  </si>
  <si>
    <t>(NT Alloy) NTHR3 - RECTANGULAR 0.016 x 0.022</t>
  </si>
  <si>
    <t>(Aleación de Nitinol) NTHR3 - RECTANGULAR 0.016 x 0.022</t>
  </si>
  <si>
    <t>(LIGA DE NITINOL) NTHR3 - RETANGULAR 0.017 x 0.025</t>
  </si>
  <si>
    <t>(NT Alloy) NTHR3 - RECTANGULAR 0.017 x 0.025</t>
  </si>
  <si>
    <t>(Aleación de Nitinol) NTHR3 - RECTANGULAR 0.017 x 0.025</t>
  </si>
  <si>
    <t>(LIGA DE NITINOL) NTHR3 - RETANGULAR 0.018 x 0.025</t>
  </si>
  <si>
    <t>(NT Alloy) NTHR3 - RECTANGULAR 0.018 x 0.025</t>
  </si>
  <si>
    <t>(Aleación de Nitinol) NTHR3 - RECTANGULAR 0.018 x 0.025</t>
  </si>
  <si>
    <t>(LIGA DE NITINOL) NTHR3 - RETANGULAR 0.019 x 0.025</t>
  </si>
  <si>
    <t>(NT Alloy) NTHR3 - RECTANGULAR 0.019 x 0.025</t>
  </si>
  <si>
    <t>(Aleación de Nitinol) NTHR3 - RECTANGULAR 0.019 x 0.025</t>
  </si>
  <si>
    <t>(LIGA DE NITINOL) FIO NT-N 1.600 +/-0.025MM - QUILOGRAMA</t>
  </si>
  <si>
    <t>(NT ALLOY) NT-N WIRE 1.600 +/-0.025MM</t>
  </si>
  <si>
    <t>(Aleación de Nitinol) Hilo NT-N</t>
  </si>
  <si>
    <t>(LIGA DE NITINOL) FIO NT-N 0.900 +/-0.015MM</t>
  </si>
  <si>
    <t>(NT ALLOY) NT-N WIRE 0.900 +/-0.015MM</t>
  </si>
  <si>
    <t>Tubo de CoCr L605 OD1.8mm WT0.1mm</t>
  </si>
  <si>
    <t>CoCr L605 Pipe OD1.8mm WT0.1mm</t>
  </si>
  <si>
    <t>NT-E9 Orthodontic Wire 0.014´´ (0.356mm) - (Liga de Nitinol) Fio NT-E9 termo-ativado 0.014´´ (0.356mm)</t>
  </si>
  <si>
    <t>NT-E9 Orthodontic Wire 0.014´´ (0.356mm) - (NT Alloy) NT-E9 Wire Thermal-Activated 0.014´´ (0.356mm)</t>
  </si>
  <si>
    <t>NT-E9 Orthodontic Wire 0.014´´ (0.356mm) - (Aleación de Nitinol) Hilo NT-E9 Termo Activado 0.014´´ (0.356mm)</t>
  </si>
  <si>
    <t>NT-E9 Orthodontic Wire 0.017 x 0.017´´ (0.432 x 0.432mm) - (Liga de Nitinol) Fio NT-E9 termo-ativado 0.017 x 0.017´´ (0.432 x 0.432mm)</t>
  </si>
  <si>
    <t>NT-E9 Orthodontic Wire 0.017 x 0.017´´ (0.432 x 0.432mm) - (NT Alloy) NT-E9 Wire Thermal-Activated 0.017 x 0.017´´ (0.432 x 0.432mm)</t>
  </si>
  <si>
    <t>NT-E9 Orthodontic Wire 0.017 x 0.017´´ (0.432 x 0.432mm) - (Aleación de Nitinol) Hilo NT-E9 Termo Activado 0.017 x 0.017´´ (0.432 x 0.432mm)</t>
  </si>
  <si>
    <t>NT-N Orthodontic Wire 0.010´´ (0.254mm) - (Liga de Nitinol) Fio NT-N Superelástico 0.010´´ (0.254mm)</t>
  </si>
  <si>
    <t>NT-N Orthodontic Wire 0.010´´ (0.254mm) - (NT Alloy) NT-N Wire Superelastic 0.010´´ (0.254mm)</t>
  </si>
  <si>
    <t>NT-N Orthodontic Wire 0.010´´ (0.254mm) -  (Aleación de Nitinol) Hilo NT Superelástico 0.010´´ (0.254mm)</t>
  </si>
  <si>
    <t>NT-N Orthodontic Wire 0.016 x 0.022´´ (0.406 x 0.559mm) - (Liga de Nitinol) Fio NT-N Superelástico 0.016 x 0.022´´ (0.406 x 0.559mm)</t>
  </si>
  <si>
    <t>NT-N Orthodontic Wire 0.016 x 0.022´´ (0.406 x 0.559mm) - (NT Alloy) NT-N Wire Superelastic 0.016 x 0.022´´ (0.406 x 0.559mm)</t>
  </si>
  <si>
    <t>NT-N Orthodontic Wire 0.016 x 0.022´´ (0.406 x 0.559mm) - (Aleación de Nitinol) Hilo NT Superelástico 0.016 x 0.022´´ (0.406 x 0.559mm)</t>
  </si>
  <si>
    <t>NT-N Orthodontic Wire 0.017 x 0.025´´ (0.432 x 0.635mm) - (Liga de Nitinol) Fio NT-N Superelástico 0.017 x 0.025´´ (0.432 x 0.635mm)</t>
  </si>
  <si>
    <t>NT-N Orthodontic Wire 0.017 x 0.025´´ (0.432 x 0.635mm) - (NT Alloy) NT-N Wire Superelastic 0.017 x 0.025´´ (0.432 x 0.635mm)</t>
  </si>
  <si>
    <t>NT-N Orthodontic Wire 0.017 x 0.025´´ (0.432 x 0.635mm) - (Aleación de Nitinol) Hilo NT Superelástico 0.017 x 0.025´´ (0.432 x 0.635mm)</t>
  </si>
  <si>
    <t>NT-N Orthodontic Wire 0.020´´ (0.508mm) - (Liga de Nitinol) Fio NT-N Superelástico 0.020´´ (0.508mm)</t>
  </si>
  <si>
    <t>NT-N Orthodontic Wire 0.020´´ (0.508mm) - (NT Alloy) NT-N Wire Superelastic 0.020´´ (0.508mm)</t>
  </si>
  <si>
    <t>NT-N Orthodontic Wire 0.020´´ (0.508mm) -  (Aleación de Nitinol) Hilo NT Superelástico 0.020´´ (0.508mm)</t>
  </si>
  <si>
    <t>CABO TRANSMISSAO DE DADOS GIGALAN AUGMENTED CAT.6A 23AWGX4P F/UTP CZ LSZH (1000M)</t>
  </si>
  <si>
    <t>DATA CABLE GIGALAN AUGMENTED CAT.6A 23AWGX4P F/UTP CZ LSZH (1000M)</t>
  </si>
  <si>
    <t>CABLE TRANSMISION DATOS GIGALAN AUGMENTED CAT.6A 23AWGX4P F/UTP CZ LSZH (1000M)</t>
  </si>
  <si>
    <t>CABO TRANSMISSAO DE DADOS GIGALAN AUGMENTED FLEX F/UTP 26AWG(7F)X4P CAT.6A AZ LSZH</t>
  </si>
  <si>
    <t>DATA CABLE GIGALAN AUGMENTED FLEX F/UTP 26AWG(7F)X4P CAT.6A AZ LSZH</t>
  </si>
  <si>
    <t>CABLE TRANSMISION DATOS GIGALAN AUGMENTED FLEX F/UTP 26AWG(7F)X4P CAT.6A AZ LSZH</t>
  </si>
  <si>
    <t>CABO TRANSMISSAO DE DADOS GIGALAN AUGMENTED FLEX F/UTP 26AWG(7F)X4P CAT.6A CZ LSZH</t>
  </si>
  <si>
    <t>DATA CABLE GIGALAN AUGMENTED FLEX F/UTP 26AWG(7F)X4P CAT.6A CZ LSZH</t>
  </si>
  <si>
    <t>CABLE TRANSMISION DATOS GIGALAN AUGMENTED FLEX F/UTP 26AWG(7F)X4P CAT.6A CZ LSZH</t>
  </si>
  <si>
    <t>CABO TRANSMISSAO DE DADOS GIGALAN AUGMENTED FLEX F/UTP 26AWG(7F)X4P CAT.6A VM LSZH</t>
  </si>
  <si>
    <t>DATA CABLE GIGALAN AUGMENTED FLEX F/UTP 26AWG(7F)X4P CAT.6A VM LSZH</t>
  </si>
  <si>
    <t>CABLE TRANSMISION DATOS GIGALAN AUGMENTED FLEX F/UTP 26AWG(7F)X4P CAT.6A VM LSZH</t>
  </si>
  <si>
    <t>CABO TRANSMISSAO DE DADOS GIGALAN AUGMENTED FLEX F/UTP 26AWG(7F)X4P CAT.6A AZ CM</t>
  </si>
  <si>
    <t>DATA CABLE GIGALAN AUGMENTED FLEX F/UTP 26AWG(7F)X4P CAT.6A AZ CM</t>
  </si>
  <si>
    <t>CABLE TRANSMISION DATOS GIGALAN AUGMENTED FLEX F/UTP 26AWG(7F)X4P CAT.6A AZ CM</t>
  </si>
  <si>
    <t>CABO TRANSMISSAO DE DADOS GIGALAN AUGMENTED FLEX F/UTP 26AWG(7F)X4P CAT.6A VM CM</t>
  </si>
  <si>
    <t>DATA CABLE GIGALAN AUGMENTED FLEX F/UTP 26AWG(7F)X4P CAT.6A VM CM</t>
  </si>
  <si>
    <t>CABLE TRANSMISION DATOS GIGALAN AUGMENTED FLEX F/UTP 26AWG(7F)X4P CAT.6A VM CM</t>
  </si>
  <si>
    <t>CABO TRANSMISSAO DE DADOS GIGALAN AUGMENTED FLEX F/UTP 26AWG(7F)X4P CAT.6A CZ CM</t>
  </si>
  <si>
    <t>DATA CABLE GIGALAN AUGMENTED FLEX F/UTP 26AWG(7F)X4P CAT.6A CZ CM</t>
  </si>
  <si>
    <t>CABLE TRANSMISION DATOS GIGALAN AUGMENTED FLEX F/UTP 26AWG(7F)X4P CAT.6A CZ CM</t>
  </si>
  <si>
    <t>CABO TRANSMISSAO DE DADOS GIGALAN AUGMENTED CAT.6A 23AWGX4P F/UTP VM CMR (305M)</t>
  </si>
  <si>
    <t>DATA CABLE GIGALAN AUGMENTED CAT.6A 23AWGX4P F/UTP VM CMR (305M)</t>
  </si>
  <si>
    <t>CABLE TRANSMISION DATOS GIGALAN AUGMENTED CAT.6A 23AWGX4P F/UTP VM CMR (305M)</t>
  </si>
  <si>
    <t>CABO OPTICO CFOA-SM-AS-CMO4KN-S 48F G-652D (100202739)</t>
  </si>
  <si>
    <t>OPTICAL CABLE CFOA-SM-AS-CMO4KN-S 48F G-652D (100202739)</t>
  </si>
  <si>
    <t>CABLE OPTICO CFOA-SM-AS-CMO4KN-S 48F G-652D (100202739)</t>
  </si>
  <si>
    <t>CABO OPTICO CFOA-SM-AS-CMO4KN-S 144F G-652D (100202975)</t>
  </si>
  <si>
    <t>OPTICAL CABLE CFOA-SM-AS-CMO4KN-S 144F G-652D (100202975)</t>
  </si>
  <si>
    <t>CABLE OPTICO CFOA-SM-AS-CMO4KN-S 144F G-652D (100202975)</t>
  </si>
  <si>
    <t>CABO OPTICO FIS-OPTIC-AS80 08F MM (62.5) RC</t>
  </si>
  <si>
    <t>OPTICAL CABLE FIS-OPTIC-AS80 08F MM (62.5) RC</t>
  </si>
  <si>
    <t>CABLE OPTICO FIS-OPTIC-AS80 08F MM (62.5) RC</t>
  </si>
  <si>
    <t>CABO OPTICO CONECTORIZADO DROP COMPACTO FIG.8 LOW FRICTION BLI-CM-01-AR-LSZH SLIMCONNECTOR - CZ - ROLO 10M (COM TRADUTOR) (XXXXXXXXXXXXXXX)</t>
  </si>
  <si>
    <t>OPTICAL CABLE DROP COMPACT FIG.8 LOW FRICTION BLI-CD-01-AR-LSZH SLIMCONNECTOR - CZ - REEL 10M (WITH TRANSLATOR)</t>
  </si>
  <si>
    <t>CABLE OPTICO CONECTORIZADO DROP COMPACTO FIG.8 LOW FRICTION BLI-CD-01-AR-LSZH SLIMCONNECTOR - CZ - BOBINA 10M (CON TRADUCTOR)</t>
  </si>
  <si>
    <t>ESPELHO 2P - PADRÃO EUROPEU (86 X 86 MM) - BRANCO</t>
  </si>
  <si>
    <t>FACEPLATE 2P - EUROPEAN STANDARD (86 X 86 MM) - WHITE</t>
  </si>
  <si>
    <t>FACEPLATE 2P - ESTÁNDAR EUROPEO (86 X 86 MM) - BLANCO</t>
  </si>
  <si>
    <t>ET03528</t>
  </si>
  <si>
    <t>a0A6100000blo1p</t>
  </si>
  <si>
    <t>ROSETA FLEX OPTICA 1P SOBREPOR C/ 1 ADAP SC-APC - BRANCO</t>
  </si>
  <si>
    <t>SLIMBOX FLEX INDOOR ROSETTE 1P OVERLAY W/ 1 ADAP SC-APC - WHITE</t>
  </si>
  <si>
    <t>ROSETA FLEX OPTICA 1P SOBREPONER C/ 1 ADAP SC-APC - BLANCO</t>
  </si>
  <si>
    <t>DIO A115 24F - MODULO BASICO</t>
  </si>
  <si>
    <t>A115 24F SHELF - BASIC MODULE</t>
  </si>
  <si>
    <t>BANDEJA PARA FIBRA OPTICA A115 24F - MODULO BASICO</t>
  </si>
  <si>
    <t>DIO BT36 FC/ST MODULO BASICO</t>
  </si>
  <si>
    <t>ODF BT36 FC/ST MODULE</t>
  </si>
  <si>
    <t>ODF BT36 FC/ST MODULO BASICO</t>
  </si>
  <si>
    <t>MODEM OPTICO GPON ONT100 (MODELO EXPORT.)</t>
  </si>
  <si>
    <t>GPON OPTICAL MODEM ONT100 (EXPORT MODEL)</t>
  </si>
  <si>
    <t>ET03986</t>
  </si>
  <si>
    <t>a0A6100001BkkpY</t>
  </si>
  <si>
    <t>MODEM OPTICO GPON LD1102W (MODELO EXPORT.)</t>
  </si>
  <si>
    <t>GPON OPTICAL MODEM LD1102W (EXPORT MODEL.)</t>
  </si>
  <si>
    <t>MODEM OPTICO GPON LD1102W 12 VDC / 1.5 A (MODELO EXPORT.)</t>
  </si>
  <si>
    <t>ET03988</t>
  </si>
  <si>
    <t>a0A6100001Bkmni</t>
  </si>
  <si>
    <t>CONJUNTO DE ANCORAGEM TERMINAL FIBERLIGN P/ CABO OPGW DIAMETRO 12,06 A 12,43MM PLP CJAF-82</t>
  </si>
  <si>
    <t>CONJUNTO DE ANCORAGEM TERMINAL FIBERLIGN PARA CABO OPGW DIAMETRO 14,55 A 14,82MM - c/ MANILHA 90 PLP CJAF-407</t>
  </si>
  <si>
    <t>CHAPA DE ADAPTAÇÃO PARA TORRE DO TIPO FD</t>
  </si>
  <si>
    <t>Conjunto barra roscada M12 x 300 galvanizado a fogo</t>
  </si>
  <si>
    <t>ARRANJO DE ANCORAGEM SUSPENSA COM EMENDA PARA CABO OPGW 125 mm² EM CD (T.6-1 M)</t>
  </si>
  <si>
    <t>ARRANJO DE ANCORAGEM SUSPENSA PASSANTE PARA CABO OPGW OPGW 83 mm² EM CD (T.11-1, 12-1 E 14-3 M)</t>
  </si>
  <si>
    <t>CABO OPTICO AT-3BE12Y4-004</t>
  </si>
  <si>
    <t>OPTICAL CABLE AT-3BE12Y4-004</t>
  </si>
  <si>
    <t>CABLE OPTICO AT-3BE12Y4-004</t>
  </si>
  <si>
    <t>CABO OPTICO FIBER-LAN INDOOR-OUTDOOR 12F BLI G-657A1 LSZH</t>
  </si>
  <si>
    <t>OPTICAL CABLE FIBER-LAN INDOOR-OUTDOOR 12F BLI G-657A1 LSZH</t>
  </si>
  <si>
    <t>CABLE OPTICO FIBER-LAN INDOOR-OUTDOOR 12F BLI G-657A1 LSZH</t>
  </si>
  <si>
    <t>CABO OPTICO FIBER-LAN INDOOR 24F BLI G-657-A1 LSZH AM</t>
  </si>
  <si>
    <t>OPTICAL CABLE FIBER-LAN INDOOR 24F BLI G-657-A1 LSZH AM</t>
  </si>
  <si>
    <t>CABLE OPTICO FIBER-LAN INDOOR 24F BLI G-657-A1 LSZH AM</t>
  </si>
  <si>
    <t>GUIA VERTICAL PARA RACK ENTERPRISE DESMONTADO  - 42U X 800MM (2 PCS)</t>
  </si>
  <si>
    <t>VERTICAL CABLE MANAGER FOR DISASSEMBLED ENTERPRISE CABINETS 42U X 800MM (2 PC)</t>
  </si>
  <si>
    <t>CABO TRANSMISSAO DE DADOS GIGALAN FLEX F/UTP 26AWG(7F)X4P CAT.6 LA ROHS LSZH-1 (EXP)</t>
  </si>
  <si>
    <t>DATA CABLE  GIGALAN FLEX F/UTP 26AWG(7F)X4P CAT.6 LA ROHS LSZH-1 (EXP)</t>
  </si>
  <si>
    <t>CABLE TRANSMISION DATOS GIGALAN FLEX F/UTP 26AWG(7F)X4P CAT.6 LA ROHS LSZH-1 (EXP)</t>
  </si>
  <si>
    <t>CABO TRANSMISSAO DE DADOS GIGALAN AUGMENTED U/UTP 23AWGX4P CAT.6A LSZH CZ DR SPOOL (305M)</t>
  </si>
  <si>
    <t>DATA CABLE  GIGALAN AUGMENTED U/UTP 23AWGX4P CAT.6A LSZH CZ DR SPOOL (305M)</t>
  </si>
  <si>
    <t>CABLE PARA TRANSMISION DE DATOS GIGALAN AUGMENTED U/UTP 23AWGX4P CAT.6A LSZH CZ DR SPOOL (305M)</t>
  </si>
  <si>
    <t>ET03548</t>
  </si>
  <si>
    <t>a0A6100000blo22</t>
  </si>
  <si>
    <t>CABO TRANSMISSAO DE DADOS GIGALAN AUGMENTED FLEX DR U/UTP CAT.6A 26AWG(7F)X4P CZ LSZH</t>
  </si>
  <si>
    <t>DATA CABLE GIGALAN AUGMENTED FLEX DR U/UTP CAT.6A 26AWG(7F)X4P CZ LSZH</t>
  </si>
  <si>
    <t>CABLE TRANSMISION DATOS GIGALAN AUGMENTED FLEX DR U/UTP CAT.6A 26AWG(7F)X4P CZ LSZH</t>
  </si>
  <si>
    <t>ET03555</t>
  </si>
  <si>
    <t>a0A6100000blo26</t>
  </si>
  <si>
    <t>CABO TRANSMISSAO DE DADOS GIGALAN AUGMENTED CAT.6A 24AWGX4P DR U/UTP CZ LSZH (EXTENSAO)</t>
  </si>
  <si>
    <t>DATA CABLE GIGALAN AUGMENTED CAT.6A 24AWGX4P DR U/UTP CZ LSZH (EXTENSAO)</t>
  </si>
  <si>
    <t>CABLE TRANSMISION DATOS GIGALAN AUGMENTED CAT.6A 24AWGX4P DR U/UTP CZ LSZH (EXTENSAO)</t>
  </si>
  <si>
    <t>ET03556</t>
  </si>
  <si>
    <t>a0A6100000blo27</t>
  </si>
  <si>
    <t>CORDAO DUPLEX CONECTORIZADO SM G-652D FC-UPC/LC-UPC 1.0M - LSZH - AMARELO</t>
  </si>
  <si>
    <t>DUPLEX OPTICAL PATCH CORD SM G-652D FC-UPC/LC-UPC 1.0M - LSZH - YELLOW</t>
  </si>
  <si>
    <t>PATCH CORD OPTICO DUPLEX CONECTORIZADO SM G-652D FC-UPC/LC-UPC 1.0M - LSZH - AMARILLO</t>
  </si>
  <si>
    <t>CORDAO DUPLEX CONECTORIZADO SM G-652D FC-UPC/LC-UPC 2.0M - LSZH - AMARELO</t>
  </si>
  <si>
    <t>DUPLEX OPTICAL PATCH CORD SM G-652D FC-UPC/LC-UPC 2.0M - LSZH - YELLOW</t>
  </si>
  <si>
    <t>PATCH CORD OPTICO DUPLEX CONECTORIZADO SM G-652D FC-UPC/LC-UPC 2.0M - LSZH - AMARILLO</t>
  </si>
  <si>
    <t>CORDAO DUPLEX CONECTORIZADO SM G-652D FC-UPC/LC-UPC 5.0M - LSZH - AMARELO</t>
  </si>
  <si>
    <t>DUPLEX OPTICAL PATCH CORD SM G-652D FC-UPC/LC-UPC 5.0M - LSZH - YELLOW</t>
  </si>
  <si>
    <t>PATCH CORD OPTICO DUPLEX CONECTORIZADO SM G-652D FC-UPC/LC-UPC 5.0M - LSZH - AMARILLO</t>
  </si>
  <si>
    <t>CORDAO DUPLEX CONECTORIZADO SM G-652D FC-UPC/LC-UPC 8.0M - LSZH - AMARELO</t>
  </si>
  <si>
    <t>DUPLEX OPTICAL PATCH CORD SM G-652D FC-UPC/LC-UPC 8.0M - LSZH - YELLOW</t>
  </si>
  <si>
    <t>PATCH CORD OPTICO DUPLEX CONECTORIZADO SM G-652D FC-UPC/LC-UPC 8.0M - LSZH - AMARILLO</t>
  </si>
  <si>
    <t>CORDAO DUPLEX CONECTORIZADO SM G-652D FC-UPC/LC-UPC 10.0M - LSZH - AMARELO</t>
  </si>
  <si>
    <t>DUPLEX OPTICAL PATCH CORD SM G-652D FC-UPC/LC-UPC 10.0M - LSZH - YELLOW</t>
  </si>
  <si>
    <t>PATCH CORD OPTICO DUPLEX CONECTORIZADO SM G-652D FC-UPC/LC-UPC 10.0M - LSZH - AMARILLO</t>
  </si>
  <si>
    <t>CORDAO DUPLEX CONECTORIZADO SM G-652D FC-UPC/LC-UPC 15.0M - LSZH - AMARELO</t>
  </si>
  <si>
    <t>DUPLEX OPTICAL PATCH CORD SM G-652D FC-UPC/LC-UPC 15.0M - LSZH - YELLOW</t>
  </si>
  <si>
    <t>PATCH CORD OPTICO DUPLEX CONECTORIZADO SM G-652D FC-UPC/LC-UPC 15.0M - LSZH - AMARILLO</t>
  </si>
  <si>
    <t>CORDAO DUPLEX CONECTORIZADO SM G-652D FC-UPC/LC-UPC 20.0M - LSZH - AMARELO</t>
  </si>
  <si>
    <t>DUPLEX OPTICAL PATCH CORD SM G-652D FC-UPC/LC-UPC 20.0M - LSZH - YELLOW</t>
  </si>
  <si>
    <t>PATCH CORD OPTICO DUPLEX CONECTORIZADO SM G-652D FC-UPC/LC-UPC 20.0M - LSZH - AMARILLO</t>
  </si>
  <si>
    <t>CORDAO DUPLEX CONECTORIZADO SM G-652D FC-UPC/FC-UPC 2.0M - LSZH - AMARELO</t>
  </si>
  <si>
    <t>DUPLEX OPTICAL PATCH CORD SM G-652D FC-UPC/FC-UPC 2.0M - LSZH - YELLOW</t>
  </si>
  <si>
    <t>PATCH CORD OPTICO DUPLEX CONECTORIZADO SM G-652D FC-UPC/FC-UPC 2.0M - LSZH - AMARILLO</t>
  </si>
  <si>
    <t>CORDAO DUPLEX CONECTORIZADO SM G-652D FC-UPC/FC-UPC 8.0M - LSZH - AMARELO</t>
  </si>
  <si>
    <t>DUPLEX OPTICAL PATCH CORD SM G-652D FC-UPC/FC-UPC 8.0M - LSZH - YELLOW</t>
  </si>
  <si>
    <t>PATCH CORD OPTICO DUPLEX CONECTORIZADO SM G-652D FC-UPC/FC-UPC 8.0M - LSZH - AMARILLO</t>
  </si>
  <si>
    <t>PATCH CORD OPTICO DUPLEX CONECTORIZADO SM G-652D FC-UPC/SC-UPC 3.0M - LSZH - AMARILLO</t>
  </si>
  <si>
    <t>CORDAO DUPLEX CONECTORIZADO SM G-652D FC-UPC/SC-UPC 5.0M - LSZH - AMARELO</t>
  </si>
  <si>
    <t>DUPLEX OPTICAL PATCH CORD SM G-652D FC-UPC/SC-UPC 5.0M - LSZH - YELLOW</t>
  </si>
  <si>
    <t>PATCH CORD OPTICO DUPLEX CONECTORIZADO SM G-652D FC-UPC/SC-UPC 5.0M - LSZH - AMARILLO</t>
  </si>
  <si>
    <t>CORDAO DUPLEX CONECTORIZADO SM G-652D FC-UPC/SC-UPC 8.0M - LSZH - AMARELO</t>
  </si>
  <si>
    <t>DUPLEX OPTICAL PATCH CORD SM G-652D FC-UPC/SC-UPC 8.0M - LSZH - YELLOW</t>
  </si>
  <si>
    <t>PATCH CORD OPTICO DUPLEX CONECTORIZADO SM G-652D FC-UPC/SC-UPC 8.0M - LSZH - AMARILLO</t>
  </si>
  <si>
    <t>CORDAO DUPLEX CONECTORIZADO SM G-652D FC-UPC/SC-UPC 10.0M - LSZH - AMARELO</t>
  </si>
  <si>
    <t>DUPLEX OPTICAL PATCH CORD SM G-652D FC-UPC/SC-UPC 10.0M - LSZH - YELLOW</t>
  </si>
  <si>
    <t>PATCH CORD OPTICO DUPLEX CONECTORIZADO SM G-652D FC-UPC/SC-UPC 10.0M - LSZH - AMARILLO</t>
  </si>
  <si>
    <t>CORDAO DUPLEX CONECTORIZADO SM G-652D FC-UPC/SC-UPC 25.0M - LSZH - AMARELO</t>
  </si>
  <si>
    <t>DUPLEX OPTICAL PATCH CORD SM G-652D FC-UPC/SC-UPC 25.0M - LSZH - YELLOW</t>
  </si>
  <si>
    <t>PATCH CORD OPTICO DUPLEX CONECTORIZADO SM G-652D FC-UPC/SC-UPC 25.0M - LSZH - AMARILLO</t>
  </si>
  <si>
    <t>CORDAO DUPLEX CONECTORIZADO SM G-652D LC-UPC/LC-UPC 15.0M - LSZH - AMARELO (A - B)</t>
  </si>
  <si>
    <t>DUPLEX OPTICAL PATCH CORD SM G-652D LC-UPC/LC-UPC 15.0M - LSZH - YELLOW (A - B)</t>
  </si>
  <si>
    <t>PATCH CORD OPTICO DUPLEX CONECTORIZADO SM G-652D LC-UPC/LC-UPC 15.0M - LSZH - AMARILLO (A - B)</t>
  </si>
  <si>
    <t>CORDAO DUPLEX CONECTORIZADO SM G-652D SC-APC/SC-APC 1.0M - LSZH - AMARELO</t>
  </si>
  <si>
    <t>DUPLEX OPTICAL PATCH CORD SM G-652D SC-APC/SC-APC 1.0M - LSZH - YELLOW</t>
  </si>
  <si>
    <t>PATCH CORD OPTICO DUPLEX CONECTORIZADO SM G-652D SC-APC/SC-APC 1.0M - LSZH - AMARILLO</t>
  </si>
  <si>
    <t>CORDAO DUPLEX CONECTORIZADO SM G-652D SC-APC/SC-APC 2.0M - LSZH - AMARELO</t>
  </si>
  <si>
    <t>DUPLEX OPTICAL PATCH CORD SM G-652D SC-APC/SC-APC 2.0M - LSZH - YELLOW</t>
  </si>
  <si>
    <t>CORDAO MONOFIBRA CONECTORIZADO BLI A/B G-657A LC-APC/SC-APC 1.0M - LSZH - BRANCO - D3</t>
  </si>
  <si>
    <t>SIMPLEX OPTICAL PATCH CORD BLI A/B G-657A LC-APC/SC-APC 1.0M - LSZH - WHITE - D3</t>
  </si>
  <si>
    <t>PATCH CORD OPTICO MONOFIBRA CONECTORIZADO BLI A/B G-657A LC-APC/SC-APC 1.0M - LSZH - BLANCO - D3</t>
  </si>
  <si>
    <t>CORDAO DUPLEX CONECTORIZADO SM SC-APC/SC-APC 25.0M - COG - AZUL</t>
  </si>
  <si>
    <t>DUPLEX OPTICAL PATCH CORD SM SC-APC/SC-APC 25.0M - OFN - BLUE</t>
  </si>
  <si>
    <t>PATCH CORD OPTICO DUPLEX CONECTORIZADO SM SC-APC/SC-APC 25.0M - COG - AZUL</t>
  </si>
  <si>
    <t>CORDAO MONOFIBRA CONECTORIZADO SM G-652D E2000-APC/E2000-APC 2.0M - LSZH - AMARELO - D3</t>
  </si>
  <si>
    <t>SIMPLEX OPTICAL PATCH CORD SM G-652D E2000-APC/E2000-APC 2.0M - LSZH - YELLOW - D3</t>
  </si>
  <si>
    <t>PATCH CORD OPTICO MONOFIBRA CONECTORIZADO SM G-652D E2000-APC/E2000-APC 2.0M - LSZH - AMARILLO - D3</t>
  </si>
  <si>
    <t>CORDAO DUPLEX CONECTORIZADO SM G-652D E2000-APC/SC-APC 2.0M - LSZH - AMARELO</t>
  </si>
  <si>
    <t>DUPLEX OPTICAL PATCH CORD SM G-652D E2000-APC/SC-APC 2.0M - LSZH - YELLOW</t>
  </si>
  <si>
    <t>PATCH CORD OPTICO DUPLEX CONECTORIZADO SM G-652D E2000-APC/SC-APC 2.0M - LSZH - AMARILLO</t>
  </si>
  <si>
    <t>CORDAO DUPLEX CONECTORIZADO SM G-652D E2000-APC/SC-APC 12.0M - LSZH - AMARELO</t>
  </si>
  <si>
    <t>DUPLEX OPTICAL PATCH CORD SM G-652D E2000-APC/SC-APC 12.0M - LSZH - YELLOW</t>
  </si>
  <si>
    <t>PATCH CORD OPTICO DUPLEX CONECTORIZADO SM G-652D E2000-APC/SC-APC 12.0M - LSZH - AMARILLO</t>
  </si>
  <si>
    <t>SERVICE CABLE CONECTORIZADO 04F SM G-652D LC-UPC/LC-UPC 1.0D2/1.0D2 25.0M - TIGHT-AR (PFV) - LSZH - PRETO/AMARELO (A - B) (1X CAMISA DE PUXAMENTO IP65)</t>
  </si>
  <si>
    <t>TRUNK CABLE PRE-TERMINATED 04F SM G-652D LC-UPC/LC-UPC 1.0D2/1.0D2 25.0M - TIGHT-AR (PFV) - LSZH - BLACK/YELLOW (A - B) (1X CAMISA DE PUXAMENTO IP65)</t>
  </si>
  <si>
    <t>CABLE TRONCAL CONECTORIZADO 04F SM G-652D LC-UPC/LC-UPC 1.0D2/1.0D2 25.0M - TIGHT-AR (PFV) - LSZH - NEGRO/AMARILLO  (A - B) (1X CAMISA DE PUXAMENTO IP65)</t>
  </si>
  <si>
    <t>SERVICE CABLE CONECTORIZADO 04F SM G-652D LC-UPC/LC-UPC 1.0D2/1.0D2 50.0M - TIGHT-AR (PFV) - LSZH - PRETO/AMARELO (A - B) (1X CAMISA DE PUXAMENTO IP65)</t>
  </si>
  <si>
    <t>TRUNK CABLE PRE-TERMINATED 04F SM G-652D LC-UPC/LC-UPC 1.0D2/1.0D2 50.0M - TIGHT-AR (PFV) - LSZH - BLACK/YELLOW (A - B) (1X CAMISA DE PUXAMENTO IP65)</t>
  </si>
  <si>
    <t>CABLE TRONCAL CONECTORIZADO 04F SM G-652D LC-UPC/LC-UPC 1.0D2/1.0D2 50.0M - TIGHT-AR (PFV) - LSZH - NEGRO/AMARILLO  (A - B) (1X CAMISA DE PUXAMENTO IP65)</t>
  </si>
  <si>
    <t>SERVICE CABLE CONECTORIZADO 04F SM G-652D LC-UPC/LC-UPC 1.0D2/1.0D2 75.0M - TIGHT-AR (PFV) - LSZH - PRETO/AMARELO (A - B) (1X CAMISA DE PUXAMENTO IP65)</t>
  </si>
  <si>
    <t>TRUNK CABLE PRE-TERMINATED 04F SM G-652D LC-UPC/LC-UPC 1.0D2/1.0D2 75.0M - TIGHT-AR (PFV) - LSZH - BLACK/YELLOW (A - B) (1X CAMISA DE PUXAMENTO IP65)</t>
  </si>
  <si>
    <t>CABLE TRONCAL CONECTORIZADO 04F SM G-652D LC-UPC/LC-UPC 1.0D2/1.0D2 75.0M - TIGHT-AR (PFV) - LSZH - NEGRO/AMARILLO  (A - B) (1X CAMISA DE PUXAMENTO IP65)</t>
  </si>
  <si>
    <t>SERVICE CABLE CONECTORIZADO 04F SM G-652D LC-UPC/LC-UPC 1.0D2/1.0D2 100.0M - TIGHT-AR (PFV) - LSZH - PRETO/AMARELO (A - B) (1X CAMISA DE PUXAMENTO IP65)</t>
  </si>
  <si>
    <t>TRUNK CABLE PRE-TERMINATED 04F SM G-652D LC-UPC/LC-UPC 1.0D2/1.0D2 100.0M - TIGHT-AR (PFV) - LSZH - BLACK/YELLOW (A - B) (1X CAMISA DE PUXAMENTO IP65)</t>
  </si>
  <si>
    <t>CABLE TRONCAL CONECTORIZADO 04F SM G-652D LC-UPC/LC-UPC 1.0D2/1.0D2 100.0M - TIGHT-AR (PFV) - LSZH - NEGRO/AMARILLO  (A - B) (1X CAMISA DE PUXAMENTO IP65)</t>
  </si>
  <si>
    <t>SERVICE CABLE CONECTORIZADO 72F SM MPO12-APC(M)/MPO12-APC(M) 0.8D3/0.8D3 160.0M - TS - LSZH - AZUL - TIPO B</t>
  </si>
  <si>
    <t>TRUNK CABLE PRE-TERMINATED 72F SM MPO12-APC(M)/MPO12-APC(M) 0.8D3/0.8D3 160.0M - TS - LSZH - BLUE - TYPE B</t>
  </si>
  <si>
    <t>CABLE TRONCAL CONECTORIZADO 72F SM MPO12-APC(M)/MPO12-APC(M) 0.8D3/0.8D3 160.0M - TS - LSZH - AZUL  - TIPO B</t>
  </si>
  <si>
    <t>SERVICE CABLE CONECTORIZADO 72F OM4 MPO12-UPC(M)/MPO12-UPC(M) 0.8D3/0.8D3 160.0M - TS - LSZH - ACQUA - TIPO B</t>
  </si>
  <si>
    <t>TRUNK CABLE PRE-TERMINATED 72F OM4 MPO12-UPC(M)/MPO12-UPC(M) 0.8D3/0.8D3 160.0M - TS - LSZH - AQUA - TYPE B</t>
  </si>
  <si>
    <t>CABLE TRONCAL CONECTORIZADO 72F OM4 MPO12-UPC(M)/MPO12-UPC(M) 0.8D3/0.8D3 160.0M - TS - LSZH - ACQUA  - TIPO B</t>
  </si>
  <si>
    <t>SERVICE CABLE CONECTORIZADO 24F OM4 MPO12-UPC(F)/MPO12-UPC(F) 0.8D3/0.8D3 5.0M - TS - LSZH - ACQUA - TIPO A</t>
  </si>
  <si>
    <t>TRUNK CABLE PRE-TERMINATED 24F OM4 MPO12-UPC(F)/MPO12-UPC(F) 0.8D3/0.8D3 5.0M - TS - LSZH - AQUA - TYPE A</t>
  </si>
  <si>
    <t>CABLE TRONCAL CONECTORIZADO 24F OM4 MPO12-UPC(F)/MPO12-UPC(F) 0.8D3/0.8D3 5.0M - TS - LSZH - ACQUA  - TIPO A</t>
  </si>
  <si>
    <t>SERVICE CABLE CONECTORIZADO 12F SM BLI A/B G-657A MPO12-APC(M)/MPO12-APC(M) 0.8D3/0.8D3 110.0M - UT - LSZH - AZUL - TIPO B</t>
  </si>
  <si>
    <t>TRUNK CABLE PRE-TERMINATED 12F SM BLI A/B G-657A MPO12-APC(M)/MPO12-APC(M) 0.8D3/0.8D3 110.0M - UT - LSZH - BLUE - TYPE B</t>
  </si>
  <si>
    <t>CABLE TRONCAL CONECTORIZADO 12F SM BLI A/B G-657A MPO12-APC(M)/MPO12-APC(M) 0.8D3/0.8D3 110.0M - UT - LSZH - AZUL  - TIPO B</t>
  </si>
  <si>
    <t>SERVICE CABLE CONECTORIZADO 24F SM MPO12-APC(M)/MPO12-APC(M) 0.8D3/0.8D3 40.0M - TS - LSZH - AZUL - TIPO B</t>
  </si>
  <si>
    <t>TRUNK CABLE PRE-TERMINATED 24F SM MPO12-APC(M)/MPO12-APC(M) 0.8D3/0.8D3 40.0M - TS - LSZH - BLUE - TYPE B</t>
  </si>
  <si>
    <t>CABLE TRONCAL CONECTORIZADO 24F SM MPO12-APC(M)/MPO12-APC(M) 0.8D3/0.8D3 40.0M - TS - LSZH - AZUL  - TIPO B</t>
  </si>
  <si>
    <t>SERVICE CABLE CONECTORIZADO 24F SM MPO12-APC(M)/MPO12-APC(M) 0.8D3/0.8D3 50.0M - TS - LSZH - AZUL - TIPO B</t>
  </si>
  <si>
    <t>TRUNK CABLE PRE-TERMINATED 24F SM MPO12-APC(M)/MPO12-APC(M) 0.8D3/0.8D3 50.0M - TS - LSZH - BLUE - TYPE B</t>
  </si>
  <si>
    <t>CABLE TRONCAL CONECTORIZADO 24F SM MPO12-APC(M)/MPO12-APC(M) 0.8D3/0.8D3 50.0M - TS - LSZH - AZUL  - TIPO B</t>
  </si>
  <si>
    <t>SERVICE CABLE CONECTORIZADO 24F SM MPO12-APC(M)/MPO12-APC(M) 0.8D3/0.8D3 110.0M - TS - LSZH - AZUL - TIPO B</t>
  </si>
  <si>
    <t>TRUNK CABLE PRE-TERMINATED 24F SM MPO12-APC(M)/MPO12-APC(M) 0.8D3/0.8D3 110.0M - TS - LSZH - BLUE - TYPE B</t>
  </si>
  <si>
    <t>CABLE TRONCAL CONECTORIZADO 24F SM MPO12-APC(M)/MPO12-APC(M) 0.8D3/0.8D3 110.0M - TS - LSZH - AZUL  - TIPO B</t>
  </si>
  <si>
    <t>SERVICE CABLE CONECTORIZADO 24F SM MPO12-APC(M)/MPO12-APC(M) 0.8D3/0.8D3 120.0M - TS - LSZH - AZUL - TIPO B</t>
  </si>
  <si>
    <t>TRUNK CABLE PRE-TERMINATED 24F SM MPO12-APC(M)/MPO12-APC(M) 0.8D3/0.8D3 120.0M - TS - LSZH - BLUE - TYPE B</t>
  </si>
  <si>
    <t>CABLE TRONCAL CONECTORIZADO 24F SM MPO12-APC(M)/MPO12-APC(M) 0.8D3/0.8D3 120.0M - TS - LSZH - AZUL  - TIPO B</t>
  </si>
  <si>
    <t>SERVICE CABLE CONECTORIZADO 12F OM4 MPO12-UPC(F)/MPO12-UPC(F) 0.8D3/0.8D3 80.0M - UT - LSZH - ACQUA - TIPO B</t>
  </si>
  <si>
    <t>TRUNK CABLE PRE-TERMINATED 12F OM4 MPO12-UPC(F)/MPO12-UPC(F) 0.8D3/0.8D3 80.0M - UT - LSZH - AQUA - TYPE B</t>
  </si>
  <si>
    <t>CABLE TRONCAL CONECTORIZADO 12F OM4 MPO12-UPC(F)/MPO12-UPC(F) 0.8D3/0.8D3 80.0M - UT - LSZH - ACQUA  - TIPO B</t>
  </si>
  <si>
    <t>SERVICE CABLE CONECTORIZADO 24F OM4 MPO12-UPC(F)/MPO12-UPC(F) 0.8D3/0.8D3 5.0M - TS - LSZH - ACQUA - TIPO B</t>
  </si>
  <si>
    <t>TRUNK CABLE PRE-TERMINATED 24F OM4 MPO12-UPC(F)/MPO12-UPC(F) 0.8D3/0.8D3 5.0M - TS - LSZH - AQUA - TYPE B</t>
  </si>
  <si>
    <t>CABLE TRONCAL CONECTORIZADO 24F OM4 MPO12-UPC(F)/MPO12-UPC(F) 0.8D3/0.8D3 5.0M - TS - LSZH - ACQUA  - TIPO B</t>
  </si>
  <si>
    <t>SERVICE CABLE CONECTORIZADO 04F SM LC-UPC/ST-UPC 1.0D2/1.0D2 50.0M - TIGHT - LSZH - AZUL</t>
  </si>
  <si>
    <t>TRUNK CABLE PRE-TERMINATED 04F SM LC-UPC/ST-UPC 1.0D2/1.0D2 50.0M - TIGHT - LSZH - BLUE</t>
  </si>
  <si>
    <t>CABLE TRONCAL CONECTORIZADO 04F SM LC-UPC/ST-UPC 1.0D2/1.0D2 50.0M - TIGHT - LSZH - AZUL</t>
  </si>
  <si>
    <t>PATCH CORD F/UTP GIGALAN CAT.6A - LSZH - T568A/B - 0.5M - LARANJA</t>
  </si>
  <si>
    <t>F/UTP CAT.6A COPPER PATCH CORD GIGALAN - LSZH - T568A/B - 0.5M - ORANGE</t>
  </si>
  <si>
    <t>PATCH CORD F/UTP GIGALAN CAT.6A - LSZH - T568A/B - 0.5M - NARANJA</t>
  </si>
  <si>
    <t>PATCH CORD F/UTP GIGALAN CAT.6A - LSZH - T568A/B - 1.0M - LARANJA</t>
  </si>
  <si>
    <t>F/UTP CAT.6A COPPER PATCH CORD GIGALAN - LSZH - T568A/B - 1.0M - ORANGE</t>
  </si>
  <si>
    <t>PATCH CORD F/UTP GIGALAN CAT.6A - LSZH - T568A/B - 1.0M - NARANJA</t>
  </si>
  <si>
    <t>PATCH CORD F/UTP GIGALAN CAT.6A - LSZH - T568A/B - 1.5M - LARANJA</t>
  </si>
  <si>
    <t>F/UTP CAT.6A COPPER PATCH CORD GIGALAN - LSZH - T568A/B - 1.5M - ORANGE</t>
  </si>
  <si>
    <t>PATCH CORD F/UTP GIGALAN CAT.6A - LSZH - T568A/B - 1.5M - NARANJA</t>
  </si>
  <si>
    <t>PATCH CORD U/UTP MULTILAN CAT.5E - CM - T568A/B - 20.0M - VERDE</t>
  </si>
  <si>
    <t>U/UTP CAT.5E COPPER PATCH CORD MULTILAN - CM - T568A/B - 20.0M - GREEN</t>
  </si>
  <si>
    <t>PATCH CORD U/UTP MULTILAN CAT.5E - CM - T568A/B - 15.0M - BRANCO</t>
  </si>
  <si>
    <t>U/UTP CAT.5E COPPER PATCH CORD MULTILAN - CM - T568A/B - 15.0M - WHITE</t>
  </si>
  <si>
    <t>PATCH CORD U/UTP MULTILAN CAT.5E - CM - T568A/B - 15.0M - BLANCO</t>
  </si>
  <si>
    <t>PATCH CORD U/UTP GIGALAN CAT.6 - LSZH - T568A/B - 12.0M - AZUL</t>
  </si>
  <si>
    <t>U/UTP CAT.6 COPPER PATCH CORD GIGALAN - LSZH - T568A/B - 12.0M - BLUE</t>
  </si>
  <si>
    <t>PATCH CORD U/UTP GIGALAN CAT.6 - LSZH - T568A/B - 15.0M - AZUL</t>
  </si>
  <si>
    <t>U/UTP CAT.6 COPPER PATCH CORD GIGALAN - LSZH - T568A/B - 15.0M - BLUE</t>
  </si>
  <si>
    <t>PATCH CORD U/UTP GIGALAN CAT.6 - LSZH - T568A/B - 20.0M - AZUL</t>
  </si>
  <si>
    <t>U/UTP CAT.6 COPPER PATCH CORD GIGALAN - LSZH - T568A/B - 20.0M - BLUE</t>
  </si>
  <si>
    <t>PATCH CORD U/UTP GIGALAN CAT.6 - LSZH - T568A/B - 0.5M - VERMELHO</t>
  </si>
  <si>
    <t>U/UTP CAT.6 COPPER PATCH CORD GIGALAN - LSZH - T568A/B - 0.5M - RED</t>
  </si>
  <si>
    <t>PATCH CORD U/UTP GIGALAN CAT.6 - LSZH - T568A/B - 0.5M - ROJO</t>
  </si>
  <si>
    <t>PATCH CORD U/UTP GIGALAN CAT.6 - LSZH - T568A/B - 2.0M - VERMELHO</t>
  </si>
  <si>
    <t>U/UTP CAT.6 COPPER PATCH CORD GIGALAN - LSZH - T568A/B - 2.0M - RED</t>
  </si>
  <si>
    <t>PATCH CORD U/UTP GIGALAN CAT.6 - LSZH - T568A/B - 2.0M - ROJO</t>
  </si>
  <si>
    <t>PATCH CORD U/UTP GIGALAN CAT.6 - LSZH - T568A/B - 4.0M - VERMELHO</t>
  </si>
  <si>
    <t>U/UTP CAT.6 COPPER PATCH CORD GIGALAN - LSZH - T568A/B - 4.0M - RED</t>
  </si>
  <si>
    <t>PATCH CORD U/UTP GIGALAN CAT.6 - LSZH - T568A/B - 4.0M - ROJO</t>
  </si>
  <si>
    <t>PATCH CORD U/UTP GIGALAN CAT.6 - LSZH - T568A/B - 5.0M - VERMELHO</t>
  </si>
  <si>
    <t>U/UTP CAT.6 COPPER PATCH CORD GIGALAN - LSZH - T568A/B - 5.0M - RED</t>
  </si>
  <si>
    <t>PATCH CORD U/UTP GIGALAN CAT.6 - LSZH - T568A/B - 5.0M - ROJO</t>
  </si>
  <si>
    <t>PATCH CORD U/UTP GIGALAN CAT.6 - LSZH - T568A/B - 6.0M - VERMELHO</t>
  </si>
  <si>
    <t>U/UTP CAT.6 COPPER PATCH CORD GIGALAN - LSZH - T568A/B - 6.0M - RED</t>
  </si>
  <si>
    <t>PATCH CORD U/UTP GIGALAN CAT.6 - LSZH - T568A/B - 6.0M - ROJO</t>
  </si>
  <si>
    <t>PATCH CORD U/UTP GIGALAN CAT.6 - LSZH - T568A/B - 7.0M - VERMELHO</t>
  </si>
  <si>
    <t>U/UTP CAT.6 COPPER PATCH CORD GIGALAN - LSZH - T568A/B - 7.0M - RED</t>
  </si>
  <si>
    <t>PATCH CORD U/UTP GIGALAN CAT.6 - LSZH - T568A/B - 7.0M - ROJO</t>
  </si>
  <si>
    <t>PATCH CORD U/UTP GIGALAN CAT.6 - LSZH - T568A/B - 8.0M - VERMELHO</t>
  </si>
  <si>
    <t>U/UTP CAT.6 COPPER PATCH CORD GIGALAN - LSZH - T568A/B - 8.0M - RED</t>
  </si>
  <si>
    <t>PATCH CORD U/UTP GIGALAN CAT.6 - LSZH - T568A/B - 8.0M - ROJO</t>
  </si>
  <si>
    <t>PATCH CORD U/UTP GIGALAN CAT.6 - LSZH - T568A/B - 9.0M - VERMELHO</t>
  </si>
  <si>
    <t>U/UTP CAT.6 COPPER PATCH CORD GIGALAN - LSZH - T568A/B - 9.0M - RED</t>
  </si>
  <si>
    <t>PATCH CORD U/UTP GIGALAN CAT.6 - LSZH - T568A/B - 9.0M - ROJO</t>
  </si>
  <si>
    <t>PATCH CORD U/UTP GIGALAN CAT.6 - LSZH - T568A/B - 10.0M - VERMELHO</t>
  </si>
  <si>
    <t>U/UTP CAT.6 COPPER PATCH CORD GIGALAN - LSZH - T568A/B - 10.0M - RED</t>
  </si>
  <si>
    <t>PATCH CORD U/UTP GIGALAN CAT.6 - LSZH - T568A/B - 10.0M - ROJO</t>
  </si>
  <si>
    <t>PATCH CORD U/UTP GIGALAN CAT.6 - LSZH - T568A/B - 12.0M - VERMELHO</t>
  </si>
  <si>
    <t>U/UTP CAT.6 COPPER PATCH CORD GIGALAN - LSZH - T568A/B - 12.0M - RED</t>
  </si>
  <si>
    <t>PATCH CORD U/UTP GIGALAN CAT.6 - LSZH - T568A/B - 12.0M - ROJO</t>
  </si>
  <si>
    <t>PATCH CORD U/UTP GIGALAN CAT.6 - LSZH - T568A/B - 15.0M - VERMELHO</t>
  </si>
  <si>
    <t>U/UTP CAT.6 COPPER PATCH CORD GIGALAN - LSZH - T568A/B - 15.0M - RED</t>
  </si>
  <si>
    <t>PATCH CORD U/UTP GIGALAN CAT.6 - LSZH - T568A/B - 15.0M - ROJO</t>
  </si>
  <si>
    <t>PATCH CORD U/UTP GIGALAN CAT.6 - LSZH - T568A/B - 20.0M - VERMELHO</t>
  </si>
  <si>
    <t>U/UTP CAT.6 COPPER PATCH CORD GIGALAN - LSZH - T568A/B - 20.0M - RED</t>
  </si>
  <si>
    <t>PATCH CORD U/UTP GIGALAN CAT.6 - LSZH - T568A/B - 20.0M - ROJO</t>
  </si>
  <si>
    <t>PATCHVIEW - PV4E STANDARD - LICENCA DE SOFTWARE</t>
  </si>
  <si>
    <t>CONJUNTO DE ANCORAGEM TERMINAL FIBERLIGN P/ CABO OPGW DIAMETRO 12,06 A 12,43MM c/ MANILHA 90- PLP CJAF-408</t>
  </si>
  <si>
    <t>SERVICE CABLE CONECTORIZADO 72F OM4 MPO12-UPC(M)/MPO12-UPC(M) 0.8D3/0.8D3 5.0M - TS - LSZH - ACQUA - TIPO B</t>
  </si>
  <si>
    <t>TRUNK CABLE PRE-TERMINATED 72F OM4 MPO12-UPC(M)/MPO12-UPC(M) 0.8D3/0.8D3 5.0M - TS - LSZH - AQUA - TYPE B</t>
  </si>
  <si>
    <t>CABLE TRONCAL CONECTORIZADO 72F OM4 MPO12-UPC(M)/MPO12-UPC(M) 0.8D3/0.8D3 5.0M - TS - LSZH - ACQUA  - TIPO B</t>
  </si>
  <si>
    <t>CORDAO DUPLEX CONECTORIZADO SM G-652D LC-APC/LC-APC 1.0M - COG - AMARELO</t>
  </si>
  <si>
    <t>DUPLEX OPTICAL PATCH CORD SM G-652D LC-APC/LC-APC 1.0M - OFN - YELLOW</t>
  </si>
  <si>
    <t>PATCH CORD OPTICO DUPLEX CONECTORIZADO SM G-652D LC-APC/LC-APC 1.0M - COG - AMARILLO</t>
  </si>
  <si>
    <t>CORDAO DUPLEX CONECTORIZADO SM G-652D LC-APC/LC-APC 2.0M - COG - AMARELO</t>
  </si>
  <si>
    <t>DUPLEX OPTICAL PATCH CORD SM G-652D LC-APC/LC-APC 2.0M - OFN - YELLOW</t>
  </si>
  <si>
    <t>PATCH CORD OPTICO DUPLEX CONECTORIZADO SM G-652D LC-APC/LC-APC 2.0M - COG - AMARILLO</t>
  </si>
  <si>
    <t>CORDAO DUPLEX CONECTORIZADO SM G-652D LC-UPC/LC-UPC 25.0M - COG - AMARELO (A - B)</t>
  </si>
  <si>
    <t>DUPLEX OPTICAL PATCH CORD SM G-652D LC-UPC/LC-UPC 25.0M - OFN - YELLOW (A - B)</t>
  </si>
  <si>
    <t>PATCH CORD OPTICO DUPLEX CONECTORIZADO SM G-652D LC-UPC/LC-UPC 25.0M - COG - AMARILLO (A - B)</t>
  </si>
  <si>
    <t>CORDAO MONOFIBRA CONECTORIZADO SM E2000-APC/LC-APC 8.0M - COG - AZUL</t>
  </si>
  <si>
    <t>SIMPLEX OPTICAL PATCH CORD SM E2000-APC/LC-APC 8.0M - OFN - BLUE</t>
  </si>
  <si>
    <t>PATCH CORD OPTICO MONOFIBRA CONECTORIZADO SM E2000-APC/LC-APC 8.0M - COG - AZUL</t>
  </si>
  <si>
    <t>CORDAO MONOFIBRA CONECTORIZADO SM E2000-APC/LC-UPC 12.0M - COG - AZUL</t>
  </si>
  <si>
    <t>SIMPLEX OPTICAL PATCH CORD SM E2000-APC/LC-UPC 12.0M - OFN - BLUE</t>
  </si>
  <si>
    <t>PATCH CORD OPTICO MONOFIBRA CONECTORIZADO SM E2000-APC/LC-UPC 12.0M - COG - AZUL</t>
  </si>
  <si>
    <t>CABO PRE-CONECTORIZADO 6X CAT.6A F/UTP CZ LSZH T568A 6.0M ES 1.0M FEMEA-1.0M FEMEA</t>
  </si>
  <si>
    <t>PRE-TERMINATED CABLE 6X CAT.6A F/UTP CZ LSZH T568A 6.0M ES 1.0M FEMALE-1.0M FEMALE</t>
  </si>
  <si>
    <t>CABLE PRE-CONECTORIZADO 6X CAT.6A F/UTP CZ LSZH T568A 6.0M ES 1.0M HEMBRA-1.0M HEMBRA</t>
  </si>
  <si>
    <t>CABO OPTICO CFOA-SM-DER-G (PFV) 06F(ABNT)</t>
  </si>
  <si>
    <t>OPTICAL CABLE CFOA-SM-DER-G (PFV) 06F(ABNT)</t>
  </si>
  <si>
    <t>CABLE OPTICO CFOA-SM-DER-G (PFV) 06F(ABNT)</t>
  </si>
  <si>
    <t>CORDAO DUPLEX CONECTORIZADO SM E2000-APC/LC-APC 2.5M - COG - AZUL</t>
  </si>
  <si>
    <t>DUPLEX OPTICAL PATCH CORD SM E2000-APC/LC-APC 2.5M - OFN - BLUE</t>
  </si>
  <si>
    <t>PATCH CORD OPTICO DUPLEX CONECTORIZADO SM E2000-APC/LC-APC 2.5M - COG - AZUL</t>
  </si>
  <si>
    <t>SERVICE CABLE CONECTORIZADO FANOUT 24F SM G-652D LC-UPC/MPO12-APC(F) 1.0D2/0.8D3 10.0M - TS - LSZH - AZUL - TIPO A</t>
  </si>
  <si>
    <t>TRUNK CABLE PRE-TERMINATED FANOUT 24F SM G-652D LC-UPC/MPO12-APC(F) 1.0D2/0.8D2 10.0M - TS - LSZH - BLUE - TYPE A</t>
  </si>
  <si>
    <t>CABLE TRONCAL CONECTORIZADO FANOUT 24F SM G-652D LC-UPC/MPO12-APC(F) 1.0D2/0.8D2 10.0M - TS - LSZH - AZUL - TIPO A</t>
  </si>
  <si>
    <t>SERVICE CABLE CONECTORIZADO FANOUT 24F SM G-652D LC-APC/MPO12-APC(M) 1.0D2/0.8D3 10.0M - TS - LSZH - AZUL</t>
  </si>
  <si>
    <t>TRUNK CABLE PRE-TERMINATED FANOUT 24F SM G-652D LC-APC/MPO12-APC(M) 1.0D2/0.8D2 10.0M - TS - LSZH - BLUE</t>
  </si>
  <si>
    <t>CABLE TRONCAL CONECTORIZADO FANOUT 24F SM G-652D LC-APC/MPO12-APC(M) 1.0D2/0.8D2 10.0M - TS - LSZH - AZUL</t>
  </si>
  <si>
    <t>CORDAO DUPLEX CONECTORIZADO SM E2000-APC/SC-APC 20.0M - COG - AZUL</t>
  </si>
  <si>
    <t>DUPLEX OPTICAL PATCH CORD SM E2000-APC/SC-APC 20.0M - OFN - BLUE</t>
  </si>
  <si>
    <t>PATCH CORD OPTICO DUPLEX CONECTORIZADO SM E2000-APC/SC-APC 20.0M - COG - AZUL</t>
  </si>
  <si>
    <t>SERVICE CABLE CONECTORIZADO 12F OM3 MPO12-UPC(M)/MPO12-UPC(M) 0.8D3/0.8D3 230.0M - UT - LSZH - ACQUA - TIPO B</t>
  </si>
  <si>
    <t>TRUNK CABLE PRE-TERMINATED 12F OM3 MPO12-UPC(M)/MPO12-UPC(M) 0.8D3/0.8D3 230.0M - UT - LSZH - AQUA - TYPE B</t>
  </si>
  <si>
    <t>CABLE TRONCAL CONECTORIZADO 12F OM3 MPO12-UPC(M)/MPO12-UPC(M) 0.8D3/0.8D3 230.0M - UT - LSZH - ACQUA  - TIPO B</t>
  </si>
  <si>
    <t>CABO OPTICO CFOA-SM-LV-AS-CMO10KN-S-24F G-652D RT (ABNT)</t>
  </si>
  <si>
    <t>OPTICAL CABLE CFOA-SM-LV-AS-CMO10KN-S-24F G-652D RT (ABNT)</t>
  </si>
  <si>
    <t>CABLE OPTICO CFOA-SM-LV-AS-CMO10KN-S-24F G-652D RT (ABNT)</t>
  </si>
  <si>
    <t>CABO OPTICO CFOA-SM-LV-AS-CMO20KN-S 24F G-652D RT (ABNT)</t>
  </si>
  <si>
    <t>OPTICAL CABLE CFOA-SM-LV-AS-CMO20KN-S 24F G-652D RT (ABNT)</t>
  </si>
  <si>
    <t>CABLE OPTICO CFOA-SM-LV-AS-CMO20KN-S 24F G-652D RT (ABNT)</t>
  </si>
  <si>
    <t>CORDAO DUPLEX CONECTORIZADO 62.5 LC-UPC/LC-UPC 1.5M - LSZH - LARANJA (A - B)</t>
  </si>
  <si>
    <t>DUPLEX OPTICAL PATCH CORD 62.5 LC-UPC/LC-UPC 1.5M - LSZH - ORANGE (A - B)</t>
  </si>
  <si>
    <t>PATCH CORD OPTICO DUPLEX CONECTORIZADO 62.5 LC-UPC/LC-UPC 1.5M - LSZH - NARANJA (A - B)</t>
  </si>
  <si>
    <t>CORDAO DUPLEX CONECTORIZADO 62.5 LC-UPC/LC-UPC 5.0M - LSZH - LARANJA (A - B)</t>
  </si>
  <si>
    <t>CORDAO DUPLEX CONECTORIZADO 62.5 LC-UPC/SC-UPC 5.0M - LSZH - LARANJA</t>
  </si>
  <si>
    <t>DUPLEX OPTICAL PATCH CORD 62.5 LC-UPC/SC-UPC 5.0M - LSZH - ORANGE</t>
  </si>
  <si>
    <t>PATCH CORD OPTICO DUPLEX CONECTORIZADO 62.5 LC-UPC/SC-UPC 5.0M - LSZH - NARANJA</t>
  </si>
  <si>
    <t>CABO OPTICO CFOA-SM-AS120-S 08F TS RC (ABNT)</t>
  </si>
  <si>
    <t>OPTICAL CABLE CFOA-SM-AS120-S 08F TS RC (ABNT)</t>
  </si>
  <si>
    <t>CABLE OPTICO CFOA-SM-AS120-S 08F TS RC (ABNT)</t>
  </si>
  <si>
    <t>SERVICE CABLE CONECTORIZADO 12F OM4 MPO12-UPC(M)/MPO12-UPC(M) 0.8D3/0.8D3 40.0M - UT - LSZH - ACQUA - TIPO B</t>
  </si>
  <si>
    <t>TRUNK CABLE PRE-TERMINATED 12F OM4 MPO12-UPC(M)/MPO12-UPC(M) 0.8D3/0.8D3 40.0M - UT - LSZH - AQUA - TYPE B</t>
  </si>
  <si>
    <t>CABLE TRONCAL CONECTORIZADO 12F OM4 MPO12-UPC(M)/MPO12-UPC(M) 0.8D3/0.8D3 40.0M - UT - LSZH - ACQUA - TIPO B</t>
  </si>
  <si>
    <t>SERVICE CABLE CONECTORIZADO 12F OM4 MPO12-UPC(M)/MPO12-UPC(M) 0.8D3/0.8D3 30.0M - UT - LSZH - ACQUA - TIPO B</t>
  </si>
  <si>
    <t>TRUNK CABLE PRE-TERMINATED 12F OM4 MPO12-UPC(M)/MPO12-UPC(M) 0.8D3/0.8D3 30.0M - UT - LSZH - AQUA - TYPE B</t>
  </si>
  <si>
    <t>CABLE TRONCAL CONECTORIZADO 12F OM4 MPO12-UPC(M)/MPO12-UPC(M) 0.8D3/0.8D3 30.0M - UT - LSZH - ACQUA - TIPO B</t>
  </si>
  <si>
    <t>SERVICE CABLE CONECTORIZADO 36F OM4 MPO12-UPC(M)/MPO12-UPC(M) 0.8D3/0.8D3 15.0M - TS - LSZH - ACQUA - TIPO B</t>
  </si>
  <si>
    <t>TRUNK CABLE PRE-TERMINATED 36F OM4 MPO12-UPC(M)/MPO12-UPC(M) 0.8D3/0.8D3 15.0M - TS - LSZH - AQUA - TYPE B</t>
  </si>
  <si>
    <t>CABLE TRONCAL CONECTORIZADO 36F OM4 MPO12-UPC(M)/MPO12-UPC(M) 0.8D3/0.8D3 15.0M - TS - LSZH - ACQUA - TIPO B</t>
  </si>
  <si>
    <t>SERVICE CABLE CONECTORIZADO 12F SM BLI A/B G-657A MPO12-APC(M)/MPO12-APC(M) 0.8D3/0.8D3 30.0M - UT - LSZH - AMARELO - TIPO B</t>
  </si>
  <si>
    <t>TRUNK CABLE PRE-TERMINATED 12F SM BLI A/B G-657A MPO12-APC(M)/MPO12-APC(M) 0.8D3/0.8D3 30.0M - UT - LSZH - YELLOW - TYPE B</t>
  </si>
  <si>
    <t>CABLE TRONCAL CONECTORIZADO 12F SM BLI A/B G-657A MPO12-APC(M)/MPO12-APC(M) 0.8D3/0.8D3 30.0M - UT - LSZH - AMARILLO - TIPO B</t>
  </si>
  <si>
    <t>CABO OPTICO CFOA-SM-DDR-S 06F TS (PFV) LSZH</t>
  </si>
  <si>
    <t>OPTICAL CABLE CFOA-SM-DDR-S 06F TS (PFV) LSZH</t>
  </si>
  <si>
    <t>CABLE OPTICO CFOA-SM-DDR-S 06F TS (PFV) LSZH</t>
  </si>
  <si>
    <t>CABO OPTICO FIS-OPTIC-AS120 12F MM(50) OM3 NR</t>
  </si>
  <si>
    <t>OPTICAL CABLE FIS-OPTIC-AS120 12F MM(50) OM3 NR</t>
  </si>
  <si>
    <t>CABLE OPTICO FIS-OPTIC-AS120 12F MM(50) OM3 NR</t>
  </si>
  <si>
    <t>CABO OPTICO CFOA-MM-ARD-G OM3 12F (50) (FIS-OPTIC-AR)</t>
  </si>
  <si>
    <t>OPTICAL CABLE CFOA-MM-ARD-G OM3 12F (50) (FIS-OPTIC-AR)</t>
  </si>
  <si>
    <t>CABLE OPTICO CFOA-MM-ARD-G OM3 12F (50) (FIS-OPTIC-AR)</t>
  </si>
  <si>
    <t>ET0856</t>
  </si>
  <si>
    <t>CORDAO DUPLEX CONECTORIZADO 62.5 SC-UPC/SC-UPC 12.0M - LSZH - LARANJA</t>
  </si>
  <si>
    <t>DUPLEX OPTICAL PATCH CORD 62.5 SC-UPC/SC-UPC 12.0M - LSZH - ORANGE</t>
  </si>
  <si>
    <t>PATCH CORD OPTICO DUPLEX CONECTORIZADO 62.5 SC-UPC/SC-UPC 12.0M - LSZH - NARANJA</t>
  </si>
  <si>
    <t>CORDAO DUPLEX CONECTORIZADO 62.5 SC-UPC/SC-UPC 8.0M - LSZH - LARANJA</t>
  </si>
  <si>
    <t>DUPLEX OPTICAL PATCH CORD 62.5 SC-UPC/SC-UPC 8.0M - LSZH - ORANGE</t>
  </si>
  <si>
    <t>PATCH CORD OPTICO DUPLEX CONECTORIZADO 62.5 SC-UPC/SC-UPC 8.0M - LSZH - NARANJA</t>
  </si>
  <si>
    <t>CORDAO DUPLEX CONECTORIZADO 62.5 SC-UPC/SC-UPC 5.0M - LSZH - LARANJA</t>
  </si>
  <si>
    <t>DUPLEX OPTICAL PATCH CORD 62.5 SC-UPC/SC-UPC 5.0M - LSZH - ORANGE</t>
  </si>
  <si>
    <t>PATCH CORD OPTICO DUPLEX CONECTORIZADO 62.5 SC-UPC/SC-UPC 5.0M - LSZH - NARANJA</t>
  </si>
  <si>
    <t>CORDAO DUPLEX CONECTORIZADO 62.5 SC-UPC/SC-UPC 3.0M - LSZH - LARANJA</t>
  </si>
  <si>
    <t>DUPLEX OPTICAL PATCH CORD 62.5 SC-UPC/SC-UPC 3.0M - LSZH - ORANGE</t>
  </si>
  <si>
    <t>PATCH CORD OPTICO DUPLEX CONECTORIZADO 62.5 SC-UPC/SC-UPC 3.0M - LSZH - NARANJA</t>
  </si>
  <si>
    <t>CORDAO DUPLEX CONECTORIZADO 62.5 SC-UPC/SC-UPC 2.0M - LSZH - LARANJA</t>
  </si>
  <si>
    <t>DUPLEX OPTICAL PATCH CORD 62.5 SC-UPC/SC-UPC 2.0M - LSZH - ORANGE</t>
  </si>
  <si>
    <t>PATCH CORD OPTICO DUPLEX CONECTORIZADO 62.5 SC-UPC/SC-UPC 2.0M - LSZH - NARANJA</t>
  </si>
  <si>
    <t>CORDAO DUPLEX CONECTORIZADO 62.5 LC-UPC/LC-UPC 12.0M - LSZH - LARANJA (A - B)</t>
  </si>
  <si>
    <t>DUPLEX OPTICAL PATCH CORD 62.5 LC-UPC/LC-UPC 12.0M - LSZH - ORANGE (A - B)</t>
  </si>
  <si>
    <t>PATCH CORD OPTICO DUPLEX CONECTORIZADO 62.5 LC-UPC/LC-UPC 12.0M - LSZH - NARANJA (A - B)</t>
  </si>
  <si>
    <t>CORDAO DUPLEX CONECTORIZADO 62.5 LC-UPC/SC-UPC 12.0M - LSZH - LARANJA</t>
  </si>
  <si>
    <t>DUPLEX OPTICAL PATCH CORD 62.5 LC-UPC/SC-UPC 12.0M - LSZH - ORANGE</t>
  </si>
  <si>
    <t>PATCH CORD OPTICO DUPLEX CONECTORIZADO 62.5 LC-UPC/SC-UPC 12.0M - LSZH - NARANJA</t>
  </si>
  <si>
    <t>CORDAO DUPLEX CONECTORIZADO 62.5 LC-UPC/SC-UPC 8.0M - LSZH - LARANJA</t>
  </si>
  <si>
    <t>DUPLEX OPTICAL PATCH CORD 62.5 LC-UPC/SC-UPC 8.0M - LSZH - ORANGE</t>
  </si>
  <si>
    <t>PATCH CORD OPTICO DUPLEX CONECTORIZADO 62.5 LC-UPC/SC-UPC 8.0M - LSZH - NARANJA</t>
  </si>
  <si>
    <t>CORDAO DUPLEX CONECTORIZADO 62.5 SC-UPC/SC-UPC 15.0M - LSZH - LARANJA</t>
  </si>
  <si>
    <t>DUPLEX OPTICAL PATCH CORD 62.5 SC-UPC/SC-UPC 15.0M - LSZH - ORANGE</t>
  </si>
  <si>
    <t>PATCH CORD OPTICO DUPLEX CONECTORIZADO 62.5 SC-UPC/SC-UPC 15.0M - LSZH - NARANJA</t>
  </si>
  <si>
    <t>SERVICE CABLE CONECTORIZADO 02F SM SC-UPC/NC 0.8D2 300.0M - AS-80-TS - NC - PRETO - OUTDOOR</t>
  </si>
  <si>
    <t>TRUNK CABLE PRE-TERMINATED 02F SM SC-UPC/NC 0.8D2 300.0M - AS-80-TS - NC - BLACK - OUTDOOR</t>
  </si>
  <si>
    <t>CABLE TRONCAL CONECTORIZADO 02F SM SC-UPC/NC 0.8D2 300.0M - AS-80-TS - NC - NEGRO - OUTDOOR</t>
  </si>
  <si>
    <t>PATCH CORD UTP GIGALAN AUGMENTED-X CAT.6A - LSZH - T568A/B - 2.5M - CINZA (DESENVOLVIMENTO)</t>
  </si>
  <si>
    <t>UTP CAT.6A COPPER PATCH CORD GIGALAN AUGMENTED-X - LSZH - T568A/B - 2.5M - GRAY (DEVELOPMENT)</t>
  </si>
  <si>
    <t>PATCH CORD UTP GIGALAN AUGMENTED-X CAT.6A - LSZH - T568A/B - 2.5M - GRIS (DESARROLLO)</t>
  </si>
  <si>
    <t>PATCH CORD UTP GIGALAN AUGMENTED-X CAT.6A - LSZH - T568A/B - 5.0M - CINZA (DESENVOLVIMENTO)</t>
  </si>
  <si>
    <t>UTP CAT.6A COPPER PATCH CORD GIGALAN AUGMENTED-X - LSZH - T568A/B - 5.0M - GRAY (DEVELOPMENT)</t>
  </si>
  <si>
    <t>PATCH CORD UTP GIGALAN AUGMENTED-X CAT.6A - LSZH - T568A/B - 5.0M - GRIS (DESARROLLO)</t>
  </si>
  <si>
    <t>CABO TRANSMISSAO DE DADOS GIGALAN AUGMENTED CAT.6A 23AWGX4P F/UTP BR LSZH (305M)</t>
  </si>
  <si>
    <t>DATA CABLE GIGALAN AUGMENTED CAT.6A 23AWGX4P F/UTP BR LSZH (305M).</t>
  </si>
  <si>
    <t>CABLE TRANSMISION DATOS GIGALAN AUGMENTED CAT.6A 23AWGX4P F/UTP BR LSZH (305M)</t>
  </si>
  <si>
    <t>ET2265</t>
  </si>
  <si>
    <t>PATCH CORD 4P FISAFLEX - CM - CAT.6 RJ-45/110IDC - T568A - 2.0M - AZUL (B50)</t>
  </si>
  <si>
    <t>4 PAIRS VOICE PATCH CORD FISAFLEX - CM - CAT.6 RJ-45/110IDC - T568A - 2.0M - BLUE (B50)</t>
  </si>
  <si>
    <t>PATCH CORD 4P FISAFLEX - CM - CAT.6 RJ-45/110IDC - T568A - 2.0M - CINZA (B50)</t>
  </si>
  <si>
    <t>4 PAIRS VOICE PATCH CORD FISAFLEX - CM - CAT.6 RJ-45/110IDC - T568A - 2.0M - GRAY (B50)</t>
  </si>
  <si>
    <t>PATCH CORD 4P FISAFLEX - CM - CAT.6 RJ-45/110IDC - T568A - 2.0M - GRIS (B50)</t>
  </si>
  <si>
    <t>CABO OPTICO CFOA-MM-AS200-G 12F (62.5) RC (ABNT)</t>
  </si>
  <si>
    <t>OPTICAL CABLE CFOA-MM-AS200-G 12F (62.5) RC (ABNT)</t>
  </si>
  <si>
    <t>CABLE OPTICO CFOA-MM-AS200-G 12F (62.5) RC (ABNT)</t>
  </si>
  <si>
    <t>CABO OPTICO FIS-OPTIC-AS120 04F MM(50) OM4 RC</t>
  </si>
  <si>
    <t>OPTICAL CABLE FIS-OPTIC-AS120 04F MM(50) OM4 RC</t>
  </si>
  <si>
    <t>CABLE OPTICO FIS-OPTIC-AS120 04F MM(50) OM4 RC</t>
  </si>
  <si>
    <t>CORDAO DUPLEX CONECTORIZADO 62.5 SC-APC/ST-UPC 3.0M - COG - LARANJA</t>
  </si>
  <si>
    <t>DUPLEX OPTICAL PATCH CORD 62.5 SC-APC/ST-UPC 3.0M - OFN - ORANGE</t>
  </si>
  <si>
    <t>PATCH CORD OPTICO DUPLEX CONECTORIZADO 62.5 SC-APC/ST-UPC 3.0M - COG - NARANJA</t>
  </si>
  <si>
    <t>SERVICE CABLE CONECTORIZADO 04F SM BLI A/B G-657A SC-APC/SC-APC 1.0D2/1.0D2 120.0M - TIGHT - LSZH - AZUL</t>
  </si>
  <si>
    <t>TRUNK CABLE PRE-TERMINATED 04F SM BLI A/B G-657A SC-APC/SC-APC 1.0D2/1.0D2120.0M - TIGHT - LSZH - BLUE</t>
  </si>
  <si>
    <t>CABLE TRONCAL CONECTORIZADO 04F SM BLI A/B G-657A SC-APC/SC-APC 1.0D2/1.0D2 120.0M - TIGHT - LSZH - AZUL</t>
  </si>
  <si>
    <t>SIMULAÇÃO - TESTE EPC - TIAGO</t>
  </si>
  <si>
    <t>SIMULAÇÃO - TESTE EPC</t>
  </si>
  <si>
    <t>(DO NOT USE - MIRROR LOCKED) OPTICAL CABLE OPTIC-LAN 04F MM (50) OM3 LSZH</t>
  </si>
  <si>
    <t>CABO OPTICO CFOA-SM-AS200-S 04F TS NR</t>
  </si>
  <si>
    <t>OPTICAL CABLE CFOA-SM-AS200-S 04F TS NR</t>
  </si>
  <si>
    <t>CABLE OPTICO CFOA-SM-AS200-S 04F TS NR</t>
  </si>
  <si>
    <t>CABO OPTICO CFOA-SM-LV-AS-CMO10KN-S 24F NR (ABNT CL)</t>
  </si>
  <si>
    <t>OPTICAL CABLE CFOA-SM-LV-AS-CMO10KN-S 24F NR (ABNT CL)</t>
  </si>
  <si>
    <t>CABLE OPTICO CFOA-SM-LV-AS-CMO10KN-S 24F NR (ABNT CL)</t>
  </si>
  <si>
    <t>CABO OPTICO CFOA-SM-LV-AS-CMO5KN-S 24F NR (ABNT CL)</t>
  </si>
  <si>
    <t>OPTICAL CABLE CFOA-SM-LV-AS-CMO5KN-S 24F NR (ABNT CL)</t>
  </si>
  <si>
    <t>CABLE OPTICO CFOA-SM-LV-AS-CMO5KN-S 24F NR (ABNT CL)</t>
  </si>
  <si>
    <t>CABO OPTICO DROP FIG.8 FTTH SM 02F G-652D COG CZ</t>
  </si>
  <si>
    <t>OPTICAL CABLE DROP FIG.8 FTTH SM 02F G-652D COG CZ</t>
  </si>
  <si>
    <t>CABLE OPTICO DROP FIG.8 FTTH SM 02F G-652D COG CZ</t>
  </si>
  <si>
    <t>CABO OPTICO CFOA-SM-AS80-S 48F RC (ABNT CL)</t>
  </si>
  <si>
    <t>OPTICAL CABLE CFOA-SM-AS80-S 48F RC (ABNT CL)</t>
  </si>
  <si>
    <t>CABLE OPTICO CFOA-SM-AS80-S 48F RC (ABNT CL)</t>
  </si>
  <si>
    <t>CABO OPTICO CFOA-SM-AS80-S 24F RC (ABNT CL)</t>
  </si>
  <si>
    <t>OPTICAL CABLE CFOA-SM-AS80-S 24F RC (ABNT CL)</t>
  </si>
  <si>
    <t>CABLE OPTICO CFOA-SM-AS80-S 24F RC (ABNT CL)</t>
  </si>
  <si>
    <t>CABO OPTICO CFOA-SM-AS80-S 72F RC (ABNT CL)</t>
  </si>
  <si>
    <t>OPTICAL CABLE CFOA-SM-AS80-S 72F RC (ABNT CL)</t>
  </si>
  <si>
    <t>CABLE OPTICO CFOA-SM-AS80-S 72F RC (ABNT CL)</t>
  </si>
  <si>
    <t>ET03557</t>
  </si>
  <si>
    <t>a0A6100000blo28</t>
  </si>
  <si>
    <t>CABO OPTICO CFOA-SM-AS-CMO3.4KN-S 24F G-652D (ARSAT)</t>
  </si>
  <si>
    <t>OPTICAL CABLE CFOA-SM-AS-CMO3.4KN-S 24F G-652D (ARSAT)</t>
  </si>
  <si>
    <t>CABLE OPTICO CFOA-SM-AS-CMO3.4KN-S 24F G-652D (ARSAT)</t>
  </si>
  <si>
    <t>ET03581</t>
  </si>
  <si>
    <t>a0A6100000blo2S</t>
  </si>
  <si>
    <t>CABO OPTICO (PR1-001-338-0273) - EZ-BEND 3.0 RUGGEDIZED DROP CABLE BR (IR30-001C-DRW-4-WPVC) - RIB 4500 FEET</t>
  </si>
  <si>
    <t>OPTICAL CABLE (PR1-001-338-0273) - EZ-BEND 3.0 RUGGEDIZED DROP CABLE BR (IR30-001C-DRW-4-WPVC) - RIB 4500 FEET</t>
  </si>
  <si>
    <t>CABLE OPTICO (PR1-001-338-0273) - EZ-BEND 3.0 RUGGEDIZED DROP CABLE BR (IR30-001C-DRW-4-WPVC) - RIB 4500 FEET</t>
  </si>
  <si>
    <t>CABO OPTICO (PR1-001-339-0273) - EZ-BEND 3.0 RUGGEDIZED DROP CABLE PR (IR30-001C-DRK-4-WPVC)- RIB 4500 FEET</t>
  </si>
  <si>
    <t>OPTICAL CABLE (PR1-001-339-0273) - EZ-BEND 3.0 RUGGEDIZED DROP CABLE PR (IR30-001C-DRK-4-WPVC)- RIB 4500 FEET</t>
  </si>
  <si>
    <t>CABLE OPTICO (PR1-001-339-0273) - EZ-BEND 3.0 RUGGEDIZED DROP CABLE PR (IR30-001C-DRK-4-WPVC)- RIB 4500 FEET</t>
  </si>
  <si>
    <t>CABO OPTICO AT-3CE43CT-048</t>
  </si>
  <si>
    <t>OPTICAL CABLE AT-3CE43CT-048</t>
  </si>
  <si>
    <t>CABLE OPTICO AT-3CE43CT-048</t>
  </si>
  <si>
    <t>CABO OPTICO OPTICO OPTIC-LAN-AR 12F MM (50) NR</t>
  </si>
  <si>
    <t>OPTICAL CABLE OPTICO OPTIC-LAN-AR 12F MM (50) NR</t>
  </si>
  <si>
    <t>CABLE OPTICO OPTICO OPTIC-LAN-AR 12F MM (50) NR</t>
  </si>
  <si>
    <t>CABO OPTICO FIBER-LAN INDOOR/OUTDOOR 08F BLI G-657A1 LSZH</t>
  </si>
  <si>
    <t>OPTICAL CABLE FIBER-LAN INDOOR/OUTDOOR 08F BLI G-657A1 LSZH</t>
  </si>
  <si>
    <t>CABLE OPTICO FIBER-LAN INDOOR/OUTDOOR 08F BLI G-657A1 LSZH</t>
  </si>
  <si>
    <t>CABO OPTICO CFOT-MM-UTR 08F (50) OM4 COG (OPTIC-LAN-AR (PFV))</t>
  </si>
  <si>
    <t>OPTICAL CABLE CFOT-MM-UTR 08F (50) OM4 COG (OPTIC-LAN-AR (PFV))</t>
  </si>
  <si>
    <t>CABLE OPTICO CFOT-MM-UTR 08F (50) OM4 COG (OPTIC-LAN-AR (PFV))</t>
  </si>
  <si>
    <t>SERVICE CABLE CONECTORIZADO 12F OM4 MPO12-UPC(M)/MPO12-UPC(M) 0.8D3/0.8D3 140.0M - UT - LSZH - ACQUA - TIPO B</t>
  </si>
  <si>
    <t>TRUNK CABLE PRE-TERMINATED 12F OM4 MPO12-UPC(M)/MPO12-UPC(M) 0.8D3/0.8D3 140.0M - UT - LSZH - AQUA - TYPE B</t>
  </si>
  <si>
    <t>CABLE TRONCAL CONECTORIZADO 12F OM4 MPO12-UPC(M)/MPO12-UPC(M) 0.8D3/0.8D3 140.0M - UT - LSZH - ACQUA  - TIPO B</t>
  </si>
  <si>
    <t>SERVICE CABLE CONECTORIZADOS MM ACQUA(14M DE BACKBONE OM4 6 VIAS - 72F E 12 UNID. DE CONECTORIZAÇÃO MPO/MPO MM TIPO A)</t>
  </si>
  <si>
    <t>BACKBONE MM 6 VIAS (72 FIBRAS) - 14 METROS (TRUNK CABLE PRE-TERMINATED 72F OM4 MPO12-UPC(M)/MPO12-UPC(M) 1.0D3/1.0D3 12.0M - TS - LSZH - AQUA - TYPE A)</t>
  </si>
  <si>
    <t>BACKBONE MM 6 VIAS (72 FIBRAS) - 14 METROS (CABLE TRONCAL CONECTORIZADO 72F OM4 MPO12-UPC(M)/MPO12-UPC(M) 1.0D3/1.0D3 12.0M - TS - LSZH - ACQUA  - TIPO A)</t>
  </si>
  <si>
    <t>SERVICE CABLE CONECTORIZADOS MM ACQUA(6M DE BACKBONE OM4 6 VIAS - 72F E 12 UNID. DE CONECTORIZAÇÃO MPO/MPO MM TIPO A)</t>
  </si>
  <si>
    <t>BACKBONE MM 6 VIAS (72 FIBRAS) - 6 METROS (TRUNK CABLE PRE-TERMINATED 72F OM4 MPO12-UPC(M)/MPO12-UPC(M) 1.0D3/1.0D3 4.0M - TS - LSZH - AQUA - TYPE A)</t>
  </si>
  <si>
    <t>BACKBONE MM 6 VIAS (72 FIBRAS) - 6 METROS (CABLE TRONCAL CONECTORIZADO 72F OM4 MPO12-UPC(M)/MPO12-UPC(M) 1.0D3/1.0D3 4.0M - TS - LSZH - ACQUA  - TIPO A)</t>
  </si>
  <si>
    <t>SERVICE CABLE CONECTORIZADO 24F OM4 MPO12-UPC(M)/MPO12-UPC(M) 0.8D3/0.8D3 5.0M - TS - LSZH - ACQUA - TIPO B</t>
  </si>
  <si>
    <t>TRUNK CABLE PRE-TERMINATED 24F OM4 MPO12-UPC(M)/MPO12-UPC(M) 0.8D3/0.8D3 5.0M - TS - LSZH - AQUA - TYPE B</t>
  </si>
  <si>
    <t>CABLE TRONCAL CONECTORIZADO 24F OM4 MPO12-UPC(M)/MPO12-UPC(M) 0.8D3/0.8D3 5.0M - TS - LSZH - ACQUA  - TIPO B</t>
  </si>
  <si>
    <t>CORDAO OPTICO CONECTORIZADO 12F OM3 MPO12-UPC(F)/MPO12-UPC(F) 2.5D3 - MTF - LSZH - ACQUA - TIPO B</t>
  </si>
  <si>
    <t>OPTICAL PATCH CORD 12F OM3 MPO12-UPC(F)/MPO12-UPC(F) 2.5D3 - MTF - LSZH - ACQUA - TYPE B</t>
  </si>
  <si>
    <t>CORDON OPTICO CONECTORIZADO 12F OM3 MPO12-UPC(F)/MPO12-UPC(F) 2.5D3 - MTF - LSZH - ACQUA - TIPO B</t>
  </si>
  <si>
    <t>CORDAO OPTICO CONECTORIZADO FANOUT 12F OM3 LC-UPC/MPO12-UPC(F) 0.7D2/10.0D3 - MTF - LSZH - ACQUA - TIPO A</t>
  </si>
  <si>
    <t>OPTICAL PATCH CORD FANOUT 12F OM3 LC-UPC/MPO12-UPC(F) 0.7D2/10.0D3 - MTF - LSZH - ACQUA - TYPE A</t>
  </si>
  <si>
    <t>CORDON OPTICO CONECTORIZADO FANOUT 12F OM3 LC-UPC/MPO12-UPC(F) 0.7D2/10.0D3 - MTF - LSZH - ACQUA - TIPO A</t>
  </si>
  <si>
    <t>CORDAO OPTICO CONECTORIZADO FANOUT 12F OM3 LC-UPC/MPO12-UPC(F) 0.7D2/4.0D3 - MTF - LSZH - ACQUA - TIPO A</t>
  </si>
  <si>
    <t>OPTICAL PATCH CORD FANOUT 12F OM3 LC-UPC/MPO12-UPC(F) 0.7D2/4.0D3 - MTF - LSZH - ACQUA - TYPE A</t>
  </si>
  <si>
    <t>CORDON OPTICO CONECTORIZADO FANOUT 12F OM3 LC-UPC/MPO12-UPC(F) 0.7D2/4.0D3 - MTF - LSZH - ACQUA - TIPO A</t>
  </si>
  <si>
    <t>PATCH CORD F/UTP GIGALAN AUGMENTED CAT.6A - LSZH - T568A/B - 10.0M - BRANCO (BLINDADO)</t>
  </si>
  <si>
    <t>F/UTP CAT.6A COPPER PATCH CORD GIGALAN AUGMENTED - LSZH - T568A/B - 10.0M - WHITE (SHIELDED)</t>
  </si>
  <si>
    <t>PATCH CORD F/UTP GIGALAN AUGMENTED CAT.6A - LSZH - T568A/B - 10.0M - BLANCO  (BLINDADO)</t>
  </si>
  <si>
    <t>PATCH CORD F/UTP GIGALAN AUGMENTED CAT.6A - LSZH - T568A/B - 15.0M - BRANCO (BLINDADO)</t>
  </si>
  <si>
    <t>F/UTP CAT.6A COPPER PATCH CORD GIGALAN AUGMENTED - LSZH - T568A/B - 15.0M - WHITE (SHIELDED)</t>
  </si>
  <si>
    <t>PATCH CORD F/UTP GIGALAN AUGMENTED CAT.6A - LSZH - T568A/B - 15.0M - BLANCO  (BLINDADO)</t>
  </si>
  <si>
    <t>EXTENSAO SOLIDA RJ-45 U/UTP GIGALAN PREMIUM CAT.6 - LSZH - T568A - 6.0M - CINZA</t>
  </si>
  <si>
    <t>U/UTP CAT.6 RJ-45 SOLID EXTENSION GIGALAN PREMIUM - LSZH - T568A - 6.0M - GRAY</t>
  </si>
  <si>
    <t>EXTENSION SOLIDO RJ-45 U/UTP GIGALAN PREMIUM CAT.6 - LSZH - T568A - 6.0M - GRIS</t>
  </si>
  <si>
    <t>EXTENSAO SOLIDA RJ-45 U/UTP GIGALAN PREMIUM CAT.6 - LSZH - T568A - 20.0M - VERMELHO</t>
  </si>
  <si>
    <t>U/UTP CAT.6 RJ-45 SOLID EXTENSION GIGALAN PREMIUM - LSZH - T568A - 20.0M - RED</t>
  </si>
  <si>
    <t>EXTENSION SOLIDO RJ-45 U/UTP GIGALAN PREMIUM CAT.6 - LSZH - T568A - 20.0M - ROJO</t>
  </si>
  <si>
    <t>CORDAO DUPLEX CONECTORIZADO SM G-652D LC-UPC/ST-UPC 3.0M - LSZH - AMARELO</t>
  </si>
  <si>
    <t>DUPLEX OPTICAL PATCH CORD SM G-652D LC-UPC/ST-UPC 3.0M - LSZH - YELLOW</t>
  </si>
  <si>
    <t>PATCH CORD OPTICO DUPLEX CONECTORIZADO SM G-652D LC-UPC/ST-UPC 3.0M - LSZH - AMARILLO</t>
  </si>
  <si>
    <t>CORDAO DUPLEX CONECTORIZADO SM G-652D LC-UPC/ST-UPC 10.0M - LSZH - AMARELO</t>
  </si>
  <si>
    <t>DUPLEX OPTICAL PATCH CORD SM G-652D LC-UPC/ST-UPC 10.0M - LSZH - YELLOW</t>
  </si>
  <si>
    <t>PATCH CORD OPTICO DUPLEX CONECTORIZADO SM G-652D LC-UPC/ST-UPC 10.0M - LSZH - AMARILLO</t>
  </si>
  <si>
    <t>CORDAO DUPLEX CONECTORIZADO SM G-652D LC-UPC/ST-UPC 20.0M - LSZH - AMARELO</t>
  </si>
  <si>
    <t>DUPLEX OPTICAL PATCH CORD SM G-652D LC-UPC/ST-UPC 20.0M - LSZH - YELLOW</t>
  </si>
  <si>
    <t>PATCH CORD OPTICO DUPLEX CONECTORIZADO SM G-652D LC-UPC/ST-UPC 20.0M - LSZH - AMARILLO</t>
  </si>
  <si>
    <t>CONECTOR OPTICO DE CAMPO SM SC-APC PARA CABOS FLAT 1.6X2 MM E 3X2 MM (10302520120)</t>
  </si>
  <si>
    <t>CONECTOR OPTICO DE CAMPO SM SC-APC PARA CABLES FLAT 1.6X2 MM E 3X2 MM (10302520120)</t>
  </si>
  <si>
    <t>DIVISOR OPTICO PLC 1X32 BLI A/B G-657A NC/NC 2.0D0.25/2.0D0.25 - EM BANDEJA - FX-C (321418)</t>
  </si>
  <si>
    <t>OPTICAL SPLITTER PLC 1X32 BLI A/B G-657A NC/NC 2.0D0.25/2.0D0.25 - ON SPLICE TRAY - FX-C (321418)</t>
  </si>
  <si>
    <t>DIVISOR OPTICO PLC 1X32 BLI A/B G-657A NC/NC 2.0D0.25/2.0D0.25 - EN BANDEJA - FX-C (321418)</t>
  </si>
  <si>
    <t>DIVISOR OPTICO PLC 1X8 BLI A/B G-657A NC/NC 2.0D0.25/2.0D0.25 - EM BANDEJA - FX-C (321419)</t>
  </si>
  <si>
    <t>OPTICAL SPLITTER PLC 1X8 BLI A/B G-657A NC/NC 2.0D0.25/2.0D0.25 - ON SPLICE TRAY - FX-C (321419)</t>
  </si>
  <si>
    <t>DIVISOR OPTICO PLC 1X8 BLI A/B G-657A NC/NC 2.0D0.25/2.0D0.25 - EN BANDEJA - FX-C (321419)</t>
  </si>
  <si>
    <t>DIVISOR OPTICO PLC 1X4 BLI A/B G-657A NC/NC 2.0D0.25/2.0D0.25 - EM BANDEJA - FX-C (321420)</t>
  </si>
  <si>
    <t>OPTICAL SPLITTER PLC 1X4 BLI A/B G-657A NC/NC 2.0D0.25/2.0D0.25 - ON SPLICE TRAY - FX-C (321420)</t>
  </si>
  <si>
    <t>DIVISOR OPTICO PLC 1X4 BLI A/B G-657A NC/NC 2.0D0.25/2.0D0.25 - EN BANDEJA - FX-C (321420)</t>
  </si>
  <si>
    <t>KIT COM 2 DIVISORES OPTICOS PLC 1X16 BLI A/B G-657A NC/NC 2.0D0.25/2.0D0.25 - EM BANDEJA - FX-C (321422)</t>
  </si>
  <si>
    <t>KIT WITH 2 OPTICAL SPLITTERS PLC 1X16 BLI A/B G-657A NC/NC 2.0D0.25/2.0D0.25 - ON SPLICE TRAY - FX-C (321422)</t>
  </si>
  <si>
    <t>KIT CON 2 DIVISORES OPTICOS PLC 1X16 BLI A/B G-657A NC/NC 2.0D0.25/2.0D0.25 - EN BANDEJA - FX-C (321422)</t>
  </si>
  <si>
    <t>KIT COM 2 DIVISORES OPTICOS PLC 1X4 BLI A/B G-657A NC/NC 2.0D0.25/2.0D0.25 - EM BANDEJA - FX-C (321424)</t>
  </si>
  <si>
    <t>KIT WITH 2 OPTICAL SPLITTERS PLC 1X4 BLI A/B G-657A NC/NC 2.0D0.25/2.0D0.25 - ON SPLICE TRAY - FX-C (321424)</t>
  </si>
  <si>
    <t>KIT CON 2 DIVISORES OPTICOS PLC 1X4 BLI A/B G-657A NC/NC 2.0D0.25/2.0D0.25 - EN BANDEJA - FX-C (321424)</t>
  </si>
  <si>
    <t>KIT COM 2 DIVISORES OPTICOS PLC 1X2 BLI A/B G-657A NC/NC 2.0D0.25/2.0D0.25 - EM BANDEJA - FX-C (321426)</t>
  </si>
  <si>
    <t>KIT WITH 2 OPTICAL SPLITTERS PLC 1X2 BLI A/B G-657A NC/NC 2.0D0.25/2.0D0.25 - ON SPLICE TRAY - FX-C (321426)</t>
  </si>
  <si>
    <t>KIT COM 2 DIVISORES OPTICOS PLC 1X2 BLI A/B G-657A NC/NC 2.0D0.25/2.0D0.25 - EN BANDEJA - FX-C (321426)</t>
  </si>
  <si>
    <t>FK-CEO-4T-144F (96F) (CEO - 4 KITS DERIVAÇÃO E SUPORTE P/ CORDOALHA)</t>
  </si>
  <si>
    <t>FK-CEO-4T-144F (96F) (CEO - 4 DERIVATION KIT, SUPORT FOR STRAND )</t>
  </si>
  <si>
    <t>FK-CEO-4T-144F (96F) (CEO - 4 KITs DE DERIVACION Y SOPORTE P/ CORDAJE )</t>
  </si>
  <si>
    <t>FK-CEO-4M-144F (72F) (CONJUNTO DE EMENDA OPTICA AEREO/SUBTERRANEO) (0456-0029-4)</t>
  </si>
  <si>
    <t>KIT INSTALACAO INDOOR - FW-3D 1+0 16XE1 75 OHMS</t>
  </si>
  <si>
    <t>KIT INSTALACAO OUTDOOR - FW-3D 2+0 16XE1 75 OHMS</t>
  </si>
  <si>
    <t>KIT INSTALACAO INDOOR - FW-3D 1+1 16XE1 75 OHMS</t>
  </si>
  <si>
    <t>KIT INSTALACAO INDOOR - FW-3D 2+0 16XE1 75 OHMS</t>
  </si>
  <si>
    <t>KIT INSTALACAO OUTDOOR - FW-3D 1+0 16XE1 75 OHMS</t>
  </si>
  <si>
    <t>KIT INSTALACAO OUTDOOR - FW-3D 1+1 16XE1 75 OHMS</t>
  </si>
  <si>
    <t>GRAMPO GUIA DE DESCIDA METÁLICO COM SUPORTE DE FIXAÇÃO L - PARA OPGW 18,75MM</t>
  </si>
  <si>
    <t>GRAPA GUÍA DE DESCIDA METÁLICA CON SOPORTE DE FIJACIÓN L - OPGW 18,75MM</t>
  </si>
  <si>
    <t>GRAMPO GUIA DE DESCIDA METÁLICO COM SUPORTE DE FIXAÇÃO GARRA - PARA OPGW 11,9 MM - 12,4MM</t>
  </si>
  <si>
    <t>GRAMPO GUIA DE DESCIDA METÁLICO COM SUPORTE DE FIXAÇÃO EM ESTRUTURA DE CONCRETO PARA CABO OPGW 11,90MM - 12,40MM</t>
  </si>
  <si>
    <t>GRAPA GUÍA DE DESCIDA METÁLICA CON SOPORTE DE FIJACIÓN EN ESTRUCTURA DE CONCRETO - OPGW 11,90MM HASTA 12,40MM</t>
  </si>
  <si>
    <t>SUPORTE CABO OPDC SUPORTE TIPO 2 TORRE 1AB N16</t>
  </si>
  <si>
    <t>FRP FIBRA VIDRO 2.70MM ISOLADO = 4.50MM</t>
  </si>
  <si>
    <t>TUBO OPTICO PBT 2.8/2.0MM 12F SM NT (AS120-RA)</t>
  </si>
  <si>
    <t>CABO OPTICO CFOA-SM-LV-AS-CMO5KN-S 48F NR (ABNT)</t>
  </si>
  <si>
    <t>OPTICAL CABLE CFOA-SM-LV-AS-CMO5KN-S 48F NR (ABNT)</t>
  </si>
  <si>
    <t>CABLE OPTICO CFOA-SM-LV-AS-CMO5KN-S 48F NR (ABNT)</t>
  </si>
  <si>
    <t>TAMPA CEGA INDUSTRIAL IP67 (CJT 2 PEÇAS) - PRETO</t>
  </si>
  <si>
    <t>INDUSTRIAL IP67 BLIND COVER (PKG 2 PCS) - BLACK</t>
  </si>
  <si>
    <t>TAPA CIEGA INDUSTRIAL IP67 (CJT 2 PZS) - NEGRO</t>
  </si>
  <si>
    <t>ET03473</t>
  </si>
  <si>
    <t>a0A6100000blo1J</t>
  </si>
  <si>
    <t>KIT DE ADAPTADORES OPTICOS 01F SM SC-APC ANGULAR COM SHUTTER (KIT 01 PC)</t>
  </si>
  <si>
    <t>KIT OF 01F SM SC-APC ANGULAR OPTICAL ADAPTERS WITH SHUTTER (01 PC)</t>
  </si>
  <si>
    <t>KIT DE ADAPTADORES OPTICOS 01F SM SC-APC ANGULAR COM SHUTTER (KIT 01 PZ)</t>
  </si>
  <si>
    <t>FK-CEO-4T 144F (48F) ( CEO - 4 KITs DE DERIVAÇÃO E SUPORTE P/ CORDOALHA)</t>
  </si>
  <si>
    <t>FK-CEO-4T 144F (48F) (CEO - 4 DERIVATION KIT, SUPORT FOR STRAND )</t>
  </si>
  <si>
    <t>FK-CEO-4T 144F (48F) (CEO - 4 KITs DE DERIVACION, SOPORTE P/ CORDAJE )</t>
  </si>
  <si>
    <t>FK-CTO-16MC (CAIXA DE TERMINAÇÃO ÓPTICA - 1 BANDEJA DE EMENDA, 1 BANDEJA C/ 8 ADAPTADORES SC-APC, 1 SPLITTER 1X8 NC/SC-APC E GROMMETS DROP FLAT) (HUAWEI)</t>
  </si>
  <si>
    <t>FK-CTO-16MC (SLIMBOX DROP TERMINAL - 1 SPLICE TRAY, 1 TRAY W/ 8 SC-APC ADAPTERS , 1 SPLITTER 1X8 NC/SC-APC AND GROMMETS FLAT DROP) (HUAWEI)</t>
  </si>
  <si>
    <t>FK-CTO-16MC (CAJA DE TERMINACIÓN OPTICA - 1 BANDEJA DE EMPALME, 1 BANDEJA C/ 8 ADAPTADORES SC-APC, 1 SPLITTER 1X8 NC/SC-APC Y GROMMETS DROP FLAT) (HUAWEI)</t>
  </si>
  <si>
    <t>FK-CTO-16MC (CAIXA DE TERMINAÇÃO ÓPTICA - 1 BANDEJA DE EMENDA, 1 BANDEJA C/ 16 ADAPTADORES SC-APC, 1 SPLITTER 1X16 NC/SC-APC E GROMMETS DROP FLAT) (HUAWEI)</t>
  </si>
  <si>
    <t>FK-CTO-16MC (SLIMBOX DROP TERMINAL - 1 SPLICE TRAY, 1 TRAY W/ 16 SC-APC ADAPTERS, 1 SPLITTER 1X16 NC/SC-APC AND GROMMETS FLAT DROP) (HUAWEI)</t>
  </si>
  <si>
    <t>FK-CTO-16MC (CAJA DE TERMINACIÓN OPTICA - 1 BANDEJA DE EMPALME, 1 BANDEJA C/ 16 ADAPTADORES SC-APC, 1 SPLITTER 1X16 NC/SC-APC Y GROMMETS DROP FLAT) (HUAWEI)</t>
  </si>
  <si>
    <t>ET0713</t>
  </si>
  <si>
    <t>EXTENSAO SOLIDA RJ-45 F/UTP GIGALAN AUGMENTED CAT.6A - LSZH - T568A - 3.0M - CINZA (BLINDADO)</t>
  </si>
  <si>
    <t>F/UTP CAT.6A RJ-45 SOLID EXTENSION GIGALAN AUGMENTED - LSZH - T568A - 3.0M - GRAY (SHIELDED)</t>
  </si>
  <si>
    <t>EXTENSION SOLIDO RJ-45 F/UTP GIGALAN AUGMENTED CAT.6A - LSZH - T568A - 3.0M - GRIS  (BLINDADO)</t>
  </si>
  <si>
    <t>CORDAO OPTICO CONECTORIZADO 12F OM3 MPO12-UPC(F)/MPO12-UPC(F) 5.0D3 - MTF - LSZH - ACQUA - TIPO B</t>
  </si>
  <si>
    <t>OPTICAL PATCH CORD 12F OM3 MPO12-UPC(F)/MPO12-UPC(F) 5.0D3 - MTF - LSZH - ACQUA - TYPE B</t>
  </si>
  <si>
    <t>CORDON OPTICO CONECTORIZADO 12F OM3 MPO12-UPC(F)/MPO12-UPC(F) 5.0D3 - MTF - LSZH - ACQUA  - TIPO B</t>
  </si>
  <si>
    <t>CORDAO OPTICO CONECTORIZADO 12F OM3 MPO12-UPC(F)/MPO12-UPC(F) 2.0D3 - MTF - LSZH - ACQUA - TIPO B</t>
  </si>
  <si>
    <t>OPTICAL PATCH CORD 12F OM3 MPO12-UPC(F)/MPO12-UPC(F) 2.0D3 - MTF - LSZH - ACQUA - TYPE B</t>
  </si>
  <si>
    <t>CORDON OPTICO CONECTORIZADO 12F OM3 MPO12-UPC(F)/MPO12-UPC(F) 2.0D3 - MTF - LSZH - ACQUA  - TIPO B</t>
  </si>
  <si>
    <t>CORDAO DUPLEX CONECTORIZADO 62.5 LC-APC/LC-APC 8.0M - COG - LARANJA (A - B)</t>
  </si>
  <si>
    <t>DUPLEX OPTICAL PATCH CORD 62.5 LC-APC/LC-APC 8.0M - OFN - ORANGE (A - B)</t>
  </si>
  <si>
    <t>PATCH CORD OPTICO DUPLEX CONECTORIZADO 62.5 LC-APC/LC-APC 8.0M - COG - NARANJA (A - B)</t>
  </si>
  <si>
    <t>SERVICE CABLE CONECTORIZADO 48F SM MPO12-APC(M)/MPO12-APC(M) 0.8D3/0.8D3 235.0M - TS - LSZH - AZUL - TIPO B</t>
  </si>
  <si>
    <t>TRUNK CABLE PRE-TERMINATED 48F SM MPO12-APC(M)/MPO12-APC(M) 0.8D3/0.8D3 235.0M - TS - LSZH - BLUE - TYPE B</t>
  </si>
  <si>
    <t>CABLE TRONCAL CONECTORIZADO 48F SM MPO12-APC(M)/MPO12-APC(M) 0.8D3/0.8D3 235.0M - TS - LSZH - AZUL  - TIPO B</t>
  </si>
  <si>
    <t>SERVICE CABLE CONECTORIZADO 48F SM MPO12-APC(M)/MPO12-APC(M) 0.8D3/0.8D3 125.0M - TS - LSZH - AZUL - TIPO B</t>
  </si>
  <si>
    <t>TRUNK CABLE PRE-TERMINATED 48F SM MPO12-APC(M)/MPO12-APC(M) 0.8D3/0.8D3 125.0M - TS - LSZH - BLUE - TYPE B</t>
  </si>
  <si>
    <t>CABLE TRONCAL CONECTORIZADO 48F SM MPO12-APC(M)/MPO12-APC(M) 0.8D3/0.8D3 125.0M - TS - LSZH - AZUL  - TIPO B</t>
  </si>
  <si>
    <t>SERVICE CABLE CONECTORIZADO 24F SM MPO12-APC(M)/MPO12-APC(M) 0.8D3/0.8D3 85.0M - TS - LSZH - AZUL - TIPO B</t>
  </si>
  <si>
    <t>TRUNK CABLE PRE-TERMINATED 24F SM MPO12-APC(M)/MPO12-APC(M) 0.8D3/0.8D3 85.0M - TS - LSZH - BLUE - TYPE B</t>
  </si>
  <si>
    <t>CABLE TRONCAL CONECTORIZADO 24F SM MPO12-APC(M)/MPO12-APC(M) 0.8D3/0.8D3 85.0M - TS - LSZH - AZUL  - TIPO B</t>
  </si>
  <si>
    <t>SERVICE CABLE CONECTORIZADO 24F SM MPO12-APC(M)/MPO12-APC(M) 0.8D3/0.8D3 200.0M - TS - LSZH - AZUL - TIPO B</t>
  </si>
  <si>
    <t>TRUNK CABLE PRE-TERMINATED 24F SM MPO12-APC(M)/MPO12-APC(M) 0.8D3/0.8D3 200.0M - TS - LSZH - BLUE - TYPE B</t>
  </si>
  <si>
    <t>CABLE TRONCAL CONECTORIZADO 24F SM MPO12-APC(M)/MPO12-APC(M) 0.8D3/0.8D3 200.0M - TS - LSZH - AZUL  - TIPO B</t>
  </si>
  <si>
    <t>SERVICE CABLE CONECTORIZADO 24F SM MPO12-APC(M)/MPO12-APC(M) 0.8D3/0.8D3 115.0M - TS - LSZH - AZUL - TIPO B</t>
  </si>
  <si>
    <t>TRUNK CABLE PRE-TERMINATED 24F SM MPO12-APC(M)/MPO12-APC(M) 0.8D3/0.8D3 115.0M - TS - LSZH - BLUE - TYPE B</t>
  </si>
  <si>
    <t>CABLE TRONCAL CONECTORIZADO 24F SM MPO12-APC(M)/MPO12-APC(M) 0.8D3/0.8D3 115.0M - TS - LSZH - AZUL  - TIPO B</t>
  </si>
  <si>
    <t>SERVICE CABLE CONECTORIZADO 24F SM MPO12-APC(M)/MPO12-APC(M) 0.8D3/0.8D3 240.0M - TS - LSZH - AZUL - TIPO B</t>
  </si>
  <si>
    <t>TRUNK CABLE PRE-TERMINATED 24F SM MPO12-APC(M)/MPO12-APC(M) 0.8D3/0.8D3 240.0M - TS - LSZH - BLUE - TYPE B</t>
  </si>
  <si>
    <t>CABLE TRONCAL CONECTORIZADO 24F SM MPO12-APC(M)/MPO12-APC(M) 0.8D3/0.8D3 240.0M - TS - LSZH - AZUL  - TIPO B</t>
  </si>
  <si>
    <t>SERVICE CABLE CONECTORIZADO 24F SM MPO12-APC(M)/MPO12-APC(M) 0.8D3/0.8D3 125.0M - TS - LSZH - AZUL - TIPO B</t>
  </si>
  <si>
    <t>TRUNK CABLE PRE-TERMINATED 24F SM MPO12-APC(M)/MPO12-APC(M) 0.8D3/0.8D3 125.0M - TS - LSZH - BLUE - TYPE B</t>
  </si>
  <si>
    <t>CABLE TRONCAL CONECTORIZADO 24F SM MPO12-APC(M)/MPO12-APC(M) 0.8D3/0.8D3 125.0M - TS - LSZH - AZUL  - TIPO B</t>
  </si>
  <si>
    <t>CORDAO MONOFIBRA CONECTORIZADO SM E2000-APC/LC-UPC 3.0M - COG - AZUL - D3</t>
  </si>
  <si>
    <t>SIMPLEX OPTICAL PATCH CORD SM E2000-APC/LC-UPC 3.0M - OFN - BLUE - D3</t>
  </si>
  <si>
    <t>PATCH CORD OPTICO MONOFIBRA CONECTORIZADO SM E2000-APC/LC-UPC 3.0M - COG - AZUL - D3</t>
  </si>
  <si>
    <t>CABO OPTICO CFOT-MM-UB 36F (50) COG</t>
  </si>
  <si>
    <t>OPTICAL CABLE CFOT-MM-UB 36F (50) COG</t>
  </si>
  <si>
    <t>CABLE OPTICO CFOT-MM-UB 36F (50) COG</t>
  </si>
  <si>
    <t>CABO OPTICO FIS-OPTIC-AS80 04F MM (50) OM4 NR</t>
  </si>
  <si>
    <t>OPTICAL CABLE FIS-OPTIC-AS80 04F MM (50) OM4 NR</t>
  </si>
  <si>
    <t>CABLE OPTICO FIS-OPTIC-AS80 04F MM (50) OM4 NR</t>
  </si>
  <si>
    <t>EXTENSAO MONOFIBRA SM LC-APC 15.0M - COG - AZUL - D2</t>
  </si>
  <si>
    <t>SIMPLEX OPTICAL PIGTAIL SM LC-APC 15.0M - OFN - BLUE - D2</t>
  </si>
  <si>
    <t>EXTENSION MONOFIBRA SM LC-APC 15.0M - COG - AZUL - D2</t>
  </si>
  <si>
    <t>CABO OPTICO CFOA-SM-DDR-G 60F (PFV) (ABNT)</t>
  </si>
  <si>
    <t>OPTICAL CABLE CFOA-SM-DDR-G 60F (PFV) (ABNT)</t>
  </si>
  <si>
    <t>CABLE OPTICO CFOA-SM-DDR-G 60F (PFV) (ABNT)</t>
  </si>
  <si>
    <t>CABO OPTICO CFOA-NZD-DD-G 06F (ABNT)</t>
  </si>
  <si>
    <t>OPTICAL CABLE CFOA-NZD-DD-G 06F (ABNT)</t>
  </si>
  <si>
    <t>CABLE OPTICO CFOA-NZD-DD-G 06F (ABNT)</t>
  </si>
  <si>
    <t>CABO OPTICO CFOT-MM-UB 48F (50) OM4 COG</t>
  </si>
  <si>
    <t>OPTICAL CABLE CFOT-MM-UB 48F (50) OM4 COG</t>
  </si>
  <si>
    <t>CABLE OPTICO CFOT-MM-UB 48F (50) OM4 COG</t>
  </si>
  <si>
    <t>CABO OPTICO CFOT-MM-UTR 12F (50) OM3 LSZH (OPTIC-LAN-AR (PFV))</t>
  </si>
  <si>
    <t>OPTICAL CABLE CFOT-MM-UTR 12F (50) OM3 LSZH (OPTIC-LAN-AR (PFV))</t>
  </si>
  <si>
    <t>CABLE OPTICO CFOT-MM-UTR 12F (50) OM3 LSZH (OPTIC-LAN-AR (PFV))</t>
  </si>
  <si>
    <t>CORDAO DUPLEX CONECTORIZADO BLI A/B G-657A E2000-APC/SC-UPC 2.0M - LSZH - AZUL</t>
  </si>
  <si>
    <t>DUPLEX OPTICAL PATCH CORD BLI A/B G-657A E2000-APC/SC-UPC 2.0M - LSZH - BLUE</t>
  </si>
  <si>
    <t>PATCH CORD OPTICO DUPLEX CONECTORIZADO BLI A/B G-657A E2000-APC/SC-UPC 2.0M - LSZH - AZUL</t>
  </si>
  <si>
    <t>CORDAO DUPLEX CONECTORIZADO BLI A/B G-657A E2000-APC/SC-UPC 5.0M - LSZH - AZUL</t>
  </si>
  <si>
    <t>DUPLEX OPTICAL PATCH CORD BLI A/B G-657A E2000-APC/SC-UPC 5.0M - LSZH - BLUE</t>
  </si>
  <si>
    <t>PATCH CORD OPTICO DUPLEX CONECTORIZADO BLI A/B G-657A E2000-APC/SC-UPC 5.0M - LSZH - AZUL</t>
  </si>
  <si>
    <t>CORDAO DUPLEX CONECTORIZADO BLI A/B G-657A FC-APC/FC-APC 10.0M - LSZH - AZUL</t>
  </si>
  <si>
    <t>DUPLEX OPTICAL PATCH CORD BLI A/B G-657A FC-APC/FC-APC 10.0M - LSZH - BLUE</t>
  </si>
  <si>
    <t>PATCH CORD OPTICO DUPLEX CONECTORIZADO BLI A/B G-657A FC-APC/FC-APC 10.0M - LSZH - AZUL</t>
  </si>
  <si>
    <t>CORDAO DUPLEX CONECTORIZADO NZD E2000-APC/SC-UPC 2.0M - COG - VERDE</t>
  </si>
  <si>
    <t>DUPLEX OPTICAL PATCH CORD NZD E2000-APC/SC-UPC 2.0M - OFN - GREEN</t>
  </si>
  <si>
    <t>PATCH CORD OPTICO DUPLEX CONECTORIZADO NZD E2000-APC/SC-UPC 2.0M - COG - VERDE</t>
  </si>
  <si>
    <t>CORDAO DUPLEX CONECTORIZADO NZD E2000-APC/SC-UPC 5.0M - COG - VERDE</t>
  </si>
  <si>
    <t>DUPLEX OPTICAL PATCH CORD NZD E2000-APC/SC-UPC 5.0M - OFN - GREEN</t>
  </si>
  <si>
    <t>PATCH CORD OPTICO DUPLEX CONECTORIZADO NZD E2000-APC/SC-UPC 5.0M - COG - VERDE</t>
  </si>
  <si>
    <t>CORDAO DUPLEX CONECTORIZADO NZD FC-APC/FC-APC 10.0M - COG - VERDE</t>
  </si>
  <si>
    <t>DUPLEX OPTICAL PATCH CORD NZD FC-APC/FC-APC 10.0M - OFN - GREEN</t>
  </si>
  <si>
    <t>PATCH CORD OPTICO DUPLEX CONECTORIZADO NZD FC-APC/FC-APC 10.0M - COG - VERDE</t>
  </si>
  <si>
    <t>SERVICE CABLE CONECTORIZADO 12F OM4 LC-UPC/LC-UPC 1.0D2/1.0D2 100.0M - UT - LSZH - ACQUA (A - B)</t>
  </si>
  <si>
    <t>TRUNK CABLE PRE-TERMINATED 12F OM4 LC-UPC/LC-UPC 1.0D2/1.0D2 100.0M - UT - LSZH - AQUA (A - B)</t>
  </si>
  <si>
    <t>CABLE TRONCAL CONECTORIZADO 12F OM4 LC-UPC/LC-UPC 1.0D2/1.0D2 100.0M - UT - LSZH - ACQUA  (A - B)</t>
  </si>
  <si>
    <t>SERVICE CABLE CONECTORIZADO 12F OM3 LC-UPC/LC-UPC 1.0D2/1.0D2 80.0M - UT - LSZH - ACQUA (A - B)</t>
  </si>
  <si>
    <t>TRUNK CABLE PRE-TERMINATED 12F OM3 LC-UPC/LC-UPC 1.0D2/1.0D2 80.0M - UT - LSZH - AQUA (A - B)</t>
  </si>
  <si>
    <t>CABLE TRONCAL CONECTORIZADO 12F OM3 LC-UPC/LC-UPC 1.0D2/1.0D2 80.0M - UT - LSZH - ACQUA  (A - B)</t>
  </si>
  <si>
    <t>SERVICE CABLE CONECTORIZADO 12F OM3 LC-UPC/LC-UPC 1.0D2/1.0D2 90.0M - UT - LSZH - ACQUA (A - B)</t>
  </si>
  <si>
    <t>TRUNK CABLE PRE-TERMINATED 12F OM3 LC-UPC/LC-UPC 1.0D2/1.0D2 90.0M - UT - LSZH - AQUA (A - B)</t>
  </si>
  <si>
    <t>CABLE TRONCAL CONECTORIZADO 12F OM3 LC-UPC/LC-UPC 1.0D2/1.0D2 90.0M - UT - LSZH - ACQUA  (A - B)</t>
  </si>
  <si>
    <t>SERVICE CABLE CONECTORIZADO 12F SM BLI A/B G-657A LC-UPC/LC-UPC 1.0D2/1.0D2 60.0M - UT - LSZH - AZUL (A - B)</t>
  </si>
  <si>
    <t>TRUNK CABLE PRE-TERMINATED 12F SM BLI A/B G-657A LC-UPC/LC-UPC 1.0D2/1.0D2 60.0M - UT - LSZH - BLUE (A - B)</t>
  </si>
  <si>
    <t>CABLE TRONCAL CONECTORIZADO 12F SM BLI A/B G-657A LC-UPC/LC-UPC 1.0D2/1.0D2 60.0M - UT - LSZH - AZUL  (A - B)</t>
  </si>
  <si>
    <t>SERVICE CABLE CONECTORIZADO 12F SM BLI A/B G-657A LC-UPC/LC-UPC 1.0D2/1.0D2 70.0M - UT - LSZH - AZUL (A - B)</t>
  </si>
  <si>
    <t>TRUNK CABLE PRE-TERMINATED 12F SM BLI A/B G-657A LC-UPC/LC-UPC 1.0D2/1.0D2 70.0M - UT - LSZH - BLUE (A - B)</t>
  </si>
  <si>
    <t>CABLE TRONCAL CONECTORIZADO 12F SM BLI A/B G-657A LC-UPC/LC-UPC 1.0D2/1.0D2 70.0M - UT - LSZH - AZUL  (A - B)</t>
  </si>
  <si>
    <t>SERVICE CABLE CONECTORIZADO 12F SM BLI A/B G-657A LC-UPC/LC-UPC 1.0D2/1.0D2 80.0M - UT - LSZH - AZUL (A - B)</t>
  </si>
  <si>
    <t>TRUNK CABLE PRE-TERMINATED 12F SM BLI A/B G-657A LC-UPC/LC-UPC 1.0D2/1.0D2 80.0M - UT - LSZH - BLUE (A - B)</t>
  </si>
  <si>
    <t>CABLE TRONCAL CONECTORIZADO 12F SM BLI A/B G-657A LC-UPC/LC-UPC 1.0D2/1.0D2 80.0M - UT - LSZH - AZUL  (A - B)</t>
  </si>
  <si>
    <t>CORDAO DUPLEX CONECTORIZADO SM SC-APC/SC-APC 10.0M - COG - AZUL</t>
  </si>
  <si>
    <t>DUPLEX OPTICAL PATCH CORD SM SC-APC/SC-APC 10.0M - OFN - BLUE</t>
  </si>
  <si>
    <t>PATCH CORD OPTICO DUPLEX CONECTORIZADO SM SC-APC/SC-APC 10.0M - COG - AZUL</t>
  </si>
  <si>
    <t>CORDAO OPTICO CONECTORIZADO FANOUT 08F-40G SM G-652D LC-UPC/MPO12-UPC(F) 0.4D2/14.0D3 - MTF - LSZH - AMARELO</t>
  </si>
  <si>
    <t>OPTICAL PATCH CORD FANOUT 08F-40G SM G-652D LC-UPC/MPO12-UPC(F) 0.4D2/14.0D3  - MTF - LSZH - YELLOW</t>
  </si>
  <si>
    <t>CORDON OPTICO CONECTORIZADO FANOUT 08F-40G SM G-652D LC-UPC/MPO12-UPC(F) 0.4D2/14.0D3  - MTF - LSZH - AMARILLO</t>
  </si>
  <si>
    <t>CABO OPTICO CFOAC-BLI-A/B-CD-01-CO-LSZH G-657B3 OD3 - EUROCLASS ECA - BOBINA DPE (DROP ROBUSTO TPU 3mm)</t>
  </si>
  <si>
    <t>OPTICAL CABLE CFOAC-BLI-A/B-CD-01-CO-LSZH G-657B3 OD3 - EUROCLASS ECA - REEL DPE (3mm RUGGEDIZED TPU DROP)</t>
  </si>
  <si>
    <t>CABLE OPTICO CFOAC-BLI-A/B-CD-01-CO-LSZH G-657B3 OD3 - EUROCLASS ECA - CARRETE DPE (DROP ROBUSTO TPU 3mm)</t>
  </si>
  <si>
    <t>ET04035</t>
  </si>
  <si>
    <t>a0A6100001NQa8l</t>
  </si>
  <si>
    <t>ROSETA OPTICA 2P 4X2 SOBREPOR C/ 2 EXTENSÕES MONOFIBRA G-657A SC-APC E ADAPTADOR SHUTTER - BRANCO</t>
  </si>
  <si>
    <t>OPTICAL ROSETTE 2P WITH 2 PIGTAILS G-657A SC-APC AND SHUTTER ADAPTER - WHITE</t>
  </si>
  <si>
    <t>ROSETA OPTICA 2P 4X2 SOBREPONER C/ 2 EXTENSIONES MONOFIBRA G-657A SC-APC SHUTTER Y ADAPTADOR - BLANCO</t>
  </si>
  <si>
    <t>CABO OPTICO CFOI-BLI-A/B-EO 16F LSZH AZ (FIBER-LAN INDOOR EZ!LUX)</t>
  </si>
  <si>
    <t>OPTICAL CABLE CFOI-BLI-A/B-EO 16F LSZH AZ (FIBER-LAN INDOOR EZ!LUX)</t>
  </si>
  <si>
    <t>CABLE OPTICO CFOI-BLI-A/B-EO 16F LSZH AZ (FIBER-LAN INDOOR EZ!LUX)</t>
  </si>
  <si>
    <t>CORDAO OPTICO COA-BLI A/B-MTF-12F-30-LSZH AM</t>
  </si>
  <si>
    <t>OPTICAL CORD COA-BLI A/B-MTF-12F-30-LSZH AM</t>
  </si>
  <si>
    <t>CORDON OPTICO COA-BLI A/B-MTF-12F-30-LSZH AM</t>
  </si>
  <si>
    <t>CABO OPTICO AT-3BE52YT-012</t>
  </si>
  <si>
    <t>OPTICAL CABLE AT-3BE52YT-012</t>
  </si>
  <si>
    <t>CABLE OPTICO AT-3BE52YT-012</t>
  </si>
  <si>
    <t>CABO OPTICO CFOI-BLI-A/B-EO 16F G-657-A1 LSZH AM (FIBER-LAN INDOOR EZ!LUX)</t>
  </si>
  <si>
    <t>OPTICAL CABLE CFOI-BLI-A/B-EO 16F G-657-A1 LSZH AM (FIBER-LAN INDOOR EZ!LUX)</t>
  </si>
  <si>
    <t>CABLE OPTICO CFOI-BLI-A/B-EO 16F G-657-A1 LSZH AM (FIBER-LAN INDOOR EZ!LUX)</t>
  </si>
  <si>
    <t>ET04442</t>
  </si>
  <si>
    <t>a0A4N00001qQhCx</t>
  </si>
  <si>
    <t>CABO OPTICO CFOI-BLI-A/B-EO 24F G-657-A1 LSZH AM (FIBER-LAN INDOOR EZ!LUX)</t>
  </si>
  <si>
    <t>OPTICAL CABLE CFOI-BLI-A/B-EO 24F G-657-A1 LSZH AM (FIBER-LAN INDOOR EZ!LUX)</t>
  </si>
  <si>
    <t>CABLE OPTICO CFOI-BLI-A/B-EO 24F G-657-A1 LSZH AM (FIBER-LAN INDOOR EZ!LUX)</t>
  </si>
  <si>
    <t>ET03700</t>
  </si>
  <si>
    <t>a0A6100001KMlzX</t>
  </si>
  <si>
    <t>CABO PARA TRANSMISSAO DE DADOS MULTILAN CAT.5e INDUSTRIAL EXTRA-FLEX SF/UTP  26AWG(7F)X4P CMX PR (TPU) SPOOL (305M)</t>
  </si>
  <si>
    <t>DATA CABLE MULTILAN CAT.5e INDUSTRIAL EXTRA-FLEX SF/UTP  26AWG(7F)X4P CMX PR (TPU) SPOOL (305M)</t>
  </si>
  <si>
    <t>CABO PARA TRANSMISION DE DATOS MULTILAN CAT.5e INDUSTRIAL EXTRA-FLEX SF/UTP  26AWG(7F)X4P CMX PR (TPU) SPOOL (305M)</t>
  </si>
  <si>
    <t>FW-1500-3D-C06288A - ODU TRANSC RADIO DIGITAL 1.5GHZ 30MB BAIXA -48VDC</t>
  </si>
  <si>
    <t>FW-1500-3D-C06288B - ODU TRANSC RADIO DIGITAL 1.5GHZ 30MB ALTA -48VDC</t>
  </si>
  <si>
    <t>CABO OPTICO CFOA-SM-AS80-S 08F G-652D DC NR (12F/T)</t>
  </si>
  <si>
    <t>OPTICAL CABLE CFOA-SM-AS80-S 08F G-652D DC NR (12F/T)</t>
  </si>
  <si>
    <t>CABLE OPTICO CFOA-SM-AS80-S 08F G-652D DC NR (12F/T)</t>
  </si>
  <si>
    <t>CABO OPTICO CFOA-SM-AS-CMO4.2KN-S 64F G-652D</t>
  </si>
  <si>
    <t>OPTICAL CABLE CFOA-SM-AS-CMO4.2KN-S 64F G-652D</t>
  </si>
  <si>
    <t>CABLE OPTICO CFOA-SM-AS-CMO4.2KN-S 64F G-652D</t>
  </si>
  <si>
    <t>CABO OPTICO CFOA-SM-AS120-S 128F G-652D NR (DC) (EXP)</t>
  </si>
  <si>
    <t>OPTICAL CABLE CFOA-SM-AS120-S 128F G-652D NR (DC) (EXP)</t>
  </si>
  <si>
    <t>CABLE OPTICO CFOA-SM-AS120-S 128F G-652D NR (DC) (EXP)</t>
  </si>
  <si>
    <t>CABO OPTICO CFOA-SM-DDR-S 64F G-652D (PFV)</t>
  </si>
  <si>
    <t>OPTICAL CABLE CFOA-SM-DDR-S 64F G-652D (PFV)</t>
  </si>
  <si>
    <t>CABLE OPTICO CFOA-SM-DDR-S 64F G-652D (PFV)</t>
  </si>
  <si>
    <t>CABO OPTICO CFOA-SM-DDR-S 128F G-652D (PFV)</t>
  </si>
  <si>
    <t>OPTICAL CABLE CFOA-SM-DDR-S 128F G-652D (PFV)</t>
  </si>
  <si>
    <t>CABLE OPTICO CFOA-SM-DDR-S 128F G-652D (PFV)</t>
  </si>
  <si>
    <t>CABO OPTICO CFOA-SM-DDR-S 256F G-652D (PFV)</t>
  </si>
  <si>
    <t>OPTICAL CABLE CFOA-SM-DDR-S 256F G-652D (PFV)</t>
  </si>
  <si>
    <t>CABLE OPTICO CFOA-SM-DDR-S 256F G-652D (PFV)</t>
  </si>
  <si>
    <t>CABO OPTICO CFOA-SM-AS120-S 120F G-652D NR (DC) (EXP)</t>
  </si>
  <si>
    <t>OPTICAL CABLE CFOA-SM-AS120-S 120F G-652D NR (DC) (EXP)</t>
  </si>
  <si>
    <t>CABLE OPTICO CFOA-SM-AS120-S 120F G-652D NR (DC) (EXP)</t>
  </si>
  <si>
    <t>CABO OPTICO CFOA-SM-AS-CMO4.2KN-S 72F G-652D</t>
  </si>
  <si>
    <t>OPTICAL CABLE CFOA-SM-AS-CMO4.2KN-S 72F G-652D</t>
  </si>
  <si>
    <t>CABLE OPTICO CFOA-SM-AS-CMO4.2KN-S 72F G-652D</t>
  </si>
  <si>
    <t>CORDAO MONOFIBRA CONECTORIZADO SM FC-UPC/LC-UPC 7.0M - COG - AZUL</t>
  </si>
  <si>
    <t>SIMPLEX OPTICAL PATCH CORD SM FC-UPC/LC-UPC 7.0M - OFN - BLUE</t>
  </si>
  <si>
    <t>PATCH CORD OPTICO MONOFIBRA CONECTORIZADO SM FC-UPC/LC-UPC 7.0M - COG - AZUL</t>
  </si>
  <si>
    <t>CABO OPTICO CONECTORIZADO DROP CIRCULAR FTTH BLI 01 LSZH SC/APC - ROLO 100M</t>
  </si>
  <si>
    <t>OPTICAL DROP CABLE ROUND FTTH BLI 01 LSZH SC/APC - CZ - ROLL 100M</t>
  </si>
  <si>
    <t>CABLE OPTICO CONECTORIZADO DROP CIRCULAR FTTH BLI 01 LSZH SC/APC  - ROLLO 100M</t>
  </si>
  <si>
    <t>CABO OPTICO CONECTORIZADO DROP CIRCULAR FTTH BLI 01 LSZH SC/APC - ROLO 150M</t>
  </si>
  <si>
    <t>OPTICAL DROP CABLE ROUND FTTH BLI 01 LSZH  SC/APC - ROLO 150M</t>
  </si>
  <si>
    <t>CABLE OPTICO CONECTORIZADO DROP CIRCULAR FTTH BLI 01 LSZH  SC/APC - ROLO 150M</t>
  </si>
  <si>
    <t>CABO OPTICO CONECTORIZADO DROP CIRCULAR FTTH BLI 01 LSZH SC/APC - ROLO 210M</t>
  </si>
  <si>
    <t>OPTICAL DROP CABLE ROUND FTTH BLI 01 LSZH SC/APC - ROLO 210M</t>
  </si>
  <si>
    <t>CABLE OPTICO CONECTORIZADO DROP CIRCULAR FTTH BLI 01 LSZHSC/APC - ROLO 210M</t>
  </si>
  <si>
    <t>CABO OPTICO AT-3BE27NT-048-CLCB LSZH</t>
  </si>
  <si>
    <t>OPTICAL CABLE AT-3BE27NT-048-CLCB LSZH</t>
  </si>
  <si>
    <t>CABLE OPTICO AT-3BE27NT-048-CLCB LSZH</t>
  </si>
  <si>
    <t>ABRACADEIRA DUPLA P/ CABO RGC213 C/ ADAPTADOR ANGULAR GALVANIZADO</t>
  </si>
  <si>
    <t>DOUBLE CABLE CLAMP FOR RGC213 CABLE WITH GALVANIZED ANGULAR ADAPTER</t>
  </si>
  <si>
    <t>ABRAZADERA DE CABLES DOBLE PARA CABLE RGC213 CON ADAPTADOR ANGULAR GALVANIZADO</t>
  </si>
  <si>
    <t>CABO OPTICO CFOAC-BLI-A/B-CM-02-CO-LSZH PR - BOBINA 1000M (DROP FAST COMPACTO)</t>
  </si>
  <si>
    <t>OPTICAL CABLE CFOAC-BLI-A/B-CM-02-CO-LSZH PR - REEL 1000M (COMPACT FAST DROP)</t>
  </si>
  <si>
    <t>CABLE OPTICO CFOAC-BLI-A/B-CM-02-CO-LSZH PR - CARRETE 1000M (DROP FAST COMPACTO)</t>
  </si>
  <si>
    <t>CABO OPTICO AT-62627N8-048-CLCB</t>
  </si>
  <si>
    <t>OPTICAL CABLE AT-62627N8-048-CLCB</t>
  </si>
  <si>
    <t>CABLE OPTICO AT-62627N8-048-CLCB</t>
  </si>
  <si>
    <t>CABO OPTICO AT-62617N8-048-CLGA</t>
  </si>
  <si>
    <t>OPTICAL CABLE AT-62617N8-048-CLGA</t>
  </si>
  <si>
    <t>CABLE OPTICO AT-62617N8-048-CLGA</t>
  </si>
  <si>
    <t>CABO OPTICO AT-3BE27DT-012-TMHB</t>
  </si>
  <si>
    <t>CABLE OPTICO AT-3BE27DT-012-TMHB</t>
  </si>
  <si>
    <t>SERVICE CABLE CONECTORIZADO 24F OM4 MPO12-UPC(F)/MPO12-UPC(F) 0.8D3/0.8D3 10.0M - TS - LSZH - ACQUA - TIPO A</t>
  </si>
  <si>
    <t>TRUNK CABLE PRE-TERMINATED 24F OM4 MPO12-UPC(F)/MPO12-UPC(F) 0.8D3/0.8D3 10.0M - TS - LSZH - AQUA - TYPE A</t>
  </si>
  <si>
    <t>CABLE TRONCAL CONECTORIZADO 24F OM4 MPO12-UPC(F)/MPO12-UPC(F) 0.8D3/0.8D3 10.0M - TS - LSZH - ACQUA  - TIPO A</t>
  </si>
  <si>
    <t>SERVICE CABLE CONECTORIZADO 24F OM4 MPO12-UPC(F)/MPO12-UPC(F) 0.8D3/0.8D3 60.0M - TS - LSZH - ACQUA - TIPO A</t>
  </si>
  <si>
    <t>TRUNK CABLE PRE-TERMINATED 24F OM4 MPO12-UPC(F)/MPO12-UPC(F) 0.8D3/0.8D3 60.0M - TS - LSZH - AQUA - TYPE A</t>
  </si>
  <si>
    <t>CABLE TRONCAL CONECTORIZADO 24F OM4 MPO12-UPC(F)/MPO12-UPC(F) 0.8D3/0.8D3 60.0M - TS - LSZH - ACQUA  - TIPO A</t>
  </si>
  <si>
    <t>SERVICE CABLE CONECTORIZADO 24F OM4 MPO12-UPC(F)/MPO12-UPC(F) 0.8D3/0.8D3 85.0M - TS - LSZH - ACQUA - TIPO A</t>
  </si>
  <si>
    <t>TRUNK CABLE PRE-TERMINATED 24F OM4 MPO12-UPC(F)/MPO12-UPC(F) 0.8D3/0.8D3 85.0M - TS - LSZH - AQUA - TYPE A</t>
  </si>
  <si>
    <t>CABLE TRONCAL CONECTORIZADO 24F OM4 MPO12-UPC(F)/MPO12-UPC(F) 0.8D3/0.8D3 85.0M - TS - LSZH - ACQUA  - TIPO A</t>
  </si>
  <si>
    <t>SERVICE CABLE CONECTORIZADO 24F OM4 MPO12-UPC(F)/MPO12-UPC(F) 0.8D3/0.8D3 130.0M - TS - LSZH - ACQUA - TIPO A</t>
  </si>
  <si>
    <t>TRUNK CABLE PRE-TERMINATED 24F OM4 MPO12-UPC(F)/MPO12-UPC(F) 0.8D3/0.8D3 130.0M - TS - LSZH - AQUA - TYPE A</t>
  </si>
  <si>
    <t>CABLE TRONCAL CONECTORIZADO 24F OM4 MPO12-UPC(F)/MPO12-UPC(F) 0.8D3/0.8D3 130.0M - TS - LSZH - ACQUA  - TIPO A</t>
  </si>
  <si>
    <t>SERVICE CABLE CONECTORIZADO 24F OM4 MPO12-UPC(F)/MPO12-UPC(F) 0.8D3/0.8D3 165.0M - TS - LSZH - ACQUA - TIPO A</t>
  </si>
  <si>
    <t>TRUNK CABLE PRE-TERMINATED 24F OM4 MPO12-UPC(F)/MPO12-UPC(F) 0.8D3/0.8D3 165.0M - TS - LSZH - AQUA - TYPE A</t>
  </si>
  <si>
    <t>CABLE TRONCAL CONECTORIZADO 24F OM4 MPO12-UPC(F)/MPO12-UPC(F) 0.8D3/0.8D3 165.0M - TS - LSZH - ACQUA  - TIPO A</t>
  </si>
  <si>
    <t>SERVICE CABLE CONECTORIZADO 24F OM4 MPO12-UPC(F)/MPO12-UPC(F) 0.8D3/0.8D3 180.0M - TS - LSZH - ACQUA - TIPO A</t>
  </si>
  <si>
    <t>TRUNK CABLE PRE-TERMINATED 24F OM4 MPO12-UPC(F)/MPO12-UPC(F) 0.8D3/0.8D3 180.0M - TS - LSZH - AQUA - TYPE A</t>
  </si>
  <si>
    <t>CABLE TRONCAL CONECTORIZADO 24F OM4 MPO12-UPC(F)/MPO12-UPC(F) 0.8D3/0.8D3 180.0M - TS - LSZH - ACQUA  - TIPO A</t>
  </si>
  <si>
    <t>SERVICE CABLE CONECTORIZADO 24F OM4 MPO12-UPC(F)/MPO12-UPC(F) 0.8D3/0.8D3 200.0M - TS - LSZH - ACQUA - TIPO A</t>
  </si>
  <si>
    <t>TRUNK CABLE PRE-TERMINATED 24F OM4 MPO12-UPC(F)/MPO12-UPC(F) 0.8D3/0.8D3 200.0M - TS - LSZH - AQUA - TYPE A</t>
  </si>
  <si>
    <t>CABLE TRONCAL CONECTORIZADO 24F OM4 MPO12-UPC(F)/MPO12-UPC(F) 0.8D3/0.8D3 200.0M - TS - LSZH - ACQUA  - TIPO A</t>
  </si>
  <si>
    <t>SERVICE CABLE CONECTORIZADO 24F OM4 MPO12-UPC(F)/MPO12-UPC(F) 0.8D3/0.8D3 285.0M - TS - LSZH - ACQUA - TIPO A</t>
  </si>
  <si>
    <t>TRUNK CABLE PRE-TERMINATED 24F OM4 MPO12-UPC(F)/MPO12-UPC(F) 0.8D3/0.8D3 285.0M - TS - LSZH - AQUA - TYPE A</t>
  </si>
  <si>
    <t>CABLE TRONCAL CONECTORIZADO 24F OM4 MPO12-UPC(F)/MPO12-UPC(F) 0.8D3/0.8D3 285.0M - TS - LSZH - ACQUA  - TIPO A</t>
  </si>
  <si>
    <t>SUPORTE PARA FIXACAO DE ANTENA UNIVERSAL TIPO CANTO-MASTRO 1.5 METROS</t>
  </si>
  <si>
    <t>CABO OPTICO CFOA-MM-ARD-S 24F (50) OM3 LSZH</t>
  </si>
  <si>
    <t>OPTICAL CABLE CFOA-MM-ARD-S 24F (50) OM3 LSZH</t>
  </si>
  <si>
    <t>CABLE OPTICO CFOA-MM-ARD-S 24F (50) OM3 LSZH</t>
  </si>
  <si>
    <t>CABO OPTICO  CFOA-SM-LV-AS-CMO10KN-S 24F G-652D RC/RT</t>
  </si>
  <si>
    <t>OPTICAL CABLE  CFOA-SM-LV-AS-CMO10KN-S 24F G-652D RC/RT</t>
  </si>
  <si>
    <t>CABLE OPTICO  CFOA-SM-LV-AS-CMO10KN-S 24F G-652D RC/RT</t>
  </si>
  <si>
    <t>FW-4000-3D - TERMINAL DE RADIO DIGITAL FW-4000-3D, -48VDC, 1+1 PLUS, LOW SB1, 16XE1, 120 OHMS</t>
  </si>
  <si>
    <t>FW-4000-3D - TERMINAL DE RADIO DIGITAL FW-4000-3D, -48VDC, 1+1 PLUS, HIGH SB1, 16XE1, 120 OHMS</t>
  </si>
  <si>
    <t>FW-4000-3D - TERMINAL DE RADIO DIGITAL FW-4000-3D, -48VDC, 1+1 PLUS, LOW SB2, 16XE1, 120 OHMS</t>
  </si>
  <si>
    <t>FW-4000-3D - TERMINAL DE RADIO DIGITAL FW-4000-3D, -48VDC, 1+1 PLUS, HIGH SB2, 16XE1, 120 OHMS</t>
  </si>
  <si>
    <t>CABO OPTICO AT-3BEN2YT-096</t>
  </si>
  <si>
    <t>OPTICAL CABLE AT-3BEN2YT-096</t>
  </si>
  <si>
    <t>CABLE OPTICO AT-3BEN2YT-096</t>
  </si>
  <si>
    <t>EXTENSAO OPTICA CONECTORIZADA 02F 62.5 FC-APC 1.5M - COG - AMARELO - D0.9</t>
  </si>
  <si>
    <t>PIGTAIL AND OPTICAL ADAPTER KIT 02F 62.5 FC-APC 1.5M - OFN - YELLOW - D0.9</t>
  </si>
  <si>
    <t>EXTENSION OPTICA CONECTORIZADA 02F 62.5 FC-APC 1.5M - COG - AMARILLO - D0.9</t>
  </si>
  <si>
    <t>SERVICE CABLE CONECTORIZADO 24F OM3 LC-UPC/LC-UPC 1.0D2.0/1.0D2.0 220.0M - TS - LSZH - ACQUA (A - B)</t>
  </si>
  <si>
    <t>TRUNK CABLE PRE-TERMINATED 24F OM3 LC-UPC/LC-UPC 1.0D2.0/1.0D2.0 220.0M - TS - LSZH - AQUA (A - B)</t>
  </si>
  <si>
    <t>CABLE TRONCAL CONECTORIZADO 24F OM3 LC-UPC/LC-UPC 1.0D2.0/1.0D2.0 220.0M - TS - LSZH - ACQUA (A - B)</t>
  </si>
  <si>
    <t>CABO OPTICO CFOA-SM-AS80-S 36F MM 50.0 OM2 NR (EXP)</t>
  </si>
  <si>
    <t>OPTICAL CABLE CFOA-SM-AS80-S 36F MM 50.0 OM2 NR (EXP)</t>
  </si>
  <si>
    <t>CABLE OPTICO CFOA-SM-AS80-S 36F MM 50.0 OM2 NR (EXP)</t>
  </si>
  <si>
    <t>SERVICE CABLE CONECTORIZADO 02F SM LC-UPC/SC-UPC 1.0D2/1.0D2 75.0M - TIGHT - LSZH - AZUL</t>
  </si>
  <si>
    <t>TRUNK CABLE PRE-TERMINATED 02F SM LC-UPC/SC-UPC 1.0D2/1.0D2 75.0M - TIGHT - LSZH - BLUE</t>
  </si>
  <si>
    <t>CABLE TRONCAL CONECTORIZADO 02F SM LC-UPC/SC-UPC 1.0D2/1.0D2 75.0M - TIGHT - LSZH - AZUL</t>
  </si>
  <si>
    <t>CONVERSOR MULTIPLEXADOR OPTICO UNIDIRECIONAL PARA BIDIRECIONAL SIMPLEX 1550NM</t>
  </si>
  <si>
    <t>ET04012</t>
  </si>
  <si>
    <t>a0A6100001GeY54</t>
  </si>
  <si>
    <t>FK-CTO-8MC (CTO - 1 BANDEJA DE EMENDA C/ 8 ADAPT SC-APC, 1 SPLITTER 1X8 NC/SC-APC, GROMMETS DROP FLAT E SUPORTE INSTALAÇÃO POSTE) - BRANCA</t>
  </si>
  <si>
    <t>SLIMBOX DROP TERMINAL (FK-CTO-8MC - 1 SPLICE TRAY W/ 8 ADAPT SC-APC, 1 SPLITTER 1X8 NC/SC-APC, GROMMETS DROP FLAT AND POLE MOUNTING SUPPORT) - WHITE</t>
  </si>
  <si>
    <t>FK-CTO-8MC (CTO - 1 BANDEJA DE EMPALME C/ 8 ADAPT SC-APC, 1 SPLITTER 1X8 NC/SC-APC, GROMMETS DROP FLAT Y SOPORTE INSTALACION POSTE) - BLANCA</t>
  </si>
  <si>
    <t>ET03745</t>
  </si>
  <si>
    <t>CONVERSOR MULTIPLEXADOR OPTICO UNIDIRECIONAL PARA BIDIRECIONAL DUPLEX 1550NM</t>
  </si>
  <si>
    <t>CABO OPTICO CFOA-SM-AS160-S 3.6KN 24F G-652D TS NR DC</t>
  </si>
  <si>
    <t>OPTICAL CABLE CFOA-SM-AS160-S 3.6KN 24F G-652D TS NR DC</t>
  </si>
  <si>
    <t>CABLE OPTICO CFOA-SM-AS160-S 3.6KN 24F G-652D TS NR DC</t>
  </si>
  <si>
    <t>CONCENTRADOR OPTICO STANDALONE OLT GPON 3516 C/ 01 FONTE ALIMENTAÇÃO AC/DC</t>
  </si>
  <si>
    <t>OPTICAL STANDALONE CONCENTRATOR OLT GPON 3516 WITH 01 POWER SUPPLY AC/DC</t>
  </si>
  <si>
    <t>CONCENTRADOR OPTICO STANDALONE OLT GPON 3516 CON 01 FUENTE DE ALIMENTACIÓN AC/DC</t>
  </si>
  <si>
    <t>FONTE DE ALIMENTAÇÃO AC/DC PARA OLT GPON 3516</t>
  </si>
  <si>
    <t>AC/DC POWER SUPPLY FOR OLT GPON 3516</t>
  </si>
  <si>
    <t>FUENTE DE ALIMENTACIÓN DE AC/DC PARA OLT GPON 3516</t>
  </si>
  <si>
    <t>FK-CEO-4M-144F (48F) (CEO - 1 KIT DE DERIVAÇÃO, SUPORTE P/ POSTE)</t>
  </si>
  <si>
    <t>FK-CEO-4M-144F (48F) (CEO - 1 DERIVATION KIT,MOUNTING KIT FOR POLE )</t>
  </si>
  <si>
    <t>FK-CEO-4M-144F (48F) (CEO - 1 KIT DE DERIVACION, SOPORTE PARA INSTALACION EN POSTE)</t>
  </si>
  <si>
    <t>CABO OPTICO CFOAC-BLI-CD-01-AR-LSZH A1 CZ - EUROCLASS Dca (s2, d1, a1) - RIB 500M (DROP COMPACTO FIG.8 LOW FRICTION)</t>
  </si>
  <si>
    <t>OPTICAL CABLE CFOAC-BLI-CD-01-AR-LSZH A1 CZ - EUROCLASS Dca (s2, d1, a1) - RIB 500M (COMPACT LOW FRICTION FIG.8 DROP)</t>
  </si>
  <si>
    <t>CABLE OPTICO CFOAC-BLI-CD-01-AR-LSZH A1 CZ - EUROCLASS Dca (s2, d1, a1) - RIB 500M (DROP COMPACTO FIG.8 LOW FRICTION)</t>
  </si>
  <si>
    <t>CAIXA TERMINAL OPTICA CONECTORIZADA INLINE FK-CTO-16MI (1X16, FLAT, GROMMET 4x 6-9MM, 2x 9-12MM)</t>
  </si>
  <si>
    <t>SLIMBOX DROP TERMINAL FK-CTO-16MI (1X16, FLAT, GROMMET 4x 6-9MM, 2x 9-12MM)</t>
  </si>
  <si>
    <t>CAJA TERMINAL OPTICA CONECTORIZADA INLINE FK-CTO-16MI (1X16, FLAT, GROMMET 4x 6-9MM, 2x 9-12MM)</t>
  </si>
  <si>
    <t>DIO CURTO BT72 72F SM E2000-APC - COMPLETO </t>
  </si>
  <si>
    <t>ODF SHORT BT72 72F SM E2000-APC - COMPLETE</t>
  </si>
  <si>
    <t>ODF CORTO BT72 72F SM E2000-APC - COMPLETO</t>
  </si>
  <si>
    <t>DIO BT 36 36F SM E2000-APC - COMPLETO </t>
  </si>
  <si>
    <t>ODF BT36 36F SM E2000-APC - COMPLETE</t>
  </si>
  <si>
    <t>ODF BT36 36F SM E2000-APC - COMPLETO</t>
  </si>
  <si>
    <t>DIO BT 36 12F SM E2000-APC - COMPLETO </t>
  </si>
  <si>
    <t>ODF BT36 12F SM E2000-APC - COMPLETE</t>
  </si>
  <si>
    <t>DIO CURTO BT72 72F SM E2000-APC 0.1dB - COMPLETO </t>
  </si>
  <si>
    <t>ODF SHORT BT72 72F SM E2000-APC 0.1dB - COMPLETE</t>
  </si>
  <si>
    <t>ODF CORTO BT72 72F SM E2000-APC - 0.1dB - COMPLETO</t>
  </si>
  <si>
    <t>DIO BT 36 36F SM E2000-APC 0.1dB - COMPLETO </t>
  </si>
  <si>
    <t>ODF BT36 36F SM E2000-APC 0.1dB - COMPLETE</t>
  </si>
  <si>
    <t>ODF BT36 36F SM E2000-APC 0.1dB - COMPLETO</t>
  </si>
  <si>
    <t>DIO BT 36 12F SM E2000-APC 0.1dB - COMPLETO </t>
  </si>
  <si>
    <t>ODF BT36 12F SM E2000-APC 0.1dB - COMPLETE</t>
  </si>
  <si>
    <t>ODF BT36 12F SM E2000-APC 0.1dB - COMPLETO</t>
  </si>
  <si>
    <t>CORDAO OPTICO FANOUT 8F-40G SM G.657A LC-UPC UNIBOOT/MPO12-APC(F) 0.7D2/6.0D3 - MTF - LSZH - AZUL</t>
  </si>
  <si>
    <t>SERVICE CABLE CONECTORIZADO 02F SM LC-UPC/LC-UPC 1.0D2/1.0D2 150.0M - TIGHT - LSZH - AZUL (A - B)</t>
  </si>
  <si>
    <t>CORDAO MONOFIBRA CONECTORIZADO SM G-652D LC-APC/SC-UPC 15.0M - LSZH - AMARELO</t>
  </si>
  <si>
    <t>SIMPLEX OPTICAL PATCH CORD SM G-652D LC-APC/SC-UPC 15.0M - LSZH - YELLOW</t>
  </si>
  <si>
    <t>PATCH CORD OPTICO MONOFIBRA CONECTORIZADO SM G-652D LC-APC/SC-UPC 15.0M - LSZH - AMARILLO</t>
  </si>
  <si>
    <t>CORDAO MONOFIBRA CONECTORIZADO SM G-652D LC-APC/SC-UPC 20.0M - LSZH - AMARELO</t>
  </si>
  <si>
    <t>SIMPLEX OPTICAL PATCH CORD SM G-652D LC-APC/SC-UPC 20.0M - LSZH - YELLOW</t>
  </si>
  <si>
    <t>PATCH CORD OPTICO MONOFIBRA CONECTORIZADO SM G-652D LC-APC/SC-UPC 20.0M - LSZH - AMARILLO</t>
  </si>
  <si>
    <t>CORDAO MONOFIBRA CONECTORIZADO SM G-652D LC-APC/LC-UPC 15.0M - LSZH - AMARELO</t>
  </si>
  <si>
    <t>SIMPLEX OPTICAL PATCH CORD SM G-652D LC-APC/LC-UPC 15.0M - LSZH - YELLOW</t>
  </si>
  <si>
    <t>PATCH CORD OPTICO MONOFIBRA CONECTORIZADO SM G-652D LC-APC/LC-UPC 15.0M - LSZH - AMARILLO</t>
  </si>
  <si>
    <t>CORDAO MONOFIBRA CONECTORIZADO SM G-652D LC-APC/LC-APC 3.0M - LSZH - AMARELO</t>
  </si>
  <si>
    <t>SIMPLEX OPTICAL PATCH CORD SM G-652D LC-APC/LC-APC 3.0M - LSZH - YELLOW</t>
  </si>
  <si>
    <t>PATCH CORD OPTICO MONOFIBRA CONECTORIZADO SM G-652D LC-APC/LC-APC 3.0M - LSZH - AMARILLO</t>
  </si>
  <si>
    <t>SERVICE CABLE CONECTORIZADO 02F SM LC-UPC/LC-UPC 1.0D3/1.0D3 150.0M - TIGHT - LSZH - AZUL (A - B)</t>
  </si>
  <si>
    <t>SERVICE CABLE CONECTORIZADO 02F SM LC-UPC/LC-UPC1.0D3/1.0D3 150.0M - TIGHT - LSZH - AZUL (A - B)</t>
  </si>
  <si>
    <t>CABO OPTICO CFOA-NZD-DD-S 36F TS (ABNT CL)</t>
  </si>
  <si>
    <t>OPTICAL CABLE CFOA-NZD-DD-S 36F TS (ABNT CL)</t>
  </si>
  <si>
    <t>CABLE OPTICO CFOA-NZD-DD-S 36F TS (ABNT CL)</t>
  </si>
  <si>
    <t>ET2717</t>
  </si>
  <si>
    <t>CABO OPTICO CFOA-SM-DDR-S 24F G-652D TS (PFV) (ABNT CL)</t>
  </si>
  <si>
    <t>OPTICAL CABLE CFOA-SM-DDR-S 24F G-652D TS (PFV) (ABNT CL)</t>
  </si>
  <si>
    <t>CABLE OPTICO CFOA-SM-DDR-S 24F G-652D TS (PFV) (ABNT CL)</t>
  </si>
  <si>
    <t>CABO OPTICO CFOA-SM-DDR-G 36F (PFV) (ABNT CL)</t>
  </si>
  <si>
    <t>OPTICAL CABLE CFOA-SM-DDR-G 36F (PFV) (ABNT CL)</t>
  </si>
  <si>
    <t>CABLE OPTICO CFOA-SM-DDR-G 36F (PFV) (ABNT CL)</t>
  </si>
  <si>
    <t>CABO OPTICO CFOA-SM-DDR-S 36F G-652D TS (PFV) (ABNT CL)</t>
  </si>
  <si>
    <t>OPTICAL CABLE CFOA-SM-DDR-S 36F G-652D TS (PFV) (ABNT CL)</t>
  </si>
  <si>
    <t>CABLE OPTICO CFOA-SM-DDR-S 36F G-652D TS (PFV) (ABNT CL)</t>
  </si>
  <si>
    <t>ET2719</t>
  </si>
  <si>
    <t>CABO OPTICO CFOA-SM-DDR-S 72F G-652D TS (PFV) (ABNT CL)</t>
  </si>
  <si>
    <t>OPTICAL CABLE CFOA-SM-DDR-S 72F G-652D TS (PFV) (ABNT CL)</t>
  </si>
  <si>
    <t>CABLE OPTICO CFOA-SM-DDR-S 72F G-652D TS (PFV) (ABNT CL)</t>
  </si>
  <si>
    <t>CABO OPTICO CFOA-SM-AS80-S 36F G-652D TS NR CT (ABNT CL)</t>
  </si>
  <si>
    <t>OPTICAL CABLE CFOA-SM-AS80-S 36F G-652D TS NR CT (ABNT CL)</t>
  </si>
  <si>
    <t>CABLE OPTICO CFOA-SM-AS80-S 36F G-652D TS NR CT (ABNT CL)</t>
  </si>
  <si>
    <t>CABO OPTICO CFOA-NZD/SM-DD-S 36F TS (12F G655 + 24F G652D) (ABNT CL)</t>
  </si>
  <si>
    <t>OPTICAL CABLE CFOA-NZD/SM-DD-S 36F TS (12F G655 + 24F G652D) (ABNT CL)</t>
  </si>
  <si>
    <t>CABLE OPTICO CFOA-NZD/SM-DD-S 36F TS (12F G655 + 24F G652D) (ABNT CL)</t>
  </si>
  <si>
    <t>EXTENSAO OPTICA CONECTORIZADA 01F SM LOW-LOSS E2000-APC 1.5M - COG -  D0.9</t>
  </si>
  <si>
    <t>PIGTAIL AND OPTICAL ADAPTER KIT 01F SM LOW-LOSS E2000-APC 1.5M - OFN -  D0.9</t>
  </si>
  <si>
    <t>EXTENSION OPTICA CONECTORIZADA 01F SM LOW-LOSS E2000-APC 1.5M - COG -  D0.9</t>
  </si>
  <si>
    <t>CABO OPTICO AT-3BE27NT-024-CNFB</t>
  </si>
  <si>
    <t>OPTICAL CABLE AT-3BE27NT-024-CNFB</t>
  </si>
  <si>
    <t>CABLE OPTICO AT-3BE27NT-024-CNFB</t>
  </si>
  <si>
    <t>CABO OPTICO AT-3BEH2Y4-004-LSZH</t>
  </si>
  <si>
    <t>OPTICAL CABLE AT-3BEH2Y4-004-LSZH</t>
  </si>
  <si>
    <t>CABLE OPTICO AT-3BEH2Y4-004-LSZH</t>
  </si>
  <si>
    <t>CORDAO MONOFIBRA CONECTORIZADO SM SC-UPC/SC-UPC 2.0M - COG - AZUL (15004755)</t>
  </si>
  <si>
    <t>SIMPLEX OPTICAL PATCH CORD SM SC-UPC/SC-UPC 2.0M - OFN - BLUE (15004755)</t>
  </si>
  <si>
    <t>PATCH CORD OPTICO MONOFIBRA CONECTORIZADO SM SC-UPC/SC-UPC 2.0M - COG - AZUL (15004755)</t>
  </si>
  <si>
    <t>CORDAO MONOFIBRA CONECTORIZADO SM SC-APC/SC-APC 6.0M - COG - AZUL (15007045)</t>
  </si>
  <si>
    <t>SIMPLEX OPTICAL PATCH CORD SM SC-APC/SC-APC 6.0M - OFN - BLUE (15007045)</t>
  </si>
  <si>
    <t>PATCH CORD OPTICO MONOFIBRA CONECTORIZADO SM SC-APC/SC-APC 6.0M - COG - AZUL (15007045)</t>
  </si>
  <si>
    <t>CORDAO MONOFIBRA CONECTORIZADO SM SC-APC/SC-APC 1.0M - COG - AZUL (15019594)</t>
  </si>
  <si>
    <t>SIMPLEX OPTICAL PATCH CORD SM SC-APC/SC-APC 1.0M - OFN - BLUE (15019594)</t>
  </si>
  <si>
    <t>PATCH CORD OPTICO MONOFIBRA CONECTORIZADO SM SC-APC/SC-APC 1.0M - COG - AZUL (15019594)</t>
  </si>
  <si>
    <t>CORDAO MONOFIBRA CONECTORIZADO SM SC-APC/SC-UPC 20.0M - COG - AZUL (15009475)</t>
  </si>
  <si>
    <t>SIMPLEX OPTICAL PATCH CORD SMSC-APC/SC-UPC 20.0M - OFN - BLUE (15009475)</t>
  </si>
  <si>
    <t>PATCH CORD OPTICO MONOFIBRA CONECTORIZADO SM SC-APC/SC-UPC 20.0M - COG - AZUL (15009475)</t>
  </si>
  <si>
    <t>FW3DL16E110 - TERMINAL DE RADIO DIGITAL FW-2200-3D, BW56MHZ, LOW, -48VDC, 16XE1, 1+0 PLUS, 120 OHMS</t>
  </si>
  <si>
    <t>FW3DH16E110 - TERMINAL DE RADIO DIGITAL FW-2200-3D, BW56MHZ, HIGH, -48VDC, 16XE1, 1+0 PLUS, 120 OHMS</t>
  </si>
  <si>
    <t>CONJUNTO ADAPTADOR LC-APC DUPLEX SM BRANCO(EMBALAGEM 2 PCS)</t>
  </si>
  <si>
    <t>LC-APC DUPLEX SM ADAPTER SET WHITE(SET 2 PCS)</t>
  </si>
  <si>
    <t>CONJUNTO ADAPTADOR LC-APC DUPLEX SM BLANCO (EMBALAGE 2 PZS)</t>
  </si>
  <si>
    <t>CABO OPTICO AT-3BE27DT-048-CNAE</t>
  </si>
  <si>
    <t>OPTICAL CABLE AT-3BE27DT-048-CNAE</t>
  </si>
  <si>
    <t>CABLE OPTICO AT-3BE27DT-048-CNAE</t>
  </si>
  <si>
    <t>CABO OPTICO FIBER-LAN INDOOR 48F MM (50) OM3 LSZH AQ</t>
  </si>
  <si>
    <t>OPTICAL CABLE FIBER-LAN INDOOR 48F MM (50) OM3 LSZH AQ</t>
  </si>
  <si>
    <t>CABLE OPTICO FIBER-LAN INDOOR 48F MM (50) OM3 LSZH AQ</t>
  </si>
  <si>
    <t>CORDAO DUPLEX CONECTORIZADO SM SC-UPC/ST-UPC 40.0M - COG - AZUL</t>
  </si>
  <si>
    <t>DUPLEX OPTICAL PATCH CORD SM SC-UPC/ST-UPC 40.0M - OFN - BLUE</t>
  </si>
  <si>
    <t>PATCH CORD OPTICO DUPLEX CONECTORIZADO SM SC-UPC/ST-UPC 40.0M - COG - AZUL</t>
  </si>
  <si>
    <t>CABO OPTICO CFOA-MM-AS80-S 36F (50) NR</t>
  </si>
  <si>
    <t>OPTICAL CABLE CFOA-MM-AS80-S 36F (50) NR</t>
  </si>
  <si>
    <t>CABLE OPTICO CFOA-MM-AS80-S 36F (50) NR</t>
  </si>
  <si>
    <t>PATCH CORD U/UTP GIGALAN CAT.6 - LSZH -  T568A/B - 1.0M - AMARELO</t>
  </si>
  <si>
    <t>U/UTP CAT.6 COPPER PATCH CORD GIGALAN - LSZH - T568A/B - 1.0M - YELLOW</t>
  </si>
  <si>
    <t>PATCH CORD U/UTP GIGALAN CAT.6 - LSZH - T568A/B - 1.0M - AMARILLO</t>
  </si>
  <si>
    <t>CABO OPTICO AT-3BEN2TT-012 LSZH</t>
  </si>
  <si>
    <t>OPTICAL CABLE AT-3BEN2TT-012 LSZH</t>
  </si>
  <si>
    <t>CABLE OPTICO AT-3BEN2TT-012 LSZH</t>
  </si>
  <si>
    <t>CABO OPTICO AT-3BEN2T6-018 LSZH</t>
  </si>
  <si>
    <t>OPTICAL CABLE AT-3BEN2T6-018 LSZH</t>
  </si>
  <si>
    <t>CABLE OPTICO AT-3BEN2T6-018 LSZH</t>
  </si>
  <si>
    <t>OCEF 42" - MÓDULO BÁSICO COM ENTRADA SUPERIOR/INFERIOR  (COD. OFS 106767205)</t>
  </si>
  <si>
    <t>OCEF 42" - MÓDULO BÁSICO COM  ENTRADA LATERAL  (COD. OFS 106642937)</t>
  </si>
  <si>
    <t>OCEF1-42-SE LARGE, SIDE ENTRY E/W 24 SHINGLES (.236" - .708") 42"H X 30"W X 12"D (1440 FUSION / 6480 MASS FUSION)</t>
  </si>
  <si>
    <t>OCEF 42" - MÓDULO BÁSICO CON  ENTRADA LATERAL  (COD. OFS 106642937)</t>
  </si>
  <si>
    <t>ET03758</t>
  </si>
  <si>
    <t>a0A6100001UKlp6</t>
  </si>
  <si>
    <t>BANDEJA DE FUSÃO SIMPLES ATÉ 48F PARA OCEF 42" (COD. OFS 300386919)</t>
  </si>
  <si>
    <t>BANDEJA DE EMPALME SENSILLO HASTA 48F PARA OCEF 42" (COD. OFS 300386919)</t>
  </si>
  <si>
    <t>BANDEJA DE FUSÃO MASSIVA ATÉ 216F PARA OCEF 42" (COD. OFS 300386935)</t>
  </si>
  <si>
    <t>LT1B-MF/MF MASS FUSION  (UP TO 216)</t>
  </si>
  <si>
    <t>BANDEJA DE EMPALME MASIVO HASTA 216F PARA OCEF 42" (COD. OFS 300386935)</t>
  </si>
  <si>
    <t>PATCH CORD U/UTP GIGALAN CAT.6 - LSZH - T568A/B - 10.0M - BRANCO</t>
  </si>
  <si>
    <t>U/UTP CAT.6 COPPER PATCH CORD GIGALAN - LSZH - T568A/B - 10.0M - WHITE</t>
  </si>
  <si>
    <t>PATCH CORD U/UTP GIGALAN CAT.6 - LSZH - T568A/B - 10.0M - BLANCO</t>
  </si>
  <si>
    <t>CORDAO OPTICO COA-BLI-A/B-DP-18-LSZH AM G.657B3</t>
  </si>
  <si>
    <t>OPTICAL CORD COA-BLI-A/B-DP-18-LSZH AM G.657B3</t>
  </si>
  <si>
    <t>CORDON OPTICO COA-BLI-A/B-DP-18-LSZH AM G.657B3</t>
  </si>
  <si>
    <t>PATCH CORD U/UTP GIGALAN CAT.6 - LSZH - T568A/B - 5.0M - AMARELO</t>
  </si>
  <si>
    <t>U/UTP CAT.6 COPPER PATCH CORD GIGALAN - LSZH - T568A/B - 5.0M - YELLOW</t>
  </si>
  <si>
    <t>PATCH CORD U/UTP GIGALAN CAT.6 - LSZH - T568A/B - 5.0M - AMARILLO</t>
  </si>
  <si>
    <t>PATCH CORD U/UTP GIGALAN CAT.6 - LSZH - T568A/B - 1.5M - PRETO</t>
  </si>
  <si>
    <t>U/UTP CAT.6 COPPER PATCH CORD GIGALAN - LSZH - T568A/B - 1.5M - BLACK</t>
  </si>
  <si>
    <t>PATCH CORD U/UTP GIGALAN CAT.6 - LSZH - T568A/B - 1.5M - NEGRO</t>
  </si>
  <si>
    <t>PATCH CORD U/UTP GIGALAN CAT.6 - LSZH - T568A/B - 5.0M - PRETO</t>
  </si>
  <si>
    <t>U/UTP CAT.6 COPPER PATCH CORD GIGALAN - LSZH - T568A/B - 5.0M - BLACK</t>
  </si>
  <si>
    <t>PATCH CORD U/UTP GIGALAN CAT.6 - LSZH - T568A/B - 5.0M - NEGRO</t>
  </si>
  <si>
    <t>PATCH CORD U/UTP GIGALAN CAT.6 - LSZH - T568A/B - 15.0M - BRANCO</t>
  </si>
  <si>
    <t>U/UTP CAT.6 COPPER PATCH CORD GIGALAN - LSZH - T568A/B - 15.0M - WHITE</t>
  </si>
  <si>
    <t>PATCH CORD U/UTP GIGALAN CAT.6 - LSZH - T568A/B - 15.0M - BLANCO</t>
  </si>
  <si>
    <t>CABO OPTICO AT-3BE27DT-048-TMAE</t>
  </si>
  <si>
    <t>OPTICAL CABLE AT-3BE27DT-048-TMAE</t>
  </si>
  <si>
    <t>CABLE OPTICO AT-3BE27DT-048-TMAE</t>
  </si>
  <si>
    <t>CABO OPTICOAT-3BE27DT-048-TMFE</t>
  </si>
  <si>
    <t>OPTICAL CABLE AT-3BE27DT-048-TMFE</t>
  </si>
  <si>
    <t>CABLE OPTICO AT-3BE27DT-048-TMFE</t>
  </si>
  <si>
    <t>CABO OPTICO AT-3BE27DT-048-TLIB</t>
  </si>
  <si>
    <t>OPTICAL CABLE AT-3BE27DT-048-TLIB</t>
  </si>
  <si>
    <t>CABLE OPTICO AT-3BE27DT-048-TLIB</t>
  </si>
  <si>
    <t>SERVICE CABLE CONECTORIZADO 06F SM LC-SPC(IP67)/LC-SPC(IP67) 350.0M - TIGHT - RISER - PRETO - IO</t>
  </si>
  <si>
    <t>TRUNK CABLE PRE-TERMINATED 06F SM LC-SPC(IP67)/LC-SPC(IP67) 350.0M - TIGHT - RISER - BLACK - IO</t>
  </si>
  <si>
    <t>CABLE TRONCAL CONECTORIZADO 06F SM LC-SPC(IP67)/LC-SPC(IP67) 350.0M - TIGHT - RISER - NEGRO  - IO</t>
  </si>
  <si>
    <t>SERVICE CABLE CONECTORIZADO FANOUT 24F SM G-652D SC-APC/MPO12-APC(F) 1.0D2/0.8D3 5.0M - TS - LSZH - AZUL - TIPO B</t>
  </si>
  <si>
    <t>TRUNK CABLE PRE-TERMINATED FANOUT 24F SM G-652D SC-APC/MPO12-APC(F) 1.0D2/0.8D3 5.0M - TS - LSZH - BLUE - TYPE B</t>
  </si>
  <si>
    <t>CABLE TRONCAL CONECTORIZADO FANOUT 24F SM G-652D SC-APC/MPO12-APC(F) 1.0D2/0.8D3 5.0M - TS - LSZH - AZUL  - TIPO B</t>
  </si>
  <si>
    <t>CABO OPTICO CFOI-BLI-CM-01-BA-LSZH A2 - RIB 500M (MICRO INDOOR LOW FRICTION)</t>
  </si>
  <si>
    <t>OPTICAL CABLE CFOI-BLI-CM-01-BA-LSZH A2 - RIB 500M (MICRO INDOOR LOW FRICTION)</t>
  </si>
  <si>
    <t>CABLE OPTICO CFOI-BLI-CM-01-BA-LSZH A2 - RIB 500M (MICRO INDOOR LOW FRICTION)</t>
  </si>
  <si>
    <t>CABO OPTICO CFOA-SM-AS100-S 32F G-652D DC 4.2KN</t>
  </si>
  <si>
    <t>OPTICAL CABLE CFOA-SM-AS100-S 32F G-652D DC 4.2KN</t>
  </si>
  <si>
    <t>CABLE OPTICO CFOA-SM-AS100-S 32F G-652D DC 4.2KN</t>
  </si>
  <si>
    <t>CABO OPTICO CFOA-SM-AS100-S 64F G-652D DC 4.6KN</t>
  </si>
  <si>
    <t>OPTICAL CABLE CFOA-SM-AS100-S 64F G-652D DC 4.6KN</t>
  </si>
  <si>
    <t>CABLE OPTICO CFOA-SM-AS100-S 64F G-652D DC 4.6KN</t>
  </si>
  <si>
    <t>CABO OPTICO CFOT-MM-UB 24F (50) OM4 TS LSZH</t>
  </si>
  <si>
    <t>OPTICAL CABLE CFOT-MM-UB 24F (50) OM4 TS LSZH</t>
  </si>
  <si>
    <t>CABLE OPTICO CFOT-MM-UB 24F (50) OM4 TS LSZH</t>
  </si>
  <si>
    <t>CABO OPTICO CFOA-SM-AS120-S 24F G-652D TS RT/RC</t>
  </si>
  <si>
    <t>OPTICAL CABLE CFOA-SM-AS120-S 24F G-652D TS RT/RC</t>
  </si>
  <si>
    <t>CABLE OPTICO CFOA-SM-AS120-S 24F G-652D TS RT/RC</t>
  </si>
  <si>
    <t>CABO OPTICO CFOA-MM-DDR-S 18F (50) OM3 TS (PFV) LSZH</t>
  </si>
  <si>
    <t>OPTICAL CABLE CFOA-MM-DDR-S 18F (50) OM3 TS (PFV) LSZH</t>
  </si>
  <si>
    <t>CABLE OPTICO CFOA-MM-DDR-S 18F (50) OM3 TS (PFV) LSZH</t>
  </si>
  <si>
    <t>CABO OPTICO DROP SLIMCONNECTOR FIG.8 LOW FRICTION 01F CZ - ROLO 05M (CONECTORIZADO NAS 2 PONTAS)</t>
  </si>
  <si>
    <t>OPTICAL CABLE DROP SLIMCONNECTOR FIG.8 LOW FRICTION 01F CZ - ROLL 05M (CONNECTORIZED IN BOTH ENDS)</t>
  </si>
  <si>
    <t>CABLE OPTICO DROP SLIMCONNECTOR FIG.8 LOW FRICTION 01F CZ - ROLLO 05M (CONECTORIZADO EN LAS 2 PUNTAS)</t>
  </si>
  <si>
    <t>CABO OPTICO CFOA-NZD-DD-S 24F (30700147)</t>
  </si>
  <si>
    <t>OPTICAL CABLE CFOA-NZD-DD-S 24F (30700147)</t>
  </si>
  <si>
    <t>CABLE OPTICO CFOA-NZD-DD-S 24F (30700147)</t>
  </si>
  <si>
    <t>CABO OPTICO CFOA-SM-AS80-S 24F G-652D NR (30701348)</t>
  </si>
  <si>
    <t>OPTICAL CABLE CFOA-SM-AS80-S 24F G-652D NR (30701348)</t>
  </si>
  <si>
    <t>CABLE OPTICO CFOA-SM-AS80-S 24F G-652D NR (30701348)</t>
  </si>
  <si>
    <t>ET04050</t>
  </si>
  <si>
    <t>a0A6100001RSEw5</t>
  </si>
  <si>
    <t>CABO OPTICO CFOA-SM-AS80-S 60F G-652D NR (30701349)</t>
  </si>
  <si>
    <t>OPTICAL CABLE CFOA-SM-AS80-S 60F G-652D NR (30701349)</t>
  </si>
  <si>
    <t>CABLE OPTICO CFOA-SM-AS80-S 60F G-652D NR (30701349)</t>
  </si>
  <si>
    <t>CABO OPTICO CFOA-SM-AS80-S 144F G-652D NR (30701350)</t>
  </si>
  <si>
    <t>OPTICAL CABLE CFOA-SM-AS80-S 144F G-652D NR (30701350)</t>
  </si>
  <si>
    <t>CABLE OPTICO CFOA-SM-AS80-S 144F G-652D NR (30701350)</t>
  </si>
  <si>
    <t>AMORTECEDORES DE VIBRAÇÃO TIPO STOCKBRIDGE PARA CABO DE GUARDA OPGW</t>
  </si>
  <si>
    <t>STOCKBRIDGE VIBRATION DAMPERS FOR GUARD CABLE OPGW</t>
  </si>
  <si>
    <t>AMORTIGUADORES DE VIBRACIÓN TIPO PARA CABLE DE GUARDA OPGW</t>
  </si>
  <si>
    <t>CONJUNTO DE SUSPENSÕES PARA CABO GUARDA OGPW</t>
  </si>
  <si>
    <t>SUSPENSION SET FOR OPGW CABLE</t>
  </si>
  <si>
    <t>CONJUNTO DE SUSPENSIONES PARA CABLE DE GUARDA OPGW</t>
  </si>
  <si>
    <t>ELEMENTOS PARA ARMAZENAGEM DE RESERVA DE CABO OPGW</t>
  </si>
  <si>
    <t>ELEMENTS FOR STORAGE OF OPGW CABLE RESERVATION</t>
  </si>
  <si>
    <t>ELEMENTOS PARA ALMACENAMIENTO DE RESERVA DEL CABLE OPGW</t>
  </si>
  <si>
    <t>GRAMPOS PARA BAIXADA DE CABOS DE GUARDA OPGW</t>
  </si>
  <si>
    <t>DOWN CLAMP</t>
  </si>
  <si>
    <t>GRAPAS BAJANTES PARA CABLE DE GUARDA OPGW</t>
  </si>
  <si>
    <t>CONJUNTO DE GRAMPOS DE RETENÇÃO PARA CABO DE GUARDA OPGW</t>
  </si>
  <si>
    <t>CLAMP RETENTION FOR OPGW CABLE</t>
  </si>
  <si>
    <t>CONJUNTO DE GRAPAS DE RETENCION PARA CABLE DE GUARDA OPGW</t>
  </si>
  <si>
    <t>ALÇA PREFORMADA PARA OPDC-M 10,8MM</t>
  </si>
  <si>
    <t>PREFORMED DEAD-END FOR OPDC-M 10.8MM</t>
  </si>
  <si>
    <t>RETENCIÓN PREFORMADA DE CUELLO LARGO PARA CABLE OPDC-M 10,8MM</t>
  </si>
  <si>
    <t>CONECTOR ADAPTADOR P CABO OPDC-F 8,0MM COM ESTRIBO</t>
  </si>
  <si>
    <t>ADAPTER CONNECTOR FOR OPDC-F CABLE 8.0MM WITH STIRRUP</t>
  </si>
  <si>
    <t>CONECTOR ADPATADOR P CABLE OPDC-F 8,0MM CON ESTRIBO</t>
  </si>
  <si>
    <t>ET04025</t>
  </si>
  <si>
    <t>a0A6100001KQQ6w</t>
  </si>
  <si>
    <t>VARETAS PREFORMADAS P PROTECAO CABO OPDC 10,8MM</t>
  </si>
  <si>
    <t>PREFORMED ROD FOR OPDC 10.8MM PROTECTION</t>
  </si>
  <si>
    <t>PREFORMADO PAR PROTECCIÓN DEL CABLE OPDC 10,8MM</t>
  </si>
  <si>
    <t>CONECTOR PARALELO P CABO OPDC 10,8MM / 16MM2</t>
  </si>
  <si>
    <t>PARALELLEL CONECTOR FOR OPDC 10,8MM / 16MM2</t>
  </si>
  <si>
    <t>CONECTOR PARALELO P CABLE OPDC 10,8MM / 16MM2</t>
  </si>
  <si>
    <t>SHLF-LST1U-072/7 LightGuide Termination Shelf, 7" Color: White</t>
  </si>
  <si>
    <t>1000FC1-06-WHT-SPLX-FC06-SM/MM EA Adapter Panel, 6 Ports, Color: White e/w FC simplex adapters</t>
  </si>
  <si>
    <t>CORDAO DUPLEX CONECTORIZADO SM G-652D FC-UPC/LC-UPC 7.0M - COG - AMARELO</t>
  </si>
  <si>
    <t>DUPLEX OPTICAL PATCH CORD SM G-652D LC-UPC/LC-UPC 7.0M - OFN - YELLOW</t>
  </si>
  <si>
    <t>PATCH CORD OPTICO DUPLEX CONECTORIZADO SM G-652D LC-UPC/LC-UPC 7.0M - COG - AMARILLO</t>
  </si>
  <si>
    <t>CORDAO MONOFIBRA CONECTORIZADO SM G-652D FC-UPC/LC-UPC 7.0M - COG - AMARELO</t>
  </si>
  <si>
    <t>SIMPLEX OPTICAL PATCH CORD SM G-652D FC-UPC/LC-UPC 7.0M - OFN - YELLOW</t>
  </si>
  <si>
    <t>PATCH CORD OPTICO MONOFIBRA CONECTORIZADO SM G-652D FC-UPC/LC-UPC 7.0M - COG - AMARILLO</t>
  </si>
  <si>
    <t>SERVICE CABLE CONECTORIZADO 02F SM G-652D FC-UPC/LC-UPC 0.8D3/0.8D3 70.0M - TIGHT - LSZH - AMARELO</t>
  </si>
  <si>
    <t>TRUNK CABLE PRE-TERMINATED 02F SM G-652D FC-UPC/LC-UPC 0.8D3/0.8D3 70.0M - TIGHT - LSZH - YELLOW</t>
  </si>
  <si>
    <t>CABLE TRONCAL CONECTORIZADO 02F SM G-652D FC-UPC/LC-UPC 0.8D3/0.8D3 70.0M - TIGHT - LSZH - AMARILLO</t>
  </si>
  <si>
    <t>CABO OPTICO CFOA-SM-DDR-S 04F G-652D TS (PFV) LSZH</t>
  </si>
  <si>
    <t>OPTICAL CABLE CFOA-SM-DDR-S 04F G-652D TS (PFV) LSZH</t>
  </si>
  <si>
    <t>CABLE OPTICO CFOA-SM-DDR-S 04F G-652D TS (PFV) LSZH</t>
  </si>
  <si>
    <t>SERVICE CABLE CONECTORIZADO 48F SM MPO12-APC(M)/MPO12-APC(M) 0.8D3/0.8D3 140.0M - TS - LSZH - AZUL - TIPO B</t>
  </si>
  <si>
    <t>TRUNK CABLE PRE-TERMINATED 48F SM MPO12-APC(M)/MPO12-APC(M) 0.8D3/0.8D3 140.0M - TS - LSZH - BLUE - TYPE B</t>
  </si>
  <si>
    <t>CABLE TRONCAL CONECTORIZADO 48F SM MPO12-APC(M)/MPO12-APC(M) 0.8D3/0.8D3 140.0M - TS - LSZH - AZUL  - TIPO B</t>
  </si>
  <si>
    <t>PATCH CORD U/UTP GIGALAN CAT.6 - CM - T568A/B - 7.0M - BRANCO</t>
  </si>
  <si>
    <t>U/UTP CAT.6 COPPER PATCH CORD GIGALAN - CM - T568A/B - 7.0M - WHITE</t>
  </si>
  <si>
    <t>PATCH CORD U/UTP GIGALAN CAT.6 - CM - T568A/B - 7.0M - BLANCO</t>
  </si>
  <si>
    <t>PRENSA CABO 12A1 PARA CABO METALICO DE 10.2 A 25.4 MM  (COD. OFS  104384490)</t>
  </si>
  <si>
    <t>12A1 CABLE CLAMP (METALLIC SHEATH CABLES 0.4" TO 1.0") UP TO 576 FIBER CABLE OFS</t>
  </si>
  <si>
    <t>PRENSA CABLE 12A1 PARA CABLE METALICO DESDE 10.2 HASTA 25.4 MM (COD. OFS  104384490)</t>
  </si>
  <si>
    <t>ET03762</t>
  </si>
  <si>
    <t>a0A6100001W26AF</t>
  </si>
  <si>
    <t>GROMMETS PARA OCEF 42" (2 PCS) PARA CABLES DESDE 6 HASTA 18 MM (COD. OFS 106690142)</t>
  </si>
  <si>
    <t>D-182655 KIT (QTY 2) GROMMETS FOR CABLE DIA. (.236 - .708) 12 TO 216 FIBER CABLE OFS</t>
  </si>
  <si>
    <t>GROMMETS PARA OCEF 42" (2 PCS) PARA CABOS DE 6 A 18 MM (COD. OFS 106690142)</t>
  </si>
  <si>
    <t>ET03760</t>
  </si>
  <si>
    <t>a0A6100001W269M</t>
  </si>
  <si>
    <t>KIT COM GROMMET (1PC) + SUPORTE (1PC) PARA CABOS DE 18 A 26 MM PARA OCEF 42" (COD. OFS 106690159)</t>
  </si>
  <si>
    <t>GROMMETS PARA OCEF 42" (2 PCS) PARA CABOS DE 18 A 26 MM (COD. OFS 106690167)</t>
  </si>
  <si>
    <t>D-182657 KIT (QTY 2) GROMMETS FOR CABLE DIA. (.709 - 1.024") 216 TO 576 FIBER CABLE OFS</t>
  </si>
  <si>
    <t>GROMMETS PARA OCEF 42" (2 PCS) PARA CABLES DESDE 18 HASTA 26 MM (COD. OFS 106690167)</t>
  </si>
  <si>
    <t>KIT COM GROMMET (1PC) + SUPORTE (1PC) PARA CABOS DE 26 A 32 MM PARA OCEF 42" (COD. OFS 107823171)</t>
  </si>
  <si>
    <t>LARGE SHINGLE (QTY 1), GROMMET (QTY 1) (1.024 -1.26") 864 FIBER CABLE OFS</t>
  </si>
  <si>
    <t>KIT CON GROMMET (1PC) + SOPORTE (1PC) PARA CABLES DESDE 26 HASTA 32 MM PARA OCEF 42" (COD. OFS 107823171)</t>
  </si>
  <si>
    <t>ET03761</t>
  </si>
  <si>
    <t>a0A6100001W269R</t>
  </si>
  <si>
    <t>GROMMET PARA OCEF 42" (1 PC) PARA CABOS DE 26 A 32 MM (COD. OFS 107829277)</t>
  </si>
  <si>
    <t>CABLE GROMMETS (QTY 1) FOR CABLE DIA. (1.024-1.26") 864 FIBER CABLE OFS</t>
  </si>
  <si>
    <t>GROMMET PARA OCEF 42" (1 PC) PARA CABLES DESDE 26 HASTA 32 MM (COD. OFS 107829277)</t>
  </si>
  <si>
    <t>PRENSA CABO 12A3L PARA CABO METALICO/DIELETRICO  DE 6.5 A 38 MM (COD. OFS  108527433)</t>
  </si>
  <si>
    <t>12A3L CABLE CLAMP (METALLIC AND DIELECTRIC CABLES .25" TO 1.5") UP TO 864 CABLE OFS</t>
  </si>
  <si>
    <t>PRENSA CABLE 12A3L PARA CABLE METALICO/DIELECTRICO DESDE 6.5 HASTA 38 MM (COD. OFS  108527433)</t>
  </si>
  <si>
    <t>KIT COM GROMMET (2PC) + SUPORTE (1PC) + ABRAÇADEIRA (2 PCS) PARA CABOS DE  26 A 32 MM (COD OFS 108894353)</t>
  </si>
  <si>
    <t>LARGE SHINGLE (QTY 1), GROMMET (QTY 2), 12A3L CLAMP (QTY2) (1.024-1.26") 864 FIBER CABLE OFS</t>
  </si>
  <si>
    <t>KIT CON GROMMET (2PC) + SOPORTE (1PC) + ABRAZADERA (2 PCS) PARA CABLES DESDE  26 HASTA 32 MM (COD OFS 108894353)</t>
  </si>
  <si>
    <t>CABO OPTICO CFOA-MM-AS80-S 02F(50) OM3 RC (ABNT)</t>
  </si>
  <si>
    <t>OPTICAL CABLE CFOA-MM-AS80-S 02F(50) OM3 RC (ABNT)</t>
  </si>
  <si>
    <t>CABLE OPTICO CFOA-MM-AS80-S 02F(50) OM3 RC (ABNT)</t>
  </si>
  <si>
    <t>CONJUNTO ADAPTADOR LC-APC DUPLEX SM BRANCO (EMBALAGEM 2 PCS)</t>
  </si>
  <si>
    <t>LC-APC DUPLEX SM OPTICAL ADAPTER SET - WHITE (PACKAGE 2 PCS)</t>
  </si>
  <si>
    <t>CONJUNTO ADAPTADOR LC-APC DUPLEX SM - BLANCO (EMBALAJE 2 PCS)</t>
  </si>
  <si>
    <t>CAIXA TERMINAL OPTICA CONECTORIZADA FK-CTO-16MC (II 1x8 E GROMMET FLAT)</t>
  </si>
  <si>
    <t>SLIMBOX DROP TERMINAL FK-CTO-16MC (II 1x8 AND FLAT GROMMET)</t>
  </si>
  <si>
    <t>CAJA TERMINAL OPTICA CONECTORIZADA FK-CTO-16MC (II 1x8 Y GROMMET FLAT)</t>
  </si>
  <si>
    <t>CABO TRANSMISSAO DE DADOS MULTILAN FLEX U/UTP 24AWG(7F)X4P CAT.5E AM telefonica</t>
  </si>
  <si>
    <t>DATA CABLE MULTILAN FLEX U/UTP 24AWG(7F)X4P CAT.5E AM telefonica</t>
  </si>
  <si>
    <t>CABLE TRANSMISION DATOS MULTILAN FLEX U/UTP 24AWG(7F)X4P CAT.5E AM telefonica</t>
  </si>
  <si>
    <t>BOOT PARA RJ45 MACHO CAT.5E  (PCT 500 PLUGS)</t>
  </si>
  <si>
    <t>BOOT FOR RJ45 PLUG CAT.5E  (PKG 500 PLUGS)</t>
  </si>
  <si>
    <t>BOTA PARA CONECTOR RJ45 MACHO CAT.5E (500 PLUGS)</t>
  </si>
  <si>
    <t>CABO OPTICO CFOA-SM-DD-G 08F G-652D RC</t>
  </si>
  <si>
    <t>OPTICAL CABLE CFOA-SM-DD-G 08F G-652D RC</t>
  </si>
  <si>
    <t>CABLE OPTICO CFOA-SM-DD-G 08F G-652D RC</t>
  </si>
  <si>
    <t>CABO OPTICO AT-626H2YT-048</t>
  </si>
  <si>
    <t>DIO B144 96F SM SC-APC - MODULO BASICO</t>
  </si>
  <si>
    <t>ODF B144 96F SM SC-APC - MODULO BASICO</t>
  </si>
  <si>
    <t>CABO OPTICO CFOA-SM-AS120-S 24F TS NR</t>
  </si>
  <si>
    <t>OPTICAL CABLE CFOA-SM-AS120-S 24F TS NR</t>
  </si>
  <si>
    <t>CABLE OPTICO CFOA-SM-AS120-S 24F TS NR</t>
  </si>
  <si>
    <t>CABO OPTICO AT-3BE52YT-060-LSZH</t>
  </si>
  <si>
    <t>OPTICAL CABLE AT-3BE52YT-060-LSZH</t>
  </si>
  <si>
    <t>CABLE OPTICO AT-3BE52YT-060-LSZH</t>
  </si>
  <si>
    <t>CABO OPTICO AT-3BE52YT-096-LSZH</t>
  </si>
  <si>
    <t>OPTICAL CABLE AT-3BE52YT-096-LSZH</t>
  </si>
  <si>
    <t>CABLE OPTICO AT-3BE52YT-096-LSZH</t>
  </si>
  <si>
    <t>CABO OPTICO AT-3BE52YT-144-LSZH</t>
  </si>
  <si>
    <t>OPTICAL CABLE AT-3BE52YT-144-LSZH</t>
  </si>
  <si>
    <t>CABLE OPTICO AT-3BE52YT-144-LSZH</t>
  </si>
  <si>
    <t>CABO OPTICO CFOT-MM-EO 08F (50) OM4 LSZH (FIBER-LAN INDOOR/OUTDOOR)</t>
  </si>
  <si>
    <t>OPTICAL CABLE CFOT-MM-EO 08F (50) OM4 LSZH (FIBER-LAN INDOOR/OUTDOOR)</t>
  </si>
  <si>
    <t>CABLE OPTICO CFOT-MM-EO 08F (50) OM4 LSZH (FIBER-LAN INDOOR/OUTDOOR)</t>
  </si>
  <si>
    <t>CABO OPTICO CFOA-SM-AS80-S 04F TS RC (G-652D)</t>
  </si>
  <si>
    <t>OPTICAL CABLE CFOA-SM-AS80-S 04F TS RC (G-652D)</t>
  </si>
  <si>
    <t>CABLE OPTICO CFOA-SM-AS80-S 04F TS RC (G-652D)</t>
  </si>
  <si>
    <t>CABO OPTICO CFOA-SM-AS80-S 08F TS RC (G-652D)</t>
  </si>
  <si>
    <t>OPTICAL CABLE CFOA-SM-AS80-S 08F TS RC (G-652D)</t>
  </si>
  <si>
    <t>CABLE OPTICO CFOA-SM-AS80-S 08F TS RC (G-652D)</t>
  </si>
  <si>
    <t>OPTICAL CABLE CFOA-SM-AS80-G 72F NR</t>
  </si>
  <si>
    <t>CABLE OPTICO CFOA-SM-AS80-G 72F NR</t>
  </si>
  <si>
    <t>OPTICAL CABLE CFOA-SM-AS80-S 12F NR</t>
  </si>
  <si>
    <t>CABLE OPTICO CFOA-SM-AS80-S 12F NR</t>
  </si>
  <si>
    <t>CORDAO DUPLEX CONECTORIZADO OM3 E2000-APC/LC-UPC 15.0M - LSZH - ACQUA</t>
  </si>
  <si>
    <t>DUPLEX OPTICAL PATCH CORD OM3 E2000-APC/LC-UPC 15.0M - LSZH - AQUA</t>
  </si>
  <si>
    <t>PATCH CORD OPTICO DUPLEX CONECTORIZADO OM3 E2000-APC/LC-UPC 15.0M - LSZH - ACQUA</t>
  </si>
  <si>
    <t>CHAPA PARA CAIXA CTOP - SOLUÇÃO OPDC</t>
  </si>
  <si>
    <t>METAL SHEET FOR CTOP SPLICE BOX - OPDC SOLUTION</t>
  </si>
  <si>
    <t>CHAPA PARA CAJA CTOP - SOLUCIÓN OPDC</t>
  </si>
  <si>
    <t>OPTICAL CABLE CFOA-SM-AS80-S 36F NR</t>
  </si>
  <si>
    <t>CABLE OPTICO CFOA-SM-AS80-S 36F NR</t>
  </si>
  <si>
    <t>SERVICE CABLE CONECTORIZADO 02F OM3 LC-UPC/LC-UPC 0.6D3/0.6D3 110.0M - TIGHT - LSZH - ACQUA</t>
  </si>
  <si>
    <t>TRUNK CABLE PRE-TERMINATED 02F OM3 LC-UPC/LC-UPC 0.6D3/0.6D3 110.0M - TIGHT - LSZH - AQUA</t>
  </si>
  <si>
    <t>CABLE TRONCAL CONECTORIZADO 02F OM3 LC-UPC/LC-UPC 0.6D3/0.6D3 110.0M - TIGHT - LSZH - ACQUA</t>
  </si>
  <si>
    <t>CABO OPTICO CFOA-SM-ARD-S 06F G-652D STP BL</t>
  </si>
  <si>
    <t>OPTICAL CABLE CFOA-SM-ARD-S 06F G-652D STP BL</t>
  </si>
  <si>
    <t>CABLE OPTICO CFOA-SM-ARD-S 06F G-652D STP BL</t>
  </si>
  <si>
    <t>DIO BW12 CINZA (COM 1 EXTENSAO CONECTORIZADA SM SC-APC)</t>
  </si>
  <si>
    <t>SLIMBOX 12 GRAY (WITH 1 PIGTAIL AND OPTICAL ADAPTER SM SC-APC)</t>
  </si>
  <si>
    <t>ODF BW12 GRIS (CON 1 EXTENSION CONECTORIZADA SM SC-APC)</t>
  </si>
  <si>
    <t>SERVICE CABLE CONECTORIZADO 02F SM LC-APC/LC-APC 1.0D2/1.0D2 150.0M - UT - LSZH - AZUL (A - B)</t>
  </si>
  <si>
    <t>TRUNK CABLE PRE-TERMINATED 02F SM LC-APC/LC-APC 1.0D2/1.0D2 150.0M - UT - LSZH - BLUE (A - B)</t>
  </si>
  <si>
    <t>CABLE TRONCAL CONECTORIZADO 02F SM LC-APC/LC-APC 1.0D2/1.0D2 150.0M - UT - LSZH - AZUL  (A - B)</t>
  </si>
  <si>
    <t>CEIP 12 (CAIXA DE EMENDA INTERNA DE PAREDE 12F - 12 PIGTAILS SC-UPC E PROTETOR DE EMENDA)</t>
  </si>
  <si>
    <t>SLIMBOX 12 - FIBER INTERNAL ADAPTER MODULE (CEIP 12 - 12 PIGTAILS SC-UPC AND PROTECTION SLEEVES)</t>
  </si>
  <si>
    <t>CEIP 12 (CAJA DE EMPALME INTERNA DE PARED PARA 12 F - 12 PIGTAILS SC-UPC Y PROTECTORES DE EMPALME)</t>
  </si>
  <si>
    <t>CABO OPTICO CFOA-SM-AS-CMO3.4KN-S 48F G-652D (ARSAT)</t>
  </si>
  <si>
    <t>OPTICAL CABLE CFOA-SM-AS-CMO3.4KN-S 48F G-652D (ARSAT)</t>
  </si>
  <si>
    <t>CABLE OPTICO CFOA-SM-AS-CMO3.4KN-S 48F G-652D (ARSAT)</t>
  </si>
  <si>
    <t>CABO OPTICO CFOA-MM-DDR-S 12F (62.5) TS (PFV) LSZH</t>
  </si>
  <si>
    <t>OPTICAL CABLE CFOA-MM-DDR-S 12F (62.5) TS (PFV) LSZH</t>
  </si>
  <si>
    <t>CABLE OPTICO CFOA-MM-DDR-S 12F (62.5) TS (PFV) LSZH</t>
  </si>
  <si>
    <t>CABO OPTICO FIBER-LAN INDOOR/OUTDOOR 48F SM COG</t>
  </si>
  <si>
    <t>OPTICAL CABLE FIBER-LAN INDOOR/OUTDOOR 48F SM COG</t>
  </si>
  <si>
    <t>CABLE OPTICO FIBER-LAN INDOOR/OUTDOOR 48F SM COG</t>
  </si>
  <si>
    <t>OPTICAL CABLE CFOT-SM-EOR 12F LSZH (FIBER-LAN-AR (PFV) INDOOR-OUTDOOR)</t>
  </si>
  <si>
    <t>CABLE OPTICO CFOT-SM-EOR 12F LSZH (FIBER-LAN-AR (PFV) INDOOR-OUTDOOR)</t>
  </si>
  <si>
    <t>CABO OPTICO CFOA-SM-ARD-S 96F G-652D (100202983)</t>
  </si>
  <si>
    <t>OPTICAL CABLE CFOA-SM-ARD-S 96F G-652D (100202983)</t>
  </si>
  <si>
    <t>CABLE OPTICO CFOA-SM-ARD-S 96F G-652D (100202983)</t>
  </si>
  <si>
    <t>SERVICE CABLE CONECTORIZADO 24F SM SC-APC/SC-APC 1.0D2/1.0D2 20.0M - TS - LSZH - AZUL</t>
  </si>
  <si>
    <t>TRUNK CABLE PRE-TERMINATED 24F SM SC-APC/SC-APC 1.0D2/1.0D2 20.0M - TS - LSZH - BLUE</t>
  </si>
  <si>
    <t>CABLE TRONCAL CONECTORIZADO 24F SM SC-APC/SC-APC 1.0D2/1.0D2 20.0M - TS - LSZH - AZUL</t>
  </si>
  <si>
    <t>SERVICE CABLE CONECTORIZADO 24F SM SC-APC/SC-APC 1.0D2/1.0D2 30.0M - TS - LSZH - AZUL</t>
  </si>
  <si>
    <t>TRUNK CABLE PRE-TERMINATED 24F SM SC-APC/SC-APC 1.0D2/1.0D2 30.0M - TS - LSZH - BLUE</t>
  </si>
  <si>
    <t>CABLE TRONCAL CONECTORIZADO 24F SM SC-APC/SC-APC 1.0D2/1.0D2 30.0M - TS - LSZH - AZUL</t>
  </si>
  <si>
    <t>SERVICE CABLE CONECTORIZADO 24F SM SC-APC/SC-APC 1.0D2/1.0D2 40.0M - TS - LSZH - AZUL</t>
  </si>
  <si>
    <t>TRUNK CABLE PRE-TERMINATED 24F SM SC-APC/SC-APC 1.0D2/1.0D2 40.0M - TS - LSZH - BLUE</t>
  </si>
  <si>
    <t>CABLE TRONCAL CONECTORIZADO 24F SM SC-APC/SC-APC 1.0D2/1.0D2 40.0M - TS - LSZH - AZUL</t>
  </si>
  <si>
    <t>CABO OPTICO CFOA-SM-ARD-S 24F (12F G-652D + 12F G-655E) (1002027435)</t>
  </si>
  <si>
    <t>OPTICAL CABLE CFOA-SM-ARD-S 24F (12F G-652D + 12F G-655E) (100202735)</t>
  </si>
  <si>
    <t>CABLE OPTICO CFOA-SM-ARD-S 24F (12F G-652D + 12F G-655E) (1002027435)</t>
  </si>
  <si>
    <t>CABO OPTICO CFOA-SM-ARD-S 48F (36F G-652D + 12F G-655E) (102007065)</t>
  </si>
  <si>
    <t>OPTICAL CABLE CFOA-SM-ARD-S 48F (36F G-652D + 12F G-655E) (102007065)</t>
  </si>
  <si>
    <t>CABLE OPTICO CFOA-SM-ARD-S 48F (36F G-652D + 12F G-655E) (102007065)</t>
  </si>
  <si>
    <t>CORDAO MONOFIBRA CONECTORIZADO BLI A/B G-657A2 SC-APC/SC-APC 30.0M - LSZH - BRANCO - D3</t>
  </si>
  <si>
    <t>SIMPLEX OPTICAL PATCH CORD BLI A/B G-657A2 SC-APC/SC-APC 30.0M - LSZH - WHITE - D3</t>
  </si>
  <si>
    <t>PATCH CORD OPTICO MONOFIBRA CONECTORIZADO BLI A/B G-657A2 SC-APC/SC-APC 30.0M - LSZH - BLANCO - D3</t>
  </si>
  <si>
    <t>CABO OPTICO CFOA-SM-AS-CMO4KN-S 48F (36F G-652D/12F G655) (100202738)</t>
  </si>
  <si>
    <t>OPTICAL CABLE CFOA-SM-AS-CMO4KN-S 48F (36F G-652D/12F G655) (100202738)</t>
  </si>
  <si>
    <t>CABLE OPTICO CFOA-SM-AS-CMO4KN-S 48F (36F G-652D/12F G655) (100202738)</t>
  </si>
  <si>
    <t>CORDAO MONOFIBRA CONECTORIZADO BLI A/B G-657A2 SC-APC/SC-APC 10.0M - LSZH - BRANCO - D3</t>
  </si>
  <si>
    <t>SIMPLEX OPTICAL PATCH CORD BLI A/B G-657A2 SC-APC/SC-APC 10.0M - LSZH - WHITE - D3</t>
  </si>
  <si>
    <t>PATCH CORD OPTICO MONOFIBRA CONECTORIZADO BLI A/B G-657A2 SC-APC/SC-APC 10.0M - LSZH - BLANCO - D3</t>
  </si>
  <si>
    <t>CABO OPTICO CFOA-SM-AS-CMO4KN-S 96F G-652D (100202974)</t>
  </si>
  <si>
    <t>OPTICAL CABLE CFOA-SM-AS-CMO4KN-S 96F G-652D (100202974)</t>
  </si>
  <si>
    <t>CABLE OPTICO CFOA-SM-AS-CMO4KN-S 96F G-652D (100202974)</t>
  </si>
  <si>
    <t>CABO OPTICO CFOA-SM-AS-CMO7KN-S 96F G-652D PKP</t>
  </si>
  <si>
    <t>OPTICAL CABLE CFOA-SM-AS-CMO7KN-S 96F G-652D PKP</t>
  </si>
  <si>
    <t>CABLE OPTICO CFOA-SM-AS-CMO7KN-S 96F G-652D PKP</t>
  </si>
  <si>
    <t>CABO OPTICO CFOA-SM-AS100-S 128F G-652D DC 4.8KN</t>
  </si>
  <si>
    <t>OPTICAL CABLE CFOA-SM-AS100-S 128F G-652D DC 4.8KN</t>
  </si>
  <si>
    <t>CABLE OPTICO CFOA-SM-AS100-S 128F G-652D DC 4.8KN</t>
  </si>
  <si>
    <t>ET03495</t>
  </si>
  <si>
    <t>a0A6100000blo1b</t>
  </si>
  <si>
    <t>CABO OPTICO CFOA-SM-AS100-S 32F G-652D PKP 4.6KN</t>
  </si>
  <si>
    <t>OPTICAL CABLE CFOA-SM-AS100-S 32F G-652D PKP 4.6KN</t>
  </si>
  <si>
    <t>CABLE OPTICO CFOA-SM-AS100-S 32F G-652D PKP 4.6KN</t>
  </si>
  <si>
    <t>CABO OPTICO CFOA-SM-AS100-S 24F G-652D DC 4.2KN</t>
  </si>
  <si>
    <t>OPTICAL CABLE CFOA-SM-AS100-S 24F G-652D DC 4.2KN</t>
  </si>
  <si>
    <t>CABLE OPTICO CFOA-SM-AS100-S 24F G-652D DC 4.2KN</t>
  </si>
  <si>
    <t>CABO OPTICO CFOA-SM-AS100-S 16F G-652D DC 4.2KN</t>
  </si>
  <si>
    <t>OPTICAL CABLE CFOA-SM-AS100-S 16F G-652D DC 4.2KN</t>
  </si>
  <si>
    <t>CABLE OPTICO CFOA-SM-AS100-S 16F G-652D DC 4.2KN</t>
  </si>
  <si>
    <t>CABO OPTICO CFOA-SM-AS200-S 48F G-652D DC</t>
  </si>
  <si>
    <t>OPTICAL CABLE CFOA-SM-AS200-S 48F G-652D DC</t>
  </si>
  <si>
    <t>CABLE OPTICO CFOA-SM-AS200-S 48F G-652D DC</t>
  </si>
  <si>
    <t>PKP Aereo Telefónica Perú_R4</t>
  </si>
  <si>
    <t>CABO OPTICO CFOA-SM-AS300-S 48F G-652D DC</t>
  </si>
  <si>
    <t>OPTICAL CABLE CFOA-SM-AS300-S 48F G-652D DC</t>
  </si>
  <si>
    <t>CABLE OPTICO CFOA-SM-AS300-S 48F G-652D DC</t>
  </si>
  <si>
    <t>CABO OPTICO CFOA-SM-AS400-S 48F G-652D DC</t>
  </si>
  <si>
    <t>OPTICAL CABLE CFOA-SM-AS400-S 48F G-652D DC</t>
  </si>
  <si>
    <t>CABLE OPTICO CFOA-SM-AS400-S 48F G-652D DC</t>
  </si>
  <si>
    <t>CABO OPTICO CFOA-SM-AS500-S 48F G-652D DC</t>
  </si>
  <si>
    <t>OPTICAL CABLE CFOA-SM-AS500-S 48F G-652D DC</t>
  </si>
  <si>
    <t>CABLE OPTICO CFOA-SM-AS500-S 48F G-652D DC</t>
  </si>
  <si>
    <t>CABO OPTICO CFOA-SM-AS600-S 48F G-652D DC</t>
  </si>
  <si>
    <t>OPTICAL CABLE CFOA-SM-AS600-S 48F G-652D DC</t>
  </si>
  <si>
    <t>CABLE OPTICO CFOA-SM-AS600-S 48F G-652D DC</t>
  </si>
  <si>
    <t>ET04046</t>
  </si>
  <si>
    <t>a0A6100001RPDKF</t>
  </si>
  <si>
    <t>CORDAO OPTICO FANOUT 12F OM4 LC-UPC/MPO-UPC(M) 0.7D2/30.0D3 - MTF - LSZH - ACQUA - TIPO A</t>
  </si>
  <si>
    <t>OPTICAL PATCH CORD FANOUT 12F OM4 LC-UPC/MPO-UPC(M) 0.7D2/30.0D3 - MTF - LSZH - AQUA - TYPE A</t>
  </si>
  <si>
    <t>CORDON OPTICO FANOUT 12F OM4 LC-UPC/MPO-UPC(M) 0.7D2/30.0D3 - MTF - LSZH - ACQUA - TIPO A</t>
  </si>
  <si>
    <t>CTOP-S-8MI (CAIXA DE TERMINACAO OPTICA PRE-CONECTORIZADA SUBTERRANEA INLINE COM 8 SAIDAS E SPLITTER 1x8)</t>
  </si>
  <si>
    <t>CTOP-S-8MI (PRE-CONNECTORIZED INLINE OPTICAL ACCESS POINT WITH 8 OUTPUTS AND SPLITTER 1X8)</t>
  </si>
  <si>
    <t>CTOP-S-8MI (CAJA DE TERMINACION OPTICA PRE-CONECTORIZADA SUBTERRANEA INLINE CON 8 SALIDAS Y SPLITTER 1x8)</t>
  </si>
  <si>
    <t>CTOP-S-16MI (CAIXA DE TERMINACAO OPTICA PRE-CONECTORIZADA SUBTERRANEA INLINE COM 16 SAIDAS E SPLITTER 1x16)</t>
  </si>
  <si>
    <t>CTOP-S-16MI (PRE-CONNECTORIZED INLINE OPTICAL ACCESS POINT WITH 16 OUTPUTS AND SPLITTER 1X16)</t>
  </si>
  <si>
    <t>CTOP-S-16MI (CAJA DE TERMINACAO OPTICA PRE-CONECTORIZADA SUBTERRANEA INLINE CON 16 SAIDAS Y SPLITTER 1x16)</t>
  </si>
  <si>
    <t>OPTICAL CABLE CFOAC-BLI-A/B-CM-01-AR-LSZH CZ - BOBINA 1000M (DROP COMPACTO FIG.8 LOW FRICTION)</t>
  </si>
  <si>
    <t>CABLE OPTICO CFOAC-BLI-A/B-CM-01-AR-LSZH CZ - BOBINA 1000M (DROP COMPACTO FIG.8 LOW FRICTION)</t>
  </si>
  <si>
    <t>ET04047</t>
  </si>
  <si>
    <t>a0A6100001RPDLI</t>
  </si>
  <si>
    <t>CABO OPTICO FIBER-LAN INDOOR 24F SM G657-A2 LSZH AM</t>
  </si>
  <si>
    <t>OPTICAL CABLE FIBER-LAN INDOOR 24F SM G657-A2 LSZH AM</t>
  </si>
  <si>
    <t>CABLE OPTICO FIBER-LAN INDOOR 24F SM G657-A2 LSZH AM</t>
  </si>
  <si>
    <t>CABLE OPTICO CFOA-SM-AS80-S 02F G-652D R</t>
  </si>
  <si>
    <t>ALIMENTADOR ANTENA PARABOLICA VAZADA 2,2GHZ 2,0M POLARIZACAO SIMPLES ALGCOM</t>
  </si>
  <si>
    <t>ALIMENTADOR ANTENA PARABOLICA VAZADA 2,2GHZ 3,0M POLARIZACAO SIMPLES ALGCOM</t>
  </si>
  <si>
    <t>ALIMENTADOR ANTENA PARABOLICA VAZADA 2,2GHZ 1,2M POLARIZACAO DUPLA ALGCOM</t>
  </si>
  <si>
    <t>ALIMENTADOR ANTENA PARABOLICA VAZADA 2,2GHZ 2,0M POLARIZACAO DUPLA ALGCOM</t>
  </si>
  <si>
    <t>ANTENA PARABOLICA SOLIDA RADOME SHIELD, 18GHZ (17.7-19.7), 0.3M, 35DBI, DUPLA POL, AEV 0.10M2, ACOPLAMENTO DIRETO - IDE</t>
  </si>
  <si>
    <t>ALIMENTADOR ANTENA PARABOLICA VAZADA 2,2GHZ 1,2M POLARIZACAO SIMPLES ALGCOM</t>
  </si>
  <si>
    <t>ALIMENTADOR ANTENA PARABOLICA VAZADA 2,2GHZ 3,0M POLARIZACAO DUPLA ALGCOM</t>
  </si>
  <si>
    <t>SERVICE CABLE CONECTORIZADO 02F 62.5 LC-UPC/LC-UPC 1.0D3/1.0D3 2.5M - TIGHT - RISER - PRETO - IO</t>
  </si>
  <si>
    <t>TRUNK CABLE PRE-TERMINATED 02F 62.5 LC-UPC/LC-UPC 1.0D3/1.0D3 2.5M - TIGHT - RISER - BLACK - IO</t>
  </si>
  <si>
    <t>CABLE TRONCAL CONECTORIZADO 02F 62.5 LC-UPC/LC-UPC 1.0D3/1.0D3 2.5M - TIGHT - RISER - NEGRO - IO</t>
  </si>
  <si>
    <t>SERVICE CABLE CONECTORIZADO 02F 62.5 LC-UPC/LC-UPC 1.0D3/1.0D3 15.0M - TIGHT - RISER - PRETO - IO</t>
  </si>
  <si>
    <t>TRUNK CABLE PRE-TERMINATED 02F 62.5 LC-UPC/LC-UPC 1.0D3/1.0D3 15.0M - TIGHT - RISER - BLACK - IO</t>
  </si>
  <si>
    <t>CABLE TRONCAL CONECTORIZADO 02F 62.5 LC-UPC/LC-UPC 1.0D3/1.0D3 15.0M - TIGHT - RISER - NEGRO - IO</t>
  </si>
  <si>
    <t>TRUNK CABLE PRE-TERMINATED 02F SM LC-UPC/LC-UPC 1.0D3/1.0D3 150.0M - TIGHT - LSZH - BLUE (A - B)</t>
  </si>
  <si>
    <t>CABLE TRONCAL CONECTORIZADO 02F SM LC-UPC/LC-UPC 1.0D3/1.0D3 150.0M - TIGHT - LSZH - AZUL (A - B)</t>
  </si>
  <si>
    <t>SERVICE CABLE CONECTORIZADO 02F SM LC-UPC/ST-UPC 1.0D3/1.0D3 150.0M - TIGHT - LSZH - AZUL (A - B)</t>
  </si>
  <si>
    <t>TRUNK CABLE PRE-TERMINATED 02F SM LC-UPC/ST-UPC 1.0D3/1.0D3 150.0M - TIGHT - LSZH - BLUE (A - B)</t>
  </si>
  <si>
    <t>CABLE TRONCAL CONECTORIZADO 02F SM LC-UPC/ST-UPC 1.0D3/1.0D3 150.0M - TIGHT - LSZH - AZUL (A - B)</t>
  </si>
  <si>
    <t>CABO OPTICO CFOA-SM-DD-S 48F TS</t>
  </si>
  <si>
    <t>OPTICAL CABLE CFOA-SM-DD-S 48F TS</t>
  </si>
  <si>
    <t>CABLE OPTICO CFOA-SM-DD-S 48F TS</t>
  </si>
  <si>
    <t>CABO OPTICO AT-3BE27D6-024-TLFB</t>
  </si>
  <si>
    <t>OPTICAL CABLE AT-3BE27D6-024-TLFB</t>
  </si>
  <si>
    <t>CABLE OPTICO AT-3BE27D6-024-TLFB</t>
  </si>
  <si>
    <t>CABO OPTICO AT-3BE27DT-024-TNGB</t>
  </si>
  <si>
    <t>OPTICAL CABLE AT-3BE27DT-024-TNGB</t>
  </si>
  <si>
    <t>CABLE OPTICO AT-3BE27DT-024-TNGB</t>
  </si>
  <si>
    <t>CABO OPTICO FIBER-LAN INDOOR 72F SM G-652D LSZH AM</t>
  </si>
  <si>
    <t>OPTICAL CABLE FIBER-LAN INDOOR 72F SM G-652D LSZH AM</t>
  </si>
  <si>
    <t>CABLE OPTICO FIBER-LAN INDOOR 72F SM G-652D LSZH AM</t>
  </si>
  <si>
    <t>OPTICAL CABLE FIBER-LAN INDOOR/OUTDOOR 06F MM (62.5) LSZH</t>
  </si>
  <si>
    <t>CABLE OPTICO FIBER-LAN INDOOR/OUTDOOR 06F MM (62.5) LSZH</t>
  </si>
  <si>
    <t>CABO OPTICO AT-3BE27N6-012-CNEB</t>
  </si>
  <si>
    <t>OPTICAL CABLE AT-3BE27N6-012-CNEB</t>
  </si>
  <si>
    <t>CABLE OPTICO AT-3BE27N6-012-CNEB</t>
  </si>
  <si>
    <t>CABO OPTICO FIS-OPTIC FTTH SM G-652D 12F</t>
  </si>
  <si>
    <t>OPTICAL CABLE FIS-OPTIC FTTH SM G-652D 12F</t>
  </si>
  <si>
    <t>CABLE OPTICO FIS-OPTIC FTTH SM G-652D 12F</t>
  </si>
  <si>
    <t>CABO OPTICO AT-3BE27DT-048-CMDB</t>
  </si>
  <si>
    <t>OPTICAL CABLE AT-3BE27DT-048-CMDB</t>
  </si>
  <si>
    <t>CABLE OPTICO AT-3BE27DT-048-CMDB</t>
  </si>
  <si>
    <t>CABO OPTICO AT-3BE27DT-048-CLDE</t>
  </si>
  <si>
    <t>OPTICAL CABLE AT-3BE27DT-048-CLDE</t>
  </si>
  <si>
    <t>CABLE OPTICO AT-3BE27DT-048-CLDE</t>
  </si>
  <si>
    <t>CABO OPTICO AT-3BE27DT-048-CMGB</t>
  </si>
  <si>
    <t>OPTICAL CABLE AT-3BE27DT-048-CMGB</t>
  </si>
  <si>
    <t>CABLE OPTICO AT-3BE27DT-048-CMGB</t>
  </si>
  <si>
    <t>CABO OPTICO AT-3BE27DT-048-CLIE</t>
  </si>
  <si>
    <t>OPTICAL CABLE AT-3BE27DT-048-CLIE</t>
  </si>
  <si>
    <t>CABLE OPTICO AT-3BE27DT-048-CLIE</t>
  </si>
  <si>
    <t>CABO OPTICO AT-3BE27DT-048-CMGE</t>
  </si>
  <si>
    <t>OPTICAL CABLE AT-3BE27DT-048-CMGE</t>
  </si>
  <si>
    <t>CABLE OPTICO AT-3BE27DT-048-CMGE</t>
  </si>
  <si>
    <t>CABO OPTICO AT-3BE27DT-048-CMBB</t>
  </si>
  <si>
    <t>OPTICAL CABLE AT-3BE27DT-048-CMBB</t>
  </si>
  <si>
    <t>CABLE OPTICO AT-3BE27DT-048-CMBB</t>
  </si>
  <si>
    <t>CABO OPTICO AT-3BE27DT-048-CMHE</t>
  </si>
  <si>
    <t>OPTICAL CABLE AT-3BE27DT-048-CMHE</t>
  </si>
  <si>
    <t>CABLE OPTICO AT-3BE27DT-048-CMHE</t>
  </si>
  <si>
    <t>CABO OPTICO AT-3BE27DT-048-TMIE</t>
  </si>
  <si>
    <t>OPTICAL CABLE AT-3BE27DT-048-TMIE</t>
  </si>
  <si>
    <t>CABLE OPTICO AT-3BE27DT-048-TMIE</t>
  </si>
  <si>
    <t>CABO OPTICO CFOI-BLI-UB 08F G-657A2 LSZH AZ (SIMPLUSLAN FTTA)</t>
  </si>
  <si>
    <t>OPTICAL CABLE CFOI-BLI-UB 08F G-657A2 LSZH AZ (SIMPLUSLAN FTTA)</t>
  </si>
  <si>
    <t>CABLE OPTICO CFOI-BLI-UB 08F G-657A2 LSZH AZ (SIMPLUSLAN FTTA)</t>
  </si>
  <si>
    <t>CABO OPTICO CFOI-BLI-UB 08F G-657A2 LSZH CZ (SIMPLUSLAN FTTA)</t>
  </si>
  <si>
    <t>OPTICAL CABLE CFOI-BLI-UB 08F G-657A2 LSZH CZ (SIMPLUSLAN FTTA)</t>
  </si>
  <si>
    <t>CABLE OPTICO CFOI-BLI-UB 08F G-657A2 LSZH CZ (SIMPLUSLAN FTTA)</t>
  </si>
  <si>
    <t>CABO OPTICO CFOI-BLI-UB 16F G-657A2 LSZH CZ (SIMPLUSLAN FTTA)</t>
  </si>
  <si>
    <t>OPTICAL CABLE CFOI-BLI-UB 16F G-657A2 LSZH CZ (SIMPLUSLAN FTTA)</t>
  </si>
  <si>
    <t>CABLE OPTICO CFOI-BLI-UB 16F G-657A2 LSZH CZ (SIMPLUSLAN FTTA)</t>
  </si>
  <si>
    <t>CABO OPTICO CFOA-SM-AS200-G 24F NR (ABNT CL)</t>
  </si>
  <si>
    <t>OPTICAL CABLE CFOA-SM-AS200-G 24F NR (ABNT CL)</t>
  </si>
  <si>
    <t>CABLE OPTICO CFOA-SM-AS200-G 24F NR (ABNT CL)</t>
  </si>
  <si>
    <t>CABO OPTICO CFOA-SM-ARD-G 96F (ABNT CL)</t>
  </si>
  <si>
    <t>OPTICAL CABLE CFOA-SM-ARD-G 96F (ABNT CL)</t>
  </si>
  <si>
    <t>CABLE OPTICO CFOA-SM-ARD-G 96F (ABNT CL)</t>
  </si>
  <si>
    <t>CABO OPTICO CFOA-SM-ARD-G 36F (ABNT CL)</t>
  </si>
  <si>
    <t>OPTICAL CABLE CFOA-SM-ARD-G 36F (ABNT CL)</t>
  </si>
  <si>
    <t>CABLE OPTICO CFOA-SM-ARD-G 36F (ABNT CL)</t>
  </si>
  <si>
    <t>CABO OPTICO CFOA-SM-ARD-S 36F TS G-652D (ABNT CL)</t>
  </si>
  <si>
    <t>OPTICAL CABLE CFOA-SM-ARD-S 36F TS G-652D (ABNT CL)</t>
  </si>
  <si>
    <t>CABLE OPTICO CFOA-SM-ARD-S 36F TS G-652D (ABNT CL)</t>
  </si>
  <si>
    <t>CABO OPTICO CFOA-SM-ARD-S 72F TS G-652D (ABNT CL)</t>
  </si>
  <si>
    <t>OPTICAL CABLE CFOA-SM-ARD-S 72F TS G-652D (ABNT CL)</t>
  </si>
  <si>
    <t>CABLE OPTICO CFOA-SM-ARD-S 72F TS G-652D (ABNT CL)</t>
  </si>
  <si>
    <t>CABO OPTICO CFOA-SM-ARD-S 96F G-652D TS (ABNT CL)</t>
  </si>
  <si>
    <t>OPTICAL CABLE CFOA-SM-ARD-S 96F G-652D TS (ABNT CL)</t>
  </si>
  <si>
    <t>CABLE OPTICO CFOA-SM-ARD-S 96F G-652D TS (ABNT CL)</t>
  </si>
  <si>
    <t>CORDAO DUPLEX CONECTORIZADO 50.0 ST-UPC/ST-UPC 40.0M - COG - LARANJA</t>
  </si>
  <si>
    <t>DUPLEX OPTICAL PATCH CORD 50.0 ST-UPC/ST-UPC 40.0M - COG - ORANGE</t>
  </si>
  <si>
    <t>PATCH CORD OPTICO DUPLEX CONECTORIZADO 50.0 ST-UPC/ST-UPC 40.0M - COG - NARANJA</t>
  </si>
  <si>
    <t>SERVICE CABLE CONECTORIZADO 02F SM LC-UPC/SC-UPC 1.0D3/1.0D3 130.0M - TIGHT - LSZH - AZUL</t>
  </si>
  <si>
    <t>TRUNK CABLE PRE-TERMINATED 02F SM LC-UPC/SC-UPC 1.0D3/1.0D3 130.0M - TIGHT - LSZH - BLUE</t>
  </si>
  <si>
    <t>CABLE TRONCAL CONECTORIZADO 02F SM LC-UPC/SC-UPC 1.0D3/1.0D3 130.0M - TIGHT - LSZH - AZUL</t>
  </si>
  <si>
    <t>SERVICE CABLE CONECTORIZADO 12F SM G-652D LC-UPC/SC-APC 1.0D3/1.0D3 75.0M - TIGHT - AR - PRETO - IO (2X CAMISA DE PUXAMENTO IP65)</t>
  </si>
  <si>
    <t>TRUNK CABLE PRE-TERMINATED 12F SM G-652D LC-UPC/SC-APC 1.0D3/1.0D3 75.0M - TIGHT - AR - BLACK - IO (2X CAMISA DE PUXAMENTO IP65)</t>
  </si>
  <si>
    <t>CABLE TRONCAL CONECTORIZADO 12F SM G-652D LC-UPC/SC-APC 1.0D3/1.0D3 75.0M - TIGHT - AR - NEGRO  - IO (2X CAMISA DE PUXAMENTO IP65)</t>
  </si>
  <si>
    <t>CABO OPTICO CFOA-SM-LV-AS-CMO10KN-S-72F NR (ABNT CL)</t>
  </si>
  <si>
    <t>OPTICAL CABLE CFOA-SM-LV-AS-CMO10KN-S-72F NR (ABNT CL)</t>
  </si>
  <si>
    <t>CABLE OPTICO CFOA-SM-LV-AS-CMO10KN-S-72F NR (ABNT CL)</t>
  </si>
  <si>
    <t>FK-CTOP-L8 (CTO PRÉ-CONECTORIZADA SELADA - 1 SPLITTER 1X8 NC/SC-APC   8 ADAPT. REFORÇADOS   120.0M CABO CIRCULAR 5.05MM)</t>
  </si>
  <si>
    <t>FK-CTOP-L8 (CTO PRÉ-CONECTORIZADA SELADA - 1 SPLITTER 1X8 NC/SC-APC   8 ADAPT. REFORÇADOS   55.0M CABO CIRCULAR 5.05MM)</t>
  </si>
  <si>
    <t>FK-CTOP-L8 (CTO PRÉ-CONECTORIZADA SELADA - 1 SPLITTER 1X8 NC/SC-APC   8 ADAPT. REFORÇADOS   20.0M CABO CIRCULAR 5.05MM)</t>
  </si>
  <si>
    <t>SERVICE CABLE CONECTORIZADO 12F OM3 MPO12-UPC(M)/MPO12-UPC(M) 0.8D3/0.8D3 40.0M - DDR-S-TS - LSZH - AR (PFV) - PRETO/ACQUA - TIPO B</t>
  </si>
  <si>
    <t>TRUNK CABLE PRE-TERMINATED 12F OM3 MPO12-UPC(M)/MPO12-UPC(M) 0.8D3/0.8D3 40.0M - DDR-S-TS - LSZH - AR (PFV) - BLACK/AQUA - TYPE B</t>
  </si>
  <si>
    <t>CABLE TRONCAL CONECTORIZADO 12F OM3 MPO12-UPC(M)/MPO12-UPC(M) 0.8D3/0.8D3 40.0M - DDR-S-TS - LSZH - AR (PFV) - NEGRO/ACQUA - TIPO B</t>
  </si>
  <si>
    <t>CABO OPTICO CFOA-SM-AS-CMO4KN-S 144F (132F STD + 12 NZD) (100206106)</t>
  </si>
  <si>
    <t>OPTICAL CABLE CFOA-SM-AS-CMO4KN-S 144F (132F STD + 12 NZD) (100206106)</t>
  </si>
  <si>
    <t>CABLE OPTICO CFOA-SM-AS-CMO4KN-S 144F (132F STD + 12 NZD) (100206106)</t>
  </si>
  <si>
    <t>CABO OPTICO CFOT-MM-UT 12F (50) OM4 LSZH (OPTIC-LAN)</t>
  </si>
  <si>
    <t>OPTICAL CABLE CFOT-MM-UT 12F (50) OM4 LSZH (OPTIC-LAN)</t>
  </si>
  <si>
    <t>CABLE OPTICO CFOT-MM-UT 12F (50) OM4 LSZH (OPTIC-LAN)</t>
  </si>
  <si>
    <t>SERVICE CABLE CONECTORIZADO 04F SM G-652D LC-UPC/LC-UPC 1.0D2/1.0D2 100.0M - TIGHT - AR - LSZH - PRETO - IO (1X CAMISA DE PUXAMENTO IP65)</t>
  </si>
  <si>
    <t>TRUNK CABLE PRE-TERMINATED 04F SM G-652D LC-UPC/LC-UPC 1.0D2/1.0D2 100.0M - TIGHT - AR - LSZH - BLACK - IO (1X CAMISA DE PUXAMENTO IP65)</t>
  </si>
  <si>
    <t>CABLE TRONCAL CONECTORIZADO 04F SM G-652D LC-UPC/LC-UPC 1.0D2/1.0D2 100.0M - TIGHT - AR - LSZH - NEGRO - IO (1X CAMISA DE PUXAMENTO IP65)</t>
  </si>
  <si>
    <t>CABO OPTICO CFOAC-BLI-A/B-CM-02-AR-LSZH PR - BOBINA 1000M (DROP COMPACTO FIG.8 LOW FRICTION)</t>
  </si>
  <si>
    <t>OPTICAL CABLE CFOAC-BLI-A/B-CM-02-AR-LSZH PR - BOBINA 1000M (DROP COMPACTO FIG.8 LOW FRICTION)</t>
  </si>
  <si>
    <t>CABLE OPTICO CFOAC-BLI-A/B-CM-02-AR-LSZH PR - BOBINA 1000M (DROP COMPACTO FIG.8 LOW FRICTION)</t>
  </si>
  <si>
    <t>PANEL LGX OFS SIMPLEX ADAPTER WHITE - 1000FC1-06-WHT-SPLX-FC06-SM/MM P/N 106225923</t>
  </si>
  <si>
    <t>PANEL LGX OFS SIMPLEX ADAPTER WHITE - 1000FC1-06-WHT-SPLX-FC06-SM/MM.</t>
  </si>
  <si>
    <t>PANEL LGX DE ADAPTADORES FC SIMPLEX BLANCO OFS - 1000FC1-06-WHT-SPLX-FC06-SM/MM.</t>
  </si>
  <si>
    <t>RACK UHD PEACOC 40U 720x590</t>
  </si>
  <si>
    <t>ET03763</t>
  </si>
  <si>
    <t>a0A6100001W26AK</t>
  </si>
  <si>
    <t>CABO OPTICO CFOT-MM-EOR 04F MM(50) OM3 LSZH (FIBER-LAN-AR (PFV) INDOOR/OUTDOOR)</t>
  </si>
  <si>
    <t>OPTICAL CABLE CFOT-MM-EOR 04F MM(50) OM3 LSZH (FIBER-LAN-AR (PFV) INDOOR/OUTDOOR)</t>
  </si>
  <si>
    <t>CABLE OPTICO CFOT-MM-EOR 04F MM(50) OM3 LSZH (FIBER-LAN-AR (PFV) INDOOR/OUTDOOR)</t>
  </si>
  <si>
    <t>CABO OPTICO CFOT-MM-EOR 06F MM(50) OM3 LSZH (FIBER-LAN-AR (PFV) INDOOR/OUTDOOR)</t>
  </si>
  <si>
    <t>OPTICAL CABLE CFOT-MM-EOR 06F MM(50) OM3 LSZH (FIBER-LAN-AR (PFV) INDOOR/OUTDOOR)</t>
  </si>
  <si>
    <t>CABLE OPTICO CFOT-MM-EOR 06F MM(50) OM3 LSZH (FIBER-LAN-AR (PFV) INDOOR/OUTDOOR)</t>
  </si>
  <si>
    <t>CABO OPTICO CFOA-SM-AS100-S 96F G-652D DC 4.8KN</t>
  </si>
  <si>
    <t>OPTICAL CABLE CFOA-SM-AS100-S 96F G-652D DC 4.8KN</t>
  </si>
  <si>
    <t>CABLE OPTICO CFOA-SM-AS100-S 96F G-652D DC 4.8KN</t>
  </si>
  <si>
    <t>CABO OPTICO CFOA-SM-AS100-S 8F G-652D DC 4.2KN</t>
  </si>
  <si>
    <t>OPTICAL CABLE CFOA-SM-AS100-S 8F G-652D DC 4.2KN</t>
  </si>
  <si>
    <t>CABLE OPTICO CFOA-SM-AS100-S 8F G-652D DC 4.2KN</t>
  </si>
  <si>
    <t>PLAQUETA PARA FK-CTO-16MC (CAIXA TERMINAL OPTICA CONECTORIZADA) - LOGO FURUKAWA</t>
  </si>
  <si>
    <t>LOGOMARK FOR FK-CTO-16MC (SLIMBOX DROP TERMINAL) - FURUKAWA LOGO</t>
  </si>
  <si>
    <t>PLACA PARA FK-CTO-16MC (CAJA TERMINAL OPTICA CONECTORIZADA) - LOGO FURUKAWA</t>
  </si>
  <si>
    <t>CABO OPTICO CFOA-SM-DD-S 24F G-652D DC</t>
  </si>
  <si>
    <t>OPTICAL CABLE CFOA-SM-DD-S 24F G-652D DC</t>
  </si>
  <si>
    <t>CABLE OPTICO CFOA-SM-DD-S 24F G-652D DC</t>
  </si>
  <si>
    <t>CABO OPTICO CFOA-SM-LV-AS-CMO10KN-S 24F NR</t>
  </si>
  <si>
    <t>OPTICAL CABLE CFOA-SM-LV-AS-CMO10KN-S 24F NR</t>
  </si>
  <si>
    <t>CABLE OPTICO CFOA-SM-LV-AS-CMO10KN-S 24F NR</t>
  </si>
  <si>
    <t>DIO MODULAR UHD PEACOC 1U - MODULO BASICO FUSAO</t>
  </si>
  <si>
    <t>ODF MODULE UHD PEACOC 1U - BASIC MODULE FOR SPLICE</t>
  </si>
  <si>
    <t>ODF MODULE UHD PEACOC 1U - MODULO BASICO FOR EMPALME</t>
  </si>
  <si>
    <t>ET03767</t>
  </si>
  <si>
    <t>a0A6100001W26BJ</t>
  </si>
  <si>
    <t>DIO UHD PEACOC 3U - EXTENSAO FUSAO 432F</t>
  </si>
  <si>
    <t>ODF UHD PEACOC 3U - SPLICE EXTENSION 432F</t>
  </si>
  <si>
    <t>ODF UHD PEACOC 3U - EXTENSION EMPALME 432F</t>
  </si>
  <si>
    <t>ET03764</t>
  </si>
  <si>
    <t>a0A6100001W26B4</t>
  </si>
  <si>
    <t>DIO CASSETE UHD PEACOC 24F SM LC-UPC/MPO12-APC(F) - TIPO B DIRETO/REVERSO</t>
  </si>
  <si>
    <t>ODF CASSETTE UHD PEACOC 24F SM LC-UPC/MPO12-APC(F) TYPE B STRAIGHT/REVERSE</t>
  </si>
  <si>
    <t>ODF CASETE UHD PEACOC 24F SM LC-UPC/MPO12-APC(F) TIPO B DIRECTO/REVERSO</t>
  </si>
  <si>
    <t>DIO CASSETE UHD PEACOC 24F SM LC-UPC/MPO8-APC(F) -TIPO B DIRETO/REVERSO</t>
  </si>
  <si>
    <t>ODF CASSETTE UHD PEACOC 24F SM LC-UPC/MPO8-APC(F) TYPE B STRAIGHT/REVERSE</t>
  </si>
  <si>
    <t>ODF CASETE UHD PEACOC 24F SM LC-UPC/MPO8-APC(F) TIPO B DIRECTO/REVERSO</t>
  </si>
  <si>
    <t>DIO CASSETE UHD PEACOC 12F SM SC-APC/MPO12-APC(F) TIPO B DIRETO/REVERSO</t>
  </si>
  <si>
    <t>ODF CASSETTE UHD PEACOC 12F SM SC-APC/MPO12-APC(F) TYPE B STRAIGHT/REVERSE</t>
  </si>
  <si>
    <t>ODF CASETE UHD PEACOC 12F SM SC-APC/MPO12-APC(F)  TIPO B DIRECTO/REVERSO</t>
  </si>
  <si>
    <t>DIO CASSETE UHD PEACOC 12F SM SC-APC/FUSAO</t>
  </si>
  <si>
    <t>ODF CASSETTE UHD PEACOC 12F SM SC-APC/SPLICE</t>
  </si>
  <si>
    <t>ODF CASETE UHD PEACOC 12F SM SC-APC/EMPALME</t>
  </si>
  <si>
    <t>DIO CASSETE UHD PEACOC 24F SM LC-UPC/FUSAO</t>
  </si>
  <si>
    <t>ODF CASSETTE UHD PEACOC 24F SM LC-UPC/SPLICE</t>
  </si>
  <si>
    <t>ODF CASETE UHD PEACOC 24F SM LC-UPC/EMPALME</t>
  </si>
  <si>
    <t>DIO CASSETE UHD 24F OM4 LC-UPC/MPO12-UPC TIPO B</t>
  </si>
  <si>
    <t>ODF CASSETTE UHD 24F OM4 LC-UPC/MPO12-UPC  B TYPE</t>
  </si>
  <si>
    <t>ODF CASETE UHD 24F OM4 LC-UPC/MPO12-UPC  TIPO B</t>
  </si>
  <si>
    <t>DIO CASSETE UHD PEACOC 24F OM4 LC-UPC/MPO8-UPC(F) TIPO B DIRETO/REVERSO</t>
  </si>
  <si>
    <t>ODF CASSETTE UHD PEACOC 24F OM4 LC-UPC/MPO8-UPC TYPE B STRAIGHT/REVERSE</t>
  </si>
  <si>
    <t>ODF CASETE UHD PEACOC 24F OM4 LC-UPC/MPO8-UPC  TIPO B DIRECTO/REVERSO</t>
  </si>
  <si>
    <t>DIO CASSETE UHD PEACOC 24F OM4 LC-UPC/FUSAO</t>
  </si>
  <si>
    <t>ODF CASSETTE UHD PEACOC 24F OM4 LC-UPC/SPLICE</t>
  </si>
  <si>
    <t>ODF CASETE UHD PEACOC 24F OM4 LC-UPC/EMPALME</t>
  </si>
  <si>
    <t>DIO CASSETE UHD PEACOC 12F OM4 SC-UPC/MPO12-UPC(F) - TIPO B DIRETO/REVERSO</t>
  </si>
  <si>
    <t>ODF CASSETTE UHD PEACOC 12F OM4 SC-UPC/MPO12-UPC(F) TYPE B STRAIGHT/REVERSE</t>
  </si>
  <si>
    <t>ODF CASETE UHD PEACOC 12F OM4 SC-UPC/MPO12-UPC(F) TIPO B DIRECTO/REVERSO</t>
  </si>
  <si>
    <t>DIO CASSETE UHD PEACOC 12F OM4 SC-UPC/FUSAO</t>
  </si>
  <si>
    <t>ODF CASSETTE UHD PEACOC 12F OM4 SC-UPC/SPLICE</t>
  </si>
  <si>
    <t>ODF CASETE UHD PEACOC 12F OM4 SC-UPC/EMPALME</t>
  </si>
  <si>
    <t>DIO MODULAR UHD PEACOC 1U - MODULO BASICO PRE-CONECTORIZADO</t>
  </si>
  <si>
    <t>ODF MODULE UHD PEACOC 1U - BASIC MODULE FOR PREASSEMBLED</t>
  </si>
  <si>
    <t>ODF MODULE UHD PEACOC 1U - MODULO BASICO FOR PRECONECTORIZADOS</t>
  </si>
  <si>
    <t>ET03765</t>
  </si>
  <si>
    <t>a0A6100001W26B9</t>
  </si>
  <si>
    <t>CONJUNTO DE ANCORAGEM SUSPENSA FIBERLIGN CB OPGW Ø 13.38 À 13.62mm</t>
  </si>
  <si>
    <t>CABO OPTICO CFOI-BLI-A/B-EO 12F G-657-A2 LSZH AM (FIBER-LAN INDOOR EZ!LUX)</t>
  </si>
  <si>
    <t>OPTICAL CABLE CFOI-BLI-A/B-EO 12F G-657-A2 LSZH AM (FIBER-LAN INDOOR EZ!LUX)</t>
  </si>
  <si>
    <t>CABLE OPTICO CFOI-BLI-A/B-EO 12F G-657-A2 LSZH AM (FIBER-LAN INDOOR EZ!LUX)</t>
  </si>
  <si>
    <t>CABO OPTICO CFOT-SM-EO 08F G-652D LSZH (FIBER-LAN INDOOR/OUTDOOR)</t>
  </si>
  <si>
    <t>OPTICAL CABLE CFOT-SM-EO 08F G-652D LSZH (FIBER-LAN INDOOR/OUTDOOR)</t>
  </si>
  <si>
    <t>CABLE OPTICO CFOT-SM-EO 08F G-652D LSZH (FIBER-LAN INDOOR/OUTDOOR)</t>
  </si>
  <si>
    <t>PATCH CORD U/UTP GIGALAN PREMIUM CAT.6 - LSZH - T568A/B - 12.0M VERDE</t>
  </si>
  <si>
    <t>PATCH CORD U/UTP GIGALAN PREMIUM CAT.6 - LSZH - T568A/B - 20.0M - VERDE</t>
  </si>
  <si>
    <t>CABO OPTICO CFOA-SM-AS80-S 12F G-652D TS NR CT</t>
  </si>
  <si>
    <t>OPTICAL CABLE CFOA-SM-AS80-S 12F G-652D TS NR CT</t>
  </si>
  <si>
    <t>CABLE OPTICO CFOA-SM-AS80-S 12F G-652D TS NR CT</t>
  </si>
  <si>
    <t>CABO OPTICO CFOA-SM-AS80-S 18F G-652D TS NR</t>
  </si>
  <si>
    <t>OPTICAL CABLE CFOA-SM-AS80-S 18F G-652D TS NR</t>
  </si>
  <si>
    <t>CABLE OPTICO CFOA-SM-AS80-S 18F G-652D TS NR</t>
  </si>
  <si>
    <t>PATCH CORD DATAWAVE F/UTP CAT.6A - LSZH - T568A/B - 2.0M - CINZA</t>
  </si>
  <si>
    <t>F/UTP CAT.6A COPPER PATCH CORD DATAWAVE GIGALAN AUGMENTED - LSZH - T568A/B - 2.0M - GRAY</t>
  </si>
  <si>
    <t>PATCH CORD DATAWAVE F/UTP CAT.6A - LSZH - T568A/B - 2.0M - GRIS</t>
  </si>
  <si>
    <t>CABO OPTICO CFOA-SM-AS80-S 24F G-652D TS NR CT</t>
  </si>
  <si>
    <t>OPTICAL CABLE CFOA-SM-AS80-S 24F G-652D TS NR CT</t>
  </si>
  <si>
    <t>CABLE OPTICO CFOA-SM-AS80-S 24F G-652D TS NR CT</t>
  </si>
  <si>
    <t>PATCH CORD DATAWAVE F/UTP CAT.6A - LSZH - T568A/B - 5.0M - CINZA</t>
  </si>
  <si>
    <t>F/UTP CAT.6A COPPER PATCH CORD DATAWAVE GIGALAN AUGMENTED - LSZH - T568A/B - 5.0M - GRAY</t>
  </si>
  <si>
    <t>PATCH CORD DATAWAVE F/UTP CAT.6A - LSZH - T568A/B - 5.0M - GRIS</t>
  </si>
  <si>
    <t>PATCH CORD DATAWAVE F/UTP CAT.6A - LSZH - T568A/B - 20.0M - CINZA</t>
  </si>
  <si>
    <t>F/UTP CAT.6A COPPER PATCH CORD DATAWAVE GIGALAN AUGMENTED - LSZH - T568A/B - 20.0M - GRAY</t>
  </si>
  <si>
    <t>PATCH CORD DATAWAVE F/UTP CAT.6A - LSZH - T568A/B - 20.0M - GRIS</t>
  </si>
  <si>
    <t>CABO OPTICO CFOA-SM-AS80-S 36F G-652D TS NR</t>
  </si>
  <si>
    <t>OPTICAL CABLE CFOA-SM-AS80-S 36F G-652D TS NR</t>
  </si>
  <si>
    <t>CABLE OPTICO CFOA-SM-AS80-S 36F G-652D TS NR</t>
  </si>
  <si>
    <t>CABO OPTICO CFOA-SM-AS80-S 48F G-652D TS NR</t>
  </si>
  <si>
    <t>OPTICAL CABLE CFOA-SM-AS80-S 48F G-652D TS NR</t>
  </si>
  <si>
    <t>CABLE OPTICO CFOA-SM-AS80-S 48F G-652D TS NR</t>
  </si>
  <si>
    <t>CABO OPTICO CFOA-SM-AS120-S 24F G-652D TS NR</t>
  </si>
  <si>
    <t>OPTICAL CABLE CFOA-SM-AS120-S 24F G-652D TS NR</t>
  </si>
  <si>
    <t>CABLE OPTICO CFOA-SM-AS120-S 24F G-652D TS NR</t>
  </si>
  <si>
    <t>CABO OPTICO CFOI-BLI-UB 16F G-657A2 LSZH CZ - EUROCLASS Dca (s2, d2, a1) - (SIMPLUSLAN FTTA)</t>
  </si>
  <si>
    <t>OPTICAL CABLE CFOI-BLI-UB 16F G-657A2 LSZH CZ - EUROCLASS Dca (s2, d2, a1) -  (SIMPLUSLAN FTTA)</t>
  </si>
  <si>
    <t>CABLE OPTICO CFOI-BLI-UB 16F G-657A2 LSZH CZ - EUROCLASS Dca (s2, d2, a1) -  (SIMPLUSLAN FTTA)</t>
  </si>
  <si>
    <t>CABO OPTICO CFOI-BLI-UB 24F G-657A2 LSZH CZ - EUROCLASS Dca (s2, d2, a1) -  (SIMPLUSLAN FTTA)</t>
  </si>
  <si>
    <t>OPTICAL CABLE CFOI-BLI-UB 24F G-657A2 LSZH CZ - EUROCLASS Dca (s2, d2, a1) -  (SIMPLUSLAN FTTA)</t>
  </si>
  <si>
    <t>CABLE OPTICO CFOI-BLI-UB 24F G-657A2 LSZH CZ - EUROCLASS Dca (s2, d2, a1) -  (SIMPLUSLAN FTTA)</t>
  </si>
  <si>
    <t>CABO OPTICO CFOI-BLI-UB 32F G-657A2 LSZH CZ - EUROCLASS Dca (s2, d2, a1) -  (SIMPLUSLAN FTTA)</t>
  </si>
  <si>
    <t>OPTICAL CABLE CFOI-BLI-UB 32F G-657A2 LSZH CZ - EUROCLASS Dca (s2, d2, a1) -  (SIMPLUSLAN FTTA)</t>
  </si>
  <si>
    <t>CABLE OPTICO CFOI-BLI-UB 32F G-657A2 LSZH CZ - EUROCLASS Dca (s2, d2, a1) -  (SIMPLUSLAN FTTA)</t>
  </si>
  <si>
    <t>CABO OPTICO CFOI-BLI-UB 48F G-657A2 LSZH CZ - EUROCLASS Dca (s2, d2, a1) -  (SIMPLUSLAN FTTA)</t>
  </si>
  <si>
    <t>OPTICAL CABLE CFOI-BLI-UB 48F G-657A2 LSZH CZ - EUROCLASS Dca (s2, d2, a1) -  (SIMPLUSLAN FTTA)</t>
  </si>
  <si>
    <t>CABLE OPTICO CFOI-BLI-UB 48F G-657A2 LSZH CZ - EUROCLASS Dca (s2, d2, a1) -  (SIMPLUSLAN FTTA)</t>
  </si>
  <si>
    <t>FIBRA ISOLADA SM G-652D AM LSZH</t>
  </si>
  <si>
    <t>TIGHT BUFFER FIBER SM G-652D AM LSZH</t>
  </si>
  <si>
    <t>FIBRA AISLADA SM G-652D AM LSZH</t>
  </si>
  <si>
    <t>CABO OPTICO AT-3LE17NT-144-CLGA LSZH</t>
  </si>
  <si>
    <t>OPTICAL CABLE AT-3LE17NT-144-CLGA LSZH</t>
  </si>
  <si>
    <t>CABLE OPTICO AT-3LE17NT-144-CLGA LSZH</t>
  </si>
  <si>
    <t>CABO OPTICO AT-3BEN2YT-012 LSZH</t>
  </si>
  <si>
    <t>OPTICAL CABLE AT-3BEN2YT-012 LSZH</t>
  </si>
  <si>
    <t>CABLE OPTICO AT-3BEN2YT-012 LSZH</t>
  </si>
  <si>
    <t>CABO OPTICO AT-3BEH2YT-144 LSZH</t>
  </si>
  <si>
    <t>OPTICAL CABLE AT-3BEH2YT-144 LSZH</t>
  </si>
  <si>
    <t>CABLE OPTICO AT-3BEH2YT-144 LSZH</t>
  </si>
  <si>
    <t>CABO OPTICO AT-3WM27NT-144-CLCB HDPE</t>
  </si>
  <si>
    <t>OPTICAL CABLE AT-3WM27NT-144-CLCB HDPE</t>
  </si>
  <si>
    <t>CABLE OPTICO AT-3WM27NT-144-CLCB HDPE</t>
  </si>
  <si>
    <t>CABO OPTICO AT-3BE27DT-144-TLCB</t>
  </si>
  <si>
    <t>OPTICAL CABLE AT-3BE27DT-144-TLCB</t>
  </si>
  <si>
    <t>CABLE OPTICO AT-3BE27DT-144-TLCB</t>
  </si>
  <si>
    <t>PATCH CORD U/UTP GIGALAN CAT.6 28AWG - LSZH - T568A/B - 5.0M - CINZA</t>
  </si>
  <si>
    <t>U/UTP CAT.6 28AWG COPPER PATCH CORD GIGALAN - LSZH - T568A/B - 5.0M - GRAY</t>
  </si>
  <si>
    <t>PATCH CORD U/UTP GIGALAN CAT.6 28AWG - LSZH - T568A/B - 5.0M - GRIS</t>
  </si>
  <si>
    <t>PATCH CORD U/UTP GIGALAN CAT.6 28AWG - LSZH - T568A/B - 7.5M - VERDE</t>
  </si>
  <si>
    <t>U/UTP CAT.6 28AWG COPPER PATCH CORD GIGALAN - LSZH - T568A/B - 7.5M - GREEN</t>
  </si>
  <si>
    <t>PATCH CORD U/UTP GIGALAN CAT.6 28AWG - LSZH - T568A/B - 2.0M - VERMELHO</t>
  </si>
  <si>
    <t>U/UTP CAT.6 28AWG COPPER PATCH CORD GIGALAN - LSZH - T568A/B - 2.0M - RED</t>
  </si>
  <si>
    <t>PATCH CORD U/UTP GIGALAN CAT.6 28AWG - LSZH - T568A/B - 2.0M - ROJO</t>
  </si>
  <si>
    <t>OPTICAL CABLE CFOA-SM-MT-G 06F SM (OPTIC-LAN COG)</t>
  </si>
  <si>
    <t>CABLE OPTICO CFOA-SM-MT-G 06F SM (OPTIC-LAN COG)</t>
  </si>
  <si>
    <t>CONJUNTO DE SUSPENSAO FIBERLIGN PARA CABO OPGW DIAMETRO 15,90MM</t>
  </si>
  <si>
    <t>CONJUNTO DE ANCORAGEM DE TRANSIÇÃO FIBERLIGN CABO OPGW DIAMETRO 13,3/15,90MM</t>
  </si>
  <si>
    <t>CABO OPTICO CFOA-MM-ARD-G 24F OM4</t>
  </si>
  <si>
    <t>OPTICAL CABLE CFOA-MM-ARD-G 24F OM4</t>
  </si>
  <si>
    <t>CABLE OPTICO CFOA-MM-ARD-G 24F OM4</t>
  </si>
  <si>
    <t>EXTENSAO OPTICA CONECTORIZADA 02F BLI A/B G-657A SC-APC 1.0M - COG - BRANCO - D0.9</t>
  </si>
  <si>
    <t>PIGTAIL AND OPTICAL ADAPTER KIT 02F BLI A/B G-657A SC-APC 1.0M - OFN - WHITE - D0.9</t>
  </si>
  <si>
    <t>EXTENSION OPTICA CONECTORIZADA 02F BLI A/B G-657A SC-APC 1.0M - COG - BLANCO - D0.9</t>
  </si>
  <si>
    <t>CAIXA TERMINAL OPTICA PRE-CONECTORIZADA FK-CTOP-8P (2 x 1x4 DIRETO)</t>
  </si>
  <si>
    <t>PRE-TERMINATED SLIMBOX DROP TERMINAL FK-CTOP-8P (2 x 1x4 DIRECT)</t>
  </si>
  <si>
    <t>CAJA TERMINAL OPTICA PRE-CONECTORIZADA FK-CTOP-8P (2 x 1x4 DIRECTO)</t>
  </si>
  <si>
    <t>CABO OPTICO CFOI-BLI-CM-02-CO-LSZH A1 - RIB 500M (MICRO INDOOR FAST)</t>
  </si>
  <si>
    <t>OPTICAL CABLE CFOI-BLI-CM-02-CO-LSZH A1 - RIB 500M (MICRO INDOOR FAST)</t>
  </si>
  <si>
    <t>CABLE OPTICO CFOI-BLI-CM-02-CO-LSZH A1  - RIB 500M (MICRO INDOOR FAST)</t>
  </si>
  <si>
    <t>FK-CTO-16MI (CTO  INLINE- 1 BAND. EMENDA, 1 BAND. 8 ADAP. SC-APC E 8 ADAP. SC-APC SHUTTER, 2 EXT. MONOFIBRA, GROMMETS FLAT, SUP. CORDOALHA) (TELSUR)</t>
  </si>
  <si>
    <t>FK-CTO-16MI ( INLINE SLIMBOX DROP TERMINAL - 1 SPL. TRAY, 1 TRAY 8 SC ADAPT AND 8 SC-APC ADAPT SHUTTER, 2 PIGTAILS, GROMMETS FLAT, STRAND SUP.) (TELSUR)</t>
  </si>
  <si>
    <t>FK-CTO-16MI (CTO INLINE - 1 BAND. EMPALME, 1 BAND. 8 ADAP. SC-APC Y 8 ADAP. SC-APC SHUTTER, 2 EXT. MONOFIBRA, GROMMETS FLAT, SOP. CORDOALHA) (TELSUR)</t>
  </si>
  <si>
    <t>CABO OPTICO CFOAC-BLI-CM-02-CO-LSZH A1 - RIB 500M (MICRO OUTDOOR FAST)</t>
  </si>
  <si>
    <t>OPTICAL CABLE CFOAC-BLI-CM-02-CO-LSZH A1 - RIB 500M (MICRO OUTDOOR FAST)</t>
  </si>
  <si>
    <t>CABLE OPTICO CFOAC-BLI-CM-02-CO-LSZH A1 - RIB 500M (MICRO OUTDOOR FAST)</t>
  </si>
  <si>
    <t>ET</t>
  </si>
  <si>
    <t>CABO OPTICO CFOAC-BLI-CM-02-BA-LSZH A1 - RIB 500M (MICRO OUTDOOR LOW FRICTION)</t>
  </si>
  <si>
    <t>OPTICAL CABLE CFOAC-BLI-CM-02-BA-LSZH A1 - RIB 500M (MICRO OUTDOOR LOW FRICTION)</t>
  </si>
  <si>
    <t>CABLE OPTICO CFOAC-BLI-CM-02-BA-LSZH A1 - RIB 500M (MICRO OUTDOOR LOW FRICTION)</t>
  </si>
  <si>
    <t>DUPLEX OPTICAL PATCH CORD 62.5 FC-UPC/LC-UPC 10.0M - OFN - ORANGE</t>
  </si>
  <si>
    <t>CORDAO OPTICO 12F SM G-652D MPO12-APC(F)/MPO12-APC(F) 3.0D3 - MTF - LSZH - AMARELO - TIPO B</t>
  </si>
  <si>
    <t>OPTICAL PATCH CORD 12F SM G-652D MPO12-APC(F)/MPO12-APC(F) 3.0D3 - MTF - LSZH - YELLOW - TYPE B</t>
  </si>
  <si>
    <t>CORDON OPTICO 12F SM G-652D MPO12-APC(F)/MPO12-APC(F) 3.0D3 - MTF - LSZH - AMARILLO - TIPO B</t>
  </si>
  <si>
    <t>CORDAO OPTICO 12F OM3 MPO12-UPC(M)/MPO12-UPC(M) 3.0D3 - MTF - LSZH - ACQUA - TIPO B</t>
  </si>
  <si>
    <t>OPTICAL PATCH CORD 12F OM3 MPO12-UPC(M)/MPO12-UPC(M) 3.0D3 - MTF - LSZH - AQUA - TYPE B</t>
  </si>
  <si>
    <t>CORDON OPTICO 12F OM3 MPO12-UPC(M)/MPO12-UPC(M) 3.0D3 - MTF - LSZH - ACQUA  - TIPO B</t>
  </si>
  <si>
    <t>CORDAO OPTICO FANOUT 12F SM G-652D LC-UPC/MPO12-APC(M) 0.7D2/20.0D3 - MTF - LSZH - AMARELO - TIPO A</t>
  </si>
  <si>
    <t>OPTICAL PATCH CORD FANOUT 12F SM G-652D LC-UPC/MPO12-APC(M) 0.7D2/205.0D3 - MTF - LSZH - YELLOW - TYPE A</t>
  </si>
  <si>
    <t>CORDON OPTICO FANOUT 12F SM G-652D LC-UPC/MPO12-APC(M) 0.7D2/20.0D3 - MTF - LSZH - AMARILLO - TIPO A</t>
  </si>
  <si>
    <t>CORDAO OPTICO FANOUT 12F OM3 LC-UPC/MPO12-UPC(M) 0.7D2/5.0D3 - MTF - LSZH - ACQUA - TIPO A</t>
  </si>
  <si>
    <t>OPTICAL PATCH CORD FANOUT 12F OM3 LC-UPC/MPO12-UPC(M) 0.7D2/5.0D3 - MTF - LSZH - AQUA - TYPE A</t>
  </si>
  <si>
    <t>CORDON OPTICO FANOUT 12F OM3 LC-UPC/MPO12-UPC(M) 0.7D2/5.0D3 - MTF - LSZH - ACQUA - TIPO A</t>
  </si>
  <si>
    <t>SERVICE CABLE CONECTORIZADO FANOUT 12F BLI A/B G-657A LC-UPC/MPO12-APC(M) 1.0D2/0.8D3 30.0M - UT - LSZH - AMARELO - TIPO A</t>
  </si>
  <si>
    <t>TRUNK CABLE PRE-TERMINATED FANOUT 12F BLI A/B G-657A LC-UPC/MPO12-APC(M) 1.0D2/0.8D3 30.0M - UT - LSZH - YELLOW - TYPE A</t>
  </si>
  <si>
    <t>CABLE TRONCAL CONECTORIZADO FANOUT 12F BLI A/B G-657A LC-UPC/MPO12-APC(M) 1.0D2/0.8D3 30.0M - UT - LSZH - AMARILLO - TIPO A</t>
  </si>
  <si>
    <t>ET03263</t>
  </si>
  <si>
    <t>a0A6100000blnya</t>
  </si>
  <si>
    <t>SERVICE CABLE CONECTORIZADO FANOUT 12F BLI A/B G-657A LC-UPC/MPO12-APC(M) 1.0D2/0.8D3 40.0M - UT - LSZH - AMARELO - TIPO A</t>
  </si>
  <si>
    <t>TRUNK CABLE PRE-TERMINATED FANOUT 12F BLI A/B G-657A LC-UPC/MPO12-APC(M) 1.0D2/0.8D3 40.0M - UT - LSZH - YELLOW - TYPE A</t>
  </si>
  <si>
    <t>CABLE TRONCAL CONECTORIZADO FANOUT 12F BLI A/B G-657A LC-UPC/MPO12-APC(M) 1.0D2/0.8D3 40.0M - UT - LSZH - AMARILLO - TIPO A</t>
  </si>
  <si>
    <t>SERVICE CABLE CONECTORIZADO FANOUT 12F BLI A/B G-657A LC-UPC/MPO12-APC(M) 1.0D2/0.8D3 50.0M - UT - LSZH - AMARELO - TIPO A</t>
  </si>
  <si>
    <t>TRUNK CABLE PRE-TERMINATED FANOUT 12F BLI A/B G-657A LC-UPC/MPO12-APC(M) 1.0D2/0.8D3 50.0M - UT - LSZH - YELLOW - TYPE A</t>
  </si>
  <si>
    <t>CABLE TRONCAL CONECTORIZADO FANOUT 12F BLI A/B G-657A LC-UPC/MPO12-APC(M) 1.0D2/0.8D3 50.0M - UT - LSZH - AMARILLO - TIPO A</t>
  </si>
  <si>
    <t>CORDON OPTICO 12F OM3 MPO12-UPC(M)/MPO12-UPC(M) 3.0D3 - MTF - LSZH - ACQUA  - TIPO B</t>
  </si>
  <si>
    <t>CORDAO OPTICO 12F OM3 MPO12-UPC(M)/MPO12-UPC(M) 5.0D3 - MTF - LSZH - ACQUA - TIPO B</t>
  </si>
  <si>
    <t>OPTICAL PATCH CORD 12F OM3 MPO12-UPC(M)/MPO12-UPC(M) 5.0D3 - MTF - LSZH - AQUA - TYPE B</t>
  </si>
  <si>
    <t>CORDON OPTICO 12F OM3 MPO12-UPC(M)/MPO12-UPC(M) 5.0D3 - MTF - LSZH - ACQUA  - TIPO B</t>
  </si>
  <si>
    <t>CORDAO OPTICO FANOUT 12F OM3 LC-UPC/MPO12-UPC(M) 0.7D2/10.0D3 - MTF - LSZH - ACQUA - TIPO A</t>
  </si>
  <si>
    <t>OPTICAL PATCH CORD FANOUT 12F OM3 LC-UPC/MPO12-UPC(M) 0.7D2/10.0D3 - MTF - LSZH - AQUA - TYPE A</t>
  </si>
  <si>
    <t>CORDON OPTICO FANOUT 12F OM3 LC-UPC/MPO12-UPC(M) 0.7D2/10.0D3 - MTF - LSZH - ACQUA - TIPO A</t>
  </si>
  <si>
    <t>CORDAO OPTICO FANOUT 12F OM3 LC-UPC/MPO12-UPC(M) 0.7D2/20.0D3 - MTF - LSZH - ACQUA - TIPO A</t>
  </si>
  <si>
    <t>OPTICAL PATCH CORD FANOUT 12F OM3 LC-UPC/MPO12-UPC(M) 0.7D2/20.0D3 - MTF - LSZH - AQUA - TYPE A</t>
  </si>
  <si>
    <t>CORDON OPTICO FANOUT 12F OM3 LC-UPC/MPO12-UPC(M) 0.7D2/20.0D3 - MTF - LSZH - ACQUA - TIPO A</t>
  </si>
  <si>
    <t>CAIXA TERMINAL OPTICA CONECTORIZADA INLINE FK-CTO-16MI (MB, FLAT, GROMMET 4x 9-12MM, 2x 12-15MM)</t>
  </si>
  <si>
    <t>SLIMBOX DROP TERMINAL FK-CTO-16MI (MB, FLAT, GROMMET 4x 9-12MM, 2x 12-15MM)</t>
  </si>
  <si>
    <t>CAJA TERMINAL OPTICA CONECTORIZADA INLINE FK-CTO-16MI (MB, FLAT, GROMMET 4x 9-12MM, 2x 12-15MM)</t>
  </si>
  <si>
    <t>ET04082</t>
  </si>
  <si>
    <t>a0A6100001XlHWj</t>
  </si>
  <si>
    <t>SERVICE CABLE CONECTORIZADO FANOUT 12F OM4 LC-UPC/MPO12-UPC(M) 1.0D2/0.8D3 50.0M - UT - LSZH - ACQUA - TIPO A</t>
  </si>
  <si>
    <t>TRUNK CABLE PRE-TERMINATED FANOUT 12F OM4 LC-UPC/MPO12-UPC(M) 1.0D2/0.8D3 50.0M - UT - LSZH - AQUA - TYPE A</t>
  </si>
  <si>
    <t>CABLE TRONCAL CONECTORIZADO FANOUT 12F OM4 LC-UPC/MPO12-UPC(M) 1.0D2/0.8D3 50.0M - UT - LSZH - ACQUA - TIPO A</t>
  </si>
  <si>
    <t>CORDAO DUPLEX CONECTORIZADO SM FC-UPC/LC-UPC 40.0M - COG - AZUL</t>
  </si>
  <si>
    <t>DUPLEX OPTICAL PATCH CORD SM FC-UPC/LC-UPC 40.0M - OFN - BLUE</t>
  </si>
  <si>
    <t>PATCH CORD OPTICO DUPLEX CONECTORIZADO SM FC-UPC/LC-UPC 40.0M - COG - AZUL</t>
  </si>
  <si>
    <t>CAIXA TERMINAL OPTICA CONECTORIZADA INLINE FK-CTO-16MI (1X16, FLAT, GROMMET 4x 9-12MM, 2x 12-15MM)</t>
  </si>
  <si>
    <t>SLIMBOX DROP TERMINAL FK-CTO-16MI (1X16, FLAT, GROMMET 4x 9-12MM, 2x 12-15MM)</t>
  </si>
  <si>
    <t>CAJA TERMINAL OPTICA CONECTORIZADA INLINE FK-CTO-16MI (1X16, FLAT, GROMMET 4x 9-12MM, 2x 12-15MM)</t>
  </si>
  <si>
    <t>CAIXA TERMINAL OPTICA CONECTORIZADA INLINE FK-CTO-16MI (1X8, FLAT, GROMMET 4x 9-12MM, 2x 12-15MM)</t>
  </si>
  <si>
    <t>SLIMBOX DROP TERMINAL FK-CTO-16MI (1X8, FLAT, GROMMET 4x 9-12MM, 2x 12-15MM)</t>
  </si>
  <si>
    <t>CAJA TERMINAL OPTICA CONECTORIZADA INLINE FK-CTO-16MI (1X8, FLAT, GROMMET 4x 9-12MM, 2x 12-15MM)</t>
  </si>
  <si>
    <t>CORDAO DUPLEX CONECTORIZADO SM LC-UPC/SC-UPC 40.0M - COG - AZUL</t>
  </si>
  <si>
    <t>DUPLEX OPTICAL PATCH CORD SM LC-UPC/SC-UPC 40.0M - OFN - BLUE</t>
  </si>
  <si>
    <t>PATCH CORD OPTICO DUPLEX CONECTORIZADO SM LC-UPC/SC-UPC 40.0M - COG - AZUL</t>
  </si>
  <si>
    <t>CORDAO DUPLEX CONECTORIZADO SM LC-UPC/SC-APC 40.0M - COG - AZUL</t>
  </si>
  <si>
    <t>DUPLEX OPTICAL PATCH CORD SM LC-UPC/SC-APC 40.0M - OFN - BLUE</t>
  </si>
  <si>
    <t>PATCH CORD OPTICO DUPLEX CONECTORIZADO SM LC-UPC/SC-APC 40.0M - COG - AZUL</t>
  </si>
  <si>
    <t>CORDAO DUPLEX CONECTORIZADO SM SC-UPC/SC-UPC 40.0M - COG - AZUL</t>
  </si>
  <si>
    <t>DUPLEX OPTICAL PATCH CORD SM SC-UPC/SC-UPC 40.0M - OFN - BLUE</t>
  </si>
  <si>
    <t>PATCH CORD OPTICO DUPLEX CONECTORIZADO SM SC-UPC/SC-UPC 40.0M - COG - AZUL</t>
  </si>
  <si>
    <t>SERVICE CABLE CONECTORIZADO 12F SM SC-UPC/SC-UPC 1.0D2/1.0D2 15.0M - UT - LSZH - AZUL</t>
  </si>
  <si>
    <t>TRUNK CABLE PRE-TERMINATED 12F SM SC-UPC/SC-UPC 1.0D2/1.0D2 15.0M - UT - LSZH - BLUE</t>
  </si>
  <si>
    <t>CABLE TRONCAL CONECTORIZADO 12F SM SC-UPC/SC-UPC 1.0D2/1.0D2 15.0M - UT - LSZH - AZUL</t>
  </si>
  <si>
    <t>SERVICE CABLE CONECTORIZADO 12F SM G-652D LC-UPC/SC-UPC 1.0D2/1.0D2 25.0M - UT - LSZH - AZUL (A - B)</t>
  </si>
  <si>
    <t>TRUNK CABLE PRE-TERMINATED 12F SM G-652D LC-UPC/SC-UPC 1.0D2/1.0D2 25.0M - UT - LSZH - BLUE (A - B)</t>
  </si>
  <si>
    <t>CABLE TRONCAL CONECTORIZADO 12F SM G-652D LC-UPC/SC-UPC 1.0D2/1.0D2 25.0M - UT - LSZH - AZUL</t>
  </si>
  <si>
    <t>SERVICE CABLE CONECTORIZADO 12F SM E2000-APC/LC-UPC 0.8D2/0.8D2 10.0M - UT - LSZH - AZUL</t>
  </si>
  <si>
    <t>TRUNK CABLE PRE-TERMINATED 12F SM E2000-APC/LC-UPC 0.8D2/0.8D2 10.0M - UT - LSZH - BLUE</t>
  </si>
  <si>
    <t>CABLE TRONCAL CONECTORIZADO 12F SM E2000-APC/LC-UPC 0.8D2/0.8D2 10.0M - UT - LSZH - AZUL</t>
  </si>
  <si>
    <t>SERVICE CABLE CONECTORIZADO 12F SM E2000-APC/LC-UPC 0.8D2/0.8D2 20.0M - UT - LSZH - AZUL</t>
  </si>
  <si>
    <t>TRUNK CABLE PRE-TERMINATED 12F SM E2000-APC/LC-UPC 0.8D2/0.8D2 20.0M - UT - LSZH - BLUE</t>
  </si>
  <si>
    <t>CABLE TRONCAL CONECTORIZADO 12F SM E2000-APC/LC-UPC 0.8D2/0.8D2 20.0M - UT - LSZH - AZUL</t>
  </si>
  <si>
    <t>SERVICE CABLE CONECTORIZADO 12F SM E2000-APC/LC-UPC 0.8D2/0.8D2 30.0M - UT - LSZH - AZUL</t>
  </si>
  <si>
    <t>TRUNK CABLE PRE-TERMINATED 12F SM E2000-APC/LC-UPC 0.8D2/0.8D2 30.0M - UT - LSZH - BLUE</t>
  </si>
  <si>
    <t>CABLE TRONCAL CONECTORIZADO 12F SM E2000-APC/LC-UPC 0.8D2/0.8D2 30.0M - UT - LSZH - AZUL</t>
  </si>
  <si>
    <t>SERVICE CABLE CONECTORIZADO 24F SM G-652D LC-UPC/LC-UPC 1.0D2/1.0D2 60.0M - TS - LSZH - AZUL (A - B)</t>
  </si>
  <si>
    <t>TRUNK CABLE PRE-TERMINATED 24F SM G-652D LC-UPC/LC-UPC 1.0D2/1.0D2 60.0M - TS - LSZH - BLUE (A - B)</t>
  </si>
  <si>
    <t>CABLE TRONCAL CONECTORIZADO 24F SM G-652D LC-UPC/LC-UPC 1.0D2/1.0D2 60.0M - TS - LSZH - AZUL (A - B)</t>
  </si>
  <si>
    <t>SERVICE CABLE CONECTORIZADO 24F SM G-652D LC-UPC/LC-UPC 1.0D2/1.0D2 90.0M - TS - LSZH - AZUL (A - B)</t>
  </si>
  <si>
    <t>TRUNK CABLE PRE-TERMINATED 24F SM G-652D LC-UPC/LC-UPC 1.0D2/1.0D2 90.0M - TS - LSZH - BLUE (A - B)</t>
  </si>
  <si>
    <t>CABLE TRONCAL CONECTORIZADO 24F SM G-652D LC-UPC/LC-UPC 1.0D2/1.0D2 90.0M - TS - LSZH - AZUL (A - B)</t>
  </si>
  <si>
    <t>SERVICE CABLE CONECTORIZADO 24F SM G-652D LC-UPC/LC-UPC 1.0D2/1.0D2 70.0M - TS - LSZH - AZUL (A - B)</t>
  </si>
  <si>
    <t>TRUNK CABLE PRE-TERMINATED 24F SM G-652D LC-UPC/LC-UPC 1.0D2/1.0D2 70.0M - TS - LSZH - BLUE (A - B)</t>
  </si>
  <si>
    <t>CABLE TRONCAL CONECTORIZADO 24F SM G-652D LC-UPC/LC-UPC 1.0D2/1.0D2 70.0M - TS - LSZH - AZUL (A - B)</t>
  </si>
  <si>
    <t>SERVICE CABLE CONECTORIZADO 24F SM G-652D LC-UPC/LC-UPC 1.0D2/1.0D2 140.0M - TS - LSZH - AZUL (A - B)</t>
  </si>
  <si>
    <t>TRUNK CABLE PRE-TERMINATED 24F SM G-652D LC-UPC/LC-UPC 1.0D2/1.0D2 140.0M - TS - LSZH - BLUE (A - B)</t>
  </si>
  <si>
    <t>CABLE TRONCAL CONECTORIZADO 24F SM G-652D LC-UPC/LC-UPC 1.0D2/1.0D2 140.0M - TS - LSZH - AZUL (A - B)</t>
  </si>
  <si>
    <t>AMPLIFICADOR OPTICO BOOSTER LONG REACH, MONOCANAL, OUT 17DBM, GANHO 25DB, 1U, MODELO FOA-17BW2-LR</t>
  </si>
  <si>
    <t>PRE AMPLIFICADOR OPTICO LONG REACH MONOCANAL, CH34, OUT 0DBM, GANHO 25DB, 1U, MODELO FOA-00PW2-LR</t>
  </si>
  <si>
    <t>SERVICE CABLE CONECTORIZADO 12F OM3 MPO12-UPC(M)/MPO12-UPC(M) 0.8D3/0.8D3 45.0M - DDR-S-TS - LSZH - AR (PFV) - PRETO/ACQUA - TIPO B</t>
  </si>
  <si>
    <t>TRUNK CABLE PRE-TERMINATED 12F OM3 MPO12-UPC(M)/MPO12-UPC(M) 0.8D3/0.8D3 45.0M - DDR-S-TS - LSZH - AR (PFV) - BLACK/AQUA - TYPE B</t>
  </si>
  <si>
    <t>CABLE TRONCAL CONECTORIZADO 12F OM3 MPO12-UPC(M)/MPO12-UPC(M) 0.8D3/0.8D3 45.0M - DDR-S-TS - LSZH - AR (PFV) - NEGRO/ACQUA - TIPO B</t>
  </si>
  <si>
    <t>SERVICE CABLE CONECTORIZADO 12F OM3 MPO12-UPC(M)/MPO12-UPC(M) 0.8D3/0.8D3 50.0M - DDR-S-TS - LSZH - AR (PFV) - PRETO/ACQUA - TIPO B</t>
  </si>
  <si>
    <t>TRUNK CABLE PRE-TERMINATED 12F OM3 MPO12-UPC(M)/MPO12-UPC(M) 0.8D3/0.8D3 50.0M - DDR-S-TS - LSZH - AR (PFV) - BLACK/AQUA - TYPE B</t>
  </si>
  <si>
    <t>CABLE TRONCAL CONECTORIZADO 12F OM3 MPO12-UPC(M)/MPO12-UPC(M) 0.8D3/0.8D3 50.0M - DDR-S-TS - LSZH - AR (PFV) - NEGRO/ACQUA - TIPO B</t>
  </si>
  <si>
    <t>SERVICE CABLE CONECTORIZADO 12F OM3 MPO12-UPC(M)/MPO12-UPC(M) 0.8D3/0.8D3 55.0M - DDR-S-TS - LSZH - AR (PFV) - PRETO/ACQUA - TIPO B</t>
  </si>
  <si>
    <t>TRUNK CABLE PRE-TERMINATED 12F OM3 MPO12-UPC(M)/MPO12-UPC(M) 0.8D3/0.8D3 55.0M - DDR-S-TS - LSZH - AR (PFV) - BLACK/AQUA - TYPE B</t>
  </si>
  <si>
    <t>CABLE TRONCAL CONECTORIZADO 12F OM3 MPO12-UPC(M)/MPO12-UPC(M) 0.8D3/0.8D3 55.0M - DDR-S-TS - LSZH - AR (PFV) - NEGRO/ACQUA - TIPO B</t>
  </si>
  <si>
    <t>SERVICE CABLE CONECTORIZADO 12F OM3 MPO12-UPC(M)/MPO12-UPC(M) 0.8D3/0.8D3 60.0M - DDR-S-TS - LSZH - AR (PFV) - PRETO/ACQUA - TIPO B</t>
  </si>
  <si>
    <t>TRUNK CABLE PRE-TERMINATED 12F OM3 MPO12-UPC(M)/MPO12-UPC(M) 0.8D3/0.8D3 60.0M - DDR-S-TS - LSZH - AR (PFV) - BLACK/AQUA - TYPE B</t>
  </si>
  <si>
    <t>CABLE TRONCAL CONECTORIZADO 12F OM3 MPO12-UPC(M)/MPO12-UPC(M) 0.8D3/0.8D3 60.0M - DDR-S-TS - LSZH - AR (PFV) - NEGRO/ACQUA - TIPO B</t>
  </si>
  <si>
    <t>SERVICE CABLE CONECTORIZADO 12F OM3 MPO12-UPC(M)/MPO12-UPC(M) 0.8D3/0.8D3 65.0M - DDR-S-TS - LSZH - AR (PFV) - PRETO/ACQUA - TIPO B</t>
  </si>
  <si>
    <t>TRUNK CABLE PRE-TERMINATED 12F OM3 MPO12-UPC(M)/MPO12-UPC(M) 0.8D3/0.8D3 65.0M - DDR-S-TS - LSZH - AR (PFV) - BLACK/AQUA - TYPE B</t>
  </si>
  <si>
    <t>CABLE TRONCAL CONECTORIZADO 12F OM3 MPO12-UPC(M)/MPO12-UPC(M) 0.8D3/0.8D3 65.0M - DDR-S-TS - LSZH - AR (PFV) - NEGRO/ACQUA - TIPO B</t>
  </si>
  <si>
    <t>SERVICE CABLE CONECTORIZADO 12F OM3 MPO12-UPC(M)/MPO12-UPC(M) 0.8D3/0.8D3 70.0M - DDR-S-TS - LSZH - AR (PFV) - PRETO/ACQUA - TIPO B</t>
  </si>
  <si>
    <t>TRUNK CABLE PRE-TERMINATED 12F OM3 MPO12-UPC(M)/MPO12-UPC(M) 0.8D3/0.8D3 70.0M - DDR-S-TS - LSZH - AR (PFV) - BLACK/AQUA - TYPE B</t>
  </si>
  <si>
    <t>CABLE TRONCAL CONECTORIZADO 12F OM3 MPO12-UPC(M)/MPO12-UPC(M) 0.8D3/0.8D3 70.0M - DDR-S-TS - LSZH - AR (PFV) - NEGRO/ACQUA - TIPO B</t>
  </si>
  <si>
    <t>SERVICE CABLE CONECTORIZADO 12F OM3 MPO12-UPC(M)/MPO12-UPC(M) 0.8D3/0.8D3 75.0M - DDR-S-TS - LSZH - AR (PFV) - PRETO/ACQUA - TIPO B</t>
  </si>
  <si>
    <t>TRUNK CABLE PRE-TERMINATED 12F OM3 MPO12-UPC(M)/MPO12-UPC(M) 0.8D3/0.8D3 75.0M - DDR-S-TS - LSZH - AR (PFV) - BLACK/AQUA - TYPE B</t>
  </si>
  <si>
    <t>CABLE TRONCAL CONECTORIZADO 12F OM3 MPO12-UPC(M)/MPO12-UPC(M) 0.8D3/0.8D3 75.0M - DDR-S-TS - LSZH - AR (PFV) - NEGRO/ACQUA - TIPO B</t>
  </si>
  <si>
    <t>SERVICE CABLE CONECTORIZADO 12F OM3 MPO12-UPC(M)/MPO12-UPC(M) 0.8D3/0.8D3 80.0M - DDR-S-TS - LSZH - AR (PFV) - PRETO/ACQUA - TIPO B</t>
  </si>
  <si>
    <t>TRUNK CABLE PRE-TERMINATED 12F OM3 MPO12-UPC(M)/MPO12-UPC(M) 0.8D3/0.8D3 80.0M - DDR-S-TS - LSZH - AR (PFV) - BLACK/AQUA - TYPE B</t>
  </si>
  <si>
    <t>CABLE TRONCAL CONECTORIZADO 12F OM3 MPO12-UPC(M)/MPO12-UPC(M) 0.8D3/0.8D3 80.0M - DDR-S-TS - LSZH - AR (PFV) - NEGRO/ACQUA - TIPO B</t>
  </si>
  <si>
    <t>SERVICE CABLE CONECTORIZADO 12F OM3 MPO12-UPC(M)/MPO12-UPC(M) 0.8D3/0.8D3 85.0M - DDR-S-TS - LSZH - AR (PFV) - PRETO/ACQUA - TIPO B</t>
  </si>
  <si>
    <t>TRUNK CABLE PRE-TERMINATED 12F OM3 MPO12-UPC(M)/MPO12-UPC(M) 0.8D3/0.8D3 85.0M - DDR-S-TS - LSZH - AR (PFV) - BLACK/AQUA - TYPE B</t>
  </si>
  <si>
    <t>CABLE TRONCAL CONECTORIZADO 12F OM3 MPO12-UPC(M)/MPO12-UPC(M) 0.8D3/0.8D3 85.0M - DDR-S-TS - LSZH - AR (PFV) - NEGRO/ACQUA - TIPO B</t>
  </si>
  <si>
    <t>SERVICE CABLE CONECTORIZADO 12F OM3 MPO12-UPC(M)/MPO12-UPC(M) 0.8D3/0.8D3 90.0M - DDR-S-TS - LSZH - AR (PFV) - PRETO/ACQUA - TIPO B</t>
  </si>
  <si>
    <t>TRUNK CABLE PRE-TERMINATED 12F OM3 MPO12-UPC(M)/MPO12-UPC(M) 0.8D3/0.8D3 90.0M - DDR-S-TS - LSZH - AR (PFV) - BLACK/AQUA - TYPE B</t>
  </si>
  <si>
    <t>CABLE TRONCAL CONECTORIZADO 12F OM3 MPO12-UPC(M)/MPO12-UPC(M) 0.8D3/0.8D3 90.0M - DDR-S-TS - LSZH - AR (PFV) - NEGRO/ACQUA - TIPO B</t>
  </si>
  <si>
    <t>SERVICE CABLE CONECTORIZADO 12F OM3 MPO12-UPC(M)/MPO12-UPC(M) 0.8D3/0.8D3 95.0M - DDR-S-TS - LSZH - AR (PFV) - PRETO/ACQUA - TIPO B</t>
  </si>
  <si>
    <t>TRUNK CABLE PRE-TERMINATED 12F OM3 MPO12-UPC(M)/MPO12-UPC(M) 0.8D3/0.8D3 95.0M - DDR-S-TS - LSZH - AR (PFV) - BLACK/AQUA - TYPE B</t>
  </si>
  <si>
    <t>CABLE TRONCAL CONECTORIZADO 12F OM3 MPO12-UPC(M)/MPO12-UPC(M) 0.8D3/0.8D3 95.0M - DDR-S-TS - LSZH - AR (PFV) - NEGRO/ACQUA - TIPO B</t>
  </si>
  <si>
    <t>SERVICE CABLE CONECTORIZADO 12F OM3 MPO12-UPC(M)/MPO12-UPC(M) 0.8D3/0.8D3 100.0M - DDR-S-TS - LSZH - AR (PFV) - PRETO/ACQUA - TIPO B</t>
  </si>
  <si>
    <t>TRUNK CABLE PRE-TERMINATED 12F OM3 MPO12-UPC(M)/MPO12-UPC(M) 0.8D3/0.8D3 100.0M - DDR-S-TS - LSZH - AR (PFV) - BLACK/AQUA - TYPE B</t>
  </si>
  <si>
    <t>CABLE TRONCAL CONECTORIZADO 12F OM3 MPO12-UPC(M)/MPO12-UPC(M) 0.8D3/0.8D3 100.0M - DDR-S-TS - LSZH - AR (PFV) - NEGRO/ACQUA - TIPO B</t>
  </si>
  <si>
    <t>SERVICE CABLE CONECTORIZADO 12F OM3 MPO12-UPC(M)/MPO12-UPC(M) 0.8D3/0.8D3 105.0M - DDR-S-TS - LSZH - AR (PFV) - PRETO/ACQUA - TIPO B</t>
  </si>
  <si>
    <t>TRUNK CABLE PRE-TERMINATED 12F OM3 MPO12-UPC(M)/MPO12-UPC(M) 0.8D3/0.8D3 105.0M - DDR-S-TS - LSZH - AR (PFV) - BLACK/AQUA - TYPE B</t>
  </si>
  <si>
    <t>CABLE TRONCAL CONECTORIZADO 12F OM3 MPO12-UPC(M)/MPO12-UPC(M) 0.8D3/0.8D3 105.0M - DDR-S-TS - LSZH - AR (PFV) - NEGRO/ACQUA - TIPO B</t>
  </si>
  <si>
    <t>SERVICE CABLE CONECTORIZADO 12F OM3 MPO12-UPC(M)/MPO12-UPC(M) 0.8D3/0.8D3 110.0M - DDR-S-TS - LSZH - AR (PFV) - PRETO/ACQUA - TIPO B</t>
  </si>
  <si>
    <t>TRUNK CABLE PRE-TERMINATED 12F OM3 MPO12-UPC(M)/MPO12-UPC(M) 0.8D3/0.8D3 110.0M - DDR-S-TS - LSZH - AR (PFV) - BLACK/AQUA - TYPE B</t>
  </si>
  <si>
    <t>CABLE TRONCAL CONECTORIZADO 12F OM3 MPO12-UPC(M)/MPO12-UPC(M) 0.8D3/0.8D3 110.0M - DDR-S-TS - LSZH - AR (PFV) - NEGRO/ACQUA - TIPO B</t>
  </si>
  <si>
    <t>SERVICE CABLE CONECTORIZADO 12F OM3 MPO12-UPC(M)/MPO12-UPC(M) 0.8D3/0.8D3 155.0M - DDR-S-TS - LSZH - AR (PFV) - PRETO/ACQUA - TIPO B</t>
  </si>
  <si>
    <t>TRUNK CABLE PRE-TERMINATED 12F OM3 MPO12-UPC(M)/MPO12-UPC(M) 0.8D3/0.8D3 155.0M - DDR-S-TS - LSZH - AR (PFV) - BLACK/AQUA - TYPE B</t>
  </si>
  <si>
    <t>CABLE TRONCAL CONECTORIZADO 12F OM3 MPO12-UPC(M)/MPO12-UPC(M) 0.8D3/0.8D3 155.0M - DDR-S-TS - LSZH - AR (PFV) - NEGRO/ACQUA - TIPO B</t>
  </si>
  <si>
    <t>SERVICE CABLE CONECTORIZADO 12F OM3 MPO12-UPC(M)/MPO12-UPC(M) 0.8D3/0.8D3 120.0M - DDR-S-TS - LSZH - AR (PFV) - PRETO/ACQUA - TIPO B</t>
  </si>
  <si>
    <t>TRUNK CABLE PRE-TERMINATED 12F OM3 MPO12-UPC(M)/MPO12-UPC(M) 0.8D3/0.8D3 120.0M - DDR-S-TS - LSZH - AR (PFV) - BLACK/AQUA - TYPE B</t>
  </si>
  <si>
    <t>CABLE TRONCAL CONECTORIZADO 12F OM3 MPO12-UPC(M)/MPO12-UPC(M) 0.8D3/0.8D3 120.0M - DDR-S-TS - LSZH - AR (PFV) - NEGRO/ACQUA - TIPO B</t>
  </si>
  <si>
    <t>SERVICE CABLE CONECTORIZADO 12F OM3 MPO12-UPC(M)/MPO12-UPC(M) 0.8D3/0.8D3 130.0M - DDR-S-TS - LSZH - AR (PFV) - PRETO/ACQUA - TIPO B</t>
  </si>
  <si>
    <t>TRUNK CABLE PRE-TERMINATED 12F OM3 MPO12-UPC(M)/MPO12-UPC(M) 0.8D3/0.8D3 130.0M - DDR-S-TS - LSZH - AR (PFV) - BLACK/AQUA - TYPE B</t>
  </si>
  <si>
    <t>CABLE TRONCAL CONECTORIZADO 12F OM3 MPO12-UPC(M)/MPO12-UPC(M) 0.8D3/0.8D3 130.0M - DDR-S-TS - LSZH - AR (PFV) - NEGRO/ACQUA - TIPO B</t>
  </si>
  <si>
    <t>CABO OPTICO OPDC -N SC G.051.102.10 (12F SM)</t>
  </si>
  <si>
    <t>OPDC CABLE -N SC G.051.102.10 (12F SM)</t>
  </si>
  <si>
    <t>CABLE OPTICO OPDC -N SC G.051.102.10 (12F SM)</t>
  </si>
  <si>
    <t>ET03613</t>
  </si>
  <si>
    <t>a0A6100001angIZ</t>
  </si>
  <si>
    <t>CONECTOR PARALELO P CABO OPDC 10,2MM / OPDC 10,2MM</t>
  </si>
  <si>
    <t>PARALELLEL CONECTOR FOR OPDC 10.2MM/OPDC 10.2MM</t>
  </si>
  <si>
    <t>CONECTOR PARALELO P CABLE OPDC 10,2MM/OPDC 10,2MM</t>
  </si>
  <si>
    <t>CABO OPTICO CFOA-MM-DDR-S 24F (50) (PFV) LSZH</t>
  </si>
  <si>
    <t>OPTICAL CABLE CFOA-MM-DDR-S 24F (50) (PFV) LSZH</t>
  </si>
  <si>
    <t>CABLE OPTICO CFOA-MM-DDR-S 24F (50) (PFV) LSZH</t>
  </si>
  <si>
    <t>CORDAO DUPLEX CONECTORIZADO SM LC-APC/SC-UPC 3.0M - COG - AZUL</t>
  </si>
  <si>
    <t>DUPLEX OPTICAL PATCH CORD SM LC-APC/SC-UPC 3.0M - OFN - BLUE</t>
  </si>
  <si>
    <t>PATCH CORD OPTICO DUPLEX CONECTORIZADO SM LC-APC/SC-UPC 3.0M - COG - AZUL</t>
  </si>
  <si>
    <t>CORDAO DUPLEX CONECTORIZADO SM LC-APC/SC-UPC 8.0M - COG - AZUL</t>
  </si>
  <si>
    <t>DUPLEX OPTICAL PATCH CORD SM LC-APC/SC-UPC 8.0M - OFN - BLUE</t>
  </si>
  <si>
    <t>PATCH CORD OPTICO DUPLEX CONECTORIZADO SM LC-APC/SC-UPC 8.0M - COG - AZUL</t>
  </si>
  <si>
    <t>CORDAO DUPLEX CONECTORIZADO SM G-652D LC-UPC/SC-APC 2.0M - LSZH - AZUL</t>
  </si>
  <si>
    <t>CORDAO DUPLEX CONECTORIZADO SM G-652D LC-UPC/SC-APC 10.0M - LSZH - AZUL</t>
  </si>
  <si>
    <t>DUPLEX OPTICAL PATCH CORD SM G-652D LC-UPC/SC-APC 10.0M - LSZH - BLUE</t>
  </si>
  <si>
    <t>PATCH CORD OPTICO DUPLEX CONECTORIZADO SM G-652D LC-UPC/SC-APC 10.0M - LSZH - AZUL</t>
  </si>
  <si>
    <t>CORDAO DUPLEX CONECTORIZADO SM G-652D LC-UPC/SC-APC 15.0M - LSZH - AZUL</t>
  </si>
  <si>
    <t>CORDAO DUPLEX CONECTORIZADO SM G-652D SC-APC/SC-APC 2.0M - LSZH - AZUL</t>
  </si>
  <si>
    <t>DUPLEX OPTICAL PATCH CORD SM G-652D SC-APC/SC-APC 2.0M - LSZH - BLUE</t>
  </si>
  <si>
    <t>PATCH CORD OPTICO DUPLEX CONECTORIZADO SM G-652D SC-APC/SC-APC 2.0M - LSZH - AZUL</t>
  </si>
  <si>
    <t>CORDAO DUPLEX CONECTORIZADO SM G-652D SC-APC/SC-APC 15.0M - LSZH - AZUL</t>
  </si>
  <si>
    <t>DUPLEX OPTICAL PATCH CORD SM G-652D SC-APC/SC-APC 15.0M - LSZH - BLUE</t>
  </si>
  <si>
    <t>PATCH CORD OPTICO DUPLEX CONECTORIZADO SM G-652D SC-APC/SC-APC 15.0M - LSZH - AZUL</t>
  </si>
  <si>
    <t>CABO OPTICO CFOT-SM-UB 04F G-652D TS LSZH</t>
  </si>
  <si>
    <t>OPTICAL CABLE CFOT-SM-UB 04F G-652D TS LSZH</t>
  </si>
  <si>
    <t>CABLE OPTICO CFOT-SM-UB 04F G-652D TS LSZH</t>
  </si>
  <si>
    <t>PEDESTAL OPTICO 192F (24F) SC-APC - COM ANCORAGEM PARA DROP</t>
  </si>
  <si>
    <t>OPTIC PEDESTAL 192F (24F) SC-APC - WITH DROP ANCHORAGE</t>
  </si>
  <si>
    <t>PEDESTAL OPTICO 192F (24F) SC-APC - CON ANCLAJE DE DROP</t>
  </si>
  <si>
    <t>TESTE OPGW</t>
  </si>
  <si>
    <t>CABO OPTICO CFOA-MM-ARD-S 04F (50) OM3 LSZH (FIS-OPTIC-AR)</t>
  </si>
  <si>
    <t>OPTICAL CABLE CFOA-MM-ARD-S 04F (50) OM3 LSZH (FIS-OPTIC-AR)</t>
  </si>
  <si>
    <t>CABLE OPTICO CFOA-MM-ARD-S 04F (50) OM3 LSZH (FIS-OPTIC-AR)</t>
  </si>
  <si>
    <t>CORDAO DUPLEX CONECTORIZADO OM4 LC-UPC/ST-UPC 10.0M - COG - ACQUA</t>
  </si>
  <si>
    <t>DUPLEX OPTICAL PATCH CORD OM4 LC-UPC/ST-UPC 10.0M - OFN - AQUA</t>
  </si>
  <si>
    <t>PATCH CORD OPTICO DUPLEX CONECTORIZADO OM4 LC-UPC/ST-UPC 10.0M - COG - ACQUA</t>
  </si>
  <si>
    <t>CAIXA TERMINAL OPTICA PRECONECTORIZADA SELADA FK-CTOP-L10 (1X8 + 1X2 VERDE DIRETO) (0380-9210-0))</t>
  </si>
  <si>
    <t>LOCKED PRE-TERMINATED SLIMBOX DROP TERMINAL FK-CTOP-L10 (1x8 + 1x2 GREEN DIRECT) (0380-9210-0))</t>
  </si>
  <si>
    <t>CAJA DE TERMINACION OPTICA PRE-CONECTORIZADA SELLADA FK-CTOP-L10 (1x8 + 1x2 VERDE DIRECTO) (0380-9210-0))</t>
  </si>
  <si>
    <t>CAIXA TERMINAL OPTICA PRECONECTORIZADA SELADA FK-CTOP-L10 (1X8 + 1X2 AMARELO DIRETO) (0380-9205-5))</t>
  </si>
  <si>
    <t>LOCKED PRE-TERMINATED SLIMBOX DROP TERMINAL FK-CTOP-L10 (1X8 + 1X2 YELLOW DIRECT) (0380-9205-5))</t>
  </si>
  <si>
    <t>CAJA DE TERMINACION OPTICA PRE-CONECTORIZADA SELLADA FK-CTOP-L10 (1X8 + 1X2 AMARILLO DIRECTO) (0380-9205-5))</t>
  </si>
  <si>
    <t>CAIXA TERMINAL OPTICA PRECONECTORIZADA SELADA FK-CTOP-L10 (1X8 + 1X2 BRANCO DIRETO) (0380-9206-6))</t>
  </si>
  <si>
    <t>LOCKED PRE-TERMINATED SLIMBOX DROP TERMINAL FK-CTOP-L10 (1X8 + 1X2 WHITE DIRECT) (0380-9206-6))</t>
  </si>
  <si>
    <t>CAJA DE TERMINACION OPTICA PRE-CONECTORIZADA SELLADA FK-CTOP-L10 (1X8 + 1X2 BLANCO DIRECTO) (0380-9206-6))</t>
  </si>
  <si>
    <t>CAIXA TERMINAL OPTICA PRECONECTORIZADA SELADA FK-CTOP-L10 (1X8 + 1X2 AZUL DIRETO) (0380-9207-7))</t>
  </si>
  <si>
    <t>LOCKED PRE-TERMINATED SLIMBOX DROP TERMINAL FK-CTOP-L10 (1X8 + 1X2 BLUE DIRECT) (0380-9207-7))</t>
  </si>
  <si>
    <t>CAJA DE TERMINACION OPTICA PRE-CONECTORIZADA SELLADA FK-CTOP-L10 (1X8 + 1X2 AZUL DIRECTO) (0380-9207-7))</t>
  </si>
  <si>
    <t>CAIXA TERMINAL OPTICA PRECONECTORIZADA SELADA FK-CTOP-L10 (1X8 + 1X2 VERMELHO DIRETO) (0380-9208-8))</t>
  </si>
  <si>
    <t>LOCKED PRE-TERMINATED SLIMBOX DROP TERMINAL FK-CTOP-L10 (1X8 + 1X2 RED DIRECT) (0380-9208-8))</t>
  </si>
  <si>
    <t>CAJA DE TERMINACION OPTICA PRE-CONECTORIZADA SELLADA FK-CTOP-L10 (1X8 + 1X2 ROJO DIRECTO) (0380-9208-8))</t>
  </si>
  <si>
    <t>CHAPA PARA CAIXA FK-CEO-4M SOLUÇÃO OPDC</t>
  </si>
  <si>
    <t>METAL SHEET FOR SPLICE BOX FK-CEO-4M - OPDC SOLUTION</t>
  </si>
  <si>
    <t>CHAPA PARA CAJA DE EMENDAS  FK-CEO-4M - SOLUCIÓN OPDC</t>
  </si>
  <si>
    <t>ET04045</t>
  </si>
  <si>
    <t>a0A6100001Q6ply</t>
  </si>
  <si>
    <t>CONJUNTO PARA ARMAZENAMENTO DE RESERVA OPDC - CAIXA FK-CTOP</t>
  </si>
  <si>
    <t>OPDC CABLE STORAGE ASSEMBLY - SPLICE BOX FK-CTOP</t>
  </si>
  <si>
    <t>CONJUNTO PARA ALMACENAMIENTO DE RESERVA OPDC - CAJA FK-CTOP</t>
  </si>
  <si>
    <t>CABO OPTICO AT-3BE27DT-096-CNGB</t>
  </si>
  <si>
    <t>OPTICAL CABLE AT-3BE27DT-096-CNGB</t>
  </si>
  <si>
    <t>CABLE OPTICO AT-3BE27DT-096-CNGB</t>
  </si>
  <si>
    <t>CABO OPTICO AT-3BE12YT-192</t>
  </si>
  <si>
    <t>OPTICAL CABLE AT-3BE12YT-192</t>
  </si>
  <si>
    <t>CABLE OPTICO AT-3BE12YT-192</t>
  </si>
  <si>
    <t>CABO OPTICO CFOI-BLI-CM-02-BA-LSZH A2 - EUROCLASS Dca (s1a, d1, a1) - RIB 500M (MICRO INDOOR LOW FRICTION)</t>
  </si>
  <si>
    <t>OPTICAL CABLE CFOI-BLI-CM-02-BA-LSZH A2 - EUROCLASS Dca (s1a, d1, a1) - RIB 500M (MICRO INDOOR LOW FRICTION)</t>
  </si>
  <si>
    <t>CABLE OPTICO CFOI-BLI-CM-02-BA-LSZH A2 - EUROCLASS Dca (s1a, d1, a1) - RIB 500M (MICRO INDOOR LOW FRICTION)</t>
  </si>
  <si>
    <t>CABO OPTICO AT-3BE12YT-156</t>
  </si>
  <si>
    <t>OPTICAL CABLE AT-3BE12YT-156</t>
  </si>
  <si>
    <t>CABLE OPTICO AT-3BE12YT-156</t>
  </si>
  <si>
    <t>AMPLIFICADOR OPTICO BOOSTER LONG REACH, MONOCANAL, OUT 22DBM, GANHO 25DB, 1U, MODELO FOA-22BW2-LR</t>
  </si>
  <si>
    <t>CABO OPTICO AT-3BE27D8-096-CLGE</t>
  </si>
  <si>
    <t>OPTICAL CABLE AT-3BE27D8-096-CLGE</t>
  </si>
  <si>
    <t>CABLE OPTICO AT-3BE27D8-096-CLGE</t>
  </si>
  <si>
    <t>CAIXA TERMINAL OPTICA PRECONECTORIZADA SELADA FK-CTOP-L8 (150.0M MINI-RA 08F DIRETO)</t>
  </si>
  <si>
    <t>LOCKED PRE-TERMINATED SLIMBOX DROP TERMINAL FK-CTOP-L8 (150.0M MINI-RA 08F DIRECT)</t>
  </si>
  <si>
    <t>CAJA DE TERMINACION OPTICA PRE-CONECTORIZADA SELLADA FK-CTOP-L8 (150.0M MINI-RA 08F DIRECTO)</t>
  </si>
  <si>
    <t>DUPLEX OPTICAL PATCH CORD SM G-652D LC-APC/LC-UPC 15.0M - LSZH - BLUE</t>
  </si>
  <si>
    <t>PATCH CORD OPTICO DUPLEX CONECTORIZADO SM G-652D LC-APC/LC-UPC 15.0M - LSZH - AZUL</t>
  </si>
  <si>
    <t>CAIXA TERMINAL OPTICA PRECONECTORIZADA SELADA FK-CTOP-L8 (200.0M MINI-RA 08F DIRETO)</t>
  </si>
  <si>
    <t>LOCKED PRE-TERMINATED SLIMBOX DROP TERMINAL FK-CTOP-L8 (200.0M MINI-RA 08F DIRECT)</t>
  </si>
  <si>
    <t>CAJA DE TERMINACION OPTICA PRE-CONECTORIZADA SELLADA FK-CTOP-L8 (200.0M MINI-RA 08F DIRECTO)</t>
  </si>
  <si>
    <t>ET 03445</t>
  </si>
  <si>
    <t>CABO OPTICO CFOA-SM-AS80-S 96F RC (ABNT)</t>
  </si>
  <si>
    <t>OPTICAL CABLE CFOA-SM-AS80-S 96F RC (ABNT)</t>
  </si>
  <si>
    <t>CABLE OPTICO CFOA-SM-AS80-S 96F RC (ABNT)</t>
  </si>
  <si>
    <t>CABO OPTICO CFOA-SM-AS80-S 120F RC (ABNT)</t>
  </si>
  <si>
    <t>OPTICAL CABLE CFOA-SM-AS80-S 120F RC (ABNT)</t>
  </si>
  <si>
    <t>CABLE OPTICO CFOA-SM-AS80-S 120F RC (ABNT)</t>
  </si>
  <si>
    <t>DIVISOR OPTICO PLC MODULAR LGX 2X 1X8 BLI A/B G-657A LC-APC/LC-APC (TELEFONICA 2018)</t>
  </si>
  <si>
    <t>OPTICAL SPLITTER PLC MODULAR LGX 2X 1X8 BLI A/B G-657A LC-APC/LC-APC (TELEFONICA 2018)</t>
  </si>
  <si>
    <t>DIVISOR OPTICO PLC MODULAR LGX 2X 1X8 BLI A/B G-657A LC-APC/LC-APC (TELEFONICA 2018</t>
  </si>
  <si>
    <t>PATCH CORD U/UTP GIGALAN CAT.6 - CM - CROSSOVER - 2.0M - CINZA</t>
  </si>
  <si>
    <t>U/UTP CAT.6 COPPER PATCH CORD GIGALAN - CM - CROSSOVER - 2.0M - GRAY</t>
  </si>
  <si>
    <t>PATCH CORD U/UTP GIGALAN CAT.6 - CM - CROSSOVER - 2.0M - GRIS</t>
  </si>
  <si>
    <t>DGO600 DISTRIBUIDOR GERAL OPTICO - SUB-RACK MODELO GPON - 64 ADAPTADORES SC-APC (PARA EMENDA)</t>
  </si>
  <si>
    <t>ODF 600 OPTICAL DISTRIBUTION FRAME - CABINET FOR 64 ADAPTERS SC-APC SUB-RACKS GPON MODEL (PARA EMENDA)</t>
  </si>
  <si>
    <t>DGO 600 DISTRIBUIDOR GERAL OPTICO - SUB-BASTIDOR MODELO GPON - 64 ADAPTADORES SC-APC (PARA EMENDA)</t>
  </si>
  <si>
    <t>ET03057</t>
  </si>
  <si>
    <t>a0A6100000blnwL</t>
  </si>
  <si>
    <t>CABO OPTICO CFOI-SM-UB 48F TS LSZH AZ</t>
  </si>
  <si>
    <t>OPTICAL CABLE CFOI-SM-UB 48F TS LSZH AZ</t>
  </si>
  <si>
    <t>CABLE OPTICO CFOI-SM-UB 48F TS LSZH AZ</t>
  </si>
  <si>
    <t>CONJUNTO DE ANCORAGEM PASSANTE COM MANILHA RETA E MALHA DE ATERRAMENTO PARA CABO OPGW 15,50MM</t>
  </si>
  <si>
    <t>GRAPA DE RETENCIÓN PARA CABLES OPGW DIAMETRO 15,50MM C/ MALLA DE PUESTA A TIERRA</t>
  </si>
  <si>
    <t>CONJUNTO DE SUSPENSÃO COM MANILHA RETA, ELO OLHAL 90 E MALHA DE ATERRAMENTO E MALHA DE ATERRAMENTO PARA CABO OPGW 15,50MM</t>
  </si>
  <si>
    <t>CONJUNTO DE FIJACION EN SUSPENSION FIBERLIGN PARA CABLE OPGW DIAMETRO 15,50MM</t>
  </si>
  <si>
    <t>CAIXA DE EMENDA OPGW 15,5MM/DIELÉTRICO C/ SUPORTE FIXAÇÃO - EN320</t>
  </si>
  <si>
    <t>CAIXA DE EMENDA OPGW 15,5MM -14,1MM C/ SUPORTE FIXAÇÃO - EN320</t>
  </si>
  <si>
    <t>DIO CURTO BT72 72F SM LC-UPC - TELCORDIA</t>
  </si>
  <si>
    <t>ODF SHORT BT72 72F SM LC-UPC - TELCORDIA</t>
  </si>
  <si>
    <t>ODF CORTO BT72 72F SM LC-UPC - TELCORDIA</t>
  </si>
  <si>
    <t>DIVISOR OPTICO PLC 1X4 BLI A/B G-657A NC/NC 2.0D0.25/2.0D0.25 (0192-0216-4) - TLF 2018</t>
  </si>
  <si>
    <t>OPTICAL SPLITTER PLC 1X4 BLI A/B G-657A NC/NC 2.0D0.25/2.0D0.25 (0192-0216-4) - TLF 2018</t>
  </si>
  <si>
    <t>DIVISOR OPTICO PLC 1X8 BLI A/B G-657A NC/NC 2.0D0.25/2.0D0.25 (0192-0219-9) - TLF 2018</t>
  </si>
  <si>
    <t>OPTICAL SPLITTER PLC 1X8 BLI A/B G-657A NC/NC 2.0D0.25/2.0D0.25 (0192-0219-9) - TLF 2018</t>
  </si>
  <si>
    <t>DIVISOR OPTICO PLC 1X16 BLI A/B G-657A NC/NC 2.0D0.25/2.0D0.25 (0192-0220-2) - TLF 2018</t>
  </si>
  <si>
    <t>OPTICAL SPLITTER PLC 1X16 BLI A/B G-657A NC/NC 2.0D0.25/2.0D0.25 (0192-0220-2) - TLF 2018</t>
  </si>
  <si>
    <t>DIVISOR OPTICO PLC 1X32 BLI A/B G-657A NC/NC 2.0D0.25/2.0D0.25 (0192-0221-0) - TLF 2018</t>
  </si>
  <si>
    <t>OPTICAL SPLITTER PLC 1X32 BLI A/B G-657A NC/NC 2.0D0.25/2.0D0.25 (0192-0221-0) - TLF 2018</t>
  </si>
  <si>
    <t>DIVISOR OPTICO PLC 90X20X10 COMPACTO 1X8 BLI A/B G-657A NC/SC-APC 2.0D2.0/0.9D2.0 (0192-0426-5) - TLF 2018</t>
  </si>
  <si>
    <t>OPTICAL SPLITTER PLC 90X20X10 COMPACT 1X8 BLI A/B G-657A NC/SC-APC 2.0D2.0/0.9D2.0 (0192-0426-5) - TLF 2018</t>
  </si>
  <si>
    <t>DIVISOR OPTICO PLC 1X8 BLI A/B G-657A NC/SC-APC 1.5D0.9/0.6D0.9 (0486-0314-1) - TLF 2018</t>
  </si>
  <si>
    <t>OPTICAL SPLITTER PLC 1X8 BLI A/B G-657A NC/SC-APC 1.5D0.9/0.6D0.9 (0486-0314-1) - TLF 2018</t>
  </si>
  <si>
    <t>EXTENSAO MONOFIBRA BLI A/B A2 LC-UPC 2.0M - COG - AZUL - D0.9 (0486-0252-9)</t>
  </si>
  <si>
    <t>KIT DE ADAPTADORES OPTICOS 01F SM SC-PC - AZUL (KIT 01 PC) (0458-0008-1)</t>
  </si>
  <si>
    <t>SERVICE CABLE CONECTORIZADO 48F SM G-652D LC-APC/SC-UPC 1.75D2/1.75D2 25.0M - MC - LSZH - AMARELO</t>
  </si>
  <si>
    <t>TRUNK CABLE PRE-TERMINATED 48F SM G-652D LC-APC/SC-UPC 1.75D2/1.75D2 25.0M - MC - LSZH - YELLOW</t>
  </si>
  <si>
    <t>CABLE TRONCAL CONECTORIZADO 48F SM G-652D LC-APC/SC-UPC 1.75D2/1.75D2 25.0M - MC - LSZH - AMARILLO</t>
  </si>
  <si>
    <t>SERVICE CABLE CONECTORIZADO 48F SM G-652D LC-APC/SC-UPC 1.75D2/1.75D2 30.0M - MC - LSZH - AMARELO</t>
  </si>
  <si>
    <t>TRUNK CABLE PRE-TERMINATED 48F SM G-652D LC-APC/SC-UPC 1.75D2/1.75D2 30.0M - MC - LSZH - YELLOW</t>
  </si>
  <si>
    <t>CABLE TRONCAL CONECTORIZADO 48F SM G-652D LC-APC/SC-UPC 1.75D2/1.75D2 30.0M - MC - LSZH - AMARILLO</t>
  </si>
  <si>
    <t>SERVICE CABLE CONECTORIZADO 48F SM G-652D LC-APC/SC-UPC 1.75D2/1.75D2 35.0M - MC - LSZH - AMARELO</t>
  </si>
  <si>
    <t>TRUNK CABLE PRE-TERMINATED 48F SM G-652D LC-APC/SC-UPC 1.75D2/1.75D2 35.0M - MC - LSZH - YELLOW</t>
  </si>
  <si>
    <t>CABLE TRONCAL CONECTORIZADO 48F SM G-652D LC-APC/SC-UPC 1.75D2/1.75D2 35.0M - MC - LSZH - AMARILLO</t>
  </si>
  <si>
    <t>FK-CTO-16MC (CTO - 2 BANDEJAS EMENDA, BANDEJA C/ 16 ADAPTADORES SC-APC SHUTTER, 16 PIGTAILS SC-APC E GROMMETS FLAT)</t>
  </si>
  <si>
    <t>FK-CTO-16MC (SLIMBOX DROP TERMINAL - 2 SPL. TRAY, 1 TRAYS 16 SC-APC SHUTTER ADAP., 16 PIGTAILS SC-APC AND FLAT GROMMETS)</t>
  </si>
  <si>
    <t>FK-CTO-16MC (CTO - 2 BANDEJAS EMPALME, BANDEJA C/ 16 ADAPTADORES SC-APC SHUTTER, 16 PIGTAILS SC-APC Y GROMMETS FLAT)</t>
  </si>
  <si>
    <t>SUPORTE DE CANTO UNIVERSAL COM MASTRO DE ATÉ 1,0 M</t>
  </si>
  <si>
    <t>FK-CTO-16MC (CTO - 2 BANDEJAS EMENDA, BANDEJA C/ 8 ADAPTADORES SC-APC SHUTTER, SPLITTER 1X8 NC/SC-APC E GROMMETS FLAT) (0380-8935-1)</t>
  </si>
  <si>
    <t>FK-CTO-16MC (SLIMBOX DROP TERMINAL - 2 SPL. TRAYS, 1 TRAY 8 SC-APC SHUTTER ADAP., SPLITTER 1X8 NC/SC-APC AND FLAT GROMMETS) (0380-8935-1)</t>
  </si>
  <si>
    <t>FK-CTO-16MC (CTO - 2 BANDEJAS EMPALME, BANDEJA C/ 8 ADAPTADORES SC-APC SHUTTER, SPLITTER 1X8 NC/SC-APC Y GROMMETS FLAT) ( 0380-8935-1)</t>
  </si>
  <si>
    <t>PEDESTAL OPTICO 96F (48F) SC-APC - COMPLETO E SEM SPLITTER TELCORDIA</t>
  </si>
  <si>
    <t>OPTIC PEDESTAL 96F (48F) SC-APC - COMPLETE AND WITHOUT SPLITTER - TELCORDIA</t>
  </si>
  <si>
    <t>PEDESTAL OPTICO 96F (48F) SC-APC - COMPLETO Y SIN SPLITTER - TELCORDIA</t>
  </si>
  <si>
    <t>PEDESTAL OPTICO 96F (48F) SC-APC - COM ANCORAGEM PARA DROP</t>
  </si>
  <si>
    <t>OPTIC PEDESTAL 96F (48F) SC-APC - WITH DROP ANCHORAGE</t>
  </si>
  <si>
    <t>PEDESTAL OPTICO 96F (48F) SC-APC - CON ANCLAJE DE DROP</t>
  </si>
  <si>
    <t>CDOI 12 (CAIXA DIST OPT INT 12 FO - RISER - BA (0186-0005-0))</t>
  </si>
  <si>
    <t>CDOI 12 (IND OPT DIST CLOSURE 12FO - RISER - BA (0186-0005-0))</t>
  </si>
  <si>
    <t>CDOI 12 (CAJA DE DIST OPT INT 12 FO - RISER - BA (0186-0005-0))</t>
  </si>
  <si>
    <t>SERVICE CABLE CONECTORIZADO 12F SM MPO12-UPC(M)/MPO12-UPC(M) 0.8D3/0.8D3 400.0M - TS - AR (PFV) - LSZH - PRETO - TIPO B</t>
  </si>
  <si>
    <t>TRUNK CABLE PRE-TERMINATED 12F SM MPO12-UPC(M)/MPO12-UPC(M) 0.8D3/0.8D3 400.0M - TS - AR (PFV) - LSZH - PRETO - TIPO B</t>
  </si>
  <si>
    <t>CABLE TRONCAL CONECTORIZADO 12F SM MPO12-UPC(M)/MPO12-UPC(M) 0.8D3/0.8D3 400.0M - TS - AR (PFV) - LSZH - PRETO - TIPO B</t>
  </si>
  <si>
    <t>SERVICE CABLE CONECTORIZADO 12F SM MPO12-UPC(M)/MPO12-UPC(M) 0.8D3/0.8D3 350.0M - TS - AR (PFV) - LSZH - NEGRO - TIPO B</t>
  </si>
  <si>
    <t>TRUNK CABLE PRE-TERMINATED 12F SM MPO12-UPC(M)/MPO12-UPC(M) 0.8D3/0.8D3 350.0M - TS - AR (PFV) - LSZH - NEGRO - TIPO B</t>
  </si>
  <si>
    <t>CABLE TRONCAL CONECTORIZADO 12F SM MPO12-UPC(M)/MPO12-UPC(M) 0.8D3/0.8D3 350.0M - TS - AR (PFV) - LSZH - NEGRO - TIPO B</t>
  </si>
  <si>
    <t>SERVICE CABLE CONECTORIZADO 12F SM MPO12-UPC(M)/MPO12-UPC(M) 0.8D3/0.8D3 300.0M - TS - AR (PFV) - LSZH - NEGRO - TIPO B</t>
  </si>
  <si>
    <t>TRUNK CABLE PRE-TERMINATED 12F SM MPO12-UPC(M)/MPO12-UPC(M) 0.8D3/0.8D3 300.0M - TS - AR (PFV) - LSZH - NEGRO - TIPO B</t>
  </si>
  <si>
    <t>CABLE TRONCAL CONECTORIZADO 12F SM MPO12-UPC(M)/MPO12-UPC(M) 0.8D3/0.8D3 300.0M - TS - AR (PFV) - LSZH - NEGRO - TIPO B</t>
  </si>
  <si>
    <t>SERVICE CABLE CONECTORIZADO 12F SM MPO12-UPC(M)/MPO12-UPC(M) 0.8D3/0.8D3 250.0M - TS - AR (PFV) - LSZH - NEGRO - TIPO B</t>
  </si>
  <si>
    <t>TRUNK CABLE PRE-TERMINATED 12F SM MPO12-UPC(M)/MPO12-UPC(M) 0.8D3/0.8D3 250.0M - TS - AR (PFV) - LSZH - NEGRO - TIPO B</t>
  </si>
  <si>
    <t>CABLE TRONCAL CONECTORIZADO 12F SM MPO12-UPC(M)/MPO12-UPC(M) 0.8D3/0.8D3 250.0M - TS - AR (PFV) - LSZH - NEGRO - TIPO B</t>
  </si>
  <si>
    <t>SERVICE CABLE CONECTORIZADO 12F SM MPO12-UPC(M)/MPO12-UPC(M) 0.8D3/0.8D3 150.0M - TS - AR (PFV) - LSZH - NEGRO - TIPO B</t>
  </si>
  <si>
    <t>TRUNK CABLE PRE-TERMINATED 12F SM MPO12-UPC(M)/MPO12-UPC(M) 0.8D3/0.8D3 150.0M - TS - AR (PFV) - LSZH - NEGRO - TIPO B</t>
  </si>
  <si>
    <t>CABLE TRONCAL CONECTORIZADO 12F SM MPO12-UPC(M)/MPO12-UPC(M) 0.8D3/0.8D3 150.0M - TS - AR (PFV) - LSZH - NEGRO - TIPO B</t>
  </si>
  <si>
    <t>SERVICE CABLE CONECTORIZADO 12F SM MPO12-UPC(M)/MPO12-UPC(M) 0.8D3/0.8D3 100.0M - TS - AR (PFV) - LSZH - NEGRO - TIPO B</t>
  </si>
  <si>
    <t>TRUNK CABLE PRE-TERMINATED 12F SM MPO12-UPC(M)/MPO12-UPC(M) 0.8D3/0.8D3 100.0M - TS - AR (PFV) - LSZH - NEGRO - TIPO B</t>
  </si>
  <si>
    <t>CABLE TRONCAL CONECTORIZADO 12F SM MPO12-UPC(M)/MPO12-UPC(M) 0.8D3/0.8D3 100.0M - TS - AR (PFV) - LSZH - NEGRO - TIPO B</t>
  </si>
  <si>
    <t>KIT DE DERIVACAO MECANICA (FK-CEO-4M) (0460-0036-4)</t>
  </si>
  <si>
    <t>MECHANICAL DERIVATION KIT (FK-CEO-4M) (0460-0036-4)</t>
  </si>
  <si>
    <t>KIT DE DERIVACION MECANICA (FK-CEO-4M) (0460-0036-4)</t>
  </si>
  <si>
    <t>CABO OPTICO CFOA-SM-DD-S 12F G-652D TS (20100010)</t>
  </si>
  <si>
    <t>OPTICAL CABLE CFOA-SM-DD-S 12F G-652D TS (20100010)</t>
  </si>
  <si>
    <t>CABLE OPTICO CFOA-SM-DD-S 12F G-652D TS (20100010)</t>
  </si>
  <si>
    <t>CABO OPTICO CFOAC-BLI-A/B-CD-01-CO-LSZH PR - BOBINA 1000M (DROP FAST COMPACTO)</t>
  </si>
  <si>
    <t>OPTICAL CABLE CFOAC-BLI-A/B-CD-01-CO-LSZH PR - REEL 1000M (FAST COMPACT DROP)</t>
  </si>
  <si>
    <t>CABLE OPTICO CFOAC-BLI-A/B-CD-01-CO-LSZH PR - CARRETE 1000M (DROP FAST COMPACTO)</t>
  </si>
  <si>
    <t>CABO OPTICO CFOAC-BLI-A/B-CD-02-CO-LSZH PR - BOBINA 1000M (DROP FAST COMPACTO)</t>
  </si>
  <si>
    <t>OPTICAL CABLE CFOAC-BLI-A/B-CD-01-CO-LSZH PR - REEL 1000M (COMPACT FAST DROP)</t>
  </si>
  <si>
    <t>CORDAO MONOFIBRA CONECTORIZADO BLI A/B G-657A SC-APC/SC-APC 20.0M - LSZH - BLANCO - D3</t>
  </si>
  <si>
    <t>SIMPLEX OPTICAL CORD SM BLI A/B G-657A SC-APC/SC-APC 20.0M - LSZH - BLANCO - D3</t>
  </si>
  <si>
    <t>CORDON MONOFIBRA CONECTORIZADO SM BLI A/B G-657A SC-APC/SC-APC 20.0M - LSZH - BLANCO - D3</t>
  </si>
  <si>
    <t>ET04014</t>
  </si>
  <si>
    <t>a0A6100001IazU6</t>
  </si>
  <si>
    <t>SERVICE CABLE CONECTORIZADO 12F SM G-652D SC-APC/SC-APC 1.0D2/1.0D2 220.0M - UT - LSZH - AZUL (A - B)</t>
  </si>
  <si>
    <t>TRUNK CABLE PRE-TERMINATED 12F SM G-652D SC-APC/SC-APC 1.0D2/1.0D2 220.0M - UT - LSZH - BLUE (A - B)</t>
  </si>
  <si>
    <t>CABLE TRONCAL CONECTORIZADO 12F SM G-652D SC-APC/SC-APC 1.0D2/1.0D2 220.0M - UT - LSZH - AZUL (A - B)</t>
  </si>
  <si>
    <t>SERVICE CABLE CONECTORIZADO 12F SM G-652D SC-APC/SC-APC 1.0D2/1.0D2 230.0M - UT - LSZH - AZUL (A - B)</t>
  </si>
  <si>
    <t>TRUNK CABLE PRE-TERMINATED 12F SM G-652D SC-APC/SC-APC 1.0D2/1.0D2 230.0M - UT - LSZH - BLUE (A - B)</t>
  </si>
  <si>
    <t>CABLE TRONCAL CONECTORIZADO 12F SM G-652D SC-APC/SC-APC 1.0D2/1.0D2 230.0M - UT - LSZH - AZUL (A - B)</t>
  </si>
  <si>
    <t>CABO OPTICO CFOA-SM-DD-S 12F G-652D TS</t>
  </si>
  <si>
    <t>OPTICAL CABLE CFOA-SM-DD-S 12F G-652D TS</t>
  </si>
  <si>
    <t>CABLE OPTICO CFOA-SM-DD-S 12F G-652D TS</t>
  </si>
  <si>
    <t>CABLE OPTICOCFOA-SM-DD-S 72F G-652D TS</t>
  </si>
  <si>
    <t>CABO OPTICO CFOA-SM-DD-S 288F TS G-652D</t>
  </si>
  <si>
    <t>OPTICAL CABLE CFOA-SM-DD-S 288F TS G-652D</t>
  </si>
  <si>
    <t>CABLE OPTICO CFOA-SM-DD-S 288F TS G-652D</t>
  </si>
  <si>
    <t>CABO OPTICO CFOA-SM-AS210-S 5.7KN 24F G-652D NR DC</t>
  </si>
  <si>
    <t>OPTICAL CABLE CFOA-SM-AS210-S 5.7KN 24F G-652D NR DC</t>
  </si>
  <si>
    <t>CABLE OPTICO CFOA-SM-AS210-S 5.7KN 24F G-652D NR DC</t>
  </si>
  <si>
    <t>CABO OPTICO CFOA-SM-AS500-S 7.9KN 24F G-652D NR DC</t>
  </si>
  <si>
    <t>OPTICAL CABLE CFOA-SM-AS500-S 7.9KN 24F G-652D NR DC</t>
  </si>
  <si>
    <t>CABLE OPTICO CFOA-SM-AS500-S 7.9KN 24F G-652D NR DC</t>
  </si>
  <si>
    <t>CABO OPTICO AT-3BE/62617NT-096-CLGA</t>
  </si>
  <si>
    <t>OPTICAL CABLE AT-3BE/62617NT-096-CLGA</t>
  </si>
  <si>
    <t>CABLE OPTICO AT-3BE/62617NT-096-CLGA</t>
  </si>
  <si>
    <t>CABO OPTICO DROP SLIMCONNECTOR CIRCULAR 01F PR - ROLO 50M (SLIM CONECTORIZADO 2 PONTAS)</t>
  </si>
  <si>
    <t>OPTICAL CABLE DROP SLIMCONNECTOR CIRCULAR 01F BLACK - ROLL 50M (SLIM CONECTORIZADO 2 ENDS)</t>
  </si>
  <si>
    <t>CABLE OPTICO DROP SLIMCONNECTOR CIRCULAR 01F NEGRO - BOBINA 50M (SLIM CONECTORIZADO 2 PUNTAS)</t>
  </si>
  <si>
    <t>CABLE TRONCAL CONECTORIZADO 144F SM G-652D MPO12-APC(M)/MPO12-APC(M) 0.8D3/0.8D3 15.0M - TS - LSZH (PFV) - NEGRO/AMARILLO - TIPO B</t>
  </si>
  <si>
    <t>CABLE TRONCAL CONECTORIZADO 144F SM G-652D MPO12-APC(M)/MPO12-APC(M) 0.8D3/0.8D3 20.0M - TS - LSZH (PFV) - NEGRO/AMARILLO - TIPO B</t>
  </si>
  <si>
    <t>CABO OPTICO CFOT-MM-UB 04F (50) OM4 TS LSZH</t>
  </si>
  <si>
    <t>OPTICAL CABLE CFOT-MM-UB 04F (50) OM4 TS LSZH</t>
  </si>
  <si>
    <t>CABLE OPTICO CFOT-MM-UB 04F (50) OM4 TS LSZH</t>
  </si>
  <si>
    <t>CABO OPTICO CFOA-SM-ARD-S 72F TS (ABNT)</t>
  </si>
  <si>
    <t>OPTICAL CABLE CFOA-SM-ARD-S 72F TS (ABNT)</t>
  </si>
  <si>
    <t>CABLE OPTICO CFOA-SM-ARD-S 72F TS (ABNT)</t>
  </si>
  <si>
    <t>CABO OPTICO CFOA-SM-DD-S 128F G-652D LSZH</t>
  </si>
  <si>
    <t>OPTICAL CABLE CFOA-SM-DD-S 128F G-652D LSZH</t>
  </si>
  <si>
    <t>CABLE OPTICO CFOA-SM-DD-S 128F G-652D LSZH</t>
  </si>
  <si>
    <t>CORDAO DUPLEX CONECTORIZADO BLI A/B G657-A2 LC-UPC/LC-UPC 1.5M - COR</t>
  </si>
  <si>
    <t>DUPLEX OPTICAL PATCH CORD BLI A/B G657-A2 LC-UPC/LC-UPC 1.5M - OFNR</t>
  </si>
  <si>
    <t>PATCH CORD OPTICO DUPLEX CONECTORIZADO BLI A/B G657-A2 LC-UPC/LC-UPC 1.5M - COR</t>
  </si>
  <si>
    <t>CORDAO DUPLEX CONECTORIZADO BLI A/B G657-A2 LC-UPC/LC-UPC 2.5M - COR</t>
  </si>
  <si>
    <t>DUPLEX OPTICAL PATCH CORD BLI A/B G657-A2 LC-UPC/LC-UPC 2.5M - OFNR</t>
  </si>
  <si>
    <t>PATCH CORD OPTICO DUPLEX CONECTORIZADO BLI A/B G657-A2 LC-UPC/LC-UPC 2.5M - COR</t>
  </si>
  <si>
    <t>CORDAO DUPLEX CONECTORIZADO BLI A/B G657-A2 LC-UPC/LC-UPC 5.0M - COR</t>
  </si>
  <si>
    <t>DUPLEX OPTICAL PATCH CORD BLI A/B G657-A2 LC-UPC/LC-UPC 5.0M - OFNR</t>
  </si>
  <si>
    <t>PATCH CORD OPTICO DUPLEX CONECTORIZADO BLI A/B G657-A2 LC-UPC/LC-UPC 5.0M - COR</t>
  </si>
  <si>
    <t>CORDAO DUPLEX CONECTORIZADO BLI A/B G657-A2 LC-UPC/LC-UPC 7.0M - COR</t>
  </si>
  <si>
    <t>DUPLEX OPTICAL PATCH CORD BLI A/B G657-A2 LC-UPC/LC-UPC 7.0M - OFNR</t>
  </si>
  <si>
    <t>PATCH CORD OPTICO DUPLEX CONECTORIZADO BLI A/B G657-A2 LC-UPC/LC-UPC 7.0M - COR</t>
  </si>
  <si>
    <t>CORDAO DUPLEX CONECTORIZADO BLI A/B G657-A2 LC-UPC/LC-UPC 10.0M - COR</t>
  </si>
  <si>
    <t>DUPLEX OPTICAL PATCH CORD BLI A/B G657-A2 LC-UPC/LC-UPC 10.0M - OFNR</t>
  </si>
  <si>
    <t>PATCH CORD OPTICO DUPLEX CONECTORIZADO BLI A/B G657-A2 LC-UPC/LC-UPC 10.0M - COR</t>
  </si>
  <si>
    <t>CORDAO DUPLEX CONECTORIZADO BLI A/B G657-A2 LC-UPC/LC-UPC 15.0M - COR</t>
  </si>
  <si>
    <t>DUPLEX OPTICAL PATCH CORD BLI A/B G657-A2 LC-UPC/LC-UPC 15.0M - OFNR</t>
  </si>
  <si>
    <t>PATCH CORD OPTICO DUPLEX CONECTORIZADO BLI A/B G657-A2 LC-UPC/LC-UPC 15.0M - COR</t>
  </si>
  <si>
    <t>CORDAO DUPLEX CONECTORIZADO BLI A/B G657-A2 LC-UPC/LC-UPC 20.0M - COR</t>
  </si>
  <si>
    <t>DUPLEX OPTICAL PATCH CORD BLI A/B G657-A2 LC-UPC/LC-UPC 20.0M - OFNR</t>
  </si>
  <si>
    <t>PATCH CORD OPTICO DUPLEX CONECTORIZADO BLI A/B G657-A2 LC-UPC/LC-UPC 20.0M - COR</t>
  </si>
  <si>
    <t>CORDAO DUPLEX CONECTORIZADO BLI A/B G657-A2 SC-UPC/SC-UPC 20.0M - COR</t>
  </si>
  <si>
    <t>DUPLEX OPTICAL PATCH CORD BLI A/B G657-A2 SC-UPC/SC-UPC 20.0M - OFNR</t>
  </si>
  <si>
    <t>PATCH CORD OPTICO DUPLEX CONECTORIZADO BLI A/B G657-A2 SC-UPC/SC-UPC 20.0M - COR</t>
  </si>
  <si>
    <t>CABO OPTICO CFOA-MM-DD-G 06F (50)</t>
  </si>
  <si>
    <t>OPTICAL CABLE CFOA-MM-DD-G 06F (50)</t>
  </si>
  <si>
    <t>CABLE OPTICO CFOA-MM-DD-G 06F (50)</t>
  </si>
  <si>
    <t>CORDAO DUPLEX CONECTORIZADO BLI A/B G657-A2 SC-UPC/SC-UPC 15.0M - COR</t>
  </si>
  <si>
    <t>DUPLEX OPTICAL PATCH CORD BLI A/B G657-A2 SC-UPC/SC-UPC 15.0M - OFNR</t>
  </si>
  <si>
    <t>PATCH CORD OPTICO DUPLEX CONECTORIZADO BLI A/B G657-A2 SC-UPC/SC-UPC 15.0M - COR</t>
  </si>
  <si>
    <t>CORDAO DUPLEX CONECTORIZADO BLI A/B G657-A2 SC-UPC/SC-UPC 10.0M - COR</t>
  </si>
  <si>
    <t>DUPLEX OPTICAL PATCH CORD BLI A/B G657-A2 SC-UPC/SC-UPC 10.0M - OFNR</t>
  </si>
  <si>
    <t>PATCH CORD OPTICO DUPLEX CONECTORIZADO BLI A/B G657-A2 SC-UPC/SC-UPC 10.0M - COR</t>
  </si>
  <si>
    <t>CORDAO DUPLEX CONECTORIZADO BLI A/B G657-A2 SC-UPC/SC-UPC 7.0M - COR</t>
  </si>
  <si>
    <t>DUPLEX OPTICAL PATCH CORD BLI A/B G657-A2 SC-UPC/SC-UPC 7.0M - OFNR</t>
  </si>
  <si>
    <t>PATCH CORD OPTICO DUPLEX CONECTORIZADO BLI A/B G657-A2 SC-UPC/SC-UPC 7.0M - COR</t>
  </si>
  <si>
    <t>CORDAO DUPLEX CONECTORIZADO BLI A/B G657-A2 SC-UPC/SC-UPC 5.0M - COR</t>
  </si>
  <si>
    <t>DUPLEX OPTICAL PATCH CORD BLI A/B G657-A2 SC-UPC/SC-UPC 5.0M - OFNR</t>
  </si>
  <si>
    <t>PATCH CORD OPTICO DUPLEX CONECTORIZADO BLI A/B G657-A2 SC-UPC/SC-UPC 5.0M - COR</t>
  </si>
  <si>
    <t>CORDAO DUPLEX CONECTORIZADO BLI A/B G657-A2 SC-UPC/SC-UPC 2.5M - COR</t>
  </si>
  <si>
    <t>DUPLEX OPTICAL PATCH CORD BLI A/B G657-A2 SC-UPC/SC-UPC 2.5M - OFNR</t>
  </si>
  <si>
    <t>PATCH CORD OPTICO DUPLEX CONECTORIZADO BLI A/B G657-A2 SC-UPC/SC-UPC 2.5M - COR</t>
  </si>
  <si>
    <t>CABO OPTICO CFOA-MM-DD-G 08F (50)</t>
  </si>
  <si>
    <t>OPTICAL CABLE CFOA-MM-DD-G 08F (50)</t>
  </si>
  <si>
    <t>CABLE OPTICO CFOA-MM-DD-G 08F (50)</t>
  </si>
  <si>
    <t>CORDAO DUPLEX CONECTORIZADO BLI A/B G657-A2 SC-UPC/SC-UPC 1.5M - COR</t>
  </si>
  <si>
    <t>DUPLEX OPTICAL PATCH CORD BLI A/B G657-A2 SC-UPC/SC-UPC 1.5M - OFNR</t>
  </si>
  <si>
    <t>PATCH CORD OPTICO DUPLEX CONECTORIZADO BLI A/B G657-A2 SC-UPC/SC-UPC 1.5M - COR</t>
  </si>
  <si>
    <t>CABO OPTICO CFOA-MM-DD-G 10F (50)</t>
  </si>
  <si>
    <t>OPTICAL CABLE CFOA-MM-DD-G 10F (50)</t>
  </si>
  <si>
    <t>CABLE OPTICO CFOA-MM-DD-G 10F (50)</t>
  </si>
  <si>
    <t>CABO OPTICO CFOA-MM-DD-G 12F (50)</t>
  </si>
  <si>
    <t>OPTICAL CABLE CFOA-MM-DD-G 12F (50)</t>
  </si>
  <si>
    <t>CABLE OPTICO CFOA-MM-DD-G 12F (50)</t>
  </si>
  <si>
    <t>CABO OPTICO CFOA-MM-DD-G 24F (50)</t>
  </si>
  <si>
    <t>OPTICAL CABLE CFOA-MM-DD-G 24F (50)</t>
  </si>
  <si>
    <t>CABLE OPTICO CFOA-MM-DD-G 24F (50)</t>
  </si>
  <si>
    <t>CORDAO DUPLEX CONECTORIZADO OM4 SC-UPC/SC-UPC 1.5M - COR - ACQUA</t>
  </si>
  <si>
    <t>DUPLEX OPTICAL PATCH CORD OM4 SC-UPC/SC-UPC 1.5M - OFNR - AQUA</t>
  </si>
  <si>
    <t>PATCH CORD OPTICO DUPLEX CONECTORIZADO OM4 SC-UPC/SC-UPC 1.5M - COR - ACQUA</t>
  </si>
  <si>
    <t>CORDAO DUPLEX CONECTORIZADO OM4 SC-UPC/SC-UPC 2.5M - COR - ACQUA</t>
  </si>
  <si>
    <t>DUPLEX OPTICAL PATCH CORD OM4 SC-UPC/SC-UPC 2.5M - OFNR - AQUA</t>
  </si>
  <si>
    <t>PATCH CORD OPTICO DUPLEX CONECTORIZADO OM4 SC-UPC/SC-UPC 2.5M - COR - ACQUA</t>
  </si>
  <si>
    <t>CORDAO DUPLEX CONECTORIZADO OM4 SC-UPC/SC-UPC 5.0M - COR - ACQUA</t>
  </si>
  <si>
    <t>DUPLEX OPTICAL PATCH CORD OM4 SC-UPC/SC-UPC 5.0M - OFNR - AQUA</t>
  </si>
  <si>
    <t>PATCH CORD OPTICO DUPLEX CONECTORIZADO OM4 SC-UPC/SC-UPC 5.0M - COR - ACQUA</t>
  </si>
  <si>
    <t>CORDAO DUPLEX CONECTORIZADO OM4 SC-UPC/SC-UPC 7.0M - COR - ACQUA</t>
  </si>
  <si>
    <t>DUPLEX OPTICAL PATCH CORD OM4 SC-UPC/SC-UPC 7.0M - OFNR - AQUA</t>
  </si>
  <si>
    <t>PATCH CORD OPTICO DUPLEX CONECTORIZADO OM4 SC-UPC/SC-UPC 7.0M - COR - ACQUA</t>
  </si>
  <si>
    <t>CABO OPTICO CFOA-MM-DD-G 36F (50)</t>
  </si>
  <si>
    <t>OPTICAL CABLE CFOA-MM-DD-G 36F (50)</t>
  </si>
  <si>
    <t>CABLE OPTICO CFOA-MM-DD-G 36F (50)</t>
  </si>
  <si>
    <t>DIO A115 04F SM SC-UPC (PIGTAIL TELCORDIA)</t>
  </si>
  <si>
    <t>ODF A115 04F SM SC-UPC (PIGTAIL TELCORDIA)</t>
  </si>
  <si>
    <t>CORDAO DUPLEX CONECTORIZADO OM4 SC-UPC/SC-UPC 10.0M - COR - ACQUA</t>
  </si>
  <si>
    <t>DUPLEX OPTICAL PATCH CORD OM4 SC-UPC/SC-UPC 10.0M - OFNR - AQUA</t>
  </si>
  <si>
    <t>PATCH CORD OPTICO DUPLEX CONECTORIZADO OM4 SC-UPC/SC-UPC 10.0M - COR - ACQUA</t>
  </si>
  <si>
    <t>CORDAO DUPLEX CONECTORIZADO OM4 SC-UPC/SC-UPC 15.0M - COR - ACQUA</t>
  </si>
  <si>
    <t>DUPLEX OPTICAL PATCH CORD OM4 SC-UPC/SC-UPC 15.0M - OFNR - AQUA</t>
  </si>
  <si>
    <t>PATCH CORD OPTICO DUPLEX CONECTORIZADO OM4 SC-UPC/SC-UPC 15.0M - COR - ACQUA</t>
  </si>
  <si>
    <t>CORDAO DUPLEX CONECTORIZADO OM4 SC-UPC/SC-UPC 20.0M - COR - ACQUA</t>
  </si>
  <si>
    <t>DUPLEX OPTICAL PATCH CORD OM4 SC-UPC/SC-UPC 20.0M - OFNR - AQUA</t>
  </si>
  <si>
    <t>PATCH CORD OPTICO DUPLEX CONECTORIZADO OM4 SC-UPC/SC-UPC 20.0M - COR - ACQUA</t>
  </si>
  <si>
    <t>CORDAO DUPLEX CONECTORIZADO OM4 LC-UPC/LC-UPC 1.5M - COR - ACQUA</t>
  </si>
  <si>
    <t>DUPLEX OPTICAL PATCH CORD OM4 LC-UPC/LC-UPC 1.5M - OFNR - AQUA</t>
  </si>
  <si>
    <t>PATCH CORD OPTICO DUPLEX CONECTORIZADO OM4 LC-UPC/LC-UPC 1.5M - COR - ACQUA</t>
  </si>
  <si>
    <t>CORDAO DUPLEX CONECTORIZADO OM4 LC-UPC/LC-UPC 2.5M - COR - ACQUA</t>
  </si>
  <si>
    <t>DUPLEX OPTICAL PATCH CORD OM4 LC-UPC/LC-UPC 2.5M - OFNR - AQUA</t>
  </si>
  <si>
    <t>PATCH CORD OPTICO DUPLEX CONECTORIZADO OM4 LC-UPC/LC-UPC 2.5M - COR - ACQUA</t>
  </si>
  <si>
    <t>CORDAO DUPLEX CONECTORIZADO OM4 LC-UPC/LC-UPC 5.0M - COR - ACQUA</t>
  </si>
  <si>
    <t>DUPLEX OPTICAL PATCH CORD OM4 LC-UPC/LC-UPC 5.0M - OFNR - AQUA</t>
  </si>
  <si>
    <t>PATCH CORD OPTICO DUPLEX CONECTORIZADO OM4 LC-UPC/LC-UPC 5.0M - COR - ACQUA</t>
  </si>
  <si>
    <t>CORDAO DUPLEX CONECTORIZADO OM4 LC-UPC/LC-UPC 7.0M - COR - ACQUA</t>
  </si>
  <si>
    <t>DUPLEX OPTICAL PATCH CORD OM4 LC-UPC/LC-UPC 7.0M - OFNR - AQUA</t>
  </si>
  <si>
    <t>PATCH CORD OPTICO DUPLEX CONECTORIZADO OM4 LC-UPC/LC-UPC 7.0M - COR - ACQUA</t>
  </si>
  <si>
    <t>CORDAO DUPLEX CONECTORIZADO OM4 LC-UPC/LC-UPC 10.0M - COR - ACQUA</t>
  </si>
  <si>
    <t>DUPLEX OPTICAL PATCH CORD OM4 LC-UPC/LC-UPC 10.0M - OFNR - AQUA</t>
  </si>
  <si>
    <t>PATCH CORD OPTICO DUPLEX CONECTORIZADO OM4 LC-UPC/LC-UPC 10.0M - COR - ACQUA</t>
  </si>
  <si>
    <t>CORDAO DUPLEX CONECTORIZADO OM4 LC-UPC/LC-UPC 15.0M - COR - ACQUA</t>
  </si>
  <si>
    <t>DUPLEX OPTICAL PATCH CORD OM4 LC-UPC/LC-UPC 15.0M - OFNR - AQUA</t>
  </si>
  <si>
    <t>PATCH CORD OPTICO DUPLEX CONECTORIZADO OM4 LC-UPC/LC-UPC 15.0M - COR - ACQUA</t>
  </si>
  <si>
    <t>CORDAO DUPLEX CONECTORIZADO OM4 LC-UPC/LC-UPC 20.0M - COR - ACQUA</t>
  </si>
  <si>
    <t>CABO OPTICO CFOA-SM-AS80-S 96F RC (CATV)</t>
  </si>
  <si>
    <t>OPTICAL CABLE CFOA-SM-AS80-S 96F RC (CATV)</t>
  </si>
  <si>
    <t>CABLE OPTICO CFOA-SM-AS80-S 96F RC (CATV)</t>
  </si>
  <si>
    <t>CABO OPTICO CFOA-SM-AS80-S 120F RC (CATV)</t>
  </si>
  <si>
    <t>OPTICAL CABLE CFOA-SM-AS80-S 120F RC (CATV)</t>
  </si>
  <si>
    <t>CABLE OPTICO CFOA-SM-AS80-S 120F RC (CATV)</t>
  </si>
  <si>
    <t>GABINETE DE DISTRIBUIÇÃO DE FIBRA - FDC432</t>
  </si>
  <si>
    <t>FIBER DISTRIBUTION CABINET - FDC432</t>
  </si>
  <si>
    <t>GABINETE DE DISTRIBUCIÓN DE FIBRA - FDC432</t>
  </si>
  <si>
    <t>DIO A115 08F SM SC-UPC (PIGTAIL TELCORDIA)</t>
  </si>
  <si>
    <t>ODF A115 08F SM SC-UPC (PIGTAIL TELCORDIA)</t>
  </si>
  <si>
    <t>DIO A115 12F SM SC-UPC (PIGTAIL TELCORDIA)</t>
  </si>
  <si>
    <t>ODF A115 12F SM SC-UPC (PIGTAIL TELCORDIA)</t>
  </si>
  <si>
    <t>DIO A115 24F SM SC-UPC (PIGTAIL TELCORDIA)</t>
  </si>
  <si>
    <t>ODF A115 24F SM SC-UPC (PIGTAIL TELCORDIA)</t>
  </si>
  <si>
    <t>DIO CURTO BT48 12F SM SC-UPC (PIGTAIL TELCORDIA)</t>
  </si>
  <si>
    <t>ODF SHORT BT48 12F SM SC-UPC (PIGTAIL TELCORDIA)</t>
  </si>
  <si>
    <t>ODF CORTO BT48 12F SM SC-UPC (PIGTAIL TELCORDIA)</t>
  </si>
  <si>
    <t>CABO OPTICO CFOA-MM-DD-G 48F (50)</t>
  </si>
  <si>
    <t>OPTICAL CABLE CFOA-MM-DD-G 48F (50)</t>
  </si>
  <si>
    <t>CABLE OPTICO CFOA-MM-DD-G 48F (50)</t>
  </si>
  <si>
    <t>OPTICAL CABLE CFOA-SM-AS80-S 120F G-652D TS NR (ABNT CL)</t>
  </si>
  <si>
    <t>CABLE OPTICO CFOA-SM-AS80-S 120F G-652D TS NR (ABNT CL)</t>
  </si>
  <si>
    <t>DIO CURTO BT48 24F SM SC-UPC (PIGTAIL TELCORDIA)</t>
  </si>
  <si>
    <t>ODF SHORT BT48 24F SM SC-UPC (PIGTAIL TELCORDIA)</t>
  </si>
  <si>
    <t>ODF CORTO BT48 24F SM SC-UPC (PIGTAIL TELCORDIA)</t>
  </si>
  <si>
    <t>DIO CURTO BT48 48F SM SC-UPC (PIGTAIL TELCORDIA)</t>
  </si>
  <si>
    <t>ODF SHORT BT48 48F SM SC-UPC (PIGTAIL TELCORDIA)</t>
  </si>
  <si>
    <t>ODF CORTO BT48 48F SM SC-UPC (PIGTAIL TELCORDIA)</t>
  </si>
  <si>
    <t>DIO CURTO BT96 72F SM SC-UPC (PIGTAIL TELCORDIA)</t>
  </si>
  <si>
    <t>ODF SHORT BT96 72F SM SC-UPC (PIGTAIL TELCORDIA)</t>
  </si>
  <si>
    <t>ODF CORTO BT96 72F SM SC-UPC (PIGTAIL TELCORDIA)</t>
  </si>
  <si>
    <t>CABO OPTICO CFOT-BLI-CM-01-BA-LSZH A1 - EUROCLASS Dca (s1a, d1, a1) - RIB 500M (MICRO OUTDOOR LOW FRICTION)</t>
  </si>
  <si>
    <t>OPTICAL CABLE CFOT-BLI-CM-01-BA-LSZH A1 - EUROCLASS Dca (s1a, d1, a1) - RIB 500M (MICRO OUTDOOR LOW FRICTION)</t>
  </si>
  <si>
    <t>CABLE OPTICO CFOT-BLI-CM-01-BA-LSZH A1 - EUROCLASS Dca (s1a, d1, a1) - RIB 500M (MICRO OUTDOOR LOW FRICTION)</t>
  </si>
  <si>
    <t>ET04042</t>
  </si>
  <si>
    <t>a0A6100001Q3Z5Q</t>
  </si>
  <si>
    <t>CABO OPTICO CFOA-NZD-AS120-S 24F G-655 NR (EXP)</t>
  </si>
  <si>
    <t>OPTICAL CABLE CFOA-NZD-AS120-S 24F G-655 NR (EXP)</t>
  </si>
  <si>
    <t>CABLE OPTICO CFOA-NZD-AS120-S 24F G-655 NR (EXP)</t>
  </si>
  <si>
    <t>CABO OPTICO CFOA-NZD-AS80-S 24F G-655 NR (EXP)</t>
  </si>
  <si>
    <t>OPTICAL CABLE CFOA-NZD-AS80-S 24F G-655 NR (EXP)</t>
  </si>
  <si>
    <t>CABLE OPTICO CFOA-NZD-AS80-S 24F G-655 NR (EXP)</t>
  </si>
  <si>
    <t>EXTENSAO SOLIDA RJ-45 F/UTP GIGALAN CAT.6 - CM - T568A - 1.5M - CINZA (BLINDADO)</t>
  </si>
  <si>
    <t>EXTENSAO SOLIDA RJ-45 F/UTP GIGALAN CAT.6 - CM - T568A - 0.5M - CINZA (BLINDADO)</t>
  </si>
  <si>
    <t>EXTENSAO SOLIDA RJ-45 F/UTP GIGALAN CAT.6 - CM - T568A - 1.0M - CINZA (BLINDADO)</t>
  </si>
  <si>
    <t>SERVICE CABLE CONECTORIZADO 12F OM3 MPO12-UPC(M)/MPO12-UPC(M) 0.8D3/0.8D3 15.0M - DDR-S-TS - LSZH - AR (PFV) - PRETO/ACQUA - TIPO B</t>
  </si>
  <si>
    <t>TRUNK CABLE PRE-TERMINATED 12F OM3 MPO12-UPC(M)/MPO12-UPC(M) 0.8D3/0.8D3 15.0M - DDR-S-TS - LSZH - AR (PFV) - BLACK/AQUA - TYPE B</t>
  </si>
  <si>
    <t>CABLE TRONCAL CONECTORIZADO 12F OM3 MPO12-UPC(M)/MPO12-UPC(M) 0.8D3/0.8D3 15.0M - DDR-S-TS - LSZH - AR (PFV) - NEGRO/ACQUA - TIPO B</t>
  </si>
  <si>
    <t>CORDAO DUPLEX CONECTORIZADO LOW-LOSS BLI A/B G-657A LC-PC/LC-PC UNIBOOT 12.0M - LSZH - AZUL (A - B)</t>
  </si>
  <si>
    <t>DUPLEX OPTICAL PATCH CORD BLI A/B G-657A LC-PC/LC-PC UNIBOOT - 12.0M - LSZH - BLUE (A - B)</t>
  </si>
  <si>
    <t>PATCH CORD OPTICO DUPLEX CONECTORIZADO BLI A/B G-657A LC-PC/LC-PC UNIBOOT - 12.0M - LSZH - AZUL (A - B)</t>
  </si>
  <si>
    <t>PATCH CORD F/UTP GIGALAN AUGMENTED GREEN CAT.6A - LSZH - T568A/B - 0.5M - CINZA (BLINDADO)</t>
  </si>
  <si>
    <t>F/UTP CAT.6A COPPER PATCH CORD GIGALAN AUGMENTED GREEN - LSZH - T568A/B - 0.5M - GRAY (SHIELDED)</t>
  </si>
  <si>
    <t>PATCH CORD F/UTP GIGALAN AUGMENTED GREEN CAT.6A - LSZH - T568A/B - 0.5M - GRIS (BLINDADO)</t>
  </si>
  <si>
    <t>PATCH CORD F/UTP GIGALAN AUGMENTED GREEN CAT.6A - LSZH - T568A/B - 1.5M - CINZA (BLINDADO)</t>
  </si>
  <si>
    <t>F/UTP CAT.6A COPPER PATCH CORD GIGALAN AUGMENTED GREEN - LSZH - T568A/B - 1.5M - GRAY (SHIELDED)</t>
  </si>
  <si>
    <t>PATCH CORD F/UTP GIGALAN AUGMENTED GREEN CAT.6A - LSZH - T568A/B - 1.5M - GRIS (BLINDADO)</t>
  </si>
  <si>
    <t>PATCH CORD F/UTP GIGALAN AUGMENTED GREEN CAT.6A - LSZH - T568A/B - 3.0M - CINZA (BLINDADO)</t>
  </si>
  <si>
    <t>F/UTP CAT.6A COPPER PATCH CORD GIGALAN AUGMENTED GREEN - LSZH - T568A/B - 3.0M - GRAY (SHIELDED)</t>
  </si>
  <si>
    <t>PATCH CORD F/UTP GIGALAN AUGMENTED GREEN CAT.6A - LSZH - T568A/B - 3.0M - GRIS (BLINDADO)</t>
  </si>
  <si>
    <t>PATCH CORD F/UTP GIGALAN AUGMENTED GREEN CAT.6A - LSZH - T568A/B - 5.0M - CINZA (BLINDADO)</t>
  </si>
  <si>
    <t>F/UTP CAT.6A COPPER PATCH CORD GIGALAN AUGMENTED GREEN - LSZH - T568A/B - 5.0M - GRAY (SHIELDED)</t>
  </si>
  <si>
    <t>PATCH CORD F/UTP GIGALAN AUGMENTED GREEN CAT.6A - LSZH - T568A/B - 5.0M - GRIS (BLINDADO)</t>
  </si>
  <si>
    <t>PATCH CORD F/UTP GIGALAN AUGMENTED GREEN CAT.6A - LSZH - T568A/B - 15.0M - CINZA (BLINDADO)</t>
  </si>
  <si>
    <t>F/UTP CAT.6A COPPER PATCH CORD GIGALAN AUGMENTED GREEN - LSZH - T568A/B - 15.0M - GRAY (SHIELDED)</t>
  </si>
  <si>
    <t>PATCH CORD F/UTP GIGALAN AUGMENTED GREEN CAT.6A - LSZH - T568A/B - 15.0M - GRIS (BLINDADO)</t>
  </si>
  <si>
    <t>SUPERVISÃO DO LANÇAMENTO DO CABO OPGW - EXP</t>
  </si>
  <si>
    <t>SUPERVISION OF OPGW CABLE INSTALLATION - EXP</t>
  </si>
  <si>
    <t>SUPERVISIÓN DEL LANZAMIENTO DE CABLE OPGW - EXP</t>
  </si>
  <si>
    <t>MOBILIZAÇÃO E DESMOBILIZAÇÃO DE SUPERVISOR - EXP</t>
  </si>
  <si>
    <t>MOBILIZATION AND DEMOBILIZATION OF SUPERVISOR - EXP</t>
  </si>
  <si>
    <t>MOVILIZACIÓN Y DESMOVILIZACIÓN DEL SUPERVISOR - EXP</t>
  </si>
  <si>
    <t>EXECUÇÃO DE EMENDAS E TESTES DO CABO OPGW - EXP</t>
  </si>
  <si>
    <t>EXECUTION OF SPLICE AND TESTS OF OPGW CABLE - EXP</t>
  </si>
  <si>
    <t>EJECUCIÓN DE EMPALME Y TESTES DEL CABLE OPGW - EXP</t>
  </si>
  <si>
    <t>SERVICE CABLE CONECTORIZADO 02F SM LC-APC/LC-APC 60.0M - TIGHT - LSZH - PRETO - IO</t>
  </si>
  <si>
    <t>TRUNK CABLE PRE-TERMINATED 02F SM LC-APC/LC-APC 60.0M - TIGHT - LSZH - BLACK - IO</t>
  </si>
  <si>
    <t>CABLE TRONCAL CONECTORIZADO 02F SM LC-APC/LC-APC 60.0M - TIGHT - LSZH - NEGRO - IO</t>
  </si>
  <si>
    <t>SERVICE CABLE CONECTORIZADO 02F SM LC-APC/LC-UPC 60.0M - TIGHT - LSZH - PRETO - IO</t>
  </si>
  <si>
    <t>TRUNK CABLE PRE-TERMINATED 02F SM LC-APC/LC-UPC 60.0M - TIGHT - LSZH - BLACK - IO</t>
  </si>
  <si>
    <t>CABLE TRONCAL CONECTORIZADO 02F SM LC-APC/LC-UPC 60.0M - TIGHT - LSZH - NEGRO - IO</t>
  </si>
  <si>
    <t>CABO OPTICO CFOA-SM-DER-G (PFV) 48F G-652 D</t>
  </si>
  <si>
    <t>OPTICAL CABLE CFOA-SM-DER-G (PFV) 48F G-652 D</t>
  </si>
  <si>
    <t>CABLE OPTICO CFOA-SM-DER-G (PFV) 48F G-652 D</t>
  </si>
  <si>
    <t>SERVICE CABLE CONECTORIZADO 02F SM SC-UPC/SC-UPC 60.0M - TIGHT - LSZH - PRETO - IO</t>
  </si>
  <si>
    <t>TRUNK CABLE PRE-TERMINATED 02F SM SC-UPC/SC-UPC 60.0M - TIGHT - LSZH - BLACK - IO</t>
  </si>
  <si>
    <t>CABLE TRONCAL CONECTORIZADO 02F SM SC-UPC/SC-UPC 60.0M - TIGHT - LSZH - NEGRO - IO</t>
  </si>
  <si>
    <t>SERVICE CABLE CONECTORIZADO 02F SM LC-UPC/SC-UPC 60.0M - TIGHT - LSZH - PRETO - IO</t>
  </si>
  <si>
    <t>TRUNK CABLE PRE-TERMINATED 02F SM LC-UPC/SC-UPC 60.0M - TIGHT - LSZH - BLACK - IO</t>
  </si>
  <si>
    <t>CABLE TRONCAL CONECTORIZADO 02F SM LC-UPC/SC-UPC 60.0M - TIGHT - LSZH - NEGRO - IO</t>
  </si>
  <si>
    <t>SERVICE CABLE CONECTORIZADO 02F SM LC-UPC/SC-APC 60.0M - TIGHT - LSZH - PRETO - IO</t>
  </si>
  <si>
    <t>TRUNK CABLE PRE-TERMINATED 02F SM LC-UPC/SC-APC 60.0M - TIGHT - LSZH - BLACK - IO</t>
  </si>
  <si>
    <t>CABLE TRONCAL CONECTORIZADO 02F SM LC-UPC/SC-APC 60.0M - TIGHT - LSZH - NEGRO - IO</t>
  </si>
  <si>
    <t>SERVICE CABLE CONECTORIZADO 02F SM LC-APC/SC-UPC 60.0M - TIGHT - LSZH - PRETO - IO</t>
  </si>
  <si>
    <t>TRUNK CABLE PRE-TERMINATED 02F SM LC-APC/SC-UPC 60.0M - TIGHT - LSZH - BLACK - IO</t>
  </si>
  <si>
    <t>CABLE TRONCAL CONECTORIZADO 02F SM LC-APC/SC-UPC 60.0M - TIGHT - LSZH - NEGRO - IO</t>
  </si>
  <si>
    <t>SERVICE CABLE CONECTORIZADO 02F SM SC-APC/SC-APC 60.0M - TIGHT - LSZH - PRETO - IO</t>
  </si>
  <si>
    <t>TRUNK CABLE PRE-TERMINATED 02F SM SC-APC/SC-APC 60.0M - TIGHT - LSZH - BLACK - IO</t>
  </si>
  <si>
    <t>CABLE TRONCAL CONECTORIZADO 02F SM SC-APC/SC-APC 60.0M - TIGHT - LSZH - NEGRO - IO</t>
  </si>
  <si>
    <t>SERVICE CABLE CONECTORIZADO 02F SM SC-APC/SC-UPC 60.0M - TIGHT - LSZH - PRETO - IO</t>
  </si>
  <si>
    <t>TRUNK CABLE PRE-TERMINATED 02F SM SC-APC/SC-UPC 60.0M - TIGHT - LSZH - BLACK - IO</t>
  </si>
  <si>
    <t>CABLE TRONCAL CONECTORIZADO 02F SM SC-APC/SC-UPC 60.0M - TIGHT - LSZH - NEGRO - IO</t>
  </si>
  <si>
    <t>SERVICE CABLE CONECTORIZADO 02F SM LC-APC/SC-APC 60.0M - TIGHT - LSZH - PRETO - IO</t>
  </si>
  <si>
    <t>TRUNK CABLE PRE-TERMINATED 02F SM LC-APC/SC-APC 60.0M - TIGHT - LSZH - BLACK - IO</t>
  </si>
  <si>
    <t>CABLE TRONCAL CONECTORIZADO 02F SM LC-APC/SC-APC 60.0M - TIGHT - LSZH - NEGRO - IO</t>
  </si>
  <si>
    <t>SERVICE CABLE CONECTORIZADO 02F OM4 SC-UPC/LC-UPC 0.6D3/0.6D3 60.0M - TIGHT - LSZH - ACQUA (A - B)</t>
  </si>
  <si>
    <t>TRUNK CABLE PRE-TERMINATED 02F OM4 SC-UPC/LC-UPC 0.6D3/0.6D3 60.0M - TIGHT - LSZH - AQUA</t>
  </si>
  <si>
    <t>CABLE TRONCAL CONECTORIZADO 02F OM4 SC-UPC/LC-UPC 0.6D3/0.6D3 60.0M - TIGHT - LSZH - ACQUA</t>
  </si>
  <si>
    <t>SERVICE CABLE CONECTORIZADO 02F OM4 SC-UPC/SC-UPC 0.6D3/0.6D3 60.0M - TIGHT - LSZH - ACQUA (A - B)</t>
  </si>
  <si>
    <t>TRUNK CABLE PRE-TERMINATED 02F OM4 SC-UPC/SC-UPC 0.6D3/0.6D3 60.0M - TIGHT - LSZH - AQUA</t>
  </si>
  <si>
    <t>CABLE TRONCAL CONECTORIZADO 02F OM4 SC-UPC/SC-UPC 0.6D3/0.6D3 60.0M - TIGHT - LSZH - ACQUA</t>
  </si>
  <si>
    <t>SUPORTE PARA INSTALAÇÃO VERTICAL EM CORDOALHA PARA FK-CTOS-16P</t>
  </si>
  <si>
    <t>VERTICAL SUPPORT INSTALLATION KIT FOR FK-CTOS-16P</t>
  </si>
  <si>
    <t>SOPORTE PARA INSTALACIÓN VERTICAL EM MENSAJERO PARA FK-CTOS-16P</t>
  </si>
  <si>
    <t>CABO OPTICO CFOA-SM-AS80 MINI-RA 08F G-652D NR</t>
  </si>
  <si>
    <t>OPTICAL CABLE CFOA-SM-AS80 MINI-RA 08F G-652D NR</t>
  </si>
  <si>
    <t>CABLE OPTICO CFOA-SM-AS80 MINI-RA 08F G-652D NR</t>
  </si>
  <si>
    <t>CORDAO OPTICO DROP CIRCULAR COMPACTO FTTH 01 BLI LSZH SLIMCONNECTOR SC-APC - ROLO 3M (COM TRADUTOR OPT)</t>
  </si>
  <si>
    <t>OPTICAL COMPACT ROUND DROP CORD FTTH 01 BLI LSZH SLIMCONNECTOR AND SC-APC - ROLL 3M (WITH OPT TRANSLATOR)</t>
  </si>
  <si>
    <t>CORDON OPTICO DROP CIRCULAR COMPACTO FTTH 01F BLI LSZH SLIMCONNECTOR SC-APC - ROLLO 3M (CON TRADUCTOR OPT)</t>
  </si>
  <si>
    <t>MODEM OPTICO GPON LW110-44B (MODELO EXPORT.)</t>
  </si>
  <si>
    <t>GPON OPTICAL MODEM LW110-44B (EXPORT. MODEL)</t>
  </si>
  <si>
    <t>MODEM OPTICO GPON ONT LW110-44B 12 VCC / 1.5 A (EXPORT. MODEL)</t>
  </si>
  <si>
    <t>ET04108</t>
  </si>
  <si>
    <t>a0A6100001fDpV1</t>
  </si>
  <si>
    <t>CABO OPTICO DE DISTRIBUICAO CIRCULAR COMPACTO 01F BLI G-657-B3 TPU LSZH SLIMCONNECTOR - ROLO 100M (2 PONTAS)</t>
  </si>
  <si>
    <t>OPTICAL COMPACT ROUND DISTRIBUTION CABLE 01F BLI G-657-B3 TPU LSZH SLIMCONNECTOR - ROLL 100M (2 ENDS)</t>
  </si>
  <si>
    <t>CABLE OPTICO DE DISTRIBUICION CIRCULAR COMPACTO 01F BLI G-657-B3 TPU LSZH SLIMCONNECTOR - ROLLO 100M (2 PUNTAS)</t>
  </si>
  <si>
    <t>CABO OPTICO DE DISTRIBUICAO CIRCULAR COMPACTO 01F BLI G-657-B3 TPU LSZH SLIMCONNECTOR - ROLO 200M (2 PONTAS)</t>
  </si>
  <si>
    <t>OPTICAL COMPACT ROUND DISTRIBUTION CABLE 01F BLI G-657-B3 TPU LSZH SLIMCONNECTOR - ROLL 200M (2 ENDS)</t>
  </si>
  <si>
    <t>CABLE OPTICO DE DISTRIBUICION CIRCULAR COMPACTO 01F BLI G-657-B3 TPU LSZH SLIMCONNECTOR - ROLLO 200M (2 PUNTAS)</t>
  </si>
  <si>
    <t>CABO OPTICO DROP CIRCULAR COMPACTO FTTH 01 BLI LSZH SLIMCONNECTOR - ROLO 300M (SLIM CONECTORIZADO 2 PONTAS) - OD3.00</t>
  </si>
  <si>
    <t>OPTICAL COMPACT ROUND DROP CABLE FTTH 01 BLI LSZH SLIMCONNECTOR - ROLL 300M (SLIM CONECTORIZED 2 ENDS) - OD3.00</t>
  </si>
  <si>
    <t>CABLE OPTICO DROP CIRCULAR COMPACTO FTTH 01F BLI LSZH SLIMCONNECTOR - ROLLO 300M (SLIM CONECTORIZADO 2 PUNTAS) - OD3.00</t>
  </si>
  <si>
    <t>CABO OPTICO DROP CIRCULAR COMPACTO FTTH 01 BLI LSZH SLIMCONNECTOR - ROLO 400M (SLIM CONECTORIZADO 2 PONTAS) - OD3.00</t>
  </si>
  <si>
    <t>OPTICAL COMPACT ROUND DROP CABLE FTTH 01 BLI LSZH SLIMCONNECTOR - ROLL 400M (SLIM CONECTORIZED 2 ENDS) - OD3.00</t>
  </si>
  <si>
    <t>CABLE OPTICO DROP CIRCULAR COMPACTO FTTH 01F BLI LSZH SLIMCONNECTOR - ROLLO 400M (SLIM CONECTORIZADO 2 PUNTAS) - OD3.00</t>
  </si>
  <si>
    <t>CABO OPTICO CFOA-SM-DDR-S 36F G-652D (PFV)</t>
  </si>
  <si>
    <t>OPTICAL CABLE CFOA-SM-DDR-S 36F G-652D (PFV)</t>
  </si>
  <si>
    <t>CABLE OPTICO CFOA-SM-DDR-S 36F G-652D (PFV)</t>
  </si>
  <si>
    <t>LIGHTDRIVE STANDALONE GPON OPTICAL CONCENTRATOR LD3008</t>
  </si>
  <si>
    <t>CONCENTRADOR OPTICO STANDALONE LIGHTDRIVE GPON OLT LD3008 240 VCA / 48 VCC / 3.0 A</t>
  </si>
  <si>
    <t>LIGHTDRIVE STANDALONE GPON OPTICAL CONCENTRATOR LD3016</t>
  </si>
  <si>
    <t>CONCENTRADOR OPTICO STANDALONE LIGHTDRIVE GPON OLT LD3016 240 VCA / 48 VCC / 3.0A</t>
  </si>
  <si>
    <t>a0A6100001WIeV8</t>
  </si>
  <si>
    <t>FONTE DE ALIMENTACAO AC PARA CONCENTRADOR OPTICO STANDALONE GPON LD3008/LW3008C/LD3016</t>
  </si>
  <si>
    <t>POWER SUPPLY AC FOR GPON STANDALONE OPTICAL CONCENTRATOR LD3008/LW3008C/LD3016</t>
  </si>
  <si>
    <t>FUENTE DE ALIMENTACION  AC PARA CONCENTRADOR OPTICO STANDALONE GPON LD3008/LW3008C/LD3016 240 VCA / 1.2 A</t>
  </si>
  <si>
    <t>ET04476</t>
  </si>
  <si>
    <t>a0A4N00001pjtcZ</t>
  </si>
  <si>
    <t>POWER SUPPLY DC FOR FOR GPON STANDALONE OPTICAL CONCENTRATOR LD3008/LW3008C/LD3016</t>
  </si>
  <si>
    <t>FUENTE DE ALIMENTACION DC PARA CONCENTRADOR OPTICO STANDALONE GPON LD3008/LW3008C/LD3016 48 VCC / 3.0 A</t>
  </si>
  <si>
    <t>ET04478</t>
  </si>
  <si>
    <t>a0A4N00001pjtcj</t>
  </si>
  <si>
    <t>CORDAO DUPLEX CONECTORIZADO OM4 SC-UPC/SC-UPC 30.0M - COG - ACQUA</t>
  </si>
  <si>
    <t>DUPLEX OPTICAL PATCH CORD OM4 SC-UPC/SC-UPC 30.0M - OFN - AQUA</t>
  </si>
  <si>
    <t>PATCH CORD OPTICO DUPLEX CONECTORIZADO OM4 SC-UPC/SC-UPC 30.0M - COG - ACQUA</t>
  </si>
  <si>
    <t>CABO OPTICO AT-3BE52YT-288-LSZH</t>
  </si>
  <si>
    <t>OPTICAL CABLE AT-3BE52YT-288-LSZH</t>
  </si>
  <si>
    <t>CABLE OPTICO AT-3BE52YT-288-LSZH</t>
  </si>
  <si>
    <t>CABO OPTICO OPGW DS1.155.155.S24 (DUAL 24F SM) 141MM2 - REP.</t>
  </si>
  <si>
    <t>OPGW CABLE DS1.155.155.S24 (DUAL 24F SM) 141MM2 - REP.</t>
  </si>
  <si>
    <t>CABLE OPTICO OPGW DS1.155.155.S24 (DUAL 24F SM) 141MM2 - REP.</t>
  </si>
  <si>
    <t>CABO OPTICO CFOI-BLI-A/B-EO 16F G-657-A2 LSZH AM (FIBER-LAN INDOOR EZ!LUX)</t>
  </si>
  <si>
    <t>OPTICAL CABLE CFOI-BLI-A/B-EO 16F G-657-A2 LSZH AM (FIBER-LAN INDOOR EZ!LUX)</t>
  </si>
  <si>
    <t>CABLE OPTICO CFOI-BLI-A/B-EO 16F G-657-A2 LSZH AM (FIBER-LAN INDOOR EZ!LUX)</t>
  </si>
  <si>
    <t>SERVICE CABLE CONECTORIZADO 144F SM G-652D SC-APC/NC 1.8D/NC 150.0M - TS - LSZH - DDR - PRETO</t>
  </si>
  <si>
    <t>TRUNK CABLE PRE-TERMINATED 144F SM G-652D SC-APC/NC 1.8D/NC 150.0M - TS - LSZH - DDR - BLACK</t>
  </si>
  <si>
    <t>CABLE TRONCAL CONECTORIZADO 144F SM G-652D SC-APC/NC 1.8D/NC 150.0M - TS - LSZH - DDR - NEGRO</t>
  </si>
  <si>
    <t>ANTENA PARABOLICA VAZADA, 3.8-4.2GHZ, 1.2M, 30DBI, DUPLA POL, AEV 0.67M2, JUMPER N-MACHO 1.5M - ALG</t>
  </si>
  <si>
    <t>ANTENA PARABOLICA VAZADA, 3.8-4.2GHZ, 2.0M, 35DBI, DUPLA POL, AEV 1.53M2, JUMPER N-MACHO 1.5M - ALG</t>
  </si>
  <si>
    <t>CORDAO OPTICO COA-MM-DP-18-LSZH MM50 OM3 AC</t>
  </si>
  <si>
    <t>OPTICAL CORD COA-MM-DP-18-LSZH MM50 OM3 AC</t>
  </si>
  <si>
    <t>CORDON OPTICO COA-MM-DP-18-LSZH MM50 OM3 AC</t>
  </si>
  <si>
    <t>CABO OPTICO CFOA-NZD-ASR200-S 24F G-655C (PPU) NR</t>
  </si>
  <si>
    <t>OPTICAL CABLE CFOA-NZD-ASR200-S 24F G-655C (PPU) NR</t>
  </si>
  <si>
    <t>CABLE OPTICO CFOA-NZD-ASR200-S 24F G-655C (PPU) NR</t>
  </si>
  <si>
    <t>CABO OPTICO CFOA-NZD-ASR200-S 48F G-655C (PPU) NR</t>
  </si>
  <si>
    <t>OPTICAL CABLE CFOA-NZD-ASR200-S 48F G-655C (PPU) NR</t>
  </si>
  <si>
    <t>CABLE OPTICO CFOA-NZD-ASR200-S 48F G-655C (PPU) NR</t>
  </si>
  <si>
    <t>EXECUÇÃO DE TESTES PÓS - LANÇAMENTO DO CABO OPGW</t>
  </si>
  <si>
    <t>CABO OPTICO CFOA-SM-AS120-S 48F G-652D ZWP TS NR</t>
  </si>
  <si>
    <t>OPTICAL CABLE CFOA-SM-AS120-S 48F G-652D ZWP TS NR</t>
  </si>
  <si>
    <t>CABLE OPTICO CFOA-SM-AS120-S 48F G-652D ZWP TS NR</t>
  </si>
  <si>
    <t>CABO OPTICO AT-3BEH2YT-216</t>
  </si>
  <si>
    <t>OPTICAL CABLE AT-3BEH2YT-216</t>
  </si>
  <si>
    <t>CABLE OPTICO AT-3BEH2YT-216</t>
  </si>
  <si>
    <t>PATCH CORD U/UTP GIGALAN CAT.6 - LSZH - CROSSOVER - 1.0M - CINZA</t>
  </si>
  <si>
    <t>U/UTP CAT.6 COPPER PATCH CORD GIGALAN - CROSSOVER - T568A/B - 1.0M - GRAY</t>
  </si>
  <si>
    <t>PATCH CORD U/UTP GIGALAN CAT.6 - LSZH - CROSSOVER - 1.0M - GRIS</t>
  </si>
  <si>
    <t>DIO CURTO BT48 08F SM SC-UPC (PIGTAIL TELCORDIA)</t>
  </si>
  <si>
    <t>ODF SHORT BT48 08F SM SC-UPC (PIGTAIL TELCORDIA)</t>
  </si>
  <si>
    <t>ODF CORTO BT48 08F SM SC-UPC (PIGTAIL TELCORDIA)</t>
  </si>
  <si>
    <t>CABO OPTICO FIS-OPTIC-AS120 12F MM (50) NR</t>
  </si>
  <si>
    <t>OPTICAL CABLE FIS-OPTIC-AS120 12F MM (50) NR</t>
  </si>
  <si>
    <t>CABLE OPTICO FIS-OPTIC-AS120 12F MM (50) NR</t>
  </si>
  <si>
    <t>CABO OPTICO CFOA-NZD-LV-AS-CMO8.7KN-S 32F G-655 RC/RT</t>
  </si>
  <si>
    <t>OPTICAL CABLE CFOA-NZD-LV-AS-CMO8.7KN-S 32F G-655 RC/RT</t>
  </si>
  <si>
    <t>CABLE OPTICO CFOA-NZD-LV-AS-CMO8.7KN-S 32F G-655 C/D RC/RT</t>
  </si>
  <si>
    <t>OPTICAL CABLE CFOA-NZD-DD-S 32F G-655</t>
  </si>
  <si>
    <t>CABO OPTICO OPDC-M SC Gp.051.101.20 (12F SM)</t>
  </si>
  <si>
    <t>OPDC-M SC Gp.051.101.20 (12F SM)</t>
  </si>
  <si>
    <t>CABLE OPTICO OPDC-M SC Gp.051.101.20 (12F SM)</t>
  </si>
  <si>
    <t>TRUNK CABLE PRE-TERMINATED 02F SM LC-UPC/LC-UPC 1.0D2/1.0D2 150.0M - TIGHT - LSZH - BLUE (A - B)</t>
  </si>
  <si>
    <t>CABLE TRONCAL CONECTORIZADO 02F SM LC-UPC/LC-UPC 1.0D2/1.0D2 150.0M - TIGHT - LSZH - AZUL (A - B)</t>
  </si>
  <si>
    <t>SERVICE CABLE CONECTORIZADO 02F SM LC-UPC/ST-UPC 1.0D2/1.0D2 50.0M - TIGHT - LSZH - AZUL</t>
  </si>
  <si>
    <t>TRUNK CABLE PRE-TERMINATED 02F SM LC-UPC/ST-UPC 1.0D2/1.0D2 50.0M - TIGHT - LSZH - BLUE</t>
  </si>
  <si>
    <t>CABLE TRONCAL CONECTORIZADO 02F SM LC-UPC/ST-UPC 1.0D2/1.0D2 50.0M - TIGHT - LSZH - AZUL</t>
  </si>
  <si>
    <t>CORDAO MONOFIBRA CONECTORIZADO OM3 LC-UPC/LC-UPC 10.0M - LSZH - ACQUA</t>
  </si>
  <si>
    <t>SIMPLEX OPTICAL PATCH CORD OM3 LC-UPC/LC-UPC 10.0M - LSZH - AQUA</t>
  </si>
  <si>
    <t>PATCH CORD OPTICO MONOFIBRA CONECTORIZADO OM3 LC-UPC/LC-UPC 10.0M - LSZH - ACQUA</t>
  </si>
  <si>
    <t>CABO OPTICO CFOAC-BLI-AS-CO-01-LSZH G-657B3 OD3 - BOBINA 1000m (DROP ROBUSTO TPU 3mm)</t>
  </si>
  <si>
    <t>OPTICAL CABLE CFOAC-BLI-AS-CO-01-LSZH G-657B3 OD3 - REEL 1000m (3mm RUGGEDIZED TPU DROP)</t>
  </si>
  <si>
    <t>CABLE OPTICO CFOAC-BLI-AS-CO-01-LSZH G-657B3 OD3 - CARRETE 1000m (DROP ROBUSTO TPU 3mm)</t>
  </si>
  <si>
    <t>CABO OPTICO CFOI-SM-EO 48F LSZH AZ (FIBER-LAN INDOOR)</t>
  </si>
  <si>
    <t>OPTICAL CABLE CFOI-SM-EO 48F LSZH AZ (FIBER-LAN INDOOR)</t>
  </si>
  <si>
    <t>CABLE OPTICO CFOI-SM-EO 48F LSZH AZ (FIBER-LAN INDOOR)</t>
  </si>
  <si>
    <t>CABO OPTICO DROP CIRCULAR COMPACTO FTTH 01 BLI LSZH SLIMCONNECTOR - ROLO 500M (SLIM CONECTORIZADO 2 PONTAS) - OD3.00</t>
  </si>
  <si>
    <t>OPTICAL COMPACT ROUND DROP CABLE FTTH 01 BLI LSZH SLIMCONNECTOR AND SC-APC - ROLL 500M (SLIM CONECTORIZED 2 ENDS) - OD3.00</t>
  </si>
  <si>
    <t>CABLE OPTICO DROP CIRCULAR COMPACTO FTTH 01F BLI LSZH SLIMCONNECTOR - ROLLO 500M (SLIM CONECTORIZADO 2 PUNTAS) - OD3.00</t>
  </si>
  <si>
    <t>CABO OPTICO DROP CIRCULAR COMPACTO FTTH 01 BLI LSZH SLIMCONNECTOR - ROLO 600M (SLIM CONECTORIZADO 2 PONTAS) - OD3.00</t>
  </si>
  <si>
    <t>OPTICAL COMPACT ROUND DROP CABLE FTTH 01 BLI LSZH SLIMCONNECTOR AND SC-APC - ROLL 600M (SLIM CONECTORIZED 2 ENDS) - OD3.00</t>
  </si>
  <si>
    <t>CABLE OPTICO DROP CIRCULAR COMPACTO FTTH 01F BLI LSZH SLIMCONNECTOR - ROLLO 600M (SLIM CONECTORIZADO 2 PUNTAS) - OD3.00</t>
  </si>
  <si>
    <t>CABO OPTICO DROP CIRCULAR COMPACTO FTTH 01 BLI LSZH SLIMCONNECTOR - ROLO 100M - OD3.00</t>
  </si>
  <si>
    <t>OPTICAL COMPACT ROUND DROP CABLE FTTH 01 BLI LSZH SLIMCONNECTOR - ROLL 100M - OD3.00</t>
  </si>
  <si>
    <t>CABLE OPTICO DROP CIRCULAR COMPACTO FTTH 01F BLI LSZH SLIMCONNECTOR - ROLLO 100M - OD3.00</t>
  </si>
  <si>
    <t>CABO OPTICO DROP CIRCULAR COMPACTO FTTH 01 BLI LSZH SLIMCONNECTOR - ROLO 200M - OD3.00</t>
  </si>
  <si>
    <t>OPTICAL COMPACT ROUND DROP CABLE FTTH 01 BLI LSZH SLIMCONNECTOR - ROLL 200M - OD3.00</t>
  </si>
  <si>
    <t>CABLE OPTICO DROP CIRCULAR COMPACTO FTTH 01F BLI LSZH SLIMCONNECTOR - ROLLO 200M - OD3.00</t>
  </si>
  <si>
    <t>CABO OPTICO DROP CIRCULAR COMPACTO FTTH 01 BLI LSZH SLIMCONNECTOR - ROLO 300M - OD3.00</t>
  </si>
  <si>
    <t>OPTICAL COMPACT ROUND DROP CABLE FTTH 01 BLI LSZH SLIMCONNECTOR - ROLL 300M - OD3.00</t>
  </si>
  <si>
    <t>CABLE OPTICO DROP CIRCULAR COMPACTO FTTH 01F BLI LSZH SLIMCONNECTOR - ROLLO 300M - OD3.00</t>
  </si>
  <si>
    <t>CABO OPTICO DROP CIRCULAR COMPACTO FTTH 01 BLI LSZH SLIMCONNECTOR - ROLO 400M - OD3.00</t>
  </si>
  <si>
    <t>OPTICAL COMPACT ROUND DROP CABLE FTTH 01 BLI LSZH SLIMCONNECTOR - ROLL 400M - OD3.00</t>
  </si>
  <si>
    <t>CABLE OPTICO DROP CIRCULAR COMPACTO FTTH 01F BLI LSZH SLIMCONNECTOR - ROLLO 400M - OD3.00</t>
  </si>
  <si>
    <t>CABO OPTICO DROP CIRCULAR COMPACTO FTTH 01 BLI LSZH SLIMCONNECTOR - ROLO 500M - OD3.00</t>
  </si>
  <si>
    <t>OPTICAL COMPACT ROUND DROP CABLE FTTH 01 BLI LSZH SLIMCONNECTOR - ROLL 500M - OD3.00</t>
  </si>
  <si>
    <t>CABLE OPTICO DROP CIRCULAR COMPACTO FTTH 01F BLI LSZH SLIMCONNECTOR - ROLLO 500M - OD3.00</t>
  </si>
  <si>
    <t>CABO OPTICO DROP CIRCULAR COMPACTO FTTH 01 BLI LSZH SLIMCONNECTOR - ROLO 600M - OD3.00</t>
  </si>
  <si>
    <t>OPTICAL COMPACT ROUND DROP CABLE FTTH 01 BLI LSZH SLIMCONNECTOR - ROLL 600M - OD3.00</t>
  </si>
  <si>
    <t>CABLE OPTICO DROP CIRCULAR COMPACTO FTTH 01F BLI LSZH SLIMCONNECTOR - ROLLO 600M - OD3.00</t>
  </si>
  <si>
    <t>CABO OPTICO CONECTORIZADO DROP COMPACTO FIG.8 LOW FRICTION BLI-CM-01-AR-LSZH SLIMCONNECTOR - CZ - ROLO 50M (TRADUTOR OPT)</t>
  </si>
  <si>
    <t>CABLE OPTICO CONECTORIZADO DROP COMPACTO FIG.8 LOW FRICTION BLI-CM-01-AR-LSZH SLIMCONNECTOR -  CZ - ROLLO 50M (CON TRADUCTOR OPT)</t>
  </si>
  <si>
    <t>CABO OPTICO CONECTORIZADO DROP COMPACTO FIG.8 LOW FRICTION BLI-CM-01-AR-LSZH SLIMCONNECTOR - CZ - ROLO 150M (TRADUTOR OPT)</t>
  </si>
  <si>
    <t>CABLE OPTICO CONECTORIZADO DROP COMPACTO FIG.8 LOW FRICTION BLI-CM-01-AR-LSZH SLIMCONNECTOR -  CZ - ROLLO 150M (CON TRADUCTOR OPT)</t>
  </si>
  <si>
    <t>CABO OPTICO CONECTORIZADO DROP COMPACTO FIG.8 LOW FRICTION BLI-CM-01-AR-LSZH SLIMCONNECTOR - CZ - RIB 220M (TRADUTOR OPT)</t>
  </si>
  <si>
    <t>OPTICAL CABLE DROP COMPACT FIG.8 LOW FRICTION BLI-CM-01-AR-LSZH SLIMCONNECTOR -  CZ - RIB 220M (WITH OPT TRANSLATOR)</t>
  </si>
  <si>
    <t>CABLE OPTICO CONECTORIZADO DROP COMPACTO FIG.8 LOW FRICTION BLI-CM-01-AR-LSZH SLIMCONNECTOR -  CZ - RIB 220M (CON TRADUCTOR OPT)</t>
  </si>
  <si>
    <t>CABO OPTICO CONECTORIZADO DROP COMPACTO FIG.8 LOW FRICTION BLI-CM-01-AR-LSZH SLIMCONNECTOR - CZ - RIB 300M (TRADUTOR OPT)</t>
  </si>
  <si>
    <t>OPTICAL CABLE DROP COMPACT FIG.8 LOW FRICTION BLI-CM-01-AR-LSZH SLIMCONNECTOR -  CZ - RIB 300M (WITH OPT TRANSLATOR)</t>
  </si>
  <si>
    <t>CABLE OPTICO CONECTORIZADO DROP COMPACTO FIG.8 LOW FRICTION BLI-CM-01-AR-LSZH SLIMCONNECTOR -  CZ - RIB 300M (CON TRADUCTOR OPT)</t>
  </si>
  <si>
    <t>CABO OPTICO DROP CIRCULAR COMPACTO FTTH 01 BLI LSZH SLIMCONNECTOR E SC-APC - ROLO 3M - OD3.00</t>
  </si>
  <si>
    <t>OPTICAL COMPACT ROUND DROP CABLE FTTH 01 BLI LSZH SLIMCONNECTOR AND SC-APC - ROLL 3M - OD3.00</t>
  </si>
  <si>
    <t>CABLE OPTICO DROP CIRCULAR COMPACTO FTTH 01F BLI LSZH SLIMCONNECTOR SC-APC - ROLLO 3M - OD3.00</t>
  </si>
  <si>
    <t>CABO OPTICO DROP CIRCULAR COMPACTO FTTH 01 BLI LSZH SLIMCONNECTOR E SC-APC - ROLO 7M - OD3.00</t>
  </si>
  <si>
    <t>OPTICAL COMPACT ROUND DROP CABLE FTTH 01 BLI LSZH SLIMCONNECTOR AND SC-APC - ROLL 7M - OD3.00</t>
  </si>
  <si>
    <t>CABLE OPTICO DROP CIRCULAR COMPACTO FTTH 01F BLI LSZH SLIMCONNECTOR SC-APC - ROLLO 7M - OD3.00</t>
  </si>
  <si>
    <t>CABO OPTICO DROP CIRCULAR COMPACTO FTTH 01 BLI LSZH SLIMCONNECTOR E SC-APC - ROLO 20M - OD3.00</t>
  </si>
  <si>
    <t>OPTICAL COMPACT ROUND DROP CABLE FTTH 01 BLI LSZH SLIMCONNECTOR AND SC-APC - ROLL 20M - OD3.00</t>
  </si>
  <si>
    <t>CABLE OPTICO DROP CIRCULAR COMPACTO FTTH 01F BLI LSZH SLIMCONNECTOR SC-APC - ROLLO 20M - OD3.00</t>
  </si>
  <si>
    <t>CORDAO OPTICO CONECTORIZADO FANOUT 08F OM4 LC-UPC/MPO12-UPC(F) 0.7D2/10.0D3 - MTF - LSZH - ACQUA</t>
  </si>
  <si>
    <t>OPTICAL PATCH CORD FANOUT 08F OM4 LC-UPC/MPO12-UPC(F) 0.7D2/10.0D3 - MTF - LSZH - ACQUA</t>
  </si>
  <si>
    <t>CORDON OPTICO CONECTORIZADO FANOUT 08F OM4 LC-UPC/MPO12-UPC(F) 0.7D2/10.0D3 - MTF - LSZH - ACQUA</t>
  </si>
  <si>
    <t>CORDAO OPTICO FANOUT 08F 40G OM4 LC-UPC/MPO12-UPC(F) 0.7D2/60.0D3 - MTF - LSZH - ACQUA</t>
  </si>
  <si>
    <t>OPTICAL PATCH CORD OPTICO FANOUT 08F 40G OM4 LC-UPC/MPO12-UPC(F) 0.7D2/60.0D3 - MTF - LSZH - ACQUA</t>
  </si>
  <si>
    <t>PATCH CORD OPTICO OPTICO FANOUT 08F 40G OM4 LC-UPC/MPO12-UPC(F) 0.7D2/60.0D3 - MTF - LSZH - ACQUA</t>
  </si>
  <si>
    <t>CABO OPTICO CFOA-SM-AS200-S 04F G-652D RC (ABNT)</t>
  </si>
  <si>
    <t>OPTICAL CABLE CFOA-SM-AS200-S 04F G-652D RC (ABNT)</t>
  </si>
  <si>
    <t>CABLE OPTICO CFOA-SM-AS200-S 04F G-652D RC (ABNT)</t>
  </si>
  <si>
    <t>CABO OPTICO CFOA-SM-AS200-S 36F G-652D RC (ABNT)</t>
  </si>
  <si>
    <t>OPTICAL CABLE CFOA-SM-AS200-S 36F G-652D RC (ABNT)</t>
  </si>
  <si>
    <t>CABLE OPTICO CFOA-SM-AS200-S 36F G-652D RC (ABNT)</t>
  </si>
  <si>
    <t>CORDAO OPTICO CONECTORIZADO FANOUT 08F-40G OM4 LC-UPC/MPO12-UPC(F) 0.7D2/10.0D3 - MTF - LSZH - ACQUA</t>
  </si>
  <si>
    <t>OPTICAL PATCH CORD FANOUT 08F-40G OM4 LC-UPC/MPO12-UPC(F) 0.7D2/10.0D3 - MTF - LSZH - ACQUA</t>
  </si>
  <si>
    <t>CORDON OPTICO CONECTORIZADO FANOUT 08F-40G OM4 LC-UPC/MPO12-UPC(F) 0.7D2/10.0D3 - MTF - LSZH - ACQUA</t>
  </si>
  <si>
    <t>CORDAO OPTICO CONECTORIZADO FANOUT 08F-40G OM4 LC-UPC/MPO12-UPC(F) 0.7D2/60.0D3 - MTF - LSZH - ACQUA</t>
  </si>
  <si>
    <t>OPTICAL PATCH CORD FANOUT 08F-40G OM4 LC-UPC/MPO12-UPC(F) 0.7D2/60.0D3 - MTF - LSZH - ACQUA</t>
  </si>
  <si>
    <t>CORDON OPTICO CONECTORIZADO FANOUT 08F-40G OM4 LC-UPC/MPO12-UPC(F) 0.7D2/60.0D3 - MTF - LSZH - ACQUA</t>
  </si>
  <si>
    <t>CORDAO OPTICO CONECTORIZADO 12F OM4 MPO12-UPC(F)/MPO12-UPC(F) 40.0D3 - MTF - LSZH - ACQUA - TIPO B</t>
  </si>
  <si>
    <t>OPTICAL PATCH CORD 12F OM4 MPO12-UPC(F)/MPO12-UPC(F) 40.0D3  - MTF - LSZH - ACQUA - TYPE B</t>
  </si>
  <si>
    <t>CORDON OPTICO CONECTORIZADO 12F OM4 MPO12-UPC(F)/MPO12-UPC(F) 40.0D3  - MTF - LSZH - ACQUA  - TIPO B</t>
  </si>
  <si>
    <t>CORDAO DUPLEX CONECTORIZADO SM SC-UPC/SC-UPC 40.0M - LSZH - AZUL</t>
  </si>
  <si>
    <t>DUPLEX OPTICAL PATCH CORD CONECTORIZADO SM SC-UPC/SC-UPC 40.0M - LSZH - BLUE</t>
  </si>
  <si>
    <t>PATCH CORD OPTICO DUPLEX CONECTORIZADO SM  SC-UPC/SC-UPC 40.0M - LSZH - AZUL</t>
  </si>
  <si>
    <t>DIO BX24 24F SM SC-UPC (PIGTAIL TELCORDIA)</t>
  </si>
  <si>
    <t>ODF BX24 24F SM SC-UPC (PIGTAIL TELCORDIA)</t>
  </si>
  <si>
    <t>BW 12 (04 FIBRAS COM ADAPTADORES SC-UPC) - TELCORDIA</t>
  </si>
  <si>
    <t>SLIMBOX 12-FIBER EXTERNAL ADAPTER MODULE (BW 12 - WITH 04 PIGTAILS AND 04 SC-UPC ADAPTERS) - TELCORDIA</t>
  </si>
  <si>
    <t>BW 12 (04 FIBRAS CON ADAPTADORES SC-UPC) - TELCORDIA</t>
  </si>
  <si>
    <t>SLIMBOX 12-FIBER EXTERNAL ADAPTER MODULE (BW 12 - WITH 08 PIGTAILS TELCORDIA AND 08 SC-APC ADAPTERS)</t>
  </si>
  <si>
    <t>BW 12 (08 FIBRAS CON ADAPTADORES SC-UPC)</t>
  </si>
  <si>
    <t>BW 12 (12 FIBRAS COM ADAPTADORES SC-UPC) - TELCORDIA</t>
  </si>
  <si>
    <t>SLIMBOX 12-FIBER EXTERNAL ADAPTER MODULE (BW 12 - WITH 12 PIGTAILS AND 12 SC-UPC ADAPTERS) - TELCORDIA</t>
  </si>
  <si>
    <t>BW 12 (12 FIBRAS CON ADAPTADORES SC-UPC) - TELCORDIA</t>
  </si>
  <si>
    <t>DIO BX24 08F SM SC-UPC (PIGTAIL TELCORDIA)</t>
  </si>
  <si>
    <t>ODF BX24 08F SM SC-UPC (PIGTAIL TELCORDIA)</t>
  </si>
  <si>
    <t>CABO OPTICO CFOI-MM-UB 48F (50) OM4 TS LSZH AQ (08F/Tubo)</t>
  </si>
  <si>
    <t>OPTICAL CABLE CFOI-MM-UB 48F (50) OM4 TS LSZH AQ (08F/Tubo)</t>
  </si>
  <si>
    <t>CABLE OPTICO CFOI-MM-UB 48F (50) OM4 TS LSZH AQ (08F/Tubo)</t>
  </si>
  <si>
    <t>ET04428</t>
  </si>
  <si>
    <t>a0A4N00001qQeHe</t>
  </si>
  <si>
    <t>CABO OPTICO CFOA?SM?DER?S 24F G?652D (PFV)</t>
  </si>
  <si>
    <t>OPTICAL CABLE CFOA?SM?DER?S 24F G?652D (PFV)</t>
  </si>
  <si>
    <t>CABLE OPTICO CFOA?SM?DER?S 24F G?652D (PFV)</t>
  </si>
  <si>
    <t>CABO OPTICO CFOA?SM?DER?S 48F G?652D (PFV)</t>
  </si>
  <si>
    <t>OPTICAL CABLE CFOA?SM?DER?S 48F G?652D (PFV)</t>
  </si>
  <si>
    <t>CABLE OPTICO CFOA?SM?DER?S 48F G?652D (PFV)</t>
  </si>
  <si>
    <t>CABO OPTICO CFOA?SM?DER?S 96F G?652D (PFV)</t>
  </si>
  <si>
    <t>OPTICAL CABLE CFOA?SM?DER?S 96F G?652D (PFV)</t>
  </si>
  <si>
    <t>CABLE OPTICO CFOA?SM?DER?S 96F G?652D (PFV)</t>
  </si>
  <si>
    <t>CABO OPTICO OPTIC-LAN 08F MM (50) TS (CFOI-MM-UT 08F TS OM4 (50) LSZH AQ)</t>
  </si>
  <si>
    <t>OPTICAL CABLE OPTIC-LAN 08F MM (50) TS (CFOI-MM-UT 08F TS OM4 (50) LSZH AQ)</t>
  </si>
  <si>
    <t>CABLE OPTICO OPTIC-LAN 08F MM (50) TS (CFOI-MM-UT 08F TS OM4 (50) LSZH AQ)</t>
  </si>
  <si>
    <t>ET04436</t>
  </si>
  <si>
    <t>a0A4N00001qQgQ0</t>
  </si>
  <si>
    <t>DIO CASSETE HDX PARA TERMINAÇÃO 12F OM4 LC-UPC</t>
  </si>
  <si>
    <t>DIO CASSETE HDX FOR TERMINATION 12F OM4 LC-UPC</t>
  </si>
  <si>
    <t>DIO CASSETE HDX PARA TERMINACIÓN 12F OM4 LC-UPC</t>
  </si>
  <si>
    <t>SERVICE CABLE CONECTORIZADO 12F 50.0 SC-UPC/SC-UPC 1.0D3/1.0D3 400.0M - TIGHT - AR (PFV) - COG - PRETO (2X CAMISA DE PUXAMENTO IP65)</t>
  </si>
  <si>
    <t>TRUNK CABLE PRE-TERMINATED 12F 50.0 SC-UPC/SC-UPC 1.0D3/1.0D3 400.0M - TIGHT - AR (PFV) - COG - BLACK (2X CAMISA DE PUXAMENTO IP65)</t>
  </si>
  <si>
    <t>CABLE TRONCAL CONECTORIZADO 12F 50.0 SC-UPC/SC-UPC 1.0D3/1.0D3 400.0M - TIGHT - AR (PFV) - COG - NEGRO  (2X CAMISA DE PUXAMENTO IP65)</t>
  </si>
  <si>
    <t>CORDAO DUPLEX CONECTORIZADO SM LC-APC/LC-UPC 5.0M - LSZH - AZUL</t>
  </si>
  <si>
    <t>DUPLEX OPTICAL PATCH CORD SM LC-APC/LC-UPC 5.0M - LSZH - BLUE</t>
  </si>
  <si>
    <t>PATCH CORD OPTICO DUPLEX CONECTORIZADO SM LC-APC/LC-UPC 5.0M - LSZH - AZUL</t>
  </si>
  <si>
    <t>CORDAO DUPLEX CONECTORIZADO SM LC-APC/LC-UPC 8.0M - LSZH - AZUL</t>
  </si>
  <si>
    <t>DUPLEX OPTICAL PATCH CORD SM LC-APC/LC-UPC 8.0M - LSZH - BLUE</t>
  </si>
  <si>
    <t>PATCH CORD OPTICO DUPLEX CONECTORIZADO SM LC-APC/LC-UPC 8.0M - LSZH - AZUL</t>
  </si>
  <si>
    <t>CABO OPTICO AT-X2717NT-096-48/48-3B-CLGA</t>
  </si>
  <si>
    <t>OPTICAL CABLE AT-X2717NT-096-48/48-3B-CLGA</t>
  </si>
  <si>
    <t>CABLE OPTICO AT-X2717NT-096-48/48-3B-CLGA</t>
  </si>
  <si>
    <t>ET04081</t>
  </si>
  <si>
    <t>a0A6100001WtUCc</t>
  </si>
  <si>
    <t>CORDAO MONOFIBRA CONECTORIZADO SM E2000-APC/LC-UPC 25.0M - COG - AZUL - D3</t>
  </si>
  <si>
    <t>SIMPLEX OPTICAL PATCH CORD SM E2000-APC/LC-UPC 25.0M - OFN - BLUE - D3</t>
  </si>
  <si>
    <t>PATCH CORD OPTICO MONOFIBRA CONECTORIZADO SM E2000-APC/LC-UPC 25.0M - COG - AZUL - D3</t>
  </si>
  <si>
    <t>CABO OPTICO CFOAC-BLI-CM-01-AR-LSZH A2 PR - EUROCLASS Dca (s1a, d2, a1) - BOBINA DPE (DROP COMPACTO FIG.8 LOW FRICTION)</t>
  </si>
  <si>
    <t>OPTICAL CABLE CFOAC-BLI-CM-01-AR-LSZH A2 PR - EUROCLASS Dca (s1a, d2, a1) - DPE REEL (COMPACT LOW FRICTION FIG.8 DROP)</t>
  </si>
  <si>
    <t>CABLE OPTICO CFOAC-BLI-CM-01-AR-LSZH A2 PR - EUROCLASS Dca (s1a, d2, a1) - CARRETE DPE (DROP COMPACTO FIG.8 LOW FRICTION)</t>
  </si>
  <si>
    <t>ET03641</t>
  </si>
  <si>
    <t>a0A6100001WvBKa</t>
  </si>
  <si>
    <t>CORDAO MONOFIBRA CONECTORIZADO SM LC-APC/SC-APC 25.0M - COG - AZUL - D3</t>
  </si>
  <si>
    <t>SIMPLEX OPTICAL PATCH CORD SM LC-APC/SC-APC 25.0M - OFN - BLUE - D3</t>
  </si>
  <si>
    <t>PATCH CORD OPTICO MONOFIBRA CONECTORIZADO SM LC-APC/SC-APC 25.0M - COG - AZUL - D3</t>
  </si>
  <si>
    <t>CORDAO MONOFIBRA CONECTORIZADO SM LC-APC/SC-APC 15.0M - COG - AZUL - D3</t>
  </si>
  <si>
    <t>SIMPLEX OPTICAL PATCH CORD SM LC-APC/SC-APC 15.0M - OFN - BLUE - D3</t>
  </si>
  <si>
    <t>PATCH CORD OPTICO MONOFIBRA CONECTORIZADO SM LC-APC/SC-APC 15.0M - COG - AZUL - D3</t>
  </si>
  <si>
    <t>CORDAO MONOFIBRA CONECTORIZADO SM LC-APC/LC-APC 5.0M - COG - AZUL - D3</t>
  </si>
  <si>
    <t>CORDAO MONOFIBRA CONECTORIZADO SM LC-APC/LC-APC 10.0M - COG - AZUL - D3</t>
  </si>
  <si>
    <t>SIMPLEX OPTICAL PATCH CORD SM LC-APC/LC-APC 10.0M - OFN - BLUE - D3</t>
  </si>
  <si>
    <t>PATCH CORD OPTICO MONOFIBRA CONECTORIZADO SM LC-APC/LC-APC 10.0M - COG - AZUL - D3</t>
  </si>
  <si>
    <t>CORDAO MONOFIBRA CONECTORIZADO SM LC-APC/LC-APC 15.0M - COG - AZUL - D3</t>
  </si>
  <si>
    <t>SIMPLEX OPTICAL PATCH CORD SM LC-APC/LC-APC 15.0M - OFN - BLUE - D3</t>
  </si>
  <si>
    <t>PATCH CORD OPTICO MONOFIBRA CONECTORIZADO SM LC-APC/LC-APC 15.0M - COG - AZUL - D3</t>
  </si>
  <si>
    <t>CORDAO MONOFIBRA CONECTORIZADO SM LC-APC/LC-APC 20.0M - COG - AZUL - D3</t>
  </si>
  <si>
    <t>SIMPLEX OPTICAL PATCH CORD SM LC-APC/LC-APC 20.0M - OFN - BLUE - D3</t>
  </si>
  <si>
    <t>PATCH CORD OPTICO MONOFIBRA CONECTORIZADO SM LC-APC/LC-APC 20.0M - COG - AZUL - D3</t>
  </si>
  <si>
    <t>CORDAO MONOFIBRA CONECTORIZADO SM LC-APC/SC-APC 5.0M - COG - AZUL - D3</t>
  </si>
  <si>
    <t>SIMPLEX OPTICAL PATCH CORD SM LC-APC/SC-APC 5.0M - OFN - BLUE - D3</t>
  </si>
  <si>
    <t>PATCH CORD OPTICO MONOFIBRA CONECTORIZADO SM LC-APC/SC-APC 5.0M - COG - AZUL - D3</t>
  </si>
  <si>
    <t>CORDAO MONOFIBRA CONECTORIZADO SM LC-APC/SC-APC 10.0M - COG - AZUL - D3</t>
  </si>
  <si>
    <t>SIMPLEX OPTICAL PATCH CORD SM LC-APC/SC-APC 10.0M - OFN - BLUE - D3</t>
  </si>
  <si>
    <t>PATCH CORD OPTICO MONOFIBRA CONECTORIZADO SM LC-APC/SC-APC 10.0M - COG - AZUL - D3</t>
  </si>
  <si>
    <t>CORDAO MONOFIBRA CONECTORIZADO SM LC-APC/SC-APC 20.0M - COG - AZUL - D3</t>
  </si>
  <si>
    <t>SIMPLEX OPTICAL PATCH CORD SM LC-APC/SC-APC 20.0M - OFN - BLUE - D3</t>
  </si>
  <si>
    <t>PATCH CORD OPTICO MONOFIBRA CONECTORIZADO SM LC-APC/SC-APC 20.0M - COG - AZUL - D3</t>
  </si>
  <si>
    <t>CORDAO MONOFIBRA CONECTORIZADO SM LC-APC/SC-APC 30.0M - COG - AZUL - D3</t>
  </si>
  <si>
    <t>SIMPLEX OPTICAL PATCH CORD SM LC-APC/SC-APC 30.0M - OFN - BLUE - D3</t>
  </si>
  <si>
    <t>PATCH CORD OPTICO MONOFIBRA CONECTORIZADO SM LC-APC/SC-APC 30.0M - COG - AZUL - D3</t>
  </si>
  <si>
    <t>CORDAO MONOFIBRA CONECTORIZADO SM E2000-APC/E2000-APC 10.0M - AZUL - D3</t>
  </si>
  <si>
    <t>CORDAO MONOFIBRA CONECTORIZADO SM E2000-APC/E2000-APC 25.0M - AZUL - D3</t>
  </si>
  <si>
    <t>SIMPLEX OPTICAL PATCH CORD SM E2000-APC/E2000-APC 25.0M - OFN - BLUE - D3</t>
  </si>
  <si>
    <t>PATCH CORD OPTICO MONOFIBRA CONECTORIZADO SM E2000-APC/E2000-APC 25.0M - COG - AZUL - D3</t>
  </si>
  <si>
    <t>CORDAO MONOFIBRA CONECTORIZADO SM E2000-APC/E2000-APC 30.0M - AZUL - D3</t>
  </si>
  <si>
    <t>SERVICE CABLE CONECTORIZADO 12F BLI A/B G-657A MPO12-APC(M)/MPO12-APC(M) 0.8D3/0.8D3 150.0M - UT - LSZH - AZUL -  TIPO B</t>
  </si>
  <si>
    <t>TRUNK CABLE PRE-TERMINATED 12F BLI A/B G-657A MPO12-APC(M)/MPO12-APC(M) 0.8D3/0.8D3 150.0M - UT - LSZH - BLUE -  TYPE B</t>
  </si>
  <si>
    <t>CABLE TRONCAL CONECTORIZADO 12F BLI A/B G-657A MPO12-APC(M)/MPO12-APC(M) 0.8D3/0.8D3 150.0M - UT - LSZH - AZUL -  TIPO B</t>
  </si>
  <si>
    <t>SERVICE CABLE CONECTORIZADO 12F BLI A/B G-657A MPO12-APC(M)/MPO12-APC(M) 0.8D3/0.8D3 160.0M - UT - LSZH - AZUL -  TIPO B</t>
  </si>
  <si>
    <t>TRUNK CABLE PRE-TERMINATED 12F BLI A/B G-657A MPO12-APC(M)/MPO12-APC(M) 0.8D3/0.8D3 160.0M - UT - LSZH - BLUE -  TYPE B</t>
  </si>
  <si>
    <t>CABLE TRONCAL CONECTORIZADO 12F BLI A/B G-657A MPO12-APC(M)/MPO12-APC(M) 0.8D3/0.8D3 160.0M - UT - LSZH - AZUL -  TIPO B</t>
  </si>
  <si>
    <t>SERVICE CABLE CONECTORIZADO 12F BLI A/B G-657A MPO12-APC(M)/MPO12-APC(M) 0.8D3/0.8D3 170.0M - UT - LSZH - AZUL -  TIPO B</t>
  </si>
  <si>
    <t>TRUNK CABLE PRE-TERMINATED 12F BLI A/B G-657A MPO12-APC(M)/MPO12-APC(M) 0.8D3/0.8D3 170.0M - UT - LSZH - BLUE -  TYPE B</t>
  </si>
  <si>
    <t>CABLE TRONCAL CONECTORIZADO 12F BLI A/B G-657A MPO12-APC(M)/MPO12-APC(M) 0.8D3/0.8D3 170.0M - UT - LSZH - AZUL -  TIPO B</t>
  </si>
  <si>
    <t>SERVICE CABLE CONECTORIZADO 12F BLI A/B G-657A MPO12-APC(M)/MPO12-APC(M) 0.8D3/0.8D3 190.0M - UT - LSZH - AZUL -  TIPO B</t>
  </si>
  <si>
    <t>TRUNK CABLE PRE-TERMINATED 12F BLI A/B G-657A MPO12-APC(M)/MPO12-APC(M) 0.8D3/0.8D3 190.0M - UT - LSZH - BLUE -  TYPE B</t>
  </si>
  <si>
    <t>CABLE TRONCAL CONECTORIZADO 12F BLI A/B G-657A MPO12-APC(M)/MPO12-APC(M) 0.8D3/0.8D3 190.0M - UT - LSZH - AZUL -  TIPO B</t>
  </si>
  <si>
    <t>SERVICE CABLE CONECTORIZADO 12F BLI A/B G-657A MPO12-APC(M)/MPO12-APC(M) 0.8D3/0.8D3 210.0M - UT - LSZH - AZUL -  TIPO B</t>
  </si>
  <si>
    <t>TRUNK CABLE PRE-TERMINATED 12F BLI A/B G-657A MPO12-APC(M)/MPO12-APC(M) 0.8D3/0.8D3 210.0M - UT - LSZH - BLUE -  TYPE B</t>
  </si>
  <si>
    <t>CABLE TRONCAL CONECTORIZADO 12F BLI A/B G-657A MPO12-APC(M)/MPO12-APC(M) 0.8D3/0.8D3 210.0M - UT - LSZH - AZUL -  TIPO B</t>
  </si>
  <si>
    <t>SERVICE CABLE CONECTORIZADO 12F BLI A/B G-657A MPO12-APC(M)/MPO12-APC(M) 0.8D3/0.8D3 130.0M - UT - LSZH - AZUL -  TIPO B</t>
  </si>
  <si>
    <t>TRUNK CABLE PRE-TERMINATED 12F BLI A/B G-657A MPO12-APC(M)/MPO12-APC(M) 0.8D3/0.8D3 130.0M - UT - LSZH - BLUE -  TYPE B</t>
  </si>
  <si>
    <t>CABLE TRONCAL CONECTORIZADO 12F BLI A/B G-657A MPO12-APC(M)/MPO12-APC(M) 0.8D3/0.8D3 130.0M - UT - LSZH - AZUL -  TIPO B</t>
  </si>
  <si>
    <t>SERVICE CABLE CONECTORIZADOS MM ACQUA(13M DE BACKBONE OM4 6 VIAS - 72F E 12 UNID. DE CONECTORIZAÇÃO MPO/MPO MM TIPO A)</t>
  </si>
  <si>
    <t>SERVICE CABLE CONECTORIZADOS MM ACQUA(15M DE BACKBONE OM4 6 VIAS - 72F E 12 UNID. DE CONECTORIZAÇÃO MPO/MPO MM TIPO A)</t>
  </si>
  <si>
    <t>SERVICE CABLE CONECTORIZADOS MM ACQUA(16M DE BACKBONE OM4 6 VIAS - 72F E 12 UNID. DE CONECTORIZAÇÃO MPO/MPO MM TIPO A)</t>
  </si>
  <si>
    <t>SERVICE CABLE CONECTORIZADOS MM ACQUA(20M DE BACKBONE OM4 6 VIAS - 72F E 12 UNID. DE CONECTORIZAÇÃO MPO/MPO MM TIPO A)</t>
  </si>
  <si>
    <t>SERVICE CABLE CONECTORIZADO 144F SM G-652D SC-APC/NC 1.4D2 150.0M - DDR-S-TS (PFV) - LSZH - PRETO</t>
  </si>
  <si>
    <t>TRUNK CABLE PRE-TERMINATED 144F SM G-652D SC-APC/NC 1.4D2 150.0M - DDR-S-TS (PFV) - LSZH - BLACK</t>
  </si>
  <si>
    <t>CABLE TRONCAL CONECTORIZADO 144F SM G-652D SC-APC/NC 1.4D2 150.0M - DDR-S-TS (PFV) - LSZH - NEGRO</t>
  </si>
  <si>
    <t>BOOT PARA CONECTORES RJ-45 MACHO CATEGORIA 5E AMARELO (PCT 500 PCS)</t>
  </si>
  <si>
    <t>CABO OPTICO CFOA-SM-ARD-S 36F TS (ABNT)</t>
  </si>
  <si>
    <t>OPTICAL CABLE CFOA-SM-ARD-S 36F TS (ABNT)</t>
  </si>
  <si>
    <t>CABLE OPTICO CFOA-SM-ARD-S 36F TS (ABNT)</t>
  </si>
  <si>
    <t>CONJUNTO CONECTOR RJ45 MACHO E BOOT CATEGORIA 5E AMARELO (0005-0020-2)</t>
  </si>
  <si>
    <t>KIT MODULAR BOOT AND PLUG RJ45 CATEGORY 5E YELLOW (0005-0020-2)</t>
  </si>
  <si>
    <t>CONJUNTO BOTA Y CONECTOR RJ-45 MACHO CATEGORIA 5E AMARILLO (0005-0020-2)</t>
  </si>
  <si>
    <t>CORDAO DUPLEX CONECTORIZADO MM LC-UPC 3.0M AQ LSZH (3.0M DE PATCH CORD MM OM4 E 2 CONECTORES LC DUPLEX) (A - B)</t>
  </si>
  <si>
    <t>PATCH CORD MM - 3 METROS - DUPLEX OPTICAL PATCH CORD OM4 LC-UPC/LC-UPC 3.0M - TIGHT - LSZH - AQUA (A - B)</t>
  </si>
  <si>
    <t>PATCH CORD MM - 3 METROS - PATCH CORD OPTICO DUPLEX CONECTORIZADO OM4 LC-UPC/LC-UPC 3.0M - TIGHT - LSZH - ACQUA (A - B)</t>
  </si>
  <si>
    <t>SERVICE CABLE CONECTORIZADO 48F SM G-652D LC-APC/SC-UPC 1.75D2/1.75D2 13.0M - MC - LSZH - AMARELO</t>
  </si>
  <si>
    <t>TRUNK CABLE PRE-TERMINATED 48F SM G-652D LC-APC/SC-UPC 1.75D2/1.75D2 13.0M - MC - LSZH - YELLOW</t>
  </si>
  <si>
    <t>CABLE TRONCAL CONECTORIZADO 48F SM G-652D LC-APC/SC-UPC 1.75D2/1.75D2 13.0M - MC - LSZH - AMARILLO</t>
  </si>
  <si>
    <t>CORDAO MONOFIBRA CONECTORIZADO SM G-652D FC-APC/FC-APC 3.0M - COG - AMARELO</t>
  </si>
  <si>
    <t>SIMPLEX OPTICAL PATCH CORD SM G-652D FC-APC/FC-APC 3.0M - OFN - YELLOW</t>
  </si>
  <si>
    <t>PATCH CORD OPTICO MONOFIBRA CONECTORIZADO SM G-652D FC-APC/FC-APC 3.0M - COG - AMARILLO</t>
  </si>
  <si>
    <t>CORDAO MONOFIBRA CONECTORIZADO SM G-652D FC-APC/FC-UPC 3.0M - COG - AMARELO</t>
  </si>
  <si>
    <t>SIMPLEX OPTICAL PATCH CORD SM G-652D FC-APC/FC-UPC 3.0M - OFN - YELLOW</t>
  </si>
  <si>
    <t>PATCH CORD OPTICO MONOFIBRA CONECTORIZADO SM G-652D FC-APC/FC-UPC 3.0M - COG - AMARILLO</t>
  </si>
  <si>
    <t>BACKBONE MM 6 VIAS (72 FIBRAS) - 15 METROS (TRUNK CABLE PRE-TERMINATED 72F OM4 MPO12-UPC(M)/MPO12-UPC(M) 1.0D3/1.0D3 21.0M - TS - LSZH - AQUA - TYPE A)</t>
  </si>
  <si>
    <t>BACKBONE MM 6 VIAS (72 FIBRAS) - 15 METROS (CABLE TRONCAL CONECTORIZADO 72F OM4 MPO12-UPC(M)/MPO12-UPC(M) 1.0D3/1.0D3 21.0M - TS - LSZH - ACQUA - TIPO A)</t>
  </si>
  <si>
    <t>BACKBONE MM 6 VIAS (72 FIBRAS) - 20 METROS (TRUNK CABLE PRE-TERMINATED 72F OM4 MPO12-UPC(M)/MPO12-UPC(M) 1.0D3/1.0D3 21.0M - TS - LSZH - AQUA - TYPE A)</t>
  </si>
  <si>
    <t>BACKBONE MM 6 VIAS (72 FIBRAS) - 20 METROS (CABLE TRONCAL CONECTORIZADO 72F OM4 MPO12-UPC(M)/MPO12-UPC(M) 1.0D3/1.0D3 21.0M - TS - LSZH - ACQUA - TIPO A)</t>
  </si>
  <si>
    <t>BACKBONE MM 6 VIAS (72 FIBRAS) - 16 METROS (TRUNK CABLE PRE-TERMINATED 72F OM4 MPO12-UPC(M)/MPO12-UPC(M) 1.0D3/1.0D3 21.0M - TS - LSZH - AQUA - TYPE A)</t>
  </si>
  <si>
    <t>BACKBONE MM 6 VIAS (72 FIBRAS) - 16 METROS (CABLE TRONCAL CONECTORIZADO 72F OM4 MPO12-UPC(M)/MPO12-UPC(M) 1.0D3/1.0D3 21.0M - TS - LSZH - ACQUA - TIPO A)</t>
  </si>
  <si>
    <t>BACKBONE MM 6 VIAS (72 FIBRAS) - 13 METROS (TRUNK CABLE PRE-TERMINATED 72F OM4 MPO12-UPC(M)/MPO12-UPC(M) 1.0D3/1.0D3 21.0M - TS - LSZH - AQUA - TYPE A)</t>
  </si>
  <si>
    <t>BACKBONE MM 6 VIAS (72 FIBRAS) - 13 METROS (CABLE TRONCAL CONECTORIZADO 72F OM4 MPO12-UPC(M)/MPO12-UPC(M) 1.0D3/1.0D3 21.0M - TS - LSZH - ACQUA - TIPO A)</t>
  </si>
  <si>
    <t>DIVISOR OPTICO FBT 1X2 20/80 BLI A/B G-657A SC-UPC/SC-UPC 0.6D0.9/0.6D0.9</t>
  </si>
  <si>
    <t>OPTICAL SPLITTER FBT 1X2 20/80 BLI A/B G-657A SC-UPC/SC-UPC 0.6D0.9/0.6D0.9</t>
  </si>
  <si>
    <t>DIVISOR OPTICO FBT 1X2 30/70 BLI A/B G-657A SC-UPC/SC-UPC 0.6D0.9/0.6D0.9</t>
  </si>
  <si>
    <t>OPTICAL SPLITTER FBT 1X2 30/70 BLI A/B G-657A SC-UPC/SC-UPC 0.6D0.9/0.6D0.9</t>
  </si>
  <si>
    <t>CABO OPTICO CFOT-MM-UB 12F (50) OM3 COG</t>
  </si>
  <si>
    <t>OPTICAL CABLE CFOT-MM-UB 12F (50) OM3 COG</t>
  </si>
  <si>
    <t>CABLE OPTICO CFOT-MM-UB 12F (50) OM3 COG</t>
  </si>
  <si>
    <t>DIVISOR OPTICO FBT 1X2 05/95 BLI A/B G-657A SC-APC/SC-APC 0.6D0.9/0.6D0.9</t>
  </si>
  <si>
    <t>OPTICAL SPLITTER FBT 1X2 05/95 BLI A/B G-657A SC-APC/SC-APC 0.6D0.9/0.6D0.9</t>
  </si>
  <si>
    <t>DIVISOR OPTICO FBT 1X2 02/98 BLI A/B G-657A SC-APC/SC-APC 0.6D0.9/0.6D0.9</t>
  </si>
  <si>
    <t>OPTICAL SPLITTER FBT 1X2 02/98 BLI A/B G-657A SC-APC/SC-APC 0.6D0.9/0.6D0.9</t>
  </si>
  <si>
    <t>DIVISOR OPTICO FBT 1X2 01/99 BLI A/B G-657A SC-APC/SC-APC 0.6D0.9/0.6D0.9</t>
  </si>
  <si>
    <t>OPTICAL SPLITTER FBT 1X2 01/99 BLI A/B G-657A SC-APC/SC-APC 0.6D0.9/0.6D0.9</t>
  </si>
  <si>
    <t>DIVISOR OPTICO FBT 1X2 35/65 BLI A/B G-657A SC-APC/SC-APC 0.6D0.9/0.6D0.9</t>
  </si>
  <si>
    <t>OPTICAL SPLITTER FBT 1X2 35/65 BLI A/B G-657A SC-APC/SC-APC 0.6D0.9/0.6D0.9</t>
  </si>
  <si>
    <t>CABO OPTICO CFOT-MM-UB 04F (50) OM3 COG</t>
  </si>
  <si>
    <t>OPTICAL CABLE CFOT-MM-UB 04F (50) OM3 COG</t>
  </si>
  <si>
    <t>CABLE OPTICO CFOT-MM-UB 04F (50) OM3 COG</t>
  </si>
  <si>
    <t>DIVISOR OPTICO FBT 1X2 45/55 BLI A/B G-657A SC-APC/SC-APC 0.6D0.9/0.6D0.9</t>
  </si>
  <si>
    <t>OPTICAL SPLITTER FBT 1X2 45/55 BLI A/B G-657A SC-APC/SC-APC 0.6D0.9/0.6D0.9</t>
  </si>
  <si>
    <t>DIVISOR OPTICO FBT 1X2 15/85 BLI A/B G-657A SC-APC/SC-APC 0.6D0.9/0.6D0.9</t>
  </si>
  <si>
    <t>OPTICAL SPLITTER FBT 1X2 15/85 BLI A/B G-657A SC-APC/SC-APC 0.6D0.9/0.6D0.9</t>
  </si>
  <si>
    <t>DIVISOR OPTICO FBT 1X2 25/75 BLI A/B G-657A SC-APC/SC-APC 0.6D0.9/0.6D0.9</t>
  </si>
  <si>
    <t>OPTICAL SPLITTER FBT 1X2 25/75 BLI A/B G-657A SC-APC/SC-APC 0.6D0.9/0.6D0.9</t>
  </si>
  <si>
    <t>DIVISOR OPTICO FBT 1X2 30/70 BLI A/B G-657A SC-APC/SC-APC 0.6D0.9/0.6D0.9</t>
  </si>
  <si>
    <t>OPTICAL SPLITTER FBT 1X2 30/70 BLI A/B G-657A SC-APC/SC-APC 0.6D0.9/0.6D0.9</t>
  </si>
  <si>
    <t>DIVISOR OPTICO FBT 1X2 35/65 BLI A/B G-657A NC/NC 2.0D0.25/2.0D0.25</t>
  </si>
  <si>
    <t>OPTICAL SPLITTER FBT 1X2 35/65 BLI A/B G-657A NC/NC 2.0D0.25/2.0D0.25</t>
  </si>
  <si>
    <t>PATCH CORD F/UTP GIGALAN AUGMENTED CAT.6A - LSZH - CROSSOVER - 5.0M - CINZA (BLINDADO)</t>
  </si>
  <si>
    <t>F/UTP CAT.6A COPPER PATCH CORD  GIGALAN AUGMENTED - LSZH - CROSSOVER - 5.0M - GRAY (SHIELDED)</t>
  </si>
  <si>
    <t>PATCH CORD F/UTP GIGALAN AUGMENTED CAT.6A - LSZH - CROSSOVER - 5.0M - GRIS (BLINDADO)</t>
  </si>
  <si>
    <t>DIVISOR OPTICO FBT 1X2 40/60 BLI A/B G-657A NC/NC 2.0D0.25/2.0D0.25</t>
  </si>
  <si>
    <t>OPTICAL SPLITTER FBT 1X2 40/60 BLI A/B G-657A NC/NC 2.0D0.25/2.0D0.25</t>
  </si>
  <si>
    <t>DIVISOR OPTICO FBT 1X2 45/55 BLI A/B G-657A NC/NC 2.0D0.25/2.0D0.25</t>
  </si>
  <si>
    <t>OPTICAL SPLITTER FBT 1X2 45/55 BLI A/B G-657A NC/NC 2.0D0.25/2.0D0.25</t>
  </si>
  <si>
    <t>CORDAO OPTICO FANOUT 12F LOW-LOSS OM4 LC-UPC UNIBOOT/MPO-UPC(M) 0.7D1.6/18.0D3 - MTF - LSZH - ACQUA</t>
  </si>
  <si>
    <t>OPTICAL PATCH CORD FANOUT 12F LOW-LOSS OM4 LC-UPC UNIBOOT/MPO-UPC(M) 0.7D2/18.0D3 - MTF - LSZH - AQUA</t>
  </si>
  <si>
    <t>CORDON OPTICO FANOUT 12F LOW-LOSS OM4 LC-UPC UNIBOOT/MPO-UPC(M) 0.7D2/18.0D3 - MTF - LSZH - ACQUA</t>
  </si>
  <si>
    <t>CORDAO OPTICO FANOUT 12F LOW-LOSS OM4 LC-UPC UNIBOOT/MPO-UPC(M) 0.7D1.6/30.0D3 - MTF - LSZH - ACQUA</t>
  </si>
  <si>
    <t>OPTICAL PATCH CORD FANOUT 12F LOW-LOSS OM4 LC-UPC UNIBOOT/MPO-UPC(M) 0.7D2/30.0D3 - MTF - LSZH - AQUA</t>
  </si>
  <si>
    <t>CORDON OPTICO FANOUT 12F LOW-LOSS OM4 LC-UPC UNIBOOT/MPO-UPC(M) 0.7D2/30.0D3 - MTF - LSZH - ACQUA</t>
  </si>
  <si>
    <t>DIVISOR OPTICO FBT 1X2 20/80 BLI A/B G-657A NC/NC 2.0D0.25/2.0D0.25</t>
  </si>
  <si>
    <t>OPTICAL SPLITTER FBT 1X2 20/80 BLI A/B G-657A NC/NC 2.0D0.25/2.0D0.25</t>
  </si>
  <si>
    <t>DIVISOR OPTICO FBT 1X2 15/85 BLI A/B G-657A NC/NC 2.0D0.25/2.0D0.25</t>
  </si>
  <si>
    <t>OPTICAL SPLITTER FBT 1X2 15/85 BLI A/B G-657A NC/NC 2.0D0.25/2.0D0.25</t>
  </si>
  <si>
    <t>DIVISOR OPTICO FBT 1X2 25/75 BLI A/B G-657A NC/NC 2.0D0.25/2.0D0.25</t>
  </si>
  <si>
    <t>OPTICAL SPLITTER FBT 1X2 25/75 BLI A/B G-657A NC/NC 2.0D0.25/2.0D0.25</t>
  </si>
  <si>
    <t>CORDAO OPTICO FANOUT 12F LOW-LOSS OM4 LC-UPC UNIBOOT /MPO12-UPC(M) 1.0D1.6/9.0D3 10.0M - MTF - LSZH - ACQUA</t>
  </si>
  <si>
    <t>CORDON OPTICO FANOUT 12F LOW-LOSS OM4 LC-UPC UNIBOOT /MPO12-UPC(M) 1.0D1.6/9.0D3 10.0M - MTF - LSZH - AQUA</t>
  </si>
  <si>
    <t>CORDON OPTICO FANOUT 12F LOW-LOSS OM4 LC-UPC UNIBOOT /MPO12-UPC(M) 1.0D1.6/9.0D3 10.0M - MTF - LSZH - ACQUA</t>
  </si>
  <si>
    <t>KIT DE INSTALACAO EM CORDOALHA PARA CAIXA TERMINAL OPTICA SELADA FK-CTOP-L</t>
  </si>
  <si>
    <t>STRAND INSTALLATION KIT FOR LOCKED PRE TERMINATED SLIMBOX DROP TERMINAL FK-CTOP-L</t>
  </si>
  <si>
    <t>KIT DE INSTALACION EN CORDAJE PARA CAJA DE TERMINACION SELLADA FK-CTOP-L</t>
  </si>
  <si>
    <t>ET04130</t>
  </si>
  <si>
    <t>a0A6100001fDulb</t>
  </si>
  <si>
    <t>SERVICE CABLE CONECTORIZADO 12F 50.0 SC-UPC/SC-UPC 1.0D3/1.0D3 40.0M - TIGHT - AR (PFV) - COG - PRETO (2X CAMISA DE PUXAMENTO IP65)</t>
  </si>
  <si>
    <t>SERVICE CABLE CONECTORIZADO 72F OM4 LOW-LOSS MPO12-UPC(M)/MPO12-UPC(M) 0.8D3/0.8D3 20.0M - TS - LSZH - ACQUA - TIPO B</t>
  </si>
  <si>
    <t>TRUNK CABLE PRE-TERMINATED 72F OM4 LOW-LOSS MPO12-UPC(M)/MPO12-UPC(M) 0.8D3/0.8D3 20.0M - TS - LSZH - AQUA - TYPE B</t>
  </si>
  <si>
    <t>CABLE TRONCAL CONECTORIZADO 72F OM4 LOW-LOSS MPO12-UPC(M)/MPO12-UPC(M) 0.8D3/0.8D3 20.0M - TS - LSZH - ACQUA  - TIPO B</t>
  </si>
  <si>
    <t>CORDAO OPTICO CONECTORIZADO 12F OM4 MPO12-UPC(M)/MPO12-UPC(F) 10.0D3 - MTF - LSZH - ACQUA - TIPO B</t>
  </si>
  <si>
    <t>OPTICAL PATCH CORD 12F OM4 MPO12-UPC(M)/MPO12-UPC(F) 10.0D3 - MTF - LSZH - ACQUA - TIPO B</t>
  </si>
  <si>
    <t>CORDON OPTICO CONECTORIZADO 12F OM4 MPO12-UPC(M)/MPO12-UPC(F) 10.0D3  - MTF - LSZH - ACQUA  - TIPO B</t>
  </si>
  <si>
    <t>CORDAO OPTICO CONECTORIZADO 12F OM4 MPO12-UPC(M)/MPO12-UPC(F) 8.0D3 - MTF - LSZH - ACQUA - TIPO B</t>
  </si>
  <si>
    <t>OPTICAL PATCH CORD 12F OM4 MPO12-UPC(M)/MPO12-UPC(F) 8.0D3 - MTF - LSZH - ACQUA - TIPO B</t>
  </si>
  <si>
    <t>CORDON OPTICO CONECTORIZADO 12F OM4 MPO12-UPC(M)/MPO12-UPC(F) 8.0D3  - MTF - LSZH - ACQUA  - TIPO B</t>
  </si>
  <si>
    <t>PROJETO EXECUTIVO OPGW - EXP</t>
  </si>
  <si>
    <t>INSTALLATION DESIGN FOR OPGW - EXP</t>
  </si>
  <si>
    <t>DESARROLLO DE PROYECTO EJECUTIVO DE MONTAJE DEL CABLE OPGW Y "AS BUILT" - EXP</t>
  </si>
  <si>
    <t>CABO OPTICO CFOA-SM-AS100-S 36F G-652D ZWP TS NR</t>
  </si>
  <si>
    <t>OPTICAL CABLE CFOA-SM-AS100-S 36F G-652D ZWP TS NR</t>
  </si>
  <si>
    <t>CABLE OPTICO CFOA-SM-AS100-S 36F G-652D ZWP TS NR</t>
  </si>
  <si>
    <t>CABO OPTICO CFOA-SM-DD-S 120F G-652D (20100013) TS</t>
  </si>
  <si>
    <t>OPTICAL CABLE CFOA-SM-DD-S 120F G-652D (20100013) TS</t>
  </si>
  <si>
    <t>CABLE OPTICO CFOA-SM-DD-S 120F G-652D (20100013) TS</t>
  </si>
  <si>
    <t>CABO OPTICO CFOA-SM-DD-S 144F G-652D (20100021) TS</t>
  </si>
  <si>
    <t>OPTICAL CABLE CFOA-SM-DD-S 144F G-652D (20100021) TS</t>
  </si>
  <si>
    <t>CABLE OPTICO CFOA-SM-DD-S 144F G-652D (20100021) TS</t>
  </si>
  <si>
    <t>CABO OPTICO CFOA-SM-DD-S 36F G-652D (20100057) TS</t>
  </si>
  <si>
    <t>OPTICAL CABLE CFOA-SM-DD-S 36F G-652D (20100057) TS</t>
  </si>
  <si>
    <t>CABLE OPTICO CFOA-SM-DD-S 36F G-652D (20100057) TS</t>
  </si>
  <si>
    <t>CABO OPTICO CFOA-SM-DD-S 48F G-652D (20100064) TS</t>
  </si>
  <si>
    <t>OPTICAL CABLE CFOA-SM-DD-S 48F G-652D (20100064) TS</t>
  </si>
  <si>
    <t>CABLE OPTICO CFOA-SM-DD-S 48F G-652D (20100064) TS</t>
  </si>
  <si>
    <t>CABO OPTICO CFOA-SM-DD-S 84F G-652D (20100079) TS</t>
  </si>
  <si>
    <t>OPTICAL CABLE CFOA-SM-DD-S 84F G-652D (20100079) TS</t>
  </si>
  <si>
    <t>CABLE OPTICO CFOA-SM-DD-S 84F G-652D (20100079) TS</t>
  </si>
  <si>
    <t>CABO OPTICO CFOA-SM-DD-S 72F G-652D (20100075) TS</t>
  </si>
  <si>
    <t>OPTICAL CABLE CFOA-SM-DD-S 72F G-652D (20100075) TS</t>
  </si>
  <si>
    <t>CABLE OPTICO CFOA-SM-DD-S 72F G-652D (20100075) TS</t>
  </si>
  <si>
    <t>CABO OPTICO CFOA-SM-DD-S 96F G-652D (20100083) TS</t>
  </si>
  <si>
    <t>OPTICAL CABLE CFOA-SM-DD-S 96F G-652D (20100083) TS</t>
  </si>
  <si>
    <t>CABLE OPTICO CFOA-SM-DD-S 96F G-652D (20100083) TS</t>
  </si>
  <si>
    <t>CORDAO DUPLEX CONECTORIZADO SM G-652D FC-UPC/LC-UPC 1.5M - LSZH - AMARELO</t>
  </si>
  <si>
    <t>DUPLEX OPTICAL PATCH CORD SM G-652D FC-UPC/LC-UPC 1.5M - LSZH - YELLOW</t>
  </si>
  <si>
    <t>PATCH CORD OPTICO DUPLEX CONECTORIZADO SM G-652D FC-UPC/LC-UPC 1.5M - LSZH - AMARILLO</t>
  </si>
  <si>
    <t>SERVICE CABLE CONECTORIZADO 72F OM4 LC-UPC/LC-UPC 1.0D2/1.0D2 60.0M - TS - LSZH - ACQUA (A - B)</t>
  </si>
  <si>
    <t>TRUNK CABLE PRE-TERMINATED 72F OM4 LC-UPC/LC-UPC 1.0D2/1.0D2 60.0M - TS - LSZH - AQUA (A - B)</t>
  </si>
  <si>
    <t>CABLE TRONCAL CONECTORIZADO 72F OM4 LC-UPC/LC-UPC 1.0D2/1.0D2 60.0M - TS - LSZH - ACQUA (A - B)</t>
  </si>
  <si>
    <t>CABO OPTICO CFOA-SM-DDR-S 02F (PFV) LSZH</t>
  </si>
  <si>
    <t>OPTICAL CABLE CFOA-SM-DDR-S 02F (PFV) LSZH</t>
  </si>
  <si>
    <t>CABLE OPTICO CFOA-SM-DDR-S 02F (PFV) LSZH</t>
  </si>
  <si>
    <t>CABO OPTICO AT-3BE27DT-036-CLJE</t>
  </si>
  <si>
    <t>OPTICAL CABLE AT-3BE27DT-036-CLJE</t>
  </si>
  <si>
    <t>CABLE OPTICO AT-3BE27DT-036-CLJE</t>
  </si>
  <si>
    <t>CABO OPTICO CFOA-SM-AS100-S 72F G-652D ZWP TS NR</t>
  </si>
  <si>
    <t>OPTICAL CABLE CFOA-SM-AS100-S 72F G-652D ZWP TS NR</t>
  </si>
  <si>
    <t>CABLE OPTICO CFOA-SM-AS100-S 72F G-652D ZWP TS NR</t>
  </si>
  <si>
    <t>CABO OPTICO CFOI-BLI-CM-02-BA-LSZH A1 - EUROCLASS Dca (s1a, d1, a1) - RIB 500M (MICRO INDOOR LOW FRICTION)</t>
  </si>
  <si>
    <t>OPTICAL CABLE CFOI-BLI-CM-02-BA-LSZH A1 - EUROCLASS Dca (s1a, d1, a1) - RIB 500M (MICRO INDOOR LOW FRICTION)</t>
  </si>
  <si>
    <t>CABLE OPTICO CFOI-BLI-CM-02-BA-LSZH A1 - EUROCLASS Dca (s1a, d1, a1) - RIB 500M (MICRO INDOOR LOW FRICTION)</t>
  </si>
  <si>
    <t>ET04086</t>
  </si>
  <si>
    <t>a0A6100001XmwAr</t>
  </si>
  <si>
    <t>SWITCH ETHERNET INDUSTRIAL LIGHTBOLT LB50XX</t>
  </si>
  <si>
    <t>SERVICE CABLE CONECTORIZADO FANOUT 12F OM3 LC-UPC/MPO12-UPC(M) 1.0D2/0.8D3 10.0M - UT - LSZH - ACQUA - TIPO B</t>
  </si>
  <si>
    <t>TRUNK CABLE PRE-TERMINATED FANOUT 12F OM3 LC-UPC/MPO12-UPC(M) 1.0D2/0.8D3 10.0M - UT - LSZH - AQUA - TYPE B</t>
  </si>
  <si>
    <t>CABLE TRONCAL CONECTORIZADO FANOUT 12F OM3 LC-UPC/MPO12-UPC(M) 1.0D2/0.8D3 10.0M - UT - LSZH - ACQUA - TIPO B</t>
  </si>
  <si>
    <t>SERVICE CABLE CONECTORIZADO FANOUT 12F BLI A/B G-657A LC-UPC/MPO12-APC(M) 1.0D2/0.8D3 25.0M - UT - LSZH - AMARELO - TIPO B</t>
  </si>
  <si>
    <t>TRUNK CABLE PRE-TERMINATED FANOUT 12F BLI A/B G-657A LC-UPC/MPO12-APC(M) 1.0D2/0.8D3 25.0M - UT - LSZH - YELLOW - TYPE B</t>
  </si>
  <si>
    <t>CABLE TRONCAL CONECTORIZADO FANOUT 12F BLI A/B G-657A LC-UPC/MPO12-APC(M) 1.0D2/0.8D3 25.0M - UT - LSZH - AMARILLO - TIPO B</t>
  </si>
  <si>
    <t>CORDAO DUPLEX CONECTORIZADO SM G-652D LC-UPC/LC-UPC 0.5M - LSZH - AMARELO (A - B)</t>
  </si>
  <si>
    <t>DUPLEX OPTICAL PATCH CORD SM G-652D LC-UPC/LC-UPC 0.5M - LSZH - YELLOW (A - B)</t>
  </si>
  <si>
    <t>PATCH CORD OPTICO DUPLEX CONECTORIZADO SM G-652D LC-UPC/LC-UPC 0.5M - LSZH - AMARILLO (A - B)</t>
  </si>
  <si>
    <t>ted</t>
  </si>
  <si>
    <t>tes</t>
  </si>
  <si>
    <t>CABO OPTICO FIS-OPTIC-AS80 08F OM3 MM(50) NR</t>
  </si>
  <si>
    <t>OPTICAL CABLE FIS-OPTIC-AS80 08F OM3 MM(50) NR</t>
  </si>
  <si>
    <t>CABLE OPTICO FIS-OPTIC-AS80 08F OM3 MM(50) NR</t>
  </si>
  <si>
    <t>CEIP 120 (CAIXA DE EMENDA INTERNA DE PAREDE PARA 24 FUSOES)</t>
  </si>
  <si>
    <t>SLIMBOX 120-FIBER DISTRIBUTION MODULE (CEIP 120 - WALL MOUNT - 24 SPLICES)</t>
  </si>
  <si>
    <t>CEIP 120 (CAJA DE EMPALME INTERNA DE PARED PARA 24 EMPALMES)</t>
  </si>
  <si>
    <t>CABO OPTICO FIBER-LAN INDOOR 12F BLI G-657-A2 LSZH AM - EUROCLASS Dca (s1,d2,a1)</t>
  </si>
  <si>
    <t>OPTICAL CABLE FIBER-LAN INDOOR 12F BLI G-657-A2 LSZH AM - EUROCLASS Dca (s1,d2,a1)</t>
  </si>
  <si>
    <t>CABLE OPTICO FIBER-LAN INDOOR 12F BLI G-657-A2 LSZH AM - EUROCLASS Dca (s1,d2,a1)</t>
  </si>
  <si>
    <t>ET03741</t>
  </si>
  <si>
    <t>a0A6100001LDfoy</t>
  </si>
  <si>
    <t>CABO OPTICO CFOA-MM-AS120-G 12F (62.5) RC (ABNT)</t>
  </si>
  <si>
    <t>OPTICAL CABLE CFOA-MM-AS120-G 12F (62.5) RC (ABNT)</t>
  </si>
  <si>
    <t>CABLE OPTICO CFOA-MM-AS120-G 12F (62.5) RC (ABNT)</t>
  </si>
  <si>
    <t>CABO OPTICO CFOA-SM-AS80-S 120F G-652D RC (CATV)</t>
  </si>
  <si>
    <t>OPTICAL CABLE CFOA-SM-AS80-S 120F G-652D RC (CATV)</t>
  </si>
  <si>
    <t>CABLE OPTICO CFOA-SM-AS80-S 120F G-652D RC (CATV)</t>
  </si>
  <si>
    <t>CABO OPTICO CFOA-SM-AS80-S 144F G-652D RC (CATV)</t>
  </si>
  <si>
    <t>OPTICAL CABLE CFOA-SM-AS80-S 144F G-652D RC (CATV)</t>
  </si>
  <si>
    <t>CABLE OPTICO CFOA-SM-AS80-S 144F G-652D RC (CATV)</t>
  </si>
  <si>
    <t>CABO TRANSMISSAO DE DADOS GIGALAN AUGMENTED GREEN FLEX F/UTP 26AWG(7F)X4P CAT.6A VD LSZH</t>
  </si>
  <si>
    <t>DATA CABLE  GIGALAN AUGMENTED GREEN FLEX F/UTP 26AWG(7F)X4P CAT.6A VD LSZH</t>
  </si>
  <si>
    <t>CABLE PARA TRANSMISION DE DATOS GIGALAN AUGMENTED GREEN FLEX F/UTP 26AWG(7F)X4P CAT.6A VD LSZH</t>
  </si>
  <si>
    <t>DIVISOR OPTICO FBT 1X2 50/50 BLI A/B G-657A NC/SC-UPC 1.5D0.9/0.6D0.9</t>
  </si>
  <si>
    <t>OPTICAL SPLITTER FBT 1X2 50/50 BLI A/B G-657A NC/SC-UPC 1.5D0.9/0.6D0.9</t>
  </si>
  <si>
    <t>MÁQUINA DE FUSÃO FITEL S178A</t>
  </si>
  <si>
    <t>FITEL S179 FUSION SPLICER</t>
  </si>
  <si>
    <t>MÁQUINA DE FUSIÓN FITEL S178A</t>
  </si>
  <si>
    <t>CABO OPTICO CFOA-SM-AS80-S 144F RC (CATV)</t>
  </si>
  <si>
    <t>OPTICAL CABLE CFOA-SM-AS80-S 144F RC (CATV)</t>
  </si>
  <si>
    <t>CABLE OPTICO CFOA-SM-AS80-S 144F RC (CATV)</t>
  </si>
  <si>
    <t>CABO OPTICO CFOA-SM-AS200-S 36F RC (ABNT CL)</t>
  </si>
  <si>
    <t>OPTICAL CABLE CFOA-SM-AS200-S 36F RC (ABNT CL)</t>
  </si>
  <si>
    <t>CABLE OPTICO CFOA-SM-AS200-S 36F RC (ABNT CL)</t>
  </si>
  <si>
    <t>CAIXA TERMINAL OPTICA PRECONECTORIZADA SELADA FK-CTOP-L9 (IN SLIMCONNECTOR 1X8 OUT SLIMCONNECTOR)</t>
  </si>
  <si>
    <t>LOCKED PRE-TERMINATED SLIMBOX DROP TERMINAL FK-CTOP-L9 (IN SLIMCONNECTOR 1X8 OUT SLIMCONNECTOR)</t>
  </si>
  <si>
    <t>CAJA DE TERMINACION OPTICA PRE-CONECTORIZADA SELLADA FK-CTOP-L9 (IN SLIMCONNECTOR 1X8 OUT SLIMCONNECTOR)</t>
  </si>
  <si>
    <t>CABO TRANSMISSAO DE DADOS GIGALAN AUGMENTED GREEN FLEX F/UTP 26AWG(7F)X4P CAT.6A CZ LSZH</t>
  </si>
  <si>
    <t>DATA CABLE  GIGALAN AUGMENTED GREEN FLEX F/UTP 26AWG(7F)X4P CAT.6A CZ LSZH</t>
  </si>
  <si>
    <t>CABLE PARA TRANSMISION DE DATOS GIGALAN AUGMENTED GREEN FLEX F/UTP 26AWG(7F)X4P CAT.6A CZ LSZH</t>
  </si>
  <si>
    <t>CORDAO MONOFIBRA CONECTORIZADO SM FC-APC/SC-APC 40.0M - COG - AZUL</t>
  </si>
  <si>
    <t>SIMPLEX OPTICAL PATCH CORD SM FC-APC/SC-APC 40.0M - OFN - BLUE</t>
  </si>
  <si>
    <t>PATCH CORD OPTICO MONOFIBRA CONECTORIZADO SM FC-APC/SC-APC 40.0M - COG - AZUL</t>
  </si>
  <si>
    <t>CORDAO MONOFIBRA CONECTORIZADO SM FC-APC/SC-UPC 35.0M - COG - AZUL</t>
  </si>
  <si>
    <t>SIMPLEX OPTICAL PATCH CORD SM FC-APC/SC-UPC 35.0M - OFN - BLUE</t>
  </si>
  <si>
    <t>PATCH CORD OPTICO MONOFIBRA CONECTORIZADO SM FC-APC/SC-UPC 35.0M - COG - AZUL</t>
  </si>
  <si>
    <t>CORDAO MONOFIBRA CONECTORIZADO SM FC-APC/SC-UPC 40.0M - COG - AZUL</t>
  </si>
  <si>
    <t>SIMPLEX OPTICAL PATCH CORD SM FC-APC/SC-UPC 40.0M - OFN - BLUE</t>
  </si>
  <si>
    <t>PATCH CORD OPTICO MONOFIBRA CONECTORIZADO SM FC-APC/SC-UPC 40.0M - COG - AZUL</t>
  </si>
  <si>
    <t>CORDAO MONOFIBRA CONECTORIZADO SM FC-APC/SC-UPC 50.0M - COG - AZUL</t>
  </si>
  <si>
    <t>SIMPLEX OPTICAL PATCH CORD SM FC-APC/SC-UPC 50.0M - OFN - BLUE</t>
  </si>
  <si>
    <t>PATCH CORD OPTICO MONOFIBRA CONECTORIZADO SM FC-APC/SC-UPC 50.0M - COG - AZUL</t>
  </si>
  <si>
    <t>CABO OPTICO CFOA-SM-DD-S 48F G-652D DC</t>
  </si>
  <si>
    <t>OPTICAL CABLE CFOA-SM-DD-S 48F G-652D DC</t>
  </si>
  <si>
    <t>CABLE OPTICO CFOA-SM-DD-S 48F G-652D DC</t>
  </si>
  <si>
    <t>ET04195</t>
  </si>
  <si>
    <t>a0A6100001oRCP8</t>
  </si>
  <si>
    <t>CABO OPTICO CFOA-SM-DD-S 12F G-652D DC</t>
  </si>
  <si>
    <t>OPTICAL CABLE CFOA-SM-DD-S 12F G-652D DC</t>
  </si>
  <si>
    <t>CABLE OPTICO CFOA-SM-DD-S 12F G-652D DC</t>
  </si>
  <si>
    <t>CORDAO MONOFIBRA CONECTORIZADO SM E2000-APC/SC-UPC 10.0M - COG - AZUL - D3</t>
  </si>
  <si>
    <t>SIMPLEX OPTICAL PATCH CORD SM E2000-APC/SC-UPC 10.0M - OFN - BLUE - D3</t>
  </si>
  <si>
    <t>PATCH CORD OPTICO MONOFIBRA CONECTORIZADO SM E2000-APC/SC-UPC 10.0M - COG - AZUL - D3</t>
  </si>
  <si>
    <t>CORDAO MONOFIBRA CONECTORIZADO SM E2000-APC/SC-UPC 15.0M - COG - AZUL - D3</t>
  </si>
  <si>
    <t>SIMPLEX OPTICAL PATCH CORD SM E2000-APC/SC-UPC 15.0M - OFN - BLUE - D3</t>
  </si>
  <si>
    <t>PATCH CORD OPTICO MONOFIBRA CONECTORIZADO SM E2000-APC/SC-UPC 15.0M - COG - AZUL - D3</t>
  </si>
  <si>
    <t>CORDAO MONOFIBRA CONECTORIZADO SM LC-UPC/LC-UPC 60.0M - COG - AZUL - D3</t>
  </si>
  <si>
    <t>SIMPLEX OPTICAL PATCH CORD SM LC-UPC/LC-UPC 60.0M - OFN - BLUE - D3</t>
  </si>
  <si>
    <t>PATCH CORD OPTICO MONOFIBRA CONECTORIZADO SM LC-UPC/LC-UPC 60.0M - COG - AZUL - D3</t>
  </si>
  <si>
    <t>FERRAGEM PARA INSTALAÇÃO E PARA ACOMODAÇÃO DA SOBRA DE CABOS PARA CAIXA TERMINAL OPTICA SELADA FK-CTOP-L</t>
  </si>
  <si>
    <t>STRAND MOUNTING SUPPORT FOR CABLE ACCOMODATION FOR LOCKED SLIMBOX DROP TERMINAL FK-CTOP-L</t>
  </si>
  <si>
    <t>SOPORTE PARA INSTALACIÓN DE CAJA TERMINAL OPTICA SELLADA PARA FK-CTOP-L</t>
  </si>
  <si>
    <t>ET04078</t>
  </si>
  <si>
    <t>a0A6100001WL5R8</t>
  </si>
  <si>
    <t>CABO FLEXIVEL, P/ ATERRAMENTO, 6MM2, 750V, VERDE</t>
  </si>
  <si>
    <t>CABO FLEXIVEL 10MM2, 750V, VERDE</t>
  </si>
  <si>
    <t>CABO MULTICOAXIAL 16 VIAS 0.3/1.8</t>
  </si>
  <si>
    <t>CABO OPTICO CONECTORIZADO DROP COMPACTO FIG.8 LOW FRICTION BLI-CM-01-AR-LSZH SLIMCONNECTOR - CZ - ROLO 50M (COM TRADUTOR OPT) (10302520114)</t>
  </si>
  <si>
    <t>OPTICAL CABLE DROP COMPACT FIG.8 LOW FRICTION BLI-CM-01-AR-LSZH SLIMCONNECTOR -  CZ - ROLL 50M (WITH OPT TRANSLATOR) (10302520114)</t>
  </si>
  <si>
    <t>CABLE OPTICO CONECTORIZADO DROP COMPACTO FIG.8 LOW FRICTION BLI-CM-01-AR-LSZH SLIMCONNECTOR -  CZ - ROLLO 50M (CON TRADUCTOR OPT) (10302520114)</t>
  </si>
  <si>
    <t>CABO OPTICO CONECTORIZADO DROP COMPACTO FIG.8 LOW FRICTION BLI-CM-01-AR-LSZH SLIMCONNECTOR - CZ - ROLO 100M (COM TRADUTOR OPT) (10302520109)</t>
  </si>
  <si>
    <t>OPTICAL CABLE DROP COMPACT FIG.8 LOW FRICTION BLI-CM-01-AR-LSZH SLIMCONNECTOR -  CZ - ROLL 100M (WITH OPT TRANSLATOR) (10302520109)</t>
  </si>
  <si>
    <t>CABLE OPTICO CONECTORIZADO DROP COMPACTO FIG.8 LOW FRICTION BLI-CM-01-AR-LSZH SLIMCONNECTOR -  CZ - ROLLO 100M (CON TRADUCTOR OPT) (10302520109)</t>
  </si>
  <si>
    <t>CABO OPTICO CONECTORIZADO DROP COMPACTO FIG.8 LOW FRICTION BLI-CM-01-AR-LSZH SLIMCONNECTOR - CZ - ROLO 150M (COM TRADUTOR OPT) (10302520115)</t>
  </si>
  <si>
    <t>OPTICAL CABLE DROP COMPACT FIG.8 LOW FRICTION BLI-CM-01-AR-LSZH SLIMCONNECTOR -  CZ - ROLL 150M (WITH OPT TRANSLATOR) (10302520115)</t>
  </si>
  <si>
    <t>CABLE OPTICO CONECTORIZADO DROP COMPACTO FIG.8 LOW FRICTION BLI-CM-01-AR-LSZH SLIMCONNECTOR -  CZ - ROLLO 150M (CON TRADUCTOR OPT) (10302520115)</t>
  </si>
  <si>
    <t>CABO OPTICO CONECTORIZADO DROP COMPACTO FIG.8 LOW FRICTION BLI-CM-01-AR-LSZH SLIMCONNECTOR - CZ - ROLO 220M (COM TRADUTOR OPT) (10302520110)</t>
  </si>
  <si>
    <t>OPTICAL CABLE DROP COMPACT FIG.8 LOW FRICTION BLI-CM-01-AR-LSZH SLIMCONNECTOR -  CZ - ROLL 220M (WITH OPT TRANSLATOR) (10302520110)</t>
  </si>
  <si>
    <t>CABLE OPTICO CONECTORIZADO DROP COMPACTO FIG.8 LOW FRICTION BLI-CM-01-AR-LSZH SLIMCONNECTOR -  CZ - ROLLO 220M (CON TRADUCTOR OPT) (10302520110)</t>
  </si>
  <si>
    <t>CABO OPTICO CONECTORIZADO DROP COMPACTO FIG.8 LOW FRICTION BLI-CM-01-AR-LSZH SLIMCONNECTOR - CZ - ROLO 300M (COM TRADUTOR OPT) (10302520116)</t>
  </si>
  <si>
    <t>OPTICAL CABLE DROP COMPACT FIG.8 LOW FRICTION BLI-CM-01-AR-LSZH SLIMCONNECTOR -  CZ - ROLL 300M (WITH OPT TRANSLATOR) (10302520116)</t>
  </si>
  <si>
    <t>CABLE OPTICO CONECTORIZADO DROP COMPACTO FIG.8 LOW FRICTION BLI-CM-01-AR-LSZH SLIMCONNECTOR -  CZ - ROLLO 300M (CON TRADUCTOR OPT) (10302520116)</t>
  </si>
  <si>
    <t>BASTIDOR 10U X 19" X 470 PROF. C/ PORTA DE ACO ACRILICO/FUME E FECHO MERONI, BEGE</t>
  </si>
  <si>
    <t>ELETRODUTO RIGIDO ROSCAVEL PVC 2 POLEGADAS X 3 METROS</t>
  </si>
  <si>
    <t>CONECTOR IEC FEMEA, 90º, P/ PAINEL, PRENSA CABO 0.3/1.8</t>
  </si>
  <si>
    <t>REGUA ALIMENTACAO 3U 19" 10 POSICOESSEM DISJUNTOR (PDE)</t>
  </si>
  <si>
    <t>CABO FLEXIVEL DE COBRE 4MM2 ISOL. PVC AZUL 750V (NBR NM247-3 E NBR NM 280)</t>
  </si>
  <si>
    <t>DISJUNTOR MONOPOLAR DIN 10A 440V 3KA TIPO C</t>
  </si>
  <si>
    <t>DGOI-C 64 (DISTRIBUIDOR GERAL OPTICO INTERNO CONECTORIZADO MODULAR - CONEC. PRUMADA MONTADO 20 ADAP E 1 SPLITTER 1X16 SC-APC/SC-APC).</t>
  </si>
  <si>
    <t>DGOI-C 64 (CONNECTORIZED MDU MODULAR DISTRIBUTION BOX - RISER CABLE CONNECT ASSEMBLED WITH 20 ADAP AND 1 SPLITTER 1X16 SC-APC/SC-APC).</t>
  </si>
  <si>
    <t>DGOI-C 64 (DISTRIBUIDOR GERAL OPTICO INTERNO CONECTORIZADO MODULAR - CONEC. RISER MONTADO 20 ADAP Y 1 SPLITTER 1X16 SC-APC/SC-APC).</t>
  </si>
  <si>
    <t>CABO OPTICO CFOA-SM-AS80-S 72F G-652D RC (CATV)</t>
  </si>
  <si>
    <t>OPTICAL CABLE CFOA-SM-AS80-S 72F G-652D RC (CATV)</t>
  </si>
  <si>
    <t>CABLE OPTICO CFOA-SM-AS80-S 72F G-652D RC (CATV)</t>
  </si>
  <si>
    <t>CABO OPTICO CFOA-SM-AS80-S 96F G-652D RC (CATV)</t>
  </si>
  <si>
    <t>OPTICAL CABLE CFOA-SM-AS80-S 96F G-652D RC (CATV)</t>
  </si>
  <si>
    <t>CABLE OPTICO CFOA-SM-AS80-S 96F G-652D RC (CATV)</t>
  </si>
  <si>
    <t>CABO OPTICO CFOA-SM-AS80-S 72F RC (CATV)</t>
  </si>
  <si>
    <t>OPTICAL CABLE CFOA-SM-AS80-S 72F RC (CATV)</t>
  </si>
  <si>
    <t>CABLE OPTICO CFOA-SM-AS80-S 72F RC (CATV)</t>
  </si>
  <si>
    <t>CABO OPTICO CFOA-SM-AS80-S 144F RC (ABNT CL)</t>
  </si>
  <si>
    <t>OPTICAL CABLE CFOA-SM-AS80-S 144F RC (ABNT CL)</t>
  </si>
  <si>
    <t>CABLE OPTICO CFOA-SM-AS80-S 144F RC (ABNT CL)</t>
  </si>
  <si>
    <t>POSTE DE CONCRETO CIRCULAR 20M UTEIS 1200DAN COM FRETE INCLUSO</t>
  </si>
  <si>
    <t>CONECTOR IEC MACHO, 90º, CABO 0.3/1.8 (WINNER WI202)</t>
  </si>
  <si>
    <t>CORDAO MONOFIBRA CONECTORIZADO 62.5 FC-UPC/LC-APC 7.0M - COG - LARANJA</t>
  </si>
  <si>
    <t>SIMPLEX OPTICAL PATCH CORD 62.5 FC-UPC/LC-APC 7.0M - OFN - ORANGE</t>
  </si>
  <si>
    <t>PATCH CORD OPTICO MONOFIBRA CONECTORIZADO 62.5 FC-UPC/LC-APC 7.0M - COG - NARANJA</t>
  </si>
  <si>
    <t>CORDAO MONOFIBRA CONECTORIZADO 62.5 FC-UPC/SC-UPC 5.0M - COG - LARANJA</t>
  </si>
  <si>
    <t>SIMPLEX OPTICAL PATCH CORD 62.5 FC-UPC/SC-UPC 5.0M - OFN - ORANGE</t>
  </si>
  <si>
    <t>PATCH CORD OPTICO MONOFIBRA CONECTORIZADO 62.5 FC-UPC/SC-UPC 5.0M - COG - NARANJA</t>
  </si>
  <si>
    <t>CORDAO MONOFIBRA CONECTORIZADO 62.5 LC-APC/LC-UPC 5.0M - COG - LARANJA</t>
  </si>
  <si>
    <t>SIMPLEX OPTICAL PATCH CORD 62.5 LC-APC/LC-UPC 5.0M - OFN - ORANGE</t>
  </si>
  <si>
    <t>PATCH CORD OPTICO MONOFIBRA CONECTORIZADO 62.5 LC-APC/LC-UPC 5.0M - COG - NARANJA</t>
  </si>
  <si>
    <t>CORDAO MONOFIBRA CONECTORIZADO 62.5 FC-APC/FC-APC 10.0M - COG - LARANJA</t>
  </si>
  <si>
    <t>SIMPLEX OPTICAL PATCH CORD 62.5 FC-APC/FC-APC 10.0M - OFN - ORANGE</t>
  </si>
  <si>
    <t>PATCH CORD OPTICO MONOFIBRA CONECTORIZADO 62.5 FC-APC/FC-APC 10.0M - COG - NARANJA</t>
  </si>
  <si>
    <t>CORDAO MONOFIBRA CONECTORIZADO 62.5 FC-APC/LC-UPC 2.0M - COG - LARANJA</t>
  </si>
  <si>
    <t>SIMPLEX OPTICAL PATCH CORD 62.5 FC-APC/LC-UPC 2.0M - OFN - ORANGE</t>
  </si>
  <si>
    <t>PATCH CORD OPTICO MONOFIBRA CONECTORIZADO 62.5 FC-APC/LC-UPC 2.0M - COG - NARANJA</t>
  </si>
  <si>
    <t>CORDAO MONOFIBRA CONECTORIZADO 62.5 FC-APC/LC-UPC 5.0M - COG - LARANJA</t>
  </si>
  <si>
    <t>SIMPLEX OPTICAL PATCH CORD 62.5 FC-APC/LC-UPC 5.0M - OFN - ORANGE</t>
  </si>
  <si>
    <t>PATCH CORD OPTICO MONOFIBRA CONECTORIZADO 62.5 FC-APC/LC-UPC 5.0M - COG - NARANJA</t>
  </si>
  <si>
    <t>CORDAO MONOFIBRA CONECTORIZADO 62.5 FC-APC/LC-UPC 7.0M - COG - LARANJA</t>
  </si>
  <si>
    <t>SIMPLEX OPTICAL PATCH CORD 62.5 FC-APC/LC-UPC 7.0M - OFN - ORANGE</t>
  </si>
  <si>
    <t>PATCH CORD OPTICO MONOFIBRA CONECTORIZADO 62.5 FC-APC/LC-UPC 7.0M - COG - NARANJA</t>
  </si>
  <si>
    <t>CORDAO MONOFIBRA CONECTORIZADO 62.5 FC-UPC/LC-UPC 15.0M - COG - LARANJA</t>
  </si>
  <si>
    <t>SIMPLEX OPTICAL PATCH CORD 62.5 FC-UPC/LC-UPC 15.0M - OFN - ORANGE</t>
  </si>
  <si>
    <t>PATCH CORD OPTICO MONOFIBRA CONECTORIZADO 62.5 FC-UPC/LC-UPC 15.0M - COG - NARANJA</t>
  </si>
  <si>
    <t>CORDAO MONOFIBRA CONECTORIZADO 62.5 FC-APC/SC-UPC 7.0M - COG - LARANJA</t>
  </si>
  <si>
    <t>SIMPLEX OPTICAL PATCH CORD 62.5 FC-APC/SC-UPC 7.0M - OFN - ORANGE</t>
  </si>
  <si>
    <t>PATCH CORD OPTICO MONOFIBRA CONECTORIZADO 62.5 FC-APC/SC-UPC 7.0M - COG - NARANJA</t>
  </si>
  <si>
    <t>CORDAO MONOFIBRA CONECTORIZADO 62.5 LC-UPC/LC-UPC 50.0M - COG - LARANJA</t>
  </si>
  <si>
    <t>SIMPLEX OPTICAL PATCH CORD 62.5 LC-UPC/LC-UPC 50.0M - OFN - ORANGE</t>
  </si>
  <si>
    <t>PATCH CORD OPTICO MONOFIBRA CONECTORIZADO 62.5 LC-UPC/LC-UPC 50.0M - COG - NARANJA</t>
  </si>
  <si>
    <t>PATCH CORD DATAWAVE U/UTP CAT.6 PREMIUM - LSZH - T568A/B - 2.0M - CINZA</t>
  </si>
  <si>
    <t>U/UTP CAT.6  COPPER PATCH CORD DATAWAVE GIGALAN PREMIUM - LSZH - T568A/B - 2.0M - GRAY</t>
  </si>
  <si>
    <t>PATCH CORD DATAWAVE U/UTP CAT.6 PREMIUM - LSZH - T568A/B - 2.0M - GRIS</t>
  </si>
  <si>
    <t>ET04096</t>
  </si>
  <si>
    <t>a0A6100001c1agB</t>
  </si>
  <si>
    <t>PATCH CORD DATAWAVE U/UTP CAT.6 PREMIUM - LSZH - T568A/B - 5.0M - CINZA</t>
  </si>
  <si>
    <t>U/UTP CAT.6 COPPER PATCH CORD DATAWAVE GIGALAN  PREMIUM - LSZH - T568A/B - 5.0M - GRAY</t>
  </si>
  <si>
    <t>PATCH CORD DATAWAVE U/UTP CAT.6 PREMIUM - LSZH - T568A/B - 5.0M - GRIS</t>
  </si>
  <si>
    <t>CORDAO MONOFIBRA CONECTORIZADO SM FC-APC/FC-UPC 7.0M - COG - AZUL</t>
  </si>
  <si>
    <t>SIMPLEX OPTICAL PATCH CORD SM FC-APC/FC-UPC 7.0M - OFN - BLUE</t>
  </si>
  <si>
    <t>PATCH CORD OPTICO MONOFIBRA CONECTORIZADO SM FC-APC/FC-UPC 7.0M - COG - AZUL</t>
  </si>
  <si>
    <t>CORDAO MONOFIBRA CONECTORIZADO SM FC-UPC/FC-UPC 7.0M - COG - AZUL</t>
  </si>
  <si>
    <t>SIMPLEX OPTICAL PATCH CORD SM FC-UPC/FC-UPC 7.0M - OFN - BLUE</t>
  </si>
  <si>
    <t>PATCH CORD OPTICO MONOFIBRA CONECTORIZADO SM FC-UPC/FC-UPC 7.0M - COG - AZUL</t>
  </si>
  <si>
    <t>CORDAO MONOFIBRA CONECTORIZADO SM FC-UPC/LC-APC 7.0M - COG - AZUL</t>
  </si>
  <si>
    <t>SIMPLEX OPTICAL PATCH CORD SM FC-UPC/LC-APC 7.0M - OFN - BLUE</t>
  </si>
  <si>
    <t>PATCH CORD OPTICO MONOFIBRA CONECTORIZADO SM FC-UPC/LC-APC 7.0M - COG - AZUL</t>
  </si>
  <si>
    <t>CORDAO MONOFIBRA CONECTORIZADO SM LC-APC/LC-UPC 7.0M - COG - AZUL</t>
  </si>
  <si>
    <t>SIMPLEX OPTICAL PATCH CORD SM LC-APC/LC-UPC 7.0M - OFN - BLUE</t>
  </si>
  <si>
    <t>PATCH CORD OPTICO MONOFIBRA CONECTORIZADO SM LC-APC/LC-UPC 7.0M - COG - AZUL</t>
  </si>
  <si>
    <t>CORDAO MONOFIBRA CONECTORIZADO SM LC-APC/LC-UPC 13.0M - COG - AZUL</t>
  </si>
  <si>
    <t>SIMPLEX OPTICAL PATCH CORD SM LC-APC/LC-UPC 13.0M - OFN - BLUE</t>
  </si>
  <si>
    <t>PATCH CORD OPTICO MONOFIBRA CONECTORIZADO SM LC-APC/LC-UPC 13.0M - COG - AZUL</t>
  </si>
  <si>
    <t>CORDAO MONOFIBRA CONECTORIZADO SM FC-UPC/LC-UPC 13.0M - COG - AZUL</t>
  </si>
  <si>
    <t>SIMPLEX OPTICAL PATCH CORD SM FC-UPC/LC-UPC 13.0M - OFN - BLUE</t>
  </si>
  <si>
    <t>PATCH CORD OPTICO MONOFIBRA CONECTORIZADO SM FC-UPC/LC-UPC 13.0M - COG - AZUL</t>
  </si>
  <si>
    <t>CORDAO MONOFIBRA CONECTORIZADO SM FC-UPC/LC-APC 13.0M - COG - AZUL</t>
  </si>
  <si>
    <t>SIMPLEX OPTICAL PATCH CORD SM FC-UPC/LC-APC 13.0M - OFN - BLUE</t>
  </si>
  <si>
    <t>PATCH CORD OPTICO MONOFIBRA CONECTORIZADO SM FC-UPC/LC-APC 13.0M - COG - AZUL</t>
  </si>
  <si>
    <t>CORDAO MONOFIBRA CONECTORIZADO SM FC-UPC/FC-UPC 13.0M - COG - AZUL</t>
  </si>
  <si>
    <t>SIMPLEX OPTICAL PATCH CORD SM FC-UPC/FC-UPC 13.0M - OFN - BLUE</t>
  </si>
  <si>
    <t>PATCH CORD OPTICO MONOFIBRA CONECTORIZADO SM FC-UPC/FC-UPC 13.0M - COG - AZUL</t>
  </si>
  <si>
    <t>CORDAO MONOFIBRA CONECTORIZADO SM FC-APC/FC-UPC 13.0M - COG - AZUL</t>
  </si>
  <si>
    <t>SIMPLEX OPTICAL PATCH CORD SM FC-APC/FC-UPC 13.0M - OFN - BLUE</t>
  </si>
  <si>
    <t>PATCH CORD OPTICO MONOFIBRA CONECTORIZADO SM FC-APC/FC-UPC 13.0M - COG - AZUL</t>
  </si>
  <si>
    <t>CORDAO MONOFIBRA CONECTORIZADO SM FC-UPC/SC-UPC 7.0M - COG - AZUL</t>
  </si>
  <si>
    <t>SIMPLEX OPTICAL PATCH CORD SM FC-UPC/SC-UPC 7.0M - OFN - BLUE</t>
  </si>
  <si>
    <t>PATCH CORD OPTICO MONOFIBRA CONECTORIZADO SM FC-UPC/SC-UPC 7.0M - COG - AZUL</t>
  </si>
  <si>
    <t>CORDAO MONOFIBRA CONECTORIZADO SM LC-APC/SC-UPC 3.0M - COG -AZUL</t>
  </si>
  <si>
    <t>SIMPLEX OPTICAL PATCH CORD SM LC-APC/SC-UPC 3.0M - OFN - BLUE</t>
  </si>
  <si>
    <t>PATCH CORD OPTICO MONOFIBRA CONECTORIZADO SM LC-APC/SC-UPC 3.0M - COG -AZUL</t>
  </si>
  <si>
    <t>CORDAO MONOFIBRA CONECTORIZADO SM FC-APC/FC-APC 13.0M - COG - AZUL</t>
  </si>
  <si>
    <t>SIMPLEX OPTICAL PATCH CORD SM FC-APC/FC-APC 13.0M - OFN - BLUE</t>
  </si>
  <si>
    <t>PATCH CORD OPTICO MONOFIBRA CONECTORIZADO SM FC-APC/FC-APC 13.0M - COG - AZUL</t>
  </si>
  <si>
    <t>CORDAO MONOFIBRA CONECTORIZADO SM FC-APC/FC-UPC 30.0M - COG - AZUL</t>
  </si>
  <si>
    <t>BATTERIA FCR-50-12</t>
  </si>
  <si>
    <t>FCR-50-12 BATTERY</t>
  </si>
  <si>
    <t>BATERÍA FCR-50-12</t>
  </si>
  <si>
    <t>CORDAO MONOFIBRA CONECTORIZADO SM FC-UPC/SC-UPC 40.0M - COG - AZUL</t>
  </si>
  <si>
    <t>SIMPLEX OPTICAL PATCH CORD SM FC-UPC/SC-UPC 40.0M - OFN - BLUE</t>
  </si>
  <si>
    <t>PATCH CORD OPTICO MONOFIBRA CONECTORIZADO SM FC-UPC/SC-UPC 40.0M - COG - AZUL</t>
  </si>
  <si>
    <t>PATCH CORD DATAWAVE U/UTP CAT.6 PREMIUM - LSZH - T568A/B - 3.0M - CINZA</t>
  </si>
  <si>
    <t>U/UTP CAT.6 COPPER PATCH CORD DATAWAVE GIGALAN PREMIUM - LSZH - T568A/B - 3.0M - GRAY</t>
  </si>
  <si>
    <t>PATCH CORD DATAWAVE U/UTP CAT.6 PREMIUM - LSZH - T568A/B - 3.0M - GRIS</t>
  </si>
  <si>
    <t>PATCH CORD DATAWAVE U/UTP CAT.6 - LSZH - T568A/B - 3.0M - CINZA</t>
  </si>
  <si>
    <t>U/UTP CAT.6 COPPER PATCH CORD DATAWAVE GIGALAN  - LSZH - T568A/B - 3.0M - GRAY</t>
  </si>
  <si>
    <t>PATCH CORD DATAWAVE U/UTP CAT.6 - LSZH - T568A/B - 3.0M - GRIS</t>
  </si>
  <si>
    <t>PATCH CORD DATAWAVE U/UTP CAT.6 - LSZH - T568A/B - 2.0M - CINZA</t>
  </si>
  <si>
    <t>U/UTP CAT.6 COPPER PATCH CORD DATAWAVE GIGALAN - LSZH - T568A/B - 2.0M - GRAY</t>
  </si>
  <si>
    <t>PATCH CORD DATAWAVE U/UTP CAT.6 - LSZH - T568A/B - 2.0M - GRIS</t>
  </si>
  <si>
    <t>PATCH CORD DATAWAVE U/UTP CAT.6 - LSZH - T568A/B - 5.0M - CINZA</t>
  </si>
  <si>
    <t>U/UTP CAT.6 COPPER PATCH CORD DATAWAVE GIGALAN  - LSZH - T568A/B - 5.0M - GRAY</t>
  </si>
  <si>
    <t>PATCH CORD DATAWAVE U/UTP CAT.6 - LSZH - T568A/B - 5.0M - GRIS</t>
  </si>
  <si>
    <t>EXTENSAO OPTICA CONECTORIZADA 06F 62.5 FC-UPC 1.5M - COG - LARANJA - D2 (PARA DIO A280)</t>
  </si>
  <si>
    <t>PIGTAIL AND OPTICAL ADAPTER KIT 06F 62.5 FC-UPC 1.5M - OFN - ORANGE - D2 (FOR DIO A280)</t>
  </si>
  <si>
    <t>EXTENSION OPTICA CONECTORIZADA 06F 62.5 FC-UPC 1.5M - COG - NARANJA - D2 (PARA DIO A280)</t>
  </si>
  <si>
    <t>SERVICE CABLE CONECTORIZADO 02F 50.0 LC-UPC(IP67)/SC-UPC 0.4D3/2.5M - TIGHT - RISER - PRETO - IO</t>
  </si>
  <si>
    <t>TRUNK CABLE PRE-TERMINATED 02F 50.0 LC-UPC(IP67)/SC-UPC 0.4D3/2.5M - TIGHT - RISER - BLACK - IO</t>
  </si>
  <si>
    <t>CABLE TRONCAL CONECTORIZADO 02F 50.0 LC-UPC(IP67)/SC-UPC 0.4D3/2.5M - TIGHT - RISER - NEGRO  - IO</t>
  </si>
  <si>
    <t>CORDAO DUPLEX CONECTORIZADO 50.0 LC-UPC/LC-UPC 2.5M - LSZH - AMARELO (A - B)</t>
  </si>
  <si>
    <t>DUPLEX OPTICAL PATCH CORD 50.0 LC-UPC/LC-UPC 2.5M - LSZH - YELLOW (A - B)</t>
  </si>
  <si>
    <t>PATCH CORD OPTICO DUPLEX CONECTORIZADO 50.0 LC-UPC/LC-UPC 2.5M - LSZH - AMARILLO (A - B)</t>
  </si>
  <si>
    <t>CABO OPTICO CFOA-SM-AS120-RA 12F G-652D ZWP</t>
  </si>
  <si>
    <t>OPTICAL CABLE CFOA-SM-AS120-RA 12F G-652D ZWP</t>
  </si>
  <si>
    <t>CABLE OPTICO CFOA-SM-AS120-RA 12F G-652D ZWP</t>
  </si>
  <si>
    <t>CABO OPTICO CFOA-SM-AS120-RA 24F G-652D ZWP</t>
  </si>
  <si>
    <t>OPTICAL CABLE CFOA-SM-AS120-RA 24F G-652D ZWP</t>
  </si>
  <si>
    <t>CABLE OPTICO CFOA-SM-AS120-RA 24F G-652D ZWP</t>
  </si>
  <si>
    <t>CABO OPTICO CFOA-SM-AS80 MINI-RA 12F G-652D ZWP</t>
  </si>
  <si>
    <t>OPTICAL CABLE CFOA-SM-AS80 MINI-RA 12F G-652D ZWP</t>
  </si>
  <si>
    <t>CABLE OPTICO CFOA-SM-AS80 MINI-RA 12F G-652D ZWP</t>
  </si>
  <si>
    <t>CABO OPTICO CFOA-SM-AS120-S 24F G-652D ZWP TS</t>
  </si>
  <si>
    <t>OPTICAL CABLE CFOA-SM-AS120-S 24F G-652D ZWP TS</t>
  </si>
  <si>
    <t>CABLE OPTICO CFOA-SM-AS120-S 24F G-652D ZWP TS</t>
  </si>
  <si>
    <t>CABO OPTICO CFOA-SM-AS120-S 48F G-652D ZWP TS</t>
  </si>
  <si>
    <t>OPTICAL CABLE CFOA-SM-AS120-S 48F G-652D ZWP TS</t>
  </si>
  <si>
    <t>CABLE OPTICO CFOA-SM-AS120-S 48F G-652D ZWP TS</t>
  </si>
  <si>
    <t>CABO OPTICO CFOA-SM-AS120-S 72F G-652D ZWP TS</t>
  </si>
  <si>
    <t>OPTICAL CABLE CFOA-SM-AS120-S 72F G-652D ZWP TS</t>
  </si>
  <si>
    <t>CABLE OPTICO CFOA-SM-AS120-S 72F G-652D ZWP TS</t>
  </si>
  <si>
    <t>CABO OPTICO CFOA-SM-AS120-S 96F G-652D ZWP TS</t>
  </si>
  <si>
    <t>OPTICAL CABLE CFOA-SM-AS120-S 96F G-652D ZWP TS</t>
  </si>
  <si>
    <t>CABLE OPTICO CFOA-SM-AS120-S 96F G-652D ZWP TS</t>
  </si>
  <si>
    <t>KIT EXTENSAO OPTICA CONECTORIZADA 320F SM E2000-APC PARA DGO600</t>
  </si>
  <si>
    <t>KIT PIGTAIL AND OPTICAL ADAPTER KIT 320F SM E2000-APC FOR DGO600</t>
  </si>
  <si>
    <t>KIT EXTENSION OPTICA CONECTORIZADA 320F SM E2000-APC PARA DGO600</t>
  </si>
  <si>
    <t>KIT EXTENSAO OPTICA CONECTORIZADA 320F SM SC-APC PARA DGO600</t>
  </si>
  <si>
    <t>KIT PIGTAIL AND OPTICAL ADAPTER KIT 320F SM SC-APC FOR DGO600</t>
  </si>
  <si>
    <t>KIT EXTENSION OPTICA CONECTORIZADA 320F SM SC-APC PARA DGO600</t>
  </si>
  <si>
    <t>DGO600 (DISTRIBUIDOR GERAL OPTICO - BASTIDOR COM 5 SUB-RACKS)</t>
  </si>
  <si>
    <t>DGO600 (DISTRIBUIDOR GENERAL OPTICO - BASTIDOR CON 5 SUB-RACKS)</t>
  </si>
  <si>
    <t>BASTIDOR 22U, 19" , FECHAMENTO, ACRILICO</t>
  </si>
  <si>
    <t>CABO TRANSMISSAO DE DADOS GIGALAN MAX GREEN U/UTP 23AWGX4P CAT.6 LSZH EUROCLASS Dca-s2,d2,a1 AM RIB</t>
  </si>
  <si>
    <t>DATA CABLE GIGALAN MAX GREEN U/UTP 23AWGX4P CAT.6 LSZH EUROCLASS Dca-s2,d2,a1 AM  RIB</t>
  </si>
  <si>
    <t>CABLE TRANSMISION DATOS GIGALAN MAX GREEN U/UTP 23AWGX4P CAT.6 LSZH EUROCLASS Dca-s2,d2,a1  AM RIB</t>
  </si>
  <si>
    <t>CABO OPTICO CFOA-SM-DDR-S 144F G-652D (12F/T) (F6.0254)</t>
  </si>
  <si>
    <t>OPTICAL CABLE CFOA-SM-DDR-S 144F G-652D (12F/T) (F6.0254)</t>
  </si>
  <si>
    <t>CABLE OPTICO CFOA-SM-DDR-S 144F G-652D (12F/T) (F6.0254)</t>
  </si>
  <si>
    <t>CABO OPTICO CFOA-SM-DDR-S 96F G-652D (12F/T) (F6.0254)</t>
  </si>
  <si>
    <t>OPTICAL CABLE CFOA-SM-DDR-S 96F G-652D (12F/T) (F6.0254)</t>
  </si>
  <si>
    <t>CABLE OPTICO CFOA-SM-DDR-S 96F G-652D (12F/T) (F6.0254)</t>
  </si>
  <si>
    <t>CABO OPTICO CFOA-SM-DDR-S 48F G-652D (12F/T) (F6.0254)</t>
  </si>
  <si>
    <t>OPTICAL CABLE CFOA-SM-DDR-S 48F G-652D (12F/T) (F6.0254)</t>
  </si>
  <si>
    <t>CABLE OPTICO CFOA-SM-DDR-S 48F G-652D (12F/T) (F6.0254)</t>
  </si>
  <si>
    <t>CABO OPTICO CFOA-SM-DDR-S 36F G-652D (6F/T) (F6.0254)</t>
  </si>
  <si>
    <t>OPTICAL CABLE CFOA-SM-DDR-S 36F G-652D (6F/T) (F6.0254)</t>
  </si>
  <si>
    <t>CABLE OPTICO CFOA-SM-DDR-S 36F G-652D (6F/T) (F6.0254)</t>
  </si>
  <si>
    <t>CABO OPTICO CFOA-SM-DDR-S 24F G-652D (6F/T) (F6.0254)</t>
  </si>
  <si>
    <t>OPTICAL CABLE CFOA-SM-DDR-S 24F G-652D (6F/T) (F6.0254)</t>
  </si>
  <si>
    <t>CABLE OPTICO CFOA-SM-DDR-S 24F G-652D (6F/T) (F6.0254)</t>
  </si>
  <si>
    <t>CABO OPTICO CFOA-SM-DDR-S 08F G-652D (4F/T) (F6.0254)</t>
  </si>
  <si>
    <t>OPTICAL CABLE CFOA-SM-DDR-S 08F G-652D (4F/T) (F6.0254)</t>
  </si>
  <si>
    <t>CABLE OPTICO CFOA-SM-DDR-S 08F G-652D (4F/T) (F6.0254)</t>
  </si>
  <si>
    <t>CORDAO DUPLEX CONECTORIZADO BLI A/B G-657A LC-UPC/SC-APC 1.5M - LSZH - AZUL</t>
  </si>
  <si>
    <t>DUPLEX OPTICAL PATCH CORD BLI A/B G-657A LC-UPC/SC-APC 1.5M - LSZH - BLUE</t>
  </si>
  <si>
    <t>PATCH CORD OPTICO DUPLEX CONECTORIZADO BLI A/B G-657A LC-UPC/SC-APC 1.5M - LSZH - AZUL</t>
  </si>
  <si>
    <t>CORDAO DUPLEX CONECTORIZADO BLI A/B G-657A LC-UPC/SC-APC 3.0M - LSZH - AZUL</t>
  </si>
  <si>
    <t>DUPLEX OPTICAL PATCH CORD BLI A/B G-657A LC-UPC/SC-APC 3.0M - LSZH - BLUE</t>
  </si>
  <si>
    <t>PATCH CORD OPTICO DUPLEX CONECTORIZADO BLI A/B G-657A LC-UPC/SC-APC 3.0M - LSZH - AZUL</t>
  </si>
  <si>
    <t>CORDAO DUPLEX CONECTORIZADO BLI A/B G-657A LC-UPC/SC-APC 8.0M - LSZH - AZUL</t>
  </si>
  <si>
    <t>OPTICAL PATCH CORD DUPLEX CONECTORIZADO BLI A/B G-657A LC-UPC/SC-APC 8.0M - LSZH - BLUE</t>
  </si>
  <si>
    <t>PATCH CORD OPTICO DUPLEX CONECTORIZADO BLI A/B G-657A LC-UPC/SC-APC 8.0M - LSZH - AZUL</t>
  </si>
  <si>
    <t>CORDAO DUPLEX CONECTORIZADO BLI A/B G-657A LC-UPC/SC-APC 10.0M - LSZH - AZUL</t>
  </si>
  <si>
    <t>OPTICAL PATCH CORD DUPLEX CONECTORIZADO BLI A/B G-657A LC-UPC/SC-APC 10.0M - LSZH - BLUE</t>
  </si>
  <si>
    <t>PATCH CORD OPTICO DUPLEX CONECTORIZADO BLI A/B G-657A LC-UPC/SC-APC 10.0M - LSZH - AZUL</t>
  </si>
  <si>
    <t>CORDAO DUPLEX CONECTORIZADO BLI A/B G-657A LC-APC/LC-UPC 3.0M - LSZH - AZUL</t>
  </si>
  <si>
    <t>DUPLEX OPTICAL PATCH CORD BLI A/B G-657A LC-APC/LC-UPC 3.0M - LSZH - BLUE</t>
  </si>
  <si>
    <t>PATCH CORD OPTICO DUPLEX CONECTORIZADO BLI A/B G-657A LC-APC/LC-UPC 3.0M - LSZH - AZUL</t>
  </si>
  <si>
    <t>CORDAO DUPLEX CONECTORIZADO BLI A/B G-657A LC-APC/LC-UPC 8.0M - LSZH - AZUL</t>
  </si>
  <si>
    <t>DUPLEX OPTICAL PATCH CORD BLI A/B G-657A LC-APC/LC-UPC 8.0M - LSZH - BLUE</t>
  </si>
  <si>
    <t>PATCH CORD OPTICO DUPLEX CONECTORIZADO BLI A/B G-657A LC-APC/LC-UPC 8.0M - LSZH - AZUL</t>
  </si>
  <si>
    <t>CORDAO DUPLEX CONECTORIZADO BLI A/B G-657A LC-UPC/LC-UPC 1.5M - LSZH - AZUL (A - B)</t>
  </si>
  <si>
    <t>DUPLEX OPTICAL PATCH CORD BLI A/B G-657A LC-UPC/LC-UPC 1.5M - LSZH - BLUE (A - B)</t>
  </si>
  <si>
    <t>PATCH CORD OPTICO DUPLEX CONECTORIZADO BLI A/B G-657A LC-UPC/LC-UPC 1.5M - LSZH - AZUL (A - B)</t>
  </si>
  <si>
    <t>CABO OPTICO CFOA-SM-LV-AS-CMO15KN-S 06F NR (ABNT)</t>
  </si>
  <si>
    <t>OPTICAL CABLE CFOA-SM-LV-AS-CMO15KN-S 06F NR (ABNT)</t>
  </si>
  <si>
    <t>CABLE OPTICO CFOA-SM-LV-AS-CMO15KN-S 06F NR (ABNT)</t>
  </si>
  <si>
    <t>CABO OPTICO CFOA-SM-AS-CMO4KN-S 24F G-652D (100202973)</t>
  </si>
  <si>
    <t>OPTICAL CABLE CFOA-SM-AS-CMO4KN-S 24F G-652D (100202973)</t>
  </si>
  <si>
    <t>CABLE OPTICO CFOA-SM-AS-CMO4KN-S 24F G-652D (100202973)</t>
  </si>
  <si>
    <t>CABO OPTICO CFOA-NZD-DD-S 48F TS G-655 NR (NZD LA)</t>
  </si>
  <si>
    <t>CORDAO OPTICO COA-SM-MF INTERCONNECT 2.0 ALLWAVE(R) FLEX+ ENHANCED (9P20-001C-7RY-4)</t>
  </si>
  <si>
    <t>OPTICAL CORD COA-SM-MF INTERCONNECT 2.0 ALLWAVE(R) FLEX+ ENHANCED (9P20-001C-7RY-4)</t>
  </si>
  <si>
    <t>CORDON OPTICO COA-SM-MF INTERCONNECT 2.0 ALLWAVE(R) FLEX+ ENHANCED (9P20-001C-7RY-4)</t>
  </si>
  <si>
    <t>CABO OPTICO CFOA-SM-DDR-S 72F G-652D TS (PFV)</t>
  </si>
  <si>
    <t>OPTICAL CABLE CFOA-SM-DDR-S 72F G-652D TS (PFV)</t>
  </si>
  <si>
    <t>CABLE OPTICO CFOA-SM-DDR-S 72F G-652D TS (PFV)</t>
  </si>
  <si>
    <t>CABO OPTICO CFOAC-BLI-CM-01-CO-LSZH A1 PR - BOBINA 1000M (DROP FAST COMPACTO)</t>
  </si>
  <si>
    <t>OPTICAL CABLE CFOAC-BLI-CM-01-CO-LSZH A1 PR - REEL 1000M (FAST COMPACT DROP)</t>
  </si>
  <si>
    <t>CABLE OPTICO CFOAC-BLI-CM-01-CO-LSZH A1 PR - CARRETE 1000M (DROP FAST COMPACTO)</t>
  </si>
  <si>
    <t>CORDAO OPTICO 12F SM G-652D MPO12-UPC(F)/MPO12-UPC(F) 3.0D3 - MTF - LSZH - AMARELO - TIPO A</t>
  </si>
  <si>
    <t>OPTICAL PATCH CORD  12F SM G-652D MPO12-UPC(F)/MPO12-UPC(F) 3.0D3 - MTF - LSZH - YELLOW - TYPE A</t>
  </si>
  <si>
    <t>CORDON OPTICO 12F SM G-652D MPO12-UPC(F)/MPO12-UPC(F) 3.0D3 - MTF - LSZH - AMARILLO - TIPO A</t>
  </si>
  <si>
    <t>CORDAO DUPLEX CONECTORIZADO 62.5 LC-APC/LC-APC 2.0M - COG - LARANJA (A - B)</t>
  </si>
  <si>
    <t>DUPLEX OPTICAL PATCH CORD 62.5 LC-APC/LC-APC 2.0M - OFN - ORANGE (A - B)</t>
  </si>
  <si>
    <t>PATCH CORD OPTICO DUPLEX CONECTORIZADO 62.5 LC-APC/LC-APC 2.0M - COG - NARANJA (A - B)</t>
  </si>
  <si>
    <t>CORDAO DUPLEX CONECTORIZADO 62.5 LC-APC/SC-APC 8.0M - COG - LARANJA</t>
  </si>
  <si>
    <t>DUPLEX OPTICAL PATCH CORD 62.5 LC-APC/SC-APC 8.0M - OFN - ORANGE</t>
  </si>
  <si>
    <t>PATCH CORD OPTICO DUPLEX CONECTORIZADO 62.5 LC-APC/SC-APC 8.0M - COG - NARANJA</t>
  </si>
  <si>
    <t>CORDAO DUPLEX CONECTORIZADO 62.5 LC-APC/ST-APC 2.0M - COG - LARANJA</t>
  </si>
  <si>
    <t>DIO CASSETE HDX COM ADAPTADOR MPO DUPLEX (TIPO B)</t>
  </si>
  <si>
    <t>HDX CASSETTE WITH DUPLEX MPO ADAPTER (TYPE B)</t>
  </si>
  <si>
    <t>ODF CASETE HDX CON ADAPTADOR MPO DUPLEX (TIPO B)</t>
  </si>
  <si>
    <t>SERVICE CABLE CONECTORIZADO 12F BLI A/B G-657A MPO12-APC(F)/MPO12-APC(F) 0.8D3/0.8D3 60.0M - UT - LSZH - AZUL - TIPO B</t>
  </si>
  <si>
    <t>TRUNK CABLE PRE-TERMINATED 12F BLI A/B G-657A MPO12-APC(F)/MPO12-APC(F) 0.8D3/0.8D3 60.0M - UT - LSZH - BLUE - TIPO B</t>
  </si>
  <si>
    <t>CABLE TRONCAL CONECTORIZADO 12F BLI A/B G-657A MPO12-APC(F)/MPO12-APC(F) 0.8D3/0.8D3 60.0M - UT - LSZH - AZUL - TIPO B</t>
  </si>
  <si>
    <t>CABO OPTICO AT-3BE27DT-024-TMHE</t>
  </si>
  <si>
    <t>OPTICAL CABLE AT-3BE27DT-024-TMHE</t>
  </si>
  <si>
    <t>CABLE OPTICO AT-3BE27DT-024-TMHE</t>
  </si>
  <si>
    <t>CABO OPTICO CFOA-SM-ARD-G 04F G-652D</t>
  </si>
  <si>
    <t>OPTICAL CABLE CFOA-SM-ARD-G 04F G-652D</t>
  </si>
  <si>
    <t>CABLE OPTICO CFOA-SM-ARD-G 04F G-652D</t>
  </si>
  <si>
    <t>CABO OPTICO CFOA-SM-ARD-G 08F G-652D</t>
  </si>
  <si>
    <t>OPTICAL CABLE CFOA-SM-ARD-G 08F G-652D</t>
  </si>
  <si>
    <t>CABLE OPTICO CFOA-SM-ARD-G 08F G-652D</t>
  </si>
  <si>
    <t>CABO OPTICO CFOA-SM-ARD-G 10F G-652D</t>
  </si>
  <si>
    <t>OPTICAL CABLE CFOA-SM-ARD-G 10F G-652D</t>
  </si>
  <si>
    <t>CABLE OPTICO CFOA-SM-ARD-G 10F G-652D</t>
  </si>
  <si>
    <t>CABO OPTICO CFOT-SM-AREO 08F G-652D COG (FIBER-LAN-AR INDOOR/OUTDOOR)</t>
  </si>
  <si>
    <t>OPTICAL CABLE CFOT-SM-AREO 08F G-652D COG (FIBER-LAN-AR INDOOR/OUTDOOR)</t>
  </si>
  <si>
    <t>CABLE OPTICO CFOT-SM-AREO 08F G-652D COG (FIBER-LAN-AR INDOOR/OUTDOOR)</t>
  </si>
  <si>
    <t>ET2063</t>
  </si>
  <si>
    <t>CABO OPTICO CFOT-SM-AREO 06F G-652D COG (FIBER-LAN-AR INDOOR/OUTDOOR)</t>
  </si>
  <si>
    <t>OPTICAL CABLE CFOT-SM-AREO 06F G-652D COG (FIBER-LAN-AR INDOOR/OUTDOOR)</t>
  </si>
  <si>
    <t>CABLE OPTICO CFOT-SM-AREO 06F G-652D COG (FIBER-LAN-AR INDOOR/OUTDOOR)</t>
  </si>
  <si>
    <t>CABO OPTICO CFOT-SM-AREO 04F G-652D COG (FIBER-LAN-AR INDOOR/OUTDOOR)</t>
  </si>
  <si>
    <t>OPTICAL CABLE CFOT-SM-AREO 04F G-652D COG (FIBER-LAN-AR INDOOR/OUTDOOR)</t>
  </si>
  <si>
    <t>CABLE OPTICO CFOT-SM-AREO 04F G-652D COG (FIBER-LAN-AR INDOOR/OUTDOOR)</t>
  </si>
  <si>
    <t>CABO OPTICO CFOT-SM-AREO 10F G-652D COG (FIBER-LAN-AR INDOOR/OUTDOOR)</t>
  </si>
  <si>
    <t>OPTICAL CABLE CFOT-SM-AREO 10F G-652D COG (FIBER-LAN-AR INDOOR/OUTDOOR)</t>
  </si>
  <si>
    <t>CABLE OPTICO CFOT-SM-AREO 10F G-652D COG (FIBER-LAN-AR INDOOR/OUTDOOR)</t>
  </si>
  <si>
    <t>CABO OPTICO CFOT-SM-AREO 02F G-652D COG (FIBER-LAN-AR INDOOR/OUTDOOR)</t>
  </si>
  <si>
    <t>OPTICAL CABLE CFOT-SM-AREO 02F G-652D COG (FIBER-LAN-AR INDOOR/OUTDOOR)</t>
  </si>
  <si>
    <t>CABLE OPTICO CFOT-SM-AREO 02F G-652D COG (FIBER-LAN-AR INDOOR/OUTDOOR)</t>
  </si>
  <si>
    <t>RESERVADO CABO OPTICO CFOA-SM-LV-AS-CMO20KN-S 24F G-652D RT (ABNT)</t>
  </si>
  <si>
    <t>CABO OPTICO AT-626N2TT-024</t>
  </si>
  <si>
    <t>OPTICAL CABLE AT-626N2TT-024</t>
  </si>
  <si>
    <t>CABLE OPTICO AT-626N2TT-024</t>
  </si>
  <si>
    <t>CABO OPTICO AT-62627DT-024-TMHE</t>
  </si>
  <si>
    <t>OPTICAL CABLE AT-62627DT-024-TMHE</t>
  </si>
  <si>
    <t>CABLE OPTICO AT-62627DT-024-TMHE</t>
  </si>
  <si>
    <t>RESERVADO CABO OPTICO AT-626N2TT-024</t>
  </si>
  <si>
    <t>CABO OPTICO CFOT-MM-UB 36F (62.5) COG</t>
  </si>
  <si>
    <t>OPTICAL CABLE CFOT-MM-UB 36F (62.5) COG</t>
  </si>
  <si>
    <t>CABLE OPTICO CFOT-MM-UB 36F (62.5) COG</t>
  </si>
  <si>
    <t>CABO OPTICO OPDC-F (24F SM 39MM² ALUMINIO LIGA 25KV COBERTO XLPE)</t>
  </si>
  <si>
    <t>OPDC-F CP CLN.039.177.R (24F SM)</t>
  </si>
  <si>
    <t>CABLE OPTICO OPDC-F CP CLN.039.177.R (24F SM)</t>
  </si>
  <si>
    <t>RESERVADO CABO OPTICO OPDC-F CP CLN.039.177.R (24F SM)</t>
  </si>
  <si>
    <t>CORDAO MONOFIBRA CONECTORIZADO SM G-652D LC-UPC/ST-UPC 1.0M - COG - AMARELO</t>
  </si>
  <si>
    <t>SIMPLEX OPTICAL PATCH CORD SM G-652D LC-UPC/ST-UPC 1.0M - OFN - YELLOW</t>
  </si>
  <si>
    <t>PATCH CORD OPTICO MONOFIBRA CONECTORIZADO SM G-652D LC-UPC/ST-UPC 1.0M - COG - AMARILLO</t>
  </si>
  <si>
    <t>CORDAO MONOFIBRA CONECTORIZADO SM G-652D LC-UPC/ST-UPC 2.0M - COG - AMARELO</t>
  </si>
  <si>
    <t>SIMPLEX OPTICAL PATCH CORD SM G-652D LC-UPC/ST-UPC 2.0M - OFN - YELLOW</t>
  </si>
  <si>
    <t>PATCH CORD OPTICO MONOFIBRA CONECTORIZADO SM G-652D LC-UPC/ST-UPC 2.0M - COG - AMARILLO</t>
  </si>
  <si>
    <t>CORDAO MONOFIBRA CONECTORIZADO SM G-652D LC-UPC/ST-UPC 3.0M - COG - AMARELO</t>
  </si>
  <si>
    <t>SIMPLEX OPTICAL PATCH CORD SM G-652D LC-UPC/ST-UPC 3.0M - OFN - YELLOW</t>
  </si>
  <si>
    <t>PATCH CORD OPTICO MONOFIBRA CONECTORIZADO SM G-652D LC-UPC/ST-UPC 3.0M - COG - AMARILLO</t>
  </si>
  <si>
    <t>ET3615</t>
  </si>
  <si>
    <t>CORDAO DUPLEX CONECTORIZADO OM4 LC-UPC/ST-UPC 1.0M - COG - ACQUA</t>
  </si>
  <si>
    <t>DUPLEX OPTICAL PATCH CORD OM4 LC-UPC/ST-UPC 1.0M - OFN - AQUA</t>
  </si>
  <si>
    <t>PATCH CORD OPTICO DUPLEX CONECTORIZADO OM4 LC-UPC/ST-UPC 1.0M - COG - ACQUA</t>
  </si>
  <si>
    <t>CORDAO DUPLEX CONECTORIZADO OM4 LC-UPC/ST-UPC 2.0M - COG - ACQUA</t>
  </si>
  <si>
    <t>DUPLEX OPTICAL PATCH CORD OM4 LC-UPC/ST-UPC 2.0M - OFN - AQUA</t>
  </si>
  <si>
    <t>PATCH CORD OPTICO DUPLEX CONECTORIZADO OM4 LC-UPC/ST-UPC 2.0M - COG - ACQUA</t>
  </si>
  <si>
    <t>CORDAO MONOFIBRA CONECTORIZADO SM G-652D LC-UPC/SC-UPC 1.0M - COG - AMARELO</t>
  </si>
  <si>
    <t>SIMPLEX OPTICAL PATCH CORD SM G-652D LC-UPC/SC-UPC 1.0M - OFN - YELLOW</t>
  </si>
  <si>
    <t>PATCH CORD OPTICO MONOFIBRA CONECTORIZADO SM G-652D LC-UPC/SC-UPC 1.0M - COG - AMARILLO</t>
  </si>
  <si>
    <t>CORDAO MONOFIBRA CONECTORIZADO SM G-652D LC-UPC/SC-UPC 2.0M - COG - AMARELO</t>
  </si>
  <si>
    <t>SIMPLEX OPTICAL PATCH CORD SM G-652D LC-UPC/SC-UPC 2.0M - OFN - YELLOW</t>
  </si>
  <si>
    <t>PATCH CORD OPTICO MONOFIBRA CONECTORIZADO SM G-652D LC-UPC/SC-UPC 2.0M - COG - AMARILLO</t>
  </si>
  <si>
    <t>CORDAO DUPLEX CONECTORIZADO OM4 LC-UPC/SC-UPC 1.0M - COG - ACQUA</t>
  </si>
  <si>
    <t>DUPLEX OPTICAL PATCH CORD OM4 LC-UPC/SC-UPC 1.0M - OFN - AQUA</t>
  </si>
  <si>
    <t>PATCH CORD OPTICO DUPLEX CONECTORIZADO OM4 LC-UPC/SC-UPC 1.0M - COG - ACQUA</t>
  </si>
  <si>
    <t>CABO OPTICO AT-3BE27D6-012-CMEE</t>
  </si>
  <si>
    <t>OPTICAL CABLE AT-3BE27D6-012-CMEE</t>
  </si>
  <si>
    <t>CABLE OPTICO AT-3BE27D6-012-CMEE</t>
  </si>
  <si>
    <t>FONTE DE ALIMENTAÇÃO 48-55VDC 240W PARA SWITCH LIGHTBOLT LB5008</t>
  </si>
  <si>
    <t>POWER SUPPLY 48-55VDC 240W FOR SWITCH LIGHTBOLT LB5008</t>
  </si>
  <si>
    <t>FUENTE DE ALIMENTACION 48-55VDC 240W PARA SWITCH LIGHTBOLT LB5008</t>
  </si>
  <si>
    <t>ET03719</t>
  </si>
  <si>
    <t>a0A6100001WvnBi</t>
  </si>
  <si>
    <t>CABO OPTICO AT-3BE22Y6-012-LSZH</t>
  </si>
  <si>
    <t>OPTICAL CABLE AT-3BE22Y6-012-LSZH</t>
  </si>
  <si>
    <t>CABLE OPTICO AT-3BE22Y6-012-LSZH</t>
  </si>
  <si>
    <t>CEIP 08 FLEX - 1X4 (CAIXA DE EMENDA INTERNA DE PAREDE COM SPLITTER 1X4 E 4 ADAPTADORES SC/APC)</t>
  </si>
  <si>
    <t>SLIMBOX 8 FLEX INDOOR - 1x4 SPLITTER MODULE (FIBER INTERNAL ADAPTER MODULE WITH SPLITTER 1x4 AND 4 SC/APC ADAPTERS - CEIP FLEX)</t>
  </si>
  <si>
    <t>CEIP 08 FLEX - 1x4 (CAJA DE EMPALME INTERNA DE PARED CON SPLITTER 1x4 Y 4 ADAPTADORES SC/APC)</t>
  </si>
  <si>
    <t>CABO OPTICO AT-3BE22YT-012-LSZH</t>
  </si>
  <si>
    <t>OPTICAL CABLE AT-3BE22YT-012-LSZH</t>
  </si>
  <si>
    <t>CABLE OPTICO AT-3BE22YT-012-LSZH</t>
  </si>
  <si>
    <t>ET3338</t>
  </si>
  <si>
    <t>CABO OPTICO AT-3BEH2YT-024-LSZH</t>
  </si>
  <si>
    <t>OPTICAL CABLE AT-3BEH2YT-024-LSZH</t>
  </si>
  <si>
    <t>CABLE OPTICO AT-3BEH2YT-024-LSZH</t>
  </si>
  <si>
    <t>CABO OPTICO AT-3BE27N6-012-xLCB-LSZH</t>
  </si>
  <si>
    <t>OPTICAL CABLE AT-3BE27N6-012-xLCB-LSZH</t>
  </si>
  <si>
    <t>CABLE OPTICO AT-3BE27N6-012-xLCB-LSZH</t>
  </si>
  <si>
    <t>BW 12 (12 PIGTAILS MM 62.5 E 6 ADAPTADORES LC-UPC DUPLEX)</t>
  </si>
  <si>
    <t>SLIMBOX 12-FIBER EXTERNAL ADAPTER MODULE (BW 12 - WITH 12 PIGTAILS MM 62.5 AND 6 LC-UPC ADAPTERS)</t>
  </si>
  <si>
    <t>BW 12 (CAJA DE DISTRIBUICION OPTICA INTERNA 12F PIGTAILS MM 62.5 Y 6 ADAPTADORES LC-UPC DUPLEX)</t>
  </si>
  <si>
    <t>CORDAO DUPLEX CONECTORIZADO 62.5 FC-UPC/ST-UPC 2.0M - COG - LARANJA</t>
  </si>
  <si>
    <t>DUPLEX OPTICAL PATCH CORD 62.5 FC-UPC/ST-UPC 2.0M - OFN - ORANGE</t>
  </si>
  <si>
    <t>PATCH CORD OPTICO DUPLEX CONECTORIZADO 62.5 FC-UPC/ST-UPC 2.0M - COG - NARANJA</t>
  </si>
  <si>
    <t>CORDAO DUPLEX CONECTORIZADO 62.5 FC-UPC/ST-UPC 20.0M - COG - LARANJA</t>
  </si>
  <si>
    <t>DUPLEX OPTICAL PATCH CORD 62.5 FC-UPC/ST-UPC 20.0M - OFN - ORANGE</t>
  </si>
  <si>
    <t>PATCH CORD OPTICO DUPLEX CONECTORIZADO 62.5 FC-UPC/ST-UPC 20.0M - COG - NARANJA</t>
  </si>
  <si>
    <t>CORDAO DUPLEX CONECTORIZADO 62.5 FC-UPC/LC-UPC 15.0M - COG - LARANJA</t>
  </si>
  <si>
    <t>DUPLEX OPTICAL PATCH CORD 62.5 FC-UPC/LC-UPC 15.0M - OFN - ORANGE</t>
  </si>
  <si>
    <t>PATCH CORD OPTICO DUPLEX CONECTORIZADO 62.5 FC-UPC/LC-UPC 15.0M - COG - NARANJA</t>
  </si>
  <si>
    <t>SERVICE CABLE CONECTORIZADO 48F SM G-652D LC-APC/SC-UPC 1.75D2/1.75D2 13.5M - MC - LSZH - AMARELO</t>
  </si>
  <si>
    <t>TRUNK CABLE PRE-TERMINATED 48F SM G-652D LC-APC/SC-UPC 1.75D2/1.75D2 13.5M - MC - LSZH - YELLOW</t>
  </si>
  <si>
    <t>CABLE TRONCAL CONECTORIZADO 48F SM G-652D LC-APC/SC-UPC 1.75D2/1.75D2 13.5M - MC - LSZH - AMARILLO</t>
  </si>
  <si>
    <t>SERVICE CABLE CONECTORIZADO 48F SM G-652D LC-APC/SC-UPC 1.75D2/1.75D2 15.5M - MC - LSZH - AMARELO</t>
  </si>
  <si>
    <t>TRUNK CABLE PRE-TERMINATED 48F SM G-652D LC-APC/SC-UPC 1.75D2/1.75D2 15.5M - MC - LSZH - YELLOW</t>
  </si>
  <si>
    <t>CABLE TRONCAL CONECTORIZADO 48F SM G-652D LC-APC/SC-UPC 1.75D2/1.75D2 15.5M - MC - LSZH - AMARILLO</t>
  </si>
  <si>
    <t>KIT COM 10 CONECTORES OPTICOS DE CAMPO SM SC-APC EZ! CONNECTOR PARA FIBRA ISOLADA 0.9MM</t>
  </si>
  <si>
    <t>KIT WITH 10 OPTICAL FIELD CONNECTORS SM SC-APC EZ! CONNECTOR FOR 0.9MM TIGHT BUFFERED FIBER</t>
  </si>
  <si>
    <t>KIT CON 10 CONECTORES OPTICOS DE CAMPO SM SC-APC EZ! CONNECTOR PARA FIBRA AISLADA 0.9MM</t>
  </si>
  <si>
    <t>ET03728</t>
  </si>
  <si>
    <t>a0A6100001M9VwZ</t>
  </si>
  <si>
    <t>CABO OPTICO CFOI-BLI-A/B-EO 08F LSZH AZ (FIBER-LAN INDOOR EZ!LUX)</t>
  </si>
  <si>
    <t>OPTICAL CABLE CFOI-BLI-A/B-EO 08F LSZH AZ (FIBER-LAN INDOOR EZ!LUX)</t>
  </si>
  <si>
    <t>CABLE OPTICO CFOI-BLI-A/B-EO 08F LSZH AZ (FIBER-LAN INDOOR EZ!LUX)</t>
  </si>
  <si>
    <t>CABO TRANSMISSAO DE DADOS MULTILAN U/UTP 24AWGX4P CAT.5E LSZH CM LA</t>
  </si>
  <si>
    <t>DATA CABLE MULTILAN U/UTP 24AWGX4P CAT.5E LSZH CM LA</t>
  </si>
  <si>
    <t>CABLE TRANSMISION DATOS MULTILAN U/UTP 24AWGX4P CAT.5E LSZH CM LA</t>
  </si>
  <si>
    <t>CABO OPTICO CFOI-BLI-A/B-EO 08F G-657-A1 LSZH AM - EUROCLASS Dca (s2, d2, a1) (FIBER-LAN INDOOR EZ!LUX)</t>
  </si>
  <si>
    <t>OPTICAL CABLE CFOI-BLI-A/B-EO 08F G-657-A1 LSZH AM - EUROCLASS Dca (s2, d2, a1) (FIBER-LAN INDOOR EZ!LUX)</t>
  </si>
  <si>
    <t>CABLE OPTICO CFOI-BLI-A/B-EO 08F G-657-A1 LSZH AM - EUROCLASS Dca (s2, d2, a1) (FIBER-LAN INDOOR EZ!LUX)</t>
  </si>
  <si>
    <t>BRACADEIRA AJUSTAVEL (BAP) TIPO 3 C/ SUPORTE</t>
  </si>
  <si>
    <t>CABO OPTICO CFOI-BLI-A/B-EO 12F G-657-A1 LSZH AM - EUROCLASS Dca (s2, d2, a1) (FIBER-LAN INDOOR EZ!LUX)</t>
  </si>
  <si>
    <t>OPTICAL CABLE CFOI-BLI-A/B-EO 12F G-657-A1 LSZH AM - EUROCLASS Dca (s2, d2, a1) (FIBER-LAN INDOOR EZ!LUX)</t>
  </si>
  <si>
    <t>CABLE OPTICO CFOI-BLI-A/B-EO 12F G-657-A1 LSZH AM - EUROCLASS Dca (s2, d2, a1) (FIBER-LAN INDOOR EZ!LUX)</t>
  </si>
  <si>
    <t>ROSETA FLEX OPTICA 1P SOBREPOR C/ 1 PIGTAIL G-657, 1 ADAP SC-APC E LIMITADOR PLASTICO - CINZA</t>
  </si>
  <si>
    <t>SLIMBOX FLEX INDOOR ROSETTE 1P OVERLAY W/ 1 PIGTAIL G-657, 1 ADAP SC-APC AND PLASTIC LIMITER - GRAY</t>
  </si>
  <si>
    <t>ROSETA FLEX OPTICA 1P SOBREPONER C/ 1 PIGTAIL G-657, 1 ADAP SC-APC Y LIMITADOR PLASTICO - GRIS</t>
  </si>
  <si>
    <t>CABO OPTICO CFOI-BLI-A/B-EO 06F G-657-A1 LSZH AM - EUROCLASS Dca (s2, d2, a1) (FIBER-LAN INDOOR EZ!LUX)</t>
  </si>
  <si>
    <t>OPTICAL CABLE CFOI-BLI-A/B-EO 06F G-657-A1 LSZH AM - EUROCLASS Dca (s2, d2, a1) (FIBER-LAN INDOOR EZ!LUX)</t>
  </si>
  <si>
    <t>CABLE OPTICO CFOI-BLI-A/B-EO 06F G-657-A1 LSZH AM - EUROCLASS Dca (s2, d2, a1) (FIBER-LAN INDOOR EZ!LUX)</t>
  </si>
  <si>
    <t>CABO OPTICO AT-3BE27DT-096-CLEE</t>
  </si>
  <si>
    <t>OPTICAL CABLE AT-3BE27DT-096-CLEE</t>
  </si>
  <si>
    <t>CABLE OPTICO AT-3BE27DT-096-CLEE</t>
  </si>
  <si>
    <t>CABO OPTICO AT-3BE8T7X-002</t>
  </si>
  <si>
    <t>OPTICAL CABLE AT-3BE8T7X-002</t>
  </si>
  <si>
    <t>CABLE OPTICO AT-3BE8T7X-002</t>
  </si>
  <si>
    <t>Start-up - Pacote de Serviços para Equipamentos FTTx / Vídeo Overlay / Laserway / Wi-Fi / Software - VMA</t>
  </si>
  <si>
    <t>Start-up - Service Package for FTTx Equipments / Video Overlay / Laserway / Wi-Fi / Software  - VMA</t>
  </si>
  <si>
    <t>Start-up - Paquete de Servicios para Equipos FTTx / Video Overlay / Laserway / Wi-Fi / Software  - VMA</t>
  </si>
  <si>
    <t>ET3271</t>
  </si>
  <si>
    <t>CABO OPTICO CFOT-SM-UB 06F G-652D TS LSZH</t>
  </si>
  <si>
    <t>OPTICAL CABLE CFOT-SM-UB 06F G-652D TS LSZH</t>
  </si>
  <si>
    <t>CABLE OPTICO CFOT-SM-UB 06F G-652D TS LSZH</t>
  </si>
  <si>
    <t>CABO OPTICO CFOA-SM-DDR-G 12F G-652D RC (PFV) (ABNT)</t>
  </si>
  <si>
    <t>OPTICAL CABLE CFOA-SM-DDR-G 12F G-652D RC (PFV) (ABNT)</t>
  </si>
  <si>
    <t>CABLE OPTICO CFOA-SM-DDR-G 12F G-652D RC (PFV) (ABNT)</t>
  </si>
  <si>
    <t>CABO OPTICO AT-3BEN2YT-048-LSZH</t>
  </si>
  <si>
    <t>OPTICAL CABLE AT-3BEN2YT-048-LSZH</t>
  </si>
  <si>
    <t>CABLE OPTICO AT-3BEN2YT-048-LSZH</t>
  </si>
  <si>
    <t>SERVICE CABLE CONECTORIZADO 02F OM4 LC-UPC/LC-UPC 0.6D2/0.6D2 145.0M - TIGHT - LSZH - ACQUA (A - B)</t>
  </si>
  <si>
    <t>TRUNK CABLE PRE-TERMINATED 02F OM4 LC-UPC/LC-UPC 0.6D2/0.6D2 145.0M - TIGHT - LSZH - AQUA (A - B)</t>
  </si>
  <si>
    <t>CABLE TRONCAL CONECTORIZADO 02F OM4 LC-UPC/LC-UPC 0.6D2/0.6D2 145.0M - TIGHT - LSZH - ACQUA (A - B)</t>
  </si>
  <si>
    <t>SERVICE CABLE CONECTORIZADO 02F OM4 LC-UPC/LC-UPC 0.6D2/0.6D2 170.0M - TIGHT - LSZH - ACQUA (A - B)</t>
  </si>
  <si>
    <t>TRUNK CABLE PRE-TERMINATED 02F OM4 LC-UPC/LC-UPC 0.6D2/0.6D2 170.0M - TIGHT - LSZH - AQUA (A - B)</t>
  </si>
  <si>
    <t>CABLE TRONCAL CONECTORIZADO 02F OM4 LC-UPC/LC-UPC 0.6D2/0.6D2 170.0M - TIGHT - LSZH - ACQUA (A - B)</t>
  </si>
  <si>
    <t>SERVICE CABLE CONECTORIZADO 02F OM4 LC-UPC/LC-UPC 0.6D2/0.6D2 130.0M - TIGHT - LSZH - ACQUA (A - B)</t>
  </si>
  <si>
    <t>TRUNK CABLE PRE-TERMINATED 02F OM4 LC-UPC/LC-UPC 0.6D2/0.6D2 130.0M - TIGHT - LSZH - AQUA (A - B)</t>
  </si>
  <si>
    <t>CABLE TRONCAL CONECTORIZADO 02F OM4 LC-UPC/LC-UPC 0.6D2/0.6D2 130.0M - TIGHT - LSZH - ACQUA (A - B)</t>
  </si>
  <si>
    <t>SERVICE CABLE CONECTORIZADO 02F OM4 LC-UPC/LC-UPC 0.6D2/0.6D2 80.0M - TIGHT - LSZH - ACQUA (A - B)</t>
  </si>
  <si>
    <t>TRUNK CABLE PRE-TERMINATED 02F OM4 LC-UPC/LC-UPC 0.6D2/0.6D2 80.0M - TIGHT - LSZH - AQUA (A - B)</t>
  </si>
  <si>
    <t>CABLE TRONCAL CONECTORIZADO 02F OM4 LC-UPC/LC-UPC 0.6D2/0.6D2 80.0M - TIGHT - LSZH - ACQUA (A - B)</t>
  </si>
  <si>
    <t>SERVICE CABLE CONECTORIZADO 02F OM4 LC-UPC/LC-UPC 0.6D2/0.6D2 70.0M - TIGHT - LSZH - ACQUA (A - B)</t>
  </si>
  <si>
    <t>TRUNK CABLE PRE-TERMINATED 02F OM4 LC-UPC/LC-UPC 0.6D2/0.6D2 70.0M - TIGHT - LSZH - AQUA (A - B)</t>
  </si>
  <si>
    <t>CABLE TRONCAL CONECTORIZADO 02F OM4 LC-UPC/LC-UPC 0.6D2/0.6D2 70.0M - TIGHT - LSZH - ACQUA (A - B)</t>
  </si>
  <si>
    <t>SERVICE CABLE CONECTORIZADO 02F 62.5 LC-UPC/ST-UPC 1.0D2/1.0D2 10.0M - TIGHT - AR (PFV) - LSZH - PRETO/LARANJA - IO (2X CAMISA DE PUXAMENTO IP65)</t>
  </si>
  <si>
    <t>SERVICE CABLE CONECTORIZADO 02F 62.5 LC-UPC/ST-UPC 1.0D2/1.0D2 15.0M - TIGHT - AR (PFV) - LSZH - PRETO/LARANJA - IO (2X CAMISA DE PUXAMENTO IP65)</t>
  </si>
  <si>
    <t>CABLE TRONCAL CONECTORIZADO 02F 62.5 LC-UPC/ST-UPC 1.0D2/1.0D2 15.0M - TIGHT - AR (PFV) - LSZH - NEGRO/NARANJA  - IO (2X CAMISA DE PUXAMENTO IP65)</t>
  </si>
  <si>
    <t>SERVICE CABLE CONECTORIZADO 02F 62.5 LC-UPC/ST-UPC 1.0D2/1.0D2 20.0M - TIGHT - AR (PFV) - LSZH - PRETO/LARANJA - IO (2X CAMISA DE PUXAMENTO IP65)</t>
  </si>
  <si>
    <t>TRUNK CABLE PRE-TERMINATED 02F 62.5 LC-UPC/ST-UPC 1.0D2/1.0D2 20.0M - TIGHT - AR (PFV) - LSZH - BLACK/ORANGE - IO (2X CAMISA DE PUXAMENTO IP65)</t>
  </si>
  <si>
    <t>CABLE TRONCAL CONECTORIZADO 02F 62.5 LC-UPC/ST-UPC 1.0D2/1.0D2 20.0M - TIGHT - AR (PFV) - LSZH - NEGRO/NARANJA  - IO (2X CAMISA DE PUXAMENTO IP65)</t>
  </si>
  <si>
    <t>SERVICE CABLE CONECTORIZADO 02F 62.5 LC-UPC/ST-UPC 1.0D2/1.0D2 30.0M - TIGHT - AR (PFV) - LSZH - PRETO/LARANJA - IO (2X CAMISA DE PUXAMENTO IP65)</t>
  </si>
  <si>
    <t>TRUNK CABLE PRE-TERMINATED 02F 62.5 LC-UPC/ST-UPC 1.0D2/1.0D2 30.0M - TIGHT - AR (PFV) - LSZH - BLACK/ORANGE - IO (2X CAMISA DE PUXAMENTO IP65)</t>
  </si>
  <si>
    <t>CABLE TRONCAL CONECTORIZADO 02F 62.5 LC-UPC/ST-UPC 1.0D2/1.0D2 30.0M - TIGHT - AR (PFV) - LSZH - NEGRO/NARANJA  - IO (2X CAMISA DE PUXAMENTO IP65)</t>
  </si>
  <si>
    <t>SERVICE CABLE CONECTORIZADO 02F 62.5 LC-UPC/LC-UPC 1.0D2/1.0D2 18.0M - TIGHT - AR (PFV) - LSZH - PRETO/LARANJA - IO (2X CAMISA DE PUXAMENTO IP65)</t>
  </si>
  <si>
    <t>TRUNK CABLE PRE-TERMINATED 02F 62.5 LC-UPC/LC-UPC 1.0D2/1.0D2 18.0M - TIGHT - AR (PFV) - LSZH - BLACK/ORANGE - IO (2X CAMISA DE PUXAMENTO IP65)</t>
  </si>
  <si>
    <t>CABLE TRONCAL CONECTORIZADO 02F 62.5 LC-UPC/LC-UPC 1.0D2/1.0D2 18.0M - TIGHT - AR (PFV) - LSZH - NEGRO/NARANJA  - IO (2X CAMISA DE PUXAMENTO IP65)</t>
  </si>
  <si>
    <t>SERVICE CABLE CONECTORIZADO 02F 62.5 LC-UPC/LC-UPC 1.0D2/1.0D2 25.0M - TIGHT - AR (PFV) - LSZH - PRETO/LARANJA - IO (2X CAMISA DE PUXAMENTO IP65)</t>
  </si>
  <si>
    <t>TRUNK CABLE PRE-TERMINATED 02F 62.5 LC-UPC/LC-UPC 1.0D2/1.0D2 25.0M - TIGHT - AR (PFV) - LSZH - BLACK/ORANGE - IO (2X CAMISA DE PUXAMENTO IP65)</t>
  </si>
  <si>
    <t>CABLE TRONCAL CONECTORIZADO 02F 62.5 LC-UPC/LC-UPC 1.0D2/1.0D2 25.0M - TIGHT - AR (PFV) - LSZH - NEGRO/NARANJA  - IO (2X CAMISA DE PUXAMENTO IP65)</t>
  </si>
  <si>
    <t>SERVICE CABLE CONECTORIZADO 02F 62.5 LC-UPC/LC-UPC 1.0D2/1.0D2 65.0M - TIGHT - AR (PFV) - LSZH - PRETO/LARANJA - IO (2X CAMISA DE PUXAMENTO IP65)</t>
  </si>
  <si>
    <t>TRUNK CABLE PRE-TERMINATED 02F 62.5 LC-UPC/LC-UPC 1.0D2/1.0D2 65.0M - TIGHT - AR (PFV) - LSZH - BLACK/ORANGE - IO (2X CAMISA DE PUXAMENTO IP65)</t>
  </si>
  <si>
    <t>CABLE TRONCAL CONECTORIZADO 02F 62.5 LC-UPC/LC-UPC 1.0D2/1.0D2 65.0M - TIGHT - AR (PFV) - LSZH - NEGRO/NARANJA  - IO (2X CAMISA DE PUXAMENTO IP65)</t>
  </si>
  <si>
    <t>SERVICE CABLE CONECTORIZADO 02F 62.5 LC-UPC/LC-UPC 1.0D2/1.0D2 250.0M - TIGHT - AR (PFV) - LSZH - PRETO/LARANJA - IO (2X CAMISA DE PUXAMENTO IP65)</t>
  </si>
  <si>
    <t>TRUNK CABLE PRE-TERMINATED 02F 62.5 LC-UPC/LC-UPC 1.0D2/1.0D2 250.0M - TIGHT - AR (PFV) - LSZH - BLACK/ORANGE - IO (2X CAMISA DE PUXAMENTO IP65)</t>
  </si>
  <si>
    <t>CABLE TRONCAL CONECTORIZADO 02F 62.5 LC-UPC/LC-UPC 1.0D2/1.0D2 250.0M - TIGHT - AR (PFV) - LSZH - NEGRO/NARANJA  - IO (2X CAMISA DE PUXAMENTO IP65)</t>
  </si>
  <si>
    <t>SERVICE CABLE CONECTORIZADO 02F 62.5 LC-UPC/LC-UPC 1.0D2/1.0D2 280.0M - TIGHT - AR (PFV) - LSZH - PRETO/LARANJA - IO (2X CAMISA DE PUXAMENTO IP65)</t>
  </si>
  <si>
    <t>TRUNK CABLE PRE-TERMINATED 02F 62.5 LC-UPC/LC-UPC 1.0D2/1.0D2 280.0M - TIGHT - AR (PFV) - LSZH - BLACK/ORANGE - IO (2X CAMISA DE PUXAMENTO IP65)</t>
  </si>
  <si>
    <t>CABLE TRONCAL CONECTORIZADO 02F 62.5 LC-UPC/LC-UPC 1.0D2/1.0D2 280.0M - TIGHT - AR (PFV) - LSZH - NEGRO/NARANJA  - IO (2X CAMISA DE PUXAMENTO IP65)</t>
  </si>
  <si>
    <t>FK-CTOP-L8 (CTO PRÉ-CONECTORIZADA SELADA - 1 SPLITTER 1X8 NC/SC-APC + 8 ADAPT. SLIM + 150.0M CABO CIRCULAR 4.6MM SLIM)</t>
  </si>
  <si>
    <t>DIO B48 C/ KIT ANCORAGEM, C/ KIT LGX 08P E C/ BANDEJA DE EMENDA 24F</t>
  </si>
  <si>
    <t>ODF B48 W/CABLE CLAMP SET, W/LGX PLATE SET 08P AND STACK SPLICE TRAY 24F</t>
  </si>
  <si>
    <t>ODF B48 C/ KIT ANCLAJE, C/ KIT LGX 08P Y C/ BANDEJA DE EMPALME 24F</t>
  </si>
  <si>
    <t>CABO OPTICO AT-3BE12YT-012-LSZH</t>
  </si>
  <si>
    <t>OPTICAL CABLE AT-3BE12YT-012-LSZH</t>
  </si>
  <si>
    <t>CABLE OPTICO AT-3BE12YT-012-LSZH</t>
  </si>
  <si>
    <t>CABO OPTICO AT-3BE12YT-048-LSZH</t>
  </si>
  <si>
    <t>OPTICAL CABLE AT-3BE12YT-048-LSZH</t>
  </si>
  <si>
    <t>CABLE OPTICO AT-3BE12YT-048-LSZH</t>
  </si>
  <si>
    <t>CABO OPTICO CFOA-SM-DD-S 48F G-652D LSZH TS</t>
  </si>
  <si>
    <t>OPTICAL CABLE CFOA-SM-DD-S 48F G-652D LSZH TS</t>
  </si>
  <si>
    <t>CABLE OPTICO CFOA-SM-DD-S 48F G-652D LSZH TS</t>
  </si>
  <si>
    <t>CABO OPTICO CFOA-MM-DDR-S 48F (62.5) TS (PFV)</t>
  </si>
  <si>
    <t>OPTICAL CABLE CFOA-MM-DDR-S 48F (62.5) TS (PFV)</t>
  </si>
  <si>
    <t>CABLE OPTICO CFOA-MM-DDR-S 48F (62.5) TS (PFV)</t>
  </si>
  <si>
    <t>CORDAO DUPLEX CONECTORIZADO OM4 LC-UPC/LC-UPC 36.0M - LSZH - ACQUA (A - B)</t>
  </si>
  <si>
    <t>DUPLEX OPTICAL PATCH CORD OM4 LC-UPC/LC-UPC 36.0M - LSZH - AQUA (A - B)</t>
  </si>
  <si>
    <t>PATCH CORD OPTICO DUPLEX CONECTORIZADO OM4 LC-UPC/LC-UPC 36.0M - LSZH - ACQUA (A - B)</t>
  </si>
  <si>
    <t>CORDAO DUPLEX CONECTORIZADO OM4 LC-UPC/LC-UPC 42.0M - LSZH - ACQUA (A - B)</t>
  </si>
  <si>
    <t>DUPLEX OPTICAL PATCH CORD OM4 LC-UPC/LC-UPC 42.0M - LSZH - AQUA (A - B)</t>
  </si>
  <si>
    <t>PATCH CORD OPTICO DUPLEX CONECTORIZADO OM4 LC-UPC/LC-UPC 42.0M - LSZH - ACQUA (A - B)</t>
  </si>
  <si>
    <t>SERVICE CABLE CONECTORIZADO FANOUT 12F OM4 LC-UPC/MPO12-UPC(M) 1.0D2/0.8D3 25.0M - UT - LSZH - ACQUA - TIPO A</t>
  </si>
  <si>
    <t>TRUNK CABLE PRE-TERMINATED FANOUT 12F OM4 LC-UPC/MPO12-UPC(M) 1.0D2/0.8D2 25.0M - UT - LSZH - AQUA - TYPE A</t>
  </si>
  <si>
    <t>CABLE TRONCAL CONECTORIZADO FANOUT 12F OM4 LC-UPC/MPO12-UPC(M) 1.0D2/0.8D2 25.0M - UT - LSZH - ACQUA  - TIPO A</t>
  </si>
  <si>
    <t>OPTICAL CABLE  CFOA-SM-AS80 MINI-RA 08F G-652D NR</t>
  </si>
  <si>
    <t>CABLE OPTICO  CFOA-SM-AS80 MINI-RA 08F G-652D NR</t>
  </si>
  <si>
    <t>FK-CTO-16MC (CTO - 1 BAND. EMENDA, 1 BAND. 8 ADAP. SC-APC E 8 ADAP. SC-APC SHUTTER, 2 EXT. MONOFIBRA, GROMMETS FLAT, SUP. CORDOALHA, CINTA BRANCA) (TELSUR)</t>
  </si>
  <si>
    <t>FK-CTO-16MC (SLIMBOX DROP TERMINAL - 1 SPL. TRAY, 1 TRAY 8 SC ADAPT AND 8 SC-APC ADAPT SHUTTER, 2 PIGTAILS, GROMMETS FLAT, STRAND SUP., WHITE BELT) (TELSUR)</t>
  </si>
  <si>
    <t>FK-CTO-16MC (CTO - 1 BAND. EMPALME, 1 BAND. 8 ADAP. SC-APC Y 8 ADAP. SC-APC SHUTTER, 2 EXT. MONOFIBRA, GROMMETS FLAT, SOP. CORDOALHA,  CINTILLO BLANCO) (TELSUR)</t>
  </si>
  <si>
    <t>RESERVADO CABO OPTICO CFOA-SM-AS80 MINI-RA 08F G-652D NR</t>
  </si>
  <si>
    <t>CORDAO DUPLEX CONECTORIZADO OM4 LC-UPC/LC-UPC 38.0M - LSZH - ACQUA (A - B)</t>
  </si>
  <si>
    <t>DUPLEX OPTICAL PATCH CORD OM4 LC-UPC/LC-UPC 38.0M - LSZH - AQUA (A - B)</t>
  </si>
  <si>
    <t>PATCH CORD OPTICO DUPLEX CONECTORIZADO OM4 LC-UPC/LC-UPC 38.0M - LSZH - ACQUA (A - B)</t>
  </si>
  <si>
    <t>RESERVADO CABO OPTICO CFOAC-BLI-AS-EO-01 G-657A2 LSZH PR (DROP CIRCULAR)</t>
  </si>
  <si>
    <t>CORDAO DUPLEX CONECTORIZADO OM4 LC-UPC/LC-UPC 34.0M - LSZH - ACQUA (A - B)</t>
  </si>
  <si>
    <t>DUPLEX OPTICAL PATCH CORD OM4 LC-UPC/LC-UPC 34.0M - LSZH - AQUA (A - B)</t>
  </si>
  <si>
    <t>PATCH CORD OPTICO DUPLEX CONECTORIZADO OM4 LC-UPC/LC-UPC 34.0M - LSZH - ACQUA (A - B)</t>
  </si>
  <si>
    <t>CORDAO DUPLEX CONECTORIZADO OM4 LC-UPC/LC-UPC 44.0M - LSZH - ACQUA (A - B)</t>
  </si>
  <si>
    <t>DUPLEX OPTICAL PATCH CORD OM4 LC-UPC/LC-UPC 44.0M - LSZH - AQUA (A - B)</t>
  </si>
  <si>
    <t>PATCH CORD OPTICO DUPLEX CONECTORIZADO OM4 LC-UPC/LC-UPC 44.0M - LSZH - ACQUA (A - B)</t>
  </si>
  <si>
    <t>CABO OPTICO CFOA-MM-DDR-G 02F (50) OM3 (PFV)</t>
  </si>
  <si>
    <t>OPTICAL CABLE CFOA-MM-DDR-G 02F (50) OM3 (PFV)</t>
  </si>
  <si>
    <t>CABLE OPTICO CFOA-MM-DDR-G 02F (50) OM3 (PFV)</t>
  </si>
  <si>
    <t>CABO OPTICO CFOA-MM-DDR-G 06F (50) OM3 (PFV)</t>
  </si>
  <si>
    <t>OPTICAL CABLE CFOA-MM-DDR-G 06F (50) OM3 (PFV)</t>
  </si>
  <si>
    <t>CABLE OPTICO CFOA-MM-DDR-G 06F (50) OM3 (PFV)</t>
  </si>
  <si>
    <t>CABO OPTICO CFOA-MM-DDR-G 12F (50) OM3 (PFV)</t>
  </si>
  <si>
    <t>OPTICAL CABLE CFOA-MM-DDR-G 12F (50) OM3 (PFV)</t>
  </si>
  <si>
    <t>CABLE OPTICO CFOA-MM-DDR-G 12F (50) OM3 (PFV)</t>
  </si>
  <si>
    <t>FK-CTOP-L8 (CTO PRÉ-CONECTORIZADA SELADA - 1 SPLITTER 1X8 NC/SC-APC + 8 ADAPT. SLIM + 55.0M CABO CIRCULAR 4.6MM SLIM)</t>
  </si>
  <si>
    <t>ET3445</t>
  </si>
  <si>
    <t>FK-CTOP-L8 (CTO PRÉ-CONECTORIZADA SELADA - 1 SPLITTER 1X8 NC/SC-APC + 8 ADAPT. SLIM + 120.0M CABO CIRCULAR 4.6MM SLIM)</t>
  </si>
  <si>
    <t>CORDAO DUPLEX CONECTORIZADO 62.5 LC-UPC/SC-APC 15.0M - COG - LARANJA</t>
  </si>
  <si>
    <t>DUPLEX OPTICAL PATCH CORD 62.5 LC-UPC/SC-APC 15.0M - OFN - ORANGE</t>
  </si>
  <si>
    <t>PATCH CORD OPTICO DUPLEX CONECTORIZADO 62.5 LC-UPC/SC-APC 15.0M - COG - NARANJA</t>
  </si>
  <si>
    <t>CORDAO DUPLEX CONECTORIZADO 62.5 LC-UPC/SC-APC 20.0M - COG - LARANJA</t>
  </si>
  <si>
    <t>DUPLEX OPTICAL PATCH CORD 62.5 LC-UPC/SC-APC 20.0M - OFN - ORANGE</t>
  </si>
  <si>
    <t>PATCH CORD OPTICO DUPLEX CONECTORIZADO 62.5 LC-UPC/SC-APC 20.0M - COG - NARANJA</t>
  </si>
  <si>
    <t>CORDAO DUPLEX CONECTORIZADO 62.5 LC-UPC/SC-APC 25.0M - COG - LARANJA</t>
  </si>
  <si>
    <t>DUPLEX OPTICAL PATCH CORD 62.5 LC-UPC/SC-APC 25.0M - OFN - ORANGE</t>
  </si>
  <si>
    <t>PATCH CORD OPTICO DUPLEX CONECTORIZADO 62.5 LC-UPC/SC-APC 25.0M - COG - NARANJA</t>
  </si>
  <si>
    <t>CORDAO DUPLEX CONECTORIZADO 62.5 LC-UPC/SC-APC 30.0M - COG - LARANJA</t>
  </si>
  <si>
    <t>DUPLEX OPTICAL PATCH CORD 62.5 LC-UPC/SC-APC 30.0M - OFN - ORANGE</t>
  </si>
  <si>
    <t>PATCH CORD OPTICO DUPLEX CONECTORIZADO 62.5 LC-UPC/SC-APC 30.0M - COG - NARANJA</t>
  </si>
  <si>
    <t>DIODO LASER FRL15DCVVD- A81-19350</t>
  </si>
  <si>
    <t>FK-CEO-4T-144F (72F) (CEO- 4 KITS DERIVAÇÃO E SPLITTER 1x4)</t>
  </si>
  <si>
    <t>FK-CEO-4T-144F (72F) (CEO- 4 DERIVATION KITS AND SPLITTER 1x4)</t>
  </si>
  <si>
    <t>FK-CEO-4T-144F (72F) (CEO- 4 KITS DERIVACION Y SPLITTER 1x4)</t>
  </si>
  <si>
    <t>FK-CTO-16MC (1 BANDEJA DE EMENDA, 1 BANDEJA COM 16 ADAPTADORES SC-APC E GROMMET DROP FLAT)</t>
  </si>
  <si>
    <t>SLIMBOX DROP TERMINAL FK-CTO-16MC (1 SPLICE TRAY, TRAY WITH 16 SC-APC ADAPTERS AND GROMMET DROP FLAT)</t>
  </si>
  <si>
    <t>CAJA TERMINAL OPTICA CONECTORIZADA FK-CTO-16MC (1 BANDEJA DE EMPALME,1 BANDEJA CON 16 ADAPTADORES SC-APC Y GROMMET DROP FLAT)</t>
  </si>
  <si>
    <t>ET3533</t>
  </si>
  <si>
    <t>FK-CEO-4M-144F (72F) (CEO- 4 KITS DERIVAÇÃO)</t>
  </si>
  <si>
    <t>FK-CEO-4M-144F (72F) (CEO- 4 DERIVATION KITS)</t>
  </si>
  <si>
    <t>FK-CEO-4M-144F (72F) (CEO- 4 KITS DERIVACION)</t>
  </si>
  <si>
    <t>CABO OPTICO CFOA-SM-AS120-S 18F TS NR (ABNT CL)</t>
  </si>
  <si>
    <t>OPTICAL CABLE CFOA-SM-AS120-S 18F TS NR (ABNT CL)</t>
  </si>
  <si>
    <t>CABLE OPTICO CFOA-SM-AS120-S 18F TS NR (ABNT CL)</t>
  </si>
  <si>
    <t>CABO OPTICO FIS-OPTIC-AS120 02F MM(50) NR</t>
  </si>
  <si>
    <t>OPTICAL CABLE FIS-OPTIC-AS120 02F MM(50) NR</t>
  </si>
  <si>
    <t>CABLE OPTICO FIS-OPTIC-AS120 02F MM(50) NR</t>
  </si>
  <si>
    <t>CABO OPTICO FIS-OPTIC-AS120 06F MM(50) NR</t>
  </si>
  <si>
    <t>OPTICAL CABLE FIS-OPTIC-AS120 06F MM(50) NR</t>
  </si>
  <si>
    <t>CABLE OPTICO FIS-OPTIC-AS120 06F MM(50) NR</t>
  </si>
  <si>
    <t>CABO OPTICO CFOA-MM-AS120-G 48(50) NR</t>
  </si>
  <si>
    <t>OPTICAL CABLE CFOA-MM-AS120-G 48F(50) NR</t>
  </si>
  <si>
    <t>CABLE OPTICO CFOA-MM-AS120-G 48F(50) NR</t>
  </si>
  <si>
    <t>CABO OPTICO CFOI-BLI-A/B-CM-02-BA-LSZH - REELEX 1000M (MICRO INDOOR LOW FRICTION)</t>
  </si>
  <si>
    <t>OPTICAL CABLE CFOI-BLI-A/B-CM-02-BA-LSZH - REELEX 1000M (MICRO INDOOR LOW FRICTION)</t>
  </si>
  <si>
    <t>CABLE OPTICO CFOI-BLI-A/B-CM-02-BA-LSZH - REELEX 1000M (MICRO INDOOR LOW FRICTION)</t>
  </si>
  <si>
    <t>ET2365</t>
  </si>
  <si>
    <t>SERVICE CABLE CONECTORIZADO 08F SM G-652D SC-APC/SC-UPC 0.8D2/0.8D2 10.0M - TIGHT - LSZH - PRETO - IO</t>
  </si>
  <si>
    <t>TRUNK CABLE PRE-TERMINATED 08F SM G-652D SC-APC/SC-UPC 0.8D2/0.8D2 10.0M - TIGHT - LSZH - BLACK - IO</t>
  </si>
  <si>
    <t>CABLE TRONCAL CONECTORIZADO 08F SM G-652D SC-APC/SC-UPC 0.8D2/0.8D2 10.0M - TIGHT - LSZH - NEGRO  - IO</t>
  </si>
  <si>
    <t>EXTENSAO DUPLEX 50.0 FC-UPC 2.5M - COG - LARANJA - D2</t>
  </si>
  <si>
    <t>DUPLEX OPTICAL PIGTAIL 50.0 FC-UPC 2.5M - OFN - ORANGE - D2</t>
  </si>
  <si>
    <t>PIGTAIL DUPLEX 50.0 FC-UPC 2.5M - COG - NARANJA - D2</t>
  </si>
  <si>
    <t>SERVICE CABLE CONECTORIZADO 02F SM LC-UPC/SC-UPC 0.5D2/0.8D2 70.0M - TIGHT - LSZH - AZUL</t>
  </si>
  <si>
    <t>TRUNK CABLE PRE-TERMINATED 02F SM LC-UPC/SC-UPC 0.5D2/0.8D2 70.0M - TIGHT - LSZH - BLUE</t>
  </si>
  <si>
    <t>CABLE TRONCAL CONECTORIZADO 02F SM LC-UPC/SC-UPC 0.5D2/0.8D2 70.0M - TIGHT - LSZH - AZUL</t>
  </si>
  <si>
    <t>SERVICE CABLE CONECTORIZADO 04F SM LC-UPC/SC-UPC 1.0D2/1.0D2 23.0M - TIGHT - LSZH - AZUL</t>
  </si>
  <si>
    <t>TRUNK CABLE PRE-TERMINATED 04F SM LC-UPC/SC-UPC 1.0D2/1.0D2 23.0M - TIGHT - LSZH - BLUE</t>
  </si>
  <si>
    <t>CABLE TRONCAL CONECTORIZADO 04F SM LC-UPC/SC-UPC 1.0D2/1.0D2 23.0M - TIGHT - LSZH - AZUL</t>
  </si>
  <si>
    <t>SERVICE CABLE CONECTORIZADO 04F SM LC-UPC/SC-APC 1.0D2/1.0D2 36.0M - TIGHT - LSZH - AZUL</t>
  </si>
  <si>
    <t>TRUNK CABLE PRE-TERMINATED 04F SM LC-UPC/SC-APC 1.0D2/1.0D2 36.0M - TIGHT - LSZH - BLUE</t>
  </si>
  <si>
    <t>CABLE TRONCAL CONECTORIZADO 04F SM LC-UPC/SC-APC 1.0D2/1.0D2 36.0M - TIGHT - LSZH - AZUL</t>
  </si>
  <si>
    <t>CABO OPTICO OPGW XM2.300.187.S24 (LUX 24F SM) 199MM2</t>
  </si>
  <si>
    <t>OPGW CABLE XM2.300.187.S24 (LUX 24F SM) 199MM2</t>
  </si>
  <si>
    <t>CABLE OPTICO OPGW XM2.300.187.S24 (LUX 24F SM) 199MM2</t>
  </si>
  <si>
    <t>ET2885</t>
  </si>
  <si>
    <t>CABO OPTICO CFOA-MM-DDR-G 10F PFV (50) (ABNT)</t>
  </si>
  <si>
    <t>OPTICAL CABLE CFOA-MM-DDR-G 10F PFV (50) (ABNT)</t>
  </si>
  <si>
    <t>CABLE OPTICO CFOA-MM-DDR-G 10F PFV (50) (ABNT)</t>
  </si>
  <si>
    <t>CABO OPTICO CFOA-MM-DDR-G 02F PFV (50) (ABNT)</t>
  </si>
  <si>
    <t>OPTICAL CABLE CFOA-MM-DDR-G 02F PFV (50) (ABNT)</t>
  </si>
  <si>
    <t>CABLE OPTICO CFOA-MM-DDR-G 02F PFV (50) (ABNT)</t>
  </si>
  <si>
    <t>CABO OPTICO CFOA-SM-DDR-G 10F (PFV) (ABNT)</t>
  </si>
  <si>
    <t>OPTICAL CABLE CFOA-SM-DDR-G 10F (PFV) (ABNT)</t>
  </si>
  <si>
    <t>CABLE OPTICO CFOA-SM-DDR-G 10F (PFV) (ABNT)</t>
  </si>
  <si>
    <t>CABO OPTICO CFOA-SM-AS120-G 10F NR (ABNT)</t>
  </si>
  <si>
    <t>OPTICAL CABLE CFOA-SM-AS120-G 10F NR (ABNT)</t>
  </si>
  <si>
    <t>CABLE OPTICO CFOA-SM-AS120-G 10F NR (ABNT)</t>
  </si>
  <si>
    <t>CABO OPTICO CFOA-MM-AS120-G 48F (50) NR</t>
  </si>
  <si>
    <t>OPTICAL CABLE CFOA-MM-AS120-G 48F (50) NR</t>
  </si>
  <si>
    <t>CABLE OPTICO CFOA-MM-AS120-G 48F (50) NR</t>
  </si>
  <si>
    <t>CABO OPTICO CFOA-MM-AS120-G 12F (50) NR</t>
  </si>
  <si>
    <t>OPTICAL CABLE CFOA-MM-AS120-G 12F (50) NR</t>
  </si>
  <si>
    <t>CABLE OPTICO CFOA-MM-AS120-G 12F (50) NR</t>
  </si>
  <si>
    <t>CABO OPTICO CFOA-MM-AS120-G 10F (50) NR</t>
  </si>
  <si>
    <t>OPTICAL CABLE CFOA-MM-AS120-G 10F (50) NR</t>
  </si>
  <si>
    <t>CABLE OPTICO CFOA-MM-AS120-G 10F (50) NR</t>
  </si>
  <si>
    <t>CABO OPTICO CFOA-MM-AS120-G 08F (50) NR</t>
  </si>
  <si>
    <t>OPTICAL CABLE CFOA-MM-AS120-G 08F (50) NR</t>
  </si>
  <si>
    <t>CABLE OPTICO CFOA-MM-AS120-G 08F (50) NR</t>
  </si>
  <si>
    <t>CABO OPTICO CFOA-MM-AS120-G 06F (50) NR</t>
  </si>
  <si>
    <t>OPTICAL CABLE CFOA-MM-AS120-G 06F (50) NR</t>
  </si>
  <si>
    <t>CABLE OPTICO CFOA-MM-AS120-G 06F (50) NR</t>
  </si>
  <si>
    <t>CABO OPTICO CFOA-MM-AS120-G 04F (50) NR</t>
  </si>
  <si>
    <t>OPTICAL CABLE CFOA-MM-AS120-G 04F (50) NR</t>
  </si>
  <si>
    <t>CABLE OPTICO CFOA-MM-AS120-G 04F (50) NR</t>
  </si>
  <si>
    <t>CABO OPTICO CFOA-MM-AS120-G 02F (50) NR</t>
  </si>
  <si>
    <t>OPTICAL CABLE CFOA-MM-AS120-G 02F (50) NR</t>
  </si>
  <si>
    <t>CABLE OPTICO CFOA-MM-AS120-G 02F (50) NR</t>
  </si>
  <si>
    <t>REPARO DE EQUIPAMENTO</t>
  </si>
  <si>
    <t>CABO OPTICO CFOT-MM-UB 36F (50) OM4 COG</t>
  </si>
  <si>
    <t>OPTICAL CABLE CFOT-MM-UB 36F (50) OM4 COG</t>
  </si>
  <si>
    <t>CABLE OPTICO CFOT-MM-UB 36F (50) OM4 COG</t>
  </si>
  <si>
    <t>FK-CEO-4M-144F (72F) (CEO- 4 KITS DERIVAÇÃO E SPLITTER 1x4)</t>
  </si>
  <si>
    <t>FK-CEO-4M-144F (72F) (CEO- 4 DERIVATION KITS AND SPLITTER 1x4)</t>
  </si>
  <si>
    <t>FK-CEO-4M-144F (72F) (CEO- 4 KITS DERIVACION Y SPLITTER 1x4)</t>
  </si>
  <si>
    <t>CABO OPTICO CFOA-SM-DD-S 12F TS G-652D</t>
  </si>
  <si>
    <t>OPTICAL CABLE CFOA-SM-DD-S 12F TS G-652D</t>
  </si>
  <si>
    <t>CABLE OPTICO CFOA-SM-DD-S 12F TS G-652D</t>
  </si>
  <si>
    <t>CABO OPTICO CFOA-SM-DE-G 12F</t>
  </si>
  <si>
    <t>OPTICAL CABLE CFOA-SM-DE-G 12F</t>
  </si>
  <si>
    <t>CABLE OPTICO CFOA-SM-DE-G 12F</t>
  </si>
  <si>
    <t>CABO OPTICO CFOA-SM-DD-S 04F G-652D (ABNT)</t>
  </si>
  <si>
    <t>OPTICAL CABLE CFOA-SM-DD-S 04F G-652D (ABNT)</t>
  </si>
  <si>
    <t>CABLE OPTICO CFOA-SM-DD-S 04F G-652D (ABNT)</t>
  </si>
  <si>
    <t>PATCH CORD U/UTP GIGALAN  GREEN CAT.6 - LSZH - T568A/B - 15.0M - VERDE</t>
  </si>
  <si>
    <t>U/UTP CAT.6 COPPER PATCH CORD GIGALAN  GREEN - LSZH - T568A/B - 15.0M - GREEN</t>
  </si>
  <si>
    <t>PATCH CORD U/UTP GIGALAN  GREEN CAT.6 - LSZH - T568A/B - 10.0M - VERDE</t>
  </si>
  <si>
    <t>U/UTP CAT.6 COPPER PATCH CORD GIGALAN  GREEN - LSZH - T568A/B - 10.0M - GREEN</t>
  </si>
  <si>
    <t>CABO OPTICO CFOA-SM-ARD-S 18F G-652D</t>
  </si>
  <si>
    <t>OPTICAL CABLE CFOA-SM-ARD-S 18F G-652D</t>
  </si>
  <si>
    <t>CABLE OPTICO CFOA-SM-ARD-S 18F G-652D</t>
  </si>
  <si>
    <t>PATCH CORD U/UTP GIGALAN  GREEN CAT.6 - LSZH - T568A/B - 0.5M - VERDE</t>
  </si>
  <si>
    <t>U/UTP CAT.6 COPPER PATCH CORD GIGALAN  GREEN - LSZH - T568A/B - 0.5M - GREEN</t>
  </si>
  <si>
    <t>PATCH CORD U/UTP GIGALAN  GREEN CAT.6 - LSZH - T568A/B - 1.5M - VERDE</t>
  </si>
  <si>
    <t>U/UTP CAT.6 COPPER PATCH CORD GIGALAN  GREEN - LSZH - T568A/B - 1.5M - GREEN</t>
  </si>
  <si>
    <t>PATCH CORD U/UTP GIGALAN  GREEN CAT.6 - LSZH - T568A/B - 1.0M - VERDE</t>
  </si>
  <si>
    <t>U/UTP CAT.6 COPPER PATCH CORD GIGALAN  GREEN - LSZH - T568A/B - 1.0M - GREEN</t>
  </si>
  <si>
    <t>PATCH CORD U/UTP GIGALAN  GREEN CAT.6 - LSZH - T568A/B - 2.0M - VERDE</t>
  </si>
  <si>
    <t>U/UTP CAT.6 COPPER PATCH CORD GIGALAN  GREEN - LSZH - T568A/B - 2.0M - GREEN</t>
  </si>
  <si>
    <t>PATCH CORD U/UTP GIGALAN  GREEN CAT.6 - LSZH - T568A/B - 2.5M - VERDE</t>
  </si>
  <si>
    <t>U/UTP CAT.6 COPPER PATCH CORD GIGALAN  GREEN - LSZH - T568A/B - 2.5M - GREEN</t>
  </si>
  <si>
    <t>PATCH CORD U/UTP GIGALAN  GREEN CAT.6 - LSZH - T568A/B - 5.0M - VERDE</t>
  </si>
  <si>
    <t>U/UTP CAT.6 COPPER PATCH CORD GIGALAN  GREEN - LSZH - T568A/B - 5.0M - GREEN</t>
  </si>
  <si>
    <t>PATCH CORD U/UTP GIGALAN  GREEN CAT.6 - LSZH - T568A/B - 20.0M - VERDE</t>
  </si>
  <si>
    <t>U/UTP CAT.6 COPPER PATCH CORD GIGALAN  GREEN - LSZH - T568A/B - 20.0M - GREEN</t>
  </si>
  <si>
    <t>PATCH CORD U/UTP GIGALAN  GREEN CAT.6 - LSZH - T568A/B - 3.0M - VERDE</t>
  </si>
  <si>
    <t>U/UTP CAT.6 COPPER PATCH CORD GIGALAN  GREEN - LSZH - T568A/B - 3.0M - GREEN</t>
  </si>
  <si>
    <t>CONECTOR RJ45 MACHO BLINDADO MULTILAN CAT.5e PARA CABO SOLIDO (PCT 50 PLUGS)</t>
  </si>
  <si>
    <t>SHIELDED RJ45 PLUG MULTILAN CAT.5e FOR SOLID CABLE (PKG 50 PLUGS)</t>
  </si>
  <si>
    <t>CONECTOR RJ45 MACHO BLINDADO MULTILAN CAT.5e PARA CABLE SOLIDO (50 PLUGS)</t>
  </si>
  <si>
    <t>CABO OPTICO CFOI-MM-UB 24F (62.5) TS LSZH LA</t>
  </si>
  <si>
    <t>OPTICAL CABLE CFOI-MM-UB 24F (62.5) TS LSZH LA</t>
  </si>
  <si>
    <t>CABLE OPTICO CFOI-MM-UB 24F (62.5) TS LSZH LA</t>
  </si>
  <si>
    <t>Conjunto guia de descida 11,91 a 14,29 mm - ENP.00012</t>
  </si>
  <si>
    <t>CHAPA L PARA RESERVA DE CABO OPGW COM SUPORTE DE FIXAÇÃO L</t>
  </si>
  <si>
    <t>CHAPA L PARA RESERVA DE CABLE OPGW CON SOPORTE DE FIJACIÓN L</t>
  </si>
  <si>
    <t>PATCH CORD U/UTP GIGALAN  GREEN CAT.6 - LSZH - T568A/B - 0.5M - AZUL</t>
  </si>
  <si>
    <t>U/UTP CAT.6 COPPER PATCH CORD GIGALAN  GREEN - LSZH - T568A/B - 0.5M - BLUE</t>
  </si>
  <si>
    <t>PATCH CORD U/UTP GIGALAN  GREEN CAT.6 - LSZH - T568A/B - 1.5M - AZUL</t>
  </si>
  <si>
    <t>U/UTP CAT.6 COPPER PATCH CORD GIGALAN  GREEN - LSZH - T568A/B - 1.5M - BLUE</t>
  </si>
  <si>
    <t>PATCH CORD U/UTP GIGALAN  GREEN CAT.6 - LSZH - T568A/B - 2.0M - AZUL</t>
  </si>
  <si>
    <t>U/UTP CAT.6 COPPER PATCH CORD GIGALAN  GREEN - LSZH - T568A/B - 2.0M - BLUE</t>
  </si>
  <si>
    <t>PATCH CORD U/UTP GIGALAN  GREEN CAT.6 - LSZH - T568A/B - 5.0M - AZUL</t>
  </si>
  <si>
    <t>U/UTP CAT.6 COPPER PATCH CORD GIGALAN  GREEN - LSZH - T568A/B - 5.0M - BLUE</t>
  </si>
  <si>
    <t>PATCH CORD U/UTP GIGALAN  GREEN CAT.6 - LSZH - T568A/B - 1.0M - AZUL</t>
  </si>
  <si>
    <t>U/UTP CAT.6 COPPER PATCH CORD GIGALAN  GREEN - LSZH - T568A/B - 1.0M - BLUE</t>
  </si>
  <si>
    <t>PATCH CORD U/UTP GIGALAN  GREEN CAT.6 - LSZH - T568A/B - 2.5M - AZUL</t>
  </si>
  <si>
    <t>U/UTP CAT.6 COPPER PATCH CORD GIGALAN  GREEN - LSZH - T568A/B - 2.5M - BLUE</t>
  </si>
  <si>
    <t>PATCH CORD U/UTP GIGALAN  GREEN CAT.6 - LSZH - T568A/B - 3.0M - AZUL</t>
  </si>
  <si>
    <t>U/UTP CAT.6 COPPER PATCH CORD GIGALAN  GREEN - LSZH - T568A/B - 3.0M - BLUE</t>
  </si>
  <si>
    <t>PATCH CORD U/UTP GIGALAN  GREEN CAT.6 - LSZH - T568A/B - 10.0M - AZUL</t>
  </si>
  <si>
    <t>U/UTP CAT.6 COPPER PATCH CORD GIGALAN  GREEN - LSZH - T568A/B - 10.0M - BLUE</t>
  </si>
  <si>
    <t>PATCH CORD U/UTP GIGALAN  GREEN CAT.6 - LSZH - T568A/B - 15.0M - AZUL</t>
  </si>
  <si>
    <t>U/UTP CAT.6 COPPER PATCH CORD GIGALAN  GREEN - LSZH - T568A/B - 15.0M - BLUE</t>
  </si>
  <si>
    <t>CABO OPTICO CFOI-MM-EO 24F (62.5) LSZH LA (FIBER-LAN INDOOR)</t>
  </si>
  <si>
    <t>OPTICAL CABLE CFOI-MM-EO 24F (62.5) LSZH LA (FIBER-LAN INDOOR)</t>
  </si>
  <si>
    <t>CABLE OPTICO CFOI-MM-EO 24F (62.5) LSZH LA (FIBER-LAN INDOOR)</t>
  </si>
  <si>
    <t>PATCH CORD U/UTP GIGALAN  GREEN CAT.6 - LSZH - T568A/B - 20.0M - AZUL</t>
  </si>
  <si>
    <t>U/UTP CAT.6 COPPER PATCH CORD GIGALAN  GREEN - LSZH - T568A/B - 20.0M - BLUE</t>
  </si>
  <si>
    <t>CABO OPTICO CFOI-MM-EO 36F (62.5) LSZH LA (FIBER-LAN INDOOR)</t>
  </si>
  <si>
    <t>OPTICAL CABLE CFOI-MM-EO 36F (62.5) LSZH LA (FIBER-LAN INDOOR</t>
  </si>
  <si>
    <t>CABLE OPTICO CFOI-MM-EO 36F (62.5) LSZH LA (FIBER-LAN INDOOR</t>
  </si>
  <si>
    <t>ET1826</t>
  </si>
  <si>
    <t>PATCH CORD U/UTP GIGALAN  GREEN CAT.6 - LSZH - T568A/B - 0.5M - VERMELHO</t>
  </si>
  <si>
    <t>U/UTP CAT.6 COPPER PATCH CORD GIGALAN  GREEN - LSZH - T568A/B - 0.5M - RED</t>
  </si>
  <si>
    <t>PATCH CORD U/UTP GIGALAN  GREEN CAT.6 - LSZH - T568A/B - 0.5M - ROJO</t>
  </si>
  <si>
    <t>PATCH CORD U/UTP GIGALAN  GREEN CAT.6 - LSZH - T568A/B - 1.0M - VERMELHO</t>
  </si>
  <si>
    <t>U/UTP CAT.6 COPPER PATCH CORD GIGALAN  GREEN - LSZH - T568A/B - 1.0M - RED</t>
  </si>
  <si>
    <t>PATCH CORD U/UTP GIGALAN  GREEN CAT.6 - LSZH - T568A/B - 1.0M - ROJO</t>
  </si>
  <si>
    <t>PATCH CORD U/UTP GIGALAN  GREEN CAT.6 - LSZH - T568A/B - 1.5M - VERMELHO</t>
  </si>
  <si>
    <t>U/UTP CAT.6 COPPER PATCH CORD GIGALAN  GREEN - LSZH - T568A/B - 1.5M - RED</t>
  </si>
  <si>
    <t>PATCH CORD U/UTP GIGALAN  GREEN CAT.6 - LSZH - T568A/B - 1.5M - ROJO</t>
  </si>
  <si>
    <t>PATCH CORD U/UTP GIGALAN  GREEN CAT.6 - LSZH - T568A/B - 2.0M - VERMELHO</t>
  </si>
  <si>
    <t>U/UTP CAT.6 COPPER PATCH CORD GIGALAN  GREEN - LSZH - T568A/B - 2.0M - RED</t>
  </si>
  <si>
    <t>PATCH CORD U/UTP GIGALAN  GREEN CAT.6 - LSZH - T568A/B - 2.0M - ROJO</t>
  </si>
  <si>
    <t>PATCH CORD U/UTP GIGALAN  GREEN CAT.6 - LSZH - T568A/B - 2.5M - VERMELHO</t>
  </si>
  <si>
    <t>U/UTP CAT.6 COPPER PATCH CORD GIGALAN  GREEN - LSZH - T568A/B - 2.5M - RED</t>
  </si>
  <si>
    <t>PATCH CORD U/UTP GIGALAN  GREEN CAT.6 - LSZH - T568A/B - 2.5M - ROJO</t>
  </si>
  <si>
    <t>PATCH CORD U/UTP GIGALAN  GREEN CAT.6 - LSZH - T568A/B - 3.0M - VERMELHO</t>
  </si>
  <si>
    <t>U/UTP CAT.6 COPPER PATCH CORD GIGALAN  GREEN - LSZH - T568A/B - 3.0M - RED</t>
  </si>
  <si>
    <t>PATCH CORD U/UTP GIGALAN  GREEN CAT.6 - LSZH - T568A/B - 3.0M - ROJO</t>
  </si>
  <si>
    <t>PATCH CORD U/UTP GIGALAN  GREEN CAT.6 - LSZH - T568A/B - 5.0M - VERMELHO</t>
  </si>
  <si>
    <t>U/UTP CAT.6 COPPER PATCH CORD GIGALAN  GREEN - LSZH - T568A/B - 5.0M - RED</t>
  </si>
  <si>
    <t>PATCH CORD U/UTP GIGALAN  GREEN CAT.6 - LSZH - T568A/B - 5.0M - ROJO</t>
  </si>
  <si>
    <t>PATCH CORD U/UTP GIGALAN  GREEN CAT.6 - LSZH - T568A/B - 10.0M - VERMELHO</t>
  </si>
  <si>
    <t>U/UTP CAT.6 COPPER PATCH CORD GIGALAN  GREEN - LSZH - T568A/B - 10.0M - RED</t>
  </si>
  <si>
    <t>PATCH CORD U/UTP GIGALAN  GREEN CAT.6 - LSZH - T568A/B - 10.0M - ROJO</t>
  </si>
  <si>
    <t>PATCH CORD U/UTP GIGALAN  GREEN CAT.6 - LSZH - T568A/B - 15.0M - VERMELHO</t>
  </si>
  <si>
    <t>U/UTP CAT.6 COPPER PATCH CORD GIGALAN  GREEN - LSZH - T568A/B - 15.0M - RED</t>
  </si>
  <si>
    <t>PATCH CORD U/UTP GIGALAN  GREEN CAT.6 - LSZH - T568A/B - 15.0M - ROJO</t>
  </si>
  <si>
    <t>PATCH CORD U/UTP GIGALAN  GREEN CAT.6 - LSZH - T568A/B - 20.0M - VERMELHO</t>
  </si>
  <si>
    <t>U/UTP CAT.6 COPPER PATCH CORD GIGALAN  GREEN - LSZH - T568A/B - 20.0M - RED</t>
  </si>
  <si>
    <t>PATCH CORD U/UTP GIGALAN  GREEN CAT.6 - LSZH - T568A/B - 20.0M - ROJO</t>
  </si>
  <si>
    <t>PATCH CORD U/UTP GIGALAN  GREEN CAT.6 - LSZH - T568A/B - 0.5M - CINZA</t>
  </si>
  <si>
    <t>U/UTP CAT.6 COPPER PATCH CORD GIGALAN  GREEN - LSZH - T568A/B - 0.5M - GRAY</t>
  </si>
  <si>
    <t>PATCH CORD U/UTP GIGALAN  GREEN CAT.6 - LSZH - T568A/B - 0.5M - GRIS</t>
  </si>
  <si>
    <t>PATCH CORD U/UTP GIGALAN  GREEN CAT.6 - LSZH - T568A/B - 1.0M - CINZA</t>
  </si>
  <si>
    <t>U/UTP CAT.6 COPPER PATCH CORD GIGALAN  GREEN - LSZH - T568A/B - 1.0M - GRAY</t>
  </si>
  <si>
    <t>PATCH CORD U/UTP GIGALAN  GREEN CAT.6 - LSZH - T568A/B - 1.0M - GRIS</t>
  </si>
  <si>
    <t>PATCH CORD U/UTP GIGALAN  GREEN CAT.6 - LSZH - T568A/B - 1.5M - CINZA</t>
  </si>
  <si>
    <t>U/UTP CAT.6 COPPER PATCH CORD GIGALAN  GREEN - LSZH - T568A/B - 1.5M - GRAY</t>
  </si>
  <si>
    <t>PATCH CORD U/UTP GIGALAN  GREEN CAT.6 - LSZH - T568A/B - 1.5M - GRIS</t>
  </si>
  <si>
    <t>PATCH CORD U/UTP GIGALAN  GREEN CAT.6 - LSZH - T568A/B - 2.0M - CINZA</t>
  </si>
  <si>
    <t>U/UTP CAT.6 COPPER PATCH CORD GIGALAN  GREEN - LSZH - T568A/B - 2.0M - GRAY</t>
  </si>
  <si>
    <t>PATCH CORD U/UTP GIGALAN  GREEN CAT.6 - LSZH - T568A/B - 2.0M - GRIS</t>
  </si>
  <si>
    <t>PATCH CORD U/UTP GIGALAN  GREEN CAT.6 - LSZH - T568A/B - 2.5M - CINZA</t>
  </si>
  <si>
    <t>U/UTP CAT.6 COPPER PATCH CORD GIGALAN  GREEN - LSZH - T568A/B - 2.5M - GRAY</t>
  </si>
  <si>
    <t>PATCH CORD U/UTP GIGALAN  GREEN CAT.6 - LSZH - T568A/B - 2.5M - GRIS</t>
  </si>
  <si>
    <t>PATCH CORD U/UTP GIGALAN  GREEN CAT.6 - LSZH - T568A/B - 3.0M - CINZA</t>
  </si>
  <si>
    <t>U/UTP CAT.6 COPPER PATCH CORD GIGALAN  GREEN - LSZH - T568A/B - 3.0M - GRAY</t>
  </si>
  <si>
    <t>PATCH CORD U/UTP GIGALAN  GREEN CAT.6 - LSZH - T568A/B - 3.0M - GRIS</t>
  </si>
  <si>
    <t>PATCH CORD U/UTP GIGALAN  GREEN CAT.6 - LSZH - T568A/B - 5.0M - CINZA</t>
  </si>
  <si>
    <t>U/UTP CAT.6 COPPER PATCH CORD GIGALAN  GREEN - LSZH - T568A/B - 5.0M - GRAY</t>
  </si>
  <si>
    <t>PATCH CORD U/UTP GIGALAN  GREEN CAT.6 - LSZH - T568A/B - 5.0M - GRIS</t>
  </si>
  <si>
    <t>PATCH CORD U/UTP GIGALAN  GREEN CAT.6 - LSZH - T568A/B - 10.0M - CINZA</t>
  </si>
  <si>
    <t>U/UTP CAT.6 COPPER PATCH CORD GIGALAN  GREEN - LSZH - T568A/B - 10.0M - GRAY</t>
  </si>
  <si>
    <t>PATCH CORD U/UTP GIGALAN  GREEN CAT.6 - LSZH - T568A/B - 10.0M - GRIS</t>
  </si>
  <si>
    <t>PATCH CORD U/UTP GIGALAN  GREEN CAT.6 - LSZH - T568A/B - 15.0M - CINZA</t>
  </si>
  <si>
    <t>U/UTP CAT.6 COPPER PATCH CORD GIGALAN  GREEN - LSZH - T568A/B - 15.0M - GRAY</t>
  </si>
  <si>
    <t>PATCH CORD U/UTP GIGALAN  GREEN CAT.6 - LSZH - T568A/B - 15.0M - GRIS</t>
  </si>
  <si>
    <t>PATCH CORD U/UTP GIGALAN  GREEN CAT.6 - LSZH - T568A/B - 20.0M - CINZA</t>
  </si>
  <si>
    <t>U/UTP CAT.6 COPPER PATCH CORD GIGALAN  GREEN - LSZH - T568A/B - 20.0M - GRAY</t>
  </si>
  <si>
    <t>PATCH CORD U/UTP GIGALAN  GREEN CAT.6 - LSZH - T568A/B - 20.0M - GRIS</t>
  </si>
  <si>
    <t>CONJUNTO DE ANCORAGEM PARA CABO OPGW DIAMETRO 18,75MM</t>
  </si>
  <si>
    <t>CONJUNTO DE ANCORAGEM FIBERLIGN P/ TRANSIÇÃO DE CABO OPGW DIAMETRO 18,75-13,30MM</t>
  </si>
  <si>
    <t>CONJUNTO DE ANCORAGEM FIBERLIGN P/ TRANSIÇÃO DE CABO OPGW DIAMETRO 16,75-13,30MM</t>
  </si>
  <si>
    <t>CABO OPTICO DROP OPTITAP FIG.8 LOW FRICTION 01F CZ - ROLO 100M (DIRETO) RIB</t>
  </si>
  <si>
    <t>OPTICAL DROP CABLE OPTITAP FIG.8 LOW FRICTION 01F CZ - ROLO 100M (DIRECT) RIB</t>
  </si>
  <si>
    <t>CABLE OPTICO DROP OPTITAP FIG.8 LOW FRICTION 01F CZ - ROLO 100M (DIRECTO) RIB</t>
  </si>
  <si>
    <t>CABO OPTICO DROP OPTITAP FIG.8 LOW FRICTION 01F CZ - ROLO 200M (DIRETO) RIB</t>
  </si>
  <si>
    <t>OPTICAL DROP CABLE OPTITAP FIG.8 LOW FRICTION 01F CZ - ROLO 200M (DIRECT) RIB</t>
  </si>
  <si>
    <t>CABLE OPTICO DROP OPTITAP FIG.8 LOW FRICTION 01F CZ - ROLO 200M (DIRECTO) RIB</t>
  </si>
  <si>
    <t>CABO OPTICO DROP OPTITAP FIG.8 LOW FRICTION 01F CZ - ROLO 300M (DIRETO) RIB</t>
  </si>
  <si>
    <t>OPTICAL DROP CABLE OPTITAP FIG.8 LOW FRICTION 01F CZ - ROLO 300M (DIRECT) RIB</t>
  </si>
  <si>
    <t>CABLE OPTICO DROP OPTITAP FIG.8 LOW FRICTION 01F CZ - ROLO 300M (DIRECTO) RIB</t>
  </si>
  <si>
    <t>CABO OPTICO DROP OPTITAP CIRCULAR 01F CZ - ROLO 100M (DIRETO)</t>
  </si>
  <si>
    <t>OPTICAL DROP CABLE OPTITAP CIRCULAR 01F CZ - ROLL 100M (DIRECT)</t>
  </si>
  <si>
    <t>CABLE OPTICO DROP OPTITAP CIRCULAR 01F CZ - ROLO 100M (DIRECTO)</t>
  </si>
  <si>
    <t>CABO OPTICO DROP OPTITAP CIRCULAR 01F CZ - ROLO 200M (DIRETO)</t>
  </si>
  <si>
    <t>OPTICAL DROP CABLE OPTITAP CIRCULAR 01F CZ - ROLL 200M (DIRECT)</t>
  </si>
  <si>
    <t>CABLE OPTICO DROP OPTITAP CIRCULAR 01F CZ - ROLO 200M (DIRECTO)</t>
  </si>
  <si>
    <t>CABO OPTICO DROP OPTITAP CIRCULAR 01F CZ - ROLO 300M (DIRETO)</t>
  </si>
  <si>
    <t>OPTICAL DROP CABLE OPTITAP CIRCULAR 01F CZ - ROLL 300M (DIRECT)</t>
  </si>
  <si>
    <t>CABLE OPTICO DROP OPTITAP CIRCULAR 01F CZ - ROLO 300M (DIRECTO)</t>
  </si>
  <si>
    <t>MODULO SFP GPON, OLT, 2.5G, 20KM, C/ DDM</t>
  </si>
  <si>
    <t>CONJUNTO DE ANCORAGEM FIBERLIGN P/ TRANSIÇÃO DE CABO OPGW DIAMETRO 15,50-13,30MM</t>
  </si>
  <si>
    <t>MÓDULO DE DIVISÃO WM - 4</t>
  </si>
  <si>
    <t>SPLITTER MODULE WM - 4</t>
  </si>
  <si>
    <t>SPLITTER MODULAR WM - 4</t>
  </si>
  <si>
    <t>CABO OPTICO AT-3BE27D6-012-TLHB</t>
  </si>
  <si>
    <t>OPTICAL CABLE AT-3BE27D6-012-TLHB</t>
  </si>
  <si>
    <t>CABLE OPTICO AT-3BE27D6-012-TLHB</t>
  </si>
  <si>
    <t>MÓDULO DE DIVISÃO WM - 8</t>
  </si>
  <si>
    <t>SPLITTER MODULE WM - 8</t>
  </si>
  <si>
    <t>SPLITTER MODULAR WM - 8</t>
  </si>
  <si>
    <t>MÓDULO DE DIVISÃO - 4</t>
  </si>
  <si>
    <t>SPLITTER MODULE - 4</t>
  </si>
  <si>
    <t>SPLITTER MODULAR - 4</t>
  </si>
  <si>
    <t>MÓDULO DE DIVISÃO - 8</t>
  </si>
  <si>
    <t>SPLITTER MODULE - 8</t>
  </si>
  <si>
    <t>SPLITTER MODULAR - 8</t>
  </si>
  <si>
    <t>CABO OPTICO OPGW DG1.030.133.S24 (DUAL 12F SM) 101MM2 - GSW BOBINA METALICA</t>
  </si>
  <si>
    <t>CABO OPTICO OPGW CS2.190.167.S24 (CENTRUM 12F SM) 159MM2 - BOBINA METÁLICA</t>
  </si>
  <si>
    <t>ESFERA DE SINALIZAÇÃO P/ CABO OPGW DIAMETRO ESP-P6160180</t>
  </si>
  <si>
    <t>AT-3BE27DT-024-CRC?(DS-88-6Z-6/24)</t>
  </si>
  <si>
    <t>ET1105</t>
  </si>
  <si>
    <t>CORDAO DUPLEX CONECTORIZADO SM ST-UPC/ST-UPC 100.0M - LSZH - AZUL</t>
  </si>
  <si>
    <t>DUPLEX OPTICAL PATCH CORD SM ST-UPC/ST-UPC 100.0M - LSZH - BLUE</t>
  </si>
  <si>
    <t>PATCH CORD OPTICO DUPLEX CONECTORIZADO SM ST-UPC/ST-UPC 100.0M - LSZH - AZUL</t>
  </si>
  <si>
    <t>CORDAO MONOFIBRA CONECTORIZADO SM NZD E2000-APC/E2000-APC 2.5M - COG - VERDE</t>
  </si>
  <si>
    <t>SIMPLEX OPTICAL PATCH CORD CONECTORIZADO SM NZD E2000-APC/E2000-APC 2.5M - COG - VERDE</t>
  </si>
  <si>
    <t>PATCH CORD OPTICO MONOFIBRA CONECTORIZADO SM NZD E2000-APC/E2000-APC 2.5M - COG - VERDE</t>
  </si>
  <si>
    <t>CABO OPTICO CFOI-SM-EO 08F G.652D COG AZ (FIBER-LAN INDOOR)</t>
  </si>
  <si>
    <t>OPTICAL CABLE CFOI-SM-EO 08F G.652D COG AZ (FIBER-LAN INDOOR)</t>
  </si>
  <si>
    <t>CABLE OPTICO CFOI-SM-EO 08F G.652D COG AZ (FIBER-LAN INDOOR)</t>
  </si>
  <si>
    <t>CABO OPTICO CFOT-SM-UTR 08F G.652D COG (OPTIC-LAN-AR (PFV))</t>
  </si>
  <si>
    <t>OPTICAL CABLE CFOT-SM-UTR 08F G.652D COG (OPTIC-LAN-AR (PFV))</t>
  </si>
  <si>
    <t>CABLE OPTICO CFOT-SM-UTR 08F G.652D COG (OPTIC-LAN-AR (PFV))</t>
  </si>
  <si>
    <t>CABO OPTICO AT-3BE52Y8-008-LSZH</t>
  </si>
  <si>
    <t>OPTICAL CABLE AT-3BE52Y8-008-LSZH</t>
  </si>
  <si>
    <t>CABLE OPTICO AT-3BE52Y8-008-LSZH</t>
  </si>
  <si>
    <t>CABO OPTICO CABLE OPTICO CFOA-SM-AS-CMO 5.9 KN-S 24F G-652D (ARSAT)</t>
  </si>
  <si>
    <t>OPTICAL CABLE CABLE OPTICO CFOA-SM-AS-CMO 5.9 KN-S 24F G-652D (ARSAT)</t>
  </si>
  <si>
    <t>CABLE OPTICO CABLE OPTICO CFOA-SM-AS-CMO 5.9 KN-S 24F G-652D (ARSAT)</t>
  </si>
  <si>
    <t>ET3581</t>
  </si>
  <si>
    <t>CORDAO DUPLEX CONECTORIZADO SM G-652D LC-UPC/ST-UPC 1.5M - LSZH - AMARELO</t>
  </si>
  <si>
    <t>DUPLEX OPTICAL PATCH CORD CONECTORIZADO SM G-652D LC-UPC/ST-UPC 1.5M - LSZH - YELLOW</t>
  </si>
  <si>
    <t>PATCH CORD OPTICO DUPLEX CONECTORIZADO SM G-652D LC-UPC/ST-UPC 1.5M - LSZH - AMARILLO</t>
  </si>
  <si>
    <t>CORDAO DUPLEX CONECTORIZADO 62.5 LC-UPC/ST-UPC 8.0M - LSZH - LARANJA</t>
  </si>
  <si>
    <t>DUPLEX OPTICAL PATCH CORD 62.5 LC-UPC/ST-UPC 8.0M - LSZH - ORANGE</t>
  </si>
  <si>
    <t>PATCH CORD OPTICO DUPLEX CONECTORIZADO 62.5 LC-UPC/ST-UPC 8.0M - LSZH - NARANJA</t>
  </si>
  <si>
    <t>CORDAO DUPLEX CONECTORIZADO SM G-652D SC-UPC/ST-UPC 1.5M - LSZH - AMARELO</t>
  </si>
  <si>
    <t>DUPLEX OPTICAL PATCH CORD CONECTORIZADO SM G-652D SC-UPC/ST-UPC 1.5M - LSZH - YELLOW</t>
  </si>
  <si>
    <t>PATCH CORD OPTICO DUPLEX CONECTORIZADO SM G-652D SC-UPC/ST-UPC 1.5M - LSZH - AMARILLO</t>
  </si>
  <si>
    <t>CORDAO DUPLEX CONECTORIZADO 62.5 SC-UPC/ST-UPC 8.0M - LSZH - LARANJA</t>
  </si>
  <si>
    <t>DUPLEX OPTICAL PATCH CORD 62.5 SC-UPC/ST-UPC 8.0M - LSZH - ORANGE</t>
  </si>
  <si>
    <t>PATCH CORD OPTICO DUPLEX CONECTORIZADO 62.5 SC-UPC/ST-UPC 8.0M - LSZH - NARANJA</t>
  </si>
  <si>
    <t>CORDAO DUPLEX CONECTORIZADO SM G-652D SC-UPC/ST-UPC 8.0M - LSZH - AMARELO</t>
  </si>
  <si>
    <t>DUPLEX OPTICAL PATCH CORD CONECTORIZADO SM G-652D SC-UPC/ST-UPC 8.0M - LSZH - YELLOW</t>
  </si>
  <si>
    <t>PATCH CORD OPTICO DUPLEX CONECTORIZADO SM G-652D SC-UPC/ST-UPC 8.0M - LSZH - AMARILLO</t>
  </si>
  <si>
    <t>CORDAO DUPLEX CONECTORIZADO 62.5 SC-UPC/ST-UPC 1.5M - LSZH - LARANJA</t>
  </si>
  <si>
    <t>DUPLEX OPTICAL PATCH CORD 62.5 SC-UPC/ST-UPC 1.5M - LSZH - ORANGE</t>
  </si>
  <si>
    <t>PATCH CORD OPTICO DUPLEX CONECTORIZADO 62.5 SC-UPC/ST-UPC 1.5M - LSZH - NARANJA</t>
  </si>
  <si>
    <t>CORDAO DUPLEX CONECTORIZADO SM G-652D SC-UPC/SC-UPC 2.5M - LSZH - AMARELO</t>
  </si>
  <si>
    <t>DUPLEX OPTICAL PATCH CORD CONECTORIZADO SM G-652D SC-UPC/SC-UPC 2.5M - LSZH - YELLOW</t>
  </si>
  <si>
    <t>PATCH CORD OPTICO DUPLEX CONECTORIZADO SM G-652D SC-UPC/SC-UPC 2.5M - LSZH - AMARILLO</t>
  </si>
  <si>
    <t>CORDAO DUPLEX CONECTORIZADO SM G-652D ST-UPC/ST-UPC 8.0M - LSZH - AMARELO</t>
  </si>
  <si>
    <t>DUPLEX OPTICAL PATCH CORD CONECTORIZADO SM G-652D ST-UPC/ST-UPC 8.0M - LSZH - YELLOW</t>
  </si>
  <si>
    <t>PATCH CORD OPTICO DUPLEX CONECTORIZADO SM G-652D ST-UPC/ST-UPC 8.0M - LSZH - AMARILLO</t>
  </si>
  <si>
    <t>CABO OPTICO CFOT-BLI-A/B-EO 06F LSZH (FIBER-LAN INDOOR/OUTDOOR)</t>
  </si>
  <si>
    <t>OPTICAL CABLE CFOT-BLI-A/B-EO 06F LSZH (FIBER-LAN INDOOR/OUTDOOR)</t>
  </si>
  <si>
    <t>CABLE OPTICO CFOT-BLI-A/B-EO 06F LSZH (FIBER-LAN INDOOR/OUTDOOR)</t>
  </si>
  <si>
    <t>CABO OPTICO AT-3BE27NT-024-CNCB</t>
  </si>
  <si>
    <t>OPTICAL CABLE AT-3BE27NT-024-CNCB</t>
  </si>
  <si>
    <t>CABLE OPTICO AT-3BE27NT-024-CNCB</t>
  </si>
  <si>
    <t>SERVICE CABLE CONECTORIZADO 12F OM4 LOW-LOSS MPO12-UPC(M)/MPO12-UPC(M) 0.8D3/0.8D3 100.0M - TS - LSZH - ACQUA - TIPO B</t>
  </si>
  <si>
    <t>TRUNK CABLE PRE-TERMINATED 12F OM4 LOW-LOSS MPO12-UPC(M)/MPO12-UPC(M) 0.8D3/0.8D3 100.0M - TS - LSZH - ACQUA - TIPO B</t>
  </si>
  <si>
    <t>CABLE TRONCAL CONECTORIZADO 12F OM4 LOW-LOSS MPO12-UPC(M)/MPO12-UPC(M) 0.8D3/0.8D3 100.0M - TS - LSZH - ACQUA - TIPO B</t>
  </si>
  <si>
    <t>Diária Improdutiva de Equipe de Emenda</t>
  </si>
  <si>
    <t>Unproductive Emend Team Daily Rate</t>
  </si>
  <si>
    <t>Diaria Improductiva de Equipo de Emend</t>
  </si>
  <si>
    <t>CORDAO MONOFIBRA CONECTORIZADO 62.5 LC-UPC/LC-UPC 2.0M - COG - LARANJA</t>
  </si>
  <si>
    <t>OPTICAL PATCH CORD MONOFIBRA CONECTORIZADO 62.5 LC-UPC/LC-UPC 2.0M - COG - ORANGE</t>
  </si>
  <si>
    <t>PATCH CORD OPTICO MONOFIBRA CONECTORIZADO 62.5 LC-UPC/LC-UPC 2.0M - COG - NARANJA</t>
  </si>
  <si>
    <t>CABO OPTICO AT-3BE27D6-024-CLFE</t>
  </si>
  <si>
    <t>OPTICAL CABLE AT-3BE27D6-024-CLFE</t>
  </si>
  <si>
    <t>CABLE OPTICO AT-3BE27D6-024-CLFE</t>
  </si>
  <si>
    <t>CABO OPTICO CFOA-NZD-DD-S 24F TS (CATV 6F/T)</t>
  </si>
  <si>
    <t>OPTICAL CABLE CFOA-NZD-DD-S 24F TS (CATV 6F/T)</t>
  </si>
  <si>
    <t>CABLE OPTICO CFOA-NZD-DD-S 24F TS (CATV 6F/T)</t>
  </si>
  <si>
    <t>CABO OPTICO CFOA-NZD-DD-S 24F TS (CATV 6F/T) (NZD LA)</t>
  </si>
  <si>
    <t>OPTICAL CABLE CFOA-NZD-DD-S 24F TS (CATV 6F/T) (NZD LA)</t>
  </si>
  <si>
    <t>CABLE OPTICO CFOA-NZD-DD-S 24F TS (CATV 6F/T) (NZD LA)</t>
  </si>
  <si>
    <t>CEIP 36 (CAIXA DE EMENDA INTERNA DE PAREDE PARA 36F)</t>
  </si>
  <si>
    <t>SLIMBOX 36 - FIBER INDOOR SPLICE MODULE (CEIP 36F)</t>
  </si>
  <si>
    <t>CEIP 36 (CAJA DE EMPALME INTERNA DE PARED PARA 36F)</t>
  </si>
  <si>
    <t>OPTICAL CABLE CFOAC-BLI-A/B-CD-01-CO-LSZH G-657B3 OD3 - EUROCLASS ECA - REEL 1000m (3mm RUGGEDIZED TPU DROP)</t>
  </si>
  <si>
    <t>ET3233</t>
  </si>
  <si>
    <t>CABO OPTICO CFOA-SM-AS-CMO7KN-S 144F G-652D KPKP</t>
  </si>
  <si>
    <t>OPTICAL CABLE CFOA-SM-AS-CMO7KN-S 144F G-652D KPKP</t>
  </si>
  <si>
    <t>CABLE OPTICO CFOA-SM-AS-CMO7KN-S 144F G-652D KPKP</t>
  </si>
  <si>
    <t>CABO OPTICO AT-3BE22Y8-064</t>
  </si>
  <si>
    <t>OPTICAL CABLE AT-3BE22Y8-064</t>
  </si>
  <si>
    <t>CABLE OPTICO AT-3BE22Y8-064</t>
  </si>
  <si>
    <t>SERVICE CABLE CONECTORIZADO 12F BLI A/B G-657A SC-APC/SC-UPC 1.0D2/1.0D2 35.0M - UT - LSZH - AZUL</t>
  </si>
  <si>
    <t>TRUNK CABLE PRE-TERMINATED 12F SM SC-APC/SC-UPC 1.0D2/1.0D2 35.0M - UT - LSZH - BLUE</t>
  </si>
  <si>
    <t>CABLE TRONCAL CONECTORIZADO 12F SM SC-APC/SC-UPC 1.0D2/1.0D2 35.0M - UT - LSZH - AZUL</t>
  </si>
  <si>
    <t>CABO OPTICO AT-3BE22Y8-032</t>
  </si>
  <si>
    <t>OPTICAL CABLE AT-3BE22Y8-032</t>
  </si>
  <si>
    <t>CABLE OPTICO AT-3BE22Y8-032</t>
  </si>
  <si>
    <t>SERVICE CABLE CONECTORIZADO 12F BLI A/B G-657A SC-APC/SC-UPC 1.0D2/1.0D2 85.0M - UT - LSZH - AZUL</t>
  </si>
  <si>
    <t>TRUNK CABLE PRE-TERMINATED 12F SM SC-APC/SC-UPC 1.0D2/1.0D2 85.0M - UT - LSZH - BLUE</t>
  </si>
  <si>
    <t>CABLE TRONCAL CONECTORIZADO 12F SM SC-APC/SC-UPC 1.0D2/1.0D2 85.0M - UT - LSZH - AZUL</t>
  </si>
  <si>
    <t>SERVICE CABLE CONECTORIZADO 12F BLI A/B G-657A SC-APC/SC-UPC 1.0D2/1.0D2 27.0M - UT - LSZH - AZUL</t>
  </si>
  <si>
    <t>TRUNK CABLE PRE-TERMINATED 12F SM SC-APC/SC-UPC 1.0D2/1.0D2 27.0M - UT - LSZH - BLUE</t>
  </si>
  <si>
    <t>CABLE TRONCAL CONECTORIZADO 12F SM SC-APC/SC-UPC 1.0D2/1.0D2 27.0M - UT - LSZH - AZUL</t>
  </si>
  <si>
    <t>CABO OPTICO AT-3BE22Y8-08</t>
  </si>
  <si>
    <t>OPTICAL CABLE AT-3BE22Y8-08</t>
  </si>
  <si>
    <t>CABLE OPTICO AT-3BE22Y8-08</t>
  </si>
  <si>
    <t>CABO OPTICO AT-3BE12Y8-128</t>
  </si>
  <si>
    <t>OPTICAL CABLE AT-3BE12Y8-128</t>
  </si>
  <si>
    <t>CABLE OPTICO AT-3BE12Y8-128</t>
  </si>
  <si>
    <t>CABO OPTICO AT-3BE12Y8-64</t>
  </si>
  <si>
    <t>OPTICAL CABLE AT-3BE12Y8-64</t>
  </si>
  <si>
    <t>CABLE OPTICO AT-3BE12Y8-64</t>
  </si>
  <si>
    <t>Optical Cord 24 fiber G657A2 Female/Male MPO-MPO TRUNK CABLE, METHOD A - 35 meters (MPO24NA/MPO24PA-21-MBWPY-035M)</t>
  </si>
  <si>
    <t>Optical Cord 24 fiber G657A2 Female/Male MPO-MPO TRUNK CABLE, METHOD A - 45 meters (MPO24NA/MPO24PA-21-MBWPY-045M)</t>
  </si>
  <si>
    <t>CABO OPTICO CFOT-SM-UT 08F LSZH (OPTIC-LAN)</t>
  </si>
  <si>
    <t>OPTICAL CABLE CFOT-SM-UT 08F LSZH (OPTIC-LAN)</t>
  </si>
  <si>
    <t>CABLE OPTICO CFOT-SM-UT 08F LSZH (OPTIC-LAN)</t>
  </si>
  <si>
    <t>CABO OPTICO CFOT-BLI-A/B-EO 08F LSZH (FIBER-LAN INDOOR/OUTDOOR)</t>
  </si>
  <si>
    <t>OPTICAL CABLE CFOT-BLI-A/B-EO 08F LSZH (FIBER-LAN INDOOR/OUTDOOR)</t>
  </si>
  <si>
    <t>CABLE OPTICO CFOT-BLI-A/B-EO 08F LSZH (FIBER-LAN INDOOR/OUTDOOR)</t>
  </si>
  <si>
    <t>CABO OPTICO CFOA-MM-DDR-S 12F (50) OM3 TS (PFV)</t>
  </si>
  <si>
    <t>OPTICAL CABLE CFOA-MM-DDR-S 12F (50) OM3 TS (PFV)</t>
  </si>
  <si>
    <t>CABLE OPTICO CFOA-MM-DDR-S 12F (50) OM3 TS (PFV)</t>
  </si>
  <si>
    <t>CABO OPTICO CFOA-MM-DDR-S 08F (50) OM3 TS (PFV)</t>
  </si>
  <si>
    <t>OPTICAL CABLE CFOA-MM-DDR-S 08F (50) OM3 TS (PFV)</t>
  </si>
  <si>
    <t>CABLE OPTICO CFOA-MM-DDR-S 08F (50) OM3 TS (PFV)</t>
  </si>
  <si>
    <t>CONTROLADOR AIM 1U</t>
  </si>
  <si>
    <t>AIM controller 1U</t>
  </si>
  <si>
    <t>PAINEL PARA ADAPTADORES SC/LC (BW12/CDOI) - (SAP 319932)</t>
  </si>
  <si>
    <t>SC/LC ADAPTER PANEL (BW12/CDOI) - (SAP 319932)</t>
  </si>
  <si>
    <t>PANEL PARA ADAPTADORES SC/LC (BW12/CDOI) - (SAP 319932)</t>
  </si>
  <si>
    <t>BASTIDOR 19" COM DIVISOR OPTICO 2 X 1X32 G.657A SC-APC/SC-APC</t>
  </si>
  <si>
    <t>19" FRAME WITH SPLITTER 2 X 1X32 G.657A SC-APC/SC-APC</t>
  </si>
  <si>
    <t>BASTIDOR 19" CON DIVISOR OPTICO 2 X 1X32 G.657A SC-APC/SC-APC</t>
  </si>
  <si>
    <t>BASTIDOR 19" COM DIVISOR OPTICO 1 X 1X64 G.657A SC-APC/SC-APC</t>
  </si>
  <si>
    <t>19" FRAME WITH SPLITTER 1 X 1X64 G.657A SC-APC/SC-APC</t>
  </si>
  <si>
    <t>BASTIDOR 19" CON DIVISOR OPTICO 1 X 1X64 G.657A SC-APC/SC-APC</t>
  </si>
  <si>
    <t>CONTROLADOR AIM 2U COM PAINEL LCD</t>
  </si>
  <si>
    <t>PATCH PANEL AIM DESCARREGADO BLINDADO 24P 1U</t>
  </si>
  <si>
    <t>MÓDULO AIM 24P PARA PATCH PANEL</t>
  </si>
  <si>
    <t>PATCH CORD AIM U/UTP CAT.6 - LSZH - T568A/B - 1.5M - AZUL</t>
  </si>
  <si>
    <t>PATCH CORD AIM U/UTP CAT.6 - LSZH - T568A/B - 2.5M - AZUL</t>
  </si>
  <si>
    <t>PATCH CORD AIM U/UTP CAT.6 - LSZH - T568A/B - 3.0M - AZUL</t>
  </si>
  <si>
    <t>PATCH CORD AIM U/UTP CAT.6 - LSZH - T568A/B - 5.0M - AZUL</t>
  </si>
  <si>
    <t>MOBILIZACAO EQUIPE -SRV</t>
  </si>
  <si>
    <t>SRV. INSTAL ADC PARA ANTENAS MAIOR 3M</t>
  </si>
  <si>
    <t>SERV. INSTAL DID 64 C/CNC, PASS CBO</t>
  </si>
  <si>
    <t>SUBSTITUICAO ANTENA 3 M</t>
  </si>
  <si>
    <t>TESTE DE PROPAGACAO-SRV</t>
  </si>
  <si>
    <t>SERV MIGRACAO DE TRAFEGO NNECO</t>
  </si>
  <si>
    <t>VISITA IMPRODUTIVA-SRV</t>
  </si>
  <si>
    <t>SERV MIGRACAO DE TRAFEGO SSE</t>
  </si>
  <si>
    <t>COMW-TX ACESSO, PDH E OUTRO-SERVNAC</t>
  </si>
  <si>
    <t>TX-RADIO UHF-SERV-NAC</t>
  </si>
  <si>
    <t>ESTUDO DE VIABILIDADE</t>
  </si>
  <si>
    <t>VISTORIA -TSS/TSSR -SRV</t>
  </si>
  <si>
    <t>OPERACAO ASSISTIDA MENSAL</t>
  </si>
  <si>
    <t>VISTORIA</t>
  </si>
  <si>
    <t>LICENCA DATAWAVE</t>
  </si>
  <si>
    <t>DATAWAVE LICENSE</t>
  </si>
  <si>
    <t>LICENCIA DATAWAVE</t>
  </si>
  <si>
    <t>ET04109</t>
  </si>
  <si>
    <t>a0A6100001fDqnz</t>
  </si>
  <si>
    <t>PATCH CORD AIM F/UTP CAT.6A - LSZH - T568A/B - 3.0M</t>
  </si>
  <si>
    <t>CASSETE AIM MM (50.0) OM4 MPO/LC-PC DUPLEX 12F 6P 1U</t>
  </si>
  <si>
    <t>CORDAO DUPLEX AIM CONECTORIZADO LOW-LOSS BLI A/B G-657A LC-UPC/LC-UPC UNIBOOT - 3.0M - LSZH - AZUL (A - B)</t>
  </si>
  <si>
    <t>CABO OPTICO AT-62627DT-024-CMAE</t>
  </si>
  <si>
    <t>OPTICAL CABLE AT-62627DT-024-CMAE</t>
  </si>
  <si>
    <t>CABLE OPTICO AT-62627DT-024-CMAE</t>
  </si>
  <si>
    <t>CABO OPTICO CFOA-NZD/SM-DD-G 36F (12F G-655+24F SM G-652D) (ABNT CL)</t>
  </si>
  <si>
    <t>OPTICAL CABLE CFOA-NZD/SM-DD-G 36F (12F G-655+24F SM G-652D) (ABNT CL)</t>
  </si>
  <si>
    <t>CABLE OPTICO CFOA-NZD/SM-DD-G 36F (12F G-655+24F SM G-652D) (ABNT CL)</t>
  </si>
  <si>
    <t>CABO OPTICO AT-62627DT-048-CMAE</t>
  </si>
  <si>
    <t>OPTICAL CABLE AT-62627DT-048-CMAE</t>
  </si>
  <si>
    <t>CABLE OPTICO AT-62627DT-048-CMAE</t>
  </si>
  <si>
    <t>CABO OPTICO AT-62627DT-096-CMHE</t>
  </si>
  <si>
    <t>OPTICAL CABLE AT-62627DT-096-CMHE</t>
  </si>
  <si>
    <t>CABLE OPTICO AT-62627DT-096-CMHE</t>
  </si>
  <si>
    <t>CABO OPTICO CFOI-SM-UB 16F G-652D TS LSZH AM</t>
  </si>
  <si>
    <t>OPTICAL CABLE CFOI-SM-UB 16F G-652D TS LSZH AM</t>
  </si>
  <si>
    <t>CABLE OPTICO CFOI-SM-UB 16F G-652D TS LSZH AM</t>
  </si>
  <si>
    <t>ET2722</t>
  </si>
  <si>
    <t>CABO OPTICO AT-3BE27DT-024-CLGE</t>
  </si>
  <si>
    <t>OPTICAL CABLE AT-3BE27DT-024-CLGE</t>
  </si>
  <si>
    <t>CABLE OPTICO AT-3BE27DT-024-CLGE</t>
  </si>
  <si>
    <t>CABO OPTICO AT-3BE27DT-024-CMBE</t>
  </si>
  <si>
    <t>OPTICAL CABLE AT-3BE27DT-024-CMBE</t>
  </si>
  <si>
    <t>CABLE OPTICO AT-3BE27DT-024-CMBE</t>
  </si>
  <si>
    <t>CABO OPTICO CFOA-NZD/SM-DD-S 60F TS (24F G-655 + 36F G-652D) (10202530070)</t>
  </si>
  <si>
    <t>OPTICAL CABLE CFOA-NZD/SM-DD-S 60F TS (24F G-655 + 36F G-652D) (10202530070)</t>
  </si>
  <si>
    <t>CABLE OPTICO CFOA-NZD/SM-DD-S 60F TS (24F G-655 + 36F G-652D) (10202530070)</t>
  </si>
  <si>
    <t>RACK CABLING 48U X 800MM X 1200MM</t>
  </si>
  <si>
    <t>RACK SERVIDOR 48U X 800MM X 1200MM</t>
  </si>
  <si>
    <t>CABO OPTICO CFOA-SM-DD-S 144F TS G-652D</t>
  </si>
  <si>
    <t>OPTICAL CABLE CFOA-SM-DD-S 144F TS G-652D</t>
  </si>
  <si>
    <t>CABLE OPTICO CFOA-SM-DD-S 144F TS G-652D</t>
  </si>
  <si>
    <t>CEIP 12 (CAIXA DE EMENDA INTERNA DE PAREDE 08F SEM SPLITTER 1X8 NC/SC-APC) (10302570046)</t>
  </si>
  <si>
    <t>SLIMBOX 12-FIBER INTERNAL ADAPTER MODULE (CEIP 12 - 08 FIBERS WITHOUT SPLITTER 1X8 NC/SC-APC) (10302570046)</t>
  </si>
  <si>
    <t>CEIP 12 (CAJA DE EMPALME INTERNA PARA 08 FIBRAS SIN SPLITTER 1X8 NC/SC-ACP) (10302570046)</t>
  </si>
  <si>
    <t>CABO OPTICO CFOA-SM-DDR-S 192F G-652D (PFV) LSZH</t>
  </si>
  <si>
    <t>OPTICAL CABLE CFOA-SM-DDR-S 192F G-652D (PFV) LSZH</t>
  </si>
  <si>
    <t>CABLE OPTICO CFOA-SM-DDR-S 192F G-652D (PFV) LSZH</t>
  </si>
  <si>
    <t>CABO OPTICO CFOA-SM/NZD-ARE-S 24F (12 G-652D + 12 G-655E)</t>
  </si>
  <si>
    <t>OPTICAL CABLE CABO OPTICO CFOA-SM/NZD-ARE-S 24F (12 G-652D + 12 G-655E)</t>
  </si>
  <si>
    <t>CABLE OPTICO CABO OPTICO CFOA-SM/NZD-ARE-S 24F (12 G-652D + 12 G-655E)</t>
  </si>
  <si>
    <t>CABO OPTICO CFOA-SM-LV-AS-CMO20KN-S 08F G-652D RT (ABNT)</t>
  </si>
  <si>
    <t>OPTICAL CABLE CFOA-SM-LV-AS-CMO20KN-S 08F G-652D RT (ABNT)</t>
  </si>
  <si>
    <t>CABLE OPTICO CFOA-SM-LV-AS-CMO20KN-S 08F G-652D RT (ABNT)</t>
  </si>
  <si>
    <t>OPTICAL CABLE CFOA-MM-ARD-G 12F (50) OM4 (FIS-OPTIC-AR)</t>
  </si>
  <si>
    <t>CABLE OPTICO CFOA-MM-ARD-G 12F (50) OM4 (FIS-OPTIC-AR)</t>
  </si>
  <si>
    <t>CABO TRANSMISSAO DE DADOS GIGALAN AUGMENTED F/UTP 23AWGX4P CAT.6A LSZH EUROCLASS Dca-s2,d2,a1 CZ (305M) (EXP)</t>
  </si>
  <si>
    <t>DATA CABLE GIGALAN AUGMENTED F/UTP 23AWGX4P CAT.6A LSZH EUROCLASS Dca-s2,d2,a1 CZ (305M) (EXP)</t>
  </si>
  <si>
    <t>CABLE PARA TRANSMISION DE DATOS GIGALAN AUGMENTED F/UTP 23AWGX4P CAT.6A LSZH EUROCLASS Dca-s2,d2,a1 CZ (305M) (EXP)</t>
  </si>
  <si>
    <t>CORDAO MONOFIBRA CONECTORIZADO SM G-652D FC-SPC/LC-SPC 5.0M - COG - AMARELO</t>
  </si>
  <si>
    <t>SIMPLEX OPTICAL PATCH CORD SM G-652D FC-SPC/LC-SPC 5.0M - OFN - YELLOW</t>
  </si>
  <si>
    <t>CORDON MONOFIBRA CONECTORIZADO SM G-652D FC-SPC/LC-SPC 5.0M - COG - AMARILLO</t>
  </si>
  <si>
    <t>RACK SERVER 48U X 800MM X 1200MM</t>
  </si>
  <si>
    <t>CABO OPTICO CFOAC-BLI-CD-02-AR-LSZH A2 CZ - RIB 500M (DROP COMPACTO FIG.8 LOW FRICTION)</t>
  </si>
  <si>
    <t>OPTICAL CABLE CFOAC-BLI-CD-02-AR-LSZH A2 CZ - RIB 500M (DROP COMPACTO FIG.8 LOW FRICTION)</t>
  </si>
  <si>
    <t>CABLE OPTICO CFOAC-BLI-CD-02-AR-LSZH A2 CZ - RIB 500M (DROP COMPACTO FIG.8 LOW FRICTION)</t>
  </si>
  <si>
    <t>ET3295</t>
  </si>
  <si>
    <t>CABO OPTICO CFOA-NZD-DD-S 48F</t>
  </si>
  <si>
    <t>OPTICAL CABLE CFOA-NZD-DD-S 48F</t>
  </si>
  <si>
    <t>CABLE OPTICO CFOA-NZD-DD-S 48F</t>
  </si>
  <si>
    <t>CABLE OPTICO CFOA-NZD-DD-S 72F</t>
  </si>
  <si>
    <t>CABO OPTICO CFOI-MM-MF 02F (50) COG AM</t>
  </si>
  <si>
    <t>OPTICAL CABLE CFOI-MM-MF 02F (50) COG AM</t>
  </si>
  <si>
    <t>CABLE OPTICO CFOI-MM-MF 02F (50) COG AM</t>
  </si>
  <si>
    <t>ET3365</t>
  </si>
  <si>
    <t>CABO OPTICO CFOI-MM-MF 06F (50) COG AM</t>
  </si>
  <si>
    <t>OPTICAL CABLE CFOI-MM-MF 06F (50) COG AM</t>
  </si>
  <si>
    <t>CABLE OPTICO CFOI-MM-MF 06F (50) COG AM</t>
  </si>
  <si>
    <t>CABO OPTICO CFOI-MM-MF 08F (50) COG AM</t>
  </si>
  <si>
    <t>OPTICAL CABLE CFOI-MM-MF 08F (50) COG AM</t>
  </si>
  <si>
    <t>CABLE OPTICO CFOI-MM-MF 08F (50) COG AM</t>
  </si>
  <si>
    <t>CABO OPTICO CFOI-MM-MF 10F (50) COG AM</t>
  </si>
  <si>
    <t>OPTICAL CABLE CFOI-MM-MF 10F (50) COG AM</t>
  </si>
  <si>
    <t>CABLE OPTICO CFOI-MM-MF 10F (50) COG AM</t>
  </si>
  <si>
    <t>CABO OPTICO CFOI-SM-MF 10F COG AZ</t>
  </si>
  <si>
    <t>OPTICAL CABLE CFOI-SM-MF 10F COG AZ</t>
  </si>
  <si>
    <t>CABLE OPTICO CFOI-SM-MF 10F COG AZ</t>
  </si>
  <si>
    <t>CABO OPTICO CFOA-MM-DDR-G 08F PFV (50) (ABNT)</t>
  </si>
  <si>
    <t>OPTICAL CABLE CFOA-MM-DDR-G 08F PFV (50) (ABNT)</t>
  </si>
  <si>
    <t>CABLE OPTICO CFOA-MM-DDR-G 08F PFV (50) (ABNT)</t>
  </si>
  <si>
    <t>CABO OPTICO CFOA-MM-ARD-G 24F (50) OM4 (FIS-OPTIC-AR)</t>
  </si>
  <si>
    <t>OPTICAL CABLE CFOA-MM-ARD-G 24F (50) OM4 (FIS-OPTIC-AR)</t>
  </si>
  <si>
    <t>CABLE OPTICO CFOA-MM-ARD-G 24F (50) OM4 (FIS-OPTIC-AR)</t>
  </si>
  <si>
    <t>CABO OPTICO CFOA-SM-ARD-S 24F G-652D TS (ABNT)</t>
  </si>
  <si>
    <t>OPTICAL CABLE CFOA-SM-ARD-S 24F G-652D TS (ABNT)</t>
  </si>
  <si>
    <t>CABLE OPTICO CFOA-SM-ARD-S 24F G-652D TS (ABNT)</t>
  </si>
  <si>
    <t>ET2800</t>
  </si>
  <si>
    <t>SERVICE CABLE CONECTORIZADO 72F SM MPO12-APC(M)/MPO12-APC(M) 0.8D3/0.8D3 70.0M - TS - LSZH - AZUL - TIPO B</t>
  </si>
  <si>
    <t>TRUNK CABLE PRE-TERMINATED 72F SM MPO12-APC(M)/MPO12-APC(M) 0.8D3/0.8D3 70.0M - TS - LSZH - BLUE - TYPE B</t>
  </si>
  <si>
    <t>CABLE TRONCAL CONECTORIZADO 72F SM MPO12-APC(M)/MPO12-APC(M) 0.8D3/0.8D3 70.0M - TS - LSZH - AZUL  - TIPO B</t>
  </si>
  <si>
    <t>ET3262</t>
  </si>
  <si>
    <t>SERVICE CABLE CONECTORIZADO 02F SM G-652D E2000-APC/LC-APC 1.0D3/1.0D3 60.0M - TIGHT - LSZH - PRETO - IO</t>
  </si>
  <si>
    <t>TRUNK CABLE PRE-TERMINATED 02F SM G-652D E2000-APC/LC-APC 1.0D3/1.0D3 60.0M - TIGHT - LSZH - BLACK - IO</t>
  </si>
  <si>
    <t>CABLE TRONCAL CONECTORIZADO 02F SM G-652D E2000-APC/LC-APC 1.0D3/1.0D3 60.0M - TIGHT - LSZH - NEGRO - IO</t>
  </si>
  <si>
    <t>SERVICE CABLE CONECTORIZADO 48F OM3 MPO12-UPC(M)/MPO12-UPC(M) 0.8D3/0.8D3 30.0M - TS - LSZH - ACQUA - TIPO B</t>
  </si>
  <si>
    <t>TRUNK CABLE PRE-TERMINATED 48F OM3 MPO12-UPC(M)/MPO12-UPC(M) 0.8D3/0.8D3 30.0M - TS - LSZH - ACQUA - TYPE B</t>
  </si>
  <si>
    <t>CABLE TRONCAL CONECTORIZADO 48F OM3 MPO12-UPC(M)/MPO12-UPC(M) 0.8D3/0.8D3 30.0M - TS - LSZH - ACQUA - TIPO B</t>
  </si>
  <si>
    <t>CABO OPTICO CFOI-BLI-CM-01-BA-LSZH A2 - EUROCLASS Dca (s1a, d1, a1) - RIB 500M (MICRO INDOOR LOW FRICTION)</t>
  </si>
  <si>
    <t>OPTICAL CABLE CFOI-BLI-CM-01-BA-LSZH A2 - EUROCLASS Dca (s1a, d1, a1) - RIB 500M (MICRO INDOOR LOW FRICTION)</t>
  </si>
  <si>
    <t>CABLE OPTICO CFOI-BLI-CM-01-BA-LSZH A2 - EUROCLASS Dca (s1a, d1, a1) - RIB 500M (MICRO INDOOR LOW FRICTION)</t>
  </si>
  <si>
    <t>CABO OPTICO DROP SLIMCONNECTOR CIRCULAR COMPACTO 01F CZ - ROLO 100M (COM TRADUTOR) (10202520294)</t>
  </si>
  <si>
    <t>OPTICAL DROP CABLE SLIMCONNECTOR CIRCULAR COMPACT 01F CZ - ROLL 100M (WITH TRANSLATOR) (10202520294)</t>
  </si>
  <si>
    <t>CABLE OPTICO DROP SLIMCONNECTOR CIRCULAR COMPACTO 01F CZ - ROLO 100M (CON TRADUCTOR) (10202520294)</t>
  </si>
  <si>
    <t>CABO OPTICO DROP SLIMCONNECTOR CIRCULAR COMPACTO 01F CZ - ROLO 200M (COM TRADUTOR) (10202520295)</t>
  </si>
  <si>
    <t>OPTICAL DROP CABLE SLIMCONNECTOR CIRCULAR COMPACT 01F CZ - ROLL 200M (WITH TRANSLATOR) (10202520295)</t>
  </si>
  <si>
    <t>CABLE OPTICO DROP SLIMCONNECTOR CIRCULAR COMPACTO 01F CZ - ROLO 200M (CON TRADUCTOR) (10202520295)</t>
  </si>
  <si>
    <t>CABO OPTICO DROP SLIMCONNECTOR CIRCULAR COMPACTO 01F CZ - ROLO 300M (COM TRADUTOR) (10202520296)</t>
  </si>
  <si>
    <t>OPTICAL DROP CABLE SLIMCONNECTOR CIRCULAR COMPACT 01F CZ - ROLL 300M (WITH TRANSLATOR) (10202520296)</t>
  </si>
  <si>
    <t>CABLE OPTICO DROP SLIMCONNECTOR CIRCULAR COMPACTO 01F CZ - ROLO 300M (CON TRADUCTOR) (10202520296)</t>
  </si>
  <si>
    <t>RESERVADO CABO OPTICO CFOI-BLI-CM-01-BA-LSZH A2 - RIB 500M (MICRO INDOOR LOW FRICTION)</t>
  </si>
  <si>
    <t>CABO OPTICO CFOAC-BLI-CM-02-AR-LSZH A1 PR - EUROCLASS Dca (s1a, d2, a1) - RIB 500M (DROP COMPACTO FIG.8 LOW FRICTION)</t>
  </si>
  <si>
    <t>OPTICAL CABLE CFOAC-BLI-CM-02-AR-LSZH A1 PR - EUROCLASS Dca (s1a, d2, a1) - RIB 500M (COMPACT LOW FRICTION FIG.8 DROP)</t>
  </si>
  <si>
    <t>CABLE OPTICO CFOAC-BLI-CM-02-AR-LSZH A1 PR - EUROCLASS Dca (s1a, d2, a1) - RIB 500M (DROP COMPACTO FIG.8 LOW FRICTION)</t>
  </si>
  <si>
    <t>RESERVADO CABO OPTICO CFOAC-BLI-CM-02-AR-LSZH A1 PR - RIB 500M (DROP COMPACTO FIG.8 LOW FRICTION)</t>
  </si>
  <si>
    <t>ET04093</t>
  </si>
  <si>
    <t>a0A6100001c1aFQ</t>
  </si>
  <si>
    <t>CABO OPTICO CFOA-SM-AS-CMO4KN-S 24F G-652D (100202981)</t>
  </si>
  <si>
    <t>OPTICAL CABLE CFOA-SM-AS-CMO4KN-S 24F G-652D (100202981)</t>
  </si>
  <si>
    <t>CABLE OPTICO CFOA-SM-AS-CMO4KN-S 24F G-652D (100202981)</t>
  </si>
  <si>
    <t>CABO OPTICO CFOA-SM-AS-CMO4KN-S 48F G-652D/NZD 36F/12F (100202738)</t>
  </si>
  <si>
    <t>OPTICAL CABLE CFOA-SM-AS-CMO4KN-S 48F G-652D/NZD 36F/12F (100202738)</t>
  </si>
  <si>
    <t>CABLE OPTICO CFOA-SM-AS-CMO4KN-S 48F G-652D/NZD 36F/12F (100202738)</t>
  </si>
  <si>
    <t>CABO OPTICO CFOA-SM-AS-CMO4KN-S 72F G-652D (100202743)</t>
  </si>
  <si>
    <t>OPTICAL CABLE CFOA-SM-AS-CMO4KN-S 72F G-652D (100202743)</t>
  </si>
  <si>
    <t>CABLE OPTICO CFOA-SM-AS-CMO4KN-S 72F G-652D (100202743)</t>
  </si>
  <si>
    <t>CABO OPTICO CFOA-SM-AS-CMO4KN-S 72F (60 G-652D + 12 G-655E) (100204055)</t>
  </si>
  <si>
    <t>OPTICAL CABLE CFOA-SM-AS-CMO4KN-S 72F (60 G-652D + 12 G-655E) (100204055)</t>
  </si>
  <si>
    <t>CABLE OPTICO CFOA-SM-AS-CMO4KN-S 72F (60 G-652D + 12 G-655E) (100204055)</t>
  </si>
  <si>
    <t>DATA CABLE  MULTILAN U/UTP 24AWGX4P CAT.5E LSZH CM LA</t>
  </si>
  <si>
    <t>CABLE PARA TRANSMISION DE DATOS MULTILAN U/UTP 24AWGX4P CAT.5E LSZH CM LA</t>
  </si>
  <si>
    <t>FK-CTOS-16P (CAIXA DE TERMINACAO OPTICA SUBTERRANEA COM 1 BANDEJA DE EMENDA)</t>
  </si>
  <si>
    <t>SLIMBOX UNDERGROUND TERMINAL WITH 1 SPLICE TRAY (FK-CTOS-16P)</t>
  </si>
  <si>
    <t>FK-CTOS-16P (CAJA DE TERMINACION OPTICA SUBTERRANEA CON 1 BANDEJA DE EMPALME)</t>
  </si>
  <si>
    <t>ET3229</t>
  </si>
  <si>
    <t>CABO OPTICO OPGW DS1.089.131.S24 (DUAL 24F) 101MM2 (EXPORTAÇÃO)</t>
  </si>
  <si>
    <t>OPGW CABLE DS1.089.131.S24 (DUAL 24F) 101MM2 (EXPORT)</t>
  </si>
  <si>
    <t>CABLE OPTICO OPGW DS1.089.131.S24 (DUAL 24F) 101MM2 (EXPORTACIÓN)</t>
  </si>
  <si>
    <t>ET3703</t>
  </si>
  <si>
    <t>CABO OPTICO CFOA-SM-ARD-S 24F TS</t>
  </si>
  <si>
    <t>OPTICAL CABLE CFOA-SM-ARD-S 24F TS</t>
  </si>
  <si>
    <t>CABLE OPTICO CFOA-SM-ARD-S 24F TS</t>
  </si>
  <si>
    <t>CONJUNTO DE ANCORAGEM TERMINAL FIBERLIGN PARA CABO OPGW DIAMETRO 14,04 A 14,26 - PLP CJAF-224</t>
  </si>
  <si>
    <t>CABO OPTICO CFOA-SM-DER-G 06F G-652D (PPU)</t>
  </si>
  <si>
    <t>OPTICAL CABLE CFOA-SM-DER-G 06F G-652D (PPU)</t>
  </si>
  <si>
    <t>CABLE OPTICO CFOA-SM-DER-G 06F G-652D (PPU)</t>
  </si>
  <si>
    <t>CABO OPTICO CFOA-SM-DER-G (PFV) 06F G-652D</t>
  </si>
  <si>
    <t>OPTICAL CABLE CFOA-SM-DER-G (PFV) 06F G-652D</t>
  </si>
  <si>
    <t>CABLE OPTICO CFOA-SM-DER-G (PFV) 06F G-652D</t>
  </si>
  <si>
    <t>CABO OPTICO CFOA-SM-DE-G 06F G-652D (ABNT)</t>
  </si>
  <si>
    <t>OPTICAL CABLE CFOA-SM-DE-G 06F G-652D (ABNT)</t>
  </si>
  <si>
    <t>CABLE OPTICO CFOA-SM-DE-G 06F G-652D (ABNT)</t>
  </si>
  <si>
    <t>CABO OPTICO CFOA-SM-AS120-S 36F TS NR</t>
  </si>
  <si>
    <t>OPTICAL CABLE CFOA-SM-AS120-S 36F TS NR</t>
  </si>
  <si>
    <t>CABLE OPTICO CFOA-SM-AS120-S 36F TS NR</t>
  </si>
  <si>
    <t>CONJUNTO DE ANCORAGEM SUSPENSA FIBERLIGN PARA CABO OPGW DIAMETRO 15,23 A 15,55MM - PLP CJSAF-1226</t>
  </si>
  <si>
    <t>CABO OPTICO CFOA-SM-ARE-S 06F G-652D TS</t>
  </si>
  <si>
    <t>OPTICAL CABLE CFOA-SM-ARE-S 06F G-652D TS</t>
  </si>
  <si>
    <t>CABLE OPTICO CFOA-SM-ARE-S 06F G-652D TS</t>
  </si>
  <si>
    <t>CONJUNTO DE ANCORAGEM SUSPENSA FIBERLIGN PARA CABO OPGW DIAMETRO 13,3MM</t>
  </si>
  <si>
    <t>CABO OPTICO CFOA-SM-AS200-G 04F RC (ABNT)</t>
  </si>
  <si>
    <t>OPTICAL CABLE CFOA-SM-AS200-G 04F RC (ABNT)</t>
  </si>
  <si>
    <t>CABLE OPTICO CFOA-SM-AS200-G 04F RC (ABNT)</t>
  </si>
  <si>
    <t>CORDAO MONOFIBRA CONECTORIZADO SM SC-APC/ST-UPC 3.0M - COG - AZUL</t>
  </si>
  <si>
    <t>SIMPLEX OPTICAL PATCH CORD SM SC-APC/ST-UPC 3.0M - OFN - BLUE</t>
  </si>
  <si>
    <t>PATCH CORD OPTICO MONOFIBRA CONECTORIZADO SM SC-APC/ST-UPC 3.0M - COG - AZUL</t>
  </si>
  <si>
    <t>CABO OPTICO OPGW CG1.005.102.S24 (CENTRUM 24F SM) 52MM2 - BOBINA METALICA</t>
  </si>
  <si>
    <t>OPGW CABLE CG1.005.102.S24 (CENTRUM 24F SM) 52MM2 - METALIC REEL</t>
  </si>
  <si>
    <t>CABLE OPTICO OPGW CG1.005.102.S24 (CENTRUM 24F SM) 52MM2 - CARRETE METALICA</t>
  </si>
  <si>
    <t>CABO OPTICO OPGW DS1.049.124.S24 (DUAL 24F SM) 87MM2 - BOBINA METALICA</t>
  </si>
  <si>
    <t>OPTICAL CABLE OPGW DS1.049.124.S24 (DUAL 24F SM) 87MM2 - METALIC REEL</t>
  </si>
  <si>
    <t>CABLE OPTICO OPGW DS1.049.124.S24 (DUAL 24F SM) 87MM2 - CARRETE METALICO</t>
  </si>
  <si>
    <t>ET2871</t>
  </si>
  <si>
    <t>CABO OPTICO CFOA-SM-LV-AS-CMO15KN-S 36F RT (ABNT)</t>
  </si>
  <si>
    <t>OPTICAL CABLE CFOA-SM-LV-AS-CMO15KN-S 36F RT (ABNT)</t>
  </si>
  <si>
    <t>CABLE OPTICO CFOA-SM-LV-AS-CMO15KN-S 36F RT (ABNT)</t>
  </si>
  <si>
    <t>ET2114</t>
  </si>
  <si>
    <t>CORDAO MONOFIBRA CONECTORIZADO SM G-652D SC-UPC/SC-UPC 20.0M - LSZH - AMARELO - D3</t>
  </si>
  <si>
    <t>SIMPLEX OPTICAL PATCH CORD SM G-652D SC-UPC/SC-UPC 20.0M - LSZH - YELLOW - D3</t>
  </si>
  <si>
    <t>PATCH CORD OPTICO MONOFIBRA CONECTORIZADO SM G-652D SC-UPC/SC-UPC 20.0M - LSZH - AMARILLO - D3</t>
  </si>
  <si>
    <t>CABO OPTICO CFOA-MM-AS80-G 144F (62.5) NR (ABNT)</t>
  </si>
  <si>
    <t>OPTICAL CABLE CFOA-MM-AS80-G 144F (62.5) NR (ABNT)</t>
  </si>
  <si>
    <t>CABLE OPTICO CFOA-MM-AS80-G 144F (62.5) NR (ABNT)</t>
  </si>
  <si>
    <t>CONVERSOR DE MEIOS FMC-SX1G GIGABIT ETHERNET</t>
  </si>
  <si>
    <t>MEDIA CONVERTER FMC-SX1G GIGABIT ETHERNET</t>
  </si>
  <si>
    <t>CONVERTIDOR DE MEDIOS FMC-SX1G GIGABIT ETHERNET</t>
  </si>
  <si>
    <t>ET04016</t>
  </si>
  <si>
    <t>a0A6100001IgBMj</t>
  </si>
  <si>
    <t>CABO OPTICO CFOAC-BLI-AS-EO-01-LSZH - EUROCLASS Dca (s2, d1, a1) - (DROP CIRCULAR)</t>
  </si>
  <si>
    <t>OPTICAL CABLE CFOAC-BLI-AS-EO-01-LSZH - EUROCLASS Dca (s2, d1, a1) - (DROP CIRCULAR)</t>
  </si>
  <si>
    <t>CABLE OPTICO CFOAC-BLI-AS-EO-01-LSZH - EUROCLASS Dca (s2, d1, a1) - (DROP CIRCULAR)</t>
  </si>
  <si>
    <t>ET03678</t>
  </si>
  <si>
    <t>PAINEL PARA BOOT (BW12/CDOI)</t>
  </si>
  <si>
    <t>BOOT PANEL (BW12/CDOI)</t>
  </si>
  <si>
    <t>PANEL PARA BOOT (BW12/CDOI)</t>
  </si>
  <si>
    <t>CABO OPTICO CFOA-NZD-DD-S 72F TS (CATV - NZD LA)</t>
  </si>
  <si>
    <t>OPTICAL CABLE CFOA-NZD-DD-S 72F TS (CATV - NZD LA)</t>
  </si>
  <si>
    <t>ET1249</t>
  </si>
  <si>
    <t>CABO OPTICO CFOA-MM-AS200-G 24F (50) RC (ABNT)</t>
  </si>
  <si>
    <t>OPTICAL CABLE CFOA-MM-AS200-G 24F (50) RC (ABNT)</t>
  </si>
  <si>
    <t>CABLE OPTICO CFOA-MM-AS200-G 24F (50) RC (ABNT)</t>
  </si>
  <si>
    <t>CABO OPTICO CFOA-SM-AS120-MINI-RA 12F G-652D NR</t>
  </si>
  <si>
    <t>OPTICAL CABLE CFOA-SM-AS120-MINI-RA 12F G-652D NR</t>
  </si>
  <si>
    <t>CABLE OPTICO CFOA-SM-AS120-MINI-RA 12F G-652D NR</t>
  </si>
  <si>
    <t>ET2116</t>
  </si>
  <si>
    <t>CABO OPTICO CFOA-SM-AS120-MINI-RA 06F G-652D NR</t>
  </si>
  <si>
    <t>OPTICAL CABLE CFOA-SM-AS120-MINI-RA 06F G-652D NR</t>
  </si>
  <si>
    <t>CABLE OPTICO CFOA-SM-AS120-MINI-RA 06F G-652D NR</t>
  </si>
  <si>
    <t>CORDAO MONOFIBRA CONECTORIZADO SM G-652D SC-UPC/SC-UPC 10.0M - LSZH - AMARELO - D3</t>
  </si>
  <si>
    <t>SIMPLEX OPTICAL PATCH CORD SM G-652D SC-UPC/SC-UPC 10.0M - LSZH - YELLOW - D3</t>
  </si>
  <si>
    <t>PATCH CORD OPTICO MONOFIBRA CONECTORIZADO SM G-652D SC-UPC/SC-UPC 10.0M - LSZH - AMARILLO - D3</t>
  </si>
  <si>
    <t>CORDAO MONOFIBRA CONECTORIZADO SM G-652D SC-UPC/SC-UPC 5.0M - LSZH - AMARELO - D3</t>
  </si>
  <si>
    <t>SIMPLEX OPTICAL PATCH CORD SM G-652D SC-UPC/SC-UPC 5.0M - LSZH - YELLOW - D3</t>
  </si>
  <si>
    <t>PATCH CORD OPTICO MONOFIBRA CONECTORIZADO SM G-652D SC-UPC/SC-UPC 5.0M - LSZH - AMARILLO - D3</t>
  </si>
  <si>
    <t>CABO OPTICO OPGW DS1.029.114.S48 (DUAL 48F SM J-11815) 72MM2</t>
  </si>
  <si>
    <t>OPGW CABLE DS1.029.114.S48 (DUAL 48F SM J-11815) 72MM2</t>
  </si>
  <si>
    <t>CABLE OPTICO OPGW DS1.029.114.S48 (DUAL 48F SM J-11815) 72MM2</t>
  </si>
  <si>
    <t>CABO OPTICO CFOA-SM-AS200-S 24F TS NR</t>
  </si>
  <si>
    <t>OPTICAL CABLE CFOA-SM-AS200-S 24F TS NR</t>
  </si>
  <si>
    <t>CABLE OPTICO CFOA-SM-AS200-S 24F TS NR</t>
  </si>
  <si>
    <t>CORDAO DUPLEX CONECTORIZADO SM G-652D LC-UPC/LC-UPC 40.0M - COG - AMARELO - (A - B)</t>
  </si>
  <si>
    <t>DUPLEX OPTICAL PATCH CORD SM G-652D LC-UPC/LC-UPC 40.0M - OFN - YELLOW - (A - B)</t>
  </si>
  <si>
    <t>CORDON DUPLEX CONECTORIZADO SM G-652D LC-UPC/LC-UPC 40.0M - COG - AMARILLO - (A - B)</t>
  </si>
  <si>
    <t>CORDAO DUPLEX CONECTORIZADO SM G-652D LC-UPC/LC-UPC 50.0M - COG - AMARELO - (A - B)</t>
  </si>
  <si>
    <t>DUPLEX OPTICAL PATCH CORD SM G-652D LC-UPC/LC-UPC 50.0M - OFN - YELLOW - (A - B)</t>
  </si>
  <si>
    <t>CORDON DUPLEX CONECTORIZADO SM G-652D LC-UPC/LC-UPC 50.0M - COG - AMARILLO - (A - B)</t>
  </si>
  <si>
    <t>CORDAO DUPLEX CONECTORIZADO SM G-652D LC-UPC/LC-UPC 60.0M - COG - AMARELO - (A - B)</t>
  </si>
  <si>
    <t>DUPLEX OPTICAL PATCH CORD SM G-652D LC-UPC/LC-UPC 60.0M - OFN - YELLOW - (A - B)</t>
  </si>
  <si>
    <t>CORDON DUPLEX CONECTORIZADO SM G-652D LC-UPC/LC-UPC 60.0M - COG - AMARILLO - (A - B)</t>
  </si>
  <si>
    <t>CORDAO DUPLEX CONECTORIZADO SM G-652D LC-UPC/LC-UPC 100.0M - COG - AMARELO - (A - B)</t>
  </si>
  <si>
    <t>DUPLEX OPTICAL PATCH CORD SM G-652D LC-UPC/LC-UPC 100.0M - OFN - YELLOW - (A - B)</t>
  </si>
  <si>
    <t>CORDON DUPLEX CONECTORIZADO SM G-652D LC-UPC/LC-UPC 100.0M - COG - AMARILLO - (A - B)</t>
  </si>
  <si>
    <t>EXTENSAO OPTICA CONECTORIZADA 02F 50.0 LC-SPC 2.0M - COG - AMARELO - D0.9</t>
  </si>
  <si>
    <t>CORDON DUPLEX CONECTORIZADO SM G-652D LC-UPC/LC-UPC 25.0M - LSZH - AMARILLO (A - B)</t>
  </si>
  <si>
    <t>CORDAO DUPLEX CONECTORIZADO SM G-652D LC-UPC/LC-UPC 30.0M - LSZH - AMARELO (A - B)</t>
  </si>
  <si>
    <t>DUPLEX OPTICAL PATCH CORD SM G-652D LC-UPC/LC-UPC 30.0M - LSZH - YELLOW (A - B)</t>
  </si>
  <si>
    <t>CORDON DUPLEX CONECTORIZADO SM G-652D LC-UPC/LC-UPC 30.0M - LSZH - AMARILLO (A - B)</t>
  </si>
  <si>
    <t>CORDAO DUPLEX CONECTORIZADO SM G-652D LC-UPC/LC-UPC 35.0M - LSZH - AMARELO (A - B)</t>
  </si>
  <si>
    <t>DUPLEX OPTICAL PATCH CORD SM G-652D LC-UPC/LC-UPC 35.0M - LSZH - YELLOW (A - B)</t>
  </si>
  <si>
    <t>CORDON DUPLEX CONECTORIZADO SM G-652D LC-UPC/LC-UPC 35.0M - LSZH - AMARILLO (A - B)</t>
  </si>
  <si>
    <t>CORDAO DUPLEX CONECTORIZADO SM G-652D LC-UPC/LC-UPC 45.0M - LSZH - AMARELO (A - B)</t>
  </si>
  <si>
    <t>DUPLEX OPTICAL PATCH CORD SM G-652D LC-UPC/LC-UPC 45.0M - LSZH - YELLOW (A - B)</t>
  </si>
  <si>
    <t>CORDON DUPLEX CONECTORIZADO SM G-652D LC-UPC/LC-UPC 45.0M - LSZH - AMARILLO (A - B)</t>
  </si>
  <si>
    <t>CABO OPTICO CFOA-MM-AS200-G 24F (50) NR (ABNT)</t>
  </si>
  <si>
    <t>OPTICAL CABLE CFOA-MM-AS200-G 24F (50) NR (ABNT)</t>
  </si>
  <si>
    <t>CABLE OPTICO CFOA-MM-AS200-G 24F (50) NR (ABNT)</t>
  </si>
  <si>
    <t>CABO OPTICO CFOI-MM-EO 72F (62.5) LSZH LA (FIBER-LAN INDOOR)</t>
  </si>
  <si>
    <t>OPTICAL CABLE CFOI-MM-EO 72F (62.5) LSZH LA (FIBER-LAN INDOOR)</t>
  </si>
  <si>
    <t>CABLE OPTICO CFOI-MM-EO 72F (62.5) LSZH LA (FIBER-LAN INDOOR)</t>
  </si>
  <si>
    <t>KIT DERIVAÇÃO TERMOCONTRATIL PARA FK-CEO-3T</t>
  </si>
  <si>
    <t>HEAT-SHRINK DERIVATION KIT TO FK-CEO-3T</t>
  </si>
  <si>
    <t>KIT DERIVACION CON TERMOCONTRAIBLE PARA FK-CEO-3T</t>
  </si>
  <si>
    <t>CORDAO MONOFIBRA CONECTORIZADO SM G-652D FC-UPC/LC-UPC 5.0M - COG AMARELO</t>
  </si>
  <si>
    <t>SIMPLEX OPTICAL PATCH CORD SM G-652D FC-UPC/LC-UPC 5.0M - OFN YELLOW</t>
  </si>
  <si>
    <t>PATCH CORD OPTICO MONOFIBRA CONECTORIZADO SM G-652D FC-UPC/LC-UPC 5.0M - COG AMARILLO</t>
  </si>
  <si>
    <t>CABO OPTICO CFOA-BLI-A/B-DMD-S 12F (ABNT CL)</t>
  </si>
  <si>
    <t>OPTICAL CABLE CFOA-BLI-A/B-DMD-S 12F (ABNT CL)</t>
  </si>
  <si>
    <t>CABLE OPTICO CFOA-BLI-A/B-DMD-S 12F (ABNT CL)</t>
  </si>
  <si>
    <t>ET3415</t>
  </si>
  <si>
    <t>CABO OPTICO CFOA-BLI-A/B-DMD-S 24F (ABNT CL)</t>
  </si>
  <si>
    <t>OPTICAL CABLE CFOA-BLI-A/B-DMD-S 24F (ABNT CL)</t>
  </si>
  <si>
    <t>CABLE OPTICO CFOA-BLI-A/B-DMD-S 24F (ABNT CL)</t>
  </si>
  <si>
    <t>CABO OPTICO CFOA-BLI-A/B-DMD-S 36F (ABNT CL)</t>
  </si>
  <si>
    <t>OPTICAL CABLE CFOA-BLI-A/B-DMD-S 36F (ABNT CL)</t>
  </si>
  <si>
    <t>CABLE OPTICO CFOA-BLI-A/B-DMD-S 36F (ABNT CL)</t>
  </si>
  <si>
    <t>CABO OPTICO CFOA-BLI-A/B-DMD-S 48F (ABNT CL)</t>
  </si>
  <si>
    <t>OPTICAL CABLE CFOA-BLI-A/B-DMD-S 48F (ABNT CL)</t>
  </si>
  <si>
    <t>CABLE OPTICO CFOA-BLI-A/B-DMD-S 48F (ABNT CL)</t>
  </si>
  <si>
    <t>CABO OPTICO CFOA-BLI-A/B-DMD-S 96F (ABNT CL)</t>
  </si>
  <si>
    <t>OPTICAL CABLE CFOA-BLI-A/B-DMD-S 96F (ABNT CL)</t>
  </si>
  <si>
    <t>CABLE OPTICO CFOA-BLI-A/B-DMD-S 96F (ABNT CL)</t>
  </si>
  <si>
    <t>ET2879</t>
  </si>
  <si>
    <t>BANDEJA DE CONECTORES PARA CAIXA TERMINAL OPTICA FK-CTO-16-MC</t>
  </si>
  <si>
    <t>CONNECTORS TRAY FOR OPTICAL TERMINATION BOX FK-CTO-16-MC</t>
  </si>
  <si>
    <t>BANDEJA DE CONECTORES PARA CAJA TERMINAL OPTICA FK-CTO-16-MC</t>
  </si>
  <si>
    <t>ET2880</t>
  </si>
  <si>
    <t>DIVISOR DE SINAL OPTICO PLC 1X8 G.657A NC/SC-APC 1.5D0.9/0.6D0.9 SEM BREAKOUT</t>
  </si>
  <si>
    <t>SMALL FORM 1X8 PLC SPLITTER, G.657A FIBER, 0.9MM CABLE, 1.5 METER IN/0.6 METER OUT, NO CONNECTOR IN, SC/APC OUT</t>
  </si>
  <si>
    <t>DIVISOR DE SENAL OPTICO PLC 1X8 G.657A NC/SC-APC 1.5D0.9/0.6D0.9 SIN BREAKOUT</t>
  </si>
  <si>
    <t>ET2371</t>
  </si>
  <si>
    <t>PATCH CORD U/UTP GIGALAN CAT.6 28AWG - LSZH - T568A/B - 1.5M - BRANCO</t>
  </si>
  <si>
    <t>U/UTP CAT.6 28AWG COPPER PATCH CORD GIGALAN - LSZH - T568A/B - 1.5M - WHITE</t>
  </si>
  <si>
    <t>PATCH CORD U/UTP GIGALAN CAT.6 28AWG - LSZH - T568A/B - 1.5M - BLANCO</t>
  </si>
  <si>
    <t>PATCH CORD U/UTP GIGALAN CAT.6 28AWG - LSZH - T568A/B - 2.0M - BRANCO</t>
  </si>
  <si>
    <t>U/UTP CAT.6 28AWG COPPER PATCH CORD GIGALAN - LSZH - T568A/B - 2.0M - WHITE</t>
  </si>
  <si>
    <t>PATCH CORD U/UTP GIGALAN CAT.6 28AWG - LSZH - T568A/B - 2.0M - BLANCO</t>
  </si>
  <si>
    <t>PATCH CORD U/UTP GIGALAN CAT.6 28AWG - LSZH - T568A/B - 2.5M - BRANCO</t>
  </si>
  <si>
    <t>U/UTP CAT.6 28AWG COPPER PATCH CORD GIGALAN - LSZH - T568A/B - 2.5M - WHITE</t>
  </si>
  <si>
    <t>PATCH CORD U/UTP GIGALAN CAT.6 28AWG - LSZH - T568A/B - 2.5M - BLANCO</t>
  </si>
  <si>
    <t>PATCH CORD U/UTP GIGALAN CAT.6 28AWG - LSZH - T568A/B - 3.0M - BRANCO</t>
  </si>
  <si>
    <t>U/UTP CAT.6 28AWG COPPER PATCH CORD GIGALAN - LSZH - T568A/B - 3.0M - WHITE</t>
  </si>
  <si>
    <t>PATCH CORD U/UTP GIGALAN CAT.6 28AWG - LSZH - T568A/B - 3.0M - BLANCO</t>
  </si>
  <si>
    <t>PATCH CORD U/UTP GIGALAN CAT.6 28AWG - LSZH - T568A/B - 4.5M - BRANCO</t>
  </si>
  <si>
    <t>U/UTP CAT.6 28AWG COPPER PATCH CORD GIGALAN - LSZH - T568A/B - 4.5M - WHITE</t>
  </si>
  <si>
    <t>PATCH CORD U/UTP GIGALAN CAT.6 28AWG - LSZH - T568A/B - 4.5M - BLANCO</t>
  </si>
  <si>
    <t>PATCH CORD U/UTP GIGALAN CAT.6 28AWG - LSZH - T568A/B - 5.0M - BRANCO</t>
  </si>
  <si>
    <t>U/UTP CAT.6 28AWG COPPER PATCH CORD GIGALAN - LSZH - T568A/B - 5.0M - WHITE</t>
  </si>
  <si>
    <t>PATCH CORD U/UTP GIGALAN CAT.6 28AWG - LSZH - T568A/B - 5.0M - BLANCO</t>
  </si>
  <si>
    <t>PATCH CORD U/UTP GIGALAN CAT.6 28AWG - LSZH - T568A/B - 6.0M - BRANCO</t>
  </si>
  <si>
    <t>U/UTP CAT.6 28AWG COPPER PATCH CORD GIGALAN - LSZH - T568A/B - 6.0M - WHITE</t>
  </si>
  <si>
    <t>PATCH CORD U/UTP GIGALAN CAT.6 28AWG - LSZH - T568A/B - 6.0M - BLANCO</t>
  </si>
  <si>
    <t>PATCH CORD U/UTP GIGALAN CAT.6 28AWG - LSZH - T568A/B - 7.5M - BRANCO</t>
  </si>
  <si>
    <t>U/UTP CAT.6 28AWG COPPER PATCH CORD GIGALAN - LSZH - T568A/B - 7.5M - WHITE</t>
  </si>
  <si>
    <t>PATCH CORD U/UTP GIGALAN CAT.6 28AWG - LSZH - T568A/B - 7.5M - BLANCO</t>
  </si>
  <si>
    <t>PATCH CORD U/UTP GIGALAN CAT.6 28AWG - LSZH - T568A/B - 1.0M - BRANCO</t>
  </si>
  <si>
    <t>U/UTP CAT.6 28AWG COPPER PATCH CORD GIGALAN - LSZH - T568A/B - 1.0M - WHITE</t>
  </si>
  <si>
    <t>PATCH CORD U/UTP GIGALAN CAT.6 28AWG - LSZH - T568A/B - 1.0M - BLANCO</t>
  </si>
  <si>
    <t>CABO OPTICO CFOT-SM-UTR 06F G-652D LSZH (OPTIC-LAN-AR (PFV))</t>
  </si>
  <si>
    <t>OPTICAL CABLE CFOT-SM-UTR 06F G-652D LSZH (OPTIC-LAN-AR (PFV))</t>
  </si>
  <si>
    <t>CABLE OPTICO CFOT-SM-UTR 06F G-652D LSZH (OPTIC-LAN-AR (PFV))</t>
  </si>
  <si>
    <t>ET3035</t>
  </si>
  <si>
    <t>PATCH CORD U/UTP GIGALAN CAT.6 28AWG - LSZH - T568A/B - 1.0M - AZUL</t>
  </si>
  <si>
    <t>U/UTP CAT.6 28AWG COPPER PATCH CORD GIGALAN - LSZH - T568A/B - 1.0M - BLUE</t>
  </si>
  <si>
    <t>PATCH CORD U/UTP GIGALAN CAT.6 28AWG - LSZH - T568A/B - 1.5M - AZUL</t>
  </si>
  <si>
    <t>U/UTP CAT.6 28AWG COPPER PATCH CORD GIGALAN - LSZH - T568A/B - 1.5M - BLUE</t>
  </si>
  <si>
    <t>PATCH CORD U/UTP GIGALAN CAT.6 28AWG - LSZH - T568A/B - 2.0M - AZUL</t>
  </si>
  <si>
    <t>U/UTP CAT.6 28AWG COPPER PATCH CORD GIGALAN - LSZH - T568A/B - 2.0M - BLUE</t>
  </si>
  <si>
    <t>PATCH CORD U/UTP GIGALAN CAT.6 28AWG - LSZH - T568A/B - 2.5M - AZUL</t>
  </si>
  <si>
    <t>U/UTP CAT.6 28AWG COPPER PATCH CORD GIGALAN - LSZH - T568A/B - 2.5M - BLUE</t>
  </si>
  <si>
    <t>PATCH CORD U/UTP GIGALAN CAT.6 28AWG - LSZH - T568A/B - 3.0M - AZUL</t>
  </si>
  <si>
    <t>U/UTP CAT.6 28AWG COPPER PATCH CORD GIGALAN - LSZH - T568A/B - 3.0M - BLUE</t>
  </si>
  <si>
    <t>PATCH CORD U/UTP GIGALAN CAT.6 28AWG - LSZH - T568A/B - 4.5M - AZUL</t>
  </si>
  <si>
    <t>U/UTP CAT.6 28AWG COPPER PATCH CORD GIGALAN - LSZH - T568A/B - 4.5M - BLUE</t>
  </si>
  <si>
    <t>PATCH CORD U/UTP GIGALAN CAT.6 28AWG - LSZH - T568A/B - 5.0M - AZUL</t>
  </si>
  <si>
    <t>U/UTP CAT.6 28AWG COPPER PATCH CORD GIGALAN - LSZH - T568A/B - 5.0M - BLUE</t>
  </si>
  <si>
    <t>PATCH CORD U/UTP GIGALAN CAT.6 28AWG - LSZH - T568A/B - 6.0M - AZUL</t>
  </si>
  <si>
    <t>U/UTP CAT.6 28AWG COPPER PATCH CORD GIGALAN - LSZH - T568A/B - 6.0M - BLUE</t>
  </si>
  <si>
    <t>PATCH CORD U/UTP GIGALAN CAT.6 28AWG - LSZH - T568A/B - 7.5M - AZUL</t>
  </si>
  <si>
    <t>U/UTP CAT.6 28AWG COPPER PATCH CORD GIGALAN - LSZH - T568A/B - 7.5M - BLUE</t>
  </si>
  <si>
    <t>EXTENSAO SOLIDA RJ-45 U/UTP GIGALAN PREMIUM CAT.6 - LSZH -T568A  - 6.0M - VERMELHO</t>
  </si>
  <si>
    <t>U/UTP CAT.6 RJ-45 SOLID EXTENSION GIGALAN PREMIUM - LSZH -T568A - 6.0M - RED</t>
  </si>
  <si>
    <t>EXTENSION SOLIDO RJ-45 U/UTP GIGALAN PREMIUM CAT.6 - LSZH - T568A - 6.0M - ROJO</t>
  </si>
  <si>
    <t>DIO BT48 12F SM LC-UPC (PIGTAIL TELCORDIA)</t>
  </si>
  <si>
    <t>ODF BT48 12F SM LC-UPC (PIGTAIL TELCORDIA)</t>
  </si>
  <si>
    <t>ET3091</t>
  </si>
  <si>
    <t>FK-CTOP-L8Y (CTO PRE-CONECTORIZADA SELADA - 1 SPLITTER 1X8 SC-APC/SC-APC  9 ADAPT. ENTRADA E SAÍDA SLIM)</t>
  </si>
  <si>
    <t>FK-CTOP-L8Y (CTO PRE-CONECTORIZADA SELADA - 1 SPLITTER 1X8 SC-APC/SC-APC 9 ADAPT. ENTRADA E SAÍDA SLIM)</t>
  </si>
  <si>
    <t>CORDAO OPTICO CONECTORIZADO 12F OM3 MPO12-UPC(M)/MPO12-UPC(F) 5.0D3 - MTF - LSZH - ACQUA - TIPO B</t>
  </si>
  <si>
    <t>OPTICAL PATCH CORD 12F OM3 MPO12-UPC(M)/MPO12-UPC(F) 5.0D3 - MTF - LSZH - AQUA - TYPE B</t>
  </si>
  <si>
    <t>CORDON OPTICO CONECTORIZADO 12F OM3 MPO12-UPC(M)/MPO12-UPC(F) 5.0D3 - MTF - LSZH - ACQUA - TIPO B</t>
  </si>
  <si>
    <t>CORDAO DUPLEX CONECTORIZADO SM LC-UPC/LC-UPC 25.0M - LSZH - AMARELO (A - B)</t>
  </si>
  <si>
    <t>DUPLEX OPTICAL PATCH CORD CONECTORIZADO SM LC-UPC/LC-UPC 25.0M - LSZH - YELLOW - (A - B)</t>
  </si>
  <si>
    <t>PATCH CORD OPTICO DUPLEX CONECTORIZADO SM LC-UPC/LC-UPC 25.0M - LSZH - AMARILLO (A - B)</t>
  </si>
  <si>
    <t>CORDAO DUPLEX CONECTORIZADO SM LC-UPC/LC-UPC 30.0M - LSZH - AMARELO (A - B)</t>
  </si>
  <si>
    <t>DUPLEX OPTICAL PATCH CORD CONECTORIZADO SM LC-UPC/LC-UPC 30.0M - LSZH - YELLOW (A - B)</t>
  </si>
  <si>
    <t>PATCH CORD OPTICO DUPLEX CONECTORIZADO SM LC-UPC/LC-UPC 30.0M - LSZH - AMARILLO (A - B)</t>
  </si>
  <si>
    <t>CORDAO DUPLEX CONECTORIZADO SM LC-UPC/LC-UPC 35.0M - LSZH - AMARELO (A - B)</t>
  </si>
  <si>
    <t>DUPLEX OPTICAL PATCH CORD SM LC-UPC/LC-UPC 35.0M - LSZH - YELLOW (A - B)</t>
  </si>
  <si>
    <t>PATCH CORD OPTICO DUPLEX CONECTORIZADO SM LC-UPC/LC-UPC 35.0M - LSZH - AMARILLO (A - B)</t>
  </si>
  <si>
    <t>CORDAO DUPLEX CONECTORIZADO SM G-652D LC-UPC/LC-UPC 40.0M - LSZH - AMARELO (A - B)</t>
  </si>
  <si>
    <t>DUPLEX OPTICAL PATCH CORD SM G-652D LC-UPC/LC-UPC 40.0M - LSZH - YELLOW (A - B)</t>
  </si>
  <si>
    <t>PATCH CORD OPTICO DUPLEX CONECTORIZADO SM G-652D LC-UPC/LC-UPC 40.0M - LSZH - AMARILLO (A - B)</t>
  </si>
  <si>
    <t>CORDAO DUPLEX CONECTORIZADO SM LC-UPC/LC-UPC 45.0M - LSZH - AMARELO (A - B)</t>
  </si>
  <si>
    <t>DUPLEX OPTICAL PATCH CORD CONECTORIZADO SM LC-UPC/LC-UPC 45.0M - LSZH - YELLOW (A - B)</t>
  </si>
  <si>
    <t>PATCH CORD OPTICO DUPLEX CONECTORIZADO SM LC-UPC/LC-UPC 45.0M - LSZH - AMARILLO (A - B)</t>
  </si>
  <si>
    <t>CORDAO DUPLEX CONECTORIZADO SM LC-UPC/LC-UPC 50.0M - LSZH - AMARELO (A - B)</t>
  </si>
  <si>
    <t>DUPLEX OPTICAL PATCH CORD SM LC-UPC/LC-UPC 50.0M - LSZH - YELLOW (A - B)</t>
  </si>
  <si>
    <t>PATCH CORD OPTICO DUPLEX CONECTORIZADO SM LC-UPC/LC-UPC 50.0M - LSZH - AMARILLO (A - B)</t>
  </si>
  <si>
    <t>CORDAO DUPLEX CONECTORIZADO SM LC-UPC/LC-UPC 60.0M - LSZH - AMARELO (A - B)</t>
  </si>
  <si>
    <t>DUPLEX OPTICAL PATCH CORD CONECTORIZADO SM LC-UPC/LC-UPC 60.0M - LSZH - YELLOW (A - B)</t>
  </si>
  <si>
    <t>PATCH CORD OPTICO DUPLEX CONECTORIZADO SM LC-UPC/LC-UPC 60.0M - LSZH - AMARILLO (A - B)</t>
  </si>
  <si>
    <t>CORDAO DUPLEX CONECTORIZADO SM LC-UPC/LC-UPC 70.0M - LSZH - AMARELO (A - B)</t>
  </si>
  <si>
    <t>DUPLEX OPTICAL PATCH CORD SM LC-UPC/LC-UPC 70.0M - LSZH - YELLOW (A - B)</t>
  </si>
  <si>
    <t>PATCH CORD OPTICO DUPLEX CONECTORIZADO SM LC-UPC/LC-UPC 70.0M - LSZH - AMARILLO (A - B)</t>
  </si>
  <si>
    <t>CORDAO DUPLEX CONECTORIZADO SM LC-UPC/LC-UPC 80.0M - LSZH - AMARELO (A - B)</t>
  </si>
  <si>
    <t>DUPLEX OPTICAL PATCH CORD CONECTORIZADO SM LC-UPC/LC-UPC 80.0M - LSZH - YELLOW (A - B)</t>
  </si>
  <si>
    <t>PATCH CORD OPTICO DUPLEX CONECTORIZADO SM LC-UPC/LC-UPC 80.0M - LSZH - AMARILLO (A - B)</t>
  </si>
  <si>
    <t>CORDAO DUPLEX CONECTORIZADO SM LC-UPC/LC-UPC 90.0M - LSZH - AMARELO (A - B)</t>
  </si>
  <si>
    <t>DUPLEX OPTICAL PATCH CORD CONECTORIZADO SM LC-UPC/LC-UPC 90.0M - LSZH - YELLOW (A - B)</t>
  </si>
  <si>
    <t>PATCH CORD OPTICO DUPLEX CONECTORIZADO SM LC-UPC/LC-UPC 90.0M - LSZH - AMARILLO (A - B)</t>
  </si>
  <si>
    <t>CORDAO DUPLEX CONECTORIZADO SM LC-UPC/LC-UPC 100.0M - LSZH - AMARELO (A - B)</t>
  </si>
  <si>
    <t>DUPLEX OPTICAL PATCH CORD SM LC-UPC/LC-UPC 100.0M - LSZH - YELLOW (A - B)</t>
  </si>
  <si>
    <t>PATCH CORD OPTICO DUPLEX CONECTORIZADO SM LC-UPC/LC-UPC 100.0M - LSZH - AMARILLO (A - B)</t>
  </si>
  <si>
    <t>CORDAO DUPLEX CONECTORIZADO SM G-652D FC-UPC/LC-UPC 40.0M - LSZH - AMARELO</t>
  </si>
  <si>
    <t>DUPLEX OPTICAL PATCH CORD CONECTORIZADO SM G-652D FC-UPC/LC-UPC 40.0M - LSZH - YELLOW</t>
  </si>
  <si>
    <t>PATCH CORD OPTICO DUPLEX CONECTORIZADO SM G-652D FC-UPC/LC-UPC 40.0M - LSZH - AMARILLO</t>
  </si>
  <si>
    <t>DUPLEX OPTICAL PATCH CORD CONECTORIZADO SM G-652D FC-UPC/LC-UPC 45.0M - LSZH - YELLOW</t>
  </si>
  <si>
    <t>CORDAO DUPLEX CONECTORIZADO SM G-652D FC-UPC/LC-UPC 60.0M - LSZH - AMARELO</t>
  </si>
  <si>
    <t>DUPLEX OPTICAL PATCH CORD CONECTORIZADO SM G-652D FC-UPC/LC-UPC 60.0M - LSZH - YELLOW</t>
  </si>
  <si>
    <t>PATCH CORD OPTICO DUPLEX CONECTORIZADO SM G-652D FC-UPC/LC-UPC 60.0M - LSZH - AMARILLO</t>
  </si>
  <si>
    <t>DUPLEX OPTICAL PATCH CORD CONECTORIZADO SM G-652D FC-UPC/LC-UPC 50.0M - LSZH - YELLOW</t>
  </si>
  <si>
    <t>CABO OPTICO CFOA-BLI-A/B-DMD-S 72F (ABNT CL - 12F/T)</t>
  </si>
  <si>
    <t>OPTICAL CABLE CFOA-BLI-A/B-DMD-S 72F (ABNT CL - 12F/T)</t>
  </si>
  <si>
    <t>CABLE OPTICO CFOA-BLI-A/B-DMD-S 72F (ABNT CL - 12F/T)</t>
  </si>
  <si>
    <t>CABO OPTICO CFOA-BLI-A/B-DMD-S 144F (ABNT CL - 24F/T)</t>
  </si>
  <si>
    <t>OPTICAL CABLE CFOA-BLI-A/B-DMD-S 144F (ABNT CL - 24F/T)</t>
  </si>
  <si>
    <t>CABLE OPTICO CFOA-BLI-A/B-DMD-S 144F (ABNT CL - 24F/T)</t>
  </si>
  <si>
    <t>CABO OPTICO FIBER-LAN INDOOR-OUTDOOR 02F BLI G-657A1 LSZH (EUROCLASS DCA)</t>
  </si>
  <si>
    <t>OPTICAL CABLE FIBER-LAN INDOOR-OUTDOOR 02F BLI G-657A1 LSZH (EUROCLASS DCA)</t>
  </si>
  <si>
    <t>CABLE OPTICO FIBER-LAN INDOOR-OUTDOOR 02F BLI G-657A1 LSZH (EUROCLASS DCA)</t>
  </si>
  <si>
    <t>DIO BX24 12F SM LC-APC - ABNT</t>
  </si>
  <si>
    <t>ODF BX24 12F SM LC-APC - ABNT</t>
  </si>
  <si>
    <t>CORDAO DUPLEX CONECTORIZADO SM G-652D FC-UPC/LC-UPC 80.0M - LSZH - AMARELO</t>
  </si>
  <si>
    <t>DUPLEX OPTICAL PATCH CORD CONECTORIZADO SM G-652D FC-UPC/LC-UPC 80.0M - LSZH - YELLOW</t>
  </si>
  <si>
    <t>PATCH CORD OPTICO DUPLEX CONECTORIZADO SM G-652D FC-UPC/LC-UPC 80.0M - LSZH - AMARILLO</t>
  </si>
  <si>
    <t>EXTENSAO DUPLEX CONECTORIZADO SM LC-APC 2.5M - COG - AZUL</t>
  </si>
  <si>
    <t>CORDAO DUPLEX CONECTORIZADO SM G-652D SC-UPC/SC-UPC 45.0M - LSZH - AMARELO</t>
  </si>
  <si>
    <t>DUPLEX OPTICAL PATCH CORD CONECTORIZADO SM G-652D SC-UPC/SC-UPC 45.0M - LSZH - YELLOW</t>
  </si>
  <si>
    <t>PATCH CORD OPTICO DUPLEX CONECTORIZADO SM G-652D SC-UPC/SC-UPC 45.0M - LSZH - AMARILLO</t>
  </si>
  <si>
    <t>CORDAO DUPLEX CONECTORIZADO SM G-652D SC-UPC/SC-UPC 50.0M - LSZH - AMARELO</t>
  </si>
  <si>
    <t>DUPLEX OPTICAL PATCH CORD CONECTORIZADO SM G-652D SC-UPC/SC-UPC 50.0M - LSZH - YELLOW</t>
  </si>
  <si>
    <t>PATCH CORD OPTICO DUPLEX CONECTORIZADO SM G-652D SC-UPC/SC-UPC 50.0M - LSZH - AMARILLO</t>
  </si>
  <si>
    <t>CORDAO DUPLEX CONECTORIZADO SM G-652D SC-UPC/SC-UPC 60.0M - LSZH - AMARELO</t>
  </si>
  <si>
    <t>DUPLEX OPTICAL PATCH CORD CONECTORIZADO SM G-652D SC-UPC/SC-UPC 60.0M - LSZH - YELLOW</t>
  </si>
  <si>
    <t>PATCH CORD OPTICO DUPLEX CONECTORIZADO SM G-652D SC-UPC/SC-UPC 60.0M - LSZH - AMARILLO</t>
  </si>
  <si>
    <t>CORDAO DUPLEX CONECTORIZADO SM G-652D SC-UPC/SC-UPC 70.0M - LSZH - AMARELO</t>
  </si>
  <si>
    <t>DUPLEX OPTICAL PATCH CORD CONECTORIZADO SM G-652D SC-UPC/SC-UPC 70.0M - LSZH - YELLOW</t>
  </si>
  <si>
    <t>PATCH CORD OPTICO DUPLEX CONECTORIZADO SM G-652D SC-UPC/SC-UPC 70.0M - LSZH - AMARILLO</t>
  </si>
  <si>
    <t>CORDAO DUPLEX CONECTORIZADO SM G-652D SC-UPC/SC-UPC 80.0M - LSZH - AMARELO</t>
  </si>
  <si>
    <t>DUPLEX OPTICAL PATCH CORD CONECTORIZADO SM G-652D SC-UPC/SC-UPC 80.0M - LSZH - YELLOW</t>
  </si>
  <si>
    <t>PATCH CORD OPTICO DUPLEX CONECTORIZADO SM G-652D SC-UPC/SC-UPC 80.0M - LSZH - AMARILLO</t>
  </si>
  <si>
    <t>CORDAO DUPLEX CONECTORIZADO SM G-652D SC-UPC/SC-UPC 90.0M - LSZH - AMARELO</t>
  </si>
  <si>
    <t>DUPLEX OPTICAL PATCH CORD CONECTORIZADO SM G-652D SC-UPC/SC-UPC 90.0M - LSZH - YELLOW</t>
  </si>
  <si>
    <t>PATCH CORD OPTICO DUPLEX CONECTORIZADO SM G-652D SC-UPC/SC-UPC 90.0M - LSZH - AMARILLO</t>
  </si>
  <si>
    <t>CORDAO DUPLEX CONECTORIZADO SM G-652D LC-UPC/SC-UPC 40.0M - LSZH - AMARELO</t>
  </si>
  <si>
    <t>DUPLEX OPTICAL PATCH CORD CONECTORIZADO SM G-652D LC-UPC/SC-UPC 40.0M - LSZH - YELLOW</t>
  </si>
  <si>
    <t>PATCH CORD OPTICO DUPLEX CONECTORIZADO SM G-652D LC-UPC/SC-UPC 40.0M - LSZH - AMARILLO</t>
  </si>
  <si>
    <t>CABO OPTICO CFOA-MM-DDR-S 24F (50) TS (PFV)</t>
  </si>
  <si>
    <t>OPTICAL CABLE CFOA-MM-DDR-S 24F (50) TS (PFV)</t>
  </si>
  <si>
    <t>CABLE OPTICO CFOA-MM-DDR-S 24F (50) TS (PFV)</t>
  </si>
  <si>
    <t>CORDAO DUPLEX CONECTORIZADO SM G-652D FC-UPC/LC-UPC 90.0M - LSZH - AMARELO</t>
  </si>
  <si>
    <t>DUPLEX OPTICAL PATCH CORD CONECTORIZADO SM G-652D FC-UPC/LC-UPC 90.0M - LSZH - YELLOW</t>
  </si>
  <si>
    <t>PATCH CORD OPTICO DUPLEX CONECTORIZADO SM G-652D FC-UPC/LC-UPC 90.0M - LSZH - AMARILLO</t>
  </si>
  <si>
    <t>CORDAO DUPLEX CONECTORIZADO SM G-652D FC-UPC/LC-UPC 100.0M - LSZH - AMARELO</t>
  </si>
  <si>
    <t>DUPLEX OPTICAL PATCH CORD CONECTORIZADO SM G-652D FC-UPC/LC-UPC 100.0M - LSZH - YELLOW</t>
  </si>
  <si>
    <t>PATCH CORD OPTICO DUPLEX CONECTORIZADO SM G-652D FC-UPC/LC-UPC 100.0M - LSZH - AMARILLO</t>
  </si>
  <si>
    <t>CORDAO DUPLEX CONECTORIZADO SM G-652D LC-UPC/SC-UPC 45.0M - LSZH - AMARELO</t>
  </si>
  <si>
    <t>DUPLEX OPTICAL PATCH CORD CONECTORIZADO SM G-652D LC-UPC/SC-UPC 45.0M - LSZH - YELLOW</t>
  </si>
  <si>
    <t>PATCH CORD OPTICO DUPLEX CONECTORIZADO SM G-652D LC-UPC/SC-UPC 45.0M - LSZH - AMARILLO</t>
  </si>
  <si>
    <t>CORDAO DUPLEX CONECTORIZADO SM G-652D LC-UPC/SC-UPC 50.0M - LSZH - AMARELO</t>
  </si>
  <si>
    <t>DUPLEX OPTICAL PATCH CORD CONECTORIZADO SM G-652D LC-UPC/SC-UPC 50.0M - LSZH - YELLOW</t>
  </si>
  <si>
    <t>PATCH CORD OPTICO DUPLEX CONECTORIZADO SM G-652D LC-UPC/SC-UPC 50.0M - LSZH - AMARILLO</t>
  </si>
  <si>
    <t>CORDAO DUPLEX CONECTORIZADO SM G-652D SC-UPC/SC-UPC 35.0M - LSZH - AMARELO</t>
  </si>
  <si>
    <t>DUPLEX OPTICAL PATCH CORD CONECTORIZADO SM G-652D SC-UPC/SC-UPC 35.0M - LSZH - YELLOW</t>
  </si>
  <si>
    <t>PATCH CORD OPTICO DUPLEX CONECTORIZADO SM G-652D SC-UPC/SC-UPC 35.0M - LSZH - AMARILLO</t>
  </si>
  <si>
    <t>CORDAO DUPLEX CONECTORIZADO SM G-652D SC-UPC/SC-UPC 40.0M - LSZH - AMARELO</t>
  </si>
  <si>
    <t>DUPLEX OPTICAL PATCH CORD CONECTORIZADO SM G-652D SC-UPC/SC-UPC 40.0M - LSZH - YELLOW</t>
  </si>
  <si>
    <t>PATCH CORD OPTICO DUPLEX CONECTORIZADO SM G-652D SC-UPC/SC-UPC 40.0M - LSZH - AMARILLO</t>
  </si>
  <si>
    <t>CORDAO MONOFIBRA CONECTORIZADO SM G-652D FC-UPC/SC-UPC 1.5M - COG - AMARELO</t>
  </si>
  <si>
    <t>SIMPLEX OPTICAL PATCH CORD SM G-652D FC-UPC/SC-UPC 1.5M - OFN - YELLOW</t>
  </si>
  <si>
    <t>CORDON MONOFIBRA CONECTORIZADO SM G-652D FC-UPC/SC-UPC 1.5M - COG - AMARILLO</t>
  </si>
  <si>
    <t>CORDAO MONOFIBRA CONECTORIZADO SM G-652D FC-UPC/SC-UPC 6.0M - COG - AMARELO</t>
  </si>
  <si>
    <t>SIMPLEX OPTICAL PATCH CORD SM G-652D FC-UPC/SC-UPC 6.0M - OFN - YELLOW</t>
  </si>
  <si>
    <t>CORDON MONOFIBRA CONECTORIZADO SM G-652D FC-UPC/SC-UPC 6.0M - COG - AMARILLO</t>
  </si>
  <si>
    <t>CABO OPTICO CFOA-SM-AS200-S 5KN 24F G-652D NR DC</t>
  </si>
  <si>
    <t>OPTICAL CABLE CFOA-SM-AS200-S 5KN 24F G-652D NR DC</t>
  </si>
  <si>
    <t>CABLE OPTICO CFOA-SM-AS200-S 5KN 24F G-652D NR DC</t>
  </si>
  <si>
    <t>CORDAO MONOFIBRA CONECTORIZADO SM G-652D FC-UPC/LC-UPC 3.0M - COG - AMARELO</t>
  </si>
  <si>
    <t>SIMPLEX OPTICAL PATCH CORD SM G-652D FC-UPC/LC-UPC 3.0M - OFN - YELLOW</t>
  </si>
  <si>
    <t>CORDON MONOFIBRA CONECTORIZADO SM G-652D FC-UPC/LC-UPC 3.0M - COG - AMARILLO</t>
  </si>
  <si>
    <t>CORDAO MONOFIBRA CONECTORIZADO SM G-652D FC-UPC/LC-UPC 6.0M - COG - AMARELO</t>
  </si>
  <si>
    <t>SIMPLEX OPTICAL PATCH CORD SM G-652D FC-UPC/LC-UPC 6.0M - OFN - YELLOW</t>
  </si>
  <si>
    <t>CORDON MONOFIBRA CONECTORIZADO SM G-652D FC-UPC/LC-UPC 6.0M - COG - AMARILLO</t>
  </si>
  <si>
    <t>CORDON MONOFIBRA CONECTORIZADO SM G-652D FC-UPC/LC-UPC 1.5M - COG - AMARILLO</t>
  </si>
  <si>
    <t>CORDON MONOFIBRA CONECTORIZADO SM G-652D FC-UPC/FC-UPC 3.0M - COG - AMARILLO</t>
  </si>
  <si>
    <t>CORDAO MONOFIBRA CONECTORIZADO SM G-652D FC-UPC/ST-UPC 3.0M - COG - AMARELO</t>
  </si>
  <si>
    <t>SIMPLEX OPTICAL PATCH CORD SM G-652D FC-UPC/ST-UPC 3.0M - OFN - YELLOW</t>
  </si>
  <si>
    <t>CORDON MONOFIBRA CONECTORIZADO SM G-652D FC-UPC/ST-UPC 3.0M - COG - AMARILLO</t>
  </si>
  <si>
    <t>CORDAO MONOFIBRA CONECTORIZADO SM G-652D ST-UPC/ST-UPC 6.0M - COG - AMARELO</t>
  </si>
  <si>
    <t>SIMPLEX OPTICAL PATCH CORD SM G-652D ST-UPC/ST-UPC 6.0M - OFN - YELLOW</t>
  </si>
  <si>
    <t>CORDON MONOFIBRA CONECTORIZADO SM G-652D ST-UPC/ST-UPC 6.0M - COG - AMARILLO</t>
  </si>
  <si>
    <t>SIMPLEX OPTICAL PATCH CORD SM G-652D SC-UPC/ST-UPC 3.0M - COG - YELLOW</t>
  </si>
  <si>
    <t>CORDON MONOFIBRA CONECTORIZADO SM G-652D SC-UPC/ST-UPC 3.0M - COG - AMARILLO</t>
  </si>
  <si>
    <t>CORDAO DUPLEX CONECTORIZADO OM3 LC-UPC/ST-UPC 6.0M - COG - ACQUA</t>
  </si>
  <si>
    <t>DUPLEX OPTICAL PATCH CORD OM3 LC-UPC/ST-UPC 6.0M - OFN - AQUA</t>
  </si>
  <si>
    <t>CORDON DUPLEX CONECTORIZADO OM3 LC-UPC/ST-UPC 6.0M - COG - ACQUA</t>
  </si>
  <si>
    <t>CORDON DUPLEX CONECTORIZADO OM3 LC-UPC/ST-UPC 20.0M - COG - ACQUA</t>
  </si>
  <si>
    <t>CORDAO DUPLEX CONECTORIZADO OM3 LC-UPC/ST-UPC 30.0M - COG - ACQUA</t>
  </si>
  <si>
    <t>DUPLEX OPTICAL PATCH CORD OM3 LC-UPC/ST-UPC 30.0M - OFN - AQUA</t>
  </si>
  <si>
    <t>CORDON DUPLEX CONECTORIZADO OM3 LC-UPC/ST-UPC 30.0M - COG - ACQUA</t>
  </si>
  <si>
    <t>PATCH CORD U/UTP GIGALAN CAT.6 - LSZH - T568A/B - 2.0M - AMARELO</t>
  </si>
  <si>
    <t>U/UTP CAT.6 COPPER PATCH CORD GIGALAN - LSZH - T568A/B - 2.0M - YELLOW</t>
  </si>
  <si>
    <t>PATCH CORD U/UTP GIGALAN CAT.6 - LSZH - T568A/B - 2.0M - AMARILLO</t>
  </si>
  <si>
    <t>DIO CURTO BT72 72F BLI A/B G-657A LC-APC - TELCORDIA</t>
  </si>
  <si>
    <t>ODF SHORT BT72 72F BLI A/B G-657A LC-APC - TELCORDIA</t>
  </si>
  <si>
    <t>ODF CORTO BT72 72F BLI A/B G-657A LC-APC - TELCORDIA</t>
  </si>
  <si>
    <t>CORDAO DUPLEX CONECTORIZADO BLI A/B G-657A E2000-APC/E2000-APC 12.0M - LSZH - AMARELO</t>
  </si>
  <si>
    <t>DUPLEX OPTICAL PATCH CORD BLI A/B G-657A E2000-APC/E2000-APC 12.0M - LSZH - YELLOW</t>
  </si>
  <si>
    <t>PATCH CORD OPTICO DUPLEX CONECTORIZADO BLI A/B G-657A E2000-APC/E2000-APC 12.0M - LSZH - AMARILLO</t>
  </si>
  <si>
    <t>CORDAO DUPLEX CONECTORIZADO BLI A/B G-657A E2000-APC/E2000-APC 20.0M - LSZH - AMARELO</t>
  </si>
  <si>
    <t>DUPLEX OPTICAL PATCH CORD BLI A/B G-657A E2000-APC/E2000-APC 20.0M - LSZH - YELLOW</t>
  </si>
  <si>
    <t>PATCH CORD OPTICO DUPLEX CONECTORIZADO BLI A/B G-657A E2000-APC/E2000-APC 20.0M - LSZH - AMARILLO</t>
  </si>
  <si>
    <t>CORDAO DUPLEX CONECTORIZADO BLI A/B G-657A E2000-APC/E2000-APC 2.0M - LSZH - AMARELO</t>
  </si>
  <si>
    <t>DUPLEX OPTICAL PATCH CORD BLI A/B G-657A E2000-APC/E2000-APC 2.0M - LSZH - YELLOW</t>
  </si>
  <si>
    <t>PATCH CORD OPTICO DUPLEX CONECTORIZADO BLI A/B G-657A E2000-APC/E2000-APC 2.0M - LSZH - AMARILLO</t>
  </si>
  <si>
    <t>CORDAO DUPLEX CONECTORIZADO BLI A/B G-657A E2000-APC/E2000-APC 30.0M - LSZH - AMARELO</t>
  </si>
  <si>
    <t>DUPLEX OPTICAL PATCH CORD BLI A/B G-657A E2000-APC/E2000-APC 30.0M - LSZH - YELLOW</t>
  </si>
  <si>
    <t>PATCH CORD OPTICO DUPLEX CONECTORIZADO BLI A/B G-657A E2000-APC/E2000-APC 30.0M - LSZH - AMARILLO</t>
  </si>
  <si>
    <t>CORDAO DUPLEX CONECTORIZADO BLI A/B G-657A E2000-APC/E2000-APC 40.0M - LSZH - AMARELO</t>
  </si>
  <si>
    <t>DUPLEX OPTICAL PATCH CORD BLI A/B G-657A E2000-APC/E2000-APC 40.0M - LSZH - YELLOW</t>
  </si>
  <si>
    <t>PATCH CORD OPTICO DUPLEX CONECTORIZADO BLI A/B G-657A E2000-APC/E2000-APC 40.0M - LSZH - AMARILLO</t>
  </si>
  <si>
    <t>CORDAO DUPLEX CONECTORIZADO BLI A/B G-657A E2000-APC/E2000-APC 50.0M - LSZH - AMARELO</t>
  </si>
  <si>
    <t>DUPLEX OPTICAL PATCH CORD BLI A/B G-657A E2000-APC/E2000-APC 50.0M - LSZH - YELLOW</t>
  </si>
  <si>
    <t>PATCH CORD OPTICO DUPLEX CONECTORIZADO BLI A/B G-657A E2000-APC/E2000-APC 50.0M - LSZH - AMARILLO</t>
  </si>
  <si>
    <t>CORDAO DUPLEX CONECTORIZADO BLI A/B G-657A E2000-APC/E2000-APC 5.0M - LSZH - AMARELO</t>
  </si>
  <si>
    <t>DUPLEX OPTICAL PATCH CORD BLI A/B G-657A E2000-APC/E2000-APC 5.0M - LSZH - YELLOW</t>
  </si>
  <si>
    <t>PATCH CORD OPTICO DUPLEX CONECTORIZADO BLI A/B G-657A E2000-APC/E2000-APC 5.0M - LSZH - AMARILLO</t>
  </si>
  <si>
    <t>CORDAO DUPLEX CONECTORIZADO BLI A/B G-657A E2000-APC/E2000-APC 8.0M - LSZH - AMARELO</t>
  </si>
  <si>
    <t>DUPLEX OPTICAL PATCH CORD BLI A/B G-657A E2000-APC/E2000-APC 8.0M - LSZH - YELLOW</t>
  </si>
  <si>
    <t>PATCH CORD OPTICO DUPLEX CONECTORIZADO BLI A/B G-657A E2000-APC/E2000-APC 8.0M - LSZH - AMARILLO</t>
  </si>
  <si>
    <t>CORDAO DUPLEX CONECTORIZADO 62.5 LC-UPC/SC-UPC 1.5M - LSZH - LARANJA</t>
  </si>
  <si>
    <t>DUPLEX OPTICAL PATCH CORD 62.5 LC-UPC/SC-UPC 1.5M - LSZH - ORANGE</t>
  </si>
  <si>
    <t>PATCH CORD OPTICO DUPLEX CONECTORIZADO 62.5 LC-UPC/SC-UPC 1.5M - LSZH - NARANJA</t>
  </si>
  <si>
    <t>SUPORTE DE FACE PADRAO 2MT</t>
  </si>
  <si>
    <t>SUPORTE DE FACE PADRAO 3MT</t>
  </si>
  <si>
    <t>SUPORTE DE FACE PADRAO 4MT</t>
  </si>
  <si>
    <t>CORDAO DUPLEX CONECTORIZADO BLI A/B G-657A E2000-APC/LC-APC 15.0M - LSZH - AMARELO</t>
  </si>
  <si>
    <t>DUPLEX OPTICAL PATCH CORD BLI A/B G-657A E2000-APC/LC-APC 15.0M - LSZH - YELLOW</t>
  </si>
  <si>
    <t>PATCH CORD OPTICO DUPLEX CONECTORIZADO BLI A/B G-657A E2000-APC/LC-APC 15.0M - LSZH - AMARILLO</t>
  </si>
  <si>
    <t>CORDAO DUPLEX CONECTORIZADO BLI A/B G-657A E2000-APC/LC-APC 20.0M - LSZH - AMARELO</t>
  </si>
  <si>
    <t>DUPLEX OPTICAL PATCH CORD BLI A/B G-657A E2000-APC/LC-APC 20.0M - LSZH - YELLOW</t>
  </si>
  <si>
    <t>PATCH CORD OPTICO DUPLEX CONECTORIZADO BLI A/B G-657A E2000-APC/LC-APC 20.0M - LSZH - AMARILLO</t>
  </si>
  <si>
    <t>CORDAO DUPLEX CONECTORIZADO BLI A/B G-657A E2000-APC/LC-APC 30.0M - LSZH - AMARELO</t>
  </si>
  <si>
    <t>DUPLEX OPTICAL PATCH CORD BLI A/B G-657A E2000-APC/LC-APC 30.0M - LSZH - YELLOW</t>
  </si>
  <si>
    <t>PATCH CORD OPTICO DUPLEX CONECTORIZADO BLI A/B G-657A E2000-APC/LC-APC 30.0M - LSZH - AMARILLO</t>
  </si>
  <si>
    <t>CORDAO DUPLEX CONECTORIZADO BLI A/B G-657A E2000-APC/LC-APC 40.0M - LSZH - AMARELO</t>
  </si>
  <si>
    <t>DUPLEX OPTICAL PATCH CORD BLI A/B G-657A E2000-APC/LC-APC 40.0M - LSZH - YELLOW</t>
  </si>
  <si>
    <t>PATCH CORD OPTICO DUPLEX CONECTORIZADO BLI A/B G-657A E2000-APC/LC-APC 40.0M - LSZH - AMARILLO</t>
  </si>
  <si>
    <t>CORDAO DUPLEX CONECTORIZADO BLI A/B G-657A E2000-APC/LC-APC 50.0M - LSZH - AMARELO</t>
  </si>
  <si>
    <t>DUPLEX OPTICAL PATCH CORD BLI A/B G-657A E2000-APC/LC-APC 50.0M - LSZH - YELLOW</t>
  </si>
  <si>
    <t>PATCH CORD OPTICO DUPLEX CONECTORIZADO BLI A/B G-657A E2000-APC/LC-APC 50.0M - LSZH - AMARILLO</t>
  </si>
  <si>
    <t>CORDAO DUPLEX CONECTORIZADO BLI A/B G-657A E2000-APC/LC-UPC 10.0M - LSZH - AMARELO</t>
  </si>
  <si>
    <t>DUPLEX OPTICAL PATCH CORD BLI A/B G-657A E2000-APC/LC-UPC 10.0M - LSZH - YELLOW</t>
  </si>
  <si>
    <t>PATCH CORD OPTICO DUPLEX CONECTORIZADO BLI A/B G-657A E2000-APC/LC-UPC 10.0M - LSZH - AMARILLO</t>
  </si>
  <si>
    <t>CORDAO DUPLEX CONECTORIZADO BLI A/B G-657A E2000-APC/LC-UPC 20.0M - LSZH - AMARELO</t>
  </si>
  <si>
    <t>DUPLEX OPTICAL PATCH CORD BLI A/B G-657A E2000-APC/LC-UPC 20.0M - LSZH - YELLOW</t>
  </si>
  <si>
    <t>PATCH CORD OPTICO DUPLEX CONECTORIZADO BLI A/B G-657A E2000-APC/LC-UPC 20.0M - LSZH - AMARILLO</t>
  </si>
  <si>
    <t>CORDAO DUPLEX CONECTORIZADO BLI A/B G-657A E2000-APC/LC-UPC 5.0M - LSZH - AMARELO</t>
  </si>
  <si>
    <t>DUPLEX OPTICAL PATCH CORD BLI A/B G-657A E2000-APC/LC-UPC 5.0M - LSZH - YELLOW</t>
  </si>
  <si>
    <t>PATCH CORD OPTICO DUPLEX CONECTORIZADO BLI A/B G-657A E2000-APC/LC-UPC 5.0M - LSZH - AMARILLO</t>
  </si>
  <si>
    <t>CMFT - PLACA CM FONTE BACKUP 25W P/ CH3 E CH16 (3V7 E 24V) SEM GERENCIA</t>
  </si>
  <si>
    <t>SERVICE CABLE CONECTORIZADO 24F SM MPO12-APC(M)/MPO12-APC(M) 0.8D3/0.8D3 200.0M - TS - LSZH - AMARELO - TIPO B</t>
  </si>
  <si>
    <t>TRUNK CABLE PRE-TERMINATED 24F SM MPO12-APC(M)/MPO12-APC(M) 0.8D3/0.8D3 200.0M - TS - LSZH - YELLOW - TYPE B</t>
  </si>
  <si>
    <t>CABLE TRONCAL CONECTORIZADO 24F SM MPO12-APC(M)/MPO12-APC(M) 0.8D3/0.8D3 200.0M - TS - LSZH - AMARILLO - TIPO B</t>
  </si>
  <si>
    <t>SERVICE CABLE CONECTORIZADO 24F SM MPO12-APC(M)/MPO12-APC(M) 0.8D3/0.8D3 85.0M - TS - LSZH - AMARELO - TIPO B</t>
  </si>
  <si>
    <t>TRUNK CABLE PRE-TERMINATED 24F SM MPO12-APC(M)/MPO12-APC(M) 0.8D3/0.8D3 85.0M - TS - LSZH - YELLOW - TYPE B</t>
  </si>
  <si>
    <t>CABLE TRONCAL CONECTORIZADO 24F SM MPO12-APC(M)/MPO12-APC(M) 0.8D3/0.8D3 85.0M - TS - LSZH - AMARILLO - TIPO B</t>
  </si>
  <si>
    <t>SERVICE CABLE CONECTORIZADO 24F SM MPO12-APC(M)/MPO12-APC(M) 0.8D3/0.8D3 115.0M - TS - LSZH - AMARELO - TIPO B</t>
  </si>
  <si>
    <t>TRUNK CABLE PRE-TERMINATED 24F SM MPO12-APC(M)/MPO12-APC(M) 0.8D3/0.8D3 115.0M - TS - LSZH - YELLOW - TYPE B</t>
  </si>
  <si>
    <t>CABLE TRONCAL CONECTORIZADO 24F SM MPO12-APC(M)/MPO12-APC(M) 0.8D3/0.8D3 115.0M - TS - LSZH - AMARILLO - TIPO B</t>
  </si>
  <si>
    <t>SERVICE CABLE CONECTORIZADO 24F SM MPO12-APC(M)/MPO12-APC(M) 0.8D3/0.8D3 120.0M - TS - LSZH - AMARELO - TIPO B</t>
  </si>
  <si>
    <t>TRUNK CABLE PRE-TERMINATED 24F SM MPO12-APC(M)/MPO12-APC(M) 0.8D3/0.8D3 120.0M - TS - LSZH - YELLOW - TYPE B</t>
  </si>
  <si>
    <t>CABLE TRONCAL CONECTORIZADO 24F SM MPO12-APC(M)/MPO12-APC(M) 0.8D3/0.8D3 120.0M - TS - LSZH - AMARILLO - TIPO B</t>
  </si>
  <si>
    <t>SERVICE CABLE CONECTORIZADO 24F SM MPO12-APC(M)/MPO12-APC(M) 0.8D3/0.8D3 125.0M - TS - LSZH - AMARELO - TIPO B</t>
  </si>
  <si>
    <t>TRUNK CABLE PRE-TERMINATED 24F SM MPO12-APC(M)/MPO12-APC(M) 0.8D3/0.8D3 125.0M - TS - LSZH - YELLOW - TYPE B</t>
  </si>
  <si>
    <t>CABLE TRONCAL CONECTORIZADO 24F SM MPO12-APC(M)/MPO12-APC(M) 0.8D3/0.8D3 125.0M - TS - LSZH - AMARILLO - TIPO B</t>
  </si>
  <si>
    <t>SERVICE CABLE CONECTORIZADO 24F SM MPO12-APC(M)/MPO12-APC(M) 0.8D3/0.8D3 240.0M - TS - LSZH - AMARELO - TIPO B</t>
  </si>
  <si>
    <t>TRUNK CABLE PRE-TERMINATED 24F SM MPO12-APC(M)/MPO12-APC(M) 0.8D3/0.8D3 240.0M - TS - LSZH - YELLOW - TYPE B</t>
  </si>
  <si>
    <t>CABLE TRONCAL CONECTORIZADO 24F SM MPO12-APC(M)/MPO12-APC(M) 0.8D3/0.8D3 240.0M - TS - LSZH - AMARILLO - TIPO B</t>
  </si>
  <si>
    <t>OPTICAL PATCH CORD DUPLEX CONECTORIZADO BLI A/B G-657A LC-UPC/LC-UPC 30.0M - LSZH - YELLOW (A - B)</t>
  </si>
  <si>
    <t>CABO OPTICO CFOA-SM-AS80-S 24F TS NR</t>
  </si>
  <si>
    <t>OPTICAL CABLE CFOA-SM-AS80-S 24F TS NR</t>
  </si>
  <si>
    <t>CABLE OPTICO CFOA-SM-AS80-S 24F TS NR</t>
  </si>
  <si>
    <t>CORDAO DUPLEX CONECTORIZADO BLI A/B G-657A E2000-APC/LC-UPC 30.0M - LSZH - AMARELO</t>
  </si>
  <si>
    <t>DUPLEX OPTICAL PATCH CORD BLI A/B G-657A E2000-APC/LC-UPC 30.0M - LSZH - YELLOW</t>
  </si>
  <si>
    <t>PATCH CORD OPTICO DUPLEX CONECTORIZADO BLI A/B G-657A E2000-APC/LC-UPC 30.0M - LSZH - AMARILLO</t>
  </si>
  <si>
    <t>CORDAO DUPLEX CONECTORIZADO BLI A/B G-657A E2000-APC/LC-UPC 50.0M - LSZH - AMARELO</t>
  </si>
  <si>
    <t>DUPLEX OPTICAL PATCH CORD BLI A/B G-657A E2000-APC/LC-UPC 50.0M - LSZH - YELLOW</t>
  </si>
  <si>
    <t>PATCH CORD OPTICO DUPLEX CONECTORIZADO BLI A/B G-657A E2000-APC/LC-UPC 50.0M - LSZH - AMARILLO</t>
  </si>
  <si>
    <t>CORDAO DUPLEX CONECTORIZADO BLI A/B G-657A FC-UPC/FC-UPC 12.0M - LSZH - AMARELO</t>
  </si>
  <si>
    <t>DUPLEX OPTICAL PATCH CORD BLI A/B G-657A FC-UPC/FC-UPC 12.0M - LSZH - YELLOW</t>
  </si>
  <si>
    <t>PATCH CORD OPTICO DUPLEX CONECTORIZADO BLI A/B G-657A FC-UPC/FC-UPC 12.0M - LSZH - AMARILLO</t>
  </si>
  <si>
    <t>CORDAO DUPLEX CONECTORIZADO BLI A/B G-657A FC-UPC/FC-UPC 20.0M - LSZH - AMARELO</t>
  </si>
  <si>
    <t>DUPLEX OPTICAL PATCH CORD BLI A/B G-657A FC-UPC/FC-UPC 20.0M - LSZH - YELLOW</t>
  </si>
  <si>
    <t>PATCH CORD OPTICO DUPLEX CONECTORIZADO BLI A/B G-657A FC-UPC/FC-UPC 20.0M - LSZH - AMARILLO</t>
  </si>
  <si>
    <t>CORDAO DUPLEX CONECTORIZADO BLI A/B G-657A FC-UPC/FC-UPC 30.0M - LSZH - AMARELO</t>
  </si>
  <si>
    <t>DUPLEX OPTICAL PATCH CORD BLI A/B G-657A FC-UPC/FC-UPC 30.0M - LSZH - YELLOW</t>
  </si>
  <si>
    <t>PATCH CORD OPTICO DUPLEX CONECTORIZADO BLI A/B G-657A FC-UPC/FC-UPC 30.0M - LSZH - AMARILLO</t>
  </si>
  <si>
    <t>CORDAO DUPLEX CONECTORIZADO BLI A/B G-657A FC-UPC/FC-UPC 5.0M - LSZH - AMARELO</t>
  </si>
  <si>
    <t>DUPLEX OPTICAL PATCH CORD BLI A/B G-657A FC-UPC/FC-UPC 5.0M - LSZH - YELLOW</t>
  </si>
  <si>
    <t>PATCH CORD OPTICO DUPLEX CONECTORIZADO BLI A/B G-657A FC-UPC/FC-UPC 5.0M - LSZH - AMARILLO</t>
  </si>
  <si>
    <t>BACKBONE MM 6 VIAS (72 FIBRAS) - 22 METROS (SERVICE CABLE CONECTORIZADO 72F OM4 MPO12-UPC(M)/MPO12-UPC(M) 1.0D3/1.0D3 20.0M - TS - LSZH - ACQUA - TIPO A)</t>
  </si>
  <si>
    <t>OPTICAL PATCH CORD DUPLEX CONECTORIZADO BLI A/B G-657A LC-UPC/LC-UPC 50.0M - LSZH - YELLOW (A - B)</t>
  </si>
  <si>
    <t>OPTICAL PATCH CORD DUPLEX CONECTORIZADO BLI A/B G-657A LC-UPC/LC-UPC 8.0M - LSZH - YELLOW (A - B)</t>
  </si>
  <si>
    <t>CORDAO DUPLEX CONECTORIZADO BLI A/B G-657A FC-UPC/SC-UPC 5.0M - LSZH - AMARELO</t>
  </si>
  <si>
    <t>OPTICAL PATCH CORD DUPLEX CONECTORIZADO BLI A/B G-657A FC-UPC/SC-UPC 5.0M - LSZH - YELLOW</t>
  </si>
  <si>
    <t>PATCH CORD OPTICO DUPLEX CONECTORIZADO BLI A/B G-657A FC-UPC/SC-UPC 5.0M - LSZH - AMARILLO</t>
  </si>
  <si>
    <t>CORDAO DUPLEX CONECTORIZADO BLI A/B G-657A FC-UPC/SC-UPC 12.0M - LSZH - AMARELO</t>
  </si>
  <si>
    <t>DUPLEX OPTICAL PATCH CORD BLI A/B G-657A FC-UPC/SC-UPC 12.0M - LSZH - YELLOW</t>
  </si>
  <si>
    <t>PATCH CORD OPTICO DUPLEX CONECTORIZADO BLI A/B G-657A FC-UPC/SC-UPC 12.0M - LSZH - AMARILLO</t>
  </si>
  <si>
    <t>CORDAO DUPLEX CONECTORIZADO BLI A/B G-657A FC-UPC/SC-UPC 20.0M - LSZH - AMARELO</t>
  </si>
  <si>
    <t>DUPLEX OPTICAL PATCH CORD BLI A/B G-657A FC-UPC/SC-UPC 20.0M - LSZH - YELLOW</t>
  </si>
  <si>
    <t>PATCH CORD OPTICO DUPLEX CONECTORIZADO BLI A/B G-657A FC-UPC/SC-UPC 20.0M - LSZH - AMARILLO</t>
  </si>
  <si>
    <t>SERVICE CABLE CONECTORIZADOS MM ACQUA(22M DE BACKBONE OM4 6 VIAS - 72F E 12 UNID. DE CONECTORIZAÇÃO MPO/MPO MM TIPO A)</t>
  </si>
  <si>
    <t>BACKBONE MM 6 VIAS (72 FIBRAS) - 22 METROS  (TRUNK CABLE PRE-TERMINATED 72F OM4 MPO12-UPC(M)/MPO12-UPC(M) 1.0D3/1.0D3 20.0M - TS - LSZH - AQUA - TYPE A)</t>
  </si>
  <si>
    <t>BACKBONE MM 6 VIAS (72 FIBRAS) - 22 METROS (CABLE TRONCAL CONECTORIZADO 72F OM4 MPO12-UPC(M)/MPO12-UPC(M) 1.0D3/1.0D3 20.0M - TS - LSZH - ACQUA  - TIPO A)</t>
  </si>
  <si>
    <t>OPTICAL PATCH CORD DUPLEX CONECTORIZADO BLI A/B G-657A LC-UPC/SC-UPC 5.0M - LSZH - YELLOW</t>
  </si>
  <si>
    <t>SERVICE CABLE CONECTORIZADOS MM ACQUA(31M DE BACKBONE OM4 6 VIAS - 72F E 12 UNID. DE CONECTORIZAÇÃO MPO/MPO MM TIPO A)</t>
  </si>
  <si>
    <t>BACKBONE MM 6 VIAS (72 FIBRAS) - 31 METROS  (TRUNK CABLE PRE-TERMINATED 72F OM4 MPO12-UPC(M)/MPO12-UPC(M) 1.0D3/1.0D3 29.0M - TS - LSZH - AQUA - TYPE A)</t>
  </si>
  <si>
    <t>BACKBONE MM 6 VIAS (72 FIBRAS) - 31 METROS (CABLE TRONCAL CONECTORIZADO 72F OM4 MPO12-UPC(M)/MPO12-UPC(M) 1.0D3/1.0D3 29.0M - TS - LSZH - ACQUA  - TIPO A)</t>
  </si>
  <si>
    <t>OPTICAL PATCH CORD DUPLEX CONECTORIZADO BLI A/B G-657A LC-UPC/SC-UPC 50.0M - LSZH - YELLOW</t>
  </si>
  <si>
    <t>OPTICAL PATCH CORD DUPLEX CONECTORIZADO BLI A/B G-657A LC-UPC/SC-UPC 12.0M - LSZH - YELLOW</t>
  </si>
  <si>
    <t>CORDAO MONOFIBRA CONECTORIZADO BLI A/B G-657A SC-UPC/SC-UPC 5.0M - LSZH - AMARELO</t>
  </si>
  <si>
    <t>OPTICAL PATCH CORD MONOFIBRA CONECTORIZADO BLI A/B G-657A SC-UPC/SC-UPC 5.0M - LSZH - YELLOW</t>
  </si>
  <si>
    <t>PATCH CORD OPTICO MONOFIBRA CONECTORIZADO BLI A/B G-657A SC-UPC/SC-UPC 5.0M - LSZH - AMARILLO</t>
  </si>
  <si>
    <t>CORDAO MONOFIBRA CONECTORIZADO BLI A/B G-657A SC-UPC/SC-UPC 8.0M - LSZH - AMARELO</t>
  </si>
  <si>
    <t>OPTICAL PATCH CORD MONOFIBRA CONECTORIZADO BLI A/B G-657A SC-UPC/SC-UPC 8.0M - LSZH - YELLOW</t>
  </si>
  <si>
    <t>PATCH CORD OPTICO MONOFIBRA CONECTORIZADO BLI A/B G-657A SC-UPC/SC-UPC 8.0M - LSZH - AMARILLO</t>
  </si>
  <si>
    <t>CORDAO MONOFIBRA CONECTORIZADO BLI A/B G-657A SC-UPC/SC-UPC 12.0M - LSZH - AMARELO</t>
  </si>
  <si>
    <t>OPTICAL PATCH CORD MONOFIBRA CONECTORIZADO BLI A/B G-657A SC-UPC/SC-UPC 12.0M - LSZH - YELLOW</t>
  </si>
  <si>
    <t>PATCH CORD OPTICO MONOFIBRA CONECTORIZADO BLI A/B G-657A SC-UPC/SC-UPC 12.0M - LSZH - AMARILLO</t>
  </si>
  <si>
    <t>CABO OPTICO DROP SLIMCONNECTOR FIG.8 CONVENCIONAL 01F CZ - ROLO 150M (CONECTORIZADO NAS 2 PONTAS)</t>
  </si>
  <si>
    <t>OPTICAL CABLE DROP COMPACT FIG.8 LOW FRICTION SLIMCONNECTOR 01F GR - ROLL 150M (CONNECTORIZED IN BOTH ENDS)</t>
  </si>
  <si>
    <t>CABLE OPTICO DROP SLIMCONNECTOR FIG.8 CONVENCIONAL 01F GR - ROLLO 150M (CONECTORIZADO EN LAS 2 PUNTAS)</t>
  </si>
  <si>
    <t>SUPORTE PARA INSTALACAO EM CORDOALHA PARA FK-CTOS-16P</t>
  </si>
  <si>
    <t>STRAND MOUNTING KIT FOR FK-CTOS-16P</t>
  </si>
  <si>
    <t>SOPORTE PARA INSTALACION EN MENSAJERO PARA FK-CTOS-16P</t>
  </si>
  <si>
    <t>CABO OPTICO CFOA-SM-AS80-S 48F TS NR</t>
  </si>
  <si>
    <t>OPTICAL CABLE CFOA-SM-AS80-S 48F TS NR</t>
  </si>
  <si>
    <t>CABLE OPTICO CFOA-SM-AS80-S 48F TS NR</t>
  </si>
  <si>
    <t>CAIXA DE DISTRIBUICAO OPTICA 192FO EDIFICIOS (CDPE) (3x DGOI-C 64 SEM ADAP E COM 8 BANDEJAS) (10302570028)</t>
  </si>
  <si>
    <t>OPTICAL DISTRIBUTION BOX 192FO APARTMENTS (CDPE) (3x DGOI-C 64 WITHOUT ADAP AND WITH 8 TRAYS) (10302570028)</t>
  </si>
  <si>
    <t>CAJA DISTRIBUCION OPTICA 192FO EDIFICIOS (CDPE) (3x DGOI-C 64 SIN ADAP Y CON 8 BANDEJAS) (10302570028)</t>
  </si>
  <si>
    <t>CORDAO DUPLEX CONECTORIZADO BLI A/B G-657A E2000-APC/SC-APC 8.0M - LSZH - AMARELO</t>
  </si>
  <si>
    <t>DUPLEX OPTICAL PATCH CORD BLI A/B G-657A E2000-APC/SC-APC 8.0M - LSZH - YELLOW</t>
  </si>
  <si>
    <t>PATCH CORD OPTICO DUPLEX CONECTORIZADO BLI A/B G-657A E2000-APC/SC-APC 8.0M - LSZH - AMARILLO</t>
  </si>
  <si>
    <t>CORDAO DUPLEX CONECTORIZADO BLI A/B G-657A E2000-APC/SC-UPC 10.0M - LSZH - AMARELO</t>
  </si>
  <si>
    <t>DUPLEX OPTICAL PATCH CORD BLI A/B G-657A E2000-APC/SC-UPC 10.0M - LSZH - YELLOW</t>
  </si>
  <si>
    <t>PATCH CORD OPTICO DUPLEX CONECTORIZADO BLI A/B G-657A E2000-APC/SC-UPC 10.0M - LSZH - AMARILLO</t>
  </si>
  <si>
    <t>CORDAO DUPLEX CONECTORIZADO BLI A/B G-657A E2000-APC/SC-UPC 12.0M - LSZH - AMARELO</t>
  </si>
  <si>
    <t>DUPLEX OPTICAL PATCH CORD BLI A/B G-657A E2000-APC/SC-UPC 12.0M - LSZH - YELLOW</t>
  </si>
  <si>
    <t>PATCH CORD OPTICO DUPLEX CONECTORIZADO BLI A/B G-657A E2000-APC/SC-UPC 12.0M - LSZH - AMARILLO</t>
  </si>
  <si>
    <t>CORDAO DUPLEX CONECTORIZADO BLI A/B G-657A E2000-APC/SC-UPC 15.0M - LSZH - AMARELO</t>
  </si>
  <si>
    <t>DUPLEX OPTICAL PATCH CORD BLI A/B G-657A E2000-APC/SC-UPC 15.0M - LSZH - YELLOW</t>
  </si>
  <si>
    <t>PATCH CORD OPTICO DUPLEX CONECTORIZADO BLI A/B G-657A E2000-APC/SC-UPC 15.0M - LSZH - AMARILLO</t>
  </si>
  <si>
    <t>CORDAO DUPLEX CONECTORIZADO BLI A/B G-657A E2000-APC/SC-UPC 20.0M - LSZH - AMARELO</t>
  </si>
  <si>
    <t>DUPLEX OPTICAL PATCH CORD BLI A/B G-657A E2000-APC/SC-UPC 20.0M - LSZH - YELLOW</t>
  </si>
  <si>
    <t>PATCH CORD OPTICO DUPLEX CONECTORIZADO BLI A/B G-657A E2000-APC/SC-UPC 20.0M - LSZH - AMARILLO</t>
  </si>
  <si>
    <t>CORDAO DUPLEX CONECTORIZADO BLI A/B G-657A E2000-APC/LC-APC 10.0M - LSZH - AMARELO</t>
  </si>
  <si>
    <t>DUPLEX OPTICAL PATCH CORD BLI A/B G-657A E2000-APC/LC-APC 10.0M - LSZH - YELLOW</t>
  </si>
  <si>
    <t>PATCH CORD OPTICO DUPLEX CONECTORIZADO BLI A/B G-657A E2000-APC/LC-APC 10.0M - LSZH - AMARILLO</t>
  </si>
  <si>
    <t>CORDAO DUPLEX CONECTORIZADO BLI A/B G-657A E2000-APC/SC-APC 15.0M - LSZH - AMARELO</t>
  </si>
  <si>
    <t>DUPLEX OPTICAL PATCH CORD BLI A/B G-657A E2000-APC/SC-APC 15.0M - LSZH - YELLOW</t>
  </si>
  <si>
    <t>PATCH CORD OPTICO DUPLEX CONECTORIZADO BLI A/B G-657A E2000-APC/SC-APC 15.0M - LSZH - AMARILLO</t>
  </si>
  <si>
    <t>CORDAO DUPLEX CONECTORIZADO BLI A/B G-657A E2000-APC/SC-APC 10.0M - LSZH - AMARELO</t>
  </si>
  <si>
    <t>DUPLEX OPTICAL PATCH CORD BLI A/B G-657A E2000-APC/SC-APC 10.0M - LSZH - YELLOW</t>
  </si>
  <si>
    <t>PATCH CORD OPTICO DUPLEX CONECTORIZADO BLI A/B G-657A E2000-APC/SC-APC 10.0M - LSZH - AMARILLO</t>
  </si>
  <si>
    <t>EXTENSAO MONOFIBRA SM NZD E2000-APC 1.5M - COG - VERDE - D2</t>
  </si>
  <si>
    <t>PRE-CONNECTORIZED OPTICAL ACCESS POINT FK-CTOP-L8</t>
  </si>
  <si>
    <t>CAJA DE TERMINACION OPTICA PRE CONECTORIZADA FK-CTOP-L8</t>
  </si>
  <si>
    <t>ET3045</t>
  </si>
  <si>
    <t>CABO OPTICO AT-3BEN2TT-024</t>
  </si>
  <si>
    <t>OPTICAL CABLE AT-3BEN2TT-024</t>
  </si>
  <si>
    <t>CABLE OPTICO AT-3BEN2TT-024</t>
  </si>
  <si>
    <t>ET3628</t>
  </si>
  <si>
    <t>ET3629</t>
  </si>
  <si>
    <t>CABO OPTICO CFOA-SM-AS200-S 06F NR</t>
  </si>
  <si>
    <t>OPTICAL CABLE CFOA-SM-AS200-S 06F NR</t>
  </si>
  <si>
    <t>CABLE OPTICO CFOA-SM-AS200-S 06F NR</t>
  </si>
  <si>
    <t>INTERRUPTOR PARALELO PADRÃO NBR 14136 250V~16A BRANCO - SOHOPLUS</t>
  </si>
  <si>
    <t>2 WAY MODULAR SWITCH STANDARD 14136 250V ~ 16A WHITE - SOHOPLUS</t>
  </si>
  <si>
    <t>INTERRUPTOR CONMUTABLE ESTÁNDAR NBR 14136 250V~16A BLANCO - SOHOPLUS</t>
  </si>
  <si>
    <t>ET03961</t>
  </si>
  <si>
    <t>a0A6100000qwUKf</t>
  </si>
  <si>
    <t>PULSADOR CAMPAINHA  PADRÃO NBR 14136 250V~10A BRANCO - SOHOPLUS</t>
  </si>
  <si>
    <t>BELL PUSHSWITCH MODULE STANDARD NBR 14136 250V~10A WHITE - SOHOPLUS</t>
  </si>
  <si>
    <t>PULSADOR DE CAMPANA ESTÁNDAR NBR 14136 250V~10A BLANCO - SOHOPLUS</t>
  </si>
  <si>
    <t>ET03964</t>
  </si>
  <si>
    <t>a0A6100000qwUU1</t>
  </si>
  <si>
    <t>MÓDULO PARA TOMADA DE REDE 1P BRANCO - SOHOPLUS</t>
  </si>
  <si>
    <t>NETWORK MODULE 1P WHITE - SOHOPLUS</t>
  </si>
  <si>
    <t>MÓDULO PARA TOMA DE RED 1P BLANCO - SOHOPLUS</t>
  </si>
  <si>
    <t>ET03969</t>
  </si>
  <si>
    <t>a0A6100000s5hyS</t>
  </si>
  <si>
    <t>CORDAO MONOFIBRA CONECTORIZADO BLI A/B G-657A LC-APC/FC-UPC 10.0M - LSZH - AMARELO</t>
  </si>
  <si>
    <t>OPTICAL PATCH CORD MONOFIBRA CONECTORIZADO BLI A/B G-657A LC-APC/FC-UPC 10.0M - LSZH - YELLOW</t>
  </si>
  <si>
    <t>PATCH CORD OPTICO MONOFIBRA CONECTORIZADO BLI A/B G-657A LC-APC/FC-UPC 10.0M - LSZH - AMARILLO</t>
  </si>
  <si>
    <t>CORDAO MONOFIBRA CONECTORIZADO BLI A/B G-657A LC-APC/FC-UPC 15.0M - LSZH - AMARELO</t>
  </si>
  <si>
    <t>OPTICAL PATCH CORD MONOFIBRA CONECTORIZADO BLI A/B G-657A LC-APC/FC-UPC 15.0M - LSZH - YELLOW</t>
  </si>
  <si>
    <t>PATCH CORD OPTICO MONOFIBRA CONECTORIZADO BLI A/B G-657A LC-APC/FC-UPC 15.0M - LSZH - AMARILLO</t>
  </si>
  <si>
    <t>CORDAO MONOFIBRA CONECTORIZADO BLI A/B G-657A LC-APC/LC-APC 1.5M - LSZH - AMARELO</t>
  </si>
  <si>
    <t>SIMPLEX OPTICAL PATCH CORD BLI A/B G-657A LC-APC/LC-APC 1.5M - LSZH - YELLOW</t>
  </si>
  <si>
    <t>PATCH CORD OPTICO MONOFIBRA CONECTORIZADO BLI A/B G-657A LC-APC/LC-APC 1.5M - LSZH - AMARILLO</t>
  </si>
  <si>
    <t>CORDAO MONOFIBRA CONECTORIZADO BLI A/B G-657A LC-APC/LC-UPC 15.0M - LSZH - AMARELO</t>
  </si>
  <si>
    <t>OPTICAL PATCH CORD MONOFIBRA CONECTORIZADO BLI A/B G-657A LC-APC/LC-UPC 15.0M - LSZH - YELLOW</t>
  </si>
  <si>
    <t>PATCH CORD OPTICO MONOFIBRA CONECTORIZADO BLI A/B G-657A LC-APC/LC-UPC 15.0M - LSZH - AMARILLO</t>
  </si>
  <si>
    <t>CORDAO MONOFIBRA CONECTORIZADO BLI A/B G-657A LC-APC/LC-UPC 2.0M - LSZH - AMARELO</t>
  </si>
  <si>
    <t>OPTICAL PATCH CORD MONOFIBRA CONECTORIZADO BLI A/B G-657A LC-APC/LC-UPC 2.0M - LSZH - YELLOW</t>
  </si>
  <si>
    <t>PATCH CORD OPTICO MONOFIBRA CONECTORIZADO BLI A/B G-657A LC-APC/LC-UPC 2.0M - LSZH - AMARILLO</t>
  </si>
  <si>
    <t>CORDAO MONOFIBRA CONECTORIZADO BLI A/B G-657A LC-APC/LC-UPC 3.0M - LSZH - AMARELO</t>
  </si>
  <si>
    <t>OPTICAL PATCH CORD MONOFIBRA CONECTORIZADO BLI A/B G-657A LC-APC/LC-UPC 3.0M - LSZH - YELLOW</t>
  </si>
  <si>
    <t>PATCH CORD OPTICO MONOFIBRA CONECTORIZADO BLI A/B G-657A LC-APC/LC-UPC 3.0M - LSZH - AMARILLO</t>
  </si>
  <si>
    <t>CORDAO MONOFIBRA CONECTORIZADO BLI A/B G-657A LC-APC/SC-UPC 15.0M - LSZH - AMARELO</t>
  </si>
  <si>
    <t>OPTICAL PATCH CORD MONOFIBRA CONECTORIZADO BLI A/B G-657A LC-APC/SC-UPC 15.0M - LSZH - YELLOW</t>
  </si>
  <si>
    <t>PATCH CORD OPTICO MONOFIBRA CONECTORIZADO BLI A/B G-657A LC-APC/SC-UPC 15.0M - LSZH - AMARILLO</t>
  </si>
  <si>
    <t>CORDAO MONOFIBRA CONECTORIZADO BLI A/B G-657A FC-UPC/LC-UPC 15.0M - LSZH - AMARELO</t>
  </si>
  <si>
    <t>OPTICAL PATCH CORD MONOFIBRA CONECTORIZADO BLI A/B G-657A FC-UPC/LC-UPC 15.0M - LSZH - YELLOW</t>
  </si>
  <si>
    <t>PATCH CORD OPTICO MONOFIBRA CONECTORIZADO BLI A/B G-657A FC-UPC/LC-UPC 15.0M - LSZH - AMARILLO</t>
  </si>
  <si>
    <t>CORDAO MONOFIBRA CONECTORIZADO BLI A/B G-657A FC-UPC/LC-UPC 20.0M - LSZH - AMARELO</t>
  </si>
  <si>
    <t>OPTICAL PATCH CORD MONOFIBRA CONECTORIZADO BLI A/B G-657A FC-UPC/LC-UPC 20.0M - LSZH - YELLOW</t>
  </si>
  <si>
    <t>PATCH CORD OPTICO MONOFIBRA CONECTORIZADO BLI A/B G-657A FC-UPC/LC-UPC 20.0M - LSZH - AMARILLO</t>
  </si>
  <si>
    <t>CORDAO MONOFIBRA CONECTORIZADO BLI A/B G-657A FC-UPC/LC-UPC 50.0M - LSZH - AMARELO</t>
  </si>
  <si>
    <t>OPTICAL PATCH CORD MONOFIBRA CONECTORIZADO BLI A/B G-657A FC-UPC/LC-UPC 50.0M - LSZH - YELLOW</t>
  </si>
  <si>
    <t>PATCH CORD OPTICO MONOFIBRA CONECTORIZADO BLI A/B G-657A FC-UPC/LC-UPC 50.0M - LSZH - AMARILLO</t>
  </si>
  <si>
    <t>CORDAO MONOFIBRA CONECTORIZADO BLI A/B G-657A LC-UPC/LC-UPC 2.0M - LSZH - AMARELO</t>
  </si>
  <si>
    <t>OPTICAL PATCH CORD MONOFIBRA CONECTORIZADO BLI A/B G-657A LC-UPC/LC-UPC 2.0M - LSZH - YELLOW</t>
  </si>
  <si>
    <t>PATCH CORD OPTICO MONOFIBRA CONECTORIZADO BLI A/B G-657A LC-UPC/LC-UPC 2.0M - LSZH - AMARILLO</t>
  </si>
  <si>
    <t>CORDAO MONOFIBRA CONECTORIZADO BLI A/B G-657A LC-UPC/LC-UPC 3.0M - LSZH - AMARELO</t>
  </si>
  <si>
    <t>SIMPLEX OPTICAL PATCH CORD BLI A/B G-657A LC-UPC/LC-UPC 3.0M - LSZH - YELLOW</t>
  </si>
  <si>
    <t>PATCH CORD OPTICO MONOFIBRA CONECTORIZADO BLI A/B G-657A LC-UPC/LC-UPC 3.0M - LSZH - AMARILLO</t>
  </si>
  <si>
    <t>CORDAO MONOFIBRA CONECTORIZADO BLI A/B G-657A LC-UPC/LC-UPC 5.0M - LSZH - AMARELO</t>
  </si>
  <si>
    <t>OPTICAL PATCH CORD MONOFIBRA CONECTORIZADO BLI A/B G-657A LC-UPC/LC-UPC 5.0M - LSZH - YELLOW</t>
  </si>
  <si>
    <t>PATCH CORD OPTICO MONOFIBRA CONECTORIZADO BLI A/B G-657A LC-UPC/LC-UPC 5.0M - LSZH - AMARILLO</t>
  </si>
  <si>
    <t>CORDAO MONOFIBRA CONECTORIZADO BLI A/B G-657A LC-UPC/SC-UPC 40.0M - LSZH - AMARELO</t>
  </si>
  <si>
    <t>OPTICAL PATCH CORD MONOFIBRA CONECTORIZADO BLI A/B G-657A LC-UPC/SC-UPC 40.0M - LSZH - YELLOW</t>
  </si>
  <si>
    <t>PATCH CORD OPTICO MONOFIBRA CONECTORIZADO BLI A/B G-657A LC-UPC/SC-UPC 40.0M - LSZH - AMARILLO</t>
  </si>
  <si>
    <t>CORDAO MONOFIBRA CONECTORIZADO BLI A/B G-657A SC-APC/SC-APC 10.0M - LSZH - AMARELO</t>
  </si>
  <si>
    <t>OPTICAL PATCH CORD MONOFIBRA CONECTORIZADO BLI A/B G-657A SC-APC/SC-APC 10.0M - LSZH - YELLOW</t>
  </si>
  <si>
    <t>PATCH CORD OPTICO MONOFIBRA CONECTORIZADO BLI A/B G-657A SC-APC/SC-APC 10.0M - LSZH - AMARILLO</t>
  </si>
  <si>
    <t>CABO OPTICO CFOAC-BLI-AS-EO-01-LSZH (DROP CIRCULAR 4.6)</t>
  </si>
  <si>
    <t>OPTICAL CABLE CFOAC-BLI-AS-EO-01-LSZH (ROUND DROP 4.6)</t>
  </si>
  <si>
    <t>CABLE OPTICO CFOAC-BLI-AS-EO-01-LSZH (DROP CIRCULAR 4.6)</t>
  </si>
  <si>
    <t>ET03711</t>
  </si>
  <si>
    <t>CORDAO MONOFIBRA CONECTORIZADO BLI A/B G-657A E2000-APC/E2000-APC 3.0M - LSZH - AMARELO</t>
  </si>
  <si>
    <t>SIMPLEX OPTICAL PATCH CORD BLI A/B G-657A E2000-APC/E2000-APC 3.0M - LSZH - YELLOW</t>
  </si>
  <si>
    <t>PATCH CORD OPTICO MONOFIBRA CONECTORIZADO BLI A/B G-657A E2000-APC/E2000-APC 3.0M - LSZH - AMARILLO</t>
  </si>
  <si>
    <t>CORDAO DUPLEX CONECTORIZADO BLI A/B G-657A LC-UPC/SC-APC 8.0M - LSZH - AMARELO</t>
  </si>
  <si>
    <t>OPTICAL PATCH CORD DUPLEX CONECTORIZADO BLI A/B G-657A LC-UPC/SC-APC 8.0M - LSZH - YELLOW</t>
  </si>
  <si>
    <t>PATCH CORD OPTICO DUPLEX CONECTORIZADO BLI A/B G-657A LC-UPC/SC-APC 8.0M - LSZH - AMARILLO</t>
  </si>
  <si>
    <t>CORDAO DUPLEX CONECTORIZADO BLI A/B G-657A LC-APC/SC-APC 1.0M - LSZH - AMARELO</t>
  </si>
  <si>
    <t>OPTICAL PATCH CORD DUPLEX CONECTORIZADO BLI A/B G-657A LC-APC/SC-APC 1.0M - LSZH - YELLOW</t>
  </si>
  <si>
    <t>PATCH CORD OPTICO DUPLEX CONECTORIZADO BLI A/B G-657A LC-APC/SC-APC 1.0M - LSZH - AMARILLO</t>
  </si>
  <si>
    <t>CORDAO DUPLEX CONECTORIZADO BLI A/B G-657A LC-APC/SC-APC 3.0M - LSZH - AMARELO</t>
  </si>
  <si>
    <t>OPTICAL PATCH CORD DUPLEX CONECTORIZADO BLI A/B G-657A LC-APC/SC-APC 3.0M - LSZH - YELLOW</t>
  </si>
  <si>
    <t>PATCH CORD OPTICO DUPLEX CONECTORIZADO BLI A/B G-657A LC-APC/SC-APC 3.0M - LSZH - AMARILLO</t>
  </si>
  <si>
    <t>CORDAO DUPLEX CONECTORIZADO BLI A/B G-657A LC-APC/SC-APC 5.0M - LSZH - AMARELO</t>
  </si>
  <si>
    <t>OPTICAL PATCH CORD DUPLEX CONECTORIZADO BLI A/B G-657A LC-APC/SC-APC 5.0M - LSZH - YELLOW</t>
  </si>
  <si>
    <t>PATCH CORD OPTICO DUPLEX CONECTORIZADO BLI A/B G-657A LC-APC/SC-APC 5.0M - LSZH - AMARILLO</t>
  </si>
  <si>
    <t>CORDAO DUPLEX CONECTORIZADO BLI A/B G-657A LC-APC/SC-APC 15.0M - LSZH - AMARELO</t>
  </si>
  <si>
    <t>OPTICAL PATCH CORD DUPLEX CONECTORIZADO BLI A/B G-657A LC-APC/SC-APC 15.0M - LSZH - YELLOW</t>
  </si>
  <si>
    <t>PATCH CORD OPTICO DUPLEX CONECTORIZADO BLI A/B G-657A LC-APC/SC-APC 15.0M - LSZH - AMARILLO</t>
  </si>
  <si>
    <t>CORDAO DUPLEX CONECTORIZADO BLI A/B G-657A LC-APC/SC-APC 30.0M - LSZH - AMARELO</t>
  </si>
  <si>
    <t>OPTICAL PATCH CORD DUPLEX CONECTORIZADO BLI A/B G-657A LC-APC/SC-APC 30.0M - LSZH - YELLOW</t>
  </si>
  <si>
    <t>PATCH CORD OPTICO DUPLEX CONECTORIZADO BLI A/B G-657A LC-APC/SC-APC 30.0M - LSZH - AMARILLO</t>
  </si>
  <si>
    <t>CORDAO DUPLEX CONECTORIZADO BLI A/B G-657A LC-APC/SC-APC 40.0M - LSZH - AMARELO</t>
  </si>
  <si>
    <t>OPTICAL PATCH CORD DUPLEX CONECTORIZADO BLI A/B G-657A LC-APC/SC-APC 40.0M - LSZH - YELLOW</t>
  </si>
  <si>
    <t>PATCH CORD OPTICO DUPLEX CONECTORIZADO BLI A/B G-657A LC-APC/SC-APC 40.0M - LSZH - AMARILLO</t>
  </si>
  <si>
    <t>CORDAO DUPLEX CONECTORIZADO BLI A/B G-657A LC-APC/SC-APC 50.0M - LSZH - AMARELO</t>
  </si>
  <si>
    <t>OPTICAL PATCH CORD DUPLEX CONECTORIZADO BLI A/B G-657A LC-APC/SC-APC 50.0M - LSZH - YELLOW</t>
  </si>
  <si>
    <t>PATCH CORD OPTICO DUPLEX CONECTORIZADO BLI A/B G-657A LC-APC/SC-APC 50.0M - LSZH - AMARILLO</t>
  </si>
  <si>
    <t>CORDAO DUPLEX CONECTORIZADO BLI A/B G-657A LC-APC/LC-UPC 2.0M - LSZH - AMARELO</t>
  </si>
  <si>
    <t>OPTICAL PATCH CORD DUPLEX CONECTORIZADO BLI A/B G-657A LC-APC/LC-UPC 2.0M - LSZH - YELLOW</t>
  </si>
  <si>
    <t>PATCH CORD OPTICO DUPLEX CONECTORIZADO BLI A/B G-657A LC-APC/LC-UPC 2.0M - LSZH - AMARILLO</t>
  </si>
  <si>
    <t>CORDAO DUPLEX CONECTORIZADO BLI A/B G-657A LC-APC/LC-UPC 8.0M - LSZH - AMARELO</t>
  </si>
  <si>
    <t>OPTICAL PATCH CORD DUPLEX CONECTORIZADO BLI A/B G-657A LC-APC/LC-UPC 8.0M - LSZH - YELLOW</t>
  </si>
  <si>
    <t>PATCH CORD OPTICO DUPLEX CONECTORIZADO BLI A/B G-657A LC-APC/LC-UPC 8.0M - LSZH - AMARILLO</t>
  </si>
  <si>
    <t>CORDAO DUPLEX CONECTORIZADO BLI A/B G-657A LC-APC/LC-UPC 10.0M - LSZH - AMARELO</t>
  </si>
  <si>
    <t>OPTICAL PATCH CORD DUPLEX CONECTORIZADO BLI A/B G-657A LC-APC/LC-UPC 10.0M - LSZH - YELLOW</t>
  </si>
  <si>
    <t>PATCH CORD OPTICO DUPLEX CONECTORIZADO BLI A/B G-657A LC-APC/LC-UPC 10.0M - LSZH - AMARILLO</t>
  </si>
  <si>
    <t>CORDAO DUPLEX CONECTORIZADO BLI A/B G-657A LC-APC/LC-UPC 12.0M - LSZH - AMARELO</t>
  </si>
  <si>
    <t>OPTICAL PATCH CORD DUPLEX CONECTORIZADO BLI A/B G-657A LC-APC/LC-UPC 12.0M - LSZH - YELLOW</t>
  </si>
  <si>
    <t>PATCH CORD OPTICO DUPLEX CONECTORIZADO BLI A/B G-657A LC-APC/LC-UPC 12.0M - LSZH - AMARILLO</t>
  </si>
  <si>
    <t>CORDAO DUPLEX CONECTORIZADO BLI A/B G-657A LC-APC/LC-UPC 20.0M - LSZH - AMARELO</t>
  </si>
  <si>
    <t>OPTICAL PATCH CORD DUPLEX CONECTORIZADO BLI A/B G-657A LC-APC/LC-UPC 20.0M - LSZH - YELLOW</t>
  </si>
  <si>
    <t>PATCH CORD OPTICO DUPLEX CONECTORIZADO BLI A/B G-657A LC-APC/LC-UPC 20.0M - LSZH - AMARILLO</t>
  </si>
  <si>
    <t>CORDAO DUPLEX CONECTORIZADO BLI A/B G-657A LC-APC/LC-UPC 30.0M - LSZH - AMARELO</t>
  </si>
  <si>
    <t>OPTICAL PATCH CORD DUPLEX CONECTORIZADO BLI A/B G-657A LC-APC/LC-UPC 30.0M - LSZH - YELLOW</t>
  </si>
  <si>
    <t>PATCH CORD OPTICO DUPLEX CONECTORIZADO BLI A/B G-657A LC-APC/LC-UPC 30.0M - LSZH - AMARILLO</t>
  </si>
  <si>
    <t>CORDAO DUPLEX CONECTORIZADO BLI A/B G-657A LC-APC/LC-UPC 40.0M - LSZH - AMARELO</t>
  </si>
  <si>
    <t>OPTICAL PATCH CORD DUPLEX CONECTORIZADO BLI A/B G-657A LC-APC/LC-UPC 40.0M - LSZH - YELLOW</t>
  </si>
  <si>
    <t>PATCH CORD OPTICO DUPLEX CONECTORIZADO BLI A/B G-657A LC-APC/LC-UPC 40.0M - LSZH - AMARILLO</t>
  </si>
  <si>
    <t>CORDAO DUPLEX CONECTORIZADO BLI A/B G-657A LC-APC/LC-UPC 50.0M - LSZH - AMARELO</t>
  </si>
  <si>
    <t>OPTICAL PATCH CORD DUPLEX CONECTORIZADO BLI A/B G-657A LC-APC/LC-UPC 50.0M - LSZH - YELLOW</t>
  </si>
  <si>
    <t>PATCH CORD OPTICO DUPLEX CONECTORIZADO BLI A/B G-657A LC-APC/LC-UPC 50.0M - LSZH - AMARILLO</t>
  </si>
  <si>
    <t>CORDAO MONOFIBRA CONECTORIZADO BLI A/B G-657A E2000-APC/E2000-APC 5.0M - LSZH - AMARELO</t>
  </si>
  <si>
    <t>SIMPLEX OPTICAL PATCH CORD BLI A/B G-657A E2000-APC/E2000-APC 5.0M - LSZH - YELLOW</t>
  </si>
  <si>
    <t>PATCH CORD OPTICO MONOFIBRA CONECTORIZADO BLI A/B G-657A E2000-APC/E2000-APC 5.0M - LSZH - AMARILLO</t>
  </si>
  <si>
    <t>CORDAO MONOFIBRA CONECTORIZADO BLI A/B G-657A E2000-APC/E2000-APC 20.0M - LSZH - AMARELO</t>
  </si>
  <si>
    <t>SIMPLEX OPTICAL PATCH CORD BLI A/B G-657A E2000-APC/E2000-APC 20.0M - LSZH - YELLOW</t>
  </si>
  <si>
    <t>PATCH CORD OPTICO MONOFIBRA CONECTORIZADO BLI A/B G-657A E2000-APC/E2000-APC 20.0M - LSZH - AMARILLO</t>
  </si>
  <si>
    <t>CORDAO MONOFIBRA CONECTORIZADO BLI A/B G-657A E2000-APC/E2000-APC 8.0M - LSZH - AMARELO</t>
  </si>
  <si>
    <t>SIMPLEX OPTICAL PATCH CORD BLI A/B G-657A E2000-APC/E2000-APC 8.0M - LSZH - YELLOW</t>
  </si>
  <si>
    <t>PATCH CORD OPTICO MONOFIBRA CONECTORIZADO BLI A/B G-657A E2000-APC/E2000-APC 8.0M - LSZH - AMARILLO</t>
  </si>
  <si>
    <t>CONJUNTO INTERRUPTOR SIMPLES 16A + TOMADA 10A PADRÃO NBR 14136 BRANCO - SOHOPLUS</t>
  </si>
  <si>
    <t>KIT 1 WAY SWITCH 16A + POWER SOCKET 10A STANDARD NBR 14136 WHITE - SOHOPLUS</t>
  </si>
  <si>
    <t>CONJUNTO INTERRUPTOR SENCILLO 16A + TOMACORRIENTE 10A ESTÁNDAR NBR 14136 - BLANCO SOHOPLUS</t>
  </si>
  <si>
    <t>ET03973</t>
  </si>
  <si>
    <t>a0A6100000s5kjm</t>
  </si>
  <si>
    <t>CORDAO MONOFIBRA CONECTORIZADO BLI A/B G-657A E2000-APC/FC-UPC 5.0M - LSZH - AMARELO</t>
  </si>
  <si>
    <t>OPTICAL PATCH CORD MONOFIBRA CONECTORIZADO BLI A/B G-657A E2000-APC/FC-UPC 5.0M - LSZH - YELLOW</t>
  </si>
  <si>
    <t>PATCH CORD OPTICO MONOFIBRA CONECTORIZADO BLI A/B G-657A E2000-APC/FC-UPC 5.0M - LSZH - AMARILLO</t>
  </si>
  <si>
    <t>CORDAO MONOFIBRA CONECTORIZADO BLI A/B G-657A FC-APC/SC-UPC 10.0M - LSZH - AMARELO</t>
  </si>
  <si>
    <t>OPTICAL PATCH CORD MONOFIBRA CONECTORIZADO BLI A/B G-657A FC-APC/SC-UPC 10.0M - LSZH - YELLOW</t>
  </si>
  <si>
    <t>PATCH CORD OPTICO MONOFIBRA CONECTORIZADO BLI A/B G-657A FC-APC/SC-UPC 10.0M - LSZH - AMARILLO</t>
  </si>
  <si>
    <t>CORDAO MONOFIBRA CONECTORIZADO BLI A/B G-657A FC-APC/SC-UPC 12.0M - LSZH - AMARELO</t>
  </si>
  <si>
    <t>OPTICAL PATCH CORD MONOFIBRA CONECTORIZADO BLI A/B G-657A FC-APC/SC-UPC 12.0M - LSZH - YELLOW</t>
  </si>
  <si>
    <t>PATCH CORD OPTICO MONOFIBRA CONECTORIZADO BLI A/B G-657A FC-APC/SC-UPC 12.0M - LSZH - AMARILLO</t>
  </si>
  <si>
    <t>CORDAO MONOFIBRA CONECTORIZADO BLI A/B G-657A FC-APC/SC-UPC 5.0M - LSZH - AMARELO</t>
  </si>
  <si>
    <t>OPTICAL PATCH CORD MONOFIBRA CONECTORIZADO BLI A/B G-657A FC-APC/SC-UPC 5.0M - LSZH - YELLOW</t>
  </si>
  <si>
    <t>PATCH CORD OPTICO MONOFIBRA CONECTORIZADO BLI A/B G-657A FC-APC/SC-UPC 5.0M - LSZH - AMARILLO</t>
  </si>
  <si>
    <t>CORDAO DUPLEX CONECTORIZADO BLI A/B G-657A FC-UPC/LC-UPC 12.0M - LSZH - AMARELO</t>
  </si>
  <si>
    <t>DUPLEX OPTICAL PATCH CORD BLI A/B G-657A FC-UPC/LC-UPC 12.0M - LSZH - YELLOW</t>
  </si>
  <si>
    <t>PATCH CORD OPTICO DUPLEX CONECTORIZADO BLI A/B G-657A FC-UPC/LC-UPC 12.0M - LSZH - AMARILLO</t>
  </si>
  <si>
    <t>CORDAO DUPLEX CONECTORIZADO BLI A/B G-657A FC-UPC/LC-UPC 15.0M - LSZH - AMARELO</t>
  </si>
  <si>
    <t>DUPLEX OPTICAL PATCH CORD BLI A/B G-657A FC-UPC/LC-UPC 15.0M - LSZH - YELLOW</t>
  </si>
  <si>
    <t>PATCH CORD OPTICO DUPLEX CONECTORIZADO BLI A/B G-657A FC-UPC/LC-UPC 15.0M - LSZH - AMARILLO</t>
  </si>
  <si>
    <t>CORDAO DUPLEX CONECTORIZADO BLI A/B G-657A FC-UPC/LC-UPC 20.0M - LSZH - AMARELO (A - B)</t>
  </si>
  <si>
    <t>CORDAO DUPLEX CONECTORIZADO BLI A/B G-657A FC-UPC/LC-APC 30.0M - LSZH - AMARELO</t>
  </si>
  <si>
    <t>DUPLEX OPTICAL PATCH CORD BLI A/B G-657A FC-UPC/LC-APC 30.0M - LSZH - YELLOW</t>
  </si>
  <si>
    <t>PATCH CORD OPTICO DUPLEX CONECTORIZADO BLI A/B G-657A FC-UPC/LC-APC 30.0M - LSZH - AMARILLO</t>
  </si>
  <si>
    <t>CORDAO DUPLEX CONECTORIZADO BLI A/B G-657A FC-UPC/LC-APC 40.0M - LSZH - AMARELO</t>
  </si>
  <si>
    <t>DUPLEX OPTICAL PATCH CORD BLI A/B G-657A FC-UPC/LC-APC 40.0M - LSZH - YELLOW</t>
  </si>
  <si>
    <t>PATCH CORD OPTICO DUPLEX CONECTORIZADO BLI A/B G-657A FC-UPC/LC-APC 40.0M - LSZH - AMARILLO</t>
  </si>
  <si>
    <t>CORDAO DUPLEX CONECTORIZADO BLI A/B G-657A FC-UPC/LC-APC 50.0M - LSZH - AMARELO</t>
  </si>
  <si>
    <t>DUPLEX OPTICAL PATCH CORD BLI A/B G-657A FC-UPC/LC-APC 50.0M - LSZH - YELLOW</t>
  </si>
  <si>
    <t>PATCH CORD OPTICO DUPLEX CONECTORIZADO BLI A/B G-657A FC-UPC/LC-APC 50.0M - LSZH - AMARILLO</t>
  </si>
  <si>
    <t>CORDAO DUPLEX CONECTORIZADO BLI A/B G-657A LC-APC/LC-APC 10.0M - LSZH - AMARELO</t>
  </si>
  <si>
    <t>OPTICAL PATCH CORD DUPLEX CONECTORIZADO BLI A/B G-657A LC-APC/LC-APC 10.0M - LSZH - YELLOW</t>
  </si>
  <si>
    <t>PATCH CORD OPTICO DUPLEX CONECTORIZADO BLI A/B G-657A LC-APC/LC-APC 10.0M - LSZH - AMARILLO</t>
  </si>
  <si>
    <t>CORDAO DUPLEX CONECTORIZADO BLI A/B G-657A LC-APC/SC-UPC 12.0M - LSZH - AMARELO</t>
  </si>
  <si>
    <t>OPTICAL PATCH CORD DUPLEX CONECTORIZADO BLI A/B G-657A LC-APC/SC-UPC 12.0M - LSZH - YELLOW</t>
  </si>
  <si>
    <t>PATCH CORD OPTICO DUPLEX CONECTORIZADO BLI A/B G-657A LC-APC/SC-UPC 12.0M - LSZH - AMARILLO</t>
  </si>
  <si>
    <t>CORDAO DUPLEX CONECTORIZADO BLI A/B G-657A LC-APC/SC-UPC 15.0M - LSZH - AMARELO</t>
  </si>
  <si>
    <t>OPTICAL PATCH CORD DUPLEX CONECTORIZADO BLI A/B G-657A LC-APC/SC-UPC 15.0M - LSZH - YELLOW</t>
  </si>
  <si>
    <t>PATCH CORD OPTICO DUPLEX CONECTORIZADO BLI A/B G-657A LC-APC/SC-UPC 15.0M - LSZH - AMARILLO</t>
  </si>
  <si>
    <t>CORDAO DUPLEX CONECTORIZADO BLI A/B G-657A LC-APC/LC-APC 20.0M - LSZH - AMARELO</t>
  </si>
  <si>
    <t>OPTICAL PATCH CORD DUPLEX CONECTORIZADO BLI A/B G-657A LC-APC/LC-APC 20.0M - LSZH - YELLOW</t>
  </si>
  <si>
    <t>PATCH CORD OPTICO DUPLEX CONECTORIZADO BLI A/B G-657A LC-APC/LC-APC 20.0M - LSZH - AMARILLO</t>
  </si>
  <si>
    <t>CORDAO DUPLEX CONECTORIZADO BLI A/B G-657A LC-APC/SC-UPC 20.0M - LSZH - AMARELO</t>
  </si>
  <si>
    <t>OPTICAL PATCH CORD DUPLEX CONECTORIZADO BLI A/B G-657A LC-APC/SC-UPC 20.0M - LSZH - YELLOW</t>
  </si>
  <si>
    <t>PATCH CORD OPTICO DUPLEX CONECTORIZADO BLI A/B G-657A LC-APC/SC-UPC 20.0M - LSZH - AMARILLO</t>
  </si>
  <si>
    <t>CORDAO DUPLEX CONECTORIZADO BLI A/B G-657A LC-APC/SC-UPC 30.0M - LSZH - AMARELO</t>
  </si>
  <si>
    <t>OPTICAL PATCH CORD DUPLEX CONECTORIZADO BLI A/B G-657A LC-APC/SC-UPC 30.0M - LSZH - YELLOW</t>
  </si>
  <si>
    <t>PATCH CORD OPTICO DUPLEX CONECTORIZADO BLI A/B G-657A LC-APC/SC-UPC 30.0M - LSZH - AMARILLO</t>
  </si>
  <si>
    <t>CORDAO DUPLEX CONECTORIZADO BLI A/B G-657A LC-APC/LC-APC 40.0M - LSZH - AMARELO</t>
  </si>
  <si>
    <t>OPTICAL PATCH CORD DUPLEX CONECTORIZADO BLI A/B G-657A LC-APC/LC-APC 40.0M - LSZH - YELLOW</t>
  </si>
  <si>
    <t>PATCH CORD OPTICO DUPLEX CONECTORIZADO BLI A/B G-657A LC-APC/LC-APC 40.0M - LSZH - AMARILLO</t>
  </si>
  <si>
    <t>CORDAO DUPLEX CONECTORIZADO BLI A/B G-657A LC-APC/LC-APC 50.0M - LSZH - AMARELO</t>
  </si>
  <si>
    <t>OPTICAL PATCH CORD DUPLEX CONECTORIZADO BLI A/B G-657A LC-APC/LC-APC 50.0M - LSZH - YELLOW</t>
  </si>
  <si>
    <t>PATCH CORD OPTICO DUPLEX CONECTORIZADO BLI A/B G-657A LC-APC/LC-APC 50.0M - LSZH - AMARILLO</t>
  </si>
  <si>
    <t>CORDAO DUPLEX CONECTORIZADO BLI A/B G-657A LC-APC/SC-UPC 3.0M - LSZH - AMARELO</t>
  </si>
  <si>
    <t>OPTICAL PATCH CORD DUPLEX CONECTORIZADO BLI A/B G-657A LC-APC/SC-UPC 3.0M - LSZH - YELLOW</t>
  </si>
  <si>
    <t>PATCH CORD OPTICO DUPLEX CONECTORIZADO BLI A/B G-657A LC-APC/SC-UPC 3.0M - LSZH - AMARILLO</t>
  </si>
  <si>
    <t>CORDAO DUPLEX CONECTORIZADO BLI A/B G-657A LC-APC/SC-UPC 40.0M - LSZH - AMARELO</t>
  </si>
  <si>
    <t>OPTICAL PATCH CORD DUPLEX CONECTORIZADO BLI A/B G-657A LC-APC/SC-UPC 40.0M - LSZH - YELLOW</t>
  </si>
  <si>
    <t>PATCH CORD OPTICO DUPLEX CONECTORIZADO BLI A/B G-657A LC-APC/SC-UPC 40.0M - LSZH - AMARILLO</t>
  </si>
  <si>
    <t>CORDAO DUPLEX CONECTORIZADO BLI A/B G-657A LC-APC/SC-UPC 50.0M - LSZH - AMARELO</t>
  </si>
  <si>
    <t>OPTICAL PATCH CORD DUPLEX CONECTORIZADO BLI A/B G-657A LC-APC/SC-UPC 50.0M - LSZH - YELLOW</t>
  </si>
  <si>
    <t>PATCH CORD OPTICO DUPLEX CONECTORIZADO BLI A/B G-657A LC-APC/SC-UPC 50.0M - LSZH - AMARILLO</t>
  </si>
  <si>
    <t>CORDAO DUPLEX CONECTORIZADO BLI A/B G-657A LC-APC/SC-UPC 8.0M - LSZH - AMARELO</t>
  </si>
  <si>
    <t>OPTICAL PATCH CORD DUPLEX CONECTORIZADO BLI A/B G-657A LC-APC/SC-UPC 8.0M - LSZH - YELLOW</t>
  </si>
  <si>
    <t>PATCH CORD OPTICO DUPLEX CONECTORIZADO BLI A/B G-657A LC-APC/SC-UPC 8.0M - LSZH - AMARILLO</t>
  </si>
  <si>
    <t>CORDAO DUPLEX CONECTORIZADO BLI A/B G-657A LC-APC/LC-APC 2.0M - LSZH - AMARELO</t>
  </si>
  <si>
    <t>OPTICAL PATCH CORD DUPLEX CONECTORIZADO BLI A/B G-657A LC-APC/LC-APC 2.0M - LSZH - YELLOW</t>
  </si>
  <si>
    <t>PATCH CORD OPTICO DUPLEX CONECTORIZADO BLI A/B G-657A LC-APC/LC-APC 2.0M - LSZH - AMARILLO</t>
  </si>
  <si>
    <t>CORDAO DUPLEX CONECTORIZADO BLI A/B G-657A LC-APC/LC-APC 1.0M - LSZH - AMARELO</t>
  </si>
  <si>
    <t>OPTICAL PATCH CORD DUPLEX CONECTORIZADO BLI A/B G-657A LC-APC/LC-APC 1.0M - LSZH - YELLOW</t>
  </si>
  <si>
    <t>PATCH CORD OPTICO DUPLEX CONECTORIZADO BLI A/B G-657A LC-APC/LC-APC 1.0M - LSZH - AMARILLO</t>
  </si>
  <si>
    <t>CORDAO DUPLEX CONECTORIZADO BLI A/B G-657A LC-APC/LC-APC 5.0M - LSZH - AMARELO</t>
  </si>
  <si>
    <t>OPTICAL PATCH CORD DUPLEX CONECTORIZADO BLI A/B G-657A LC-APC/LC-APC 5.0M - LSZH - YELLOW</t>
  </si>
  <si>
    <t>PATCH CORD OPTICO DUPLEX CONECTORIZADO BLI A/B G-657A LC-APC/LC-APC 5.0M - LSZH - AMARILLO</t>
  </si>
  <si>
    <t>CORDAO DUPLEX CONECTORIZADO BLI A/B G-657A LC-APC/LC-APC 8.0M - LSZH - AMARELO</t>
  </si>
  <si>
    <t>OPTICAL PATCH CORD DUPLEX CONECTORIZADO BLI A/B G-657A LC-APC/LC-APC 8.0M - LSZH - YELLOW</t>
  </si>
  <si>
    <t>PATCH CORD OPTICO DUPLEX CONECTORIZADO BLI A/B G-657A LC-APC/LC-APC 8.0M - LSZH - AMARILLO</t>
  </si>
  <si>
    <t>CORDAO DUPLEX CONECTORIZADO BLI A/B G-657A LC-APC/LC-APC 12.0M - LSZH - AMARELO</t>
  </si>
  <si>
    <t>OPTICAL PATCH CORD DUPLEX CONECTORIZADO BLI A/B G-657A LC-APC/LC-APC 12.0M - LSZH - YELLOW</t>
  </si>
  <si>
    <t>PATCH CORD OPTICO DUPLEX CONECTORIZADO BLI A/B G-657A LC-APC/LC-APC 12.0M - LSZH - AMARILLO</t>
  </si>
  <si>
    <t>CORDAO DUPLEX CONECTORIZADO BLI A/B G-657A LC-UPC/SC-APC 10.0M - LSZH - AMARELO</t>
  </si>
  <si>
    <t>OPTICAL PATCH CORD DUPLEX CONECTORIZADO BLI A/B G-657A LC-UPC/SC-APC 10.0M - LSZH - YELLOW</t>
  </si>
  <si>
    <t>PATCH CORD OPTICO DUPLEX CONECTORIZADO BLI A/B G-657A LC-UPC/SC-APC 10.0M - LSZH - AMARILLO</t>
  </si>
  <si>
    <t>CORDAO DUPLEX CONECTORIZADO BLI A/B G-657A LC-UPC/SC-APC 12.0M - LSZH - AMARELO</t>
  </si>
  <si>
    <t>OPTICAL PATCH CORD DUPLEX CONECTORIZADO BLI A/B G-657A LC-UPC/SC-APC 12.0M - LSZH - YELLOW</t>
  </si>
  <si>
    <t>PATCH CORD OPTICO DUPLEX CONECTORIZADO BLI A/B G-657A LC-UPC/SC-APC 12.0M - LSZH - AMARILLO</t>
  </si>
  <si>
    <t>CORDAO DUPLEX CONECTORIZADO BLI A/B G-657A LC-UPC/SC-APC 50.0M - LSZH - AMARELO</t>
  </si>
  <si>
    <t>OPTICAL PATCH CORD DUPLEX CONECTORIZADO BLI A/B G-657A LC-UPC/SC-APC 50.0M - LSZH - YELLOW</t>
  </si>
  <si>
    <t>PATCH CORD OPTICO DUPLEX CONECTORIZADO BLI A/B G-657A LC-UPC/SC-APC 50.0M - LSZH - AMARILLO</t>
  </si>
  <si>
    <t>CORDAO DUPLEX CONECTORIZADO BLI A/B G-657A FC-UPC/LC-UPC 8.0M - LSZH - AMARELO</t>
  </si>
  <si>
    <t>DUPLEX OPTICAL PATCH CORD BLI A/B G-657A FC-UPC/LC-UPC 8.0M - LSZH - YELLOW</t>
  </si>
  <si>
    <t>PATCH CORD OPTICO DUPLEX CONECTORIZADO BLI A/B G-657A FC-UPC/LC-UPC 8.0M - LSZH - AMARILLO</t>
  </si>
  <si>
    <t>CORDAO DUPLEX CONECTORIZADO BLI A/B G-657A FC-UPC/LC-UPC 25.0M - LSZH - AMARELO</t>
  </si>
  <si>
    <t>DUPLEX OPTICAL PATCH CORD BLI A/B G-657A FC-UPC/LC-UPC 25.0M - LSZH - YELLOW</t>
  </si>
  <si>
    <t>PATCH CORD OPTICO DUPLEX CONECTORIZADO BLI A/B G-657A FC-UPC/LC-UPC 25.0M - LSZH - AMARILLO</t>
  </si>
  <si>
    <t>CORDAO DUPLEX CONECTORIZADO BLI A/B G-657A SC-APC/SC-APC 12.0M - LSZH - AMARELO</t>
  </si>
  <si>
    <t>OPTICAL PATCH CORD DUPLEX CONECTORIZADO BLI A/B G-657A SC-APC/SC-APC 12.0M - LSZH - YELLOW</t>
  </si>
  <si>
    <t>PATCH CORD OPTICO DUPLEX CONECTORIZADO BLI A/B G-657A SC-APC/SC-APC 12.0M - LSZH - AMARILLO</t>
  </si>
  <si>
    <t>CORDAO DUPLEX CONECTORIZADO BLI A/B G-657A SC-APC/SC-APC 15.0M - LSZH - AMARELO</t>
  </si>
  <si>
    <t>OPTICAL PATCH CORD DUPLEX CONECTORIZADO BLI A/B G-657A SC-APC/SC-APC 15.0M - LSZH - YELLOW</t>
  </si>
  <si>
    <t>PATCH CORD OPTICO DUPLEX CONECTORIZADO BLI A/B G-657A SC-APC/SC-APC 15.0M - LSZH - AMARILLO</t>
  </si>
  <si>
    <t>PATCH CORD U/UTP GIGALAN CAT.6 - LSZH - T568A/B - 4.5M - CINZA</t>
  </si>
  <si>
    <t>U/UTP CAT.6 COPPER PATCH CORD GIGALAN - LSZH - T568A/B - 4.5M - GRAY</t>
  </si>
  <si>
    <t>PATCH CORD U/UTP GIGALAN CAT.6 - LSZH - T568A/B - 4.5M - GRIS</t>
  </si>
  <si>
    <t>EXTENSAO MONOFIBRA BLI A/B G-657A LC-UPC 3.0M - COG - AMARELO - D0.9</t>
  </si>
  <si>
    <t>SIMPLEX OPTICAL PIGTAIL BLI A/B G-657A LC-UPC 3.0M - OFN - YELLOW - D0.9</t>
  </si>
  <si>
    <t>EXTENSION MONOFIBRA BLI A/B G-657A LC-UPC 3.0M - COG - AMARILLO - D0.9</t>
  </si>
  <si>
    <t>EXTENSAO MONOFIBRA BLI A/B G-657A SC-UPC 2.0M - COG - BRANCO - D0.9</t>
  </si>
  <si>
    <t>EXTENSAO MONOFIBRA BLI A/B G-657A SC-UPC 3.0M - COG - BRANCO - D0.9</t>
  </si>
  <si>
    <t>EXTENSAO MONOFIBRA BLI A/B G-657A E2000-APC 3.0M - COG - BRANCO - D0.9</t>
  </si>
  <si>
    <t>CORDON OPTICO 12F OM3 MPO12-UPC(F)/MPO12-UPC(F) 30.0D3 - MTF - LSZH - AZUL - TIPO B</t>
  </si>
  <si>
    <t>CORDON DUPLEX CONECTORIZADO SM G-657A1 E2000-APC/LC-APC 10.0M - LSZH - AMARILLO</t>
  </si>
  <si>
    <t>CORDAO DUPLEX CONECTORIZADO BLI A/B G-657A LC-UPC/SC-APC 20.0M - LSZH - AMARELO</t>
  </si>
  <si>
    <t>OPTICAL PATCH CORD DUPLEX CONECTORIZADO BLI A/B G-657A LC-UPC/SC-APC 20.0M - LSZH - YELLOW</t>
  </si>
  <si>
    <t>PATCH CORD OPTICO DUPLEX CONECTORIZADO BLI A/B G-657A LC-UPC/SC-APC 20.0M - LSZH - AMARILLO</t>
  </si>
  <si>
    <t>CORDAO OPTICO CONECTORIZADO FANOUT 12F OM4 LC-UPC/MPO12-UPC(F) 0.7D2/3.0D3 - MTF - LSZH - ACQUA - TIPO B</t>
  </si>
  <si>
    <t>OPTICAL PATCH CORD FANOUT 12F OM4 LC-UPC/MPO12-UPC(F) 0.7D2/3.0D3 - MTF - LSZH - ACQUA - TYPE B</t>
  </si>
  <si>
    <t>CORDON OPTICO CONECTORIZADO FANOUT 12F OM4 LC-UPC/MPO12-UPC(F) 0.7D2/3.0D3 - MTF - LSZH - ACQUA  - TIPO B</t>
  </si>
  <si>
    <t>CORDAO MONOFIBRA CONECTORIZADO BLI A/B G-657A E2000-APC/LC-UPC 12.0M - LSZH - AMARELO</t>
  </si>
  <si>
    <t>SIMPLEX OPTICAL PATCH CORD BLI A/B G-657A E2000-APC/LC-UPC 12.0M - LSZH - YELLOW</t>
  </si>
  <si>
    <t>PATCH CORD OPTICO MONOFIBRA CONECTORIZADO BLI A/B G-657A E2000-APC/LC-UPC 12.0M - LSZH - AMARILLO</t>
  </si>
  <si>
    <t>CABO OPTICO CFOAC-BLI-AS-EO-01 G-657B3 LSZH PR - EUROCLASS Dca (s2, d1, a1) - (DROP CIRCULAR 5.05)</t>
  </si>
  <si>
    <t>OPTICAL CABLE CFOAC-BLI-AS-EO-01 G-657B3 LSZH PR - EUROCLASS Dca (s2, d1, a1) - (ROUND DROP 5.05)</t>
  </si>
  <si>
    <t>CABLE OPTICO CFOAC-BLI-AS-EO-01 G-657B3 LSZH PR - EUROCLASS Dca (s2, d1, a1) - (DROP CIRCULAR 5.05)</t>
  </si>
  <si>
    <t>ET03715</t>
  </si>
  <si>
    <t>CORDAO MONOFIBRA CONECTORIZADO BLI A/B G-657A E2000-APC/LC-UPC 20.0M - LSZH - AMARELO</t>
  </si>
  <si>
    <t>SIMPLEX OPTICAL PATCH CORD BLI A/B G-657A E2000-APC/LC-UPC 20.0M - LSZH - YELLOW</t>
  </si>
  <si>
    <t>PATCH CORD OPTICO MONOFIBRA CONECTORIZADO BLI A/B G-657A E2000-APC/LC-UPC 20.0M - LSZH - AMARILLO</t>
  </si>
  <si>
    <t>CORDAO MONOFIBRA CONECTORIZADO BLI A/B G-657A E2000-APC/LC-UPC 15.0M - LSZH - AMARELO</t>
  </si>
  <si>
    <t>SIMPLEX OPTICAL PATCH CORD BLI A/B G-657A E2000-APC/LC-UPC 15.0M - LSZH - YELLOW</t>
  </si>
  <si>
    <t>PATCH CORD OPTICO MONOFIBRA CONECTORIZADO BLI A/B G-657A E2000-APC/LC-UPC 15.0M - LSZH - AMARILLO</t>
  </si>
  <si>
    <t>ESPELHO MODULAR 4X2 2 MÓDULOS BRANCO - SOHOPLUS</t>
  </si>
  <si>
    <t>4x2 MODULAR FACEPLATE 2 MODULES WHITE - SOHOPLUS</t>
  </si>
  <si>
    <t>FACEPLATE MODULAR 4X2 2 MÓDULOS BLANCO - SOHOPLUS</t>
  </si>
  <si>
    <t>ET03967</t>
  </si>
  <si>
    <t>a0A6100000qwUbV</t>
  </si>
  <si>
    <t>MÓDULO SAÍDA DE FIO 1P BRANCO - SOHOPLUS</t>
  </si>
  <si>
    <t>BLANK COVER WITH HOLE 1P WHITE - SOHOPLUS</t>
  </si>
  <si>
    <t>SALIDA DE HILO 1P BLANCO - SOHOPLUS</t>
  </si>
  <si>
    <t>ET03970</t>
  </si>
  <si>
    <t>a0A6100000s5iOV</t>
  </si>
  <si>
    <t>CONJUNTO INTERRUPTOR SIMPLES PADRÃO NBR 14136 250V~16A BRANCO - SOHOPLUS</t>
  </si>
  <si>
    <t>KIT 1 WAY SWITCH NBR STANDARD 14136 250V ~ 16A WHITE - SOHOPLUS</t>
  </si>
  <si>
    <t>CONJUNTO INTERRUPTOR SENCILLO ESTÁNDAR NBR 14136 250V~16A BLANCO - SOHOPLUS</t>
  </si>
  <si>
    <t>ET03971</t>
  </si>
  <si>
    <t>a0A6100000s5kLj</t>
  </si>
  <si>
    <t>CONJUNTO TOMADA PADRÃO NBR 14136 250V~10A  (2P+T) BRANCO - SOHOPLUS</t>
  </si>
  <si>
    <t>KIT POWER SOCKET STANDARD NBR 14136 250V~10A  (2P+T) WHITE - SOHOPLUS</t>
  </si>
  <si>
    <t>CONJUNTO TOMACORRIENTE ESTÁNDAR NBR 14136 250V~10A  (2P+T) BLANCO - SOHOPLUS</t>
  </si>
  <si>
    <t>ET03972</t>
  </si>
  <si>
    <t>a0A6100000s5kd0</t>
  </si>
  <si>
    <t>CORDAO MONOFIBRA CONECTORIZADO BLI A/B G-657A E2000-APC/LC-UPC 3.0M - LSZH - AMARELO</t>
  </si>
  <si>
    <t>SIMPLEX OPTICAL PATCH CORD BLI A/B G-657A E2000-APC/LC-UPC 3.0M - LSZH - YELLOW</t>
  </si>
  <si>
    <t>PATCH CORD OPTICO MONOFIBRA CONECTORIZADO BLI A/B G-657A E2000-APC/LC-UPC 3.0M - LSZH - AMARILLO</t>
  </si>
  <si>
    <t>CORDAO MONOFIBRA CONECTORIZADO BLI A/B G-657A E2000-APC/LC-UPC 5.0M - LSZH - AMARELO</t>
  </si>
  <si>
    <t>SIMPLEX OPTICAL PATCH CORD BLI A/B G-657A E2000-APC/LC-UPC 5.0M - LSZH - YELLOW</t>
  </si>
  <si>
    <t>PATCH CORD OPTICO MONOFIBRA CONECTORIZADO BLI A/B G-657A E2000-APC/LC-UPC 5.0M - LSZH - AMARILLO</t>
  </si>
  <si>
    <t>CORDAO MONOFIBRA CONECTORIZADO BLI A/B G-657A E2000-APC/LC-UPC 8.0M - LSZH - AMARELO</t>
  </si>
  <si>
    <t>SIMPLEX OPTICAL PATCH CORD BLI A/B G-657A E2000-APC/LC-UPC 8.0M - LSZH - YELLOW</t>
  </si>
  <si>
    <t>PATCH CORD OPTICO MONOFIBRA CONECTORIZADO BLI A/B G-657A E2000-APC/LC-UPC 8.0M - LSZH - AMARILLO</t>
  </si>
  <si>
    <t>CORDAO MONOFIBRA CONECTORIZADO BLI A/B G-657A E2000-APC/SC-UPC 3.0M - LSZH - AMARELO</t>
  </si>
  <si>
    <t>SIMPLEX OPTICAL PATCH CORD BLI A/B G-657A E2000-APC/SC-UPC 3.0M - LSZH - YELLOW</t>
  </si>
  <si>
    <t>PATCH CORD OPTICO MONOFIBRA CONECTORIZADO BLI A/B G-657A E2000-APC/SC-UPC 3.0M - LSZH - AMARILLO</t>
  </si>
  <si>
    <t>CORDAO MONOFIBRA CONECTORIZADO BLI A/B G-657A E2000-APC/SC-UPC 5.0M - LSZH - AMARELO</t>
  </si>
  <si>
    <t>SIMPLEX OPTICAL PATCH CORD BLI A/B G-657A E2000-APC/SC-UPC 5.0M - LSZH - YELLOW</t>
  </si>
  <si>
    <t>PATCH CORD OPTICO MONOFIBRA CONECTORIZADO BLI A/B G-657A E2000-APC/SC-UPC 5.0M - LSZH - AMARILLO</t>
  </si>
  <si>
    <t>CORDAO DUPLEX CONECTORIZADO BLI A/B G-657A FC-UPC/LC-APC 10.0M - LSZH - AMARELO</t>
  </si>
  <si>
    <t>DUPLEX OPTICAL PATCH CORD BLI A/B G-657A FC-UPC/LC-APC 10.0M - LSZH - YELLOW</t>
  </si>
  <si>
    <t>PATCH CORD OPTICO DUPLEX CONECTORIZADO BLI A/B G-657A FC-UPC/LC-APC 10.0M - LSZH - AMARILLO</t>
  </si>
  <si>
    <t>CORDAO DUPLEX CONECTORIZADO BLI A/B G-657A FC-UPC/LC-APC 15.0M - LSZH - AMARELO</t>
  </si>
  <si>
    <t>DUPLEX OPTICAL PATCH CORD BLI A/B G-657A FC-UPC/LC-APC 15.0M - LSZH - YELLOW</t>
  </si>
  <si>
    <t>PATCH CORD OPTICO DUPLEX CONECTORIZADO BLI A/B G-657A FC-UPC/LC-APC 15.0M - LSZH - AMARILLO</t>
  </si>
  <si>
    <t>ESPELHO MODULAR 4X2 2 MÓDULOS (CONJUGADOS) BRANCO - SOHOPLUS</t>
  </si>
  <si>
    <t>4x2 MODULAR FACEPLATE 2 MODULES (CONJUGATE) WHITE - SOHOPLUS</t>
  </si>
  <si>
    <t>FACEPLATE MODULAR 4X2 2 MÓDULOS (CONJUGADOS) BLANCO - SOHOPLUS</t>
  </si>
  <si>
    <t>OPTICAL PATCH CORD DUPLEX CONECTORIZADO BLI A/B G-657A LC-UPC/LC-UPC 1.5M - LSZH - YELLOW (A - B)</t>
  </si>
  <si>
    <t>ESPELHO MODULAR 4X2 3 MÓDULOS BRANCO - SOHOPLUS</t>
  </si>
  <si>
    <t>4x2 MODULAR FACEPLATE 3 MODULES WHITE- SOHOPLUS</t>
  </si>
  <si>
    <t>FACEPLATE MODULAR 4X2 3 MÓDULOS BLANCO - SOHOPLUS</t>
  </si>
  <si>
    <t>CORDAO MONOFIBRA CONECTORIZADO BLI A/B G-657A LC-APC/LC-UPC 12.0M - LSZH - AMARELO</t>
  </si>
  <si>
    <t>OPTICAL PATCH CORD MONOFIBRA CONECTORIZADO BLI A/B G-657A LC-APC/LC-UPC 12.0M - LSZH - YELLOW</t>
  </si>
  <si>
    <t>PATCH CORD OPTICO MONOFIBRA CONECTORIZADO BLI A/B G-657A LC-APC/LC-UPC 12.0M - LSZH - AMARILLO</t>
  </si>
  <si>
    <t>CORDAO MONOFIBRA CONECTORIZADO BLI A/B G-657A LC-APC/LC-UPC 25.0M - LSZH - AMARELO</t>
  </si>
  <si>
    <t>OPTICAL PATCH CORD MONOFIBRA CONECTORIZADO BLI A/B G-657A LC-APC/LC-UPC 25.0M - LSZH - YELLOW</t>
  </si>
  <si>
    <t>PATCH CORD OPTICO MONOFIBRA CONECTORIZADO BLI A/B G-657A LC-APC/LC-UPC 25.0M - LSZH - AMARILLO</t>
  </si>
  <si>
    <t>CORDAO MONOFIBRA CONECTORIZADO BLI A/B G-657A FC-UPC/LC-UPC 18.0M - LSZH - AMARELO</t>
  </si>
  <si>
    <t>OPTICAL PATCH CORD MONOFIBRA CONECTORIZADO BLI A/B G-657A FC-UPC/LC-UPC 18.0M - LSZH - YELLOW</t>
  </si>
  <si>
    <t>PATCH CORD OPTICO MONOFIBRA CONECTORIZADO BLI A/B G-657A FC-UPC/LC-UPC 18.0M - LSZH - AMARILLO</t>
  </si>
  <si>
    <t>KIT DE ORDENAIS PARA DGOI-C 64</t>
  </si>
  <si>
    <t>ARRAY KIT FOR SLIMBOX 64-FIBER INTERNAL ADAPTER MODULE</t>
  </si>
  <si>
    <t>KIT DE ORDENALES PARA DGOI-C 64</t>
  </si>
  <si>
    <t>SUPORTE PARA INSTALAÇÃO VERTICAL EM CORDOALHA PARA CAIXA DE TERMINACAO OPTICA SUBTERRANEA FK-CTOS-16P</t>
  </si>
  <si>
    <t>VERTICAL SUPPORT INSTALLATION KIT FOR UNDERGROUND SLIMBOX DROP TERMINAL FK-CTOS-16P</t>
  </si>
  <si>
    <t>SOPORTE PARA INSTALACIÓN VERTICAL EM MENSAJERO PARA CAJA DE TERMINACION OPTICA SUBTERRANEA FK-CTOS-16P</t>
  </si>
  <si>
    <t>CABO OPTICO CFOAC-BLI-A/B-CM-01-CO-LSZH CZ - BOBINA 1000M (DROP FAST COMPACTO)</t>
  </si>
  <si>
    <t>OPTICAL CABLE CFOAC-BLI-A/B-CM-01-CO-LSZH CZ - BOBINA 1000M (FAST COMPACT DROP)</t>
  </si>
  <si>
    <t>CABLE OPTICO CFOAC-BLI-A/B-CM-01-CO-LSZH CZ - BOBINA 1000M (DROP FAST COMPACTO)</t>
  </si>
  <si>
    <t>CORDAO MONOFIBRA CONECTORIZADO BLI A/B G-657A LC-UPC/LC-UPC 8.0M - LSZH - AMARELO</t>
  </si>
  <si>
    <t>OPTICAL PATCH CORD MONOFIBRA CONECTORIZADO BLI A/B G-657A LC-UPC/LC-UPC 8.0M - LSZH - YELLOW</t>
  </si>
  <si>
    <t>PATCH CORD OPTICO MONOFIBRA CONECTORIZADO BLI A/B G-657A LC-UPC/LC-UPC 8.0M - LSZH - AMARILLO</t>
  </si>
  <si>
    <t>CORDAO MONOFIBRA CONECTORIZADO BLI A/B G-657A E2000-APC/LC-UPC 25.0M - LSZH - AMARELO</t>
  </si>
  <si>
    <t>SIMPLEX OPTICAL PATCH CORD BLI A/B G-657A E2000-APC/LC-UPC 25.0M - LSZH - YELLOW</t>
  </si>
  <si>
    <t>PATCH CORD OPTICO MONOFIBRA CONECTORIZADO BLI A/B G-657A E2000-APC/LC-UPC 25.0M - LSZH - AMARILLO</t>
  </si>
  <si>
    <t>ESPELHO MODULAR 4X4 6 MÓDULOS BRANCO - SOHOPLUS</t>
  </si>
  <si>
    <t>4x2 MODULAR FACEPLATE 6 MODULES WHITE - SOHOPLUS</t>
  </si>
  <si>
    <t>FACEPLATE MODULAR 4X4 6 MÓDULOS BLANCO - SOHOPLUS</t>
  </si>
  <si>
    <t>MÓDULO CEGO 1P BRANCO - SOHOPLUS</t>
  </si>
  <si>
    <t>BLANK COVER 1P WHITE - SOHOPLUS</t>
  </si>
  <si>
    <t>MODULO CIEGO 1P BLANCO - SOHOPLUS</t>
  </si>
  <si>
    <t>ET03968</t>
  </si>
  <si>
    <t>a0A6100000s5hkR</t>
  </si>
  <si>
    <t>MÓDULO DE TOMADA PARA ENERGIA PADRÃO NBR 14136 250V~10A  (2P+T) BRANCO - SOHOPLUS</t>
  </si>
  <si>
    <t>POWER SOCKET MODULE  STANDARD NBR 14136 250V~10A  (2P+T) WHITE - SOHOPLUS</t>
  </si>
  <si>
    <t>TOMACORRIENTE PARA ENERGÍA ESTÁNDAR NBR 14136 250V~10A  (2P+T) BLANCO - SOHOPLUS</t>
  </si>
  <si>
    <t>ET03965</t>
  </si>
  <si>
    <t>a0A6100000qwUXj</t>
  </si>
  <si>
    <t>CORDAO MONOFIBRA CONECTORIZADO BLI A/B G-657A E2000-APC/E2000-APC 10.0M - LSZH - AMARELO</t>
  </si>
  <si>
    <t>SIMPLEX OPTICAL PATCH CORD BLI A/B G-657A E2000-APC/E2000-APC 10.0M - LSZH - YELLOW</t>
  </si>
  <si>
    <t>PATCH CORD OPTICO MONOFIBRA CONECTORIZADO BLI A/B G-657A E2000-APC/E2000-APC 10.0M - LSZH - AMARILLO</t>
  </si>
  <si>
    <t>INTERRUPTOR SIMPLES PADRÃO NBR 14136 250V~16A BRANCO - SOHOPLUS</t>
  </si>
  <si>
    <t>1 WAY SWITCH NBR STANDARD 14136 250V ~ 16A WHITE - SOHOPLUS</t>
  </si>
  <si>
    <t>INTERRUPTOR SENCILLO ESTÁNDAR NBR 14136 250V~16A BLANCO - SOHOPLUS</t>
  </si>
  <si>
    <t>ET03960</t>
  </si>
  <si>
    <t>a0A6100000qwUAN</t>
  </si>
  <si>
    <t>CORDAO MONOFIBRA CONECTORIZADO BLI A/B G-657A LC-UPC/LC-UPC 10.0M - LSZH - AMARELO</t>
  </si>
  <si>
    <t>OPTICAL PATCH CORD MONOFIBRA CONECTORIZADO BLI A/B G-657A LC-UPC/LC-UPC 10.0M - LSZH - YELLOW</t>
  </si>
  <si>
    <t>PATCH CORD OPTICO MONOFIBRA CONECTORIZADO BLI A/B G-657A LC-UPC/LC-UPC 10.0M - LSZH - AMARILLO</t>
  </si>
  <si>
    <t>CORDAO MONOFIBRA CONECTORIZADO BLI A/B G-657A LC-UPC/LC-UPC 12.0M - LSZH - AMARELO</t>
  </si>
  <si>
    <t>OPTICAL PATCH CORD MONOFIBRA CONECTORIZADO BLI A/B G-657A LC-UPC/LC-UPC 12.0M - LSZH - YELLOW</t>
  </si>
  <si>
    <t>PATCH CORD OPTICO MONOFIBRA CONECTORIZADO BLI A/B G-657A LC-UPC/LC-UPC 12.0M - LSZH - AMARILLO</t>
  </si>
  <si>
    <t>CORDAO MONOFIBRA CONECTORIZADO BLI A/B G-657A LC-UPC/LC-UPC 15.0M - LSZH - AMARELO</t>
  </si>
  <si>
    <t>OPTICAL PATCH CORD MONOFIBRA CONECTORIZADO BLI A/B G-657A LC-UPC/LC-UPC 15.0M - LSZH - YELLOW</t>
  </si>
  <si>
    <t>PATCH CORD OPTICO MONOFIBRA CONECTORIZADO BLI A/B G-657A LC-UPC/LC-UPC 15.0M - LSZH - AMARILLO</t>
  </si>
  <si>
    <t>CORDAO MONOFIBRA CONECTORIZADO BLI A/B G-657A LC-UPC/LC-UPC 18.0M - LSZH - AMARELO</t>
  </si>
  <si>
    <t>OPTICAL PATCH CORD MONOFIBRA CONECTORIZADO BLI A/B G-657A LC-UPC/LC-UPC 18.0M - LSZH - YELLOW</t>
  </si>
  <si>
    <t>PATCH CORD OPTICO MONOFIBRA CONECTORIZADO BLI A/B G-657A LC-UPC/LC-UPC 18.0M - LSZH - AMARILLO</t>
  </si>
  <si>
    <t>CORDAO MONOFIBRA CONECTORIZADO BLI A/B G-657A LC-UPC/LC-UPC 20.0M - LSZH - AMARELO</t>
  </si>
  <si>
    <t>OPTICAL PATCH CORD MONOFIBRA CONECTORIZADO BLI A/B G-657A LC-UPC/LC-UPC 20.0M - LSZH - YELLOW</t>
  </si>
  <si>
    <t>PATCH CORD OPTICO MONOFIBRA CONECTORIZADO BLI A/B G-657A LC-UPC/LC-UPC 20.0M - LSZH - AMARILLO</t>
  </si>
  <si>
    <t>CORDAO MONOFIBRA CONECTORIZADO BLI A/B G-657A LC-UPC/SC-UPC 5.0M - LSZH - AMARELO</t>
  </si>
  <si>
    <t>OPTICAL PATCH CORD MONOFIBRA CONECTORIZADO BLI A/B G-657A LC-UPC/SC-UPC 5.0M - LSZH - YELLOW</t>
  </si>
  <si>
    <t>PATCH CORD OPTICO MONOFIBRA CONECTORIZADO BLI A/B G-657A LC-UPC/SC-UPC 5.0M - LSZH - AMARILLO</t>
  </si>
  <si>
    <t>CORDAO MONOFIBRA CONECTORIZADO BLI A/B G-657A LC-UPC/SC-UPC 12.0M - LSZH - AMARELO</t>
  </si>
  <si>
    <t>OPTICAL PATCH CORD MONOFIBRA CONECTORIZADO BLI A/B G-657A LC-UPC/SC-UPC 12.0M - LSZH - YELLOW</t>
  </si>
  <si>
    <t>PATCH CORD OPTICO MONOFIBRA CONECTORIZADO BLI A/B G-657A LC-UPC/SC-UPC 12.0M - LSZH - AMARILLO</t>
  </si>
  <si>
    <t>CORDAO DUPLEX CONECTORIZADO SM G-652D LC-UPC/SC-UPC 21.0M - LSZH - AZUL</t>
  </si>
  <si>
    <t>DUPLEX OPTICAL PATCH CORD SM G-652D LC-UPC/SC-UPC 21.0M - LSZH - BLUE</t>
  </si>
  <si>
    <t>PATCH CORD OPTICO DUPLEX CONECTORIZADO SM G-652D LC-UPC/SC-UPC 21.0M - LSZH - AZUL</t>
  </si>
  <si>
    <t>OPTICAL CABLE CFOAC-BLI-A/B-CM-01-CO-LSZH CZ - BOBINA 1000M (DROP FAST COMPACTO)</t>
  </si>
  <si>
    <t>MÓDULO DE TOMADA PARA ENERGIA PADRÃO NBR 14136 250V~20A  (2P+T) BRANCO - SOHOPLUS</t>
  </si>
  <si>
    <t>POWER SOCKET MODULE  STANDARD NBR 14136 250V~20A  (2P+T) WHITE - SOHOPLUS</t>
  </si>
  <si>
    <t>TOMACORRIENTE PARA ENERGÍA ESTÁNDAR NBR 14136 250V~20A  (2P+T) BLANCO - SOHOPLUS</t>
  </si>
  <si>
    <t>ET03966</t>
  </si>
  <si>
    <t>a0A6100000qwUZp</t>
  </si>
  <si>
    <t>CABO TRANSMISSAO DE DADOS GIGALAN U/UTP 23AWGX4P CAT.6 LSZH EUROCLASS Dca-s2,d2,a1 CZ</t>
  </si>
  <si>
    <t>DATA CABLE  GIGALAN U/UTP 23AWGX4P CAT.6 LSZH EUROCLASS Dca-s2,d2,a1 CZ</t>
  </si>
  <si>
    <t>CABLE PARA TRANSMISION DE DATOS GIGALAN U/UTP 23AWGX4P CAT.6 LSZH EUROCLASS Dca-s2,d2,a1 CZ</t>
  </si>
  <si>
    <t>ET03712</t>
  </si>
  <si>
    <t>a0A6100001XmrpZ</t>
  </si>
  <si>
    <t>CABO TRANSMISSAO DE DADOS GIGALAN U/UTP 23AWGX4P CAT.6 LSZH EUROCLASS Dca-s2,d2,a1 AZ</t>
  </si>
  <si>
    <t>DATA CABLE  GIGALAN U/UTP 23AWGX4P CAT.6 LSZH EUROCLASS Dca-s2,d2,a1 AZ</t>
  </si>
  <si>
    <t>CABLE PARA TRANSMISION DE DATOS GIGALAN U/UTP 23AWGX4P CAT.6 LSZH EUROCLASS Dca-s2,d2,a1 AZ</t>
  </si>
  <si>
    <t>CABO TRANSMISSAO DE DADOS GIGALAN U/UTP 23AWGX4P CAT.6 LSZH EUROCLASS Dca-s2,d2,a1 VD</t>
  </si>
  <si>
    <t>DATA CABLE  GIGALAN U/UTP 23AWGX4P CAT.6 LSZH EUROCLASS Dca-s2,d2,a1 VD</t>
  </si>
  <si>
    <t>CABLE PARA TRANSMISION DE DATOS GIGALAN U/UTP 23AWGX4P CAT.6 LSZH EUROCLASS Dca-s2,d2,a1 VD</t>
  </si>
  <si>
    <t>INTERRUPTOR BIPOLAR PADRÃO NBR 14136 250V~16A BRANCO - SOHOPLUS</t>
  </si>
  <si>
    <t>BIPOLAR MODULAR SWITCH STANDARD NBR 14136 250V~16A WHITE - SOHOPLUS</t>
  </si>
  <si>
    <t>INTERRUPTOR BIPOLAR ESTÁNDAR NBR 14136 250V~16A BLANCO - SOHOPLUS</t>
  </si>
  <si>
    <t>ET03963</t>
  </si>
  <si>
    <t>a0A6100000qwURS</t>
  </si>
  <si>
    <t>INTERRUPTOR INTERMEDIÁRIO PADRÃO NBR 14136 250V~10A BRANCO - SOHOPLUS</t>
  </si>
  <si>
    <t>INTERMEDIATE SWITCH STANDARD NBR 14136 250V~10A WHITE - SOHOPLUS</t>
  </si>
  <si>
    <t>INTERRUPTOR INTERMEDIO ESTÁNDAR NBR 14136 250V~10A BLANCO - SOHOPLUS</t>
  </si>
  <si>
    <t>ET03962</t>
  </si>
  <si>
    <t>a0A6100000qwUPD</t>
  </si>
  <si>
    <t>ESPELHO MODULAR 4X2 1 MÓDULO BRANCO - SOHOPLUS</t>
  </si>
  <si>
    <t>4x2 MODULAR FACEPLATE 1 MODULE WHITE - SOHOPLUS</t>
  </si>
  <si>
    <t>FACEPLATE MODULAR 4X2 1 MÓDULO BLANCO - SOHOPLUS</t>
  </si>
  <si>
    <t>EXTENSAO MONOFIBRA BLI A/B G-657A E2000-APC 3.0M - COG - AMARELO - D0.9</t>
  </si>
  <si>
    <t>SIMPLEX OPTICAL PIGTAIL BLI A/B G-657A E2000-APC 3.0M - COG - YELLOW - D0.9</t>
  </si>
  <si>
    <t>EXTENSION MONOFIBRA BLI A/B G-657A E2000-APC 3.0M - COG - AMARILLO - D0.9</t>
  </si>
  <si>
    <t>CABO OPTICO OPGW XS2.194.167.S96 (DUAL 96F SM) 150MM2</t>
  </si>
  <si>
    <t>OPGW CABLE XS2.194.167.S96 (DUAL 96F SM) 150MM2</t>
  </si>
  <si>
    <t>CABLE OPTICO OPGW XS2.194.167.S96 (DUAL 96F SM) 150MM2</t>
  </si>
  <si>
    <t>ET2526</t>
  </si>
  <si>
    <t>FK-CTO-16FC (CAIXA DE TERMINAÇÃO ÓPTICA - 1 BANDEJA DE EMENDA, 1 BANDEJA COM 8 ADAPTADORES SC-APC E GROMMET DROP FLAT)</t>
  </si>
  <si>
    <t>FK-CTO-16FC (SLIMBOX DROP TERMINAL - 1 SPLICE TRAY, 1 TRAY WITH 8 SC-APC ADAPTERS AND GROMMET DROP FLAT)</t>
  </si>
  <si>
    <t>FK-CTO-16FC (CAJA DE TERMINACIÓN ÓPTICA - 1 BANDEJA DE EMPALME, 1 BANDEJA CON 8 ADAPTADORES SC-APC Y GROMMET DROP FLAT)</t>
  </si>
  <si>
    <t>KIT DE EXPANSÃO FK-CTO-16FC (8 ADAPTADORES SC-APC, 1 SPLITTER 1X8 NC/SC-APC Y PROTECTOR ENMENDA)</t>
  </si>
  <si>
    <t>FK-CTO-16FC EXPANSION KIT (8 ADAPTERS SC-APC, 1 SPLITTER 1X8 NC/SC-APC AND PROTECTORS)</t>
  </si>
  <si>
    <t>KIT DE EXPANSION FK-CTO-16FC (8 ADAPTADORES SC-APC, 1 SPLITTER 1X8 NC/SC-APC Y PROTECTOR EMPALME)</t>
  </si>
  <si>
    <t>CABO OPTICO AT-3BE12Y6-018</t>
  </si>
  <si>
    <t>OPTICAL CABLE AT-3BE12Y6-018</t>
  </si>
  <si>
    <t>CABLE OPTICO AT-3BE12Y6-018</t>
  </si>
  <si>
    <t>CABO OPTICO CFOAC-BLI-CD-01-AR-LSZH A1 PR - EUROCLASS DCA - BOBINA 1000M (DROP COMPACTO FIG.8 LOW FRICTION)</t>
  </si>
  <si>
    <t>OPTICAL CABLE CFOAC-BLI-CD-01-AR-LSZH A1 PR - EUROCLASS DCA - REEL 1000M (COMPACT LOW FRICTION FIG.8 DROP)</t>
  </si>
  <si>
    <t>CABLE OPTICO CFOAC-BLI-CD-01-AR-LSZH A1 PR - EUROCLASS DCA - BOBINA 1000M (DROP COMPACTO FIG.8 LOW FRICTION)</t>
  </si>
  <si>
    <t>CABO OPTICO CFOAC-BLI-CD-02-AR-LSZH A1 PR - EUROCLASS DCA - BOBINA 1000M (DROP COMPACTO FIG.8 LOW FRICTION)</t>
  </si>
  <si>
    <t>OPTICAL CABLE CFOAC-BLI-CD-02-AR-LSZH A1 PR - EUROCLASS DCA - REEL 1000M (COMPACT LOW FRICTION FIG.8 DROP)</t>
  </si>
  <si>
    <t>CABLE OPTICO CFOAC-BLI-CD-02-AR-LSZH A1 PR - EUROCLASS DCA - BOBINA 1000M (DROP COMPACTO FIG.8 LOW FRICTION)</t>
  </si>
  <si>
    <t>SERVICE CABLE CONECTORIZADOS MM ACQUA(44M DE BACKBONE OM4 6 VIAS - 72F E 12 UNID. DE CONECTORIZAÇÃO MPO/MPO MM TIPO A)</t>
  </si>
  <si>
    <t>BACKBONE MM 6 VIAS (72 FIBRAS) - 44 METROS  (TRUNK CABLE PRE-TERMINATED 72F OM4 MPO12-UPC(M)/MPO12-UPC(M) 1.0D3/1.0D3 42.0M - TS - LSZH - AQUA - TYPE A)</t>
  </si>
  <si>
    <t>BACKBONE MM 6 VIAS (72 FIBRAS) - 44 METROS (CABLE TRONCAL CONECTORIZADO 72F OM4 MPO12-UPC(M)/MPO12-UPC(M) 1.0D3/1.0D3 42.0M - TS - LSZH - ACQUA  - TIPO A)</t>
  </si>
  <si>
    <t>SERVICE CABLE CONECTORIZADOS MM ACQUA(49M DE BACKBONE OM4 6 VIAS - 72F E 12 UNID. DE CONECTORIZAÇÃO MPO/MPO MM TIPO A)</t>
  </si>
  <si>
    <t>BACKBONE MM 6 VIAS (72 FIBRAS) - 49 METROS (TRUNK CABLE PRE-TERMINATED 72F OM4 MPO12-UPC(M)/MPO12-UPC(M) 1.0D3/1.0D3 47.0M - TS - LSZH - AQUA - TYPE A)</t>
  </si>
  <si>
    <t>BACKBONE MM 6 VIAS (72 FIBRAS) - 49 METROS (CABLE TRONCAL CONECTORIZADO 72F OM4 MPO12-UPC(M)/MPO12-UPC(M) 1.0D3/1.0D3 47.0M - TS - LSZH - ACQUA  - TIPO A)</t>
  </si>
  <si>
    <t>SERVICE CABLE CONECTORIZADOS MM ACQUA(66M DE BACKBONE OM4 6 VIAS - 72F E 12 UNID. DE CONECTORIZAÇÃO MPO/MPO MM TIPO A)</t>
  </si>
  <si>
    <t>BACKBONE MM 6 VIAS (72 FIBRAS) - 66 METROS  (TRUNK CABLE PRE-TERMINATED 72F OM4 MPO12-UPC(M)/MPO12-UPC(M) 1.0D3/1.0D3 64.0M - TS - LSZH - AQUA - TYPE A)</t>
  </si>
  <si>
    <t>BACKBONE MM 6 VIAS (72 FIBRAS) - 66 METROS  (CABLE TRONCAL CONECTORIZADO 72F OM4 MPO12-UPC(M)/MPO12-UPC(M) 1.0D3/1.0D3 64.0M - TS - LSZH - ACQUA  - TIPO A)</t>
  </si>
  <si>
    <t>OFS142</t>
  </si>
  <si>
    <t>CONJUNTO DE ANCORAGEM FIBERLIGN SIMPLES PARA CABO OPGW DIAMETRO 13,3</t>
  </si>
  <si>
    <t>CONJUNTO DE ANCORAGEM FIBERLIGN SIMPLES PARA CABO OPGW DIAMETRO 16,75</t>
  </si>
  <si>
    <t>EMENDA REPARO PREF. CONDUTORA PARA CABO OPGW 13,3MM</t>
  </si>
  <si>
    <t>CABO OPTICO AT-3BE27DT-012-TMIB</t>
  </si>
  <si>
    <t>OPTICAL CABLE AT-3BE27DT-012-TMIB</t>
  </si>
  <si>
    <t>CABLE OPTICO AT-3BE27DT-012-TMIB</t>
  </si>
  <si>
    <t>CABO TRANSMISSAO DE DADOS GIGALAN FLEX U/UTP 24AWG(7F)X4P CAT.6 ROHS ROSA LSZH</t>
  </si>
  <si>
    <t>DATA CABLE  GIGALAN FLEX U/UTP 24AWG(7F)X4P CAT.6 ROHS ROSA LSZH</t>
  </si>
  <si>
    <t>CABLE PARA TRANSMISION DE DATOS GIGALAN FLEX U/UTP 24AWG(7F)X4P CAT.6 ROHS ROSA LSZH</t>
  </si>
  <si>
    <t>CABO TRANSMISSAO DE DADOS GIGALAN FLEX U/UTP 24AWG(7F)X4P CAT.6 ROHS VT LSZH</t>
  </si>
  <si>
    <t>DATA CABLE  GIGALAN FLEX U/UTP 24AWG(7F)X4P CAT.6 ROHS VT LSZH</t>
  </si>
  <si>
    <t>CABLE PARA TRANSMISION DE DATOS GIGALAN FLEX U/UTP 24AWG(7F)X4P CAT.6 ROHS VT LSZH</t>
  </si>
  <si>
    <t>EMENDA REPARO PREF. CONDUTORA PARA CABO OPGW 16,75MM</t>
  </si>
  <si>
    <t>SWITCH ETHERNET INDUSTRIAL LIGHTBOLT LB5012</t>
  </si>
  <si>
    <t>INDUSTRIAL ETHERNET SWITCH LIGHTBOLT LB5012</t>
  </si>
  <si>
    <t>CABO OPTICO CONECTORIZADO DROP COMPACTO FIG.8 LOW FRICTION BLI-CM-01-AR-LSZH SLIMCONNECTOR - CZ - ROLO 220M (DIRETO) (10302520110)</t>
  </si>
  <si>
    <t>OPTICAL CABLE DROP COMPACT DROP FIG.8 LOW FRICTION BLI-CM-01-AR-LSZH SLIMCONNECTOR - CZ - ROLL 220M (DIRECT) (10302520110)</t>
  </si>
  <si>
    <t>CABLE OPTICO CONECTORIZADO DROP COMPACTO FIG.8 LOW FRICTION BLI-CM-01-AR-LSZH SLIMCONNECTOR - CZ - ROLLO 220M (DIRECTO) (10302520110)</t>
  </si>
  <si>
    <t>CABO OPTICO CONECTORIZADO DROP COMPACTO FIG.8 LOW FRICTION BLI-CM-01-AR-LSZH SLIMCONNECTOR - CZ - ROLO 300M (DIRETO) (10302520116)</t>
  </si>
  <si>
    <t>OPTICAL CABLE DROP COMPACT DROP FIG.8 LOW FRICTION BLI-CM-01-AR-LSZH SLIMCONNECTOR - CZ - ROLL 300M (DIRECT) (10302520116)</t>
  </si>
  <si>
    <t>CABLE OPTICO CONECTORIZADO DROP COMPACTO FIG.8 LOW FRICTION BLI-CM-01-AR-LSZH SLIMCONNECTOR - CZ - ROLLO 300M (DIRECTO) (10302520116)</t>
  </si>
  <si>
    <t>CORDAO OPTICO CONECTORIZADO FANOUT 12F OM4 LC-UPC/MPO12-UPC(F) 0.7D2/5.0D3 - MTF - LSZH - ACQUA - TIPO B</t>
  </si>
  <si>
    <t>OPTICAL PATCH CORD FANOUT 12F OM4 LC-UPC/MPO12-UPC(F) 0.7D2/5.0D3 - MTF - LSZH - ACQUA - TYPE B</t>
  </si>
  <si>
    <t>CORDON OPTICO CONECTORIZADO FANOUT 12F OM4 LC-UPC/MPO12-UPC(F) 0.7D2/5.0D3 - MTF - LSZH - ACQUA  - TIPO B</t>
  </si>
  <si>
    <t>OPTICAL CABLE CFOAC-BLI-A/B-CM-01-CO-LSZH PR - REEL 1000M (FAST COMPACT DROP)</t>
  </si>
  <si>
    <t>ET3697</t>
  </si>
  <si>
    <t>SERVICE CABLE CONECTORIZADOS SM G-652D AMARELO (68M DE BACKBONE SM 6 VIAS - 72F E 12 UNID. DE CONECT. MPO/MPO SM TIPO A - AM)</t>
  </si>
  <si>
    <t>BACKBONE SM 6 VIAS (72 FIBRAS) - 68 METROS (TRUNK CABLE PRE-TERMINATED 72F SM G-652D MPO12-APC(M)/MPO12-APC(M) 1.0D3/1.0D3 66.0M - TS - LSZH - YELLOW - TYPE A)</t>
  </si>
  <si>
    <t>BACKBONE SM 6 VIAS (72 FIBRAS) - 68 METROS (CABLE TRONCAL CONECTORIZADO 72F SM G-652D MPO12-APC(M)/MPO12-APC(M) 1.0D3/1.0D3 66.0M - TS - LSZH - AMARILLO  - TIPO A)</t>
  </si>
  <si>
    <t>SERVICE CABLE CONECTORIZADOS SM G-652D AMARELO (74M DE BACKBONE SM 6 VIAS - 72F E 12 UNID. DE CONECT. MPO/MPO SM TIPO A - AM)</t>
  </si>
  <si>
    <t>BACKBONE SM 6 VIAS (72 FIBRAS) - 74 METROS (TRUNK CABLE PRE-TERMINATED 72F SM G-652D MPO12-APC(M)/MPO12-APC(M) 1.0D3/1.0D3 72.0M - TS - LSZH - YELLOW - TYPE A)</t>
  </si>
  <si>
    <t>BACKBONE SM 6 VIAS (72 FIBRAS) - 74 METROS (CABLE TRONCAL CONECTORIZADO 72F SM G-652D MPO12-APC(M)/MPO12-APC(M) 1.0D3/1.0D3 72.0M - TS - LSZH - AMARILLO  - TIPO A)</t>
  </si>
  <si>
    <t>SERVICE CABLE CONECTORIZADOS SM G-652D AMARELO (75M DE BACKBONE SM 6 VIAS - 72F E 12 UNID. DE CONECT. MPO/MPO SM TIPO A - AM)</t>
  </si>
  <si>
    <t>BACKBONE SM 6 VIAS (72 FIBRAS) - 75 METROS (TRUNK CABLE PRE-TERMINATED 72F SM G-652D MPO12-APC(M)/MPO12-APC(M) 1.0D3/1.0D3 73.0M - TS - LSZH - YELLOW - TYPE A)</t>
  </si>
  <si>
    <t>BACKBONE SM 6 VIAS (72 FIBRAS) - 75 METROS (CABLE TRONCAL CONECTORIZADO 72F SM G-652D MPO12-APC(M)/MPO12-APC(M) 1.0D3/1.0D3 73.0M - TS - LSZH - AMARILLO  - TIPO A)</t>
  </si>
  <si>
    <t>PATCH CORD U/UTP GIGALAN CAT.6 - CM - T568A/B - 1.5M VERMELHO</t>
  </si>
  <si>
    <t>U/UTP CAT.6 COPPER PATCH CORD GIGALAN  - CM - T568A/B - 1.5M RED</t>
  </si>
  <si>
    <t>PATCH CORD U/UTP GIGALAN CAT.6 - CM - T568A/B - 1.5M ROJO</t>
  </si>
  <si>
    <t>CORDAO DUPLEX CONECTORIZADO 50.0 LC-UPC/LC-UPC 2.0M - LSZH - AMARELO (A - B)</t>
  </si>
  <si>
    <t>DUPLEX OPTICAL PATCH CORD 50.0 LC-UPC/LC-UPC 2.0M - LSZH - YELLOW (A - B)</t>
  </si>
  <si>
    <t>PATCH CORD OPTICO DUPLEX CONECTORIZADO 50.0 LC-UPC/LC-UPC 2.0M - LSZH - AMARILLO (A - B)</t>
  </si>
  <si>
    <t>CABO OPTICO CFOA-SM-DMD-S 144F G-652D (CATV - 24F/T)</t>
  </si>
  <si>
    <t>OPTICAL CABLE CFOA-SM-DMD-S 144F G-652D (CATV - 24F/T)</t>
  </si>
  <si>
    <t>CABLE OPTICO CFOA-SM-DMD-S 144F G-652D (CATV - 24F/T)</t>
  </si>
  <si>
    <t>ET03612</t>
  </si>
  <si>
    <t>a0A6100000blo2j</t>
  </si>
  <si>
    <t>CABO OPTICO CFOA-SM-DDR-G 24F G-652D (PFV) RC (ABNT)</t>
  </si>
  <si>
    <t>OPTICAL CABLE CFOA-SM-DDR-G 24F G-652D (PFV) RC (ABNT)</t>
  </si>
  <si>
    <t>CABLE OPTICO CFOA-SM-DDR-G 24F G-652D (PFV) RC (ABNT)</t>
  </si>
  <si>
    <t>CABO OPTICO CFOA-SM-AS80-S 24F G-652D NR CT (ABNT CL)</t>
  </si>
  <si>
    <t>OPTICAL CABLE CFOA-SM-AS80-S 24F G-652D NR CT (ABNT CL)</t>
  </si>
  <si>
    <t>CABLE OPTICO CFOA-SM-AS80-S 24F G-652D NR CT (ABNT CL)</t>
  </si>
  <si>
    <t>CABO OPTICO CFOA-SM-AS120-G 36F G-652D NR (ABNT)</t>
  </si>
  <si>
    <t>OPTICAL CABLE CFOA-SM-AS120-G 36F G-652D NR (ABNT)</t>
  </si>
  <si>
    <t>CABLE OPTICO CFOA-SM-AS120-G 36F G-652D NR (ABNT)</t>
  </si>
  <si>
    <t>CABO TRANSMISSAO DE DADOS GIGALAN AUGMENTED CAT 6A F/UTP 23AWGX4P LSZH-3D EUROCLASS Dca-s2,d2,a1 VD (305M)</t>
  </si>
  <si>
    <t>DATA CABLE  GIGALAN AUGMENTED CAT 6A F/UTP 23AWGX4P LSZH-3D EUROCLASS Dca-s2,d2,a1 VD (305M)</t>
  </si>
  <si>
    <t>CABLE PARA TRANSMISION DE DATOS GIGALAN AUGMENTED CAT 6A F/UTP 23AWGX4P LSZH-3D EUROCLASS Dca-s2,d2,a1 VD (305M)</t>
  </si>
  <si>
    <t>ET03717</t>
  </si>
  <si>
    <t>a0A6100001NPiGK</t>
  </si>
  <si>
    <t>CABO TRANSMISSAO DE DADOS GIGALAN AUGMENTED CAT 6A F/UTP 23AWGX4P LSZH-3D EUROCLASS Dca-s2,d2,a1 CZ (305M)</t>
  </si>
  <si>
    <t>DATA CABLE  GIGALAN AUGMENTED CAT 6A F/UTP 23AWGX4P LSZH-3D EUROCLASS Dca-s2,d2,a1 CZ (305M)</t>
  </si>
  <si>
    <t>CABLE PARA TRANSMISION DE DATOS GIGALAN AUGMENTED CAT 6A F/UTP 23AWGX4P LSZH-3D EUROCLASS Dca-s2,d2,a1 CZ (305M)</t>
  </si>
  <si>
    <t>KIT COM 1 CONECTOR OPTICO DE CAMPO SM SC-APC EZ! CONNECTOR PARA CABO FLAT 1.6X2MM E 3X2MM</t>
  </si>
  <si>
    <t>KIT WITH 1 OPTICAL FIELD CONNECTOR SM SC-APC EZ! CONNECTOR FOR FLAT CABLE 1.6X2MM AND 3X2MM</t>
  </si>
  <si>
    <t>KIT CON 1 CONECTOR OPTICO DE CAMPO SM SC-APC EZ! CONNECTOR PARA CABLE FLAT 1.6X2MM Y 3X2MM</t>
  </si>
  <si>
    <t>CABO OPTICO CFOA-MM-DDR-S 18F (62.5) TS (PFV)</t>
  </si>
  <si>
    <t>OPTICAL CABLE CFOA-MM-DDR-S 18F (62.5) TS (PFV)</t>
  </si>
  <si>
    <t>CABLE OPTICO CFOA-MM-DDR-S 18F (62.5) TS (PFV)</t>
  </si>
  <si>
    <t>OPTICAL CABLE AT-3BE52YT-024</t>
  </si>
  <si>
    <t>CABLE OPTICO AT-3BE52YT-024</t>
  </si>
  <si>
    <t>SERVICE CABLE CONECTORIZADO 12F OM3 MPO12-UPC(M)/MPO12-UPC(M) 1.0D0.9/1.0D0.9 5.0M - TIGHT - LSZH - ACQUA - TIPO B</t>
  </si>
  <si>
    <t>TRUNK CABLE PRE-TERMINATED 12F OM3 MPO12-UPC(M)/MPO12-UPC(M) 1.0D0.9/1.0D0.9 5.0M - TIGHT - LSZH - ACQUA - TIPO B</t>
  </si>
  <si>
    <t>CABLE TRONCAL CONECTORIZADO 12F OM3 MPO12-UPC(M)/MPO12-UPC(M) 1.0D0.9/1.0D0.9 5.0M - TIGHT - LSZH - ACQUA - TIPO B</t>
  </si>
  <si>
    <t>CABO OPTICO CABO OPTICO FIBER-LAN-AR INDOOR-OUTDOOR 12F SM G-652D LSZH</t>
  </si>
  <si>
    <t>OPTICAL CABLE CABO OPTICO FIBER-LAN-AR INDOOR-OUTDOOR 12F SM G-652D LSZH</t>
  </si>
  <si>
    <t>CABLE OPTICO CABO OPTICO FIBER-LAN-AR INDOOR-OUTDOOR 12F SM G-652D LSZH</t>
  </si>
  <si>
    <t>CABO OPTICO CFOAC-BLI-CD-02-AR-LSZH A2 CZ - EUROCLASS Dca (s2, d1, a1) - RIB 500M (DROP COMPACTO FIG.8 LOW FRICTION)</t>
  </si>
  <si>
    <t>OPTICAL CABLE CFOAC-BLI-CD-02-AR-LSZH A2 CZ - EUROCLASS Dca (s2, d1, a1) - RIB 500M (DROP COMPACTO FIG.8 LOW FRICTION)</t>
  </si>
  <si>
    <t>CABLE OPTICO CFOAC-BLI-CD-02-AR-LSZH A2 CZ - EUROCLASS Dca (s2, d1, a1) - RIB 500M (DROP COMPACTO FIG.8 LOW FRICTION)</t>
  </si>
  <si>
    <t>CORDAO MONOFIBRA CONECTORIZADO SM LC-APC/LC-APC 8.0M - COG - AZUL (45565)</t>
  </si>
  <si>
    <t>SIMPLEX OPTICAL PATCH CORD SM LC-APC/LC-APC 8.0M - OFN - BLUE (45565)</t>
  </si>
  <si>
    <t>PATCH CORD OPTICO MONOFIBRA CONECTORIZADO SM LC-APC/LC-APC 8.0M - COG - AZUL (45565)</t>
  </si>
  <si>
    <t>DIO BW12 06F MM 62.5 ST-UPC (PIGTAIL LA)</t>
  </si>
  <si>
    <t>ODF BW12 06F MM 62.5 ST-UPC (PIGTAIL LA)</t>
  </si>
  <si>
    <t>CABO OPTICO CFOA-MM-DDR-S 04F (50) OM4 TS (PFV)</t>
  </si>
  <si>
    <t>OPTICAL CABLE CFOA-MM-DDR-S 04F (50) OM4 TS (PFV)</t>
  </si>
  <si>
    <t>CABLE OPTICO CFOA-MM-DDR-S 04F (50) OM4 TS (PFV)</t>
  </si>
  <si>
    <t>CABO TRANSMISSAO DE DADOS GIGALAN AUGMENTED CAT.6A 23AWGX4P F/UTP LSZH BR (1000M)</t>
  </si>
  <si>
    <t>DATA CABLE  GIGALAN AUGMENTED CAT.6A 23AWGX4P F/UTP LSZH BR (1000M)</t>
  </si>
  <si>
    <t>CABLE TRANSMISION DATOS GIGALAN AUGMENTED CAT.6A 23AWGX4P F/UTP LSZH BR (1000M)</t>
  </si>
  <si>
    <t>E2265</t>
  </si>
  <si>
    <t>CABO TRANSMISSAO DE DADOS GIGALAN F/UTP 23AWGX4P CAT.6 BR LSZH (1000M)</t>
  </si>
  <si>
    <t>DATA CABLE GIGALAN F/UTP 23AWGX4P CAT.6 BR LSZH (1000M)</t>
  </si>
  <si>
    <t>CABLE TRANSMISION DATOS GIGALAN F/UTP 23AWGX4P CAT.6 BR LSZH (1000M)</t>
  </si>
  <si>
    <t>DIO CASSETE LGX 16F-40G OM3 LC-UPC/MPO-UPC(F) - TIPO B</t>
  </si>
  <si>
    <t>DIO CASSETE LGX 08F-40G OM3 LC-UPC/MPO-UPC(F) - TIPO B</t>
  </si>
  <si>
    <t>CABO OPTICO CFOA-SM-ARE-S 12F TS</t>
  </si>
  <si>
    <t>OPTICAL CABLE CFOA-SM-ARE-S 12F TS</t>
  </si>
  <si>
    <t>CABLE OPTICO CFOA-SM-ARE-S 12F TS</t>
  </si>
  <si>
    <t>FIBRA DE LANCAMENTO SM G-657A SC-APC 1000.0M</t>
  </si>
  <si>
    <t>CORDAO MONOFIBRA CONECTORIZADO SM FC-APC/SC-UPC 3.0M - COG - AZUL - D3</t>
  </si>
  <si>
    <t>SIMPLEX OPTICAL PATCH CORD SM FC-APC/SC-UPC 3.0M - OFN - BLUE - D3</t>
  </si>
  <si>
    <t>PATCH CORD OPTICO MONOFIBRA CONECTORIZADO SM FC-APC/SC-UPC 3.0M - COG - AZUL - D3</t>
  </si>
  <si>
    <t>DIO A270 24F MM (62.5) LC-SPC</t>
  </si>
  <si>
    <t>FIBRA DE LANCAMENTO SM G-652B SC-APC/SC-APC 25000.0M</t>
  </si>
  <si>
    <t>LAUNCH FIBER SM G-652B SC-APC/SC-APC 25000.0M</t>
  </si>
  <si>
    <t>FIBRA DE LANZAMIENTO SM G-652B SC-APC/SC-APC 25000.0M</t>
  </si>
  <si>
    <t>FIBRA DE LANCAMENTO SM G-652B SC-APC/SC-APC 100.0M</t>
  </si>
  <si>
    <t>LAUNCH FIBER SM G-652B SC-APC/SC-APC 100.0M</t>
  </si>
  <si>
    <t>FIBRA DE LANZAMIENTO SM G-652B SC-APC/SC-APC 100.0M</t>
  </si>
  <si>
    <t>OMH100S (ROTEADOR ÓPTICO FIBERMESH)</t>
  </si>
  <si>
    <t>OMH100S (FIBERMESH OPTICAL ROUTER)</t>
  </si>
  <si>
    <t>DIO A270 24F 62.5 LC-UPC (PIGTAIL LA)</t>
  </si>
  <si>
    <t>ODF A270 24F 62.5 LC-UPC (PIGTAIL LA)</t>
  </si>
  <si>
    <t>SERVICO 1 ANO 24x7 - OLT STANDALONE COMBO 2 - DE 4 A 9 OLTS</t>
  </si>
  <si>
    <t>SERVICE 1Y 24x7 - OLT STANDALONE COMBO 2 - FROM 4 TO 9 OLTS</t>
  </si>
  <si>
    <t>SERVICIO 1 ANO 24x7 - OLT STANDALONE COMBO 2 - DE 4 HASTA 9 OLTS</t>
  </si>
  <si>
    <t>CABO OPTICO FIS-OPTIC-AS120 12F MM (50) OM3 NR</t>
  </si>
  <si>
    <t>OPTICAL CABLE FIS-OPTIC-AS120 12F MM (50) OM3 NR</t>
  </si>
  <si>
    <t>CABLE OPTICO FIS-OPTIC-AS120 12F MM (50) OM3 NR</t>
  </si>
  <si>
    <t>DIO CASSETE LGX 16F-40G OM4 LC-UPC/MPO-UPC(M) - TIPO B</t>
  </si>
  <si>
    <t>DIO CASSETE LGX 08F-40G OM4 LC-UPC/MPO-UPC(M) - TIPO B</t>
  </si>
  <si>
    <t>CORDAO MONOFIBRA CONECTORIZADO SM G-652D FC-UPC/FC-UPC 1.0M - COG - AMARELO</t>
  </si>
  <si>
    <t>SIMPLEX OPTICAL PATCH CORD SM G-652D FC-UPC/FC-UPC 1.0M - OFN - YELLOW</t>
  </si>
  <si>
    <t>CORDON DUPLEX CONECTORIZADO SM G-652D FC-UPC/FC-UPC 1.0M - COG - AMARILLO</t>
  </si>
  <si>
    <t>CORDAO DUPLEX CONECTORIZADO SM G-652D FC-UPC/FC-UPC 12.0M - COG - AMARELO</t>
  </si>
  <si>
    <t>DUPLEX OPTICAL PATCH CORD SM G-652D FC-UPC/FC-UPC 12.0M - OFN - YELLOW</t>
  </si>
  <si>
    <t>CORDON DUPLEX CONECTORIZADO SM G-652D FC-UPC/FC-UPC 12.0M - COG - AMARILLO</t>
  </si>
  <si>
    <t>CORDAO DUPLEX CONECTORIZADO SM G-652D FC-UPC/SC-UPC 1.0M - LSZH - AMARELO</t>
  </si>
  <si>
    <t>DUPLEX OPTICAL PATCH CORD SM G-652D FC-UPC/SC-UPC 1.0M - LSZH - YELLOW</t>
  </si>
  <si>
    <t>CORDON DUPLEX CONECTORIZADO SM G-652D FC-UPC/SC-UPC 1.0M - LSZH - AMARILLO</t>
  </si>
  <si>
    <t>CORDAO DUPLEX CONECTORIZADO SM G-652D FC-UPC/SC-UPC 2.0M - LSZH - AMARELO</t>
  </si>
  <si>
    <t>DUPLEX OPTICAL PATCH CORD SM G-652D FC-UPC/SC-UPC 2.0M - LSZH - YELLOW</t>
  </si>
  <si>
    <t>CORDON DUPLEX CONECTORIZADO SM G-652D FC-UPC/SC-UPC 2.0M - LSZH - AMARILLO</t>
  </si>
  <si>
    <t>CORDAO DUPLEX CONECTORIZADO SM G-652D FC-UPC/SC-UPC 12.0M - LSZH - AMARELO</t>
  </si>
  <si>
    <t>DUPLEX OPTICAL PATCH CORD SM G-652D FC-UPC/SC-UPC 12.0M - LSZH - YELLOW</t>
  </si>
  <si>
    <t>CORDON DUPLEX CONECTORIZADO SM G-652D FC-UPC/SC-UPC 12.0M - LSZH - AMARILLO</t>
  </si>
  <si>
    <t>CORDAO DUPLEX CONECTORIZADO SM G-652D LC-UPC/LC-UPC 30.0M - COG - AMARELO - (A - B)</t>
  </si>
  <si>
    <t>DUPLEX OPTICAL PATCH CORD SM G-652D LC-UPC/LC-UPC 30.0M - OFN - YELLOW - (A - B)</t>
  </si>
  <si>
    <t>CORDON DUPLEX CONECTORIZADO SM G-652D LC-UPC/LC-UPC 30.0M - COG - AMARILLO - (A - B)</t>
  </si>
  <si>
    <t>CORDON DUPLEX CONECTORIZADO SM G-652D LC-UPC/SC-UPC 8.0M - COG - AMARILLO</t>
  </si>
  <si>
    <t>CORDAO DUPLEX CONECTORIZADO SM G-652D LC-UPC/SC-UPC 12.0M - LSZH - AMARELO</t>
  </si>
  <si>
    <t>DUPLEX OPTICAL PATCH CORD SM G-652D LC-UPC/SC-UPC 12.0M - LSZH - YELLOW</t>
  </si>
  <si>
    <t>CORDON DUPLEX CONECTORIZADO SM G-652D LC-UPC/SC-UPC 12.0M - LSZH - AMARILLO</t>
  </si>
  <si>
    <t>CORDON DUPLEX CONECTORIZADO SM G-652D SC-UPC/SC-UPC 1.0M - COG - AMARILLO</t>
  </si>
  <si>
    <t>CORDON DUPLEX CONECTORIZADO SM G-652D SC-UPC/SC-UPC 2.0M - COG - AMARILLO</t>
  </si>
  <si>
    <t>CORDAO DUPLEX CONECTORIZADO SM G-652D SC-UPC/SC-UPC 7.0M - COG - AMARELO</t>
  </si>
  <si>
    <t>DUPLEX OPTICAL PATCH CORD SM G-652D SC-UPC/SC-UPC 7.0M - OFN - YELLOW</t>
  </si>
  <si>
    <t>CORDON DUPLEX CONECTORIZADO SM G-652D SC-UPC/SC-UPC 7.0M - COG - AMARILLO</t>
  </si>
  <si>
    <t>CORDAO DUPLEX CONECTORIZADO SM G-652D FC-UPC/LC-UPC 12.0M - LSZH - AMARELO</t>
  </si>
  <si>
    <t>DUPLEX OPTICAL PATCH CORD SM G-652D FC-UPC/LC-UPC 12.0M - LSZH - YELLOW</t>
  </si>
  <si>
    <t>CORDON DUPLEX CONECTORIZADO SM G-652D FC-UPC/LC-UPC 12.0M - LSZH - AMARILLO</t>
  </si>
  <si>
    <t>CORDAO MONOFIBRA CONECTORIZADO SM G-652D FC-UPC/SC-APC 1.0M - COG - AMARELO</t>
  </si>
  <si>
    <t>SIMPLEX OPTICAL PATCH CORD SM G-652D FC-UPC/SC-APC 1.0M - OFN - YELLOW</t>
  </si>
  <si>
    <t>CORDON MONOFIBRA CONECTORIZADO SM G-652D FC-UPC/SC-APC 1.0M - COG - AMARELO</t>
  </si>
  <si>
    <t>CORDAO MONOFIBRA CONECTORIZADO SM G-652D FC-UPC/SC-APC 2.0M - COG - AMARELO</t>
  </si>
  <si>
    <t>SIMPLEX OPTICAL PATCH CORD SM G-652D FC-UPC/SC-APC 2.0M - OFN - YELLOW</t>
  </si>
  <si>
    <t>CORDON MONOFIBRA CONECTORIZADO SM G-652D FC-UPC/SC-APC 2.0M - COG - AMARELO</t>
  </si>
  <si>
    <t>CORDAO MONOFIBRA CONECTORIZADO SM G-652D FC-UPC/FC-APC 1.0M - COG - AMARELO</t>
  </si>
  <si>
    <t>SIMPLEX OPTICAL PATCH CORD SM G-652D FC-UPC/FC-APC 1.0M - OFN - YELLOW</t>
  </si>
  <si>
    <t>CORDON MONOFIBRA CONECTORIZADO SM G-652D FC-UPC/FC-APC 1.0M - COG - AMARILLO</t>
  </si>
  <si>
    <t>CORDAO MONOFIBRA CONECTORIZADO SM G-652D FC-UPC/FC-APC 3.0M - COG - AMARELO</t>
  </si>
  <si>
    <t>SIMPLEX OPTICAL PATCH CORD SM G-652D FC-UPC/FC-APC 3.0M - OFN - YELLOW</t>
  </si>
  <si>
    <t>CORDON MONOFIBRA CONECTORIZADO SM G-652D FC-UPC/FC-APC 3.0M - COG - AMARILLO</t>
  </si>
  <si>
    <t>CORDAO MONOFIBRA CONECTORIZADO SM G-652D FC-UPC/FC-APC 10.0M - COG - AMARELO</t>
  </si>
  <si>
    <t>SIMPLEX OPTICAL PATCH CORD SM G-652D FC-UPC/FC-APC 10.0M - OFN - YELLOW</t>
  </si>
  <si>
    <t>CORDON MONOFIBRA CONECTORIZADO SM G-652D FC-UPC/FC-APC 10.0M - COG - AMARILLO</t>
  </si>
  <si>
    <t>CORDAO MONOFIBRA CONECTORIZADO SM G-652D FC-APC/LC-UPC 1.0M - COG - AMARELO</t>
  </si>
  <si>
    <t>SIMPLEX OPTICAL PATCH CORD SM G-652D FC-APC/LC-UPC 1.0M - OFN - YELLOW</t>
  </si>
  <si>
    <t>CORDON MONOFIBRA CONECTORIZADO SM G-652D FC-APC/LC-UPC 1.0M - COG - AMARILLO</t>
  </si>
  <si>
    <t>CORDAO MONOFIBRA CONECTORIZADO SM G-652D FC-APC/LC-UPC 2.0M - COG - AMARELO</t>
  </si>
  <si>
    <t>SIMPLEX OPTICAL PATCH CORD SM G-652D FC-APC/LC-UPC 2.0M - OFN - YELLOW</t>
  </si>
  <si>
    <t>CORDON MONOFIBRA CONECTORIZADO SM G-652D FC-APC/LC-UPC 2.0M - COG - AMARILLO</t>
  </si>
  <si>
    <t>CORDAO MONOFIBRA CONECTORIZADO SM G-652D FC-APC/LC-UPC 3.0M - COG - AMARELO</t>
  </si>
  <si>
    <t>SIMPLEX OPTICAL PATCH CORD SM G-652D FC-APC/LC-UPC 3.0M - OFN - YELLOW</t>
  </si>
  <si>
    <t>CORDON MONOFIBRA CONECTORIZADO SM G-652D FC-APC/LC-UPC 3.0M - COG - AMARILLO</t>
  </si>
  <si>
    <t>CORDAO DUPLEX CONECTORIZADO 62.5 LC-UPC/SC-APC 12.0M - COG - LARANJA</t>
  </si>
  <si>
    <t>DUPLEX OPTICAL PATCH CORD 62.5 LC-UPC/SC-APC 12.0M - OFN - ORANGE</t>
  </si>
  <si>
    <t>PATCH CORD OPTICO DUPLEX CONECTORIZADO 62.5 LC-UPC/SC-APC 12.0M - COG - NARANJA</t>
  </si>
  <si>
    <t>CORDAO MONOFIBRA CONECTORIZADO SM G-652D SC-UPC/SC-UPC 1.5M - LSZH - AMARELO - D3</t>
  </si>
  <si>
    <t>SIMPLEX OPTICAL PATCH CORD SM G-652D SC-UPC/SC-UPC 1.5M - LSZH - YELLOW - D3</t>
  </si>
  <si>
    <t>PATCH CORD OPTICO MONOFIBRA CONECTORIZADO SM G-652D SC-UPC/SC-UPC 1.5M - LSZH - AMARILLO - D3</t>
  </si>
  <si>
    <t>CORDAO MONOFIBRA CONECTORIZADO SM G-652D SC-APC/SC-APC 1.5M - LSZH - AMARELO</t>
  </si>
  <si>
    <t>SIMPLEX OPTICAL PATCH CORD SM G-652D SC-APC/SC-APC 1.5M - LSZH - YELLOW</t>
  </si>
  <si>
    <t>PATCH CORD OPTICO MONOFIBRA CONECTORIZADO SM G-652D SC-APC/SC-APC 1.5M - LSZH - AMARILLO</t>
  </si>
  <si>
    <t>EXTENSAO MONOFIBRA SM G-652D SC-APC 1.5M - LSZH - AMARELO - D2</t>
  </si>
  <si>
    <t>SIMPLEX OPTICAL PIGTAIL SM G-652D SC-APC 1.5M - LSZH - YELLOW - D2</t>
  </si>
  <si>
    <t>PIGTAIL MONOFIBRA SM G-652D SC-APC 1.5M - LSZH - AMARILLO - D2</t>
  </si>
  <si>
    <t>CORDAO OPTICO CONECTORIZADO FANOUT 08F-40G OM4 LC-UPC/MPO12-UPC(M) 0.7D2/20.0D3 - MTF - LSZH - ACQUA - TIPO B</t>
  </si>
  <si>
    <t>OPTICAL PATCH CORD FANOUT 08F-40G OM4 LC-UPC/MPO12-UPC(M) 0.7D2/20.0D3  - MTF - LSZH - ACQUA - TYPE B</t>
  </si>
  <si>
    <t>CORDON OPTICO CONECTORIZADO FANOUT 08F-40G OM4 LC-UPC/MPO12-UPC(M) 0.7D2/20.0D3  - MTF - LSZH - ACQUA  - TIPO B</t>
  </si>
  <si>
    <t>CABO OPTICO CFOA-SM-DD-S 156F G-652D (20100024)</t>
  </si>
  <si>
    <t>OPTICAL CABLE CFOA-SM-DD-S 156F G-652D (20100024)</t>
  </si>
  <si>
    <t>CABLE OPTICO CFOA-SM-DD-S 288F G-652D (20100024)</t>
  </si>
  <si>
    <t>CABO OPTICO CFOA-SM-DD-S 168F G-652D (20100028)</t>
  </si>
  <si>
    <t>OPTICAL CABLE CFOA-SM-DD-S 168F G-652D (20100028)</t>
  </si>
  <si>
    <t>CABLE OPTICO CFOA-SM-DD-S 168F G-652D (20100028)</t>
  </si>
  <si>
    <t>CABO OPTICO CFOA-SM-DD-S 180F G-652D (20100032)</t>
  </si>
  <si>
    <t>OPTICAL CABLE CFOA-SM-DD-S 180F G-652D (20100032)</t>
  </si>
  <si>
    <t>CABLE OPTICO CFOA-SM-DD-S 180F G-652D (20100032)</t>
  </si>
  <si>
    <t>CABO OPTICO CFOA-SM-DD-S 204F G-652D (20100039)</t>
  </si>
  <si>
    <t>OPTICAL CABLE CFOA-SM-DD-S 204F G-652D (20100039)</t>
  </si>
  <si>
    <t>CABLE OPTICO CFOA-SM-DD-S 204F G-652D (20100039)</t>
  </si>
  <si>
    <t>CABO OPTICO CFOT-MM-MF 06F (50) COG</t>
  </si>
  <si>
    <t>OPTICAL CABLE CFOT-MM-MF 06F (50) COG</t>
  </si>
  <si>
    <t>CABLE OPTICO CFOT-MM-MF 06F (50) COG</t>
  </si>
  <si>
    <t>CABO OPTICO AT-626H2Y6-006</t>
  </si>
  <si>
    <t>OPTICAL CABLE AT-626H2Y6-006</t>
  </si>
  <si>
    <t>CABLE OPTICO AT-626H2Y6-006</t>
  </si>
  <si>
    <t>CABO OPTICO OPGW DS1.086.146.S24 (DUAL 24F SM) 125MM2</t>
  </si>
  <si>
    <t>OPGW CABLE DS1.086.146.S24 (DUAL 24F SM) 125MM2</t>
  </si>
  <si>
    <t>CABLE OPTICO OPGW DS1.086.146.S24 (DUAL 24F SM) 125MM2</t>
  </si>
  <si>
    <t>CABO OPTICO CFOA-SM-AS80-S 144F G-652D NR STP AZ</t>
  </si>
  <si>
    <t>OPTICAL CABLE CFOA-SM-AS80-S 144F G-652D NR STP AZ</t>
  </si>
  <si>
    <t>CABLE OPTICO CFOA-SM-AS80-S 144F G-652D NR STP AZ</t>
  </si>
  <si>
    <t>SERVICE CABLE CONECTORIZADO 72F SM MPO12-APC(M)/MPO12-APC(M) 0.8D3/0.8D3 180.0M - TS - LSZH - AZUL - TIPO B</t>
  </si>
  <si>
    <t>TRUNK CABLE PRE-TERMINATED 72F SM MPO12-APC(M)/MPO12-APC(M) 0.8D3/0.8D3 180.0M - TS - LSZH - BLUE - TYPE B</t>
  </si>
  <si>
    <t>CABLE TRONCAL CONECTORIZADO 72F SM MPO12-APC(M)/MPO12-APC(M) 0.8D3/0.8D3 180.0M - TS - LSZH - AZUL  - TIPO B</t>
  </si>
  <si>
    <t>CABO OPTICO CFOA-MM-AS120-G 24F (50) NR (ABNT)</t>
  </si>
  <si>
    <t>OPTICAL CABLE CFOA-MM-AS120-G 24F (50) NR (ABNT)</t>
  </si>
  <si>
    <t>CABLE OPTICO CFOA-MM-AS120-G 24F (50) NR (ABNT)</t>
  </si>
  <si>
    <t>CABO OPTICO CFOA-MM-AS120-G 36F (50) NR (ABNT)</t>
  </si>
  <si>
    <t>OPTICAL CABLE CFOA-MM-AS120-G 36F (50) NR (ABNT)</t>
  </si>
  <si>
    <t>CABLE OPTICO CFOA-MM-AS120-G 36F (50) NR (ABNT)</t>
  </si>
  <si>
    <t>CORDAO OPTICO CONECTORIZADO FANOUT 12F SM G-652D LC-UPC/MPO12-APC(M) 0.7D2/7.0D3 - MTF - LSZH - AZUL - TIPO A</t>
  </si>
  <si>
    <t>OPTICAL PATCH CORD FANOUT 12F SM G-652D LC-UPC/MPO12-APC(M) 0.7D2/7.0D3  - MTF - LSZH - BLUE - TYPE A</t>
  </si>
  <si>
    <t>CORDON OPTICO CONECTORIZADO FANOUT 12F SM G-652D LC-UPC/MPO12-APC(M) 0.7D2/7.0D3  - MTF - LSZH - AZUL  - TIPO A</t>
  </si>
  <si>
    <t>SERVICE CABLE CONECTORIZADO 08F SM G-652D SC-APC/SC-APC 0.8D2/0.8D2 150.0M - TIGHT - LSZH - PRETO ? IO</t>
  </si>
  <si>
    <t>TRUNK CABLE PRE-TERMINATED 08F SM G-652D SC-APC/SC-APC 0.8D2/0.8D2 150.0M - TIGHT - BLACK - IO</t>
  </si>
  <si>
    <t>CABLE TRONCAL CONECTORIZADO 08F SM G-652D SC-APC/SC-APC 0.8D2/0.8D2 150.0M - TIGHT - NEGRO  - IO</t>
  </si>
  <si>
    <t>SERVICE CABLE CONECTORIZADO 08F SM G-652D SC-APC/SC-APC 0.8D2/0.8D2 250.0M - TIGHT - PRETO - IO</t>
  </si>
  <si>
    <t>TRUNK CABLE PRE-TERMINATED 08F SM G-652D SC-APC/SC-APC 0.8D2/0.8D2 250.0M - TIGHT - BLACK - IO</t>
  </si>
  <si>
    <t>CABLE TRONCAL CONECTORIZADO 08F SM G-652D SC-APC/SC-APC 0.8D2/0.8D2 250.0M - TIGHT - NEGRO  - IO</t>
  </si>
  <si>
    <t>SERVICE CABLE CONECTORIZADO 08F SM G-652D SC-APC/SC-APC 0.8D2/0.8D2 450.0M - TIGHT - PRETO - IO</t>
  </si>
  <si>
    <t>TRUNK CABLE PRE-TERMINATED 08F SM G-652D SC-APC/SC-APC 0.8D2/0.8D2 450.0M - TIGHT - BLACK - IO</t>
  </si>
  <si>
    <t>CABLE TRONCAL CONECTORIZADO 08F SM G-652D SC-APC/SC-APC 0.8D2/0.8D2 450.0M - TIGHT - NEGRO  - IO</t>
  </si>
  <si>
    <t>DIO B48 - MODULO BASICO C/ KIT ANCORAGEM E C/ KIT LGX (36 POSICOES)</t>
  </si>
  <si>
    <t>ODF B48 - BASIC MODULE  W/ CABLE CLAMP SET AND W/ LGX PLATE SET (36 POSITIONS)</t>
  </si>
  <si>
    <t>DIO B48 - MODULO BASICO C/ KIT ANCORAGEM E C/ KIT LGX (36 POSICIONES)</t>
  </si>
  <si>
    <t>CORDAO MONOFIBRA CONECTORIZADO BLI A/B G-657A SC-APC/SC-APC 8.0M - LSZH - BRANCO - D3</t>
  </si>
  <si>
    <t>SIMPLEX OPTICAL PATCH CORD BLI A/B G-657A SC-APC/SC-APC 8.0M - LSZH - WHITE - D3</t>
  </si>
  <si>
    <t>PATCH CORD OPTICO MONOFIBRA CONECTORIZADO BLI A/B G-657A SC-APC/SC-APC 8.0M - LSZH - BLANCO - D3</t>
  </si>
  <si>
    <t>CORDAO MONOFIBRA CONECTORIZADO BLI A/B G-657A SC-APC/SC-APC 15.0M - LSZH - BRANCO - D3</t>
  </si>
  <si>
    <t>SIMPLEX OPTICAL PATCH CORD BLI A/B G-657A SC-APC/SC-APC 15.0M - LSZH - WHITE - D3</t>
  </si>
  <si>
    <t>PATCH CORD OPTICO MONOFIBRA CONECTORIZADO BLI A/B G-657A SC-APC/SC-APC 15.0M - LSZH - BLANCO - D3</t>
  </si>
  <si>
    <t>CABO OPTICO CFOT-SM-UB 96F COG</t>
  </si>
  <si>
    <t>OPTICAL CABLE CFOT-SM-UB 96F COG</t>
  </si>
  <si>
    <t>CABLE OPTICO CFOT-SM-UB 96F COG</t>
  </si>
  <si>
    <t>CABO OPTICO FIBER-LAN-AR INDOOR/OUTDOOR 06F SM G-652D LSZH</t>
  </si>
  <si>
    <t>OPTICAL CABLE FIBER-LAN-AR INDOOR/OUTDOOR 06F SM G-652D LSZH</t>
  </si>
  <si>
    <t>CABLE OPTICO FIBER-LAN-AR INDOOR/OUTDOOR 06F SM G-652D LSZH</t>
  </si>
  <si>
    <t>EXTENSAO SOLIDA RJ-45 F/UTP GIGALAN AUGMENTED CAT.6A - LSZH - T568A/B - 15.0M - CINZA (BLINDADO)</t>
  </si>
  <si>
    <t>CABO OPTICO AT-3BE17NT-144-CLGA</t>
  </si>
  <si>
    <t>OPTICAL CABLE AT-3BE17NT-144-CLGA</t>
  </si>
  <si>
    <t>CABLE OPTICO AT-3BE17NT-144-CLGA</t>
  </si>
  <si>
    <t>DIO BX24 06F SM SC-UPC (PIGTAIL TELCORDIA)</t>
  </si>
  <si>
    <t>ODF BX24 06F SM SC-UPC (PIGTAIL TELCORDIA)</t>
  </si>
  <si>
    <t>MODEM OPTICO LIGHTDRIVE GPON LD110-42W (MODELO EXPORT.)</t>
  </si>
  <si>
    <t>CABO TRANSMISSAO DE DADOS GIGALAN AUGMENTED CAT.6A 23AWGX4P F/UTP LSZH VT (1000M)</t>
  </si>
  <si>
    <t>DATA CABLE  GIGALAN AUGMENTED CAT.6A 23AWGX4P F/UTP LSZH VT (1000M)</t>
  </si>
  <si>
    <t>CABLE TRANSMISION DATOS GIGALAN AUGMENTED CAT.6A 23AWGX4P F/UTP LSZH VT (1000M)</t>
  </si>
  <si>
    <t>SUPORTE PARA INSTALACAO EM CORDOALHA PARA FK-CTOP-8P OU FK-CTOP-16P</t>
  </si>
  <si>
    <t>STRAND MOUNTING SUPPORT FOR FK-CTOP-8P OR FK-CTOP-16P</t>
  </si>
  <si>
    <t>SOPORTE PARA INSTALACIÓN EM MENSAJERO PARA FK-CTOP-8P O FK-CTOP-16P</t>
  </si>
  <si>
    <t>a0A6100001fDulP</t>
  </si>
  <si>
    <t>KIT DE 10 CONECTORES OPTICOS DE CAMPO SM SC-APC EZ! CONNECTOR PARA CABOS FLAT E CIRCULAR</t>
  </si>
  <si>
    <t>KIT WITH 10 OPTICAL FIELD CONNECTOR SM SC-APC EZ! CONNECTOR FOR FLAT AND CIRCULAR CABLES</t>
  </si>
  <si>
    <t>KIT CON 10 CONECTORES OPTICOS DE CAMPO SM SC-APC EZ! CONNECTOR PARA CABLES FLAT Y CIRCULAR</t>
  </si>
  <si>
    <t>KIT DE ADAPTADORES OPTICOS 01F SM SLIMCONNECTOR/SC (KIT 01 PC)</t>
  </si>
  <si>
    <t>OPTICAL ADAPTER KIT 01F SM SLIMCONNECTOR/SC (01 UNIT)</t>
  </si>
  <si>
    <t>KIT DE ADAPTADORES OPTICOS 01F SM SLIMCONNECTOR/SC (KIT 01 PZ)</t>
  </si>
  <si>
    <t>MODEM OPTICO LIGHTDRIVE GPON LD421-21WV (MODELO EXPORT.)</t>
  </si>
  <si>
    <t>OPTICAL MODEM  LIGHTDRIVE GPON LD421-21WV (MODELO EXPORT.)</t>
  </si>
  <si>
    <t>CABO TRANSMISSAO DE DADOS MULTILAN F/UTP 24AWGX4P CAT.5E CMR CZ (1500M)</t>
  </si>
  <si>
    <t>DATA CABLE MULTILAN F/UTP 24AWGX4P CAT.5E CMR CZ (1500M)</t>
  </si>
  <si>
    <t>CABLE TRANSMISION DATOS MULTILAN F/UTP 24AWGX4P CAT.5E CMR CZ (1500M)</t>
  </si>
  <si>
    <t>ET1266</t>
  </si>
  <si>
    <t>FK-CTOP-L8 (CAJA DE TERMINACIÓN ÓPTICA PRÉ-CONECTORIZADA SELLADA - 1 SPLITTER 1X8 NC/SC-APC C/ 9 ADAPTADORES SLIM)</t>
  </si>
  <si>
    <t>FK-CTOP-L8 (LOCKED PRE-TERMINATED SLIMBOX DROP TERMINAL - 1 SPLITTER 1X8 NC/SC-APC W/ 9 SLIM ADAPTERS)</t>
  </si>
  <si>
    <t>FK-CTOP-L8 (CAJA DE TERMINACIÓN OPTICA PRE-CONECTORIZADA SELLADA - 1 DIVISOR OPTICO 1X8 NC/SC-APC  C/ 9 ADAPTADORES SLIM)</t>
  </si>
  <si>
    <t>CABO OPTICO CONECTORIZADO DROP COMPACTO FIG.8 LOW FRICTION BLI-CM-01-AR-LSZH SLIMCONNECTOR 2P - CZ - ROLO 100M</t>
  </si>
  <si>
    <t>OPTICAL CABLE DROP COMPACT FIG.8 LOW FRICTION BLI-CD-01-AR-LSZH SLIMCONNECTOR 2P - CZ - REEL 100M</t>
  </si>
  <si>
    <t>CABLE OPTICO CONECTORIZADO DROP COMPACTO FIG.8 LOW FRICTION BLI-CD-01-AR-LSZH SLIMCONNECTOR 2P - CZ - BOBINA 100M</t>
  </si>
  <si>
    <t>CABO OPTICO CONECTORIZADO DROP COMPACTO FIG.8 LOW FRICTION BLI-CM-01-AR-LSZH SLIMCONNECTOR 2P - CZ - ROLO 200M</t>
  </si>
  <si>
    <t>OPTICAL CABLE DROP COMPACT FIG.8 LOW FRICTION BLI-CD-01-AR-LSZH SLIMCONNECTOR 2P - CZ - REEL 200M</t>
  </si>
  <si>
    <t>CABLE OPTICO CONECTORIZADO DROP COMPACTO FIG.8 LOW FRICTION BLI-CD-01-AR-LSZH SLIMCONNECTOR 2P - CZ - BOBINA 200M</t>
  </si>
  <si>
    <t>CABO OPTICO CONECTORIZADO DROP COMPACTO FIG.8 LOW FRICTION BLI-CM-01-AR-LSZH SLIMCONNECTOR 2P - CZ - ROLO 75M</t>
  </si>
  <si>
    <t>OPTICAL CABLE DROP COMPACT FIG.8 LOW FRICTION BLI-CD-01-AR-LSZH SLIMCONNECTOR 2P - CZ - REEL 75M</t>
  </si>
  <si>
    <t>CABLE OPTICO CONECTORIZADO DROP COMPACTO FIG.8 LOW FRICTION BLI-CD-01-AR-LSZH SLIMCONNECTOR 2P - CZ - BOBINA 75M</t>
  </si>
  <si>
    <t>FK-CEO-4M-144F (48F) (CONJUNTO DE EMENDA OPTICA AEREO/SUBTERRANEO COM 1 SPLITTER 1x4 E KIT DERIVACAO)</t>
  </si>
  <si>
    <t>FK-CEO-4M-144F (48F) (AERIAL/UNDERGROUND OPTICAL SPLICE CLOSURE W/ 1x4 SPLITTER AND DERIVATION KIT)</t>
  </si>
  <si>
    <t>FK-CEO-4M-144F (48F) (CONJUNTO DE EMPALME OPTICO AEREO/SUBTERRANEO CON SPLIITER 1x4 Y KIT DERIVACION)</t>
  </si>
  <si>
    <t>CAIXA DE TERMINACAO OPTICA PRE-CONECTORIZADA FK-CTOP-16P</t>
  </si>
  <si>
    <t>PRE-CONNECTORIZED OPTICAL ACCESS POINT FK-CTOP-16P W/ 1x8 + 1x4 CONECTORIZED SPLITTERS</t>
  </si>
  <si>
    <t>CAJA DE TERMINACION OPTICA PRE CONECTORIZADA FK-CTOP-16P CON  SPLITTERS CONECTORIZADOS 1x8 + 1x4</t>
  </si>
  <si>
    <t>GRAMPO GUIA DE DESCIDA P/ CABO OPGW 159mm² - PLP GGD-63</t>
  </si>
  <si>
    <t>CABO OPTICO CFOAC-BLI-CD-01-AR-LSZH A1 PR - EUROCLASS Dca (s2, d1, a1) - BOBINA 1000M (DROP COMPACTO FIG.8 LOW FRICTION)</t>
  </si>
  <si>
    <t>OPTICAL CABLE CFOAC-BLI-CD-01-AR-LSZH A1 PR - EUROCLASS Dca (s2, d1, a1) - REEL 1000M (COMPACT LOW FRICTION FIG.8 DROP)</t>
  </si>
  <si>
    <t>CABLE OPTICO CFOAC-BLI-CD-01-AR-LSZH A1 PR - EUROCLASS Dca (s2, d1, a1) - BOBINA 1000M (DROP COMPACTO FIG.8 LOW FRICTION)</t>
  </si>
  <si>
    <t>CABO OPTICO CONECTORIZADO DROP COMPACTO FIG.8 LOW FRICTION BLI-CM-01-AR-LSZH SLIMCONNECTOR 2P - CZ - ROLO 150M</t>
  </si>
  <si>
    <t>OPTICAL CABLE DROP COMPACT FIG.8 LOW FRICTION BLI-CD-01-AR-LSZH SLIMCONNECTOR 2P - CZ - REEL 150M</t>
  </si>
  <si>
    <t>CABLE OPTICO CONECTORIZADO DROP COMPACTO FIG.8 LOW FRICTION BLI-CD-01-AR-LSZH SLIMCONNECTOR 2P - CZ - BOBINA 150M</t>
  </si>
  <si>
    <t>CABO OPTICO AT-3BE27DT-048-CMCB</t>
  </si>
  <si>
    <t>OPTICAL CABLE AT-3BE27DT-048-CMCB</t>
  </si>
  <si>
    <t>CABLE OPTICO AT-3BE27DT-048-CMCB</t>
  </si>
  <si>
    <t>CABO OPTICO OPGW DG1.030.133.S36 (DUAL 36F SM) 101MM2 - ESPECIAL</t>
  </si>
  <si>
    <t>OPGW CABLE DG1.030.133.S36 (DUAL 36F SM) 101MM2 - SPECIAL</t>
  </si>
  <si>
    <t>CABLE OPTICO OPGW DG1.030.133.S36 (DUAL 36F SM) 101MM2 - ESPECIAL</t>
  </si>
  <si>
    <t>CABO OPTICO CFOA-NZD-AS120-S 30F NR (EXP)</t>
  </si>
  <si>
    <t>OPTICAL CABLE CFOA-NZD-AS120-S 30F NR (EXP)</t>
  </si>
  <si>
    <t>CABLE OPTICO CFOA-NZD-AS120-S 30F NR (EXP)</t>
  </si>
  <si>
    <t>CABO OPTICO OPGW DG1.016.122.S12 (DUAL 12F SM) 83MM2 - EXPORTAÇÃO</t>
  </si>
  <si>
    <t>OPGW CABLE DG1.016.122.S12 (DUAL 12F SM) 83MM2 - EXPOR.</t>
  </si>
  <si>
    <t>CABLE OPTICO OPGW DG1.016.122.S12 (DUAL 12F SM) 83MM2 - EXPORTACIÓN</t>
  </si>
  <si>
    <t>CABO OPTICO OPDC SC S.038.086.12 (24F SM)</t>
  </si>
  <si>
    <t>OPDC SC S.038.086.12 (24F SM)</t>
  </si>
  <si>
    <t>CABLE OPTICO OPDC SC S.038.086.12 (24F SM)</t>
  </si>
  <si>
    <t>VARETA EXTERNA PREFORMADA - 4320140</t>
  </si>
  <si>
    <t>CUNHA (14.45-14.82mm) - H:92.1 / ØA:49.5 / ØX:14.27 / J:19.5</t>
  </si>
  <si>
    <t>CONJUNTO VAR PREF PARA P/GAF Ø14.55 A 15.02mm</t>
  </si>
  <si>
    <t>CABO OPTICO AT-3BE27DT-024-CRC¿(DS-88-6Z-624)</t>
  </si>
  <si>
    <t>OPTICAL CABLE AT-3BE27DT-024-CRC¿(DS-88-6Z-624)</t>
  </si>
  <si>
    <t>CABLE OPTICO AT-3BE27DT-024-CRC¿(DS-88-6Z-624)</t>
  </si>
  <si>
    <t>CORDAO DUPLEX CONECTORIZADO SM G-652D SC-UPC/SC-UPC 15.0M - LSZH - AZUL</t>
  </si>
  <si>
    <t>DUPLEX OPTICAL PATCH CORD SM G-652D SC-UPC/SC-UPC 15.0M - LSZH - BLUE</t>
  </si>
  <si>
    <t>PATCH CORD OPTICO DUPLEX CONECTORIZADO SM G-652D SC-UPC/SC-UPC 15.0M - LSZH - AZUL</t>
  </si>
  <si>
    <t>CORDAO DUPLEX CONECTORIZADO NZD FC-UPC/LC-UPC 10.0M - LSZH - AMARELO</t>
  </si>
  <si>
    <t>DUPLEX OPTICAL PATCH CORD NZD FC-UPC/LC-UPC 10.0M - LSZH - YELLOW</t>
  </si>
  <si>
    <t>PATCH CORD OPTICO DUPLEX CONECTORIZADO NZD FC-UPC/LC-UPC 10.0M - LSZH - AMARILLO</t>
  </si>
  <si>
    <t>CORDON DUPLEX CONECTORIZADO NZD FC-UPC/LC-UPC 10.0M - LSZH - AMARILLO</t>
  </si>
  <si>
    <t>CORDAO DUPLEX CONECTORIZADO NZD FC-UPC/SC-UPC 20.0M - LSZH - AMARELO</t>
  </si>
  <si>
    <t>DUPLEX OPTICAL PATCH CORD NZD FC-UPC/SC-UPC 20.0M - LSZH - YELLOW</t>
  </si>
  <si>
    <t>CORDON DUPLEX CONECTORIZADO NZD FC-UPC/SC-UPC 20.0M - LSZH - AMARILLO</t>
  </si>
  <si>
    <t>CABO OPTICO CFOA-NZD-AS120-S 30F NR</t>
  </si>
  <si>
    <t>OPTICAL CABLE CFOA-NZD-AS120-S 30F NR</t>
  </si>
  <si>
    <t>CABLE OPTICO CFOA-NZD-AS120-S 30F NR</t>
  </si>
  <si>
    <t>CABO TRANSMISSAO DE DADOS GIGALAN AUGMENTED FLEX F/UTP 26AWG(7F)X4P CAT.6A LA LSZH</t>
  </si>
  <si>
    <t>DATA CABLE  GIGALAN AUGMENTED FLEX F/UTP 26AWG(7F)X4P CAT.6A LA LSZH</t>
  </si>
  <si>
    <t>CABLE PARA TRANSMISION DE DATOS GIGALAN AUGMENTED FLEX F/UTP 26AWG(7F)X4P CAT.6A LA LSZH</t>
  </si>
  <si>
    <t>ET03729</t>
  </si>
  <si>
    <t>a0A6100001NQZmd</t>
  </si>
  <si>
    <t>CORDAO MONOFIBRA CONECTORIZADO 62.5 FC-UPC/SC-UPC 10.0M - COG - LARANJA</t>
  </si>
  <si>
    <t>SIMPLEX OPTICAL PATCH CORD 62.5 FC-UPC/SC-UPC 10.0M - OFN - ORANGE</t>
  </si>
  <si>
    <t>PATCH CORD OPTICO MONOFIBRA CONECTORIZADO 62.5 FC-UPC/SC-UPC 10.0M - COG - NARANJA</t>
  </si>
  <si>
    <t>CORDAO MONOFIBRA CONECTORIZADO 62.5 FC-UPC/SC-UPC 15.0M - COG - LARANJA</t>
  </si>
  <si>
    <t>SIMPLEX OPTICAL PATCH CORD 62.5 FC-UPC/SC-UPC 15.0M - OFN - ORANGE</t>
  </si>
  <si>
    <t>PATCH CORD OPTICO MONOFIBRA CONECTORIZADO 62.5 FC-UPC/SC-UPC 15.0M - COG - NARANJA</t>
  </si>
  <si>
    <t>CORDAO MONOFIBRA CONECTORIZADO 62.5 SC-APC/SC-UPC 15.0M - COG - LARANJA</t>
  </si>
  <si>
    <t>SIMPLEX OPTICAL PATCH CORD 62.5 SC-APC/SC-UPC 15.0M - OFN - ORANGE</t>
  </si>
  <si>
    <t>PATCH CORD OPTICO MONOFIBRA CONECTORIZADO 62.5 SC-APC/SC-UPC 15.0M - COG - NARANJA</t>
  </si>
  <si>
    <t>ET03731</t>
  </si>
  <si>
    <t>CABO OPTICO AT-3BE27DT-048-CMIB</t>
  </si>
  <si>
    <t>OPTICAL CABLE AT-3BE27DT-048-CMIB</t>
  </si>
  <si>
    <t>CABLE OPTICO AT-3BE27DT-048-CMIB</t>
  </si>
  <si>
    <t>CABO OPTICO AT-3BE27DT-048-CMBE</t>
  </si>
  <si>
    <t>OPTICAL CABLE AT-3BE27DT-048-CMBE</t>
  </si>
  <si>
    <t>CABLE OPTICO AT-3BE27DT-048-CMBE</t>
  </si>
  <si>
    <t>CABO OPTICO CFOA-SM-AS80-S 02F  RC (ABNT)</t>
  </si>
  <si>
    <t>OPTICAL CABLE CFOA-SM-AS80-S 02F  RC (ABNT)</t>
  </si>
  <si>
    <t>CABLE OPTICO CFOA-SM-AS80-S 02F  RC (ABNT)</t>
  </si>
  <si>
    <t>CABO OPTICO CFOI-MM-UB 48F (50)  OM4 TS COG AQ</t>
  </si>
  <si>
    <t>OPTICAL CABLE CFOI-MM-UB 48F (50) OM4 TS COG AQ</t>
  </si>
  <si>
    <t>CABLE OPTICO CFOI-MM-UB 48F (50) OM4 TS COG AQ</t>
  </si>
  <si>
    <t>SERVICE CABLE CONECTORIZADO 48F SM G-652D SC-UPC/SC-UPC 1.75D2/1.75D2 14.2M - MC - LSZH - AMARELO</t>
  </si>
  <si>
    <t>TRUNK CABLE PRE-TERMINATED 48F SM G-652D SC-UPC/SC-UPC 1.75D2/1.75D2 14.2M - MC - LSZH - YELLOW</t>
  </si>
  <si>
    <t>CABLE TRONCAL CONECTORIZADO 48F SM G-652D SC-UPC/SC-UPC 1.75D2/1.75D2 14.2M - MC - LSZH - AMARILLO</t>
  </si>
  <si>
    <t>CABO OPTICO AT-3BE17DT-048-CLGA</t>
  </si>
  <si>
    <t>OPTICAL CABLE AT-3BE17DT-048-CLGA</t>
  </si>
  <si>
    <t>CABLE OPTICO AT-3BE17DT-048-CLGA</t>
  </si>
  <si>
    <t>CABO OPTICO AT-3BE27DT-012-TLGE</t>
  </si>
  <si>
    <t>OPTICAL CABLE AT-3BE27DT-012-TLGE</t>
  </si>
  <si>
    <t>CABLE OPTICO AT-3BE27DT-012-TLGE</t>
  </si>
  <si>
    <t>CABO OPTICO AT-3BE27DT-024-TMCE</t>
  </si>
  <si>
    <t>OPTICAL CABLE AT-3BE27DT-024-TMCE</t>
  </si>
  <si>
    <t>CABLE OPTICO AT-3BE27DT-024-TMCE</t>
  </si>
  <si>
    <t>DIVISOR DE SINAL OPTICO PLC 2X2 G.657A SC-APC/SC-APC 0.6D0.9/0.6D0.9</t>
  </si>
  <si>
    <t>SMALL FORM 2X2 PLC SPLITTER, G.657A FIBER, 0.9MM CABLE, 0.6 METER IN/0.6 METER OUT, SC/APC IN, SC/APC OUT</t>
  </si>
  <si>
    <t>DIVISOR DE SENAL OPTICO PLC 2X2 G.657A SC/APC/SC-APC 0.6D0.9/0.6D0.9</t>
  </si>
  <si>
    <t>DIVISOR DE SINAL OPTICO PLC 2X4 G.657A SC-APC/SC-APC 0.6D0.9/0.6D0.9</t>
  </si>
  <si>
    <t>SMALL FORM 2X4 PLC SPLITTER, G.657A FIBER, 0.9MM CABLE, 0.6 METER IN/0.6 METER OUT, SC/APC IN, SC/APC OUT</t>
  </si>
  <si>
    <t>DIVISOR DE SENAL OPTICO PLC 2X4 G.657A SC-APC/SC-APC 0.6D0.9/0.6D0.9</t>
  </si>
  <si>
    <t>DIVISOR DE SINAL OPTICO PLC 2X8 G.657A SC-APC/SC-APC 0.6D0.9/0.6D0.9</t>
  </si>
  <si>
    <t>SMALL FORM 2X8 PLC SPLITTER, G.657A FIBER, 0.9MM CABLE, 0.6 METER IN/0.6 METER OUT, SC-APC IN, SC/APC OUT</t>
  </si>
  <si>
    <t>DIVISOR DE SENAL OPTICO PLC 2X8 G.657A SC-APC/SC-APC 0.6D0.9/0.6D0.9</t>
  </si>
  <si>
    <t>CABO OPTICO DROP CIRCULAR COMPACTO FTTH 01 BLI LSZH SLIMCONNECTOR E SC-APC - ROLO 7M (COM TRADUTOR OPT) - OD3.00</t>
  </si>
  <si>
    <t>OPTICAL COMPACT ROUND DROP CABLE FTTH 01 BLI LSZH SLIMCONNECTOR AND SC-APC - ROLL 7M (WITH OPT TRANSLATOR) - OD3.00</t>
  </si>
  <si>
    <t>CABLE OPTICO DROP CIRCULAR COMPACTO FTTH 01F BLI LSZH SLIMCONNECTOR Y SC-APC - ROLLO 7M (CON TRADUCTOR OPT) - OD3.00</t>
  </si>
  <si>
    <t>CABO OPTICO AT-3BE27NT-012-CNGB</t>
  </si>
  <si>
    <t>OPTICAL CABLE AT-3BE27NT-012-CNGB</t>
  </si>
  <si>
    <t>CABLE OPTICO AT-3BE27NT-012-CNGB</t>
  </si>
  <si>
    <t>CABO OPTICO CFOA-SM-DER-G (PFV) 36F G-652D (ABNT)</t>
  </si>
  <si>
    <t>OPTICAL CABLE CFOA-SM-DER-G (PFV) 36F G-652D (ABNT)</t>
  </si>
  <si>
    <t>CABLE OPTICO CFOA-SM-DER-G (PFV) 36F G-652D (ABNT)</t>
  </si>
  <si>
    <t>CABO OPTICO AT-3BE52Y6-024</t>
  </si>
  <si>
    <t>OPTICAL CABLE AT-3BE52Y6-024</t>
  </si>
  <si>
    <t>CABLE OPTICO AT-3BE52Y6-024</t>
  </si>
  <si>
    <t>CABO OPTICO DROP CIRCULAR COMPACTO FTTH 01 BLI LSZH SLIMCONNECTOR E SC-APC - ROLO 20M (COM TRADUTOR OPT) - OD3.00</t>
  </si>
  <si>
    <t>OPTICAL COMPACT ROUND DROP CABLE FTTH 01 BLI LSZH SLIMCONNECTOR AND SC-APC - ROLL 20M (WITH OPT TRANSLATOR) - OD3.00</t>
  </si>
  <si>
    <t>CABLE OPTICO DROP CIRCULAR COMPACTO FTTH 01F BLI LSZH SLIMCONNECTOR Y SC-APC - ROLLO 20M (CON TRADUCTOR OPT) - OD3.00</t>
  </si>
  <si>
    <t>SERVICE CABLE CONECTORIZADO 12F OM4 MPO12-UPC(M)/MPO12-UPC(M) 0.8D3/0.8D3 175.0M - UT - LSZH - ACQUA - TIPO B</t>
  </si>
  <si>
    <t>TRUNK CABLE PRE-TERMINATED 12F OM4 MPO12-UPC(M)/MPO12-UPC(M) 0.8D3/0.8D3 175.0M - UT - LSZH - AQUA - TYPE B</t>
  </si>
  <si>
    <t>CABLE TRONCAL CONECTORIZADO 12F OM4 MPO12-UPC(M)/MPO12-UPC(M) 0.8D3/0.8D3 175.0M - UT - LSZH - ACQUA  - TIPO B</t>
  </si>
  <si>
    <t>SERVICE CABLE CONECTORIZADO 12F OM4 MPO12-UPC(M)/MPO12-UPC(M) 0.8D3/0.8D3 190.0M - UT - LSZH - ACQUA - TIPO B</t>
  </si>
  <si>
    <t>TRUNK CABLE PRE-TERMINATED 12F OM4 MPO12-UPC(M)/MPO12-UPC(M) 0.8D3/0.8D3 190.0M - UT - LSZH - AQUA - TYPE B</t>
  </si>
  <si>
    <t>CABLE TRONCAL CONECTORIZADO 12F OM4 MPO12-UPC(M)/MPO12-UPC(M) 0.8D3/0.8D3 190.0M - UT - LSZH - ACQUA  - TIPO B</t>
  </si>
  <si>
    <t>CABO OPTICO CFOT-MM-UB 02F (50) OM4 TS LSZH</t>
  </si>
  <si>
    <t>OPTICAL CABLE CFOT-MM-UB 02F (50) OM4 TS LSZH</t>
  </si>
  <si>
    <t>CABLE OPTICO CFOT-MM-UB 02F (50) OM4 TS LSZH</t>
  </si>
  <si>
    <t>CABO OPTICO CFOT-BLI A/B-AREO 12F COG (FIBER-LAN-AR INDOOR/OUTDOOR)</t>
  </si>
  <si>
    <t>OPTICAL CABLE CFOT-BLI A/B-AREO 12F COG (FIBER-LAN-AR INDOOR/OUTDOOR)</t>
  </si>
  <si>
    <t>CABLE OPTICO CFOT-BLI A/B-AREO 12F COG (FIBER-LAN-AR INDOOR/OUTDOOR)</t>
  </si>
  <si>
    <t>ET119</t>
  </si>
  <si>
    <t>CAJA TERMINAL OPTICA CONECTORIZADA INLINE FK-CTO-16MI (MB, FLAT, GROMMET 4x 6-9MM, 2x 9-12MM)</t>
  </si>
  <si>
    <t>CABO OPTICO CFOA-SM-AS200-G 96F G-652D NR (ABNT)</t>
  </si>
  <si>
    <t>OPTICAL CABLE CFOA-SM-AS200-G 96F G-652D NR (ABNT)</t>
  </si>
  <si>
    <t>CABLE OPTICO CFOA-SM-AS200-G 96F G-652D NR (ABNT)</t>
  </si>
  <si>
    <t>ET953</t>
  </si>
  <si>
    <t>CABO OPTICO CFOA-SM-DD-S 144F G-652D RC (ABNT)</t>
  </si>
  <si>
    <t>OPTICAL CABLE CFOA-SM-DD-S 144F G-652D RC (ABNT)</t>
  </si>
  <si>
    <t>CABLE OPTICO CFOA-SM-DD-S 144F G-652D RC (ABNT)</t>
  </si>
  <si>
    <t>CABO OPTICO CFOA-SM-AS80-G 48F NR (EXP)</t>
  </si>
  <si>
    <t>OPTICAL CABLE CFOA-SM-AS80-G 48F NR (EXP)</t>
  </si>
  <si>
    <t>CABLE OPTICO CFOA-SM-AS80-G 48F NR (EXP)</t>
  </si>
  <si>
    <t>CABO OPTICO CFOA-SM-AS80-G 24F NR (EXP)</t>
  </si>
  <si>
    <t>OPTICAL CABLE CFOA-SM-AS80-G 24F NR (EXP)</t>
  </si>
  <si>
    <t>CABLE OPTICO CFOA-SM-AS80-G 24F NR (EXP)</t>
  </si>
  <si>
    <t>CABO OPTICO CFOA-SM-AS80-RA 04F NR</t>
  </si>
  <si>
    <t>OPTICAL CABLE CFOA-SM-AS80-RA 04F NR</t>
  </si>
  <si>
    <t>CABLE OPTICO CFOA-SM-AS80-RA 04F NR</t>
  </si>
  <si>
    <t>CABO OPTICO CFOA-SM-AS80-S 24F NR (EXP)</t>
  </si>
  <si>
    <t>OPTICAL CABLE CFOA-SM-AS80-S 24F NR (EXP)</t>
  </si>
  <si>
    <t>CABLE OPTICO CFOA-SM-AS80-S 24F NR (EXP)</t>
  </si>
  <si>
    <t>CABO OPTICO CFOA-SM-AS80-S 06F NR (EXP)</t>
  </si>
  <si>
    <t>OPTICAL CABLE CFOA-SM-AS80-S 06F NR (EXP)</t>
  </si>
  <si>
    <t>CABLE OPTICO CFOA-SM-AS80-S 06F NR (EXP)</t>
  </si>
  <si>
    <t>CABO OPTICO CFOAC-BLI-CM-01-AR-LSZH A2 PR - BOBINA 1000M (DROP COMPACTO FIG.8 LOW FRICTION)</t>
  </si>
  <si>
    <t>OPTICAL CABLE CFOAC-BLI-CM-01-AR-LSZH A2 PR - BOBINA 1000M (DROP COMPACTO FIG.8 LOW FRICTION)</t>
  </si>
  <si>
    <t>CABLE OPTICO CFOAC-BLI-CM-01-AR-LSZH A2 PR - BOBINA 1000M (DROP COMPACTO FIG.8 LOW FRICTION)</t>
  </si>
  <si>
    <t>CABO OPTICO OPTIC-LAN 06F SM NR</t>
  </si>
  <si>
    <t>OPTICAL CABLE OPTIC-LAN 06F SM NR</t>
  </si>
  <si>
    <t>CABLE OPTICO OPTIC-LAN 06F SM NR</t>
  </si>
  <si>
    <t>OPTICAL CABLE OPTIC-LAN 10F SM COG</t>
  </si>
  <si>
    <t>CABLE OPTICO OPTIC-LAN 10F SM COG</t>
  </si>
  <si>
    <t>OPTICAL CABLE OPTIC-LAN-AR (PFV) 12F MM (50) COG</t>
  </si>
  <si>
    <t>CABLE OPTICO OPTIC-LAN-AR (PFV) 12F MM (50) COG</t>
  </si>
  <si>
    <t>OPTICAL CABLE OPTIC-LAN-AR (PFV) 06F MM (50) COG</t>
  </si>
  <si>
    <t>CABLE OPTICO OPTIC-LAN-AR (PFV) 06F MM (50) COG</t>
  </si>
  <si>
    <t>OPTICAL CABLE OPTIC-LAN-AR (PFV) 02F MM (50) COG</t>
  </si>
  <si>
    <t>CABLE OPTICO OPTIC-LAN-AR (PFV) 02F MM (50) COG</t>
  </si>
  <si>
    <t>OPTICAL CABLE OPTIC-LAN-AR (PFV) 04F MM (50) COG</t>
  </si>
  <si>
    <t>CABLE OPTICO OPTIC-LAN-AR (PFV) 04F MM (50) COG</t>
  </si>
  <si>
    <t>OPTICAL CABLE OPTIC-LAN-AR (PFV) 08F MM (50) COG</t>
  </si>
  <si>
    <t>CABLE OPTICO OPTIC-LAN-AR (PFV) 08F MM (50) COG</t>
  </si>
  <si>
    <t>OPTICAL CABLE OPTIC-LAN-AR (PFV) 06F MM (50) OM4 COG</t>
  </si>
  <si>
    <t>CABLE OPTICO OPTIC-LAN-AR (PFV) 06F MM (50) OM4 COG</t>
  </si>
  <si>
    <t>OPTICAL CABLE OPTIC-LAN-AR (PFV) 04F MM (50) OM3 COG</t>
  </si>
  <si>
    <t>CABLE OPTICO OPTIC-LAN-AR (PFV) 04F MM (50) OM3 COG</t>
  </si>
  <si>
    <t>OPTICAL CABLE OPTIC-LAN-AR (PFV) 06F MM (50) OM3 COG</t>
  </si>
  <si>
    <t>CABLE OPTICO OPTIC-LAN-AR (PFV) 06F MM (50) OM3 COG</t>
  </si>
  <si>
    <t>OPTICAL CABLE OPTIC-LAN-AR (PFV) 12F MM (50) OM3 COG</t>
  </si>
  <si>
    <t>CABLE OPTICO OPTIC-LAN-AR (PFV) 12F MM (50) OM3 COG</t>
  </si>
  <si>
    <t>OPTICAL CABLE OPTIC-LAN-AR (PFV) 04F MM (50) OM4 COG</t>
  </si>
  <si>
    <t>CABLE OPTICO OPTIC-LAN-AR (PFV) 04F MM (50) OM4 COG</t>
  </si>
  <si>
    <t>OPTICAL CABLE OPTIC-LAN-AR (PFV) 12F MM (50) OM4 COG</t>
  </si>
  <si>
    <t>CABLE OPTICO OPTIC-LAN-AR (PFV) 12F MM (50) OM4 COG</t>
  </si>
  <si>
    <t>CABO OPTICO FIBER-LAN INDOOR 12F MM (50) OM4 COR AQ</t>
  </si>
  <si>
    <t>OPTICAL CABLE FIBER-LAN INDOOR 12F MM (50) OM4 COR AQ</t>
  </si>
  <si>
    <t>CABLE OPTICO FIBER-LAN INDOOR 12F MM (50) OM4 COR AQ</t>
  </si>
  <si>
    <t>CABO OPTICO CFOA-MM-DD-S 24F (62.5) (CATV)</t>
  </si>
  <si>
    <t>OPTICAL CABLE CFOA-MM-DD-S 24F (62.5) (CATV)</t>
  </si>
  <si>
    <t>CABLE OPTICO CFOA-MM-DD-S 24F (62.5) (CATV)</t>
  </si>
  <si>
    <t>CABO OPTICO OPDC-N G.051.102.10 (36F) - BOBINA METÁLICA</t>
  </si>
  <si>
    <t>OPDC-N G.051.102.10 (36F) - METALLIC REEL</t>
  </si>
  <si>
    <t>CABLE OPTICO OPDC-N G.051.102.10 (36F) - CARRETE METÁLICO</t>
  </si>
  <si>
    <t>CABO OPTICO CFOA-MM-DD-S 06F (62.5) (CATV)</t>
  </si>
  <si>
    <t>OPTICAL CABLE CFOA-MM-DD-S 06F (62.5) (CATV)</t>
  </si>
  <si>
    <t>CABLE OPTICO CFOA-MM-DD-S 06F (62.5) (CATV)</t>
  </si>
  <si>
    <t>OPTICAL CABLE FIS-OPTIC-AS80 02F NR MM(50)</t>
  </si>
  <si>
    <t>CABLE OPTICO FIS-OPTIC-AS80 02F NR MM(50)</t>
  </si>
  <si>
    <t>OPTICAL CABLE FIS-OPTIC-AS80 04F NR MM(50)</t>
  </si>
  <si>
    <t>CABLE OPTICO FIS-OPTIC-AS80 04F NR MM(50)</t>
  </si>
  <si>
    <t>OPTICAL CABLE FIS-OPTIC-AS80 06F NR MM(50)</t>
  </si>
  <si>
    <t>CABLE OPTICO FIS-OPTIC-AS80 06F NR MM(50)</t>
  </si>
  <si>
    <t>OPTICAL CABLE FIS-OPTIC-AS120 08F NR MM(50)</t>
  </si>
  <si>
    <t>CABLE OPTICO FIS-OPTIC-AS120 08F NR MM(50)</t>
  </si>
  <si>
    <t>CABO OPTICO FIS-OPTIC-AS120 10F NR MM(50)</t>
  </si>
  <si>
    <t>OPTICAL CABLE FIS-OPTIC-AS120 10F NR MM(50)</t>
  </si>
  <si>
    <t>CABLE OPTICO FIS-OPTIC-AS120 10F NR MM(50)</t>
  </si>
  <si>
    <t>OPTICAL CABLE FIS-OPTIC-AS120 12F NR MM(50)</t>
  </si>
  <si>
    <t>CABLE OPTICO FIS-OPTIC-AS120 12F NR MM(50)</t>
  </si>
  <si>
    <t>OPTICAL CABLE OPTIC-LAN-AR (PFV) 12F MM (62.5) COG</t>
  </si>
  <si>
    <t>CABLE OPTICO OPTIC-LAN-AR (PFV) 12F MM (62.5) COG</t>
  </si>
  <si>
    <t>OPTICAL CABLE OPTIC-LAN-AR (PFV) 06F MM (62.5) COG</t>
  </si>
  <si>
    <t>CABLE OPTICO OPTIC-LAN-AR (PFV) 06F MM (62.5) COG</t>
  </si>
  <si>
    <t>OPTICAL CABLE OPTIC-LAN-AR (PFV) 02F MM (62.5) COG</t>
  </si>
  <si>
    <t>CABLE OPTICO OPTIC-LAN-AR (PFV) 02F MM (62.5) COG</t>
  </si>
  <si>
    <t>OPTICAL CABLE OPTIC-LAN-AR (PFV) 04F MM (62.5) COG</t>
  </si>
  <si>
    <t>CABLE OPTICO OPTIC-LAN-AR (PFV) 04F MM (62.5) COG</t>
  </si>
  <si>
    <t>OPTICAL CABLE OPTIC-LAN-AR (PFV) 08F MM (62.5) COG</t>
  </si>
  <si>
    <t>CABLE OPTICO OPTIC-LAN-AR (PFV) 08F MM (62.5) COG</t>
  </si>
  <si>
    <t>CABO ELET. GIGALAN F/UTP 23AWGX4P CAT.6 CMX OUTDOOR (1000M)</t>
  </si>
  <si>
    <t>DATA CABLE GIGALAN F/UTP 23AWGX4P CAT.6 CMX OUTDOOR (1000M)</t>
  </si>
  <si>
    <t>CABLE TRANSMISION DATOS GIGALAN F/UTP 23AWGX4P CAT.6 CMX INDOOR/OUTDOOR (1000M)</t>
  </si>
  <si>
    <t>ET2738</t>
  </si>
  <si>
    <t>CABO OPTICO CFOA-SM-AS120-S 24F G-652D (3.6KN) (DC) NR</t>
  </si>
  <si>
    <t>OPTICAL CABLE CFOA-SM-AS120-S 24F G-652D (3.6KN) (DC) NR</t>
  </si>
  <si>
    <t>CABLE OPTICO CFOA-SM-AS120-S 24F G-652D (3.6KN) (DC) NR</t>
  </si>
  <si>
    <t>CABO OPTICO CFOA-SM-DDR-G 60F (PFV) LSZH (ABNT)</t>
  </si>
  <si>
    <t>OPTICAL CABLE CFOA-SM-DDR-G 60F (PFV) LSZH (ABNT)</t>
  </si>
  <si>
    <t>CABLE OPTICO CFOA-SM-DDR-G 60F (PFV) LSZH (ABNT)</t>
  </si>
  <si>
    <t>CABO OPTICO CFOI-BLI-UB 24F G-657A2 LSZH AZ - EUROCLASS Dca (s2, d2, a1) - (SIMPLUSLAN FTTA)</t>
  </si>
  <si>
    <t>OPTICAL CABLE CFOI-BLI-UB 24F G-657A2 LSZH AZ - EUROCLASS Dca (s2, d2, a1) - (SIMPLUSLAN FTTA)</t>
  </si>
  <si>
    <t>CABLE OPTICO CFOI-BLI-UB 24F G-657A2 LSZH AZ - EUROCLASS Dca (s2, d2, a1) - (SIMPLUSLAN FTTA)</t>
  </si>
  <si>
    <t>SERVICE CABLE CONECTORIZADO FANOUT 24F OM4 LC-UPC/MPO12-UPC(M) 1.0D2/0.8D3 10.0M - TS - LSZH - ACQUA</t>
  </si>
  <si>
    <t>TRUNK CABLE PRE-TERMINATED FANOUT 24F OM4 LC-UPC/MPO12-UPC(M) 1.0D2/0.8D2 10.0M - TS - LSZH - AQUA</t>
  </si>
  <si>
    <t>CABLE TRONCAL CONECTORIZADO FANOUT 24F OM4 LC-UPC/MPO12-UPC(M) 1.0D2/0.8D2 10.0M - TS - LSZH - ACQUA</t>
  </si>
  <si>
    <t>CABO OPTICO CFOI-BLI-UB 32F G-657A2 LSZH AZ - EUROCLASS Dca (s2, d2, a1) - (SIMPLUSLAN FTTA)</t>
  </si>
  <si>
    <t>OPTICAL CABLE CFOI-BLI-UB 32F G-657A2 LSZH AZ - EUROCLASS Dca (s2, d2, a1) - (SIMPLUSLAN FTTA)</t>
  </si>
  <si>
    <t>CABLE OPTICO CFOI-BLI-UB 32F G-657A2 LSZH AZ - EUROCLASS Dca (s2, d2, a1) - (SIMPLUSLAN FTTA)</t>
  </si>
  <si>
    <t>CRUZETA PARA RESERVA DE CABO OPGW 1000x1000</t>
  </si>
  <si>
    <t>ET2679</t>
  </si>
  <si>
    <t>CABO OPTICO CFOA-SM-DD-S 96F G-G652D (ARSAT)</t>
  </si>
  <si>
    <t>OPTICAL CABLE CFOA-DD-S 96F G-652D (ARSAT)</t>
  </si>
  <si>
    <t>CABLE OPTICO CFOA-SM-DD-S 96F G-652D (ARSAT)</t>
  </si>
  <si>
    <t>OPTICAL CABLE OPTIC-LAN-AR (PFV) 04F SM G-652D COG</t>
  </si>
  <si>
    <t>CABLE OPTICO OPTIC-LAN-AR (PFV) 04F SM G-652D COG</t>
  </si>
  <si>
    <t>CABO OPTICO FIS-OPTIC-DG SM 04F G-652D COG</t>
  </si>
  <si>
    <t>OPTICAL CABLE FIS-OPTIC-DG SM 04F G-652D COG</t>
  </si>
  <si>
    <t>CABLE OPTICO FIS-OPTIC-DG SM 04F G-652D COG</t>
  </si>
  <si>
    <t>CABO OPTICO FIS-OPTIC-DG SM 02F G-652D COG</t>
  </si>
  <si>
    <t>OPTICAL CABLE FIS-OPTIC-DG SM 02F G-652D COG</t>
  </si>
  <si>
    <t>CABLE OPTICO FIS-OPTIC-DG SM 02F G-652D COG</t>
  </si>
  <si>
    <t>OPTICAL CABLE OPTIC-LAN 04F SM G-652D COG</t>
  </si>
  <si>
    <t>CABLE OPTICO OPTIC-LAN 04F SM G-652D COG</t>
  </si>
  <si>
    <t>CABO OPTICO FIBER-LAN INDOOR 08F SM G-652D COR AM</t>
  </si>
  <si>
    <t>OPTICAL CABLE FIBER-LAN INDOOR 08F SM G-652D COR AM</t>
  </si>
  <si>
    <t>CABLE OPTICO FIBER-LAN INDOOR 08F SM G-652D COR AM</t>
  </si>
  <si>
    <t>CABO OPTICO CFOA-NZD-DD-S 72F TS (CATV)</t>
  </si>
  <si>
    <t>OPTICAL CABLE CFOA-NZD-DD-S 72F TS (CATV)</t>
  </si>
  <si>
    <t>CABLE OPTICO CFOA-NZD-DD-S 72F TS (CATV)</t>
  </si>
  <si>
    <t>CORDAO DUPLEX CONECTORIZADO SM G-652D ST-UPC/ST-UPC 1.0M - COG - AMARELO</t>
  </si>
  <si>
    <t>DUPLEX OPTICAL PATCH CORD SM G-652D ST-UPC/ST-UPC 1.0M - OFN - YELLOW</t>
  </si>
  <si>
    <t>CORDON DUPLEX CONECTORIZADO SM G-652D ST-UPC/ST-UPC 1.0M - COG - AMARILLO</t>
  </si>
  <si>
    <t>CORDAO DUPLEX CONECTORIZADO SM G-652D ST-UPC/ST-UPC 2.0M - COG - AMARELO</t>
  </si>
  <si>
    <t>DUPLEX OPTICAL PATCH CORD SM G-652D ST-UPC/ST-UPC 2.0M - OFN - YELLOW</t>
  </si>
  <si>
    <t>CORDON DUPLEX CONECTORIZADO SM G-652D ST-UPC/ST-UPC 2.0M - COG - AMARILLO</t>
  </si>
  <si>
    <t>CABO OPTICO CFOA-NZD-AS120-S 24F G-655C (2.85KN) (DC) (NZD LA) NR</t>
  </si>
  <si>
    <t>OPTICAL CABLE CFOA-NZD-AS120-S 24F G-655C (2.85KN) (DC) (NZD LA) NR</t>
  </si>
  <si>
    <t>CABLE OPTICO CFOA-NZD-AS120-S 24F G-655C (2.85KN) (DC) (NZD LA) NR</t>
  </si>
  <si>
    <t>ET3471</t>
  </si>
  <si>
    <t>CORDON DUPLEX CONECTORIZADO SM G-652D ST-UPC/ST-UPC 3.0M - COG - AMARILLO</t>
  </si>
  <si>
    <t>CORDON DUPLEX CONECTORIZADO SM G-652D ST-UPC/ST-UPC 10.0M - COG - AMARILLO</t>
  </si>
  <si>
    <t>PATCH CORD U/UTP GIGALAN CAT.6 - CM - T568A/B - 1.0M - VIOLETA</t>
  </si>
  <si>
    <t>U/UTP CAT.6 COPPER PATCH CORD GIGALAN - CM - T568A/B - 1.0M - PURPLE</t>
  </si>
  <si>
    <t>PATCH CORD U/UTP GIGALAN CAT.6 - CM - T568A/B - 5.0M - VIOLETA</t>
  </si>
  <si>
    <t>U/UTP CAT.6 COPPER PATCH CORD GIGALAN - CM - T568A/B - 5.0M - PURPLE</t>
  </si>
  <si>
    <t>PATCH CORD U/UTP GIGALAN CAT.6 - CM - T568A/B - 10.0M - VIOLETA</t>
  </si>
  <si>
    <t>U/UTP CAT.6 COPPER PATCH CORD GIGALAN - CM - T568A/B - 10.0M - VIOLETA</t>
  </si>
  <si>
    <t>PATCH CORD U/UTP GIGALAN CAT.6 - CM - T568A/B - 3.0M - LARANJA</t>
  </si>
  <si>
    <t>U/UTP CAT.6 COPPER PATCH CORD GIGALAN - CM - T568A/B - 3.0M - ORANGE</t>
  </si>
  <si>
    <t>PATCH CORD U/UTP GIGALAN CAT.6 - CM - T568A/B - 3.0M - NARANJA</t>
  </si>
  <si>
    <t>ET1852</t>
  </si>
  <si>
    <t>MODEM OPTICO INDUSTRIAL GPON LD510-20B</t>
  </si>
  <si>
    <t>ET03998</t>
  </si>
  <si>
    <t>a0A6100001ExQjI</t>
  </si>
  <si>
    <t>CABO OPTICO OPGW DS1.084.146.S24 (DUAL 24F SM) 125MM2 -  BOBINA METALICA</t>
  </si>
  <si>
    <t>OPGW CABLE DS1.084.146.S24 (DUAL 24F SM) 125MM2 - METALIC REEL</t>
  </si>
  <si>
    <t>CABLE OPTICO OPGW DS1.084.146.S24 (DUAL 24F SM) 125MM2 -  BOBINA METALICA</t>
  </si>
  <si>
    <t>ET2529</t>
  </si>
  <si>
    <t>SERVICE CABLE CONECTORIZADO 12F OM4 LC-UPC/LC-UPC 1.0D2/1.0D2 300.0M - UT - LSZH - ACQUA (A - B)</t>
  </si>
  <si>
    <t>TRUNK CABLE PRE-TERMINATED 12F OM4 LC-UPC/LC-UPC 1.0D2/1.0D2 300.0M - UT - LSZH - AQUA (A - B)</t>
  </si>
  <si>
    <t>CABLE TRONCAL CONECTORIZADO 12F OM4 LC-UPC/LC-UPC 1.0D2/1.0D2 300.0M - UT - LSZH - ACQUA (A - B)</t>
  </si>
  <si>
    <t>(INATIVO) CABO TRANSMISSAO DE DADOS GIGALAN AUGMENTED CAT.6A 23AWGX4P U/UTP PR CM 1000M</t>
  </si>
  <si>
    <t>CABO OPTICO CFOA-MM-AS200-G 96F (62.5) NR (ABNT)</t>
  </si>
  <si>
    <t>OPTICAL CABLE CFOA-MM-AS200-G 96F (62.5) NR (ABNT)</t>
  </si>
  <si>
    <t>CABLE OPTICO CFOA-MM-AS200-G 96F (62.5) NR (ABNT)</t>
  </si>
  <si>
    <t>CABO TRANSMISSAO DE DADOS GIGALAN AUGMENTED CAT6A U/UTP 23AWGX4P CM PR (1000M)</t>
  </si>
  <si>
    <t>DATA CABLE  GIGALAN AUGMENTED CAT6A U/UTP 23AWGX4P CM PR (1000M)</t>
  </si>
  <si>
    <t>CABLE PARA TRANSMISION DE DATOS GIGALAN AUGMENTED CAT6A U/UTP 23AWGX4P CM PR (1000M)</t>
  </si>
  <si>
    <t>SERVICE CABLE CONECTORIZADO 12F OM4 MPO12-UPC(M)/MPO12-UPC(M) 0.8D3/0.8D3 300.0M - UT - LSZH - ACQUA - TIPO B</t>
  </si>
  <si>
    <t>TRUNK CABLE PRE-TERMINATED 12F OM4 MPO12-UPC(M)/MPO12-UPC(M) 0.8D3/0.8D3 300.0M - UT - LSZH - AQUA - TYPE B</t>
  </si>
  <si>
    <t>CABLE TRONCAL CONECTORIZADO 12F OM4 MPO12-UPC(M)/MPO12-UPC(M) 0.8D3/0.8D3 300.0M - UT - LSZH - ACQUA  - TIPO B</t>
  </si>
  <si>
    <t>FK-CTOP-L8 (CAIXA DE TERMINAÇÃO ÓPTICA PRÉ-CONECTORIZADA SELADA - C/ 8 ADAPTADORES REFORÇADOS + 120.0M CABO MINI-RA 08F)</t>
  </si>
  <si>
    <t>FK-CTOP-L8 (LOCKED PRE-TERMINATED SLIMBOX DROP TERMINAL - W/ 8 REINFORCED ADAPTERS   120.0M MINI-RA 08F CABLE)</t>
  </si>
  <si>
    <t>FK-CTOP-L8 (CAJA DE TERMINACIÓN OPTICA PRE-CONECTORIZADA SELLADA - C/ 8 ADAPTADORES REFORZADOS   120.0M CABLE MINI-RA 08F)</t>
  </si>
  <si>
    <t>FK-CTOP-L8 (CAIXA DE TERMINAÇÃO ÓPTICA PRÉ-CONECTORIZADA SELADA - 1 SPLITTER 1X8 NC/SC-APC + 8 ADAPTADORES REFORÇADOS + 120.0M CABO DROP CIRCULAR 5.05MM)</t>
  </si>
  <si>
    <t>FK-CTOP-L8 (LOCKED PRE-TERMINATED SLIMBOX DROP TERMINAL - W/ 8 REINFORCED ADAPTERS + SPLITTER 1x8 + 120.0M CIRCULAR CABLE 5.05MM)</t>
  </si>
  <si>
    <t>FK-CTOP-L8 (CAJA DE TERMINACIÓN OPTICA PRE-CONECTORIZADA SELLADA - C/ 8 ADAPTADORES REFORZADOS + 1 SPLITTER 1x8 + 120.0M CABLE CIRCULAR 5.05MM)</t>
  </si>
  <si>
    <t>FK-CTOP-L8 (CAIXA DE TERMINAÇÃO ÓPTICA PRÉ-CONECTORIZADA SELADA - 1 SPLITTER 1X8 NC/SC-APC + 9 ADAPTADORES REFORÇADOS)</t>
  </si>
  <si>
    <t>FK-CTOP-L8 (LOCKED PRE-TERMINATED SLIMBOX DROP TERMINAL - W/ 9 REINFORCED ADAPTERS)</t>
  </si>
  <si>
    <t>FK-CTOP-L8 (CAJA DE TERMINACIÓN OPTICA PRE-CONECTORIZADA SELLADA - C/ 9 ADAPTADORES REFORZADOS)</t>
  </si>
  <si>
    <t>CABO OPTICO CFOA-BLI-A/B-DMD-S 288F (ABNT CL)</t>
  </si>
  <si>
    <t>OPTICAL CABLE CFOA-BLI-A/B-DMD-S 288F (ABNT CL)</t>
  </si>
  <si>
    <t>CABLE OPTICO CFOA-BLI-A/B-DMD-S 288F (ABNT CL)</t>
  </si>
  <si>
    <t>FW22003D -48VDC, BW14MHZ,1+0 PLUS, ALTA, 5xETH + 16E1, 120 OHMS</t>
  </si>
  <si>
    <t>FW22003D -48VDC,BW14MHZ, 1+0 PLUS, BAIXA, 5xETH + 16E1, 120 OHMS</t>
  </si>
  <si>
    <t>CABO TRANSMISSAO DE DADOS GIGALAN F/UTP 23AWGX4P CAT.6 CMX OUTDOOR (1000M)</t>
  </si>
  <si>
    <t>DATA CABLE  GIGALAN F/UTP 23AWGX4P CAT.6 CMX OUTDOOR (1000M)</t>
  </si>
  <si>
    <t>CABLE TRANSMISION DATOS GIGALAN F/UTP 23AWGX4P CAT.6 CMX OUTDOOR (1000M)</t>
  </si>
  <si>
    <t>CABO OPTICO OPGW CS2.190.167.S24 (CENTRUM 24F SM)  159MM2</t>
  </si>
  <si>
    <t>OPGW CABLE CS2.190.167.S24 (CENTRUM 24F SM)  159MM2</t>
  </si>
  <si>
    <t>CABLE OPTICO OPGW CS2.190.167.S24 (CENTRUM 24F SM)  159MM2</t>
  </si>
  <si>
    <t>CEIP 24 (CAIXA DE EMENDA INTERNA DE PAREDE PARA 24F (FUSAO))</t>
  </si>
  <si>
    <t>CABO OPTICO CFOI-BLI-UB 48F G-657A2 LSZH AZ - EUROCLASS Dca (s2, d2, a1) -  (SIMPLUSLAN FTTA)</t>
  </si>
  <si>
    <t>OPTICAL CABLE CFOI-BLI-UB 48F G-657A2 LSZH AZ - EUROCLASS Dca (s2, d2, a1) -  (SIMPLUSLAN FTTA)</t>
  </si>
  <si>
    <t>CABLE OPTICO CFOI-BLI-UB 48F G-657A2 LSZH AZ - EUROCLASS Dca (s2, d2, a1) -  (SIMPLUSLAN FTTA)</t>
  </si>
  <si>
    <t>CABO OPTICO CFOA-SM-AS200-S 08F TS NR (ABNT)</t>
  </si>
  <si>
    <t>OPTICAL CABLE CFOA-SM-AS200-S 08F TS NR (ABNT)</t>
  </si>
  <si>
    <t>CABLE OPTICO CFOA-SM-AS200-S 08F TS NR (ABNT)</t>
  </si>
  <si>
    <t>DIO HD MPO CURTO - MODULO BASICO</t>
  </si>
  <si>
    <t>DIO HD  LONGO - MODULO BASICO</t>
  </si>
  <si>
    <t>DIO HD LONGO - MODULO BASICO</t>
  </si>
  <si>
    <t>DIO CASSETE HD 24F SM LC/FUSAO</t>
  </si>
  <si>
    <t>DIO CASSETE HD 24F OM4 LC/FUSAO</t>
  </si>
  <si>
    <t>DIO CASSETE HD 24F SM  2xLC/MPO12</t>
  </si>
  <si>
    <t>DIO CASSETE HD 24F OM4 2xLC/MPO12</t>
  </si>
  <si>
    <t>CORDAO DUPLEX CONECTORIZADO SM G-652D LC-UPC/SC-UPC 50.0M - COG - AMARELO - D3</t>
  </si>
  <si>
    <t>DUPLEX OPTICAL PATCH CORD SM G-652D LC-UPC/SC-UPC 50.0M - OFN - YELLOW - D3</t>
  </si>
  <si>
    <t>CORDON DUPLEX CONECTORIZADO SM G-652D LC-UPC/SC-UPC 50.0M - COG - AMARILLO - D3</t>
  </si>
  <si>
    <t>CORDAO DUPLEX CONECTORIZADO SM G-652D LC-UPC/SC-UPC 1.0M - COG - AMARELO - D3</t>
  </si>
  <si>
    <t>DUPLEX OPTICAL PATCH CORD SM G-652D LC-UPC/SC-UPC 1.0M - OFN - YELLOW - D3</t>
  </si>
  <si>
    <t>CORDON DUPLEX CONECTORIZADO SM G-652D LC-UPC/SC-UPC 1.0M - COG - AMARILLO - D3</t>
  </si>
  <si>
    <t>CORDAO DUPLEX CONECTORIZADO SM G-652D LC-UPC/SC-UPC 3.0M - COG - AMARELO - D3</t>
  </si>
  <si>
    <t>DUPLEX OPTICAL PATCH CORD SM G-652D LC-UPC/SC-UPC 3.0M - OFN - YELLOW - D3</t>
  </si>
  <si>
    <t>CORDON DUPLEX CONECTORIZADO SM G-652D LC-UPC/SC-UPC 3.0M - COG - AMARILLO - D3</t>
  </si>
  <si>
    <t>CORDAO DUPLEX CONECTORIZADO SM G-652D LC-UPC/SC-UPC 30.0M - COG - AMARELO - D3</t>
  </si>
  <si>
    <t>DUPLEX OPTICAL PATCH CORD SM G-652D LC-UPC/SC-UPC 30.0M - OFN - YELLOW - D3</t>
  </si>
  <si>
    <t>CORDON DUPLEX CONECTORIZADO SM G-652D LC-UPC/SC-UPC 30.0M - COG - AMARILLO - D3</t>
  </si>
  <si>
    <t>CABO OPTICO CONECTORIZADO DROP COMPACTO FIG.8 LOW FRICTION BLI-CM-01-AR-LSZH SLIMCONNECTOR - CZ - ROLO 0-50M (DIRETO) (XXXXX) - LR</t>
  </si>
  <si>
    <t>CABO OPTICO CONECTORIZADO DROP COMPACTO FIG.8 LOW FRICTION BLI-CM-01-AR-LSZH SLIMCONNECTOR - CZ - ROLO 51-100M (DIRETO) (XXXXX) - LR</t>
  </si>
  <si>
    <t>CABO OPTICO CONECTORIZADO DROP COMPACTO FIG.8 LOW FRICTION BLI-CM-01-AR-LSZH SLIMCONNECTOR - CZ - ROLO 0-50M (COM TRADUTOR) (XXXX) - LR</t>
  </si>
  <si>
    <t>CABO OPTICO CONECTORIZADO DROP COMPACTO FIG.8 LOW FRICTION BLI-CM-01-AR-LSZH SLIMCONNECTOR - CZ - ROLO 51-100M (COM TRADUTOR) (XXXX) - LR</t>
  </si>
  <si>
    <t>CABO OPTICO CONECTORIZADO DROP COMPACTO FIG.8 LOW FRICTION BLI-CM-01-AR-LSZH SLIMCONNECTOR - CZ - ROLO 101-150M (COM TRADUTOR) (XXXXX) - LR</t>
  </si>
  <si>
    <t>SERVICE CABLE CONECTORIZADO 12F OM3 LC-UPC/SC-UPC 1.0D2/1.0D2 10.0M - UT - LSZH - ACQUA (A - B)</t>
  </si>
  <si>
    <t>TRUNK CABLE PRE-TERMINATED 12F OM3 LC-UPC/SC-UPC 1.0D2/1.0D2 10.0M - UT - LSZH - AQUA (A - B)</t>
  </si>
  <si>
    <t>CABLE TRONCAL CONECTORIZADO 12F OM3 LC-UPC/SC-UPC 1.0D2/1.0D2 10.0M - UT - LSZH - ACQUA (A - B)</t>
  </si>
  <si>
    <t>CABO OPTICO CFOI-BLI-UB 16F G-657A2 LSZH MF (SIMPLUSLAN FTTA)</t>
  </si>
  <si>
    <t>OPTICAL CABLE CFOI-BLI-UB 16F G-657A2 LSZH MF (SIMPLUSLAN FTTA)</t>
  </si>
  <si>
    <t>CABLE OPTICO CFOI-BLI-UB 16F G-657A2 LSZH MF (SIMPLUSLAN FTTA)</t>
  </si>
  <si>
    <t>CABO OPTICO CFOA-MM-DDR-S 04F (50) OM4 TS (PFV) LSZH (ABNT CL)</t>
  </si>
  <si>
    <t>OPTICAL CABLE CFOA-MM-DDR-S 04F (50) OM4 TS (PFV) LSZH (ABNT CL)</t>
  </si>
  <si>
    <t>CABLE OPTICO CFOA-MM-DDR-S 04F (50) OM4 TS (PFV) LSZH (ABNT CL)</t>
  </si>
  <si>
    <t>CABO OPTICO AT-3BE27NT-072-CMAB</t>
  </si>
  <si>
    <t>OPTICAL CABLE AT-3BE27NT-072-CMAB</t>
  </si>
  <si>
    <t>CABLE OPTICO AT-3BE27NT-072-CMAB</t>
  </si>
  <si>
    <t>CABO OPTICO AT-3BE27DT-072-CLIE</t>
  </si>
  <si>
    <t>OPTICAL CABLE AT-3BE27DT-072-CLIE</t>
  </si>
  <si>
    <t>CABLE OPTICO AT-3BE27DT-072-CLIE</t>
  </si>
  <si>
    <t>CABO OPTICO AT-3BE27DT-072-CMDE</t>
  </si>
  <si>
    <t>OPTICAL CABLE AT-3BE27DT-072-CMDE</t>
  </si>
  <si>
    <t>CABLE OPTICO AT-3BE27DT-072-CMDE</t>
  </si>
  <si>
    <t>CORDAO MONOFIBRA CONECTORIZADO SM G-652D SC-APC/SC-APC 2.0M - LSZH - AMARELO</t>
  </si>
  <si>
    <t>SIMPLEX OPTICAL PATCH CORD SM G-652D SC-APC/SC-APC 2.0M - LSZH - YELLOW</t>
  </si>
  <si>
    <t>PATCH CORD OPTICO MONOFIBRA CONECTORIZADO SM G-652D SC-APC/SC-APC 2.0M - LSZH - AMARILLO</t>
  </si>
  <si>
    <t>CORDAO MONOFIBRA CONECTORIZADO OM3 LC-UPC/SC-UPC 2.0M - LSZH - ACQUA</t>
  </si>
  <si>
    <t>SIMPLEX OPTICAL PATCH CORD OM3 LC-UPC/SC-UPC 2.0M - LSZH - AQUA</t>
  </si>
  <si>
    <t>PATCH CORD OPTICO MONOFIBRA CONECTORIZADO OM3 LC-UPC/SC-UPC 2.0M - LSZH - ACQUA</t>
  </si>
  <si>
    <t>CORDAO DUPLEX CONECTORIZADO SM G-652D SC-APC/SC-APC 7.0M - LSZH - AMARELO</t>
  </si>
  <si>
    <t>DUPLEX OPTICAL PATCH CORD SM G-652D SC-APC/SC-APC 7.0M - LSZH - YELLOW</t>
  </si>
  <si>
    <t>PATCH CORD OPTICO DUPLEX CONECTORIZADO SM G-652D SC-APC/SC-APC 7.0M - LSZH - AMARILLO</t>
  </si>
  <si>
    <t>CORDAO DUPLEX CONECTORIZADO SM G-652D SC-APC/SC-APC 13.0M - LSZH - AMARELO</t>
  </si>
  <si>
    <t>DUPLEX OPTICAL PATCH CORD SM G-652D SC-APC/SC-APC 13.0M - LSZH - YELLOW</t>
  </si>
  <si>
    <t>PATCH CORD OPTICO DUPLEX CONECTORIZADO SM G-652D SC-APC/SC-APC 13.0M - LSZH - AMARILLO</t>
  </si>
  <si>
    <t>CORDAO MONOFIBRA CONECTORIZADO SM G-652D FC-APC/FC-APC 5.0M - LSZH - AMARELO</t>
  </si>
  <si>
    <t>SIMPLEX OPTICAL PATCH CORD SM G-652D FC-APC/FC-APC 5.0M - LSZH - YELLOW</t>
  </si>
  <si>
    <t>CORDON MONOFIBRA CONECTORIZADO SM G-652D FC-APC/FC-APC 5.0M - LSZH - AMARILLO</t>
  </si>
  <si>
    <t>CORDAO DUPLEX CONECTORIZADO BLI A/B G-657A2 SC-APC/SC-APC 3.0M - LSZH - AMARELO</t>
  </si>
  <si>
    <t>DUPLEX OPTICAL PATCH CORD BLI A/B G-657A2 SC-APC/SC-APC 3.0M - LSZH - YELLOW</t>
  </si>
  <si>
    <t>CORDON DUPLEX CONECTORIZADO BLI A/B G-657A2 SC-APC/SC-APC 3.0M - LSZH - AMARILLO</t>
  </si>
  <si>
    <t>CORDAO MONOFIBRA CONECTORIZADO BLI A/B G-657A2 SC-APC/SC-APC 5.0M - LSZH - AMARELO</t>
  </si>
  <si>
    <t>SIMPLEX OPTICAL PATCH CORD BLI A/B G-657A2 SC-APC/SC-APC 5.0M - LSZH - YELLOW</t>
  </si>
  <si>
    <t>CORDON MONOFIBRA CONECTORIZADO BLI A/B G-657A2 SC-APC/SC-APC 5.0M - LSZH - AMARILLO</t>
  </si>
  <si>
    <t>CORDAO MONOFIBRA CONECTORIZADO BLI A/B G-657A2 SC-APC/SC-APC 3.0M - LSZH - AMARELO</t>
  </si>
  <si>
    <t>SIMPLEX OPTICAL PATCH CORD BLI A/B G-657A2 SC-APC/SC-APC 3.0M - LSZH - YELLOW</t>
  </si>
  <si>
    <t>CORDON MONOFIBRA CONECTORIZADO BLI A/B G-657A2 SC-APC/SC-APC 3.0M - LSZH - AMARILLO</t>
  </si>
  <si>
    <t>CONJUNTO DE ANCORAGEM TERMINAL FIBERLIGN P/ CABO OPGW DIAMETRO 15,5MM CJAF-390</t>
  </si>
  <si>
    <t>SERVICE CABLE CONECTORIZADO 02F OM3 SC-UPC/SC-UPC 60.0M - TIGHT - LSZH - PRETO - IO</t>
  </si>
  <si>
    <t>TRUNK CABLE PRE-TERMINATED 02F OM3 SC-UPC/SC-UPC 60.0M - TIGHT - LSZH - BLACK - IO</t>
  </si>
  <si>
    <t>CABLE TRONCAL CONECTORIZADO 02F OM3 SC-UPC/SC-UPC 60.0M - TIGHT - LSZH - NEGRO - IO</t>
  </si>
  <si>
    <t>SERVICE CABLE CONECTORIZADO 02F OM3 SC-UPC/SC-UPC 75.0M - TIGHT - LSZH - PRETO - IO</t>
  </si>
  <si>
    <t>TRUNK CABLE PRE-TERMINATED 02F OM3 SC-UPC/SC-UPC 75.0M - TIGHT - LSZH - BLACK - IO</t>
  </si>
  <si>
    <t>CABLE TRONCAL CONECTORIZADO 02F OM3 SC-UPC/SC-UPC 75.0M - TIGHT - LSZH - NEGRO - IO</t>
  </si>
  <si>
    <t>SERVICE CABLE CONECTORIZADO 02F OM3 SC-UPC(IP67)/SC-UPC(IP67) 50.0M - TIGHT - LSZH - PRETO - IO</t>
  </si>
  <si>
    <t>TRUNK CABLE PRE-TERMINATED 02F OM3 SC-UPC(IP67)/SC-UPC(IP67) 50.0M - TIGHT - LSZH - BLACK - IO</t>
  </si>
  <si>
    <t>CABLE TRONCAL CONECTORIZADO 02F OM3 SC-UPC(IP67)/SC-UPC(IP67) 50.0M - TIGHT - LSZH - NEGRO - IO</t>
  </si>
  <si>
    <t>CAIXA TERMINAL OPTICA CONECTORIZADA INLINE FK-CTO-16MI (MB, CIRCULAR, GROMMET 4x 9-12MM, 2x 12-15MM)</t>
  </si>
  <si>
    <t>SLIMBOX DROP TERMINAL FK-CTO-16MI (MB, ROUND, GROMMET 4x 9-12MM, 2x 12-15MM)</t>
  </si>
  <si>
    <t>CAJA TERMINAL OPTICA CONECTORIZADA INLINE FK-CTO-16MI (MB, CIRCULAR, GROMMET 4x 9-12MM, 2x 12-15MM)</t>
  </si>
  <si>
    <t>KIT 2 GROMMETS P/ CABOS 6-9MM (FK-CTO-16MI)</t>
  </si>
  <si>
    <t>KIT 2 GROMMETS FOR 6-9MM CABLES (FK-CTO-16MI)</t>
  </si>
  <si>
    <t>KIT 2 GROMMETS P/ CABLES 6-9MM (FK-CTO-16MI)</t>
  </si>
  <si>
    <t>ET04058</t>
  </si>
  <si>
    <t>a0A6100001Vs8aN</t>
  </si>
  <si>
    <t>KIT 2 GROMMETS P/ CABOS 9-12MM (FK-CTO-16MI)</t>
  </si>
  <si>
    <t>KIT 2 GROMMETS FOR 9-12MM CABLES (FK-CTO-16MI)</t>
  </si>
  <si>
    <t>KIT 2 GROMMETS P/ CABLES 9-12MM (FK-CTO-16MI)</t>
  </si>
  <si>
    <t>KIT 2 GROMMETS P/ CABOS 12-15MM (FK-CTO-16MI)</t>
  </si>
  <si>
    <t>KIT 2 GROMMETS FOR 12-15MM CABLES (FK-CTO-16MI)</t>
  </si>
  <si>
    <t>KIT 2 GROMMETS P/ CABLES 12-15MM (FK-CTO-16MI)</t>
  </si>
  <si>
    <t>CABO OPTICO CFOI-MM-EO 36F (62.5) COG LA (FIBER-LAN INDOOR)</t>
  </si>
  <si>
    <t>OPTICAL CABLE CFOI-MM-EO 36F (62.5) COG LA (FIBER-LAN INDOOR)</t>
  </si>
  <si>
    <t>CABLE OPTICO CFOI-MM-EO 36F (62.5) COG LA (FIBER-LAN INDOOR)</t>
  </si>
  <si>
    <t>CABO OPTICO CFOT-MM-UB 60F (50) OM3 COG</t>
  </si>
  <si>
    <t>OPTICAL CABLE CFOT-MM-UB 60F (50) OM3 COG</t>
  </si>
  <si>
    <t>CABLE OPTICO CFOT-MM-UB 60F (50) OM3 COG</t>
  </si>
  <si>
    <t>CABO OPTICO CFOA-SM-LV-AS-CMO20KN-S 72F G-652D RT (ABNT)</t>
  </si>
  <si>
    <t>OPTICAL CABLE CFOA-SM-LV-AS-CMO20KN-S 72F G-652D RT (ABNT)</t>
  </si>
  <si>
    <t>CABLE OPTICO CFOA-SM-LV-AS-CMO20KN-S 72F G-652D RT (ABNT)</t>
  </si>
  <si>
    <t>CABO OPTICO FIBER-LAN INDOOR/OUTDOOR 06F MM (50) LSZH (EUROCLASS Eca)</t>
  </si>
  <si>
    <t>OPTICAL CABLE FIBER-LAN INDOOR/OUTDOOR 06F MM (50) LSZH (EUROCLASS Eca)</t>
  </si>
  <si>
    <t>CABLE OPTICO FIBER-LAN INDOOR/OUTDOOR 06F MM (50) LSZH (EUROCLASS Eca)</t>
  </si>
  <si>
    <t>CORDAO OPTICO 12F SM G-652D SC-UPC/SC-UPC 1.0D2/1.5D2 10.0M - MTF - LSZH - AMARELO</t>
  </si>
  <si>
    <t>OPTICAL PATCH CORD 12F SM G-652D SC-UPC/SC-UPC 1.0D2/1.5D2 10.0M - MTF - LSZH - YELLOW</t>
  </si>
  <si>
    <t>CORDON OPTICO 12F SM G-652D SC-UPC/SC-UPC 1.0D2/1.5D2 10.0M - MTF - LSZH - AMARILLO</t>
  </si>
  <si>
    <t>CABO OPTICO FIBER-LAN INDOOR/OUTDOOR 06F MM (50) OM4 LSZH (EUROCLASS Eca)</t>
  </si>
  <si>
    <t>OPTICAL CABLE FIBER-LAN INDOOR/OUTDOOR 06F MM (50) OM4 LSZH (EUROCLASS Eca)</t>
  </si>
  <si>
    <t>CABLE OPTICO FIBER-LAN INDOOR/OUTDOOR 06F MM (50) OM4 LSZH (EUROCLASS Eca)</t>
  </si>
  <si>
    <t>CABO OPTICO CFOA-SM-ARD-S 12F G-652D (ABNT CL)</t>
  </si>
  <si>
    <t>OPTICAL CABLE CFOA-SM-ARD-S 12F G-652D (ABNT CL)</t>
  </si>
  <si>
    <t>CABLE OPTICO CFOA-SM-ARD-S 12F G-652D (ABNT CL)</t>
  </si>
  <si>
    <t>FIBRA DE LANCAMENTO SM G-652D SC-UPC 30000.0M</t>
  </si>
  <si>
    <t>FK-CTO-8MC (CAIXA DE TERMINACAO OPTICA - MODULO BASICO PARA DROP 3MM)</t>
  </si>
  <si>
    <t>SLIMBOX DROP TERMINAL (FK-CTO-8MC - BASIC MODULE FOR DROP 3MM)</t>
  </si>
  <si>
    <t>FK-CTO-8MC (CAJA DE TERMINACION OPTICA - MODULO BASICO PARA DROP 3MM)</t>
  </si>
  <si>
    <t>DIVISOR OPTICO PLC MODULAR LGX 2X8 BLI A/B G-657A SC-APC/SC-APC</t>
  </si>
  <si>
    <t>MODULAR PLC OPTICAL SPLITTER LGX 2X8 BLI A/B G-657A SC-APC/SC-APC</t>
  </si>
  <si>
    <t>CORDAO OPTICO 8F SM G-652D SC-UPC/SC-UPC 1.0D2/1.5D2 10.0M - MTF - LSZH - AMARELO</t>
  </si>
  <si>
    <t>CABO OPTICO AT-3BE27NT-036-CLCB</t>
  </si>
  <si>
    <t>OPTICAL CABLE AT-3BE27NT-036-CLCB</t>
  </si>
  <si>
    <t>CABLE OPTICO AT-3BE27NT-036-CLCB</t>
  </si>
  <si>
    <t>CABO OPTICO  CFOA-SM-AS80-S 144F G-652D TS NR (CATV)</t>
  </si>
  <si>
    <t>OPTICAL CABLE  CFOA-SM-AS80-S 144F G-652D TS NR (CATV)</t>
  </si>
  <si>
    <t>CABLE OPTICO  CFOA-SM-AS80-S 144F G-652D TS NR (CATV)</t>
  </si>
  <si>
    <t>CABO OPTICO CFOA-SM-AS100-S 96F G-652D TS NR</t>
  </si>
  <si>
    <t>OPTICAL CABLE CFOA-SM-AS100-S 96F G-652D TS NR</t>
  </si>
  <si>
    <t>CABLE OPTICO CFOA-SM-AS100-S 96F G-652D TS NR</t>
  </si>
  <si>
    <t>ET0696</t>
  </si>
  <si>
    <t>CABO OPTICO CFOA-SM-DDR-S 288F G-652D TS (PFV) LSZH (CATV)</t>
  </si>
  <si>
    <t>OPTICAL CABLE CFOA-SM-DDR-S 288F G-652D TS (PFV) LSZH (CATV)</t>
  </si>
  <si>
    <t>CABLE OPTICO CFOA-SM-DDR-S 288F G-652D TS (PFV) LSZH (CATV)</t>
  </si>
  <si>
    <t>CABO OPTICO CFOA-NZD-AS80-S 72F TS NR (CATV - NZD LA)</t>
  </si>
  <si>
    <t>OPTICAL CABLE CFOA-NZD-AS80-S 72F TS NR (CATV - NZD LA)</t>
  </si>
  <si>
    <t>CABLE OPTICO CFOA-NZD-AS80-S 72F TS NR (CATV - NZD LA)</t>
  </si>
  <si>
    <t>ALÇA PREFORMADA PARA OPDC-M DIAMETRO 10,2MM</t>
  </si>
  <si>
    <t>CABO OPTICO OPDC-M (24F SM 10,1MM AÇO GALVANIZADO EHS CLASSE B - 1 METRO = 0,445 KG)</t>
  </si>
  <si>
    <t>OPDC CABLE -N SC G.051.102.10 (36F SM)</t>
  </si>
  <si>
    <t>CABLE OPTICO OPDC -N SC G.051.102.10 (36F SM)</t>
  </si>
  <si>
    <t>TRANSIÇÃO ÓPTICA OPDC DIAMETRO 10,2MM</t>
  </si>
  <si>
    <t>OPTICAL FIELD CONNECTOR SM SC-APC EZ! CONNECTOR FOR FLAT CABLES 1.6X2MM AND 3X2MM  (10302520120)</t>
  </si>
  <si>
    <t>CONECTOR OPTICO DE CAMPO SM SC-APC EZ! CONNECTOR PARA CABLES FLAT 1.6X2MM Y 3X2MM  (10302520120)</t>
  </si>
  <si>
    <t>CABO OPTICO OPGW DS1.097.141.S48 (DUAL 48F SM) 115MM2 - BOBINA METÁLICA</t>
  </si>
  <si>
    <t>OPGW CABLE - DS1.097.141.S48 (DUAL 48F SM) 115MM2 - METALLIC REEL</t>
  </si>
  <si>
    <t>CABLE OPTICO OPGW DS1.097.141.S48 (DUAL 48F SM) 115MM2 - CARRETE METÁLICO</t>
  </si>
  <si>
    <t>CABO OPTICO OPGW XM2.300.187.S18 (LUX 18F SM) 199MM2 - BOBINA METÁLICA</t>
  </si>
  <si>
    <t>OPGW CABLE XM2.300.187.S18 (LUX 18F SM) 199MM2 - METALLIC REEL</t>
  </si>
  <si>
    <t>CABLE OPTICO OPGW XM2.300.187.S18 (LUX 18F SM) 199MM2 - CARRETE METÁLICO</t>
  </si>
  <si>
    <t>CABO OPTICO CFOA-SM-AS120-S 06F G-652D TS ? STP BR</t>
  </si>
  <si>
    <t>OPTICAL CABLE CFOA-SM-AS120-S 06F G-652D TS ? STP BR</t>
  </si>
  <si>
    <t>CABLE OPTICO CFOA-SM-AS120-S 06F G-652D TS ? STP BR</t>
  </si>
  <si>
    <t>ET3189</t>
  </si>
  <si>
    <t>CABO OPTICO CFOA-SM-AS120-S 12F G-652D TS ? STP BR</t>
  </si>
  <si>
    <t>OPTICAL CABLE CFOA-SM-AS120-S 12F G-652D TS ? STP BR</t>
  </si>
  <si>
    <t>CABLE OPTICO CFOA-SM-AS120-S 12F G-652D TS ? STP BR</t>
  </si>
  <si>
    <t>CABO OPTICO OPGW DS1.155.155.S24 (DUAL 24F SM) 141MM2 -BOBINA METALICA</t>
  </si>
  <si>
    <t>OPGW CABLE DS1.155.155.S24 (DUAL 24F SM) 141MM2 - METALLIC REEL</t>
  </si>
  <si>
    <t>CABLE OPTICO OPGW DS1.155.155.S24 (DUAL 24F SM) 141MM2 - BOBINA METALICA</t>
  </si>
  <si>
    <t>ET3361</t>
  </si>
  <si>
    <t>CONECTOR FK P/ CONEXÕES - CABO OPDC-N</t>
  </si>
  <si>
    <t>CABO OPTICO OPDC-N SC CLN.028.078.R (24F SM)</t>
  </si>
  <si>
    <t>OPDC-N CABLE SC CLN.028.078.R (24F SM)</t>
  </si>
  <si>
    <t>CABLE OPTICO OPDC-N SC CLN.028.078.R (24F SM)</t>
  </si>
  <si>
    <t>CABO TRANSMISSAO DE DADOS GIGALAN FLEX U/UTP 24AWG(7F)X4P CAT.6 ROHS LA LSZH</t>
  </si>
  <si>
    <t>DATA CABLE  GIGALAN FLEX U/UTP 24AWG(7F)X4P CAT.6 ROHS LA LSZH</t>
  </si>
  <si>
    <t>CABLE PARA TRANSMISION DE DATOS GIGALAN FLEX U/UTP 24AWG(7F)X4P CAT.6 ROHS LA LSZH</t>
  </si>
  <si>
    <t>CABO OPTICO CFOT-MM-UB 144F OM3 TS LSZH</t>
  </si>
  <si>
    <t>OPTICAL CABLE CFOT-MM-UB 144F OM3 TS LSZH</t>
  </si>
  <si>
    <t>CABLE OPTICO CFOT-MM-UB 144F OM3 TS LSZH</t>
  </si>
  <si>
    <t>FK-CTO-8MC (CTO - 1 BANDEJA DE EMENDA C/ 8 ADAPT SC-APC, 8 PIGTAILS, GROMMETS CIRCULAR E SUPORTE INSTALAÇÃO POSTE)</t>
  </si>
  <si>
    <t>SLIMBOX DROP TERMINAL (FK-CTO-8MC - 1 SPLICE TRAY W/ 8 ADAPT SC-APC, 8 PIGTAILS, GROMMETS ROUND AND POLE MOUNTING SUPPORT)</t>
  </si>
  <si>
    <t>FK-CTO-8MC (CTO - 1 BANDEJA DE EMPALME C/ 8 ADAPT SC-APC, 8 PIGTAILS, GROMMETS CIRCULAR Y SOPORTE INSTALACION POSTE)</t>
  </si>
  <si>
    <t>ET3468</t>
  </si>
  <si>
    <t>CABLE OPTICO CFOA-SM-AS120-S 24F G-652D TS ? STP BR</t>
  </si>
  <si>
    <t>OPTICAL CABLE CFOA-SM-AS120-S 24F G-652D TS ? STP BR</t>
  </si>
  <si>
    <t>CABLE OPTICO CFOA-SM-AS120-S 36F G-652D TS ? STP BR</t>
  </si>
  <si>
    <t>OPTICAL CABLE CFOA-SM-AS120-S 36F G-652D TS ? STP BR</t>
  </si>
  <si>
    <t>CABLE OPTICO CFOA-SM-AS120-S 48F G-652D TS ? STP BR</t>
  </si>
  <si>
    <t>OPTICAL CABLE CFOA-SM-AS120-S 48F G-652D TS ? STP BR</t>
  </si>
  <si>
    <t>CABLE OPTICO CFOA-SM-AS120-S 72F G-652D TS ? STP BR</t>
  </si>
  <si>
    <t>OPTICAL CABLE CFOA-SM-AS120-S 72F G-652D TS ? STP BR</t>
  </si>
  <si>
    <t>CABLE OPTICO CFOA-SM-AS120-S 144F G-652D TS ? STP BR</t>
  </si>
  <si>
    <t>OPTICAL CABLE CFOA-SM-AS120-S 144F G-652D TS ? STP BR</t>
  </si>
  <si>
    <t>CABO OPTICO CFOA-SM-DDR-S 36F G-652D (PFV) ? STP BR</t>
  </si>
  <si>
    <t>OPTICAL CABLE CFOA-SM-DDR-S 36F G-652D (PFV) ? STP BR</t>
  </si>
  <si>
    <t>CABLE OPTICO CFOA-SM-DDR-S 36F G-652D (PFV) ? STP BR</t>
  </si>
  <si>
    <t>CABO OPTICO CFOA-SM-DDR-S 48F G-652D (PFV) ? STP BR</t>
  </si>
  <si>
    <t>OPTICAL CABLE CFOA-SM-DDR-S 48F G-652D (PFV) ? STP BR</t>
  </si>
  <si>
    <t>CABLE OPTICO CFOA-SM-DDR-S 48F G-652D (PFV) ? STP BR</t>
  </si>
  <si>
    <t>CABO OPTICO CFOA-SM-DDR-S 72F G-652D (PFV) ? STP BR</t>
  </si>
  <si>
    <t>OPTICAL CABLE CFOA-SM-DDR-S 72F G-652D (PFV) ? STP BR</t>
  </si>
  <si>
    <t>CABLE OPTICO CFOA-SM-DDR-S 72F G-652D (PFV) ? STP BR</t>
  </si>
  <si>
    <t>CABO OPTICO CFOA-SM-DDR-S 144F G-652D (PFV) ? STP BR</t>
  </si>
  <si>
    <t>OPTICAL CABLE CFOA-SM-DDR-S 144F G-652D (PFV) ? STP BR</t>
  </si>
  <si>
    <t>CABLE OPTICO CFOA-SM-DDR-S 144F G-652D (PFV) ? STP BR</t>
  </si>
  <si>
    <t>CABO OPTICO FIBER-LAN INDOOR/OUTDOOR 06F MM (50) OM3 LSZH (EUROCLASS Eca)</t>
  </si>
  <si>
    <t>OPTICAL CABLE FIBER-LAN INDOOR/OUTDOOR 06F MM (50) OM3 LSZH (EUROCLASS Eca)</t>
  </si>
  <si>
    <t>CABLE OPTICO FIBER-LAN INDOOR/OUTDOOR 06F MM (50) OM3 LSZH (EUROCLASS Eca)</t>
  </si>
  <si>
    <t>SERVICE CABLE CONECTORIZADO 24F SM MPO12-APC(M)/MPO12-APC(M) 0.8D3/0.8D3 19.0M - TS - LSZH - AZUL - TIPO B</t>
  </si>
  <si>
    <t>TRUNK CABLE PRE-TERMINATED 24F SM MPO12-APC(M)/MPO12-APC(M) 0.8D3/0.8D3 19.0M - TS - LSZH - BLUE - TYPE B</t>
  </si>
  <si>
    <t>CABLE TRONCAL CONECTORIZADO 24F SM MPO12-APC(M)/MPO12-APC(M) 0.8D3/0.8D3 19.0M - TS - LSZH - AZUL  - TIPO B</t>
  </si>
  <si>
    <t>SERVICE CABLE CONECTORIZADO 12F OM4 MPO12-UPC(M)/MPO12-UPC(M) 0.8D3/0.8D3 27.0M - UT - LSZH - ACQUA - TIPO B</t>
  </si>
  <si>
    <t>TRUNK CABLE PRE-TERMINATED 12F OM4 MPO12-UPC(M)/MPO12-UPC(M) 0.8D3/0.8D3 27.0M - UT - LSZH - AQUA - TYPE B</t>
  </si>
  <si>
    <t>CABLE TRONCAL CONECTORIZADO 12F OM4 MPO12-UPC(M)/MPO12-UPC(M) 0.8D3/0.8D3 27.0M - UT - LSZH - ACQUA  - TIPO B</t>
  </si>
  <si>
    <t>CABO OPTICO OPDC SC G.051.102.10 (24F SM)</t>
  </si>
  <si>
    <t>OPDC CABLE SC G.051.102.10 (24F SM)</t>
  </si>
  <si>
    <t>CABLE OPTICO OPDC  SC G.051.102.10 (24F SM)</t>
  </si>
  <si>
    <t>ET3613</t>
  </si>
  <si>
    <t>CABO OPTICO FIS-OPTIC-AS120 06F OM3 MM(50) NR</t>
  </si>
  <si>
    <t>OPTICAL CABLE FIS-OPTIC-AS120 06F OM3 MM(50) NR</t>
  </si>
  <si>
    <t>CABLE OPTICO FIS-OPTIC-AS120 06F OM3 MM(50) NR</t>
  </si>
  <si>
    <t>ET1190</t>
  </si>
  <si>
    <t>DIO B144 48F SM G.655 SC-UPC - TELCORDIA</t>
  </si>
  <si>
    <t>ODF B144 48F SM G.655 SC-UPC - TELCORDIA</t>
  </si>
  <si>
    <t>DIO BT72 24F SM G.655 SC-UPC - TELCORDIA</t>
  </si>
  <si>
    <t>ODF BT72 24F SM G.655 SC-UPC - TELCORDIA</t>
  </si>
  <si>
    <t>ET3212</t>
  </si>
  <si>
    <t>DIO BT48 12F SM G.655 SC-UPC - TELCORDIA</t>
  </si>
  <si>
    <t>ODF BT48 12F SM G.655 SC-UPC - TELCORDIA</t>
  </si>
  <si>
    <t>EXTENSAO OPTICA CONECTORIZADA SM G.655 (KIT 12F SM SC-UPC 1.5M D0.9 COLORIDO)</t>
  </si>
  <si>
    <t>PIGTAIL AND OPTICAL ADAPTER KIT SM G.655 (KIT 12F SM SC-UPC 1.5M D0.9 COLORED)</t>
  </si>
  <si>
    <t>EXTENSION OPTICA CONECTORIZADA SM G.655 (KIT 12F SM SC-UPC 1.5M D0.9 COLORIDO)</t>
  </si>
  <si>
    <t>CABO OPTICO CFOA-MM-DDR-S 18F (50) TS (PFV) LSZH</t>
  </si>
  <si>
    <t>OPTICAL CABLE CFOA-MM-DDR-S 18F (50) TS (PFV) LSZH</t>
  </si>
  <si>
    <t>CABLE OPTICO CFOA-MM-DDR-S 18F (50) TS (PFV) LSZH</t>
  </si>
  <si>
    <t>CABO OPTICO AT-3BE12YT-120</t>
  </si>
  <si>
    <t>OPTICAL CABLE AT-3BE12YT-120</t>
  </si>
  <si>
    <t>CABLE OPTICO AT-3BE12YT-120</t>
  </si>
  <si>
    <t>CABO OPTICO CFOA-SM-AS120-S 96F G-652D TS NR</t>
  </si>
  <si>
    <t>OPTICAL CABLE CFOA-SM-AS120-S 96F G-652D TS NR</t>
  </si>
  <si>
    <t>CABLE OPTICO CFOA-SM-AS120-S 96F G-652D TS NR</t>
  </si>
  <si>
    <t>CABO OPTICO CFOA-SM-AS120-S 120F G-652D TS NR</t>
  </si>
  <si>
    <t>OPTICAL CABLE CFOA-SM-AS120-S 120F G-652D TS NR</t>
  </si>
  <si>
    <t>CABLE OPTICO CFOA-SM-AS120-S 120F G-652D TS NR</t>
  </si>
  <si>
    <t>CABO OPTICO AT-3BEH2YT-120</t>
  </si>
  <si>
    <t>OPTICAL CABLE AT-3BEH2YT-120</t>
  </si>
  <si>
    <t>CABLE OPTICO AT-3BEH2YT-120</t>
  </si>
  <si>
    <t>ET2972</t>
  </si>
  <si>
    <t>CABO OPTICO FIBER-LAN INDOOR/OUTDOOR 12F MM (50) OM3 LSZH (EUROCLASS Eca)</t>
  </si>
  <si>
    <t>OPTICAL CABLE FIBER-LAN INDOOR/OUTDOOR 12F MM (50) OM3 LSZH (EUROCLASS Eca)</t>
  </si>
  <si>
    <t>CABLE OPTICO FIBER-LAN INDOOR/OUTDOOR 12F MM (50) OM3 LSZH (EUROCLASS Eca)</t>
  </si>
  <si>
    <t>CABO OPTICO FIBER-LAN INDOOR/OUTDOOR 02F MM (50) OM3 LSZH (EUROCLASS Eca)</t>
  </si>
  <si>
    <t>OPTICAL CABLE FIBER-LAN INDOOR/OUTDOOR 02F MM (50) OM3 LSZH (EUROCLASS Eca)</t>
  </si>
  <si>
    <t>CABLE OPTICO FIBER-LAN INDOOR/OUTDOOR 02F MM (50) OM3 LSZH (EUROCLASS Eca)</t>
  </si>
  <si>
    <t>DIO B144 48F SM SC-UPC - TELCORDIA</t>
  </si>
  <si>
    <t>ODF B144 48F SM SC-UPC - TELCORDIA</t>
  </si>
  <si>
    <t>DIO BT72 24F SM SC-UPC - TELCORDIA</t>
  </si>
  <si>
    <t>ODF BT72 24F SM SC-UPC - TELCORDIA</t>
  </si>
  <si>
    <t>CABO OPTICO FIBER-LAN INDOOR/OUTDOOR 04F MM (50) OM3 LSZH (EUROCLASS Eca)</t>
  </si>
  <si>
    <t>OPTICAL CABLE FIBER-LAN INDOOR/OUTDOOR 04F MM (50) OM3 LSZH (EUROCLASS Eca)</t>
  </si>
  <si>
    <t>CABLE OPTICO FIBER-LAN INDOOR/OUTDOOR 04F MM (50) OM3 LSZH (EUROCLASS Eca)</t>
  </si>
  <si>
    <t>CABO OPTICO FIBER-LAN INDOOR/OUTDOOR 02F MM (50) OM4 LSZH (EUROCLASS Eca)</t>
  </si>
  <si>
    <t>OPTICAL CABLE FIBER-LAN INDOOR/OUTDOOR 02F MM (50) OM4 LSZH (EUROCLASS Eca)</t>
  </si>
  <si>
    <t>CABLE OPTICO FIBER-LAN INDOOR/OUTDOOR 02F MM (50) OM4 LSZH (EUROCLASS Eca)</t>
  </si>
  <si>
    <t>CABO OPTICO FIBER-LAN INDOOR/OUTDOOR 04F MM (50) OM4 LSZH (EUROCLASS Eca)</t>
  </si>
  <si>
    <t>OPTICAL CABLE FIBER-LAN INDOOR/OUTDOOR 04F MM (50) OM4 LSZH (EUROCLASS Eca)</t>
  </si>
  <si>
    <t>CABLE OPTICO FIBER-LAN INDOOR/OUTDOOR 04F MM (50) OM4 LSZH (EUROCLASS Eca)</t>
  </si>
  <si>
    <t>CAIXA TERMINAL OPTICA CONECTORIZADA INLINE FK-CTO-16MI (1X8, FLAT, GROMMET 4x 6-9MM, 2x 9-12MM)</t>
  </si>
  <si>
    <t>SLIMBOX DROP TERMINAL FK-CTO-16MI (1X8, FLAT, GROMMET 4x 6-9MM, 2x 9-12MM)</t>
  </si>
  <si>
    <t>CAJA TERMINAL OPTICA CONECTORIZADA INLINE FK-CTO-16MI (1X8, FLAT, GROMMET 4x 6-9MM, 2x 9-12MM)</t>
  </si>
  <si>
    <t>CAIXA TERMINAL OPTICA CONECTORIZADA INLINE FK-CTO-16MI (1X8, CIRCULAR, GROMMET 4x 9-12MM, 2x 12-15MM)</t>
  </si>
  <si>
    <t>SLIMBOX DROP TERMINAL FK-CTO-16MI (1X8, ROUND, GROMMET 4x 9-12MM, 2x 12-15MM)</t>
  </si>
  <si>
    <t>CAJA TERMINAL OPTICA CONECTORIZADA INLINE FK-CTO-16MI (1X8, CIRCULAR, GROMMET 4x 9-12MM, 2x 12-15MM)</t>
  </si>
  <si>
    <t>CAIXA TERMINAL OPTICA CONECTORIZADA INLINE FK-CTO-16MI (1X16, CIRCULAR, GROMMET 4x 9-12MM, 2x 12-15MM)</t>
  </si>
  <si>
    <t>SLIMBOX DROP TERMINAL FK-CTO-16MI (1X16, ROUND, GROMMET 4x 9-12MM, 2x 12-15MM)</t>
  </si>
  <si>
    <t>CAJA TERMINAL OPTICA CONECTORIZADA INLINE FK-CTO-16MI (1X16, CIRCULAR, GROMMET 4x 9-12MM, 2x 12-15MM)</t>
  </si>
  <si>
    <t>CABO OPTICO CFOA-SM-LV-AS-CMO5KN-S 36F NR (ABNT CL)</t>
  </si>
  <si>
    <t>OPTICAL CABLE CFOA-SM-LV-AS-CMO5KN-S 36F NR (ABNT CL)</t>
  </si>
  <si>
    <t>CABLE OPTICO CFOA-SM-LV-AS-CMO5KN-S 36F NR (ABNT CL)</t>
  </si>
  <si>
    <t>ET03629</t>
  </si>
  <si>
    <t>a0A6100001Xo7kG</t>
  </si>
  <si>
    <t>CABO OPTICO FIBER-LAN INDOOR/OUTDOOR 12F MM (50) OM4 LSZH (EUROCLASS Eca)</t>
  </si>
  <si>
    <t>OPTICAL CABLE FIBER-LAN INDOOR/OUTDOOR 12F MM (50) OM4 LSZH (EUROCLASS Eca)</t>
  </si>
  <si>
    <t>CABLE OPTICO FIBER-LAN INDOOR/OUTDOOR 12F MM (50) OM4 LSZH (EUROCLASS Eca)</t>
  </si>
  <si>
    <t>CABO OPTICO FIBER-LAN INDOOR/OUTDOOR 08F MM (50) OM3 LSZH (EUROCLASS Eca)</t>
  </si>
  <si>
    <t>OPTICAL CABLE FIBER-LAN INDOOR/OUTDOOR 08F MM (50) OM3 LSZH (EUROCLASS Eca)</t>
  </si>
  <si>
    <t>CABLE OPTICO FIBER-LAN INDOOR/OUTDOOR 08F MM (50) OM3 LSZH (EUROCLASS Eca)</t>
  </si>
  <si>
    <t>CABO OPTICO FIBER-LAN INDOOR/OUTDOOR 12F MM (50) LSZH (EUROCLASS Eca)</t>
  </si>
  <si>
    <t>OPTICAL CABLE FIBER-LAN INDOOR/OUTDOOR 12F MM (50) LSZH (EUROCLASS Eca)</t>
  </si>
  <si>
    <t>CABLE OPTICO FIBER-LAN INDOOR/OUTDOOR 12F MM (50) LSZH (EUROCLASS Eca)</t>
  </si>
  <si>
    <t>ET03628</t>
  </si>
  <si>
    <t>a0A6100001Xo9Sk</t>
  </si>
  <si>
    <t>CABO OPTICO CONECTORIZADO DROP COMPACTO FIG.8 LOW FRICTION BLI-CM-01-AR-LSZH SLIMCONNECTOR - CZ - ROLO 100M (COM TRADUTOR FCT) (XXX)</t>
  </si>
  <si>
    <t>CABO OPTICO CONECTORIZADO DROP COMPACTO FIG.8 LOW FRICTION BLI-CM-01-AR-LSZH SLIMCONNECTOR - CZ - ROLO 150M (COM TRADUTOR FCT) (XXX)</t>
  </si>
  <si>
    <t>CABO OPTICO CONECTORIZADO DROP COMPACTO FIG.8 LOW FRICTION BLI-CM-01-AR-LSZH SLIMCONNECTOR - CZ - RIB 220M (COM TRADUTOR FCT) (XXX)</t>
  </si>
  <si>
    <t>CABO OPTICO CONECTORIZADO DROP COMPACTO FIG.8 LOW FRICTION BLI-CM-01-AR-LSZH SLIMCONNECTOR - CZ - RIB 300M (COM TRADUTOR FCT) (XXX)</t>
  </si>
  <si>
    <t>CABO OPTICO CONECTORIZADO DROP COMPACTO FIG.8 LOW FRICTION BLI-CM-01-AR-LSZH SLIMCONNECTOR - CZ - ROLO 50M (COM TRADUTOR FCT) (XXX)</t>
  </si>
  <si>
    <t>CABO OPTICO FIBER-LAN INDOOR/OUTDOOR 12F MM (62.5) LSZH (EUROCLASS Eca)</t>
  </si>
  <si>
    <t>OPTICAL CABLE FIBER-LAN INDOOR/OUTDOOR 12F MM (62.5) LSZH (EUROCLASS Eca)</t>
  </si>
  <si>
    <t>CABLE OPTICO FIBER-LAN INDOOR/OUTDOOR 12F MM (62.5) LSZH (EUROCLASS Eca)</t>
  </si>
  <si>
    <t>CABO OPTICO FIBER-LAN INDOOR-OUTDOOR 12F BLI G-657A1 LSZH (EUROCLASS Eca)</t>
  </si>
  <si>
    <t>OPTICAL CABLE FIBER-LAN INDOOR-OUTDOOR 12F BLI G-657A1 LSZH (EUROCLASS Eca)</t>
  </si>
  <si>
    <t>CABLE OPTICO FIBER-LAN INDOOR-OUTDOOR 12F BLI G-657A1 LSZH (EUROCLASS Eca)</t>
  </si>
  <si>
    <t>CABO OPTICO FIBER-LAN INDOOR/OUTDOOR 08F BLI G-657A1 LSZH (EUROCLASS Eca)</t>
  </si>
  <si>
    <t>OPTICAL CABLE FIBER-LAN INDOOR/OUTDOOR 08F BLI G-657A1 LSZH (EUROCLASS Eca)</t>
  </si>
  <si>
    <t>CABLE OPTICO FIBER-LAN INDOOR/OUTDOOR 08F BLI G-657A1 LSZH (EUROCLASS Eca)</t>
  </si>
  <si>
    <t>CABO OPTICO FIBER-LAN INDOOR/OUTDOOR 12F SM G-652D LSZH (EUROCLASS Eca)</t>
  </si>
  <si>
    <t>OPTICAL CABLE FIBER-LAN INDOOR/OUTDOOR 12F SM G-652D LSZH (EUROCLASS Eca)</t>
  </si>
  <si>
    <t>CABLE OPTICO FIBER-LAN INDOOR/OUTDOOR 12F SM G-652D LSZH (EUROCLASS Eca)</t>
  </si>
  <si>
    <t>ET3591</t>
  </si>
  <si>
    <t>CABO OPTICO CFOT-SM-EOR 02F LSZH (FIBER-LAN-AR (PFV) INDOOR/OUTDOOR)</t>
  </si>
  <si>
    <t>OPTICAL CABLE CFOT-SM-EOR 02F LSZH (FIBER-LAN-AR (PFV) INDOOR/OUTDOOR)</t>
  </si>
  <si>
    <t>CABLE OPTICO CFOT-SM-EOR 02F LSZH (FIBER-LAN-AR (PFV) INDOOR/OUTDOOR)</t>
  </si>
  <si>
    <t>CABO OPTICO CFOA-SM-DDR-G 24F G-652D (PFV) (ABNT CL)</t>
  </si>
  <si>
    <t>OPTICAL CABLE CFOA-SM-DDR-G 24F G-652D (PFV) (ABNT CL)</t>
  </si>
  <si>
    <t>CABLE OPTICO CFOA-SM-DDR-G 24F G-652D (PFV) (ABNT CL)</t>
  </si>
  <si>
    <t>ET2806</t>
  </si>
  <si>
    <t>CABO OPTICO CFOA-SM-DDR-G 36F G-652D (PFV) (ABNT CL)</t>
  </si>
  <si>
    <t>OPTICAL CABLE CFOA-SM-DDR-G 36F G-652D (PFV) (ABNT CL)</t>
  </si>
  <si>
    <t>CABLE OPTICO CFOA-SM-DDR-G 36F G-652D (PFV) (ABNT CL)</t>
  </si>
  <si>
    <t>CABO OPTICO CFOA-SM-DD-S 256F G-652D</t>
  </si>
  <si>
    <t>OPTICAL CABLE CFOA-SM-DD-S 256F G-652D</t>
  </si>
  <si>
    <t>CABLE OPTICO CFOA-SM-DD-S 256F G-652D</t>
  </si>
  <si>
    <t>ET2119</t>
  </si>
  <si>
    <t>DIO BT48 06F SM SC-APC - ABNT</t>
  </si>
  <si>
    <t>CORDAO MONOFIBRA CONECTORIZADO BLI A/B G-657A2 SC-APC/SC-APC 3.0M - LSZH - BRANCO - D3 (10402520323)</t>
  </si>
  <si>
    <t>SIMPLEX OPTICAL PATCH CORD BLI A/B G-657A2 SC-APC/SC-APC 3.0M - LSZH - WHITE - D3 (10402520323)</t>
  </si>
  <si>
    <t>PATCH CORD OPTICO MONOFIBRA CONECTORIZADO BLI A/B G-657A2 SC-APC/SC-APC 3.0M - LSZH - BLANCO - D3 (10402520323)</t>
  </si>
  <si>
    <t>CABO OPTICO AT-62612Y6-024</t>
  </si>
  <si>
    <t>OPTICAL CABLE AT-62612Y6-024</t>
  </si>
  <si>
    <t>CABLE OPTICO AT-62612Y6-024</t>
  </si>
  <si>
    <t>CABO OPTICO AT-3BEN2T6-006</t>
  </si>
  <si>
    <t>OPTICAL CABLE AT-3BEN2T6-006</t>
  </si>
  <si>
    <t>CABLE OPTICO AT-3BEN2T6-006</t>
  </si>
  <si>
    <t>CABO OPTICO AT-62P17NT-072-CLGA</t>
  </si>
  <si>
    <t>OPTICAL CABLE AT-62P17NT-072-CLGA</t>
  </si>
  <si>
    <t>CABLE OPTICO AT-62P17NT-072-CLGA</t>
  </si>
  <si>
    <t>CABO OPTICO AT-62P12Y6-072</t>
  </si>
  <si>
    <t>OPTICAL CABLE AT-62P12Y6-072</t>
  </si>
  <si>
    <t>CABLE OPTICO AT-62P12Y6-072</t>
  </si>
  <si>
    <t>CABO OPTICO CFOA-SM-AS200-S 24F G-652D TS NR</t>
  </si>
  <si>
    <t>OPTICAL CABLE CFOA-SM-AS200-S 24F G-652D TS NR</t>
  </si>
  <si>
    <t>CABLE OPTICO CFOA-SM-AS200-S 24F G-652D TS NR</t>
  </si>
  <si>
    <t>CABO OPTICO CFOA-SM-AS200-S 48F G-652D TS NR</t>
  </si>
  <si>
    <t>OPTICAL CABLE CFOA-SM-AS200-S 48F G-652D TS NR</t>
  </si>
  <si>
    <t>CABLE OPTICO CFOA-SM-AS200-S 48F G-652D TS NR</t>
  </si>
  <si>
    <t>ET1204</t>
  </si>
  <si>
    <t>CABO OPTICO CFOA-SM-AS200-S 96F G-652D TS NR</t>
  </si>
  <si>
    <t>OPTICAL CABLE CFOA-SM-AS200-S 96F G-652D TS NR</t>
  </si>
  <si>
    <t>CABLE OPTICO CFOA-SM-AS200-S 96F G-652D TS NR</t>
  </si>
  <si>
    <t>CABO OPTICO CFOA-SM-LV-AS-CMO5KN-S 96F G-652D NR</t>
  </si>
  <si>
    <t>OPTICAL CABLE CFOA-SM-LV-AS-CMO5KN-S 96F G-652D NR</t>
  </si>
  <si>
    <t>CABLE OPTICO CFOA-SM-LV-AS-CMO5KN-S 96F G-652D NR</t>
  </si>
  <si>
    <t>ET2569</t>
  </si>
  <si>
    <t>SERVICE CABLE CONECTORIZADO 02F SM LC-UPC/SC-APC 0.3D2/0.3D2 15.0M - PFV - LSZH</t>
  </si>
  <si>
    <t>SERVICE CABLE CONECTORIZADO 02F SM LC-UPC/SC-APC 0.3D2/0.3D2 30.0M - PFV - LSZH</t>
  </si>
  <si>
    <t>SERVICE CABLE CONECTORIZADO 02F SM LC-UPC/SC-APC 0.3D2/0.3D2 40.0M - PFV - LSZH</t>
  </si>
  <si>
    <t>SERVICE CABLE CONECTORIZADO 02F SM LC-UPC/SC-APC 0.3D2/0.3D2 50.0M - LSZH</t>
  </si>
  <si>
    <t>SERVICE CABLE CONECTORIZADO 02F SM LC-UPC/SC-APC 0.3D2/0.3D2 60.0M - LSZH</t>
  </si>
  <si>
    <t>SERVICE CABLE CONECTORIZADO 02F SM LC-UPC/SC-APC 0.3D2/0.3D2 70.0M - LSZH</t>
  </si>
  <si>
    <t>SERVICE CABLE CONECTORIZADO 02F SM LC-UPC/SC-APC 1.0D2/1.0D2 80.0M - TIGHT - LSZH - AZUL</t>
  </si>
  <si>
    <t>TRUNK CABLE PRE-TERMINATED 02F SM LC-UPC/SC-APC 1.0D2/1.0D2 80.0M - TIGHT - LSZH - BLUE</t>
  </si>
  <si>
    <t>CABLE TRONCAL CONECTORIZADO 02F SM LC-UPC/SC-APC 1.0D2/1.0D2 80.0M - TIGHT - LSZH - AZUL</t>
  </si>
  <si>
    <t>SERVICE CABLE CONECTORIZADO 02F SM LC-UPC/SC-APC 0.3D2/0.3D2 90.0M - LSZH</t>
  </si>
  <si>
    <t>SERVICE CABLE CONECTORIZADO 02F SM LC-UPC/SC-APC 0.3D2/0.3D2 100.0M - PFV - LSZH</t>
  </si>
  <si>
    <t>SERVICE CABLE CONECTORIZADO 02F SM LC-UPC/SC-APC 0.3D2/0.3D2 120.0M - PFV - LSZH</t>
  </si>
  <si>
    <t>SERVICE CABLE CONECTORIZADO 02F SM LC-UPC/SC-APC 0.3D2/0.3D2 130.0M - PFV - LSZH</t>
  </si>
  <si>
    <t>SERVICE CABLE CONECTORIZADO 02F SM LC-UPC/SC-APC 0.3D2/0.3D2 140.0M - PFV - LSZH</t>
  </si>
  <si>
    <t>SERVICE CABLE CONECTORIZADO 02F SM LC-UPC/SC-APC 0.3D2/0.3D2 150.0M - PFV - LSZH</t>
  </si>
  <si>
    <t>SERVICE CABLE CONECTORIZADO 02F SM LC-UPC/SC-APC 0.3D2/0.3D2 160.0M - PFV - LSZH</t>
  </si>
  <si>
    <t>SERVICE CABLE CONECTORIZADO 02F SM LC-UPC/SC-APC 0.3D2/0.3D2 180.0M - PFV - LSZH</t>
  </si>
  <si>
    <t>SERVICE CABLE CONECTORIZADO 02F SM LC-UPC/SC-APC 0.3D2/0.3D2 220.0M - PFV - LSZH</t>
  </si>
  <si>
    <t>SERVICE CABLE CONECTORIZADO 02F SM LC-UPC/SC-APC 0.3D2/0.3D2 270.0M - PFV - LSZH</t>
  </si>
  <si>
    <t>SERVICE CABLE CONECTORIZADO 02F SM LC-UPC/SC-APC 0.3D2/0.3D2 350.0M - PFV - LSZH</t>
  </si>
  <si>
    <t>SERVICE CABLE CONECTORIZADO 02F SM LC-UPC/SC-APC 0.3D2/0.3D2 400.0M - PFV - LSZH</t>
  </si>
  <si>
    <t>SERVICE CABLE CONECTORIZADO 02F SM LC-UPC/SC-APC 0.3D2/0.3D2 410.0M - PFV - LSZH</t>
  </si>
  <si>
    <t>SERVICE CABLE CONECTORIZADO 02F SM LC-UPC/SC-APC 0.3D2/0.3D2 450.0M - PFV - LSZH</t>
  </si>
  <si>
    <t>SERVICE CABLE CONECTORIZADO 02F SM LC-UPC/SC-APC 0.3D2/0.3D2 500.0M - PFV - LSZH</t>
  </si>
  <si>
    <t>SERVICE CABLE CONECTORIZADO 02F SM LC-UPC/SC-APC 0.3D2/0.3D2 520.0M - PFV - LSZH</t>
  </si>
  <si>
    <t>SERVICE CABLE CONECTORIZADO 02F SM LC-UPC/SC-APC 0.3D2/0.3D2 650.0M - PFV - LSZH</t>
  </si>
  <si>
    <t>SERVICE CABLE CONECTORIZADO 02F SM LC-UPC/SC-APC 0.3D2/0.3D2 700.0M - PFV - LSZH</t>
  </si>
  <si>
    <t>SERVICE CABLE CONECTORIZADO 02F SM LC-UPC/SC-APC 0.3D2/0.3D2 710.0M - PFV - LSZH</t>
  </si>
  <si>
    <t>SERVICE CABLE CONECTORIZADO 02F SM LC-UPC/SC-APC 0.3D2/0.3D2 800.0M - PFV - LSZH</t>
  </si>
  <si>
    <t>SERVICE CABLE CONECTORIZADO 02F SM LC-UPC/SC-APC 0.3D2/0.3D2 830.0M - PFV - LSZH</t>
  </si>
  <si>
    <t>SERVICE CABLE CONECTORIZADO 02F SM LC-UPC/SC-APC 0.3D2/0.3D2 850.0M - PFV - LSZH</t>
  </si>
  <si>
    <t>SERVICE CABLE CONECTORIZADO 02F SM LC-UPC/SC-APC 0.3D2/0.3D2 900.0M - PFV - LSZH</t>
  </si>
  <si>
    <t>SERVICE CABLE CONECTORIZADO 02F SM LC-UPC/SC-APC 0.3D2/0.3D2 990.0M - PFV - LSZH</t>
  </si>
  <si>
    <t>SERVICE CABLE CONECTORIZADO 02F SM LC-UPC/SC-APC 0.3D2/0.3D2 1100.0M - PFV - LSZH</t>
  </si>
  <si>
    <t>CABO OPTICO AT-3BE52TT-036-LSZH</t>
  </si>
  <si>
    <t>OPTICAL CABLE AT-3BE52TT-036-LSZH</t>
  </si>
  <si>
    <t>CABLE OPTICO AT-3BE52TT-036-LSZH</t>
  </si>
  <si>
    <t>ET3688</t>
  </si>
  <si>
    <t>SERVICE CABLE CONECTORIZADO 02F 62.5 LC-UPC/SC-UPC 1.0D2/1.0D2 150.0M - TIGHT - LSZH - PRETO - IO (2X CAMISA DE PUXAMENTO IP65)</t>
  </si>
  <si>
    <t>TRUNK CABLE PRE-TERMINATED 02F 62.5 LC-UPC/SC-UPC 1.0D2/1.0D2 150.0M - TIGHT - LSZH - BLACK - IO (2X CAMISA DE PUXAMENTO IP65)</t>
  </si>
  <si>
    <t>CABLE TRONCAL CONECTORIZADO 02F 62.5 LC-UPC/SC-UPC 1.0D2/1.0D2 150.0M - TIGHT - LSZH - NEGRO - IO (2X CAMISA DE PUXAMENTO IP65)</t>
  </si>
  <si>
    <t>CABO OPTICO CFOA-SM-DE-G 36F</t>
  </si>
  <si>
    <t>OPTICAL CABLE CFOA-SM-DE-G 36F</t>
  </si>
  <si>
    <t>CABLE OPTICO CFOA-SM-DE-G 36F</t>
  </si>
  <si>
    <t>CABO OPTICO CFOA-MM-DE-G 36F ( 24F SM + 12F MM OM2)</t>
  </si>
  <si>
    <t>OPTICAL CABLE CFOA-SM-DE-G 36F ( 24F SM + 12F MM OM2)</t>
  </si>
  <si>
    <t>CABLE OPTICO CFOA-SM-DE-G 36F ( 24F SM + 12F MM OM2)</t>
  </si>
  <si>
    <t>CABO OPTICO CFOA-SM-AS80-S 144F G-652D NR (EXP)</t>
  </si>
  <si>
    <t>EXECUÇÃO DE ENSAIOS DE TIPO - OPGW</t>
  </si>
  <si>
    <t>TYPE TESTS - OPGW</t>
  </si>
  <si>
    <t>EJECUCIÓN ENSAYOS DE TIPO - OPGW</t>
  </si>
  <si>
    <t>SERVICE CABLE CONECTORIZADO 24F SM MPO12-APC(F)/MPO12-APC(F) 0.8D3/0.8D3 30.0M - DDR-S-TS (PFV) - LSZH - PRETO/AZUL - TIPO B</t>
  </si>
  <si>
    <t>TRUNK CABLE PRE-TERMINATED 24F SM MPO12-APC(F)/MPO12-APC(F) 0.8D3/0.8D3 30.0M - DDR-S-TS (PFV) - LSZH - BLACK/BLUE - TYPE B</t>
  </si>
  <si>
    <t>CABLE TRONCAL CONECTORIZADO 24F SM MPO12-APC(F)/MPO12-APC(F) 0.8D3/0.8D3 30.0M - DDR-S-TS (PFV) - LSZH - NEGRO/AZUL  - TIPO B</t>
  </si>
  <si>
    <t>SERVICE CABLE CONECTORIZADO 24F SM MPO12-APC(F)/MPO12-APC(F) 0.8D3/0.8D3 70.0M - TS - PFV - LSZH - I/O - PRETO - TIPO B</t>
  </si>
  <si>
    <t>TRUNK CABLE PRE-TERMINATED 24F SM MPO12-APC(F)/MPO12-APC(F) 0.8D3/0.8D3 70.0M - TS - PFV - LSZH I/O - BLACK - TYPE B</t>
  </si>
  <si>
    <t>CABLE TRONCAL CONECTORIZADO 24F SM MPO12-APC(F)/MPO12-APC(F) 0.8D3/0.8D3 70.0M - TS - PFV - LSZH - I/O - NEGRO  - TIPO B</t>
  </si>
  <si>
    <t>CABO OPTICO CFOA-SM-ASR200-S 72F G-652D (PPU) NR</t>
  </si>
  <si>
    <t>OPTICAL CABLE CFOA-SM-ASR200-S 72F G-652D (PPU) NR</t>
  </si>
  <si>
    <t>CABLE OPTICO CFOA-SM-ASR200-S 72F G-652D (PPU) NR</t>
  </si>
  <si>
    <t>CORDAO OPTICO CONECTORIZADO FANOUT 08F-40G SM G-652D LC-APC/MPO12-APC(F) 0.7D2/9.0D3 - MTF - LSZH - AZUL</t>
  </si>
  <si>
    <t>OPTICAL PATCH CORD FANOUT 08F-40G SM G-652D LC-APC/MPO12-APC(F) 0.7D2/9.0D3 - MTF - LSZH - BLUE</t>
  </si>
  <si>
    <t>CORDON OPTICO CONECTORIZADO FANOUT 08F-40G SM G-652D LC-APC/MPO12-APC(F) 0.7D2/9.0D3 - MTF - LSZH - AZUL</t>
  </si>
  <si>
    <t>CABO OPTICO AT-3BE27DT-048-CLFE</t>
  </si>
  <si>
    <t>OPTICAL CABLE AT-3BE27DT-048-CLFE</t>
  </si>
  <si>
    <t>CABLE OPTICO AT-3BE27DT-048-CLFE</t>
  </si>
  <si>
    <t>CABO OPTICO AT-3BE27DT-096-CLJE</t>
  </si>
  <si>
    <t>OPTICAL CABLE AT-3BE27DT-096-CLJE</t>
  </si>
  <si>
    <t>CABLE OPTICO AT-3BE27DT-096-CLJE</t>
  </si>
  <si>
    <t>CABO TRANSMISSAO DE DADOS GIGALAN AUGMENTED F/UTP 23AWGX4P CAT.6A LSZH EUROCLASS B2ca-s1a,d0,a1 CZ (305M) (EXP)</t>
  </si>
  <si>
    <t>DATA CABLE GIGALAN AUGMENTED F/UTP 23AWGX4P CAT.6A LSZH EUROCLASS B2ca-s1a,d0,a1 CZ (305M) (EXP)</t>
  </si>
  <si>
    <t>CABLE PARA TRANSMISION DE DATOS GIGALAN AUGMENTED F/UTP 23AWGX4P CAT.6A LSZH EUROCLASS B2ca-s1a,d0,a1 CZ (305M) (EXP)</t>
  </si>
  <si>
    <t>CABO TRANSMISSAO DE DADOS GIGALAN U/UTP 23AWGX4P CAT.6 LSZH EUROCLASS B2ca-s1a,d1,a1 AZ (EXP)</t>
  </si>
  <si>
    <t>DATA CABLE GIGALAN U/UTP 23AWGX4P CAT.6 LSZH EUROCLASS B2ca-s1a,d1,a1 AZ (EXP)</t>
  </si>
  <si>
    <t>CABLE PARA TRANSMISION DE DATOS GIGALAN U/UTP 23AWGX4P CAT.6 LSZH EUROCLASS B2ca-s1a,d1,a1 AZ (EXP)</t>
  </si>
  <si>
    <t>CABO OPTICO CFOA-SM-LV-AS-CMO15KN-S 24F G-655 NR</t>
  </si>
  <si>
    <t>CABLE OPTICO CFOA-SM-LV-AS-CMO15KN-S 24F G-655 NR</t>
  </si>
  <si>
    <t>CABO OPTICO CFOA-SM-DD-S 24F G-652D KP (6F/T) (F6.0254)</t>
  </si>
  <si>
    <t>OPTICAL CABLE CFOA-SM-DD-S 24F G-652D KP (6F/T) (F6.0254)</t>
  </si>
  <si>
    <t>CABLE OPTICO CFOA-SM-DD-S 24F G-652D KP (6F/T) (F6.0254)</t>
  </si>
  <si>
    <t>CABO OPTICO CFOA-SM-DD-S 48F G-652D KP (12F/T) (F6.0254)</t>
  </si>
  <si>
    <t>OPTICAL CABLE CFOA-SM-DD-S 48F G-652D KP (12F/T) (F6.0254)</t>
  </si>
  <si>
    <t>CABLE OPTICO CFOA-SM-DD-S 48F G-652D KP (12F/T) (F6.0254)</t>
  </si>
  <si>
    <t>CABO OPTICO CFOA-SM-DD-S 144F G-652D KP (12F/T) (F6.0254)</t>
  </si>
  <si>
    <t>OPTICAL CABLE CFOA-SM-DD-S 144F G-652D KP (12F/T) (F6.0254)</t>
  </si>
  <si>
    <t>CABLE OPTICO CFOA-SM-DD-S 144F G-652D KP (12F/T) (F6.0254)</t>
  </si>
  <si>
    <t>OPTICAL CABLE CFOAC-BLI-A/B-CM-02-AR-LSZH PR - REEL 1000M (COMPACT LOW FRICTION FIG.8 DROP)</t>
  </si>
  <si>
    <t>CABLE OPTICO CFOAC-BLI-A/B-CM-02-AR-LSZH PR - CARRETE 1000M (DROP COMPACTO FIG.8 LOW FRICTION)</t>
  </si>
  <si>
    <t>ET2499</t>
  </si>
  <si>
    <t>PATCH CORD OPTICO MONOFIBRA CONECTORIZADO BLI A/B G-657A2 SC-APC/SC-APC 5.0M - LSZH - AMARILLO</t>
  </si>
  <si>
    <t>CABO OPTICO AT-3BE52TT-144-LSZH</t>
  </si>
  <si>
    <t>OPTICAL CABLE AT-3BE52TT-144-LSZH</t>
  </si>
  <si>
    <t>CABLE OPTICO AT-3BE52TT-144-LSZH</t>
  </si>
  <si>
    <t>PATCH CORD OPTICO MONOFIBRA CONECTORIZADO BLI A/B G-657A2 SC-APC/SC-APC 3.0M - LSZH - AMARILLO</t>
  </si>
  <si>
    <t>PATCH CORD OPTICO MONOFIBRA CONECTORIZADO SM G-652D FC-APC/FC-APC 5.0M - LSZH - AMARILLO</t>
  </si>
  <si>
    <t>CABO TRANSMISSAO DE DADOS MULTILAN F/UTP 24AWGX4P CAT.5E LSZH CZ (1500M)</t>
  </si>
  <si>
    <t>DATA CABLE  MULTILAN F/UTP 24AWGX4P CAT.5E LSZH CZ (1500M)</t>
  </si>
  <si>
    <t>CABLE PARA TRANSMISION DE DATOS MULTILAN F/UTP 24AWGX4P CAT.5E LSZH CZ (1500M)</t>
  </si>
  <si>
    <t>SERVICE FSS 3Y 8x5 PLUS - 35510271 -  MODULO SFP+ 10GE SX 1310NM (10KM)</t>
  </si>
  <si>
    <t>SERVICE FSS 3Y 8x5 PLUS - 35510271 - TRANSCEIVER SFP+ 10GE SX 1310NM (10KM)</t>
  </si>
  <si>
    <t>SERVICE FSS 3Y 8x5 PLUS - 35510271 - TRANSCEPTOR SFP+ 10GE SX 1310NM (10KM)</t>
  </si>
  <si>
    <t>CABO OPTICO FIBER-LAN INDOOR 06F MM (50) OM3 LSZH AQ - EUROCLASS Dca (s1,d2,a1)</t>
  </si>
  <si>
    <t>OPTICAL CABLE FIBER-LAN INDOOR 06F MM (50) OM3 LSZH AQ - EUROCLASS Dca (s1,d2,a1)</t>
  </si>
  <si>
    <t>CABLE OPTICO FIBER-LAN INDOOR 06F MM (50) OM3 LSZH AQ - EUROCLASS Dca (s1,d2,a1)</t>
  </si>
  <si>
    <t>CABO OPTICO FIBER-LAN INDOOR 12F MM (50) OM3 LSZH AQ - EUROCLASS Dca (s1,d2,a1)</t>
  </si>
  <si>
    <t>OPTICAL CABLE FIBER-LAN INDOOR 12F MM (50) OM3 LSZH AQ - EUROCLASS Dca (s1,d2,a1)</t>
  </si>
  <si>
    <t>CABLE OPTICO FIBER-LAN INDOOR 12F MM (50) OM3 LSZH AQ - EUROCLASS Dca (s1,d2,a1)</t>
  </si>
  <si>
    <t>CABO OPTICO FIBER-LAN INDOOR 02F MM (50) OM4 LSZH AQ - EUROCLASS Dca (s1,d2,a1)</t>
  </si>
  <si>
    <t>OPTICAL CABLE FIBER-LAN INDOOR 02F MM (50) OM4 LSZH AQ - EUROCLASS Dca (s1,d2,a1)</t>
  </si>
  <si>
    <t>CABLE OPTICO FIBER-LAN INDOOR 02F MM (50) OM4 LSZH AQ - EUROCLASS Dca (s1,d2,a1)</t>
  </si>
  <si>
    <t>CABO OPTICO FIBER-LAN INDOOR 08F MM (50) OM3 LSZH AQ - EUROCLASS Dca (s1,d2,a1)</t>
  </si>
  <si>
    <t>OPTICAL CABLE FIBER-LAN INDOOR 08F MM (50) OM3 LSZH AQ - EUROCLASS Dca (s1,d2,a1)</t>
  </si>
  <si>
    <t>CABLE OPTICO FIBER-LAN INDOOR 08F MM (50) OM3 LSZH AQ - EUROCLASS Dca (s1,d2,a1)</t>
  </si>
  <si>
    <t>DGOI-C 64 (DISTRIBUIDOR GERAL OPTICO INTERNO CONECTORIZADO MODULAR - MONTADO 64 ADAP E 64 PIGTAILS PADRÃO TELCORDIA-2 Modulos)</t>
  </si>
  <si>
    <t>SLIMBOX 64-FIBER INTERNAL ADAPTER MODULE (DGOI-C 64 - WITH 64 ADAPTERS AND 64 PIGTAILS TELCORDIA-2 Modules)</t>
  </si>
  <si>
    <t>DGOI-C 64 (DISTRIBUIDOR GENERAL OPTICO INTERNO CONECTORIZADO MODULAR - MONTADO 64 ADAP Y 64 PIGTAILS ESTANDAR TELCORDIA-2 Modulos)</t>
  </si>
  <si>
    <t>ET2924</t>
  </si>
  <si>
    <t>DGOI-C 64 (DISTRIBUIDOR GERAL OPTICO INTERNO CONECTORIZADO MODULAR - MODULO BASICO2 Modulos)</t>
  </si>
  <si>
    <t>SLIMBOX 64-FIBER INTERNAL ADAPTER MODULE (DGOI-C 64 - BASIC MODULE-2 Modules)</t>
  </si>
  <si>
    <t>DGOI-C 64 (DISTRIBUIDOR GENERAL OPTICO INTERNO CONECTORIZADO MODULAR - MODULO BASICO-2 Modulos)</t>
  </si>
  <si>
    <t>CABO OPTICO CFOA-SM-DDR-S 18F TS (PFV) LSZH</t>
  </si>
  <si>
    <t>OPTICAL CABLE CFOA-SM-DDR-S 18F TS (PFV) LSZH</t>
  </si>
  <si>
    <t>CABLE OPTICO CFOA-SM-DDR-S 18F TS(PFV) LSZH</t>
  </si>
  <si>
    <t>FK-CTOP-L8 (CTO PRÉ-CONECTORIZADA SELADA - 1 SPLITTER 1X8 NC/SC-APC   8 ADAPT. REFORÇADOS   120.0M CABO CIRCULAR 5.05MM) (XXXX-XXXX-XX)</t>
  </si>
  <si>
    <t>CABO OPTICO DROP SLIMCONNECTOR CIRCULAR 01F PR - ROLO 30M (COM TRADUTOR FCT)</t>
  </si>
  <si>
    <t>OPTICAL CABLE ROUND DROP SLIMCONNECTOR - CZ - ROLL 30M (WITH FCT TRANSLATOR)</t>
  </si>
  <si>
    <t>CABLE OPTICO CONECTORIZADO DROP CIRCULAR SLIMCONNECTOR - CZ - ROLLO 30M (CON TRADUCTOR FCT)</t>
  </si>
  <si>
    <t>CABO OPTICO DROP SLIMCONNECTOR CIRCULAR 01F PR - ROLO 50M (COM TRADUTOR FCT)</t>
  </si>
  <si>
    <t>OPTICAL CABLE ROUND DROP SLIMCONNECTOR - CZ - ROLL 50M (WITH FCT TRANSLATOR)</t>
  </si>
  <si>
    <t>CABLE OPTICO CONECTORIZADO DROP CIRCULAR SLIMCONNECTOR - CZ - ROLLO 50M (CON TRADUCTOR FCT)</t>
  </si>
  <si>
    <t>CABO OPTICO DROP SLIMCONNECTOR CIRCULAR 01F PR - ROLO 80M (COM TRADUTOR FCT)</t>
  </si>
  <si>
    <t>OPTICAL CABLE ROUND DROP SLIMCONNECTOR - CZ - ROLL 80M (WITH FCT TRANSLATOR)</t>
  </si>
  <si>
    <t>CABLE OPTICO CONECTORIZADO DROP CIRCULAR SLIMCONNECTOR - CZ - ROLLO 80M (CON TRADUCTOR FCT)</t>
  </si>
  <si>
    <t>CABO OPTICO DROP SLIMCONNECTOR CIRCULAR 01F PR - ROLO 150M (COM TRADUTOR FCT)</t>
  </si>
  <si>
    <t>OPTICAL CABLE ROUND DROP SLIMCONNECTOR - CZ - ROLL 150M (WITH FCT TRANSLATOR)</t>
  </si>
  <si>
    <t>CABLE OPTICO CONECTORIZADO DROP CIRCULAR SLIMCONNECTOR - CZ - ROLLO 150M (CON TRADUCTOR FCT)</t>
  </si>
  <si>
    <t>CABO OPTICO DROP SLIMCONNECTOR CIRCULAR 01F PR - ROLO 220M (COM TRADUTOR FCT)</t>
  </si>
  <si>
    <t>OPTICAL CABLE ROUND DROP SLIMCONNECTOR - CZ - ROLL 220M (WITH FCT TRANSLATOR)</t>
  </si>
  <si>
    <t>CABLE OPTICO CONECTORIZADO DROP CIRCULAR SLIMCONNECTOR - CZ - ROLLO 220M (CON TRADUCTOR FCT)</t>
  </si>
  <si>
    <t>CABO OPTICO DROP SLIMCONNECTOR CIRCULAR 01F PR - ROLO 400M (COM TRADUTOR FCT)</t>
  </si>
  <si>
    <t>OPTICAL CABLE ROUND DROP SLIMCONNECTOR - CZ - ROLL 400M (WITH FCT TRANSLATOR)</t>
  </si>
  <si>
    <t>CABLE OPTICO CONECTORIZADO DROP CIRCULAR SLIMCONNECTOR - CZ - ROLLO 400M (CON TRADUCTOR FCT)</t>
  </si>
  <si>
    <t>OPTICAL CABLE CFOAC-BLI-A/B-CM-02-CO-LSZH PR - REEL 1000M (FAST COMPACT DROP)</t>
  </si>
  <si>
    <t>CAIXA DE EMENDA OPGW 14,1MM/OPGW 12,4MM C/ SUPORTE FIXAÇÃO - EN320</t>
  </si>
  <si>
    <t>CAIXA DE EMENDA OPGW 12,4MM /OPGW 12,4MM  C/ SUPORTE FIXAÇÃO - EN320</t>
  </si>
  <si>
    <t>CABO OPTICO FIBER-LAN INDOOR 04F MM (50) OM4 LSZH AQ - EUROCLASS Dca (s1,d2,a1)</t>
  </si>
  <si>
    <t>OPTICAL CABLE FIBER-LAN INDOOR 04F MM (50) OM4 LSZH AQ - EUROCLASS Dca (s1,d2,a1)</t>
  </si>
  <si>
    <t>CABLE OPTICO FIBER-LAN INDOOR 04F MM (50) OM4 LSZH AQ - EUROCLASS Dca (s1,d2,a1)</t>
  </si>
  <si>
    <t>CABO OPTICO FIBER-LAN INDOOR 06F MM (50) OM4 LSZH AQ - EUROCLASS Dca (s1,d2,a1)</t>
  </si>
  <si>
    <t>OPTICAL CABLE FIBER-LAN INDOOR 06F MM (50) OM4 LSZH AQ - EUROCLASS Dca (s1,d2,a1)</t>
  </si>
  <si>
    <t>CABLE OPTICO FIBER-LAN INDOOR 06F MM (50) OM4 LSZH AQ - EUROCLASS Dca (s1,d2,a1)</t>
  </si>
  <si>
    <t>CABO OPTICO CFOT-SM-EOR 08F LSZH (FIBER-LAN-AR (PFV) INDOOR/OUTDOOR)</t>
  </si>
  <si>
    <t>OPTICAL CABLE CFOT-SM-EOR 08F LSZH (FIBER-LAN-AR (PFV) INDOOR/OUTDOOR)</t>
  </si>
  <si>
    <t>CABLE OPTICO CFOT-SM-EOR 08F LSZH (FIBER-LAN-AR (PFV) INDOOR/OUTDOOR)</t>
  </si>
  <si>
    <t>CABLE OPTICO CFOA-SM-DDR-S 18F TS (PFV) LSZH</t>
  </si>
  <si>
    <t>CABO OPTICO FIBER-LAN INDOOR 08F MM (50) OM4 LSZH AQ - EUROCLASS Dca (s1,d2,a1)</t>
  </si>
  <si>
    <t>OPTICAL CABLE FIBER-LAN INDOOR 08F MM (50) OM4 LSZH AQ - EUROCLASS Dca (s1,d2,a1)</t>
  </si>
  <si>
    <t>CABLE OPTICO FIBER-LAN INDOOR 08F MM (50) OM4 LSZH AQ - EUROCLASS Dca (s1,d2,a1)</t>
  </si>
  <si>
    <t>SERVICE CABLE CONECTORIZADO 48F SM MPO12-APC(M)/MPO12-APC(M) 0.8D3/0.8D3 250.0M - TS - LSZH - AZUL - TIPO B</t>
  </si>
  <si>
    <t>TRUNK CABLE PRE-TERMINATED 48F SM MPO12-APC(M)/MPO12-APC(M) 0.8D3/0.8D3 250.0M - TS - LSZH - BLUE - TYPE B</t>
  </si>
  <si>
    <t>CABLE TRONCAL CONECTORIZADO 48F SM MPO12-APC(M)/MPO12-APC(M) 0.8D3/0.8D3 250.0M - TS - LSZH - AZUL  - TIPO B</t>
  </si>
  <si>
    <t>SERVICE CABLE CONECTORIZADO 48F SM MPO12-APC(M)/MPO12-APC(M) 0.8D3/0.8D3 260.0M - TS - LSZH - AZUL - TIPO B</t>
  </si>
  <si>
    <t>TRUNK CABLE PRE-TERMINATED 48F SM MPO12-APC(M)/MPO12-APC(M) 0.8D3/0.8D3 260.0M - TS - LSZH - BLUE - TYPE B</t>
  </si>
  <si>
    <t>CABLE TRONCAL CONECTORIZADO 48F SM MPO12-APC(M)/MPO12-APC(M) 0.8D3/0.8D3 260.0M - TS - LSZH - AZUL  - TIPO B</t>
  </si>
  <si>
    <t>CABO OPTICO FIBER-LAN INDOOR 12F MM (50) OM4 LSZH AQ - EUROCLASS Dca (s1,d2,a1)</t>
  </si>
  <si>
    <t>OPTICAL CABLE FIBER-LAN INDOOR 12F MM (50) OM4 LSZH AQ - EUROCLASS Dca (s1,d2,a1)</t>
  </si>
  <si>
    <t>CABLE OPTICO FIBER-LAN INDOOR 12F MM (50) OM4 LSZH AQ - EUROCLASS Dca (s1,d2,a1)</t>
  </si>
  <si>
    <t>SERVICE CABLE CONECTORIZADO 48F SM MPO12-APC(M)/MPO12-APC(M) 0.8D3/0.8D3 320.0M - TS - LSZH - AZUL - TIPO B</t>
  </si>
  <si>
    <t>TRUNK CABLE PRE-TERMINATED 48F SM MPO12-APC(M)/MPO12-APC(M) 0.8D3/0.8D3 320.0M - TS - LSZH - BLUE - TYPE B</t>
  </si>
  <si>
    <t>CABLE TRONCAL CONECTORIZADO 48F SM MPO12-APC(M)/MPO12-APC(M) 0.8D3/0.8D3 320.0M - TS - LSZH - AZUL  - TIPO B</t>
  </si>
  <si>
    <t>ROSETA OPTICA 2P 4X2 SOBREPOR C/ 1 ADAP SC-APC SHUTTER + FITA VHB - BRANCO</t>
  </si>
  <si>
    <t>OPTICAL ROSETTE 2P 4X2 W/ 1 ADAPTER SC-APC WITH SHUTTER + VHB TAPE  - WHITE</t>
  </si>
  <si>
    <t>ROSETA OPTICA 2P 4X2 SUPERPOSICION C/ 1 ADAP SC-APC SHUTTER + TAPE VHB - BLANCO</t>
  </si>
  <si>
    <t>SERVICE CABLE CONECTORIZADO FANOUT 24F SM G-652D SC-APC/MPO12-APC(F) 1.0D2/0.8D3 10.0M - TS - LSZH - AZUL - TIPO B</t>
  </si>
  <si>
    <t>TRUNK CABLE PRE-TERMINATED FANOUT 24F SM G-652D SC-APC/MPO12-APC(F) 1.0D2/0.8D2 10.0M - TS - LSZH - BLUE - TYPE B</t>
  </si>
  <si>
    <t>CABLE TRONCAL CONECTORIZADO FANOUT 24F SM G-652D SC-APC/MPO12-APC(F) 1.0D2/0.8D2 10.0M - TS - LSZH - AZUL  - TIPO B</t>
  </si>
  <si>
    <t>SERVICE CABLE CONECTORIZADO FANOUT 24F SM G-652D SC-APC/MPO12-APC(F) 1.0D2/0.8D3 20.0M - TS - LSZH - AZUL - TIPO B</t>
  </si>
  <si>
    <t>TRUNK CABLE PRE-TERMINATED FANOUT 24F SM G-652D SC-APC/MPO12-APC(F) 1.0D2/0.8D2 20.0M - TS - LSZH - BLUE - TYPE B</t>
  </si>
  <si>
    <t>CABLE TRONCAL CONECTORIZADO FANOUT 24F SM G-652D SC-APC/MPO12-APC(F) 1.0D2/0.8D2 20.0M - TS - LSZH - AZUL  - TIPO B</t>
  </si>
  <si>
    <t>CABO OPTICO FIBER-LAN INDOOR 08F BLI G-657-A2 LSZH AM - EUROCLASS Dca (s1,d2,a1)</t>
  </si>
  <si>
    <t>OPTICAL CABLE FIBER-LAN INDOOR 08F SM G-657-A2 LSZH AM - EUROCLASS Dca (s1,d2,a1)</t>
  </si>
  <si>
    <t>CABLE OPTICO FIBER-LAN INDOOR 08F SM G-657-A2 LSZH AM - EUROCLASS Dca (s1,d2,a1)</t>
  </si>
  <si>
    <t>ET04097</t>
  </si>
  <si>
    <t>a0A6100001c1aiJ</t>
  </si>
  <si>
    <t>CABO OPTICO FIBER-LAN INDOOR 02F BLI G-657-A2 LSZH AM - EUROCLASS Dca (s1,d2,a1)</t>
  </si>
  <si>
    <t>OPTICAL CABLE FIBER-LAN INDOOR 02F BLI G-657-A2 LSZH AM - EUROCLASS Dca (s1,d2,a1)</t>
  </si>
  <si>
    <t>CABLE OPTICO FIBER-LAN INDOOR 02F BLI G-657-A2 LSZH AM - EUROCLASS Dca (s1,d2,a1)</t>
  </si>
  <si>
    <t>CABO OPTICO CFOA-SM-NZD-S 12F</t>
  </si>
  <si>
    <t>OPTICAL CABLE CFOA-SM-NZD-S 12F</t>
  </si>
  <si>
    <t>CABLE OPTICO CFOA-SM-NZD-S 12F</t>
  </si>
  <si>
    <t>CABO OPTICO CFOA-NZD-ARD-S 06F</t>
  </si>
  <si>
    <t>OPTICAL CABLE CFOA-NZD-ARD-S 06F</t>
  </si>
  <si>
    <t>CABLE OPTICO CFOA-NZD-ARD-S 06F</t>
  </si>
  <si>
    <t>CABO OPTICO CFOA-SM-ARD-G 36F RC</t>
  </si>
  <si>
    <t>OPTICAL CABLE CFOA-SM-ARD-G 36F RC</t>
  </si>
  <si>
    <t>CABLE OPTICO CFOA-SM-ARD-G 36F RC</t>
  </si>
  <si>
    <t>CABO OPTICO FIBER-LAN INDOOR 04F BLI G-657-A2 LSZH AM - EUROCLASS Dca (s1,d2,a1)</t>
  </si>
  <si>
    <t>OPTICAL CABLE FIBER-LAN INDOOR 04F BLI G-657-A2 LSZH AM - EUROCLASS Dca (s1,d2,a1)</t>
  </si>
  <si>
    <t>CABLE OPTICO FIBER-LAN INDOOR 04F BLI G-657-A2 LSZH AM - EUROCLASS Dca (s1,d2,a1)</t>
  </si>
  <si>
    <t>CABO OPTICO FIBER-LAN INDOOR 06F BLI G-657-A2 LSZH AM - EUROCLASS Dca (s1,d2,a1)</t>
  </si>
  <si>
    <t>OPTICAL CABLE FIBER-LAN INDOOR 06F BLI G-657-A2 LSZH AM - EUROCLASS Dca (s1,d2,a1)</t>
  </si>
  <si>
    <t>CABLE OPTICO FIBER-LAN INDOOR 06F BLI G-657-A2 LSZH AM - EUROCLASS Dca (s1,d2,a1)</t>
  </si>
  <si>
    <t>CABO OPTICO FIBER-LAN INDOOR 02F MM (50) OM3 LSZH AQ - EUROCLASS Dca (s1,d2,a1)</t>
  </si>
  <si>
    <t>OPTICAL CABLE FIBER-LAN INDOOR 02F MM (50) OM3 LSZH AQ - EUROCLASS Dca (s1,d2,a1)</t>
  </si>
  <si>
    <t>CABLE OPTICO FIBER-LAN INDOOR 02F MM (50) OM3 LSZH AQ - EUROCLASS Dca (s1,d2,a1)</t>
  </si>
  <si>
    <t>CABO OPTICO FIBER-LAN INDOOR 04F MM (50) OM3 LSZH AQ - EUROCLASS Dca (s1,d2,a1)</t>
  </si>
  <si>
    <t>OPTICAL CABLE FIBER-LAN INDOOR 04F MM (50) OM3 LSZH AQ - EUROCLASS Dca (s1,d2,a1)</t>
  </si>
  <si>
    <t>CABLE OPTICO FIBER-LAN INDOOR 04F MM (50) OM3 LSZH AQ - EUROCLASS Dca (s1,d2,a1)</t>
  </si>
  <si>
    <t>CABO OPTICO CFOA-SM-AS80-MINI-RA 10F NR</t>
  </si>
  <si>
    <t>OPTICAL CABLE CFOA-SM-AS80-MINI-RA 10F NR</t>
  </si>
  <si>
    <t>CABLE OPTICO CFOA-SM-AS80-MINI-RA 10F NR</t>
  </si>
  <si>
    <t>PR0-001-762-0295 MP12-001A-9RY-4</t>
  </si>
  <si>
    <t>ET3221</t>
  </si>
  <si>
    <t>PR0-001-781-0295 MP12-002A-9RY-4</t>
  </si>
  <si>
    <t>ET3146</t>
  </si>
  <si>
    <t>PR0-001-847-0295 9P16-001C-9RY-4</t>
  </si>
  <si>
    <t>CPR0-001-847-0295 9P16-001C-9RY-4</t>
  </si>
  <si>
    <t>PR0-001-848-0295 9P16-002C-9RY-4</t>
  </si>
  <si>
    <t>GRA9B001LCSLCS005M</t>
  </si>
  <si>
    <t>GRA9B001LCSLCS015M</t>
  </si>
  <si>
    <t>GRA9B001LCSLCS025M</t>
  </si>
  <si>
    <t>GRA9B001LCSLCS050M</t>
  </si>
  <si>
    <t>GRA9B001LCSLCS100M</t>
  </si>
  <si>
    <t>GRA9B001LCSSCS005M</t>
  </si>
  <si>
    <t>GRA9B001LCSSCS015M</t>
  </si>
  <si>
    <t>GRA9B001LCSSCS025M</t>
  </si>
  <si>
    <t>GRA9B001LCSSCS050M</t>
  </si>
  <si>
    <t>GRA9B001LCSSCS100M</t>
  </si>
  <si>
    <t>GRA9B002LCSLCS005M</t>
  </si>
  <si>
    <t>GRA9B002LCSLCS015M</t>
  </si>
  <si>
    <t>GRA9B002LCSLCS025M</t>
  </si>
  <si>
    <t>GRA9B002LCSLCS050M</t>
  </si>
  <si>
    <t>GRA9B002LCSLCS100M</t>
  </si>
  <si>
    <t>GRA9B002LCSSCS005M</t>
  </si>
  <si>
    <t>GRA9B002LCSSCS015M</t>
  </si>
  <si>
    <t>GRA9B002LCSSCS025M</t>
  </si>
  <si>
    <t>GRA9B002LCSSCS050M</t>
  </si>
  <si>
    <t>GRA9B002LCSSCS100M</t>
  </si>
  <si>
    <t>GRA9B002SCSSCS005M</t>
  </si>
  <si>
    <t>GRA9B002SCSSCS010M</t>
  </si>
  <si>
    <t>GRA9B002SCSSCS025M</t>
  </si>
  <si>
    <t>GRA9B002SCSSCS050M</t>
  </si>
  <si>
    <t>GRA9B002SCSSCS100M</t>
  </si>
  <si>
    <t>GR19B001SCUSCU005M</t>
  </si>
  <si>
    <t>GR19B001SCUSCU010M</t>
  </si>
  <si>
    <t>GR19B001SCUSCU025M</t>
  </si>
  <si>
    <t>GR19B001SCUSCU050M</t>
  </si>
  <si>
    <t>GR19B001SCUSCU100M</t>
  </si>
  <si>
    <t>GR19B001LCSSCU005M</t>
  </si>
  <si>
    <t>GR19B001LCSSCU010M</t>
  </si>
  <si>
    <t>GR19B001LCSSCU025M</t>
  </si>
  <si>
    <t>GR19B001LCSSCU050M</t>
  </si>
  <si>
    <t>GR19B001LCSSCU100M</t>
  </si>
  <si>
    <t>GR19B001LCSLCS005M</t>
  </si>
  <si>
    <t>GR19B001LCSLCS010M</t>
  </si>
  <si>
    <t>GR19B001LCSLCS025M</t>
  </si>
  <si>
    <t>GR19B001LCSLCS050M</t>
  </si>
  <si>
    <t>GR19B001LCSLCS100M</t>
  </si>
  <si>
    <t>GR19B001FCUFCU005M</t>
  </si>
  <si>
    <t>GR19B001FCUFCU010M</t>
  </si>
  <si>
    <t>GR19B001FCUFCU025M</t>
  </si>
  <si>
    <t>GR19B001FCUFCU050M</t>
  </si>
  <si>
    <t>GR19B001FCUFCU100M</t>
  </si>
  <si>
    <t>GR19B002SCUSCU005M</t>
  </si>
  <si>
    <t>GR19B002SCUSCU010M</t>
  </si>
  <si>
    <t>GR19B002SCUSCU025M</t>
  </si>
  <si>
    <t>GR19B002SCUSCU050M</t>
  </si>
  <si>
    <t>GR19B002SCUSCU100M</t>
  </si>
  <si>
    <t>GR19B002LCSSCU005M</t>
  </si>
  <si>
    <t>GR19B002LCSSCU010M</t>
  </si>
  <si>
    <t>GR19B002LCSSCU025M</t>
  </si>
  <si>
    <t>GR19B002LCSSCU050M</t>
  </si>
  <si>
    <t>GR19B002LCSSCU100M</t>
  </si>
  <si>
    <t>GR19B002LCSLCS005M</t>
  </si>
  <si>
    <t>GR19B002LCSLCS010M</t>
  </si>
  <si>
    <t>GR19B002LCSLCS025M</t>
  </si>
  <si>
    <t>GR19B002LCSLCS050M</t>
  </si>
  <si>
    <t>GR19B002LCSLCS100M</t>
  </si>
  <si>
    <t>GR19B002FCUFCU005M</t>
  </si>
  <si>
    <t>GR19B002FCUFCU010M</t>
  </si>
  <si>
    <t>GR19B002FCUFCU025M</t>
  </si>
  <si>
    <t>GR19B002FCUFCU050M</t>
  </si>
  <si>
    <t>GR15A002SCUSCU005M</t>
  </si>
  <si>
    <t>GR15A002SCUSCU010M</t>
  </si>
  <si>
    <t>GR15A002SCUSCU025M</t>
  </si>
  <si>
    <t>GR15A002SCUSCU050M</t>
  </si>
  <si>
    <t>GR15A002SCUSCU100M</t>
  </si>
  <si>
    <t>GR15A002LCSSCU005M</t>
  </si>
  <si>
    <t>GR15A002LCSSCU010M</t>
  </si>
  <si>
    <t>GR15A002LCSSCU025M</t>
  </si>
  <si>
    <t>GR15A002LCSSCU050M</t>
  </si>
  <si>
    <t>GR15A002LCSSCU100M</t>
  </si>
  <si>
    <t>GR15A002LCSLCS005M</t>
  </si>
  <si>
    <t>GR15A002LCSLCS010M</t>
  </si>
  <si>
    <t>GR15A002LCSLCS025M</t>
  </si>
  <si>
    <t>GR15A002LCSLCS050M</t>
  </si>
  <si>
    <t>GR15A002LCSLCS100M</t>
  </si>
  <si>
    <t>GR15A002FCUFCU005M</t>
  </si>
  <si>
    <t>GR15A002FCUFCU010M</t>
  </si>
  <si>
    <t>GR15A002FCUFCU025M</t>
  </si>
  <si>
    <t>GR15A002FCUFCU050M</t>
  </si>
  <si>
    <t>GR15A002FCUFCU100M</t>
  </si>
  <si>
    <t>GR19B002FCUFCU100M</t>
  </si>
  <si>
    <t>CABO OPTICO CFOA-SM-AS80-S 06F G-652D TS NR</t>
  </si>
  <si>
    <t>OPTICAL CABLE CFOA-SM-AS80-S 06F G-652D TS NR</t>
  </si>
  <si>
    <t>CABLE OPTICO CFOA-SM-AS80-S 06F G-652D TS NR</t>
  </si>
  <si>
    <t>OPTICAL CABLE CFOA-SM-DDR-S 60F (PFV) LSZH (ABNT)</t>
  </si>
  <si>
    <t>CABLE OPTICO CFOA-SM-DDR-S 60F (PFV) LSZH (ABNT)</t>
  </si>
  <si>
    <t>OPTICAL CABLE CFOA-SM-AS120-S 72F TS NR (ABNT CL)</t>
  </si>
  <si>
    <t>CORDAO DUPLEX CONECTORIZADO BLI A/B G-657A LC-UPC/LC-UPC 60.0M - COG - AZUL (A - B)</t>
  </si>
  <si>
    <t>DUPLEX OPTICAL PATCH CORD BLI A/B G-657A LC-UPC/LC-UPC 60.0M - OFN - BLUE (A - B)</t>
  </si>
  <si>
    <t>PATCH CORD OPTICO DUPLEX CONECTORIZADO BLI A/B G-657A LC-UPC/LC-UPC 60.0M - COG - AZUL (A - B)</t>
  </si>
  <si>
    <t>CAIXA TERMINAL OPTICA CONECTORIZADA FK-CTO-16MC (II MB-VD)</t>
  </si>
  <si>
    <t>SLIMBOX DROP TERMINAL FK-CTO-16MC (II MB-GN)</t>
  </si>
  <si>
    <t>CAJA TERMINAL OPTICA CONECTORIZADA FK-CTO-16MC (II MB-VD)</t>
  </si>
  <si>
    <t>CORDAO DUPLEX CONECTORIZADO BLI A/B G-657A LC-UPC/LC-UPC 40.0M - COG - AZUL (A - B)</t>
  </si>
  <si>
    <t>DUPLEX OPTICAL PATCH CORD BLI A/B G-657A LC-UPC/LC-UPC 40.0M - OFN - BLUE (A - B)</t>
  </si>
  <si>
    <t>PATCH CORD OPTICO DUPLEX CONECTORIZADO BLI A/B G-657A LC-UPC/LC-UPC 40.0M - COG - AZUL (A - B)</t>
  </si>
  <si>
    <t>CAIXA TERMINAL OPTICA CONECTORIZADA FK-CTO-16MC (II 1x8-VD)</t>
  </si>
  <si>
    <t>SLIMBOX DROP TERMINAL FK-CTO-16MC (II 1x8-GN)</t>
  </si>
  <si>
    <t>CAJA TERMINAL OPTICA CONECTORIZADA FK-CTO-16MC (II 1x8-VD)</t>
  </si>
  <si>
    <t>CABO OPTICO CFOA-SM-LV-AS-CMO5KN-S-24F NR (ABNT CL)</t>
  </si>
  <si>
    <t>OPTICAL CABLE CFOA-SM-LV-AS-CMO5KN-S-24F NR (ABNT CL)</t>
  </si>
  <si>
    <t>CABLE OPTICO CFOA-SM-LV-AS-CMO5KN-S-24F NR (ABNT CL)</t>
  </si>
  <si>
    <t>CABO OPTICO CFOA-SM-LV-AS-CMO10KN-S-24F NR (ABNT CL)</t>
  </si>
  <si>
    <t>OPTICAL CABLE CFOA-SM-LV-AS-CMO10KN-S-24F NR (ABNT CL)</t>
  </si>
  <si>
    <t>CABLE OPTICO CFOA-SM-LV-AS-CMO10KN-S-24F NR (ABNT CL)</t>
  </si>
  <si>
    <t>CAIXA TERMINAL OPTICA CONECTORIZADA FK-CTO-16MC (II 1x16-VD)</t>
  </si>
  <si>
    <t>SLIMBOX DROP TERMINAL FK-CTO-16MC (II 1x16-GN)</t>
  </si>
  <si>
    <t>CAJA TERMINAL OPTICA CONECTORIZADA FK-CTO-16MC (II 1x16-VD)</t>
  </si>
  <si>
    <t>OPTICAL CABLE CFOA-SM-AS120-S 24F G-652D TS ? STP WH</t>
  </si>
  <si>
    <t>CABLE OPTICO CFOA-SM-AS120-S 24F G-652D TS ? STP BL</t>
  </si>
  <si>
    <t>OPTICAL CABLE CFOA-SM-AS120-S 36F G-652D TS ? STP WH</t>
  </si>
  <si>
    <t>CABLE OPTICO CFOA-SM-AS120-S 36F G-652D TS ? STP BL</t>
  </si>
  <si>
    <t>OPTICAL CABLE CFOA-SM-AS120-S 48F G-652D TS ? STP WH</t>
  </si>
  <si>
    <t>CABLE OPTICO CFOA-SM-AS120-S 48F G-652D TS ? STP BL</t>
  </si>
  <si>
    <t>CABO OPTICO CFOA-SM-ARD-S 06F</t>
  </si>
  <si>
    <t>OPTICAL CABLE CFOA-SM-ARD-S 06F</t>
  </si>
  <si>
    <t>CABLE OPTICO CFOA-SM-ARD-S 06F</t>
  </si>
  <si>
    <t>PLAQUETA PARA FK-CTO-16MC (CAIXA TERMINAL OPTICA CONECTORIZADA) - LOGO AMERICANET</t>
  </si>
  <si>
    <t>LOGOMARK FOR FK-CTO-16MC (SLIMBOX DROP TERMINAL) - AMERICANET LOGO</t>
  </si>
  <si>
    <t>PLACA PARA FK-CTO-16MC (CAJA TERMINAL OPTICA CONECTORIZADA) - LOGO AMERICANET</t>
  </si>
  <si>
    <t>CABO OPTICO AT-3BE27D6-012-TLJE</t>
  </si>
  <si>
    <t>OPTICAL CABLE AT-3BE27D6-012-TLJE</t>
  </si>
  <si>
    <t>CABLE OPTICO AT-3BE27D6-012-TLJE</t>
  </si>
  <si>
    <t>SERVICE CABLE CONECTORIZADO 02F SM LC-UPC/SC-UPC 1.0D2/1.0D2 90.0M - TIGHT - LSZH - AZUL</t>
  </si>
  <si>
    <t>TRUNK CABLE PRE-TERMINATED 02F SM LC-UPC/SC-UPC 1.0D2/1.0D2 23.0M - TIGHT - LSZH - BLUE</t>
  </si>
  <si>
    <t>CABLE TRONCAL CONECTORIZADO 02F SM LC-UPC/SC-UPC 1.0D2/1.0D2 90.0M - TIGHT - LSZH - AZUL</t>
  </si>
  <si>
    <t>ET03472</t>
  </si>
  <si>
    <t>a0A6100000blo1I</t>
  </si>
  <si>
    <t>CABO OPTICO CFOA-SM-AS120-S 04F G-652D NR DC</t>
  </si>
  <si>
    <t>OPTICAL CABLE CFOA-SM-AS120-S 04F G-652D NR DC</t>
  </si>
  <si>
    <t>CABLE OPTICO CFOA-SM-AS120-S 04F G-652D NR DC</t>
  </si>
  <si>
    <t>OTECEL</t>
  </si>
  <si>
    <t>CABO OPTICO CFOA-SM-ARD-S 04F G-652D</t>
  </si>
  <si>
    <t>OPTICAL CABLE CFOA-SM-ARD-S 04F G-652D</t>
  </si>
  <si>
    <t>CABLE OPTICO CFOA-SM-ARD-S 04F G-652D</t>
  </si>
  <si>
    <t>CABO OPTICO CFOA-SM-ARD-S 06F G-652D</t>
  </si>
  <si>
    <t>OPTICAL CABLE CFOA-SM-ARD-S 06F G-652D</t>
  </si>
  <si>
    <t>CABLE OPTICO CFOA-SM-ARD-S 06F G-652D</t>
  </si>
  <si>
    <t>CABO OPTICO CFOA-SM-ARD-S 12F G-652D (6F/T)</t>
  </si>
  <si>
    <t>OPTICAL CABLE CFOA-SM-ARD-S 12F G-652D (6F/T)</t>
  </si>
  <si>
    <t>CABLE OPTICO CFOA-SM-ARD-S 12F G-652D (6F/T)</t>
  </si>
  <si>
    <t>CABO OPTICO AT-3BE27DT-024-CLFE</t>
  </si>
  <si>
    <t>OPTICAL CABLE AT-3BE27DT-024-CLFE</t>
  </si>
  <si>
    <t>CABLE OPTICO AT-3BE27DT-024-CLFE</t>
  </si>
  <si>
    <t>CABO OPTICO AT-3BE27DT-024-CNGE</t>
  </si>
  <si>
    <t>OPTICAL CABLE AT-3BE27DT-024-CNGE</t>
  </si>
  <si>
    <t>CABLE OPTICO AT-3BE27DT-024-CNGE</t>
  </si>
  <si>
    <t>CABO OPTICO AT-3BE27DT-024-CPBE</t>
  </si>
  <si>
    <t>OPTICAL CABLE AT-3BE27DT-024-CPBE</t>
  </si>
  <si>
    <t>CABLE OPTICO AT-3BE27DT-024-CPBE</t>
  </si>
  <si>
    <t>CABO OPTICO AT-3BE27NT-024-CMGB</t>
  </si>
  <si>
    <t>OPTICAL CABLE AT-3BE27NT-024-CMGB</t>
  </si>
  <si>
    <t>CABLE OPTICO AT-3BE27NT-024-CMGB</t>
  </si>
  <si>
    <t>DIO BT48 04F SM SC-UPC - TELCORDIA</t>
  </si>
  <si>
    <t>ODF BT48 04F SM SC-UPC - TELCORDIA</t>
  </si>
  <si>
    <t>CABO OPTICO AT-68627DT-048-CLCB</t>
  </si>
  <si>
    <t>OPTICAL CABLE AT-68627DT-048-CLCB</t>
  </si>
  <si>
    <t>CABLE OPTICO AT-68627DT-048-CLCB</t>
  </si>
  <si>
    <t>SERVICE CABLE CONECTORIZADO 02F SM LC-UPC(IP67)/LC-UPC(IP67) 140.0M - TIGHT - RISER - PRETO - IO</t>
  </si>
  <si>
    <t>TRUNK CABLE PRE-TERMINATED 02F SM LC-UPC(IP67)/LC-UPC(IP67) 140.0M - TIGHT - RISER - BLACK - IO</t>
  </si>
  <si>
    <t>CABLE TRONCAL CONECTORIZADO 02F SM LC-UPC(IP67)/LC-UPC(IP67) 140.0M - TIGHT - RISER - NEGRO  - IO</t>
  </si>
  <si>
    <t>SERVICE CABLE CONECTORIZADO 02F SM LC-UPC/LC-UPC 1.0D3/1.0D3 90.0M - TIGHT - LSZH - AZUL (A - B)</t>
  </si>
  <si>
    <t>TRUNK CABLE PRE-TERMINATED 02F SM LC-UPC/LC-UPC 1.0D3/1.0D3 90.0M - TIGHT - LSZH - BLUE (A - B)</t>
  </si>
  <si>
    <t>CABLE TRONCAL CONECTORIZADO 02F SM LC-UPC/LC-UPC 1.0D3/1.0D3 90.0M - TIGHT - LSZH - AZUL (A - B)</t>
  </si>
  <si>
    <t>CABO OPTICO CFOA-SM-AS120-S 24F G-652D NR STP BL</t>
  </si>
  <si>
    <t>OPTICAL CABLE CFOA-SM-AS120-S 24F G-652D NR STP BL</t>
  </si>
  <si>
    <t>CABLE OPTICO CFOA-SM-AS120-S 24F G-652D NR STP BL</t>
  </si>
  <si>
    <t>ET3608</t>
  </si>
  <si>
    <t>CORDAO MONOFIBRA CONECTORIZADO SM SC-UPC/SC-UPC 2.0M - COG - AZUL (xxxxxxx)</t>
  </si>
  <si>
    <t>SIMPLEX OPTICAL PATCH CORD SM SC-UPC/SC-UPC 2.0M - OFN - BLUE (xxxxxxx)</t>
  </si>
  <si>
    <t>PATCH CORD OPTICO MONOFIBRA CONECTORIZADO SM SC-UPC/SC-UPC 2.0M - COG - AZUL (xxxxxxx)</t>
  </si>
  <si>
    <t>CABO OPTICO CFOA-SM-AS120-S 12F G-652D NR DC (6F/T)</t>
  </si>
  <si>
    <t>OPTICAL CABLE CFOA-SM-AS120-S 12F G-652D NR DC (6F/T)</t>
  </si>
  <si>
    <t>CABLE OPTICO CFOA-SM-AS120-S 12F G-652D NR DC (6F/T)</t>
  </si>
  <si>
    <t>CABO OPTICO CFOA-SM-AS120-S 24F G-652D NR DC (12F/T)</t>
  </si>
  <si>
    <t>OPTICAL CABLE CFOA-SM-AS120-S 24F G-652D NR DC (12F/T)</t>
  </si>
  <si>
    <t>CABLE OPTICO CFOA-SM-AS120-S 24F G-652D NR DC (12F/T)</t>
  </si>
  <si>
    <t>CABO OPTICO CFOA-SM-AS120-S 48F G-652D NR DC (12F/T)</t>
  </si>
  <si>
    <t>OPTICAL CABLE CFOA-SM-AS120-S 48F G-652D NR DC (12F/T)</t>
  </si>
  <si>
    <t>CABLE OPTICO CFOA-SM-AS120-S 48F G-652D NR DC (12F/T)</t>
  </si>
  <si>
    <t>CORDAO MONOFIBRA CONECTORIZADO SM G-652D SC-APC/SC-APC 6.0M - COG - AMARELO</t>
  </si>
  <si>
    <t>SIMPLEX OPTICAL PATCH CORD SM G-652D SC-APC/SC-APC 6.0M - OFN - YELLOW</t>
  </si>
  <si>
    <t>PATCH CORD OPTICO MONOFIBRA CONECTORIZADO SM G-652D SC-APC/SC-APC 6.0M - COG - AMARILLO</t>
  </si>
  <si>
    <t>CORDAO MONOFIBRA CONECTORIZADO SM G-652D LC-APC/SC-APC 1.0M - COG - AMARELO</t>
  </si>
  <si>
    <t>SIMPLEX OPTICAL PATCH CORD SM G-652D LC-APC/SC-APC 1.0M - OFN - YELLOW</t>
  </si>
  <si>
    <t>PATCH CORD OPTICO MONOFIBRA CONECTORIZADO SM G-652D LC-APC/SC-APC 1.0M - COG - AMARILLO</t>
  </si>
  <si>
    <t>CORDAO MONOFIBRA CONECTORIZADO SM G-652D LC-APC/SC-APC 6.0M - COG - AMARELO</t>
  </si>
  <si>
    <t>SIMPLEX OPTICAL PATCH CORD SM G-652D LC-APC/SC-APC 6.0M - OFN - YELLOW</t>
  </si>
  <si>
    <t>PATCH CORD OPTICO MONOFIBRA CONECTORIZADO SM G-652D LC-APC/SC-APC 6.0M - COG - AMARILLO</t>
  </si>
  <si>
    <t>CORDAO MONOFIBRA CONECTORIZADO SM G-652D LC-APC/LC-APC 6.0M - COG - AMARELO</t>
  </si>
  <si>
    <t>SIMPLEX OPTICAL PATCH CORD SM G-652D LC-APC/LC-APC 6.0M - OFN - YELLOW</t>
  </si>
  <si>
    <t>PATCH CORD OPTICO MONOFIBRA CONECTORIZADO SM G-652D LC-APC/LC-APC 6.0M - COG - AMARILLO</t>
  </si>
  <si>
    <t>CORDAO MONOFIBRA CONECTORIZADO SM G-652D LC-APC/LC-APC 15.0M - COG - AMARELO</t>
  </si>
  <si>
    <t>SIMPLEX OPTICAL PATCH CORD SM G-652D LC-APC/LC-APC 15.0M - OFN - YELLOW</t>
  </si>
  <si>
    <t>PATCH CORD OPTICO MONOFIBRA CONECTORIZADO SM G-652D LC-APC/LC-APC 15.0M - COG - AMARILLO</t>
  </si>
  <si>
    <t>CORDAO MONOFIBRA CONECTORIZADO SM G-652D FC-APC/LC-APC 1.0M - COG - AMARELO</t>
  </si>
  <si>
    <t>SIMPLEX OPTICAL PATCH CORD SM G-652D FC-APC/LC-APC 1.0M - OFN - YELLOW</t>
  </si>
  <si>
    <t>PATCH CORD OPTICO MONOFIBRA CONECTORIZADO SM G-652D FC-APC/LC-APC 1.0M - COG - AMARILLO</t>
  </si>
  <si>
    <t>CORDAO MONOFIBRA CONECTORIZADO SM G-652D FC-APC/LC-APC 3.0M - COG - AMARELO</t>
  </si>
  <si>
    <t>SIMPLEX OPTICAL PATCH CORD SM G-652D FC-APC/LC-APC 3.0M - OFN - YELLOW</t>
  </si>
  <si>
    <t>PATCH CORD OPTICO MONOFIBRA CONECTORIZADO SM G-652D FC-APC/LC-APC 3.0M - COG - AMARILLO</t>
  </si>
  <si>
    <t>CORDAO MONOFIBRA CONECTORIZADO SM G-652D FC-APC/LC-APC 6.0M - COG - AMARELO</t>
  </si>
  <si>
    <t>SIMPLEX OPTICAL PATCH CORD SM G-652D FC-APC/LC-APC 6.0M - OFN - YELLOW</t>
  </si>
  <si>
    <t>PATCH CORD OPTICO MONOFIBRA CONECTORIZADO SM G-652D FC-APC/LC-APC 6.0M - COG - AMARILLO</t>
  </si>
  <si>
    <t>CORDAO MONOFIBRA CONECTORIZADO SM G-652D FC-APC/SC-APC 6.0M - COG - AMARELO</t>
  </si>
  <si>
    <t>SIMPLEX OPTICAL PATCH CORD SM G-652D FC-APC/SC-APC 6.0M - OFN - YELLOW</t>
  </si>
  <si>
    <t>PATCH CORD OPTICO MONOFIBRA CONECTORIZADO SM G-652D FC-APC/SC-APC 6.0M - COG - AMARILLO</t>
  </si>
  <si>
    <t>CORDAO MONOFIBRA CONECTORIZADO SM G-652D FC-APC/FC-APC 6.0M - COG - AMARELO</t>
  </si>
  <si>
    <t>SIMPLEX OPTICAL PATCH CORD SM G-652D FC-APC/FC-APC 6.0M - OFN - YELLOW</t>
  </si>
  <si>
    <t>PATCH CORD OPTICO MONOFIBRA CONECTORIZADO SM G-652D FC-APC/FC-APC 6.0M - COG - AMARILLO</t>
  </si>
  <si>
    <t>ET3087</t>
  </si>
  <si>
    <t>DIVISOR OPTICO PLC 1X2 BLI A/B G-657A NC/NC 2.0D0.25/2.0D0.25 (10202520138)</t>
  </si>
  <si>
    <t>DIVISOR OPTICO PLC 1X16 BLI A/B G-657A NC/NC 2.0D0.25/2.0D0.25 (10202520141)</t>
  </si>
  <si>
    <t>OPTICAL SPLITTER PLC 1X16 BLI A/B G-657A NC/NC 2.0D0.25/2.0D0.25 (10202520141)</t>
  </si>
  <si>
    <t>DIVISOR OPTICO PLC 1X32 BLI A/B G-657A NC/NC 2.0D0.25/2.0D0.25 (10202520142)</t>
  </si>
  <si>
    <t>OPTICAL SPLITTER PLC 1X32 BLI A/B G-657A NC/NC 2.0D0.25/2.0D0.25 (10202520142)</t>
  </si>
  <si>
    <t>CABO OPTICO CFOA-SM-AS120-S 06F G-652D NR DC</t>
  </si>
  <si>
    <t>OPTICAL CABLE CFOA-SM-AS120-S 06F G-652D NR DC</t>
  </si>
  <si>
    <t>CABLE OPTICO CFOA-SM-AS120-S 06F G-652D NR DC</t>
  </si>
  <si>
    <t>DIVISOR OPTICO PLC 1X16 BLI A/B G-657A NC/SC-APC 1.5D0.9/0.6D0.9 (10202520164)</t>
  </si>
  <si>
    <t>OPTICAL SPLITTER PLC 1X16 BLI A/B G-657A NC/SC-APC 1.5D0.9/0.6D0.9 (10202520164)</t>
  </si>
  <si>
    <t>DIVISOR OPTICO PLC 1X8 BLI A/B G-657A NC/SC-APC 1.5D0.9/0.6D0.9 (10202520163)</t>
  </si>
  <si>
    <t>OPTICAL SPLITTER PLC 1X8 BLI A/B G-657A NC/SC-APC 1.5D0.9/0.6D0.9 (10202520163)</t>
  </si>
  <si>
    <t>DIVISOR OPTICO PLC 1X4 BLI A/B G-657A NC/SC-APC 1.5D0.9/0.6D0.9 (10202520162)</t>
  </si>
  <si>
    <t>OPTICAL SPLITTER PLC 1X4 BLI A/B G-657A NC/SC-APC 1.5D0.9/0.6D0.9 (10202520162)</t>
  </si>
  <si>
    <t>DIVISOR OPTICO PLC 1X2 BLI A/B G-657A NC/SC-APC 1.5D0.9/0.6D0.9 (10202520160)</t>
  </si>
  <si>
    <t>OPTICAL SPLITTER PLC 1X2 BLI A/B G-657A NC/SC-APC 1.5D0.9/0.6D0.9 (10202520160)</t>
  </si>
  <si>
    <t>DIVISOR OPTICO PLC 1X4 BLI A/B G-657A NC/NC 2.0D0.25/2.0D0.25 (10202520139)</t>
  </si>
  <si>
    <t>OPTICAL SPLITTER PLC 1X4 BLI A/B G-657A NC/NC 2.0D0.25/2.0D0.25 (10202520139)</t>
  </si>
  <si>
    <t>SIMPLEX OPTICAL PATCH CORD SM LC-UPC/LC-UPC 4.0M - OFN - BLUE</t>
  </si>
  <si>
    <t>PATCH CORD OPTICO MONOFIBRA CONECTORIZADO SM LC-UPC/LC-UPC 4.0M - COG - AZUL</t>
  </si>
  <si>
    <t>CORDAO MONOFIBRA CONECTORIZADO SM LC-UPC/LC-UPC 12.0M - COG - AZUL</t>
  </si>
  <si>
    <t>SIMPLEX OPTICAL PATCH CORD SM LC-UPC/LC-UPC 12.0M - OFN - BLUE</t>
  </si>
  <si>
    <t>PATCH CORD OPTICO MONOFIBRA CONECTORIZADO SM LC-UPC/LC-UPC 12.0M - COG - AZUL</t>
  </si>
  <si>
    <t>CORDAO DUPLEX CONECTORIZADO SM G-652D LC-UPC/ST-UPC 8.0M - LSZH - AMARELO</t>
  </si>
  <si>
    <t>CABO OPTICO AT-3BE27N6-024-CNDB</t>
  </si>
  <si>
    <t>OPTICAL CABLE AT-3BE27N6-024-CNDB</t>
  </si>
  <si>
    <t>CABLE OPTICO AT-3BE27N6-024-CNDB</t>
  </si>
  <si>
    <t>EXTENSAO OPTICA CONECTORIZADA 02F SM BLI A/B G-657A SC-APC 1.5M - COG - BRANCO - D0.9</t>
  </si>
  <si>
    <t>PIGTAIL AND OPTICAL ADAPTER KIT 02F SM BLI A/B G-657A SC-APC 1.5M - OFN - WHITE - D0.9</t>
  </si>
  <si>
    <t>EXTENSION OPTICA CONECTORIZADA 02F SM BLI A/B G-657A SC-APC 1.5M - COG - BLANCO - D0.9</t>
  </si>
  <si>
    <t>EXECUÇÃO DE TESTES PRÉ-LANÇAMENTO DO CABO OPGW</t>
  </si>
  <si>
    <t>EXECUTION OF PRE-RELEASE TESTS OF OPGW CABLE</t>
  </si>
  <si>
    <t>EJECUCIÓN DE TESTES PRÉ-LANÇAMENTO DEL CABLE OPGW</t>
  </si>
  <si>
    <t>CABO OPTICO CFOA-SM-DDR-S 36F G-652D (PFV) (12F/T)</t>
  </si>
  <si>
    <t>OPTICAL CABLE CFOA-SM-DDR-S 36F G-652D (PFV) (12F/T)</t>
  </si>
  <si>
    <t>CABLE OPTICO CFOA-SM-DDR-S 36F G-652D (PFV) (12F/T)</t>
  </si>
  <si>
    <t>CABO OPTICO AT-3BE27DT-036-TLGE</t>
  </si>
  <si>
    <t>OPTICAL CABLE AT-3BE27DT-036-TLGE</t>
  </si>
  <si>
    <t>CABLE OPTICO AT-3BE27DT-036-TLGE</t>
  </si>
  <si>
    <t>DIO BT48 48F SM LC-APC - TELCORDIA</t>
  </si>
  <si>
    <t>ODF BT48 48F SM LC-APC - TELCORDIA</t>
  </si>
  <si>
    <t>DIO BT48 24F SM LC-APC - TELCORDIA</t>
  </si>
  <si>
    <t>ODF BT48 24F SM LC-APC - TELCORDIA</t>
  </si>
  <si>
    <t>CORDAO MONOFIBRA CONECTORIZADO BLI A/B G-657A SC-APC/SC-UPC 3.0M - COG - AMARELO</t>
  </si>
  <si>
    <t>SIMPLEX OPTICAL PATCH CORD BLI A/B G-657A SC-APC/SC-UPC 3.0M - OFN - YELLOW</t>
  </si>
  <si>
    <t>PATCH CORD OPTICO MONOFIBRA CONECTORIZADA BLI A/B G-657A SC-APC/SC-UPC 3.0M - COG - AMARILLA</t>
  </si>
  <si>
    <t>CORDAO MONOFIBRA CONECTORIZADO BLI A/B G-657A SC-APC/SC-UPC 5.0M - COG - AMARELO</t>
  </si>
  <si>
    <t>SIMPLEX OPTICAL PATCH CORD BLI A/B G-657A SC-APC/SC-UPC 5M - OFN - YELLOW</t>
  </si>
  <si>
    <t>PATCH CORD OPTICO MONOFIBRA CONECTORIZADA BLI A/B G-657A SC-APC/SC-UPC 5.0M - COG - AMARILLA</t>
  </si>
  <si>
    <t>CORDAO MONOFIBRA CONECTORIZADO BLI A/B G-657A SC-APC/SC-UPC 10.0M - COG - AMARELO</t>
  </si>
  <si>
    <t>SIMPLEX OPTICAL PATCH CORD BLI A/B G-657A SC-APC/SC-UPC 10.0M - OFN - YELLOW</t>
  </si>
  <si>
    <t>PATCH CORD OPTICO MONOFIBRA CONECTORIZADA BLI A/B G-657A SC-APC/SC-UPC 10.0M - COG - AMARILLA</t>
  </si>
  <si>
    <t>CORDAO MONOFIBRA CONECTORIZADO BLI A/B G-657A SC-APC/SC-UPC 20.0M - COG - AMARELO</t>
  </si>
  <si>
    <t>SIMPLEX OPTICAL PATCH CORD BLI A/B G-657A SC-APC/SC-UPC 20.0M - OFN - YELLOW</t>
  </si>
  <si>
    <t>PATCH CORD OPTICO MONOFIBRA CONECTORIZADA BLI A/B G-657A SC-APC/SC-UPC 20.0M - COG - AMARILLA</t>
  </si>
  <si>
    <t>CORDAO MONOFIBRA CONECTORIZADO BLI A/B G-657A SC-APC/SC-UPC 30.0M - COG - AMARELO</t>
  </si>
  <si>
    <t>SIMPLEX OPTICAL PATCH CORD BLI A/B G-657A SC-APC/SC-UPC 30.0M - OFN - YELLOW</t>
  </si>
  <si>
    <t>PATCH CORD OPTICO MONOFIBRA CONECTORIZADA BLI A/B G-657A SC-APC/SC-UPC 30.0M - COG - AMARILLA</t>
  </si>
  <si>
    <t>CORDAO MONOFIBRA CONECTORIZADO BLI A/B G-657A SC-APC/SC-UPC 40.0M - COG - AMARELO</t>
  </si>
  <si>
    <t>SIMPLEX OPTICAL PATCH CORD BLI A/B G-657A SC-APC/SC-UPC 40.0M - OFN - YELLOW</t>
  </si>
  <si>
    <t>PATCH CORD OPTICO MONOFIBRA CONECTORIZADA BLI A/B G-657A SC-APC/SC-UPC 40.0M - COG - AMARILLA</t>
  </si>
  <si>
    <t>CORDAO DUPLEX CONECTORIZADO SM G-652D LC-APC/SC-UPC 3.0M - COG - AMARELO</t>
  </si>
  <si>
    <t>DUPLEX OPTICAL PATCH CORD SM G-652D LC-APC/SC-UPC 3.0M - OFN - YELLOW</t>
  </si>
  <si>
    <t>PATCH CORD OPTICO DUPLEX CONECTORIZADO SM G-652D LC-APC/SC-UPC 3.0M - COG - AMARILLO</t>
  </si>
  <si>
    <t>CORDAO DUPLEX CONECTORIZADO SM G-652D LC-APC/SC-UPC 10.0M - COG - AMARELO</t>
  </si>
  <si>
    <t>DUPLEX OPTICAL PATCH CORD SM G-652D LC-APC/SC-UPC 10.0M - OFN - YELLOW</t>
  </si>
  <si>
    <t>PATCH CORD OPTICO DUPLEX CONECTORIZADO SM G-652D LC-APC/SC-UPC 10.0M - COG - AMARILLO</t>
  </si>
  <si>
    <t>CORDAO DUPLEX CONECTORIZADO SM G-652D LC-APC/SC-UPC 15.0M - COG - AMARELO</t>
  </si>
  <si>
    <t>DUPLEX OPTICAL PATCH CORD SM G-652D LC-APC/SC-UPC 15.0M - OFN - YELLOW</t>
  </si>
  <si>
    <t>PATCH CORD OPTICO DUPLEX CONECTORIZADO SM G-652D LC-APC/SC-UPC 15.0M - COG - AMARILLO</t>
  </si>
  <si>
    <t>CORDAO DUPLEX CONECTORIZADO SM G-652D LC-APC/SC-UPC 20.0M - COG - AMARELO</t>
  </si>
  <si>
    <t>DUPLEX OPTICAL PATCH CORD SM G-652D LC-APC/SC-UPC 20.0M - OFN - YELLOW</t>
  </si>
  <si>
    <t>PATCH CORD OPTICO DUPLEX CONECTORIZADO SM G-652D LC-APC/SC-UPC 20.0M - COG - AMARILLO</t>
  </si>
  <si>
    <t>CORDAO DUPLEX CONECTORIZADO SM G-652D LC-APC/SC-UPC 25.0M - COG - AMARELO</t>
  </si>
  <si>
    <t>DUPLEX OPTICAL PATCH CORD SM G-652D LC-APC/SC-UPC 25.0M - OFN - YELLOW</t>
  </si>
  <si>
    <t>PATCH CORD OPTICO DUPLEX CONECTORIZADO SM G-652D LC-APC/SC-UPC 25.0M - COG - AMARILLO</t>
  </si>
  <si>
    <t>CORDAO DUPLEX CONECTORIZADO SM G-652D LC-APC/SC-UPC 30.0M - COG - AMARELO</t>
  </si>
  <si>
    <t>DUPLEX OPTICAL PATCH CORD SM G-652D LC-APC/SC-UPC 30.0M - OFN - YELLOW</t>
  </si>
  <si>
    <t>PATCH CORD OPTICO DUPLEX CONECTORIZADO SM G-652D LC-APC/SC-UPC 30.0M - COG - AMARILLO</t>
  </si>
  <si>
    <t>CORDAO DUPLEX CONECTORIZADO SM G-652D LC-APC/SC-UPC 35.0M - COG - AMARELO</t>
  </si>
  <si>
    <t>DUPLEX OPTICAL PATCH CORD SM G-652D LC-APC/SC-UPC 35.0M - OFN - YELLOW</t>
  </si>
  <si>
    <t>PATCH CORD OPTICO DUPLEX CONECTORIZADO SM G-652D LC-APC/SC-UPC 35.0M - COG - AMARILLO</t>
  </si>
  <si>
    <t>CORDAO DUPLEX CONECTORIZADO SM G-652D LC-APC/SC-UPC 40.0M - COG - AMARELO</t>
  </si>
  <si>
    <t>DUPLEX OPTICAL PATCH CORD SM G-652D LC-APC/SC-UPC 40.0M - OFN - YELLOW</t>
  </si>
  <si>
    <t>PATCH CORD OPTICO DUPLEX CONECTORIZADO SM G-652D LC-APC/SC-UPC 40.0M - COG - AMARILLO</t>
  </si>
  <si>
    <t>CORDAO DUPLEX CONECTORIZADO SM G-652D LC-UPC/LC-UPC 35.0M - COG - AMARELO (A - B)</t>
  </si>
  <si>
    <t>DUPLEX OPTICAL PATCH CORD SM G-652D LC-UPC/LC-UPC 35.0M - OFN - YELLOW (A - B)</t>
  </si>
  <si>
    <t>PATCH CORD OPTICO DUPLEX CONECTORIZADO SM G-652D LC-UPC/LC-UPC 35.0M - COG - AMARILLO (A - B)</t>
  </si>
  <si>
    <t>CORDAO DUPLEX CONECTORIZADO SM G-652D LC-UPC/LC-UPC 40.0M - COG - AMARELO (A - B)</t>
  </si>
  <si>
    <t>DUPLEX OPTICAL PATCH CORD SM G-652D LC-UPC/LC-UPC 40.0M - OFN - YELLOW (A - B)</t>
  </si>
  <si>
    <t>PATCH CORD OPTICO DUPLEX CONECTORIZADO SM G-652D LC-UPC/LC-UPC 40.0M - COG - AMARILLO (A - B)</t>
  </si>
  <si>
    <t>CORDAO DUPLEX CONECTORIZADO SM G-652D FC-UPC/LC-UPC 5.0M - COG - AMARELO (A - B)</t>
  </si>
  <si>
    <t>CORDAO DUPLEX CONECTORIZADO SM G-652D FC-UPC/LC-UPC 10.0M - COG - AMARELO (A - B)</t>
  </si>
  <si>
    <t>DUPLEX OPTICAL PATCH CORD SM G-652D FC-UPC/LC-UPC 10.0M - OFN - YELLOW (A - B)</t>
  </si>
  <si>
    <t>PATCH CORD OPTICO DUPLEX CONECTORIZADO SM G-652D FC-UPC/LC-UPC 10.0M - COG - AMARILLO (A - B)</t>
  </si>
  <si>
    <t>CORDAO DUPLEX CONECTORIZADO SM G-652D FC-UPC/LC-UPC 15.0M - COG - AMARELO (A - B)</t>
  </si>
  <si>
    <t>DUPLEX OPTICAL PATCH CORD SM G-652D FC-UPC/LC-UPC 15.0M - OFN - YELLOW (A - B)</t>
  </si>
  <si>
    <t>PATCH CORD OPTICO DUPLEX CONECTORIZADO SM G-652D FC-UPC/LC-UPC 15.0M - COG - AMARILLO (A - B)</t>
  </si>
  <si>
    <t>CORDAO DUPLEX CONECTORIZADO SM G-652D FC-UPC/LC-UPC 20.0M - COG - AMARELO (A - B)</t>
  </si>
  <si>
    <t>DUPLEX OPTICAL PATCH CORD SM G-652D FC-UPC/LC-UPC 20.0M - OFN - YELLOW (A - B)</t>
  </si>
  <si>
    <t>PATCH CORD OPTICO DUPLEX CONECTORIZADO SM G-652D FC-UPC/LC-UPC 20.0M - COG - AMARILLO (A - B)</t>
  </si>
  <si>
    <t>CORDAO DUPLEX CONECTORIZADO SM G-652D FC-UPC/LC-UPC 25.0M - COG - AMARELO (A - B)</t>
  </si>
  <si>
    <t>DUPLEX OPTICAL PATCH CORD SM G-652D FC-UPC/LC-UPC 25.0M - OFN - YELLOW (A - B)</t>
  </si>
  <si>
    <t>PATCH CORD OPTICO DUPLEX CONECTORIZADO SM G-652D FC-UPC/LC-UPC 25.0M - COG - AMARILLO (A - B)</t>
  </si>
  <si>
    <t>CORDAO DUPLEX CONECTORIZADO SM G-652D FC-UPC/LC-UPC 30.0M - COG - AMARELO (A - B)</t>
  </si>
  <si>
    <t>DUPLEX OPTICAL PATCH CORD SM G-652D FC-UPC/LC-UPC 30.0M - OFN - YELLOW (A - B)</t>
  </si>
  <si>
    <t>PATCH CORD OPTICO DUPLEX CONECTORIZADO SM G-652D FC-UPC/LC-UPC 30.0M - COG - AMARILLO (A - B)</t>
  </si>
  <si>
    <t>CORDAO DUPLEX CONECTORIZADO SM G-652D FC-UPC/LC-UPC 35.0M - COG - AMARELO (A - B)</t>
  </si>
  <si>
    <t>DUPLEX OPTICAL PATCH CORD SM G-652D FC-UPC/LC-UPC 35.0M - OFN - YELLOW (A - B)</t>
  </si>
  <si>
    <t>PATCH CORD OPTICO DUPLEX CONECTORIZADO SM G-652D FC-UPC/LC-UPC 35.0M - COG - AMARILLO (A - B)</t>
  </si>
  <si>
    <t>CORDAO DUPLEX CONECTORIZADO SM G-652D FC-UPC/LC-UPC 40.0M - COG - AMARELO (A - B)</t>
  </si>
  <si>
    <t>DUPLEX OPTICAL PATCH CORD SM G-652D FC-UPC/LC-UPC 40.0M - OFN - YELLOW (A - B)</t>
  </si>
  <si>
    <t>PATCH CORD OPTICO DUPLEX CONECTORIZADO SM G-652D FC-UPC/LC-UPC 40.0M - COG - AMARILLO (A - B)</t>
  </si>
  <si>
    <t>DIO CURTO BT72 36F SM SC-UPC - TELCORDIA</t>
  </si>
  <si>
    <t>ODF SHORT BT72 36F SM SC-UPC - TELCORDIA</t>
  </si>
  <si>
    <t>ODF CORTO BT72 36F SM SC-UPC - TELCORDIA</t>
  </si>
  <si>
    <t>CABO OPTICO CONECTORIZADO DROP CIRCULAR FTTH BLI 01 LSZH SLIMCONNECTOR - ROLO 100M (COM TRADUTOR OPT) (10202520341) - OD5.05</t>
  </si>
  <si>
    <t>OPTICAL DROP CABLE ROUND FTTH BLI 01 LSZH SLIMCONNECTOR - CZ - ROLL 100M (WITH OPT TRANSLATOR) (10202520341) - OD5.05</t>
  </si>
  <si>
    <t>CABLE OPTICO CONECTORIZADO DROP CIRCULAR FTTH BLI 01 LSZH SLIMCONNECTOR - ROLLO 100M (CON TRADUCTOR OPT) (10202520341) - OD5.05</t>
  </si>
  <si>
    <t>CABO OPTICO CONECTORIZADO DROP CIRCULAR FTTH BLI 01 LSZH SLIMCONNECTOR - ROLO 200M (COM TRADUTOR OPT) (10202520342) - OD5.05</t>
  </si>
  <si>
    <t>OPTICAL DROP CABLE ROUND FTTH BLI 01 LSZH SLIMCONNECTOR - CZ - ROLL 200M (WITH OPT TRANSLATOR) (10202520342) - OD5.05</t>
  </si>
  <si>
    <t>CABLE OPTICO CONECTORIZADO DROP CIRCULAR FTTH BLI 01 LSZH SLIMCONNECTOR - ROLLO 200M (CON TRADUCTOR OPT) (10202520342) - OD5.05</t>
  </si>
  <si>
    <t>CABO OPTICO CONECTORIZADO DROP CIRCULAR FTTH BLI 01 LSZH SLIMCONNECTOR - ROLO 300M (COM TRADUTOR OPT) (10202520343) - OD5.05</t>
  </si>
  <si>
    <t>OPTICAL DROP CABLE ROUND FTTH BLI 01 LSZH SLIMCONNECTOR - CZ - ROLL 300M (WITH OPT TRANSLATOR) (10202520343) - OD5.05</t>
  </si>
  <si>
    <t>CABLE OPTICO CONECTORIZADO DROP CIRCULAR FTTH BLI 01 LSZH SLIMCONNECTOR - ROLLO 300M (CON TRADUCTOR OPT) (10202520343) - OD5.05</t>
  </si>
  <si>
    <t>ESFERA DE SINALIZAÇÃO P/ CABO OPGW DIAMETRO 10,01 a 12,00 mm - PLP ESP-P6100120</t>
  </si>
  <si>
    <t>CABO OPTICO AT-3BE45CT-024</t>
  </si>
  <si>
    <t>OPTICAL CABLE AT-3BE45CT-024</t>
  </si>
  <si>
    <t>CABLE OPTICO AT-3BE45CT-024</t>
  </si>
  <si>
    <t>CABO OPTICO AT-3BE45CT-096</t>
  </si>
  <si>
    <t>OPTICAL CABLE AT-3BE45CT-096</t>
  </si>
  <si>
    <t>CABLE OPTICO AT-3BE45CT-096</t>
  </si>
  <si>
    <t>SERVICO 1 ANO 24x7 - CONTROLADOR WI-FI - DE 1 A 2 CONTROLADORES</t>
  </si>
  <si>
    <t>SERVICE 1Y 24x7 - WI-FI CONTROLLER - FROM 1 TO 2</t>
  </si>
  <si>
    <t>SERVICIO 1 ANO 24x7 - CONTROLADOR WI-FI - DE 1 A 2 CONTROLADORES</t>
  </si>
  <si>
    <t>SERVICE CABLE CONECTORIZADO 24F OM4 MPO12-UPC(F)/MPO12-UPC(F) 0.8D3/0.8D3 12.0M - TS - LSZH - ACQUA - TIPO B</t>
  </si>
  <si>
    <t>TRUNK CABLE PRE-TERMINATED 24F OM4 MPO12-UPC(F)/MPO12-UPC(F) 0.8D3/0.8D3 12.0M - TS - LSZH - AQUA - TYPE B</t>
  </si>
  <si>
    <t>CABLE TRONCAL CONECTORIZADO 24F OM4 MPO12-UPC(F)/MPO12-UPC(F) 0.8D3/0.8D3 12.0M - TS - LSZH - ACQUA  - TIPO B</t>
  </si>
  <si>
    <t>SERVICE CABLE CONECTORIZADO 24F OM4 MPO12-UPC(F)/MPO12-UPC(F) 0.8D3/0.8D3 14.0M - TS - LSZH - ACQUA - TIPO B</t>
  </si>
  <si>
    <t>TRUNK CABLE PRE-TERMINATED 24F OM4 MPO12-UPC(F)/MPO12-UPC(F) 0.8D3/0.8D3 14.0M - TS - LSZH - AQUA - TYPE B</t>
  </si>
  <si>
    <t>CABLE TRONCAL CONECTORIZADO 24F OM4 MPO12-UPC(F)/MPO12-UPC(F) 0.8D3/0.8D3 14.0M - TS - LSZH - ACQUA  - TIPO B</t>
  </si>
  <si>
    <t>SERVICE CABLE CONECTORIZADO 24F OM4 MPO12-UPC(F)/MPO12-UPC(F) 0.8D3/0.8D3 23.0M - TS - LSZH - ACQUA - TIPO B</t>
  </si>
  <si>
    <t>TRUNK CABLE PRE-TERMINATED 24F OM4 MPO12-UPC(F)/MPO12-UPC(F) 0.8D3/0.8D3 23.0M - TS - LSZH - AQUA - TYPE B</t>
  </si>
  <si>
    <t>CABLE TRONCAL CONECTORIZADO 24F OM4 MPO12-UPC(F)/MPO12-UPC(F) 0.8D3/0.8D3 23.0M - TS - LSZH - ACQUA  - TIPO B</t>
  </si>
  <si>
    <t>CABO OPTICO AT-3BE27DT-096-TMGB</t>
  </si>
  <si>
    <t>OPTICAL CABLE AT-3BE27DT-096-TMGB</t>
  </si>
  <si>
    <t>CABLE OPTICO AT-3BE27DT-096-TMGB</t>
  </si>
  <si>
    <t>CABO OPTICO AT-3BE27DT-144-TLDE</t>
  </si>
  <si>
    <t>OPTICAL CABLE AT-3BE27DT-144-TLDE</t>
  </si>
  <si>
    <t>CABLE OPTICO AT-3BE27DT-144-TLDE</t>
  </si>
  <si>
    <t>CABO OPTICO CFOA-SM-DMD-S 24F G-652D</t>
  </si>
  <si>
    <t>OPTICAL CABLE CFOA-SM-DMD-S 24F G-652D</t>
  </si>
  <si>
    <t>CABLE OPTICO CFOA-SM-DMD-S 24F G-652D</t>
  </si>
  <si>
    <t>ET3416</t>
  </si>
  <si>
    <t>CABO OPTICO CFOA-SM-DMD-S 48F G-652D</t>
  </si>
  <si>
    <t>OPTICAL CABLE CFOA-SM-DMD-S 48F G-652D</t>
  </si>
  <si>
    <t>CABLE OPTICO CFOA-SM-DMD-S 48F G-652D</t>
  </si>
  <si>
    <t>CABO OPTICO CFOA-SM-DMD-S 96F G-652D (24F/T)</t>
  </si>
  <si>
    <t>OPTICAL CABLE CFOA-SM-DMD-S 96F G-652D (24F/T)</t>
  </si>
  <si>
    <t>CABLE OPTICO CFOA-SM-DMD-S 96F G-652D (24F/T)</t>
  </si>
  <si>
    <t>CABO OPTICO CFOA-SM-DMD-S 144F G-652D (24F/T)</t>
  </si>
  <si>
    <t>OPTICAL CABLE CFOA-SM-DMD-S 144F G-652D (24F/T)</t>
  </si>
  <si>
    <t>CABLE OPTICO CFOA-SM-DMD-S 144F G-652D (24F/T)</t>
  </si>
  <si>
    <t>CABO OPTICO CFOA-SM-DMD-S 12F G-652D</t>
  </si>
  <si>
    <t>OPTICAL CABLE CFOA-SM-DMD-S 12F G-652D</t>
  </si>
  <si>
    <t>CABLE OPTICO CFOA-SM-DMD-S 12F G-652D</t>
  </si>
  <si>
    <t>CABO OPTICO CFOA-SM-DMD-S 72F G-652D</t>
  </si>
  <si>
    <t>OPTICAL CABLE CFOA-SM-DMD-S 72F G-652D</t>
  </si>
  <si>
    <t>CABLE OPTICO CFOA-SM-DMD-S 72F G-652D</t>
  </si>
  <si>
    <t>CAIXA DE EMENDA OPGW 15,5MM/OPGW 15,5MM C/ SUPORTE FIXAÇÃO - EN320</t>
  </si>
  <si>
    <t>CAIXA DE EMENDA OPGW 13,3MM/OPGW 13,3MM C/ SUPORTE FIXAÇÃO - EN320</t>
  </si>
  <si>
    <t>CABO OPTICO CFOA-SM-ASR200-S 96F G-652D (PPU) NR (24F/T)</t>
  </si>
  <si>
    <t>OPTICAL CABLE CFOA-SM-ASR200-S 96F G-652D (PPU) NR (24F/T)</t>
  </si>
  <si>
    <t>CABLE OPTICO CFOA-SM-ASR200-S 96F G-652D (PPU) NR (24F/T)</t>
  </si>
  <si>
    <t>CAIXA TERMINAL OPTICA CONECTORIZADA FK-CTO-16MC (II MB-AM)</t>
  </si>
  <si>
    <t>SLIMBOX DROP TERMINAL FK-CTO-16MC (II MB-YL)</t>
  </si>
  <si>
    <t>CAJA TERMINAL OPTICA CONECTORIZADA FK-CTO-16MC (II MB-AM)</t>
  </si>
  <si>
    <t>CAIXA TERMINAL OPTICA CONECTORIZADA FK-CTO-16MC (II 1x8-AM)</t>
  </si>
  <si>
    <t>SLIMBOX DROP TERMINAL FK-CTO-16MC (II 1x8-YL)</t>
  </si>
  <si>
    <t>CAJA TERMINAL OPTICA CONECTORIZADA FK-CTO-16MC (II 1x8-AM)</t>
  </si>
  <si>
    <t>CAIXA TERMINAL OPTICA CONECTORIZADA FK-CTO-16MC (II 1x16-AM)</t>
  </si>
  <si>
    <t>SLIMBOX DROP TERMINAL FK-CTO-16MC (II 1x16-YL)</t>
  </si>
  <si>
    <t>CAJA TERMINAL OPTICA CONECTORIZADA FK-CTO-16MC (II 1x16-AM)</t>
  </si>
  <si>
    <t>CAIXA TERMINAL OPTICA CONECTORIZADA FK-CTO-16MC (II MB-CZ)</t>
  </si>
  <si>
    <t>SLIMBOX DROP TERMINAL FK-CTO-16MC (II MB-GY)</t>
  </si>
  <si>
    <t>CAJA TERMINAL OPTICA CONECTORIZADA FK-CTO-16MC (II MB-GR)</t>
  </si>
  <si>
    <t>CAIXA TERMINAL OPTICA CONECTORIZADA FK-CTO-16MC (II 1x8-CZ)</t>
  </si>
  <si>
    <t>SLIMBOX DROP TERMINAL FK-CTO-16MC (II 1x8-GY)</t>
  </si>
  <si>
    <t>CAJA TERMINAL OPTICA CONECTORIZADA FK-CTO-16MC (II 1x8-GR)</t>
  </si>
  <si>
    <t>CAIXA TERMINAL OPTICA CONECTORIZADA FK-CTO-16MC (II MB-BR)</t>
  </si>
  <si>
    <t>SLIMBOX DROP TERMINAL FK-CTO-16MC (II MB-WT)</t>
  </si>
  <si>
    <t>CAJA TERMINAL OPTICA CONECTORIZADA FK-CTO-16MC (II MB-BL)</t>
  </si>
  <si>
    <t>CAIXA TERMINAL OPTICA CONECTORIZADA FK-CTO-16MC (II 1x8-BR)</t>
  </si>
  <si>
    <t>SLIMBOX DROP TERMINAL FK-CTO-16MC (II 1x8-WT)</t>
  </si>
  <si>
    <t>CAJA TERMINAL OPTICA CONECTORIZADA FK-CTO-16MC (II 1x8-BL)</t>
  </si>
  <si>
    <t>CAIXA TERMINAL OPTICA CONECTORIZADA FK-CTO-16MC (II 1x16-BR)</t>
  </si>
  <si>
    <t>SLIMBOX DROP TERMINAL FK-CTO-16MC (II 1x16-WT)</t>
  </si>
  <si>
    <t>CAJA TERMINAL OPTICA CONECTORIZADA FK-CTO-16MC (II 1x16-BL)</t>
  </si>
  <si>
    <t>CAIXA TERMINAL OPTICA CONECTORIZADA FK-CTO-16MC (II 1x8-AZ)</t>
  </si>
  <si>
    <t>SLIMBOX DROP TERMINAL FK-CTO-16MC (II 1x8-BL)</t>
  </si>
  <si>
    <t>CAJA TERMINAL OPTICA CONECTORIZADA FK-CTO-16MC (II 1x8-AZ)</t>
  </si>
  <si>
    <t>CAIXA TERMINAL OPTICA CONECTORIZADA FK-CTO-16MC (II 1x16-AZ)</t>
  </si>
  <si>
    <t>SLIMBOX DROP TERMINAL FK-CTO-16MC (II 1x16-BL)</t>
  </si>
  <si>
    <t>CAJA TERMINAL OPTICA CONECTORIZADA FK-CTO-16MC (II 1x16-AZ)</t>
  </si>
  <si>
    <t>OPTIC CABLE OPTIC-LAN 04F MM (50) OM3 LSZH</t>
  </si>
  <si>
    <t>DIO A115 12F SM SC-UPC - TELCORDIA</t>
  </si>
  <si>
    <t>ODF A115 12F SM SC-UPC -TELCORDIA</t>
  </si>
  <si>
    <t>DIO CURTO BT96 72F SM SC-UPC - TELCORDIA</t>
  </si>
  <si>
    <t>ODF SHORT BT96 72F SM SC-UPC - TELCORDIA</t>
  </si>
  <si>
    <t>ODF CORTO BT96 72F SM SC-UPC - TELCORDIA</t>
  </si>
  <si>
    <t>CORDAO DUPLEX CONECTORIZADO OM4 LC-UPC/SC-UPC 60.0M - COG - ACQUA</t>
  </si>
  <si>
    <t>DUPLEX OPTICAL PATCH CORD OM4 LC-UPC/SC-UPC 60.0M - OFN - AQUA</t>
  </si>
  <si>
    <t>PATCH CORD OPTICO DUPLEX CONECTORIZADO OM4 LC-UPC/SC-UPC 60.0M - COG - ACQUA</t>
  </si>
  <si>
    <t>CAIXA DE EMENDA OPGW 14,1MM/OPGW 14,1MM C/ SUPORTE FIXAÇÃO - ESTRUTURA DE CONCRETO - EN 320</t>
  </si>
  <si>
    <t>CABO OPTICO OPGW DS3.440.243.S24 (DUAL 24F SM) 334MM2</t>
  </si>
  <si>
    <t>OPGW CABLE DS3.440.243.S24 (DUAL 24F SM) 334MM2</t>
  </si>
  <si>
    <t>CABLE OPTICO OPGW DS3.440.243.S24 (DUAL 24F SM) 334MM2</t>
  </si>
  <si>
    <t>ET3465</t>
  </si>
  <si>
    <t>CRUZETA PARA RESERVA DE CABO OPGW C/ SUPORTE FIXAÇÃO - PLP CZ P OPGW 24,3MM</t>
  </si>
  <si>
    <t>CRUCETA PARA RESERVA DE CABLE OPGW C/ SOPORTE FIJACION - PLP CZ P OPGW 24,3MM</t>
  </si>
  <si>
    <t>GRAMPO GUIA DE DESCIDA P/ CABO OPGW DIAMETRO 24,3MM - PLP GGD</t>
  </si>
  <si>
    <t>CCONJUNTO GRAMPO GUIA DE DESCIDA P/ CABO OPGW DIAMETRO 13,00 A 14,99 - ESTRUTURA DE CONCRETO</t>
  </si>
  <si>
    <t>CONJUNTO GRAMPO GUIA DE DESCIDA P/ CABO OPGW DIAMETRO 13,00 A 14,99 - ESTRUTURA DE CONCRETO</t>
  </si>
  <si>
    <t>CONJUNTO DE TRANSIÇÃO DE CABO OPGW DIAMETRO 12,4 E 14,1MM</t>
  </si>
  <si>
    <t>CEIP 12 (CAIXA DE EMENDA INTERNA DE PAREDE 12F COM 08 ADAP SC-APC E 1 SPLITTER 1X8 NC/SC-APC)</t>
  </si>
  <si>
    <t>SLIMBOX 12-FIBER INTERNAL ADAPTER MODULE (CEIP 12 - WITH 08 ADAP SC-APC AND 1 SPLITTER 1X8)</t>
  </si>
  <si>
    <t>CEIP 12 (CAJA DE EMPALME INTERNA DE PARED 12F CON 08 ADAP SC-APC Y 1 SPLITTER 1X8 NC/SC-APC)</t>
  </si>
  <si>
    <t>CABO OPTICO AT-3BE27DT-012-CMBE</t>
  </si>
  <si>
    <t>OPTICAL CABLE AT-3BE27DT-012-CMBE</t>
  </si>
  <si>
    <t>CABLE OPTICO AT-3BE27DT-012-CMBE</t>
  </si>
  <si>
    <t>CABO OPTICO CFOT-SM-UTR 12F G-652D COG (OPTIC-LAN-AR (PFV))</t>
  </si>
  <si>
    <t>OPTICAL CABLE CFOT-SM-UTR 12F G-652D COG (OPTIC-LAN-AR (PFV))</t>
  </si>
  <si>
    <t>CABLE OPTICO CFOT-SM-UTR 12F G-652D COG (OPTIC-LAN-AR (PFV))</t>
  </si>
  <si>
    <t>CAIXA TERMINAL OPTICA CONECTORIZADA FK-CTO-16MC (II 1x16-CZ)</t>
  </si>
  <si>
    <t>SLIMBOX DROP TERMINAL FK-CTO-16MC (II 1x16-GY)</t>
  </si>
  <si>
    <t>CAJA TERMINAL OPTICA CONECTORIZADA FK-CTO-16MC (II 1x16-GR)</t>
  </si>
  <si>
    <t>CABO OPTICO AT-3BE52YT-096</t>
  </si>
  <si>
    <t>OPTICAL CABLE AT-3BE52YT-096</t>
  </si>
  <si>
    <t>CABLE OPTICO AT-3BE52YT-096</t>
  </si>
  <si>
    <t>CAIXA TERMINAL OPTICA CONECTORIZADA FK-CTO-16MC (II MB-AZ)</t>
  </si>
  <si>
    <t>SLIMBOX DROP TERMINAL FK-CTO-16MC (II MB-BL)</t>
  </si>
  <si>
    <t>CAJA TERMINAL OPTICA CONECTORIZADA FK-CTO-16MC (II MB-AZ)</t>
  </si>
  <si>
    <t>CABO OPTICO FIS-OPTIC-AS80 MM 12F (OM3) RC</t>
  </si>
  <si>
    <t>OPTICAL CABLE FIS-OPTIC-AS80 MM 12F (OM3) RC</t>
  </si>
  <si>
    <t>CABLE OPTICO FIS-OPTIC-AS80 MM 12F (OM3) RC</t>
  </si>
  <si>
    <t>CABO OPTICO DROP CIRCULAR COMPACTO FTTH 01 BLI LSZH SLIMCONNECTOR E SC-APC - ROLO 3M (COM TRADUTOR OPT) - OD3.00</t>
  </si>
  <si>
    <t>OPTICAL COMPACT ROUND DROP CABLE FTTH 01 BLI LSZH SLIMCONNECTOR AND SC-APC - ROLL 3M (WITH OPT TRANSLATOR) - OD3.00</t>
  </si>
  <si>
    <t>CABLE OPTICO DROP CIRCULAR COMPACTO FTTH 01F BLI LSZH SLIMCONNECTOR SC-APC - ROLLO 3M (CON TRADUCTOR OPT) - OD3.00</t>
  </si>
  <si>
    <t>CABO OPTICO AT-3BE27NT-024-CMJB</t>
  </si>
  <si>
    <t>OPTICAL CABLE AT-3BE27NT-024-CMJB</t>
  </si>
  <si>
    <t>CABLE OPTICO AT-3BE27NT-024-CMJB</t>
  </si>
  <si>
    <t>CABO OPTICO CFOAC-BLI-CD-02-AR-LSZH A2 PR - EUROCLASS Dca (s2, d1, a1) - RIB 500M (DROP COMPACTO FIG.8 LOW FRICTION)</t>
  </si>
  <si>
    <t>OPTICAL CABLE CFOAC-BLI-CD-02-AR-LSZH A2 PR - EUROCLASS Dca (s2, d1, a1) - RIB 500M (DROP COMPACTO FIG.8 LOW FRICTION)</t>
  </si>
  <si>
    <t>CABLE OPTICO CFOAC-BLI-CD-02-AR-LSZH A2 PR - EUROCLASS Dca (s2, d1, a1) - RIB 500M (DROP COMPACTO FIG.8 LOW FRICTION)</t>
  </si>
  <si>
    <t>FW-4000-3D - TERMINAL DE RADIO DIGITAL FW-4000-3D, -48VDC, 1+0, LOW SB1, 16XE1, 120 OHMS</t>
  </si>
  <si>
    <t>FW-4000-3D - TERMINAL DE RADIO DIGITAL FW-4000-3D, -48VDC, 1+0, HIGH SB1, 16XE1, 120 OHMS</t>
  </si>
  <si>
    <t>FW-4000-3D - TERMINAL DE RADIO DIGITAL FW-4000-3D, -48VDC, 1+0 PLUS, LOW SB1, 16XE1, 120 OHMS</t>
  </si>
  <si>
    <t>FW-4000-3D - TERMINAL DE RADIO DIGITAL FW-4000-3D, -48VDC, 1+0 PLUS, HIGH SB1, 16XE1, 120 OHMS</t>
  </si>
  <si>
    <t>FW-4000-3D - TERMINAL DE RADIO DIGITAL FW-4000-3D, -48VDC, 2+0, LOW SB1, 16XE1, 120 OHMS</t>
  </si>
  <si>
    <t>FW-4000-3D - TERMINAL DE RADIO DIGITAL FW-4000-3D, -48VDC, 2+0, HIGH SB1, 16XE1, 120 OHMS</t>
  </si>
  <si>
    <t>FW-4000-3D - TERMINAL DE RADIO DIGITAL FW-4000-3D, -48VDC, 1+0, LOW SB2, 16XE1, 120 OHMS</t>
  </si>
  <si>
    <t>FW-4000-3D - TERMINAL DE RADIO DIGITAL FW-4000-3D, -48VDC, 1+0, HIGH SB2, 16XE1, 120 OHMS</t>
  </si>
  <si>
    <t>FW-4000-3D - TERMINAL DE RADIO DIGITAL FW-4000-3D, -48VDC, 1+0 PLUS, LOW SB2, 16XE1, 120 OHMS</t>
  </si>
  <si>
    <t>FW-4000-3D - TERMINAL DE RADIO DIGITAL FW-4000-3D, -48VDC, 1+0 PLUS, HIGH SB2, 16XE1, 120 OHMS</t>
  </si>
  <si>
    <t>FW-4000-3D - TERMINAL DE RADIO DIGITAL FW-4000-3D, -48VDC, 2+0, LOW SB2, 16XE1, 120 OHMS</t>
  </si>
  <si>
    <t>FW-4000-3D - TERMINAL DE RADIO DIGITAL FW-4000-3D, -48VDC, 2+0, HIGH SB2, 16XE1, 120 OHMS</t>
  </si>
  <si>
    <t>SERVICE CABLE CONECTORIZADO FANOUT 08F OM4 LC-UPC/MPO12-UPC(F) 1.0D2/0.8D3 15.0M - UT - LSZH - ACQUA</t>
  </si>
  <si>
    <t>TRUNK CABLE PRE-TERMINATED FANOUT 08F OM4 LC-UPC/MPO12-UPC(F) 1.0D2/0.8D2 15.0M - UT - LSZH - AQUA</t>
  </si>
  <si>
    <t>CABLE TRONCAL CONECTORIZADO FANOUT 08F OM4 LC-UPC/MPO12-UPC(F) 1.0D2/0.8D2 15.0M - UT - LSZH - ACQUA</t>
  </si>
  <si>
    <t>SERVICE CABLE CONECTORIZADO FANOUT 08F-40G SM BLI A/B G-657A LC-UPC/MPO12-APC(F) 1.0D2/0.8D3 15.0M - UT - LSZH - AZUL</t>
  </si>
  <si>
    <t>TRUNK CABLE PRE-TERMINATED FANOUT 08F-40G SM BLI A/B G-657A LC-UPC/MPO12-APC(F) 1.0D2/0.8D2 15.0M - UT - LSZH - BLUE</t>
  </si>
  <si>
    <t>CABLE TRONCAL CONECTORIZADO FANOUT 08F-40G SM BLI A/B G-657A LC-UPC/MPO12-APC(F) 1.0D2/0.8D2 15.0M - UT - LSZH - AZUL</t>
  </si>
  <si>
    <t>FK-CEO-4M-144F (144F)  - (CEO COM SUPORTE P/ POSTE, 4 KITs DE DERIVAÇÃO)</t>
  </si>
  <si>
    <t>FK-CEO-4M-144F (144F) - (CEO SUPORT FOR STRAND, 4 DERIVATION KITs)</t>
  </si>
  <si>
    <t>FK-CEO-4M-144F (144F) - (CEO SOPORTE P/ POSTE, 4 KITs DE DERIVACION)</t>
  </si>
  <si>
    <t>FK-CEO-4M-144F (216F)  - (CEO COM SUPORTE P/ POSTE, 4 KITs DE DERIVAÇÃO)</t>
  </si>
  <si>
    <t>FK-CEO-4M-144F (216F) - (CEO SUPORT FOR STRAND, 4 DERIVATION KITs)</t>
  </si>
  <si>
    <t>FK-CEO-4M-144F (216F) - (CEO SOPORTE P/ POSTE, 4 KITs DE DERIVACION)</t>
  </si>
  <si>
    <t>FK-CTO-16MC (CTO - 1 BAND. EMENDA,  1 BAND. 16 ADAPT. SC-APC SHUTTER, 1 SPL. 1X4 SC/SC, 1 SPL. 1X16 NC/SC, GROMMETS FLAT E SUP. CORDOALHA)</t>
  </si>
  <si>
    <t>FK-CTO-16MC (SLIMBOX DROP TERMINAL - 1 SPL. TRAY,  1 TRAY 16 SC-APC ADAPT. SHUTTER, 1 SPL. 1X4 SC/SC, 1 SPL. 1X16 NC/SC, GROMMETS FLAT AND STRAND SUP.)</t>
  </si>
  <si>
    <t>FK-CTO-16MC (CTO - 1 BAND. EMPALME,  1 BAND. 16 ADAPT. SC-APC SHUTTER, 1 SPL. 1X4 SC/SC, 1 SPL. 1X16 NC/SC, GROMMETS FLAT Y SOP. CORDAJE)</t>
  </si>
  <si>
    <t>ET2607</t>
  </si>
  <si>
    <t>CEIP 12 (CAIXA DE EMENDA INTERNA DE PAREDE 12F COM 1 SPLITTER 1X2 SC-APC/SC-APC E 10 ADAP)</t>
  </si>
  <si>
    <t>SLIMBOX 12-FIBER INTERNAL ADAPTER MODULE (CEIP 12 - WITH 1 SPLITTER 1x2 SC-APC/SC-APC)</t>
  </si>
  <si>
    <t>CEIP 12 (CAJA DE EMPALME INTERNA DE PARED 12F CON 1 SPLITTER 1X2 SC-APC/SC-APC)</t>
  </si>
  <si>
    <t>ET2845</t>
  </si>
  <si>
    <t>EXTENSAO MONOFIBRA SM LC-UPC 1.0M - LSZH - AMARELO - D2</t>
  </si>
  <si>
    <t>SIMPLEX OPTICAL PIGTAIL SM LC-UPC 1.0M - OFN - YELLOW - D2</t>
  </si>
  <si>
    <t>EXTENSION MONOFIBRA SM LC-UPC 1.0M - LSZH - AMARILLO - D2</t>
  </si>
  <si>
    <t>CABO OPTICO OPGW CG1.005.102.S08 (CENTRUM 08F SM) 52MM2</t>
  </si>
  <si>
    <t>OPGW CABLE CG1.005.102.S08 (CENTRUM 08F SM) 52MM2</t>
  </si>
  <si>
    <t>CABLE OPTICO OPGW CG1.005.102.S08 (CENTRUM 08F SM) 52MM2</t>
  </si>
  <si>
    <t>EXTENSAO DUPLEX SM G-652D LC-UPC 1.0M - LSZH - AMARELO - D2</t>
  </si>
  <si>
    <t>DUPLEX OPTICAL PIGTAIL SM G-652D LC-UPC 1.0M - LSZH - YELLOW - D2</t>
  </si>
  <si>
    <t>EXTENSION DUPLEX SM G-652D LC-UPC 1.0M - LSZH - AMARILLO - D2</t>
  </si>
  <si>
    <t>CORDAO MONOFIBRA CONECTORIZADO BLI A/B G-657A LC-UPC/SC-APC 5.0M - COG - AZUL - D3 (0840-2521-1)</t>
  </si>
  <si>
    <t>SIMPLEX OPTICAL PATCH CORD BLI A/B G-657A LC-UPC/SC-APC 5.0M - OFN - BLUE - D3 (0840-2521-1)</t>
  </si>
  <si>
    <t>PATCH CORD OPTICO MONOFIBRA CONECTORIZADO BLI A/B G-657A LC-UPC/SC-APC 5.0M - COG - AZUL - D3 (0840-2521-1)</t>
  </si>
  <si>
    <t>CABO OPTICO CFOA-MM-AS80-G 24F (62.5) RC (ABNT)</t>
  </si>
  <si>
    <t>OPTICAL CABLE CFOA-MM-AS80-G 24F (62.5) RC (ABNT)</t>
  </si>
  <si>
    <t>CABLE OPTICO CFOA-MM-AS80-G 24F (62.5) RC (ABNT)</t>
  </si>
  <si>
    <t>CABO OPTICO AT-3BE52UT-012</t>
  </si>
  <si>
    <t>OPTICAL CABLE AT-3BE52UT-012</t>
  </si>
  <si>
    <t>CABLE OPTICO AT-3BE52UT-012</t>
  </si>
  <si>
    <t>CABO OPTICO CFOA-SM-AS120-S 36F G-652D NR TS STP BR</t>
  </si>
  <si>
    <t>OPTICAL CABLE CFOA-SM-AS120-S 36F G-652D NR TS STP BR</t>
  </si>
  <si>
    <t>CABLE OPTICO CFOA-SM-AS120-S 36F G-652D NR TS STP BR</t>
  </si>
  <si>
    <t>CABO OPTICO CFOA-SM-DDR-S 12F G-652D (PFV) ? STP BR</t>
  </si>
  <si>
    <t>OPTICAL CABLE CFOA-SM-DDR-S 12F G-652D (PFV) ? STP BR</t>
  </si>
  <si>
    <t>CABLE OPTICO CFOA-SM-DDR-S 12F G-652D (PFV) ? STP BR</t>
  </si>
  <si>
    <t>CABO OPTICO CFOA-SM-DDR-S 24F G-652D (PFV) ? STP BR</t>
  </si>
  <si>
    <t>OPTICAL CABLE CFOA-SM-DDR-S 24F G-652D (PFV) ? STP BR</t>
  </si>
  <si>
    <t>CABLE OPTICO CFOA-SM-DDR-S 24F G-652D (PFV) ? STP BR</t>
  </si>
  <si>
    <t>LICENCA DE SOFTWARE GERENCIA CONSCIUS - ST 2ANOS, 2500 ELEMENTOS, 50 USUARIOS, SEM REDUNDANCIA</t>
  </si>
  <si>
    <t>ET03623</t>
  </si>
  <si>
    <t>a0A6100001IXGMo</t>
  </si>
  <si>
    <t>CABO OPTICO AT-3LEH2YT-288</t>
  </si>
  <si>
    <t>OPTICAL CABLE AT-3LEH2YT-288</t>
  </si>
  <si>
    <t>CABLE OPTICO AT-3LEH2YT-288</t>
  </si>
  <si>
    <t>CORDAO MONOFIBRA CONECTORIZADO SM E2000-APC/E2000-APC 15.0M - COG - AZUL - D3</t>
  </si>
  <si>
    <t>SIMPLEX OPTICAL PATCH CORD SM E2000-APC/E2000-APC 15.0M - OFN - BLUE - D3</t>
  </si>
  <si>
    <t>PATCH CORD OPTICO CONECTORIZADO SM E2000-APC/E2000-APC 15.0M - COG - AZUL - D3</t>
  </si>
  <si>
    <t>CORDAO MONOFIBRA CONECTORIZADO SM E2000-APC/FC-APC 35.0M - COG - AZUL - D3</t>
  </si>
  <si>
    <t>SIMPLEX OPTICAL PATCH CORD SM E2000-APC/FC-APC 35.0M - OFN - BLUE - D3</t>
  </si>
  <si>
    <t>PATCH CORD OPTICO CONECTORIZADO SM E2000-APC/FC-APC 35.0M - COG - AZUL - D3</t>
  </si>
  <si>
    <t>CORDAO MONOFIBRA CONECTORIZADO SM E2000-APC/LC-UPC 10.0M - COG - AZUL - D3</t>
  </si>
  <si>
    <t>SIMPLEX OPTICAL PATCH CORD SM E2000-APC/LC-UPC 10.0M - OFN - BLUE - D3</t>
  </si>
  <si>
    <t>PATCH CORD OPTICO MONOFIBRA CONECTORIZADO SM E2000-APC/LC-UPC 10.0M - COG - AZUL - D3</t>
  </si>
  <si>
    <t>CORDAO MONOFIBRA CONECTORIZADO SM E2000-APC/LC-UPC 20.0M - COG - AZUL - D3</t>
  </si>
  <si>
    <t>SIMPLEX OPTICAL PATCH CORD SM E2000-APC/LC-UPC 20.0M - OFN - BLUE - D3</t>
  </si>
  <si>
    <t>PATCH CORD OPTICO MONOFIBRA CONECTORIZADO SM E2000-APC/LC-UPC 20.0M - COG - AZUL - D3</t>
  </si>
  <si>
    <t>CORDAO MONOFIBRA CONECTORIZADO SM E2000-APC/LC-UPC 30.0M - COG - AZUL - D3</t>
  </si>
  <si>
    <t>SIMPLEX OPTICAL PATCH CORD SM E2000-APC/LC-UPC 30.0M - OFN - BLUE - D3</t>
  </si>
  <si>
    <t>PATCH CORD OPTICO MONOFIBRA CONECTORIZADO SM E2000-APC/LC-UPC 30.0M - COG - AZUL - D3</t>
  </si>
  <si>
    <t>CORDAO MONOFIBRA CONECTORIZADO SM E2000-APC/LC-UPC 5.0M - COG - AZUL - D3</t>
  </si>
  <si>
    <t>SIMPLEX OPTICAL PATCH CORD SM E2000-APC/LC-UPC 5.0M - OFN - BLUE - D3</t>
  </si>
  <si>
    <t>PATCH CORD OPTICO MONOFIBRA CONECTORIZADO SM E2000-APC/LC-UPC 5.0M - COG - AZUL - D3</t>
  </si>
  <si>
    <t>CORDAO MONOFIBRA CONECTORIZADO SM FC-APC/LC-UPC 25.0M - COG - AZUL - D3</t>
  </si>
  <si>
    <t>SIMPLEX OPTICAL PATCH CORD SM FC-APC/LC-UPC 25.0M - OFN - BLUE - D3</t>
  </si>
  <si>
    <t>PATCH CORD OPTICO MONOFIBRA CONECTORIZADO SM FC-APC/LC-UPC 25.0M - COG - AZUL - D3</t>
  </si>
  <si>
    <t>CORDAO MONOFIBRA CONECTORIZADO SM FC-APC/LC-UPC 5.0M - COG - AZUL - D3</t>
  </si>
  <si>
    <t>SIMPLEX OPTICAL PATCH CORD SM FC-APC/LC-UPC 5.0M - OFN - BLUE - D3</t>
  </si>
  <si>
    <t>PATCH CORD OPTICO MONOFIBRA CONECTORIZADO SM FC-APC/LC-UPC 5.0M - COG - AZUL - D3</t>
  </si>
  <si>
    <t>CORDAO MONOFIBRA CONECTORIZADO SM LC-APC/LC-UPC 20.0M - COG - AZUL - D3</t>
  </si>
  <si>
    <t>SIMPLEX OPTICAL PATCH CORD SM LC-APC/LC-UPC 20.0M - OFN - BLUE - D3</t>
  </si>
  <si>
    <t>PATCH CORD OPTICO MONOFIBRA CONECTORIZADO SM LC-APC/LC-UPC 20.0M - COG - AZUL - D3</t>
  </si>
  <si>
    <t>CORDAO MONOFIBRA CONECTORIZADO SM E2000-APC/SC-APC 15.0M - COG - AZUL - D3</t>
  </si>
  <si>
    <t>SIMPLEX OPTICAL PATCH CORD SM E2000-APC/SC-APC 15.0M - OFN - BLUE - D3</t>
  </si>
  <si>
    <t>PATCH CORD OPTICO MONOFIBRA CONECTORIZADO SM E2000-APC/SC-APC 15.0M - COG - AZUL - D3</t>
  </si>
  <si>
    <t>CORDAO MONOFIBRA CONECTORIZADO SM E2000-APC/SC-APC 25.0M - COG - AZUL - D3</t>
  </si>
  <si>
    <t>SIMPLEX OPTICAL PATCH CORD SM E2000-APC/SC-APC 25.0M - OFN - BLUE - D3</t>
  </si>
  <si>
    <t>PATCH CORD OPTICO MONOFIBRA CONECTORIZADO SM E2000-APC/SC-APC 25.0M - COG - AZUL - D3</t>
  </si>
  <si>
    <t>CORDAO MONOFIBRA CONECTORIZADO SM SC-APC/SC-UPC 15.0M - COG - AZUL - D3</t>
  </si>
  <si>
    <t>SIMPLEX OPTICAL CORD SM SC-APC/SC-UPC 15.0M - OFN - BLUE - D3</t>
  </si>
  <si>
    <t>CORDON MONOFIBRA CONECTORIZADO SM SC-APC/SC-UPC 15.0M - COG - AZUL - D3</t>
  </si>
  <si>
    <t>CORDAO MONOFIBRA CONECTORIZADO SM SC-APC/SC-UPC 25.0M - COG - AZUL - D3</t>
  </si>
  <si>
    <t>SIMPLEX OPTICAL CORD SM SC-APC/SC-UPC 25.0M - OFN - BLUE - D3</t>
  </si>
  <si>
    <t>CORDON MONOFIBRA CONECTORIZADO SM SC-APC/SC-UPC 25.0M - COG - AZUL - D3</t>
  </si>
  <si>
    <t>CABO OPTICO AT-3BE27DT-048-CLJE</t>
  </si>
  <si>
    <t>OPTICAL CABLE AT-3BE27DT-048-CLJE</t>
  </si>
  <si>
    <t>CABLE OPTICO AT-3BE27DT-048-CLJE</t>
  </si>
  <si>
    <t>ET03607</t>
  </si>
  <si>
    <t>a0A6100000blo2h</t>
  </si>
  <si>
    <t>FK-CTOP-8P (CAIXA DE TERMINACAO OPTICA PRE-CONECTORIZADA COM 3 BANDEJAS DE EMENDA E SPLITTER 1X8)</t>
  </si>
  <si>
    <t>FK-CTOP-8P (PRE-CONNECTORIZED OPTICAL ACCESS POINT WITH 3 SPLICE TRAY AND SPLITTER 1X8)</t>
  </si>
  <si>
    <t>FK-CTOP-8P (CAJA DE TERMINACIÓN OPTICA PRE CONECTORIZADA CON 3 BANDEJAS DE EMPALME Y SPLITTER 1X8)</t>
  </si>
  <si>
    <t>FK-CEO-4M-144F (24F) - (CEO - 4 KITs DE DERIVACAO E SUPORTE P/ POSTE)</t>
  </si>
  <si>
    <t>FK-CEO-4M-144F (24F) - (CEO - 4 KITs DERIVATION, SUPORT FOR POLE )</t>
  </si>
  <si>
    <t>FK-CEO-4M-144F (24F) - (CEO - 4 KITs DE DERIVACION Y SOPORTE P/ POSTE )</t>
  </si>
  <si>
    <t>FK-CEO-4M-144F (48F) - (CEO - 4 KITs DE DERIVACAO E SUPORTE P/ POSTE)</t>
  </si>
  <si>
    <t>FK-CEO-4M-144F (48F) - (CEO - 4 KITs DERIVATION, SUPORT FOR POLE )</t>
  </si>
  <si>
    <t>FK-CEO-4M-144F (48F) - (CEO - 4 KITs DE DERIVACION Y SOPORTE P/ POSTE )</t>
  </si>
  <si>
    <t>FK-CEO-4M-144F (72F) - (CEO - 4 KITs DE DERIVACAO E SUPORTE P/ POSTE)</t>
  </si>
  <si>
    <t>FK-CEO-4M-144F (72F) - (CEO - 4 KITs DERIVATION, SUPORT FOR POLE )</t>
  </si>
  <si>
    <t>FK-CEO-4M-144F (72F) - (CEO - 4 KITs DE DERIVACION Y SOPORTE P/ POSTE )</t>
  </si>
  <si>
    <t>CEIP 12 (CAIXA DE EMENDA INTERNA DE PAREDE 08F COM SPLITTER 1X8 NC/SC-APC, SEM LOGO E QRCODE)</t>
  </si>
  <si>
    <t>SLIMBOX 12-FIBER INTERNAL ADAPTER MODULE (CEIP 12 - 08 FIBERS WITH SPLITTER 1X8 NC/SC-APC, WIHTOUT LOGO AND WITH QRCODE)</t>
  </si>
  <si>
    <t>CEIP 12 (CAJA DE EMPALME INTERNA PARA 08 FIBRAS Y COM SPLITTER 1X8 NC/SC-ACP, SIN LOGO Y QRCODE)</t>
  </si>
  <si>
    <t>CEIP 24 (CAIXA DE EMENDA INTERNA DE PAREDE PARA 24F SEM LOGO E COM QRCODE)</t>
  </si>
  <si>
    <t>SLIMBOX 24-FIBER INTERNAL SPLICE MODULE (CEIP 24F WITHOUT LOGO AND WITH QRCODE)</t>
  </si>
  <si>
    <t>CEIP 24 (CAJA DE EMPALME INTERNA DE PARED PARA 24F SIN LOGO Y CON QRCODE)</t>
  </si>
  <si>
    <t>CABO OPTICO AT-3BE27DT-048-TNDE</t>
  </si>
  <si>
    <t>OPTICAL CABLE AT-3BE27DT-048-TNDE</t>
  </si>
  <si>
    <t>CABLE OPTICO AT-3BE27DT-048-TNDE</t>
  </si>
  <si>
    <t>CABO OPTICO FIBER-LAN INDOOR/OUTDOOR 04F SM G-652D LSZH</t>
  </si>
  <si>
    <t>OPTICAL CABLE FIBER-LAN INDOOR/OUTDOOR 04F SM G-652D LSZH</t>
  </si>
  <si>
    <t>CABLE OPTICO FIBER-LAN INDOOR/OUTDOOR 04F SM G-652D LSZH</t>
  </si>
  <si>
    <t>CABO OPTICO AT-3BE76B4-004</t>
  </si>
  <si>
    <t>OPTICAL CABLE AT-3BE76B4-004</t>
  </si>
  <si>
    <t>CABLE OPTICO AT-3BE76B4-004</t>
  </si>
  <si>
    <t>1740-070-AD.1.01.PE.0.9</t>
  </si>
  <si>
    <t>CABO OPTICO AT-3BE76B8-008</t>
  </si>
  <si>
    <t>OPTICAL CABLE AT-3BE76B8-008</t>
  </si>
  <si>
    <t>CABLE OPTICO AT-3BE76B8-008</t>
  </si>
  <si>
    <t>CABO OPTICO AT-3BE76BT-012</t>
  </si>
  <si>
    <t>OPTICAL CABLE AT-3BE76BT-012</t>
  </si>
  <si>
    <t>CABLE OPTICO AT-3BE76BT-012</t>
  </si>
  <si>
    <t>PATCH CORD U/UTP MULTILAN CAT.5E - CM - T568A/B - 12.0M - VERMELHO</t>
  </si>
  <si>
    <t>U/UTP CAT.5E COPPER PATCH CORD MULTILAN - CM - T568A/B - 12.0M - RED</t>
  </si>
  <si>
    <t>PATCH CORD U/UTP MULTILAN CAT.5E - CM - T568A/B - 12.0M - ROJO</t>
  </si>
  <si>
    <t>KIT DE 10 CONECTORES OPTICOS DE CAMPO ROBUSTO SLIMCONNECTOR SM SC/APC PARA CABOS FLAT 3X2MM</t>
  </si>
  <si>
    <t>KIT WITH 10 ROBUST OPTICAL FIELD CONNECTOR SM SC-APC SLIMCONNECTOR FOR FLAT CABLES 3X2MM SC / APC</t>
  </si>
  <si>
    <t>KIT DE 10 CONECTORES OPTICOS DE CAMPO ROBUSTO SLIMCONNECTOR SM SC/APC PARA CABLES FLAT 3x2MM</t>
  </si>
  <si>
    <t>ET04083</t>
  </si>
  <si>
    <t>a0A6100001ZEmbc</t>
  </si>
  <si>
    <t>xx</t>
  </si>
  <si>
    <t>X-MIMO CP1426-G 2X2 CPE 5.8GHZ OUTDOOR WIRELESS COM ANTENA PAINEL INTEGRADA 35° 14DBI DUPLA POL</t>
  </si>
  <si>
    <t>X-MIMO CP1426-G 2X2 CPE 5.8GHZ WIRELESS OUTDOOR WITH INTEGRATED PANEL ANTENNA 35° 14DBI DUAL POL</t>
  </si>
  <si>
    <t>X-MIMO CP1426-G 2X2 CPE 5.8GHZ WIRELESS OUTDOOR CON ANTENA DE PANEL INTEGRADO 35° 14DBI DOBLE POL</t>
  </si>
  <si>
    <t>ET03996</t>
  </si>
  <si>
    <t>a0A6100001DMM8k</t>
  </si>
  <si>
    <t>KIT DE 10 CONECTORES OPTICOS DE CAMPO ROBUSTO SLIMCONNECTOR SM SC/APC PARA CABOS FLAT 3X2MM - COM TRADUTOR OPT</t>
  </si>
  <si>
    <t>KIT WITH 10 ROBUST OPTICAL FIELD CONNECTOR SM SC-APC SLIMCONNECTOR FOR FLAT CABLES 3X2MM WITH OPTITAP TRANSLATOR.</t>
  </si>
  <si>
    <t>KIT DE 10 CONECTORES OPTICOS DE CAMPO ROBUSTO SLIMCONNECTOR SM SC/APC PARA CABLES FLAT 3x2MM CON TRADUCTOR OPTITAP</t>
  </si>
  <si>
    <t>X-MIMO CP1426-F 2X2 CPE 5.8GHZ OUTDOOR WIRELESS COM ANTENA PAINEL INTEGRADA 35° 14DBI DUPLA POL</t>
  </si>
  <si>
    <t>X-MIMO CP1426-F 2X2 CPE 5.8GHZ WIRELESS OUTDOOR WITH INTEGRATED PANEL ANTENNA 35° 14DBI DUAL POL</t>
  </si>
  <si>
    <t>X-MIMO CP1426-F 2X2 CPE 5.8GHZ WIRELESS OUTDOOR CON ANTENA DE PANEL INTEGRADO 35° 14DBI DOBLE POL</t>
  </si>
  <si>
    <t>ET03995</t>
  </si>
  <si>
    <t>a0A6100001DMIDl</t>
  </si>
  <si>
    <t>X-MIMO BS1728-G 2X2 ESTACAO BASE 5.8GHZ OUTDOOR WIRELESS COM ANTENA PAINEL INTEGRADA 106° 17DBI HORIZONTAL</t>
  </si>
  <si>
    <t>X-MIMO BS1728-G 2X2 BASE STATION 5.8GHZ WIRELESS OUTDOOR WITH INTEGRATED PANEL ANTENNA 106 ° 17DBI HORIZONTAL</t>
  </si>
  <si>
    <t>X-MIMO BS1728-G 2X2 ESTACION BASE 5.8GHZ WIRELESS OUTDOOR CON ANTENA DE PANEL INTEGRADO 106 ° 17DBI HORIZONTAL</t>
  </si>
  <si>
    <t>ET03997</t>
  </si>
  <si>
    <t>a0A6100001DMMR9</t>
  </si>
  <si>
    <t>CABO OPTICO CFOA-SM-AS80-S 72F TS RC (ABNT)</t>
  </si>
  <si>
    <t>OPTICAL CABLE CFOA-SM-AS80-S 72F TS RC (ABNT)</t>
  </si>
  <si>
    <t>CABLE OPTICO CFOA-SM-AS80-S 72F TS RC (ABNT)</t>
  </si>
  <si>
    <t>CABO OPTICO AT-3BE27D6-024-TLCB</t>
  </si>
  <si>
    <t>OPTICAL CABLE AT-3BE27D6-024-TLCB</t>
  </si>
  <si>
    <t>CABLE OPTICO AT-3BE27D6-024-TLCB</t>
  </si>
  <si>
    <t>FK-CEO-6T -(288F) (CEO - 12F/Bandeja)</t>
  </si>
  <si>
    <t>FK-CEO-6T -(288F) (CEO - 12F/tray)</t>
  </si>
  <si>
    <t>FK-CEO-6T - (288F) (CEO - 12F/Bandeja)</t>
  </si>
  <si>
    <t>CORDAO MONOFIBRA CONECTORIZADO 62.5 SC-UPC/SC-UPC 2.0M - COG - LARANJA</t>
  </si>
  <si>
    <t>SIMPLEX OPTICAL PATCH CORD 62.5 SC-UPC/SC-UPC 2.0M - OFN - ORANGE</t>
  </si>
  <si>
    <t>PATCH CORD OPTICO MONOFIBRA CONECTORIZADO 62.5 SC-UPC/SC-UPC 2.0M - COG - NARANJA</t>
  </si>
  <si>
    <t>CORDAO MONOFIBRA CONECTORIZADO BLI A/B G-657A SC-APC/SC-UPC 3.0M - LSZH - AMARELO</t>
  </si>
  <si>
    <t>SIMPLEX OPTICAL PATCH CORD BLI A/B G-657A SC-APC/SC-UPC 3.0M - LSZH - YELLOW</t>
  </si>
  <si>
    <t>PATCH CORD OPTICO MONOFIBRA CONECTORIZADO BLI A/B G-657A SC-APC/SC-UPC 3.0M - LSZH - AMARILLO</t>
  </si>
  <si>
    <t>CORDAO MONOFIBRA CONECTORIZADO BLI A/B G-657A SC-APC/SC-UPC 8.0M - LSZH - AMARELO</t>
  </si>
  <si>
    <t>SIMPLEX OPTICAL PATCH CORD BLI A/B G-657A SC-APC/SC-UPC 8.0M - LSZH - YELLOW</t>
  </si>
  <si>
    <t>PATCH CORD OPTICO MONOFIBRA CONECTORIZADO BLI A/B G-657A SC-APC/SC-UPC 8.0M - LSZH - AMARILLO</t>
  </si>
  <si>
    <t>CORDAO MONOFIBRA CONECTORIZADO BLI A/B G-657A SC-APC/SC-UPC 12.0M - LSZH - AMARELO</t>
  </si>
  <si>
    <t>SIMPLEX OPTICAL PATCH CORD BLI A/B G-657A SC-APC/SC-UPC 12.0M - LSZH - YELLOW</t>
  </si>
  <si>
    <t>PATCH CORD OPTICO MONOFIBRA CONECTORIZADO BLI A/B G-657A SC-APC/SC-UPC 12.0M - LSZH - AMARILLO</t>
  </si>
  <si>
    <t>CORDAO MONOFIBRA CONECTORIZADO BLI A/B G-657A SC-APC/SC-UPC 20.0M - LSZH - AMARELO</t>
  </si>
  <si>
    <t>SIMPLEX OPTICAL PATCH CORD BLI A/B G-657A SC-APC/SC-UPC 20.0M - LSZH - YELLOW</t>
  </si>
  <si>
    <t>PATCH CORD OPTICO MONOFIBRA CONECTORIZADO BLI A/B G-657A SC-APC/SC-UPC 20.0M - LSZH - AMARILLO</t>
  </si>
  <si>
    <t>CABO OPTICO CFOI-BLI-CM-01-BA-LSZH A2 - REELEX 500M (MICRO INDOOR LOW FRICTION)</t>
  </si>
  <si>
    <t>OPTICAL CABLE CFOI-BLI-CM-01-BA-LSZH A2 - REELEX 500M (MICRO INDOOR LOW FRICTION)</t>
  </si>
  <si>
    <t>CABLE OPTICO CFOI-BLI-CM-01-BA-LSZH A2 - REELEX 500M (MICRO INDOOR LOW FRICTION)</t>
  </si>
  <si>
    <t>ET2657</t>
  </si>
  <si>
    <t>CABO OPTICO CFOA-SM-ARD-S 16F G-652D</t>
  </si>
  <si>
    <t>OPTICAL CABLE CFOA-SM-ARD-S 16F G-652D</t>
  </si>
  <si>
    <t>CABLE OPTICO CFOA-SM-ARD-S 16F G-652D</t>
  </si>
  <si>
    <t>ET1060</t>
  </si>
  <si>
    <t>CABO OPTICO CFOA-SM-ARD-S 32F G-652D</t>
  </si>
  <si>
    <t>OPTICAL CABLE CFOA-SM-ARD-S 32F G-652D</t>
  </si>
  <si>
    <t>CABLE OPTICO CFOA-SM-ARD-S 32F G-652D</t>
  </si>
  <si>
    <t>CABO OPTICO CFOA-SM-ARD-S 64F G-652D</t>
  </si>
  <si>
    <t>OPTICAL CABLE CFOA-SM-ARD-S 64F G-652D</t>
  </si>
  <si>
    <t>CABLE OPTICO CFOA-SM-ARD-S 64F G-652D</t>
  </si>
  <si>
    <t>CABO OPTICO CFOA-SM-DD-S 32F G-652D LSZH (CATV)</t>
  </si>
  <si>
    <t>OPTICAL CABLE CFOA-SM-DD-S 32F G-652D LSZH (CATV)</t>
  </si>
  <si>
    <t>CABLE OPTICO CFOA-SM-DD-S 32F G-652D LSZH (CATV)</t>
  </si>
  <si>
    <t>CABO OPTICO CFOA-SM-DD-S 64F G-652D LSZH (CATV)</t>
  </si>
  <si>
    <t>OPTICAL CABLE CFOA-SM-DD-S 64F G-652D LSZH (CATV)</t>
  </si>
  <si>
    <t>CABLE OPTICO CFOA-SM-DD-S 64F G-652D LSZH (CATV)</t>
  </si>
  <si>
    <t>CABO OPTICO CFOA-SM-DD-S 256F G-652D LSZH</t>
  </si>
  <si>
    <t>OPTICAL CABLE CFOA-SM-DD-S 256F G-652D LSZH</t>
  </si>
  <si>
    <t>CABLE OPTICO CFOA-SM-DD-S 256F G-652D LSZH</t>
  </si>
  <si>
    <t>ET2347</t>
  </si>
  <si>
    <t>CORDAO MONOFIBRA CONECTORIZADO 62.5 SC-UPC/SC-UPC 5.0M - COG - LARANJA</t>
  </si>
  <si>
    <t>SIMPLEX OPTICAL PATCH CORD 62.5 SC-UPC/SC-UPC 5.0M - OFN - ORANGE</t>
  </si>
  <si>
    <t>PATCH CORD OPTICO MONOFIBRA CONECTORIZADO 62.5 SC-UPC/SC-UPC 5.0M - COG - NARANJA</t>
  </si>
  <si>
    <t>CABO OPTICO AT-3BE27NT-288-CLHB</t>
  </si>
  <si>
    <t>OPTICAL CABLE AT-3BE27NT-288-CLHB</t>
  </si>
  <si>
    <t>CABLE OPTICO AT-3BE27NT-288-CLHB</t>
  </si>
  <si>
    <t>ET0154</t>
  </si>
  <si>
    <t>CABO TRANSMISSAO DE DADOS MULTILAN FLEX U/UTP 24AWG(7F)X4P CAT.5E CM AZ ROHS  (&gt;3.0M)</t>
  </si>
  <si>
    <t>DATA CABLE MULTILAN FLEX U/UTP 24AWG(7F)X4P CAT.5E CM AZ ROHS  (&gt;3.0M)</t>
  </si>
  <si>
    <t>CABLE PARA TRANSMISION DE DATOS MULTILAN FLEX U/UTP 24AWG(7F)X4P CAT.5E CM AZ ROHS  (&gt;3.0M)</t>
  </si>
  <si>
    <t>CABO TRANSMISSAO DE DADOS MULTILAN FLEX U/UTP 24AWG(7F)X4P CAT.5E CM CZ ROHS (&gt;3.0M)</t>
  </si>
  <si>
    <t>DATA CABLE  MULTILAN FLEX U/UTP 24AWG(7F)X4P CAT.5E CM CZ ROHS (&gt;3.0M)</t>
  </si>
  <si>
    <t>CABLE PARA TRANSMISION DE DATOS MULTILAN FLEX U/UTP 24AWG(7F)X4P CAT.5E CM CZ ROHS (&gt;3.0M)</t>
  </si>
  <si>
    <t>CABO TRANSMISSAO DE DADOS GIGALAN FLEX U/UTP 24AWG(7F)X4P CAT.6 CM AZ ROHS (&gt;3.0M)</t>
  </si>
  <si>
    <t>DATA CABLE  GIGALAN FLEX U/UTP 24AWG(7F)X4P CAT.6 CM AZ ROHS (&gt;3.0M)</t>
  </si>
  <si>
    <t>CABLE PARA TRANSMISION DE DATOS GIGALAN FLEX U/UTP 24AWG(7F)X4P CAT.6 CM AZ ROHS (&gt;3.0M)</t>
  </si>
  <si>
    <t>CABO TRANSMISSAO DE DADOS GIGALAN FLEX U/UTP 24AWG(7F)X4P CAT.6 CM CZ ROHS (&gt;3.0M)</t>
  </si>
  <si>
    <t>DATA CABLE  GIGALAN FLEX U/UTP 24AWG(7F)X4P CAT.6 CM CZ ROHS (&gt;3.0M)</t>
  </si>
  <si>
    <t>CABLE PARA TRANSMISION DE DATOS GIGALAN FLEX U/UTP 24AWG(7F)X4P CAT.6 CM CZ ROHS (&gt;3.0M)</t>
  </si>
  <si>
    <t>CABO OPTICO AT-3BEH2Y6-006-LSZH</t>
  </si>
  <si>
    <t>OPTICAL CABLE AT-3BEH2Y6-006-LSZH</t>
  </si>
  <si>
    <t>CABLE OPTICO AT-3BEH2Y6-006-LSZH</t>
  </si>
  <si>
    <t>CABO OPTICO AT-3BEH2YT-048-LSZH</t>
  </si>
  <si>
    <t>OPTICAL CABLE AT-3BEH2YT-048-LSZH</t>
  </si>
  <si>
    <t>CABLE OPTICO AT-3BEH2YT-048-LSZH</t>
  </si>
  <si>
    <t>TERMINAL DE RADIO DIGITAL FW-1500-3D -48VDC, 1+0, STD, BAIXA, 16XE1, 120OHMS</t>
  </si>
  <si>
    <t>TERMINAL DE RADIO DIGITAL FW-1500-3D -48VDC, 1+0, STD, ALTA, 16XE1, 120 OHMS</t>
  </si>
  <si>
    <t>TERMINAL DE RADIO DIGITAL FW-1500-3D -48VDC, 1+0, PLUS, BAIXA, 16XE1, 120 OHMS</t>
  </si>
  <si>
    <t>TERMINAL DE RADIO DIGITAL FW-1500-3D -48VDC, 1+0, PLUS, ALTA, 16XE1, 120 OHMS</t>
  </si>
  <si>
    <t>TERMINAL DE RADIO DIGITAL FW-1500-3D -48VDC, 1+1, STD, BAIXA, 16XE1, 120 OHMS</t>
  </si>
  <si>
    <t>TERMINAL DE RADIO DIGITAL FW-1500-3D -48VDC, 1+1, STD, ALTA, 16XE1, 120 OHMS</t>
  </si>
  <si>
    <t>TERMINAL DE RADIO DIGITAL FW-1500-3D -48VDC, 2+0, PLUS, BAIXA, 16XE1, 120 OHMS</t>
  </si>
  <si>
    <t>TERMINAL DE RADIO DIGITAL FW-1500-3D -48VDC, 2+0, PLUS, ALTA, 16XE1, 120 OHMS</t>
  </si>
  <si>
    <t>FW-4000-3D - C06293A - HIBRIDA RF 4GHZ - IMP</t>
  </si>
  <si>
    <t>SERVICE CABLE CONECTORIZADO PREMIUM UNIVERSAL 12F OM4 MPO12-UPC(U)/MPO12-UPC(U) 0.8D3/0.8D3 15.0M - UT - LSZH - ACQUA</t>
  </si>
  <si>
    <t>TRUNK CABLE PRE-TERMINATED PREMIUM 12F OM4 MPO12-UPC(U)/MPO12-UPC(U) 0.8D3/0.8D3 15.0M - UT - LSZH - AQUA</t>
  </si>
  <si>
    <t>CABLE TRONCAL CONECTORIZADO PREMIUM 12F OM4 MPO12-UPC(U)/MPO12-UPC(U) 0.8D3/0.8D3 15.0M - UT - LSZH - ACQUA</t>
  </si>
  <si>
    <t>SERVICE CABLE CONECTORIZADO PREMIUM UNIVERSAL 12F OM4 MPO12-UPC(U)/MPO12-UPC(U) 0.8D3/0.8D3 30.0M - UT - LSZH - ACQUA</t>
  </si>
  <si>
    <t>TRUNK CABLE PRE-TERMINATED PREMIUM 12F OM4 MPO12-UPC(U)/MPO12-UPC(U) 0.8D3/0.8D3 30.0M - UT - LSZH - ACQUA</t>
  </si>
  <si>
    <t>CABLE TRONCAL CONECTORIZADO PREMIUM 12F OM4 MPO12-UPC(U)/MPO12-UPC(U) 0.8D3/0.8D3 30.0M - UT - LSZH - ACQUA</t>
  </si>
  <si>
    <t>SERVICE CABLE CONECTORIZADO PREMIUM UNIVERSAL 12F OM4 MPO12-UPC(U)/MPO12-UPC(U) 0.8D3/0.8D3 20.0M - UT - LSZH - ACQUA</t>
  </si>
  <si>
    <t>TRUNK CABLE PRE-TERMINATED PREMIUM 12F OM4 MPO12-UPC(U)/MPO12-UPC(U) 0.8D3/0.8D3 20.0M - UT - LSZH - AQUA</t>
  </si>
  <si>
    <t>CABLE TRONCAL CONECTORIZADO PREMIUM 12F OM4 MPO12-UPC(U)/MPO12-UPC(U) 0.8D3/0.8D3 20.0M - UT - LSZH - ACQUA</t>
  </si>
  <si>
    <t>MODEM OPTICO GPON LW110-44B</t>
  </si>
  <si>
    <t>GPON OPTICAL MODEM LW110-44B</t>
  </si>
  <si>
    <t>ET04007</t>
  </si>
  <si>
    <t>a0A6100001GhTI8</t>
  </si>
  <si>
    <t>OPTICAL MODEM LIGHTDRIVE GPON LD421-21WV (EXPORT MODEL)</t>
  </si>
  <si>
    <t>MODEM OPTICO LIGHTDRIVE GPON ONT LD421-21WV 12 VCC / 1.5 A (MODELO EXPORT.)</t>
  </si>
  <si>
    <t>ET04117</t>
  </si>
  <si>
    <t>a0A6100001fDsLY</t>
  </si>
  <si>
    <t>CAIXA DE EMENDA OPGW 12,4MM /OPGW 15,5MM C/ SUPORTE FIXAÇÃO - EN320</t>
  </si>
  <si>
    <t>CABO OPTICO AT-3BE12UT-012</t>
  </si>
  <si>
    <t>OPTICAL CABLE AT-3BE12UT-012</t>
  </si>
  <si>
    <t>CABLE OPTICO AT-3BE12UT-012</t>
  </si>
  <si>
    <t>CABO OPTICO AT-3BE12UT-024</t>
  </si>
  <si>
    <t>OPTICAL CABLE AT-3BE12UT-024</t>
  </si>
  <si>
    <t>CABLE OPTICO AT-3BE12UT-024</t>
  </si>
  <si>
    <t>CABO OPTICO CFOA-SM-DE-G 144F (ABNT)</t>
  </si>
  <si>
    <t>OPTICAL CABLE CFOA-SM-DE-G 144F (ABNT)</t>
  </si>
  <si>
    <t>CABLE OPTICO CFOA-SM-DE-G 144F (ABNT)</t>
  </si>
  <si>
    <t>CABO OPTICO AT-3BE12U6-006</t>
  </si>
  <si>
    <t>OPTICAL CABLE AT-3BE12U6-006</t>
  </si>
  <si>
    <t>CABLE OPTICO AT-3BE12U6-006</t>
  </si>
  <si>
    <t>FK-CEO-6T - (144F) (CEO - 12F/BANDEJA)</t>
  </si>
  <si>
    <t>FK-CEO-6T - (144F) (CEO - 12F/TRAY)</t>
  </si>
  <si>
    <t>FK-CEO-6T - (96F) (CEO - 12F/BANDEJA)</t>
  </si>
  <si>
    <t>FK-CEO-6T - (96F) (CEO - 12F/TRAY)</t>
  </si>
  <si>
    <t>FK-CEO-6T - (72F) (CEO - 12F/BANDEJA)</t>
  </si>
  <si>
    <t>FK-CEO-6T - (72F) (CEO - 12F/TRAY)</t>
  </si>
  <si>
    <t>FK-CEO-6T - (48F) (CEO - 12F/BANDEJA)</t>
  </si>
  <si>
    <t>FK-CEO-6T - (48F) (CEO - 12F/TRAY)</t>
  </si>
  <si>
    <t>CABO OPTICO CFOA-SM-DMD-S 36F G-652D</t>
  </si>
  <si>
    <t>OPTICAL CABLE CFOA-SM-DMD-S 36F G-652D</t>
  </si>
  <si>
    <t>CABLE OPTICO CFOA-SM-DMD-S 36F G-652D</t>
  </si>
  <si>
    <t>FW-2200-3D - C06187A - HIBRIDA RF 2.2GHZ - IMP</t>
  </si>
  <si>
    <t>ET2236</t>
  </si>
  <si>
    <t>CORDAO MONOFIBRA CONECTORIZADO 62.5 SC-APC/SC-UPC 2.0M - COG - LARANJA</t>
  </si>
  <si>
    <t>SIMPLEX OPTICAL PATCH CORD 62.5 SC-APC/SC-UPC 2.0M - OFN - ORANGE</t>
  </si>
  <si>
    <t>PATCH CORD OPTICO MONOFIBRA CONECTORIZADO 62.5 SC-APC/SC-UPC 2.0M - COG - NARANJA</t>
  </si>
  <si>
    <t>CABO OPTICO AT-3BE17U6-006 CLGA</t>
  </si>
  <si>
    <t>OPTICAL CABLE AT-3BE17U6-006 CLGA</t>
  </si>
  <si>
    <t>CABLE OPTICO AT-3BE17U6-006 CLGA</t>
  </si>
  <si>
    <t>CABO OPTICO AT-3BE17UT-012 CLGA</t>
  </si>
  <si>
    <t>OPTICAL CABLE AT-3BE17UT-012 CLGA</t>
  </si>
  <si>
    <t>CABLE OPTICO AT-3BE17UT-012 CLGA</t>
  </si>
  <si>
    <t>CABO OPTICO AT-3BE17UT-024 CLGA</t>
  </si>
  <si>
    <t>OPTICAL CABLE AT-3BE17UT-024 CLGA</t>
  </si>
  <si>
    <t>CABLE OPTICO AT-3BE17UT-024 CLGA</t>
  </si>
  <si>
    <t>CABO OPTICO AT-3BE17UT-072 CLGA</t>
  </si>
  <si>
    <t>OPTICAL CABLE AT-3BE17UT-072 CLGA</t>
  </si>
  <si>
    <t>CABLE OPTICO AT-3BE17UT-072 CLGA</t>
  </si>
  <si>
    <t>CABO OPTICO AT-3BE27D6-012-TMEB</t>
  </si>
  <si>
    <t>OPTICAL CABLE AT-3BE27D6-012-TMEB</t>
  </si>
  <si>
    <t>CABLE OPTICO AT-3BE27D6-012-TMEB</t>
  </si>
  <si>
    <t>CABO OPTICO OPDC SC S.038.086.12 (12F SM)</t>
  </si>
  <si>
    <t>OPDC SC S.038.086.12 (12F SM)</t>
  </si>
  <si>
    <t>CABLE OPTICO OPDC SC S.038.086.12 (12F SM)</t>
  </si>
  <si>
    <t>ET3669</t>
  </si>
  <si>
    <t>Braçadeira de aço galvanizado para conexão de cadeias de ancoragem e suspensão</t>
  </si>
  <si>
    <t>CONTROLADOR  DATAWAVE 1U</t>
  </si>
  <si>
    <t>DATAWAVE controller 1U</t>
  </si>
  <si>
    <t>ET04077</t>
  </si>
  <si>
    <t>a0A6100001WL4iA</t>
  </si>
  <si>
    <t>CONTROLADOR DATAWAVE 2U COM PAINEL LCD</t>
  </si>
  <si>
    <t>DATAWAVE CONTROLLER 2U WITH LCD DISPLAY</t>
  </si>
  <si>
    <t>CONTROLADOR DATAWAVE 2U CON MONITOR LCD</t>
  </si>
  <si>
    <t>ET03978</t>
  </si>
  <si>
    <t>a0A6100001GgzSr</t>
  </si>
  <si>
    <t>MODULO DE TERMINAÇÃO LGX OFS BRANCO LST1U-144-09-WHT-LC (SM)</t>
  </si>
  <si>
    <t>LGX OFS TERMINATION MODULE WHITE LST1U-144-09-WHT-LC (SM)</t>
  </si>
  <si>
    <t>MODULO DE TERMINAÇÃO LGX OFS BLANCO LST1U-144-09-WHT-LC (SM)</t>
  </si>
  <si>
    <t>MÓDULO DATAWAVE 24P PARA PATCH PANEL</t>
  </si>
  <si>
    <t>DATAWAVE MODULE 24P FOR PATCH PANEL</t>
  </si>
  <si>
    <t>ET03994</t>
  </si>
  <si>
    <t>a0A6100001UJaDu</t>
  </si>
  <si>
    <t>MODULO DATAWAVE 6P PARA CASSETE HDX</t>
  </si>
  <si>
    <t>DATAWAVE MODULE 6P FOR CASSETE</t>
  </si>
  <si>
    <t>MÓDULO DATAWAVE 6P PARA CASSETE HDX</t>
  </si>
  <si>
    <t>ET03977</t>
  </si>
  <si>
    <t>a0A6100001GgzU7</t>
  </si>
  <si>
    <t>CABO OPTICO CFOA-SM-DD-S 36F (24 G-652D + 12 G-655E) TS (20100129)</t>
  </si>
  <si>
    <t>OPTICAL CABLE CFOA-SM-DD-S 36F (24 G-652D + 12 G-655E) TS (20100129)</t>
  </si>
  <si>
    <t>CABLE OPTICO CFOA-SM-DD-S 36F (24 G-652D + 12 G-655E) TS (20100129)</t>
  </si>
  <si>
    <t>CABO OPTICO CFOA-NZD-AS120-S 24F G.655C (2.85KN) NR DC (NZD LA)</t>
  </si>
  <si>
    <t>OPTICAL CABLE CFOA-NZD-AS120-S 24F G.655C (2.85KN) NR DC (NZD LA)</t>
  </si>
  <si>
    <t>CABLE OPTICO CFOA-NZD-AS120-S 24F G.655C (2.85KN) NR DC (NZD LA)</t>
  </si>
  <si>
    <t>ET2582</t>
  </si>
  <si>
    <t>LIGA DE NITINOL (NI-TI) - NT-N RETANGULAR 0.019 X 0.025</t>
  </si>
  <si>
    <t>NITINOL  ALLOY (NI-TI) - NT-N RECTANGULER 0.017 X 0.025</t>
  </si>
  <si>
    <t>ALEACIÓN DE NITINOL (NI-TI) - NT-N RECTANGULAR 0.019 X 0.025</t>
  </si>
  <si>
    <t>LIGA DE NITINOL (NI-TI) - NT-N CIRCULAR 0.014</t>
  </si>
  <si>
    <t>NITINOL  ALLOY (NI-TI) - NT-N  ROUND 0.014</t>
  </si>
  <si>
    <t>ALEACIÓN DE NITINOL (NI-TI) - NT-N CIRCULAR 0.014</t>
  </si>
  <si>
    <t>LIGA DE NITINOL (NI-TI) - NT-N RETANGULAR 0.016 X 0.022</t>
  </si>
  <si>
    <t>NITINOL  ALLOY (NI-TI) -  NT-N RECTANGULER 0.016 X 0.022</t>
  </si>
  <si>
    <t>ALEACIÓN DE NITINOL (NI-TI) - NT-N RECTANGULAR 0.016 X 0.022</t>
  </si>
  <si>
    <t>LIGA DE NITINOL (NI-TI) - NT-N CIRCULAR 0.018</t>
  </si>
  <si>
    <t>NITINOL  ALLOY (NI-TI) - NT-N ROUND 0.018</t>
  </si>
  <si>
    <t>ALEACIÓN DE NITINOL (NI-TI) - NT-N CIRCULAR 0.018</t>
  </si>
  <si>
    <t>CORDAO MONOFIBRA CONECTORIZADO SM G-652D SC-APC/SC-APC 12.0M - COG - AMARELO</t>
  </si>
  <si>
    <t>SIMPLEX OPTICAL PATCH CORD SM G-652D SC-APC/SC-APC 12.0M - OFN - YELLOW</t>
  </si>
  <si>
    <t>PATCH CORD OPTICO MONOFIBRA CONECTORIZADO SM G-652D SC-APC/SC-APC 12.0M - COG - AMARILLO</t>
  </si>
  <si>
    <t>CORDAO MONOFIBRA CONECTORIZADO SM G-652D FC-UPC/SC-APC 12.0M - COG - AMARELO</t>
  </si>
  <si>
    <t>SIMPLEX OPTICAL PATCH CORD SM G-652D FC-UPC/SC-APC 12.0M - OFN - YELLOW</t>
  </si>
  <si>
    <t>PATCH CORD OPTICO MONOFIBRA CONECTORIZADO SM G-652D FC-UPC/SC-APC 12.0M - COG - AMARILLO</t>
  </si>
  <si>
    <t>CORDAO MONOFIBRA CONECTORIZADO SM LC-UPC/SC-APC 20.0M - COG - AMARELO</t>
  </si>
  <si>
    <t>SIMPLEX OPTICAL PATCH CORD SM LC-UPC/SC-APC 20.0M - OFN - YELLOW</t>
  </si>
  <si>
    <t>PATCH CORD OPTICO MONOFIBRA CONECTORIZADO SM LC-UPC/SC-APC 20.0M - COG - AMARILLO</t>
  </si>
  <si>
    <t>DIO CURTO BT72 48F FC-SPC - TELCORDIA</t>
  </si>
  <si>
    <t>ODF SHORT BT72 48F SM FC-SPC - TELCORDIA</t>
  </si>
  <si>
    <t>ODF CORTO BT72 48F SM FC-SPC - TELCORDIA</t>
  </si>
  <si>
    <t>DECAPADOR DE FIBRA OPTICA S211B FITEL</t>
  </si>
  <si>
    <t>S211B 3-HOLE FIBER STRIPPER</t>
  </si>
  <si>
    <t>ET2995</t>
  </si>
  <si>
    <t>ET3241</t>
  </si>
  <si>
    <t>PARAFUSO OLHAL F1450-04</t>
  </si>
  <si>
    <t>GRAMPO DE SUSPENSÃO FIBERLIGN - PLP - 4300137</t>
  </si>
  <si>
    <t>CONECTORIZACAO LC-PC/LC-PC 12F CFOI-UT</t>
  </si>
  <si>
    <t>CONECTORIZACAO LC-PC/SC-PC 12F CFOI-UT</t>
  </si>
  <si>
    <t>CONECTORIZACAO SC-PC/SC-PC 12F CFOI-UT</t>
  </si>
  <si>
    <t>CONECTORIZACAO LC-PC/LC-PC 12F CFOA-DDR TS</t>
  </si>
  <si>
    <t>CONECTORIZACAO LC-PC/SC-PC 12F CFOA-DDR TS</t>
  </si>
  <si>
    <t>CONECTORIZACAO SC-PC/SC-PC 12F CFOA-DDR TS</t>
  </si>
  <si>
    <t>CONECTORIZACAO MPO/MPO 12F CFOI-UT</t>
  </si>
  <si>
    <t>SERVICE CABLE CONECTORIZADO 02F OM4 LC-UPC/LC-UPC 0.6D3/0.6D3 200.0M - TIGHT - LSZH - ACQUA (A - B)</t>
  </si>
  <si>
    <t>TRUNK CABLE PRE-TERMINATED 02F OM4 LC-UPC/LC-UPC 0.6D3/0.6D3 200.0M - TIGHT - LSZH - ACQUA (A - B)</t>
  </si>
  <si>
    <t>CABLE TRONCAL CONECTORIZADO 02F OM4 LC-UPC/LC-UPC 0.6D3/0.6D3 200.0M - TIGHT - LSZH - ACQUA (A - B)</t>
  </si>
  <si>
    <t>TUBO DE AÇO GALVANIZADO ? 2" 120mm</t>
  </si>
  <si>
    <t>CABO OPTICO CFOA-SM-AS200-S 48F NR</t>
  </si>
  <si>
    <t>OPTICAL CABLE CFOA-SM-AS200-S 48F NR</t>
  </si>
  <si>
    <t>CABLE OPTICO CFOA-SM-AS200-S 48F NR</t>
  </si>
  <si>
    <t>CABO OPTICO CFOA-SM-AS200-S 48F DC NR</t>
  </si>
  <si>
    <t>OPTICAL CABLE CFOA-SM-AS200-S 48F DC NR</t>
  </si>
  <si>
    <t>CABLE OPTICO CFOA-SM-AS200-S 48F DC NR</t>
  </si>
  <si>
    <t>CABO OPTICO CFOA-SM-DD-S 16F G-652D TS</t>
  </si>
  <si>
    <t>OPTICAL CABLE CFOA-SM-DD-S 16F G-652D TS</t>
  </si>
  <si>
    <t>CABLE OPTICO CFOA-SM-DD-S 16F G-652D TS</t>
  </si>
  <si>
    <t>CABO OPTICO CFOA-SM-DD-S 32F G-652D TS</t>
  </si>
  <si>
    <t>OPTICAL CABLE CFOA-SM-DD-S 32F G-652D TS</t>
  </si>
  <si>
    <t>CABLE OPTICO CFOA-SM-DD-S 32F G-652D TS</t>
  </si>
  <si>
    <t>OPTICAL CABLE CFOA-SM-DD-S 128F G-652D TS</t>
  </si>
  <si>
    <t>CABO OPTICO CFOA-SM-DD-S 128F G-652D (CATV) TS</t>
  </si>
  <si>
    <t>OPTICAL CABLE CFOA-SM-DD-S 128F G-652D (CATV) TS</t>
  </si>
  <si>
    <t>CABLE OPTICO CFOA-SM-DD-S 128F G-652D (CATV) TS</t>
  </si>
  <si>
    <t>CABO OPTICO CFOA-SM-DD-S 32F G-652D LSZH</t>
  </si>
  <si>
    <t>OPTICAL CABLE CFOA-SM-DD-S 32F G-652D LSZH</t>
  </si>
  <si>
    <t>CABLE OPTICO CFOA-SM-DD-S 32F G-652D LSZH</t>
  </si>
  <si>
    <t>CABO OPTICO CFOA-SM-DD-S 64F G-652D LSZH</t>
  </si>
  <si>
    <t>OPTICAL CABLE CFOA-SM-DD-S 64F G-652D LSZH</t>
  </si>
  <si>
    <t>CABLE OPTICO CFOA-SM-DD-S 64F G-652D LSZH</t>
  </si>
  <si>
    <t>CABO OPTICO CFOA-SM-AS80-S 16F G-652D NR CT TS</t>
  </si>
  <si>
    <t>OPTICAL CABLE CFOA-SM-AS80-S 16F G-652D NR CT TS</t>
  </si>
  <si>
    <t>CABLE OPTICO CFOA-SM-AS80-S 16F G-652D NR CT TS</t>
  </si>
  <si>
    <t>ET3279</t>
  </si>
  <si>
    <t>CABO OPTICO CFOA-SM-AS80-S 32F G-652D NR CT TS</t>
  </si>
  <si>
    <t>OPTICAL CABLE CFOA-SM-AS80-S 32F G-652D NR CT TS</t>
  </si>
  <si>
    <t>CABLE OPTICO CFOA-SM-AS80-S 32F G-652D NR CT TS</t>
  </si>
  <si>
    <t>CORDAO MONOFIBRA CONECTORIZADO SM FC-UPC/SC-UPC 13.0M - COG - AZUL</t>
  </si>
  <si>
    <t>SIMPLEX OPTICAL PATCH CORD SM FC-UPC/SC-UPC 13.0M - OFN - BLUE</t>
  </si>
  <si>
    <t>PATCH CORD OPTICO MONOFIBRA CONECTORIZADO SM FC-UPC/SC-UPC 13.0M - COG - AZUL</t>
  </si>
  <si>
    <t>CABO OPTICO CFOAC-BLI-AS-EO-01-LSZH G-657A2 (DROP CIRCULAR)</t>
  </si>
  <si>
    <t>OPTICAL CABLE CFOAC-BLI-AS-EO-01-LSZH G-657A2 (ROUND DROP)</t>
  </si>
  <si>
    <t>CABLE OPTICO CFOAC-BLI-AS-EO-01-LSZH G-657A2 (DROP CIRCULAR)</t>
  </si>
  <si>
    <t>ET03750</t>
  </si>
  <si>
    <t>FK-CEO-4M-144F (72F) - (CEO -  4 KITs DE DERIVACAO, SUPORTE P/ POSTE)</t>
  </si>
  <si>
    <t>FK-CEO-4M-144F (72F)  (CEO - 4 KITs DERIVATION, SUPORT FOR POLE)</t>
  </si>
  <si>
    <t>FK-CEO-4M-144F (72F)  (CEO - 4 KITs DE DERIVACION, SOPORTE P/ POSTE)</t>
  </si>
  <si>
    <t>FK-CEO-4M-144F (48F) - (CEO - 4 KITs DE DERIVACAO, SUPORTE P/ POSTE)</t>
  </si>
  <si>
    <t>FK-CEO-4M-144F (48F) (CEO - 4 KITs DERIVATION, SUPORT FOR POLE)</t>
  </si>
  <si>
    <t>FK-CEO-4M-144F (48F) (CEO - 4 KITs DE DERIVACION, SOPORTE P/ POSTE)</t>
  </si>
  <si>
    <t>ET03751</t>
  </si>
  <si>
    <t>a0A6100001M9zfP</t>
  </si>
  <si>
    <t>SERVICE CABLE CONECTORIZADO 04F SM G-652D LC-UPC/NC 1.0D2 100.0M - TIGHT - AR - LSZH - PRETO - IO (1X CAMISA DE PUXAMENTO IP65)</t>
  </si>
  <si>
    <t>TRUNK CABLE PRE-TERMINATED 04F SM G-652D LC-UPC/NC 1.0D2 100.0M - TIGHT - AR - LSZH - BLACK - IO (1X CAMISA DE PUXAMENTO IP65)</t>
  </si>
  <si>
    <t>CABLE TRONCAL CONECTORIZADO 04F SM G-652D LC-UPC/NC 1.0D2 100.0M - TIGHT - AR - LSZH - NEGRO  - IO (1X CAMISA DE PUXAMENTO IP65)</t>
  </si>
  <si>
    <t>SERVICE CABLE CONECTORIZADO 04F SM G-652D SC-UPC/NC 1.0D2 100.0M - TIGHT - AR - LSZH - PRETO - IO (1X CAMISA DE PUXAMENTO IP65)</t>
  </si>
  <si>
    <t>TRUNK CABLE PRE-TERMINATED 04F SM G-652D SC-UPC/NC 1.0D2 100.0M - TIGHT - AR - LSZH - BLACK - IO (1X CAMISA DE PUXAMENTO IP65)</t>
  </si>
  <si>
    <t>CABLE TRONCAL CONECTORIZADO 04F SM G-652D SC-UPC/NC 1.0D2 100.0M - TIGHT - AR - LSZH - NEGRO  - IO (1X CAMISA DE PUXAMENTO IP65)</t>
  </si>
  <si>
    <t>SERVICE CABLE CONECTORIZADO 08F SM G-652D LC-UPC/NC 1.0D2 100.0M - TIGHT - AR - LSZH - PRETO - IO (1X CAMISA DE PUXAMENTO IP65)</t>
  </si>
  <si>
    <t>TRUNK CABLE PRE-TERMINATED 08F SM G-652D LC-UPC/NC 1.0D2 100.0M - TIGHT - AR - LSZH - BLACK - IO (1X CAMISA DE PUXAMENTO IP65)</t>
  </si>
  <si>
    <t>CABLE TRONCAL CONECTORIZADO 08F SM G-652D LC-UPC/NC 1.0D2 100.0M - TIGHT - AR - LSZH - NEGRO  - IO (1X CAMISA DE PUXAMENTO IP65)</t>
  </si>
  <si>
    <t>SERVICE CABLE CONECTORIZADO 08F SM G-652D SC-UPC/NC 1.0D2 100.0M - TIGHT - AR - LSZH - PRETO - IO (1X CAMISA DE PUXAMENTO IP65)</t>
  </si>
  <si>
    <t>TRUNK CABLE PRE-TERMINATED 08F SM G-652D SC-UPC/NC 1.0D2 100.0M - TIGHT - AR - LSZH - BLACK - IO (1X CAMISA DE PUXAMENTO IP65)</t>
  </si>
  <si>
    <t>CABLE TRONCAL CONECTORIZADO 08F SM G-652D SC-UPC/NC 1.0D2 100.0M - TIGHT - AR - LSZH - NEGRO  - IO (1X CAMISA DE PUXAMENTO IP65)</t>
  </si>
  <si>
    <t>CORDAO MONOFIBRA CONECTORIZADO 62.5 SC-UPC/SC-UPC 15.0M - LSZH - LARANJA - D3</t>
  </si>
  <si>
    <t>SIMPLEX OPTICAL PATCH CORD 62.5 SC-UPC/SC-UPC 15.0M - LSZH - ORANGE - D3</t>
  </si>
  <si>
    <t>PATCH CORD OPTICO MONOFIBRA CONECTORIZADO 62.5 SC-UPC/SC-UPC 15.0M - LSZH - NARANJA - D3</t>
  </si>
  <si>
    <t>ANTENA PARABOLICA VAZADA, 1.425-1.535GHZ, 1.2M, 23DBI, DUPLA POL, AEV 0.60M2, JUMPER N-MACHO 1.5M - ALG</t>
  </si>
  <si>
    <t>ANTENA PARABOLICA VAZADA, 1.425-1.535GHZ, 2.0M, 27DBI, SIMPLES POL, AEV 1.19M2, JUMPER N-MACHO 1.5M - ALG</t>
  </si>
  <si>
    <t>ANTENA PARABOLICA VAZADA, 1.425-1.535GHZ, 2.0M, 27DBI, DUPLA POL, AEV 1.91M2, JUMPER N-MACHO 1.5M - ALG</t>
  </si>
  <si>
    <t>SERVICE CABLE CONECTORIZADO 12F SM G-652D LC-UPC/NC 1.0D2 100.0M - TIGHT - AR - LSZH - PRETO - IO (1X CAMISA DE PUXAMENTO IP65)</t>
  </si>
  <si>
    <t>TRUNK CABLE PRE-TERMINATED 12F SM G-652D LC-UPC/NC 1.0D2 100.0M - TIGHT - AR - LSZH - BLACK - IO (1X CAMISA DE PUXAMENTO IP65)</t>
  </si>
  <si>
    <t>CABLE TRONCAL CONECTORIZADO 12F SM G-652D LC-UPC/NC 1.0D2 100.0M - TIGHT - AR - LSZH - NEGRO  - IO (1X CAMISA DE PUXAMENTO IP65)</t>
  </si>
  <si>
    <t>SERVICE CABLE CONECTORIZADO 12F SM G-652D SC-UPC/NC 1.0D2 100.0M - TIGHT - AR - LSZH - PRETO - IO (1X CAMISA DE PUXAMENTO IP65)</t>
  </si>
  <si>
    <t>TRUNK CABLE PRE-TERMINATED 12F SM G-652D SC-UPC/NC 1.0D2 100.0M - TIGHT - AR - LSZH - BLACK - IO (1X CAMISA DE PUXAMENTO IP65)</t>
  </si>
  <si>
    <t>CABLE TRONCAL CONECTORIZADO 12F SM G-652D SC-UPC/NC 1.0D2 100.0M - TIGHT - AR - LSZH - NEGRO  - IO (1X CAMISA DE PUXAMENTO IP65)</t>
  </si>
  <si>
    <t>CORDAO MONOFIBRA CONECTORIZADO 62.5 SC-UPC/SC-UPC 20.0M - LSZH - LARANJA - D3</t>
  </si>
  <si>
    <t>SIMPLEX OPTICAL PATCH CORD 62.5 SC-UPC/SC-UPC 20.0M - LSZH - ORANGE - D3</t>
  </si>
  <si>
    <t>PATCH CORD OPTICO MONOFIBRA CONECTORIZADO 62.5 SC-UPC/SC-UPC 20.0M - LSZH - NARANJA - D3</t>
  </si>
  <si>
    <t>ANTENA PARABOLICA VAZADA, 1.425-1.535GHZ, 3.0M, 31DBI, SIMPLES POL, AEV 2.29M2, JUMPER N-MACHO 1.5M - ALG</t>
  </si>
  <si>
    <t>ANTENA PARABOLICA VAZADA, 1.425-1.535GHZ, 3.0M, 31DBI, DUPLA POL, AEV 3.70M2, JUMPER N-MACHO 1.5M - ALG</t>
  </si>
  <si>
    <t>ANTENA PARABOLICA VAZADA, 1.425-1.535GHZ, 4.0M, 33DBI, SIMPLES POL, AEV 4.17M2, JUMPER N-MACHO 1.5M - ALG</t>
  </si>
  <si>
    <t>ANTENA PARABOLICA VAZADA, 1.425-1.535GHZ, 4.0M, 33DBI, DUPLA POL, AEV 6.64M2, JUMPER N-MACHO 1.5M - ALG</t>
  </si>
  <si>
    <t>CABO OPTICO AT-3BE27D6-024-TLJB</t>
  </si>
  <si>
    <t>OPTICAL CABLE AT-3BE27D6-024-TLJB</t>
  </si>
  <si>
    <t>CABLE OPTICO AT-3BE27D6-024-TLJB</t>
  </si>
  <si>
    <t>CABO OPTICO CABO OPTICO CFOA-SM-AS100-S 48F G-652D TS NR</t>
  </si>
  <si>
    <t>OPTICAL CABLE CABO OPTICO CFOA-SM-AS100-S 48F G-652D TS NR</t>
  </si>
  <si>
    <t>CABLE OPTICO CABO OPTICO CFOA-SM-AS100-S 48F G-652D TS NR</t>
  </si>
  <si>
    <t>CABO OPTICO AT-3BE27N6-024-CLCB</t>
  </si>
  <si>
    <t>OPTICAL CABLE AT-3BE27N6-024-CLCB</t>
  </si>
  <si>
    <t>CABLE OPTICO AT-3BE27N6-024-CLCB</t>
  </si>
  <si>
    <t>CONJUNTO DE ANCORAGEM FIBERLIGN DUPLO PARA CABO OPGW DIAMETRO 12,06 A 12,43MM - C/ MANILHA PLP CJAF-254  - SOBREGALVANIZAÇÃO</t>
  </si>
  <si>
    <t>CONJUNTO DE ANCORAGEM FIBERLIGN DUPLO PARA CABO OPGW DIAMETRO 12,06 A 12,43MM - PLP CJAF-254 - SOBREGALVANIZAÇÃO</t>
  </si>
  <si>
    <t>CONJUNTO DE ANCORAGEM FIBERLIGN PARA CABO OPGW DIAMETRO 15,23 A 15,55MM - PLP CJAF-229 - SOBREGALVANIZAÇÃO</t>
  </si>
  <si>
    <t>CONJUNTO DE SUSPENSAO FIBERLIGN PARA CABO OPGW DIAMETRO 12,10 A 12,78MM - PLP CJSF-40 - SOBREGALVANIZAÇÃO</t>
  </si>
  <si>
    <t>CONJUNTO DE SUSPENSAO FIBERLIGN PARA CABO OPGW DIAMETRO 15,20 A 15,8MM - PLP CJSF-24 - SOBREGALVANIZAÇÃO</t>
  </si>
  <si>
    <t>ESERVA DE CABO OPGW C/ SUPORTE FIXAÇÃO - PLP CZ-110 - SOBREGALVANIZAÇÃO</t>
  </si>
  <si>
    <t>GRAMPO GUIA DE DESCIDA P/ CABO OPGW DIAMETRO 15,5MM ENERPEL</t>
  </si>
  <si>
    <t>GRAMPO GUIA DE DESCIDA P/ CABO OPGW DIAMETRO 12,4MM ENERPEL - SOBREGALVANIZAÇÃO</t>
  </si>
  <si>
    <t>CAIXA DE EMENDA OPGW 12,4MM /OPGW 15,5MM C/ SUPORTE FIXAÇÃO - EN320 - SOBREGALVANIZAÇÃO</t>
  </si>
  <si>
    <t>CAIXA DE EMENDA OPGW 15,5MM/OPGW 15,5MM C/ SUPORTE FIXAÇÃO - EN320 - SOBREGALVANIZAÇÃO</t>
  </si>
  <si>
    <t>CAIXA DE EMENDA OPGW 12,4MM /OPGW 12,4MM C/ SUPORTE FIXAÇÃO - EN320 - SOBREGALVANIZAÇÃO</t>
  </si>
  <si>
    <t>CORDAO OPTICO CONECTORIZADO FANOUT 08F-40G OM4 LC-UPC/MPO12-UPC(F) 0.7D2/14.5D3 - MTF - LSZH - ACQUA</t>
  </si>
  <si>
    <t>OPTICAL PATCH CORD FANOUT 08F-40G OM4 LC-UPC/MPO12-UPC(F) 0.7D2/14.5D3  - MTF - LSZH - ACQUA</t>
  </si>
  <si>
    <t>CORDON OPTICO CONECTORIZADO FANOUT 08F-40G OM4 LC-UPC/MPO12-UPC(F) 0.7D2/14.5D3  - MTF - LSZH - ACQUA</t>
  </si>
  <si>
    <t>CORDAO OPTICO CONECTORIZADO FANOUT 08F-40G OM4 LC-UPC/MPO12-UPC(F) 0.7D2/19.5D3 - MTF - LSZH - ACQUA</t>
  </si>
  <si>
    <t>OPTICAL PATCH CORD FANOUT 08F-40G OM4 LC-UPC/MPO12-UPC(F) 0.7D2/19.5D3  - MTF - LSZH - ACQUA</t>
  </si>
  <si>
    <t>CORDON OPTICO CONECTORIZADO FANOUT 08F-40G OM4 LC-UPC/MPO12-UPC(F) 0.7D2/19.5D3  - MTF - LSZH - ACQUA</t>
  </si>
  <si>
    <t>ADAPTADOR ÓPTICO FC</t>
  </si>
  <si>
    <t>OPTICAL ADAPTER FC</t>
  </si>
  <si>
    <t>ADAPTADOR OPTICO</t>
  </si>
  <si>
    <t>ADAPTADOR ÓPTICO LC</t>
  </si>
  <si>
    <t>OPTICAL ADAPTER LC</t>
  </si>
  <si>
    <t>ADAPTADOR OPTICO LC</t>
  </si>
  <si>
    <t>VEDAÇÃO PARA TRANSIÇÃO OPDC</t>
  </si>
  <si>
    <t>SEALING FOR OPDC TRANSTITION</t>
  </si>
  <si>
    <t>VEDACIÓN PARA TRANSICIÓN OPDC</t>
  </si>
  <si>
    <t>ADAPTADOR ÓPTICO SC</t>
  </si>
  <si>
    <t>OPTICAL ADAPTER</t>
  </si>
  <si>
    <t>ADAPTADOR OPTICO SC</t>
  </si>
  <si>
    <t>ADAPTADOR ÓPTICO ST</t>
  </si>
  <si>
    <t>OPTICAL ADAPTER ST</t>
  </si>
  <si>
    <t>ADAPTADOR oPTICO ST</t>
  </si>
  <si>
    <t>CONDUCT FOR OPDC SOLUTION</t>
  </si>
  <si>
    <t>CONDUCTOR PARA SOLUCIÓN OPDC</t>
  </si>
  <si>
    <t>CONECTORIZACAO ST-PC SM SIMPLEX</t>
  </si>
  <si>
    <t>ST-PC SM SIMPLEX CONNECTION</t>
  </si>
  <si>
    <t>CONECTORIZACIÓN ST-PC SM SIMPLEX</t>
  </si>
  <si>
    <t>CONECTORIZACAO ST-PC MM SIMPLEX</t>
  </si>
  <si>
    <t>ST-PC MM SIMPLEX CONNECTION</t>
  </si>
  <si>
    <t>CONECTORIZÁCION ST-PC MM SIMPLEX CONNECTION</t>
  </si>
  <si>
    <t>CONECTORIZACAO SC-PC SM SIMPLEX</t>
  </si>
  <si>
    <t>SC-PC SM SIMPLEX CONNECTION</t>
  </si>
  <si>
    <t>CONECTORIZACIÓN SC-PC SM SIMPLEX</t>
  </si>
  <si>
    <t>CONECTORIZACAO SC-PC MM SIMPLEX</t>
  </si>
  <si>
    <t>SC-PC MM SIMPLEX CONNECTION</t>
  </si>
  <si>
    <t>CONECTORIZÁCION SC-PC MM SIMPLEX</t>
  </si>
  <si>
    <t>CONECTORIZACAO SC-APC SM SIMPLEX</t>
  </si>
  <si>
    <t>SC-APC SM SIMPLEX CONNECTION</t>
  </si>
  <si>
    <t>CONECTORIZACIÓN SC-APC SM SIMPLEX</t>
  </si>
  <si>
    <t>CONECTORIZACAO FC-PC SM SIMPLEX</t>
  </si>
  <si>
    <t>FC-PC SM SIMPLEX CONNECTION</t>
  </si>
  <si>
    <t>CONECTORIZACIÓN FC-PC SM SIMPLEX</t>
  </si>
  <si>
    <t>CONECTORIZACAO FC-PC MM SIMPLEX</t>
  </si>
  <si>
    <t>FC-PC MM SIMPLEX CONNECTION</t>
  </si>
  <si>
    <t>CONECTORIZACIÓN FC-PC MM SIMPLEX</t>
  </si>
  <si>
    <t>CONECTORIZACAO FC-APC SM SIMPLEX</t>
  </si>
  <si>
    <t>FC-APC SM SIMPLEX CONNECTION</t>
  </si>
  <si>
    <t>CONECTORIZACIÓN FC-APC SM SIMPLEX</t>
  </si>
  <si>
    <t>CONECTORIZACAO E2000-APC SM SIMPLEX</t>
  </si>
  <si>
    <t>E2000-APC SM SIMPLEX CONNECTION</t>
  </si>
  <si>
    <t>CONECTORIZACIÓN E2000-APC SM SIMPLEX</t>
  </si>
  <si>
    <t>CONECTORIZACAO LC-PC SM SIMPLEX</t>
  </si>
  <si>
    <t>LC-PC SM SIMPLEX CONNECTION</t>
  </si>
  <si>
    <t>CONECTORIZACIÓN LC-PC SM SIMPLEX</t>
  </si>
  <si>
    <t>CONECTORIZACAO LC-PC MM SIMPLEX</t>
  </si>
  <si>
    <t>LC-PC MM SIMPLEX CONNECTION</t>
  </si>
  <si>
    <t>CONECTORIZACIÓN LC-PC MM SIMPLEX</t>
  </si>
  <si>
    <t>CONECTORIZACAO LC-APC SM SIMPLEX</t>
  </si>
  <si>
    <t>LC-APC SM SIMPLEX CONNECTION</t>
  </si>
  <si>
    <t>CONECTORIZACIÓN LC-APC SM SIMPLEX</t>
  </si>
  <si>
    <t>FIBRA ÓPTICA SM SIMPLEX 0.9MM</t>
  </si>
  <si>
    <t>OPTICAL FIBER SM SIMPLEX 0.9MM</t>
  </si>
  <si>
    <t>FIBRA OTPICA SM SIMPLEX 0.9MM</t>
  </si>
  <si>
    <t>FIBRA ÓPTICA 62.5 SIMPLEX 0.9MM</t>
  </si>
  <si>
    <t>OPTICAL FIBER 62.5 SIMPLEX 0.9MM</t>
  </si>
  <si>
    <t>FIBRA OPTICA 62.5 SIMPLEX 0.9MM</t>
  </si>
  <si>
    <t>FIBRA ÓPTICA 50.0 SIMPLEX 0.9MM</t>
  </si>
  <si>
    <t>OPTICAL FIBER 50.0 SIMPLEX 0.9MM</t>
  </si>
  <si>
    <t>FIBRA OPTICA 50.0 SIMPLEX 0.9MM</t>
  </si>
  <si>
    <t>FIBRA ÓPTICA SM SIMPLEX 2MM</t>
  </si>
  <si>
    <t>OPTICAL FIBER SM SIMPLEX 2MM</t>
  </si>
  <si>
    <t>FIBRA OPTICA SM SIMPLEX 2MM</t>
  </si>
  <si>
    <t>FIBRA ÓPTICA SM DUPLEX 2MM</t>
  </si>
  <si>
    <t>OPTICAL FIBER SM DUPLEX 2MM</t>
  </si>
  <si>
    <t>FIBRA OPTICA SM DUPLEX 2MM</t>
  </si>
  <si>
    <t>FIBRA ÓPTICA 62.5 SIMPLEX 2MM</t>
  </si>
  <si>
    <t>OPTICAL FIBER 62.5 SIMPLEX 2MM</t>
  </si>
  <si>
    <t>FIBRA OPTICA 62.5 SIMPLEX 2MM</t>
  </si>
  <si>
    <t>FIBRA ÓPTICA 62.5 DUPLEX 2MM</t>
  </si>
  <si>
    <t>OPTICAL FIBER 62.5 DUPLEX 2MM</t>
  </si>
  <si>
    <t>FIBRA OPTICA 62.5 DUPLEX 2MM</t>
  </si>
  <si>
    <t>FIBRA ÓPTICA 50.0 SIMPLEX 2MM</t>
  </si>
  <si>
    <t>OPTICAL FIBER 50.0 SIMPLEX 2MM</t>
  </si>
  <si>
    <t>FIBRA OPTICA 50.0 SIMPLEX 2MM</t>
  </si>
  <si>
    <t>FIBRA ÓPTICA 50.0 DUPLEX 2MM</t>
  </si>
  <si>
    <t>OPTICAL FIBER 50.0 DUPLEX 2MM</t>
  </si>
  <si>
    <t>FIBRA OPTICA 50.0 DUPLEX 2MM</t>
  </si>
  <si>
    <t>ET2264</t>
  </si>
  <si>
    <t>CORDAO DUPLEX CONECTORIZADO SM G-652D LC-APC/SC-APC 2.5M - LSZH - AZUL</t>
  </si>
  <si>
    <t>DUPLEX OPTICAL PATCH CORD SM G-652D LC-APC/SC-APC 2.5M - LSZH - BLUE</t>
  </si>
  <si>
    <t>PATCH CORD OPTICO DUPLEX CONECTORIZADO SM G-652D LC-APC/SC-APC 2.5M - LSZH - AZUL</t>
  </si>
  <si>
    <t>CORDAO DUPLEX CONECTORIZADO SM G-652D LC-APC/LC-APC 2.5M - LSZH - AZUL</t>
  </si>
  <si>
    <t>DUPLEX OPTICAL PATCH CORD SM G-652D LC-APC/LC-APC 2.5M - LSZH - BLUE</t>
  </si>
  <si>
    <t>PATCH CORD OPTICO DUPLEX CONECTORIZADO SM G-652D LC-APC/LC-APC 2.5M - LSZH - AZUL</t>
  </si>
  <si>
    <t>SERVICE CABLE CONECTORIZADO 04F SM G-652D LC-UPC/LC-UPC 1.0D2/1.0D2 20.0M - TIGHT - AR - LSZH - PRETO - IO (1X CAMISA DE PUXAMENTO IP65)</t>
  </si>
  <si>
    <t>TRUNK CABLE PRE-TERMINATED 04F SM G-652D LC-UPC/LC-UPC 1.0D2/1.0D2 20.0M - TIGHT - AR - LSZH - BLACK - IO (1X CAMISA DE PUXAMENTO IP65)</t>
  </si>
  <si>
    <t>CABLE TRONCAL CONECTORIZADO 04F SM G-652D LC-UPC/LC-UPC 1.0D2/1.0D2 20.0M - TIGHT - AR - LSZH - NEGRO  - IO (1X CAMISA DE PUXAMENTO IP65)</t>
  </si>
  <si>
    <t>SERVICE CABLE CONECTORIZADO 04F SM G-652D LC-UPC/LC-UPC 1.0D2/1.0D2 40.0M - TIGHT - AR - LSZH - PRETO - IO (1X CAMISA DE PUXAMENTO IP65)</t>
  </si>
  <si>
    <t>TRUNK CABLE PRE-TERMINATED 04F SM G-652D LC-UPC/LC-UPC 1.0D2/1.0D2 40.0M - TIGHT - AR - LSZH - BLACK - IO (1X CAMISA DE PUXAMENTO IP65)</t>
  </si>
  <si>
    <t>CABLE TRONCAL CONECTORIZADO 04F SM G-652D LC-UPC/LC-UPC 1.0D2/1.0D2 40.0M - TIGHT - AR - LSZH - NEGRO  - IO (1X CAMISA DE PUXAMENTO IP65)</t>
  </si>
  <si>
    <t>SERVICE CABLE CONECTORIZADO 04F SM G-652D LC-UPC/LC-UPC 1.0D2/1.0D2 60.0M - TIGHT - AR - LSZH - PRETO - IO (1X CAMISA DE PUXAMENTO IP65)</t>
  </si>
  <si>
    <t>TRUNK CABLE PRE-TERMINATED 04F SM G-652D LC-UPC/LC-UPC 1.0D2/1.0D2 60.0M - TIGHT - AR - LSZH - BLACK - IO (1X CAMISA DE PUXAMENTO IP65)</t>
  </si>
  <si>
    <t>CABLE TRONCAL CONECTORIZADO 04F SM G-652D LC-UPC/LC-UPC 1.0D2/1.0D2 60.0M - TIGHT - AR - LSZH - NEGRO  - IO (1X CAMISA DE PUXAMENTO IP65)</t>
  </si>
  <si>
    <t>CORDAO DUPLEX CONECTORIZADO DATAWAVE OM4 LC(UB)-UPC/LC(UB)-UPC - 3.0M - LSZH - ACQUA (A - B)</t>
  </si>
  <si>
    <t>DUPLEX OPTICAL PATCH CORD DATAWAVE OM4 LC(UB)-UPC/LC(UB)-UPC - 3.0M - LSZH - AQUA (A - B)</t>
  </si>
  <si>
    <t>PATCH CORD OPTICO DUPLEX CONECTORIZADO DATAWAVE OM4 LC(UB)-UPC/LC(UB)-UPC - 3.0M - LSZH - ACQUA (A - B)</t>
  </si>
  <si>
    <t>SERVICE CABLE CONECTORIZADO 04F SM G-652D SC-UPC/SC-UPC 1.0D2/1.0D2 100.0M - TIGHT - AR - LSZH - PRETO - IO (1X CAMISA DE PUXAMENTO IP65)</t>
  </si>
  <si>
    <t>TRUNK CABLE PRE-TERMINATED 04F SM G-652D SC-UPC/SC-UPC 1.0D2/1.0D2 100.0M - TIGHT - AR - LSZH - BLACK - IO (1X CAMISA DE PUXAMENTO IP65)</t>
  </si>
  <si>
    <t>CABLE TRONCAL CONECTORIZADO 04F SM G-652D SC-UPC/SC-UPC 1.0D2/1.0D2 100.0M - TIGHT - AR - LSZH - NEGRO  - IO (1X CAMISA DE PUXAMENTO IP65)</t>
  </si>
  <si>
    <t>SERVICE CABLE CONECTORIZADO 08F SM G-652D LC-UPC/LC-UPC 1.0D2/1.0D2 100.0M - TIGHT - AR - LSZH - PRETO - IO (1X CAMISA DE PUXAMENTO IP65)</t>
  </si>
  <si>
    <t>TRUNK CABLE PRE-TERMINATED 08F SM G-652D LC-UPC/LC-UPC 1.0D2/1.0D2 100.0M - TIGHT - AR - LSZH - BLACK - IO (1X CAMISA DE PUXAMENTO IP65)</t>
  </si>
  <si>
    <t>CABLE TRONCAL CONECTORIZADO 08F SM G-652D LC-UPC/LC-UPC 1.0D2/1.0D2 100.0M - TIGHT - AR - LSZH - NEGRO  - IO (1X CAMISA DE PUXAMENTO IP65)</t>
  </si>
  <si>
    <t>CABO OPTICO AT-3BE43ST-024</t>
  </si>
  <si>
    <t>OPTICAL CABLE AT-3BE43ST-024</t>
  </si>
  <si>
    <t>CABLE OPTICO AT-3BE43ST-024</t>
  </si>
  <si>
    <t>CORDAO DUPLEX CONECTORIZADO DATAWAVE OM4 LC(UB)-UPC/LC(UB)-UPC - 1.5M - LSZH - ACQUA (A - B)</t>
  </si>
  <si>
    <t>DUPLEX OPTICAL PATCH CORD DATAWAVE OM4 LC(UB)-UPC/LC(UB)-UPC - 1.5M - LSZH - AQUA (A - B)</t>
  </si>
  <si>
    <t>PATCH CORD OPTICO DUPLEX CONECTORIZADO DATAWAVE OM4 LC(UB)-UPC/LC(UB)-UPC - 1.5M - LSZH - ACQUA (A - B)</t>
  </si>
  <si>
    <t>CABO OPTICO AT-626N2YT-048</t>
  </si>
  <si>
    <t>OPTICAL CABLE AT-626N2YT-048</t>
  </si>
  <si>
    <t>CABLE OPTICO AT-626N2YT-048</t>
  </si>
  <si>
    <t>ET2115</t>
  </si>
  <si>
    <t>GPON OPTICAL MODEM LIGHTDRIVE LD421-21W</t>
  </si>
  <si>
    <t>CABO OPTICO CFOA-MM-DDR-G 18F (50) (PFV) (ABNT)</t>
  </si>
  <si>
    <t>OPTICAL CABLE CFOA-MM-DDR-G 18F (50) (PFV) (ABNT)</t>
  </si>
  <si>
    <t>CABLE OPTICO CFOA-MM-DDR-G 18F (50) (PFV) (ABNT)</t>
  </si>
  <si>
    <t>CORDAO DUPLEX CONECTORIZADO SM E2000-APC/ST-UPC 20.0M - COG - AZUL</t>
  </si>
  <si>
    <t>DUPLEX OPTICAL PATCH CORD SM E2000-APC/ST-UPC 20.0M - OFN - BLUE</t>
  </si>
  <si>
    <t>PATCH CORD OPTICO DUPLEX CONECTORIZADO SM E2000-APC/ST-UPC 20.0M - COG - AZUL</t>
  </si>
  <si>
    <t>CABO OPTICO AT-3BEH2U6-006</t>
  </si>
  <si>
    <t>OPTICAL CABLE AT-3BEH2U6-006</t>
  </si>
  <si>
    <t>CABLE OPTICO AT-3BEH2U6-006</t>
  </si>
  <si>
    <t>CABO OPTICO AT-3BEH2UT-012</t>
  </si>
  <si>
    <t>OPTICAL CABLE AT-3BEH2UT-012</t>
  </si>
  <si>
    <t>CABLE OPTICO AT-3BEH2UT-012</t>
  </si>
  <si>
    <t>CABO OPTICO AT-3BEH2UT-024</t>
  </si>
  <si>
    <t>OPTICAL CABLE AT-3BEH2UT-024</t>
  </si>
  <si>
    <t>CABLE OPTICO AT-3BEH2UT-024</t>
  </si>
  <si>
    <t>CABO OPTICO AT-3BEH2UT-144</t>
  </si>
  <si>
    <t>OPTICAL CABLE AT-3BEH2UT-144</t>
  </si>
  <si>
    <t>CABLE OPTICO AT-3BEH2UT-144</t>
  </si>
  <si>
    <t>CORDAO MONOFIBRA CONECTORIZADO BLI A/B G-657A2 LC-APC/LC-APC UNIBOOT 5.0M - LSZH - AMARELO - D1.8</t>
  </si>
  <si>
    <t>SIMPLEX OPTICAL PATCH CORD BLI A/B G-657A2 LC-APC/LC-APC UNIBOOT 5.0M - LSZH - YELLOW - D1.8</t>
  </si>
  <si>
    <t>PATCH CORD OPTICO CONECTORIZADO BLI A/B G-657A2 LC-APC/LC-APC 5.0M - LSZH - AMARILLO - D1.8</t>
  </si>
  <si>
    <t>ET3209</t>
  </si>
  <si>
    <t>CABO OPTICO AT-3BEH2UT-048</t>
  </si>
  <si>
    <t>OPTICAL CABLE AT-3BEH2UT-048</t>
  </si>
  <si>
    <t>CABLE OPTICO AT-3BEH2UT-048</t>
  </si>
  <si>
    <t>CORDAO MONOFIBRA CONECTORIZADO BLI A/B G-657A SC-APC/SC-APC 6.0M - COG - AZUL (XXXX-XXXX-X)</t>
  </si>
  <si>
    <t>SIMPLEX OPTICAL PATCH CORD BLI A/B G-657A SC-APC/SC-APC 6.0M - OFN - BLUE (XXXX-XXXX-X)</t>
  </si>
  <si>
    <t>PATCH CORD OPTICO MONOFIBRA CONECTORIZADO BLI A/B G-657A SC-APC/SC-APC 6.0M - COG - AZUL (XXXX-XXXX-X)</t>
  </si>
  <si>
    <t>CORDAO MONOFIBRA CONECTORIZADO BLI A/B G-657A SC-UPC/SC-UPC 6.0M - COG - AZUL (XXXX-XXXX-X)</t>
  </si>
  <si>
    <t>SIMPLEX OPTICAL PATCH CORD BLI A/B G-657A SC-UPC/SC-UPC 6.0M - OFN - BLUE (0186-0070-0)</t>
  </si>
  <si>
    <t>PATCH CORD OPTICO MONOFIBRA CONECTORIZADO BLI A/B G-657A SC-UPC/SC-UPC 6.0M - COG - AZUL (0186-0070-0)</t>
  </si>
  <si>
    <t>CORDAO MONOFIBRA CONECTORIZADO BLI A/B G-657A LC-UPC/LC-UPC 6.0M - COG - AZUL (XXXX-XXXX-X)</t>
  </si>
  <si>
    <t>SIMPLEX OPTICAL PATCH CORD BLI A/B G-657A LC-UPC/LC-UPC 6.0M - OFN - BLUE (0186-0070-0)</t>
  </si>
  <si>
    <t>PATCH CORD OPTICO MONOFIBRA CONECTORIZADO BLI A/B G-657A LC-UPC/LC-UPC 6.0M - COG - AZUL (0186-0070-0)</t>
  </si>
  <si>
    <t>CABO OPTICO AT-3BEH2UT-072</t>
  </si>
  <si>
    <t>OPTICAL CABLE AT-3BEH2UT-072</t>
  </si>
  <si>
    <t>CABLE OPTICO AT-3BEH2UT-072</t>
  </si>
  <si>
    <t>CABO OPTICO CFOI-BLI-CM-01-BA-LSZH A1 - EUROCLASS Dca (s1a, d1, a1) - RIB 500M (MICRO INDOOR LOW FRICTION)</t>
  </si>
  <si>
    <t>OPTICAL CABLE CFOI-BLI-CM-01-BA-LSZH A1 - EUROCLASS Dca (s1a, d1, a1) - RIB 500M (MICRO INDOOR LOW FRICTION)</t>
  </si>
  <si>
    <t>CABLE OPTICO CFOI-BLI-CM-01-BA-LSZH A1 - EUROCLASS Dca (s1a, d1, a1) - RIB 500M (MICRO INDOOR LOW FRICTION)</t>
  </si>
  <si>
    <t>CABO OPTICO AT-3BEH2UT-096</t>
  </si>
  <si>
    <t>OPTICAL CABLE AT-3BEH2UT-096</t>
  </si>
  <si>
    <t>CABLE OPTICO AT-3BEH2UT-096</t>
  </si>
  <si>
    <t>CABO OPTICO AT-3BE12UT-144</t>
  </si>
  <si>
    <t>OPTICAL CABLE AT-3BE12UT-144</t>
  </si>
  <si>
    <t>CABLE OPTICO AT-3BE12UT-144</t>
  </si>
  <si>
    <t>CABO OPTICO AT-3BE52UT-096</t>
  </si>
  <si>
    <t>OPTICAL CABLE AT-3BE52UT-096</t>
  </si>
  <si>
    <t>CABLE OPTICO AT-3BE52UT-096</t>
  </si>
  <si>
    <t>CABO OPTICO AT-3BE12UT-072</t>
  </si>
  <si>
    <t>OPTICAL CABLE AT-3BE12UT-072</t>
  </si>
  <si>
    <t>CABLE OPTICO AT-3BE12UT-072</t>
  </si>
  <si>
    <t>CABO OPTICO AT-3BE52UT-072</t>
  </si>
  <si>
    <t>OPTICAL CABLE AT-3BE52UT-072</t>
  </si>
  <si>
    <t>CABLE OPTICO AT-3BE52UT-072</t>
  </si>
  <si>
    <t>CABO OPTICO AT-3BE52UT-048</t>
  </si>
  <si>
    <t>OPTICAL CABLE AT-3BE52UT-048</t>
  </si>
  <si>
    <t>CABLE OPTICO AT-3BE52UT-048</t>
  </si>
  <si>
    <t>CABO OPTICO AT-3BE52UT-024</t>
  </si>
  <si>
    <t>OPTICAL CABLE AT-3BE52UT-024</t>
  </si>
  <si>
    <t>CABLE OPTICO AT-3BE52UT-024</t>
  </si>
  <si>
    <t>CORDAO OPTICO CONECTORIZADO FANOUT 08F-40G OM4 LC-UPC/MPO12-UPC(F) 0.7D2/5.0D3 - MTF - LSZH - ACQUA</t>
  </si>
  <si>
    <t>OPTICAL PATCH CORD FANOUT 08F-40G OM4 LC-UPC/MPO12-UPC(F) 0.7D2/5.0D3 - MTF - LSZH - ACQUA</t>
  </si>
  <si>
    <t>CORDON OPTICO CONECTORIZADO FANOUT 08F-40G OM4 LC-UPC/MPO12-UPC(F) 0.7D2/5.0D3 - MTF - LSZH - ACQUA</t>
  </si>
  <si>
    <t>CORDAO OPTICO CONECTORIZADO 12F OM4 MPO12-UPC(M)/MPO12-UPC(M) 2.0D3 - MTF - LSZH - ACQUA - TIPO B</t>
  </si>
  <si>
    <t>OPTICAL PATCH CORD 12F OM4 MPO12-UPC(M)/MPO12-UPC(M) 2.0D3 - MTF - LSZH - ACQUA - TYPE B</t>
  </si>
  <si>
    <t>CORDON OPTICO CONECTORIZADO 12F OM4 MPO12-UPC(M)/MPO12-UPC(M) 2.0D3 - MTF - LSZH - ACQUA  - TIPO B</t>
  </si>
  <si>
    <t>MODULO DE TERMINACAO SM LGX 144 LC/PC - BRANCO</t>
  </si>
  <si>
    <t>TERMINATION MODULE SM LGX 144 LC/PC - WHITE</t>
  </si>
  <si>
    <t>MODULO DE TERMINACION SM LGX 144 LC/PC - BRANCO</t>
  </si>
  <si>
    <t>FK-CEO-4M-144F (144F) (CONJUNTO DE EMENDA OPTICA AEREO/SUBTERRANEO) (0456-0030-5)</t>
  </si>
  <si>
    <t>FK-CEO-4M-144F (48F) (CONJUNTO DE EMENDA OPTICA AEREO/SUBTERRANEO) (0456-0028-3)</t>
  </si>
  <si>
    <t>FK-CEO-4M-144F (24F) (CONJUNTO DE EMENDA OPTICA AEREO/SUBTERRANEO) (0456-0027-2)</t>
  </si>
  <si>
    <t>CABO OPTICO AT-3BEH2YT-156</t>
  </si>
  <si>
    <t>OPTICAL CABLE AT-3BEH2YT-156</t>
  </si>
  <si>
    <t>CABLE OPTICO AT-3BEH2YT-156</t>
  </si>
  <si>
    <t>CABO OPTICO CFOA-SM-AS80-S 96F G-652D TS NR</t>
  </si>
  <si>
    <t>CABO OPTICO AT-62617NT-024-CLGA</t>
  </si>
  <si>
    <t>OPTICAL CABLE AT-62617NT-024-CLGA</t>
  </si>
  <si>
    <t>CABLE OPTICO AT-62617NT-024-CLGA</t>
  </si>
  <si>
    <t>CABO OPTICO AT-62627D6-024-TLCB</t>
  </si>
  <si>
    <t>OPTICAL CABLE AT-62627D6-024-TLCB</t>
  </si>
  <si>
    <t>CABLE OPTICO AT-62627D6-024-TLCB</t>
  </si>
  <si>
    <t>CABO OPTICO AT-3BE52YT-024-LSZH</t>
  </si>
  <si>
    <t>OPTICAL CABLE AT-3BE52YT-024-LSZH</t>
  </si>
  <si>
    <t>CABLE OPTICO AT-3BE52YT-024-LSZH</t>
  </si>
  <si>
    <t>CABO OPTICO AT-3BE27D6-024-TMBE</t>
  </si>
  <si>
    <t>OPTICAL CABLE AT-3BE27D6-024-TMBE</t>
  </si>
  <si>
    <t>CABLE OPTICO AT-3BE27D6-024-TMBE</t>
  </si>
  <si>
    <t>CABO OPTICO CFOA-SM-AS120-S 12F G-652D NR (12F/T)</t>
  </si>
  <si>
    <t>OPTICAL CABLE CFOA-SM-AS120-S 12F G-652D NR (12F/T)</t>
  </si>
  <si>
    <t>CABLE OPTICO CFOA-SM-AS120-S 12F G-652D NR (12F/T)</t>
  </si>
  <si>
    <t>(301143640) CABO OPTICO CFOI-BLI-CM-02-BA-LSZH A1 - EUROCLASS Dca (s1a, d1, a1) - RIB 500M (MICRO INDOOR LOW FRICTION)</t>
  </si>
  <si>
    <t>(301143640) OPTICAL CABLE CFOI-BLI-CM-02-BA-LSZH A1 - EUROCLASS Dca (s1a, d1, a1) - RIB 500M (MICRO INDOOR LOW FRICTION)</t>
  </si>
  <si>
    <t>(301143640) CABLE OPTICO CFOI-BLI-CM-02-BA-LSZH A1 - EUROCLASS Dca (s1a, d1, a1) - RIB 500M (MICRO INDOOR LOW FRICTION)</t>
  </si>
  <si>
    <t>CABO OPTICO AT-3BE17U6-072 CLGA</t>
  </si>
  <si>
    <t>OPTICAL CABLE AT-3BE17U6-072 CLGA</t>
  </si>
  <si>
    <t>CABLE OPTICO AT-3BE17U6-072 CLGA</t>
  </si>
  <si>
    <t>CABO OPTICO AT-3BE17U6-024 CLGA</t>
  </si>
  <si>
    <t>OPTICAL CABLE AT-3BE17U6-024 CLGA</t>
  </si>
  <si>
    <t>CABLE OPTICO AT-3BE17U6-024 CLGA</t>
  </si>
  <si>
    <t>CABO OPTICO AT-3BE17U6-012 CLGA</t>
  </si>
  <si>
    <t>OPTICAL CABLE AT-3BE17U6-012 CLGA</t>
  </si>
  <si>
    <t>CABLE OPTICO AT-3BE17U6-012 CLGA</t>
  </si>
  <si>
    <t>CABO OPTICO AT-3BE12UT-048</t>
  </si>
  <si>
    <t>OPTICAL CABLE AT-3BE12UT-048</t>
  </si>
  <si>
    <t>CABLE OPTICO AT-3BE12UT-048</t>
  </si>
  <si>
    <t>CABO OPTICO CFOA-NZD-AS80-S 96F G-655C TS NR</t>
  </si>
  <si>
    <t>OPTICAL CABLE CFOA-NZD-AS80-S 96F G-655C TS NR</t>
  </si>
  <si>
    <t>CABLE OPTICO CFOA-NZD-AS80-S 96F G-655C TS NR</t>
  </si>
  <si>
    <t>CABO OPTICO AT-3BE52U6-006</t>
  </si>
  <si>
    <t>OPTICAL CABLE AT-3BE52U6-006</t>
  </si>
  <si>
    <t>CABLE OPTICO AT-3BE52U6-006</t>
  </si>
  <si>
    <t>SERVICE CABLE CONECTORIZADO FANOUT 08F OM4 LC-UPC/MPO12-UPC(F) 1.0D2/0.8D3 20.0M - UT - LSZH - ACQUA</t>
  </si>
  <si>
    <t>TRUNK CABLE PRE-TERMINATED FANOUT 08F OM4 LC-UPC/MPO12-UPC(F) 1.0D2/0.8D2 20.0M - UT - LSZH - AQUA</t>
  </si>
  <si>
    <t>CABLE TRONCAL CONECTORIZADO FANOUT 08F OM4 LC-UPC/MPO12-UPC(F) 1.0D2/0.8D2 20.0M - UT - LSZH - ACQUA</t>
  </si>
  <si>
    <t>CABO DE ALIMENTAÇÃO PADRAO CY EU PLUG (2 PINOS) / IEC C13 (MODELO EXPORTAÇÃO)</t>
  </si>
  <si>
    <t>POWER CORD STANDARD CY EU PLUG (2 PINOS) / IEC C13 (EXPORT MODEL)</t>
  </si>
  <si>
    <t>CABLE DE ALIMENTACION ESTANDARD CY EU PLUG (2 PINOS) / IEC C13 (MODELO EXPORTACION)</t>
  </si>
  <si>
    <t>ET04451</t>
  </si>
  <si>
    <t>a0A4N00001qQj1A</t>
  </si>
  <si>
    <t>RACK SERVIDOR 42U X 800MM X 1200MM</t>
  </si>
  <si>
    <t>RACK SERVER 42U X 800MM X 1200MM</t>
  </si>
  <si>
    <t>FRENTE FALSA 1U ABS PT</t>
  </si>
  <si>
    <t>PORTA DESLIZANTE COM VISOR EM VIDRO (CONFINAMENTO DE RACK)</t>
  </si>
  <si>
    <t>KIT TRILHO DE FIXAÇÃO DA PORTA (CONFINAMENTO DE RACK)</t>
  </si>
  <si>
    <t>RODA TETO FRONTAIS/TRASEIROS E LATERAIS (CONFINAMENTO DE RACK)</t>
  </si>
  <si>
    <t>MOLDURA PARA POLICARBONATOS -FECHAMENTO DE TETO (CONFINAMENTO DE RACK)</t>
  </si>
  <si>
    <t>SERVICE CABLE CONECTORIZADO 24F SM MPO12-APC(M)/MPO12-APC(M) 0.8D3/0.8D3 500.0M - TS - PFV - LSZH - I/O - PRETO - TIPO B</t>
  </si>
  <si>
    <t>TRUNK CABLE PRE-TERMINATED 34F SM MPO12-APC(M)/MPO12-APC(M) 0.8D3/0.8D3 500.0M - TS - PFV - LSZH - I/O - BLACK - TIPO B</t>
  </si>
  <si>
    <t>CABLE TRONCAL CONECTORIZADO 24F SM MPO12-APC(M)/MPO12-APC(M) 0.8D3/0.8D3 500.0M - TS - PFV - LSZH - I/O - NEGRO - TIPO B</t>
  </si>
  <si>
    <t>SERVICE CABLE CONECTORIZADO 72F SM MPO12-APC(M)/MPO12-APC(M)0.8D3/0.8D3 130.0M-TS-LSZH-AZUL-TIPO B</t>
  </si>
  <si>
    <t>TRUNK CABLE PRE-TERMINATED 72F SM MPO12-APC(M)/MPO12-APC(M) 0.8D3/0.8D3 130.0M - TS - LSZH - BLUE - TYPE B</t>
  </si>
  <si>
    <t>CABLE TRONCAL CONECTORIZADO 72F SM MPO12-APC(M)/MPO12-APC(M) 0.8D3/0.8D3 130.0M - TS - LSZH - AZUL  - TIPO B</t>
  </si>
  <si>
    <t>SERVICE CABLE CONECTORIZADO 72F SM LC-APC/LC-APC 1.0D2/1.0D2 100.0M - TS - LSZH - AZUL (A - B)</t>
  </si>
  <si>
    <t>TRUNK CABLE PRE-TERMINATED 72F SM LC-APC/LC-APC 1.0D2/1.0D2 100.0M - TS - LSZH - BLUE (A - B)</t>
  </si>
  <si>
    <t>CABLE TRONCAL CONECTORIZADO 72F SM LC-APC/LC-APC 1.0D2/1.0D2 100.0M - TS - LSZH - AZUL (A - B)</t>
  </si>
  <si>
    <t>SERVICE CABLE CONECTORIZADO FANOUT 288F SM G-652A LC-UPC DUPLEX/MPO12-APC(M) 1.8D2/1.0D3 10.0M - ACCURISER RIBBON - LSZH - AMARELO (LPC1-A-MF1LCD-8FID-288-030F-Y-24U/24USTGPE)</t>
  </si>
  <si>
    <t>TRUNK CABLE CONNECTORIZEDO FANOUT 288F G-652A LC-UPC DUPLEX/MPO12-APC(M) 1.8D2/1.0D3 10.0M - ACCURISER RIBBON - LSZH - YELLOW (LPC1-A-MF1LCD-8FID-288-030F-Y-24U/24USTGPE)</t>
  </si>
  <si>
    <t>CABLE TRONCAL CONECTORIZADO FANOUT 288F SM G-652A LC-UPC DUPLEX/MPO12-APC(M) 1.8D2/1.0D3 10.0M - ACCURISER RIBBON - LSZH - AMARILLO (LPC1-A-MF1LCD-8FID-288-030F-Y-24U/24USTGPE)</t>
  </si>
  <si>
    <t>SERVICE CABLE CONECTORIZADO 72F OM4 MPO12-UPC(M)/MPO12-UPC(M)0.8D3/0.8D3 130.0M-TS-LSZH-ACQUA-TIPO B</t>
  </si>
  <si>
    <t>TRUNK CABLE PRE-TERMINATED 72F OM4 MPO12-UPC(M)/MPO12-UPC(M) 0.8D3/0.8D3 130.0M - TS - LSZH - AQUA - TYPE B</t>
  </si>
  <si>
    <t>CABLE TRONCAL CONECTORIZADO 72F OM4 MPO12-UPC(M)/MPO12-UPC(M) 0.8D3/0.8D3 130.0M - TS - LSZH - ACQUA - TIPO B</t>
  </si>
  <si>
    <t>SERVICE CABLE CONECTORIZADO 12F BLI A/B G-657A LC-UPC/MPO12-UPC(M) 1.0D2.0/0.8D3 20.0M - UT - LSZH - AZUL</t>
  </si>
  <si>
    <t>TRUNK CABLE PRE-TERMINATED 12F SM G-652D LC-UPC/MPO12-UPC(M) 1.0D2.0/0.8D2 20.0M - UT - LSZH - BLUE</t>
  </si>
  <si>
    <t>CABLE TRONCAL CONECTORIZADO 12F SM G-652D LC-UPC/MPO12-UPC(M) 1.0D2.0/0.8D2 20.0M - UT - LSZH - AZUL</t>
  </si>
  <si>
    <t>CABO OPTICO AT-626H2YT-072</t>
  </si>
  <si>
    <t>OPTICAL CABLE AT-626H2YT-072</t>
  </si>
  <si>
    <t>CABLE OPTICO AT-626H2YT-072</t>
  </si>
  <si>
    <t>OMH100S (ROTEADOR ÓPTICO FIBERMESH - N)</t>
  </si>
  <si>
    <t>OMH100S (FIBERMESH OPTICAL ROUTER - N)</t>
  </si>
  <si>
    <t>SERVICE CABLE CONECTORIZADO FANOUT 12F OM4 LC-UPC/MPO12-UPC(M) 1.0D2/0.8D2 40.0M - UT - LSZH - ACQUA - TIPO A</t>
  </si>
  <si>
    <t>TRUNK CABLE PRE-TERMINATED FANOUT 12F OM4 LC-UPC/MPO12-UPC(M) 1.0D2/0.8D2 40.0M - UT - LSZH - ACQUA - TYPE A</t>
  </si>
  <si>
    <t>CABLE TRONCAL CONECTORIZADO FANOUT 12F OM4 LC-UPC/MPO12-UPC(M) 1.0D2/0.8D2 40.0M - UT - LSZH - ACQUA - TIPO A</t>
  </si>
  <si>
    <t>CABO OPTICO CFOA-SM-DD-S 36F G-652D KP (6F/T) (F6.0254)</t>
  </si>
  <si>
    <t>OPTICAL CABLE CFOA-SM-DD-S 36F G-652D KP (6F/T) (F6.0254)</t>
  </si>
  <si>
    <t>CABLE OPTICO CFOA-SM-DD-S 36F G-652D KP (6F/T) (F6.0254)</t>
  </si>
  <si>
    <t>CABO OPTICO CFOA-SM-DD-S 96F G-652D KP (12F/T) (F6.0254)</t>
  </si>
  <si>
    <t>OPTICAL CABLE CFOA-SM-DD-S 96F G-652D KP (12F/T) (F6.0254)</t>
  </si>
  <si>
    <t>CABLE OPTICO CFOA-SM-DD-S 96F G-652D KP (12F/T) (F6.0254)</t>
  </si>
  <si>
    <t>CABO OPTICO AT-3BE52YT-036-LSZH</t>
  </si>
  <si>
    <t>OPTICAL CABLE AT-3BE52YT-036-LSZH</t>
  </si>
  <si>
    <t>CABLE OPTICO AT-3BE52YT-036-LSZH</t>
  </si>
  <si>
    <t>CABO OPTICO CFOA-SM-DPE-G 144F G-652D (CCD) (ABNT CL)</t>
  </si>
  <si>
    <t>OPTICAL CABLE CFOA-SM-DPE-G 144F G-652D (CCD) (ABNT CL)</t>
  </si>
  <si>
    <t>CABLE OPTICO CFOA-SM-DPE-G 144F G-652D (CCD) (ABNT CL)</t>
  </si>
  <si>
    <t>CABO OPTICO CFOA-SM-ARD-S 144F TS G-652D (ABNT)</t>
  </si>
  <si>
    <t>OPTICAL CABLE CFOA-SM-ARD-S 144F TS G-652D (ABNT)</t>
  </si>
  <si>
    <t>CABLE OPTICO CFOA-SM-ARD-S 144F TS G-652D (ABNT)</t>
  </si>
  <si>
    <t>CABO OPTICO CFOA-MM-DDR-S 48F (50) OM3 TS (PFV) NR</t>
  </si>
  <si>
    <t>OPTICAL CABLE CFOA-MM-DDR-S 48F (50) OM3 TS (PFV) NR</t>
  </si>
  <si>
    <t>CABLE OPTICO CFOA-MM-DDR-S 48F (50) OM3 TS (PFV) NR</t>
  </si>
  <si>
    <t>CABO DE COMUNICAÇÃO DE DADOS DATAWAVE 1X4 - 3.0M</t>
  </si>
  <si>
    <t>DATAWAVE DATA COMMUNICATION CABLE 1X4 - 3.0M</t>
  </si>
  <si>
    <t>CABLE DE COMUNICACIÓN DE DATOS DATAWAVE 1x4- 3.0M</t>
  </si>
  <si>
    <t>ET04019</t>
  </si>
  <si>
    <t>a0A6100001BinPU</t>
  </si>
  <si>
    <t>CABO OPTICO CFOI-SM-UB 24F LSZH TS AM G-652D</t>
  </si>
  <si>
    <t>OPTICAL CABLE CFOI-SM-UB 24F LSZH TS AM G-652D</t>
  </si>
  <si>
    <t>CABLE OPTICO CFOI-SM-UB 24F LSZH TS AM G-652D</t>
  </si>
  <si>
    <t>KIT DE INSTALACAO EM POSTE PARA CAIXA TERMINAL OPTICA FK-CTO-16-MC</t>
  </si>
  <si>
    <t>WALL INSTALLATION KIT FOR TERMINATION BOX FK-CTO-16-MC</t>
  </si>
  <si>
    <t>KIT DE INSTALACION EN POSTE PARA CAJA TERMINAL OPTICA FK-CTO-16-MC</t>
  </si>
  <si>
    <t>FK-CTO-16MC (CAIXA DE TERMINAÇÃO ÓPTICA - 1 BANDEJA DE EMENDA E 1 BANDEJA COM 18 ADAPTADORES SC-APC)</t>
  </si>
  <si>
    <t>FK-CTO-16MC (SLIMBOX DROP TERMINAL - 1 SPLICE TRAY AND 1 ADAPTOR TRAY WITH 18 ADAPTADORES SC-APC)</t>
  </si>
  <si>
    <t>FK-CTO-16MC (CAJA DE TERMINAÇÃO ÓPTICA - 1 BANDEJA DE EMPALME E 1 BANDEJA CON 18 ADAPTADORES SC-APC)</t>
  </si>
  <si>
    <t>CABO OPTICO CFOA-MM-DD-G 18F (50) OM4 (ABNT)</t>
  </si>
  <si>
    <t>OPTICAL CABLE CFOA-MM-DD-G 18F (50) OM4 (ABNT)</t>
  </si>
  <si>
    <t>CABLE OPTICO CFOA-MM-DD-G 18F (50) OM4 (ABNT)</t>
  </si>
  <si>
    <t>CABO OPTICO AT-3BEH2Y6-018</t>
  </si>
  <si>
    <t>OPTICAL CABLE AT-3BEH2Y6-018</t>
  </si>
  <si>
    <t>CABLE OPTICO AT-3BEH2Y6-018</t>
  </si>
  <si>
    <t>CABO OPTICO OPGW DS1.049.124.S24 (DUAL 24F SM) 87MM2 - FIA</t>
  </si>
  <si>
    <t>OPGW CABLE DS1.049.124.S24 (DUAL 24F SM) 87MM2 - FIA</t>
  </si>
  <si>
    <t>CABLE OPTICO OPGW DS1.049.124.S24 (DUAL 24F SM) 87MM2- FIA</t>
  </si>
  <si>
    <t>CABO OPTICO OPGW DS1.049.124.S24 (DUAL 24F SM) 87MM2 - BOBINA METALICA - FIA</t>
  </si>
  <si>
    <t>OPGW CABLE DS1.155.155.S24 (DUAL 24F SM) 141MM2  - BOBINA METALICA -FIA</t>
  </si>
  <si>
    <t>CABLE OPTICO OPGW DS1.155.155.S24 (DUAL 24F SM) 141MM2  - METAL REEL - FIA</t>
  </si>
  <si>
    <t>SIMPLEX OPTICAL PATCH CORD SM SC-APC/SC-UPC 20.0M - OFN - BLUE (15009475)</t>
  </si>
  <si>
    <t>CABO OPTICO CFOI-BLI-CM-01-BA-LSZH A2 - EUROCLASS Dca (s1a, d1, a1) - BOBINA 1000M (MICRO INDOOR LOW FRICTION)</t>
  </si>
  <si>
    <t>OPTICAL CABLE CFOI-BLI-CM-01-BA-LSZH A2 - EUROCLASS Dca (s1a, d1, a1) - BOBINA 1000M (MICRO INDOOR LOW FRICTION)</t>
  </si>
  <si>
    <t>CABLE OPTICO CFOI-BLI-CM-01-BA-LSZH A2 - EUROCLASS Dca (s1a, d1, a1) - BOBINA 1000M (MICRO INDOOR LOW FRICTION)</t>
  </si>
  <si>
    <t>CABO OPTICO CFOI-BLI-CM-01-BA-LSZH A1 - EUROCLASS Dca (s1a, d1, a1) - BOBINA 1000M (MICRO INDOOR LOW FRICTION)</t>
  </si>
  <si>
    <t>OPTICAL CABLE CFOI-BLI-CM-01-BA-LSZH A1 - EUROCLASS Dca (s1a, d1, a1) - BOBINA 1000M (MICRO INDOOR LOW FRICTION)</t>
  </si>
  <si>
    <t>CABLE OPTICO CFOI-BLI-CM-01-BA-LSZH A1 - EUROCLASS Dca (s1a, d1, a1) - BOBINA 1000M (MICRO INDOOR LOW FRICTION)</t>
  </si>
  <si>
    <t>SERVICE CABLE CONECTORIZADO 72F SM LC-UPC/LC-UPC 1.0D2/1.0D2 60.0M - TS - LSZH - AZUL (A - B)</t>
  </si>
  <si>
    <t>TRUNK CABLE PRE-TERMINATED 72F SM LC-UPC/LC-UPC 1.0D2/1.0D2 60.0M - TS - LSZH - BLUE (A - B)</t>
  </si>
  <si>
    <t>CABLE TRONCAL CONECTORIZADO 72F SM LC-UPC/LC-UPC 1.0D2/1.0D2 60.0M - TS - LSZH - AZUL (A - B)</t>
  </si>
  <si>
    <t>FW3DH16E120 - TERMINAL DE RADIO DIGITAL FW-2200-3D, BW56MHZ, HIGH, -48VDC, 16XE1, 2+0, 120 OHMS</t>
  </si>
  <si>
    <t>TAMPA DA CAIXA TERMINAL OPTICA FK-CTO-16-MC</t>
  </si>
  <si>
    <t>FK-CTO-16-MC COVER</t>
  </si>
  <si>
    <t>TAPA DE LA CAJA TERMINAL OPTICA FK-CTO-16-MC</t>
  </si>
  <si>
    <t>CINTA DE FECHAMENTO PARA CAIXA TERMINAL OPTICA FK-CTO-16-MC</t>
  </si>
  <si>
    <t>FK-CTO-16MC CLOSING BRACE</t>
  </si>
  <si>
    <t>CINTA DE CIERRE PARA CAIXA TERMINAL OPTICA FK-CTO-16-MC</t>
  </si>
  <si>
    <t>KIT DE GROMMETS P/ ENTRADA OVAL CABOS 9-12MM PARA FK-CTO-16MC</t>
  </si>
  <si>
    <t>GROMMETS KIT FOR FK-CTO-16MC</t>
  </si>
  <si>
    <t>KIT DE GROMMETS P/ ENTRADA OVAL CABLES 9-12MM PARA FK-CTO-16MC</t>
  </si>
  <si>
    <t>CABO OPTICO CFOA-SM-AS80-S 144F G-652D ZWP TS NR</t>
  </si>
  <si>
    <t>OPTICAL CABLE CFOA-SM-AS80-S 144F G-652D ZWP TS NR</t>
  </si>
  <si>
    <t>CABLE OPTICO CFOA-SM-AS80-S 144F G-652D ZWP TS NR</t>
  </si>
  <si>
    <t>CABLE OPTICO CFOA-SM-AS120-S 144F G-652D ZWP TS</t>
  </si>
  <si>
    <t>CABO OPTICO CFOA-SM-AS100-S 144F G-652D ZWP TS NR</t>
  </si>
  <si>
    <t>OPTICAL CABLE CFOA-SM-AS100-S 144F G-652D ZWP TS NR</t>
  </si>
  <si>
    <t>CABLE OPTICO CFOA-SM-AS100-S 144F G-652D ZWP TS NR</t>
  </si>
  <si>
    <t>FW3DL16E120 - TERMINAL DE RADIO DIGITAL FW-2200-3D, BW56MHZ, LOW, -48VDC, 16XE1, 2+0, 120 OHMS</t>
  </si>
  <si>
    <t>FW3DH16E111 - TERMINAL DE RADIO DIGITAL FW-2200-3D, BW56MHZ, HIGH, -48VDC, 16XE1, 1+1</t>
  </si>
  <si>
    <t>FW3DL16E111 - TERMINAL DE RADIO DIGITAL FW-2200-3D, BW56MHZ, LOW, -48VDC, 16XE1, 1+1</t>
  </si>
  <si>
    <t>FW3DH16E110 - TERMINAL DE RADIO DIGITAL FW-2200-3D, BW56MHZ, HIGH, -48VDC, 16XE1, 1+0</t>
  </si>
  <si>
    <t>FW3DL16E110 - TERMINAL DE RADIO DIGITAL FW-2200-3D, BW56MHZ, LOW, -48VDC, 16XE1, 1+0</t>
  </si>
  <si>
    <t>CADEIA DE ANCORAGEM FIBERLIGN SIMPLES PARA CABO OPGW DIAMETRO 24,3MM - PLP CJAF-5250</t>
  </si>
  <si>
    <t>CADEIA DE ANCORAGEM FIBERLIGN SIMPLES PARA CABO OPGW DIAMETRO 13,3MM - 560GAF1216</t>
  </si>
  <si>
    <t>CABO OPTICO AT-3BE43ST-012</t>
  </si>
  <si>
    <t>OPTICAL CABLE AT-3BE43ST-012</t>
  </si>
  <si>
    <t>CABLE OPTICO AT-3BE43ST-012</t>
  </si>
  <si>
    <t>ET00000</t>
  </si>
  <si>
    <t>CABO OPTICO AT-3BE43ST-072</t>
  </si>
  <si>
    <t>OPTICAL CABLE AT-3BE43ST-072</t>
  </si>
  <si>
    <t>CABLE OPTICO AT-3BE43ST-072</t>
  </si>
  <si>
    <t>CABO OPTICO AT-3BE43ST-096</t>
  </si>
  <si>
    <t>OPTICAL CABLE AT-3BE43ST-096</t>
  </si>
  <si>
    <t>CABLE OPTICO AT-3BE43ST-096</t>
  </si>
  <si>
    <t>CABO OPTICO AT-3BE43ST-144</t>
  </si>
  <si>
    <t>OPTICAL CABLE AT-3BE43ST-144</t>
  </si>
  <si>
    <t>CABLE OPTICO AT-3BE43ST-144</t>
  </si>
  <si>
    <t>CABO OPTICO AT-3BE453T-288</t>
  </si>
  <si>
    <t>OPTICAL CABLE AT-3BE453T-288</t>
  </si>
  <si>
    <t>CABLE OPTICO AT-3BE453T-288</t>
  </si>
  <si>
    <t>CONJUNTO DE ANCORAGEM SUSPENSA FIBERLIGN PARA CABO OPGW DIAMETRO 24,3MM - CJSAF-25</t>
  </si>
  <si>
    <t>AMORTECEDOR VIBRACAO STOCKBRIDGE P/APLICACAO DIAMETRO 24,3MM - PLP VSD-4040-PL52</t>
  </si>
  <si>
    <t>FK-CTO-16MC (CAIXA DE TERMINAÇÃO ÓPTICA - 1 BANDEJA DE EMENDA, 1 BANDEJA C/ 16 ADAPTADORES SC-APC C/ SHUTTER E GROMMETS DROP FLAT)</t>
  </si>
  <si>
    <t>FK-CTO-16MC (SLIMBOX DROP TERMINAL - 1 SPLICE TRAY, 1 TRAY W/ 16 SC-APC ADAPTERS W/ SHUTTER AND GROMMETS FLAT DROP)</t>
  </si>
  <si>
    <t>FK-CTO-16MC (CAJA DE TERMINACIÓN OPTICA - 1 BANDEJA DE EMPALME, 1 BANDEJA C/ 16 ADAPTADORES SC-APC C/ SHUTTER Y GROMMETS DROP FLAT)</t>
  </si>
  <si>
    <t>FK-CTO-16MC (CTO - 1 BAND. EMENDA, 1 BAND. 16 ADAPT. SC-APC SHUTTER, 1 SPL. 1X4 SC/SC, 1 SPL. 1X16 NC/SC, GROMMETS FLAT E SUP. CORDOALHA)</t>
  </si>
  <si>
    <t>FK-CTO-16MC (SLIMBOX DROP TERMINAL - 1 SPL. TRAY, 1 TRAY 16 SC-APC ADAPT. SHUTTER, 1 SPL. 1X4 SC/SC, 1 SPL. 1X16 NC/SC, GROMMETS FLAT AND STRAND SUP.)</t>
  </si>
  <si>
    <t>FK-CTO-16MC (CTO - 1 BAND. EMPALME, 1 BAND. 16 ADAPT. SC-APC SHUTTER, 1 SPL. 1X4 SC/SC, 1 SPL. 1X16 NC/SC, GROMMETS FLAT Y SOP. CORDAJE)</t>
  </si>
  <si>
    <t>FK-CTO-16MC (CAIXA TERMINAÇÃO ÓPTICA - 1 BANDEJA EMENDA, 1 BANDEJA 16 ADAPT SC-APC SHUTTER, 1 SPLITTER 1X16 NC/SC-APC, GROMMETS FLAT E SUPORTE CORDOALHA)</t>
  </si>
  <si>
    <t>FK-CTO-16MC (SLIMBOX DROP TERMINAL - 1 SPLICE TRAY, 1 TRAY 16 SC-APC ADAPT SHUTTER, 1 SPLITTER 1X16 NC/SC-APC, GROMMETS FLAT AND STRAND MOUNTING SUPPORT)</t>
  </si>
  <si>
    <t>FK-CTO-16MC (CAJA TERMINACIÓN OPTICA - 1 BANDEJA EMPALME, 1 BANDEJA 16 ADAPT SC-APC SHUTTER, 1 SPLITTER 1X16 NC/SC-APC, GROMMETS FLAT Y SOPORTE CORDAJE)</t>
  </si>
  <si>
    <t>FK-CTO-16MC (CAIXA TERMINAÇÃO ÓPTICA - 1 BANDEJA EMENDA, 1 BANDEJA 16 ADAPT SC-APC SHUTTER, 3 SPLITTERS 1X4 NC/SC-APC, GROMMETS FLAT E SUPORTE CORDOALHA)</t>
  </si>
  <si>
    <t>FK-CTO-16MC (SLIMBOX DROP TERMINAL - 1 SPLICE TRAY, 1 TRAY 16 SC-APC ADAPT SHUTTER, 3 SPLITTERS 1X4 NC/SC-APC, GROMMETS FLAT AND STRAND MOUNTING SUPPORT)</t>
  </si>
  <si>
    <t>FK-CTO-16MC (CAJA TERMINACIÓN OPTICA - 1 BANDEJA EMPALME, 1 BANDEJA 16 ADAPT SC-APC SHUTTER, 3 SPLITTERS 1X4 NC/SC-APC, GROMMETS FLAT Y SOPORTE CORDAJE)</t>
  </si>
  <si>
    <t>CABO OPTICO AT-3BE27DT-096-TNGB</t>
  </si>
  <si>
    <t>OPTICAL CABLE AT-3BE27DT-096-TNGB</t>
  </si>
  <si>
    <t>CABLE OPTICO AT-3BE27DT-096-TNGB</t>
  </si>
  <si>
    <t>CABO OPTICO AT-3BE27DT-096-TLGB</t>
  </si>
  <si>
    <t>OPTICAL CABLE AT-3BE27DT-096-TLGB</t>
  </si>
  <si>
    <t>CABLE OPTICO AT-3BE27DT-096-TLGB</t>
  </si>
  <si>
    <t>CABO OPTICO AT-626H2YT-096</t>
  </si>
  <si>
    <t>OPTICAL CABLE AT-626H2YT-096</t>
  </si>
  <si>
    <t>CABLE OPTICO AT-626H2YT-096</t>
  </si>
  <si>
    <t>CABO OPTICO AT-3BEH2YT-018 LSZH</t>
  </si>
  <si>
    <t>OPTICAL CABLE AT-3BEH2YT-018 LSZH</t>
  </si>
  <si>
    <t>CABLE OPTICO AT-3BEH2YT-018  LSZH</t>
  </si>
  <si>
    <t>CABO OPTICO AT-3BEH2YT-024 LSZH</t>
  </si>
  <si>
    <t>OPTICAL CABLE AT-3BEH2YT-024 LSZH</t>
  </si>
  <si>
    <t>CABLE OPTICO AT-3BEH2YT-024 LSZH</t>
  </si>
  <si>
    <t>CORDAO MONOFIBRA CONECTORIZADO SM LC-UPC/LC-UPC 4.0M - COG - AZUL (15013242)</t>
  </si>
  <si>
    <t>SIMPLEX OPTICAL PATCH CORD SM LC-UPC/LC-UPC 4.0M - OFN - BLUE (15013242)</t>
  </si>
  <si>
    <t>PATCH CORD OPTICO MONOFIBRA CONECTORIZADO SM LC-UPC/LC-UPC 4.0M - COG - AZUL (15013242)</t>
  </si>
  <si>
    <t>CABO OPTICO CFOA-SM-AS80-S 72F G-655 NR (EXP)</t>
  </si>
  <si>
    <t>OPTICAL CABLE CFOA-SM-AS80-S 72F G-655 NR (EXP)</t>
  </si>
  <si>
    <t>CABLE OPTICO CFOA-SM-AS80-S 72F G-655 NR (EXP)</t>
  </si>
  <si>
    <t>CABO OPTICO CFOA-SM-AS120-S 72F G-655 NR (EXP)</t>
  </si>
  <si>
    <t>OPTICAL CABLE CFOA-SM-AS120-S 72F G-655 NR (EXP)</t>
  </si>
  <si>
    <t>CABLE OPTICO CFOA-SM-AS120-S 72F G-655 NR (EXP)</t>
  </si>
  <si>
    <t>CORDAO MONOFIBRA CONECTORIZADO SM LC-UPC/LC-UPC 8.0M - COG - AZUL (15013280)</t>
  </si>
  <si>
    <t>SIMPLEX OPTICAL PATCH CORD SM LC-UPC/LC-UPC 8.0M - OFN - BLUE (15013280)</t>
  </si>
  <si>
    <t>PATCH CORD OPTICO MONOFIBRA CONECTORIZADO SM LC-UPC/LC-UPC 8.0M - COG - AZUL (15013280)</t>
  </si>
  <si>
    <t>CORDAO MONOFIBRA CONECTORIZADO SM LC-UPC/LC-UPC 10.0M - COG - AZUL (15013285)</t>
  </si>
  <si>
    <t>SIMPLEX OPTICAL PATCH CORD SM LC-UPC/LC-UPC 10.0M - OFN - BLUE (15013285)</t>
  </si>
  <si>
    <t>PATCH CORD OPTICO MONOFIBRA CONECTORIZADO SM LC-UPC/LC-UPC 10.0M - COG - AZUL (15013285)</t>
  </si>
  <si>
    <t>CORDAO MONOFIBRA CONECTORIZADO SM LC-UPC/LC-UPC 12.0M - COG - AZUL (15013320)</t>
  </si>
  <si>
    <t>SIMPLEX OPTICAL PATCH CORD SM LC-UPC/LC-UPC 12.0M - OFN - BLUE (15013320)</t>
  </si>
  <si>
    <t>PATCH CORD OPTICO MONOFIBRA CONECTORIZADO SM LC-UPC/LC-UPC 12.0M - COG - AZUL (15013320)</t>
  </si>
  <si>
    <t>SERVICE CABLE CONECTORIZADO 04F 62.5 ST-UPC/ST-UPC 1.0D3/1.0D3 50.0M - TIGHT - AR (PFV) - COG - PRETO - IO (1X CAMISA DE PUXAMENTO IP65)</t>
  </si>
  <si>
    <t>SERVICE CABLE CONECTORIZADO 24F SM SC-APC/SC-APC 0.8D2/0.8D2 35.0M - TS - LSZH - AZUL</t>
  </si>
  <si>
    <t>TRUNK CABLE PRE-TERMINATED 24F SM SC-APC/SC-APC 0.8D2/0.8D2 35.0M - TS - LSZH - BLUE</t>
  </si>
  <si>
    <t>CABLE TRONCAL CONECTORIZADO 24F SM SC-APC/SC-APC 0.8D2/0.8D2 35.0M - TS - LSZH - AZUL</t>
  </si>
  <si>
    <t>SERVICE CABLE CONECTORIZADO 02F 62.5 ST-UPC/ST-UPC 2.0D2/2.0D2 70.0M - TIGHT - RISER - PRETO - IO</t>
  </si>
  <si>
    <t>TRUNK CABLE PRE-TERMINATED 02F 62.5 ST-UPC/ST-UPC 2.0D2/2.0D2 70.0M - TIGHT - RISER - PRETO - IO</t>
  </si>
  <si>
    <t>CABLE TRONCAL CONECTORIZADO 02F 62.5 ST-UPC/ST-UPC 2.0D2/2.0D2 70.0M - TIGHT - RISER - PRETO - IO</t>
  </si>
  <si>
    <t>CABO OPTICO OPGW XS2.088.159.S36 (LUX 36F SM) 136MM2</t>
  </si>
  <si>
    <t>OPGW CABLE XS2.088.159.S36 (LUX 36F SM) 136MM2</t>
  </si>
  <si>
    <t>CABLE OPTICO OPGW XS2.088.159.S36 (LUX 36F SM) 136MM2</t>
  </si>
  <si>
    <t>CORDAO DUPLEX CONECTORIZADO 50.0 LC-UPC/LC-UPC 40.0M - LSZH - AMARELO (A - B)</t>
  </si>
  <si>
    <t>DUPLEX OPTICAL PATCH CORD 50.0 LC-UPC/LC-UPC 40.0M - LSZH - YELLOW (A - B)</t>
  </si>
  <si>
    <t>PATCH CORD OPTICO DUPLEX CONECTORIZADO 50.0 LC-UPC/LC-UPC 40.0M - LSZH - AMARILLO (A - B)</t>
  </si>
  <si>
    <t>CABO OPTICO CFOA-SM-DMD-S 144F G-652D (CATV)</t>
  </si>
  <si>
    <t>OPTICAL CABLE CFOA-SM-DMD-S 144F G-652D (CATV)</t>
  </si>
  <si>
    <t>CABLE OPTICO CFOA-SM-DMD-S 144F G-652D (CATV)</t>
  </si>
  <si>
    <t>CABO OPTICO FIS-OPTIC-AS80 08F (62.5) NR</t>
  </si>
  <si>
    <t>OPTICAL CABLE FIS-OPTIC-AS80 08F (62.5) NR</t>
  </si>
  <si>
    <t>CABLE OPTICO FIS-OPTIC-AS80 08F (62.5) NR</t>
  </si>
  <si>
    <t>CABO OPTICO CFOA-SM-DMD-S 72F G-652D (CATV)</t>
  </si>
  <si>
    <t>OPTICAL CABLE CFOA-SM-DMD-S 72F G-652D (CATV)</t>
  </si>
  <si>
    <t>CABLE OPTICO CFOA-SM-DMD-S 72F G-652D (CATV)</t>
  </si>
  <si>
    <t>CABO OPTICO CFOA-NZD-AS120-S 72F G-655 NR</t>
  </si>
  <si>
    <t>OPTICAL CABLE CFOA-NZD-AS120-S 72F G-655 NR</t>
  </si>
  <si>
    <t>CABLE OPTICO CFOA-NZD-AS120-S 72F G-655 NR</t>
  </si>
  <si>
    <t>CABO OPTICO CFOA-NZD-AS80-S 72F G-655 NR</t>
  </si>
  <si>
    <t>OPTICAL CABLE CFOA-NZD-AS80-S 72F G-655 NR</t>
  </si>
  <si>
    <t>CABLE OPTICO CFOA-NZD-AS80-S 72F G-655 NR</t>
  </si>
  <si>
    <t>CABO OPTICO AT-3BEN2TT-018 LSZH</t>
  </si>
  <si>
    <t>OPTICAL CABLE AT-3BEN2TT-018 LSZH</t>
  </si>
  <si>
    <t>CABLE OPTICO AT-3BEN2TT-018 LSZH</t>
  </si>
  <si>
    <t>CABO OPTICO AT-3BEN2YT-024 LSZH</t>
  </si>
  <si>
    <t>OPTICAL CABLE AT-3BEN2YT-024 LSZH</t>
  </si>
  <si>
    <t>CABLE OPTICO AT-3BEN2YT-024 LSZH</t>
  </si>
  <si>
    <t>SERVICE CABLE CONECTORIZADO 72F OM4 MPO12-UPC(M)/MPO12-UPC(M) 0.8D3/0.8D3 12.0M - TS - LSZH - ACQUA - TIPO B</t>
  </si>
  <si>
    <t>TRUNK CABLE PRE-TERMINATED 72F OM4 MPO12-UPC(M)/MPO12-UPC(M) 0.8D3/0.8D3 12.0M - TS - LSZH - AQUA - TYPE B</t>
  </si>
  <si>
    <t>CABLE TRONCAL CONECTORIZADO 72F OM4 MPO12-UPC(M)/MPO12-UPC(M) 0.8D3/0.8D3 12.0M - TS - LSZH - ACQUA - TIPO B</t>
  </si>
  <si>
    <t>SERVICE CABLE CONECTORIZADO 72F OM4 MPO12-UPC(M)/MPO12-UPC(M) 0.8D3/0.8D3 17.0M - TS - LSZH - ACQUA - TIPO B</t>
  </si>
  <si>
    <t>TRUNK CABLE PRE-TERMINATED 72F OM4 MPO12-UPC(M)/MPO12-UPC(M) 0.8D3/0.8D3 17.0M - TS - LSZH - AQUA - TYPE B</t>
  </si>
  <si>
    <t>CABLE TRONCAL CONECTORIZADO 72F OM4 MPO12-UPC(M)/MPO12-UPC(M) 0.8D3/0.8D3 17.0M - TS - LSZH - ACQUA - TIPO B</t>
  </si>
  <si>
    <t>SERVICE CABLE CONECTORIZADO 06F 62.5 ST-UPC/NC 1.0D3 5.0M - TIGHT - AR (PFV) - COG - PRETO - IO (1X CAMISA DE PUXAMENTO IP65)</t>
  </si>
  <si>
    <t>TRUNK CABLE PRE-TERMINATED 06F 62.5 ST-UPC/NC 1.0D3 5.0M - TIGHT - AR (PFV) - COG - BLACK - IO (1X CAMISA DE PUXAMENTO IP65)</t>
  </si>
  <si>
    <t>CABLE TRONCAL CONECTORIZADO 06F 62.5 ST-UPC/NC 1.0D3 5.0M - TIGHT - AR (PFV) - COG - NEGRO  - IO (1X CAMISA DE PUXAMENTO IP65)</t>
  </si>
  <si>
    <t>CORDAO DUPLEX CONECTORIZADO SM G-652D LC-UPC/LC-UPC 1.5M - COG - AZUL (A - B)</t>
  </si>
  <si>
    <t>DUPLEX OPTICAL PATCH CORD SM G-652D LC-UPC/LC-UPC 1.5M - OFN - BLUE (A - B)</t>
  </si>
  <si>
    <t>PATCH CORD OPTICO DUPLEX CONECTORIZADO SM G-652D LC-UPC/LC-UPC 1.5M - COG - AZUL (A - B)</t>
  </si>
  <si>
    <t>EXTENSAO OPTICA CONECTORIZADA 02F SM G-652D LC-UPC 1.0M - COG - BRANCO - D0.9</t>
  </si>
  <si>
    <t>PIGTAIL AND OPTICAL ADAPTER KIT 02F SM G-652D LC-UPC 1.0M - OFN - WHITE - D0.9</t>
  </si>
  <si>
    <t>EXTENSION OPTICA CONECTORIZADA 02F SM G-652D LC-UPC 1.0M - COG - BLANCO - D0.9</t>
  </si>
  <si>
    <t>KIT INSTALACAO INDOOR - FW-3D 1+0 STANDARD</t>
  </si>
  <si>
    <t>KIT INSTALACAO OUTDOOR - FW-3D 1+0 STANDARD</t>
  </si>
  <si>
    <t>CABO OPTICO CFOA-SM-AS-CMO 5.9 KN-S 48F G-652D (ARSAT)</t>
  </si>
  <si>
    <t>OPTICAL CABLE CFOA-SM-AS-CMO 5.9 KN-S 48F G-652D (ARSAT)</t>
  </si>
  <si>
    <t>CABLE OPTICO CFOA-SM-AS-CMO 5.9 KN-S 48F G-652D (ARSAT)</t>
  </si>
  <si>
    <t>KIT CABO COAXIAL COM ABRAÇADEIRA</t>
  </si>
  <si>
    <t>MODEM OPTICO LIGHTDRIVE GPON LD421-21W (MODELO EXPORT.)</t>
  </si>
  <si>
    <t>GPON OPTICAL MODEM LIGHTDRIVE LD421-21W (EXPORT. MODEL)</t>
  </si>
  <si>
    <t>MODEM OPTICO LIGHTDRIVE GPON LD421-21W (MODEL EXPORT.)</t>
  </si>
  <si>
    <t>ET04112</t>
  </si>
  <si>
    <t>a0A6100001fDsJI</t>
  </si>
  <si>
    <t>SERVICE CABLE CONECTORIZADO 02F SM G-652D LC-UPC/LC-UPC 1.0D2/1.0D2 20.0M - TIGHT - LSZH - AMARELO (A - B) (1X CAMISA DE PUXAMENTO IP65)</t>
  </si>
  <si>
    <t>TRUNK CABLE PRE-TERMINATED 02F SM G-652D LC-UPC/LC-UPC 1.0D2/1.0D2 20.0M - TIGHT - LSZH - AMARELO (A - B) (1X CAMISA DE PUXAMENTO IP65)</t>
  </si>
  <si>
    <t>CABLE TRONCAL CONECTORIZADO 02F SM G-652D LC-UPC/LC-UPC 1.0D2/1.0D2 20.0M - TIGHT - LSZH - AMARILLO (A - B) (1X CAMISA DE PUXAMENTO IP65)</t>
  </si>
  <si>
    <t>CABO OPTICO AT-3BE27NT-024-CMIB</t>
  </si>
  <si>
    <t>OPTICAL CABLE AT-3BE27NT-024-CMIB</t>
  </si>
  <si>
    <t>CABLE OPTICO AT-3BE27NT-024-CMIB</t>
  </si>
  <si>
    <t>CABO OPTICO AT-3BE27DT-024-CMDE</t>
  </si>
  <si>
    <t>OPTICAL CABLE AT-3BE27DT-024-CMDE</t>
  </si>
  <si>
    <t>CABLE OPTICO AT-3BE27DT-024-CMDE</t>
  </si>
  <si>
    <t>CABO OPTICO CFOA-SM-DD-S 48F G-652D LSZH (CATV)</t>
  </si>
  <si>
    <t>OPTICAL CABLE CFOA-SM-DD-S 48F G-652D LSZH (CATV)</t>
  </si>
  <si>
    <t>CABLE OPTICO CFOA-SM-DD-S 48F G-652D LSZH (CATV)</t>
  </si>
  <si>
    <t>CABO OPTICO CFOA-SM-AS100-S 12F G-652D ZWP TS NR</t>
  </si>
  <si>
    <t>OPTICAL CABLE CFOA-SM-AS100-S 12F G-652D ZWP TS NR</t>
  </si>
  <si>
    <t>CABLE OPTICO CFOA-SM-AS100-S 12F G-652D ZWP TS NR</t>
  </si>
  <si>
    <t>CABO OPTICO CFOA-SM-AS100-S 24F G-652D ZWP TS NR</t>
  </si>
  <si>
    <t>OPTICAL CABLE CFOA-SM-AS100-S 24F G-652D ZWP TS NR</t>
  </si>
  <si>
    <t>CABLE OPTICO CFOA-SM-AS100-S 24F G-652D ZWP TS NR</t>
  </si>
  <si>
    <t>CABO OPTICO CFOA-SM-DDR-G 144F (PFV) (CATV)</t>
  </si>
  <si>
    <t>OPTICAL CABLE CFOA-SM-DDR-G 144F (PFV) (CATV)</t>
  </si>
  <si>
    <t>CABLE OPTICO CFOA-SM-DDR-G 144F (PFV) (CATV)</t>
  </si>
  <si>
    <t>ET02810</t>
  </si>
  <si>
    <t>a0A6100000blntX</t>
  </si>
  <si>
    <t>SERVICE CABLE CONECTORIZADO 06F 62.5 LC-UPC/LC-UPC 1.0D3/1.0D3 8.0M - TIGHT - AR (PFV) - COG - PRETO - IO (1X CAMISA DE PUXAMENTO IP65)</t>
  </si>
  <si>
    <t>TRUNK CABLE PRE-TERMINATED 06F 62.5 LC-UPC/LC-UPC 1.0D3/1.0D3 8.0M - TIGHT - AR (PFV) - COG - BLACK - IO (1X CAMISA DE PUXAMENTO IP65)</t>
  </si>
  <si>
    <t>CABLE TRONCAL CONECTORIZADO 06F 62.5 LC-UPC/LC-UPC 1.0D3/1.0D3 8.0M - TIGHT - AR (PFV) - COG - NEGRO  - IO (1X CAMISA DE PUXAMENTO IP65)</t>
  </si>
  <si>
    <t>SERVICE CABLE CONECTORIZADO 06F 62.5 LC-UPC/LC-UPC 1.0D3/1.0D3 15.0M - TIGHT - AR (PFV) - COG - PRETO - IO (1X CAMISA DE PUXAMENTO IP65)</t>
  </si>
  <si>
    <t>TRUNK CABLE PRE-TERMINATED 06F 62.5 LC-UPC/LC-UPC 1.0D3/1.0D3 15.0M - TIGHT - AR (PFV) - COG - BLACK - IO (1X CAMISA DE PUXAMENTO IP65)</t>
  </si>
  <si>
    <t>CABLE TRONCAL CONECTORIZADO 06F 62.5 LC-UPC/LC-UPC 1.0D3/1.0D3 15.0M - TIGHT - AR (PFV) - COG - NEGRO  - IO (1X CAMISA DE PUXAMENTO IP65)</t>
  </si>
  <si>
    <t>SERVICE CABLE CONECTORIZADO 06F 62.5 LC-UPC/LC-UPC 1.0D3/1.0D3 25.0M - TIGHT - AR (PFV) - COG - PRETO - IO (1X CAMISA DE PUXAMENTO IP65)</t>
  </si>
  <si>
    <t>TRUNK CABLE PRE-TERMINATED 06F 62.5 LC-UPC/LC-UPC 1.0D3/1.0D3 25.0M - TIGHT - AR (PFV) - COG - BLACK - IO (1X CAMISA DE PUXAMENTO IP65)</t>
  </si>
  <si>
    <t>CABLE TRONCAL CONECTORIZADO 06F 62.5 LC-UPC/LC-UPC 1.0D3/1.0D3 25.0M - TIGHT - AR (PFV) - COG - NEGRO  - IO (1X CAMISA DE PUXAMENTO IP65)</t>
  </si>
  <si>
    <t>SERVICE CABLE CONECTORIZADO 06F 62.5 LC-UPC/LC-UPC 1.0D3/1.0D3 30.0M - TIGHT - AR (PFV) - COG - PRETO - IO (1X CAMISA DE PUXAMENTO IP65)</t>
  </si>
  <si>
    <t>TRUNK CABLE PRE-TERMINATED 06F 62.5 LC-UPC/LC-UPC 1.0D3/1.0D3 30.0M - TIGHT - AR (PFV) - COG - BLACK - IO (1X CAMISA DE PUXAMENTO IP65)</t>
  </si>
  <si>
    <t>CABLE TRONCAL CONECTORIZADO 06F 62.5 LC-UPC/LC-UPC 1.0D3/1.0D3 30.0M - TIGHT - AR (PFV) - COG - NEGRO  - IO (1X CAMISA DE PUXAMENTO IP65)</t>
  </si>
  <si>
    <t>SERVICE CABLE CONECTORIZADO 06F 62.5 LC-UPC/LC-UPC 1.0D3/1.0D3 35.0M - TIGHT - AR (PFV) - COG - PRETO - IO (1X CAMISA DE PUXAMENTO IP65)</t>
  </si>
  <si>
    <t>TRUNK CABLE PRE-TERMINATED 06F 62.5 LC-UPC/LC-UPC 1.0D3/1.0D3 35.0M - TIGHT - AR (PFV) - COG - BLACK - IO (1X CAMISA DE PUXAMENTO IP65)</t>
  </si>
  <si>
    <t>CABLE TRONCAL CONECTORIZADO 06F 62.5 LC-UPC/LC-UPC 1.0D3/1.0D3 35.0M - TIGHT - AR (PFV) - COG - NEGRO  - IO (1X CAMISA DE PUXAMENTO IP65)</t>
  </si>
  <si>
    <t>SERVICE CABLE CONECTORIZADO 06F 62.5 LC-UPC/LC-UPC 1.0D3/1.0D3 40.0M - TIGHT - AR (PFV) - COG - PRETO - IO (1X CAMISA DE PUXAMENTO IP65)</t>
  </si>
  <si>
    <t>TRUNK CABLE PRE-TERMINATED 06F 62.5 LC-UPC/LC-UPC 1.0D3/1.0D3 40.0M - TIGHT - AR (PFV) - COG - BLACK - IO (1X CAMISA DE PUXAMENTO IP65)</t>
  </si>
  <si>
    <t>CABLE TRONCAL CONECTORIZADO 06F 62.5 LC-UPC/LC-UPC 1.0D3/1.0D3 40.0M - TIGHT - AR (PFV) - COG - NEGRO  - IO (1X CAMISA DE PUXAMENTO IP65)</t>
  </si>
  <si>
    <t>SERVICE CABLE CONECTORIZADO 06F 62.5 LC-UPC/LC-UPC 1.0D3/1.0D3 45.0M - TIGHT - AR (PFV) - COG - PRETO - IO (1X CAMISA DE PUXAMENTO IP65)</t>
  </si>
  <si>
    <t>TRUNK CABLE PRE-TERMINATED 06F 62.5 LC-UPC/LC-UPC 1.0D3/1.0D3 45.0M - TIGHT - AR (PFV) - COG - BLACK - IO (1X CAMISA DE PUXAMENTO IP65)</t>
  </si>
  <si>
    <t>CABLE TRONCAL CONECTORIZADO 06F 62.5 LC-UPC/LC-UPC 1.0D3/1.0D3 45.0M - TIGHT - AR (PFV) - COG - NEGRO  - IO (1X CAMISA DE PUXAMENTO IP65)</t>
  </si>
  <si>
    <t>SERVICE CABLE CONECTORIZADO 06F 62.5 LC-UPC/LC-UPC 1.0D3/1.0D3 55.0M - TIGHT - AR (PFV) - COG - PRETO - IO (1X CAMISA DE PUXAMENTO IP65)</t>
  </si>
  <si>
    <t>TRUNK CABLE PRE-TERMINATED 06F 62.5 LC-UPC/LC-UPC 1.0D3/1.0D3 55.0M - TIGHT - AR (PFV) - COG - BLACK - IO (1X CAMISA DE PUXAMENTO IP65)</t>
  </si>
  <si>
    <t>CABLE TRONCAL CONECTORIZADO 06F 62.5 LC-UPC/LC-UPC 1.0D3/1.0D3 55.0M - TIGHT - AR (PFV) - COG - NEGRO  - IO (1X CAMISA DE PUXAMENTO IP65)</t>
  </si>
  <si>
    <t>SERVICE CABLE CONECTORIZADO 06F 62.5 LC-UPC/LC-UPC 1.0D3/1.0D3 65.0M - TIGHT - AR (PFV) - COG - PRETO - IO (1X CAMISA DE PUXAMENTO IP65)</t>
  </si>
  <si>
    <t>TRUNK CABLE PRE-TERMINATED 06F 62.5 LC-UPC/LC-UPC 1.0D3/1.0D3 65.0M - TIGHT - AR (PFV) - COG - BLACK - IO (1X CAMISA DE PUXAMENTO IP65)</t>
  </si>
  <si>
    <t>CABLE TRONCAL CONECTORIZADO 06F 62.5 LC-UPC/LC-UPC 1.0D3/1.0D3 65.0M - TIGHT - AR (PFV) - COG - NEGRO  - IO (1X CAMISA DE PUXAMENTO IP65)</t>
  </si>
  <si>
    <t>SERVICE CABLE CONECTORIZADO 06F 62.5 LC-UPC/LC-UPC 1.0D3/1.0D3 70.0M - TIGHT - AR (PFV) - COG - PRETO - IO (1X CAMISA DE PUXAMENTO IP65)</t>
  </si>
  <si>
    <t>TRUNK CABLE PRE-TERMINATED 06F 62.5 LC-UPC/LC-UPC 1.0D3/1.0D3 70.0M - TIGHT - AR (PFV) - COG - BLACK - IO (1X CAMISA DE PUXAMENTO IP65)</t>
  </si>
  <si>
    <t>CABLE TRONCAL CONECTORIZADO 06F 62.5 LC-UPC/LC-UPC 1.0D3/1.0D3 70.0M - TIGHT - AR (PFV) - COG - NEGRO  - IO (1X CAMISA DE PUXAMENTO IP65)</t>
  </si>
  <si>
    <t>SERVICE CABLE CONECTORIZADO 06F 62.5 LC-UPC/LC-UPC 1.0D3/1.0D3 80.0M - TIGHT - AR (PFV) - COG - PRETO - IO (1X CAMISA DE PUXAMENTO IP65)</t>
  </si>
  <si>
    <t>TRUNK CABLE PRE-TERMINATED 06F 62.5 LC-UPC/LC-UPC 1.0D3/1.0D3 80.0M - TIGHT - AR (PFV) - COG - BLACK - IO (1X CAMISA DE PUXAMENTO IP65)</t>
  </si>
  <si>
    <t>CABLE TRONCAL CONECTORIZADO 06F 62.5 LC-UPC/LC-UPC 1.0D3/1.0D3 80.0M - TIGHT - AR (PFV) - COG - NEGRO  - IO (1X CAMISA DE PUXAMENTO IP65)</t>
  </si>
  <si>
    <t>SERVICE CABLE CONECTORIZADO 06F 62.5 LC-UPC/LC-UPC 1.0D3/1.0D3 85.0M - TIGHT - AR (PFV) - COG - PRETO - IO (1X CAMISA DE PUXAMENTO IP65)</t>
  </si>
  <si>
    <t>TRUNK CABLE PRE-TERMINATED 06F 62.5 LC-UPC/LC-UPC 1.0D3/1.0D3 85.0M - TIGHT - AR (PFV) - COG - BLACK - IO (1X CAMISA DE PUXAMENTO IP65)</t>
  </si>
  <si>
    <t>CABLE TRONCAL CONECTORIZADO 06F 62.5 LC-UPC/LC-UPC 1.0D3/1.0D3 85.0M - TIGHT - AR (PFV) - COG - NEGRO  - IO (1X CAMISA DE PUXAMENTO IP65)</t>
  </si>
  <si>
    <t>SERVICE CABLE CONECTORIZADO 06F 62.5 LC-UPC/LC-UPC 1.0D3/1.0D3 90.0M - TIGHT - AR (PFV) - COG - PRETO - IO (1X CAMISA DE PUXAMENTO IP65)</t>
  </si>
  <si>
    <t>TRUNK CABLE PRE-TERMINATED 06F 62.5 LC-UPC/LC-UPC 1.0D3/1.0D3 90.0M - TIGHT - AR (PFV) - COG - BLACK - IO (1X CAMISA DE PUXAMENTO IP65)</t>
  </si>
  <si>
    <t>CABLE TRONCAL CONECTORIZADO 06F 62.5 LC-UPC/LC-UPC 1.0D3/1.0D3 90.0M - TIGHT - AR (PFV) - COG - NEGRO  - IO (1X CAMISA DE PUXAMENTO IP65)</t>
  </si>
  <si>
    <t>SERVICE CABLE CONECTORIZADO 06F 62.5 LC-UPC/LC-UPC 1.0D3/1.0D3 110.0M - TIGHT - AR (PFV) - COG - PRETO - IO (1X CAMISA DE PUXAMENTO IP65)</t>
  </si>
  <si>
    <t>TRUNK CABLE PRE-TERMINATED 06F 62.5 LC-UPC/LC-UPC 1.0D3/1.0D3 110.0M - TIGHT - AR (PFV) - COG - BLACK - IO (1X CAMISA DE PUXAMENTO IP65)</t>
  </si>
  <si>
    <t>CABLE TRONCAL CONECTORIZADO 06F 62.5 LC-UPC/LC-UPC 1.0D3/1.0D3 110.0M - TIGHT - AR (PFV) - COG - NEGRO  - IO (1X CAMISA DE PUXAMENTO IP65)</t>
  </si>
  <si>
    <t>SERVICE CABLE CONECTORIZADO 06F 62.5 LC-UPC/LC-UPC 1.0D3/1.0D3 120.0M - TIGHT - AR (PFV) - COG - PRETO - IO (1X CAMISA DE PUXAMENTO IP65)</t>
  </si>
  <si>
    <t>TRUNK CABLE PRE-TERMINATED 06F 62.5 LC-UPC/LC-UPC 1.0D3/1.0D3 120.0M - TIGHT - AR (PFV) - COG - BLACK - IO (1X CAMISA DE PUXAMENTO IP65)</t>
  </si>
  <si>
    <t>CABLE TRONCAL CONECTORIZADO 06F 62.5 LC-UPC/LC-UPC 1.0D3/1.0D3 120.0M - TIGHT - AR (PFV) - COG - NEGRO  - IO (1X CAMISA DE PUXAMENTO IP65)</t>
  </si>
  <si>
    <t>SERVICE CABLE CONECTORIZADO 06F 62.5 LC-UPC/LC-UPC 1.0D3/1.0D3 130.0M - TIGHT - AR (PFV) - COG - PRETO - IO (1X CAMISA DE PUXAMENTO IP65)</t>
  </si>
  <si>
    <t>TRUNK CABLE PRE-TERMINATED 06F 62.5 LC-UPC/LC-UPC 1.0D3/1.0D3 130.0M - TIGHT - AR (PFV) - COG - BLACK - IO (1X CAMISA DE PUXAMENTO IP65)</t>
  </si>
  <si>
    <t>CABLE TRONCAL CONECTORIZADO 06F 62.5 LC-UPC/LC-UPC 1.0D3/1.0D3 130.0M - TIGHT - AR (PFV) - COG - NEGRO  - IO (1X CAMISA DE PUXAMENTO IP65)</t>
  </si>
  <si>
    <t>SERVICE CABLE CONECTORIZADO 06F 62.5 LC-UPC/LC-UPC 1.0D3/1.0D3 165.0M - TIGHT - AR (PFV) - COG - PRETO - IO (1X CAMISA DE PUXAMENTO IP65)</t>
  </si>
  <si>
    <t>TRUNK CABLE PRE-TERMINATED 06F 62.5 LC-UPC/LC-UPC 1.0D3/1.0D3 165.0M - TIGHT - AR (PFV) - COG - BLACK - IO (1X CAMISA DE PUXAMENTO IP65)</t>
  </si>
  <si>
    <t>CABLE TRONCAL CONECTORIZADO 06F 62.5 LC-UPC/LC-UPC 1.0D3/1.0D3 165.0M - TIGHT - AR (PFV) - COG - NEGRO  - IO (1X CAMISA DE PUXAMENTO IP65)</t>
  </si>
  <si>
    <t>SERVICE CABLE CONECTORIZADO 06F 62.5 LC-UPC/LC-UPC 1.0D3/1.0D3 180.0M - TIGHT - AR (PFV) - COG - PRETO - IO (1X CAMISA DE PUXAMENTO IP65)</t>
  </si>
  <si>
    <t>TRUNK CABLE PRE-TERMINATED 06F 62.5 LC-UPC/LC-UPC 1.0D3/1.0D3 180.0M - TIGHT - AR (PFV) - COG - BLACK - IO (1X CAMISA DE PUXAMENTO IP65)</t>
  </si>
  <si>
    <t>CABLE TRONCAL CONECTORIZADO 06F 62.5 LC-UPC/LC-UPC 1.0D3/1.0D3 180.0M - TIGHT - AR (PFV) - COG - NEGRO  - IO (1X CAMISA DE PUXAMENTO IP65)</t>
  </si>
  <si>
    <t>SERVICE CABLE CONECTORIZADO 06F 62.5 LC-UPC/LC-UPC 1.0D3/1.0D3 190.0M - TIGHT - AR (PFV) - COG - PRETO - IO (1X CAMISA DE PUXAMENTO IP65)</t>
  </si>
  <si>
    <t>TRUNK CABLE PRE-TERMINATED 06F 62.5 LC-UPC/LC-UPC 1.0D3/1.0D3 190.0M - TIGHT - AR (PFV) - COG - BLACK - IO (1X CAMISA DE PUXAMENTO IP65)</t>
  </si>
  <si>
    <t>CABLE TRONCAL CONECTORIZADO 06F 62.5 LC-UPC/LC-UPC 1.0D3/1.0D3 190.0M - TIGHT - AR (PFV) - COG - NEGRO  - IO (1X CAMISA DE PUXAMENTO IP65)</t>
  </si>
  <si>
    <t>SERVICE CABLE CONECTORIZADO 06F 62.5 LC-UPC/LC-UPC 1.0D3/1.0D3 195.0M - TIGHT - AR (PFV) - COG - PRETO - IO (1X CAMISA DE PUXAMENTO IP65)</t>
  </si>
  <si>
    <t>TRUNK CABLE PRE-TERMINATED 06F 62.5 LC-UPC/LC-UPC 1.0D3/1.0D3 195.0M - TIGHT - AR (PFV) - COG - BLACK - IO (1X CAMISA DE PUXAMENTO IP65)</t>
  </si>
  <si>
    <t>CABLE TRONCAL CONECTORIZADO 06F 62.5 LC-UPC/LC-UPC 1.0D3/1.0D3 195.0M - TIGHT - AR (PFV) - COG - NEGRO  - IO (1X CAMISA DE PUXAMENTO IP65)</t>
  </si>
  <si>
    <t>SERVICE CABLE CONECTORIZADO 06F 62.5 LC-UPC/LC-UPC 1.0D3/1.0D3 200.0M - TIGHT - AR (PFV) - COG - PRETO - IO (1X CAMISA DE PUXAMENTO IP65)</t>
  </si>
  <si>
    <t>TRUNK CABLE PRE-TERMINATED 06F 62.5 LC-UPC/LC-UPC 1.0D3/1.0D3 200.0M - TIGHT - AR (PFV) - COG - BLACK - IO (1X CAMISA DE PUXAMENTO IP65)</t>
  </si>
  <si>
    <t>CABLE TRONCAL CONECTORIZADO 06F 62.5 LC-UPC/LC-UPC 1.0D3/1.0D3 200.0M - TIGHT - AR (PFV) - COG - NEGRO  - IO (1X CAMISA DE PUXAMENTO IP65)</t>
  </si>
  <si>
    <t>SERVICE CABLE CONECTORIZADO 06F 62.5 LC-UPC/LC-UPC 1.0D3/1.0D3 215.0M - TIGHT - AR (PFV) - COG - PRETO - IO (1X CAMISA DE PUXAMENTO IP65)</t>
  </si>
  <si>
    <t>TRUNK CABLE PRE-TERMINATED 06F 62.5 LC-UPC/LC-UPC 1.0D3/1.0D3 215.0M - TIGHT - AR (PFV) - COG - BLACK - IO (1X CAMISA DE PUXAMENTO IP65)</t>
  </si>
  <si>
    <t>CABLE TRONCAL CONECTORIZADO 06F 62.5 LC-UPC/LC-UPC 1.0D3/1.0D3 215.0M - TIGHT - AR (PFV) - COG - NEGRO  - IO (1X CAMISA DE PUXAMENTO IP65)</t>
  </si>
  <si>
    <t>SERVICE CABLE CONECTORIZADO 06F 62.5 LC-UPC/LC-UPC 1.0D3/1.0D3 225.0M - TIGHT - AR (PFV) - COG - PRETO - IO (1X CAMISA DE PUXAMENTO IP65)</t>
  </si>
  <si>
    <t>TRUNK CABLE PRE-TERMINATED 06F 62.5 LC-UPC/LC-UPC 1.0D3/1.0D3 225.0M - TIGHT - AR (PFV) - COG - BLACK - IO (1X CAMISA DE PUXAMENTO IP65)</t>
  </si>
  <si>
    <t>CABLE TRONCAL CONECTORIZADO 06F 62.5 LC-UPC/LC-UPC 1.0D3/1.0D3 225.0M - TIGHT - AR (PFV) - COG - NEGRO  - IO (1X CAMISA DE PUXAMENTO IP65)</t>
  </si>
  <si>
    <t>SERVICE CABLE CONECTORIZADO 06F 62.5 LC-UPC/LC-UPC 1.0D3/1.0D3 250.0M - TIGHT - AR (PFV) - COG - PRETO - IO (1X CAMISA DE PUXAMENTO IP65)</t>
  </si>
  <si>
    <t>TRUNK CABLE PRE-TERMINATED 06F 62.5 LC-UPC/LC-UPC 1.0D3/1.0D3 250.0M - TIGHT - AR (PFV) - COG - BLACK - IO (1X CAMISA DE PUXAMENTO IP65)</t>
  </si>
  <si>
    <t>CABLE TRONCAL CONECTORIZADO 06F 62.5 LC-UPC/LC-UPC 1.0D3/1.0D3 250.0M - TIGHT - AR (PFV) - COG - NEGRO  - IO (1X CAMISA DE PUXAMENTO IP65)</t>
  </si>
  <si>
    <t>SERVICE CABLE CONECTORIZADO 06F 62.5 LC-UPC/LC-UPC 1.0D3/1.0D3 265.0M - TIGHT - AR (PFV) - COG - PRETO - IO (1X CAMISA DE PUXAMENTO IP65)</t>
  </si>
  <si>
    <t>TRUNK CABLE PRE-TERMINATED 06F 62.5 LC-UPC/LC-UPC 1.0D3/1.0D3 265.0M - TIGHT - AR (PFV) - COG - BLACK - IO (1X CAMISA DE PUXAMENTO IP65)</t>
  </si>
  <si>
    <t>CABLE TRONCAL CONECTORIZADO 06F 62.5 LC-UPC/LC-UPC 1.0D3/1.0D3 265.0M - TIGHT - AR (PFV) - COG - NEGRO  - IO (1X CAMISA DE PUXAMENTO IP65)</t>
  </si>
  <si>
    <t>SERVICE CABLE CONECTORIZADO 06F 62.5 LC-UPC/LC-UPC 1.0D3/1.0D3 280.0M - TIGHT - AR (PFV) - COG - PRETO - IO (1X CAMISA DE PUXAMENTO IP65)</t>
  </si>
  <si>
    <t>TRUNK CABLE PRE-TERMINATED 06F 62.5 LC-UPC/LC-UPC 1.0D3/1.0D3 280.0M - TIGHT - AR (PFV) - COG - BLACK - IO (1X CAMISA DE PUXAMENTO IP65)</t>
  </si>
  <si>
    <t>CABLE TRONCAL CONECTORIZADO 06F 62.5 LC-UPC/LC-UPC 1.0D3/1.0D3 280.0M - TIGHT - AR (PFV) - COG - NEGRO  - IO (1X CAMISA DE PUXAMENTO IP65)</t>
  </si>
  <si>
    <t>SERVICE CABLE CONECTORIZADO 06F 62.5 LC-UPC/LC-UPC 1.0D3/1.0D3 320.0M - TIGHT - AR (PFV) - COG - PRETO - IO (1X CAMISA DE PUXAMENTO IP65)</t>
  </si>
  <si>
    <t>TRUNK CABLE PRE-TERMINATED 06F 62.5 LC-UPC/LC-UPC 1.0D3/1.0D3 320.0M - TIGHT - AR (PFV) - COG - BLACK - IO (1X CAMISA DE PUXAMENTO IP65)</t>
  </si>
  <si>
    <t>CABLE TRONCAL CONECTORIZADO 06F 62.5 LC-UPC/LC-UPC 1.0D3/1.0D3 320.0M - TIGHT - AR (PFV) - COG - NEGRO  - IO (1X CAMISA DE PUXAMENTO IP65)</t>
  </si>
  <si>
    <t>SERVICE CABLE CONECTORIZADO 06F 62.5 LC-UPC/LC-UPC 1.0D3/1.0D3 325.0M - TIGHT - AR (PFV) - COG - PRETO - IO (1X CAMISA DE PUXAMENTO IP65)</t>
  </si>
  <si>
    <t>TRUNK CABLE PRE-TERMINATED 06F 62.5 LC-UPC/LC-UPC 1.0D3/1.0D3 325.0M - TIGHT - AR (PFV) - COG - BLACK - IO (1X CAMISA DE PUXAMENTO IP65)</t>
  </si>
  <si>
    <t>CABLE TRONCAL CONECTORIZADO 06F 62.5 LC-UPC/LC-UPC 1.0D3/1.0D3 325.0M - TIGHT - AR (PFV) - COG - NEGRO  - IO (1X CAMISA DE PUXAMENTO IP65)</t>
  </si>
  <si>
    <t>SERVICE CABLE CONECTORIZADO 06F 62.5 LC-UPC/LC-UPC 1.0D3/1.0D3 345.0M - TIGHT - AR (PFV) - COG - PRETO - IO (1X CAMISA DE PUXAMENTO IP65)</t>
  </si>
  <si>
    <t>TRUNK CABLE PRE-TERMINATED 06F 62.5 LC-UPC/LC-UPC 1.0D3/1.0D3 345.0M - TIGHT - AR (PFV) - COG - BLACK - IO (1X CAMISA DE PUXAMENTO IP65)</t>
  </si>
  <si>
    <t>CABLE TRONCAL CONECTORIZADO 06F 62.5 LC-UPC/LC-UPC 1.0D3/1.0D3 345.0M - TIGHT - AR (PFV) - COG - NEGRO  - IO (1X CAMISA DE PUXAMENTO IP65)</t>
  </si>
  <si>
    <t>SERVICE CABLE CONECTORIZADO 06F 62.5 LC-UPC/LC-UPC 1.0D3/1.0D3 355.0M - TIGHT - AR (PFV) - COG - PRETO - IO (1X CAMISA DE PUXAMENTO IP65)</t>
  </si>
  <si>
    <t>TRUNK CABLE PRE-TERMINATED 06F 62.5 LC-UPC/LC-UPC 1.0D3/1.0D3 355.0M - TIGHT - AR (PFV) - COG - BLACK - IO (1X CAMISA DE PUXAMENTO IP65)</t>
  </si>
  <si>
    <t>CABLE TRONCAL CONECTORIZADO 06F 62.5 LC-UPC/LC-UPC 1.0D3/1.0D3 355.0M - TIGHT - AR (PFV) - COG - NEGRO  - IO (1X CAMISA DE PUXAMENTO IP65)</t>
  </si>
  <si>
    <t>SERVICE CABLE CONECTORIZADO 06F 62.5 LC-UPC/LC-UPC 1.0D3/1.0D3 400.0M - TIGHT - AR (PFV) - COG - PRETO - IO (1X CAMISA DE PUXAMENTO IP65)</t>
  </si>
  <si>
    <t>TRUNK CABLE PRE-TERMINATED 06F 62.5 LC-UPC/LC-UPC 1.0D3/1.0D3 400.0M - TIGHT - AR (PFV) - COG - BLACK - IO (1X CAMISA DE PUXAMENTO IP65)</t>
  </si>
  <si>
    <t>CABLE TRONCAL CONECTORIZADO 06F 62.5 LC-UPC/LC-UPC 1.0D3/1.0D3 400.0M - TIGHT - AR (PFV) - COG - NEGRO  - IO (1X CAMISA DE PUXAMENTO IP65)</t>
  </si>
  <si>
    <t>SERVICE CABLE CONECTORIZADO 06F 62.5 LC-UPC/LC-UPC 1.0D3/1.0D3 465.0M - TIGHT - AR (PFV) - COG - PRETO - IO (1X CAMISA DE PUXAMENTO IP65)</t>
  </si>
  <si>
    <t>TRUNK CABLE PRE-TERMINATED 06F 62.5 LC-UPC/LC-UPC 1.0D3/1.0D3 465.0M - TIGHT - AR (PFV) - COG - BLACK - IO (1X CAMISA DE PUXAMENTO IP65)</t>
  </si>
  <si>
    <t>CABLE TRONCAL CONECTORIZADO 06F 62.5 LC-UPC/LC-UPC 1.0D3/1.0D3 465.0M - TIGHT - AR (PFV) - COG - NEGRO  - IO (1X CAMISA DE PUXAMENTO IP65)</t>
  </si>
  <si>
    <t>SERVICE CABLE CONECTORIZADO 06F 62.5 LC-UPC/LC-UPC 1.0D3/1.0D3 475.0M - TIGHT - AR (PFV) - COG - PRETO - IO (1X CAMISA DE PUXAMENTO IP65)</t>
  </si>
  <si>
    <t>TRUNK CABLE PRE-TERMINATED 06F 62.5 LC-UPC/LC-UPC 1.0D3/1.0D3 475.0M - TIGHT - AR (PFV) - COG - BLACK - IO (1X CAMISA DE PUXAMENTO IP65)</t>
  </si>
  <si>
    <t>CABLE TRONCAL CONECTORIZADO 06F 62.5 LC-UPC/LC-UPC 1.0D3/1.0D3 475.0M - TIGHT - AR (PFV) - COG - NEGRO  - IO (1X CAMISA DE PUXAMENTO IP65)</t>
  </si>
  <si>
    <t>SERVICE CABLE CONECTORIZADO 06F 62.5 LC-UPC/LC-UPC 1.0D3/1.0D3 500.0M - TIGHT - AR (PFV) - COG - PRETO - IO (1X CAMISA DE PUXAMENTO IP65)</t>
  </si>
  <si>
    <t>TRUNK CABLE PRE-TERMINATED 06F 62.5 LC-UPC/LC-UPC 1.0D3/1.0D3 500.0M - TIGHT - AR (PFV) - COG - BLACK - IO (1X CAMISA DE PUXAMENTO IP65)</t>
  </si>
  <si>
    <t>CABLE TRONCAL CONECTORIZADO 06F 62.5 LC-UPC/LC-UPC 1.0D3/1.0D3 500.0M - TIGHT - AR (PFV) - COG - NEGRO  - IO (1X CAMISA DE PUXAMENTO IP65)</t>
  </si>
  <si>
    <t>CABO OPTICO DROP SLIMCONNECTOR FIG.8 LOW FRICTION 01F CZ - ROLO 50M (SLIM CONECTORIZADO 2 PONTAS)</t>
  </si>
  <si>
    <t>OPTICAL CABLE DROP SLIMCONNECTOR FIG.8 LOW FRICTION 01F CZ - 50M ROLL (SLIM CONNECTORIZED 2 ENDS)</t>
  </si>
  <si>
    <t>CABLE OPTICO DROP SLIMCONNECTOR FIG.8 LOW FRICTION 01F CZ - ROLLO 50M (SLIM CONECTORIZADO 2 PUNTAS)</t>
  </si>
  <si>
    <t>CABO OPTICO DROP SLIMCONNECTOR FIG.8 LOW FRICTION 01F CZ - ROLO 100M (SLIM CONECTORIZADO 2 PONTAS)</t>
  </si>
  <si>
    <t>OPTICAL CABLE DROP SLIMCONNECTOR FIG.8 LOW FRICTION 01F CZ - 100M ROLL (SLIM CONNECTORIZED 2 ENDS)</t>
  </si>
  <si>
    <t>CABLE OPTICO DROP SLIMCONNECTOR FIG.8 LOW FRICTION 01F CZ - ROLLO 100M (SLIM CONECTORIZADO 2 PUNTAS)</t>
  </si>
  <si>
    <t>CABO OPTICO DROP SLIMCONNECTOR FIG.8 LOW FRICTION 01F CZ - ROLO 150M (SLIM CONECTORIZADO 2 PONTAS)</t>
  </si>
  <si>
    <t>OPTICAL CABLE DROP SLIMCONNECTOR FIG.8 LOW FRICTION 01F CZ - 150M ROLL (SLIM CONNECTORIZED 2 ENDS)</t>
  </si>
  <si>
    <t>CABLE OPTICO DROP SLIMCONNECTOR FIG.8 LOW FRICTION 01F CZ - ROLLO 150M (SLIM CONECTORIZADO 2 PUNTAS)</t>
  </si>
  <si>
    <t>CABO OPTICO DROP SLIMCONNECTOR FIG.8 LOW FRICTION 01F CZ - ROLO 220M (SLIM CONECTORIZADO 2 PONTAS)</t>
  </si>
  <si>
    <t>OPTICAL CABLE DROP SLIMCONNECTOR FIG.8 LOW FRICTION 01F CZ - 220M ROLL (SLIM CONNECTORIZED 2 ENDS)</t>
  </si>
  <si>
    <t>CABLE OPTICO DROP SLIMCONNECTOR FIG.8 LOW FRICTION 01F CZ - ROLLO 220M (SLIM CONECTORIZADO 2 PUNTAS)</t>
  </si>
  <si>
    <t>CABO OPTICO DROP SLIMCONNECTOR FIG.8 LOW FRICTION 01F CZ - ROLO 300M (SLIM CONECTORIZADO 2 PONTAS)</t>
  </si>
  <si>
    <t>OPTICAL CABLE DROP SLIMCONNECTOR FIG.8 LOW FRICTION 01F CZ - 300M ROLL (SLIM CONNECTORIZED 2 ENDS)</t>
  </si>
  <si>
    <t>CABLE OPTICO DROP SLIMCONNECTOR FIG.8 LOW FRICTION 01F CZ - ROLLO 300M (SLIM CONECTORIZADO 2 PUNTAS)</t>
  </si>
  <si>
    <t>ANTENA PARABOLICA VAZADA, 2.0-2.3GHZ, 1.2M, 25DBI, SIMPLES POL, AEV 0.69M2, JUMPER N-MACHO 1.5M - ALG</t>
  </si>
  <si>
    <t>ANTENA PARABOLICA VAZADA, 2.0-2.3GHZ, 2.0M, 29DBI, SIMPLES POL, AEV 1.31M2, JUMPER N-MACHO 1.5M - ALG</t>
  </si>
  <si>
    <t>ANTENA PARABOLICA VAZADA, 2.0-2.3GHZ, 3.0M, 33DBI, SIMPLES POL, AEV 2.51M2, JUMPER N-MACHO 1.5M - ALG</t>
  </si>
  <si>
    <t>ANTENA PARABOLICA VAZADA, 2.0-2.3GHZ, 4.0M, 35DBI, SIMPLES POL, AEV 4.59M2, JUMPER N-MACHO 1.5M - ALG</t>
  </si>
  <si>
    <t>ANTENA PARABOLICA SOLIDA RADOME SHIELD, 3.8-4.2GHZ, 0.6M, 27DBI, DUPLA POL, AEV 0.28M2, JUMPER N-MACHO 1.5M - ALG</t>
  </si>
  <si>
    <t>ANTENA PARABOLICA SOLIDA RADOME SHIELD, 3.8-4.2GHZ, 0.9M, 30DBI, DUPLA POL, AEV 0.64M2, JUMPER N-MACHO 1.5M - ALG</t>
  </si>
  <si>
    <t>CABO OPTICO CFOA-SM-ARD-S 144F TS G-652D</t>
  </si>
  <si>
    <t>OPTICAL CABLE CFOA-SM-ARD-S 144F TS G-652D</t>
  </si>
  <si>
    <t>CABLE OPTICO CFOA-SM-ARD-S 144F TS G-652D</t>
  </si>
  <si>
    <t>LIMITADOR DE CURVATURA P/ GUIAS VERTICAIS - 175MM - (KIT 11 PECAS)</t>
  </si>
  <si>
    <t>ET02078</t>
  </si>
  <si>
    <t>a0A6100000blnkt</t>
  </si>
  <si>
    <t>RACK ABERTO 19"x 44U (PRETO RAL9005)</t>
  </si>
  <si>
    <t>OPEN RACK19" X 44U (Black RAL9005)</t>
  </si>
  <si>
    <t>RACK ABIERTO 19" X 44U (NEGRO RAL9005)</t>
  </si>
  <si>
    <t>ET01742</t>
  </si>
  <si>
    <t>a0A6100000blnhg</t>
  </si>
  <si>
    <t>ACOMODADORES PARA GUIA VERTICAL ( KIT 5 PECAS)</t>
  </si>
  <si>
    <t>SPOOL FOR VERTICAL MANAGER ( 5 PIECES)</t>
  </si>
  <si>
    <t>ACOMODADORES PARA GUIA VERTICAL (KIT CON 5 PIEZAS)</t>
  </si>
  <si>
    <t>ET01963</t>
  </si>
  <si>
    <t>a0A6100000blnk5</t>
  </si>
  <si>
    <t>CORDAO MONOFIBRA CONECTORIZADO BLI A/B G-657A SC-APC/SC-APC 1.5M - COG - AZUL</t>
  </si>
  <si>
    <t>SIMPLEX OPTICAL PATCH CORD BLI A/B G-657A SC-APC/SC-APC 1.5M - COG - AZUL</t>
  </si>
  <si>
    <t>PATCH CORD OPTICO MONOFIBRA CONECTORIZADO BLI A/B G-657A SC-APC/SC-APC 1.5M - COG - AZUL</t>
  </si>
  <si>
    <t>CABO OPTICO CFOA-SM-AS80-S 04F G-652D TS NR (ABNT CL)</t>
  </si>
  <si>
    <t>OPTICAL CABLE CFOA-SM-AS80-S 04F G-652D TS NR (ABNT CL)</t>
  </si>
  <si>
    <t>CABLE OPTICO CFOA-SM-AS80-S 04F G-652D TS NR (ABNT CL)</t>
  </si>
  <si>
    <t>CABO OPTICO CFOA-SM-AS80-S 18F G-652D TS NR (ABNT CL)</t>
  </si>
  <si>
    <t>OPTICAL CABLE CFOA-SM-AS80-S 18F G-652D TS NR (ABNT CL)</t>
  </si>
  <si>
    <t>CABLE OPTICO CFOA-SM-AS80-S 18F G-652D TS NR (ABNT CL)</t>
  </si>
  <si>
    <t>SERVICE CABLE CONECTORIZADO 06F 62.5 ST-UPC/NC 1.0D2 5.0M - TIGHT-AR (PFV) - LSZH - PRETO/LARANJA - (1X CAMISA DE PUXAMENTO IP65)</t>
  </si>
  <si>
    <t>TRUNK CABLE PRE-TERMINATED 06F 62.5 ST-UPC/NC 1.0D2 5.0M - TIGHT - AR (PFV) - COG - BLACK - IO (1X CAMISA DE PUXAMENTO IP65)</t>
  </si>
  <si>
    <t>CABLE TRONCAL CONECTORIZADO 06F 62.5 ST-UPC/NC 1.0D2 5.0M - TIGHT - AR (PFV) - COG - NEGRO - IO (1X CAMISA DE PUXAMENTO IP65)</t>
  </si>
  <si>
    <t>DGO600 DISTRIBUIDOR GERAL OPTICO - SUB-RACK MODELO RED - 48 ADAPTADORES SC-UPC</t>
  </si>
  <si>
    <t>DGO600 (MAIN DISTRIBUTION FRAME - SUB-RACK NETWORK MODEL - 48 ADAPTERS SC-UPC</t>
  </si>
  <si>
    <t>DGO600 (DISTRIBUIDOR GENERAL OPTICO - SUB-RACK MODELO RED - 48 ADAPTADORES SC-UPC</t>
  </si>
  <si>
    <t>ET03079</t>
  </si>
  <si>
    <t>DGO600 (DISTRIBUIDOR GERAL OPTICO - SUB-RACK MODELO RED - 24 ADAPTADORES SC-UPC</t>
  </si>
  <si>
    <t>DGO600 (MAIN DISTRIBUTION FRAME - NETWORK MODEL - 24 ADAPTERS SC-UPC</t>
  </si>
  <si>
    <t>DGO600 (DISTRIBUIDOR GENERAL OPTICO - SUB-RACK MODELO RED - 24 ADAPTADORES SC-UPC</t>
  </si>
  <si>
    <t>CABO OPTICO CFOA-MM-DDR-S 12F (50) (PFV) LSZH</t>
  </si>
  <si>
    <t>OPTICAL CABLE CFOA-MM-DDR-S 12F (50) (PFV) LSZH</t>
  </si>
  <si>
    <t>CABLE OPTICO CFOA-MM-DDR-S 12F (50) (PFV) LSZH</t>
  </si>
  <si>
    <t>CABO OPTICO CFOA-SM-ASU120-S 12F G-652D NR</t>
  </si>
  <si>
    <t>OPTICAL CABLE CFOA-SM-ASU120-S 12F G-652D NR</t>
  </si>
  <si>
    <t>CABLE OPTICO CFOA-SM-ASU120-S 12F G-652D NR</t>
  </si>
  <si>
    <t>ET04018</t>
  </si>
  <si>
    <t>a0A6100001IhlS1</t>
  </si>
  <si>
    <t>FK-CTOP-16PI (CAIXA DE TERMINACAO OPTICA PRECONECTORIZADA - SPLITTER 1X2 NC/SC-APC E GROMMETS PARA DROP FLAT)</t>
  </si>
  <si>
    <t>FK-CTOP-16PI (NETWORK ACCESS POINT PRECONNECTORIZED - SPLITTER 1X2 NC/SC-APC AND GROMMETS FOR FLAT DROP)</t>
  </si>
  <si>
    <t>FK-CTOP-16PI (CAJA DE TERMINACION OPTICA PRECONECTORIZADA - SPLITTER 1X2 NC/SC-APC Y GROMMETS PARA DROP PLANO)</t>
  </si>
  <si>
    <t>FK-CTO-16MC (CAIXA TERMINAÇÃO ÓPTICA - 1 BANDEJA EMENDA,  1 BANDEJA 16 ADAPT SC-APC SHUTTER, 1 SPLITTER 1X2 NC/SC-APC, GROMMETS FLAT E SUPORTE CORDOALHA) - AZ</t>
  </si>
  <si>
    <t>FK-CTO-16MC (SLIMBOX DROP TERMINAL - 1 SPLICE TRAY,  1 TRAY 16 SC-APC ADAPT SHUTTER, 1 SPLITTER 1X2 NC/SC-APC, GROMMETS FLAT AND STRAND MOUNTING SUPPORT) - BL</t>
  </si>
  <si>
    <t>FK-CTO-16MC (CAJA TERMINACIÓN OPTICA - 1 BANDEJA EMPALME,  1 BANDEJA 16 ADAPT SC-APC SHUTTER, 1 SPLITTER 1X2 NC/SC-APC, GROMMETS FLAT Y SOPORTE CORDAJE) - AZ</t>
  </si>
  <si>
    <t>SERVICE CABLE CONECTORIZADO 48F SM LC-APC/NC 1.5D2/NC 60.0M - AS80-S TS - RC - PRETO - OUTDOOR</t>
  </si>
  <si>
    <t>TRUNK CABLE PRE-TERMINATED 48F SM LC-APC/NC 1.5D2/NC 60.0M - AS80-S TD - RC - BLACK - OUTDOOR</t>
  </si>
  <si>
    <t>CABLE TRONCAL CONECTORIZADO 48F SM LC-APC/NC 1.5D2/NC 60.0M - AS80-S TS - RC - NEGRO - OUTDOOR</t>
  </si>
  <si>
    <t>CEIP 12 (CAIXA DE EMENDA INTERNA DE PAREDE 12F COM 1 SPLITTER 1X8 SC-APC/SC-APC E 10 ADAP)</t>
  </si>
  <si>
    <t>SLIMBOX 12-FIBER INTERNAL ADAPTER MODULE (CEIP 12 - WITH 1 SPLITTER 1x8 SC-APC/SC-APC)</t>
  </si>
  <si>
    <t>CEIP 12 (CAJA DE EMPALME INTERNA DE PARED 12F CON 1 SPLITTER 1X8 SC-APC/SC-APC)</t>
  </si>
  <si>
    <t>DGOI-C 64 (DISTRIBUIDOR GERAL OPTICO INTERNO CONECTORIZADO MODULAR - CONEC. PRUMADA MONTADO 20 ADAP E 1 SPLITTER 1X4 SC-APC/SC-APC)</t>
  </si>
  <si>
    <t>DGOI-C 64 (Connectorized MDU Modular Distribution Box - RISER CABLE CONNECT ASSEMBLED WITH 20 ADAP AND 1 SPLITTER 1X4 SC-APC/SC-APC)</t>
  </si>
  <si>
    <t>DGOI-C 64 (DISTRIBUIDOR GERAL OPTICO INTERNO CONECTORIZADO MODULAR - CONEC. RISER MONTADO 20 ADAP Y 1 SPLITTER 1X4 SC-APC/SC-APC)</t>
  </si>
  <si>
    <t>DGOI-C 64 (DISTRIBUIDOR GERAL OPTICO INTERNO CONECTORIZADO MODULAR - CONEC. PRUMADA MONTADO 20 ADAP E 1 SPLITTER 1X8 SC-APC/SC-APC)</t>
  </si>
  <si>
    <t>DGOI-C 64 (Connectorized MDU Modular Distribution Box - RISER CABLE CONNECT ASSEMBLED WITH 20 ADAP AND 1 SPLITTER 1X8 SC-APC/SC-APC)</t>
  </si>
  <si>
    <t>DGOI-C 64 (DISTRIBUIDOR GERAL OPTICO INTERNO CONECTORIZADO MODULAR - CONEC. RISER MONTADO 20 ADAP Y 1 SPLITTER 1X8 SC-APC/SC-APC)</t>
  </si>
  <si>
    <t>DGOI-C 64 (DISTRIBUIDOR GERAL OPTICO INTERNO CONECTORIZADO MODULAR - CONEC. PRUMADA MONTADO 20 ADAP E 1 SPLITTER 1X16 SC-APC/SC-APC)</t>
  </si>
  <si>
    <t>DGOI-C 64 (Connectorized MDU Modular Distribution Box - RISER CABLE CONNECT ASSEMBLED WITH 20 ADAP AND 1 SPLITTER 1X16 SC-APC/SC-APC)</t>
  </si>
  <si>
    <t>DGOI-C 64 (DISTRIBUIDOR GERAL OPTICO INTERNO CONECTORIZADO MODULAR - CONEC. RISER MONTADO 20 ADAP Y 1 SPLITTER 1X16 SC-APC/SC-APC)</t>
  </si>
  <si>
    <t>DGOI-C 64 (DISTRIBUIDOR GERAL OPTICO INTERNO CONECTORIZADO MODULAR - CONEC. PRUMADA MONTADO 20 ADAP E 1 SPLITTER 1X32 SC-APC/SC-APC)</t>
  </si>
  <si>
    <t>DGOI-C 64 (Connectorized MDU Modular Distribution Box - RISER CABLE CONNECT ASSEMBLED WITH 20 ADAP AND 1 SPLITTER 1X32 SC-APC/SC-APC)</t>
  </si>
  <si>
    <t>DGOI-C 64 (DISTRIBUIDOR GERAL OPTICO INTERNO CONECTORIZADO MODULAR - CONEC. RISER MONTADO 20 ADAP Y 1 SPLITTER 1X32 SC-APC/SC-APC)</t>
  </si>
  <si>
    <t>DGOI-C 64 (DISTRIBUIDOR GERAL OPTICO INTERNO CONECTORIZADO MODULAR - CONEC. PRUMADA MONTADO 20 ADAP E 1 SPLITTER 1X64 SC-APC/SC-APC)</t>
  </si>
  <si>
    <t>DGOI-C 64 (Connectorized MDU Modular Distribution Box - RISER CABLE CONNECT ASSEMBLED WITH 20 ADAP AND 1 SPLITTER 1X64 SC-APC/SC-APC)</t>
  </si>
  <si>
    <t>DGOI-C 64 (DISTRIBUIDOR GERAL OPTICO INTERNO CONECTORIZADO MODULAR - CONEC. RISER MONTADO 20 ADAP Y 1 SPLITTER 1X64 SC-APC/SC-APC)</t>
  </si>
  <si>
    <t>CABO OPTICO CFOAC-BLI-A/B-CM-01-AR-LSZH CZ - RIB 500M (DROP COMPACTO FIG.8 LOW FRICTION)</t>
  </si>
  <si>
    <t>OPTICAL CABLE CFOAC-BLI-A/B-CM-01-AR-LSZH GY - RIB 500M (COMPACT LOW FRICTION FIG.8 DROP)</t>
  </si>
  <si>
    <t>CABLE OPTICO CFOAC-BLI-A/B-CM-01-AR-LSZH GR - RIB 500M (DROP COMPACTO FIG.8 LOW FRICTION)</t>
  </si>
  <si>
    <t>FK-CTOP-16PI (CAIXA DE TERMINACAO OPTICA PRECONECTORIZADA - SPLITTER 1X4 NC/NC E 1X16 NC/SC-APC E GROMMETS PARA DROP FLAT)</t>
  </si>
  <si>
    <t>FK-CTOP-16PI (NETWORK ACCESS POINT PRECONNECTORIZED - SPLITTER 1X4 NC/NC AND 1X16 NC/SC-APC AND GROMMETS FOR FLAT DROP)</t>
  </si>
  <si>
    <t>FK-CTOP-16PI (CAJA DE TERMINACION OPTICA PRECONECTORIZADA - SPLITTER 1X4 NC/NC Y 1X16 NC/SC-APC Y GROMMETS PARA DROP PLANO)</t>
  </si>
  <si>
    <t>FK-CTOP-16PI (CAIXA DE TERMINACAO OPTICA PRECONECTORIZADA - SPLITTER 1X16 NC/SC-APC E GROMMETS PARA DROP FLAT)</t>
  </si>
  <si>
    <t>FK-CTOP-16PI (NETWORK ACCESS POINT PRECONNECTORIZED- SPLITTER 1X4 NC/NC AND 1X16 NC/SC-APC AND GROMMETS FOR FLAT DROP)</t>
  </si>
  <si>
    <t>FK-CTOP-16PI (CAJA DE TERMINACION OPTICA PRECONECTORIZADA - SPLITTER 1X16 NC/SC-APC Y GROMMETS PARA DROP PLANO )</t>
  </si>
  <si>
    <t>FK-CTOP-16PI (CAIXA DE TERMINACAO OPTICA PRECONECTORIZADA - 3 SPLITTER 1X4 NC/SC-APC E GROMMETS PARA DROP FLAT)</t>
  </si>
  <si>
    <t>FK-CTOP-16PI (NETWORK ACCESS POINT PRECONNECTORIZED - 3 SPLITTER 1X4 NC/SC-APC AND GROMMETS FOR FLAT DROP)</t>
  </si>
  <si>
    <t>FK-CTOP-16PI (CAJA DE TERMINACION OPTICA PRECONECTORIZADA - 3 SPLITTER 1X4 NC/SC-APC Y GROMMETS PARA DROP PLANO)</t>
  </si>
  <si>
    <t>DIO CASSETE HDX PARA TERMINAÇÃO 12F SM LC-UPC</t>
  </si>
  <si>
    <t>CORDAO DUPLEX CONECTORIZADO DATAWAVE BLI A/B G-657A LC(UB)-UPC/LC(UB)-UPC - 3.0M - LSZH - AZUL (A - B)</t>
  </si>
  <si>
    <t>DUPLEX OPTICAL PATCH CORD DATAWAVE BLI A/B G-657A LC(UB)-UPC/LC(UB)-UPC - 3.0M - LSZH - BLUE (A - B)</t>
  </si>
  <si>
    <t>PATCH CORD OPTICO DUPLEX CONECTORIZADO DATAWAVE BLI A/B G-657A LC(UB)-UPC/LC(UB)-UPC - 3.0M - LSZH - AZUL (A - B)</t>
  </si>
  <si>
    <t>SERVICE CABLE CONECTORIZADO 04F SM G-652D LC-UPC/LC-UPC 1.0D3 80.0M - TIGHT - AR - LSZH - PRETO - IO (1X CAMISA DE PUXAMENTO IP65)</t>
  </si>
  <si>
    <t>TRUNK CABLE PRE-TERMINATED 04F SM G-652D LC-UPC/LC-UPC 1.0D3 80.0M - TIGHT - AR - LSZH - BLACK - IO (1X CAMISA DE PUXAMENTO IP65)</t>
  </si>
  <si>
    <t>CABLE TRONCAL CONECTORIZADO 04F SM G-652D LC-UPC/LC-UPC 1.0D3 80.0M - TIGHT - AR - LSZH - NEGRO  - IO (1X CAMISA DE PUXAMENTO IP65)</t>
  </si>
  <si>
    <t>SERVICE CABLE CONECTORIZADO 04F SM G-652D LC-UPC/LC-UPC 1.0D3 70.0M - TIGHT - AR - LSZH - PRETO - IO (1X CAMISA DE PUXAMENTO IP65)</t>
  </si>
  <si>
    <t>TRUNK CABLE PRE-TERMINATED 04F SM G-652D LC-UPC/LC-UPC 1.0D3 70.0M - TIGHT - AR - LSZH - BLACK - IO (1X CAMISA DE PUXAMENTO IP65)</t>
  </si>
  <si>
    <t>CABLE TRONCAL CONECTORIZADO 04F SM G-652D LC-UPC/LC-UPC 1.0D3 70.0M - TIGHT - AR - LSZH - NEGRO  - IO (1X CAMISA DE PUXAMENTO IP65)</t>
  </si>
  <si>
    <t>CABO OPTICO AT-3BEH2YT-096-LSZH</t>
  </si>
  <si>
    <t>OPTICAL CABLE AT-3BEH2YT-096-LSZH</t>
  </si>
  <si>
    <t>CABLE OPTICO AT-3BEH2YT-096-LSZH</t>
  </si>
  <si>
    <t>CABO OPTICO CFOA-SM-AS500-S 48F G-652D DC (8 F/T)</t>
  </si>
  <si>
    <t>OPTICAL CABLE CFOA-SM-AS500-S 48F G-652D DC (8 F/T)</t>
  </si>
  <si>
    <t>CABLE OPTICO CFOA-SM-AS500-S 48F G-652D DC (8 F/T)</t>
  </si>
  <si>
    <t>CABO OPTICO CFOA-SM-AS300-S 48F G-652D DC (8 F/T)</t>
  </si>
  <si>
    <t>OPTICAL CABLE CFOA-SM-AS300-S 48F G-652D DC (8 F/T)</t>
  </si>
  <si>
    <t>CABLE OPTICO CFOA-SM-AS300-S 48F G-652D DC (8 F/T)</t>
  </si>
  <si>
    <t>CABO OPTICO CFOA-MM-DD-S OM4 72F (50) TS</t>
  </si>
  <si>
    <t>OPTICAL CABLE CFOA-MM-DD-S OM4 72F (50) TS</t>
  </si>
  <si>
    <t>CABLE OPTICO CFOA-MM-DD-S OM4 72F (50) TS</t>
  </si>
  <si>
    <t>ET02279</t>
  </si>
  <si>
    <t>a0A6100000blnn2</t>
  </si>
  <si>
    <t>CABO OPTICO CONECTORIZADO DROP COMPACTO FIG.8 LOW FRICTION BLI-CM-01-AR-LSZH SLIMCONNECTOR - CZ - ROLO 100M (DIRETO)</t>
  </si>
  <si>
    <t>OPTICAL CABLE DROP COMPACT FIG.8 LOW FRICTION BLI-CD-01-AR-LSZH SLIMCONNECTOR - CZ - REEL 100M (DIRECT)</t>
  </si>
  <si>
    <t>CABLE OPTICO CONECTORIZADO DROP COMPACTO FIG.8 LOW FRICTION BLI-CD-01-AR-LSZH SLIMCONNECTOR - CZ - BOBINA 100M (DIRECTO)</t>
  </si>
  <si>
    <t>CABO OPTICO CONECTORIZADO DROP COMPACTO FIG.8 LOW FRICTION BLI-CM-01-AR-LSZH SLIMCONNECTOR - CZ - ROLO 220M (DIRETO)</t>
  </si>
  <si>
    <t>OPTICAL CABLE DROP COMPACT FIG.8 LOW FRICTION BLI-CM-01-AR-LSZH SLIMCONNECTOR - CZ - REEL 220M (DIRECT)</t>
  </si>
  <si>
    <t>CABLE OPTICO CONECTORIZADO DROP COMPACTO FIG.8 LOW FRICTION BLI-CM-01-AR-LSZH SLIMCONNECTOR - CZ - BOBINA 220M (DIRECTO)</t>
  </si>
  <si>
    <t>BAMB-OPGW-13i Conjunto de grapas de retención para Cable  de Guarda OPGW</t>
  </si>
  <si>
    <t>CS-OPGW-13i Conjunto de suspensiones para Cable de  Guarda OPGW</t>
  </si>
  <si>
    <t>AMG-050926 Amortiguadores de Vibración tipo  Stockbridge para Cable de Guarda  OPGW</t>
  </si>
  <si>
    <t>SFO-CD-3 Grapas Bajantes para Cable de Guarda  OPGW</t>
  </si>
  <si>
    <t>4xSFOAL-P-36 Elementos para almacenamiento de reserva  del cable OPGW</t>
  </si>
  <si>
    <t>CABO OPTICO CFOA-SM-ARD-S 72F</t>
  </si>
  <si>
    <t>OPTICAL CABLE CFOA-SM-ARD-S 72F</t>
  </si>
  <si>
    <t>CABLE OPTICO CFOA-SM-ARD-S 72F</t>
  </si>
  <si>
    <t>CABO OPTICO OPGW - 2 layers, center SS tube, CENTRUM. Ref. our  design J-12011 with 48 x ITU G.652D Fibers</t>
  </si>
  <si>
    <t>CABLE OPGW - 2 layers, center SS tube, CENTRUM. Ref. our  design J-12011 with 48 x ITU G.652D Fibers</t>
  </si>
  <si>
    <t>OPTICAL CABLEOPGW - 2 layers, center SS tube, CENTRUM. Ref. our  design J-12011 with 48 x ITU G.652D Fibers</t>
  </si>
  <si>
    <t>BAMPIX-OPGW-19i Amarre Doble Pasante OPGW</t>
  </si>
  <si>
    <t>CSIX-OPGW-19i Conjunto Suspensión OPGW</t>
  </si>
  <si>
    <t>AMG-091529-IX Amortiguador OPGW</t>
  </si>
  <si>
    <t>IFO-48FO Caja de Empalme F.O.</t>
  </si>
  <si>
    <t>SFOIX-CD-3 Grapa bajada doble cable OPGW</t>
  </si>
  <si>
    <t>CABO OPTICO AT-3BE27NT-036-CKIB-J</t>
  </si>
  <si>
    <t>OPTICAL CABLE AT-3BE27NT-036-CKIB-J</t>
  </si>
  <si>
    <t>CABLE OPTICO AT-3BE27NT-036-CKIB-J</t>
  </si>
  <si>
    <t>CABO OPTICO CFOA-BLI-A/B-DMD-S 12F</t>
  </si>
  <si>
    <t>OPTICAL CABLE CFOA-BLI-A/B-DMD-S 12F</t>
  </si>
  <si>
    <t>CABLE OPTICO CFOA-BLI-A/B-DMD-S 12F</t>
  </si>
  <si>
    <t>OPTICAL CABLE CCFOA-BLI-A/B-DMD-S 48F</t>
  </si>
  <si>
    <t>CORDAO OPTICO FANOUT 8F-40G SM G.652D LC-APC/MPO12-APC(F) 0.7D2/8.0D3 - MTF - LSZH - AZUL</t>
  </si>
  <si>
    <t>OPTICAL PATCH CORD FANOUT 8F-40G SM G.652D LC-APC/MPO12-APC(F) 0.7D2/8.0D3 - MTF - LSZH - BLUE</t>
  </si>
  <si>
    <t>CORDON OPTICO FANOUT 08F-40G SM G-652D LC-APC/MPO12-APC(F) 0.7D2/8.0D3 - MTF - LSZH - AZUL</t>
  </si>
  <si>
    <t>CORDAO OPTICO FANOUT 8F-40G OM4 LC-UPC/MPO12-UPC(F) 1.0D2/8.0D3 - MTF - LSZH - ACQUA</t>
  </si>
  <si>
    <t>OPTICAL PATCH CORD FANOUT 8F-40G OM4 LC-UPC/MPO12-UPC(F) 1.0D2/8.0D3 - MTF - LSZH - AQUA</t>
  </si>
  <si>
    <t>CORDON OPTICO FANOUT 8F-40G OM4 LC-UPC/MPO12-UPC(F) 1.0D2/8.0D3 - MTF - LSZH - ACQUA</t>
  </si>
  <si>
    <t>CORDAO OPTICO FANOUT 8F-40G OM4 LC-UPC/MPO12-UPC(F) 1.0D2/4.0D3 - MTF - LSZH - ACQUA</t>
  </si>
  <si>
    <t>OPTICAL PATCH CORD FANOUT 8F-40G OM4 LC-UPC/MPO12-UPC(F) 1.0D2/4.0D3 - MTF - LSZH - AQUA</t>
  </si>
  <si>
    <t>CORDON OPTICO FANOUT 8F-40G OM4 LC-UPC/MPO12-UPC(F) 1.0D2/4.0D3 - MTF - LSZH - ACQUA</t>
  </si>
  <si>
    <t>MÁQUINA DE FUSÃO FITEL S179</t>
  </si>
  <si>
    <t>MÁQUINA DE FUSIÓN FITEL S179</t>
  </si>
  <si>
    <t>CORDAO DUPLEX CONECTORIZADO SM E2000-APC/LC-APC 30.0M - COG - AZUL</t>
  </si>
  <si>
    <t>DUPLEX OPTICAL PATCH CORD SM E2000-APC/LC-APC 30.0M - OFN - BLUE</t>
  </si>
  <si>
    <t>PATCH CORD OPTICO DUPLEX CONECTORIZADO SM E2000-APC/LC-APC 30.0M - COG - AZUL</t>
  </si>
  <si>
    <t>SERVICO 1 ANO 24x7 - PONTO DE ACESSO WI-FI</t>
  </si>
  <si>
    <t>SERVICE 1Y 24x7 - WI-FI ACCESS POINT</t>
  </si>
  <si>
    <t>SERVICIO 1 ANO 24x7 - PUNTO DE ACCESSO WI-FI</t>
  </si>
  <si>
    <t>CAIXA DE TERMINAÇÃO ÓPTICA FK-CTO-8MC (1X8 BR)</t>
  </si>
  <si>
    <t>SLIMBOX DROP TERMINAL FK-CTO-8MC (1X8 WH)</t>
  </si>
  <si>
    <t>CAJA DE TERMINACION OPTICA FK-CTO-8MC (1X8 BL)</t>
  </si>
  <si>
    <t>CAIXA DE TERMINAÇÃO ÓPTICA FK-CTO-8MC (MB BR)</t>
  </si>
  <si>
    <t>SLIMBOX DROP TERMINAL FK-CTO-8MC (BM WH)</t>
  </si>
  <si>
    <t>CAJA DE TERMINACION OPTICA FK-CTO-8MC (MB BL)</t>
  </si>
  <si>
    <t>ET03979</t>
  </si>
  <si>
    <t>a0A6100001GgTnl</t>
  </si>
  <si>
    <t>CABO OPTICO CFOA-SM-AS120-S 96F G-652D NR STP BL</t>
  </si>
  <si>
    <t>OPTICAL CABLE CFOA-SM-AS120-S 96F G-652D NR STP BL</t>
  </si>
  <si>
    <t>CABLE OPTICO CFOA-SM-AS120-S 96F G-652D NR STP BL</t>
  </si>
  <si>
    <t>ET03608</t>
  </si>
  <si>
    <t>CORDAO OPTICO COA-SM-DP INTERCONNECT 2.0 ALLWAVE(R) FLEX+ ENHANCED (9P20-002C-7RY-4)</t>
  </si>
  <si>
    <t>OPTICAL CORD COA-SM-DP INTERCONNECT 2.0 ALLWAVE(R) FLEX+ ENHANCED (9P20-002C-7RY-4)</t>
  </si>
  <si>
    <t>CORDON OPTICO COA-SM-DP INTERCONNECT 2.0 ALLWAVE(R) FLEX+ ENHANCED (9P20-002C-7RY-4)</t>
  </si>
  <si>
    <t>CABO OPTICO CFOA-SM-AS200-S 96F G-652D NR STP BL</t>
  </si>
  <si>
    <t>OPTICAL CABLE CFOA-SM-AS200-S 96F G-652D NR STP BL</t>
  </si>
  <si>
    <t>CABLE OPTICO CFOA-SM-AS200-S 96F G-652D NR STP BL</t>
  </si>
  <si>
    <t>CORDAO OPTICO COA-SM-DP MINICORD 1.6 ALLWAVE(R) FLEX+ ENHANCED (9P16-002C-7RY-4)</t>
  </si>
  <si>
    <t>OPTICAL CORD COA-SM-DP MINICORD 1.6 ALLWAVE(R) FLEX+ ENHANCED (9P16-002C-7RY-4)</t>
  </si>
  <si>
    <t>CORDON OPTICO COA-SM-DP MINICORD 1.6 ALLWAVE(R) FLEX+ ENHANCED (9P16-002C-7RY-4)</t>
  </si>
  <si>
    <t>PATCHVIEW - CABO ROUND FLAT - TIPO B - 6.0M</t>
  </si>
  <si>
    <t>PATCHVIEW - ROUND FLAT CABLE - TYPE B - 6.0M</t>
  </si>
  <si>
    <t>PATCHVIEW - CABLE ROUND FLAT - TIPO B - 6.0M</t>
  </si>
  <si>
    <t>ET1827</t>
  </si>
  <si>
    <t>PATCHVIEW - CABO ROUND FLAT - TIPO B -1.5M</t>
  </si>
  <si>
    <t>PATCHVIEW - ROUND FLAT CABLE - TYPE B -1.5M</t>
  </si>
  <si>
    <t>PATCHVIEW - CABLE ROUND FLAT - TIPO B -1.5M</t>
  </si>
  <si>
    <t>FONTE DE ALIMENTAÇÃO AC PARA CHASSIS GEPON FITELWAVE</t>
  </si>
  <si>
    <t>SERVICE CABLE CONECTORIZADO 12F SM BLI A/B G-657A SC-APC/SC-APC 60.0M 1.0D2/1.0D2 - TIGHT - LSZH - AZUL</t>
  </si>
  <si>
    <t>TRUNK CABLE PRE-TERMINATED PRE-CONECTORIZADO 12F SM BLI A/B G-657A SC-APC/SC-APC 60.0M 1.0D2/1.0D2 - TIGHT - LSZH - BLUE</t>
  </si>
  <si>
    <t>CABLE TRONCAL PRE-CONECTORIZADO 12F SM BLI A/B G-657A SC-APC/SC-APC 60.0M 1.0D2/1.0D2 - TIGHT - LSZH - AZUL</t>
  </si>
  <si>
    <t>CORDAO OPTICO FANOUT 12F OM4 LC-UPC/MPO12-UPC(M) 0.7D2/15.0D3 - MTF - LSZH - ACQUA - TIPO B</t>
  </si>
  <si>
    <t>OPTICAL PATCH CORD FANOUT 12F OM4 LC-UPC/MPO12-UPC(M) 0.7D2/15.0D3 - MTF - LSZH - AQUA - TYPE B</t>
  </si>
  <si>
    <t>CORDON OPTICO FANOUT 12F OM4 LC-UPC/MPO12-UPC(M) 0.7D2/15.0D3 - MTF - LSZH - ACQUA  - TIPO B</t>
  </si>
  <si>
    <t>OPTICAL CABLE CFOAC-BLI-A/B-CM-01-AR-LSZH CZ - RIB 500M (COMPACT LOW FRICTION FIG.8 DROP)</t>
  </si>
  <si>
    <t>CABLE OPTICO CFOAC-BLI-A/B-CM-01-AR-LSZH CZ - RIB 500M (DROP COMPACTO FIG.8 LOW FRICTION)</t>
  </si>
  <si>
    <t>CABO OPTICO AT-3BE12UT-096</t>
  </si>
  <si>
    <t>OPTICAL CABLE AT-3BE12UT-096</t>
  </si>
  <si>
    <t>CABLE OPTICO AT-3BE12UT-096</t>
  </si>
  <si>
    <t>CABO OPTICO DTS/DAS 4F (2F MM 50um + 2F SM)</t>
  </si>
  <si>
    <t>OPTICAL CABLE DTS/DAS 4F (2F MM 50um + 2F SM)</t>
  </si>
  <si>
    <t>CABLE OPTICO DTS/DAS 4F (2F MM 50um + 2F SM)</t>
  </si>
  <si>
    <t>CABO OPTICO DTS/DAS 2F MM 50um</t>
  </si>
  <si>
    <t>OPTICAL CABLE DTS/DAS 2F MM 50um</t>
  </si>
  <si>
    <t>CABLE OPTICO DTS/DAS 2F MM 50um</t>
  </si>
  <si>
    <t>CORDAO OPTICO FANOUT 8F-40G SM G-652D LC-UPC/MPO12-APC(F) 0.7D2/15.0D3 - MTF - LSZH - AZUL</t>
  </si>
  <si>
    <t>OPTICAL PATCH CORD FANOUT 8F-40G SM G-652D LC-UPC/MPO12-APC(F) 0.7D2/15.0D3 - MTF - LSZH - BLUE</t>
  </si>
  <si>
    <t>CORDON OPTICO FANOUT 8F-40G SM G-652D LC-UPC/MPO12-APC(F) 0.7D2/15.0D3 - MTF - LSZH - AZUL</t>
  </si>
  <si>
    <t>CHASSI CONCENTRADOR OPTICO GPON FK-OLT-G1040</t>
  </si>
  <si>
    <t>OPTICAL CONCENTRATOR CHASSIS  GPON FK-OLT-G1040</t>
  </si>
  <si>
    <t>CHASI S CONCENTRADOR OPTICO GPON FK-OLT-G1040</t>
  </si>
  <si>
    <t>ET02720</t>
  </si>
  <si>
    <t>a0A6100000blnsK</t>
  </si>
  <si>
    <t>PATCHVIEW - CABO ROUND FLAT - TIPO B -4.0M</t>
  </si>
  <si>
    <t>PATCHVIEW - ROUND FLAT CABLE - TYPE B - 4.0M</t>
  </si>
  <si>
    <t>PATCHVIEW - CABLE ROUND FLAT - TIPO B - 4.0M</t>
  </si>
  <si>
    <t>CABO OPTICO CFOAC-BLI-CM-01-AR-LSZH A2 CZ - EUROCLASS Dca (s1a, d2, a1) - BOBINA DPE (DROP COMPACTO FIG.8 LOW FRICTION)</t>
  </si>
  <si>
    <t>OPTICAL CABLE CFOAC-BLI-CM-01-AR-LSZH A2 CZ - EUROCLASS Dca (s1a, d2, a1) - DPE REEL (COMPACT LOW FRICTION FIG.8 DROP)</t>
  </si>
  <si>
    <t>CABLE OPTICO CFOAC-BLI-CM-01-AR-LSZH A2 CZ - EUROCLASS Dca (s1a, d2, a1) - CARRETE DPE (DROP COMPACTO FIG.8 LOW FRICTION)</t>
  </si>
  <si>
    <t>ONT ZNID-GPON-2426A1-EU (4xGE, 2xPOTS, WiFi) - ALGAR</t>
  </si>
  <si>
    <t>NA</t>
  </si>
  <si>
    <t>CABO OPTICO CFOA-SM-AS80-S 08F G-652D TS NR (ABNT CL)</t>
  </si>
  <si>
    <t>OPTICAL CABLE CFOA-SM-AS80-S 08F G-652D TS NR (ABNT CL)</t>
  </si>
  <si>
    <t>CABLE OPTICO CFOA-SM-AS80-S 08F G-652D TS NR (ABNT CL)</t>
  </si>
  <si>
    <t>CABO OPTICO CFOA-SM-DDR-S 288F G-652D</t>
  </si>
  <si>
    <t>OPTICAL CABLE CFOA-SM-DDR-S 288F G-652D</t>
  </si>
  <si>
    <t>CABLE OPTICO CFOA-SM-DDR-S 288F G-652D</t>
  </si>
  <si>
    <t>CABO OPTICO CFOA-SM-DD-S 24F G-652D TS (20100048)</t>
  </si>
  <si>
    <t>OPTICAL CABLE CFOA-SM-DD-S 24F G-652D TS (20100048)</t>
  </si>
  <si>
    <t>CABLE OPTICO CFOA-SM-DD-S 24F G-652D TS (20100048)</t>
  </si>
  <si>
    <t>ET04049</t>
  </si>
  <si>
    <t>a0A6100001RRaX0</t>
  </si>
  <si>
    <t>CABO OPTICO CFOA-SM-AS-CMO4KN-S 120F G-652D (100202975)</t>
  </si>
  <si>
    <t>OPTICAL CABLE CFOA-SM-AS-CMO4KN-S 120F G-652D (100202975)</t>
  </si>
  <si>
    <t>CABLE OPTICO CFOA-SM-AS-CMO4KN-S 120F G-652D (100202975)</t>
  </si>
  <si>
    <t>CORDAO OPTICO COA-SM-MTF-08F-30-LSZH G-652D AZ</t>
  </si>
  <si>
    <t>OPTICAL CORD COA-SM-MTF-08F-30-LSZH G-652D AZ</t>
  </si>
  <si>
    <t>CORDON OPTICO COA-SM-MTF-08F-30-LSZH G-652D AZ</t>
  </si>
  <si>
    <t>ET04434</t>
  </si>
  <si>
    <t>a0A4N00001qQfQi</t>
  </si>
  <si>
    <t>OCEF 42" - BÁSIC MÓDULE WITH SIDE INPUT (COD. OFS 106642937)</t>
  </si>
  <si>
    <t>48F SPLICE TRAY FOR OCEF 42" (COD. OFS 300386919)</t>
  </si>
  <si>
    <t>BANDEJA DE EMPALME SIMPLES HASTA 48F PARA OCEF 42" (COD. OFS 300386919)</t>
  </si>
  <si>
    <t>OCEF 42" GROMMETS FOR 6-18MM CABLES (COD. OFS 106690142)</t>
  </si>
  <si>
    <t>GROMMETS PARA OCEF 42" (2 PCZ) PARA CABLES DE 6 A 18 MM (COD. OFS 106690142)</t>
  </si>
  <si>
    <t>ABRAÇADEIRA PARA CABOS METÁLICO DE 10.2 A 25.4 MM PARA OCEF 42" (COD. OFS 104384490)</t>
  </si>
  <si>
    <t>OCEF 42" 10.2-25.4 MM METALLIC CABLE CLAMP  (COD. OFS 104384490)</t>
  </si>
  <si>
    <t>ABRAZADERA PARA CABLES METÁLICO DE 10.2 A 25.4 MM PARA OCEF 42" (COD. OFS 104384490)</t>
  </si>
  <si>
    <t>CORDAO OPTICO COA-MM-MTF-08F-30-LSZH (50) OM4 AQ</t>
  </si>
  <si>
    <t>OPTICAL CORD COA-MM-MTF-08F-30-LSZH (50) OM4 AQ</t>
  </si>
  <si>
    <t>CORDON OPTICO COA-MM-MTF-08F-30-LSZH (50) OM4 AQ</t>
  </si>
  <si>
    <t>ANTENA PARABOLICA VAZADA, 2.0-2.3GHZ, 1.2M, 25DBI, DUPLA POL, AEV 0.69M2, JUMPER N-MACHO 1.5M - ALG</t>
  </si>
  <si>
    <t>ANTENA PARABOLICA VAZADA, 2.0-2.3GHZ, 2.0M, 29DBI, DUPLA POL, AEV 2.10M2, JUMPER N-MACHO 1.5M - ALG</t>
  </si>
  <si>
    <t>ANTENA PARABOLICA VAZADA, 2.0-2.3GHZ, 4.0M, 35DBI, DUPLA POL, AEV 7.24M2, JUMPER N-MACHO 1.5M - ALG</t>
  </si>
  <si>
    <t>BASTIDOR 40U,19",470MM, C/ FECH. LAT/TRAS, BRANCO G1929</t>
  </si>
  <si>
    <t>BRACKET 19"x 6U (KIT COM 2 UNIDADES)</t>
  </si>
  <si>
    <t>BRACKET 19"x 6U (KIT 2 UNITS)</t>
  </si>
  <si>
    <t>BRACKET 19"x 6U (KIT CON 2 UNIDADES)</t>
  </si>
  <si>
    <t>ET04017</t>
  </si>
  <si>
    <t>a0A6100001IglXb</t>
  </si>
  <si>
    <t>PATCH CORD F/UTP GIGALAN AUGMENTED CAT.6A - LSZH - T568A/B - 8.0M - AMARELO (BLINDADO)</t>
  </si>
  <si>
    <t>F/UTP CAT.6A COPPER PATCH CORD GIGALAN AUGMENTED - LSZH - T568A/B - 8.0M - YELLOW (SHIELDED)</t>
  </si>
  <si>
    <t>PATCH CORD F/UTP GIGALAN AUGMENTED CAT.6A - LSZH - T568A/B - 8.0M - AMARILLO (BLINDADO)</t>
  </si>
  <si>
    <t>CAIXA DE EMENDA OPGW 14,1MM/OPGW 15,5MM C/ SUPORTE FIXAÇÃO - EN320</t>
  </si>
  <si>
    <t>ANTENA PARABOLICA SOLIDA RADOME SHIELD, 3.8-4.2GHZ, 1.2M, 32DBI, DUPLA POL, AEV 1.13M2, JUMPER N-MACHO 1.5M - ALG</t>
  </si>
  <si>
    <t>ANTENA PARABOLICA SOLIDA RADOME SHIELD, 3.8-4.2GHZ, 1.8M, 35DBI, DUPLA POL, AEV 2.54M2, JUMPER N-MACHO 1.5M - ALG</t>
  </si>
  <si>
    <t>ANTENA PARABOLICA SOLIDA RADOME SHIELD, 3.8-4.2GHZ, 2.4M, 37DBI, DUPLA POL, AEV 5.30M2, JUMPER N-MACHO 1.5M - IDE</t>
  </si>
  <si>
    <t>PATCH CORD F/UTP GIGALAN AUGMENTED CAT.6A - LSZH - T568A/B - 12.0M - AMARELO (BLINDADO)</t>
  </si>
  <si>
    <t>F/UTP CAT.6A COPPER PATCH CORD GIGALAN AUGMENTED - LSZH - T568A/B - 12.0M - YELLOW (SHIELDED)</t>
  </si>
  <si>
    <t>ATCH CORD F/UTP GIGALAN AUGMENTED CAT.6A - LSZH - T568A/B - 12.0M - AMARILLO  (BLINDADO)</t>
  </si>
  <si>
    <t>PATCH CORD F/UTP GIGALAN AUGMENTED CAT.6A - LSZH - T568A/B - 14.0M - AMARELO (BLINDADO)</t>
  </si>
  <si>
    <t>F/UTP CAT.6A COPPER PATCH CORD GIGALAN AUGMENTED - LSZH - T568A/B - 14.0M - YELLOW (SHIELDED)</t>
  </si>
  <si>
    <t>ATCH CORD F/UTP GIGALAN AUGMENTED CAT.6A - LSZH - T568A/B - 14.0M - AMARILLO  (BLINDADO)</t>
  </si>
  <si>
    <t>PATCH CORD F/UTP GIGALAN AUGMENTED CAT.6A - LSZH - T568A/B - 15.0M - AMARELO (BLINDADO)</t>
  </si>
  <si>
    <t>F/UTP CAT.6A COPPER PATCH CORD GIGALAN AUGMENTED - LSZH - T568A/B - 15.0M - YELLOW (SHIELDED)</t>
  </si>
  <si>
    <t>ATCH CORD F/UTP GIGALAN AUGMENTED CAT.6A - LSZH - T568A/B - 15.0M - AMARILLO  (BLINDADO)</t>
  </si>
  <si>
    <t>PATCH CORD F/UTP GIGALAN AUGMENTED CAT.6A - LSZH - T568A/B - 16.0M - AMARELO (BLINDADO)</t>
  </si>
  <si>
    <t>F/UTP CAT.6A COPPER PATCH CORD GIGALAN AUGMENTED - LSZH - T568A/B - 16.0M - YELLOW (SHIELDED)</t>
  </si>
  <si>
    <t>ATCH CORD F/UTP GIGALAN AUGMENTED CAT.6A - LSZH - T568A/B - 16.0M - AMARILLO  (BLINDADO)</t>
  </si>
  <si>
    <t>PATCH CORD F/UTP GIGALAN AUGMENTED CAT.6A - LSZH - T568A/B - 18.0M - AMARELO (BLINDADO)</t>
  </si>
  <si>
    <t>F/UTP CAT.6A COPPER PATCH CORD GIGALAN AUGMENTED - LSZH - T568A/B - 18.0M - YELLOW (SHIELDED)</t>
  </si>
  <si>
    <t>ATCH CORD F/UTP GIGALAN AUGMENTED CAT.6A - LSZH - T568A/B - 18.0M - AMARILLO  (BLINDADO)</t>
  </si>
  <si>
    <t>PATCH CORD F/UTP GIGALAN AUGMENTED CAT.6A - LSZH - T568A/B - 20.0M - AMARELO (BLINDADO)</t>
  </si>
  <si>
    <t>F/UTP CAT.6A COPPER PATCH CORD GIGALAN AUGMENTED - LSZH - T568A/B - 20.0M - YELLOW (SHIELDED)</t>
  </si>
  <si>
    <t>PATCH CORD F/UTP GIGALAN AUGMENTED CAT.6A - LSZH - T568A/B - 20.0M - AMARILLO  (BLINDADO)</t>
  </si>
  <si>
    <t>CABO OPTICO AT-3BE27D6-012-TMHE</t>
  </si>
  <si>
    <t>OPTICAL CABLE AT-3BE27D6-012-TMHE</t>
  </si>
  <si>
    <t>CABLE OPTICO AT-3BE27D6-012-TMHE</t>
  </si>
  <si>
    <t>CORDAO OPTICO FANOUT 8F-40G SM G-652D LC-UPC/MPO12-APC(F) 0.7D2/9.0D3 - MTF - LSZH - AZUL</t>
  </si>
  <si>
    <t>OPTICAL PATCH CORD FANOUT 8F-40G SM G-652D LC-UPC/MPO12-APC(F) 0.7D2/9.0D3 - MTF - LSZH - BLUE</t>
  </si>
  <si>
    <t>CORDON OPTICO FANOUT 8F-40G SM G-652D LC-UPC/MPO12-APC(F) 0.7D2/9.0D3 - MTF - LSZH - AZUL</t>
  </si>
  <si>
    <t>ODUFW3DH48 - FW-2200-3D-C06226D ODU TRANSC RADIO DIGITAL 2.2GHZ BW56MHZ SB ALTA -48VDC</t>
  </si>
  <si>
    <t>ODUFW3DL48 - FW-2200-3D-C06226C ODU TRANSC RADIO DIGITAL 2.2GHZ BW56MHZ SB BAIXA -48VDC</t>
  </si>
  <si>
    <t>C06233A - SYNC-E BOARD, IDU FW-3D</t>
  </si>
  <si>
    <t>CORDAO DUPLEX CONECTORIZADO 50.0 SC-SPC/SC-SPC 35.0M - COG - AMARELO</t>
  </si>
  <si>
    <t>DUPLEX OPTICAL PATCH CORD 50.0 SC-SPC/SC-SPC 35.0M - OFN - YELLOW</t>
  </si>
  <si>
    <t>PATCH CORD OPTICO DUPLEX CONECTORIZADO 50.0 SC-SPC/SC-SPC 35.0M - COG - AMARILLO</t>
  </si>
  <si>
    <t>CORDAO DUPLEX CONECTORIZADO 50.0 SC-SPC/SC-SPC 40.0M - COG - AMARELO</t>
  </si>
  <si>
    <t>DUPLEX OPTICAL PATCH CORD 50.0 SC-SPC/SC-SPC 40.0M - OFN - YELLOW</t>
  </si>
  <si>
    <t>PATCH CORD OPTICO DUPLEX CONECTORIZADO 50.0 SC-SPC/SC-SPC 40.0M - COG - AMARILLO</t>
  </si>
  <si>
    <t>CORDAO MONOFIBRA CONECTORIZADO BLI A/B G-657A E2000-APC/E2000-APC 5.0M - LSZH - BRANCO - D3</t>
  </si>
  <si>
    <t>SIMPLEX OPTICAL PATCH CORD BLI A/B G-657A E2000-APC/E2000-APC 5.0M - LSZH - WHITE - D3</t>
  </si>
  <si>
    <t>PATCH CORD OPTICO MONOFIBRA CONECTORIZADO BLI A/B G-657A E2000-APC/E2000-APC 5.0M - LSZH - BLANCO - D3</t>
  </si>
  <si>
    <t>CORDAO MONOFIBRA CONECTORIZADO BLI A/B G-657A E2000-APC/LC-APC 15.0M - LSZH - BRANCO - D3</t>
  </si>
  <si>
    <t>SIMPLEX OPTICAL PATCH CORD BLI A/B G-657A E2000-APC/LC-APC 15.0M - LSZH - WHITE - D3</t>
  </si>
  <si>
    <t>PATCH CORD OPTICO MONOFIBRA CONECTORIZADO BLI A/B G-657A E2000-APC/LC-APC 15.0M - LSZH - BLANCO - D3</t>
  </si>
  <si>
    <t>CORDAO MONOFIBRA CONECTORIZADO BLI A/B G-657A E2000-APC/SC-UPC 5.0M - LSZH - BRANCO - D3</t>
  </si>
  <si>
    <t>SIMPLEX OPTICAL PATCH CORD BLI A/B G-657A E2000-APC/SC-UPC 5.0M - LSZH - WHITE - D3</t>
  </si>
  <si>
    <t>PATCH CORD OPTICO MONOFIBRA CONECTORIZADO BLI A/B G-657A E2000-APC/SC-UPC 5.0M - LSZH - BLANCO - D3</t>
  </si>
  <si>
    <t>CORDAO MONOFIBRA CONECTORIZADO BLI A/B G-657A CORDAO MONOFIBRA CONECTORIZADO BLI A/B G-657A FC-APC/LC-UPC 5.0M - LSZH - BRANCO - D3</t>
  </si>
  <si>
    <t>SIMPLEX OPTICAL PATCH CORD BLI A/B G-657A FC-APC/LC-UPC 5.0M - LSZH - WHITE - D3</t>
  </si>
  <si>
    <t>PATCH CORD OPTICO MONOFIBRA CONECTORIZADO BLI A/B G-657A FC-APC/LC-UPC 5.0M - LSZH - BLANCO - D3</t>
  </si>
  <si>
    <t>CORDAO MONOFIBRA CONECTORIZADO BLI A/B G-657A E2000-APC/LC-UPC 5.0M - LSZH - BRANCO - D3</t>
  </si>
  <si>
    <t>SIMPLEX OPTICAL PATCH CORD BLI A/B G-657AE2000-APC/LC-UPC 5.0M - LSZH - WHITE - D3</t>
  </si>
  <si>
    <t>PATCH CORD OPTICO MONOFIBRA CONECTORIZADO BLI A/B G-657A E2000-APC/LC-UPC 5.0M - LSZH - BLANCO - D3</t>
  </si>
  <si>
    <t>CORDAO MONOFIBRA CONECTORIZADO BLI A/B G-657A LC-UPC/LC-UPC 2.0M - LSZH - BRANCO - D3</t>
  </si>
  <si>
    <t>SIMPLEX OPTICAL PATCH CORD BLI A/B G-657A LC-UPC/LC-UPC 2.0M - LSZH - WHITE - D3</t>
  </si>
  <si>
    <t>PATCH CORD OPTICO MONOFIBRA CONECTORIZADO BLI A/B G-657A LC-UPC/LC-UPC 2.0M - LSZH - BLANCO - D3</t>
  </si>
  <si>
    <t>CORDAO MONOFIBRA CONECTORIZADO BLI A/B G-657A LC-UPC/SC-UPC 20.0M - LSZH - BRANCO - D3</t>
  </si>
  <si>
    <t>SIMPLEX OPTICAL PATCH CORD BLI A/B G-657A LC-UPC/SC-UPC 20.0M - LSZH - WHITE - D3</t>
  </si>
  <si>
    <t>PATCH CORD OPTICO MONOFIBRA CONECTORIZADO BLI A/B G-657A LC-UPC/SC-UPC 20.0M - LSZH - BLANCO - D3</t>
  </si>
  <si>
    <t>CORDAO MONOFIBRA CONECTORIZADO BLI A/B G-657A LC-UPC/SC-APC 15.0M - LSZH - BRANCO - D3</t>
  </si>
  <si>
    <t>SIMPLEX OPTICAL PATCH CORD BLI A/B G-657A LC-UPC/SC-APC 15.0M - LSZH - WHITE - D3</t>
  </si>
  <si>
    <t>PATCH CORD OPTICO MONOFIBRA CONECTORIZADO BLI A/B G-657A LC-UPC/SC-APC 15.0M - LSZH - BLANCO - D3</t>
  </si>
  <si>
    <t>CORDAO MONOFIBRA CONECTORIZADO BLI A/B G-657A LC-UPC/SC-APC 30.0M - LSZH - BRANCO - D3</t>
  </si>
  <si>
    <t>SIMPLEX OPTICAL PATCH CORD BLI A/B G-657A LC-UPC/SC-APC 30.0M - LSZH - WHITE - D3</t>
  </si>
  <si>
    <t>PATCH CORD OPTICO MONOFIBRA CONECTORIZADO BLI A/B G-657A LC-UPC/SC-APC 30.0M - LSZH - BLANCO - D3</t>
  </si>
  <si>
    <t>CORDAO MONOFIBRA CONECTORIZADO BLI A/B G-657A E2000-APC/LC-UPC 15.0M - LSZH - BRANCO - D3</t>
  </si>
  <si>
    <t>SIMPLEX OPTICAL PATCH CORD BLI A/B G-657A E2000-APC/LC-UPC 15.0M - LSZH - WHITE - D3</t>
  </si>
  <si>
    <t>PATCH CORD OPTICO MONOFIBRA CONECTORIZADO BLI A/B G-657A E2000-APC/LC-UPC 15.0M - LSZH - BLANCO - D3</t>
  </si>
  <si>
    <t>CORDAO MONOFIBRA CONECTORIZADO BLI A/B G-657A E2000-APC/LC-UPC 40.0M - LSZH - BRANCO - D3</t>
  </si>
  <si>
    <t>SIMPLEX OPTICAL PATCH CORD BLI A/B G-657A E2000-APC/LC-UPC 40.0M - LSZH - WHITE - D3</t>
  </si>
  <si>
    <t>PATCH CORD OPTICO MONOFIBRA CONECTORIZADO BLI A/B G-657A E2000-APC/LC-UPC 40.0M - LSZH - BLANCO - D3</t>
  </si>
  <si>
    <t>CORDAO MONOFIBRA CONECTORIZADO BLI A/B G-657A LC-APC/LC-UPC 10.0M - LSZH - BRANCO - D3</t>
  </si>
  <si>
    <t>SIMPLEX OPTICAL PATCH CORD BLI A/B G-657A LC-APC/LC-UPC 10.0M - LSZH - WHITE - D3</t>
  </si>
  <si>
    <t>PATCH CORD OPTICO MONOFIBRA CONECTORIZADO BLI A/B G-657A LC-APC/LC-UPC 10.0M - LSZH - BLANCO - D3</t>
  </si>
  <si>
    <t>CORDAO MONOFIBRA CONECTORIZADO BLI A/B G-657A LC-APC/LC-UPC 15.0M - LSZH - BRANCO - D3</t>
  </si>
  <si>
    <t>SIMPLEX OPTICAL PATCH CORD BLI A/B G-657A LC-APC/LC-UPC 15.0M - LSZH - WHITE - D3</t>
  </si>
  <si>
    <t>PATCH CORD OPTICO MONOFIBRA CONECTORIZADO BLI A/B G-657A LC-APC/LC-UPC 15.0M - LSZH - BLANCO - D3</t>
  </si>
  <si>
    <t>CORDAO MONOFIBRA CONECTORIZADO BLI A/B G-657A LC-APC/LC-UPC 20.0M - LSZH - BRANCO - D3</t>
  </si>
  <si>
    <t>SIMPLEX OPTICAL PATCH CORD BLI A/B G-657A LC-APC/LC-UPC 20.0M - LSZH - WHITE - D3</t>
  </si>
  <si>
    <t>PATCH CORD OPTICO MONOFIBRA CONECTORIZADO BLI A/B G-657A LC-APC/LC-UPC 20.0M - LSZH - BLANCO - D3</t>
  </si>
  <si>
    <t>CORDAO MONOFIBRA CONECTORIZADO BLI A/B G-657A LC-APC/LC-UPC 30.0M - LSZH - BRANCO - D3</t>
  </si>
  <si>
    <t>SIMPLEX OPTICAL PATCH CORD BLI A/B G-657A LC-APC/LC-UPC 30.0M - LSZH - WHITE - D3</t>
  </si>
  <si>
    <t>PATCH CORD OPTICO MONOFIBRA CONECTORIZADO BLI A/B G-657A LC-APC/LC-UPC 30.0M - LSZH - BLANCO - D3</t>
  </si>
  <si>
    <t>CORDAO MONOFIBRA CONECTORIZADO BLI A/B G-657A LC-UPC/SC-UPC 15.0M - LSZH - BRANCO - D3</t>
  </si>
  <si>
    <t>SIMPLEX OPTICAL PATCH CORD  BLI A/B G-657A LC-UPC/SC-UPC 15.0M - LSZH - WHITE - D3</t>
  </si>
  <si>
    <t>PATCH CORD OPTICO MONOFIBRA CONECTORIZADO BLI A/B G-657A LC-UPC/SC-UPC 15.0M - LSZH - BRANCO - D3</t>
  </si>
  <si>
    <t>CORDAO MONOFIBRA CONECTORIZADO BLI A/B G-657A LC-UPC/SC-UPC 30.0M - LSZH - BRANCO - D3</t>
  </si>
  <si>
    <t>SIMPLEX OPTICAL PATCH CORD  BLI A/B G-657A LC-UPC/SC-UPC 30.0M - LSZH - WHITE - D3</t>
  </si>
  <si>
    <t>PATCH CORD OPTICO MONOFIBRA CONECTORIZADO BLI A/B G-657A LC-UPC/SC-UPC 30.0M - LSZH - BRANCO - D3</t>
  </si>
  <si>
    <t>CORDAO MONOFIBRA CONECTORIZADO 50.0 LC-UPC/LC-UPC 2.0M - COG - AMARELO - D3</t>
  </si>
  <si>
    <t>SIMPLEX OPTICAL PATCH CORD 50.0 LC-UPC/LC-UPC 2.0M - OFN - YELLOW - D3</t>
  </si>
  <si>
    <t>PATCH CORD OPTICO MONOFIBRA CONECTORIZADO 50.0 LC-UPC/LC-UPC 2.0M - COG - AMARILLO - D3</t>
  </si>
  <si>
    <t>PATCH CORD OPTICO DUPLEX CONECTORIZADO 40.0 SC-SPC/SC-SPC 30.0M - COG - AMARILLO</t>
  </si>
  <si>
    <t>SERVICE CABLE CONECTORIZADO 02F SM LC-UPC/SC-UPC 0.5D3/0.8D3 80.0M - TIGHT - LSZH - AZUL</t>
  </si>
  <si>
    <t>TRUNK CABLE PRE-TERMINATED 02F SM LC-UPC/SC-UPC 0.5D3/0.8D3 80.0M - TIGHT - LSZH - BLUE</t>
  </si>
  <si>
    <t>CABLE TRONCAL CONECTORIZADO 02F SM LC-UPC/SC-UPC 0.5D3/0.8D3 80.0M - TIGHT - LSZH - AZUL</t>
  </si>
  <si>
    <t>SERVICE CABLE CONECTORIZADO 02F SM LC-UPC/SC-UPC 0.5D3/0.8D3 100.0M - TIGHT - LSZH - AZUL</t>
  </si>
  <si>
    <t>TRUNK CABLE PRE-TERMINATED 02F SM LC-UPC/SC-UPC 0.5D3/0.8D3 100.0M - TIGHT - LSZH - BLUE</t>
  </si>
  <si>
    <t>CABLE TRONCAL CONECTORIZADO 02F SM LC-UPC/SC-UPC 0.5D3/0.8D3 100.0M - TIGHT - LSZH - AZUL</t>
  </si>
  <si>
    <t>CORDAO MONOFIBRA CONECTORIZADO BLI A/B G-657A E2000-APC/E2000-APC 2.5M - LSZH - BRANCO - D3</t>
  </si>
  <si>
    <t>SIMPLEX OPTICAL PATCH CORD BLI A/B G-657A E2000-APC/E2000-APC 2.5M - LSZH - WHITE - D3</t>
  </si>
  <si>
    <t>PATCH CORD OPTICO MONOFIBRA CONECTORIZADO BLI A/B G-657A E2000-APC/E2000-APC 2.5M - LSZH - BLANCO - D3</t>
  </si>
  <si>
    <t>SERVICE CABLE CONECTORIZADO 02F SM LC-UPC/SC-UPC 0.5D3/0.8D3 120.0M - TIGHT - LSZH - AZUL</t>
  </si>
  <si>
    <t>TRUNK CABLE PRE-TERMINATED 02F SM LC-UPC/SC-UPC 0.5D3/0.8D3 120.0M - TIGHT - LSZH - BLUE</t>
  </si>
  <si>
    <t>CABLE TRONCAL CONECTORIZADO 02F SM LC-UPC/SC-UPC 0.5D3/0.8D3 120.0M - TIGHT - LSZH - AZUL</t>
  </si>
  <si>
    <t>CORDAO MONOFIBRA CONECTORIZADO BLI A/B G-657A LC-UPC/LC-UPC 50.0M - LSZH - BRANCO - D3</t>
  </si>
  <si>
    <t>SIMPLEX OPTICAL PATCH CORD BLI A/B G-657A LC-UPC/LC-UPC 50.0M - LSZH - WHITE - D3</t>
  </si>
  <si>
    <t>PATCH CORD OPTICO MONOFIBRA CONECTORIZADO BLI A/B G-657A LC-UPC/LC-UPC 50.0M - LSZH - BLANCO - D3</t>
  </si>
  <si>
    <t>SERVICE CABLE CONECTORIZADO 02F SM LC-UPC/SC-UPC 0.5D3/0.8D3 150.0M - TIGHT - LSZH - AZUL</t>
  </si>
  <si>
    <t>TRUNK CABLE PRE-TERMINATED 02F SM LC-UPC/SC-UPC 0.5D3/0.8D3 150.0M - TIGHT - LSZH - BLUE</t>
  </si>
  <si>
    <t>CABLE TRONCAL CONECTORIZADO 02F SM LC-UPC/SC-UPC 0.5D3/0.8D3 150.0M - TIGHT - LSZH - AZUL</t>
  </si>
  <si>
    <t>CORDAO MONOFIBRA CONECTORIZADO 50.0 LC-UPC/LC-UPC 50.0M - COG - AMARELO - D3</t>
  </si>
  <si>
    <t>SIMPLEX OPTICAL PATCH CORD 50.0 LC-UPC/LC-UPC 50.0M - OFN - YELLOW - D3</t>
  </si>
  <si>
    <t>PATCH CORD OPTICO MONOFIBRA CONECTORIZADO 50.0 LC-UPC/LC-UPC 50.0M - COG - AMARILLO - D3</t>
  </si>
  <si>
    <t>CORDAO MONOFIBRA CONECTORIZADO 50.0 LC-UPC/LC-UPC 40.0M - COG - AMARELO - D3</t>
  </si>
  <si>
    <t>SIMPLEX OPTICAL PATCH CORD 50.0 LC-UPC/LC-UPC 40.0M - OFN - YELLOW - D3</t>
  </si>
  <si>
    <t>PATCH CORD OPTICO MONOFIBRA CONECTORIZADO 50.0 LC-UPC/LC-UPC 40.0M - COG - AMARILLO - D3</t>
  </si>
  <si>
    <t>CORDAO MONOFIBRA CONECTORIZADO BLI A/B G-657A LC-UPC/LC-UPC 40.0M - LSZH - BRANCO - D3</t>
  </si>
  <si>
    <t>SIMPLEX OPTICAL PATCH CORD BLI A/B G-657A LC-UPC/LC-UPC 40.0M - LSZH - WHITE - D3</t>
  </si>
  <si>
    <t>PATCH CORD OPTICO MONOFIBRA CONECTORIZADO BLI A/B G-657A LC-UPC/LC-UPC 40.0M - LSZH - BLANCO - D3</t>
  </si>
  <si>
    <t>SIMPLEX OPTICAL PATCH CORD BLI A/B G-657A E2000-APC/LC-UPC 5.0M - LSZH - WHITE - D3</t>
  </si>
  <si>
    <t>SERVICE CABLE CONECTORIZADO 02F OM3 LC-SPC/LC-SPC 0.8D3/0.8D3 80.0M - TIGHT - LSZH - PRETO - IO</t>
  </si>
  <si>
    <t>TRUNK CABLE PRE-TERMINATED 02F OM3 LC-SPC/LC-SPC 0.8D3/0.8D3 80.0M - TIGHT - LSZH - BLACK - IO</t>
  </si>
  <si>
    <t>CABLE TRONCAL PRE-CONECTORIZADO 02F OM3 LC-SPC/LC-SPC 0.8D3/0.8D3 80.0M  - TIGHT - LSZH - NEGRO  - IO</t>
  </si>
  <si>
    <t>CORDAO MONOFIBRA CONECTORIZADO BLI A/B G-657A LC-UPC/LC-UPC 0.5M - LSZH - BRANCO - D3</t>
  </si>
  <si>
    <t>SIMPLEX OPTICAL PATCH CORD BLI A/B G-657A LC-UPC/LC-UPC 0.5M - LSZH - WHITE - D3</t>
  </si>
  <si>
    <t>PATCH CORD OPTICO MONOFIBRA CONECTORIZADO BLI A/B G-657A LC-UPC/LC-UPC 0.5M - LSZH - BLANCO - D3</t>
  </si>
  <si>
    <t>CORDAO MONOFIBRA CONECTORIZADO BLI A/B G-657A LC-UPC/LC-UPC 1.0M - LSZH - BRANCO - D3</t>
  </si>
  <si>
    <t>SIMPLEX OPTICAL PATCH CORD BLI A/B G-657A LC-UPC/LC-UPC 1.0M - LSZH - WHITE - D3</t>
  </si>
  <si>
    <t>PATCH CORD OPTICO MONOFIBRA CONECTORIZADO BLI A/B G-657A LC-UPC/LC-UPC 1.0M - LSZH - BLANCO - D3</t>
  </si>
  <si>
    <t>SERVICE CABLE CONECTORIZADO 02F OM3 LC-SPC/LC-SPC 0.8D3/0.8D3 100.0M - TIGHT - LSZH - PRETO - IO</t>
  </si>
  <si>
    <t>TRUNK CABLE PRE-TERMINATED 02F OM3 LC-SPC/LC-SPC 0.8D3/0.8D3 100.0M - TIGHT - LSZH - BLACK - IO</t>
  </si>
  <si>
    <t>CABLE TRONCAL PRE-CONECTORIZADO 02F OM3 LC-SPC/LC-SPC 0.8D3/0.8D3 100.0M  - TIGHT - LSZH - NEGRO  - IO</t>
  </si>
  <si>
    <t>SERVICE CABLE CONECTORIZADO 02F OM3 LC-SPC/LC-SPC 0.8D3/0.8D3 120.0M - TIGHT - LSZH - PRETO - IO</t>
  </si>
  <si>
    <t>TRUNK CABLE PRE-TERMINATED 02F OM3 LC-SPC/LC-SPC 0.8D3/0.8D3 120.0M - TIGHT - LSZH - BLACK - IO</t>
  </si>
  <si>
    <t>CABLE TRONCAL PRE-CONECTORIZADO 02F OM3 LC-SPC/LC-SPC 0.8D3/0.8D3 120.0M  - TIGHT - LSZH - NEGRO  - IO</t>
  </si>
  <si>
    <t>CORDAO MONOFIBRA CONECTORIZADO 50.0 LC-UPC/LC-UPC 30.0M - COG - AMARELO - D3</t>
  </si>
  <si>
    <t>SIMPLEX OPTICAL PATCH CORD 50.0 LC-UPC/LC-UPC 30.0M - OFN - YELLOW - D3</t>
  </si>
  <si>
    <t>PATCH CORD OPTICO MONOFIBRA CONECTORIZADO 50.0 LC-UPC/LC-UPC 30.0M - COG - AMARILLO - D3</t>
  </si>
  <si>
    <t>CORDAO MONOFIBRA CONECTORIZADO BLI A/B G-657A LC-APC/SC-UPC 20.0M - LSZH - BRANCO - D3</t>
  </si>
  <si>
    <t>SIMPLEX OPTICAL PATCH CORD BLI A/B G-657A LC-APC/SC-UPC 20.0M - LSZH - WHITE - D3</t>
  </si>
  <si>
    <t>PATCH CORD OPTICO MONOFIBRA CONECTORIZADO BLI A/B G-657A LC-APC/SC-UPC 20.0M - LSZH - BLANCO - D3</t>
  </si>
  <si>
    <t>CORDAO MONOFIBRA CONECTORIZADO BLI A/B G-657A LC-UPC/LC-UPC 20.0M - LSZH - BRANCO - D3</t>
  </si>
  <si>
    <t>SIMPLEX OPTICAL PATCH CORD BLI A/B G-657A LC-UPC/LC-UPC 20.0M - LSZH - WHITE - D3</t>
  </si>
  <si>
    <t>PATCH CORD OPTICO MONOFIBRA CONECTORIZADO BLI A/B G-657A LC-UPC/LC-UPC 20.0M - LSZH - BLANCO - D3</t>
  </si>
  <si>
    <t>CORDAO MONOFIBRA CONECTORIZADO BLI A/B G-657A LC-UPC/LC-UPC 15.0M - LSZH - BRANCO - D3</t>
  </si>
  <si>
    <t>SIMPLEX OPTICAL PATCH CORD BLI A/B G-657A LC-UPC/LC-UPC 15.0M - LSZH - WHITE - D3</t>
  </si>
  <si>
    <t>PATCH CORD OPTICO MONOFIBRA CONECTORIZADO BLI A/B G-657A LC-UPC/LC-UPC 15.0M - LSZH - BLANCO - D3</t>
  </si>
  <si>
    <t>CORDAO MONOFIBRA CONECTORIZADO BLI A/B G-657A LC-UPC/LC-UPC 30.0M - LSZH - BRANCO - D3</t>
  </si>
  <si>
    <t>SIMPLEX OPTICAL PATCH CORD BLI A/B G-657A LC-UPC/LC-UPC 30.0M - LSZH - WHITE - D3</t>
  </si>
  <si>
    <t>PATCH CORD OPTICO MONOFIBRA CONECTORIZADO BLI A/B G-657A LC-UPC/LC-UPC 30.0M - LSZH - BLANCO - D3</t>
  </si>
  <si>
    <t>CORDAO MONOFIBRA CONECTORIZADO BLI A/B G-657A E2000-APC/LC-UPC 10.0M - LSZH - BRANCO - D3</t>
  </si>
  <si>
    <t>SIMPLEX OPTICAL PATCH CORD BLI A/B G-657A E2000-APC/LC-UPC 10.0M - LSZH - WHITE - D3</t>
  </si>
  <si>
    <t>PATCH CORD OPTICO MONOFIBRA CONECTORIZADO BLI A/B G-657A E2000-APC/LC-UPC 10.0M - LSZH - BLANCO - D3</t>
  </si>
  <si>
    <t>CORDAO MONOFIBRA CONECTORIZADO 50.0 LC-UPC/LC-UPC 10.0M - COG - AMARELO - D3</t>
  </si>
  <si>
    <t>SIMPLEX OPTICAL PATCH CORD 50.0 LC-UPC/LC-UPC 10.0M - OFN - YELLOW - D3</t>
  </si>
  <si>
    <t>PATCH CORD OPTICO MONOFIBRA CONECTORIZADO 50.0 LC-UPC/LC-UPC 10.0M - COG - AMARILLO - D3</t>
  </si>
  <si>
    <t>CORDAO MONOFIBRA CONECTORIZADO BLI A/B G-657A LC-UPC/LC-UPC 10.0M - LSZH - BRANCO - D3</t>
  </si>
  <si>
    <t>SIMPLEX OPTICAL PATCH CORD BLI A/B G-657A LC-UPC/LC-UPC 10.0M - LSZH - WHITE - D3</t>
  </si>
  <si>
    <t>PATCH CORD OPTICO MONOFIBRA CONECTORIZADO BLI A/B G-657A LC-UPC/LC-UPC 10.0M - LSZH - BLANCO - D3</t>
  </si>
  <si>
    <t>CORDAO MONOFIBRA CONECTORIZADO BLI A/B G-657A E2000-APC/LC-UPC 30.0M - LSZH - BRANCO - D3</t>
  </si>
  <si>
    <t>SIMPLEX OPTICAL PATCH CORD BLI A/B G-657A E2000-APC/LC-UPC 30.0M - LSZH - WHITE - D3</t>
  </si>
  <si>
    <t>PATCH CORD OPTICO MONOFIBRA CONECTORIZADO BLI A/B G-657A E2000-APC/LC-UPC 30.0M - LSZH - BLANCO - D3</t>
  </si>
  <si>
    <t>CORDAO MONOFIBRA CONECTORIZADO BLI A/B G-657A LC-UPC/SC-UPC 10.0M - LSZH - BRANCO - D3</t>
  </si>
  <si>
    <t>SIMPLEX OPTICAL PATCH CORD  BLI A/B G-657A LC-UPC/SC-UPC 10.0M - LSZH - WHITE - D3</t>
  </si>
  <si>
    <t>PATCH CORD OPTICO MONOFIBRA CONECTORIZADO BLI A/B G-657A LC-UPC/SC-UPC 10.0M - LSZH - BRANCO - D3</t>
  </si>
  <si>
    <t>CORDAO MONOFIBRA CONECTORIZADO BLI A/B G-657A E2000-APC/LC-UPC 20.0M - LSZH - BRANCO - D3</t>
  </si>
  <si>
    <t>SIMPLEX OPTICAL PATCH CORD BLI A/B G-657A E2000-APC/LC-UPC 20.0M - LSZH - WHITE - D3</t>
  </si>
  <si>
    <t>PATCH CORD OPTICO MONOFIBRA CONECTORIZADO BLI A/B G-657A E2000-APC/LC-UPC 20.0M - LSZH - BLANCO - D3</t>
  </si>
  <si>
    <t>CORDAO MONOFIBRA CONECTORIZADO BLI A/B G-657A LC-APC/SC-UPC 10.0M - LSZH - BRANCO - D3</t>
  </si>
  <si>
    <t>SIMPLEX OPTICAL PATCH CORD BLI A/B G-657A LC-APC/SC-UPC 10.0M - LSZH - WHITE - D3</t>
  </si>
  <si>
    <t>PATCH CORD OPTICO MONOFIBRA CONECTORIZADO BLI A/B G-657A LC-APC/SC-UPC 10.0M - LSZH - BLANCO - D3</t>
  </si>
  <si>
    <t>CORDAO MONOFIBRA CONECTORIZADO 50.0 LC-UPC/LC-UPC 5.0M - COG - AMARELO - D3</t>
  </si>
  <si>
    <t>SIMPLEX OPTICAL PATCH CORD 50.0 LC-UPC/LC-UPC 5.0M - OFN - YELLOW - D3</t>
  </si>
  <si>
    <t>PATCH CORD OPTICO MONOFIBRA CONECTORIZADO 50.0 LC-UPC/LC-UPC 5.0M - COG - AMARILLO - D3</t>
  </si>
  <si>
    <t>CORDAO MONOFIBRA CONECTORIZADO BLI A/B G-657A E2000-APC/SC-UPC 20.0M - LSZH - BRANCO - D3</t>
  </si>
  <si>
    <t>SIMPLEX OPTICAL PATCH CORD BLI A/B G-657A E2000-APC/SC-UPC 20.0M - LSZH - WHITE - D3</t>
  </si>
  <si>
    <t>PATCH CORD OPTICO MONOFIBRA CONECTORIZADO BLI A/B G-657A E2000-APC/SC-UPC 20.0M - LSZH - BLANCO - D3</t>
  </si>
  <si>
    <t>CORDAO MONOFIBRA CONECTORIZADO BLI A/B G-657A E2000-APC/SC-UPC 10.0M - LSZH - BRANCO - D3</t>
  </si>
  <si>
    <t>SIMPLEX OPTICAL PATCH CORD BLI A/B G-657A E2000-APC/SC-UPC 10.0M - LSZH - WHITE - D3</t>
  </si>
  <si>
    <t>PATCH CORD OPTICO MONOFIBRA CONECTORIZADO BLI A/B G-657A E2000-APC/SC-UPC 10.0M - LSZH - BLANCO - D3</t>
  </si>
  <si>
    <t>CORDAO MONOFIBRA CONECTORIZADO BLI A/B G-657A E2000-APC/SC-UPC 30.0M - LSZH - BRANCO - D3</t>
  </si>
  <si>
    <t>SIMPLEX OPTICAL PATCH CORD BLI A/B G-657A E2000-APC/SC-UPC 30.0M - LSZH - WHITE - D3</t>
  </si>
  <si>
    <t>PATCH CORD OPTICO MONOFIBRA CONECTORIZADO BLI A/B G-657A E2000-APC/SC-UPC 30.0M - LSZH - BLANCO - D3</t>
  </si>
  <si>
    <t>Bloqueador de água para Microcabos - Duto 12/10 e Cabo 8,00mm</t>
  </si>
  <si>
    <t>Water Block for Microcables - 12/10 Duct and 8.00mm Cable</t>
  </si>
  <si>
    <t>Bloqueador de agua para microcables - Ducto 12/10 y cable 8,00mm</t>
  </si>
  <si>
    <t>SERVICE CABLE CONECTORIZADO 02F 50.0 LC-UPC/LC-UPC 1.0D3/1.0D3 60.0M - TIGHT - RISER - PRETO - IO</t>
  </si>
  <si>
    <t>TRUNK CABLE PRE-TERMINATED 02F 50.0 LC-UPC/LC-UPC 1.0D3/1.0D3 60.0M - TIGHT - RISER - PRETO - IO</t>
  </si>
  <si>
    <t>CABLE TRONCAL CONECTORIZADO 02F 50.0 LC-UPC/LC-UPC 1.0D3/1.0D3 60.0M - TIGHT - RISER - PRETO - IO</t>
  </si>
  <si>
    <t>CABO OPTICO FIBER-LAN INDOOR 08F SM G.652D LSZH AM - EUROCLASS Dca (s1,d2,a1)</t>
  </si>
  <si>
    <t>OPTICAL CABLE FIBER-LAN INDOOR 08F SM G.652D LSZH AM - EUROCLASS Dca (s1,d2,a1)</t>
  </si>
  <si>
    <t>CABLE OPTICO FIBER-LAN INDOOR 08F SM G.652D LSZH AM - EUROCLASS Dca (s1,d2,a1)</t>
  </si>
  <si>
    <t>CABO OPTICO CONECTORIZADO DROP COMPACTO FIG.8 LOW FRICTION BLI-CM-01-AR-LSZH SLIMCONNECTOR - CZ - RIB 220M (COM TRADUTOR OPT) (0186-0034-4)</t>
  </si>
  <si>
    <t>OPTICAL CABLE DROP COMPACT FIG.8 LOW FRICTION BLI-CM-01-AR-LSZH SLIMCONNECTOR -  CZ - RIB 220M (WITH OPT TRANSLATOR) (0186-0034-4)</t>
  </si>
  <si>
    <t>CABLE OPTICO CONECTORIZADO DROP COMPACTO FIG.8 LOW FRICTION BLI-CM-01-AR-LSZH SLIMCONNECTOR -  CZ - RIB 220M (CON TRADUCTOR OPT) (0186-0034-4)</t>
  </si>
  <si>
    <t>CABO OPTICO CONECTORIZADO DROP COMPACTO FIG.8 LOW FRICTION BLI-CM-01-AR-LSZH SLIMCONNECTOR - CZ - RIB 300M (COM TRADUTOR OPT) (0186-0038-7)</t>
  </si>
  <si>
    <t>OPTICAL CABLE DROP COMPACT FIG.8 LOW FRICTION BLI-CM-01-AR-LSZH SLIMCONNECTOR -  CZ - RIB 300M (WITH OPT TRANSLATOR) (0186-0038-7)</t>
  </si>
  <si>
    <t>CABLE OPTICO CONECTORIZADO DROP COMPACTO FIG.8 LOW FRICTION BLI-CM-01-AR-LSZH SLIMCONNECTOR -  CZ - RIB 300M (CON TRADUCTOR OPT) (0186-0038-7)</t>
  </si>
  <si>
    <t>SERVICE CABLE CONECTORIZADO 02F 50.0 LC-UPC/LC-UPC 1.0D3/1.0D3 70.0M - TIGHT - RISER - PRETO - IO</t>
  </si>
  <si>
    <t>TRUNK CABLE PRE-TERMINATED PRE-CONECTORIZADO 02F 50.0 LC-UPC/LC-UPC 1.0D3/1.0D3 70.0M - TIGHT - RISER - PRETO - IO</t>
  </si>
  <si>
    <t>CABLE TRONCAL PRE-CONECTORIZADO 02F 50.0 LC-UPC/LC-UPC 1.0D3/1.0D3 70.0M - TIGHT - RISER - PRETO - IO</t>
  </si>
  <si>
    <t>SERVICE CABLE CONECTORIZADO 02F 50.0 LC-UPC/LC-UPC 1.0D3/1.0D3 90.0M - TIGHT - RISER - PRETO - IO</t>
  </si>
  <si>
    <t>TRUNK CABLE PRE-TERMINATED PRE-CONECTORIZADO 02F 50.0 LC-UPC/LC-UPC 1.0D3/1.0D3 90.0M - TIGHT - RISER - IO</t>
  </si>
  <si>
    <t>CABLE TRONCAL PRE-CONECTORIZADO 02F 50.0 LC-UPC/LC-UPC 1.0D3/1.0D3 90.0M - TIGHT - RISER - IO</t>
  </si>
  <si>
    <t>SERVICE CABLE CONECTORIZADO 02F 50.0 LC-UPC/LC-UPC 1.0D3/1.0D3 100.0M - TIGHT - RISER - IO</t>
  </si>
  <si>
    <t>TRUNK CABLE PRE-TERMINATED PRE-CONECTORIZADO 02F 50.0 LC-UPC/LC-UPC 1.0D3/1.0D3 100.0M - TIGHT - RISER - IO</t>
  </si>
  <si>
    <t>CABLE TRONCAL PRE-CONECTORIZADO 02F 50.0 LC-UPC/LC-UPC 1.0D3/1.0D3 100.0M - TIGHT - RISER - IO</t>
  </si>
  <si>
    <t>CABO OPTICO FIBER-LAN INDOOR 12F SM G.652D LSZH AM - EUROCLASS Dca (s1,d2,a1)</t>
  </si>
  <si>
    <t>OPTICAL CABLE FIBER-LAN INDOOR 12F SM G.652D LSZH AM - EUROCLASS Dca (s1,d2,a1)</t>
  </si>
  <si>
    <t>CABLE OPTICO FIBER-LAN INDOOR 12F SM G.652D LSZH AM - EUROCLASS Dca (s1,d2,a1)</t>
  </si>
  <si>
    <t>CABO OPTICO FIBER-LAN INDOOR 02F SM G.652D LSZH AM - EUROCLASS Dca (s1,d2,a1)</t>
  </si>
  <si>
    <t>OPTICAL CABLE FIBER-LAN INDOOR 02F SM G.652D LSZH AM - EUROCLASS Dca (s1,d2,a1)</t>
  </si>
  <si>
    <t>CABLE OPTICO FIBER-LAN INDOOR 02F SM G.652D LSZH AM - EUROCLASS Dca (s1,d2,a1)</t>
  </si>
  <si>
    <t>SERVICE CABLE CONECTORIZADO 12F BLI-A/B G-657A MPO12-APC(F)/MPO12-APC(F) 0.8D3/0.8D3 130.0M - UT - LSZH - AZUL - TIPO A</t>
  </si>
  <si>
    <t>TRUNK CABLE PRE-TERMINATED 12F BLI-A/B G-657A MPO12-APC(F)/MPO12-APC(F) 0.8D3/0.8D3 130.0M - UT - LSZH - BLUE - TYPE A</t>
  </si>
  <si>
    <t>CABLE TRONCAL CONECTORIZADO 12F BLI-A/B G-657A MPO12-APC(F)/MPO12-APC(F) 0.8D3/0.8D3 130.0M - UT - LSZH - AZUL - TIPO A</t>
  </si>
  <si>
    <t>SERVICE CABLE CONECTORIZADO 72F SM MPO12-APC(F)/MPO12-APC(F) 0.8D3/0.8D3 60.0M - TS - LSZH - AZUL - TIPO A (2X CAMISA DE PUXAMENTO IP65)</t>
  </si>
  <si>
    <t>TRUNK CABLE PRE-TERMINATED 72F SM MPO12-APC(F)/MPO12-APC(F) 0.8D3/0.8D3 60.0M - TS - LSZH - BLUE - TYPE A (2X CAMISA DE PUXAMENTO IP65)</t>
  </si>
  <si>
    <t>CABLE TRONCAL CONECTORIZADO 72F SM MPO12-APC(F)/MPO12-APC(F) 0.8D3/0.8D3 60.0M - TS - LSZH - AZUL - TIPO A (2X CAMISA DE PUXAMENTO IP65)</t>
  </si>
  <si>
    <t>CABO OPTICO FIBER-LAN INDOOR 04F SM G.652D LSZH AM - EUROCLASS Dca (s1,d2,a1)</t>
  </si>
  <si>
    <t>OPTICAL CABLE FIBER-LAN INDOOR 04F SM G.652D LSZH AM - EUROCLASS Dca (s1,d2,a1)</t>
  </si>
  <si>
    <t>CABLE OPTICO FIBER-LAN INDOOR 04F SM G.652D LSZH AM - EUROCLASS Dca (s1,d2,a1)</t>
  </si>
  <si>
    <t>SERVICE CABLE CONECTORIZADO 12F BLI-A/B G-657A MPO12-APC(F)/MPO12-APC(F) 0.8D3/0.8D3 10.0M - UT - LSZH - AZUL - TIPO A</t>
  </si>
  <si>
    <t>TRUNK CABLE PRE-TERMINATED 12F BLI-A/B G-657A MPO12-APC(F)/MPO12-APC(F) 0.8D3/0.8D3 10.0M - UT - LSZH - BLUE - TYPE A</t>
  </si>
  <si>
    <t>CABLE TRONCAL CONECTORIZADO 12F BLI-A/B G-657A MPO12-APC(F)/MPO12-APC(F) 0.8D3/0.8D3 10.0M - UT - LSZH - AZUL - TIPO A</t>
  </si>
  <si>
    <t>SERVICE CABLE CONECTORIZADO FANOUT 12F SM G-652D LC-UPC/MPO12-APC(F) 1.0D2/0.8D3 10.0M - UT - LSZH - AZUL - TIPO A</t>
  </si>
  <si>
    <t>TRUNK CABLE PRE-TERMINATED FANOUT 12F SM G-652D LC-UPC/MPO12-APC(F) 1.0D2/0.8D3 10.0M - UT - LSZH - BLUE - TYPE A</t>
  </si>
  <si>
    <t>CABLE TRONCAL CONECTORIZADO FANOUT 12F SM G-652D LC-UPC/MPO12-APC(F) 1.0D2/0.8D3 10.0M - UT - LSZH - AZUL - TIPO A</t>
  </si>
  <si>
    <t>SERVICE CABLE CONECTORIZADO FANOUT 12F SM G-652D LC-UPC/MPO12-APC(F) 1.0D2/0.8D3 15.0M - UT - LSZH - AZUL - TIPO A</t>
  </si>
  <si>
    <t>TRUNK CABLE PRE-TERMINATED FANOUT 12F SM G-652D LC-UPC/MPO12-APC(F) 1.0D2/0.8D3 15.0M - UT - LSZH - BLUE - TYPE A</t>
  </si>
  <si>
    <t>CABLE TRONCAL CONECTORIZADO FANOUT 12F SM G-652D LC-UPC/MPO12-APC(F) 1.0D2/0.8D3 15.0M - UT - LSZH - AZUL - TIPO A</t>
  </si>
  <si>
    <t>SERVICE CABLE CONECTORIZADO FANOUT 12F SM LC-UPC/MPO12-APC(F) 1.0D2/0.8D3 5.0M - UT - LSZH - AZUL - TIPO A</t>
  </si>
  <si>
    <t>TRUNK CABLE PRE-TERMINATED FANOUT 12F SM LC-UPC/MPO12-APC(F) 1.0D2/0.8D3 5.0M - UT - LSZH - BLUE - TYPE A</t>
  </si>
  <si>
    <t>CABLE TRONCAL CONECTORIZADO FANOUT 12F SM LC-UPC/MPO12-APC(F) 1.0D2/0.8D3 5.0M - UT - LSZH - AZUL - TIPO A</t>
  </si>
  <si>
    <t>Bloqueador de água para Microcabos - Duto 14/10 e Cabo 8,00mm</t>
  </si>
  <si>
    <t>Water Block for Microcables - 14/10 Duct and 8.00mm Cable</t>
  </si>
  <si>
    <t>Bloqueador de agua para microcables - Ducto 14/10 y cable 8,00mm</t>
  </si>
  <si>
    <t>CABO OPTICO FIBER-LAN INDOOR 06F SM G.652D LSZH AM - EUROCLASS Dca (s1,d2,a1)</t>
  </si>
  <si>
    <t>OPTICAL CABLE FIBER-LAN INDOOR 06F SM G.652D LSZH AM - EUROCLASS Dca (s1,d2,a1)</t>
  </si>
  <si>
    <t>CABLE OPTICO FIBER-LAN INDOOR 06F SM G.652D LSZH AM - EUROCLASS Dca (s1,d2,a1)</t>
  </si>
  <si>
    <t>CABO OPTICO CFOA-NZD/SM-DD-S 60F (12F G655 + 48F SM G-652D) (ABNT CL)</t>
  </si>
  <si>
    <t>OPTICAL CABLE CFOA-NZD/SM-DD-S 60F (12F G655 + 48F SM G-652D) (ABNT CL)</t>
  </si>
  <si>
    <t>CABLE OPTICO CFOA-NZD/SM-DD-S 60F (12F G655 + 48F SM G-652D) (ABNT CL)</t>
  </si>
  <si>
    <t>CABO OPTICO CFOA-NZD/SM-DD-S 72F (24F G-655+48F G-652D) (ABNT CL)</t>
  </si>
  <si>
    <t>OPTICAL CABLE CFOA-NZD/SM-DD-S 72F (24F G-655+48F G-652D) (ABNT CL)</t>
  </si>
  <si>
    <t>CABLE OPTICO CFOA-NZD/SM-DD-S 72F (24F G-655+48F G-652D) (ABNT CL)</t>
  </si>
  <si>
    <t>CABO OPTICO CFOA-SM-ARD-S 72F G-652D (ABNT CL)</t>
  </si>
  <si>
    <t>OPTICAL CABLE CFOA-SM-ARD-S 72F G652D (ABNT CL)</t>
  </si>
  <si>
    <t>CABLE OPTICO CFOA-SM-ARD-S 72F G-652D (ABNT CL)</t>
  </si>
  <si>
    <t>MODEM OPTICO GPON ONT-LD421-21WV</t>
  </si>
  <si>
    <t>OPTICAL MODEM GPON ONT-LD421-21WV</t>
  </si>
  <si>
    <t>CABO OPTICO AT-3BE27DT-012-CMFE</t>
  </si>
  <si>
    <t>OPTICAL CABLE AT-3BE27DT-012-CMFE</t>
  </si>
  <si>
    <t>CABLE OPTICO AT-3BE27DT-012-CMFE</t>
  </si>
  <si>
    <t>CABO OPTICO CFOA-MM-AS200-G 12F (50) RC (ABNT)</t>
  </si>
  <si>
    <t>OPTICAL CABLE CFOA-MM-AS200-G 12F (50) RC (ABNT)</t>
  </si>
  <si>
    <t>CABLE OPTICO CFOA-MM-AS200-G 12F (50) RC (ABNT)</t>
  </si>
  <si>
    <t>CONECTOR ADAPTADOR P CABO OPDC-F COM ESTRIBO</t>
  </si>
  <si>
    <t>ADAPTER CONNECTOR FOR OPDC-F CABLE WITH STIRRUP</t>
  </si>
  <si>
    <t>CONECTOR ADPATADOR P CABLE OPDC-F CON ESTRIBO</t>
  </si>
  <si>
    <t>7" EW SM/C12LC BLUE 12 Blue LC Ganged Adapter Panel for 7 in shelf</t>
  </si>
  <si>
    <t>CAIXA DE TERMINACAO OPTICA PRE-CONECTORIZADA FK-CTOP-16P (SPLITTERS 1x2 1x4 1x8)</t>
  </si>
  <si>
    <t>PRE-CONNECTORIZED OPTICAL ACCESS POINT FK-CTOP-16P (SPLITTERS 1x2 1x4 1x8)</t>
  </si>
  <si>
    <t>CAJA DE TERMINACION OPTICA PRE CONECTORIZADA FK-CTOP-16P (SPLITTERS 1x2 1x4 1x8)</t>
  </si>
  <si>
    <t>CAIXA DE TERMINACAO OPTICA PRE-CONECTORIZADA FK-CTOP-16P (SPLITTERS 1x2 1x8)</t>
  </si>
  <si>
    <t>PRE-CONNECTORIZED OPTICAL ACCESS POINT FK-CTOP-16P (SPLITTERS 1x2 1x8)</t>
  </si>
  <si>
    <t>CAJA DE TERMINACION OPTICA PRE CONECTORIZADA FK-CTOP-16P (SPLITTERS 1x2 1x8)</t>
  </si>
  <si>
    <t>CAIXA DE TERMINACAO OPTICA PRE-CONECTORIZADA FK-CTOP-16P (SPLITTERS 1x4 1x8)</t>
  </si>
  <si>
    <t>PRE-CONNECTORIZED OPTICAL ACCESS POINT FK-CTOP-16P (SPLITTERS 1x4 1x8)</t>
  </si>
  <si>
    <t>CAJA DE TERMINACION OPTICA PRE CONECTORIZADA FK-CTOP-16P (SPLITTERS 1x4 1x8)</t>
  </si>
  <si>
    <t>CABO OPTICO DROP SLIMCONNECTOR FIG.8 LOW FRICTION 01F CZ - ROLO 40M (SLIM CONECTORIZADO 2 PONTAS)</t>
  </si>
  <si>
    <t>OPTICAL CABLE DROP SLIMCONNECTOR FIG.8 LOW FRICTION 01F CZ - 40M ROLL (SLIM CONNECTORIZED 2 ENDS)</t>
  </si>
  <si>
    <t>CABLE OPTICO DROP SLIMCONNECTOR FIG.8 LOW FRICTION 01F CZ - ROLLO 40M (SLIM CONECTORIZADO 2 PUNTAS)</t>
  </si>
  <si>
    <t>CABO OPTICO DROP SLIMCONNECTOR FIG.8 LOW FRICTION 01F CZ - ROLO 70M (SLIM CONECTORIZADO 2 PONTAS)</t>
  </si>
  <si>
    <t>OPTICAL CABLE DROP SLIMCONNECTOR FIG.8 LOW FRICTION 01F CZ - 70M ROLL (SLIM CONNECTORIZED 2 ENDS)</t>
  </si>
  <si>
    <t>CABLE OPTICO DROP SLIMCONNECTOR FIG.8 LOW FRICTION 01F CZ - ROLLO 70M (SLIM CONECTORIZADO 2 PUNTAS)</t>
  </si>
  <si>
    <t>CABO OPTICO DROP SLIMCONNECTOR FIG.8 LOW FRICTION 01F CZ - ROLO 130M (SLIM CONECTORIZADO 2 PONTAS)</t>
  </si>
  <si>
    <t>OPTICAL CABLE DROP SLIMCONNECTOR FIG.8 LOW FRICTION 01F CZ - 130M ROLL (SLIM CONNECTORIZED 2 ENDS)</t>
  </si>
  <si>
    <t>CABLE OPTICO DROP SLIMCONNECTOR FIG.8 LOW FRICTION 01F CZ - ROLLO 130M (SLIM CONECTORIZADO 2 PUNTAS)</t>
  </si>
  <si>
    <t>CABO OPTICO DROP SLIMCONNECTOR FIG.8 LOW FRICTION 01F CZ - ROLO 50M (SLIM CONECTORIZADO 1 PONTA)</t>
  </si>
  <si>
    <t>OPTICAL CABLE DROP SLIMCONNECTOR FIG.8 LOW FRICTION 01F CZ - 50M ROLL (SLIM CONNECTORIZED 1 END)</t>
  </si>
  <si>
    <t>CABLE OPTICO DROP SLIMCONNECTOR FIG.8 LOW FRICTION 01F CZ - ROLLO 50M (SLIM CONECTORIZADO 1 PUNTA)</t>
  </si>
  <si>
    <t>CABO OPTICO DROP SLIMCONNECTOR FIG.8 LOW FRICTION 01F CZ - ROLO 80M (SLIM CONECTORIZADO 1 PONTA)</t>
  </si>
  <si>
    <t>OPTICAL CABLE DROP SLIMCONNECTOR FIG.8 LOW FRICTION 01F CZ - 80M ROLL (SLIM CONNECTORIZED 1 END</t>
  </si>
  <si>
    <t>CABLE OPTICO DROP SLIMCONNECTOR FIG.8 LOW FRICTION 01F CZ - ROLLO 80M (SLIM CONECTORIZADO 1 PUNTA)</t>
  </si>
  <si>
    <t>CABO OPTICO DROP SLIMCONNECTOR FIG.8 LOW FRICTION 01F CZ - ROLO 100M (SLIM CONECTORIZADO 1 PONTA)</t>
  </si>
  <si>
    <t>OPTICAL CABLE DROP SLIMCONNECTOR FIG.8 LOW FRICTION 01F CZ - 100M ROLL (SLIM CONNECTORIZED 1 END)</t>
  </si>
  <si>
    <t>CABLE OPTICO DROP SLIMCONNECTOR FIG.8 LOW FRICTION 01F CZ - ROLLO 100M (SLIM CONECTORIZADO 1 PUNTA)</t>
  </si>
  <si>
    <t>CABO OPTICO DROP SLIMCONNECTOR FIG.8 LOW FRICTION 01F CZ - ROLO 130M (SLIM CONECTORIZADO 1 PONTA)</t>
  </si>
  <si>
    <t>OPTICAL CABLE DROP SLIMCONNECTOR FIG.8 LOW FRICTION 01F CZ - 130M ROLL (SLIM CONNECTORIZED 1 END)</t>
  </si>
  <si>
    <t>CABLE OPTICO DROP SLIMCONNECTOR FIG.8 LOW FRICTION 01F CZ - ROLLO 130M (SLIM CONECTORIZADO 1 PUNTA)</t>
  </si>
  <si>
    <t>ALÇA PREFORMADA PARA OPDC 37MM2</t>
  </si>
  <si>
    <t>SERVICE CABLE CONECTORIZADO 02F 62.5 ST-UPC/ST-UPC 1.0D3/1.0D3 60.0M - TIGHT - LSZH - LARANJA (2X CAMISA DE PUXAMENTO IP65)</t>
  </si>
  <si>
    <t>TRUNK CABLE PRE-TERMINATED PRE-CONECTORIZADO 02F 62.5 ST-UPC/ST-UPC 1.0D3/1.0D3 60.0M - TIGHT - LSZH - ORANGE (2X CAMISA DE PUXAMENTO IP65)</t>
  </si>
  <si>
    <t>CABLE TRONCAL PRE-CONECTORIZADO 02F 62.5 ST-UPC/ST-UPC 1.0D3/1.0D3 60.0M - TIGHT - LSZH - NARANJA (2X CAMISA DE PUXAMENTO IP65)</t>
  </si>
  <si>
    <t>SERVICE CABLE CONECTORIZADO 02F 62.5 ST-UPC/ST-UPC 1.0D3/1.0D3 70.0M - TIGHT - LSZH - LARANJA (2X CAMISA DE PUXAMENTO IP65)</t>
  </si>
  <si>
    <t>TRUNK CABLE PRE-TERMINATED PRE-CONECTORIZADO 02F 62.5 ST-UPC/ST-UPC 1.0D3/1.0D3 70.0M - TIGHT - LSZH - ORANGE (2X CAMISA DE PUXAMENTO IP65)</t>
  </si>
  <si>
    <t>CABLE TRONCAL PRE-CONECTORIZADO 02F 62.5 ST-UPC/ST-UPC 1.0D3/1.0D3 70.0M - TIGHT - LSZH - NARANJA (2X CAMISA DE PUXAMENTO IP65)</t>
  </si>
  <si>
    <t>SERVICE CABLE CONECTORIZADO 08F 62.5 ST-UPC/ST-UPC 1.0D3/1.0D3 20.0M - TIGHT - LSZH - LARANJA (2X CAMISA DE PUXAMENTO IP65)</t>
  </si>
  <si>
    <t>TRUNK CABLE PRE-TERMINATED 08F 62.5 ST-UPC/ST-UPC 1.0D3/1.0D3 20.0M - TIGHT - LSZH - ORANGE (2X CAMISA DE PUXAMENTO IP65)</t>
  </si>
  <si>
    <t>CABLE TRONCAL CONECTORIZADO 08F 62.5 ST-UPC/ST-UPC 1.0D3/1.0D3 20.0M - TIGHT - LSZH - NARANJA  (2X CAMISA DE PUXAMENTO IP65)</t>
  </si>
  <si>
    <t>SERVICE CABLE CONECTORIZADO 08F 62.5 ST-UPC/ST-UPC 1.0D3/1.0D3 35.0M - TIGHT - LSZH - LARANJA (2X CAMISA DE PUXAMENTO IP65)</t>
  </si>
  <si>
    <t>TRUNK CABLE PRE-TERMINATED 08F 62.5 ST-UPC/ST-UPC 1.0D3/1.0D3 35.0M - TIGHT - LSZH - ORANGE (2X CAMISA DE PUXAMENTO IP65)</t>
  </si>
  <si>
    <t>CABLE TRONCAL CONECTORIZADO 08F 62.5 ST-UPC/ST-UPC 1.0D3/1.0D3 35.0M - TIGHT - LSZH - NARANJA  (2X CAMISA DE PUXAMENTO IP65)</t>
  </si>
  <si>
    <t>SERVICE CABLE CONECTORIZADO 08F 62.5 ST-UPC/ST-UPC 1.0D3/1.0D3 50.0M - TIGHT - LSZH - LARANJA (2X CAMISA DE PUXAMENTO IP65)</t>
  </si>
  <si>
    <t>TRUNK CABLE PRE-TERMINATED 08F 62.5 ST-UPC/ST-UPC 1.0D3/1.0D3 50.0M - TIGHT - LSZH - ORANGE (2X CAMISA DE PUXAMENTO IP65)</t>
  </si>
  <si>
    <t>CABLE TRONCAL CONECTORIZADO 08F 62.5 ST-UPC/ST-UPC 1.0D3/1.0D3 50.0M - TIGHT - LSZH - NARANJA  (2X CAMISA DE PUXAMENTO IP65)</t>
  </si>
  <si>
    <t>SERVICE CABLE CONECTORIZADO 08F 62.5 ST-UPC/ST-UPC 1.0D3/1.0D3 110.0M - TIGHT - LSZH - LARANJA (2X CAMISA DE PUXAMENTO IP65)</t>
  </si>
  <si>
    <t>TRUNK CABLE PRE-TERMINATED 08F 62.5 ST-UPC/ST-UPC 1.0D3/1.0D3 110.0M - TIGHT - LSZH - ORANGE (2X CAMISA DE PUXAMENTO IP65)</t>
  </si>
  <si>
    <t>CABLE TRONCAL CONECTORIZADO 08F 62.5 ST-UPC/ST-UPC 1.0D3/1.0D3 110.0M - TIGHT - LSZH - NARANJA  (2X CAMISA DE PUXAMENTO IP65)</t>
  </si>
  <si>
    <t>SERVICE CABLE CONECTORIZADO 08F 62.5 ST-UPC/ST-UPC 1.0D3/1.0D3 130.0M - TIGHT - LSZH - LARANJA (2X CAMISA DE PUXAMENTO IP65)</t>
  </si>
  <si>
    <t>TRUNK CABLE PRE-TERMINATED 08F 62.5 ST-UPC/ST-UPC 1.0D3/1.0D3 130.0M - TIGHT - LSZH - ORANGE (2X CAMISA DE PUXAMENTO IP65)</t>
  </si>
  <si>
    <t>CABLE TRONCAL CONECTORIZADO 08F 62.5 ST-UPC/ST-UPC 1.0D3/1.0D3 130.0M - TIGHT - LSZH - NARANJA  (2X CAMISA DE PUXAMENTO IP65)</t>
  </si>
  <si>
    <t>CABO OPTICO OPDC-M (24F SM 8,6MM AÇO-ALUMINIO)</t>
  </si>
  <si>
    <t>OPDC-M SC S.038.086.12 (24F SM)</t>
  </si>
  <si>
    <t>CABLE OPTICO OPDC-M SC S.038.086.12 (24F SM)</t>
  </si>
  <si>
    <t>SERVICE CABLE CONECTORIZADO 02F OM4 LC-UPC/LC-UPC 0.6D3/0.6D3 55.0M - TIGHT - LSZH - ACQUA</t>
  </si>
  <si>
    <t>TRUNK CABLE PRE-TERMINATED 02F OM4 LC-UPC/LC-UPC 0.6D3/0.6D3 55.0M - TIGHT - LSZH - AQUA</t>
  </si>
  <si>
    <t>CABLE TRONCAL CONECTORIZADO 02F OM4 LC-UPC/LC-UPC 0.6D3/0.6D3 55.0M - TIGHT - LSZH - ACQUA</t>
  </si>
  <si>
    <t>SERVICE CABLE CONECTORIZADO 02F OM4 LC-UPC/LC-UPC 0.6D3/0.6D3 65.0M - TIGHT - LSZH - ACQUA</t>
  </si>
  <si>
    <t>TRUNK CABLE PRE-TERMINATED 02F OM4 LC-UPC/LC-UPC 0.6D3/0.6D3 65.0M - TIGHT - LSZH - AQUA</t>
  </si>
  <si>
    <t>CABLE TRONCAL CONECTORIZADO 02F OM4 LC-UPC/LC-UPC 0.6D3/0.6D3 65.0M - TIGHT - LSZH - ACQUA</t>
  </si>
  <si>
    <t>SERVICE CABLE CONECTORIZADO 02F OM4 LC-UPC/LC-UPC 0.6D3/0.6D3 75.0M - TIGHT - LSZH - ACQUA</t>
  </si>
  <si>
    <t>TRUNK CABLE PRE-TERMINATED 02F OM4 LC-UPC/LC-UPC 0.6D3/0.6D3 75.0M - TIGHT - LSZH - AQUA</t>
  </si>
  <si>
    <t>CABLE TRONCAL CONECTORIZADO 02F OM4 LC-UPC/LC-UPC 0.6D3/0.6D3 75.0M - TIGHT - LSZH - ACQUA</t>
  </si>
  <si>
    <t>PATCH CORD F/UTP GIGALAN AUGMENTED CAT.6A - LSZH - T568A/B - 2.5M - ROSA (BLINDADO)</t>
  </si>
  <si>
    <t>F/UTP CAT.6A COPPER PATCH CORD GIGALAN AUGMENTED - LSZH - T568A/B - 2.5M - PINK (SHIELDED)</t>
  </si>
  <si>
    <t>PATCH CORD F/UTP GIGALAN AUGMENTED CAT.6A - LSZH - T568A/B - 2.5M - ROSA  (BLINDADO)</t>
  </si>
  <si>
    <t>CORDAO OPTICO FANOUT 8F-40G SM G-657A LC-UPC UNIBOOT/MPO12-APC(F) LOW LOSS 0.7D2/9.0D3 - MTF - LSZH - AZUL</t>
  </si>
  <si>
    <t>OPTICAL PATCH CORD FANOUT 8F-40G SM G-657A LC-UPC UNIBOOT/MPO12-APC(F) LOW LOSS 0.7D2/9.0D3 - MTF - LSZH - BLUE</t>
  </si>
  <si>
    <t>CORDON OPTICO FANOUT 8F-40G SM G-657A LC-UPC UNIBOOT/MPO12-APC(F) LOW LOSS 0.7D2/9.0D3 - MTF - LSZH - AZUL</t>
  </si>
  <si>
    <t>CORDAO DUPLEX CONECTORIZADO SM G-652D LC-UPC/SC-APC 2.5M - LSZH - AZUL</t>
  </si>
  <si>
    <t>DUPLEX OPTICAL PATCH CORD SM G-652D LC-UPC/SC-APC 2.5M - LSZH - BLUE</t>
  </si>
  <si>
    <t>PATCH CORD OPTICO DUPLEX CONECTORIZADO SM G-652D LC-UPC/SC-APC 2.5M - LSZH - AZUL</t>
  </si>
  <si>
    <t>CORDAO DUPLEX CONECTORIZADO SM G-652D SC-APC/SC-APC 2.5M - LSZH - AZUL</t>
  </si>
  <si>
    <t>DUPLEX OPTICAL PATCH CORD SM G-652D SC-APC/SC-APC 2.5M - LSZH - BLUE</t>
  </si>
  <si>
    <t>PATCH CORD OPTICO DUPLEX CONECTORIZADO SM G-652D SC-APC/SC-APC 2.5M - LSZH - AZUL</t>
  </si>
  <si>
    <t>CABO OPTICO OPDC-M (24F SM 10,8MM AÇO-ALUMINIO - 1 METRO = 0,304 KG)</t>
  </si>
  <si>
    <t>OPDC-M SC SC Sp.050.108.15 (24F SM) - EDP (1 METER = 0.304 KG)</t>
  </si>
  <si>
    <t>CABLE OPTICO OPDC-M SC SC Sp.050.108.15 (24F SM) - EDP (1 METRO = 0,304 KG)</t>
  </si>
  <si>
    <t>ET03755</t>
  </si>
  <si>
    <t>a0A6100001c1amp</t>
  </si>
  <si>
    <t>CABO OPTICO CFOT-SM-EOR 02F COG (FIBER-LAN-AR (PFV) INDOOR/OUTDOOR)</t>
  </si>
  <si>
    <t>OPTICAL CABLE CFOT-SM-EOR 02F COG (FIBER-LAN-AR (PFV) INDOOR/OUTDOOR)</t>
  </si>
  <si>
    <t>CABLE OPTICO CFOT-SM-EOR 02F COG (FIBER-LAN-AR (PFV) INDOOR/OUTDOOR)</t>
  </si>
  <si>
    <t>CABO OPTICO CFOT-SM-EOR 06F COG (FIBER-LAN-AR (PFV) INDOOR/OUTDOOR)</t>
  </si>
  <si>
    <t>OPTICAL CABLE CFOT-SM-EOR 06F COG (FIBER-LAN-AR (PFV) INDOOR/OUTDOOR)</t>
  </si>
  <si>
    <t>CABLE OPTICO CFOT-SM-EOR 06F COG (FIBER-LAN-AR (PFV) INDOOR/OUTDOOR)</t>
  </si>
  <si>
    <t>CABO OPTICO CFOA-SM-DD-S 24F G-652D TS</t>
  </si>
  <si>
    <t>OPTICAL CABLE CFOA-SM-DD-S 24F G-652D TS</t>
  </si>
  <si>
    <t>CABLE OPTICO CFOA-SM-DD-S 24F G-652D TS</t>
  </si>
  <si>
    <t>CAIXA TERMINAL OPTICA PRECONECTORIZADA SELADA FK-CTOP-L9 (1x8 VIOLETA DIRETO) (0380-9209-9)</t>
  </si>
  <si>
    <t>LOCKED PRE-TERMINATED SLIMBOX DROP TERMINAL FK-CTOP-L9 (1x8 VIOLET DIRETO) (0380-9209-9)</t>
  </si>
  <si>
    <t>CAJA DE TERMINACION OPTICA PRE-CONECTORIZADA SELLADA FK-CTOP-L9 (1x8 VIOLETA DIRETO) (0380-9209-9)</t>
  </si>
  <si>
    <t>CORDAO OPTICO COA-BLI A/B-MTF-08F-30-LSZH AZ</t>
  </si>
  <si>
    <t>OPTICAL CORD COA-BLI A/B-MTF-08F-30-LSZH AZ</t>
  </si>
  <si>
    <t>CORDON OPTICO COA-BLI A/B-MTF-08F-30-LSZH AZ</t>
  </si>
  <si>
    <t>CABO OPTICO CFOA-SM-AS80-S 144F G-652D DC NR</t>
  </si>
  <si>
    <t>OPTICAL CABLE CFOA-SM-AS80-S 144F G-652D DC NR</t>
  </si>
  <si>
    <t>CABLE OPTICO CFOA-SM-AS80-S 144F G-652D DC NR</t>
  </si>
  <si>
    <t>FK-CTO-16MC (CAIXA TERMINAÇÃO ÓPTICA - 1 BANDEJA EMENDA, 1 BANDEJA 16 ADAPT SC-APC SHUTTER, 1 SPLITTER 1X2 NC/SC-APC, GROMMETS FLAT E SUPORTE CORDOALHA)</t>
  </si>
  <si>
    <t>FK-CTO-16MC (SLIMBOX DROP TERMINAL - 1 SPLICE TRAY, 1 TRAY 16 SC-APC ADAPT SHUTTER, 1 SPLITTER 1X2 NC/SC-APC, GROMMETS FLAT AND STRAND MOUNTING SUPPORT)</t>
  </si>
  <si>
    <t>FK-CTO-16MC (CAJA TERMINACIÓN OPTICA - 1 BANDEJA EMPALME, 1 BANDEJA 16 ADAPT SC-APC SHUTTER, 1 SPLITTER 1X2 NC/SC-APC, GROMMETS FLAT Y SOPORTE CORDAJE)</t>
  </si>
  <si>
    <t>CABO OPTICO CFOA-MM-DDR-S 96F (50) OM3 TS (PFV) LSZH</t>
  </si>
  <si>
    <t>OPTICAL CABLE CFOA-MM-DDR-S 96F (50) OM3 TS (PFV) LSZH</t>
  </si>
  <si>
    <t>CABLE OPTICO CFOA-MM-DDR-S 96F (50) OM3 TS (PFV) LSZH</t>
  </si>
  <si>
    <t>CORDAO DUPLEX CONECTORIZADO SM G-652D LC-APC/LC-UPC 15.0M - LSZH - AZUL - (A - B)</t>
  </si>
  <si>
    <t>DUPLEX OPTICAL PATCH CORD SM G-652D LC-APC/LC-UPC 15.0M - LSZH - BLUE - (A - B)</t>
  </si>
  <si>
    <t>PATCH CORD OPTICO DUPLEX CONECTORIZADO SM G-652D LC-APC/LC-UPC 15.0M - LSZH - AZUL - (A - B)</t>
  </si>
  <si>
    <t>SERVICE CABLE CONECTORIZADO 02F SM LC-UPC/LC-UPC 0.5D3/0.8D3 120.0M - TIGHT - LSZH - AZUL</t>
  </si>
  <si>
    <t>TRUNK CABLE PRE-TERMINATED 02F SM LC-UPC/LC-UPC 0.5D3/0.8D3 120.0M - TIGHT - LSZH - BLUE</t>
  </si>
  <si>
    <t>CABLE TRONCAL CONECTORIZADO 02F SM LC-UPC/LC-UPC 0.5D3/0.8D3 120.0M - TIGHT - LSZH - AZUL</t>
  </si>
  <si>
    <t>CABO OPTICO AT-X27H2YT-072-48/24-3B</t>
  </si>
  <si>
    <t>OPTICAL CABLE AT-X27H2YT-072-48/24-3B</t>
  </si>
  <si>
    <t>CABLE OPTICO AT-X27H2YT-072-48/24-3B</t>
  </si>
  <si>
    <t>FK-CTOP-L8Y (CAIXA DE TERMINACAO OPTICA PRE-CONECTORIZADA SELADA - ENTRADA SLIM C/ 8 ADAPTADORES SLIM NA SAIDA E SPLITTER 1X8)</t>
  </si>
  <si>
    <t>OPTICAL CABLE DROP COMPACT FIG.8 LOW FRICTION BLI-CD-01-AR-LSZH SLIMCONNECTOR - CZ - REEL 100M (2 ENDS CONECTORIZED)</t>
  </si>
  <si>
    <t>CABLE OPTICO DROP SLIMCONNECTOR FIG.8 LOW FRICTION 01F CZ - ROLO 100M (SLIM CONECTORIZADO 2 PONTAS)</t>
  </si>
  <si>
    <t>CORDAO OPTICO COA-MM-DP-18-LSZH MM50 OM5 LIME GREEN</t>
  </si>
  <si>
    <t>OPTICAL CORD COA-MM-DP-18-LSZH MM50 OM5 LIME GREEN</t>
  </si>
  <si>
    <t>CORDON OPTICO COA-MM-DP-18-LSZH MM50 OM5 LIME GREEN</t>
  </si>
  <si>
    <t>DIO BX24 12F SM SC-UPC (PIGTAIL TELCORDIA)</t>
  </si>
  <si>
    <t>ODF BX24 12F SM SC-UPC (PIGTAIL TELCORDIA)</t>
  </si>
  <si>
    <t>CABO PARA TRANSMISSAO DE DADOS GIGALAN CAT 6 U/UTP 23AWGX4P PE OUTDOOR COM FIO MENSAGEIRO</t>
  </si>
  <si>
    <t>DATA CABLE  GIGALAN CAT 6 U/UTP 23AWGX4P PE OUTDOOR WITH MESSENGER WIRE</t>
  </si>
  <si>
    <t>CABLE PARA TRANSMISION DE DATOS GIGALAN CAT 6 U/UTP 23AWGX4P PE OUTDOOR WITH MESSENGER WIRE</t>
  </si>
  <si>
    <t>ET04034</t>
  </si>
  <si>
    <t>a0A6100001NQTg6</t>
  </si>
  <si>
    <t>CABO OPTICO CFOA-SM-AS-CMO4KN-S 144F (132F STD + 12 NZD) G-652D</t>
  </si>
  <si>
    <t>OPTICAL CABLE CFOA-SM-AS-CMO4KN-S 144F (132F STD + 12 NZD) G-652D</t>
  </si>
  <si>
    <t>CABLE OPTICO CFOA-SM-AS-CMO4KN-S 144F (132F STD + 12 NZD) G-652D</t>
  </si>
  <si>
    <t>FIBRA AISLADA MM(50) OM3 LSZH AQ</t>
  </si>
  <si>
    <t>SERVICE CABLE CONECTORIZADO 24F SM G-652D MPO12-APC(M)/MPO12-APC(M) 0.8D3/0.8D3 4.0M - TS - LSZH - AZUL - TIPO A</t>
  </si>
  <si>
    <t>TRUNK CABLE PRE-TERMINATED 24F SM G-652D MPO12-APC(M)/MPO12-APC(M) 0.8D3/0.8D3 4.0M - TS - LSZH - BLUE - TYPE A</t>
  </si>
  <si>
    <t>CABLE TRONCAL CONECTORIZADO 24F SM G-652D MPO12-APC(M)/MPO12-APC(M) 0.8D3/0.8D3 4.0M - TS - LSZH - AZUL  - TIPO A</t>
  </si>
  <si>
    <t>CABO OPTICO CFOA-SM-AS120-RA 04F RC (CFOA-SM-ASU120-S 04F RC)</t>
  </si>
  <si>
    <t>OPTICAL CABLE CFOA-SM-AS120-RA 04F RC (CFOA-SM-ASU120-S 04F RC)</t>
  </si>
  <si>
    <t>CABLE OPTICO CFOA-SM-AS120-RA 04F RC (CFOA-SM-ASU120-S 04F RC)</t>
  </si>
  <si>
    <t>Ensaio de corrente de curto circuito</t>
  </si>
  <si>
    <t>Short-circuit current test</t>
  </si>
  <si>
    <t>Ensayo de Corriente de cortocircuito</t>
  </si>
  <si>
    <t>Ensaio de Descarga Atmosférica</t>
  </si>
  <si>
    <t>Lighting Strike Testing</t>
  </si>
  <si>
    <t>Ensayo de Descargas Atmosféricas</t>
  </si>
  <si>
    <t>ANTENA PARABOLICA SOLIDA RADOME SHIELD, 18GHZ (17.7-19.7), 0.6M, 40DBI, DUPLA POL, AEV 0.28M2, ACOPLAMENTO DIRETO - IDE</t>
  </si>
  <si>
    <t>CORDAO MONOFIBRA CONECTORIZADO SM G-652D FC-APC/SC-APC 3.0M - COG - AMARELO</t>
  </si>
  <si>
    <t>SIMPLEX OPTICAL PATCH CORD SM G-652D FC-APC/SC-APC 3.0M - OFN - YELLOW</t>
  </si>
  <si>
    <t>PATCH CORD OPTICO MONOFIBRA CONECTORIZADO SM G-652D FC-APC/SC-APC 3.0M - COG - AMARILLO</t>
  </si>
  <si>
    <t>CORDAO MONOFIBRA CONECTORIZADO SM G-652D FC-APC/SC-APC 5.0M - COG - AMARELO</t>
  </si>
  <si>
    <t>SIMPLEX OPTICAL PATCH CORD SM G-652D FC-APC/SC-APC 5.0M - OFN - YELLOW</t>
  </si>
  <si>
    <t>PATCH CORD OPTICO MONOFIBRA CONECTORIZADO SM G-652D FC-APC/SC-APC 5.0M - COG - AMARILLO</t>
  </si>
  <si>
    <t>CORDAO MONOFIBRA CONECTORIZADO SM G-652D FC-APC/SC-APC 10.0M - COG - AMARELO</t>
  </si>
  <si>
    <t>SIMPLEX OPTICAL PATCH CORD SM G-652D FC-APC/SC-APC 10.0M - OFN - YELLOW</t>
  </si>
  <si>
    <t>PATCH CORD OPTICO MONOFIBRA CONECTORIZADO SM G-652D FC-APC/SC-APC 10.0M - COG - AMARILLO</t>
  </si>
  <si>
    <t>CORDAO MONOFIBRA CONECTORIZADO SM G-652D FC-APC/SC-APC 15.0M - COG - AMARELO</t>
  </si>
  <si>
    <t>SIMPLEX OPTICAL PATCH CORD SM G-652D FC-APC/SC-APC 15.0M - OFN - YELLOW</t>
  </si>
  <si>
    <t>PATCH CORD OPTICO MONOFIBRA CONECTORIZADO SM G-652D FC-APC/SC-APC 15.0M - COG - AMARILLO</t>
  </si>
  <si>
    <t>CORDAO MONOFIBRA CONECTORIZADO SM G-652D FC-APC/SC-APC 20.0M - COG - AMARELO</t>
  </si>
  <si>
    <t>SIMPLEX OPTICAL PATCH CORD SM G-652D FC-APC/SC-APC 20.0M - OFN - YELLOW</t>
  </si>
  <si>
    <t>PATCH CORD OPTICO MONOFIBRA CONECTORIZADO SM G-652D FC-APC/SC-APC 20.0M - COG - AMARILLO</t>
  </si>
  <si>
    <t>CABO OPTICO CFOAC-BLI-CD-01-CO-LSZH G-657B3 OD3 - EUROCLASS ECA - BOBINA DPE (DROP ROBUSTO TPU 3mm)</t>
  </si>
  <si>
    <t>OPTICAL CABLE CFOAC-BLI-CD-01-CO-LSZH G-657B3 OD3 - EUROCLASS ECA - REEL DPE (3mm RUGGEDIZED TPU DROP)</t>
  </si>
  <si>
    <t>CABLE OPTICO CFOAC-BLI-CD-01-CO-LSZH G-657B3 OD3 - EUROCLASS ECA - CARRETE DPE (DROP ROBUSTO TPU 3mm)</t>
  </si>
  <si>
    <t>ET04036</t>
  </si>
  <si>
    <t>a0A6100001NQa8q</t>
  </si>
  <si>
    <t>CABO OPTICO AT-3BE17N6-036-CLGA</t>
  </si>
  <si>
    <t>OPTICAL CABLE AT-3BE17N6-036-CLGA</t>
  </si>
  <si>
    <t>CABLE OPTICO AT-3BE17N6-036-CLGA</t>
  </si>
  <si>
    <t>CORDAO DUPLEX CONECTORIZADO SM NZD LC-UPC/LC-UPC 20.0M - LSZH - AMARELO (A - B)</t>
  </si>
  <si>
    <t>DUPLEX OPTICAL PATCH CORD SM NZD LC-UPC/LC-UPC 20.0M - LSZH - GREEN (A - B)</t>
  </si>
  <si>
    <t>PATCH CORD OPTICO DUPLEX CONECTORIZADO SM NZD LC-UPC/LC-UPC 20.0M - LSZH - AMARILLO (A - B)</t>
  </si>
  <si>
    <t>CORDAO MONOFIBRA CONECTORIZADO SM G-652D FC-UPC/LC-UPC 20.0M - LSZH - AMARELO</t>
  </si>
  <si>
    <t>SIMPLEX OPTICAL PATCH CORD SM G-652D FC-UPC/LC-UPC 20.0M - LSZH - YELLOW</t>
  </si>
  <si>
    <t>PATCH CORD OPTICO MONOFIBRA CONECTORIZADO SM G-652D FC-UPC/LC-UPC 20.0M - LSZH - AMARILLO</t>
  </si>
  <si>
    <t>CORDAO MONOFIBRA CONECTORIZADO SM G-652D FC-UPC/SC-UPC 5.0M - LSZH - AMARELO</t>
  </si>
  <si>
    <t>SIMPLEX OPTICAL PATCH CORD SM G-652D FC-UPC/SC-UPC 5.0M - LSZH - YELLOW</t>
  </si>
  <si>
    <t>PATCH CORD OPTICO MONOFIBRA CONECTORIZADO SM G-652D FC-UPC/SC-UPC 5.0M - LSZH - AMARILLO</t>
  </si>
  <si>
    <t>CORDAO MONOFIBRA CONECTORIZADO SM G-652D FC-APC/SC-APC 3.0M - LSZH - AMARELO</t>
  </si>
  <si>
    <t>SIMPLEX OPTICAL PATCH CORD SM G-652D FC-APC/SC-APC 3.0M - LSZH - YELLOW</t>
  </si>
  <si>
    <t>PATCH CORD OPTICO MONOFIBRA CONECTORIZADO SM G-652D FC-APC/SC-APC 3.0M - LSZH - AMARILLO</t>
  </si>
  <si>
    <t>CORDAO MONOFIBRA CONECTORIZADO SM G-652D FC-APC/SC-APC 5.0M - LSZH - AMARELO</t>
  </si>
  <si>
    <t>SIMPLEX OPTICAL PATCH CORD SM G-652D FC-APC/SC-APC 5.0M - LSZH - YELLOW</t>
  </si>
  <si>
    <t>PATCH CORD OPTICO MONOFIBRA CONECTORIZADO SM G-652D FC-APC/SC-APC 5.0M - LSZH - AMARILLO</t>
  </si>
  <si>
    <t>CORDAO MONOFIBRA CONECTORIZADO SM G-652D FC-APC/SC-APC 10.0M - LSZH - AMARELO</t>
  </si>
  <si>
    <t>SIMPLEX OPTICAL PATCH CORD SM G-652D FC-APC/SC-APC 10.0M - LSZH - YELLOW</t>
  </si>
  <si>
    <t>PATCH CORD OPTICO MONOFIBRA CONECTORIZADO SM G-652D FC-APC/SC-APC 10.0M - LSZH - AMARILLO</t>
  </si>
  <si>
    <t>CORDAO MONOFIBRA CONECTORIZADO SM G-652D FC-APC/SC-APC 15.0M - LSZH - AMARELO</t>
  </si>
  <si>
    <t>SIMPLEX OPTICAL PATCH CORD SM G-652D FC-APC/SC-APC 15.0M - LSZH - YELLOW</t>
  </si>
  <si>
    <t>PATCH CORD OPTICO MONOFIBRA CONECTORIZADO SM G-652D FC-APC/SC-APC 15.0M - LSZH - AMARILLO</t>
  </si>
  <si>
    <t>CORDAO MONOFIBRA CONECTORIZADO SM G-652D FC-APC/SC-APC 20.0M - LSZH - AMARELO</t>
  </si>
  <si>
    <t>SIMPLEX OPTICAL PATCH CORD SM G-652D FC-APC/SC-APC 20.0M - LSZH - YELLOW</t>
  </si>
  <si>
    <t>PATCH CORD OPTICO MONOFIBRA CONECTORIZADO SM G-652D FC-APC/SC-APC 20.0M - LSZH - AMARILLO</t>
  </si>
  <si>
    <t>CABO OPTICO CFOAC-BLI-A/B-CM-01-AR-LSZH PR - BOBINA DPE (DROP COMPACTO FIG.8 LOW FRICTION)</t>
  </si>
  <si>
    <t>OPTICAL CABLE CFOAC-BLI-A/B-CM-01-AR-LSZH PR - DPE REEL (COMPACT LOW FRICTION FIG.8 DROP)</t>
  </si>
  <si>
    <t>CABLE OPTICO CFOAC-BLI-A/B-CM-01-AR-LSZH PR - CARRETE DPE (DROP COMPACTO FIG.8 LOW FRICTION)</t>
  </si>
  <si>
    <t>SERVICE CABLE CONECTORIZADO 12F PREMIUM UNIVERSAL OM5 MPO12-UPC(U)/MPO12-UPC(U) 0.8D3/0.8D3 5.0M - UT - LSZH - LIME GREEN - TIPO U</t>
  </si>
  <si>
    <t>TRUNK CABLE PRE-TERMINATED 12F PREMIUM OM5 MPO12-UPC(U)/MPO12-UPC(U) 0.8D3/0.8D3 - 5.0M - UT - LSZH - LIME GREEN - TYPE U</t>
  </si>
  <si>
    <t>CABLE TRONCAL CONECTORIZADO 12F PREMIUM OM5 MPO12-UPC(U)/MPO12-UPC(U) 0.8D3/0.8D3 - 5.0M - UT - LSZH - LIME GREEN - TIPO U</t>
  </si>
  <si>
    <t>SERVICE CABLE CONECTORIZADO 12F PREMIUM UNIVERSAL OM5 MPO12-UPC(U)/MPO12-UPC(U) 0.8D3/0.8D3 7.0M - UT - LSZH - LIME GREEN - TIPO U</t>
  </si>
  <si>
    <t>TRUNK CABLE PRE-TERMINATED 12F PREMIUM OM5 MPO12-UPC(U)/MPO12-UPC(U) 0.8D3/0.8D3 - 7.0M - UT - LSZH - LIME GREEN - TYPE U</t>
  </si>
  <si>
    <t>CABLE TRONCAL CONECTORIZADO 12F PREMIUM OM5 MPO12-UPC(U)/MPO12-UPC(U) 0.8D3/0.8D3 - 7.0M - UT - LSZH - LIME GREEN - TIPO U</t>
  </si>
  <si>
    <t>SERVICE CABLE CONECTORIZADO 12F PREMIUM UNIVERSAL OM5 MPO12-UPC(U)/MPO12-UPC(U) 0.8D3/0.8D3 20.0M - UT - LSZH - LIME GREEN - TIPO U</t>
  </si>
  <si>
    <t>TRUNK CABLE PRE-TERMINATED 12F PREMIUM OM5 MPO12-UPC(U)/MPO12-UPC(U) 0.8D3/0.8D3 - 20.0M - UT - LSZH - LIME GREEN - TYPE U</t>
  </si>
  <si>
    <t>CABLE TRONCAL CONECTORIZADO 12F PREMIUM OM5 MPO12-UPC(U)/MPO12-UPC(U) 0.8D3/0.8D3 - 20.0M - UT - LSZH - LIME GREEN - TIPO U</t>
  </si>
  <si>
    <t>SERVICE CABLE CONECTORIZADO 12F PREMIUM UNIVERSAL OM5 MPO12-UPC(U)/MPO12-UPC(U) 0.8D3/0.8D3 25.0M - UT - LSZH - LIME GREEN - TIPO U</t>
  </si>
  <si>
    <t>TRUNK CABLE PRE-TERMINATED 12F PREMIUM OM5 MPO12-UPC(U)/MPO12-UPC(U) 0.8D3/0.8D3 - 25.0M - UT - LSZH - LIME GREEN - TYPE U</t>
  </si>
  <si>
    <t>CABLE TRONCAL CONECTORIZADO 12F PREMIUM OM5 MPO12-UPC(U)/MPO12-UPC(U) 0.8D3/0.8D3 - 25.0M - UT - LSZH - LIME GREEN - TIPO U</t>
  </si>
  <si>
    <t>SERVICE CABLE CONECTORIZADO 12F PREMIUM UNIVERSAL OM5 MPO12-UPC(U)/MPO12-UPC(U) 0.8D3/0.8D3 30.0M - UT - LSZH - LIME GREEN - TIPO U</t>
  </si>
  <si>
    <t>TRUNK CABLE PRE-TERMINATED 12F PREMIUM OM5 MPO12-UPC(U)/MPO12-UPC(U) 0.8D3/0.8D3 - 30.0M - UT - LSZH - LIME GREEN - TYPE U</t>
  </si>
  <si>
    <t>CABLE TRONCAL CONECTORIZADO 12F PREMIUM OM5 MPO12-UPC(U)/MPO12-UPC(U) 0.8D3/0.8D3 - 30.0M - UT - LSZH - LIME GREEN - TIPO U</t>
  </si>
  <si>
    <t>SERVICE CABLE CONECTORIZADO 12F PREMIUM UNIVERSAL OM5 MPO12-UPC(U)/MPO12-UPC(U) 0.8D3/0.8D3 35.0M - UT - LSZH - LIME GREEN - TIPO U</t>
  </si>
  <si>
    <t>TRUNK CABLE PRE-TERMINATED 12F PREMIUM OM5 MPO12-UPC(U)/MPO12-UPC(U) 0.8D3/0.8D3 - 35.0M - UT - LSZH - LIME GREEN - TYPE U</t>
  </si>
  <si>
    <t>CABLE TRONCAL CONECTORIZADO 12F PREMIUM OM5 MPO12-UPC(U)/MPO12-UPC(U) 0.8D3/0.8D3 - 35.0M - UT - LSZH - LIME GREEN - TIPO U</t>
  </si>
  <si>
    <t>SERVICE CABLE CONECTORIZADO 12F PREMIUM UNIVERSAL OM5 MPO12-UPC(U)/MPO12-UPC(U) 0.8D3/0.8D3 58.0M - UT - LSZH - LIME GREEN - TIPO U</t>
  </si>
  <si>
    <t>TRUNK CABLE PRE-TERMINATED 12F PREMIUM OM5 MPO12-UPC(U)/MPO12-UPC(U) 0.8D3/0.8D3 - 58.0M - UT - LSZH - LIME GREEN - TYPE U</t>
  </si>
  <si>
    <t>CABLE TRONCAL CONECTORIZADO 12F PREMIUM OM5 MPO12-UPC(U)/MPO12-UPC(U) 0.8D3/0.8D3 - 58.0M - UT - LSZH - LIME GREEN - TIPO U</t>
  </si>
  <si>
    <t>CORDAO DUPLEX CONECTORIZADO PREMIUM OM5 LC-UPC/LC-UPC UNIBOOT - 2.5M - LSZH - LIME GREEN (A - B)</t>
  </si>
  <si>
    <t>DUPLEX OPTICAL PATCH CORD PREMIUM OM5 LC-UPC/LC-UPC UNIBOOT - 2.5M - LSZH - LIME GREEN (A - B)</t>
  </si>
  <si>
    <t>PATCH CORD OPTICO DUPLEX CONECTORIZADO PREMIUM OM5 LC-UPC/LC-UPC UNIBOOT - 2.5M - LSZH - LIME GREEN (A - B)</t>
  </si>
  <si>
    <t>DIO CASSETE LGX 12F OM5 LC-UPC/MPO-UPC(F) TIPO B DIRETO/REVERSO</t>
  </si>
  <si>
    <t>ODF CASSETTE LGX 12F OM5 LC-UPC/MPO-UPC(F) TYPE B STRAIGHT/REVERSE</t>
  </si>
  <si>
    <t>ODF CASETE LGX 12F OM5 LC-UPC/MPO-UPC(F) TIPO B DIRECTO/REVERSO</t>
  </si>
  <si>
    <t>DIO CASSETE HDX 12F OM5 LC-UPC/MPO-UPC(F) TIPO B DIRETO</t>
  </si>
  <si>
    <t>ODF CASSETTE HDX 12F OM5 LC-UPC/MPO-UPC(F) TYPE B STRAIGHT</t>
  </si>
  <si>
    <t>ODF CASETE HDX 12F OM5 LC-UPC/MPO-UPC(F) TIPO B DIRECTO</t>
  </si>
  <si>
    <t>CORDAO DUPLEX CONECTORIZADO SM LC-UPC/ST-UPC 25.0M - COG - AZUL</t>
  </si>
  <si>
    <t>DUPLEX OPTICAL PATCH CORD SM LC-UPC/ST-UPC 25.0M - OFN - BLUE</t>
  </si>
  <si>
    <t>PATCH CORD OPTICO DUPLEX CONECTORIZADO SM LC-UPC/ST-UPC 25.0M - COG - AZUL</t>
  </si>
  <si>
    <t>CORDAO OPTICO CONECTORIZADO FANOUT 12F SM G-652D LC-UPC/MPO12-APC(F) 0.7D2/5.0D3 - MTF - LSZH - AZUL - TIPO B</t>
  </si>
  <si>
    <t>OPTICAL PATCH CORD FANOUT 12F SM G-652D LC-UPC/MPO12-APC(F) 0.7D2/5.0D3 - MTF - LSZH - BLUE - TYPE B</t>
  </si>
  <si>
    <t>CORDON OPTICO CONECTORIZADO FANOUT 12F SM G-652D LC-UPC/MPO12-APC(F) 0.7D2/5.0D3 - MTF - LSZH - AZUL - TIPO B</t>
  </si>
  <si>
    <t>CORDAO OPTICO CONECTORIZADO FANOUT 12F SM G-652D LC-UPC/MPO12-APC(M) 0.7D2/5.0D3 - MTF - LSZH - AZUL - TIPO B</t>
  </si>
  <si>
    <t>OPTICAL PATCH CORD FANOUT 12F SM G-652D LC-UPC/MPO12-APC(M) 0.7D2/5.0D3 - MTF - LSZH - BLUE - TYPE B</t>
  </si>
  <si>
    <t>CORDON OPTICO CONECTORIZADO FANOUT 12F SM G-652D LC-UPC/MPO12-APC(M) 0.7D2/5.0D3 - MTF - LSZH - AZUL - TIPO B</t>
  </si>
  <si>
    <t>CORDAO OPTICO CONECTORIZADO FANOUT 12F SM G-652D LC-UPC/MPO12-APC(F) 0.7D2/10.0D3 - MTF - LSZH - AZUL - TIPO B</t>
  </si>
  <si>
    <t>OPTICAL PATCH CORD FANOUT 12F SM G-652D LC-UPC/MPO12-APC(F) 0.7D2/10.0D3 - MTF - LSZH - BLUE - TYPE B</t>
  </si>
  <si>
    <t>CORDON OPTICO CONECTORIZADO FANOUT 12F SM G-652D LC-UPC/MPO12-APC(F) 0.7D2/10.0D3 - MTF - LSZH - AZUL - TIPO B</t>
  </si>
  <si>
    <t>CORDAO OPTICO CONECTORIZADO FANOUT 12F SM G-652D LC-UPC/MPO12-APC(M) 0.7D2/10.0D3 - MTF - LSZH - AZUL - TIPO B</t>
  </si>
  <si>
    <t>OPTICAL PATCH CORD FANOUT 12F SM G-652D LC-UPC/MPO12-APC(M) 0.7D2/10.0D3 - MTF - LSZH - BLUE - TYPE B</t>
  </si>
  <si>
    <t>CORDON OPTICO CONECTORIZADO FANOUT 12F SM G-652D LC-UPC/MPO12-APC(M) 0.7D2/10.0D3 - MTF - LSZH - AZUL - TIPO B</t>
  </si>
  <si>
    <t>CORDAO OPTICO CONECTORIZADO FANOUT 12F SM G-652D LC-UPC/MPO12-APC(M) 0.7D2/15.0D3 - MTF - LSZH - AZUL - TIPO B</t>
  </si>
  <si>
    <t>OPTICAL PATCH CORD FANOUT 12F SM G-652D LC-UPC/MPO12-APC(M) 0.7D2/15.0D3 - MTF - LSZH - BLUE - TYPE B</t>
  </si>
  <si>
    <t>CORDON OPTICO CONECTORIZADO FANOUT 12F SM G-652D LC-UPC/MPO12-APC(M) 0.7D2/15.0D3 - MTF - LSZH - AZUL - TIPO B</t>
  </si>
  <si>
    <t>CORDAO OPTICO CONECTORIZADO FANOUT 12F SM G-652D LC-UPC/MPO12-APC(F) 0.7D2/15.0D3 - MTF - LSZH - AZUL - TIPO B</t>
  </si>
  <si>
    <t>OPTICAL PATCH CORD FANOUT 12F SM G-652D LC-UPC/MPO12-APC(F) 0.7D2/15.0D3 - MTF - LSZH - BLUE - TYPE B</t>
  </si>
  <si>
    <t>CORDON OPTICO CONECTORIZADO FANOUT 12F SM G-652D LC-UPC/MPO12-APC(F) 0.7D2/15.0D3 - MTF - LSZH - AZUL - TIPO B</t>
  </si>
  <si>
    <t>CAIXA DE EMENDA OPGW 24 FO 15,5MM /OPGW 15,5MM  C/ SUPORTE FIXAÇÃO - EN320</t>
  </si>
  <si>
    <t>ANTENA MICROONDAS PARABÓLICA, 2.4M, POLARIZAÇÃO SIMPLES, 7100 A 8500 MHZ, + OMT INTEGRADA, FURUKAWA COM RADOME SHIELD</t>
  </si>
  <si>
    <t>ANTENA MICROONDAS PARABÓLICA, 0.3M, POLARIZAÇÃO SIMPLES, 14200 A 15350 MHZ, + OMT INTEGRADA, FURUKAWA COM RADOME SHIELD</t>
  </si>
  <si>
    <t>ANTENA MICROONDAS PARABÓLICA, 0.2M, POLARIZAÇÃO SIMPLES, 14200 A 15350 MHZ, + OMT INTEGRADA, FURUKAWA COM RADOME SHIELD</t>
  </si>
  <si>
    <t>ANTENA MICROONDAS PARABÓLICA, 0.6M, POLARIZAÇÃO SIMPLES, 14200 A 15350 MHZ, + OMT INTEGRADA, FURUKAWA COM RADOME SHIELD</t>
  </si>
  <si>
    <t>ANTENA MICROONDAS PARABÓLICA, 0.9M, POLARIZAÇÃO SIMPLES, 14200 A 15350 MHZ, + OMT INTEGRADA, FURUKAWA COM RADOME SHIELD</t>
  </si>
  <si>
    <t>ANTENA MICROONDAS PARABÓLICA, 1.2M, POLARIZAÇÃO SIMPLES, 14200 A 15350 MHZ, + OMT INTEGRADA, FURUKAWA COM RADOME SHIELD</t>
  </si>
  <si>
    <t>ANTENA MICROONDAS PARABÓLICA, 1.8M, POLARIZAÇÃO SIMPLES, 14200 A 15350 MHZ, + OMT INTEGRADA, FURUKAWA COM RADOME SHIELD</t>
  </si>
  <si>
    <t>ANTENA MICROONDAS PARABÓLICA, 2.4M, POLARIZAÇÃO SIMPLES, 14200 A 15350 MHZ, + OMT INTEGRADA, FURUKAWA COM RADOME SHIELD</t>
  </si>
  <si>
    <t>ANTENA MICROONDAS PARABÓLICA, 0.3M, POLARIZAÇÃO SIMPLES, 17700 A 19700 MHZ, + OMT INTEGRADA, INTRACOM COM RADOME SHIELD</t>
  </si>
  <si>
    <t>ANTENA MICROONDAS PARABÓLICA, 0.6M, POLARIZAÇÃO SIMPLES, 17700 A 19700 MHZ, + OMT INTEGRADA, INTRACOM COM RADOME SHIELD</t>
  </si>
  <si>
    <t>ANTENA MICROONDAS PARABÓLICA, 0.9M, POLARIZAÇÃO SIMPLES, 17700 A 19700 MHZ, + OMT INTEGRADA, INTRACOM COM RADOME SHIELD</t>
  </si>
  <si>
    <t>ANTENA MICROONDAS PARABÓLICA, 1.2M, POLARIZAÇÃO SIMPLES, 17700 A 19700 MHZ, + OMT INTEGRADA, INTRACOM COM RADOME SHIELD</t>
  </si>
  <si>
    <t>ANTENA MICROONDAS PARABÓLICA, 1.8M, POLARIZAÇÃO SIMPLES, 17700 A 19700 MHZ, + OMT INTEGRADA, INTRACOM COM RADOME SHIELD</t>
  </si>
  <si>
    <t>ANTENA MICROONDAS PARABÓLICA, 0.2M, POLARIZAÇÃO SIMPLES, 17700 A 19700 MHZ, + OMT INTEGRADA, INTRACOM COM RADOME SHIELD</t>
  </si>
  <si>
    <t>ANTENA PARABOLICA SOLIDA RADOME SHIELD, 7.5GHZ (7.1-8.5), 0.6M, 32DBI, DUPLA POL, AEV 0.28M2, ACOPLAMENTO DIRETO COM OMT - IDE</t>
  </si>
  <si>
    <t>ANTENA MICROONDAS PARABÓLICA, 0.9M, POLARIZAÇÃO SIMPLES, 7100 A 8500 MHZ, + OMT INTEGRADA, FURUKAWA COM RADOME SHIELD</t>
  </si>
  <si>
    <t>ANTENA PARABOLICA SOLIDA RADOME SHIELD, 7.5GHZ (7.1-8.5), 1.2M, 37DBI, DUPLA POL, AEV 1.13M2, ACOPLAMENTO DIRETO COM OMT - IDE</t>
  </si>
  <si>
    <t>SUPORTE PARA INSTALAÇÃO VERTICAL EM CORDOALHA PARA CAIXA DE TERMINAÇÃO OPTICA PRE-CONECTORIZADA FK-CTOP</t>
  </si>
  <si>
    <t>VERTICAL SUPPORT INSTALLATION KIT FOR PRECONECTORIZED SLIMBOX DROP TERMINAL FK-CTOP</t>
  </si>
  <si>
    <t>SOPORTE PARA INSTALACIÓN VERTICAL EM MENSAJERO PARA CAJA DE TERMINACION OPTICA OPTICA PRE-CONECTORIZADA FK-CTOP</t>
  </si>
  <si>
    <t>ET04171</t>
  </si>
  <si>
    <t>a0A6100001dhevc</t>
  </si>
  <si>
    <t>FURCATION SIMPLEX DC 3MM LIME GREEN</t>
  </si>
  <si>
    <t>CORDAO DUPLEX CONECTORIZADO SM G-652D LC-UPC/SC-UPC 35.0M - COG - AMARELO</t>
  </si>
  <si>
    <t>DUPLEX OPTICAL PATCH CORD SM G-652D LC-UPC/SC-UPC 35.0M - OFN - YELLOW</t>
  </si>
  <si>
    <t>PATCH CORD OPTICO DUPLEX CONECTORIZADO SM G-652D LC-UPC/SC-UPC 35.0M - COG - AMARILLO</t>
  </si>
  <si>
    <t>CORDAO DUPLEX CONECTORIZADO SM G-652D LC-UPC/SC-UPC 40.0M - COG - AMARELO</t>
  </si>
  <si>
    <t>DUPLEX OPTICAL PATCH CORD SM G-652D LC-UPC/SC-UPC 40.0M - OFN - YELLOW</t>
  </si>
  <si>
    <t>PATCH CORD OPTICO DUPLEX CONECTORIZADO SM G-652D LC-UPC/SC-UPC 40.0M - COG - AMARILLO</t>
  </si>
  <si>
    <t>DUPLEX OPTICAL PATCH CORD SM G-652D LC-UPC/LC-UPC 35.0M- OFN - YELLOW (A - B)</t>
  </si>
  <si>
    <t>PATCH CORD OPTICO DUPLEX CONECTORIZADO SM G-652D LC-UPC/LC-UPC 35.0M- COG - AMARILLO (A - B)</t>
  </si>
  <si>
    <t>CORDAO DUPLEX CONECTORIZADO SM G-652D LC-UPC/LC-UPC 40.0M- COG - AMARELO (A - B)</t>
  </si>
  <si>
    <t>DUPLEX OPTICAL PATCH CORD SM G-652D LC-UPC/LC-UPC 40.0M- OFN - YELLOW (A - B)</t>
  </si>
  <si>
    <t>PATCH CORD OPTICO DUPLEX CONECTORIZADO SM G-652D LC-UPC/LC-UPC 40.0M- COG - AMARILLO (A - B)</t>
  </si>
  <si>
    <t>ET04172</t>
  </si>
  <si>
    <t>a0A6100001dhexJ</t>
  </si>
  <si>
    <t>OPTICAL CABLE CFOI-BLI-UB 48F G-657A2 LSZH AZ (SIMPLUSLAN FTTA)</t>
  </si>
  <si>
    <t>CABO OPTICO CFOAC-BLI-CD-01-CO-LSZH G-657B3 OD3 - BOBINA 500m RIB (DROP ROBUSTO TPU 3mm)</t>
  </si>
  <si>
    <t>CABLE OPTICO CFOAC-BLI-CD-01-CO-LSZH G-657B3 OD3 - BOBINA 500m RIB (DROP ROBUSTO TPU 3mm)</t>
  </si>
  <si>
    <t>CORDAO MONOFIRBA CONECTORIZADO SM G-652D LC-UPC/SC-UPC 3.0M - COG - AMARELO</t>
  </si>
  <si>
    <t>CABO OPTICO AT-3BEH2YT-192</t>
  </si>
  <si>
    <t>OPTICAL CABLE AT-3BEH2YT-192</t>
  </si>
  <si>
    <t>CABLE OPTICO AT-3BEH2YT-192</t>
  </si>
  <si>
    <t>FK-CTO-16MC (CAIXA DE TERMINAÇÃO ÓPTICA - 1 BANDEJA DE EMENDA, 1 BANDEJA C/ 16 PIGTAILS SC-APC E 16 ADAPTADORES SC-APC C/ SHUTTER E SAIDA FLAT) (ENTEL)</t>
  </si>
  <si>
    <t>FK-CTO-16MC (SLIMBOX DROP TERMINAL - 1 SPLICE TRAY, 1 TRAY W/ 16 SC-APC PIGTAILS AND 16 SC-APC ADAPTERS W/ SHUTTER AND FLAT OUTPUT) (ENTEL)</t>
  </si>
  <si>
    <t>FK-CTO-16MC (CAJA DE TERMINACIÓN OPTICA - 1 BANDEJA DE EMPALME, 1 BANDEJA C/ 16 PIGTAILS SC-APC Y 16 ADAPTADORES SC-APC C/ SHUTTER, SALIDA FLAT) (ENTEL)</t>
  </si>
  <si>
    <t>CABO OPTICO CFOA-SM-AS120-S 06F TS RC (ABNT CL)</t>
  </si>
  <si>
    <t>OPTICAL CABLE CFOA-SM-AS120-S 06F TS RC (ABNT CL)</t>
  </si>
  <si>
    <t>CABLE OPTICO CFOA-SM-AS120-S 06F TS RC (ABNT CL)</t>
  </si>
  <si>
    <t>CABO OPTICO CFOA-SM-AS120-S 144F G-652D RC (ABNT)</t>
  </si>
  <si>
    <t>OPTICAL CABLE CFOA-SM-AS120-S 144F G-652D RC (ABNT)</t>
  </si>
  <si>
    <t>CABLE OPTICO CFOA-SM-AS120-S 144F G-652D RC (ABNT)</t>
  </si>
  <si>
    <t>SERVICE CABLE CONECTORIZADO 24F BLI A/B G-657A MPO12-APC(M)/MPO12-APC(M) 0.8D3/0.8D3 250.0M - UT - LSZH - AMARELO - TIPO B</t>
  </si>
  <si>
    <t>TRUNK CABLE PRE-TERMINATED 24F BLI A/B G-657A MPO12-APC(M)/MPO12-APC(M) 0.8D3/0.8D3 250.0M - UT - LSZH - YELLOW - TYPE B</t>
  </si>
  <si>
    <t>CABLE TRONCAL CONECTORIZADO 24F BLI A/B G-657A MPO12-APC(M)/MPO12-APC(M) 0.8D3/0.8D3 250.0M - UT - LSZH - AMARILLO - TIPO B</t>
  </si>
  <si>
    <t>SERVICE CABLE CONECTORIZADO 12F BLI A/B G-657A MPO12-APC(M)/MPO12-APC(M) 0.8D3/0.8D3 250.0M - UT - LSZH - AMARELO - TIPO B</t>
  </si>
  <si>
    <t>TRUNK CABLE PRE-TERMINATED 12F BLI A/B G-657A MPO12-APC(M)/MPO12-APC(M) 0.8D3/0.8D3 250.0M - UT - LSZH - YELLOW - TYPE B</t>
  </si>
  <si>
    <t>CABLE TRONCAL CONECTORIZADO 12F BLI A/B G-657A MPO12-APC(M)/MPO12-APC(M) 0.8D3/0.8D3 250.0M - UT - LSZH - AMARILLO - TIPO B</t>
  </si>
  <si>
    <t>SERVICE CABLE CONECTORIZADO 48F BLI A/B G-657A MPO12-APC(M)/MPO12-APC(M) 0.8D3/0.8D3 250.0M - UT - LSZH - AMARELO - TIPO B</t>
  </si>
  <si>
    <t>TRUNK CABLE PRE-TERMINATED 48F BLI A/B G-657A MPO12-APC(M)/MPO12-APC(M) 0.8D3/0.8D3 250.0M - UT - LSZH - YELLOW - TYPE B</t>
  </si>
  <si>
    <t>CABLE TRONCAL CONECTORIZADO 48F BLI A/B G-657A MPO12-APC(M)/MPO12-APC(M) 0.8D3/0.8D3 250.0M - UT - LSZH - AMARILLO - TIPO B</t>
  </si>
  <si>
    <t>SERVICE CABLE CONECTORIZADO 48F OM4 MPO12-UPC(M)/MPO12-UPC(M) 0.8D3/0.8D3 250.0M - DDR-S-TS (PFV) - LSZH - PRETO/ACQUA - TIPO B</t>
  </si>
  <si>
    <t>TRUNK CABLE PRE-TERMINATED 48F OM4 MPO12-UPC(M)/MPO12-UPC(M) 0.8D3/0.8D3 250.0M - DDR-S-TS (PFV) - LSZH - BLACK/AQUA - TYPE B</t>
  </si>
  <si>
    <t>CABLE TRONCAL CONECTORIZADO 48F OM4 MPO12-UPC(M)/MPO12-UPC(M) 0.8D3/0.8D3 250.0M - DDR-S-TS (PFV) - LSZH - NEGRO/ACQUA - TIPO B</t>
  </si>
  <si>
    <t>CABO OPTICO CFOA-MM-DDR-S 06F (50) TS (PFV) LSZH (ABNT CL)</t>
  </si>
  <si>
    <t>OPTICAL CABLE CFOA-MM-DDR-S 06F (50) TS (PFV) LSZH (ABNT CL)</t>
  </si>
  <si>
    <t>CABLE OPTICO CFOA-MM-DDR-S 06F (50) TS (PFV) LSZH (ABNT CL)</t>
  </si>
  <si>
    <t>MODEM OPTICO LIGHTDRIVE GPON LD510-40BP</t>
  </si>
  <si>
    <t>CABO OPTICO CABO OPTICO CFOA-MM-AS200-S 24F (OM3)</t>
  </si>
  <si>
    <t>OPTICAL CABLE CABO OPTICO CFOA-MM-AS200-S 24F (OM3)</t>
  </si>
  <si>
    <t>CABLE OPTICOCABO OPTICO CFOA-MM-AS200-S 24F (OM3)</t>
  </si>
  <si>
    <t>FIBRA DE LANCAMENTO SM G-655 LC-UPC/LC-UPC 20000.0M</t>
  </si>
  <si>
    <t>LAUNCH FIBER SM G-655 LC-UPC/LC-UPC 20000.0M</t>
  </si>
  <si>
    <t>FIBRA DE LANZAMIENTO SM G-655 LC-UPC/LC-UPC 20000.0M</t>
  </si>
  <si>
    <t>CABO OPTICO CFOT-MM-MF 06F (50)OM2 LSZH</t>
  </si>
  <si>
    <t>OPTICAL CABLE CFOT-MM-MF 06F (50)OM2 LSZH</t>
  </si>
  <si>
    <t>CABLE OPTICO CFOT-MM-MF 06F (50)OM2 LSZH</t>
  </si>
  <si>
    <t>CABO OPTICO CFOA-SM-LV-AS-CMO20KN-S 36F RT (ABNT)</t>
  </si>
  <si>
    <t>OPTICAL CABLE CFOA-SM-LV-AS-CMO20KN-S 36F RT (ABNT)</t>
  </si>
  <si>
    <t>CABLE OPTICO CFOA-SM-LV-AS-CMO20KN-S 36F RT (ABNT)</t>
  </si>
  <si>
    <t>CABO OPTICO CFOA-MM-DDR-S 72F (50) TS (PFV) LSZH</t>
  </si>
  <si>
    <t>OPTICAL CABLE CFOA-MM-DDR-S 72F (50) TS (PFV) LSZH</t>
  </si>
  <si>
    <t>CABLE OPTICO CFOA-MM-DDR-S 72F (50) TS (PFV) LSZH</t>
  </si>
  <si>
    <t>CABO OPTICO CFOA-MM-DDR-S 72F (62.5) TS (PFV) LSZH</t>
  </si>
  <si>
    <t>OPTICAL CABLE CFOA-MM-DDR-S 72F (62.5) TS (PFV) LSZH</t>
  </si>
  <si>
    <t>CABLE OPTICO CFOA-MM-DDR-S 72F (62.5) TS (PFV) LSZH</t>
  </si>
  <si>
    <t>CANALETA ITMAX_II - 300MM LEITO PRINCIPAL S/ TAMPA</t>
  </si>
  <si>
    <t>ITMAX_II DUCT - 300MM MAIN DUCT W/OUT LID</t>
  </si>
  <si>
    <t>CANALETA ITMAX_II - 300MM LECHO PRINCIPAL S/ TAMPA</t>
  </si>
  <si>
    <t>CANALETA ITMAX_II - 220MM LEITO PRINCIPAL S/ TAMPA</t>
  </si>
  <si>
    <t>ITMAX_II DUCT - 220MM MAIN DUCT W/OUT LID</t>
  </si>
  <si>
    <t>CANALETA ITMAX_II - 220MM LECHO PRINCIPAL S/ TAPA</t>
  </si>
  <si>
    <t>CANALETA ITMAX_II - 220MM CURVA HORIZONTAL 90 GRAUS S/ TAMPA</t>
  </si>
  <si>
    <t>ITMAX_II DUCT - 220MM H-ELBOW 90 DEGREES W/ LID</t>
  </si>
  <si>
    <t>CANALETA ITMAX_II - 220MM CURVA HORIZONTAL 90 GRADOS S/ TAPA</t>
  </si>
  <si>
    <t>CANALETA ITMAX_II - 220MM CURVA HORIZONTAL 45 GRAUS C/ TAMPA</t>
  </si>
  <si>
    <t>ITMAX_II DUCT - 220MM H-ELBOW 45 DEGREES W/ LID</t>
  </si>
  <si>
    <t>CANALETA ITMAX_II - 220MM CURVA HORIZONTAL 45 GRADOS C/ TAPA</t>
  </si>
  <si>
    <t>CANALETA ITMAX_II - 300MM JUNCAO SLOTED</t>
  </si>
  <si>
    <t>CANALETA ITMAX_II - 220MM JUNCAO SLOTED</t>
  </si>
  <si>
    <t>CABO OPTICO CFOA-NZD-AS80-S 12F G-655 TS</t>
  </si>
  <si>
    <t>OPTICAL CABLE CFOA-NZD-AS80-S 12F G-655 ZWP TS</t>
  </si>
  <si>
    <t>CABLE OPTICO CFOA-NZD-AS80-S 12F G-655 ZWP TS</t>
  </si>
  <si>
    <t>CABO OPTICOAT-3BE27NT-024-CNAB</t>
  </si>
  <si>
    <t>OPTICAL CABLE AT-3BE27NT-024-CNAB</t>
  </si>
  <si>
    <t>CABLE OPTICO AT-3BE27NT-024-CNAB</t>
  </si>
  <si>
    <t>PATCHVIEW - PATCH CORD INTELIGENTE F/UTP - CAT.6A - LSZH - AZUL - 1.5M</t>
  </si>
  <si>
    <t>PATCHVIEW - INTELLIGENT PATCH CORD F/UTP - CAT.6A - LSZH - BLUE - 1.5M</t>
  </si>
  <si>
    <t>ET02588</t>
  </si>
  <si>
    <t>a0A6100000blnqe</t>
  </si>
  <si>
    <t>DIO BX24 24F SM LC-UPC - ABNT</t>
  </si>
  <si>
    <t>ODF BX24 24F SM LC-UPC - ABNT</t>
  </si>
  <si>
    <t>CABO OPTICO AT-3BE27N6-006-CLCB LSZH</t>
  </si>
  <si>
    <t>OPTICAL CABLE AT-3BE27N6-006-CLCB LSZH</t>
  </si>
  <si>
    <t>CABLE OPTICO AT-3BE27N6-006-CLCB LSZH</t>
  </si>
  <si>
    <t>CABO OPTICO AT-3BE27NT-012-CLCB LSZH</t>
  </si>
  <si>
    <t>OPTICAL CABLE AT-3BE27NT-012-CLCB LSZH</t>
  </si>
  <si>
    <t>CABLE OPTICO AT-3BE27NT-012-CLCB LSZH</t>
  </si>
  <si>
    <t>CABO OPTICO AT-3BE27NT-024-CLCB LSZH</t>
  </si>
  <si>
    <t>OPTICAL CABLE AT-3BE27NT-024-CLCB LSZH</t>
  </si>
  <si>
    <t>CABLE OPTICO AT-3BE27NT-024-CLCB LSZH</t>
  </si>
  <si>
    <t>CABO OPTICO AT-3BE52YT-048</t>
  </si>
  <si>
    <t>OPTICAL CABLE AT-3BE52YT-048</t>
  </si>
  <si>
    <t>CABLE OPTICO AT-3BE52YT-048</t>
  </si>
  <si>
    <t>CORDAO MONOFIBRA CONECTORIZADO SM G-652D SC-UPC/SC-UPC 2.0M - LSZH - AMARELO</t>
  </si>
  <si>
    <t>SIMPLEX OPTICAL PATCH CORD SM G-652D SC-UPC/SC-UPC 2.0M - LSZH - YELLOW</t>
  </si>
  <si>
    <t>PATCH CORD OPTICO MONOFIBRA CONECTORIZADO SM G-652D SC-UPC/SC-UPC 2.0M - LSZH - AMARILLO</t>
  </si>
  <si>
    <t>CORDAO MONOFIBRA CONECTORIZADO SM G-652D SC-UPC/SC-UPC 3.0M - LSZH - AMARELO</t>
  </si>
  <si>
    <t>SIMPLEX OPTICAL PATCH CORD SM G-652D SC-UPC/SC-UPC 3.0M - LSZH - YELLOW</t>
  </si>
  <si>
    <t>PATCH CORD OPTICO MONOFIBRA CONECTORIZADO SM G-652D SC-UPC/SC-UPC 3.0M - LSZH - AMARILLO</t>
  </si>
  <si>
    <t>CORDAO MONOFIBRA CONECTORIZADO SM G-652D SC-UPC/SC-UPC 5.0M - LSZH - AMARELO</t>
  </si>
  <si>
    <t>SIMPLEX OPTICAL PATCH CORD SM G-652D SC-UPC/SC-UPC 5.0M - LSZH - YELLOW</t>
  </si>
  <si>
    <t>PATCH CORD OPTICO MONOFIBRA CONECTORIZADO SM G-652D SC-UPC/SC-UPC 5.0M - LSZH - AMARILLO</t>
  </si>
  <si>
    <t>CORDAO MONOFIBRA CONECTORIZADO SM G-652D SC-UPC/SC-UPC 8.0M - LSZH - AMARELO</t>
  </si>
  <si>
    <t>SIMPLEX OPTICAL PATCH CORD SM G-652D SC-UPC/SC-UPC 8.0M - LSZH - YELLOW</t>
  </si>
  <si>
    <t>PATCH CORD OPTICO MONOFIBRA CONECTORIZADO SM G-652D SC-UPC/SC-UPC 8.0M - LSZH - AMARILLO</t>
  </si>
  <si>
    <t>CORDAO MONOFIBRA CONECTORIZADO SM G-652D SC-UPC/SC-UPC 10.0M - LSZH - AMARELO</t>
  </si>
  <si>
    <t>SIMPLEX OPTICAL PATCH CORD SM G-652D SC-UPC/SC-UPC 10.0M - LSZH - YELLOW</t>
  </si>
  <si>
    <t>PATCH CORD OPTICO MONOFIBRA CONECTORIZADO SM G-652D SC-UPC/SC-UPC 10.0M - LSZH - AMARILLO</t>
  </si>
  <si>
    <t>CORDAO MONOFIBRA CONECTORIZADO SM G-652D SC-UPC/SC-UPC 15.0M - LSZH - AMARELO</t>
  </si>
  <si>
    <t>SIMPLEX OPTICAL PATCH CORD SM G-652D SC-UPC/SC-UPC 15.0M - LSZH - YELLOW</t>
  </si>
  <si>
    <t>PATCH CORD OPTICO MONOFIBRA CONECTORIZADO SM G-652D SC-UPC/SC-UPC 15.0M - LSZH - AMARILLO</t>
  </si>
  <si>
    <t>EXTENSAO OPTICA CONECTORIZADA 01F SM LC-UPC 1.5M - LSZH - AMARELO - D2</t>
  </si>
  <si>
    <t>PIGTAIL AND OPTICAL ADAPTER KIT 01F SM LC-UPC 1.5M - LSZH - YELLOW - D2</t>
  </si>
  <si>
    <t>EXTENSION OPTICA CONECTORIZADA 01F SM LC-UPC 1.5M - LSZH - AMARILLO - D2</t>
  </si>
  <si>
    <t>CABO OPTICO CFOA-SM-DDR-G 02F G-652D (PFV) (ABNT)</t>
  </si>
  <si>
    <t>OPTICAL CABLE CFOA-SM-DDR-G 02F G-652D (PFV) (ABNT)</t>
  </si>
  <si>
    <t>CABLE OPTICO CFOA-SM-DDR-G 02F G-652D (PFV) (ABNT)</t>
  </si>
  <si>
    <t>CORDAO OPTICO CONECTORIZADO FANOUT 12F OM4 LC-UPC/MPO-UPC(M) 3.0D2/15.0D3 - MTF - LSZH - ACQUA - TIPO A</t>
  </si>
  <si>
    <t>OPTICAL PATCH CORD FANOUT 12F OM4 LC-UPC/MPO-UPC(M) 3.0D2/15.0D3 - MTF - LSZH - ACQUA - TYPE A</t>
  </si>
  <si>
    <t>CORDON OPTICO CONECTORIZADO FANOUT 12F OM4 LC-UPC/MPO-UPC(M) 3.0D2/15.0D3 - MTF - LSZH - ACQUA - TIPO A</t>
  </si>
  <si>
    <t>CORDAO OPTICO CONECTORIZADO FANOUT 12F OM4 LC-UPC/MPO-UPC(M) 3.0D2/27.0D3 - MTF - LSZH - ACQUA - TIPO A</t>
  </si>
  <si>
    <t>OPTICAL PATCH CORD FANOUT 12F OM4 LC-UPC/MPO-UPC(M) 3.0D2/27.0D3 - MTF - LSZH - ACQUA - TYPE A</t>
  </si>
  <si>
    <t>CORDON OPTICO CONECTORIZADO FANOUT 12F OM4 LC-UPC/MPO-UPC(M) 3.0D2/27.0D3 - MTF - LSZH - ACQUA - TIPO A</t>
  </si>
  <si>
    <t>PATCHVIEW - PATCH CORD INTELIGENTE U/UTP - CAT.6 - AZUL - 2.0M</t>
  </si>
  <si>
    <t>PATCHVIEW - PATCH CORD SMART U/UTP - CAT.6 - BLUE - 2.0M</t>
  </si>
  <si>
    <t>PATCHVIEW - LOCAL MASTER 24</t>
  </si>
  <si>
    <t>ET02138</t>
  </si>
  <si>
    <t>a0A6100000blnlP</t>
  </si>
  <si>
    <t>CORDAO OPTICO COA-BLI A/B-MTF-12F-30-LSZH AZ</t>
  </si>
  <si>
    <t>OPTICAL CORD COA-BLI A/B-MTF-12F-30-LSZH AZ</t>
  </si>
  <si>
    <t>CORDON OPTICO COA-BLI A/B-MTF-12F-30-LSZH AZ</t>
  </si>
  <si>
    <t>E-BAND INTEGRATED PARABOLIC ANTENNA FOR ULTRALINK, FULLY OUTDOOR RADIO - 30CM DIAMETER</t>
  </si>
  <si>
    <t>E-BAND INTEGRATED PARABOLIC ANTENNA FOR ULTRALINK, FULLY OUTDOOR RADIO - 60CM DIAMETER</t>
  </si>
  <si>
    <t>CABO OPTICO  CFOA-SM-ARD-S 04F TS</t>
  </si>
  <si>
    <t>OPTICAL CABLE  CFOA-SM-ARD-S 04F TS</t>
  </si>
  <si>
    <t>CABLE OPTICO  CFOA-SM-ARD-S 04F TS</t>
  </si>
  <si>
    <t>CABO OPTICO  CFOA-SM-ARD-S 06F TS</t>
  </si>
  <si>
    <t>OPTICAL CABLE  CFOA-SM-ARD-S 06F TS</t>
  </si>
  <si>
    <t>CABLE OPTICO  CFOA-SM-ARD-S 06F TS</t>
  </si>
  <si>
    <t>CABO OPTICO  CFOA-SM-ARD-S 12F TS (ABNT CL)</t>
  </si>
  <si>
    <t>OPTICAL CABLE  CFOA-SM-ARD-S 12F TS (ABNT CL)</t>
  </si>
  <si>
    <t>CABLE OPTICO  CFOA-SM-ARD-S 12F TS (ABNT CL)</t>
  </si>
  <si>
    <t>CABO OPTICO  CFOA-SM-ARD-S 24F TS (ABNT CL)</t>
  </si>
  <si>
    <t>OPTICAL CABLE  CFOA-SM-ARD-S 24F TS (ABNT CL)</t>
  </si>
  <si>
    <t>CABLE OPTICO  CFOA-SM-ARD-S 24F TS (ABNT CL)</t>
  </si>
  <si>
    <t>CORDAO DUPLEX CONECTORIZADO SM G-652D FC-UPC/LC-UPC 50.0M - COG - AMARELO</t>
  </si>
  <si>
    <t>DUPLEX OPTICAL PATCH CORD SM G-652D FC-UPC/LC-UPC 50.0M - OFN - YELLOW</t>
  </si>
  <si>
    <t>PATCH CORD OPTICO DUPLEX CONECTORIZADO SM G-652D FC-UPC/LC-UPC 50.0M - COG - AMARILLO</t>
  </si>
  <si>
    <t>CABO TRANSMISSAO DE DADOS MULTILAN U/UTP 24AWGX4P CAT. 5E IEC 60332-1 VM ROHS (EXP)</t>
  </si>
  <si>
    <t>DATA CABLE  MULTILAN U/UTP 24AWGX4P CAT. 5E IEC 60332-1 VM ROHS (EXP)</t>
  </si>
  <si>
    <t>CABLE PARA TRANSMISION DE DATOS MULTILAN U/UTP 24AWGX4P CAT. 5E IEC 60332-1 VM ROHS (EXP)</t>
  </si>
  <si>
    <t>DIO BX24 24F SM SC-UPC - ABNT</t>
  </si>
  <si>
    <t>ODF BX24 24F SM SC-UPC - ABNT</t>
  </si>
  <si>
    <t>DIO BT48 24F SM LC-UPC - ABNT</t>
  </si>
  <si>
    <t>ODF BT48 24F SM LC-UPC - ABNT</t>
  </si>
  <si>
    <t>PATCH CORD OPTICO DUPLEX CONECTORIZADO SM G-652D LC-UPC/SC-UPC 2.5M - LSZH - AZUL</t>
  </si>
  <si>
    <t>CORDAO DUPLEX CONECTORIZADO OM3 LC-UPC/ST-UPC 2.5M - LSZH - ACQUA</t>
  </si>
  <si>
    <t>DUPLEX OPTICAL PATCH CORD OM3 LC-UPC/ST-UPC 2.5M - LSZH - AQUA</t>
  </si>
  <si>
    <t>PATCH CORD OPTICO DUPLEX CONECTORIZADO OM3 LC-UPC/ST-UPC 2.5M - LSZH - ACQUA</t>
  </si>
  <si>
    <t>CORDAO DUPLEX CONECTORIZADO SM G-652D LC-UPC/ST-UPC 2.5M - LSZH - AZUL</t>
  </si>
  <si>
    <t>DUPLEX OPTICAL PATCH CORD SM G-652D LC-UPC/ST-UPC 2.5M - LSZH - BLUE</t>
  </si>
  <si>
    <t>PATCH CORD OPTICO DUPLEX CONECTORIZADO SM G-652D LC-UPC/ST-UPC 2.5M - LSZH - AZUL</t>
  </si>
  <si>
    <t>CORDAO DUPLEX CONECTORIZADO OM3 SC-UPC/ST-UPC 2.5M - LSZH - ACQUA</t>
  </si>
  <si>
    <t>DUPLEX OPTICAL PATCH CORD OM3 SC-UPC/ST-UPC 2.5M - LSZH - AQUA</t>
  </si>
  <si>
    <t>PATCH CORD OPTICO DUPLEX CONECTORIZADO OM3 SC-UPC/ST-UPC 2.5M - LSZH - ACQUA</t>
  </si>
  <si>
    <t>CORDAO DUPLEX CONECTORIZADO SM G-652D ST-UPC/ST-UPC 2.5M - LSZH - AZUL</t>
  </si>
  <si>
    <t>DUPLEX OPTICAL PATCH CORD SM G-652D ST-UPC/ST-UPC 2.5M - LSZH - BLUE</t>
  </si>
  <si>
    <t>PATCH CORD OPTICO DUPLEX CONECTORIZADO SM G-652D ST-UPC/ST-UPC 2.5M - LSZH - AZUL</t>
  </si>
  <si>
    <t>CORDAO DUPLEX CONECTORIZADO SM G-652D E2000-APC/LC-APC 20.0M - LSZH - AZUL</t>
  </si>
  <si>
    <t>DUPLEX OPTICAL PATCH CORD SM G-652D E2000-APC//LC-APC 20.0M - LSZH - BLUE</t>
  </si>
  <si>
    <t>PATCH CORD OPTICO DUPLEX CONECTORIZADO SM G-652D E2000-APC//LC-APC 20.0M - LSZH - AZUL</t>
  </si>
  <si>
    <t>CORDAO DUPLEX CONECTORIZADO SM G-652D E2000-APC/SC-APC 20.0M - LSZH - AZUL</t>
  </si>
  <si>
    <t>DUPLEX OPTICAL PATCH CORD SM G-652D E2000-APC/SC-APC 20.0M - LSZH - BLUE</t>
  </si>
  <si>
    <t>PATCH CORD OPTICO DUPLEX CONECTORIZADO SM G-652D E2000-APC/SC-APC 20.0M - LSZH - AZUL</t>
  </si>
  <si>
    <t>CORDAO DUPLEX CONECTORIZADO SM FC-UPC/FC-UPC 25.0M - COG - AZUL</t>
  </si>
  <si>
    <t>DUPLEX OPTICAL PATCH CORD SM FC-UPC/FC-UPC 25.0M - OFN - BLUE</t>
  </si>
  <si>
    <t>PATCH CORD OPTICO DUPLEX CONECTORIZADO SM FC-UPC/FC-UPC 25.0M - COG - AZUL</t>
  </si>
  <si>
    <t>CORDAO DUPLEX CONECTORIZADO SM FC-UPC/FC-UPC 50.0M - COG - AZUL</t>
  </si>
  <si>
    <t>DUPLEX OPTICAL PATCH CORD SM FC-UPC/FC-UPC 50.0M - OFN - BLUE</t>
  </si>
  <si>
    <t>PATCH CORD OPTICO DUPLEX CONECTORIZADO SM FC-UPC/FC-UPC 50.0M - COG - AZUL</t>
  </si>
  <si>
    <t>CORDAO MONOFIBRA CONECTORIZADO MM 62.5 LC-UPC/LC-UPC 2.5M - COG - LARANJA - D3</t>
  </si>
  <si>
    <t>SIMPLEX OPTICAL PATCH CORD MM 62.5 LC-UPC/LC-UPC 2.5M - OFN - ORANGE - D3</t>
  </si>
  <si>
    <t>PATCH CORD OPTICO MONOFIBRA CONECTORIZADO MM 62.5 LC-UPC/LC-UPC 2.5M - COG - NARANJA - D3</t>
  </si>
  <si>
    <t>SIMPLEX OPTICAL PATCH CORD SM LC-UPC/SC-APC 10.0M - COG - BLUE</t>
  </si>
  <si>
    <t>PATCH CORD OPTICO MONOFIBRA CONECTORIZADO SM LC-UPC/SC-APC 10.0M - AZUL</t>
  </si>
  <si>
    <t>SERVICE CABLE CONECTORIZADO 48F SM MPO12-APC(M)/MPO12-APC(M) 0.8D3/0.8D3 250.0M - DDR- TS - LSZH - AZUL - TIPO B</t>
  </si>
  <si>
    <t>TRUNK CABLE PRE-TERMINATED 48F SM MPO12-APC(M)/MPO12-APC(M) 0.8D3/0.8D3 250.0M - DDR- TS - LSZH - BLUE - TYPE B</t>
  </si>
  <si>
    <t>CABLE TRONCAL CONECTORIZADO 48F SM MPO12-APC(M)/MPO12-APC(M) 0.8D3/0.8D3 250.0M - DDR - TS - LSZH - AZUL  - TIPO B</t>
  </si>
  <si>
    <t>SERVICE CABLE CONECTORIZADO 48F SM MPO12-APC(M)/MPO12-APC(M) 0.8D3/0.8D3 250.0M - DDR- TS - LSZH - PRETO/AMARELO - TIPO B</t>
  </si>
  <si>
    <t>TRUNK CABLE PRE-TERMINATED 48F SM MPO12-APC(M)/MPO12-APC(M) 0.8D3/0.8D3 250.0M - DDR- TS - LSZH - BLACK/YELLOW - TYPE B</t>
  </si>
  <si>
    <t>CABLE TRONCAL CONECTORIZADO 48F SM MPO12-APC(M)/MPO12-APC(M) 0.8D3/0.8D3 250.0M - DDR - TS - LSZH - NEGRO/AMARILLO  - TIPO B</t>
  </si>
  <si>
    <t>SIMPLEX OPTICAL PATCH CORD SM G-652D LC-UPC/FC-APC 25.0M  - COG - BLUE</t>
  </si>
  <si>
    <t>PATCH CORD OPTICO MONOFIBRA CONECTORIZADO SM G-652D LC-UPC/FC-APC 25.0M  - COG - AZUL</t>
  </si>
  <si>
    <t>SIMPLEX OPTICAL PATCH CORD 62.5 LC-UPC/LC-UPC 10.0M - COG - LARANJA</t>
  </si>
  <si>
    <t>PATCH CORD OPTICO MONOFIBRA CONECTORIZADO  62.5 LC-UPC/LC-UPC 10.0M - COG - LARANJA</t>
  </si>
  <si>
    <t>CORDAO MONOFIBRA CONECTORIZADO SM G-652D LC-UPC/SC-APC 25.0M - COG - AZUL</t>
  </si>
  <si>
    <t>SIMPLEX OPTICAL PATCH CORD SM G-652D LC-UPC/SC-APC 25.0M  - BLUE</t>
  </si>
  <si>
    <t>PATCH CORD OPTICO MONOFIBRA CONECTORIZADO SM G-652D LC-UPC/SC-APC 25.0M - AZUL</t>
  </si>
  <si>
    <t>CABO OPTICO AT-3BE27DT-024-CLHE</t>
  </si>
  <si>
    <t>OPTICAL CABLE AT-3BE27DT-024-CLHE</t>
  </si>
  <si>
    <t>CABLE OPTICO AT-3BE27DT-024-CLHE</t>
  </si>
  <si>
    <t>CONJUNTO GRAMPO GUIA DE DESCIDA P/ CABO OPGW DIAMETRO 8,6MM COM M12x150 - ENP</t>
  </si>
  <si>
    <t>ALÇA PREFORMADA PARA OPDC-M DIAMETRO 8,6MM</t>
  </si>
  <si>
    <t>TENSOR OLHAL-OLHAL - F1700-00</t>
  </si>
  <si>
    <t>SERVICE CABLE CONECTORIZADO 12F BLI A/B G-657A MPO12-APC(M)/MPO12-APC(M) 0.8D3/0.8D3 165.0M - UT - LSZH - AZUL - TIPO B</t>
  </si>
  <si>
    <t>TRUNK CABLE PRE-TERMINATED 12F BLI A/B G-657A MPO12-APC(M)/MPO12-APC(M) 0.8D3/0.8D3 165.0M - UT - LSZH - BLUE - TYPE B</t>
  </si>
  <si>
    <t>CABLE TRONCAL CONECTORIZADO 12F BLI A/B G-657A MPO12-APC(M)/MPO12-APC(M) 0.8D3/0.8D3 165.0M - UT - LSZH - AZUL  - TIPO B</t>
  </si>
  <si>
    <t>CABO OPTICO OPDC-M SC S.038.086.12 (36F SM)</t>
  </si>
  <si>
    <t>OPDC-M SC S.038.086.12 (36F SM)</t>
  </si>
  <si>
    <t>CABLE OPTICO OPDC-M SC S.038.086.12 (36F SM)</t>
  </si>
  <si>
    <t>SERVICE CABLE CONECTORIZADO 12F BLI A/B G-657A MPO12-APC(M)/MPO12-APC(M) 0.8D3/0.8D3 200.0M - UT - LSZH - AZUL - TIPO B</t>
  </si>
  <si>
    <t>TRUNK CABLE PRE-TERMINATED 12F BLI A/B G-657A MPO12-APC(M)/MPO12-APC(M) 0.8D3/0.8D3 200.0M - UT - LSZH - BLUE - TYPE B</t>
  </si>
  <si>
    <t>CABLE TRONCAL CONECTORIZADO 12F BLI A/B G-657A MPO12-APC(M)/MPO12-APC(M) 0.8D3/0.8D3 200.0M - UT - LSZH - AZUL  - TIPO B</t>
  </si>
  <si>
    <t>SERVICE CABLE CONECTORIZADO 12F BLI A/B G-657A MPO12-APC(M)/MPO12-APC(M) 0.8D3/0.8D3 260.0M - UT - LSZH - AZUL - TIPO B</t>
  </si>
  <si>
    <t>TRUNK CABLE PRE-TERMINATED 12F BLI A/B G-657A MPO12-APC(M)/MPO12-APC(M) 0.8D3/0.8D3 260.0M - UT - LSZH - BLUE - TYPE B</t>
  </si>
  <si>
    <t>CABLE TRONCAL CONECTORIZADO 12F BLI A/B G-657A MPO12-APC(M)/MPO12-APC(M) 0.8D3/0.8D3 260.0M - UT - LSZH - AZUL  - TIPO B</t>
  </si>
  <si>
    <t>SERVICE CABLE CONECTORIZADO 12F BLI A/B G-657A MPO12-APC(M)/MPO12-APC(M) 0.8D3/0.8D3 300.0M - UT - LSZH - AZUL - TIPO B</t>
  </si>
  <si>
    <t>TRUNK CABLE PRE-TERMINATED 12F BLI A/B G-657A MPO12-APC(M)/MPO12-APC(M) 0.8D3/0.8D3 300.0M - UT - LSZH - BLUE - TYPE B</t>
  </si>
  <si>
    <t>CABLE TRONCAL CONECTORIZADO 12F BLI A/B G-657A MPO12-APC(M)/MPO12-APC(M) 0.8D3/0.8D3 300.0M - UT - LSZH - AZUL  - TIPO B</t>
  </si>
  <si>
    <t>SERVICE CABLE CONECTORIZADO 72F OM3 MPO12-UPC(M)/MPO12-UPC(M) 0.8D3/0.8D3 50.0M - TS - LSZH - ACQUA - TIPO B</t>
  </si>
  <si>
    <t>TRUNK CABLE PRE-TERMINATED 72F OM3 MPO12-UPC(M)/MPO12-UPC(M) 0.8D3/0.8D3 50.0M - TS - LSZH - AQUA - TYPE B</t>
  </si>
  <si>
    <t>CABLE TRONCAL CONECTORIZADO 72F OM3 MPO12-UPC(M)/MPO12-UPC(M) 0.8D3/0.8D3 50.0M - TS - LSZH - ACQUA - TIPO B</t>
  </si>
  <si>
    <t>SERVICE CABLE CONECTORIZADO 72F OM3 MPO12-UPC(M)/MPO12-UPC(M) 0.8D3/0.8D3 65.0M - TS - LSZH - ACQUA - TIPO B</t>
  </si>
  <si>
    <t>TRUNK CABLE PRE-TERMINATED 72F OM3 MPO12-UPC(M)/MPO12-UPC(M) 0.8D3/0.8D3 65.0M - TS - LSZH - AQUA - TYPE B</t>
  </si>
  <si>
    <t>CABLE TRONCAL CONECTORIZADO 72F OM3 MPO12-UPC(M)/MPO12-UPC(M) 0.8D3/0.8D3 65.0M - TS - LSZH - ACQUA - TIPO B</t>
  </si>
  <si>
    <t>SERVICE CABLE CONECTORIZADO 72F OM3 MPO12-UPC(M)/MPO12-UPC(M) 0.8D3/0.8D3 165.0M - TS - LSZH - ACQUA - TIPO B</t>
  </si>
  <si>
    <t>TRUNK CABLE PRE-TERMINATED 72F OM3 MPO12-UPC(M)/MPO12-UPC(M) 0.8D3/0.8D3 165.0M - TS - LSZH - AQUA - TYPE B</t>
  </si>
  <si>
    <t>CABLE TRONCAL CONECTORIZADO 72F OM3 MPO12-UPC(M)/MPO12-UPC(M) 0.8D3/0.8D3 165.0M - TS - LSZH - ACQUA - TIPO B</t>
  </si>
  <si>
    <t>SERVICE CABLE CONECTORIZADO 72F OM3 MPO12-UPC(M)/MPO12-UPC(M) 0.8D3/0.8D3 200.0M - TS - LSZH - ACQUA - TIPO B</t>
  </si>
  <si>
    <t>TRUNK CABLE PRE-TERMINATED 72F OM3 MPO12-UPC(M)/MPO12-UPC(M) 0.8D3/0.8D3 200.0M - TS - LSZH - AQUA - TYPE B</t>
  </si>
  <si>
    <t>CABLE TRONCAL CONECTORIZADO 72F OM3 MPO12-UPC(M)/MPO12-UPC(M) 0.8D3/0.8D3 200.0M - TS - LSZH - ACQUA - TIPO B</t>
  </si>
  <si>
    <t>SERVICE CABLE CONECTORIZADO 72F OM3 MPO12-UPC(M)/MPO12-UPC(M) 0.8D3/0.8D3 260.0M - TS - LSZH - ACQUA - TIPO B</t>
  </si>
  <si>
    <t>TRUNK CABLE PRE-TERMINATED 72F OM3 MPO12-UPC(M)/MPO12-UPC(M) 0.8D3/0.8D3 260.0M - TS - LSZH - AQUA - TYPE B</t>
  </si>
  <si>
    <t>CABLE TRONCAL CONECTORIZADO 72F OM3 MPO12-UPC(M)/MPO12-UPC(M) 0.8D3/0.8D3 260.0M - TS - LSZH - ACQUA - TIPO B</t>
  </si>
  <si>
    <t>SERVICE CABLE CONECTORIZADO 72F OM3 MPO12-UPC(M)/MPO12-UPC(M) 0.8D3/0.8D3 300.0M - TS - LSZH - ACQUA - TIPO B</t>
  </si>
  <si>
    <t>TRUNK CABLE PRE-TERMINATED 72F OM3 MPO12-UPC(M)/MPO12-UPC(M) 0.8D3/0.8D3 300.0M - TS - LSZH - AQUA - TYPE B</t>
  </si>
  <si>
    <t>CABLE TRONCAL CONECTORIZADO 72F OM3 MPO12-UPC(M)/MPO12-UPC(M) 0.8D3/0.8D3 300.0M - TS - LSZH - ACQUA - TIPO B</t>
  </si>
  <si>
    <t>SERVICE CABLE CONECTORIZADO 72F OM3 LC-UPC/LC-UPC 1.0D2/1.0D2 15.0M - TS - LSZH - ACQUA (A - B)</t>
  </si>
  <si>
    <t>TRUNK CABLE PRE-TERMINATED 72F OM3 LC-UPC/LC-UPC 1.0D2/1.0D2 15.0M - TS - LSZH - AQUA (A - B)</t>
  </si>
  <si>
    <t>CABLE TRONCAL CONECTORIZADO 72F OM3 LC-UPC/LC-UPC 1.0D2/1.0D2 15.0M - TS - LSZH - ACQUA (A - B)</t>
  </si>
  <si>
    <t>SERVICE CABLE CONECTORIZADO 72F OM3 LC-UPC/LC-UPC 1.0D2/1.0D2 20.0M - TS - LSZH - ACQUA (A - B)</t>
  </si>
  <si>
    <t>TRUNK CABLE PRE-TERMINATED 72F OM3 LC-UPC/LC-UPC 1.0D2/1.0D2 20.0M - TS - LSZH - AQUA (A - B)</t>
  </si>
  <si>
    <t>CABLE TRONCAL CONECTORIZADO 72F OM3 LC-UPC/LC-UPC 1.0D2/1.0D2 20.0M - TS - LSZH - ACQUA (A - B)</t>
  </si>
  <si>
    <t>SERVICE CABLE CONECTORIZADO 72F OM3 LC-UPC/LC-UPC 1.0D2/1.0D2 50.0M - TS - LSZH - ACQUA (A - B)</t>
  </si>
  <si>
    <t>TRUNK CABLE PRE-TERMINATED 72F OM3 LC-UPC/LC-UPC 1.0D2/1.0D2 50.0M - TS - LSZH - AQUA (A - B)</t>
  </si>
  <si>
    <t>CABLE TRONCAL CONECTORIZADO 72F OM3 LC-UPC/LC-UPC 1.0D2/1.0D2 50.0M - TS - LSZH - ACQUA (A - B)</t>
  </si>
  <si>
    <t>SERVICE CABLE CONECTORIZADO 72F OM3 LC-UPC/LC-UPC 1.0D2/1.0D2 65.0M - TS - LSZH - ACQUA (A - B)</t>
  </si>
  <si>
    <t>TRUNK CABLE PRE-TERMINATED 72F OM3 LC-UPC/LC-UPC 1.0D2/1.0D2 65.0M - TS - LSZH - AQUA (A - B)</t>
  </si>
  <si>
    <t>CABLE TRONCAL CONECTORIZADO 72F OM3 LC-UPC/LC-UPC 1.0D2/1.0D2 65.0M - TS - LSZH - ACQUA (A - B)</t>
  </si>
  <si>
    <t>SERVICE CABLE CONECTORIZADO 72F OM3 LC-UPC/LC-UPC 1.0D2/1.0D2 165.0M - TS - LSZH - ACQUA (A - B)</t>
  </si>
  <si>
    <t>TRUNK CABLE PRE-TERMINATED 72F OM3 LC-UPC/LC-UPC 1.0D2/1.0D2 165.0M - TS - LSZH - AQUA (A - B)</t>
  </si>
  <si>
    <t>CABLE TRONCAL CONECTORIZADO 72F OM3 LC-UPC/LC-UPC 1.0D2/1.0D2 165.0M - TS - LSZH - ACQUA (A - B)</t>
  </si>
  <si>
    <t>SERVICE CABLE CONECTORIZADO 72F OM3 LC-UPC/LC-UPC 1.0D2/1.0D2 200.0M - TS - LSZH - ACQUA (A - B)</t>
  </si>
  <si>
    <t>TRUNK CABLE PRE-TERMINATED 72F OM3 LC-UPC/LC-UPC 1.0D2/1.0D2 200.0M - TS - LSZH - AQUA (A - B)</t>
  </si>
  <si>
    <t>CABLE TRONCAL CONECTORIZADO 72F OM3 LC-UPC/LC-UPC 1.0D2/1.0D2 200.0M - TS - LSZH - ACQUA (A - B)</t>
  </si>
  <si>
    <t>SERVICE CABLE CONECTORIZADO 72F OM3 LC-UPC/LC-UPC 1.0D2/1.0D2 260.0M - TS - LSZH - ACQUA (A - B)</t>
  </si>
  <si>
    <t>TRUNK CABLE PRE-TERMINATED 72F OM3 LC-UPC/LC-UPC 1.0D2/1.0D2 260.0M - TS - LSZH - AQUA (A - B)</t>
  </si>
  <si>
    <t>CABLE TRONCAL CONECTORIZADO 72F OM3 LC-UPC/LC-UPC 1.0D2/1.0D2 260.0M - TS - LSZH - ACQUA (A - B)</t>
  </si>
  <si>
    <t>SERVICE CABLE CONECTORIZADO 72F OM3 LC-UPC/LC-UPC 1.0D2/1.0D2 300.0M - TS - LSZH - ACQUA (A - B)</t>
  </si>
  <si>
    <t>TRUNK CABLE PRE-TERMINATED 72F OM3 LC-UPC/LC-UPC 1.0D2/1.0D2 300.0M - TS - LSZH - AQUA (A - B)</t>
  </si>
  <si>
    <t>CABLE TRONCAL CONECTORIZADO 72F OM3 LC-UPC/LC-UPC 1.0D2/1.0D2 300.0M - TS - LSZH - ACQUA (A - B)</t>
  </si>
  <si>
    <t>CORDON OPTICO CONECTORIZADO 12F OM3 MPO12-UPC(F)/MPO12-UPC(F) 30.0D3 - MTF - LSZH - ACQUA - TIPO B</t>
  </si>
  <si>
    <t>CORDAO DUPLEX CONECTORIZADO OM4 LC-UPC/LC-UPC 18.0M - COG - ACQUA (A - B)</t>
  </si>
  <si>
    <t>DUPLEX OPTICAL PATCH CORD OM4 LC-UPC/LC-UPC 18.0M - OFN - AQUA (A - B)</t>
  </si>
  <si>
    <t>PATCH CORD OPTICO DUPLEX CONECTORIZADO OM4 LC-UPC/LC-UPC 18.0M - COG - ACQUA (A - B)</t>
  </si>
  <si>
    <t>CABO OPTICO OPDC-M SC S.070.114.12 (48F SM) - ( 1 METRO = 0,458 KG)</t>
  </si>
  <si>
    <t>OPDC-M CABLE SC S.070.114.12 (48F SM) - ( 1 METRO = 0,458 KG)</t>
  </si>
  <si>
    <t>CABLE OPTICO OPDC-M SC S.070.114.12 (48F SM) - ( 1 METRO = 0,458 KG)</t>
  </si>
  <si>
    <t>SERVICE CABLE CONECTORIZADO 12F SM MPO12-APC(M)/MPO12-APC(M) 0.8D3/0.8D3 250.0M - DDR- TS - LSZH - PRETO/AMARELO - TIPO B</t>
  </si>
  <si>
    <t>TRUNK CABLE PRE-TERMINATED 12F SM MPO12-APC(M)/MPO12-APC(M) 0.8D3/0.8D3 250.0M - DDR- TS - LSZH - BLACK/YELLOW - TYPE B</t>
  </si>
  <si>
    <t>CABLE TRONCAL CONECTORIZADO 12F SM MPO12-APC(M)/MPO12-APC(M) 0.8D3/0.8D3 250.0M - DDR - TS - LSZH - NEGRO/AMARILLO - TIPO B</t>
  </si>
  <si>
    <t>SERVICE CABLE CONECTORIZADO 24F SM MPO12-APC(M)/MPO12-APC(M) 0.8D3/0.8D3 250.0M - DDR- TS - LSZH - PRETO/AMARELO - TIPO B</t>
  </si>
  <si>
    <t>TRUNK CABLE PRE-TERMINATED 24F SM MPO12-APC(M)/MPO12-APC(M) 0.8D3/0.8D3 250.0M - DDR- TS - LSZH - BLACK/YELLOW - TYPE B</t>
  </si>
  <si>
    <t>CABLE TRONCAL CONECTORIZADO 24F SM MPO12-APC(M)/MPO12-APC(M) 0.8D3/0.8D3 250.0M - DDR - TS - LSZH - NEGRO/AMARILLO - TIPO B</t>
  </si>
  <si>
    <t>CANALETA ITMAX_II - 100MM LEITO PRINCIPAL C/ TAMPA</t>
  </si>
  <si>
    <t>CANALETA ITMAX_II - 100MM JUNCAO SLOTTLESS</t>
  </si>
  <si>
    <t>CANALETA ITMAX_II - 100MM JUNCAO SLOTTED</t>
  </si>
  <si>
    <t>CANALETA ITMAX_II - 100MM CURVA HORIZONTAL 90 GRAUS C/ TAMPA</t>
  </si>
  <si>
    <t>CANALETA ITMAX_II - 100MM DERIVACAO HORIZONTAL T C/ TAMPA</t>
  </si>
  <si>
    <t>CANALETA ITMAX_II - SUPORTE DE MONTAGEM HORIZONTAL 100MM</t>
  </si>
  <si>
    <t>FK-CTO-16MC (CAIXA DE TERMINAÇÃO ÓPTICA - 1 BANDEJA DE EMENDA, 1 BANDEJA C/ 16 ADAPTADORES SC-APC, 2 SPLITTERS 1X8 NC/SC-APC E GROMMETS DROP FLAT)</t>
  </si>
  <si>
    <t>FK-CTO-16MC (OPTICAL TERMINAL CLOSURE - 1 SPLICE TRAY, 1 TRAY WITH 16 ADAPTERS SC-APC, 2 SPLITTERS 1X8 NC/SC-APC AND GROMMETS DROP FLAT)</t>
  </si>
  <si>
    <t>FK-CTO-16MC (CAJA DE TERMINACION OPTICA - 1 BANDEJA DE EMPALME, 1 BANDEJA C/ 16 ADAPTADORES SC-APC, 2 SPLITTERS 1X8 NC/SC-APC Y GROMMETS DROP FLAT)</t>
  </si>
  <si>
    <t>CABO OPTICO CFOT-MM-MF 8F (50)OM3 LSZH</t>
  </si>
  <si>
    <t>OPTICAL CABLE CFOT-MM-MF 8F (50)OM3 LSZH</t>
  </si>
  <si>
    <t>CABLE OPTICO CFOT-MM-MF 8F (50)OM3 LSZH</t>
  </si>
  <si>
    <t>EXTENSAO OPTICA CONECTORIZADA 02F 50.0 E2000-APC 1.5M - COG - AMARELO - D2</t>
  </si>
  <si>
    <t>PIGTAIL AND OPTICAL ADAPTER KIT 02F 50.0 E2000-APC 1.5M - OFN - YELLOW - D2</t>
  </si>
  <si>
    <t>EXTENSION OPTICA CONECTORIZADA 02F 50.0 E2000-APC 1.5M - COG - AMARILLO - D2</t>
  </si>
  <si>
    <t>EXTENSAO OPTICA CONECTORIZADA 02F 50.0 E2000-APC 2.5M - COG - AMARELO - D2</t>
  </si>
  <si>
    <t>PIGTAIL AND OPTICAL ADAPTER KIT 02F 50.0 E2000-APC 2.5M - OFN - YELLOW - D2</t>
  </si>
  <si>
    <t>EXTENSION OPTICA CONECTORIZADA 02F 50.0 E2000-APC 2.5M - COG - AMARILLO - D2</t>
  </si>
  <si>
    <t>EXTENSAO OPTICA CONECTORIZADA 02F 50.0 E2000-APC 1.5M - COG - AMARELO - D0.9</t>
  </si>
  <si>
    <t>PIGTAIL AND OPTICAL ADAPTER KIT 02F 50.0 E2000-APC 1.5M - OFN - YELLOW - D0.9</t>
  </si>
  <si>
    <t>EXTENSION OPTICA CONECTORIZADA 02F 50.0 E2000-APC 1.5M - COG - AMARILLO - D0.9</t>
  </si>
  <si>
    <t>EXTENSAO OPTICA CONECTORIZADA 02F 50.0 E2000-APC 2.5M - COG - AMARELO - D0.9</t>
  </si>
  <si>
    <t>PIGTAIL AND OPTICAL ADAPTER KIT 02F 50.0 E2000-APC 2.5M - OFN - YELLOW - D0.9</t>
  </si>
  <si>
    <t>EXTENSION OPTICA CONECTORIZADA 02F 50.0 E2000-APC 2.5M - COG - AMARILLO - D0.9</t>
  </si>
  <si>
    <t>EXTENSAO OPTICA CONECTORIZADA 02F SM E2000-APC 2.5M - COG - AZUL - D2</t>
  </si>
  <si>
    <t>PIGTAIL AND OPTICAL ADAPTER KIT 02F SM E2000-APC 2.5M - OFN - BLUE - D2</t>
  </si>
  <si>
    <t>EXTENSION OPTICA CONECTORIZADA 02F SM E2000-APC 2.5M - COG - AZUL - D2</t>
  </si>
  <si>
    <t>CAIXA TERMINAL OPTICA CONECTORIZADA FK-CTO-16MC (II MB-BR SEM CINTA)</t>
  </si>
  <si>
    <t>SLIMBOX DROP TERMINAL FK-CTO-16MC (II MB-WT WITHOUT STRAP)</t>
  </si>
  <si>
    <t>CAJA TERMINAL OPTICA CONECTORIZADA FK-CTO-16MC (II MB-BL SIN CINTA)</t>
  </si>
  <si>
    <t>CABO OPTICO AT-3BE27NT-024-CMGE</t>
  </si>
  <si>
    <t>OPTICAL CABLE AT-3BE27NT-024-CMGE</t>
  </si>
  <si>
    <t>CABLE OPTICO AT-3BE27NT-024-CMGE</t>
  </si>
  <si>
    <t>CABO OPTICO CFOAC-BLI-CM-01-AR-LSZH A2 CZ - BOBINA 1000M (DROP COMPACTO FIG.8 LOW FRICTION)</t>
  </si>
  <si>
    <t>OPTICAL CABLE CFOAC-BLI-CM-01-AR-LSZH A2 CZ - REEL 1000M (COMPACT LOW FRICTION FIG.8 DROP)</t>
  </si>
  <si>
    <t>CABLE OPTICO CFOAC-BLI-CM-01-AR-LSZH A2 CZ - BOBINA 1000M (DROP COMPACTO FIG.8 LOW FRICTION)</t>
  </si>
  <si>
    <t>OPTICAL CABLE CFOAC-BLI-CM-01-AR-LSZH A2 PR - REEL 1000M (COMPACT LOW FRICTION FIG.8 DROP)</t>
  </si>
  <si>
    <t>SERVICE CABLE CONECTORIZADO 02F OM3 LC-UPC/LC-UPC 1.0D3/1.0D3 60.0M - TIGHT - LSZH - ACQUA (A - B)</t>
  </si>
  <si>
    <t>TRUNK CABLE PRE-TERMINATED 02F OM3 LC-UPC/LC-UPC 0.6D3/0.6D3 60.0M - TIGHT - LSZH - AQUA</t>
  </si>
  <si>
    <t>CABLE TRONCAL CONECTORIZADO 02F OM3 LC-UPC/LC-UPC 0.6D3/0.6D3 60.0M - TIGHT - LSZH - ACQUA</t>
  </si>
  <si>
    <t>SERVICE CABLE CONECTORIZADO 02F SM LC-UPC/LC-UPC 1.0D2/1.0D2 60.0M - TIGHT - LSZH - AZUL</t>
  </si>
  <si>
    <t>TRUNK CABLE PRE-TERMINATED 02F SM LC-UPC/LC-UPC 1.0D2/1.0D2 60.0M - TIGHT - LSZH - BLUE</t>
  </si>
  <si>
    <t>CABLE TRONCAL CONECTORIZADO 02F SM LC-UPC/LC-UPC 1.0D2/1.0D2 60.0M - TIGHT - LSZH - AZUL</t>
  </si>
  <si>
    <t>CAIXA TERMINAL OPTICA CONECTORIZADA INLINE FK-CTO-16MI MB FLAT EXPORT</t>
  </si>
  <si>
    <t>SLIMBOX DROP TERMINAL INLINE FK-CTO-16MI MB FLAT EXPORT</t>
  </si>
  <si>
    <t>CAJA TERMINAL OPTICA CONECTORIZADA INLINE FK-CTO-16MI MB FLAT EXPORT</t>
  </si>
  <si>
    <t>CABO OPTICO CFOI-BLI-CM-01-BA-LSZH A1 - EUROCLASS Dca (s1a, d1, a1) - RIB 1000M (MICRO INDOOR LOW FRICTION)</t>
  </si>
  <si>
    <t>OPTICAL CABLE CFOI-BLI-CM-01-BA-LSZH A1 - EUROCLASS Dca (s1a, d1, a1) - RIB 1000M (MICRO INDOOR LOW FRICTION)</t>
  </si>
  <si>
    <t>CABLE OPTICO CFOI-BLI-CM-01-BA-LSZH A1 - EUROCLASS Dca (s1a, d1, a1) - RIB 1000M (MICRO INDOOR LOW FRICTION)</t>
  </si>
  <si>
    <t>CABO OPTICO CFOI-BLI-CM-01-BA-LSZH A2 - EUROCLASS Dca (s1a, d1, a1) - RIB 1000M (MICRO INDOOR LOW FRICTION)</t>
  </si>
  <si>
    <t>OPTICAL CABLE CFOI-BLI-CM-01-BA-LSZH A2 - EUROCLASS Dca (s1a, d1, a1) - RIB 1000M (MICRO INDOOR LOW FRICTION)</t>
  </si>
  <si>
    <t>CABLE OPTICO CFOI-BLI-CM-01-BA-LSZH A2 - EUROCLASS Dca (s1a, d1, a1) - RIB 1000M (MICRO INDOOR LOW FRICTION)</t>
  </si>
  <si>
    <t>CABO OPTICO CFOA-SM-LV-AS-CMO5KN-S 36F G-652D NR (ABNT)</t>
  </si>
  <si>
    <t>OPTICAL CABLE CFOA-SM-LV-AS-CMO5KN-S 36F G-652D NR (ABNT)</t>
  </si>
  <si>
    <t>CABLE OPTICO CFOA-SM-LV-AS-CMO5KN-S 36F G-652D NR (ABNT)</t>
  </si>
  <si>
    <t>CABO OPTICO CFOA-SM-LV-AS-CMO10KN-S-36F G-652D NR (ABNT)</t>
  </si>
  <si>
    <t>OPTICAL CABLE CFOA-SM-LV-AS-CMO10KN-S-36F G-652D NR (ABNT)</t>
  </si>
  <si>
    <t>CABLE OPTICO CFOA-SM-LV-AS-CMO10KN-S-36F G-652D NR (ABNT)</t>
  </si>
  <si>
    <t>CABO OPTICO CFOA-SM-LV-AS-CMO15KN-S 36F G-652D NR (ABNT)</t>
  </si>
  <si>
    <t>OPTICAL CABLE CFOA-SM-LV-AS-CMO15KN-S 36F G-652D NR (ABNT)</t>
  </si>
  <si>
    <t>CABLE OPTICO CFOA-SM-LV-AS-CMO15KN-S 36F G-652D NR (ABNT)</t>
  </si>
  <si>
    <t>FONTE DE ALIMENTACAO PADRAO CE PARA FK-ONT-G400B/PoE S2</t>
  </si>
  <si>
    <t>POWER SUPPLY ADAPTER STANDARD CE FOR FK-ONT-G400B/PoE S2</t>
  </si>
  <si>
    <t>FUENTE DE ALIMENTACION ESTANDARD CE PARA FK-ONT-G400B/PoE S2</t>
  </si>
  <si>
    <t>SERVICE CABLE CONECTORIZADO 02F 62.5 MT-RJ/SC-UPC 1.0D2/1.0D2 60.0M - TIGHT - LSZH - LARANJA</t>
  </si>
  <si>
    <t>TRUNK CABLE PRE-TERMINATED 02F 62.5 MT-RJ/SC-UPC 1.0D2/1.0D2 60.0M - TIGHT - LSZH - ORANGE</t>
  </si>
  <si>
    <t>CABLE TRONCAL CONECTORIZADO 02F 62.5 MT-RJC/SC-UPC 1.0D2/1.0D2 60.0M - TIGHT - LSZH - NARANJA</t>
  </si>
  <si>
    <t>CABO OPTICO AT-3BE27DT-024-CLHB</t>
  </si>
  <si>
    <t>OPTICAL CABLE AT-3BE27DT-024-CLHB</t>
  </si>
  <si>
    <t>CABLE OPTICO AT-3BE27DT-024-CLHB</t>
  </si>
  <si>
    <t>SERVICE CABLE CONECTORIZADO 12F SM LC-UPC/LC-UPC 1.0D2/1.0D2 60.0M - UT - LSZH - AZUL (A - B)</t>
  </si>
  <si>
    <t>TRUNK CABLE PRE-TERMINATED 12F SM LC-UPC/LC-UPC 1.0D2/1.0D2 60.0M - UT - LSZH - BLUE (A - B)</t>
  </si>
  <si>
    <t>CABLE TRONCAL CONECTORIZADO 12F SM LC-UPC/LC-UPC 1.0D2/1.0D2 60.0M - UT - LSZH - AZUL  (A - B)</t>
  </si>
  <si>
    <t>CONJUNTO DE ANCORAGEM SUSPENSA FIBERLIGN PARA CABO OPGW DIAMETRO 12,06 -12,43MM - PLP CJSAF-12</t>
  </si>
  <si>
    <t>SERVICE CABLE CONECTORIZADO 02F OM4 LC-UPC/LC-UPC 0.6D3/0.6D3 100.0M - TIGHT - LSZH - ACQUA (A - B)</t>
  </si>
  <si>
    <t>TRUNK CABLE PRE-TERMINATED 02F OM4 LC-UPC/LC-UPC 0.6D3/0.6D3 100.0M - TIGHT - LSZH - AQUA</t>
  </si>
  <si>
    <t>CABLE TRONCAL CONECTORIZADO 02F OM4 LC-UPC/LC-UPC 0.6D3/0.6D3 100.0M - TIGHT - LSZH - ACQUA</t>
  </si>
  <si>
    <t>ELETRODUTO ACO GALVANIZADO 2"</t>
  </si>
  <si>
    <t>LUVA PARA ELETRODUTO ACO GALVANIZADO 2"</t>
  </si>
  <si>
    <t>CURVA PARA ELETRODUTO ACO GALVANIZADO 2"</t>
  </si>
  <si>
    <t>CONDUITE METALICO FLEXIVEL 2" 10M</t>
  </si>
  <si>
    <t>CABO OPTICO CFOA-SM-DD-S 48F G-652D TS (ABNT)</t>
  </si>
  <si>
    <t>OPTICAL CABLE CFOA-SM-DD-S 48F G-652D TS (ABNT)</t>
  </si>
  <si>
    <t>CABLE OPTICO CFOA-SM-DD-S 48F G-652D TS (ABNT)</t>
  </si>
  <si>
    <t>CABO OPTICO CFOA-SM-ARE-S 24F G-652D TS</t>
  </si>
  <si>
    <t>OPTICAL CABLE CFOA-SM-ARE-S 24F G-652D TS</t>
  </si>
  <si>
    <t>CABLE OPTICO CFOA-SM-ARE-S 24F G-652D TS</t>
  </si>
  <si>
    <t>RACK SERVIDOR 48U 800MM X 1100MM</t>
  </si>
  <si>
    <t>RACK SERVER 48U 800MM X 1100MM</t>
  </si>
  <si>
    <t>RACK TELECOM 48U 800MM X 1100MM</t>
  </si>
  <si>
    <t>CABO OPTICO CONECTORIZADO DROP COMPACTO FIG.8 LOW FRICTION BLI-CM-01-AR-LSZH SLIMCONNECTOR -  CZ - ROLO 100M</t>
  </si>
  <si>
    <t>OPTICAL CABLE DROP COMPACT FIG.8 LOW FRICTION BLI-CM-01-AR-LSZH SLIMCONNECTOR -  CZ - ROLL 100M</t>
  </si>
  <si>
    <t>CABLE OPTICO CONECTORIZADO DROP COMPACTO FIG.8 LOW FRICTION BLI-CM-01-AR-LSZH SLIMCONNECTOR -  CZ - ROLLO  100M</t>
  </si>
  <si>
    <t>CABO OPTICO CONECTORIZADO DROP COMPACTO FIG.8 LOW FRICTION BLI-CM-01-AR-LSZH SLIMCONNECTOR -  CZ - ROLO 150M</t>
  </si>
  <si>
    <t>OPTICAL CABLE DROP COMPACT FIG.8 LOW FRICTION BLI-CM-01-AR-LSZH SLIMCONNECTOR -  CZ - ROLL 150M</t>
  </si>
  <si>
    <t>CABLE OPTICO CONECTORIZADO DROP COMPACTO FIG.8 LOW FRICTION BLI-CM-01-AR-LSZH SLIMCONNECTOR -  CZ - ROLLO  150M</t>
  </si>
  <si>
    <t>CABO OPTICO CONECTORIZADO DROP COMPACTO FIG.8 LOW FRICTION BLI-CM-01-AR-LSZH SLIMCONNECTOR -  CZ - ROLO 300M</t>
  </si>
  <si>
    <t>OPTICAL CABLE DROP COMPACT FIG.8 LOW FRICTION BLI-CM-01-AR-LSZH SLIMCONNECTOR -  CZ - ROLL 300M</t>
  </si>
  <si>
    <t>CABLE OPTICO CONECTORIZADO DROP COMPACTO FIG.8 LOW FRICTION BLI-CM-01-AR-LSZH SLIMCONNECTOR -  CZ - ROLLO  300M</t>
  </si>
  <si>
    <t>CABO OPTICO AT-3BE27NT-048-CMFB</t>
  </si>
  <si>
    <t>OPTICAL CABLE AT-3BE27NT-048-CMFB</t>
  </si>
  <si>
    <t>CABLE OPTICO AT-3BE27NT-048-CMFB</t>
  </si>
  <si>
    <t>SERVICE CABLE CONECTORIZADO 24F SM G-652D MPO12-APC(M)/MPO12-APC(M) 0.8D3/0.8D3 130.0M - TS - LSZH - AMARELO - TIPO B</t>
  </si>
  <si>
    <t>TRUNK CABLE PRE-TERMINATED 24F SM G-652D MPO12-APC(M)/MPO12-APC(M) 0.8D3/0.8D3 130.0M - TS - LSZH - YELLOW - TYPE B</t>
  </si>
  <si>
    <t>CABLE TRONCAL CONECTORIZADO 24F SM G-652D MPO12-APC(M)/MPO12-APC(M) 0.8D3/0.8D3 130.0M - TS - LSZH - AMARILLO - TIPO B</t>
  </si>
  <si>
    <t>SERVICE CABLE CONECTORIZADO 72F SM MPO12-APC(M)/MPO12-APC(M) 1.0D3/1.0D3 10.0M - TS - LSZH - AMARELO - TIPO B</t>
  </si>
  <si>
    <t>TRUNK CABLE PRE-TERMINATED 72F SM MPO12-APC(M)/MPO12-APC(M) 1.0D3/1.0D3 10.0M - TS - LSZH - YELLOW - TYPE B</t>
  </si>
  <si>
    <t>CABLE TRONCAL CONECTORIZADO 72F SM MPO12-APC(M)/MPO12-APC(M) 1.0D3/1.0D3 10.0M - TS - LSZH - AMARILLO - TIPO B</t>
  </si>
  <si>
    <t>SERVICE CABLE CONECTORIZADO 72F SM MPO12-APC(M)/MPO12-APC(M) 0.8D3/0.8D3 120.0M - TS - LSZH - AMARELO - TIPO B</t>
  </si>
  <si>
    <t>TRUNK CABLE PRE-TERMINATED 72F SM MPO12-APC(M)/MPO12-APC(M) 0.8D3/0.8D3 120.0M - TS - LSZH - YELLOW - TYPE B</t>
  </si>
  <si>
    <t>CABLE TRONCAL CONECTORIZADO 72F SM MPO12-APC(M)/MPO12-APC(M) 0.8D3/0.8D3 120.0M - TS - LSZH - AMARILLO - TIPO B</t>
  </si>
  <si>
    <t>SERVICE CABLE CONECTORIZADO 72F SM MPO12-APC(M)/MPO12-APC(M) 0.8D3/0.8D3 130.0M - TS - LSZH - AMARELO - TIPO B</t>
  </si>
  <si>
    <t>TRUNK CABLE PRE-TERMINATED 72F SM MPO12-APC(M)/MPO12-APC(M) 0.8D3/0.8D3 130.0M - TS - LSZH - YELLOW - TYPE B</t>
  </si>
  <si>
    <t>CABLE TRONCAL CONECTORIZADO 72F SM MPO12-APC(M)/MPO12-APC(M) 0.8D3/0.8D3 130.0M - TS - LSZH - AMARILLO - TIPO B</t>
  </si>
  <si>
    <t>CABO DE ACO GALVANIZADO AF/AFA 1/4 POL 6,35MM 6X25F TRD NBR2408 1770N/MM2</t>
  </si>
  <si>
    <t>CABO FLEXIVEL 16MM2, 750V, VERDE</t>
  </si>
  <si>
    <t>CURVA COM ROSCA PARA ELETRODUTO RIGIDO 2 POLEGADAS</t>
  </si>
  <si>
    <t>LUVAS COM ROSCA PARA ELETRODUTO RIGIDO 2 POLEGADAS</t>
  </si>
  <si>
    <t>KIT INSTALACAO INDOOR - FW-3D 2+0 STANDARD</t>
  </si>
  <si>
    <t>KIT INSTALACAO OUTDOOR - FW-3D 2+0 STANDARD</t>
  </si>
  <si>
    <t>CAIXA TERMINAL OPTICA PRE-CONECTORIZADA FK-CTOP-8P (1X8 DIRETO) (0380-8805-3)</t>
  </si>
  <si>
    <t>CAJA TERMINAL OPTICA PRE-CONECTORIZADA FK-CTOP-8P (1X8 DIRECTO) (0380-8805-3)</t>
  </si>
  <si>
    <t>SERVICE CABLE CONECTORIZADO 48F OM4 MPO12-UPC(M)/MPO12-UPC(M) 0.8D3/0.8D3 5.0M - TS - LSZH - ACQUA - TIPO B</t>
  </si>
  <si>
    <t>TRUNK CABLE PRE-TERMINATED 48F OM4 MPO12-UPC(M)/MPO12-UPC(M) 0.8D3/0.8D3 5.0M - TS - LSZH - AQUA - TYPE B</t>
  </si>
  <si>
    <t>CABLE TRONCAL CONECTORIZADO 48F OM4 MPO12-UPC(M)/MPO12-UPC(M) 0.8D3/0.8D3 5.0M - TS - LSZH - ACQUA - TIPO B</t>
  </si>
  <si>
    <t>SERVICE CABLE CONECTORIZADO 48F OM4 MPO12-UPC(M)/MPO12-UPC(M) 0.8D3/0.8D3 10.0M - TS - LSZH - ACQUA - TIPO B</t>
  </si>
  <si>
    <t>TRUNK CABLE PRE-TERMINATED 48F OM4 MPO12-UPC(M)/MPO12-UPC(M) 0.8D3/0.8D3 10.0M - TS - LSZH - AQUA - TYPE B</t>
  </si>
  <si>
    <t>CABLE TRONCAL CONECTORIZADO 48F OM4 MPO12-UPC(M)/MPO12-UPC(M) 0.8D3/0.8D3 10.0M - TS - LSZH - ACQUA - TIPO B</t>
  </si>
  <si>
    <t>SERVICE CABLE CONECTORIZADO 48F SM LC-UPC/MPO12-APC(M) 0.8D3/0.8D3 25.0M - TS - LSZH - AZUL - TIPO B</t>
  </si>
  <si>
    <t>TRUNK CABLE PRE-TERMINATED 48F SM LC-UPC/MPO12-APC(M) 0.8D3/0.8D3 25.0M - TS - LSZH - BLUE - TYPE B</t>
  </si>
  <si>
    <t>CABLE TRONCAL CONECTORIZADO 48F SM LC-UPC/MPO12-APC(M) 0.8D3/0.8D3 25.0M - TS - LSZH - AZUL  - TIPO B</t>
  </si>
  <si>
    <t>SERVICE CABLE CONECTORIZADO 48F SM LC-UPC/MPO12-APC(M) 0.8D3/0.8D3 100.0M - TS - LSZH - AZUL - TIPO B</t>
  </si>
  <si>
    <t>TRUNK CABLE PRE-TERMINATED 48F SM LC-UPC/MPO12-APC(M) 0.8D3/0.8D3 100.0M - TS - LSZH - BLUE - TYPE B</t>
  </si>
  <si>
    <t>CABLE TRONCAL CONECTORIZADO 48F SM LC-UPC/MPO12-APC(M) 0.8D3/0.8D3 100.0M - TS - LSZH - AZUL  - TIPO B</t>
  </si>
  <si>
    <t>PATCH CORD F/UTP INDUSTRIAL GIGALAN CAT.6 - LSZH - T568A/B - 5.0M - PRETO - TPU - (RJ45/RJ45)</t>
  </si>
  <si>
    <t>F/UTP CAT.6 COPPER PATCH CORD INDUSTRIAL GIGALAN - LSZH - T568A/B - 5.0M - BLACK - TPU (SHIELDED)</t>
  </si>
  <si>
    <t>PATCH CORD F/UTP INDUSTRIAL  GIGALAN CAT.6 - LSZH - T568A/B - 5.0M - NEGRO - TPU (BLINDADO)</t>
  </si>
  <si>
    <t>CABO OPTICO AT-3BEN2YT-144</t>
  </si>
  <si>
    <t>OPTICAL CABLE AT-3BEN2YT-144</t>
  </si>
  <si>
    <t>CABLE OPTICO AT-3BEN2YT-144</t>
  </si>
  <si>
    <t>CABO OPTICO CFOA-SM-ASR300-S 48F G-652D (PPU) NR</t>
  </si>
  <si>
    <t>OPTICAL CABLE CFOA-SM-ASR300-S 48F G-652D (PPU) NR</t>
  </si>
  <si>
    <t>CABLE OPTICO CFOA-SM-ASR300-S 48F G-652D (PPU) NR</t>
  </si>
  <si>
    <t>SERVICE CABLE CONECTORIZADO 02F SM LC-UPC/LC-UPC 1.0D3/1.0D3 80.0M - TIGHT - LSZH - AZUL (A - B)</t>
  </si>
  <si>
    <t>TRUNK CABLE PRE-TERMINATED 02F SM LC-UPC/LC-UPC 1.0D3/1.0D3 80.0M - TIGHT - LSZH - BLUE (A - B)</t>
  </si>
  <si>
    <t>CABLE TRONCAL CONECTORIZADO 02F SM LC-UPC/LC-UPC 1.0D3/1.0D3 80.0M - TIGHT - LSZH - AZUL (A - B)</t>
  </si>
  <si>
    <t>CABO OPTICO CONECTORIZADO DROP COMPACTO FIG.8 LOW FRICTION BLI-CM-01-AR-LSZH SLIMCONNECTOR -  CZ - ROLO 220M</t>
  </si>
  <si>
    <t>OPTICAL CABLE DROP COMPACT FIG.8 LOW FRICTION BLI-CM-01-AR-LSZH SLIMCONNECTOR -  CZ - ROLL 220M</t>
  </si>
  <si>
    <t>CABLE OPTICO CONECTORIZADO DROP COMPACTO FIG.8 LOW FRICTION BLI-CM-01-AR-LSZH SLIMCONNECTOR -  CZ - ROLLO  220M</t>
  </si>
  <si>
    <t>CORDAO DUPLEX CONECTORIZADO SM FC-APC/SC-UPC 25M - COG - AZUL</t>
  </si>
  <si>
    <t>CORDAO DUPLEX CONECTORIZADO SM FC-APC/SC-UPC 5.0M - COG - AZUL</t>
  </si>
  <si>
    <t>CABO OPTICO AT-3BEN2YT-012</t>
  </si>
  <si>
    <t>OPTICAL CABLE AT-3BEN2YT-012</t>
  </si>
  <si>
    <t>CABLE OPTICO AT-3BEN2YT-012</t>
  </si>
  <si>
    <t>CORDAO DUPLEX CONECTORIZADO SM FC-UPC/ST-UPC 30.0M - COG - AZUL</t>
  </si>
  <si>
    <t>DUPLEX OPTICAL PATCH CORD SM FC-UPC/ST-UPC 30.0M - OFN - BLUE</t>
  </si>
  <si>
    <t>PATCH CORD OPTICO DUPLEX CONECTORIZADO SM FC-UPC/ST-UPC 30.0M - COG - AZUL</t>
  </si>
  <si>
    <t>CORDAO DUPLEX CONECTORIZADO SM FC-UPC/ST-UPC 35.0M - COG - AZUL</t>
  </si>
  <si>
    <t>DUPLEX OPTICAL PATCH CORD SM FC-UPC/ST-UPC 35.0M - OFN - BLUE</t>
  </si>
  <si>
    <t>PATCH CORD OPTICO DUPLEX CONECTORIZADO SM FC-UPC/ST-UPC 35.0M - COG - AZUL</t>
  </si>
  <si>
    <t>CORDAO DUPLEX CONECTORIZADO SM FC-UPC/ST-UPC 45.0M - COG - AZUL</t>
  </si>
  <si>
    <t>DUPLEX OPTICAL PATCH CORD SM FC-UPC/ST-UPC 45.0M - OFN - BLUE</t>
  </si>
  <si>
    <t>PATCH CORD OPTICO DUPLEX CONECTORIZADO SM FC-UPC/ST-UPC 45.0M - COG - AZUL</t>
  </si>
  <si>
    <t>CORDAO DUPLEX CONECTORIZADO SM FC-UPC/ST-UPC 50.0M - COG - AZUL</t>
  </si>
  <si>
    <t>DUPLEX OPTICAL PATCH CORD SM FC-UPC/ST-UPC 50.0M - OFN - BLUE</t>
  </si>
  <si>
    <t>PATCH CORD OPTICO DUPLEX CONECTORIZADO SM FC-UPC/ST-UPC 50.0M - COG - AZUL</t>
  </si>
  <si>
    <t>CORDAO DUPLEX CONECTORIZADO SM SC-APC/ST-UPC 25.0M - COG - AZUL</t>
  </si>
  <si>
    <t>DUPLEX OPTICAL PATCH CORD SM SC-APC/ST-UPC 25.0M - OFN - BLUE</t>
  </si>
  <si>
    <t>PATCH CORD OPTICO DUPLEX CONECTORIZADO SM SC-APC/ST-UPC 25.0M - COG - AZUL</t>
  </si>
  <si>
    <t>SERVICE CABLE CONECTORIZADO 12F OM4 MPO12-UPC(M)/MPO12-UPC(M) 0.8D3/0.8D3 220.0M - DDR-S-TS - LSZH - AR (PFV) - PRETO/ACQUA - TIPO B</t>
  </si>
  <si>
    <t>TRUNK CABLE PRE-TERMINATED 12F OM4 MPO12-UPC(M)/MPO12-UPC(M) 0.8D3/0.8D3 220.0M - DDR-S-TS - LSZH - AR (PFV) - BLACK/AQUA - TYPE B</t>
  </si>
  <si>
    <t>CABLE TRONCAL CONECTORIZADO 12F OM4 MPO12-UPC(M)/MPO12-UPC(M) 0.8D3/0.8D3 220.0M - DDR-S-TS - LSZH - AR (PFV) - NEGRO/ACQUA - TIPO B</t>
  </si>
  <si>
    <t>SERVICE CABLE CONECTORIZADO 12F OM4 MPO12-UPC(M)/MPO12-UPC(M) 0.8D3/0.8D3 220.0M - UT - LSZH - ACQUA - TIPO B</t>
  </si>
  <si>
    <t>TRUNK CABLE PRE-TERMINATED 12F OM4 MPO12-UPC(M)/MPO12-UPC(M) 0.8D3/0.8D3 220.0M - UT - LSZH - AQUA - TYPE B</t>
  </si>
  <si>
    <t>CABLE TRONCAL CONECTORIZADO 12F OM4 MPO12-UPC(M)/MPO12-UPC(M) 0.8D3/0.8D3 220.0M - UT - LSZH - ACQUA - TIPO B</t>
  </si>
  <si>
    <t>SERVICE CABLE CONECTORIZADO 12F OM4 MPO12-UPC(M)/MPO12-UPC(M) 0.8D3/0.8D3 230.0M - UT - LSZH - ACQUA - TIPO B</t>
  </si>
  <si>
    <t>TRUNK CABLE PRE-TERMINATED 12F OM4 MPO12-UPC(M)/MPO12-UPC(M) 0.8D3/0.8D3 230.0M - UT - LSZH - AQUA - TYPE B</t>
  </si>
  <si>
    <t>CABLE TRONCAL CONECTORIZADO 12F OM4 MPO12-UPC(M)/MPO12-UPC(M) 0.8D3/0.8D3 230.0M - UT - LSZH - ACQUA - TIPO B</t>
  </si>
  <si>
    <t>SERVICE CABLE CONECTORIZADO 12F OM4 MPO12-UPC(M)/MPO12-UPC(M) 0.8D3/0.8D3 240.0M - UT - LSZH - ACQUA - TIPO B</t>
  </si>
  <si>
    <t>TRUNK CABLE PRE-TERMINATED 12F OM4 MPO12-UPC(M)/MPO12-UPC(M) 0.8D3/0.8D3 240.0M - UT - LSZH - AQUA - TYPE B</t>
  </si>
  <si>
    <t>CABLE TRONCAL CONECTORIZADO 12F OM4 MPO12-UPC(M)/MPO12-UPC(M) 0.8D3/0.8D3 240.0M - UT - LSZH - ACQUA - TIPO B</t>
  </si>
  <si>
    <t>SERVICE CABLE CONECTORIZADO 12F OM4 MPO12-UPC(M)/MPO12-UPC(M) 0.8D3/0.8D3 270.0M - UT - LSZH - ACQUA - TIPO B</t>
  </si>
  <si>
    <t>TRUNK CABLE PRE-TERMINATED 12F OM4 MPO12-UPC(M)/MPO12-UPC(M) 0.8D3/0.8D3 270.0M - UT - LSZH - AQUA - TYPE B</t>
  </si>
  <si>
    <t>CABLE TRONCAL CONECTORIZADO 12F OM4 MPO12-UPC(M)/MPO12-UPC(M) 0.8D3/0.8D3 270.0M - UT - LSZH - ACQUA - TIPO B</t>
  </si>
  <si>
    <t>SERVICE CABLE CONECTORIZADO 12F OM4 MPO12-UPC(M)/MPO12-UPC(M) 0.8D3/0.8D3 280.0M - UT - LSZH - ACQUA - TIPO B</t>
  </si>
  <si>
    <t>TRUNK CABLE PRE-TERMINATED 12F OM4 MPO12-UPC(M)/MPO12-UPC(M) 0.8D3/0.8D3 280.0M - UT - LSZH - AQUA - TYPE B</t>
  </si>
  <si>
    <t>CABLE TRONCAL CONECTORIZADO 12F OM4 MPO12-UPC(M)/MPO12-UPC(M) 0.8D3/0.8D3 280.0M - UT - LSZH - ACQUA - TIPO B</t>
  </si>
  <si>
    <t>SERVICE CABLE CONECTORIZADO 12F OM4 MPO12-UPC(M)/MPO12-UPC(M) 0.8D3/0.8D3 290.0M - UT - LSZH - ACQUA - TIPO B</t>
  </si>
  <si>
    <t>TRUNK CABLE PRE-TERMINATED 12F OM4 MPO12-UPC(M)/MPO12-UPC(M) 0.8D3/0.8D3 290.0M - UT - LSZH - AQUA - TYPE B</t>
  </si>
  <si>
    <t>CABLE TRONCAL CONECTORIZADO 12F OM4 MPO12-UPC(M)/MPO12-UPC(M) 0.8D3/0.8D3 290.0M - UT - LSZH - ACQUA - TIPO B</t>
  </si>
  <si>
    <t>SERVICE CABLE CONECTORIZADO 12F OM4 MPO12-UPC(M)/MPO12-UPC(M) 0.8D3/0.8D3 310.0M - UT - LSZH - ACQUA - TIPO B</t>
  </si>
  <si>
    <t>TRUNK CABLE PRE-TERMINATED 12F OM4 MPO12-UPC(M)/MPO12-UPC(M) 0.8D3/0.8D3 310.0M - UT - LSZH - AQUA - TYPE B</t>
  </si>
  <si>
    <t>CABLE TRONCAL CONECTORIZADO 12F OM4 MPO12-UPC(M)/MPO12-UPC(M) 0.8D3/0.8D3 310.0M - UT - LSZH - ACQUA  - TIPO B</t>
  </si>
  <si>
    <t>SERVICE CABLE CONECTORIZADO 12F OM4 MPO12-UPC(M)/MPO12-UPC(M) 0.8D3/0.8D3 380.0M - UT - LSZH - ACQUA - TIPO B</t>
  </si>
  <si>
    <t>TRUNK CABLE PRE-TERMINATED 12F OM4 MPO12-UPC(M)/MPO12-UPC(M) 0.8D3/0.8D3 380.0M - UT - LSZH - AQUA - TYPE B</t>
  </si>
  <si>
    <t>CABLE TRONCAL CONECTORIZADO 12F OM4 MPO12-UPC(M)/MPO12-UPC(M) 0.8D3/0.8D3 380.0M - UT - LSZH - ACQUA - TIPO B</t>
  </si>
  <si>
    <t>CABO OPTICO OPGW OPGW - 1 layer, center steel &amp; Alum tubes, DUAL.  Ref. our design J-9777 with 24 x G.655 TrueWave  LA Fibers</t>
  </si>
  <si>
    <t>OPGW CABLE OPGW - 1 layer, center steel &amp; Alum tubes, DUAL.  Ref. our design J-9777 with 24 x G.655 TrueWave  LA Fibers</t>
  </si>
  <si>
    <t>CABLE OPTICO OPGW OPGW - 1 layer, center steel &amp; Alum tubes, DUAL.  Ref. our design J-9777 with 24 x G.655 TrueWave  LA Fibers</t>
  </si>
  <si>
    <t>SERVICE CABLE CONECTORIZADO 12F OM4 MPO12-UPC(M)/MPO12-UPC(M) 0.8D3/0.8D3 70.0M - DDR-S-TS - LSZH - AR (PFV) - PRETO/ACQUA - TIPO B</t>
  </si>
  <si>
    <t>TRUNK CABLE PRE-TERMINATED 12F OM4 MPO12-UPC(M)/MPO12-UPC(M) 0.8D3/0.8D3 70.0M - DDR-S-TS - LSZH - AR (PFV) - BLACK/AQUA - TYPE B</t>
  </si>
  <si>
    <t>CABLE TRONCAL CONECTORIZADO 12F OM4 MPO12-UPC(M)/MPO12-UPC(M) 0.8D3/0.8D3 70.0M - DDR-S-TS - LSZH - AR (PFV) - NEGRO/ACQUA - TIPO B</t>
  </si>
  <si>
    <t>ACESSÓRIO Single Dead-end assembly</t>
  </si>
  <si>
    <t>ACCESSORY Single Dead-end assembly</t>
  </si>
  <si>
    <t>ACCESORIO Single Dead-end assembly</t>
  </si>
  <si>
    <t>ACESSÓRIO Double Dead-end assembly without joint</t>
  </si>
  <si>
    <t>ACCESSORY Double Dead-end assembly without joint</t>
  </si>
  <si>
    <t>ACCESORIO Double Dead-end assembly without joint</t>
  </si>
  <si>
    <t>ACESSÓRIO Single Suspension Assembly</t>
  </si>
  <si>
    <t>ACCESSORY Single Suspension Assembly</t>
  </si>
  <si>
    <t>ACCESORIO Single Suspension Assembly</t>
  </si>
  <si>
    <t>ACESSÓRIO Down-lead clamp to fix the OPGW to the tower</t>
  </si>
  <si>
    <t>ACCESSORY Down-lead clamp to fix the OPGW to the tower</t>
  </si>
  <si>
    <t>ACCESORIO Down-lead clamp to fix the OPGW to the tower</t>
  </si>
  <si>
    <t>ACESSÓRIO Down-lead clamp to fix the OPGW to the pole</t>
  </si>
  <si>
    <t>ACCESSORY Down-lead clamp to fix the OPGW to the pole</t>
  </si>
  <si>
    <t>ACCESORIO Down-lead clamp to fix the OPGW to the pole</t>
  </si>
  <si>
    <t>ACESSÓRIO Stockbridge Type Vibration Dampers for OPGW  with armor rods</t>
  </si>
  <si>
    <t>ACCESSORY Stockbridge Type Vibration Dampers for OPGW  with armor rods</t>
  </si>
  <si>
    <t>ACCESORIO Stockbridge Type Vibration Dampers for OPGW  with armor rods</t>
  </si>
  <si>
    <t>ACESSÓRIO Splice Box with mounting accessories (3 inlets)</t>
  </si>
  <si>
    <t>ACCESSORY Splice Box with mounting accessories (3 inlets)</t>
  </si>
  <si>
    <t>ACCESORIO Splice Box with mounting accessories (3 inlets)</t>
  </si>
  <si>
    <t>ACESSÓRIO Coil Bracket for coiling excess cable length at the splice tower</t>
  </si>
  <si>
    <t>ACCESSORY Coil Bracket for coiling excess cable length at the splice tower</t>
  </si>
  <si>
    <t>ACCESORIO Coil Bracket for coiling excess cable length at the splice tower</t>
  </si>
  <si>
    <t>ACESSÓRIO Coil Bracket for coiling excess cable length at the splice pole</t>
  </si>
  <si>
    <t>ACCESSORY Coil Bracket for coiling excess cable length at the splice pole</t>
  </si>
  <si>
    <t>ACCESORIO Coil Bracket for coiling excess cable length at the splice pole</t>
  </si>
  <si>
    <t>PATCH CORD U/UTP GIGALAN CAT.6 - LSZH - T568A/B - 0.5M - AMARELO</t>
  </si>
  <si>
    <t>U/UTP CAT.6 COPPER PATCH CORD GIGALAN - LSZH - T568A/B - 0.5M - YELLOW</t>
  </si>
  <si>
    <t>PATCH CORD U/UTP GIGALAN CAT.6 - LSZH - T568A/B - 0.5M - AMARILLO</t>
  </si>
  <si>
    <t>PATCH CORD U/UTP GIGALAN CAT.6 - LSZH - T568A/B - 1.0M VERDE</t>
  </si>
  <si>
    <t>U/UTP CAT.6 COPPER PATCH CORD GIGALAN - LSZH - T568A/B - 1.0M GREEN</t>
  </si>
  <si>
    <t>SERVICE CABLE CONECTORIZADO 72F SM G-652D LC-UPC/SC-APC 1.0D2/1.0D2 20.0M - TS - LSZH - AMARILLO</t>
  </si>
  <si>
    <t>SERVICE CABLE CONECTORIZADO 72F SM G-652D LC-UPC/SC-APC 1.0D2/1.0D2 25.0M - TS - LSZH - AMARILLO</t>
  </si>
  <si>
    <t>SERVICE CABLE CONECTORIZADO 72F SM G-652D LC-UPC/SC-APC 1.0D2/1.0D2 35.0M - TS - LSZH ? AMARELO</t>
  </si>
  <si>
    <t>SERVICE CABLE CONECTORIZADO 72F SM G-652D LC-UPC/SC-APC 1.0D2/1.0D2 35.0M - TS - LSZH ? AMARILLO</t>
  </si>
  <si>
    <t>SERVICE CABLE CONECTORIZADO 72F SM G-652D LC-UPC/SC-APC 1.0D2/1.0D2 60.0M - TS - LSZH - AMARELO</t>
  </si>
  <si>
    <t>SERVICE CABLE CONECTORIZADO 72F SM G-652D LC-UPC/SC-APC 1.0D2/1.0D2 60.0M - TS - LSZH - AMARILLO</t>
  </si>
  <si>
    <t>CABO OPTICO AT-3BE27DT-024-CMAE</t>
  </si>
  <si>
    <t>OPTICAL CABLE AT-3BE27DT-024-CMAE</t>
  </si>
  <si>
    <t>CABLE OPTICO AT-3BE27DT-024-CMAE</t>
  </si>
  <si>
    <t>SERVICE CABLE CONECTORIZADO 12F OM4 MPO12-UPC(M)/MPO12-UPC(M) 0.8D3/0.8D3 80.0M - DDR-S-TS - LSZH - AR (PFV) - PRETO/ACQUA - TIPO B</t>
  </si>
  <si>
    <t>TRUNK CABLE PRE-TERMINATED 12F OM4 MPO12-UPC(M)/MPO12-UPC(M) 0.8D3/0.8D3 80.0M - DDR-S-TS - LSZH - AR (PFV) - BLACK/AQUA - TYPE B</t>
  </si>
  <si>
    <t>CABLE TRONCAL CONECTORIZADO 12F OM4 MPO12-UPC(M)/MPO12-UPC(M) 0.8D3/0.8D3 80.0M - DDR-S-TS - LSZH - AR (PFV) - NEGRO/ACQUA - TIPO B</t>
  </si>
  <si>
    <t>SERVICE CABLE CONECTORIZADO 12F OM4 MPO12-UPC(M)/MPO12-UPC(M) 0.8D3/0.8D3 85.0M - DDR-S-TS - LSZH - AR (PFV) - PRETO/ACQUA - TIPO B</t>
  </si>
  <si>
    <t>TRUNK CABLE PRE-TERMINATED 12F OM4 MPO12-UPC(M)/MPO12-UPC(M) 0.8D3/0.8D3 85.0M - DDR-S-TS - LSZH - AR (PFV) - BLACK/AQUA - TYPE B</t>
  </si>
  <si>
    <t>CABLE TRONCAL CONECTORIZADO 12F OM4 MPO12-UPC(M)/MPO12-UPC(M) 0.8D3/0.8D3 85.0M - DDR-S-TS - LSZH - AR (PFV) - NEGRO/ACQUA - TIPO B</t>
  </si>
  <si>
    <t>SERVICE CABLE CONECTORIZADO 12F OM4 MPO12-UPC(M)/MPO12-UPC(M) 0.8D3/0.8D3 90.0M - DDR-S-TS - LSZH - AR (PFV) - PRETO/ACQUA - TIPO B</t>
  </si>
  <si>
    <t>TRUNK CABLE PRE-TERMINATED 12F OM4 MPO12-UPC(M)/MPO12-UPC(M) 0.8D3/0.8D3 90.0M - DDR-S-TS - LSZH - AR (PFV) - BLACK/AQUA - TYPE B</t>
  </si>
  <si>
    <t>CABLE TRONCAL CONECTORIZADO 12F OM4 MPO12-UPC(M)/MPO12-UPC(M) 0.8D3/0.8D3 90.0M - DDR-S-TS - LSZH - AR (PFV) - NEGRO/ACQUA - TIPO B</t>
  </si>
  <si>
    <t>SERVICE CABLE CONECTORIZADO 12F OM4 MPO12-UPC(M)/MPO12-UPC(M) 0.8D3/0.8D3 95.0M - DDR-S-TS - LSZH - AR (PFV) - PRETO/ACQUA - TIPO B</t>
  </si>
  <si>
    <t>TRUNK CABLE PRE-TERMINATED 12F OM4 MPO12-UPC(M)/MPO12-UPC(M) 0.8D3/0.8D3 95.0M - DDR-S-TS - LSZH - AR (PFV) - BLACK/AQUA - TYPE B</t>
  </si>
  <si>
    <t>CABLE TRONCAL CONECTORIZADO 12F OM4 MPO12-UPC(M)/MPO12-UPC(M) 0.8D3/0.8D3 95.0M - DDR-S-TS - LSZH - AR (PFV) - NEGRO/ACQUA - TIPO B</t>
  </si>
  <si>
    <t>SERVICE CABLE CONECTORIZADO 12F OM4 MPO12-UPC(M)/MPO12-UPC(M) 0.8D3/0.8D3 100.0M - DDR-S-TS - LSZH - AR (PFV) - PRETO/ACQUA - TIPO B</t>
  </si>
  <si>
    <t>TRUNK CABLE PRE-TERMINATED 12F OM4 MPO12-UPC(M)/MPO12-UPC(M) 0.8D3/0.8D3 100.0M - DDR-S-TS - LSZH - AR (PFV) - BLACK/AQUA - TYPE B</t>
  </si>
  <si>
    <t>CABLE TRONCAL CONECTORIZADO 12F OM4 MPO12-UPC(M)/MPO12-UPC(M) 0.8D3/0.8D3 100.0M - DDR-S-TS - LSZH - AR (PFV) - NEGRO/ACQUA - TIPO B</t>
  </si>
  <si>
    <t>SERVICE CABLE CONECTORIZADO 12F OM4 MPO12-UPC(M)/MPO12-UPC(M) 0.8D3/0.8D3 110.0M - DDR-S-TS - LSZH - AR (PFV) - PRETO/ACQUA - TIPO B</t>
  </si>
  <si>
    <t>TRUNK CABLE PRE-TERMINATED 12F OM4 MPO12-UPC(M)/MPO12-UPC(M) 0.8D3/0.8D3 110.0M - DDR-S-TS - LSZH - AR (PFV) - BLACK/AQUA - TYPE B</t>
  </si>
  <si>
    <t>CABLE TRONCAL CONECTORIZADO 12F OM4 MPO12-UPC(M)/MPO12-UPC(M) 0.8D3/0.8D3 110.0M - DDR-S-TS - LSZH - AR (PFV) - NEGRO/ACQUA - TIPO B</t>
  </si>
  <si>
    <t>SERVICE CABLE CONECTORIZADO 12F OM4 MPO12-UPC(M)/MPO12-UPC(M) 0.8D3/0.8D3 120.0M - DDR-S-TS - LSZH - AR (PFV) - PRETO/ACQUA - TIPO B</t>
  </si>
  <si>
    <t>TRUNK CABLE PRE-TERMINATED 12F OM4 MPO12-UPC(M)/MPO12-UPC(M) 0.8D3/0.8D3 120.0M - DDR-S-TS - LSZH - AR (PFV) - BLACK/AQUA - TYPE B</t>
  </si>
  <si>
    <t>CABLE TRONCAL CONECTORIZADO 12F OM4 MPO12-UPC(M)/MPO12-UPC(M) 0.8D3/0.8D3 120.0M - DDR-S-TS - LSZH - AR (PFV) - NEGRO/ACQUA - TIPO B</t>
  </si>
  <si>
    <t>SERVICE CABLE CONECTORIZADO 12F OM4 MPO12-UPC(M)/MPO12-UPC(M) 0.8D3/0.8D3 140.0M - DDR-S-TS - LSZH - AR (PFV) - PRETO/ACQUA - TIPO B</t>
  </si>
  <si>
    <t>TRUNK CABLE PRE-TERMINATED 12F OM4 MPO12-UPC(M)/MPO12-UPC(M) 0.8D3/0.8D3 140.0M - DDR-S-TS - LSZH - AR (PFV) - BLACK/AQUA - TYPE B</t>
  </si>
  <si>
    <t>CABLE TRONCAL CONECTORIZADO 12F OM4 MPO12-UPC(M)/MPO12-UPC(M) 0.8D3/0.8D3 140.0M - DDR-S-TS - LSZH - AR (PFV) - NEGRO/ACQUA - TIPO B</t>
  </si>
  <si>
    <t>SERVICE CABLE CONECTORIZADO 12F OM4 MPO12-UPC(M)/MPO12-UPC(M) 0.8D3/0.8D3 150.0M - DDR-S-TS - LSZH - AR (PFV) - PRETO/ACQUA - TIPO B</t>
  </si>
  <si>
    <t>TRUNK CABLE PRE-TERMINATED 12F OM4 MPO12-UPC(M)/MPO12-UPC(M) 0.8D3/0.8D3 150.0M - DDR-S-TS - LSZH - AR (PFV) - BLACK/AQUA - TYPE B</t>
  </si>
  <si>
    <t>CABLE TRONCAL CONECTORIZADO 12F OM4 MPO12-UPC(M)/MPO12-UPC(M) 0.8D3/0.8D3 150.0M - DDR-S-TS - LSZH - AR (PFV) - NEGRO/ACQUA - TIPO B</t>
  </si>
  <si>
    <t>SERVICE CABLE CONECTORIZADO 12F OM4 MPO12-UPC(M)/MPO12-UPC(M) 0.8D3/0.8D3 160.0M - DDR-S-TS - LSZH - AR (PFV) - PRETO/ACQUA - TIPO B</t>
  </si>
  <si>
    <t>TRUNK CABLE PRE-TERMINATED 12F OM4 MPO12-UPC(M)/MPO12-UPC(M) 0.8D3/0.8D3 160.0M - DDR-S-TS - LSZH - AR (PFV) - BLACK/AQUA - TYPE B</t>
  </si>
  <si>
    <t>CABLE TRONCAL CONECTORIZADO 12F OM4 MPO12-UPC(M)/MPO12-UPC(M) 0.8D3/0.8D3 160.0M - DDR-S-TS - LSZH - AR (PFV) - NEGRO/ACQUA - TIPO B</t>
  </si>
  <si>
    <t>SERVICE CABLE CONECTORIZADO 12F OM4 MPO12-UPC(M)/MPO12-UPC(M) 0.8D3/0.8D3 230.0M - DDR-S-TS - LSZH - AR (PFV) - PRETO/ACQUA - TIPO B</t>
  </si>
  <si>
    <t>TRUNK CABLE PRE-TERMINATED 12F OM4 MPO12-UPC(M)/MPO12-UPC(M) 0.8D3/0.8D3 230.0M - DDR-S-TS - LSZH - AR (PFV) - BLACK/AQUA - TYPE B</t>
  </si>
  <si>
    <t>CABLE TRONCAL CONECTORIZADO 12F OM4 MPO12-UPC(M)/MPO12-UPC(M) 0.8D3/0.8D3 230.0M - DDR-S-TS - LSZH - AR (PFV) - NEGRO/ACQUA - TIPO B</t>
  </si>
  <si>
    <t>SERVICE CABLE CONECTORIZADO 12F OM4 MPO12-UPC(M)/MPO12-UPC(M) 0.8D3/0.8D3 240.0M - DDR-S-TS - LSZH - AR (PFV) - PRETO/ACQUA - TIPO B</t>
  </si>
  <si>
    <t>TRUNK CABLE PRE-TERMINATED 12F OM4 MPO12-UPC(M)/MPO12-UPC(M) 0.8D3/0.8D3 240.0M - DDR-S-TS - LSZH - AR (PFV) - BLACK/AQUA - TYPE B</t>
  </si>
  <si>
    <t>CABLE TRONCAL CONECTORIZADO 12F OM4 MPO12-UPC(M)/MPO12-UPC(M) 0.8D3/0.8D3 240.0M - DDR-S-TS - LSZH - AR (PFV) - NEGRO/ACQUA - TIPO B</t>
  </si>
  <si>
    <t>SERVICE CABLE CONECTORIZADO 12F OM4 MPO12-UPC(M)/MPO12-UPC(M) 0.8D3/0.8D3 250.0M - DDR-S-TS - LSZH - AR (PFV) - PRETO/ACQUA - TIPO B</t>
  </si>
  <si>
    <t>TRUNK CABLE PRE-TERMINATED 12F OM4 MPO12-UPC(M)/MPO12-UPC(M) 0.8D3/0.8D3 250.0M - DDR-S-TS - LSZH - AR (PFV) - BLACK/AQUA - TYPE B</t>
  </si>
  <si>
    <t>CABLE TRONCAL CONECTORIZADO 12F OM4 MPO12-UPC(M)/MPO12-UPC(M) 0.8D3/0.8D3 250.0M - DDR-S-TS - LSZH - AR (PFV) - NEGRO/ACQUA - TIPO B</t>
  </si>
  <si>
    <t>SERVICE CABLE CONECTORIZADO 12F OM4 MPO12-UPC(M)/MPO12-UPC(M) 0.8D3/0.8D3 260.0M - DDR-S-TS - LSZH - AR (PFV) - PRETO/ACQUA - TIPO B</t>
  </si>
  <si>
    <t>TRUNK CABLE PRE-TERMINATED 12F OM4 MPO12-UPC(M)/MPO12-UPC(M) 0.8D3/0.8D3 260.0M - DDR-S-TS - LSZH - AR (PFV) - BLACK/AQUA - TYPE B</t>
  </si>
  <si>
    <t>CABLE TRONCAL CONECTORIZADO 12F OM4 MPO12-UPC(M)/MPO12-UPC(M) 0.8D3/0.8D3 260.0M - DDR-S-TS - LSZH - AR (PFV) - NEGRO/ACQUA - TIPO B</t>
  </si>
  <si>
    <t>SERVICE CABLE CONECTORIZADO 12F OM4 MPO12-UPC(M)/MPO12-UPC(M) 0.8D3/0.8D3 270.0M - DDR-S-TS - LSZH - AR (PFV) - PRETO/ACQUA - TIPO B</t>
  </si>
  <si>
    <t>TRUNK CABLE PRE-TERMINATED 12F OM4 MPO12-UPC(M)/MPO12-UPC(M) 0.8D3/0.8D3 270.0M - DDR-S-TS - LSZH - AR (PFV) - BLACK/AQUA - TYPE B</t>
  </si>
  <si>
    <t>CABLE TRONCAL CONECTORIZADO 12F OM4 MPO12-UPC(M)/MPO12-UPC(M) 0.8D3/0.8D3 270.0M - DDR-S-TS - LSZH - AR (PFV) - NEGRO/ACQUA - TIPO B</t>
  </si>
  <si>
    <t>SERVICE CABLE CONECTORIZADO 12F OM4 MPO12-UPC(M)/MPO12-UPC(M) 0.8D3/0.8D3 280.0M - DDR-S-TS - LSZH - AR (PFV) - PRETO/ACQUA - TIPO B</t>
  </si>
  <si>
    <t>TRUNK CABLE PRE-TERMINATED 12F OM4 MPO12-UPC(M)/MPO12-UPC(M) 0.8D3/0.8D3 280.0M - DDR-S-TS - LSZH - AR (PFV) - BLACK/AQUA - TYPE B</t>
  </si>
  <si>
    <t>CABLE TRONCAL CONECTORIZADO 12F OM4 MPO12-UPC(M)/MPO12-UPC(M) 0.8D3/0.8D3 280.0M - DDR-S-TS - LSZH - AR (PFV) - NEGRO/ACQUA - TIPO B</t>
  </si>
  <si>
    <t>SERVICE CABLE CONECTORIZADO 12F OM4 MPO12-UPC(M)/MPO12-UPC(M) 0.8D3/0.8D3 290.0M - DDR-S-TS - LSZH - AR (PFV) - PRETO/ACQUA - TIPO B</t>
  </si>
  <si>
    <t>TRUNK CABLE PRE-TERMINATED 12F OM4 MPO12-UPC(M)/MPO12-UPC(M) 0.8D3/0.8D3 290.0M - DDR-S-TS - LSZH - AR (PFV) - BLACK/AQUA - TYPE B</t>
  </si>
  <si>
    <t>CABLE TRONCAL CONECTORIZADO 12F OM4 MPO12-UPC(M)/MPO12-UPC(M) 0.8D3/0.8D3 290.0M - DDR-S-TS - LSZH - AR (PFV) - NEGRO/ACQUA - TIPO B</t>
  </si>
  <si>
    <t>SERVICE CABLE CONECTORIZADO 12F OM4 MPO12-UPC(M)/MPO12-UPC(M) 0.8D3/0.8D3 300.0M - DDR-S-TS - LSZH - AR (PFV) - PRETO/ACQUA - TIPO B</t>
  </si>
  <si>
    <t>TRUNK CABLE PRE-TERMINATED 12F OM4 MPO12-UPC(M)/MPO12-UPC(M) 0.8D3/0.8D3 300.0M - DDR-S-TS - LSZH - AR (PFV) - BLACK/AQUA - TYPE B</t>
  </si>
  <si>
    <t>CABLE TRONCAL CONECTORIZADO 12F OM4 MPO12-UPC(M)/MPO12-UPC(M) 0.8D3/0.8D3 300.0M - DDR-S-TS - LSZH - AR (PFV) - NEGRO/ACQUA - TIPO B</t>
  </si>
  <si>
    <t>SERVICE CABLE CONECTORIZADO 12F OM4 MPO12-UPC(M)/MPO12-UPC(M) 0.8D3/0.8D3 310.0M - DDR-S-TS - LSZH - AR (PFV) - PRETO/ACQUA - TIPO B</t>
  </si>
  <si>
    <t>TRUNK CABLE PRE-TERMINATED 12F OM4 MPO12-UPC(M)/MPO12-UPC(M) 0.8D3/0.8D3 310.0M - DDR-S-TS - LSZH - AR (PFV) - BLACK/AQUA - TYPE B</t>
  </si>
  <si>
    <t>CABLE TRONCAL CONECTORIZADO 12F OM4 MPO12-UPC(M)/MPO12-UPC(M) 0.8D3/0.8D3 310.0M - DDR-S-TS - LSZH - AR (PFV) - NEGRO/ACQUA - TIPO B</t>
  </si>
  <si>
    <t>SERVICE CABLE CONECTORIZADO 12F OM4 MPO12-UPC(M)/MPO12-UPC(M) 0.8D3/0.8D3 320.0M - DDR-S-TS - LSZH - AR (PFV) - PRETO/ACQUA - TIPO B</t>
  </si>
  <si>
    <t>TRUNK CABLE PRE-TERMINATED 12F OM4 MPO12-UPC(M)/MPO12-UPC(M) 0.8D3/0.8D3 320.0M - DDR-S-TS - LSZH - AR (PFV) - BLACK/AQUA - TYPE B</t>
  </si>
  <si>
    <t>CABLE TRONCAL CONECTORIZADO 12F OM4 MPO12-UPC(M)/MPO12-UPC(M) 0.8D3/0.8D3 320.0M - DDR-S-TS - LSZH - AR (PFV) - NEGRO/ACQUA - TIPO B</t>
  </si>
  <si>
    <t>SERVICE CABLE CONECTORIZADO 12F OM4 MPO12-UPC(M)/MPO12-UPC(M) 0.8D3/0.8D3 330.0M - DDR-S-TS - LSZH - AR (PFV) - PRETO/ACQUA - TIPO B</t>
  </si>
  <si>
    <t>TRUNK CABLE PRE-TERMINATED 12F OM4 MPO12-UPC(M)/MPO12-UPC(M) 0.8D3/0.8D3 330.0M - DDR-S-TS - LSZH - AR (PFV) - BLACK/AQUA - TYPE B</t>
  </si>
  <si>
    <t>CABLE TRONCAL CONECTORIZADO 12F OM4 MPO12-UPC(M)/MPO12-UPC(M) 0.8D3/0.8D3 330.0M - DDR-S-TS - LSZH - AR (PFV) - NEGRO/ACQUA - TIPO B</t>
  </si>
  <si>
    <t>SERVICE CABLE CONECTORIZADO 12F OM4 MPO12-UPC(M)/MPO12-UPC(M) 0.8D3/0.8D3 350.0M - DDR-S-TS - LSZH - AR (PFV) - PRETO/ACQUA - TIPO B</t>
  </si>
  <si>
    <t>TRUNK CABLE PRE-TERMINATED 12F OM4 MPO12-UPC(M)/MPO12-UPC(M) 0.8D3/0.8D3 350.0M - DDR-S-TS - LSZH - AR (PFV) - BLACK/AQUA - TYPE B</t>
  </si>
  <si>
    <t>CABLE TRONCAL CONECTORIZADO 12F OM4 MPO12-UPC(M)/MPO12-UPC(M) 0.8D3/0.8D3 350.0M - DDR-S-TS - LSZH - AR (PFV) - NEGRO/ACQUA - TIPO B</t>
  </si>
  <si>
    <t>SERVICE CABLE CONECTORIZADO 12F OM4 MPO12-UPC(M)/MPO12-UPC(M) 0.8D3/0.8D3 380.0M - DDR-S-TS - LSZH - AR (PFV) - PRETO/ACQUA - TIPO B</t>
  </si>
  <si>
    <t>TRUNK CABLE PRE-TERMINATED 12F OM4 MPO12-UPC(M)/MPO12-UPC(M) 0.8D3/0.8D3 380.0M - DDR-S-TS - LSZH - AR (PFV) - BLACK/AQUA - TYPE B</t>
  </si>
  <si>
    <t>CABLE TRONCAL CONECTORIZADO 12F OM4 MPO12-UPC(M)/MPO12-UPC(M) 0.8D3/0.8D3 380.0M - DDR-S-TS - LSZH - AR (PFV) - NEGRO/ACQUA - TIPO B</t>
  </si>
  <si>
    <t>GROMMET PARA CAIXA TERMINAL OPTICA TOPO FK-CTO-T1 PARA CABOS COM DIAMETRO DE 12 A 15MM.</t>
  </si>
  <si>
    <t>ET03468</t>
  </si>
  <si>
    <t>a0A6100000blo1E</t>
  </si>
  <si>
    <t>CABO OPTICO AT-62627NT-024-CMGB</t>
  </si>
  <si>
    <t>OPTICAL CABLE AT-62627NT-024-CMGB</t>
  </si>
  <si>
    <t>CABLE OPTICO AT-62627NT-024-CMGB</t>
  </si>
  <si>
    <t>CAIXA DE TERMINACAO OPTICA SUBTERRANEA FK-CTOS-16P (MB CIRCULAR 3-4MM)</t>
  </si>
  <si>
    <t>UNDERGROUND SLIMBOX FK-CTOS-16P (BM CIRCULAR 3-4MM)</t>
  </si>
  <si>
    <t>CAJA DE TERMINACION OPTICA SUBTERRANEA FK-CTOS-16P (MB CIRCULAR 3-4MM)</t>
  </si>
  <si>
    <t>FK-CTO-16MC (CAIXA DE TERMINAÇÃO ÓPTICA - 1 BANDEJA DE EMENDA, 1 BANDEJA C/ 8 ADAPTADORES SC-APC, 1 SPLITTER 1X8 NC/SC-APC E GROMMETS DROP FLAT)</t>
  </si>
  <si>
    <t>FK-CTO-16MC (SLIMBOX DROP TERMINAL - 1 SPL. TRAY, 1 TRAY W/ 8 SC-APC ADAP., 1 SPLITTER 1X8 NC/SC AND GROMMETS FLAT)</t>
  </si>
  <si>
    <t>FK-CTO-16MC (CAJA DE TERMINACIÓN OPTICA - 1 BANDEJA DE EMPALME, 1 BANDEJA C/ 8 ADAPTADORES SC-APC, 1 SPLITTER 1X8 NC/SC-APC Y GROMMETS DROP FLAT)</t>
  </si>
  <si>
    <t>FK-CTO-16MC (CTO - 1 BANDEJA DE EMENDA, 1 BANDEJA 8 ADAPT SC-APC SHUTTER,  1 SPLITTER 1X8 NC/SC-APC, SUPORTE CORDOALHA, GROMMETS DROP FLAT E DROP CIRCULAR)</t>
  </si>
  <si>
    <t>FK-CTO-16MC (SLIMBOX DROP TERMINAL - 1 SPLICE TRAY, 1 TRAY 8 SC-APC ADAPT SHUTTER, 1 SPLITTER 1X8 NC/SC-APC, STRAND MOUNTING, GROMMETS FLAT DROP AND ROUND DROP)</t>
  </si>
  <si>
    <t>FK-CTO-16MC (CTO - 1 BANDEJA DE EMPALME, 1 BANDEJA 8 ADAPT SC-APC SHUTTER, 1 SPLITTER 1X8 NC/SC-APC, SOPORTE CORDAJE GROMMETS DROP FLAT Y DROP CIRCULAR)</t>
  </si>
  <si>
    <t>CABO TRANSMISSAO DE DADOS GIGALAN U/UTP 23AWGX4P CAT.6 OUTDOOR EUROCLASS Fca(305M)</t>
  </si>
  <si>
    <t>DATA CABLE GIGALAN U/UTP 23AWGX4P CAT.6 OUTDOOR EUROCLASS Fca (305M)</t>
  </si>
  <si>
    <t>CABLE TRANSMISION DATOS GIGALAN U/UTP 23AWGX4P CAT.6 OUTDOOR EUROCLASS Fca (305M)</t>
  </si>
  <si>
    <t>ANTENA PARABOLICA VAZADA, 2.0-2.3GHZ, 1.2M, 25DBI, DUPLA POL, AEV 0.49M2, JUMPER N-MACHO 1.5M - IDE</t>
  </si>
  <si>
    <t>OPTICAL CONCENTRATOR CHASSIS LIGHTDRIVE GPON LD3032</t>
  </si>
  <si>
    <t>CHASI CONCENTRADOR OPTICO LIGHTDRIVE GPON OLT LD3032 48 VCC / 8.0 A</t>
  </si>
  <si>
    <t>a0A6100000blo1i</t>
  </si>
  <si>
    <t>MODULO DE SERVICO 16 PORTAS GPON SFP PARA CHASSI LIGHTDRIVE GPON LD3032 / 3096</t>
  </si>
  <si>
    <t>SERVICE MODULE SFP GPON 16 PORTS FOR CHASSIS LIGHTDRIVE GPON LD3032 / 3096</t>
  </si>
  <si>
    <t>MODULO DE SERVICIO 16 PORTAS GPON SFP PARA CHASSI LIGHTDRIVE GPON LD3032 / 3096 - SIN CARACTERISTICAS ELECTRICAS</t>
  </si>
  <si>
    <t>PAINEL CEGO - MODULO DE SERVICO PARA CHASSI LIGHTDRIVE GPON LD3032 / 3096</t>
  </si>
  <si>
    <t>BLANK PANEL - SERVICE MODULE FOR CHASSI LIGHTDRIVE GPON LD3032 / 3096</t>
  </si>
  <si>
    <t>PANEL CEGO - MODULO DE SERVICIO PARA CHASI LIGHTDRIVE GPON LD3032 / 3096</t>
  </si>
  <si>
    <t>SWITCH AND MANAGEMENT MODULE FOR CHASSI LIGHTDRIVE GPON LD3032</t>
  </si>
  <si>
    <t>MODULO DE SWITCH Y GESTION P / CHASSI LIGHTDRIVE GPON LD3032 - SIN CARACTERISTICAS ELECTRICAS</t>
  </si>
  <si>
    <t>ANTENA PARABOLICA VAZADA, 2.0-2.3GHZ, 1.2M, 25DBI, DUPLA POL, AEV 0.39M2, JUMPER N-MACHO 1.5M - TSM</t>
  </si>
  <si>
    <t>ANTENA PARABOLICA VAZADA, 2.0-2.3GHZ, 2.0M, 30DBI, DUPLA POL, AEV 2.60M2, JUMPER N-MACHO 1.5M - IDE</t>
  </si>
  <si>
    <t>ANTENA PARABOLICA VAZADA, 2.0-2.3GHZ, 2.0M, 29DBI, DUPLA POL, AEV 0.97M2, JUMPER N-MACHO 1.5M - TSM</t>
  </si>
  <si>
    <t>ANTENA PARABOLICA SOLIDA RADOME SHIELD, 3.8-4.2GHZ, 0.6M, 24DBI, DUPLA POL, AEV 0.28M2, JUMPER N-MACHO 1.5M - IDE</t>
  </si>
  <si>
    <t>ANTENA PARABOLICA SOLIDA RADOME SHIELD, 3.8-4.2GHZ, 0.9M, 28DBI, DUPLA POL, AEV 0.79M2, JUMPER N-MACHO 1.5M - IDE</t>
  </si>
  <si>
    <t>ANTENA PARABOLICA SOLIDA RADOME SHIELD, 3.8-4.2GHZ, 1.2M, 31DBI, DUPLA POL, AEV 1.13M2, JUMPER N-MACHO 1.5M - IDE</t>
  </si>
  <si>
    <t>ANTENA PARABOLICA SOLIDA RADOME SHIELD, 3.8-4.2GHZ, 1.8M, 35DBI, DUPLA POL, AEV 3.14M2, JUMPER N-MACHO 1.5M - IDE</t>
  </si>
  <si>
    <t>ANTENA PARABOLICA SOLIDA RADOME SHIELD, 3.8-4.2GHZ, 3.6M, 40DBI, DUPLA POL, AEV 10.8M2, JUMPER N-MACHO 1.5M - IDE</t>
  </si>
  <si>
    <t>ANTENA PARABOLICA VAZADA, 3.8-4.2GHZ, 3.0M, 38DBI, DUPLA POL, AEV 3.13M2, JUMPER N-MACHO 1.5M - ALG</t>
  </si>
  <si>
    <t>ANTENA PARABOLICA VAZADA, 3.8-4.2GHZ, 4.0M, 41DBI, DUPLA POL, AEV 5.48M2, JUMPER N-MACHO 1.5M - ALG</t>
  </si>
  <si>
    <t>PAINEL CEGO - MODULO DE SWITCH E GERENCIAMENTO P/ CHASSI LIGHTDRIVE GPON LD3032</t>
  </si>
  <si>
    <t>BLANK PANEL - SWITCH AND MANAGEMENT MODULE FOR CHASSI LIGHTDRIVE GPON LD3032</t>
  </si>
  <si>
    <t>PANEL CEGO - MODULO DE SWITCH Y GESTIÓN P / CHASSI LIGHTDRIVE GPON LD3032</t>
  </si>
  <si>
    <t>POWER SUPPLY DC FOR CHASSI LIGHTDRIVE GPON LD3032</t>
  </si>
  <si>
    <t>FUENTE DE ALIMENTACION DC PARA CHASSI LIGHTDRIVE GPON LD3032 48 VCC / 8.0 A</t>
  </si>
  <si>
    <t>PAINEL CEGO - FONTE DC PARA CHASSI LIGHTDRIVE GPON LD3032</t>
  </si>
  <si>
    <t>BLANK PANEL - DC POWER FOR CHASSI LIGHTDRIVE GPON LD3032</t>
  </si>
  <si>
    <t>PANEL CEGO - FUENTE DC PARA CHASSI LIGHTDRIVE GPON LD3032</t>
  </si>
  <si>
    <t>SERVICE CABLE CONECTORIZADO 12F SM G-652D LC-UPC/LC-UPC 1.0D2.0/1.0D2.0 14.0M - UT - LSZH - AZUL (A - B)</t>
  </si>
  <si>
    <t>TRUNK CABLE PRE-TERMINATED 12F SM G-652D LC-UPC/LC-UPC 1.0D2/1.0D2 14.0M - UT - LSZH - BLUE (A - B)</t>
  </si>
  <si>
    <t>CABLE TRONCAL CONECTORIZADO 12F SM G-652D LC-UPC/LC-UPC 1.0D2/1.0D2 14.0M - UT - LSZH - AZUL (A - B)</t>
  </si>
  <si>
    <t>SERVICE CABLE CONECTORIZADO 12F SM G-652D LC-UPC/LC-UPC 1.0D2.0/1.0D2.0 18.0M - UT - LSZH - AZUL (A - B)</t>
  </si>
  <si>
    <t>TRUNK CABLE PRE-TERMINATED 12F SM G-652D LC-UPC/LC-UPC 1.0D2/1.0D2 18.0M - UT - LSZH - BLUE (A - B)</t>
  </si>
  <si>
    <t>CABLE TRONCAL CONECTORIZADO 12F SM G-652D LC-UPC/LC-UPC 1.0D2/1.0D2 18.0M - UT - LSZH - AZUL (A - B)</t>
  </si>
  <si>
    <t>SERVICE CABLE CONECTORIZADO 12F SM G-652D LC-UPC/LC-UPC 1.0D2.0/1.0D2.0 22.0M - UT - LSZH - AZUL (A - B)</t>
  </si>
  <si>
    <t>TRUNK CABLE PRE-TERMINATED 12F SM G-652D LC-UPC/LC-UPC 1.0D2/1.0D2 22.0M - UT - LSZH - BLUE (A - B)</t>
  </si>
  <si>
    <t>CABLE TRONCAL CONECTORIZADO 12F SM G-652D LC-UPC/LC-UPC 1.0D2/1.0D2 22.0M - UT - LSZH - AZUL (A - B)</t>
  </si>
  <si>
    <t>SERVICE CABLE CONECTORIZADO 12F SM G-652D LC-UPC/LC-UPC 1.0D2.0/1.0D2.0 16.0M - UT - LSZH - AZUL (A - B)</t>
  </si>
  <si>
    <t>TRUNK CABLE PRE-TERMINATED 12F SM G-652D LC-UPC/LC-UPC 1.0D2/1.0D2 16.0M - UT - LSZH - BLUE (A - B)</t>
  </si>
  <si>
    <t>CABLE TRONCAL CONECTORIZADO 12F SM G-652D LC-UPC/LC-UPC 1.0D2/1.0D2 16.0M - UT - LSZH - AZUL (A - B)</t>
  </si>
  <si>
    <t>CABO TRANSMISSAO DE DADOS MULTILAN U/UTP 24AWGX4P CAT.5E CMR LA ROHS</t>
  </si>
  <si>
    <t>DATA CABLE MULTILAN U/UTP 24AWGX4P CAT.5E CMR LA ROHS</t>
  </si>
  <si>
    <t>CABLE TRANSMISION DATOS MULTILAN U/UTP 24AWGX4P CAT.5E CMR LA ROHS</t>
  </si>
  <si>
    <t>CABO OPTICO  CFOA-SM-LV-AS-CMO5KN-S 36F RT (ABNT)</t>
  </si>
  <si>
    <t>OPTICAL CABLE  CFOA-SM-LV-AS-CMO5KN-S 36F RT (ABNT)</t>
  </si>
  <si>
    <t>CABLE OPTICO  CFOA-SM-LV-AS-CMO5KN-S 36F RT (ABNT)</t>
  </si>
  <si>
    <t>CABO OPTICO CFOA-SM-AS200-S 18F TS NR (ABNT CL)</t>
  </si>
  <si>
    <t>OPTICAL CABLE CFOA-SM-AS200-S 18F TS NR (ABNT CL)</t>
  </si>
  <si>
    <t>CABLE OPTICO CFOA-SM-AS200-S 18F TS NR (ABNT CL)</t>
  </si>
  <si>
    <t>FK-CEO-4M-144F (24F) (CEO - MÓDULO BÁSICO)+MARCAÇÃO</t>
  </si>
  <si>
    <t>FK-CEO-4M-144F (24F) (CEO - BASIC MODULE)+MARKING</t>
  </si>
  <si>
    <t>FK-CEO-4M-144F (24F) (CEO - MÓDULO BÁSICO)+LOGO</t>
  </si>
  <si>
    <t>CABO OPTICO CFOA-MM-DD-G 24F (62.5) (ABNT CL)</t>
  </si>
  <si>
    <t>OPTICAL CABLE CFOA-MM-DD-G 24F (62.5) (ABNT CL)</t>
  </si>
  <si>
    <t>CABLE OPTICO CFOA-MM-DD-G 24F (62.5) (ABNT CL)</t>
  </si>
  <si>
    <t>CABO OPTICO CFOA-MM-DD-G 12F (62.5) (ABNT CL)</t>
  </si>
  <si>
    <t>OPTICAL CABLE CFOA-MM-DD-G 12F (62.5) (ABNT CL)</t>
  </si>
  <si>
    <t>CABLE OPTICO CFOA-MM-DD-G 12F (62.5) (ABNT CL)</t>
  </si>
  <si>
    <t>CABO OPTICO CFOA-MM-DD-G 06F (62.5)</t>
  </si>
  <si>
    <t>OPTICAL CABLE CFOA-MM-DD-G 06F (62.5)</t>
  </si>
  <si>
    <t>CABLE OPTICO CFOA-MM-DD-G 06F (62.5)</t>
  </si>
  <si>
    <t>CABO PRE-CONECTORIZADO 40G CAT.8 F/FTP VD LSZH T568B 24.0M FEMEA-FEMEA</t>
  </si>
  <si>
    <t>PRE-TERMINATED CABLE 40G CAT.8 F/FTP GREEN LSZH T568B 24.0M JACK-JACK</t>
  </si>
  <si>
    <t>CABLE PRE-CONECTORIZADO 40G CAT.8 F/FTP VERDE LSZH T568B 24.0M HEMBRA-HEMBRA</t>
  </si>
  <si>
    <t>ET04165</t>
  </si>
  <si>
    <t>a0A6100001fEEEm</t>
  </si>
  <si>
    <t>PATCH CORD F/FTP 40G CAT.8 - LSZH - T568A/B - 1.0M - VERDE</t>
  </si>
  <si>
    <t>F/FTP CAT.8 COPPER PATCH CORD 40G - LSZH - T568A/B - 1.0M - GREEN</t>
  </si>
  <si>
    <t>ET04166</t>
  </si>
  <si>
    <t>a0A6100001fEEEw</t>
  </si>
  <si>
    <t>SERVICE CABLE CONECTORIZADO 12F SM G-652D SC-APC/SC-APC 1.5D2/1.5D2 100.0M - DDR-S-TS (PFV) - LSZH - PRETO/AZUL</t>
  </si>
  <si>
    <t>SERVICE CABLE CONECTORIZADO 24F OM4 ST-UPC/ST-UPC 1.5D2/1.5D2 100.0M - DDR-S-TS (PFV) - LSZH - PRETO/ACQUA</t>
  </si>
  <si>
    <t>SERVICE CABLE CONECTORIZADO 36F SM G-652D E2000-APC/NC 1.5D2/NC 250.0M - DDR-S-TS (PFV) - LSZH - PRETO/AZUL</t>
  </si>
  <si>
    <t>CABO OPTICO CFOT-SM-UT 08F G-652D LSZH</t>
  </si>
  <si>
    <t>OPTICAL CABLE CFOT-SM-UT 08F G-652D LSZH</t>
  </si>
  <si>
    <t>CABLE OPTICO CFOT-SM-UT 08F G-652D LSZH</t>
  </si>
  <si>
    <t>SERVICE CABLE CONECTORIZADO 144F SM G-652D MPO12-APC(M)/MPO12-APC(M) 0.8D3/0.8D3 150.0M - TS - LSZH - PRETO/AMARELO - TIPO B</t>
  </si>
  <si>
    <t>TRUNK CABLE PRE-TERMINATED 144F SM G-652D MPO12-APC(M)/MPO12-APC(M) 0.8D3/0.8D3 150.0M - TS - LSZH - BLACK/YELLOW - TYPE B</t>
  </si>
  <si>
    <t>CABLE TRONCAL CONECTORIZADO 144F SM G-652D MPO12-APC(M)/MPO12-APC(M) 0.8D3/0.8D3 150.0M - TS - LSZH - NEGRO/AMARILLO - TIPO B</t>
  </si>
  <si>
    <t>SERVICE CABLE CONECTORIZADO 144F OM4 MPO12-UPC(M)/MPO12-UPC(M) 0.8D3/0.8D3 150.0M - TS - LSZH - PRETO/AMARELO - TIPO B</t>
  </si>
  <si>
    <t>TRUNK CABLE PRE-TERMINATED 144F OM4 MPO12-UPC(M)/MPO12-UPC(M) 0.8D3/0.8D3 150.0M - TS - LSZH - BLACK/YELLOW - TYPE B</t>
  </si>
  <si>
    <t>CABLE TRONCAL CONECTORIZADO 144F OM4 MPO12-UPC(M)/MPO12-UPC(M) 0.8D3/0.8D3 150.0M - TS - LSZH - NEGRO/AMARILLO - TIPO B</t>
  </si>
  <si>
    <t>PATCH CORD F/FTP 40G CAT.8 - LSZH - T568A/B - 3.0M - VERDE</t>
  </si>
  <si>
    <t>F/FTP CAT.8 COPPER PATCH CORD 40G - LSZH - T568A/B - 3.0M - GREEN</t>
  </si>
  <si>
    <t>PATCH CORD F/FTP 40G CAT.8 - LSZH - T568A/B - 5.0M - VERDE</t>
  </si>
  <si>
    <t>F/FTP CAT.8 COPPER PATCH CORD 40G - LSZH - T568A/B - 5.0M - GREEN</t>
  </si>
  <si>
    <t>CABO OPTICO CFOA-MM-DDR-S 12F (62.5) TS (PFV) (ABNT CL)</t>
  </si>
  <si>
    <t>OPTICAL CABLE CFOA-MM-DDR-S 12F (62.5) TS (PFV) (ABNT CL)</t>
  </si>
  <si>
    <t>CABLE OPTICO CFOA-MM-DDR-S 12F (62.5) TS (PFV) (ABNT CL)</t>
  </si>
  <si>
    <t>CABO OPTICO CFOA-MM-DDR-S 24F (50) OM4 TS (PFV) LSZH (ABNT CL)</t>
  </si>
  <si>
    <t>OPTICAL CABLE CFOA-MM-DDR-S 24F (50) OM4 TS (PFV) LSZH (ABNT CL)</t>
  </si>
  <si>
    <t>CABLE OPTICO CFOA-MM-DDR-S 24F (50) OM4 TS (PFV) LSZH (ABNT CL)</t>
  </si>
  <si>
    <t>CABO OPTICO CFOA-MM-DDR-S 12F (50) OM4 TS (PFV) LSZH (ABNT CL)</t>
  </si>
  <si>
    <t>OPTICAL CABLE CFOA-MM-DDR-S 12F (50) OM4 TS (PFV) LSZH (ABNT CL)</t>
  </si>
  <si>
    <t>CABLE OPTICO CFOA-MM-DDR-S 12F (50) OM4 TS (PFV) LSZH (ABNT CL)</t>
  </si>
  <si>
    <t>CABO OPTICO CFOA-MM-DDR-S 24F (62.5) TS (PFV) LSZH (ABNT CL)</t>
  </si>
  <si>
    <t>OPTICAL CABLE CFOA-MM-DDR-S 24F (62.5) TS (PFV) LSZH (ABNT CL)</t>
  </si>
  <si>
    <t>CABLE OPTICO CFOA-MM-DDR-S 24F (62.5) TS (PFV) LSZH (ABNT CL)</t>
  </si>
  <si>
    <t>CABO OPTICO  COA-SM-DP-18-LSZH G-652D AM</t>
  </si>
  <si>
    <t>OPTICAL CABLE  COA-SM-DP-18-LSZH G-652D AM</t>
  </si>
  <si>
    <t>CABLE OPTICO  COA-SM-DP-18-LSZH G-652D AM</t>
  </si>
  <si>
    <t>CABO OPTICO CFOA-MM-DDR-S 24F (62.5) TS (PFV) (ABNT CL)</t>
  </si>
  <si>
    <t>OPTICAL CABLE CFOA-MM-DDR-S 24F (62.5) TS (PFV) (ABNT CL)</t>
  </si>
  <si>
    <t>CABLE OPTICO CFOA-MM-DDR-S 24F (62.5) TS (PFV) (ABNT CL)</t>
  </si>
  <si>
    <t>CABO OPTICO CFOA-MM-DDR-S 12F (62.5) TS (PFV) LSZH (ABNT CL)</t>
  </si>
  <si>
    <t>OPTICAL CABLE CFOA-MM-DDR-S 12F (62.5) TS (PFV) LSZH (ABNT CL)</t>
  </si>
  <si>
    <t>CABLE OPTICO CFOA-MM-DDR-S 12F (62.5) TS (PFV) LSZH (ABNT CL)</t>
  </si>
  <si>
    <t>CABO OPTICO CFOA-SM-DDR-S 36F TS G-652D (PFV) LSZH (ABNT CL)</t>
  </si>
  <si>
    <t>OPTICAL CABLE CFOA-SM-DDR-S 36F TS G-652D (PFV) LSZH (ABNT CL)</t>
  </si>
  <si>
    <t>CABLE OPTICO CFOA-SM-DDR-S 36F TS G-652D (PFV) LSZH (ABNT CL)</t>
  </si>
  <si>
    <t>FK-CEO-6T-288F (288F) (CEO - 6 KITs DE DERIVAÇÃO)</t>
  </si>
  <si>
    <t>FK-CEO-6T-288F (288F) (CEO - 6 KITs DERIVATION KIT)</t>
  </si>
  <si>
    <t>FK-CEO-6T-288F (288F) (CEO - 6 KITs DE DERIVACION)</t>
  </si>
  <si>
    <t>ET03343</t>
  </si>
  <si>
    <t>a0A6100000blnzV</t>
  </si>
  <si>
    <t>FK-CEO-4T-144F (96F) (CEO - 4 KITS DERIVATION KIT, SUPORT FOR STRAND )</t>
  </si>
  <si>
    <t>FK-CEO-4T-144F (96F) (CEO - 4 KITS DE DERIVACION, SOPORTE CORDAJE )</t>
  </si>
  <si>
    <t>SERVICE CABLE CONECTORIZADO 12F BLI A/B G-657A MPO12-APC(M)/MPO12-APC(M) 0.8D3/0.8D3 7.0M - UT - LSZH - AZUL - TIPO B</t>
  </si>
  <si>
    <t>TRUNK CABLE PRE-TERMINATED 12F BLI A/B G-657A MPO12-APC(M)/MPO12-APC(M) 0.8D3/0.8D3 7.0M - UT - LSZH - BLUE - TYPE B</t>
  </si>
  <si>
    <t>CABLE TRONCAL CONECTORIZADO 12F BLI A/B G-657A MPO12-APC(M)/MPO12-APC(M) 0.8D3/0.8D3 7.0M - UT - LSZH - AZUL - TIPO B</t>
  </si>
  <si>
    <t>CABO OPTICO AT-3BE27NT-192-CLCB</t>
  </si>
  <si>
    <t>OPTICAL CABLE AT-3BE27NT-192-CLCB</t>
  </si>
  <si>
    <t>CABLE OPTICO AT-3BE27NT-192-CLCB</t>
  </si>
  <si>
    <t>CABO OPTICO AT-3BE17N8-032-CLGA</t>
  </si>
  <si>
    <t>OPTICAL CABLE AT-3BE17N8-032-CLGA</t>
  </si>
  <si>
    <t>CABLE OPTICO AT-3BE17N8-032-CLGA</t>
  </si>
  <si>
    <t>CABO OPTICO AT-3BE17N8-048-CLGA</t>
  </si>
  <si>
    <t>OPTICAL CABLE AT-3BE17N8-048-CLGA</t>
  </si>
  <si>
    <t>CABLE OPTICO AT-3BE17N8-048-CLGA</t>
  </si>
  <si>
    <t>CONECTOR FEMEA MULTILAN CAT.5E INDUSTRIAL T568A/B BLINDADO ANGULAR - PRATA</t>
  </si>
  <si>
    <t>ANGLED SHIELDED KEYSTONE JACK MULTILAN CAT.5E INDUSTRIAL T568A/B - SILVER</t>
  </si>
  <si>
    <t>CONECTOR HEMBRA MULTILAN CAT.5E INDUSTRIAL T568A/B BLINDADO ANGULAR - PLATA</t>
  </si>
  <si>
    <t>ET04181</t>
  </si>
  <si>
    <t>a0A6100001oR9U4</t>
  </si>
  <si>
    <t>CONECTOR FEMEA GIGALAN CAT.6 INDUSTRIAL T568A/B BLINDADO ANGULAR - PRATA</t>
  </si>
  <si>
    <t>INDUSTRIAL GIGALAN CAT.6 KEYSTONE JACK T568A/B SHIELDED ANGLED - SILVER</t>
  </si>
  <si>
    <t>CONECTOR HEMBRA GIGALAN CAT.6 INDUSTRIAL T568A/B BLINDADO ANGULAR - PLATA</t>
  </si>
  <si>
    <t>ET04182</t>
  </si>
  <si>
    <t>a0A6100001oR9UE</t>
  </si>
  <si>
    <t>CONECTOR FEMEA GIGALAN AUGMENTED CAT.6A INDUSTRIAL T568A/B BLINDADO ANGULAR - PRATA</t>
  </si>
  <si>
    <t>ANGLED SHIELDED KEYSTONE JACK GIGALAN AUGMENTED CAT.6A INDUSTRIAL T568A/B - SILVER</t>
  </si>
  <si>
    <t>CONECTOR HEMBRA GIGALAN AUGMENTED CAT.6A INDUSTRIAL T568A/B BLINDADO ANGULAR - PLATA</t>
  </si>
  <si>
    <t>ET04183</t>
  </si>
  <si>
    <t>a0A6100001oR9UO</t>
  </si>
  <si>
    <t>PATCH PANEL INDUSTRIAL 19¿ 24P BLINDADO - PRATA</t>
  </si>
  <si>
    <t>SERVICE CABLE CONECTORIZADO SM FANOUT 8.0M - LSZH - AMARELO (CABO FANOUT)</t>
  </si>
  <si>
    <t>TRUNK CABLE PRE-TERMINATED SM FANOUT 8.0M - LSZH - YELLOW (CABO FANOUT)</t>
  </si>
  <si>
    <t>CABLE TRONCAL CONECTORIZADO SM FANOUT 8.0M - LSZH - AMARILLO (CABO FANOUT)</t>
  </si>
  <si>
    <t>CABO OPTICO CFOA-MM-AS200-G 06F (50) RC (ABNT)</t>
  </si>
  <si>
    <t>OPTICAL CABLE CFOA-MM-AS200-G 06F (50) RC (ABNT)</t>
  </si>
  <si>
    <t>CABLE OPTICO CFOA-MM-AS200-G 06F (50) RC (ABNT)</t>
  </si>
  <si>
    <t>CABO OPTICO CFOA-MM-LV-AS-CMO5KN-S 12F OM1 (62.5) RT</t>
  </si>
  <si>
    <t>OPTICAL CABLE CFOA-MM-LV-AS-CMO5KN-S 12F OM1 (62.5) RT</t>
  </si>
  <si>
    <t>CABLE OPTICO CFOA-MM-LV-AS-CMO5KN-S 12F OM1 (62.5) RT</t>
  </si>
  <si>
    <t>Licença Wibas 10.5GHz - Modo HUB</t>
  </si>
  <si>
    <t>CABO OPTICO AT-3BE27N6-006-TLCB</t>
  </si>
  <si>
    <t>OPTICAL CABLE AT-3BE27N6-006-TLCB</t>
  </si>
  <si>
    <t>CABLE OPTICO AT-3BE27N6-006-TLCB</t>
  </si>
  <si>
    <t>Licença Wibas 10.5GHz - TDM60 HUB</t>
  </si>
  <si>
    <t>KIT de acessórios e materiais de instalação Wibas OSDR 10.5GHz</t>
  </si>
  <si>
    <t>KIT de acessórios e materiais de instalação Wibas Connect 10.5GHz</t>
  </si>
  <si>
    <t>CORDAO OPTICO CONECTORIZADO FANOUT 12F SM G-652D LC-APC/MPO-APC(F) 0.7D2/10.0D3 - MTF - LSZH - AMARELO - TIPO A</t>
  </si>
  <si>
    <t>OPTICAL PATCH CORD FANOUT 12F SM G-652D LC-APC/MPO-APC(F) 0.7D2/10.0D3 - MTF - LSZH - YELLOW - TYPE A</t>
  </si>
  <si>
    <t>CORDON OPTICO CONECTORIZADO FANOUT 12F SM G-652D LC-APC/MPO-APC(F) 0.7D2/10.0D3 - MTF - LSZH - AMARILLO - TIPO A</t>
  </si>
  <si>
    <t>CABO OPTICO CFOAC-BLI-A/B-CM-01-CO-LSZH A2 PR - BOBINA 1000M (DROP FAST COMPACTO)</t>
  </si>
  <si>
    <t>OPTICAL CABLE CFOAC-BLI-A/B-CM-01-CO-LSZH PR A2 - REEL 1000M (FAST COMPACT DROP)</t>
  </si>
  <si>
    <t>CABLE OPTICO CFOAC-BLI-A/B-CM-01-CO-LSZH PR A2 - CARRETE 1000M (DROP FAST COMPACTO)</t>
  </si>
  <si>
    <t>OPTICAL CABLE CFOAC-BLI-A/B-CM-01-CO-LSZH A2 PR - REEL 1000M (FAST COMPACT DROP)</t>
  </si>
  <si>
    <t>CABLE OPTICO CFOAC-BLI-A/B-CM-01-CO-LSZH A2 PR - CARRETE 1000M (DROP FAST COMPACTO)</t>
  </si>
  <si>
    <t>PIGTAIL AND OPTICAL ADAPTER KIT 02F  SM E2000-APC 1.5M - COG - WHITE - D0.9</t>
  </si>
  <si>
    <t>EXTENSION OPTICA CONECTORIZADA 02F  SM E2000-APC 1.5M - COG - BLANCO - D0.9</t>
  </si>
  <si>
    <t>CABO OPTICO CFOA-SM-AS60-S 192F G-652D NR (12 F/T)</t>
  </si>
  <si>
    <t>OPTICAL CABLE CFOA-SM-AS60-S 192F G-652D NR (12 F/T)</t>
  </si>
  <si>
    <t>CABLE OPTICO CFOA-SM-AS60-S 192F G-652D NR (12 F/T)</t>
  </si>
  <si>
    <t>ET04155</t>
  </si>
  <si>
    <t>a0A6100001fE7dL</t>
  </si>
  <si>
    <t>CABO OPTICO CFOA-SM-AS60-S 96F G-652D NR (12 F/T)</t>
  </si>
  <si>
    <t>OPTICAL CABLE CFOA-SM-AS60-S 96F G-652D NR (12 F/T)</t>
  </si>
  <si>
    <t>CABLE OPTICO CFOA-SM-AS60-S 96F G-652D NR (12 F/T)</t>
  </si>
  <si>
    <t>CABO OPTICO CFOA-SM-AS60-S 48F G-652D NR (12 F/T)</t>
  </si>
  <si>
    <t>OPTICAL CABLE CFOA-SM-AS60-S 48F G-652D NR (12 F/T)</t>
  </si>
  <si>
    <t>CABLE OPTICO CFOA-SM-AS60-S 48F G-652D NR (12 F/T)</t>
  </si>
  <si>
    <t>CABO OPTICO CFOA-SM-AS60-S 48F G-652D NR (8 F/T)</t>
  </si>
  <si>
    <t>OPTICAL CABLE CFOA-SM-AS60-S 48F G-652D NR (8 F/T)</t>
  </si>
  <si>
    <t>CABLE OPTICO CFOA-SM-AS60-S 48F G-652D NR (8 F/T)</t>
  </si>
  <si>
    <t>CABO OPTICO CFOA-SM-AS80-S 24F TS RC (ABNT CL)</t>
  </si>
  <si>
    <t>OPTICAL CABLE CFOA-SM-AS80-S 24F TS RC (ABNT CL)</t>
  </si>
  <si>
    <t>CABLE OPTICO CFOA-SM-AS80-S 24F TS RC (ABNT CL)</t>
  </si>
  <si>
    <t>CABO OPTICO CFOA-SM-AS80-S 48F TS RC (ABNT CL)</t>
  </si>
  <si>
    <t>OPTICAL CABLE CFOA-SM-AS80-S 48F TS RC (ABNT CL)</t>
  </si>
  <si>
    <t>CABLE OPTICO CFOA-SM-AS80-S 48F TS RC (ABNT CL)</t>
  </si>
  <si>
    <t>CABO OPTICO AT-3BE27D6-024-TLIE</t>
  </si>
  <si>
    <t>KIT BASICO RADIO - (POE + CABO AC + GLAND M20)</t>
  </si>
  <si>
    <t>CABO OPTICO CFOA-SM-DE-G 06F (ABNT CL)</t>
  </si>
  <si>
    <t>CABLE OPTICO CFOA-SM-DE-G 06F (ABNT CL)</t>
  </si>
  <si>
    <t>CABO OPTICO CFOA-SM-DER-G (PFV) 36F (ABNT CL)</t>
  </si>
  <si>
    <t>OPTICAL CABLE CFOA-SM-DER-G (PFV) 36F (ABNT CL)</t>
  </si>
  <si>
    <t>CABLE OPTICO CFOA-SM-DER-G (PFV) 36F (ABNT CL)</t>
  </si>
  <si>
    <t>CABO OPTICO CFOA-SM-DDR-S 288F TS (PFV) LSZH (ABNT CL)</t>
  </si>
  <si>
    <t>OPTICAL CABLE CFOA-SM-DDR-S 288F TS (PFV) LSZH (ABNT CL)</t>
  </si>
  <si>
    <t>CABLE OPTICO CFOA-SM-DDR-S 288F TS (PFV) LSZH (ABNT CL)</t>
  </si>
  <si>
    <t>CABO OPTICO OPDC-N SC G.051.102.10 (24F SM)</t>
  </si>
  <si>
    <t>OPDC-N SC CABLE G.051.102.10 (24F SM)</t>
  </si>
  <si>
    <t>CABLE OPDC-N SC G.051.102.10 (24F SM)</t>
  </si>
  <si>
    <t>CABO OPTICO CFOA-MM-AS80-G 06F (62.5) RC (ABNT)</t>
  </si>
  <si>
    <t>OPTICAL CABLE CFOA-MM-AS80-G 06F (62.5) RC (ABNT)</t>
  </si>
  <si>
    <t>CABLE OPTICO CFOA-MM-AS80-G 06F (62.5) RC (ABNT)</t>
  </si>
  <si>
    <t>CABO OPTICO CFOA-MM-AS80-G 06F (50) RC (ABNT)</t>
  </si>
  <si>
    <t>OPTICAL CABLE CFOA-MM-AS80-G 06F (50) RC (ABNT)</t>
  </si>
  <si>
    <t>CABLE OPTICO CFOA-MM-AS80-G 06F (50) RC (ABNT)</t>
  </si>
  <si>
    <t>DIO BT48 12F SM LC-UPC - ABNT</t>
  </si>
  <si>
    <t>ODF BT48 12F SM LC-UPC - ABNT</t>
  </si>
  <si>
    <t>CLEAVER FITEL 326A</t>
  </si>
  <si>
    <t>CABO OPTICO CFOA-SM-DD-S 24F G-652D TS (ARSAT)</t>
  </si>
  <si>
    <t>OPTICAL CABLE CFOA-SM-DD-S 24F G-652D TS (ARSAT)</t>
  </si>
  <si>
    <t>CABLE OPTICO CFOA-SM-DD-S 24F G-652D TS (ARSAT)</t>
  </si>
  <si>
    <t>DIVISOR OPTICO PLC MODULAR LGX 2X16 BLI A/B G-657A SC-APC/SC-APC 1.5D2/1.5D2</t>
  </si>
  <si>
    <t>OPTICAL SPLITTER PLC MODULAR LGX 2X16 BLI A/B G-657A SC-APC/SC-APC 1.5D2/1.5D2</t>
  </si>
  <si>
    <t>DIVISOR OPTICO PLC MODULAR LGX 2X16 G.567A SC-APC/SC-APC 1.5D2/1.5D2</t>
  </si>
  <si>
    <t>SERVICE CABLE CONECTORIZADO 24F OM3 MPO12-UPC(M)/MPO12-UPC(M) 0.8D3/0.8D3 50.0M - TS - LSZH - ACQUA - TIPO B</t>
  </si>
  <si>
    <t>TRUNK CABLE PRE-TERMINATED 24F OM3 MPO12-UPC(M)/MPO12-UPC(M) 0.8D3/0.8D3 50.0M - TS - LSZH - AQUA - TYPE B</t>
  </si>
  <si>
    <t>CABLE TRONCAL CONECTORIZADO 24F OM3 MPO12-UPC(M)/MPO12-UPC(M) 0.8D3/0.8D3 50.0M - TS - LSZH - ACQUA - TIPO B</t>
  </si>
  <si>
    <t>SERVICE CABLE CONECTORIZADO 24F OM3 MPO12-UPC(M)/MPO12-UPC(M) 0.8D3/0.8D3 45.0M - TS - LSZH - ACQUA - TIPO B</t>
  </si>
  <si>
    <t>TRUNK CABLE PRE-TERMINATED 24F OM3 MPO12-UPC(M)/MPO12-UPC(M) 0.8D3/0.8D3 45.0M - TS - LSZH - AQUA - TYPE B</t>
  </si>
  <si>
    <t>CABLE TRONCAL CONECTORIZADO 24F OM3 MPO12-UPC(M)/MPO12-UPC(M) 0.8D3/0.8D3 45.0M - TS - LSZH - ACQUA - TIPO B</t>
  </si>
  <si>
    <t>SERVICE CABLE CONECTORIZADO 24F OM3 MPO12-UPC(M)/MPO12-UPC(M) 0.8D3/0.8D3 40.0M - TS - LSZH - ACQUA - TIPO B</t>
  </si>
  <si>
    <t>TRUNK CABLE PRE-TERMINATED 24F OM3 MPO12-UPC(M)/MPO12-UPC(M) 0.8D3/0.8D3 40.0M - TS - LSZH - AQUA - TYPE B</t>
  </si>
  <si>
    <t>CABLE TRONCAL CONECTORIZADO 24F OM3 MPO12-UPC(M)/MPO12-UPC(M) 0.8D3/0.8D3 40.0M - TS - LSZH - ACQUA - TIPO B</t>
  </si>
  <si>
    <t>CFOA-AS120-S</t>
  </si>
  <si>
    <t>CABO OPTICO AT-3BE12YT-024-LSZH</t>
  </si>
  <si>
    <t>OPTICAL CABLE AT-3BE12YT-024-LSZH</t>
  </si>
  <si>
    <t>CABLE OPTICO AT-3BE12YT-024-LSZH</t>
  </si>
  <si>
    <t>CABO OPTICO CFOA-SM-ARD-S 04F G-652D TS (ABNT CL)</t>
  </si>
  <si>
    <t>OPTICAL CABLE CFOA-SM-ARD-S 04F G-652D TS (ABNT CL)</t>
  </si>
  <si>
    <t>CABLE OPTICO CFOA-SM-ARD-S 04F G-652D TS (ABNT CL)</t>
  </si>
  <si>
    <t>AT-3BE27NT-288-CLCB</t>
  </si>
  <si>
    <t>CABO OPTICO AT-3BE27D6-012-CLJE</t>
  </si>
  <si>
    <t>OPTICAL CABLE AT-3BE27D6-012-CLJE</t>
  </si>
  <si>
    <t>CABLE OPTICO AT-3BE27D6-012-CLJE</t>
  </si>
  <si>
    <t>CABO OPTICO AT-3BE27D6-012-TNGB</t>
  </si>
  <si>
    <t>OPTICAL CABLE AT-3BE27D6-012-TNGB</t>
  </si>
  <si>
    <t>CABLE OPTICO AT-3BE27D6-012-TNGB</t>
  </si>
  <si>
    <t>DATAWAVE CONTROLLER 1U</t>
  </si>
  <si>
    <t>CONTROLADOR DATAWAVE 2U COM MONITOR LCD</t>
  </si>
  <si>
    <t>MODULO DATAWAVE 24P PARA PATCH PANEL</t>
  </si>
  <si>
    <t>CABO OPTICO CFOAC-BLI-CM-01-CO-LSZH A2 PR - BOBINA 1000M (DROP FAST COMPACTO)</t>
  </si>
  <si>
    <t>OPTICAL CABLE CFOAC-BLI-CM-01-CO-LSZH A2 PR - REEL 1000M (FAST COMPACT DROP)</t>
  </si>
  <si>
    <t>CABLE OPTICO CFOAC-BLI-CM-01-CO-LSZH A2 PR - CARRETE 1000M (DROP FAST COMPACTO)</t>
  </si>
  <si>
    <t>CABO OPTICO CFOA-SM-ARD-S 144F TS (ABNT CL)</t>
  </si>
  <si>
    <t>OPTICAL CABLE CFOA-SM-ARD-S 144F TS (ABNT CL)</t>
  </si>
  <si>
    <t>CABLE OPTICO CFOA-SM-ARD-S 144F TS (ABNT CL)</t>
  </si>
  <si>
    <t>CANALETA ITMAX_II - 220MM SAIDA DE ALTA CAPACIDADE</t>
  </si>
  <si>
    <t>CANALETA ITMAX_II - 220MM FIM DE SEGMENTO C/ SAIDA PARA 2 TUBOS 88MM</t>
  </si>
  <si>
    <t>CANALETA ITMAX_II - 220MM DERIVACAO HORIZONTAL T C/ TAMPA</t>
  </si>
  <si>
    <t>CABO OPTICO CFOA-SM-AS80-S 12F G-652D TS NR</t>
  </si>
  <si>
    <t>OPTICAL CABLE CFOA-SM-AS80-S 12F G-652D TS NR</t>
  </si>
  <si>
    <t>CABLE OPTICO CFOA-SM-AS80-S 12F G-652D TS NR</t>
  </si>
  <si>
    <t>CABO OPTICO CFOA-SM-LV-AS-CMO10KN-S-24F-RT (ABNT CL)</t>
  </si>
  <si>
    <t>OPTICAL CABLE CFOA-SM-LV-AS-CMO10KN-S-24F-RT (ABNT CL)</t>
  </si>
  <si>
    <t>CABLE OPTICO CFOA-SM-LV-AS-CMO10KN-S-24F-RT (ABNT CL)</t>
  </si>
  <si>
    <t>CABO OPTICO CFOA-MM-DDR-S 02F (50) OM3 TS (PFV) LSZH (ABNT CL)</t>
  </si>
  <si>
    <t>OPTICAL CABLE CFOA-MM-DDR-S 02F (50) OM3 TS (PFV) LSZH (ABNT CL)</t>
  </si>
  <si>
    <t>CABLE OPTICO CFOA-MM-DDR-S 02F (50) OM3 TS (PFV) LSZH (ABNT CL)</t>
  </si>
  <si>
    <t>SERVICE CABLE CONECTORIZADO 02F 62.5 LC-UPC/LC-UPC 1.0D2/1.0D2 40.0M - TIGHT - RISER - PRETO - IO</t>
  </si>
  <si>
    <t>CABO OPTICO CFOT-MM-UB 12F (50) OM3 TS LSZH</t>
  </si>
  <si>
    <t>OPTICAL CABLE CFOT-MM-UB 12F (50) OM3 TS LSZH</t>
  </si>
  <si>
    <t>CABLE OPTICO CFOT-MM-UB 12F (50) OM3 TS LSZH</t>
  </si>
  <si>
    <t>EXTENSAO SOLIDA RJ-45 U/UTP GIGALAN PREMIUM CAT.6 - LSZH -T568A  - 12.0M - CINZA</t>
  </si>
  <si>
    <t>U/UTP CAT.6 RJ-45 SOLID EXTENSION GIGALAN PREMIUM - LSZH - T568A - 12.0M -GRAY</t>
  </si>
  <si>
    <t>EXTENSION SOLIDO RJ-45 U/UTP GIGALAN PREMIUM CAT.6 - LSZH - T568A - 12.0M - GRIS</t>
  </si>
  <si>
    <t>CABO OPTICO CFOA-NZD LA-AS160-S 3.6KN 24F G-655C/D NR DC</t>
  </si>
  <si>
    <t>OPTICAL CABLE CFOA-NZD LA-AS160-S 3.6KN 24F G-655C/D NR DC</t>
  </si>
  <si>
    <t>CABLE OPTICO CFOA-NZD LA-AS160-S 3.6KN 24F G-655C/D NR DC</t>
  </si>
  <si>
    <t>CABO OPTICO CFOT-MM-UB 12F (50) TS LSZH</t>
  </si>
  <si>
    <t>OPTICAL CABLE CFOT-MM-UB 12F (50) TS LSZH</t>
  </si>
  <si>
    <t>CABLE OPTICO CFOT-MM-UB 12F (50) TS LSZH</t>
  </si>
  <si>
    <t>CANALETA ITMAX_II - 220MM FIM DE SEGMENTO SLOTTLESS</t>
  </si>
  <si>
    <t>CANALETA ITMAX_II - 220MM SLOTTLESS END CAP</t>
  </si>
  <si>
    <t>CORDAO DUPLEX CONECTORIZADO SM E2000-APC/E2000-APC 15.0M - COG - AZUL</t>
  </si>
  <si>
    <t>DUPLEX OPTICAL PATCH CORD SM E2000-APC/E2000-APC 15.0M - OFN - BLUE</t>
  </si>
  <si>
    <t>PATCH CORD OPTICO DUPLEX CONECTORIZADO SM E2000-APC/E2000-APC 15.0M - COG - AZUL</t>
  </si>
  <si>
    <t>CORDAO DUPLEX CONECTORIZADO SM E2000-APC/LC-UPC 6.0M - COG - AZUL</t>
  </si>
  <si>
    <t>DUPLEX OPTICAL PATCH CORD SM E2000-APC/LC-UPC 6.0M - OFN - BLUE</t>
  </si>
  <si>
    <t>PATCH CORD OPTICO DUPLEX CONECTORIZADO SM E2000-APC/LC-UPC 6.0M - COG - AZUL</t>
  </si>
  <si>
    <t>CORDAO DUPLEX CONECTORIZADO SM E2000-APC/LC-UPC 4.0M - COG - AZUL</t>
  </si>
  <si>
    <t>DUPLEX OPTICAL PATCH CORD SM E2000-APC/LC-UPC 4.0M - OFN - BLUE</t>
  </si>
  <si>
    <t>PATCH CORD OPTICO DUPLEX CONECTORIZADO SM E2000-APC/LC-UPC 4.0M - COG - AZUL</t>
  </si>
  <si>
    <t>CORDAO DUPLEX CONECTORIZADO SM G-652D E2000-APC/E2000-APC 6.0M - COG - AZUL</t>
  </si>
  <si>
    <t>DUPLEX OPTICAL PATCH CORD SM G-652D E2000-APC/E2000-APC 6.0M - OFN - BLUE</t>
  </si>
  <si>
    <t>PATCH CORD OPTICO DUPLEX CONECTORIZADO SM G-652D E2000-APC/E2000-APC 6.0M - COG - AZUL</t>
  </si>
  <si>
    <t>CORDAO DUPLEX CONECTORIZADO SM E2000-APC/E2000-APC - COG - AZUL</t>
  </si>
  <si>
    <t>DUPLEX OPTICAL PATCH CORD SM E2000-APC/E2000-APC 4.0M - OFN - BLUE</t>
  </si>
  <si>
    <t>PATCH CORD OPTICO DUPLEX CONECTORIZADO SM E2000-APC/E2000-APC 4.0M - COG - AZUL</t>
  </si>
  <si>
    <t>CABO OPTICO CFOA-SM-DDR-S 216F G-652D TS (PFV) LSZH (ABNT CL)</t>
  </si>
  <si>
    <t>OPTICAL CABLE CFOA-SM-DDR-S 216F G-652D TS (PFV) LSZH (ABNT CL)</t>
  </si>
  <si>
    <t>CABLE OPTICO CFOA-SM-DDR-S 216F G-652D TS (PFV) LSZH (ABNT CL)</t>
  </si>
  <si>
    <t>CABO OPTICO CFOA-SM-DD-S 12F G-652D TS NR</t>
  </si>
  <si>
    <t>OPTICAL CABLE CFOA-SM-DD-S 12F G-652D TS NR</t>
  </si>
  <si>
    <t>CABLE OPTICO CFOA-SM-DD-S 12F G-652D TS NR</t>
  </si>
  <si>
    <t>CABO OPTICO CFOA-SM-DDR-S 144F TS (PFV) (ABNT CL)</t>
  </si>
  <si>
    <t>OPTICAL CABLE CFOA-SM-DDR-S 144F TS (PFV) (ABNT CL)</t>
  </si>
  <si>
    <t>CABLE OPTICO CFOA-SM-DDR-S 144F TS (PFV) (ABNT CL)</t>
  </si>
  <si>
    <t>SERVICE CABLE CONECTORIZADO 02F 62.5 LC-UPC/LC-UPC 1.0D2/1.0D2 70.0M - TIGHT - LSZH - LARANJA (1X CAMISA DE PUXAMENTO IP65)</t>
  </si>
  <si>
    <t>TRUNK CABLE PRE-TERMINATED 02F 62.5 LC-UPC/LC-UPC 1.0D2/1.0D2 70.0M - TIGHT - LSZH - BLUE (1X IP65 PULLING EYE)</t>
  </si>
  <si>
    <t>CABLE TRONCAL CONECTORIZADO 02F 62.5 LC-UPC/LC-UPC 1.0D2/1.0D2 70.0M - TIGHT - LSZH - AZUL (1X KIT DE AGARRE IP65)</t>
  </si>
  <si>
    <t>LIGA DE NITINOL (NI-TI) - NT-N CIRCULAR 0.010</t>
  </si>
  <si>
    <t>NITINOL  ALLOY (NI-TI) - NT-N  ROUND 0.010</t>
  </si>
  <si>
    <t>ALEACIÓN DE NITINOL (NI-TI) - NT-N CIRCULAR 0.010</t>
  </si>
  <si>
    <t>LIGA DE NITINOL (NI-TI) - NT-N CIRCULAR 0.012</t>
  </si>
  <si>
    <t>NITINOL  ALLOY (NI-TI) - NT-N  ROUND 0.012</t>
  </si>
  <si>
    <t>ALEACIÓN DE NITINOL (NI-TI) - NT-N CIRCULAR 0.012</t>
  </si>
  <si>
    <t>LIGA DE NITINOL (NI-TI) - NT-N CIRCULAR 0.016</t>
  </si>
  <si>
    <t>NITINOL  ALLOY (NI-TI) - NT-N  ROUND 0.016</t>
  </si>
  <si>
    <t>ALEACIÓN DE NITINOL (NI-TI) - NT-N CIRCULAR 0.016</t>
  </si>
  <si>
    <t>LIGA DE NITINOL (NI-TI) - NT-N CIRCULAR 0.020</t>
  </si>
  <si>
    <t>NITINOL  ALLOY (NI-TI) - NT-N  ROUND 0.020</t>
  </si>
  <si>
    <t>ALEACIÓN DE NITINOL (NI-TI) - NT-N CIRCULAR 0.020</t>
  </si>
  <si>
    <t>LIGA DE NITINOL (NI-TI) - NT-N RETANGULAR 0.017 X 0.025</t>
  </si>
  <si>
    <t>NITINOL  ALLOY (NI-TI) - NT-N  RECTANGULAR 0.017 X 0.025</t>
  </si>
  <si>
    <t>ALEACIÓN DE NITINOL (NI-TI) - RECTANGULAR 0.017 X 0.025</t>
  </si>
  <si>
    <t>LIGA DE NITINOL (NI-TI) - NT-N RETANGULAR 0.018 X 0.025</t>
  </si>
  <si>
    <t>NITINOL  ALLOY (NI-TI) - NT-N  RECTANGULAR 0.018 X 0.025</t>
  </si>
  <si>
    <t>ALEACIÓN DE NITINOL (NI-TI) - NT-N RECTANGULAR 0.018 X 0.025</t>
  </si>
  <si>
    <t>LIGA DE NITINOL (NI-TI) - NT-N RETANGULAR 0.017 X 0.017</t>
  </si>
  <si>
    <t>NITINOL  ALLOY (NI-TI) - NT-N  RECTANGULAR 0.017 X 0.017</t>
  </si>
  <si>
    <t>ALEACIÓN DE NITINOL (NI-TI) - NT-N RECTANGULAR 0.017 X 0.017</t>
  </si>
  <si>
    <t>LIGA DE NITINOL (NT-E9) ? NT-E9 CIRCULAR 0.012</t>
  </si>
  <si>
    <t>NITINOL  ALLOY (NT-E9) ? NT-E9  ROUND 0.012</t>
  </si>
  <si>
    <t>ALEACIÓN DE NITINOL  (NT-E9) ? NT-E9 CIRCULAR 0.012</t>
  </si>
  <si>
    <t>LIGA DE NITINOL (NT-E9) ? NT-E9 CIRCULAR 0.014</t>
  </si>
  <si>
    <t>NITINOL  ALLOY (NT-E9) ? NT-E9 ROUND 0.014</t>
  </si>
  <si>
    <t>ALEACIÓN DE NITINOL (NT-E9) ? NT-E9 CIRCULAR 0.014</t>
  </si>
  <si>
    <t>LIGA DE NITINOL ((NT-E9) ? NT-E9 CIRCULAR 0.016</t>
  </si>
  <si>
    <t>NITINOL  ALLOY (NT-E9) ? NT-E9 ROUND 0.016</t>
  </si>
  <si>
    <t>ALEACIÓN DE NITINOL (NT-E9) ? NT-E9 CIRCULAR 0.016</t>
  </si>
  <si>
    <t>LIGA DE NITINOL (NT-E9) ? NT-E9 CIRCULAR 0.018</t>
  </si>
  <si>
    <t>NITINOL  ALLOY (NT-E9) ? NT-E9 CIRCULAR 0.018</t>
  </si>
  <si>
    <t>ALEACIÓN DE NITINOL (NT-E9) ? NT-E9 CIRCULAR 0.018</t>
  </si>
  <si>
    <t>LIGA DE NITINOL (NT-E9) ? NT-E9 CIRCULAR 0.020</t>
  </si>
  <si>
    <t>NITINOL  ALLOY (NT-E9) ? NT-E9 CIRCULAR 0.020</t>
  </si>
  <si>
    <t>ALEACIÓN DE NITINOL (NT-E9) ? NT-E9 CIRCULAR 0.020</t>
  </si>
  <si>
    <t>LIGA DE NITINOL (NT-E9) ? NT-E9 RETANGULAR 0.016 X 0.022</t>
  </si>
  <si>
    <t>NITINOL  ALLOY (NT-E9) ? NT-E9 RECTANGULAR 0.016 X 0.022</t>
  </si>
  <si>
    <t>ALEACIÓN DE NITINOL (NT-E9) ? NT-E9 RECTANGULAR 0.016 X 0.022</t>
  </si>
  <si>
    <t>LIGA DE NITINOL (NT-E9) ? NT-E9 RETANGULAR 0.017 X 0.025</t>
  </si>
  <si>
    <t>NITINOL  ALLOY (NT-E9) ? NT-E9 RECTANGULAR 0.017 X 0.025</t>
  </si>
  <si>
    <t>ALEACIÓN DE NITINOL (NT-E9) ? NT-E9 RECTANGULAR 0.017 X 0.025</t>
  </si>
  <si>
    <t>LIGA DE NITINOL (NT-E9) ? NT-E9 RETANGULAR 0.018 X 0.025</t>
  </si>
  <si>
    <t>NITINOL  ALLOY (NT-E9) ? NT-E9 RECTANGULAR 0.018 X 0.025</t>
  </si>
  <si>
    <t>ALEACIÓN DE NITINOL (NT-E9) ? NT-E9 RECTANGULAR 0.018 X 0.025</t>
  </si>
  <si>
    <t>LIGA DE NITINOL (NT-E9) ? NT-E9 RETANGULAR 0.019 X 0.025</t>
  </si>
  <si>
    <t>NITINOL  ALLOY (NT-E9) ? NT-E9 RECTANGULAR 0.019 X 0.025</t>
  </si>
  <si>
    <t>ALEACIÓN DE NITINOL (NT-E9) ? NT-E9 RECTANGULAR 0.019 X 0.025</t>
  </si>
  <si>
    <t>LIGA DE NITINOL (NT-E9) ? NT-E9 RETANGULAR 0.021 X 0.025</t>
  </si>
  <si>
    <t>NITINOL  ALLOY (NT-E9) ? NT-E9 RECTANGULAR 0.021 X 0.025</t>
  </si>
  <si>
    <t>ALEACIÓN DE NITINOL (NT-E9) ? NT-E9 RECTANGULAR 0.021 X 0.025</t>
  </si>
  <si>
    <t>SERVICE CABLE CONECTORIZADO 02F SM ST-UPC/ST-UPC 1.0D2/1.0D2 15.0M - TIGHT-AR (PFV) - LSZH - PRETO/AZUL</t>
  </si>
  <si>
    <t>TRUNK CABLE PRE-TERMINATED 02F SM ST-UPC/ST-UPC 1.0D2/1.0D2 15.0M -  TIGHT-AR (PFV) - LSZH - BLACK/BLUE</t>
  </si>
  <si>
    <t>CABLE TRONCAL CONECTORIZADO 02F SM ST-UPC/ST-UPC 1.0D2/1.0D2 15.0M -  TIGHT-AR (PFV) - LSZH - NEGRO/AZUL</t>
  </si>
  <si>
    <t>SERVICE CABLE CONECTORIZADO 02F SM ST-UPC/ST-UPC 1.0D2/1.0D2 29.0M - TIGHT-AR (PFV) - LSZH - PRETO/AZUL</t>
  </si>
  <si>
    <t>SERVICE CABLE CONECTORIZADO 02F SM ST-UPC/ST-UPC 1.0D2/1.0D2 30.0M - TIGHT-AR (PFV) - LSZH - PRETO/AZUL</t>
  </si>
  <si>
    <t>TRUNK CABLE PRE-TERMINATED 02F SM ST-UPC/ST-UPC 1.0D2/1.0D2 30.0M -  TIGHT-AR (PFV) - LSZH - BLACK/BLUE</t>
  </si>
  <si>
    <t>SERVICE CABLE CONECTORIZADO 02F SM ST-UPC/ST-UPC 1.0D2/1.0D2 31.0M - TIGHT-AR (PFV) - LSZH - PRETO/AZUL</t>
  </si>
  <si>
    <t>TRUNK CABLE PRE-TERMINATED 02F SM ST-UPC/ST-UPC 1.0D2/1.0D2 31.0M -  TIGHT-AR (PFV) - LSZH - BLACK/BLUE</t>
  </si>
  <si>
    <t>CABLE TRONCAL CONECTORIZADO 02F SM ST-UPC/ST-UPC 1.0D2/1.0D2 31.0M -  TIGHT-AR (PFV) - LSZH - NEGRO/AZUL</t>
  </si>
  <si>
    <t>SERVICE CABLE CONECTORIZADO 02F SM ST-UPC/ST-UPC 1.0D2/1.0D2 32.0M - TIGHT-AR (PFV) - LSZH - PRETO/AZUL</t>
  </si>
  <si>
    <t>TRUNK CABLE PRE-TERMINATED 02F SM ST-UPC/ST-UPC 1.0D2/1.0D2 32.0M -  TIGHT-AR (PFV) - LSZH - BLACK/BLUE</t>
  </si>
  <si>
    <t>CABLE TRONCAL CONECTORIZADO 02F SM ST-UPC/ST-UPC 1.0D2/1.0D2 32.0M -  TIGHT-AR (PFV) - LSZH - NEGRO/AZUL</t>
  </si>
  <si>
    <t>SERVICE CABLE CONECTORIZADO 02F SM ST-UPC/ST-UPC 1.0D2/1.0D2 34.0M - TIGHT-AR (PFV) - LSZH - PRETO/AZUL</t>
  </si>
  <si>
    <t>TRUNK CABLE PRE-TERMINATED 02F SM ST-UPC/ST-UPC 1.0D2/1.0D2 34.0M -  TIGHT-AR (PFV) - LSZH - BLACK/BLUE</t>
  </si>
  <si>
    <t>CABO OPTICO CFOA-MM-DDR-S 06F (62.5) TS (PFV) LSZH (ABNT CL)</t>
  </si>
  <si>
    <t>OPTICAL CABLE CFOA-MM-DDR-S 06F (62.5) TS (PFV) LSZH (ABNT CL)</t>
  </si>
  <si>
    <t>CABLE OPTICO CFOA-MM-DDR-S 06F (62.5) TS (PFV) LSZH (ABNT CL)</t>
  </si>
  <si>
    <t>OPTICAL CABLE CFOAC-BLI-CD-02-AR-LSZH A2 PR - EUROCLASS Dca (s2, d1, a1) - REEL 1000M (DROP COMPACTO FIG.8 LOW FRICTION)</t>
  </si>
  <si>
    <t>CABLE OPTICO CFOAC-BLI-CD-02-AR-LSZH A2 PR - EUROCLASS Dca (s2, d1, a1) - CARRETE 1000M (DROP COMPACTO FIG.8 LOW FRICTION)</t>
  </si>
  <si>
    <t>FW-2200-3D - TERMINAL DE RADIO DIGITAL FW-2200-3D, BW56MHZ,-48VDC, 1+0, HIGH, 4XE1, 120 OHMS</t>
  </si>
  <si>
    <t>FW-2200-3D - TERMINAL DE RADIO DIGITAL FW-2200-3D, BW56MHZ,-48VDC, 1+0, LOW, 4XE1, 120 OHMS</t>
  </si>
  <si>
    <t>FW-2200-3D - TERMINAL DE RADIO DIGITAL FW-2200-3D, BW56MHZ, -48VDC, 1+0 PLUS, LOW, 4XE1, 120 OHMS</t>
  </si>
  <si>
    <t>FW-2200-3D - TERMINAL DE RADIO DIGITAL FW-2200-3D, BW56MHZ, -48VDC, 1+0 PLUS, HIGH, 4XE1, 120 OHMS</t>
  </si>
  <si>
    <t>FW-2200-3D - TERMINAL DE RADIO DIGITAL FW-2200-3D, BW56MHZ, -48VDC, 1+1, LOW, 4XE1, 120 OHMS</t>
  </si>
  <si>
    <t>FW-2200-3D - TERMINAL DE RADIO DIGITAL FW-2200-3D, BW56MHZ, -48VDC, 1+1, HIGH, 4XE1, 120 OHMS</t>
  </si>
  <si>
    <t>FW-2200-3D - TERMINAL DE RADIO DIGITAL FW-2200-3D, BW56MHZ, -48VDC, 2+0, LOW, 4XE1, 120 OHMS</t>
  </si>
  <si>
    <t>FW-2200-3D - TERMINAL DE RADIO DIGITAL FW-2200-3D, BW56MHZ, -48VDC, 2+0, HIGH, 4XE1, 120 OHMS</t>
  </si>
  <si>
    <t>MODEM OPTICO LIGHTDRIVE GPON LD123-41R</t>
  </si>
  <si>
    <t>OPTICAL MODEM LIGHTDRIVE GPON LD123-41R</t>
  </si>
  <si>
    <t>MODEM OPTICO LIGHTDRIVE GPON LLD123-41R</t>
  </si>
  <si>
    <t>FONTE DE ALIMENTACAO AC/DC 100W 48V PARA CONCENTRADOR OPTICO STANDALONE LIGHTDRIVE GPON LD3516</t>
  </si>
  <si>
    <t>POWER SUPPLY AC/DC 100W 48V FOR CONCENTRADOR OPTICO STANDALONE LIGHTDRIVE GPON LD3516</t>
  </si>
  <si>
    <t>FUENTE DE ALIMENTACION AC/DC 100W 48V PARA CONCENTRADOR OPTICO STANDALONE LIGHTDRIVE GPON LD3516</t>
  </si>
  <si>
    <t>CABO OPTICO CFOA-SM-AS80-S 48F G-652D NR</t>
  </si>
  <si>
    <t>OPTICAL CABLE CFOA-SM-AS80-S 48F G-652D NR</t>
  </si>
  <si>
    <t>CABLE OPTICO CFOA-SM-AS80-S 48F G-652D NR</t>
  </si>
  <si>
    <t>EXTENSAO OPTICA CONECTORIZADA 12F SM LC-UPC 1.5M - COG - TELCORDIA - D0.9</t>
  </si>
  <si>
    <t>PIGTAIL AND OPTICAL ADAPTER KIT 12F SM LC-UPC 1.5M - OFN - TELCORDIA - D0.9</t>
  </si>
  <si>
    <t>EXTENSION OPTICA CONECTORIZADA 12F SM LC-UPC 1.5M - COG - TELCORDIA - D0.9</t>
  </si>
  <si>
    <t>CABO OPTICO CFOA-SM-DD-S 24F TS RC (ABNT CL)</t>
  </si>
  <si>
    <t>OPTICAL CABLE CFOA-SM-DD-S 24F TS RC (ABNT CL)</t>
  </si>
  <si>
    <t>CABLE OPTICO CFOA-SM-DD-S 24F TS RC (ABNT CL)</t>
  </si>
  <si>
    <t>CANALETA ITMAX_II - SUPORTE DE MONTAGEM HORIZONTAL-100MM</t>
  </si>
  <si>
    <t>CABO OPTICO CFOA-MM-DDR-S 36F (50) TS (PFV) LSZH (ABNT CL)</t>
  </si>
  <si>
    <t>OPTICAL CABLE CFOA-MM-DDR-S 36F (50) TS (PFV) LSZH (ABNT CL)</t>
  </si>
  <si>
    <t>CABLE OPTICO CFOA-MM-DDR-S 36F (50) TS (PFV) LSZH (ABNT CL)</t>
  </si>
  <si>
    <t>CABO OPTICO CFOA-MM-DDR-S 72F (50) TS (PFV) LSZH (ABNT CL)</t>
  </si>
  <si>
    <t>OPTICAL CABLE CFOA-MM-DDR-S 72F (50) TS (PFV) LSZH (ABNT CL)</t>
  </si>
  <si>
    <t>CABLE OPTICO CFOA-MM-DDR-S 72F (50) TS (PFV) LSZH (ABNT CL)</t>
  </si>
  <si>
    <t>FK-CTO-16MC (CAIXA DE TERMINAÇÃO ÓPTICA - 2 BANDEJAS DE EMENDA, SPLITTER 1X8 NC/SC-APC, SUPORTE PARA CORDOALHA E GROMMETS DROP FLAT E CIRCULAR)</t>
  </si>
  <si>
    <t>FK-CTO-16MC (SLIMBOX DROP TERMINAL - 2 SPLICE TRAY, 1 TRAY W/ 8 SC-APC ADAPTERS, SPLITTER 1X8 NC/SC-APC, STRAND MOUNTING SUPPORT AND GROMMETS FLAT AND CIRCULAR)</t>
  </si>
  <si>
    <t>FK-CTO-16MC (CAJA DE TERMINACION OPTICA - 2 BANDEJAS DE EMPALME, SPLITTER 1X8 NC/SC-APC, SOPORTE PARA LINGA Y GROMMETS DROP FLAT Y CIRCULAR)</t>
  </si>
  <si>
    <t>ET04178</t>
  </si>
  <si>
    <t>a0A6100001dhhhO</t>
  </si>
  <si>
    <t>CABO OPTICO CFOA-SM-DD-S 24F G-652D (2.80KN) (DC) NR</t>
  </si>
  <si>
    <t>OPTICAL CABLE CFOA-SM-DD-S 24F G-652D (2.80KN) (DC) NR</t>
  </si>
  <si>
    <t>CABLE OPTICO CFOA-SM-DD-S 24F G-652D (2.80KN) (DC) NR</t>
  </si>
  <si>
    <t>ET04188</t>
  </si>
  <si>
    <t>a0A6100001oRBI4</t>
  </si>
  <si>
    <t>FK-CTO-16MC (CAIXA DE TERMINACAO OPTICA - 2 BANDEJAS DE EMENDA, 2 SPLITTERS 1X8 NC/SC-APC, SUPORTE PARA CORDOALHA E GROMMETS DROP FLAT E CIRCULAR)</t>
  </si>
  <si>
    <t>FK-CTO-16MC (SLIMBOX DROP TERMINAL - 2 SPLICE TRAY, 1 TRAY W/ 16 SC-APC ADAPTERS, 2 SPLITTERS 1X8 NC/SC-APC, STRAND MOUNTING SUPPORT AND GROMMETS FLAT AND CIRCULAR)</t>
  </si>
  <si>
    <t>FK-CTO-16MC (CAJA DE TERMINACION OPTICA - 2 BANDEJAS DE EMPALME, 2 SPLITTERS 1X8 NC/SC-APC, SOPORTE PARA LINGA Y GROMMETS DROP FLAT Y CIRCULAR)</t>
  </si>
  <si>
    <t>CANALETA ITMAX_II - 100MM LEITO PRINCIPAL S/ TAMPA</t>
  </si>
  <si>
    <t>CANALETA ITMAX_II - 100MM CURVA HORIZONTAL 90 GRAUS S/ TAMPA</t>
  </si>
  <si>
    <t>CANALETA ITMAX_II - 100MM CURVA HORIZONTAL 45 GRAUS S/ TAMPA</t>
  </si>
  <si>
    <t>CANALETA ITMAX_II - 100MM DERIVACAO HORIZONTAL T S/ TAMPA</t>
  </si>
  <si>
    <t>CABO OPTICO CFOA-MM-DDR-S 04F (50) TS (PFV) LSZH (ABNT CL)</t>
  </si>
  <si>
    <t>OPTICAL CABLE CFOA-MM-DDR-S 04F (50) TS (PFV) LSZH (ABNT CL)</t>
  </si>
  <si>
    <t>CABLE OPTICO CFOA-MM-DDR-S 04F (50) TS (PFV) LSZH (ABNT CL)</t>
  </si>
  <si>
    <t>CANALETA ITMAX_II - 220MM DERIVACAO HORIZONTAL T S/ TAMPA</t>
  </si>
  <si>
    <t>CABO OPTICO CFOA-SM-AS80-S 06F TS NR (G-652D)</t>
  </si>
  <si>
    <t>OPTICAL CABLE CFOA-SM-AS80-S 06F TS NR (G-652D)</t>
  </si>
  <si>
    <t>CABLE OPTICO CFOA-SM-AS80-S 06F TS NR (G-652D)</t>
  </si>
  <si>
    <t>CAIXA DE EMENDA OPGW C/ SUPORTE FIXAÇÃO - EN320</t>
  </si>
  <si>
    <t>CABO OPTICO CFOA-SM-DD-S 24F G-652D (2.80KN) DC (PKP) NR</t>
  </si>
  <si>
    <t>OPTICAL CABLE CFOA-SM-DD-S 24F G-652D (2.80KN) (PKP) NR</t>
  </si>
  <si>
    <t>CABLE OPTICO CFOA-SM-DD-S 24F G-652D (2.80KN) DC (PKP) NR</t>
  </si>
  <si>
    <t>CABO OPTICO AT-3BE27DT-216-CLCB</t>
  </si>
  <si>
    <t>OPTICAL CABLE AT-3BE27DT-216-CLCB</t>
  </si>
  <si>
    <t>CABLE OPTICO AT-3BE27DT-216-CLCB</t>
  </si>
  <si>
    <t>CABO OPTICO AT-3BE27DT-288-CLCB</t>
  </si>
  <si>
    <t>OPTICAL CABLE AT-3BE27DT-288-CLCB</t>
  </si>
  <si>
    <t>CABLE OPTICO AT-3BE27DT-288-CLCB</t>
  </si>
  <si>
    <t>CORDAO DUPLEX CONECTORIZADO SM G-657A2 LC-UPC/LC-UPC 10.0M - COG - AMARELO (A - B)</t>
  </si>
  <si>
    <t>DUPLEX OPTICAL PATCH CORD SM G-657A2 LC-UPC/LC-UPC 10.0M - OFN - YELLOW (A - B)</t>
  </si>
  <si>
    <t>PATCH CORD OPTICO DUPLEX CONECTORIZADO SM G-657A2 LC-UPC/LC-UPC 10.0M - COG - AMARILLO (A - B)</t>
  </si>
  <si>
    <t>CORDAO DUPLEX CONECTORIZADO SM G-657A2 LC-UPC/LC-UPC 5.0M - COG - AMARELO (A - B)</t>
  </si>
  <si>
    <t>DUPLEX OPTICAL PATCH CORD SM G-657A2 LC-UPC/LC-UPC 5.0M - OFN - YELLOW (A - B)</t>
  </si>
  <si>
    <t>PATCH CORD OPTICO DUPLEX CONECTORIZADO SM G-657A2 LC-UPC/LC-UPC 5.0M - COG - AMARILLO (A - B)</t>
  </si>
  <si>
    <t>CORDAO DUPLEX CONECTORIZADO SM G-657A2 LC-UPC/LC-UPC 7.0M - COG - AMARELO (A - B)</t>
  </si>
  <si>
    <t>DUPLEX OPTICAL PATCH CORD SM G-657A2 LC-UPC/LC-UPC 7.0M - OFN - YELLOW (A - B)</t>
  </si>
  <si>
    <t>PATCH CORD OPTICO DUPLEX CONECTORIZADO SM G-657A2 LC-UPC/LC-UPC 7.0M - COG - AMARILLO (A - B)</t>
  </si>
  <si>
    <t>EXTENSAO OPTICA CONECTORIZADA 12F SM G657A LC-UPC 1.5M - COG - TELCORDIA - D0.9</t>
  </si>
  <si>
    <t>PIGTAIL AND OPTICAL ADAPTER KIT 12F SM G657A LC-UPC 1.5M - OFN - TELCORDIA - D0.9</t>
  </si>
  <si>
    <t>EXTENSION OPTICA CONECTORIZADA 12F SM G657A LC-UPC 1.5M - COG - TELCORDIA - D0.9</t>
  </si>
  <si>
    <t>SERVICE CABLE CONECTORIZADO FANOUT 12F BLI A/B G-657A LC-UPC/MPO12-APC(M) 1.0D2/0.8D3 20.0M - UT - LSZH - AZUL - TIPO A</t>
  </si>
  <si>
    <t>TRUNK CABLE PRE-TERMINATED FANOUT 12F BLI A/B G-657A LC-UPC/MPO12-APC(M) 1.0D2/0.8D3 20.0M - UT - LSZH - BLUE - TYPE A</t>
  </si>
  <si>
    <t>CABLE TRONCAL CONECTORIZADO FANOUT 12F BLI A/B G-657A LC-UPC/MPO12-APC(M) 1.0D2/0.8D3 20.0M - UT - LSZH - AZUL - TIPO A</t>
  </si>
  <si>
    <t>CABO OPTICO CFOA-MM-AS80-G 06F (50) NR (ABNT CL)</t>
  </si>
  <si>
    <t>OPTICAL CABLE CFOA-MM-AS80-G 06F (50) NR (ABNT CL)</t>
  </si>
  <si>
    <t>CABLE OPTICO CFOA-MM-AS80-G 06F (50) NR (ABNT CL)</t>
  </si>
  <si>
    <t>FK-CEO-4M-144F (96F) - (CEO AZUL COM SUPORTE P/ POSTE)</t>
  </si>
  <si>
    <t>FK-CEO-4M-144F (96F) - (CEO AZUL SOPORTE P/ POSTE)</t>
  </si>
  <si>
    <t>SERVICE CABLE CONECTORIZADO 02F SM LC-UPC/SC-UPC 0.8D2/0.8D2 80.0M - TIGHT - LSZH - AZUL</t>
  </si>
  <si>
    <t>SERVICE CABLE CONECTORIZADO 02F SM LC-UPC/SC-UPC 0.8D2/0.8D2 100.0M - TIGHT - LSZH - AZUL</t>
  </si>
  <si>
    <t>SERVICE CABLE CONECTORIZADO 02F SM LC-UPC/SC-UPC 1.0D2/1.0D2 120.0M - TIGHT - LSZH - AZUL</t>
  </si>
  <si>
    <t>SERVICE CABLE CONECTORIZADO 02F SM LC-UPC/SC-UPC 1.0D2/1.0D2 150.0M - TIGHT - LSZH - AZUL</t>
  </si>
  <si>
    <t>SERVICE CABLE CONECTORIZADO 02F SM LC-UPC/LC-UPC 1.0D2/1.0D2 80.0M - TIGHT - LSZH - AZUL</t>
  </si>
  <si>
    <t>SERVICE CABLE CONECTORIZADO 02F OM3 LC-UPC/LC-UPC 1.0D2/1.0D2 80.0M - TIGHT - LSZH - ACQUA (A - B)</t>
  </si>
  <si>
    <t>SERVICE CABLE CONECTORIZADO 02F OM3 LC-UPC/LC-UPC 1.0D3/1.0D3 80.0M - TIGHT - LSZH - ACQUA (A - B)</t>
  </si>
  <si>
    <t>SERVICE CABLE CONECTORIZADO 02F OM3 LC-UPC/LC-UPC 1.0D2/1.0D2 100.0M - TIGHT - LSZH - ACQUA (A - B)</t>
  </si>
  <si>
    <t>SERVICE CABLE CONECTORIZADO 02F OM3 LC-UPC/LC-UPC 1.0D3/1.0D3 100.0M - TIGHT - LSZH - ACQUA (A - B)</t>
  </si>
  <si>
    <t>SERVICE CABLE CONECTORIZADO 02F OM3 LC-UPC/LC-UPC 1.0D2/1.0D2 120.0M - TIGHT - LSZH - ACQUA (A - B)</t>
  </si>
  <si>
    <t>SERVICE CABLE CONECTORIZADO 02F OM3 LC-UPC/LC-UPC 1.0D3/1.0D3 120.0M - TIGHT - LSZH - ACQUA (A - B)</t>
  </si>
  <si>
    <t>FK-CEO-4M-144F (144F) - (CEO AZUL COM SUPORTE P/ CORDOALHA)</t>
  </si>
  <si>
    <t>FK-CEO-4M-144F (144F) - (CEO BLUE SUPORT FOR STRAND)</t>
  </si>
  <si>
    <t>FK-CEO-4M-144F (144F) - (CEO AZUL SOPORTE P/ CORDAJE)</t>
  </si>
  <si>
    <t>CONCENTRADOR OPTICO STANDALONE LIGHTDRIVE GPON LD3504</t>
  </si>
  <si>
    <t>CONCENTRADOR OPTICO STANDALONE LIGHTDRIVE GPON LD3508</t>
  </si>
  <si>
    <t>SERVICE CABLE CONECTORIZADO 02F OM3 LC-UPC/LC-UPC 1.0D2/1.0D2 150.0M - TIGHT - LSZH - ACQUA (A - B)</t>
  </si>
  <si>
    <t>SERVICE CABLE CONECTORIZADO 02F OM3 LC-UPC/LC-UPC 1.0D3/1.0D3 150.0M - TIGHT - LSZH - ACQUA (A - B)</t>
  </si>
  <si>
    <t>SERVICE CABLE CONECTORIZADO 02F OM3 LC-UPC/LC-UPC 1.0D2/1.0D2 200.0M - TIGHT - LSZH - ACQUA (A - B)</t>
  </si>
  <si>
    <t>SERVICE CABLE CONECTORIZADO 02F OM3 LC-UPC/LC-UPC 1.0D3/1.0D3 200.0M - TIGHT - LSZH - ACQUA (A - B)</t>
  </si>
  <si>
    <t>SERVICE CABLE CONECTORIZADO 02F OM3 LC-UPC/SC-UPC 1.0D3/1.0D3 120.0M - TIGHT - LSZH - ACQUA (A - B)</t>
  </si>
  <si>
    <t>SERVICE CABLE CONECTORIZADO 02F OM3 LC-UPC/SC-UPC 1.0D3/1.0D3 150.0M - TIGHT - LSZH - ACQUA (A - B)</t>
  </si>
  <si>
    <t>DIVISOR OPTICO PLC MODULAR LGX (CURTO) 1X4 BLI A/B G-657A SC-APC/SC-APC 1.5D2/1.5D2</t>
  </si>
  <si>
    <t>DIVISOR OPTICO PLC MODULAR LGX (CURTO) 1X8 BLI A/B G-657A SC-APC/SC-APC 1.5D2/1.5D2</t>
  </si>
  <si>
    <t>DIVISOR OPTICO PLC MODULAR LGX (CURTO) 1X16 BLI A/B G-657A SC-APC/SC-APC 1.5D2/1.5D2</t>
  </si>
  <si>
    <t>DIVISOR OPTICO PLC MODULAR LGX (CURTO) 1X32 BLI A/B G-657A SC-APC/SC-APC 1.5D2/1.5D2</t>
  </si>
  <si>
    <t>DIVISOR OPTICO PLC MODULAR LGX (CURTO) 1X64 BLI A/B G-657A SC-APC/SC-APC 1.5D2/1.5D2</t>
  </si>
  <si>
    <t>OPTICAL SPLITTER PLC MODULAR LGX (SHORT) 1X64 BLI A/B G-657A SC-APC/SC-APC 1.5D2/1.5D2</t>
  </si>
  <si>
    <t>DIVISOR OPTICO PLC MODULAR LGX (CORTO) 1X64 BLI A/B G-657A SC-APC/SC-APC 1.5D2/1.5D2</t>
  </si>
  <si>
    <t>CEIP 12 (CAIXA DE EMENDA INTERNA DE PAREDE 12F COM SPLITTER 1X8 NC/SC-APC E 3 PIGTAILS NC/SC-APC)</t>
  </si>
  <si>
    <t>SLIMBOX 12-FIBER INTERNAL ADAPTER MODULE (CEIP 12 - WITH 1 SPLITTER 1X8 NC/SC-APC AND 3 PIGTAILS NC/SC-APC)</t>
  </si>
  <si>
    <t>CEIP 12 (CAJA DE EMPALME INTERNA DE PARED 12F CON SPLITTER 1X8 NC/SC-APC Y 3 EXTENSIONES NC/SC-APC)</t>
  </si>
  <si>
    <t>CABO OPTICO CFOA-NZD-DD-S 48F TS (CATV 12F/T)</t>
  </si>
  <si>
    <t>OPTICAL CABLE CFOA-NZD-DD-S 48F TS (CATV 12F/T)</t>
  </si>
  <si>
    <t>CABLE OPTICO CFOA-NZD-DD-S 48F TS (CATV 12F/T)</t>
  </si>
  <si>
    <t>CABO OPTICO OPGW DS1.097.141.S24 (DUAL 24F SM) 101MM2</t>
  </si>
  <si>
    <t>OPGW CABLE DS1.097.141.S24 (DUAL 24F SM) 101MM2</t>
  </si>
  <si>
    <t>CABLE OPTICO OPGW DS1.097.141.S24 (DUAL 24F SM) 101MM2</t>
  </si>
  <si>
    <t>CABO OPTICO OPGW DS1.097.141.S24 (DUAL 24F SM) 87MM2</t>
  </si>
  <si>
    <t>OPGW CABLE DS1.097.141.S24 (DUAL 24F SM) 87MM2</t>
  </si>
  <si>
    <t>CABLE OPTICO OPGW DS1.097.141.S24 (DUAL 24F SM) 87MM2</t>
  </si>
  <si>
    <t>CABO OPTICO CFOA-SM-DDR-S 72F TS (PFV) LSZH (MTC)</t>
  </si>
  <si>
    <t>OPTICAL CABLE CFOA-SM-DDR-S 72F TS (PFV) LSZH (MTC)</t>
  </si>
  <si>
    <t>ET04191</t>
  </si>
  <si>
    <t>a0A6100001oRBqJ</t>
  </si>
  <si>
    <t>CABO OPTICO CFOA-SM-DDR-S 144F TS (PFV) LSZH (MTC)</t>
  </si>
  <si>
    <t>OPTICAL CABLE CFOA-SM-DDR-S 144F TS (PFV) LSZH (MTC)</t>
  </si>
  <si>
    <t>CABO OPTICO CFOA-SM-DDR-S 36F TS (PFV) LSZH (MTC)</t>
  </si>
  <si>
    <t>OPTICAL CABLE CFOA-SM-DDR-S 36F TS (PFV) LSZH (MTC)</t>
  </si>
  <si>
    <t>CABLE OPTICO CFOA-SM-DDR-S 36F TS (PFV) LSZH (MTC)</t>
  </si>
  <si>
    <t>CABO OPTICO DROP CIRCULAR COMPACTO FTTH 01 BLI LSZH SLIMCONNECTOR E SC-APC - ROLO 3M</t>
  </si>
  <si>
    <t>OPTICAL COMPACT ROUND DROP CABLE FTTH 01 BLI LSZH SLIMCONNECTOR AND SC-APC - ROLL 3M</t>
  </si>
  <si>
    <t>CABLE OPTICO DROP CIRCULAR COMPACTO FTTH 01F BLI LSZH SLIMCONNECTOR SC-APC - ROLLO 3M</t>
  </si>
  <si>
    <t>LIGA DE NITINOL (NI-TI) - NT-N CIRCULAR 0.010 </t>
  </si>
  <si>
    <t>NITINOL ALLOY (NI-TI) - NT-N CIRCULAR 0.010 </t>
  </si>
  <si>
    <t>ALEACIÓN DE NITINOL (NI-TI) - NT-N CIRCULAR 0.010 </t>
  </si>
  <si>
    <t>CABO OPTICO CFOA-SM-ARD-S 36F TS (ABNT CL)</t>
  </si>
  <si>
    <t>OPTICAL CABLE CABO OPTICO CFOA-SM-ARD-S 36F TS (ABNT CL)</t>
  </si>
  <si>
    <t>CABLE OPTICO CABO OPTICO CFOA-SM-ARD-S 36F TS (ABNT CL)</t>
  </si>
  <si>
    <t>CABO OPTICO CFOA-SM-ARD-S 48F TS (ABNT CL)</t>
  </si>
  <si>
    <t>OPTICAL CABLE CABO OPTICO CFOA-SM-ARD-S 48F TS (ABNT CL)</t>
  </si>
  <si>
    <t>CABLE OPTICO CABO OPTICO CFOA-SM-ARD-S 48F TS (ABNT CL)</t>
  </si>
  <si>
    <t>CABO OPTICO CFOA-SM-ARD-S 72F TS (ABNT CL)</t>
  </si>
  <si>
    <t>OPTICAL CABLE CABO OPTICO CFOA-SM-ARD-S 72F TS (ABNT CL)</t>
  </si>
  <si>
    <t>CABLE OPTICO CABO OPTICO CFOA-SM-ARD-S 72F TS (ABNT CL)</t>
  </si>
  <si>
    <t>LIGA DE NITINOL (NI-TI) - NT-N CIRCULAR 0.012 </t>
  </si>
  <si>
    <t>NITINOL ALLOY (NI-TI) - NT-N CIRCULAR 0.012 </t>
  </si>
  <si>
    <t>ALEACIÓN DE NITINOL)- NT-N CIRCULAR 0.012 </t>
  </si>
  <si>
    <t>CABO OPTICO CFOA-SM-ARD-S 96F TS (ABNT CL)</t>
  </si>
  <si>
    <t>OPTICAL CABLE CABO OPTICO CFOA-SM-ARD-S 96F TS (ABNT CL)</t>
  </si>
  <si>
    <t>CABLE OPTICO CABO OPTICO CFOA-SM-ARD-S 96F TS (ABNT CL)</t>
  </si>
  <si>
    <t>LIGA DE NITINOL (NI-TI) - NT-N CIRCULAR 0.016 </t>
  </si>
  <si>
    <t>NITINOL ALLOY (NI-TI) - NT-N CIRCULAR 0.016 </t>
  </si>
  <si>
    <t>ALEACIÓN DE NITINOL - (NI-TI) - NT-N CIRCULAR 0.016 </t>
  </si>
  <si>
    <t>LIGA DE NITINOL (NI-TI) - NT-N CIRCULAR 0.020 </t>
  </si>
  <si>
    <t>NITINOL ALLOY (NI-TI) - NT-N CIRCULAR 0.020 </t>
  </si>
  <si>
    <t>ALEACIÓN DE NITINOL (NI-TI) - NT-N CIRCULAR 0.020 </t>
  </si>
  <si>
    <t>LIGA DE NITINOL (NI-TI) - NT-N RETANGULAR 0.017 X 0.025 </t>
  </si>
  <si>
    <t>NITINOL ALLOY (NI-TI) - NT-N RECTANGUAL 0.017 X 0.025 </t>
  </si>
  <si>
    <t>39910084 - ALEACIÓN DE NITINOL (NI-TI) - NT-N RECTANGULAR 0.017 X 0.025 </t>
  </si>
  <si>
    <t>LIGA DE NITINOL (NI-TI) - NT-N RETANGULAR 0.018 X 0.025 </t>
  </si>
  <si>
    <t>NITINOL ALLOY (NI-TI) - NT-N RECTANGUAL 0.018 X 0.025 </t>
  </si>
  <si>
    <t>ALEACIÓN DE NITINOL (NI-TI) - NT-N RECTANGULAR 0.018 X 0.025 </t>
  </si>
  <si>
    <t>OPTICAL CABLE CABO OPTICO CFOA-SM-ARD-S 144F TS (ABNT CL)</t>
  </si>
  <si>
    <t>CABLE OPTICO CABO OPTICO CFOA-SM-ARD-S 144F TS (ABNT CL)</t>
  </si>
  <si>
    <t>LIGA DE NITINOL (NI-TI) - NT-N RETANGULAR 0.017 X 0.017 </t>
  </si>
  <si>
    <t>NITINOL ALLOY (NI-TI) - NT-N RECTANGUAL 0.017 X 0.017 </t>
  </si>
  <si>
    <t>ALEACIÓN DE NITINOL (NI-TI) - NT-N RECTANGULAR 0.017 X 0.017 </t>
  </si>
  <si>
    <t>LIGA DE NITINOL NT-E9 RETANGULAR 0.016 X 0.022 </t>
  </si>
  <si>
    <t>NITINOL ALLOY (NT-E9) - NT-E9 RECTANGUAL 0.016 X 0.022 </t>
  </si>
  <si>
    <t>ALEACIÓN DE NITINOL (NT-E9) - NT-E9 RECTANGULAR 0.016 X 0.022 </t>
  </si>
  <si>
    <t>LIGA DE NITINOL NT-E9 RETANGULAR 0.017 X 0.025 </t>
  </si>
  <si>
    <t>NITINOL ALLOY (NT-E9) - NT-E9 RECTANGUAL 0.017 X 0.025 </t>
  </si>
  <si>
    <t>ALEACIÓN DE NITINOL (NT-E9) - NT-E9 RECTANGULAR 0.017 X 0.025 </t>
  </si>
  <si>
    <t>LIGA DE NITINOL NT-E9 CIRCULAR 0.012 </t>
  </si>
  <si>
    <t>NITINOL ALLOY (NT-E9) - NT-E9 CIRCULAR 0.012 </t>
  </si>
  <si>
    <t>ALEACIÓN DE NITINOL (NT-E9) - NT-E9 CIRCULAR 0.012 </t>
  </si>
  <si>
    <t>LIGA DE NITINOL NT-E9 CIRCULAR 0.014 </t>
  </si>
  <si>
    <t>NITINOL ALLOY (NT-E9) - NT-E9 CIRCULAR 0.014 </t>
  </si>
  <si>
    <t>ALEACIÓN DE NITINOL (NT-E9) - NT-E9 CIRCULAR 0.014 </t>
  </si>
  <si>
    <t>LIGA DE NITINOL NT-E9 CIRCULAR 0.016 </t>
  </si>
  <si>
    <t>NITINOL ALLOY (NT-E9) - NT-E9 CIRCULAR 0.016 </t>
  </si>
  <si>
    <t>ALEACIÓN DE NITINOL (NT-E9) - NT-E9 CIRCULAR 0.016 </t>
  </si>
  <si>
    <t>LIGA DE NITINOL NT-E9 CIRCULAR 0.018 </t>
  </si>
  <si>
    <t>NITINOL ALLOY (NT-E9) - NT-E9 CIRCULAR 0.018 </t>
  </si>
  <si>
    <t>ALEACIÓN DE NITINOL (NT-E9) - NT-E9 CIRCULAR 0.018 </t>
  </si>
  <si>
    <t>LIGA DE NITINOL NT-E9 CIRCULAR 0.020 </t>
  </si>
  <si>
    <t>NITINOL ALLOY (NT-E9) - NT-E9 CIRCULAR 0.020 </t>
  </si>
  <si>
    <t>ALEACIÓN DE NITINOL (NT-E9) - NT-E9 CIRCULAR 0.020</t>
  </si>
  <si>
    <t>LIGA DE NITINOL NT-E9 RETANGULAR 0.018 X 0.025 </t>
  </si>
  <si>
    <t>NITINOL ALLOY (NT-E9) - NT-E9 RECTANGUAL 0.018 X 0.025 </t>
  </si>
  <si>
    <t>ALEACIÓN DE NITINOL - NT-E9 RECTANGULAR 0.018 X 0.025 </t>
  </si>
  <si>
    <t>SERVICE CABLE CONECTORIZADO FANOUT 12F SM BLI A/B G-657A LC-UPC/MPO12-APC(M) 1.0D2/0.8D3 20.0M - UT - LSZH - AZUL - TIPO A</t>
  </si>
  <si>
    <t>TRUNK CABLE PRE-TERMINATED FANOUT 12F SM BLI A/B G-657A LC-UPC/MPO12-APC(M) 1.0D2/0.8D3 20.0M - UT - LSZH - BLUE - TYPE A</t>
  </si>
  <si>
    <t>CABLE TRONCAL CONECTORIZADO FANOUT 12F SM BLI A/B G-657A LC-UPC/MPO12-APC(M) 1.0D2/0.8D3 20.0M - UT - LSZH - AZUL - TIPO A</t>
  </si>
  <si>
    <t>LIGA DE NITINOL NT-E9 RETANGULAR 0.019 X 0.025 </t>
  </si>
  <si>
    <t>NITINOL ALLOY (NT-E9) - NT-E9 RECTANGUAL 0.019 X 0.025 </t>
  </si>
  <si>
    <t>ALEACIÓN DE NITINOL - NT-E9 RECTANGULAR 0.019 X 0.025 </t>
  </si>
  <si>
    <t>LIGA DE NITINOL NT-E9 RETANGULAR 0.021 X 0.025</t>
  </si>
  <si>
    <t>NITINOL ALLOY (NT-E9) - NT-E9 RECTANGUAL 0.021 X 0.025</t>
  </si>
  <si>
    <t>ALEACIÓN DE NITINOL - NT-E9 RECTANGULAR 0.021 X 0.025</t>
  </si>
  <si>
    <t>EXTENSAO SOLIDA RJ-45 F/UTP GIGALAN AUGMENTED CAT.6A - LSZH - T568B - 30.0M - CINZA (BLINDADO)</t>
  </si>
  <si>
    <t>F/UTP CAT.6A RJ-45 SOLID EXTENSION GIGALAN AUGMENTED - LSZH - T568B - 30.0M - GRAY (SHIELDED)</t>
  </si>
  <si>
    <t>EXTENSION SOLIDO RJ-45 F/UTP GIGALAN AUGMENTED CAT.6A - LSZH - T568B - 30.0M - GRIS  (BLINDADO)</t>
  </si>
  <si>
    <t>EXTENSAO SOLIDA RJ-45 F/UTP GIGALAN AUGMENTED CAT.6A - LSZH - T568B - 35.0M - CINZA (BLINDADO)</t>
  </si>
  <si>
    <t>F/UTP CAT.6A RJ-45 SOLID EXTENSION GIGALAN AUGMENTED - LSZH - T568B - 35.0M - GRAY (SHIELDED)</t>
  </si>
  <si>
    <t>EXTENSION SOLIDO RJ-45 F/UTP GIGALAN AUGMENTED CAT.6A - LSZH - T568B - 35.0M - GRIS  (BLINDADO)</t>
  </si>
  <si>
    <t>EXTENSAO SOLIDA RJ-45 F/UTP GIGALAN AUGMENTED CAT.6A - LSZH - T568B - 40.0M - CINZA (BLINDADO)</t>
  </si>
  <si>
    <t>F/UTP CAT.6A RJ-45 SOLID EXTENSION GIGALAN AUGMENTED - LSZH - T568B - 40.0M - GRAY (SHIELDED)</t>
  </si>
  <si>
    <t>EXTENSION SOLIDO RJ-45 F/UTP GIGALAN AUGMENTED CAT.6A - LSZH - T568B - 40.0M - GRIS  (BLINDADO)</t>
  </si>
  <si>
    <t>EXTENSAO SOLIDA RJ-45 F/UTP GIGALAN AUGMENTED CAT.6A - LSZH - T568B - 45.0M - CINZA (BLINDADO)</t>
  </si>
  <si>
    <t>F/UTP CAT.6A RJ-45 SOLID EXTENSION GIGALAN AUGMENTED - LSZH - T568B - 45.0M - GRAY (SHIELDED)</t>
  </si>
  <si>
    <t>EXTENSION SOLIDO RJ-45 F/UTP GIGALAN AUGMENTED CAT.6A - LSZH - T568B - 45.0M - GRIS  (BLINDADO)</t>
  </si>
  <si>
    <t>EXTENSAO SOLIDA RJ-45 F/UTP GIGALAN AUGMENTED CAT.6A - LSZH - T568B - 50.0M - CINZA (BLINDADO)</t>
  </si>
  <si>
    <t>F/UTP CAT.6A RJ-45 SOLID EXTENSION GIGALAN AUGMENTED - LSZH - T568B - 50.0M - GRAY (SHIELDED)</t>
  </si>
  <si>
    <t>EXTENSION SOLIDO RJ-45 F/UTP GIGALAN AUGMENTED CAT.6A - LSZH - T568B - 50.0M - GRIS  (BLINDADO)</t>
  </si>
  <si>
    <t>EXTENSAO SOLIDA RJ-45 F/UTP GIGALAN AUGMENTED CAT.6A - LSZH - T568B - 55.0M - CINZA (BLINDADO)</t>
  </si>
  <si>
    <t>F/UTP CAT.6A RJ-45 SOLID EXTENSION GIGALAN AUGMENTED - LSZH - T568B - 55.0M - GRAY (SHIELDED)</t>
  </si>
  <si>
    <t>EXTENSION SOLIDO RJ-45 F/UTP GIGALAN AUGMENTED CAT.6A - LSZH - T568B - 55.0M - GRIS  (BLINDADO)</t>
  </si>
  <si>
    <t>EXTENSAO SOLIDA RJ-45 F/UTP GIGALAN AUGMENTED CAT.6A - LSZH - T568B - 60.0M - CINZA (BLINDADO)</t>
  </si>
  <si>
    <t>F/UTP CAT.6A RJ-45 SOLID EXTENSION GIGALAN AUGMENTED - LSZH - T568B - 60.0M - GRAY (SHIELDED)</t>
  </si>
  <si>
    <t>EXTENSION SOLIDO RJ-45 F/UTP GIGALAN AUGMENTED CAT.6A - LSZH - T568B - 60.0M - GRIS  (BLINDADO)</t>
  </si>
  <si>
    <t>EXTENSAO SOLIDA RJ-45 F/UTP GIGALAN AUGMENTED CAT.6A - LSZH - T568B - 65.0M - CINZA (BLINDADO)</t>
  </si>
  <si>
    <t>F/UTP CAT.6A RJ-45 SOLID EXTENSION GIGALAN AUGMENTED - LSZH - T568B - 65.0M - GRAY (SHIELDED)</t>
  </si>
  <si>
    <t>EXTENSION SOLIDO RJ-45 F/UTP GIGALAN AUGMENTED CAT.6A - LSZH - T568B - 65.0M - GRIS  (BLINDADO)</t>
  </si>
  <si>
    <t>EXTENSAO SOLIDA RJ-45 F/UTP GIGALAN AUGMENTED CAT.6A - LSZH - T568B - 70.0M - CINZA (BLINDADO)</t>
  </si>
  <si>
    <t>F/UTP CAT.6A RJ-45 SOLID EXTENSION GIGALAN AUGMENTED - LSZH - T568B - 70.0M - GRAY (SHIELDED)</t>
  </si>
  <si>
    <t>EXTENSION SOLIDO RJ-45 F/UTP GIGALAN AUGMENTED CAT.6A - LSZH - T568B - 70.0M - GRIS  (BLINDADO)</t>
  </si>
  <si>
    <t>EXTENSAO SOLIDA RJ-45 F/UTP GIGALAN AUGMENTED CAT.6A - LSZH - T568B - 75.0M - CINZA (BLINDADO)</t>
  </si>
  <si>
    <t>F/UTP CAT.6A RJ-45 SOLID EXTENSION GIGALAN AUGMENTED - LSZH - T568B - 75.0M - GRAY (SHIELDED)</t>
  </si>
  <si>
    <t>EXTENSION SOLIDO RJ-45 F/UTP GIGALAN AUGMENTED CAT.6A - LSZH - T568B - 75.0M - GRIS  (BLINDADO)</t>
  </si>
  <si>
    <t>EXTENSAO SOLIDA RJ-45 F/UTP GIGALAN AUGMENTED CAT.6A - LSZH - T568B - 80.0M - CINZA (BLINDADO)</t>
  </si>
  <si>
    <t>F/UTP CAT.6A RJ-45 SOLID EXTENSION GIGALAN AUGMENTED - LSZH - T568B - 80.0M - GRAY (SHIELDED)</t>
  </si>
  <si>
    <t>EXTENSION SOLIDO RJ-45 F/UTP GIGALAN AUGMENTED CAT.6A - LSZH - T568B - 80.0M - GRIS  (BLINDADO)</t>
  </si>
  <si>
    <t>EXTENSAO SOLIDA RJ-45 F/UTP GIGALAN AUGMENTED CAT.6A - LSZH - T568B - 85.0M - CINZA (BLINDADO)</t>
  </si>
  <si>
    <t>F/UTP CAT.6A RJ-45 SOLID EXTENSION GIGALAN AUGMENTED - LSZH - T568B - 85.0M - GRAY (SHIELDED)</t>
  </si>
  <si>
    <t>EXTENSION SOLIDO RJ-45 F/UTP GIGALAN AUGMENTED CAT.6A - LSZH - T568B - 85.0M - GRIS  (BLINDADO)</t>
  </si>
  <si>
    <t>EXTENSAO SOLIDA RJ-45 F/UTP GIGALAN AUGMENTED CAT.6A - LSZH - T568B - 90.0M - CINZA (BLINDADO)</t>
  </si>
  <si>
    <t>F/UTP CAT.6A RJ-45 SOLID EXTENSION GIGALAN AUGMENTED - LSZH - T568B - 90.0M - GRAY (SHIELDED)</t>
  </si>
  <si>
    <t>EXTENSION SOLIDO RJ-45 F/UTP GIGALAN AUGMENTED CAT.6A - LSZH - T568B - 90.0M - GRIS  (BLINDADO)</t>
  </si>
  <si>
    <t>EXTENSION SOLIDO RJ-45 F/UTP GIGALAN AUGMENTED CAT.6A - LSZH - T568B - 30.0M - GRIS (BLINDADO)</t>
  </si>
  <si>
    <t>EXTENSION SOLIDO RJ-45 F/UTP GIGALAN AUGMENTED CAT.6A - LSZH - T568B - 35.0M - GRIS (BLINDADO)</t>
  </si>
  <si>
    <t>EXTENSION SOLIDO RJ-45 F/UTP GIGALAN AUGMENTED CAT.6A - LSZH - T568B - 40.0M - GRIS (BLINDADO)</t>
  </si>
  <si>
    <t>EXTENSION SOLIDO RJ-45 F/UTP GIGALAN AUGMENTED CAT.6A - LSZH - T568B - 45.0M - GRIS (BLINDADO)</t>
  </si>
  <si>
    <t>EXTENSION SOLIDO RJ-45 F/UTP GIGALAN AUGMENTED CAT.6A - LSZH - T568B - 50.0M - GRIS (BLINDADO)</t>
  </si>
  <si>
    <t>EXTENSION SOLIDO RJ-45 F/UTP GIGALAN AUGMENTED CAT.6A - LSZH - T568B - 55.0M - GRIS (BLINDADO)</t>
  </si>
  <si>
    <t>EXTENSION SOLIDO RJ-45 F/UTP GIGALAN AUGMENTED CAT.6A - LSZH - T568B - 60.0M - GRIS (BLINDADO)</t>
  </si>
  <si>
    <t>EXTENSION SOLIDO RJ-45 F/UTP GIGALAN AUGMENTED CAT.6A - LSZH - T568B - 65.0M - GRIS (BLINDADO)</t>
  </si>
  <si>
    <t>EXTENSION SOLIDO RJ-45 F/UTP GIGALAN AUGMENTED CAT.6A - LSZH - T568B - 70.0M - GRIS (BLINDADO)</t>
  </si>
  <si>
    <t>EXTENSION SOLIDO RJ-45 F/UTP GIGALAN AUGMENTED CAT.6A - LSZH - T568B - 75.0M - GRIS (BLINDADO)</t>
  </si>
  <si>
    <t>EXTENSION SOLIDO RJ-45 F/UTP GIGALAN AUGMENTED CAT.6A - LSZH - T568B - 80.0M - GRIS (BLINDADO)</t>
  </si>
  <si>
    <t>EXTENSION SOLIDO RJ-45 F/UTP GIGALAN AUGMENTED CAT.6A - LSZH - T568B - 85.0M - GRIS (BLINDADO)</t>
  </si>
  <si>
    <t>EXTENSION SOLIDO RJ-45 F/UTP GIGALAN AUGMENTED CAT.6A - LSZH - T568B - 90.0M - GRIS (BLINDADO)</t>
  </si>
  <si>
    <t>CABO OPTICO CFOA-MM-DDR-S 24F (50) OM3 TS (PFV) LSZH (ABNT CL)</t>
  </si>
  <si>
    <t>OPTICAL CABLE CFOA-MM-DDR-S 24F (50) OM3 TS (PFV) LSZH (ABNT CL)</t>
  </si>
  <si>
    <t>CABLE OPTICO CFOA-MM-DDR-S 24F (50) OM3 TS (PFV) LSZH (ABNT CL)</t>
  </si>
  <si>
    <t>CABO OPTICO OPDC-M SC SC Sp.050.108.15 (8F MM +16F SM)</t>
  </si>
  <si>
    <t>OPDC-M SC SC Sp.050.108.15 (8F MM +16F SM)</t>
  </si>
  <si>
    <t>CABLE OPTICO OPDC-M SC SC Sp.050.108.15 (8F MM +16F SM)</t>
  </si>
  <si>
    <t>OPTICAL CABLE CFOA-SM-AS100-S 24F G-652D ZWP TS (12F/T)</t>
  </si>
  <si>
    <t>CABLE OPTICO CFOA-SM-AS100-S 24F G-652D ZWP TS (12F/T)</t>
  </si>
  <si>
    <t>CABO OPTICO OPDC-F SC LMA.336.183.S6 (4F MM + 6F SM)</t>
  </si>
  <si>
    <t>OPDC-F SC LMA.336.183.S6 (4F MM + 6F SM)</t>
  </si>
  <si>
    <t>CABLE OPTICO OPDC-F SC LMA.336.183.S6 (4F MM + 6F SM)</t>
  </si>
  <si>
    <t>CABO OPTICO AT-3B627D6-024-CLJB</t>
  </si>
  <si>
    <t>OPTICAL CABLE AT-3B627D6-024-CLJB</t>
  </si>
  <si>
    <t>CABLE OPTICO AT-3B627D6-024-CLJB</t>
  </si>
  <si>
    <t>CABO OPTICO AT-3B627D6-024-CLJE</t>
  </si>
  <si>
    <t>OPTICAL CABLE AT-3B627D6-024-CLJE</t>
  </si>
  <si>
    <t>CABLE OPTICO AT-3B627D6-024-CLJE</t>
  </si>
  <si>
    <t>EXTENSAO SOLIDA RJ-45 U/UTP GIGALAN PREMIUM CAT.6 - LSZH -T568A  - 12.0M - CINZA</t>
  </si>
  <si>
    <t>CABO OPTICO CFOA-SM-LV-AS-CMO15KN-S 72F NR (ABNT CL)</t>
  </si>
  <si>
    <t>OPTICAL CABLE CFOA-SM-LV-AS-CMO15KN-S 72F NR (ABNT CL)</t>
  </si>
  <si>
    <t>CABLE OPTICO CFOA-SM-LV-AS-CMO15KN-S 72F NR (ABNT CL)</t>
  </si>
  <si>
    <t>CABO OPTICO CFOA-SM-LV-AS-CMO20KN-S 36F NR (ABNT CL)</t>
  </si>
  <si>
    <t>OPTICAL CABLE CFOA-SM-LV-AS-CMO20KN-S 36F NR (ABNT CL)</t>
  </si>
  <si>
    <t>CABLE OPTICO CFOA-SM-LV-AS-CMO20KN-S 36F NR (ABNT CL)</t>
  </si>
  <si>
    <t>CABO OPTICO CFOA-SM-LV-AS-CMO20KN-S 48F NR (ABNT CL)</t>
  </si>
  <si>
    <t>OPTICAL CABLE CFOA-SM-LV-AS-CMO20KN-S 48F NR (ABNT CL)</t>
  </si>
  <si>
    <t>CABLE OPTICO CFOA-SM-LV-AS-CMO20KN-S 48F NR (ABNT CL)</t>
  </si>
  <si>
    <t>CABO OPTICO CFOA-SM-LV-AS-CMO20KN-S 72F NR (ABNT CL)</t>
  </si>
  <si>
    <t>OPTICAL CABLE CFOA-SM-LV-AS-CMO20KN-S 72F NR (ABNT CL)</t>
  </si>
  <si>
    <t>CABLE OPTICO CFOA-SM-LV-AS-CMO20KN-S 72F NR (ABNT CL)</t>
  </si>
  <si>
    <t>CABO OPTICO AT-3BE27D6-024-CLJB</t>
  </si>
  <si>
    <t>OPTICAL CABLE AT-3BE27D6-024-CLJB</t>
  </si>
  <si>
    <t>CABLE OPTICO AT-3BE27D6-024-CLJB</t>
  </si>
  <si>
    <t>CABO OPTICO OPGW SFSJ-J-12190  (DUAL 24F SM J-12190)</t>
  </si>
  <si>
    <t>OPGW CABLE OPGW SFSJ-J-12190  (DUAL 24F SM J-12190)</t>
  </si>
  <si>
    <t>CABLE OPTICO OPGW OPGW SFSJ-J-12190  (DUAL 24F SM J-12190)</t>
  </si>
  <si>
    <t>CABO OPTICO CFOA-SM-LV-AS-CMO5KN-S 72F NR (ABNT CL)</t>
  </si>
  <si>
    <t>OPTICAL CABLE CFOA-SM-LV-AS-CMO5KN-S 72F NR (ABNT CL)</t>
  </si>
  <si>
    <t>CABLE OPTICO CFOA-SM-LV-AS-CMO5KN-S 72F NR (ABNT CL)</t>
  </si>
  <si>
    <t>CABO OPTICO CFOA-SM-LV-AS-CMO15KN-S 12F NR (ABNT CL)</t>
  </si>
  <si>
    <t>OPTICAL CABLE CFOA-SM-LV-AS-CMO15KN-S 12F NR (ABNT CL)</t>
  </si>
  <si>
    <t>CABLE OPTICO CFOA-SM-LV-AS-CMO15KN-S 12F NR (ABNT CL)</t>
  </si>
  <si>
    <t>CABO OPTICO CFOA-SM-LV-AS-CMO15KN-S 24F NR (ABNT CL)</t>
  </si>
  <si>
    <t>OPTICAL CABLE CFOA-SM-LV-AS-CMO15KN-S 24F NR (ABNT CL)</t>
  </si>
  <si>
    <t>CABLE OPTICO CFOA-SM-LV-AS-CMO15KN-S 24F NR (ABNT CL)</t>
  </si>
  <si>
    <t>CABO OPTICO CFOA-SM-LV-AS-CMO15KN-S 48F NR (ABNT CL)</t>
  </si>
  <si>
    <t>OPTICAL CABLE CFOA-SM-LV-AS-CMO15KN-S 48F NR (ABNT CL)</t>
  </si>
  <si>
    <t>CABLE OPTICO CFOA-SM-LV-AS-CMO15KN-S 48F NR (ABNT CL)</t>
  </si>
  <si>
    <t>CABO OPTICO OPDC-F SC LMA.336.183.S6 (4F MM + 6F SM) -</t>
  </si>
  <si>
    <t>CABO OPTICO CFOA-SM-ARD-S 96F G-652D LSZH</t>
  </si>
  <si>
    <t>OPTICAL CABLE CFOA-SM-ARD-S 96F G-652D LSZH</t>
  </si>
  <si>
    <t>CABLE OPTICO CFOA-SM-ARD-S 96F G-652D LSZH</t>
  </si>
  <si>
    <t>CABO OPTICO CFOA-SM-AS80-S TS 24F G-652D LSZH</t>
  </si>
  <si>
    <t>OPTICAL CABLE CFOA-SM-AS80-S TS 24F G-652D LSZH</t>
  </si>
  <si>
    <t>CABLE OPTICO CFOA-SM-AS80-S TS 24F G-652D LSZH</t>
  </si>
  <si>
    <t>DIO B144 96F LC-UPC - TELCORDIA</t>
  </si>
  <si>
    <t>CABO OPTICO  AT-62612YT-096</t>
  </si>
  <si>
    <t>OPTICAL CABLE AT-62612YT-096</t>
  </si>
  <si>
    <t>CABLE OPTICO AT-62612YT-096</t>
  </si>
  <si>
    <t>CABO OPTICO AT-3BE27NT-096-CLGB</t>
  </si>
  <si>
    <t>OPTICAL CABLE AT-3BE27NT-096-CLGB</t>
  </si>
  <si>
    <t>CABLE OPTICO AT-3BE27NT-096-CLGB</t>
  </si>
  <si>
    <t>CABO OPTICO CFOA-SM-AS200-S 06F G-652D ZWP TS</t>
  </si>
  <si>
    <t>OPTICAL CABLE CFOA-SM-AS200-S 06F G-652D ZWP TS</t>
  </si>
  <si>
    <t>CABLE OPTICO CFOA-SM-AS200-S 06F G-652D ZWP TS</t>
  </si>
  <si>
    <t>CABO OPTICO CFOA-SM-AS200-S 08F G-652D ZWP TS</t>
  </si>
  <si>
    <t>OPTICAL CABLE CFOA-SM-AS200-S 08F G-652D ZWP TS</t>
  </si>
  <si>
    <t>CABLE OPTICO CFOA-SM-AS200-S 08F G-652D ZWP TS</t>
  </si>
  <si>
    <t>CABO OPTICO CFOA-SM-AS200-S 04F G-652D ZWP TS</t>
  </si>
  <si>
    <t>OPTICAL CABLE CFOA-SM-AS200-S 04F G-652D ZWP TS</t>
  </si>
  <si>
    <t>CABLE OPTICO CFOA-SM-AS200-S 04F G-652D ZWP TS</t>
  </si>
  <si>
    <t>CABO OPTICO AT-3BE27NT-048-CLHB</t>
  </si>
  <si>
    <t>OPTICAL CABLE AT-3BE27NT-048-CLHB</t>
  </si>
  <si>
    <t>CABLE OPTICOAT-3BE27NT-048-CLHB</t>
  </si>
  <si>
    <t>CABO OPTICO AT-3BE27NT-048-CNGB</t>
  </si>
  <si>
    <t>OPTICAL CABLE AT-3BE27NT-048-CNGB</t>
  </si>
  <si>
    <t>CABLE OPTICO AT-3BE27NT-048-CNGB</t>
  </si>
  <si>
    <t>SERVICE CABLE CONECTORIZADO 24F SM MPO12-APC(M)/MPO12-APC(M) 0.8D3/0.8D3 170.0M - DDR-S-TS (PFV) - LSZH - PRETO/AMARILLO - TIPO B</t>
  </si>
  <si>
    <t>TRUNK CABLE PRE-TERMINATED 24F SM MPO12-APC(M)/MPO12-APC(M) 0.8D3/0.8D3 170.0M - DDR-S-TS (PFV) - LSZH - BLACK/YELLOW - TYPE B</t>
  </si>
  <si>
    <t>CABLE TRONCAL CONECTORIZADO 24F SM MPO12-APC(M)/MPO12-APC(M) 0.8D3/0.8D3 170.0M - DDR-S-TS (PFV) - LSZH - NEGRO/AMARILLO  - TIPO B</t>
  </si>
  <si>
    <t>SERVICE CABLE CONECTORIZADO 12F OM4 MPO12-UPC(F)/MPO12-UPC(F) 0.8D3/0.8D3 60.0M - UT - LSZH - ACQUA - TIPO B</t>
  </si>
  <si>
    <t>TRUNK CABLE PRE-TERMINATED 12F OM4 MPO12-UPC(F)/MPO12-UPC(F) 0.8D3/0.8D3 60.0M - UT - LSZH - AQUA - TYPE B</t>
  </si>
  <si>
    <t>CABLE TRONCAL CONECTORIZADO 12F OM4 MPO12-UPC(F)/MPO12-UPC(F) 0.8D3/0.8D3 60.0M - UT - LSZH - ACQUA  - TIPO B</t>
  </si>
  <si>
    <t>CABO OPTICO CFOA-SM-DD-S 144F G-652D NR (24F/T - ABNT CL)</t>
  </si>
  <si>
    <t>OPTICAL CABLE CFOA-SM-DD-S 144F G-652D NR (24F/T - ABNT CL)</t>
  </si>
  <si>
    <t>CABLE OPTICO CFOA-SM-DD-S 144F G-652D NR (24F/T - ABNT CL)</t>
  </si>
  <si>
    <t>CABO OPTICO CFOA-SM-DD-S 60F TS G-652D (ABNT CL)</t>
  </si>
  <si>
    <t>OPTICAL CABLE CFOA-SM-DD-S 60F TS G-652D (ABNT CL)</t>
  </si>
  <si>
    <t>CABLE OPTICO CFOA-SM-DD-S 60F TS G-652D (ABNT CL)</t>
  </si>
  <si>
    <t>CAIXA TERMINAL OPTICA PRE-CONECTORIZADA INLINE FK-CTOP-16P (8 PIGTAILS ABNT DIRETO) (324602)</t>
  </si>
  <si>
    <t>PRE-TERMINATED SLIMBOX DROP TERMINAL INLINE FK-CTOP-16P (8 PIGTAILS ABNT DIRETO) (324602)</t>
  </si>
  <si>
    <t>CAJA TERMINAL OPTICA PRE-CONECTORIZADA INLINE FK-CTOP-16P (8 PIGTAILS ABNT DIRECTO) (324602)</t>
  </si>
  <si>
    <t>ET04189</t>
  </si>
  <si>
    <t>a0A6100001oRBJt</t>
  </si>
  <si>
    <t>CAIXA TERMINAL OPTICA PRE-CONECTORIZADA INLINE FK-CTOP-16P (1X8 DIRETO) (324607)</t>
  </si>
  <si>
    <t>PRE-TERMINATED SLIMBOX DROP TERMINAL INLINE FK-CTOP-16P (1X8 DIRETO) (324607)</t>
  </si>
  <si>
    <t>CAJA TERMINAL OPTICA PRE-CONECTORIZADA INLINE FK-CTOP-16P (1X8 DIRETO) (324607)</t>
  </si>
  <si>
    <t>CAIXA TERMINAL OPTICA PRE-CONECTORIZADA INLINE FK-CTOP-16P (2 X 1X8 DIRETO) (324608)</t>
  </si>
  <si>
    <t>PRE-TERMINATED SLIMBOX DROP TERMINAL INLINE FK-CTOP-16P (2 X 1X8 DIRETO) (324608)</t>
  </si>
  <si>
    <t>CAJA TERMINAL OPTICA PRE-CONECTORIZADA INLINE FK-CTOP-16P (2 X 1X8 DIRETO) (324608)</t>
  </si>
  <si>
    <t>CAIXA TERMINAL OPTICA PRE-CONECTORIZADA INLINE FK-CTOP-16P (1X16 DIRETO) (324612)</t>
  </si>
  <si>
    <t>PRE-TERMINATED SLIMBOX DROP TERMINAL INLINE FK-CTOP-16P (1X16 DIRETO) (324612)</t>
  </si>
  <si>
    <t>CAJA TERMINAL OPTICA PRE-CONECTORIZADA INLINE FK-CTOP-16P (1X16 DIRETO) (324612)</t>
  </si>
  <si>
    <t>CAIXA TERMINAL OPTICA PRE-CONECTORIZADA INLINE FK-CTOP-16P (16 PIGTAILS ABNT DIRETO) (324613)</t>
  </si>
  <si>
    <t>PRE-TERMINATED SLIMBOX DROP TERMINAL INLINE FK-CTOP-16P (16 PIGTAILS ABNT DIRETO) (324613)</t>
  </si>
  <si>
    <t>CAJA TERMINAL OPTICA PRE-CONECTORIZADA INLINE FK-CTOP-16P (16 PIGTAILS ABNT DIRETO) (324613)</t>
  </si>
  <si>
    <t>CAIXA TERMINAL OPTICA PRECONECTORIZADA SELADA FK-CTOP-L9 (1x8 DIRETO) (328029)</t>
  </si>
  <si>
    <t>LOCKED PRE-TERMINATED SLIMBOX DROP TERMINAL FK-CTOP-L9 (1x8  DIRECT) (328029)</t>
  </si>
  <si>
    <t>CAJA DE TERMINACION OPTICA PRE-CONECTORIZADA SELLADA FK-CTOP-L9 (1x8 DIRECTO) (328029)</t>
  </si>
  <si>
    <t>CABO OPTICO CFOT-MM-UT 06F (50)OM3 LSZH (OPTIC-LAN)</t>
  </si>
  <si>
    <t>OPTICAL CABLE CFOT-MM-UT 06F (50)OM3 LSZH (OPTIC-LAN)</t>
  </si>
  <si>
    <t>CABLE OPTICO CFOT-MM-UT 06F (50)OM3 LSZH (OPTIC-LAN)</t>
  </si>
  <si>
    <t>LICENÇA DE SOFTWARE ACOPLADO AO HW 4096 OSDR 15GHz OSR-SK-1K-4KQ</t>
  </si>
  <si>
    <t>LICENÇA DE SOFTWARE ACOPLADO AO HW 4096QAM OSDR 15GHz OSR-SK-1K-4KQ</t>
  </si>
  <si>
    <t>LICENÇA DE SOFTWARE UPGRADE 4096QAM OSDR 15GHz OSR-SK-1K-4KQ</t>
  </si>
  <si>
    <t>BW 12 (MONTADA COM 5 ADAP SC-APC E 1 SPLITTER 1X4 SC-APC/SC-APC SAP 328027)</t>
  </si>
  <si>
    <t>BW 12 (DISTRIBUTION BOX WITH 5 ADAP SC-APC AND 1 SPLITTER 1x4 SC-APC/SC-APC SAP 328027)</t>
  </si>
  <si>
    <t>BW 12 (MONTADA CON 5 ADAP SC-APC Y 1 SPLITTER 1X4 SC-APC/SC-APC SAP 328027)</t>
  </si>
  <si>
    <t>CEIP 12 (CAIXA DE EMENDA INTERNA DE PAREDE 12F - 05 ADAP SC-APC SHUTTER  SAP 336616)</t>
  </si>
  <si>
    <t>SLIMBOX 12-FIBER INTERNAL ADAPTER MODULE (CEIP 12 - WITH 5 ADAP SC-APC SHUTTER SAP 336616)</t>
  </si>
  <si>
    <t>CEIP 12 (CAJA DE EMPALME INTERNA DE PARED 12F - 05 ADAP SC-APC SHUTTER SAP 336616)</t>
  </si>
  <si>
    <t>CABO OPTICO CFOA-SM-AS80-S 60F NR (ABNT CL)</t>
  </si>
  <si>
    <t>OPTICAL CABLE CFOA-SM-AS80-S 60F NR (ABNT CL)</t>
  </si>
  <si>
    <t>CABLE OPTICO CFOA-SM-AS80-S 60F NR (ABNT CL)</t>
  </si>
  <si>
    <t>CABO OPTICO CFOA-SM-AS80-S 144F G-652D NR (ABNT CL)</t>
  </si>
  <si>
    <t>OPTICAL CABLE CFOA-SM-AS80-S 144F G-652D NR (ABNT CL)</t>
  </si>
  <si>
    <t>CABLE OPTICO CFOA-SM-AS80-S 144F G-652D NR (ABNT CL)</t>
  </si>
  <si>
    <t>CABO OPTICO CFOA-SM-AS120-S 18F G-652D NR (ABNT CL)</t>
  </si>
  <si>
    <t>OPTICAL CABLE CFOA-SM-AS120-S 18F G-652D NR (ABNT CL)</t>
  </si>
  <si>
    <t>CABLE OPTICO CFOA-SM-AS120-S 18F G-652D NR (ABNT CL)</t>
  </si>
  <si>
    <t>CONSCIUS MANAGER - LICENSE OF USE - ON PREMISES</t>
  </si>
  <si>
    <t>CONSCIUS MANAGER - LICENCIA DE USO - ON PREMISES</t>
  </si>
  <si>
    <t>KIT COM 1 CONECTOR OPTICO DE CAMPO SM SC-APC EZ! CONNECTOR PARA CABO FLAT 1.6X2MM E 3X2MM (SAP 330207)</t>
  </si>
  <si>
    <t>KIT WITH 1 OPTICAL FIELD CONNECTOR SM SC-APC EZ! CONNECTOR FOR FLAT CABLE 1.6X2MM AND 3X2MM (SAP 330207)</t>
  </si>
  <si>
    <t>KIT CON 1 CONECTOR OPTICO DE CAMPO SM SC-APC EZ! CONNECTOR PARA CABLE FLAT 1.6X2MM Y 3X2MM (SAP 330207)</t>
  </si>
  <si>
    <t>SERVICE CABLE CONECTORIZADO 02F 62.5 ST-UPC/ST-UPC 1.0D2/1.0D2 20.0M - TIGHT-AR (PFV) - LSZH - PRETO/LARANJA (1X CAMISA DE PUXAMENTO IP65)</t>
  </si>
  <si>
    <t>TRUNK CABLE PRE-TERMINATED 02F 62.5 ST-UPC/ST-UPC 1.0D2/1.0D2 20.0M - TIGHT-AR (PFV) - LSZH - BLACK/ORANGE (1X CAMISA DE PUXAMENTO IP65)</t>
  </si>
  <si>
    <t>CABLE TRONCAL CONECTORIZADO 02F 62.5 ST-UPC/ST-UPC 1.0D2/1.0D2 20.0M - TIGHT-AR (PFV) - LSZH - NEGRO/NARANJA (1X CAMISA DE PUXAMENTO IP65)</t>
  </si>
  <si>
    <t>SERVICE CABLE CONECTORIZADO 02F 62.5 ST-UPC/ST-UPC 1.0D2/1.0D2 30.0M - TIGHT-AR (PFV) - LSZH - PRETO/LARANJA (1X CAMISA DE PUXAMENTO IP65)</t>
  </si>
  <si>
    <t>TRUNK CABLE PRE-TERMINATED 02F 62.5 ST-UPC/ST-UPC 1.0D2/1.0D2 30.0M - TIGHT-AR (PFV) - LSZH - BLACK/ORANGE (1X CAMISA DE PUXAMENTO IP65)</t>
  </si>
  <si>
    <t>CABLE TRONCAL CONECTORIZADO 02F 62.5 ST-UPC/ST-UPC 1.0D2/1.0D2 30.0M - TIGHT-AR (PFV) - LSZH - NEGRO/NARANJA (1X CAMISA DE PUXAMENTO IP65)</t>
  </si>
  <si>
    <t>ANTENA PARABOLICA SOLIDA RADOME SHIELD, 2.0-2.3GHZ, 0.9M, 23DBI, DUPLA POL, AEV 0.64M2, JUMPER N-MACHO 1.5M - ALG</t>
  </si>
  <si>
    <t>ANTENA PARABOLICA SOLIDA RADOME SHIELD, 2.0-2.3GHZ, 0.9M, 23DBI, DUPLA POL, AEV 0.64M2, JUMPER N-MACHO 1.5M - ALG ALG</t>
  </si>
  <si>
    <t>ANTENA PARABOLICA SOLIDA RADOME SHIELD, 2.0-2.3GHZ, 0.6M, 19DBI, DUPLA POL, AEV 0.28M2, JUMPER N-MACHO 1.5M - ALG</t>
  </si>
  <si>
    <t>CABO OPTICO CFOA-SM-ARD-S 12F TS G-652D (ABNT CL)</t>
  </si>
  <si>
    <t>OPTICAL CABLE CFOA-SM-ARD-S 12F TS G-652D (ABNT CL)</t>
  </si>
  <si>
    <t>CABLE OPTICO CFOA-SM-ARD-S 12F TS G-652D (ABNT CL)</t>
  </si>
  <si>
    <t>CABO OPTICO CFOA-SM-AS80-S 60F G-652D TS NR (ABNT CL)</t>
  </si>
  <si>
    <t>OPTICAL CABLE CFOA-SM-AS80-S 60F G-652D TS NR (ABNT CL)</t>
  </si>
  <si>
    <t>CABLE OPTICO CFOA-SM-AS80-S 60F G-652D TS NR (ABNT CL)</t>
  </si>
  <si>
    <t>CABO OPTICO CFOA-SM-AS120-S 144F G-652D NR (ABNT CL)</t>
  </si>
  <si>
    <t>OPTICAL CABLE CFOA-SM-AS120-S 144F G-652D NR (ABNT CL)</t>
  </si>
  <si>
    <t>CABLE OPTICO CFOA-SM-AS120-S 144F G-652D NR (ABNT CL)</t>
  </si>
  <si>
    <t>CABO OPTICO CFOA-SM-AS200-S 144F G-652D NR (ABNT CL)</t>
  </si>
  <si>
    <t>OPTICAL CABLE CFOA-SM-AS200-S 144F G-652D NR (ABNT CL)</t>
  </si>
  <si>
    <t>CABLE OPTICO CFOA-SM-AS200-S 144F G-652D NR (ABNT CL)</t>
  </si>
  <si>
    <t>CABO OPTICO CABO OPTICO CFOA-SM-ARD-S 12F TS G-652D (ABNT CL)</t>
  </si>
  <si>
    <t>OPTICAL CABLE CABO OPTICO CFOA-SM-ARD-S 12F TS G-652D (ABNT CL)</t>
  </si>
  <si>
    <t>CABLE OPTICO CABO OPTICO CFOA-SM-ARD-S 12F TS G-652D (ABNT CL)</t>
  </si>
  <si>
    <t>LASERWAY MANAGER + MONITORING - LICENÇA DE USO - ON PREMISES - 1 OLT</t>
  </si>
  <si>
    <t>LASERWAY MANAGER + MONITORING - LICENSE OF USE - ON PREMISES - 1 OLT</t>
  </si>
  <si>
    <t>LASERWAY MANAGER + MONITORING - LICENCIA DE USO - ON PREMISES - 1 OLT</t>
  </si>
  <si>
    <t>ET04126</t>
  </si>
  <si>
    <t>a0A6100001fDtWK</t>
  </si>
  <si>
    <t>CABO OPTICO CFOA-SM-DDR-S 36F G-652D (PFV) LSZH (ABNT CL)</t>
  </si>
  <si>
    <t>OPTICAL CABLE CFOA-SM-DDR-S 36F G-652D (PFV) LSZH (ABNT CL)</t>
  </si>
  <si>
    <t>CABLE OPTICO CFOA-SM-DDR-S 36F G-652D (PFV) LSZH (ABNT CL)</t>
  </si>
  <si>
    <t>CABO OPTICO CFOA-SM-AS80-S 12F G-652D RC (ABNT CL)</t>
  </si>
  <si>
    <t>OPTICAL CABLE CFOA-SM-AS80-S 12F G-652D RC (ABNT CL)</t>
  </si>
  <si>
    <t>CABLE OPTICO CFOA-SM-AS80-S 12F G-652D RC (ABNT CL)</t>
  </si>
  <si>
    <t>CABO OPTICO CFOA-SM-AS200-S 36F G-652D RC (ABNT CL)</t>
  </si>
  <si>
    <t>OPTICAL CABLE CFOA-SM-AS200-S 36F G-652D RC (ABNT CL)</t>
  </si>
  <si>
    <t>CABLE OPTICO CFOA-SM-AS200-S 36F G-652D RC (ABNT CL)</t>
  </si>
  <si>
    <t>CABO OPTICO CFOA-SM-AS200-S 36F G-652D TS RC (ABNT CL)</t>
  </si>
  <si>
    <t>OPTICAL CABLE CFOA-SM-AS200-S 36F G-652D TS RC (ABNT CL)</t>
  </si>
  <si>
    <t>CABLE OPTICO CFOA-SM-AS200-S 36F G-652D TS RC (ABNT CL)</t>
  </si>
  <si>
    <t>SERVICE CABLE CONECTORIZADO 72F SM SC-UPC/SC-UPC 1.0D2/1.0D2 20.0M - TS - LSZH - AZUL</t>
  </si>
  <si>
    <t>TRUNK CABLE PRE-TERMINATED 72F SM SC-UPC/SC-UPC 1.0D2/1.0D2 20.0M - TS - LSZH - BLUE</t>
  </si>
  <si>
    <t>CABLE TRONCAL CONECTORIZADO 72F SM SC-UPC/SC-UPC 1.0D2/1.0D2 20.0M - TS - LSZH - AZUL</t>
  </si>
  <si>
    <t>CORDAO MONOFIBRA CONECTORIZADO BLI A/B G-657A LC-UPC/SC-APC 1.5M - COG - AZUL</t>
  </si>
  <si>
    <t>SIMPLEX OPTICAL PATCH CORD BLI A/B G-657A LC-UPC/SC-APC 1.5M - OFN - BLUE</t>
  </si>
  <si>
    <t>PATCH CORD OPTICO MONOFIBRA CONECTORIZADO BLI A/B G-657A LC-UPC/SC-APC 1.5M - COG - AZUL</t>
  </si>
  <si>
    <t>CORDAO MONOFIBRA CONECTORIZADO BLI A/B G-657A LC-APC/SC-APC 1.5M - COG - AZUL</t>
  </si>
  <si>
    <t>SIMPLEX OPTICAL PATCH CORD BLI A/B G-657A LC-APC/SC-APC 1.5M - OFN - BLUE</t>
  </si>
  <si>
    <t>PATCH CORD OPTICO MONOFIBRA CONECTORIZADO BLI A/B G-657A LC-APC/SC-APC 1.5M - COG - AZUL</t>
  </si>
  <si>
    <t>CABO OPTICO CFOA-SM-ARD-S 96F TS G-652D (ABNT CL)</t>
  </si>
  <si>
    <t>OPTICAL CABLE CFOA-SM-ARD-S 96F TS G-652D (ABNT CL)</t>
  </si>
  <si>
    <t>CABLE OPTICO CFOA-SM-ARD-S 96F TS G-652D (ABNT CL)</t>
  </si>
  <si>
    <t>CABO OPTICO CFOA-NZD-AS80-S 36F NR (ABNT CL)</t>
  </si>
  <si>
    <t>OPTICAL CABLE CFOA-NZD-AS80-S 36F NR (ABNT CL)</t>
  </si>
  <si>
    <t>CABLE OPTICO CFOA-NZD-AS80-S 36F NR (ABNT CL)</t>
  </si>
  <si>
    <t>CABO OPTICO CFOA-NZD-AS80-S 36F TS NR (ABNT CL)</t>
  </si>
  <si>
    <t>OPTICAL CABLE CFOA-NZD-AS80-S 36F TS NR (ABNT CL)</t>
  </si>
  <si>
    <t>CABLE OPTICO CFOA-NZD-AS80-S 36F TS NR (ABNT CL)</t>
  </si>
  <si>
    <t>CABO OPTICO CFOA-NZD/SM-DD-S 60F TS (12F G655 + 48F G652D) (ABNT CL)</t>
  </si>
  <si>
    <t>OPTICAL CABLE CFOA-NZD/SM-DD-S 60F TS (12F G655 + 48F G652D) (ABNT CL)</t>
  </si>
  <si>
    <t>CABLE OPTICO CFOA-NZD/SM-DD-S 60F TS (12F G655 + 48F G652D) (ABNT CL)</t>
  </si>
  <si>
    <t>CABO OPTICO CFOA-SM-AS80-S 144F G-652D NR (24F/T - ABNT CL)</t>
  </si>
  <si>
    <t>OPTICAL CABLE CFOA-SM-AS80-S 144F G-652D NR (24F/T - ABNT CL)</t>
  </si>
  <si>
    <t>CABLE OPTICO CFOA-SM-AS80-S 144F G-652D NR (24F/T - ABNT CL)</t>
  </si>
  <si>
    <t>ET04196</t>
  </si>
  <si>
    <t>a0A6100001oRCRv</t>
  </si>
  <si>
    <t>CABO OPTICO CFOA-SM-AS120-S 144F G-652D NR (24F/T - ABNT CL)</t>
  </si>
  <si>
    <t>OPTICAL CABLE CFOA-SM-AS120-S 144F G-652D NR (24F/T - ABNT CL)</t>
  </si>
  <si>
    <t>CABLE OPTICO CFOA-SM-AS120-S 144F G-652D NR (24F/T - ABNT CL)</t>
  </si>
  <si>
    <t>CABO OPTICO CFOA-SM-AS200-S 144F G-652D NR (24F/T - ABNT CL)</t>
  </si>
  <si>
    <t>OPTICAL CABLE CFOA-SM-AS200-S 144F G-652D NR (24F/T - ABNT CL)</t>
  </si>
  <si>
    <t>CABLE OPTICO CFOA-SM-AS200-S 144F G-652D NR (24F/T - ABNT CL)</t>
  </si>
  <si>
    <t>CABO OPTICO CFOA-SM-ARD-S 144F TS G-652D (ABNT CL)</t>
  </si>
  <si>
    <t>OPTICAL CABLE CFOA-SM-ARD-S 144F TS G-652D (ABNT CL)</t>
  </si>
  <si>
    <t>CABLE OPTICO CFOA-SM-ARD-S 144F TS G-652D (ABNT CL)</t>
  </si>
  <si>
    <t>CABO OPTICO CFOA-SM-ARD-S 48F TS G-652D (ABNT CL)</t>
  </si>
  <si>
    <t>OPTICAL CABLE CFOA-SM-ARD-S 48F TS G-652D (ABNT CL)</t>
  </si>
  <si>
    <t>CABLE OPTICO CFOA-SM-ARD-S 48F TS G-652D (ABNT CL)</t>
  </si>
  <si>
    <t>CABO OPTICO CFOA-SM-ARD-S 24F TS G-652D (ABNT CL)</t>
  </si>
  <si>
    <t>OPTICAL CABLE CFOA-SM-ARD-S 24F TS G-652D (ABNT CL)</t>
  </si>
  <si>
    <t>CABLE OPTICO CFOA-SM-ARD-S 24F TS G-652D (ABNT CL)</t>
  </si>
  <si>
    <t>SERVICE CABLE CONECTORIZADO 12F OM3 MPO12-UPC(F)/MPO12-UPC(M) 0.8D3/0.8D3 30.0M - UT - LSZH - ACQUA - TIPO B</t>
  </si>
  <si>
    <t>TRUNK CABLE PRE-TERMINATED 12F OM3 MPO12-UPC(F)/MPO12-UPC(M) 0.8D3/0.8D3 30.0M - UT - LSZH - AQUA - TYPE B</t>
  </si>
  <si>
    <t>CABLE TRONCAL CONECTORIZADO 12F OM3 MPO12-UPC(F)/MPO12-UPC(M) 0.8D3/0.8D3 30.0M - UT - LSZH - ACQUA  - TIPO B</t>
  </si>
  <si>
    <t>LASERWAY MANAGER + MONITORING - ANUIDADE DE MANUTENÇÃO E SUPORTE</t>
  </si>
  <si>
    <t>LASERWAY MANAGER + MONITORING - MAINTENANCE AND SUPPORT ANNUAL</t>
  </si>
  <si>
    <t>LASERWAY MANAGER + MONITORING - ANUIDAD DE MANTENIMIENTO Y SOPORTE</t>
  </si>
  <si>
    <t>EXTENSAO MONOFIBRA BLI A/B G-657B SC-APC 40.0M TIGHT - LSZH - BRANCO - D3.8</t>
  </si>
  <si>
    <t>SIMPLEX OPTICAL PIGTAIL BLI A/B G-657B SC-APC 40.0M TIGHT - LSZH - WHITE - D3.8</t>
  </si>
  <si>
    <t>EXTENSION MONOFIBRA BLI A/B G-657B SC-APC 40.0M TIGHT - LSZH - BLANCO - D3.8</t>
  </si>
  <si>
    <t>CABO OPTICO CFOA-SM-AS-CMO2.9KN-S 24F G-652D</t>
  </si>
  <si>
    <t>OPTICAL CABLE CFOA-SM-AS-CMO2.9KN-S 24F G-652D</t>
  </si>
  <si>
    <t>CABLE OPTICO CFOA-SM-AS-CMO2.9KN-S 24F G-652D</t>
  </si>
  <si>
    <t>ET04180</t>
  </si>
  <si>
    <t>a0A6100001fjPWH</t>
  </si>
  <si>
    <t>OPTICAL CABLE CFOAC-BLI-AS-EO-01-LSZH G-657A2 (DROP CIRCULAR)</t>
  </si>
  <si>
    <t>CABO OPTICO CFOA-SM-AS120-S 144F G-652D (12X12SMF) KPKP</t>
  </si>
  <si>
    <t>OPTICAL CABLE CFOA-SM-AS120-S 144F G-652D (12X12SMF) KPKP</t>
  </si>
  <si>
    <t>CABLE OPTICO CFOA-SM-AS120-S 144F G-652D (12X12SMF) KPKP</t>
  </si>
  <si>
    <t>PATCH CORD F/UTP GIGALAN AUGMENTED CAT.6A - LSZH - T568A/B - 0.5M - PRETO (BLINDADO)</t>
  </si>
  <si>
    <t>PATCH CORD F/UTP GIGALAN AUGMENTED CAT.6A - LSZH - T568A/B - 0.5M - BLACK (SHIELDED)</t>
  </si>
  <si>
    <t>PATCH CORD F/UTP GIGALAN AUGMENTED CAT.6A - LSZH - T568A/B - 0.5M - NEGRO (BLINDADO)</t>
  </si>
  <si>
    <t>PATCH CORD F/UTP GIGALAN AUGMENTED CAT.6A - LSZH - T568A/B - 0.5M - VM (BLINDADO)</t>
  </si>
  <si>
    <t>PATCH CORD F/UTP GIGALAN AUGMENTED CAT.6A - LSZH - T568A/B - 0.5M - RED (SHIELDED)</t>
  </si>
  <si>
    <t>PATCH CORD F/UTP GIGALAN AUGMENTED CAT.6A - LSZH - T568A/B - 0.5M - ROJO (BLINDADO)</t>
  </si>
  <si>
    <t>PATCH CORD F/UTP GIGALAN AUGMENTED CAT.6A - LSZH - T568A/B - 3.0M - PRETO (BLINDADO)</t>
  </si>
  <si>
    <t>PATCH CORD F/UTP GIGALAN AUGMENTED CAT.6A - LSZH - T568A/B - 3.0M - BLACK (SHIELDED)</t>
  </si>
  <si>
    <t>PATCH CORD F/UTP GIGALAN AUGMENTED CAT.6A - LSZH - T568A/B - 3.0M - NEGRO (BLINDADO)</t>
  </si>
  <si>
    <t>CABO OPTICO CFOA-SM-DDR-S 12F (PFV) LSZH (ABNT CL)</t>
  </si>
  <si>
    <t>OPTICAL CABLE CFOA-SM-DDR-S 12F (PFV) LSZH (ABNT CL)</t>
  </si>
  <si>
    <t>CABLE OPTICO CFOA-SM-DDR-S 12F (PFV) LSZH (ABNT CL)</t>
  </si>
  <si>
    <t>SERVICE CABLE CONECTORIZADO 04F SM G-652D LC-UPC/NC 1.0D2 40.0M - TIGHT - AR - LSZH - PRETO - IO (1X CAMISA DE PUXAMENTO IP65)</t>
  </si>
  <si>
    <t>TRUNK CABLE CONECTORIZADO 04F SM G-652D LC-UPC/NC 1.0D2 40.0M - TIGHT - AR - LSZH - PRETO - IO (1X CAMISA DE PUXAMENTO IP65)</t>
  </si>
  <si>
    <t>CABLE DE SERVICO CONECTORIZADO 04F SM G-652D LC-UPC/NC 1.0D2 40.0M - TIGHT - AR - LSZH - PRETO - IO (1X CAMISA DE PUXAMENTO IP65)</t>
  </si>
  <si>
    <t>SERVICE CABLE CONECTORIZADO 08F SM G-652D LC-UPC/NC 1.0D2 40.0M - TIGHT - AR - LSZH - PRETO - IO (1X CAMISA DE PUXAMENTO IP65)</t>
  </si>
  <si>
    <t>TRUNK CABLE CONECTORIZADO 08F SM G-652D LC-UPC/NC 1.0D2 40.0M - TIGHT - AR - LSZH - PRETO - IO (1X CAMISA DE PUXAMENTO IP65)</t>
  </si>
  <si>
    <t>CABLE TRONCAL CONECTORIZADO 08F SM G-652D LC-UPC/NC 1.0D2 40.0M - TIGHT - AR - LSZH - PRETO - IO (1X CAMISA DE PUXAMENTO IP65)</t>
  </si>
  <si>
    <t>GENERICMAT</t>
  </si>
  <si>
    <t>CORDAO OPTICO CONECTORIZADO FANOUT 12F OM4 LC-UPC/MPO12-UPC(F) 0.7D2/25.0D3 - MTF - LSZH - ACQUA - TIPO A</t>
  </si>
  <si>
    <t>OPTICAL PATCH CORD FANOUT 12F OM4 LC-UPC/MPO12-UPC(F) 0.7D2/25.0D3  - MTF - LSZH - ACQUA - TYPE A</t>
  </si>
  <si>
    <t>CORDON OPTICO CONECTORIZADO FANOUT 12F OM4 LC-UPC/MPO12-UPC(F) 0.7D2/25.0D3  - MTF - LSZH - ACQUA  - TIPO A</t>
  </si>
  <si>
    <t>RACK FECHADO SERVIDOR 42U X 600MM X 800MM</t>
  </si>
  <si>
    <t>SERVER CABINET 42U X 600MM X 800MM</t>
  </si>
  <si>
    <t>RACK CERRADO SERVIDOR 42U X 600MM X 800MM</t>
  </si>
  <si>
    <t>CABO OPTICO DROP SLIMCONNECTOR FIG.8 LOW FRICTION 01F CZ - ROLO 150M (COM TRADUTOR OPT) (CONECTORIZADO NAS 2 PONTAS) (SAP 328284)</t>
  </si>
  <si>
    <t>CABO OPTICO DROP SLIMCONNECTOR FIG.8 LOW FRICTION 01F CZ - ROLO 300M (COM TRADUTOR OPT) (CONECTORIZADO NAS 2 PONTAS) (SAP 328286)</t>
  </si>
  <si>
    <t>CABO OPTICO DROP SLIMCONNECTOR FIG.8 LOW FRICTION 01F CZ - ROLO 100M (COM TRADUTOR OPT) (CONECTORIZADO NAS 2 PONTAS) (SAP 328285)</t>
  </si>
  <si>
    <t>FK-CEO-4T-144F (72F) (CEO - 4 KITS DE DERIVACION, SOPORTE CORDAJE )</t>
  </si>
  <si>
    <t>FK-CEO-4T-144F (96F) (CEO - 4 KITS DE DERIVACION, SOPORTE CORDAJE)</t>
  </si>
  <si>
    <t>FK-CEO-4T-144F (72F) (CEO - 4 KITS DE DERIVACION, SOPORTE CORDAJE)</t>
  </si>
  <si>
    <t>CORDAO DUPLEX CONECTORIZADO SM E2000-APC/E2000-APC 1.0M - LSZH - AMARELO</t>
  </si>
  <si>
    <t>DUPLEX OPTICAL PATCH CORD SM E2000-APC/E2000-APC 1.0M - LSZH - YELLOW</t>
  </si>
  <si>
    <t>PATCH CORD OPTICO DUPLEX CONECTORIZADO SM E2000-APC/E2000-APC 1.0M - LSZH - AMARILLO</t>
  </si>
  <si>
    <t>CORDAO MONOFIBRA CONECTORIZADO BLI A/B G-657A E2000-APC/SC-UPC 1.0M - LSZH - AMARELO</t>
  </si>
  <si>
    <t>SIMPLEX OPTICAL PATCH CORD BLI A/B G-657A E2000-APC/SC-UPC 1.0M - LSZH - YELLOW</t>
  </si>
  <si>
    <t>PATCH CORD OPTICO MONOFIBRA CONECTORIZADO BLI A/B G-657A E2000-APC/SC-UPC 1.0M - LSZH - AMARILLO</t>
  </si>
  <si>
    <t>CORDAO MONOFIBRA CONECTORIZADO BLI A/B G-657A E2000-APC/SC-UPC 2.0M - LSZH - AMARELO</t>
  </si>
  <si>
    <t>SIMPLEX OPTICAL PATCH CORD BLI A/B G-657A E2000-APC/SC-UPC 2.0M - LSZH - YELLOW</t>
  </si>
  <si>
    <t>PATCH CORD OPTICO MONOFIBRA CONECTORIZADO BLI A/B G-657A E2000-APC/SC-UPC 2.0M - LSZH - AMARILLO</t>
  </si>
  <si>
    <t>CORDAO DUPLEX CONECTORIZADO NZD LC-UPC/SC-UPC 1.0M - COG - AMARELO</t>
  </si>
  <si>
    <t>DUPLEX OPTICAL PATCH CORD NZD LC-UPC/SC-UPC 1.0M - OFN - YELLOW</t>
  </si>
  <si>
    <t>PATCH CORD OPTICO DUPLEX CONECTORIZADO NZD LC-UPC/SC-UPC 1.0M - COG - AMARILLO</t>
  </si>
  <si>
    <t>CORDAO DUPLEX CONECTORIZADO NZD LC-UPC/SC-UPC 3.0M - COG - AMARELO</t>
  </si>
  <si>
    <t>DUPLEX OPTICAL PATCH CORD NZD LC-UPC/SC-UPC 3.0M - OFN - YELLOW</t>
  </si>
  <si>
    <t>PATCH CORD OPTICO DUPLEX CONECTORIZADO NZD LC-UPC/SC-UPC 3.0M - COG - AMARILLO</t>
  </si>
  <si>
    <t>CORDAO DUPLEX CONECTORIZADO NZD LC-UPC/SC-UPC 5.0M - COG - AMARELO</t>
  </si>
  <si>
    <t>DUPLEX OPTICAL PATCH CORD NZD LC-UPC/SC-UPC 5.0M - OFN - YELLOW</t>
  </si>
  <si>
    <t>PATCH CORD OPTICO DUPLEX CONECTORIZADO NZD LC-UPC/SC-UPC 5.0M - COG - AMARILLO</t>
  </si>
  <si>
    <t>CORDAO DUPLEX CONECTORIZADO NZD LC-UPC/SC-UPC 10.0M - COG - AMARELO</t>
  </si>
  <si>
    <t>DUPLEX OPTICAL PATCH CORD NZD LC-UPC/SC-UPC 10.0M - OFN - YELLOW</t>
  </si>
  <si>
    <t>PATCH CORD OPTICO DUPLEX CONECTORIZADO NZD LC-UPC/SC-UPC 10.0M - COG - AMARILLO</t>
  </si>
  <si>
    <t>CORDAO DUPLEX CONECTORIZADO NZD LC-UPC/SC-UPC 15.0M - COG - AMARELO</t>
  </si>
  <si>
    <t>DUPLEX OPTICAL PATCH CORD NZD LC-UPC/SC-UPC 15.0M - OFN - YELLOW</t>
  </si>
  <si>
    <t>PATCH CORD OPTICO DUPLEX CONECTORIZADO NZD LC-UPC/SC-UPC 15.0M - COG - AMARILLO</t>
  </si>
  <si>
    <t>CORDAO DUPLEX CONECTORIZADO NZD SC-UPC/SC-UPC 1.0M - COG - AMARELO</t>
  </si>
  <si>
    <t>DUPLEX OPTICAL PATCH CORD NZD SC-UPC/SC-UPC 1.0M - OFN - YELLOW</t>
  </si>
  <si>
    <t>PATCH CORD OPTICO DUPLEX CONECTORIZADO NZD SC-UPC/SC-UPC 1.0M - COG - AMARILLO</t>
  </si>
  <si>
    <t>CORDAO DUPLEX CONECTORIZADO SM NZD SC-UPC/SC-UPC 3.0M - COG - AMARELO</t>
  </si>
  <si>
    <t>DUPLEX OPTICAL PATCH CORD NZD SC-UPC/SC-UPC 3.0M - OFN - YELLOW</t>
  </si>
  <si>
    <t>PATCH CORD OPTICO DUPLEX CONECTORIZADONZD SC-UPC/SC-UPC 3.0M - COG - AMARILLO</t>
  </si>
  <si>
    <t>SERVICE CABLE CONECTORIZADO 24F OM4 MPO12-UPC(M)/MPO12-UPC(M) 0.8D3/0.8D3 170.0M - DDR-S-TS (PFV) - LSZH - PRETO/ACQUA - TIPO B</t>
  </si>
  <si>
    <t>TRUNK CABLE PRE-TERMINATED 24F OM4 MPO12-UPC(M)/MPO12-UPC(M) 0.8D3/0.8D3 170.0M - DDR-S-TS (PFV) - LSZH - BLACK/AQUA - TYPE B</t>
  </si>
  <si>
    <t>CABLE TRONCAL CONECTORIZADO 24F OM4 MPO12-UPC(M)/MPO12-UPC(M) 0.8D3/0.8D3 170.0M - DDR-S-TS (PFV) - LSZH - NEGRO/ACQUA - TIPO B</t>
  </si>
  <si>
    <t>SERVICE CABLE CONECTORIZADO 24F SM MPO12-APC(M)/MPO12-APC(M) 0.8D3/0.8D3 170.0M - DDR-S-TS (PFV) - LSZH - NEGRO/ACQUA - TIPO B</t>
  </si>
  <si>
    <t>TRUNK CABLE PRE-TERMINATED 24F SM MPO12-APC(M)/MPO12-APC(M) 0.8D3/0.8D3 170.0M - DDR-S-TS (PFV) - LSZH - BLACK/YELLOW - TIPO B</t>
  </si>
  <si>
    <t>CABLE TRONCAL CONECTORIZADO 24F SM MPO12-APC(M)/MPO12-APC(M) 0.8D3/0.8D3- 170.0M - DDR-S-TS (PFV) - LSZH - NEGRO/AMARILLO - TIPO B</t>
  </si>
  <si>
    <t>SERVICE CABLE CONECTORIZADO 24F SM MPO12-APC(M)/MPO12-APC(M) 0.8D3/0.8D3 330.0M - DDR-S-TS (PFV) - LSZH - NEGRO/ACQUA - TIPO B</t>
  </si>
  <si>
    <t>TRUNK CABLE PRE-TERMINATED 24F SM MPO12-APC(M)/MPO12-APC(M) 0.8D3/0.8D3 330.0M - DDR-S-TS (PFV) - LSZH - BLACK/YELLOW - TIPO B</t>
  </si>
  <si>
    <t>CABLE TRONCAL CONECTORIZADO 24F SM MPO12-APC(M)/MPO12-APC(M) 0.8D3/0.8D3- 330.0M - DDR-S-TS (PFV) - LSZH - NEGRO/AMARILLO - TIPO B</t>
  </si>
  <si>
    <t>CABO OPTICO AT-3BE52YT-144</t>
  </si>
  <si>
    <t>OPTICAL CABLE AT-3BE52YT-144</t>
  </si>
  <si>
    <t>CABLE OPTICO AT-3BE52YT-144</t>
  </si>
  <si>
    <t>CABO OPTICO  CFOA-SM-ASR200-S 72F G-652D (PPU) NR</t>
  </si>
  <si>
    <t>OPTICAL CABLE  CFOA-SM-ASR200-S 72F G-652D (PPU) NR</t>
  </si>
  <si>
    <t>CABO OPTICO AT-3BE52YT-072</t>
  </si>
  <si>
    <t>OPTICAL CABLE AT-3BE52YT-072</t>
  </si>
  <si>
    <t>CABLE OPTICO AT-3BE52YT-072</t>
  </si>
  <si>
    <t>SERVICE CABLE CONECTORIZADO 24F OM3 LC-UPC/LC-UPC 1.0D2/1.0D2 15.0M - UT - LSZH - ACQUA (A - B)</t>
  </si>
  <si>
    <t>TRUNK CABLE PRE-TERMINATED 24F OM3 LC-UPC/LC-UPC 1.0D2/1.0D2 15.0M - UT - LSZH - AQUA (A - B)</t>
  </si>
  <si>
    <t>CABLE TRONCAL CONECTORIZADO 24F OM3 LC-UPC/LC-UPC 1.0D2/1.0D2 15.0M - UT - LSZH - ACQUA (A - B)</t>
  </si>
  <si>
    <t>SERVICE CABLE CONECTORIZADO 24F OM3 LC-UPC/LC-UPC 1.0D2/1.0D2 35.0M - UT - LSZH - ACQUA (A - B)</t>
  </si>
  <si>
    <t>TRUNK CABLE PRE-TERMINATED 24F OM3 LC-UPC/LC-UPC 1.0D2/1.0D2 35.0M - UT - LSZH - AQUA (A - B)</t>
  </si>
  <si>
    <t>CABLE TRONCAL CONECTORIZADO 24F OM3 LC-UPC/LC-UPC 1.0D2/1.0D2 35.0M - UT - LSZH - ACQUA (A - B)</t>
  </si>
  <si>
    <t>CANALETA ITMAX - 220MM LEITO PRINCIPAL - COM TAMPA</t>
  </si>
  <si>
    <t>CANALETA ITMAX - 220MM MAIN DUCT - WITH LID</t>
  </si>
  <si>
    <t>CANALETA ITMAX - 220MM LECHO PRINCIPAL - CON TAPA</t>
  </si>
  <si>
    <t>CANALETA ITMAX - 220MM LEITO PRINCIPAL - SEM TAMPA</t>
  </si>
  <si>
    <t>CANALETA ITMAX - 220MM MAIN DUCT - WITHOUT LID</t>
  </si>
  <si>
    <t>CANALETA ITMAX - 220MM LECHO PRINCIPAL - SIN TAPA</t>
  </si>
  <si>
    <t>CANALETA ITMAX - 100MM LEITO PRINCIPAL - COM TAMPA</t>
  </si>
  <si>
    <t>CANALETA ITMAX - 100MM MAIN DUCT - WITH LID</t>
  </si>
  <si>
    <t>CANALETA ITMAX - 100MM LECHO PRINCIPAL - CON TAPA</t>
  </si>
  <si>
    <t>CANALETA ITMAX - 100MM LEITO PRINCIPAL - SEM TAMPA</t>
  </si>
  <si>
    <t>CANALETA ITMAX - 100MM MAIN DUCT - WITHOUT LID</t>
  </si>
  <si>
    <t>CANALETA ITMAX - 100MM LECHO PRINCIPAL - SIN TAPA</t>
  </si>
  <si>
    <t>CANALETA ITMAX - 220MM DERIVACAO HORIZONTAL T - COM TAMPA</t>
  </si>
  <si>
    <t>CANALETA ITMAX - 220MM H-TEE - WITH LID</t>
  </si>
  <si>
    <t>CANALETA ITMAX - 220MM DERIVACION HORIZONTAL EN T - CON TAPA</t>
  </si>
  <si>
    <t>CANALETA ITMAX - 300MM LEITO PRINCIPAL - SEM TAMPA</t>
  </si>
  <si>
    <t>CANALETA ITMAX - 300MM MAIN DUCT - WITHOUT LID</t>
  </si>
  <si>
    <t>CANALETA ITMAX - 300MM LEITO PRINCIPAL - COM TAMPA</t>
  </si>
  <si>
    <t>CANALETA ITMAX - 300MM MAIN DUCT - WITH LID</t>
  </si>
  <si>
    <t>CANALETA ITMAX - 300MM LECHO PRINCIPAL - CON TAPA</t>
  </si>
  <si>
    <t>CANALETA ITMAX - 600MM LEITO PRINCIPAL - SEM TAMPA</t>
  </si>
  <si>
    <t>CANALETA ITMAX - 600MM MAIN DUCT - WITHOUT LID</t>
  </si>
  <si>
    <t>CANALETA ITMAX - 600MM LECHO PRINCIPAL - SIN TAPA</t>
  </si>
  <si>
    <t>CANALETA ITMAX - 220MM DERIVACAO HORIZONTAL T - SEM TAMPA</t>
  </si>
  <si>
    <t>CANALETA ITMAX - 220MM H-TEE - WITHOUT LID</t>
  </si>
  <si>
    <t>CANALETA ITMAX - 220MM DERIVACION HORIZONTAL EN T - SIN TAPA</t>
  </si>
  <si>
    <t>CANALETA ITMAX - 100MM DERIVACAO HORIZONTAL T - COM TAMPA</t>
  </si>
  <si>
    <t>CANALETA ITMAX - 100MM H-TEE - WITH LID</t>
  </si>
  <si>
    <t>CANALETA ITMAX - 100MM DERIVACION HORIZONTAL EN T - CON TAPA</t>
  </si>
  <si>
    <t>CAIXA DE TERMINAÇÃO OPTICA PRE-CONECTORIZADA FK-CTOP-16P (1x8 SLIMCONNECTOR) C/ TAG NFC</t>
  </si>
  <si>
    <t>PRE-TERMINATED SLIMBOX DROP TERMINAL FK-CTOP-16P (1x8 SLIMCONNECTOR) W/ TAG NFC</t>
  </si>
  <si>
    <t>CAJA DE TERMINACIÓN OPTICA PRE-CONECTORIZADA FK-CTOP-16P (1x8 SLIMCONNECTOR) C/ TAG NFC</t>
  </si>
  <si>
    <t>DGOI-C 64 (DISTRIBUIDOR GERAL OPTICO INTERNO CONECTORIZADO MODULAR - MONTADO 16 ADAP E 2 SPLITTER 1X8) C/TAG NFC</t>
  </si>
  <si>
    <t>SLIMBOX 64-FIBER INTERNAL ADAPTER MODULE (DGOI-C 64 - WITH 16 ADAPTERS AND 2 SPLITTER 1X8) W/TAG NFC</t>
  </si>
  <si>
    <t>FK-CEO-4M-144F (72F) (CEO - 4 KITs DE DERIVACAO, SUPORTE DE POSTE/PAREDE)</t>
  </si>
  <si>
    <t>FK-CEO-4M-144F (72F)  (CEO - 4 DERIVATION KIT, SUPORT FOR WALL)</t>
  </si>
  <si>
    <t>FK-CEO-4M-144F (72F) (CEO - 4 KITs DE DERIVACION, SOPORTE DE PARED)</t>
  </si>
  <si>
    <t>FK-CEO-4M-144F (144F) (CEO - 4 KITs DE DERIVACAO, SUPORTE DE POSTE/PAREDE)</t>
  </si>
  <si>
    <t>FK-CEO-4M-144F (144F)  (CEO - 4 DERIVATION KIT, SUPORT FOR WALL)</t>
  </si>
  <si>
    <t>FK-CEO-4M-144F (144F) (CEO - 4 KITs DE DERIVACION, SOPORTE DE PARED)</t>
  </si>
  <si>
    <t>CANALETA ITMAX - 100MM DERIVACAO HORIZONTAL T - SEM TAMPA</t>
  </si>
  <si>
    <t>CANALETA ITMAX - 100MM H-TEE - WITHOUT LID</t>
  </si>
  <si>
    <t>CANALETA ITMAX - 100MM DERIVACION HORIZONTAL EN T - SIN TAPA</t>
  </si>
  <si>
    <t>CANALETA ITMAX - REDUTOR 220MM-100MM - COM TAMPA</t>
  </si>
  <si>
    <t>CANALETA ITMAX - REDUCER - RIGHT 220MM-100MM - WITH LID</t>
  </si>
  <si>
    <t>CANALETA ITMAX - REDUCTOR DERECHA 220MM-100MM - CON TAPA</t>
  </si>
  <si>
    <t>CANALETA ITMAX - REDUTOR ESQUERDA 220MM-100MM - COM TAMPA</t>
  </si>
  <si>
    <t>CANALETA ITMAX - REDUCER - LEFT 220MM-100MM - WITH LID</t>
  </si>
  <si>
    <t>CANALETA ITMAX - REDUCTOR IZQUIERDA 220MM-100MM - CON TAPA</t>
  </si>
  <si>
    <t>CANALETA ITMAX - 220MM DERIVACAO VERTICAL T PARA 100MM - COM TAMPA</t>
  </si>
  <si>
    <t>CANALETA ITMAX - 220MM V-TEE TO 100MM - WITH LID</t>
  </si>
  <si>
    <t>CANALETA ITMAX - 220MM DERIVACION VERTICAL T PARA 100MM - CON TAPA</t>
  </si>
  <si>
    <t>CANALETA ITMAX - 220MM JUNCAO SLOTTED</t>
  </si>
  <si>
    <t>CANALETA ITMAX - 220MM JOINER - SLOTTED</t>
  </si>
  <si>
    <t>CANALETA ITMAX - 220MM EMPALME SLOTTED</t>
  </si>
  <si>
    <t>CANALETA ITMAX - 100MM JUNCAO SLOTTED</t>
  </si>
  <si>
    <t>CANALETA ITMAX - 100MM JOINER - SLOTTED</t>
  </si>
  <si>
    <t>CANALETA ITMAX - 100MM EMPALME SLOTTED</t>
  </si>
  <si>
    <t>CANALETA ITMAX - 220MM CURVA HORIZONTAL 90 GRAUS - COM TAMPA</t>
  </si>
  <si>
    <t>CANALETA ITMAX - 220MM H-ELBOW 90 DEGREE - WITH LID</t>
  </si>
  <si>
    <t>CANALETA ITMAX - 220MM CURVA HORIZONTAL 90 GRADOS - CON TAPA</t>
  </si>
  <si>
    <t>CANALETA ITMAX - 220MM CURVA HORIZONTAL 90 GRAUS - SEM TAMPA</t>
  </si>
  <si>
    <t>CANALETA ITMAX - 220MM H-ELBOW 90 DEGREE - WITHOUT LID</t>
  </si>
  <si>
    <t>CANALETA ITMAX - 220MM CURVA HORIZONTAL 90 GRADOS - SIN TAPA</t>
  </si>
  <si>
    <t>CANALETA ITMAX - 220MM CURVA HORIZONTAL 45 GRAUS - COM TAMPA</t>
  </si>
  <si>
    <t>CANALETA ITMAX - 220MM H-ELBOW 45 DEGREE - WITH LID</t>
  </si>
  <si>
    <t>CANALETA ITMAX - 220MM CURVA HORIZONTAL 45 GRADOS - CON TAPA</t>
  </si>
  <si>
    <t>CANALETA ITMAX - 220MM CURVA HORIZONTAL 45 GRAUS - SEM TAMPA</t>
  </si>
  <si>
    <t>CANALETA ITMAX - 220MM H-ELBOW 45 DEGREE - WITHOUT LID</t>
  </si>
  <si>
    <t>CANALETA ITMAX - 220MM CURVA HORIZONTAL 45 GRADOS - SIN TAPA</t>
  </si>
  <si>
    <t>CANALETA ITMAX - 100MM CURVA HORIZONTAL 90 GRAUS - COM TAMPA</t>
  </si>
  <si>
    <t>CANALETA ITMAX - 100MM H-ELBOW 90 DEGREE - WITH LID</t>
  </si>
  <si>
    <t>CANALETA ITMAX - 100MM CURVA HORIZONTAL 90 GRADOS - CON TAPA</t>
  </si>
  <si>
    <t>CANALETA ITMAX - 100MM CURVA HORIZONTAL 90 GRAUS - SEM TAMPA</t>
  </si>
  <si>
    <t>CANALETA ITMAX - 100MM H-ELBOW 90 DEGREE - WITHOUT LID</t>
  </si>
  <si>
    <t>CANALETA ITMAX - 100MM CURVA HORIZONTAL 90 GRADOS - SIN TAPA</t>
  </si>
  <si>
    <t>CANALETA ITMAX - 100MM CURVA HORIZONTAL 45 GRAUS - COM TAMPA</t>
  </si>
  <si>
    <t>CANALETA ITMAX - 100MM H-ELBOW 45 DEGREE - WITH LID</t>
  </si>
  <si>
    <t>CANALETA ITMAX - 100MM CURVA HORIZONTAL 45 GRADOS - CON TAPA</t>
  </si>
  <si>
    <t>CANALETA ITMAX - 100MM CURVA HORIZONTAL 45 GRAUS - SEM TAMPA</t>
  </si>
  <si>
    <t>CANALETA ITMAX - 100MM H-ELBOW 45 DEGREE - WITHOUT LID</t>
  </si>
  <si>
    <t>CANALETA ITMAX - 100MM CURVA HORIZONTAL 45 GRADOS - SIN TAPA</t>
  </si>
  <si>
    <t>CANALETA ITMAX - ELETRODUTO FLEX. CORRUGADO 50MM x 2M</t>
  </si>
  <si>
    <t>CANALETA ITMAX - CONDUIT 50MM x 2M</t>
  </si>
  <si>
    <t>CANALETA ITMAX - CONDUCTO FLEXIBILE CORRUGADO 50MM x 2M</t>
  </si>
  <si>
    <t>CANALETA ITMAX - 220MM DERIVACAO HORIZONTAL CRUZ - COM TAMPA</t>
  </si>
  <si>
    <t>CANALETA ITMAX - 220MM H-CROSS - WITH LID</t>
  </si>
  <si>
    <t>CANALETA ITMAX - 220MM DERIVACION HORIZONTAL CRUZ - CON TAPA</t>
  </si>
  <si>
    <t>CANALETA ITMAX - 220MM DERIVACAO HORIZONTAL CRUZ - SEM TAMPA</t>
  </si>
  <si>
    <t>CANALETA ITMAX - 220MM H-CROSS - WITHOUT LID</t>
  </si>
  <si>
    <t>CANALETA ITMAX - 220MM DERIVACION HORIZONTAL CRUZ - SIN TAPA</t>
  </si>
  <si>
    <t>CANALETA ITMAX - 100MM DERIVACAO VERTICAL T PARA 100MM - COM TAMPA</t>
  </si>
  <si>
    <t>CANALETA ITMAX - 100MM V-TEE TO 100MM - WITH LID</t>
  </si>
  <si>
    <t>CANALETA ITMAX - 100MM DERIVACION VERTICAL T PARA 100MM - CON TAPA</t>
  </si>
  <si>
    <t>CANALETA ITMAX - 100MM DERIVACAO HORIZONTAL CRUZ - COM TAMPA</t>
  </si>
  <si>
    <t>CANALETA ITMAX - 100MM H-CROSS - WITH LID</t>
  </si>
  <si>
    <t>CANALETA ITMAX - 100MM DERIVACION HORIZONTAL CRUZ - CON TAPA</t>
  </si>
  <si>
    <t>CANALETA ITMAX - 100MM DERIVACAO HORIZONTAL CRUZ - SEM TAMPA</t>
  </si>
  <si>
    <t>CANALETA ITMAX - 100MM H-CROSS - WITHOUT LID</t>
  </si>
  <si>
    <t>CANALETA ITMAX - 100MM DERIVACION HORIZONTAL CRUZ - SIN TAPA</t>
  </si>
  <si>
    <t>CANALETA ITMAX - 100MM CURVA VERTICAL 90 GRAUS - COM TAMPA</t>
  </si>
  <si>
    <t>CANALETA ITMAX - 100MM V-ELBOW 90 DEGREE - WITH LID</t>
  </si>
  <si>
    <t>CANALETA ITMAX - 100MM CURVA VERTICAL 90 GRADOS - CON TAPA</t>
  </si>
  <si>
    <t>CANALETA ITMAX - 220MM CURVA VERTICAL 90 GRAUS - COM TAMPA</t>
  </si>
  <si>
    <t>CANALETA ITMAX - 220MM V-ELBOW 90 DEGREE - WITH LID</t>
  </si>
  <si>
    <t>CANALETA ITMAX - 220MM CURVA VERTICAL 90 GRADOS - CON TAPA</t>
  </si>
  <si>
    <t>CANALETA ITMAX - 50MM FIM DE SEGMENTO COM SAIDA PARA TUBO 44MM</t>
  </si>
  <si>
    <t>CANALETA ITMAX - 50MM END CAP COM EXIT TO TUBO 44MM</t>
  </si>
  <si>
    <t>CANALETA ITMAX - 50MM FIN DEL SEGMENTO COM SALIDA PARA TUBO 44MM</t>
  </si>
  <si>
    <t>CANALETA ITMAX - 300MM CURVA VERTICAL 90 GRAUS - COM TAMPA</t>
  </si>
  <si>
    <t>CANALETA ITMAX - 300MM V-ELBOW 90 DEGREE - WITH LID</t>
  </si>
  <si>
    <t>CANALETA ITMAX - 300MM CURVA VERTICAL 90 GRADOS - CON TAPA</t>
  </si>
  <si>
    <t>CANALETA ITMAX - 100MM SAIDA LATERAL - COM TAMPA</t>
  </si>
  <si>
    <t>CANALETA ITMAX - 100MM SIDE OUTLET - WITH LID</t>
  </si>
  <si>
    <t>CORDAO DUPLEX CONECTORIZADO SM G-652D FC-APC/FC-APC 1.0M - COG - AMARELO</t>
  </si>
  <si>
    <t>DUPLEX OPTICAL PATCH CORD SM G-652D FC-APC/FC-APC 1.0M - OFN - YELLOW</t>
  </si>
  <si>
    <t>PATCH CORD OPTICO DUPLEX CONECTORIZADO SM G-652D FC-APC/FC-APC 1.0M - COG - AMARILLO</t>
  </si>
  <si>
    <t>CORDAO DUPLEX CONECTORIZADO SM G-652D FC-APC/FC-APC 2.0M - COG - AMARELO</t>
  </si>
  <si>
    <t>DUPLEX OPTICAL PATCH CORD SM G-652D FC-APC/FC-APC 2.0M - OFN - YELLOW</t>
  </si>
  <si>
    <t>PATCH CORD OPTICO DUPLEX CONECTORIZADO SM G-652D FC-APC/FC-APC 2.0M - COG - AMARILLO</t>
  </si>
  <si>
    <t>CORDAO DUPLEX CONECTORIZADO SM G-652D FC-APC/FC-APC 3.0M - COG - AMARELO</t>
  </si>
  <si>
    <t>DUPLEX OPTICAL PATCH CORD SM G-652D FC-APC/FC-APC 3.0M - OFN - YELLOW</t>
  </si>
  <si>
    <t>PATCH CORD OPTICO DUPLEX CONECTORIZADO SM G-652D FC-APC/FC-APC 3.0M - COG - AMARILLO</t>
  </si>
  <si>
    <t>BW 12 (CAIXA DIST OPTICA INTERNA COM SPLITTER 1X8 SC-APC E ADAPTADOR SHUTTER) C/TAG NFC</t>
  </si>
  <si>
    <t>BW 12 (INDOOR FLOOR DISTRIBUTION BOX W/ SPLITTER 1X8 SC-APC AND ADAPTER W/ SHUTTER) W/TAG NFC</t>
  </si>
  <si>
    <t>BW 12 (CAJA DE DISTRIBUICION OPTICA INTERNA C/ SPLITTER 1X8 SC-APC Y ADAPTADOR C/ SHUTTER) C/TAG NFC</t>
  </si>
  <si>
    <t>PATCH PANEL INDUSTRIAL 19" 24P BLINDADO - PRATA</t>
  </si>
  <si>
    <t>INDUSTRIAL PATCH PANEL 19" 24P SHIELDED - SILVER</t>
  </si>
  <si>
    <t>PATCH PANEL INDUSTRIAL 19" 24P BLINDADO - PLATA</t>
  </si>
  <si>
    <t>ET04184</t>
  </si>
  <si>
    <t>a0A6100001oR9UT</t>
  </si>
  <si>
    <t>CABO OPTICO CFOA-BLI-A/B-AS120-RA 04F NR (CFOA-BLI-A/B-ASU120-S 04F NR)</t>
  </si>
  <si>
    <t>OPTICAL CABLE CFOA-BLI-A/B-AS120-RA 04F NR (CFOA-BLI-A/B-ASU120-S 04F NR)</t>
  </si>
  <si>
    <t>CABLE OPTICO CFOA-BLI-A/B-AS120-RA 04F NR (CFOA-BLI-A/B-ASU120-S 04F NR)</t>
  </si>
  <si>
    <t>CABO OPTICO CFOA-SM-AS120-S 24F G-652D TS RC</t>
  </si>
  <si>
    <t>OPTICAL CABLE CFOA-SM-AS120-S 24F G-652D TS RC</t>
  </si>
  <si>
    <t>CABLE OPTICO CFOA-SM-AS120-S 24F G-652D TS RC</t>
  </si>
  <si>
    <t>CABO OPTICO CFOI-SM-EO 24F G-652D COG</t>
  </si>
  <si>
    <t>OPTICAL CABLE CFOI-SM-EO 24F G-652D COG</t>
  </si>
  <si>
    <t>CABLE OPTICO CFOI-SM-EO 24F G-652D COG</t>
  </si>
  <si>
    <t>CABO OPTICO CFOA-SM-DDR-S 36F TS (PFV) (ABNT CL)</t>
  </si>
  <si>
    <t>OPTICAL CABLE CFOA-SM-DDR-S 36F TS (PFV) (ABNT CL)</t>
  </si>
  <si>
    <t>CABLE OPTICO CFOA-SM-DDR-S 36F TS (PFV) (ABNT CL)</t>
  </si>
  <si>
    <t>CABO OPTICO CFOI-SM-EO 48F COG</t>
  </si>
  <si>
    <t>OPTICAL CABLE CFOI-SM-EO 48F COG</t>
  </si>
  <si>
    <t>CABLE OPTICO CFOI-SM-EO 48F COG</t>
  </si>
  <si>
    <t>SISTEMA DE GERENCIA UNIMS</t>
  </si>
  <si>
    <t>CABO OPTICO  AT-3BE27D6-024-TLIB</t>
  </si>
  <si>
    <t>OPTICAL CABLE  AT-3BE27D6-024-TLIB</t>
  </si>
  <si>
    <t>CABLE OPTICO AT-3BE27D6-024-TLIB</t>
  </si>
  <si>
    <t>CABO OPTICO AT-3BE27D6-024-TMHB</t>
  </si>
  <si>
    <t>CABLE OPTICO AT-3BE27D6-024-TMHB</t>
  </si>
  <si>
    <t>CABO OPTICO AT-3BE27D6-024-TMCE</t>
  </si>
  <si>
    <t>OPTICAL CABLE  AT-3BE27D6-024-TMCE</t>
  </si>
  <si>
    <t>CABLE OPTICO  AT-3BE27D6-024-TMCE</t>
  </si>
  <si>
    <t>CABO OPTICOAT-3BE27DT-048-TMCB</t>
  </si>
  <si>
    <t>CABLE OPTICO AT-3BE27DT-048-TMCB</t>
  </si>
  <si>
    <t>CABLE OPTICO AT-3BE27D6-024-TMCE</t>
  </si>
  <si>
    <t>CABO OPTICO CFOA-MM-DDR-S 12F (50) OM4 TS (PFV) (ABNT CL)</t>
  </si>
  <si>
    <t>OPTICAL CABLE CFOA-MM-DDR-S 12F (50) OM4 TS (PFV) (ABNT CL)</t>
  </si>
  <si>
    <t>CABLE OPTICO CFOA-MM-DDR-S 12F (50) OM4 TS (PFV) (ABNT CL)</t>
  </si>
  <si>
    <t>CONSCIUS MANAGER - MAINTENANCE ANNUAL AND SUPPORT</t>
  </si>
  <si>
    <t>CONSCIUS MANAGER - ANUIDAD DE MANTENIMIENTO Y SOPORTE</t>
  </si>
  <si>
    <t>CONSCIUS MANAGER - MÓDULO MONITORING - LICENÇA DE USO 1 ANO - ON PREMISES</t>
  </si>
  <si>
    <t>CONSCIUS MANAGER - MONITORING MODULE - LICENSE OF USE 1 YEAR - ON PREMISES</t>
  </si>
  <si>
    <t>CONSCIUS MANAGER - MÓDULO MONITORING - LICENCIA DE USO 1 AÑO - ON PREMISES</t>
  </si>
  <si>
    <t>EXTENSAO SOLIDA RJ-45 U/UTP GIGALAN GREEN CAT.6 - LSZH -T568B - 2.5M - VERDE</t>
  </si>
  <si>
    <t>U/UTP CAT.6 RJ-45 SOLID EXTENSION GIGALAN GREEN - LSZH -T568B - 2.5M - GREEN</t>
  </si>
  <si>
    <t>EXTENSION SOLIDO RJ-45 U/UTP GIGALAN GREEN CAT.6 - LSZH - T568B - 2.5M - VERDE</t>
  </si>
  <si>
    <t>EXTENSAO SOLIDA RJ-45 U/UTP GIGALAN GREEN CAT.6 - LSZH -T568B - 4.0M - VERDE</t>
  </si>
  <si>
    <t>U/UTP CAT.6 RJ-45 SOLID EXTENSION GIGALAN GREEN - LSZH -T568B - 4.0M - GREEN</t>
  </si>
  <si>
    <t>EXTENSION SOLIDO RJ-45 U/UTP GIGALAN GREEN CAT.6 - LSZH - T568B - 4.0M - VERDE</t>
  </si>
  <si>
    <t>EXTENSAO SOLIDA RJ-45 U/UTP GIGALAN GREEN CAT.6 - LSZH -T568B - 6.0M - VERDE</t>
  </si>
  <si>
    <t>U/UTP CAT.6 RJ-45 SOLID EXTENSION GIGALAN GREEN - LSZH -T568B - 6.0M - GREEN</t>
  </si>
  <si>
    <t>EXTENSION SOLIDO RJ-45 U/UTP GIGALAN GREEN CAT.6 - LSZH - T568B - 6.0M - VERDE</t>
  </si>
  <si>
    <t>EXTENSAO SOLIDA RJ-45 U/UTP GIGALAN GREEN CAT.6 - LSZH -T568B - 10.0M - VERDE</t>
  </si>
  <si>
    <t>U/UTP CAT.6 RJ-45 SOLID EXTENSION GIGALAN GREEN - LSZH -T568B - 10.0M - GREEN</t>
  </si>
  <si>
    <t>EXTENSION SOLIDO RJ-45 U/UTP GIGALAN GREEN CAT.6 - LSZH - T568B - 10.0M - VERDE</t>
  </si>
  <si>
    <t>CABO OPTICO CFOA-SM-AS80-S 08F TS NR (ABNT CL)</t>
  </si>
  <si>
    <t>OPTICAL CABLE CFOA-SM-AS80-S 08F TS NR (ABNT CL)</t>
  </si>
  <si>
    <t>CABLE OPTICO CFOA-SM-AS80-S 08F TS NR (ABNT CL)</t>
  </si>
  <si>
    <t>CANALETA ITMAX - 220MM JUNCAO SLOTLESS</t>
  </si>
  <si>
    <t>CANALETA ITMAX - 220MM JOINER - SLOTLESS</t>
  </si>
  <si>
    <t>CANALETA ITMAX - 220MM EMPALME SLOTLESS</t>
  </si>
  <si>
    <t>CANALETA ITMAX - 100MM FIM DE SEGMENTO SLOTTLESS</t>
  </si>
  <si>
    <t>CANALETA ITMAX - 100MM END CAP SLOTTLESS</t>
  </si>
  <si>
    <t>CANALETA ITMAX - 100MM FIN DEL SEGMENTO SLOTTLESS</t>
  </si>
  <si>
    <t>CANALETA ITMAX - 100MM JUNCAO SLOTLESS</t>
  </si>
  <si>
    <t>CANALETA ITMAX - 100MM JOINER - SLOTLESS</t>
  </si>
  <si>
    <t>CANALETA ITMAX - 100MM EMPALME SLOTLESS</t>
  </si>
  <si>
    <t>CANALETA ITMAX - 300MM DERIVACAO HORIZONTAL T - SEM TAMPA</t>
  </si>
  <si>
    <t>CANALETA ITMAX - 300MM H-TEE - WITHOUT LID</t>
  </si>
  <si>
    <t>CANALETA ITMAX - REDUTOR 300MM-220MM - COM TAMPA</t>
  </si>
  <si>
    <t>CANALETA ITMAX - REDUCER 300MM-220MM - WITH LID</t>
  </si>
  <si>
    <t>CANALETA ITMAX - REDUCTOR 300MM-220MM - CON TAPA</t>
  </si>
  <si>
    <t>CANALETA ITMAX - 300MM JUNCAO SLOTLESS</t>
  </si>
  <si>
    <t>CANALETA ITMAX - 300MM JOINER - SLOTLESS</t>
  </si>
  <si>
    <t>CANALETA ITMAX - 300MM EMPALME SLOTLESS</t>
  </si>
  <si>
    <t>CANALETA ITMAX - 300MM DERIVACAO HORIZONTAL CRUZ - SEM TAMPA</t>
  </si>
  <si>
    <t>CANALETA ITMAX - 300MM H-CROSS - WITHOUT LID</t>
  </si>
  <si>
    <t>CANALETA ITMAX - 300MM DERIVACION HORIZONTAL CRUZ - SIN TAPA</t>
  </si>
  <si>
    <t>CANALETA ITMAX - 300MM DERIVACAO HORIZONTAL CRUZ - COM TAMPA</t>
  </si>
  <si>
    <t>CANALETA ITMAX - 300MM H-CROSS - WITH LID</t>
  </si>
  <si>
    <t>CANALETA ITMAX - 300MM DERIVACION HORIZONTAL CRUZ - CON TAPA</t>
  </si>
  <si>
    <t>CANALETA ITMAX - 300MM CURVA HORIZONTAL 45 GRAUS - COM TAMPA</t>
  </si>
  <si>
    <t>CANALETA ITMAX - 300MM H-ELBOW 45 DEGREE - WITH LID</t>
  </si>
  <si>
    <t>CANALETA ITMAX - 300MM CURVA HORIZONTAL 45 GRADOS - CON TAPA</t>
  </si>
  <si>
    <t>CANALETA ITMAX - 300MM DERIVACAO VERTICAL T PARA 220MM - COM TAMPA</t>
  </si>
  <si>
    <t>CANALETA ITMAX - 300MM V-TEE TO 220MM - WITH LID</t>
  </si>
  <si>
    <t>CANALETA ITMAX - 300MM DERIVACION VERTICAL T PARA 220MM - CON TAPA</t>
  </si>
  <si>
    <t>CANALETA ITMAX - 300MM DERIVACAO HORIZONTAL T - COM TAMPA</t>
  </si>
  <si>
    <t>CANALETA ITMAX - 300MM FIM DE SEGMENTO SLOTTLESS</t>
  </si>
  <si>
    <t>CANALETA ITMAX - 300MM END CAP SLOTTLESS</t>
  </si>
  <si>
    <t>CANALETA ITMAX - 300MM FIN DEL SEGMENTO SLOTTLESS</t>
  </si>
  <si>
    <t>CANALETA ITMAX - 220MM FIM DE SEGMENTO SLOTTLESS</t>
  </si>
  <si>
    <t>CANALETA ITMAX - 220MM END CAP SLOTTLESS</t>
  </si>
  <si>
    <t>CANALETA ITMAX - 220MM FIN DEL SEGMENTO SLOTTLESS</t>
  </si>
  <si>
    <t>CORDAO DUPLEX CONECTORIZADO SM G-652D LC-UPC/LC-UPC 50.0M - LSZH - AMARELO (A - B)</t>
  </si>
  <si>
    <t>DUPLEX OPTICAL PATCH CORD SM G-652D LC-UPC/LC-UPC 50.0M - LSZH - YELLOW (A - B)</t>
  </si>
  <si>
    <t>PATCH CORD OPTICO DUPLEX CONECTORIZADO SM G-652D LC-UPC/LC-UPC 50.0M - LSZH - AMARILLO (A - B)</t>
  </si>
  <si>
    <t>CABO OPTICO AT-3BE453T-144</t>
  </si>
  <si>
    <t>OPTICAL CABLE AT-3BE453T-144</t>
  </si>
  <si>
    <t>CABLE OPTICO AT-3BE453T-144</t>
  </si>
  <si>
    <t>CABO OPTICO AT-3BE27N6-012-CNAB</t>
  </si>
  <si>
    <t>OPTICAL CABLE AT-3BE27N6-012-CNAB</t>
  </si>
  <si>
    <t>CABLE OPTICO AT-3BE27N6-012-CNAB</t>
  </si>
  <si>
    <t>CANALETA ITMAX - 220MM DERIVACAO VERTICAL T PARA 220MM - COM TAMPA</t>
  </si>
  <si>
    <t>CANALETA ITMAX - 220MM V-TEE TO 220MM - WITH LID</t>
  </si>
  <si>
    <t>CANALETA ITMAX - 220MM DERIVACION VERTICAL T PARA 220MM - CON TAPA</t>
  </si>
  <si>
    <t>CANALETA ITMAX - 300MM CURVA HORIZONTAL 45 GRAUS - SEM TAMPA</t>
  </si>
  <si>
    <t>CANALETA ITMAX - 300MM H-ELBOW 45 DEGREE - WITHOUT LID</t>
  </si>
  <si>
    <t>CANALETA ITMAX - 300MM CURVA HORIZONTAL 45 GRADOS - SIN TAPA</t>
  </si>
  <si>
    <t>CANALETA ITMAX - 300MM SAIDA LATERAL - COM TAMPA</t>
  </si>
  <si>
    <t>CANALETA ITMAX - 300MM SIDE OUTLET - WITH LID</t>
  </si>
  <si>
    <t>CANALETA ITMAX - 300MM SALIDA LATERAL - CON TAPA</t>
  </si>
  <si>
    <t>CANALETA ITMAX - 300MM JUNCAO SLOTTED</t>
  </si>
  <si>
    <t>CANALETA ITMAX - 300MM JOINER - SLOTTED</t>
  </si>
  <si>
    <t>CABO OPTICO AT-3BE27N6-024-CNAB</t>
  </si>
  <si>
    <t>OPTICAL CABLE AT-3BE27N6-024-CNAB</t>
  </si>
  <si>
    <t>CABLE OPTICO AT-3BE27N6-024-CNAB</t>
  </si>
  <si>
    <t>CANALETA ITMAX - 220MM SAIDA LATERAL - COM TAMPA</t>
  </si>
  <si>
    <t>CANALETA ITMAX - 220MM SIDE OUTLET - WITH LID</t>
  </si>
  <si>
    <t>CANALETA ITMAX - SAIDA SUPERIOR VERTICAL P/ 100MM x 100MM - COM TAMPA</t>
  </si>
  <si>
    <t>CANALETA ITMAX - V-EXIT TO 100MM x 100MM - WITH LID</t>
  </si>
  <si>
    <t>CANALETA ITMAX - SALIDA SUPERIOR VERTICAL P/ 100MM x 100MM - CON TAPA</t>
  </si>
  <si>
    <t>CANALETA ITMAX - 300MM CURVA HORIZONTAL 90 GRAUS - COM TAMPA</t>
  </si>
  <si>
    <t>CANALETA ITMAX - 300MM H-ELBOW 90 DEGREE - WITH LID</t>
  </si>
  <si>
    <t>CANALETA ITMAX - 300MM CURVA HORIZONTAL 90 GRADOS - CON TAPA</t>
  </si>
  <si>
    <t>CANALETA ITMAX - 600MM CURVA HORIZONTAL 90 GRAUS - SEM TAMPA</t>
  </si>
  <si>
    <t>CANALETA ITMAX - 600MM H-ELBOW 90 DEGREE - WITHOUT LID</t>
  </si>
  <si>
    <t>CANALETA ITMAX - 600MM CURVA HORIZONTAL 90 GRADOS - SIN TAPA</t>
  </si>
  <si>
    <t>CANALETA ITMAX - 600MM CURVA HORIZONTAL 45 GRAUS - SEM TAMPA</t>
  </si>
  <si>
    <t>CANALETA ITMAX - 600MM H-ELBOW 45 DEGREE - WITHOUT LID</t>
  </si>
  <si>
    <t>CANALETA ITMAX - 600MM CURVA HORIZONTAL 45 GRADOS - SIN TAPA</t>
  </si>
  <si>
    <t>CANALETA ITMAX - REDUTOR 600MM-300MM - SEM TAMPA</t>
  </si>
  <si>
    <t>CANALETA ITMAX - REDUCER 600MM-300MM - WITHOUT LID</t>
  </si>
  <si>
    <t>CANALETA ITMAX - REDUCTOR 600MM-300MM - SIN TAPA</t>
  </si>
  <si>
    <t>CANALETA ITMAX - 600MM JUNCAO SLOTLESS</t>
  </si>
  <si>
    <t>CANALETA ITMAX - 600MM JOINER - SLOTLESS</t>
  </si>
  <si>
    <t>CANALETA ITMAX - 600MM EMPALME SLOTLESS</t>
  </si>
  <si>
    <t>CANALETA ITMAX - 600MM DERIVACAO HORIZONTAL T - SEM TAMPA</t>
  </si>
  <si>
    <t>CANALETA ITMAX - 600MM H-TEE - WITHOUT LID</t>
  </si>
  <si>
    <t>CANALETA ITMAX - 600MM DERIVACION HORIZONTAL EN T - SIN TAPA</t>
  </si>
  <si>
    <t>CANALETA ITMAX - 600MM FIM DE SEGMENTO SLOTTLESS</t>
  </si>
  <si>
    <t>CANALETA ITMAX - 600MM END CAP SLOTTLESS</t>
  </si>
  <si>
    <t>CANALETA ITMAX - 600MM FIN DEL SEGMENTO SLOTTLESS</t>
  </si>
  <si>
    <t>CANALETA ITMAX - 600MM CURVA VERTICAL 90 GRAUS - SEM TAMPA</t>
  </si>
  <si>
    <t>CANALETA ITMAX - 220MM SAIDA LATERAL PARA BAIXO - COM TAMPA</t>
  </si>
  <si>
    <t>CANALETA ITMAX - 220MM SIDE OUTLET 90 DEGREE - WITH LID</t>
  </si>
  <si>
    <t>CANALETA ITMAX - 220MM SALIDA LATERAL PARA BAIXO - CON TAPA</t>
  </si>
  <si>
    <t>CANALETA ITMAX - 100MM SAIDA LATERAL PARA BAIXO - COM TAMPA</t>
  </si>
  <si>
    <t>CANALETA ITMAX - 100MM SIDE OUTLET 90 DEGREE - WITH LID</t>
  </si>
  <si>
    <t>CANALETA ITMAX - 100MM SALIDA LATERAL PARA BAIXO - CON TAPA</t>
  </si>
  <si>
    <t>CANALETA ITMAX - 600MM DERIVACAO HORIZONTAL CRUZ - SEM TAMPA</t>
  </si>
  <si>
    <t>CANALETA ITMAX - 600MM H-CROSS - WITHOUT LID</t>
  </si>
  <si>
    <t>CANALETA ITMAX - 600MM DERIVACION HORIZONTAL CRUZ - SIN TAPA</t>
  </si>
  <si>
    <t>CANALETA ITMAX - ELETRODUTO FLEX. CORRUGADO 88MM x 2M</t>
  </si>
  <si>
    <t>CANALETA ITMAX - CONDUIT 88MM x 2M</t>
  </si>
  <si>
    <t>CANALETA ITMAX - CONDUCTO FLEXIBILE CORRUGADO 88MM x 2M</t>
  </si>
  <si>
    <t>CANALETA ITMAX - 100MM FIM DE SEGMENTO COM SAIDA PARA TUBO 88MM</t>
  </si>
  <si>
    <t>CANALETA ITMAX - 100MM END CAP COM EXIT TO TUBO 88MM</t>
  </si>
  <si>
    <t>CANALETA ITMAX - SAIDA SUPERIOR VERTICAL P/ 50MM x 50MM - COM TAMPA</t>
  </si>
  <si>
    <t>CANALETA ITMAX - V-EXIT TO 50MM x 50MM - WITH LID</t>
  </si>
  <si>
    <t>CORDAO DUPLEX CONECTORIZADO SM G-652D LC-UPC/SC-APC 5.0M - LSZH - AZUL</t>
  </si>
  <si>
    <t>DUPLEX OPTICAL PATCH CORD SM G-652D LC-UPC/SC-APC 5.0M - LSZH - BLUE</t>
  </si>
  <si>
    <t>PATCH CORD OPTICO DUPLEX CONECTORIZADO SM G-652D LC-UPC/SC-APC 5.0M - LSZH - AZUL</t>
  </si>
  <si>
    <t>CORDAO DUPLEX CONECTORIZADO SM G-652D LC-APC/SC-UPC 5.0M - LSZH - AZUL</t>
  </si>
  <si>
    <t>DUPLEX OPTICAL PATCH CORD SM G-652D LC-APC/SC-UPC 5.0M - LSZH - BLUE</t>
  </si>
  <si>
    <t>PATCH CORD OPTICO DUPLEX CONECTORIZADO SM G-652D LC-APC/SC-UPC 5.0M - LSZH - AZUL</t>
  </si>
  <si>
    <t>CORDAO DUPLEX CONECTORIZADO SM G-652D LC-APC/LC-UPC 5.0M - LSZH - AZUL</t>
  </si>
  <si>
    <t>DUPLEX OPTICAL PATCH CORD SM G-652D LC-APC/LC-UPC 5.0M - LSZH - BLUE</t>
  </si>
  <si>
    <t>PATCH CORD OPTICO DUPLEX CONECTORIZADO SM G-652D LC-APC/LC-UPC 5.0M - LSZH - AZUL</t>
  </si>
  <si>
    <t>CORDAO DUPLEX CONECTORIZADO SM G-652D SC-APC/SC-UPC 5.0M - LSZH - AZUL</t>
  </si>
  <si>
    <t>DUPLEX OPTICAL PATCH CORD SM G-652D SC-APC/SC-UPC 5.0M - LSZH - BLUE</t>
  </si>
  <si>
    <t>PATCH CORD OPTICO DUPLEX CONECTORIZADO SM G-652D SC-APC/SC-UPC 5.0M - LSZH - AZUL</t>
  </si>
  <si>
    <t>CORDAO MONOFIBRA CONECTORIZADO SM G-652D SC-APC/SC-UPC 5.0M - LSZH - AZUL</t>
  </si>
  <si>
    <t>SIMPLEX OPTICAL PATCH CORD SM G-652D SC-APC/SC-UPC 5.0M - LSZH - BLUE</t>
  </si>
  <si>
    <t>PATCH CORD OPTICO MONOFIBRA CONECTORIZADO SM G-652D SC-APC/SC-UPC 5.0M - LSZH - AZUL</t>
  </si>
  <si>
    <t>CORDAO MONOFIBRA CONECTORIZADO SM G-652D SC-APC/SC-APC 5.0M - LSZH - AZUL</t>
  </si>
  <si>
    <t>SIMPLEX OPTICAL PATCH CORD SM G-652D SC-APC/SC-APC 5.0M - LSZH - BLUE</t>
  </si>
  <si>
    <t>PATCH CORD OPTICO MONOFIBRA CONECTORIZADO SM G-652D SC-APC/SC-APC 5.0M - LSZH - AZUL</t>
  </si>
  <si>
    <t>CORDAO MONOFIBRA CONECTORIZADO SM G-652D LC-APC/LC-UPC 5.0M - LSZH - AZUL</t>
  </si>
  <si>
    <t>SIMPLEX OPTICAL PATCH CORD SM G-652D LC-APC/LC-UPC 5.0M - LSZH - BLUE</t>
  </si>
  <si>
    <t>PATCH CORD OPTICO MONOFIBRA CONECTORIZADO SM G-652D LC-APC/LC-UPC 5.0M - LSZH - AZUL</t>
  </si>
  <si>
    <t>CORDAO MONOFIBRA CONECTORIZADO SM G-652D LC-UPC/SC-UPC 5.0M - LSZH - AZUL</t>
  </si>
  <si>
    <t>SIMPLEX OPTICAL PATCH CORD SM G-652D LC-UPC/SC-UPC 5.0M - LSZH - BLUE</t>
  </si>
  <si>
    <t>PATCH CORD OPTICO MONOFIBRA CONECTORIZADO SM G-652D LC-UPC/SC-UPC 5.0M - LSZH - AZUL</t>
  </si>
  <si>
    <t>CORDAO MONOFIBRA CONECTORIZADO SM G-652D LC-UPC/LC-UPC 5.0M - LSZH - AZUL (A - B)</t>
  </si>
  <si>
    <t>SIMPLEX OPTICAL PATCH CORD SM G-652D LC-UPC/LC-UPC 5.0M - LSZH - BLUE (A - B)</t>
  </si>
  <si>
    <t>PATCH CORD OPTICO MONOFIBRA CONECTORIZADO SM G-652D LC-UPC/LC-UPC 5.0M - LSZH - AZUL (A - B)</t>
  </si>
  <si>
    <t>CORDAO MONOFIBRA CONECTORIZADO SM G-652D LC-APC/SC-UPC 5.0M - LSZH - AZUL</t>
  </si>
  <si>
    <t>SIMPLEX OPTICAL PATCH CORD SM G-652D LC-APC/SC-UPC 5.0M - LSZH - BLUE</t>
  </si>
  <si>
    <t>PATCH CORD OPTICO MONOFIBRA CONECTORIZADO SM G-652D LC-APC/SC-UPC 5.0M - LSZH - AZUL</t>
  </si>
  <si>
    <t>CORDAO MONOFIBRA CONECTORIZADO SM G-652D SC-UPC/SC-UPC 5.0M - LSZH - AZUL</t>
  </si>
  <si>
    <t>SIMPLEX OPTICAL PATCH CORD SM G-652D SC-UPC/SC-UPC 5.0M - LSZH - BLUE</t>
  </si>
  <si>
    <t>PATCH CORD OPTICO MONOFIBRA CONECTORIZADO SM G-652D SC-UPC/SC-UPC 5.0M - LSZH - AZUL</t>
  </si>
  <si>
    <t>CORDAO MONOFIBRA CONECTORIZADO SM G-652D LC-UPC/SC-APC 5.0M - LSZH - AZUL</t>
  </si>
  <si>
    <t>SIMPLEX OPTICAL PATCH CORD SM G-652D LC-UPC/SC-APC 5.0M - LSZH - BLUE</t>
  </si>
  <si>
    <t>PATCH CORD OPTICO MONOFIBRA CONECTORIZADO SM G-652D LC-UPC/SC-APC 5.0M - LSZH - AZUL</t>
  </si>
  <si>
    <t>CABO OPTICO AT-3BE27NT-072-CLFB</t>
  </si>
  <si>
    <t>OPTICAL CABLE  AT-3BE27NT-072-CLFB</t>
  </si>
  <si>
    <t>CABLE OPTICO  AT-3BE27NT-072-CLFB</t>
  </si>
  <si>
    <t>FK-CEO-4M-144F (72F) - (C/ 2 SUPORTES - POSTE E CORDOALHA) - C/ KIT DERIV. MEC.</t>
  </si>
  <si>
    <t>FK-CEO-4M-144F (72F) - (W/ 2 SUPORT - POLE AND STRAND) - W/ MECHANICAL DERIVATION KIT</t>
  </si>
  <si>
    <t>FK-CEO-4M-144F (144F) - (CON 2 SOPORTES  - POSTE Y CORDAJE) - CON KIT PARA DERIVACION MECANICA</t>
  </si>
  <si>
    <t>CORDAO DUPLEX CONECTORIZADO SM G-652D LC-APC/LC-UPC 20.0M - LSZH - AZUL</t>
  </si>
  <si>
    <t>DUPLEX OPTICAL PATCH CORD SM G-652D LC-APC/LC-UPC 20.0M - LSZH - BLUE</t>
  </si>
  <si>
    <t>PATCH CORD OPTICO DUPLEX CONECTORIZADO SM G-652D LC-APC/LC-UPC 20.0M - LSZH - AZUL</t>
  </si>
  <si>
    <t>CORDAO DUPLEX CONECTORIZADO SM G-652D SC-APC/SC-UPC 20.0M - LSZH - AZUL</t>
  </si>
  <si>
    <t>DUPLEX OPTICAL PATCH CORD SM G-652D SC-APC/SC-UPC 20.0M - LSZH - BLUE</t>
  </si>
  <si>
    <t>PATCH CORD OPTICO DUPLEX CONECTORIZADO SM G-652D SC-APC/SC-UPC 20.0M - LSZH - AZUL</t>
  </si>
  <si>
    <t>CORDAO DUPLEX CONECTORIZADO SM G-652D SC-UPC/SC-UPC 20.0M - LSZH - AZUL</t>
  </si>
  <si>
    <t>DUPLEX OPTICAL PATCH CORD SM G-652D SC-UPC/SC-UPC 20.0M - LSZH - BLUE</t>
  </si>
  <si>
    <t>PATCH CORD OPTICO DUPLEX CONECTORIZADO SM G-652D SC-UPC/SC-UPC 20.0M - LSZH - AZUL</t>
  </si>
  <si>
    <t>CORDAO DUPLEX CONECTORIZADO SM G-652D LC-APC/SC-UPC 20.0M - LSZH - AZUL</t>
  </si>
  <si>
    <t>DUPLEX OPTICAL PATCH CORD SM G-652D LC-APC/SC-UPC 20.0M - LSZH - BLUE</t>
  </si>
  <si>
    <t>PATCH CORD OPTICO DUPLEX CONECTORIZADO SM G-652D LC-APC/SC-UPC 20.0M - LSZH - AZUL</t>
  </si>
  <si>
    <t>SERVICE CABLE CONECTORIZADO 12F OM4 MPO12-UPC(M)/MPO12-UPC(M) 0.8D3/0.8D3 150.0M - UT - LSZH - ACQUA - TIPO A</t>
  </si>
  <si>
    <t>TRUNK CABLE PRE-TERMINATED 12F OM4 MPO12-UPC(M)/MPO12-UPC(M) 0.8D3/0.8D3 150.0M - UT - LSZH - AQUA - TYPE A</t>
  </si>
  <si>
    <t>CABLE TRONCAL CONECTORIZADO 12F OM4 MPO12-UPC(M)/MPO12-UPC(M) 0.8D3/0.8D3 150.0M - UT - LSZH - ACQUA - TIPO A</t>
  </si>
  <si>
    <t>CORDAO OPTICO CONECTORIZADO FANOUT 12F OM4 LC-UPC/MPO12-UPC(F) 0.7D2/2.0D3 - MTF - LSZH - ACQUA - TIPO A</t>
  </si>
  <si>
    <t>OPTICAL PATCH CORD FANOUT 12F OM4 LC-UPC/MPO12-UPC(F) 0.7D2/2.0D3 - MTF - LSZH - ACQUA - TYPE A</t>
  </si>
  <si>
    <t>CORDON OPTICO CONECTORIZADO FANOUT 12F OM4 LC-UPC/MPO12-UPC(F) 0.7D2/2.0D3 - MTF - LSZH - ACQUA - TIPO A</t>
  </si>
  <si>
    <t>CABO OPTICO AT-3BE17N6-012-CLGA STP AM</t>
  </si>
  <si>
    <t>OPTICAL CABLE AT-3BE17N6-012-CLGA STP YL</t>
  </si>
  <si>
    <t>CABLE OPTICO AT-3BE17N6-012-CLGA STP AM</t>
  </si>
  <si>
    <t>CABO OPTICO AT-3BE17N6-024-CLGA STP AM</t>
  </si>
  <si>
    <t>OPTICAL CABLE AT-3BE17N6-024-CLGA STP YL</t>
  </si>
  <si>
    <t>CABLE OPTICO AT-3BE17N6-024-CLGA STP AM</t>
  </si>
  <si>
    <t>CABO OPTICO AT-3BE17NT-036-CLGA STP AM</t>
  </si>
  <si>
    <t>OPTICAL CABLE AT-3BE17NT-036-CLGA STP YL</t>
  </si>
  <si>
    <t>CABLE OPTICO AT-3BE17NT-036-CLGA STP AM</t>
  </si>
  <si>
    <t>CABO OPTICO AT-3BE17NT-048-CLGA STP AM</t>
  </si>
  <si>
    <t>OPTICAL CABLE AT-3BE17NT-048-CLGA STP YL</t>
  </si>
  <si>
    <t>CABLE OPTICO AT-3BE17NT-048-CLGA STP AM</t>
  </si>
  <si>
    <t>CABO OPTICO AT-3BE17NT-072-CLGA STP AM</t>
  </si>
  <si>
    <t>OPTICAL CABLE AT-3BE17NT-072-CLGA STP YL</t>
  </si>
  <si>
    <t>CABLE OPTICO AT-3BE17NT-072-CLGA STP AM</t>
  </si>
  <si>
    <t>CABO OPTICO AT-3BE17NT-144 CLGA STP AM</t>
  </si>
  <si>
    <t>OPTICAL CABLE AT-3BE17NT-144 CLGA STP YL</t>
  </si>
  <si>
    <t>CABLE OPTICO AT-3BE17NT-144 CLGA STP AM</t>
  </si>
  <si>
    <t>PATCH CORD F/UTP GIGALAN AUGMENTED GREEN CAT.6A - LSZH - T568A/B - 3.0M - VERMELHO (BLINDADO)</t>
  </si>
  <si>
    <t>F/UTP CAT.6A COPPER PATCH CORD GIGALAN AUGMENTED GREEN - LSZH - T568A/B - 3.0M - RED (SHIELDED)</t>
  </si>
  <si>
    <t>PATCH CORD F/UTP GIGALAN AUGMENTED GREEN CAT.6A - LSZH - T568A/B - 3.0M - ROJO (BLINDADO)</t>
  </si>
  <si>
    <t>PATCH CORD F/UTP GIGALAN AUGMENTED GREEN CAT.6A - LSZH - T568A/B - 20.0M - CINZA (BLINDADO)</t>
  </si>
  <si>
    <t>F/UTP CAT.6A COPPER PATCH CORD GIGALAN AUGMENTED GREEN - LSZH - T568A/B - 20.0M - GRAY (SHIELDED)</t>
  </si>
  <si>
    <t>PATCH CORD F/UTP GIGALAN AUGMENTED GREEN CAT.6A - LSZH - T568A/B - 20.0M - GRIS (BLINDADO)</t>
  </si>
  <si>
    <t>FIBRA ISOLADA BLI G657B3 FRPO BR</t>
  </si>
  <si>
    <t>TIGHT BUFFER FIBER BLI G657B3 FRPO BR</t>
  </si>
  <si>
    <t>FIBRA AISLADA BLI G657B3 FRPO BR</t>
  </si>
  <si>
    <t>ET04208</t>
  </si>
  <si>
    <t>a0A4N00001oREhc</t>
  </si>
  <si>
    <t>PATCH CORD F/UTP GIGALAN AUGMENTED GREEN CAT.6A - LSZH - T568A/B - 15.0M - VERMELHO (BLINDADO)</t>
  </si>
  <si>
    <t>F/UTP CAT.6A COPPER PATCH CORD GIGALAN AUGMENTED GREEN - LSZH - T568A/B - 15.0M - RED (SHIELDED)</t>
  </si>
  <si>
    <t>PATCH CORD F/UTP GIGALAN AUGMENTED GREEN CAT.6A - LSZH - T568A/B - 15.0M - ROJO (BLINDADO)</t>
  </si>
  <si>
    <t>PATCH CORD F/UTP GIGALAN AUGMENTED GREEN CAT.6A - LSZH - T568A/B - 20.0M - VERMELHO (BLINDADO)</t>
  </si>
  <si>
    <t>F/UTP CAT.6A COPPER PATCH CORD GIGALAN AUGMENTED GREEN - LSZH - T568A/B - 20.0M - RED (SHIELDED)</t>
  </si>
  <si>
    <t>PATCH CORD F/UTP GIGALAN AUGMENTED GREEN CAT.6A - LSZH - T568A/B - 20.0M - ROJO (BLINDADO)</t>
  </si>
  <si>
    <t>PATCH CORD F/UTP GIGALAN AUGMENTED GREEN CAT.6A - LSZH - T568A/B - 10.0M - CINZA (BLINDADO)</t>
  </si>
  <si>
    <t>F/UTP CAT.6A COPPER PATCH CORD GIGALAN AUGMENTED GREEN - LSZH - T568A/B - 10.0M - GRAY (SHIELDED)</t>
  </si>
  <si>
    <t>PATCH CORD F/UTP GIGALAN AUGMENTED GREEN CAT.6A - LSZH - T568A/B - 10.0M - GRIS (BLINDADO)</t>
  </si>
  <si>
    <t>PATCH CORD F/UTP GIGALAN AUGMENTED GREEN CAT.6A - LSZH - T568A/B - 2.5M - VERMELHO (BLINDADO)</t>
  </si>
  <si>
    <t>F/UTP CAT.6A COPPER PATCH CORD GIGALAN AUGMENTED GREEN - LSZH - T568A/B - 2.5M - RED (SHIELDED)</t>
  </si>
  <si>
    <t>PATCH CORD F/UTP GIGALAN AUGMENTED GREEN CAT.6A - LSZH - T568A/B - 2.5M - ROJO (BLINDADO)</t>
  </si>
  <si>
    <t>PATCH CORD F/UTP GIGALAN AUGMENTED GREEN CAT.6A - LSZH - T568A/B - 5.0M - VERMELHO (BLINDADO)</t>
  </si>
  <si>
    <t>F/UTP CAT.6A COPPER PATCH CORD GIGALAN AUGMENTED GREEN - LSZH - T568A/B - 5.0M - RED (SHIELDED)</t>
  </si>
  <si>
    <t>PATCH CORD F/UTP GIGALAN AUGMENTED GREEN CAT.6A - LSZH - T568A/B - 5.0M - ROJO (BLINDADO)</t>
  </si>
  <si>
    <t>PATCH CORD F/UTP GIGALAN AUGMENTED GREEN CAT.6A - LSZH - T568A/B - 20.0M - AZUL (BLINDADO)</t>
  </si>
  <si>
    <t>F/UTP CAT.6A COPPER PATCH CORD GIGALAN AUGMENTED GREEN - LSZH - T568A/B - 20.0M - BLUE (SHIELDED)</t>
  </si>
  <si>
    <t>PATCH CORD F/UTP GIGALAN AUGMENTED GREEN CAT.6A - LSZH - T568A/B - 1.0M - VERMELHO (BLINDADO)</t>
  </si>
  <si>
    <t>F/UTP CAT.6A COPPER PATCH CORD GIGALAN AUGMENTED GREEN - LSZH - T568A/B - 1.0M - RED (SHIELDED)</t>
  </si>
  <si>
    <t>PATCH CORD F/UTP GIGALAN AUGMENTED GREEN CAT.6A - LSZH - T568A/B - 1.0M - ROJO (BLINDADO)</t>
  </si>
  <si>
    <t>PATCH CORD F/UTP GIGALAN AUGMENTED GREEN CAT.6A - LSZH - T568A/B - 1.5M - VERMELHO (BLINDADO)</t>
  </si>
  <si>
    <t>F/UTP CAT.6A COPPER PATCH CORD GIGALAN AUGMENTED GREEN - LSZH - T568A/B - 1.5M - RED (SHIELDED)</t>
  </si>
  <si>
    <t>PATCH CORD F/UTP GIGALAN AUGMENTED GREEN CAT.6A - LSZH - T568A/B - 1.5M - ROJO (BLINDADO)</t>
  </si>
  <si>
    <t>PATCH CORD F/UTP GIGALAN AUGMENTED GREEN CAT.6A - LSZH - T568A/B - 2.0M - VERMELHO (BLINDADO)</t>
  </si>
  <si>
    <t>F/UTP CAT.6A COPPER PATCH CORD GIGALAN AUGMENTED GREEN - LSZH - T568A/B - 2.0M - RED (SHIELDED)</t>
  </si>
  <si>
    <t>PATCH CORD F/UTP GIGALAN AUGMENTED GREEN CAT.6A - LSZH - T568A/B - 2.0M - ROJO (BLINDADO)</t>
  </si>
  <si>
    <t>PATCH CORD F/UTP GIGALAN AUGMENTED GREEN CAT.6A - LSZH - T568A/B - 0.5M - VERMELHO (BLINDADO)</t>
  </si>
  <si>
    <t>F/UTP CAT.6A COPPER PATCH CORD GIGALAN AUGMENTED GREEN - LSZH - T568A/B - 0.5M - RED (SHIELDED)</t>
  </si>
  <si>
    <t>PATCH CORD F/UTP GIGALAN AUGMENTED GREEN CAT.6A - LSZH - T568A/B - 0.5M - ROJO (BLINDADO)</t>
  </si>
  <si>
    <t>PATCH CORD F/UTP GIGALAN AUGMENTED GREEN CAT.6A - LSZH - T568A/B - 0.5M - VERDE (BLINDADO)</t>
  </si>
  <si>
    <t>F/UTP CAT.6A COPPER PATCH CORD GIGALAN AUGMENTED GREEN - LSZH - T568A/B - 0.5M - GREEN (SHIELDED)</t>
  </si>
  <si>
    <t>PATCH CORD F/UTP GIGALAN AUGMENTED GREEN CAT.6A - LSZH - T568A/B - 1.5M - VERDE (BLINDADO)</t>
  </si>
  <si>
    <t>F/UTP CAT.6A COPPER PATCH CORD GIGALAN AUGMENTED GREEN - LSZH - T568A/B - 1.5M - GREEN (SHIELDED)</t>
  </si>
  <si>
    <t>PATCH CORD F/UTP GIGALAN AUGMENTED GREEN CAT.6A - LSZH - T568A/B - 2.0M - VERDE (BLINDADO)</t>
  </si>
  <si>
    <t>F/UTP CAT.6A COPPER PATCH CORD GIGALAN AUGMENTED GREEN - LSZH - T568A/B - 2.0M - GREEN (SHIELDED)</t>
  </si>
  <si>
    <t>PATCH CORD F/UTP GIGALAN AUGMENTED GREEN CAT.6A - LSZH - T568A/B - 2.5M - VERDE (BLINDADO)</t>
  </si>
  <si>
    <t>F/UTP CAT.6A COPPER PATCH CORD GIGALAN AUGMENTED GREEN - LSZH - T568A/B - 2.5M - GREEN (SHIELDED)</t>
  </si>
  <si>
    <t>PATCH CORD F/UTP GIGALAN AUGMENTED GREEN CAT.6A - LSZH - T568A/B - 3.0M - VERDE (BLINDADO)</t>
  </si>
  <si>
    <t>F/UTP CAT.6A COPPER PATCH CORD GIGALAN AUGMENTED GREEN - LSZH - T568A/B - 3.0M - GREEN (SHIELDED)</t>
  </si>
  <si>
    <t>PATCH CORD F/UTP GIGALAN AUGMENTED GREEN CAT.6A - LSZH - T568A/B - 5.0M - VERDE (BLINDADO)</t>
  </si>
  <si>
    <t>F/UTP CAT.6A COPPER PATCH CORD GIGALAN AUGMENTED GREEN - LSZH - T568A/B - 5.0M - GREEN (SHIELDED)</t>
  </si>
  <si>
    <t>PATCH CORD F/UTP GIGALAN AUGMENTED GREEN CAT.6A - LSZH - T568A/B - 10.0M - VERDE (BLINDADO)</t>
  </si>
  <si>
    <t>F/UTP CAT.6A COPPER PATCH CORD GIGALAN AUGMENTED GREEN - LSZH - T568A/B - 10.0M - GREEN (SHIELDED)</t>
  </si>
  <si>
    <t>PATCH CORD F/UTP GIGALAN AUGMENTED GREEN CAT.6A - LSZH - T568A/B - 15.0M - VERDE (BLINDADO)</t>
  </si>
  <si>
    <t>F/UTP CAT.6A COPPER PATCH CORD GIGALAN AUGMENTED GREEN - LSZH - T568A/B - 15.0M - GREEN (SHIELDED)</t>
  </si>
  <si>
    <t>PATCH CORD F/UTP GIGALAN AUGMENTED GREEN CAT.6A - LSZH - T568A/B - 20.0M - VERDE (BLINDADO)</t>
  </si>
  <si>
    <t>F/UTP CAT.6A COPPER PATCH CORD GIGALAN AUGMENTED GREEN - LSZH - T568A/B - 20.0M - GREEN (SHIELDED)</t>
  </si>
  <si>
    <t>PATCH CORD F/UTP GIGALAN AUGMENTED GREEN CAT.6A - LSZH - T568A/B - 0.5M - AZUL (BLINDADO)</t>
  </si>
  <si>
    <t>F/UTP CAT.6A COPPER PATCH CORD GIGALAN AUGMENTED GREEN - LSZH - T568A/B - 0.5M - BLUE (SHIELDED)</t>
  </si>
  <si>
    <t>PATCH CORD F/UTP GIGALAN AUGMENTED GREEN CAT.6A - LSZH - T568A/B - 1.0M - AZUL (BLINDADO)</t>
  </si>
  <si>
    <t>F/UTP CAT.6A COPPER PATCH CORD GIGALAN AUGMENTED GREEN - LSZH - T568A/B - 1.0M - BLUE (SHIELDED)</t>
  </si>
  <si>
    <t>PATCH CORD F/UTP GIGALAN AUGMENTED GREEN CAT.6A - LSZH - T568A/B - 1.5M - AZUL (BLINDADO)</t>
  </si>
  <si>
    <t>F/UTP CAT.6A COPPER PATCH CORD GIGALAN AUGMENTED GREEN - LSZH - T568A/B - 1.5M - BLUE (SHIELDED)</t>
  </si>
  <si>
    <t>PATCH CORD F/UTP GIGALAN AUGMENTED GREEN CAT.6A - LSZH - T568A/B - 2.0M - AZUL (BLINDADO)</t>
  </si>
  <si>
    <t>F/UTP CAT.6A COPPER PATCH CORD GIGALAN AUGMENTED GREEN - LSZH - T568A/B - 2.0M - BLUE (SHIELDED)</t>
  </si>
  <si>
    <t>PATCH CORD F/UTP GIGALAN AUGMENTED GREEN CAT.6A - LSZH - T568A/B - 2.5M - AZUL (BLINDADO)</t>
  </si>
  <si>
    <t>F/UTP CAT.6A COPPER PATCH CORD GIGALAN AUGMENTED GREEN - LSZH - T568A/B - 2.5M - BLUE (SHIELDED)</t>
  </si>
  <si>
    <t>PATCH CORD F/UTP GIGALAN AUGMENTED GREEN CAT.6A - LSZH - T568A/B - 3.0M - AZUL (BLINDADO)</t>
  </si>
  <si>
    <t>F/UTP CAT.6A COPPER PATCH CORD GIGALAN AUGMENTED GREEN - LSZH - T568A/B - 3.0M - BLUE (SHIELDED)</t>
  </si>
  <si>
    <t>PATCH CORD F/UTP GIGALAN AUGMENTED GREEN CAT.6A - LSZH - T568A/B - 5.0M - AZUL (BLINDADO)</t>
  </si>
  <si>
    <t>F/UTP CAT.6A COPPER PATCH CORD GIGALAN AUGMENTED GREEN - LSZH - T568A/B - 5.0M - BLUE (SHIELDED)</t>
  </si>
  <si>
    <t>PATCH CORD F/UTP GIGALAN AUGMENTED GREEN CAT.6A - LSZH - T568A/B - 10.0M - AZUL (BLINDADO)</t>
  </si>
  <si>
    <t>F/UTP CAT.6A COPPER PATCH CORD GIGALAN AUGMENTED GREEN - LSZH - T568A/B - 10.0M - BLUE (SHIELDED)</t>
  </si>
  <si>
    <t>PATCH CORD F/UTP GIGALAN AUGMENTED GREEN CAT.6A - LSZH - T568A/B - 15.0M - AZUL (BLINDADO)</t>
  </si>
  <si>
    <t>F/UTP CAT.6A COPPER PATCH CORD GIGALAN AUGMENTED GREEN - LSZH - T568A/B - 15.0M - BLUE (SHIELDED)</t>
  </si>
  <si>
    <t>PATCH CORD F/UTP GIGALAN AUGMENTED GREEN CAT.6A - LSZH - T568A/B - 1.0M - CINZA (BLINDADO)</t>
  </si>
  <si>
    <t>F/UTP CAT.6A COPPER PATCH CORD GIGALAN AUGMENTED GREEN - LSZH - T568A/B - 1.0M - GRAY (SHIELDED)</t>
  </si>
  <si>
    <t>PATCH CORD F/UTP GIGALAN AUGMENTED GREEN CAT.6A - LSZH - T568A/B - 1.0M - GRIS (BLINDADO)</t>
  </si>
  <si>
    <t>PATCH CORD F/UTP GIGALAN AUGMENTED GREEN CAT.6A - LSZH - T568A/B - 2.0M - CINZA (BLINDADO)</t>
  </si>
  <si>
    <t>F/UTP CAT.6A COPPER PATCH CORD GIGALAN AUGMENTED GREEN - LSZH - T568A/B - 2.0M - GRAY (SHIELDED)</t>
  </si>
  <si>
    <t>PATCH CORD F/UTP GIGALAN AUGMENTED GREEN CAT.6A - LSZH - T568A/B - 2.0M - GRIS (BLINDADO)</t>
  </si>
  <si>
    <t>PATCH CORD F/UTP GIGALAN AUGMENTED GREEN CAT.6A - LSZH - T568A/B - 2.5M - CINZA (BLINDADO)</t>
  </si>
  <si>
    <t>F/UTP CAT.6A COPPER PATCH CORD GIGALAN AUGMENTED GREEN - LSZH - T568A/B - 2.5M - GRAY (SHIELDED)</t>
  </si>
  <si>
    <t>PATCH CORD F/UTP GIGALAN AUGMENTED GREEN CAT.6A - LSZH - T568A/B - 2.5M - GRIS (BLINDADO)</t>
  </si>
  <si>
    <t>PATCH CORD F/UTP GIGALAN AUGMENTED GREEN CAT.6A - LSZH - T568A/B - 10.0M - VERMELHO (BLINDADO)</t>
  </si>
  <si>
    <t>F/UTP CAT.6A COPPER PATCH CORD GIGALAN AUGMENTED GREEN - LSZH - T568A/B - 10.0M - RED (SHIELDED)</t>
  </si>
  <si>
    <t>PATCH CORD F/UTP GIGALAN AUGMENTED GREEN CAT.6A - LSZH - T568A/B - 10.0M - ROJO (BLINDADO)</t>
  </si>
  <si>
    <t>PATCH CORD F/UTP GIGALAN AUGMENTED GREEN CAT.6A - LSZH - T568A/B - 1.0M - VERDE (BLINDADO)</t>
  </si>
  <si>
    <t>F/UTP CAT.6A COPPER PATCH CORD GIGALAN AUGMENTED GREEN - LSZH - T568A/B - 1.0M - GREEN (SHIELDED)</t>
  </si>
  <si>
    <t>CABO TRANSMISSAO DE DADOS GIGALAN AUGMENTED GREEN FLEX F/UTP 26AWG(7F)X4P CAT.6A AZ LSZH</t>
  </si>
  <si>
    <t>DATA CABLE  GIGALAN AUGMENTED GREEN FLEX F/UTP 26AWG(7F)X4P CAT.6A AZ LSZH</t>
  </si>
  <si>
    <t>CABLE PARA TRANSMISION DE DATOS GIGALAN AUGMENTED GREEN FLEX F/UTP 26AWG(7F)X4P CAT.6A AZ LSZH</t>
  </si>
  <si>
    <t>CABO TRANSMISSAO DE DADOS GIGALAN AUGMENTED GREEN FLEX F/UTP 26AWG(7F)X4P CAT.6A VM LSZH</t>
  </si>
  <si>
    <t>DATA CABLE  GIGALAN AUGMENTED GREEN FLEX F/UTP 26AWG(7F)X4P CAT.6A VM LSZH</t>
  </si>
  <si>
    <t>CABLE PARA TRANSMISION DE DATOS GIGALAN AUGMENTED GREEN FLEX F/UTP 26AWG(7F)X4P CAT.6A VM LSZH</t>
  </si>
  <si>
    <t>CABO OPTICO CFOA-SM-AS120-S 24F RC (ABNT CL)</t>
  </si>
  <si>
    <t>OPTICAL CABLE CFOA-SM-AS120-S 24F RC (ABNT CL)</t>
  </si>
  <si>
    <t>CABLE OPTICO CFOA-SM-AS120-S 24F RC (ABNT CL)</t>
  </si>
  <si>
    <t>CABO OPTICO CFOA-SM-AS80-G 06F RC (ABNT CL)</t>
  </si>
  <si>
    <t>OPTICAL CABLE CFOA-SM-AS80-G 06F RC (ABNT CL)</t>
  </si>
  <si>
    <t>CABLE OPTICO CFOA-SM-AS80-G 06F RC (ABNT CL)</t>
  </si>
  <si>
    <t>CABO OPTICO CFOA-SM-AS80-G 48F RC (ABNT CL)</t>
  </si>
  <si>
    <t>OPTICAL CABLE CFOA-SM-AS80-G 48F RC (ABNT CL)</t>
  </si>
  <si>
    <t>CABLE OPTICO CFOA-SM-AS80-G 48F RC (ABNT CL)</t>
  </si>
  <si>
    <t>CAIXA TERMINAL OPTICA PRECONECTORIZADA SELADA FK-CTOP-L9 (IN SLIMCONNECTOR 1X8 OUT SLIMCONNECTOR, COM ACOMODADOR)</t>
  </si>
  <si>
    <t>LOCKED PRE-TERMINATED SLIMBOX DROP TERMINAL FK-CTOP-L9 (IN SLIMCONNECTOR 1X8 OUT SLIMCONNECTOR, WITH CABLE SUPPORT)</t>
  </si>
  <si>
    <t>CAJA DE TERMINACION OPTICA PRE-CONECTORIZADA SELLADA FK-CTOP-L9 (IN SLIMCONNECTOR 1X8 OUT SLIMCONNECTOR, CON SOPORTE PARA CABLES)</t>
  </si>
  <si>
    <t>CABO OPTICO CFOA-SM-AS200-S 04F G-652D TS NR (ABNT CL)</t>
  </si>
  <si>
    <t>OPTICAL CABLE CFOA-SM-AS200-S 04F G-652D TS NR (ABNT CL)</t>
  </si>
  <si>
    <t>CABLE OPTICO CFOA-SM-AS200-S 04F G-652D TS NR (ABNT CL)</t>
  </si>
  <si>
    <t>CABO OPTICO CFOA-SM-DD-S 60F TS (ABNT CL)</t>
  </si>
  <si>
    <t>OPTICAL CABLE CFOA-SM-DD-S 60F TS (ABNT CL)</t>
  </si>
  <si>
    <t>CABLE OPTICO CFOA-SM-DD-S 60F TS (ABNT CL)</t>
  </si>
  <si>
    <t>PATCH CORD 4P FISAFLEX - CM -  CAT.6 RJ-45/110IDC - T568A - 4.0M - VERMELHO (B50)</t>
  </si>
  <si>
    <t>4 PAIRS CAT.6 PATCH CORD FISAFLEX - CM -  RJ-45/110IDC - T568A - 4.0M - RED (B50)</t>
  </si>
  <si>
    <t>PATCH CORD 4P FISAFLEX - CM -  CAT.6 RJ-45/110IDC - T568A - 4.0M - ROJO (B50)</t>
  </si>
  <si>
    <t>PATCH CORD 4P FISAFLEX - CM - CAT.6 RJ-45/110IDC - T568A - 5.0M - VERMELHO (B50)</t>
  </si>
  <si>
    <t>4 PAIRS VOICE PATCH CORD FISAFLEX - CM - CAT.6 RJ-45/110IDC - T568A - 5.0M - RED (B50)</t>
  </si>
  <si>
    <t>PATCH CORD 4P FISAFLEX - CM - CAT.6 RJ-45/110IDC - T568A - 5.0M - ROJO (B50)</t>
  </si>
  <si>
    <t>PATCH CORD 4P FISAFLEX - CM - CAT.6 RJ-45/110IDC - T568A - 6.0M - VERMELHO (B50)</t>
  </si>
  <si>
    <t>4 PAIRS VOICE PATCH CORD FISAFLEX - CM - CAT.6 RJ-45/110IDC - T568A - 6.0M - RED (B50)</t>
  </si>
  <si>
    <t>PATCH CORD 4P FISAFLEX - CM - CAT.6 RJ-45/110IDC - T568A - 6.0M - ROJO (B50)</t>
  </si>
  <si>
    <t>PATCH CORD 4P FISAFLEX - CM -  CAT.6 RJ-45/110IDC - T568A - 1.0M - VERMELHO (B50)</t>
  </si>
  <si>
    <t>4 PAIRS CAT.6 PATCH CORD FISAFLEX - CM -  RJ-45/110IDC - T568A  - 1.0M - RED (B50)</t>
  </si>
  <si>
    <t>PATCH CORD 4P FISAFLEX - CM -  CAT.6 RJ-45/110IDC - T568A - 1.0M - ROJO (B50)</t>
  </si>
  <si>
    <t>CORDAO OPTICO EZ BEND INDOOR/OUTDOOR 3.0MM 12F BLI G-657B3 BR - RIB</t>
  </si>
  <si>
    <t>OPTICAL CORD EZ BEND INDOOR/OUTDOOR 3.0MM 12F BLI G-657B3 BR - RIB</t>
  </si>
  <si>
    <t>CORDON OPTICO EZ BEND INDOOR/OUTDOOR 3.0MM 12F BLI G-657B3 BR - RIB</t>
  </si>
  <si>
    <t>INVISILIGHT - MODULO POE INDOOR/OUTDOOR COM 1 ADAP SC-APC</t>
  </si>
  <si>
    <t>INVISILIGHT - INDOOR/OUTDOOR POE MODULE W/ 1 ADAP SC-APC</t>
  </si>
  <si>
    <t>INVISILIGHT - MODULO POE INDOOR/OUTDOOR CON 1 ADAP SC-APC</t>
  </si>
  <si>
    <t>CABO OPTICO AT-3BE27D6-012-CLJB</t>
  </si>
  <si>
    <t>OPTICAL CABLE AT-3BE27D6-012-CLJB</t>
  </si>
  <si>
    <t>CABLE OPTICO AT-3BE27D6-012-CLJB</t>
  </si>
  <si>
    <t>SERVICE CABLE CONECTORIZADO 02F 62.5 SC-UPC/SC-UPC 1.0D2/1.0D2 100.0M - TIGHT - LSZH - LARANJA</t>
  </si>
  <si>
    <t>TRUNK CABLE PRE-TERMINATED 02F 62.5 SC-UPC/SC-UPC 1.0D2/1.0D2 100.0M - TIGHT - LSZH - ORANGE</t>
  </si>
  <si>
    <t>CABLE TRONCAL CONECTORIZADO 02F 62.5 SC-UPC/SC-UPC 1.0D2/1.0D2 100.0M - TIGHT - LSZH - NARANJA</t>
  </si>
  <si>
    <t>SERVICE CABLE CONECTORIZADO 02F SM SC-UPC/SC-UPC 1.0D2/1.0D2 100.0M - TIGHT - LSZH - AZUL</t>
  </si>
  <si>
    <t>TRUNK CABLE PRE-TERMINATED 02F SM SC-UPC/SC-UPC 1.0D2/1.0D2 100.0M - TIGHT - LSZH - BLUE</t>
  </si>
  <si>
    <t>CABLE TRONCAL CONECTORIZADO 02F SM SC-UPC/SC-UPC 1.0D2/1.0D2 100.0M - TIGHT - LSZH - AZUL</t>
  </si>
  <si>
    <t>SERVICE CABLE CONECTORIZADO 02F 50.0 SC-UPC/SC-UPC 1.0D2/1.0D2 100.0M - TIGHT - LSZH- AMARELO</t>
  </si>
  <si>
    <t>TRUNK CABLE PRE-TERMINATED 02F 50.0 SC-UPC/SC-UPC 1.0D2/1.0D2 100.0M - TIGHT - LSZH - YELLOW</t>
  </si>
  <si>
    <t>CABLE TRONCAL CONECTORIZADO 02F 50.0 SC-UPC/SC-UPC 1.0D2/1.0D2 100.0M - TIGHT - LSZH - AMARILLO</t>
  </si>
  <si>
    <t>SERVICE CABLE CONECTORIZADO 12F SM G-652D LC-UPC/NC 1.0D3 15.0M - TIGHT - AR - LSZH - PRETO - IO (1X CAMISA DE PUXAMENTO IP65)</t>
  </si>
  <si>
    <t>TRUNK CABLE PRE-TERMINATED 12F SM G-652D LC-UPC/NC 1.0D3 15.0M - TIGHT - AR - LSZH - BLACK - IO (1X CAMISA DE PUXAMENTO IP65)</t>
  </si>
  <si>
    <t>CABLE TRONCAL CONECTORIZADO 12F SM G-652D LC-UPC/NC 1.0D3 15.0M - TIGHT - AR - LSZH - NEGRO  - IO (1X CAMISA DE PUXAMENTO IP65)</t>
  </si>
  <si>
    <t>SERVICE CABLE CONECTORIZADO 12F SM G-652D LC-UPC/NC 1.0D3 20.0M - TIGHT - AR - LSZH - PRETO - IO (1X CAMISA DE PUXAMENTO IP65)</t>
  </si>
  <si>
    <t>TRUNK CABLE PRE-TERMINATED 12F SM G-652D LC-UPC/NC 1.0D3 20.0M - TIGHT - AR - LSZH - BLACK - IO (1X CAMISA DE PUXAMENTO IP65)</t>
  </si>
  <si>
    <t>CABLE TRONCAL CONECTORIZADO 12F SM G-652D LC-UPC/NC 1.0D3 20.0M - TIGHT - AR - LSZH - NEGRO  - IO (1X CAMISA DE PUXAMENTO IP65)</t>
  </si>
  <si>
    <t>SERVICE CABLE CONECTORIZADO 12F SM G-652D LC-UPC/NC 1.0D3 60.0M - TIGHT - AR - LSZH - PRETO - IO (1X CAMISA DE PUXAMENTO IP65)</t>
  </si>
  <si>
    <t>TRUNK CABLE PRE-TERMINATED 12F SM G-652D LC-UPC/NC 1.0D3 60.0M - TIGHT - AR - LSZH - BLACK - IO (1X CAMISA DE PUXAMENTO IP65)</t>
  </si>
  <si>
    <t>CABLE TRONCAL CONECTORIZADO 12F SM G-652D LC-UPC/NC 1.0D3 60.0M - TIGHT - AR - LSZH - NEGRO  - IO (1X CAMISA DE PUXAMENTO IP65)</t>
  </si>
  <si>
    <t>SERVICE CABLE CONECTORIZADO 12F SM G-652D LC-UPC/NC 1.0D3 90.0M - TIGHT - AR - LSZH - PRETO - IO (1X CAMISA DE PUXAMENTO IP65)</t>
  </si>
  <si>
    <t>TRUNK CABLE PRE-TERMINATED 12F SM G-652D LC-UPC/NC 1.0D3 90.0M - TIGHT - AR - LSZH - BLACK - IO (1X CAMISA DE PUXAMENTO IP65)</t>
  </si>
  <si>
    <t>CABLE TRONCAL CONECTORIZADO 12F SM G-652D LC-UPC/NC 1.0D3 90.0M - TIGHT - AR - LSZH - NEGRO  - IO (1X CAMISA DE PUXAMENTO IP65)</t>
  </si>
  <si>
    <t>SERVICE CABLE CONECTORIZADO 48F SM G-652D MPO12-APC(M)/MPO12-APC(M) 0.8D3/0.8D3 135.0M - TS - AR (PFV) - LSZH - PRETO -  TIPO B</t>
  </si>
  <si>
    <t>TRUNK CABLE PRE-TERMINATED 48F SM G-652D MPO12-APC(M)/MPO12-APC(M) 0.8D3/0.8D3 135.0M - TS - AR (PFV) - LSZH - PRETO -  TIPO B</t>
  </si>
  <si>
    <t>CABLE TRONCAL CONECTORIZADO 48F SM G-652D MPO12-APC(M)/MPO12-APC(M) 0.8D3/0.8D3135.0M - TS - AR (PFV) - LSZH - PRETO -  TIPO B</t>
  </si>
  <si>
    <t>SERVICE CABLE CONECTORIZADO 48F SM G-652D MPO12-APC(M)/MPO12-APC(M) 0.8D3/0.8D3 235.0M - TS - AR (PFV) - LSZH - PRETO -  TIPO B</t>
  </si>
  <si>
    <t>TRUNK CABLE PRE-TERMINATED 48F SM G-652D MPO12-APC(M)/MPO12-APC(M) 0.8D3/0.8D3 235.0M - TS - AR (PFV) - LSZH - PRETO - TIPO B</t>
  </si>
  <si>
    <t>CABLE TRONCAL CONECTORIZADO 48F SM G-652D MPO12-APC(M)/MPO12-APC(M) 0.8D3/0.8D3 235.0M - TS - AR (PFV) - LSZH - PRETO - TIPO B</t>
  </si>
  <si>
    <t>SERVICE CABLE CONECTORIZADO 72F SM G-652D MPO12-APC(M)/MPO12-APC(M) 0.8D3/0.8D3 135.0M - TS - AR (PFV) - LSZH - PRETO -  TIPO B</t>
  </si>
  <si>
    <t>TRUNK CABLE PRE-TERMINATED 72F SM G-652D MPO12-APC(M)/MPO12-APC(M) 0.8D3/0.8D3 135.0M - TS - AR (PFV) - LSZH - PRETO - TIPO B</t>
  </si>
  <si>
    <t>CABLE TRONCAL CONECTORIZADO 72F SM G-652D MPO12-APC(M)/MPO12-APC(M) 0.8D3/0.8D3 135.0M - TS - AR (PFV) - LSZH - PRETO - TIPO B</t>
  </si>
  <si>
    <t>SERVICE CABLE CONECTORIZADO 72F SM G-652D MPO12-APC(M)/MPO12-APC(M) 0.8D3/0.8D3 235.0M - TS - AR (PFV) - LSZH - PRETO -  TIPO B</t>
  </si>
  <si>
    <t>TRUNK CABLE PRE-TERMINATED 72F SM G-652D MPO12-APC(M)/MPO12-APC(M) 0.8D3/0.8D3 235.0M - TS - AR (PFV) - LSZH - PRETO - TIPO B</t>
  </si>
  <si>
    <t>CABLE TRONCAL CONECTORIZADO 72F SM G-652D MPO12-APC(M)/MPO12-APC(M) 0.8D3/0.8D3 235.0M - TS - AR (PFV) - LSZH - PRETO - TIPO B</t>
  </si>
  <si>
    <t>SERVICE CABLE CONECTORIZADO 12F SM G-652D MPO12-APC(M)/MPO12-APC(M) 0.8D3/0.8D3 135.0M - TS - AR (PFV) - LSZH - PRETO - TIPO B</t>
  </si>
  <si>
    <t>TRUNK CABLE PRE-TERMINATED 12F SM G-652D MPO12-APC(M)/MPO12-APC(M) 0.8D3/0.8D3 135.0M - TS - AR (PFV) - LSZH - PRETO - TIPO B</t>
  </si>
  <si>
    <t>CABLE TRONCAL CONECTORIZADO 12F SM G-652D MPO12-APC(M)/MPO12-APC(M) 0.8D3/0.8D3 135.0M - TS - AR (PFV) - LSZH - PRETO - TIPO B</t>
  </si>
  <si>
    <t>SERVICE CABLE CONECTORIZADO 12F SM G-652D MPO12-APC(M)/MPO12-APC(M) 0.8D3/0.8D3 235.0M - TS - AR (PFV) - LSZH - PRETO - TIPO B</t>
  </si>
  <si>
    <t>TRUNK CABLE PRE-TERMINATED 12F SM G-652D MPO12-APC(M)/MPO12-APC(M) 0.8D3/0.8D3 235.0M - TS - AR (PFV) - LSZH - PRETO - TIPO B</t>
  </si>
  <si>
    <t>CABLE TRONCAL CONECTORIZADO 12F SM G-652D MPO12-APC(M)/MPO12-APC(M) 0.8D3/0.8D3 235.0M - TS - AR (PFV) - LSZH - PRETO - TIPO B</t>
  </si>
  <si>
    <t>CABO TRANSMISSAO DE DADOS GIGALAN GREEN U/UTP 23AWGX4P CAT.6 LSZH IEC 60332-3 VM RIB</t>
  </si>
  <si>
    <t>DATA CABLE  GIGALAN GREEN U/UTP 23AWGX4P CAT.6 LSZH IEC 60332-3 VM RIB</t>
  </si>
  <si>
    <t>CABLE PARA TRANSMISION DE DATOS GIGALAN GREEN U/UTP 23AWGX4P CAT.6 LSZH IEC 60332-3 VM RIB</t>
  </si>
  <si>
    <t>CABO TRANSMISSAO DE DADOS GIGALAN GREEN U/UTP 23AWGX4P CAT.6 LSZH IEC 60332-3 VD RIB</t>
  </si>
  <si>
    <t>DATA CABLE  GIGALAN GREEN U/UTP 23AWGX4P CAT.6 LSZH IEC 60332-3 VD RIB</t>
  </si>
  <si>
    <t>CABLE PARA TRANSMISION DE DATOS GIGALAN GREEN U/UTP 23AWGX4P CAT.6 LSZH IEC 60332-3 VD RIB</t>
  </si>
  <si>
    <t>CABO TRANSMISSAO DE DADOS GIGALAN GREEN U/UTP 23AWGX4P CAT.6 LSZH IEC 60332-3 AZ RIB</t>
  </si>
  <si>
    <t>DATA CABLE  GIGALAN GREEN U/UTP 23AWGX4P CAT.6 LSZH IEC 60332-3 AZ RIB</t>
  </si>
  <si>
    <t>CABLE PARA TRANSMISION DE DATOS GIGALAN GREEN U/UTP 23AWGX4P CAT.6 LSZH IEC 60332-3 AZ RIB</t>
  </si>
  <si>
    <t>CABO TRANSMISSAO DE DADOS GIGALAN GREEN U/UTP 23AWGX4P CAT.6 LSZH IEC 60332-3 CZ RIB</t>
  </si>
  <si>
    <t>DATA CABLE  GIGALAN GREEN U/UTP 23AWGX4P CAT.6 LSZH IEC 60332-3 CZ RIB</t>
  </si>
  <si>
    <t>CABLE PARA TRANSMISION DE DATOS GIGALAN GREEN U/UTP 23AWGX4P CAT.6 LSZH IEC 60332-3 CZ RIB</t>
  </si>
  <si>
    <t>CABO OPTICO CFOI-BLI-A/B-UB 48F LSZH AZ (SIMPLUSLAN FTTA) - Bobina 300m</t>
  </si>
  <si>
    <t>OPTICAL CABLE CFOI-BLI-A/B-UB 48F LSZH AZ (SIMPLUSLAN FTTA) - Bobina 300m</t>
  </si>
  <si>
    <t>CABLE OPTICO CFOI-BLI-A/B-UB 48F LSZH AZ (SIMPLUSLAN FTTA) - Bobina 300m</t>
  </si>
  <si>
    <t>CABO OPTICO OPDC-M SC SC Sp.050.108.15 (24F SM) - EDP ( 1 METRO = 0,304 KG)</t>
  </si>
  <si>
    <t>ET03754</t>
  </si>
  <si>
    <t>PATCH CORD DATAWAVE U/UTP CAT.6 - LSZH - T568A/B - 2.0M - AZUL</t>
  </si>
  <si>
    <t>U/UTP CAT.6 COPPER PATCH CORD DATAWAVE GIGALAN - LSZH - T568A/B - 2.0M - BLUE</t>
  </si>
  <si>
    <t>PATCH CORD DATAWAVE U/UTP CAT.6 - LSZH - T568A/B - 3.0M - AZUL</t>
  </si>
  <si>
    <t>U/UTP CAT.6 COPPER PATCH CORD DATAWAVE GIGALAN  - LSZH - T568A/B - 3.0M - BLUE</t>
  </si>
  <si>
    <t>PATCH CORD DATAWAVE U/UTP CAT.6 - LSZH - T568A/B - 10.0M - AZUL</t>
  </si>
  <si>
    <t>U/UTP CAT.6 COPPER PATCH CORD DATAWAVE GIGALAN  - LSZH - T568A/B - 10.0M - BLUE</t>
  </si>
  <si>
    <t>PATCH CORD DATAWAVE U/UTP CAT.6 - LSZH - T568A/B - 10.0M - BLUE</t>
  </si>
  <si>
    <t>CABO OPTICO CFOA-MM-DD-G 18F (62.5) (ABNT)</t>
  </si>
  <si>
    <t>OPTICAL CABLE CFOA-MM-DD-G 18F (62.5) (ABNT)</t>
  </si>
  <si>
    <t>CABLE OPTICO CFOA-MM-DD-G 18F (62.5) (ABNT)</t>
  </si>
  <si>
    <t>CONCENTRADOR OPTICO STANDALONE GPON LW3008C</t>
  </si>
  <si>
    <t>GPON STANDALONE OPTICAL CONCENTRATOR LW3008C</t>
  </si>
  <si>
    <t>CONCENTRADOR OPTICO STANDALONE GPON OLT LW3008C 240 VCA / 48 VCC / 3.0 A</t>
  </si>
  <si>
    <t>ET04127</t>
  </si>
  <si>
    <t>a0A6100001fDu1N</t>
  </si>
  <si>
    <t>DISTRIBUIDOR DIGITAL DID 64 POSICOES 2600X120X225MM</t>
  </si>
  <si>
    <t>FK-CTO-16MC (CAIXA DE TERMINAÇÃO ÓPTICA - 1 BANDEJA DE EMENDA, GROMMET DROP CIRC E 12 PROTEC. EMPALME)</t>
  </si>
  <si>
    <t>FK-CTO-16MC (SLIMBOX DROP TERMINAL - 1 SPL. TRAY, GROMMETS CIRC AND 12 SLEEVES)</t>
  </si>
  <si>
    <t>FK-CTO-16MC (CAJA DE TERMINACIÓN ÓPTICA - 1 BANDEJA DE EMPALME, GROMMET DROP REDONDO Y 12 PROTEC. EMPALME)</t>
  </si>
  <si>
    <t>KIT PROTETOR DE EMENDA 40MM (CONJUNTO 100 PCS)</t>
  </si>
  <si>
    <t>SPLICE PROTECTOR - 40MM (100 UNITS)</t>
  </si>
  <si>
    <t>PROTECTOR DE EMPALME - 40MM (EMBALAGEM 100 PCS)</t>
  </si>
  <si>
    <t>DGOI-C 64 (DISTRIBUIDOR GERAL OPTICO INTERNO CONECTORIZADO MODULAR - MONTADO 24 ADAP E 24 PIGTAILS PADRÃO TELCORDIA E PROTEC. EMENDA)</t>
  </si>
  <si>
    <t>SLIMBOX 64-FIBER INTERNAL ADAPTER MODULE (DGOI-C 64 - WITH 24 ADAPTER AND 24 PIGTAILS TELCORDIA AND SLEEVES)</t>
  </si>
  <si>
    <t>DGOI-C 64 (DISTRIBUIDOR GENERAL OPTICO INTERNO CONECTORIZADO MODULAR - MONTADO 24 ADAP Y 24 PIGTAILS ESTANDAR TELCORDIA Y PROTEC. DE EMPALME)</t>
  </si>
  <si>
    <t>DGOI-C 64 (DISTRIBUIDOR GERAL OPTICO INTERNO CONECTORIZADO MODULAR - MONTADO 48 ADAP E 48 PIGTAILS PADRÃO TELCORDIA E PROTEC. EMENDA)</t>
  </si>
  <si>
    <t>DGOI-C 64 (Connectorized MDU Modular Distribution Box -ASSEMBLED WITH 48 ADAP AND 48 PIGTAIL TELCORDIA STANDARD AND SLEEVES)</t>
  </si>
  <si>
    <t>DGOI-C 64 (DISTRIBUIDOR GENERAL OPTICO INTERNO CONECTORIZADO MODULAR - MONTADO 48 ADAP E 48 PIGTAILS PADRÃO TELCORDIA Y PROTEC. DE EMPALME)</t>
  </si>
  <si>
    <t>DGOI-C 64 (DISTRIBUIDOR GERAL OPTICO INTERNO CONECTORIZADO MODULAR - MONTADO 72 ADAP E 72 PIGTAILS PADRÃO TELCORDIA E PROTEC. EMENDA)</t>
  </si>
  <si>
    <t>SLIMBOX 64-FIBER INTERNAL ADAPTER MODULE (DGOI-C 64 - WITH 72 ADAPTERS AND 72 PIGTAILS TELCORDIA AND SLEEVES)</t>
  </si>
  <si>
    <t>DGOI-C 64 (DISTRIBUIDOR GENERAL OPTICO INTERNO CONECTORIZADO MODULAR - MONTADO 72 ADAP Y 72 PIGTAILS ESTANDAR TELCORDIA Y PROTEC. DE EMPALME)</t>
  </si>
  <si>
    <t>FK-CTO-16MC (CAIXA DE TERMINAÇÃO ÓPTICA - 1 BANDEJA DE EMENDA, 1 BANDEJA COM 16 ADAPT Y PIGTAI SC-APC, GROMMET DROP FLAT-REDONDO, PROT. EMENDA Y SOPORTE CORDAJ)</t>
  </si>
  <si>
    <t>FK-CTO-16MC (SLIMBOX DROP TERMINAL - 1 SPL. TRAY, 1 TRAY WITH 16 SC-APC ADAPTERS AND PIGTAILS, GROMMETS FLAT-CIRC, STRAND RISER MOUNTING AND SLEEVES)</t>
  </si>
  <si>
    <t>FK-CTO-16MC (CAJA DE TERMINACIÓN ÓPTICA - 1 BANDEJA DE EMPALME, 1 BANDEJA 16 ADAPT Y PIGTAIL SC-APC, GROMMET DROP FLAT-REDONDO, PROTEC. EMPALME Y SOPORTE MENSJ.</t>
  </si>
  <si>
    <t>ROSETA OPTICA 2P 4X2 SOBREPOR C/ 1 ADAP SC-APC SHUTTER, 1 EXTENSAO G-657A SC-APC 1.5M - COG - BRANCO - D0.9 E PROTECTOR DE EMENDA - BRANCO</t>
  </si>
  <si>
    <t>OPTICAL ROSETTE 2P 4X2 W/ 1 ADAPTER SC-APC WITH SHUTTER, 1 PIGTAIL G-657A SC-APC 1.5M - OFN - WHITE - D0.9 AND SLEEVES - WHITE</t>
  </si>
  <si>
    <t>ROSETA OPTICA 2P 4X2 SUPERPOSICION C/ 1 ADAP SC-APC SHUTTER, 1 PIGTAIL G-657A SC-APC 1.5M - COG - BLANCO - D0.9 Y PROTECTOR DE EMPALME- BLANCO</t>
  </si>
  <si>
    <t>FURCATION BIFIBRA 2.0/1.1MM LSZH AM</t>
  </si>
  <si>
    <t>FURCATION BIFIBRA 2.0/1.1MM LSZH AQ</t>
  </si>
  <si>
    <t>FURCATION BIFIBRA 2.0/1.1MM LSZH LA</t>
  </si>
  <si>
    <t>FURCATION BIFIBRA 2.0/1.1MM LSZH AZ</t>
  </si>
  <si>
    <t>SERVICE CABLE CONECTORIZADO 02F 62.5 SC-UPC/ST-UPC 2.0D2/2.0D2 70.0M - TIGHT - RISER - PRETO - IO</t>
  </si>
  <si>
    <t>TRUNK CABLE PRE-TERMINATED 02F 62.5 SC-UPC/ST-UPC 2.0D2/2.0D2 70.0M - TIGHT - RISER - BLACK - IO</t>
  </si>
  <si>
    <t>CABLE TRONCAL CONECTORIZADO 02F 62.5 SC-UPC/ST-UPC 2.0D2/2.0D2 70.0M - TIGHT - RISER - NEGRO - IO</t>
  </si>
  <si>
    <t>SERVICE CABLE CONECTORIZADO 02F 62.5 LC-UPC/LC-UPC 1.0D2/1.0D2 60.0M - TIGHT - LSZH - LARANJA (A - B)</t>
  </si>
  <si>
    <t>TRUNK CABLE PRE-TERMINATED 02F 62.5 LC-UPC/LC-UPC 1.0D2/1.0D2 60.0M - TIGHT - LSZH - ORANGE (A - B)</t>
  </si>
  <si>
    <t>CABLE TRONCAL CONECTORIZADO 02F 62.5 LC-UPC/LC-UPC 1.0D2/1.0D2 60.0M - TIGHT - LSZH - NARANJA (A - B)</t>
  </si>
  <si>
    <t>SERVICE CABLE CONECTORIZADO 02F 62.5 LC-UPC/LC-UPC 1.0D2/1.0D2 65.0M - TIGHT - LSZH - LARANJA (A - B)</t>
  </si>
  <si>
    <t>TRUNK CABLE PRE-TERMINATED 02F 62.5 LC-UPC/LC-UPC 1.0D2/1.0D2 65.0M - TIGHT - LSZH - ORANGE (A - B)</t>
  </si>
  <si>
    <t>CABLE TRONCAL CONECTORIZADO 02F 62.5 LC-UPC/LC-UPC 1.0D2/1.0D2 65.0M - TIGHT - LSZH - NARANJA (A - B)</t>
  </si>
  <si>
    <t>CABO OPTICO AT-3BE52Y8-032-LSZH</t>
  </si>
  <si>
    <t>OPTICAL CABLE AT-3BE52Y8-032-LSZH</t>
  </si>
  <si>
    <t>CABLE OPTICO AT-3BE52Y8-032-LSZH</t>
  </si>
  <si>
    <t>PATCH CORD UTP GIGALAN AUGMENTED CAT.6A - LSZH - T568A/B - 7.0M - CINZA</t>
  </si>
  <si>
    <t>UTP CAT.6A COPPER PATCH CORD GIGALAN AUGMENTED - LSZH - T568A/B - 7.0M - GRAY</t>
  </si>
  <si>
    <t>PATCH CORD UTP GIGALAN AUGMENTED CAT.6A - LSZH - T568A/B - 7.0M - GRIS</t>
  </si>
  <si>
    <t>CABO OPTICO CFOA-SM-DDR-G 24F (PFV) (CATV)</t>
  </si>
  <si>
    <t>OPTICAL CABLE CFOA-SM-DDR-G 24F (PFV) (CATV)</t>
  </si>
  <si>
    <t>CABLE OPTICO CFOA-SM-DDR-G 24F (PFV) (CATV)</t>
  </si>
  <si>
    <t>ET02788</t>
  </si>
  <si>
    <t>a0A6100000blntF</t>
  </si>
  <si>
    <t>PORTA UNICA PARA GUIA VERTICAL ITMAX 315MM</t>
  </si>
  <si>
    <t>SINGLE DOOR FOR ITMAX VERTICAL MANAGER 315MM</t>
  </si>
  <si>
    <t>PUERTA UNICA PARA GUIA VERTICAL ITMAX 315MM</t>
  </si>
  <si>
    <t>CEIP 12 (CAIXA DE EMENDA INTERNA DE PAREDE 12F - 09 ADAP. SC-APC SHUTTER E 1 SPLITTER 1X8 SC-APC/SC-APC)</t>
  </si>
  <si>
    <t>SLIMBOX 12-FIBER INTERNAL ADAPTER MODULE (CEIP 12 - 09 ADAP SC-APC SHUTTER AND 1 SPLITTER 1x8 SC-APC/SC-APC)</t>
  </si>
  <si>
    <t>CEIP 12 (CAJA DE EMPALME INTERNA DE PAREDE 12F - 09 ADAP. SC-APC SHUTTER Y 1 SPLITTER 1X8 SC-APC/SC-APC)</t>
  </si>
  <si>
    <t>CEIP 12 (CAIXA DE EMENDA INTERNA DE PAREDE 12F COM 12 ADAP SC-APC)</t>
  </si>
  <si>
    <t>SLIMBOX 12-FIBER INTERNAL ADAPTER MODULE (CEIP 12 - WITH 12 ADAP SC-APC)</t>
  </si>
  <si>
    <t>CEIP 12 (CAJA DE EMPALME INTERNA DE PAREDE 12F CON 12 ADAP SC-APC)</t>
  </si>
  <si>
    <t>CABO OPTICO AT-3BE27DT-144-CMBE</t>
  </si>
  <si>
    <t>OPTICAL CABLE AT-3BE27DT-144-CMBE</t>
  </si>
  <si>
    <t>CABLE OPTICO AT-3BE27DT-144-CMBE</t>
  </si>
  <si>
    <t>SLIMBOX INLINE INDOOR ROSETTE 1P OVERLAY W/ 1 ADAP SC-APC</t>
  </si>
  <si>
    <t>ROSETA OPTICA 1P INLINE SOBREPONER C/ 1 ADAP SC-APC</t>
  </si>
  <si>
    <t>CABO OPTICO CFOA-SM-LV-AS-CMO15KN-S 144F G-652D RT</t>
  </si>
  <si>
    <t>OPTICAL CABLE CFOA-SM-LV-AS-CMO15KN-S 144F G-652D RT</t>
  </si>
  <si>
    <t>CABLE OPTICO CFOA-SM-LV-AS-CMO15KN-S 144F G-652D RT</t>
  </si>
  <si>
    <t>CABO OPTICO AT-62T27NT-048-CMJB</t>
  </si>
  <si>
    <t>OPTICAL CABLE AT-62T27NT-048-CMJB</t>
  </si>
  <si>
    <t>CABLE OPTICO AT-62T27NT-048-CMJB</t>
  </si>
  <si>
    <t>KIT ACESSORIOS PARA TERMINAL DE RADIO CONNECT, ANTENA PAINEL - INTRACOM</t>
  </si>
  <si>
    <t>KIT ACESSORIOS PARA TERMINAL DE RADIO CONNECT, ANTENA PARABOLICA - INTRACOM</t>
  </si>
  <si>
    <t>CABO PARA TRANSMISSAO DE DADOS MULTILAN CAT.5e INDUSTRIAL SF/UTP 24AWGX4P CM AZ SPOOL (500M)</t>
  </si>
  <si>
    <t>DATA CABLE MULTILAN CAT.5e INDUSTRIAL SF/UTP 24AWGX4P CM AZ SPOOL (500M)</t>
  </si>
  <si>
    <t>CABLE PARA TRANSMISSION DE DATOS MULTILAN CAT.5e INDUSTRIAL SF/UTP 24AWGX4P CM AZ SPOOL (500M)</t>
  </si>
  <si>
    <t>ET01265</t>
  </si>
  <si>
    <t>a0A6100000blnfd</t>
  </si>
  <si>
    <t>CAIXA TERMINAL OPTICA CONECTORIZADA INLINE FK-CTO-16MI (MB FLAT)</t>
  </si>
  <si>
    <t>SLIMBOX DROP TERMINAL FK-CTO-16MI (MB FLAT)</t>
  </si>
  <si>
    <t>CAJA TERMINAL OPTICA CONECTORIZADA INLINE FK-CTO-16MI (MB FLAT)</t>
  </si>
  <si>
    <t>CAIXA TERMINAL OPTICA CONECTORIZADA INLINE FK-CTO-16MI (1x8 FLAT)</t>
  </si>
  <si>
    <t>SLIMBOX DROP TERMINAL FK-CTO-16MI (1x8 FLAT)</t>
  </si>
  <si>
    <t>CAJA TERMINAL OPTICA CONECTORIZADA INLINE FK-CTO-16MI (1x8 FLAT)</t>
  </si>
  <si>
    <t>CABO OPTICO CFOA-SM-AS200-S 24F G-652D NR STP BL</t>
  </si>
  <si>
    <t>OPTICAL CABLE CFOA-SM-AS200-S 24F G-652D NR STP BL</t>
  </si>
  <si>
    <t>CABLE OPTICO CFOA-SM-AS200-S 24F G-652D NR STP BL</t>
  </si>
  <si>
    <t>CABO OPTICO CFOA-NZD-AS120-S 48F G-655C NR STP BL</t>
  </si>
  <si>
    <t>OPTICAL CABLE CFOA-NZD-AS120-S 48F G-655C NR STP BL</t>
  </si>
  <si>
    <t>CABLE OPTICO CFOA-NZD-AS120-S 48F G-655C NR STP BL</t>
  </si>
  <si>
    <t>CABO OPTICO CFOA-SM-AS120-S 12F G-652D NR STP BL</t>
  </si>
  <si>
    <t>OPTICAL CABLE CFOA-SM-AS120-S 12F G-652D NR STP BL</t>
  </si>
  <si>
    <t>CABLE OPTICO CFOA-SM-AS120-S 12F G-652D NR STP BL</t>
  </si>
  <si>
    <t>CABO OPTICO CFOA-NZD-AS200-S 24F G-655C NR STP BL</t>
  </si>
  <si>
    <t>OPTICAL CABLE CFOA-NZD-AS200-S 24F G-655C NR STP BL</t>
  </si>
  <si>
    <t>CABLE OPTICO CFOA-NZD-AS200-S 24F G-655C NR STP BL</t>
  </si>
  <si>
    <t>CABO OPTICO CFOA-NZD-AS200-S 48F G-655C NR STP BL</t>
  </si>
  <si>
    <t>OPTICAL CABLE CFOA-NZD-AS200-S 48F G-655C NR STP BL</t>
  </si>
  <si>
    <t>CABLE OPTICO CFOA-NZD-AS200-S 48F G-655C NR STP BL</t>
  </si>
  <si>
    <t>CABO OPTICO CFOA-SM-AS120-S 06F G-652D NR STP BL</t>
  </si>
  <si>
    <t>OPTICAL CABLE CFOA-SM-AS120-S 06F G-652D NR STP BL</t>
  </si>
  <si>
    <t>CABLE OPTICO CFOA-SM-AS120-S 06F G-652D NR STP BL</t>
  </si>
  <si>
    <t>CABO OPTICO CFOA-SM-AS120-S 48F G-652D NR STP BL</t>
  </si>
  <si>
    <t>OPTICAL CABLE CFOA-SM-AS120-S 48F G-652D NR STP BL</t>
  </si>
  <si>
    <t>CABLE OPTICO CFOA-SM-AS120-S 48F G-652D NR STP BL</t>
  </si>
  <si>
    <t>CORDAO DUPLEX CONECTORIZADO 50.0 FC-UPC/LC-UPC 30.0M - COG - AMARELO</t>
  </si>
  <si>
    <t>DUPLEX OPTICAL PATCH CORD 50.0 FC-UPC/LC-UPC 30.0M - OFN - YELLOW</t>
  </si>
  <si>
    <t>PATCH CORD OPTICO DUPLEX CONECTORIZADO 50.0 FC-UPC/LC-UPC 30.0M - COG - AMARILLO</t>
  </si>
  <si>
    <t>DIO CASSETE LGX 12F SM G-652D SC-APC SHUTTER/MPO-APC(F) TIPO B DIRETO/REVERSO</t>
  </si>
  <si>
    <t>ODF CASETE LGX 12F SM G-652D SC-APC SHUTTER/MPO-APC(F) TIPO B DIRECTO/REVERSO</t>
  </si>
  <si>
    <t>CORDAO DUPLEX CONECTORIZADO 50.0 FC-UPC/ST-UPC 30.0M - COG - AMARELO</t>
  </si>
  <si>
    <t>DUPLEX OPTICAL PATCH CORD 50.0 FC-UPC/ST-UPC 30.0M - OFN - YELLOW</t>
  </si>
  <si>
    <t>PATCH CORD OPTICO DUPLEX CONECTORIZADO 50.0 FC-UPC/ST-UPC 30.0M - COG - AMARILLO</t>
  </si>
  <si>
    <t>CORDAO DUPLEX CONECTORIZADO SM E2000-APC/FC-UPC 30.0M - COG - AZUL</t>
  </si>
  <si>
    <t>DUPLEX OPTICAL PATCH CORD SM E2000-APC/FC-UPC 30.0M - OFN - BLUE</t>
  </si>
  <si>
    <t>PATCH CORD OPTICO DUPLEX CONECTORIZADO SM E2000-APC/FC-UPC 30.0M - COG - AZUL</t>
  </si>
  <si>
    <t>SERVICE CABLE CONECTORIZADO 48F SM G-652D LC-APC/SC-UPC 1.75D2/1.75D2 14.2M - MC - LSZH - AMARELO</t>
  </si>
  <si>
    <t>TRUNK CABLE PRE-TERMINATED 48F SM G-652D LC-APC/SC-UPC 1.75D2/1.75D2 14.2M - MC - LSZH - YELLOW</t>
  </si>
  <si>
    <t>CABLE TRONCAL CONECTORIZADO 48F SM G-652D LC-APC/SC-UPC 1.75D2/1.75D2 14.2M - MC - LSZH - AMARILLO</t>
  </si>
  <si>
    <t>CABO OPTICO AT-3BE12YT-204</t>
  </si>
  <si>
    <t>OPTICAL CABLE AT-3BE12YT-204</t>
  </si>
  <si>
    <t>CABLE OPTICO AT-3BE12YT-204</t>
  </si>
  <si>
    <t>SLIMBOX-V DISTRIBUIDOR GERAL OPTICO OUTDOOR 24F COM ADAPTADORES</t>
  </si>
  <si>
    <t>SLIMBOX-V OUTDOOR MDU 24F WITH ADAPTORS</t>
  </si>
  <si>
    <t>SLIMBOX-V DISTRIBUIDOR GENERAL OPTICO OUTDOOR 24F CON ADAPTADORES</t>
  </si>
  <si>
    <t>SERVICE CABLE CONECTORIZADO 12F SM BLI A/B G-657A MPO12-APC(M)/MPO12-APC(M) 0.8D3/0.8D3 130.0M - UT - LSZH - AZUL - TIPO B</t>
  </si>
  <si>
    <t>TRUNK CABLE PRE-TERMINATED 12F SM BLI A/B G-657A MPO12-APC(M)/MPO12-APC(M) 0.8D3/0.8D3 130.0M - UT - LSZH - BLUE - TYPE B</t>
  </si>
  <si>
    <t>CABLE TRONCAL CONECTORIZADO 12F SM BLI A/B G-657A MPO12-APC(M)/MPO12-APC(M) 0.8D3/0.8D3 130.0M - UT - LSZH - AZUL  - TIPO B</t>
  </si>
  <si>
    <t>SERVICE CABLE CONECTORIZADO 12F SM BLI A/B G-657A MPO12-APC(M)/MPO12-APC(M) 0.8D3/0.8D3 150.0M - UT - LSZH - AZUL - TIPO B</t>
  </si>
  <si>
    <t>TRUNK CABLE PRE-TERMINATED 12F SM BLI A/B G-657A MPO12-APC(M)/MPO12-APC(M) 0.8D3/0.8D3 150.0M - UT - LSZH - BLUE - TYPE B</t>
  </si>
  <si>
    <t>CABLE TRONCAL CONECTORIZADO 12F SM BLI A/B G-657A MPO12-APC(M)/MPO12-APC(M) 0.8D3/0.8D3 150.0M - UT - LSZH - AZUL  - TIPO B</t>
  </si>
  <si>
    <t>FUENTE DE ALIMENTACION ESTANDARD NEMA 5-15P PARA FK-ONT-G400B/PoE S2</t>
  </si>
  <si>
    <t>SERVICE CABLE CONECTORIZADO 12F SM BLI A/B G-657A MPO12-APC(M)/MPO12-APC(M) 0.8D3/0.8D3 160.0M - UT - LSZH - AZUL - TIPO B</t>
  </si>
  <si>
    <t>TRUNK CABLE PRE-TERMINATED 12F SM BLI A/B G-657A MPO12-APC(M)/MPO12-APC(M) 0.8D3/0.8D3 160.0M - UT - LSZH - BLUE - TYPE B</t>
  </si>
  <si>
    <t>CABLE TRONCAL CONECTORIZADO 12F SM BLI A/B G-657A MPO12-APC(M)/MPO12-APC(M) 0.8D3/0.8D3 160.0M - UT - LSZH - AZUL  - TIPO B</t>
  </si>
  <si>
    <t>SERVICE CABLE CONECTORIZADO 24F OM3 MPO12-UPC(F)/MPO12-UPC(F) 0.8D3/0.8D3 15.0M - TS - LSZH - ACQUA - TIPO A</t>
  </si>
  <si>
    <t>TRUNK CABLE PRE-TERMINATED 24F OM3 MPO12-UPC(F)/MPO12-UPC(F) 0.8D3/0.8D3 15.0M - TS - LSZH - AQUA - TYPE A</t>
  </si>
  <si>
    <t>CABLE TRONCAL CONECTORIZADO 24F OM3 MPO12-UPC(F)/MPO12-UPC(F) 0.8D3/0.8D3 15.0M - TS - LSZH - ACQUA  - TIPO A</t>
  </si>
  <si>
    <t>SERVICE CABLE CONECTORIZADO 12F SM BLI A/B G-657A MPO12-APC(M)/MPO12-APC(M) 0.8D3/0.8D3 170.0M - UT - LSZH - AZUL - TIPO B</t>
  </si>
  <si>
    <t>TRUNK CABLE PRE-TERMINATED 12F SM BLI A/B G-657A MPO12-APC(M)/MPO12-APC(M) 0.8D3/0.8D3 170.0M - UT - LSZH - BLUE - TYPE B</t>
  </si>
  <si>
    <t>CABLE TRONCAL CONECTORIZADO 12F SM BLI A/B G-657A MPO12-APC(M)/MPO12-APC(M) 0.8D3/0.8D3 170.0M - UT - LSZH - AZUL  - TIPO B</t>
  </si>
  <si>
    <t>SERVICE CABLE CONECTORIZADO 12F SM BLI A/B G-657A MPO12-APC(M)/MPO12-APC(M) 0.8D3/0.8D3 190.0M - UT - LSZH - AZUL - TIPO B</t>
  </si>
  <si>
    <t>TRUNK CABLE PRE-TERMINATED 12F SM BLI A/B G-657A MPO12-APC(M)/MPO12-APC(M) 0.8D3/0.8D3 190.0M - UT - LSZH - BLUE - TYPE B</t>
  </si>
  <si>
    <t>CABLE TRONCAL CONECTORIZADO 12F SM BLI A/B G-657A MPO12-APC(M)/MPO12-APC(M) 0.8D3/0.8D3 190.0M - UT - LSZH - AZUL  - TIPO B</t>
  </si>
  <si>
    <t>SERVICE CABLE CONECTORIZADO 12F SM BLI A/B G-657A MPO12-APC(M)/MPO12-APC(M) 0.8D3/0.8D3 210.0M - UT - LSZH - AZUL - TIPO B</t>
  </si>
  <si>
    <t>TRUNK CABLE PRE-TERMINATED 12F SM BLI A/B G-657A MPO12-APC(M)/MPO12-APC(M) 0.8D3/0.8D3 210.0M - UT - LSZH - BLUE - TYPE B</t>
  </si>
  <si>
    <t>CABLE TRONCAL CONECTORIZADO 12F SM BLI A/B G-657A MPO12-APC(M)/MPO12-APC(M) 0.8D3/0.8D3 210.0M - UT - LSZH - AZUL  - TIPO B</t>
  </si>
  <si>
    <t>CORDAO DUPLEX CONECTORIZADO 62.5 SC-UPC/SC-UPC 35.0M - COG - LARANJA</t>
  </si>
  <si>
    <t>DUPLEX OPTICAL PATCH CORD 62.5 SC-UPC/SC-UPC 35.0M - OFN - ORANGE</t>
  </si>
  <si>
    <t>PATCH CORD OPTICO DUPLEX CONECTORIZADO 62.5 SC-UPC/SC-UPC 35.0M - COG - NARANJA</t>
  </si>
  <si>
    <t>CORDAO DUPLEX CONECTORIZADO 62.5 MT-RJ/SC-UPC 45.0M - COG - LARANJA</t>
  </si>
  <si>
    <t>DUPLEX OPTICAL PATCH CORD 62.5 MT-RJ/SC-UPC 45.0M - OFN - ORANGE</t>
  </si>
  <si>
    <t>PATCH CORD OPTICO DUPLEX CONECTORIZADO 62.5 MT-RJ/SC-UPC 45.0M - COG - NARANJA</t>
  </si>
  <si>
    <t>CABO OPTICO CFOA-SM-DDR-S 200F G-652D (PFV)</t>
  </si>
  <si>
    <t>OPTICAL CABLE CFOA-SM-DDR-S 200F G-652D (PFV)</t>
  </si>
  <si>
    <t>CABLE OPTICO CFOA-SM-DDR-S 200F G-652D (PFV)</t>
  </si>
  <si>
    <t>CORDAO DUPLEX SOHOPLUS 62.5 LC-UPC/SC-UPC 1.5M - COG - LARANJA (A - B)</t>
  </si>
  <si>
    <t>DUPLEX OPTICAL PATCH CORD SOHOPLUS 62.5 LC-UPC/SC-UPC 1.5M - OFN - ORANGE (A - B)</t>
  </si>
  <si>
    <t>PATCH CORD OPTICO DUPLEX SOHOPLUS 62.5 LC-UPC/SC-UPC 1.5M - COG - NARANJA (A - B)</t>
  </si>
  <si>
    <t>ET04085</t>
  </si>
  <si>
    <t>a0A6100001XmTu7</t>
  </si>
  <si>
    <t>CORDAO DUPLEX SOHOPLUS 62.5 SC-UPC/SC-UPC 1.5M - COG - LARANJA (A - B)</t>
  </si>
  <si>
    <t>DUPLEX OPTICAL PATCH CORD SOHOPLUS 62.5 SC-UPC/SC-UPC 1.5M - OFN - ORANGE (A - B)</t>
  </si>
  <si>
    <t>PATCH CORD OPTICO DUPLEX SOHOPLUS 62.5 SC-UPC/SC-UPC 1.5M - COG - NARANJA (A - B)</t>
  </si>
  <si>
    <t>CORDAO DUPLEX SOHOPLUS 62.5 LC-UPC/LC-UPC 2.5M - COG - LARANJA (A - B)</t>
  </si>
  <si>
    <t>DUPLEX OPTICAL PATCH CORD SOHOPLUS 62.5 LC-UPC/LC-UPC 2.5M - OFN - ORANGE (A - B)</t>
  </si>
  <si>
    <t>PATCH CORD OPTICO DUPLEX SOHOPLUS 62.5 LC-UPC/LC-UPC 2.5M - COG - NARANJA (A - B)</t>
  </si>
  <si>
    <t>CORDAO DUPLEX SOHOPLUS 62.5 LC-UPC/SC-UPC 2.5M - COG - LARANJA (A - B)</t>
  </si>
  <si>
    <t>DUPLEX OPTICAL PATCH CORD SOHOPLUS 62.5 LC-UPC/SC-UPC 2.5M - OFN - ORANGE (A - B)</t>
  </si>
  <si>
    <t>PATCH CORD OPTICO DUPLEX SOHOPLUS 62.5 LC-UPC/SC-UPC 2.5M - COG - NARANJA (A - B)</t>
  </si>
  <si>
    <t>CORDAO DUPLEX SOHOPLUS 62.5 SC-UPC/SC-UPC 2.5M - COG - LARANJA (A - B)</t>
  </si>
  <si>
    <t>DUPLEX OPTICAL PATCH CORD SOHOPLUS 62.5 SC-UPC/SC-UPC 2.5M - OFN - ORANGE (A - B)</t>
  </si>
  <si>
    <t>PATCH CORD OPTICO DUPLEX SOHOPLUS 62.5 SC-UPC/SC-UPC 2.5M - COG - NARANJA (A - B)</t>
  </si>
  <si>
    <t>CORDAO DUPLEX SOHOPLUS 62.5 LC-UPC/LC-UPC 5.0M - COG - LARANJA (A - B)</t>
  </si>
  <si>
    <t>DUPLEX OPTICAL PATCH CORD SOHOPLUS 62.5 LC-UPC/LC-UPC 5.0M - OFN - ORANGE (A - B)</t>
  </si>
  <si>
    <t>PATCH CORD OPTICO DUPLEX SOHOPLUS 62.5 LC-UPC/LC-UPC 5.0M - COG - NARANJA (A - B)</t>
  </si>
  <si>
    <t>CORDAO DUPLEX SOHOPLUS 62.5 LC-UPC/SC-UPC 5.0M - COG - LARANJA (A - B)</t>
  </si>
  <si>
    <t>DUPLEX OPTICAL PATCH CORD SOHOPLUS 62.5 LC-UPC/SC-UPC 5.0M - OFN - ORANGE (A - B)</t>
  </si>
  <si>
    <t>PATCH CORD OPTICO DUPLEX SOHOPLUS 62.5 LC-UPC/SC-UPC 5.0M - COG - NARANJA (A - B)</t>
  </si>
  <si>
    <t>CORDAO DUPLEX SOHOPLUS 62.5 SC-UPC/SC-UPC 5.0M - COG - LARANJA (A - B)</t>
  </si>
  <si>
    <t>DUPLEX OPTICAL PATCH CORD SOHOPLUS 62.5 SC-UPC/SC-UPC 5.0M - OFN - ORANGE (A - B)</t>
  </si>
  <si>
    <t>PATCH CORD OPTICO DUPLEX SOHOPLUS 62.5 SC-UPC/SC-UPC 5.0M - COG - NARANJA (A - B)</t>
  </si>
  <si>
    <t>CORDAO DUPLEX SOHOPLUS 50.0 LC-UPC/LC-UPC 1.5M - COG - AMARELO (A - B)</t>
  </si>
  <si>
    <t>DUPLEX OPTICAL PATCH CORD SOHOPLUS 50.0 LC-UPC/LC-UPC 1.5M - OFN - YELLOW (A - B)</t>
  </si>
  <si>
    <t>PATCH CORD OPTICO DUPLEX SOHOPLUS 50.0 LC-UPC/LC-UPC 1.5M - COG - AMARILLO (A - B)</t>
  </si>
  <si>
    <t>CORDAO DUPLEX SOHOPLUS 50.0 LC-UPC/SC-UPC 1.5M - COG - AMARELO (A - B)</t>
  </si>
  <si>
    <t>DUPLEX OPTICAL PATCH CORD SOHOPLUS 50.0 LC-UPC/SC-UPC 1.5M - OFN - YELLOW (A - B)</t>
  </si>
  <si>
    <t>PATCH CORD OPTICO DUPLEX SOHOPLUS 50.0 LC-UPC/SC-UPC 1.5M - COG - AMARILLO (A - B)</t>
  </si>
  <si>
    <t>CONJUNTO DE ANCORAGEM FIBERLIGN DUPLO PARA CABO OPGW DIAMETRO 16,75MM - COM MANILHA 3/4"</t>
  </si>
  <si>
    <t>CONJUNTO DE SUSPENSAO FIBERLIGN PARA CABO OPGW DIAMETRO 16,75MM - COM MANILHA 3/4</t>
  </si>
  <si>
    <t>CORDAO DUPLEX SOHOPLUS 50.0 SC-UPC/SC-UPC 1.5M - COG - AMARELO (A - B)</t>
  </si>
  <si>
    <t>DUPLEX OPTICAL PATCH CORD SOHOPLUS 50.0 SC-UPC/SC-UPC 1.5M - OFN - YELLOW (A - B)</t>
  </si>
  <si>
    <t>PATCH CORD OPTICO DUPLEX SOHOPLUS 50.0 SC-UPC/SC-UPC 1.5M - COG - AMARILLO (A - B)</t>
  </si>
  <si>
    <t>CORDAO DUPLEX SOHOPLUS 50.0 LC-UPC/LC-UPC 2.5M - COG - AMARELO (A - B)</t>
  </si>
  <si>
    <t>DUPLEX OPTICAL PATCH CORD SOHOPLUS 50.0 LC-UPC/LC-UPC 2.5M - OFN - YELLOW (A - B)</t>
  </si>
  <si>
    <t>PATCH CORD OPTICO DUPLEX SOHOPLUS 50.0 LC-UPC/LC-UPC 2.5M - COG - AMARILLO (A - B)</t>
  </si>
  <si>
    <t>CORDAO DUPLEX SOHOPLUS 50.0 LC-UPC/SC-UPC 2.5M - COG - AMARELO (A - B)</t>
  </si>
  <si>
    <t>DUPLEX OPTICAL PATCH CORD SOHOPLUS 50.0 LC-UPC/SC-UPC 2.5M - OFN - YELLOW (A - B)</t>
  </si>
  <si>
    <t>PATCH CORD OPTICO DUPLEX SOHOPLUS 50.0 LC-UPC/SC-UPC 2.5M - COG - AMARILLO (A - B)</t>
  </si>
  <si>
    <t>CORDAO DUPLEX SOHOPLUS 50.0 SC-UPC/SC-UPC 2.5M - COG - AMARELO (A - B)</t>
  </si>
  <si>
    <t>DUPLEX OPTICAL PATCH CORD SOHOPLUS 50.0 SC-UPC/SC-UPC 2.5M - OFN - YELLOW (A - B)</t>
  </si>
  <si>
    <t>PATCH CORD OPTICO DUPLEX SOHOPLUS 50.0 SC-UPC/SC-UPC 2.5M - COG - AMARILLO (A - B)</t>
  </si>
  <si>
    <t>CORDAO DUPLEX SOHOPLUS 50.0 LC-UPC/LC-UPC 5.0M - COG - AMARELO (A - B)</t>
  </si>
  <si>
    <t>DUPLEX OPTICAL PATCH CORD SOHOPLUS 50.0 LC-UPC/LC-UPC 5.0M - OFN - YELLOW (A - B)</t>
  </si>
  <si>
    <t>PATCH CORD OPTICO DUPLEX SOHOPLUS 50.0 LC-UPC/LC-UPC 5.0M - COG - AMARILLO (A - B)</t>
  </si>
  <si>
    <t>CABO OPTICO CFOA-SM-AS80-S 48F G-652D TS</t>
  </si>
  <si>
    <t>OPTICAL CABLE CFOA-SM-AS80-S 48F G-652D TS</t>
  </si>
  <si>
    <t>CABLE OPTICO CFOA-SM-AS80-S 48F G-652D TS</t>
  </si>
  <si>
    <t>EXTENSAO OPTICA SOHOPLUS 06F 50.0 LC-UPC 1.5M - COG - AMARELO - D0.9</t>
  </si>
  <si>
    <t>PIGTAIL 06F 50.0 LC-UPC 1.5M - OFN - YELLOW - D0.9</t>
  </si>
  <si>
    <t>EXTENSION OPTICA SOHOPLUS 06F 50.0 LC-UPC 1.5M - COG - AMARILLO - D0.9</t>
  </si>
  <si>
    <t>ET04088</t>
  </si>
  <si>
    <t>a0A6100001ZDg2X</t>
  </si>
  <si>
    <t>CORDAO DUPLEX SOHOPLUS 50.0 LC-UPC/SC-UPC 5.0M - COG - AMARELO (A - B)</t>
  </si>
  <si>
    <t>DUPLEX OPTICAL PATCH CORD SOHOPLUS 50.0 LC-UPC/SC-UPC 5.0M - OFN - YELLOW (A - B)</t>
  </si>
  <si>
    <t>PATCH CORD OPTICO DUPLEX SOHOPLUS 50.0 LC-UPC/SC-UPC 5.0M - COG - AMARILLO (A - B)</t>
  </si>
  <si>
    <t>CORDAO DUPLEX SOHOPLUS 50.0 SC-UPC/SC-UPC 5.0M - COG - AMARELO (A - B)</t>
  </si>
  <si>
    <t>DUPLEX OPTICAL PATCH CORD SOHOPLUS 50.0 SC-UPC/SC-UPC 5.0M - OFN - YELLOW (A - B)</t>
  </si>
  <si>
    <t>PATCH CORD OPTICO DUPLEX SOHOPLUS 50.0 SC-UPC/SC-UPC 5.0M - COG - AMARILLO (A - B)</t>
  </si>
  <si>
    <t>EXTENSAO OPTICA SOHOPLUS 06F 62.5 LC-UPC 1.5M - COG - LARANJA - D0.9</t>
  </si>
  <si>
    <t>PIGTAIL 06F 62.5 LC-UPC 1.5M - OFN - ORANGE - D0.9</t>
  </si>
  <si>
    <t>EXTENSION OPTICA SOHOPLUS 06F 62.5 LC-UPC 1.5M - COG - NARANJA - D0.9</t>
  </si>
  <si>
    <t>EXTENSAO OPTICA SOHOPLUS 06F 62.5 SC-UPC 1.5M - COG - LARANJA - D0.9</t>
  </si>
  <si>
    <t>PIGTAIL 06F 62.5 SC-UPC 1.5M - OFN - ORANGE - D0.9</t>
  </si>
  <si>
    <t>EXTENSION OPTICA SOHOPLUS 06F 62.5 SC-UPC 1.5M - COG - NARANJA - D0.9</t>
  </si>
  <si>
    <t>EXTENSAO OPTICA SOHOPLUS 06F 50.0 SC-UPC 1.5M - COG - AMARELO - D0.9</t>
  </si>
  <si>
    <t>PIGTAIL 06F 50.0 SC-UPC 1.5M - OFN - YELLOW - D0.9</t>
  </si>
  <si>
    <t>EXTENSION OPTICA SOHOPLUS 06F 50.0 SC-UPC 1.5M - COG - AMARILLO - D0.9</t>
  </si>
  <si>
    <t>KIT DE ADAPTADORES OPTICOS SOHOPLUS 02F MM LC-PC DUPLEX - BEGE (KIT 03 PCS)</t>
  </si>
  <si>
    <t>OPTICAL ADAPTER KIT SOHOPLUS 02F MM LC-PC DUPLEX - BEIGE (KIT 03 PCS)</t>
  </si>
  <si>
    <t>KIT DE ADAPTADORES OPTICOS SOHOPLUS 02F MM LC-PC DUPLEX - BEIGE (KIT 03 PCS)</t>
  </si>
  <si>
    <t>ET04089</t>
  </si>
  <si>
    <t>a0A6100001ZDgmN</t>
  </si>
  <si>
    <t>KIT DE ADAPTADORES OPTICOS SOHOPLUS 01F MM SC-PC SIMPLEX - BEGE (KIT 06 PCS)</t>
  </si>
  <si>
    <t>OPTICAL ADAPTER KIT SOHOPLUS 01F MM SC-PC SIMPLEX - BEIGE (KIT 06 PCS)</t>
  </si>
  <si>
    <t>KIT DE ADAPTADORES OPTICOS SOHOPLUS 01F MM SC-PC SIMPLEX - BEIGE (KIT 06 PCS)</t>
  </si>
  <si>
    <t>CORDAO MONOFIBRA CONECTORIZADO SM G-652D SC-APC/SC-APC 10.0M - LSZH - AMARELO - D3</t>
  </si>
  <si>
    <t>SIMPLEX OPTICAL PATCH CORD SM G-652D SC-APC/SC-APC 10.0M - LSZH - YELLOW (A - B)</t>
  </si>
  <si>
    <t>PATCH CORD OPTICO MONOFIBRA CONECTORIZADO SM G-652D SC-APC/SC-APC 10.0M - LSZH - AMARILLO - D3</t>
  </si>
  <si>
    <t>CORDAO MONOFIBRA CONECTORIZADO SM G-652D SC-APC/SC-APC 30.0M - LSZH - AMARELO - D3</t>
  </si>
  <si>
    <t>PATCH CORD OPTICO MONOFIBRA CONECTORIZADO SM G-652D SC-APC/SC-APC 30.0M - LSZH - AMARILLO - D3</t>
  </si>
  <si>
    <t>CABO OPTICO CFOA-BLI-A/B-DMD-S 288F</t>
  </si>
  <si>
    <t>OPTICAL CABLE CFOA-BLI-A/B-DMD-S 288F</t>
  </si>
  <si>
    <t>CABLE OPTICO CFOA-BLI-A/B-DMD-S 288F</t>
  </si>
  <si>
    <t>FK-CTO-16MC (CAIXA DE TERMINAÇÃO ÓPTICA - 1 BANDEJA DE EMENDA, 1 BANDEJA C/ 16 PIGTAILS SC-APC E 16 ADAPTADORES SC-APC C/ SHUTTER) (ENTEL)</t>
  </si>
  <si>
    <t>FK-CTO-16MC (SLIMBOX DROP TERMINAL - 1 SPLICE TRAY, 1 TRAY W/ 16 SC-APC PIGTAILS AND 16 SC-APC ADAPTERS W/ SHUTTER) (ENTEL)</t>
  </si>
  <si>
    <t>FK-CTO-16MC (CAJA DE TERMINACIÓN OPTICA - 1 BANDEJA DE EMPALME, 1 BANDEJA C/ 16 PIGTAILS SC-APC Y 16 ADAPTADORES SC-APC C/ SHUTTER) (ENTEL)</t>
  </si>
  <si>
    <t>CABO OPTICO OPGW DS1.050.141.S24 (DUAL 24F SM) 112MM2 - EXPORTAÇÃO</t>
  </si>
  <si>
    <t>OPGW CABLE DS1.050.141.S24 (DUAL 24F SM) 112MM2 - EXP</t>
  </si>
  <si>
    <t>CABLE OPTICO OPGW DS1.050.141.S24 (DUAL 24F SM) 112MM2 - EXPORTACIÓN</t>
  </si>
  <si>
    <t>CORDAO DUPLEX SOHOPLUS 62.5 LC-UPC/LC-UPC 1.5M - COG - LARANJA (A - B)</t>
  </si>
  <si>
    <t>DUPLEX OPTICAL PATCH CORD SOHOPLUS 62.5 LC-UPC/LC-UPC 1.5M - OFN - ORANGE (A - B)</t>
  </si>
  <si>
    <t>PATCH CORD OPTICO DUPLEX SOHOPLUS 62.5 LC-UPC/LC-UPC 1.5M - COG - NARANJA (A - B)</t>
  </si>
  <si>
    <t>CORDAO DUPLEX CONECTORIZADO SM G-652D SC-UPC/SC-UPC 2.5M - COG - AZUL</t>
  </si>
  <si>
    <t>DUPLEX OPTICAL PATCH CORD SM G-652D SC-UPC/SC-UPC 2.5M - OFN - BLUE</t>
  </si>
  <si>
    <t>PATCH CORD OPTICO DUPLEX CONECTORIZADO SM G-652D SC-UPC/SC-UPC 2.5M - COG - AZUL</t>
  </si>
  <si>
    <t>EXTENSAO OPTICA CONECTORIZADA 02F SM G-652D SC-UPC 1.5M - COG - AZUL - D0.9</t>
  </si>
  <si>
    <t>PIGTAIL AND OPTICAL ADAPTER KIT 02F SM G-652D SC-UPC 1.5M - OFN - BLUE - D0.9</t>
  </si>
  <si>
    <t>EXTENSION OPTICA CONECTORIZADA 02F SM G-652D SC-UPC 1.5M - COG - AZUL - D0.9</t>
  </si>
  <si>
    <t>CABO OPTICO CFOA-MM-ARD-S 24F (50) OM4 LSZH</t>
  </si>
  <si>
    <t>OPTICAL CABLE CFOA-MM-ARD-S 24F (50) OM4 LSZH</t>
  </si>
  <si>
    <t>CABLE OPTICO CFOA-MM-ARD-S 24F (50) OM4 LSZH</t>
  </si>
  <si>
    <t>ET04176</t>
  </si>
  <si>
    <t>a0A6100001dhhVt</t>
  </si>
  <si>
    <t>CAIXA DE TERMINAÇÃO OPTICA PRE-CONECTORIZADA FK-CTOP-16P (4 PIGTAILS SLIMCONNECTOR)</t>
  </si>
  <si>
    <t>PRE-TERMINATED SLIMBOX DROP TERMINAL FK-CTOP-16P (4 PIGTAILS SLIMCONNECTOR)</t>
  </si>
  <si>
    <t>CAJA DE TERMINACIÓN OPTICA PRE-CONECTORIZADA FK-CTOP-16P (4 PIGTAILS SLIMCONNECTOR)</t>
  </si>
  <si>
    <t>CAIXA TERMINAL OPTICA PRECONECTORIZADA SELADA FK-CTOP-L10 (1X8 + 1X2 10/90 DIRETO)</t>
  </si>
  <si>
    <t>LOCKED PRE-TERMINATED SLIMBOX DROP TERMINAL FK-CTOP-L10 (1X8 + 1X2 10/90 DIRECT)</t>
  </si>
  <si>
    <t>CAJA DE TERMINACION OPTICA PRE-CONECTORIZADA SELLADA FK-CTOP-L10 (1X8 + 1X2 10/90 DIRECTO)</t>
  </si>
  <si>
    <t>CAIXA TERMINAL OPTICA PRECONECTORIZADA SELADA FK-CTOP-L10 (1X8 + 1X2 20/80 DIRETO)</t>
  </si>
  <si>
    <t>LOCKED PRE-TERMINATED SLIMBOX DROP TERMINAL FK-CTOP-L10 (1X8 + 1X2 20/80 DIRECT)</t>
  </si>
  <si>
    <t>CAJA DE TERMINACION OPTICA PRE-CONECTORIZADA SELLADA FK-CTOP-L10 (1X8 + 1X2 20/80 DIRECTO)</t>
  </si>
  <si>
    <t>CAIXA TERMINAL OPTICA PRECONECTORIZADA SELADA FK-CTOP-L10 (1X8 + 1X2 30/70 DIRETO)</t>
  </si>
  <si>
    <t>LOCKED PRE-TERMINATED SLIMBOX DROP TERMINAL FK-CTOP-L10 (1X8 + 1X2 30/70 DIRECT)</t>
  </si>
  <si>
    <t>CAJA DE TERMINACION OPTICA PRE-CONECTORIZADA SELLADA FK-CTOP-L10 (1X8 + 1X2 30/70 DIRECTO)</t>
  </si>
  <si>
    <t>CAIXA TERMINAL OPTICA PRECONECTORIZADA SELADA FK-CTOP-L9 (IN SLIMCONNECTOR 1X8 OUT DIRETO)</t>
  </si>
  <si>
    <t>LOCKED PRE-TERMINATED SLIMBOX DROP TERMINAL FK-CTOP-L9 (IN SLIMCONNECTOR 1X8 OUT DIRETO)</t>
  </si>
  <si>
    <t>CAJA DE TERMINACION OPTICA PRE-CONECTORIZADA SELLADA FK-CTOP-L9 (IN SLIMCONNECTOR 1X8 OUT DIRETO)</t>
  </si>
  <si>
    <t>CONJUNTO TRANSIÇÃO ÓPTICA OPDC</t>
  </si>
  <si>
    <t>TRANSITION ASSEMBLY FOR OPDC</t>
  </si>
  <si>
    <t>CONJUNTO TRANSICIÓN OPTICA OPDC</t>
  </si>
  <si>
    <t>CONJUNTO PARA FIXAÇÃO DA TRANSIÇÃO ÓPTICA - CAIXA FK-CEO-4M</t>
  </si>
  <si>
    <t>ASSEMBLY FOR FIXING THE OPTICAL TRANSITION - FK-CEO-4M SLICE BOX</t>
  </si>
  <si>
    <t>CONJUNTO PARA FIJACIÓN DE LA TRANSICIÓN ÓPTICA - CAJA FK-CEO-4M</t>
  </si>
  <si>
    <t>CABO OPTICO DE DISTRIBUICAO CIRCULAR COMPACTO 01F BLI G-657-B3 TPU LSZH SLIMCONNECTOR - ROLO 50M (2 PONTAS)</t>
  </si>
  <si>
    <t>OPTICAL COMPACT ROUND DISTRIBUTION CABLE 01F BLI G-657-B3 TPU LSZH SLIMCONNECTOR - ROLL 50M (2 ENDS)</t>
  </si>
  <si>
    <t>CABLE OPTICO DE DISTRIBUICION CIRCULAR COMPACTO 01F BLI G-657-B3 TPU LSZH SLIMCONNECTOR - ROLLO 50M (2 PUNTAS)</t>
  </si>
  <si>
    <t>CABO OPTICO DE DISTRIBUICAO CIRCULAR COMPACTO 01F BLI G-657-B3 TPU LSZH SLIMCONNECTOR - ROLO 150M (2 PONTAS)</t>
  </si>
  <si>
    <t>OPTICAL COMPACT ROUND DISTRIBUTION CABLE 01F BLI G-657-B3 TPU LSZH SLIMCONNECTOR - ROLL 150M (2 ENDS)</t>
  </si>
  <si>
    <t>CABLE OPTICO DE DISTRIBUICION CIRCULAR COMPACTO 01F BLI G-657-B3 TPU LSZH SLIMCONNECTOR - ROLLO 150M (2 PUNTAS)</t>
  </si>
  <si>
    <t>CORDAO DUPLEX CONECTORIZADO 62.5 FC-UPC/LC-UPC 8.0M - COG - LARANJA</t>
  </si>
  <si>
    <t>DUPLEX OPTICAL PATCH CORD 62.5 FC-UPC/LC-UPC 8.0M - OFN - ORANGE</t>
  </si>
  <si>
    <t>PATCH CORD OPTICO DUPLEX CONECTORIZADO 62.5 FC-UPC/LC-UPC 8.0M - COG - NARANJA</t>
  </si>
  <si>
    <t>CORDAO DUPLEX CONECTORIZADO 62.5 FC-UPC/LC-UPC 20.0M - COG - LARANJA</t>
  </si>
  <si>
    <t>DUPLEX OPTICAL PATCH CORD 62.5 FC-UPC/LC-UPC 20.0M - OFN - ORANGE</t>
  </si>
  <si>
    <t>PATCH CORD OPTICO DUPLEX CONECTORIZADO 62.5 FC-UPC/LC-UPC 20.0M - COG - NARANJA</t>
  </si>
  <si>
    <t>CORDAO DUPLEX CONECTORIZADO 62.5 FC-UPC/SC-UPC 8.0M - COG - LARANJA</t>
  </si>
  <si>
    <t>DUPLEX OPTICAL PATCH CORD 62.5 FC-UPC/SC-UPC 8.0M - OFN - ORANGE</t>
  </si>
  <si>
    <t>PATCH CORD OPTICO DUPLEX CONECTORIZADO 62.5 FC-UPC/SC-UPC 8.0M - COG - NARANJA</t>
  </si>
  <si>
    <t>CORDAO DUPLEX CONECTORIZADO 62.5 FC-UPC/SC-UPC 10.0M - COG - LARANJA</t>
  </si>
  <si>
    <t>DUPLEX OPTICAL PATCH CORD 62.5 FC-UPC/SC-UPC 10.0M - OFN - ORANGE</t>
  </si>
  <si>
    <t>PATCH CORD OPTICO DUPLEX CONECTORIZADO 62.5 FC-UPC/SC-UPC 10.0M - COG - NARANJA</t>
  </si>
  <si>
    <t>CORDAO DUPLEX CONECTORIZADO 62.5 FC-UPC/SC-UPC 20.0M - COG - LARANJA</t>
  </si>
  <si>
    <t>DUPLEX OPTICAL PATCH CORD 62.5 FC-UPC/SC-UPC 20.0M - OFN - ORANGE</t>
  </si>
  <si>
    <t>PATCH CORD OPTICO DUPLEX CONECTORIZADO 62.5 FC-UPC/SC-UPC 20.0M - COG - NARANJA</t>
  </si>
  <si>
    <t>CORDAO DUPLEX CONECTORIZADO 62.5 FC-UPC/ST-UPC 10.0M - COG - LARANJA</t>
  </si>
  <si>
    <t>DUPLEX OPTICAL PATCH CORD 62.5 FC-UPC/ST-UPC 10.0M - OFN - ORANGE</t>
  </si>
  <si>
    <t>PATCH CORD OPTICO DUPLEX CONECTORIZADO 62.5 FC-UPC/ST-UPC 10.0M - COG - NARANJA</t>
  </si>
  <si>
    <t>CORDAO DUPLEX CONECTORIZADO 62.5 FC-UPC/ST-UPC 8.0M - COG - LARANJA</t>
  </si>
  <si>
    <t>DUPLEX OPTICAL PATCH CORD 62.5 FC-UPC/ST-UPC 8.0M - OFN - ORANGE</t>
  </si>
  <si>
    <t>PATCH CORD OPTICO DUPLEX CONECTORIZADO 62.5 FC-UPC/ST-UPC 8.0M - COG - NARANJA</t>
  </si>
  <si>
    <t>CORDAO DUPLEX CONECTORIZADO SM FC-UPC/SC-UPC 20.0M - COG - AZUL</t>
  </si>
  <si>
    <t>DUPLEX OPTICAL PATCH CORD SM FC-UPC/SC-UPC 20.0M - OFN - BLUE</t>
  </si>
  <si>
    <t>PATCH CORD OPTICO DUPLEX CONECTORIZADO SM FC-UPC/SC-UPC 20.0M - COG - AZUL</t>
  </si>
  <si>
    <t>CORDAO DUPLEX CONECTORIZADO SM FC-UPC/ST-UPC 20.0M - COG - AZUL</t>
  </si>
  <si>
    <t>DUPLEX OPTICAL PATCH CORD SM FC-UPC/ST-UPC 20.0M - OFN - BLUE</t>
  </si>
  <si>
    <t>PATCH CORD OPTICO DUPLEX CONECTORIZADO SM FC-UPC/ST-UPC 20.0M - COG - AZUL</t>
  </si>
  <si>
    <t>SERVICE CABLE CONECTORIZADO 72F SM MPO12-APC(F)/MPO12-APC(F) 0.8D3/0.8D3 60.0M - TS - LSZH - AZUL - TIPO A</t>
  </si>
  <si>
    <t>TRUNK CABLE PRE-TERMINATED 72F SM MPO12-APC(F)/MPO12-APC(F) 0.8D3/0.8D3 60.0M - TS - LSZH - BLUE - TYPE A</t>
  </si>
  <si>
    <t>CABLE TRONCAL CONECTORIZADO 72F SM MPO12-APC(F)/MPO12-APC(F) 0.8D3/0.8D3 60.0M - TS - LSZH - AZUL - TIPO A</t>
  </si>
  <si>
    <t>SERVICE CABLE CONECTORIZADO 72F SM MPO12-APC(F)/MPO12-APC(F) 0.8D3/0.8D3 85.0M - TS - LSZH - AZUL - TIPO A</t>
  </si>
  <si>
    <t>TRUNK CABLE PRE-TERMINATED 72F SM MPO12-APC(F)/MPO12-APC(F) 0.8D3/0.8D3 85.0M - TS - LSZH - BLUE - TYPE A</t>
  </si>
  <si>
    <t>CABLE TRONCAL CONECTORIZADO 72F SM MPO12-APC(F)/MPO12-APC(F) 0.8D3/0.8D3 85.0M - TS - LSZH - AZUL - TIPO A</t>
  </si>
  <si>
    <t>CAIXA TERMINAL OPTICA PRE-CONECTORIZADA FK-CTOP-16P (16 PIGTAILS TELCORDIA SLIM)</t>
  </si>
  <si>
    <t>PRE-TERMINATED SLIMBOX DROP TERMINAL DROP TERMINAL FK-CTOP-16P (16 PIGTAILS TELCORDIA SLIM)</t>
  </si>
  <si>
    <t>CAJA TERMINAL OPTICA PRE-CONECTORIZADA FK-CTOP-16P (16 PIGTAILS TELCORDIA SLIM)</t>
  </si>
  <si>
    <t>SERVICE CABLE CONECTORIZADO 48F SM G-652D LC-APC/SC-APC 1.75D2/1.75D2 3.0M - MC - LSZH - AMARELO</t>
  </si>
  <si>
    <t>TRUNK CABLE PRE-TERMINATED 48F SM G-652D LC-APC/SC-APC 1.75D2/1.75D2 3.0M - MC - LSZH - YELLOW</t>
  </si>
  <si>
    <t>CABLE TRONCAL CONECTORIZADO 48F SM G-652D LC-APC/SC-APC 1.75D2/1.75D2 3.0M - MC - LSZH - AMARILLO</t>
  </si>
  <si>
    <t>CAIXA TERMINAL OPTICA PRECONECTORIZADA SELADA FK-CTOP-L10 (1X8 + 1X2 VERDE DIRETO)</t>
  </si>
  <si>
    <t>LOCKED PRE-TERMINATED SLIMBOX DROP TERMINAL FK-CTOP-L10 (1X8 + 1X2 GREEN DIRECT)</t>
  </si>
  <si>
    <t>CAJA DE TERMINACION OPTICA PRE-CONECTORIZADA SELLADA FK-CTOP-L10 (1X8 + 1X2 VERDE DIRECTO)</t>
  </si>
  <si>
    <t>CAIXA TERMINAL OPTICA PRECONECTORIZADA SELADA FK-CTOP-L10 (1X8 + 1X2 AMARELO DIRETO)</t>
  </si>
  <si>
    <t>LOCKED PRE-TERMINATED SLIMBOX DROP TERMINAL FK-CTOP-L10 (1X8 + 1X2 YELLOW DIRECT)</t>
  </si>
  <si>
    <t>CAJA DE TERMINACION OPTICA PRE-CONECTORIZADA SELLADA FK-CTOP-L10 (1X8 + 1X2 AMARILLO DIRECTO)</t>
  </si>
  <si>
    <t>CAIXA TERMINAL OPTICA PRECONECTORIZADA SELADA FK-CTOP-L10 (1X8 + 1X2 BRANCO DIRETO)</t>
  </si>
  <si>
    <t>LOCKED PRE-TERMINATED SLIMBOX DROP TERMINAL FK-CTOP-L10 (1X8 + 1X2 WHITE DIRECT)</t>
  </si>
  <si>
    <t>CAJA DE TERMINACION OPTICA PRE-CONECTORIZADA SELLADA FK-CTOP-L10 (1X8 + 1X2 BLANCO DIRECTO)</t>
  </si>
  <si>
    <t>CAIXA TERMINAL OPTICA PRECONECTORIZADA SELADA FK-CTOP-L10 (1X8 + 1X2 AZUL DIRETO)</t>
  </si>
  <si>
    <t>LOCKED PRE-TERMINATED SLIMBOX DROP TERMINAL FK-CTOP-L10 (1X8 + 1X2 BLUE DIRECT)</t>
  </si>
  <si>
    <t>CAJA DE TERMINACION OPTICA PRE-CONECTORIZADA SELLADA FK-CTOP-L10 (1X8 + 1X2 AZUL DIRECTO)</t>
  </si>
  <si>
    <t>CAIXA TERMINAL OPTICA PRECONECTORIZADA SELADA FK-CTOP-L10 (1X8 + 1X2 VERMELHO DIRETO)</t>
  </si>
  <si>
    <t>LOCKED PRE-TERMINATED SLIMBOX DROP TERMINAL FK-CTOP-L10 (1X8 + 1X2 RED DIRECT)</t>
  </si>
  <si>
    <t>CAJA DE TERMINACION OPTICA PRE-CONECTORIZADA SELLADA FK-CTOP-L10 (1X8 + 1X2 ROJO DIRECTO)</t>
  </si>
  <si>
    <t>CAIXA TERMINAL OPTICA PRECONECTORIZADA SELADA FK-CTOP-L9 (1X8 VIOLETA DIRETO)</t>
  </si>
  <si>
    <t>LOCKED PRE-TERMINATED SLIMBOX DROP TERMINAL FK-CTOP-L9 (1X8 VIOLET DIRECT)</t>
  </si>
  <si>
    <t>CAJA DE TERMINACION OPTICA PRE-CONECTORIZADA SELLADA FK-CTOP-L9 (1X8 VIOLETA DIRECTO)</t>
  </si>
  <si>
    <t>SERVICE CABLE CONECTORIZADO 48F SM G-652D LC-APC/SC-APC 1.75D2/1.75D2 13.0M - MC - LSZH - AMARELO</t>
  </si>
  <si>
    <t>TRUNK CABLE PRE-TERMINATED 48F SM G-652D LC-APC/SC-APC 1.75D2/1.75D2 13.0M - MC - LSZH - YELLOW</t>
  </si>
  <si>
    <t>CABLE TRONCAL CONECTORIZADO 48F SM G-652D LC-APC/SC-APC 1.75D2/1.75D2 13.0M - MC - LSZH - AMARILLO</t>
  </si>
  <si>
    <t>FK-CEO-4M-144F (96F) (CEO - 1 KIT DE DERIVACÃO)</t>
  </si>
  <si>
    <t>FK-CEO-4M-144F (96F) (CEO - 1 DERIVATION KIT)</t>
  </si>
  <si>
    <t>FK-CEO-4M-144F (96F) (CEO - 1 KIT DE DERIVACION)</t>
  </si>
  <si>
    <t>FK-CEO-4M-144F (48F) (CEO - 4 KITs DE DERIVACAO DE 4 SAIDAS)</t>
  </si>
  <si>
    <t>FK-CEO-4M-144F (48F) (CEO - 4 DERIVATION KITs - 4 OUTPUTS)</t>
  </si>
  <si>
    <t>FK-CEO-4M-144F (48F) (CEO - 4 KITs DE DERIVACION DE 4 SALIDAS)</t>
  </si>
  <si>
    <t>FK-CEO-6T-288F (288F) (CEO - 2 KITs DE DERIVACAO)</t>
  </si>
  <si>
    <t>FK-CEO-6T-288F (288F) (CEO - 2 DERIVATION KITs)</t>
  </si>
  <si>
    <t>FK-CEO-6T-288F (288F) (CEO - 2 KITs DE DERIVACION)</t>
  </si>
  <si>
    <t>FK-CTO-16MC (CTO - 1 BANDEJA EMENDA, 1 BANDEJA 16 ADAPT SC-APC SHUTTER, 8 PIGTAILS, 1 SPLITTER 2X8 NC/SC, GROMMETS FLAT, SUPORTE CORDOALHA) (EMBRATEL)</t>
  </si>
  <si>
    <t>FK-CTO-16MC (SLIMBOX DROP TERMINAL - 1 SPLICE TRAY, 1 TRAY 16 SC-APC ADAPT SHUTTER, 8 PIGTAILS, 1 SPLITTER 2X8 NC/SC, GROMMETS FLAT, STRAND MOUNTING SUPPORT) (EMBRATEL)</t>
  </si>
  <si>
    <t>CAIXA DE EMENDA OPGW  - PLP CEM-650-2416-SAV</t>
  </si>
  <si>
    <t>SPLICE BOX OPGW  - PLP CEM-650-2416-SAV</t>
  </si>
  <si>
    <t>CAJA DE EMPALME OPGW -  PLP CEM-650-2416-SAV</t>
  </si>
  <si>
    <t>CABO OPTICO CFOA-SM-DER-G (PFV) 04F</t>
  </si>
  <si>
    <t>OPTICAL CABLE CFOA-SM-DER-G (PFV) 04F</t>
  </si>
  <si>
    <t>CABLE OPTICO CFOA-SM-DER-G (PFV) 04F</t>
  </si>
  <si>
    <t>GROMMET DE 04 SAIDAS PARA FK-CEO (CABLES DE 5 A 7MM)</t>
  </si>
  <si>
    <t>FK-CEO 04 OUTPUTS GROMMET (5 TO 7MM CABLES)</t>
  </si>
  <si>
    <t>GROMMET DE 04 SALIDAS PARA FK-CEO (CABLES DE 5 A 7MM)</t>
  </si>
  <si>
    <t>STREETNODE 6250 PTP, RADIO FULL OUTDOOR, 60GHZ, SB F2, ALTA, LIGHT GREY, AC, LICENCAS BASICAS - INTRACOM</t>
  </si>
  <si>
    <t>STREETNODE 6250 PTP, RADIO FULL OUTDOOR, 60GHZ, SB F2, HIGH, LIGHT GREY, AC, BASIC LICENCES - INTRACOM</t>
  </si>
  <si>
    <t>STREETNODE 6250 PTP, RADIO FULL OUTDOOR, 60GHZ, SB F2, BAIXA, LIGHT GREY, AC, LICENCAS BASICAS - INTRACOM</t>
  </si>
  <si>
    <t>STREETNODE 6250 PTP, RADIO FULL OUTDOOR, 60GHZ, SB F2, LOW, LIGHT GREY, AC, BASIC LICENCES - INTRACOM</t>
  </si>
  <si>
    <t>STREETNODE 6250 PTP, RADIO FULL OUTDOOR, 60GHZ, SB F2, BAJA, LIGHT GREY, AC, LICENCIAS BASICAS - INTRACOM</t>
  </si>
  <si>
    <t>STREETNODE 6250 PTP, RADIO FULL OUTDOOR, 60GHZ, SB F2, ALTA, LIGHT GREY, DC (-48VDC OU POE), LICENCAS BASICAS - INTRACOM</t>
  </si>
  <si>
    <t>STREETNODE 6250 PTP, RADIO FULL OUTDOOR, 60GHZ, SB F2, HIGH, LIGHT GREY, DC (TO USE -48VDC OR POE), BASIC LICENCES - INTRACOM</t>
  </si>
  <si>
    <t>STREETNODE 6250 PTP, RADIO FULL OUTDOOR, 60GHZ, SB F2, ALTA, LIGHT GREY, DC (-48VDC O POE), LICENCIAS BASICAS - INTRACOM</t>
  </si>
  <si>
    <t>STREETNODE 6250 PTP, RADIO FULL OUTDOOR, 60GHZ, SB F2, BAIXA, LIGHT GREY, DC (-48VDC OU POE), LICENCAS BASICAS - INTRACOM</t>
  </si>
  <si>
    <t>STREETNODE 6250 PTP, RADIO FULL OUTDOOR, 60GHZ, SB F2, LOW, LIGHT GREY, DC (TO USE -48VDC OR POE), BASIC LICENCES - INTRACOM</t>
  </si>
  <si>
    <t>STREETNODE 6250 PTP, RADIO FULL OUTDOOR, 60GHZ, SB F2, BAJA, LIGHT GREY, DC (-48VDC O POE), LICENCIAS BASICAS - INTRACOM</t>
  </si>
  <si>
    <t>LICENCA SOFTWARE AIM STANDARD</t>
  </si>
  <si>
    <t>CABO OPTICO CFOA-MM-AS80-G 24F (50) OM3 NR</t>
  </si>
  <si>
    <t>OPTICAL CABLE CFOA-MM-AS80-G 24F (50) OM3 NR</t>
  </si>
  <si>
    <t>CABLE OPTICO CFOA-MM-AS80-G 24F (50) OM3 NR</t>
  </si>
  <si>
    <t>SERVICE CABLE CONECTORIZADO 72F SM LC-UPC/LC-UPC 1.0D2/1.0D2 20.0M - TS - LSZH - AZUL (A - B)</t>
  </si>
  <si>
    <t>TRUNK CABLE PRE-TERMINATED 72F SM LC-UPC/LC-UPC 1.0D2/1.0D2 20.0M - TS - LSZH - BLUE (A - B)</t>
  </si>
  <si>
    <t>CABLE TRONCAL CONECTORIZADO 72F SM LC-UPC/LC-UPC 1.0D2/1.0D2 20.0M - TS - LSZH - AZUL (A - B)</t>
  </si>
  <si>
    <t>RADIO TERMINAL FULL OUTDOOR, NAVIGATOR DUAL TRANSCEIVER 6.5GHZ, BAIXA, TR340, SB01, OMT INTERNA, MECANICA (XPIC/2+0), ACOPLAMENTO GUIA DE ONDA CIRCULAR, 1-RJ45(POE), 1-SFP(1GBPS) E 2-SFP+(10GBPS), CONFIGURAÇAO PADRAO</t>
  </si>
  <si>
    <t>CABO OPTICO AT-3BE27D6-024-TNFB</t>
  </si>
  <si>
    <t>OPTICAL CABLE AT-3BE27D6-024-TNFB</t>
  </si>
  <si>
    <t>CABLE OPTICO AT-3BE27D6-024-TNFB</t>
  </si>
  <si>
    <t>CABO OPTICO AT-3BE27D6-024-TNAB</t>
  </si>
  <si>
    <t>OPTICAL CABLE AT-3BE27D6-024-TNAB</t>
  </si>
  <si>
    <t>CABLE OPTICO AT-3BE27D6-024-TNAB</t>
  </si>
  <si>
    <t>CABO OPTICO AT-3BE27D6-024-TMEE</t>
  </si>
  <si>
    <t>OPTICAL CABLE AT-3BE27D6-024-TMEE</t>
  </si>
  <si>
    <t>CABLE OPTICO AT-3BE27D6-024-TMEE</t>
  </si>
  <si>
    <t>RADIO TERMINAL FULL OUTDOOR, NAVIGATOR DUAL TRANSCEIVER 6.5GHZ, ALTA, TR340, SB01, OMT INTERNA, MECANICA (XPIC/2+0), ACOPLAMENTO GUIA DE ONDA CIRCULAR, 1-RJ45(POE), 1-SFP(1GBPS) E 2-SFP+(10GBPS), CONFIGURAÇAO PADRAO</t>
  </si>
  <si>
    <t>RADIO TERMINAL FULL OUTDOOR, NAVIGATOR DUAL TRANSCEIVER 6.5GHZ, BAIXA, TR340, SB02, OMT INTERNA, MECANICA (XPIC/2+0), ACOPLAMENTO GUIA DE ONDA CIRCULAR, 1-RJ45(POE), 1-SFP(1GBPS) E 2-SFP+(10GBPS), CONFIGURAÇAO PADRAO</t>
  </si>
  <si>
    <t>RADIO TERMINAL FULL OUTDOOR, NAVIGATOR DUAL TRANSCEIVER 6.5GHZ, ALTA, TR340, SB02, OMT INTERNA, MECANICA (XPIC/2+0), ACOPLAMENTO GUIA DE ONDA CIRCULAR, 1-RJ45(POE), 1-SFP(1GBPS) E 2-SFP+(10GBPS), CONFIGURAÇAO PADRAO</t>
  </si>
  <si>
    <t>ULTRALINK FX80, 80GHZ, HIGH, DC OR POWER INJECTOR</t>
  </si>
  <si>
    <t>ULTRALINK FX80, 80 GHZ - LOW - DC OR POWER INJECTOR</t>
  </si>
  <si>
    <t>ULTRALINK FX80, 80GHZ, LOW, DC OR POWER INJECTOR</t>
  </si>
  <si>
    <t>LICENÇA DE SOFTWARE MAX MBPS RATE (POR MODEM ATIVO) - OBX-SK-MAXMbps</t>
  </si>
  <si>
    <t>CABO OPTICO AT-3BE52YT-072-LSZH</t>
  </si>
  <si>
    <t>OPTICAL CABLE AT-3BE52YT-072-LSZH</t>
  </si>
  <si>
    <t>CABLE OPTICO AT-3BE52YT-072-LSZH</t>
  </si>
  <si>
    <t>CABO OPTICO AT-3BE27DT-072-TLCB</t>
  </si>
  <si>
    <t>CABLE OPTICO AT-3BE27DT-072-TLCB</t>
  </si>
  <si>
    <t>CABO OPTICO AT-3BE27DT-144-TLHB</t>
  </si>
  <si>
    <t>OPTICAL CABLE AT-3BE27DT-144-TLHB</t>
  </si>
  <si>
    <t>CABLE OPTICO AT-3BE27DT-144-TLHB</t>
  </si>
  <si>
    <t>CABO TRANSMISSAO DE DADOS GIGALAN CAT.6 INDUSTRIAL FLEX F/UTP 26AWG(7F)X4P CZ LSZH</t>
  </si>
  <si>
    <t>DATA CABLE  GIGALAN CAT.6 INDUSTRIAL FLEX F/UTP 26AWG(7F)X4P CZ LSZH</t>
  </si>
  <si>
    <t>CABLE PARA TRANSMISION DE DATOS GIGALAN CAT.6 INDUSTRIAL FLEX F/UTP 26AWG(7F)X4P CZ LSZH</t>
  </si>
  <si>
    <t>CABO PARA TRANSMISSAO DE DADOS GIGALAN AUGMENTED CAT.6A INDUSTRIAL F/UTP 23AWGX4P LSZH CZ SPOOL (305M)</t>
  </si>
  <si>
    <t>DATA CABLE  GIGALAN AUGMENTED CAT.6A INDUSTRIAL F/UTP 23AWGX4P LSZH CZ SPOOL (305M)</t>
  </si>
  <si>
    <t>CABLE PARA TRANSMISION DE DATOS GIGALAN AUGMENTED CAT.6A INDUSTRIAL F/UTP 23AWGX4P LSZH CZ SPOOL (305M)</t>
  </si>
  <si>
    <t>ET04210</t>
  </si>
  <si>
    <t>a0A4N00001oRF7G</t>
  </si>
  <si>
    <t>CABO PARA TRANSMISSAO DE DADOS MULTILAN CAT.5e INDUSTRIAL F/UTP 24AWGX4P LSZH CZ SPOOL (305M)</t>
  </si>
  <si>
    <t>DATA CABLE MULTILAN CAT.5e INDUSTRIAL F/UTP 24AWGX4P LSZH CZ SPOOL (305M)</t>
  </si>
  <si>
    <t>CABO PARA TRANSMISION DE DATOS MULTILAN CAT.5e INDUSTRIAL F/UTP 24AWGX4P LSZH CZ SPOOL (305M)</t>
  </si>
  <si>
    <t>CABO OPTICO CFOA-SM-DER-G (PFV) 04F (ABNT)</t>
  </si>
  <si>
    <t>OPTICAL CABLE CFOA-SM-DER-G (PFV) 04F (ABNT)</t>
  </si>
  <si>
    <t>CABLE OPTICO CFOA-SM-DER-G (PFV) 04F (ABNT)</t>
  </si>
  <si>
    <t>CABO OPTICO CFOA-SM-DER-G (PFV) 48F (ABNT)</t>
  </si>
  <si>
    <t>OPTICAL CABLE CFOA-SM-DER-G (PFV) 48F (ABNT)</t>
  </si>
  <si>
    <t>CABLE OPTICO CFOA-SM-DER-G (PFV) 48F (ABNT)</t>
  </si>
  <si>
    <t>CABO TRANSMISSAO DE DADOS GIGALAN AUGMENTED CAT.6A INDUSTRIAL FLEX F/UTP 26AWG(7F)X4P CZ LSZH</t>
  </si>
  <si>
    <t>DATA CABLE  GIGALAN AUGMENTED CAT.6A INDUSTRIAL FLEX F/UTP 26AWG(7F)X4P CZ LSZH</t>
  </si>
  <si>
    <t>CABLE PARA TRANSMISION DE DATOS GIGALAN AUGMENTED CAT.6A INDUSTRIAL FLEX F/UTP 26AWG(7F)X4P CZ LSZH</t>
  </si>
  <si>
    <t>ET04501</t>
  </si>
  <si>
    <t>a0A4N00001pjyv0</t>
  </si>
  <si>
    <t>CABO OPTICO CFOA-SM-AS-CMO 3.4 KN-S 48F G-652D</t>
  </si>
  <si>
    <t>OPTICAL CABLE CFOA-SM-AS-CMO 3.4 KN-S 48F G-652D</t>
  </si>
  <si>
    <t>CABLE OPTICO CFOA-SM-AS-CMO 3.4 KN-S 48F G-652D</t>
  </si>
  <si>
    <t>ET04118</t>
  </si>
  <si>
    <t>a0A6100001fDsQJ</t>
  </si>
  <si>
    <t>CABO OPTICO AT-3BE52Y4-004-LSZH</t>
  </si>
  <si>
    <t>OPTICAL CABLE AT-3BE52Y4-004-LSZH</t>
  </si>
  <si>
    <t>CABLE OPTICO AT-3BE52Y4-004-LSZH</t>
  </si>
  <si>
    <t>CABO OPTICO AT-3BE52Y6-024-LSZH</t>
  </si>
  <si>
    <t>OPTICAL CABLE AT-3BE52Y6-024-LSZH</t>
  </si>
  <si>
    <t>CABLE OPTICO AT-3BE52Y6-024-LSZH</t>
  </si>
  <si>
    <t>FK-CEO-4M-144F (144F) (CEO - 2 KITs DE DERIVACÃO)</t>
  </si>
  <si>
    <t>FK-CEO-4M-144F (144F) (CEO - 2 DERIVATION KITs)</t>
  </si>
  <si>
    <t>FK-CEO-4M-144F (144F) (CEO - 2 KITs DE DERIVACION)</t>
  </si>
  <si>
    <t>FK-CEO-4M-144F (48F) (CEO - 3 KITs DE DERIVACAO)</t>
  </si>
  <si>
    <t>FK-CEO-4M-144F (48F) (CEO - 3 DERIVATION KITs)</t>
  </si>
  <si>
    <t>FK-CEO-4M-144F (48F) (CEO - 3 KITs DE DERIVACION)</t>
  </si>
  <si>
    <t>PATCH CORD U/FTP GIGALAN AUGMENTED CAT.6A 28AWG - LSZH - T568A/B - 1.0M - VERMELHO</t>
  </si>
  <si>
    <t>U/FTP CAT.6A 28AWG COPPER PATCH CORD GIGALAN AUGMENTED - LSZH - T568A/B - 1.0M - RED</t>
  </si>
  <si>
    <t>PATCH CORD U/FTP GIGALAN AUGMENTED CAT.6A 28AWG - LSZH - T568A/B - 1.0M - ROJO</t>
  </si>
  <si>
    <t>ET03772</t>
  </si>
  <si>
    <t>a0A6100001fDsoW</t>
  </si>
  <si>
    <t>PATCH CORD U/FTP GIGALAN AUGMENTED CAT.6A 28AWG - LSZH - T568A/B - 1.5M - VERMELHO</t>
  </si>
  <si>
    <t>U/FTP CAT.6A 28AWG COPPER PATCH CORD GIGALAN AUGMENTED - LSZH - T568A/B - 1.5M - RED</t>
  </si>
  <si>
    <t>PATCH CORD U/FTP GIGALAN AUGMENTED CAT.6A 28AWG - LSZH - T568A/B - 1.5M - ROJO</t>
  </si>
  <si>
    <t>PATCH CORD U/FTP GIGALAN AUGMENTED CAT.6A 28AWG - LSZH - T568A/B - 2.0M - VERMELHO</t>
  </si>
  <si>
    <t>U/FTP CAT.6A 28AWG COPPER PATCH CORD GIGALAN AUGMENTED - LSZH - T568A/B - 2.0M - RED</t>
  </si>
  <si>
    <t>PATCH CORD U/FTP GIGALAN AUGMENTED CAT.6A 28AWG - LSZH - T568A/B - 2.0M - ROJO</t>
  </si>
  <si>
    <t>PATCH CORD U/FTP GIGALAN AUGMENTED CAT.6A 28AWG - LSZH - T568A/B - 2.5M - VERMELHO</t>
  </si>
  <si>
    <t>U/FTP CAT.6A 28AWG COPPER PATCH CORD GIGALAN AUGMENTED - LSZH - T568A/B - 2.5M - RED</t>
  </si>
  <si>
    <t>PATCH CORD U/FTP GIGALAN AUGMENTED CAT.6A 28AWG - LSZH - T568A/B - 2.5M - ROJO</t>
  </si>
  <si>
    <t>PATCH CORD U/FTP GIGALAN AUGMENTED CAT.6A 28AWG - LSZH - T568A/B - 3.0M - VERMELHO</t>
  </si>
  <si>
    <t>U/FTP CAT.6A 28AWG COPPER PATCH CORD GIGALAN AUGMENTED - LSZH - T568A/B - 3.0M - RED</t>
  </si>
  <si>
    <t>PATCH CORD U/FTP GIGALAN AUGMENTED CAT.6A 28AWG - LSZH - T568A/B - 3.0M - ROJO</t>
  </si>
  <si>
    <t>PATCH CORD U/FTP GIGALAN AUGMENTED CAT.6A 28AWG - LSZH - T568A/B - 5.0M - VERMELHO</t>
  </si>
  <si>
    <t>U/FTP CAT.6A 28AWG COPPER PATCH CORD GIGALAN AUGMENTED - LSZH - T568A/B - 5.0M - RED</t>
  </si>
  <si>
    <t>PATCH CORD U/FTP GIGALAN AUGMENTED CAT.6A 28AWG - LSZH - T568A/B - 5.0M - ROJO</t>
  </si>
  <si>
    <t>PATCH CORD U/FTP GIGALAN AUGMENTED CAT.6A 28AWG - LSZH - T568A/B - 7.5M - VERMELHO</t>
  </si>
  <si>
    <t>U/FTP CAT.6A 28AWG COPPER PATCH CORD GIGALAN AUGMENTED - LSZH - T568A/B - 7.5M - RED</t>
  </si>
  <si>
    <t>PATCH CORD U/FTP GIGALAN AUGMENTED CAT.6A 28AWG - LSZH - T568A/B - 7.5M - ROJO</t>
  </si>
  <si>
    <t>PATCH CORD U/FTP GIGALAN AUGMENTED CAT.6A 28AWG - LSZH - T568A/B - 1.0M - AZUL</t>
  </si>
  <si>
    <t>U/FTP CAT.6A 28AWG COPPER PATCH CORD GIGALAN AUGMENTED - LSZH - T568A/B - 1.0M - BLUE</t>
  </si>
  <si>
    <t>PATCH CORD U/FTP GIGALAN AUGMENTED CAT.6A 28AWG - LSZH - T568A/B - 1.5M - AZUL</t>
  </si>
  <si>
    <t>U/FTP CAT.6A 28AWG COPPER PATCH CORD GIGALAN AUGMENTED - LSZH - T568A/B - 1.5M - BLUE</t>
  </si>
  <si>
    <t>PATCH CORD U/FTP GIGALAN AUGMENTED CAT.6A 28AWG - LSZH - T568A/B - 2.0M - AZUL</t>
  </si>
  <si>
    <t>U/FTP CAT.6A 28AWG COPPER PATCH CORD GIGALAN AUGMENTED - LSZH - T568A/B - 2.0M - BLUE</t>
  </si>
  <si>
    <t>PATCH CORD U/FTP GIGALAN AUGMENTED CAT.6A 28AWG - LSZH - T568A/B - 2.5M - AZUL</t>
  </si>
  <si>
    <t>U/FTP CAT.6A 28AWG COPPER PATCH CORD GIGALAN AUGMENTED - LSZH - T568A/B - 2.5M - BLUE</t>
  </si>
  <si>
    <t>CABO OPTICO OPDC -N SC G.051.102.10 (18F SM)</t>
  </si>
  <si>
    <t>OPDC CABLE -N SC G.051.102.10 (18F SM)</t>
  </si>
  <si>
    <t>CABLE OPTICO OPDC -N SC G.051.102.10 (18F SM)</t>
  </si>
  <si>
    <t>PATCH CORD U/FTP GIGALAN AUGMENTED CAT.6A 28AWG - LSZH - T568A/B - 3.0M - AZUL</t>
  </si>
  <si>
    <t>U/FTP CAT.6A 28AWG COPPER PATCH CORD GIGALAN AUGMENTED - LSZH - T568A/B - 3.0M - BLUE</t>
  </si>
  <si>
    <t>PATCH CORD U/FTP GIGALAN AUGMENTED CAT.6A 28AWG - LSZH - T568A/B - 5.0M - AZUL</t>
  </si>
  <si>
    <t>U/FTP CAT.6A 28AWG COPPER PATCH CORD GIGALAN AUGMENTED - LSZH - T568A/B - 5.0M - BLUE</t>
  </si>
  <si>
    <t>PATCH CORD U/FTP GIGALAN AUGMENTED CAT.6A 28AWG - LSZH - T568A/B - 7.5M - AZUL</t>
  </si>
  <si>
    <t>U/FTP CAT.6A 28AWG COPPER PATCH CORD GIGALAN AUGMENTED - LSZH - T568A/B - 7.5M - BLUE</t>
  </si>
  <si>
    <t>SERVICE CABLE CONECTORIZADO 12F OM3 MPO12-UPC(F)/MPO12-UPC(F) 0.8D3/0.8D3 5.0M - UT - LSZH - ACQUA - TIPO A</t>
  </si>
  <si>
    <t>TRUNK CABLE PRE-TERMINATED 12F OM3 MPO12-UPC(F)/MPO12-UPC(F) 0.8D3/0.8D3 5.0M - UT - LSZH - AQUA - TYPE A</t>
  </si>
  <si>
    <t>CABLE TRONCAL CONECTORIZADO 12F OM3 MPO12-UPC(F)/MPO12-UPC(F) 0.8D3/0.8D3 5.0M - UT - LSZH - ACQUA  - TIPO A</t>
  </si>
  <si>
    <t>DGOI-C 64 (DISTRIBUIDOR GERAL OPTICO INTERNO CONECTORIZADO MODULAR - MONTADO 32 ADAP E 4 SPLITTERS 1X8)</t>
  </si>
  <si>
    <t>DGOI-C 64 (CONNECTORIZED MDU MODULAR DISTRIBUTION BOX - ASSEMBLED WITH 32 ADAPTER AND 4 SPLITTERS 1X8)</t>
  </si>
  <si>
    <t>DGOI-C 64 (DISTRIBUIDOR GENERAL OPTICO INTERNO CONECTORIZADO MODULAR - MONTADO 32 ADAP Y 4 SPLITTERS 1X8)</t>
  </si>
  <si>
    <t>ET02994</t>
  </si>
  <si>
    <t>a0A6100000blnvi</t>
  </si>
  <si>
    <t>SERVICE CABLE CONECTORIZADO 36F OM3 MPO12-UPC(M)/MPO12-UPC(M) 0.8D3/0.8D3 5.0M - TS - LSZH - ACQUA - TIPO A</t>
  </si>
  <si>
    <t>TRUNK CABLE PRE-TERMINATED 36F OM3 MPO12-UPC(M)/MPO12-UPC(M) 0.8D3/0.8D3 5.0M - TS - LSZH - AQUA - TYPE A</t>
  </si>
  <si>
    <t>CABLE TRONCAL CONECTORIZADO 36F OM3 MPO12-UPC(M)/MPO12-UPC(M) 0.8D3/0.8D3 5.0M - TS - LSZH - ACQUA - TIPO A</t>
  </si>
  <si>
    <t>PATCH CORD GIGALAN CAT.6 INDUSTRIAL F/UTP 26AWG  - LSZH - T568A/B - 1.5M - PRETO - TPU - (RJ45-IP67/RJ45-IP67)</t>
  </si>
  <si>
    <t>F/UTP GIGALAN CAT.6 INDUSTRIAL COPPER PATCH CORD 26AWG - LSZH - T568A/B - 1.5M - BLACK - TPU - (RJ45 IP67/RJ45 IP67)</t>
  </si>
  <si>
    <t>PATCH CORD GIGALAN CAT.6 INDUSTRIAL F/UTP 26AWG  - LSZH - T568A/B - 1.5M - NEGRO - TPU - (RJ45-IP67/RJ45-IP67)</t>
  </si>
  <si>
    <t>PATCH CORD GIGALAN CAT.6 INDUSTRIAL F/UTP 26AWG  - LSZH - T568A/B - 5.0M - PRETO - TPU - (RJ45-IP67/RJ45-IP67)</t>
  </si>
  <si>
    <t>F/UTP GIGALAN CAT.6 INDUSTRIAL COPPER PATCH CORD 26AWG - LSZH - T568A/B - 5.0M - BLACK - TPU - (RJ45 IP67/RJ45 IP67)</t>
  </si>
  <si>
    <t>PATCH CORD GIGALAN CAT.6 INDUSTRIAL F/UTP 26AWG  - LSZH - T568A/B - 5.0M - NEGRO - TPU - (RJ45-IP67/RJ45-IP67)</t>
  </si>
  <si>
    <t>PATCH CORD GIGALAN CAT.6 INDUSTRIAL HIBRIDO F/UTP 26AWG - LSZH - T568A/B - 1.5M - PRETO - TPU - (RJ45/RJ45IP67)</t>
  </si>
  <si>
    <t>F/UTP HYBRID GIGALAN CAT.6 INDUSTRIAL COPPER PATCH CORD 26AWG - LSZH - T568A/B - 1.5M - BLACK - TPU - (RJ45/RJ45 IP67)</t>
  </si>
  <si>
    <t>PATCH CORD GIGALAN CAT.6 INDUSTRIAL HIBRIDO F/UTP 26AWG - LSZH - T568A/B - 1.5M - NEGRO - TPU - (RJ45/RJ45IP67)</t>
  </si>
  <si>
    <t>PATCH CORD GIGALAN CAT.6 INDUSTRIAL HIBRIDO F/UTP 26AWG- LSZH - T568A/B - 2.5M - PRETO - TPU - (RJ45/RJ45IP67)</t>
  </si>
  <si>
    <t>F/UTP HYBRID GIGALAN CAT.6 INDUSTRIAL COPPER PATCH CORD 26AWG - LSZH - T568A/B - 2.5M - BLACK - TPU - (RJ45/RJ45 IP67)</t>
  </si>
  <si>
    <t>PATCH CORD GIGALAN CAT.6 INDUSTRIAL HIBRIDO F/UTP 26AWG- LSZH - T568A/B - 2.5M - NEGRO - TPU - (RJ45/RJ45IP67)</t>
  </si>
  <si>
    <t>KIT EMENDA FIBRA OPTICA FIBRLOK 3M 2559 C (COM CLIVADOR)</t>
  </si>
  <si>
    <t>CABO OPTICO CFOA-SM-LV-AS-CMO10KN-S 18F RT (ABNT)</t>
  </si>
  <si>
    <t>OPTICAL CABLE CFOA-SM-LV-AS-CMO10KN-S 18F RT (ABNT)</t>
  </si>
  <si>
    <t>CABLE OPTICO CFOA-SM-LV-AS-CMO10KN-S 18F RT (ABNT)</t>
  </si>
  <si>
    <t>CAIXA DE EMENDA P/24 EMENDAS C/SUPORTE ANTIVANDALISMO</t>
  </si>
  <si>
    <t>GRAMPO GUIA DE DESCIDA CB OPGW Ø 11.91 Á 14.29mm - GARRA</t>
  </si>
  <si>
    <t>CAIXA DE EMENDA OPGW - 3 KITS 14,1MM + 1 DIELÉTRICO</t>
  </si>
  <si>
    <t>CAIXA DE EMENDA OPGW - 3 KITS 12,4MM + 1 DIELÉTRICO</t>
  </si>
  <si>
    <t>SELO DE ACO INOX 304 PARA FITA DE 1/2" (12,70MM), SEAI-13</t>
  </si>
  <si>
    <t>CABO OPTICO CFOA-SM-DDR-S 10F G-652D (PFV) LSZH</t>
  </si>
  <si>
    <t>OPTICAL CABLE CFOA-SM-DDR-S 10F G-652D (PFV) LSZH</t>
  </si>
  <si>
    <t>CABLE OPTICO CFOA-SM-DDR-S 10F G-652D (PFV) LSZH</t>
  </si>
  <si>
    <t>FITA FUSE ACO INOX 1/2 (RLO 30M)</t>
  </si>
  <si>
    <t>CABO OPTICO AT-3BE52Y6-006</t>
  </si>
  <si>
    <t>OPTICAL CABLE AT-3BE52Y6-006</t>
  </si>
  <si>
    <t>CABLE OPTICO AT-3BE52Y6-006</t>
  </si>
  <si>
    <t>CABO OPTICO AT-3BE27NT-024-CNDB</t>
  </si>
  <si>
    <t>OPTICAL CABLE AT-3BE27NT-024-CNDB</t>
  </si>
  <si>
    <t>CABLE OPTICO AT-3BE27NT-024-CNDB</t>
  </si>
  <si>
    <t>SERVICE CABLE CONECTORIZADO 12F BLI A/B G-657A MPO12-APC(F)/MPO12-APC(F) 0.8D3/0.8D3 5.0M - UT - LSZH - AMARELO - TIPO A</t>
  </si>
  <si>
    <t>TRUNK CABLE PRE-TERMINATED 12F BLI A/B G-657A MPO12-APC(F)/MPO12-APC(F) 0.8D3/0.8D3 5.0M - UT - LSZH - YELLOW - TYPE A</t>
  </si>
  <si>
    <t>CABLE TRONCAL CONECTORIZADO 12F BLI A/B G-657A MPO12-APC(F)/MPO12-APC(F) 0.8D3/0.8D3 5.0M - UT - LSZH - AMARILLO - TIPO A</t>
  </si>
  <si>
    <t>SERVICE CABLE CONECTORIZADO 12F BLI A/B G-657A MPO12-APC(F)/MPO12-APC(F) 0.8D3/0.8D3 7.0M - UT - LSZH - AMARELO - TIPO A</t>
  </si>
  <si>
    <t>TRUNK CABLE PRE-TERMINATED 12F BLI A/B G-657A MPO12-APC(F)/MPO12-APC(F) 0.8D3/0.8D3 7.0M - UT - LSZH - YELLOW - TYPE A</t>
  </si>
  <si>
    <t>CABLE TRONCAL CONECTORIZADO 12F BLI A/B G-657A MPO12-APC(F)/MPO12-APC(F) 0.8D3/0.8D3 7.0M - UT - LSZH - AMARILLO - TIPO A</t>
  </si>
  <si>
    <t>SERVICE CABLE CONECTORIZADO 12F BLI A/B G-657A MPO12-APC(F)/MPO12-APC(F) 0.8D3/0.8D3 10.0M - UT - LSZH - AMARELO - TIPO A</t>
  </si>
  <si>
    <t>TRUNK CABLE PRE-TERMINATED 12F BLI A/B G-657A MPO12-APC(F)/MPO12-APC(F) 0.8D3/0.8D3 10.0M - UT - LSZH - YELLOW - TYPE A</t>
  </si>
  <si>
    <t>CABLE TRONCAL CONECTORIZADO 12F BLI A/B G-657A MPO12-APC(F)/MPO12-APC(F) 0.8D3/0.8D3 10.0M - UT - LSZH - AMARILLO - TIPO A</t>
  </si>
  <si>
    <t>SERVICE CABLE CONECTORIZADO UNIVERSAL LOW-LOSS12F OM4 MPO12-UPC(U)/MPO12-UPC(U) 0.8D3/0.8D3 35.0M - UT - LSZH - ACQUA</t>
  </si>
  <si>
    <t>TRUNK CABLE PRE-TERMINATED UNIVERSAL LOW-LOSS 12F OM4 MPO12-UPC(U)/MPO12-UPC(U) 0.8D3/0.8D3 35.0M - UT - LSZH - AQUA</t>
  </si>
  <si>
    <t>CABLE TRONCAL CONECTORIZADO 12F UNIVERSAL LOW-LOSS OM4 MPO12-UPC(U)/MPO12-UPC(U) 0.8D3/0.8D3 35.0M - UT - LSZH - ACQUA</t>
  </si>
  <si>
    <t>FURCATION BIFIBRA 2.0/1.1MM LSZH LIME GREEN</t>
  </si>
  <si>
    <t>SERVICE CABLE CONECTORIZADO UNIVERSAL LOW-LOSS 12F OM4 MPO12-UPC(U)/MPO12-UPC(U) 0.8D3/0.8D3 25.0M - UT - LSZH - ACQUA</t>
  </si>
  <si>
    <t>TRUNK CABLE PRE-TERMINATED UNIVERSAL LOW-LOSS 12F OM4 MPO12-UPC(U)/MPO12-UPC(U) 0.8D3/0.8D3 25.0M - UT - LSZH - AQUA</t>
  </si>
  <si>
    <t>CABLE TRONCAL CONECTORIZADO UNIVERSAL LOW-LOSS 12F OM4 MPO12-UPC(U)/MPO12-UPC(U) 0.8D3/0.8D3 25.0M - UT - LSZH - ACQUA</t>
  </si>
  <si>
    <t>SERVICE CABLE CONECTORIZADO UNIVERSAL LOW-LOSS 12F OM4 MPO12-UPC(U)/MPO12-UPC(U) 0.8D3/0.8D3 10.0M - UT - LSZH - ACQUA</t>
  </si>
  <si>
    <t>TRUNK CABLE PRE-TERMINATED UNIVERSAL LOW-LOSS 12F OM4 MPO12-UPC(U)/MPO12-UPC(U) 0.8D3/0.8D3 10.0M - UT - LSZH - AQUA</t>
  </si>
  <si>
    <t>CABLE TRONCAL CONECTORIZADO UNIVERSAL LOW-LOSS 12F OM4 MPO12-UPC(U)/MPO12-UPC(U) 0.8D3/0.8D3 10.0M - UT - LSZH - ACQUA</t>
  </si>
  <si>
    <t>SERVICE CABLE CONECTORIZADO UNIVERSAL LOW-LOSS 12F OM4 MPO12-UPC(U)/MPO12-UPC(U) 0.8D3/0.8D3 5.0M - UT - LSZH - ACQUA</t>
  </si>
  <si>
    <t>TRUNK CABLE PRE-TERMINATED UNIVERSAL LOW-LOSS 12F OM4 MPO12-UPC(U)/MPO12-UPC(U) 0.8D3/0.8D3 5.0M - UT - LSZH - AQUA</t>
  </si>
  <si>
    <t>CABLE TRONCAL CONECTORIZADO UNIVERSAL LOW-LOSS 12F OM4 MPO12-UPC(U)/MPO12-UPC(U) 0.8D3/0.8D3 5.0M - UT - LSZH - ACQUA</t>
  </si>
  <si>
    <t>CABO OPTICO CFOA-SM-AS-CMO4KN-S TS 144F G-652D</t>
  </si>
  <si>
    <t>OPTICAL CABLE CFOA-SM-AS-CMO4KN-S TS 144F G-652D</t>
  </si>
  <si>
    <t>CABLE OPTICO CFOA-SM-AS-CMO4KN-S TS 144F G-652D</t>
  </si>
  <si>
    <t>CABO OPTICO CFOA-SM-AS-CMO4KN-S TS 96F G-652D</t>
  </si>
  <si>
    <t>OPTICAL CABLE CFOA-SM-AS-CMO4KN-S TS 96F G-652D</t>
  </si>
  <si>
    <t>CABLE OPTICO CFOA-SM-AS-CMO4KN-S TS 96F G-652D</t>
  </si>
  <si>
    <t>CORDAO OPTICO INVISILIGHT 08F BLI G-657B3 BR - RIB</t>
  </si>
  <si>
    <t>OPTICAL CORD INVISILIGHT 08F BLI G-657B3 BR - RIB</t>
  </si>
  <si>
    <t>CORDON OPTICO INVISILIGHT 08F BLI G-657B3 BR - RIB</t>
  </si>
  <si>
    <t>CORDAO OPTICO INVISILIGHT 16F BLI G-657B3 BR - RIB</t>
  </si>
  <si>
    <t>OPTICAL CORD INVISILIGHT 16F BLI G-657B3 BR - RIB</t>
  </si>
  <si>
    <t>CORDON OPTICO INVISILIGHT 16F BLI G-657B3 BR - RIB</t>
  </si>
  <si>
    <t>CABO OPTICO CFOT-SM-UT 06F G-562D COG (OPTIC-LAN)</t>
  </si>
  <si>
    <t>OPTICAL CABLE CFOT-SM-UT 06F G-562D COG (OPTIC-LAN)</t>
  </si>
  <si>
    <t>CABLE OPTICO CFOT-SM-UT 06F G-562D COG (OPTIC-LAN)</t>
  </si>
  <si>
    <t>DIO B48 - MODULO BASICO C/ KIT ANCORAGEM E C/ KIT LGX (24 POSICOES)</t>
  </si>
  <si>
    <t>ODF B48 - BASIC MODULE  W/ CABLE CLAMP SET AND W/ LGX PLATE SET (24 POSITIONS)</t>
  </si>
  <si>
    <t>DIO B48 - MODULO BASICO C/ KIT ANCORAGEM E C/ KIT LGX (24 POSICIONES)</t>
  </si>
  <si>
    <t>DIO SUB-BASTIDOR 144F MODULAR - COM ACOPLADOR SC-APC</t>
  </si>
  <si>
    <t>CORDAO MONOFIBRA CONECTORIZADO BLI A/B G-657A SC-APC/SC-APC 40.0M - LSZH - BRANCO - D3</t>
  </si>
  <si>
    <t>SIMPLEX OPTICAL PATCH CORD BLI A/B G-657A SC-APC/SC-APC 40.0M - LSZH - WHITE - D3</t>
  </si>
  <si>
    <t>PATCH CORD OPTICO MONOFIBRA CONECTORIZADO BLI A/B G-657A SC-APC/SC-APC 40.0M - LSZH - BLANCO - D3</t>
  </si>
  <si>
    <t>CORDAO DUPLEX CONECTORIZADO OM3 FC-UPC/MT-RJ 3.0M - COG - ACQUA</t>
  </si>
  <si>
    <t>DUPLEX OPTICAL PATCH CORD OM3 FC-UPC/MT-RJ 3.0M - OFN - AQUA</t>
  </si>
  <si>
    <t>PATCH CORD OPTICO DUPLEX CONECTORIZADO OM3 FC-UPC/MT-RJ 3.0M - COG - ACQUA</t>
  </si>
  <si>
    <t>CABO OPTICO AT-3BE17S4-008-CMCA</t>
  </si>
  <si>
    <t>OPTICAL CABLE AT-3BE17S4-008-CMCA</t>
  </si>
  <si>
    <t>CABLE OPTICO AT-3BE17S4-008-CMCA</t>
  </si>
  <si>
    <t>SERVICE CABLE CONECTORIZADO 04F OM4 LC-UPC/LC-UPC 0.8D2/0.8D2 200.0M - TIGHT - LSZH - ACQUA</t>
  </si>
  <si>
    <t>TRUNK CABLE PRE-TERMINATED 04F OM4 LC-UPC/LC-UPC 0.8D2/0.8D2 200.0M - TIGHT - LSZH - AQUA</t>
  </si>
  <si>
    <t>CABLE TRONCAL CONECTORIZADO 04F OM4 LC-UPC/LC-UPC 0.8D2/0.8D2 200.0M - TIGHT - LSZH - ACQUA</t>
  </si>
  <si>
    <t>CABO OPTICO CFOA-SM-DER-S 72F G-652D (PFV) LSZH</t>
  </si>
  <si>
    <t>OPTICAL CABLE CFOA-SM-DER-S 72F G-652D (PFV) LSZH</t>
  </si>
  <si>
    <t>CABLE OPTICO CFOA-SM-DER-S 72F G-652D (PFV) LSZH</t>
  </si>
  <si>
    <t>CABO OPTICO CFOA-SM-DER-S 144F G-652D (PFV) LSZH</t>
  </si>
  <si>
    <t>OPTICAL CABLE CFOA-SM-DER-S 144F G-652D (PFV) LSZH</t>
  </si>
  <si>
    <t>CABLE OPTICO CFOA-SM-DER-S 144F G-652D (PFV) LSZH</t>
  </si>
  <si>
    <t>CORDAO MONOFIBRA CONECTORIZADO BLI A/B G-657A LC-APC/SC-APC 2.0M - LSZH- BRANCO - D3</t>
  </si>
  <si>
    <t>SIMPLEX OPTICAL PATCH CORD BLI A/B G-657A LC-APC/SC-APC 2.0M - LSZH - WHITE - D3</t>
  </si>
  <si>
    <t>PATCH CORD OPTICO MONOFIBRA CONECTORIZADO BLI A/B G-657A LC-APC/SC-APC 2.0M - LSZH- BLANCO - D3</t>
  </si>
  <si>
    <t>CABO OPTICO CFOI-SM-UB 08F COG AZ</t>
  </si>
  <si>
    <t>OPTICAL CABLE CFOI-SM-UB 08F COG AZ</t>
  </si>
  <si>
    <t>CABLE OPTICO CFOI-SM-UB 08F COG AZ</t>
  </si>
  <si>
    <t>CORDAO MONOFIBRA CONECTORIZADO BLI A/B G-657A LC-APC/SC-APC 10.0M - LSZH- BRANCO - D3</t>
  </si>
  <si>
    <t>SIMPLEX OPTICAL PATCH CORD BLI A/B G-657A LC-APC/SC-APC 10.0M - LSZH - WHITE - D3</t>
  </si>
  <si>
    <t>PATCH CORD OPTICO MONOFIBRA CONECTORIZADO BLI A/B G-657A LC-APC/SC-APC 10.0M - LSZH- BLANCO - D3</t>
  </si>
  <si>
    <t>EXTENSAO SOLIDA RJ-45 U/UTP MULTILAN CAT.5E - CM - T568A - 3.0M - CINZA</t>
  </si>
  <si>
    <t>U/UTP CAT.5E RJ-45 SOLID EXTENSION MULTILAN - CM - T568A - 3.0M - GRAY</t>
  </si>
  <si>
    <t>EXTENSION SOLIDO RJ-45 U/UTP MULTILAN CAT.5E - CM - T568A - 3.0M - GRIS</t>
  </si>
  <si>
    <t>FW-POE-FR POE, UNID ALIMENT SOBRE REDE ETH PARA RADIO FW-SHF-FR, OUTDOOR FIX PAREDE -48VDC</t>
  </si>
  <si>
    <t>CABO OPTICO CFOA-SM-DMD-S 288F G-652D (CATV)</t>
  </si>
  <si>
    <t>OPTICAL CABLE CFOA-SM-DMD-S 288F G-652D (CATV)</t>
  </si>
  <si>
    <t>CABLE OPTICO CFOA-SM-DMD-S 288F G-652D (CATV)</t>
  </si>
  <si>
    <t>CORDAO DUPLEX CONECTORIZADO OM3 MT-RJ/SC-UPC 10.0M - COG - ACQUA</t>
  </si>
  <si>
    <t>DUPLEX OPTICAL PATCH CORD OM3 MT-RJ/SC-UPC 10.0M - OFN - AQUA</t>
  </si>
  <si>
    <t>PATCH CORD OPTICO DUPLEX CONECTORIZADO OM3 MT-RJ/SC-UPC 10.0M - COG - ACQUA</t>
  </si>
  <si>
    <t>MODEM OPTICO LIGHTDRIVE GPON LD420-10R (MODELO EXPORT)</t>
  </si>
  <si>
    <t>GPON OPTICAL MODEM LIGHTDRIVE LD420-10R (MODELO EXPORT)</t>
  </si>
  <si>
    <t>MODEM OPTICO GPON LD420-10R (MODELO EXPORT.)</t>
  </si>
  <si>
    <t>ANTENA PARABOLICA VAZADA, 2.0-2.3GHZ, 1.2M, 25DBI, DUPLA POL, AEV 0.54M2, JUMPER N-MACHO 1.5M - ALG</t>
  </si>
  <si>
    <t>ANTENA PARABOLICA VAZADA, 2.0-2.3GHZ, 2.0M, 29DBI, DUPLA POL, AEV 1.17M2, JUMPER N-MACHO 1.5M - ALG</t>
  </si>
  <si>
    <t>ANTENA PARABOLICA VAZADA, 2.0-2.3GHZ, 3.0M, 33DBI, DUPLA POL, AEV 2.25M2, JUMPER N-MACHO 1.5M - ALG</t>
  </si>
  <si>
    <t>ANTENA PARABOLICA VAZADA, 2.0-2.3GHZ, 4.0M, 35DBI, DUPLA POL, AEV 3.84M2, JUMPER N-MACHO 1.5M - ALG</t>
  </si>
  <si>
    <t>INVISILIGHT - EZ CONNECT (40M DE FIBRA 0,9MM E 1,5M DE CORDAO 3MM)</t>
  </si>
  <si>
    <t>INVISILIGHT - EZ CONNECT (40M FIBER 0,9MM AND 1,5M OPTICAL CORD 3MM)</t>
  </si>
  <si>
    <t>INVISILIGHT - EZ CONNECT (40M DE FIBRA 0,9MM Y 1,5M DE CORDON 3MM)</t>
  </si>
  <si>
    <t>ET04120</t>
  </si>
  <si>
    <t>a0A6100001fDtHQ</t>
  </si>
  <si>
    <t>INVISILIGHT - PONTO DE ENTRADA COMPACTO MDU (COM 1 ADAPTADOR SC-APC)</t>
  </si>
  <si>
    <t>INVISILIGHT - COMPACT POINT OF ENTRANCE MDU (WITH 1 SC-APC ADAPTER)</t>
  </si>
  <si>
    <t>INVISILIGHT - PUNTO DE ENTRADA COMPACTO MDU (CON 1 ADAPTADOR SC-APC)</t>
  </si>
  <si>
    <t>ET04066</t>
  </si>
  <si>
    <t>a0A6100001VuWDW</t>
  </si>
  <si>
    <t>INVISILIGHT - MODULO DE REPARO DE EMENDA</t>
  </si>
  <si>
    <t>INVISILIGHT - SPLICE REPAIR MODULE</t>
  </si>
  <si>
    <t>INVISILIGHT - MODULO DE REPARO DE EMPALME</t>
  </si>
  <si>
    <t>ET04169</t>
  </si>
  <si>
    <t>a0A6100001fE2Gt</t>
  </si>
  <si>
    <t>CAIXA TERMINAL OPTICA PRECONECTORIZADA SELADA FK-CTOP-L8 (120.0M MINI-RA 08F SLIMCONNECTOR)</t>
  </si>
  <si>
    <t>LOCKED PRE-TERMINATED SLIMBOX DROP TERMINAL FK-CTOP-L8 (120.0M MINI-RA 08F SLIMCONNECTOR)</t>
  </si>
  <si>
    <t>CAJA DE TERMINACION OPTICA PRE-CONECTORIZADA SELLADA FK-CTOP-L8 (120.0M MINI-RA 08F SLIMCONNECTOR)</t>
  </si>
  <si>
    <t>CABO OPTICO CFOT-MM-UB 24F (50) OM3 TS LSZH (19)</t>
  </si>
  <si>
    <t>CABO OPTICO CFOA-SM-DER-G (PFV) 24F (ABNT CL)</t>
  </si>
  <si>
    <t>OPTICAL CABLE CFOA-SM-DER-G (PFV) 24F (ABNT CL)</t>
  </si>
  <si>
    <t>CABLE OPTICO CFOA-SM-DER-G (PFV) 24F (ABNT CL)</t>
  </si>
  <si>
    <t>CORDAO MONOFIBRA CONECTORIZADO SM G-652D LC-UPC/LC-APC 3.0M - AMARELO</t>
  </si>
  <si>
    <t>SIMPLEX OPTICAL PATCH CORD SM G-652D LC-UPC/LC-APC 3.0M - YELLOW</t>
  </si>
  <si>
    <t>PATCH CORD OPTICO MONOFIBRA CONECTORIZADO SM G-652D LC-APC/LC-UPC 3.0M - AMARILLO</t>
  </si>
  <si>
    <t>FK-CTO-16MC (CAIXA TERMINAL OPTICA - 1 BANDEJA EMENDA, 1 BANDEJA COM 16 ADAP. SC-APC, 1 SPLITTER 1X8 SC-APC/SC-APC, 1 EXTENSÃO 2MM AMARELA E GROMMET FLAT)</t>
  </si>
  <si>
    <t>FK-CTO-16MC (SLIMBOX DROP TERMINAL - 1 SPLICE TRAY, 1 TRAY WITH 16 SC-APC ADAPTER, 1 SPLITTER 1X8 SC-APC/SC-APC, 1 PIGTAIL 2MM YELLOW AND GROMMET FLAT)</t>
  </si>
  <si>
    <t>FK-CTO-16MC (CAJA TERMINAL OPTICA - 1 BANDEJA DE EMPALME,  1 BANDEJA CON 16 ADAP. SC-APC, 1 SPLITTER 1X8 SC-APC/SC-APC, 1 PIGTAIL 2MM AMARILLO Y GROMMET FLAT)</t>
  </si>
  <si>
    <t>TRUNK CABLE PRE-TERMINATED UNIVERSAL LOW-LOSS 12F OM4 MPO12-UPC(U)/MPO12-UPC(U) 0.8D3/0.8D3 10.0M - UT - LSZH - ACQUA</t>
  </si>
  <si>
    <t>TRUNK CABLE PRE-TERMINATED UNIVERSAL LOW-LOSS 12F OM4 MPO12-UPC(U)/MPO12-UPC(U) 0.8D3/0.8D3 25.0M - UT - LSZH - ACQUA</t>
  </si>
  <si>
    <t>TRUNK CABLE PRE-TERMINATED UNIVERSAL LOW-LOSS 12F OM4 MPO12-UPC(U)/MPO12-UPC(U) 0.8D3/0.8D3 5.0M - UT - LSZH - ACQUA</t>
  </si>
  <si>
    <t>SERVICE CABLE CONECTORIZADO 12F BLI A/B G-657A MPO12-APC(F)/MPO12-APC(F) 0.8D3/0.8D3 15.0M - UT - LSZH - AMARELO - TIPO A</t>
  </si>
  <si>
    <t>TRUNK CABLE PRE-TERMINATED 12F BLI A/B G-657A MPO12-APC(F)/MPO12-APC(F) 0.8D3/0.8D3 15.0M - UT - LSZH - YELLOW - TYPE A</t>
  </si>
  <si>
    <t>CABLE TRONCAL CONECTORIZADO 12F BLI A/B G-657A MPO12-APC(F)/MPO12-APC(F) 0.8D3/0.8D3 15.0M - UT - LSZH - AMARILLO - TIPO A</t>
  </si>
  <si>
    <t>CONECTOR RJ45 MACHO DE PASSAGEM CAT.6 PARA CABO SOLIDO (PCT 500 PLUGS) - SOHOPLUS</t>
  </si>
  <si>
    <t>RJ45 PLUG PASS THROUGH CAT.6 FOR SOLID CABLE (PKG 500 PLUGS) - SOHOPLUS</t>
  </si>
  <si>
    <t>CONECTOR RJ45 MACHO DE PASAJE CAT.6 PARA CABLE SÓLIDO (500 PLUGS) - SOHOPLUS</t>
  </si>
  <si>
    <t>ET03774</t>
  </si>
  <si>
    <t>a0A6100001fDtuH</t>
  </si>
  <si>
    <t>CONECTOR RJ45 MACHO DE PASSAGEM CAT.6 PARA CABO SOLIDO (PCT 10 PLUGS) - SOHOPLUS</t>
  </si>
  <si>
    <t>RJ45 PLUG PASS THROUGH CAT.6 FOR SOLID CABLE (PKG 10 PLUGS) - SOHOPLUS</t>
  </si>
  <si>
    <t>CONECTOR RJ45 MACHO DE PASAJE CAT.6 PARA CABLE SÓLIDO (10 PLUGS) - SOHOPLUS</t>
  </si>
  <si>
    <t>ALICATE DE CRIMPAGEM RJ-45 DE PASSAGEM SOHOPLUS</t>
  </si>
  <si>
    <t>CRIMPING TOOL FOR PASS THROUGH RJ45 SOHOPLUS</t>
  </si>
  <si>
    <t>ALICATE DE CRIMPAJE RJ-45 DE PASAJE SOHOPLUS</t>
  </si>
  <si>
    <t>ET03775</t>
  </si>
  <si>
    <t>a0A6100001fDtve</t>
  </si>
  <si>
    <t>CABO TRANSMISSAO DE DADOS GIGALAN CAT.6 INDUSTRIAL F/UTP 23AWGX4P LSZH CZ (305M)</t>
  </si>
  <si>
    <t>DATA CABLE  GIGALAN CAT.6 INDUSTRIAL F/UTP 23AWGX4P LSZH CZ (305M)</t>
  </si>
  <si>
    <t>CABLE PARA TRANSMISION DE DATOS GIGALAN CAT.6 INDUSTRIAL F/UTP 23AWGX4P LSZH CZ (305M)</t>
  </si>
  <si>
    <t>CABO PARA TRANSMISSAO DE DADOS GIGALAN CAT.6 INDUSTRIAL F/UTP 23AWGX4P LSZH CZ SPOOL (305M)</t>
  </si>
  <si>
    <t>DATA CABLE GIGALAN CAT.6 INDUSTRIAL F/UTP 23AWGX4P LSZH CZ SPOOL (305M)</t>
  </si>
  <si>
    <t>CABLE PARA TRANSMISION DE DATOS GIGALAN CAT.6 INDUSTRIAL F/UTP 23AWGX4P LSZH CZ SPOOL (305M)</t>
  </si>
  <si>
    <t>ET04209</t>
  </si>
  <si>
    <t>a0A4N00001oRElV</t>
  </si>
  <si>
    <t>CABO OPTICO CFOA-SM-AS120-S 24F G-652D NR (CATV 6F/T)</t>
  </si>
  <si>
    <t>OPTICAL CABLE CFOA-SM-AS120-S 24F G-652D NR (CATV 6F/T)</t>
  </si>
  <si>
    <t>CABLE OPTICO CFOA-SM-AS120-S 24F G-652D NR (CATV 6F/T)</t>
  </si>
  <si>
    <t>SERVICE CABLE CONECTORIZADO 12F OM4 MPO12-UPC(M)/MPO12-UPC(M) 0.8D3/0.8D3 70.0M - DDR-S-TS (PFV) - LSZH - PRETO/ACQUA - TIPO B</t>
  </si>
  <si>
    <t>TRUNK CABLE PRE-TERMINATED 12F OM4 MPO12-UPC(M)/MPO12-UPC(M) 0.8D3/0.8D3 70.0M - DDR-S-TS (PFV) - LSZH - BLACK/AQUA - TYPE B</t>
  </si>
  <si>
    <t>CABLE TRONCAL CONECTORIZADO 12F OM4 MPO12-UPC(M)/MPO12-UPC(M) 0.8D3/0.8D3 70.0M - DDR-S-TS (PFV) - LSZH - NEGRO/ACQUA - TIPO B</t>
  </si>
  <si>
    <t>CABO OPTICO CFOA-SM-DER-G (PFV) 06F (ABNT CL)</t>
  </si>
  <si>
    <t>OPTICAL CABLE CFOA-SM-DER-G (PFV) 06F (ABNT CL)</t>
  </si>
  <si>
    <t>CABLE OPTICO CFOA-SM-DER-G (PFV) 06F (ABNT CL)</t>
  </si>
  <si>
    <t>CORDAO OPTICO CONECTORIZADO 12F SM G-652D MPO12-APC(M)/MPO12-APC(M) 7.0D3 - MTF - LSZH - AMARELO - TIPO B</t>
  </si>
  <si>
    <t>OPTICAL PATCH CORD 12F SM G-652D MPO12-APC(M)/MPO12-APC(M) 7.0D3 - MTF - LSZH - YELLOW - TIPO B</t>
  </si>
  <si>
    <t>CORDON OPTICO CONECTORIZADO 12F SM G-652D MPO12-APC(M)/MPO12-APC(M) 7.0D3 - MTF - LSZH - AMARILLO - TIPO B</t>
  </si>
  <si>
    <t>SERVICE CABLE CONECTORIZADO 12F BLI A/B G-657A MPO12-APC(F)/MPO12-APC(F) 0.8D2/0.8D2 10.0M - UT - LSZH - AMARELO - TIPO A</t>
  </si>
  <si>
    <t>TRUNK CABLE PRE-TERMINATED 12F BLI A/B G-657A MPO12-APC(F)/MPO12-APC(F) 0.8D2/0.8D2 10.0M - UT - LSZH - YELLOW - TYPE A</t>
  </si>
  <si>
    <t>CABLE TRONCAL CONECTORIZADO 12F BLI A/B G-657A MPO12-APC(F)/MPO12-APC(F) 0.8D2/0.8D2 10.0M - UT - LSZH - AMARILLO - TIPO A</t>
  </si>
  <si>
    <t>PAINEL CEGO - MODULO DE SWITCH E CONTROLE P/ CHASIS LIGHTDRIVE GPON LD3096</t>
  </si>
  <si>
    <t>BLANK PANEL - SWITCH AND CONTROL MODULE TO CHASIS LIGHTDRIVE GPON LD3096</t>
  </si>
  <si>
    <t>PANEL CIEGO - MODULO DE SWITCH Y CONTROL P/ CHASIS LIGHTDRIVE GPON LD3096</t>
  </si>
  <si>
    <t>PAINEL CEGO - MODULO DE UPLINK PARA CHASSI LIGHTDRIVE GPON LD3096</t>
  </si>
  <si>
    <t>BLANK PANEL OF UPLINK (NIU) FOR LIGHTDRIVE GPON LD3096 PLATFORM. APPLICATION: OPTICAL NETWORKS FOR TELECOMMUNICATIONS</t>
  </si>
  <si>
    <t>PANEL CIEGO - MODULO DE UPLINK PARA CHASIS LIGHTDRIVE GPON LD3096</t>
  </si>
  <si>
    <t>PAINEL CEGO - FONTE DC PARA CHASSI LIGHTDRIVE GPON LD3096</t>
  </si>
  <si>
    <t>BLANK PANEL - DC POWER SOURCE FOR CHASSIS LIGHTDRIVE GPON LD3096</t>
  </si>
  <si>
    <t>PANEL CIEGO- FUENTE DC PARA CHASSIS LIGHTDRIVE GPON LD3096</t>
  </si>
  <si>
    <t>CABO OPDC-M SC Gp.051.101.20 - EQ. 3/8" - EXPORTAÇÃO</t>
  </si>
  <si>
    <t>OPDC-M SC Gp.051.101.20 - EQ. 3/8" - EXP.</t>
  </si>
  <si>
    <t>CABLE OPDC-M SC Gp.051.101.20 - EQ. 3/8" - EXPORTACIÓN</t>
  </si>
  <si>
    <t>SERVICE CABLE CONECTORIZADO FANOUT 12F OM4 LC-UPC/MPO12-UPC(M) 1.0D2/2.0D3 10.0M - UT - LSZH - ACQUA - TIPO A</t>
  </si>
  <si>
    <t>TRUNK CABLE PRE-TERMINATED FANOUT 12F OM4 LC-UPC/MPO12-UPC(M) 1.0D2/2.0D2 10.0M - UT - LSZH - AQUA - TYPE A</t>
  </si>
  <si>
    <t>CABLE TRONCAL CONECTORIZADO FANOUT 12F OM4 LC-UPC/MPO12-UPC(M) 1.0D2/2.0D2 10.0M - UT - LSZH - ACQUA - TIPO A</t>
  </si>
  <si>
    <t>SERVICE CABLE CONECTORIZADO FANOUT 12F OM4 LC-UPC/MPO12-UPC(M) 1.0D2/2.0D3 18.0M - UT - LSZH - ACQUA - TIPO A</t>
  </si>
  <si>
    <t>TRUNK CABLE PRE-TERMINATED FANOUT 12F OM4 LC-UPC/MPO12-UPC(M) 1.0D2/2.0D3 18.0M - UT - LSZH - AQUA - TYPE A</t>
  </si>
  <si>
    <t>CABLE TRONCAL CONECTORIZADO FANOUT 12F OM4 LC-UPC/MPO12-UPC(M) 1.0D2/2.0D3 18.0M - UT - LSZH - ACQUA - TIPO A</t>
  </si>
  <si>
    <t>SERVICE CABLE CONECTORIZADO FANOUT 12F OM4 LC-UPC/MPO12-UPC(M) 1.0D2/2.0D3 30.0M - UT - LSZH - ACQUA - TIPO A</t>
  </si>
  <si>
    <t>TRUNK CABLE PRE-TERMINATED FANOUT 12F OM4 LC-UPC/MPO12-UPC(M) 1.0D2/2.0D3 30.0M - UT - LSZH - AQUA - TYPE A</t>
  </si>
  <si>
    <t>CABLE TRONCAL CONECTORIZADO FANOUT 12F OM4 LC-UPC/MPO12-UPC(M) 1.0D2/2.0D3 30.0M - UT - LSZH - ACQUA - TIPO A</t>
  </si>
  <si>
    <t>PATCH CORD F/UTP GIGALAN INDUSTRIAL CAT.6  26AWG - LSZH - T568A/B - 1.0M - CINZA</t>
  </si>
  <si>
    <t>F/UTP CAT.6 26AWG COPPER PATCH CORD GIGALAN INDUSTRIAL - LSZH - T568A/B - 1.0M - GRAY</t>
  </si>
  <si>
    <t>PATCH CORD F/UTP GIGALAN INDUSTRIAL CAT.6  26AWG - LSZH - T568A/B - 1.0M - GRIS</t>
  </si>
  <si>
    <t>ET03780</t>
  </si>
  <si>
    <t>a0A6100001fDzWW</t>
  </si>
  <si>
    <t>PATCH CORD F/UTP GIGALAN INDUSTRIAL CAT.6  26AWG - LSZH - T568A/B - 3.0M - CINZA</t>
  </si>
  <si>
    <t>F/UTP CAT.6 26AWG COPPER PATCH CORD GIGALAN INDUSTRIAL - LSZH - T568A/B - 3.0M - GRAY</t>
  </si>
  <si>
    <t>PATCH CORD F/UTP GIGALAN INDUSTRIAL CAT.6  26AWG - LSZH - T568A/B - 3.0M - GRIS</t>
  </si>
  <si>
    <t>PATCH CORD GIGALAN CAT.6 INDUSTRIAL F/UTP 26AWG - LSZH - T568A/B - 5.0M - CINZA - (RJ45/RJ45)</t>
  </si>
  <si>
    <t>F/UTP GIGALAN CAT.6 INDUSTRIAL COPPER PATCH CORD 26AWG  - LSZH - T568A/B - 5.0M - GRAY (RJ45/RJ45)</t>
  </si>
  <si>
    <t>PATCH CORD GIGALAN CAT.6 INDUSTRIAL F/UTP 26AWG - LSZH - T568A/B - 5.0M - GRIS - (RJ45/RJ45)</t>
  </si>
  <si>
    <t>PATCH CORD GIGALAN CAT.6 INDUSTRIAL F/UTP 26AWG - LSZH - T568A/B - 10.0M - CINZA - (RJ45/RJ45)</t>
  </si>
  <si>
    <t>F/UTP GIGALAN CAT.6 INDUSTRIAL COPPER PATCH CORD 26AWG  - LSZH - T568A/B - 10.0M - GRAY (RJ45/RJ45)</t>
  </si>
  <si>
    <t>PATCH CORD GIGALAN CAT.6 INDUSTRIAL F/UTP 26AWG - LSZH - T568A/B - 10.0M - GRIS - (RJ45/RJ45)</t>
  </si>
  <si>
    <t>CABO OPTICO OPDC-M SC Sp.038.086.12 (24F SM)</t>
  </si>
  <si>
    <t>OPDC-M SC Sp.038.086.12 (24F SM)</t>
  </si>
  <si>
    <t>CABLE OPTICO OPDC-M SC Sp.038.086.12 (24F SM)</t>
  </si>
  <si>
    <t>CABO OPTICO AT-QB717NT-048-CLGA-24/24-3B/62</t>
  </si>
  <si>
    <t>OPTICAL CABLE AT-QB717NT-048-CLGA-24/24-3B/62</t>
  </si>
  <si>
    <t>CABLE OPTICO AT-QB717NT-048-CLGA-24/24-3B/62</t>
  </si>
  <si>
    <t>CABO OPTICO AT-QBA17NT-048-CLGA-24/24-3B/62</t>
  </si>
  <si>
    <t>OPTICAL CABLE AT-QBA17NT-048-CLGA-24/24-3B/62</t>
  </si>
  <si>
    <t>CABLE OPTICO AT-QBA17NT-048-CLGA-24/24-3B/62</t>
  </si>
  <si>
    <t>CABO OPTICO AT-QB7H2YT-048-24/24-3B/62</t>
  </si>
  <si>
    <t>OPTICAL CABLE AT-QB7H2YT-048-24/24-3B/62</t>
  </si>
  <si>
    <t>CABLE OPTICO AT-QB7H2YT-048-24/24-3B/62</t>
  </si>
  <si>
    <t>CABO OPTICO AT-QBAH2YT-048-24/24-3B/62</t>
  </si>
  <si>
    <t>OPTICAL CABLE AT-QBAH2YT-048-24/24-3B/62</t>
  </si>
  <si>
    <t>CABLE OPTICO AT-QBAH2YT-048-24/24-3B/62</t>
  </si>
  <si>
    <t>CABO OPTICO AT-QB7N2YT-048-24/24-3B/62</t>
  </si>
  <si>
    <t>OPTICAL CABLE AT-QB7N2YT-048-24/24-3B/62</t>
  </si>
  <si>
    <t>CABLE OPTICO AT-QB7N2YT-048-24/24-3B/62</t>
  </si>
  <si>
    <t>CABO OPTICO AT-QBAN2YT-048-24/24-3B/62</t>
  </si>
  <si>
    <t>OPTICAL CABLE AT-QBAN2YT-048-24/24-3B/62</t>
  </si>
  <si>
    <t>CABLE OPTICO AT-QBAN2YT-048-24/24-3B/62</t>
  </si>
  <si>
    <t>SERVICE CABLE CONECTORIZADO 12F OM4 MPO12-UPC(M)/MPO12-UPC(M) 0.8D3/0.8D3 75.0M - DDR-S-TS (PFV) - LSZH - PRETO/ACQUA - TIPO B</t>
  </si>
  <si>
    <t>TRUNK CABLE PRE-TERMINATED 12F OM4 MPO12-UPC(M)/MPO12-UPC(M) 0.8D3/0.8D3 75.0M - DDR-S-TS (PFV) - LSZH - BLACK/AQUA - TYPE B</t>
  </si>
  <si>
    <t>CABLE TRONCAL CONECTORIZADO 12F OM4 MPO12-UPC(M)/MPO12-UPC(M) 0.8D3/0.8D3 75.0M - DDR-S-TS (PFV) - LSZH - NEGRO/ACQUA - TIPO B</t>
  </si>
  <si>
    <t>SERVICE CABLE CONECTORIZADO 12F OM4 MPO12-UPC(M)/MPO12-UPC(M) 0.8D3/0.8D3 85.0M - DDR-S-TS (PFV) - LSZH - PRETO/ACQUA - TIPO B</t>
  </si>
  <si>
    <t>TRUNK CABLE PRE-TERMINATED 12F OM4 MPO12-UPC(M)/MPO12-UPC(M) 0.8D3/0.8D3 85.0M - DDR-S-TS (PFV) - LSZH - BLACK/AQUA - TYPE B</t>
  </si>
  <si>
    <t>CABLE TRONCAL CONECTORIZADO 12F OM4 MPO12-UPC(M)/MPO12-UPC(M) 0.8D3/0.8D3 85.0M - DDR-S-TS (PFV) - LSZH - NEGRO/ACQUA - TIPO B</t>
  </si>
  <si>
    <t>SERVICE CABLE CONECTORIZADO 12F OM4 MPO12-UPC(M)/MPO12-UPC(M) 0.8D3/0.8D3 90.0M - DDR-S-TS (PFV) - LSZH - PRETO/ACQUA - TIPO B</t>
  </si>
  <si>
    <t>TRUNK CABLE PRE-TERMINATED 12F OM4 MPO12-UPC(M)/MPO12-UPC(M) 0.8D3/0.8D3 90.0M - DDR-S-TS (PFV) - LSZH - BLACK/AQUA - TYPE B</t>
  </si>
  <si>
    <t>CABLE TRONCAL CONECTORIZADO 12F OM4 MPO12-UPC(M)/MPO12-UPC(M) 0.8D3/0.8D3 90.0M - DDR-S-TS (PFV) - LSZH - NEGRO/ACQUA - TIPO B</t>
  </si>
  <si>
    <t>SERVICE CABLE CONECTORIZADO 12F OM4 MPO12-UPC(M)/MPO12-UPC(M) 0.8D3/0.8D3 95.0M - DDR-S-TS (PFV) - LSZH - PRETO/ACQUA - TIPO B</t>
  </si>
  <si>
    <t>TRUNK CABLE PRE-TERMINATED 12F OM4 MPO12-UPC(M)/MPO12-UPC(M) 0.8D3/0.8D3 95.0M - DDR-S-TS (PFV) - LSZH - BLACK/AQUA - TYPE B</t>
  </si>
  <si>
    <t>CABLE TRONCAL CONECTORIZADO 12F OM4 MPO12-UPC(M)/MPO12-UPC(M) 0.8D3/0.8D3 95.0M - DDR-S-TS (PFV) - LSZH - NEGRO/ACQUA - TIPO B</t>
  </si>
  <si>
    <t>FK-CTO-16MC (CTO - 1 BAND. EMENDA, 1 BAND. 8 ADAP. SC-APC E 8 ADAP. SC-APC SHUTTER, 2 EXT. MONOFIBRA, GROMMETS FLAT, SUP. CORDOALHA, CINTA PRETA) (TELSUR)</t>
  </si>
  <si>
    <t>FK-CTO-16MC (SLIMBOX DROP TERMINAL - 1 SPL. TRAY, 1 TRAY 8 SC ADAPT AND 8 SC-APC ADAPT SHUTTER, 2 PIGTAILS, GROMMETS FLAT, STRAND SUP., BLACK BELT) (TELSUR)</t>
  </si>
  <si>
    <t>FK-CTO-16MC (CTO - 1 BAND. EMPALME, 1 BAND. 8 ADAP. SC-APC Y 8 ADAP. SC-APC SHUTTER, 2 EXT. MONOFIBRA, GROMMETS FLAT, SOP. CORDOALHA, CINTILLO NEGRO) (TELSUR)</t>
  </si>
  <si>
    <t>PATCH CORD F/UTP INDUSTRIAL GIGALAN CAT.6 - CMX - T568A/B - 1.5M - PRETO - TPU (BLINDADO)</t>
  </si>
  <si>
    <t>F/UTP CAT.6 INDUSTRIAL COPPER PATCH CORD GIGALAN - CMX - T568A/B - 1.5M - BLACK - TPU  (SHIELDED)</t>
  </si>
  <si>
    <t>PATCH CORD F/UTP INDUSTRIAL GIGALAN CAT.6 - CMX - T568A/B - 1.5M - NEGRO - TPU (BLINDADO)</t>
  </si>
  <si>
    <t>PAINEL PARA ADAPTADORES SC/LC (BW12/CDOI)</t>
  </si>
  <si>
    <t>SC/LC ADAPTER PANEL (BW12/CDOI)</t>
  </si>
  <si>
    <t>PANEL PARA ADAPTADORES SC/LC (BW12/CDOI)</t>
  </si>
  <si>
    <t>DUPLEX OPTICAL PATCH CORD SM G-652D LC-UPC/LC-UPC 2.0M - OFN - YELLOW</t>
  </si>
  <si>
    <t>33002316	 PATCH CORD OPTICO MONOFIBRA CONECTORIZADO SM G-652D LC-UPC/LC-UPC 2.0M - COG - AMARILLO</t>
  </si>
  <si>
    <t>SERVICE CABLE CONECTORIZADO 12F OM4 MPO12-UPC(M)/MPO12-UPC(M) 0.8D3/0.8D3 110.0M - DDR-S-TS (PFV) - LSZH - PRETO/ACQUA - TIPO B</t>
  </si>
  <si>
    <t>TRUNK CABLE PRE-TERMINATED 12F OM4 MPO12-UPC(M)/MPO12-UPC(M) 0.8D3/0.8D3 110.0M - DDR-S-TS (PFV) - LSZH - BLACK/AQUA - TYPE B</t>
  </si>
  <si>
    <t>CABLE TRONCAL CONECTORIZADO 12F OM4 MPO12-UPC(M)/MPO12-UPC(M) 0.8D3/0.8D3 110.0M - DDR-S-TS (PFV) - LSZH - NEGRO/ACQUA - TIPO B</t>
  </si>
  <si>
    <t>SERVICE CABLE CONECTORIZADO 12F OM4 MPO12-UPC(M)/MPO12-UPC(M) 0.8D3/0.8D3 120.0M - DDR-S-TS (PFV) - LSZH - PRETO/ACQUA - TIPO B</t>
  </si>
  <si>
    <t>TRUNK CABLE PRE-TERMINATED 12F OM4 MPO12-UPC(M)/MPO12-UPC(M) 0.8D3/0.8D3 120.0M - DDR-S-TS (PFV) - LSZH - BLACK/AQUA - TYPE B</t>
  </si>
  <si>
    <t>CABLE TRONCAL CONECTORIZADO 12F OM4 MPO12-UPC(M)/MPO12-UPC(M) 0.8D3/0.8D3 120.0M - DDR-S-TS (PFV) - LSZH - NEGRO/ACQUA - TIPO B</t>
  </si>
  <si>
    <t>SERVICE CABLE CONECTORIZADO 12F OM4 MPO12-UPC(M)/MPO12-UPC(M) 0.8D3/0.8D3 140.0M - DDR-S-TS (PFV) - LSZH - PRETO/ACQUA - TIPO B</t>
  </si>
  <si>
    <t>TRUNK CABLE PRE-TERMINATED 12F OM4 MPO12-UPC(M)/MPO12-UPC(M) 0.8D3/0.8D3 140.0M - DDR-S-TS (PFV) - LSZH - BLACK/AQUA - TYPE B</t>
  </si>
  <si>
    <t>CABLE TRONCAL CONECTORIZADO 12F OM4 MPO12-UPC(M)/MPO12-UPC(M) 0.8D3/0.8D3 140.0M - DDR-S-TS (PFV) - LSZH - NEGRO/ACQUA - TIPO B</t>
  </si>
  <si>
    <t>SERVICE CABLE CONECTORIZADO 12F OM4 MPO12-UPC(M)/MPO12-UPC(M) 0.8D3/0.8D3 150.0M - DDR-S-TS (PFV) - LSZH - PRETO/ACQUA - TIPO B</t>
  </si>
  <si>
    <t>TRUNK CABLE PRE-TERMINATED 12F OM4 MPO12-UPC(M)/MPO12-UPC(M) 0.8D3/0.8D3 150.0M - DDR-S-TS (PFV) - LSZH - BLACK/AQUA - TYPE B</t>
  </si>
  <si>
    <t>CABLE TRONCAL CONECTORIZADO 12F OM4 MPO12-UPC(M)/MPO12-UPC(M) 0.8D3/0.8D3 150.0M - DDR-S-TS (PFV) - LSZH - NEGRO/ACQUA - TIPO B</t>
  </si>
  <si>
    <t>SERVICE CABLE CONECTORIZADO 12F OM4 MPO12-UPC(M)/MPO12-UPC(M) 0.8D3/0.8D3 105.0M - DDR-S-TS (PFV) - LSZH - PRETO/ACQUA - TIPO B</t>
  </si>
  <si>
    <t>TRUNK CABLE PRE-TERMINATED 12F OM4 MPO12-UPC(M)/MPO12-UPC(M) 0.8D3/0.8D3 105.0M - DDR-S-TS (PFV) - LSZH - BLACK/AQUA - TYPE B</t>
  </si>
  <si>
    <t>CABLE TRONCAL CONECTORIZADO 12F OM4 MPO12-UPC(M)/MPO12-UPC(M) 0.8D3/0.8D3 105.0M - DDR-S-TS (PFV) - LSZH - NEGRO/ACQUA - TIPO B</t>
  </si>
  <si>
    <t>CONJUNTO DE ANCORAGEM FIBERLIGN P/ CABO OPGW DIAMETRO 18,41 A 18,78MM  C/ ELO S/MANILHA - MALHA DE ATERRAMENTO DE COBRE ESTANHADO M16- PLP CJAF-411</t>
  </si>
  <si>
    <t>CONJUNTO DE ANCORAGEM FIBERLIGN P/ CABO OPGW DIAMETRO 18,41 A 18,78MM  C/ ELO S/MANILHA - MALHA DE ATERRAMENTO DE COBRE ESTANHADO M16 - PLP CJAF-411</t>
  </si>
  <si>
    <t>CONJUNTO DE SUSPENSAO FIBERLIGN PARA CABO OPGW DIAMETRO 15,20 A 15,8MM C/ ELO OLHAL 90° S/MANILHA COM MALHA DE ATERRAMENTO EM COBRE ESTANHADO E PARAFUSO M12 - PLP CJSF-246</t>
  </si>
  <si>
    <t>CONJUNTO DE ANCORAGEM FIBERLIGN P/ CABO OPGW DIAMETRO 15,23MM A 15,55MM C/ ELO S/MANILHA - MALHA DE ATERRAMENTO DE COBRE ESTANHADO M12 - PLP CJAF-436</t>
  </si>
  <si>
    <t>CORDAO OPTICO COA-MM-MTF-02F-16-LSZH (50) OM5 LIME GREEN</t>
  </si>
  <si>
    <t>OPTICAL CORD COA-MM-MTF-02F-16-LSZH (50) OM5 LIME GREEN</t>
  </si>
  <si>
    <t>CORDON OPTICO COA-MM-MTF-02F-16-LSZH (50) OM5 LIME GREEN</t>
  </si>
  <si>
    <t>EXTENSAO OPTICA CONECTORIZADA 01F G-652 SC-UPC 2.0M - COG - BRANCO - D0.9</t>
  </si>
  <si>
    <t>PIGTAIL AND OPTICAL ADAPTER KIT 01F BLI G-652 SC-UPC 2.0M - OFN - WHITE - D0.9</t>
  </si>
  <si>
    <t>EXTENSION OPTICA CONECTORIZADA 01F BLI G-652 SC-UPC 2.0M - COG - BLANCO - D0.9</t>
  </si>
  <si>
    <t>CONJUNTO DE ANCORAGEM FIBERLIGN P/ CABO OPGW DIAMETRO 15,23MM A 15,55MM S/ MANILHA - MALHA DE ATERRAMENTO DE COBRE ESTANHADO M16 - PLP CJAF-437</t>
  </si>
  <si>
    <t>CONJUNTO DE ANCORAGEM PASSANTE E EMENDA PARA CABO OPGW DIAMETRO 14,04 A 14,26MM C/ ELO S/ MANILHA - MALHA DE ATERRAMENTO DE COBRE ESTANHADO E PARAFUSO M16 - PLP CJAF-438</t>
  </si>
  <si>
    <t>CONJUNTO DE SUSPENSÃO FIBERLIGN PARA CABO OPGW DIAMETRO 13,62 A 14,20MM S/ MANILHA -C/MALHA DE ATERRAMENTO DE COBRE ESTANHADO E PARAFUSO M12</t>
  </si>
  <si>
    <t>CONJUNTO DE SUSPENSÃO FIBERLIGN PARA CABO OPGW DIAMETRO 13,62 A 14,20MM C/ ELO OLHAL 90 S/ MANILHA -C/MALHA DE ATERRAMENTO DE COBRE ESTANHADO E PARAFUSO M16 - PLP CJSF-248</t>
  </si>
  <si>
    <t>CORDAO MONOFIBRA CONECTORIZADO SM SC-APC/SC-APC 2.0M - COG - AMARELO</t>
  </si>
  <si>
    <t>SIMPLEX OPTICAL PATCH CORD SM SC-APC/SC-APC 2.0M - OFN - YELLOW</t>
  </si>
  <si>
    <t>PATCH CORD OPTICO MONOFIBRA CONECTORIZADO SM SC-APC/SC-APC 2.0M - COG - AMARILLO</t>
  </si>
  <si>
    <t>SERVICE CABLE CONECTORIZADO 12F OM4 MPO12-UPC(M)/MPO12-UPC(M) 0.8D3/0.8D3 155.0M - DDR-S-TS (PFV) - LSZH - PRETO/ACQUA - TIPO B</t>
  </si>
  <si>
    <t>TRUNK CABLE PRE-TERMINATED 12F OM4 MPO12-UPC(M)/MPO12-UPC(M) 0.8D3/0.8D3 155.0M - DDR-S-TS (PFV) - LSZH - BLACK/AQUA - TYPE B</t>
  </si>
  <si>
    <t>CABLE TRONCAL CONECTORIZADO 12F OM4 MPO12-UPC(M)/MPO12-UPC(M) 0.8D3/0.8D3 155.0M - DDR-S-TS (PFV) - LSZH - NEGRO/ACQUA - TIPO B</t>
  </si>
  <si>
    <t>SERVICE CABLE CONECTORIZADO 12F OM4 MPO12-UPC(M)/MPO12-UPC(M) 0.8D3/0.8D3 200.0M - DDR-S-TS (PFV) - LSZH - PRETO/ACQUA - TIPO B</t>
  </si>
  <si>
    <t>TRUNK CABLE PRE-TERMINATED 12F OM4 MPO12-UPC(M)/MPO12-UPC(M) 0.8D3/0.8D3 200.0M - DDR-S-TS (PFV) - LSZH - BLACK/AQUA - TYPE B</t>
  </si>
  <si>
    <t>CABLE TRONCAL CONECTORIZADO 12F OM4 MPO12-UPC(M)/MPO12-UPC(M) 0.8D3/0.8D3 200.0M - DDR-S-TS (PFV) - LSZH - NEGRO/ACQUA - TIPO B</t>
  </si>
  <si>
    <t>SERVICE CABLE CONECTORIZADO 12F OM4 MPO12-UPC(M)/MPO12-UPC(M) 0.8D3/0.8D3 210.0M - DDR-S-TS (PFV) - LSZH - PRETO/ACQUA - TIPO B</t>
  </si>
  <si>
    <t>TRUNK CABLE PRE-TERMINATED 12F OM4 MPO12-UPC(M)/MPO12-UPC(M) 0.8D3/0.8D3 210.0M - DDR-S-TS (PFV) - LSZH - BLACK/AQUA - TYPE B</t>
  </si>
  <si>
    <t>CABLE TRONCAL CONECTORIZADO 12F OM4 MPO12-UPC(M)/MPO12-UPC(M) 0.8D3/0.8D3 210.0M - DDR-S-TS (PFV) - LSZH - NEGRO/ACQUA - TIPO B</t>
  </si>
  <si>
    <t>SERVICE CABLE CONECTORIZADO 12F OM4 MPO12-UPC(M)/MPO12-UPC(M) 0.8D3/0.8D3 220.0M - DDR-S-TS (PFV) - LSZH - PRETO/ACQUA - TIPO B</t>
  </si>
  <si>
    <t>TRUNK CABLE PRE-TERMINATED 12F OM4 MPO12-UPC(M)/MPO12-UPC(M) 0.8D3/0.8D3 220.0M - DDR-S-TS (PFV) - LSZH - BLACK/AQUA - TYPE B</t>
  </si>
  <si>
    <t>CABLE TRONCAL CONECTORIZADO 12F OM4 MPO12-UPC(M)/MPO12-UPC(M) 0.8D3/0.8D3 220.0M - DDR-S-TS (PFV) - LSZH - NEGRO/ACQUA - TIPO B</t>
  </si>
  <si>
    <t>CORDAO MONOFIBRA CONECTORIZADO BLI A/B G-657A SC-APC/SC-APC 2.0M - COG - BRANCO - D3</t>
  </si>
  <si>
    <t>SIMPLEX OPTICAL PATCH CORD BLI A/B G-657A SC-APC/SC-APC 2.0M - OFN - WHITE - D3</t>
  </si>
  <si>
    <t>PATCH CORD OPTICO MONOFIBRA CONECTORIZADO BLI A/B G-657A SC-APC/SC-APC 2.0M - COG - BLANCO - D3</t>
  </si>
  <si>
    <t>CORDAO MONOFIBRA CONECTORIZADO BLI A/B G-657A LC-APC/SC-APC 10.0M - COG - BRANCO - D3</t>
  </si>
  <si>
    <t>SIMPLEX OPTICAL PATCH CORD BLI A/B G-657A LC-APC/SC-APC 10.0M - OFN - WHITE - D3</t>
  </si>
  <si>
    <t>PATCH CORD OPTICO MONOFIBRA CONECTORIZADO BLI A/B G-657A LC-APC/SC-APC 10.0M - COG - BLANCO - D3</t>
  </si>
  <si>
    <t>CORDAO MONOFIBRA CONECTORIZADO BLI A/B G-657A LC-APC/SC-APC 2.0M - COG- BRANCO - D3</t>
  </si>
  <si>
    <t>SIMPLEX OPTICAL PATCH CORD BLI A/B G-657A LC-APC/SC-APC 2.0M - COG - WHITE - D3</t>
  </si>
  <si>
    <t>PATCH CORD OPTICO MONOFIBRA CONECTORIZADO BLI A/B G-657A LC-APC/SC-APC 2.0M - COG- BLANCO - D3</t>
  </si>
  <si>
    <t>CORDAO DUPLEX CONECTORIZADO BLI A/B G-657A LC-APC/SC-APC 10.0M - COG - BRANCO</t>
  </si>
  <si>
    <t>OPTICAL PATCH CORD DUPLEX CONECTORIZADO BLI A/B G-657A LC-APC/SC-APC 10.0M - OFN - BRANCO</t>
  </si>
  <si>
    <t>PATCH CORD OPTICO DUPLEX CONECTORIZADO BLI A/B G-657A LC-APC/SC-APC 15.0M - COG - BRANCO</t>
  </si>
  <si>
    <t>CORDAO DUPLEX CONECTORIZADO BLI A/B G-657A LC-APC/SC-APC 2.0M - COG - BRANCO</t>
  </si>
  <si>
    <t>OPTICAL PATCH CORD DUPLEX CONECTORIZADO BLI A/B G-657A LC-APC/SC-APC 2.0M - OFN - WHITE</t>
  </si>
  <si>
    <t>PATCH CORD OPTICO DUPLEX CONECTORIZADO BLI A/B G-657A LC-APC/SC-APC 2.0M - COG - BLANCO</t>
  </si>
  <si>
    <t>CORDAO DUPLEX CONECTORIZADO BLI A/B G-657A SC-APC/SC-APC 2.0M - COG - BRANCO</t>
  </si>
  <si>
    <t>DUPLEX OPTICAL PATCH CORD BLI A/B G-657A SC-APC/SC-APC 2.0M - OFN - WHITE</t>
  </si>
  <si>
    <t>PATCH CORD OPTICO DUPLEX CONECTORIZADO BLI A/B G-657A SC-APC/SC-APC 2.0M - COG - BLANCO</t>
  </si>
  <si>
    <t>SERVICE CABLE CONECTORIZADO 12F OM4 MPO12-UPC(M)/MPO12-UPC(M) 0.8D3/0.8D3 225.0M - DDR-S-TS (PFV) - LSZH - PRETO/ACQUA - TIPO B</t>
  </si>
  <si>
    <t>TRUNK CABLE PRE-TERMINATED 12F OM4 MPO12-UPC(M)/MPO12-UPC(M) 0.8D3/0.8D3 225.0M - DDR-S-TS (PFV) - LSZH - BLACK/AQUA - TYPE B</t>
  </si>
  <si>
    <t>CABLE TRONCAL CONECTORIZADO 12F OM4 MPO12-UPC(M)/MPO12-UPC(M) 0.8D3/0.8D3 225.0M - DDR-S-TS (PFV) - LSZH - NEGRO/ACQUA - TIPO B</t>
  </si>
  <si>
    <t>SERVICE CABLE CONECTORIZADO 12F OM4 MPO12-UPC(M)/MPO12-UPC(M) 0.8D3/0.8D3 230.0M - DDR-S-TS (PFV) - LSZH - PRETO/ACQUA - TIPO B</t>
  </si>
  <si>
    <t>TRUNK CABLE PRE-TERMINATED 12F OM4 MPO12-UPC(M)/MPO12-UPC(M) 0.8D3/0.8D3 230.0M - DDR-S-TS (PFV) - LSZH - BLACK/AQUA - TYPE B</t>
  </si>
  <si>
    <t>CABLE TRONCAL CONECTORIZADO 12F OM4 MPO12-UPC(M)/MPO12-UPC(M) 0.8D3/0.8D3 230.0M - DDR-S-TS (PFV) - LSZH - NEGRO/ACQUA - TIPO B</t>
  </si>
  <si>
    <t>SERVICE CABLE CONECTORIZADO 12F OM4 MPO12-UPC(M)/MPO12-UPC(M) 0.8D3/0.8D3 250.0M - DDR-S-TS (PFV) - LSZH - PRETO/ACQUA - TIPO B</t>
  </si>
  <si>
    <t>TRUNK CABLE PRE-TERMINATED 12F OM4 MPO12-UPC(M)/MPO12-UPC(M) 0.8D3/0.8D3 250.0M - DDR-S-TS (PFV) - LSZH - BLACK/AQUA - TYPE B</t>
  </si>
  <si>
    <t>CABLE TRONCAL CONECTORIZADO 12F OM4 MPO12-UPC(M)/MPO12-UPC(M) 0.8D3/0.8D3 250.0M - DDR-S-TS (PFV) - LSZH - NEGRO/ACQUA - TIPO B</t>
  </si>
  <si>
    <t>SERVICE CABLE CONECTORIZADO 12F OM4 MPO12-UPC(M)/MPO12-UPC(M) 0.8D3/0.8D3 260.0M - DDR-S-TS (PFV) - LSZH - PRETO/ACQUA - TIPO B</t>
  </si>
  <si>
    <t>TRUNK CABLE PRE-TERMINATED 12F OM4 MPO12-UPC(M)/MPO12-UPC(M) 0.8D3/0.8D3 260.0M - DDR-S-TS (PFV) - LSZH - BLACK/AQUA - TYPE B</t>
  </si>
  <si>
    <t>CABLE TRONCAL CONECTORIZADO 12F OM4 MPO12-UPC(M)/MPO12-UPC(M) 0.8D3/0.8D3 260.0M - DDR-S-TS (PFV) - LSZH - NEGRO/ACQUA - TIPO B</t>
  </si>
  <si>
    <t>SERVICE CABLE CONECTORIZADO 12F OM4 MPO12-UPC(M)/MPO12-UPC(M) 0.8D3/0.8D3 270.0M - DDR-S-TS (PFV) - LSZH - PRETO/ACQUA - TIPO B</t>
  </si>
  <si>
    <t>TRUNK CABLE PRE-TERMINATED 12F OM4 MPO12-UPC(M)/MPO12-UPC(M) 0.8D3/0.8D3 270.0M - DDR-S-TS (PFV) - LSZH - BLACK/AQUA - TYPE B</t>
  </si>
  <si>
    <t>CABLE TRONCAL CONECTORIZADO 12F OM4 MPO12-UPC(M)/MPO12-UPC(M) 0.8D3/0.8D3 270.0M - DDR-S-TS (PFV) - LSZH - NEGRO/ACQUA - TIPO B</t>
  </si>
  <si>
    <t>SERVICE CABLE CONECTORIZADO 12F OM4 MPO12-UPC(M)/MPO12-UPC(M) 0.8D3/0.8D3 280.0M - DDR-S-TS (PFV) - LSZH - PRETO/ACQUA - TIPO B</t>
  </si>
  <si>
    <t>TRUNK CABLE PRE-TERMINATED 12F OM4 MPO12-UPC(M)/MPO12-UPC(M) 0.8D3/0.8D3 280.0M - DDR-S-TS (PFV) - LSZH - BLACK/AQUA - TYPE B</t>
  </si>
  <si>
    <t>CABLE TRONCAL CONECTORIZADO 12F OM4 MPO12-UPC(M)/MPO12-UPC(M) 0.8D3/0.8D3 280.0M - DDR-S-TS (PFV) - LSZH - NEGRO/ACQUA - TIPO B</t>
  </si>
  <si>
    <t>SERVICE CABLE CONECTORIZADO 12F OM4 MPO12-UPC(M)/MPO12-UPC(M) 0.8D3/0.8D3 290.0M - DDR-S-TS (PFV) - LSZH - PRETO/ACQUA - TIPO B</t>
  </si>
  <si>
    <t>TRUNK CABLE PRE-TERMINATED 12F OM4 MPO12-UPC(M)/MPO12-UPC(M) 0.8D3/0.8D3 290.0M - DDR-S-TS (PFV) - LSZH - BLACK/AQUA - TYPE B</t>
  </si>
  <si>
    <t>CABLE TRONCAL CONECTORIZADO 12F OM4 MPO12-UPC(M)/MPO12-UPC(M) 0.8D3/0.8D3 290.0M - DDR-S-TS (PFV) - LSZH - NEGRO/ACQUA - TIPO B</t>
  </si>
  <si>
    <t>SERVICE CABLE CONECTORIZADO 12F OM4 MPO12-UPC(M)/MPO12-UPC(M) 0.8D3/0.8D3 310.0M - DDR-S-TS (PFV) - LSZH - PRETO/ACQUA - TIPO B</t>
  </si>
  <si>
    <t>TRUNK CABLE PRE-TERMINATED 12F OM4 MPO12-UPC(M)/MPO12-UPC(M) 0.8D3/0.8D3 310.0M - DDR-S-TS (PFV) - LSZH - BLACK/AQUA - TYPE B</t>
  </si>
  <si>
    <t>CABLE TRONCAL CONECTORIZADO 12F OM4 MPO12-UPC(M)/MPO12-UPC(M) 0.8D3/0.8D3 310.0M - DDR-S-TS (PFV) - LSZH - NEGRO/ACQUA - TIPO B</t>
  </si>
  <si>
    <t>SERVICE CABLE CONECTORIZADO 12F OM4 MPO12-UPC(M)/MPO12-UPC(M) 0.8D3/0.8D3 320.0M - DDR-S-TS (PFV) - LSZH - PRETO/ACQUA - TIPO B</t>
  </si>
  <si>
    <t>TRUNK CABLE PRE-TERMINATED 12F OM4 MPO12-UPC(M)/MPO12-UPC(M) 0.8D3/0.8D3 320.0M - DDR-S-TS (PFV) - LSZH - BLACK/AQUA - TYPE B</t>
  </si>
  <si>
    <t>CABLE TRONCAL CONECTORIZADO 12F OM4 MPO12-UPC(M)/MPO12-UPC(M) 0.8D3/0.8D3 320.0M - DDR-S-TS (PFV) - LSZH - NEGRO/ACQUA - TIPO B</t>
  </si>
  <si>
    <t>SERVICE CABLE CONECTORIZADO 12F OM4 MPO12-UPC(M)/MPO12-UPC(M) 0.8D3/0.8D3 325.0M - DDR-S-TS (PFV) - LSZH - PRETO/ACQUA - TIPO B</t>
  </si>
  <si>
    <t>TRUNK CABLE PRE-TERMINATED 12F OM4 MPO12-UPC(M)/MPO12-UPC(M) 0.8D3/0.8D3 325.0M - DDR-S-TS (PFV) - LSZH - BLACK/AQUA - TYPE B</t>
  </si>
  <si>
    <t>CABLE TRONCAL CONECTORIZADO 12F OM4 MPO12-UPC(M)/MPO12-UPC(M) 0.8D3/0.8D3 325.0M - DDR-S-TS (PFV) - LSZH - NEGRO/ACQUA - TIPO B</t>
  </si>
  <si>
    <t>SERVICE CABLE CONECTORIZADO 12F OM4 MPO12-UPC(M)/MPO12-UPC(M) 0.8D3/0.8D3 330.0M - DDR-S-TS (PFV) - LSZH - PRETO/ACQUA - TIPO B</t>
  </si>
  <si>
    <t>TRUNK CABLE PRE-TERMINATED 12F OM4 MPO12-UPC(M)/MPO12-UPC(M) 0.8D3/0.8D3 330.0M - DDR-S-TS (PFV) - LSZH - BLACK/AQUA - TYPE B</t>
  </si>
  <si>
    <t>CABLE TRONCAL CONECTORIZADO 12F OM4 MPO12-UPC(M)/MPO12-UPC(M) 0.8D3/0.8D3 330.0M - DDR-S-TS (PFV) - LSZH - NEGRO/ACQUA - TIPO B</t>
  </si>
  <si>
    <t>SERVICE CABLE CONECTORIZADO 12F OM4 MPO12-UPC(M)/MPO12-UPC(M) 0.8D3/0.8D3 340.0M - DDR-S-TS (PFV) - LSZH - PRETO/ACQUA - TIPO B</t>
  </si>
  <si>
    <t>TRUNK CABLE PRE-TERMINATED 12F OM4 MPO12-UPC(M)/MPO12-UPC(M) 0.8D3/0.8D3 340.0M - DDR-S-TS (PFV) - LSZH - BLACK/AQUA - TYPE B</t>
  </si>
  <si>
    <t>CABLE TRONCAL CONECTORIZADO 12F OM4 MPO12-UPC(M)/MPO12-UPC(M) 0.8D3/0.8D3 340.0M - DDR-S-TS (PFV) - LSZH - NEGRO/ACQUA - TIPO B</t>
  </si>
  <si>
    <t>SERVICE CABLE CONECTORIZADO 12F OM4 MPO12-UPC(M)/MPO12-UPC(M) 0.8D3/0.8D3 350.0M - DDR-S-TS (PFV) - LSZH - PRETO/ACQUA - TIPO B</t>
  </si>
  <si>
    <t>TRUNK CABLE PRE-TERMINATED 12F OM4 MPO12-UPC(M)/MPO12-UPC(M) 0.8D3/0.8D3 350.0M - DDR-S-TS (PFV) - LSZH - BLACK/AQUA - TYPE B</t>
  </si>
  <si>
    <t>CABLE TRONCAL CONECTORIZADO 12F OM4 MPO12-UPC(M)/MPO12-UPC(M) 0.8D3/0.8D3 350.0M - DDR-S-TS (PFV) - LSZH - NEGRO/ACQUA - TIPO B</t>
  </si>
  <si>
    <t>CORDAO OPTICO CONECTORIZADO FANOUT 12F OM4 LC-UPC/MPO-UPC(F) 0.7D2/20.0D3 - MTF - LSZH - ACQUA - TIPO B</t>
  </si>
  <si>
    <t>OPTICAL PATCH CORD FANOUT 12F OM4 LC-UPC/MPO-UPC(F) 0.7D2/20.0D3 - MTF - LSZH - ACQUA - TYPE b</t>
  </si>
  <si>
    <t>CORDON OPTICO CONECTORIZADO FANOUT 12F OM4 LC-UPC/MPO-UPC(F) 0.7D2/20.0D3 - MTF - LSZH - ACQUA - TIPO B</t>
  </si>
  <si>
    <t>SERVICE CABLE CONECTORIZADO 144F SM G-652D MPO12-APC(M)/MPO12-APC(M) 0.8D3/0.8D3 15.0M - TS - LSZH - PRETO/AMARELO - TIPO B</t>
  </si>
  <si>
    <t>TRUNK CABLE PRE-TERMINATED 144F SM G-652D MPO12-APC(M)/MPO12-APC(M) 0.8D3/0.8D3 15.0M - TS - LSZH - BLACK/YELLOW - TYPE B</t>
  </si>
  <si>
    <t>CABLE TRONCAL CONECTORIZADO 144F SM G-652D MPO12-APC(M)/MPO12-APC(M) 0.8D3/0.8D3 15.0M - TS - LSZH  - NEGRO/AMARILLO - TIPO B</t>
  </si>
  <si>
    <t>SERVICE CABLE CONECTORIZADO 144F SM G-652D MPO12-APC(M)/MPO12-APC(M) 0.8D3/0.8D3 20.0M - TS - LSZH - PRETO/AMARELO - TIPO B</t>
  </si>
  <si>
    <t>TRUNK CABLE PRE-TERMINATED 144F SM G-652D MPO12-APC(M)/MPO12-APC(M) 0.8D3/0.8D3 20.0M - TS - LSZH - BLACK/YELLOW - TYPE B</t>
  </si>
  <si>
    <t>SERVICE CABLE CONECTORIZADO 144F SM G-652D MPO12-APC(M)/MPO12-APC(M) 0.8D3/0.8D3 30.0M - TS - LSZH - PRETO/AMARELO - TIPO B</t>
  </si>
  <si>
    <t>TRUNK CABLE PRE-TERMINATED 144F SM G-652D MPO12-APC(M)/MPO12-APC(M) 0.8D3/0.8D3 30.0M - TS - LSZH - BLACK/YELLOW - TYPE B</t>
  </si>
  <si>
    <t>SERVICE CABLE CONECTORIZADO 144F SM G-652D MPO12-APC(M)/MPO12-APC(M) 0.8D3/0.8D3 40.0M - TS - LSZH - PRETO/AMARELO - TIPO B</t>
  </si>
  <si>
    <t>TRUNK CABLE PRE-TERMINATED 144F SM G-652D MPO12-APC(M)/MPO12-APC(M) 0.8D3/0.8D3 40.0M - TS - LSZH - BLACK/YELLOW - TYPE B</t>
  </si>
  <si>
    <t>CABLE TRONCAL CONECTORIZADO 144F SM G-652D MPO12-APC(M)/MPO12-APC(M) 0.8D3/0.8D3 40.0M - TS - LSZH - NEGRO/AMARILLO - TIPO B</t>
  </si>
  <si>
    <t>SERVICE CABLE CONECTORIZADO 144F SM G-652D MPO12-APC(M)/MPO12-APC(M) 0.8D3/0.8D3 50.0M - TS - LSZH - PRETO/AMARELO - TIPO B</t>
  </si>
  <si>
    <t>TRUNK CABLE PRE-TERMINATED 144F SM G-652D MPO12-APC(M)/MPO12-APC(M) 0.8D3/0.8D3 50.0M - TS - LSZH - BLACK/YELLOW - TYPE B</t>
  </si>
  <si>
    <t>CABLE TRONCAL CONECTORIZADO 144F SM G-652D MPO12-APC(M)/MPO12-APC(M) 0.8D3/0.8D3 50.0M - TS - LSZH - NEGRO/AMARILLO - TIPO B</t>
  </si>
  <si>
    <t>SERVICE CABLE CONECTORIZADO 144F SM G-652D MPO12-APC(M)/MPO12-APC(M) 0.8D3/0.8D3 100.0M - TS - LSZH - PRETO/AMARELO - TIPO B</t>
  </si>
  <si>
    <t>TRUNK CABLE PRE-TERMINATED 144F SM G-652D MPO12-APC(M)/MPO12-APC(M) 0.8D3/0.8D3 100.0M - TS - LSZH - BLACK/YELLOW - TYPE B</t>
  </si>
  <si>
    <t>CABLE TRONCAL CONECTORIZADO 144F SM G-652D MPO12-APC(M)/MPO12-APC(M) 0.8D3/0.8D3 100.0M - TS - LSZH - NEGRO/AMARILLO - TIPO B</t>
  </si>
  <si>
    <t>SERVICE CABLE CONECTORIZADO 72F SM MPO12-APC(M)/MPO12-APC(M) 0.8D3/0.8D3 150.0M - TS - LSZH - AMARELO - TIPO A</t>
  </si>
  <si>
    <t>TRUNK CABLE PRE-TERMINATED 72F SM MPO12-APC(M)/MPO12-APC(M) 0.8D3/0.8D3 150.0M - TS - LSZH - YELLOW - TYPE A</t>
  </si>
  <si>
    <t>CABLE TRONCAL CONECTORIZADO 72F SM MPO12-APC(M)/MPO12-APC(M) 0.8D3/0.8D3 150.0M - TS - LSZH - AMARILLO  - TIPO A</t>
  </si>
  <si>
    <t>SERVICE CABLE CONECTORIZADO 144F OM4 MPO12-UPC(M)/MPO12-UPC(M) 0.8D3/0.8D3 15.0M - TS - LSZH - PRETO/ACQUA - TIPO B</t>
  </si>
  <si>
    <t>TRUNK CABLE PRE-TERMINATED 144F OM4 MPO12-UPC(M)/MPO12-UPC(M) 0.8D3/0.8D3 15.0M - TS - LSZH - BLACK/AQUA - TYPE B</t>
  </si>
  <si>
    <t>CABLE TRONCAL CONECTORIZADO 144F OM4 MPO12-UPC(M)/MPO12-UPC(M) 0.8D3/0.8D3 15.0M - TS - LSZH - NEGRO/ACQUA - TIPO B</t>
  </si>
  <si>
    <t>SERVICE CABLE CONECTORIZADO 144F OM4 MPO12-UPC(M)/MPO12-UPC(M) 0.8D3/0.8D3 20.0M - TS - LSZH - PRETO/ACQUA - TIPO B</t>
  </si>
  <si>
    <t>SERVICE CABLE CONECTORIZADO 144F OM4 MPO12-UPC(M)/MPO12-UPC(M) 0.8D3/0.8D3 30.0M - TS - LSZH - PRETO/ACQUA - TIPO B</t>
  </si>
  <si>
    <t>TRUNK CABLE PRE-TERMINATED 144F OM4 MPO12-UPC(M)/MPO12-UPC(M) 0.8D3/0.8D3 30.0M - TS - LSZH - BLACK/AQUA - TYPE B</t>
  </si>
  <si>
    <t>CABLE TRONCAL CONECTORIZADO 144F OM4 MPO12-UPC(M)/MPO12-UPC(M) 0.8D3/0.8D3 30.0M - TS - LSZH - NEGRO/ACQUA - TIPO B</t>
  </si>
  <si>
    <t>SERVICE CABLE CONECTORIZADO 144F OM4 MPO12-UPC(M)/MPO12-UPC(M) 0.8D3/0.8D3 40.0M - TS - LSZH - PRETO/ACQUA - TIPO B</t>
  </si>
  <si>
    <t>TRUNK CABLE PRE-TERMINATED 144F OM4 MPO12-UPC(M)/MPO12-UPC(M) 0.8D3/0.8D3 40.0M - TS - LSZH - BLACK/AQUA - TYPE B</t>
  </si>
  <si>
    <t>CABLE TRONCAL CONECTORIZADO 144F OM4 MPO12-UPC(M)/MPO12-UPC(M) 0.8D3/0.8D3 40.0M - TS - LSZH - NEGRO/ACQUA - TIPO B</t>
  </si>
  <si>
    <t>SERVICE CABLE CONECTORIZADO 144F OM4 MPO12-UPC(M)/MPO12-UPC(M) 0.8D3/0.8D3 50.0M - TS - LSZH - PRETO/ACQUA - TIPO B</t>
  </si>
  <si>
    <t>TRUNK CABLE PRE-TERMINATED 144F OM4 MPO12-UPC(M)/MPO12-UPC(M) 0.8D3/0.8D3 50.0M - TS - LSZH - BLACK/AQUA - TYPE B</t>
  </si>
  <si>
    <t>CABLE TRONCAL CONECTORIZADO 144F OM4 MPO12-UPC(M)/MPO12-UPC(M) 0.8D3/0.8D3 50.0M - TS - LSZH - NEGRO/ACQUA - TIPO B</t>
  </si>
  <si>
    <t>SERVICE CABLE CONECTORIZADO 144F OM4 MPO12-UPC(M)/MPO12-UPC(M) 0.8D3/0.8D3 100.0M - TS - LSZH - PRETO/ACQUA - TIPO B</t>
  </si>
  <si>
    <t>TRUNK CABLE PRE-TERMINATED 144F OM4 MPO12-UPC(M)/MPO12-UPC(M) 0.8D3/0.8D3 100.0M - TS - LSZH - BLACK/AQUA - TYPE B</t>
  </si>
  <si>
    <t>CABLE TRONCAL CONECTORIZADO 144F OM4 MPO12-UPC(M)/MPO12-UPC(M) 0.8D3/0.8D3 100.0M - TS - LSZH - NEGRO/ACQUA - TIPO B</t>
  </si>
  <si>
    <t>CABO OPTICO AT-62627DT-048-TNDB-J</t>
  </si>
  <si>
    <t>CABLE OPTICO AT-62627DT-048-TNDB-J</t>
  </si>
  <si>
    <t>RADIO TERMINAL FULL OUTDOOR WIBAS OSDR 28GHZ, BAIXA, DS 1008, SB 02, LICENCAS FUNCIONAMENTO HUB PMP E MAX DL</t>
  </si>
  <si>
    <t>RADIO TERMINAL FULL OUTDOOR WIBAS OSDR 28GHZ, BAIXA, DS 1008, SB 02, LICENSAS FUNCIONAMENTO HUB PMP E MAX DL</t>
  </si>
  <si>
    <t>RADIO TERMINAL FULL OUTDOOR STREETNODE 28GHZ, BAIXA, SB 02, LIGHT GREY, AC, ANTENA CLOCKWISE E NARROW, LICENCAS FUNCIONAMENTO PTP E 4096QAM</t>
  </si>
  <si>
    <t>RADIO TERMINAL FULL OUTDOOR STREETNODE 28GHZ, ALTA, SB 02, LIGHT GREY, AC,ANTENA CLOCKWISE E NARROW, LICENCAS FUNCIONAMENTO PTP E 4096QAM</t>
  </si>
  <si>
    <t>RADIO TERMINAL FULL OUTDOOR STREETNODE 28GHZ, ALTA, SB 02, LIGHT GREY, AC, ANTENA CLOCKWISE E NARROW, LICENSAS FUNCIONAMENTO TERMINAL PMP E MAX DL</t>
  </si>
  <si>
    <t>RADIO TERMINAL FULL OUTDOOR STREETNODE 28GHZ, BAIXA, SB 02, LIGHT GREY, AC, ANTENA CLOCKWISE E NARROW, LICENSAS FUNCIONAMENTO HUB PMP E MAX DL</t>
  </si>
  <si>
    <t>SERVICE CABLE CONECTORIZADO 06F OM3 LC-UPC/LC-UPC 1.0D2/1.0D2 150.0M - TIGHT - LSZH - ACQUA</t>
  </si>
  <si>
    <t>TRUNK CABLE PRE-TERMINATED 06F OM3 LC-UPC/LC-UPC 1.0D2/1.0D2 150.0M - TIGHT - LSZH - AQUA</t>
  </si>
  <si>
    <t>CABLE TRONCAL CONECTORIZADO 06F OM3 LC-UPC/LC-UPC 1.0D2/1.0D2 150.0M - TIGHT - LSZH - ACQUA</t>
  </si>
  <si>
    <t>CABO OPTICO CFOA-SM-AS100-S 96F G-652D NR</t>
  </si>
  <si>
    <t>OPTICAL CABLE CFOA-SM-AS100-S 96F G-652D NR</t>
  </si>
  <si>
    <t>CABLE OPTICO CFOA-SM-AS100-S 96F G-652D NR</t>
  </si>
  <si>
    <t>ET04132</t>
  </si>
  <si>
    <t>a0A6100001fDvJj</t>
  </si>
  <si>
    <t>SUPERVISÃO, EXECUÇÃO DE EMENDAS E TESTES DE ACEITAÇÃO DA REDE FIBERMESH</t>
  </si>
  <si>
    <t>DGO600 (DISTRIBUIDOR GERAL OPTICO - BASTIDOR COM 4 SUB-RACKS DE EMENDAS E CONECTORES - 256F)</t>
  </si>
  <si>
    <t>DGO600 (MAIN DISTRIBUTION FRAME - CABINET WITH 4 SUB-RACKS FOR SPLICES AND CONNECTORS - 256F)</t>
  </si>
  <si>
    <t>DGO600 (DISTRIBUIDOR GENERAL OPTICO - BASTIDOR CON 4 SUB-RACKS DE EMPALMES Y CONECTORES - 256F)</t>
  </si>
  <si>
    <t>CABO OPTICO CFOA-SM-DDR-S 144F TS (PFV) LSZH (CATV)</t>
  </si>
  <si>
    <t>OPTICAL CABLE CFOA-SM-DDR-S 144F TS (PFV) LSZH (CATV)</t>
  </si>
  <si>
    <t>CABLE OPTICO CFOA-SM-DDR-S 144F TS (PFV) LSZH (CATV)</t>
  </si>
  <si>
    <t>CABO OPTICO CFOA-SM-DDR-S 288F TS (PFV) LSZH (CATV)</t>
  </si>
  <si>
    <t>OPTICAL CABLE CFOA-SM-DDR-S 288F TS (PFV) LSZH (CATV)</t>
  </si>
  <si>
    <t>CABLE OPTICO CFOA-SM-DDR-S 288F TS (PFV) LSZH (CATV)</t>
  </si>
  <si>
    <t>DGO600 (DISTRIBUIDOR GERAL OPTICO - BASTIDOR COM 8 SUB-RACKS DE EMENDAS E CONECTORES - 512F)</t>
  </si>
  <si>
    <t>DGO600 (MAIN DISTRIBUTION FRAME - CABINET WITH 8 SUB-RACKS FOR SPLICES AND CONNECTORS - 512F)</t>
  </si>
  <si>
    <t>DGO600 (DISTRIBUIDOR GENERAL OPTICO - BASTIDOR CON 8 SUB-RACKS DE EMPALMES Y CONECTORES - 512F)</t>
  </si>
  <si>
    <t>CABO OPTICO CFOA-SM-AS-CMO7KN-S TS (24F G-655 + 12F G-652D) NR</t>
  </si>
  <si>
    <t>OPTICAL CABLE CFOA-SM-AS-CMO7KN-S TS (24F G-655 + 12F G-652D) NR</t>
  </si>
  <si>
    <t>CABLE OPTICO CFOA-SM-AS-CMO7KN-S TS (24F G-655 + 12F G-652D) NR</t>
  </si>
  <si>
    <t>CABO OPTICO CFOA-SM-LV-AS-CMO10KN-S-24F G-652D NR (ABNT CL)</t>
  </si>
  <si>
    <t>OPTICAL CABLE CFOA-SM-LV-AS-CMO10KN-S-24F G-652D NR (ABNT CL)</t>
  </si>
  <si>
    <t>CABLE OPTICO CFOA-SM-LV-AS-CMO10KN-S-24F G-652D NR (ABNT CL)</t>
  </si>
  <si>
    <t>CABO OPTICO CFOA-SM-LV-AS-CMO10KN-S-36F G-652D NR (ABNT CL)</t>
  </si>
  <si>
    <t>OPTICAL CABLE CFOA-SM-LV-AS-CMO10KN-S-36F G-652D NR (ABNT CL)</t>
  </si>
  <si>
    <t>CABLE OPTICO CFOA-SM-LV-AS-CMO10KN-S-36F G-652D NR (ABNT CL)</t>
  </si>
  <si>
    <t>ANTENA SETORIAL 90° PARA WIBAS OSDR-HUB, 27,5 - 29,5 GHZ, 19 DBI, POLARIZACAO VERTIFICAL, KIT DE MONTAGEM INCLUSO - INTRA</t>
  </si>
  <si>
    <t>SERVICE CABLE CONECTORIZADO FANOUT 12F OM4 LC-UPC/MPO12-UPC(M) 1.0D2/2.0D3 30.0M - UT - LSZH - ACQUA - TIPO A</t>
  </si>
  <si>
    <t>DIO BX24 08F SM SC-APC - TELCORDIA</t>
  </si>
  <si>
    <t>ODF BX24 08F SM SC-APC - TELCORDIA</t>
  </si>
  <si>
    <t>DIO BX24 16F SM SC-APC - TELCORDIA</t>
  </si>
  <si>
    <t>ODF BX24 16F SM SC-APC - TELCORDIA</t>
  </si>
  <si>
    <t>CEIP 12 (CAIXA DE EMENDA INTERNA DE PAREDE PARA 12F - 8 PIGTAILS SC-APC ABNT)</t>
  </si>
  <si>
    <t>SLIMBOX 12-FIBER INTERNAL ADAPTER MODULE (CEIP 12 - 8 PIGTAILS SC-APC ABNT)</t>
  </si>
  <si>
    <t>CEIP 12 (CAJA DE EMPALME INTERNA DE PARED PARA 12 F - 8 PIGTAILS SC-APC ABNT)</t>
  </si>
  <si>
    <t>CABO OPTICO CFOA-NZD-AS160-S 3.6KN 24F G-655C NR DC</t>
  </si>
  <si>
    <t>OPTICAL CABLE CFOA-NZD-AS160-S 3.6KN 24F G-655C NR DC</t>
  </si>
  <si>
    <t>CABLE OPTICO CFOA-NZD-AS160-S 3.6KN 24F G-655C NR DC</t>
  </si>
  <si>
    <t>CABO OPTICO OPTIC-LAN-AR (PFV) 06F MM (50) OM4 COG</t>
  </si>
  <si>
    <t>CORDAO DUPLEX CONECTORIZADO PREMIUM OM5 LC-UPC/LC-UPC UNIBOOT - 2.0M - LSZH - ACQUA (A - B)</t>
  </si>
  <si>
    <t>DUPLEX OPTICAL PATCH CORD PREMIUM OM5 LC-UPC/LC-UPC UNIBOOT - 2.0M - LSZH - AQUA (A - B)</t>
  </si>
  <si>
    <t>PATCH CORD OPTICO DUPLEX CONECTORIZADO PREMIUM OM5 LC-UPC/LC-UPC UNIBOOT - 2.0M - LSZH - ACQUA (A - B)</t>
  </si>
  <si>
    <t>CABO OPTICO CFOA-SM-AS-CMO4KN-S 48F G-652D (100202739) TS</t>
  </si>
  <si>
    <t>OPTICAL CABLE CFOA-SM-AS-CMO4KN-S 48F G-652D (100202739) TS</t>
  </si>
  <si>
    <t>CABLE OPTICO CFOA-SM-AS-CMO4KN-S 48F G-652D (100202739) TS</t>
  </si>
  <si>
    <t>DIO B48 MODULO BASICO PLANO</t>
  </si>
  <si>
    <t>ODF B48 BASIC MODULE PLAIN</t>
  </si>
  <si>
    <t>ODF B48 MODULO BASICO PLANO</t>
  </si>
  <si>
    <t>CABO OPTICO CFOI-SM-EO 08F LSZH AZ (FIBER-LAN INDOOR)</t>
  </si>
  <si>
    <t>OPTICAL CABLE CFOI-SM-EO 08F LSZH AZ (FIBER-LAN INDOOR)</t>
  </si>
  <si>
    <t>CABLE OPTICO CFOI-SM-EO 08F LSZH AZ (FIBER-LAN INDOOR)</t>
  </si>
  <si>
    <t>CABO OPTICO CFOI-MM-UB 72F (50) TS OM5 LSZH LIME GREEN</t>
  </si>
  <si>
    <t>OPTICAL CABLE CFOI-MM-UB 72F (50) TS OM5 LSZH LIME GREEN</t>
  </si>
  <si>
    <t>CABLE OPTICO CFOI-MM-UB 72F (50) TS OM5 LSZH LIME GREEN</t>
  </si>
  <si>
    <t>CORDAO OPTICO COA-MM-MTF-12F-30-LSZH (50) OM5 LIME GREEN</t>
  </si>
  <si>
    <t>OPTICAL CORD COA-MM-MTF-12F-30-LSZH (50) OM5 LIME GREEN</t>
  </si>
  <si>
    <t>CORDON OPTICO COA-MM-MTF-12F-30-LSZH (50) OM5 LIME GREEN</t>
  </si>
  <si>
    <t>CABO OPTICO CFOA-NZD-AS-CMO1.5KN-S 24F G-655 CT</t>
  </si>
  <si>
    <t>OPTICAL CABLE CFOA-NZD-AS-CMO1.5KN-S 24F G-655 CT</t>
  </si>
  <si>
    <t>CABLE OPTICO CFOA-NZD-AS-CMO1.5KN-S 24F G-655 CT</t>
  </si>
  <si>
    <t>ET04122</t>
  </si>
  <si>
    <t>a0A6100001fDtPK</t>
  </si>
  <si>
    <t>SERVICE CABLE CONECTORIZADO 48F SM G-652D E2000-APC/LC-APC 1.5D2/1.5D2 10.0M - MC - LSZH - AMARELO</t>
  </si>
  <si>
    <t>TRUNK CABLE PRE-TERMINATED 48F SM G-652D E2000-APC/LC-APC 1.5D2/1.5D2 10.0M - MC - LSZH - AMARELO</t>
  </si>
  <si>
    <t>CABLE TRONCAL CONECTORIZADO 48F SM G-652D E2000-APC/LC-APC 1.5D2/1.5D2 10.0M - MC - LSZH - AMARILLO</t>
  </si>
  <si>
    <t>PATCH CORD F/UTP GIGALAN CAT.6 - LSZH - T568A/B - 2.5M - AZUL (BLINDADO)</t>
  </si>
  <si>
    <t>F/UTP CAT.6 COPPER PATCH CORD GIGALAN  - LSZH - T568A/B - 2.5M - BLUE (SHIELDED)</t>
  </si>
  <si>
    <t>FERRAMENTA DE CAMPO PARA MPO UNIVERSAL</t>
  </si>
  <si>
    <t>TOOL KIT FOR  UNIVERSAL MPO</t>
  </si>
  <si>
    <t>HERRAMIENTA DE CAMPO PARA MPO UNIVERSAL</t>
  </si>
  <si>
    <t>ET03777</t>
  </si>
  <si>
    <t>a0A6100001fDv7d</t>
  </si>
  <si>
    <t>KIT DEMONSTRACAO FERRAMENTA DE CAMPO PARA MPO UNIVERSAL</t>
  </si>
  <si>
    <t>DEMONSTRATION FIELD TOOL KIT FOR  UNIVERSAL MPO</t>
  </si>
  <si>
    <t>KIT DEMOSTRACION HERRAMIENTA DE CAMPO PARA MPO UNIVERSAL</t>
  </si>
  <si>
    <t>ET03778</t>
  </si>
  <si>
    <t>a0A6100001fDv7i</t>
  </si>
  <si>
    <t>CABO OPTICO AT-3BE52YT-036</t>
  </si>
  <si>
    <t>OPTICAL CABLE AT-3BE52YT-036</t>
  </si>
  <si>
    <t>CABLE OPTICO AT-3BE52YT-036</t>
  </si>
  <si>
    <t>CABO OPTICO CFOA-NZD/SM-LV-AS-CMO7KN-S 36F (12F G-655C 24F G-652D) NR</t>
  </si>
  <si>
    <t>OPTICAL CABLE CFOA-NZD/SM-LV-AS-CMO7KN-S 36F (12F G-655C 24F G-652D) NR</t>
  </si>
  <si>
    <t>CABLE OPTICO CFOA-NZD/SM-LV-AS-CMO7KN-S 36F (12F G-655C 24F G-652D) NR</t>
  </si>
  <si>
    <t>Start-up - Pacote de Serviços para Equipamentos FTTx / Vídeo Overlay / Laserway / Wi-Fi / Software - VCS</t>
  </si>
  <si>
    <t>Start-up - Service Package for FTTx Equipments / Video Overlay / Laserway / Wi-Fi - VCS</t>
  </si>
  <si>
    <t>Start-up - Paquete de Servicios para Equipos FTTx / Video Overlay / Laserway / Wi-Fi - VCS</t>
  </si>
  <si>
    <t>ET03271</t>
  </si>
  <si>
    <t>a0A6100000blnyi</t>
  </si>
  <si>
    <t>ET04135</t>
  </si>
  <si>
    <t>a0A6100001fDw06</t>
  </si>
  <si>
    <t>CABO OPTICO AT-3BE22Y6-024</t>
  </si>
  <si>
    <t>OPTICAL CABLE AT-3BE22Y6-024</t>
  </si>
  <si>
    <t>CABLE OPTICO AT-3BE22Y6-024</t>
  </si>
  <si>
    <t>CABO OPTICO AT-3BE27DT-036-TLCB</t>
  </si>
  <si>
    <t>OPTICAL CABLE AT-3BE27DT-036-TLCB</t>
  </si>
  <si>
    <t>CABLE OPTICO AT-3BE27DT-036-TLCB</t>
  </si>
  <si>
    <t>CEIP 08 FLEX - 1X8 (CAIXA DE EMENDA INTERNA DE PAREDE COM SPLITTER 1X8 E 8 ADAPTADORES SC/APC SAP 331613)</t>
  </si>
  <si>
    <t>SLIMBOX 8 FLEX INDOOR - 1x8 SPLITTER MODULE (FIBER INTERNAL ADAPTER MODULE WITH SPLITTER 1x8 AND 8 SC/APC ADAPTERS - CEIP FLEX SAP 331613)</t>
  </si>
  <si>
    <t>CEIP 08 FLEX - 1x8 (CAJA DE EMPALME INTERNA DE PARED CON SPLITTER 1x8 Y 8 ADAPTADORES SC/APC SAP 331613)</t>
  </si>
  <si>
    <t>ROSETA FLEX OPTICA 1P SOBREPOR C/ 1 PIGTAIL G-657, 1 ADAP SC-APC E LIMITADOR PLASTICO SAP 331612 - CINZA</t>
  </si>
  <si>
    <t>SLIMBOX FLEX INDOOR ROSETTE 1P OVERLAY W/ 1 PIGTAIL G-657, 1 ADAP SC-APC AND PLASTIC LIMITER SAP 331612 - GRAY</t>
  </si>
  <si>
    <t>ROSETA FLEX OPTICA 1P SOBREPONER C/ 1 PIGTAIL G-657, 1 ADAP SC-APC Y LIMITADOR PLASTICO SAP 331612 - GRIS</t>
  </si>
  <si>
    <t>CEIP 08 FLEX - 1X4 (CAIXA DE EMENDA INTERNA DE PAREDE COM SPLITTER 1X4 E 4 ADAPTADORES SC/APC SAP 331614)</t>
  </si>
  <si>
    <t>SLIMBOX 8 FLEX INDOOR - 1x4 SPLITTER MODULE (FIBER INTERNAL ADAPTER MODULE WITH SPLITTER 1x4 AND 4 SC/APC ADAPTERS - CEIP FLEX SAP 331614)</t>
  </si>
  <si>
    <t>CEIP 08 FLEX - 1x4 (CAJA DE EMPALME INTERNA DE PARED CON SPLITTER 1x4 Y 4 ADAPTADORES SC/APC SAP 331614)</t>
  </si>
  <si>
    <t>ROSETA OPTICA 2P 4X2 SOBREPOR - BRANCO (LOGO UFINET)</t>
  </si>
  <si>
    <t>OPTICAL ROSETTE 2P 4X2 - WHITE (LOGO UFINET)</t>
  </si>
  <si>
    <t>ROSETA OPTICA 2P 4X2 SUPERPOSICION - BLANCO (LOGO UFINET)</t>
  </si>
  <si>
    <t>PLAQUETA PARA FK-CTO-16MC (CAIXA TERMINAL OPTICA CONECTORIZADA)</t>
  </si>
  <si>
    <t>PLACA PARA FK-CTO-16MC (CAJA TERMINAL OPTICA CONECTORIZADA)</t>
  </si>
  <si>
    <t>SUBRACK  OMNIBAS-8W</t>
  </si>
  <si>
    <t>FAN TRAY IDU  OMNIBAS-8W</t>
  </si>
  <si>
    <t>POWER SUPPLY UNIT OMNIBAS-8W</t>
  </si>
  <si>
    <t>IDU SUBRACK  OMNIBAS-4W V2.</t>
  </si>
  <si>
    <t>FAN TRAY IDU  OMNIBAS-4W V2</t>
  </si>
  <si>
    <t>CONTROL ELECT/OPTICAL UNIT OMNIBAS-8W</t>
  </si>
  <si>
    <t>32 E1 INTERFACE OMNIBAS-8W</t>
  </si>
  <si>
    <t>16 E1 INTERFACE OMNIBAS-8W</t>
  </si>
  <si>
    <t>STM1 4+0  INTER.UNIT OMNIBAS-8W</t>
  </si>
  <si>
    <t>STM1 1+1 INTER.UNIT OMNIBAS-8W</t>
  </si>
  <si>
    <t>PTP MODEM V3 OMNIBAS-8W</t>
  </si>
  <si>
    <t>INTERFACE DUMMY PLATE OMNIBAS-8W</t>
  </si>
  <si>
    <t>MODEM DUMMY PLATE OMNIBAS-8W</t>
  </si>
  <si>
    <t>OMNIBAS ODU - CFS 8GHZ</t>
  </si>
  <si>
    <t>CABO OPTICO AT-3BE12YT-096 LSZH</t>
  </si>
  <si>
    <t>OPTICAL CABLE AT-3BE12YT-096 LSZH</t>
  </si>
  <si>
    <t>CABLE OPTICO AT-3BE12YT-096 LSZH</t>
  </si>
  <si>
    <t>CORDAO DUPLEX CONECTORIZADO 50.0 MT-RJ/MT-RJ 2.5M - PARALELO - COG - AMARELO</t>
  </si>
  <si>
    <t>PATCH CORD OPTICO DUPLEX CONECTORIZADO 50.0 MT-RJ/MT-RJ 2.5M - PARALELO - COG - AMARILLO</t>
  </si>
  <si>
    <t>DUPLEX OPTICAL PATCH CORD 50.0 MT-RJ/MT-RJ 2.5M - PARALLEL - OFN - YELLOW</t>
  </si>
  <si>
    <t>LICENÇA DE SOFTWARE MAX MBPS RATE ACOPLADO AO HW (POR MODEM ATIVO) - OBX-SK-MAXMbps</t>
  </si>
  <si>
    <t>LICENÇA DE SOFTWARE MODEM XPIC (POR PAR DE MODEN ATIVO) -ME-SK-CX-XPIC</t>
  </si>
  <si>
    <t>UNIMS CLIENT - PER CONCURRENT CLIENT CONNECTION</t>
  </si>
  <si>
    <t>UNIMS SERVER - UP TO 200 SERVER IP CONNECTIONS</t>
  </si>
  <si>
    <t>UNIMS CONNECTION FEE - PER MODEM (FOR WIRELESS) OR DEVICE (FOR WIRELINE)</t>
  </si>
  <si>
    <t>UNIMS TECHNOLOGY DRIVER FOR OMNIBAS</t>
  </si>
  <si>
    <t>UNIMS TOPOLOGY MANAGER</t>
  </si>
  <si>
    <t>UNIMS HISTORICAL PERFORMANCE MANAGER FOR OMNIBAS TECHNOLOGY</t>
  </si>
  <si>
    <t>UNIMS HTTP NORTH BOUND INTERFACE - PER SERVER</t>
  </si>
  <si>
    <t>UNIMS SERVER SCALABILITY LEVEL 2 ADD-ON - UP TO 4,000 SERVER IP CONNECTIONS</t>
  </si>
  <si>
    <t>UNIMS SERVER SCALABILITY LEVEL 3 ADD-ON - UP TO 8,000 SERVER IP CONNECTIONS</t>
  </si>
  <si>
    <t>UNIMS SERVER SCALABILITY LEVEL 4 ADD-ON - UP TO 14,000 SERVER IP CONNECTIONS</t>
  </si>
  <si>
    <t>UNIMS SERVER SCALABILITY LEVEL 5 ADD-ON - UP TO 20,000 SERVER IP CONNECTIONS</t>
  </si>
  <si>
    <t>UNIMS SERVER SCALABILITY LEVEL 6 ADD-ON - UP TO 40,000 SERVER IP CONNECTIONS</t>
  </si>
  <si>
    <t>UNIMS SECURE PROTOCOLS ADD-ON</t>
  </si>
  <si>
    <t>UNIMS AUTHENTICATION ADD-ON (*)</t>
  </si>
  <si>
    <t>UNIMS ALARMS CORRELATION ADD-ON (*)</t>
  </si>
  <si>
    <t>UNIMS CUSTOM SQL-BASED REPORTING ADD-ON (*)</t>
  </si>
  <si>
    <t>UNIMS CONNECTION FEE BUNDLE 10 - TEN (10) MODEMS (FOR WIRELESS) OR DEVICE (FOR WIRELINE)</t>
  </si>
  <si>
    <t>UNIMS CONNECTION FEE BUNDLE 100 - ONE HUNDRED (100) MODEMS (FOR WIRELESS) OR DEVICE (FOR WIRELINE)</t>
  </si>
  <si>
    <t>UNIMS CONNECTION FEE BUNDLE 1000 - ONE THOUSAND (1000) MODEMS (FOR WIRELESS) OR DEVICE (FOR WIRELINE)</t>
  </si>
  <si>
    <t>UNIMS TECHNOLOGY DRIVER FOR WIBAS</t>
  </si>
  <si>
    <t>UNIMS TECHNOLOGY DRIVER FOR STREETNODE</t>
  </si>
  <si>
    <t>SERVICE CABLE CONECTORIZADO 48F SM G-652D LC-APC/SC-APC 1.50D2/1.50D2 10.0M - MC - LSZH - AMARELO</t>
  </si>
  <si>
    <t>TRUNK CABLE PRE-TERMINATED 48F SM G-652D LC-APC/SC-APC 1.50D2/1.50D2 10.0M - MC - LSZH - YELLOW</t>
  </si>
  <si>
    <t>CABLE TRONCAL CONECTORIZADO 48F SM G-652D LC-APC/SC-APC 1.50D2/1.50D2 10.0M - MC - LSZH - AMARILLO</t>
  </si>
  <si>
    <t>GANGED ADAPTERS LC (OFS)</t>
  </si>
  <si>
    <t>UNIMS TECHNOLOGY DRIVER FOR ULTRALINK</t>
  </si>
  <si>
    <t>UNIMS TECHNOLOGY DRIVER FOR CAMBIUM PTP600</t>
  </si>
  <si>
    <t>UNIMS TECHNOLOGY DRIVER FOR RADWIN</t>
  </si>
  <si>
    <t>UNIMS TECHNOLOGY DRIVER FOR NETGEAR</t>
  </si>
  <si>
    <t>UNIMS TECHNOLOGY DRIVER FOR OPTO-22</t>
  </si>
  <si>
    <t>UNIMS TECHNOLOGY DRIVER FOR EMM100</t>
  </si>
  <si>
    <t>UNIMS TECHNOLOGY DRIVER FOR ELTEK</t>
  </si>
  <si>
    <t>UNIMS LINK DISCOVERY ADD-ON</t>
  </si>
  <si>
    <t>CABO OPTICO CFOA-SM-AS80-S 24F G-652D RC (CATV)</t>
  </si>
  <si>
    <t>OPTICAL CABLE CFOA-SM-AS80-S 24F G-652D RC (CATV)</t>
  </si>
  <si>
    <t>CABLE OPTICO CFOA-SM-AS80-S 24F G-652D RC (CATV)</t>
  </si>
  <si>
    <t>CABO OPTICO CFOA-SM-AS80-S 36F G-652D RC (CATV)</t>
  </si>
  <si>
    <t>OPTICAL CABLE CFOA-SM-AS80-S 36F G-652D RC (CATV)</t>
  </si>
  <si>
    <t>CABLE OPTICO CFOA-SM-AS80-S 36F G-652D RC (CATV)</t>
  </si>
  <si>
    <t>CABO OPTICO CFOA-SM-AS80-S 48F G-652D RC (CATV)</t>
  </si>
  <si>
    <t>OPTICAL CABLE CFOA-SM-AS80-S 48F G-652D RC (CATV)</t>
  </si>
  <si>
    <t>CABLE OPTICO CFOA-SM-AS80-S 48F G-652D RC (CATV)</t>
  </si>
  <si>
    <t>UNIMS VIRTUAL NETWORKS ADD-ON  (*)</t>
  </si>
  <si>
    <t>UNIMS EFM ADD-ON</t>
  </si>
  <si>
    <t>UNIMS INVENTORY MANAGER</t>
  </si>
  <si>
    <t>UNIMS INVENTORY HISTORY ADD-ON  (*)</t>
  </si>
  <si>
    <t>UNIMS HISTORICAL PERFORMANCE MANAGER FOR WIBAS TECHNOLOGY</t>
  </si>
  <si>
    <t>UNIMS HISTORICAL PERFORMANCE MANAGER FOR STREETNODE TECHNOLOGY</t>
  </si>
  <si>
    <t>UNIMS HISTORICAL PERFORMANCE MANAGER FOR ULTRALINK TECHNOLOGY</t>
  </si>
  <si>
    <t>UNIMS HISTORICAL PERFORMANCE MANAGER FOR CAMBIUM PTP600 TECHNOLOGY</t>
  </si>
  <si>
    <t>UNIMS SMART THRESHOLD ADD-ON</t>
  </si>
  <si>
    <t>UNIMS RADIO QUALITY ADD-ON  (*)</t>
  </si>
  <si>
    <t>UNIMS ADVANCED REPORTING ADD-ON  (*)</t>
  </si>
  <si>
    <t>UNIMS AUDIT MANAGER</t>
  </si>
  <si>
    <t>UNIMS NODELOG ADD-ON</t>
  </si>
  <si>
    <t>UNIMS CONFIGURATION MANAGER</t>
  </si>
  <si>
    <t>UNIMS SOFTWARE MANAGER</t>
  </si>
  <si>
    <t>UNIMS PLANNING MANAGER</t>
  </si>
  <si>
    <t>UNIMS RADIO LINKS PLANNING ADD-ON  (*)</t>
  </si>
  <si>
    <t>UNIMS SERVICE MANAGER</t>
  </si>
  <si>
    <t>UNIMS E2E ETHERNET OAM ADD-ON</t>
  </si>
  <si>
    <t>UNIMS G.8032 ERP ADD-ON</t>
  </si>
  <si>
    <t>UNIMS CONFIGURATION PROFILES ADD-ON FOR OMNIBAS (*)</t>
  </si>
  <si>
    <t>UNIMS CONFIGURATION PROFILES ADD-ON FOR WIBAS (*)</t>
  </si>
  <si>
    <t>UNIMS CONFIGURATION PROFILES ADD-ON FOR STREETNODE</t>
  </si>
  <si>
    <t>UNIMS CONFIGURATION PROFILES ADD-ON FOR ULTRALINK (*)</t>
  </si>
  <si>
    <t>UNIMS WIBAS HUB CAPACITY PLANNING ADD-ON</t>
  </si>
  <si>
    <t>UNIMS SERVER REDUNDANCY - PER REDUNDANT SERVER-</t>
  </si>
  <si>
    <t>UNIMS HIGH AVAILABILITY CLUSTER - PER CLUSTER</t>
  </si>
  <si>
    <t>UNIMS HIGH AVAILABILITY CLUSTER GEO-REDUNDANCY ADD-ON  (*) - PER CLUSTER</t>
  </si>
  <si>
    <t>UNIMS SNMP NORTH BOUND INTERFACE - PER SERVER</t>
  </si>
  <si>
    <t>UNIMS FTP NORTH BOUND INTERFACE - PER SERVER</t>
  </si>
  <si>
    <t>BANDEJA DE EMENDA 36F PARA FK-CEO</t>
  </si>
  <si>
    <t>SPLICE TRAY 36F FOR FK-CEO</t>
  </si>
  <si>
    <t>BANDEJA DE EMPALME 36F PARA FK-CEO</t>
  </si>
  <si>
    <t>SERVICE CABLE CONECTORIZADO 12F SM SC-APC/SC-APC 0.8D2/0.8D2 10.0M - UT - LSZH - AZUL</t>
  </si>
  <si>
    <t>TRUNK CABLE PRE-TERMINATED 12F SM SC-APC/SC-APC 0.8D2/0.8D2 10.0M - UT - LSZH - BLUE</t>
  </si>
  <si>
    <t>CABLE TRONCAL CONECTORIZADO 12F SM SC-APC/SC-APC 0.8D2/0.8D2 10.0M - UT - LSZH - AZUL</t>
  </si>
  <si>
    <t>SERVICE CABLE CONECTORIZADO 12F SM SC-APC/SC-APC 0.8D2/0.8D2 5.0M - UT - LSZH - AZUL</t>
  </si>
  <si>
    <t>TRUNK CABLE PRE-TERMINATED 12F SM SC-APC/SC-APC 0.8D2/0.8D2 5.0M - UT - LSZH - BLUE</t>
  </si>
  <si>
    <t>CABLE TRONCAL CONECTORIZADO 12F SM SC-APC/SC-APC 0.8D2/0.8D2 5.0M - UT - LSZH - AZUL</t>
  </si>
  <si>
    <t>CAIXA TERMINAL OPTICA PRECONECTORIZADA SELADA FK-CTOP-L8 (50.0M MINI-RA 08F SLIMCONNECTOR)</t>
  </si>
  <si>
    <t>LOCKED PRE-TERMINATED SLIMBOX DROP TERMINAL FK-CTOP-L8 (50.0M MINI-RA 08F SLIMCONNECTOR)</t>
  </si>
  <si>
    <t>CAJA DE TERMINACION OPTICA PRE-CONECTORIZADA SELLADA FK-CTOP-L8 (50.0M MINI-RA 08F SLIMCONNECTOR)</t>
  </si>
  <si>
    <t>CORDAO DUPLEX CONECTORIZADO NZD SC-APC/SC-UPC 2.0M - AMARELO - COG (A - B)</t>
  </si>
  <si>
    <t>DUPLEX OPTICAL PATCH CORD NZD SC-APC/SC-UPC 2.0M - YELLOW - OFN (A - B)</t>
  </si>
  <si>
    <t>PATCH CORD OPTICO DUPLEX CONECTORIZADO NZD SC-APC/SC-UPC 2.0M - AMARILLO - COG (A - B)</t>
  </si>
  <si>
    <t>CORDAO DUPLEX CONECTORIZADO NZD SC-APC/SC-APC 2.0M - AMARELO - COG (A - B)</t>
  </si>
  <si>
    <t>DUPLEX OPTICAL PATCH CORD NZD SC-APC/SC-APC 2.0M - YELLOW - OFN (A - B)</t>
  </si>
  <si>
    <t>PATCH CORD OPTICO DUPLEX CONECTORIZADO NZD SC-APC/SC-APC 2.0M - AMARILLO - COG (A - B)</t>
  </si>
  <si>
    <t>CORDAO DUPLEX CONECTORIZADO NZD SC-APC/LC-UPC 10.0M - AMARELO - COG (A - B)</t>
  </si>
  <si>
    <t>DUPLEX OPTICAL PATCH CORD NZD SC-APC/LC-UPC 10.0M - YELLOW - OFN (A - B)</t>
  </si>
  <si>
    <t>PATCH CORD OPTICO DUPLEX CONECTORIZADO NZD SC-APC/LC-UPC 10.0M - AMARILLO - COG (A - B)</t>
  </si>
  <si>
    <t>SERVICE CABLE CONECTORIZADO 12F SM LC-APC/SC-UPC 0.8D2/0.8D2 10.0M - UT- LSZH - AMARELO</t>
  </si>
  <si>
    <t>TRUNK CABLE PRE-TERMINATED 12F SM LC-APC/SC-UPC 0.8D2/0.8D2 10.0M - UT - LSZH - YELLOW</t>
  </si>
  <si>
    <t>CABLE TRONCAL CONECTORIZADO 12F SM LC-APC/SC-UPC 0.8D2/0.8D2 10.0M - UT- LSZH - AMARILLO</t>
  </si>
  <si>
    <t>SERVICE CABLE CONECTORIZADO 24F SM LC-APC/SC-UPC 0.8D2/0.8D2 10.0M - UT- LSZH - AMARELO</t>
  </si>
  <si>
    <t>TRUNK CABLE PRE-TERMINATED 24F SM LC-APC/SC-UPC 0.8D2/0.8D2 10.0M - UT - LSZH - YELLOW</t>
  </si>
  <si>
    <t>CABLE TRONCAL CONECTORIZADO 24F SM LC-APC/SC-UPC 0.8D2/0.8D2 10.0M - UT- LSZH - AMARILLO</t>
  </si>
  <si>
    <t>CAIXA TERMINAL OPTICA PRECONECTORIZADA SELADA FK-CTOP-L10 (1X8 + 1X2 15/85 DIRETO)</t>
  </si>
  <si>
    <t>LOCKED PRE-TERMINATED SLIMBOX DROP TERMINAL FK-CTOP-L10 (1X8 + 1X2 15/85 DIRECT)</t>
  </si>
  <si>
    <t>CAJA DE TERMINACION OPTICA PRE-CONECTORIZADA SELLADA FK-CTOP-L10 (1X8 + 1X2 15/85 DIRECTO)</t>
  </si>
  <si>
    <t>CAIXA TERMINAL OPTICA PRECONECTORIZADA SELADA FK-CTOP-L10 (1X8 + 1X2 40/60 DIRETO)</t>
  </si>
  <si>
    <t>LOCKED PRE-TERMINATED SLIMBOX DROP TERMINAL FK-CTOP-L10 (1X8 + 1X2 40/60 DIRECT)</t>
  </si>
  <si>
    <t>CAJA DE TERMINACION OPTICA PRE-CONECTORIZADA SELLADA FK-CTOP-L10 (1X8 + 1X2 40/60 DIRECTO)</t>
  </si>
  <si>
    <t>ANT.PAR 0.6m, 7.125-8.5GHZ,OMT,XPIC</t>
  </si>
  <si>
    <t>ANT.PAR 0.8m, 7.125-8.5GHZ,OMT,XPIC</t>
  </si>
  <si>
    <t>ANT,PAR,1.2M, 7.125-8.5GHZ,OMT,XPIC</t>
  </si>
  <si>
    <t>ANT,PAR,1.8M, 7.125-8.5GHZ,OMT,XPIC</t>
  </si>
  <si>
    <t>BANDEJA DE EMENDA 36F PARA FK-CEO-6M</t>
  </si>
  <si>
    <t>SPLICE TRAY 36F FOR FK-CEO-6M</t>
  </si>
  <si>
    <t>BANDEJA DE EMPALME 36F PARA FK-CEO-6M</t>
  </si>
  <si>
    <t>SUPORTE PARA INSTALACAO EM POSTE E PAREDE PARA FK-CEO-6M</t>
  </si>
  <si>
    <t>FK-CEO-6M MOUNTING KIT FOR POLE AND WALL</t>
  </si>
  <si>
    <t>SOPORTE PARA INSTALACION EN POSTE Y PARED PARA FK-CEO-6M</t>
  </si>
  <si>
    <t>CORDAO MONOFIBRA CONECTORIZADO BLI A/B G-657A2 SC-APC/SC-APC 10.0M - LSZH - AMARELO - D3</t>
  </si>
  <si>
    <t>SIMPLEX OPTICAL PATCH CORD BLI A/B G-657A2 SC-APC/SC-APC 10.0M - LSZH - YELLOW - D3</t>
  </si>
  <si>
    <t>PATCH CORD OPTICO MONOFIBRA CONECTORIZADO BLI A/B G-657A2 SC-APC/SC-APC 10.0M - LSZH - AMARILLO - D3</t>
  </si>
  <si>
    <t>EXTENSAO MONOFIBRA BLI A/B G-657A2 SC-APC 2.0M - LSZH - AMARELO - D3</t>
  </si>
  <si>
    <t>SIMPLEX OPTICAL PIGTAIL BLI A/B G-657A2 SC-APC 2.0M - LSZH - YELLOW - D3</t>
  </si>
  <si>
    <t>EXTENSION MONOFIBRA BLI A/B G-657A2 SC-APC 2.0M - LSZH - AMARILLO - D3</t>
  </si>
  <si>
    <t>EXTENSAO MONOFIBRA BLI A/B G-657A2 SC-APC 5.0M - LSZH - AMARELO - D3</t>
  </si>
  <si>
    <t>SIMPLEX OPTICAL PIGTAIL BLI A/B G-657A2 SC-APC 5.0M - LSZH - YELLOW - D3</t>
  </si>
  <si>
    <t>EXTENSION MONOFIBRA BLI A/B G-657A2 SC-APC 5.0M - LSZH - AMARILLO - D3</t>
  </si>
  <si>
    <t>EXTENSAO MONOFIBRA BLI A/B G-657A2 SC-APC 10.0M - LSZH - AMARELO - D3</t>
  </si>
  <si>
    <t>SIMPLEX OPTICAL PIGTAIL BLI A/B G-657A2 SC-APC 10.0M - LSZH - YELLOW - D3</t>
  </si>
  <si>
    <t>EXTENSION MONOFIBRA BLI A/B G-657A2 SC-APC 10.0M - LSZH - AMARILLO - D3</t>
  </si>
  <si>
    <t>CORDAO MONOFIBRA CONECTORIZADO BLI A/B G-657A2 SC-APC/SC-APC 10.0M - LSZH - AMARELO</t>
  </si>
  <si>
    <t>SIMPLEX OPTICAL PATCH CORD BLI A/B G-657A2 SC-APC/SC-APC 10.0M - LSZH - YELLOW</t>
  </si>
  <si>
    <t>PATCH CORD OPTICO MONOFIBRA CONECTORIZADO BLI A/B G-657A2 SC-APC/SC-APC 10.0M - LSZH - AMARILLO</t>
  </si>
  <si>
    <t>EXTENSAO MONOFIBRA CONECTORIZADO BLI A/B G-657A2 SC-APC 2.0M - LSZH - AMARELO</t>
  </si>
  <si>
    <t>SIMPLEX OPTICAL PIGTAIL BLI A/B G-657A2 SC-APC 2.0M - LSZH - YELLOW</t>
  </si>
  <si>
    <t>EXTENSION MONOFIBRA CONECTORIZADA BLI A/B G-657A2 SC-APC 2.0M - LSZH - AMARILLO</t>
  </si>
  <si>
    <t>EXTENSAO MONOFIBRA CONECTORIZADO BLI A/B G-657A2 SC-APC 5.0M - LSZH - AMARELO</t>
  </si>
  <si>
    <t>SIMPLEX OPTICAL PIGTAIL BLI A/B G-657A2 SC-APC 5.0M - LSZH - YELLOW</t>
  </si>
  <si>
    <t>EXTENSAO MONOFIBRA CONECTORIZADO BLI A/B G-657A2 SC-APC 10.0M - LSZH - AMARELO</t>
  </si>
  <si>
    <t>SIMPLEX OPTICAL PIGTAIL BLI A/B G-657A2 SC-APC 10.0M - LSZH - YELLOW</t>
  </si>
  <si>
    <t>EXTENSION MONOFIBRA CONECTORIZADA BLI A/B G-657A2 SC-APC 10.0M - LSZH - AMARILLO</t>
  </si>
  <si>
    <t>CABO OPTICO CFOAC-BLI-AS-CO-01-LSZH G-657B3 OD3 - EUROCLASS ECA - BOBINA (DROP ROBUSTO TPU 3mm)</t>
  </si>
  <si>
    <t>OPTICAL CABLE CFOAC-BLI-AS-CO-01-LSZH G-657B3 OD3 - EUROCLASS ECA - REEL (3mm RUGGEDIZED TPU DROP)</t>
  </si>
  <si>
    <t>CABLE OPTICO CFOAC-BLI-AS-CO-01-LSZH G-657B3 OD3 - EUROCLASS ECA - CARRETE (DROP ROBUSTO TPU 3mm)</t>
  </si>
  <si>
    <t>CTO SLIMBOX 2F</t>
  </si>
  <si>
    <t>SLIMBOX 2-FIBER OUTDOOR ENCLOSURE</t>
  </si>
  <si>
    <t>CABO OPTICO CFOA-SM-ARD-S 24F (G-652D + G-655E)</t>
  </si>
  <si>
    <t>OPTICAL CABLE CFOA-SM-ARD-S 24F (G-652D + G-655E)</t>
  </si>
  <si>
    <t>CABLE OPTICO CFOA-SM-ARD-S 24F (G-652D + G-655E)</t>
  </si>
  <si>
    <t>DIVISOR OPTICO 2X16 PLC BLI A/B G-657A NC/SC-APC 1.5D0.9/0.6D0.9</t>
  </si>
  <si>
    <t>OPTICAL SPLITTER 2X16 PLC BLI A/B G-657A NC/SC-APC 1.5D0.9/0.6D0.9</t>
  </si>
  <si>
    <t>DIVISOR OPTICO FBT 1X2 50/50 BLI A/B G-657A NC/SC-APC 0.6D0.9/0.6D0.9</t>
  </si>
  <si>
    <t>OPTICAL SPLITTER FBT 1X2 50/50 BLI A/B G-657A NC/SC-APC 0.6D0.9/0.6D0.9</t>
  </si>
  <si>
    <t>SIMPLEX OPTICAL PATCH CORD SM G-657A2 SC-APC/SC-APC 10.0M - LSZH - YELLOW - D3</t>
  </si>
  <si>
    <t>PATCH CORD CONECTORIZADO BLI A/B G-657A2 SC-APC/SC-APC 10.0M - LSZH - AMARILLO - D3</t>
  </si>
  <si>
    <t>PIGTAIL SM G-65A2 SC-APC 2.0M - LSZH - YELLOW - D3</t>
  </si>
  <si>
    <t>PIGTAIL SM G-657A2 SC-APC 5.0M - LSZH - YELLOW - D3</t>
  </si>
  <si>
    <t>PIGTAIL SM G-657A2 SC-APC 10.0M - LSZH - YELLOW</t>
  </si>
  <si>
    <t>SIMPLEX OPTICAL PATCH CORD SM G-657A2 SC-APC/SC-APC 2.0M - LSZH - YELLOW</t>
  </si>
  <si>
    <t>PIGTAIL BLI A/B G-657A2 SC-APC 2.0M - LSZH - YELLOW</t>
  </si>
  <si>
    <t>EXTENSION MONOFIBRA CONECTORIZADO BLI A/B G-657A2 SC-APC 2.0M - LSZH - AMARILLO</t>
  </si>
  <si>
    <t>PIGTAIL BLI A/B G-657A2 SC-APC 5.0M - LSZH - YELLOW</t>
  </si>
  <si>
    <t>EXTENSION MONOFIBRA CONECTORIZADO BLI A/B G-657A2 SC-APC 5.0M - LSZH - AMARILLO</t>
  </si>
  <si>
    <t>PIGTAIL BLI A/B G-657A2 SC-APC 10.0M - LSZH - YELLOW</t>
  </si>
  <si>
    <t>EXTENSION MONOFIBRA CONECTORIZADO BLI A/B G-657A2 SC-APC 10.0M - LSZH - AMARILLO</t>
  </si>
  <si>
    <t>OPTICAL CABLE CFOAC-BLI-AS-CO-01-LSZH G-657B3 OD3 - EUROCLASS ECA - REEL 1000m (3mm RUGGEDIZED TPU DROP)</t>
  </si>
  <si>
    <t>CABLE OPTICO CFOAC-BLI-AS-CO-01-LSZH G-657B3 OD3 - EUROCLASS ECA - BOBINA (DROP ROBUSTO TPU 3mm)</t>
  </si>
  <si>
    <t>CABO OPTICO OPGW XS2.211.180.S48 (LUX 48F SM) 173MM2</t>
  </si>
  <si>
    <t>OPGW CABLE XS2.211.180.S48 (LUX 48F SM) 173MM2</t>
  </si>
  <si>
    <t>CABLE OPTICO OPGW XS2.211.180.S48 (LUX 48F SM) 173MM2</t>
  </si>
  <si>
    <t>CONJUNTO DE ANCORAGEM FIBERLIGN DUPLO PARA CABO OPGW DIAMETRO 18,0MM - PLP CJAF</t>
  </si>
  <si>
    <t>CONJUNTO DE SUSPENSAO FIBERLIGN PARA CABO OPGW DIAMETRO 18,0MM - PLP CJSF-116</t>
  </si>
  <si>
    <t>EXTENSAO MONOFIBRA CONECTORIZADO BLI A/B G-657A SC-APC 100.0M - LSZH - BRANCO - D3</t>
  </si>
  <si>
    <t>SIMPLEX OPTICAL PATCH CORD BLI A/B G-657A SC-APC 100.0M - LSZH - WHITE - D3</t>
  </si>
  <si>
    <t>MONOFIBRA CONECTORIZADO BLI A/B G-657A SC-APC 100.0M - LSZH - BLANCO - D3</t>
  </si>
  <si>
    <t>CABO OPTICO CFOA-MM-DDR-G 36F (50) OM4 (PFV) (ABNT)</t>
  </si>
  <si>
    <t>OPTICAL CABLE CFOA-MM-DDR-G 36F (50) OM4 (PFV) (ABNT)</t>
  </si>
  <si>
    <t>CABLE OPTICO CFOA-MM-DDR-G 36F (50) OM4 (PFV) (ABNT)</t>
  </si>
  <si>
    <t>CABO OPTICO CFOA-SM-ASR200-S 12F G-652D (PPU) NR</t>
  </si>
  <si>
    <t>OPTICAL CABLE CFOA-SM-ASR200-S 12F G-652D (PPU) NR</t>
  </si>
  <si>
    <t>CABLE OPTICO CFOA-SM-ASR200-S 12F G-652D (PPU) NR</t>
  </si>
  <si>
    <t>CABO OPTICO AT-3CE453T-012</t>
  </si>
  <si>
    <t>OPTICAL CABLE AT-3CE453T-012</t>
  </si>
  <si>
    <t>CABLE OPTICO AT-3CE453T-012</t>
  </si>
  <si>
    <t>SERVICE CABLE CONECTORIZADO PREMIUM UNIVERSAL 12F SM BLI A/B G-657A MPO12-APC(U)/MPO12-APC(U) 0.8D3/0.8D3 15.0M - UT - LSZH - AZUL</t>
  </si>
  <si>
    <t>TRUNK CABLE PRE-TERMINATED PREMIUM 12F SM BLI A/B G-657A MPO12-APC(U)/MPO12-APC(U) 0.8D3/0.8D3 15.0M - UT - LSZH - BLUE</t>
  </si>
  <si>
    <t>CABLE TRONCAL CONECTORIZADO PREMIUM 12F SM BLI A/B G-657A MPO12-APC(U)/MPO12-APC(U) 0.8D3/0.8D3 15.0M - UT - LSZH - AZUL</t>
  </si>
  <si>
    <t>SERVICE CABLE CONECTORIZADO PREMIUM UNIVERSAL 12F BLI A/B G-657A MPO12-APC(U)/MPO12-APC(U) 0.8D3/0.8D3 20.0M - UT - LSZH - AZUL</t>
  </si>
  <si>
    <t>TRUNK CABLE PRE-TERMINATED PREMIUM 12F SM BLI A/B G-657A MPO12-APC(U)/MPO12-APC(U) 0.8D3/0.8D3 20.0M - UT - LSZH - BLUE</t>
  </si>
  <si>
    <t>CABLE TRONCAL CONECTORIZADO PREMIUM 12F SM BLI A/B G-657A MPO12-APC(U)/MPO12-APC(U) 0.8D3/0.8D3 20.0M - UT - LSZH - AZUL</t>
  </si>
  <si>
    <t>SERVICE CABLE CONECTORIZADO PREMIUM UNIVERSAL 12F SM BLI A/B G-657A MPO12-APC(U)/MPO12-APC(U) 0.8D3/0.8D3 25.0M - UT - LSZH - AZUL</t>
  </si>
  <si>
    <t>TRUNK CABLE PRE-TERMINATED PREMIUM 12F SM BLI A/B G-657A MPO12-APC(U)/MPO12-APC(U) 0.8D3/0.8D3 25.0M - UT - LSZH - BLUE</t>
  </si>
  <si>
    <t>CABLE TRONCAL CONECTORIZADO PREMIUM 12F SM BLI A/B G-657A MPO12-APC(U)/MPO12-APC(U) 0.8D3/0.8D3 25.0M - UT - LSZH - AZUL</t>
  </si>
  <si>
    <t>SERVICE CABLE CONECTORIZADO PREMIUM UNIVERSAL 12F BLI A/B G-657A MPO12-APC(U)/MPO12-APC(U) 0.8D3/0.8D3 30.0M - UT - LSZH - AZUL</t>
  </si>
  <si>
    <t>TRUNK CABLE PRE-TERMINATED PREMIUM 12F SM BLI A/B G-657A MPO12-APC(U)/MPO12-APC(U) 0.8D3/0.8D3 30.0M - UT - LSZH - BLUE</t>
  </si>
  <si>
    <t>CABLE TRONCAL CONECTORIZADO PREMIUM 12F SM BLI A/B G-657A MPO12-APC(U)/MPO12-APC(U) 0.8D3/0.8D3 30.0M - UT - LSZH - AZUL</t>
  </si>
  <si>
    <t>CABO OPTICO AT-3CE453T-024</t>
  </si>
  <si>
    <t>OPTICAL CABLE AT-3CE453T-024</t>
  </si>
  <si>
    <t>CABLE OPTICO AT-3CE453T-024</t>
  </si>
  <si>
    <t>SERVICE CABLE CONECTORIZADO PREMIUM UNIVERSAL 12F BLI A/B G-657A MPO12-APC(U)/MPO12-APC(U) 0.8D3/0.8D3 35.0M - UT - LSZH - AZUL</t>
  </si>
  <si>
    <t>TRUNK CABLE PRE-TERMINATED PREMIUM 12F SM BLI A/B G-657A MPO12-APC(U)/MPO12-APC(U) 0.8D3/0.8D3 35.0M - UT - LSZH - BLUE</t>
  </si>
  <si>
    <t>CABLE TRONCAL CONECTORIZADO PREMIUM 12F SM BLI A/B G-657A MPO12-APC(U)/MPO12-APC(U) 0.8D3/0.8D3 35.0M - UT - LSZH - AZUL</t>
  </si>
  <si>
    <t>SERVICE CABLE CONECTORIZADO PREMIUM UNIVERSAL 12F BLI A/B G-657A MPO12-APC(U)/MPO12-APC(U) 0.8D3/0.8D3 40.0M - UT - LSZH - AZUL</t>
  </si>
  <si>
    <t>TRUNK CABLE PRE-TERMINATED PREMIUM 12F SM BLI A/B G-657A MPO12-APC(U)/MPO12-APC(U) 0.8D3/0.8D3 40.0M - UT - LSZH - BLUE</t>
  </si>
  <si>
    <t>CABLE TRONCAL CONECTORIZADO PREMIUM 12F SM BLI A/B G-657A MPO12-APC(U)/MPO12-APC(U) 0.8D3/0.8D3 40.0M - UT - LSZH - AZUL</t>
  </si>
  <si>
    <t>SERVICE CABLE CONECTORIZADO PREMIUM UNIVERSAL 12F BLI A/B G-657A MPO12-APC(U)/MPO12-APC(U) 0.8D3/0.8D3 45.0M - UT - LSZH - AZUL</t>
  </si>
  <si>
    <t>TRUNK CABLE PRE-TERMINATED PREMIUM 12F SM BLI A/B G-657A MPO12-APC(U)/MPO12-APC(U) 0.8D3/0.8D3 45.0M - UT - LSZH - BLUE</t>
  </si>
  <si>
    <t>CABLE TRONCAL CONECTORIZADO PREMIUM 12F SM BLI A/B G-657A MPO12-APC(U)/MPO12-APC(U) 0.8D3/0.8D3 45.0M - UT - LSZH - AZUL</t>
  </si>
  <si>
    <t>SERVICE CABLE CONECTORIZADO PREMIUM UNIVERSAL 12F BLI A/B G-657A MPO12-APC(U)/MPO12-APC(U) 0.8D3/0.8D3 50.0M - UT - LSZH - AZUL</t>
  </si>
  <si>
    <t>TRUNK CABLE PRE-TERMINATED PREMIUM 12F SM BLI A/B G-657A MPO12-APC(U)/MPO12-APC(U) 0.8D3/0.8D3 50.0M - UT - LSZH - BLUE</t>
  </si>
  <si>
    <t>CABLE TRONCAL CONECTORIZADO PREMIUM 12F SM BLI A/B G-657A MPO12-APC(U)/MPO12-APC(U) 0.8D3/0.8D3 50.0M - UT - LSZH - AZUL</t>
  </si>
  <si>
    <t>SERVICE CABLE CONECTORIZADO PREMIUM UNIVERSAL 12F BLI A/B G-657A MPO12-APC(U)/MPO12-APC(U) 0.8D3/0.8D3 55.0M - UT - LSZH - AZUL</t>
  </si>
  <si>
    <t>TRUNK CABLE PRE-TERMINATED PREMIUM 12F SM BLI A/B G-657A MPO12-APC(U)/MPO12-APC(U) 0.8D3/0.8D3 55.0M - UT - LSZH - BLUE</t>
  </si>
  <si>
    <t>CABLE TRONCAL CONECTORIZADO PREMIUM 12F SM BLI A/B G-657A MPO12-APC(U)/MPO12-APC(U) 0.8D3/0.8D3 55.0M - UT - LSZH - AZUL</t>
  </si>
  <si>
    <t>SERVICE CABLE CONECTORIZADO PREMIUM UNIVERSAL 12F BLI A/B G-657A MPO12-APC(U)/MPO12-APC(U) 0.8D3/0.8D3 60.0M - UT - LSZH - AZUL</t>
  </si>
  <si>
    <t>TRUNK CABLE PRE-TERMINATED PREMIUM 12F SM BLI A/B G-657A MPO12-APC(U)/MPO12-APC(U) 0.8D3/0.8D3 60.0M - UT - LSZH - BLUE</t>
  </si>
  <si>
    <t>CABLE TRONCAL CONECTORIZADO PREMIUM 12F SM BLI A/B G-657A MPO12-APC(U)/MPO12-APC(U) 0.8D3/0.8D3 60.0M - UT - LSZH - AZUL</t>
  </si>
  <si>
    <t>SERVICE CABLE CONECTORIZADO PREMIUM UNIVERSAL 12F SM BLI A/B G-657A MPO12-APC(U)/MPO12-APC(U) 0.8D3/0.8D3 65.0M - UT - LSZH - AZUL</t>
  </si>
  <si>
    <t>TRUNK CABLE PRE-TERMINATED PREMIUM 12F SM BLI A/B G-657A MPO12-APC(U)/MPO12-APC(U) 0.8D3/0.8D3 65.0M - UT - LSZH - BLUE</t>
  </si>
  <si>
    <t>CABLE TRONCAL CONECTORIZADO PREMIUM 12F SM BLI A/B G-657A MPO12-APC(U)/MPO12-APC(U) 0.8D3/0.8D3 65.0M - UT - LSZH - AZUL</t>
  </si>
  <si>
    <t>SERVICE CABLE CONECTORIZADO PREMIUM UNIVERSAL 12F SM BLI A/B G-657A MPO12-APC(U)/MPO12-APC(U) 0.8D3/0.8D3 70.0M - UT - LSZH - AZUL</t>
  </si>
  <si>
    <t>TRUNK CABLE PRE-TERMINATED PREMIUM 12F SM BLI A/B G-657A MPO12-APC(U)/MPO12-APC(U) 0.8D3/0.8D3 70.0M - UT - LSZH - BLUE</t>
  </si>
  <si>
    <t>CABLE TRONCAL CONECTORIZADO PREMIUM 12F SM BLI A/B G-657A MPO12-APC(U)/MPO12-APC(U) 0.8D3/0.8D3 70.0M - UT - LSZH - AZUL</t>
  </si>
  <si>
    <t>SERVICE CABLE CONECTORIZADO PREMIUM UNIVERSAL 12F SM BLI A/B G-657A MPO12-APC(U)/MPO12-APC(U) 0.8D3/0.8D3 75.0M - UT - LSZH - AZUL</t>
  </si>
  <si>
    <t>TRUNK CABLE PRE-TERMINATED PREMIUM 12F SM BLI A/B G-657A MPO12-APC(U)/MPO12-APC(U) 0.8D3/0.8D3 75.0M - UT - LSZH - BLUE</t>
  </si>
  <si>
    <t>CABLE TRONCAL CONECTORIZADO PREMIUM 12F SM BLI A/B G-657A MPO12-APC(U)/MPO12-APC(U) 0.8D3/0.8D3 75.0M - UT - LSZH - AZUL</t>
  </si>
  <si>
    <t>SERVICE CABLE CONECTORIZADO PREMIUM UNIVERSAL 12F SM BLI A/B G-657A MPO12-APC(U)/MPO12-APC(U) 0.8D3/0.8D3 80.0M - UT - LSZH - AZUL</t>
  </si>
  <si>
    <t>TRUNK CABLE PRE-TERMINATED PREMIUM 12F SM BLI A/B G-657A MPO12-APC(U)/MPO12-APC(U) 0.8D3/0.8D3 80.0M - UT - LSZH - BLUE</t>
  </si>
  <si>
    <t>CABLE TRONCAL CONECTORIZADO PREMIUM 12F SM BLI A/B G-657A MPO12-APC(U)/MPO12-APC(U) 0.8D3/0.8D3 80.0M - UT - LSZH - AZUL</t>
  </si>
  <si>
    <t>SERVICE CABLE CONECTORIZADO PREMIUM UNIVERSAL 12F SM BLI A/B G-657A MPO12-APC(U)/MPO12-APC(U) 0.8D3/0.8D3 85.0M - UT - LSZH - AZUL</t>
  </si>
  <si>
    <t>TRUNK CABLE PRE-TERMINATED PREMIUM 12F SM BLI A/B G-657A MPO12-APC(U)/MPO12-APC(U) 0.8D3/0.8D3 85.0M - UT - LSZH - BLUE</t>
  </si>
  <si>
    <t>CABLE TRONCAL CONECTORIZADO PREMIUM 12F SM BLI A/B G-657A MPO12-APC(U)/MPO12-APC(U) 0.8D3/0.8D3 85.0M - UT - LSZH - AZUL</t>
  </si>
  <si>
    <t>SERVICE CABLE CONECTORIZADO PREMIUM UNIVERSAL 12F SM BLI A/B G-657A MPO12-APC(U)/MPO12-APC(U) 0.8D3/0.8D3 90.0M - UT - LSZH - AZUL</t>
  </si>
  <si>
    <t>TRUNK CABLE PRE-TERMINATED PREMIUM 12F SM BLI A/B G-657A MPO12-APC(U)/MPO12-APC(U) 0.8D3/0.8D3 90.0M - UT - LSZH - BLUE</t>
  </si>
  <si>
    <t>CABLE TRONCAL CONECTORIZADO PREMIUM 12F SM BLI A/B G-657A MPO12-APC(U)/MPO12-APC(U) 0.8D3/0.8D3 90.0M - UT - LSZH - AZUL</t>
  </si>
  <si>
    <t>SERVICE CABLE CONECTORIZADO PREMIUM UNIVERSAL 12F SM BLI A/B G-657A MPO12-APC(U)/MPO12-APC(U) 0.8D3/0.8D3 95.0M - UT - LSZH - AZUL</t>
  </si>
  <si>
    <t>TRUNK CABLE PRE-TERMINATED PREMIUM 12F SM BLI A/B G-657A MPO12-APC(U)/MPO12-APC(U) 0.8D3/0.8D3 95.0M - UT - LSZH - BLUE</t>
  </si>
  <si>
    <t>CABLE TRONCAL CONECTORIZADO PREMIUM 12F SM BLI A/B G-657A MPO12-APC(U)/MPO12-APC(U) 0.8D3/0.8D3 95.0M - UT - LSZH - AZUL</t>
  </si>
  <si>
    <t>SERVICE CABLE CONECTORIZADO PREMIUM UNIVERSAL 12F SM BLI A/B G-657A MPO12-APC(U)/MPO12-APC(U) 0.8D3/0.8D3 100.0M - UT - LSZH - AZUL</t>
  </si>
  <si>
    <t>TRUNK CABLE PRE-TERMINATED PREMIUM 12F SM BLI A/B G-657A MPO12-APC(U)/MPO12-APC(U) 0.8D3/0.8D3 100.0M - UT - LSZH - BLUE</t>
  </si>
  <si>
    <t>CABLE TRONCAL CONECTORIZADO PREMIUM 12F SM BLI A/B G-657A MPO12-APC(U)/MPO12-APC(U) 0.8D3/0.8D3 100.0M - UT - LSZH - AZUL</t>
  </si>
  <si>
    <t>CABO OPTICO CFOA-SM-AS80 MINI-RA 06F G-652D ZWP</t>
  </si>
  <si>
    <t>OPTICAL CABLE CFOA-SM-AS80 MINI-RA 06F G-652D ZWP</t>
  </si>
  <si>
    <t>CABLE OPTICO CFOA-SM-AS80 MINI-RA 06F G-652D ZWP</t>
  </si>
  <si>
    <t>SERVICE CABLE CONECTORIZADO PREMIUM UNIVERSAL 12F BLI-A/B G-657A MPO12-APC(U)/MPO12-APC(U) 0.8D3/0.8D3 55.0M - UT - LSZH - AMARELO</t>
  </si>
  <si>
    <t>TRUNK CABLE PRE-TERMINATED PREMIUM 12F BLI-A/B G-657A MPO12-APC(U)/MPO12-APC(U) 0.8D3/0.8D3 55.0M - UT - LSZH - YELLOW</t>
  </si>
  <si>
    <t>CABLE TRONCAL CONECTORIZADO PREMIUM 12F BLI-A/B G-657A MPO12-APC(U)/MPO12-APC(U) 0.8D3/0.8D3 55.0M - UT - LSZH - AMARILLO</t>
  </si>
  <si>
    <t>SERVICE CABLE CONECTORIZADO PREMIUM UNIVERSAL 12F SM BLI-A/B G-657A MPO12-APC(U)/MPO12-APC(U)  0.8D3/0.8D3 15.0M - UT - LSZH - AMARELO</t>
  </si>
  <si>
    <t>SERVICE CABLE CONECTORIZADO PREMIUM UNIVERSAL 12F SM BLI-A/B G-657A MPO12-APC(U)/MPO12-APC(U)  0.8D3/0.8D3 20.0M - UT - LSZH - AMARELO</t>
  </si>
  <si>
    <t>SERVICE CABLE CONECTORIZADO PREMIUM UNIVERSAL 12F BLI-A/B G-657A MPO12-APC(U)/MPO12-APC(U) 0.8D3/0.8D3 25.0M - UT - LSZH - AMARELO</t>
  </si>
  <si>
    <t>TRUNK CABLE PRE-TERMINATED PREMIUM 12F BLI-A/B G-657A MPO12-APC(U)/MPO12-APC(U) 0.8D3/0.8D3 25.0M - UT - LSZH - YELLOW</t>
  </si>
  <si>
    <t>CABLE TRONCAL CONECTORIZADO PREMIUM 12F BLI-A/B G-657A MPO12-APC(U)/MPO12-APC(U) 0.8D3/0.8D3 25.0M - UT - LSZH - AMARILLO</t>
  </si>
  <si>
    <t>SERVICE CABLE CONECTORIZADO PREMIUM UNIVERSAL 12F BLI-A/B G-657A MPO12-APC(U)/MPO12-APC(U) 0.8D3/0.8D3 35.0M - UT - LSZH - AMARELO</t>
  </si>
  <si>
    <t>TRUNK CABLE PRE-TERMINATED PREMIUM 12F BLI-A/B G-657A MPO12-APC(U)/MPO12-APC(U) 0.8D3/0.8D3 35.0M - UT - LSZH - YELLOW</t>
  </si>
  <si>
    <t>CABLE TRONCAL CONECTORIZADO PREMIUM 12F BLI-A/B G-657A MPO12-APC(U)/MPO12-APC(U) 0.8D3/0.8D3 35.0M - UT - LSZH - AMARILLO</t>
  </si>
  <si>
    <t>SERVICE CABLE CONECTORIZADO PREMIUM UNIVERSAL 12F BLI-A/B G-657A MPO12-APC(U)/MPO12-APC(U) 0.8D3/0.8D3 40.0M - UT - LSZH - AMARELO</t>
  </si>
  <si>
    <t>TRUNK CABLE PRE-TERMINATED PREMIUM 12F BLI-A/B G-657A MPO12-APC(U)/MPO12-APC(U) 0.8D3/0.8D3 40.0M - UT - LSZH - YELLOW</t>
  </si>
  <si>
    <t>CABLE TRONCAL CONECTORIZADO PREMIUM 12F BLI-A/B G-657A MPO12-APC(U)/MPO12-APC(U) 0.8D3/0.8D3 40.0M - UT - LSZH - AMARILLO</t>
  </si>
  <si>
    <t>SERVICE CABLE CONECTORIZADO PREMIUM UNIVERSAL 12F BLI-A/B G-657A MPO12-APC(U)/MPO12-APC(U) 0.8D3/0.8D3 45.0M - UT - LSZH - AMARELO</t>
  </si>
  <si>
    <t>TRUNK CABLE PRE-TERMINATED PREMIUM 12F BLI-A/B G-657A MPO12-APC(U)/MPO12-APC(U) 0.8D3/0.8D3 45.0M - UT - LSZH - YELLOW</t>
  </si>
  <si>
    <t>CABLE TRONCAL CONECTORIZADO PREMIUM 12F BLI-A/B G-657A MPO12-APC(U)/MPO12-APC(U) 0.8D3/0.8D3 45.0M - UT - LSZH - AMARILLO</t>
  </si>
  <si>
    <t>SERVICE CABLE CONECTORIZADO PREMIUM UNIVERSAL 12F BLI-A/B G-657A MPO12-APC(U)/MPO12-APC(U) 0.8D3/0.8D3 50.0M - UT - LSZH - AMARELO</t>
  </si>
  <si>
    <t>TRUNK CABLE PRE-TERMINATED PREMIUM 12F BLI-A/B G-657A MPO12-APC(U)/MPO12-APC(U) 0.8D3/0.8D3 50.0M - UT - LSZH - YELLOW</t>
  </si>
  <si>
    <t>CABLE TRONCAL CONECTORIZADO PREMIUM 12F BLI-A/B G-657A MPO12-APC(U)/MPO12-APC(U) 0.8D3/0.8D3 50.0M - UT - LSZH - AMARILLO</t>
  </si>
  <si>
    <t>SERVICE CABLE CONECTORIZADO PREMIUM UNIVERSAL 12F BLI-A/B G-657A MPO12-APC(U)/MPO12-APC(U) 0.8D3/0.8D3 60.0M - UT - LSZH - AMARELO</t>
  </si>
  <si>
    <t>TRUNK CABLE PRE-TERMINATED PREMIUM 12F BLI-A/B G-657A MPO12-APC(U)/MPO12-APC(U) 0.8D3/0.8D3 60.0M - UT - LSZH - YELLOW</t>
  </si>
  <si>
    <t>CABLE TRONCAL CONECTORIZADO PREMIUM 12F BLI-A/B G-657A MPO12-APC(U)/MPO12-APC(U) 0.8D3/0.8D3 60.0M - UT - LSZH - AMARILLO</t>
  </si>
  <si>
    <t>SERVICE CABLE CONECTORIZADO PREMIUM UNIVERSAL 12F BLI-A/B G-657A MPO12-APC(U)/MPO12-APC(U) 0.8D3/0.8D3 65.0M - UT - LSZH - AMARELO</t>
  </si>
  <si>
    <t>TRUNK CABLE PRE-TERMINATED PREMIUM 12F BLI-A/B G-657A MPO12-APC(U)/MPO12-APC(U) 0.8D3/0.8D3 65.0M - UT - LSZH - YELLOW</t>
  </si>
  <si>
    <t>CABLE TRONCAL CONECTORIZADO PREMIUM 12F BLI-A/B G-657A MPO12-APC(U)/MPO12-APC(U) 0.8D3/0.8D3 65.0M - UT - LSZH - AMARILLO</t>
  </si>
  <si>
    <t>SERVICE CABLE CONECTORIZADO PREMIUM UNIVERSAL 12F BLI-A/B G-657A MPO12-APC(U)/MPO12-APC(U) 0.8D3/0.8D3 70.0M - UT - LSZH - AMARELO</t>
  </si>
  <si>
    <t>TRUNK CABLE PRE-TERMINATED PREMIUM 12F BLI-A/B G-657A MPO12-APC(U)/MPO12-APC(U) 0.8D3/0.8D3 70.0M - UT - LSZH - YELLOW</t>
  </si>
  <si>
    <t>CABLE TRONCAL CONECTORIZADO PREMIUM 12F BLI-A/B G-657A MPO12-APC(U)/MPO12-APC(U) 0.8D3/0.8D3 70.0M - UT - LSZH - AMARILLO</t>
  </si>
  <si>
    <t>SERVICE CABLE CONECTORIZADO PREMIUM UNIVERSAL 12F BLI-A/B G-657A MPO12-APC(U)/MPO12-APC(U) 0.8D3/0.8D3 75.0M - UT - LSZH - AMARELO</t>
  </si>
  <si>
    <t>TRUNK CABLE PRE-TERMINATED PREMIUM 12F BLI-A/B G-657A MPO12-APC(U)/MPO12-APC(U) 0.8D3/0.8D3 75.0M - UT - LSZH - YELLOW</t>
  </si>
  <si>
    <t>CABLE TRONCAL CONECTORIZADO PREMIUM 12F BLI-A/B G-657A MPO12-APC(U)/MPO12-APC(U) 0.8D3/0.8D3 75.0M - UT - LSZH - AMARILLO</t>
  </si>
  <si>
    <t>SERVICE CABLE CONECTORIZADO PREMIUM UNIVERSAL 12F BLI-A/B G-657A MPO12-APC(U)/MPO12-APC(U) 0.8D3/0.8D3 85.0M - UT - LSZH - AMARELO</t>
  </si>
  <si>
    <t>TRUNK CABLE PRE-TERMINATED PREMIUM 12F BLI-A/B G-657A MPO12-APC(U)/MPO12-APC(U) 0.8D3/0.8D3 85.0M - UT - LSZH - YELLOW</t>
  </si>
  <si>
    <t>CABLE TRONCAL CONECTORIZADO PREMIUM 12F BLI-A/B G-657A MPO12-APC(U)/MPO12-APC(U) 0.8D3/0.8D3 85.0M - UT - LSZH - AMARILLO</t>
  </si>
  <si>
    <t>SERVICE CABLE CONECTORIZADO PREMIUM UNIVERSAL 12F BLI-A/B G-657A MPO12-APC(U)/MPO12-APC(U) 0.8D3/0.8D3 90.0M - UT - LSZH - AMARELO</t>
  </si>
  <si>
    <t>TRUNK CABLE PRE-TERMINATED PREMIUM 12F BLI-A/B G-657A MPO12-APC(U)/MPO12-APC(U) 0.8D3/0.8D3 90.0M - UT - LSZH - YELLOW</t>
  </si>
  <si>
    <t>CABLE TRONCAL CONECTORIZADO PREMIUM 12F BLI-A/B G-657A MPO12-APC(U)/MPO12-APC(U) 0.8D3/0.8D3 90.0M - UT - LSZH - AMARILLO</t>
  </si>
  <si>
    <t>SERVICE CABLE CONECTORIZADO PREMIUM UNIVERSAL 12F BLI-A/B G-657A MPO12-APC(U)/MPO12-APC(U) 0.8D3/0.8D3 95.0M - UT - LSZH - AMARELO</t>
  </si>
  <si>
    <t>TRUNK CABLE PRE-TERMINATED PREMIUM 12F BLI-A/B G-657A MPO12-APC(U)/MPO12-APC(U) 0.8D3/0.8D3 95.0M - UT - LSZH - YELLOW</t>
  </si>
  <si>
    <t>CABLE TRONCAL CONECTORIZADO PREMIUM 12F BLI-A/B G-657A MPO12-APC(U)/MPO12-APC(U) 0.8D3/0.8D3 95.0M - UT - LSZH - AMARILLO</t>
  </si>
  <si>
    <t>SERVICE CABLE CONECTORIZADO PREMIUM UNIVERSAL 12F BLI-A/B G-657A MPO12-APC(U)/MPO12-APC(U) 0.8D3/0.8D3 100.0M - UT - LSZH - AMARELO</t>
  </si>
  <si>
    <t>TRUNK CABLE PRE-TERMINATED PREMIUM 12F BLI-A/B G-657A MPO12-APC(U)/MPO12-APC(U) 0.8D3/0.8D3 100.0M - UT - LSZH - YELLOW</t>
  </si>
  <si>
    <t>CABLE TRONCAL CONECTORIZADO PREMIUM 12F BLI-A/B G-657A MPO12-APC(U)/MPO12-APC(U) 0.8D3/0.8D3 100.0M - UT - LSZH - AMARILLO</t>
  </si>
  <si>
    <t>SERVICE CABLE CONECTORIZADO PREMIUM UNIVERSAL 12F OM4 MPO12-UPC(U)/MPO12-UPC(U) 0.8D3/0.8D3 10.0M - UT - LSZH - ACQUA</t>
  </si>
  <si>
    <t>TRUNK CABLE PRE-TERMINATED PREMIUM 12F OM4 MPO12-UPC(U)/MPO12-UPC(U) 0.8D3/0.8D3 10.0M - UT - LSZH - ACQUA</t>
  </si>
  <si>
    <t>CABLE TRONCAL CONECTORIZADO PREMIUM 12F OM4 MPO12-UPC(U)/MPO12-UPC(U) 0.8D3/0.8D3 10.0M - UT - LSZH - ACQUA</t>
  </si>
  <si>
    <t>SERVICE CABLE CONECTORIZADO PREMIUM UNIVERSAL 12F OM4 MPO12-UPC(U)/MPO12-UPC(U) 0.8D3/0.8D3 25.0M - UT - LSZH - ACQUA</t>
  </si>
  <si>
    <t>TRUNK CABLE PRE-TERMINATED PREMIUM 12F OM4 MPO12-UPC(U)/MPO12-UPC(U) 0.8D3/0.8D3 25.0M - UT - LSZH - ACQUA</t>
  </si>
  <si>
    <t>CABLE TRONCAL CONECTORIZADO PREMIUM 12F OM4 MPO12-UPC(U)/MPO12-UPC(U) 0.8D3/0.8D3 25.0M - UT - LSZH - ACQUA</t>
  </si>
  <si>
    <t>SERVICE CABLE CONECTORIZADO PREMIUM UNIVERSAL 12F OM4 MPO12-UPC(U)/MPO12-UPC(U) 0.8D3/0.8D3 35.0M - UT - LSZH - ACQUA</t>
  </si>
  <si>
    <t>TRUNK CABLE PRE-TERMINATED PREMIUM 12F OM4 MPO12-UPC(U)/MPO12-UPC(U) 0.8D3/0.8D3 35.0M - UT - LSZH - ACQUA</t>
  </si>
  <si>
    <t>CABLE TRONCAL CONECTORIZADO PREMIUM 12F OM4 MPO12-UPC(U)/MPO12-UPC(U) 0.8D3/0.8D3 35.0M - UT - LSZH - ACQUA</t>
  </si>
  <si>
    <t>SERVICE CABLE CONECTORIZADO PREMIUM UNIVERSAL 12F OM4 MPO12-UPC(U)/MPO12-UPC(U) 0.8D3/0.8D3 40.0M - UT - LSZH - ACQUA</t>
  </si>
  <si>
    <t>TRUNK CABLE PRE-TERMINATED PREMIUM 12F OM4 MPO12-UPC(U)/MPO12-UPC(U) 0.8D3/0.8D3 40.0M - UT - LSZH - ACQUA</t>
  </si>
  <si>
    <t>CABLE TRONCAL CONECTORIZADO PREMIUM 12F OM4 MPO12-UPC(U)/MPO12-UPC(U) 0.8D3/0.8D3 40.0M - UT - LSZH - ACQUA</t>
  </si>
  <si>
    <t>SERVICE CABLE CONECTORIZADO PREMIUM UNIVERSAL 12F OM4 MPO12-UPC(U)/MPO12-UPC(U) 0.8D3/0.8D3 45.0M - UT - LSZH - ACQUA</t>
  </si>
  <si>
    <t>TRUNK CABLE PRE-TERMINATED PREMIUM 12F OM4 MPO12-UPC(U)/MPO12-UPC(U) 0.8D3/0.8D3 45.0M - UT - LSZH - ACQUA</t>
  </si>
  <si>
    <t>CABLE TRONCAL CONECTORIZADO PREMIUM 12F OM4 MPO12-UPC(U)/MPO12-UPC(U) 0.8D3/0.8D3 45.0M - UT - LSZH - ACQUA</t>
  </si>
  <si>
    <t>SERVICE CABLE CONECTORIZADO PREMIUM UNIVERSAL 12F OM4 MPO12-UPC(U)/MPO12-UPC(U) 0.8D3/0.8D3 50.0M - UT - LSZH - ACQUA</t>
  </si>
  <si>
    <t>TRUNK CABLE PRE-TERMINATED PREMIUM 12F OM4 MPO12-UPC(U)/MPO12-UPC(U) 0.8D3/0.8D3 50.0M - UT - LSZH - ACQUA</t>
  </si>
  <si>
    <t>CABLE TRONCAL CONECTORIZADO PREMIUM 12F OM4 MPO12-UPC(U)/MPO12-UPC(U) 0.8D3/0.8D3 50.0M - UT - LSZH - ACQUA</t>
  </si>
  <si>
    <t>SERVICE CABLE CONECTORIZADO PREMIUM UNIVERSAL 12F OM4 MPO12-UPC(U)/MPO12-UPC(U) 0.8D3/0.8D3 55.0M - UT - LSZH - ACQUA</t>
  </si>
  <si>
    <t>TRUNK CABLE PRE-TERMINATED PREMIUM 12F OM4 MPO12-UPC(U)/MPO12-UPC(U) 0.8D3/0.8D3 55.0M - UT - LSZH - ACQUA</t>
  </si>
  <si>
    <t>CABLE TRONCAL CONECTORIZADO PREMIUM 12F OM4 MPO12-UPC(U)/MPO12-UPC(U) 0.8D3/0.8D3 55.0M - UT - LSZH - ACQUA</t>
  </si>
  <si>
    <t>SERVICE CABLE CONECTORIZADO PREMIUM UNIVERSAL 12F OM4 MPO12-UPC(U)/MPO12-UPC(U) 0.8D3/0.8D3 60.0M - UT - LSZH - ACQUA</t>
  </si>
  <si>
    <t>TRUNK CABLE PRE-TERMINATED PREMIUM 12F OM4 MPO12-UPC(U)/MPO12-UPC(U) 0.8D3/0.8D3 60.0M - UT - LSZH - ACQUA</t>
  </si>
  <si>
    <t>CABLE TRONCAL CONECTORIZADO PREMIUM 12F OM4 MPO12-UPC(U)/MPO12-UPC(U) 0.8D3/0.8D3 60.0M - UT - LSZH - ACQUA</t>
  </si>
  <si>
    <t>SERVICE CABLE CONECTORIZADO PREMIUM UNIVERSAL 12F OM4 MPO12-UPC(U)/MPO12-UPC(U) 0.8D3/0.8D3 65.0M - UT - LSZH - ACQUA</t>
  </si>
  <si>
    <t>TRUNK CABLE PRE-TERMINATED PREMIUM 12F OM4 MPO12-UPC(U)/MPO12-UPC(U) 0.8D3/0.8D3 65.0M - UT - LSZH - ACQUA</t>
  </si>
  <si>
    <t>CABLE TRONCAL CONECTORIZADO PREMIUM 12F OM4 MPO12-UPC(U)/MPO12-UPC(U) 0.8D3/0.8D3 65.0M - UT - LSZH - ACQUA</t>
  </si>
  <si>
    <t>SERVICE CABLE CONECTORIZADO PREMIUM UNIVERSAL 12F OM4 MPO12-UPC(U)/MPO12-UPC(U) 0.8D3/0.8D3 70.0M - UT - LSZH - ACQUA</t>
  </si>
  <si>
    <t>TRUNK CABLE PRE-TERMINATED PREMIUM 12F OM4 MPO12-UPC(U)/MPO12-UPC(U) 0.8D3/0.8D3 70.0M - UT - LSZH - ACQUA</t>
  </si>
  <si>
    <t>CABLE TRONCAL CONECTORIZADO PREMIUM 12F OM4 MPO12-UPC(U)/MPO12-UPC(U) 0.8D3/0.8D3 70.0M - UT - LSZH - ACQUA</t>
  </si>
  <si>
    <t>SERVICE CABLE CONECTORIZADO PREMIUM UNIVERSAL 12F OM4 MPO12-UPC(U)/MPO12-UPC(U) 0.8D3/0.8D3 75.0M - UT - LSZH - ACQUA</t>
  </si>
  <si>
    <t>TRUNK CABLE PRE-TERMINATED PREMIUM 12F OM4 MPO12-UPC(U)/MPO12-UPC(U) 0.8D3/0.8D3 75.0M - UT - LSZH - ACQUA</t>
  </si>
  <si>
    <t>CABLE TRONCAL CONECTORIZADO PREMIUM 12F OM4 MPO12-UPC(U)/MPO12-UPC(U) 0.8D3/0.8D3 75.0M - UT - LSZH - ACQUA</t>
  </si>
  <si>
    <t>SERVICE CABLE CONECTORIZADO PREMIUM UNIVERSAL 12F OM4 MPO12-UPC(U)/MPO12-UPC(U) 0.8D3/0.8D3 80.0M - UT - LSZH - ACQUA</t>
  </si>
  <si>
    <t>TRUNK CABLE PRE-TERMINATED PREMIUM 12F OM4 MPO12-UPC(U)/MPO12-UPC(U) 0.8D3/0.8D3 80.0M - UT - LSZH - ACQUA</t>
  </si>
  <si>
    <t>CABLE TRONCAL CONECTORIZADO PREMIUM 12F OM4 MPO12-UPC(U)/MPO12-UPC(U) 0.8D3/0.8D3 80.0M - UT - LSZH - ACQUA</t>
  </si>
  <si>
    <t>SERVICE CABLE CONECTORIZADO PREMIUM UNIVERSAL 12F OM4 MPO12-UPC(U)/MPO12-UPC(U) 0.8D3/0.8D3 85.0M - UT - LSZH - ACQUA</t>
  </si>
  <si>
    <t>TRUNK CABLE PRE-TERMINATED PREMIUM 12F OM4 MPO12-UPC(U)/MPO12-UPC(U) 0.8D3/0.8D3 85.0M - UT - LSZH - ACQUA</t>
  </si>
  <si>
    <t>CABLE TRONCAL CONECTORIZADO PREMIUM 12F OM4 MPO12-UPC(U)/MPO12-UPC(U) 0.8D3/0.8D3 85.0M - UT - LSZH - ACQUA</t>
  </si>
  <si>
    <t>SERVICE CABLE CONECTORIZADO PREMIUM UNIVERSAL 12F OM4 MPO12-UPC(U)/MPO12-UPC(U) 0.8D3/0.8D3 90.0M - UT - LSZH - ACQUA</t>
  </si>
  <si>
    <t>TRUNK CABLE PRE-TERMINATED PREMIUM 12F OM4 MPO12-UPC(U)/MPO12-UPC(U) 0.8D3/0.8D3 90.0M - UT - LSZH - ACQUA</t>
  </si>
  <si>
    <t>CABLE TRONCAL CONECTORIZADO PREMIUM 12F OM4 MPO12-UPC(U)/MPO12-UPC(U) 0.8D3/0.8D3 90.0M - UT - LSZH - ACQUA</t>
  </si>
  <si>
    <t>SERVICE CABLE CONECTORIZADO PREMIUM UNIVERSAL 12F OM4 MPO12-UPC(U)/MPO12-UPC(U) 0.8D3/0.8D3 95.0M - UT - LSZH - ACQUA</t>
  </si>
  <si>
    <t>TRUNK CABLE PRE-TERMINATED PREMIUM 12F OM4 MPO12-UPC(U)/MPO12-UPC(U) 0.8D3/0.8D3 95.0M - UT - LSZH - ACQUA</t>
  </si>
  <si>
    <t>CABLE TRONCAL CONECTORIZADO PREMIUM 12F OM4 MPO12-UPC(U)/MPO12-UPC(U) 0.8D3/0.8D3 95.0M - UT - LSZH - ACQUA</t>
  </si>
  <si>
    <t>SERVICE CABLE CONECTORIZADO PREMIUM UNIVERSAL 12F OM4 MPO12-UPC(U)/MPO12-UPC(U) 0.8D3/0.8D3 100.0M - UT - LSZH - ACQUA</t>
  </si>
  <si>
    <t>TRUNK CABLE PRE-TERMINATED PREMIUM 12F OM4 MPO12-UPC(U)/MPO12-UPC(U) 0.8D3/0.8D3 100.0M - UT - LSZH - ACQUA</t>
  </si>
  <si>
    <t>CABLE TRONCAL CONECTORIZADO PREMIUM 12F OM4 MPO12-UPC(U)/MPO12-UPC(U) 0.8D3/0.8D3 100.0M - UT - LSZH - ACQUA</t>
  </si>
  <si>
    <t>SERVICE CABLE CONECTORIZADO PREMIUM UNIVERSAL 12F OM4 MPO12-UPC(U)/MPO12-UPC(U) 0.8D3/0.8D3 110.0M - UT - LSZH - ACQUA</t>
  </si>
  <si>
    <t>TRUNK CABLE PRE-TERMINATED PREMIUM 12F OM4 MPO12-UPC(U)/MPO12-UPC(U) 0.8D3/0.8D3 110.0M - UT - LSZH - ACQUA</t>
  </si>
  <si>
    <t>CABLE TRONCAL CONECTORIZADO PREMIUM 12F OM4 MPO12-UPC(U)/MPO12-UPC(U) 0.8D3/0.8D3 110.0M - UT - LSZH - ACQUA</t>
  </si>
  <si>
    <t>SERVICE CABLE CONECTORIZADO PREMIUM UNIVERSAL 12F OM4 MPO12-UPC(U)/MPO12-UPC(U) 0.8D3/0.8D3 120.0M - UT - LSZH - ACQUA</t>
  </si>
  <si>
    <t>TRUNK CABLE PRE-TERMINATED PREMIUM 12F OM4 MPO12-UPC(U)/MPO12-UPC(U) 0.8D3/0.8D3 120.0M - UT - LSZH - ACQUA</t>
  </si>
  <si>
    <t>CABLE TRONCAL CONECTORIZADO PREMIUM 12F OM4 MPO12-UPC(U)/MPO12-UPC(U) 0.8D3/0.8D3 120.0M - UT - LSZH - ACQUA</t>
  </si>
  <si>
    <t>SERVICE CABLE CONECTORIZADO PREMIUM UNIVERSAL 12F OM4 MPO12-UPC(U)/MPO12-UPC(U) 0.8D3/0.8D3 130.0M - UT - LSZH - ACQUA</t>
  </si>
  <si>
    <t>TRUNK CABLE PRE-TERMINATED PREMIUM 12F OM4 MPO12-UPC(U)/MPO12-UPC(U) 0.8D3/0.8D3 130.0M - UT - LSZH - ACQUA</t>
  </si>
  <si>
    <t>CABLE TRONCAL CONECTORIZADO PREMIUM 12F OM4 MPO12-UPC(U)/MPO12-UPC(U) 0.8D3/0.8D3 130.0M - UT - LSZH - ACQUA</t>
  </si>
  <si>
    <t>SERVICE CABLE CONECTORIZADO PREMIUM UNIVERSAL 12F OM4 MPO12-UPC(U)/MPO12-UPC(U) 0.8D3/0.8D3 140.0M - UT - LSZH - ACQUA</t>
  </si>
  <si>
    <t>TRUNK CABLE PRE-TERMINATED PREMIUM 12F OM4 MPO12-UPC(U)/MPO12-UPC(U) 0.8D3/0.8D3 140.0M - UT - LSZH - ACQUA</t>
  </si>
  <si>
    <t>CABLE TRONCAL CONECTORIZADO PREMIUM 12F OM4 MPO12-UPC(U)/MPO12-UPC(U) 0.8D3/0.8D3 140.0M - UT - LSZH - ACQUA</t>
  </si>
  <si>
    <t>SERVICE CABLE CONECTORIZADO PREMIUM UNIVERSAL 12F OM4 MPO12-UPC(U)/MPO12-UPC(U) 0.8D3/0.8D3 150.0M - UT - LSZH - ACQUA</t>
  </si>
  <si>
    <t>TRUNK CABLE PRE-TERMINATED PREMIUM 12F OM4 MPO12-UPC(U)/MPO12-UPC(U) 0.8D3/0.8D3 150.0M - UT - LSZH - ACQUA</t>
  </si>
  <si>
    <t>CABLE TRONCAL CONECTORIZADO PREMIUM 12F OM4 MPO12-UPC(U)/MPO12-UPC(U) 0.8D3/0.8D3 150.0M - UT - LSZH - ACQUA</t>
  </si>
  <si>
    <t>SERVICE CABLE CONECTORIZADO PREMIUM UNIVERSAL 72F OM4 MPO12-UPC(U)/MPO12-UPC(U) 0.8D3/0.8D3 35.0M - TS - LSZH - ACQUA</t>
  </si>
  <si>
    <t>TRUNK CABLE PRE-TERMINATED PREMIUM 72F OM4 MPO12-UPC(U)/MPO12-UPC(U) 0.8D3/0.8D3 35.0M - TS - LSZH - ACQUA</t>
  </si>
  <si>
    <t>CABLE TRONCAL CONECTORIZADO PREMIUM 72F OM4 MPO12-UPC(U)/MPO12-UPC(U) 0.8D3/0.8D3 35.0M - TS - LSZH - ACQUA</t>
  </si>
  <si>
    <t>SERVICE CABLE CONECTORIZADO PREMIUM UNIVERSAL 72F OM4 MPO12-UPC(U)/MPO12-UPC(U) 0.8D3/0.8D3 40.0M - TS - LSZH - ACQUA</t>
  </si>
  <si>
    <t>TRUNK CABLE PRE-TERMINATED PREMIUM 72F OM4 MPO12-UPC(U)/MPO12-UPC(U) 0.8D3/0.8D3 40.0M - TS - LSZH - ACQUA</t>
  </si>
  <si>
    <t>CABLE TRONCAL CONECTORIZADO PREMIUM 72F OM4 MPO12-UPC(U)/MPO12-UPC(U) 0.8D3/0.8D3 40.0M - TS - LSZH - ACQUA</t>
  </si>
  <si>
    <t>SERVICE CABLE CONECTORIZADO PREMIUM UNIVERSAL 72F OM4 MPO12-UPC(U)/MPO12-UPC(U) 0.8D3/0.8D3 45.0M - TS - LSZH - ACQUA</t>
  </si>
  <si>
    <t>TRUNK CABLE PRE-TERMINATED PREMIUM 72F OM4 MPO12-UPC(U)/MPO12-UPC(U) 0.8D3/0.8D3 45.0M - TS - LSZH - ACQUA</t>
  </si>
  <si>
    <t>CABLE TRONCAL CONECTORIZADO PREMIUM 72F OM4 MPO12-UPC(U)/MPO12-UPC(U) 0.8D3/0.8D3 45.0M - TS - LSZH - ACQUA</t>
  </si>
  <si>
    <t>SERVICE CABLE CONECTORIZADO PREMIUM UNIVERSAL 72F OM4 MPO12-UPC(U)/MPO12-UPC(U) 0.8D3/0.8D3 50.0M - TS - LSZH - ACQUA</t>
  </si>
  <si>
    <t>TRUNK CABLE PRE-TERMINATED PREMIUM 72F OM4 MPO12-UPC(U)/MPO12-UPC(U) 0.8D3/0.8D3 50.0M - TS - LSZH - ACQUA</t>
  </si>
  <si>
    <t>CABLE TRONCAL CONECTORIZADO PREMIUM 72F OM4 MPO12-UPC(U)/MPO12-UPC(U) 0.8D3/0.8D3 50.0M - TS - LSZH - ACQUA</t>
  </si>
  <si>
    <t>SERVICE CABLE CONECTORIZADO PREMIUM UNIVERSAL 72F OM4 MPO12-UPC(U)/MPO12-UPC(U) 0.8D3/0.8D3 55.0M - TS - LSZH - ACQUA</t>
  </si>
  <si>
    <t>TRUNK CABLE PRE-TERMINATED PREMIUM 72F OM4 MPO12-UPC(U)/MPO12-UPC(U) 0.8D3/0.8D3 55.0M - TS - LSZH - ACQUA</t>
  </si>
  <si>
    <t>CABLE TRONCAL CONECTORIZADO PREMIUM 72F OM4 MPO12-UPC(U)/MPO12-UPC(U) 0.8D3/0.8D3 55.0M - TS - LSZH - ACQUA</t>
  </si>
  <si>
    <t>SERVICE CABLE CONECTORIZADO PREMIUM UNIVERSAL 72F OM4 MPO12-UPC(U)/MPO12-UPC(U) 0.8D3/0.8D3 60.0M - TS - LSZH - ACQUA</t>
  </si>
  <si>
    <t>TRUNK CABLE PRE-TERMINATED PREMIUM 72F OM4 MPO12-UPC(U)/MPO12-UPC(U) 0.8D3/0.8D3 60.0M - TS - LSZH - ACQUA</t>
  </si>
  <si>
    <t>CABLE TRONCAL CONECTORIZADO PREMIUM 72F OM4 MPO12-UPC(U)/MPO12-UPC(U) 0.8D3/0.8D3 60.0M - TS - LSZH - ACQUA</t>
  </si>
  <si>
    <t>SERVICE CABLE CONECTORIZADO PREMIUM UNIVERSAL 72F OM4 MPO12-UPC(U)/MPO12-UPC(U) 0.8D3/0.8D3 65.0M - TS - LSZH - ACQUA</t>
  </si>
  <si>
    <t>TRUNK CABLE PRE-TERMINATED PREMIUM 72F OM4 MPO12-UPC(U)/MPO12-UPC(U) 0.8D3/0.8D3 65.0M - TS - LSZH - ACQUA</t>
  </si>
  <si>
    <t>CABLE TRONCAL CONECTORIZADO PREMIUM 72F OM4 MPO12-UPC(U)/MPO12-UPC(U) 0.8D3/0.8D3 65.0M - TS - LSZH - ACQUA</t>
  </si>
  <si>
    <t>SERVICE CABLE CONECTORIZADO PREMIUM UNIVERSAL 72F OM4 MPO12-UPC(U)/MPO12-UPC(U) 0.8D3/0.8D3 70.0M - TS - LSZH - ACQUA</t>
  </si>
  <si>
    <t>TRUNK CABLE PRE-TERMINATED PREMIUM 72F OM4 MPO12-UPC(U)/MPO12-UPC(U) 0.8D3/0.8D3 70.0M - TS - LSZH - ACQUA</t>
  </si>
  <si>
    <t>CABLE TRONCAL CONECTORIZADO PREMIUM 72F OM4 MPO12-UPC(U)/MPO12-UPC(U) 0.8D3/0.8D3 70.0M - TS - LSZH - ACQUA</t>
  </si>
  <si>
    <t>SERVICE CABLE CONECTORIZADO PREMIUM UNIVERSAL 72F OM4 MPO12-UPC(U)/MPO12-UPC(U) 0.8D3/0.8D3 75.0M - TS - LSZH - ACQUA</t>
  </si>
  <si>
    <t>TRUNK CABLE PRE-TERMINATED PREMIUM 72F OM4 MPO12-UPC(U)/MPO12-UPC(U) 0.8D3/0.8D3 75.0M - TS - LSZH - ACQUA</t>
  </si>
  <si>
    <t>CABLE TRONCAL CONECTORIZADO PREMIUM 72F OM4 MPO12-UPC(U)/MPO12-UPC(U) 0.8D3/0.8D3 75.0M - TS - LSZH - ACQUA</t>
  </si>
  <si>
    <t>SERVICE CABLE CONECTORIZADO PREMIUM UNIVERSAL 72F OM4 MPO12-UPC(U)/MPO12-UPC(U) 0.8D3/0.8D3 80.0M - TS - LSZH - ACQUA</t>
  </si>
  <si>
    <t>TRUNK CABLE PRE-TERMINATED PREMIUM 72F OM4 MPO12-UPC(U)/MPO12-UPC(U) 0.8D3/0.8D3 80.0M - TS - LSZH - ACQUA</t>
  </si>
  <si>
    <t>CABLE TRONCAL CONECTORIZADO PREMIUM 72F OM4 MPO12-UPC(U)/MPO12-UPC(U) 0.8D3/0.8D3 80.0M - TS - LSZH - ACQUA</t>
  </si>
  <si>
    <t>SERVICE CABLE CONECTORIZADO PREMIUM UNIVERSAL 72F OM4 MPO12-UPC(U)/MPO12-UPC(U) 0.8D3/0.8D3 85.0M - TS - LSZH - ACQUA</t>
  </si>
  <si>
    <t>TRUNK CABLE PRE-TERMINATED PREMIUM 72F OM4 MPO12-UPC(U)/MPO12-UPC(U) 0.8D3/0.8D3 85.0M - TS - LSZH - ACQUA</t>
  </si>
  <si>
    <t>CABLE TRONCAL CONECTORIZADO PREMIUM 72F OM4 MPO12-UPC(U)/MPO12-UPC(U) 0.8D3/0.8D3 85.0M - TS - LSZH - ACQUA</t>
  </si>
  <si>
    <t>SERVICE CABLE CONECTORIZADO PREMIUM UNIVERSAL 72F OM4 MPO12-UPC(U)/MPO12-UPC(U) 0.8D3/0.8D3 90.0M - TS - LSZH - ACQUA</t>
  </si>
  <si>
    <t>TRUNK CABLE PRE-TERMINATED PREMIUM 72F OM4 MPO12-UPC(U)/MPO12-UPC(U) 0.8D3/0.8D3 90.0M - TS - LSZH - ACQUA</t>
  </si>
  <si>
    <t>CABLE TRONCAL CONECTORIZADO PREMIUM 72F OM4 MPO12-UPC(U)/MPO12-UPC(U) 0.8D3/0.8D3 90.0M - TS - LSZH - ACQUA</t>
  </si>
  <si>
    <t>SERVICE CABLE CONECTORIZADO PREMIUM UNIVERSAL 72F OM4 MPO12-UPC(U)/MPO12-UPC(U) 0.8D3/0.8D3 95.0M - TS - LSZH - ACQUA</t>
  </si>
  <si>
    <t>TRUNK CABLE PRE-TERMINATED PREMIUM 72F OM4 MPO12-UPC(U)/MPO12-UPC(U) 0.8D3/0.8D3 95.0M - TS - LSZH - ACQUA</t>
  </si>
  <si>
    <t>CABLE TRONCAL CONECTORIZADO PREMIUM 72F OM4 MPO12-UPC(U)/MPO12-UPC(U) 0.8D3/0.8D3 95.0M - TS - LSZH - ACQUA</t>
  </si>
  <si>
    <t>SERVICE CABLE CONECTORIZADO PREMIUM UNIVERSAL 72F OM4 MPO12-UPC(U)/MPO12-UPC(U) 0.8D3/0.8D3 100.0M - TS - LSZH - ACQUA</t>
  </si>
  <si>
    <t>TRUNK CABLE PRE-TERMINATED PREMIUM 72F OM4 MPO12-UPC(U)/MPO12-UPC(U) 0.8D3/0.8D3 100.0M - TS - LSZH - ACQUA</t>
  </si>
  <si>
    <t>CABLE TRONCAL CONECTORIZADO PREMIUM 72F OM4 MPO12-UPC(U)/MPO12-UPC(U) 0.8D3/0.8D3 100.0M - TS - LSZH - ACQUA</t>
  </si>
  <si>
    <t>CABO OPTICO AT-3CE453T-048</t>
  </si>
  <si>
    <t>OPTICAL CABLE AT-3CE453T-048</t>
  </si>
  <si>
    <t>CABLE OPTICO AT-3CE453T-048</t>
  </si>
  <si>
    <t>CABO OPTICO AT-3CE453T-072</t>
  </si>
  <si>
    <t>OPTICAL CABLE AT-3CE453T-072</t>
  </si>
  <si>
    <t>CABLE OPTICO AT-3CE453T-072</t>
  </si>
  <si>
    <t>CABO OPTICO AT-3CE453T-144</t>
  </si>
  <si>
    <t>OPTICAL CABLE AT-3CE453T-144</t>
  </si>
  <si>
    <t>CABLE OPTICO AT-3CE453T-144</t>
  </si>
  <si>
    <t>CABO OPTICO AT-3CE453T-288</t>
  </si>
  <si>
    <t>OPTICAL CABLE AT-3CE453T-288</t>
  </si>
  <si>
    <t>CABLE OPTICO AT-3CE453T-288</t>
  </si>
  <si>
    <t>CORDAO MONOFIBRA CONECTORIZADO BLI A/B G-657A2 SC-APC/SC-APC 1.5M - LSZH - BRANCO - D3</t>
  </si>
  <si>
    <t>SIMPLEX OPTICAL PATCH CORD BLI A/B G-657A2 SC-APC/SC-APC 1.5M - LSZH - WHITE - D3</t>
  </si>
  <si>
    <t>PATCH CORD OPTICO MONOFIBRA CONECTORIZADO BLI A/B G-657A2 SC-APC/SC-APC 1.5M - LSZH - BLANCO - D3</t>
  </si>
  <si>
    <t>CAIXA TERMINAL OPTICA PRECONECTORIZADA SELADA FK-CTOP-L10 (DIRETO C/ SUPORTE)</t>
  </si>
  <si>
    <t>LOCKED PRE-TERMINATED SLIMBOX DROP TERMINAL FK-CTOP-L10 (DIRECT W/ SUPPORT)</t>
  </si>
  <si>
    <t>CAJA DE TERMINACION OPTICA PRE-CONECTORIZADA SELLADA FK-CTOP-L10 (DIRECTO C/ SOPORTE)</t>
  </si>
  <si>
    <t>ET04116</t>
  </si>
  <si>
    <t>a0A6100001fDsLT</t>
  </si>
  <si>
    <t>CABO OPTICO CFOT-MM-UTR 04F (50) OM3 LSZH (OPTIC-LAN-AR (PFV))</t>
  </si>
  <si>
    <t>OPTICAL CABLE CFOT-MM-UTR 04F (50) OM3 LSZH (OPTIC-LAN-AR (PFV))</t>
  </si>
  <si>
    <t>CABLE OPTICO CFOT-MM-UTR 04F (50) OM3 LSZH (OPTIC-LAN-AR (PFV))</t>
  </si>
  <si>
    <t>CABO OPTICO AT-3BE27N6-006-CMFB</t>
  </si>
  <si>
    <t>OPTICAL CABLE AT-3BE27N6-006-CMFB</t>
  </si>
  <si>
    <t>CABLE OPTICO AT-3BE27N6-006-CMFB</t>
  </si>
  <si>
    <t>CABO OPTICO AT-3BE27NT-012-CMJB</t>
  </si>
  <si>
    <t>OPTICAL CABLE AT-3BE27NT-012-CMJB</t>
  </si>
  <si>
    <t>CABLE OPTICO AT-3BE27NT-012-CMJB</t>
  </si>
  <si>
    <t>CAIXA TERMINAL OPTICA PRECONECTORIZADA SELADA FK-CTOP-L9 (DIRETO C/ SUPORTE)</t>
  </si>
  <si>
    <t>LOCKED PRE-TERMINATED SLIMBOX DROP TERMINAL FK-CTOP-L9 (DIRECT W/ SUPPORT)</t>
  </si>
  <si>
    <t>CAJA DE TERMINACION OPTICA PRE-CONECTORIZADA SELLADA FK-CTOP-L9 (DIRECTO C/ SOPORTE)</t>
  </si>
  <si>
    <t>ET04139</t>
  </si>
  <si>
    <t>a0A6100001fE0rp</t>
  </si>
  <si>
    <t>POSTE EM PRFV SECCIONADO EM 3 PARTES ENGASTADO COM ACABAMENTO EM GEL COAT</t>
  </si>
  <si>
    <t>TRUNK CABLE PRE-TERMINATED FANOUT 12F SM BLI A/B G-657A LC-UPC/MPO12-APC(F) 1.0D2/0.8D3 10.0M - UT - LSZH - BLUE - TYPE A</t>
  </si>
  <si>
    <t>CABLE TRONCAL CONECTORIZADO FANOUT 12F SM BLI A/B G-657A LC-UPC/MPO12-APC(F) 1.0D2/0.8D3 10.0M - UT - LSZH - AZUL - TIPO A</t>
  </si>
  <si>
    <t>CABO OPTICO AT-3BE12YT-048 LSZH</t>
  </si>
  <si>
    <t>OPTICAL CABLE AT-3BE12YT-048 LSZH</t>
  </si>
  <si>
    <t>CABLE OPTICO AT-3BE12YT-048 LSZH</t>
  </si>
  <si>
    <t>FK-CEO-6M (288F) (CEO - 6 KITs DE DERIVACAO, SUPORTE DE POSTE/PAREDE)</t>
  </si>
  <si>
    <t>FK-CEO-6M (288F) (CEO - 6 DERIVATION KIT, SUPORT FOR POLE)</t>
  </si>
  <si>
    <t>FK-CEO-6M (288F)  (CEO - 6 KITs DE DERIVACION, SOPORTE DE PARED)</t>
  </si>
  <si>
    <t>ET04102</t>
  </si>
  <si>
    <t>a0A6100001c1bPH</t>
  </si>
  <si>
    <t>CONJUNTO DE VARETAS PREFORMADAS PARA OPGW VPAW FO 15/D/800</t>
  </si>
  <si>
    <t>PROTECTION RODS FOR OPGW VPAW FO 15/D/800</t>
  </si>
  <si>
    <t>VARILLAS DE PROTECCIÓN PARA OPGW VPAW FO 15/D/800</t>
  </si>
  <si>
    <t>SERVICE CABLE CONECTORIZADO 08F G-652 SC-APC/SC-APC 1.0D2/1.0D2 50.0M - TIGHT - LSZH</t>
  </si>
  <si>
    <t>TRUNK CABLE PRE-TERMINATED 08F G-652 SC-APC/SC-APC 1.0D2/1.0D2 50.0M - TIGHT - LSZH</t>
  </si>
  <si>
    <t>CABLE TRONCAL CONECTORIZADO 08F G-652 SC-APC/SC-APC 1.0D2/1.0D2 50.0M - TIGHT - LSZH</t>
  </si>
  <si>
    <t>SERVICE CABLE CONECTORIZADO 04F SM SC-APC/SC-APC 1.0D2/1.0D2 20.0M - TIGHT - LSZH</t>
  </si>
  <si>
    <t>TRUNK CABLE PRE-TERMINATED 04F SM SC-APC/SC-APC 1.0D2/1.0D2 20.0M - TIGHT - LSZH</t>
  </si>
  <si>
    <t>CABLE TRONCAL CONECTORIZADO 04F SM SC-APC/SC-APC 1.0D2/1.0D2 20.0M - TIGHT - LSZH</t>
  </si>
  <si>
    <t>CONJUNTO DE VARETAS PREFORMADAS PARA OPGW VPAW FO 13/D/800</t>
  </si>
  <si>
    <t>VARILLAS DE PROTECCIÓN PARA OPGW VPAW FO 13/D/800</t>
  </si>
  <si>
    <t>CABO OPTICO FIBER-LAN INDOOR 24F BLI G-657-A2 LSZH AM</t>
  </si>
  <si>
    <t>OPTICAL CABLE FIBER-LAN INDOOR 24F BLI G-657-A2 LSZH AM</t>
  </si>
  <si>
    <t>CABLE OPTICO FIBER-LAN INDOOR 24F BLI G-657-A2 LSZH AM</t>
  </si>
  <si>
    <t>CABO OPTICO FIBER-LAN INDOOR 48F SM G-657-A2 LSZH AM</t>
  </si>
  <si>
    <t>OPTICAL CABLE FIBER-LAN INDOOR 48F SM G-657-A2 LSZH AM</t>
  </si>
  <si>
    <t>CABLE OPTICO FIBER-LAN INDOOR 48F SM G-657-A2 LSZH AM</t>
  </si>
  <si>
    <t>CABO OPTICO FIBER-LAN INDOOR 16F BLI G-657-A2 LSZH AM</t>
  </si>
  <si>
    <t>OPTICAL CABLE FIBER-LAN INDOOR 16F BLI G-657-A2 LSZH AM</t>
  </si>
  <si>
    <t>CABLE OPTICO FIBER-LAN INDOOR 16F BLI G-657-A2 LSZH AM</t>
  </si>
  <si>
    <t>CABO OPTICO CFOI-BLI-UB 16F G-657A2 LSZH AZ - EUROCLASS Dca (s2, d2, a1) - (SIMPLUSLAN FTTA)</t>
  </si>
  <si>
    <t>OPTICAL CABLE CFOI-BLI-UB 16F G-657A2 LSZH AZ - EUROCLASS Dca (s2, d2, a1) - (SIMPLUSLAN FTTA)</t>
  </si>
  <si>
    <t>CABLE OPTICO CFOI-BLI-UB 16F G-657A2 LSZH AZ - EUROCLASS Dca (s2, d2, a1) - (SIMPLUSLAN FTTA)</t>
  </si>
  <si>
    <t>FK-CEO-4M-144F (144F) (CEO - 4 KITs DE DERIVACAO, SUPORTE DE CORDOALHA)</t>
  </si>
  <si>
    <t>FK-CEO-4M-144F (144F)  (CEO - 4 DERIVATION KIT, SUPORT FOR STRAND)</t>
  </si>
  <si>
    <t>FK-CEO-4M-144F (144F) (CEO - 4 KITs DE DERIVACION, SOPORTE DE CORDAJE)</t>
  </si>
  <si>
    <t>FK-CEO-4M-144F (72F) (CEO - 4 KITs DE DERIVACAO, SUPORTE DE CORDOALHA)</t>
  </si>
  <si>
    <t>FK-CEO-4M-144F (72F)  (CEO - 4 DERIVATION KIT, SUPORT FOR STRAND)</t>
  </si>
  <si>
    <t>FK-CEO-4M-144F (72F) (CEO - 4 KITs DE DERIVACION, SOPORTE DE CORDAJE)</t>
  </si>
  <si>
    <t>CABO OPTICO CFOA-SM-DD-G 48F G-652D RC (CATV)</t>
  </si>
  <si>
    <t>OPTICAL CABLE CFOA-SM-DD-G 48F G-652D RC (CATV)</t>
  </si>
  <si>
    <t>CABLE OPTICO CFOA-SM-DD-G 48F G-652D RC (CATV)</t>
  </si>
  <si>
    <t>CABO OPTICO CFOA-SM-DD-S 36F G-652D RC (CATV)</t>
  </si>
  <si>
    <t>OPTICAL CABLE CFOA-SM-DD-S 36F G-652D RC (CATV)</t>
  </si>
  <si>
    <t>CABLE OPTICO CFOA-SM-DD-S 36F G-652D RC (CATV)</t>
  </si>
  <si>
    <t>CABO OPTICO CFOA-SM-DD-S 12F G-652D RC (CATV)</t>
  </si>
  <si>
    <t>OPTICAL CABLE CFOA-SM-DD-S 12F G-652D RC (CATV)</t>
  </si>
  <si>
    <t>CABLE OPTICO CFOA-SM-DD-S 12F G-652D RC (CATV)</t>
  </si>
  <si>
    <t>CABO OPTICO CFOA-SM-AS80-S 12F G-652D RC (CATV)</t>
  </si>
  <si>
    <t>OPTICAL CABLE CFOA-SM-AS80-S 12F G-652D RC (CATV)</t>
  </si>
  <si>
    <t>CABLE OPTICO CFOA-SM-AS80-S 12F G-652D RC (CATV)</t>
  </si>
  <si>
    <t>CABO OPTICO CFOA-SM-AS200-S 12F G-652D RC (CATV)</t>
  </si>
  <si>
    <t>OPTICAL CABLE CFOA-SM-AS200-S 12F G-652D RC (CATV)</t>
  </si>
  <si>
    <t>CABLE OPTICO CFOA-SM-AS200-S 12F G-652D RC (CATV)</t>
  </si>
  <si>
    <t>CABO OPTICO CFOA-SM-AS80-S 12F G-652D NR (CATV)</t>
  </si>
  <si>
    <t>OPTICAL CABLE CFOA-SM-AS80-S 12F G-652D NR (CATV)</t>
  </si>
  <si>
    <t>CABLE OPTICO CFOA-SM-AS80-S 12F G-652D NR (CATV)</t>
  </si>
  <si>
    <t>CABO OPTICO CFOA-SM-AS80-G 12F G-652D RC (CATV)</t>
  </si>
  <si>
    <t>OPTICAL CABLE CFOA-SM-AS80-G 12F G-652D RC (CATV)</t>
  </si>
  <si>
    <t>CABLE OPTICO CFOA-SM-AS80-G 12F G-652D RC (CATV)</t>
  </si>
  <si>
    <t>CABO OPTICO CFOA-SM-DE-G 24F G-652D (CATV)</t>
  </si>
  <si>
    <t>OPTICAL CABLE CFOA-SM-DE-G 24F G-652D (CATV)</t>
  </si>
  <si>
    <t>CABLE OPTICO CFOA-SM-DE-G 24F G-652D (CATV)</t>
  </si>
  <si>
    <t>ET04136</t>
  </si>
  <si>
    <t>a0A6100001fDyXW</t>
  </si>
  <si>
    <t>CABO OPTICO CFOA-SM-DE-G 36F G-652D (CATV)</t>
  </si>
  <si>
    <t>OPTICAL CABLE CFOA-SM-DE-G 36F G-652D (CATV)</t>
  </si>
  <si>
    <t>CABLE OPTICO CFOA-SM-DE-G 36F G-652D (CATV)</t>
  </si>
  <si>
    <t>CABO OPTICO CFOA-SM-AS80-G 144F G-652D RC (CATV)</t>
  </si>
  <si>
    <t>SERVICE CABLE CONECTORIZADO 12F OM4 MPO12-UPC(F)/MPO12-UPC(F) 0.8D3/0.8D3 65.0M - UT - LSZH - ACQUA - TIPO B</t>
  </si>
  <si>
    <t>TRUNK CABLE PRE-TERMINATED 12F OM4 MPO12-UPC(F)/MPO12-UPC(F) 0.8D3/0.8D3 65.0M - UT - LSZH - AQUA - TYPE B</t>
  </si>
  <si>
    <t>CABLE TRONCAL CONECTORIZADO 12F OM4 MPO12-UPC(F)/MPO12-UPC(F) 0.8D3/0.8D3 65.0M - UT - LSZH - ACQUA  - TIPO B</t>
  </si>
  <si>
    <t>SERVICE CABLE CONECTORIZADO 12F OM4 MPO12-UPC(F)/MPO12-UPC(F) 0.8D3/0.8D3 75.0M - UT - LSZH - ACQUA - TIPO B</t>
  </si>
  <si>
    <t>TRUNK CABLE PRE-TERMINATED 12F OM4 MPO12-UPC(F)/MPO12-UPC(F) 0.8D3/0.8D3 75.0M - UT - LSZH - AQUA - TYPE B</t>
  </si>
  <si>
    <t>CABLE TRONCAL CONECTORIZADO 12F OM4 MPO12-UPC(F)/MPO12-UPC(F) 0.8D3/0.8D3 75.0M - UT - LSZH - ACQUA  - TIPO B</t>
  </si>
  <si>
    <t>SERVICE CABLE CONECTORIZADO 12F OM4 MPO12-UPC(F)/MPO12-UPC(F) 0.8D3/0.8D3 90.0M - UT - LSZH - ACQUA - TIPO B</t>
  </si>
  <si>
    <t>TRUNK CABLE PRE-TERMINATED 12F OM4 MPO12-UPC(F)/MPO12-UPC(F) 0.8D3/0.8D3 90.0M - UT - LSZH - AQUA - TYPE B</t>
  </si>
  <si>
    <t>CABLE TRONCAL CONECTORIZADO 12F OM4 MPO12-UPC(F)/MPO12-UPC(F) 0.8D3/0.8D3 90.0M - UT - LSZH - ACQUA  - TIPO B</t>
  </si>
  <si>
    <t>SERVICE CABLE CONECTORIZADO 12F OM4 MPO12-UPC(F)/MPO12-UPC(F) 0.8D3/0.8D3 95.0M - UT - LSZH - ACQUA - TIPO B</t>
  </si>
  <si>
    <t>TRUNK CABLE PRE-TERMINATED 12F OM4 MPO12-UPC(F)/MPO12-UPC(F) 0.8D3/0.8D3 95.0M - UT - LSZH - AQUA - TYPE B</t>
  </si>
  <si>
    <t>CABLE TRONCAL CONECTORIZADO 12F OM4 MPO12-UPC(F)/MPO12-UPC(F) 0.8D3/0.8D3 95.0M - UT - LSZH - ACQUA - TIPO B</t>
  </si>
  <si>
    <t>SERVICE CABLE CONECTORIZADO 12F OM4 MPO12-UPC(F)/MPO12-UPC(F) 0.8D3/0.8D3 130.0M - UT - LSZH - ACQUA - TIPO B</t>
  </si>
  <si>
    <t>TRUNK CABLE PRE-TERMINATED 12F OM4 MPO12-UPC(F)/MPO12-UPC(F) 0.8D3/0.8D3 130.0M - UT - LSZH - AQUA - TYPE B</t>
  </si>
  <si>
    <t>CABLE TRONCAL CONECTORIZADO 12F OM4 MPO12-UPC(F)/MPO12-UPC(F) 0.8D3/0.8D3 130.0M - UT - LSZH - ACQUA - TIPO B</t>
  </si>
  <si>
    <t>MOBILIZACAO DE EQUIPE - (ATENDIMENTO)</t>
  </si>
  <si>
    <t>MOBILIZACAO DE EQUIPE - (EMENDA)</t>
  </si>
  <si>
    <t>MOBILIZACAO DE EQUIPE - (INSTALACAO)</t>
  </si>
  <si>
    <t>SUPERVISAO DE INSTALACAO</t>
  </si>
  <si>
    <t>EXECUCAO DE INSTALACAO</t>
  </si>
  <si>
    <t>EXECUCAO DE MEDICOES - (OTDR)</t>
  </si>
  <si>
    <t>EXECUCAO DE EMENDAS E TESTE - (APOS LANCAMENTO)</t>
  </si>
  <si>
    <t>EXECUCAO DE EMENDAS E TESTE - (APOS EMENDA)</t>
  </si>
  <si>
    <t>EXECUCAO DE MEDICOES - (POWER METER)</t>
  </si>
  <si>
    <t>EXECUCAO DE MEDICOES - (PMD)</t>
  </si>
  <si>
    <t>SERVICE CABLE CONECTORIZADO 12F BLI A/B G-657A SC-APC/SC-APC 1.0D2/1.0D2 20.0M - UT- LSZH - AMARELO</t>
  </si>
  <si>
    <t>TRUNK CABLE PRE-TERMINATED 12F BLI A/B G-657A SC-APC/SC-APC 1.0D2/1.0D2 20.0M - UT - LSZH - YELLOW</t>
  </si>
  <si>
    <t>CABLE TRONCAL CONECTORIZADO 12F BLI A/B G-657A SC-APC/SC-APC 1.0D2/1.0D2 20.0M - UT- LSZH - AMARILLO</t>
  </si>
  <si>
    <t>SERVICE CABLE CONECTORIZADO 12F BLI A/B G-657A SC-APC/SC-APC 0.8D2/0.8D2 40.0M - UT- LSZH - AMARELO</t>
  </si>
  <si>
    <t>TRUNK CABLE PRE-TERMINATED 12F BLI A/B G-657A SC-APC/SC-APC 0.8D2/0.8D2 40.0M - UT - LSZH - YELLOW</t>
  </si>
  <si>
    <t>CABLE TRONCAL CONECTORIZADO 12F BLI A/B G-657A SC-APC/SC-APC 0.8D2/0.8D2 40.0M - UT- LSZH - AMARILLO</t>
  </si>
  <si>
    <t>SERVICE CABLE CONECTORIZADO 12F BLI A/B G-657A SC-APC/SC-APC 1.0D2/1.0D2 30.0M - UT- LSZH - AMARELO</t>
  </si>
  <si>
    <t>TRUNK CABLE PRE-TERMINATED 12F BLI A/B G-657A SC-APC/SC-APC 1.0D2/1.0D2 30.0M - UT - LSZH - YELLOW</t>
  </si>
  <si>
    <t>CABLE TRONCAL CONECTORIZADO 12F BLI A/B G-657A SC-APC/SC-APC 1.0D2/1.0D2 30.0M - UT- LSZH - AMARILLO</t>
  </si>
  <si>
    <t>CABO OPTICO CFOA-SM-ARD-S 04F TS</t>
  </si>
  <si>
    <t>OPTICAL CABLE CFOA-SM-ARD-S 04F TS</t>
  </si>
  <si>
    <t>CABLE OPTICO CFOA-SM-ARD-S 04F TS</t>
  </si>
  <si>
    <t>CABO OPTICO CFOA-SM-DDR-S 24F TS (PFV) (ABNT CL)</t>
  </si>
  <si>
    <t>OPTICAL CABLE CFOA-SM-DDR-S 24F TS (PFV) (ABNT CL)</t>
  </si>
  <si>
    <t>CABLE OPTICO CFOA-SM-DDR-S 24F TS (PFV) (ABNT CL)</t>
  </si>
  <si>
    <t>CABO OPTICO OPDC-M (12F BLI + 12F SM 10,1MM AÇO GALVANIZADO HS CLASSE A - 1 METRO = 0,418 KG)</t>
  </si>
  <si>
    <t>OPTICAL CABLE OPDC-M SC Gp.051.101.20 (12F BLI + 12F SM)</t>
  </si>
  <si>
    <t>CABLE OPTICO OPDC-M SC Gp.051.101.20 (12F BLI + 12F SM)</t>
  </si>
  <si>
    <t>CABO OPTICO OPDC-M (12F BLI + 12F SM 8,6MM AÇO-ALUMINIO)</t>
  </si>
  <si>
    <t>OPTICAL CABLE OPDC-M SC S.038.086.12 (12F BLI + 12F SM)</t>
  </si>
  <si>
    <t>CABLE OPTICO OPDC-M SC S.038.086.12 (12F BLI + 12F SM)</t>
  </si>
  <si>
    <t>CABO OPTICO OPDC-M (12F BLI + 12F SM 10,8MM AÇO-ALUMINIO - 1 METRO = 0,304 KG)</t>
  </si>
  <si>
    <t>OPTICAL CABLE OPDC-M SC SC Sp.050.108.15 (12F BLI + 12F SM) - EDP ( 1 METRO = 0,304 KG)</t>
  </si>
  <si>
    <t>CABLE OPTICO OPDC-M SC SC Sp.050.108.15 (12F BLI + 12F SM) - EDP ( 1 METRO = 0,304 KG)</t>
  </si>
  <si>
    <t>CABO OPTICO AT-5BE453T-006</t>
  </si>
  <si>
    <t>OPTICAL CABLE AT-5BE453T-006</t>
  </si>
  <si>
    <t>CABLE OPTICO AT-5BE453T-006</t>
  </si>
  <si>
    <t>CABO OPTICO AT-5BE453T-012</t>
  </si>
  <si>
    <t>OPTICAL CABLE AT-5BE453T-012</t>
  </si>
  <si>
    <t>CABLE OPTICO AT-5BE453T-012</t>
  </si>
  <si>
    <t>CABO OPTICO AT-5BE453T-024</t>
  </si>
  <si>
    <t>OPTICAL CABLE AT-5BE453T-024</t>
  </si>
  <si>
    <t>CABLE OPTICO AT-5BE453T-024</t>
  </si>
  <si>
    <t>CABO OPTICO AT-5BE453T-048</t>
  </si>
  <si>
    <t>OPTICAL CABLE AT-5BE453T-048</t>
  </si>
  <si>
    <t>CABLE OPTICO AT-5BE453T-048</t>
  </si>
  <si>
    <t>CABO OPTICO CFOAC-BLI-CM-01-AR-LSZH A2 CZ - EUROCLASS Dca (s1a, d2, a1) - RIB 500M (DROP COMPACTO FIG.8 LOW FRICTION)</t>
  </si>
  <si>
    <t>OPTICAL CABLE CFOAC-BLI-CM-01-AR-LSZH A2 CZ - EUROCLASS Dca (s1a, d2, a1) - RIB 500M (COMPACT LOW FRICTION FIG.8 DROP)</t>
  </si>
  <si>
    <t>CABLE OPTICO CFOAC-BLI-CM-01-AR-LSZH A2 CZ - EUROCLASS Dca (s1a, d2, a1) - CAJA RIB 500M (DROP COMPACTO FIG.8 LOW FRICTION)</t>
  </si>
  <si>
    <t>ELABORACAO DE PROJETO EXECUTIVO</t>
  </si>
  <si>
    <t>EXECUCAO DE EMENDAS E TESTE - (ANTES DO LANCAMENTO)</t>
  </si>
  <si>
    <t>CABO OPTICO OPDC-M (24F BLI + 24F SM 8,6MM AÇO-ALUMINIO)</t>
  </si>
  <si>
    <t>OPTICAL CABLE OPDC-M SC S.038.086.12 (24F BLI + 24F SM)</t>
  </si>
  <si>
    <t>CABLE OPTICO OPDC-M SC S.038.086.12 (24F BLI + 24F SM)</t>
  </si>
  <si>
    <t>CABO OPTICO CFOA-SM-AS120-S 36F G-652D TS NR (ABNT)</t>
  </si>
  <si>
    <t>OPTICAL CABLE CFOA-SM-AS120-S 36F G-652D TS NR (ABNT)</t>
  </si>
  <si>
    <t>CABLE OPTICO CFOA-SM-AS120-S 36F G-652D TS NR (ABNT)</t>
  </si>
  <si>
    <t>FK-CEO-4M-144F (24F) - (CEO AZUL COM SUPORTE P/ CORDOALHA)</t>
  </si>
  <si>
    <t>FK-CEO-4M-144F (24F) - (CEO BLUE SUPORT FOR STRAND)</t>
  </si>
  <si>
    <t>FK-CEO-4M-144F (24F) - (CEO AZUL SOPORTE P/ CORDAJE)</t>
  </si>
  <si>
    <t>KIT 4 BANDEJAS DE EMENDA 24F PARA FK-CEO (FK-CEO-4M)</t>
  </si>
  <si>
    <t>CABO OPTICO AT-3BE17NT-096-CLGA (48F G-652D ZWP + 48F G-655C NZD LA)</t>
  </si>
  <si>
    <t>OPTICAL CABLE AT-3BE17NT-096-CLGA (48F G-652D ZWP + 48F G-655C NZD LA)</t>
  </si>
  <si>
    <t>CABLE OPTICO AT-3BE17NT-096-CLGA (48F G-652D ZWP + 48F G-655C NZD LA)</t>
  </si>
  <si>
    <t>CABO OPTICO CABO OPTICO CFOA-SM-DMD-S 144F G-652D (ABNT)</t>
  </si>
  <si>
    <t>OPTICAL CABLE CABO OPTICO CFOA-SM-DMD-S 144F G-652D (ABNT)</t>
  </si>
  <si>
    <t>CABLE OPTICO CABO OPTICO CFOA-SM-DMD-S 144F G-652D (ABNT)</t>
  </si>
  <si>
    <t>CABO OPTICO CABO OPTICO CFOA-SM-DMD-S 72F G-652D (ABNT)</t>
  </si>
  <si>
    <t>OPTICAL CABLE CABO OPTICO CFOA-SM-DMD-S 72F G-652D (ABNT)</t>
  </si>
  <si>
    <t>CABLE OPTICO CABO OPTICO CFOA-SM-DMD-S 72F G-652D (ABNT)</t>
  </si>
  <si>
    <t>CABO OPTICO CFOA-SM-LV-AS-CMO10KN-S 24F G-652D RC (ABNT)</t>
  </si>
  <si>
    <t>OPTICAL CABLE CFOA-SM-LV-AS-CMO10KN-S 24F G-652D RC (ABNT)</t>
  </si>
  <si>
    <t>CABLE OPTICO CFOA-SM-LV-AS-CMO10KN-S 24F G-652D RC (ABNT)</t>
  </si>
  <si>
    <t>CABO OPTICO CFOA-SM-LV-AS-CMO10KN-S 24F G-652D RT (ABNT)</t>
  </si>
  <si>
    <t>OPTICAL CABLE CFOA-SM-LV-AS-CMO10KN-S 24F G-652D RT (ABNT)</t>
  </si>
  <si>
    <t>CABLE OPTICO CFOA-SM-LV-AS-CMO10KN-S 24F G-652D RT (ABNT)</t>
  </si>
  <si>
    <t>CORDAO DUPLEX CONECTORIZADO 62.5 ST-UPC/ST-UPC 8.0M - LSZH - LARANJA</t>
  </si>
  <si>
    <t>CABO OPTICO OPGW XM2.300.187.S48 (LUX 48F SM) 199MM2 - EXPORT.</t>
  </si>
  <si>
    <t>OPGW CABLE XM2.300.187.S48 (LUX 48F SM) 199MM2 - EXPORT.</t>
  </si>
  <si>
    <t>CABLE OPTICO OPGW XM2.300.187.S48 (LUX 48F SM) 199MM2 - EXPORT.</t>
  </si>
  <si>
    <t>SERVICE CABLE CONECTORIZADO 48F SM  FC-UPC/SC-UPC 2.0D2/2.0D2 15.0M - TS - LSZH - AZUL</t>
  </si>
  <si>
    <t>TRUNK CABLE PRE-TERMINATED 48F SM FC-UPC/SC-UPC 2.0D2/2.0D2 15.0M - TS - LSZH - BLUE</t>
  </si>
  <si>
    <t>CABLE TRONCAL CONECTORIZADO 48F SM  FC-UPC/SC-UPC 2.0D2/2.0D2 15.0M - TS - LSZH - AZUL</t>
  </si>
  <si>
    <t>CABO OPTICO CFOT-SM-UB 02F G-652D TS LSZH</t>
  </si>
  <si>
    <t>OPTICAL CABLE CFOT-SM-UB 02F G-652D TS LSZH</t>
  </si>
  <si>
    <t>CABLE OPTICO CFOT-SM-UB 02F G-652D TS LSZH</t>
  </si>
  <si>
    <t>SERVICE CABLE CONECTORIZADO 12F OM5 PREMIUM UNIVERSAL MPO12-UPC(U)/MPO12-UPC(U) 0.8D3/0.8D3 30.0M - UT - LSZH - LIME GREEN - TIPO U</t>
  </si>
  <si>
    <t>TRUNK CABLE PRE-TERMINATED 12F OM5 PREMIUM UNIVERSAL MPO12-UPC(U)/MPO12-UPC(U) 0.8D3/0.8D3 30.0M - UT - LSZH - LIME GREEN - TYPE U</t>
  </si>
  <si>
    <t>CABLE TRONCAL CONECTORIZADO 12F OM5 PREMIUM UNIVERSAL MPO12-UPC(U)/MPO12-UPC(U) 0.8D3/0.8D3 30.0M - UT - LSZH - LIME GREEN - TIPO U</t>
  </si>
  <si>
    <t>CORDAO OPTICO FANOUT 12F OM5 PREMIUM UNIVERSAL LC-UPC UNIBOOT /MPO12-UPC(U) 1.0D1.6/14.0D3 15.0M - MTF - LSZH - LIME GREEN</t>
  </si>
  <si>
    <t>OPTICAL PATCH CORD FANOUT 12F OM5 PREMIUM UNIVERSAL  LC-UPC UNIBOOT /MPO12-UPC(U) 1.0D1.6/14.0D3 15.0M - MTF - LSZH - LIME GREEN</t>
  </si>
  <si>
    <t>CORDON OPTICO FANOUT 12F OM5 PREMIUM UNIVERSAL  LC-UPC UNIBOOT /MPO12-UPC(U) 1.0D1.6/14.0D3 15.0M - MTF - LSZH - LIME GREEN</t>
  </si>
  <si>
    <t>DIO CASSETE HDX 12F OM5 PREMIUM  LC-UPC/MPO-UPC(F) TIPO B REVERSO</t>
  </si>
  <si>
    <t>ODF CASSETTE HDX 12F OM5 PREMIUM LC-UPC/MPO-UPC(F) TYPE B REVERSE</t>
  </si>
  <si>
    <t>ODF CASETE HDX 12F OM5 PREMIUM  LC-UPC/MPO-UPC(F) TIPO B REVERSO</t>
  </si>
  <si>
    <t>DIO CASSETE HDX 12F OM5 PREMIUM LC-UPC/MPO-UPC(F) TIPO B DIRETO</t>
  </si>
  <si>
    <t>ODF CASSETTE HDX 12F OM5 PREMIUM LC-UPC/MPO-UPC(F) TYPE B STRAIGHT</t>
  </si>
  <si>
    <t>ODF CASETE HDX 12F OM5 PREMIUM LC-UPC/MPO-UPC(F) TIPO B DIRECTO</t>
  </si>
  <si>
    <t>SERVICE CABLE CONECTORIZADO 72F OM5 PREMIUM MPO12-UPC(M)/MPO12-UPC(M) 0.8D3/0.8D3 50.0M - TS - LSZH - LIME GREEN - TIPO U</t>
  </si>
  <si>
    <t>TRUNK CABLE PRE-TERMINATED 72F OM5 PREMIUM  MPO12-UPC(M)/MPO12-UPC(M) 0.8D3/0.8D3 50.0M - TS - LSZH - LIME GREEN - TYPE U</t>
  </si>
  <si>
    <t>CABLE TRONCAL CONECTORIZADO 72F OM5 PREMIUM MPO12-UPC(M)/MPO12-UPC(M) 0.8D3/0.8D3 50.0M - TS - LSZH - LIME GREEN  - TIPO U</t>
  </si>
  <si>
    <t>SERVICE CABLE CONECTORIZADO 72F OM5 PREMIUM UNIVERSAL MPO12-UPC(U)/MPO12-UPC(U) 0.8D3/0.8D3 50.0M - TS - LSZH - LIME GREEN - TIPO U</t>
  </si>
  <si>
    <t>TRUNK CABLE PRE-TERMINATED 72F OM5 PREMIUM UNIVERSAL MPO12-UPC(U)/MPO12-UPC(U) 0.8D3/0.8D3 50.0M - TS - LSZH - LIME GREEN - TYPE U</t>
  </si>
  <si>
    <t>CABLE TRONCAL CONECTORIZADO 72F OM5 PREMIUM UNIVERSAL MPO12-UPC(U)/MPO12-UPC(U) 0.8D3/0.8D3 50.0M - TS - LSZH - LIME GREEN  - TIPO U</t>
  </si>
  <si>
    <t>CORDAO DUPLEX CONECTORIZADO PREMIUM OM5 LC(UB)-UPC/LC(UB)-UPC - 3.0M - LSZH - LIME GREEN (A - B)</t>
  </si>
  <si>
    <t>DUPLEX OPTICAL PATCH CORD PREMIUM OM5 LC(UB)-UPC/LC(UB)-UPC - 3.0M - LSZH - LIME GREEN (A - B)</t>
  </si>
  <si>
    <t>PATCH CORD OPTICO DUPLEX CONECTORIZADO PREMIUM OM5 LC(UB)-UPC/LC(UB)-UPC - 3.0M - LSZH - LIME GREEN (A - B)</t>
  </si>
  <si>
    <t>CORDAO OPTICO FANOUT 12F PREMIUM UNIVERSAL OM5 LC-UPC UNIBOOT/MPO12-UPC(U) 1.0D1.6/3.0D3 4.0M - MTF - LSZH - LIME GREEN</t>
  </si>
  <si>
    <t>CORDAO OPTICO CONECTORIZADO PREMIUM UNIVERSAL 12F OM5 MPO12-UPC(U)/MPO12-UPC(U) 3.0D3 - MTF - LSZH - LIME GREEN</t>
  </si>
  <si>
    <t>OPTICAL PATCH CORD PREMIUM 12F OM5 MPO12-UPC(U)/MPO12-UPC(U) 3.0D3 - MTF - LSZH - LIME GREEN</t>
  </si>
  <si>
    <t>CORDON OPTICO CONECTORIZADO PREMIUM 12F OM5 MPO12-UPC(U)/MPO12-UPC(U) 3.0D3 - MTF - LSZH - LIME GREEN</t>
  </si>
  <si>
    <t>SERVICE CABLE CONECTORIZADO PREMIUM UNIVERSAL 12F OM5 MPO12-UPC(U)/MPO12-UPC(U) 0.8D3/0.8D3 10.0M - UT - LSZH - LIME GREEN - TIPO U</t>
  </si>
  <si>
    <t>TRUNK CABLE PRE-TERMINATED PREMIUM 12F OM5 MPO12-UPC(U)/MPO12-UPC(U) 0.8D3/0.8D3 - 10.0M - UT - LSZH - LIME GREEN - TYPE U</t>
  </si>
  <si>
    <t>CABLE TRONCAL CONECTORIZADO PREMIUM 12F OM5 MPO12-UPC(U)/MPO12-UPC(U) 0.8D3/0.8D3 - 10.0M - UT - LSZH - LIME GREEN - TIPO U</t>
  </si>
  <si>
    <t>SERVICE CABLE CONECTORIZADO FANOUT PREMIUM UNIVERSAL 12F OM5 LC(UB)-UPC/MPO12-UPC(U) 1.0D3/0.8D3 10.0M - UT - LSZH - LIME GREEN - TIPO U</t>
  </si>
  <si>
    <t>TRUNK CABLE PRE-TERMINATED FANOUT PREMIUM 12F OM5 LC(UB)-UPC/MPO12-UPC(U) 1.0D2/0.8D3 10.0M - UT - LSZH - LIME GREEN - TYPE U</t>
  </si>
  <si>
    <t>CABLE TRONCAL CONECTORIZADO FANOUT PREMIUM 12F OM5 LC(UB)-UPC/MPO12-UPC(U) 1.0D2/0.8D2 10.0M - UT - LSZH - LIME GREEN - TIPO U</t>
  </si>
  <si>
    <t>ANTENA PARABOLICA, 0.6M, 14.2 - 15.35 GHZ, OMT, XPIC - FAINI</t>
  </si>
  <si>
    <t>ANTENA PARABOLICA, 0.6M, 14.2 - 15.35 GHZ, OMT, XPIC  - FAINI</t>
  </si>
  <si>
    <t>ANTENA PARABOLICA, 0.3M, 14.2 - 15.35 GHZ, OMT, XPIC - FAINI</t>
  </si>
  <si>
    <t>ANTENA PARABOLICA, 0.6M, 17.7 - 19.7 GHZ, OMT, XPIC - FAINI</t>
  </si>
  <si>
    <t>ANTENA PARABOLICA, 0.8M, 17.7 - 19.7 GHz, OMT, XPIC - FAINI</t>
  </si>
  <si>
    <t>ANTENA PARABOLICA, 1.2M, 17.7 - 19.7 GHZ, OMT, XPIC - FAINI</t>
  </si>
  <si>
    <t>CABO OPTICO AT-3BE27DT-048-CMJE</t>
  </si>
  <si>
    <t>OPTICAL CABLE AT-3BE27DT-048-CMJE</t>
  </si>
  <si>
    <t>CABLE OPTICO AT-3BE27DT-048-CMJE</t>
  </si>
  <si>
    <t>CABO OPTICO AT-3BE27DT-048-TNAE</t>
  </si>
  <si>
    <t>OPTICAL CABLE AT-3BE27DT-048-TNAE</t>
  </si>
  <si>
    <t>CABLE OPTICO AT-3BE27DT-048-TNAE</t>
  </si>
  <si>
    <t>CABO OPTICO AT-62627DT-024-TLCB</t>
  </si>
  <si>
    <t>OPTICAL CABLE AT-62627DT-024-TLCB</t>
  </si>
  <si>
    <t>CABLE OPTICO AT-62627DT-024-TLCB</t>
  </si>
  <si>
    <t>CABO OPTICO AT-62627DT-024-TMHB</t>
  </si>
  <si>
    <t>CABLE OPTICO AT-62627DT-024-TMHB</t>
  </si>
  <si>
    <t>CABO OPTICO AT-62627DT-024-TMCE</t>
  </si>
  <si>
    <t>OPTICAL CABLE AT-62627DT-024-TMCE</t>
  </si>
  <si>
    <t>CABLE OPTICO AT-62627DT-024-TMCE</t>
  </si>
  <si>
    <t>PATCH CORD U/FTP GIGALAN AUGMENTED CAT.6A - LSZH - T568A/B - 1.0M - CINZA (BLINDADO)</t>
  </si>
  <si>
    <t>U/FTP CAT.6A COPPER PATCH CORD GIGALAN AUGMENTED - LSZH - T568A/B - 1.0M - GRAY (SHIELDED)</t>
  </si>
  <si>
    <t>PATCH CORD U/FTP GIGALAN AUGMENTED CAT.6A - LSZH - T568A/B - 1.0M - GRIS (BLINDADO)</t>
  </si>
  <si>
    <t>PATCH CORD U/FTP GIGALAN AUGMENTED CAT.6A - LSZH - T568A/B - 2.0M - CINZA (BLINDADO)</t>
  </si>
  <si>
    <t>U/FTP CAT.6A COPPER PATCH CORD GIGALAN AUGMENTED - LSZH - T568A/B - 2.0M - GRAY (SHIELDED)</t>
  </si>
  <si>
    <t>PATCH CORD U/FTP GIGALAN AUGMENTED CAT.6A - LSZH - T568A/B - 2.0M - GRIS (BLINDADO)</t>
  </si>
  <si>
    <t>PATCH CORD U/FTP GIGALAN AUGMENTED CAT.6A - LSZH - T568A/B - 3.0M - CINZA (BLINDADO)</t>
  </si>
  <si>
    <t>U/FTP CAT.6A COPPER PATCH CORD GIGALAN AUGMENTED - LSZH - T568A/B - 3.0M - GRAY (SHIELDED)</t>
  </si>
  <si>
    <t>PATCH CORD U/FTP GIGALAN AUGMENTED CAT.6A - LSZH - T568A/B - 3.0M - GRIS (BLINDADO)</t>
  </si>
  <si>
    <t>PATCH CORD U/FTP GIGALAN AUGMENTED CAT.6A - LSZH - T568A/B - 5.0M - CINZA (BLINDADO)</t>
  </si>
  <si>
    <t>U/FTP CAT.6A COPPER PATCH CORD GIGALAN AUGMENTED - LSZH - T568A/B - 5.0M - GRAY (SHIELDED)</t>
  </si>
  <si>
    <t>PATCH CORD U/FTP GIGALAN AUGMENTED CAT.6A - LSZH - T568A/B - 5.0M - GRIS (BLINDADO)</t>
  </si>
  <si>
    <t>PATCH CORD U/FTP GIGALAN AUGMENTED CAT.6A - LSZH - T568A/B - 15.0M - CINZA (BLINDADO)</t>
  </si>
  <si>
    <t>U/FTP CAT.6A COPPER PATCH CORD GIGALAN AUGMENTED - LSZH - T568A/B - 15.0M - GRAY (SHIELDED)</t>
  </si>
  <si>
    <t>PATCH CORD U/FTP GIGALAN AUGMENTED CAT.6A - LSZH - T568A/B - 15.0M - GRIS (BLINDADO)</t>
  </si>
  <si>
    <t>PATCH CORD U/FTP GIGALAN AUGMENTED CAT.6A - LSZH - T568A/B - 10.0M - CINZA (BLINDADO)</t>
  </si>
  <si>
    <t>U/FTP CAT.6A COPPER PATCH CORD GIGALAN AUGMENTED - LSZH - T568A/B - 10.0M - GRAY (SHIELDED)</t>
  </si>
  <si>
    <t>PATCH CORD U/FTP GIGALAN AUGMENTED CAT.6A - LSZH - T568A/B - 10.0M - GRIS (BLINDADO)</t>
  </si>
  <si>
    <t>PATCH CORD U/FTP GIGALAN AUGMENTED CAT.6A - LSZH - T568A/B - 20.0M - CINZA (BLINDADO)</t>
  </si>
  <si>
    <t>U/FTP CAT.6A COPPER PATCH CORD GIGALAN AUGMENTED - LSZH - T568A/B - 20.0M - GRAY (SHIELDED)</t>
  </si>
  <si>
    <t>PATCH CORD U/FTP GIGALAN AUGMENTED CAT.6A - LSZH - T568A/B - 20.0M - GRIS (BLINDADO)</t>
  </si>
  <si>
    <t>CABO OPTICO CFOA-SM-AS100-S 36F G-652D ZWP TS</t>
  </si>
  <si>
    <t>OPTICAL CABLE CFOA-SM-AS100-S 36F G-652D ZWP TS</t>
  </si>
  <si>
    <t>CABLE OPTICO CFOA-SM-AS100-S 36F G-652D ZWP TS</t>
  </si>
  <si>
    <t>PATCH CORD U/FTP GIGALAN AUGMENTED CAT.6A - LSZH - T568A/B - 1.0M - AZUL (BLINDADO)</t>
  </si>
  <si>
    <t>U/FTP CAT.6A COPPER PATCH CORD GIGALAN AUGMENTED - LSZH - T568A/B - 1.0M - BLUE (SHIELDED)</t>
  </si>
  <si>
    <t>PATCH CORD U/FTP GIGALAN AUGMENTED CAT.6A - LSZH - T568A/B - 2.0M - AZUL (BLINDADO)</t>
  </si>
  <si>
    <t>U/FTP CAT.6A COPPER PATCH CORD GIGALAN AUGMENTED - LSZH - T568A/B - 2.0M - BLUE (SHIELDED)</t>
  </si>
  <si>
    <t>PATCH CORD U/FTP GIGALAN AUGMENTED CAT.6A - LSZH - T568A/B - 5.0M - AZUL (BLINDADO)</t>
  </si>
  <si>
    <t>U/FTP CAT.6A COPPER PATCH CORD GIGALAN AUGMENTED - LSZH - T568A/B - 5.0M - BLUE (SHIELDED)</t>
  </si>
  <si>
    <t>PATCH CORD U/FTP GIGALAN AUGMENTED CAT.6A - LSZH - T568A/B - 3.0M - AZUL (BLINDADO)</t>
  </si>
  <si>
    <t>U/FTP CAT.6A COPPER PATCH CORD GIGALAN AUGMENTED - LSZH - T568A/B - 3.0M - BLUE (SHIELDED)</t>
  </si>
  <si>
    <t>PATCH CORD U/FTP GIGALAN AUGMENTED CAT.6A - LSZH - T568A/B - 10.0M - AZUL (BLINDADO)</t>
  </si>
  <si>
    <t>U/FTP CAT.6A COPPER PATCH CORD GIGALAN AUGMENTED - LSZH - T568A/B - 10.0M - BLUE (SHIELDED)</t>
  </si>
  <si>
    <t>PATCH CORD U/FTP GIGALAN AUGMENTED CAT.6A - LSZH - T568A/B - 15.0M - AZUL (BLINDADO)</t>
  </si>
  <si>
    <t>U/FTP CAT.6A COPPER PATCH CORD GIGALAN AUGMENTED - LSZH - T568A/B - 15.0M - BLUE (SHIELDED)</t>
  </si>
  <si>
    <t>PATCH CORD U/FTP GIGALAN AUGMENTED CAT.6A - LSZH - T568A/B - 20.0M - AZUL (BLINDADO)</t>
  </si>
  <si>
    <t>U/FTP CAT.6A COPPER PATCH CORD GIGALAN AUGMENTED - LSZH - T568A/B - 20.0M - BLUE (SHIELDED)</t>
  </si>
  <si>
    <t>PATCH CORD U/FTP GIGALAN AUGMENTED CAT.6A - LSZH - T568A/B - 1.0M - VERDE (BLINDADO)</t>
  </si>
  <si>
    <t>U/FTP CAT.6A COPPER PATCH CORD GIGALAN AUGMENTED - LSZH - T568A/B - 1.0M - GREEN (SHIELDED)</t>
  </si>
  <si>
    <t>PATCH CORD U/FTP GIGALAN AUGMENTED CAT.6A - LSZH - T568A/B - 2.0M - VERDE (BLINDADO)</t>
  </si>
  <si>
    <t>U/FTP CAT.6A COPPER PATCH CORD GIGALAN AUGMENTED - LSZH - T568A/B - 2.0M - GREEN (SHIELDED)</t>
  </si>
  <si>
    <t>PATCH CORD U/FTP GIGALAN AUGMENTED CAT.6A - LSZH - T568A/B - 10.0M - VERDE (BLINDADO)</t>
  </si>
  <si>
    <t>U/FTP CAT.6A COPPER PATCH CORD GIGALAN AUGMENTED - LSZH - T568A/B - 10.0M - GREEN (SHIELDED)</t>
  </si>
  <si>
    <t>PATCH CORD U/FTP GIGALAN AUGMENTED CAT.6A - LSZH - T568A/B - 3.0M - VERDE (BLINDADO)</t>
  </si>
  <si>
    <t>U/FTP CAT.6A COPPER PATCH CORD GIGALAN AUGMENTED - LSZH - T568A/B - 3.0M - GREEN (SHIELDED)</t>
  </si>
  <si>
    <t>PATCH CORD U/FTP GIGALAN AUGMENTED CAT.6A - LSZH - T568A/B - 5.0M - VERDE (BLINDADO)</t>
  </si>
  <si>
    <t>U/FTP CAT.6A COPPER PATCH CORD GIGALAN AUGMENTED - LSZH - T568A/B - 5.0M - GREEN (SHIELDED)</t>
  </si>
  <si>
    <t>PATCH CORD U/FTP GIGALAN AUGMENTED CAT.6A - LSZH - T568A/B - 15.0M - VERDE (BLINDADO)</t>
  </si>
  <si>
    <t>U/FTP CAT.6A COPPER PATCH CORD GIGALAN AUGMENTED - LSZH - T568A/B - 15.0M - GREEN (SHIELDED)</t>
  </si>
  <si>
    <t>PATCH CORD U/FTP GIGALAN AUGMENTED CAT.6A - LSZH - T568A/B - 20.0M - VERDE (BLINDADO)</t>
  </si>
  <si>
    <t>U/FTP CAT.6A COPPER PATCH CORD GIGALAN AUGMENTED - LSZH - T568A/B - 20.0M - GREEN (SHIELDED)</t>
  </si>
  <si>
    <t>CABO OPTICO AT-LF227DT-048-TNAB</t>
  </si>
  <si>
    <t>OPTICAL CABLE AT-LF227DT-048-TNAB</t>
  </si>
  <si>
    <t>CABLE OPTICO AT-LF227DT-048-TNAB</t>
  </si>
  <si>
    <t>CABO OPTICO AT-LF227DT-048-CMHB</t>
  </si>
  <si>
    <t>OPTICAL CABLE AT-LF227DT-048-CMHB</t>
  </si>
  <si>
    <t>CABLE OPTICO AT-LF227DT-048-CMHB</t>
  </si>
  <si>
    <t>CORDAO OPTICO CONECTORIZADO 12F OM4 MPO12-UPC(M)/MPO12-UPC(M) 3.0D3 - MTF - LSZH - ACQUA - TIPO B</t>
  </si>
  <si>
    <t>OPTICAL PATCH CORD 12F OM4 MPO12-UPC(M)/MPO12-UPC(M) 3.0D3 - MTF - LSZH - ACQUA - TYPE B</t>
  </si>
  <si>
    <t>CORDON OPTICO CONECTORIZADO 12F OM4 MPO12-UPC(M)/MPO12-UPC(M) 3.0D3 - MTF - LSZH - ACQUA  - TIPO B</t>
  </si>
  <si>
    <t>CABO OPTICO DROP CIRCULAR COMPACTO FTTH 01 BLI LSZH SLIMCONNECTOR - ROLO 200M (SLIM CONECTORIZADO 2 PONTAS) - OD3.00</t>
  </si>
  <si>
    <t>OPTICAL COMPACT ROUND DROP CABLE FTTH 01 BLI LSZH SLIMCONNECTOR - ROLL 200M (SLIM CONECTORIZED 2 ENDS) - OD3.00</t>
  </si>
  <si>
    <t>CABLE OPTICO DROP CIRCULAR COMPACTO FTTH 01F BLI LSZH SLIMCONNECTOR - ROLLO 200M (SLIM CONECTORIZADO 2 PUNTAS) - OD3.00</t>
  </si>
  <si>
    <t>CABO OPTICO CONECTORIZADO DROP COMPACTO FIG.8 LOW FRICTION BLI-CM-01-AR-LSZH SLIMCONNECTOR - CZ - ROLO 150M (DIRETO)</t>
  </si>
  <si>
    <t>OPTICAL CABLE DROP COMPACT DROP FIG.8 LOW FRICTION BLI-CM-01-AR-LSZH SLIMCONNECTOR - CZ - ROLL 150M (DIRECT)</t>
  </si>
  <si>
    <t>CABLE OPTICO CONECTORIZADO DROP COMPACTO FIG.8 LOW FRICTION BLI-CM-01-AR-LSZH SLIMCONNECTOR - CZ - ROLLO 150M (DIRECTO)</t>
  </si>
  <si>
    <t>CABO OPTICO DROP CIRCULAR COMPACTO FTTH 01 BLI LSZH SLIMCONNECTOR - ROLO 100M (SLIM CONECTORIZADO 2 PONTAS) - OD3.00</t>
  </si>
  <si>
    <t>OPTICAL COMPACT ROUND DROP CABLE FTTH 01 BLI LSZH SLIMCONNECTOR - ROLL 100M (SLIM CONECTORIZED 2 ENDS) - OD3.00</t>
  </si>
  <si>
    <t>CABLE OPTICO DROP CIRCULAR COMPACTO FTTH 01F BLI LSZH SLIMCONNECTOR - ROLLO 100M (SLIM CONECTORIZADO 2 PUNTAS) - OD3.00</t>
  </si>
  <si>
    <t>FK-CEO-4M-144F (144F) (CEO - 4 KITs DE DERIVACAO, SUPORTE DE PAREDE)</t>
  </si>
  <si>
    <t>FK-CEO-4M-144F (144F) (CEO - 4 KITs DE DERIVACION, SOPORTE DE PARED</t>
  </si>
  <si>
    <t>SERVICE CABLE CONECTORIZADO 12F OM4 MPO12-UPC(F)/MPO12-UPC(F) 0.8D3/0.8D3 170.0M - UT - LSZH - ACQUA - TIPO B</t>
  </si>
  <si>
    <t>TRUNK CABLE PRE-TERMINATED 12F OM4 MPO12-UPC(F)/MPO12-UPC(F) 0.8D3/0.8D3 170.0M - UT - LSZH - AQUA - TYPE B</t>
  </si>
  <si>
    <t>CABLE TRONCAL CONECTORIZADO 12F OM4 MPO12-UPC(F)/MPO12-UPC(F) 0.8D3/0.8D3 170.0M - UT - LSZH - ACQUA - TIPO B</t>
  </si>
  <si>
    <t>FONTE DE ALIMENTACAO PADRAO IRAM 2063 PARA FK-ONT-G400B/PoE S2</t>
  </si>
  <si>
    <t>POWER SUPPLY ADAPTER STANDARD IRAM 2063FOR FK-ONT-G400B/PoE S2</t>
  </si>
  <si>
    <t>FUENTE DE ALIMENTACION ESTANDARD IRAM 2063 PARA FK-ONT-G400B/PoE S2</t>
  </si>
  <si>
    <t>DGO600  - SUB-BASTIDOR 6 CARTOES 12 POSICOES - ORIENTACAO DIREITA</t>
  </si>
  <si>
    <t>ODF600 - SUB-FRAME 6 CARDS 12 POSITIONS - RIGHT ORIENTATION</t>
  </si>
  <si>
    <t>DGO600 - SUB-BASTIDOR 6 TARJETAS 12 POSICIONES - ORIENTACION DERECHA</t>
  </si>
  <si>
    <t>ET03056</t>
  </si>
  <si>
    <t>a0A6100000blnwK</t>
  </si>
  <si>
    <t>CABO TRANSMISSAO DE DADOS GIGALAN AUGMENTED F/UTP 23AWGX4P CAT. 6A LSZH BR (305M)</t>
  </si>
  <si>
    <t>DATA CABLE GIGALAN AUGMENTED F/UTP 23AWGX4P CAT. 6A LSZH BR (305M)</t>
  </si>
  <si>
    <t>CABLE TRANSMISION DATOS GIGALAN AUGMENTED F/UTP 23AWGX4P CAT. 6A LSZH BR (305M)</t>
  </si>
  <si>
    <t>DIO CASSETE UHD 24F SM LC-UPC/FUSAO</t>
  </si>
  <si>
    <t>ODF CASSETTE UHD 24F SM LC-UPC/SPLICE</t>
  </si>
  <si>
    <t>ODF CASETE UHD 24F SM LC-UPC/EMPALME</t>
  </si>
  <si>
    <t>C06222B - EXPANSION 4XE1, IDU FW-3D</t>
  </si>
  <si>
    <t>CABO OPTICO CFOA-MM-DDR-S 72F (50) OM4 TS (PFV) (ABNT CL)</t>
  </si>
  <si>
    <t>OPTICAL CABLE CFOA-MM-DDR-S 72F (50) OM4 TS (PFV) (ABNT CL)</t>
  </si>
  <si>
    <t>CABLE OPTICO CFOA-MM-DDR-S 72F (50) OM4 TS (PFV) (ABNT CL)</t>
  </si>
  <si>
    <t>CORDAO MONOFIBRA CONECTORIZADO BLI A/B G-657B3 SC-APC/SC-APC 1.5M - LSZH - BRANCO</t>
  </si>
  <si>
    <t>SIMPLEX OPTICAL PATCH CORD BLI A/B G-657B3 SC-APC/SC-APC 1.5M - LSZH - WHITE</t>
  </si>
  <si>
    <t>PATCH CORD OPTICO MONOFIBRA CONECTORIZADO BLI A/B G-657B3 SC-APC/SC-APC 1.5M - LSZH - BLANCO</t>
  </si>
  <si>
    <t>DIO BT36 12F SM ST-UPC - ABNT</t>
  </si>
  <si>
    <t>ODF BT36 12F SM ST-UPC - ABNT</t>
  </si>
  <si>
    <t>CABO OPTICO CFOA-SM/NZD-AS200-S 30F (24F G-652D+06F G-655) TS NR</t>
  </si>
  <si>
    <t>OPTICAL CABLE CFOA-SM/NZD-AS200-S 30F (24F G-652D+06F G-655) TS NR</t>
  </si>
  <si>
    <t>CABLE OPTICO CFOA-SM/NZD-AS200-S 30F (24F G-652D+06F G-655) TS NR</t>
  </si>
  <si>
    <t>ELO OLHAL 90 - FORJASUL F1354-06</t>
  </si>
  <si>
    <t>90 EYE LINK - FORJASUL F1354-06</t>
  </si>
  <si>
    <t>ESLABÓN OJAL 90 - FORJASUL F1354-06</t>
  </si>
  <si>
    <t>CABO PRE-CONECTORIZADO 6X CAT.6 U/UTP CZ LSZH 30.0M RT 1.0M FEMEA-1.0M FEMEA</t>
  </si>
  <si>
    <t>KIT - Acessórios e materiais de instação HUB WIBAS 10.5Ghz</t>
  </si>
  <si>
    <t>KIT - Acessórios e materiais de instação TERMINAL WIBAS 10.5Ghz</t>
  </si>
  <si>
    <t>CABO COMPOSTO - 4 FIBRAS PARA ALTA TEMPERATURA (50/125 OM3 uLINX) COM 2 CONDUTORES FLEXIVEIS (#14 41) DE COBRE</t>
  </si>
  <si>
    <t>COMPOSITE CABLE?4-FIBER HIGH TEMP 50/125 OM3 uLINX CABLED W/ 2 COPPER CONDUCTORS W/ #14 41 STRAND FLEXIBLE WIRES</t>
  </si>
  <si>
    <t>CABLE COMPUESTO?4 FIBRAS DE ALTA TEMPERATURA (50/125 OM3 uLINX) CABLEADO CON 2 CONDUCTORES DE COBRE CON CABLES FLEXIBLES (#14 41) FILAMENTOS.</t>
  </si>
  <si>
    <t>GRAMPO DE ANCORAGEM PARA CABOS OPGW DIAMETRO 15,23 A 15,55MM - FORJASUL F4062-60</t>
  </si>
  <si>
    <t>DEAD-END FOR OPGW CABLE DIAMETER FROM 15.23 TO 15.55MM - FORJASUL F4062-60</t>
  </si>
  <si>
    <t>GRAPA DE RETENCIÓN PARA CABLES OPGW DIÁMETRO 15,23 HASTA 15,55MM - FORJASUL F4062-60</t>
  </si>
  <si>
    <t>GRAMPO DE SUSPENSAO PARA CABOS OPGW DIAMETRO 13,62 A 14,20MM - FORJASUL F4051-01</t>
  </si>
  <si>
    <t>SUSPENSION CLAMP FOR OPGW CABLES DIAMETER 13,62 -  14,20MM - FORJASUL F4051-01</t>
  </si>
  <si>
    <t>GRAPA DE SUSPENSIÓN PARA CABLES OPGW DIÁMETRO 13,62 HASTA 14,20MM - FORJASUL F4051-01</t>
  </si>
  <si>
    <t>CABO OPTICO CFOA-BLI-A/B-DMD-S 144F (24F/T) (CATV)</t>
  </si>
  <si>
    <t>OPTICAL CABLE CFOA-BLI-A/B-DMD-S 144F (24F/T) (CATV)</t>
  </si>
  <si>
    <t>CABLE OPTICO CFOA-BLI-A/B-DMD-S 144F (24F/T) (CATV)</t>
  </si>
  <si>
    <t>GRAMPO DE SUSPENSAO PARA CABOS OPGW DIAMETRO 15,20 A 15,80MM - FORJASUL F4051-41</t>
  </si>
  <si>
    <t>SUSPENSION CLAMP FOR OPGW CABLES DIAMETER 15,20 - 15,80MM - FORJASUL F4051-41</t>
  </si>
  <si>
    <t>GRAPA DE SUSPENSIÓN PARA CABLES OPGW DIÁMETRO 15,20 HASTA 15,80MM - FORJASUL F4051-41</t>
  </si>
  <si>
    <t>MALHA DE ATERRAMENTO LIGA DE ALUMINIO 1300MM PARAFUSO 1/2 - FORJASUL F4059</t>
  </si>
  <si>
    <t>ALUMINUM ALLOY GROUND WIRE 1300MM SCREW 1/2 - FORJASUL F4059</t>
  </si>
  <si>
    <t>MALLA DE PUESTA A TIERRA  LIGA DE ALUMINIO 1300MM SCREW 1/2 - FORJASUL F4059</t>
  </si>
  <si>
    <t>GRAMPO DE ANCORAGEM PARA CABOS OPGW DIAMETRO 18,41 A 18,78MM - PLP GAF1237</t>
  </si>
  <si>
    <t>DEAD-END FOR OPGW CABLE DIAMETER FROM 18.41 TO 18.78 - PLP GAF1237</t>
  </si>
  <si>
    <t>GRAPA DE RETENCIÓN PARA CABLES OPGW DIÁMETRO 18,41 HASTA 18,78MM - PLP GAF1237</t>
  </si>
  <si>
    <t>GRAMPO DE SUSPENSÃO PARA CABOS OPGW DIAMETRO 18,50 A 18,90 MM - PLP 4300151</t>
  </si>
  <si>
    <t>SUSPENSION CLAMP FOR OPGW CABLES DIAMETER 18,50 - 18,90MM - PLP 4300151</t>
  </si>
  <si>
    <t>GRAPA DE SUSPENSIÓN PARA CABLES OPGW DIÁMETRO 18,50 HASTA 18,90MM - PLP 4300151</t>
  </si>
  <si>
    <t>MALHA DE ATERRAMENTO LIGA DE ALUMINIO 1300MM PARAFUSO 5/8 - FORJASUL F4059-08</t>
  </si>
  <si>
    <t>ALUMINUM ALLOY GROUND WIRE 1300MM SCREW 5/8 - FORJASUL F4059-08</t>
  </si>
  <si>
    <t>MALLA DE PUESTA A TIERRA  LIGA DE ALUMINIO 1300MM SCREW 5/8 - FORJASUL F4059-08</t>
  </si>
  <si>
    <t>GRAMPO DE ANCORAGEM PARA CABOS OPGW DIAMETRO 14,04 A 14,26MM - FORJASUL F4062</t>
  </si>
  <si>
    <t>DEAD-END FOR OPGW CABLE DIAMETER FROM 14.04 TO 14.26MM - FORJASUL F4062</t>
  </si>
  <si>
    <t>GRAPA DE RETENCIÓN PARA CABLES OPGW DIÁMETRO 14,04 HASTA 14,26MM - FORJASUL F4062</t>
  </si>
  <si>
    <t>CORDAO DUPLEX CONECTORIZADO 62.5 FC-UPC/ST-UPC 5.0M - COG - LARANJA</t>
  </si>
  <si>
    <t>DUPLEX OPTICAL PATCH CORD 62.5 FC-UPC/ST-UPC 5.0M - OFN - ORANGE</t>
  </si>
  <si>
    <t>PATCH CORD OPTICO DUPLEX CONECTORIZADO 62.5 FC-UPC/ST-UPC 5.0M - COG - NARANJA</t>
  </si>
  <si>
    <t>CORDAO DUPLEX CONECTORIZADO 62.5 FC-UPC/SC-UPC 5.0M - COG - LARANJA</t>
  </si>
  <si>
    <t>DUPLEX OPTICAL PATCH CORD 62.5 FC-UPC/SC-UPC 5.0M - OFN - ORANGE</t>
  </si>
  <si>
    <t>PATCH CORD OPTICO DUPLEX CONECTORIZADO 62.5 FC-UPC/SC-UPC 5.0M - COG - NARANJA</t>
  </si>
  <si>
    <t>CORDAO DUPLEX CONECTORIZADO 62.5 FC-UPC/FC-UPC 20.0M - COG - LARANJA</t>
  </si>
  <si>
    <t>DUPLEX OPTICAL PATCH CORD 62.5 FC-UPC/FC-UPC 20.0M - OFN - ORANGE</t>
  </si>
  <si>
    <t>PATCH CORD OPTICO DUPLEX CONECTORIZADO 62.5 FC-UPC/FC-UPC 20.0M - COG - NARANJA</t>
  </si>
  <si>
    <t>CORDAO DUPLEX CONECTORIZADO 62.5 FC-UPC/LC-UPC 5.0M - COG - LARANJA</t>
  </si>
  <si>
    <t>DUPLEX OPTICAL PATCH CORD 62.5 FC-UPC/LC-UPC 5.0M - OFN - ORANGE</t>
  </si>
  <si>
    <t>PATCH CORD OPTICO DUPLEX CONECTORIZADO 62.5 FC-UPC/LC-UPC 5.0M - COG - NARANJA</t>
  </si>
  <si>
    <t>OPTICAL CABLE DROP COMPACT FIG.8 LOW FRICTION BLI-CM-01-AR-LSZH SLIMCONNECTOR - CZ - REEL 150M</t>
  </si>
  <si>
    <t>CABLE OPTICO CONECTORIZADO DROP COMPACTO FIG.8 LOW FRICTION BLI-CM-01-AR-LSZH SLIMCONNECTOR - CZ - BOBINA 150M</t>
  </si>
  <si>
    <t>OPTICAL CABLE DROP COMPACT FIG.8 LOW FRICTION BLI-CM-01-AR-LSZH SLIMCONNECTOR - CZ - REEL 100M</t>
  </si>
  <si>
    <t>CABLE OPTICO CONECTORIZADO DROP COMPACTO FIG.8 LOW FRICTION BLI-CM-01-AR-LSZH SLIMCONNECTOR - CZ - BOBINA 100M</t>
  </si>
  <si>
    <t>OPTICAL CABLE DROP COMPACT FIG.8 LOW FRICTION BLI-CM-01-AR-LSZH SLIMCONNECTOR - CZ - REEL 300M</t>
  </si>
  <si>
    <t>CABLE OPTICO CONECTORIZADO DROP COMPACTO FIG.8 LOW FRICTION BLI-CM-01-AR-LSZH SLIMCONNECTOR - CZ - BOBINA 300M</t>
  </si>
  <si>
    <t>CABO OPTICO CFOA-SM-ASR300-S 06F G-652D (PPU) NR</t>
  </si>
  <si>
    <t>OPTICAL CABLE CFOA-SM-ASR300-S 06F G-652D (PPU) NR</t>
  </si>
  <si>
    <t>CABLE OPTICO CFOA-SM-ASR300-S 06F G-652D (PPU) NR</t>
  </si>
  <si>
    <t>CORDAO OPTICO COA-MM-DP-18-LSZH/LSZH MM50 OM3 AQ</t>
  </si>
  <si>
    <t>OPTICAL CORD COA-MM-DP-18-LSZH/LSZH MM50 OM3 AQ</t>
  </si>
  <si>
    <t>CORDON OPTICO COA-MM-DP-18-LSZH/LSZH MM50 OM3 AQ</t>
  </si>
  <si>
    <t>C06225C - IMPEDANCE CONVERTER 75/120 OHMS 4XE1, IDU FW-3D</t>
  </si>
  <si>
    <t>CABO TRANSMISSAO DE DADOS GIGALAN F/UTP 23AWGX4P CAT.6 CMR CZ (1000M)</t>
  </si>
  <si>
    <t>DATA CABLE GIGALAN F/UTP 23AWGX4P CAT.6 CMR CZ (1000M)</t>
  </si>
  <si>
    <t>CABLE TRANSMISION DATOS GIGALAN F/UTP 23AWGX4P CAT.6 CMR CZ (1000M)</t>
  </si>
  <si>
    <t>CONCENTRADOR OPTICO STANDALONE LIGHTDRIVE GPON LD3516</t>
  </si>
  <si>
    <t>OPTICAL CONCENTRATOR STANDALONE LIGHTDRIVE GPON LD3516</t>
  </si>
  <si>
    <t>DIO CASSETE UHD 24F 62.5 LC-UPC/FUSAO</t>
  </si>
  <si>
    <t>ODF CASSETTE UHD 24F 62.5 LC-UPC/SPLICE</t>
  </si>
  <si>
    <t>ODF CASETE UHD 24F 62.5 LC-UPC/EMPALME</t>
  </si>
  <si>
    <t>SERVICE CABLE CONECTORIZADO 48F OM4 LC-UPC/LC-UPC 1.0D2/1.0D2 10.0M - TS - LSZH - ACQUA (A - B)</t>
  </si>
  <si>
    <t>TRUNK CABLE PRE-TERMINATED 48F OM4 LC-UPC/LC-UPC 1.0D2/1.0D2 10.0M - TS - LSZH - AQUA (A - B)</t>
  </si>
  <si>
    <t>CABLE TRONCAL CONECTORIZADO 48F OM4 LC-UPC/LC-UPC 1.0D2/1.0D2 10.0M - TS - LSZH - ACQUA (A - B)</t>
  </si>
  <si>
    <t>SERVICE CABLE CONECTORIZADO 48F OM4 LC-UPC/LC-UPC 1.0D2/1.0D2 15.0M - TS - LSZH - ACQUA (A - B)</t>
  </si>
  <si>
    <t>TRUNK CABLE PRE-TERMINATED 48F OM4 LC-UPC/LC-UPC 1.0D2/1.0D2 15.0M - TS - LSZH - AQUA (A - B)</t>
  </si>
  <si>
    <t>CABLE TRONCAL CONECTORIZADO 48F OM4 LC-UPC/LC-UPC 1.0D2/1.0D2 15.0M - TS - LSZH - ACQUA (A - B)</t>
  </si>
  <si>
    <t>CABO OPTICO CFOA-SM/NZD-AS120-S 30F (24F G-652D+06F G-655) TS NR</t>
  </si>
  <si>
    <t>OPTICAL CABLE CFOA-SM/NZD-AS120-S 30F (24F G-652D+06F G-655) TS NR</t>
  </si>
  <si>
    <t>CABLE OPTICO CFOA-SM/NZD-AS120-S 30F (24F G-652D+06F G-655) TS NR</t>
  </si>
  <si>
    <t>FK-CTO-16MC (CAJA DE TERMINACIÓN OPTICA - MODULO BASICO - 1x8 - 8 ADAPTADORES SC-APC - SOPORTE PARA LINGA)</t>
  </si>
  <si>
    <t>FK-CTO-16MC (CAJA DE TERMINACIÓN OPTICA - MODULO BASICO - 2 SPLITTERS 1x8 - 16 ADAPTADORES SC-APC - SOPORTE PARA LINGA - GROMMET DROP FLAT)</t>
  </si>
  <si>
    <t>SERVICE CABLE CONECTORIZADO 12F OM4 MPO12-UPC(F)/MPO12-UPC(F) 0.8D3/0.8D3 220.0M - UT - LSZH - ACQUA - TIPO B</t>
  </si>
  <si>
    <t>TRUNK CABLE PRE-TERMINATED 12F OM4 MPO12-UPC(F)/MPO12-UPC(F) 0.8D3/0.8D3 220.0M - UT - LSZH - AQUA - TYPE B</t>
  </si>
  <si>
    <t>CABLE TRONCAL CONECTORIZADO 12F OM4 MPO12-UPC(F)/MPO12-UPC(F) 0.8D3/0.8D3 220.0M - UT - LSZH - ACQUA - TIPO B</t>
  </si>
  <si>
    <t>CABO OPTICO CFOAC-BLI-CD-01-AR-LSZH A1 CZ - BOBINA 1000M (DROP COMPACTO FIG.8 LOW FRICTION)</t>
  </si>
  <si>
    <t>OPTICAL CABLE CFOAC-BLI-CD-01-AR-LSZH A1 CZ - BOBINA 1000M (DROP COMPACTO FIG.8 LOW FRICTION)</t>
  </si>
  <si>
    <t>CABLE OPTICO CFOAC-BLI-CD-01-AR-LSZH A1 CZ - BOBINA 1000M (DROP COMPACTO FIG.8 LOW FRICTION)</t>
  </si>
  <si>
    <t>CABO OPTICO CFOAC-BLI-A/B-AS-CO-01-LSZH G-657B3 OD3 - EUROCLASS ECA - BOBINA 1000m (DROP ROBUSTO TPU 3mm)</t>
  </si>
  <si>
    <t>OPTICAL CABLE CFOAC-BLI-A/B-AS-CO-01-LSZH G-657B3 OD3 - EUROCLASS ECA - REEL 1000m (3mm RUGGEDIZED TPU DROP)</t>
  </si>
  <si>
    <t>CABLE OPTICO CFOAC-BLI-A/B-AS-CO-01-LSZH G-657B3 OD3 - EUROCLASS ECA - CARRETE 1000m (DROP ROBUSTO TPU 3mm)</t>
  </si>
  <si>
    <t>CAIXA DE TERMINAÇÃO ÓPTICA FK-CTO-8MC (1x8)</t>
  </si>
  <si>
    <t>SLIMBOX DROP TERMINAL FK-CTO-8MC (1x8)</t>
  </si>
  <si>
    <t>CAJA DE TERMINACION OPTICA FK-CTO-8MC (1x8)</t>
  </si>
  <si>
    <t>CABO OPTICO AT-3CE45CT-012</t>
  </si>
  <si>
    <t>OPTICAL CABLE AT-3CE45CT-012</t>
  </si>
  <si>
    <t>CABLE OPTICO AT-3CE45CT-012</t>
  </si>
  <si>
    <t>CABO OPTICO AT-3CE45CT-024</t>
  </si>
  <si>
    <t>OPTICAL CABLE AT-3CE45CT-024</t>
  </si>
  <si>
    <t>CABLE OPTICO AT-3CE45CT-024</t>
  </si>
  <si>
    <t>CABO OPTICO AT-3CE45CT-048</t>
  </si>
  <si>
    <t>OPTICAL CABLE AT-3CE45CT-048</t>
  </si>
  <si>
    <t>CABLE OPTICO AT-3CE45CT-048</t>
  </si>
  <si>
    <t>CABO OPTICO AT-3CE45CT-096</t>
  </si>
  <si>
    <t>OPTICAL CABLE AT-3CE45CT-096</t>
  </si>
  <si>
    <t>CABLE OPTICO AT-3CE45CT-096</t>
  </si>
  <si>
    <t>CABO OPTICO AT-3CE45CT-144</t>
  </si>
  <si>
    <t>OPTICAL CABLE AT-3CE45CT-144</t>
  </si>
  <si>
    <t>CABLE OPTICO AT-3CE45CT-144</t>
  </si>
  <si>
    <t>CABO OPTICO AT-3CE55CT-012</t>
  </si>
  <si>
    <t>OPTICAL CABLE AT-3CE55CT-012</t>
  </si>
  <si>
    <t>CABLE OPTICO AT-3CE55CT-012</t>
  </si>
  <si>
    <t>CABO OPTICO AT-3CE55CT-024</t>
  </si>
  <si>
    <t>OPTICAL CABLE AT-3CE55CT-024</t>
  </si>
  <si>
    <t>CABLE OPTICO AT-3CE55CT-024</t>
  </si>
  <si>
    <t>CABO OPTICO AT-3CE55CT-048</t>
  </si>
  <si>
    <t>OPTICAL CABLE AT-3CE55CT-048</t>
  </si>
  <si>
    <t>CABLE OPTICO AT-3CE55CT-048</t>
  </si>
  <si>
    <t>CABO OPTICO AT-3CE55CT-096</t>
  </si>
  <si>
    <t>OPTICAL CABLE AT-3CE55CT-096</t>
  </si>
  <si>
    <t>CABLE OPTICO AT-3CE55CT-096</t>
  </si>
  <si>
    <t>CABO OPTICO AT-3CE55CT-144</t>
  </si>
  <si>
    <t>OPTICAL CABLE AT-3CE55CT-144</t>
  </si>
  <si>
    <t>CABLE OPTICO AT-3CE55CT-144</t>
  </si>
  <si>
    <t>CABO OPTICO KTM1-8LEK-F2</t>
  </si>
  <si>
    <t>OPTICAL CABLE KTM1-8LEK-F2</t>
  </si>
  <si>
    <t>CABLE OPTICO KTM1-8LEK-F2</t>
  </si>
  <si>
    <t>CABO OPTICO KTM1-TLEK-F2</t>
  </si>
  <si>
    <t>OPTICAL CABLE KTM1-TLEK-F2</t>
  </si>
  <si>
    <t>CABLE OPTICO KTM1-TLEK-F2</t>
  </si>
  <si>
    <t>CABO OPTICO HSS-008A-LEK-F2</t>
  </si>
  <si>
    <t>OPTICAL CABLE HSS-008A-LEK-F2</t>
  </si>
  <si>
    <t>CABLE OPTICO HSS-008A-LEK-F2</t>
  </si>
  <si>
    <t>CABO OPTICO HSS-012A-LEK-F2</t>
  </si>
  <si>
    <t>OPTICAL CABLE HSS-012A-LEK-F2</t>
  </si>
  <si>
    <t>CABLE OPTICO HSS-012A-LEK-F2</t>
  </si>
  <si>
    <t>CABO OPTICO HSS-024A-LEK-F2</t>
  </si>
  <si>
    <t>OPTICAL CABLE HSS-024A-LEK-F2</t>
  </si>
  <si>
    <t>CABLE OPTICO HSS-024A-LEK-F2</t>
  </si>
  <si>
    <t>CABO OPTICO KTM1-8LEK-H2</t>
  </si>
  <si>
    <t>OPTICAL CABLE KTM1-8LEK-H2</t>
  </si>
  <si>
    <t>CABLE OPTICO KTM1-8LEK-H2</t>
  </si>
  <si>
    <t>CABO OPTICO KTM1-TLEK-H2</t>
  </si>
  <si>
    <t>OPTICAL CABLE KTM1-TLEK-H2</t>
  </si>
  <si>
    <t>CABLE OPTICO KTM1-TLEK-H2</t>
  </si>
  <si>
    <t>CABO OPTICO HSS-008A-LEK-H2</t>
  </si>
  <si>
    <t>OPTICAL CABLE HSS-008A-LEK-H2</t>
  </si>
  <si>
    <t>CABLE OPTICO HSS-008A-LEK-H2</t>
  </si>
  <si>
    <t>CABO OPTICO HSS-012A-LEK-H2</t>
  </si>
  <si>
    <t>OPTICAL CABLE HSS-012A-LEK-H2</t>
  </si>
  <si>
    <t>CABLE OPTICO HSS-012A-LEK-H2</t>
  </si>
  <si>
    <t>CABO OPTICO HSS-024A-LEK-H2</t>
  </si>
  <si>
    <t>OPTICAL CABLE HSS-024A-LEK-H2</t>
  </si>
  <si>
    <t>CABLE OPTICO HSS-024A-LEK-H2</t>
  </si>
  <si>
    <t>CABO OPTICO AT-3BE76B8-008-PE</t>
  </si>
  <si>
    <t>OPTICAL CABLE AT-3BE76B8-008-PE</t>
  </si>
  <si>
    <t>CABLE OPTICO AT-3BE76B8-008-PE</t>
  </si>
  <si>
    <t>CABO OPTICO AT-3BE76BT-012-PE</t>
  </si>
  <si>
    <t>OPTICAL CABLE AT-3BE76BT-012-PE</t>
  </si>
  <si>
    <t>CABLE OPTICO AT-3BE76BT-012-PE</t>
  </si>
  <si>
    <t>CABO OPTICO AT-3BE17NT-144-CMEA</t>
  </si>
  <si>
    <t>OPTICAL CABLE AT-3BE17NT-144-CMEA</t>
  </si>
  <si>
    <t>CABLE OPTICO AT-3BE17NT-144-CMEA</t>
  </si>
  <si>
    <t>CABO OPTICO CFOA-SM-AS120-S 12F G-652D ZWP TS</t>
  </si>
  <si>
    <t>OPTICAL CABLE CFOA-SM-AS120-S 12F G-652D ZWP TS</t>
  </si>
  <si>
    <t>CABLE OPTICO CFOA-SM-AS120-S 12F G-652D ZWP TS</t>
  </si>
  <si>
    <t>CABO OPTICO CFOA-SM-AS120-S 06F G-652D TS RC (ABNT CL)</t>
  </si>
  <si>
    <t>OPTICAL CABLE CFOA-SM-AS120-S 06F G-652D TS RC (ABNT CL)</t>
  </si>
  <si>
    <t>CABLE OPTICO CFOA-SM-AS120-S 06F G-652D TS RC (ABNT CL)</t>
  </si>
  <si>
    <t>CABO OPTICO CFOA-SM-AS120-S 24F G-652D TS RC (ABNT CL)</t>
  </si>
  <si>
    <t>OPTICAL CABLE CFOA-SM-AS120-S 24F G-652D TS RC (ABNT CL)</t>
  </si>
  <si>
    <t>CABLE OPTICO CFOA-SM-AS120-S 24F G-652D TS RC (ABNT CL)</t>
  </si>
  <si>
    <t>CABO OPTICO CFOA-SM-AS120-S 36F G-652D TS RC (ABNT CL)</t>
  </si>
  <si>
    <t>OPTICAL CABLE CFOA-SM-AS120-S 36F G-652D TS RC (ABNT CL)</t>
  </si>
  <si>
    <t>CABLE OPTICO CFOA-SM-AS120-S 36F G-652D TS RC (ABNT CL)</t>
  </si>
  <si>
    <t>GUIA VERTICAL PARA RACK ENTERPRISE MONTADO  - 42U X 800MM (2 PCS)</t>
  </si>
  <si>
    <t>VERTICAL CABLE MANAGER FOT ASEMBLED ENTERPRISE CABINETS - 42U X 800MM (2 PCS)</t>
  </si>
  <si>
    <t>ET04185</t>
  </si>
  <si>
    <t>a0A6100001oRAqt</t>
  </si>
  <si>
    <t>DIO B14496F LC-APC - ABNT</t>
  </si>
  <si>
    <t>ODF B144 96F LC-APC - ABNT</t>
  </si>
  <si>
    <t>DIO CASSETE UHD PEACOC 24F 62.5 LC-UPC/FUSAO</t>
  </si>
  <si>
    <t>ODF CASSETTE UHD PEACOC 24F 62.5 LC-UPC/SPLICE</t>
  </si>
  <si>
    <t>ODF CASETE UHD PEACOC 24F 62.5 LC-UPC/EMPALME</t>
  </si>
  <si>
    <t>CORDAO DUPLEX CONECTORIZADO BLI A/B G-657A LC-APC/LC-APC 2.5M - LSZH - AZUL</t>
  </si>
  <si>
    <t>DUPLEX OPTICAL PATCH CORD BLI A/B G-657A LC-APC/LC-APC 2.5M - LSZH -BLUE</t>
  </si>
  <si>
    <t>PATCH CORD OPTICO DUPLEX CONECTORIZADO BLI A/B G-657A LC-APC/LC-APC 2.5M - LSZH - AZUL</t>
  </si>
  <si>
    <t>CABO OPTICO CFOA-SM-DDR-S 04F TS (PFV) LSZH (ABNT CL)</t>
  </si>
  <si>
    <t>OPTICAL CABLE CFOA-SM-DDR-S 04F TS (PFV) LSZH (ABNT CL)</t>
  </si>
  <si>
    <t>CABLE OPTICO CFOA-SM-DDR-S 04F TS (PFV) LSZH (ABNT CL)</t>
  </si>
  <si>
    <t>CABO OPTICO DROP CIRCULAR COMPACTO FTTH 01 BLI LSZH SLIMCONNECTOR - ROLO 100M (SLIM+TRADUTOR OPT CONECTORIZADO 2 PONTAS)(0186-0074-4) - OD3.00</t>
  </si>
  <si>
    <t>OPTICAL COMPACT ROUND DROP CABLE FTTH 01 BLI LSZH SLIMCONNECTOR - ROLL 100M (SLIM+TRANSLATOR OPT CONECTORIZED 2 ENDS)(0186-0074-4) - OD3.00</t>
  </si>
  <si>
    <t>CABLE OPTICO DROP CIRCULAR COMPACTO FTTH 01F BLI LSZH SLIMCONNECTOR - ROLLO 100M (SLIM+TRADUCTOR OPT CONECTORIZADO 2 PUNTAS)(0186-0074-4) - OD3.00</t>
  </si>
  <si>
    <t>CABO OPTICO DROP CIRCULAR COMPACTO FTTH 01 BLI LSZH SLIMCONNECTOR - ROLO 200M (SLIM+TRADUTOR OPT CONECTORIZADO 2 PONTAS)(0186-0075-5) - OD3.00</t>
  </si>
  <si>
    <t>OPTICAL COMPACT ROUND DROP CABLE FTTH 01 BLI LSZH SLIMCONNECTOR - ROLL 200M (SLIM+TRANSLATOR OPT CONECTORIZED 2 ENDS)(0186-0075-5) - OD3.00</t>
  </si>
  <si>
    <t>CABLE OPTICO DROP CIRCULAR COMPACTO FTTH 01F BLI LSZH SLIMCONNECTOR - ROLLO 200M (SLIM+TRADUCTOR OPT CONECTORIZADO 2 PUNTAS)(0186-0075-5) - OD3.00</t>
  </si>
  <si>
    <t>CABO OPTICO DROP CIRCULAR COMPACTO FTTH 01 BLI LSZH SLIMCONNECTOR - ROLO 300M (SLIM+TRADUTOR OPT CONECTORIZADO 2 PONTAS)(0186-0076-6) - OD3.00</t>
  </si>
  <si>
    <t>OPTICAL COMPACT ROUND DROP CABLE FTTH 01 BLI LSZH SLIMCONNECTOR - ROLL 300M (SLIM+TRANSLATOR OPT CONECTORIZED 2 ENDS)(0186-0076-6) - OD3.00</t>
  </si>
  <si>
    <t>CABLE OPTICO DROP CIRCULAR COMPACTO FTTH 01F BLI LSZH SLIMCONNECTOR - ROLLO 300M (SLIM+TRADUCTOR OPT CONECTORIZADO 2 PUNTAS)(0186-0076-6) - OD3.00</t>
  </si>
  <si>
    <t>CABO OPTICO DROP CIRCULAR COMPACTO FTTH 01 BLI LSZH SLIMCONNECTOR - ROLO 400M (SLIM+TRADUTOR OPT CONECTORIZADO 2 PONTAS)(0186-0077-7) - OD3.00</t>
  </si>
  <si>
    <t>OPTICAL COMPACT ROUND DROP CABLE FTTH 01 BLI LSZH SLIMCONNECTOR - ROLL 400M (SLIM+TRANSLATOR OPT CONECTORIZED 2 ENDS)(0186-0077-7) - OD3.00</t>
  </si>
  <si>
    <t>CABLE OPTICO DROP CIRCULAR COMPACTO FTTH 01F BLI LSZH SLIMCONNECTOR - ROLLO 400M (SLIM+TRADUCTOR OPT CONECTORIZADO 2 PUNTAS)(0186-0077-7) - OD3.00</t>
  </si>
  <si>
    <t>CABO OPTICO DROP CIRCULAR COMPACTO FTTH 01 BLI LSZH SLIMCONNECTOR - ROLO 500M (SLIM+TRADUTOR OPT CONECTORIZADO 2 PONTAS)(0186-0078-8) - OD3.00</t>
  </si>
  <si>
    <t>OPTICAL COMPACT ROUND DROP CABLE FTTH 01 BLI LSZH SLIMCONNECTOR - ROLL 500M (SLIM+TRANSLATOR OPT CONECTORIZED 2 ENDS)(0186-0078-8) - OD3.00</t>
  </si>
  <si>
    <t>CABLE OPTICO DROP CIRCULAR COMPACTO FTTH 01F BLI LSZH SLIMCONNECTOR - ROLLO 500M (SLIM+TRADUCTOR OPT CONECTORIZADO 2 PUNTAS)(0186-0078-8) - OD3.00</t>
  </si>
  <si>
    <t>CABO OPTICO DROP CIRCULAR COMPACTO FTTH 01 BLI LSZH SLIMCONNECTOR - ROLO 600M (SLIM+TRADUTOR OPT CONECTORIZADO 2 PONTAS)(0186-0079-9) - OD3.00</t>
  </si>
  <si>
    <t>OPTICAL COMPACT ROUND DROP CABLE FTTH 01 BLI LSZH SLIMCONNECTOR - ROLL 600M (SLIM+TRANSLATOR OPT CONECTORIZED 2 ENDS)(0186-0079-9) - OD3.00</t>
  </si>
  <si>
    <t>CABLE OPTICO DROP CIRCULAR COMPACTO FTTH 01F BLI LSZH SLIMCONNECTOR - ROLLO 600M (SLIM+TRADUCTOR OPT CONECTORIZADO 2 PUNTAS)(0186-0079-9) - OD3.00</t>
  </si>
  <si>
    <t>CABO OPTICO AT-3BE27N6-024-CMFB</t>
  </si>
  <si>
    <t>OPTICAL CABLE AT-3BE27N6-024-CMFB</t>
  </si>
  <si>
    <t>CABLE OPTICO AT-3BE27N6-024-CMFB</t>
  </si>
  <si>
    <t>CABO OPTICO CFOA-SM-LV-AS-CMO5KN-S 12F NR (ABNT CL)</t>
  </si>
  <si>
    <t>OPTICAL CABLE CFOA-SM-LV-AS-CMO5KN-S 12F NR (ABNT CL)</t>
  </si>
  <si>
    <t>CABLE OPTICO CFOA-SM-LV-AS-CMO5KN-S 12F NR (ABNT CL)</t>
  </si>
  <si>
    <t>CABO OPTICO CFOA-SM-LV-AS-CMO15KN-S-36F NR (ABNT CL)</t>
  </si>
  <si>
    <t>OPTICAL CABLE CFOA-SM-LV-AS-CMO15KN-S-36F NR (ABNT CL)</t>
  </si>
  <si>
    <t>CABLE OPTICO CFOA-SM-LV-AS-CMO15KN-S-36F NR (ABNT CL)</t>
  </si>
  <si>
    <t>SERVICE CABLE CONECTORIZADO 04F 50.0 LC-UPC/LC-UPC 1.0D2/1.0D2 5.0M - TIGHT - LSZH - AMARELO</t>
  </si>
  <si>
    <t>TRUNK CABLE PRE-TERMINATED 04F 50.0 LC-UPC/LC-UPC 1.0D2/1.0D2 5.0M - TIGHT - LSZH - YELLOW</t>
  </si>
  <si>
    <t>CABLE TRONCAL CONECTORIZADO 04F 50.0 LC-UPC/LC-UPC 1.0D2/1.0D2 5.0M - TIGHT - LSZH - AMARILLO</t>
  </si>
  <si>
    <t>SERVICE CABLE CONECTORIZADO 04F 50.0 LC-UPC/LC-UPC 1.0D2/1.0D2 10.0M - TIGHT - LSZH - AMARELO</t>
  </si>
  <si>
    <t>TRUNK CABLE PRE-TERMINATED 04F 50.0 LC-UPC/LC-UPC 1.0D2/1.0D2 10.0M - TIGHT - LSZH - YELLOW</t>
  </si>
  <si>
    <t>CABLE TRONCAL CONECTORIZADO 04F 50.0 LC-UPC/LC-UPC 1.0D2/1.0D2 10.0M - TIGHT - LSZH - AMARILLO</t>
  </si>
  <si>
    <t>SERVICE CABLE CONECTORIZADO 04F 50.0 LC-UPC/LC-UPC 1.0D2/1.0D2 15.0M - TIGHT - LSZH - AMARELO</t>
  </si>
  <si>
    <t>TRUNK CABLE PRE-TERMINATED 04F 50.0 LC-UPC/LC-UPC 1.0D2/1.0D2 15.0M - TIGHT - LSZH - YELLOW</t>
  </si>
  <si>
    <t>CABLE TRONCAL CONECTORIZADO 04F 50.0 LC-UPC/LC-UPC 1.0D2/1.0D2 15.0M - TIGHT - LSZH - AMARILLO</t>
  </si>
  <si>
    <t>CONECTOR N MACHO RETO RGC 213 RoHS</t>
  </si>
  <si>
    <t>CABO OPTICO CFOA-SM-DDR-S 72F TS (PFV) (ABNT CL)</t>
  </si>
  <si>
    <t>CABLE OPTICO CFOA-SM-DDR-S 72F TS (PFV) (ABNT CL)</t>
  </si>
  <si>
    <t>CABO OPTICO CFOA-SM-DDR-S 48F G-652D TS (PFV) (ABNT CL)</t>
  </si>
  <si>
    <t>OPTICAL CABLE CFOA-SM-DDR-S 48F G-652D TS (PFV) (ABNT CL)</t>
  </si>
  <si>
    <t>CABLE OPTICO CFOA-SM-DDR-S 48F G-652D TS (PFV) (ABNT CL)</t>
  </si>
  <si>
    <t>CABO PARA TRANSMISSAO DE DADOS GIGALAN AUGMENTED CAT.6A INDUSTRIAL SF/UTP 23AWGX4P LSZH CZ SPOOL (1000M)</t>
  </si>
  <si>
    <t>DATA CABLE  GIGALAN AUGMENTED CAT.6A INDUSTRIAL SF/UTP 23AWGX4P LSZH CZ SPOOL (1000M)</t>
  </si>
  <si>
    <t>CABLE PARA TRANSMISION DE DATOS GIGALAN AUGMENTED CAT.6A INDUSTRIAL SF/UTP 23AWGX4P LSZH CZ SPOOL (1000M)</t>
  </si>
  <si>
    <t>CAIXA DE DISTRIBUICAO OPTICA PRE-CONECTORIZADA FK-CTOP-16P (4 PIGTAILS TELCORDIA SLIMCONNECTOR C/ SUPORTE E SEM KIT DE DERIVACAO)</t>
  </si>
  <si>
    <t>PRE-TERMINATED SLIMBOX DISTRIBUTION BOX FK-CTOP-16P (4 PIGTAILS TELCORDIA SLIMCONNECTOR W/ SUPPORT AND WITHOUT DERIVATION KIT)</t>
  </si>
  <si>
    <t>CAJA DE DISTRIBUICION OPTICA PRE-CONECTORIZADA FK-CTOP-16P (4 PIGTAILS TELCORDIA SLIMCONNECTOR C/ SOPORTE Y SIN KIT DE DERIVACIÓN)</t>
  </si>
  <si>
    <t>ET04144</t>
  </si>
  <si>
    <t>a0A6100001fE4Br</t>
  </si>
  <si>
    <t>CABO OPTICO CFOA-SM-DDR-S 06F TS (PFV)</t>
  </si>
  <si>
    <t>OPTICAL CABLE CFOA-SM-DDR-S 06F TS (PFV)</t>
  </si>
  <si>
    <t>CABLE OPTICO CFOA-SM-DDR-S 06F TS (PFV)</t>
  </si>
  <si>
    <t>CABO OPTICO CFOA-SM-LV-AS-CMO15KN-S-36F G-652D NR (ABNT CL)</t>
  </si>
  <si>
    <t>OPTICAL CABLE CFOA-SM-LV-AS-CMO15KN-S-36F G-652D NR (ABNT CL)</t>
  </si>
  <si>
    <t>CABLE OPTICO CFOA-SM-LV-AS-CMO15KN-S-36F G-652D NR (ABNT CL)</t>
  </si>
  <si>
    <t>CABO OPTICO CFOA-SM-LV-AS-CMO5KN-S-36F G-652D NR (ABNT CL)</t>
  </si>
  <si>
    <t>OPTICAL CABLE CFOA-SM-LV-AS-CMO5KN-S-36F G-652D NR (ABNT CL)</t>
  </si>
  <si>
    <t>CABLE OPTICO CFOA-SM-LV-AS-CMO5KN-S-36F G-652D NR (ABNT CL)</t>
  </si>
  <si>
    <t>CABO OPTICO CFOAC-BLI-CD-02-AR-LSZH A2 PR - BOBINA 1000M (DROP COMPACTO FIG.8 LOW FRICTION)</t>
  </si>
  <si>
    <t>OPTICAL CABLE CFOAC-BLI-CD-02-AR-LSZH A2 PR - BOBINA 1000M (DROP COMPACTO FIG.8 LOW FRICTION)</t>
  </si>
  <si>
    <t>CABLE OPTICO CFOAC-BLI-CD-02-AR-LSZH A2 PR - BOBINA 1000M (DROP COMPACTO FIG.8 LOW FRICTION)</t>
  </si>
  <si>
    <t>D.0031</t>
  </si>
  <si>
    <t>CABO OPTICO CFOA-SM-DDR-S 08F TS (PFV) LSZH (ABNT CL)</t>
  </si>
  <si>
    <t>OPTICAL CABLE CFOA-SM-DDR-S 08F TS (PFV) LSZH (ABNT CL)</t>
  </si>
  <si>
    <t>CABLE OPTICO CFOA-SM-DDR-S 08F TS (PFV) LSZH (ABNT CL)</t>
  </si>
  <si>
    <t>CABO OPTICO CFOA-SM-FIG8-G AR 96F G-652D (DC)</t>
  </si>
  <si>
    <t>OPTICAL CABLE CFOA-SM-FIG8-G AR 96F G-652D (DC)</t>
  </si>
  <si>
    <t>CABLE OPTICO CFOA-SM-FIG8-G AR 96F G-652D (DC)</t>
  </si>
  <si>
    <t>CABO OPTICO FIBER-LAN INDOOR 04F SM G-652D LSZH AM</t>
  </si>
  <si>
    <t>OPTICAL CABLE FIBER-LAN INDOOR 04F SM G-652D LSZH AM</t>
  </si>
  <si>
    <t>CABLE OPTICO FIBER-LAN INDOOR 04F SM G-652D LSZH AM</t>
  </si>
  <si>
    <t>CABO OPTICO AT-3BE8T7X-006</t>
  </si>
  <si>
    <t>OPTICAL CABLE AT-3BE8T7X-006</t>
  </si>
  <si>
    <t>CABLE OPTICO AT-3BE8T7X-006</t>
  </si>
  <si>
    <t>CABO OPTICO AT-3BE27NT-096-CKIB-J</t>
  </si>
  <si>
    <t>OPTICAL CABLE AT-3BE27NT-096-CKIB-J</t>
  </si>
  <si>
    <t>CABLE OPTICO AT-3BE27NT-096-CKIB-J</t>
  </si>
  <si>
    <t>CABO OPTICO FIS-OPTIC-AS120 12F OM4 MM(50) NR</t>
  </si>
  <si>
    <t>OPTICAL CABLE FIS-OPTIC-AS120 12F OM4 MM(50) NR</t>
  </si>
  <si>
    <t>CABLE OPTICO FIS-OPTIC-AS120 12F OM4 MM(50) NR</t>
  </si>
  <si>
    <t>CABO OPTICO CFOA-SM-DD-S 2.8KN 24F G-652D NR TS</t>
  </si>
  <si>
    <t>OPTICAL CABLE CFOA-SM-DD-S 2.8KN 24F G-652D NR TS</t>
  </si>
  <si>
    <t>CABLE OPTICO CFOA-SM-DD-S 2.8KN 24F G-652D NR TS</t>
  </si>
  <si>
    <t>CABO OPTICOAT-3BE27D6-024-TMBB</t>
  </si>
  <si>
    <t>OPTICAL CABLE AT-3BE27D6-024-TMBB</t>
  </si>
  <si>
    <t>CABLE OPTICO AT-3BE27D6-024-TMBB</t>
  </si>
  <si>
    <t>CABO OPTICO CFOA-SM-AS120-S 04F G-652D TS NR (ABNT CL)</t>
  </si>
  <si>
    <t>OPTICAL CABLE CFOA-SM-AS120-S 04F G-652D TS NR (ABNT CL)</t>
  </si>
  <si>
    <t>CABLE OPTICO CFOA-SM-AS120-S 04F G-652D TS NR (ABNT CL)</t>
  </si>
  <si>
    <t>KIT DE DERIVACAO COM GROMMET PARA CABOS COM DIAMETRO DE 10,0MM ATE 12,0MM PARA CAIXA TERMINAL OPTICA PRE-CONECTORIZADA FK-CTOP</t>
  </si>
  <si>
    <t>BRANCHING KIT WITH SEALING GROMMETS WITH DIAMETER FROM 10.0MM UP TO 12.0MM FOR PRE-TERMINATED SLIMBOX DROP TERMINAL FK-CTOP</t>
  </si>
  <si>
    <t>KIT DE DERIVACION CON GROMMET CON 2 AGUJEROS PARA CABLES CON DIAMETRO DESDE 10.0MM HASTA 12.0MM PARA CAJA DE TERMINACION OPTICA PRE-CONECTORIZADA FK-CTOP</t>
  </si>
  <si>
    <t>ET04147</t>
  </si>
  <si>
    <t>a0A6100001fE5tR</t>
  </si>
  <si>
    <t>CAIXA DE DISTRIBUICAO OPTICA SUBTERRANEA FK-CTOS-16P (2 BANDEJAS DE EMENDA + 16 ADAPTADORES SC-APC E 4 SPLITTERS 1X4 NC/SC-APC, FLAT 3X2MM)</t>
  </si>
  <si>
    <t>DISTRIBUTION UNDERGROUND SLIMBOX FK-CTOS-16P (2 SPLICE TRAYS + 16 SC-APC ADAPTERS AND 4 1X4 SPLITTER NC/SC-APC, FLAT 3X2MM)</t>
  </si>
  <si>
    <t>CAJA DE DISTRIBUICION OPTICA SUBTERRANEA FK-CTOS-16P (2 BANDEJAS DE EMPALME + 16 ADAPTADORES SC-APC Y 4 SPLITTERS 1X4 NC/SC-APC, FLAT 3X2MM)</t>
  </si>
  <si>
    <t>ET04162</t>
  </si>
  <si>
    <t>a0A6100001fE9aK</t>
  </si>
  <si>
    <t>CABO OPTICO CFOA-SM-AS200-S 48F TS NR</t>
  </si>
  <si>
    <t>OPTICAL CABLE CFOA-SM-AS200-S 48F TS NR</t>
  </si>
  <si>
    <t>CABLE OPTICO CFOA-SM-AS200-S 48F TS NR</t>
  </si>
  <si>
    <t>CABO OPTICO AT-3BE17NT-096-CLGA (48F G-652D ZWP + 48F G-655C NZD)</t>
  </si>
  <si>
    <t>OPTICAL CABLE AT-3BE17NT-096-CLGA (48F G-652D ZWP + 48F G-655C NZD)</t>
  </si>
  <si>
    <t>CABLE OPTICO AT-3BE17NT-096-CLGA (48F G-652D ZWP + 48F G-655C NZD)</t>
  </si>
  <si>
    <t>EXTENSAO OPTICA CONECTORIZADA 08F BLI A/B G-657A D0.9</t>
  </si>
  <si>
    <t>PIGTAIL AND OPTICAL ADAPTER KIT 08F BLI A/B G-657A D0.9</t>
  </si>
  <si>
    <t>EXTENSION OPTICA CONECTORIZADA 08F BLI A/B G-657A D0.9</t>
  </si>
  <si>
    <t>MANILHA RETA PARAFUSO 3/4 - FORJASUL F1202-02</t>
  </si>
  <si>
    <t>SCHACKLE SCREW 3/4 - FORJASUL 1202-02</t>
  </si>
  <si>
    <t>GRILLETE TORNILLO 3/4 - FORJASUL F1202-02</t>
  </si>
  <si>
    <t>FK-CTO-16MC (CAIXA DE TERMINAÇÃO ÓPTICA - 1 BANDEJA DE EMENDA, 1 BANDEJA C/ 16 PIGTAILS SC-APC E 16 ADAPTADORES SC-APC C/ SHUTTER) (TELSUR)</t>
  </si>
  <si>
    <t>FK-CTO-16MC (SLIMBOX DROP TERMINAL - 1 SPLICE TRAY, 1 TRAY W/ 16 SC-APC PIGTAILS AND 16 SC-APC ADAPTERS W/ SHUTTER) (TELSUR)</t>
  </si>
  <si>
    <t>FK-CTO-16MC (CAJA DE TERMINACIÓN OPTICA - 1 BANDEJA DE EMPALME, 1 BANDEJA C/ 16 PIGTAILS SC-APC Y 16 ADAPTADORES SC-APC C/ SHUTTER) (TELSUR)</t>
  </si>
  <si>
    <t>CORDAO MONOFIBRA CONECTORIZADO SM G-652D SC-UPC/SC-UPC 40.0M - COG - AMARELO</t>
  </si>
  <si>
    <t>SIMPLEX OPTICAL PATCH CORD SM G-652D SC-UPC/SC-UPC 40.0M - OFN - YELLOW</t>
  </si>
  <si>
    <t>PATCH CORD OPTICO MONOFIBRA CONECTORIZADO SM G-652D SC-UPC/SC-UPC 40.0M - COG - AMARILLO</t>
  </si>
  <si>
    <t>CORDAO MONOFIBRA CONECTORIZADO SM G-652D SC-UPC/SC-UPC 60.0M - COG - AMARELO</t>
  </si>
  <si>
    <t>SIMPLEX OPTICAL PATCH CORD SM G-652D SC-UPC/SC-UPC 60.0M - OFN - YELLOW</t>
  </si>
  <si>
    <t>PATCH CORD OPTICO MONOFIBRA CONECTORIZADO SM G-652D SC-UPC/SC-UPC 60.0M - COG - AMARILLO</t>
  </si>
  <si>
    <t>KIT DE 10 CONECTORES OPTICOS DE CAMPO SM SC-APC EZ! CONNECTOR PARA CABOS FLAT 1.6X2MM E 3X2MM (330207)</t>
  </si>
  <si>
    <t>KIT WITH 10 OPTICAL FIELD CONNECTOR SM SC-APC EZ! CONNECTOR FOR FLAT CABLES 1.6X2MM AND 3X2MM (330207)</t>
  </si>
  <si>
    <t>KIT CON 10 CONECTORES OPTICOS DE CAMPO SM SC-APC EZ! CONNECTOR PARA CABLES FLAT 1.6X2MM Y 3X2MM (330207)</t>
  </si>
  <si>
    <t>CABO OPTICO DE DISTRIBUICAO FLAT COMPACTO FIG.8 LOW FRICTION BLI-CM-01-AR-LSZH SLIMCONNECTOR G-657-A2 - PRETO - ROLO 50M (1 PONTA)</t>
  </si>
  <si>
    <t>OPTICAL COMPACT FLAT FIG.8 LOW FRICTION DISTRIBUTION CABLE BLI-CM-01-AR-LSZH SLIMCONNECTOR G-657-A2 - BLACK - ROLL 50M (1 END)</t>
  </si>
  <si>
    <t>CABLE OPTICO DE DISTRIBUICION FLAT COMPACTO FIG.8 LOW FRICTION BLI-CM-01-AR-LSZH G-657-A2 SLIMCONNECTOR - NEGRO - ROLLO 50M (1 PUNTA)</t>
  </si>
  <si>
    <t>ET04146</t>
  </si>
  <si>
    <t>a0A6100001fE5qE</t>
  </si>
  <si>
    <t>CABO OPTICO DE DISTRIBUICAO FLAT COMPACTO FIG.8 LOW FRICTION BLI-CM-01-AR-LSZH SLIMCONNECTOR G-657-A2 - PRETO - ROLO 100M (1 PONTA)</t>
  </si>
  <si>
    <t>OPTICAL COMPACT FLAT FIG.8 LOW FRICTION DISTRIBUTION CABLE BLI-CM-01-AR-LSZH SLIMCONNECTOR G-657-A2 - BLACK - ROLL 100M (1 END)</t>
  </si>
  <si>
    <t>CABLE OPTICO DE DISTRIBUICION FLAT COMPACTO FIG.8 LOW FRICTION BLI-CM-01-AR-LSZH G-657-A2 SLIMCONNECTOR - NEGRO - ROLLO 100M (1 PUNTA)</t>
  </si>
  <si>
    <t>CABO OPTICO DE DISTRIBUICAO FLAT COMPACTO FIG.8 LOW FRICTION BLI-CM-01-AR-LSZH SLIMCONNECTOR G-657-A2 - PRETO - ROLO 150M (1 PONTA)</t>
  </si>
  <si>
    <t>OPTICAL COMPACT FLAT FIG.8 LOW FRICTION DISTRIBUTION CABLE BLI-CM-01-AR-LSZH SLIMCONNECTOR G-657-A2 - BLACK - ROLL 150M (1 END)</t>
  </si>
  <si>
    <t>CABLE OPTICO DE DISTRIBUICION FLAT COMPACTO FIG.8 LOW FRICTION BLI-CM-01-AR-LSZH G-657-A2 SLIMCONNECTOR - NEGRO - ROLLO 150M (1 PUNTA)</t>
  </si>
  <si>
    <t>CABO OPTICO DE DISTRIBUICAO FLAT COMPACTO FIG.8 LOW FRICTION BLI-CM-01-AR-LSZH SLIMCONNECTOR G-657-A2 - PRETO - ROLO 200M (1 PONTA)</t>
  </si>
  <si>
    <t>OPTICAL COMPACT FLAT FIG.8 LOW FRICTION DISTRIBUTION CABLE BLI-CM-01-AR-LSZH SLIMCONNECTOR G-657-A2 - BLACK - ROLL 200M (1 END)</t>
  </si>
  <si>
    <t>CABLE OPTICO DE DISTRIBUICION FLAT COMPACTO FIG.8 LOW FRICTION BLI-CM-01-AR-LSZH G-657-A2 SLIMCONNECTOR - NEGRO - ROLLO 200M (1 PUNTA)</t>
  </si>
  <si>
    <t>CABO OPTICO DE DISTRIBUICAO FLAT COMPACTO FIG.8 LOW FRICTION BLI-CM-01-AR-LSZH SLIMCONNECTOR G-657-A2 - PRETO - ROLO 300M (1 PONTA)</t>
  </si>
  <si>
    <t>OPTICAL COMPACT FLAT FIG.8 LOW FRICTION DISTRIBUTION CABLE BLI-CM-01-AR-LSZH SLIMCONNECTOR G-657-A2 - BLACK - ROLL 300M (1 END)</t>
  </si>
  <si>
    <t>CABLE OPTICO DE DISTRIBUICION FLAT COMPACTO FIG.8 LOW FRICTION BLI-CM-01-AR-LSZH G-657-A2 SLIMCONNECTOR - NEGRO - ROLLO 300M (1 PUNTA)</t>
  </si>
  <si>
    <t>CORDAO MONOFIBRA CONECTORIZADO SM G-652D SC-UPC/SC-UPC 50.0M - LSZH - AMARELO</t>
  </si>
  <si>
    <t>SIMPLEX OPTICAL PATCH CORD SM G-652D SC-UPC/SC-UPC 50.0M - LSZH - YELLOW</t>
  </si>
  <si>
    <t>PATCH CORD OPTICO MONOFIBRA CONECTORIZADO SM G-652D SC-UPC/SC-UPC 50.0M - LSZH - AMARILLO</t>
  </si>
  <si>
    <t>CORDAO DUPLEX CONECTORIZADO OM3 LC-UPC/LC-UPC 15.0M - COG - ACQUA</t>
  </si>
  <si>
    <t>DUPLEX OPTICAL PATCH CORD OM3 LC-UPC/LC-UPC 15.0M - OFN - AQUA</t>
  </si>
  <si>
    <t>PATCH CORD OPTICO DUPLEX CONECTORIZADO OM3 LC-UPC/LC-UPC 15.0M - COG - ACQUA</t>
  </si>
  <si>
    <t>CORDAO MONOFIBRA CONECTORIZADO SM G-652D LC-UPC/lC-UPC 15.0M - LSZH - AMARELO</t>
  </si>
  <si>
    <t>SIMPLEX OPTICAL PATCH CORD SM G-652D LC-UPC/lC-UPC 15.0M - LSZH - YELLOW</t>
  </si>
  <si>
    <t>CORDAO MONOFIBRA CONECTORIZADO SM G-652D LC-UPC/FC-UPC 15.0M - LSZH - AMARELO</t>
  </si>
  <si>
    <t>SIMPLEX OPTICAL PATCH CORD SM G-652D LC-UPC/FC-UPC 15.0M - LSZH - YELLOW</t>
  </si>
  <si>
    <t>PATCH CORD OPTICO MONOFIBRA CONECTORIZADO SM G-652D LC-UPC/FC-UPC 15.0M - LSZH - AMARILLO</t>
  </si>
  <si>
    <t>CORDAO MONOFIBRA CONECTORIZADO SM G-652D LC-UPC/SC-UPC 60.0M - LSZH - AMARELO</t>
  </si>
  <si>
    <t>SIMPLEX OPTICAL PATCH CORD SM G-652D LC-UPC/SC-UPC 60.0M - LSZH - YELLOW</t>
  </si>
  <si>
    <t>PATCH CORD OPTICO MONOFIBRA CONECTORIZADO SM G-652D LC-UPC/SC-UPC 60.0M - LSZH - AMARILLO</t>
  </si>
  <si>
    <t>CABO OPTICO DE DISTRIBUICAO CIRCULAR COMPACTO 01F BLI G-657-B3 TPU LSZH SLIMCONNECTOR - ROLO 300M (2 PONTAS)</t>
  </si>
  <si>
    <t>OPTICAL COMPACT ROUND DISTRIBUTION CABLE 01F BLI G-657-B3 TPU LSZH SLIMCONNECTOR - ROLL 300M (2 ENDS)</t>
  </si>
  <si>
    <t>CABLE OPTICO DE DISTRIBUICION CIRCULAR COMPACTO 01F BLI G-657-B3 TPU LSZH SLIMCONNECTOR - ROLLO 300M (2 PUNTAS)</t>
  </si>
  <si>
    <t>FONTE DE ALIMENTACAO SEM CABO PARA FK-ONT-G400B/PoE S2</t>
  </si>
  <si>
    <t>POWER SUPPLY ADAPTER WITHOUT POWER CORD FOR FK-ONT-G400B/PoE S2</t>
  </si>
  <si>
    <t>FUENTE DE ALIMENTACION SIN CABLE DE ALIMENTACION PARA FK-ONT-G400B/PoE S2</t>
  </si>
  <si>
    <t>CABO OPTICO CFOA-SM-AS80-S 96F G-652D TS RC (ABNT CL)</t>
  </si>
  <si>
    <t>CABO OPTICO CFOA-SM-AS120-S 04F TS NR (ABNT CL)</t>
  </si>
  <si>
    <t>OPTICAL CABLE CFOA-SM-AS120-S 04F TS NR (ABNT CL)</t>
  </si>
  <si>
    <t>CABLE OPTICO CFOA-SM-AS120-S 04F TS NR (ABNT CL)</t>
  </si>
  <si>
    <t>CABO OPTICO CFOA-MM-DDR-S 96F (50) TS (PFV) (ABNT CL)</t>
  </si>
  <si>
    <t>OPTICAL CABLE CFOA-MM-DDR-S 96F (50) TS (PFV) (ABNT CL)</t>
  </si>
  <si>
    <t>CABLE OPTICO CFOA-MM-DDR-S 96F (50) TS (PFV) (ABNT CL)</t>
  </si>
  <si>
    <t>CABO OPTICO CFOA-MM-DDR-S 120F(50) OM4 TS (PFV)  (ABNT CL)</t>
  </si>
  <si>
    <t>OPTICAL CABLE CFOA-MM-DDR-S 120F (50) OM4 TS (PFV)  (ABNT CL)</t>
  </si>
  <si>
    <t>CABLE OPTICO CFOA-MM-DDR-S 120F (50) OM4 TS (PFV)  (ABNT CL)</t>
  </si>
  <si>
    <t>CABO OPTICO CFOA-MM-AS120-S 48F (62.5) NR (EXP)</t>
  </si>
  <si>
    <t>OPTICAL CABLE CFOA-MM-AS120-S 48F (62.5) NR (EXP)</t>
  </si>
  <si>
    <t>CABLE OPTICO CFOA-MM-AS120-S 48F (62.5) NR (EXP)</t>
  </si>
  <si>
    <t>CORDAO DUPLEX CONECTORIZADO OM3 LC-UPC/LC-UPC 20.0M - COG - ACQUA</t>
  </si>
  <si>
    <t>DUPLEX OPTICAL PATCH CORD OM3 LC-UPC/LC-UPC 20.0M - OFN - AQUA</t>
  </si>
  <si>
    <t>PATCH CORD OPTICO DUPLEX CONECTORIZADO OM3 LC-UPC/LC-UPC 20.0M - COG - ACQUA</t>
  </si>
  <si>
    <t>CORDAO MONOFIBRA CONECTORIZADO SM G-652D LC-UPC/SC-UPC 50.0M - LSZH - AMARELO</t>
  </si>
  <si>
    <t>SIMPLEX OPTICAL PATCH CORD SM G-652D LC-UPC/SC-UPC 50.0M -  LSZH - YELLOW</t>
  </si>
  <si>
    <t>PATCH CORD OPTICO MONOFIBRA CONECTORIZADO SM G-652D LC-UPC/SC-UPC 50.0M - LSZH - AMARILLO</t>
  </si>
  <si>
    <t>CORDAO MONOFIBRA CONECTORIZADO SM G-652D SC-UPC/SC-UPC 60.0M -  LSZH - AMARELO</t>
  </si>
  <si>
    <t>SIMPLEX OPTICAL PATCH CORD SM G-652D SC-UPC/SC-UPC 60.0M -  LSZH - YELLOW</t>
  </si>
  <si>
    <t>PATCH CORD OPTICO MONOFIBRA CONECTORIZADO SM G-652D SC-UPC/SC-UPC 60.0M - LSZH - AMARILLO</t>
  </si>
  <si>
    <t>CORDAO MONOFIBRA CONECTORIZADO SM G-652D SC-UPC/SC-UPC 25.0M -  LSZH - AMARELO</t>
  </si>
  <si>
    <t>SIMPLEX OPTICAL PATCH CORD SM G-652D SC-UPC/SC-UPC 25.0M -  LSZH - YELLOW</t>
  </si>
  <si>
    <t>CABO OPTICO DROP CIRCULAR COMPACTO FTTH 01 BLI LSZH SLIMCONNECTOR - ROLO 100M (SLIM+ TRADUTOR OPT CONECTORIZADO 2 PONTAS)</t>
  </si>
  <si>
    <t>OPTICAL COMPACT ROUND DROP CABLE FTTH 01 BLI LSZH SLIMCONNECTOR - ROLL 100M (SLIM+TRANSLATOR OPT CONECTORIZED 2 ENDS)</t>
  </si>
  <si>
    <t>CABLE OPTICO DROP CIRCULAR COMPACTO FTTH 01F BLI LSZH SLIMCONNECTOR - ROLLO 100M (SLIM+TRADUCTOR OPT CONECTORIZADO 2 PUNTA+)</t>
  </si>
  <si>
    <t>CABO OPTICO DROP CIRCULAR COMPACTO FTTH 01 BLI LSZH SLIMCONNECTOR - ROLO 150M (SLIM+TRADUTOR OPT CONECTORIZADO 2 PONTAS)</t>
  </si>
  <si>
    <t>OPTICAL COMPACT ROUND DROP CABLE FTTH 01 BLI LSZH SLIMCONNECTOR - ROLL 150M (SLIM+TRANSLATOR OPT CONECTORIZED 2 ENDS)</t>
  </si>
  <si>
    <t>CABLE OPTICO DROP CIRCULAR COMPACTO FTTH 01F BLI LSZH SLIMCONNECTOR - ROLLO 150M (SLIM+TRADUCTOR OPT CONECTORIZADO 2 PUNTAS)</t>
  </si>
  <si>
    <t>CABO OPTICO DROP CIRCULAR COMPACTO FTTH 01 BLI LSZH SLIMCONNECTOR - ROLO 200M (SLIM+TRADUTOR OPT CONECTORIZADO 2 PONTAS)</t>
  </si>
  <si>
    <t>OPTICAL COMPACT ROUND DROP CABLE FTTH 01 BLI LSZH SLIMCONNECTOR - ROLL 200M (SLIM+TRANSLATOR OPT CONECTORIZED 2 ENDS)</t>
  </si>
  <si>
    <t>CABLE OPTICO DROP CIRCULAR COMPACTO FTTH 01F BLI LSZH SLIMCONNECTOR - ROLLO 200M (SLIM+TRADUCTOR OPT CONECTORIZADO 2 PUNTAS)</t>
  </si>
  <si>
    <t>CABO OPTICO DROP CIRCULAR COMPACTO FTTH 01 BLI LSZH SLIMCONNECTOR - ROLO 300M (SLIM TRADUTOR OPT CONECTORIZADO 2 PONTAS)</t>
  </si>
  <si>
    <t>OPTICAL COMPACT ROUND DROP CABLE FTTH 01 BLI LSZH SLIMCONNECTOR - ROLL 300M (SLIM TRANSLATOR OPT CONECTORIZED 2 ENDS)</t>
  </si>
  <si>
    <t>CABLE OPTICO DROP CIRCULAR COMPACTO FTTH 01F BLI LSZH SLIMCONNECTOR - ROLLO 300M (SLIM TRADUCTOR OPT CONECTORIZADO 2 PUNTAS)</t>
  </si>
  <si>
    <t>CABO OPTICO AT-3BE17N6-024-CMEA</t>
  </si>
  <si>
    <t>OPTICAL CABLE AT-3BE17N6-024-CMEA</t>
  </si>
  <si>
    <t>CABLE OPTICO AT-3BE17N6-024-CMEA</t>
  </si>
  <si>
    <t>CABO OPTICO AT-3BE27N6-024-CNEB</t>
  </si>
  <si>
    <t>OPTICAL CABLE AT-3BE27N6-024-CNEB</t>
  </si>
  <si>
    <t>CABLE OPTICO AT-3BE27N6-024-CNEB</t>
  </si>
  <si>
    <t>CABO OPTICO AT-3BE27DT-024-TLFE</t>
  </si>
  <si>
    <t>OPTICAL CABLE AT-3BE27DT-024-TLFE</t>
  </si>
  <si>
    <t>CABLE OPTICO AT-3BE27DT-024-TLFE</t>
  </si>
  <si>
    <t>CABO OPTICO CFOA-MM-ARD-G 18F (62.5) (FIS-OPTIC-AR)</t>
  </si>
  <si>
    <t>OPTICAL CABLE CFOA-MM-ARD-G 18F (62.5) (FIS-OPTIC-AR)</t>
  </si>
  <si>
    <t>CABLE OPTICO CFOA-MM-ARD-G 18F (62.5) (FIS-OPTIC-AR)</t>
  </si>
  <si>
    <t>CABO OPTICO CFOA-SM-LV-AS-CMO20KN-S 12F NR (ABNT CL)</t>
  </si>
  <si>
    <t>OPTICAL CABLE CFOA-SM-LV-AS-CMO20KN-S 12F NR (ABNT CL)</t>
  </si>
  <si>
    <t>CABLE OPTICO CFOA-SM-LV-AS-CMO20KN-S 12F NR (ABNT CL)</t>
  </si>
  <si>
    <t>DATA CABLE   SOHOPLUS U/UTP CAT.5E 24AWGX4P CMX AZ CLARO ROHS (305M)</t>
  </si>
  <si>
    <t>CABLE PARA TRANSMISION DE DATOS  SOHOPLUS U/UTP CAT.5E 24AWGX4P CMX AZ CLARO ROHS (305M)</t>
  </si>
  <si>
    <t>CABO TRANSMISSAO DE DADOS  SOHOPLUS U/UTP CAT.5E 24AWGX4P CMX BR ROHS (305M)</t>
  </si>
  <si>
    <t>DATA CABLE   SOHOPLUS U/UTP CAT.5E 24AWGX4P CMX BR ROHS (305M)</t>
  </si>
  <si>
    <t>CABLE PARA TRANSMISION DE DATOS  SOHOPLUS U/UTP CAT.5E 24AWGX4P CMX BR ROHS (305M)</t>
  </si>
  <si>
    <t>CABO OPTICO CFOA-SM-LV-AS-CMO5KN-S 48F NR (ABNT CL)</t>
  </si>
  <si>
    <t>OPTICAL CABLE CFOA-SM-LV-AS-CMO5KN-S 48F NR (ABNT CL)</t>
  </si>
  <si>
    <t>CABLE OPTICO CFOA-SM-LV-AS-CMO5KN-S 48F NR (ABNT CL)</t>
  </si>
  <si>
    <t>EXTENSAO DUPLEX SM G-652D LC-UPC 3.0M - COG - AMARELO - D2</t>
  </si>
  <si>
    <t>DUPLEX OPTICAL PIGTAIL SM G-652D LC-UPC 3.0M - OFN - YELLOW - D2</t>
  </si>
  <si>
    <t>EXTENSION DUPLEX SM G-652D LC-UPC 3.0M - COG - AMARILLO - D2</t>
  </si>
  <si>
    <t>CABO TRANSMISSAO DE DADOS  SOHOPLUS U/UTP CAT.5E 24AWGX4P CMX PR ROHS (305M)</t>
  </si>
  <si>
    <t>DATA CABLE   SOHOPLUS U/UTP CAT.5E 24AWGX4P CMX PR ROHS (305M)</t>
  </si>
  <si>
    <t>CABLE PARA TRANSMISION DE DATOS  SOHOPLUS U/UTP CAT.5E 24AWGX4P CMX PR ROHS (305M)</t>
  </si>
  <si>
    <t>CABO TRANSMISSAO DE DADOS  SOHOPLUS U/UTP CAT.5E 24AWGX4P CMX CZ ROHS (305M)</t>
  </si>
  <si>
    <t>DATA CABLE   SOHOPLUS U/UTP CAT.5E 24AWGX4P CMX CZ ROHS (305M)</t>
  </si>
  <si>
    <t>CABLE PARA TRANSMISION DE DATOS  SOHOPLUS U/UTP CAT.5E 24AWGX4P CMX CZ ROHS (305M)</t>
  </si>
  <si>
    <t>EXTENSAO DUPLEX SM G-652D FC-UPC 3.0M - COG - AMARELO - D2</t>
  </si>
  <si>
    <t>DUPLEX OPTICAL PIGTAIL SM G-652D FC-UPC 3.0M - OFN - YELLOW - D2</t>
  </si>
  <si>
    <t>EXTENSION DUPLEX SM G-652D FC-UPC 3.0M - COG - AMARILLO - D2</t>
  </si>
  <si>
    <t>EXTENSAO DUPLEX SM G-652D SC-UPC 3.0M - COG - AMARELO - D2</t>
  </si>
  <si>
    <t>DUPLEX OPTICAL PIGTAIL SM G-652D SC-UPC 3.0M - OFN - YELLOW - D2</t>
  </si>
  <si>
    <t>EXTENSION DUPLEX SM G-652D SC-UPC 3.0M - COG - AMARILLO - D2</t>
  </si>
  <si>
    <t>DATA CABLE  SOHOPLUS U/UTP CAT.5E 24AWGX4P CMX - CZ ROHS (2060M)</t>
  </si>
  <si>
    <t>CABLE PARA TRANSMISION DE DATOS SOHOPLUS U/UTP CAT.5E 24AWGX4P CMX - CZ ROHS (2060M)</t>
  </si>
  <si>
    <t>DATA CABLE  SOHOPLUS U/UTP CAT.5E 24AWGX4P CMX - PR ROHS (2060M)</t>
  </si>
  <si>
    <t>CABLE PARA TRANSMISION DE DATOS SOHOPLUS U/UTP CAT.5E 24AWGX4P CMX - PR ROHS (2060M)</t>
  </si>
  <si>
    <t>KIT EXPANSAO PARA FK-CTOP COM 4 EXTENSOES COLORIDAS CINZA, BRANCO, VERMELHO E PRETO</t>
  </si>
  <si>
    <t>EXPANSION KIT FOR FK-CTOP WITH 4 EXTENSIONS SC-APC GRAY, WHITE, RED AND BLACK</t>
  </si>
  <si>
    <t>KIT EXPANSION PARA FK-CTOP COM 4 EXTENSOES COLORIDAS GRIS, BLANCO, ROJO Y NEGRO</t>
  </si>
  <si>
    <t>ET04150</t>
  </si>
  <si>
    <t>a0A6100001fE6ED</t>
  </si>
  <si>
    <t>CABO DE ALIMENTACAO 1,8M NBR 14136 / IEC C05 / 3 Pinos</t>
  </si>
  <si>
    <t>CABLE DE ALIMENTACION 1,8M NBR 14136/IEC C05 / 3-pin</t>
  </si>
  <si>
    <t>CABLE DE ALIMENTACION 1,8M NBR 14136/IEC C05 / 3 Pines</t>
  </si>
  <si>
    <t>TRUNK CABLE PRE-TERMINATED 12F OM4 MPO12-UPC(F)/MPO12-UPC(F) 0.8D3/0.8D3 220.0M - UT - LSZH - ACQUA - TYPE B</t>
  </si>
  <si>
    <t>TRUNK CABLE PRE-TERMINATED 12F OM4 MPO12-UPC(F)/MPO12-UPC(F) 0.8D3/0.8D3 170.0M - UT - LSZH - ACQUA - TYPE B</t>
  </si>
  <si>
    <t>CABO OPTICO CFOA-SM-LV-AS-CMO20KN-S 24F NR (ABNT CL)</t>
  </si>
  <si>
    <t>OPTICAL CABLE CFOA-SM-LV-AS-CMO20KN-S 24F NR (ABNT CL)</t>
  </si>
  <si>
    <t>CABLE OPTICO CFOA-SM-LV-AS-CMO20KN-S 24F NR (ABNT CL)</t>
  </si>
  <si>
    <t>CABO OPTICO CFOA-SM-LV-AS-CMO10KN-S 48F NR (ABNT CL)</t>
  </si>
  <si>
    <t>OPTICAL CABLE CFOA-SM-LV-AS-CMO10KN-S 48F NR (ABNT CL)</t>
  </si>
  <si>
    <t>CABLE OPTICO CFOA-SM-LV-AS-CMO10KN-S 48F NR (ABNT CL)</t>
  </si>
  <si>
    <t>CABO OPTICO CFOA-SM-LV-AS-CMO15KN-S 36F NR (ABNT CL)</t>
  </si>
  <si>
    <t>OPTICAL CABLE CFOA-SM-LV-AS-CMO15KN-S 36F NR (ABNT CL)</t>
  </si>
  <si>
    <t>CABLE OPTICO CFOA-SM-LV-AS-CMO15KN-S 36F NR (ABNT CL)</t>
  </si>
  <si>
    <t>DATA CABLE  SOHOPLUS U/UTP CAT.5E 24AWGX4P CMX BR ROHS (100M)</t>
  </si>
  <si>
    <t>CABO OPTICO CONECTORIZADO DROP COMPACTO FIG.8 LOW FRICTION BLI-CM-01-AR-LSZH SLIMCONNECTOR - CINZA - ROLO 40M (TRADUTOR OPT)</t>
  </si>
  <si>
    <t>OPTICAL CABLE DROP COMPACT FIG.8 LOW FRICTION BLI-CM-01-AR-LSZH SLIMCONNECTOR - GRAY - ROLL 40M (OPT TRANSLATOR)</t>
  </si>
  <si>
    <t>CABLE OPTICO CONECTORIZADO DROP COMPACTO FIG.8 LOW FRICTION BLI-CM-01-AR-LSZH SLIMCONNECTOR - GRIS - ROLLO 40M (TRADUCTOR OPT)</t>
  </si>
  <si>
    <t>CABO OPTICO CONECTORIZADO DROP COMPACTO FIG.8 LOW FRICTION BLI-CM-01-AR-LSZH SLIMCONNECTOR - CINZA - ROLO 80M (TRADUTOR OPT)</t>
  </si>
  <si>
    <t>OPTICAL CABLE DROP COMPACT FIG.8 LOW FRICTION BLI-CM-01-AR-LSZH SLIMCONNECTOR - CZ - ROLL 80M (OPT TRANSLATOR)</t>
  </si>
  <si>
    <t>CABLE OPTICO CONECTORIZADO DROP COMPACTO FIG.8 LOW FRICTION BLI-CM-01-AR-LSZH SLIMCONNECTOR - CZ - ROLLO 80M (TRADUCTOR OPT)</t>
  </si>
  <si>
    <t>CABO OPTICO CONECTORIZADO DROP COMPACTO FIG.8 LOW FRICTION BLI-CM-01-AR-LSZH SLIMCONNECTOR - CINZA - ROLO 120M (TRADUTOR OPT)</t>
  </si>
  <si>
    <t>OPTICAL CABLE DROP COMPACT FIG.8 LOW FRICTION BLI-CM-01-AR-LSZH SLIMCONNECTOR - GRAY - ROLL 120M (OPT TRANSLATOR)</t>
  </si>
  <si>
    <t>CABLE OPTICO CONECTORIZADO DROP COMPACTO FIG.8 LOW FRICTION BLI-CM-01-AR-LSZH SLIMCONNECTOR - GRIS - ROLLO 120M (TRADUCTOR OPT)</t>
  </si>
  <si>
    <t>CABO OPTICO CONECTORIZADO DROP COMPACTO FIG.8 LOW FRICTION BLI-CM-01-AR-LSZH SLIMCONNECTOR - CINZA - ROLO 150M (TRADUTOR OPT)</t>
  </si>
  <si>
    <t>OPTICAL CABLE DROP COMPACT FIG.8 LOW FRICTION BLI-CM-01-AR-LSZH SLIMCONNECTOR - GRAY - ROLL 150M (OPT TRANSLATOR)</t>
  </si>
  <si>
    <t>CABLE OPTICO CONECTORIZADO DROP COMPACTO FIG.8 LOW FRICTION BLI-CM-01-AR-LSZH SLIMCONNECTOR - GRIS - ROLLO 150M (TRADUCTOR OPT)</t>
  </si>
  <si>
    <t>CABO TRANSMISSAO DE DADOS SOHOPLUS U/UTP CAT.5E 24AWGX4P CMX AZ CLARO ROHS (100M)</t>
  </si>
  <si>
    <t>DATA CABLE  SOHOPLUS U/UTP CAT.5E 24AWGX4P CMX AZ CLARO ROHS (100M)</t>
  </si>
  <si>
    <t>CABO OPTICO DROP CIRCULAR COMPACTO FTTH 01 BLI LSZH SLIMCONNECTOR - ROLO 150M (SLIM+TRADUTOR OPT CONECTORIZADO 2 PONTAS)(xxxx-xxxx-x) - OD3.00</t>
  </si>
  <si>
    <t>OPTICAL COMPACT ROUND DROP CABLE FTTH 01 BLI LSZH SLIMCONNECTOR - ROLL 150M (SLIM+TRANSLATOR OPT CONECTORIZED 2 ENDS)(xxxx-xxxx-x) - OD3.00</t>
  </si>
  <si>
    <t>CABLE OPTICO DROP CIRCULAR COMPACTO FTTH 01F BLI LSZH SLIMCONNECTOR - ROLLO 150M (SLIM+TRADUCTOR OPT CONECTORIZADO 2 PUNTAS)(xxxx-xxxx-x) - OD3.00</t>
  </si>
  <si>
    <t>CABO OPTICO DROP CIRCULAR COMPACTO FTTH 01 BLI LSZH SLIMCONNECTOR - ROLO 250M (SLIM+TRADUTOR OPT CONECTORIZADO 2 PONTAS)(xxxx-xxxx-x) - OD3.00</t>
  </si>
  <si>
    <t>OPTICAL COMPACT ROUND DROP CABLE FTTH 01 BLI LSZH SLIMCONNECTOR - ROLL 250M (SLIM+TRANSLATOR OPT CONECTORIZED 2 ENDS)(xxxx-xxxx-x) - OD3.00</t>
  </si>
  <si>
    <t>CABLE OPTICO DROP CIRCULAR COMPACTO FTTH 01F BLI LSZH SLIMCONNECTOR - ROLLO 250M (SLIM+TRADUCTOR OPT CONECTORIZADO 2 PUNTAS)(xxxx-xxxx-x) - OD3.00</t>
  </si>
  <si>
    <t>CABO OPTICO DROP CIRCULAR COMPACTO FTTH 01 BLI LSZH SLIMCONNECTOR - ROLO 350M (SLIM+TRADUTOR OPT CONECTORIZADO 2 PONTAS)(xxxx-xxxx-x) - OD3.00</t>
  </si>
  <si>
    <t>OPTICAL COMPACT ROUND DROP CABLE FTTH 01 BLI LSZH SLIMCONNECTOR - ROLL 350M (SLIM+TRANSLATOR OPT CONECTORIZED 2 ENDS)(xxxx-xxxx-x) - OD3.00</t>
  </si>
  <si>
    <t>CABLE OPTICO DROP CIRCULAR COMPACTO FTTH 01F BLI LSZH SLIMCONNECTOR - ROLLO 350M (SLIM+TRADUCTOR OPT CONECTORIZADO 2 PUNTAS)(xxxx-xxxx-x) - OD3.00</t>
  </si>
  <si>
    <t>DATA CABLE  SOHOPLUS U/UTP CAT.5E 24AWGX4P CMX CZ ROHS (100M)</t>
  </si>
  <si>
    <t>CABO TRANSMISSAO DE DADOS SOHOPLUS U/UTP CAT.6 24AWGX4P CMX AZ CLARO ROHS (305M)</t>
  </si>
  <si>
    <t>DATA CABLE  SOHOPLUS U/UTP CAT.6 24AWGX4P CMX AZ CLARO ROHS (305M)</t>
  </si>
  <si>
    <t>CABO TRANSMISSAO DE DADOS SOHOPLUS U/UTP CAT.6 24AWGX4P CM AZ ROHS (305M)</t>
  </si>
  <si>
    <t>DATA CABLE SOHOPLUS U/UTP CAT.6 24AWGX4P CM AZ ROHS (305M)</t>
  </si>
  <si>
    <t>CABLE PARA TRANSMISION DE DATOS SOHOPLUS U/UTP CAT.6 24AWGX4P CM AZ ROHS (305M)</t>
  </si>
  <si>
    <t>MODULO PARA FERRAMENTA DE CRIMPAGEM RAPIDA - 90/180</t>
  </si>
  <si>
    <t>DGO600 - SUB-BASTIDOR -  MODELO REDE - 72 ADAPTADORES SC-APC</t>
  </si>
  <si>
    <t>DGO600 - SUB-BASTIDOR - MODELO RED - 72 ADAPTADORES SC-APC</t>
  </si>
  <si>
    <t>ODF600  - SUB-FRAME - NETWORK MODEL - 72 ADAPTERS SC-APC</t>
  </si>
  <si>
    <t>SERVICE CABLE CONECTORIZADO 144F SM G-652D SC-APC/NC 1.4D2 150.0M - TS - LSZH - CFOT - PRETO</t>
  </si>
  <si>
    <t>TRUNK CABLE PRE-TERMINATED 144F SM G-652D SC-APC/NC 1.4D2 150.0M - TS - LSZH - CFOT - BLACK</t>
  </si>
  <si>
    <t>CABLE TRONCAL CONECTORIZADO 144F SM G-652D SC-APC/NC 1.4D2 150.0M - TS - LSZH - CFOT - NEGRO</t>
  </si>
  <si>
    <t>MODULO DE TERMINAÇÃO LGX OFS PRETO LST1U-072/07 - 12P LGX PLAST - 12 ADAP SC-APC (0186-0086-6)</t>
  </si>
  <si>
    <t>LGX OFS TERMINATION MODULE BLACK LST1U-072/07 - 12P LGX PLAST - 12 ADAP SC-APC (0186-0086-6)</t>
  </si>
  <si>
    <t>MODULO DE TERMINACION LGX OFS NEGRO LST1U-072/07 - 12 TARJETAS LGX PLAST - 12 ADAP SC-APC (0186-0086-6)</t>
  </si>
  <si>
    <t>CABO OPTICO CFOA-SM-DDR-S 04F TS (PFV) LSZH</t>
  </si>
  <si>
    <t>OPTICAL CABLE CFOA-SM-DDR-S 04F TS (PFV) LSZH</t>
  </si>
  <si>
    <t>CABLE OPTICO CFOA-SM-DDR-S 04F TS (PFV) LSZH</t>
  </si>
  <si>
    <t>PATCH CORD U/UTP GIGALAN GREEN CAT.6 - LSZH - T568A/B - 4.0M - VERDE</t>
  </si>
  <si>
    <t>U/UTP CAT.6 COPPER PATCH CORD GIGALAN GREEN - LSZH - T568A/B - 4.0M - GREEN</t>
  </si>
  <si>
    <t>PATCH CORD U/UTP GIGALAN GREEN CAT.6 - LSZH - T568A/B - 6.0M - VERDE</t>
  </si>
  <si>
    <t>U/UTP CAT.6 COPPER PATCH CORD GIGALAN GREEN - LSZH - T568A/B - 6.0M - GREEN</t>
  </si>
  <si>
    <t>CABO OPTICO CFOT-SM-UT 02F G-652D LSZH (OPTIC-LAN)</t>
  </si>
  <si>
    <t>OPTICAL CABLE CFOT-SM-UT 02F G-652D LSZH (OPTIC-LAN)</t>
  </si>
  <si>
    <t>CABLE OPTICO CFOT-SM-UT 02F G-652D LSZH (OPTIC-LAN)</t>
  </si>
  <si>
    <t>SERVICE CABLE CONECTORIZADO 02F 50.0  LC-UPC/LC-UPC 1.0D2/1.0D2 100.0M - TIGHT - LSZH - AMARELO (A - B)</t>
  </si>
  <si>
    <t>TRUNK CABLE PRE-TERMINATED 02F 50.0 LC-UPC/LC-UPC 1.0D2/1.0D2 100.0M - TIGHT - LSZH - YELLOW  (A - B)</t>
  </si>
  <si>
    <t>DGO600 - BASTIDOR S/ ACOMODADOR  - MODELO 1 - REDE/GPON</t>
  </si>
  <si>
    <t>ODF600 - FRAME WITHOUT CABLE/CORD MANAGER - MODEL 1 - NETWORK/GPON</t>
  </si>
  <si>
    <t>DGO600 - BASTIDOR S/ ALMACENADOR - MODELO 1 - RED/GPON</t>
  </si>
  <si>
    <t>DGOI-C 64 (DISTRIBUIDOR GERAL OPTICO INTERNO CONECTORIZADO MODULAR - 64F e 4 SPLITTERS MODULARES 1x4)</t>
  </si>
  <si>
    <t>SLIMBOX 64-FIBER INTERNAL ADAPTER MODULE (DGOI-C 64F AND 4 MODULAR SPLITTERS 1x4)</t>
  </si>
  <si>
    <t>DGOI-C 64 (DISTRIBUIDOR GENERAL OPTICO INTERNO CONECTORIZADO MODULAR - 64F Y 4 SPLITTERS MODULARES 1x4)</t>
  </si>
  <si>
    <t>CABO OPTICO CFOA-SM-DD-S 12F G-652D NR STP BL</t>
  </si>
  <si>
    <t>OPTICAL CABLE CFOA-SM-DD-S 12F G-652D NR STP BL</t>
  </si>
  <si>
    <t>CABLE OPTICO CFOA-SM-DD-S 12F G-652D NR STP BL</t>
  </si>
  <si>
    <t>CABO OPTICO CFOA-SM-DD-S 06F G-652D NR STP BL</t>
  </si>
  <si>
    <t>OPTICAL CABLE CFOA-SM-DD-S 06F G-652D NR STP BL</t>
  </si>
  <si>
    <t>CABLE OPTICO CFOA-SM-DD-S 06F G-652D NR STP BL</t>
  </si>
  <si>
    <t>CEIP 120 (CAIXA DE EMENDA INTERNA DE PAREDE PARA 120 FUSOES - 24 FUSÕES)</t>
  </si>
  <si>
    <t>CEIP 120 (CAJA DE EMPALME INTERNA DE PARED PARA 120 EMPALMES - 24 EMPALMES)</t>
  </si>
  <si>
    <t>ET04175</t>
  </si>
  <si>
    <t>a0A6100001dhhVA</t>
  </si>
  <si>
    <t>EXTENSAO SOLIDA RJ-45 U/UTP GIGALAN CAT.6 - LSZH -T568B  - 20.0M - AZUL</t>
  </si>
  <si>
    <t>U/UTP CAT.6  RJ-45 SOLID EXTENSION GIGALAN - LSZH -T568B - 20.0M - BLUE</t>
  </si>
  <si>
    <t>EXTENSION SOLIDO RJ-45 U/UTP GIGALAN CAT.6 - LSZH - T568B - 20.0M - AZUL - LSZH</t>
  </si>
  <si>
    <t>EXTENSAO SOLIDA RJ-45 U/UTP GIGALAN CAT.6 - LSZH -T568B  - 30.0M - AZUL</t>
  </si>
  <si>
    <t>U/UTP CAT.6  RJ-45 SOLID EXTENSION GIGALAN - LSZH -T568B - 30.0M - BLUE</t>
  </si>
  <si>
    <t>EXTENSION SOLIDO RJ-45 U/UTP GIGALAN CAT.6 - LSZH - T568B - 30.0M - AZUL - LSZH</t>
  </si>
  <si>
    <t>CORDAO OPTICO CONECTORIZADO 12F OM3 MPO12-UPC(F)/MPO12-UPC(F) 40.0D3 - MTF - LSZH - ACQUA - TIPO B</t>
  </si>
  <si>
    <t>OPTICAL PATCH CORD 12F OM3 MPO12-UPC(F)/MPO12-UPC(F) 40.0D3 - MTF - LSZH - ACQUA - TYPE B</t>
  </si>
  <si>
    <t>CORDON OPTICO CONECTORIZADO 12F OM3 MPO12-UPC(F)/MPO12-UPC(F) 40.0D3 - MTF - LSZH - ACQUA  - TIPO B</t>
  </si>
  <si>
    <t>CORDAO OPTICO CONECTORIZADO 12F OM3 MPO12-UPC(F)/MPO12-UPC(F) 8.0D3 - MTF - LSZH - ACQUA - TIPO B</t>
  </si>
  <si>
    <t>OPTICAL PATCH CORD 12F OM3 MPO12-UPC(F)/MPO12-UPC(F) 8.0D3 - MTF - LSZH - ACQUA - TYPE B</t>
  </si>
  <si>
    <t>CORDON OPTICO CONECTORIZADO 12F OM3 MPO12-UPC(F)/MPO12-UPC(F) 8.0D3 - MTF - LSZH - ACQUA - TIPO B</t>
  </si>
  <si>
    <t>CORDAO DUPLEX CONECTORIZADO SM G-652D LC-UPC/LC-UPC 75.0M - COG - AMARELO (A - B)</t>
  </si>
  <si>
    <t>DUPLEX OPTICAL PATCH CORD SM G-652D LC-UPC/LC-UPC 75.0M - OFN - YELLOW (A - B)</t>
  </si>
  <si>
    <t>PATCH CORD OPTICO DUPLEX CONECTORIZADO SM G-652D LC-UPC/LC-UPC 75.0M - COG - AMARILLO (A - B)</t>
  </si>
  <si>
    <t>CABO OPTICO CFOA-SM-AS60-S 40F G-652D NR (8 F/T)</t>
  </si>
  <si>
    <t>OPTICAL CABLE CFOA-SM-AS60-S 40F G-652D NR (8 F/T)</t>
  </si>
  <si>
    <t>CABLE OPTICO CFOA-SM-AS60-S 40F G-652D NR (8 F/T)</t>
  </si>
  <si>
    <t>CABO OPTICO CFOA-NZD-DDR-S 24F G-655 (PFV)</t>
  </si>
  <si>
    <t>OPTICAL CABLE CFOA-NZD-DDR-S 24F G-655 (PFV)</t>
  </si>
  <si>
    <t>CABLE OPTICO CFOA-NZD-DDR-S 24F G-655 (PFV)</t>
  </si>
  <si>
    <t>CABO OPTICO CFOA-SM-DD-S 08F TS (ABNT CL)</t>
  </si>
  <si>
    <t>OPTICAL CABLE CFOA-SM-DD-S 08F TS (ABNT CL)</t>
  </si>
  <si>
    <t>CABLE OPTICO CFOA-SM-DD-S 08F TS (ABNT CL)</t>
  </si>
  <si>
    <t>DIVISOR OPTICO PLC COMPACTO 90X20X10 1X4 BLI A/B G-657A NC/NC 2.0D2.0/0.9D2.0</t>
  </si>
  <si>
    <t>OPTICAL SPLITTER PLC COMPACT 90X20X10 1X4 BLI A/B G-657A NC/NC 2.0D2.0/0.9D2.0</t>
  </si>
  <si>
    <t>ADAPTADOR SM SC-APC ANGULAR COM SHUTTER</t>
  </si>
  <si>
    <t>SC-APC SM ANGULAR ADAPTOR W/  SHUTTER</t>
  </si>
  <si>
    <t>ADAPTADOR SM SC-APC ANGULAR CON SHUTTER</t>
  </si>
  <si>
    <t>CABO OPTICO CFOA-NZD-AS80-S 72F TS NR (NZD LA)</t>
  </si>
  <si>
    <t>OPTICAL CABLE CFOA-NZD-AS80-S 72F TS NR (NZD LA)</t>
  </si>
  <si>
    <t>CABLE OPTICO CFOA-NZD-AS80-S 72F TS NR (NZD LA)</t>
  </si>
  <si>
    <t>ESTICADOR ALÇA PLASTICA TIPO CUNHA</t>
  </si>
  <si>
    <t>KIT SUPORTE DM 4 RANHURAS</t>
  </si>
  <si>
    <t>SUPPORT KIT OUTDOOR WIRE ANCHOR - DM 4R</t>
  </si>
  <si>
    <t>KIT SOPORTE DM 4R</t>
  </si>
  <si>
    <t>CABO OPTICO CFOA-SM-DDR-S 48F TS (PFV) (ABNT CL)</t>
  </si>
  <si>
    <t>OPTICAL CABLE CFOA-SM-DDR-S 48F TS (PFV) (ABNT CL)</t>
  </si>
  <si>
    <t>CABLE OPTICO CFOA-SM-DDR-S 48F TS (PFV) (ABNT CL)</t>
  </si>
  <si>
    <t>CABO OPTICO CFOA-SM-DDR-S 08F TS (PFV) (ABNT CL)</t>
  </si>
  <si>
    <t>OPTICAL CABLE CFOA-SM-DDR-S 08F TS (PFV) (ABNT CL)</t>
  </si>
  <si>
    <t>CABLE OPTICO CFOA-SM-DDR-S 08F TS (PFV) (ABNT CL)</t>
  </si>
  <si>
    <t>CABO OPTICO CFOA-SM-DD-S 04F TS (ABNT CL)</t>
  </si>
  <si>
    <t>OPTICAL CABLE CFOA-SM-DD-S 04F TS (ABNT CL)</t>
  </si>
  <si>
    <t>CABLE OPTICO CFOA-SM-DD-S 04F TS (ABNT CL)</t>
  </si>
  <si>
    <t>CABO OPTICO CFOA-NZD-AS120-S 72F TS NR (NZD LA)</t>
  </si>
  <si>
    <t>OPTICAL CABLE CFOA-NZD-AS120-S 72F TS NR (NZD LA)</t>
  </si>
  <si>
    <t>CABLE OPTICO CFOA-NZD-AS120-S 72F TS NR (NZD LA)</t>
  </si>
  <si>
    <t>CORDAO OPTICO CONECTORIZADO FANOUT PREMIUM UNIVERSAL 12F OM4 LC(UB)-UPC/MPO12-UPC(U) 0.7D2/5.0D3 - MTF - LSZH - ACQUA</t>
  </si>
  <si>
    <t>OPTICAL PATCH CORD FANOUT 12F PREMIUM OM4 LC(UB)-UPC/MPO12-UPC(U) 0.7D2/5.0D3 - MTF - LSZH - ACQUA</t>
  </si>
  <si>
    <t>CORDON OPTICO CONECTORIZADO FANOUT 12F PREMIUM  12F OM4 LC(UB)-UPC/MPO12-UPC(U) 0.7D2/5.0D3 - MTF - LSZH - ACQUA</t>
  </si>
  <si>
    <t>CORDAO OPTICO CONECTORIZADO FANOUT PREMIUM UNIVERSAL 12F OM4 LC(UB)-UPC/MPO12-UPC(U) 0.7D2/10.0D3 - MTF - LSZH - ACQUA</t>
  </si>
  <si>
    <t>OPTICAL PATCH CORD FANOUT 12F PREMIUM OM4 LC(UB)-UPC/MPO12-UPC(U) 0.7D2/10.0D3 - MTF - LSZH - ACQUA</t>
  </si>
  <si>
    <t>CORDON OPTICO CONECTORIZADO FANOUT 12F PREMIUM  12F OM4 LC(UB)-UPC/MPO12-UPC(U) 0.7D2/10.0D3 - MTF - LSZH - ACQUA</t>
  </si>
  <si>
    <t>CORDAO OPTICO CONECTORIZADO FANOUT PREMIUM UNIVERSAL 12F OM4 LC(UB)-UPC/MPO12-UPC(U) 0.7D2/15.0D3 - MTF - LSZH - ACQUA</t>
  </si>
  <si>
    <t>OPTICAL PATCH CORD FANOUT 12F PREMIUM OM4 LC(UB)-UPC/MPO12-UPC(U) 0.7D2/15.0D3 - MTF - LSZH - ACQUA</t>
  </si>
  <si>
    <t>CORDON OPTICO CONECTORIZADO FANOUT 12F PREMIUM  12F OM4 LC(UB)-UPC/MPO12-UPC(U) 0.7D2/15.0D3 - MTF - LSZH - ACQUA</t>
  </si>
  <si>
    <t>CORDAO OPTICO CONECTORIZADO FANOUT PREMIUM UNIVERSAL 12F OM4 LC(UB)-UPC/MPO12-UPC(U) 0.7D2/20.0D3 - MTF - LSZH - ACQUA</t>
  </si>
  <si>
    <t>OPTICAL PATCH CORD FANOUT 12F PREMIUM OM4 LC(UB)-UPC/MPO12-UPC(U) 0.7D2/20.0D3 - MTF - LSZH - ACQUA</t>
  </si>
  <si>
    <t>CORDON OPTICO CONECTORIZADO FANOUT 12F PREMIUM  12F OM4 LC(UB)-UPC/MPO12-UPC(U) 0.7D2/20.0D3 - MTF - LSZH - ACQUA</t>
  </si>
  <si>
    <t>CORDAO OPTICO CONECTORIZADO FANOUT PREMIUM UNIVERSAL 12F BLI A/B G-657A LC(UB)-UPC/MPO12-APC(U) 0.7D2/5.0D3 - MTF - LSZH - AZUL</t>
  </si>
  <si>
    <t>OPTICAL PATCH CORD FANOUT PREMIUM 12F BLI A/B G-657A LC(UB)-UPC/MPO12-APC(U) 0.7D2/5.0D3 - MTF - LSZH - BLUE</t>
  </si>
  <si>
    <t>CORDON OPTICO CONECTORIZADO FANOUT 12F PREMIUM BLI A/B G-657A LC(UB)-UPC/MPO12-APC(U) 0.7D2/5.0D3 - MTF - LSZH - AZUL</t>
  </si>
  <si>
    <t>CORDAO OPTICO CONECTORIZADO FANOUT PREMIUM UNIVERSAL 12F BLI A/B G-657A LC(UB)-UPC/MPO12-APC(U) 0.7D2/10.0D3 - MTF - LSZH - AZUL</t>
  </si>
  <si>
    <t>OPTICAL PATCH CORD FANOUT PREMIUM 12F BLI A/B G-657A LC(UB)-UPC/MPO12-APC(U) 0.7D2/10.0D3 - MTF - LSZH - BLUE</t>
  </si>
  <si>
    <t>CORDON OPTICO CONECTORIZADO FANOUT 12F PREMIUM BLI A/B G-657A LC(UB)-UPC/MPO12-APC(U) 0.7D2/10.0D3 - MTF - LSZH - AZUL</t>
  </si>
  <si>
    <t>CORDAO OPTICO CONECTORIZADO FANOUT PREMIUM UNIVERSAL 12F BLI A/B G-657A LC(UB)-UPC/MPO12-APC(U) 0.7D2/15.0D3 - MTF - LSZH - AZUL</t>
  </si>
  <si>
    <t>OPTICAL PATCH CORD FANOUT PREMIUM 12F BLI A/B G-657A LC(UB)-UPC/MPO12-APC(U) 0.7D2/15.0D3 - MTF - LSZH - BLUE</t>
  </si>
  <si>
    <t>CORDON OPTICO CONECTORIZADO FANOUT 12F PREMIUM BLI A/B G-657A LC(UB)-UPC/MPO12-APC(U) 0.7D2/15.0D3 - MTF - LSZH - AZUL</t>
  </si>
  <si>
    <t>CORDAO OPTICO CONECTORIZADO FANOUT PREMIUM UNIVERSAL 12F BLI A/B G-657A LC(UB)-UPC/MPO12-APC(U) 0.7D2/20.0D3 - MTF - LSZH - AZUL</t>
  </si>
  <si>
    <t>OPTICAL PATCH CORD FANOUT PREMIUM 12F BLI A/B G-657A LC(UB)-UPC/MPO12-APC(U) 0.7D2/20.0D3 - MTF - LSZH - BLUE</t>
  </si>
  <si>
    <t>CORDON OPTICO CONECTORIZADO FANOUT 12F PREMIUM BLI A/B G-657A LC(UB)-UPC/MPO12-APC(U) 0.7D2/20.0D3 - MTF - LSZH - AZUL</t>
  </si>
  <si>
    <t>CORDAO OPTICO CONECTORIZADO FANOUT PREMIUM UNIVERSAL 12F BLI A/B G-657A LC(UB)-UPC/MPO12-APC(U) 0.7D2/5.0D3 - MTF - LSZH - AMARELO</t>
  </si>
  <si>
    <t>OPTICAL PATCH CORD FANOUT PREMIUM 12F BLI A/B G-657A LC(UB)-UPC/MPO12-APC(U) 0.7D2/5.0D3 - MTF - LSZH - YELLOW</t>
  </si>
  <si>
    <t>CORDON OPTICO CONECTORIZADO FANOUT 12F PREMIUM BLI A/B G-657A LC(UB)-UPC/MPO12-APC(U) 0.7D2/5.0D3 - MTF - LSZH - AMARILLO</t>
  </si>
  <si>
    <t>CORDAO OPTICO CONECTORIZADO FANOUT PREMIUM UNIVERSAL 12F BLI A/B G-657A LC(UB)-UPC/MPO12-APC(U) 0.7D2/10.0D3 - MTF - LSZH - AMARELO</t>
  </si>
  <si>
    <t>OPTICAL PATCH CORD FANOUT PREMIUM 12F BLI A/B G-657A LC(UB)-UPC/MPO12-APC(U) 0.7D2/10.0D3 - MTF - LSZH - YELLOW</t>
  </si>
  <si>
    <t>CORDON OPTICO CONECTORIZADO FANOUT 12F PREMIUM BLI A/B G-657A LC(UB)-UPC/MPO12-APC(U) 0.7D2/10.0D3 - MTF - LSZH - AMARILLO</t>
  </si>
  <si>
    <t>CORDAO OPTICO CONECTORIZADO FANOUT PREMIUM UNIVERSAL 12F BLI A/B G-657A LC(UB)-UPC/MPO12-APC(U) 0.7D2/15.0D3 - MTF - LSZH - AMARELO</t>
  </si>
  <si>
    <t>OPTICAL PATCH CORD FANOUT PREMIUM 12F BLI A/B G-657A LC(UB)-UPC/MPO12-APC(U) 0.7D2/15.0D3 - MTF - LSZH - YELLOW</t>
  </si>
  <si>
    <t>CORDON OPTICO CONECTORIZADO FANOUT 12F PREMIUM BLI A/B G-657A LC(UB)-UPC/MPO12-APC(U) 0.7D2/15.0D3 - MTF - LSZH - AMARILLO</t>
  </si>
  <si>
    <t>CORDAO OPTICO CONECTORIZADO FANOUT PREMIUM UNIVERSAL 12F BLI A/B G-657A LC(UB)-UPC/MPO12-APC(U) 0.7D2/20.0D3 - MTF - LSZH - AMARELO</t>
  </si>
  <si>
    <t>OPTICAL PATCH CORD FANOUT PREMIUM 12F BLI A/B G-657A LC(UB)-UPC/MPO12-APC(U) 0.7D2/20.0D3 - MTF - LSZH - YELLOW</t>
  </si>
  <si>
    <t>CORDON OPTICO CONECTORIZADO FANOUT 12F PREMIUM BLI A/B G-657A LC(UB)-UPC/MPO12-APC(U) 0.7D2/20.0D3 - MTF - LSZH - AMARILLO</t>
  </si>
  <si>
    <t>CORDAO OPTICO CONECTORIZADO PREMIUM UNIVERSAL 12F OM4 MPO12-UPC(U)/MPO12-UPC(U) 1.0D3 - MTF - LSZH - ACQUA</t>
  </si>
  <si>
    <t>OPTICAL PATCH CORD 12F PREMIUM OM4 MPO12-UPC(U)/MPO12-UPC(U) 1.0D3 - MTF - LSZH - ACQUA</t>
  </si>
  <si>
    <t>CORDON OPTICO CONECTORIZADO 12F PREMIUM  12F OM4 MPO12-UPC(U)/MPO12-UPC(U) 1.0D3 - MTF - LSZH - ACQUA</t>
  </si>
  <si>
    <t>GRAMPO DE ANCORAGEM PARA CABOS OPGW DIAMETRO 14,1MM C/ MALHA DE ATERRAMENTO - FORJASUL CAO-0011</t>
  </si>
  <si>
    <t>DEAD-END CLAMP FOR OPGW 14.1 WITH GROUND WIRE - FORJASUL CAO-0011</t>
  </si>
  <si>
    <t>GRAPA DE RETENCIÓN PARA CABLES OPGW DIÁMETRO 14,1MM C/ MALLA DE PUESTA A TIERRA - FORJASUL CAO-0011</t>
  </si>
  <si>
    <t>CORDAO OPTICO CONECTORIZADO PREMIUM UNIVERSAL 12F BLI A/B G-657A MPO12-APC(U)/MPO12-APC(U) 1.0D3 - MTF - LSZH - AZUL</t>
  </si>
  <si>
    <t>OPTICAL PATCH CORD PREMIUM 12F BLI A/B G-657A MPO12-APC(U)/MPO12-APC(U) 1.0D3 - MTF - LSZH - BLUE</t>
  </si>
  <si>
    <t>CORDON OPTICO CONECTORIZADO PREMIUM 12F BLI A/B G-657A MPO12-APC(U)/MPO12-APC(U) 1.0D3 - MTF - LSZH - AZUL</t>
  </si>
  <si>
    <t>CORDAO OPTICO CONECTORIZADO PREMIUM UNIVERSAL 12F BLI A/B G-657A MPO12-APC(U)/MPO12-APC(U) 1.0D3 - MTF - LSZH - AMARELO</t>
  </si>
  <si>
    <t>CORDON OPTICO CONECTORIZADO PREMIUM 12F BLI A/B G-657A MPO12-APC(U)/MPO12-APC(U) 1.0D3 - MTF - LSZH - AMARILLO</t>
  </si>
  <si>
    <t>SERVICE CABLE CONECTORIZADO FANOUT PREMIUM UNIVERSAL 12F BLI A/B G-657A LC(UB)-UPC/MPO12-APC(U) 1.0D2/0.8D3 10.0M - UT - LSZH - AMARELO</t>
  </si>
  <si>
    <t>TRUNK CABLE PRE-TERMINATED FANOUT PREMIUM 12F SM BLI A/B G-657A LC(UB)-UPC/MPO12-APC(U) 1.0D2/0.8D3 10.0M - UT - LSZH - YELLOW</t>
  </si>
  <si>
    <t>CABLE TRONCAL CONECTORIZADO FANOUT PREMIUM 12F SM BLI A/B G-657A LC(UB)-UPC/MPO12-APC(U) 1.0D2/0.8D3 10.0M - UT - LSZH - AMARILLO</t>
  </si>
  <si>
    <t>SERVICE CABLE CONECTORIZADO FANOUT PREMIUM UNIVERSAL 12F BLI A/B G-657A LC(UB)-UPC/MPO12-APC(U) 1.0D2/0.8D3 15.0M - UT - LSZH - AMARELO</t>
  </si>
  <si>
    <t>TRUNK CABLE PRE-TERMINATED FANOUT PREMIUM 12F SM BLI A/B G-657A LC(UB)-UPC/MPO12-APC(U) 1.0D2/0.8D3 15.0M - UT - LSZH - YELLOW</t>
  </si>
  <si>
    <t>CABLE TRONCAL CONECTORIZADO FANOUT PREMIUM 12F SM BLI A/B G-657A LC(UB)-UPC/MPO12-APC(U) 1.0D2/0.8D3 15.0M - UT - LSZH - AMARILLO</t>
  </si>
  <si>
    <t>SERVICE CABLE CONECTORIZADO FANOUT PREMIUM UNIVERSAL 12F BLI A/B G-657A LC(UB)-UPC/MPO12-APC(U) 1.0D2/0.8D3 20.0M - UT - LSZH - AMARELO</t>
  </si>
  <si>
    <t>TRUNK CABLE PRE-TERMINATED FANOUT PREMIUM 12F SM BLI A/B G-657A LC(UB)-UPC/MPO12-APC(U) 1.0D2/0.8D3 20.0M - UT - LSZH - YELLOW</t>
  </si>
  <si>
    <t>CABLE TRONCAL CONECTORIZADO FANOUT PREMIUM 12F SM BLI A/B G-657A LC(UB)-UPC/MPO12-APC(U) 1.0D2/0.8D3 20.0M - UT - LSZH - AMARILLO</t>
  </si>
  <si>
    <t>SERVICE CABLE CONECTORIZADO FANOUT PREMIUM UNIVERSAL 12F BLI A/B G-657A LC(UB)-UPC/MPO12-APC(U) 1.0D2/0.8D3 15.0M - UT - LSZH - AZUL</t>
  </si>
  <si>
    <t>TRUNK CABLE PRE-TERMINATED FANOUT PREMIUM 12F SM BLI A/B G-657A LC(UB)-UPC/MPO12-APC(U) 1.0D2/0.8D3 15.0M - UT - LSZH - BLUE</t>
  </si>
  <si>
    <t>CABLE TRONCAL CONECTORIZADO FANOUT PREMIUM 12F SM BLI A/B G-657A LC(UB)-UPC/MPO12-APC(U) 1.0D2/0.8D3 15.0M - UT - LSZH - AZUL</t>
  </si>
  <si>
    <t>SERVICE CABLE CONECTORIZADO FANOUT PREMIUM UNIVERSAL 12F BLI A/B G-657A LC(UB)-UPC/MPO12-APC(U) 1.0D2/0.8D3 20.0M - UT - LSZH - AZUL</t>
  </si>
  <si>
    <t>TRUNK CABLE PRE-TERMINATED FANOUT PREMIUM 12F SM BLI A/B G-657A LC(UB)-UPC/MPO12-APC(U) 1.0D2/0.8D3 20.0M - UT - LSZH - BLUE</t>
  </si>
  <si>
    <t>CABLE TRONCAL CONECTORIZADO FANOUT PREMIUM 12F SM BLI A/B G-657A LC(UB)-UPC/MPO12-APC(U) 1.0D2/0.8D3 20.0M - UT - LSZH - AZUL</t>
  </si>
  <si>
    <t>SERVICE CABLE CONECTORIZADO FANOUT PREMIUM UNIVERSAL 12F OM4 LC(UB)-UPC/MPO12-UPC(U) 1.0D2/0.8D3 10.0M - UT - LSZH - ACQUA</t>
  </si>
  <si>
    <t>TRUNK CABLE PRE-TERMINATED FANOUT PREMIUM 12F OM4 LC(UB)-UPC/MPO12-UPC(U) 1.0D2/0.8D3 10.0M - UT - LSZH - ACQUA</t>
  </si>
  <si>
    <t>CABLE TRONCAL CONECTORIZADO FANOUT PREMIUM 12F OM4 LC(UB)-UPC/MPO12-UPC(U) 1.0D2/0.8D3 10.0M - UT - LSZH - ACQUA</t>
  </si>
  <si>
    <t>CABO OPTICO CFOT-MM-EOR 06F (62.5) LSZH (FIBER-LAN-AR (PFV) INDOOR/OUTDOOR)</t>
  </si>
  <si>
    <t>OPTICAL CABLE CFOT-MM-EOR 06F (62.5) LSZH (FIBER-LAN-AR (PFV) INDOOR/OUTDOOR)</t>
  </si>
  <si>
    <t>CABLE OPTICO CFOT-MM-EOR 06F (62.5) LSZH (FIBER-LAN-AR (PFV) INDOOR/OUTDOOR)</t>
  </si>
  <si>
    <t>GRAMPO DE SUSPENSAO PARA CABOS OPGW DIAMETRO 12,4MM  C/ DUAS MALHAS DE ATERRAMENTO - FORJASUL CSO-0011</t>
  </si>
  <si>
    <t>GRIP SUSPENSION CLAMP FOR OPGW CABLES DIAMETER 12.4MM WITH TWO GROUND WIRE - FORJASUL CSO-0011</t>
  </si>
  <si>
    <t>GRAPA DE SUSPENSIÓN PARA CABLES OPGW DIÁMETRO 12,4MM C/ DOS MALLAS DE PUESTA A TIERRA - FORJASUL CSO-0011</t>
  </si>
  <si>
    <t>SERVICE CABLE CONECTORIZADO FANOUT PREMIUM UNIVERSAL 12F BLI A/B G-657A LC(UB)-UPC/MPO12-APC(U) 1.0D2/0.8D3 10.0M - UT - LSZH - AZUL</t>
  </si>
  <si>
    <t>TRUNK CABLE PRE-TERMINATED FANOUT PREMIUM 12F SM BLI A/B G-657A LC(UB)-UPC/MPO12-APC(U) 1.0D2/0.8D3 10.0M - UT - LSZH - BLUE</t>
  </si>
  <si>
    <t>CABLE TRONCAL CONECTORIZADO FANOUT PREMIUM 12F SM BLI A/B G-657A LC(UB)-UPC/MPO12-APC(U) 1.0D2/0.8D3 10.0M - UT - LSZH - AZUL</t>
  </si>
  <si>
    <t>CABO OPTICO CFOA-SM-ARD-S 12F TS (ABNT CL)</t>
  </si>
  <si>
    <t>SERVICE CABLE CONECTORIZADO PREMIUM UNIVERSAL 24F OM4 MPO12-UPC(U)/MPO12-UPC(U) 0.8D3/0.8D3 50.0M - TS - LSZH - ACQUA</t>
  </si>
  <si>
    <t>TRUNK CABLE PRE-TERMINATED PREMIUM 24F OM4 MPO12-UPC(U)/MPO12-UPC(U) 0.8D3/0.8D3 50.0M - TS - LSZH - ACQUA</t>
  </si>
  <si>
    <t>CABLE TRONCAL CONECTORIZADO PREMIUM 24F OM4 MPO12-UPC(U)/MPO12-UPC(U) 0.8D3/0.8D3 50.0M - TS - LSZH - ACQUA</t>
  </si>
  <si>
    <t>SERVICE CABLE CONECTORIZADO FANOUT PREMIUM UNIVERSAL 12F OM4 LC(UB)-UPC/MPO12-UPC(U) 1.0D2/0.8D3 15.0M - UT - LSZH - ACQUA</t>
  </si>
  <si>
    <t>TRUNK CABLE PRE-TERMINATED FANOUT PREMIUM 12F OM4 LC(UB)-UPC/MPO12-UPC(U) 1.0D2/0.8D3 15.0M - UT - LSZH - ACQUA</t>
  </si>
  <si>
    <t>CABLE TRONCAL CONECTORIZADO FANOUT PREMIUM 12F OM4 LC(UB)-UPC/MPO12-UPC(U) 1.0D2/0.8D3 15.0M - UT - LSZH - ACQUA</t>
  </si>
  <si>
    <t>SERVICE CABLE CONECTORIZADO FANOUT PREMIUM UNIVERSAL 12F OM4 LC(UB)-UPC/MPO12-UPC(U) 1.0D2/0.8D3 20.0M - UT - LSZH - ACQUA</t>
  </si>
  <si>
    <t>TRUNK CABLE PRE-TERMINATED FANOUT PREMIUM 12F OM4 LC(UB)-UPC/MPO12-UPC(U) 1.0D2/0.8D3 20.0M - UT - LSZH - ACQUA</t>
  </si>
  <si>
    <t>CABLE TRONCAL CONECTORIZADO FANOUT PREMIUM 12F OM4 LC(UB)-UPC/MPO12-UPC(U) 1.0D2/0.8D3 20.0M - UT - LSZH - ACQUA</t>
  </si>
  <si>
    <t>SERVICE CABLE CONECTORIZADO FANOUT PREMIUM UNIVERSAL 36F OM4 LC(UB)-UPC/MPO12-UPC(U) 1.0D1.6/0.8D3 50.0M - TS - LSZH - ACQUA</t>
  </si>
  <si>
    <t>TRUNK CABLE PRE-TERMINATED FANOUT PREMIUM 36F OM4 LC(UB)-UPC/MPO12-UPC(U) 1.0D1.6/0.8D3 50.0M - TS - LSZH - ACQUA</t>
  </si>
  <si>
    <t>CABLE TRONCAL CONECTORIZADO FANOUT PREMIUM 36F OM4 LC(UB)-UPC/MPO12-UPC(U) 1.0D1.6/0.8D3 50.0M - TS - LSZH - ACQUA</t>
  </si>
  <si>
    <t>SERVICE CABLE CONECTORIZADO PREMIUM UNIVERSAL 36F OM4 MPO12-UPC(U)/MPO12-UPC(U) 0.8D3/0.8D3 50.0M - TS - LSZH - ACQUA</t>
  </si>
  <si>
    <t>TRUNK CABLE PRE-TERMINATED PREMIUM 36F OM4 MPO12-UPC(U)/MPO12-UPC(U) 0.8D3/0.8D3 50.0M - TS - LSZH - ACQUA</t>
  </si>
  <si>
    <t>CABLE TRONCAL CONECTORIZADO PREMIUM 36F OM4 MPO12-UPC(U)/MPO12-UPC(U) 0.8D3/0.8D3 50.0M - TS - LSZH - ACQUA</t>
  </si>
  <si>
    <t>SERVICE CABLE CONECTORIZADO PREMIUM UNIVERSAL 48F OM4 MPO12-UPC(U)/MPO12-UPC(U) 0.8D3/0.8D3 50.0M - TS - LSZH - ACQUA</t>
  </si>
  <si>
    <t>TRUNK CABLE PRE-TERMINATED PREMIUM 48F OM4 MPO12-UPC(U)/MPO12-UPC(U) 0.8D3/0.8D3 50.0M - TS - LSZH - ACQUA</t>
  </si>
  <si>
    <t>CABLE TRONCAL CONECTORIZADO PREMIUM 48F OM4 MPO12-UPC(U)/MPO12-UPC(U) 0.8D3/0.8D3 50.0M - TS - LSZH - ACQUA</t>
  </si>
  <si>
    <t>SERVICE CABLE CONECTORIZADO PREMIUM UNIVERSAL 144F OM4 MPO12-UPC(U)/MPO12-UPC(U) 0.8D3/0.8D3 50.0M - DDR-S-TS (PFV) - LSZH - PRETO/ACQUA</t>
  </si>
  <si>
    <t>TRUNK CABLE PRE-TERMINATED PREMIUM 144F OM4 MPO12-UPC(U)/MPO12-UPC(U) 0.8D3/0.8D3 50.0M - DDR-S-TS (PFV) - LSZH - BLACK/ACQUA</t>
  </si>
  <si>
    <t>CABLE TRONCAL CONECTORIZADO PREMIUM 144F OM4 MPO12-UPC(U)/MPO12-UPC(U) 0.8D3/0.8D3 50.0M - DDR-S-TS (PFV) - LSZH - NEGRO/ACQUA</t>
  </si>
  <si>
    <t>SERVICE CABLE CONECTORIZADO FANOUT PREMIUM UNIVERSAL 24F OM4 LC(UB)-UPC/MPO12-UPC(U) 1.0D1.6/0.8D3 50.0M - TS - LSZH - ACQUA</t>
  </si>
  <si>
    <t>TRUNK CABLE PRE-TERMINATED FANOUT PREMIUM 24F OM4 LC(UB)-UPC/MPO12-UPC(U) 1.0D1.6/0.8D3 50.0M - TS - LSZH - ACQUA</t>
  </si>
  <si>
    <t>CABLE TRONCAL CONECTORIZADO FANOUT PREMIUM 24F OM4 LC(UB)-UPC/MPO12-UPC(U) 1.0D1.6/0.8D3 50.0M - TS - LSZH - ACQUA</t>
  </si>
  <si>
    <t>SERVICE CABLE CONECTORIZADO FANOUT PREMIUM UNIVERSAL 48F OM4 LC(UB)-UPC/MPO12-UPC(U) 1.0D1.6/0.8D3 50.0M - TS - LSZH - ACQUA</t>
  </si>
  <si>
    <t>TRUNK CABLE PRE-TERMINATED FANOUT PREMIUM 48F OM4 LC(UB)-UPC/MPO12-UPC(U) 1.0D1.6/0.8D3 50.0M - TS - LSZH - ACQUA</t>
  </si>
  <si>
    <t>CABLE TRONCAL CONECTORIZADO FANOUT PREMIUM 48F OM4 LC(UB)-UPC/MPO12-UPC(U) 1.0D1.6/0.8D3 50.0M - TS - LSZH - ACQUA</t>
  </si>
  <si>
    <t>SERVICE CABLE CONECTORIZADO FANOUT PREMIUM UNIVERSAL 72F OM4 LC(UB)-UPC/MPO12-UPC(U) 1.0D1.6/0.8D3 50.0M - TS - LSZH - ACQUA</t>
  </si>
  <si>
    <t>TRUNK CABLE PRE-TERMINATED FANOUT PREMIUM 72F OM4 LC(UB)-UPC/MPO12-UPC(U) 1.0D1.6/0.8D3 50.0M - TS - LSZH - ACQUA</t>
  </si>
  <si>
    <t>CABLE TRONCAL CONECTORIZADO FANOUT PREMIUM 72F OM4 LC(UB)-UPC/MPO12-UPC(U) 1.0D1.6/0.8D3 50.0M - TS - LSZH - ACQUA</t>
  </si>
  <si>
    <t>SERVICE CABLE CONECTORIZADO FANOUT PREMIUM UNIVERSAL 144F OM4 LC(UB)-UPC/MPO12-UPC(U) 1.0D1.6/0.8D3 50.0M - DDR-S-TS (PFV) - LSZH - PRETO/ACQUA</t>
  </si>
  <si>
    <t>TRUNK CABLE PRE-TERMINATED FANOUT PREMIUM 144F OM4 LC(UB)-UPC/MPO12-UPC(U) 1.0D1.6/0.8D3 50.0M - DDR-S-TS (PFV) - LSZH - BLACK/ACQUA</t>
  </si>
  <si>
    <t>CABLE TRONCAL CONECTORIZADO FANOUT PREMIUM 144F OM4 LC(UB)-UPC/MPO12-UPC(U) 1.0D1.6/0.8D3 50.0M - DDR-S-TS (PFV) - LSZH - NEGRO/ACQUA</t>
  </si>
  <si>
    <t>SERVICE CABLE CONECTORIZADO 12F OM4 MPO12-UPC(M)/MPO12-UPC(F) 0.8D3/0.8D3 10.0M - UT - LSZH - ACQUA - TIPO B</t>
  </si>
  <si>
    <t>TRUNK CABLE PRE-TERMINATED 12F OM4 MPO12-UPC(M)/MPO12-UPC(F) 0.8D3/0.8D3 10.0M - UT - LSZH - AQUA- TIPO B</t>
  </si>
  <si>
    <t>CABLE TRONCAL CONECTORIZADO 12F OM4 MPO12-UPC(M)/MPO12-UPC(F) 0.8D3/0.8D3 10.0M - UT - LSZH - ACQUA - TIPO B</t>
  </si>
  <si>
    <t>OPTICAL PATCH CORD 12F OM4 MPO12-UPC(F)/MPO12-UPC(M) 10.0D3 - MTF - LSZH - ACQUA - TYPE B</t>
  </si>
  <si>
    <t>CORDON OPTICO CONECTORIZADO 12F OM4 MPO12-UPC(M)/MPO12-UPC(F) 10.0D3 - MTF - LSZH - ACQUA - TIPO B</t>
  </si>
  <si>
    <t>CABO OPTICO CFOA-SM-AS80-S 144F G-652D TS NR</t>
  </si>
  <si>
    <t>OPTICAL CABLE CFOA-SM-AS80-S 144F G-652D TS NR</t>
  </si>
  <si>
    <t>CABLE OPTICO CFOA-SM-AS80-S 144F G-652D TS NR</t>
  </si>
  <si>
    <t>CABO OPTICO CFOA-SM-DD-S 36F TS G-652D</t>
  </si>
  <si>
    <t>OPTICAL CABLE CFOA-SM-DD-S 36F TS G-652D</t>
  </si>
  <si>
    <t>CABLE OPTICO CFOA-SM-DD-S 36F TS G-652D</t>
  </si>
  <si>
    <t>SERVICE CABLE CONECTORIZADO PREMIUM UNIVERSAL 12F OM4 MPO12-UPC(U)/MPO12-UPC(U)  0.8D3/0.8D3 5.0M - UT - LSZH - ACQUA</t>
  </si>
  <si>
    <t>SERVICE CABLE CONECTORIZADO PREMIUM UNIVERSAL 12F OM4 MPO12-UPC(U)/MPO12-UPC(U)  0.8D3/0.8D3 18.0M - UT - LSZH - ACQUA</t>
  </si>
  <si>
    <t>PREMIUM UNIVERSAL PRE-TERMINATED TRUNK CABLE 12F OM4 MPO12-UPC(U)/MPO12-UPC(U)  0.8D3/0.8D3 18.0M - UT - LSZH - ACQUA</t>
  </si>
  <si>
    <t>CABLE TRONCAL CONECTORIZADO PREMIUM UNIVERSAL 12F OM4 MPO12-UPC(U)/MPO12-UPC(U)  0.8D3/0.8D3 18.0M - UT - LSZH - ACQUA</t>
  </si>
  <si>
    <t>SERVICE CABLE CONECTORIZADO PREMIUM UNIVERSAL 12F OM4 MPO12-UPC(U)/MPO12-UPC(U)  0.8D3/0.8D3 26.0M - UT - LSZH - ACQUA</t>
  </si>
  <si>
    <t>PREMIUM UNIVERSAL PRE-TERMINATED TRUNK CABLE 12F OM4 MPO12-UPC(U)/MPO12-UPC(U)  0.8D3/0.8D3 26.0M - UT - LSZH - ACQUA</t>
  </si>
  <si>
    <t>CABLE TRONCAL CONECTORIZADO PREMIUM UNIVERSAL 12F OM4 MPO12-UPC(U)/MPO12-UPC(U)  0.8D3/0.8D3 26.0M - UT - LSZH - ACQUA</t>
  </si>
  <si>
    <t>CORDAO OPTICO CONECTORIZADO FANOUT 12F OM4 LC-UPC/MPO-UPC(M) 0.7D2/20.0D3 - MTF - LSZH - ACQUA - TIPO A</t>
  </si>
  <si>
    <t>OPTICAL PATCH CORD FANOUT 12F OM4 LC-UPC/MPO-UPC(M) 0.7D2/20.0D3 - MTF - LSZH - ACQUA - TYPE A</t>
  </si>
  <si>
    <t>CORDON OPTICO CONECTORIZADO FANOUT 12F OM4 LC-UPC/MPO-UPC(M) 0.7D2/20.0D3 - MTF - LSZH - ACQUA - TIPO A</t>
  </si>
  <si>
    <t>SERVICE CABLE CONECTORIZADO FANOUT PREMIUM UNIVERSAL 12F OM4 LC(UB)-UPC/MPO12-UPC(U) 1.0D2/0.8D3 12.0M - UT - LSZH - ACQUA</t>
  </si>
  <si>
    <t>FANOUT PREMIUM UNIVERSALPRE-TERMINATED TRUNK CABLE 12F OM4 LC(UB)-UPC/MPO12-UPC(U) 1.0D2/0.8D3 12.0M - UT - LSZH - ACQUA</t>
  </si>
  <si>
    <t>CABLE TRONCAL CONECTORIZADO FANOUT PREMIUM UNIVERSAL 12F OM4 LC(UB)-UPC/MPO12-UPC(U) 1.0D2/0.8D3 12.0M - UT - LSZH - ACQUA</t>
  </si>
  <si>
    <t>SERVICE CABLE CONECTORIZADO FANOUT PREMIUM UNIVERSAL 12F OM4 LC(UB)-UPC/MPO12-UPC(U) 1.0D2/0.8D3 18.0M - UT - LSZH - ACQUA</t>
  </si>
  <si>
    <t>FANOUT PREMIUM UNIVERSAL PRE-TERMINATED TRUNCK CABLE 12F OM4 LC(UB)-UPC/MPO12-UPC(U) 1.0D2/0.8D3 15.0M - UT - LSZH - ACQUA</t>
  </si>
  <si>
    <t>CABLE TRONCAL CONECTORIZADO FANOUT PREMIUM UNIVERSAL 12F OM4 LC(UB)-UPC/MPO12-UPC(U) 1.0D2/0.8D3 18.0M - UT - LSZH - ACQUA</t>
  </si>
  <si>
    <t>ET04160</t>
  </si>
  <si>
    <t>a0A6100001fE7nH</t>
  </si>
  <si>
    <t>CABO OPTICO CFOA-SM-DDR-S 48F G-652D TS (PFV) LSZH (ABNT CL)</t>
  </si>
  <si>
    <t>OPTICAL CABLE CFOA-SM-DDR-S 48F G-652D TS (PFV) LSZH (ABNT CL)</t>
  </si>
  <si>
    <t>CABLE OPTICO CFOA-SM-DDR-S 48F G-652D TS (PFV) LSZH (ABNT CL)</t>
  </si>
  <si>
    <t>CABO OPTICO CFOA-MM-AS200-G 36F (62.5) RC (ABNT CL)</t>
  </si>
  <si>
    <t>OPTICAL CABLE CFOA-MM-AS200-G 36F (62.5) RC (ABNT CL)</t>
  </si>
  <si>
    <t>CABLE OPTICO CFOA-MM-AS200-G 36F (62.5) RC (ABNT CL)</t>
  </si>
  <si>
    <t>CABO OPTICO CFOA-SM-AS60-S 8F G-652D NR (8 F/T)</t>
  </si>
  <si>
    <t>OPTICAL CABLE CFOA-SM-AS60-S 8F G-652D NR (8 F/T)</t>
  </si>
  <si>
    <t>CABLE OPTICO CFOA-SM-AS60-S 8F G-652D NR (8 F/T)</t>
  </si>
  <si>
    <t>CABO OPTICO CFOA-SM-AS60-S 16F G-652D NR (8 F/T)</t>
  </si>
  <si>
    <t>OPTICAL CABLE CFOA-SM-AS60-S 16F G-652D NR (8 F/T)</t>
  </si>
  <si>
    <t>CABLE OPTICO CFOA-SM-AS60-S 16F G-652D NR (8 F/T)</t>
  </si>
  <si>
    <t>CABO OPTICO CFOA-SM-AS60-S 24F G-652D NR (8 F/T)</t>
  </si>
  <si>
    <t>OPTICAL CABLE CFOA-SM-AS60-S 24F G-652D NR (8 F/T)</t>
  </si>
  <si>
    <t>CABLE OPTICO CFOA-SM-AS60-S 24F G-652D NR (8 F/T)</t>
  </si>
  <si>
    <t>SERVICE CABLE CONECTORIZADO 12F BLI A/B G-657A LC-APC/LC-APC 1.0D2/1.0D2 30.0M - UT - LSZH - AMARELO</t>
  </si>
  <si>
    <t>TRUNK CABLE PRE-TERMINATED 12F BLI A/B G-657A LC-APC/LC-APC 1.0D2/1.0D2 30.0M - UT - LSZH - YELLOW</t>
  </si>
  <si>
    <t>CABLE TRONCAL CONECTORIZADO 12F BLI A/B G-657A LC-APC/LC-APC 1.0D2/1.0D2 30.0M - UT - LSZH - AMARILLO</t>
  </si>
  <si>
    <t>CABO OPTICO AT-3BE52Y8-016-LSZH</t>
  </si>
  <si>
    <t>OPTICAL CABLE AT-3BE52Y8-016-LSZH</t>
  </si>
  <si>
    <t>CABLE OPTICO AT-3BE52Y8-016-LSZH</t>
  </si>
  <si>
    <t>CONECTORIZED DUPLEX PATCH-CORD SM G-652D FC-UPC/SC-UPC 25.0M - LSZH - YELLOW</t>
  </si>
  <si>
    <t>CORDON DUPLEX CONECTORIZADO SM G-652D FC-UPC/SC-UPC 25.0M - LSZH - AMARILLO</t>
  </si>
  <si>
    <t>CONECTORIZED PATCH CORD SM G-652D LC-UPC/SC-APC 15.0M - COG - YELLOW</t>
  </si>
  <si>
    <t>CORDON DUPLEX CONECTORIZADO SM G-652D LC-UPC/SC-APC 15.0M - COG - AMARILLO</t>
  </si>
  <si>
    <t>CORDAO MONOFIBRA CONECTORIZADO SM G-652D SC-UPC/FC-UPC 10.0M - COG - AMARELO - D3</t>
  </si>
  <si>
    <t>CONECTORIZED PATCH CORD SM G-652D SC-UPC/FC-UPC 10.0M - COG - YELLOW - D3</t>
  </si>
  <si>
    <t>CORDON MONOFIBRA CONECTORIZADO SM G-652D SC-UPC/FC-UPC 10.0M - COG - AMARILLO - D3</t>
  </si>
  <si>
    <t>CONECTORIZED DUPLEX PATCH CORD SM LC-UPC/SC-APC 30.0M - COG - YELLOW</t>
  </si>
  <si>
    <t>CORDON DUPLEX CONECTORIZADO SM LC-UPC/SC-APC 30.0M - COG - AMARILLO</t>
  </si>
  <si>
    <t>CONECTORIZED PATCH CORD 50.0 FC-APC/FC-APC 3.0M - COG - YELLOW</t>
  </si>
  <si>
    <t>CORDON MONOFIBRA CONECTORIZADO 50.0 FC-APC/FC-APC 3.0M - COG - AMARILLO</t>
  </si>
  <si>
    <t>CONECTORIZED PATCH CORD SM G-652D LC-UPC/SC-APC 3.0M - COG - YELLOW</t>
  </si>
  <si>
    <t>CORDON DUPLEX CONECTORIZADO SM G-652D LC-UPC/SC-APC 3.0M - COG - AMARILLO</t>
  </si>
  <si>
    <t>CONECTORIZED DUPLEX PATCH CORD SM LC-UPC/SC-APC 10.0M - COG - YELLOW</t>
  </si>
  <si>
    <t>CORDON DUPLEX CONECTORIZADO SM LC-UPC/SC-APC 10.0M - COG - AMARILLO</t>
  </si>
  <si>
    <t>CONECTORIZED DUPLEX PATCH CORD SM G-652D LC-UPC/SC-APC 20.0M - COG - YELLOW</t>
  </si>
  <si>
    <t>CORDAO DUPLEX CONECTORIZADO SM G-652D LC-UPC/SC-APC 20.0M - COG - AMARILLO</t>
  </si>
  <si>
    <t>CONECTORIZED PATCH CORD SM G-652D FC-UPC/FC-UPC 20.0M - COG - YELLOW - D3</t>
  </si>
  <si>
    <t>CORDON MONOFIBRA CONECTORIZADO SM G-652D FC-UPC/FC-UPC 20.0M - COG - AMARILLO - D3</t>
  </si>
  <si>
    <t>CORDAO MONOFIBRA CONECTORIZADO SM G-652D SC-UPC/FC-UPC 25.0M - COG - AMARELO - D3</t>
  </si>
  <si>
    <t>CONECTORIZED PATCH CORD SM G-652D SC-UPC/FC-UPC 25.0M - COG - YELLOW - D3</t>
  </si>
  <si>
    <t>CORDON MONOFIBRA CONECTORIZADO SM G-652D SC-UPC/FC-UPC 25.0M - COG - AMARILLO - D3</t>
  </si>
  <si>
    <t>DUPLEX CONECTORIZED PATCH CORD SM G-652D FC-UPC/FC-UPC 3.0M - LSZH - YELLOW</t>
  </si>
  <si>
    <t>CORDON DUPLEX CONECTORIZADO SM G-652D FC-UPC/FC-UPC 3.0M - LSZH - AMARILLO</t>
  </si>
  <si>
    <t>CORDAO DUPLEX CONECTORIZADO SM G-652D FC-UPC/FC-UPC 6.0M - LSZH - AMARELO</t>
  </si>
  <si>
    <t>DUPLEX CONECTORIZED PATCH CORD SM G-652D FC-UPC/FC-UPC 6.0M - LSZH - AMARILLO</t>
  </si>
  <si>
    <t>CORDON DUPLEX CONECTORIZADO SM G-652D FC-UPC/FC-UPC 6.0M - LSZH - AMARILLO</t>
  </si>
  <si>
    <t>DUPLEX CONECTORIZED PATCH CORD SM G-652D FC-UPC/FC-UPC 6.0M - LSZH - YELLOW</t>
  </si>
  <si>
    <t>DUPLEX CONECTORIZED PATCH CORD SM G-652D FC-UPC/SC-UPC 15.0M - LSZH - YELLOW</t>
  </si>
  <si>
    <t>CORDON DUPLEX CONECTORIZADO SM G-652D FC-UPC/SC-UPC 15.0M - LSZH - AMARELO</t>
  </si>
  <si>
    <t>DUPLEX CONECTORIZED PATCH CORD SM G-652D FC-UPC/FC-UPC 8.0M - LSZH - YELLOW</t>
  </si>
  <si>
    <t>CORDON DUPLEX CONECTORIZADO SM G-652D FC-UPC/FC-UPC 8.0M - LSZH - AMARILLO</t>
  </si>
  <si>
    <t>DUPLEX CONECTORIZED PATCH CORD SM G-652D LC-UPC/SC-APC 2.0M - COG - YELLOW</t>
  </si>
  <si>
    <t>DUPLEX CONECTORIZED PATCH CORD SM G-652D LC-UPC/SC-APC 6.0M - COG - YELLOW</t>
  </si>
  <si>
    <t>CORDON DUPLEX CONECTORIZADOCORDAO DUPLEX CONECTORIZADO SM G-652D LC-UPC/SC-APC 6.0M - COG - AMARELO</t>
  </si>
  <si>
    <t>CONECTORIZED PATCH CORD BLI A/B G-657A FC-UPC/FC-UPC 25.0M - LSZH - AMARILLO - D3</t>
  </si>
  <si>
    <t>CORDON MONOFIBRA CONECTORIZADO BLI A/B G-657A FC-UPC/FC-UPC 25.0M - LSZH - AMARILLO - D3</t>
  </si>
  <si>
    <t>CORDON MONOFIBRA CONECTORIZADO SM G-652D LC-UPC/SC-APC 2.0M - COG - AMARILLO - D3</t>
  </si>
  <si>
    <t>CONECTORIZED PATCH CORD SM G-652D LC-UPC/SC-APC 2.0M - COG - YELLOW - D3</t>
  </si>
  <si>
    <t>CONECTORIZED PATCH CORD SM G-652D FC-APC/FC-UPC 10.0M - COG - YELLOW - D3</t>
  </si>
  <si>
    <t>CORDON MONOFIBRA CONECTORIZADO SM G-652D FC-APC/FC-UPC 10.0M - COG - AMARILLO - D3</t>
  </si>
  <si>
    <t>CORDAO DUPLEX CONECTORIZADO SM G-652D FC-UPC/LC-UPC 10.0M - COG - AMARELO</t>
  </si>
  <si>
    <t>DUPLEX CONECTORIZED PATCH CORD SM G-652D FC-UPC/LC-UPC 10.0M - COG - YELLOW</t>
  </si>
  <si>
    <t>CORDON DUPLEX CONECTORIZADO SM G-652D FC-UPC/LC-UPC 10.0M - COG - AMARILLO</t>
  </si>
  <si>
    <t>DUPLEX CONECTORIZED PATCH CORD SM G-652D FC-UPC/LC-UPC 15.0M - LSZH - YELLOW</t>
  </si>
  <si>
    <t>CORDON DUPLEX CONECTORIZADO SM G-652D FC-UPC/LC-UPC 15.0M - LSZH - AMARILLO</t>
  </si>
  <si>
    <t>CORDAO DUPLEX CONECTORIZADO SM G-652D FC-UPC/LC-UPC 6.0M - COG - AMARELO</t>
  </si>
  <si>
    <t>DUPLEX CONECTORIZED PATCH CORD SM G-652D FC-UPC/LC-UPC 6.0M - COG - YELLOW</t>
  </si>
  <si>
    <t>CORDON DUPLEX CONECTORIZADO SM G-652D FC-UPC/LC-UPC 6.0M - COG - AMARILLO</t>
  </si>
  <si>
    <t>CORDAO MONOFIBRA CONECTORIZADO BLI A/B G-657A FC-UPC/LC-UPC 6.0M - LSZH - AMARELO - D3</t>
  </si>
  <si>
    <t>CONECTORIZED PATCH CORD BLI A/B G-657A FC-UPC/LC-UPC 6.0M - LSZH - YELLOW - D3</t>
  </si>
  <si>
    <t>CORDON MONOFIBRA CONECTORIZADO BLI A/B G-657A FC-UPC/LC-UPC 6.0M - LSZH - AMARILLO - D3</t>
  </si>
  <si>
    <t>CONECTORIZED PATCH CORD SM G-652D FC-APC/SC-APC 5.0M - COG - YELLOW - D3</t>
  </si>
  <si>
    <t>CORDON MONOFIBRA CONECTORIZADO SM G-652D FC-APC/SC-APC 5.0M - COG - AMARILLO - D3</t>
  </si>
  <si>
    <t>CONECTORIZED PATCH CORD SM G-652D FC-UPC/SC-APC 20.0M - COG - YELLOW - D3 (10303640026)</t>
  </si>
  <si>
    <t>CORDON MONOFIBRA CONECTORIZADO SM G-652D FC-UPC/SC-APC 20.0M - COG - AMARILLO - D3 (10303640026)</t>
  </si>
  <si>
    <t>CONECTORIZED PATCH CORD SM G-652D FC-UPC/FC-UPC 15.0M - COG - YELLOW - D3</t>
  </si>
  <si>
    <t>CORDON MONOFIBRA CONECTORIZADO SM G-652D FC-UPC/FC-UPC 15.0M - COG - AMARILLO - D3</t>
  </si>
  <si>
    <t>CONECTORIZED PATCH CORD BLI A/B G-657A FC-UPC/FC-UPC 10.0M - LSZH - YELLOW - D3</t>
  </si>
  <si>
    <t>CORDON MONOFIBRA CONECTORIZADO BLI A/B G-657A FC-UPC/FC-UPC 10.0M - LSZH - AMARILLO - D3</t>
  </si>
  <si>
    <t>CONECTORIZED PATCH CORD BLI A/B G-657A FC-UPC/LC-UPC 10.0M - LSZH - YELLOW - D3</t>
  </si>
  <si>
    <t>CORDON MONOFIBRA CONECTORIZADO BLI A/B G-657A FC-UPC/LC-UPC 10.0M - LSZH - AMARILLO - D3</t>
  </si>
  <si>
    <t>DUPLEX CONECTORIZED PATCH CORD SM G-652D FC-UPC/LC-UPC 3.0M - COG - YELLOW</t>
  </si>
  <si>
    <t>CORDON DUPLEX CONECTORIZADO SM G-652D FC-UPC/LC-UPC 3.0M - COG - AMARILLO</t>
  </si>
  <si>
    <t>CORDAO DUPLEX CONECTORIZADO SM G-652D FC-UPC/SC-APC 3.0M - COG - AMARELO</t>
  </si>
  <si>
    <t>DUPLEX CONECTORIZED PATCH CORD SM G-652D FC-UPC/SC-APC 3.0M - COG - YELLOW</t>
  </si>
  <si>
    <t>CORDON DUPLEX CONECTORIZADO SM G-652D FC-UPC/SC-APC 3.0M - COG - AMARILLO</t>
  </si>
  <si>
    <t>CORDAO DUPLEX CONECTORIZADO SM G-652D FC-UPC/SC-APC 8.0M - COG - AMARELO</t>
  </si>
  <si>
    <t>DUPLEX CONECTORIZED PATCH CORD SM G-652D FC-UPC/SC-APC 8.0M - COG - YELLOW</t>
  </si>
  <si>
    <t>CORDON DUPLEX CONECTORIZADO SM G-652D FC-UPC/SC-APC 8.0M - COG - AMARILLO</t>
  </si>
  <si>
    <t>CONECTORIZED PATCH CORD SM G-652D SC-UPC/SC-APC 8.0M - COG - YELLOW - D3 (10303640011)</t>
  </si>
  <si>
    <t>CORDON MONOFIBRA CONECTORIZADO SM G-652D SC-UPC/SC-APC 8.0M - COG - AMARILLO - D3 (10303640011)</t>
  </si>
  <si>
    <t>CONECTORIZED PATCH CORD SM G-652D SC-APC/SC-UPC 10.0M - COG - YELLOW - D3</t>
  </si>
  <si>
    <t>CORDON MONOFIBRA CONECTORIZADO SM G-652D SC-APC/SC-UPC 10.0M - COG - AMARILLO - D3</t>
  </si>
  <si>
    <t>CONECTORIZED PATCH CORD SM G-652D FC-UPC/FC-UPC 6.0M - COG - YELLOW - D3 (10302530040)</t>
  </si>
  <si>
    <t>CORDON MONOFIBRA CONECTORIZADO SM G-652D FC-UPC/FC-UPC 6.0M - COG - AMARILLO - D3 (10302530040)</t>
  </si>
  <si>
    <t>CORDAO DUPLEX CONECTORIZADO SM G-652D FC-UPC/SC-APC 6.0M - COG - AMARELO</t>
  </si>
  <si>
    <t>DUPLEX CONECTORIZED PATCH CORD SM G-652D FC-UPC/SC-APC 6.0M - COG - YELLOW</t>
  </si>
  <si>
    <t>CORDON DUPLEX CONECTORIZADO SM G-652D FC-UPC/SC-APC 6.0M - COG - AMARILLO</t>
  </si>
  <si>
    <t>CORDAO MONOFIBRA CONECTORIZADO BLI A/B G-657A SC-UPC/SC-APC 3.0M - LSZH - AMARELO - D3</t>
  </si>
  <si>
    <t>CONECTORIZED PATCH CORD BLI A/B G-657A SC-UPC/SC-APC 3.0M - LSZH - YELLOW - D3</t>
  </si>
  <si>
    <t>CORDON MONOFIBRA CONECTORIZADO BLI A/B G-657A SC-UPC/SC-APC 3.0M - LSZH - AMARILLO - D3</t>
  </si>
  <si>
    <t>CORDAO MONOFIBRA CONECTORIZADO SM SC-APC/FC-UPC 6.0M - COG - AMARELO - D3</t>
  </si>
  <si>
    <t>CONECTORIZED PATCH CORD SM SC-APC/FC-UPC 6.0M - COG - YELLOW - D3</t>
  </si>
  <si>
    <t>CORDON MONOFIBRA CONECTORIZADO SM SC-APC/FC-UPC 6.0M - COG - AMARILLO - D3</t>
  </si>
  <si>
    <t>DUPLEX CONECTORIZED PATCH CORD SM G-652D FC-UPC/SC-UPC 3.0M - COG  - YELLOW</t>
  </si>
  <si>
    <t>CORDON DUPLEX CONECTORIZADO SM G-652D FC-UPC/SC-UPC 3.0M - COG  - AMARILLO</t>
  </si>
  <si>
    <t>CONECTORIZED PATCH CORD SM G-652D FC-UPC/SC-UPC 6.0M - COG - YELLOW - D3 (10302530142)</t>
  </si>
  <si>
    <t>CORDAO MONOFIBRA CONECTORIZADO SM G-652D FC-UPC/SC-UPC 6.0M - COG - AMARILLO - D3 (10302530142)</t>
  </si>
  <si>
    <t>CONECTORIZED PATCH CORD BLI A/B G-657A FC-UPC/SC-UPC 15.0M - LSZH - YELLOW - D3</t>
  </si>
  <si>
    <t>CORDON MONOFIBRA CONECTORIZADO BLI A/B G-657A FC-UPC/SC-UPC 15.0M - LSZH - AMARILLO - D3</t>
  </si>
  <si>
    <t>CONECTORIZED PATCH CORD SM G-652D FC-UPC/SC-UPC 3.0M - COG - YELLOW - D3 (10302530143)</t>
  </si>
  <si>
    <t>CORDON MONOFIBRA CONECTORIZADO SM G-652D FC-UPC/SC-UPC 3.0M - COG - AMARILLO - D3 (10302530143)</t>
  </si>
  <si>
    <t>CONECTORIZED PATCH CORD BLI A/B G-657A FC-UPC/LC-UPC 3.0M - LSZH - YELLOW - D3</t>
  </si>
  <si>
    <t>CORDON MONOFIBRA CONECTORIZADO BLI A/B G-657A FC-UPC/LC-UPC 3.0M - LSZH - AMARILLO - D3</t>
  </si>
  <si>
    <t>CORDAO MONOFIBRA CONECTORIZADO SM SC-APC/FC-UPC 3.0M - COG - AMARELO - D3</t>
  </si>
  <si>
    <t>CONECTORIZED PATCH CORD SM SC-APC/FC-UPC 3.0M - COG - YELLOW - D3</t>
  </si>
  <si>
    <t>CORDON MONOFIBRA CONECTORIZADO SM SC-APC/FC-UPC 3.0M - COG - AMARILLO - D3</t>
  </si>
  <si>
    <t>CONECTORIZED PATCH CORD BLI A/B G-657A SC-APC/SC-APC 15.0M - LSZH - AMARELO - D3</t>
  </si>
  <si>
    <t>CORDON MONOFIBRA CONECTORIZADO BLI A/B G-657A SC-APC/SC-APC 15.0M - LSZH - AMARILLO - D3</t>
  </si>
  <si>
    <t>CONECTORIZED PATCH CORD SM G-652D FC-UPC/SC-APC 8.0M - COG - YELLOW - D3 (10303640024)</t>
  </si>
  <si>
    <t>CORDON MONOFIBRA CONECTORIZADO SM G-652D FC-UPC/SC-APC 8.0M - COG - AMARILLO - D3 (10303640024)</t>
  </si>
  <si>
    <t>CONECTORIZED PATCH CORD SM G-652D FC-UPC/SC-APC 15.0M - COG - YELLOW - D3 (10303640007)</t>
  </si>
  <si>
    <t>CORDON MONOFIBRA CONECTORIZADO SM G-652D FC-UPC/SC-APC 15.0M - COG - AMARILLO - D3 (10303640007)</t>
  </si>
  <si>
    <t>CONECTORIZED PATCH CORD SM G-652D FC-UPC/FC-UPC 3.0M - COG - YELLOW - D3 (10302530068)</t>
  </si>
  <si>
    <t>CORDON MONOFIBRA CONECTORIZADO SM G-652D FC-UPC/FC-UPC 3.0M - COG - AMARILLO - D3 (10302530068)</t>
  </si>
  <si>
    <t>CABO OPTICO CFOA-SM-DDR-S 18F TS (PFV) LSZH (ABNT CL)</t>
  </si>
  <si>
    <t>OPTICAL CABLE CFOA-SM-DDR-S 18F TS (PFV) LSZH (ABNT CL)</t>
  </si>
  <si>
    <t>CABLE OPTICO CFOA-SM-DDR-S 18F TS (PFV) LSZH (ABNT CL)</t>
  </si>
  <si>
    <t>CABO OPGW DS1.049.124.S12 (DUAL 12F SM) 87MM2</t>
  </si>
  <si>
    <t>SLIMBOX 12-FIBER INTERNAL ADAPTER MODULE (CEIP 12 - WITH 1 SPLITTER 1X8 NC/SC-APC)</t>
  </si>
  <si>
    <t>CEIP 12 (CAJA DE EMPALME INTERNA DE PARED 12F CON SPLITTER 1X8 NC/SC-APC)</t>
  </si>
  <si>
    <t>CANALETA ITMAX_II - 600MM x 100MM LEITO PRINCIPAL</t>
  </si>
  <si>
    <t>ITMAX_II DUCT - 600MM MAIN DUCT</t>
  </si>
  <si>
    <t>CANALETA ITMAX_II - 600MM LECHO PRINCIPAL</t>
  </si>
  <si>
    <t>CANALETA ITMAX_II - 600MM x 600MM DERIVACAO HORIZONTAL CRUZ (600MM x 100MM)</t>
  </si>
  <si>
    <t>ITMAX_II DUCT - 600MM H-CROSS</t>
  </si>
  <si>
    <t>CANALETA ITMAX_II - 600MM DERIVACION HORIZONTAL CRUZ</t>
  </si>
  <si>
    <t>CABO OPTICO CFOA-SM-AS120-S 06F G-652D ZWP TS</t>
  </si>
  <si>
    <t>OPTICAL CABLE CFOA-SM-AS120-S 06F G-652D ZWP TS</t>
  </si>
  <si>
    <t>CABLE OPTICO CFOA-SM-AS120-S 06F G-652D ZWP TS</t>
  </si>
  <si>
    <t>CANALETA ITMAX_II - 600MM DERIVACAO HORIZONTAL T</t>
  </si>
  <si>
    <t>ITMAX_II DUCT - 600MM H-TEE</t>
  </si>
  <si>
    <t>CANALETA ITMAX - 600MM DERIVACION HORIZONTAL EN T</t>
  </si>
  <si>
    <t>CANALETA ITMAX_II - 600MM CURVA HORIZONTAL 90 GRAUS</t>
  </si>
  <si>
    <t>ITMAX_II DUCT - 600MM H-ELBOW 90 DEGREES</t>
  </si>
  <si>
    <t>CANALETA ITMAX_II - 600MM CURVA HORIZONTAL 90 GRADOS</t>
  </si>
  <si>
    <t>CANALETA ITMAX_II - 600MM-300MM REDUTOR</t>
  </si>
  <si>
    <t>ITMAX_II DUCT - 600MM-300MM REDUCER</t>
  </si>
  <si>
    <t>CANALETA ITMAX_II - 600MM-300MM REDUCTOR</t>
  </si>
  <si>
    <t>CANALETA ITMAX_II - 600MM JUNCAO</t>
  </si>
  <si>
    <t>ITMAX_II DUCT - 600MM JOINER</t>
  </si>
  <si>
    <t>CANALETA ITMAX_II - 600MM EMPALME</t>
  </si>
  <si>
    <t>CANALETA ITMAX_II - 300MM LEITO PRINCIPAL C/ TAMPA</t>
  </si>
  <si>
    <t>ITMAX_II DUCT - 300MM MAIN DUCT &amp; LID</t>
  </si>
  <si>
    <t>CANALETA ITMAX_II - 300MM LECHO PRINCIPAL CON TAPA</t>
  </si>
  <si>
    <t>CABO OPTICO AT-3BE27DT-072-CLHB</t>
  </si>
  <si>
    <t>OPTICAL CABLE AT-3BE27DT-072-CLHB</t>
  </si>
  <si>
    <t>CABLE OPTICO AT-3BE27DT-072-CLHB</t>
  </si>
  <si>
    <t>CANALETA ITMAX_II - 300MM JUNCAO SLOTTLESS</t>
  </si>
  <si>
    <t>ITMAX_II DUCT - 300MM SLOTTLESS JOINER</t>
  </si>
  <si>
    <t>CANALETA ITMAX_II - 300MM EMPALME SLOTTLESS</t>
  </si>
  <si>
    <t>CANALETA ITMAX_II - 300MM FIM DE SEGMENTO SLOTTLESS</t>
  </si>
  <si>
    <t>ITMAX_II DUCT - 300MM SLOTTLESS ENDCAP</t>
  </si>
  <si>
    <t>CANALETA ITMAX_II - 300MM FIN DEL SEGMENTO SLOTTLESS</t>
  </si>
  <si>
    <t>CANALETA ITMAX_II - 220MM LEITO PRINCIPAL C/ TAMPA</t>
  </si>
  <si>
    <t>ITMAX_II DUCT - 220MM MAIN DUCT &amp; LID</t>
  </si>
  <si>
    <t>CANALETA ITMAX_II - 220MM LECHO PRINCIPAL CON TAPA</t>
  </si>
  <si>
    <t>CANALETA ITMAX_II - 220MM CURVA HORIZONTAL 90 GRAUS C/ TAMPA</t>
  </si>
  <si>
    <t>ITMAX_II DUCT - 220MM H-ELBOW 90 DEGREES &amp; LID</t>
  </si>
  <si>
    <t>CANALETA ITMAX_II - 220MM CURVA HORIZONTAL 90 GRADOS CON TAPA</t>
  </si>
  <si>
    <t>CANALETA ITMAX_II - 220MM JUNCAO SLOTTLESS</t>
  </si>
  <si>
    <t>ITMAX_II DUCT - 220MM SLOTTLESS JOINER</t>
  </si>
  <si>
    <t>CANALETA ITMAX_II - 220MM EMPALME CON TAPA</t>
  </si>
  <si>
    <t>CANALETA ITMAX_II - 220MM BOCAL COM TAMPA</t>
  </si>
  <si>
    <t>ITMAX_II DUCT - 220MM OUTLET TRUMPET &amp; LID</t>
  </si>
  <si>
    <t>CANALETA ITMAX_II - 220MM BOCAL CON TAPA</t>
  </si>
  <si>
    <t>CANALETA ITMAX_II - 220MM CURVA VERTICAL  90 GRAUS</t>
  </si>
  <si>
    <t>ITMAX_II DUCT - 220MM VERTICAL-ELBOW  90 DEGREES</t>
  </si>
  <si>
    <t>CANALETA ITMAX_II - 220MM CURVA VERTICAL 90 GRADOS</t>
  </si>
  <si>
    <t>CANALETA ITMAX_II - SAIDA SUPERIOR VERTICAL P/ 100MM x 100MM</t>
  </si>
  <si>
    <t>ITMAX_II DUCT -  VERTICAL TOP OUTLET DROP-OFF TO 100MM x 100MM</t>
  </si>
  <si>
    <t>CANALETA ITMAX_II - SALIDA SUPERIOR VERTICAL PARA 100MM x 100MM</t>
  </si>
  <si>
    <t>CANALETA ITMAX_II - 100MM FIM DE SEGMENTO C/ SAIDA PARA TUBO 88MM</t>
  </si>
  <si>
    <t>ITMAX_II DUCT - 100MM  END CAP WITH 88MM TUBE OUTLET</t>
  </si>
  <si>
    <t>CANALETA ITMAX_II - 100MM FIN DEL SEGMENTO CON SALIDA TUBO 88MM</t>
  </si>
  <si>
    <t>ITMAX_II ELETRODUTO FLEX. CORRUGADO 88MM x 2M (DIAM. INTERNO 75MM)</t>
  </si>
  <si>
    <t>ITMAX_II CONVOLUTED TUVE FLEXIBLE - 75MM ID / 88MM OD x 2M</t>
  </si>
  <si>
    <t>CANALETA ITMAX_II - SAIDA SUPERIOR VERTICAL P/ 50MM x 50MM</t>
  </si>
  <si>
    <t>ITMAX_II DUCT - VERTICAL TOP OUTLET DROP-OFF TO 50MM x 50MM</t>
  </si>
  <si>
    <t>CANALETA ITMAX_II - SALIDA SUPERIOR VERTICAL PARA 50MM x 50MM</t>
  </si>
  <si>
    <t>CAIXA TERMINAL OPTICA CONECTORIZADA FK-CTO-16MC (II 1x8-AZ-ESC COM GROMMET) (CLARO)</t>
  </si>
  <si>
    <t>SLIMBOX DROP TERMINAL FK-CTO-16MC (II 1x8 WITH GROMMETS) (CLARO)</t>
  </si>
  <si>
    <t>ET04177</t>
  </si>
  <si>
    <t>a0A6100001dhhd3</t>
  </si>
  <si>
    <t>CAIXA TERMINAL OPTICA CONECTORIZADA FK-CTO-16MC (II 2x 1X8-AZ-ESC COM GROMMET) (CLARO)</t>
  </si>
  <si>
    <t>SLIMBOX DROP TERMINAL FK-CTO-16MC (II 2x 1X8-AZ-ESC WITH GROMMET) (CLARO)</t>
  </si>
  <si>
    <t>CAJA TERMINAL OPTICA CONECTORIZADA FK-CTO-16MC  (II 2x 1X8-AZ-ESC CON GROMMET) (CLARO)</t>
  </si>
  <si>
    <t>CANALETA ITMAX_II - 50MM FIM DE SEGMENTO C/ SAIDA PARA TUBO 44MM</t>
  </si>
  <si>
    <t>ITMAX_II DUCT - 50MM END CAP WITH 44MM TUBE OUTLET</t>
  </si>
  <si>
    <t>CANALETA ITMAX_II - 50MM FIN DEL SEGMENTO CON SALIDA TUBO 44MM</t>
  </si>
  <si>
    <t>ITMAX_II ELETRODUTO FLEX. CORRUGADO 50MM x 2M</t>
  </si>
  <si>
    <t>ITMAX_II CONVOLUTED TUBE FLEXIBLE - 50MM  x 2M</t>
  </si>
  <si>
    <t>CANALETA ITMAX_II - SUPORTE DE MONTAGEM HORIZONTAL 300MM</t>
  </si>
  <si>
    <t>ITMAX_II DUCT - HORIZONTAL MOUNTING BRACKET  300MM</t>
  </si>
  <si>
    <t>CANALETA ITMAX_II - SOPORTE DE MONTAJE HORIZONTAL 300MM</t>
  </si>
  <si>
    <t>CANALETA ITMAX_II - SUPORTE DE MONTAGEM HORIZONTAL 220MM</t>
  </si>
  <si>
    <t>ITMAX_II DUCT - HORIZONTAL MOUNTING BRACKET 220MM</t>
  </si>
  <si>
    <t>CANALETA ITMAX_II - SOPORTE DE MONTAJE HORIZONTAL 220MM</t>
  </si>
  <si>
    <t>CANALETA ITMAX_II - SUPORTE DE MONTAGEM HORIZONTAL 600MM</t>
  </si>
  <si>
    <t>ITMAX_II DUCT - HORIZONTAL MOUNTING BRACKET 600MM</t>
  </si>
  <si>
    <t>CANALETA ITMAX_II - SOPORTE DE MONTAJE HORIZONTAL 600MM</t>
  </si>
  <si>
    <t>CABO OPTICO CFOA-SM-DDR-S 72F TS G-652D (PFV)</t>
  </si>
  <si>
    <t>OPTICAL CABLE CFOA-SM-DDR-S 72F TS G-652D (PFV)</t>
  </si>
  <si>
    <t>CABLE OPTICO CFOA-SM-DDR-S 72F TS G-652D (PFV)</t>
  </si>
  <si>
    <t>ET04157</t>
  </si>
  <si>
    <t>a0A6100001fE7n2</t>
  </si>
  <si>
    <t>CABO OPTICO CFOA-SM-DDR-S 144F TS G-652D (PFV)</t>
  </si>
  <si>
    <t>OPTICAL CABLE CFOA-SM-DDR-S 144F TS G-652D (PFV)</t>
  </si>
  <si>
    <t>CABLE OPTICO CFOA-SM-DDR-S 144F TS G-652D (PFV)</t>
  </si>
  <si>
    <t>CANALETA ITMAX - FERRAMENTA PARA CORTE DE CANALETAS (300MM, 220MM &amp; 100MM)</t>
  </si>
  <si>
    <t>ITMAX_II - MITRE BOX (300MM, 220MM &amp; 100MM)</t>
  </si>
  <si>
    <t>ITMAX_II - HERRAMIENTA DE CORTE  (300MM, 220MM &amp; 100MM)</t>
  </si>
  <si>
    <t>ITMAX_II - FERRAMENTA DE CRIAÇÃO DE SLOTS C/ MALETA</t>
  </si>
  <si>
    <t>ITMAX_II - SLOTTING TOOL - HAND, HYDRAULIC IN CARRY CASE</t>
  </si>
  <si>
    <t>ITMAX_II - HERRAMIENTA SLOT...</t>
  </si>
  <si>
    <t>CABO OPTICO  CFOA-SM-DDR-S 288F G-652D (PFV)</t>
  </si>
  <si>
    <t>OPTICAL CABLE  CFOA-SM-DDR-S 288F G-652D (PFV)</t>
  </si>
  <si>
    <t>CABO OPTICO CFOA-SM-DDR-S 288F TS G-652D (PFV)</t>
  </si>
  <si>
    <t>CABO OPTICO CFOA-NZD-DDR-S 24F TS G-655 (PFV)</t>
  </si>
  <si>
    <t>OPTICAL CABLE CFOA-NZD-DDR-S 24F TS G-655 (PFV)</t>
  </si>
  <si>
    <t>CABLE OPTICO CFOA-NZD-DDR-S 24F TS(G-655C/D)</t>
  </si>
  <si>
    <t>CABO OPTICO CFOA-NZD-DD-S 24F TS G-655</t>
  </si>
  <si>
    <t>OPTICAL CABLE CFOA-NZD-DD-S 24F TS G-655</t>
  </si>
  <si>
    <t>CABLE OPTICO CFOA-NZD-DD-S 24F TS (G-655C/D)</t>
  </si>
  <si>
    <t>ITMAX_II - FERRAMENTA PARA CORTE DE SAÍDAS LATERAIS</t>
  </si>
  <si>
    <t>ITMAX_II - CUTOUT JIG ASSEMBLY</t>
  </si>
  <si>
    <t>CABO OPTICO CFOA-NZD-DD-S 48F TS G-655</t>
  </si>
  <si>
    <t>OPTICAL CABLE CFOA-NZD-DD-S 48F TS G-655</t>
  </si>
  <si>
    <t>CABLE OPTICO CFOA-NZD-DD-S 48F TS (G-655C/D)</t>
  </si>
  <si>
    <t>CABO OPTICO CFOA-NZD-DD-S 72F TS G-655</t>
  </si>
  <si>
    <t>OPTICAL CABLE CFOA-NZD-DD-S 72F TS G-655</t>
  </si>
  <si>
    <t>CABLE OPTICO CFOA-NZD-DD-S 72F TS (G-655C/D)</t>
  </si>
  <si>
    <t>DIO SOHOPLUS 24F 19''</t>
  </si>
  <si>
    <t>ODF SOHOPLUS 24F 19''</t>
  </si>
  <si>
    <t>ET03782</t>
  </si>
  <si>
    <t>a0A6100001fE7Dj</t>
  </si>
  <si>
    <t>CABO OPTICO AT-3BE27DT-072-TMEE</t>
  </si>
  <si>
    <t>OPTICAL CABLE AT-3BE27DT-072-TMEE</t>
  </si>
  <si>
    <t>CABLE OPTICO AT-3BE27DT-072-TMEE</t>
  </si>
  <si>
    <t>CABO OPTICO AT-3BE27DT-072-TLIE</t>
  </si>
  <si>
    <t>OPTICAL CABLE AT-3BE27DT-072-TLIE</t>
  </si>
  <si>
    <t>CABLE OPTICO AT-3BE27DT-072-TLIE</t>
  </si>
  <si>
    <t>CABO OPTICO CFOA-SM-DDR-S 12F G-652D TS (PFV) LSZH (ABNT CL)</t>
  </si>
  <si>
    <t>OPTICAL CABLE CFOA-SM-DDR-S 12F G-652D TS (PFV) LSZH (ABNT CL)</t>
  </si>
  <si>
    <t>CABLE OPTICO CFOA-SM-DDR-S 12F G-652D TS (PFV) LSZH (ABNT CL)</t>
  </si>
  <si>
    <t>CABO OPTICO CFOA-SM-AS80-G 06F G-652D NR</t>
  </si>
  <si>
    <t>OPTICAL CABLE CFOA-SM-AS80-G 06F G-652D NR</t>
  </si>
  <si>
    <t>CABLE OPTICO CFOA-SM-AS80-G 06F G-652D NR</t>
  </si>
  <si>
    <t>FK-CTO-16MC (CAIXA DE TERMINAÇÃO ÓPTICA - 1 BANDEJA DE EMENDA, 1 BANDEJA C/ 16 PIGTAILS SC-APC (TELCORDIA) E 16 ADAPTADORES SC-APC C/ SHUTTER, GROMMETS FLAT) (ENTEL)</t>
  </si>
  <si>
    <t>FK-CTO-16MC (SLIMBOX DROP TERMINAL - 1 SPLICE TRAY, 1 TRAY W/ 16 SC-APC PIGTAILS (TELCORDIA) AND 16 SC-APC ADAPTERS W/ SHUTTER, GROMMETS FLAT) (ENTEL)</t>
  </si>
  <si>
    <t>FK-CTO-16MC (CAJA DE TERMINACIÓN ÓPTICA - 1 BANDEJA DE EMPALME, 1 BANDEJA C/ 16 PIGTAILS SC-APC (TELCORDIA) Y 16 ADAPTADORES SC-APC C/ SHUTTER, GROMMETS PLANOS) (ENTEL)</t>
  </si>
  <si>
    <t>GRAMPO DE SUSPENSAO PARA CABOS OPGW DIAMETRO 14,1MM C/ MALHA DE ATERRAMENTO DUPLA - FORJASUL CSO-0010</t>
  </si>
  <si>
    <t>GRIP SUSPENSION CLAMP FOR OPGW CABLES DIAMETER 14.1MM WITH TWO GROUND WIRES - FORJASUL CSO-0010</t>
  </si>
  <si>
    <t>GRAPA DE SUSPENSIÓN PARA CABLES OPGW DIÁMETRO 14,1MM C/ MALLA DE PUESTA A TIERRA DOBLE - FORJASUL CSO-0010</t>
  </si>
  <si>
    <t>OPTICAL CABLE CABO OPTICO CFOA-SM-DDR-S 72F TS (PFV) (ABNT CL)</t>
  </si>
  <si>
    <t>CABLE OPTICO CABO OPTICO CFOA-SM-DDR-S 72F TS (PFV) (ABNT CL)</t>
  </si>
  <si>
    <t>GRAMPO DE SUSPENSAO PARA CABOS OPGW DIAMETRO 14,1MM C/ MALHAS DE ATERRAMENTO - FORJASUL CSO-0012</t>
  </si>
  <si>
    <t>GRIP SUSPENSION CLAMP FOR OPGW CABLES DIAMETER 14.1MM WITH GROUND WIRES - FORJASUL CSO-0012</t>
  </si>
  <si>
    <t>GRAPA DE SUSPENSIÓN PARA CABLES OPGW DIÁMETRO 14,1MM C/ MALLA DE PUESTA A TIERRA - FORJASUL CSO-0012</t>
  </si>
  <si>
    <t>CAIXA TERMINAL OPTICA CONECTORIZADA INLINE FK-CTO-16MI, CON 16 ADAPTADORES C/ SHUTTER ANGULAR Y 16 PIGTAILS TELCORDIA, GROMMETS FLAT (ENTEL)</t>
  </si>
  <si>
    <t>CONNECTORIZED SLIMBOX DROP TERMINAL FK-CTO-16MI, WITH 16 ADAPTERS W/ ANGLE SHUTTER AND 16 PIGTAILS (TELCORDIA) GROMMETS FLAT (ENTEL)</t>
  </si>
  <si>
    <t>CAJA TERMINAL OPTICA CONECTORIZADA INLINE FK-CTO-16MI GROMMETS FLAT CON 16 ADAPTADORES C/ SHUTTER ANGULAR Y 16 PIGTAILS (TELCORDIA) (ENTEL)</t>
  </si>
  <si>
    <t>CABO OPTICO CFOA-SM-DPE-G 24F</t>
  </si>
  <si>
    <t>OPTICAL CABLE CFOA-SM-DPE-G 24F</t>
  </si>
  <si>
    <t>CABLE OPTICO CFOA-SM-DPE-G 24F</t>
  </si>
  <si>
    <t>CABO OPTICO CFOA-SM-DPE-G 12F</t>
  </si>
  <si>
    <t>OPTICAL CABLE CFOA-SM-DPE-G 12F</t>
  </si>
  <si>
    <t>CABLE OPTICO CFOA-SM-DPE-G 12F</t>
  </si>
  <si>
    <t>CORDAO MONOFIBRA CONECTORIZADO G-652D SC-APC/SC-APC 15.0M - COG - AMARELO - D3</t>
  </si>
  <si>
    <t>SIMPLEX OPTICAL PATCH CORDG-652D SC-APC/SC-APC 15.0M - COG - YELLOW - D3</t>
  </si>
  <si>
    <t>PATCH CORD OPTICO MONOFIBRA CONECTORIZADO G-652D SC-APC/SC-APC 15.0M - COG - AMARILLO - D3</t>
  </si>
  <si>
    <t>PATCH CORD U/UTP GIGALAN CAT.6 - LSZH - T568A/B - 50.0M - CINZA</t>
  </si>
  <si>
    <t>U/UTP CAT.6 COPPER PATCH CORD GIGALAN - LSZH - T568A/B - 50.0M - GRAY</t>
  </si>
  <si>
    <t>PATCH CORD U/UTP GIGALAN CAT.6 - LSZH - T568A/B - 50.0M - GRIS</t>
  </si>
  <si>
    <t>PATCH CORD U/UTP GIGALAN CAT.6 - LSZH - T568A/B - 30.0M - CINZA</t>
  </si>
  <si>
    <t>U/UTP CAT.6 COPPER PATCH CORD GIGALAN - LSZH - T568A/B - 30.0M - GRAY</t>
  </si>
  <si>
    <t>PATCH CORD U/UTP GIGALAN CAT.6 - LSZH - T568A/B - 30.0M - GRIS</t>
  </si>
  <si>
    <t>CAIXA DE EMENDA COM TRÊS ENTRADAS P/ OPGW 14,1MM 24FO + 1 ENTRADA DIELETRICO C/ SUPORTE FIXAÇÃO - EN320</t>
  </si>
  <si>
    <t>SPLICE BOX WITH THREE ENTRANCES FOR OPGW 14.1MM + 1 ENTRANCE FOR DIELECTRIC CABLE WITH FIXING HARDWARE - EN320</t>
  </si>
  <si>
    <t>CAJA DE EMPALME CON TRES ENTRADAS P/ CABLE OPGW 14,1MM 24FO + 1 ENTRADA DIELECTRICO C/ SOPORTE FIJACIÓN - EN320</t>
  </si>
  <si>
    <t>CAIXA DE EMENDA COM TRÊS ENTRADAS P/ OPGW 12,4MM 24FO + 1 ENTRADA DIELETRICO C/ SUPORTE FIXAÇÃO - EN320</t>
  </si>
  <si>
    <t>SPLICE BOX WITH THREE ENTRANCES FOR OPGW 12.4MM + 1 ENTRANCE FOR DIELECTRIC CABLE WITH FIXING HARDWARE - EN320</t>
  </si>
  <si>
    <t>CAJA DE EMPALME CON TRES ENTRADAS P/ CABLE OPGW 12,4MM 24FO + 1 ENTRADA DIELECTRICO C/ SOPORTE FIJACIÓN - EN320</t>
  </si>
  <si>
    <t>SELO DE ACO INOXIDÁVEL 304 PARA FITA DE 1/2" (12,70MM) - FEAI-13</t>
  </si>
  <si>
    <t>STAINLESS STEEL SEAL 304 FOR STRIP 1/2" (12,70MM) - FEAI-13</t>
  </si>
  <si>
    <t>SELLO DE ACERO INOXIDABLE 304 PARA CINTA DE 1/2" (12,70MM) - FEAI-13</t>
  </si>
  <si>
    <t>FITA FUSE ACO INOX 1/2 - FIAI-130530 - ROLO 30M</t>
  </si>
  <si>
    <t>STAINLESS STEEL STRIP - FIAI-130530 - ROLL 30M</t>
  </si>
  <si>
    <t>CINTAS DE ACERO INOXIDABLE 1/2 - FIAI-130530 - ROLLO 30M</t>
  </si>
  <si>
    <t>CONJUNTO DE ANCORAGEM PASSANTE COM MANILHA RETA E MALHA DE ATERRAMENTO PARA CABO OPGW 15,90MM</t>
  </si>
  <si>
    <t>GRAPA DE RETENCIÓN PARA CABLES OPGW DIAMETRO 15,90MM C/ MALLA DE PUESTA A TIERRA</t>
  </si>
  <si>
    <t>PATCH CORD F/UTP GIGALAN CAT.6 - CM - T568A/B - 1.0M - AMARELO (BLINDADO)</t>
  </si>
  <si>
    <t>F/UTP CAT.6 COPPER PATCH CORD GIGALAN - CM - T568A/B - 1.0M - YELLOW (SHIELDED)</t>
  </si>
  <si>
    <t>PATCH CORD F/UTP GIGALAN CAT.6 - CM - T568A/B - 1.0M - AMARILLO (BLINDADO)</t>
  </si>
  <si>
    <t>PATCH CORD F/UTP GIGALAN CAT.6 - CM - T568A/B - 2.0M - BRANCO (BLINDADO)</t>
  </si>
  <si>
    <t>F/UTP CAT.6 COPPER PATCH CORD GIGALAN - CM - T568A/B - 2.0M - WHITE (SHIELDED)</t>
  </si>
  <si>
    <t>PATCH CORD F/UTP GIGALAN CAT.6 - CM - T568A/B - 2.0M - BLANCO (BLINDADO)</t>
  </si>
  <si>
    <t>CEIP 24 (CAIXA DE EMENDA INTERNA DE PAREDE PARA 24F)</t>
  </si>
  <si>
    <t>SLIMBOX 24 - FIBER INDOOR SPLICE MODULE (CEIP 24F)</t>
  </si>
  <si>
    <t>CEIP 24 (CAJA DE EMPALME INTERNA DE PARED PARA 24F)</t>
  </si>
  <si>
    <t>CABO OPTICO CFOA-SM-AS120-RA 06F G-652D ZWP</t>
  </si>
  <si>
    <t>OPTICAL CABLE CFOA-SM-AS120-RA 06F G-652D ZWP</t>
  </si>
  <si>
    <t>CABLE OPTICO CFOA-SM-AS120-RA 06F G-652D ZWP</t>
  </si>
  <si>
    <t>DGO600 - BASTIDOR C/ ACOMODADOR  - MODELO 2 - CLIENTE - TELEFONICA VIVO</t>
  </si>
  <si>
    <t>ODF600 - FRAME WITH CABLE/CORD MANAGER - MODEL 2 - CLIENT - TELEFONICA VIVO</t>
  </si>
  <si>
    <t>DGO600 - BASTIDOR C/ ALMACENADOR - MODELO 2 - CLIENTE - TELEFONICA VIVO</t>
  </si>
  <si>
    <t>ODF600 - SUB FRAME 72F (6X12) - NETWORK MODEL - SPLICE/MIRRORING SC-APC</t>
  </si>
  <si>
    <t>DGO600 - SUB-RACK 72F (6X12) - MODELO RED - EMPALME/ESPEJO SC-APC</t>
  </si>
  <si>
    <t>CABO OPTICO CFOA-MM-AS80-G 06F(62.5) NR (ABNT)</t>
  </si>
  <si>
    <t>OPTICAL CABLE CFOA-MM-AS80-G 06F(62.5) NR (ABNT)</t>
  </si>
  <si>
    <t>CABLE OPTICO CFOA-MM-AS80-G 06F(62.5) NR (ABNT)</t>
  </si>
  <si>
    <t>CABO OPTICO CFOA-SM-DE-G 18F (ABNT CL)</t>
  </si>
  <si>
    <t>OPTICAL CABLE CFOA-SM-DE-G 18F (ABNT CL)</t>
  </si>
  <si>
    <t>CABLE OPTICO CFOA-SM-DE-G 18F (ABNT CL)</t>
  </si>
  <si>
    <t>CORDAO DUPLEX CONECTORIZADO LOW-LOSS BLI A/B G-657A LC-UPC/LC-UPC UNIBOOT - 50.0M - LSZH - AMARELO (A - B)</t>
  </si>
  <si>
    <t>DUPLEX OPTICAL PATCH CORD LOW-LOSS BLI A/B G-657A LC-UPC/LC-UPC UNIBOOT - 50.0M - LSZH - YELLOW (A - B)</t>
  </si>
  <si>
    <t>PATCH CORD OPTICO DUPLEX CONECTORIZADO LOW-LOSS BLI A/B G-657A LC-UPC/LC-UPC UNIBOOT - 50.0M - LSZH - AMARILLO (A - B)</t>
  </si>
  <si>
    <t>CORDAO DUPLEX CONECTORIZADO LOW-LOSS BLI A/B G-657A LC-UPC/LC-UPC UNIBOOT - 30.0M - LSZH - AMARELO (A - B)</t>
  </si>
  <si>
    <t>DUPLEX OPTICAL PATCH CORD LOW-LOSS BLI A/B G-657A LC-UPC/LC-UPC UNIBOOT - 30.0M - LSZH - YELLOW (A - B)</t>
  </si>
  <si>
    <t>PATCH CORD OPTICO DUPLEX CONECTORIZADO LOW-LOSS BLI A/B G-657A LC-UPC/LC-UPC UNIBOOT - 30.0M - LSZH - AMARILLO (A - B)</t>
  </si>
  <si>
    <t>CABO OPTICO CFOA-SM-DDR-S 02F TS (PFV)</t>
  </si>
  <si>
    <t>OPTICAL CABLE CFOA-SM-DDR-S 02F TS (PFV)</t>
  </si>
  <si>
    <t>CABLE OPTICO CFOA-SM-DDR-S 02F TS (PFV)</t>
  </si>
  <si>
    <t>CABO OPTICO AT-5BE8T7X-006</t>
  </si>
  <si>
    <t>OPTICAL CABLE AT-5BE8T7X-006</t>
  </si>
  <si>
    <t>CABLE OPTICO AT-5BE8T7X-006</t>
  </si>
  <si>
    <t>CABO OPTICO CFOA-SM-AS120-S 72F G-652D NR (DC)</t>
  </si>
  <si>
    <t>OPTICAL CABLE CFOA-SM-AS120-S 72F G-652D NR (DC)</t>
  </si>
  <si>
    <t>CABLE OPTICO CFOA-SM-AS120-S 72F G-652D NR (DC)</t>
  </si>
  <si>
    <t>DIO BX24 48F SM LC-APC (PIGTAIL ABNT)</t>
  </si>
  <si>
    <t>ODF BX24 48F SM LC-APC (PIGTAIL ABNT)</t>
  </si>
  <si>
    <t>CORDON OPTICO CONECTORIZADO 12F OM3 MPO12-UPC(F)/MPO12-UPC(F) 40.0D3 - MTF - LSZH - ACQUA - TIPO B</t>
  </si>
  <si>
    <t>CORDAO DUPLEX CONECTORIZADO 50.0 LC-UPC/LC-UPC 40.0M - COG - AMARELO (A - B)</t>
  </si>
  <si>
    <t>DUPLEX OPTICAL PATCH CORD 50.0 LC-UPC/LC-UPC 40.0M - OFN - YELLOW (A - B)</t>
  </si>
  <si>
    <t>PATCH CORD OPTICO DUPLEX CONECTORIZADO 50.0 LC-UPC/LC-UPC 40.0M - COG - AMARILLO (A - B)</t>
  </si>
  <si>
    <t>CABO TRANSMISSAO DE DADOS GIGALAN AUGMENTED F/UTP 23AWGX4P CAT.6A LSZH EUROCLASS Dca-s2,d2,a1 AZ (305M) (EXP)</t>
  </si>
  <si>
    <t>DATA CABLE  GIGALAN AUGMENTED F/UTP 23AWGX4P CAT.6A LSZH EUROCLASS Dca-s2,d2,a1 AZ (305M) (EXP)</t>
  </si>
  <si>
    <t>CABLE PARA TRANSMISION DE DATOS GIGALAN AUGMENTED F/UTP 23AWGX4P CAT.6A LSZH EUROCLASS Dca-s2,d2,a1 AZ (305M) (EXP)</t>
  </si>
  <si>
    <t>SERVICE CABLE CONECTORIZADO FANOUT 12F BLI A/B G-657A LC-UPC/MPO12-APC(M) 1.0D2/0.8D3 15.0M - UT - LSZH - AZUL - TIPO A</t>
  </si>
  <si>
    <t>TRUNK CABLE PRE-TERMINATED FANOUT 12F BLI A/B G-657A LC-UPC/MPO12-APC(M) 1.0D2/0.8D3 15.0M - UT - LSZH - BLUE - TYPE A</t>
  </si>
  <si>
    <t>CABLE TRONCAL CONECTORIZADO FANOUT 12F BLI A/B G-657A LC-UPC/MPO12-APC(M) 1.0D2/0.8D3 15.0M - UT - LSZH - AZUL - TIPO A</t>
  </si>
  <si>
    <t>CABO OPTICO AT-3BE27DT-096-TMIE</t>
  </si>
  <si>
    <t>OPTICAL CABLE AT-3BE27DT-096-TMIE</t>
  </si>
  <si>
    <t>CABLE OPTICO AT-3BE27DT-096-TMIE</t>
  </si>
  <si>
    <t>CABO OPTICO AT-3BE27DT-096-TNGE</t>
  </si>
  <si>
    <t>OPTICAL CABLE AT-3BE27DT-096-TNGE</t>
  </si>
  <si>
    <t>CABLE OPTICO AT-3BE27DT-096-TNGE</t>
  </si>
  <si>
    <t>CABO OPTICO AT-3BE27DT-096-TMBE</t>
  </si>
  <si>
    <t>OPTICAL CABLE AT-3BE27DT-096-TMBE</t>
  </si>
  <si>
    <t>CABLE OPTICO AT-3BE27DT-096-TMBE</t>
  </si>
  <si>
    <t>CABO OPTICO CFOAC-BLI-A/B-AS-CO-01-LSZH G-657B3 OD3 - EUROCLASS ECA - BOBINA CORNING (DROP ROBUSTO TPU 3mm)</t>
  </si>
  <si>
    <t>OPTICAL CABLE CFOAC-BLI-A/B-AS-CO-01-LSZH G-657B3 OD3 - EUROCLASS ECA - REEL CORNING (3mm RUGGEDIZED TPU DROP)</t>
  </si>
  <si>
    <t>CABLE OPTICO CFOAC-BLI-A/B-AS-CO-01-LSZH G-657B3 OD3 - EUROCLASS ECA - CARRETE CORNING (DROP ROBUSTO TPU 3mm)</t>
  </si>
  <si>
    <t>CORDAO MONOFIBRA CONECTORIZADO SM LC-UPC/LC-UPC 1.5M - LSZH - AZUL</t>
  </si>
  <si>
    <t>SIMPLEX OPTICAL PATCH CORD SM LC-UPC/LC-UPC 1.5M - LSZH - BLUE</t>
  </si>
  <si>
    <t>PATCH CORD OPTICO MONOFIBRA CONECTORIZADO SM LC-UPC/LC-UPC 1.5M - LSZH - AZUL</t>
  </si>
  <si>
    <t>CAIXA TERMINAL OPTICA PRE-CONECTORIZADA FK-CTOP-16P (1x8 SLIM + 2 KITS DERIVARAÇÃO)</t>
  </si>
  <si>
    <t>PRE-TERMINATED SLIMBOX DROP TERMINAL FK-CTOP-16P (1x8 SLIM + 2 DERIVATION KITS)</t>
  </si>
  <si>
    <t>CAJA TERMINAL OPTICA PRE-CONECTORIZADA FK-CTOP-16P (1x8 SLIM + 2 KITS DERIVARACION)</t>
  </si>
  <si>
    <t>CABO OPTICO AT-3BE27NT-036-CMGB</t>
  </si>
  <si>
    <t>OPTICAL CABLE AT-3BE27NT-036-CMGB</t>
  </si>
  <si>
    <t>CABLE OPTICO AT-3BE27NT-036-CMGB</t>
  </si>
  <si>
    <t>CABO OPTICO AT-3BE27NT-036-CLIB</t>
  </si>
  <si>
    <t>OPTICAL CABLE AT-3BE27NT-036-CLIB</t>
  </si>
  <si>
    <t>CABLE OPTICO AT-3BE27NT-036-CLIB</t>
  </si>
  <si>
    <t>CABO PARA TRANSMISSAO DE DADOS MULTILAN CAT.5e INDUSTRIAL SF/UTP 24AWGX4P CM PR RESISTENTE A UV SPOOL (305M)</t>
  </si>
  <si>
    <t>DATA CABLE MULTILAN CAT.5e INDUSTRIAL SF/UTP 24AWGX4P CM PR SUN LIGHT RESISTANT SPOOL (305M)</t>
  </si>
  <si>
    <t>CABLE PARA TRANSMISSION DE DATOS MULTILAN CAT.5e INDUSTRIAL SF/UTP 24AWGX4P CM PR RESISTENTE A UV SPOOL (305M)</t>
  </si>
  <si>
    <t>CABO PARA TRANSMISSAO DE DADOS MULTILAN CAT.5e INDUSTRIAL SF/UTP 24AWGX4P CM CZ RESISTENTE A UV SPOOL (305M)</t>
  </si>
  <si>
    <t>DATA CABLE MULTILAN CAT.5e INDUSTRIAL SF/UTP 24AWGX4P CM CZ SUN LIGHT RESISTANT SPOOL (305M)</t>
  </si>
  <si>
    <t>CABLE PARA TRANSMISSION DE DATOS MULTILAN CAT.5e INDUSTRIAL SF/UTP 24AWGX4P CM CZ RESISTENTE A UV SPOOL (305M)</t>
  </si>
  <si>
    <t>CABO OPTICO CFOA-SM-AS60-S 32F G-652D NR (8 F/T)</t>
  </si>
  <si>
    <t>OPTICAL CABLE CFOA-SM-AS60-S 32F G-652D NR (8 F/T)</t>
  </si>
  <si>
    <t>CABLE OPTICO CFOA-SM-AS60-S 32F G-652D NR (8 F/T)</t>
  </si>
  <si>
    <t>PATCH CORD F/UTP GIGALAN AUGMENTED CAT.6A - LSZH - T568A/B - 1.5M - PRETO (BLINDADO)</t>
  </si>
  <si>
    <t>F/UTP CAT.6A COPPER PATCH CORD GIGALAN AUGMENTED - LSZH - T568A/B - 1.5M - BLACK (SHIELDED)</t>
  </si>
  <si>
    <t>PATCH CORD F/UTP GIGALAN AUGMENTED CAT.6A - LSZH - T568A/B - 1.5M - NEGRO (BLINDADO)</t>
  </si>
  <si>
    <t>PATCH CORD F/UTP GIGALAN AUGMENTED CAT.6A - LSZH - T568A/B - 2.5M - PRETO (BLINDADO)</t>
  </si>
  <si>
    <t>F/UTP CAT.6A COPPER PATCH CORD GIGALAN AUGMENTED - LSZH - T568A/B - 2.5M - BLACK (SHIELDED)</t>
  </si>
  <si>
    <t>PATCH CORD F/UTP GIGALAN AUGMENTED CAT.6A - LSZH - T568A/B - 2.5M - NEGRO (BLINDADO)</t>
  </si>
  <si>
    <t>CORDAO OPTICO CONECTORIZADO FANOUT 12F OM4 LC-UPC/MPO12-UPC(M) 0.7D2/25.0D3 - MTF - LSZH - ACQUA - TIPO A</t>
  </si>
  <si>
    <t>OPTICAL PATCH CORD FANOUT 12F OM4 LC-UPC/MPO12-UPC(M) 0.7D2/25.0D3 - MTF - LSZH - ACQUA - TYPE A</t>
  </si>
  <si>
    <t>CORDON OPTICO CONECTORIZADO FANOUT 12F OM4 LC-UPC/MPO12-UPC(M) 0.7D2/25.0D3 - MTF - LSZH - ACQUA - TIPO A</t>
  </si>
  <si>
    <t>PATCH CORD F/UTP GIGALAN AUGMENTED CAT.6A - LSZH - T568A/B - 1.0M - PRETO (BLINDADO)</t>
  </si>
  <si>
    <t>F/UTP CAT.6A COPPER PATCH CORD GIGALAN AUGMENTED - LSZH - T568A/B - 1.0M - BLACK (SHIELDED)</t>
  </si>
  <si>
    <t>PATCH CORD F/UTP GIGALAN AUGMENTED CAT.6A - LSZH - T568A/B - 1.0M - NEGRO (BLINDADO)</t>
  </si>
  <si>
    <t>CABO OPTICO CFOA-SM-ARD-S 04F TS (ABNT CL)</t>
  </si>
  <si>
    <t>OPTICAL CABLE CFOA-SM-ARD-S 04F TS (ABNT CL)</t>
  </si>
  <si>
    <t>CABLE OPTICO CFOA-SM-ARD-S 04F TS (ABNT CL)</t>
  </si>
  <si>
    <t>DGO600 - BASTIDOR C/ ACOMODADOR - MODELO 2 - CLIENTE (TELEFONICA VIVO)</t>
  </si>
  <si>
    <t>ODF600 - FRAME WITH CABLE/CORD MANAGER - MODEL 2 - CLIENT (TELEFONICA VIVO)</t>
  </si>
  <si>
    <t>DGO600 - BASTIDOR C/ ALMACENADOR - MODELO 2 - CLIENTE (TELEFONICA VIVO)</t>
  </si>
  <si>
    <t>ET04151</t>
  </si>
  <si>
    <t>a0A6100001fE6EN</t>
  </si>
  <si>
    <t>CABO OPTICO CFOA-SM-DDR-S 02F G-652D TS (PFV) LSZH (ABNT CL)</t>
  </si>
  <si>
    <t>OPTICAL CABLE CFOA-SM-DDR-S 02F G-652D TS (PFV) LSZH (ABNT CL)</t>
  </si>
  <si>
    <t>CABLE OPTICO CFOA-SM-DDR-S 02F G-652D TS (PFV) LSZH (ABNT CL)</t>
  </si>
  <si>
    <t>CABO OPTICO CFOA-SM-LV-AS-CMO10KN-S-08F NR (ABNT CL)</t>
  </si>
  <si>
    <t>OPTICAL CABLE CFOA-SM-LV-AS-CMO10KN-S-08F NR (ABNT CL)</t>
  </si>
  <si>
    <t>CABLE OPTICO CFOA-SM-LV-AS-CMO10KN-S-08F NR (ABNT CL)</t>
  </si>
  <si>
    <t>EXTENSAO OPTICA CONECTORIZADA 12F SM G-652D SC-APC 1.0M - COG - TELCORDIA - D0.9</t>
  </si>
  <si>
    <t>PIGTAIL AND OPTICAL ADAPTER KIT 12F SM G-652D SC-APC 1.0M - OFN - TELCORDIA - D0.9</t>
  </si>
  <si>
    <t>EXTENSION OPTICA CONECTORIZADA 12F SM G-652D SC-APC 1.0M - COG - TELCORDIA - D0.9</t>
  </si>
  <si>
    <t>SERVICE CABLE CONECTORIZADO 72F SM G-652D SC-UPC/SC-UPC 1.0D2/1.0D2 60.0M - TS - LSZH - AMARELO</t>
  </si>
  <si>
    <t>TRUNK CABLE PRE-TERMINATED 72F SM G-652D SC-UPC/SC-UPC 1.0D2/1.0D2 60.0M - TS - LSZH - YELLOW</t>
  </si>
  <si>
    <t>CABLE TRONCAL CONECTORIZADO 72F SM G-652D SC-UPC/SC-UPC 1.0D2/1.0D2 60.0M - TS - LSZH - AMARILLO</t>
  </si>
  <si>
    <t>SERVICE CABLE CONECTORIZADO 72F SM G-652D SC-UPC/SC-UPC 1.0D2/1.0D2 40.0M - TS - LSZH - AMARELO</t>
  </si>
  <si>
    <t>TRUNK CABLE PRE-TERMINATED 72F SM G-652D SC-UPC/SC-UPC 1.0D2/1.0D2 40.0M - TS - LSZH - YELLOW</t>
  </si>
  <si>
    <t>CABLE TRONCAL CONECTORIZADO 72F SM G-652D SC-UPC/SC-UPC 1.0D2/1.0D2 40.0M - TS - LSZH - AMARILLO</t>
  </si>
  <si>
    <t>SERVICE CABLE CONECTORIZADO 72F SM G-652D SC-APC/SC-APC 1.0D2/1.0D2 10.0M - TS - LSZH - AMARELO</t>
  </si>
  <si>
    <t>TRUNK CABLE PRE-TERMINATED 72F SM G-652D SC-APC/SC-APC 1.0D2/1.0D2 10.0M - TS - LSZH - YELLOW</t>
  </si>
  <si>
    <t>CABLE TRONCAL CONECTORIZADO 72F SM G-652D SC-APC/SC-APC 1.0D2/1.0D2 10.0M - TS - LSZH - AMARILLO</t>
  </si>
  <si>
    <t>SERVICE CABLE CONECTORIZADO 72F SM G-652D SC-UPC/SC-UPC 1.0D2/1.0D2 20.0M - TS - LSZH - AMARELO</t>
  </si>
  <si>
    <t>TRUNK CABLE PRE-TERMINATED 72F SM G-652D SC-UPC/SC-UPC 1.0D2/1.0D2 20.0M - TS - LSZH - YELLOW</t>
  </si>
  <si>
    <t>CABLE TRONCAL CONECTORIZADO 72F SM G-652D SC-UPC/SC-UPC 1.0D2/1.0D2 20.0M - TS - LSZH - AMARILLO</t>
  </si>
  <si>
    <t>SERVICE CABLE CONECTORIZADO 72F SM G-652D SC-UPC/SC-UPC 1.0D2/1.0D2 30.0M - TS - LSZH - AMARELO</t>
  </si>
  <si>
    <t>TRUNK CABLE PRE-TERMINATED 72F SM G-652D SC-UPC/SC-UPC 1.0D2/1.0D2 30.0M - TS - LSZH - YELLOW</t>
  </si>
  <si>
    <t>CABLE TRONCAL CONECTORIZADO 72F SM G-652D SC-UPC/SC-UPC 1.0D2/1.0D2 30.0M - TS - LSZH - AMARILLO</t>
  </si>
  <si>
    <t>SERVICE CABLE CONECTORIZADO 72F SM G-652D LC-UPC/SC-UPC 1.0D2/1.0D2 10.0M - TS - LSZH - AMARELO</t>
  </si>
  <si>
    <t>TRUNK CABLE PRE-TERMINATED 72F SM G-652D LC-APC/SC-UPC 1.0D2/1.0D2 10.0M - TS - LSZH - YELLOW</t>
  </si>
  <si>
    <t>CABLE TRONCAL CONECTORIZADO 72F SM G-652D LC-UPC/SC-UPC 1.0D2/1.0D2 10.0M - TS - LSZH - AMARILLO</t>
  </si>
  <si>
    <t>CABO OPTICO AT-3BE27NT-048-CNCB</t>
  </si>
  <si>
    <t>OPTICAL CABLE AT-3BE27NT-048-CNCB</t>
  </si>
  <si>
    <t>CABLE OPTICO AT-3BE27NT-048-CNCB</t>
  </si>
  <si>
    <t>CABO OPTICO OPDC-M SC Gp.051.101.20 (24F SM) - EDP ( 1 METRO = 0,418KG)</t>
  </si>
  <si>
    <t>OPTICAL CABLE OPDC-M SC SC Gp.051.101.20 (24F SM) - EDP ( 1 METER = 0.418KG)</t>
  </si>
  <si>
    <t>CABLE OPTICO OPDC-M SC SC Gp.051.101.20 (24F SM) - EDP ( 1 METRO = 0,418KG)</t>
  </si>
  <si>
    <t>CABO OPTICO CFOA-SM-DDR-S 06F G-652D TS (PFV) LSZH (ABNT CL)</t>
  </si>
  <si>
    <t>OPTICAL CABLE CFOA-SM-DDR-S 06F G-652D TS (PFV) LSZH (ABNT CL)</t>
  </si>
  <si>
    <t>CABLE OPTICO CFOA-SM-DDR-S 06F G-652D TS (PFV) LSZH (ABNT CL)</t>
  </si>
  <si>
    <t>EXTENSAO SOLIDA RJ-45 F/UTP GIGALAN CAT.6 - CM - T568B - 12.0M - CINZA (BLINDADO)</t>
  </si>
  <si>
    <t>F/UTP CAT.6 RJ-45 SOLID EXTENSION GIGALAN - CM - T568B - 12.0M - GRAY (SHIELDED)</t>
  </si>
  <si>
    <t>EXTENSION SOLIDO RJ-45 F/UTP GIGALAN CAT.6 - CM - T568B - 12.0M - GRIS  (BLINDADO)</t>
  </si>
  <si>
    <t>EXTENSAO SOLIDA RJ-45 F/UTP GIGALAN CAT.6 - CM - T568B - 6.0M - CINZA (BLINDADO)</t>
  </si>
  <si>
    <t>F/UTP CAT.6 RJ-45 SOLID EXTENSION GIGALAN - CM - T568B - 6.0M - GRAY (SHIELDED)</t>
  </si>
  <si>
    <t>EXTENSION SOLIDO RJ-45 F/UTP GIGALAN CAT.6 - CM - T568B - 6.0M - GRIS  (BLINDADO)</t>
  </si>
  <si>
    <t>CAIXA TERMINAL OPTICA CONECTORIZADA FK-CTO(16MT MB GROMMET 9-12)</t>
  </si>
  <si>
    <t>SLIMBOX DROP TERMINAL FK-CTO(16MT MB GROMMET 9-12)</t>
  </si>
  <si>
    <t>CAJA TERMINAL OPTICA CONECTORIZADA FK-CTO(16MT MB GROMMET 9-12)</t>
  </si>
  <si>
    <t>PATCH CORD GIGALAN AUGMENTED CAT.6A INDUSTRIAL F/UTP 26AWG - LSZH - T568A/B - 0.5M - CINZA (RJ45/RJ45)</t>
  </si>
  <si>
    <t>F/UTP GIGALAN AUGMENTED CAT.6A INDUSTRIAL COPPER PATCH CORD 26AWG  - LSZH - T568A/B - 0.5M - GRIS (RJ45/RJ45)</t>
  </si>
  <si>
    <t>PATCH CORD GIGALAN AUGMENTED CAT.6A INDUSTRIAL F/UTP 26AWG - LSZH - T568A/B - 0.5M - GRIS (RJ45/RJ45)</t>
  </si>
  <si>
    <t>ET04212</t>
  </si>
  <si>
    <t>a0A4N00001oRFJ3</t>
  </si>
  <si>
    <t>PATCH CORD GIGALAN AUGMENTED CAT.6A INDUSTRIAL F/UTP 26AWG - LSZH - T568A/B - 10.0M - CINZA (RJ45/RJ45)</t>
  </si>
  <si>
    <t>F/UTP GIGALAN AUGMENTED CAT.6A INDUSTRIAL COPPER PATCH CORD 26AWG  - LSZH - T568A/B - 10.0M - GRIS (RJ45/RJ45)</t>
  </si>
  <si>
    <t>PATCH CORD GIGALAN AUGMENTED CAT.6A INDUSTRIAL F/UTP 26AWG - LSZH - T568A/B - 10.0M - GRIS (RJ45/RJ45)</t>
  </si>
  <si>
    <t>PATCH CORD GIGALAN AUGMENTED CAT.6A INDUSTRIAL F/UTP 26AWG - LSZH - T568A/B - 1.5M - CINZA (RJ45/RJ45)</t>
  </si>
  <si>
    <t>F/UTP GIGALAN AUGMENTED CAT.6A INDUSTRIAL COPPER PATCH CORD 26AWG  - LSZH - T568A/B - 1.5M - GRIS (RJ45/RJ45)</t>
  </si>
  <si>
    <t>PATCH CORD GIGALAN AUGMENTED CAT.6A INDUSTRIAL F/UTP 26AWG - LSZH - T568A/B - 1.5M - GRIS (RJ45/RJ45)</t>
  </si>
  <si>
    <t>PATCH CORD GIGALAN AUGMENTED CAT.6A INDUSTRIAL F/UTP 26AWG - LSZH - T568A/B - 2.5M - CINZA (RJ45/RJ45)</t>
  </si>
  <si>
    <t>F/UTP GIGALAN AUGMENTED CAT.6A INDUSTRIAL COPPER PATCH CORD 26AWG  - LSZH - T568A/B - 2.5M - GRIS (RJ45/RJ45)</t>
  </si>
  <si>
    <t>PATCH CORD GIGALAN AUGMENTED CAT.6A INDUSTRIAL F/UTP 26AWG - LSZH - T568A/B - 2.5M - GRIS (RJ45/RJ45)</t>
  </si>
  <si>
    <t>PATCH CORD GIGALAN AUGMENTED CAT.6A INDUSTRIAL F/UTP 26AWG - LSZH - T568A/B - 5.0M - CINZA (RJ45/RJ45)</t>
  </si>
  <si>
    <t>F/UTP GIGALAN AUGMENTED CAT.6A INDUSTRIAL COPPER PATCH CORD 26AWG  - LSZH - T568A/B - 5.0M - GRIS (RJ45/RJ45)</t>
  </si>
  <si>
    <t>PATCH CORD GIGALAN AUGMENTED CAT.6A INDUSTRIAL F/UTP 26AWG - LSZH - T568A/B - 5.0M - GRIS (RJ45/RJ45)</t>
  </si>
  <si>
    <t>PATCH CORD GIGALAN CAT.6 INDUSTRIAL F/UTP 26AWG - LSZH - T568A/B - 0.5M - CINZA - (RJ45/RJ45)</t>
  </si>
  <si>
    <t>F/UTP GIGALAN CAT.6 INDUSTRIAL COPPER PATCH CORD 26AWG  - LSZH - T568A/B - 0.5M - GRAY (RJ45/RJ45)</t>
  </si>
  <si>
    <t>PATCH CORD GIGALAN CAT.6 INDUSTRIAL F/UTP 26AWG - LSZH - T568A/B - 0.5M - GRIS - (RJ45/RJ45)</t>
  </si>
  <si>
    <t>PATCH CORD GIGALAN CAT.6 INDUSTRIAL F/UTP 26AWG - LSZH - T568A/B - 1.5M - CINZA - (RJ45/RJ45)</t>
  </si>
  <si>
    <t>F/UTP GIGALAN CAT.6 INDUSTRIAL COPPER PATCH CORD 26AWG  - LSZH - T568A/B - 1.5M - GRAY (RJ45/RJ45)</t>
  </si>
  <si>
    <t>PATCH CORD GIGALAN CAT.6 INDUSTRIAL F/UTP 26AWG - LSZH - T568A/B - 1.5M - GRIS - (RJ45/RJ45)</t>
  </si>
  <si>
    <t>PATCH CORD GIGALAN CAT.6 INDUSTRIAL F/UTP 26AWG - LSZH - T568A/B - 2.5M - CINZA - (RJ45/RJ45)</t>
  </si>
  <si>
    <t>F/UTP GIGALAN CAT.6 INDUSTRIAL COPPER PATCH CORD 26AWG  - LSZH - T568A/B - 2.5M - GRAY (RJ45/RJ45)</t>
  </si>
  <si>
    <t>PATCH CORD GIGALAN CAT.6 INDUSTRIAL F/UTP 26AWG - LSZH - T568A/B - 2.5M - GRIS - (RJ45/RJ45)</t>
  </si>
  <si>
    <t>CAIXA TERMINAL OPTICA CONECTORIZADA FK-CTO(16MT 1X8 GROMMET 9-12)</t>
  </si>
  <si>
    <t>SLIMBOX DROP TERMINAL FK-CTO(16MT 1X8 GROMMET 9-12)</t>
  </si>
  <si>
    <t>CAJA TERMINAL OPTICA CONECTORIZADA FK-CTO(16MT 1X8 GROMMET 9-12)</t>
  </si>
  <si>
    <t>CAIXA TERMINAL OPTICA CONECTORIZADA FK-CTO(16MT 1X16 GROMMET 9-12)</t>
  </si>
  <si>
    <t>SLIMBOX DROP TERMINAL FK-CTO(16MT 1X16 GROMMET 9-12)</t>
  </si>
  <si>
    <t>CAJA TERMINAL OPTICA CONECTORIZADA FK-CTO(16MT 1X16 GROMMET 9-12)</t>
  </si>
  <si>
    <t>PATCH CORD GIGALAN CAT.6 INDUSTRIAL F/UTP 26AWG - CM - T568A/B - 10.0M - PRETO - PVC105 - (RJ45/RJ45)</t>
  </si>
  <si>
    <t>F/UTP GIGALAN CAT.6 INDUSTRIAL COPPER PATCH CORD 26AWG - CM - T568A/B - 10.0M - BLACK - PVC105 - (RJ45/RJ45)</t>
  </si>
  <si>
    <t>PATCH CORD GIGALAN CAT.6 INDUSTRIAL F/UTP 26AWG - CM - T568A/B - 10.0M - NEGRO - PVC105 - (RJ45/RJ45)</t>
  </si>
  <si>
    <t>PATCH CORD GIGALAN CAT.6 INDUSTRIAL HIBRIDO F/UTP 26AWG - CM - T568A/B - 2.5M - PRETO - PVC105 - (RJ45/RJ45 IP67)</t>
  </si>
  <si>
    <t>F/UTP HYBRID GIGALAN CAT.6 INDUSTRIAL COPPER PATCH CORD 26AWG - CM - T568A/B - 2.5M - BLACK - PVC105 - (RJ45/RJ45 IP67)</t>
  </si>
  <si>
    <t>PATCH CORD GIGALAN CAT.6 INDUSTRIAL HIBRIDO F/UTP 26AWG - CM - T568A/B - 2.5M - NEGRO - PVC105 - (RJ45/RJ45 IP67)</t>
  </si>
  <si>
    <t>PATCH CORD GIGALAN CAT.6 INDUSTRIAL HIBRIDO F/UTP 26AWG - CM - T568A/B - 5.0M - PRETO - PVC105 - (RJ45/RJ45 IP67)</t>
  </si>
  <si>
    <t>F/UTP HYBRID GIGALAN CAT.6 INDUSTRIAL COPPER PATCH CORD 26AWG - CM - T568A/B - 5.0M - BLACK - PVC105 - (RJ45/RJ45 IP67)</t>
  </si>
  <si>
    <t>PATCH CORD GIGALAN CAT.6 INDUSTRIAL HIBRIDO F/UTP 26AWG - CM - T568A/B - 5.0M - NEGRO - PVC105 - (RJ45/RJ45 IP67)</t>
  </si>
  <si>
    <t>PATCH CORD GIGALAN CAT.6 INDUSTRIAL F/UTP 26AWG - CM - T568A/B - 1.5M - PRETO - PVC105 - (RJ45 IP67/RJ45 IP67)</t>
  </si>
  <si>
    <t>F/UTP GIGALAN CAT.6 INDUSTRIAL COPPER PATCH CORD 26AWG - CM - T568A/B - 1.5M - BLACK - PVC105 - (RJ45 IP67/RJ45 IP67)</t>
  </si>
  <si>
    <t>PATCH CORD GIGALAN CAT.6 INDUSTRIAL F/UTP 26AWG - CM - T568A/B - 1.5M - NEGRO - PVC105 - (RJ45 IP67/RJ45 IP67)</t>
  </si>
  <si>
    <t>PATCH CORD GIGALAN CAT.6 INDUSTRIAL HIBRIDO F/UTP 26AWG - CM - T568A/B - 10.0M - PRETO - PVC105 - (RJ45/RJ45 IP67)</t>
  </si>
  <si>
    <t>F/UTP HYBRID GIGALAN CAT.6 INDUSTRIAL COPPER PATCH CORD 26AWG - CM - T568A/B - 10.0M - BLACK - PVC105 - (RJ45/RJ45 IP67)</t>
  </si>
  <si>
    <t>PATCH CORD GIGALAN CAT.6 INDUSTRIAL HIBRIDO F/UTP 26AWG - CM - T568A/B - 10.0M - NEGRO - PVC105 - (RJ45/RJ45 IP67)</t>
  </si>
  <si>
    <t>PATCH CORD GIGALAN CAT.6 INDUSTRIAL F/UTP 26AWG - CM - T568A/B - 2.5M - PRETO - PVC105 - (RJ45 IP67/RJ45 IP67)</t>
  </si>
  <si>
    <t>F/UTP GIGALAN CAT.6 INDUSTRIAL COPPER PATCH CORD 26AWG - CM - T568A/B - 2.5M - BLACK - PVC105 - (RJ45 IP67/RJ45 IP67)</t>
  </si>
  <si>
    <t>PATCH CORD GIGALAN CAT.6 INDUSTRIAL F/UTP 26AWG - CM - T568A/B - 2.5M - NEGRO - PVC105 - (RJ45 IP67/RJ45 IP67)</t>
  </si>
  <si>
    <t>PATCH CORD GIGALAN CAT.6 INDUSTRIAL F/UTP 26AWG - CM - T568A/B - 5.0M - PRETO - PVC105 - (RJ45 IP67/RJ45 IP67)</t>
  </si>
  <si>
    <t>F/UTP GIGALAN CAT.6 INDUSTRIAL COPPER PATCH CORD 26AWG - CM - T568A/B - 5.0M - BLACK - PVC105 - (RJ45 IP67/RJ45 IP67)</t>
  </si>
  <si>
    <t>PATCH CORD GIGALAN CAT.6 INDUSTRIAL F/UTP 26AWG - CM - T568A/B - 5.0M - NEGRO - PVC105 - (RJ45 IP67/RJ45 IP67)</t>
  </si>
  <si>
    <t>PATCH CORD GIGALAN CAT.6 INDUSTRIAL F/UTP 26AWG - CM - T568A/B - 10.0M - PRETO - PVC105 - (RJ45 IP67/RJ45 IP67)</t>
  </si>
  <si>
    <t>F/UTP GIGALAN CAT.6 INDUSTRIAL COPPER PATCH CORD 26AWG - CM - T568A/B - 10.0M - BLACK - PVC105 - (RJ45 IP67/RJ45 IP67)</t>
  </si>
  <si>
    <t>PATCH CORD GIGALAN CAT.6 INDUSTRIAL F/UTP 26AWG - CM - T568A/B - 10.0M - NEGRO - PVC105 - (RJ45 IP67/RJ45 IP67)</t>
  </si>
  <si>
    <t>PATCH CORD GIGALAN CAT.6 INDUSTRIAL F/UTP 26AWG - LSZH - T568A/B - 0.5M - PRETO - TPU - (RJ45/RJ45)</t>
  </si>
  <si>
    <t>F/UTP GIGALAN CAT.6 INDUSTRIAL COPPER PATCH CORD 26AWG - LSZH - T568A/B - 0.5M - BLACK - TPU - (RJ45/RJ45)</t>
  </si>
  <si>
    <t>PATCH CORD GIGALAN CAT.6 INDUSTRIAL F/UTP 26AWG - LSZH - T568A/B - 0.5M - NEGRO - TPU - (RJ45/RJ45)</t>
  </si>
  <si>
    <t>PATCH CORD GIGALAN CAT.6 INDUSTRIAL F/UTP 26AWG - LSZH - T568A/B - 1.5M - PRETO - TPU - (RJ45/RJ45)</t>
  </si>
  <si>
    <t>F/UTP GIGALAN CAT.6 INDUSTRIAL COPPER PATCH CORD 26AWG - LSZH - T568A/B - 1.5M - BLACK - TPU - (RJ45/RJ45)</t>
  </si>
  <si>
    <t>PATCH CORD GIGALAN CAT.6 INDUSTRIAL F/UTP 26AWG - LSZH - T568A/B - 1.5M - NEGRO - TPU - (RJ45/RJ45)</t>
  </si>
  <si>
    <t>PATCH CORD GIGALAN CAT.6 INDUSTRIAL F/UTP 26AWG - LSZH - T568A/B - 2.5M - PRETO - TPU - (RJ45/RJ45)</t>
  </si>
  <si>
    <t>F/UTP GIGALAN CAT.6 INDUSTRIAL COPPER PATCH CORD 26AWG - LSZH - T568A/B - 2.5M - BLACK - TPU - (RJ45/RJ45)</t>
  </si>
  <si>
    <t>PATCH CORD GIGALAN CAT.6 INDUSTRIAL F/UTP 26AWG - LSZH - T568A/B - 2.5M - NEGRO - TPU - (RJ45/RJ45)</t>
  </si>
  <si>
    <t>PATCH CORD GIGALAN CAT.6 INDUSTRIAL F/UTP 26AWG - LSZH - T568A/B - 5.0M - PRETO - TPU - (RJ45/RJ45)</t>
  </si>
  <si>
    <t>F/UTP GIGALAN CAT.6 INDUSTRIAL COPPER PATCH CORD 26AWG - LSZH - T568A/B - 5.0M - BLACK - TPU - (RJ45/RJ45)</t>
  </si>
  <si>
    <t>PATCH CORD GIGALAN CAT.6 INDUSTRIAL F/UTP 26AWG - LSZH - T568A/B - 5.0M - NEGRO - TPU - (RJ45/RJ45)</t>
  </si>
  <si>
    <t>PATCH CORD GIGALAN CAT.6 INDUSTRIAL F/UTP 26AWG - LSZH - T568A/B - 10.0M - PRETO - TPU - (RJ45/RJ45)</t>
  </si>
  <si>
    <t>F/UTP GIGALAN CAT.6 INDUSTRIAL COPPER PATCH CORD 26AWG - LSZH - T568A/B - 10.0M - BLACK - TPU - (RJ45/RJ45)</t>
  </si>
  <si>
    <t>PATCH CORD GIGALAN CAT.6 INDUSTRIAL F/UTP 26AWG - LSZH - T568A/B - 10.0M - NEGRO - TPU - (RJ45/RJ45)</t>
  </si>
  <si>
    <t>PATCH CORD GIGALAN CAT.6 INDUSTRIAL HIBRIDO F/UTP 26AWG - LSZH - T568A/B - 10.0M - PRETO - TPU - (RJ45/RJ45 IP67)</t>
  </si>
  <si>
    <t>F/UTP HYBRID GIGALAN CAT.6 INDUSTRIAL COPPER PATCH CORD 26AWG - LSZH - T568A/B - 10.0M - BLACK - TPU - (RJ45/RJ45 IP67)</t>
  </si>
  <si>
    <t>PATCH CORD GIGALAN CAT.6 INDUSTRIAL HIBRIDO F/UTP 26AWG - LSZH - T568A/B - 10.0M - NEGRO - TPU - (RJ45/RJ45 IP67)</t>
  </si>
  <si>
    <t>PATCH CORD GIGALAN CAT.6 INDUSTRIAL F/UTP 26AWG  - LSZH - T568A/B - 10.0M - PRETO - TPU - (RJ45-IP67/RJ45-IP67)</t>
  </si>
  <si>
    <t>F/UTP GIGALAN CAT.6 INDUSTRIAL COPPER PATCH CORD 26AWG - LSZH - T568A/B - 10.0M - BLACK - TPU - (RJ45 IP67/RJ45 IP67)</t>
  </si>
  <si>
    <t>PATCH CORD GIGALAN CAT.6 INDUSTRIAL F/UTP 26AWG  - LSZH - T568A/B - 10.0M - NEGRO - TPU - (RJ45-IP67/RJ45-IP67)</t>
  </si>
  <si>
    <t>KIT INSTALACAO INDOOR - FW-3D 1+0 4XE1 75 OHMS</t>
  </si>
  <si>
    <t>CORDAO MONOFIBRA CONECTORIZADO SM G-652D LC-APC/SC-UPC 20.0M - COG - AMARELO</t>
  </si>
  <si>
    <t>SIMPLEX OPTICAL PATCH CORD SM G-652D LC-APC/SC-UPC 20.0M - OFN - YELLOW</t>
  </si>
  <si>
    <t>PATCH CORD OPTICO MONOFIBRA CONECTORIZADO SM G-652D LC-APC/SC-UPC 20.0M - COG - AMARILLO</t>
  </si>
  <si>
    <t>KIT INSTALACAO INDOOR - FW-3D 1+1 4XE1 75 OHMS</t>
  </si>
  <si>
    <t>KIT INSTALACAO INDOOR - FW-3D 2+0 4XE1 75 OHMS</t>
  </si>
  <si>
    <t>KIT INSTALACAO OUTDOOR - FW-3D 1+0 4XE1 75 OHMS</t>
  </si>
  <si>
    <t>PATCH CORD GIGALAN CAT.6 INDUSTRIAL F/UTP 26AWG - CM - T568A/B - 0.5M - PRETO - PVC105 - (RJ45/RJ45)</t>
  </si>
  <si>
    <t>F/UTP GIGALAN CAT.6 INDUSTRIAL COPPER PATCH CORD 26AWG - CM - T568A/B - 0.5M - BLACK - PVC105 - (RJ45/RJ45)</t>
  </si>
  <si>
    <t>PATCH CORD GIGALAN CAT.6 INDUSTRIAL F/UTP 26AWG - CM - T568A/B - 0.5M - NEGRO - PVC105 - (RJ45/RJ45)</t>
  </si>
  <si>
    <t>KIT INSTALACAO OUTDOOR - FW-3D 1+1 4XE1 75 OHMS</t>
  </si>
  <si>
    <t>KIT INSTALACAO OUTDOOR - FW-3D 2+0 4XE1 75 OHMS</t>
  </si>
  <si>
    <t>CABO OPTICO CFOA-SM-AS200-S 08F TS NR (ABNT CL)</t>
  </si>
  <si>
    <t>OPTICAL CABLE CFOA-SM-AS200-S 08F TS NR (ABNT CL)</t>
  </si>
  <si>
    <t>CABLE OPTICO CFOA-SM-AS200-S 08F TS NR (ABNT CL)</t>
  </si>
  <si>
    <t>TERMINAL DE RADIO DIGITAL FW-1500-3D -48VDC, 1+0, LOW, 4XE1, 120 OHMS</t>
  </si>
  <si>
    <t>TERMINAL DE RADIO DIGITAL FW-1500-3D -48VDC, 1+0, HIGH, 4XE1, 120 OHMS</t>
  </si>
  <si>
    <t>TERMINAL DE RADIO DIGITAL FW-1500-3D -48VDC, 1+0 PLUS, LOW, 4XE1, 120 OHMS</t>
  </si>
  <si>
    <t>TERMINAL DE RADIO DIGITAL FW-1500-3D -48VDC, 1+0 PLUS, HIGH, 4XE1, 120 OHMS</t>
  </si>
  <si>
    <t>TERMINAL DE RADIO DIGITAL FW-1500-3D -48VDC, 1+1, LOW, 4XE1, 120 OHMS</t>
  </si>
  <si>
    <t>FW-4000-3D - TERMINAL DE RADIO DIGITAL FW-4000-3D, -48VDC, 1+0, HIGH SB1, 4XE1, 120 OHMS</t>
  </si>
  <si>
    <t>FW-4000-3D - TERMINAL DE RADIO DIGITAL FW-4000-3D, -48VDC, 1+0 PLUS, LOW SB1, 4XE1, 120 OHMS</t>
  </si>
  <si>
    <t>FW-4000-3D - TERMINAL DE RADIO DIGITAL FW-4000-3D, -48VDC, 1+0 PLUS, HIGH SB1, 4XE1, 120 OHMS</t>
  </si>
  <si>
    <t>FW-4000-3D - TERMINAL DE RADIO DIGITAL FW-4000-3D, -48VDC, 1+1 PLUS, LOW SB1, 4XE1, 120 OHMS</t>
  </si>
  <si>
    <t>TERMINAL DE RADIO DIGITAL FW-1500-3D -48VDC, 1+1, HIGH, 4XE1, 120 OHMS</t>
  </si>
  <si>
    <t>TERMINAL DE RADIO DIGITAL FW-1500-3D -48VDC, 2+0, LOW, 4XE1, 120 OHMS</t>
  </si>
  <si>
    <t>TERMINAL DE RADIO DIGITAL FW-1500-3D -48VDC, 2+0, HIGH, 4XE1, 120 OHMS</t>
  </si>
  <si>
    <t>FW-4000-3D - TERMINAL DE RADIO DIGITAL FW-4000-3D, -48VDC, 1+0, LOW SB1, 4XE1, 120 OHMS</t>
  </si>
  <si>
    <t>FW-4000-3D - TERMINAL DE RADIO DIGITAL FW-4000-3D, -48VDC, 1+1 PLUS, HIGH SB1, 4XE1, 120 OHMS</t>
  </si>
  <si>
    <t>FW-4000-3D - TERMINAL DE RADIO DIGITAL FW-4000-3D, -48VDC, 2+0, LOW SB1, 4XE1, 120 OHMS</t>
  </si>
  <si>
    <t>FW-4000-3D - TERMINAL DE RADIO DIGITAL FW-4000-3D, -48VDC, 2+0, HIGH SB1, 4XE1, 120 OHMS</t>
  </si>
  <si>
    <t>FW-4000-3D - TERMINAL DE RADIO DIGITAL FW-4000-3D, -48VDC, 1+0, LOW SB2, 4XE1, 120 OHMS</t>
  </si>
  <si>
    <t>FW-4000-3D - TERMINAL DE RADIO DIGITAL FW-4000-3D, -48VDC, 1+0, HIGH SB2, 4XE1, 120 OHMS</t>
  </si>
  <si>
    <t>SERVICE CABLE CONECTORIZADO 04F SM SC-APC/SC-APC 1.0D2/1.0D2 20.0M - TIGHT - LSZH - AZUL</t>
  </si>
  <si>
    <t>TRUNK CABLE PRE-TERMINATED 04F SM SC-APC/SC-APC 1.0D2/1.0D2 20.0M - TIGHT - LSZH - BLUE</t>
  </si>
  <si>
    <t>CABLE TRONCAL CONECTORIZADO 04F SM SC-APC/SC-APC 1.0D2/1.0D2 20.0M - TIGHT - LSZH - AZUL</t>
  </si>
  <si>
    <t>FW-4000-3D - TERMINAL DE RADIO DIGITAL FW-4000-3D, -48VDC, 1+0 PLUS, LOW SB2, 4XE1, 120 OHMS</t>
  </si>
  <si>
    <t>FW-4000-3D - TERMINAL DE RADIO DIGITAL FW-4000-3D, -48VDC, 1+0 PLUS, HIGH SB2, 4XE1, 120 OHMS</t>
  </si>
  <si>
    <t>FW-4000-3D - TERMINAL DE RADIO DIGITAL FW-4000-3D, -48VDC, 1+1 PLUS, LOW SB2, 4XE1, 120 OHMS</t>
  </si>
  <si>
    <t>FW-4000-3D - TERMINAL DE RADIO DIGITAL FW-4000-3D, -48VDC, 1+1 PLUS, HIGH SB2, 4XE1, 120 OHMS</t>
  </si>
  <si>
    <t>FW-4000-3D - TERMINAL DE RADIO DIGITAL FW-4000-3D, -48VDC, 2+0, HIGH SB2, 4XE1, 120 OHMS</t>
  </si>
  <si>
    <t>SERVICE CABLE CONECTORIZADO 04F SM SC-APC/SC-APC 1.0D2/1.0D2 40.0M - TIGHT - LSZH - AZUL</t>
  </si>
  <si>
    <t>TRUNK CABLE PRE-TERMINATED 04F SM SC-APC/SC-APC 1.0D2/1.0D2 40.0M - TIGHT - LSZH - BLUE</t>
  </si>
  <si>
    <t>CABLE TRONCAL CONECTORIZADO 04F SM SC-APC/SC-APC 1.0D2/1.0D2 40.0M - TIGHT - LSZH - AZUL</t>
  </si>
  <si>
    <t>SERVICE CABLE CONECTORIZADO 04F SM SC-APC/SC-APC 1.0D2/1.0D2 30.0M - TIGHT - LSZH - AZUL</t>
  </si>
  <si>
    <t>TRUNK CABLE PRE-TERMINATED 04F SM SC-APC/SC-APC 1.0D2/1.0D2 30.0M - TIGHT - LSZH - BLUE</t>
  </si>
  <si>
    <t>CABLE TRONCAL CONECTORIZADO 04F SM SC-APC/SC-APC 1.0D2/1.0D2 30.0M - TIGHT - LSZH - AZUL</t>
  </si>
  <si>
    <t>FW-4000-3D - TERMINAL DE RADIO DIGITAL FW-4000-3D, -48VDC, 2+0, LOW SB2, 4XE1, 120 OHMS</t>
  </si>
  <si>
    <t>DATA CABLE MULTILAN U/UTP 24AWGX4P CAT. 5E IEC 60332-1 RED ROHS (EXP)</t>
  </si>
  <si>
    <t>CABLE TRANSMISION DATOS MULTILAN U/UTP 24AWGX4P CAT. 5E IEC 60332-1 RO ROHS (EXP)</t>
  </si>
  <si>
    <t>DATA CABLE MULTILAN U/UTP 24AWGX4P CAT.5E CM BLUE RoHS</t>
  </si>
  <si>
    <t>EXTENSAO OPTICA CONECTORIZADA 16F BLI G-657A (TELCORDIA) SC-APC 1.5M  D0.9 (ADAPTADOR COM SHUTTER ANGULAR)</t>
  </si>
  <si>
    <t>PIGTAIL AND OPTICAL ADAPTER KIT 16F BLI G-657A (TELCORDIA) SC-APC 1.5M D0.9 (ADAPTER WITH ANGLED SHUTTER)</t>
  </si>
  <si>
    <t>EXTENSION OPTICA CONECTORIZADA 16F BLI G-657A (TELCORDIA) SC-APC 1.5M D0.9 (ADAPTADOR CON SHUTTER ANGULAR)</t>
  </si>
  <si>
    <t>FK-CTO-16MI CAIXA TERMINAL OPTICA CONECTORIZADA INLINE COM SAÍDA PLANA COM FITA ADESIVA E SUPORTE MODIFICADO (ENTEL)</t>
  </si>
  <si>
    <t>FK-CTO-16MI SLIMBOX DROP TERMINAL OUTPUT FLAT WITH TAPE AND MODIFIED SUPPORT (ENTEL)</t>
  </si>
  <si>
    <t>FK-CTO-16MI CAJA TERMINAL OPTICA CONECTORIZADA INLINE SALIDA FLAT CON CINTA ADHESIVA Y SOPORTE MODIFICADO (ENTEL)</t>
  </si>
  <si>
    <t>CABO OPTICO CFOA-SM-AS-CMO7KN-S 192F G-652D</t>
  </si>
  <si>
    <t>OPTICAL CABLE CFOA-SM-AS-CMO7KN-S 192F G-652D</t>
  </si>
  <si>
    <t>CABLE OPTICO CFOA-SM-AS-CMO7KN-S 192F G-652D</t>
  </si>
  <si>
    <t>CAIXA TERMINAL OPTICA CONECTORIZADA INLINE FK-CTO-16MI COM SAIDA FLAT E COM ENTRADA 3 TAMANHOS (ENTEL)</t>
  </si>
  <si>
    <t>SLIMBOX DROP TERMINAL FK-CTO-16MI WITH OUTPUT FLAT AND IMPUT 3 SIZES (ENTEL)</t>
  </si>
  <si>
    <t>CAJA TERMINAL OPTICA CONECTORIZADA INLINE FK-CTO-16MI CON SALIDA PLANA Y ENTRADA 3 MEDIDAS (ENTEL)</t>
  </si>
  <si>
    <t>SUPORTE MODIFICADO DE INSTALACAO EM CORDOALHA FK-CTO-16MI</t>
  </si>
  <si>
    <t>MODIFIED STRAND INSTALLATION KIT FOR SLIMBOX DROP TERMINAL FK-CTO-16MI</t>
  </si>
  <si>
    <t>SOPORTE MODIFICADO PARA INSTALACIÓN EN CORDAJE PARA CAJA DE TERMINACIÓN OPTICA FK-CTO-16MI</t>
  </si>
  <si>
    <t>CABO OPTICO CFOI-MM-UB 48F (50) OM3 TS LSZH AQ (ABNT)</t>
  </si>
  <si>
    <t>OPTICAL CABLE CFOI-MM-UB 48F (50) OM3 TS LSZH AQ (ABNT)</t>
  </si>
  <si>
    <t>CABLE OPTICO CFOI-MM-UB 48F (50) OM3 TS LSZH AQ (ABNT)</t>
  </si>
  <si>
    <t>SERVICE CABLE CONECTORIZADO FANOUT 12F BLI A/B G-657A LC-UPC/MPO12-APC(F) 0.8D2/0.8D2 10.0M - UT - LSZH - AMARELO - TIPO A</t>
  </si>
  <si>
    <t>CAIXA TERMINAL OPTICA CONECTORIZADA INLINE FK-CTO-16MI (MB SAIDA FLAT COM ENTRADA 3 TAMANHOS) (ENTEL)</t>
  </si>
  <si>
    <t>SLIMBOX DROP TERMINAL FK-CTO-16MI (MB OUTPUT FLAT WITH 3 SIZES OF IMPUT) (ENTEL)</t>
  </si>
  <si>
    <t>CAJA TERMINAL OPTICA CONECTORIZADA INLINE FK-CTO-16MI (MB SALIDA FLAT CON 3 MEDIDAS DE ENTRADA) (ENTEL)</t>
  </si>
  <si>
    <t>EXTENSAO OPTICA CONECTORIZADA 02F SM LC-APC 1.5M - LSZH - AZUL - D2</t>
  </si>
  <si>
    <t>PIGTAIL AND OPTICAL ADAPTER KIT 02F SM LC-APC 1.5M - LSZH - BLUE - D2</t>
  </si>
  <si>
    <t>PIGTAIL Y ACOPLADOR OPTICO 02F SM LC-APC 1.5M - LSZH - AZUL -D2</t>
  </si>
  <si>
    <t>CABO OPTICO CFOA-SM-LV-AS-CMO5KN-S 36F RT</t>
  </si>
  <si>
    <t>OPTICAL CABLE CFOA-SM-LV-AS-CMO5KN-S 36F RT</t>
  </si>
  <si>
    <t>CABLE OPTICO CFOA-SM-LV-AS-CMO5KN-S 36F RT</t>
  </si>
  <si>
    <t>CABO OPTICO CFOA-SM-LV-AS-CMO20KN-S-06F-RT (ABNT CL)</t>
  </si>
  <si>
    <t>OPTICAL CABLE CFOA-SM-LV-AS-CMO20KN-S-06F-RT (ABNT CL)</t>
  </si>
  <si>
    <t>CABLE OPTICO CFOA-SM-LV-AS-CMO20KN-S-06F-RT (ABNT CL)</t>
  </si>
  <si>
    <t>EMENDA MECÂNICA FIBRLOK II 2529</t>
  </si>
  <si>
    <t>MECHANICAL SPLICE FIBRLOK II 2529</t>
  </si>
  <si>
    <t>ENMIENDA MECÁNICA FIBRLOK II 2529</t>
  </si>
  <si>
    <t>CABO OPTICO OPDC-M (24F SM 10,1MM AÇO GALVANIZADO HS CLASSE A - 1 METRO = 0,418 KG)</t>
  </si>
  <si>
    <t>OPDC-M CABLE SC Gp.051.101.20 (24F SM) - ( 1 METRO = 0,418 KG)</t>
  </si>
  <si>
    <t>CABLE OPTICO OPDC-M SC Gp.051.101.20 (24F SM) - ( 1 METRO = 0,418 KG)</t>
  </si>
  <si>
    <t>CABO OPTICO AT-3BE27N6-024-CLDB</t>
  </si>
  <si>
    <t>OPTICAL CABLE AT-3BE27N6-024-CLDB</t>
  </si>
  <si>
    <t>CABLE OPTICO AT-3BE27N6-024-CLDB</t>
  </si>
  <si>
    <t>SERVICE CABLE CONECTORIZADO 48F SM G-652D MPO12-APC(F)/MPO12-APC(F) 0.8D3/0.8D3 100.0M - TS - LSZH - AMARELO - TIPO B</t>
  </si>
  <si>
    <t>TRUNK CABLE PRE-TERMINATED 48F SM G-652D MPO12-APC(F)/MPO12-APC(F) 0.8D3/0.8D3 100.0M - TS - LSZH - YELLOW - TYPE B</t>
  </si>
  <si>
    <t>CABLE TRONCAL CONECTORIZADO 48F SM G-652D MPO12-APC(F)/MPO12-APC(F) 0.8D3/0.8D3 100.0M - TS - LSZH - AMARILLO  - TIPO B</t>
  </si>
  <si>
    <t>SERVICE CABLE CONECTORIZADO 12F BLI A/B G-657A MPO12-APC(F)/MPO12-APC(F) 0.8D3/0.8D3 10.0M - UT - LSZH - AZUL - TIPO B</t>
  </si>
  <si>
    <t>TRUNK CABLE PRE-TERMINATED 12F BLI A/B G-657A MPO12-APC(F)/MPO12-APC(F) 0.8D3/0.8D3 10.0M - UT - LSZH - BLUE - TYPE B</t>
  </si>
  <si>
    <t>CABLE TRONCAL CONECTORIZADO 12F BLI A/B G-657A MPO12-APC(F)/MPO12-APC(F) 0.8D3/0.8D3 10.0M - UT - LSZH - AZUL - TIPO B</t>
  </si>
  <si>
    <t>SERVICE CABLE CONECTORIZADO 48F SM G-652D MPO12-APC(F)/MPO12-APC(F) 0.8D3/0.8D3 15.0M - TS - LSZH - AMARELO - TIPO B</t>
  </si>
  <si>
    <t>TRUNK CABLE PRE-TERMINATED 48F SM G-652D MPO12-APC(F)/MPO12-APC(F) 0.8D3/0.8D3 15.0M - TS - LSZH - YELLOW - TYPE B</t>
  </si>
  <si>
    <t>CABLE TRONCAL CONECTORIZADO 48F SM G-652D MPO12-APC(F)/MPO12-APC(F) 0.8D3/0.8D3 15.0M - TS - LSZH - AMARILLO  - TIPO B</t>
  </si>
  <si>
    <t>SERVICE CABLE CONECTORIZADO 12F BLI A/B G-657A MPO12-APC(F)/MPO12-APC(F) 0.8D3/0.8D3 5.0M - UT - LSZH - AZUL - TIPO B</t>
  </si>
  <si>
    <t>TRUNK CABLE PRE-TERMINATED 12F BLI A/B G-657A MPO12-APC(F)/MPO12-APC(F) 0.8D3/0.8D3 5.0M - UT - LSZH - BLUE - TYPE B</t>
  </si>
  <si>
    <t>CABLE TRONCAL CONECTORIZADO 12F BLI A/B G-657A MPO12-APC(F)/MPO12-APC(F) 0.8D3/0.8D3 5.0M - UT - LSZH - AZUL  - TIPO B</t>
  </si>
  <si>
    <t>SERVICE CABLE CONECTORIZADO 12F BLI A/B G-657A MPO12-APC(F)/MPO12-APC(F) 0.8D3/0.8D3 150.0M - UT - LSZH - AZUL - TIPO B</t>
  </si>
  <si>
    <t>TRUNK CABLE PRE-TERMINATED 12F BLI A/B G-657A MPO12-APC(F)/MPO12-APC(F) 0.8D3/0.8D3 150.0M - UT - LSZH - BLUE - TYPE B</t>
  </si>
  <si>
    <t>CABLE TRONCAL CONECTORIZADO 12F BLI A/B G-657A MPO12-APC(F)/MPO12-APC(F) 0.8D3/0.8D3 150.0M - UT - LSZH - AZUL  - TIPO B</t>
  </si>
  <si>
    <t>ELABORAÇÃO DE PROJETO E DESENHO DOS REFORÇOS - TORRES ENEL SP</t>
  </si>
  <si>
    <t>PROJECT AND DESIGN DEVELOPMENT OF REINFORCEMENT TOWERS ENEL SP</t>
  </si>
  <si>
    <t>DESARROLLO DE PROYECTO Y DISEÑO DE LOS REFUERZOS ESTRUCTURALES - ENEL SP</t>
  </si>
  <si>
    <t>ELABORAÇÃO DE PROJETO DA FERRAGEM DE ADAPTAÇÃO</t>
  </si>
  <si>
    <t>DESIGN OF FIXING HARDWARE FOR OPDC</t>
  </si>
  <si>
    <t>PROYECTO DEL HERRAJE DE ADAPTACIÓN</t>
  </si>
  <si>
    <t>CORDAO DUPLEX CONECTORIZADO 62.5 SC-UPC/SC-UPC 10.0M - LSZH - LARANJA</t>
  </si>
  <si>
    <t>DUPLEX OPTICAL PATCH CORD 62.5 SC-UPC/SC-UPC 10.0M - LSZH - ORANGE</t>
  </si>
  <si>
    <t>PATCH CORD OPTICO DUPLEX CONECTORIZADO 62.5 SC-UPC/SC-UPC 10.0M - LSZH - NARANJA</t>
  </si>
  <si>
    <t>CORDAO DUPLEX CONECTORIZADO 62.5 LC-UPC/LC-UPC 10.0M - LSZH - LARANJA (A - B)</t>
  </si>
  <si>
    <t>CORDAO DUPLEX CONECTORIZADO 62.5 FC-UPC/FC-UPC 2.5M - LSZH - LARANJA</t>
  </si>
  <si>
    <t>DUPLEX OPTICAL PATCH CORD 62.5 FC-UPC/FC-UPC 2.5M - LSZH - ORANGE</t>
  </si>
  <si>
    <t>PATCH CORD OPTICO DUPLEX CONECTORIZADO 62.5 FC-UPC/FC-UPC 2.5M - LSZH - NARANJA</t>
  </si>
  <si>
    <t>CORDAO DUPLEX CONECTORIZADO 62.5 FC-UPC/FC-UPC 10.0M - LSZH - LARANJA</t>
  </si>
  <si>
    <t>DUPLEX OPTICAL PATCH CORD 62.5 FC-UPC/FC-UPC 10.0M - LSZH - ORANGE</t>
  </si>
  <si>
    <t>PATCH CORD OPTICO DUPLEX CONECTORIZADO 62.5 FC-UPC/FC-UPC 10.0M - LSZH - NARANJA</t>
  </si>
  <si>
    <t>CORDAO DUPLEX CONECTORIZADO 62.5 FC-UPC/FC-UPC 25.0M - LSZH - LARANJA</t>
  </si>
  <si>
    <t>DUPLEX OPTICAL PATCH CORD 62.5 FC-UPC/FC-UPC 25.0M - LSZH - ORANGE</t>
  </si>
  <si>
    <t>PATCH CORD OPTICO DUPLEX CONECTORIZADO 62.5 FC-UPC/FC-UPC 25.0M - LSZH - NARANJA</t>
  </si>
  <si>
    <t>CORDAO DUPLEX CONECTORIZADO 62.5 FC-UPC/FC-UPC 50.0M - LSZH - LARANJA</t>
  </si>
  <si>
    <t>DUPLEX OPTICAL PATCH CORD 62.5 FC-UPC/FC-UPC 50.0M - LSZH - ORANGE</t>
  </si>
  <si>
    <t>PATCH CORD OPTICO DUPLEX CONECTORIZADO 62.5 FC-UPC/FC-UPC 50.0M - LSZH - NARANJA</t>
  </si>
  <si>
    <t>CORDAO DUPLEX CONECTORIZADO 50.0 SC-UPC/SC-UPC 10.0M - LSZH - AMARELO</t>
  </si>
  <si>
    <t>DUPLEX OPTICAL PATCH CORD 50.0 SC-UPC/SC-UPC 10.0M - LSZH - YELLOW</t>
  </si>
  <si>
    <t>PATCH CORD OPTICO DUPLEX CONECTORIZADO 50.0 SC-UPC/SC-UPC 10.0M - LSZH - AMARILLO</t>
  </si>
  <si>
    <t>CORDAO DUPLEX CONECTORIZADO 50.0 LC-UPC/LC-UPC 10.0M - LSZH - AMARELO (A - B)</t>
  </si>
  <si>
    <t>DUPLEX OPTICAL PATCH CORD 50.0 LC-UPC/LC-UPC 10.0M - LSZH - YELLOW (A - B)</t>
  </si>
  <si>
    <t>PATCH CORD OPTICO DUPLEX CONECTORIZADO 50.0 LC-UPC/LC-UPC 10.0M - LSZH - AMARILLO (A - B)</t>
  </si>
  <si>
    <t>CORDAO DUPLEX CONECTORIZADO 50.0 FC-UPC/FC-UPC 10.0M - LSZH - AMARELO</t>
  </si>
  <si>
    <t>DUPLEX OPTICAL PATCH CORD 50.0 FC-UPC/FC-UPC 10.0M - LSZH - YELLOW</t>
  </si>
  <si>
    <t>PATCH CORD OPTICO DUPLEX CONECTORIZADO 50.0 FC-UPC/FC-UPC 10.0M - LSZH - AMARILLO</t>
  </si>
  <si>
    <t>CORDAO DUPLEX CONECTORIZADO 50.0 ST-UPC/ST-UPC 2.5M - LSZH - AMARELO</t>
  </si>
  <si>
    <t>DUPLEX OPTICAL PATCH CORD 50.0 ST-UPC/ST-UPC 2.5M - LSZH  - YELLOW</t>
  </si>
  <si>
    <t>PATCH CORD OPTICO DUPLEX CONECTORIZADO 50.0 ST-UPC/ST-UPC 2.5M - LSZH  - AMARILLO</t>
  </si>
  <si>
    <t>CORDAO DUPLEX CONECTORIZADO 50.0 FC-UPC/FC-UPC 2.5M - LSZH - AMARELO</t>
  </si>
  <si>
    <t>DUPLEX OPTICAL PATCH CORD 50.0 FC-UPC/FC-UPC 2.5M - LSZH - YELLOW</t>
  </si>
  <si>
    <t>PATCH CORD OPTICO DUPLEX CONECTORIZADO 50.0 FC-UPC/FC-UPC 2.5M - LSZH - AMARILLO</t>
  </si>
  <si>
    <t>CORDAO DUPLEX CONECTORIZADO 50.0 FC-UPC/FC-UPC 25.0M - LSZH - AMARELO</t>
  </si>
  <si>
    <t>DUPLEX OPTICAL PATCH CORD 50.0 FC-UPC/FC-UPC 25.0M - LSZH - YELLOW</t>
  </si>
  <si>
    <t>PATCH CORD OPTICO DUPLEX CONECTORIZADO 50.0 FC-UPC/FC-UPC 25.0M - LSZH - AMARILLO</t>
  </si>
  <si>
    <t>CORDAO DUPLEX CONECTORIZADO 50.0 FC-UPC/FC-UPC 50.0M - LSZH - AMARELO</t>
  </si>
  <si>
    <t>DUPLEX OPTICAL PATCH CORD 50.0 FC-UPC/FC-UPC 50.0M - LSZH - YELLOW</t>
  </si>
  <si>
    <t>PATCH CORD OPTICO DUPLEX CONECTORIZADO 50.0 FC-UPC/FC-UPC 50.0M - LSZH - AMARILLO</t>
  </si>
  <si>
    <t>CORDAO DUPLEX CONECTORIZADO 50.0 ST-UPC/ST-UPC 10.0M - LSZH - AMARELO</t>
  </si>
  <si>
    <t>DUPLEX OPTICAL PATCH CORD 50.0 ST-UPC/ST-UPC 10.0M - LSZH - YELLOW</t>
  </si>
  <si>
    <t>PATCH CORD OPTICO DUPLEX CONECTORIZADO 50.0 ST-UPC/ST-UPC 10.0M - LSZH- AMARILLO</t>
  </si>
  <si>
    <t>CORDAO DUPLEX CONECTORIZADO 50.0 ST-UPC/ST-UPC 25.0M - LSZH - AMARELO</t>
  </si>
  <si>
    <t>DUPLEX OPTICAL PATCH CORD 50.0 ST-UPC/ST-UPC 25.0M - LSZH - YELLOW</t>
  </si>
  <si>
    <t>PATCH CORD OPTICO DUPLEX CONECTORIZADO 50.0 ST-UPC/ST-UPC 25.0M - LSZH - AMARILLO</t>
  </si>
  <si>
    <t>CORDAO DUPLEX CONECTORIZADO 50.0 ST-UPC/ST-UPC 50.0M - LSZH - AMARELO</t>
  </si>
  <si>
    <t>DUPLEX OPTICAL PATCH CORD 50.0 ST-UPC/ST-UPC 50.0M - LSZH - YELLOW</t>
  </si>
  <si>
    <t>PATCH CORD OPTICO DUPLEX CONECTORIZADO 50.0 ST-UPC/ST-UPC 50.0M - LSZH - AMARILLO</t>
  </si>
  <si>
    <t>CORDAO DUPLEX CONECTORIZADO OM3 ST-UPC/ST-UPC 2.5M - LSZH - ACQUA</t>
  </si>
  <si>
    <t>DUPLEX OPTICAL PATCH CORD OM3 ST-UPC/ST-UPC 2.5M - LSZH - AQUA</t>
  </si>
  <si>
    <t>PATCH CORD OPTICO DUPLEX CONECTORIZADO OM3 ST-UPC/ST-UPC 2.5M - LSZH - ACQUA</t>
  </si>
  <si>
    <t>CORDAO DUPLEX CONECTORIZADO OM3 FC-UPC/FC-UPC 2.5M - LSZH - ACQUA</t>
  </si>
  <si>
    <t>DUPLEX OPTICAL PATCH CORD OM3 FC-UPC/FC-UPC 2.5M - LSZH - AQUA</t>
  </si>
  <si>
    <t>PATCH CORD OPTICO DUPLEX CONECTORIZADO OM3 FC-UPC/FC-UPC 2.5M - LSZH - ACQUA</t>
  </si>
  <si>
    <t>CORDAO DUPLEX CONECTORIZADO OM3 ST-UPC/ST-UPC 10.0M - LSZH - ACQUA</t>
  </si>
  <si>
    <t>DUPLEX OPTICAL PATCH CORD OM3 ST-UPC/ST-UPC 10.0M - LSZH - AQUA</t>
  </si>
  <si>
    <t>PATCH CORD OPTICO DUPLEX CONECTORIZADO OM3 ST-UPC/ST-UPC 10.0M - LSZH - ACQUA</t>
  </si>
  <si>
    <t>CORDAO DUPLEX CONECTORIZADO OM3 ST-UPC/ST-UPC 25.0M - LSZH - ACQUA</t>
  </si>
  <si>
    <t>DUPLEX OPTICAL PATCH CORD OM3 ST-UPC/ST-UPC 25.0M - LSZH - AQUA</t>
  </si>
  <si>
    <t>PATCH CORD OPTICO DUPLEX CONECTORIZADO OM3 ST-UPC/ST-UPC 25.0M - LSZH - ACQUA</t>
  </si>
  <si>
    <t>CORDAO DUPLEX CONECTORIZADO OM3 ST-UPC/ST-UPC 50.0M - LSZH - ACQUA</t>
  </si>
  <si>
    <t>DUPLEX OPTICAL PATCH CORD OM3 ST-UPC/ST-UPC 50.0M - LSZH - AQUA</t>
  </si>
  <si>
    <t>PATCH CORD OPTICO DUPLEX CONECTORIZADO OM3 ST-UPC/ST-UPC 50.0M - LSZH - ACQUA</t>
  </si>
  <si>
    <t>CORDAO DUPLEX CONECTORIZADO OM3 FC-UPC/FC-UPC 10.0M - LSZH - ACQUA</t>
  </si>
  <si>
    <t>DUPLEX OPTICAL PATCH CORD OM3 FC-UPC/FC-UPC 10.0M - LSZH - AQUA</t>
  </si>
  <si>
    <t>PATCH CORD OPTICO DUPLEX CONECTORIZADO OM3 FC-UPC/FC-UPC 10.0M - LSZH - ACQUA</t>
  </si>
  <si>
    <t>CORDAO DUPLEX CONECTORIZADO OM3 FC-UPC/FC-UPC 25.0M - LSZH - ACQUA</t>
  </si>
  <si>
    <t>DUPLEX OPTICAL PATCH CORD OM3 FC-UPC/FC-UPC 25.0M - LSZH - AQUA</t>
  </si>
  <si>
    <t>PATCH CORD OPTICO DUPLEX CONECTORIZADO OM3 FC-UPC/FC-UPC 25.0M - LSZH - ACQUA</t>
  </si>
  <si>
    <t>CORDAO DUPLEX CONECTORIZADO OM3 FC-UPC/FC-UPC 50.0M - LSZH - ACQUA</t>
  </si>
  <si>
    <t>DUPLEX OPTICAL PATCH CORD OM3 FC-UPC/FC-UPC 50.0M - LSZH - AQUA</t>
  </si>
  <si>
    <t>PATCH CORD OPTICO DUPLEX CONECTORIZADO OM3 FC-UPC/FC-UPC 50.0M - LSZH - ACQUA</t>
  </si>
  <si>
    <t>CORDAO DUPLEX CONECTORIZADO SM ST-UPC/ST-UPC 50.0M - LSZH - AZUL</t>
  </si>
  <si>
    <t>DUPLEX OPTICAL PATCH CORD SM ST-UPC/ST-UPC 50.0M - LSZH - BLUE</t>
  </si>
  <si>
    <t>PATCH CORD OPTICO DUPLEX CONECTORIZADO SM ST-UPC/ST-UPC 50.0M - LSZH - AZUL</t>
  </si>
  <si>
    <t>CAIXA DE EMENDA COM TRÊS ENTRADAS P/ OPGW 14,1MM 36FO + 1 ENTRADA DIELETRICO C/ SUPORTE FIXAÇÃO - EN320</t>
  </si>
  <si>
    <t>CAJA DE EMPALME CON TRES ENTRADAS P/ CABLE OPGW 14,1MM 36FO   1 ENTRADA DIELECTRICO C/ SOPORTE FIJACIÓN - EN320</t>
  </si>
  <si>
    <t>CORDAO DUPLEX CONECTORIZADO SM G-652D FC-UPC/FC-UPC 50.0M - LSZH - AMARELO</t>
  </si>
  <si>
    <t>DUPLEX OPTICAL PATCH CORD SM G-652D FC-UPC/FC-UPC 50.0M - LSZH - YELLOW</t>
  </si>
  <si>
    <t>PATCH CORD OPTICO DUPLEX CONECTORIZADO SM G-652D FC-UPC/FC-UPC 50.0M - LSZH - AMARILLO</t>
  </si>
  <si>
    <t>CAIXA DE EMENDA COM TRÊS ENTRADAS P/ OPGW 12,4MM 36FO + 1 ENTRADA DIELETRICO C/ SUPORTE FIXAÇÃO - EN320</t>
  </si>
  <si>
    <t>SPLICE BOX WITH THREE ENTRANCES FOR OPGW 12.4MM +  1 ENTRANCE FOR DIELECTRIC CABLE WITH FIXING HARDWARE - EN320</t>
  </si>
  <si>
    <t>CAJA DE EMPALME CON TRES ENTRADAS P/ CABLE OPGW 12,4MM 36FO   1 ENTRADA DIELECTRICO C/ SOPORTE FIJACIÓN - EN320</t>
  </si>
  <si>
    <t>SERVICE CABLE CONECTORIZADO 48F SM G-652D LC-APC/SC-UPC 1.75D2/1.0D2 14.5M - MC - LSZH - AMARELO</t>
  </si>
  <si>
    <t>TRUNK CABLE PRE-TERMINATED 48F SM G-652D LC-APC/SC-UPC 1.75D2/1.0D2 14.5M - MC - LSZH - YELLOW</t>
  </si>
  <si>
    <t>CABLE TRONCAL CONECTORIZADO 48F SM G-652D LC-APC/SC-UPC 1.75D2/1.0D2 14.5M - MC - LSZH - AMARILLO</t>
  </si>
  <si>
    <t>SERVICE CABLE CONECTORIZADO 48F SM G-652D LC-APC/SC-UPC 1.75D2/1.75D2 20.0M - MC - LSZH - AMARELO</t>
  </si>
  <si>
    <t>TRUNK CABLE PRE-TERMINATED 48F SM G-652D LC-APC/SC-UPC 1.75D2/1.75D2 20.0M - MC - LSZH - YELLOW</t>
  </si>
  <si>
    <t>CABLE TRONCAL CONECTORIZADO 48F SM G-652D LC-APC/SC-UPC 1.75D2/1.75D2 20.0M - MC - LSZH - AMARILLO</t>
  </si>
  <si>
    <t>SERVICE CABLE CONECTORIZADO 24F BLI-A/B G-657A MPO12-UPC(M)/MPO12-UPC(M) 0.8D3/0.8D3 250.0M - DDR-S-TS (PFV) - LSZH - AMARILLO - TIPO B</t>
  </si>
  <si>
    <t>CORDAO DUPLEX CONECTORIZADO SM G-652D SC-UPC/SC-UPC 3.0M - LSZH - AZUL</t>
  </si>
  <si>
    <t>DUPLEX OPTICAL PATCH CORD SM G-652D SC-UPC/SC-UPC 3.0M - LSZH - BLUE</t>
  </si>
  <si>
    <t>PATCH CORD OPTICO DUPLEX CONECTORIZADO SM G-652D SC-UPC/SC-UPC 3.0M - LSZH - AZUL</t>
  </si>
  <si>
    <t>CABO OPTICO CFOT-MM-UB 48F (50)OM4 COG</t>
  </si>
  <si>
    <t>OPTICAL CABLE CFOT-MM-UB 48F (50)OM4 COG</t>
  </si>
  <si>
    <t>CABLE OPTICO CFOT-MM-UB 48F (50)OM4  COG</t>
  </si>
  <si>
    <t>CABO OPTICO AT-3BE27NT-144-CLCB</t>
  </si>
  <si>
    <t>OPTICAL CABLE AT-3BE27NT-144-CLCB</t>
  </si>
  <si>
    <t>CABLE OPTICO AT-3BE27NT-144-CLCB</t>
  </si>
  <si>
    <t>CABO OPTICO CFOA-SM-DDR-S 04F TS (PFV) (ABNT CL)</t>
  </si>
  <si>
    <t>OPTICAL CABLE CFOA-SM-DDR-S 04F TS (PFV) (ABNT CL)</t>
  </si>
  <si>
    <t>CABLE OPTICO CFOA-SM-DDR-S 04F TS (PFV) (ABNT CL)</t>
  </si>
  <si>
    <t>CABO OPTICO CFOA-SM-DD-S 288F  G-652D NR (24F/T - CATV)</t>
  </si>
  <si>
    <t>OPTICAL CABLE CFOA-SM-DD-S 288F  G-652D NR (24F/T - CATV)</t>
  </si>
  <si>
    <t>CABLE OPTICO CFOA-SM-DD-S 288F  G-652D NR (24F/T - CATV)</t>
  </si>
  <si>
    <t>ET03499</t>
  </si>
  <si>
    <t>a0A6100000blo1d</t>
  </si>
  <si>
    <t>RESERVADO: CABO OPTICO CFOA-SM-DD-S 288F  G-652D NR (24F/T - CATV)</t>
  </si>
  <si>
    <t>CAJA TERMINAL OPTICA PRECONECTORIZADA SELLADA FK-CTOP-L8 (50.0M MINI-RA 08F SLIMCONNECTOR)</t>
  </si>
  <si>
    <t>OPTICAL CABLE CFOA-SM-ARD-S 48F TS (ABNT CL)</t>
  </si>
  <si>
    <t>CABLE OPTICO CFOA-SM-ARD-S 48F TS (ABNT CL)</t>
  </si>
  <si>
    <t>CABO OPTICO CFOA-SM-DER-G (PFV) 12F (ABNT CL)</t>
  </si>
  <si>
    <t>OPTICAL CABLE CFOA-SM-DER-G (PFV) 12F (ABNT CL)</t>
  </si>
  <si>
    <t>CABLE OPTICO CFOA-SM-DER-G (PFV) 12F (ABNT CL)</t>
  </si>
  <si>
    <t>CABO OPTICO CABO OPTICO CFOA-SM-LV-AS-CMO15KN-S-12F NR (ABNT CL)</t>
  </si>
  <si>
    <t>OPTICAL CABLE CABO OPTICO CFOA-SM-LV-AS-CMO15KN-S-12F NR (ABNT CL)</t>
  </si>
  <si>
    <t>CABLE OPTICO CABO OPTICO CFOA-SM-LV-AS-CMO15KN-S-12F NR (ABNT CL)</t>
  </si>
  <si>
    <t>CABO OPTICO AT-3BE17NT-048-CLGA LSZH</t>
  </si>
  <si>
    <t>OPTICAL CABLE AT-3BE17NT-048-CLGA LSZH</t>
  </si>
  <si>
    <t>CABLE OPTICO AT-3BE17NT-048-CLGA LSZH</t>
  </si>
  <si>
    <t>DIO CURTO BT48 04F SM SC-UPC (PIGTAIL TELCORDIA)</t>
  </si>
  <si>
    <t>ODF SHORT BT48 04F SM SC-UPC (PIGTAIL TELCORDIA)</t>
  </si>
  <si>
    <t>ODF CORTO BT48 04F SM SC-UPC (PIGTAIL TELCORDIA)</t>
  </si>
  <si>
    <t>CABO OPTICO CFOA-SM-LV-AS-CMO12KN-S 24F G-652D RC/RT</t>
  </si>
  <si>
    <t>OPTICAL CABLE CFOA-SM-LV-AS-CMO12KN-S 24F G-652D RC/RT</t>
  </si>
  <si>
    <t>CABLE OPTICO CFOA-SM-LV-AS-CMO12KN-S 24F G-652D RC/RT</t>
  </si>
  <si>
    <t>CEIP 12 (CAIXA DE EMENDA INTERNA DE PAREDE 12F COM 2 SPLITTER 1X4 SC-APC/SC-APC)</t>
  </si>
  <si>
    <t>SLIMBOX 12-FIBER INTERNAL ADAPTER MODULE (CEIP 12 - WITH 2 SPLITTER 1X4 SC-APC/SC-APC)</t>
  </si>
  <si>
    <t>CEIP 12 (CAJA DE EMPALME INTERNA DE PARED 12F CON 2 SPLITTER 1X4 SC-APC/SC-APC)</t>
  </si>
  <si>
    <t>ET04167</t>
  </si>
  <si>
    <t>a0A6100001fEEdx</t>
  </si>
  <si>
    <t>DGOI-C 64 (DISTRIBUIDOR GERAL OPTICO INTERNO CONECTORIZADO MODULAR - CONEC. PRUMADA MONTADO 17 ADAP E 1 SPLITTER 1X16 SC-APC/SC-APC).</t>
  </si>
  <si>
    <t>DGOI-C 64 (CONNECTORIZED MDU MODULAR DISTRIBUTION BOX - RISER CABLE CONNECT ASSEMBLED WITH 17 ADAP AND 1 SPLITTER 1X16 SC-APC/SC-APC).</t>
  </si>
  <si>
    <t>DGOI-C 64 (DISTRIBUIDOR GENERAL OPTICO INTERNO CONECTORIZADO MODULAR - CONEC. RISER MONTADO 17 ADAP Y 1 SPLITTER 1X16 SC-APC/SC-APC).</t>
  </si>
  <si>
    <t>ET04168</t>
  </si>
  <si>
    <t>a0A6100001fEEeC</t>
  </si>
  <si>
    <t>PATCH CORD U/UTP GIGALAN GREEN CAT.6 - LSZH - T568A/B - 20.0M - BRANCO</t>
  </si>
  <si>
    <t>U/UTP CAT.6 COPPER PATCH CORD GIGALAN GREEN - LSZH - T568A/B - 20.0M - WHITE</t>
  </si>
  <si>
    <t>PATCH CORD U/UTP GIGALAN GREEN CAT.6 - LSZH - T568A/B - 20.0M - BLANCO</t>
  </si>
  <si>
    <t>DUPLEX OPTICAL PATCH CORD BLI A/B G-657A LC-APC/LC-UPC 3.0M - LSZH -BLUE</t>
  </si>
  <si>
    <t>RADIO TERMINAL ODU OMNIBAS 7GHZ, ALTA, DS 0154, SB 43 - INTRACOM</t>
  </si>
  <si>
    <t>Radio Terminal ODU OmniBas 7GHz, Alta, DS 0154, SB 43</t>
  </si>
  <si>
    <t>ET04222</t>
  </si>
  <si>
    <t>a0A4N00001oRHXV</t>
  </si>
  <si>
    <t>RADIO TERMINAL ODU OMNIBAS 7GHZ, ALTA, DS 0154, SB 44 - INTRACOM</t>
  </si>
  <si>
    <t>Radio Terminal ODU OmniBas 7GHz, Alta, DS 0154, SB 44</t>
  </si>
  <si>
    <t>RADIO TERMINAL ODU OMNIBAS 7GHZ, BAIXA, DS 0154, SB 43 - INTRACOM</t>
  </si>
  <si>
    <t>Radio Terminal ODU OmniBas 7GHz, Baixa, DS 0154, SB 43</t>
  </si>
  <si>
    <t>RADIO TERMINAL ODU OMNIBAS 7GHZ, BAIXA, DS 0154, SB 44 - INTRACOM</t>
  </si>
  <si>
    <t>RADIO TERMINAL FULL OUTDOOR OMNIBAS OSDR 15, ALTA, DS 0420, SB 11, COM LICENCAS BASICAS + 1024QAM - INTRACOM</t>
  </si>
  <si>
    <t>ET04221</t>
  </si>
  <si>
    <t>a0A4N00001oRH9R</t>
  </si>
  <si>
    <t>DUPLEX OPTICAL PATCH CORD BLI A/B G-657A LC-APC/LC-UPC 8.0M - LSZH - AZUL</t>
  </si>
  <si>
    <t>RADIO TERMINAL FULL OUTDOOR OMNIBAS OSDR 15, ALTA, DS 0420, SB 12, COM LICENCAS BASICAS + 1024QAM - INTRACOM</t>
  </si>
  <si>
    <t>Radio Terminal Full Outdoor OmniBas OSDR 15, Alta, DS 0420, SB 12, com Licensas Basicas + 1024QAM</t>
  </si>
  <si>
    <t>RADIO TERMINAL FULL OUTDOOR OMNIBAS OSDR 15, ALTA, DS 0420, SB 13, COM LICENCAS BASICAS + 1024QAM - INTRACOM</t>
  </si>
  <si>
    <t>Radio Terminal Full Outdoor OmniBas OSDR 15, Alta, DS 0420, SB 13, com Licensas Basicas + 1024QAM</t>
  </si>
  <si>
    <t>RADIO TERMINAL FULL OUTDOOR OMNIBAS OSDR 15, ALTA, DS 0420, SB 14, COM LICENCAS BASICAS + 1024QAM - INTRACOM</t>
  </si>
  <si>
    <t>RADIO TERMINAL FULL OUTDOOR OMNIBAS OSDR 15, BAIXA, DS 0420, SB 11, COM LICENCAS BASICAS + 1024QAM - INTRACOM</t>
  </si>
  <si>
    <t>RADIO TERMINAL FULL OUTDOOR OMNIBAS OSDR 15, BAIXA, DS 0420, SB 12, COM LICENCAS BASICAS + 1024QAM - INTRACOM</t>
  </si>
  <si>
    <t>Radio Terminal Full Outdoor OmniBas OSDR 15, Baixa, DS 0420, SB 12, com Licensas Basicas + 1024QAM</t>
  </si>
  <si>
    <t>KIT DE ETIQUETAS - LOGO ACECO (10 un.)</t>
  </si>
  <si>
    <t>KIT OF LABELS - LOGO ACECO (10 un.)</t>
  </si>
  <si>
    <t>DUPLEX OPTICAL PATCH CORD BLI A/B G-657A LC-UPC/LC-UPC 1.5M - LSZH - AZUL (A - B)</t>
  </si>
  <si>
    <t>RADIO TERMINAL FULL OUTDOOR OMNIBAS OSDR 15, BAIXA, DS 0420, SB 13, COM LICENCAS BASICAS + 1024QAM - INTRACOM</t>
  </si>
  <si>
    <t>OmniBAS OSDR 15 GHz - Low - DS 420MHZ - SB 13</t>
  </si>
  <si>
    <t>RADIO TERMINAL FULL OUTDOOR OMNIBAS OSDR 15, BAIXA, DS 0420, SB 14, COM LICENCAS BASICAS + 1024QAM - INTRACOM</t>
  </si>
  <si>
    <t>IDU OMNIBAS 2WCX, 6XGIG-ETH, 16XE1, 1+0, COM LICENCAS BASICAS + 1024QAM - INTRACOM</t>
  </si>
  <si>
    <t>IDU OmniBas 2Wcx, 6xGig-Eth, 16xE1, 1+0, com Licensas Basicas + 1024QAM + Maxima Capacidad Mbps</t>
  </si>
  <si>
    <t>IDU OMNIBAS 2WCX, 6XGIG-ETH, 16XE1, 1+1 / 2+0, COM LICENCAS BASICAS + 1024QAM - INTRACOM</t>
  </si>
  <si>
    <t>IDU OmniBas 2Wcx, 6xGig-Eth, 16xE1, 1+1 / 2+0, com Licensas Basicas + 1024QAM + Maxima Capacidad Mbps + XPIC</t>
  </si>
  <si>
    <t>DUPLEX OPTICAL PATCH CORD BLI A/B G-657A LC-UPC/SC-APC 3.0M - LSZH - AZUL</t>
  </si>
  <si>
    <t>DUPLEX OPTICAL PATCH CORD BLI A/B G-657A LC-UPC/SC-APC 8.0M - LSZH - AZUL</t>
  </si>
  <si>
    <t>DUPLEX OPTICAL PATCH CORD BLI A/B G-657A LC-UPC/SC-APC 10.0M - LSZH - AZUL</t>
  </si>
  <si>
    <t>PATCH CORD OPTICO BLI A/B G-657A LC-UPC/SC-APC 10.0M - LSZH - AZUL</t>
  </si>
  <si>
    <t>DUPLEX OPTICAL PATCH CORD BLI A/B G-657A LC-UPC/SC-APC 1.5M - LSZH - AZUL</t>
  </si>
  <si>
    <t>LICENÇA DE SOFTWARE MODEM XPIC (POR UNIDADE) -OBX-SK-XPIC</t>
  </si>
  <si>
    <t>LICENÇA DE SOFTWARE MODEM XPIC ACOPLADO AO HW OMNIBAS BX (POR UNIDADE) -OBX-SK-XPIC</t>
  </si>
  <si>
    <t>LICENÇA DE SOFTWARE MODEM RLA (POR UNIDADE) -OBX-SK-RLA</t>
  </si>
  <si>
    <t>LICENÇA DE SOFTWARE MODEM RLA ACOPLADO AO HW OMNIBAS BX (POR UNIDADE) -OBX-SK-RLA</t>
  </si>
  <si>
    <t>LICENÇA DE SOFTWARE MODEM RLA (POR IDU) -ME-SK-CX-RLA</t>
  </si>
  <si>
    <t>LICENÇA DE SOFTWARE MODEM RLA ACOPLADO AO HW IDU OMNIBAS 2WCX (POR IDU) -ME-SK-CX-RLA</t>
  </si>
  <si>
    <t>LICENÇA DE SOFTWARE 4096 QAM ACOPLADO AO HW (POR MODEM ATIVO) -ME-2-SK-1K-4KQ</t>
  </si>
  <si>
    <t>LICENÇA DE SOFTWARE 4096 QAM  (POR MODEM ATIVO) -ME-2-SK-1K-4KQ</t>
  </si>
  <si>
    <t>LICENÇA DE SOFTWARE MAX MBPS RATE ACOPLADO AO HW (POR MODEM ATIVO) - ME-SK-MAXMBPS</t>
  </si>
  <si>
    <t>LICENÇA DE SOFTWARE MODEM XPIC ACOPLADO AO HW IDU OMNIBAS 2WCX  (POR PAR DE MODEN ATIVO) -ME-SK-CX-XPIC</t>
  </si>
  <si>
    <t>SERVICE CABLE CONECTORIZADO 02F SM SC-UPC/SC-UPC 1.0D2/1.0D2 90.0M - TIGHT - LSZH - AZUL</t>
  </si>
  <si>
    <t>TRUNK CABLE PRE-TERMINATED 02F SM SC-UPC/SC-UPC 1.0D2/1.0D2 90.0M - TIGHT - LSZH - BLUE</t>
  </si>
  <si>
    <t>CABLE TRONCAL CONECTORIZADO 02F SM SC-UPC/SC-UPC 1.0D2/1.0D2 90.0M - TIGHT - LSZH - AZUL</t>
  </si>
  <si>
    <t>LICENÇA DE SOFTWARE MAX MBPS RATE (POR MODEM ATIVO) - ME-SK-MAXMBPS</t>
  </si>
  <si>
    <t>LICENÇA DE SOFTWARE OSDR 4096 QAM ACOPLADO AO HW (POR MODEM ATIVO) -OSR-SK-1K-4KQ</t>
  </si>
  <si>
    <t>OSDR 1024 to 4096 QAM SW Key upgrade (per unit)</t>
  </si>
  <si>
    <t>LICENÇA DE SOFTWARE OSDR 4096 QAM  (POR MODEM ATIVO) -OSR-SK-1K-4KQ</t>
  </si>
  <si>
    <t>SERVICE CABLE CONECTORIZADO 144F SM G-652D MPO12-APC(M)/MPO12-APC(M) 0.8D3/0.8D3 200.0M - TS - LSZH (PFV) - PRETO/AMARELO - TIPO B</t>
  </si>
  <si>
    <t>TRUNK CABLE PRE-TERMINATED 144F SM G-652D MPO12-APC(M)/MPO12-APC(M) 0.8D3/0.8D3 200.0M - TS - LSZH (PFV) - BLACK/YELLOW - TYPE B</t>
  </si>
  <si>
    <t>CABLE TRONCAL CONECTORIZADO 144F SM G-652D MPO12-APC(M)/MPO12-APC(M) 0.8D3/0.8D3 200.0M - TS - LSZH (PFV) - NEGRO/AMARILLO  - TIPO B</t>
  </si>
  <si>
    <t>FK-CTO-16MC (CAIXA DE TERMINAÇÃO ÓPTICA - 1 BANDEJA DE EMENDA, 1 BANDEJA C/ 16 ADAPTADORES SC-APC, SPLITTER 1X16 NC/SC-APC, GROMMETS FLAT)</t>
  </si>
  <si>
    <t>FK-CTO-16MC (SLIMBOX DROP TERMINAL - 1 SPL. TRAY, 1 TRAY W/ 16 SC-APC ADAP., 1 SPLITTER 1x16 NC/SC AND GROMMETS FLAT)</t>
  </si>
  <si>
    <t>CAIXA TERMINAL OPTICA PRECONECTORIZADA SELADA FK-CTOP-L8 (15.0M MINI-RA 08F DIRETO) (0380-9196-7)</t>
  </si>
  <si>
    <t>LOCKED PRE-TERMINATED SLIMBOX DROP TERMINAL FK-CTOP-L8 (15.0M MINI-RA 08F DIRECT) (0380-9196-7)</t>
  </si>
  <si>
    <t>CAJA DE TERMINACION OPTICA PRE-CONECTORIZADA SELLADA FK-CTOP-L8 (15.0M MINI-RA 08F DIRECTO) (0380-9196-7)</t>
  </si>
  <si>
    <t>CAIXA TERMINAL OPTICA PRECONECTORIZADA SELADA FK-CTOP-L8 (20.0M MINI-RA 08F DIRETO) (0380-9197-7)</t>
  </si>
  <si>
    <t>LOCKED PRE-TERMINATED SLIMBOX DROP TERMINAL FK-CTOP-L8 (20.0M MINI-RA 08F DIRECT) (0380-9197-7)</t>
  </si>
  <si>
    <t>CAJA DE TERMINACION OPTICA PRE-CONECTORIZADA SELLADA FK-CTOP-L8 (20.0M MINI-RA 08F DIRECTO) (0380-9197-7)</t>
  </si>
  <si>
    <t>CAIXA TERMINAL OPTICA PRECONECTORIZADA SELADA FK-CTOP-L8 (55.0M MINI-RA 08F DIRETO) (0380-9198-8)</t>
  </si>
  <si>
    <t>LOCKED PRE-TERMINATED SLIMBOX DROP TERMINAL FK-CTOP-L8 (55.0M MINI-RA 08F DIRECT) (0380-9198-8)</t>
  </si>
  <si>
    <t>CAJA DE TERMINACION OPTICA PRE-CONECTORIZADA SELLADA FK-CTOP-L8 (55.0M MINI-RA 08F DIRECTO) (0380-9198-8)</t>
  </si>
  <si>
    <t>CAIXA TERMINAL OPTICA PRECONECTORIZADA SELADA FK-CTOP-L8 (120.0M MINI-RA 08F DIRETO) (0380-9199-9)</t>
  </si>
  <si>
    <t>LOCKED PRE-TERMINATED SLIMBOX DROP TERMINAL FK-CTOP-L8 (120.0M MINI-RA 08F DIRECT) (0380-9199-9)</t>
  </si>
  <si>
    <t>CAJA DE TERMINACION OPTICA PRE-CONECTORIZADA SELLADA FK-CTOP-L8 (120.0M MINI-RA 08F DIRECTO) (0380-9199-9)</t>
  </si>
  <si>
    <t>CABO OPTICO CONECTORIZADO DROP COMPACTO FIG.8 LOW FRICTION BLI-CM-01-AR-LSZH SLIMCONNECTOR - CZ - ROLO 50.0M (TRADUTOR OPT) (0186-0030-1)</t>
  </si>
  <si>
    <t>OPTICAL CABLE DROP COMPACT FIG.8 LOW FRICTION BLI-CM-01-AR-LSZH SLIMCONNECTOR -  CZ - ROLL 50.0M (OPT TRANSLATOR) (0186-0030-1)</t>
  </si>
  <si>
    <t>CABLE OPTICO CONECTORIZADO DROP COMPACTO FIG.8 LOW FRICTION BLI-CM-01-AR-LSZH SLIMCONNECTOR -  CZ - ROLLO 50.0M (TRADUCTOR OPT) (0186-0030-1)</t>
  </si>
  <si>
    <t>CABO OPTICO CONECTORIZADO DROP COMPACTO FIG.8 LOW FRICTION BLI-CM-01-AR-LSZH SLIMCONNECTOR - CZ - ROLO 50.0M (DIRETO) (0186-0030-1)</t>
  </si>
  <si>
    <t>OPTICAL CABLE DROP COMPACT FIG.8 LOW FRICTION BLI-CM-01-AR-LSZH SLIMCONNECTOR - CZ - ROLL 50.0M (DIRECT) (0186-0030-1)</t>
  </si>
  <si>
    <t>CABLE OPTICO CONECTORIZADO DROP COMPACTO FIG.8 LOW FRICTION BLI-CM-01-AR-LSZH SLIMCONNECTOR - CZ - ROLLO 50.0M (DIRECTO) (0186-0030-1)</t>
  </si>
  <si>
    <t>CABO OPTICO CONECTORIZADO DROP COMPACTO FIG.8 LOW FRICTION BLI-CM-01-AR-LSZH SLIMCONNECTOR - CZ - ROLO 100.0M (DIRETO) (0186-0031-0)</t>
  </si>
  <si>
    <t>OPTICAL CABLE DROP COMPACT FIG.8 LOW FRICTION BLI-CM-01-AR-LSZH SLIMCONNECTOR - CZ - ROLL 100.0M (DIRECT) (0186-0031-0)</t>
  </si>
  <si>
    <t>CABLE OPTICO CONECTORIZADO DROP COMPACTO FIG.8 LOW FRICTION BLI-CM-01-AR-LSZH SLIMCONNECTOR - CZ - ROLLO 100.0M (DIRECTO) (0186-0031-0)</t>
  </si>
  <si>
    <t>CABO OPTICO CONECTORIZADO DROP COMPACTO FIG.8 LOW FRICTION BLI-CM-01-AR-LSZH SLIMCONNECTOR - CZ - ROLO 100.0M (TRADUTOR OPT) (0186-0031-0)</t>
  </si>
  <si>
    <t>OPTICAL CABLE DROP COMPACT FIG.8 LOW FRICTION BLI-CM-01-AR-LSZH SLIMCONNECTOR -  CZ - ROLL 100.0M (OPT TRANSLATOR) (0186-0031-0)</t>
  </si>
  <si>
    <t>CABLE OPTICO CONECTORIZADO DROP COMPACTO FIG.8 LOW FRICTION BLI-CM-01-AR-LSZH SLIMCONNECTOR -  CZ - ROLLO 100.0M (TRADUCTOR OPT) (0186-0031-0)</t>
  </si>
  <si>
    <t>KIT DE ATERRAMENTO ELETRICO DE EQUIPAMENTOS FULL OUTDOOR</t>
  </si>
  <si>
    <t>ANTENA PARABOLICA, 0.3M, 14.2 - 15.35 GHZ, INTEG - FAINI</t>
  </si>
  <si>
    <t>ANTENA PARABOLICA, 0.6M, 14.2 - 15.35 GHZ, INTEG - FAINI</t>
  </si>
  <si>
    <t>ANTENA PARABOLICA, 0.8M, 14.2 - 15.35 GHZ, INTEG - FAINI</t>
  </si>
  <si>
    <t>ANTENA PARABOLICA, 0.6M, 7.125 - 8.5 GHZ, INTEG - FAINI</t>
  </si>
  <si>
    <t>ANTENA PARABOLICA, 0.8M, 7.125 - 8.5 GHZ, INTEG - FAINI</t>
  </si>
  <si>
    <t>Antena Parabólica, 0.8M, 7.125 - 8.5 GHz, INTEG - INTRA</t>
  </si>
  <si>
    <t>ANTENA PARABOLICA, 1.2M, 7.125 - 8.5 GHZ, INTEG - FAINI</t>
  </si>
  <si>
    <t>ANTENA PARABOLICA, 0.3M, 17.7 - 19.7 GHZ, INTEG - FAINI</t>
  </si>
  <si>
    <t>ANTENA PARABOLICA, 0.6M, 17.7 - 19.7 GHZ, INTEG - FAINI</t>
  </si>
  <si>
    <t>ANTENA PARABOLICA, 0.8M, 17.7 - 19.7 GHZ, INTEG - FAINI</t>
  </si>
  <si>
    <t>ANTENA PAINEL, 10.15 - 10.65 GHZ, PARA WIBAS OSDR OU WIBAS CONNECT - INTRACOM</t>
  </si>
  <si>
    <t>ANTENA PAINEL 10,5GHz PARA WiBAS OSDR E WiBAS-CONNECT</t>
  </si>
  <si>
    <t>ANTENA PARABOLICA , 0.3M, 71 - 86 GHZ (POSTE DE  50 A 114 MM) , PARA ULTRALINK - FAINI</t>
  </si>
  <si>
    <t>CABO OPTICO CFOA-MM-ARD-S 06F (50) OM3 (FIS-OPTIC-AR)</t>
  </si>
  <si>
    <t>OPTICAL CABLE CFOA-MM-ARD-S 06F (50) OM3 (FIS-OPTIC-AR)</t>
  </si>
  <si>
    <t>CABLE OPTICO CFOA-MM-ARD-S 06F (50) OM3 (FIS-OPTIC-AR)</t>
  </si>
  <si>
    <t>CABO OPTICO CFOA-SM-DDR-S 10F (PFV) LSZH (ABNT)</t>
  </si>
  <si>
    <t>OPTICAL CABLE CFOA-SM-DDR-S 10 (PFV) LSZH (ABNT)</t>
  </si>
  <si>
    <t>CABLE OPTICO CFOA-SM-DDR-S 10F (PFV) LSZH (ABNT)</t>
  </si>
  <si>
    <t>WIBAS OSDR 10.5GHZ FULL OURTDOOR, BAIXA, LICENCAS FUNCIONAMENTO HUB E  300MB DL - INTRACOM</t>
  </si>
  <si>
    <t>WiBAS OSDR 10.5GHz Full OurtDoor, Baixa, Licensas Funcionamento HUB e  300MB DL</t>
  </si>
  <si>
    <t>ET04427</t>
  </si>
  <si>
    <t>a0A4N00001oRIcO</t>
  </si>
  <si>
    <t>CABO OPTICO CFOA-SM/NZD-AS120-S 30F (24F G-652D 06F G-655) TS NR</t>
  </si>
  <si>
    <t>OPTICAL CABLE CFOA-SM/NZD-AS120-S 30F (24F G-652D 06F G-655) TS NR</t>
  </si>
  <si>
    <t>CABLE OPTICO CFOA-SM/NZD-AS120-S 30F (24F G-652D 06F G-655) TS NR</t>
  </si>
  <si>
    <t>CABO OPTICO CFOA-SM/NZD-AS200-S 30F (24F G-652D 06F G-655) TS NR</t>
  </si>
  <si>
    <t>OPTICAL CABLE CFOA-SM/NZD-AS200-S 30F (24F G-652D 06F G-655) TS NR</t>
  </si>
  <si>
    <t>CABLE OPTICO CFOA-SM/NZD-AS200-S 30F (24F G-652D 06F G-655) TS NR</t>
  </si>
  <si>
    <t>WIBAS CONNECT 10.5GHZ FULL OUTDOOR, ALTA, LICENCAS FUNCIONAMENTO TERMINAL PMP E 100MB DL - INTRACOM</t>
  </si>
  <si>
    <t>WiBAS Connect 10.5GHz Full Outdoor, Alta, Licensas Funcionamento Terminal PmP e 100MB DL</t>
  </si>
  <si>
    <t>ET04435</t>
  </si>
  <si>
    <t>a0A4N00001qQfvl</t>
  </si>
  <si>
    <t>LICENÇA DE SOFTWARE OSDR HUB INICIAÇÃO - SK1 - LCS-HUB-INIT</t>
  </si>
  <si>
    <t>CABO OPTICO CFOA-SM/NZD-AS120-S 36F (24F G-652D 12F G-655) NR</t>
  </si>
  <si>
    <t>OPTICAL CABLE CFOA-SM/NZD-AS120-S 36F (24F G-652D 12F G-655) NR</t>
  </si>
  <si>
    <t>CABLE OPTICO CFOA-SM/NZD-AS120-S 36F (24F G-652D 12F G-655) NR</t>
  </si>
  <si>
    <t>CABO OPTICO CFOA-SM/NZD-AS200-S 36F (36F G-652D 12F G-655) NR</t>
  </si>
  <si>
    <t>OPTICAL CABLE CFOA-SM/NZD-AS200-S 36F (36F G-652D 12F G-655) NR</t>
  </si>
  <si>
    <t>CABLE OPTICO CFOA-SM/NZD-AS200-S 36F (36F G-652D 12F G-655) NR</t>
  </si>
  <si>
    <t>IDU OMNIBAS-4P, 4XGIG-ETH(PONE), 2 GBE (SFP), 16XE1 INTERFACES,  EXPAND CAPABILITIES OF OMNIBAS AND WIBAS OSDR</t>
  </si>
  <si>
    <t>IDU OmniBAS-4P, 4xGig-ETH(Pone), 2 GbE (SFP), 16xE1 interfaces,  expand capabilities of OmniBas and WIBAS OSDR</t>
  </si>
  <si>
    <t>ET04458</t>
  </si>
  <si>
    <t>a0A4N00001pjkA1</t>
  </si>
  <si>
    <t>LICENÇA DE SOFTWARE 4096 QAM  (POR MODEM ATIVO) -OBX-SK-1K-4kQ</t>
  </si>
  <si>
    <t>LICENÇA DE SOFTWARE OSDR HUB MODO SUPPORT- SK1-LCS-HUB-TDMA60-EN</t>
  </si>
  <si>
    <t>CORDAO DUPLEX CONECTORIZADO 50.0 ST-UPC/ST-UPC 40.0M - COG - AMARELO</t>
  </si>
  <si>
    <t>ANTENA SETORIAL 90°, 10.15 - 10.65 GHZ, PORALIZACAO HORIZONTAL - FAINI</t>
  </si>
  <si>
    <t>RADIO TERMINAL FULL OUTDOOR OMNIBAS BX 18GHZ, ALTA, DS 1560, SB23, LICENCAS BASICAS + 1024QAM - INTRACOM</t>
  </si>
  <si>
    <t>Radio Terminal Full Outdoor OmniBas BX 18GHz, Alta, DS 1560, SB23, Licensas Basicas + 1024QAM + Max Capacidade Mbps</t>
  </si>
  <si>
    <t>ET04459</t>
  </si>
  <si>
    <t>a0A4N00001pjkAf</t>
  </si>
  <si>
    <t>RADIO TERMINAL FULL OUTDOOR OMNIBAS BX 18GHZ, BAIXA, DS 1560, SB23, LICENCAS BASICAS + 1024QAM - INTRACOM</t>
  </si>
  <si>
    <t>RADIO TERMINAL FULL OUTDOOR OMNIBAS BX 18GHZ, BAIXA, DS 1560, SB23, LICENSAS BASICAS + 1024QAM + MAX CAPACIDADE MBPS</t>
  </si>
  <si>
    <t>Interconnection adaptor between 10.5 GHz OSDR and external Sectoral Panel antenna (UBR120 to N-type female)</t>
  </si>
  <si>
    <t>INTEG. COUPLER,ASYM 7GHz</t>
  </si>
  <si>
    <t>OSDR ADAPTATION KIT FOR 10.5GHZ PAINEL ANTENA</t>
  </si>
  <si>
    <t>ANTENA PARABOLICA PARA RADIO WIBAS-CONNET</t>
  </si>
  <si>
    <t>WIBAS-CONNECT POLE INSTALALTION BRACKET, INCLUDING HOSE CLAMPS FOR 64-140MM POLE DIAMETER</t>
  </si>
  <si>
    <t>OSDR 2 cable holder</t>
  </si>
  <si>
    <t>Adaptation kit for antenna onto a pole of 61mm up to 120mm diameter</t>
  </si>
  <si>
    <t>OSDR 5 cable holder</t>
  </si>
  <si>
    <t>STREETNODE HOSE CLAMP, DIAMETER 6</t>
  </si>
  <si>
    <t>FK-CTO-16MC (CAIXA DE TERMINAÇÃO ÓPTICA - 1 BANDEJA DE EMENDA E 1 BANDEJA C/ 8 ADAPTADORES SC-APC) (COPEL)</t>
  </si>
  <si>
    <t>FK-CTO-16MC (SLIMBOX DROP TERMINAL - 1 SPLICE TRAY AND 1 TRAY W/ 8 SC-APC ADAPTERS) (COPEL)</t>
  </si>
  <si>
    <t>FK-CTO-16MC (CAJA DE TERMINACIÓN OPTICA - 1 BANDEJA DE EMPALME Y 1 BANDEJA C/ 8 ADAPTADORES SC-APC) (COPEL)</t>
  </si>
  <si>
    <t>CABO OPTICO AT-3BE27DT-012-CLIE</t>
  </si>
  <si>
    <t>OPTICAL CABLE AT-3BE27DT-012-CLIE</t>
  </si>
  <si>
    <t>CABLE OPTICO AT-3BE27DT-012-CLIE</t>
  </si>
  <si>
    <t>CABO OPTICO AT-3BE27DT-072-CMBE</t>
  </si>
  <si>
    <t>OPTICAL CABLE AT-3BE27DT-072-CMBE</t>
  </si>
  <si>
    <t>CABLE OPTICO AT-3BE27DT-072-CMBE</t>
  </si>
  <si>
    <t>CABO OPTICO AT-3BE27DT-012-CMHE</t>
  </si>
  <si>
    <t>OPTICAL CABLE AT-3BE27DT-012-CMHE</t>
  </si>
  <si>
    <t>CABLE OPTICO AT-3BE27DT-012-CMHE</t>
  </si>
  <si>
    <t>CABO OPTICO AT-3BE27DT-072-CNAE</t>
  </si>
  <si>
    <t>OPTICAL CABLE AT-3BE27DT-072-CNAE</t>
  </si>
  <si>
    <t>CABLE OPTICO AT-3BE27DT-072-CNAE</t>
  </si>
  <si>
    <t>CABO OPTICO DROP FIG.8 FTTH BLI G-657-A2 04F COG PR - CARRETE 500M</t>
  </si>
  <si>
    <t>OPTICAL CABLE DROP FIG.8 FTTH BLI G-657-A2 04F COG PR - CARRETE 500M</t>
  </si>
  <si>
    <t>CORDAO OPTICO FANOUT 12F LOW-LOSS OM4 LC-UPC UNIBOOT/MPO-UPC(F) 0.7D1.6/1.3D3 - MTF - LSZH - ACQUA - TIPO B</t>
  </si>
  <si>
    <t>OPTICAL PATCH CORD FANOUT 12F LOW-LOSS OM4 LC-UPC UNIBOOT/MPO-UPC(F) 0.7D2/1.3D3 - MTF - LSZH - AQUA - TYPE B</t>
  </si>
  <si>
    <t>CORDON OPTICO FANOUT 12F LOW-LOSS OM4 LC-UPC UNIBOOT/MPO-UPC(F) 0.7D2/1.3D3 - MTF - LSZH - ACQUA - TIPO B</t>
  </si>
  <si>
    <t>CORDAO OPTICO CONECTORIZADO FANOUT 12F OM4 LC-UPC/ MPO-UPC(F) 0.7D2/1.3D3 - MTF - LSZH - ACQUA - TIPO B</t>
  </si>
  <si>
    <t>OPTICAL PATCH CORD FANOUT 12F OM4 LC-UPC/ MPO-UPC(F) 0.7D2/1.3D3 - MTF - LSZH - ACQUA - TYPE B</t>
  </si>
  <si>
    <t>CORDON OPTICO CONECTORIZADO FANOUT 12F OM4 LC-UPC/ MPO-UPC(F) 0.7D2/1.3D3 - MTF - LSZH - ACQUA - TIPO B</t>
  </si>
  <si>
    <t>CORDAO OPTICO FANOUT 12F BLI A/B G-657A LC-UPC UNIBOOT/MPO12-APC(F) 0.7D2/1.3D3 - MTF - LSZH - AMARELO - TIPO B</t>
  </si>
  <si>
    <t>OPTICAL PATCH CORD FANOUT 12F BLI A/B G-657A LC-UPC UNIBOOT/MPO12-APC(F) 0.7D2/1.3D3 - MTF - LSZH - YELLOW - TYPE B</t>
  </si>
  <si>
    <t>CORDON OPTICO FANOUT 12F BLI A/B G-657A LC-UPC UNIBOOT/MPO12-APC(F) 0.7D2/1.3D3 - MTF - LSZH - AMARILLO - TIPO B</t>
  </si>
  <si>
    <t>EXTENSAO OPTICA CONECTORIZADA 02F NZD E2000-UPC 1.5M - COG - BRANCO - D0.9</t>
  </si>
  <si>
    <t>PIGTAIL AND OPTICAL ADAPTER KIT 02F NZD E2000-UPC 1.5M - OFN - WHITE - D0.9</t>
  </si>
  <si>
    <t>EXTENSION OPTICA CONECTORIZADA 02F NZD E2000-UPC 1.5M - COG - BLANCO - D0.9</t>
  </si>
  <si>
    <t>CORDAO OPTICO CONECTORIZADO FANOUT 12F BLI A/B G-657A LC-UPC/MPO12-APC(F) 0.7D2/1.3D3 - MTF - LSZH - AMARELO - TIPO B</t>
  </si>
  <si>
    <t>OPTICAL PATCH CORD FANOUT 12F BLI A/B G-657A LC-UPC/MPO12-APC(F) 0.7D2/1.3D3 - MTF - LSZH - YELLOW - TYPE B</t>
  </si>
  <si>
    <t>CORDON OPTICO CONECTORIZADO FANOUT 12F BLI A/B G-657A LC-UPC/MPO12-APC(F) 0.7D2/1.3D3 - MTF - LSZH - AMARILLO - TIPO B</t>
  </si>
  <si>
    <t>SERVICE CABLE CONECTORIZADO 12F BLI A/B G-657A MPO12-APC(M)/MPO12-APC(M) 0.8D3/0.8D3 150.0M - UT - LSZH - AZUL - TIPO B</t>
  </si>
  <si>
    <t>TRUNK CABLE PRE-TERMINATED 12F BLI A/B G-657A MPO12-APC(M)/MPO12-APC(M) 0.8D3/0.8D3 150.0M - UT - LSZH - BLUE - TYPE B</t>
  </si>
  <si>
    <t>CABLE TRONCAL CONECTORIZADO 12F BLI A/B G-657A MPO12-APC(M)/MPO12-APC(M) 0.8D3/0.8D3 150.0M - UT - LSZH - AZUL  - TIPO B</t>
  </si>
  <si>
    <t>SERVICE CABLE CONECTORIZADO 12F OM4 MPO12-UPC(M)/MPO12-UPC(M) 0.8D3/0.8D3 240.0M - UT - LSZH - ACQUA - TIPO B</t>
  </si>
  <si>
    <t>TRUNK CABLE PRE-TERMINATED 12F OM4 MPO12-UPC(M)/MPO12-UPC(M) 0.8D3/0.8D3 240.0M - UT - LSZH - AQUA - TYPE B</t>
  </si>
  <si>
    <t>CABLE TRONCAL CONECTORIZADO 12F OM4 MPO12-UPC(M)/MPO12-UPC(M) 0.8D3/0.8D3 240.0M - UT - LSZH - ACQUA - TIPO B</t>
  </si>
  <si>
    <t>CORDAO DUPLEX CONECTORIZADO SM FC-UPC/LC-UPC 35.0M - COG - AZUL</t>
  </si>
  <si>
    <t>CABO OPTICO AT-62627DT-048-TMHB</t>
  </si>
  <si>
    <t>CABLE OPTICO AT-62627DT-048-TMHB</t>
  </si>
  <si>
    <t>CABO OPTICO AT-3BE17S6-008-CMCA</t>
  </si>
  <si>
    <t>OPTICAL CABLE AT-3BE17S6-008-CMCA</t>
  </si>
  <si>
    <t>CABLE OPTICO AT-3BE17S6-008-CMCA</t>
  </si>
  <si>
    <t>CAIXA DE TERMINACAO OPTICA SUBTERRANEA FK-CTOS-16P (1X8 CIRCULAR 3-4MM)</t>
  </si>
  <si>
    <t>UNDERGROUND SLIMBOX FK-CTOS-16P (1X8 CIRCULAR 3-4MM)</t>
  </si>
  <si>
    <t>CAJA DE TERMINACION OPTICA SUBTERRANEA FK-CTOS-16P (1X8 CIRCULAR 3-4MM)</t>
  </si>
  <si>
    <t>CAIXA DE TERMINACAO OPTICA SUBTERRANEA FK-CTOS-16P (1X16 CIRCULAR 3-4MM)</t>
  </si>
  <si>
    <t>UNDERGROUND SLIMBOX FK-CTOS-16P (1X16 CIRCULAR 3-4MM)</t>
  </si>
  <si>
    <t>CAJA DE TERMINACION OPTICA SUBTERRANEA FK-CTOS-16P (1X16 CIRCULAR 3-4MM)</t>
  </si>
  <si>
    <t>ET04092</t>
  </si>
  <si>
    <t>a0A6100001c1a1m</t>
  </si>
  <si>
    <t>DUPLEX OPTICAL PATCH CORD CONECTORIZADO SM G-652D SC-UPC/SC-UPC 2.5M - COG - BLUE</t>
  </si>
  <si>
    <t>ET4092</t>
  </si>
  <si>
    <t>EXTENSAO OPTICA CONECTORIZADA 02F SM G-652D SC-UPC 1.5M - COG - AZUL - D2</t>
  </si>
  <si>
    <t>PIGTAIL AND OPTICAL ADAPTER KIT 02F SM G-652D SC-UPC 1.5M - OFN - BLUE - D2</t>
  </si>
  <si>
    <t>EXTENSION OPTICA CONECTORIZADA 02F SM G-652D SC-UPC 1.5M - COG - AZUL - D2</t>
  </si>
  <si>
    <t>Conectorização MTP/MPO MM com fornecimento de conector</t>
  </si>
  <si>
    <t>Conectorização MTP/MPO SM com fornecimento de conector</t>
  </si>
  <si>
    <t>RACK DE ACOMODACAO OPTICA MPO 1850mm</t>
  </si>
  <si>
    <t>ESTEIRA AEREA</t>
  </si>
  <si>
    <t>Conectorização LC duplex MM com fornecimento de conector</t>
  </si>
  <si>
    <t>Conectorização LC duplex SM com fornecimento de conector</t>
  </si>
  <si>
    <t>FK-CTO-16MC (CAIXA DE TERMINAÇÃO ÓPTICA - 1 BANDEJA EMENDA, 1 BANDEJA C/ 17 ADAPTADORES SC-APC, 1 PIGTAIL, 1 SPLITTER 1X16 SC/SC E GROMMETS DROP FLAT)</t>
  </si>
  <si>
    <t>FK-CTO-16MC (SLIMBOX DROP TERMINAL - 1 SPLICE TRAY, 1 TRAY W/ 17 ADAPTERS SC-APC, 1 PIGTAIL, 1 SPLITTER 1X16 SC/SC AND GROMMETS FLAT DROP)</t>
  </si>
  <si>
    <t>FK-CTO-16MC (CAJA DE TERMINACIÓN OPTICA - 1 BANDEJA EMPALME, 1 BANDEJA C/ 17 ADAPTADORES SC-APC, 1 PIGTAIL, 1 SPLITTER 1X16 SC/SC Y GROMMETS DROP FLAT)</t>
  </si>
  <si>
    <t>CABO OPTICO CONECTORIZADO DROP COMPACTO FIG.8 LOW FRICTION BLI-CM-01-AR-LSZH SLIMCONNECTOR - CINZA - ROLO 150M (DIRETO)</t>
  </si>
  <si>
    <t>OPTICAL CABLE DROP COMPACT FIG.8 LOW FRICTION BLI-CM-01-AR-LSZH SLIMCONNECTOR - GRAY - ROLL 150M (DIRECT)</t>
  </si>
  <si>
    <t>CABLE OPTICO CONECTORIZADO DROP COMPACTO FIG.8 LOW FRICTION BLI-CM-01-AR-LSZH SLIMCONNECTOR - GRIS - ROLLO 150M (DIRECTO)</t>
  </si>
  <si>
    <t>CABO OPTICO CONECTORIZADO DROP COMPACTO FIG.8 LOW FRICTION BLI-CM-01-AR-LSZH SLIMCONNECTOR - CINZA - ROLO 120M (DIRETO)</t>
  </si>
  <si>
    <t>OPTICAL CABLE DROP COMPACT FIG.8 LOW FRICTION BLI-CM-01-AR-LSZH SLIMCONNECTOR - GRAY - ROLL 120M (DIRECT)</t>
  </si>
  <si>
    <t>CABLE OPTICO CONECTORIZADO DROP COMPACTO FIG.8 LOW FRICTION BLI-CM-01-AR-LSZH SLIMCONNECTOR - GRIS - ROLLO 120M (DIRECTO)</t>
  </si>
  <si>
    <t>CABO OPTICO CONECTORIZADO DROP COMPACTO FIG.8 LOW FRICTION BLI-CM-01-AR-LSZH SLIMCONNECTOR - CINZA - ROLO 80M (DIRETO)</t>
  </si>
  <si>
    <t>OPTICAL CABLE DROP COMPACT FIG.8 LOW FRICTION BLI-CM-01-AR-LSZH SLIMCONNECTOR - GRAY - ROLL 80M (DIRECT)</t>
  </si>
  <si>
    <t>CABLE OPTICO CONECTORIZADO DROP COMPACTO FIG.8 LOW FRICTION BLI-CM-01-AR-LSZH SLIMCONNECTOR - GRIS - ROLLO 80M (DIRECTO)</t>
  </si>
  <si>
    <t>CABO OPTICO CONECTORIZADO DROP COMPACTO FIG.8 LOW FRICTION BLI-CM-01-AR-LSZH SLIMCONNECTOR - CINZA - ROLO 40M (DIRETO)</t>
  </si>
  <si>
    <t>OPTICAL CABLE DROP COMPACT FIG.8 LOW FRICTION BLI-CM-01-AR-LSZH SLIMCONNECTOR - GRAY - ROLL 40M (DIRECT)</t>
  </si>
  <si>
    <t>CABLE OPTICO CONECTORIZADO DROP COMPACTO FIG.8 LOW FRICTION BLI-CM-01-AR-LSZH SLIMCONNECTOR - GRIS - ROLLO 40M (DIRECTO)</t>
  </si>
  <si>
    <t>CABO OPTICO CFOAC-BLI-A/B-CD-01-CO-LSZH G-657B3 OD3 - EUROCLASS ECA - BOBINA CORDAO (DROP ROBUSTO TPU 3mm)</t>
  </si>
  <si>
    <t>OPTICAL CABLE CFOAC-BLI-A/B-CD-01-CO-LSZH G-657B3 OD3 - EUROCLASS ECA - REEL CORD (3mm RUGGEDIZED TPU DROP)</t>
  </si>
  <si>
    <t>CABLE OPTICO CFOAC-BLI-A/B-CD-01-CO-LSZH G-657B3 OD3 - EUROCLASS ECA - CARRETE CORDON (DROP ROBUSTO TPU 3mm)</t>
  </si>
  <si>
    <t>CORDAO DUPLEX CONECTORIZADO OM4 LC-UPC/LC-UPC 30.0M - OFNR/LS - ACQUA (A - B)</t>
  </si>
  <si>
    <t>DUPLEX OPTICAL PATCH CORD OM4 LC-UPC/LC-UPC 30.0M - OFNR/LS AQUA (A - B)</t>
  </si>
  <si>
    <t>PATCH CORD OPTICO DUPLEX CONECTORIZADO OM4 LC-UPC/LC-UPC 30.0M - OFNR/LS - ACQUA (A - B)</t>
  </si>
  <si>
    <t>CORDAO DUPLEX CONECTORIZADO SM G-657 LC-UPC/LC-UPC 3.0M - OFNR/LS - AMARELO (A - B)</t>
  </si>
  <si>
    <t>DUPLEX OPTICAL PATCH CORD SM G-657 LC-UPC/LC-UPC 3.0M - OFNR/LS - YELLOW (A - B)</t>
  </si>
  <si>
    <t>PATCH CORD OPTICO DUPLEX CONECTORIZADO SM G-657 LC-UPC/LC-UPC 3.0M - OFNR/LS - AMARILLO (A - B)</t>
  </si>
  <si>
    <t>CORDAO DUPLEX CONECTORIZADO OM4 SC-UPC/SC-UPC 3.0M - OFNR/LS - ACQUA</t>
  </si>
  <si>
    <t>DUPLEX OPTICAL PATCH CORD OM4 SC-UPC/SC-UPC 3.0M - OFNR/LS - AQUA</t>
  </si>
  <si>
    <t>PATCH CORD OPTICO DUPLEX CONECTORIZADO OM4 SC-UPC/SC-UPC 3.0M - OFNR/LS  - ACQUA</t>
  </si>
  <si>
    <t>CORDAO DUPLEX CONECTORIZADO OM4 LC-UPC/SC-UPC 3.0M - OFNR/LS  - ACQUA</t>
  </si>
  <si>
    <t>DUPLEX OPTICAL PATCH CORD OM4 LC-UPC/SC-UPC 3.0M - OFNR/LS - AQUA</t>
  </si>
  <si>
    <t>PATCH CORD OPTICO DUPLEX CONECTORIZADO OM4 LC-UPC/SC-UPC 3.0M - OFNR/LS - ACQUA</t>
  </si>
  <si>
    <t>CORDAO DUPLEX CONECTORIZADO OM4 LC-UPC/SC-UPC 10.0M - OFNR/LS - ACQUA</t>
  </si>
  <si>
    <t>DUPLEX OPTICAL PATCH CORD OM4 LC-UPC/SC-UPC 10.0M - OFNR/LS - AQUA</t>
  </si>
  <si>
    <t>PATCH CORD OPTICO DUPLEX CONECTORIZADO OM4 LC-UPC/SC-UPC 10.0M - OFNR/LS - ACQUA</t>
  </si>
  <si>
    <t>CORDAO DUPLEX CONECTORIZADO OM4 LC-UPC/LC-UPC 10.0M - OFNR/LS - ACQUA (A - B)</t>
  </si>
  <si>
    <t>DUPLEX OPTICAL PATCH CORD OM4 LC-UPC/LC-UPC 10.0M - OFNR/LS- AQUA (A - B)</t>
  </si>
  <si>
    <t>PATCH CORD OPTICO DUPLEX CONECTORIZADO OM4 LC-UPC/LC-UPC 10.0M - OFNR/LS - ACQUA (A - B)</t>
  </si>
  <si>
    <t>CORDAO DUPLEX CONECTORIZADO OM4 LC-UPC/LC-UPC 3.0M - OFNR/LS - ACQUA (A - B)</t>
  </si>
  <si>
    <t>DUPLEX OPTICAL PATCH CORD OM4 LC-UPC/LC-UPC 3.0M - OFNR/LS - AQUA (A - B)</t>
  </si>
  <si>
    <t>PATCH CORD OPTICO DUPLEX CONECTORIZADO OM4 LC-UPC/LC-UPC 3.0M - OFNR/LS - ACQUA (A - B)</t>
  </si>
  <si>
    <t>CORDAO DUPLEX CONECTORIZADO OM4 LC-UPC/LC-UPC 20.0M - OFNR/LS - ACQUA (A - B)</t>
  </si>
  <si>
    <t>DUPLEX OPTICAL PATCH CORD OM4 LC-UPC/LC-UPC 20.0M - OFNR/LS - AQUA (A - B)</t>
  </si>
  <si>
    <t>PATCH CORD OPTICO DUPLEX CONECTORIZADO OM4 LC-UPC/LC-UPC 20.0M - OFNR/LS - ACQUA (A - B)</t>
  </si>
  <si>
    <t>CORDAO DUPLEX CONECTORIZADO OM4 LC-UPC/LC-UPC 25.0M - OFNR/LS - ACQUA (A - B)</t>
  </si>
  <si>
    <t>DUPLEX OPTICAL PATCH CORD OM4 LC-UPC/LC-UPC 25.0M - OFNR/LS - AQUA (A - B)</t>
  </si>
  <si>
    <t>PATCH CORD OPTICO DUPLEX CONECTORIZADO OM4 LC-UPC/LC-UPC 25.0M - OFNR/LS - ACQUA (A - B)</t>
  </si>
  <si>
    <t>SERVICE CABLE CONECTORIZADO SM 8.0M - UT- LSZH - ACQUA</t>
  </si>
  <si>
    <t>SERVICE CABLE CONECTORIZADO SM 12.0M - UT - LSZH - ACQUA</t>
  </si>
  <si>
    <t>SERVICE CABLE CONECTORIZADO SM 16.0M - UT - LSZH - ACQUA</t>
  </si>
  <si>
    <t>SERVICE CABLE CONECTORIZADO MM 8.0M - UT- LSZH - ACQUA</t>
  </si>
  <si>
    <t>SERVICE CABLE CONECTORIZADO MM 12.0M - UT - LSZH - ACQUA</t>
  </si>
  <si>
    <t>SERVICE CABLE CONECTORIZADO MM 16.0M - UT - LSZH - ACQUA</t>
  </si>
  <si>
    <t>ANTENA PARABOLICA, 0.6M, 10 - 11.7 GHZ, INTEG - FAINI</t>
  </si>
  <si>
    <t>ANTENA SETORIAL 90°, 10.15 - 10.65 GHZ, PORALIZACAO VERTICAL - FAINI</t>
  </si>
  <si>
    <t>KIT DE 10 CONECTORES OPTICOS DE CAMPO SM SC-APC EZ! CONNECTOR PARA FIBRA ISOLADA 900UM (0092-0486-5)</t>
  </si>
  <si>
    <t>KIT WITH 10 OPTICAL FIELD CONNECTORS SM SC-APC EZ! CONNECTOR FOR 900UM TIGHT BUFFERED FIBER (0092-0486-5)</t>
  </si>
  <si>
    <t>KIT CON 10 CONECTORES OPTICOS DE CAMPO SM SC-APC EZ! CONNECTOR PARA FIBRA AISLADA 900UM (0092-0486-5)</t>
  </si>
  <si>
    <t>CAIXA TERMINAL OPTICA PRECONECTORIZADA SELADA FK-CTOP-L9 (100.0M 3.0MM SLIM COM TRADUTOR + 1x8 DIRETO)</t>
  </si>
  <si>
    <t>LOCKED PRE-TERMINATED SLIMBOX DROP TERMINAL FK-CTOP-L9 (100.0M 3.0MM SLIM W/ TRANSLATOR + 1X8 DIRECT)</t>
  </si>
  <si>
    <t>CAJA DE TERMINACION OPTICA PRE-CONECTORIZADA SELLADA FK-CTOP-L9 (100.0M 3.0MM SLIM CON TRADUCTOR + 1X8 DIRECTO)</t>
  </si>
  <si>
    <t>CAIXA TERMINAL OPTICA PRECONECTORIZADA SELADA FK-CTOP-L9 (200.0M 3.0MM SLIM COM TRADUTOR + 1x8 DIRETO)</t>
  </si>
  <si>
    <t>LOCKED PRE-TERMINATED SLIMBOX DROP TERMINAL FK-CTOP-L9 (200.0M 3.0MM SLIM W/ TRANSLATOR + 1X8 DIRECT)</t>
  </si>
  <si>
    <t>CAJA DE TERMINACION OPTICA PRE-CONECTORIZADA SELLADA FK-CTOP-L9 (200.0M 3.0MM SLIM CON TRADUCTOR + 1X8 DIRECTO)</t>
  </si>
  <si>
    <t>CAIXA TERMINAL OPTICA PRECONECTORIZADA SELADA FK-CTOP-L9 (300.0M 3.0MM SLIM COM TRADUTOR + 1x8 DIRETO)</t>
  </si>
  <si>
    <t>LOCKED PRE-TERMINATED SLIMBOX DROP TERMINAL FK-CTOP-L9 (300.0M 3.0MM SLIM W/ TRANSLATOR + 1X8 DIRECT)</t>
  </si>
  <si>
    <t>CAJA DE TERMINACION OPTICA PRE-CONECTORIZADA SELLADA FK-CTOP-L9 (300.0M 3.0MM SLIM CON TRADUCTOR + 1X8 DIRECTO)</t>
  </si>
  <si>
    <t>CAIXA TERMINAL OPTICA PRECONECTORIZADA SELADA FK-CTOP-L9 (400.0M 3.0MM SLIM COM TRADUTOR + 1x8 DIRETO)</t>
  </si>
  <si>
    <t>LOCKED PRE-TERMINATED SLIMBOX DROP TERMINAL FK-CTOP-L9 (400.0M 3.0MM SLIM W/ TRANSLATOR + 1X8 DIRECT)</t>
  </si>
  <si>
    <t>CAJA DE TERMINACION OPTICA PRE-CONECTORIZADA SELLADA FK-CTOP-L9 (400.0M 3.0MM SLIM CON TRADUCTOR + 1X8 DIRECTO)</t>
  </si>
  <si>
    <t>CABO OPTICO CFOA-SM-LV-AS-CMO5KN-S 04F NR (ABNT)</t>
  </si>
  <si>
    <t>OPTICAL CABLE CFOA-SM-LV-AS-CMO5KN-S 04F NR (ABNT)</t>
  </si>
  <si>
    <t>CABLE OPTICO CFOA-SM-LV-AS-CMO5KN-S 04F NR (ABNT)</t>
  </si>
  <si>
    <t>CEIP FLEX (CAIXA DE EMENDA INTERNA DE PAREDE - MÓDULO BÁSICO)</t>
  </si>
  <si>
    <t>SLIMBOX FLEX - (FIBER INTERNAL ADAPTER MODULE - CEIP FLEX - BASIC MODULE)</t>
  </si>
  <si>
    <t>CEIP FLEX (CAJA DE EMPALME INTERNA DE PARED - MÓDULO BÁSICO)</t>
  </si>
  <si>
    <t>SC-APC SM ANGLED ADAPTER WITH SHUTTER</t>
  </si>
  <si>
    <t>ENVOLTÓRIO PLÁSTICO ESCAMOTEÁVEL PARA ADAPTADOR ÓPTICO</t>
  </si>
  <si>
    <t>PIVOTING PLASTIC HOUSE FOR OPTICAL ADAPTER</t>
  </si>
  <si>
    <t>ENVOLTORIO PLÁSTICO ESCAMOTEABLE PARA ADAPTADOR ÓPTICO</t>
  </si>
  <si>
    <t>OPTICAL MODEM LIGHTDRIVE GPON LD420-10R (MODEL EXPORT)</t>
  </si>
  <si>
    <t>MODEM OPTICO LIGHTDRIVE GPON ONT LD420-10R 12 VCC / 0.5 A (MODELO EXPORT)</t>
  </si>
  <si>
    <t>ET04053</t>
  </si>
  <si>
    <t>a0A6100001T4O5O</t>
  </si>
  <si>
    <t>FK-CTO-16MC (CTO - 1 BAND. EMENDA, 1 BAND. 16 ADAPT. SC-APC SHUTTER, SUP. CORDOALHA, GROMMETS FLAT E CIRCULAR)</t>
  </si>
  <si>
    <t>FK-CTO-16MC (SLIMBOX DROP TERMINAL - 1 SPL. TRAY, 1 TRAY 16 SC-APC ADAPT. SHUTTER, STRAND SUP., GROMMETS FLAT AND ROUND)</t>
  </si>
  <si>
    <t>FK-CTO-16MC (CTO - 1 BAND. EMPALME, 1 BAND. 16 ADAPT. SC-APC SHUTTER, SOP. CORDAJE, GROMMETS FLAT Y CIRCULAR)</t>
  </si>
  <si>
    <t>SERVICE CABLE CONECTORIZADO 02F SM SC-UPC/ST-UPC 1.0D2/1.0D2 70.0M - TIGHT - LSZH - AZUL</t>
  </si>
  <si>
    <t>TRUNK CABLE PRE-TERMINATED 02F SM SC-UPC/ST-UPC 1.0D2/1.0D2 70.0M - TIGHT - LSZH - BLUE</t>
  </si>
  <si>
    <t>CABLE TRONCAL CONECTORIZADO 02F SM SC-UPC/ST-UPC 1.0D2/1.0D2 70.0M - TIGHT - LSZH - AZUL</t>
  </si>
  <si>
    <t>CABO OPTICO AT-3BEH2YT-072-LSZH</t>
  </si>
  <si>
    <t>OPTICAL CABLE AT-3BEH2YT-072-LSZH</t>
  </si>
  <si>
    <t>CABLE OPTICO AT-3BEH2YT-072-LSZH</t>
  </si>
  <si>
    <t>FW-4700-3D-C06302A-HIBRIDA RF 4.7GHZ - IMP</t>
  </si>
  <si>
    <t>SERVICE CABLE CONECTORIZADO 48F SM G-652D LC-APC/SC-APC 1.75D2/1.75D2 33.0M - MC - LSZH - AMARELO</t>
  </si>
  <si>
    <t>TRUNK CABLE PRE-TERMINATED 48F SM G-652D LC-APC/SC-APC 1.75D2/1.75D2 33.0M - MC - LSZH - YELLOW</t>
  </si>
  <si>
    <t>CABLE TRONCAL CONECTORIZADO 48F SM G-652D LC-APC/SC-APC 1.75D2/1.75D2 33.0M - MC - LSZH - AMARILLO</t>
  </si>
  <si>
    <t>SERVICE CABLE CONECTORIZADO 48F SM G-652D LC-APC/SC-UPC 1.75D2/1.0D2 14.0M - MC - LSZH - AMARELO</t>
  </si>
  <si>
    <t>TRUNK CABLE PRE-TERMINATED 48F SM G-652D LC-APC/SC-UPC 1.75D2/1.0D2 14.0M - MC - LSZH - YELLOW</t>
  </si>
  <si>
    <t>CABLE TRONCAL CONECTORIZADO 48F SM G-652D LC-APC/SC-UPC 1.75D2/1.0D2 14.0M - MC - LSZH - AMARILLO</t>
  </si>
  <si>
    <t>SERVICE CABLE CONECTORIZADO 48F SM G-652D LC-APC/SC-APC 1.75D2/1.0D2 14.0M - TS - LSZH - AMARELO</t>
  </si>
  <si>
    <t>TRUNK CABLE PRE-TERMINATED 48F SM G-652D LC-APC/SC-APC 1.75D2/1.0D2 14.0M - TS - LSZH - YELLOW</t>
  </si>
  <si>
    <t>CABLE TRONCAL CONECTORIZADO 48F SM G-652D LC-APC/SC-APC 1.75D2/1.0D2 14.0M - TS - LSZH - AMARILLO</t>
  </si>
  <si>
    <t>SERVICE CABLE CONECTORIZADO 144F SM G-652D LC-APC/SC-APC 1.4D2/1.4D2 14.0M - CFOT TS - LSZH - PRETO</t>
  </si>
  <si>
    <t>TRUNK CABLE PRE-TERMINATED 144F SM G-652D LC-APC/SC-APC 1.4D2/1.4D2 14.0M - CFOT TS - LSZH - BLACK</t>
  </si>
  <si>
    <t>CABLE TRONCAL CONECTORIZADO 144F SM G-652D LC-APC/SC-APC 1.4D2/1.4D2 14.0M - CFOT TS - LSZH - NEGRO</t>
  </si>
  <si>
    <t>FK-CEO-6M (288F) (CEO - 6 KITs DE DERIVAÇÃO E SUPORTE PARA CORDOALHA)</t>
  </si>
  <si>
    <t>FK-CEO-6M (288F) (CEO - 6 DERIVATION KIT AND STRAND MOUNTING KIT )</t>
  </si>
  <si>
    <t>FK-CEO-6M (288F) (CEO - 6 KITs DE DERIVACION Y SOPORTE PARA INSTALACIÓN EN MENSAJERO)</t>
  </si>
  <si>
    <t>SERVICE CABLE CONECTORIZADO 02F 62.5 ST-UPC/ST-UPC 1.0D2/1.0D2 70.0M - TIGHT - LSZH - LARANJA</t>
  </si>
  <si>
    <t>TRUNK CABLE PRE-TERMINATED 02F 62.5 ST-UPC/ST-UPC 1.0D2/1.0D2 70.0M - TIGHT - LSZH - ORANGE</t>
  </si>
  <si>
    <t>CABLE TRONCAL CONECTORIZADO 02F 62.5 ST-UPC/ST-UPC 1.0D2/1.0D2 70.0M - TIGHT - LSZH - NARANJA</t>
  </si>
  <si>
    <t>ET04111</t>
  </si>
  <si>
    <t>a0A6100001fDsJD</t>
  </si>
  <si>
    <t>KIT ACESSORIOS PARA TERMINAL DE RADIO OSDR, ANTENA PARABOLICA OU SECTORIAL - INTRACOM</t>
  </si>
  <si>
    <t>KIT PROTETOR DE SURTO PARA CABO ETH (1 CABO) - INTRACOM</t>
  </si>
  <si>
    <t>KIT 16 E1, 75 OHMS,  PARA TERMINAL DE IDU 2W, 2WCX E 4P - INTRACOM</t>
  </si>
  <si>
    <t>KIT INSTALACAO PARA TERMINAL DE ODU CFE - INTRACOM</t>
  </si>
  <si>
    <t>KIT ACESSORIOS PARA TERMINAL DE RADIO OMNIBAS BX - INTRACOM</t>
  </si>
  <si>
    <t>KIT POE INDOOR 35W AC - INTRACOM</t>
  </si>
  <si>
    <t>KIT POE INDOOR 75W AC - INTRACOM</t>
  </si>
  <si>
    <t>KIT PONE OUTDOOR 60W DC - INTRACOM</t>
  </si>
  <si>
    <t>RESERVADO: CABO OPTICO CFOA-SM-ARD-S 72F TS (ABNT)</t>
  </si>
  <si>
    <t>ENP Produtos LM</t>
  </si>
  <si>
    <t>Copyright (c) 2000-2019 salesforce.com, inc. Todos os direitos reservados.</t>
  </si>
  <si>
    <t>Informações confidenciais - Não distribuir</t>
  </si>
  <si>
    <t>Gerado por:  Engenharia de Aplicação  08/10/2019 11:01</t>
  </si>
  <si>
    <t>Furukawa</t>
  </si>
  <si>
    <t>kit</t>
  </si>
  <si>
    <t>ONT Bridge</t>
  </si>
  <si>
    <t>SOFTWARE - EQUIPAMENTOS GPON</t>
  </si>
  <si>
    <t>https://www.furukawalatam.com/pt-br/versao-et-pdf/=a0A6100001dhfll</t>
  </si>
  <si>
    <t>ET03606</t>
  </si>
  <si>
    <t>1x8</t>
  </si>
  <si>
    <t>1x4</t>
  </si>
  <si>
    <t>AUTOR</t>
  </si>
  <si>
    <t>XXXX Clientes</t>
  </si>
  <si>
    <t>8.</t>
  </si>
  <si>
    <t>ET04473</t>
  </si>
  <si>
    <t>FUENTE DE ALIMENTACION DC PARA CONCENTRADOR OPTICO STANDALONE GPON 3008/LW3008C/3016</t>
  </si>
  <si>
    <t>MODULO GESTION (SWITCH) PARA CHASIS OLT GPON LD3032</t>
  </si>
  <si>
    <t>FUENTE DE ALIMENTACION CC/CC PARA LD3032</t>
  </si>
  <si>
    <t xml:space="preserve">SERVICIO ANUAL DE SOPORTE PREMIUM 24x7	</t>
  </si>
  <si>
    <t>BANDEJA PARA ACOMODACION DE SOBRA DE CORDON 1U</t>
  </si>
  <si>
    <t>SOPORTE PARA INSTALACION EN MENSAJERO PARA FK-CEO-4T e FK-CEO-4M</t>
  </si>
  <si>
    <t>https://www.furukawalatam.com/es/versao-et-pdf/=a0A4N00001pjoa5</t>
  </si>
  <si>
    <t>https://www.furukawalatam.com/es/versao-et-pdf/=a0A6100001WIbBs</t>
  </si>
  <si>
    <t>https://www.furukawalatam.com/es/versao-et-pdf/=a0A6100001WIeV8</t>
  </si>
  <si>
    <t>https://www.furukawalatam.com/es/versao-et-pdf/=a0A4N00001pjtcj</t>
  </si>
  <si>
    <t>https://www.furukawalatam.com/es/versao-et-pdf/=a0A6100000blo1i</t>
  </si>
  <si>
    <t>https://www.furukawalatam.com/es/versao-et-pdf/=a0A4N00001pjoaA</t>
  </si>
  <si>
    <t>https://www.furukawalatam.com/es/versao-et-pdf/=a0A6100001dhfll</t>
  </si>
  <si>
    <t>https://www.furukawalatam.com/es/versao-et-pdf//Furukawa</t>
  </si>
  <si>
    <t>https://www.furukawalatam.com/es/versao-et-pdf/=a0A6100000blo18</t>
  </si>
  <si>
    <t>https://www.furukawalatam.com/es/versao-et-pdf/=a0A6100000blnxt</t>
  </si>
  <si>
    <t>https://www.furukawalatam.com/es/versao-et-pdf/=a0A6100000blnxu</t>
  </si>
  <si>
    <t>https://www.furukawalatam.com/es/versao-et-pdf/=a0A6100000blnqj</t>
  </si>
  <si>
    <t>https://www.furukawalatam.com/es/versao-et-pdf/=a0A6100000blnpo</t>
  </si>
  <si>
    <t>https://www.furukawalatam.com/es/versao-et-pdf/=a0A6100000blnrI</t>
  </si>
  <si>
    <t>https://www.furukawalatam.com/es/versao-et-pdf/=a0A6100000blnmf</t>
  </si>
  <si>
    <t>https://www.furukawalatam.com/es/versao-et-pdf/=a0A6100001fDply</t>
  </si>
  <si>
    <t>https://www.furukawalatam.com/es/versao-et-pdf/=a0A6100000blnjv</t>
  </si>
  <si>
    <t>https://www.furukawalatam.com/es/versao-et-pdf/=a0A6100000blnoE</t>
  </si>
  <si>
    <t>https://www.furukawalatam.com/es/versao-et-pdf/=a0A6100000blnkm</t>
  </si>
  <si>
    <t>https://www.furukawalatam.com/es/versao-et-pdf/=a0A6100000blnvD</t>
  </si>
  <si>
    <t>https://www.furukawalatam.com/es/versao-et-pdf/=a0A6100000blnel</t>
  </si>
  <si>
    <t>https://www.furukawalatam.com/es/versao-et-pdf/=a0A6100000blnti</t>
  </si>
  <si>
    <t>https://www.furukawalatam.com/es/versao-et-pdf/=a0A6100000blnsG</t>
  </si>
  <si>
    <t>https://www.furukawalatam.com/es/versao-et-pdf/=a0A6100000blnsH</t>
  </si>
  <si>
    <t>https://www.furukawalatam.com/es/versao-et-pdf/=a0A6100000blnql</t>
  </si>
  <si>
    <t>https://www.furukawalatam.com/es/versao-et-pdf/=a0A6100000blny7</t>
  </si>
  <si>
    <t>https://www.furukawalatam.com/es/versao-et-pdf/=a0A6100000blny5</t>
  </si>
  <si>
    <t>https://www.furukawalatam.com/es/versao-et-pdf/=a0A6100000blny6</t>
  </si>
  <si>
    <t>https://www.furukawalatam.com/es/versao-et-pdf/=a0A6100000blnyu</t>
  </si>
  <si>
    <t>https://www.furukawalatam.com/es/versao-et-pdf/=a0A6100000blnoA</t>
  </si>
  <si>
    <t>https://www.furukawalatam.com/es/versao-et-pdf/=a0A6100000blnlB</t>
  </si>
  <si>
    <t>https://www.furukawalatam.com/es/versao-et-pdf/=a0A6100001fE56L</t>
  </si>
  <si>
    <t>https://www.furukawalatam.com/es/versao-et-pdf/=a0A4N00001oREbS</t>
  </si>
  <si>
    <t>https://www.furukawalatam.com/es/versao-et-pdf/=a0A6100001IgjG3</t>
  </si>
  <si>
    <t>https://www.furukawalatam.com/es/versao-et-pdf/=a0A6100001Ib5T4</t>
  </si>
  <si>
    <t>https://www.furukawalatam.com/es/versao-et-pdf/=a0A6100001fE01d</t>
  </si>
  <si>
    <t>https://www.furukawalatam.com/es/versao-et-pdf/=a0A6100001fDtFj</t>
  </si>
  <si>
    <t>https://www.furukawalatam.com/es/versao-et-pdf/=a0A6100001M9Ret</t>
  </si>
  <si>
    <t>https://www.furukawalatam.com/es/versao-et-pdf/=a0A6100001IazU6</t>
  </si>
  <si>
    <t>https://www.furukawalatam.com/es/versao-et-pdf/=a0A4N00001pjsef</t>
  </si>
  <si>
    <t>https://www.furukawalatam.com/es/versao-et-pdf/=a0A6100000blnvg</t>
  </si>
  <si>
    <t xml:space="preserve">ODF BT48 24F SM SC-APC (PIGTAIL TELCORDIA)	</t>
  </si>
  <si>
    <t>1) Utilice la pestaña "ENCABEZADO" para identificar su estudio de diseño, cambiando las celdas D2 por D12.</t>
  </si>
  <si>
    <t>2) Pestaña "LISTA - Inicial": listado de material cuantitativo estimado del estudio del proyecto, considerando suscriptores iniciales informados.
2.a) Ajuste las celdas D2 a D10 de acuerdo con las necesidades de estudio de su proyecto.</t>
  </si>
  <si>
    <t>2.b) Filtrar la celda D16, deseleccionando el número "0", para que la visualización de los ítems calculados sea mejor.</t>
  </si>
  <si>
    <t>3) Pestaña" "LISTA - Expansión" ": listado de material cuantitativo estimado del estudio del proyecto, considerando la expansión de suscriptores para llegar al 100%. En este caso, no es necesario ajustar ninguna celda, ya que el cálculo ya considera las premisas informadas en la pestaña" "LISTA - Inicial" ".
3.a) Filtrar la celda D16, deseleccionando el número "" 0 "", para que la visualización de los ítems calculados sea mejor ".</t>
  </si>
  <si>
    <t>4) Pestaña" "LISTA - Total" ": listado de material cuantitativo estimado del estudio del proyecto, considerando el 100% de la red. En este caso, no es necesario ajustar ninguna celda, ya que el cálculo ya considera las premisas informadas en la pestaña" "LISTA. - Inicial "".
4.a) Filtrar la celda D16, deseleccionando el número "" 0 "", para que la visualización de los ítems calculados sea mejor ".</t>
  </si>
  <si>
    <t>NOTA: Lista de materiales preliminar / presupuestaria: no debe usarse como un proyecto ejecutivo y referencia para una lista definitiva de materiales.</t>
  </si>
  <si>
    <t>PROYETO/LOCAL</t>
  </si>
  <si>
    <t>REVISION</t>
  </si>
  <si>
    <t>APROBADOR</t>
  </si>
  <si>
    <t>Nombre</t>
  </si>
  <si>
    <t>Ciudad / UF</t>
  </si>
  <si>
    <t>www.efurukawa.com/ar</t>
  </si>
  <si>
    <t>OBSERVACIONES / PREMISAS:</t>
  </si>
  <si>
    <t>Como referencia para el cable alimentador que sale de la Oficina Central, se estiman en su totalidad las distancias calculadas, las cuales no se basaron en un diseño de red física, es decir, cuantificadas solo con fines presupuestarios. En el proyecto ejecutivo, este monto debe reajustarse de acuerdo a un detallado relevamiento en campo.</t>
  </si>
  <si>
    <t>Los cables de terminación de caída, planos 3x2 mm, de 01 fibra óptica se suministran en bobinas de 1000 metros en esta hoja de cálculo, para bobinas de 2000 metros consultar con el departamento comercial de su región. Los cables de derivación en esta lista se estimaron de la siguiente manera: - Para topologías con un divisor de segundo nivel de 1x8, se estiman 70 metros de cable de derivación por cada suscriptor inicial; - Para topología con divisor 1x16 de segundo nivel, se estiman 100 metros de cable de bajada por cada suscriptor inicial. Los números de cable se basaron en un diseño de red física aleatorio, es decir, se cuantificaron solo con fines presupuestarios. En el proyecto ejecutivo, este monto debe reajustarse de acuerdo a un detallado relevamiento en campo.</t>
  </si>
  <si>
    <t>Topología de divisores distribuidos:
1) Para una relación 1: 128 (hasta 20 Mbps compartidos entre usuarios):
- 1x Splitter de 1er nivel (1x2 LGX SC-APC / SC-APC) en Patch Panel LGX 19 "" dentro del rack en la Oficina Central.
- 1x divisor de 2º nivel (1x8 NC / NC) en cajas de empalme FK-CEO 4M en la red aérea externa.
- 1x divisor de 3er nivel (1x8 NC / SC-APC) en cajas de terminación FK-CTO 16 MT en la red de antena externa.
2) Para relación 1:64 (1x8 + 1x8 - Hasta 40 Mbps compartidos entre usuarios):
- 1x divisor de 1er nivel (1x8 NC / NC) en cajas de empalme FK-CEO 4M en la red aérea externa.
- 1x divisor de 2º nivel (1x8 NC / SC-APC) en cajas de terminación FK-CTO 16 MT en la red de antena externa.
3) Para Ratio 1:64 (1x4 + 1x16 - Hasta 40 Mbps compartidos entre usuarios):
-1x Divisor de 1er nivel (1x4 NC / NC) en cajas de empalme FK-CEO 4M en la red aérea externa.
-1x Repartidor de 2º nivel (1x16 NC / SC-APC) en cajas de terminación FK-CTO 16 MT en la red de antena externa.
4) Para Ratio 1:32 (1x4 + 1x8 - Hasta 80 Mbps compartidos entre usuarios):
- 1x divisor de 1er nivel (1x4 NC / NC) en cajas de empalme FK-CEO 4M en la red aérea externa.
- 1x divisor de 2º nivel (1x8 NC / SC-APC) en cajas de terminación FK-CTO 16 MT en la red de antena externa.
Nota: Relación de división utilizada como referencia para definir divisores que se utilizarán en el proyecto. La definición de ancho de banda por usuario / acceso puede ajustarse en la propia OLT, de acuerdo con la demanda específica de accesos ".</t>
  </si>
  <si>
    <t>Para la instalación en cadenas CTO de cajas CTO, Furukawa tiene un producto desarrollado específicamente para esta aplicación que no se encuentra en esta hoja de cálculo. Para obtener más información, consulte "FK-CTO 16MI" en la pestaña de búsqueda en www.efurukawa.com/ar.</t>
  </si>
  <si>
    <t>Es imprescindible comprobar las especificaciones de cada producto antes de su compra. En caso de duda, consulte al departamento de ingeniería de Furukawa.</t>
  </si>
  <si>
    <t>Un proyecto ejecutivo detallado es fundamental para confirmar la cantidad estimada de los materiales que se han enumerado (accesorios pasivos, cables ópticos y equipos activos).</t>
  </si>
  <si>
    <t>¿Proporciona fibras adicionales o de repuesto en los cables de alimentación para una futura expansión de la red?</t>
  </si>
  <si>
    <t>Relación de puertos OLT (valor medio compartido por el usuario, en Mbps). Por ejemplo: 1:64 (~ 40 Mbps compartidos por el usuario).</t>
  </si>
  <si>
    <t>Número de suscriptores esperados para el servicio total (HP - Home Passed) - Máx. 30000 HP.</t>
  </si>
  <si>
    <t>Planificación esperada de posibles suscriptores en los primeros 3 meses (cantidad inicial mínima) - Máx. 30000 HP.</t>
  </si>
  <si>
    <t>- Equipo GPON considerado para el 100% del proyecto.
- Confirmar según cantidad específica según sea necesario (proyecto ejecutivo).</t>
  </si>
  <si>
    <t>"- Considerado equipo GPON para el 100% del proyecto.
- Confirmar según cantidad específica según sea necesario (proyecto ejecutivo) ".</t>
  </si>
  <si>
    <t>"- Se considera 1 pieza para enlace ascendente (óptico).
- Confirmar según necesidad real ".</t>
  </si>
  <si>
    <t>"- Servicio postventa que ofrece servicio de soporte técnico remoto en cualquier momento del día, los 7 días de la semana, considerando los niveles de servicio N1 a N3 y vinculado a la gravedad de la incidencia.
- Servicio prioritario sobre las llamadas de garantía estándar ".</t>
  </si>
  <si>
    <t>"- Accesorios centrales considerados para el 100% del proyecto.
- Confirmar según cantidad específica según sea necesario (proyecto ejecutivo) ".</t>
  </si>
  <si>
    <t>Aplicación: mejorar la organización de los cables ópticos en los racks de la Central.</t>
  </si>
  <si>
    <t>Suministro mínimo / múltiple de 10 piezas.</t>
  </si>
  <si>
    <t>Considerado min. 1 pieza. Verifique la necesidad real.</t>
  </si>
  <si>
    <t>"- Cantidad estimada, debe ser confirmada según proyecto ejecutivo.
- Suministro mínimo / múltiple de 1km.
- Bobina de 3km ".</t>
  </si>
  <si>
    <t>"- Cantidad estimada, debe ser confirmada según proyecto ejecutivo.
- Suministro mínimo / múltiple de 1km.
- Bobina 4km ".</t>
  </si>
  <si>
    <t>"- Cantidad estimada, debe ser confirmada según proyecto ejecutivo.
- Suministro mínimo / múltiple de 1km.
- Bobina 4km.
- Aplicación: Directamente en Ducto (DD) ".</t>
  </si>
  <si>
    <t>Cantidad estimada de cajas. Debe cuantificarse de acuerdo con el proyecto ejecutivo.</t>
  </si>
  <si>
    <t>Cantidad de 5 unidades más para completar el CEO (hasta 144F). Confirme la cantidad según sea necesario.</t>
  </si>
  <si>
    <t>"Confirme el tipo de instalación.
Soporte para aplicación aérea en poste o aplicación subterránea dentro de una caja de paso (pared).</t>
  </si>
  <si>
    <t>"Confirme el tipo de instalación.
Soporte para aplicaciones aéreas / de cable ".</t>
  </si>
  <si>
    <t>Cantidad para 1 CEO completo (4 leads). Confirme la cantidad según sea necesario.</t>
  </si>
  <si>
    <t>Cantidad para 1 CEO completo (4 puertos de sucursal). Confirme la cantidad según sea necesario.</t>
  </si>
  <si>
    <t>"Cantidad estimada según la planificación total del proyecto.
Confirme la cantidad según sea necesario ".</t>
  </si>
  <si>
    <t>"- Cantidad estimada, debe ser confirmada según proyecto ejecutivo.
- Bobina de 3km ".</t>
  </si>
  <si>
    <t xml:space="preserve">"- Cantidad estimada, debe ser confirmada según proyecto ejecutivo.
"
</t>
  </si>
  <si>
    <t>Cantidad estimada, debe ser confirmada según proyecto ejecutivo.</t>
  </si>
  <si>
    <t>- Cantidad estimada, debe ser confirmada según proyecto ejecutivo.</t>
  </si>
  <si>
    <t>Confirmar Medidas Específicas según proyecto Ejecutivo. Considerado 70 metros por los abonados al usar cajas de 1x8 segundo nivel y 100 metros considerando 1x16</t>
  </si>
  <si>
    <t>2 unidades por suscriptor</t>
  </si>
  <si>
    <t>1 unidad por suscriptor</t>
  </si>
  <si>
    <t>ONT con Wi-Fi 802.11 b/g/n</t>
  </si>
  <si>
    <t>ONT con Wi-Fi 802.11 b/g/n/ac</t>
  </si>
  <si>
    <t>Sí</t>
  </si>
  <si>
    <t>Subterráneo</t>
  </si>
  <si>
    <t>No</t>
  </si>
  <si>
    <t>XXX</t>
  </si>
  <si>
    <t>DESCRIPCIÓN (FURUKAWA)</t>
  </si>
  <si>
    <t>OBSERVACIONES</t>
  </si>
  <si>
    <t>NOTA: Lista de materiales preliminar/presupuestaria: no debe usarse como un proyecto ejecutivo y referencia para una lista definitiva de materiales.</t>
  </si>
  <si>
    <t>Router c/ FXS y Wifi 802.11 b/g/n</t>
  </si>
  <si>
    <t>Router c/ FXS y Wifi 802.11 b/g/n/ac</t>
  </si>
  <si>
    <t>ONT Bridge y Router</t>
  </si>
  <si>
    <t>ACTIVOS GPON (STANDALONE LD3008/3016)</t>
  </si>
  <si>
    <t>ACTIVOS GPON (TRANSCEIVERS UPLINK ÓPTICO)</t>
  </si>
  <si>
    <t>Start-up Remoto - Paquete de Servicios para Equipos FTTx / Laserway y Software de Gestión y Monitoreo</t>
  </si>
  <si>
    <t>GPON MONITORING - LICENCIA DE USO - ON PREMISES - 1 SERVIDOR</t>
  </si>
  <si>
    <t>GPON MONITORING - ANUALIDAD DE MANTENIMIENTO Y SOPORTE</t>
  </si>
  <si>
    <t>Cantidad Cables que salen de la Oficina Central/Equipamentos Centrales.</t>
  </si>
  <si>
    <t>¿Instalación de CEOs (Splice Express y Splitter 1er nivel) en poste/pared o cordera?</t>
  </si>
  <si>
    <t>Cordera</t>
  </si>
  <si>
    <t>Poste/Pared</t>
  </si>
  <si>
    <t>SERVICIO DE SOPORTE 24x7</t>
  </si>
  <si>
    <t>ACCESORIOS</t>
  </si>
  <si>
    <t>REDES DE ALIMENTACION Y DISTRIBUCIÓN</t>
  </si>
  <si>
    <t>CABLES ÓPTICOS ALIMENTACIÓN</t>
  </si>
  <si>
    <t>PASIVOS DE LA RED (CAJA DE EMPALME)</t>
  </si>
  <si>
    <t>CAJA DE EMPALME DE DERIVACIÓN MECÁNICA</t>
  </si>
  <si>
    <t>CAJA DE EMPALME Y PRIMER NIVEL DE DIVISIÓN</t>
  </si>
  <si>
    <t>CABLES ÓPTICO CFOA-SM-AS80-S 144F TS NR (G-652D)</t>
  </si>
  <si>
    <t>CABLES DE DISTRIBUCIÓN</t>
  </si>
  <si>
    <t xml:space="preserve">CAJA TERMINAL CTO </t>
  </si>
  <si>
    <t>RED DE ACCESO/DROP/TERMINACIÓN</t>
  </si>
  <si>
    <t>CABLES ÓPTICOS ACCESO/DROP</t>
  </si>
  <si>
    <t>RED DE TERMINACIÓN - CASAS (FTTH)</t>
  </si>
  <si>
    <t>ACCESORIOS DE TERMINACIÓN</t>
  </si>
  <si>
    <t>ACTIVOS - DATOS - GPON</t>
  </si>
  <si>
    <t>"Opcional:
El software ConsciusMap es una plataforma de gestión y aprovisionamiento para redes FTTx (fibra hasta el hogar) "</t>
  </si>
  <si>
    <t>EXTENSIÓN OPTICA CONECTORIZADA 12F BLI A/B G-657A SC-APC 1.5M - COG - COR:TIA-598 - D0.9</t>
  </si>
  <si>
    <t>CHASIS CONCENTRADOR OPTICO LIGHTDRIVE GPON LD3032</t>
  </si>
  <si>
    <t>ACTIVOS GPON (CHASIS LD3032)</t>
  </si>
  <si>
    <t>MODULO DE SERVICIO SFP 16 PORTS PARA CHASIS OLT GPON LD3032 / 3096</t>
  </si>
  <si>
    <t>Características ONU: □ Bridge □ Router □ Router con ports FXS □ Router con ports FXS, Wi-Fi y Wi-Fi AC.</t>
  </si>
  <si>
    <t>Radio de servicio de la ciudad: 1 km a 15 km (depende de la relación de división del puerto OLT debido al presupuesto de potencia).</t>
  </si>
  <si>
    <t>ACCESOS</t>
  </si>
  <si>
    <t>REDES DE ALIMENTACIÓN Y DISTRIBUCIÓN</t>
  </si>
  <si>
    <t>CAJA TERMINAL CTO 16 MT</t>
  </si>
  <si>
    <t>CABLE DE DISTRIBUCIÓN</t>
  </si>
  <si>
    <t>ET04662</t>
  </si>
  <si>
    <t>https://www.furukawalatam.com/es/versao-et-pdf/=a0A3k00000WwuFz</t>
  </si>
  <si>
    <t>CAJA TERMINAL OPTICA CONECTORIZADA FK-CTO (16MT 1X16 GROMMET 6-9) - NG</t>
  </si>
  <si>
    <t>CAJA TERMINAL OPTICA CONECTORIZADA FK-CTO (16MT 1X8 GROMMET 6-9) - NG</t>
  </si>
  <si>
    <t>CORDAO MONOFIBRA CONECTORIZADO SM BLI G-657A2 SC-APC/SC-APC 2.5M - LSZH - BRANCO - D3</t>
  </si>
  <si>
    <t>CABLES ÓPTICOS ACESSO / DROP</t>
  </si>
  <si>
    <t>"Opcional: El software GPON MONITORING es una plataforma de monitoreo para redes FTTx (fibra hasta el hogar)"</t>
  </si>
  <si>
    <t>PATCH CORD OPTICO MONOFIBRA CONECTORIZADO SM BLI G-657A2 SC-APC/SC-UPC 1.5M - LSZH - AMARILLO</t>
  </si>
  <si>
    <t>EXTENSIÓN OPTICA CONECTORIZADA 12F BLI A/B G-657A SC-APC 1.5M - COG</t>
  </si>
  <si>
    <t>"Opcional: El software ConsciusMap es una plataforma de gestión y aprovisionamiento para redes FTTx (fibra hasta el hogar)"</t>
  </si>
  <si>
    <t>https://www.furukawalatam.com/es/versao-et-pdf/=a0A6100001ZDcYe</t>
  </si>
  <si>
    <t>ACTIVOS GPON (TRANSCEIVERS/PORTS GPON)</t>
  </si>
  <si>
    <t>Router c/ PORTS FXS</t>
  </si>
  <si>
    <t>Router c/ PORTS FXS  e Wifi</t>
  </si>
  <si>
    <t>¿Instalación de CTO (acceso de cliente/divisor de segundo nivel) en poste/pared o cordera?</t>
  </si>
  <si>
    <t>PATCH CORD OPTICO MONOFIBRA CONECTORIZADO SM BLI G-657A2 SC-APC/SC-APC 1.5M - LSZH - BLANCO - D3</t>
  </si>
  <si>
    <t>SOPORTE PARA INSTALACION EN MENSAJERO PARA FK-CEO-4T y FK-CEO-4M</t>
  </si>
  <si>
    <t>PANEL CIEGO - MODULO DE SWITCH Y GESTION PARA CHASIS GPON LD3032</t>
  </si>
  <si>
    <t>PANEL CIEGO - MODULO DE SERVICIO PARA CHASIS GPON LD3032 / 3096</t>
  </si>
  <si>
    <t>RED DE CENTRAL DE EQUIPOS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</si>
</sst>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_);[Red]\(###0.0\)"/>
  </numFmts>
  <fonts count="62" x14ac:knownFonts="1">
    <font>
      <sz val="11"/>
      <color theme="1"/>
      <name val="Calibri"/>
      <family val="2"/>
      <scheme val="minor"/>
    </font>
    <font>
      <sz val="11"/>
      <color theme="1"/>
      <name val="Calibri"/>
      <family val="2"/>
      <scheme val="minor"/>
    </font>
    <font>
      <sz val="10"/>
      <name val="MS Sans Serif"/>
      <family val="2"/>
    </font>
    <font>
      <sz val="10"/>
      <name val="MS Sans Serif"/>
      <family val="2"/>
    </font>
    <font>
      <sz val="10"/>
      <name val="Arial"/>
      <family val="2"/>
    </font>
    <font>
      <b/>
      <sz val="12"/>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9"/>
      <name val="Arial"/>
      <family val="2"/>
    </font>
    <font>
      <sz val="9"/>
      <name val="Arial"/>
      <family val="2"/>
    </font>
    <font>
      <b/>
      <sz val="9"/>
      <color theme="0"/>
      <name val="Arial"/>
      <family val="2"/>
    </font>
    <font>
      <b/>
      <sz val="11"/>
      <color theme="1"/>
      <name val="Calibri"/>
      <family val="2"/>
      <scheme val="minor"/>
    </font>
    <font>
      <sz val="11"/>
      <name val="Calibri"/>
      <family val="2"/>
      <scheme val="minor"/>
    </font>
    <font>
      <sz val="11"/>
      <color theme="0"/>
      <name val="Calibri"/>
      <family val="2"/>
      <scheme val="minor"/>
    </font>
    <font>
      <sz val="10"/>
      <color indexed="64"/>
      <name val="Arial"/>
      <family val="2"/>
    </font>
    <font>
      <u/>
      <sz val="11"/>
      <color theme="10"/>
      <name val="Calibri"/>
      <family val="2"/>
      <scheme val="minor"/>
    </font>
    <font>
      <i/>
      <sz val="11"/>
      <name val="Calibri"/>
      <family val="2"/>
      <scheme val="minor"/>
    </font>
    <font>
      <b/>
      <u/>
      <sz val="9"/>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color theme="0"/>
      <name val="Calibri"/>
      <family val="2"/>
      <scheme val="minor"/>
    </font>
    <font>
      <sz val="9"/>
      <color theme="0"/>
      <name val="Arial"/>
      <family val="2"/>
    </font>
    <font>
      <sz val="10"/>
      <color theme="1"/>
      <name val="Calibri"/>
      <family val="2"/>
      <scheme val="minor"/>
    </font>
    <font>
      <b/>
      <sz val="10"/>
      <color rgb="FFFF0000"/>
      <name val="Calibri"/>
      <family val="2"/>
      <scheme val="minor"/>
    </font>
    <font>
      <b/>
      <sz val="20"/>
      <color theme="1"/>
      <name val="Calibri"/>
      <family val="2"/>
      <scheme val="minor"/>
    </font>
    <font>
      <i/>
      <u/>
      <sz val="11"/>
      <color theme="0"/>
      <name val="Calibri"/>
      <family val="2"/>
      <scheme val="minor"/>
    </font>
    <font>
      <sz val="9"/>
      <name val="Calibri"/>
      <family val="2"/>
      <scheme val="minor"/>
    </font>
    <font>
      <b/>
      <sz val="12"/>
      <color theme="0"/>
      <name val="Calibri"/>
      <family val="2"/>
      <scheme val="minor"/>
    </font>
    <font>
      <b/>
      <u/>
      <sz val="9"/>
      <color theme="1"/>
      <name val="Arial"/>
      <family val="2"/>
    </font>
    <font>
      <u/>
      <sz val="11"/>
      <color theme="1"/>
      <name val="Calibri"/>
      <family val="2"/>
      <scheme val="minor"/>
    </font>
    <font>
      <sz val="8"/>
      <name val="Calibri"/>
      <family val="2"/>
      <scheme val="minor"/>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ED1A3B"/>
        <bgColor indexed="64"/>
      </patternFill>
    </fill>
    <fill>
      <patternFill patternType="solid">
        <fgColor rgb="FF434345"/>
        <bgColor indexed="64"/>
      </patternFill>
    </fill>
    <fill>
      <patternFill patternType="solid">
        <fgColor theme="1" tint="0.499984740745262"/>
        <bgColor indexed="64"/>
      </patternFill>
    </fill>
    <fill>
      <patternFill patternType="solid">
        <fgColor theme="1" tint="0.34998626667073579"/>
        <bgColor indexed="64"/>
      </patternFill>
    </fill>
  </fills>
  <borders count="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double">
        <color auto="1"/>
      </right>
      <top/>
      <bottom style="thin">
        <color auto="1"/>
      </bottom>
      <diagonal/>
    </border>
    <border>
      <left style="thin">
        <color auto="1"/>
      </left>
      <right style="double">
        <color indexed="64"/>
      </right>
      <top style="double">
        <color indexed="64"/>
      </top>
      <bottom style="thin">
        <color auto="1"/>
      </bottom>
      <diagonal/>
    </border>
    <border>
      <left/>
      <right style="thin">
        <color auto="1"/>
      </right>
      <top style="thin">
        <color auto="1"/>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style="thin">
        <color auto="1"/>
      </right>
      <top/>
      <bottom style="thin">
        <color auto="1"/>
      </bottom>
      <diagonal/>
    </border>
    <border>
      <left style="thick">
        <color indexed="64"/>
      </left>
      <right style="thin">
        <color indexed="64"/>
      </right>
      <top style="thin">
        <color indexed="64"/>
      </top>
      <bottom style="thin">
        <color indexed="64"/>
      </bottom>
      <diagonal/>
    </border>
    <border>
      <left style="thick">
        <color auto="1"/>
      </left>
      <right/>
      <top/>
      <bottom/>
      <diagonal/>
    </border>
    <border>
      <left/>
      <right style="thin">
        <color auto="1"/>
      </right>
      <top/>
      <bottom/>
      <diagonal/>
    </border>
    <border>
      <left style="thin">
        <color auto="1"/>
      </left>
      <right style="thick">
        <color auto="1"/>
      </right>
      <top/>
      <bottom/>
      <diagonal/>
    </border>
    <border>
      <left style="double">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auto="1"/>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auto="1"/>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indexed="64"/>
      </left>
      <right style="double">
        <color indexed="64"/>
      </right>
      <top style="thin">
        <color indexed="64"/>
      </top>
      <bottom style="double">
        <color auto="1"/>
      </bottom>
      <diagonal/>
    </border>
    <border>
      <left/>
      <right/>
      <top style="medium">
        <color indexed="64"/>
      </top>
      <bottom style="thin">
        <color indexed="64"/>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0837">
    <xf numFmtId="0" fontId="0" fillId="0" borderId="0"/>
    <xf numFmtId="0" fontId="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4" borderId="0" applyNumberFormat="0" applyBorder="0" applyAlignment="0" applyProtection="0"/>
    <xf numFmtId="0" fontId="10" fillId="16" borderId="1" applyNumberFormat="0" applyAlignment="0" applyProtection="0"/>
    <xf numFmtId="0" fontId="11" fillId="17" borderId="2" applyNumberFormat="0" applyAlignment="0" applyProtection="0"/>
    <xf numFmtId="0" fontId="12" fillId="0" borderId="3" applyNumberFormat="0" applyFill="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1" borderId="0" applyNumberFormat="0" applyBorder="0" applyAlignment="0" applyProtection="0"/>
    <xf numFmtId="0" fontId="13" fillId="7" borderId="1" applyNumberFormat="0" applyAlignment="0" applyProtection="0"/>
    <xf numFmtId="164" fontId="4" fillId="0" borderId="0">
      <alignment horizontal="left" wrapText="1"/>
    </xf>
    <xf numFmtId="38" fontId="6" fillId="22" borderId="0" applyNumberFormat="0" applyBorder="0" applyAlignment="0" applyProtection="0"/>
    <xf numFmtId="0" fontId="5" fillId="0" borderId="4" applyNumberFormat="0" applyAlignment="0" applyProtection="0">
      <alignment horizontal="left" vertical="center"/>
    </xf>
    <xf numFmtId="0" fontId="5" fillId="0" borderId="5">
      <alignment horizontal="left" vertical="center"/>
    </xf>
    <xf numFmtId="0" fontId="14" fillId="3" borderId="0" applyNumberFormat="0" applyBorder="0" applyAlignment="0" applyProtection="0"/>
    <xf numFmtId="10" fontId="6" fillId="23" borderId="6" applyNumberFormat="0" applyBorder="0" applyAlignment="0" applyProtection="0"/>
    <xf numFmtId="0" fontId="15" fillId="24" borderId="0" applyNumberFormat="0" applyBorder="0" applyAlignment="0" applyProtection="0"/>
    <xf numFmtId="165" fontId="4" fillId="0" borderId="0"/>
    <xf numFmtId="0" fontId="4" fillId="0" borderId="0"/>
    <xf numFmtId="0" fontId="4" fillId="0" borderId="0"/>
    <xf numFmtId="0" fontId="7" fillId="25" borderId="7" applyNumberFormat="0" applyFont="0" applyAlignment="0" applyProtection="0"/>
    <xf numFmtId="10" fontId="4" fillId="0" borderId="0" applyFont="0" applyFill="0" applyBorder="0" applyAlignment="0" applyProtection="0"/>
    <xf numFmtId="0" fontId="16" fillId="16" borderId="8" applyNumberFormat="0" applyAlignment="0" applyProtection="0"/>
    <xf numFmtId="40" fontId="3"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9" fontId="3" fillId="0" borderId="0" applyFont="0" applyFill="0" applyBorder="0" applyAlignment="0" applyProtection="0"/>
    <xf numFmtId="0" fontId="10" fillId="16" borderId="13" applyNumberFormat="0" applyAlignment="0" applyProtection="0"/>
    <xf numFmtId="0" fontId="13" fillId="7" borderId="13" applyNumberFormat="0" applyAlignment="0" applyProtection="0"/>
    <xf numFmtId="0" fontId="5" fillId="0" borderId="14">
      <alignment horizontal="left" vertical="center"/>
    </xf>
    <xf numFmtId="10" fontId="6" fillId="23" borderId="15" applyNumberFormat="0" applyBorder="0" applyAlignment="0" applyProtection="0"/>
    <xf numFmtId="0" fontId="23" fillId="0" borderId="24" applyNumberFormat="0" applyFill="0" applyAlignment="0" applyProtection="0"/>
    <xf numFmtId="0" fontId="7" fillId="25" borderId="16" applyNumberFormat="0" applyFont="0" applyAlignment="0" applyProtection="0"/>
    <xf numFmtId="0" fontId="16" fillId="16" borderId="17" applyNumberFormat="0" applyAlignment="0" applyProtection="0"/>
    <xf numFmtId="40" fontId="2" fillId="0" borderId="0" applyFont="0" applyFill="0" applyBorder="0" applyAlignment="0" applyProtection="0"/>
    <xf numFmtId="0" fontId="23" fillId="0" borderId="18" applyNumberFormat="0" applyFill="0" applyAlignment="0" applyProtection="0"/>
    <xf numFmtId="0" fontId="16" fillId="16" borderId="23" applyNumberFormat="0" applyAlignment="0" applyProtection="0"/>
    <xf numFmtId="0" fontId="7" fillId="25" borderId="22" applyNumberFormat="0" applyFont="0" applyAlignment="0" applyProtection="0"/>
    <xf numFmtId="10" fontId="6" fillId="23" borderId="21" applyNumberFormat="0" applyBorder="0" applyAlignment="0" applyProtection="0"/>
    <xf numFmtId="0" fontId="5" fillId="0" borderId="20">
      <alignment horizontal="left" vertical="center"/>
    </xf>
    <xf numFmtId="0" fontId="13" fillId="7" borderId="19" applyNumberFormat="0" applyAlignment="0" applyProtection="0"/>
    <xf numFmtId="0" fontId="10" fillId="16" borderId="19" applyNumberFormat="0" applyAlignment="0" applyProtection="0"/>
    <xf numFmtId="9" fontId="2" fillId="0" borderId="0" applyFont="0" applyFill="0" applyBorder="0" applyAlignment="0" applyProtection="0"/>
    <xf numFmtId="0" fontId="30" fillId="0" borderId="0"/>
    <xf numFmtId="40" fontId="2" fillId="0" borderId="0" applyFont="0" applyFill="0" applyBorder="0" applyAlignment="0" applyProtection="0"/>
    <xf numFmtId="0" fontId="5" fillId="0" borderId="34">
      <alignment horizontal="left" vertical="center"/>
    </xf>
    <xf numFmtId="0" fontId="10" fillId="16" borderId="33" applyNumberFormat="0" applyAlignment="0" applyProtection="0"/>
    <xf numFmtId="0" fontId="10" fillId="16" borderId="33" applyNumberFormat="0" applyAlignment="0" applyProtection="0"/>
    <xf numFmtId="0" fontId="10" fillId="16" borderId="33" applyNumberFormat="0" applyAlignment="0" applyProtection="0"/>
    <xf numFmtId="0" fontId="10" fillId="16" borderId="33" applyNumberFormat="0" applyAlignment="0" applyProtection="0"/>
    <xf numFmtId="0" fontId="10" fillId="16" borderId="33" applyNumberFormat="0" applyAlignment="0" applyProtection="0"/>
    <xf numFmtId="0" fontId="10" fillId="16" borderId="33" applyNumberFormat="0" applyAlignment="0" applyProtection="0"/>
    <xf numFmtId="0" fontId="10" fillId="16" borderId="33"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0" fillId="16"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13" fillId="7" borderId="27" applyNumberFormat="0" applyAlignment="0" applyProtection="0"/>
    <xf numFmtId="0" fontId="7" fillId="25" borderId="30" applyNumberFormat="0" applyFont="0" applyAlignment="0" applyProtection="0"/>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23" fillId="0" borderId="32" applyNumberFormat="0" applyFill="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0" fontId="23" fillId="0" borderId="32" applyNumberFormat="0" applyFill="0" applyAlignment="0" applyProtection="0"/>
    <xf numFmtId="0" fontId="7" fillId="25" borderId="30" applyNumberFormat="0" applyFont="0" applyAlignment="0" applyProtection="0"/>
    <xf numFmtId="0" fontId="5" fillId="0" borderId="34">
      <alignment horizontal="left" vertical="center"/>
    </xf>
    <xf numFmtId="0" fontId="7" fillId="25" borderId="30" applyNumberFormat="0" applyFont="0" applyAlignment="0" applyProtection="0"/>
    <xf numFmtId="10" fontId="6" fillId="23" borderId="29" applyNumberFormat="0" applyBorder="0" applyAlignment="0" applyProtection="0"/>
    <xf numFmtId="0" fontId="13" fillId="7" borderId="33" applyNumberFormat="0" applyAlignment="0" applyProtection="0"/>
    <xf numFmtId="0" fontId="5" fillId="0" borderId="34">
      <alignment horizontal="left" vertical="center"/>
    </xf>
    <xf numFmtId="0" fontId="23" fillId="0" borderId="32" applyNumberFormat="0" applyFill="0" applyAlignment="0" applyProtection="0"/>
    <xf numFmtId="0" fontId="16" fillId="16" borderId="31" applyNumberFormat="0" applyAlignment="0" applyProtection="0"/>
    <xf numFmtId="0" fontId="7" fillId="25" borderId="30" applyNumberFormat="0" applyFont="0" applyAlignment="0" applyProtection="0"/>
    <xf numFmtId="10" fontId="6" fillId="23" borderId="29" applyNumberFormat="0" applyBorder="0" applyAlignment="0" applyProtection="0"/>
    <xf numFmtId="0" fontId="5" fillId="0" borderId="34">
      <alignment horizontal="left" vertical="center"/>
    </xf>
    <xf numFmtId="0" fontId="7" fillId="25" borderId="30" applyNumberFormat="0" applyFont="0" applyAlignment="0" applyProtection="0"/>
    <xf numFmtId="0" fontId="16" fillId="16" borderId="31" applyNumberFormat="0" applyAlignment="0" applyProtection="0"/>
    <xf numFmtId="0" fontId="13" fillId="7" borderId="33"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6" fillId="16" borderId="31"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0" fillId="16" borderId="33" applyNumberFormat="0" applyAlignment="0" applyProtection="0"/>
    <xf numFmtId="0" fontId="13" fillId="7" borderId="33" applyNumberFormat="0" applyAlignment="0" applyProtection="0"/>
    <xf numFmtId="0" fontId="13" fillId="7" borderId="33" applyNumberFormat="0" applyAlignment="0" applyProtection="0"/>
    <xf numFmtId="0" fontId="5" fillId="0" borderId="28">
      <alignment horizontal="left" vertical="center"/>
    </xf>
    <xf numFmtId="0" fontId="23" fillId="0" borderId="32" applyNumberFormat="0" applyFill="0" applyAlignment="0" applyProtection="0"/>
    <xf numFmtId="0" fontId="23" fillId="0" borderId="32" applyNumberFormat="0" applyFill="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6" fillId="16" borderId="31" applyNumberFormat="0" applyAlignment="0" applyProtection="0"/>
    <xf numFmtId="0" fontId="16" fillId="16" borderId="31" applyNumberFormat="0" applyAlignment="0" applyProtection="0"/>
    <xf numFmtId="0" fontId="10" fillId="16" borderId="33" applyNumberFormat="0" applyAlignment="0" applyProtection="0"/>
    <xf numFmtId="0" fontId="5" fillId="0" borderId="34">
      <alignment horizontal="left" vertical="center"/>
    </xf>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10" fontId="6" fillId="23" borderId="29" applyNumberFormat="0" applyBorder="0" applyAlignment="0" applyProtection="0"/>
    <xf numFmtId="0" fontId="5" fillId="0" borderId="34">
      <alignment horizontal="left" vertical="center"/>
    </xf>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13" fillId="7" borderId="33" applyNumberFormat="0" applyAlignment="0" applyProtection="0"/>
    <xf numFmtId="0" fontId="13" fillId="7" borderId="33" applyNumberFormat="0" applyAlignment="0" applyProtection="0"/>
    <xf numFmtId="0" fontId="5" fillId="0" borderId="28">
      <alignment horizontal="left" vertical="center"/>
    </xf>
    <xf numFmtId="0" fontId="7" fillId="25" borderId="30" applyNumberFormat="0" applyFont="0" applyAlignment="0" applyProtection="0"/>
    <xf numFmtId="0" fontId="22" fillId="0" borderId="11" applyNumberFormat="0" applyFill="0" applyAlignment="0" applyProtection="0"/>
    <xf numFmtId="0" fontId="23" fillId="0" borderId="32" applyNumberFormat="0" applyFill="0" applyAlignment="0" applyProtection="0"/>
    <xf numFmtId="0" fontId="7" fillId="25" borderId="30" applyNumberFormat="0" applyFont="0" applyAlignment="0" applyProtection="0"/>
    <xf numFmtId="10" fontId="6" fillId="23" borderId="29" applyNumberFormat="0" applyBorder="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10" fontId="6" fillId="23" borderId="29" applyNumberFormat="0" applyBorder="0" applyAlignment="0" applyProtection="0"/>
    <xf numFmtId="0" fontId="23" fillId="0" borderId="24" applyNumberFormat="0" applyFill="0" applyAlignment="0" applyProtection="0"/>
    <xf numFmtId="0" fontId="10" fillId="16" borderId="33" applyNumberFormat="0" applyAlignment="0" applyProtection="0"/>
    <xf numFmtId="10" fontId="6" fillId="23" borderId="29" applyNumberFormat="0" applyBorder="0" applyAlignment="0" applyProtection="0"/>
    <xf numFmtId="0" fontId="13" fillId="7" borderId="19" applyNumberFormat="0" applyAlignment="0" applyProtection="0"/>
    <xf numFmtId="0" fontId="10" fillId="16" borderId="19" applyNumberFormat="0" applyAlignment="0" applyProtection="0"/>
    <xf numFmtId="0" fontId="13" fillId="7" borderId="19" applyNumberFormat="0" applyAlignment="0" applyProtection="0"/>
    <xf numFmtId="0" fontId="10" fillId="16" borderId="19" applyNumberFormat="0" applyAlignment="0" applyProtection="0"/>
    <xf numFmtId="0" fontId="23" fillId="0" borderId="24" applyNumberFormat="0" applyFill="0" applyAlignment="0" applyProtection="0"/>
    <xf numFmtId="0" fontId="13" fillId="7" borderId="19" applyNumberFormat="0" applyAlignment="0" applyProtection="0"/>
    <xf numFmtId="0" fontId="10" fillId="16" borderId="19" applyNumberFormat="0" applyAlignment="0" applyProtection="0"/>
    <xf numFmtId="0" fontId="5" fillId="0" borderId="26">
      <alignment horizontal="left" vertical="center"/>
    </xf>
    <xf numFmtId="0" fontId="16" fillId="16" borderId="23" applyNumberFormat="0" applyAlignment="0" applyProtection="0"/>
    <xf numFmtId="0" fontId="7" fillId="25" borderId="7" applyNumberFormat="0" applyFont="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13" fillId="7" borderId="19" applyNumberFormat="0" applyAlignment="0" applyProtection="0"/>
    <xf numFmtId="0" fontId="5" fillId="0" borderId="26">
      <alignment horizontal="left" vertical="center"/>
    </xf>
    <xf numFmtId="10" fontId="6" fillId="23" borderId="25" applyNumberFormat="0" applyBorder="0" applyAlignment="0" applyProtection="0"/>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10" fillId="16" borderId="19"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10" fontId="6" fillId="23" borderId="25" applyNumberFormat="0" applyBorder="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5" fillId="0" borderId="26">
      <alignment horizontal="left" vertical="center"/>
    </xf>
    <xf numFmtId="0" fontId="5" fillId="0" borderId="26">
      <alignment horizontal="left" vertical="center"/>
    </xf>
    <xf numFmtId="10" fontId="6" fillId="23" borderId="25" applyNumberFormat="0" applyBorder="0" applyAlignment="0" applyProtection="0"/>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10" fontId="6" fillId="23" borderId="25" applyNumberFormat="0" applyBorder="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10" fillId="16" borderId="19" applyNumberFormat="0" applyAlignment="0" applyProtection="0"/>
    <xf numFmtId="0" fontId="13" fillId="7" borderId="19" applyNumberFormat="0" applyAlignment="0" applyProtection="0"/>
    <xf numFmtId="0" fontId="5" fillId="0" borderId="26">
      <alignment horizontal="left" vertical="center"/>
    </xf>
    <xf numFmtId="10" fontId="6" fillId="23" borderId="25" applyNumberFormat="0" applyBorder="0" applyAlignment="0" applyProtection="0"/>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10" fontId="6" fillId="23" borderId="25" applyNumberFormat="0" applyBorder="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10" fontId="6" fillId="23" borderId="25" applyNumberFormat="0" applyBorder="0" applyAlignment="0" applyProtection="0"/>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10" fontId="6" fillId="23" borderId="25" applyNumberFormat="0" applyBorder="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13" fillId="7" borderId="33" applyNumberFormat="0" applyAlignment="0" applyProtection="0"/>
    <xf numFmtId="0" fontId="13" fillId="7" borderId="33" applyNumberFormat="0" applyAlignment="0" applyProtection="0"/>
    <xf numFmtId="0" fontId="13" fillId="7" borderId="33" applyNumberFormat="0" applyAlignment="0" applyProtection="0"/>
    <xf numFmtId="0" fontId="13" fillId="7" borderId="33" applyNumberFormat="0" applyAlignment="0" applyProtection="0"/>
    <xf numFmtId="0" fontId="13" fillId="7" borderId="33" applyNumberFormat="0" applyAlignment="0" applyProtection="0"/>
    <xf numFmtId="0" fontId="13" fillId="7" borderId="33" applyNumberFormat="0" applyAlignment="0" applyProtection="0"/>
    <xf numFmtId="0" fontId="13" fillId="7" borderId="33" applyNumberFormat="0" applyAlignment="0" applyProtection="0"/>
    <xf numFmtId="10" fontId="6" fillId="23" borderId="29" applyNumberFormat="0" applyBorder="0" applyAlignment="0" applyProtection="0"/>
    <xf numFmtId="10" fontId="6" fillId="23" borderId="29" applyNumberFormat="0" applyBorder="0" applyAlignment="0" applyProtection="0"/>
    <xf numFmtId="10" fontId="6" fillId="23" borderId="29" applyNumberFormat="0" applyBorder="0" applyAlignment="0" applyProtection="0"/>
    <xf numFmtId="0" fontId="5" fillId="0" borderId="28">
      <alignment horizontal="left" vertical="center"/>
    </xf>
    <xf numFmtId="0" fontId="5" fillId="0" borderId="34">
      <alignment horizontal="left" vertical="center"/>
    </xf>
    <xf numFmtId="0" fontId="5" fillId="0" borderId="34">
      <alignment horizontal="left" vertical="center"/>
    </xf>
    <xf numFmtId="0" fontId="5" fillId="0" borderId="34">
      <alignment horizontal="left" vertical="center"/>
    </xf>
    <xf numFmtId="0" fontId="7" fillId="25" borderId="30" applyNumberFormat="0" applyFont="0" applyAlignment="0" applyProtection="0"/>
    <xf numFmtId="0" fontId="5" fillId="0" borderId="28">
      <alignment horizontal="left" vertical="center"/>
    </xf>
    <xf numFmtId="0" fontId="5" fillId="0" borderId="34">
      <alignment horizontal="left" vertical="center"/>
    </xf>
    <xf numFmtId="0" fontId="16" fillId="16" borderId="31" applyNumberFormat="0" applyAlignment="0" applyProtection="0"/>
    <xf numFmtId="0" fontId="10" fillId="16" borderId="33" applyNumberFormat="0" applyAlignment="0" applyProtection="0"/>
    <xf numFmtId="0" fontId="13" fillId="7" borderId="33" applyNumberFormat="0" applyAlignment="0" applyProtection="0"/>
    <xf numFmtId="0" fontId="7" fillId="25" borderId="30" applyNumberFormat="0" applyFont="0" applyAlignment="0" applyProtection="0"/>
    <xf numFmtId="0" fontId="5" fillId="0" borderId="28">
      <alignment horizontal="left" vertical="center"/>
    </xf>
    <xf numFmtId="0" fontId="5" fillId="0" borderId="34">
      <alignment horizontal="left" vertical="center"/>
    </xf>
    <xf numFmtId="0" fontId="16" fillId="16" borderId="31" applyNumberFormat="0" applyAlignment="0" applyProtection="0"/>
    <xf numFmtId="0" fontId="5" fillId="0" borderId="28">
      <alignment horizontal="left" vertical="center"/>
    </xf>
    <xf numFmtId="0" fontId="10" fillId="16" borderId="33" applyNumberFormat="0" applyAlignment="0" applyProtection="0"/>
    <xf numFmtId="0" fontId="23" fillId="0" borderId="32" applyNumberFormat="0" applyFill="0" applyAlignment="0" applyProtection="0"/>
    <xf numFmtId="0" fontId="7" fillId="25" borderId="30" applyNumberFormat="0" applyFont="0" applyAlignment="0" applyProtection="0"/>
    <xf numFmtId="0" fontId="10" fillId="16" borderId="33" applyNumberFormat="0" applyAlignment="0" applyProtection="0"/>
    <xf numFmtId="0" fontId="10" fillId="16" borderId="33" applyNumberFormat="0" applyAlignment="0" applyProtection="0"/>
    <xf numFmtId="0" fontId="16" fillId="16" borderId="31" applyNumberFormat="0" applyAlignment="0" applyProtection="0"/>
    <xf numFmtId="0" fontId="16" fillId="16" borderId="31" applyNumberFormat="0" applyAlignment="0" applyProtection="0"/>
    <xf numFmtId="10" fontId="6" fillId="23" borderId="29" applyNumberFormat="0" applyBorder="0" applyAlignment="0" applyProtection="0"/>
    <xf numFmtId="0" fontId="5" fillId="0" borderId="34">
      <alignment horizontal="left" vertical="center"/>
    </xf>
    <xf numFmtId="0" fontId="23" fillId="0" borderId="32" applyNumberFormat="0" applyFill="0" applyAlignment="0" applyProtection="0"/>
    <xf numFmtId="0" fontId="10" fillId="16" borderId="33" applyNumberFormat="0" applyAlignment="0" applyProtection="0"/>
    <xf numFmtId="0" fontId="5" fillId="0" borderId="28">
      <alignment horizontal="left" vertical="center"/>
    </xf>
    <xf numFmtId="0" fontId="16" fillId="16" borderId="31" applyNumberFormat="0" applyAlignment="0" applyProtection="0"/>
    <xf numFmtId="0" fontId="16" fillId="16" borderId="31" applyNumberFormat="0" applyAlignment="0" applyProtection="0"/>
    <xf numFmtId="0" fontId="23" fillId="0" borderId="32" applyNumberFormat="0" applyFill="0" applyAlignment="0" applyProtection="0"/>
    <xf numFmtId="0" fontId="13" fillId="7" borderId="33" applyNumberFormat="0" applyAlignment="0" applyProtection="0"/>
    <xf numFmtId="0" fontId="23" fillId="0" borderId="32" applyNumberFormat="0" applyFill="0" applyAlignment="0" applyProtection="0"/>
    <xf numFmtId="0" fontId="23" fillId="0" borderId="32" applyNumberFormat="0" applyFill="0" applyAlignment="0" applyProtection="0"/>
    <xf numFmtId="0" fontId="7" fillId="25" borderId="30" applyNumberFormat="0" applyFont="0" applyAlignment="0" applyProtection="0"/>
    <xf numFmtId="0" fontId="13" fillId="7" borderId="33" applyNumberFormat="0" applyAlignment="0" applyProtection="0"/>
    <xf numFmtId="0" fontId="5" fillId="0" borderId="34">
      <alignment horizontal="left" vertical="center"/>
    </xf>
    <xf numFmtId="0" fontId="5" fillId="0" borderId="34">
      <alignment horizontal="left" vertical="center"/>
    </xf>
    <xf numFmtId="10" fontId="6" fillId="23" borderId="29" applyNumberFormat="0" applyBorder="0" applyAlignment="0" applyProtection="0"/>
    <xf numFmtId="0" fontId="7" fillId="25" borderId="30" applyNumberFormat="0" applyFont="0" applyAlignment="0" applyProtection="0"/>
    <xf numFmtId="0" fontId="7" fillId="25" borderId="30" applyNumberFormat="0" applyFont="0" applyAlignment="0" applyProtection="0"/>
    <xf numFmtId="0" fontId="7" fillId="25" borderId="30" applyNumberFormat="0" applyFont="0" applyAlignment="0" applyProtection="0"/>
    <xf numFmtId="0" fontId="5" fillId="0" borderId="34">
      <alignment horizontal="left" vertical="center"/>
    </xf>
    <xf numFmtId="0" fontId="23" fillId="0" borderId="32" applyNumberFormat="0" applyFill="0" applyAlignment="0" applyProtection="0"/>
    <xf numFmtId="0" fontId="5" fillId="0" borderId="34">
      <alignment horizontal="left" vertical="center"/>
    </xf>
    <xf numFmtId="0" fontId="7" fillId="25" borderId="30" applyNumberFormat="0" applyFont="0" applyAlignment="0" applyProtection="0"/>
    <xf numFmtId="0" fontId="7" fillId="25" borderId="30" applyNumberFormat="0" applyFont="0" applyAlignment="0" applyProtection="0"/>
    <xf numFmtId="0" fontId="10" fillId="16" borderId="33" applyNumberFormat="0" applyAlignment="0" applyProtection="0"/>
    <xf numFmtId="0" fontId="7" fillId="25" borderId="30" applyNumberFormat="0" applyFont="0" applyAlignment="0" applyProtection="0"/>
    <xf numFmtId="0" fontId="10" fillId="16" borderId="33" applyNumberFormat="0" applyAlignment="0" applyProtection="0"/>
    <xf numFmtId="10" fontId="6" fillId="23" borderId="29" applyNumberFormat="0" applyBorder="0" applyAlignment="0" applyProtection="0"/>
    <xf numFmtId="0" fontId="16" fillId="16" borderId="31" applyNumberFormat="0" applyAlignment="0" applyProtection="0"/>
    <xf numFmtId="0" fontId="7" fillId="25" borderId="30" applyNumberFormat="0" applyFont="0" applyAlignment="0" applyProtection="0"/>
    <xf numFmtId="0" fontId="16" fillId="16" borderId="31" applyNumberFormat="0" applyAlignment="0" applyProtection="0"/>
    <xf numFmtId="0" fontId="16" fillId="16" borderId="31" applyNumberFormat="0" applyAlignment="0" applyProtection="0"/>
    <xf numFmtId="0" fontId="23" fillId="0" borderId="32" applyNumberFormat="0" applyFill="0" applyAlignment="0" applyProtection="0"/>
    <xf numFmtId="0" fontId="5" fillId="0" borderId="28">
      <alignment horizontal="left" vertical="center"/>
    </xf>
    <xf numFmtId="0" fontId="5" fillId="0" borderId="28">
      <alignment horizontal="left" vertical="center"/>
    </xf>
    <xf numFmtId="10" fontId="6" fillId="23" borderId="29" applyNumberFormat="0" applyBorder="0" applyAlignment="0" applyProtection="0"/>
    <xf numFmtId="0" fontId="23" fillId="0" borderId="32" applyNumberFormat="0" applyFill="0" applyAlignment="0" applyProtection="0"/>
    <xf numFmtId="10" fontId="6" fillId="23" borderId="29" applyNumberFormat="0" applyBorder="0" applyAlignment="0" applyProtection="0"/>
    <xf numFmtId="0" fontId="23" fillId="0" borderId="32" applyNumberFormat="0" applyFill="0" applyAlignment="0" applyProtection="0"/>
    <xf numFmtId="0" fontId="16" fillId="16" borderId="31" applyNumberFormat="0" applyAlignment="0" applyProtection="0"/>
    <xf numFmtId="0" fontId="13" fillId="7" borderId="33" applyNumberFormat="0" applyAlignment="0" applyProtection="0"/>
    <xf numFmtId="10" fontId="6" fillId="23" borderId="29" applyNumberFormat="0" applyBorder="0" applyAlignment="0" applyProtection="0"/>
    <xf numFmtId="0" fontId="5" fillId="0" borderId="35">
      <alignment horizontal="left" vertical="center"/>
    </xf>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7" fillId="25" borderId="37" applyNumberFormat="0" applyFont="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23" fillId="0" borderId="39" applyNumberFormat="0" applyFill="0" applyAlignment="0" applyProtection="0"/>
    <xf numFmtId="0" fontId="23" fillId="0" borderId="39" applyNumberFormat="0" applyFill="0" applyAlignment="0" applyProtection="0"/>
    <xf numFmtId="0" fontId="7" fillId="25" borderId="37" applyNumberFormat="0" applyFont="0" applyAlignment="0" applyProtection="0"/>
    <xf numFmtId="0" fontId="5" fillId="0" borderId="35">
      <alignment horizontal="left" vertical="center"/>
    </xf>
    <xf numFmtId="0" fontId="7" fillId="25" borderId="37" applyNumberFormat="0" applyFont="0" applyAlignment="0" applyProtection="0"/>
    <xf numFmtId="10" fontId="6" fillId="23" borderId="25" applyNumberFormat="0" applyBorder="0" applyAlignment="0" applyProtection="0"/>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16" fillId="16" borderId="38" applyNumberFormat="0" applyAlignment="0" applyProtection="0"/>
    <xf numFmtId="0" fontId="7" fillId="25" borderId="37" applyNumberFormat="0" applyFont="0" applyAlignment="0" applyProtection="0"/>
    <xf numFmtId="10" fontId="6" fillId="23" borderId="25" applyNumberFormat="0" applyBorder="0" applyAlignment="0" applyProtection="0"/>
    <xf numFmtId="0" fontId="5" fillId="0" borderId="35">
      <alignment horizontal="left" vertical="center"/>
    </xf>
    <xf numFmtId="0" fontId="7" fillId="25" borderId="37" applyNumberFormat="0" applyFont="0" applyAlignment="0" applyProtection="0"/>
    <xf numFmtId="0" fontId="16" fillId="16" borderId="38" applyNumberFormat="0" applyAlignment="0" applyProtection="0"/>
    <xf numFmtId="0" fontId="13" fillId="7" borderId="36" applyNumberFormat="0" applyAlignment="0" applyProtection="0"/>
    <xf numFmtId="0" fontId="16" fillId="16" borderId="38" applyNumberFormat="0" applyAlignment="0" applyProtection="0"/>
    <xf numFmtId="0" fontId="10" fillId="16" borderId="36" applyNumberFormat="0" applyAlignment="0" applyProtection="0"/>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23" fillId="0" borderId="39" applyNumberFormat="0" applyFill="0" applyAlignment="0" applyProtection="0"/>
    <xf numFmtId="0" fontId="16" fillId="16" borderId="38" applyNumberFormat="0" applyAlignment="0" applyProtection="0"/>
    <xf numFmtId="0" fontId="16" fillId="16" borderId="38" applyNumberFormat="0" applyAlignment="0" applyProtection="0"/>
    <xf numFmtId="0" fontId="10" fillId="16" borderId="36" applyNumberFormat="0" applyAlignment="0" applyProtection="0"/>
    <xf numFmtId="0" fontId="5" fillId="0" borderId="35">
      <alignment horizontal="left" vertical="center"/>
    </xf>
    <xf numFmtId="10" fontId="6" fillId="23" borderId="25" applyNumberFormat="0" applyBorder="0" applyAlignment="0" applyProtection="0"/>
    <xf numFmtId="0" fontId="5" fillId="0" borderId="35">
      <alignment horizontal="left" vertical="center"/>
    </xf>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7" fillId="25" borderId="37" applyNumberFormat="0" applyFont="0" applyAlignment="0" applyProtection="0"/>
    <xf numFmtId="0" fontId="23" fillId="0" borderId="39" applyNumberFormat="0" applyFill="0" applyAlignment="0" applyProtection="0"/>
    <xf numFmtId="0" fontId="7" fillId="25" borderId="37" applyNumberFormat="0" applyFont="0" applyAlignment="0" applyProtection="0"/>
    <xf numFmtId="10" fontId="6" fillId="23" borderId="25" applyNumberFormat="0" applyBorder="0" applyAlignment="0" applyProtection="0"/>
    <xf numFmtId="10" fontId="6" fillId="23" borderId="25" applyNumberFormat="0" applyBorder="0" applyAlignment="0" applyProtection="0"/>
    <xf numFmtId="0" fontId="10" fillId="16" borderId="36" applyNumberFormat="0" applyAlignment="0" applyProtection="0"/>
    <xf numFmtId="10" fontId="6" fillId="23" borderId="25" applyNumberFormat="0" applyBorder="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7" fillId="25" borderId="37" applyNumberFormat="0" applyFont="0" applyAlignment="0" applyProtection="0"/>
    <xf numFmtId="0" fontId="5" fillId="0" borderId="35">
      <alignment horizontal="left" vertical="center"/>
    </xf>
    <xf numFmtId="0" fontId="5" fillId="0" borderId="35">
      <alignment horizontal="left" vertical="center"/>
    </xf>
    <xf numFmtId="0" fontId="16" fillId="16" borderId="38" applyNumberFormat="0" applyAlignment="0" applyProtection="0"/>
    <xf numFmtId="0" fontId="10" fillId="16" borderId="36" applyNumberFormat="0" applyAlignment="0" applyProtection="0"/>
    <xf numFmtId="0" fontId="13" fillId="7" borderId="36" applyNumberFormat="0" applyAlignment="0" applyProtection="0"/>
    <xf numFmtId="0" fontId="7" fillId="25" borderId="37" applyNumberFormat="0" applyFont="0" applyAlignment="0" applyProtection="0"/>
    <xf numFmtId="0" fontId="5" fillId="0" borderId="35">
      <alignment horizontal="left" vertical="center"/>
    </xf>
    <xf numFmtId="0" fontId="5" fillId="0" borderId="35">
      <alignment horizontal="left" vertical="center"/>
    </xf>
    <xf numFmtId="0" fontId="16" fillId="16" borderId="38" applyNumberFormat="0" applyAlignment="0" applyProtection="0"/>
    <xf numFmtId="0" fontId="5" fillId="0" borderId="35">
      <alignment horizontal="left" vertical="center"/>
    </xf>
    <xf numFmtId="0" fontId="10" fillId="16" borderId="36" applyNumberFormat="0" applyAlignment="0" applyProtection="0"/>
    <xf numFmtId="0" fontId="23" fillId="0" borderId="39" applyNumberFormat="0" applyFill="0" applyAlignment="0" applyProtection="0"/>
    <xf numFmtId="0" fontId="7" fillId="25" borderId="37" applyNumberFormat="0" applyFont="0" applyAlignment="0" applyProtection="0"/>
    <xf numFmtId="0" fontId="10" fillId="16" borderId="36" applyNumberFormat="0" applyAlignment="0" applyProtection="0"/>
    <xf numFmtId="0" fontId="10" fillId="16" borderId="36" applyNumberFormat="0" applyAlignment="0" applyProtection="0"/>
    <xf numFmtId="0" fontId="16" fillId="16" borderId="38" applyNumberFormat="0" applyAlignment="0" applyProtection="0"/>
    <xf numFmtId="0" fontId="16" fillId="16" borderId="38" applyNumberFormat="0" applyAlignment="0" applyProtection="0"/>
    <xf numFmtId="10" fontId="6" fillId="23" borderId="25" applyNumberFormat="0" applyBorder="0" applyAlignment="0" applyProtection="0"/>
    <xf numFmtId="0" fontId="5" fillId="0" borderId="35">
      <alignment horizontal="left" vertical="center"/>
    </xf>
    <xf numFmtId="0" fontId="23" fillId="0" borderId="39" applyNumberFormat="0" applyFill="0" applyAlignment="0" applyProtection="0"/>
    <xf numFmtId="0" fontId="10" fillId="16" borderId="36" applyNumberFormat="0" applyAlignment="0" applyProtection="0"/>
    <xf numFmtId="0" fontId="5" fillId="0" borderId="35">
      <alignment horizontal="left" vertical="center"/>
    </xf>
    <xf numFmtId="0" fontId="16" fillId="16" borderId="38" applyNumberFormat="0" applyAlignment="0" applyProtection="0"/>
    <xf numFmtId="0" fontId="16" fillId="16" borderId="38" applyNumberFormat="0" applyAlignment="0" applyProtection="0"/>
    <xf numFmtId="0" fontId="23" fillId="0" borderId="39" applyNumberFormat="0" applyFill="0" applyAlignment="0" applyProtection="0"/>
    <xf numFmtId="0" fontId="13" fillId="7" borderId="36"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7" fillId="25" borderId="37" applyNumberFormat="0" applyFont="0" applyAlignment="0" applyProtection="0"/>
    <xf numFmtId="0" fontId="13" fillId="7" borderId="36" applyNumberFormat="0" applyAlignment="0" applyProtection="0"/>
    <xf numFmtId="0" fontId="5" fillId="0" borderId="35">
      <alignment horizontal="left" vertical="center"/>
    </xf>
    <xf numFmtId="0" fontId="5" fillId="0" borderId="35">
      <alignment horizontal="left" vertical="center"/>
    </xf>
    <xf numFmtId="10" fontId="6" fillId="23" borderId="25" applyNumberFormat="0" applyBorder="0" applyAlignment="0" applyProtection="0"/>
    <xf numFmtId="0" fontId="7" fillId="25" borderId="37" applyNumberFormat="0" applyFont="0" applyAlignment="0" applyProtection="0"/>
    <xf numFmtId="0" fontId="7" fillId="25" borderId="37" applyNumberFormat="0" applyFont="0" applyAlignment="0" applyProtection="0"/>
    <xf numFmtId="0" fontId="7" fillId="25" borderId="37" applyNumberFormat="0" applyFont="0" applyAlignment="0" applyProtection="0"/>
    <xf numFmtId="0" fontId="5" fillId="0" borderId="35">
      <alignment horizontal="left" vertical="center"/>
    </xf>
    <xf numFmtId="0" fontId="23" fillId="0" borderId="39" applyNumberFormat="0" applyFill="0" applyAlignment="0" applyProtection="0"/>
    <xf numFmtId="0" fontId="5" fillId="0" borderId="35">
      <alignment horizontal="left" vertical="center"/>
    </xf>
    <xf numFmtId="0" fontId="7" fillId="25" borderId="37" applyNumberFormat="0" applyFont="0" applyAlignment="0" applyProtection="0"/>
    <xf numFmtId="0" fontId="7" fillId="25" borderId="37" applyNumberFormat="0" applyFont="0" applyAlignment="0" applyProtection="0"/>
    <xf numFmtId="0" fontId="10" fillId="16" borderId="36" applyNumberFormat="0" applyAlignment="0" applyProtection="0"/>
    <xf numFmtId="0" fontId="7" fillId="25" borderId="37" applyNumberFormat="0" applyFont="0" applyAlignment="0" applyProtection="0"/>
    <xf numFmtId="0" fontId="10" fillId="16" borderId="36" applyNumberFormat="0" applyAlignment="0" applyProtection="0"/>
    <xf numFmtId="10" fontId="6" fillId="23" borderId="25" applyNumberFormat="0" applyBorder="0" applyAlignment="0" applyProtection="0"/>
    <xf numFmtId="0" fontId="16" fillId="16" borderId="38" applyNumberFormat="0" applyAlignment="0" applyProtection="0"/>
    <xf numFmtId="0" fontId="7" fillId="25" borderId="37" applyNumberFormat="0" applyFont="0" applyAlignment="0" applyProtection="0"/>
    <xf numFmtId="0" fontId="16" fillId="16" borderId="38" applyNumberFormat="0" applyAlignment="0" applyProtection="0"/>
    <xf numFmtId="0" fontId="16" fillId="16" borderId="38" applyNumberFormat="0" applyAlignment="0" applyProtection="0"/>
    <xf numFmtId="0" fontId="23" fillId="0" borderId="39" applyNumberFormat="0" applyFill="0" applyAlignment="0" applyProtection="0"/>
    <xf numFmtId="0" fontId="5" fillId="0" borderId="35">
      <alignment horizontal="left" vertical="center"/>
    </xf>
    <xf numFmtId="0" fontId="5" fillId="0" borderId="35">
      <alignment horizontal="left" vertical="center"/>
    </xf>
    <xf numFmtId="10" fontId="6" fillId="23" borderId="25" applyNumberFormat="0" applyBorder="0" applyAlignment="0" applyProtection="0"/>
    <xf numFmtId="0" fontId="23" fillId="0" borderId="39" applyNumberFormat="0" applyFill="0" applyAlignment="0" applyProtection="0"/>
    <xf numFmtId="10" fontId="6" fillId="23" borderId="25" applyNumberFormat="0" applyBorder="0" applyAlignment="0" applyProtection="0"/>
    <xf numFmtId="0" fontId="23" fillId="0" borderId="39" applyNumberFormat="0" applyFill="0" applyAlignment="0" applyProtection="0"/>
    <xf numFmtId="0" fontId="16" fillId="16" borderId="38" applyNumberFormat="0" applyAlignment="0" applyProtection="0"/>
    <xf numFmtId="0" fontId="13" fillId="7" borderId="36" applyNumberFormat="0" applyAlignment="0" applyProtection="0"/>
    <xf numFmtId="10" fontId="6" fillId="23" borderId="25" applyNumberFormat="0" applyBorder="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10" fillId="16" borderId="19" applyNumberFormat="0" applyAlignment="0" applyProtection="0"/>
    <xf numFmtId="0" fontId="13" fillId="7" borderId="19" applyNumberFormat="0" applyAlignment="0" applyProtection="0"/>
    <xf numFmtId="0" fontId="5" fillId="0" borderId="26">
      <alignment horizontal="left" vertical="center"/>
    </xf>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0" fillId="16" borderId="19" applyNumberFormat="0" applyAlignment="0" applyProtection="0"/>
    <xf numFmtId="0" fontId="13" fillId="7" borderId="19" applyNumberFormat="0" applyAlignment="0" applyProtection="0"/>
    <xf numFmtId="0" fontId="5" fillId="0" borderId="26">
      <alignment horizontal="left" vertical="center"/>
    </xf>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5" fillId="0" borderId="26">
      <alignment horizontal="left" vertical="center"/>
    </xf>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7" fillId="25" borderId="7" applyNumberFormat="0" applyFont="0" applyAlignment="0" applyProtection="0"/>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23" fillId="0" borderId="24" applyNumberFormat="0" applyFill="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0" fontId="23" fillId="0" borderId="24" applyNumberFormat="0" applyFill="0" applyAlignment="0" applyProtection="0"/>
    <xf numFmtId="0" fontId="7" fillId="25" borderId="7" applyNumberFormat="0" applyFont="0" applyAlignment="0" applyProtection="0"/>
    <xf numFmtId="0" fontId="5" fillId="0" borderId="26">
      <alignment horizontal="left" vertical="center"/>
    </xf>
    <xf numFmtId="0" fontId="7" fillId="25" borderId="7" applyNumberFormat="0" applyFont="0" applyAlignment="0" applyProtection="0"/>
    <xf numFmtId="10" fontId="6" fillId="23" borderId="25" applyNumberFormat="0" applyBorder="0" applyAlignment="0" applyProtection="0"/>
    <xf numFmtId="0" fontId="13" fillId="7" borderId="19" applyNumberFormat="0" applyAlignment="0" applyProtection="0"/>
    <xf numFmtId="0" fontId="5" fillId="0" borderId="26">
      <alignment horizontal="left" vertical="center"/>
    </xf>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10" fontId="6" fillId="23" borderId="25" applyNumberFormat="0" applyBorder="0" applyAlignment="0" applyProtection="0"/>
    <xf numFmtId="0" fontId="5" fillId="0" borderId="26">
      <alignment horizontal="left" vertical="center"/>
    </xf>
    <xf numFmtId="0" fontId="7" fillId="25" borderId="7" applyNumberFormat="0" applyFont="0" applyAlignment="0" applyProtection="0"/>
    <xf numFmtId="0" fontId="16" fillId="16" borderId="23"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6" fillId="16" borderId="23"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0" fillId="16" borderId="19" applyNumberFormat="0" applyAlignment="0" applyProtection="0"/>
    <xf numFmtId="0" fontId="13" fillId="7" borderId="19" applyNumberFormat="0" applyAlignment="0" applyProtection="0"/>
    <xf numFmtId="0" fontId="13" fillId="7" borderId="19" applyNumberFormat="0" applyAlignment="0" applyProtection="0"/>
    <xf numFmtId="0" fontId="5" fillId="0" borderId="26">
      <alignment horizontal="left" vertical="center"/>
    </xf>
    <xf numFmtId="0" fontId="23" fillId="0" borderId="24" applyNumberFormat="0" applyFill="0" applyAlignment="0" applyProtection="0"/>
    <xf numFmtId="0" fontId="23" fillId="0" borderId="24" applyNumberFormat="0" applyFill="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0" fillId="16" borderId="19" applyNumberFormat="0" applyAlignment="0" applyProtection="0"/>
    <xf numFmtId="0" fontId="16" fillId="16" borderId="23" applyNumberFormat="0" applyAlignment="0" applyProtection="0"/>
    <xf numFmtId="0" fontId="16" fillId="16" borderId="23" applyNumberFormat="0" applyAlignment="0" applyProtection="0"/>
    <xf numFmtId="0" fontId="10" fillId="16" borderId="19" applyNumberFormat="0" applyAlignment="0" applyProtection="0"/>
    <xf numFmtId="0" fontId="5" fillId="0" borderId="26">
      <alignment horizontal="left" vertical="center"/>
    </xf>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10" fontId="6" fillId="23" borderId="25" applyNumberFormat="0" applyBorder="0" applyAlignment="0" applyProtection="0"/>
    <xf numFmtId="0" fontId="5" fillId="0" borderId="26">
      <alignment horizontal="left" vertical="center"/>
    </xf>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16" fillId="16" borderId="23" applyNumberFormat="0" applyAlignment="0" applyProtection="0"/>
    <xf numFmtId="0" fontId="13" fillId="7" borderId="19" applyNumberFormat="0" applyAlignment="0" applyProtection="0"/>
    <xf numFmtId="0" fontId="13" fillId="7" borderId="19" applyNumberFormat="0" applyAlignment="0" applyProtection="0"/>
    <xf numFmtId="0" fontId="5" fillId="0" borderId="26">
      <alignment horizontal="left" vertical="center"/>
    </xf>
    <xf numFmtId="0" fontId="7" fillId="25" borderId="7" applyNumberFormat="0" applyFont="0" applyAlignment="0" applyProtection="0"/>
    <xf numFmtId="0" fontId="23" fillId="0" borderId="24" applyNumberFormat="0" applyFill="0" applyAlignment="0" applyProtection="0"/>
    <xf numFmtId="0" fontId="7" fillId="25" borderId="7" applyNumberFormat="0" applyFont="0" applyAlignment="0" applyProtection="0"/>
    <xf numFmtId="10" fontId="6" fillId="23" borderId="25" applyNumberFormat="0" applyBorder="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10" fontId="6" fillId="23" borderId="25" applyNumberFormat="0" applyBorder="0" applyAlignment="0" applyProtection="0"/>
    <xf numFmtId="0" fontId="23" fillId="0" borderId="24" applyNumberFormat="0" applyFill="0" applyAlignment="0" applyProtection="0"/>
    <xf numFmtId="0" fontId="10" fillId="16" borderId="19" applyNumberFormat="0" applyAlignment="0" applyProtection="0"/>
    <xf numFmtId="10" fontId="6" fillId="23" borderId="25" applyNumberFormat="0" applyBorder="0" applyAlignment="0" applyProtection="0"/>
    <xf numFmtId="0" fontId="13" fillId="7" borderId="19" applyNumberFormat="0" applyAlignment="0" applyProtection="0"/>
    <xf numFmtId="0" fontId="10" fillId="16" borderId="19" applyNumberFormat="0" applyAlignment="0" applyProtection="0"/>
    <xf numFmtId="0" fontId="13" fillId="7" borderId="19" applyNumberFormat="0" applyAlignment="0" applyProtection="0"/>
    <xf numFmtId="0" fontId="10" fillId="16" borderId="19" applyNumberFormat="0" applyAlignment="0" applyProtection="0"/>
    <xf numFmtId="0" fontId="23" fillId="0" borderId="24" applyNumberFormat="0" applyFill="0" applyAlignment="0" applyProtection="0"/>
    <xf numFmtId="0" fontId="13" fillId="7" borderId="19" applyNumberFormat="0" applyAlignment="0" applyProtection="0"/>
    <xf numFmtId="0" fontId="10" fillId="16" borderId="19" applyNumberFormat="0" applyAlignment="0" applyProtection="0"/>
    <xf numFmtId="0" fontId="5" fillId="0" borderId="26">
      <alignment horizontal="left" vertical="center"/>
    </xf>
    <xf numFmtId="0" fontId="16" fillId="16" borderId="23" applyNumberFormat="0" applyAlignment="0" applyProtection="0"/>
    <xf numFmtId="0" fontId="7" fillId="25" borderId="7" applyNumberFormat="0" applyFont="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13" fillId="7" borderId="19" applyNumberFormat="0" applyAlignment="0" applyProtection="0"/>
    <xf numFmtId="0" fontId="5" fillId="0" borderId="26">
      <alignment horizontal="left" vertical="center"/>
    </xf>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10" fillId="16" borderId="19"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5" fillId="0" borderId="26">
      <alignment horizontal="left" vertical="center"/>
    </xf>
    <xf numFmtId="0" fontId="5" fillId="0" borderId="26">
      <alignment horizontal="left" vertical="center"/>
    </xf>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10" fillId="16" borderId="19" applyNumberFormat="0" applyAlignment="0" applyProtection="0"/>
    <xf numFmtId="0" fontId="13" fillId="7" borderId="19" applyNumberFormat="0" applyAlignment="0" applyProtection="0"/>
    <xf numFmtId="0" fontId="5" fillId="0" borderId="26">
      <alignment horizontal="left" vertical="center"/>
    </xf>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23" fillId="0" borderId="24" applyNumberFormat="0" applyFill="0" applyAlignment="0" applyProtection="0"/>
    <xf numFmtId="0" fontId="7" fillId="25" borderId="7" applyNumberFormat="0" applyFont="0" applyAlignment="0" applyProtection="0"/>
    <xf numFmtId="0" fontId="16" fillId="16" borderId="23" applyNumberFormat="0" applyAlignment="0" applyProtection="0"/>
    <xf numFmtId="0" fontId="23" fillId="0" borderId="24" applyNumberFormat="0" applyFill="0" applyAlignment="0" applyProtection="0"/>
    <xf numFmtId="0" fontId="16" fillId="16" borderId="23" applyNumberFormat="0" applyAlignment="0" applyProtection="0"/>
    <xf numFmtId="0" fontId="7" fillId="25" borderId="7" applyNumberFormat="0" applyFont="0" applyAlignment="0" applyProtection="0"/>
    <xf numFmtId="0" fontId="5" fillId="0" borderId="26">
      <alignment horizontal="left" vertical="center"/>
    </xf>
    <xf numFmtId="0" fontId="13" fillId="7" borderId="19" applyNumberFormat="0" applyAlignment="0" applyProtection="0"/>
    <xf numFmtId="0" fontId="10" fillId="16"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0" fontId="13" fillId="7" borderId="19" applyNumberFormat="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0" fontId="5" fillId="0" borderId="26">
      <alignment horizontal="left" vertical="center"/>
    </xf>
    <xf numFmtId="0" fontId="5" fillId="0" borderId="26">
      <alignment horizontal="left" vertical="center"/>
    </xf>
    <xf numFmtId="0" fontId="5" fillId="0" borderId="26">
      <alignment horizontal="left" vertical="center"/>
    </xf>
    <xf numFmtId="0" fontId="5" fillId="0" borderId="26">
      <alignment horizontal="left" vertical="center"/>
    </xf>
    <xf numFmtId="0" fontId="7" fillId="25" borderId="7" applyNumberFormat="0" applyFont="0" applyAlignment="0" applyProtection="0"/>
    <xf numFmtId="0" fontId="5" fillId="0" borderId="26">
      <alignment horizontal="left" vertical="center"/>
    </xf>
    <xf numFmtId="0" fontId="5" fillId="0" borderId="26">
      <alignment horizontal="left" vertical="center"/>
    </xf>
    <xf numFmtId="0" fontId="16" fillId="16" borderId="23" applyNumberFormat="0" applyAlignment="0" applyProtection="0"/>
    <xf numFmtId="0" fontId="10" fillId="16" borderId="19" applyNumberFormat="0" applyAlignment="0" applyProtection="0"/>
    <xf numFmtId="0" fontId="13" fillId="7" borderId="19" applyNumberFormat="0" applyAlignment="0" applyProtection="0"/>
    <xf numFmtId="0" fontId="7" fillId="25" borderId="7" applyNumberFormat="0" applyFont="0" applyAlignment="0" applyProtection="0"/>
    <xf numFmtId="0" fontId="5" fillId="0" borderId="26">
      <alignment horizontal="left" vertical="center"/>
    </xf>
    <xf numFmtId="0" fontId="5" fillId="0" borderId="26">
      <alignment horizontal="left" vertical="center"/>
    </xf>
    <xf numFmtId="0" fontId="16" fillId="16" borderId="23" applyNumberFormat="0" applyAlignment="0" applyProtection="0"/>
    <xf numFmtId="0" fontId="5" fillId="0" borderId="26">
      <alignment horizontal="left" vertical="center"/>
    </xf>
    <xf numFmtId="0" fontId="10" fillId="16" borderId="19" applyNumberFormat="0" applyAlignment="0" applyProtection="0"/>
    <xf numFmtId="0" fontId="23" fillId="0" borderId="24" applyNumberFormat="0" applyFill="0" applyAlignment="0" applyProtection="0"/>
    <xf numFmtId="0" fontId="7" fillId="25" borderId="7" applyNumberFormat="0" applyFont="0" applyAlignment="0" applyProtection="0"/>
    <xf numFmtId="0" fontId="10" fillId="16" borderId="19" applyNumberFormat="0" applyAlignment="0" applyProtection="0"/>
    <xf numFmtId="0" fontId="10" fillId="16" borderId="19" applyNumberFormat="0" applyAlignment="0" applyProtection="0"/>
    <xf numFmtId="0" fontId="16" fillId="16" borderId="23" applyNumberFormat="0" applyAlignment="0" applyProtection="0"/>
    <xf numFmtId="0" fontId="16" fillId="16" borderId="23" applyNumberFormat="0" applyAlignment="0" applyProtection="0"/>
    <xf numFmtId="10" fontId="6" fillId="23" borderId="25" applyNumberFormat="0" applyBorder="0" applyAlignment="0" applyProtection="0"/>
    <xf numFmtId="0" fontId="5" fillId="0" borderId="26">
      <alignment horizontal="left" vertical="center"/>
    </xf>
    <xf numFmtId="0" fontId="23" fillId="0" borderId="24" applyNumberFormat="0" applyFill="0" applyAlignment="0" applyProtection="0"/>
    <xf numFmtId="0" fontId="10" fillId="16" borderId="19" applyNumberFormat="0" applyAlignment="0" applyProtection="0"/>
    <xf numFmtId="0" fontId="5" fillId="0" borderId="26">
      <alignment horizontal="left" vertical="center"/>
    </xf>
    <xf numFmtId="0" fontId="16" fillId="16" borderId="23" applyNumberFormat="0" applyAlignment="0" applyProtection="0"/>
    <xf numFmtId="0" fontId="16" fillId="16" borderId="23" applyNumberFormat="0" applyAlignment="0" applyProtection="0"/>
    <xf numFmtId="0" fontId="23" fillId="0" borderId="24" applyNumberFormat="0" applyFill="0" applyAlignment="0" applyProtection="0"/>
    <xf numFmtId="0" fontId="13" fillId="7" borderId="19" applyNumberFormat="0" applyAlignment="0" applyProtection="0"/>
    <xf numFmtId="0" fontId="23" fillId="0" borderId="24" applyNumberFormat="0" applyFill="0" applyAlignment="0" applyProtection="0"/>
    <xf numFmtId="0" fontId="23" fillId="0" borderId="24" applyNumberFormat="0" applyFill="0" applyAlignment="0" applyProtection="0"/>
    <xf numFmtId="0" fontId="7" fillId="25" borderId="7" applyNumberFormat="0" applyFont="0" applyAlignment="0" applyProtection="0"/>
    <xf numFmtId="0" fontId="13" fillId="7" borderId="19" applyNumberFormat="0" applyAlignment="0" applyProtection="0"/>
    <xf numFmtId="0" fontId="5" fillId="0" borderId="26">
      <alignment horizontal="left" vertical="center"/>
    </xf>
    <xf numFmtId="0" fontId="5" fillId="0" borderId="26">
      <alignment horizontal="left" vertical="center"/>
    </xf>
    <xf numFmtId="10" fontId="6" fillId="23" borderId="25" applyNumberFormat="0" applyBorder="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5" fillId="0" borderId="26">
      <alignment horizontal="left" vertical="center"/>
    </xf>
    <xf numFmtId="0" fontId="23" fillId="0" borderId="24" applyNumberFormat="0" applyFill="0" applyAlignment="0" applyProtection="0"/>
    <xf numFmtId="0" fontId="5" fillId="0" borderId="26">
      <alignment horizontal="left" vertical="center"/>
    </xf>
    <xf numFmtId="0" fontId="7" fillId="25" borderId="7" applyNumberFormat="0" applyFont="0" applyAlignment="0" applyProtection="0"/>
    <xf numFmtId="0" fontId="7" fillId="25" borderId="7" applyNumberFormat="0" applyFont="0" applyAlignment="0" applyProtection="0"/>
    <xf numFmtId="0" fontId="10" fillId="16" borderId="19" applyNumberFormat="0" applyAlignment="0" applyProtection="0"/>
    <xf numFmtId="0" fontId="7" fillId="25" borderId="7" applyNumberFormat="0" applyFont="0" applyAlignment="0" applyProtection="0"/>
    <xf numFmtId="0" fontId="10" fillId="16" borderId="19" applyNumberFormat="0" applyAlignment="0" applyProtection="0"/>
    <xf numFmtId="10" fontId="6" fillId="23" borderId="25" applyNumberFormat="0" applyBorder="0" applyAlignment="0" applyProtection="0"/>
    <xf numFmtId="0" fontId="16" fillId="16" borderId="23" applyNumberFormat="0" applyAlignment="0" applyProtection="0"/>
    <xf numFmtId="0" fontId="7" fillId="25" borderId="7" applyNumberFormat="0" applyFont="0" applyAlignment="0" applyProtection="0"/>
    <xf numFmtId="0" fontId="16" fillId="16" borderId="23" applyNumberFormat="0" applyAlignment="0" applyProtection="0"/>
    <xf numFmtId="0" fontId="16" fillId="16" borderId="23" applyNumberFormat="0" applyAlignment="0" applyProtection="0"/>
    <xf numFmtId="0" fontId="23" fillId="0" borderId="24" applyNumberFormat="0" applyFill="0" applyAlignment="0" applyProtection="0"/>
    <xf numFmtId="0" fontId="5" fillId="0" borderId="26">
      <alignment horizontal="left" vertical="center"/>
    </xf>
    <xf numFmtId="0" fontId="5" fillId="0" borderId="26">
      <alignment horizontal="left" vertical="center"/>
    </xf>
    <xf numFmtId="10" fontId="6" fillId="23" borderId="25" applyNumberFormat="0" applyBorder="0" applyAlignment="0" applyProtection="0"/>
    <xf numFmtId="0" fontId="23" fillId="0" borderId="24" applyNumberFormat="0" applyFill="0" applyAlignment="0" applyProtection="0"/>
    <xf numFmtId="10" fontId="6" fillId="23" borderId="25" applyNumberFormat="0" applyBorder="0" applyAlignment="0" applyProtection="0"/>
    <xf numFmtId="0" fontId="23" fillId="0" borderId="24" applyNumberFormat="0" applyFill="0" applyAlignment="0" applyProtection="0"/>
    <xf numFmtId="0" fontId="16" fillId="16" borderId="23" applyNumberFormat="0" applyAlignment="0" applyProtection="0"/>
    <xf numFmtId="0" fontId="13" fillId="7" borderId="19" applyNumberFormat="0" applyAlignment="0" applyProtection="0"/>
    <xf numFmtId="10" fontId="6" fillId="23" borderId="25" applyNumberFormat="0" applyBorder="0" applyAlignment="0" applyProtection="0"/>
    <xf numFmtId="0" fontId="10" fillId="16" borderId="36" applyNumberFormat="0" applyAlignment="0" applyProtection="0"/>
    <xf numFmtId="0" fontId="13" fillId="7" borderId="36" applyNumberFormat="0" applyAlignment="0" applyProtection="0"/>
    <xf numFmtId="0" fontId="5" fillId="0" borderId="35">
      <alignment horizontal="left" vertical="center"/>
    </xf>
    <xf numFmtId="10" fontId="6" fillId="23" borderId="25" applyNumberFormat="0" applyBorder="0" applyAlignment="0" applyProtection="0"/>
    <xf numFmtId="0" fontId="23" fillId="0" borderId="39" applyNumberFormat="0" applyFill="0" applyAlignment="0" applyProtection="0"/>
    <xf numFmtId="0" fontId="7" fillId="25" borderId="7" applyNumberFormat="0" applyFont="0" applyAlignment="0" applyProtection="0"/>
    <xf numFmtId="0" fontId="16" fillId="16" borderId="38" applyNumberFormat="0" applyAlignment="0" applyProtection="0"/>
    <xf numFmtId="0" fontId="23" fillId="0" borderId="39" applyNumberFormat="0" applyFill="0" applyAlignment="0" applyProtection="0"/>
    <xf numFmtId="0" fontId="16" fillId="16" borderId="38" applyNumberFormat="0" applyAlignment="0" applyProtection="0"/>
    <xf numFmtId="0" fontId="7" fillId="25" borderId="7" applyNumberFormat="0" applyFont="0" applyAlignment="0" applyProtection="0"/>
    <xf numFmtId="10" fontId="6" fillId="23" borderId="25" applyNumberFormat="0" applyBorder="0" applyAlignment="0" applyProtection="0"/>
    <xf numFmtId="0" fontId="5" fillId="0" borderId="35">
      <alignment horizontal="left" vertical="center"/>
    </xf>
    <xf numFmtId="0" fontId="13" fillId="7"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10" fontId="6" fillId="23" borderId="25" applyNumberFormat="0" applyBorder="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7" fillId="25" borderId="7" applyNumberFormat="0" applyFon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10" fillId="16" borderId="36" applyNumberFormat="0" applyAlignment="0" applyProtection="0"/>
    <xf numFmtId="0" fontId="13" fillId="7" borderId="36" applyNumberFormat="0" applyAlignment="0" applyProtection="0"/>
    <xf numFmtId="0" fontId="5" fillId="0" borderId="35">
      <alignment horizontal="left" vertical="center"/>
    </xf>
    <xf numFmtId="0" fontId="16" fillId="16" borderId="38" applyNumberFormat="0" applyAlignment="0" applyProtection="0"/>
    <xf numFmtId="0" fontId="23" fillId="0" borderId="39" applyNumberFormat="0" applyFill="0" applyAlignment="0" applyProtection="0"/>
    <xf numFmtId="0" fontId="10" fillId="16" borderId="36" applyNumberFormat="0" applyAlignment="0" applyProtection="0"/>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16" fillId="16" borderId="38" applyNumberFormat="0" applyAlignment="0" applyProtection="0"/>
    <xf numFmtId="0" fontId="23" fillId="0" borderId="39" applyNumberFormat="0" applyFill="0" applyAlignment="0" applyProtection="0"/>
    <xf numFmtId="0" fontId="16" fillId="16" borderId="38" applyNumberFormat="0" applyAlignment="0" applyProtection="0"/>
    <xf numFmtId="0" fontId="5" fillId="0" borderId="35">
      <alignment horizontal="left" vertical="center"/>
    </xf>
    <xf numFmtId="0" fontId="13" fillId="7" borderId="36" applyNumberFormat="0" applyAlignment="0" applyProtection="0"/>
    <xf numFmtId="0" fontId="10" fillId="16" borderId="36" applyNumberFormat="0" applyAlignment="0" applyProtection="0"/>
    <xf numFmtId="0" fontId="5" fillId="0" borderId="35">
      <alignment horizontal="left" vertical="center"/>
    </xf>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23" fillId="0" borderId="39" applyNumberFormat="0" applyFill="0" applyAlignment="0" applyProtection="0"/>
    <xf numFmtId="0" fontId="23" fillId="0" borderId="39" applyNumberFormat="0" applyFill="0" applyAlignment="0" applyProtection="0"/>
    <xf numFmtId="0" fontId="5" fillId="0" borderId="35">
      <alignment horizontal="left" vertical="center"/>
    </xf>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16" fillId="16" borderId="38" applyNumberFormat="0" applyAlignment="0" applyProtection="0"/>
    <xf numFmtId="0" fontId="5" fillId="0" borderId="35">
      <alignment horizontal="left" vertical="center"/>
    </xf>
    <xf numFmtId="0" fontId="16" fillId="16" borderId="38"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6" fillId="16" borderId="38"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0" fillId="16" borderId="36" applyNumberFormat="0" applyAlignment="0" applyProtection="0"/>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23" fillId="0" borderId="39" applyNumberFormat="0" applyFill="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0" fillId="16" borderId="36" applyNumberFormat="0" applyAlignment="0" applyProtection="0"/>
    <xf numFmtId="0" fontId="16" fillId="16" borderId="38" applyNumberFormat="0" applyAlignment="0" applyProtection="0"/>
    <xf numFmtId="0" fontId="16" fillId="16" borderId="38" applyNumberFormat="0" applyAlignment="0" applyProtection="0"/>
    <xf numFmtId="0" fontId="10" fillId="16" borderId="36" applyNumberFormat="0" applyAlignment="0" applyProtection="0"/>
    <xf numFmtId="0" fontId="5" fillId="0" borderId="35">
      <alignment horizontal="left" vertical="center"/>
    </xf>
    <xf numFmtId="0" fontId="5" fillId="0" borderId="35">
      <alignment horizontal="left" vertical="center"/>
    </xf>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10" fillId="16" borderId="36" applyNumberFormat="0" applyAlignment="0" applyProtection="0"/>
    <xf numFmtId="0" fontId="13" fillId="7" borderId="36" applyNumberFormat="0" applyAlignment="0" applyProtection="0"/>
    <xf numFmtId="0" fontId="10" fillId="16" borderId="36" applyNumberFormat="0" applyAlignment="0" applyProtection="0"/>
    <xf numFmtId="0" fontId="13" fillId="7" borderId="36" applyNumberFormat="0" applyAlignment="0" applyProtection="0"/>
    <xf numFmtId="0" fontId="10" fillId="16" borderId="36" applyNumberFormat="0" applyAlignment="0" applyProtection="0"/>
    <xf numFmtId="0" fontId="23" fillId="0" borderId="39" applyNumberFormat="0" applyFill="0" applyAlignment="0" applyProtection="0"/>
    <xf numFmtId="0" fontId="13" fillId="7" borderId="36" applyNumberFormat="0" applyAlignment="0" applyProtection="0"/>
    <xf numFmtId="0" fontId="10" fillId="16" borderId="36" applyNumberFormat="0" applyAlignment="0" applyProtection="0"/>
    <xf numFmtId="0" fontId="5" fillId="0" borderId="35">
      <alignment horizontal="left" vertical="center"/>
    </xf>
    <xf numFmtId="0" fontId="16" fillId="16" borderId="38" applyNumberFormat="0" applyAlignment="0" applyProtection="0"/>
    <xf numFmtId="0" fontId="5" fillId="0" borderId="35">
      <alignment horizontal="left" vertical="center"/>
    </xf>
    <xf numFmtId="0" fontId="13" fillId="7" borderId="36" applyNumberFormat="0" applyAlignment="0" applyProtection="0"/>
    <xf numFmtId="0" fontId="10" fillId="16" borderId="36" applyNumberFormat="0" applyAlignment="0" applyProtection="0"/>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16" fillId="16" borderId="38" applyNumberFormat="0" applyAlignment="0" applyProtection="0"/>
    <xf numFmtId="0" fontId="10" fillId="16" borderId="36" applyNumberFormat="0" applyAlignment="0" applyProtection="0"/>
    <xf numFmtId="0" fontId="23" fillId="0" borderId="39" applyNumberFormat="0" applyFill="0" applyAlignment="0" applyProtection="0"/>
    <xf numFmtId="0" fontId="16" fillId="16" borderId="38" applyNumberFormat="0" applyAlignment="0" applyProtection="0"/>
    <xf numFmtId="0" fontId="5" fillId="0" borderId="35">
      <alignment horizontal="left" vertical="center"/>
    </xf>
    <xf numFmtId="0" fontId="13" fillId="7" borderId="36" applyNumberFormat="0" applyAlignment="0" applyProtection="0"/>
    <xf numFmtId="0" fontId="10" fillId="16" borderId="36" applyNumberFormat="0" applyAlignment="0" applyProtection="0"/>
    <xf numFmtId="0" fontId="5" fillId="0" borderId="35">
      <alignment horizontal="left" vertical="center"/>
    </xf>
    <xf numFmtId="0" fontId="5" fillId="0" borderId="35">
      <alignment horizontal="left" vertical="center"/>
    </xf>
    <xf numFmtId="0" fontId="23" fillId="0" borderId="39" applyNumberFormat="0" applyFill="0" applyAlignment="0" applyProtection="0"/>
    <xf numFmtId="0" fontId="16" fillId="16" borderId="38" applyNumberFormat="0" applyAlignment="0" applyProtection="0"/>
    <xf numFmtId="0" fontId="23" fillId="0" borderId="39" applyNumberFormat="0" applyFill="0" applyAlignment="0" applyProtection="0"/>
    <xf numFmtId="0" fontId="16" fillId="16" borderId="38" applyNumberFormat="0" applyAlignment="0" applyProtection="0"/>
    <xf numFmtId="0" fontId="5" fillId="0" borderId="35">
      <alignment horizontal="left" vertical="center"/>
    </xf>
    <xf numFmtId="0" fontId="13" fillId="7" borderId="36" applyNumberFormat="0" applyAlignment="0" applyProtection="0"/>
    <xf numFmtId="0" fontId="10" fillId="16" borderId="36" applyNumberFormat="0" applyAlignment="0" applyProtection="0"/>
    <xf numFmtId="0" fontId="10" fillId="16" borderId="36" applyNumberFormat="0" applyAlignment="0" applyProtection="0"/>
    <xf numFmtId="0" fontId="13" fillId="7" borderId="36" applyNumberFormat="0" applyAlignment="0" applyProtection="0"/>
    <xf numFmtId="0" fontId="5" fillId="0" borderId="35">
      <alignment horizontal="left" vertical="center"/>
    </xf>
    <xf numFmtId="0" fontId="23" fillId="0" borderId="39" applyNumberFormat="0" applyFill="0" applyAlignment="0" applyProtection="0"/>
    <xf numFmtId="0" fontId="16" fillId="16" borderId="38" applyNumberFormat="0" applyAlignment="0" applyProtection="0"/>
    <xf numFmtId="0" fontId="23" fillId="0" borderId="39" applyNumberFormat="0" applyFill="0" applyAlignment="0" applyProtection="0"/>
    <xf numFmtId="0" fontId="16" fillId="16" borderId="38" applyNumberFormat="0" applyAlignment="0" applyProtection="0"/>
    <xf numFmtId="0" fontId="5" fillId="0" borderId="35">
      <alignment horizontal="left" vertical="center"/>
    </xf>
    <xf numFmtId="0" fontId="13" fillId="7" borderId="36" applyNumberFormat="0" applyAlignment="0" applyProtection="0"/>
    <xf numFmtId="0" fontId="10" fillId="16" borderId="36" applyNumberFormat="0" applyAlignment="0" applyProtection="0"/>
    <xf numFmtId="0" fontId="23" fillId="0" borderId="39" applyNumberFormat="0" applyFill="0" applyAlignment="0" applyProtection="0"/>
    <xf numFmtId="0" fontId="16" fillId="16" borderId="38" applyNumberFormat="0" applyAlignment="0" applyProtection="0"/>
    <xf numFmtId="0" fontId="23" fillId="0" borderId="39" applyNumberFormat="0" applyFill="0" applyAlignment="0" applyProtection="0"/>
    <xf numFmtId="0" fontId="16" fillId="16" borderId="38" applyNumberFormat="0" applyAlignment="0" applyProtection="0"/>
    <xf numFmtId="0" fontId="5" fillId="0" borderId="35">
      <alignment horizontal="left" vertical="center"/>
    </xf>
    <xf numFmtId="0" fontId="13" fillId="7" borderId="36" applyNumberFormat="0" applyAlignment="0" applyProtection="0"/>
    <xf numFmtId="0" fontId="10" fillId="16"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13" fillId="7" borderId="36" applyNumberFormat="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5" fillId="0" borderId="35">
      <alignment horizontal="left" vertical="center"/>
    </xf>
    <xf numFmtId="0" fontId="16" fillId="16" borderId="38" applyNumberFormat="0" applyAlignment="0" applyProtection="0"/>
    <xf numFmtId="0" fontId="10" fillId="16" borderId="36" applyNumberFormat="0" applyAlignment="0" applyProtection="0"/>
    <xf numFmtId="0" fontId="13" fillId="7" borderId="36" applyNumberFormat="0" applyAlignment="0" applyProtection="0"/>
    <xf numFmtId="0" fontId="5" fillId="0" borderId="35">
      <alignment horizontal="left" vertical="center"/>
    </xf>
    <xf numFmtId="0" fontId="5" fillId="0" borderId="35">
      <alignment horizontal="left" vertical="center"/>
    </xf>
    <xf numFmtId="0" fontId="16" fillId="16" borderId="38" applyNumberFormat="0" applyAlignment="0" applyProtection="0"/>
    <xf numFmtId="0" fontId="5" fillId="0" borderId="35">
      <alignment horizontal="left" vertical="center"/>
    </xf>
    <xf numFmtId="0" fontId="10" fillId="16" borderId="36" applyNumberFormat="0" applyAlignment="0" applyProtection="0"/>
    <xf numFmtId="0" fontId="23" fillId="0" borderId="39" applyNumberFormat="0" applyFill="0" applyAlignment="0" applyProtection="0"/>
    <xf numFmtId="0" fontId="10" fillId="16" borderId="36" applyNumberFormat="0" applyAlignment="0" applyProtection="0"/>
    <xf numFmtId="0" fontId="10" fillId="16" borderId="36" applyNumberFormat="0" applyAlignment="0" applyProtection="0"/>
    <xf numFmtId="0" fontId="16" fillId="16" borderId="38" applyNumberFormat="0" applyAlignment="0" applyProtection="0"/>
    <xf numFmtId="0" fontId="16" fillId="16" borderId="38" applyNumberFormat="0" applyAlignment="0" applyProtection="0"/>
    <xf numFmtId="0" fontId="5" fillId="0" borderId="35">
      <alignment horizontal="left" vertical="center"/>
    </xf>
    <xf numFmtId="0" fontId="23" fillId="0" borderId="39" applyNumberFormat="0" applyFill="0" applyAlignment="0" applyProtection="0"/>
    <xf numFmtId="0" fontId="10" fillId="16" borderId="36" applyNumberFormat="0" applyAlignment="0" applyProtection="0"/>
    <xf numFmtId="0" fontId="5" fillId="0" borderId="35">
      <alignment horizontal="left" vertical="center"/>
    </xf>
    <xf numFmtId="0" fontId="16" fillId="16" borderId="38" applyNumberFormat="0" applyAlignment="0" applyProtection="0"/>
    <xf numFmtId="0" fontId="16" fillId="16" borderId="38" applyNumberFormat="0" applyAlignment="0" applyProtection="0"/>
    <xf numFmtId="0" fontId="23" fillId="0" borderId="39" applyNumberFormat="0" applyFill="0" applyAlignment="0" applyProtection="0"/>
    <xf numFmtId="0" fontId="13" fillId="7" borderId="36"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13" fillId="7" borderId="36" applyNumberFormat="0" applyAlignment="0" applyProtection="0"/>
    <xf numFmtId="0" fontId="5" fillId="0" borderId="35">
      <alignment horizontal="left" vertical="center"/>
    </xf>
    <xf numFmtId="0" fontId="5" fillId="0" borderId="35">
      <alignment horizontal="left" vertical="center"/>
    </xf>
    <xf numFmtId="0" fontId="5" fillId="0" borderId="35">
      <alignment horizontal="left" vertical="center"/>
    </xf>
    <xf numFmtId="0" fontId="23" fillId="0" borderId="39" applyNumberFormat="0" applyFill="0" applyAlignment="0" applyProtection="0"/>
    <xf numFmtId="0" fontId="5" fillId="0" borderId="35">
      <alignment horizontal="left" vertical="center"/>
    </xf>
    <xf numFmtId="0" fontId="10" fillId="16" borderId="36" applyNumberFormat="0" applyAlignment="0" applyProtection="0"/>
    <xf numFmtId="0" fontId="10" fillId="16" borderId="36" applyNumberFormat="0" applyAlignment="0" applyProtection="0"/>
    <xf numFmtId="0" fontId="16" fillId="16" borderId="38" applyNumberFormat="0" applyAlignment="0" applyProtection="0"/>
    <xf numFmtId="0" fontId="16" fillId="16" borderId="38" applyNumberFormat="0" applyAlignment="0" applyProtection="0"/>
    <xf numFmtId="0" fontId="16" fillId="16" borderId="38" applyNumberFormat="0" applyAlignment="0" applyProtection="0"/>
    <xf numFmtId="0" fontId="23" fillId="0" borderId="39" applyNumberFormat="0" applyFill="0" applyAlignment="0" applyProtection="0"/>
    <xf numFmtId="0" fontId="5" fillId="0" borderId="35">
      <alignment horizontal="left" vertical="center"/>
    </xf>
    <xf numFmtId="0" fontId="5" fillId="0" borderId="35">
      <alignment horizontal="left" vertical="center"/>
    </xf>
    <xf numFmtId="0" fontId="23" fillId="0" borderId="39" applyNumberFormat="0" applyFill="0" applyAlignment="0" applyProtection="0"/>
    <xf numFmtId="0" fontId="23" fillId="0" borderId="39" applyNumberFormat="0" applyFill="0" applyAlignment="0" applyProtection="0"/>
    <xf numFmtId="0" fontId="16" fillId="16" borderId="38" applyNumberFormat="0" applyAlignment="0" applyProtection="0"/>
    <xf numFmtId="0" fontId="13" fillId="7" borderId="36"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5" fillId="0" borderId="42">
      <alignment horizontal="left" vertical="center"/>
    </xf>
    <xf numFmtId="0" fontId="13" fillId="7" borderId="41" applyNumberFormat="0" applyAlignment="0" applyProtection="0"/>
    <xf numFmtId="0" fontId="16" fillId="16" borderId="45" applyNumberFormat="0" applyAlignment="0" applyProtection="0"/>
    <xf numFmtId="0" fontId="7" fillId="25" borderId="44" applyNumberFormat="0" applyFont="0" applyAlignment="0" applyProtection="0"/>
    <xf numFmtId="0" fontId="23" fillId="0" borderId="46" applyNumberFormat="0" applyFill="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13" fillId="7" borderId="41" applyNumberFormat="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23" fillId="0" borderId="46" applyNumberFormat="0" applyFill="0" applyAlignment="0" applyProtection="0"/>
    <xf numFmtId="10" fontId="6" fillId="23" borderId="43" applyNumberFormat="0" applyBorder="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10" fontId="6" fillId="23" borderId="43" applyNumberFormat="0" applyBorder="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7" fillId="25" borderId="44" applyNumberFormat="0" applyFont="0" applyAlignment="0" applyProtection="0"/>
    <xf numFmtId="0" fontId="13" fillId="7" borderId="41"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23" fillId="0" borderId="46" applyNumberFormat="0" applyFill="0" applyAlignment="0" applyProtection="0"/>
    <xf numFmtId="0" fontId="7" fillId="25" borderId="44" applyNumberFormat="0" applyFont="0" applyAlignment="0" applyProtection="0"/>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13" fillId="7" borderId="41" applyNumberFormat="0" applyAlignment="0" applyProtection="0"/>
    <xf numFmtId="0" fontId="10" fillId="16"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10" fontId="6" fillId="23" borderId="43" applyNumberFormat="0" applyBorder="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10" fontId="6" fillId="23" borderId="43" applyNumberFormat="0" applyBorder="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13" fillId="7" borderId="41" applyNumberFormat="0" applyAlignment="0" applyProtection="0"/>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23" fillId="0" borderId="46" applyNumberFormat="0" applyFill="0" applyAlignment="0" applyProtection="0"/>
    <xf numFmtId="0" fontId="7" fillId="25" borderId="44" applyNumberFormat="0" applyFont="0" applyAlignment="0" applyProtection="0"/>
    <xf numFmtId="10" fontId="6" fillId="23" borderId="43" applyNumberFormat="0" applyBorder="0" applyAlignment="0" applyProtection="0"/>
    <xf numFmtId="10" fontId="6" fillId="23" borderId="43" applyNumberFormat="0" applyBorder="0" applyAlignment="0" applyProtection="0"/>
    <xf numFmtId="0" fontId="10" fillId="16" borderId="41" applyNumberFormat="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10" fontId="6" fillId="23" borderId="43" applyNumberFormat="0" applyBorder="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10" fontId="6" fillId="23" borderId="43" applyNumberFormat="0" applyBorder="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23" fillId="0" borderId="46" applyNumberFormat="0" applyFill="0" applyAlignment="0" applyProtection="0"/>
    <xf numFmtId="0" fontId="7" fillId="25" borderId="44" applyNumberFormat="0" applyFont="0" applyAlignment="0" applyProtection="0"/>
    <xf numFmtId="10" fontId="6" fillId="23" borderId="43" applyNumberFormat="0" applyBorder="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0" fillId="16"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10" fontId="6" fillId="23" borderId="43" applyNumberFormat="0" applyBorder="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16" fillId="16" borderId="45" applyNumberFormat="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5" fillId="0" borderId="42">
      <alignment horizontal="left" vertical="center"/>
    </xf>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10" fontId="6" fillId="23" borderId="43" applyNumberFormat="0" applyBorder="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10" fontId="6" fillId="23" borderId="43" applyNumberFormat="0" applyBorder="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0" fillId="16"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10" fontId="6" fillId="23" borderId="43" applyNumberFormat="0" applyBorder="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10" fontId="6" fillId="23" borderId="43" applyNumberFormat="0" applyBorder="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13" fillId="7" borderId="41" applyNumberFormat="0" applyAlignment="0" applyProtection="0"/>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23" fillId="0" borderId="46" applyNumberFormat="0" applyFill="0" applyAlignment="0" applyProtection="0"/>
    <xf numFmtId="0" fontId="7" fillId="25" borderId="44" applyNumberFormat="0" applyFont="0" applyAlignment="0" applyProtection="0"/>
    <xf numFmtId="10" fontId="6" fillId="23" borderId="43" applyNumberFormat="0" applyBorder="0" applyAlignment="0" applyProtection="0"/>
    <xf numFmtId="10" fontId="6" fillId="23" borderId="43" applyNumberFormat="0" applyBorder="0" applyAlignment="0" applyProtection="0"/>
    <xf numFmtId="0" fontId="10" fillId="16" borderId="41" applyNumberFormat="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10" fontId="6" fillId="23" borderId="43" applyNumberFormat="0" applyBorder="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6" fillId="16" borderId="45" applyNumberFormat="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10" fontId="6" fillId="23" borderId="43" applyNumberFormat="0" applyBorder="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13" fillId="7" borderId="41" applyNumberFormat="0" applyAlignment="0" applyProtection="0"/>
    <xf numFmtId="0" fontId="7" fillId="25" borderId="44" applyNumberFormat="0" applyFont="0" applyAlignment="0" applyProtection="0"/>
    <xf numFmtId="0" fontId="23" fillId="0" borderId="46" applyNumberFormat="0" applyFill="0" applyAlignment="0" applyProtection="0"/>
    <xf numFmtId="0" fontId="5" fillId="0" borderId="42">
      <alignment horizontal="left" vertical="center"/>
    </xf>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5" fillId="0" borderId="42">
      <alignment horizontal="left" vertical="center"/>
    </xf>
    <xf numFmtId="10" fontId="6" fillId="23" borderId="43" applyNumberFormat="0" applyBorder="0" applyAlignment="0" applyProtection="0"/>
    <xf numFmtId="0" fontId="13" fillId="7"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10" fillId="16" borderId="41" applyNumberFormat="0" applyAlignment="0" applyProtection="0"/>
    <xf numFmtId="0" fontId="7" fillId="25" borderId="44" applyNumberFormat="0" applyFont="0" applyAlignment="0" applyProtection="0"/>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13" fillId="7" borderId="41" applyNumberFormat="0" applyAlignment="0" applyProtection="0"/>
    <xf numFmtId="0" fontId="10" fillId="16" borderId="41" applyNumberFormat="0" applyAlignment="0" applyProtection="0"/>
    <xf numFmtId="0" fontId="16" fillId="16" borderId="45" applyNumberFormat="0" applyAlignment="0" applyProtection="0"/>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10" fillId="16"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0" fontId="7" fillId="25" borderId="44" applyNumberFormat="0" applyFont="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5" fillId="0" borderId="42">
      <alignment horizontal="left" vertical="center"/>
    </xf>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13" fillId="7" borderId="41" applyNumberFormat="0" applyAlignment="0" applyProtection="0"/>
    <xf numFmtId="10" fontId="6" fillId="23" borderId="43" applyNumberFormat="0" applyBorder="0" applyAlignment="0" applyProtection="0"/>
    <xf numFmtId="0" fontId="10" fillId="16" borderId="41" applyNumberFormat="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0" fontId="23" fillId="0" borderId="46" applyNumberFormat="0" applyFill="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5" fillId="0" borderId="42">
      <alignment horizontal="left" vertical="center"/>
    </xf>
    <xf numFmtId="10" fontId="6" fillId="23" borderId="43" applyNumberFormat="0" applyBorder="0" applyAlignment="0" applyProtection="0"/>
    <xf numFmtId="0" fontId="13" fillId="7" borderId="41"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10" fontId="6" fillId="23" borderId="43" applyNumberFormat="0" applyBorder="0" applyAlignment="0" applyProtection="0"/>
    <xf numFmtId="0" fontId="10" fillId="16" borderId="41" applyNumberFormat="0" applyAlignment="0" applyProtection="0"/>
    <xf numFmtId="0" fontId="7" fillId="25" borderId="44" applyNumberFormat="0" applyFont="0" applyAlignment="0" applyProtection="0"/>
    <xf numFmtId="0" fontId="13" fillId="7" borderId="41" applyNumberForma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7" fillId="25" borderId="44" applyNumberFormat="0" applyFont="0" applyAlignment="0" applyProtection="0"/>
    <xf numFmtId="0" fontId="23" fillId="0" borderId="46" applyNumberFormat="0" applyFill="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5" fillId="0" borderId="42">
      <alignment horizontal="left" vertical="center"/>
    </xf>
    <xf numFmtId="10" fontId="6" fillId="23" borderId="43" applyNumberFormat="0" applyBorder="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10" fillId="16" borderId="41" applyNumberFormat="0" applyAlignment="0" applyProtection="0"/>
    <xf numFmtId="0" fontId="7" fillId="25" borderId="44" applyNumberFormat="0" applyFont="0" applyAlignment="0" applyProtection="0"/>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13" fillId="7" borderId="41" applyNumberFormat="0" applyAlignment="0" applyProtection="0"/>
    <xf numFmtId="0" fontId="10" fillId="16" borderId="41" applyNumberFormat="0" applyAlignment="0" applyProtection="0"/>
    <xf numFmtId="0" fontId="16" fillId="16" borderId="45"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10" fontId="6" fillId="23" borderId="43" applyNumberFormat="0" applyBorder="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10" fontId="6" fillId="23" borderId="43" applyNumberFormat="0" applyBorder="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23" fillId="0" borderId="46" applyNumberFormat="0" applyFill="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16" fillId="16" borderId="45" applyNumberFormat="0" applyAlignment="0" applyProtection="0"/>
    <xf numFmtId="0" fontId="23" fillId="0" borderId="46" applyNumberFormat="0" applyFill="0" applyAlignment="0" applyProtection="0"/>
    <xf numFmtId="0" fontId="10" fillId="16" borderId="41" applyNumberFormat="0" applyAlignment="0" applyProtection="0"/>
    <xf numFmtId="0" fontId="16" fillId="16" borderId="45" applyNumberFormat="0" applyAlignment="0" applyProtection="0"/>
    <xf numFmtId="0" fontId="23" fillId="0" borderId="46" applyNumberFormat="0" applyFill="0" applyAlignment="0" applyProtection="0"/>
    <xf numFmtId="10" fontId="6" fillId="23" borderId="43" applyNumberFormat="0" applyBorder="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13" fillId="7" borderId="41" applyNumberFormat="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10" fontId="6" fillId="23" borderId="43" applyNumberFormat="0" applyBorder="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5" fillId="0" borderId="42">
      <alignment horizontal="left" vertical="center"/>
    </xf>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13" fillId="7" borderId="41" applyNumberFormat="0" applyAlignment="0" applyProtection="0"/>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23" fillId="0" borderId="46" applyNumberFormat="0" applyFill="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10" fillId="16"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5" fillId="0" borderId="42">
      <alignment horizontal="left" vertical="center"/>
    </xf>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23" fillId="0" borderId="46" applyNumberFormat="0" applyFill="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10" fontId="6" fillId="23" borderId="43" applyNumberFormat="0" applyBorder="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23" fillId="0" borderId="46" applyNumberFormat="0" applyFill="0" applyAlignment="0" applyProtection="0"/>
    <xf numFmtId="0" fontId="7" fillId="25" borderId="44" applyNumberFormat="0" applyFont="0" applyAlignment="0" applyProtection="0"/>
    <xf numFmtId="10" fontId="6" fillId="23" borderId="43" applyNumberFormat="0" applyBorder="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0" fillId="16"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10" fontId="6" fillId="23" borderId="43" applyNumberFormat="0" applyBorder="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16" fillId="16" borderId="45" applyNumberFormat="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5" fillId="0" borderId="42">
      <alignment horizontal="left" vertical="center"/>
    </xf>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5" fillId="0" borderId="42">
      <alignment horizontal="left" vertical="center"/>
    </xf>
    <xf numFmtId="0" fontId="7" fillId="25" borderId="44" applyNumberFormat="0" applyFont="0" applyAlignment="0" applyProtection="0"/>
    <xf numFmtId="10" fontId="6" fillId="23" borderId="43" applyNumberFormat="0" applyBorder="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7" fillId="25" borderId="44" applyNumberFormat="0" applyFon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7" fillId="25" borderId="44" applyNumberFormat="0" applyFont="0" applyAlignment="0" applyProtection="0"/>
    <xf numFmtId="0" fontId="23" fillId="0" borderId="46" applyNumberFormat="0" applyFill="0" applyAlignment="0" applyProtection="0"/>
    <xf numFmtId="0" fontId="7" fillId="25" borderId="44" applyNumberFormat="0" applyFont="0" applyAlignment="0" applyProtection="0"/>
    <xf numFmtId="10" fontId="6" fillId="23" borderId="43" applyNumberFormat="0" applyBorder="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0" fillId="16" borderId="41" applyNumberFormat="0" applyAlignment="0" applyProtection="0"/>
    <xf numFmtId="10" fontId="6" fillId="23" borderId="43" applyNumberFormat="0" applyBorder="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7" fillId="25" borderId="44" applyNumberFormat="0" applyFon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10" fontId="6" fillId="23" borderId="43" applyNumberFormat="0" applyBorder="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7" fillId="25" borderId="44" applyNumberFormat="0" applyFont="0" applyAlignment="0" applyProtection="0"/>
    <xf numFmtId="0" fontId="10" fillId="16" borderId="41" applyNumberFormat="0" applyAlignment="0" applyProtection="0"/>
    <xf numFmtId="10" fontId="6" fillId="23" borderId="43" applyNumberFormat="0" applyBorder="0" applyAlignment="0" applyProtection="0"/>
    <xf numFmtId="0" fontId="16" fillId="16" borderId="45" applyNumberFormat="0" applyAlignment="0" applyProtection="0"/>
    <xf numFmtId="0" fontId="7" fillId="25" borderId="44" applyNumberFormat="0" applyFon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10" fontId="6" fillId="23" borderId="43" applyNumberFormat="0" applyBorder="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10" fontId="6" fillId="23" borderId="43" applyNumberFormat="0" applyBorder="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10" fontId="6" fillId="23" borderId="43" applyNumberFormat="0" applyBorder="0" applyAlignment="0" applyProtection="0"/>
    <xf numFmtId="0" fontId="23" fillId="0" borderId="46" applyNumberFormat="0" applyFill="0" applyAlignment="0" applyProtection="0"/>
    <xf numFmtId="0" fontId="7" fillId="25" borderId="44" applyNumberFormat="0" applyFont="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7" fillId="25" borderId="44" applyNumberFormat="0" applyFont="0" applyAlignment="0" applyProtection="0"/>
    <xf numFmtId="10" fontId="6" fillId="23" borderId="43" applyNumberFormat="0" applyBorder="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10" fontId="6" fillId="23" borderId="43" applyNumberFormat="0" applyBorder="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7" fillId="25" borderId="44" applyNumberFormat="0" applyFon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16" fillId="16" borderId="45" applyNumberFormat="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5" fillId="0" borderId="42">
      <alignment horizontal="left" vertical="center"/>
    </xf>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23" fillId="0" borderId="46" applyNumberFormat="0" applyFill="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23" fillId="0" borderId="46" applyNumberFormat="0" applyFill="0" applyAlignment="0" applyProtection="0"/>
    <xf numFmtId="0" fontId="16" fillId="16" borderId="45" applyNumberFormat="0" applyAlignment="0" applyProtection="0"/>
    <xf numFmtId="0" fontId="23" fillId="0" borderId="46" applyNumberFormat="0" applyFill="0" applyAlignment="0" applyProtection="0"/>
    <xf numFmtId="0" fontId="16" fillId="16" borderId="45" applyNumberFormat="0" applyAlignment="0" applyProtection="0"/>
    <xf numFmtId="0" fontId="5" fillId="0" borderId="42">
      <alignment horizontal="left" vertical="center"/>
    </xf>
    <xf numFmtId="0" fontId="13" fillId="7" borderId="41" applyNumberFormat="0" applyAlignment="0" applyProtection="0"/>
    <xf numFmtId="0" fontId="10" fillId="16"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10" fillId="16" borderId="41" applyNumberFormat="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16" fillId="16" borderId="45" applyNumberFormat="0" applyAlignment="0" applyProtection="0"/>
    <xf numFmtId="0" fontId="5" fillId="0" borderId="42">
      <alignment horizontal="left" vertical="center"/>
    </xf>
    <xf numFmtId="0" fontId="10" fillId="16" borderId="41" applyNumberFormat="0" applyAlignment="0" applyProtection="0"/>
    <xf numFmtId="0" fontId="23" fillId="0" borderId="46" applyNumberFormat="0" applyFill="0" applyAlignment="0" applyProtection="0"/>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5" fillId="0" borderId="42">
      <alignment horizontal="left" vertical="center"/>
    </xf>
    <xf numFmtId="0" fontId="23" fillId="0" borderId="46" applyNumberFormat="0" applyFill="0" applyAlignment="0" applyProtection="0"/>
    <xf numFmtId="0" fontId="10" fillId="16" borderId="41" applyNumberFormat="0" applyAlignment="0" applyProtection="0"/>
    <xf numFmtId="0" fontId="5" fillId="0" borderId="42">
      <alignment horizontal="left" vertical="center"/>
    </xf>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13" fillId="7" borderId="41" applyNumberFormat="0" applyAlignment="0" applyProtection="0"/>
    <xf numFmtId="0" fontId="23" fillId="0" borderId="46" applyNumberFormat="0" applyFill="0" applyAlignment="0" applyProtection="0"/>
    <xf numFmtId="0" fontId="23" fillId="0" borderId="46" applyNumberFormat="0" applyFill="0" applyAlignment="0" applyProtection="0"/>
    <xf numFmtId="0" fontId="13" fillId="7" borderId="41" applyNumberFormat="0" applyAlignment="0" applyProtection="0"/>
    <xf numFmtId="0" fontId="5" fillId="0" borderId="42">
      <alignment horizontal="left" vertical="center"/>
    </xf>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5" fillId="0" borderId="42">
      <alignment horizontal="left" vertical="center"/>
    </xf>
    <xf numFmtId="0" fontId="10" fillId="16" borderId="41" applyNumberFormat="0" applyAlignment="0" applyProtection="0"/>
    <xf numFmtId="0" fontId="10" fillId="16" borderId="41" applyNumberFormat="0" applyAlignment="0" applyProtection="0"/>
    <xf numFmtId="0" fontId="16" fillId="16" borderId="45" applyNumberFormat="0" applyAlignment="0" applyProtection="0"/>
    <xf numFmtId="0" fontId="16" fillId="16" borderId="45" applyNumberFormat="0" applyAlignment="0" applyProtection="0"/>
    <xf numFmtId="0" fontId="16" fillId="16" borderId="45" applyNumberFormat="0" applyAlignment="0" applyProtection="0"/>
    <xf numFmtId="0" fontId="23" fillId="0" borderId="46" applyNumberFormat="0" applyFill="0" applyAlignment="0" applyProtection="0"/>
    <xf numFmtId="0" fontId="5" fillId="0" borderId="42">
      <alignment horizontal="left" vertical="center"/>
    </xf>
    <xf numFmtId="0" fontId="5" fillId="0" borderId="42">
      <alignment horizontal="left" vertical="center"/>
    </xf>
    <xf numFmtId="0" fontId="23" fillId="0" borderId="46" applyNumberFormat="0" applyFill="0" applyAlignment="0" applyProtection="0"/>
    <xf numFmtId="0" fontId="23" fillId="0" borderId="46" applyNumberFormat="0" applyFill="0" applyAlignment="0" applyProtection="0"/>
    <xf numFmtId="0" fontId="16" fillId="16" borderId="45" applyNumberFormat="0" applyAlignment="0" applyProtection="0"/>
    <xf numFmtId="0" fontId="13" fillId="7" borderId="41" applyNumberFormat="0" applyAlignment="0" applyProtection="0"/>
    <xf numFmtId="0" fontId="31" fillId="0" borderId="0" applyNumberFormat="0" applyFill="0" applyBorder="0" applyAlignment="0" applyProtection="0"/>
    <xf numFmtId="0" fontId="34" fillId="0" borderId="0" applyNumberFormat="0" applyFill="0" applyBorder="0" applyAlignment="0" applyProtection="0"/>
    <xf numFmtId="0" fontId="35" fillId="0" borderId="55" applyNumberFormat="0" applyFill="0" applyAlignment="0" applyProtection="0"/>
    <xf numFmtId="0" fontId="36" fillId="0" borderId="56" applyNumberFormat="0" applyFill="0" applyAlignment="0" applyProtection="0"/>
    <xf numFmtId="0" fontId="37" fillId="0" borderId="57" applyNumberFormat="0" applyFill="0" applyAlignment="0" applyProtection="0"/>
    <xf numFmtId="0" fontId="37" fillId="0" borderId="0" applyNumberFormat="0" applyFill="0" applyBorder="0" applyAlignment="0" applyProtection="0"/>
    <xf numFmtId="0" fontId="38" fillId="27" borderId="0" applyNumberFormat="0" applyBorder="0" applyAlignment="0" applyProtection="0"/>
    <xf numFmtId="0" fontId="39" fillId="28" borderId="0" applyNumberFormat="0" applyBorder="0" applyAlignment="0" applyProtection="0"/>
    <xf numFmtId="0" fontId="40" fillId="29" borderId="0" applyNumberFormat="0" applyBorder="0" applyAlignment="0" applyProtection="0"/>
    <xf numFmtId="0" fontId="41" fillId="30" borderId="58" applyNumberFormat="0" applyAlignment="0" applyProtection="0"/>
    <xf numFmtId="0" fontId="42" fillId="31" borderId="59" applyNumberFormat="0" applyAlignment="0" applyProtection="0"/>
    <xf numFmtId="0" fontId="43" fillId="31" borderId="58" applyNumberFormat="0" applyAlignment="0" applyProtection="0"/>
    <xf numFmtId="0" fontId="44" fillId="0" borderId="60" applyNumberFormat="0" applyFill="0" applyAlignment="0" applyProtection="0"/>
    <xf numFmtId="0" fontId="45" fillId="32" borderId="61" applyNumberFormat="0" applyAlignment="0" applyProtection="0"/>
    <xf numFmtId="0" fontId="46" fillId="0" borderId="0" applyNumberFormat="0" applyFill="0" applyBorder="0" applyAlignment="0" applyProtection="0"/>
    <xf numFmtId="0" fontId="1" fillId="33" borderId="62" applyNumberFormat="0" applyFont="0" applyAlignment="0" applyProtection="0"/>
    <xf numFmtId="0" fontId="47" fillId="0" borderId="0" applyNumberFormat="0" applyFill="0" applyBorder="0" applyAlignment="0" applyProtection="0"/>
    <xf numFmtId="0" fontId="27" fillId="0" borderId="63" applyNumberFormat="0" applyFill="0" applyAlignment="0" applyProtection="0"/>
    <xf numFmtId="0" fontId="2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29" fillId="57" borderId="0" applyNumberFormat="0" applyBorder="0" applyAlignment="0" applyProtection="0"/>
  </cellStyleXfs>
  <cellXfs count="164">
    <xf numFmtId="0" fontId="0" fillId="0" borderId="0" xfId="0"/>
    <xf numFmtId="0" fontId="0" fillId="0" borderId="0" xfId="0"/>
    <xf numFmtId="10" fontId="0" fillId="0" borderId="0" xfId="0" applyNumberFormat="1"/>
    <xf numFmtId="0" fontId="0" fillId="0" borderId="0" xfId="0" applyAlignment="1" applyProtection="1">
      <alignment vertical="center"/>
      <protection locked="0" hidden="1"/>
    </xf>
    <xf numFmtId="0" fontId="29" fillId="58" borderId="0" xfId="0" applyFont="1" applyFill="1" applyAlignment="1" applyProtection="1">
      <alignment vertical="center"/>
      <protection locked="0" hidden="1"/>
    </xf>
    <xf numFmtId="0" fontId="26" fillId="61" borderId="43" xfId="40" applyFont="1" applyFill="1" applyBorder="1" applyAlignment="1" applyProtection="1">
      <alignment horizontal="left" vertical="center" wrapText="1"/>
      <protection locked="0" hidden="1"/>
    </xf>
    <xf numFmtId="0" fontId="29" fillId="58" borderId="0" xfId="0" applyFont="1" applyFill="1" applyBorder="1" applyAlignment="1" applyProtection="1">
      <alignment vertical="center"/>
      <protection locked="0" hidden="1"/>
    </xf>
    <xf numFmtId="0" fontId="54" fillId="0" borderId="0" xfId="0" applyFont="1" applyProtection="1">
      <protection hidden="1"/>
    </xf>
    <xf numFmtId="0" fontId="0" fillId="0" borderId="0" xfId="0" applyProtection="1">
      <protection hidden="1"/>
    </xf>
    <xf numFmtId="0" fontId="54" fillId="0" borderId="0" xfId="0" applyFont="1" applyAlignment="1" applyProtection="1">
      <alignment wrapText="1"/>
      <protection hidden="1"/>
    </xf>
    <xf numFmtId="0" fontId="53" fillId="0" borderId="0" xfId="0" applyFont="1" applyProtection="1">
      <protection hidden="1"/>
    </xf>
    <xf numFmtId="3" fontId="25" fillId="0" borderId="54" xfId="100" applyNumberFormat="1" applyFont="1" applyFill="1" applyBorder="1" applyAlignment="1" applyProtection="1">
      <alignment horizontal="center" vertical="center" wrapText="1"/>
      <protection hidden="1"/>
    </xf>
    <xf numFmtId="0" fontId="29" fillId="0" borderId="0" xfId="0" applyFont="1" applyAlignment="1" applyProtection="1">
      <alignment vertical="center"/>
      <protection locked="0" hidden="1"/>
    </xf>
    <xf numFmtId="0" fontId="28" fillId="58" borderId="0" xfId="0" applyFont="1" applyFill="1" applyAlignment="1" applyProtection="1">
      <alignment vertical="center"/>
      <protection locked="0" hidden="1"/>
    </xf>
    <xf numFmtId="0" fontId="28" fillId="58" borderId="0" xfId="0" applyFont="1" applyFill="1" applyBorder="1" applyAlignment="1" applyProtection="1">
      <alignment vertical="center"/>
      <protection locked="0" hidden="1"/>
    </xf>
    <xf numFmtId="0" fontId="0" fillId="58" borderId="0" xfId="0" applyFont="1" applyFill="1" applyBorder="1" applyAlignment="1" applyProtection="1">
      <alignment vertical="center"/>
      <protection locked="0" hidden="1"/>
    </xf>
    <xf numFmtId="0" fontId="58" fillId="61" borderId="74" xfId="0" quotePrefix="1" applyFont="1" applyFill="1" applyBorder="1" applyAlignment="1" applyProtection="1">
      <alignment horizontal="left" vertical="center"/>
      <protection locked="0" hidden="1"/>
    </xf>
    <xf numFmtId="0" fontId="58" fillId="61" borderId="85" xfId="0" quotePrefix="1" applyFont="1" applyFill="1" applyBorder="1" applyAlignment="1" applyProtection="1">
      <alignment horizontal="left" vertical="center"/>
      <protection locked="0" hidden="1"/>
    </xf>
    <xf numFmtId="0" fontId="58" fillId="61" borderId="75" xfId="0" quotePrefix="1" applyFont="1" applyFill="1" applyBorder="1" applyAlignment="1" applyProtection="1">
      <alignment horizontal="left" vertical="center"/>
      <protection locked="0" hidden="1"/>
    </xf>
    <xf numFmtId="0" fontId="28" fillId="0" borderId="0" xfId="0" applyFont="1" applyAlignment="1" applyProtection="1">
      <alignment vertical="center"/>
      <protection locked="0" hidden="1"/>
    </xf>
    <xf numFmtId="0" fontId="0" fillId="58" borderId="0" xfId="0" applyFill="1" applyBorder="1" applyAlignment="1" applyProtection="1">
      <alignment vertical="center"/>
      <protection locked="0" hidden="1"/>
    </xf>
    <xf numFmtId="0" fontId="58" fillId="61" borderId="86" xfId="0" quotePrefix="1" applyFont="1" applyFill="1" applyBorder="1" applyAlignment="1" applyProtection="1">
      <alignment horizontal="left" vertical="center" wrapText="1"/>
      <protection locked="0" hidden="1"/>
    </xf>
    <xf numFmtId="0" fontId="58" fillId="61" borderId="64" xfId="0" quotePrefix="1" applyFont="1" applyFill="1" applyBorder="1" applyAlignment="1" applyProtection="1">
      <alignment horizontal="left" vertical="center" wrapText="1"/>
      <protection locked="0" hidden="1"/>
    </xf>
    <xf numFmtId="0" fontId="58" fillId="61" borderId="65" xfId="0" quotePrefix="1" applyFont="1" applyFill="1" applyBorder="1" applyAlignment="1" applyProtection="1">
      <alignment horizontal="left" vertical="center" wrapText="1"/>
      <protection locked="0" hidden="1"/>
    </xf>
    <xf numFmtId="0" fontId="58" fillId="61" borderId="87" xfId="0" quotePrefix="1" applyFont="1" applyFill="1" applyBorder="1" applyAlignment="1" applyProtection="1">
      <alignment horizontal="left" vertical="center" wrapText="1"/>
      <protection locked="0" hidden="1"/>
    </xf>
    <xf numFmtId="0" fontId="58" fillId="61" borderId="53" xfId="0" quotePrefix="1" applyFont="1" applyFill="1" applyBorder="1" applyAlignment="1" applyProtection="1">
      <alignment horizontal="left" vertical="center"/>
      <protection locked="0" hidden="1"/>
    </xf>
    <xf numFmtId="0" fontId="58" fillId="61" borderId="49" xfId="0" quotePrefix="1" applyFont="1" applyFill="1" applyBorder="1" applyAlignment="1" applyProtection="1">
      <alignment horizontal="left" vertical="center"/>
      <protection locked="0" hidden="1"/>
    </xf>
    <xf numFmtId="0" fontId="58" fillId="61" borderId="87" xfId="0" quotePrefix="1" applyFont="1" applyFill="1" applyBorder="1" applyAlignment="1" applyProtection="1">
      <alignment horizontal="left" vertical="center"/>
      <protection locked="0" hidden="1"/>
    </xf>
    <xf numFmtId="0" fontId="29" fillId="0" borderId="0" xfId="0" quotePrefix="1" applyFont="1" applyAlignment="1" applyProtection="1">
      <alignment vertical="center"/>
      <protection locked="0" hidden="1"/>
    </xf>
    <xf numFmtId="3" fontId="29" fillId="0" borderId="0" xfId="0" applyNumberFormat="1" applyFont="1" applyAlignment="1" applyProtection="1">
      <alignment vertical="center"/>
      <protection locked="0" hidden="1"/>
    </xf>
    <xf numFmtId="0" fontId="26" fillId="60" borderId="54" xfId="40" applyFont="1" applyFill="1" applyBorder="1" applyAlignment="1" applyProtection="1">
      <alignment horizontal="center" vertical="center" wrapText="1"/>
      <protection locked="0" hidden="1"/>
    </xf>
    <xf numFmtId="0" fontId="26" fillId="61" borderId="54" xfId="40" applyFont="1" applyFill="1" applyBorder="1" applyAlignment="1" applyProtection="1">
      <alignment horizontal="left" vertical="center" wrapText="1"/>
      <protection locked="0" hidden="1"/>
    </xf>
    <xf numFmtId="0" fontId="26" fillId="61" borderId="54" xfId="40" applyFont="1" applyFill="1" applyBorder="1" applyAlignment="1" applyProtection="1">
      <alignment horizontal="center" vertical="center" wrapText="1"/>
      <protection locked="0" hidden="1"/>
    </xf>
    <xf numFmtId="0" fontId="24" fillId="62" borderId="54" xfId="39" applyFont="1" applyFill="1" applyBorder="1" applyAlignment="1" applyProtection="1">
      <alignment vertical="center" wrapText="1"/>
      <protection locked="0" hidden="1"/>
    </xf>
    <xf numFmtId="0" fontId="24" fillId="62" borderId="54" xfId="39" applyFont="1" applyFill="1" applyBorder="1" applyAlignment="1" applyProtection="1">
      <alignment horizontal="left" vertical="center" wrapText="1"/>
      <protection locked="0" hidden="1"/>
    </xf>
    <xf numFmtId="0" fontId="24" fillId="62" borderId="54" xfId="39" applyFont="1" applyFill="1" applyBorder="1" applyAlignment="1" applyProtection="1">
      <alignment horizontal="center" vertical="center" wrapText="1"/>
      <protection locked="0" hidden="1"/>
    </xf>
    <xf numFmtId="0" fontId="59" fillId="62" borderId="54" xfId="39" applyFont="1" applyFill="1" applyBorder="1" applyAlignment="1" applyProtection="1">
      <alignment horizontal="center" vertical="center" wrapText="1"/>
      <protection locked="0" hidden="1"/>
    </xf>
    <xf numFmtId="0" fontId="25" fillId="0" borderId="54" xfId="39" quotePrefix="1" applyFont="1" applyBorder="1" applyAlignment="1" applyProtection="1">
      <alignment horizontal="center" vertical="center" wrapText="1"/>
      <protection locked="0" hidden="1"/>
    </xf>
    <xf numFmtId="0" fontId="25" fillId="0" borderId="54" xfId="39" quotePrefix="1" applyFont="1" applyBorder="1" applyAlignment="1" applyProtection="1">
      <alignment horizontal="left" vertical="center" wrapText="1"/>
      <protection locked="0" hidden="1"/>
    </xf>
    <xf numFmtId="0" fontId="25" fillId="0" borderId="54" xfId="39" applyFont="1" applyBorder="1" applyAlignment="1" applyProtection="1">
      <alignment horizontal="center" vertical="center" wrapText="1"/>
      <protection locked="0" hidden="1"/>
    </xf>
    <xf numFmtId="3" fontId="25" fillId="0" borderId="54" xfId="110" applyNumberFormat="1" applyFont="1" applyFill="1" applyBorder="1" applyAlignment="1" applyProtection="1">
      <alignment horizontal="center" vertical="center" wrapText="1"/>
      <protection locked="0" hidden="1"/>
    </xf>
    <xf numFmtId="0" fontId="28" fillId="0" borderId="54" xfId="0" quotePrefix="1" applyFont="1" applyBorder="1" applyAlignment="1" applyProtection="1">
      <alignment horizontal="center" vertical="center"/>
      <protection locked="0" hidden="1"/>
    </xf>
    <xf numFmtId="0" fontId="1" fillId="0" borderId="54" xfId="40795" applyFont="1" applyBorder="1" applyAlignment="1" applyProtection="1">
      <alignment horizontal="center" vertical="center"/>
      <protection locked="0" hidden="1"/>
    </xf>
    <xf numFmtId="0" fontId="25" fillId="0" borderId="54" xfId="39" applyFont="1" applyBorder="1" applyAlignment="1" applyProtection="1">
      <alignment vertical="center" wrapText="1"/>
      <protection locked="0" hidden="1"/>
    </xf>
    <xf numFmtId="0" fontId="25" fillId="0" borderId="54" xfId="39" quotePrefix="1" applyFont="1" applyBorder="1" applyAlignment="1" applyProtection="1">
      <alignment horizontal="left" vertical="center" wrapText="1"/>
      <protection locked="0" hidden="1"/>
    </xf>
    <xf numFmtId="0" fontId="28" fillId="0" borderId="54" xfId="40795" applyFont="1" applyBorder="1" applyAlignment="1" applyProtection="1">
      <alignment horizontal="center" vertical="center"/>
      <protection locked="0" hidden="1"/>
    </xf>
    <xf numFmtId="0" fontId="25" fillId="0" borderId="54" xfId="39" applyFont="1" applyBorder="1" applyAlignment="1" applyProtection="1">
      <alignment horizontal="left" vertical="center" wrapText="1"/>
      <protection locked="0" hidden="1"/>
    </xf>
    <xf numFmtId="0" fontId="25" fillId="0" borderId="93" xfId="39" quotePrefix="1" applyFont="1" applyBorder="1" applyAlignment="1" applyProtection="1">
      <alignment horizontal="center" vertical="center" wrapText="1"/>
      <protection locked="0" hidden="1"/>
    </xf>
    <xf numFmtId="0" fontId="25" fillId="0" borderId="94" xfId="39" quotePrefix="1" applyFont="1" applyBorder="1" applyAlignment="1" applyProtection="1">
      <alignment horizontal="center" vertical="center" wrapText="1"/>
      <protection locked="0" hidden="1"/>
    </xf>
    <xf numFmtId="0" fontId="25" fillId="0" borderId="95" xfId="39" quotePrefix="1" applyFont="1" applyBorder="1" applyAlignment="1" applyProtection="1">
      <alignment horizontal="center" vertical="center" wrapText="1"/>
      <protection locked="0" hidden="1"/>
    </xf>
    <xf numFmtId="0" fontId="25" fillId="0" borderId="54" xfId="39" applyFont="1" applyBorder="1" applyAlignment="1" applyProtection="1">
      <alignment horizontal="left" vertical="center" wrapText="1"/>
      <protection locked="0" hidden="1"/>
    </xf>
    <xf numFmtId="0" fontId="25" fillId="0" borderId="54" xfId="39" applyFont="1" applyFill="1" applyBorder="1" applyAlignment="1" applyProtection="1">
      <alignment vertical="center" wrapText="1"/>
      <protection locked="0" hidden="1"/>
    </xf>
    <xf numFmtId="0" fontId="25" fillId="0" borderId="54" xfId="39" applyFont="1" applyFill="1" applyBorder="1" applyAlignment="1" applyProtection="1">
      <alignment horizontal="center" vertical="center" wrapText="1"/>
      <protection locked="0" hidden="1"/>
    </xf>
    <xf numFmtId="3" fontId="25" fillId="0" borderId="54" xfId="100" applyNumberFormat="1" applyFont="1" applyFill="1" applyBorder="1" applyAlignment="1" applyProtection="1">
      <alignment horizontal="center" vertical="center" wrapText="1"/>
      <protection locked="0" hidden="1"/>
    </xf>
    <xf numFmtId="0" fontId="26" fillId="63" borderId="54" xfId="39" applyFont="1" applyFill="1" applyBorder="1" applyAlignment="1" applyProtection="1">
      <alignment vertical="center" wrapText="1"/>
      <protection locked="0" hidden="1"/>
    </xf>
    <xf numFmtId="0" fontId="24" fillId="63" borderId="54" xfId="39" applyFont="1" applyFill="1" applyBorder="1" applyAlignment="1" applyProtection="1">
      <alignment vertical="center" wrapText="1"/>
      <protection locked="0" hidden="1"/>
    </xf>
    <xf numFmtId="0" fontId="24" fillId="63" borderId="54" xfId="39" applyFont="1" applyFill="1" applyBorder="1" applyAlignment="1" applyProtection="1">
      <alignment horizontal="left" vertical="center" wrapText="1"/>
      <protection locked="0" hidden="1"/>
    </xf>
    <xf numFmtId="0" fontId="24" fillId="63" borderId="54" xfId="39" applyFont="1" applyFill="1" applyBorder="1" applyAlignment="1" applyProtection="1">
      <alignment horizontal="center" vertical="center" wrapText="1"/>
      <protection locked="0" hidden="1"/>
    </xf>
    <xf numFmtId="0" fontId="29" fillId="63" borderId="0" xfId="0" applyFont="1" applyFill="1" applyAlignment="1" applyProtection="1">
      <alignment vertical="center"/>
      <protection locked="0" hidden="1"/>
    </xf>
    <xf numFmtId="38" fontId="25" fillId="0" borderId="54" xfId="100" applyNumberFormat="1" applyFont="1" applyFill="1" applyBorder="1" applyAlignment="1" applyProtection="1">
      <alignment horizontal="center" vertical="center" wrapText="1"/>
      <protection locked="0" hidden="1"/>
    </xf>
    <xf numFmtId="38" fontId="25" fillId="58" borderId="54" xfId="100" applyNumberFormat="1" applyFont="1" applyFill="1" applyBorder="1" applyAlignment="1" applyProtection="1">
      <alignment horizontal="center" vertical="center" wrapText="1"/>
      <protection locked="0" hidden="1"/>
    </xf>
    <xf numFmtId="3" fontId="25" fillId="58" borderId="54" xfId="100" applyNumberFormat="1" applyFont="1" applyFill="1" applyBorder="1" applyAlignment="1" applyProtection="1">
      <alignment horizontal="center" vertical="center" wrapText="1"/>
      <protection locked="0" hidden="1"/>
    </xf>
    <xf numFmtId="0" fontId="25" fillId="58" borderId="54" xfId="39" quotePrefix="1" applyFont="1" applyFill="1" applyBorder="1" applyAlignment="1" applyProtection="1">
      <alignment horizontal="left" vertical="center" wrapText="1"/>
      <protection locked="0" hidden="1"/>
    </xf>
    <xf numFmtId="0" fontId="25" fillId="59" borderId="54" xfId="39" applyFont="1" applyFill="1" applyBorder="1" applyAlignment="1" applyProtection="1">
      <alignment horizontal="center" vertical="center" wrapText="1"/>
      <protection locked="0" hidden="1"/>
    </xf>
    <xf numFmtId="3" fontId="25" fillId="59" borderId="54" xfId="100" applyNumberFormat="1" applyFont="1" applyFill="1" applyBorder="1" applyAlignment="1" applyProtection="1">
      <alignment horizontal="center" vertical="center" wrapText="1"/>
      <protection locked="0" hidden="1"/>
    </xf>
    <xf numFmtId="0" fontId="25" fillId="59" borderId="54" xfId="39" applyFont="1" applyFill="1" applyBorder="1" applyAlignment="1" applyProtection="1">
      <alignment horizontal="left" vertical="center" wrapText="1"/>
      <protection locked="0" hidden="1"/>
    </xf>
    <xf numFmtId="0" fontId="25" fillId="58" borderId="54" xfId="39" applyFont="1" applyFill="1" applyBorder="1" applyAlignment="1" applyProtection="1">
      <alignment horizontal="center" vertical="center" wrapText="1"/>
      <protection locked="0" hidden="1"/>
    </xf>
    <xf numFmtId="0" fontId="25" fillId="58" borderId="54" xfId="39" applyFont="1" applyFill="1" applyBorder="1" applyAlignment="1" applyProtection="1">
      <alignment horizontal="left" vertical="center" wrapText="1"/>
      <protection locked="0" hidden="1"/>
    </xf>
    <xf numFmtId="0" fontId="0" fillId="58" borderId="0" xfId="0" applyFont="1" applyFill="1" applyAlignment="1" applyProtection="1">
      <alignment vertical="center"/>
      <protection locked="0" hidden="1"/>
    </xf>
    <xf numFmtId="0" fontId="0" fillId="0" borderId="0" xfId="0" applyFont="1" applyAlignment="1" applyProtection="1">
      <alignment vertical="center"/>
      <protection locked="0" hidden="1"/>
    </xf>
    <xf numFmtId="0" fontId="60" fillId="0" borderId="0" xfId="40795" applyFont="1" applyBorder="1" applyAlignment="1" applyProtection="1">
      <alignment horizontal="center" vertical="center"/>
      <protection locked="0" hidden="1"/>
    </xf>
    <xf numFmtId="0" fontId="50" fillId="58" borderId="67" xfId="0" quotePrefix="1" applyFont="1" applyFill="1" applyBorder="1" applyAlignment="1" applyProtection="1">
      <alignment horizontal="left" vertical="center" wrapText="1"/>
      <protection locked="0" hidden="1"/>
    </xf>
    <xf numFmtId="0" fontId="50" fillId="58" borderId="0" xfId="0" quotePrefix="1" applyFont="1" applyFill="1" applyBorder="1" applyAlignment="1" applyProtection="1">
      <alignment horizontal="left" vertical="center" wrapText="1"/>
      <protection locked="0" hidden="1"/>
    </xf>
    <xf numFmtId="0" fontId="50" fillId="58" borderId="68" xfId="0" quotePrefix="1" applyFont="1" applyFill="1" applyBorder="1" applyAlignment="1" applyProtection="1">
      <alignment horizontal="left" vertical="center" wrapText="1"/>
      <protection locked="0" hidden="1"/>
    </xf>
    <xf numFmtId="0" fontId="51" fillId="58" borderId="69" xfId="0" applyFont="1" applyFill="1" applyBorder="1" applyAlignment="1" applyProtection="1">
      <alignment horizontal="center" vertical="center"/>
      <protection locked="0" hidden="1"/>
    </xf>
    <xf numFmtId="0" fontId="29" fillId="58" borderId="0" xfId="0" applyFont="1" applyFill="1" applyAlignment="1" applyProtection="1">
      <alignment horizontal="center" vertical="center"/>
      <protection locked="0" hidden="1"/>
    </xf>
    <xf numFmtId="0" fontId="50" fillId="60" borderId="76" xfId="0" applyFont="1" applyFill="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29" fillId="0" borderId="0" xfId="0" applyFont="1" applyAlignment="1" applyProtection="1">
      <protection locked="0" hidden="1"/>
    </xf>
    <xf numFmtId="0" fontId="29" fillId="0" borderId="0" xfId="0" applyFont="1" applyAlignment="1" applyProtection="1">
      <alignment horizontal="center" vertical="center"/>
      <protection locked="0" hidden="1"/>
    </xf>
    <xf numFmtId="0" fontId="50" fillId="60" borderId="88" xfId="0" applyFont="1" applyFill="1" applyBorder="1" applyAlignment="1" applyProtection="1">
      <alignment horizontal="center" vertical="center"/>
      <protection locked="0" hidden="1"/>
    </xf>
    <xf numFmtId="0" fontId="49" fillId="0" borderId="0" xfId="0" quotePrefix="1" applyFont="1" applyFill="1" applyBorder="1" applyAlignment="1" applyProtection="1">
      <alignment horizontal="left" vertical="center"/>
      <protection locked="0" hidden="1"/>
    </xf>
    <xf numFmtId="0" fontId="49" fillId="0" borderId="0" xfId="0" applyFont="1" applyFill="1" applyBorder="1" applyAlignment="1" applyProtection="1">
      <alignment horizontal="left" vertical="center"/>
      <protection locked="0" hidden="1"/>
    </xf>
    <xf numFmtId="0" fontId="48" fillId="0" borderId="0" xfId="0" applyFont="1" applyFill="1" applyBorder="1" applyAlignment="1" applyProtection="1">
      <alignment horizontal="center" vertical="center"/>
      <protection locked="0" hidden="1"/>
    </xf>
    <xf numFmtId="0" fontId="33" fillId="61" borderId="54" xfId="40" applyFont="1" applyFill="1" applyBorder="1" applyAlignment="1" applyProtection="1">
      <alignment horizontal="left" vertical="center" wrapText="1"/>
      <protection locked="0" hidden="1"/>
    </xf>
    <xf numFmtId="0" fontId="33" fillId="62" borderId="54" xfId="39" applyFont="1" applyFill="1" applyBorder="1" applyAlignment="1" applyProtection="1">
      <alignment horizontal="left" vertical="center" wrapText="1"/>
      <protection locked="0" hidden="1"/>
    </xf>
    <xf numFmtId="1" fontId="25" fillId="0" borderId="54" xfId="39" applyNumberFormat="1" applyFont="1" applyBorder="1" applyAlignment="1" applyProtection="1">
      <alignment horizontal="center" vertical="center" wrapText="1"/>
      <protection locked="0" hidden="1"/>
    </xf>
    <xf numFmtId="1" fontId="25" fillId="0" borderId="54" xfId="39" applyNumberFormat="1" applyFont="1" applyBorder="1" applyAlignment="1" applyProtection="1">
      <alignment horizontal="left" vertical="center" wrapText="1"/>
      <protection locked="0" hidden="1"/>
    </xf>
    <xf numFmtId="0" fontId="57" fillId="0" borderId="54" xfId="39" applyFont="1" applyBorder="1" applyAlignment="1" applyProtection="1">
      <alignment horizontal="left" vertical="center" wrapText="1"/>
      <protection locked="0" hidden="1"/>
    </xf>
    <xf numFmtId="0" fontId="57" fillId="0" borderId="54" xfId="39" applyFont="1" applyBorder="1" applyAlignment="1" applyProtection="1">
      <alignment horizontal="center" vertical="center" wrapText="1"/>
      <protection locked="0" hidden="1"/>
    </xf>
    <xf numFmtId="0" fontId="57" fillId="0" borderId="93" xfId="39" applyFont="1" applyBorder="1" applyAlignment="1" applyProtection="1">
      <alignment horizontal="center" vertical="center" wrapText="1"/>
      <protection locked="0" hidden="1"/>
    </xf>
    <xf numFmtId="0" fontId="57" fillId="0" borderId="94" xfId="39" applyFont="1" applyBorder="1" applyAlignment="1" applyProtection="1">
      <alignment horizontal="center" vertical="center" wrapText="1"/>
      <protection locked="0" hidden="1"/>
    </xf>
    <xf numFmtId="0" fontId="57" fillId="0" borderId="95" xfId="39" applyFont="1" applyBorder="1" applyAlignment="1" applyProtection="1">
      <alignment horizontal="center" vertical="center" wrapText="1"/>
      <protection locked="0" hidden="1"/>
    </xf>
    <xf numFmtId="0" fontId="25" fillId="0" borderId="54" xfId="39" applyFont="1" applyBorder="1" applyAlignment="1" applyProtection="1">
      <alignment horizontal="left" vertical="center"/>
      <protection locked="0" hidden="1"/>
    </xf>
    <xf numFmtId="0" fontId="29" fillId="0" borderId="0" xfId="0" applyFont="1" applyFill="1" applyAlignment="1" applyProtection="1">
      <alignment vertical="center"/>
      <protection locked="0" hidden="1"/>
    </xf>
    <xf numFmtId="0" fontId="0" fillId="0" borderId="0" xfId="0" applyFill="1" applyAlignment="1" applyProtection="1">
      <alignment vertical="center"/>
      <protection locked="0" hidden="1"/>
    </xf>
    <xf numFmtId="0" fontId="0" fillId="63" borderId="0" xfId="0" applyFill="1" applyAlignment="1" applyProtection="1">
      <alignment vertical="center"/>
      <protection locked="0" hidden="1"/>
    </xf>
    <xf numFmtId="0" fontId="28" fillId="0" borderId="0" xfId="0" applyFont="1" applyFill="1" applyAlignment="1" applyProtection="1">
      <alignment vertical="center"/>
      <protection locked="0" hidden="1"/>
    </xf>
    <xf numFmtId="1" fontId="52" fillId="0" borderId="54" xfId="39" applyNumberFormat="1" applyFont="1" applyBorder="1" applyAlignment="1" applyProtection="1">
      <alignment horizontal="center" vertical="center" wrapText="1"/>
      <protection locked="0" hidden="1"/>
    </xf>
    <xf numFmtId="3" fontId="52" fillId="0" borderId="54" xfId="110" applyNumberFormat="1" applyFont="1" applyFill="1" applyBorder="1" applyAlignment="1" applyProtection="1">
      <alignment horizontal="center" vertical="center" wrapText="1"/>
      <protection locked="0" hidden="1"/>
    </xf>
    <xf numFmtId="0" fontId="28" fillId="26" borderId="0" xfId="0" applyFont="1" applyFill="1" applyAlignment="1" applyProtection="1">
      <alignment vertical="center"/>
      <protection locked="0" hidden="1"/>
    </xf>
    <xf numFmtId="0" fontId="29" fillId="26" borderId="0" xfId="0" applyFont="1" applyFill="1" applyAlignment="1" applyProtection="1">
      <alignment vertical="center"/>
      <protection locked="0" hidden="1"/>
    </xf>
    <xf numFmtId="0" fontId="0" fillId="58" borderId="0" xfId="0" applyFill="1" applyAlignment="1" applyProtection="1">
      <alignment vertical="center"/>
      <protection locked="0" hidden="1"/>
    </xf>
    <xf numFmtId="0" fontId="0" fillId="26" borderId="0" xfId="0" applyFill="1" applyAlignment="1" applyProtection="1">
      <alignment vertical="center"/>
      <protection locked="0" hidden="1"/>
    </xf>
    <xf numFmtId="0" fontId="0" fillId="0" borderId="0" xfId="0" applyAlignment="1" applyProtection="1">
      <protection locked="0" hidden="1"/>
    </xf>
    <xf numFmtId="0" fontId="26" fillId="60" borderId="81" xfId="40" applyFont="1" applyFill="1" applyBorder="1" applyAlignment="1" applyProtection="1">
      <alignment horizontal="center" vertical="center" wrapText="1"/>
      <protection locked="0" hidden="1"/>
    </xf>
    <xf numFmtId="0" fontId="26" fillId="60" borderId="71" xfId="40" applyFont="1" applyFill="1" applyBorder="1" applyAlignment="1" applyProtection="1">
      <alignment horizontal="center" vertical="center" wrapText="1"/>
      <protection locked="0" hidden="1"/>
    </xf>
    <xf numFmtId="0" fontId="26" fillId="60" borderId="91" xfId="40" applyFont="1" applyFill="1" applyBorder="1" applyAlignment="1" applyProtection="1">
      <alignment horizontal="center" vertical="center" wrapText="1"/>
      <protection locked="0" hidden="1"/>
    </xf>
    <xf numFmtId="0" fontId="26" fillId="60" borderId="92" xfId="40" applyFont="1" applyFill="1" applyBorder="1" applyAlignment="1" applyProtection="1">
      <alignment horizontal="center" vertical="center" wrapText="1"/>
      <protection locked="0" hidden="1"/>
    </xf>
    <xf numFmtId="0" fontId="26" fillId="60" borderId="89" xfId="40" applyFont="1" applyFill="1" applyBorder="1" applyAlignment="1" applyProtection="1">
      <alignment horizontal="center" vertical="center" wrapText="1"/>
      <protection locked="0" hidden="1"/>
    </xf>
    <xf numFmtId="0" fontId="26" fillId="61" borderId="73" xfId="40" applyFont="1" applyFill="1" applyBorder="1" applyAlignment="1" applyProtection="1">
      <alignment horizontal="left" vertical="center" wrapText="1"/>
      <protection locked="0" hidden="1"/>
    </xf>
    <xf numFmtId="0" fontId="26" fillId="61" borderId="52" xfId="40" applyFont="1" applyFill="1" applyBorder="1" applyAlignment="1" applyProtection="1">
      <alignment horizontal="left" vertical="center" wrapText="1"/>
      <protection locked="0" hidden="1"/>
    </xf>
    <xf numFmtId="0" fontId="26" fillId="61" borderId="49" xfId="40" applyFont="1" applyFill="1" applyBorder="1" applyAlignment="1" applyProtection="1">
      <alignment horizontal="left" vertical="center" wrapText="1"/>
      <protection locked="0" hidden="1"/>
    </xf>
    <xf numFmtId="0" fontId="26" fillId="61" borderId="43" xfId="40" applyFont="1" applyFill="1" applyBorder="1" applyAlignment="1" applyProtection="1">
      <alignment horizontal="center" vertical="center" wrapText="1"/>
      <protection locked="0" hidden="1"/>
    </xf>
    <xf numFmtId="0" fontId="33" fillId="61" borderId="90" xfId="40" applyFont="1" applyFill="1" applyBorder="1" applyAlignment="1" applyProtection="1">
      <alignment horizontal="left" vertical="center" wrapText="1"/>
      <protection locked="0" hidden="1"/>
    </xf>
    <xf numFmtId="0" fontId="24" fillId="62" borderId="73" xfId="39" applyFont="1" applyFill="1" applyBorder="1" applyAlignment="1" applyProtection="1">
      <alignment vertical="center" wrapText="1"/>
      <protection locked="0" hidden="1"/>
    </xf>
    <xf numFmtId="0" fontId="24" fillId="62" borderId="43" xfId="39" applyFont="1" applyFill="1" applyBorder="1" applyAlignment="1" applyProtection="1">
      <alignment vertical="center" wrapText="1"/>
      <protection locked="0" hidden="1"/>
    </xf>
    <xf numFmtId="0" fontId="24" fillId="62" borderId="52" xfId="39" applyFont="1" applyFill="1" applyBorder="1" applyAlignment="1" applyProtection="1">
      <alignment horizontal="center" vertical="center" wrapText="1"/>
      <protection locked="0" hidden="1"/>
    </xf>
    <xf numFmtId="0" fontId="33" fillId="62" borderId="90" xfId="39" applyFont="1" applyFill="1" applyBorder="1" applyAlignment="1" applyProtection="1">
      <alignment horizontal="left" vertical="center" wrapText="1"/>
      <protection locked="0" hidden="1"/>
    </xf>
    <xf numFmtId="0" fontId="24" fillId="62" borderId="54" xfId="39" applyFont="1" applyFill="1" applyBorder="1" applyAlignment="1" applyProtection="1">
      <protection locked="0" hidden="1"/>
    </xf>
    <xf numFmtId="0" fontId="24" fillId="62" borderId="54" xfId="39" applyFont="1" applyFill="1" applyBorder="1" applyAlignment="1" applyProtection="1">
      <alignment horizontal="left" vertical="center"/>
      <protection locked="0" hidden="1"/>
    </xf>
    <xf numFmtId="1" fontId="25" fillId="0" borderId="54" xfId="39" applyNumberFormat="1" applyFont="1" applyBorder="1" applyAlignment="1" applyProtection="1">
      <alignment wrapText="1"/>
      <protection locked="0" hidden="1"/>
    </xf>
    <xf numFmtId="0" fontId="0" fillId="58" borderId="0" xfId="0" applyFont="1" applyFill="1" applyAlignment="1" applyProtection="1">
      <alignment horizontal="center" vertical="center"/>
      <protection locked="0" hidden="1"/>
    </xf>
    <xf numFmtId="0" fontId="28" fillId="0" borderId="0" xfId="0" applyFont="1" applyAlignment="1" applyProtection="1">
      <alignment horizontal="center" vertical="center"/>
      <protection locked="0" hidden="1"/>
    </xf>
    <xf numFmtId="0" fontId="50" fillId="0" borderId="0" xfId="0" quotePrefix="1" applyFont="1" applyFill="1" applyBorder="1" applyAlignment="1" applyProtection="1">
      <alignment horizontal="left" vertical="center"/>
      <protection locked="0" hidden="1"/>
    </xf>
    <xf numFmtId="0" fontId="50" fillId="0" borderId="0" xfId="0" applyFont="1" applyFill="1" applyBorder="1" applyAlignment="1" applyProtection="1">
      <alignment horizontal="left" vertical="center"/>
      <protection locked="0" hidden="1"/>
    </xf>
    <xf numFmtId="0" fontId="51" fillId="0" borderId="0" xfId="0" applyFont="1" applyFill="1" applyBorder="1" applyAlignment="1" applyProtection="1">
      <alignment horizontal="center" vertical="center"/>
      <protection locked="0" hidden="1"/>
    </xf>
    <xf numFmtId="0" fontId="59" fillId="61" borderId="54" xfId="40" applyFont="1" applyFill="1" applyBorder="1" applyAlignment="1" applyProtection="1">
      <alignment horizontal="center" vertical="center" wrapText="1"/>
      <protection locked="0" hidden="1"/>
    </xf>
    <xf numFmtId="1" fontId="25" fillId="0" borderId="54" xfId="39" applyNumberFormat="1" applyFont="1" applyFill="1" applyBorder="1" applyAlignment="1" applyProtection="1">
      <alignment horizontal="center" vertical="center" wrapText="1"/>
      <protection locked="0" hidden="1"/>
    </xf>
    <xf numFmtId="0" fontId="0" fillId="59" borderId="0" xfId="0" applyFill="1" applyAlignment="1" applyProtection="1">
      <alignment vertical="center"/>
      <protection locked="0" hidden="1"/>
    </xf>
    <xf numFmtId="1" fontId="25" fillId="0" borderId="66" xfId="39" applyNumberFormat="1" applyFont="1" applyBorder="1" applyAlignment="1" applyProtection="1">
      <alignment horizontal="center" vertical="center" wrapText="1"/>
      <protection locked="0" hidden="1"/>
    </xf>
    <xf numFmtId="1" fontId="0" fillId="0" borderId="0" xfId="0" applyNumberFormat="1" applyAlignment="1" applyProtection="1">
      <alignment vertical="center"/>
      <protection locked="0" hidden="1"/>
    </xf>
    <xf numFmtId="0" fontId="0" fillId="0" borderId="0" xfId="0" applyBorder="1" applyAlignment="1" applyProtection="1">
      <alignment horizontal="left" vertical="center"/>
      <protection locked="0" hidden="1"/>
    </xf>
    <xf numFmtId="0" fontId="28" fillId="0" borderId="0" xfId="0" quotePrefix="1" applyFont="1" applyBorder="1" applyAlignment="1" applyProtection="1">
      <alignment horizontal="center" vertical="center"/>
      <protection locked="0" hidden="1"/>
    </xf>
    <xf numFmtId="0" fontId="28" fillId="0" borderId="0" xfId="0" applyFont="1" applyBorder="1" applyAlignment="1" applyProtection="1">
      <alignment horizontal="center" vertical="center"/>
      <protection locked="0" hidden="1"/>
    </xf>
    <xf numFmtId="0" fontId="0" fillId="0" borderId="0" xfId="0" applyFont="1" applyBorder="1" applyAlignment="1" applyProtection="1">
      <alignment horizontal="center" vertical="center"/>
      <protection locked="0" hidden="1"/>
    </xf>
    <xf numFmtId="0" fontId="0" fillId="0" borderId="0" xfId="0" applyFont="1" applyAlignment="1" applyProtection="1">
      <alignment horizontal="center" vertical="center"/>
      <protection locked="0" hidden="1"/>
    </xf>
    <xf numFmtId="0" fontId="50" fillId="60" borderId="71" xfId="0" applyFont="1" applyFill="1" applyBorder="1" applyAlignment="1" applyProtection="1">
      <alignment horizontal="center"/>
      <protection locked="0" hidden="1"/>
    </xf>
    <xf numFmtId="0" fontId="50" fillId="60" borderId="4" xfId="0" applyFont="1" applyFill="1" applyBorder="1" applyAlignment="1" applyProtection="1">
      <alignment horizontal="center"/>
      <protection locked="0" hidden="1"/>
    </xf>
    <xf numFmtId="0" fontId="50" fillId="60" borderId="72" xfId="0" applyFont="1" applyFill="1" applyBorder="1" applyAlignment="1" applyProtection="1">
      <alignment horizontal="center"/>
      <protection locked="0" hidden="1"/>
    </xf>
    <xf numFmtId="0" fontId="0" fillId="0" borderId="0" xfId="0" applyProtection="1">
      <protection locked="0" hidden="1"/>
    </xf>
    <xf numFmtId="0" fontId="45" fillId="61" borderId="74" xfId="0" applyFont="1" applyFill="1" applyBorder="1" applyProtection="1">
      <protection locked="0" hidden="1"/>
    </xf>
    <xf numFmtId="0" fontId="45" fillId="61" borderId="75" xfId="0" applyFont="1" applyFill="1" applyBorder="1" applyProtection="1">
      <protection locked="0" hidden="1"/>
    </xf>
    <xf numFmtId="0" fontId="29" fillId="62" borderId="76" xfId="0" applyFont="1" applyFill="1" applyBorder="1" applyAlignment="1" applyProtection="1">
      <alignment horizontal="left"/>
      <protection locked="0" hidden="1"/>
    </xf>
    <xf numFmtId="0" fontId="45" fillId="61" borderId="77" xfId="0" applyFont="1" applyFill="1" applyBorder="1" applyProtection="1">
      <protection locked="0" hidden="1"/>
    </xf>
    <xf numFmtId="0" fontId="45" fillId="61" borderId="78" xfId="0" applyFont="1" applyFill="1" applyBorder="1" applyProtection="1">
      <protection locked="0" hidden="1"/>
    </xf>
    <xf numFmtId="0" fontId="29" fillId="62" borderId="79" xfId="0" applyFont="1" applyFill="1" applyBorder="1" applyAlignment="1" applyProtection="1">
      <alignment horizontal="left"/>
      <protection locked="0" hidden="1"/>
    </xf>
    <xf numFmtId="0" fontId="0" fillId="0" borderId="0" xfId="0" applyAlignment="1" applyProtection="1">
      <alignment horizontal="left"/>
      <protection locked="0" hidden="1"/>
    </xf>
    <xf numFmtId="0" fontId="27" fillId="0" borderId="0" xfId="0" applyFont="1" applyAlignment="1" applyProtection="1">
      <alignment horizontal="left"/>
      <protection locked="0" hidden="1"/>
    </xf>
    <xf numFmtId="0" fontId="45" fillId="61" borderId="80" xfId="0" applyFont="1" applyFill="1" applyBorder="1" applyProtection="1">
      <protection locked="0" hidden="1"/>
    </xf>
    <xf numFmtId="0" fontId="45" fillId="61" borderId="79" xfId="0" applyFont="1" applyFill="1" applyBorder="1" applyProtection="1">
      <protection locked="0" hidden="1"/>
    </xf>
    <xf numFmtId="0" fontId="29" fillId="62" borderId="81" xfId="0" applyFont="1" applyFill="1" applyBorder="1" applyAlignment="1" applyProtection="1">
      <alignment horizontal="left"/>
      <protection locked="0" hidden="1"/>
    </xf>
    <xf numFmtId="0" fontId="31" fillId="0" borderId="0" xfId="40795" applyAlignment="1" applyProtection="1">
      <alignment horizontal="center" vertical="center"/>
      <protection locked="0" hidden="1"/>
    </xf>
    <xf numFmtId="0" fontId="55" fillId="0" borderId="0" xfId="0" applyFont="1" applyAlignment="1" applyProtection="1">
      <alignment horizontal="center" vertical="center"/>
      <protection locked="0" hidden="1"/>
    </xf>
    <xf numFmtId="0" fontId="0" fillId="61" borderId="50" xfId="0" applyFill="1" applyBorder="1" applyAlignment="1" applyProtection="1">
      <alignment vertical="center"/>
      <protection locked="0" hidden="1"/>
    </xf>
    <xf numFmtId="0" fontId="45" fillId="61" borderId="51" xfId="0" applyFont="1" applyFill="1" applyBorder="1" applyAlignment="1" applyProtection="1">
      <alignment horizontal="center" vertical="center"/>
      <protection locked="0" hidden="1"/>
    </xf>
    <xf numFmtId="0" fontId="45" fillId="61" borderId="40" xfId="0" applyFont="1" applyFill="1" applyBorder="1" applyAlignment="1" applyProtection="1">
      <alignment horizontal="center" vertical="center"/>
      <protection locked="0" hidden="1"/>
    </xf>
    <xf numFmtId="0" fontId="0" fillId="0" borderId="48" xfId="0" applyBorder="1" applyAlignment="1" applyProtection="1">
      <alignment horizontal="left" vertical="center" wrapText="1"/>
      <protection locked="0" hidden="1"/>
    </xf>
    <xf numFmtId="0" fontId="45" fillId="61" borderId="70" xfId="0" applyFont="1" applyFill="1" applyBorder="1" applyAlignment="1" applyProtection="1">
      <alignment horizontal="center" vertical="center"/>
      <protection locked="0" hidden="1"/>
    </xf>
    <xf numFmtId="0" fontId="0" fillId="0" borderId="82" xfId="0" applyBorder="1" applyAlignment="1" applyProtection="1">
      <alignment horizontal="left" vertical="center" wrapText="1"/>
      <protection locked="0" hidden="1"/>
    </xf>
    <xf numFmtId="0" fontId="0" fillId="0" borderId="82" xfId="0" applyFont="1" applyBorder="1" applyAlignment="1" applyProtection="1">
      <alignment horizontal="left" vertical="center" wrapText="1"/>
      <protection locked="0" hidden="1"/>
    </xf>
    <xf numFmtId="0" fontId="32" fillId="0" borderId="47" xfId="0" applyFont="1" applyBorder="1" applyAlignment="1" applyProtection="1">
      <alignment horizontal="justify" vertical="center" wrapText="1"/>
      <protection locked="0" hidden="1"/>
    </xf>
    <xf numFmtId="0" fontId="45" fillId="61" borderId="83" xfId="0" applyFont="1" applyFill="1" applyBorder="1" applyAlignment="1" applyProtection="1">
      <alignment horizontal="center" vertical="center"/>
      <protection locked="0" hidden="1"/>
    </xf>
    <xf numFmtId="0" fontId="56" fillId="60" borderId="84" xfId="0" applyFont="1" applyFill="1" applyBorder="1" applyAlignment="1" applyProtection="1">
      <alignment horizontal="justify" vertical="center" wrapText="1"/>
      <protection locked="0" hidden="1"/>
    </xf>
  </cellXfs>
  <cellStyles count="40837">
    <cellStyle name="20% - Ênfase1 2" xfId="2" xr:uid="{00000000-0005-0000-0000-000001000000}"/>
    <cellStyle name="20% - Ênfase2 2" xfId="3" xr:uid="{00000000-0005-0000-0000-000003000000}"/>
    <cellStyle name="20% - Ênfase3 2" xfId="4" xr:uid="{00000000-0005-0000-0000-000005000000}"/>
    <cellStyle name="20% - Ênfase4 2" xfId="5" xr:uid="{00000000-0005-0000-0000-000007000000}"/>
    <cellStyle name="20% - Ênfase5 2" xfId="6" xr:uid="{00000000-0005-0000-0000-000009000000}"/>
    <cellStyle name="20% - Ênfase6 2" xfId="7" xr:uid="{00000000-0005-0000-0000-00000B000000}"/>
    <cellStyle name="20% - Énfasis1" xfId="40814" builtinId="30" customBuiltin="1"/>
    <cellStyle name="20% - Énfasis2" xfId="40818" builtinId="34" customBuiltin="1"/>
    <cellStyle name="20% - Énfasis3" xfId="40822" builtinId="38" customBuiltin="1"/>
    <cellStyle name="20% - Énfasis4" xfId="40826" builtinId="42" customBuiltin="1"/>
    <cellStyle name="20% - Énfasis5" xfId="40830" builtinId="46" customBuiltin="1"/>
    <cellStyle name="20% - Énfasis6" xfId="40834" builtinId="50" customBuiltin="1"/>
    <cellStyle name="40% - Ênfase1 2" xfId="8" xr:uid="{00000000-0005-0000-0000-00000D000000}"/>
    <cellStyle name="40% - Ênfase2 2" xfId="9" xr:uid="{00000000-0005-0000-0000-00000F000000}"/>
    <cellStyle name="40% - Ênfase3 2" xfId="10" xr:uid="{00000000-0005-0000-0000-000011000000}"/>
    <cellStyle name="40% - Ênfase4 2" xfId="11" xr:uid="{00000000-0005-0000-0000-000013000000}"/>
    <cellStyle name="40% - Ênfase5 2" xfId="12" xr:uid="{00000000-0005-0000-0000-000015000000}"/>
    <cellStyle name="40% - Ênfase6 2" xfId="13" xr:uid="{00000000-0005-0000-0000-000017000000}"/>
    <cellStyle name="40% - Énfasis1" xfId="40815" builtinId="31" customBuiltin="1"/>
    <cellStyle name="40% - Énfasis2" xfId="40819" builtinId="35" customBuiltin="1"/>
    <cellStyle name="40% - Énfasis3" xfId="40823" builtinId="39" customBuiltin="1"/>
    <cellStyle name="40% - Énfasis4" xfId="40827" builtinId="43" customBuiltin="1"/>
    <cellStyle name="40% - Énfasis5" xfId="40831" builtinId="47" customBuiltin="1"/>
    <cellStyle name="40% - Énfasis6" xfId="40835" builtinId="51" customBuiltin="1"/>
    <cellStyle name="60% - Ênfase1 2" xfId="14" xr:uid="{00000000-0005-0000-0000-000019000000}"/>
    <cellStyle name="60% - Ênfase2 2" xfId="15" xr:uid="{00000000-0005-0000-0000-00001B000000}"/>
    <cellStyle name="60% - Ênfase3 2" xfId="16" xr:uid="{00000000-0005-0000-0000-00001D000000}"/>
    <cellStyle name="60% - Ênfase4 2" xfId="17" xr:uid="{00000000-0005-0000-0000-00001F000000}"/>
    <cellStyle name="60% - Ênfase5 2" xfId="18" xr:uid="{00000000-0005-0000-0000-000021000000}"/>
    <cellStyle name="60% - Ênfase6 2" xfId="19" xr:uid="{00000000-0005-0000-0000-000023000000}"/>
    <cellStyle name="60% - Énfasis1" xfId="40816" builtinId="32" customBuiltin="1"/>
    <cellStyle name="60% - Énfasis2" xfId="40820" builtinId="36" customBuiltin="1"/>
    <cellStyle name="60% - Énfasis3" xfId="40824" builtinId="40" customBuiltin="1"/>
    <cellStyle name="60% - Énfasis4" xfId="40828" builtinId="44" customBuiltin="1"/>
    <cellStyle name="60% - Énfasis5" xfId="40832" builtinId="48" customBuiltin="1"/>
    <cellStyle name="60% - Énfasis6" xfId="40836" builtinId="52" customBuiltin="1"/>
    <cellStyle name="Bom 2" xfId="20" xr:uid="{00000000-0005-0000-0000-000025000000}"/>
    <cellStyle name="Bueno" xfId="40801" builtinId="26" customBuiltin="1"/>
    <cellStyle name="Cálculo" xfId="40806" builtinId="22" customBuiltin="1"/>
    <cellStyle name="Cálculo 2" xfId="21" xr:uid="{00000000-0005-0000-0000-000027000000}"/>
    <cellStyle name="Cálculo 2 10" xfId="527" xr:uid="{00000000-0005-0000-0000-000028000000}"/>
    <cellStyle name="Cálculo 2 10 2" xfId="9753" xr:uid="{00000000-0005-0000-0000-000029000000}"/>
    <cellStyle name="Cálculo 2 10 2 2" xfId="32055" xr:uid="{00000000-0005-0000-0000-00002A000000}"/>
    <cellStyle name="Cálculo 2 10 2 3" xfId="36602" xr:uid="{00000000-0005-0000-0000-00002B000000}"/>
    <cellStyle name="Cálculo 2 10 2 4" xfId="18825" xr:uid="{00000000-0005-0000-0000-00002C000000}"/>
    <cellStyle name="Cálculo 2 10 3" xfId="23398" xr:uid="{00000000-0005-0000-0000-00002D000000}"/>
    <cellStyle name="Cálculo 2 10 4" xfId="31287" xr:uid="{00000000-0005-0000-0000-00002E000000}"/>
    <cellStyle name="Cálculo 2 10 5" xfId="14497" xr:uid="{00000000-0005-0000-0000-00002F000000}"/>
    <cellStyle name="Cálculo 2 11" xfId="528" xr:uid="{00000000-0005-0000-0000-000030000000}"/>
    <cellStyle name="Cálculo 2 11 2" xfId="9754" xr:uid="{00000000-0005-0000-0000-000031000000}"/>
    <cellStyle name="Cálculo 2 11 2 2" xfId="32056" xr:uid="{00000000-0005-0000-0000-000032000000}"/>
    <cellStyle name="Cálculo 2 11 2 3" xfId="36603" xr:uid="{00000000-0005-0000-0000-000033000000}"/>
    <cellStyle name="Cálculo 2 11 2 4" xfId="18826" xr:uid="{00000000-0005-0000-0000-000034000000}"/>
    <cellStyle name="Cálculo 2 11 3" xfId="23399" xr:uid="{00000000-0005-0000-0000-000035000000}"/>
    <cellStyle name="Cálculo 2 11 4" xfId="31286" xr:uid="{00000000-0005-0000-0000-000036000000}"/>
    <cellStyle name="Cálculo 2 11 5" xfId="14498" xr:uid="{00000000-0005-0000-0000-000037000000}"/>
    <cellStyle name="Cálculo 2 12" xfId="529" xr:uid="{00000000-0005-0000-0000-000038000000}"/>
    <cellStyle name="Cálculo 2 12 2" xfId="9755" xr:uid="{00000000-0005-0000-0000-000039000000}"/>
    <cellStyle name="Cálculo 2 12 2 2" xfId="32057" xr:uid="{00000000-0005-0000-0000-00003A000000}"/>
    <cellStyle name="Cálculo 2 12 2 3" xfId="36604" xr:uid="{00000000-0005-0000-0000-00003B000000}"/>
    <cellStyle name="Cálculo 2 12 2 4" xfId="18827" xr:uid="{00000000-0005-0000-0000-00003C000000}"/>
    <cellStyle name="Cálculo 2 12 3" xfId="23400" xr:uid="{00000000-0005-0000-0000-00003D000000}"/>
    <cellStyle name="Cálculo 2 12 4" xfId="31285" xr:uid="{00000000-0005-0000-0000-00003E000000}"/>
    <cellStyle name="Cálculo 2 12 5" xfId="14499" xr:uid="{00000000-0005-0000-0000-00003F000000}"/>
    <cellStyle name="Cálculo 2 13" xfId="530" xr:uid="{00000000-0005-0000-0000-000040000000}"/>
    <cellStyle name="Cálculo 2 13 2" xfId="9756" xr:uid="{00000000-0005-0000-0000-000041000000}"/>
    <cellStyle name="Cálculo 2 13 2 2" xfId="32058" xr:uid="{00000000-0005-0000-0000-000042000000}"/>
    <cellStyle name="Cálculo 2 13 2 3" xfId="36605" xr:uid="{00000000-0005-0000-0000-000043000000}"/>
    <cellStyle name="Cálculo 2 13 2 4" xfId="18828" xr:uid="{00000000-0005-0000-0000-000044000000}"/>
    <cellStyle name="Cálculo 2 13 3" xfId="23401" xr:uid="{00000000-0005-0000-0000-000045000000}"/>
    <cellStyle name="Cálculo 2 13 4" xfId="31284" xr:uid="{00000000-0005-0000-0000-000046000000}"/>
    <cellStyle name="Cálculo 2 13 5" xfId="14500" xr:uid="{00000000-0005-0000-0000-000047000000}"/>
    <cellStyle name="Cálculo 2 14" xfId="531" xr:uid="{00000000-0005-0000-0000-000048000000}"/>
    <cellStyle name="Cálculo 2 14 2" xfId="9757" xr:uid="{00000000-0005-0000-0000-000049000000}"/>
    <cellStyle name="Cálculo 2 14 2 2" xfId="32059" xr:uid="{00000000-0005-0000-0000-00004A000000}"/>
    <cellStyle name="Cálculo 2 14 2 3" xfId="36606" xr:uid="{00000000-0005-0000-0000-00004B000000}"/>
    <cellStyle name="Cálculo 2 14 2 4" xfId="18829" xr:uid="{00000000-0005-0000-0000-00004C000000}"/>
    <cellStyle name="Cálculo 2 14 3" xfId="23402" xr:uid="{00000000-0005-0000-0000-00004D000000}"/>
    <cellStyle name="Cálculo 2 14 4" xfId="31283" xr:uid="{00000000-0005-0000-0000-00004E000000}"/>
    <cellStyle name="Cálculo 2 14 5" xfId="14501" xr:uid="{00000000-0005-0000-0000-00004F000000}"/>
    <cellStyle name="Cálculo 2 15" xfId="532" xr:uid="{00000000-0005-0000-0000-000050000000}"/>
    <cellStyle name="Cálculo 2 15 2" xfId="9758" xr:uid="{00000000-0005-0000-0000-000051000000}"/>
    <cellStyle name="Cálculo 2 15 2 2" xfId="32060" xr:uid="{00000000-0005-0000-0000-000052000000}"/>
    <cellStyle name="Cálculo 2 15 2 3" xfId="36607" xr:uid="{00000000-0005-0000-0000-000053000000}"/>
    <cellStyle name="Cálculo 2 15 2 4" xfId="18830" xr:uid="{00000000-0005-0000-0000-000054000000}"/>
    <cellStyle name="Cálculo 2 15 3" xfId="23403" xr:uid="{00000000-0005-0000-0000-000055000000}"/>
    <cellStyle name="Cálculo 2 15 4" xfId="31282" xr:uid="{00000000-0005-0000-0000-000056000000}"/>
    <cellStyle name="Cálculo 2 15 5" xfId="14502" xr:uid="{00000000-0005-0000-0000-000057000000}"/>
    <cellStyle name="Cálculo 2 16" xfId="533" xr:uid="{00000000-0005-0000-0000-000058000000}"/>
    <cellStyle name="Cálculo 2 16 2" xfId="9759" xr:uid="{00000000-0005-0000-0000-000059000000}"/>
    <cellStyle name="Cálculo 2 16 2 2" xfId="32061" xr:uid="{00000000-0005-0000-0000-00005A000000}"/>
    <cellStyle name="Cálculo 2 16 2 3" xfId="36608" xr:uid="{00000000-0005-0000-0000-00005B000000}"/>
    <cellStyle name="Cálculo 2 16 2 4" xfId="18831" xr:uid="{00000000-0005-0000-0000-00005C000000}"/>
    <cellStyle name="Cálculo 2 16 3" xfId="23404" xr:uid="{00000000-0005-0000-0000-00005D000000}"/>
    <cellStyle name="Cálculo 2 16 4" xfId="31281" xr:uid="{00000000-0005-0000-0000-00005E000000}"/>
    <cellStyle name="Cálculo 2 16 5" xfId="14503" xr:uid="{00000000-0005-0000-0000-00005F000000}"/>
    <cellStyle name="Cálculo 2 17" xfId="534" xr:uid="{00000000-0005-0000-0000-000060000000}"/>
    <cellStyle name="Cálculo 2 17 2" xfId="9760" xr:uid="{00000000-0005-0000-0000-000061000000}"/>
    <cellStyle name="Cálculo 2 17 2 2" xfId="32062" xr:uid="{00000000-0005-0000-0000-000062000000}"/>
    <cellStyle name="Cálculo 2 17 2 3" xfId="36609" xr:uid="{00000000-0005-0000-0000-000063000000}"/>
    <cellStyle name="Cálculo 2 17 2 4" xfId="18832" xr:uid="{00000000-0005-0000-0000-000064000000}"/>
    <cellStyle name="Cálculo 2 17 3" xfId="23405" xr:uid="{00000000-0005-0000-0000-000065000000}"/>
    <cellStyle name="Cálculo 2 17 4" xfId="31280" xr:uid="{00000000-0005-0000-0000-000066000000}"/>
    <cellStyle name="Cálculo 2 17 5" xfId="14504" xr:uid="{00000000-0005-0000-0000-000067000000}"/>
    <cellStyle name="Cálculo 2 18" xfId="535" xr:uid="{00000000-0005-0000-0000-000068000000}"/>
    <cellStyle name="Cálculo 2 18 2" xfId="9761" xr:uid="{00000000-0005-0000-0000-000069000000}"/>
    <cellStyle name="Cálculo 2 18 2 2" xfId="32063" xr:uid="{00000000-0005-0000-0000-00006A000000}"/>
    <cellStyle name="Cálculo 2 18 2 3" xfId="36610" xr:uid="{00000000-0005-0000-0000-00006B000000}"/>
    <cellStyle name="Cálculo 2 18 2 4" xfId="18833" xr:uid="{00000000-0005-0000-0000-00006C000000}"/>
    <cellStyle name="Cálculo 2 18 3" xfId="23406" xr:uid="{00000000-0005-0000-0000-00006D000000}"/>
    <cellStyle name="Cálculo 2 18 4" xfId="31279" xr:uid="{00000000-0005-0000-0000-00006E000000}"/>
    <cellStyle name="Cálculo 2 18 5" xfId="14505" xr:uid="{00000000-0005-0000-0000-00006F000000}"/>
    <cellStyle name="Cálculo 2 19" xfId="536" xr:uid="{00000000-0005-0000-0000-000070000000}"/>
    <cellStyle name="Cálculo 2 19 2" xfId="9762" xr:uid="{00000000-0005-0000-0000-000071000000}"/>
    <cellStyle name="Cálculo 2 19 2 2" xfId="32064" xr:uid="{00000000-0005-0000-0000-000072000000}"/>
    <cellStyle name="Cálculo 2 19 2 3" xfId="36611" xr:uid="{00000000-0005-0000-0000-000073000000}"/>
    <cellStyle name="Cálculo 2 19 2 4" xfId="18834" xr:uid="{00000000-0005-0000-0000-000074000000}"/>
    <cellStyle name="Cálculo 2 19 3" xfId="23407" xr:uid="{00000000-0005-0000-0000-000075000000}"/>
    <cellStyle name="Cálculo 2 19 4" xfId="31278" xr:uid="{00000000-0005-0000-0000-000076000000}"/>
    <cellStyle name="Cálculo 2 19 5" xfId="14506" xr:uid="{00000000-0005-0000-0000-000077000000}"/>
    <cellStyle name="Cálculo 2 2" xfId="93" xr:uid="{00000000-0005-0000-0000-000078000000}"/>
    <cellStyle name="Cálculo 2 2 10" xfId="538" xr:uid="{00000000-0005-0000-0000-000079000000}"/>
    <cellStyle name="Cálculo 2 2 10 2" xfId="9764" xr:uid="{00000000-0005-0000-0000-00007A000000}"/>
    <cellStyle name="Cálculo 2 2 10 2 2" xfId="32066" xr:uid="{00000000-0005-0000-0000-00007B000000}"/>
    <cellStyle name="Cálculo 2 2 10 2 3" xfId="36613" xr:uid="{00000000-0005-0000-0000-00007C000000}"/>
    <cellStyle name="Cálculo 2 2 10 2 4" xfId="18836" xr:uid="{00000000-0005-0000-0000-00007D000000}"/>
    <cellStyle name="Cálculo 2 2 10 3" xfId="23409" xr:uid="{00000000-0005-0000-0000-00007E000000}"/>
    <cellStyle name="Cálculo 2 2 10 4" xfId="31276" xr:uid="{00000000-0005-0000-0000-00007F000000}"/>
    <cellStyle name="Cálculo 2 2 10 5" xfId="14508" xr:uid="{00000000-0005-0000-0000-000080000000}"/>
    <cellStyle name="Cálculo 2 2 11" xfId="539" xr:uid="{00000000-0005-0000-0000-000081000000}"/>
    <cellStyle name="Cálculo 2 2 11 2" xfId="9765" xr:uid="{00000000-0005-0000-0000-000082000000}"/>
    <cellStyle name="Cálculo 2 2 11 2 2" xfId="32067" xr:uid="{00000000-0005-0000-0000-000083000000}"/>
    <cellStyle name="Cálculo 2 2 11 2 3" xfId="36614" xr:uid="{00000000-0005-0000-0000-000084000000}"/>
    <cellStyle name="Cálculo 2 2 11 2 4" xfId="18837" xr:uid="{00000000-0005-0000-0000-000085000000}"/>
    <cellStyle name="Cálculo 2 2 11 3" xfId="23410" xr:uid="{00000000-0005-0000-0000-000086000000}"/>
    <cellStyle name="Cálculo 2 2 11 4" xfId="31275" xr:uid="{00000000-0005-0000-0000-000087000000}"/>
    <cellStyle name="Cálculo 2 2 11 5" xfId="14509" xr:uid="{00000000-0005-0000-0000-000088000000}"/>
    <cellStyle name="Cálculo 2 2 12" xfId="540" xr:uid="{00000000-0005-0000-0000-000089000000}"/>
    <cellStyle name="Cálculo 2 2 12 2" xfId="9766" xr:uid="{00000000-0005-0000-0000-00008A000000}"/>
    <cellStyle name="Cálculo 2 2 12 2 2" xfId="32068" xr:uid="{00000000-0005-0000-0000-00008B000000}"/>
    <cellStyle name="Cálculo 2 2 12 2 3" xfId="36615" xr:uid="{00000000-0005-0000-0000-00008C000000}"/>
    <cellStyle name="Cálculo 2 2 12 2 4" xfId="18838" xr:uid="{00000000-0005-0000-0000-00008D000000}"/>
    <cellStyle name="Cálculo 2 2 12 3" xfId="23411" xr:uid="{00000000-0005-0000-0000-00008E000000}"/>
    <cellStyle name="Cálculo 2 2 12 4" xfId="31274" xr:uid="{00000000-0005-0000-0000-00008F000000}"/>
    <cellStyle name="Cálculo 2 2 12 5" xfId="14510" xr:uid="{00000000-0005-0000-0000-000090000000}"/>
    <cellStyle name="Cálculo 2 2 13" xfId="541" xr:uid="{00000000-0005-0000-0000-000091000000}"/>
    <cellStyle name="Cálculo 2 2 13 2" xfId="9767" xr:uid="{00000000-0005-0000-0000-000092000000}"/>
    <cellStyle name="Cálculo 2 2 13 2 2" xfId="32069" xr:uid="{00000000-0005-0000-0000-000093000000}"/>
    <cellStyle name="Cálculo 2 2 13 2 3" xfId="36616" xr:uid="{00000000-0005-0000-0000-000094000000}"/>
    <cellStyle name="Cálculo 2 2 13 2 4" xfId="18839" xr:uid="{00000000-0005-0000-0000-000095000000}"/>
    <cellStyle name="Cálculo 2 2 13 3" xfId="23412" xr:uid="{00000000-0005-0000-0000-000096000000}"/>
    <cellStyle name="Cálculo 2 2 13 4" xfId="31273" xr:uid="{00000000-0005-0000-0000-000097000000}"/>
    <cellStyle name="Cálculo 2 2 13 5" xfId="14511" xr:uid="{00000000-0005-0000-0000-000098000000}"/>
    <cellStyle name="Cálculo 2 2 14" xfId="542" xr:uid="{00000000-0005-0000-0000-000099000000}"/>
    <cellStyle name="Cálculo 2 2 14 2" xfId="9768" xr:uid="{00000000-0005-0000-0000-00009A000000}"/>
    <cellStyle name="Cálculo 2 2 14 2 2" xfId="32070" xr:uid="{00000000-0005-0000-0000-00009B000000}"/>
    <cellStyle name="Cálculo 2 2 14 2 3" xfId="36617" xr:uid="{00000000-0005-0000-0000-00009C000000}"/>
    <cellStyle name="Cálculo 2 2 14 2 4" xfId="18840" xr:uid="{00000000-0005-0000-0000-00009D000000}"/>
    <cellStyle name="Cálculo 2 2 14 3" xfId="23413" xr:uid="{00000000-0005-0000-0000-00009E000000}"/>
    <cellStyle name="Cálculo 2 2 14 4" xfId="31271" xr:uid="{00000000-0005-0000-0000-00009F000000}"/>
    <cellStyle name="Cálculo 2 2 14 5" xfId="14512" xr:uid="{00000000-0005-0000-0000-0000A0000000}"/>
    <cellStyle name="Cálculo 2 2 15" xfId="543" xr:uid="{00000000-0005-0000-0000-0000A1000000}"/>
    <cellStyle name="Cálculo 2 2 15 2" xfId="9769" xr:uid="{00000000-0005-0000-0000-0000A2000000}"/>
    <cellStyle name="Cálculo 2 2 15 2 2" xfId="32071" xr:uid="{00000000-0005-0000-0000-0000A3000000}"/>
    <cellStyle name="Cálculo 2 2 15 2 3" xfId="36618" xr:uid="{00000000-0005-0000-0000-0000A4000000}"/>
    <cellStyle name="Cálculo 2 2 15 2 4" xfId="18841" xr:uid="{00000000-0005-0000-0000-0000A5000000}"/>
    <cellStyle name="Cálculo 2 2 15 3" xfId="23414" xr:uid="{00000000-0005-0000-0000-0000A6000000}"/>
    <cellStyle name="Cálculo 2 2 15 4" xfId="31270" xr:uid="{00000000-0005-0000-0000-0000A7000000}"/>
    <cellStyle name="Cálculo 2 2 15 5" xfId="14513" xr:uid="{00000000-0005-0000-0000-0000A8000000}"/>
    <cellStyle name="Cálculo 2 2 16" xfId="544" xr:uid="{00000000-0005-0000-0000-0000A9000000}"/>
    <cellStyle name="Cálculo 2 2 16 2" xfId="9770" xr:uid="{00000000-0005-0000-0000-0000AA000000}"/>
    <cellStyle name="Cálculo 2 2 16 2 2" xfId="32072" xr:uid="{00000000-0005-0000-0000-0000AB000000}"/>
    <cellStyle name="Cálculo 2 2 16 2 3" xfId="36619" xr:uid="{00000000-0005-0000-0000-0000AC000000}"/>
    <cellStyle name="Cálculo 2 2 16 2 4" xfId="18842" xr:uid="{00000000-0005-0000-0000-0000AD000000}"/>
    <cellStyle name="Cálculo 2 2 16 3" xfId="23415" xr:uid="{00000000-0005-0000-0000-0000AE000000}"/>
    <cellStyle name="Cálculo 2 2 16 4" xfId="31269" xr:uid="{00000000-0005-0000-0000-0000AF000000}"/>
    <cellStyle name="Cálculo 2 2 16 5" xfId="14514" xr:uid="{00000000-0005-0000-0000-0000B0000000}"/>
    <cellStyle name="Cálculo 2 2 17" xfId="545" xr:uid="{00000000-0005-0000-0000-0000B1000000}"/>
    <cellStyle name="Cálculo 2 2 17 2" xfId="9771" xr:uid="{00000000-0005-0000-0000-0000B2000000}"/>
    <cellStyle name="Cálculo 2 2 17 2 2" xfId="32073" xr:uid="{00000000-0005-0000-0000-0000B3000000}"/>
    <cellStyle name="Cálculo 2 2 17 2 3" xfId="36620" xr:uid="{00000000-0005-0000-0000-0000B4000000}"/>
    <cellStyle name="Cálculo 2 2 17 2 4" xfId="18843" xr:uid="{00000000-0005-0000-0000-0000B5000000}"/>
    <cellStyle name="Cálculo 2 2 17 3" xfId="23416" xr:uid="{00000000-0005-0000-0000-0000B6000000}"/>
    <cellStyle name="Cálculo 2 2 17 4" xfId="31268" xr:uid="{00000000-0005-0000-0000-0000B7000000}"/>
    <cellStyle name="Cálculo 2 2 17 5" xfId="14515" xr:uid="{00000000-0005-0000-0000-0000B8000000}"/>
    <cellStyle name="Cálculo 2 2 18" xfId="546" xr:uid="{00000000-0005-0000-0000-0000B9000000}"/>
    <cellStyle name="Cálculo 2 2 18 2" xfId="9772" xr:uid="{00000000-0005-0000-0000-0000BA000000}"/>
    <cellStyle name="Cálculo 2 2 18 2 2" xfId="32074" xr:uid="{00000000-0005-0000-0000-0000BB000000}"/>
    <cellStyle name="Cálculo 2 2 18 2 3" xfId="36621" xr:uid="{00000000-0005-0000-0000-0000BC000000}"/>
    <cellStyle name="Cálculo 2 2 18 2 4" xfId="18844" xr:uid="{00000000-0005-0000-0000-0000BD000000}"/>
    <cellStyle name="Cálculo 2 2 18 3" xfId="23417" xr:uid="{00000000-0005-0000-0000-0000BE000000}"/>
    <cellStyle name="Cálculo 2 2 18 4" xfId="31267" xr:uid="{00000000-0005-0000-0000-0000BF000000}"/>
    <cellStyle name="Cálculo 2 2 18 5" xfId="14516" xr:uid="{00000000-0005-0000-0000-0000C0000000}"/>
    <cellStyle name="Cálculo 2 2 19" xfId="547" xr:uid="{00000000-0005-0000-0000-0000C1000000}"/>
    <cellStyle name="Cálculo 2 2 19 2" xfId="9773" xr:uid="{00000000-0005-0000-0000-0000C2000000}"/>
    <cellStyle name="Cálculo 2 2 19 2 2" xfId="32075" xr:uid="{00000000-0005-0000-0000-0000C3000000}"/>
    <cellStyle name="Cálculo 2 2 19 2 3" xfId="36622" xr:uid="{00000000-0005-0000-0000-0000C4000000}"/>
    <cellStyle name="Cálculo 2 2 19 2 4" xfId="18845" xr:uid="{00000000-0005-0000-0000-0000C5000000}"/>
    <cellStyle name="Cálculo 2 2 19 3" xfId="23418" xr:uid="{00000000-0005-0000-0000-0000C6000000}"/>
    <cellStyle name="Cálculo 2 2 19 4" xfId="31266" xr:uid="{00000000-0005-0000-0000-0000C7000000}"/>
    <cellStyle name="Cálculo 2 2 19 5" xfId="14517" xr:uid="{00000000-0005-0000-0000-0000C8000000}"/>
    <cellStyle name="Cálculo 2 2 2" xfId="121" xr:uid="{00000000-0005-0000-0000-0000C9000000}"/>
    <cellStyle name="Cálculo 2 2 2 10" xfId="549" xr:uid="{00000000-0005-0000-0000-0000CA000000}"/>
    <cellStyle name="Cálculo 2 2 2 10 2" xfId="9775" xr:uid="{00000000-0005-0000-0000-0000CB000000}"/>
    <cellStyle name="Cálculo 2 2 2 10 2 2" xfId="32077" xr:uid="{00000000-0005-0000-0000-0000CC000000}"/>
    <cellStyle name="Cálculo 2 2 2 10 2 3" xfId="36624" xr:uid="{00000000-0005-0000-0000-0000CD000000}"/>
    <cellStyle name="Cálculo 2 2 2 10 2 4" xfId="18847" xr:uid="{00000000-0005-0000-0000-0000CE000000}"/>
    <cellStyle name="Cálculo 2 2 2 10 3" xfId="23420" xr:uid="{00000000-0005-0000-0000-0000CF000000}"/>
    <cellStyle name="Cálculo 2 2 2 10 4" xfId="31265" xr:uid="{00000000-0005-0000-0000-0000D0000000}"/>
    <cellStyle name="Cálculo 2 2 2 10 5" xfId="14519" xr:uid="{00000000-0005-0000-0000-0000D1000000}"/>
    <cellStyle name="Cálculo 2 2 2 11" xfId="550" xr:uid="{00000000-0005-0000-0000-0000D2000000}"/>
    <cellStyle name="Cálculo 2 2 2 11 2" xfId="9776" xr:uid="{00000000-0005-0000-0000-0000D3000000}"/>
    <cellStyle name="Cálculo 2 2 2 11 2 2" xfId="32078" xr:uid="{00000000-0005-0000-0000-0000D4000000}"/>
    <cellStyle name="Cálculo 2 2 2 11 2 3" xfId="36625" xr:uid="{00000000-0005-0000-0000-0000D5000000}"/>
    <cellStyle name="Cálculo 2 2 2 11 2 4" xfId="18848" xr:uid="{00000000-0005-0000-0000-0000D6000000}"/>
    <cellStyle name="Cálculo 2 2 2 11 3" xfId="23421" xr:uid="{00000000-0005-0000-0000-0000D7000000}"/>
    <cellStyle name="Cálculo 2 2 2 11 4" xfId="31264" xr:uid="{00000000-0005-0000-0000-0000D8000000}"/>
    <cellStyle name="Cálculo 2 2 2 11 5" xfId="14520" xr:uid="{00000000-0005-0000-0000-0000D9000000}"/>
    <cellStyle name="Cálculo 2 2 2 12" xfId="551" xr:uid="{00000000-0005-0000-0000-0000DA000000}"/>
    <cellStyle name="Cálculo 2 2 2 12 2" xfId="9777" xr:uid="{00000000-0005-0000-0000-0000DB000000}"/>
    <cellStyle name="Cálculo 2 2 2 12 2 2" xfId="32079" xr:uid="{00000000-0005-0000-0000-0000DC000000}"/>
    <cellStyle name="Cálculo 2 2 2 12 2 3" xfId="36626" xr:uid="{00000000-0005-0000-0000-0000DD000000}"/>
    <cellStyle name="Cálculo 2 2 2 12 2 4" xfId="18849" xr:uid="{00000000-0005-0000-0000-0000DE000000}"/>
    <cellStyle name="Cálculo 2 2 2 12 3" xfId="23422" xr:uid="{00000000-0005-0000-0000-0000DF000000}"/>
    <cellStyle name="Cálculo 2 2 2 12 4" xfId="31263" xr:uid="{00000000-0005-0000-0000-0000E0000000}"/>
    <cellStyle name="Cálculo 2 2 2 12 5" xfId="14521" xr:uid="{00000000-0005-0000-0000-0000E1000000}"/>
    <cellStyle name="Cálculo 2 2 2 13" xfId="552" xr:uid="{00000000-0005-0000-0000-0000E2000000}"/>
    <cellStyle name="Cálculo 2 2 2 13 2" xfId="9778" xr:uid="{00000000-0005-0000-0000-0000E3000000}"/>
    <cellStyle name="Cálculo 2 2 2 13 2 2" xfId="32080" xr:uid="{00000000-0005-0000-0000-0000E4000000}"/>
    <cellStyle name="Cálculo 2 2 2 13 2 3" xfId="36627" xr:uid="{00000000-0005-0000-0000-0000E5000000}"/>
    <cellStyle name="Cálculo 2 2 2 13 2 4" xfId="18850" xr:uid="{00000000-0005-0000-0000-0000E6000000}"/>
    <cellStyle name="Cálculo 2 2 2 13 3" xfId="23423" xr:uid="{00000000-0005-0000-0000-0000E7000000}"/>
    <cellStyle name="Cálculo 2 2 2 13 4" xfId="31262" xr:uid="{00000000-0005-0000-0000-0000E8000000}"/>
    <cellStyle name="Cálculo 2 2 2 13 5" xfId="14522" xr:uid="{00000000-0005-0000-0000-0000E9000000}"/>
    <cellStyle name="Cálculo 2 2 2 14" xfId="553" xr:uid="{00000000-0005-0000-0000-0000EA000000}"/>
    <cellStyle name="Cálculo 2 2 2 14 2" xfId="9779" xr:uid="{00000000-0005-0000-0000-0000EB000000}"/>
    <cellStyle name="Cálculo 2 2 2 14 2 2" xfId="32081" xr:uid="{00000000-0005-0000-0000-0000EC000000}"/>
    <cellStyle name="Cálculo 2 2 2 14 2 3" xfId="36628" xr:uid="{00000000-0005-0000-0000-0000ED000000}"/>
    <cellStyle name="Cálculo 2 2 2 14 2 4" xfId="18851" xr:uid="{00000000-0005-0000-0000-0000EE000000}"/>
    <cellStyle name="Cálculo 2 2 2 14 3" xfId="23424" xr:uid="{00000000-0005-0000-0000-0000EF000000}"/>
    <cellStyle name="Cálculo 2 2 2 14 4" xfId="31261" xr:uid="{00000000-0005-0000-0000-0000F0000000}"/>
    <cellStyle name="Cálculo 2 2 2 14 5" xfId="14523" xr:uid="{00000000-0005-0000-0000-0000F1000000}"/>
    <cellStyle name="Cálculo 2 2 2 15" xfId="554" xr:uid="{00000000-0005-0000-0000-0000F2000000}"/>
    <cellStyle name="Cálculo 2 2 2 15 2" xfId="9780" xr:uid="{00000000-0005-0000-0000-0000F3000000}"/>
    <cellStyle name="Cálculo 2 2 2 15 2 2" xfId="32082" xr:uid="{00000000-0005-0000-0000-0000F4000000}"/>
    <cellStyle name="Cálculo 2 2 2 15 2 3" xfId="36629" xr:uid="{00000000-0005-0000-0000-0000F5000000}"/>
    <cellStyle name="Cálculo 2 2 2 15 2 4" xfId="18852" xr:uid="{00000000-0005-0000-0000-0000F6000000}"/>
    <cellStyle name="Cálculo 2 2 2 15 3" xfId="23425" xr:uid="{00000000-0005-0000-0000-0000F7000000}"/>
    <cellStyle name="Cálculo 2 2 2 15 4" xfId="31260" xr:uid="{00000000-0005-0000-0000-0000F8000000}"/>
    <cellStyle name="Cálculo 2 2 2 15 5" xfId="14524" xr:uid="{00000000-0005-0000-0000-0000F9000000}"/>
    <cellStyle name="Cálculo 2 2 2 16" xfId="555" xr:uid="{00000000-0005-0000-0000-0000FA000000}"/>
    <cellStyle name="Cálculo 2 2 2 16 2" xfId="9781" xr:uid="{00000000-0005-0000-0000-0000FB000000}"/>
    <cellStyle name="Cálculo 2 2 2 16 2 2" xfId="32083" xr:uid="{00000000-0005-0000-0000-0000FC000000}"/>
    <cellStyle name="Cálculo 2 2 2 16 2 3" xfId="36630" xr:uid="{00000000-0005-0000-0000-0000FD000000}"/>
    <cellStyle name="Cálculo 2 2 2 16 2 4" xfId="18853" xr:uid="{00000000-0005-0000-0000-0000FE000000}"/>
    <cellStyle name="Cálculo 2 2 2 16 3" xfId="23426" xr:uid="{00000000-0005-0000-0000-0000FF000000}"/>
    <cellStyle name="Cálculo 2 2 2 16 4" xfId="31259" xr:uid="{00000000-0005-0000-0000-000000010000}"/>
    <cellStyle name="Cálculo 2 2 2 16 5" xfId="14525" xr:uid="{00000000-0005-0000-0000-000001010000}"/>
    <cellStyle name="Cálculo 2 2 2 17" xfId="556" xr:uid="{00000000-0005-0000-0000-000002010000}"/>
    <cellStyle name="Cálculo 2 2 2 17 2" xfId="9782" xr:uid="{00000000-0005-0000-0000-000003010000}"/>
    <cellStyle name="Cálculo 2 2 2 17 2 2" xfId="32084" xr:uid="{00000000-0005-0000-0000-000004010000}"/>
    <cellStyle name="Cálculo 2 2 2 17 2 3" xfId="36631" xr:uid="{00000000-0005-0000-0000-000005010000}"/>
    <cellStyle name="Cálculo 2 2 2 17 2 4" xfId="18854" xr:uid="{00000000-0005-0000-0000-000006010000}"/>
    <cellStyle name="Cálculo 2 2 2 17 3" xfId="23427" xr:uid="{00000000-0005-0000-0000-000007010000}"/>
    <cellStyle name="Cálculo 2 2 2 17 4" xfId="31258" xr:uid="{00000000-0005-0000-0000-000008010000}"/>
    <cellStyle name="Cálculo 2 2 2 17 5" xfId="14526" xr:uid="{00000000-0005-0000-0000-000009010000}"/>
    <cellStyle name="Cálculo 2 2 2 18" xfId="557" xr:uid="{00000000-0005-0000-0000-00000A010000}"/>
    <cellStyle name="Cálculo 2 2 2 18 2" xfId="9783" xr:uid="{00000000-0005-0000-0000-00000B010000}"/>
    <cellStyle name="Cálculo 2 2 2 18 2 2" xfId="32085" xr:uid="{00000000-0005-0000-0000-00000C010000}"/>
    <cellStyle name="Cálculo 2 2 2 18 2 3" xfId="36632" xr:uid="{00000000-0005-0000-0000-00000D010000}"/>
    <cellStyle name="Cálculo 2 2 2 18 2 4" xfId="18855" xr:uid="{00000000-0005-0000-0000-00000E010000}"/>
    <cellStyle name="Cálculo 2 2 2 18 3" xfId="23428" xr:uid="{00000000-0005-0000-0000-00000F010000}"/>
    <cellStyle name="Cálculo 2 2 2 18 4" xfId="31257" xr:uid="{00000000-0005-0000-0000-000010010000}"/>
    <cellStyle name="Cálculo 2 2 2 18 5" xfId="14527" xr:uid="{00000000-0005-0000-0000-000011010000}"/>
    <cellStyle name="Cálculo 2 2 2 19" xfId="558" xr:uid="{00000000-0005-0000-0000-000012010000}"/>
    <cellStyle name="Cálculo 2 2 2 19 2" xfId="9784" xr:uid="{00000000-0005-0000-0000-000013010000}"/>
    <cellStyle name="Cálculo 2 2 2 19 2 2" xfId="32086" xr:uid="{00000000-0005-0000-0000-000014010000}"/>
    <cellStyle name="Cálculo 2 2 2 19 2 3" xfId="36633" xr:uid="{00000000-0005-0000-0000-000015010000}"/>
    <cellStyle name="Cálculo 2 2 2 19 2 4" xfId="18856" xr:uid="{00000000-0005-0000-0000-000016010000}"/>
    <cellStyle name="Cálculo 2 2 2 19 3" xfId="23429" xr:uid="{00000000-0005-0000-0000-000017010000}"/>
    <cellStyle name="Cálculo 2 2 2 19 4" xfId="31256" xr:uid="{00000000-0005-0000-0000-000018010000}"/>
    <cellStyle name="Cálculo 2 2 2 19 5" xfId="14528" xr:uid="{00000000-0005-0000-0000-000019010000}"/>
    <cellStyle name="Cálculo 2 2 2 2" xfId="192" xr:uid="{00000000-0005-0000-0000-00001A010000}"/>
    <cellStyle name="Cálculo 2 2 2 2 10" xfId="560" xr:uid="{00000000-0005-0000-0000-00001B010000}"/>
    <cellStyle name="Cálculo 2 2 2 2 10 2" xfId="9786" xr:uid="{00000000-0005-0000-0000-00001C010000}"/>
    <cellStyle name="Cálculo 2 2 2 2 10 2 2" xfId="32088" xr:uid="{00000000-0005-0000-0000-00001D010000}"/>
    <cellStyle name="Cálculo 2 2 2 2 10 2 3" xfId="36635" xr:uid="{00000000-0005-0000-0000-00001E010000}"/>
    <cellStyle name="Cálculo 2 2 2 2 10 2 4" xfId="18858" xr:uid="{00000000-0005-0000-0000-00001F010000}"/>
    <cellStyle name="Cálculo 2 2 2 2 10 3" xfId="23431" xr:uid="{00000000-0005-0000-0000-000020010000}"/>
    <cellStyle name="Cálculo 2 2 2 2 10 4" xfId="31254" xr:uid="{00000000-0005-0000-0000-000021010000}"/>
    <cellStyle name="Cálculo 2 2 2 2 10 5" xfId="14530" xr:uid="{00000000-0005-0000-0000-000022010000}"/>
    <cellStyle name="Cálculo 2 2 2 2 11" xfId="561" xr:uid="{00000000-0005-0000-0000-000023010000}"/>
    <cellStyle name="Cálculo 2 2 2 2 11 2" xfId="9787" xr:uid="{00000000-0005-0000-0000-000024010000}"/>
    <cellStyle name="Cálculo 2 2 2 2 11 2 2" xfId="32089" xr:uid="{00000000-0005-0000-0000-000025010000}"/>
    <cellStyle name="Cálculo 2 2 2 2 11 2 3" xfId="36636" xr:uid="{00000000-0005-0000-0000-000026010000}"/>
    <cellStyle name="Cálculo 2 2 2 2 11 2 4" xfId="18859" xr:uid="{00000000-0005-0000-0000-000027010000}"/>
    <cellStyle name="Cálculo 2 2 2 2 11 3" xfId="23432" xr:uid="{00000000-0005-0000-0000-000028010000}"/>
    <cellStyle name="Cálculo 2 2 2 2 11 4" xfId="31253" xr:uid="{00000000-0005-0000-0000-000029010000}"/>
    <cellStyle name="Cálculo 2 2 2 2 11 5" xfId="14531" xr:uid="{00000000-0005-0000-0000-00002A010000}"/>
    <cellStyle name="Cálculo 2 2 2 2 12" xfId="562" xr:uid="{00000000-0005-0000-0000-00002B010000}"/>
    <cellStyle name="Cálculo 2 2 2 2 12 2" xfId="9788" xr:uid="{00000000-0005-0000-0000-00002C010000}"/>
    <cellStyle name="Cálculo 2 2 2 2 12 2 2" xfId="32090" xr:uid="{00000000-0005-0000-0000-00002D010000}"/>
    <cellStyle name="Cálculo 2 2 2 2 12 2 3" xfId="36637" xr:uid="{00000000-0005-0000-0000-00002E010000}"/>
    <cellStyle name="Cálculo 2 2 2 2 12 2 4" xfId="18860" xr:uid="{00000000-0005-0000-0000-00002F010000}"/>
    <cellStyle name="Cálculo 2 2 2 2 12 3" xfId="23433" xr:uid="{00000000-0005-0000-0000-000030010000}"/>
    <cellStyle name="Cálculo 2 2 2 2 12 4" xfId="31252" xr:uid="{00000000-0005-0000-0000-000031010000}"/>
    <cellStyle name="Cálculo 2 2 2 2 12 5" xfId="14532" xr:uid="{00000000-0005-0000-0000-000032010000}"/>
    <cellStyle name="Cálculo 2 2 2 2 13" xfId="563" xr:uid="{00000000-0005-0000-0000-000033010000}"/>
    <cellStyle name="Cálculo 2 2 2 2 13 2" xfId="9789" xr:uid="{00000000-0005-0000-0000-000034010000}"/>
    <cellStyle name="Cálculo 2 2 2 2 13 2 2" xfId="32091" xr:uid="{00000000-0005-0000-0000-000035010000}"/>
    <cellStyle name="Cálculo 2 2 2 2 13 2 3" xfId="36638" xr:uid="{00000000-0005-0000-0000-000036010000}"/>
    <cellStyle name="Cálculo 2 2 2 2 13 2 4" xfId="18861" xr:uid="{00000000-0005-0000-0000-000037010000}"/>
    <cellStyle name="Cálculo 2 2 2 2 13 3" xfId="23434" xr:uid="{00000000-0005-0000-0000-000038010000}"/>
    <cellStyle name="Cálculo 2 2 2 2 13 4" xfId="31251" xr:uid="{00000000-0005-0000-0000-000039010000}"/>
    <cellStyle name="Cálculo 2 2 2 2 13 5" xfId="14533" xr:uid="{00000000-0005-0000-0000-00003A010000}"/>
    <cellStyle name="Cálculo 2 2 2 2 14" xfId="564" xr:uid="{00000000-0005-0000-0000-00003B010000}"/>
    <cellStyle name="Cálculo 2 2 2 2 14 2" xfId="9790" xr:uid="{00000000-0005-0000-0000-00003C010000}"/>
    <cellStyle name="Cálculo 2 2 2 2 14 2 2" xfId="32092" xr:uid="{00000000-0005-0000-0000-00003D010000}"/>
    <cellStyle name="Cálculo 2 2 2 2 14 2 3" xfId="36639" xr:uid="{00000000-0005-0000-0000-00003E010000}"/>
    <cellStyle name="Cálculo 2 2 2 2 14 2 4" xfId="18862" xr:uid="{00000000-0005-0000-0000-00003F010000}"/>
    <cellStyle name="Cálculo 2 2 2 2 14 3" xfId="23435" xr:uid="{00000000-0005-0000-0000-000040010000}"/>
    <cellStyle name="Cálculo 2 2 2 2 14 4" xfId="31250" xr:uid="{00000000-0005-0000-0000-000041010000}"/>
    <cellStyle name="Cálculo 2 2 2 2 14 5" xfId="14534" xr:uid="{00000000-0005-0000-0000-000042010000}"/>
    <cellStyle name="Cálculo 2 2 2 2 15" xfId="565" xr:uid="{00000000-0005-0000-0000-000043010000}"/>
    <cellStyle name="Cálculo 2 2 2 2 15 2" xfId="9791" xr:uid="{00000000-0005-0000-0000-000044010000}"/>
    <cellStyle name="Cálculo 2 2 2 2 15 2 2" xfId="32093" xr:uid="{00000000-0005-0000-0000-000045010000}"/>
    <cellStyle name="Cálculo 2 2 2 2 15 2 3" xfId="36640" xr:uid="{00000000-0005-0000-0000-000046010000}"/>
    <cellStyle name="Cálculo 2 2 2 2 15 2 4" xfId="18863" xr:uid="{00000000-0005-0000-0000-000047010000}"/>
    <cellStyle name="Cálculo 2 2 2 2 15 3" xfId="23436" xr:uid="{00000000-0005-0000-0000-000048010000}"/>
    <cellStyle name="Cálculo 2 2 2 2 15 4" xfId="31249" xr:uid="{00000000-0005-0000-0000-000049010000}"/>
    <cellStyle name="Cálculo 2 2 2 2 15 5" xfId="14535" xr:uid="{00000000-0005-0000-0000-00004A010000}"/>
    <cellStyle name="Cálculo 2 2 2 2 16" xfId="566" xr:uid="{00000000-0005-0000-0000-00004B010000}"/>
    <cellStyle name="Cálculo 2 2 2 2 16 2" xfId="9792" xr:uid="{00000000-0005-0000-0000-00004C010000}"/>
    <cellStyle name="Cálculo 2 2 2 2 16 2 2" xfId="32094" xr:uid="{00000000-0005-0000-0000-00004D010000}"/>
    <cellStyle name="Cálculo 2 2 2 2 16 2 3" xfId="36641" xr:uid="{00000000-0005-0000-0000-00004E010000}"/>
    <cellStyle name="Cálculo 2 2 2 2 16 2 4" xfId="18864" xr:uid="{00000000-0005-0000-0000-00004F010000}"/>
    <cellStyle name="Cálculo 2 2 2 2 16 3" xfId="23437" xr:uid="{00000000-0005-0000-0000-000050010000}"/>
    <cellStyle name="Cálculo 2 2 2 2 16 4" xfId="31248" xr:uid="{00000000-0005-0000-0000-000051010000}"/>
    <cellStyle name="Cálculo 2 2 2 2 16 5" xfId="14536" xr:uid="{00000000-0005-0000-0000-000052010000}"/>
    <cellStyle name="Cálculo 2 2 2 2 17" xfId="567" xr:uid="{00000000-0005-0000-0000-000053010000}"/>
    <cellStyle name="Cálculo 2 2 2 2 17 2" xfId="9793" xr:uid="{00000000-0005-0000-0000-000054010000}"/>
    <cellStyle name="Cálculo 2 2 2 2 17 2 2" xfId="32095" xr:uid="{00000000-0005-0000-0000-000055010000}"/>
    <cellStyle name="Cálculo 2 2 2 2 17 2 3" xfId="36642" xr:uid="{00000000-0005-0000-0000-000056010000}"/>
    <cellStyle name="Cálculo 2 2 2 2 17 2 4" xfId="18865" xr:uid="{00000000-0005-0000-0000-000057010000}"/>
    <cellStyle name="Cálculo 2 2 2 2 17 3" xfId="23438" xr:uid="{00000000-0005-0000-0000-000058010000}"/>
    <cellStyle name="Cálculo 2 2 2 2 17 4" xfId="31247" xr:uid="{00000000-0005-0000-0000-000059010000}"/>
    <cellStyle name="Cálculo 2 2 2 2 17 5" xfId="14537" xr:uid="{00000000-0005-0000-0000-00005A010000}"/>
    <cellStyle name="Cálculo 2 2 2 2 18" xfId="568" xr:uid="{00000000-0005-0000-0000-00005B010000}"/>
    <cellStyle name="Cálculo 2 2 2 2 18 2" xfId="9794" xr:uid="{00000000-0005-0000-0000-00005C010000}"/>
    <cellStyle name="Cálculo 2 2 2 2 18 2 2" xfId="32096" xr:uid="{00000000-0005-0000-0000-00005D010000}"/>
    <cellStyle name="Cálculo 2 2 2 2 18 2 3" xfId="36643" xr:uid="{00000000-0005-0000-0000-00005E010000}"/>
    <cellStyle name="Cálculo 2 2 2 2 18 2 4" xfId="18866" xr:uid="{00000000-0005-0000-0000-00005F010000}"/>
    <cellStyle name="Cálculo 2 2 2 2 18 3" xfId="23439" xr:uid="{00000000-0005-0000-0000-000060010000}"/>
    <cellStyle name="Cálculo 2 2 2 2 18 4" xfId="31246" xr:uid="{00000000-0005-0000-0000-000061010000}"/>
    <cellStyle name="Cálculo 2 2 2 2 18 5" xfId="14538" xr:uid="{00000000-0005-0000-0000-000062010000}"/>
    <cellStyle name="Cálculo 2 2 2 2 19" xfId="569" xr:uid="{00000000-0005-0000-0000-000063010000}"/>
    <cellStyle name="Cálculo 2 2 2 2 19 2" xfId="9795" xr:uid="{00000000-0005-0000-0000-000064010000}"/>
    <cellStyle name="Cálculo 2 2 2 2 19 2 2" xfId="32097" xr:uid="{00000000-0005-0000-0000-000065010000}"/>
    <cellStyle name="Cálculo 2 2 2 2 19 2 3" xfId="36644" xr:uid="{00000000-0005-0000-0000-000066010000}"/>
    <cellStyle name="Cálculo 2 2 2 2 19 2 4" xfId="18867" xr:uid="{00000000-0005-0000-0000-000067010000}"/>
    <cellStyle name="Cálculo 2 2 2 2 19 3" xfId="23440" xr:uid="{00000000-0005-0000-0000-000068010000}"/>
    <cellStyle name="Cálculo 2 2 2 2 19 4" xfId="31245" xr:uid="{00000000-0005-0000-0000-000069010000}"/>
    <cellStyle name="Cálculo 2 2 2 2 19 5" xfId="14539" xr:uid="{00000000-0005-0000-0000-00006A010000}"/>
    <cellStyle name="Cálculo 2 2 2 2 2" xfId="570" xr:uid="{00000000-0005-0000-0000-00006B010000}"/>
    <cellStyle name="Cálculo 2 2 2 2 2 2" xfId="9796" xr:uid="{00000000-0005-0000-0000-00006C010000}"/>
    <cellStyle name="Cálculo 2 2 2 2 2 2 2" xfId="32098" xr:uid="{00000000-0005-0000-0000-00006D010000}"/>
    <cellStyle name="Cálculo 2 2 2 2 2 2 3" xfId="36645" xr:uid="{00000000-0005-0000-0000-00006E010000}"/>
    <cellStyle name="Cálculo 2 2 2 2 2 2 4" xfId="18868" xr:uid="{00000000-0005-0000-0000-00006F010000}"/>
    <cellStyle name="Cálculo 2 2 2 2 2 3" xfId="23441" xr:uid="{00000000-0005-0000-0000-000070010000}"/>
    <cellStyle name="Cálculo 2 2 2 2 2 4" xfId="31244" xr:uid="{00000000-0005-0000-0000-000071010000}"/>
    <cellStyle name="Cálculo 2 2 2 2 2 5" xfId="14540" xr:uid="{00000000-0005-0000-0000-000072010000}"/>
    <cellStyle name="Cálculo 2 2 2 2 20" xfId="571" xr:uid="{00000000-0005-0000-0000-000073010000}"/>
    <cellStyle name="Cálculo 2 2 2 2 20 2" xfId="9797" xr:uid="{00000000-0005-0000-0000-000074010000}"/>
    <cellStyle name="Cálculo 2 2 2 2 20 2 2" xfId="32099" xr:uid="{00000000-0005-0000-0000-000075010000}"/>
    <cellStyle name="Cálculo 2 2 2 2 20 2 3" xfId="36646" xr:uid="{00000000-0005-0000-0000-000076010000}"/>
    <cellStyle name="Cálculo 2 2 2 2 20 2 4" xfId="18869" xr:uid="{00000000-0005-0000-0000-000077010000}"/>
    <cellStyle name="Cálculo 2 2 2 2 20 3" xfId="23442" xr:uid="{00000000-0005-0000-0000-000078010000}"/>
    <cellStyle name="Cálculo 2 2 2 2 20 4" xfId="31243" xr:uid="{00000000-0005-0000-0000-000079010000}"/>
    <cellStyle name="Cálculo 2 2 2 2 20 5" xfId="14541" xr:uid="{00000000-0005-0000-0000-00007A010000}"/>
    <cellStyle name="Cálculo 2 2 2 2 21" xfId="572" xr:uid="{00000000-0005-0000-0000-00007B010000}"/>
    <cellStyle name="Cálculo 2 2 2 2 21 2" xfId="9798" xr:uid="{00000000-0005-0000-0000-00007C010000}"/>
    <cellStyle name="Cálculo 2 2 2 2 21 2 2" xfId="32100" xr:uid="{00000000-0005-0000-0000-00007D010000}"/>
    <cellStyle name="Cálculo 2 2 2 2 21 2 3" xfId="36647" xr:uid="{00000000-0005-0000-0000-00007E010000}"/>
    <cellStyle name="Cálculo 2 2 2 2 21 2 4" xfId="18870" xr:uid="{00000000-0005-0000-0000-00007F010000}"/>
    <cellStyle name="Cálculo 2 2 2 2 21 3" xfId="23443" xr:uid="{00000000-0005-0000-0000-000080010000}"/>
    <cellStyle name="Cálculo 2 2 2 2 21 4" xfId="31242" xr:uid="{00000000-0005-0000-0000-000081010000}"/>
    <cellStyle name="Cálculo 2 2 2 2 21 5" xfId="14542" xr:uid="{00000000-0005-0000-0000-000082010000}"/>
    <cellStyle name="Cálculo 2 2 2 2 22" xfId="573" xr:uid="{00000000-0005-0000-0000-000083010000}"/>
    <cellStyle name="Cálculo 2 2 2 2 22 2" xfId="9799" xr:uid="{00000000-0005-0000-0000-000084010000}"/>
    <cellStyle name="Cálculo 2 2 2 2 22 2 2" xfId="32101" xr:uid="{00000000-0005-0000-0000-000085010000}"/>
    <cellStyle name="Cálculo 2 2 2 2 22 2 3" xfId="36648" xr:uid="{00000000-0005-0000-0000-000086010000}"/>
    <cellStyle name="Cálculo 2 2 2 2 22 2 4" xfId="18871" xr:uid="{00000000-0005-0000-0000-000087010000}"/>
    <cellStyle name="Cálculo 2 2 2 2 22 3" xfId="23444" xr:uid="{00000000-0005-0000-0000-000088010000}"/>
    <cellStyle name="Cálculo 2 2 2 2 22 4" xfId="31241" xr:uid="{00000000-0005-0000-0000-000089010000}"/>
    <cellStyle name="Cálculo 2 2 2 2 22 5" xfId="14543" xr:uid="{00000000-0005-0000-0000-00008A010000}"/>
    <cellStyle name="Cálculo 2 2 2 2 23" xfId="574" xr:uid="{00000000-0005-0000-0000-00008B010000}"/>
    <cellStyle name="Cálculo 2 2 2 2 23 2" xfId="9800" xr:uid="{00000000-0005-0000-0000-00008C010000}"/>
    <cellStyle name="Cálculo 2 2 2 2 23 2 2" xfId="32102" xr:uid="{00000000-0005-0000-0000-00008D010000}"/>
    <cellStyle name="Cálculo 2 2 2 2 23 2 3" xfId="36649" xr:uid="{00000000-0005-0000-0000-00008E010000}"/>
    <cellStyle name="Cálculo 2 2 2 2 23 2 4" xfId="18872" xr:uid="{00000000-0005-0000-0000-00008F010000}"/>
    <cellStyle name="Cálculo 2 2 2 2 23 3" xfId="23445" xr:uid="{00000000-0005-0000-0000-000090010000}"/>
    <cellStyle name="Cálculo 2 2 2 2 23 4" xfId="31240" xr:uid="{00000000-0005-0000-0000-000091010000}"/>
    <cellStyle name="Cálculo 2 2 2 2 23 5" xfId="14544" xr:uid="{00000000-0005-0000-0000-000092010000}"/>
    <cellStyle name="Cálculo 2 2 2 2 24" xfId="575" xr:uid="{00000000-0005-0000-0000-000093010000}"/>
    <cellStyle name="Cálculo 2 2 2 2 24 2" xfId="9801" xr:uid="{00000000-0005-0000-0000-000094010000}"/>
    <cellStyle name="Cálculo 2 2 2 2 24 2 2" xfId="32103" xr:uid="{00000000-0005-0000-0000-000095010000}"/>
    <cellStyle name="Cálculo 2 2 2 2 24 2 3" xfId="36650" xr:uid="{00000000-0005-0000-0000-000096010000}"/>
    <cellStyle name="Cálculo 2 2 2 2 24 2 4" xfId="18873" xr:uid="{00000000-0005-0000-0000-000097010000}"/>
    <cellStyle name="Cálculo 2 2 2 2 24 3" xfId="23446" xr:uid="{00000000-0005-0000-0000-000098010000}"/>
    <cellStyle name="Cálculo 2 2 2 2 24 4" xfId="31239" xr:uid="{00000000-0005-0000-0000-000099010000}"/>
    <cellStyle name="Cálculo 2 2 2 2 24 5" xfId="14545" xr:uid="{00000000-0005-0000-0000-00009A010000}"/>
    <cellStyle name="Cálculo 2 2 2 2 25" xfId="576" xr:uid="{00000000-0005-0000-0000-00009B010000}"/>
    <cellStyle name="Cálculo 2 2 2 2 25 2" xfId="9802" xr:uid="{00000000-0005-0000-0000-00009C010000}"/>
    <cellStyle name="Cálculo 2 2 2 2 25 2 2" xfId="32104" xr:uid="{00000000-0005-0000-0000-00009D010000}"/>
    <cellStyle name="Cálculo 2 2 2 2 25 2 3" xfId="36651" xr:uid="{00000000-0005-0000-0000-00009E010000}"/>
    <cellStyle name="Cálculo 2 2 2 2 25 2 4" xfId="18874" xr:uid="{00000000-0005-0000-0000-00009F010000}"/>
    <cellStyle name="Cálculo 2 2 2 2 25 3" xfId="23447" xr:uid="{00000000-0005-0000-0000-0000A0010000}"/>
    <cellStyle name="Cálculo 2 2 2 2 25 4" xfId="31238" xr:uid="{00000000-0005-0000-0000-0000A1010000}"/>
    <cellStyle name="Cálculo 2 2 2 2 25 5" xfId="14546" xr:uid="{00000000-0005-0000-0000-0000A2010000}"/>
    <cellStyle name="Cálculo 2 2 2 2 26" xfId="577" xr:uid="{00000000-0005-0000-0000-0000A3010000}"/>
    <cellStyle name="Cálculo 2 2 2 2 26 2" xfId="9803" xr:uid="{00000000-0005-0000-0000-0000A4010000}"/>
    <cellStyle name="Cálculo 2 2 2 2 26 2 2" xfId="32105" xr:uid="{00000000-0005-0000-0000-0000A5010000}"/>
    <cellStyle name="Cálculo 2 2 2 2 26 2 3" xfId="36652" xr:uid="{00000000-0005-0000-0000-0000A6010000}"/>
    <cellStyle name="Cálculo 2 2 2 2 26 2 4" xfId="18875" xr:uid="{00000000-0005-0000-0000-0000A7010000}"/>
    <cellStyle name="Cálculo 2 2 2 2 26 3" xfId="23448" xr:uid="{00000000-0005-0000-0000-0000A8010000}"/>
    <cellStyle name="Cálculo 2 2 2 2 26 4" xfId="31237" xr:uid="{00000000-0005-0000-0000-0000A9010000}"/>
    <cellStyle name="Cálculo 2 2 2 2 26 5" xfId="14547" xr:uid="{00000000-0005-0000-0000-0000AA010000}"/>
    <cellStyle name="Cálculo 2 2 2 2 27" xfId="578" xr:uid="{00000000-0005-0000-0000-0000AB010000}"/>
    <cellStyle name="Cálculo 2 2 2 2 27 2" xfId="9804" xr:uid="{00000000-0005-0000-0000-0000AC010000}"/>
    <cellStyle name="Cálculo 2 2 2 2 27 2 2" xfId="32106" xr:uid="{00000000-0005-0000-0000-0000AD010000}"/>
    <cellStyle name="Cálculo 2 2 2 2 27 2 3" xfId="36653" xr:uid="{00000000-0005-0000-0000-0000AE010000}"/>
    <cellStyle name="Cálculo 2 2 2 2 27 2 4" xfId="18876" xr:uid="{00000000-0005-0000-0000-0000AF010000}"/>
    <cellStyle name="Cálculo 2 2 2 2 27 3" xfId="23449" xr:uid="{00000000-0005-0000-0000-0000B0010000}"/>
    <cellStyle name="Cálculo 2 2 2 2 27 4" xfId="31236" xr:uid="{00000000-0005-0000-0000-0000B1010000}"/>
    <cellStyle name="Cálculo 2 2 2 2 27 5" xfId="14548" xr:uid="{00000000-0005-0000-0000-0000B2010000}"/>
    <cellStyle name="Cálculo 2 2 2 2 28" xfId="579" xr:uid="{00000000-0005-0000-0000-0000B3010000}"/>
    <cellStyle name="Cálculo 2 2 2 2 28 2" xfId="9805" xr:uid="{00000000-0005-0000-0000-0000B4010000}"/>
    <cellStyle name="Cálculo 2 2 2 2 28 2 2" xfId="32107" xr:uid="{00000000-0005-0000-0000-0000B5010000}"/>
    <cellStyle name="Cálculo 2 2 2 2 28 2 3" xfId="36654" xr:uid="{00000000-0005-0000-0000-0000B6010000}"/>
    <cellStyle name="Cálculo 2 2 2 2 28 2 4" xfId="18877" xr:uid="{00000000-0005-0000-0000-0000B7010000}"/>
    <cellStyle name="Cálculo 2 2 2 2 28 3" xfId="23450" xr:uid="{00000000-0005-0000-0000-0000B8010000}"/>
    <cellStyle name="Cálculo 2 2 2 2 28 4" xfId="31235" xr:uid="{00000000-0005-0000-0000-0000B9010000}"/>
    <cellStyle name="Cálculo 2 2 2 2 28 5" xfId="14549" xr:uid="{00000000-0005-0000-0000-0000BA010000}"/>
    <cellStyle name="Cálculo 2 2 2 2 29" xfId="580" xr:uid="{00000000-0005-0000-0000-0000BB010000}"/>
    <cellStyle name="Cálculo 2 2 2 2 29 2" xfId="9806" xr:uid="{00000000-0005-0000-0000-0000BC010000}"/>
    <cellStyle name="Cálculo 2 2 2 2 29 2 2" xfId="32108" xr:uid="{00000000-0005-0000-0000-0000BD010000}"/>
    <cellStyle name="Cálculo 2 2 2 2 29 2 3" xfId="36655" xr:uid="{00000000-0005-0000-0000-0000BE010000}"/>
    <cellStyle name="Cálculo 2 2 2 2 29 2 4" xfId="18878" xr:uid="{00000000-0005-0000-0000-0000BF010000}"/>
    <cellStyle name="Cálculo 2 2 2 2 29 3" xfId="23451" xr:uid="{00000000-0005-0000-0000-0000C0010000}"/>
    <cellStyle name="Cálculo 2 2 2 2 29 4" xfId="31233" xr:uid="{00000000-0005-0000-0000-0000C1010000}"/>
    <cellStyle name="Cálculo 2 2 2 2 29 5" xfId="14550" xr:uid="{00000000-0005-0000-0000-0000C2010000}"/>
    <cellStyle name="Cálculo 2 2 2 2 3" xfId="581" xr:uid="{00000000-0005-0000-0000-0000C3010000}"/>
    <cellStyle name="Cálculo 2 2 2 2 3 2" xfId="9807" xr:uid="{00000000-0005-0000-0000-0000C4010000}"/>
    <cellStyle name="Cálculo 2 2 2 2 3 2 2" xfId="32109" xr:uid="{00000000-0005-0000-0000-0000C5010000}"/>
    <cellStyle name="Cálculo 2 2 2 2 3 2 3" xfId="36656" xr:uid="{00000000-0005-0000-0000-0000C6010000}"/>
    <cellStyle name="Cálculo 2 2 2 2 3 2 4" xfId="18879" xr:uid="{00000000-0005-0000-0000-0000C7010000}"/>
    <cellStyle name="Cálculo 2 2 2 2 3 3" xfId="23452" xr:uid="{00000000-0005-0000-0000-0000C8010000}"/>
    <cellStyle name="Cálculo 2 2 2 2 3 4" xfId="31232" xr:uid="{00000000-0005-0000-0000-0000C9010000}"/>
    <cellStyle name="Cálculo 2 2 2 2 3 5" xfId="14551" xr:uid="{00000000-0005-0000-0000-0000CA010000}"/>
    <cellStyle name="Cálculo 2 2 2 2 30" xfId="582" xr:uid="{00000000-0005-0000-0000-0000CB010000}"/>
    <cellStyle name="Cálculo 2 2 2 2 30 2" xfId="9808" xr:uid="{00000000-0005-0000-0000-0000CC010000}"/>
    <cellStyle name="Cálculo 2 2 2 2 30 2 2" xfId="32110" xr:uid="{00000000-0005-0000-0000-0000CD010000}"/>
    <cellStyle name="Cálculo 2 2 2 2 30 2 3" xfId="36657" xr:uid="{00000000-0005-0000-0000-0000CE010000}"/>
    <cellStyle name="Cálculo 2 2 2 2 30 2 4" xfId="18880" xr:uid="{00000000-0005-0000-0000-0000CF010000}"/>
    <cellStyle name="Cálculo 2 2 2 2 30 3" xfId="23453" xr:uid="{00000000-0005-0000-0000-0000D0010000}"/>
    <cellStyle name="Cálculo 2 2 2 2 30 4" xfId="31231" xr:uid="{00000000-0005-0000-0000-0000D1010000}"/>
    <cellStyle name="Cálculo 2 2 2 2 30 5" xfId="14552" xr:uid="{00000000-0005-0000-0000-0000D2010000}"/>
    <cellStyle name="Cálculo 2 2 2 2 31" xfId="583" xr:uid="{00000000-0005-0000-0000-0000D3010000}"/>
    <cellStyle name="Cálculo 2 2 2 2 31 2" xfId="9809" xr:uid="{00000000-0005-0000-0000-0000D4010000}"/>
    <cellStyle name="Cálculo 2 2 2 2 31 2 2" xfId="32111" xr:uid="{00000000-0005-0000-0000-0000D5010000}"/>
    <cellStyle name="Cálculo 2 2 2 2 31 2 3" xfId="36658" xr:uid="{00000000-0005-0000-0000-0000D6010000}"/>
    <cellStyle name="Cálculo 2 2 2 2 31 2 4" xfId="18881" xr:uid="{00000000-0005-0000-0000-0000D7010000}"/>
    <cellStyle name="Cálculo 2 2 2 2 31 3" xfId="23454" xr:uid="{00000000-0005-0000-0000-0000D8010000}"/>
    <cellStyle name="Cálculo 2 2 2 2 31 4" xfId="31230" xr:uid="{00000000-0005-0000-0000-0000D9010000}"/>
    <cellStyle name="Cálculo 2 2 2 2 31 5" xfId="14553" xr:uid="{00000000-0005-0000-0000-0000DA010000}"/>
    <cellStyle name="Cálculo 2 2 2 2 32" xfId="584" xr:uid="{00000000-0005-0000-0000-0000DB010000}"/>
    <cellStyle name="Cálculo 2 2 2 2 32 2" xfId="9810" xr:uid="{00000000-0005-0000-0000-0000DC010000}"/>
    <cellStyle name="Cálculo 2 2 2 2 32 2 2" xfId="32112" xr:uid="{00000000-0005-0000-0000-0000DD010000}"/>
    <cellStyle name="Cálculo 2 2 2 2 32 2 3" xfId="36659" xr:uid="{00000000-0005-0000-0000-0000DE010000}"/>
    <cellStyle name="Cálculo 2 2 2 2 32 2 4" xfId="18882" xr:uid="{00000000-0005-0000-0000-0000DF010000}"/>
    <cellStyle name="Cálculo 2 2 2 2 32 3" xfId="23455" xr:uid="{00000000-0005-0000-0000-0000E0010000}"/>
    <cellStyle name="Cálculo 2 2 2 2 32 4" xfId="31229" xr:uid="{00000000-0005-0000-0000-0000E1010000}"/>
    <cellStyle name="Cálculo 2 2 2 2 32 5" xfId="14554" xr:uid="{00000000-0005-0000-0000-0000E2010000}"/>
    <cellStyle name="Cálculo 2 2 2 2 33" xfId="585" xr:uid="{00000000-0005-0000-0000-0000E3010000}"/>
    <cellStyle name="Cálculo 2 2 2 2 33 2" xfId="9811" xr:uid="{00000000-0005-0000-0000-0000E4010000}"/>
    <cellStyle name="Cálculo 2 2 2 2 33 2 2" xfId="32113" xr:uid="{00000000-0005-0000-0000-0000E5010000}"/>
    <cellStyle name="Cálculo 2 2 2 2 33 2 3" xfId="36660" xr:uid="{00000000-0005-0000-0000-0000E6010000}"/>
    <cellStyle name="Cálculo 2 2 2 2 33 2 4" xfId="18883" xr:uid="{00000000-0005-0000-0000-0000E7010000}"/>
    <cellStyle name="Cálculo 2 2 2 2 33 3" xfId="23456" xr:uid="{00000000-0005-0000-0000-0000E8010000}"/>
    <cellStyle name="Cálculo 2 2 2 2 33 4" xfId="31228" xr:uid="{00000000-0005-0000-0000-0000E9010000}"/>
    <cellStyle name="Cálculo 2 2 2 2 33 5" xfId="14555" xr:uid="{00000000-0005-0000-0000-0000EA010000}"/>
    <cellStyle name="Cálculo 2 2 2 2 34" xfId="586" xr:uid="{00000000-0005-0000-0000-0000EB010000}"/>
    <cellStyle name="Cálculo 2 2 2 2 34 2" xfId="9812" xr:uid="{00000000-0005-0000-0000-0000EC010000}"/>
    <cellStyle name="Cálculo 2 2 2 2 34 2 2" xfId="32114" xr:uid="{00000000-0005-0000-0000-0000ED010000}"/>
    <cellStyle name="Cálculo 2 2 2 2 34 2 3" xfId="36661" xr:uid="{00000000-0005-0000-0000-0000EE010000}"/>
    <cellStyle name="Cálculo 2 2 2 2 34 2 4" xfId="18884" xr:uid="{00000000-0005-0000-0000-0000EF010000}"/>
    <cellStyle name="Cálculo 2 2 2 2 34 3" xfId="23457" xr:uid="{00000000-0005-0000-0000-0000F0010000}"/>
    <cellStyle name="Cálculo 2 2 2 2 34 4" xfId="31227" xr:uid="{00000000-0005-0000-0000-0000F1010000}"/>
    <cellStyle name="Cálculo 2 2 2 2 34 5" xfId="14556" xr:uid="{00000000-0005-0000-0000-0000F2010000}"/>
    <cellStyle name="Cálculo 2 2 2 2 35" xfId="587" xr:uid="{00000000-0005-0000-0000-0000F3010000}"/>
    <cellStyle name="Cálculo 2 2 2 2 35 2" xfId="9813" xr:uid="{00000000-0005-0000-0000-0000F4010000}"/>
    <cellStyle name="Cálculo 2 2 2 2 35 2 2" xfId="32115" xr:uid="{00000000-0005-0000-0000-0000F5010000}"/>
    <cellStyle name="Cálculo 2 2 2 2 35 2 3" xfId="36662" xr:uid="{00000000-0005-0000-0000-0000F6010000}"/>
    <cellStyle name="Cálculo 2 2 2 2 35 2 4" xfId="18885" xr:uid="{00000000-0005-0000-0000-0000F7010000}"/>
    <cellStyle name="Cálculo 2 2 2 2 35 3" xfId="23458" xr:uid="{00000000-0005-0000-0000-0000F8010000}"/>
    <cellStyle name="Cálculo 2 2 2 2 35 4" xfId="31169" xr:uid="{00000000-0005-0000-0000-0000F9010000}"/>
    <cellStyle name="Cálculo 2 2 2 2 35 5" xfId="14557" xr:uid="{00000000-0005-0000-0000-0000FA010000}"/>
    <cellStyle name="Cálculo 2 2 2 2 36" xfId="588" xr:uid="{00000000-0005-0000-0000-0000FB010000}"/>
    <cellStyle name="Cálculo 2 2 2 2 36 2" xfId="9814" xr:uid="{00000000-0005-0000-0000-0000FC010000}"/>
    <cellStyle name="Cálculo 2 2 2 2 36 2 2" xfId="32116" xr:uid="{00000000-0005-0000-0000-0000FD010000}"/>
    <cellStyle name="Cálculo 2 2 2 2 36 2 3" xfId="36663" xr:uid="{00000000-0005-0000-0000-0000FE010000}"/>
    <cellStyle name="Cálculo 2 2 2 2 36 2 4" xfId="18886" xr:uid="{00000000-0005-0000-0000-0000FF010000}"/>
    <cellStyle name="Cálculo 2 2 2 2 36 3" xfId="23459" xr:uid="{00000000-0005-0000-0000-000000020000}"/>
    <cellStyle name="Cálculo 2 2 2 2 36 4" xfId="31226" xr:uid="{00000000-0005-0000-0000-000001020000}"/>
    <cellStyle name="Cálculo 2 2 2 2 36 5" xfId="14558" xr:uid="{00000000-0005-0000-0000-000002020000}"/>
    <cellStyle name="Cálculo 2 2 2 2 37" xfId="589" xr:uid="{00000000-0005-0000-0000-000003020000}"/>
    <cellStyle name="Cálculo 2 2 2 2 37 2" xfId="9815" xr:uid="{00000000-0005-0000-0000-000004020000}"/>
    <cellStyle name="Cálculo 2 2 2 2 37 2 2" xfId="32117" xr:uid="{00000000-0005-0000-0000-000005020000}"/>
    <cellStyle name="Cálculo 2 2 2 2 37 2 3" xfId="36664" xr:uid="{00000000-0005-0000-0000-000006020000}"/>
    <cellStyle name="Cálculo 2 2 2 2 37 2 4" xfId="18887" xr:uid="{00000000-0005-0000-0000-000007020000}"/>
    <cellStyle name="Cálculo 2 2 2 2 37 3" xfId="23460" xr:uid="{00000000-0005-0000-0000-000008020000}"/>
    <cellStyle name="Cálculo 2 2 2 2 37 4" xfId="31225" xr:uid="{00000000-0005-0000-0000-000009020000}"/>
    <cellStyle name="Cálculo 2 2 2 2 37 5" xfId="14559" xr:uid="{00000000-0005-0000-0000-00000A020000}"/>
    <cellStyle name="Cálculo 2 2 2 2 38" xfId="590" xr:uid="{00000000-0005-0000-0000-00000B020000}"/>
    <cellStyle name="Cálculo 2 2 2 2 38 2" xfId="9816" xr:uid="{00000000-0005-0000-0000-00000C020000}"/>
    <cellStyle name="Cálculo 2 2 2 2 38 2 2" xfId="32118" xr:uid="{00000000-0005-0000-0000-00000D020000}"/>
    <cellStyle name="Cálculo 2 2 2 2 38 2 3" xfId="36665" xr:uid="{00000000-0005-0000-0000-00000E020000}"/>
    <cellStyle name="Cálculo 2 2 2 2 38 2 4" xfId="18888" xr:uid="{00000000-0005-0000-0000-00000F020000}"/>
    <cellStyle name="Cálculo 2 2 2 2 38 3" xfId="23461" xr:uid="{00000000-0005-0000-0000-000010020000}"/>
    <cellStyle name="Cálculo 2 2 2 2 38 4" xfId="31224" xr:uid="{00000000-0005-0000-0000-000011020000}"/>
    <cellStyle name="Cálculo 2 2 2 2 38 5" xfId="14560" xr:uid="{00000000-0005-0000-0000-000012020000}"/>
    <cellStyle name="Cálculo 2 2 2 2 39" xfId="559" xr:uid="{00000000-0005-0000-0000-000013020000}"/>
    <cellStyle name="Cálculo 2 2 2 2 39 2" xfId="9785" xr:uid="{00000000-0005-0000-0000-000014020000}"/>
    <cellStyle name="Cálculo 2 2 2 2 39 2 2" xfId="32087" xr:uid="{00000000-0005-0000-0000-000015020000}"/>
    <cellStyle name="Cálculo 2 2 2 2 39 2 3" xfId="36634" xr:uid="{00000000-0005-0000-0000-000016020000}"/>
    <cellStyle name="Cálculo 2 2 2 2 39 2 4" xfId="18857" xr:uid="{00000000-0005-0000-0000-000017020000}"/>
    <cellStyle name="Cálculo 2 2 2 2 39 3" xfId="23430" xr:uid="{00000000-0005-0000-0000-000018020000}"/>
    <cellStyle name="Cálculo 2 2 2 2 39 4" xfId="31255" xr:uid="{00000000-0005-0000-0000-000019020000}"/>
    <cellStyle name="Cálculo 2 2 2 2 39 5" xfId="14529" xr:uid="{00000000-0005-0000-0000-00001A020000}"/>
    <cellStyle name="Cálculo 2 2 2 2 4" xfId="591" xr:uid="{00000000-0005-0000-0000-00001B020000}"/>
    <cellStyle name="Cálculo 2 2 2 2 4 2" xfId="9817" xr:uid="{00000000-0005-0000-0000-00001C020000}"/>
    <cellStyle name="Cálculo 2 2 2 2 4 2 2" xfId="32119" xr:uid="{00000000-0005-0000-0000-00001D020000}"/>
    <cellStyle name="Cálculo 2 2 2 2 4 2 3" xfId="36666" xr:uid="{00000000-0005-0000-0000-00001E020000}"/>
    <cellStyle name="Cálculo 2 2 2 2 4 2 4" xfId="18889" xr:uid="{00000000-0005-0000-0000-00001F020000}"/>
    <cellStyle name="Cálculo 2 2 2 2 4 3" xfId="23462" xr:uid="{00000000-0005-0000-0000-000020020000}"/>
    <cellStyle name="Cálculo 2 2 2 2 4 4" xfId="31223" xr:uid="{00000000-0005-0000-0000-000021020000}"/>
    <cellStyle name="Cálculo 2 2 2 2 4 5" xfId="14561" xr:uid="{00000000-0005-0000-0000-000022020000}"/>
    <cellStyle name="Cálculo 2 2 2 2 40" xfId="9510" xr:uid="{00000000-0005-0000-0000-000023020000}"/>
    <cellStyle name="Cálculo 2 2 2 2 40 2" xfId="13825" xr:uid="{00000000-0005-0000-0000-000024020000}"/>
    <cellStyle name="Cálculo 2 2 2 2 40 2 2" xfId="36127" xr:uid="{00000000-0005-0000-0000-000025020000}"/>
    <cellStyle name="Cálculo 2 2 2 2 40 2 3" xfId="40674" xr:uid="{00000000-0005-0000-0000-000026020000}"/>
    <cellStyle name="Cálculo 2 2 2 2 40 2 4" xfId="22897" xr:uid="{00000000-0005-0000-0000-000027020000}"/>
    <cellStyle name="Cálculo 2 2 2 2 40 3" xfId="31812" xr:uid="{00000000-0005-0000-0000-000028020000}"/>
    <cellStyle name="Cálculo 2 2 2 2 40 4" xfId="36359" xr:uid="{00000000-0005-0000-0000-000029020000}"/>
    <cellStyle name="Cálculo 2 2 2 2 40 5" xfId="18582" xr:uid="{00000000-0005-0000-0000-00002A020000}"/>
    <cellStyle name="Cálculo 2 2 2 2 41" xfId="9725" xr:uid="{00000000-0005-0000-0000-00002B020000}"/>
    <cellStyle name="Cálculo 2 2 2 2 41 2" xfId="32027" xr:uid="{00000000-0005-0000-0000-00002C020000}"/>
    <cellStyle name="Cálculo 2 2 2 2 41 3" xfId="36574" xr:uid="{00000000-0005-0000-0000-00002D020000}"/>
    <cellStyle name="Cálculo 2 2 2 2 41 4" xfId="18797" xr:uid="{00000000-0005-0000-0000-00002E020000}"/>
    <cellStyle name="Cálculo 2 2 2 2 42" xfId="23063" xr:uid="{00000000-0005-0000-0000-00002F020000}"/>
    <cellStyle name="Cálculo 2 2 2 2 43" xfId="31607" xr:uid="{00000000-0005-0000-0000-000030020000}"/>
    <cellStyle name="Cálculo 2 2 2 2 44" xfId="14173" xr:uid="{00000000-0005-0000-0000-000031020000}"/>
    <cellStyle name="Cálculo 2 2 2 2 5" xfId="592" xr:uid="{00000000-0005-0000-0000-000032020000}"/>
    <cellStyle name="Cálculo 2 2 2 2 5 2" xfId="9818" xr:uid="{00000000-0005-0000-0000-000033020000}"/>
    <cellStyle name="Cálculo 2 2 2 2 5 2 2" xfId="32120" xr:uid="{00000000-0005-0000-0000-000034020000}"/>
    <cellStyle name="Cálculo 2 2 2 2 5 2 3" xfId="36667" xr:uid="{00000000-0005-0000-0000-000035020000}"/>
    <cellStyle name="Cálculo 2 2 2 2 5 2 4" xfId="18890" xr:uid="{00000000-0005-0000-0000-000036020000}"/>
    <cellStyle name="Cálculo 2 2 2 2 5 3" xfId="23463" xr:uid="{00000000-0005-0000-0000-000037020000}"/>
    <cellStyle name="Cálculo 2 2 2 2 5 4" xfId="31222" xr:uid="{00000000-0005-0000-0000-000038020000}"/>
    <cellStyle name="Cálculo 2 2 2 2 5 5" xfId="14562" xr:uid="{00000000-0005-0000-0000-000039020000}"/>
    <cellStyle name="Cálculo 2 2 2 2 6" xfId="593" xr:uid="{00000000-0005-0000-0000-00003A020000}"/>
    <cellStyle name="Cálculo 2 2 2 2 6 2" xfId="9819" xr:uid="{00000000-0005-0000-0000-00003B020000}"/>
    <cellStyle name="Cálculo 2 2 2 2 6 2 2" xfId="32121" xr:uid="{00000000-0005-0000-0000-00003C020000}"/>
    <cellStyle name="Cálculo 2 2 2 2 6 2 3" xfId="36668" xr:uid="{00000000-0005-0000-0000-00003D020000}"/>
    <cellStyle name="Cálculo 2 2 2 2 6 2 4" xfId="18891" xr:uid="{00000000-0005-0000-0000-00003E020000}"/>
    <cellStyle name="Cálculo 2 2 2 2 6 3" xfId="23464" xr:uid="{00000000-0005-0000-0000-00003F020000}"/>
    <cellStyle name="Cálculo 2 2 2 2 6 4" xfId="31221" xr:uid="{00000000-0005-0000-0000-000040020000}"/>
    <cellStyle name="Cálculo 2 2 2 2 6 5" xfId="14563" xr:uid="{00000000-0005-0000-0000-000041020000}"/>
    <cellStyle name="Cálculo 2 2 2 2 7" xfId="594" xr:uid="{00000000-0005-0000-0000-000042020000}"/>
    <cellStyle name="Cálculo 2 2 2 2 7 2" xfId="9820" xr:uid="{00000000-0005-0000-0000-000043020000}"/>
    <cellStyle name="Cálculo 2 2 2 2 7 2 2" xfId="32122" xr:uid="{00000000-0005-0000-0000-000044020000}"/>
    <cellStyle name="Cálculo 2 2 2 2 7 2 3" xfId="36669" xr:uid="{00000000-0005-0000-0000-000045020000}"/>
    <cellStyle name="Cálculo 2 2 2 2 7 2 4" xfId="18892" xr:uid="{00000000-0005-0000-0000-000046020000}"/>
    <cellStyle name="Cálculo 2 2 2 2 7 3" xfId="23465" xr:uid="{00000000-0005-0000-0000-000047020000}"/>
    <cellStyle name="Cálculo 2 2 2 2 7 4" xfId="31220" xr:uid="{00000000-0005-0000-0000-000048020000}"/>
    <cellStyle name="Cálculo 2 2 2 2 7 5" xfId="14564" xr:uid="{00000000-0005-0000-0000-000049020000}"/>
    <cellStyle name="Cálculo 2 2 2 2 8" xfId="595" xr:uid="{00000000-0005-0000-0000-00004A020000}"/>
    <cellStyle name="Cálculo 2 2 2 2 8 2" xfId="9821" xr:uid="{00000000-0005-0000-0000-00004B020000}"/>
    <cellStyle name="Cálculo 2 2 2 2 8 2 2" xfId="32123" xr:uid="{00000000-0005-0000-0000-00004C020000}"/>
    <cellStyle name="Cálculo 2 2 2 2 8 2 3" xfId="36670" xr:uid="{00000000-0005-0000-0000-00004D020000}"/>
    <cellStyle name="Cálculo 2 2 2 2 8 2 4" xfId="18893" xr:uid="{00000000-0005-0000-0000-00004E020000}"/>
    <cellStyle name="Cálculo 2 2 2 2 8 3" xfId="23466" xr:uid="{00000000-0005-0000-0000-00004F020000}"/>
    <cellStyle name="Cálculo 2 2 2 2 8 4" xfId="31219" xr:uid="{00000000-0005-0000-0000-000050020000}"/>
    <cellStyle name="Cálculo 2 2 2 2 8 5" xfId="14565" xr:uid="{00000000-0005-0000-0000-000051020000}"/>
    <cellStyle name="Cálculo 2 2 2 2 9" xfId="596" xr:uid="{00000000-0005-0000-0000-000052020000}"/>
    <cellStyle name="Cálculo 2 2 2 2 9 2" xfId="9822" xr:uid="{00000000-0005-0000-0000-000053020000}"/>
    <cellStyle name="Cálculo 2 2 2 2 9 2 2" xfId="32124" xr:uid="{00000000-0005-0000-0000-000054020000}"/>
    <cellStyle name="Cálculo 2 2 2 2 9 2 3" xfId="36671" xr:uid="{00000000-0005-0000-0000-000055020000}"/>
    <cellStyle name="Cálculo 2 2 2 2 9 2 4" xfId="18894" xr:uid="{00000000-0005-0000-0000-000056020000}"/>
    <cellStyle name="Cálculo 2 2 2 2 9 3" xfId="23467" xr:uid="{00000000-0005-0000-0000-000057020000}"/>
    <cellStyle name="Cálculo 2 2 2 2 9 4" xfId="31218" xr:uid="{00000000-0005-0000-0000-000058020000}"/>
    <cellStyle name="Cálculo 2 2 2 2 9 5" xfId="14566" xr:uid="{00000000-0005-0000-0000-000059020000}"/>
    <cellStyle name="Cálculo 2 2 2 20" xfId="597" xr:uid="{00000000-0005-0000-0000-00005A020000}"/>
    <cellStyle name="Cálculo 2 2 2 20 2" xfId="9823" xr:uid="{00000000-0005-0000-0000-00005B020000}"/>
    <cellStyle name="Cálculo 2 2 2 20 2 2" xfId="32125" xr:uid="{00000000-0005-0000-0000-00005C020000}"/>
    <cellStyle name="Cálculo 2 2 2 20 2 3" xfId="36672" xr:uid="{00000000-0005-0000-0000-00005D020000}"/>
    <cellStyle name="Cálculo 2 2 2 20 2 4" xfId="18895" xr:uid="{00000000-0005-0000-0000-00005E020000}"/>
    <cellStyle name="Cálculo 2 2 2 20 3" xfId="23468" xr:uid="{00000000-0005-0000-0000-00005F020000}"/>
    <cellStyle name="Cálculo 2 2 2 20 4" xfId="31217" xr:uid="{00000000-0005-0000-0000-000060020000}"/>
    <cellStyle name="Cálculo 2 2 2 20 5" xfId="14567" xr:uid="{00000000-0005-0000-0000-000061020000}"/>
    <cellStyle name="Cálculo 2 2 2 21" xfId="598" xr:uid="{00000000-0005-0000-0000-000062020000}"/>
    <cellStyle name="Cálculo 2 2 2 21 2" xfId="9824" xr:uid="{00000000-0005-0000-0000-000063020000}"/>
    <cellStyle name="Cálculo 2 2 2 21 2 2" xfId="32126" xr:uid="{00000000-0005-0000-0000-000064020000}"/>
    <cellStyle name="Cálculo 2 2 2 21 2 3" xfId="36673" xr:uid="{00000000-0005-0000-0000-000065020000}"/>
    <cellStyle name="Cálculo 2 2 2 21 2 4" xfId="18896" xr:uid="{00000000-0005-0000-0000-000066020000}"/>
    <cellStyle name="Cálculo 2 2 2 21 3" xfId="23469" xr:uid="{00000000-0005-0000-0000-000067020000}"/>
    <cellStyle name="Cálculo 2 2 2 21 4" xfId="31216" xr:uid="{00000000-0005-0000-0000-000068020000}"/>
    <cellStyle name="Cálculo 2 2 2 21 5" xfId="14568" xr:uid="{00000000-0005-0000-0000-000069020000}"/>
    <cellStyle name="Cálculo 2 2 2 22" xfId="599" xr:uid="{00000000-0005-0000-0000-00006A020000}"/>
    <cellStyle name="Cálculo 2 2 2 22 2" xfId="9825" xr:uid="{00000000-0005-0000-0000-00006B020000}"/>
    <cellStyle name="Cálculo 2 2 2 22 2 2" xfId="32127" xr:uid="{00000000-0005-0000-0000-00006C020000}"/>
    <cellStyle name="Cálculo 2 2 2 22 2 3" xfId="36674" xr:uid="{00000000-0005-0000-0000-00006D020000}"/>
    <cellStyle name="Cálculo 2 2 2 22 2 4" xfId="18897" xr:uid="{00000000-0005-0000-0000-00006E020000}"/>
    <cellStyle name="Cálculo 2 2 2 22 3" xfId="23470" xr:uid="{00000000-0005-0000-0000-00006F020000}"/>
    <cellStyle name="Cálculo 2 2 2 22 4" xfId="31215" xr:uid="{00000000-0005-0000-0000-000070020000}"/>
    <cellStyle name="Cálculo 2 2 2 22 5" xfId="14569" xr:uid="{00000000-0005-0000-0000-000071020000}"/>
    <cellStyle name="Cálculo 2 2 2 23" xfId="600" xr:uid="{00000000-0005-0000-0000-000072020000}"/>
    <cellStyle name="Cálculo 2 2 2 23 2" xfId="9826" xr:uid="{00000000-0005-0000-0000-000073020000}"/>
    <cellStyle name="Cálculo 2 2 2 23 2 2" xfId="32128" xr:uid="{00000000-0005-0000-0000-000074020000}"/>
    <cellStyle name="Cálculo 2 2 2 23 2 3" xfId="36675" xr:uid="{00000000-0005-0000-0000-000075020000}"/>
    <cellStyle name="Cálculo 2 2 2 23 2 4" xfId="18898" xr:uid="{00000000-0005-0000-0000-000076020000}"/>
    <cellStyle name="Cálculo 2 2 2 23 3" xfId="23471" xr:uid="{00000000-0005-0000-0000-000077020000}"/>
    <cellStyle name="Cálculo 2 2 2 23 4" xfId="31214" xr:uid="{00000000-0005-0000-0000-000078020000}"/>
    <cellStyle name="Cálculo 2 2 2 23 5" xfId="14570" xr:uid="{00000000-0005-0000-0000-000079020000}"/>
    <cellStyle name="Cálculo 2 2 2 24" xfId="601" xr:uid="{00000000-0005-0000-0000-00007A020000}"/>
    <cellStyle name="Cálculo 2 2 2 24 2" xfId="9827" xr:uid="{00000000-0005-0000-0000-00007B020000}"/>
    <cellStyle name="Cálculo 2 2 2 24 2 2" xfId="32129" xr:uid="{00000000-0005-0000-0000-00007C020000}"/>
    <cellStyle name="Cálculo 2 2 2 24 2 3" xfId="36676" xr:uid="{00000000-0005-0000-0000-00007D020000}"/>
    <cellStyle name="Cálculo 2 2 2 24 2 4" xfId="18899" xr:uid="{00000000-0005-0000-0000-00007E020000}"/>
    <cellStyle name="Cálculo 2 2 2 24 3" xfId="23472" xr:uid="{00000000-0005-0000-0000-00007F020000}"/>
    <cellStyle name="Cálculo 2 2 2 24 4" xfId="31213" xr:uid="{00000000-0005-0000-0000-000080020000}"/>
    <cellStyle name="Cálculo 2 2 2 24 5" xfId="14571" xr:uid="{00000000-0005-0000-0000-000081020000}"/>
    <cellStyle name="Cálculo 2 2 2 25" xfId="602" xr:uid="{00000000-0005-0000-0000-000082020000}"/>
    <cellStyle name="Cálculo 2 2 2 25 2" xfId="9828" xr:uid="{00000000-0005-0000-0000-000083020000}"/>
    <cellStyle name="Cálculo 2 2 2 25 2 2" xfId="32130" xr:uid="{00000000-0005-0000-0000-000084020000}"/>
    <cellStyle name="Cálculo 2 2 2 25 2 3" xfId="36677" xr:uid="{00000000-0005-0000-0000-000085020000}"/>
    <cellStyle name="Cálculo 2 2 2 25 2 4" xfId="18900" xr:uid="{00000000-0005-0000-0000-000086020000}"/>
    <cellStyle name="Cálculo 2 2 2 25 3" xfId="23473" xr:uid="{00000000-0005-0000-0000-000087020000}"/>
    <cellStyle name="Cálculo 2 2 2 25 4" xfId="31212" xr:uid="{00000000-0005-0000-0000-000088020000}"/>
    <cellStyle name="Cálculo 2 2 2 25 5" xfId="14572" xr:uid="{00000000-0005-0000-0000-000089020000}"/>
    <cellStyle name="Cálculo 2 2 2 26" xfId="603" xr:uid="{00000000-0005-0000-0000-00008A020000}"/>
    <cellStyle name="Cálculo 2 2 2 26 2" xfId="9829" xr:uid="{00000000-0005-0000-0000-00008B020000}"/>
    <cellStyle name="Cálculo 2 2 2 26 2 2" xfId="32131" xr:uid="{00000000-0005-0000-0000-00008C020000}"/>
    <cellStyle name="Cálculo 2 2 2 26 2 3" xfId="36678" xr:uid="{00000000-0005-0000-0000-00008D020000}"/>
    <cellStyle name="Cálculo 2 2 2 26 2 4" xfId="18901" xr:uid="{00000000-0005-0000-0000-00008E020000}"/>
    <cellStyle name="Cálculo 2 2 2 26 3" xfId="23474" xr:uid="{00000000-0005-0000-0000-00008F020000}"/>
    <cellStyle name="Cálculo 2 2 2 26 4" xfId="31180" xr:uid="{00000000-0005-0000-0000-000090020000}"/>
    <cellStyle name="Cálculo 2 2 2 26 5" xfId="14573" xr:uid="{00000000-0005-0000-0000-000091020000}"/>
    <cellStyle name="Cálculo 2 2 2 27" xfId="604" xr:uid="{00000000-0005-0000-0000-000092020000}"/>
    <cellStyle name="Cálculo 2 2 2 27 2" xfId="9830" xr:uid="{00000000-0005-0000-0000-000093020000}"/>
    <cellStyle name="Cálculo 2 2 2 27 2 2" xfId="32132" xr:uid="{00000000-0005-0000-0000-000094020000}"/>
    <cellStyle name="Cálculo 2 2 2 27 2 3" xfId="36679" xr:uid="{00000000-0005-0000-0000-000095020000}"/>
    <cellStyle name="Cálculo 2 2 2 27 2 4" xfId="18902" xr:uid="{00000000-0005-0000-0000-000096020000}"/>
    <cellStyle name="Cálculo 2 2 2 27 3" xfId="23475" xr:uid="{00000000-0005-0000-0000-000097020000}"/>
    <cellStyle name="Cálculo 2 2 2 27 4" xfId="31211" xr:uid="{00000000-0005-0000-0000-000098020000}"/>
    <cellStyle name="Cálculo 2 2 2 27 5" xfId="14574" xr:uid="{00000000-0005-0000-0000-000099020000}"/>
    <cellStyle name="Cálculo 2 2 2 28" xfId="605" xr:uid="{00000000-0005-0000-0000-00009A020000}"/>
    <cellStyle name="Cálculo 2 2 2 28 2" xfId="9831" xr:uid="{00000000-0005-0000-0000-00009B020000}"/>
    <cellStyle name="Cálculo 2 2 2 28 2 2" xfId="32133" xr:uid="{00000000-0005-0000-0000-00009C020000}"/>
    <cellStyle name="Cálculo 2 2 2 28 2 3" xfId="36680" xr:uid="{00000000-0005-0000-0000-00009D020000}"/>
    <cellStyle name="Cálculo 2 2 2 28 2 4" xfId="18903" xr:uid="{00000000-0005-0000-0000-00009E020000}"/>
    <cellStyle name="Cálculo 2 2 2 28 3" xfId="23476" xr:uid="{00000000-0005-0000-0000-00009F020000}"/>
    <cellStyle name="Cálculo 2 2 2 28 4" xfId="31210" xr:uid="{00000000-0005-0000-0000-0000A0020000}"/>
    <cellStyle name="Cálculo 2 2 2 28 5" xfId="14575" xr:uid="{00000000-0005-0000-0000-0000A1020000}"/>
    <cellStyle name="Cálculo 2 2 2 29" xfId="606" xr:uid="{00000000-0005-0000-0000-0000A2020000}"/>
    <cellStyle name="Cálculo 2 2 2 29 2" xfId="9832" xr:uid="{00000000-0005-0000-0000-0000A3020000}"/>
    <cellStyle name="Cálculo 2 2 2 29 2 2" xfId="32134" xr:uid="{00000000-0005-0000-0000-0000A4020000}"/>
    <cellStyle name="Cálculo 2 2 2 29 2 3" xfId="36681" xr:uid="{00000000-0005-0000-0000-0000A5020000}"/>
    <cellStyle name="Cálculo 2 2 2 29 2 4" xfId="18904" xr:uid="{00000000-0005-0000-0000-0000A6020000}"/>
    <cellStyle name="Cálculo 2 2 2 29 3" xfId="23477" xr:uid="{00000000-0005-0000-0000-0000A7020000}"/>
    <cellStyle name="Cálculo 2 2 2 29 4" xfId="31209" xr:uid="{00000000-0005-0000-0000-0000A8020000}"/>
    <cellStyle name="Cálculo 2 2 2 29 5" xfId="14576" xr:uid="{00000000-0005-0000-0000-0000A9020000}"/>
    <cellStyle name="Cálculo 2 2 2 3" xfId="118" xr:uid="{00000000-0005-0000-0000-0000AA020000}"/>
    <cellStyle name="Cálculo 2 2 2 3 10" xfId="608" xr:uid="{00000000-0005-0000-0000-0000AB020000}"/>
    <cellStyle name="Cálculo 2 2 2 3 10 2" xfId="9834" xr:uid="{00000000-0005-0000-0000-0000AC020000}"/>
    <cellStyle name="Cálculo 2 2 2 3 10 2 2" xfId="32136" xr:uid="{00000000-0005-0000-0000-0000AD020000}"/>
    <cellStyle name="Cálculo 2 2 2 3 10 2 3" xfId="36683" xr:uid="{00000000-0005-0000-0000-0000AE020000}"/>
    <cellStyle name="Cálculo 2 2 2 3 10 2 4" xfId="18906" xr:uid="{00000000-0005-0000-0000-0000AF020000}"/>
    <cellStyle name="Cálculo 2 2 2 3 10 3" xfId="23479" xr:uid="{00000000-0005-0000-0000-0000B0020000}"/>
    <cellStyle name="Cálculo 2 2 2 3 10 4" xfId="31207" xr:uid="{00000000-0005-0000-0000-0000B1020000}"/>
    <cellStyle name="Cálculo 2 2 2 3 10 5" xfId="14578" xr:uid="{00000000-0005-0000-0000-0000B2020000}"/>
    <cellStyle name="Cálculo 2 2 2 3 11" xfId="609" xr:uid="{00000000-0005-0000-0000-0000B3020000}"/>
    <cellStyle name="Cálculo 2 2 2 3 11 2" xfId="9835" xr:uid="{00000000-0005-0000-0000-0000B4020000}"/>
    <cellStyle name="Cálculo 2 2 2 3 11 2 2" xfId="32137" xr:uid="{00000000-0005-0000-0000-0000B5020000}"/>
    <cellStyle name="Cálculo 2 2 2 3 11 2 3" xfId="36684" xr:uid="{00000000-0005-0000-0000-0000B6020000}"/>
    <cellStyle name="Cálculo 2 2 2 3 11 2 4" xfId="18907" xr:uid="{00000000-0005-0000-0000-0000B7020000}"/>
    <cellStyle name="Cálculo 2 2 2 3 11 3" xfId="23480" xr:uid="{00000000-0005-0000-0000-0000B8020000}"/>
    <cellStyle name="Cálculo 2 2 2 3 11 4" xfId="31206" xr:uid="{00000000-0005-0000-0000-0000B9020000}"/>
    <cellStyle name="Cálculo 2 2 2 3 11 5" xfId="14579" xr:uid="{00000000-0005-0000-0000-0000BA020000}"/>
    <cellStyle name="Cálculo 2 2 2 3 12" xfId="610" xr:uid="{00000000-0005-0000-0000-0000BB020000}"/>
    <cellStyle name="Cálculo 2 2 2 3 12 2" xfId="9836" xr:uid="{00000000-0005-0000-0000-0000BC020000}"/>
    <cellStyle name="Cálculo 2 2 2 3 12 2 2" xfId="32138" xr:uid="{00000000-0005-0000-0000-0000BD020000}"/>
    <cellStyle name="Cálculo 2 2 2 3 12 2 3" xfId="36685" xr:uid="{00000000-0005-0000-0000-0000BE020000}"/>
    <cellStyle name="Cálculo 2 2 2 3 12 2 4" xfId="18908" xr:uid="{00000000-0005-0000-0000-0000BF020000}"/>
    <cellStyle name="Cálculo 2 2 2 3 12 3" xfId="23481" xr:uid="{00000000-0005-0000-0000-0000C0020000}"/>
    <cellStyle name="Cálculo 2 2 2 3 12 4" xfId="31205" xr:uid="{00000000-0005-0000-0000-0000C1020000}"/>
    <cellStyle name="Cálculo 2 2 2 3 12 5" xfId="14580" xr:uid="{00000000-0005-0000-0000-0000C2020000}"/>
    <cellStyle name="Cálculo 2 2 2 3 13" xfId="611" xr:uid="{00000000-0005-0000-0000-0000C3020000}"/>
    <cellStyle name="Cálculo 2 2 2 3 13 2" xfId="9837" xr:uid="{00000000-0005-0000-0000-0000C4020000}"/>
    <cellStyle name="Cálculo 2 2 2 3 13 2 2" xfId="32139" xr:uid="{00000000-0005-0000-0000-0000C5020000}"/>
    <cellStyle name="Cálculo 2 2 2 3 13 2 3" xfId="36686" xr:uid="{00000000-0005-0000-0000-0000C6020000}"/>
    <cellStyle name="Cálculo 2 2 2 3 13 2 4" xfId="18909" xr:uid="{00000000-0005-0000-0000-0000C7020000}"/>
    <cellStyle name="Cálculo 2 2 2 3 13 3" xfId="23482" xr:uid="{00000000-0005-0000-0000-0000C8020000}"/>
    <cellStyle name="Cálculo 2 2 2 3 13 4" xfId="31204" xr:uid="{00000000-0005-0000-0000-0000C9020000}"/>
    <cellStyle name="Cálculo 2 2 2 3 13 5" xfId="14581" xr:uid="{00000000-0005-0000-0000-0000CA020000}"/>
    <cellStyle name="Cálculo 2 2 2 3 14" xfId="612" xr:uid="{00000000-0005-0000-0000-0000CB020000}"/>
    <cellStyle name="Cálculo 2 2 2 3 14 2" xfId="9838" xr:uid="{00000000-0005-0000-0000-0000CC020000}"/>
    <cellStyle name="Cálculo 2 2 2 3 14 2 2" xfId="32140" xr:uid="{00000000-0005-0000-0000-0000CD020000}"/>
    <cellStyle name="Cálculo 2 2 2 3 14 2 3" xfId="36687" xr:uid="{00000000-0005-0000-0000-0000CE020000}"/>
    <cellStyle name="Cálculo 2 2 2 3 14 2 4" xfId="18910" xr:uid="{00000000-0005-0000-0000-0000CF020000}"/>
    <cellStyle name="Cálculo 2 2 2 3 14 3" xfId="23483" xr:uid="{00000000-0005-0000-0000-0000D0020000}"/>
    <cellStyle name="Cálculo 2 2 2 3 14 4" xfId="31203" xr:uid="{00000000-0005-0000-0000-0000D1020000}"/>
    <cellStyle name="Cálculo 2 2 2 3 14 5" xfId="14582" xr:uid="{00000000-0005-0000-0000-0000D2020000}"/>
    <cellStyle name="Cálculo 2 2 2 3 15" xfId="613" xr:uid="{00000000-0005-0000-0000-0000D3020000}"/>
    <cellStyle name="Cálculo 2 2 2 3 15 2" xfId="9839" xr:uid="{00000000-0005-0000-0000-0000D4020000}"/>
    <cellStyle name="Cálculo 2 2 2 3 15 2 2" xfId="32141" xr:uid="{00000000-0005-0000-0000-0000D5020000}"/>
    <cellStyle name="Cálculo 2 2 2 3 15 2 3" xfId="36688" xr:uid="{00000000-0005-0000-0000-0000D6020000}"/>
    <cellStyle name="Cálculo 2 2 2 3 15 2 4" xfId="18911" xr:uid="{00000000-0005-0000-0000-0000D7020000}"/>
    <cellStyle name="Cálculo 2 2 2 3 15 3" xfId="23484" xr:uid="{00000000-0005-0000-0000-0000D8020000}"/>
    <cellStyle name="Cálculo 2 2 2 3 15 4" xfId="31202" xr:uid="{00000000-0005-0000-0000-0000D9020000}"/>
    <cellStyle name="Cálculo 2 2 2 3 15 5" xfId="14583" xr:uid="{00000000-0005-0000-0000-0000DA020000}"/>
    <cellStyle name="Cálculo 2 2 2 3 16" xfId="614" xr:uid="{00000000-0005-0000-0000-0000DB020000}"/>
    <cellStyle name="Cálculo 2 2 2 3 16 2" xfId="9840" xr:uid="{00000000-0005-0000-0000-0000DC020000}"/>
    <cellStyle name="Cálculo 2 2 2 3 16 2 2" xfId="32142" xr:uid="{00000000-0005-0000-0000-0000DD020000}"/>
    <cellStyle name="Cálculo 2 2 2 3 16 2 3" xfId="36689" xr:uid="{00000000-0005-0000-0000-0000DE020000}"/>
    <cellStyle name="Cálculo 2 2 2 3 16 2 4" xfId="18912" xr:uid="{00000000-0005-0000-0000-0000DF020000}"/>
    <cellStyle name="Cálculo 2 2 2 3 16 3" xfId="23485" xr:uid="{00000000-0005-0000-0000-0000E0020000}"/>
    <cellStyle name="Cálculo 2 2 2 3 16 4" xfId="31201" xr:uid="{00000000-0005-0000-0000-0000E1020000}"/>
    <cellStyle name="Cálculo 2 2 2 3 16 5" xfId="14584" xr:uid="{00000000-0005-0000-0000-0000E2020000}"/>
    <cellStyle name="Cálculo 2 2 2 3 17" xfId="615" xr:uid="{00000000-0005-0000-0000-0000E3020000}"/>
    <cellStyle name="Cálculo 2 2 2 3 17 2" xfId="9841" xr:uid="{00000000-0005-0000-0000-0000E4020000}"/>
    <cellStyle name="Cálculo 2 2 2 3 17 2 2" xfId="32143" xr:uid="{00000000-0005-0000-0000-0000E5020000}"/>
    <cellStyle name="Cálculo 2 2 2 3 17 2 3" xfId="36690" xr:uid="{00000000-0005-0000-0000-0000E6020000}"/>
    <cellStyle name="Cálculo 2 2 2 3 17 2 4" xfId="18913" xr:uid="{00000000-0005-0000-0000-0000E7020000}"/>
    <cellStyle name="Cálculo 2 2 2 3 17 3" xfId="23486" xr:uid="{00000000-0005-0000-0000-0000E8020000}"/>
    <cellStyle name="Cálculo 2 2 2 3 17 4" xfId="31200" xr:uid="{00000000-0005-0000-0000-0000E9020000}"/>
    <cellStyle name="Cálculo 2 2 2 3 17 5" xfId="14585" xr:uid="{00000000-0005-0000-0000-0000EA020000}"/>
    <cellStyle name="Cálculo 2 2 2 3 18" xfId="616" xr:uid="{00000000-0005-0000-0000-0000EB020000}"/>
    <cellStyle name="Cálculo 2 2 2 3 18 2" xfId="9842" xr:uid="{00000000-0005-0000-0000-0000EC020000}"/>
    <cellStyle name="Cálculo 2 2 2 3 18 2 2" xfId="32144" xr:uid="{00000000-0005-0000-0000-0000ED020000}"/>
    <cellStyle name="Cálculo 2 2 2 3 18 2 3" xfId="36691" xr:uid="{00000000-0005-0000-0000-0000EE020000}"/>
    <cellStyle name="Cálculo 2 2 2 3 18 2 4" xfId="18914" xr:uid="{00000000-0005-0000-0000-0000EF020000}"/>
    <cellStyle name="Cálculo 2 2 2 3 18 3" xfId="23487" xr:uid="{00000000-0005-0000-0000-0000F0020000}"/>
    <cellStyle name="Cálculo 2 2 2 3 18 4" xfId="31199" xr:uid="{00000000-0005-0000-0000-0000F1020000}"/>
    <cellStyle name="Cálculo 2 2 2 3 18 5" xfId="14586" xr:uid="{00000000-0005-0000-0000-0000F2020000}"/>
    <cellStyle name="Cálculo 2 2 2 3 19" xfId="617" xr:uid="{00000000-0005-0000-0000-0000F3020000}"/>
    <cellStyle name="Cálculo 2 2 2 3 19 2" xfId="9843" xr:uid="{00000000-0005-0000-0000-0000F4020000}"/>
    <cellStyle name="Cálculo 2 2 2 3 19 2 2" xfId="32145" xr:uid="{00000000-0005-0000-0000-0000F5020000}"/>
    <cellStyle name="Cálculo 2 2 2 3 19 2 3" xfId="36692" xr:uid="{00000000-0005-0000-0000-0000F6020000}"/>
    <cellStyle name="Cálculo 2 2 2 3 19 2 4" xfId="18915" xr:uid="{00000000-0005-0000-0000-0000F7020000}"/>
    <cellStyle name="Cálculo 2 2 2 3 19 3" xfId="23488" xr:uid="{00000000-0005-0000-0000-0000F8020000}"/>
    <cellStyle name="Cálculo 2 2 2 3 19 4" xfId="31198" xr:uid="{00000000-0005-0000-0000-0000F9020000}"/>
    <cellStyle name="Cálculo 2 2 2 3 19 5" xfId="14587" xr:uid="{00000000-0005-0000-0000-0000FA020000}"/>
    <cellStyle name="Cálculo 2 2 2 3 2" xfId="618" xr:uid="{00000000-0005-0000-0000-0000FB020000}"/>
    <cellStyle name="Cálculo 2 2 2 3 2 2" xfId="9844" xr:uid="{00000000-0005-0000-0000-0000FC020000}"/>
    <cellStyle name="Cálculo 2 2 2 3 2 2 2" xfId="32146" xr:uid="{00000000-0005-0000-0000-0000FD020000}"/>
    <cellStyle name="Cálculo 2 2 2 3 2 2 3" xfId="36693" xr:uid="{00000000-0005-0000-0000-0000FE020000}"/>
    <cellStyle name="Cálculo 2 2 2 3 2 2 4" xfId="18916" xr:uid="{00000000-0005-0000-0000-0000FF020000}"/>
    <cellStyle name="Cálculo 2 2 2 3 2 3" xfId="23489" xr:uid="{00000000-0005-0000-0000-000000030000}"/>
    <cellStyle name="Cálculo 2 2 2 3 2 4" xfId="31197" xr:uid="{00000000-0005-0000-0000-000001030000}"/>
    <cellStyle name="Cálculo 2 2 2 3 2 5" xfId="14588" xr:uid="{00000000-0005-0000-0000-000002030000}"/>
    <cellStyle name="Cálculo 2 2 2 3 20" xfId="619" xr:uid="{00000000-0005-0000-0000-000003030000}"/>
    <cellStyle name="Cálculo 2 2 2 3 20 2" xfId="9845" xr:uid="{00000000-0005-0000-0000-000004030000}"/>
    <cellStyle name="Cálculo 2 2 2 3 20 2 2" xfId="32147" xr:uid="{00000000-0005-0000-0000-000005030000}"/>
    <cellStyle name="Cálculo 2 2 2 3 20 2 3" xfId="36694" xr:uid="{00000000-0005-0000-0000-000006030000}"/>
    <cellStyle name="Cálculo 2 2 2 3 20 2 4" xfId="18917" xr:uid="{00000000-0005-0000-0000-000007030000}"/>
    <cellStyle name="Cálculo 2 2 2 3 20 3" xfId="23490" xr:uid="{00000000-0005-0000-0000-000008030000}"/>
    <cellStyle name="Cálculo 2 2 2 3 20 4" xfId="31196" xr:uid="{00000000-0005-0000-0000-000009030000}"/>
    <cellStyle name="Cálculo 2 2 2 3 20 5" xfId="14589" xr:uid="{00000000-0005-0000-0000-00000A030000}"/>
    <cellStyle name="Cálculo 2 2 2 3 21" xfId="620" xr:uid="{00000000-0005-0000-0000-00000B030000}"/>
    <cellStyle name="Cálculo 2 2 2 3 21 2" xfId="9846" xr:uid="{00000000-0005-0000-0000-00000C030000}"/>
    <cellStyle name="Cálculo 2 2 2 3 21 2 2" xfId="32148" xr:uid="{00000000-0005-0000-0000-00000D030000}"/>
    <cellStyle name="Cálculo 2 2 2 3 21 2 3" xfId="36695" xr:uid="{00000000-0005-0000-0000-00000E030000}"/>
    <cellStyle name="Cálculo 2 2 2 3 21 2 4" xfId="18918" xr:uid="{00000000-0005-0000-0000-00000F030000}"/>
    <cellStyle name="Cálculo 2 2 2 3 21 3" xfId="23491" xr:uid="{00000000-0005-0000-0000-000010030000}"/>
    <cellStyle name="Cálculo 2 2 2 3 21 4" xfId="31195" xr:uid="{00000000-0005-0000-0000-000011030000}"/>
    <cellStyle name="Cálculo 2 2 2 3 21 5" xfId="14590" xr:uid="{00000000-0005-0000-0000-000012030000}"/>
    <cellStyle name="Cálculo 2 2 2 3 22" xfId="621" xr:uid="{00000000-0005-0000-0000-000013030000}"/>
    <cellStyle name="Cálculo 2 2 2 3 22 2" xfId="9847" xr:uid="{00000000-0005-0000-0000-000014030000}"/>
    <cellStyle name="Cálculo 2 2 2 3 22 2 2" xfId="32149" xr:uid="{00000000-0005-0000-0000-000015030000}"/>
    <cellStyle name="Cálculo 2 2 2 3 22 2 3" xfId="36696" xr:uid="{00000000-0005-0000-0000-000016030000}"/>
    <cellStyle name="Cálculo 2 2 2 3 22 2 4" xfId="18919" xr:uid="{00000000-0005-0000-0000-000017030000}"/>
    <cellStyle name="Cálculo 2 2 2 3 22 3" xfId="23492" xr:uid="{00000000-0005-0000-0000-000018030000}"/>
    <cellStyle name="Cálculo 2 2 2 3 22 4" xfId="31194" xr:uid="{00000000-0005-0000-0000-000019030000}"/>
    <cellStyle name="Cálculo 2 2 2 3 22 5" xfId="14591" xr:uid="{00000000-0005-0000-0000-00001A030000}"/>
    <cellStyle name="Cálculo 2 2 2 3 23" xfId="622" xr:uid="{00000000-0005-0000-0000-00001B030000}"/>
    <cellStyle name="Cálculo 2 2 2 3 23 2" xfId="9848" xr:uid="{00000000-0005-0000-0000-00001C030000}"/>
    <cellStyle name="Cálculo 2 2 2 3 23 2 2" xfId="32150" xr:uid="{00000000-0005-0000-0000-00001D030000}"/>
    <cellStyle name="Cálculo 2 2 2 3 23 2 3" xfId="36697" xr:uid="{00000000-0005-0000-0000-00001E030000}"/>
    <cellStyle name="Cálculo 2 2 2 3 23 2 4" xfId="18920" xr:uid="{00000000-0005-0000-0000-00001F030000}"/>
    <cellStyle name="Cálculo 2 2 2 3 23 3" xfId="23493" xr:uid="{00000000-0005-0000-0000-000020030000}"/>
    <cellStyle name="Cálculo 2 2 2 3 23 4" xfId="31193" xr:uid="{00000000-0005-0000-0000-000021030000}"/>
    <cellStyle name="Cálculo 2 2 2 3 23 5" xfId="14592" xr:uid="{00000000-0005-0000-0000-000022030000}"/>
    <cellStyle name="Cálculo 2 2 2 3 24" xfId="623" xr:uid="{00000000-0005-0000-0000-000023030000}"/>
    <cellStyle name="Cálculo 2 2 2 3 24 2" xfId="9849" xr:uid="{00000000-0005-0000-0000-000024030000}"/>
    <cellStyle name="Cálculo 2 2 2 3 24 2 2" xfId="32151" xr:uid="{00000000-0005-0000-0000-000025030000}"/>
    <cellStyle name="Cálculo 2 2 2 3 24 2 3" xfId="36698" xr:uid="{00000000-0005-0000-0000-000026030000}"/>
    <cellStyle name="Cálculo 2 2 2 3 24 2 4" xfId="18921" xr:uid="{00000000-0005-0000-0000-000027030000}"/>
    <cellStyle name="Cálculo 2 2 2 3 24 3" xfId="23494" xr:uid="{00000000-0005-0000-0000-000028030000}"/>
    <cellStyle name="Cálculo 2 2 2 3 24 4" xfId="31192" xr:uid="{00000000-0005-0000-0000-000029030000}"/>
    <cellStyle name="Cálculo 2 2 2 3 24 5" xfId="14593" xr:uid="{00000000-0005-0000-0000-00002A030000}"/>
    <cellStyle name="Cálculo 2 2 2 3 25" xfId="624" xr:uid="{00000000-0005-0000-0000-00002B030000}"/>
    <cellStyle name="Cálculo 2 2 2 3 25 2" xfId="9850" xr:uid="{00000000-0005-0000-0000-00002C030000}"/>
    <cellStyle name="Cálculo 2 2 2 3 25 2 2" xfId="32152" xr:uid="{00000000-0005-0000-0000-00002D030000}"/>
    <cellStyle name="Cálculo 2 2 2 3 25 2 3" xfId="36699" xr:uid="{00000000-0005-0000-0000-00002E030000}"/>
    <cellStyle name="Cálculo 2 2 2 3 25 2 4" xfId="18922" xr:uid="{00000000-0005-0000-0000-00002F030000}"/>
    <cellStyle name="Cálculo 2 2 2 3 25 3" xfId="23495" xr:uid="{00000000-0005-0000-0000-000030030000}"/>
    <cellStyle name="Cálculo 2 2 2 3 25 4" xfId="31191" xr:uid="{00000000-0005-0000-0000-000031030000}"/>
    <cellStyle name="Cálculo 2 2 2 3 25 5" xfId="14594" xr:uid="{00000000-0005-0000-0000-000032030000}"/>
    <cellStyle name="Cálculo 2 2 2 3 26" xfId="625" xr:uid="{00000000-0005-0000-0000-000033030000}"/>
    <cellStyle name="Cálculo 2 2 2 3 26 2" xfId="9851" xr:uid="{00000000-0005-0000-0000-000034030000}"/>
    <cellStyle name="Cálculo 2 2 2 3 26 2 2" xfId="32153" xr:uid="{00000000-0005-0000-0000-000035030000}"/>
    <cellStyle name="Cálculo 2 2 2 3 26 2 3" xfId="36700" xr:uid="{00000000-0005-0000-0000-000036030000}"/>
    <cellStyle name="Cálculo 2 2 2 3 26 2 4" xfId="18923" xr:uid="{00000000-0005-0000-0000-000037030000}"/>
    <cellStyle name="Cálculo 2 2 2 3 26 3" xfId="23496" xr:uid="{00000000-0005-0000-0000-000038030000}"/>
    <cellStyle name="Cálculo 2 2 2 3 26 4" xfId="31190" xr:uid="{00000000-0005-0000-0000-000039030000}"/>
    <cellStyle name="Cálculo 2 2 2 3 26 5" xfId="14595" xr:uid="{00000000-0005-0000-0000-00003A030000}"/>
    <cellStyle name="Cálculo 2 2 2 3 27" xfId="626" xr:uid="{00000000-0005-0000-0000-00003B030000}"/>
    <cellStyle name="Cálculo 2 2 2 3 27 2" xfId="9852" xr:uid="{00000000-0005-0000-0000-00003C030000}"/>
    <cellStyle name="Cálculo 2 2 2 3 27 2 2" xfId="32154" xr:uid="{00000000-0005-0000-0000-00003D030000}"/>
    <cellStyle name="Cálculo 2 2 2 3 27 2 3" xfId="36701" xr:uid="{00000000-0005-0000-0000-00003E030000}"/>
    <cellStyle name="Cálculo 2 2 2 3 27 2 4" xfId="18924" xr:uid="{00000000-0005-0000-0000-00003F030000}"/>
    <cellStyle name="Cálculo 2 2 2 3 27 3" xfId="23497" xr:uid="{00000000-0005-0000-0000-000040030000}"/>
    <cellStyle name="Cálculo 2 2 2 3 27 4" xfId="31189" xr:uid="{00000000-0005-0000-0000-000041030000}"/>
    <cellStyle name="Cálculo 2 2 2 3 27 5" xfId="14596" xr:uid="{00000000-0005-0000-0000-000042030000}"/>
    <cellStyle name="Cálculo 2 2 2 3 28" xfId="627" xr:uid="{00000000-0005-0000-0000-000043030000}"/>
    <cellStyle name="Cálculo 2 2 2 3 28 2" xfId="9853" xr:uid="{00000000-0005-0000-0000-000044030000}"/>
    <cellStyle name="Cálculo 2 2 2 3 28 2 2" xfId="32155" xr:uid="{00000000-0005-0000-0000-000045030000}"/>
    <cellStyle name="Cálculo 2 2 2 3 28 2 3" xfId="36702" xr:uid="{00000000-0005-0000-0000-000046030000}"/>
    <cellStyle name="Cálculo 2 2 2 3 28 2 4" xfId="18925" xr:uid="{00000000-0005-0000-0000-000047030000}"/>
    <cellStyle name="Cálculo 2 2 2 3 28 3" xfId="23498" xr:uid="{00000000-0005-0000-0000-000048030000}"/>
    <cellStyle name="Cálculo 2 2 2 3 28 4" xfId="31188" xr:uid="{00000000-0005-0000-0000-000049030000}"/>
    <cellStyle name="Cálculo 2 2 2 3 28 5" xfId="14597" xr:uid="{00000000-0005-0000-0000-00004A030000}"/>
    <cellStyle name="Cálculo 2 2 2 3 29" xfId="628" xr:uid="{00000000-0005-0000-0000-00004B030000}"/>
    <cellStyle name="Cálculo 2 2 2 3 29 2" xfId="9854" xr:uid="{00000000-0005-0000-0000-00004C030000}"/>
    <cellStyle name="Cálculo 2 2 2 3 29 2 2" xfId="32156" xr:uid="{00000000-0005-0000-0000-00004D030000}"/>
    <cellStyle name="Cálculo 2 2 2 3 29 2 3" xfId="36703" xr:uid="{00000000-0005-0000-0000-00004E030000}"/>
    <cellStyle name="Cálculo 2 2 2 3 29 2 4" xfId="18926" xr:uid="{00000000-0005-0000-0000-00004F030000}"/>
    <cellStyle name="Cálculo 2 2 2 3 29 3" xfId="23499" xr:uid="{00000000-0005-0000-0000-000050030000}"/>
    <cellStyle name="Cálculo 2 2 2 3 29 4" xfId="31187" xr:uid="{00000000-0005-0000-0000-000051030000}"/>
    <cellStyle name="Cálculo 2 2 2 3 29 5" xfId="14598" xr:uid="{00000000-0005-0000-0000-000052030000}"/>
    <cellStyle name="Cálculo 2 2 2 3 3" xfId="629" xr:uid="{00000000-0005-0000-0000-000053030000}"/>
    <cellStyle name="Cálculo 2 2 2 3 3 2" xfId="9855" xr:uid="{00000000-0005-0000-0000-000054030000}"/>
    <cellStyle name="Cálculo 2 2 2 3 3 2 2" xfId="32157" xr:uid="{00000000-0005-0000-0000-000055030000}"/>
    <cellStyle name="Cálculo 2 2 2 3 3 2 3" xfId="36704" xr:uid="{00000000-0005-0000-0000-000056030000}"/>
    <cellStyle name="Cálculo 2 2 2 3 3 2 4" xfId="18927" xr:uid="{00000000-0005-0000-0000-000057030000}"/>
    <cellStyle name="Cálculo 2 2 2 3 3 3" xfId="23500" xr:uid="{00000000-0005-0000-0000-000058030000}"/>
    <cellStyle name="Cálculo 2 2 2 3 3 4" xfId="31186" xr:uid="{00000000-0005-0000-0000-000059030000}"/>
    <cellStyle name="Cálculo 2 2 2 3 3 5" xfId="14599" xr:uid="{00000000-0005-0000-0000-00005A030000}"/>
    <cellStyle name="Cálculo 2 2 2 3 30" xfId="630" xr:uid="{00000000-0005-0000-0000-00005B030000}"/>
    <cellStyle name="Cálculo 2 2 2 3 30 2" xfId="9856" xr:uid="{00000000-0005-0000-0000-00005C030000}"/>
    <cellStyle name="Cálculo 2 2 2 3 30 2 2" xfId="32158" xr:uid="{00000000-0005-0000-0000-00005D030000}"/>
    <cellStyle name="Cálculo 2 2 2 3 30 2 3" xfId="36705" xr:uid="{00000000-0005-0000-0000-00005E030000}"/>
    <cellStyle name="Cálculo 2 2 2 3 30 2 4" xfId="18928" xr:uid="{00000000-0005-0000-0000-00005F030000}"/>
    <cellStyle name="Cálculo 2 2 2 3 30 3" xfId="23501" xr:uid="{00000000-0005-0000-0000-000060030000}"/>
    <cellStyle name="Cálculo 2 2 2 3 30 4" xfId="31185" xr:uid="{00000000-0005-0000-0000-000061030000}"/>
    <cellStyle name="Cálculo 2 2 2 3 30 5" xfId="14600" xr:uid="{00000000-0005-0000-0000-000062030000}"/>
    <cellStyle name="Cálculo 2 2 2 3 31" xfId="631" xr:uid="{00000000-0005-0000-0000-000063030000}"/>
    <cellStyle name="Cálculo 2 2 2 3 31 2" xfId="9857" xr:uid="{00000000-0005-0000-0000-000064030000}"/>
    <cellStyle name="Cálculo 2 2 2 3 31 2 2" xfId="32159" xr:uid="{00000000-0005-0000-0000-000065030000}"/>
    <cellStyle name="Cálculo 2 2 2 3 31 2 3" xfId="36706" xr:uid="{00000000-0005-0000-0000-000066030000}"/>
    <cellStyle name="Cálculo 2 2 2 3 31 2 4" xfId="18929" xr:uid="{00000000-0005-0000-0000-000067030000}"/>
    <cellStyle name="Cálculo 2 2 2 3 31 3" xfId="23502" xr:uid="{00000000-0005-0000-0000-000068030000}"/>
    <cellStyle name="Cálculo 2 2 2 3 31 4" xfId="31184" xr:uid="{00000000-0005-0000-0000-000069030000}"/>
    <cellStyle name="Cálculo 2 2 2 3 31 5" xfId="14601" xr:uid="{00000000-0005-0000-0000-00006A030000}"/>
    <cellStyle name="Cálculo 2 2 2 3 32" xfId="632" xr:uid="{00000000-0005-0000-0000-00006B030000}"/>
    <cellStyle name="Cálculo 2 2 2 3 32 2" xfId="9858" xr:uid="{00000000-0005-0000-0000-00006C030000}"/>
    <cellStyle name="Cálculo 2 2 2 3 32 2 2" xfId="32160" xr:uid="{00000000-0005-0000-0000-00006D030000}"/>
    <cellStyle name="Cálculo 2 2 2 3 32 2 3" xfId="36707" xr:uid="{00000000-0005-0000-0000-00006E030000}"/>
    <cellStyle name="Cálculo 2 2 2 3 32 2 4" xfId="18930" xr:uid="{00000000-0005-0000-0000-00006F030000}"/>
    <cellStyle name="Cálculo 2 2 2 3 32 3" xfId="23503" xr:uid="{00000000-0005-0000-0000-000070030000}"/>
    <cellStyle name="Cálculo 2 2 2 3 32 4" xfId="31183" xr:uid="{00000000-0005-0000-0000-000071030000}"/>
    <cellStyle name="Cálculo 2 2 2 3 32 5" xfId="14602" xr:uid="{00000000-0005-0000-0000-000072030000}"/>
    <cellStyle name="Cálculo 2 2 2 3 33" xfId="633" xr:uid="{00000000-0005-0000-0000-000073030000}"/>
    <cellStyle name="Cálculo 2 2 2 3 33 2" xfId="9859" xr:uid="{00000000-0005-0000-0000-000074030000}"/>
    <cellStyle name="Cálculo 2 2 2 3 33 2 2" xfId="32161" xr:uid="{00000000-0005-0000-0000-000075030000}"/>
    <cellStyle name="Cálculo 2 2 2 3 33 2 3" xfId="36708" xr:uid="{00000000-0005-0000-0000-000076030000}"/>
    <cellStyle name="Cálculo 2 2 2 3 33 2 4" xfId="18931" xr:uid="{00000000-0005-0000-0000-000077030000}"/>
    <cellStyle name="Cálculo 2 2 2 3 33 3" xfId="23504" xr:uid="{00000000-0005-0000-0000-000078030000}"/>
    <cellStyle name="Cálculo 2 2 2 3 33 4" xfId="31182" xr:uid="{00000000-0005-0000-0000-000079030000}"/>
    <cellStyle name="Cálculo 2 2 2 3 33 5" xfId="14603" xr:uid="{00000000-0005-0000-0000-00007A030000}"/>
    <cellStyle name="Cálculo 2 2 2 3 34" xfId="634" xr:uid="{00000000-0005-0000-0000-00007B030000}"/>
    <cellStyle name="Cálculo 2 2 2 3 34 2" xfId="9860" xr:uid="{00000000-0005-0000-0000-00007C030000}"/>
    <cellStyle name="Cálculo 2 2 2 3 34 2 2" xfId="32162" xr:uid="{00000000-0005-0000-0000-00007D030000}"/>
    <cellStyle name="Cálculo 2 2 2 3 34 2 3" xfId="36709" xr:uid="{00000000-0005-0000-0000-00007E030000}"/>
    <cellStyle name="Cálculo 2 2 2 3 34 2 4" xfId="18932" xr:uid="{00000000-0005-0000-0000-00007F030000}"/>
    <cellStyle name="Cálculo 2 2 2 3 34 3" xfId="23505" xr:uid="{00000000-0005-0000-0000-000080030000}"/>
    <cellStyle name="Cálculo 2 2 2 3 34 4" xfId="31181" xr:uid="{00000000-0005-0000-0000-000081030000}"/>
    <cellStyle name="Cálculo 2 2 2 3 34 5" xfId="14604" xr:uid="{00000000-0005-0000-0000-000082030000}"/>
    <cellStyle name="Cálculo 2 2 2 3 35" xfId="635" xr:uid="{00000000-0005-0000-0000-000083030000}"/>
    <cellStyle name="Cálculo 2 2 2 3 35 2" xfId="9861" xr:uid="{00000000-0005-0000-0000-000084030000}"/>
    <cellStyle name="Cálculo 2 2 2 3 35 2 2" xfId="32163" xr:uid="{00000000-0005-0000-0000-000085030000}"/>
    <cellStyle name="Cálculo 2 2 2 3 35 2 3" xfId="36710" xr:uid="{00000000-0005-0000-0000-000086030000}"/>
    <cellStyle name="Cálculo 2 2 2 3 35 2 4" xfId="18933" xr:uid="{00000000-0005-0000-0000-000087030000}"/>
    <cellStyle name="Cálculo 2 2 2 3 35 3" xfId="23506" xr:uid="{00000000-0005-0000-0000-000088030000}"/>
    <cellStyle name="Cálculo 2 2 2 3 35 4" xfId="31179" xr:uid="{00000000-0005-0000-0000-000089030000}"/>
    <cellStyle name="Cálculo 2 2 2 3 35 5" xfId="14605" xr:uid="{00000000-0005-0000-0000-00008A030000}"/>
    <cellStyle name="Cálculo 2 2 2 3 36" xfId="636" xr:uid="{00000000-0005-0000-0000-00008B030000}"/>
    <cellStyle name="Cálculo 2 2 2 3 36 2" xfId="9862" xr:uid="{00000000-0005-0000-0000-00008C030000}"/>
    <cellStyle name="Cálculo 2 2 2 3 36 2 2" xfId="32164" xr:uid="{00000000-0005-0000-0000-00008D030000}"/>
    <cellStyle name="Cálculo 2 2 2 3 36 2 3" xfId="36711" xr:uid="{00000000-0005-0000-0000-00008E030000}"/>
    <cellStyle name="Cálculo 2 2 2 3 36 2 4" xfId="18934" xr:uid="{00000000-0005-0000-0000-00008F030000}"/>
    <cellStyle name="Cálculo 2 2 2 3 36 3" xfId="23507" xr:uid="{00000000-0005-0000-0000-000090030000}"/>
    <cellStyle name="Cálculo 2 2 2 3 36 4" xfId="31178" xr:uid="{00000000-0005-0000-0000-000091030000}"/>
    <cellStyle name="Cálculo 2 2 2 3 36 5" xfId="14606" xr:uid="{00000000-0005-0000-0000-000092030000}"/>
    <cellStyle name="Cálculo 2 2 2 3 37" xfId="637" xr:uid="{00000000-0005-0000-0000-000093030000}"/>
    <cellStyle name="Cálculo 2 2 2 3 37 2" xfId="9863" xr:uid="{00000000-0005-0000-0000-000094030000}"/>
    <cellStyle name="Cálculo 2 2 2 3 37 2 2" xfId="32165" xr:uid="{00000000-0005-0000-0000-000095030000}"/>
    <cellStyle name="Cálculo 2 2 2 3 37 2 3" xfId="36712" xr:uid="{00000000-0005-0000-0000-000096030000}"/>
    <cellStyle name="Cálculo 2 2 2 3 37 2 4" xfId="18935" xr:uid="{00000000-0005-0000-0000-000097030000}"/>
    <cellStyle name="Cálculo 2 2 2 3 37 3" xfId="23508" xr:uid="{00000000-0005-0000-0000-000098030000}"/>
    <cellStyle name="Cálculo 2 2 2 3 37 4" xfId="31177" xr:uid="{00000000-0005-0000-0000-000099030000}"/>
    <cellStyle name="Cálculo 2 2 2 3 37 5" xfId="14607" xr:uid="{00000000-0005-0000-0000-00009A030000}"/>
    <cellStyle name="Cálculo 2 2 2 3 38" xfId="638" xr:uid="{00000000-0005-0000-0000-00009B030000}"/>
    <cellStyle name="Cálculo 2 2 2 3 38 2" xfId="9864" xr:uid="{00000000-0005-0000-0000-00009C030000}"/>
    <cellStyle name="Cálculo 2 2 2 3 38 2 2" xfId="32166" xr:uid="{00000000-0005-0000-0000-00009D030000}"/>
    <cellStyle name="Cálculo 2 2 2 3 38 2 3" xfId="36713" xr:uid="{00000000-0005-0000-0000-00009E030000}"/>
    <cellStyle name="Cálculo 2 2 2 3 38 2 4" xfId="18936" xr:uid="{00000000-0005-0000-0000-00009F030000}"/>
    <cellStyle name="Cálculo 2 2 2 3 38 3" xfId="23509" xr:uid="{00000000-0005-0000-0000-0000A0030000}"/>
    <cellStyle name="Cálculo 2 2 2 3 38 4" xfId="31176" xr:uid="{00000000-0005-0000-0000-0000A1030000}"/>
    <cellStyle name="Cálculo 2 2 2 3 38 5" xfId="14608" xr:uid="{00000000-0005-0000-0000-0000A2030000}"/>
    <cellStyle name="Cálculo 2 2 2 3 39" xfId="607" xr:uid="{00000000-0005-0000-0000-0000A3030000}"/>
    <cellStyle name="Cálculo 2 2 2 3 39 2" xfId="9833" xr:uid="{00000000-0005-0000-0000-0000A4030000}"/>
    <cellStyle name="Cálculo 2 2 2 3 39 2 2" xfId="32135" xr:uid="{00000000-0005-0000-0000-0000A5030000}"/>
    <cellStyle name="Cálculo 2 2 2 3 39 2 3" xfId="36682" xr:uid="{00000000-0005-0000-0000-0000A6030000}"/>
    <cellStyle name="Cálculo 2 2 2 3 39 2 4" xfId="18905" xr:uid="{00000000-0005-0000-0000-0000A7030000}"/>
    <cellStyle name="Cálculo 2 2 2 3 39 3" xfId="23478" xr:uid="{00000000-0005-0000-0000-0000A8030000}"/>
    <cellStyle name="Cálculo 2 2 2 3 39 4" xfId="31208" xr:uid="{00000000-0005-0000-0000-0000A9030000}"/>
    <cellStyle name="Cálculo 2 2 2 3 39 5" xfId="14577" xr:uid="{00000000-0005-0000-0000-0000AA030000}"/>
    <cellStyle name="Cálculo 2 2 2 3 4" xfId="639" xr:uid="{00000000-0005-0000-0000-0000AB030000}"/>
    <cellStyle name="Cálculo 2 2 2 3 4 2" xfId="9865" xr:uid="{00000000-0005-0000-0000-0000AC030000}"/>
    <cellStyle name="Cálculo 2 2 2 3 4 2 2" xfId="32167" xr:uid="{00000000-0005-0000-0000-0000AD030000}"/>
    <cellStyle name="Cálculo 2 2 2 3 4 2 3" xfId="36714" xr:uid="{00000000-0005-0000-0000-0000AE030000}"/>
    <cellStyle name="Cálculo 2 2 2 3 4 2 4" xfId="18937" xr:uid="{00000000-0005-0000-0000-0000AF030000}"/>
    <cellStyle name="Cálculo 2 2 2 3 4 3" xfId="23510" xr:uid="{00000000-0005-0000-0000-0000B0030000}"/>
    <cellStyle name="Cálculo 2 2 2 3 4 4" xfId="31175" xr:uid="{00000000-0005-0000-0000-0000B1030000}"/>
    <cellStyle name="Cálculo 2 2 2 3 4 5" xfId="14609" xr:uid="{00000000-0005-0000-0000-0000B2030000}"/>
    <cellStyle name="Cálculo 2 2 2 3 40" xfId="9440" xr:uid="{00000000-0005-0000-0000-0000B3030000}"/>
    <cellStyle name="Cálculo 2 2 2 3 40 2" xfId="13765" xr:uid="{00000000-0005-0000-0000-0000B4030000}"/>
    <cellStyle name="Cálculo 2 2 2 3 40 2 2" xfId="36067" xr:uid="{00000000-0005-0000-0000-0000B5030000}"/>
    <cellStyle name="Cálculo 2 2 2 3 40 2 3" xfId="40614" xr:uid="{00000000-0005-0000-0000-0000B6030000}"/>
    <cellStyle name="Cálculo 2 2 2 3 40 2 4" xfId="22837" xr:uid="{00000000-0005-0000-0000-0000B7030000}"/>
    <cellStyle name="Cálculo 2 2 2 3 40 3" xfId="31742" xr:uid="{00000000-0005-0000-0000-0000B8030000}"/>
    <cellStyle name="Cálculo 2 2 2 3 40 4" xfId="36289" xr:uid="{00000000-0005-0000-0000-0000B9030000}"/>
    <cellStyle name="Cálculo 2 2 2 3 40 5" xfId="18512" xr:uid="{00000000-0005-0000-0000-0000BA030000}"/>
    <cellStyle name="Cálculo 2 2 2 3 41" xfId="372" xr:uid="{00000000-0005-0000-0000-0000BB030000}"/>
    <cellStyle name="Cálculo 2 2 2 3 41 2" xfId="23243" xr:uid="{00000000-0005-0000-0000-0000BC030000}"/>
    <cellStyle name="Cálculo 2 2 2 3 41 3" xfId="31443" xr:uid="{00000000-0005-0000-0000-0000BD030000}"/>
    <cellStyle name="Cálculo 2 2 2 3 41 4" xfId="14342" xr:uid="{00000000-0005-0000-0000-0000BE030000}"/>
    <cellStyle name="Cálculo 2 2 2 3 42" xfId="14110" xr:uid="{00000000-0005-0000-0000-0000BF030000}"/>
    <cellStyle name="Cálculo 2 2 2 3 43" xfId="31679" xr:uid="{00000000-0005-0000-0000-0000C0030000}"/>
    <cellStyle name="Cálculo 2 2 2 3 44" xfId="14100" xr:uid="{00000000-0005-0000-0000-0000C1030000}"/>
    <cellStyle name="Cálculo 2 2 2 3 5" xfId="640" xr:uid="{00000000-0005-0000-0000-0000C2030000}"/>
    <cellStyle name="Cálculo 2 2 2 3 5 2" xfId="9866" xr:uid="{00000000-0005-0000-0000-0000C3030000}"/>
    <cellStyle name="Cálculo 2 2 2 3 5 2 2" xfId="32168" xr:uid="{00000000-0005-0000-0000-0000C4030000}"/>
    <cellStyle name="Cálculo 2 2 2 3 5 2 3" xfId="36715" xr:uid="{00000000-0005-0000-0000-0000C5030000}"/>
    <cellStyle name="Cálculo 2 2 2 3 5 2 4" xfId="18938" xr:uid="{00000000-0005-0000-0000-0000C6030000}"/>
    <cellStyle name="Cálculo 2 2 2 3 5 3" xfId="23511" xr:uid="{00000000-0005-0000-0000-0000C7030000}"/>
    <cellStyle name="Cálculo 2 2 2 3 5 4" xfId="31174" xr:uid="{00000000-0005-0000-0000-0000C8030000}"/>
    <cellStyle name="Cálculo 2 2 2 3 5 5" xfId="14610" xr:uid="{00000000-0005-0000-0000-0000C9030000}"/>
    <cellStyle name="Cálculo 2 2 2 3 6" xfId="641" xr:uid="{00000000-0005-0000-0000-0000CA030000}"/>
    <cellStyle name="Cálculo 2 2 2 3 6 2" xfId="9867" xr:uid="{00000000-0005-0000-0000-0000CB030000}"/>
    <cellStyle name="Cálculo 2 2 2 3 6 2 2" xfId="32169" xr:uid="{00000000-0005-0000-0000-0000CC030000}"/>
    <cellStyle name="Cálculo 2 2 2 3 6 2 3" xfId="36716" xr:uid="{00000000-0005-0000-0000-0000CD030000}"/>
    <cellStyle name="Cálculo 2 2 2 3 6 2 4" xfId="18939" xr:uid="{00000000-0005-0000-0000-0000CE030000}"/>
    <cellStyle name="Cálculo 2 2 2 3 6 3" xfId="23512" xr:uid="{00000000-0005-0000-0000-0000CF030000}"/>
    <cellStyle name="Cálculo 2 2 2 3 6 4" xfId="31173" xr:uid="{00000000-0005-0000-0000-0000D0030000}"/>
    <cellStyle name="Cálculo 2 2 2 3 6 5" xfId="14611" xr:uid="{00000000-0005-0000-0000-0000D1030000}"/>
    <cellStyle name="Cálculo 2 2 2 3 7" xfId="642" xr:uid="{00000000-0005-0000-0000-0000D2030000}"/>
    <cellStyle name="Cálculo 2 2 2 3 7 2" xfId="9868" xr:uid="{00000000-0005-0000-0000-0000D3030000}"/>
    <cellStyle name="Cálculo 2 2 2 3 7 2 2" xfId="32170" xr:uid="{00000000-0005-0000-0000-0000D4030000}"/>
    <cellStyle name="Cálculo 2 2 2 3 7 2 3" xfId="36717" xr:uid="{00000000-0005-0000-0000-0000D5030000}"/>
    <cellStyle name="Cálculo 2 2 2 3 7 2 4" xfId="18940" xr:uid="{00000000-0005-0000-0000-0000D6030000}"/>
    <cellStyle name="Cálculo 2 2 2 3 7 3" xfId="23513" xr:uid="{00000000-0005-0000-0000-0000D7030000}"/>
    <cellStyle name="Cálculo 2 2 2 3 7 4" xfId="31172" xr:uid="{00000000-0005-0000-0000-0000D8030000}"/>
    <cellStyle name="Cálculo 2 2 2 3 7 5" xfId="14612" xr:uid="{00000000-0005-0000-0000-0000D9030000}"/>
    <cellStyle name="Cálculo 2 2 2 3 8" xfId="643" xr:uid="{00000000-0005-0000-0000-0000DA030000}"/>
    <cellStyle name="Cálculo 2 2 2 3 8 2" xfId="9869" xr:uid="{00000000-0005-0000-0000-0000DB030000}"/>
    <cellStyle name="Cálculo 2 2 2 3 8 2 2" xfId="32171" xr:uid="{00000000-0005-0000-0000-0000DC030000}"/>
    <cellStyle name="Cálculo 2 2 2 3 8 2 3" xfId="36718" xr:uid="{00000000-0005-0000-0000-0000DD030000}"/>
    <cellStyle name="Cálculo 2 2 2 3 8 2 4" xfId="18941" xr:uid="{00000000-0005-0000-0000-0000DE030000}"/>
    <cellStyle name="Cálculo 2 2 2 3 8 3" xfId="23514" xr:uid="{00000000-0005-0000-0000-0000DF030000}"/>
    <cellStyle name="Cálculo 2 2 2 3 8 4" xfId="31171" xr:uid="{00000000-0005-0000-0000-0000E0030000}"/>
    <cellStyle name="Cálculo 2 2 2 3 8 5" xfId="14613" xr:uid="{00000000-0005-0000-0000-0000E1030000}"/>
    <cellStyle name="Cálculo 2 2 2 3 9" xfId="644" xr:uid="{00000000-0005-0000-0000-0000E2030000}"/>
    <cellStyle name="Cálculo 2 2 2 3 9 2" xfId="9870" xr:uid="{00000000-0005-0000-0000-0000E3030000}"/>
    <cellStyle name="Cálculo 2 2 2 3 9 2 2" xfId="32172" xr:uid="{00000000-0005-0000-0000-0000E4030000}"/>
    <cellStyle name="Cálculo 2 2 2 3 9 2 3" xfId="36719" xr:uid="{00000000-0005-0000-0000-0000E5030000}"/>
    <cellStyle name="Cálculo 2 2 2 3 9 2 4" xfId="18942" xr:uid="{00000000-0005-0000-0000-0000E6030000}"/>
    <cellStyle name="Cálculo 2 2 2 3 9 3" xfId="23515" xr:uid="{00000000-0005-0000-0000-0000E7030000}"/>
    <cellStyle name="Cálculo 2 2 2 3 9 4" xfId="31170" xr:uid="{00000000-0005-0000-0000-0000E8030000}"/>
    <cellStyle name="Cálculo 2 2 2 3 9 5" xfId="14614" xr:uid="{00000000-0005-0000-0000-0000E9030000}"/>
    <cellStyle name="Cálculo 2 2 2 30" xfId="645" xr:uid="{00000000-0005-0000-0000-0000EA030000}"/>
    <cellStyle name="Cálculo 2 2 2 30 2" xfId="9871" xr:uid="{00000000-0005-0000-0000-0000EB030000}"/>
    <cellStyle name="Cálculo 2 2 2 30 2 2" xfId="32173" xr:uid="{00000000-0005-0000-0000-0000EC030000}"/>
    <cellStyle name="Cálculo 2 2 2 30 2 3" xfId="36720" xr:uid="{00000000-0005-0000-0000-0000ED030000}"/>
    <cellStyle name="Cálculo 2 2 2 30 2 4" xfId="18943" xr:uid="{00000000-0005-0000-0000-0000EE030000}"/>
    <cellStyle name="Cálculo 2 2 2 30 3" xfId="23516" xr:uid="{00000000-0005-0000-0000-0000EF030000}"/>
    <cellStyle name="Cálculo 2 2 2 30 4" xfId="31168" xr:uid="{00000000-0005-0000-0000-0000F0030000}"/>
    <cellStyle name="Cálculo 2 2 2 30 5" xfId="14615" xr:uid="{00000000-0005-0000-0000-0000F1030000}"/>
    <cellStyle name="Cálculo 2 2 2 31" xfId="646" xr:uid="{00000000-0005-0000-0000-0000F2030000}"/>
    <cellStyle name="Cálculo 2 2 2 31 2" xfId="9872" xr:uid="{00000000-0005-0000-0000-0000F3030000}"/>
    <cellStyle name="Cálculo 2 2 2 31 2 2" xfId="32174" xr:uid="{00000000-0005-0000-0000-0000F4030000}"/>
    <cellStyle name="Cálculo 2 2 2 31 2 3" xfId="36721" xr:uid="{00000000-0005-0000-0000-0000F5030000}"/>
    <cellStyle name="Cálculo 2 2 2 31 2 4" xfId="18944" xr:uid="{00000000-0005-0000-0000-0000F6030000}"/>
    <cellStyle name="Cálculo 2 2 2 31 3" xfId="23517" xr:uid="{00000000-0005-0000-0000-0000F7030000}"/>
    <cellStyle name="Cálculo 2 2 2 31 4" xfId="31167" xr:uid="{00000000-0005-0000-0000-0000F8030000}"/>
    <cellStyle name="Cálculo 2 2 2 31 5" xfId="14616" xr:uid="{00000000-0005-0000-0000-0000F9030000}"/>
    <cellStyle name="Cálculo 2 2 2 32" xfId="647" xr:uid="{00000000-0005-0000-0000-0000FA030000}"/>
    <cellStyle name="Cálculo 2 2 2 32 2" xfId="9873" xr:uid="{00000000-0005-0000-0000-0000FB030000}"/>
    <cellStyle name="Cálculo 2 2 2 32 2 2" xfId="32175" xr:uid="{00000000-0005-0000-0000-0000FC030000}"/>
    <cellStyle name="Cálculo 2 2 2 32 2 3" xfId="36722" xr:uid="{00000000-0005-0000-0000-0000FD030000}"/>
    <cellStyle name="Cálculo 2 2 2 32 2 4" xfId="18945" xr:uid="{00000000-0005-0000-0000-0000FE030000}"/>
    <cellStyle name="Cálculo 2 2 2 32 3" xfId="23518" xr:uid="{00000000-0005-0000-0000-0000FF030000}"/>
    <cellStyle name="Cálculo 2 2 2 32 4" xfId="31166" xr:uid="{00000000-0005-0000-0000-000000040000}"/>
    <cellStyle name="Cálculo 2 2 2 32 5" xfId="14617" xr:uid="{00000000-0005-0000-0000-000001040000}"/>
    <cellStyle name="Cálculo 2 2 2 33" xfId="648" xr:uid="{00000000-0005-0000-0000-000002040000}"/>
    <cellStyle name="Cálculo 2 2 2 33 2" xfId="9874" xr:uid="{00000000-0005-0000-0000-000003040000}"/>
    <cellStyle name="Cálculo 2 2 2 33 2 2" xfId="32176" xr:uid="{00000000-0005-0000-0000-000004040000}"/>
    <cellStyle name="Cálculo 2 2 2 33 2 3" xfId="36723" xr:uid="{00000000-0005-0000-0000-000005040000}"/>
    <cellStyle name="Cálculo 2 2 2 33 2 4" xfId="18946" xr:uid="{00000000-0005-0000-0000-000006040000}"/>
    <cellStyle name="Cálculo 2 2 2 33 3" xfId="23519" xr:uid="{00000000-0005-0000-0000-000007040000}"/>
    <cellStyle name="Cálculo 2 2 2 33 4" xfId="31165" xr:uid="{00000000-0005-0000-0000-000008040000}"/>
    <cellStyle name="Cálculo 2 2 2 33 5" xfId="14618" xr:uid="{00000000-0005-0000-0000-000009040000}"/>
    <cellStyle name="Cálculo 2 2 2 34" xfId="649" xr:uid="{00000000-0005-0000-0000-00000A040000}"/>
    <cellStyle name="Cálculo 2 2 2 34 2" xfId="9875" xr:uid="{00000000-0005-0000-0000-00000B040000}"/>
    <cellStyle name="Cálculo 2 2 2 34 2 2" xfId="32177" xr:uid="{00000000-0005-0000-0000-00000C040000}"/>
    <cellStyle name="Cálculo 2 2 2 34 2 3" xfId="36724" xr:uid="{00000000-0005-0000-0000-00000D040000}"/>
    <cellStyle name="Cálculo 2 2 2 34 2 4" xfId="18947" xr:uid="{00000000-0005-0000-0000-00000E040000}"/>
    <cellStyle name="Cálculo 2 2 2 34 3" xfId="23520" xr:uid="{00000000-0005-0000-0000-00000F040000}"/>
    <cellStyle name="Cálculo 2 2 2 34 4" xfId="31164" xr:uid="{00000000-0005-0000-0000-000010040000}"/>
    <cellStyle name="Cálculo 2 2 2 34 5" xfId="14619" xr:uid="{00000000-0005-0000-0000-000011040000}"/>
    <cellStyle name="Cálculo 2 2 2 35" xfId="650" xr:uid="{00000000-0005-0000-0000-000012040000}"/>
    <cellStyle name="Cálculo 2 2 2 35 2" xfId="9876" xr:uid="{00000000-0005-0000-0000-000013040000}"/>
    <cellStyle name="Cálculo 2 2 2 35 2 2" xfId="32178" xr:uid="{00000000-0005-0000-0000-000014040000}"/>
    <cellStyle name="Cálculo 2 2 2 35 2 3" xfId="36725" xr:uid="{00000000-0005-0000-0000-000015040000}"/>
    <cellStyle name="Cálculo 2 2 2 35 2 4" xfId="18948" xr:uid="{00000000-0005-0000-0000-000016040000}"/>
    <cellStyle name="Cálculo 2 2 2 35 3" xfId="23521" xr:uid="{00000000-0005-0000-0000-000017040000}"/>
    <cellStyle name="Cálculo 2 2 2 35 4" xfId="31163" xr:uid="{00000000-0005-0000-0000-000018040000}"/>
    <cellStyle name="Cálculo 2 2 2 35 5" xfId="14620" xr:uid="{00000000-0005-0000-0000-000019040000}"/>
    <cellStyle name="Cálculo 2 2 2 36" xfId="651" xr:uid="{00000000-0005-0000-0000-00001A040000}"/>
    <cellStyle name="Cálculo 2 2 2 36 2" xfId="9877" xr:uid="{00000000-0005-0000-0000-00001B040000}"/>
    <cellStyle name="Cálculo 2 2 2 36 2 2" xfId="32179" xr:uid="{00000000-0005-0000-0000-00001C040000}"/>
    <cellStyle name="Cálculo 2 2 2 36 2 3" xfId="36726" xr:uid="{00000000-0005-0000-0000-00001D040000}"/>
    <cellStyle name="Cálculo 2 2 2 36 2 4" xfId="18949" xr:uid="{00000000-0005-0000-0000-00001E040000}"/>
    <cellStyle name="Cálculo 2 2 2 36 3" xfId="23522" xr:uid="{00000000-0005-0000-0000-00001F040000}"/>
    <cellStyle name="Cálculo 2 2 2 36 4" xfId="31162" xr:uid="{00000000-0005-0000-0000-000020040000}"/>
    <cellStyle name="Cálculo 2 2 2 36 5" xfId="14621" xr:uid="{00000000-0005-0000-0000-000021040000}"/>
    <cellStyle name="Cálculo 2 2 2 37" xfId="652" xr:uid="{00000000-0005-0000-0000-000022040000}"/>
    <cellStyle name="Cálculo 2 2 2 37 2" xfId="9878" xr:uid="{00000000-0005-0000-0000-000023040000}"/>
    <cellStyle name="Cálculo 2 2 2 37 2 2" xfId="32180" xr:uid="{00000000-0005-0000-0000-000024040000}"/>
    <cellStyle name="Cálculo 2 2 2 37 2 3" xfId="36727" xr:uid="{00000000-0005-0000-0000-000025040000}"/>
    <cellStyle name="Cálculo 2 2 2 37 2 4" xfId="18950" xr:uid="{00000000-0005-0000-0000-000026040000}"/>
    <cellStyle name="Cálculo 2 2 2 37 3" xfId="23523" xr:uid="{00000000-0005-0000-0000-000027040000}"/>
    <cellStyle name="Cálculo 2 2 2 37 4" xfId="31104" xr:uid="{00000000-0005-0000-0000-000028040000}"/>
    <cellStyle name="Cálculo 2 2 2 37 5" xfId="14622" xr:uid="{00000000-0005-0000-0000-000029040000}"/>
    <cellStyle name="Cálculo 2 2 2 38" xfId="653" xr:uid="{00000000-0005-0000-0000-00002A040000}"/>
    <cellStyle name="Cálculo 2 2 2 38 2" xfId="9879" xr:uid="{00000000-0005-0000-0000-00002B040000}"/>
    <cellStyle name="Cálculo 2 2 2 38 2 2" xfId="32181" xr:uid="{00000000-0005-0000-0000-00002C040000}"/>
    <cellStyle name="Cálculo 2 2 2 38 2 3" xfId="36728" xr:uid="{00000000-0005-0000-0000-00002D040000}"/>
    <cellStyle name="Cálculo 2 2 2 38 2 4" xfId="18951" xr:uid="{00000000-0005-0000-0000-00002E040000}"/>
    <cellStyle name="Cálculo 2 2 2 38 3" xfId="23524" xr:uid="{00000000-0005-0000-0000-00002F040000}"/>
    <cellStyle name="Cálculo 2 2 2 38 4" xfId="31161" xr:uid="{00000000-0005-0000-0000-000030040000}"/>
    <cellStyle name="Cálculo 2 2 2 38 5" xfId="14623" xr:uid="{00000000-0005-0000-0000-000031040000}"/>
    <cellStyle name="Cálculo 2 2 2 39" xfId="654" xr:uid="{00000000-0005-0000-0000-000032040000}"/>
    <cellStyle name="Cálculo 2 2 2 39 2" xfId="9880" xr:uid="{00000000-0005-0000-0000-000033040000}"/>
    <cellStyle name="Cálculo 2 2 2 39 2 2" xfId="32182" xr:uid="{00000000-0005-0000-0000-000034040000}"/>
    <cellStyle name="Cálculo 2 2 2 39 2 3" xfId="36729" xr:uid="{00000000-0005-0000-0000-000035040000}"/>
    <cellStyle name="Cálculo 2 2 2 39 2 4" xfId="18952" xr:uid="{00000000-0005-0000-0000-000036040000}"/>
    <cellStyle name="Cálculo 2 2 2 39 3" xfId="23525" xr:uid="{00000000-0005-0000-0000-000037040000}"/>
    <cellStyle name="Cálculo 2 2 2 39 4" xfId="31160" xr:uid="{00000000-0005-0000-0000-000038040000}"/>
    <cellStyle name="Cálculo 2 2 2 39 5" xfId="14624" xr:uid="{00000000-0005-0000-0000-000039040000}"/>
    <cellStyle name="Cálculo 2 2 2 4" xfId="655" xr:uid="{00000000-0005-0000-0000-00003A040000}"/>
    <cellStyle name="Cálculo 2 2 2 4 2" xfId="9881" xr:uid="{00000000-0005-0000-0000-00003B040000}"/>
    <cellStyle name="Cálculo 2 2 2 4 2 2" xfId="32183" xr:uid="{00000000-0005-0000-0000-00003C040000}"/>
    <cellStyle name="Cálculo 2 2 2 4 2 3" xfId="36730" xr:uid="{00000000-0005-0000-0000-00003D040000}"/>
    <cellStyle name="Cálculo 2 2 2 4 2 4" xfId="18953" xr:uid="{00000000-0005-0000-0000-00003E040000}"/>
    <cellStyle name="Cálculo 2 2 2 4 3" xfId="23526" xr:uid="{00000000-0005-0000-0000-00003F040000}"/>
    <cellStyle name="Cálculo 2 2 2 4 4" xfId="31159" xr:uid="{00000000-0005-0000-0000-000040040000}"/>
    <cellStyle name="Cálculo 2 2 2 4 5" xfId="14625" xr:uid="{00000000-0005-0000-0000-000041040000}"/>
    <cellStyle name="Cálculo 2 2 2 40" xfId="656" xr:uid="{00000000-0005-0000-0000-000042040000}"/>
    <cellStyle name="Cálculo 2 2 2 40 2" xfId="9882" xr:uid="{00000000-0005-0000-0000-000043040000}"/>
    <cellStyle name="Cálculo 2 2 2 40 2 2" xfId="32184" xr:uid="{00000000-0005-0000-0000-000044040000}"/>
    <cellStyle name="Cálculo 2 2 2 40 2 3" xfId="36731" xr:uid="{00000000-0005-0000-0000-000045040000}"/>
    <cellStyle name="Cálculo 2 2 2 40 2 4" xfId="18954" xr:uid="{00000000-0005-0000-0000-000046040000}"/>
    <cellStyle name="Cálculo 2 2 2 40 3" xfId="23527" xr:uid="{00000000-0005-0000-0000-000047040000}"/>
    <cellStyle name="Cálculo 2 2 2 40 4" xfId="31158" xr:uid="{00000000-0005-0000-0000-000048040000}"/>
    <cellStyle name="Cálculo 2 2 2 40 5" xfId="14626" xr:uid="{00000000-0005-0000-0000-000049040000}"/>
    <cellStyle name="Cálculo 2 2 2 41" xfId="657" xr:uid="{00000000-0005-0000-0000-00004A040000}"/>
    <cellStyle name="Cálculo 2 2 2 41 2" xfId="9883" xr:uid="{00000000-0005-0000-0000-00004B040000}"/>
    <cellStyle name="Cálculo 2 2 2 41 2 2" xfId="32185" xr:uid="{00000000-0005-0000-0000-00004C040000}"/>
    <cellStyle name="Cálculo 2 2 2 41 2 3" xfId="36732" xr:uid="{00000000-0005-0000-0000-00004D040000}"/>
    <cellStyle name="Cálculo 2 2 2 41 2 4" xfId="18955" xr:uid="{00000000-0005-0000-0000-00004E040000}"/>
    <cellStyle name="Cálculo 2 2 2 41 3" xfId="23528" xr:uid="{00000000-0005-0000-0000-00004F040000}"/>
    <cellStyle name="Cálculo 2 2 2 41 4" xfId="31157" xr:uid="{00000000-0005-0000-0000-000050040000}"/>
    <cellStyle name="Cálculo 2 2 2 41 5" xfId="14627" xr:uid="{00000000-0005-0000-0000-000051040000}"/>
    <cellStyle name="Cálculo 2 2 2 42" xfId="548" xr:uid="{00000000-0005-0000-0000-000052040000}"/>
    <cellStyle name="Cálculo 2 2 2 42 2" xfId="9774" xr:uid="{00000000-0005-0000-0000-000053040000}"/>
    <cellStyle name="Cálculo 2 2 2 42 2 2" xfId="32076" xr:uid="{00000000-0005-0000-0000-000054040000}"/>
    <cellStyle name="Cálculo 2 2 2 42 2 3" xfId="36623" xr:uid="{00000000-0005-0000-0000-000055040000}"/>
    <cellStyle name="Cálculo 2 2 2 42 2 4" xfId="18846" xr:uid="{00000000-0005-0000-0000-000056040000}"/>
    <cellStyle name="Cálculo 2 2 2 42 3" xfId="23419" xr:uid="{00000000-0005-0000-0000-000057040000}"/>
    <cellStyle name="Cálculo 2 2 2 42 4" xfId="31234" xr:uid="{00000000-0005-0000-0000-000058040000}"/>
    <cellStyle name="Cálculo 2 2 2 42 5" xfId="14518" xr:uid="{00000000-0005-0000-0000-000059040000}"/>
    <cellStyle name="Cálculo 2 2 2 43" xfId="9443" xr:uid="{00000000-0005-0000-0000-00005A040000}"/>
    <cellStyle name="Cálculo 2 2 2 43 2" xfId="13768" xr:uid="{00000000-0005-0000-0000-00005B040000}"/>
    <cellStyle name="Cálculo 2 2 2 43 2 2" xfId="36070" xr:uid="{00000000-0005-0000-0000-00005C040000}"/>
    <cellStyle name="Cálculo 2 2 2 43 2 3" xfId="40617" xr:uid="{00000000-0005-0000-0000-00005D040000}"/>
    <cellStyle name="Cálculo 2 2 2 43 2 4" xfId="22840" xr:uid="{00000000-0005-0000-0000-00005E040000}"/>
    <cellStyle name="Cálculo 2 2 2 43 3" xfId="31745" xr:uid="{00000000-0005-0000-0000-00005F040000}"/>
    <cellStyle name="Cálculo 2 2 2 43 4" xfId="36292" xr:uid="{00000000-0005-0000-0000-000060040000}"/>
    <cellStyle name="Cálculo 2 2 2 43 5" xfId="18515" xr:uid="{00000000-0005-0000-0000-000061040000}"/>
    <cellStyle name="Cálculo 2 2 2 44" xfId="375" xr:uid="{00000000-0005-0000-0000-000062040000}"/>
    <cellStyle name="Cálculo 2 2 2 44 2" xfId="23246" xr:uid="{00000000-0005-0000-0000-000063040000}"/>
    <cellStyle name="Cálculo 2 2 2 44 3" xfId="31440" xr:uid="{00000000-0005-0000-0000-000064040000}"/>
    <cellStyle name="Cálculo 2 2 2 44 4" xfId="14345" xr:uid="{00000000-0005-0000-0000-000065040000}"/>
    <cellStyle name="Cálculo 2 2 2 45" xfId="9688" xr:uid="{00000000-0005-0000-0000-000066040000}"/>
    <cellStyle name="Cálculo 2 2 2 45 2" xfId="31990" xr:uid="{00000000-0005-0000-0000-000067040000}"/>
    <cellStyle name="Cálculo 2 2 2 45 3" xfId="36537" xr:uid="{00000000-0005-0000-0000-000068040000}"/>
    <cellStyle name="Cálculo 2 2 2 45 4" xfId="18760" xr:uid="{00000000-0005-0000-0000-000069040000}"/>
    <cellStyle name="Cálculo 2 2 2 46" xfId="14107" xr:uid="{00000000-0005-0000-0000-00006A040000}"/>
    <cellStyle name="Cálculo 2 2 2 47" xfId="31677" xr:uid="{00000000-0005-0000-0000-00006B040000}"/>
    <cellStyle name="Cálculo 2 2 2 48" xfId="13948" xr:uid="{00000000-0005-0000-0000-00006C040000}"/>
    <cellStyle name="Cálculo 2 2 2 5" xfId="658" xr:uid="{00000000-0005-0000-0000-00006D040000}"/>
    <cellStyle name="Cálculo 2 2 2 5 2" xfId="9884" xr:uid="{00000000-0005-0000-0000-00006E040000}"/>
    <cellStyle name="Cálculo 2 2 2 5 2 2" xfId="32186" xr:uid="{00000000-0005-0000-0000-00006F040000}"/>
    <cellStyle name="Cálculo 2 2 2 5 2 3" xfId="36733" xr:uid="{00000000-0005-0000-0000-000070040000}"/>
    <cellStyle name="Cálculo 2 2 2 5 2 4" xfId="18956" xr:uid="{00000000-0005-0000-0000-000071040000}"/>
    <cellStyle name="Cálculo 2 2 2 5 3" xfId="23529" xr:uid="{00000000-0005-0000-0000-000072040000}"/>
    <cellStyle name="Cálculo 2 2 2 5 4" xfId="31156" xr:uid="{00000000-0005-0000-0000-000073040000}"/>
    <cellStyle name="Cálculo 2 2 2 5 5" xfId="14628" xr:uid="{00000000-0005-0000-0000-000074040000}"/>
    <cellStyle name="Cálculo 2 2 2 6" xfId="659" xr:uid="{00000000-0005-0000-0000-000075040000}"/>
    <cellStyle name="Cálculo 2 2 2 6 2" xfId="9885" xr:uid="{00000000-0005-0000-0000-000076040000}"/>
    <cellStyle name="Cálculo 2 2 2 6 2 2" xfId="32187" xr:uid="{00000000-0005-0000-0000-000077040000}"/>
    <cellStyle name="Cálculo 2 2 2 6 2 3" xfId="36734" xr:uid="{00000000-0005-0000-0000-000078040000}"/>
    <cellStyle name="Cálculo 2 2 2 6 2 4" xfId="18957" xr:uid="{00000000-0005-0000-0000-000079040000}"/>
    <cellStyle name="Cálculo 2 2 2 6 3" xfId="23530" xr:uid="{00000000-0005-0000-0000-00007A040000}"/>
    <cellStyle name="Cálculo 2 2 2 6 4" xfId="31155" xr:uid="{00000000-0005-0000-0000-00007B040000}"/>
    <cellStyle name="Cálculo 2 2 2 6 5" xfId="14629" xr:uid="{00000000-0005-0000-0000-00007C040000}"/>
    <cellStyle name="Cálculo 2 2 2 7" xfId="660" xr:uid="{00000000-0005-0000-0000-00007D040000}"/>
    <cellStyle name="Cálculo 2 2 2 7 2" xfId="9886" xr:uid="{00000000-0005-0000-0000-00007E040000}"/>
    <cellStyle name="Cálculo 2 2 2 7 2 2" xfId="32188" xr:uid="{00000000-0005-0000-0000-00007F040000}"/>
    <cellStyle name="Cálculo 2 2 2 7 2 3" xfId="36735" xr:uid="{00000000-0005-0000-0000-000080040000}"/>
    <cellStyle name="Cálculo 2 2 2 7 2 4" xfId="18958" xr:uid="{00000000-0005-0000-0000-000081040000}"/>
    <cellStyle name="Cálculo 2 2 2 7 3" xfId="23531" xr:uid="{00000000-0005-0000-0000-000082040000}"/>
    <cellStyle name="Cálculo 2 2 2 7 4" xfId="31154" xr:uid="{00000000-0005-0000-0000-000083040000}"/>
    <cellStyle name="Cálculo 2 2 2 7 5" xfId="14630" xr:uid="{00000000-0005-0000-0000-000084040000}"/>
    <cellStyle name="Cálculo 2 2 2 8" xfId="661" xr:uid="{00000000-0005-0000-0000-000085040000}"/>
    <cellStyle name="Cálculo 2 2 2 8 2" xfId="9887" xr:uid="{00000000-0005-0000-0000-000086040000}"/>
    <cellStyle name="Cálculo 2 2 2 8 2 2" xfId="32189" xr:uid="{00000000-0005-0000-0000-000087040000}"/>
    <cellStyle name="Cálculo 2 2 2 8 2 3" xfId="36736" xr:uid="{00000000-0005-0000-0000-000088040000}"/>
    <cellStyle name="Cálculo 2 2 2 8 2 4" xfId="18959" xr:uid="{00000000-0005-0000-0000-000089040000}"/>
    <cellStyle name="Cálculo 2 2 2 8 3" xfId="23532" xr:uid="{00000000-0005-0000-0000-00008A040000}"/>
    <cellStyle name="Cálculo 2 2 2 8 4" xfId="31153" xr:uid="{00000000-0005-0000-0000-00008B040000}"/>
    <cellStyle name="Cálculo 2 2 2 8 5" xfId="14631" xr:uid="{00000000-0005-0000-0000-00008C040000}"/>
    <cellStyle name="Cálculo 2 2 2 9" xfId="662" xr:uid="{00000000-0005-0000-0000-00008D040000}"/>
    <cellStyle name="Cálculo 2 2 2 9 2" xfId="9888" xr:uid="{00000000-0005-0000-0000-00008E040000}"/>
    <cellStyle name="Cálculo 2 2 2 9 2 2" xfId="32190" xr:uid="{00000000-0005-0000-0000-00008F040000}"/>
    <cellStyle name="Cálculo 2 2 2 9 2 3" xfId="36737" xr:uid="{00000000-0005-0000-0000-000090040000}"/>
    <cellStyle name="Cálculo 2 2 2 9 2 4" xfId="18960" xr:uid="{00000000-0005-0000-0000-000091040000}"/>
    <cellStyle name="Cálculo 2 2 2 9 3" xfId="23533" xr:uid="{00000000-0005-0000-0000-000092040000}"/>
    <cellStyle name="Cálculo 2 2 2 9 4" xfId="31152" xr:uid="{00000000-0005-0000-0000-000093040000}"/>
    <cellStyle name="Cálculo 2 2 2 9 5" xfId="14632" xr:uid="{00000000-0005-0000-0000-000094040000}"/>
    <cellStyle name="Cálculo 2 2 20" xfId="663" xr:uid="{00000000-0005-0000-0000-000095040000}"/>
    <cellStyle name="Cálculo 2 2 20 2" xfId="9889" xr:uid="{00000000-0005-0000-0000-000096040000}"/>
    <cellStyle name="Cálculo 2 2 20 2 2" xfId="32191" xr:uid="{00000000-0005-0000-0000-000097040000}"/>
    <cellStyle name="Cálculo 2 2 20 2 3" xfId="36738" xr:uid="{00000000-0005-0000-0000-000098040000}"/>
    <cellStyle name="Cálculo 2 2 20 2 4" xfId="18961" xr:uid="{00000000-0005-0000-0000-000099040000}"/>
    <cellStyle name="Cálculo 2 2 20 3" xfId="23534" xr:uid="{00000000-0005-0000-0000-00009A040000}"/>
    <cellStyle name="Cálculo 2 2 20 4" xfId="31151" xr:uid="{00000000-0005-0000-0000-00009B040000}"/>
    <cellStyle name="Cálculo 2 2 20 5" xfId="14633" xr:uid="{00000000-0005-0000-0000-00009C040000}"/>
    <cellStyle name="Cálculo 2 2 21" xfId="664" xr:uid="{00000000-0005-0000-0000-00009D040000}"/>
    <cellStyle name="Cálculo 2 2 21 2" xfId="9890" xr:uid="{00000000-0005-0000-0000-00009E040000}"/>
    <cellStyle name="Cálculo 2 2 21 2 2" xfId="32192" xr:uid="{00000000-0005-0000-0000-00009F040000}"/>
    <cellStyle name="Cálculo 2 2 21 2 3" xfId="36739" xr:uid="{00000000-0005-0000-0000-0000A0040000}"/>
    <cellStyle name="Cálculo 2 2 21 2 4" xfId="18962" xr:uid="{00000000-0005-0000-0000-0000A1040000}"/>
    <cellStyle name="Cálculo 2 2 21 3" xfId="23535" xr:uid="{00000000-0005-0000-0000-0000A2040000}"/>
    <cellStyle name="Cálculo 2 2 21 4" xfId="31150" xr:uid="{00000000-0005-0000-0000-0000A3040000}"/>
    <cellStyle name="Cálculo 2 2 21 5" xfId="14634" xr:uid="{00000000-0005-0000-0000-0000A4040000}"/>
    <cellStyle name="Cálculo 2 2 22" xfId="665" xr:uid="{00000000-0005-0000-0000-0000A5040000}"/>
    <cellStyle name="Cálculo 2 2 22 2" xfId="9891" xr:uid="{00000000-0005-0000-0000-0000A6040000}"/>
    <cellStyle name="Cálculo 2 2 22 2 2" xfId="32193" xr:uid="{00000000-0005-0000-0000-0000A7040000}"/>
    <cellStyle name="Cálculo 2 2 22 2 3" xfId="36740" xr:uid="{00000000-0005-0000-0000-0000A8040000}"/>
    <cellStyle name="Cálculo 2 2 22 2 4" xfId="18963" xr:uid="{00000000-0005-0000-0000-0000A9040000}"/>
    <cellStyle name="Cálculo 2 2 22 3" xfId="23536" xr:uid="{00000000-0005-0000-0000-0000AA040000}"/>
    <cellStyle name="Cálculo 2 2 22 4" xfId="31149" xr:uid="{00000000-0005-0000-0000-0000AB040000}"/>
    <cellStyle name="Cálculo 2 2 22 5" xfId="14635" xr:uid="{00000000-0005-0000-0000-0000AC040000}"/>
    <cellStyle name="Cálculo 2 2 23" xfId="666" xr:uid="{00000000-0005-0000-0000-0000AD040000}"/>
    <cellStyle name="Cálculo 2 2 23 2" xfId="9892" xr:uid="{00000000-0005-0000-0000-0000AE040000}"/>
    <cellStyle name="Cálculo 2 2 23 2 2" xfId="32194" xr:uid="{00000000-0005-0000-0000-0000AF040000}"/>
    <cellStyle name="Cálculo 2 2 23 2 3" xfId="36741" xr:uid="{00000000-0005-0000-0000-0000B0040000}"/>
    <cellStyle name="Cálculo 2 2 23 2 4" xfId="18964" xr:uid="{00000000-0005-0000-0000-0000B1040000}"/>
    <cellStyle name="Cálculo 2 2 23 3" xfId="23537" xr:uid="{00000000-0005-0000-0000-0000B2040000}"/>
    <cellStyle name="Cálculo 2 2 23 4" xfId="31148" xr:uid="{00000000-0005-0000-0000-0000B3040000}"/>
    <cellStyle name="Cálculo 2 2 23 5" xfId="14636" xr:uid="{00000000-0005-0000-0000-0000B4040000}"/>
    <cellStyle name="Cálculo 2 2 24" xfId="667" xr:uid="{00000000-0005-0000-0000-0000B5040000}"/>
    <cellStyle name="Cálculo 2 2 24 2" xfId="9893" xr:uid="{00000000-0005-0000-0000-0000B6040000}"/>
    <cellStyle name="Cálculo 2 2 24 2 2" xfId="32195" xr:uid="{00000000-0005-0000-0000-0000B7040000}"/>
    <cellStyle name="Cálculo 2 2 24 2 3" xfId="36742" xr:uid="{00000000-0005-0000-0000-0000B8040000}"/>
    <cellStyle name="Cálculo 2 2 24 2 4" xfId="18965" xr:uid="{00000000-0005-0000-0000-0000B9040000}"/>
    <cellStyle name="Cálculo 2 2 24 3" xfId="23538" xr:uid="{00000000-0005-0000-0000-0000BA040000}"/>
    <cellStyle name="Cálculo 2 2 24 4" xfId="31147" xr:uid="{00000000-0005-0000-0000-0000BB040000}"/>
    <cellStyle name="Cálculo 2 2 24 5" xfId="14637" xr:uid="{00000000-0005-0000-0000-0000BC040000}"/>
    <cellStyle name="Cálculo 2 2 25" xfId="668" xr:uid="{00000000-0005-0000-0000-0000BD040000}"/>
    <cellStyle name="Cálculo 2 2 25 2" xfId="9894" xr:uid="{00000000-0005-0000-0000-0000BE040000}"/>
    <cellStyle name="Cálculo 2 2 25 2 2" xfId="32196" xr:uid="{00000000-0005-0000-0000-0000BF040000}"/>
    <cellStyle name="Cálculo 2 2 25 2 3" xfId="36743" xr:uid="{00000000-0005-0000-0000-0000C0040000}"/>
    <cellStyle name="Cálculo 2 2 25 2 4" xfId="18966" xr:uid="{00000000-0005-0000-0000-0000C1040000}"/>
    <cellStyle name="Cálculo 2 2 25 3" xfId="23539" xr:uid="{00000000-0005-0000-0000-0000C2040000}"/>
    <cellStyle name="Cálculo 2 2 25 4" xfId="31115" xr:uid="{00000000-0005-0000-0000-0000C3040000}"/>
    <cellStyle name="Cálculo 2 2 25 5" xfId="14638" xr:uid="{00000000-0005-0000-0000-0000C4040000}"/>
    <cellStyle name="Cálculo 2 2 26" xfId="669" xr:uid="{00000000-0005-0000-0000-0000C5040000}"/>
    <cellStyle name="Cálculo 2 2 26 2" xfId="9895" xr:uid="{00000000-0005-0000-0000-0000C6040000}"/>
    <cellStyle name="Cálculo 2 2 26 2 2" xfId="32197" xr:uid="{00000000-0005-0000-0000-0000C7040000}"/>
    <cellStyle name="Cálculo 2 2 26 2 3" xfId="36744" xr:uid="{00000000-0005-0000-0000-0000C8040000}"/>
    <cellStyle name="Cálculo 2 2 26 2 4" xfId="18967" xr:uid="{00000000-0005-0000-0000-0000C9040000}"/>
    <cellStyle name="Cálculo 2 2 26 3" xfId="23540" xr:uid="{00000000-0005-0000-0000-0000CA040000}"/>
    <cellStyle name="Cálculo 2 2 26 4" xfId="31146" xr:uid="{00000000-0005-0000-0000-0000CB040000}"/>
    <cellStyle name="Cálculo 2 2 26 5" xfId="14639" xr:uid="{00000000-0005-0000-0000-0000CC040000}"/>
    <cellStyle name="Cálculo 2 2 27" xfId="670" xr:uid="{00000000-0005-0000-0000-0000CD040000}"/>
    <cellStyle name="Cálculo 2 2 27 2" xfId="9896" xr:uid="{00000000-0005-0000-0000-0000CE040000}"/>
    <cellStyle name="Cálculo 2 2 27 2 2" xfId="32198" xr:uid="{00000000-0005-0000-0000-0000CF040000}"/>
    <cellStyle name="Cálculo 2 2 27 2 3" xfId="36745" xr:uid="{00000000-0005-0000-0000-0000D0040000}"/>
    <cellStyle name="Cálculo 2 2 27 2 4" xfId="18968" xr:uid="{00000000-0005-0000-0000-0000D1040000}"/>
    <cellStyle name="Cálculo 2 2 27 3" xfId="23541" xr:uid="{00000000-0005-0000-0000-0000D2040000}"/>
    <cellStyle name="Cálculo 2 2 27 4" xfId="31145" xr:uid="{00000000-0005-0000-0000-0000D3040000}"/>
    <cellStyle name="Cálculo 2 2 27 5" xfId="14640" xr:uid="{00000000-0005-0000-0000-0000D4040000}"/>
    <cellStyle name="Cálculo 2 2 28" xfId="671" xr:uid="{00000000-0005-0000-0000-0000D5040000}"/>
    <cellStyle name="Cálculo 2 2 28 2" xfId="9897" xr:uid="{00000000-0005-0000-0000-0000D6040000}"/>
    <cellStyle name="Cálculo 2 2 28 2 2" xfId="32199" xr:uid="{00000000-0005-0000-0000-0000D7040000}"/>
    <cellStyle name="Cálculo 2 2 28 2 3" xfId="36746" xr:uid="{00000000-0005-0000-0000-0000D8040000}"/>
    <cellStyle name="Cálculo 2 2 28 2 4" xfId="18969" xr:uid="{00000000-0005-0000-0000-0000D9040000}"/>
    <cellStyle name="Cálculo 2 2 28 3" xfId="23542" xr:uid="{00000000-0005-0000-0000-0000DA040000}"/>
    <cellStyle name="Cálculo 2 2 28 4" xfId="31144" xr:uid="{00000000-0005-0000-0000-0000DB040000}"/>
    <cellStyle name="Cálculo 2 2 28 5" xfId="14641" xr:uid="{00000000-0005-0000-0000-0000DC040000}"/>
    <cellStyle name="Cálculo 2 2 29" xfId="672" xr:uid="{00000000-0005-0000-0000-0000DD040000}"/>
    <cellStyle name="Cálculo 2 2 29 2" xfId="9898" xr:uid="{00000000-0005-0000-0000-0000DE040000}"/>
    <cellStyle name="Cálculo 2 2 29 2 2" xfId="32200" xr:uid="{00000000-0005-0000-0000-0000DF040000}"/>
    <cellStyle name="Cálculo 2 2 29 2 3" xfId="36747" xr:uid="{00000000-0005-0000-0000-0000E0040000}"/>
    <cellStyle name="Cálculo 2 2 29 2 4" xfId="18970" xr:uid="{00000000-0005-0000-0000-0000E1040000}"/>
    <cellStyle name="Cálculo 2 2 29 3" xfId="23543" xr:uid="{00000000-0005-0000-0000-0000E2040000}"/>
    <cellStyle name="Cálculo 2 2 29 4" xfId="31143" xr:uid="{00000000-0005-0000-0000-0000E3040000}"/>
    <cellStyle name="Cálculo 2 2 29 5" xfId="14642" xr:uid="{00000000-0005-0000-0000-0000E4040000}"/>
    <cellStyle name="Cálculo 2 2 3" xfId="122" xr:uid="{00000000-0005-0000-0000-0000E5040000}"/>
    <cellStyle name="Cálculo 2 2 3 10" xfId="674" xr:uid="{00000000-0005-0000-0000-0000E6040000}"/>
    <cellStyle name="Cálculo 2 2 3 10 2" xfId="9900" xr:uid="{00000000-0005-0000-0000-0000E7040000}"/>
    <cellStyle name="Cálculo 2 2 3 10 2 2" xfId="32202" xr:uid="{00000000-0005-0000-0000-0000E8040000}"/>
    <cellStyle name="Cálculo 2 2 3 10 2 3" xfId="36749" xr:uid="{00000000-0005-0000-0000-0000E9040000}"/>
    <cellStyle name="Cálculo 2 2 3 10 2 4" xfId="18972" xr:uid="{00000000-0005-0000-0000-0000EA040000}"/>
    <cellStyle name="Cálculo 2 2 3 10 3" xfId="23545" xr:uid="{00000000-0005-0000-0000-0000EB040000}"/>
    <cellStyle name="Cálculo 2 2 3 10 4" xfId="31141" xr:uid="{00000000-0005-0000-0000-0000EC040000}"/>
    <cellStyle name="Cálculo 2 2 3 10 5" xfId="14644" xr:uid="{00000000-0005-0000-0000-0000ED040000}"/>
    <cellStyle name="Cálculo 2 2 3 11" xfId="675" xr:uid="{00000000-0005-0000-0000-0000EE040000}"/>
    <cellStyle name="Cálculo 2 2 3 11 2" xfId="9901" xr:uid="{00000000-0005-0000-0000-0000EF040000}"/>
    <cellStyle name="Cálculo 2 2 3 11 2 2" xfId="32203" xr:uid="{00000000-0005-0000-0000-0000F0040000}"/>
    <cellStyle name="Cálculo 2 2 3 11 2 3" xfId="36750" xr:uid="{00000000-0005-0000-0000-0000F1040000}"/>
    <cellStyle name="Cálculo 2 2 3 11 2 4" xfId="18973" xr:uid="{00000000-0005-0000-0000-0000F2040000}"/>
    <cellStyle name="Cálculo 2 2 3 11 3" xfId="23546" xr:uid="{00000000-0005-0000-0000-0000F3040000}"/>
    <cellStyle name="Cálculo 2 2 3 11 4" xfId="31140" xr:uid="{00000000-0005-0000-0000-0000F4040000}"/>
    <cellStyle name="Cálculo 2 2 3 11 5" xfId="14645" xr:uid="{00000000-0005-0000-0000-0000F5040000}"/>
    <cellStyle name="Cálculo 2 2 3 12" xfId="676" xr:uid="{00000000-0005-0000-0000-0000F6040000}"/>
    <cellStyle name="Cálculo 2 2 3 12 2" xfId="9902" xr:uid="{00000000-0005-0000-0000-0000F7040000}"/>
    <cellStyle name="Cálculo 2 2 3 12 2 2" xfId="32204" xr:uid="{00000000-0005-0000-0000-0000F8040000}"/>
    <cellStyle name="Cálculo 2 2 3 12 2 3" xfId="36751" xr:uid="{00000000-0005-0000-0000-0000F9040000}"/>
    <cellStyle name="Cálculo 2 2 3 12 2 4" xfId="18974" xr:uid="{00000000-0005-0000-0000-0000FA040000}"/>
    <cellStyle name="Cálculo 2 2 3 12 3" xfId="23547" xr:uid="{00000000-0005-0000-0000-0000FB040000}"/>
    <cellStyle name="Cálculo 2 2 3 12 4" xfId="31139" xr:uid="{00000000-0005-0000-0000-0000FC040000}"/>
    <cellStyle name="Cálculo 2 2 3 12 5" xfId="14646" xr:uid="{00000000-0005-0000-0000-0000FD040000}"/>
    <cellStyle name="Cálculo 2 2 3 13" xfId="677" xr:uid="{00000000-0005-0000-0000-0000FE040000}"/>
    <cellStyle name="Cálculo 2 2 3 13 2" xfId="9903" xr:uid="{00000000-0005-0000-0000-0000FF040000}"/>
    <cellStyle name="Cálculo 2 2 3 13 2 2" xfId="32205" xr:uid="{00000000-0005-0000-0000-000000050000}"/>
    <cellStyle name="Cálculo 2 2 3 13 2 3" xfId="36752" xr:uid="{00000000-0005-0000-0000-000001050000}"/>
    <cellStyle name="Cálculo 2 2 3 13 2 4" xfId="18975" xr:uid="{00000000-0005-0000-0000-000002050000}"/>
    <cellStyle name="Cálculo 2 2 3 13 3" xfId="23548" xr:uid="{00000000-0005-0000-0000-000003050000}"/>
    <cellStyle name="Cálculo 2 2 3 13 4" xfId="31138" xr:uid="{00000000-0005-0000-0000-000004050000}"/>
    <cellStyle name="Cálculo 2 2 3 13 5" xfId="14647" xr:uid="{00000000-0005-0000-0000-000005050000}"/>
    <cellStyle name="Cálculo 2 2 3 14" xfId="678" xr:uid="{00000000-0005-0000-0000-000006050000}"/>
    <cellStyle name="Cálculo 2 2 3 14 2" xfId="9904" xr:uid="{00000000-0005-0000-0000-000007050000}"/>
    <cellStyle name="Cálculo 2 2 3 14 2 2" xfId="32206" xr:uid="{00000000-0005-0000-0000-000008050000}"/>
    <cellStyle name="Cálculo 2 2 3 14 2 3" xfId="36753" xr:uid="{00000000-0005-0000-0000-000009050000}"/>
    <cellStyle name="Cálculo 2 2 3 14 2 4" xfId="18976" xr:uid="{00000000-0005-0000-0000-00000A050000}"/>
    <cellStyle name="Cálculo 2 2 3 14 3" xfId="23549" xr:uid="{00000000-0005-0000-0000-00000B050000}"/>
    <cellStyle name="Cálculo 2 2 3 14 4" xfId="31137" xr:uid="{00000000-0005-0000-0000-00000C050000}"/>
    <cellStyle name="Cálculo 2 2 3 14 5" xfId="14648" xr:uid="{00000000-0005-0000-0000-00000D050000}"/>
    <cellStyle name="Cálculo 2 2 3 15" xfId="679" xr:uid="{00000000-0005-0000-0000-00000E050000}"/>
    <cellStyle name="Cálculo 2 2 3 15 2" xfId="9905" xr:uid="{00000000-0005-0000-0000-00000F050000}"/>
    <cellStyle name="Cálculo 2 2 3 15 2 2" xfId="32207" xr:uid="{00000000-0005-0000-0000-000010050000}"/>
    <cellStyle name="Cálculo 2 2 3 15 2 3" xfId="36754" xr:uid="{00000000-0005-0000-0000-000011050000}"/>
    <cellStyle name="Cálculo 2 2 3 15 2 4" xfId="18977" xr:uid="{00000000-0005-0000-0000-000012050000}"/>
    <cellStyle name="Cálculo 2 2 3 15 3" xfId="23550" xr:uid="{00000000-0005-0000-0000-000013050000}"/>
    <cellStyle name="Cálculo 2 2 3 15 4" xfId="31136" xr:uid="{00000000-0005-0000-0000-000014050000}"/>
    <cellStyle name="Cálculo 2 2 3 15 5" xfId="14649" xr:uid="{00000000-0005-0000-0000-000015050000}"/>
    <cellStyle name="Cálculo 2 2 3 16" xfId="680" xr:uid="{00000000-0005-0000-0000-000016050000}"/>
    <cellStyle name="Cálculo 2 2 3 16 2" xfId="9906" xr:uid="{00000000-0005-0000-0000-000017050000}"/>
    <cellStyle name="Cálculo 2 2 3 16 2 2" xfId="32208" xr:uid="{00000000-0005-0000-0000-000018050000}"/>
    <cellStyle name="Cálculo 2 2 3 16 2 3" xfId="36755" xr:uid="{00000000-0005-0000-0000-000019050000}"/>
    <cellStyle name="Cálculo 2 2 3 16 2 4" xfId="18978" xr:uid="{00000000-0005-0000-0000-00001A050000}"/>
    <cellStyle name="Cálculo 2 2 3 16 3" xfId="23551" xr:uid="{00000000-0005-0000-0000-00001B050000}"/>
    <cellStyle name="Cálculo 2 2 3 16 4" xfId="31135" xr:uid="{00000000-0005-0000-0000-00001C050000}"/>
    <cellStyle name="Cálculo 2 2 3 16 5" xfId="14650" xr:uid="{00000000-0005-0000-0000-00001D050000}"/>
    <cellStyle name="Cálculo 2 2 3 17" xfId="681" xr:uid="{00000000-0005-0000-0000-00001E050000}"/>
    <cellStyle name="Cálculo 2 2 3 17 2" xfId="9907" xr:uid="{00000000-0005-0000-0000-00001F050000}"/>
    <cellStyle name="Cálculo 2 2 3 17 2 2" xfId="32209" xr:uid="{00000000-0005-0000-0000-000020050000}"/>
    <cellStyle name="Cálculo 2 2 3 17 2 3" xfId="36756" xr:uid="{00000000-0005-0000-0000-000021050000}"/>
    <cellStyle name="Cálculo 2 2 3 17 2 4" xfId="18979" xr:uid="{00000000-0005-0000-0000-000022050000}"/>
    <cellStyle name="Cálculo 2 2 3 17 3" xfId="23552" xr:uid="{00000000-0005-0000-0000-000023050000}"/>
    <cellStyle name="Cálculo 2 2 3 17 4" xfId="31134" xr:uid="{00000000-0005-0000-0000-000024050000}"/>
    <cellStyle name="Cálculo 2 2 3 17 5" xfId="14651" xr:uid="{00000000-0005-0000-0000-000025050000}"/>
    <cellStyle name="Cálculo 2 2 3 18" xfId="682" xr:uid="{00000000-0005-0000-0000-000026050000}"/>
    <cellStyle name="Cálculo 2 2 3 18 2" xfId="9908" xr:uid="{00000000-0005-0000-0000-000027050000}"/>
    <cellStyle name="Cálculo 2 2 3 18 2 2" xfId="32210" xr:uid="{00000000-0005-0000-0000-000028050000}"/>
    <cellStyle name="Cálculo 2 2 3 18 2 3" xfId="36757" xr:uid="{00000000-0005-0000-0000-000029050000}"/>
    <cellStyle name="Cálculo 2 2 3 18 2 4" xfId="18980" xr:uid="{00000000-0005-0000-0000-00002A050000}"/>
    <cellStyle name="Cálculo 2 2 3 18 3" xfId="23553" xr:uid="{00000000-0005-0000-0000-00002B050000}"/>
    <cellStyle name="Cálculo 2 2 3 18 4" xfId="31133" xr:uid="{00000000-0005-0000-0000-00002C050000}"/>
    <cellStyle name="Cálculo 2 2 3 18 5" xfId="14652" xr:uid="{00000000-0005-0000-0000-00002D050000}"/>
    <cellStyle name="Cálculo 2 2 3 19" xfId="683" xr:uid="{00000000-0005-0000-0000-00002E050000}"/>
    <cellStyle name="Cálculo 2 2 3 19 2" xfId="9909" xr:uid="{00000000-0005-0000-0000-00002F050000}"/>
    <cellStyle name="Cálculo 2 2 3 19 2 2" xfId="32211" xr:uid="{00000000-0005-0000-0000-000030050000}"/>
    <cellStyle name="Cálculo 2 2 3 19 2 3" xfId="36758" xr:uid="{00000000-0005-0000-0000-000031050000}"/>
    <cellStyle name="Cálculo 2 2 3 19 2 4" xfId="18981" xr:uid="{00000000-0005-0000-0000-000032050000}"/>
    <cellStyle name="Cálculo 2 2 3 19 3" xfId="23554" xr:uid="{00000000-0005-0000-0000-000033050000}"/>
    <cellStyle name="Cálculo 2 2 3 19 4" xfId="31132" xr:uid="{00000000-0005-0000-0000-000034050000}"/>
    <cellStyle name="Cálculo 2 2 3 19 5" xfId="14653" xr:uid="{00000000-0005-0000-0000-000035050000}"/>
    <cellStyle name="Cálculo 2 2 3 2" xfId="191" xr:uid="{00000000-0005-0000-0000-000036050000}"/>
    <cellStyle name="Cálculo 2 2 3 2 10" xfId="685" xr:uid="{00000000-0005-0000-0000-000037050000}"/>
    <cellStyle name="Cálculo 2 2 3 2 10 2" xfId="9911" xr:uid="{00000000-0005-0000-0000-000038050000}"/>
    <cellStyle name="Cálculo 2 2 3 2 10 2 2" xfId="32213" xr:uid="{00000000-0005-0000-0000-000039050000}"/>
    <cellStyle name="Cálculo 2 2 3 2 10 2 3" xfId="36760" xr:uid="{00000000-0005-0000-0000-00003A050000}"/>
    <cellStyle name="Cálculo 2 2 3 2 10 2 4" xfId="18983" xr:uid="{00000000-0005-0000-0000-00003B050000}"/>
    <cellStyle name="Cálculo 2 2 3 2 10 3" xfId="23556" xr:uid="{00000000-0005-0000-0000-00003C050000}"/>
    <cellStyle name="Cálculo 2 2 3 2 10 4" xfId="31130" xr:uid="{00000000-0005-0000-0000-00003D050000}"/>
    <cellStyle name="Cálculo 2 2 3 2 10 5" xfId="14655" xr:uid="{00000000-0005-0000-0000-00003E050000}"/>
    <cellStyle name="Cálculo 2 2 3 2 11" xfId="686" xr:uid="{00000000-0005-0000-0000-00003F050000}"/>
    <cellStyle name="Cálculo 2 2 3 2 11 2" xfId="9912" xr:uid="{00000000-0005-0000-0000-000040050000}"/>
    <cellStyle name="Cálculo 2 2 3 2 11 2 2" xfId="32214" xr:uid="{00000000-0005-0000-0000-000041050000}"/>
    <cellStyle name="Cálculo 2 2 3 2 11 2 3" xfId="36761" xr:uid="{00000000-0005-0000-0000-000042050000}"/>
    <cellStyle name="Cálculo 2 2 3 2 11 2 4" xfId="18984" xr:uid="{00000000-0005-0000-0000-000043050000}"/>
    <cellStyle name="Cálculo 2 2 3 2 11 3" xfId="23557" xr:uid="{00000000-0005-0000-0000-000044050000}"/>
    <cellStyle name="Cálculo 2 2 3 2 11 4" xfId="31129" xr:uid="{00000000-0005-0000-0000-000045050000}"/>
    <cellStyle name="Cálculo 2 2 3 2 11 5" xfId="14656" xr:uid="{00000000-0005-0000-0000-000046050000}"/>
    <cellStyle name="Cálculo 2 2 3 2 12" xfId="687" xr:uid="{00000000-0005-0000-0000-000047050000}"/>
    <cellStyle name="Cálculo 2 2 3 2 12 2" xfId="9913" xr:uid="{00000000-0005-0000-0000-000048050000}"/>
    <cellStyle name="Cálculo 2 2 3 2 12 2 2" xfId="32215" xr:uid="{00000000-0005-0000-0000-000049050000}"/>
    <cellStyle name="Cálculo 2 2 3 2 12 2 3" xfId="36762" xr:uid="{00000000-0005-0000-0000-00004A050000}"/>
    <cellStyle name="Cálculo 2 2 3 2 12 2 4" xfId="18985" xr:uid="{00000000-0005-0000-0000-00004B050000}"/>
    <cellStyle name="Cálculo 2 2 3 2 12 3" xfId="23558" xr:uid="{00000000-0005-0000-0000-00004C050000}"/>
    <cellStyle name="Cálculo 2 2 3 2 12 4" xfId="31128" xr:uid="{00000000-0005-0000-0000-00004D050000}"/>
    <cellStyle name="Cálculo 2 2 3 2 12 5" xfId="14657" xr:uid="{00000000-0005-0000-0000-00004E050000}"/>
    <cellStyle name="Cálculo 2 2 3 2 13" xfId="688" xr:uid="{00000000-0005-0000-0000-00004F050000}"/>
    <cellStyle name="Cálculo 2 2 3 2 13 2" xfId="9914" xr:uid="{00000000-0005-0000-0000-000050050000}"/>
    <cellStyle name="Cálculo 2 2 3 2 13 2 2" xfId="32216" xr:uid="{00000000-0005-0000-0000-000051050000}"/>
    <cellStyle name="Cálculo 2 2 3 2 13 2 3" xfId="36763" xr:uid="{00000000-0005-0000-0000-000052050000}"/>
    <cellStyle name="Cálculo 2 2 3 2 13 2 4" xfId="18986" xr:uid="{00000000-0005-0000-0000-000053050000}"/>
    <cellStyle name="Cálculo 2 2 3 2 13 3" xfId="23559" xr:uid="{00000000-0005-0000-0000-000054050000}"/>
    <cellStyle name="Cálculo 2 2 3 2 13 4" xfId="31127" xr:uid="{00000000-0005-0000-0000-000055050000}"/>
    <cellStyle name="Cálculo 2 2 3 2 13 5" xfId="14658" xr:uid="{00000000-0005-0000-0000-000056050000}"/>
    <cellStyle name="Cálculo 2 2 3 2 14" xfId="689" xr:uid="{00000000-0005-0000-0000-000057050000}"/>
    <cellStyle name="Cálculo 2 2 3 2 14 2" xfId="9915" xr:uid="{00000000-0005-0000-0000-000058050000}"/>
    <cellStyle name="Cálculo 2 2 3 2 14 2 2" xfId="32217" xr:uid="{00000000-0005-0000-0000-000059050000}"/>
    <cellStyle name="Cálculo 2 2 3 2 14 2 3" xfId="36764" xr:uid="{00000000-0005-0000-0000-00005A050000}"/>
    <cellStyle name="Cálculo 2 2 3 2 14 2 4" xfId="18987" xr:uid="{00000000-0005-0000-0000-00005B050000}"/>
    <cellStyle name="Cálculo 2 2 3 2 14 3" xfId="23560" xr:uid="{00000000-0005-0000-0000-00005C050000}"/>
    <cellStyle name="Cálculo 2 2 3 2 14 4" xfId="31126" xr:uid="{00000000-0005-0000-0000-00005D050000}"/>
    <cellStyle name="Cálculo 2 2 3 2 14 5" xfId="14659" xr:uid="{00000000-0005-0000-0000-00005E050000}"/>
    <cellStyle name="Cálculo 2 2 3 2 15" xfId="690" xr:uid="{00000000-0005-0000-0000-00005F050000}"/>
    <cellStyle name="Cálculo 2 2 3 2 15 2" xfId="9916" xr:uid="{00000000-0005-0000-0000-000060050000}"/>
    <cellStyle name="Cálculo 2 2 3 2 15 2 2" xfId="32218" xr:uid="{00000000-0005-0000-0000-000061050000}"/>
    <cellStyle name="Cálculo 2 2 3 2 15 2 3" xfId="36765" xr:uid="{00000000-0005-0000-0000-000062050000}"/>
    <cellStyle name="Cálculo 2 2 3 2 15 2 4" xfId="18988" xr:uid="{00000000-0005-0000-0000-000063050000}"/>
    <cellStyle name="Cálculo 2 2 3 2 15 3" xfId="23561" xr:uid="{00000000-0005-0000-0000-000064050000}"/>
    <cellStyle name="Cálculo 2 2 3 2 15 4" xfId="31125" xr:uid="{00000000-0005-0000-0000-000065050000}"/>
    <cellStyle name="Cálculo 2 2 3 2 15 5" xfId="14660" xr:uid="{00000000-0005-0000-0000-000066050000}"/>
    <cellStyle name="Cálculo 2 2 3 2 16" xfId="691" xr:uid="{00000000-0005-0000-0000-000067050000}"/>
    <cellStyle name="Cálculo 2 2 3 2 16 2" xfId="9917" xr:uid="{00000000-0005-0000-0000-000068050000}"/>
    <cellStyle name="Cálculo 2 2 3 2 16 2 2" xfId="32219" xr:uid="{00000000-0005-0000-0000-000069050000}"/>
    <cellStyle name="Cálculo 2 2 3 2 16 2 3" xfId="36766" xr:uid="{00000000-0005-0000-0000-00006A050000}"/>
    <cellStyle name="Cálculo 2 2 3 2 16 2 4" xfId="18989" xr:uid="{00000000-0005-0000-0000-00006B050000}"/>
    <cellStyle name="Cálculo 2 2 3 2 16 3" xfId="23562" xr:uid="{00000000-0005-0000-0000-00006C050000}"/>
    <cellStyle name="Cálculo 2 2 3 2 16 4" xfId="31124" xr:uid="{00000000-0005-0000-0000-00006D050000}"/>
    <cellStyle name="Cálculo 2 2 3 2 16 5" xfId="14661" xr:uid="{00000000-0005-0000-0000-00006E050000}"/>
    <cellStyle name="Cálculo 2 2 3 2 17" xfId="692" xr:uid="{00000000-0005-0000-0000-00006F050000}"/>
    <cellStyle name="Cálculo 2 2 3 2 17 2" xfId="9918" xr:uid="{00000000-0005-0000-0000-000070050000}"/>
    <cellStyle name="Cálculo 2 2 3 2 17 2 2" xfId="32220" xr:uid="{00000000-0005-0000-0000-000071050000}"/>
    <cellStyle name="Cálculo 2 2 3 2 17 2 3" xfId="36767" xr:uid="{00000000-0005-0000-0000-000072050000}"/>
    <cellStyle name="Cálculo 2 2 3 2 17 2 4" xfId="18990" xr:uid="{00000000-0005-0000-0000-000073050000}"/>
    <cellStyle name="Cálculo 2 2 3 2 17 3" xfId="23563" xr:uid="{00000000-0005-0000-0000-000074050000}"/>
    <cellStyle name="Cálculo 2 2 3 2 17 4" xfId="31123" xr:uid="{00000000-0005-0000-0000-000075050000}"/>
    <cellStyle name="Cálculo 2 2 3 2 17 5" xfId="14662" xr:uid="{00000000-0005-0000-0000-000076050000}"/>
    <cellStyle name="Cálculo 2 2 3 2 18" xfId="693" xr:uid="{00000000-0005-0000-0000-000077050000}"/>
    <cellStyle name="Cálculo 2 2 3 2 18 2" xfId="9919" xr:uid="{00000000-0005-0000-0000-000078050000}"/>
    <cellStyle name="Cálculo 2 2 3 2 18 2 2" xfId="32221" xr:uid="{00000000-0005-0000-0000-000079050000}"/>
    <cellStyle name="Cálculo 2 2 3 2 18 2 3" xfId="36768" xr:uid="{00000000-0005-0000-0000-00007A050000}"/>
    <cellStyle name="Cálculo 2 2 3 2 18 2 4" xfId="18991" xr:uid="{00000000-0005-0000-0000-00007B050000}"/>
    <cellStyle name="Cálculo 2 2 3 2 18 3" xfId="23564" xr:uid="{00000000-0005-0000-0000-00007C050000}"/>
    <cellStyle name="Cálculo 2 2 3 2 18 4" xfId="31122" xr:uid="{00000000-0005-0000-0000-00007D050000}"/>
    <cellStyle name="Cálculo 2 2 3 2 18 5" xfId="14663" xr:uid="{00000000-0005-0000-0000-00007E050000}"/>
    <cellStyle name="Cálculo 2 2 3 2 19" xfId="694" xr:uid="{00000000-0005-0000-0000-00007F050000}"/>
    <cellStyle name="Cálculo 2 2 3 2 19 2" xfId="9920" xr:uid="{00000000-0005-0000-0000-000080050000}"/>
    <cellStyle name="Cálculo 2 2 3 2 19 2 2" xfId="32222" xr:uid="{00000000-0005-0000-0000-000081050000}"/>
    <cellStyle name="Cálculo 2 2 3 2 19 2 3" xfId="36769" xr:uid="{00000000-0005-0000-0000-000082050000}"/>
    <cellStyle name="Cálculo 2 2 3 2 19 2 4" xfId="18992" xr:uid="{00000000-0005-0000-0000-000083050000}"/>
    <cellStyle name="Cálculo 2 2 3 2 19 3" xfId="23565" xr:uid="{00000000-0005-0000-0000-000084050000}"/>
    <cellStyle name="Cálculo 2 2 3 2 19 4" xfId="31121" xr:uid="{00000000-0005-0000-0000-000085050000}"/>
    <cellStyle name="Cálculo 2 2 3 2 19 5" xfId="14664" xr:uid="{00000000-0005-0000-0000-000086050000}"/>
    <cellStyle name="Cálculo 2 2 3 2 2" xfId="695" xr:uid="{00000000-0005-0000-0000-000087050000}"/>
    <cellStyle name="Cálculo 2 2 3 2 2 2" xfId="9921" xr:uid="{00000000-0005-0000-0000-000088050000}"/>
    <cellStyle name="Cálculo 2 2 3 2 2 2 2" xfId="32223" xr:uid="{00000000-0005-0000-0000-000089050000}"/>
    <cellStyle name="Cálculo 2 2 3 2 2 2 3" xfId="36770" xr:uid="{00000000-0005-0000-0000-00008A050000}"/>
    <cellStyle name="Cálculo 2 2 3 2 2 2 4" xfId="18993" xr:uid="{00000000-0005-0000-0000-00008B050000}"/>
    <cellStyle name="Cálculo 2 2 3 2 2 3" xfId="23566" xr:uid="{00000000-0005-0000-0000-00008C050000}"/>
    <cellStyle name="Cálculo 2 2 3 2 2 4" xfId="31120" xr:uid="{00000000-0005-0000-0000-00008D050000}"/>
    <cellStyle name="Cálculo 2 2 3 2 2 5" xfId="14665" xr:uid="{00000000-0005-0000-0000-00008E050000}"/>
    <cellStyle name="Cálculo 2 2 3 2 20" xfId="696" xr:uid="{00000000-0005-0000-0000-00008F050000}"/>
    <cellStyle name="Cálculo 2 2 3 2 20 2" xfId="9922" xr:uid="{00000000-0005-0000-0000-000090050000}"/>
    <cellStyle name="Cálculo 2 2 3 2 20 2 2" xfId="32224" xr:uid="{00000000-0005-0000-0000-000091050000}"/>
    <cellStyle name="Cálculo 2 2 3 2 20 2 3" xfId="36771" xr:uid="{00000000-0005-0000-0000-000092050000}"/>
    <cellStyle name="Cálculo 2 2 3 2 20 2 4" xfId="18994" xr:uid="{00000000-0005-0000-0000-000093050000}"/>
    <cellStyle name="Cálculo 2 2 3 2 20 3" xfId="23567" xr:uid="{00000000-0005-0000-0000-000094050000}"/>
    <cellStyle name="Cálculo 2 2 3 2 20 4" xfId="31119" xr:uid="{00000000-0005-0000-0000-000095050000}"/>
    <cellStyle name="Cálculo 2 2 3 2 20 5" xfId="14666" xr:uid="{00000000-0005-0000-0000-000096050000}"/>
    <cellStyle name="Cálculo 2 2 3 2 21" xfId="697" xr:uid="{00000000-0005-0000-0000-000097050000}"/>
    <cellStyle name="Cálculo 2 2 3 2 21 2" xfId="9923" xr:uid="{00000000-0005-0000-0000-000098050000}"/>
    <cellStyle name="Cálculo 2 2 3 2 21 2 2" xfId="32225" xr:uid="{00000000-0005-0000-0000-000099050000}"/>
    <cellStyle name="Cálculo 2 2 3 2 21 2 3" xfId="36772" xr:uid="{00000000-0005-0000-0000-00009A050000}"/>
    <cellStyle name="Cálculo 2 2 3 2 21 2 4" xfId="18995" xr:uid="{00000000-0005-0000-0000-00009B050000}"/>
    <cellStyle name="Cálculo 2 2 3 2 21 3" xfId="23568" xr:uid="{00000000-0005-0000-0000-00009C050000}"/>
    <cellStyle name="Cálculo 2 2 3 2 21 4" xfId="31118" xr:uid="{00000000-0005-0000-0000-00009D050000}"/>
    <cellStyle name="Cálculo 2 2 3 2 21 5" xfId="14667" xr:uid="{00000000-0005-0000-0000-00009E050000}"/>
    <cellStyle name="Cálculo 2 2 3 2 22" xfId="698" xr:uid="{00000000-0005-0000-0000-00009F050000}"/>
    <cellStyle name="Cálculo 2 2 3 2 22 2" xfId="9924" xr:uid="{00000000-0005-0000-0000-0000A0050000}"/>
    <cellStyle name="Cálculo 2 2 3 2 22 2 2" xfId="32226" xr:uid="{00000000-0005-0000-0000-0000A1050000}"/>
    <cellStyle name="Cálculo 2 2 3 2 22 2 3" xfId="36773" xr:uid="{00000000-0005-0000-0000-0000A2050000}"/>
    <cellStyle name="Cálculo 2 2 3 2 22 2 4" xfId="18996" xr:uid="{00000000-0005-0000-0000-0000A3050000}"/>
    <cellStyle name="Cálculo 2 2 3 2 22 3" xfId="23569" xr:uid="{00000000-0005-0000-0000-0000A4050000}"/>
    <cellStyle name="Cálculo 2 2 3 2 22 4" xfId="31117" xr:uid="{00000000-0005-0000-0000-0000A5050000}"/>
    <cellStyle name="Cálculo 2 2 3 2 22 5" xfId="14668" xr:uid="{00000000-0005-0000-0000-0000A6050000}"/>
    <cellStyle name="Cálculo 2 2 3 2 23" xfId="699" xr:uid="{00000000-0005-0000-0000-0000A7050000}"/>
    <cellStyle name="Cálculo 2 2 3 2 23 2" xfId="9925" xr:uid="{00000000-0005-0000-0000-0000A8050000}"/>
    <cellStyle name="Cálculo 2 2 3 2 23 2 2" xfId="32227" xr:uid="{00000000-0005-0000-0000-0000A9050000}"/>
    <cellStyle name="Cálculo 2 2 3 2 23 2 3" xfId="36774" xr:uid="{00000000-0005-0000-0000-0000AA050000}"/>
    <cellStyle name="Cálculo 2 2 3 2 23 2 4" xfId="18997" xr:uid="{00000000-0005-0000-0000-0000AB050000}"/>
    <cellStyle name="Cálculo 2 2 3 2 23 3" xfId="23570" xr:uid="{00000000-0005-0000-0000-0000AC050000}"/>
    <cellStyle name="Cálculo 2 2 3 2 23 4" xfId="31116" xr:uid="{00000000-0005-0000-0000-0000AD050000}"/>
    <cellStyle name="Cálculo 2 2 3 2 23 5" xfId="14669" xr:uid="{00000000-0005-0000-0000-0000AE050000}"/>
    <cellStyle name="Cálculo 2 2 3 2 24" xfId="700" xr:uid="{00000000-0005-0000-0000-0000AF050000}"/>
    <cellStyle name="Cálculo 2 2 3 2 24 2" xfId="9926" xr:uid="{00000000-0005-0000-0000-0000B0050000}"/>
    <cellStyle name="Cálculo 2 2 3 2 24 2 2" xfId="32228" xr:uid="{00000000-0005-0000-0000-0000B1050000}"/>
    <cellStyle name="Cálculo 2 2 3 2 24 2 3" xfId="36775" xr:uid="{00000000-0005-0000-0000-0000B2050000}"/>
    <cellStyle name="Cálculo 2 2 3 2 24 2 4" xfId="18998" xr:uid="{00000000-0005-0000-0000-0000B3050000}"/>
    <cellStyle name="Cálculo 2 2 3 2 24 3" xfId="23571" xr:uid="{00000000-0005-0000-0000-0000B4050000}"/>
    <cellStyle name="Cálculo 2 2 3 2 24 4" xfId="31114" xr:uid="{00000000-0005-0000-0000-0000B5050000}"/>
    <cellStyle name="Cálculo 2 2 3 2 24 5" xfId="14670" xr:uid="{00000000-0005-0000-0000-0000B6050000}"/>
    <cellStyle name="Cálculo 2 2 3 2 25" xfId="701" xr:uid="{00000000-0005-0000-0000-0000B7050000}"/>
    <cellStyle name="Cálculo 2 2 3 2 25 2" xfId="9927" xr:uid="{00000000-0005-0000-0000-0000B8050000}"/>
    <cellStyle name="Cálculo 2 2 3 2 25 2 2" xfId="32229" xr:uid="{00000000-0005-0000-0000-0000B9050000}"/>
    <cellStyle name="Cálculo 2 2 3 2 25 2 3" xfId="36776" xr:uid="{00000000-0005-0000-0000-0000BA050000}"/>
    <cellStyle name="Cálculo 2 2 3 2 25 2 4" xfId="18999" xr:uid="{00000000-0005-0000-0000-0000BB050000}"/>
    <cellStyle name="Cálculo 2 2 3 2 25 3" xfId="23572" xr:uid="{00000000-0005-0000-0000-0000BC050000}"/>
    <cellStyle name="Cálculo 2 2 3 2 25 4" xfId="31113" xr:uid="{00000000-0005-0000-0000-0000BD050000}"/>
    <cellStyle name="Cálculo 2 2 3 2 25 5" xfId="14671" xr:uid="{00000000-0005-0000-0000-0000BE050000}"/>
    <cellStyle name="Cálculo 2 2 3 2 26" xfId="702" xr:uid="{00000000-0005-0000-0000-0000BF050000}"/>
    <cellStyle name="Cálculo 2 2 3 2 26 2" xfId="9928" xr:uid="{00000000-0005-0000-0000-0000C0050000}"/>
    <cellStyle name="Cálculo 2 2 3 2 26 2 2" xfId="32230" xr:uid="{00000000-0005-0000-0000-0000C1050000}"/>
    <cellStyle name="Cálculo 2 2 3 2 26 2 3" xfId="36777" xr:uid="{00000000-0005-0000-0000-0000C2050000}"/>
    <cellStyle name="Cálculo 2 2 3 2 26 2 4" xfId="19000" xr:uid="{00000000-0005-0000-0000-0000C3050000}"/>
    <cellStyle name="Cálculo 2 2 3 2 26 3" xfId="23573" xr:uid="{00000000-0005-0000-0000-0000C4050000}"/>
    <cellStyle name="Cálculo 2 2 3 2 26 4" xfId="31112" xr:uid="{00000000-0005-0000-0000-0000C5050000}"/>
    <cellStyle name="Cálculo 2 2 3 2 26 5" xfId="14672" xr:uid="{00000000-0005-0000-0000-0000C6050000}"/>
    <cellStyle name="Cálculo 2 2 3 2 27" xfId="703" xr:uid="{00000000-0005-0000-0000-0000C7050000}"/>
    <cellStyle name="Cálculo 2 2 3 2 27 2" xfId="9929" xr:uid="{00000000-0005-0000-0000-0000C8050000}"/>
    <cellStyle name="Cálculo 2 2 3 2 27 2 2" xfId="32231" xr:uid="{00000000-0005-0000-0000-0000C9050000}"/>
    <cellStyle name="Cálculo 2 2 3 2 27 2 3" xfId="36778" xr:uid="{00000000-0005-0000-0000-0000CA050000}"/>
    <cellStyle name="Cálculo 2 2 3 2 27 2 4" xfId="19001" xr:uid="{00000000-0005-0000-0000-0000CB050000}"/>
    <cellStyle name="Cálculo 2 2 3 2 27 3" xfId="23574" xr:uid="{00000000-0005-0000-0000-0000CC050000}"/>
    <cellStyle name="Cálculo 2 2 3 2 27 4" xfId="31111" xr:uid="{00000000-0005-0000-0000-0000CD050000}"/>
    <cellStyle name="Cálculo 2 2 3 2 27 5" xfId="14673" xr:uid="{00000000-0005-0000-0000-0000CE050000}"/>
    <cellStyle name="Cálculo 2 2 3 2 28" xfId="704" xr:uid="{00000000-0005-0000-0000-0000CF050000}"/>
    <cellStyle name="Cálculo 2 2 3 2 28 2" xfId="9930" xr:uid="{00000000-0005-0000-0000-0000D0050000}"/>
    <cellStyle name="Cálculo 2 2 3 2 28 2 2" xfId="32232" xr:uid="{00000000-0005-0000-0000-0000D1050000}"/>
    <cellStyle name="Cálculo 2 2 3 2 28 2 3" xfId="36779" xr:uid="{00000000-0005-0000-0000-0000D2050000}"/>
    <cellStyle name="Cálculo 2 2 3 2 28 2 4" xfId="19002" xr:uid="{00000000-0005-0000-0000-0000D3050000}"/>
    <cellStyle name="Cálculo 2 2 3 2 28 3" xfId="23575" xr:uid="{00000000-0005-0000-0000-0000D4050000}"/>
    <cellStyle name="Cálculo 2 2 3 2 28 4" xfId="31110" xr:uid="{00000000-0005-0000-0000-0000D5050000}"/>
    <cellStyle name="Cálculo 2 2 3 2 28 5" xfId="14674" xr:uid="{00000000-0005-0000-0000-0000D6050000}"/>
    <cellStyle name="Cálculo 2 2 3 2 29" xfId="705" xr:uid="{00000000-0005-0000-0000-0000D7050000}"/>
    <cellStyle name="Cálculo 2 2 3 2 29 2" xfId="9931" xr:uid="{00000000-0005-0000-0000-0000D8050000}"/>
    <cellStyle name="Cálculo 2 2 3 2 29 2 2" xfId="32233" xr:uid="{00000000-0005-0000-0000-0000D9050000}"/>
    <cellStyle name="Cálculo 2 2 3 2 29 2 3" xfId="36780" xr:uid="{00000000-0005-0000-0000-0000DA050000}"/>
    <cellStyle name="Cálculo 2 2 3 2 29 2 4" xfId="19003" xr:uid="{00000000-0005-0000-0000-0000DB050000}"/>
    <cellStyle name="Cálculo 2 2 3 2 29 3" xfId="23576" xr:uid="{00000000-0005-0000-0000-0000DC050000}"/>
    <cellStyle name="Cálculo 2 2 3 2 29 4" xfId="31109" xr:uid="{00000000-0005-0000-0000-0000DD050000}"/>
    <cellStyle name="Cálculo 2 2 3 2 29 5" xfId="14675" xr:uid="{00000000-0005-0000-0000-0000DE050000}"/>
    <cellStyle name="Cálculo 2 2 3 2 3" xfId="706" xr:uid="{00000000-0005-0000-0000-0000DF050000}"/>
    <cellStyle name="Cálculo 2 2 3 2 3 2" xfId="9932" xr:uid="{00000000-0005-0000-0000-0000E0050000}"/>
    <cellStyle name="Cálculo 2 2 3 2 3 2 2" xfId="32234" xr:uid="{00000000-0005-0000-0000-0000E1050000}"/>
    <cellStyle name="Cálculo 2 2 3 2 3 2 3" xfId="36781" xr:uid="{00000000-0005-0000-0000-0000E2050000}"/>
    <cellStyle name="Cálculo 2 2 3 2 3 2 4" xfId="19004" xr:uid="{00000000-0005-0000-0000-0000E3050000}"/>
    <cellStyle name="Cálculo 2 2 3 2 3 3" xfId="23577" xr:uid="{00000000-0005-0000-0000-0000E4050000}"/>
    <cellStyle name="Cálculo 2 2 3 2 3 4" xfId="31108" xr:uid="{00000000-0005-0000-0000-0000E5050000}"/>
    <cellStyle name="Cálculo 2 2 3 2 3 5" xfId="14676" xr:uid="{00000000-0005-0000-0000-0000E6050000}"/>
    <cellStyle name="Cálculo 2 2 3 2 30" xfId="707" xr:uid="{00000000-0005-0000-0000-0000E7050000}"/>
    <cellStyle name="Cálculo 2 2 3 2 30 2" xfId="9933" xr:uid="{00000000-0005-0000-0000-0000E8050000}"/>
    <cellStyle name="Cálculo 2 2 3 2 30 2 2" xfId="32235" xr:uid="{00000000-0005-0000-0000-0000E9050000}"/>
    <cellStyle name="Cálculo 2 2 3 2 30 2 3" xfId="36782" xr:uid="{00000000-0005-0000-0000-0000EA050000}"/>
    <cellStyle name="Cálculo 2 2 3 2 30 2 4" xfId="19005" xr:uid="{00000000-0005-0000-0000-0000EB050000}"/>
    <cellStyle name="Cálculo 2 2 3 2 30 3" xfId="23578" xr:uid="{00000000-0005-0000-0000-0000EC050000}"/>
    <cellStyle name="Cálculo 2 2 3 2 30 4" xfId="31107" xr:uid="{00000000-0005-0000-0000-0000ED050000}"/>
    <cellStyle name="Cálculo 2 2 3 2 30 5" xfId="14677" xr:uid="{00000000-0005-0000-0000-0000EE050000}"/>
    <cellStyle name="Cálculo 2 2 3 2 31" xfId="708" xr:uid="{00000000-0005-0000-0000-0000EF050000}"/>
    <cellStyle name="Cálculo 2 2 3 2 31 2" xfId="9934" xr:uid="{00000000-0005-0000-0000-0000F0050000}"/>
    <cellStyle name="Cálculo 2 2 3 2 31 2 2" xfId="32236" xr:uid="{00000000-0005-0000-0000-0000F1050000}"/>
    <cellStyle name="Cálculo 2 2 3 2 31 2 3" xfId="36783" xr:uid="{00000000-0005-0000-0000-0000F2050000}"/>
    <cellStyle name="Cálculo 2 2 3 2 31 2 4" xfId="19006" xr:uid="{00000000-0005-0000-0000-0000F3050000}"/>
    <cellStyle name="Cálculo 2 2 3 2 31 3" xfId="23579" xr:uid="{00000000-0005-0000-0000-0000F4050000}"/>
    <cellStyle name="Cálculo 2 2 3 2 31 4" xfId="31106" xr:uid="{00000000-0005-0000-0000-0000F5050000}"/>
    <cellStyle name="Cálculo 2 2 3 2 31 5" xfId="14678" xr:uid="{00000000-0005-0000-0000-0000F6050000}"/>
    <cellStyle name="Cálculo 2 2 3 2 32" xfId="709" xr:uid="{00000000-0005-0000-0000-0000F7050000}"/>
    <cellStyle name="Cálculo 2 2 3 2 32 2" xfId="9935" xr:uid="{00000000-0005-0000-0000-0000F8050000}"/>
    <cellStyle name="Cálculo 2 2 3 2 32 2 2" xfId="32237" xr:uid="{00000000-0005-0000-0000-0000F9050000}"/>
    <cellStyle name="Cálculo 2 2 3 2 32 2 3" xfId="36784" xr:uid="{00000000-0005-0000-0000-0000FA050000}"/>
    <cellStyle name="Cálculo 2 2 3 2 32 2 4" xfId="19007" xr:uid="{00000000-0005-0000-0000-0000FB050000}"/>
    <cellStyle name="Cálculo 2 2 3 2 32 3" xfId="23580" xr:uid="{00000000-0005-0000-0000-0000FC050000}"/>
    <cellStyle name="Cálculo 2 2 3 2 32 4" xfId="31105" xr:uid="{00000000-0005-0000-0000-0000FD050000}"/>
    <cellStyle name="Cálculo 2 2 3 2 32 5" xfId="14679" xr:uid="{00000000-0005-0000-0000-0000FE050000}"/>
    <cellStyle name="Cálculo 2 2 3 2 33" xfId="710" xr:uid="{00000000-0005-0000-0000-0000FF050000}"/>
    <cellStyle name="Cálculo 2 2 3 2 33 2" xfId="9936" xr:uid="{00000000-0005-0000-0000-000000060000}"/>
    <cellStyle name="Cálculo 2 2 3 2 33 2 2" xfId="32238" xr:uid="{00000000-0005-0000-0000-000001060000}"/>
    <cellStyle name="Cálculo 2 2 3 2 33 2 3" xfId="36785" xr:uid="{00000000-0005-0000-0000-000002060000}"/>
    <cellStyle name="Cálculo 2 2 3 2 33 2 4" xfId="19008" xr:uid="{00000000-0005-0000-0000-000003060000}"/>
    <cellStyle name="Cálculo 2 2 3 2 33 3" xfId="23581" xr:uid="{00000000-0005-0000-0000-000004060000}"/>
    <cellStyle name="Cálculo 2 2 3 2 33 4" xfId="31103" xr:uid="{00000000-0005-0000-0000-000005060000}"/>
    <cellStyle name="Cálculo 2 2 3 2 33 5" xfId="14680" xr:uid="{00000000-0005-0000-0000-000006060000}"/>
    <cellStyle name="Cálculo 2 2 3 2 34" xfId="711" xr:uid="{00000000-0005-0000-0000-000007060000}"/>
    <cellStyle name="Cálculo 2 2 3 2 34 2" xfId="9937" xr:uid="{00000000-0005-0000-0000-000008060000}"/>
    <cellStyle name="Cálculo 2 2 3 2 34 2 2" xfId="32239" xr:uid="{00000000-0005-0000-0000-000009060000}"/>
    <cellStyle name="Cálculo 2 2 3 2 34 2 3" xfId="36786" xr:uid="{00000000-0005-0000-0000-00000A060000}"/>
    <cellStyle name="Cálculo 2 2 3 2 34 2 4" xfId="19009" xr:uid="{00000000-0005-0000-0000-00000B060000}"/>
    <cellStyle name="Cálculo 2 2 3 2 34 3" xfId="23582" xr:uid="{00000000-0005-0000-0000-00000C060000}"/>
    <cellStyle name="Cálculo 2 2 3 2 34 4" xfId="31102" xr:uid="{00000000-0005-0000-0000-00000D060000}"/>
    <cellStyle name="Cálculo 2 2 3 2 34 5" xfId="14681" xr:uid="{00000000-0005-0000-0000-00000E060000}"/>
    <cellStyle name="Cálculo 2 2 3 2 35" xfId="712" xr:uid="{00000000-0005-0000-0000-00000F060000}"/>
    <cellStyle name="Cálculo 2 2 3 2 35 2" xfId="9938" xr:uid="{00000000-0005-0000-0000-000010060000}"/>
    <cellStyle name="Cálculo 2 2 3 2 35 2 2" xfId="32240" xr:uid="{00000000-0005-0000-0000-000011060000}"/>
    <cellStyle name="Cálculo 2 2 3 2 35 2 3" xfId="36787" xr:uid="{00000000-0005-0000-0000-000012060000}"/>
    <cellStyle name="Cálculo 2 2 3 2 35 2 4" xfId="19010" xr:uid="{00000000-0005-0000-0000-000013060000}"/>
    <cellStyle name="Cálculo 2 2 3 2 35 3" xfId="23583" xr:uid="{00000000-0005-0000-0000-000014060000}"/>
    <cellStyle name="Cálculo 2 2 3 2 35 4" xfId="31101" xr:uid="{00000000-0005-0000-0000-000015060000}"/>
    <cellStyle name="Cálculo 2 2 3 2 35 5" xfId="14682" xr:uid="{00000000-0005-0000-0000-000016060000}"/>
    <cellStyle name="Cálculo 2 2 3 2 36" xfId="713" xr:uid="{00000000-0005-0000-0000-000017060000}"/>
    <cellStyle name="Cálculo 2 2 3 2 36 2" xfId="9939" xr:uid="{00000000-0005-0000-0000-000018060000}"/>
    <cellStyle name="Cálculo 2 2 3 2 36 2 2" xfId="32241" xr:uid="{00000000-0005-0000-0000-000019060000}"/>
    <cellStyle name="Cálculo 2 2 3 2 36 2 3" xfId="36788" xr:uid="{00000000-0005-0000-0000-00001A060000}"/>
    <cellStyle name="Cálculo 2 2 3 2 36 2 4" xfId="19011" xr:uid="{00000000-0005-0000-0000-00001B060000}"/>
    <cellStyle name="Cálculo 2 2 3 2 36 3" xfId="23584" xr:uid="{00000000-0005-0000-0000-00001C060000}"/>
    <cellStyle name="Cálculo 2 2 3 2 36 4" xfId="31100" xr:uid="{00000000-0005-0000-0000-00001D060000}"/>
    <cellStyle name="Cálculo 2 2 3 2 36 5" xfId="14683" xr:uid="{00000000-0005-0000-0000-00001E060000}"/>
    <cellStyle name="Cálculo 2 2 3 2 37" xfId="714" xr:uid="{00000000-0005-0000-0000-00001F060000}"/>
    <cellStyle name="Cálculo 2 2 3 2 37 2" xfId="9940" xr:uid="{00000000-0005-0000-0000-000020060000}"/>
    <cellStyle name="Cálculo 2 2 3 2 37 2 2" xfId="32242" xr:uid="{00000000-0005-0000-0000-000021060000}"/>
    <cellStyle name="Cálculo 2 2 3 2 37 2 3" xfId="36789" xr:uid="{00000000-0005-0000-0000-000022060000}"/>
    <cellStyle name="Cálculo 2 2 3 2 37 2 4" xfId="19012" xr:uid="{00000000-0005-0000-0000-000023060000}"/>
    <cellStyle name="Cálculo 2 2 3 2 37 3" xfId="23585" xr:uid="{00000000-0005-0000-0000-000024060000}"/>
    <cellStyle name="Cálculo 2 2 3 2 37 4" xfId="31099" xr:uid="{00000000-0005-0000-0000-000025060000}"/>
    <cellStyle name="Cálculo 2 2 3 2 37 5" xfId="14684" xr:uid="{00000000-0005-0000-0000-000026060000}"/>
    <cellStyle name="Cálculo 2 2 3 2 38" xfId="715" xr:uid="{00000000-0005-0000-0000-000027060000}"/>
    <cellStyle name="Cálculo 2 2 3 2 38 2" xfId="9941" xr:uid="{00000000-0005-0000-0000-000028060000}"/>
    <cellStyle name="Cálculo 2 2 3 2 38 2 2" xfId="32243" xr:uid="{00000000-0005-0000-0000-000029060000}"/>
    <cellStyle name="Cálculo 2 2 3 2 38 2 3" xfId="36790" xr:uid="{00000000-0005-0000-0000-00002A060000}"/>
    <cellStyle name="Cálculo 2 2 3 2 38 2 4" xfId="19013" xr:uid="{00000000-0005-0000-0000-00002B060000}"/>
    <cellStyle name="Cálculo 2 2 3 2 38 3" xfId="23586" xr:uid="{00000000-0005-0000-0000-00002C060000}"/>
    <cellStyle name="Cálculo 2 2 3 2 38 4" xfId="31098" xr:uid="{00000000-0005-0000-0000-00002D060000}"/>
    <cellStyle name="Cálculo 2 2 3 2 38 5" xfId="14685" xr:uid="{00000000-0005-0000-0000-00002E060000}"/>
    <cellStyle name="Cálculo 2 2 3 2 39" xfId="684" xr:uid="{00000000-0005-0000-0000-00002F060000}"/>
    <cellStyle name="Cálculo 2 2 3 2 39 2" xfId="9910" xr:uid="{00000000-0005-0000-0000-000030060000}"/>
    <cellStyle name="Cálculo 2 2 3 2 39 2 2" xfId="32212" xr:uid="{00000000-0005-0000-0000-000031060000}"/>
    <cellStyle name="Cálculo 2 2 3 2 39 2 3" xfId="36759" xr:uid="{00000000-0005-0000-0000-000032060000}"/>
    <cellStyle name="Cálculo 2 2 3 2 39 2 4" xfId="18982" xr:uid="{00000000-0005-0000-0000-000033060000}"/>
    <cellStyle name="Cálculo 2 2 3 2 39 3" xfId="23555" xr:uid="{00000000-0005-0000-0000-000034060000}"/>
    <cellStyle name="Cálculo 2 2 3 2 39 4" xfId="31131" xr:uid="{00000000-0005-0000-0000-000035060000}"/>
    <cellStyle name="Cálculo 2 2 3 2 39 5" xfId="14654" xr:uid="{00000000-0005-0000-0000-000036060000}"/>
    <cellStyle name="Cálculo 2 2 3 2 4" xfId="716" xr:uid="{00000000-0005-0000-0000-000037060000}"/>
    <cellStyle name="Cálculo 2 2 3 2 4 2" xfId="9942" xr:uid="{00000000-0005-0000-0000-000038060000}"/>
    <cellStyle name="Cálculo 2 2 3 2 4 2 2" xfId="32244" xr:uid="{00000000-0005-0000-0000-000039060000}"/>
    <cellStyle name="Cálculo 2 2 3 2 4 2 3" xfId="36791" xr:uid="{00000000-0005-0000-0000-00003A060000}"/>
    <cellStyle name="Cálculo 2 2 3 2 4 2 4" xfId="19014" xr:uid="{00000000-0005-0000-0000-00003B060000}"/>
    <cellStyle name="Cálculo 2 2 3 2 4 3" xfId="23587" xr:uid="{00000000-0005-0000-0000-00003C060000}"/>
    <cellStyle name="Cálculo 2 2 3 2 4 4" xfId="31097" xr:uid="{00000000-0005-0000-0000-00003D060000}"/>
    <cellStyle name="Cálculo 2 2 3 2 4 5" xfId="14686" xr:uid="{00000000-0005-0000-0000-00003E060000}"/>
    <cellStyle name="Cálculo 2 2 3 2 40" xfId="9509" xr:uid="{00000000-0005-0000-0000-00003F060000}"/>
    <cellStyle name="Cálculo 2 2 3 2 40 2" xfId="13824" xr:uid="{00000000-0005-0000-0000-000040060000}"/>
    <cellStyle name="Cálculo 2 2 3 2 40 2 2" xfId="36126" xr:uid="{00000000-0005-0000-0000-000041060000}"/>
    <cellStyle name="Cálculo 2 2 3 2 40 2 3" xfId="40673" xr:uid="{00000000-0005-0000-0000-000042060000}"/>
    <cellStyle name="Cálculo 2 2 3 2 40 2 4" xfId="22896" xr:uid="{00000000-0005-0000-0000-000043060000}"/>
    <cellStyle name="Cálculo 2 2 3 2 40 3" xfId="31811" xr:uid="{00000000-0005-0000-0000-000044060000}"/>
    <cellStyle name="Cálculo 2 2 3 2 40 4" xfId="36358" xr:uid="{00000000-0005-0000-0000-000045060000}"/>
    <cellStyle name="Cálculo 2 2 3 2 40 5" xfId="18581" xr:uid="{00000000-0005-0000-0000-000046060000}"/>
    <cellStyle name="Cálculo 2 2 3 2 41" xfId="9724" xr:uid="{00000000-0005-0000-0000-000047060000}"/>
    <cellStyle name="Cálculo 2 2 3 2 41 2" xfId="32026" xr:uid="{00000000-0005-0000-0000-000048060000}"/>
    <cellStyle name="Cálculo 2 2 3 2 41 3" xfId="36573" xr:uid="{00000000-0005-0000-0000-000049060000}"/>
    <cellStyle name="Cálculo 2 2 3 2 41 4" xfId="18796" xr:uid="{00000000-0005-0000-0000-00004A060000}"/>
    <cellStyle name="Cálculo 2 2 3 2 42" xfId="23062" xr:uid="{00000000-0005-0000-0000-00004B060000}"/>
    <cellStyle name="Cálculo 2 2 3 2 43" xfId="31608" xr:uid="{00000000-0005-0000-0000-00004C060000}"/>
    <cellStyle name="Cálculo 2 2 3 2 44" xfId="14172" xr:uid="{00000000-0005-0000-0000-00004D060000}"/>
    <cellStyle name="Cálculo 2 2 3 2 5" xfId="717" xr:uid="{00000000-0005-0000-0000-00004E060000}"/>
    <cellStyle name="Cálculo 2 2 3 2 5 2" xfId="9943" xr:uid="{00000000-0005-0000-0000-00004F060000}"/>
    <cellStyle name="Cálculo 2 2 3 2 5 2 2" xfId="32245" xr:uid="{00000000-0005-0000-0000-000050060000}"/>
    <cellStyle name="Cálculo 2 2 3 2 5 2 3" xfId="36792" xr:uid="{00000000-0005-0000-0000-000051060000}"/>
    <cellStyle name="Cálculo 2 2 3 2 5 2 4" xfId="19015" xr:uid="{00000000-0005-0000-0000-000052060000}"/>
    <cellStyle name="Cálculo 2 2 3 2 5 3" xfId="23588" xr:uid="{00000000-0005-0000-0000-000053060000}"/>
    <cellStyle name="Cálculo 2 2 3 2 5 4" xfId="31039" xr:uid="{00000000-0005-0000-0000-000054060000}"/>
    <cellStyle name="Cálculo 2 2 3 2 5 5" xfId="14687" xr:uid="{00000000-0005-0000-0000-000055060000}"/>
    <cellStyle name="Cálculo 2 2 3 2 6" xfId="718" xr:uid="{00000000-0005-0000-0000-000056060000}"/>
    <cellStyle name="Cálculo 2 2 3 2 6 2" xfId="9944" xr:uid="{00000000-0005-0000-0000-000057060000}"/>
    <cellStyle name="Cálculo 2 2 3 2 6 2 2" xfId="32246" xr:uid="{00000000-0005-0000-0000-000058060000}"/>
    <cellStyle name="Cálculo 2 2 3 2 6 2 3" xfId="36793" xr:uid="{00000000-0005-0000-0000-000059060000}"/>
    <cellStyle name="Cálculo 2 2 3 2 6 2 4" xfId="19016" xr:uid="{00000000-0005-0000-0000-00005A060000}"/>
    <cellStyle name="Cálculo 2 2 3 2 6 3" xfId="23589" xr:uid="{00000000-0005-0000-0000-00005B060000}"/>
    <cellStyle name="Cálculo 2 2 3 2 6 4" xfId="31096" xr:uid="{00000000-0005-0000-0000-00005C060000}"/>
    <cellStyle name="Cálculo 2 2 3 2 6 5" xfId="14688" xr:uid="{00000000-0005-0000-0000-00005D060000}"/>
    <cellStyle name="Cálculo 2 2 3 2 7" xfId="719" xr:uid="{00000000-0005-0000-0000-00005E060000}"/>
    <cellStyle name="Cálculo 2 2 3 2 7 2" xfId="9945" xr:uid="{00000000-0005-0000-0000-00005F060000}"/>
    <cellStyle name="Cálculo 2 2 3 2 7 2 2" xfId="32247" xr:uid="{00000000-0005-0000-0000-000060060000}"/>
    <cellStyle name="Cálculo 2 2 3 2 7 2 3" xfId="36794" xr:uid="{00000000-0005-0000-0000-000061060000}"/>
    <cellStyle name="Cálculo 2 2 3 2 7 2 4" xfId="19017" xr:uid="{00000000-0005-0000-0000-000062060000}"/>
    <cellStyle name="Cálculo 2 2 3 2 7 3" xfId="23590" xr:uid="{00000000-0005-0000-0000-000063060000}"/>
    <cellStyle name="Cálculo 2 2 3 2 7 4" xfId="31095" xr:uid="{00000000-0005-0000-0000-000064060000}"/>
    <cellStyle name="Cálculo 2 2 3 2 7 5" xfId="14689" xr:uid="{00000000-0005-0000-0000-000065060000}"/>
    <cellStyle name="Cálculo 2 2 3 2 8" xfId="720" xr:uid="{00000000-0005-0000-0000-000066060000}"/>
    <cellStyle name="Cálculo 2 2 3 2 8 2" xfId="9946" xr:uid="{00000000-0005-0000-0000-000067060000}"/>
    <cellStyle name="Cálculo 2 2 3 2 8 2 2" xfId="32248" xr:uid="{00000000-0005-0000-0000-000068060000}"/>
    <cellStyle name="Cálculo 2 2 3 2 8 2 3" xfId="36795" xr:uid="{00000000-0005-0000-0000-000069060000}"/>
    <cellStyle name="Cálculo 2 2 3 2 8 2 4" xfId="19018" xr:uid="{00000000-0005-0000-0000-00006A060000}"/>
    <cellStyle name="Cálculo 2 2 3 2 8 3" xfId="23591" xr:uid="{00000000-0005-0000-0000-00006B060000}"/>
    <cellStyle name="Cálculo 2 2 3 2 8 4" xfId="31094" xr:uid="{00000000-0005-0000-0000-00006C060000}"/>
    <cellStyle name="Cálculo 2 2 3 2 8 5" xfId="14690" xr:uid="{00000000-0005-0000-0000-00006D060000}"/>
    <cellStyle name="Cálculo 2 2 3 2 9" xfId="721" xr:uid="{00000000-0005-0000-0000-00006E060000}"/>
    <cellStyle name="Cálculo 2 2 3 2 9 2" xfId="9947" xr:uid="{00000000-0005-0000-0000-00006F060000}"/>
    <cellStyle name="Cálculo 2 2 3 2 9 2 2" xfId="32249" xr:uid="{00000000-0005-0000-0000-000070060000}"/>
    <cellStyle name="Cálculo 2 2 3 2 9 2 3" xfId="36796" xr:uid="{00000000-0005-0000-0000-000071060000}"/>
    <cellStyle name="Cálculo 2 2 3 2 9 2 4" xfId="19019" xr:uid="{00000000-0005-0000-0000-000072060000}"/>
    <cellStyle name="Cálculo 2 2 3 2 9 3" xfId="23592" xr:uid="{00000000-0005-0000-0000-000073060000}"/>
    <cellStyle name="Cálculo 2 2 3 2 9 4" xfId="31093" xr:uid="{00000000-0005-0000-0000-000074060000}"/>
    <cellStyle name="Cálculo 2 2 3 2 9 5" xfId="14691" xr:uid="{00000000-0005-0000-0000-000075060000}"/>
    <cellStyle name="Cálculo 2 2 3 20" xfId="722" xr:uid="{00000000-0005-0000-0000-000076060000}"/>
    <cellStyle name="Cálculo 2 2 3 20 2" xfId="9948" xr:uid="{00000000-0005-0000-0000-000077060000}"/>
    <cellStyle name="Cálculo 2 2 3 20 2 2" xfId="32250" xr:uid="{00000000-0005-0000-0000-000078060000}"/>
    <cellStyle name="Cálculo 2 2 3 20 2 3" xfId="36797" xr:uid="{00000000-0005-0000-0000-000079060000}"/>
    <cellStyle name="Cálculo 2 2 3 20 2 4" xfId="19020" xr:uid="{00000000-0005-0000-0000-00007A060000}"/>
    <cellStyle name="Cálculo 2 2 3 20 3" xfId="23593" xr:uid="{00000000-0005-0000-0000-00007B060000}"/>
    <cellStyle name="Cálculo 2 2 3 20 4" xfId="31092" xr:uid="{00000000-0005-0000-0000-00007C060000}"/>
    <cellStyle name="Cálculo 2 2 3 20 5" xfId="14692" xr:uid="{00000000-0005-0000-0000-00007D060000}"/>
    <cellStyle name="Cálculo 2 2 3 21" xfId="723" xr:uid="{00000000-0005-0000-0000-00007E060000}"/>
    <cellStyle name="Cálculo 2 2 3 21 2" xfId="9949" xr:uid="{00000000-0005-0000-0000-00007F060000}"/>
    <cellStyle name="Cálculo 2 2 3 21 2 2" xfId="32251" xr:uid="{00000000-0005-0000-0000-000080060000}"/>
    <cellStyle name="Cálculo 2 2 3 21 2 3" xfId="36798" xr:uid="{00000000-0005-0000-0000-000081060000}"/>
    <cellStyle name="Cálculo 2 2 3 21 2 4" xfId="19021" xr:uid="{00000000-0005-0000-0000-000082060000}"/>
    <cellStyle name="Cálculo 2 2 3 21 3" xfId="23594" xr:uid="{00000000-0005-0000-0000-000083060000}"/>
    <cellStyle name="Cálculo 2 2 3 21 4" xfId="31091" xr:uid="{00000000-0005-0000-0000-000084060000}"/>
    <cellStyle name="Cálculo 2 2 3 21 5" xfId="14693" xr:uid="{00000000-0005-0000-0000-000085060000}"/>
    <cellStyle name="Cálculo 2 2 3 22" xfId="724" xr:uid="{00000000-0005-0000-0000-000086060000}"/>
    <cellStyle name="Cálculo 2 2 3 22 2" xfId="9950" xr:uid="{00000000-0005-0000-0000-000087060000}"/>
    <cellStyle name="Cálculo 2 2 3 22 2 2" xfId="32252" xr:uid="{00000000-0005-0000-0000-000088060000}"/>
    <cellStyle name="Cálculo 2 2 3 22 2 3" xfId="36799" xr:uid="{00000000-0005-0000-0000-000089060000}"/>
    <cellStyle name="Cálculo 2 2 3 22 2 4" xfId="19022" xr:uid="{00000000-0005-0000-0000-00008A060000}"/>
    <cellStyle name="Cálculo 2 2 3 22 3" xfId="23595" xr:uid="{00000000-0005-0000-0000-00008B060000}"/>
    <cellStyle name="Cálculo 2 2 3 22 4" xfId="31090" xr:uid="{00000000-0005-0000-0000-00008C060000}"/>
    <cellStyle name="Cálculo 2 2 3 22 5" xfId="14694" xr:uid="{00000000-0005-0000-0000-00008D060000}"/>
    <cellStyle name="Cálculo 2 2 3 23" xfId="725" xr:uid="{00000000-0005-0000-0000-00008E060000}"/>
    <cellStyle name="Cálculo 2 2 3 23 2" xfId="9951" xr:uid="{00000000-0005-0000-0000-00008F060000}"/>
    <cellStyle name="Cálculo 2 2 3 23 2 2" xfId="32253" xr:uid="{00000000-0005-0000-0000-000090060000}"/>
    <cellStyle name="Cálculo 2 2 3 23 2 3" xfId="36800" xr:uid="{00000000-0005-0000-0000-000091060000}"/>
    <cellStyle name="Cálculo 2 2 3 23 2 4" xfId="19023" xr:uid="{00000000-0005-0000-0000-000092060000}"/>
    <cellStyle name="Cálculo 2 2 3 23 3" xfId="23596" xr:uid="{00000000-0005-0000-0000-000093060000}"/>
    <cellStyle name="Cálculo 2 2 3 23 4" xfId="31089" xr:uid="{00000000-0005-0000-0000-000094060000}"/>
    <cellStyle name="Cálculo 2 2 3 23 5" xfId="14695" xr:uid="{00000000-0005-0000-0000-000095060000}"/>
    <cellStyle name="Cálculo 2 2 3 24" xfId="726" xr:uid="{00000000-0005-0000-0000-000096060000}"/>
    <cellStyle name="Cálculo 2 2 3 24 2" xfId="9952" xr:uid="{00000000-0005-0000-0000-000097060000}"/>
    <cellStyle name="Cálculo 2 2 3 24 2 2" xfId="32254" xr:uid="{00000000-0005-0000-0000-000098060000}"/>
    <cellStyle name="Cálculo 2 2 3 24 2 3" xfId="36801" xr:uid="{00000000-0005-0000-0000-000099060000}"/>
    <cellStyle name="Cálculo 2 2 3 24 2 4" xfId="19024" xr:uid="{00000000-0005-0000-0000-00009A060000}"/>
    <cellStyle name="Cálculo 2 2 3 24 3" xfId="23597" xr:uid="{00000000-0005-0000-0000-00009B060000}"/>
    <cellStyle name="Cálculo 2 2 3 24 4" xfId="31088" xr:uid="{00000000-0005-0000-0000-00009C060000}"/>
    <cellStyle name="Cálculo 2 2 3 24 5" xfId="14696" xr:uid="{00000000-0005-0000-0000-00009D060000}"/>
    <cellStyle name="Cálculo 2 2 3 25" xfId="727" xr:uid="{00000000-0005-0000-0000-00009E060000}"/>
    <cellStyle name="Cálculo 2 2 3 25 2" xfId="9953" xr:uid="{00000000-0005-0000-0000-00009F060000}"/>
    <cellStyle name="Cálculo 2 2 3 25 2 2" xfId="32255" xr:uid="{00000000-0005-0000-0000-0000A0060000}"/>
    <cellStyle name="Cálculo 2 2 3 25 2 3" xfId="36802" xr:uid="{00000000-0005-0000-0000-0000A1060000}"/>
    <cellStyle name="Cálculo 2 2 3 25 2 4" xfId="19025" xr:uid="{00000000-0005-0000-0000-0000A2060000}"/>
    <cellStyle name="Cálculo 2 2 3 25 3" xfId="23598" xr:uid="{00000000-0005-0000-0000-0000A3060000}"/>
    <cellStyle name="Cálculo 2 2 3 25 4" xfId="31087" xr:uid="{00000000-0005-0000-0000-0000A4060000}"/>
    <cellStyle name="Cálculo 2 2 3 25 5" xfId="14697" xr:uid="{00000000-0005-0000-0000-0000A5060000}"/>
    <cellStyle name="Cálculo 2 2 3 26" xfId="728" xr:uid="{00000000-0005-0000-0000-0000A6060000}"/>
    <cellStyle name="Cálculo 2 2 3 26 2" xfId="9954" xr:uid="{00000000-0005-0000-0000-0000A7060000}"/>
    <cellStyle name="Cálculo 2 2 3 26 2 2" xfId="32256" xr:uid="{00000000-0005-0000-0000-0000A8060000}"/>
    <cellStyle name="Cálculo 2 2 3 26 2 3" xfId="36803" xr:uid="{00000000-0005-0000-0000-0000A9060000}"/>
    <cellStyle name="Cálculo 2 2 3 26 2 4" xfId="19026" xr:uid="{00000000-0005-0000-0000-0000AA060000}"/>
    <cellStyle name="Cálculo 2 2 3 26 3" xfId="23599" xr:uid="{00000000-0005-0000-0000-0000AB060000}"/>
    <cellStyle name="Cálculo 2 2 3 26 4" xfId="31086" xr:uid="{00000000-0005-0000-0000-0000AC060000}"/>
    <cellStyle name="Cálculo 2 2 3 26 5" xfId="14698" xr:uid="{00000000-0005-0000-0000-0000AD060000}"/>
    <cellStyle name="Cálculo 2 2 3 27" xfId="729" xr:uid="{00000000-0005-0000-0000-0000AE060000}"/>
    <cellStyle name="Cálculo 2 2 3 27 2" xfId="9955" xr:uid="{00000000-0005-0000-0000-0000AF060000}"/>
    <cellStyle name="Cálculo 2 2 3 27 2 2" xfId="32257" xr:uid="{00000000-0005-0000-0000-0000B0060000}"/>
    <cellStyle name="Cálculo 2 2 3 27 2 3" xfId="36804" xr:uid="{00000000-0005-0000-0000-0000B1060000}"/>
    <cellStyle name="Cálculo 2 2 3 27 2 4" xfId="19027" xr:uid="{00000000-0005-0000-0000-0000B2060000}"/>
    <cellStyle name="Cálculo 2 2 3 27 3" xfId="23600" xr:uid="{00000000-0005-0000-0000-0000B3060000}"/>
    <cellStyle name="Cálculo 2 2 3 27 4" xfId="31085" xr:uid="{00000000-0005-0000-0000-0000B4060000}"/>
    <cellStyle name="Cálculo 2 2 3 27 5" xfId="14699" xr:uid="{00000000-0005-0000-0000-0000B5060000}"/>
    <cellStyle name="Cálculo 2 2 3 28" xfId="730" xr:uid="{00000000-0005-0000-0000-0000B6060000}"/>
    <cellStyle name="Cálculo 2 2 3 28 2" xfId="9956" xr:uid="{00000000-0005-0000-0000-0000B7060000}"/>
    <cellStyle name="Cálculo 2 2 3 28 2 2" xfId="32258" xr:uid="{00000000-0005-0000-0000-0000B8060000}"/>
    <cellStyle name="Cálculo 2 2 3 28 2 3" xfId="36805" xr:uid="{00000000-0005-0000-0000-0000B9060000}"/>
    <cellStyle name="Cálculo 2 2 3 28 2 4" xfId="19028" xr:uid="{00000000-0005-0000-0000-0000BA060000}"/>
    <cellStyle name="Cálculo 2 2 3 28 3" xfId="23601" xr:uid="{00000000-0005-0000-0000-0000BB060000}"/>
    <cellStyle name="Cálculo 2 2 3 28 4" xfId="31084" xr:uid="{00000000-0005-0000-0000-0000BC060000}"/>
    <cellStyle name="Cálculo 2 2 3 28 5" xfId="14700" xr:uid="{00000000-0005-0000-0000-0000BD060000}"/>
    <cellStyle name="Cálculo 2 2 3 29" xfId="731" xr:uid="{00000000-0005-0000-0000-0000BE060000}"/>
    <cellStyle name="Cálculo 2 2 3 29 2" xfId="9957" xr:uid="{00000000-0005-0000-0000-0000BF060000}"/>
    <cellStyle name="Cálculo 2 2 3 29 2 2" xfId="32259" xr:uid="{00000000-0005-0000-0000-0000C0060000}"/>
    <cellStyle name="Cálculo 2 2 3 29 2 3" xfId="36806" xr:uid="{00000000-0005-0000-0000-0000C1060000}"/>
    <cellStyle name="Cálculo 2 2 3 29 2 4" xfId="19029" xr:uid="{00000000-0005-0000-0000-0000C2060000}"/>
    <cellStyle name="Cálculo 2 2 3 29 3" xfId="23602" xr:uid="{00000000-0005-0000-0000-0000C3060000}"/>
    <cellStyle name="Cálculo 2 2 3 29 4" xfId="31083" xr:uid="{00000000-0005-0000-0000-0000C4060000}"/>
    <cellStyle name="Cálculo 2 2 3 29 5" xfId="14701" xr:uid="{00000000-0005-0000-0000-0000C5060000}"/>
    <cellStyle name="Cálculo 2 2 3 3" xfId="117" xr:uid="{00000000-0005-0000-0000-0000C6060000}"/>
    <cellStyle name="Cálculo 2 2 3 3 10" xfId="733" xr:uid="{00000000-0005-0000-0000-0000C7060000}"/>
    <cellStyle name="Cálculo 2 2 3 3 10 2" xfId="9959" xr:uid="{00000000-0005-0000-0000-0000C8060000}"/>
    <cellStyle name="Cálculo 2 2 3 3 10 2 2" xfId="32261" xr:uid="{00000000-0005-0000-0000-0000C9060000}"/>
    <cellStyle name="Cálculo 2 2 3 3 10 2 3" xfId="36808" xr:uid="{00000000-0005-0000-0000-0000CA060000}"/>
    <cellStyle name="Cálculo 2 2 3 3 10 2 4" xfId="19031" xr:uid="{00000000-0005-0000-0000-0000CB060000}"/>
    <cellStyle name="Cálculo 2 2 3 3 10 3" xfId="23604" xr:uid="{00000000-0005-0000-0000-0000CC060000}"/>
    <cellStyle name="Cálculo 2 2 3 3 10 4" xfId="31050" xr:uid="{00000000-0005-0000-0000-0000CD060000}"/>
    <cellStyle name="Cálculo 2 2 3 3 10 5" xfId="14703" xr:uid="{00000000-0005-0000-0000-0000CE060000}"/>
    <cellStyle name="Cálculo 2 2 3 3 11" xfId="734" xr:uid="{00000000-0005-0000-0000-0000CF060000}"/>
    <cellStyle name="Cálculo 2 2 3 3 11 2" xfId="9960" xr:uid="{00000000-0005-0000-0000-0000D0060000}"/>
    <cellStyle name="Cálculo 2 2 3 3 11 2 2" xfId="32262" xr:uid="{00000000-0005-0000-0000-0000D1060000}"/>
    <cellStyle name="Cálculo 2 2 3 3 11 2 3" xfId="36809" xr:uid="{00000000-0005-0000-0000-0000D2060000}"/>
    <cellStyle name="Cálculo 2 2 3 3 11 2 4" xfId="19032" xr:uid="{00000000-0005-0000-0000-0000D3060000}"/>
    <cellStyle name="Cálculo 2 2 3 3 11 3" xfId="23605" xr:uid="{00000000-0005-0000-0000-0000D4060000}"/>
    <cellStyle name="Cálculo 2 2 3 3 11 4" xfId="31081" xr:uid="{00000000-0005-0000-0000-0000D5060000}"/>
    <cellStyle name="Cálculo 2 2 3 3 11 5" xfId="14704" xr:uid="{00000000-0005-0000-0000-0000D6060000}"/>
    <cellStyle name="Cálculo 2 2 3 3 12" xfId="735" xr:uid="{00000000-0005-0000-0000-0000D7060000}"/>
    <cellStyle name="Cálculo 2 2 3 3 12 2" xfId="9961" xr:uid="{00000000-0005-0000-0000-0000D8060000}"/>
    <cellStyle name="Cálculo 2 2 3 3 12 2 2" xfId="32263" xr:uid="{00000000-0005-0000-0000-0000D9060000}"/>
    <cellStyle name="Cálculo 2 2 3 3 12 2 3" xfId="36810" xr:uid="{00000000-0005-0000-0000-0000DA060000}"/>
    <cellStyle name="Cálculo 2 2 3 3 12 2 4" xfId="19033" xr:uid="{00000000-0005-0000-0000-0000DB060000}"/>
    <cellStyle name="Cálculo 2 2 3 3 12 3" xfId="23606" xr:uid="{00000000-0005-0000-0000-0000DC060000}"/>
    <cellStyle name="Cálculo 2 2 3 3 12 4" xfId="31080" xr:uid="{00000000-0005-0000-0000-0000DD060000}"/>
    <cellStyle name="Cálculo 2 2 3 3 12 5" xfId="14705" xr:uid="{00000000-0005-0000-0000-0000DE060000}"/>
    <cellStyle name="Cálculo 2 2 3 3 13" xfId="736" xr:uid="{00000000-0005-0000-0000-0000DF060000}"/>
    <cellStyle name="Cálculo 2 2 3 3 13 2" xfId="9962" xr:uid="{00000000-0005-0000-0000-0000E0060000}"/>
    <cellStyle name="Cálculo 2 2 3 3 13 2 2" xfId="32264" xr:uid="{00000000-0005-0000-0000-0000E1060000}"/>
    <cellStyle name="Cálculo 2 2 3 3 13 2 3" xfId="36811" xr:uid="{00000000-0005-0000-0000-0000E2060000}"/>
    <cellStyle name="Cálculo 2 2 3 3 13 2 4" xfId="19034" xr:uid="{00000000-0005-0000-0000-0000E3060000}"/>
    <cellStyle name="Cálculo 2 2 3 3 13 3" xfId="23607" xr:uid="{00000000-0005-0000-0000-0000E4060000}"/>
    <cellStyle name="Cálculo 2 2 3 3 13 4" xfId="31079" xr:uid="{00000000-0005-0000-0000-0000E5060000}"/>
    <cellStyle name="Cálculo 2 2 3 3 13 5" xfId="14706" xr:uid="{00000000-0005-0000-0000-0000E6060000}"/>
    <cellStyle name="Cálculo 2 2 3 3 14" xfId="737" xr:uid="{00000000-0005-0000-0000-0000E7060000}"/>
    <cellStyle name="Cálculo 2 2 3 3 14 2" xfId="9963" xr:uid="{00000000-0005-0000-0000-0000E8060000}"/>
    <cellStyle name="Cálculo 2 2 3 3 14 2 2" xfId="32265" xr:uid="{00000000-0005-0000-0000-0000E9060000}"/>
    <cellStyle name="Cálculo 2 2 3 3 14 2 3" xfId="36812" xr:uid="{00000000-0005-0000-0000-0000EA060000}"/>
    <cellStyle name="Cálculo 2 2 3 3 14 2 4" xfId="19035" xr:uid="{00000000-0005-0000-0000-0000EB060000}"/>
    <cellStyle name="Cálculo 2 2 3 3 14 3" xfId="23608" xr:uid="{00000000-0005-0000-0000-0000EC060000}"/>
    <cellStyle name="Cálculo 2 2 3 3 14 4" xfId="31078" xr:uid="{00000000-0005-0000-0000-0000ED060000}"/>
    <cellStyle name="Cálculo 2 2 3 3 14 5" xfId="14707" xr:uid="{00000000-0005-0000-0000-0000EE060000}"/>
    <cellStyle name="Cálculo 2 2 3 3 15" xfId="738" xr:uid="{00000000-0005-0000-0000-0000EF060000}"/>
    <cellStyle name="Cálculo 2 2 3 3 15 2" xfId="9964" xr:uid="{00000000-0005-0000-0000-0000F0060000}"/>
    <cellStyle name="Cálculo 2 2 3 3 15 2 2" xfId="32266" xr:uid="{00000000-0005-0000-0000-0000F1060000}"/>
    <cellStyle name="Cálculo 2 2 3 3 15 2 3" xfId="36813" xr:uid="{00000000-0005-0000-0000-0000F2060000}"/>
    <cellStyle name="Cálculo 2 2 3 3 15 2 4" xfId="19036" xr:uid="{00000000-0005-0000-0000-0000F3060000}"/>
    <cellStyle name="Cálculo 2 2 3 3 15 3" xfId="23609" xr:uid="{00000000-0005-0000-0000-0000F4060000}"/>
    <cellStyle name="Cálculo 2 2 3 3 15 4" xfId="31077" xr:uid="{00000000-0005-0000-0000-0000F5060000}"/>
    <cellStyle name="Cálculo 2 2 3 3 15 5" xfId="14708" xr:uid="{00000000-0005-0000-0000-0000F6060000}"/>
    <cellStyle name="Cálculo 2 2 3 3 16" xfId="739" xr:uid="{00000000-0005-0000-0000-0000F7060000}"/>
    <cellStyle name="Cálculo 2 2 3 3 16 2" xfId="9965" xr:uid="{00000000-0005-0000-0000-0000F8060000}"/>
    <cellStyle name="Cálculo 2 2 3 3 16 2 2" xfId="32267" xr:uid="{00000000-0005-0000-0000-0000F9060000}"/>
    <cellStyle name="Cálculo 2 2 3 3 16 2 3" xfId="36814" xr:uid="{00000000-0005-0000-0000-0000FA060000}"/>
    <cellStyle name="Cálculo 2 2 3 3 16 2 4" xfId="19037" xr:uid="{00000000-0005-0000-0000-0000FB060000}"/>
    <cellStyle name="Cálculo 2 2 3 3 16 3" xfId="23610" xr:uid="{00000000-0005-0000-0000-0000FC060000}"/>
    <cellStyle name="Cálculo 2 2 3 3 16 4" xfId="31076" xr:uid="{00000000-0005-0000-0000-0000FD060000}"/>
    <cellStyle name="Cálculo 2 2 3 3 16 5" xfId="14709" xr:uid="{00000000-0005-0000-0000-0000FE060000}"/>
    <cellStyle name="Cálculo 2 2 3 3 17" xfId="740" xr:uid="{00000000-0005-0000-0000-0000FF060000}"/>
    <cellStyle name="Cálculo 2 2 3 3 17 2" xfId="9966" xr:uid="{00000000-0005-0000-0000-000000070000}"/>
    <cellStyle name="Cálculo 2 2 3 3 17 2 2" xfId="32268" xr:uid="{00000000-0005-0000-0000-000001070000}"/>
    <cellStyle name="Cálculo 2 2 3 3 17 2 3" xfId="36815" xr:uid="{00000000-0005-0000-0000-000002070000}"/>
    <cellStyle name="Cálculo 2 2 3 3 17 2 4" xfId="19038" xr:uid="{00000000-0005-0000-0000-000003070000}"/>
    <cellStyle name="Cálculo 2 2 3 3 17 3" xfId="23611" xr:uid="{00000000-0005-0000-0000-000004070000}"/>
    <cellStyle name="Cálculo 2 2 3 3 17 4" xfId="31075" xr:uid="{00000000-0005-0000-0000-000005070000}"/>
    <cellStyle name="Cálculo 2 2 3 3 17 5" xfId="14710" xr:uid="{00000000-0005-0000-0000-000006070000}"/>
    <cellStyle name="Cálculo 2 2 3 3 18" xfId="741" xr:uid="{00000000-0005-0000-0000-000007070000}"/>
    <cellStyle name="Cálculo 2 2 3 3 18 2" xfId="9967" xr:uid="{00000000-0005-0000-0000-000008070000}"/>
    <cellStyle name="Cálculo 2 2 3 3 18 2 2" xfId="32269" xr:uid="{00000000-0005-0000-0000-000009070000}"/>
    <cellStyle name="Cálculo 2 2 3 3 18 2 3" xfId="36816" xr:uid="{00000000-0005-0000-0000-00000A070000}"/>
    <cellStyle name="Cálculo 2 2 3 3 18 2 4" xfId="19039" xr:uid="{00000000-0005-0000-0000-00000B070000}"/>
    <cellStyle name="Cálculo 2 2 3 3 18 3" xfId="23612" xr:uid="{00000000-0005-0000-0000-00000C070000}"/>
    <cellStyle name="Cálculo 2 2 3 3 18 4" xfId="31074" xr:uid="{00000000-0005-0000-0000-00000D070000}"/>
    <cellStyle name="Cálculo 2 2 3 3 18 5" xfId="14711" xr:uid="{00000000-0005-0000-0000-00000E070000}"/>
    <cellStyle name="Cálculo 2 2 3 3 19" xfId="742" xr:uid="{00000000-0005-0000-0000-00000F070000}"/>
    <cellStyle name="Cálculo 2 2 3 3 19 2" xfId="9968" xr:uid="{00000000-0005-0000-0000-000010070000}"/>
    <cellStyle name="Cálculo 2 2 3 3 19 2 2" xfId="32270" xr:uid="{00000000-0005-0000-0000-000011070000}"/>
    <cellStyle name="Cálculo 2 2 3 3 19 2 3" xfId="36817" xr:uid="{00000000-0005-0000-0000-000012070000}"/>
    <cellStyle name="Cálculo 2 2 3 3 19 2 4" xfId="19040" xr:uid="{00000000-0005-0000-0000-000013070000}"/>
    <cellStyle name="Cálculo 2 2 3 3 19 3" xfId="23613" xr:uid="{00000000-0005-0000-0000-000014070000}"/>
    <cellStyle name="Cálculo 2 2 3 3 19 4" xfId="31073" xr:uid="{00000000-0005-0000-0000-000015070000}"/>
    <cellStyle name="Cálculo 2 2 3 3 19 5" xfId="14712" xr:uid="{00000000-0005-0000-0000-000016070000}"/>
    <cellStyle name="Cálculo 2 2 3 3 2" xfId="743" xr:uid="{00000000-0005-0000-0000-000017070000}"/>
    <cellStyle name="Cálculo 2 2 3 3 2 2" xfId="9969" xr:uid="{00000000-0005-0000-0000-000018070000}"/>
    <cellStyle name="Cálculo 2 2 3 3 2 2 2" xfId="32271" xr:uid="{00000000-0005-0000-0000-000019070000}"/>
    <cellStyle name="Cálculo 2 2 3 3 2 2 3" xfId="36818" xr:uid="{00000000-0005-0000-0000-00001A070000}"/>
    <cellStyle name="Cálculo 2 2 3 3 2 2 4" xfId="19041" xr:uid="{00000000-0005-0000-0000-00001B070000}"/>
    <cellStyle name="Cálculo 2 2 3 3 2 3" xfId="23614" xr:uid="{00000000-0005-0000-0000-00001C070000}"/>
    <cellStyle name="Cálculo 2 2 3 3 2 4" xfId="31072" xr:uid="{00000000-0005-0000-0000-00001D070000}"/>
    <cellStyle name="Cálculo 2 2 3 3 2 5" xfId="14713" xr:uid="{00000000-0005-0000-0000-00001E070000}"/>
    <cellStyle name="Cálculo 2 2 3 3 20" xfId="744" xr:uid="{00000000-0005-0000-0000-00001F070000}"/>
    <cellStyle name="Cálculo 2 2 3 3 20 2" xfId="9970" xr:uid="{00000000-0005-0000-0000-000020070000}"/>
    <cellStyle name="Cálculo 2 2 3 3 20 2 2" xfId="32272" xr:uid="{00000000-0005-0000-0000-000021070000}"/>
    <cellStyle name="Cálculo 2 2 3 3 20 2 3" xfId="36819" xr:uid="{00000000-0005-0000-0000-000022070000}"/>
    <cellStyle name="Cálculo 2 2 3 3 20 2 4" xfId="19042" xr:uid="{00000000-0005-0000-0000-000023070000}"/>
    <cellStyle name="Cálculo 2 2 3 3 20 3" xfId="23615" xr:uid="{00000000-0005-0000-0000-000024070000}"/>
    <cellStyle name="Cálculo 2 2 3 3 20 4" xfId="31071" xr:uid="{00000000-0005-0000-0000-000025070000}"/>
    <cellStyle name="Cálculo 2 2 3 3 20 5" xfId="14714" xr:uid="{00000000-0005-0000-0000-000026070000}"/>
    <cellStyle name="Cálculo 2 2 3 3 21" xfId="745" xr:uid="{00000000-0005-0000-0000-000027070000}"/>
    <cellStyle name="Cálculo 2 2 3 3 21 2" xfId="9971" xr:uid="{00000000-0005-0000-0000-000028070000}"/>
    <cellStyle name="Cálculo 2 2 3 3 21 2 2" xfId="32273" xr:uid="{00000000-0005-0000-0000-000029070000}"/>
    <cellStyle name="Cálculo 2 2 3 3 21 2 3" xfId="36820" xr:uid="{00000000-0005-0000-0000-00002A070000}"/>
    <cellStyle name="Cálculo 2 2 3 3 21 2 4" xfId="19043" xr:uid="{00000000-0005-0000-0000-00002B070000}"/>
    <cellStyle name="Cálculo 2 2 3 3 21 3" xfId="23616" xr:uid="{00000000-0005-0000-0000-00002C070000}"/>
    <cellStyle name="Cálculo 2 2 3 3 21 4" xfId="31070" xr:uid="{00000000-0005-0000-0000-00002D070000}"/>
    <cellStyle name="Cálculo 2 2 3 3 21 5" xfId="14715" xr:uid="{00000000-0005-0000-0000-00002E070000}"/>
    <cellStyle name="Cálculo 2 2 3 3 22" xfId="746" xr:uid="{00000000-0005-0000-0000-00002F070000}"/>
    <cellStyle name="Cálculo 2 2 3 3 22 2" xfId="9972" xr:uid="{00000000-0005-0000-0000-000030070000}"/>
    <cellStyle name="Cálculo 2 2 3 3 22 2 2" xfId="32274" xr:uid="{00000000-0005-0000-0000-000031070000}"/>
    <cellStyle name="Cálculo 2 2 3 3 22 2 3" xfId="36821" xr:uid="{00000000-0005-0000-0000-000032070000}"/>
    <cellStyle name="Cálculo 2 2 3 3 22 2 4" xfId="19044" xr:uid="{00000000-0005-0000-0000-000033070000}"/>
    <cellStyle name="Cálculo 2 2 3 3 22 3" xfId="23617" xr:uid="{00000000-0005-0000-0000-000034070000}"/>
    <cellStyle name="Cálculo 2 2 3 3 22 4" xfId="31069" xr:uid="{00000000-0005-0000-0000-000035070000}"/>
    <cellStyle name="Cálculo 2 2 3 3 22 5" xfId="14716" xr:uid="{00000000-0005-0000-0000-000036070000}"/>
    <cellStyle name="Cálculo 2 2 3 3 23" xfId="747" xr:uid="{00000000-0005-0000-0000-000037070000}"/>
    <cellStyle name="Cálculo 2 2 3 3 23 2" xfId="9973" xr:uid="{00000000-0005-0000-0000-000038070000}"/>
    <cellStyle name="Cálculo 2 2 3 3 23 2 2" xfId="32275" xr:uid="{00000000-0005-0000-0000-000039070000}"/>
    <cellStyle name="Cálculo 2 2 3 3 23 2 3" xfId="36822" xr:uid="{00000000-0005-0000-0000-00003A070000}"/>
    <cellStyle name="Cálculo 2 2 3 3 23 2 4" xfId="19045" xr:uid="{00000000-0005-0000-0000-00003B070000}"/>
    <cellStyle name="Cálculo 2 2 3 3 23 3" xfId="23618" xr:uid="{00000000-0005-0000-0000-00003C070000}"/>
    <cellStyle name="Cálculo 2 2 3 3 23 4" xfId="31068" xr:uid="{00000000-0005-0000-0000-00003D070000}"/>
    <cellStyle name="Cálculo 2 2 3 3 23 5" xfId="14717" xr:uid="{00000000-0005-0000-0000-00003E070000}"/>
    <cellStyle name="Cálculo 2 2 3 3 24" xfId="748" xr:uid="{00000000-0005-0000-0000-00003F070000}"/>
    <cellStyle name="Cálculo 2 2 3 3 24 2" xfId="9974" xr:uid="{00000000-0005-0000-0000-000040070000}"/>
    <cellStyle name="Cálculo 2 2 3 3 24 2 2" xfId="32276" xr:uid="{00000000-0005-0000-0000-000041070000}"/>
    <cellStyle name="Cálculo 2 2 3 3 24 2 3" xfId="36823" xr:uid="{00000000-0005-0000-0000-000042070000}"/>
    <cellStyle name="Cálculo 2 2 3 3 24 2 4" xfId="19046" xr:uid="{00000000-0005-0000-0000-000043070000}"/>
    <cellStyle name="Cálculo 2 2 3 3 24 3" xfId="23619" xr:uid="{00000000-0005-0000-0000-000044070000}"/>
    <cellStyle name="Cálculo 2 2 3 3 24 4" xfId="31067" xr:uid="{00000000-0005-0000-0000-000045070000}"/>
    <cellStyle name="Cálculo 2 2 3 3 24 5" xfId="14718" xr:uid="{00000000-0005-0000-0000-000046070000}"/>
    <cellStyle name="Cálculo 2 2 3 3 25" xfId="749" xr:uid="{00000000-0005-0000-0000-000047070000}"/>
    <cellStyle name="Cálculo 2 2 3 3 25 2" xfId="9975" xr:uid="{00000000-0005-0000-0000-000048070000}"/>
    <cellStyle name="Cálculo 2 2 3 3 25 2 2" xfId="32277" xr:uid="{00000000-0005-0000-0000-000049070000}"/>
    <cellStyle name="Cálculo 2 2 3 3 25 2 3" xfId="36824" xr:uid="{00000000-0005-0000-0000-00004A070000}"/>
    <cellStyle name="Cálculo 2 2 3 3 25 2 4" xfId="19047" xr:uid="{00000000-0005-0000-0000-00004B070000}"/>
    <cellStyle name="Cálculo 2 2 3 3 25 3" xfId="23620" xr:uid="{00000000-0005-0000-0000-00004C070000}"/>
    <cellStyle name="Cálculo 2 2 3 3 25 4" xfId="31066" xr:uid="{00000000-0005-0000-0000-00004D070000}"/>
    <cellStyle name="Cálculo 2 2 3 3 25 5" xfId="14719" xr:uid="{00000000-0005-0000-0000-00004E070000}"/>
    <cellStyle name="Cálculo 2 2 3 3 26" xfId="750" xr:uid="{00000000-0005-0000-0000-00004F070000}"/>
    <cellStyle name="Cálculo 2 2 3 3 26 2" xfId="9976" xr:uid="{00000000-0005-0000-0000-000050070000}"/>
    <cellStyle name="Cálculo 2 2 3 3 26 2 2" xfId="32278" xr:uid="{00000000-0005-0000-0000-000051070000}"/>
    <cellStyle name="Cálculo 2 2 3 3 26 2 3" xfId="36825" xr:uid="{00000000-0005-0000-0000-000052070000}"/>
    <cellStyle name="Cálculo 2 2 3 3 26 2 4" xfId="19048" xr:uid="{00000000-0005-0000-0000-000053070000}"/>
    <cellStyle name="Cálculo 2 2 3 3 26 3" xfId="23621" xr:uid="{00000000-0005-0000-0000-000054070000}"/>
    <cellStyle name="Cálculo 2 2 3 3 26 4" xfId="31065" xr:uid="{00000000-0005-0000-0000-000055070000}"/>
    <cellStyle name="Cálculo 2 2 3 3 26 5" xfId="14720" xr:uid="{00000000-0005-0000-0000-000056070000}"/>
    <cellStyle name="Cálculo 2 2 3 3 27" xfId="751" xr:uid="{00000000-0005-0000-0000-000057070000}"/>
    <cellStyle name="Cálculo 2 2 3 3 27 2" xfId="9977" xr:uid="{00000000-0005-0000-0000-000058070000}"/>
    <cellStyle name="Cálculo 2 2 3 3 27 2 2" xfId="32279" xr:uid="{00000000-0005-0000-0000-000059070000}"/>
    <cellStyle name="Cálculo 2 2 3 3 27 2 3" xfId="36826" xr:uid="{00000000-0005-0000-0000-00005A070000}"/>
    <cellStyle name="Cálculo 2 2 3 3 27 2 4" xfId="19049" xr:uid="{00000000-0005-0000-0000-00005B070000}"/>
    <cellStyle name="Cálculo 2 2 3 3 27 3" xfId="23622" xr:uid="{00000000-0005-0000-0000-00005C070000}"/>
    <cellStyle name="Cálculo 2 2 3 3 27 4" xfId="31064" xr:uid="{00000000-0005-0000-0000-00005D070000}"/>
    <cellStyle name="Cálculo 2 2 3 3 27 5" xfId="14721" xr:uid="{00000000-0005-0000-0000-00005E070000}"/>
    <cellStyle name="Cálculo 2 2 3 3 28" xfId="752" xr:uid="{00000000-0005-0000-0000-00005F070000}"/>
    <cellStyle name="Cálculo 2 2 3 3 28 2" xfId="9978" xr:uid="{00000000-0005-0000-0000-000060070000}"/>
    <cellStyle name="Cálculo 2 2 3 3 28 2 2" xfId="32280" xr:uid="{00000000-0005-0000-0000-000061070000}"/>
    <cellStyle name="Cálculo 2 2 3 3 28 2 3" xfId="36827" xr:uid="{00000000-0005-0000-0000-000062070000}"/>
    <cellStyle name="Cálculo 2 2 3 3 28 2 4" xfId="19050" xr:uid="{00000000-0005-0000-0000-000063070000}"/>
    <cellStyle name="Cálculo 2 2 3 3 28 3" xfId="23623" xr:uid="{00000000-0005-0000-0000-000064070000}"/>
    <cellStyle name="Cálculo 2 2 3 3 28 4" xfId="31063" xr:uid="{00000000-0005-0000-0000-000065070000}"/>
    <cellStyle name="Cálculo 2 2 3 3 28 5" xfId="14722" xr:uid="{00000000-0005-0000-0000-000066070000}"/>
    <cellStyle name="Cálculo 2 2 3 3 29" xfId="753" xr:uid="{00000000-0005-0000-0000-000067070000}"/>
    <cellStyle name="Cálculo 2 2 3 3 29 2" xfId="9979" xr:uid="{00000000-0005-0000-0000-000068070000}"/>
    <cellStyle name="Cálculo 2 2 3 3 29 2 2" xfId="32281" xr:uid="{00000000-0005-0000-0000-000069070000}"/>
    <cellStyle name="Cálculo 2 2 3 3 29 2 3" xfId="36828" xr:uid="{00000000-0005-0000-0000-00006A070000}"/>
    <cellStyle name="Cálculo 2 2 3 3 29 2 4" xfId="19051" xr:uid="{00000000-0005-0000-0000-00006B070000}"/>
    <cellStyle name="Cálculo 2 2 3 3 29 3" xfId="23624" xr:uid="{00000000-0005-0000-0000-00006C070000}"/>
    <cellStyle name="Cálculo 2 2 3 3 29 4" xfId="31062" xr:uid="{00000000-0005-0000-0000-00006D070000}"/>
    <cellStyle name="Cálculo 2 2 3 3 29 5" xfId="14723" xr:uid="{00000000-0005-0000-0000-00006E070000}"/>
    <cellStyle name="Cálculo 2 2 3 3 3" xfId="754" xr:uid="{00000000-0005-0000-0000-00006F070000}"/>
    <cellStyle name="Cálculo 2 2 3 3 3 2" xfId="9980" xr:uid="{00000000-0005-0000-0000-000070070000}"/>
    <cellStyle name="Cálculo 2 2 3 3 3 2 2" xfId="32282" xr:uid="{00000000-0005-0000-0000-000071070000}"/>
    <cellStyle name="Cálculo 2 2 3 3 3 2 3" xfId="36829" xr:uid="{00000000-0005-0000-0000-000072070000}"/>
    <cellStyle name="Cálculo 2 2 3 3 3 2 4" xfId="19052" xr:uid="{00000000-0005-0000-0000-000073070000}"/>
    <cellStyle name="Cálculo 2 2 3 3 3 3" xfId="23625" xr:uid="{00000000-0005-0000-0000-000074070000}"/>
    <cellStyle name="Cálculo 2 2 3 3 3 4" xfId="31061" xr:uid="{00000000-0005-0000-0000-000075070000}"/>
    <cellStyle name="Cálculo 2 2 3 3 3 5" xfId="14724" xr:uid="{00000000-0005-0000-0000-000076070000}"/>
    <cellStyle name="Cálculo 2 2 3 3 30" xfId="755" xr:uid="{00000000-0005-0000-0000-000077070000}"/>
    <cellStyle name="Cálculo 2 2 3 3 30 2" xfId="9981" xr:uid="{00000000-0005-0000-0000-000078070000}"/>
    <cellStyle name="Cálculo 2 2 3 3 30 2 2" xfId="32283" xr:uid="{00000000-0005-0000-0000-000079070000}"/>
    <cellStyle name="Cálculo 2 2 3 3 30 2 3" xfId="36830" xr:uid="{00000000-0005-0000-0000-00007A070000}"/>
    <cellStyle name="Cálculo 2 2 3 3 30 2 4" xfId="19053" xr:uid="{00000000-0005-0000-0000-00007B070000}"/>
    <cellStyle name="Cálculo 2 2 3 3 30 3" xfId="23626" xr:uid="{00000000-0005-0000-0000-00007C070000}"/>
    <cellStyle name="Cálculo 2 2 3 3 30 4" xfId="31060" xr:uid="{00000000-0005-0000-0000-00007D070000}"/>
    <cellStyle name="Cálculo 2 2 3 3 30 5" xfId="14725" xr:uid="{00000000-0005-0000-0000-00007E070000}"/>
    <cellStyle name="Cálculo 2 2 3 3 31" xfId="756" xr:uid="{00000000-0005-0000-0000-00007F070000}"/>
    <cellStyle name="Cálculo 2 2 3 3 31 2" xfId="9982" xr:uid="{00000000-0005-0000-0000-000080070000}"/>
    <cellStyle name="Cálculo 2 2 3 3 31 2 2" xfId="32284" xr:uid="{00000000-0005-0000-0000-000081070000}"/>
    <cellStyle name="Cálculo 2 2 3 3 31 2 3" xfId="36831" xr:uid="{00000000-0005-0000-0000-000082070000}"/>
    <cellStyle name="Cálculo 2 2 3 3 31 2 4" xfId="19054" xr:uid="{00000000-0005-0000-0000-000083070000}"/>
    <cellStyle name="Cálculo 2 2 3 3 31 3" xfId="23627" xr:uid="{00000000-0005-0000-0000-000084070000}"/>
    <cellStyle name="Cálculo 2 2 3 3 31 4" xfId="31059" xr:uid="{00000000-0005-0000-0000-000085070000}"/>
    <cellStyle name="Cálculo 2 2 3 3 31 5" xfId="14726" xr:uid="{00000000-0005-0000-0000-000086070000}"/>
    <cellStyle name="Cálculo 2 2 3 3 32" xfId="757" xr:uid="{00000000-0005-0000-0000-000087070000}"/>
    <cellStyle name="Cálculo 2 2 3 3 32 2" xfId="9983" xr:uid="{00000000-0005-0000-0000-000088070000}"/>
    <cellStyle name="Cálculo 2 2 3 3 32 2 2" xfId="32285" xr:uid="{00000000-0005-0000-0000-000089070000}"/>
    <cellStyle name="Cálculo 2 2 3 3 32 2 3" xfId="36832" xr:uid="{00000000-0005-0000-0000-00008A070000}"/>
    <cellStyle name="Cálculo 2 2 3 3 32 2 4" xfId="19055" xr:uid="{00000000-0005-0000-0000-00008B070000}"/>
    <cellStyle name="Cálculo 2 2 3 3 32 3" xfId="23628" xr:uid="{00000000-0005-0000-0000-00008C070000}"/>
    <cellStyle name="Cálculo 2 2 3 3 32 4" xfId="31058" xr:uid="{00000000-0005-0000-0000-00008D070000}"/>
    <cellStyle name="Cálculo 2 2 3 3 32 5" xfId="14727" xr:uid="{00000000-0005-0000-0000-00008E070000}"/>
    <cellStyle name="Cálculo 2 2 3 3 33" xfId="758" xr:uid="{00000000-0005-0000-0000-00008F070000}"/>
    <cellStyle name="Cálculo 2 2 3 3 33 2" xfId="9984" xr:uid="{00000000-0005-0000-0000-000090070000}"/>
    <cellStyle name="Cálculo 2 2 3 3 33 2 2" xfId="32286" xr:uid="{00000000-0005-0000-0000-000091070000}"/>
    <cellStyle name="Cálculo 2 2 3 3 33 2 3" xfId="36833" xr:uid="{00000000-0005-0000-0000-000092070000}"/>
    <cellStyle name="Cálculo 2 2 3 3 33 2 4" xfId="19056" xr:uid="{00000000-0005-0000-0000-000093070000}"/>
    <cellStyle name="Cálculo 2 2 3 3 33 3" xfId="23629" xr:uid="{00000000-0005-0000-0000-000094070000}"/>
    <cellStyle name="Cálculo 2 2 3 3 33 4" xfId="31057" xr:uid="{00000000-0005-0000-0000-000095070000}"/>
    <cellStyle name="Cálculo 2 2 3 3 33 5" xfId="14728" xr:uid="{00000000-0005-0000-0000-000096070000}"/>
    <cellStyle name="Cálculo 2 2 3 3 34" xfId="759" xr:uid="{00000000-0005-0000-0000-000097070000}"/>
    <cellStyle name="Cálculo 2 2 3 3 34 2" xfId="9985" xr:uid="{00000000-0005-0000-0000-000098070000}"/>
    <cellStyle name="Cálculo 2 2 3 3 34 2 2" xfId="32287" xr:uid="{00000000-0005-0000-0000-000099070000}"/>
    <cellStyle name="Cálculo 2 2 3 3 34 2 3" xfId="36834" xr:uid="{00000000-0005-0000-0000-00009A070000}"/>
    <cellStyle name="Cálculo 2 2 3 3 34 2 4" xfId="19057" xr:uid="{00000000-0005-0000-0000-00009B070000}"/>
    <cellStyle name="Cálculo 2 2 3 3 34 3" xfId="23630" xr:uid="{00000000-0005-0000-0000-00009C070000}"/>
    <cellStyle name="Cálculo 2 2 3 3 34 4" xfId="31056" xr:uid="{00000000-0005-0000-0000-00009D070000}"/>
    <cellStyle name="Cálculo 2 2 3 3 34 5" xfId="14729" xr:uid="{00000000-0005-0000-0000-00009E070000}"/>
    <cellStyle name="Cálculo 2 2 3 3 35" xfId="760" xr:uid="{00000000-0005-0000-0000-00009F070000}"/>
    <cellStyle name="Cálculo 2 2 3 3 35 2" xfId="9986" xr:uid="{00000000-0005-0000-0000-0000A0070000}"/>
    <cellStyle name="Cálculo 2 2 3 3 35 2 2" xfId="32288" xr:uid="{00000000-0005-0000-0000-0000A1070000}"/>
    <cellStyle name="Cálculo 2 2 3 3 35 2 3" xfId="36835" xr:uid="{00000000-0005-0000-0000-0000A2070000}"/>
    <cellStyle name="Cálculo 2 2 3 3 35 2 4" xfId="19058" xr:uid="{00000000-0005-0000-0000-0000A3070000}"/>
    <cellStyle name="Cálculo 2 2 3 3 35 3" xfId="23631" xr:uid="{00000000-0005-0000-0000-0000A4070000}"/>
    <cellStyle name="Cálculo 2 2 3 3 35 4" xfId="31055" xr:uid="{00000000-0005-0000-0000-0000A5070000}"/>
    <cellStyle name="Cálculo 2 2 3 3 35 5" xfId="14730" xr:uid="{00000000-0005-0000-0000-0000A6070000}"/>
    <cellStyle name="Cálculo 2 2 3 3 36" xfId="761" xr:uid="{00000000-0005-0000-0000-0000A7070000}"/>
    <cellStyle name="Cálculo 2 2 3 3 36 2" xfId="9987" xr:uid="{00000000-0005-0000-0000-0000A8070000}"/>
    <cellStyle name="Cálculo 2 2 3 3 36 2 2" xfId="32289" xr:uid="{00000000-0005-0000-0000-0000A9070000}"/>
    <cellStyle name="Cálculo 2 2 3 3 36 2 3" xfId="36836" xr:uid="{00000000-0005-0000-0000-0000AA070000}"/>
    <cellStyle name="Cálculo 2 2 3 3 36 2 4" xfId="19059" xr:uid="{00000000-0005-0000-0000-0000AB070000}"/>
    <cellStyle name="Cálculo 2 2 3 3 36 3" xfId="23632" xr:uid="{00000000-0005-0000-0000-0000AC070000}"/>
    <cellStyle name="Cálculo 2 2 3 3 36 4" xfId="31054" xr:uid="{00000000-0005-0000-0000-0000AD070000}"/>
    <cellStyle name="Cálculo 2 2 3 3 36 5" xfId="14731" xr:uid="{00000000-0005-0000-0000-0000AE070000}"/>
    <cellStyle name="Cálculo 2 2 3 3 37" xfId="762" xr:uid="{00000000-0005-0000-0000-0000AF070000}"/>
    <cellStyle name="Cálculo 2 2 3 3 37 2" xfId="9988" xr:uid="{00000000-0005-0000-0000-0000B0070000}"/>
    <cellStyle name="Cálculo 2 2 3 3 37 2 2" xfId="32290" xr:uid="{00000000-0005-0000-0000-0000B1070000}"/>
    <cellStyle name="Cálculo 2 2 3 3 37 2 3" xfId="36837" xr:uid="{00000000-0005-0000-0000-0000B2070000}"/>
    <cellStyle name="Cálculo 2 2 3 3 37 2 4" xfId="19060" xr:uid="{00000000-0005-0000-0000-0000B3070000}"/>
    <cellStyle name="Cálculo 2 2 3 3 37 3" xfId="23633" xr:uid="{00000000-0005-0000-0000-0000B4070000}"/>
    <cellStyle name="Cálculo 2 2 3 3 37 4" xfId="31053" xr:uid="{00000000-0005-0000-0000-0000B5070000}"/>
    <cellStyle name="Cálculo 2 2 3 3 37 5" xfId="14732" xr:uid="{00000000-0005-0000-0000-0000B6070000}"/>
    <cellStyle name="Cálculo 2 2 3 3 38" xfId="763" xr:uid="{00000000-0005-0000-0000-0000B7070000}"/>
    <cellStyle name="Cálculo 2 2 3 3 38 2" xfId="9989" xr:uid="{00000000-0005-0000-0000-0000B8070000}"/>
    <cellStyle name="Cálculo 2 2 3 3 38 2 2" xfId="32291" xr:uid="{00000000-0005-0000-0000-0000B9070000}"/>
    <cellStyle name="Cálculo 2 2 3 3 38 2 3" xfId="36838" xr:uid="{00000000-0005-0000-0000-0000BA070000}"/>
    <cellStyle name="Cálculo 2 2 3 3 38 2 4" xfId="19061" xr:uid="{00000000-0005-0000-0000-0000BB070000}"/>
    <cellStyle name="Cálculo 2 2 3 3 38 3" xfId="23634" xr:uid="{00000000-0005-0000-0000-0000BC070000}"/>
    <cellStyle name="Cálculo 2 2 3 3 38 4" xfId="31052" xr:uid="{00000000-0005-0000-0000-0000BD070000}"/>
    <cellStyle name="Cálculo 2 2 3 3 38 5" xfId="14733" xr:uid="{00000000-0005-0000-0000-0000BE070000}"/>
    <cellStyle name="Cálculo 2 2 3 3 39" xfId="732" xr:uid="{00000000-0005-0000-0000-0000BF070000}"/>
    <cellStyle name="Cálculo 2 2 3 3 39 2" xfId="9958" xr:uid="{00000000-0005-0000-0000-0000C0070000}"/>
    <cellStyle name="Cálculo 2 2 3 3 39 2 2" xfId="32260" xr:uid="{00000000-0005-0000-0000-0000C1070000}"/>
    <cellStyle name="Cálculo 2 2 3 3 39 2 3" xfId="36807" xr:uid="{00000000-0005-0000-0000-0000C2070000}"/>
    <cellStyle name="Cálculo 2 2 3 3 39 2 4" xfId="19030" xr:uid="{00000000-0005-0000-0000-0000C3070000}"/>
    <cellStyle name="Cálculo 2 2 3 3 39 3" xfId="23603" xr:uid="{00000000-0005-0000-0000-0000C4070000}"/>
    <cellStyle name="Cálculo 2 2 3 3 39 4" xfId="31082" xr:uid="{00000000-0005-0000-0000-0000C5070000}"/>
    <cellStyle name="Cálculo 2 2 3 3 39 5" xfId="14702" xr:uid="{00000000-0005-0000-0000-0000C6070000}"/>
    <cellStyle name="Cálculo 2 2 3 3 4" xfId="764" xr:uid="{00000000-0005-0000-0000-0000C7070000}"/>
    <cellStyle name="Cálculo 2 2 3 3 4 2" xfId="9990" xr:uid="{00000000-0005-0000-0000-0000C8070000}"/>
    <cellStyle name="Cálculo 2 2 3 3 4 2 2" xfId="32292" xr:uid="{00000000-0005-0000-0000-0000C9070000}"/>
    <cellStyle name="Cálculo 2 2 3 3 4 2 3" xfId="36839" xr:uid="{00000000-0005-0000-0000-0000CA070000}"/>
    <cellStyle name="Cálculo 2 2 3 3 4 2 4" xfId="19062" xr:uid="{00000000-0005-0000-0000-0000CB070000}"/>
    <cellStyle name="Cálculo 2 2 3 3 4 3" xfId="23635" xr:uid="{00000000-0005-0000-0000-0000CC070000}"/>
    <cellStyle name="Cálculo 2 2 3 3 4 4" xfId="31051" xr:uid="{00000000-0005-0000-0000-0000CD070000}"/>
    <cellStyle name="Cálculo 2 2 3 3 4 5" xfId="14734" xr:uid="{00000000-0005-0000-0000-0000CE070000}"/>
    <cellStyle name="Cálculo 2 2 3 3 40" xfId="9439" xr:uid="{00000000-0005-0000-0000-0000CF070000}"/>
    <cellStyle name="Cálculo 2 2 3 3 40 2" xfId="13764" xr:uid="{00000000-0005-0000-0000-0000D0070000}"/>
    <cellStyle name="Cálculo 2 2 3 3 40 2 2" xfId="36066" xr:uid="{00000000-0005-0000-0000-0000D1070000}"/>
    <cellStyle name="Cálculo 2 2 3 3 40 2 3" xfId="40613" xr:uid="{00000000-0005-0000-0000-0000D2070000}"/>
    <cellStyle name="Cálculo 2 2 3 3 40 2 4" xfId="22836" xr:uid="{00000000-0005-0000-0000-0000D3070000}"/>
    <cellStyle name="Cálculo 2 2 3 3 40 3" xfId="31741" xr:uid="{00000000-0005-0000-0000-0000D4070000}"/>
    <cellStyle name="Cálculo 2 2 3 3 40 4" xfId="36288" xr:uid="{00000000-0005-0000-0000-0000D5070000}"/>
    <cellStyle name="Cálculo 2 2 3 3 40 5" xfId="18511" xr:uid="{00000000-0005-0000-0000-0000D6070000}"/>
    <cellStyle name="Cálculo 2 2 3 3 41" xfId="371" xr:uid="{00000000-0005-0000-0000-0000D7070000}"/>
    <cellStyle name="Cálculo 2 2 3 3 41 2" xfId="23242" xr:uid="{00000000-0005-0000-0000-0000D8070000}"/>
    <cellStyle name="Cálculo 2 2 3 3 41 3" xfId="31444" xr:uid="{00000000-0005-0000-0000-0000D9070000}"/>
    <cellStyle name="Cálculo 2 2 3 3 41 4" xfId="14341" xr:uid="{00000000-0005-0000-0000-0000DA070000}"/>
    <cellStyle name="Cálculo 2 2 3 3 42" xfId="14025" xr:uid="{00000000-0005-0000-0000-0000DB070000}"/>
    <cellStyle name="Cálculo 2 2 3 3 43" xfId="31680" xr:uid="{00000000-0005-0000-0000-0000DC070000}"/>
    <cellStyle name="Cálculo 2 2 3 3 44" xfId="14099" xr:uid="{00000000-0005-0000-0000-0000DD070000}"/>
    <cellStyle name="Cálculo 2 2 3 3 5" xfId="765" xr:uid="{00000000-0005-0000-0000-0000DE070000}"/>
    <cellStyle name="Cálculo 2 2 3 3 5 2" xfId="9991" xr:uid="{00000000-0005-0000-0000-0000DF070000}"/>
    <cellStyle name="Cálculo 2 2 3 3 5 2 2" xfId="32293" xr:uid="{00000000-0005-0000-0000-0000E0070000}"/>
    <cellStyle name="Cálculo 2 2 3 3 5 2 3" xfId="36840" xr:uid="{00000000-0005-0000-0000-0000E1070000}"/>
    <cellStyle name="Cálculo 2 2 3 3 5 2 4" xfId="19063" xr:uid="{00000000-0005-0000-0000-0000E2070000}"/>
    <cellStyle name="Cálculo 2 2 3 3 5 3" xfId="23636" xr:uid="{00000000-0005-0000-0000-0000E3070000}"/>
    <cellStyle name="Cálculo 2 2 3 3 5 4" xfId="31049" xr:uid="{00000000-0005-0000-0000-0000E4070000}"/>
    <cellStyle name="Cálculo 2 2 3 3 5 5" xfId="14735" xr:uid="{00000000-0005-0000-0000-0000E5070000}"/>
    <cellStyle name="Cálculo 2 2 3 3 6" xfId="766" xr:uid="{00000000-0005-0000-0000-0000E6070000}"/>
    <cellStyle name="Cálculo 2 2 3 3 6 2" xfId="9992" xr:uid="{00000000-0005-0000-0000-0000E7070000}"/>
    <cellStyle name="Cálculo 2 2 3 3 6 2 2" xfId="32294" xr:uid="{00000000-0005-0000-0000-0000E8070000}"/>
    <cellStyle name="Cálculo 2 2 3 3 6 2 3" xfId="36841" xr:uid="{00000000-0005-0000-0000-0000E9070000}"/>
    <cellStyle name="Cálculo 2 2 3 3 6 2 4" xfId="19064" xr:uid="{00000000-0005-0000-0000-0000EA070000}"/>
    <cellStyle name="Cálculo 2 2 3 3 6 3" xfId="23637" xr:uid="{00000000-0005-0000-0000-0000EB070000}"/>
    <cellStyle name="Cálculo 2 2 3 3 6 4" xfId="31048" xr:uid="{00000000-0005-0000-0000-0000EC070000}"/>
    <cellStyle name="Cálculo 2 2 3 3 6 5" xfId="14736" xr:uid="{00000000-0005-0000-0000-0000ED070000}"/>
    <cellStyle name="Cálculo 2 2 3 3 7" xfId="767" xr:uid="{00000000-0005-0000-0000-0000EE070000}"/>
    <cellStyle name="Cálculo 2 2 3 3 7 2" xfId="9993" xr:uid="{00000000-0005-0000-0000-0000EF070000}"/>
    <cellStyle name="Cálculo 2 2 3 3 7 2 2" xfId="32295" xr:uid="{00000000-0005-0000-0000-0000F0070000}"/>
    <cellStyle name="Cálculo 2 2 3 3 7 2 3" xfId="36842" xr:uid="{00000000-0005-0000-0000-0000F1070000}"/>
    <cellStyle name="Cálculo 2 2 3 3 7 2 4" xfId="19065" xr:uid="{00000000-0005-0000-0000-0000F2070000}"/>
    <cellStyle name="Cálculo 2 2 3 3 7 3" xfId="23638" xr:uid="{00000000-0005-0000-0000-0000F3070000}"/>
    <cellStyle name="Cálculo 2 2 3 3 7 4" xfId="31047" xr:uid="{00000000-0005-0000-0000-0000F4070000}"/>
    <cellStyle name="Cálculo 2 2 3 3 7 5" xfId="14737" xr:uid="{00000000-0005-0000-0000-0000F5070000}"/>
    <cellStyle name="Cálculo 2 2 3 3 8" xfId="768" xr:uid="{00000000-0005-0000-0000-0000F6070000}"/>
    <cellStyle name="Cálculo 2 2 3 3 8 2" xfId="9994" xr:uid="{00000000-0005-0000-0000-0000F7070000}"/>
    <cellStyle name="Cálculo 2 2 3 3 8 2 2" xfId="32296" xr:uid="{00000000-0005-0000-0000-0000F8070000}"/>
    <cellStyle name="Cálculo 2 2 3 3 8 2 3" xfId="36843" xr:uid="{00000000-0005-0000-0000-0000F9070000}"/>
    <cellStyle name="Cálculo 2 2 3 3 8 2 4" xfId="19066" xr:uid="{00000000-0005-0000-0000-0000FA070000}"/>
    <cellStyle name="Cálculo 2 2 3 3 8 3" xfId="23639" xr:uid="{00000000-0005-0000-0000-0000FB070000}"/>
    <cellStyle name="Cálculo 2 2 3 3 8 4" xfId="31046" xr:uid="{00000000-0005-0000-0000-0000FC070000}"/>
    <cellStyle name="Cálculo 2 2 3 3 8 5" xfId="14738" xr:uid="{00000000-0005-0000-0000-0000FD070000}"/>
    <cellStyle name="Cálculo 2 2 3 3 9" xfId="769" xr:uid="{00000000-0005-0000-0000-0000FE070000}"/>
    <cellStyle name="Cálculo 2 2 3 3 9 2" xfId="9995" xr:uid="{00000000-0005-0000-0000-0000FF070000}"/>
    <cellStyle name="Cálculo 2 2 3 3 9 2 2" xfId="32297" xr:uid="{00000000-0005-0000-0000-000000080000}"/>
    <cellStyle name="Cálculo 2 2 3 3 9 2 3" xfId="36844" xr:uid="{00000000-0005-0000-0000-000001080000}"/>
    <cellStyle name="Cálculo 2 2 3 3 9 2 4" xfId="19067" xr:uid="{00000000-0005-0000-0000-000002080000}"/>
    <cellStyle name="Cálculo 2 2 3 3 9 3" xfId="23640" xr:uid="{00000000-0005-0000-0000-000003080000}"/>
    <cellStyle name="Cálculo 2 2 3 3 9 4" xfId="31045" xr:uid="{00000000-0005-0000-0000-000004080000}"/>
    <cellStyle name="Cálculo 2 2 3 3 9 5" xfId="14739" xr:uid="{00000000-0005-0000-0000-000005080000}"/>
    <cellStyle name="Cálculo 2 2 3 30" xfId="770" xr:uid="{00000000-0005-0000-0000-000006080000}"/>
    <cellStyle name="Cálculo 2 2 3 30 2" xfId="9996" xr:uid="{00000000-0005-0000-0000-000007080000}"/>
    <cellStyle name="Cálculo 2 2 3 30 2 2" xfId="32298" xr:uid="{00000000-0005-0000-0000-000008080000}"/>
    <cellStyle name="Cálculo 2 2 3 30 2 3" xfId="36845" xr:uid="{00000000-0005-0000-0000-000009080000}"/>
    <cellStyle name="Cálculo 2 2 3 30 2 4" xfId="19068" xr:uid="{00000000-0005-0000-0000-00000A080000}"/>
    <cellStyle name="Cálculo 2 2 3 30 3" xfId="23641" xr:uid="{00000000-0005-0000-0000-00000B080000}"/>
    <cellStyle name="Cálculo 2 2 3 30 4" xfId="31044" xr:uid="{00000000-0005-0000-0000-00000C080000}"/>
    <cellStyle name="Cálculo 2 2 3 30 5" xfId="14740" xr:uid="{00000000-0005-0000-0000-00000D080000}"/>
    <cellStyle name="Cálculo 2 2 3 31" xfId="771" xr:uid="{00000000-0005-0000-0000-00000E080000}"/>
    <cellStyle name="Cálculo 2 2 3 31 2" xfId="9997" xr:uid="{00000000-0005-0000-0000-00000F080000}"/>
    <cellStyle name="Cálculo 2 2 3 31 2 2" xfId="32299" xr:uid="{00000000-0005-0000-0000-000010080000}"/>
    <cellStyle name="Cálculo 2 2 3 31 2 3" xfId="36846" xr:uid="{00000000-0005-0000-0000-000011080000}"/>
    <cellStyle name="Cálculo 2 2 3 31 2 4" xfId="19069" xr:uid="{00000000-0005-0000-0000-000012080000}"/>
    <cellStyle name="Cálculo 2 2 3 31 3" xfId="23642" xr:uid="{00000000-0005-0000-0000-000013080000}"/>
    <cellStyle name="Cálculo 2 2 3 31 4" xfId="31043" xr:uid="{00000000-0005-0000-0000-000014080000}"/>
    <cellStyle name="Cálculo 2 2 3 31 5" xfId="14741" xr:uid="{00000000-0005-0000-0000-000015080000}"/>
    <cellStyle name="Cálculo 2 2 3 32" xfId="772" xr:uid="{00000000-0005-0000-0000-000016080000}"/>
    <cellStyle name="Cálculo 2 2 3 32 2" xfId="9998" xr:uid="{00000000-0005-0000-0000-000017080000}"/>
    <cellStyle name="Cálculo 2 2 3 32 2 2" xfId="32300" xr:uid="{00000000-0005-0000-0000-000018080000}"/>
    <cellStyle name="Cálculo 2 2 3 32 2 3" xfId="36847" xr:uid="{00000000-0005-0000-0000-000019080000}"/>
    <cellStyle name="Cálculo 2 2 3 32 2 4" xfId="19070" xr:uid="{00000000-0005-0000-0000-00001A080000}"/>
    <cellStyle name="Cálculo 2 2 3 32 3" xfId="23643" xr:uid="{00000000-0005-0000-0000-00001B080000}"/>
    <cellStyle name="Cálculo 2 2 3 32 4" xfId="31042" xr:uid="{00000000-0005-0000-0000-00001C080000}"/>
    <cellStyle name="Cálculo 2 2 3 32 5" xfId="14742" xr:uid="{00000000-0005-0000-0000-00001D080000}"/>
    <cellStyle name="Cálculo 2 2 3 33" xfId="773" xr:uid="{00000000-0005-0000-0000-00001E080000}"/>
    <cellStyle name="Cálculo 2 2 3 33 2" xfId="9999" xr:uid="{00000000-0005-0000-0000-00001F080000}"/>
    <cellStyle name="Cálculo 2 2 3 33 2 2" xfId="32301" xr:uid="{00000000-0005-0000-0000-000020080000}"/>
    <cellStyle name="Cálculo 2 2 3 33 2 3" xfId="36848" xr:uid="{00000000-0005-0000-0000-000021080000}"/>
    <cellStyle name="Cálculo 2 2 3 33 2 4" xfId="19071" xr:uid="{00000000-0005-0000-0000-000022080000}"/>
    <cellStyle name="Cálculo 2 2 3 33 3" xfId="23644" xr:uid="{00000000-0005-0000-0000-000023080000}"/>
    <cellStyle name="Cálculo 2 2 3 33 4" xfId="31041" xr:uid="{00000000-0005-0000-0000-000024080000}"/>
    <cellStyle name="Cálculo 2 2 3 33 5" xfId="14743" xr:uid="{00000000-0005-0000-0000-000025080000}"/>
    <cellStyle name="Cálculo 2 2 3 34" xfId="774" xr:uid="{00000000-0005-0000-0000-000026080000}"/>
    <cellStyle name="Cálculo 2 2 3 34 2" xfId="10000" xr:uid="{00000000-0005-0000-0000-000027080000}"/>
    <cellStyle name="Cálculo 2 2 3 34 2 2" xfId="32302" xr:uid="{00000000-0005-0000-0000-000028080000}"/>
    <cellStyle name="Cálculo 2 2 3 34 2 3" xfId="36849" xr:uid="{00000000-0005-0000-0000-000029080000}"/>
    <cellStyle name="Cálculo 2 2 3 34 2 4" xfId="19072" xr:uid="{00000000-0005-0000-0000-00002A080000}"/>
    <cellStyle name="Cálculo 2 2 3 34 3" xfId="23645" xr:uid="{00000000-0005-0000-0000-00002B080000}"/>
    <cellStyle name="Cálculo 2 2 3 34 4" xfId="31040" xr:uid="{00000000-0005-0000-0000-00002C080000}"/>
    <cellStyle name="Cálculo 2 2 3 34 5" xfId="14744" xr:uid="{00000000-0005-0000-0000-00002D080000}"/>
    <cellStyle name="Cálculo 2 2 3 35" xfId="775" xr:uid="{00000000-0005-0000-0000-00002E080000}"/>
    <cellStyle name="Cálculo 2 2 3 35 2" xfId="10001" xr:uid="{00000000-0005-0000-0000-00002F080000}"/>
    <cellStyle name="Cálculo 2 2 3 35 2 2" xfId="32303" xr:uid="{00000000-0005-0000-0000-000030080000}"/>
    <cellStyle name="Cálculo 2 2 3 35 2 3" xfId="36850" xr:uid="{00000000-0005-0000-0000-000031080000}"/>
    <cellStyle name="Cálculo 2 2 3 35 2 4" xfId="19073" xr:uid="{00000000-0005-0000-0000-000032080000}"/>
    <cellStyle name="Cálculo 2 2 3 35 3" xfId="23646" xr:uid="{00000000-0005-0000-0000-000033080000}"/>
    <cellStyle name="Cálculo 2 2 3 35 4" xfId="31038" xr:uid="{00000000-0005-0000-0000-000034080000}"/>
    <cellStyle name="Cálculo 2 2 3 35 5" xfId="14745" xr:uid="{00000000-0005-0000-0000-000035080000}"/>
    <cellStyle name="Cálculo 2 2 3 36" xfId="776" xr:uid="{00000000-0005-0000-0000-000036080000}"/>
    <cellStyle name="Cálculo 2 2 3 36 2" xfId="10002" xr:uid="{00000000-0005-0000-0000-000037080000}"/>
    <cellStyle name="Cálculo 2 2 3 36 2 2" xfId="32304" xr:uid="{00000000-0005-0000-0000-000038080000}"/>
    <cellStyle name="Cálculo 2 2 3 36 2 3" xfId="36851" xr:uid="{00000000-0005-0000-0000-000039080000}"/>
    <cellStyle name="Cálculo 2 2 3 36 2 4" xfId="19074" xr:uid="{00000000-0005-0000-0000-00003A080000}"/>
    <cellStyle name="Cálculo 2 2 3 36 3" xfId="23647" xr:uid="{00000000-0005-0000-0000-00003B080000}"/>
    <cellStyle name="Cálculo 2 2 3 36 4" xfId="31037" xr:uid="{00000000-0005-0000-0000-00003C080000}"/>
    <cellStyle name="Cálculo 2 2 3 36 5" xfId="14746" xr:uid="{00000000-0005-0000-0000-00003D080000}"/>
    <cellStyle name="Cálculo 2 2 3 37" xfId="777" xr:uid="{00000000-0005-0000-0000-00003E080000}"/>
    <cellStyle name="Cálculo 2 2 3 37 2" xfId="10003" xr:uid="{00000000-0005-0000-0000-00003F080000}"/>
    <cellStyle name="Cálculo 2 2 3 37 2 2" xfId="32305" xr:uid="{00000000-0005-0000-0000-000040080000}"/>
    <cellStyle name="Cálculo 2 2 3 37 2 3" xfId="36852" xr:uid="{00000000-0005-0000-0000-000041080000}"/>
    <cellStyle name="Cálculo 2 2 3 37 2 4" xfId="19075" xr:uid="{00000000-0005-0000-0000-000042080000}"/>
    <cellStyle name="Cálculo 2 2 3 37 3" xfId="23648" xr:uid="{00000000-0005-0000-0000-000043080000}"/>
    <cellStyle name="Cálculo 2 2 3 37 4" xfId="31036" xr:uid="{00000000-0005-0000-0000-000044080000}"/>
    <cellStyle name="Cálculo 2 2 3 37 5" xfId="14747" xr:uid="{00000000-0005-0000-0000-000045080000}"/>
    <cellStyle name="Cálculo 2 2 3 38" xfId="778" xr:uid="{00000000-0005-0000-0000-000046080000}"/>
    <cellStyle name="Cálculo 2 2 3 38 2" xfId="10004" xr:uid="{00000000-0005-0000-0000-000047080000}"/>
    <cellStyle name="Cálculo 2 2 3 38 2 2" xfId="32306" xr:uid="{00000000-0005-0000-0000-000048080000}"/>
    <cellStyle name="Cálculo 2 2 3 38 2 3" xfId="36853" xr:uid="{00000000-0005-0000-0000-000049080000}"/>
    <cellStyle name="Cálculo 2 2 3 38 2 4" xfId="19076" xr:uid="{00000000-0005-0000-0000-00004A080000}"/>
    <cellStyle name="Cálculo 2 2 3 38 3" xfId="23649" xr:uid="{00000000-0005-0000-0000-00004B080000}"/>
    <cellStyle name="Cálculo 2 2 3 38 4" xfId="31035" xr:uid="{00000000-0005-0000-0000-00004C080000}"/>
    <cellStyle name="Cálculo 2 2 3 38 5" xfId="14748" xr:uid="{00000000-0005-0000-0000-00004D080000}"/>
    <cellStyle name="Cálculo 2 2 3 39" xfId="779" xr:uid="{00000000-0005-0000-0000-00004E080000}"/>
    <cellStyle name="Cálculo 2 2 3 39 2" xfId="10005" xr:uid="{00000000-0005-0000-0000-00004F080000}"/>
    <cellStyle name="Cálculo 2 2 3 39 2 2" xfId="32307" xr:uid="{00000000-0005-0000-0000-000050080000}"/>
    <cellStyle name="Cálculo 2 2 3 39 2 3" xfId="36854" xr:uid="{00000000-0005-0000-0000-000051080000}"/>
    <cellStyle name="Cálculo 2 2 3 39 2 4" xfId="19077" xr:uid="{00000000-0005-0000-0000-000052080000}"/>
    <cellStyle name="Cálculo 2 2 3 39 3" xfId="23650" xr:uid="{00000000-0005-0000-0000-000053080000}"/>
    <cellStyle name="Cálculo 2 2 3 39 4" xfId="31034" xr:uid="{00000000-0005-0000-0000-000054080000}"/>
    <cellStyle name="Cálculo 2 2 3 39 5" xfId="14749" xr:uid="{00000000-0005-0000-0000-000055080000}"/>
    <cellStyle name="Cálculo 2 2 3 4" xfId="780" xr:uid="{00000000-0005-0000-0000-000056080000}"/>
    <cellStyle name="Cálculo 2 2 3 4 2" xfId="10006" xr:uid="{00000000-0005-0000-0000-000057080000}"/>
    <cellStyle name="Cálculo 2 2 3 4 2 2" xfId="32308" xr:uid="{00000000-0005-0000-0000-000058080000}"/>
    <cellStyle name="Cálculo 2 2 3 4 2 3" xfId="36855" xr:uid="{00000000-0005-0000-0000-000059080000}"/>
    <cellStyle name="Cálculo 2 2 3 4 2 4" xfId="19078" xr:uid="{00000000-0005-0000-0000-00005A080000}"/>
    <cellStyle name="Cálculo 2 2 3 4 3" xfId="23651" xr:uid="{00000000-0005-0000-0000-00005B080000}"/>
    <cellStyle name="Cálculo 2 2 3 4 4" xfId="31033" xr:uid="{00000000-0005-0000-0000-00005C080000}"/>
    <cellStyle name="Cálculo 2 2 3 4 5" xfId="14750" xr:uid="{00000000-0005-0000-0000-00005D080000}"/>
    <cellStyle name="Cálculo 2 2 3 40" xfId="781" xr:uid="{00000000-0005-0000-0000-00005E080000}"/>
    <cellStyle name="Cálculo 2 2 3 40 2" xfId="10007" xr:uid="{00000000-0005-0000-0000-00005F080000}"/>
    <cellStyle name="Cálculo 2 2 3 40 2 2" xfId="32309" xr:uid="{00000000-0005-0000-0000-000060080000}"/>
    <cellStyle name="Cálculo 2 2 3 40 2 3" xfId="36856" xr:uid="{00000000-0005-0000-0000-000061080000}"/>
    <cellStyle name="Cálculo 2 2 3 40 2 4" xfId="19079" xr:uid="{00000000-0005-0000-0000-000062080000}"/>
    <cellStyle name="Cálculo 2 2 3 40 3" xfId="23652" xr:uid="{00000000-0005-0000-0000-000063080000}"/>
    <cellStyle name="Cálculo 2 2 3 40 4" xfId="31032" xr:uid="{00000000-0005-0000-0000-000064080000}"/>
    <cellStyle name="Cálculo 2 2 3 40 5" xfId="14751" xr:uid="{00000000-0005-0000-0000-000065080000}"/>
    <cellStyle name="Cálculo 2 2 3 41" xfId="782" xr:uid="{00000000-0005-0000-0000-000066080000}"/>
    <cellStyle name="Cálculo 2 2 3 41 2" xfId="10008" xr:uid="{00000000-0005-0000-0000-000067080000}"/>
    <cellStyle name="Cálculo 2 2 3 41 2 2" xfId="32310" xr:uid="{00000000-0005-0000-0000-000068080000}"/>
    <cellStyle name="Cálculo 2 2 3 41 2 3" xfId="36857" xr:uid="{00000000-0005-0000-0000-000069080000}"/>
    <cellStyle name="Cálculo 2 2 3 41 2 4" xfId="19080" xr:uid="{00000000-0005-0000-0000-00006A080000}"/>
    <cellStyle name="Cálculo 2 2 3 41 3" xfId="23653" xr:uid="{00000000-0005-0000-0000-00006B080000}"/>
    <cellStyle name="Cálculo 2 2 3 41 4" xfId="30974" xr:uid="{00000000-0005-0000-0000-00006C080000}"/>
    <cellStyle name="Cálculo 2 2 3 41 5" xfId="14752" xr:uid="{00000000-0005-0000-0000-00006D080000}"/>
    <cellStyle name="Cálculo 2 2 3 42" xfId="673" xr:uid="{00000000-0005-0000-0000-00006E080000}"/>
    <cellStyle name="Cálculo 2 2 3 42 2" xfId="9899" xr:uid="{00000000-0005-0000-0000-00006F080000}"/>
    <cellStyle name="Cálculo 2 2 3 42 2 2" xfId="32201" xr:uid="{00000000-0005-0000-0000-000070080000}"/>
    <cellStyle name="Cálculo 2 2 3 42 2 3" xfId="36748" xr:uid="{00000000-0005-0000-0000-000071080000}"/>
    <cellStyle name="Cálculo 2 2 3 42 2 4" xfId="18971" xr:uid="{00000000-0005-0000-0000-000072080000}"/>
    <cellStyle name="Cálculo 2 2 3 42 3" xfId="23544" xr:uid="{00000000-0005-0000-0000-000073080000}"/>
    <cellStyle name="Cálculo 2 2 3 42 4" xfId="31142" xr:uid="{00000000-0005-0000-0000-000074080000}"/>
    <cellStyle name="Cálculo 2 2 3 42 5" xfId="14643" xr:uid="{00000000-0005-0000-0000-000075080000}"/>
    <cellStyle name="Cálculo 2 2 3 43" xfId="9444" xr:uid="{00000000-0005-0000-0000-000076080000}"/>
    <cellStyle name="Cálculo 2 2 3 43 2" xfId="13769" xr:uid="{00000000-0005-0000-0000-000077080000}"/>
    <cellStyle name="Cálculo 2 2 3 43 2 2" xfId="36071" xr:uid="{00000000-0005-0000-0000-000078080000}"/>
    <cellStyle name="Cálculo 2 2 3 43 2 3" xfId="40618" xr:uid="{00000000-0005-0000-0000-000079080000}"/>
    <cellStyle name="Cálculo 2 2 3 43 2 4" xfId="22841" xr:uid="{00000000-0005-0000-0000-00007A080000}"/>
    <cellStyle name="Cálculo 2 2 3 43 3" xfId="31746" xr:uid="{00000000-0005-0000-0000-00007B080000}"/>
    <cellStyle name="Cálculo 2 2 3 43 4" xfId="36293" xr:uid="{00000000-0005-0000-0000-00007C080000}"/>
    <cellStyle name="Cálculo 2 2 3 43 5" xfId="18516" xr:uid="{00000000-0005-0000-0000-00007D080000}"/>
    <cellStyle name="Cálculo 2 2 3 44" xfId="376" xr:uid="{00000000-0005-0000-0000-00007E080000}"/>
    <cellStyle name="Cálculo 2 2 3 44 2" xfId="23247" xr:uid="{00000000-0005-0000-0000-00007F080000}"/>
    <cellStyle name="Cálculo 2 2 3 44 3" xfId="31408" xr:uid="{00000000-0005-0000-0000-000080080000}"/>
    <cellStyle name="Cálculo 2 2 3 44 4" xfId="14346" xr:uid="{00000000-0005-0000-0000-000081080000}"/>
    <cellStyle name="Cálculo 2 2 3 45" xfId="9689" xr:uid="{00000000-0005-0000-0000-000082080000}"/>
    <cellStyle name="Cálculo 2 2 3 45 2" xfId="31991" xr:uid="{00000000-0005-0000-0000-000083080000}"/>
    <cellStyle name="Cálculo 2 2 3 45 3" xfId="36538" xr:uid="{00000000-0005-0000-0000-000084080000}"/>
    <cellStyle name="Cálculo 2 2 3 45 4" xfId="18761" xr:uid="{00000000-0005-0000-0000-000085080000}"/>
    <cellStyle name="Cálculo 2 2 3 46" xfId="14090" xr:uid="{00000000-0005-0000-0000-000086080000}"/>
    <cellStyle name="Cálculo 2 2 3 47" xfId="31676" xr:uid="{00000000-0005-0000-0000-000087080000}"/>
    <cellStyle name="Cálculo 2 2 3 48" xfId="13949" xr:uid="{00000000-0005-0000-0000-000088080000}"/>
    <cellStyle name="Cálculo 2 2 3 5" xfId="783" xr:uid="{00000000-0005-0000-0000-000089080000}"/>
    <cellStyle name="Cálculo 2 2 3 5 2" xfId="10009" xr:uid="{00000000-0005-0000-0000-00008A080000}"/>
    <cellStyle name="Cálculo 2 2 3 5 2 2" xfId="32311" xr:uid="{00000000-0005-0000-0000-00008B080000}"/>
    <cellStyle name="Cálculo 2 2 3 5 2 3" xfId="36858" xr:uid="{00000000-0005-0000-0000-00008C080000}"/>
    <cellStyle name="Cálculo 2 2 3 5 2 4" xfId="19081" xr:uid="{00000000-0005-0000-0000-00008D080000}"/>
    <cellStyle name="Cálculo 2 2 3 5 3" xfId="23654" xr:uid="{00000000-0005-0000-0000-00008E080000}"/>
    <cellStyle name="Cálculo 2 2 3 5 4" xfId="31031" xr:uid="{00000000-0005-0000-0000-00008F080000}"/>
    <cellStyle name="Cálculo 2 2 3 5 5" xfId="14753" xr:uid="{00000000-0005-0000-0000-000090080000}"/>
    <cellStyle name="Cálculo 2 2 3 6" xfId="784" xr:uid="{00000000-0005-0000-0000-000091080000}"/>
    <cellStyle name="Cálculo 2 2 3 6 2" xfId="10010" xr:uid="{00000000-0005-0000-0000-000092080000}"/>
    <cellStyle name="Cálculo 2 2 3 6 2 2" xfId="32312" xr:uid="{00000000-0005-0000-0000-000093080000}"/>
    <cellStyle name="Cálculo 2 2 3 6 2 3" xfId="36859" xr:uid="{00000000-0005-0000-0000-000094080000}"/>
    <cellStyle name="Cálculo 2 2 3 6 2 4" xfId="19082" xr:uid="{00000000-0005-0000-0000-000095080000}"/>
    <cellStyle name="Cálculo 2 2 3 6 3" xfId="23655" xr:uid="{00000000-0005-0000-0000-000096080000}"/>
    <cellStyle name="Cálculo 2 2 3 6 4" xfId="31030" xr:uid="{00000000-0005-0000-0000-000097080000}"/>
    <cellStyle name="Cálculo 2 2 3 6 5" xfId="14754" xr:uid="{00000000-0005-0000-0000-000098080000}"/>
    <cellStyle name="Cálculo 2 2 3 7" xfId="785" xr:uid="{00000000-0005-0000-0000-000099080000}"/>
    <cellStyle name="Cálculo 2 2 3 7 2" xfId="10011" xr:uid="{00000000-0005-0000-0000-00009A080000}"/>
    <cellStyle name="Cálculo 2 2 3 7 2 2" xfId="32313" xr:uid="{00000000-0005-0000-0000-00009B080000}"/>
    <cellStyle name="Cálculo 2 2 3 7 2 3" xfId="36860" xr:uid="{00000000-0005-0000-0000-00009C080000}"/>
    <cellStyle name="Cálculo 2 2 3 7 2 4" xfId="19083" xr:uid="{00000000-0005-0000-0000-00009D080000}"/>
    <cellStyle name="Cálculo 2 2 3 7 3" xfId="23656" xr:uid="{00000000-0005-0000-0000-00009E080000}"/>
    <cellStyle name="Cálculo 2 2 3 7 4" xfId="31029" xr:uid="{00000000-0005-0000-0000-00009F080000}"/>
    <cellStyle name="Cálculo 2 2 3 7 5" xfId="14755" xr:uid="{00000000-0005-0000-0000-0000A0080000}"/>
    <cellStyle name="Cálculo 2 2 3 8" xfId="786" xr:uid="{00000000-0005-0000-0000-0000A1080000}"/>
    <cellStyle name="Cálculo 2 2 3 8 2" xfId="10012" xr:uid="{00000000-0005-0000-0000-0000A2080000}"/>
    <cellStyle name="Cálculo 2 2 3 8 2 2" xfId="32314" xr:uid="{00000000-0005-0000-0000-0000A3080000}"/>
    <cellStyle name="Cálculo 2 2 3 8 2 3" xfId="36861" xr:uid="{00000000-0005-0000-0000-0000A4080000}"/>
    <cellStyle name="Cálculo 2 2 3 8 2 4" xfId="19084" xr:uid="{00000000-0005-0000-0000-0000A5080000}"/>
    <cellStyle name="Cálculo 2 2 3 8 3" xfId="23657" xr:uid="{00000000-0005-0000-0000-0000A6080000}"/>
    <cellStyle name="Cálculo 2 2 3 8 4" xfId="31028" xr:uid="{00000000-0005-0000-0000-0000A7080000}"/>
    <cellStyle name="Cálculo 2 2 3 8 5" xfId="14756" xr:uid="{00000000-0005-0000-0000-0000A8080000}"/>
    <cellStyle name="Cálculo 2 2 3 9" xfId="787" xr:uid="{00000000-0005-0000-0000-0000A9080000}"/>
    <cellStyle name="Cálculo 2 2 3 9 2" xfId="10013" xr:uid="{00000000-0005-0000-0000-0000AA080000}"/>
    <cellStyle name="Cálculo 2 2 3 9 2 2" xfId="32315" xr:uid="{00000000-0005-0000-0000-0000AB080000}"/>
    <cellStyle name="Cálculo 2 2 3 9 2 3" xfId="36862" xr:uid="{00000000-0005-0000-0000-0000AC080000}"/>
    <cellStyle name="Cálculo 2 2 3 9 2 4" xfId="19085" xr:uid="{00000000-0005-0000-0000-0000AD080000}"/>
    <cellStyle name="Cálculo 2 2 3 9 3" xfId="23658" xr:uid="{00000000-0005-0000-0000-0000AE080000}"/>
    <cellStyle name="Cálculo 2 2 3 9 4" xfId="31027" xr:uid="{00000000-0005-0000-0000-0000AF080000}"/>
    <cellStyle name="Cálculo 2 2 3 9 5" xfId="14757" xr:uid="{00000000-0005-0000-0000-0000B0080000}"/>
    <cellStyle name="Cálculo 2 2 30" xfId="788" xr:uid="{00000000-0005-0000-0000-0000B1080000}"/>
    <cellStyle name="Cálculo 2 2 30 2" xfId="10014" xr:uid="{00000000-0005-0000-0000-0000B2080000}"/>
    <cellStyle name="Cálculo 2 2 30 2 2" xfId="32316" xr:uid="{00000000-0005-0000-0000-0000B3080000}"/>
    <cellStyle name="Cálculo 2 2 30 2 3" xfId="36863" xr:uid="{00000000-0005-0000-0000-0000B4080000}"/>
    <cellStyle name="Cálculo 2 2 30 2 4" xfId="19086" xr:uid="{00000000-0005-0000-0000-0000B5080000}"/>
    <cellStyle name="Cálculo 2 2 30 3" xfId="23659" xr:uid="{00000000-0005-0000-0000-0000B6080000}"/>
    <cellStyle name="Cálculo 2 2 30 4" xfId="31026" xr:uid="{00000000-0005-0000-0000-0000B7080000}"/>
    <cellStyle name="Cálculo 2 2 30 5" xfId="14758" xr:uid="{00000000-0005-0000-0000-0000B8080000}"/>
    <cellStyle name="Cálculo 2 2 31" xfId="789" xr:uid="{00000000-0005-0000-0000-0000B9080000}"/>
    <cellStyle name="Cálculo 2 2 31 2" xfId="10015" xr:uid="{00000000-0005-0000-0000-0000BA080000}"/>
    <cellStyle name="Cálculo 2 2 31 2 2" xfId="32317" xr:uid="{00000000-0005-0000-0000-0000BB080000}"/>
    <cellStyle name="Cálculo 2 2 31 2 3" xfId="36864" xr:uid="{00000000-0005-0000-0000-0000BC080000}"/>
    <cellStyle name="Cálculo 2 2 31 2 4" xfId="19087" xr:uid="{00000000-0005-0000-0000-0000BD080000}"/>
    <cellStyle name="Cálculo 2 2 31 3" xfId="23660" xr:uid="{00000000-0005-0000-0000-0000BE080000}"/>
    <cellStyle name="Cálculo 2 2 31 4" xfId="31025" xr:uid="{00000000-0005-0000-0000-0000BF080000}"/>
    <cellStyle name="Cálculo 2 2 31 5" xfId="14759" xr:uid="{00000000-0005-0000-0000-0000C0080000}"/>
    <cellStyle name="Cálculo 2 2 32" xfId="790" xr:uid="{00000000-0005-0000-0000-0000C1080000}"/>
    <cellStyle name="Cálculo 2 2 32 2" xfId="10016" xr:uid="{00000000-0005-0000-0000-0000C2080000}"/>
    <cellStyle name="Cálculo 2 2 32 2 2" xfId="32318" xr:uid="{00000000-0005-0000-0000-0000C3080000}"/>
    <cellStyle name="Cálculo 2 2 32 2 3" xfId="36865" xr:uid="{00000000-0005-0000-0000-0000C4080000}"/>
    <cellStyle name="Cálculo 2 2 32 2 4" xfId="19088" xr:uid="{00000000-0005-0000-0000-0000C5080000}"/>
    <cellStyle name="Cálculo 2 2 32 3" xfId="23661" xr:uid="{00000000-0005-0000-0000-0000C6080000}"/>
    <cellStyle name="Cálculo 2 2 32 4" xfId="31024" xr:uid="{00000000-0005-0000-0000-0000C7080000}"/>
    <cellStyle name="Cálculo 2 2 32 5" xfId="14760" xr:uid="{00000000-0005-0000-0000-0000C8080000}"/>
    <cellStyle name="Cálculo 2 2 33" xfId="791" xr:uid="{00000000-0005-0000-0000-0000C9080000}"/>
    <cellStyle name="Cálculo 2 2 33 2" xfId="10017" xr:uid="{00000000-0005-0000-0000-0000CA080000}"/>
    <cellStyle name="Cálculo 2 2 33 2 2" xfId="32319" xr:uid="{00000000-0005-0000-0000-0000CB080000}"/>
    <cellStyle name="Cálculo 2 2 33 2 3" xfId="36866" xr:uid="{00000000-0005-0000-0000-0000CC080000}"/>
    <cellStyle name="Cálculo 2 2 33 2 4" xfId="19089" xr:uid="{00000000-0005-0000-0000-0000CD080000}"/>
    <cellStyle name="Cálculo 2 2 33 3" xfId="23662" xr:uid="{00000000-0005-0000-0000-0000CE080000}"/>
    <cellStyle name="Cálculo 2 2 33 4" xfId="31023" xr:uid="{00000000-0005-0000-0000-0000CF080000}"/>
    <cellStyle name="Cálculo 2 2 33 5" xfId="14761" xr:uid="{00000000-0005-0000-0000-0000D0080000}"/>
    <cellStyle name="Cálculo 2 2 34" xfId="792" xr:uid="{00000000-0005-0000-0000-0000D1080000}"/>
    <cellStyle name="Cálculo 2 2 34 2" xfId="10018" xr:uid="{00000000-0005-0000-0000-0000D2080000}"/>
    <cellStyle name="Cálculo 2 2 34 2 2" xfId="32320" xr:uid="{00000000-0005-0000-0000-0000D3080000}"/>
    <cellStyle name="Cálculo 2 2 34 2 3" xfId="36867" xr:uid="{00000000-0005-0000-0000-0000D4080000}"/>
    <cellStyle name="Cálculo 2 2 34 2 4" xfId="19090" xr:uid="{00000000-0005-0000-0000-0000D5080000}"/>
    <cellStyle name="Cálculo 2 2 34 3" xfId="23663" xr:uid="{00000000-0005-0000-0000-0000D6080000}"/>
    <cellStyle name="Cálculo 2 2 34 4" xfId="31022" xr:uid="{00000000-0005-0000-0000-0000D7080000}"/>
    <cellStyle name="Cálculo 2 2 34 5" xfId="14762" xr:uid="{00000000-0005-0000-0000-0000D8080000}"/>
    <cellStyle name="Cálculo 2 2 35" xfId="793" xr:uid="{00000000-0005-0000-0000-0000D9080000}"/>
    <cellStyle name="Cálculo 2 2 35 2" xfId="10019" xr:uid="{00000000-0005-0000-0000-0000DA080000}"/>
    <cellStyle name="Cálculo 2 2 35 2 2" xfId="32321" xr:uid="{00000000-0005-0000-0000-0000DB080000}"/>
    <cellStyle name="Cálculo 2 2 35 2 3" xfId="36868" xr:uid="{00000000-0005-0000-0000-0000DC080000}"/>
    <cellStyle name="Cálculo 2 2 35 2 4" xfId="19091" xr:uid="{00000000-0005-0000-0000-0000DD080000}"/>
    <cellStyle name="Cálculo 2 2 35 3" xfId="23664" xr:uid="{00000000-0005-0000-0000-0000DE080000}"/>
    <cellStyle name="Cálculo 2 2 35 4" xfId="31021" xr:uid="{00000000-0005-0000-0000-0000DF080000}"/>
    <cellStyle name="Cálculo 2 2 35 5" xfId="14763" xr:uid="{00000000-0005-0000-0000-0000E0080000}"/>
    <cellStyle name="Cálculo 2 2 36" xfId="794" xr:uid="{00000000-0005-0000-0000-0000E1080000}"/>
    <cellStyle name="Cálculo 2 2 36 2" xfId="10020" xr:uid="{00000000-0005-0000-0000-0000E2080000}"/>
    <cellStyle name="Cálculo 2 2 36 2 2" xfId="32322" xr:uid="{00000000-0005-0000-0000-0000E3080000}"/>
    <cellStyle name="Cálculo 2 2 36 2 3" xfId="36869" xr:uid="{00000000-0005-0000-0000-0000E4080000}"/>
    <cellStyle name="Cálculo 2 2 36 2 4" xfId="19092" xr:uid="{00000000-0005-0000-0000-0000E5080000}"/>
    <cellStyle name="Cálculo 2 2 36 3" xfId="23665" xr:uid="{00000000-0005-0000-0000-0000E6080000}"/>
    <cellStyle name="Cálculo 2 2 36 4" xfId="31020" xr:uid="{00000000-0005-0000-0000-0000E7080000}"/>
    <cellStyle name="Cálculo 2 2 36 5" xfId="14764" xr:uid="{00000000-0005-0000-0000-0000E8080000}"/>
    <cellStyle name="Cálculo 2 2 37" xfId="537" xr:uid="{00000000-0005-0000-0000-0000E9080000}"/>
    <cellStyle name="Cálculo 2 2 37 2" xfId="9763" xr:uid="{00000000-0005-0000-0000-0000EA080000}"/>
    <cellStyle name="Cálculo 2 2 37 2 2" xfId="32065" xr:uid="{00000000-0005-0000-0000-0000EB080000}"/>
    <cellStyle name="Cálculo 2 2 37 2 3" xfId="36612" xr:uid="{00000000-0005-0000-0000-0000EC080000}"/>
    <cellStyle name="Cálculo 2 2 37 2 4" xfId="18835" xr:uid="{00000000-0005-0000-0000-0000ED080000}"/>
    <cellStyle name="Cálculo 2 2 37 3" xfId="23408" xr:uid="{00000000-0005-0000-0000-0000EE080000}"/>
    <cellStyle name="Cálculo 2 2 37 4" xfId="31277" xr:uid="{00000000-0005-0000-0000-0000EF080000}"/>
    <cellStyle name="Cálculo 2 2 37 5" xfId="14507" xr:uid="{00000000-0005-0000-0000-0000F0080000}"/>
    <cellStyle name="Cálculo 2 2 38" xfId="9421" xr:uid="{00000000-0005-0000-0000-0000F1080000}"/>
    <cellStyle name="Cálculo 2 2 38 2" xfId="13748" xr:uid="{00000000-0005-0000-0000-0000F2080000}"/>
    <cellStyle name="Cálculo 2 2 38 2 2" xfId="36050" xr:uid="{00000000-0005-0000-0000-0000F3080000}"/>
    <cellStyle name="Cálculo 2 2 38 2 3" xfId="40597" xr:uid="{00000000-0005-0000-0000-0000F4080000}"/>
    <cellStyle name="Cálculo 2 2 38 2 4" xfId="22820" xr:uid="{00000000-0005-0000-0000-0000F5080000}"/>
    <cellStyle name="Cálculo 2 2 38 3" xfId="31723" xr:uid="{00000000-0005-0000-0000-0000F6080000}"/>
    <cellStyle name="Cálculo 2 2 38 4" xfId="36270" xr:uid="{00000000-0005-0000-0000-0000F7080000}"/>
    <cellStyle name="Cálculo 2 2 38 5" xfId="18493" xr:uid="{00000000-0005-0000-0000-0000F8080000}"/>
    <cellStyle name="Cálculo 2 2 39" xfId="9674" xr:uid="{00000000-0005-0000-0000-0000F9080000}"/>
    <cellStyle name="Cálculo 2 2 39 2" xfId="31976" xr:uid="{00000000-0005-0000-0000-0000FA080000}"/>
    <cellStyle name="Cálculo 2 2 39 3" xfId="36523" xr:uid="{00000000-0005-0000-0000-0000FB080000}"/>
    <cellStyle name="Cálculo 2 2 39 4" xfId="18746" xr:uid="{00000000-0005-0000-0000-0000FC080000}"/>
    <cellStyle name="Cálculo 2 2 4" xfId="123" xr:uid="{00000000-0005-0000-0000-0000FD080000}"/>
    <cellStyle name="Cálculo 2 2 4 10" xfId="796" xr:uid="{00000000-0005-0000-0000-0000FE080000}"/>
    <cellStyle name="Cálculo 2 2 4 10 2" xfId="10022" xr:uid="{00000000-0005-0000-0000-0000FF080000}"/>
    <cellStyle name="Cálculo 2 2 4 10 2 2" xfId="32324" xr:uid="{00000000-0005-0000-0000-000000090000}"/>
    <cellStyle name="Cálculo 2 2 4 10 2 3" xfId="36871" xr:uid="{00000000-0005-0000-0000-000001090000}"/>
    <cellStyle name="Cálculo 2 2 4 10 2 4" xfId="19094" xr:uid="{00000000-0005-0000-0000-000002090000}"/>
    <cellStyle name="Cálculo 2 2 4 10 3" xfId="23667" xr:uid="{00000000-0005-0000-0000-000003090000}"/>
    <cellStyle name="Cálculo 2 2 4 10 4" xfId="31018" xr:uid="{00000000-0005-0000-0000-000004090000}"/>
    <cellStyle name="Cálculo 2 2 4 10 5" xfId="14766" xr:uid="{00000000-0005-0000-0000-000005090000}"/>
    <cellStyle name="Cálculo 2 2 4 11" xfId="797" xr:uid="{00000000-0005-0000-0000-000006090000}"/>
    <cellStyle name="Cálculo 2 2 4 11 2" xfId="10023" xr:uid="{00000000-0005-0000-0000-000007090000}"/>
    <cellStyle name="Cálculo 2 2 4 11 2 2" xfId="32325" xr:uid="{00000000-0005-0000-0000-000008090000}"/>
    <cellStyle name="Cálculo 2 2 4 11 2 3" xfId="36872" xr:uid="{00000000-0005-0000-0000-000009090000}"/>
    <cellStyle name="Cálculo 2 2 4 11 2 4" xfId="19095" xr:uid="{00000000-0005-0000-0000-00000A090000}"/>
    <cellStyle name="Cálculo 2 2 4 11 3" xfId="23668" xr:uid="{00000000-0005-0000-0000-00000B090000}"/>
    <cellStyle name="Cálculo 2 2 4 11 4" xfId="31017" xr:uid="{00000000-0005-0000-0000-00000C090000}"/>
    <cellStyle name="Cálculo 2 2 4 11 5" xfId="14767" xr:uid="{00000000-0005-0000-0000-00000D090000}"/>
    <cellStyle name="Cálculo 2 2 4 12" xfId="798" xr:uid="{00000000-0005-0000-0000-00000E090000}"/>
    <cellStyle name="Cálculo 2 2 4 12 2" xfId="10024" xr:uid="{00000000-0005-0000-0000-00000F090000}"/>
    <cellStyle name="Cálculo 2 2 4 12 2 2" xfId="32326" xr:uid="{00000000-0005-0000-0000-000010090000}"/>
    <cellStyle name="Cálculo 2 2 4 12 2 3" xfId="36873" xr:uid="{00000000-0005-0000-0000-000011090000}"/>
    <cellStyle name="Cálculo 2 2 4 12 2 4" xfId="19096" xr:uid="{00000000-0005-0000-0000-000012090000}"/>
    <cellStyle name="Cálculo 2 2 4 12 3" xfId="23669" xr:uid="{00000000-0005-0000-0000-000013090000}"/>
    <cellStyle name="Cálculo 2 2 4 12 4" xfId="30985" xr:uid="{00000000-0005-0000-0000-000014090000}"/>
    <cellStyle name="Cálculo 2 2 4 12 5" xfId="14768" xr:uid="{00000000-0005-0000-0000-000015090000}"/>
    <cellStyle name="Cálculo 2 2 4 13" xfId="799" xr:uid="{00000000-0005-0000-0000-000016090000}"/>
    <cellStyle name="Cálculo 2 2 4 13 2" xfId="10025" xr:uid="{00000000-0005-0000-0000-000017090000}"/>
    <cellStyle name="Cálculo 2 2 4 13 2 2" xfId="32327" xr:uid="{00000000-0005-0000-0000-000018090000}"/>
    <cellStyle name="Cálculo 2 2 4 13 2 3" xfId="36874" xr:uid="{00000000-0005-0000-0000-000019090000}"/>
    <cellStyle name="Cálculo 2 2 4 13 2 4" xfId="19097" xr:uid="{00000000-0005-0000-0000-00001A090000}"/>
    <cellStyle name="Cálculo 2 2 4 13 3" xfId="23670" xr:uid="{00000000-0005-0000-0000-00001B090000}"/>
    <cellStyle name="Cálculo 2 2 4 13 4" xfId="31016" xr:uid="{00000000-0005-0000-0000-00001C090000}"/>
    <cellStyle name="Cálculo 2 2 4 13 5" xfId="14769" xr:uid="{00000000-0005-0000-0000-00001D090000}"/>
    <cellStyle name="Cálculo 2 2 4 14" xfId="800" xr:uid="{00000000-0005-0000-0000-00001E090000}"/>
    <cellStyle name="Cálculo 2 2 4 14 2" xfId="10026" xr:uid="{00000000-0005-0000-0000-00001F090000}"/>
    <cellStyle name="Cálculo 2 2 4 14 2 2" xfId="32328" xr:uid="{00000000-0005-0000-0000-000020090000}"/>
    <cellStyle name="Cálculo 2 2 4 14 2 3" xfId="36875" xr:uid="{00000000-0005-0000-0000-000021090000}"/>
    <cellStyle name="Cálculo 2 2 4 14 2 4" xfId="19098" xr:uid="{00000000-0005-0000-0000-000022090000}"/>
    <cellStyle name="Cálculo 2 2 4 14 3" xfId="23671" xr:uid="{00000000-0005-0000-0000-000023090000}"/>
    <cellStyle name="Cálculo 2 2 4 14 4" xfId="31015" xr:uid="{00000000-0005-0000-0000-000024090000}"/>
    <cellStyle name="Cálculo 2 2 4 14 5" xfId="14770" xr:uid="{00000000-0005-0000-0000-000025090000}"/>
    <cellStyle name="Cálculo 2 2 4 15" xfId="801" xr:uid="{00000000-0005-0000-0000-000026090000}"/>
    <cellStyle name="Cálculo 2 2 4 15 2" xfId="10027" xr:uid="{00000000-0005-0000-0000-000027090000}"/>
    <cellStyle name="Cálculo 2 2 4 15 2 2" xfId="32329" xr:uid="{00000000-0005-0000-0000-000028090000}"/>
    <cellStyle name="Cálculo 2 2 4 15 2 3" xfId="36876" xr:uid="{00000000-0005-0000-0000-000029090000}"/>
    <cellStyle name="Cálculo 2 2 4 15 2 4" xfId="19099" xr:uid="{00000000-0005-0000-0000-00002A090000}"/>
    <cellStyle name="Cálculo 2 2 4 15 3" xfId="23672" xr:uid="{00000000-0005-0000-0000-00002B090000}"/>
    <cellStyle name="Cálculo 2 2 4 15 4" xfId="31014" xr:uid="{00000000-0005-0000-0000-00002C090000}"/>
    <cellStyle name="Cálculo 2 2 4 15 5" xfId="14771" xr:uid="{00000000-0005-0000-0000-00002D090000}"/>
    <cellStyle name="Cálculo 2 2 4 16" xfId="802" xr:uid="{00000000-0005-0000-0000-00002E090000}"/>
    <cellStyle name="Cálculo 2 2 4 16 2" xfId="10028" xr:uid="{00000000-0005-0000-0000-00002F090000}"/>
    <cellStyle name="Cálculo 2 2 4 16 2 2" xfId="32330" xr:uid="{00000000-0005-0000-0000-000030090000}"/>
    <cellStyle name="Cálculo 2 2 4 16 2 3" xfId="36877" xr:uid="{00000000-0005-0000-0000-000031090000}"/>
    <cellStyle name="Cálculo 2 2 4 16 2 4" xfId="19100" xr:uid="{00000000-0005-0000-0000-000032090000}"/>
    <cellStyle name="Cálculo 2 2 4 16 3" xfId="23673" xr:uid="{00000000-0005-0000-0000-000033090000}"/>
    <cellStyle name="Cálculo 2 2 4 16 4" xfId="31013" xr:uid="{00000000-0005-0000-0000-000034090000}"/>
    <cellStyle name="Cálculo 2 2 4 16 5" xfId="14772" xr:uid="{00000000-0005-0000-0000-000035090000}"/>
    <cellStyle name="Cálculo 2 2 4 17" xfId="803" xr:uid="{00000000-0005-0000-0000-000036090000}"/>
    <cellStyle name="Cálculo 2 2 4 17 2" xfId="10029" xr:uid="{00000000-0005-0000-0000-000037090000}"/>
    <cellStyle name="Cálculo 2 2 4 17 2 2" xfId="32331" xr:uid="{00000000-0005-0000-0000-000038090000}"/>
    <cellStyle name="Cálculo 2 2 4 17 2 3" xfId="36878" xr:uid="{00000000-0005-0000-0000-000039090000}"/>
    <cellStyle name="Cálculo 2 2 4 17 2 4" xfId="19101" xr:uid="{00000000-0005-0000-0000-00003A090000}"/>
    <cellStyle name="Cálculo 2 2 4 17 3" xfId="23674" xr:uid="{00000000-0005-0000-0000-00003B090000}"/>
    <cellStyle name="Cálculo 2 2 4 17 4" xfId="31012" xr:uid="{00000000-0005-0000-0000-00003C090000}"/>
    <cellStyle name="Cálculo 2 2 4 17 5" xfId="14773" xr:uid="{00000000-0005-0000-0000-00003D090000}"/>
    <cellStyle name="Cálculo 2 2 4 18" xfId="804" xr:uid="{00000000-0005-0000-0000-00003E090000}"/>
    <cellStyle name="Cálculo 2 2 4 18 2" xfId="10030" xr:uid="{00000000-0005-0000-0000-00003F090000}"/>
    <cellStyle name="Cálculo 2 2 4 18 2 2" xfId="32332" xr:uid="{00000000-0005-0000-0000-000040090000}"/>
    <cellStyle name="Cálculo 2 2 4 18 2 3" xfId="36879" xr:uid="{00000000-0005-0000-0000-000041090000}"/>
    <cellStyle name="Cálculo 2 2 4 18 2 4" xfId="19102" xr:uid="{00000000-0005-0000-0000-000042090000}"/>
    <cellStyle name="Cálculo 2 2 4 18 3" xfId="23675" xr:uid="{00000000-0005-0000-0000-000043090000}"/>
    <cellStyle name="Cálculo 2 2 4 18 4" xfId="31011" xr:uid="{00000000-0005-0000-0000-000044090000}"/>
    <cellStyle name="Cálculo 2 2 4 18 5" xfId="14774" xr:uid="{00000000-0005-0000-0000-000045090000}"/>
    <cellStyle name="Cálculo 2 2 4 19" xfId="805" xr:uid="{00000000-0005-0000-0000-000046090000}"/>
    <cellStyle name="Cálculo 2 2 4 19 2" xfId="10031" xr:uid="{00000000-0005-0000-0000-000047090000}"/>
    <cellStyle name="Cálculo 2 2 4 19 2 2" xfId="32333" xr:uid="{00000000-0005-0000-0000-000048090000}"/>
    <cellStyle name="Cálculo 2 2 4 19 2 3" xfId="36880" xr:uid="{00000000-0005-0000-0000-000049090000}"/>
    <cellStyle name="Cálculo 2 2 4 19 2 4" xfId="19103" xr:uid="{00000000-0005-0000-0000-00004A090000}"/>
    <cellStyle name="Cálculo 2 2 4 19 3" xfId="23676" xr:uid="{00000000-0005-0000-0000-00004B090000}"/>
    <cellStyle name="Cálculo 2 2 4 19 4" xfId="31010" xr:uid="{00000000-0005-0000-0000-00004C090000}"/>
    <cellStyle name="Cálculo 2 2 4 19 5" xfId="14775" xr:uid="{00000000-0005-0000-0000-00004D090000}"/>
    <cellStyle name="Cálculo 2 2 4 2" xfId="190" xr:uid="{00000000-0005-0000-0000-00004E090000}"/>
    <cellStyle name="Cálculo 2 2 4 2 10" xfId="807" xr:uid="{00000000-0005-0000-0000-00004F090000}"/>
    <cellStyle name="Cálculo 2 2 4 2 10 2" xfId="10033" xr:uid="{00000000-0005-0000-0000-000050090000}"/>
    <cellStyle name="Cálculo 2 2 4 2 10 2 2" xfId="32335" xr:uid="{00000000-0005-0000-0000-000051090000}"/>
    <cellStyle name="Cálculo 2 2 4 2 10 2 3" xfId="36882" xr:uid="{00000000-0005-0000-0000-000052090000}"/>
    <cellStyle name="Cálculo 2 2 4 2 10 2 4" xfId="19105" xr:uid="{00000000-0005-0000-0000-000053090000}"/>
    <cellStyle name="Cálculo 2 2 4 2 10 3" xfId="23678" xr:uid="{00000000-0005-0000-0000-000054090000}"/>
    <cellStyle name="Cálculo 2 2 4 2 10 4" xfId="31008" xr:uid="{00000000-0005-0000-0000-000055090000}"/>
    <cellStyle name="Cálculo 2 2 4 2 10 5" xfId="14777" xr:uid="{00000000-0005-0000-0000-000056090000}"/>
    <cellStyle name="Cálculo 2 2 4 2 11" xfId="808" xr:uid="{00000000-0005-0000-0000-000057090000}"/>
    <cellStyle name="Cálculo 2 2 4 2 11 2" xfId="10034" xr:uid="{00000000-0005-0000-0000-000058090000}"/>
    <cellStyle name="Cálculo 2 2 4 2 11 2 2" xfId="32336" xr:uid="{00000000-0005-0000-0000-000059090000}"/>
    <cellStyle name="Cálculo 2 2 4 2 11 2 3" xfId="36883" xr:uid="{00000000-0005-0000-0000-00005A090000}"/>
    <cellStyle name="Cálculo 2 2 4 2 11 2 4" xfId="19106" xr:uid="{00000000-0005-0000-0000-00005B090000}"/>
    <cellStyle name="Cálculo 2 2 4 2 11 3" xfId="23679" xr:uid="{00000000-0005-0000-0000-00005C090000}"/>
    <cellStyle name="Cálculo 2 2 4 2 11 4" xfId="31007" xr:uid="{00000000-0005-0000-0000-00005D090000}"/>
    <cellStyle name="Cálculo 2 2 4 2 11 5" xfId="14778" xr:uid="{00000000-0005-0000-0000-00005E090000}"/>
    <cellStyle name="Cálculo 2 2 4 2 12" xfId="809" xr:uid="{00000000-0005-0000-0000-00005F090000}"/>
    <cellStyle name="Cálculo 2 2 4 2 12 2" xfId="10035" xr:uid="{00000000-0005-0000-0000-000060090000}"/>
    <cellStyle name="Cálculo 2 2 4 2 12 2 2" xfId="32337" xr:uid="{00000000-0005-0000-0000-000061090000}"/>
    <cellStyle name="Cálculo 2 2 4 2 12 2 3" xfId="36884" xr:uid="{00000000-0005-0000-0000-000062090000}"/>
    <cellStyle name="Cálculo 2 2 4 2 12 2 4" xfId="19107" xr:uid="{00000000-0005-0000-0000-000063090000}"/>
    <cellStyle name="Cálculo 2 2 4 2 12 3" xfId="23680" xr:uid="{00000000-0005-0000-0000-000064090000}"/>
    <cellStyle name="Cálculo 2 2 4 2 12 4" xfId="31006" xr:uid="{00000000-0005-0000-0000-000065090000}"/>
    <cellStyle name="Cálculo 2 2 4 2 12 5" xfId="14779" xr:uid="{00000000-0005-0000-0000-000066090000}"/>
    <cellStyle name="Cálculo 2 2 4 2 13" xfId="810" xr:uid="{00000000-0005-0000-0000-000067090000}"/>
    <cellStyle name="Cálculo 2 2 4 2 13 2" xfId="10036" xr:uid="{00000000-0005-0000-0000-000068090000}"/>
    <cellStyle name="Cálculo 2 2 4 2 13 2 2" xfId="32338" xr:uid="{00000000-0005-0000-0000-000069090000}"/>
    <cellStyle name="Cálculo 2 2 4 2 13 2 3" xfId="36885" xr:uid="{00000000-0005-0000-0000-00006A090000}"/>
    <cellStyle name="Cálculo 2 2 4 2 13 2 4" xfId="19108" xr:uid="{00000000-0005-0000-0000-00006B090000}"/>
    <cellStyle name="Cálculo 2 2 4 2 13 3" xfId="23681" xr:uid="{00000000-0005-0000-0000-00006C090000}"/>
    <cellStyle name="Cálculo 2 2 4 2 13 4" xfId="31005" xr:uid="{00000000-0005-0000-0000-00006D090000}"/>
    <cellStyle name="Cálculo 2 2 4 2 13 5" xfId="14780" xr:uid="{00000000-0005-0000-0000-00006E090000}"/>
    <cellStyle name="Cálculo 2 2 4 2 14" xfId="811" xr:uid="{00000000-0005-0000-0000-00006F090000}"/>
    <cellStyle name="Cálculo 2 2 4 2 14 2" xfId="10037" xr:uid="{00000000-0005-0000-0000-000070090000}"/>
    <cellStyle name="Cálculo 2 2 4 2 14 2 2" xfId="32339" xr:uid="{00000000-0005-0000-0000-000071090000}"/>
    <cellStyle name="Cálculo 2 2 4 2 14 2 3" xfId="36886" xr:uid="{00000000-0005-0000-0000-000072090000}"/>
    <cellStyle name="Cálculo 2 2 4 2 14 2 4" xfId="19109" xr:uid="{00000000-0005-0000-0000-000073090000}"/>
    <cellStyle name="Cálculo 2 2 4 2 14 3" xfId="23682" xr:uid="{00000000-0005-0000-0000-000074090000}"/>
    <cellStyle name="Cálculo 2 2 4 2 14 4" xfId="31004" xr:uid="{00000000-0005-0000-0000-000075090000}"/>
    <cellStyle name="Cálculo 2 2 4 2 14 5" xfId="14781" xr:uid="{00000000-0005-0000-0000-000076090000}"/>
    <cellStyle name="Cálculo 2 2 4 2 15" xfId="812" xr:uid="{00000000-0005-0000-0000-000077090000}"/>
    <cellStyle name="Cálculo 2 2 4 2 15 2" xfId="10038" xr:uid="{00000000-0005-0000-0000-000078090000}"/>
    <cellStyle name="Cálculo 2 2 4 2 15 2 2" xfId="32340" xr:uid="{00000000-0005-0000-0000-000079090000}"/>
    <cellStyle name="Cálculo 2 2 4 2 15 2 3" xfId="36887" xr:uid="{00000000-0005-0000-0000-00007A090000}"/>
    <cellStyle name="Cálculo 2 2 4 2 15 2 4" xfId="19110" xr:uid="{00000000-0005-0000-0000-00007B090000}"/>
    <cellStyle name="Cálculo 2 2 4 2 15 3" xfId="23683" xr:uid="{00000000-0005-0000-0000-00007C090000}"/>
    <cellStyle name="Cálculo 2 2 4 2 15 4" xfId="31003" xr:uid="{00000000-0005-0000-0000-00007D090000}"/>
    <cellStyle name="Cálculo 2 2 4 2 15 5" xfId="14782" xr:uid="{00000000-0005-0000-0000-00007E090000}"/>
    <cellStyle name="Cálculo 2 2 4 2 16" xfId="813" xr:uid="{00000000-0005-0000-0000-00007F090000}"/>
    <cellStyle name="Cálculo 2 2 4 2 16 2" xfId="10039" xr:uid="{00000000-0005-0000-0000-000080090000}"/>
    <cellStyle name="Cálculo 2 2 4 2 16 2 2" xfId="32341" xr:uid="{00000000-0005-0000-0000-000081090000}"/>
    <cellStyle name="Cálculo 2 2 4 2 16 2 3" xfId="36888" xr:uid="{00000000-0005-0000-0000-000082090000}"/>
    <cellStyle name="Cálculo 2 2 4 2 16 2 4" xfId="19111" xr:uid="{00000000-0005-0000-0000-000083090000}"/>
    <cellStyle name="Cálculo 2 2 4 2 16 3" xfId="23684" xr:uid="{00000000-0005-0000-0000-000084090000}"/>
    <cellStyle name="Cálculo 2 2 4 2 16 4" xfId="31002" xr:uid="{00000000-0005-0000-0000-000085090000}"/>
    <cellStyle name="Cálculo 2 2 4 2 16 5" xfId="14783" xr:uid="{00000000-0005-0000-0000-000086090000}"/>
    <cellStyle name="Cálculo 2 2 4 2 17" xfId="814" xr:uid="{00000000-0005-0000-0000-000087090000}"/>
    <cellStyle name="Cálculo 2 2 4 2 17 2" xfId="10040" xr:uid="{00000000-0005-0000-0000-000088090000}"/>
    <cellStyle name="Cálculo 2 2 4 2 17 2 2" xfId="32342" xr:uid="{00000000-0005-0000-0000-000089090000}"/>
    <cellStyle name="Cálculo 2 2 4 2 17 2 3" xfId="36889" xr:uid="{00000000-0005-0000-0000-00008A090000}"/>
    <cellStyle name="Cálculo 2 2 4 2 17 2 4" xfId="19112" xr:uid="{00000000-0005-0000-0000-00008B090000}"/>
    <cellStyle name="Cálculo 2 2 4 2 17 3" xfId="23685" xr:uid="{00000000-0005-0000-0000-00008C090000}"/>
    <cellStyle name="Cálculo 2 2 4 2 17 4" xfId="31001" xr:uid="{00000000-0005-0000-0000-00008D090000}"/>
    <cellStyle name="Cálculo 2 2 4 2 17 5" xfId="14784" xr:uid="{00000000-0005-0000-0000-00008E090000}"/>
    <cellStyle name="Cálculo 2 2 4 2 18" xfId="815" xr:uid="{00000000-0005-0000-0000-00008F090000}"/>
    <cellStyle name="Cálculo 2 2 4 2 18 2" xfId="10041" xr:uid="{00000000-0005-0000-0000-000090090000}"/>
    <cellStyle name="Cálculo 2 2 4 2 18 2 2" xfId="32343" xr:uid="{00000000-0005-0000-0000-000091090000}"/>
    <cellStyle name="Cálculo 2 2 4 2 18 2 3" xfId="36890" xr:uid="{00000000-0005-0000-0000-000092090000}"/>
    <cellStyle name="Cálculo 2 2 4 2 18 2 4" xfId="19113" xr:uid="{00000000-0005-0000-0000-000093090000}"/>
    <cellStyle name="Cálculo 2 2 4 2 18 3" xfId="23686" xr:uid="{00000000-0005-0000-0000-000094090000}"/>
    <cellStyle name="Cálculo 2 2 4 2 18 4" xfId="31000" xr:uid="{00000000-0005-0000-0000-000095090000}"/>
    <cellStyle name="Cálculo 2 2 4 2 18 5" xfId="14785" xr:uid="{00000000-0005-0000-0000-000096090000}"/>
    <cellStyle name="Cálculo 2 2 4 2 19" xfId="816" xr:uid="{00000000-0005-0000-0000-000097090000}"/>
    <cellStyle name="Cálculo 2 2 4 2 19 2" xfId="10042" xr:uid="{00000000-0005-0000-0000-000098090000}"/>
    <cellStyle name="Cálculo 2 2 4 2 19 2 2" xfId="32344" xr:uid="{00000000-0005-0000-0000-000099090000}"/>
    <cellStyle name="Cálculo 2 2 4 2 19 2 3" xfId="36891" xr:uid="{00000000-0005-0000-0000-00009A090000}"/>
    <cellStyle name="Cálculo 2 2 4 2 19 2 4" xfId="19114" xr:uid="{00000000-0005-0000-0000-00009B090000}"/>
    <cellStyle name="Cálculo 2 2 4 2 19 3" xfId="23687" xr:uid="{00000000-0005-0000-0000-00009C090000}"/>
    <cellStyle name="Cálculo 2 2 4 2 19 4" xfId="30999" xr:uid="{00000000-0005-0000-0000-00009D090000}"/>
    <cellStyle name="Cálculo 2 2 4 2 19 5" xfId="14786" xr:uid="{00000000-0005-0000-0000-00009E090000}"/>
    <cellStyle name="Cálculo 2 2 4 2 2" xfId="817" xr:uid="{00000000-0005-0000-0000-00009F090000}"/>
    <cellStyle name="Cálculo 2 2 4 2 2 2" xfId="10043" xr:uid="{00000000-0005-0000-0000-0000A0090000}"/>
    <cellStyle name="Cálculo 2 2 4 2 2 2 2" xfId="32345" xr:uid="{00000000-0005-0000-0000-0000A1090000}"/>
    <cellStyle name="Cálculo 2 2 4 2 2 2 3" xfId="36892" xr:uid="{00000000-0005-0000-0000-0000A2090000}"/>
    <cellStyle name="Cálculo 2 2 4 2 2 2 4" xfId="19115" xr:uid="{00000000-0005-0000-0000-0000A3090000}"/>
    <cellStyle name="Cálculo 2 2 4 2 2 3" xfId="23688" xr:uid="{00000000-0005-0000-0000-0000A4090000}"/>
    <cellStyle name="Cálculo 2 2 4 2 2 4" xfId="30998" xr:uid="{00000000-0005-0000-0000-0000A5090000}"/>
    <cellStyle name="Cálculo 2 2 4 2 2 5" xfId="14787" xr:uid="{00000000-0005-0000-0000-0000A6090000}"/>
    <cellStyle name="Cálculo 2 2 4 2 20" xfId="818" xr:uid="{00000000-0005-0000-0000-0000A7090000}"/>
    <cellStyle name="Cálculo 2 2 4 2 20 2" xfId="10044" xr:uid="{00000000-0005-0000-0000-0000A8090000}"/>
    <cellStyle name="Cálculo 2 2 4 2 20 2 2" xfId="32346" xr:uid="{00000000-0005-0000-0000-0000A9090000}"/>
    <cellStyle name="Cálculo 2 2 4 2 20 2 3" xfId="36893" xr:uid="{00000000-0005-0000-0000-0000AA090000}"/>
    <cellStyle name="Cálculo 2 2 4 2 20 2 4" xfId="19116" xr:uid="{00000000-0005-0000-0000-0000AB090000}"/>
    <cellStyle name="Cálculo 2 2 4 2 20 3" xfId="23689" xr:uid="{00000000-0005-0000-0000-0000AC090000}"/>
    <cellStyle name="Cálculo 2 2 4 2 20 4" xfId="30997" xr:uid="{00000000-0005-0000-0000-0000AD090000}"/>
    <cellStyle name="Cálculo 2 2 4 2 20 5" xfId="14788" xr:uid="{00000000-0005-0000-0000-0000AE090000}"/>
    <cellStyle name="Cálculo 2 2 4 2 21" xfId="819" xr:uid="{00000000-0005-0000-0000-0000AF090000}"/>
    <cellStyle name="Cálculo 2 2 4 2 21 2" xfId="10045" xr:uid="{00000000-0005-0000-0000-0000B0090000}"/>
    <cellStyle name="Cálculo 2 2 4 2 21 2 2" xfId="32347" xr:uid="{00000000-0005-0000-0000-0000B1090000}"/>
    <cellStyle name="Cálculo 2 2 4 2 21 2 3" xfId="36894" xr:uid="{00000000-0005-0000-0000-0000B2090000}"/>
    <cellStyle name="Cálculo 2 2 4 2 21 2 4" xfId="19117" xr:uid="{00000000-0005-0000-0000-0000B3090000}"/>
    <cellStyle name="Cálculo 2 2 4 2 21 3" xfId="23690" xr:uid="{00000000-0005-0000-0000-0000B4090000}"/>
    <cellStyle name="Cálculo 2 2 4 2 21 4" xfId="30996" xr:uid="{00000000-0005-0000-0000-0000B5090000}"/>
    <cellStyle name="Cálculo 2 2 4 2 21 5" xfId="14789" xr:uid="{00000000-0005-0000-0000-0000B6090000}"/>
    <cellStyle name="Cálculo 2 2 4 2 22" xfId="820" xr:uid="{00000000-0005-0000-0000-0000B7090000}"/>
    <cellStyle name="Cálculo 2 2 4 2 22 2" xfId="10046" xr:uid="{00000000-0005-0000-0000-0000B8090000}"/>
    <cellStyle name="Cálculo 2 2 4 2 22 2 2" xfId="32348" xr:uid="{00000000-0005-0000-0000-0000B9090000}"/>
    <cellStyle name="Cálculo 2 2 4 2 22 2 3" xfId="36895" xr:uid="{00000000-0005-0000-0000-0000BA090000}"/>
    <cellStyle name="Cálculo 2 2 4 2 22 2 4" xfId="19118" xr:uid="{00000000-0005-0000-0000-0000BB090000}"/>
    <cellStyle name="Cálculo 2 2 4 2 22 3" xfId="23691" xr:uid="{00000000-0005-0000-0000-0000BC090000}"/>
    <cellStyle name="Cálculo 2 2 4 2 22 4" xfId="30995" xr:uid="{00000000-0005-0000-0000-0000BD090000}"/>
    <cellStyle name="Cálculo 2 2 4 2 22 5" xfId="14790" xr:uid="{00000000-0005-0000-0000-0000BE090000}"/>
    <cellStyle name="Cálculo 2 2 4 2 23" xfId="821" xr:uid="{00000000-0005-0000-0000-0000BF090000}"/>
    <cellStyle name="Cálculo 2 2 4 2 23 2" xfId="10047" xr:uid="{00000000-0005-0000-0000-0000C0090000}"/>
    <cellStyle name="Cálculo 2 2 4 2 23 2 2" xfId="32349" xr:uid="{00000000-0005-0000-0000-0000C1090000}"/>
    <cellStyle name="Cálculo 2 2 4 2 23 2 3" xfId="36896" xr:uid="{00000000-0005-0000-0000-0000C2090000}"/>
    <cellStyle name="Cálculo 2 2 4 2 23 2 4" xfId="19119" xr:uid="{00000000-0005-0000-0000-0000C3090000}"/>
    <cellStyle name="Cálculo 2 2 4 2 23 3" xfId="23692" xr:uid="{00000000-0005-0000-0000-0000C4090000}"/>
    <cellStyle name="Cálculo 2 2 4 2 23 4" xfId="30994" xr:uid="{00000000-0005-0000-0000-0000C5090000}"/>
    <cellStyle name="Cálculo 2 2 4 2 23 5" xfId="14791" xr:uid="{00000000-0005-0000-0000-0000C6090000}"/>
    <cellStyle name="Cálculo 2 2 4 2 24" xfId="822" xr:uid="{00000000-0005-0000-0000-0000C7090000}"/>
    <cellStyle name="Cálculo 2 2 4 2 24 2" xfId="10048" xr:uid="{00000000-0005-0000-0000-0000C8090000}"/>
    <cellStyle name="Cálculo 2 2 4 2 24 2 2" xfId="32350" xr:uid="{00000000-0005-0000-0000-0000C9090000}"/>
    <cellStyle name="Cálculo 2 2 4 2 24 2 3" xfId="36897" xr:uid="{00000000-0005-0000-0000-0000CA090000}"/>
    <cellStyle name="Cálculo 2 2 4 2 24 2 4" xfId="19120" xr:uid="{00000000-0005-0000-0000-0000CB090000}"/>
    <cellStyle name="Cálculo 2 2 4 2 24 3" xfId="23693" xr:uid="{00000000-0005-0000-0000-0000CC090000}"/>
    <cellStyle name="Cálculo 2 2 4 2 24 4" xfId="30993" xr:uid="{00000000-0005-0000-0000-0000CD090000}"/>
    <cellStyle name="Cálculo 2 2 4 2 24 5" xfId="14792" xr:uid="{00000000-0005-0000-0000-0000CE090000}"/>
    <cellStyle name="Cálculo 2 2 4 2 25" xfId="823" xr:uid="{00000000-0005-0000-0000-0000CF090000}"/>
    <cellStyle name="Cálculo 2 2 4 2 25 2" xfId="10049" xr:uid="{00000000-0005-0000-0000-0000D0090000}"/>
    <cellStyle name="Cálculo 2 2 4 2 25 2 2" xfId="32351" xr:uid="{00000000-0005-0000-0000-0000D1090000}"/>
    <cellStyle name="Cálculo 2 2 4 2 25 2 3" xfId="36898" xr:uid="{00000000-0005-0000-0000-0000D2090000}"/>
    <cellStyle name="Cálculo 2 2 4 2 25 2 4" xfId="19121" xr:uid="{00000000-0005-0000-0000-0000D3090000}"/>
    <cellStyle name="Cálculo 2 2 4 2 25 3" xfId="23694" xr:uid="{00000000-0005-0000-0000-0000D4090000}"/>
    <cellStyle name="Cálculo 2 2 4 2 25 4" xfId="30992" xr:uid="{00000000-0005-0000-0000-0000D5090000}"/>
    <cellStyle name="Cálculo 2 2 4 2 25 5" xfId="14793" xr:uid="{00000000-0005-0000-0000-0000D6090000}"/>
    <cellStyle name="Cálculo 2 2 4 2 26" xfId="824" xr:uid="{00000000-0005-0000-0000-0000D7090000}"/>
    <cellStyle name="Cálculo 2 2 4 2 26 2" xfId="10050" xr:uid="{00000000-0005-0000-0000-0000D8090000}"/>
    <cellStyle name="Cálculo 2 2 4 2 26 2 2" xfId="32352" xr:uid="{00000000-0005-0000-0000-0000D9090000}"/>
    <cellStyle name="Cálculo 2 2 4 2 26 2 3" xfId="36899" xr:uid="{00000000-0005-0000-0000-0000DA090000}"/>
    <cellStyle name="Cálculo 2 2 4 2 26 2 4" xfId="19122" xr:uid="{00000000-0005-0000-0000-0000DB090000}"/>
    <cellStyle name="Cálculo 2 2 4 2 26 3" xfId="23695" xr:uid="{00000000-0005-0000-0000-0000DC090000}"/>
    <cellStyle name="Cálculo 2 2 4 2 26 4" xfId="30991" xr:uid="{00000000-0005-0000-0000-0000DD090000}"/>
    <cellStyle name="Cálculo 2 2 4 2 26 5" xfId="14794" xr:uid="{00000000-0005-0000-0000-0000DE090000}"/>
    <cellStyle name="Cálculo 2 2 4 2 27" xfId="825" xr:uid="{00000000-0005-0000-0000-0000DF090000}"/>
    <cellStyle name="Cálculo 2 2 4 2 27 2" xfId="10051" xr:uid="{00000000-0005-0000-0000-0000E0090000}"/>
    <cellStyle name="Cálculo 2 2 4 2 27 2 2" xfId="32353" xr:uid="{00000000-0005-0000-0000-0000E1090000}"/>
    <cellStyle name="Cálculo 2 2 4 2 27 2 3" xfId="36900" xr:uid="{00000000-0005-0000-0000-0000E2090000}"/>
    <cellStyle name="Cálculo 2 2 4 2 27 2 4" xfId="19123" xr:uid="{00000000-0005-0000-0000-0000E3090000}"/>
    <cellStyle name="Cálculo 2 2 4 2 27 3" xfId="23696" xr:uid="{00000000-0005-0000-0000-0000E4090000}"/>
    <cellStyle name="Cálculo 2 2 4 2 27 4" xfId="30990" xr:uid="{00000000-0005-0000-0000-0000E5090000}"/>
    <cellStyle name="Cálculo 2 2 4 2 27 5" xfId="14795" xr:uid="{00000000-0005-0000-0000-0000E6090000}"/>
    <cellStyle name="Cálculo 2 2 4 2 28" xfId="826" xr:uid="{00000000-0005-0000-0000-0000E7090000}"/>
    <cellStyle name="Cálculo 2 2 4 2 28 2" xfId="10052" xr:uid="{00000000-0005-0000-0000-0000E8090000}"/>
    <cellStyle name="Cálculo 2 2 4 2 28 2 2" xfId="32354" xr:uid="{00000000-0005-0000-0000-0000E9090000}"/>
    <cellStyle name="Cálculo 2 2 4 2 28 2 3" xfId="36901" xr:uid="{00000000-0005-0000-0000-0000EA090000}"/>
    <cellStyle name="Cálculo 2 2 4 2 28 2 4" xfId="19124" xr:uid="{00000000-0005-0000-0000-0000EB090000}"/>
    <cellStyle name="Cálculo 2 2 4 2 28 3" xfId="23697" xr:uid="{00000000-0005-0000-0000-0000EC090000}"/>
    <cellStyle name="Cálculo 2 2 4 2 28 4" xfId="30989" xr:uid="{00000000-0005-0000-0000-0000ED090000}"/>
    <cellStyle name="Cálculo 2 2 4 2 28 5" xfId="14796" xr:uid="{00000000-0005-0000-0000-0000EE090000}"/>
    <cellStyle name="Cálculo 2 2 4 2 29" xfId="827" xr:uid="{00000000-0005-0000-0000-0000EF090000}"/>
    <cellStyle name="Cálculo 2 2 4 2 29 2" xfId="10053" xr:uid="{00000000-0005-0000-0000-0000F0090000}"/>
    <cellStyle name="Cálculo 2 2 4 2 29 2 2" xfId="32355" xr:uid="{00000000-0005-0000-0000-0000F1090000}"/>
    <cellStyle name="Cálculo 2 2 4 2 29 2 3" xfId="36902" xr:uid="{00000000-0005-0000-0000-0000F2090000}"/>
    <cellStyle name="Cálculo 2 2 4 2 29 2 4" xfId="19125" xr:uid="{00000000-0005-0000-0000-0000F3090000}"/>
    <cellStyle name="Cálculo 2 2 4 2 29 3" xfId="23698" xr:uid="{00000000-0005-0000-0000-0000F4090000}"/>
    <cellStyle name="Cálculo 2 2 4 2 29 4" xfId="30988" xr:uid="{00000000-0005-0000-0000-0000F5090000}"/>
    <cellStyle name="Cálculo 2 2 4 2 29 5" xfId="14797" xr:uid="{00000000-0005-0000-0000-0000F6090000}"/>
    <cellStyle name="Cálculo 2 2 4 2 3" xfId="828" xr:uid="{00000000-0005-0000-0000-0000F7090000}"/>
    <cellStyle name="Cálculo 2 2 4 2 3 2" xfId="10054" xr:uid="{00000000-0005-0000-0000-0000F8090000}"/>
    <cellStyle name="Cálculo 2 2 4 2 3 2 2" xfId="32356" xr:uid="{00000000-0005-0000-0000-0000F9090000}"/>
    <cellStyle name="Cálculo 2 2 4 2 3 2 3" xfId="36903" xr:uid="{00000000-0005-0000-0000-0000FA090000}"/>
    <cellStyle name="Cálculo 2 2 4 2 3 2 4" xfId="19126" xr:uid="{00000000-0005-0000-0000-0000FB090000}"/>
    <cellStyle name="Cálculo 2 2 4 2 3 3" xfId="23699" xr:uid="{00000000-0005-0000-0000-0000FC090000}"/>
    <cellStyle name="Cálculo 2 2 4 2 3 4" xfId="30987" xr:uid="{00000000-0005-0000-0000-0000FD090000}"/>
    <cellStyle name="Cálculo 2 2 4 2 3 5" xfId="14798" xr:uid="{00000000-0005-0000-0000-0000FE090000}"/>
    <cellStyle name="Cálculo 2 2 4 2 30" xfId="829" xr:uid="{00000000-0005-0000-0000-0000FF090000}"/>
    <cellStyle name="Cálculo 2 2 4 2 30 2" xfId="10055" xr:uid="{00000000-0005-0000-0000-0000000A0000}"/>
    <cellStyle name="Cálculo 2 2 4 2 30 2 2" xfId="32357" xr:uid="{00000000-0005-0000-0000-0000010A0000}"/>
    <cellStyle name="Cálculo 2 2 4 2 30 2 3" xfId="36904" xr:uid="{00000000-0005-0000-0000-0000020A0000}"/>
    <cellStyle name="Cálculo 2 2 4 2 30 2 4" xfId="19127" xr:uid="{00000000-0005-0000-0000-0000030A0000}"/>
    <cellStyle name="Cálculo 2 2 4 2 30 3" xfId="23700" xr:uid="{00000000-0005-0000-0000-0000040A0000}"/>
    <cellStyle name="Cálculo 2 2 4 2 30 4" xfId="30986" xr:uid="{00000000-0005-0000-0000-0000050A0000}"/>
    <cellStyle name="Cálculo 2 2 4 2 30 5" xfId="14799" xr:uid="{00000000-0005-0000-0000-0000060A0000}"/>
    <cellStyle name="Cálculo 2 2 4 2 31" xfId="830" xr:uid="{00000000-0005-0000-0000-0000070A0000}"/>
    <cellStyle name="Cálculo 2 2 4 2 31 2" xfId="10056" xr:uid="{00000000-0005-0000-0000-0000080A0000}"/>
    <cellStyle name="Cálculo 2 2 4 2 31 2 2" xfId="32358" xr:uid="{00000000-0005-0000-0000-0000090A0000}"/>
    <cellStyle name="Cálculo 2 2 4 2 31 2 3" xfId="36905" xr:uid="{00000000-0005-0000-0000-00000A0A0000}"/>
    <cellStyle name="Cálculo 2 2 4 2 31 2 4" xfId="19128" xr:uid="{00000000-0005-0000-0000-00000B0A0000}"/>
    <cellStyle name="Cálculo 2 2 4 2 31 3" xfId="23701" xr:uid="{00000000-0005-0000-0000-00000C0A0000}"/>
    <cellStyle name="Cálculo 2 2 4 2 31 4" xfId="30984" xr:uid="{00000000-0005-0000-0000-00000D0A0000}"/>
    <cellStyle name="Cálculo 2 2 4 2 31 5" xfId="14800" xr:uid="{00000000-0005-0000-0000-00000E0A0000}"/>
    <cellStyle name="Cálculo 2 2 4 2 32" xfId="831" xr:uid="{00000000-0005-0000-0000-00000F0A0000}"/>
    <cellStyle name="Cálculo 2 2 4 2 32 2" xfId="10057" xr:uid="{00000000-0005-0000-0000-0000100A0000}"/>
    <cellStyle name="Cálculo 2 2 4 2 32 2 2" xfId="32359" xr:uid="{00000000-0005-0000-0000-0000110A0000}"/>
    <cellStyle name="Cálculo 2 2 4 2 32 2 3" xfId="36906" xr:uid="{00000000-0005-0000-0000-0000120A0000}"/>
    <cellStyle name="Cálculo 2 2 4 2 32 2 4" xfId="19129" xr:uid="{00000000-0005-0000-0000-0000130A0000}"/>
    <cellStyle name="Cálculo 2 2 4 2 32 3" xfId="23702" xr:uid="{00000000-0005-0000-0000-0000140A0000}"/>
    <cellStyle name="Cálculo 2 2 4 2 32 4" xfId="30983" xr:uid="{00000000-0005-0000-0000-0000150A0000}"/>
    <cellStyle name="Cálculo 2 2 4 2 32 5" xfId="14801" xr:uid="{00000000-0005-0000-0000-0000160A0000}"/>
    <cellStyle name="Cálculo 2 2 4 2 33" xfId="832" xr:uid="{00000000-0005-0000-0000-0000170A0000}"/>
    <cellStyle name="Cálculo 2 2 4 2 33 2" xfId="10058" xr:uid="{00000000-0005-0000-0000-0000180A0000}"/>
    <cellStyle name="Cálculo 2 2 4 2 33 2 2" xfId="32360" xr:uid="{00000000-0005-0000-0000-0000190A0000}"/>
    <cellStyle name="Cálculo 2 2 4 2 33 2 3" xfId="36907" xr:uid="{00000000-0005-0000-0000-00001A0A0000}"/>
    <cellStyle name="Cálculo 2 2 4 2 33 2 4" xfId="19130" xr:uid="{00000000-0005-0000-0000-00001B0A0000}"/>
    <cellStyle name="Cálculo 2 2 4 2 33 3" xfId="23703" xr:uid="{00000000-0005-0000-0000-00001C0A0000}"/>
    <cellStyle name="Cálculo 2 2 4 2 33 4" xfId="30982" xr:uid="{00000000-0005-0000-0000-00001D0A0000}"/>
    <cellStyle name="Cálculo 2 2 4 2 33 5" xfId="14802" xr:uid="{00000000-0005-0000-0000-00001E0A0000}"/>
    <cellStyle name="Cálculo 2 2 4 2 34" xfId="833" xr:uid="{00000000-0005-0000-0000-00001F0A0000}"/>
    <cellStyle name="Cálculo 2 2 4 2 34 2" xfId="10059" xr:uid="{00000000-0005-0000-0000-0000200A0000}"/>
    <cellStyle name="Cálculo 2 2 4 2 34 2 2" xfId="32361" xr:uid="{00000000-0005-0000-0000-0000210A0000}"/>
    <cellStyle name="Cálculo 2 2 4 2 34 2 3" xfId="36908" xr:uid="{00000000-0005-0000-0000-0000220A0000}"/>
    <cellStyle name="Cálculo 2 2 4 2 34 2 4" xfId="19131" xr:uid="{00000000-0005-0000-0000-0000230A0000}"/>
    <cellStyle name="Cálculo 2 2 4 2 34 3" xfId="23704" xr:uid="{00000000-0005-0000-0000-0000240A0000}"/>
    <cellStyle name="Cálculo 2 2 4 2 34 4" xfId="30981" xr:uid="{00000000-0005-0000-0000-0000250A0000}"/>
    <cellStyle name="Cálculo 2 2 4 2 34 5" xfId="14803" xr:uid="{00000000-0005-0000-0000-0000260A0000}"/>
    <cellStyle name="Cálculo 2 2 4 2 35" xfId="834" xr:uid="{00000000-0005-0000-0000-0000270A0000}"/>
    <cellStyle name="Cálculo 2 2 4 2 35 2" xfId="10060" xr:uid="{00000000-0005-0000-0000-0000280A0000}"/>
    <cellStyle name="Cálculo 2 2 4 2 35 2 2" xfId="32362" xr:uid="{00000000-0005-0000-0000-0000290A0000}"/>
    <cellStyle name="Cálculo 2 2 4 2 35 2 3" xfId="36909" xr:uid="{00000000-0005-0000-0000-00002A0A0000}"/>
    <cellStyle name="Cálculo 2 2 4 2 35 2 4" xfId="19132" xr:uid="{00000000-0005-0000-0000-00002B0A0000}"/>
    <cellStyle name="Cálculo 2 2 4 2 35 3" xfId="23705" xr:uid="{00000000-0005-0000-0000-00002C0A0000}"/>
    <cellStyle name="Cálculo 2 2 4 2 35 4" xfId="30980" xr:uid="{00000000-0005-0000-0000-00002D0A0000}"/>
    <cellStyle name="Cálculo 2 2 4 2 35 5" xfId="14804" xr:uid="{00000000-0005-0000-0000-00002E0A0000}"/>
    <cellStyle name="Cálculo 2 2 4 2 36" xfId="835" xr:uid="{00000000-0005-0000-0000-00002F0A0000}"/>
    <cellStyle name="Cálculo 2 2 4 2 36 2" xfId="10061" xr:uid="{00000000-0005-0000-0000-0000300A0000}"/>
    <cellStyle name="Cálculo 2 2 4 2 36 2 2" xfId="32363" xr:uid="{00000000-0005-0000-0000-0000310A0000}"/>
    <cellStyle name="Cálculo 2 2 4 2 36 2 3" xfId="36910" xr:uid="{00000000-0005-0000-0000-0000320A0000}"/>
    <cellStyle name="Cálculo 2 2 4 2 36 2 4" xfId="19133" xr:uid="{00000000-0005-0000-0000-0000330A0000}"/>
    <cellStyle name="Cálculo 2 2 4 2 36 3" xfId="23706" xr:uid="{00000000-0005-0000-0000-0000340A0000}"/>
    <cellStyle name="Cálculo 2 2 4 2 36 4" xfId="30979" xr:uid="{00000000-0005-0000-0000-0000350A0000}"/>
    <cellStyle name="Cálculo 2 2 4 2 36 5" xfId="14805" xr:uid="{00000000-0005-0000-0000-0000360A0000}"/>
    <cellStyle name="Cálculo 2 2 4 2 37" xfId="836" xr:uid="{00000000-0005-0000-0000-0000370A0000}"/>
    <cellStyle name="Cálculo 2 2 4 2 37 2" xfId="10062" xr:uid="{00000000-0005-0000-0000-0000380A0000}"/>
    <cellStyle name="Cálculo 2 2 4 2 37 2 2" xfId="32364" xr:uid="{00000000-0005-0000-0000-0000390A0000}"/>
    <cellStyle name="Cálculo 2 2 4 2 37 2 3" xfId="36911" xr:uid="{00000000-0005-0000-0000-00003A0A0000}"/>
    <cellStyle name="Cálculo 2 2 4 2 37 2 4" xfId="19134" xr:uid="{00000000-0005-0000-0000-00003B0A0000}"/>
    <cellStyle name="Cálculo 2 2 4 2 37 3" xfId="23707" xr:uid="{00000000-0005-0000-0000-00003C0A0000}"/>
    <cellStyle name="Cálculo 2 2 4 2 37 4" xfId="30978" xr:uid="{00000000-0005-0000-0000-00003D0A0000}"/>
    <cellStyle name="Cálculo 2 2 4 2 37 5" xfId="14806" xr:uid="{00000000-0005-0000-0000-00003E0A0000}"/>
    <cellStyle name="Cálculo 2 2 4 2 38" xfId="837" xr:uid="{00000000-0005-0000-0000-00003F0A0000}"/>
    <cellStyle name="Cálculo 2 2 4 2 38 2" xfId="10063" xr:uid="{00000000-0005-0000-0000-0000400A0000}"/>
    <cellStyle name="Cálculo 2 2 4 2 38 2 2" xfId="32365" xr:uid="{00000000-0005-0000-0000-0000410A0000}"/>
    <cellStyle name="Cálculo 2 2 4 2 38 2 3" xfId="36912" xr:uid="{00000000-0005-0000-0000-0000420A0000}"/>
    <cellStyle name="Cálculo 2 2 4 2 38 2 4" xfId="19135" xr:uid="{00000000-0005-0000-0000-0000430A0000}"/>
    <cellStyle name="Cálculo 2 2 4 2 38 3" xfId="23708" xr:uid="{00000000-0005-0000-0000-0000440A0000}"/>
    <cellStyle name="Cálculo 2 2 4 2 38 4" xfId="30977" xr:uid="{00000000-0005-0000-0000-0000450A0000}"/>
    <cellStyle name="Cálculo 2 2 4 2 38 5" xfId="14807" xr:uid="{00000000-0005-0000-0000-0000460A0000}"/>
    <cellStyle name="Cálculo 2 2 4 2 39" xfId="806" xr:uid="{00000000-0005-0000-0000-0000470A0000}"/>
    <cellStyle name="Cálculo 2 2 4 2 39 2" xfId="10032" xr:uid="{00000000-0005-0000-0000-0000480A0000}"/>
    <cellStyle name="Cálculo 2 2 4 2 39 2 2" xfId="32334" xr:uid="{00000000-0005-0000-0000-0000490A0000}"/>
    <cellStyle name="Cálculo 2 2 4 2 39 2 3" xfId="36881" xr:uid="{00000000-0005-0000-0000-00004A0A0000}"/>
    <cellStyle name="Cálculo 2 2 4 2 39 2 4" xfId="19104" xr:uid="{00000000-0005-0000-0000-00004B0A0000}"/>
    <cellStyle name="Cálculo 2 2 4 2 39 3" xfId="23677" xr:uid="{00000000-0005-0000-0000-00004C0A0000}"/>
    <cellStyle name="Cálculo 2 2 4 2 39 4" xfId="31009" xr:uid="{00000000-0005-0000-0000-00004D0A0000}"/>
    <cellStyle name="Cálculo 2 2 4 2 39 5" xfId="14776" xr:uid="{00000000-0005-0000-0000-00004E0A0000}"/>
    <cellStyle name="Cálculo 2 2 4 2 4" xfId="838" xr:uid="{00000000-0005-0000-0000-00004F0A0000}"/>
    <cellStyle name="Cálculo 2 2 4 2 4 2" xfId="10064" xr:uid="{00000000-0005-0000-0000-0000500A0000}"/>
    <cellStyle name="Cálculo 2 2 4 2 4 2 2" xfId="32366" xr:uid="{00000000-0005-0000-0000-0000510A0000}"/>
    <cellStyle name="Cálculo 2 2 4 2 4 2 3" xfId="36913" xr:uid="{00000000-0005-0000-0000-0000520A0000}"/>
    <cellStyle name="Cálculo 2 2 4 2 4 2 4" xfId="19136" xr:uid="{00000000-0005-0000-0000-0000530A0000}"/>
    <cellStyle name="Cálculo 2 2 4 2 4 3" xfId="23709" xr:uid="{00000000-0005-0000-0000-0000540A0000}"/>
    <cellStyle name="Cálculo 2 2 4 2 4 4" xfId="30976" xr:uid="{00000000-0005-0000-0000-0000550A0000}"/>
    <cellStyle name="Cálculo 2 2 4 2 4 5" xfId="14808" xr:uid="{00000000-0005-0000-0000-0000560A0000}"/>
    <cellStyle name="Cálculo 2 2 4 2 40" xfId="9508" xr:uid="{00000000-0005-0000-0000-0000570A0000}"/>
    <cellStyle name="Cálculo 2 2 4 2 40 2" xfId="13823" xr:uid="{00000000-0005-0000-0000-0000580A0000}"/>
    <cellStyle name="Cálculo 2 2 4 2 40 2 2" xfId="36125" xr:uid="{00000000-0005-0000-0000-0000590A0000}"/>
    <cellStyle name="Cálculo 2 2 4 2 40 2 3" xfId="40672" xr:uid="{00000000-0005-0000-0000-00005A0A0000}"/>
    <cellStyle name="Cálculo 2 2 4 2 40 2 4" xfId="22895" xr:uid="{00000000-0005-0000-0000-00005B0A0000}"/>
    <cellStyle name="Cálculo 2 2 4 2 40 3" xfId="31810" xr:uid="{00000000-0005-0000-0000-00005C0A0000}"/>
    <cellStyle name="Cálculo 2 2 4 2 40 4" xfId="36357" xr:uid="{00000000-0005-0000-0000-00005D0A0000}"/>
    <cellStyle name="Cálculo 2 2 4 2 40 5" xfId="18580" xr:uid="{00000000-0005-0000-0000-00005E0A0000}"/>
    <cellStyle name="Cálculo 2 2 4 2 41" xfId="9723" xr:uid="{00000000-0005-0000-0000-00005F0A0000}"/>
    <cellStyle name="Cálculo 2 2 4 2 41 2" xfId="32025" xr:uid="{00000000-0005-0000-0000-0000600A0000}"/>
    <cellStyle name="Cálculo 2 2 4 2 41 3" xfId="36572" xr:uid="{00000000-0005-0000-0000-0000610A0000}"/>
    <cellStyle name="Cálculo 2 2 4 2 41 4" xfId="18795" xr:uid="{00000000-0005-0000-0000-0000620A0000}"/>
    <cellStyle name="Cálculo 2 2 4 2 42" xfId="23061" xr:uid="{00000000-0005-0000-0000-0000630A0000}"/>
    <cellStyle name="Cálculo 2 2 4 2 43" xfId="31609" xr:uid="{00000000-0005-0000-0000-0000640A0000}"/>
    <cellStyle name="Cálculo 2 2 4 2 44" xfId="14171" xr:uid="{00000000-0005-0000-0000-0000650A0000}"/>
    <cellStyle name="Cálculo 2 2 4 2 5" xfId="839" xr:uid="{00000000-0005-0000-0000-0000660A0000}"/>
    <cellStyle name="Cálculo 2 2 4 2 5 2" xfId="10065" xr:uid="{00000000-0005-0000-0000-0000670A0000}"/>
    <cellStyle name="Cálculo 2 2 4 2 5 2 2" xfId="32367" xr:uid="{00000000-0005-0000-0000-0000680A0000}"/>
    <cellStyle name="Cálculo 2 2 4 2 5 2 3" xfId="36914" xr:uid="{00000000-0005-0000-0000-0000690A0000}"/>
    <cellStyle name="Cálculo 2 2 4 2 5 2 4" xfId="19137" xr:uid="{00000000-0005-0000-0000-00006A0A0000}"/>
    <cellStyle name="Cálculo 2 2 4 2 5 3" xfId="23710" xr:uid="{00000000-0005-0000-0000-00006B0A0000}"/>
    <cellStyle name="Cálculo 2 2 4 2 5 4" xfId="30975" xr:uid="{00000000-0005-0000-0000-00006C0A0000}"/>
    <cellStyle name="Cálculo 2 2 4 2 5 5" xfId="14809" xr:uid="{00000000-0005-0000-0000-00006D0A0000}"/>
    <cellStyle name="Cálculo 2 2 4 2 6" xfId="840" xr:uid="{00000000-0005-0000-0000-00006E0A0000}"/>
    <cellStyle name="Cálculo 2 2 4 2 6 2" xfId="10066" xr:uid="{00000000-0005-0000-0000-00006F0A0000}"/>
    <cellStyle name="Cálculo 2 2 4 2 6 2 2" xfId="32368" xr:uid="{00000000-0005-0000-0000-0000700A0000}"/>
    <cellStyle name="Cálculo 2 2 4 2 6 2 3" xfId="36915" xr:uid="{00000000-0005-0000-0000-0000710A0000}"/>
    <cellStyle name="Cálculo 2 2 4 2 6 2 4" xfId="19138" xr:uid="{00000000-0005-0000-0000-0000720A0000}"/>
    <cellStyle name="Cálculo 2 2 4 2 6 3" xfId="23711" xr:uid="{00000000-0005-0000-0000-0000730A0000}"/>
    <cellStyle name="Cálculo 2 2 4 2 6 4" xfId="30814" xr:uid="{00000000-0005-0000-0000-0000740A0000}"/>
    <cellStyle name="Cálculo 2 2 4 2 6 5" xfId="14810" xr:uid="{00000000-0005-0000-0000-0000750A0000}"/>
    <cellStyle name="Cálculo 2 2 4 2 7" xfId="841" xr:uid="{00000000-0005-0000-0000-0000760A0000}"/>
    <cellStyle name="Cálculo 2 2 4 2 7 2" xfId="10067" xr:uid="{00000000-0005-0000-0000-0000770A0000}"/>
    <cellStyle name="Cálculo 2 2 4 2 7 2 2" xfId="32369" xr:uid="{00000000-0005-0000-0000-0000780A0000}"/>
    <cellStyle name="Cálculo 2 2 4 2 7 2 3" xfId="36916" xr:uid="{00000000-0005-0000-0000-0000790A0000}"/>
    <cellStyle name="Cálculo 2 2 4 2 7 2 4" xfId="19139" xr:uid="{00000000-0005-0000-0000-00007A0A0000}"/>
    <cellStyle name="Cálculo 2 2 4 2 7 3" xfId="23712" xr:uid="{00000000-0005-0000-0000-00007B0A0000}"/>
    <cellStyle name="Cálculo 2 2 4 2 7 4" xfId="30973" xr:uid="{00000000-0005-0000-0000-00007C0A0000}"/>
    <cellStyle name="Cálculo 2 2 4 2 7 5" xfId="14811" xr:uid="{00000000-0005-0000-0000-00007D0A0000}"/>
    <cellStyle name="Cálculo 2 2 4 2 8" xfId="842" xr:uid="{00000000-0005-0000-0000-00007E0A0000}"/>
    <cellStyle name="Cálculo 2 2 4 2 8 2" xfId="10068" xr:uid="{00000000-0005-0000-0000-00007F0A0000}"/>
    <cellStyle name="Cálculo 2 2 4 2 8 2 2" xfId="32370" xr:uid="{00000000-0005-0000-0000-0000800A0000}"/>
    <cellStyle name="Cálculo 2 2 4 2 8 2 3" xfId="36917" xr:uid="{00000000-0005-0000-0000-0000810A0000}"/>
    <cellStyle name="Cálculo 2 2 4 2 8 2 4" xfId="19140" xr:uid="{00000000-0005-0000-0000-0000820A0000}"/>
    <cellStyle name="Cálculo 2 2 4 2 8 3" xfId="23713" xr:uid="{00000000-0005-0000-0000-0000830A0000}"/>
    <cellStyle name="Cálculo 2 2 4 2 8 4" xfId="30972" xr:uid="{00000000-0005-0000-0000-0000840A0000}"/>
    <cellStyle name="Cálculo 2 2 4 2 8 5" xfId="14812" xr:uid="{00000000-0005-0000-0000-0000850A0000}"/>
    <cellStyle name="Cálculo 2 2 4 2 9" xfId="843" xr:uid="{00000000-0005-0000-0000-0000860A0000}"/>
    <cellStyle name="Cálculo 2 2 4 2 9 2" xfId="10069" xr:uid="{00000000-0005-0000-0000-0000870A0000}"/>
    <cellStyle name="Cálculo 2 2 4 2 9 2 2" xfId="32371" xr:uid="{00000000-0005-0000-0000-0000880A0000}"/>
    <cellStyle name="Cálculo 2 2 4 2 9 2 3" xfId="36918" xr:uid="{00000000-0005-0000-0000-0000890A0000}"/>
    <cellStyle name="Cálculo 2 2 4 2 9 2 4" xfId="19141" xr:uid="{00000000-0005-0000-0000-00008A0A0000}"/>
    <cellStyle name="Cálculo 2 2 4 2 9 3" xfId="23714" xr:uid="{00000000-0005-0000-0000-00008B0A0000}"/>
    <cellStyle name="Cálculo 2 2 4 2 9 4" xfId="30971" xr:uid="{00000000-0005-0000-0000-00008C0A0000}"/>
    <cellStyle name="Cálculo 2 2 4 2 9 5" xfId="14813" xr:uid="{00000000-0005-0000-0000-00008D0A0000}"/>
    <cellStyle name="Cálculo 2 2 4 20" xfId="844" xr:uid="{00000000-0005-0000-0000-00008E0A0000}"/>
    <cellStyle name="Cálculo 2 2 4 20 2" xfId="10070" xr:uid="{00000000-0005-0000-0000-00008F0A0000}"/>
    <cellStyle name="Cálculo 2 2 4 20 2 2" xfId="32372" xr:uid="{00000000-0005-0000-0000-0000900A0000}"/>
    <cellStyle name="Cálculo 2 2 4 20 2 3" xfId="36919" xr:uid="{00000000-0005-0000-0000-0000910A0000}"/>
    <cellStyle name="Cálculo 2 2 4 20 2 4" xfId="19142" xr:uid="{00000000-0005-0000-0000-0000920A0000}"/>
    <cellStyle name="Cálculo 2 2 4 20 3" xfId="23715" xr:uid="{00000000-0005-0000-0000-0000930A0000}"/>
    <cellStyle name="Cálculo 2 2 4 20 4" xfId="30970" xr:uid="{00000000-0005-0000-0000-0000940A0000}"/>
    <cellStyle name="Cálculo 2 2 4 20 5" xfId="14814" xr:uid="{00000000-0005-0000-0000-0000950A0000}"/>
    <cellStyle name="Cálculo 2 2 4 21" xfId="845" xr:uid="{00000000-0005-0000-0000-0000960A0000}"/>
    <cellStyle name="Cálculo 2 2 4 21 2" xfId="10071" xr:uid="{00000000-0005-0000-0000-0000970A0000}"/>
    <cellStyle name="Cálculo 2 2 4 21 2 2" xfId="32373" xr:uid="{00000000-0005-0000-0000-0000980A0000}"/>
    <cellStyle name="Cálculo 2 2 4 21 2 3" xfId="36920" xr:uid="{00000000-0005-0000-0000-0000990A0000}"/>
    <cellStyle name="Cálculo 2 2 4 21 2 4" xfId="19143" xr:uid="{00000000-0005-0000-0000-00009A0A0000}"/>
    <cellStyle name="Cálculo 2 2 4 21 3" xfId="23716" xr:uid="{00000000-0005-0000-0000-00009B0A0000}"/>
    <cellStyle name="Cálculo 2 2 4 21 4" xfId="30969" xr:uid="{00000000-0005-0000-0000-00009C0A0000}"/>
    <cellStyle name="Cálculo 2 2 4 21 5" xfId="14815" xr:uid="{00000000-0005-0000-0000-00009D0A0000}"/>
    <cellStyle name="Cálculo 2 2 4 22" xfId="846" xr:uid="{00000000-0005-0000-0000-00009E0A0000}"/>
    <cellStyle name="Cálculo 2 2 4 22 2" xfId="10072" xr:uid="{00000000-0005-0000-0000-00009F0A0000}"/>
    <cellStyle name="Cálculo 2 2 4 22 2 2" xfId="32374" xr:uid="{00000000-0005-0000-0000-0000A00A0000}"/>
    <cellStyle name="Cálculo 2 2 4 22 2 3" xfId="36921" xr:uid="{00000000-0005-0000-0000-0000A10A0000}"/>
    <cellStyle name="Cálculo 2 2 4 22 2 4" xfId="19144" xr:uid="{00000000-0005-0000-0000-0000A20A0000}"/>
    <cellStyle name="Cálculo 2 2 4 22 3" xfId="23717" xr:uid="{00000000-0005-0000-0000-0000A30A0000}"/>
    <cellStyle name="Cálculo 2 2 4 22 4" xfId="30968" xr:uid="{00000000-0005-0000-0000-0000A40A0000}"/>
    <cellStyle name="Cálculo 2 2 4 22 5" xfId="14816" xr:uid="{00000000-0005-0000-0000-0000A50A0000}"/>
    <cellStyle name="Cálculo 2 2 4 23" xfId="847" xr:uid="{00000000-0005-0000-0000-0000A60A0000}"/>
    <cellStyle name="Cálculo 2 2 4 23 2" xfId="10073" xr:uid="{00000000-0005-0000-0000-0000A70A0000}"/>
    <cellStyle name="Cálculo 2 2 4 23 2 2" xfId="32375" xr:uid="{00000000-0005-0000-0000-0000A80A0000}"/>
    <cellStyle name="Cálculo 2 2 4 23 2 3" xfId="36922" xr:uid="{00000000-0005-0000-0000-0000A90A0000}"/>
    <cellStyle name="Cálculo 2 2 4 23 2 4" xfId="19145" xr:uid="{00000000-0005-0000-0000-0000AA0A0000}"/>
    <cellStyle name="Cálculo 2 2 4 23 3" xfId="23718" xr:uid="{00000000-0005-0000-0000-0000AB0A0000}"/>
    <cellStyle name="Cálculo 2 2 4 23 4" xfId="30967" xr:uid="{00000000-0005-0000-0000-0000AC0A0000}"/>
    <cellStyle name="Cálculo 2 2 4 23 5" xfId="14817" xr:uid="{00000000-0005-0000-0000-0000AD0A0000}"/>
    <cellStyle name="Cálculo 2 2 4 24" xfId="848" xr:uid="{00000000-0005-0000-0000-0000AE0A0000}"/>
    <cellStyle name="Cálculo 2 2 4 24 2" xfId="10074" xr:uid="{00000000-0005-0000-0000-0000AF0A0000}"/>
    <cellStyle name="Cálculo 2 2 4 24 2 2" xfId="32376" xr:uid="{00000000-0005-0000-0000-0000B00A0000}"/>
    <cellStyle name="Cálculo 2 2 4 24 2 3" xfId="36923" xr:uid="{00000000-0005-0000-0000-0000B10A0000}"/>
    <cellStyle name="Cálculo 2 2 4 24 2 4" xfId="19146" xr:uid="{00000000-0005-0000-0000-0000B20A0000}"/>
    <cellStyle name="Cálculo 2 2 4 24 3" xfId="23719" xr:uid="{00000000-0005-0000-0000-0000B30A0000}"/>
    <cellStyle name="Cálculo 2 2 4 24 4" xfId="30966" xr:uid="{00000000-0005-0000-0000-0000B40A0000}"/>
    <cellStyle name="Cálculo 2 2 4 24 5" xfId="14818" xr:uid="{00000000-0005-0000-0000-0000B50A0000}"/>
    <cellStyle name="Cálculo 2 2 4 25" xfId="849" xr:uid="{00000000-0005-0000-0000-0000B60A0000}"/>
    <cellStyle name="Cálculo 2 2 4 25 2" xfId="10075" xr:uid="{00000000-0005-0000-0000-0000B70A0000}"/>
    <cellStyle name="Cálculo 2 2 4 25 2 2" xfId="32377" xr:uid="{00000000-0005-0000-0000-0000B80A0000}"/>
    <cellStyle name="Cálculo 2 2 4 25 2 3" xfId="36924" xr:uid="{00000000-0005-0000-0000-0000B90A0000}"/>
    <cellStyle name="Cálculo 2 2 4 25 2 4" xfId="19147" xr:uid="{00000000-0005-0000-0000-0000BA0A0000}"/>
    <cellStyle name="Cálculo 2 2 4 25 3" xfId="23720" xr:uid="{00000000-0005-0000-0000-0000BB0A0000}"/>
    <cellStyle name="Cálculo 2 2 4 25 4" xfId="30965" xr:uid="{00000000-0005-0000-0000-0000BC0A0000}"/>
    <cellStyle name="Cálculo 2 2 4 25 5" xfId="14819" xr:uid="{00000000-0005-0000-0000-0000BD0A0000}"/>
    <cellStyle name="Cálculo 2 2 4 26" xfId="850" xr:uid="{00000000-0005-0000-0000-0000BE0A0000}"/>
    <cellStyle name="Cálculo 2 2 4 26 2" xfId="10076" xr:uid="{00000000-0005-0000-0000-0000BF0A0000}"/>
    <cellStyle name="Cálculo 2 2 4 26 2 2" xfId="32378" xr:uid="{00000000-0005-0000-0000-0000C00A0000}"/>
    <cellStyle name="Cálculo 2 2 4 26 2 3" xfId="36925" xr:uid="{00000000-0005-0000-0000-0000C10A0000}"/>
    <cellStyle name="Cálculo 2 2 4 26 2 4" xfId="19148" xr:uid="{00000000-0005-0000-0000-0000C20A0000}"/>
    <cellStyle name="Cálculo 2 2 4 26 3" xfId="23721" xr:uid="{00000000-0005-0000-0000-0000C30A0000}"/>
    <cellStyle name="Cálculo 2 2 4 26 4" xfId="30964" xr:uid="{00000000-0005-0000-0000-0000C40A0000}"/>
    <cellStyle name="Cálculo 2 2 4 26 5" xfId="14820" xr:uid="{00000000-0005-0000-0000-0000C50A0000}"/>
    <cellStyle name="Cálculo 2 2 4 27" xfId="851" xr:uid="{00000000-0005-0000-0000-0000C60A0000}"/>
    <cellStyle name="Cálculo 2 2 4 27 2" xfId="10077" xr:uid="{00000000-0005-0000-0000-0000C70A0000}"/>
    <cellStyle name="Cálculo 2 2 4 27 2 2" xfId="32379" xr:uid="{00000000-0005-0000-0000-0000C80A0000}"/>
    <cellStyle name="Cálculo 2 2 4 27 2 3" xfId="36926" xr:uid="{00000000-0005-0000-0000-0000C90A0000}"/>
    <cellStyle name="Cálculo 2 2 4 27 2 4" xfId="19149" xr:uid="{00000000-0005-0000-0000-0000CA0A0000}"/>
    <cellStyle name="Cálculo 2 2 4 27 3" xfId="23722" xr:uid="{00000000-0005-0000-0000-0000CB0A0000}"/>
    <cellStyle name="Cálculo 2 2 4 27 4" xfId="30963" xr:uid="{00000000-0005-0000-0000-0000CC0A0000}"/>
    <cellStyle name="Cálculo 2 2 4 27 5" xfId="14821" xr:uid="{00000000-0005-0000-0000-0000CD0A0000}"/>
    <cellStyle name="Cálculo 2 2 4 28" xfId="852" xr:uid="{00000000-0005-0000-0000-0000CE0A0000}"/>
    <cellStyle name="Cálculo 2 2 4 28 2" xfId="10078" xr:uid="{00000000-0005-0000-0000-0000CF0A0000}"/>
    <cellStyle name="Cálculo 2 2 4 28 2 2" xfId="32380" xr:uid="{00000000-0005-0000-0000-0000D00A0000}"/>
    <cellStyle name="Cálculo 2 2 4 28 2 3" xfId="36927" xr:uid="{00000000-0005-0000-0000-0000D10A0000}"/>
    <cellStyle name="Cálculo 2 2 4 28 2 4" xfId="19150" xr:uid="{00000000-0005-0000-0000-0000D20A0000}"/>
    <cellStyle name="Cálculo 2 2 4 28 3" xfId="23723" xr:uid="{00000000-0005-0000-0000-0000D30A0000}"/>
    <cellStyle name="Cálculo 2 2 4 28 4" xfId="30962" xr:uid="{00000000-0005-0000-0000-0000D40A0000}"/>
    <cellStyle name="Cálculo 2 2 4 28 5" xfId="14822" xr:uid="{00000000-0005-0000-0000-0000D50A0000}"/>
    <cellStyle name="Cálculo 2 2 4 29" xfId="853" xr:uid="{00000000-0005-0000-0000-0000D60A0000}"/>
    <cellStyle name="Cálculo 2 2 4 29 2" xfId="10079" xr:uid="{00000000-0005-0000-0000-0000D70A0000}"/>
    <cellStyle name="Cálculo 2 2 4 29 2 2" xfId="32381" xr:uid="{00000000-0005-0000-0000-0000D80A0000}"/>
    <cellStyle name="Cálculo 2 2 4 29 2 3" xfId="36928" xr:uid="{00000000-0005-0000-0000-0000D90A0000}"/>
    <cellStyle name="Cálculo 2 2 4 29 2 4" xfId="19151" xr:uid="{00000000-0005-0000-0000-0000DA0A0000}"/>
    <cellStyle name="Cálculo 2 2 4 29 3" xfId="23724" xr:uid="{00000000-0005-0000-0000-0000DB0A0000}"/>
    <cellStyle name="Cálculo 2 2 4 29 4" xfId="30961" xr:uid="{00000000-0005-0000-0000-0000DC0A0000}"/>
    <cellStyle name="Cálculo 2 2 4 29 5" xfId="14823" xr:uid="{00000000-0005-0000-0000-0000DD0A0000}"/>
    <cellStyle name="Cálculo 2 2 4 3" xfId="116" xr:uid="{00000000-0005-0000-0000-0000DE0A0000}"/>
    <cellStyle name="Cálculo 2 2 4 3 10" xfId="855" xr:uid="{00000000-0005-0000-0000-0000DF0A0000}"/>
    <cellStyle name="Cálculo 2 2 4 3 10 2" xfId="10081" xr:uid="{00000000-0005-0000-0000-0000E00A0000}"/>
    <cellStyle name="Cálculo 2 2 4 3 10 2 2" xfId="32383" xr:uid="{00000000-0005-0000-0000-0000E10A0000}"/>
    <cellStyle name="Cálculo 2 2 4 3 10 2 3" xfId="36930" xr:uid="{00000000-0005-0000-0000-0000E20A0000}"/>
    <cellStyle name="Cálculo 2 2 4 3 10 2 4" xfId="19153" xr:uid="{00000000-0005-0000-0000-0000E30A0000}"/>
    <cellStyle name="Cálculo 2 2 4 3 10 3" xfId="23726" xr:uid="{00000000-0005-0000-0000-0000E40A0000}"/>
    <cellStyle name="Cálculo 2 2 4 3 10 4" xfId="30960" xr:uid="{00000000-0005-0000-0000-0000E50A0000}"/>
    <cellStyle name="Cálculo 2 2 4 3 10 5" xfId="14825" xr:uid="{00000000-0005-0000-0000-0000E60A0000}"/>
    <cellStyle name="Cálculo 2 2 4 3 11" xfId="856" xr:uid="{00000000-0005-0000-0000-0000E70A0000}"/>
    <cellStyle name="Cálculo 2 2 4 3 11 2" xfId="10082" xr:uid="{00000000-0005-0000-0000-0000E80A0000}"/>
    <cellStyle name="Cálculo 2 2 4 3 11 2 2" xfId="32384" xr:uid="{00000000-0005-0000-0000-0000E90A0000}"/>
    <cellStyle name="Cálculo 2 2 4 3 11 2 3" xfId="36931" xr:uid="{00000000-0005-0000-0000-0000EA0A0000}"/>
    <cellStyle name="Cálculo 2 2 4 3 11 2 4" xfId="19154" xr:uid="{00000000-0005-0000-0000-0000EB0A0000}"/>
    <cellStyle name="Cálculo 2 2 4 3 11 3" xfId="23727" xr:uid="{00000000-0005-0000-0000-0000EC0A0000}"/>
    <cellStyle name="Cálculo 2 2 4 3 11 4" xfId="30959" xr:uid="{00000000-0005-0000-0000-0000ED0A0000}"/>
    <cellStyle name="Cálculo 2 2 4 3 11 5" xfId="14826" xr:uid="{00000000-0005-0000-0000-0000EE0A0000}"/>
    <cellStyle name="Cálculo 2 2 4 3 12" xfId="857" xr:uid="{00000000-0005-0000-0000-0000EF0A0000}"/>
    <cellStyle name="Cálculo 2 2 4 3 12 2" xfId="10083" xr:uid="{00000000-0005-0000-0000-0000F00A0000}"/>
    <cellStyle name="Cálculo 2 2 4 3 12 2 2" xfId="32385" xr:uid="{00000000-0005-0000-0000-0000F10A0000}"/>
    <cellStyle name="Cálculo 2 2 4 3 12 2 3" xfId="36932" xr:uid="{00000000-0005-0000-0000-0000F20A0000}"/>
    <cellStyle name="Cálculo 2 2 4 3 12 2 4" xfId="19155" xr:uid="{00000000-0005-0000-0000-0000F30A0000}"/>
    <cellStyle name="Cálculo 2 2 4 3 12 3" xfId="23728" xr:uid="{00000000-0005-0000-0000-0000F40A0000}"/>
    <cellStyle name="Cálculo 2 2 4 3 12 4" xfId="30958" xr:uid="{00000000-0005-0000-0000-0000F50A0000}"/>
    <cellStyle name="Cálculo 2 2 4 3 12 5" xfId="14827" xr:uid="{00000000-0005-0000-0000-0000F60A0000}"/>
    <cellStyle name="Cálculo 2 2 4 3 13" xfId="858" xr:uid="{00000000-0005-0000-0000-0000F70A0000}"/>
    <cellStyle name="Cálculo 2 2 4 3 13 2" xfId="10084" xr:uid="{00000000-0005-0000-0000-0000F80A0000}"/>
    <cellStyle name="Cálculo 2 2 4 3 13 2 2" xfId="32386" xr:uid="{00000000-0005-0000-0000-0000F90A0000}"/>
    <cellStyle name="Cálculo 2 2 4 3 13 2 3" xfId="36933" xr:uid="{00000000-0005-0000-0000-0000FA0A0000}"/>
    <cellStyle name="Cálculo 2 2 4 3 13 2 4" xfId="19156" xr:uid="{00000000-0005-0000-0000-0000FB0A0000}"/>
    <cellStyle name="Cálculo 2 2 4 3 13 3" xfId="23729" xr:uid="{00000000-0005-0000-0000-0000FC0A0000}"/>
    <cellStyle name="Cálculo 2 2 4 3 13 4" xfId="30957" xr:uid="{00000000-0005-0000-0000-0000FD0A0000}"/>
    <cellStyle name="Cálculo 2 2 4 3 13 5" xfId="14828" xr:uid="{00000000-0005-0000-0000-0000FE0A0000}"/>
    <cellStyle name="Cálculo 2 2 4 3 14" xfId="859" xr:uid="{00000000-0005-0000-0000-0000FF0A0000}"/>
    <cellStyle name="Cálculo 2 2 4 3 14 2" xfId="10085" xr:uid="{00000000-0005-0000-0000-0000000B0000}"/>
    <cellStyle name="Cálculo 2 2 4 3 14 2 2" xfId="32387" xr:uid="{00000000-0005-0000-0000-0000010B0000}"/>
    <cellStyle name="Cálculo 2 2 4 3 14 2 3" xfId="36934" xr:uid="{00000000-0005-0000-0000-0000020B0000}"/>
    <cellStyle name="Cálculo 2 2 4 3 14 2 4" xfId="19157" xr:uid="{00000000-0005-0000-0000-0000030B0000}"/>
    <cellStyle name="Cálculo 2 2 4 3 14 3" xfId="23730" xr:uid="{00000000-0005-0000-0000-0000040B0000}"/>
    <cellStyle name="Cálculo 2 2 4 3 14 4" xfId="30956" xr:uid="{00000000-0005-0000-0000-0000050B0000}"/>
    <cellStyle name="Cálculo 2 2 4 3 14 5" xfId="14829" xr:uid="{00000000-0005-0000-0000-0000060B0000}"/>
    <cellStyle name="Cálculo 2 2 4 3 15" xfId="860" xr:uid="{00000000-0005-0000-0000-0000070B0000}"/>
    <cellStyle name="Cálculo 2 2 4 3 15 2" xfId="10086" xr:uid="{00000000-0005-0000-0000-0000080B0000}"/>
    <cellStyle name="Cálculo 2 2 4 3 15 2 2" xfId="32388" xr:uid="{00000000-0005-0000-0000-0000090B0000}"/>
    <cellStyle name="Cálculo 2 2 4 3 15 2 3" xfId="36935" xr:uid="{00000000-0005-0000-0000-00000A0B0000}"/>
    <cellStyle name="Cálculo 2 2 4 3 15 2 4" xfId="19158" xr:uid="{00000000-0005-0000-0000-00000B0B0000}"/>
    <cellStyle name="Cálculo 2 2 4 3 15 3" xfId="23731" xr:uid="{00000000-0005-0000-0000-00000C0B0000}"/>
    <cellStyle name="Cálculo 2 2 4 3 15 4" xfId="30955" xr:uid="{00000000-0005-0000-0000-00000D0B0000}"/>
    <cellStyle name="Cálculo 2 2 4 3 15 5" xfId="14830" xr:uid="{00000000-0005-0000-0000-00000E0B0000}"/>
    <cellStyle name="Cálculo 2 2 4 3 16" xfId="861" xr:uid="{00000000-0005-0000-0000-00000F0B0000}"/>
    <cellStyle name="Cálculo 2 2 4 3 16 2" xfId="10087" xr:uid="{00000000-0005-0000-0000-0000100B0000}"/>
    <cellStyle name="Cálculo 2 2 4 3 16 2 2" xfId="32389" xr:uid="{00000000-0005-0000-0000-0000110B0000}"/>
    <cellStyle name="Cálculo 2 2 4 3 16 2 3" xfId="36936" xr:uid="{00000000-0005-0000-0000-0000120B0000}"/>
    <cellStyle name="Cálculo 2 2 4 3 16 2 4" xfId="19159" xr:uid="{00000000-0005-0000-0000-0000130B0000}"/>
    <cellStyle name="Cálculo 2 2 4 3 16 3" xfId="23732" xr:uid="{00000000-0005-0000-0000-0000140B0000}"/>
    <cellStyle name="Cálculo 2 2 4 3 16 4" xfId="30954" xr:uid="{00000000-0005-0000-0000-0000150B0000}"/>
    <cellStyle name="Cálculo 2 2 4 3 16 5" xfId="14831" xr:uid="{00000000-0005-0000-0000-0000160B0000}"/>
    <cellStyle name="Cálculo 2 2 4 3 17" xfId="862" xr:uid="{00000000-0005-0000-0000-0000170B0000}"/>
    <cellStyle name="Cálculo 2 2 4 3 17 2" xfId="10088" xr:uid="{00000000-0005-0000-0000-0000180B0000}"/>
    <cellStyle name="Cálculo 2 2 4 3 17 2 2" xfId="32390" xr:uid="{00000000-0005-0000-0000-0000190B0000}"/>
    <cellStyle name="Cálculo 2 2 4 3 17 2 3" xfId="36937" xr:uid="{00000000-0005-0000-0000-00001A0B0000}"/>
    <cellStyle name="Cálculo 2 2 4 3 17 2 4" xfId="19160" xr:uid="{00000000-0005-0000-0000-00001B0B0000}"/>
    <cellStyle name="Cálculo 2 2 4 3 17 3" xfId="23733" xr:uid="{00000000-0005-0000-0000-00001C0B0000}"/>
    <cellStyle name="Cálculo 2 2 4 3 17 4" xfId="30953" xr:uid="{00000000-0005-0000-0000-00001D0B0000}"/>
    <cellStyle name="Cálculo 2 2 4 3 17 5" xfId="14832" xr:uid="{00000000-0005-0000-0000-00001E0B0000}"/>
    <cellStyle name="Cálculo 2 2 4 3 18" xfId="863" xr:uid="{00000000-0005-0000-0000-00001F0B0000}"/>
    <cellStyle name="Cálculo 2 2 4 3 18 2" xfId="10089" xr:uid="{00000000-0005-0000-0000-0000200B0000}"/>
    <cellStyle name="Cálculo 2 2 4 3 18 2 2" xfId="32391" xr:uid="{00000000-0005-0000-0000-0000210B0000}"/>
    <cellStyle name="Cálculo 2 2 4 3 18 2 3" xfId="36938" xr:uid="{00000000-0005-0000-0000-0000220B0000}"/>
    <cellStyle name="Cálculo 2 2 4 3 18 2 4" xfId="19161" xr:uid="{00000000-0005-0000-0000-0000230B0000}"/>
    <cellStyle name="Cálculo 2 2 4 3 18 3" xfId="23734" xr:uid="{00000000-0005-0000-0000-0000240B0000}"/>
    <cellStyle name="Cálculo 2 2 4 3 18 4" xfId="30952" xr:uid="{00000000-0005-0000-0000-0000250B0000}"/>
    <cellStyle name="Cálculo 2 2 4 3 18 5" xfId="14833" xr:uid="{00000000-0005-0000-0000-0000260B0000}"/>
    <cellStyle name="Cálculo 2 2 4 3 19" xfId="864" xr:uid="{00000000-0005-0000-0000-0000270B0000}"/>
    <cellStyle name="Cálculo 2 2 4 3 19 2" xfId="10090" xr:uid="{00000000-0005-0000-0000-0000280B0000}"/>
    <cellStyle name="Cálculo 2 2 4 3 19 2 2" xfId="32392" xr:uid="{00000000-0005-0000-0000-0000290B0000}"/>
    <cellStyle name="Cálculo 2 2 4 3 19 2 3" xfId="36939" xr:uid="{00000000-0005-0000-0000-00002A0B0000}"/>
    <cellStyle name="Cálculo 2 2 4 3 19 2 4" xfId="19162" xr:uid="{00000000-0005-0000-0000-00002B0B0000}"/>
    <cellStyle name="Cálculo 2 2 4 3 19 3" xfId="23735" xr:uid="{00000000-0005-0000-0000-00002C0B0000}"/>
    <cellStyle name="Cálculo 2 2 4 3 19 4" xfId="30951" xr:uid="{00000000-0005-0000-0000-00002D0B0000}"/>
    <cellStyle name="Cálculo 2 2 4 3 19 5" xfId="14834" xr:uid="{00000000-0005-0000-0000-00002E0B0000}"/>
    <cellStyle name="Cálculo 2 2 4 3 2" xfId="865" xr:uid="{00000000-0005-0000-0000-00002F0B0000}"/>
    <cellStyle name="Cálculo 2 2 4 3 2 2" xfId="10091" xr:uid="{00000000-0005-0000-0000-0000300B0000}"/>
    <cellStyle name="Cálculo 2 2 4 3 2 2 2" xfId="32393" xr:uid="{00000000-0005-0000-0000-0000310B0000}"/>
    <cellStyle name="Cálculo 2 2 4 3 2 2 3" xfId="36940" xr:uid="{00000000-0005-0000-0000-0000320B0000}"/>
    <cellStyle name="Cálculo 2 2 4 3 2 2 4" xfId="19163" xr:uid="{00000000-0005-0000-0000-0000330B0000}"/>
    <cellStyle name="Cálculo 2 2 4 3 2 3" xfId="23736" xr:uid="{00000000-0005-0000-0000-0000340B0000}"/>
    <cellStyle name="Cálculo 2 2 4 3 2 4" xfId="30950" xr:uid="{00000000-0005-0000-0000-0000350B0000}"/>
    <cellStyle name="Cálculo 2 2 4 3 2 5" xfId="14835" xr:uid="{00000000-0005-0000-0000-0000360B0000}"/>
    <cellStyle name="Cálculo 2 2 4 3 20" xfId="866" xr:uid="{00000000-0005-0000-0000-0000370B0000}"/>
    <cellStyle name="Cálculo 2 2 4 3 20 2" xfId="10092" xr:uid="{00000000-0005-0000-0000-0000380B0000}"/>
    <cellStyle name="Cálculo 2 2 4 3 20 2 2" xfId="32394" xr:uid="{00000000-0005-0000-0000-0000390B0000}"/>
    <cellStyle name="Cálculo 2 2 4 3 20 2 3" xfId="36941" xr:uid="{00000000-0005-0000-0000-00003A0B0000}"/>
    <cellStyle name="Cálculo 2 2 4 3 20 2 4" xfId="19164" xr:uid="{00000000-0005-0000-0000-00003B0B0000}"/>
    <cellStyle name="Cálculo 2 2 4 3 20 3" xfId="23737" xr:uid="{00000000-0005-0000-0000-00003C0B0000}"/>
    <cellStyle name="Cálculo 2 2 4 3 20 4" xfId="30949" xr:uid="{00000000-0005-0000-0000-00003D0B0000}"/>
    <cellStyle name="Cálculo 2 2 4 3 20 5" xfId="14836" xr:uid="{00000000-0005-0000-0000-00003E0B0000}"/>
    <cellStyle name="Cálculo 2 2 4 3 21" xfId="867" xr:uid="{00000000-0005-0000-0000-00003F0B0000}"/>
    <cellStyle name="Cálculo 2 2 4 3 21 2" xfId="10093" xr:uid="{00000000-0005-0000-0000-0000400B0000}"/>
    <cellStyle name="Cálculo 2 2 4 3 21 2 2" xfId="32395" xr:uid="{00000000-0005-0000-0000-0000410B0000}"/>
    <cellStyle name="Cálculo 2 2 4 3 21 2 3" xfId="36942" xr:uid="{00000000-0005-0000-0000-0000420B0000}"/>
    <cellStyle name="Cálculo 2 2 4 3 21 2 4" xfId="19165" xr:uid="{00000000-0005-0000-0000-0000430B0000}"/>
    <cellStyle name="Cálculo 2 2 4 3 21 3" xfId="23738" xr:uid="{00000000-0005-0000-0000-0000440B0000}"/>
    <cellStyle name="Cálculo 2 2 4 3 21 4" xfId="30948" xr:uid="{00000000-0005-0000-0000-0000450B0000}"/>
    <cellStyle name="Cálculo 2 2 4 3 21 5" xfId="14837" xr:uid="{00000000-0005-0000-0000-0000460B0000}"/>
    <cellStyle name="Cálculo 2 2 4 3 22" xfId="868" xr:uid="{00000000-0005-0000-0000-0000470B0000}"/>
    <cellStyle name="Cálculo 2 2 4 3 22 2" xfId="10094" xr:uid="{00000000-0005-0000-0000-0000480B0000}"/>
    <cellStyle name="Cálculo 2 2 4 3 22 2 2" xfId="32396" xr:uid="{00000000-0005-0000-0000-0000490B0000}"/>
    <cellStyle name="Cálculo 2 2 4 3 22 2 3" xfId="36943" xr:uid="{00000000-0005-0000-0000-00004A0B0000}"/>
    <cellStyle name="Cálculo 2 2 4 3 22 2 4" xfId="19166" xr:uid="{00000000-0005-0000-0000-00004B0B0000}"/>
    <cellStyle name="Cálculo 2 2 4 3 22 3" xfId="23739" xr:uid="{00000000-0005-0000-0000-00004C0B0000}"/>
    <cellStyle name="Cálculo 2 2 4 3 22 4" xfId="30947" xr:uid="{00000000-0005-0000-0000-00004D0B0000}"/>
    <cellStyle name="Cálculo 2 2 4 3 22 5" xfId="14838" xr:uid="{00000000-0005-0000-0000-00004E0B0000}"/>
    <cellStyle name="Cálculo 2 2 4 3 23" xfId="869" xr:uid="{00000000-0005-0000-0000-00004F0B0000}"/>
    <cellStyle name="Cálculo 2 2 4 3 23 2" xfId="10095" xr:uid="{00000000-0005-0000-0000-0000500B0000}"/>
    <cellStyle name="Cálculo 2 2 4 3 23 2 2" xfId="32397" xr:uid="{00000000-0005-0000-0000-0000510B0000}"/>
    <cellStyle name="Cálculo 2 2 4 3 23 2 3" xfId="36944" xr:uid="{00000000-0005-0000-0000-0000520B0000}"/>
    <cellStyle name="Cálculo 2 2 4 3 23 2 4" xfId="19167" xr:uid="{00000000-0005-0000-0000-0000530B0000}"/>
    <cellStyle name="Cálculo 2 2 4 3 23 3" xfId="23740" xr:uid="{00000000-0005-0000-0000-0000540B0000}"/>
    <cellStyle name="Cálculo 2 2 4 3 23 4" xfId="30946" xr:uid="{00000000-0005-0000-0000-0000550B0000}"/>
    <cellStyle name="Cálculo 2 2 4 3 23 5" xfId="14839" xr:uid="{00000000-0005-0000-0000-0000560B0000}"/>
    <cellStyle name="Cálculo 2 2 4 3 24" xfId="870" xr:uid="{00000000-0005-0000-0000-0000570B0000}"/>
    <cellStyle name="Cálculo 2 2 4 3 24 2" xfId="10096" xr:uid="{00000000-0005-0000-0000-0000580B0000}"/>
    <cellStyle name="Cálculo 2 2 4 3 24 2 2" xfId="32398" xr:uid="{00000000-0005-0000-0000-0000590B0000}"/>
    <cellStyle name="Cálculo 2 2 4 3 24 2 3" xfId="36945" xr:uid="{00000000-0005-0000-0000-00005A0B0000}"/>
    <cellStyle name="Cálculo 2 2 4 3 24 2 4" xfId="19168" xr:uid="{00000000-0005-0000-0000-00005B0B0000}"/>
    <cellStyle name="Cálculo 2 2 4 3 24 3" xfId="23741" xr:uid="{00000000-0005-0000-0000-00005C0B0000}"/>
    <cellStyle name="Cálculo 2 2 4 3 24 4" xfId="30945" xr:uid="{00000000-0005-0000-0000-00005D0B0000}"/>
    <cellStyle name="Cálculo 2 2 4 3 24 5" xfId="14840" xr:uid="{00000000-0005-0000-0000-00005E0B0000}"/>
    <cellStyle name="Cálculo 2 2 4 3 25" xfId="871" xr:uid="{00000000-0005-0000-0000-00005F0B0000}"/>
    <cellStyle name="Cálculo 2 2 4 3 25 2" xfId="10097" xr:uid="{00000000-0005-0000-0000-0000600B0000}"/>
    <cellStyle name="Cálculo 2 2 4 3 25 2 2" xfId="32399" xr:uid="{00000000-0005-0000-0000-0000610B0000}"/>
    <cellStyle name="Cálculo 2 2 4 3 25 2 3" xfId="36946" xr:uid="{00000000-0005-0000-0000-0000620B0000}"/>
    <cellStyle name="Cálculo 2 2 4 3 25 2 4" xfId="19169" xr:uid="{00000000-0005-0000-0000-0000630B0000}"/>
    <cellStyle name="Cálculo 2 2 4 3 25 3" xfId="23742" xr:uid="{00000000-0005-0000-0000-0000640B0000}"/>
    <cellStyle name="Cálculo 2 2 4 3 25 4" xfId="30944" xr:uid="{00000000-0005-0000-0000-0000650B0000}"/>
    <cellStyle name="Cálculo 2 2 4 3 25 5" xfId="14841" xr:uid="{00000000-0005-0000-0000-0000660B0000}"/>
    <cellStyle name="Cálculo 2 2 4 3 26" xfId="872" xr:uid="{00000000-0005-0000-0000-0000670B0000}"/>
    <cellStyle name="Cálculo 2 2 4 3 26 2" xfId="10098" xr:uid="{00000000-0005-0000-0000-0000680B0000}"/>
    <cellStyle name="Cálculo 2 2 4 3 26 2 2" xfId="32400" xr:uid="{00000000-0005-0000-0000-0000690B0000}"/>
    <cellStyle name="Cálculo 2 2 4 3 26 2 3" xfId="36947" xr:uid="{00000000-0005-0000-0000-00006A0B0000}"/>
    <cellStyle name="Cálculo 2 2 4 3 26 2 4" xfId="19170" xr:uid="{00000000-0005-0000-0000-00006B0B0000}"/>
    <cellStyle name="Cálculo 2 2 4 3 26 3" xfId="23743" xr:uid="{00000000-0005-0000-0000-00006C0B0000}"/>
    <cellStyle name="Cálculo 2 2 4 3 26 4" xfId="30912" xr:uid="{00000000-0005-0000-0000-00006D0B0000}"/>
    <cellStyle name="Cálculo 2 2 4 3 26 5" xfId="14842" xr:uid="{00000000-0005-0000-0000-00006E0B0000}"/>
    <cellStyle name="Cálculo 2 2 4 3 27" xfId="873" xr:uid="{00000000-0005-0000-0000-00006F0B0000}"/>
    <cellStyle name="Cálculo 2 2 4 3 27 2" xfId="10099" xr:uid="{00000000-0005-0000-0000-0000700B0000}"/>
    <cellStyle name="Cálculo 2 2 4 3 27 2 2" xfId="32401" xr:uid="{00000000-0005-0000-0000-0000710B0000}"/>
    <cellStyle name="Cálculo 2 2 4 3 27 2 3" xfId="36948" xr:uid="{00000000-0005-0000-0000-0000720B0000}"/>
    <cellStyle name="Cálculo 2 2 4 3 27 2 4" xfId="19171" xr:uid="{00000000-0005-0000-0000-0000730B0000}"/>
    <cellStyle name="Cálculo 2 2 4 3 27 3" xfId="23744" xr:uid="{00000000-0005-0000-0000-0000740B0000}"/>
    <cellStyle name="Cálculo 2 2 4 3 27 4" xfId="30943" xr:uid="{00000000-0005-0000-0000-0000750B0000}"/>
    <cellStyle name="Cálculo 2 2 4 3 27 5" xfId="14843" xr:uid="{00000000-0005-0000-0000-0000760B0000}"/>
    <cellStyle name="Cálculo 2 2 4 3 28" xfId="874" xr:uid="{00000000-0005-0000-0000-0000770B0000}"/>
    <cellStyle name="Cálculo 2 2 4 3 28 2" xfId="10100" xr:uid="{00000000-0005-0000-0000-0000780B0000}"/>
    <cellStyle name="Cálculo 2 2 4 3 28 2 2" xfId="32402" xr:uid="{00000000-0005-0000-0000-0000790B0000}"/>
    <cellStyle name="Cálculo 2 2 4 3 28 2 3" xfId="36949" xr:uid="{00000000-0005-0000-0000-00007A0B0000}"/>
    <cellStyle name="Cálculo 2 2 4 3 28 2 4" xfId="19172" xr:uid="{00000000-0005-0000-0000-00007B0B0000}"/>
    <cellStyle name="Cálculo 2 2 4 3 28 3" xfId="23745" xr:uid="{00000000-0005-0000-0000-00007C0B0000}"/>
    <cellStyle name="Cálculo 2 2 4 3 28 4" xfId="30942" xr:uid="{00000000-0005-0000-0000-00007D0B0000}"/>
    <cellStyle name="Cálculo 2 2 4 3 28 5" xfId="14844" xr:uid="{00000000-0005-0000-0000-00007E0B0000}"/>
    <cellStyle name="Cálculo 2 2 4 3 29" xfId="875" xr:uid="{00000000-0005-0000-0000-00007F0B0000}"/>
    <cellStyle name="Cálculo 2 2 4 3 29 2" xfId="10101" xr:uid="{00000000-0005-0000-0000-0000800B0000}"/>
    <cellStyle name="Cálculo 2 2 4 3 29 2 2" xfId="32403" xr:uid="{00000000-0005-0000-0000-0000810B0000}"/>
    <cellStyle name="Cálculo 2 2 4 3 29 2 3" xfId="36950" xr:uid="{00000000-0005-0000-0000-0000820B0000}"/>
    <cellStyle name="Cálculo 2 2 4 3 29 2 4" xfId="19173" xr:uid="{00000000-0005-0000-0000-0000830B0000}"/>
    <cellStyle name="Cálculo 2 2 4 3 29 3" xfId="23746" xr:uid="{00000000-0005-0000-0000-0000840B0000}"/>
    <cellStyle name="Cálculo 2 2 4 3 29 4" xfId="30941" xr:uid="{00000000-0005-0000-0000-0000850B0000}"/>
    <cellStyle name="Cálculo 2 2 4 3 29 5" xfId="14845" xr:uid="{00000000-0005-0000-0000-0000860B0000}"/>
    <cellStyle name="Cálculo 2 2 4 3 3" xfId="876" xr:uid="{00000000-0005-0000-0000-0000870B0000}"/>
    <cellStyle name="Cálculo 2 2 4 3 3 2" xfId="10102" xr:uid="{00000000-0005-0000-0000-0000880B0000}"/>
    <cellStyle name="Cálculo 2 2 4 3 3 2 2" xfId="32404" xr:uid="{00000000-0005-0000-0000-0000890B0000}"/>
    <cellStyle name="Cálculo 2 2 4 3 3 2 3" xfId="36951" xr:uid="{00000000-0005-0000-0000-00008A0B0000}"/>
    <cellStyle name="Cálculo 2 2 4 3 3 2 4" xfId="19174" xr:uid="{00000000-0005-0000-0000-00008B0B0000}"/>
    <cellStyle name="Cálculo 2 2 4 3 3 3" xfId="23747" xr:uid="{00000000-0005-0000-0000-00008C0B0000}"/>
    <cellStyle name="Cálculo 2 2 4 3 3 4" xfId="30940" xr:uid="{00000000-0005-0000-0000-00008D0B0000}"/>
    <cellStyle name="Cálculo 2 2 4 3 3 5" xfId="14846" xr:uid="{00000000-0005-0000-0000-00008E0B0000}"/>
    <cellStyle name="Cálculo 2 2 4 3 30" xfId="877" xr:uid="{00000000-0005-0000-0000-00008F0B0000}"/>
    <cellStyle name="Cálculo 2 2 4 3 30 2" xfId="10103" xr:uid="{00000000-0005-0000-0000-0000900B0000}"/>
    <cellStyle name="Cálculo 2 2 4 3 30 2 2" xfId="32405" xr:uid="{00000000-0005-0000-0000-0000910B0000}"/>
    <cellStyle name="Cálculo 2 2 4 3 30 2 3" xfId="36952" xr:uid="{00000000-0005-0000-0000-0000920B0000}"/>
    <cellStyle name="Cálculo 2 2 4 3 30 2 4" xfId="19175" xr:uid="{00000000-0005-0000-0000-0000930B0000}"/>
    <cellStyle name="Cálculo 2 2 4 3 30 3" xfId="23748" xr:uid="{00000000-0005-0000-0000-0000940B0000}"/>
    <cellStyle name="Cálculo 2 2 4 3 30 4" xfId="30939" xr:uid="{00000000-0005-0000-0000-0000950B0000}"/>
    <cellStyle name="Cálculo 2 2 4 3 30 5" xfId="14847" xr:uid="{00000000-0005-0000-0000-0000960B0000}"/>
    <cellStyle name="Cálculo 2 2 4 3 31" xfId="878" xr:uid="{00000000-0005-0000-0000-0000970B0000}"/>
    <cellStyle name="Cálculo 2 2 4 3 31 2" xfId="10104" xr:uid="{00000000-0005-0000-0000-0000980B0000}"/>
    <cellStyle name="Cálculo 2 2 4 3 31 2 2" xfId="32406" xr:uid="{00000000-0005-0000-0000-0000990B0000}"/>
    <cellStyle name="Cálculo 2 2 4 3 31 2 3" xfId="36953" xr:uid="{00000000-0005-0000-0000-00009A0B0000}"/>
    <cellStyle name="Cálculo 2 2 4 3 31 2 4" xfId="19176" xr:uid="{00000000-0005-0000-0000-00009B0B0000}"/>
    <cellStyle name="Cálculo 2 2 4 3 31 3" xfId="23749" xr:uid="{00000000-0005-0000-0000-00009C0B0000}"/>
    <cellStyle name="Cálculo 2 2 4 3 31 4" xfId="30938" xr:uid="{00000000-0005-0000-0000-00009D0B0000}"/>
    <cellStyle name="Cálculo 2 2 4 3 31 5" xfId="14848" xr:uid="{00000000-0005-0000-0000-00009E0B0000}"/>
    <cellStyle name="Cálculo 2 2 4 3 32" xfId="879" xr:uid="{00000000-0005-0000-0000-00009F0B0000}"/>
    <cellStyle name="Cálculo 2 2 4 3 32 2" xfId="10105" xr:uid="{00000000-0005-0000-0000-0000A00B0000}"/>
    <cellStyle name="Cálculo 2 2 4 3 32 2 2" xfId="32407" xr:uid="{00000000-0005-0000-0000-0000A10B0000}"/>
    <cellStyle name="Cálculo 2 2 4 3 32 2 3" xfId="36954" xr:uid="{00000000-0005-0000-0000-0000A20B0000}"/>
    <cellStyle name="Cálculo 2 2 4 3 32 2 4" xfId="19177" xr:uid="{00000000-0005-0000-0000-0000A30B0000}"/>
    <cellStyle name="Cálculo 2 2 4 3 32 3" xfId="23750" xr:uid="{00000000-0005-0000-0000-0000A40B0000}"/>
    <cellStyle name="Cálculo 2 2 4 3 32 4" xfId="30937" xr:uid="{00000000-0005-0000-0000-0000A50B0000}"/>
    <cellStyle name="Cálculo 2 2 4 3 32 5" xfId="14849" xr:uid="{00000000-0005-0000-0000-0000A60B0000}"/>
    <cellStyle name="Cálculo 2 2 4 3 33" xfId="880" xr:uid="{00000000-0005-0000-0000-0000A70B0000}"/>
    <cellStyle name="Cálculo 2 2 4 3 33 2" xfId="10106" xr:uid="{00000000-0005-0000-0000-0000A80B0000}"/>
    <cellStyle name="Cálculo 2 2 4 3 33 2 2" xfId="32408" xr:uid="{00000000-0005-0000-0000-0000A90B0000}"/>
    <cellStyle name="Cálculo 2 2 4 3 33 2 3" xfId="36955" xr:uid="{00000000-0005-0000-0000-0000AA0B0000}"/>
    <cellStyle name="Cálculo 2 2 4 3 33 2 4" xfId="19178" xr:uid="{00000000-0005-0000-0000-0000AB0B0000}"/>
    <cellStyle name="Cálculo 2 2 4 3 33 3" xfId="23751" xr:uid="{00000000-0005-0000-0000-0000AC0B0000}"/>
    <cellStyle name="Cálculo 2 2 4 3 33 4" xfId="30936" xr:uid="{00000000-0005-0000-0000-0000AD0B0000}"/>
    <cellStyle name="Cálculo 2 2 4 3 33 5" xfId="14850" xr:uid="{00000000-0005-0000-0000-0000AE0B0000}"/>
    <cellStyle name="Cálculo 2 2 4 3 34" xfId="881" xr:uid="{00000000-0005-0000-0000-0000AF0B0000}"/>
    <cellStyle name="Cálculo 2 2 4 3 34 2" xfId="10107" xr:uid="{00000000-0005-0000-0000-0000B00B0000}"/>
    <cellStyle name="Cálculo 2 2 4 3 34 2 2" xfId="32409" xr:uid="{00000000-0005-0000-0000-0000B10B0000}"/>
    <cellStyle name="Cálculo 2 2 4 3 34 2 3" xfId="36956" xr:uid="{00000000-0005-0000-0000-0000B20B0000}"/>
    <cellStyle name="Cálculo 2 2 4 3 34 2 4" xfId="19179" xr:uid="{00000000-0005-0000-0000-0000B30B0000}"/>
    <cellStyle name="Cálculo 2 2 4 3 34 3" xfId="23752" xr:uid="{00000000-0005-0000-0000-0000B40B0000}"/>
    <cellStyle name="Cálculo 2 2 4 3 34 4" xfId="30935" xr:uid="{00000000-0005-0000-0000-0000B50B0000}"/>
    <cellStyle name="Cálculo 2 2 4 3 34 5" xfId="14851" xr:uid="{00000000-0005-0000-0000-0000B60B0000}"/>
    <cellStyle name="Cálculo 2 2 4 3 35" xfId="882" xr:uid="{00000000-0005-0000-0000-0000B70B0000}"/>
    <cellStyle name="Cálculo 2 2 4 3 35 2" xfId="10108" xr:uid="{00000000-0005-0000-0000-0000B80B0000}"/>
    <cellStyle name="Cálculo 2 2 4 3 35 2 2" xfId="32410" xr:uid="{00000000-0005-0000-0000-0000B90B0000}"/>
    <cellStyle name="Cálculo 2 2 4 3 35 2 3" xfId="36957" xr:uid="{00000000-0005-0000-0000-0000BA0B0000}"/>
    <cellStyle name="Cálculo 2 2 4 3 35 2 4" xfId="19180" xr:uid="{00000000-0005-0000-0000-0000BB0B0000}"/>
    <cellStyle name="Cálculo 2 2 4 3 35 3" xfId="23753" xr:uid="{00000000-0005-0000-0000-0000BC0B0000}"/>
    <cellStyle name="Cálculo 2 2 4 3 35 4" xfId="30934" xr:uid="{00000000-0005-0000-0000-0000BD0B0000}"/>
    <cellStyle name="Cálculo 2 2 4 3 35 5" xfId="14852" xr:uid="{00000000-0005-0000-0000-0000BE0B0000}"/>
    <cellStyle name="Cálculo 2 2 4 3 36" xfId="883" xr:uid="{00000000-0005-0000-0000-0000BF0B0000}"/>
    <cellStyle name="Cálculo 2 2 4 3 36 2" xfId="10109" xr:uid="{00000000-0005-0000-0000-0000C00B0000}"/>
    <cellStyle name="Cálculo 2 2 4 3 36 2 2" xfId="32411" xr:uid="{00000000-0005-0000-0000-0000C10B0000}"/>
    <cellStyle name="Cálculo 2 2 4 3 36 2 3" xfId="36958" xr:uid="{00000000-0005-0000-0000-0000C20B0000}"/>
    <cellStyle name="Cálculo 2 2 4 3 36 2 4" xfId="19181" xr:uid="{00000000-0005-0000-0000-0000C30B0000}"/>
    <cellStyle name="Cálculo 2 2 4 3 36 3" xfId="23754" xr:uid="{00000000-0005-0000-0000-0000C40B0000}"/>
    <cellStyle name="Cálculo 2 2 4 3 36 4" xfId="30933" xr:uid="{00000000-0005-0000-0000-0000C50B0000}"/>
    <cellStyle name="Cálculo 2 2 4 3 36 5" xfId="14853" xr:uid="{00000000-0005-0000-0000-0000C60B0000}"/>
    <cellStyle name="Cálculo 2 2 4 3 37" xfId="884" xr:uid="{00000000-0005-0000-0000-0000C70B0000}"/>
    <cellStyle name="Cálculo 2 2 4 3 37 2" xfId="10110" xr:uid="{00000000-0005-0000-0000-0000C80B0000}"/>
    <cellStyle name="Cálculo 2 2 4 3 37 2 2" xfId="32412" xr:uid="{00000000-0005-0000-0000-0000C90B0000}"/>
    <cellStyle name="Cálculo 2 2 4 3 37 2 3" xfId="36959" xr:uid="{00000000-0005-0000-0000-0000CA0B0000}"/>
    <cellStyle name="Cálculo 2 2 4 3 37 2 4" xfId="19182" xr:uid="{00000000-0005-0000-0000-0000CB0B0000}"/>
    <cellStyle name="Cálculo 2 2 4 3 37 3" xfId="23755" xr:uid="{00000000-0005-0000-0000-0000CC0B0000}"/>
    <cellStyle name="Cálculo 2 2 4 3 37 4" xfId="30932" xr:uid="{00000000-0005-0000-0000-0000CD0B0000}"/>
    <cellStyle name="Cálculo 2 2 4 3 37 5" xfId="14854" xr:uid="{00000000-0005-0000-0000-0000CE0B0000}"/>
    <cellStyle name="Cálculo 2 2 4 3 38" xfId="885" xr:uid="{00000000-0005-0000-0000-0000CF0B0000}"/>
    <cellStyle name="Cálculo 2 2 4 3 38 2" xfId="10111" xr:uid="{00000000-0005-0000-0000-0000D00B0000}"/>
    <cellStyle name="Cálculo 2 2 4 3 38 2 2" xfId="32413" xr:uid="{00000000-0005-0000-0000-0000D10B0000}"/>
    <cellStyle name="Cálculo 2 2 4 3 38 2 3" xfId="36960" xr:uid="{00000000-0005-0000-0000-0000D20B0000}"/>
    <cellStyle name="Cálculo 2 2 4 3 38 2 4" xfId="19183" xr:uid="{00000000-0005-0000-0000-0000D30B0000}"/>
    <cellStyle name="Cálculo 2 2 4 3 38 3" xfId="23756" xr:uid="{00000000-0005-0000-0000-0000D40B0000}"/>
    <cellStyle name="Cálculo 2 2 4 3 38 4" xfId="30931" xr:uid="{00000000-0005-0000-0000-0000D50B0000}"/>
    <cellStyle name="Cálculo 2 2 4 3 38 5" xfId="14855" xr:uid="{00000000-0005-0000-0000-0000D60B0000}"/>
    <cellStyle name="Cálculo 2 2 4 3 39" xfId="854" xr:uid="{00000000-0005-0000-0000-0000D70B0000}"/>
    <cellStyle name="Cálculo 2 2 4 3 39 2" xfId="10080" xr:uid="{00000000-0005-0000-0000-0000D80B0000}"/>
    <cellStyle name="Cálculo 2 2 4 3 39 2 2" xfId="32382" xr:uid="{00000000-0005-0000-0000-0000D90B0000}"/>
    <cellStyle name="Cálculo 2 2 4 3 39 2 3" xfId="36929" xr:uid="{00000000-0005-0000-0000-0000DA0B0000}"/>
    <cellStyle name="Cálculo 2 2 4 3 39 2 4" xfId="19152" xr:uid="{00000000-0005-0000-0000-0000DB0B0000}"/>
    <cellStyle name="Cálculo 2 2 4 3 39 3" xfId="23725" xr:uid="{00000000-0005-0000-0000-0000DC0B0000}"/>
    <cellStyle name="Cálculo 2 2 4 3 39 4" xfId="30901" xr:uid="{00000000-0005-0000-0000-0000DD0B0000}"/>
    <cellStyle name="Cálculo 2 2 4 3 39 5" xfId="14824" xr:uid="{00000000-0005-0000-0000-0000DE0B0000}"/>
    <cellStyle name="Cálculo 2 2 4 3 4" xfId="886" xr:uid="{00000000-0005-0000-0000-0000DF0B0000}"/>
    <cellStyle name="Cálculo 2 2 4 3 4 2" xfId="10112" xr:uid="{00000000-0005-0000-0000-0000E00B0000}"/>
    <cellStyle name="Cálculo 2 2 4 3 4 2 2" xfId="32414" xr:uid="{00000000-0005-0000-0000-0000E10B0000}"/>
    <cellStyle name="Cálculo 2 2 4 3 4 2 3" xfId="36961" xr:uid="{00000000-0005-0000-0000-0000E20B0000}"/>
    <cellStyle name="Cálculo 2 2 4 3 4 2 4" xfId="19184" xr:uid="{00000000-0005-0000-0000-0000E30B0000}"/>
    <cellStyle name="Cálculo 2 2 4 3 4 3" xfId="23757" xr:uid="{00000000-0005-0000-0000-0000E40B0000}"/>
    <cellStyle name="Cálculo 2 2 4 3 4 4" xfId="30930" xr:uid="{00000000-0005-0000-0000-0000E50B0000}"/>
    <cellStyle name="Cálculo 2 2 4 3 4 5" xfId="14856" xr:uid="{00000000-0005-0000-0000-0000E60B0000}"/>
    <cellStyle name="Cálculo 2 2 4 3 40" xfId="9438" xr:uid="{00000000-0005-0000-0000-0000E70B0000}"/>
    <cellStyle name="Cálculo 2 2 4 3 40 2" xfId="13763" xr:uid="{00000000-0005-0000-0000-0000E80B0000}"/>
    <cellStyle name="Cálculo 2 2 4 3 40 2 2" xfId="36065" xr:uid="{00000000-0005-0000-0000-0000E90B0000}"/>
    <cellStyle name="Cálculo 2 2 4 3 40 2 3" xfId="40612" xr:uid="{00000000-0005-0000-0000-0000EA0B0000}"/>
    <cellStyle name="Cálculo 2 2 4 3 40 2 4" xfId="22835" xr:uid="{00000000-0005-0000-0000-0000EB0B0000}"/>
    <cellStyle name="Cálculo 2 2 4 3 40 3" xfId="31740" xr:uid="{00000000-0005-0000-0000-0000EC0B0000}"/>
    <cellStyle name="Cálculo 2 2 4 3 40 4" xfId="36287" xr:uid="{00000000-0005-0000-0000-0000ED0B0000}"/>
    <cellStyle name="Cálculo 2 2 4 3 40 5" xfId="18510" xr:uid="{00000000-0005-0000-0000-0000EE0B0000}"/>
    <cellStyle name="Cálculo 2 2 4 3 41" xfId="370" xr:uid="{00000000-0005-0000-0000-0000EF0B0000}"/>
    <cellStyle name="Cálculo 2 2 4 3 41 2" xfId="23241" xr:uid="{00000000-0005-0000-0000-0000F00B0000}"/>
    <cellStyle name="Cálculo 2 2 4 3 41 3" xfId="31445" xr:uid="{00000000-0005-0000-0000-0000F10B0000}"/>
    <cellStyle name="Cálculo 2 2 4 3 41 4" xfId="14340" xr:uid="{00000000-0005-0000-0000-0000F20B0000}"/>
    <cellStyle name="Cálculo 2 2 4 3 42" xfId="14026" xr:uid="{00000000-0005-0000-0000-0000F30B0000}"/>
    <cellStyle name="Cálculo 2 2 4 3 43" xfId="31681" xr:uid="{00000000-0005-0000-0000-0000F40B0000}"/>
    <cellStyle name="Cálculo 2 2 4 3 44" xfId="14098" xr:uid="{00000000-0005-0000-0000-0000F50B0000}"/>
    <cellStyle name="Cálculo 2 2 4 3 5" xfId="887" xr:uid="{00000000-0005-0000-0000-0000F60B0000}"/>
    <cellStyle name="Cálculo 2 2 4 3 5 2" xfId="10113" xr:uid="{00000000-0005-0000-0000-0000F70B0000}"/>
    <cellStyle name="Cálculo 2 2 4 3 5 2 2" xfId="32415" xr:uid="{00000000-0005-0000-0000-0000F80B0000}"/>
    <cellStyle name="Cálculo 2 2 4 3 5 2 3" xfId="36962" xr:uid="{00000000-0005-0000-0000-0000F90B0000}"/>
    <cellStyle name="Cálculo 2 2 4 3 5 2 4" xfId="19185" xr:uid="{00000000-0005-0000-0000-0000FA0B0000}"/>
    <cellStyle name="Cálculo 2 2 4 3 5 3" xfId="23758" xr:uid="{00000000-0005-0000-0000-0000FB0B0000}"/>
    <cellStyle name="Cálculo 2 2 4 3 5 4" xfId="30929" xr:uid="{00000000-0005-0000-0000-0000FC0B0000}"/>
    <cellStyle name="Cálculo 2 2 4 3 5 5" xfId="14857" xr:uid="{00000000-0005-0000-0000-0000FD0B0000}"/>
    <cellStyle name="Cálculo 2 2 4 3 6" xfId="888" xr:uid="{00000000-0005-0000-0000-0000FE0B0000}"/>
    <cellStyle name="Cálculo 2 2 4 3 6 2" xfId="10114" xr:uid="{00000000-0005-0000-0000-0000FF0B0000}"/>
    <cellStyle name="Cálculo 2 2 4 3 6 2 2" xfId="32416" xr:uid="{00000000-0005-0000-0000-0000000C0000}"/>
    <cellStyle name="Cálculo 2 2 4 3 6 2 3" xfId="36963" xr:uid="{00000000-0005-0000-0000-0000010C0000}"/>
    <cellStyle name="Cálculo 2 2 4 3 6 2 4" xfId="19186" xr:uid="{00000000-0005-0000-0000-0000020C0000}"/>
    <cellStyle name="Cálculo 2 2 4 3 6 3" xfId="23759" xr:uid="{00000000-0005-0000-0000-0000030C0000}"/>
    <cellStyle name="Cálculo 2 2 4 3 6 4" xfId="30928" xr:uid="{00000000-0005-0000-0000-0000040C0000}"/>
    <cellStyle name="Cálculo 2 2 4 3 6 5" xfId="14858" xr:uid="{00000000-0005-0000-0000-0000050C0000}"/>
    <cellStyle name="Cálculo 2 2 4 3 7" xfId="889" xr:uid="{00000000-0005-0000-0000-0000060C0000}"/>
    <cellStyle name="Cálculo 2 2 4 3 7 2" xfId="10115" xr:uid="{00000000-0005-0000-0000-0000070C0000}"/>
    <cellStyle name="Cálculo 2 2 4 3 7 2 2" xfId="32417" xr:uid="{00000000-0005-0000-0000-0000080C0000}"/>
    <cellStyle name="Cálculo 2 2 4 3 7 2 3" xfId="36964" xr:uid="{00000000-0005-0000-0000-0000090C0000}"/>
    <cellStyle name="Cálculo 2 2 4 3 7 2 4" xfId="19187" xr:uid="{00000000-0005-0000-0000-00000A0C0000}"/>
    <cellStyle name="Cálculo 2 2 4 3 7 3" xfId="23760" xr:uid="{00000000-0005-0000-0000-00000B0C0000}"/>
    <cellStyle name="Cálculo 2 2 4 3 7 4" xfId="30927" xr:uid="{00000000-0005-0000-0000-00000C0C0000}"/>
    <cellStyle name="Cálculo 2 2 4 3 7 5" xfId="14859" xr:uid="{00000000-0005-0000-0000-00000D0C0000}"/>
    <cellStyle name="Cálculo 2 2 4 3 8" xfId="890" xr:uid="{00000000-0005-0000-0000-00000E0C0000}"/>
    <cellStyle name="Cálculo 2 2 4 3 8 2" xfId="10116" xr:uid="{00000000-0005-0000-0000-00000F0C0000}"/>
    <cellStyle name="Cálculo 2 2 4 3 8 2 2" xfId="32418" xr:uid="{00000000-0005-0000-0000-0000100C0000}"/>
    <cellStyle name="Cálculo 2 2 4 3 8 2 3" xfId="36965" xr:uid="{00000000-0005-0000-0000-0000110C0000}"/>
    <cellStyle name="Cálculo 2 2 4 3 8 2 4" xfId="19188" xr:uid="{00000000-0005-0000-0000-0000120C0000}"/>
    <cellStyle name="Cálculo 2 2 4 3 8 3" xfId="23761" xr:uid="{00000000-0005-0000-0000-0000130C0000}"/>
    <cellStyle name="Cálculo 2 2 4 3 8 4" xfId="30926" xr:uid="{00000000-0005-0000-0000-0000140C0000}"/>
    <cellStyle name="Cálculo 2 2 4 3 8 5" xfId="14860" xr:uid="{00000000-0005-0000-0000-0000150C0000}"/>
    <cellStyle name="Cálculo 2 2 4 3 9" xfId="891" xr:uid="{00000000-0005-0000-0000-0000160C0000}"/>
    <cellStyle name="Cálculo 2 2 4 3 9 2" xfId="10117" xr:uid="{00000000-0005-0000-0000-0000170C0000}"/>
    <cellStyle name="Cálculo 2 2 4 3 9 2 2" xfId="32419" xr:uid="{00000000-0005-0000-0000-0000180C0000}"/>
    <cellStyle name="Cálculo 2 2 4 3 9 2 3" xfId="36966" xr:uid="{00000000-0005-0000-0000-0000190C0000}"/>
    <cellStyle name="Cálculo 2 2 4 3 9 2 4" xfId="19189" xr:uid="{00000000-0005-0000-0000-00001A0C0000}"/>
    <cellStyle name="Cálculo 2 2 4 3 9 3" xfId="23762" xr:uid="{00000000-0005-0000-0000-00001B0C0000}"/>
    <cellStyle name="Cálculo 2 2 4 3 9 4" xfId="30925" xr:uid="{00000000-0005-0000-0000-00001C0C0000}"/>
    <cellStyle name="Cálculo 2 2 4 3 9 5" xfId="14861" xr:uid="{00000000-0005-0000-0000-00001D0C0000}"/>
    <cellStyle name="Cálculo 2 2 4 30" xfId="892" xr:uid="{00000000-0005-0000-0000-00001E0C0000}"/>
    <cellStyle name="Cálculo 2 2 4 30 2" xfId="10118" xr:uid="{00000000-0005-0000-0000-00001F0C0000}"/>
    <cellStyle name="Cálculo 2 2 4 30 2 2" xfId="32420" xr:uid="{00000000-0005-0000-0000-0000200C0000}"/>
    <cellStyle name="Cálculo 2 2 4 30 2 3" xfId="36967" xr:uid="{00000000-0005-0000-0000-0000210C0000}"/>
    <cellStyle name="Cálculo 2 2 4 30 2 4" xfId="19190" xr:uid="{00000000-0005-0000-0000-0000220C0000}"/>
    <cellStyle name="Cálculo 2 2 4 30 3" xfId="23763" xr:uid="{00000000-0005-0000-0000-0000230C0000}"/>
    <cellStyle name="Cálculo 2 2 4 30 4" xfId="30924" xr:uid="{00000000-0005-0000-0000-0000240C0000}"/>
    <cellStyle name="Cálculo 2 2 4 30 5" xfId="14862" xr:uid="{00000000-0005-0000-0000-0000250C0000}"/>
    <cellStyle name="Cálculo 2 2 4 31" xfId="893" xr:uid="{00000000-0005-0000-0000-0000260C0000}"/>
    <cellStyle name="Cálculo 2 2 4 31 2" xfId="10119" xr:uid="{00000000-0005-0000-0000-0000270C0000}"/>
    <cellStyle name="Cálculo 2 2 4 31 2 2" xfId="32421" xr:uid="{00000000-0005-0000-0000-0000280C0000}"/>
    <cellStyle name="Cálculo 2 2 4 31 2 3" xfId="36968" xr:uid="{00000000-0005-0000-0000-0000290C0000}"/>
    <cellStyle name="Cálculo 2 2 4 31 2 4" xfId="19191" xr:uid="{00000000-0005-0000-0000-00002A0C0000}"/>
    <cellStyle name="Cálculo 2 2 4 31 3" xfId="23764" xr:uid="{00000000-0005-0000-0000-00002B0C0000}"/>
    <cellStyle name="Cálculo 2 2 4 31 4" xfId="30923" xr:uid="{00000000-0005-0000-0000-00002C0C0000}"/>
    <cellStyle name="Cálculo 2 2 4 31 5" xfId="14863" xr:uid="{00000000-0005-0000-0000-00002D0C0000}"/>
    <cellStyle name="Cálculo 2 2 4 32" xfId="894" xr:uid="{00000000-0005-0000-0000-00002E0C0000}"/>
    <cellStyle name="Cálculo 2 2 4 32 2" xfId="10120" xr:uid="{00000000-0005-0000-0000-00002F0C0000}"/>
    <cellStyle name="Cálculo 2 2 4 32 2 2" xfId="32422" xr:uid="{00000000-0005-0000-0000-0000300C0000}"/>
    <cellStyle name="Cálculo 2 2 4 32 2 3" xfId="36969" xr:uid="{00000000-0005-0000-0000-0000310C0000}"/>
    <cellStyle name="Cálculo 2 2 4 32 2 4" xfId="19192" xr:uid="{00000000-0005-0000-0000-0000320C0000}"/>
    <cellStyle name="Cálculo 2 2 4 32 3" xfId="23765" xr:uid="{00000000-0005-0000-0000-0000330C0000}"/>
    <cellStyle name="Cálculo 2 2 4 32 4" xfId="30922" xr:uid="{00000000-0005-0000-0000-0000340C0000}"/>
    <cellStyle name="Cálculo 2 2 4 32 5" xfId="14864" xr:uid="{00000000-0005-0000-0000-0000350C0000}"/>
    <cellStyle name="Cálculo 2 2 4 33" xfId="895" xr:uid="{00000000-0005-0000-0000-0000360C0000}"/>
    <cellStyle name="Cálculo 2 2 4 33 2" xfId="10121" xr:uid="{00000000-0005-0000-0000-0000370C0000}"/>
    <cellStyle name="Cálculo 2 2 4 33 2 2" xfId="32423" xr:uid="{00000000-0005-0000-0000-0000380C0000}"/>
    <cellStyle name="Cálculo 2 2 4 33 2 3" xfId="36970" xr:uid="{00000000-0005-0000-0000-0000390C0000}"/>
    <cellStyle name="Cálculo 2 2 4 33 2 4" xfId="19193" xr:uid="{00000000-0005-0000-0000-00003A0C0000}"/>
    <cellStyle name="Cálculo 2 2 4 33 3" xfId="23766" xr:uid="{00000000-0005-0000-0000-00003B0C0000}"/>
    <cellStyle name="Cálculo 2 2 4 33 4" xfId="30921" xr:uid="{00000000-0005-0000-0000-00003C0C0000}"/>
    <cellStyle name="Cálculo 2 2 4 33 5" xfId="14865" xr:uid="{00000000-0005-0000-0000-00003D0C0000}"/>
    <cellStyle name="Cálculo 2 2 4 34" xfId="896" xr:uid="{00000000-0005-0000-0000-00003E0C0000}"/>
    <cellStyle name="Cálculo 2 2 4 34 2" xfId="10122" xr:uid="{00000000-0005-0000-0000-00003F0C0000}"/>
    <cellStyle name="Cálculo 2 2 4 34 2 2" xfId="32424" xr:uid="{00000000-0005-0000-0000-0000400C0000}"/>
    <cellStyle name="Cálculo 2 2 4 34 2 3" xfId="36971" xr:uid="{00000000-0005-0000-0000-0000410C0000}"/>
    <cellStyle name="Cálculo 2 2 4 34 2 4" xfId="19194" xr:uid="{00000000-0005-0000-0000-0000420C0000}"/>
    <cellStyle name="Cálculo 2 2 4 34 3" xfId="23767" xr:uid="{00000000-0005-0000-0000-0000430C0000}"/>
    <cellStyle name="Cálculo 2 2 4 34 4" xfId="30920" xr:uid="{00000000-0005-0000-0000-0000440C0000}"/>
    <cellStyle name="Cálculo 2 2 4 34 5" xfId="14866" xr:uid="{00000000-0005-0000-0000-0000450C0000}"/>
    <cellStyle name="Cálculo 2 2 4 35" xfId="897" xr:uid="{00000000-0005-0000-0000-0000460C0000}"/>
    <cellStyle name="Cálculo 2 2 4 35 2" xfId="10123" xr:uid="{00000000-0005-0000-0000-0000470C0000}"/>
    <cellStyle name="Cálculo 2 2 4 35 2 2" xfId="32425" xr:uid="{00000000-0005-0000-0000-0000480C0000}"/>
    <cellStyle name="Cálculo 2 2 4 35 2 3" xfId="36972" xr:uid="{00000000-0005-0000-0000-0000490C0000}"/>
    <cellStyle name="Cálculo 2 2 4 35 2 4" xfId="19195" xr:uid="{00000000-0005-0000-0000-00004A0C0000}"/>
    <cellStyle name="Cálculo 2 2 4 35 3" xfId="23768" xr:uid="{00000000-0005-0000-0000-00004B0C0000}"/>
    <cellStyle name="Cálculo 2 2 4 35 4" xfId="30919" xr:uid="{00000000-0005-0000-0000-00004C0C0000}"/>
    <cellStyle name="Cálculo 2 2 4 35 5" xfId="14867" xr:uid="{00000000-0005-0000-0000-00004D0C0000}"/>
    <cellStyle name="Cálculo 2 2 4 36" xfId="898" xr:uid="{00000000-0005-0000-0000-00004E0C0000}"/>
    <cellStyle name="Cálculo 2 2 4 36 2" xfId="10124" xr:uid="{00000000-0005-0000-0000-00004F0C0000}"/>
    <cellStyle name="Cálculo 2 2 4 36 2 2" xfId="32426" xr:uid="{00000000-0005-0000-0000-0000500C0000}"/>
    <cellStyle name="Cálculo 2 2 4 36 2 3" xfId="36973" xr:uid="{00000000-0005-0000-0000-0000510C0000}"/>
    <cellStyle name="Cálculo 2 2 4 36 2 4" xfId="19196" xr:uid="{00000000-0005-0000-0000-0000520C0000}"/>
    <cellStyle name="Cálculo 2 2 4 36 3" xfId="23769" xr:uid="{00000000-0005-0000-0000-0000530C0000}"/>
    <cellStyle name="Cálculo 2 2 4 36 4" xfId="30918" xr:uid="{00000000-0005-0000-0000-0000540C0000}"/>
    <cellStyle name="Cálculo 2 2 4 36 5" xfId="14868" xr:uid="{00000000-0005-0000-0000-0000550C0000}"/>
    <cellStyle name="Cálculo 2 2 4 37" xfId="899" xr:uid="{00000000-0005-0000-0000-0000560C0000}"/>
    <cellStyle name="Cálculo 2 2 4 37 2" xfId="10125" xr:uid="{00000000-0005-0000-0000-0000570C0000}"/>
    <cellStyle name="Cálculo 2 2 4 37 2 2" xfId="32427" xr:uid="{00000000-0005-0000-0000-0000580C0000}"/>
    <cellStyle name="Cálculo 2 2 4 37 2 3" xfId="36974" xr:uid="{00000000-0005-0000-0000-0000590C0000}"/>
    <cellStyle name="Cálculo 2 2 4 37 2 4" xfId="19197" xr:uid="{00000000-0005-0000-0000-00005A0C0000}"/>
    <cellStyle name="Cálculo 2 2 4 37 3" xfId="23770" xr:uid="{00000000-0005-0000-0000-00005B0C0000}"/>
    <cellStyle name="Cálculo 2 2 4 37 4" xfId="30917" xr:uid="{00000000-0005-0000-0000-00005C0C0000}"/>
    <cellStyle name="Cálculo 2 2 4 37 5" xfId="14869" xr:uid="{00000000-0005-0000-0000-00005D0C0000}"/>
    <cellStyle name="Cálculo 2 2 4 38" xfId="900" xr:uid="{00000000-0005-0000-0000-00005E0C0000}"/>
    <cellStyle name="Cálculo 2 2 4 38 2" xfId="10126" xr:uid="{00000000-0005-0000-0000-00005F0C0000}"/>
    <cellStyle name="Cálculo 2 2 4 38 2 2" xfId="32428" xr:uid="{00000000-0005-0000-0000-0000600C0000}"/>
    <cellStyle name="Cálculo 2 2 4 38 2 3" xfId="36975" xr:uid="{00000000-0005-0000-0000-0000610C0000}"/>
    <cellStyle name="Cálculo 2 2 4 38 2 4" xfId="19198" xr:uid="{00000000-0005-0000-0000-0000620C0000}"/>
    <cellStyle name="Cálculo 2 2 4 38 3" xfId="23771" xr:uid="{00000000-0005-0000-0000-0000630C0000}"/>
    <cellStyle name="Cálculo 2 2 4 38 4" xfId="30916" xr:uid="{00000000-0005-0000-0000-0000640C0000}"/>
    <cellStyle name="Cálculo 2 2 4 38 5" xfId="14870" xr:uid="{00000000-0005-0000-0000-0000650C0000}"/>
    <cellStyle name="Cálculo 2 2 4 39" xfId="901" xr:uid="{00000000-0005-0000-0000-0000660C0000}"/>
    <cellStyle name="Cálculo 2 2 4 39 2" xfId="10127" xr:uid="{00000000-0005-0000-0000-0000670C0000}"/>
    <cellStyle name="Cálculo 2 2 4 39 2 2" xfId="32429" xr:uid="{00000000-0005-0000-0000-0000680C0000}"/>
    <cellStyle name="Cálculo 2 2 4 39 2 3" xfId="36976" xr:uid="{00000000-0005-0000-0000-0000690C0000}"/>
    <cellStyle name="Cálculo 2 2 4 39 2 4" xfId="19199" xr:uid="{00000000-0005-0000-0000-00006A0C0000}"/>
    <cellStyle name="Cálculo 2 2 4 39 3" xfId="23772" xr:uid="{00000000-0005-0000-0000-00006B0C0000}"/>
    <cellStyle name="Cálculo 2 2 4 39 4" xfId="30915" xr:uid="{00000000-0005-0000-0000-00006C0C0000}"/>
    <cellStyle name="Cálculo 2 2 4 39 5" xfId="14871" xr:uid="{00000000-0005-0000-0000-00006D0C0000}"/>
    <cellStyle name="Cálculo 2 2 4 4" xfId="902" xr:uid="{00000000-0005-0000-0000-00006E0C0000}"/>
    <cellStyle name="Cálculo 2 2 4 4 2" xfId="10128" xr:uid="{00000000-0005-0000-0000-00006F0C0000}"/>
    <cellStyle name="Cálculo 2 2 4 4 2 2" xfId="32430" xr:uid="{00000000-0005-0000-0000-0000700C0000}"/>
    <cellStyle name="Cálculo 2 2 4 4 2 3" xfId="36977" xr:uid="{00000000-0005-0000-0000-0000710C0000}"/>
    <cellStyle name="Cálculo 2 2 4 4 2 4" xfId="19200" xr:uid="{00000000-0005-0000-0000-0000720C0000}"/>
    <cellStyle name="Cálculo 2 2 4 4 3" xfId="23773" xr:uid="{00000000-0005-0000-0000-0000730C0000}"/>
    <cellStyle name="Cálculo 2 2 4 4 4" xfId="30914" xr:uid="{00000000-0005-0000-0000-0000740C0000}"/>
    <cellStyle name="Cálculo 2 2 4 4 5" xfId="14872" xr:uid="{00000000-0005-0000-0000-0000750C0000}"/>
    <cellStyle name="Cálculo 2 2 4 40" xfId="903" xr:uid="{00000000-0005-0000-0000-0000760C0000}"/>
    <cellStyle name="Cálculo 2 2 4 40 2" xfId="10129" xr:uid="{00000000-0005-0000-0000-0000770C0000}"/>
    <cellStyle name="Cálculo 2 2 4 40 2 2" xfId="32431" xr:uid="{00000000-0005-0000-0000-0000780C0000}"/>
    <cellStyle name="Cálculo 2 2 4 40 2 3" xfId="36978" xr:uid="{00000000-0005-0000-0000-0000790C0000}"/>
    <cellStyle name="Cálculo 2 2 4 40 2 4" xfId="19201" xr:uid="{00000000-0005-0000-0000-00007A0C0000}"/>
    <cellStyle name="Cálculo 2 2 4 40 3" xfId="23774" xr:uid="{00000000-0005-0000-0000-00007B0C0000}"/>
    <cellStyle name="Cálculo 2 2 4 40 4" xfId="30913" xr:uid="{00000000-0005-0000-0000-00007C0C0000}"/>
    <cellStyle name="Cálculo 2 2 4 40 5" xfId="14873" xr:uid="{00000000-0005-0000-0000-00007D0C0000}"/>
    <cellStyle name="Cálculo 2 2 4 41" xfId="904" xr:uid="{00000000-0005-0000-0000-00007E0C0000}"/>
    <cellStyle name="Cálculo 2 2 4 41 2" xfId="10130" xr:uid="{00000000-0005-0000-0000-00007F0C0000}"/>
    <cellStyle name="Cálculo 2 2 4 41 2 2" xfId="32432" xr:uid="{00000000-0005-0000-0000-0000800C0000}"/>
    <cellStyle name="Cálculo 2 2 4 41 2 3" xfId="36979" xr:uid="{00000000-0005-0000-0000-0000810C0000}"/>
    <cellStyle name="Cálculo 2 2 4 41 2 4" xfId="19202" xr:uid="{00000000-0005-0000-0000-0000820C0000}"/>
    <cellStyle name="Cálculo 2 2 4 41 3" xfId="23775" xr:uid="{00000000-0005-0000-0000-0000830C0000}"/>
    <cellStyle name="Cálculo 2 2 4 41 4" xfId="30911" xr:uid="{00000000-0005-0000-0000-0000840C0000}"/>
    <cellStyle name="Cálculo 2 2 4 41 5" xfId="14874" xr:uid="{00000000-0005-0000-0000-0000850C0000}"/>
    <cellStyle name="Cálculo 2 2 4 42" xfId="795" xr:uid="{00000000-0005-0000-0000-0000860C0000}"/>
    <cellStyle name="Cálculo 2 2 4 42 2" xfId="10021" xr:uid="{00000000-0005-0000-0000-0000870C0000}"/>
    <cellStyle name="Cálculo 2 2 4 42 2 2" xfId="32323" xr:uid="{00000000-0005-0000-0000-0000880C0000}"/>
    <cellStyle name="Cálculo 2 2 4 42 2 3" xfId="36870" xr:uid="{00000000-0005-0000-0000-0000890C0000}"/>
    <cellStyle name="Cálculo 2 2 4 42 2 4" xfId="19093" xr:uid="{00000000-0005-0000-0000-00008A0C0000}"/>
    <cellStyle name="Cálculo 2 2 4 42 3" xfId="23666" xr:uid="{00000000-0005-0000-0000-00008B0C0000}"/>
    <cellStyle name="Cálculo 2 2 4 42 4" xfId="31019" xr:uid="{00000000-0005-0000-0000-00008C0C0000}"/>
    <cellStyle name="Cálculo 2 2 4 42 5" xfId="14765" xr:uid="{00000000-0005-0000-0000-00008D0C0000}"/>
    <cellStyle name="Cálculo 2 2 4 43" xfId="9445" xr:uid="{00000000-0005-0000-0000-00008E0C0000}"/>
    <cellStyle name="Cálculo 2 2 4 43 2" xfId="13770" xr:uid="{00000000-0005-0000-0000-00008F0C0000}"/>
    <cellStyle name="Cálculo 2 2 4 43 2 2" xfId="36072" xr:uid="{00000000-0005-0000-0000-0000900C0000}"/>
    <cellStyle name="Cálculo 2 2 4 43 2 3" xfId="40619" xr:uid="{00000000-0005-0000-0000-0000910C0000}"/>
    <cellStyle name="Cálculo 2 2 4 43 2 4" xfId="22842" xr:uid="{00000000-0005-0000-0000-0000920C0000}"/>
    <cellStyle name="Cálculo 2 2 4 43 3" xfId="31747" xr:uid="{00000000-0005-0000-0000-0000930C0000}"/>
    <cellStyle name="Cálculo 2 2 4 43 4" xfId="36294" xr:uid="{00000000-0005-0000-0000-0000940C0000}"/>
    <cellStyle name="Cálculo 2 2 4 43 5" xfId="18517" xr:uid="{00000000-0005-0000-0000-0000950C0000}"/>
    <cellStyle name="Cálculo 2 2 4 44" xfId="377" xr:uid="{00000000-0005-0000-0000-0000960C0000}"/>
    <cellStyle name="Cálculo 2 2 4 44 2" xfId="23248" xr:uid="{00000000-0005-0000-0000-0000970C0000}"/>
    <cellStyle name="Cálculo 2 2 4 44 3" xfId="31439" xr:uid="{00000000-0005-0000-0000-0000980C0000}"/>
    <cellStyle name="Cálculo 2 2 4 44 4" xfId="14347" xr:uid="{00000000-0005-0000-0000-0000990C0000}"/>
    <cellStyle name="Cálculo 2 2 4 45" xfId="9690" xr:uid="{00000000-0005-0000-0000-00009A0C0000}"/>
    <cellStyle name="Cálculo 2 2 4 45 2" xfId="31992" xr:uid="{00000000-0005-0000-0000-00009B0C0000}"/>
    <cellStyle name="Cálculo 2 2 4 45 3" xfId="36539" xr:uid="{00000000-0005-0000-0000-00009C0C0000}"/>
    <cellStyle name="Cálculo 2 2 4 45 4" xfId="18762" xr:uid="{00000000-0005-0000-0000-00009D0C0000}"/>
    <cellStyle name="Cálculo 2 2 4 46" xfId="14105" xr:uid="{00000000-0005-0000-0000-00009E0C0000}"/>
    <cellStyle name="Cálculo 2 2 4 47" xfId="31675" xr:uid="{00000000-0005-0000-0000-00009F0C0000}"/>
    <cellStyle name="Cálculo 2 2 4 48" xfId="13950" xr:uid="{00000000-0005-0000-0000-0000A00C0000}"/>
    <cellStyle name="Cálculo 2 2 4 5" xfId="905" xr:uid="{00000000-0005-0000-0000-0000A10C0000}"/>
    <cellStyle name="Cálculo 2 2 4 5 2" xfId="10131" xr:uid="{00000000-0005-0000-0000-0000A20C0000}"/>
    <cellStyle name="Cálculo 2 2 4 5 2 2" xfId="32433" xr:uid="{00000000-0005-0000-0000-0000A30C0000}"/>
    <cellStyle name="Cálculo 2 2 4 5 2 3" xfId="36980" xr:uid="{00000000-0005-0000-0000-0000A40C0000}"/>
    <cellStyle name="Cálculo 2 2 4 5 2 4" xfId="19203" xr:uid="{00000000-0005-0000-0000-0000A50C0000}"/>
    <cellStyle name="Cálculo 2 2 4 5 3" xfId="23776" xr:uid="{00000000-0005-0000-0000-0000A60C0000}"/>
    <cellStyle name="Cálculo 2 2 4 5 4" xfId="30910" xr:uid="{00000000-0005-0000-0000-0000A70C0000}"/>
    <cellStyle name="Cálculo 2 2 4 5 5" xfId="14875" xr:uid="{00000000-0005-0000-0000-0000A80C0000}"/>
    <cellStyle name="Cálculo 2 2 4 6" xfId="906" xr:uid="{00000000-0005-0000-0000-0000A90C0000}"/>
    <cellStyle name="Cálculo 2 2 4 6 2" xfId="10132" xr:uid="{00000000-0005-0000-0000-0000AA0C0000}"/>
    <cellStyle name="Cálculo 2 2 4 6 2 2" xfId="32434" xr:uid="{00000000-0005-0000-0000-0000AB0C0000}"/>
    <cellStyle name="Cálculo 2 2 4 6 2 3" xfId="36981" xr:uid="{00000000-0005-0000-0000-0000AC0C0000}"/>
    <cellStyle name="Cálculo 2 2 4 6 2 4" xfId="19204" xr:uid="{00000000-0005-0000-0000-0000AD0C0000}"/>
    <cellStyle name="Cálculo 2 2 4 6 3" xfId="23777" xr:uid="{00000000-0005-0000-0000-0000AE0C0000}"/>
    <cellStyle name="Cálculo 2 2 4 6 4" xfId="30909" xr:uid="{00000000-0005-0000-0000-0000AF0C0000}"/>
    <cellStyle name="Cálculo 2 2 4 6 5" xfId="14876" xr:uid="{00000000-0005-0000-0000-0000B00C0000}"/>
    <cellStyle name="Cálculo 2 2 4 7" xfId="907" xr:uid="{00000000-0005-0000-0000-0000B10C0000}"/>
    <cellStyle name="Cálculo 2 2 4 7 2" xfId="10133" xr:uid="{00000000-0005-0000-0000-0000B20C0000}"/>
    <cellStyle name="Cálculo 2 2 4 7 2 2" xfId="32435" xr:uid="{00000000-0005-0000-0000-0000B30C0000}"/>
    <cellStyle name="Cálculo 2 2 4 7 2 3" xfId="36982" xr:uid="{00000000-0005-0000-0000-0000B40C0000}"/>
    <cellStyle name="Cálculo 2 2 4 7 2 4" xfId="19205" xr:uid="{00000000-0005-0000-0000-0000B50C0000}"/>
    <cellStyle name="Cálculo 2 2 4 7 3" xfId="23778" xr:uid="{00000000-0005-0000-0000-0000B60C0000}"/>
    <cellStyle name="Cálculo 2 2 4 7 4" xfId="30908" xr:uid="{00000000-0005-0000-0000-0000B70C0000}"/>
    <cellStyle name="Cálculo 2 2 4 7 5" xfId="14877" xr:uid="{00000000-0005-0000-0000-0000B80C0000}"/>
    <cellStyle name="Cálculo 2 2 4 8" xfId="908" xr:uid="{00000000-0005-0000-0000-0000B90C0000}"/>
    <cellStyle name="Cálculo 2 2 4 8 2" xfId="10134" xr:uid="{00000000-0005-0000-0000-0000BA0C0000}"/>
    <cellStyle name="Cálculo 2 2 4 8 2 2" xfId="32436" xr:uid="{00000000-0005-0000-0000-0000BB0C0000}"/>
    <cellStyle name="Cálculo 2 2 4 8 2 3" xfId="36983" xr:uid="{00000000-0005-0000-0000-0000BC0C0000}"/>
    <cellStyle name="Cálculo 2 2 4 8 2 4" xfId="19206" xr:uid="{00000000-0005-0000-0000-0000BD0C0000}"/>
    <cellStyle name="Cálculo 2 2 4 8 3" xfId="23779" xr:uid="{00000000-0005-0000-0000-0000BE0C0000}"/>
    <cellStyle name="Cálculo 2 2 4 8 4" xfId="30907" xr:uid="{00000000-0005-0000-0000-0000BF0C0000}"/>
    <cellStyle name="Cálculo 2 2 4 8 5" xfId="14878" xr:uid="{00000000-0005-0000-0000-0000C00C0000}"/>
    <cellStyle name="Cálculo 2 2 4 9" xfId="909" xr:uid="{00000000-0005-0000-0000-0000C10C0000}"/>
    <cellStyle name="Cálculo 2 2 4 9 2" xfId="10135" xr:uid="{00000000-0005-0000-0000-0000C20C0000}"/>
    <cellStyle name="Cálculo 2 2 4 9 2 2" xfId="32437" xr:uid="{00000000-0005-0000-0000-0000C30C0000}"/>
    <cellStyle name="Cálculo 2 2 4 9 2 3" xfId="36984" xr:uid="{00000000-0005-0000-0000-0000C40C0000}"/>
    <cellStyle name="Cálculo 2 2 4 9 2 4" xfId="19207" xr:uid="{00000000-0005-0000-0000-0000C50C0000}"/>
    <cellStyle name="Cálculo 2 2 4 9 3" xfId="23780" xr:uid="{00000000-0005-0000-0000-0000C60C0000}"/>
    <cellStyle name="Cálculo 2 2 4 9 4" xfId="30906" xr:uid="{00000000-0005-0000-0000-0000C70C0000}"/>
    <cellStyle name="Cálculo 2 2 4 9 5" xfId="14879" xr:uid="{00000000-0005-0000-0000-0000C80C0000}"/>
    <cellStyle name="Cálculo 2 2 40" xfId="14124" xr:uid="{00000000-0005-0000-0000-0000C90C0000}"/>
    <cellStyle name="Cálculo 2 2 41" xfId="31700" xr:uid="{00000000-0005-0000-0000-0000CA0C0000}"/>
    <cellStyle name="Cálculo 2 2 42" xfId="13947" xr:uid="{00000000-0005-0000-0000-0000CB0C0000}"/>
    <cellStyle name="Cálculo 2 2 5" xfId="238" xr:uid="{00000000-0005-0000-0000-0000CC0C0000}"/>
    <cellStyle name="Cálculo 2 2 5 10" xfId="911" xr:uid="{00000000-0005-0000-0000-0000CD0C0000}"/>
    <cellStyle name="Cálculo 2 2 5 10 2" xfId="10137" xr:uid="{00000000-0005-0000-0000-0000CE0C0000}"/>
    <cellStyle name="Cálculo 2 2 5 10 2 2" xfId="32439" xr:uid="{00000000-0005-0000-0000-0000CF0C0000}"/>
    <cellStyle name="Cálculo 2 2 5 10 2 3" xfId="36986" xr:uid="{00000000-0005-0000-0000-0000D00C0000}"/>
    <cellStyle name="Cálculo 2 2 5 10 2 4" xfId="19209" xr:uid="{00000000-0005-0000-0000-0000D10C0000}"/>
    <cellStyle name="Cálculo 2 2 5 10 3" xfId="23782" xr:uid="{00000000-0005-0000-0000-0000D20C0000}"/>
    <cellStyle name="Cálculo 2 2 5 10 4" xfId="30904" xr:uid="{00000000-0005-0000-0000-0000D30C0000}"/>
    <cellStyle name="Cálculo 2 2 5 10 5" xfId="14881" xr:uid="{00000000-0005-0000-0000-0000D40C0000}"/>
    <cellStyle name="Cálculo 2 2 5 11" xfId="912" xr:uid="{00000000-0005-0000-0000-0000D50C0000}"/>
    <cellStyle name="Cálculo 2 2 5 11 2" xfId="10138" xr:uid="{00000000-0005-0000-0000-0000D60C0000}"/>
    <cellStyle name="Cálculo 2 2 5 11 2 2" xfId="32440" xr:uid="{00000000-0005-0000-0000-0000D70C0000}"/>
    <cellStyle name="Cálculo 2 2 5 11 2 3" xfId="36987" xr:uid="{00000000-0005-0000-0000-0000D80C0000}"/>
    <cellStyle name="Cálculo 2 2 5 11 2 4" xfId="19210" xr:uid="{00000000-0005-0000-0000-0000D90C0000}"/>
    <cellStyle name="Cálculo 2 2 5 11 3" xfId="23783" xr:uid="{00000000-0005-0000-0000-0000DA0C0000}"/>
    <cellStyle name="Cálculo 2 2 5 11 4" xfId="30903" xr:uid="{00000000-0005-0000-0000-0000DB0C0000}"/>
    <cellStyle name="Cálculo 2 2 5 11 5" xfId="14882" xr:uid="{00000000-0005-0000-0000-0000DC0C0000}"/>
    <cellStyle name="Cálculo 2 2 5 12" xfId="913" xr:uid="{00000000-0005-0000-0000-0000DD0C0000}"/>
    <cellStyle name="Cálculo 2 2 5 12 2" xfId="10139" xr:uid="{00000000-0005-0000-0000-0000DE0C0000}"/>
    <cellStyle name="Cálculo 2 2 5 12 2 2" xfId="32441" xr:uid="{00000000-0005-0000-0000-0000DF0C0000}"/>
    <cellStyle name="Cálculo 2 2 5 12 2 3" xfId="36988" xr:uid="{00000000-0005-0000-0000-0000E00C0000}"/>
    <cellStyle name="Cálculo 2 2 5 12 2 4" xfId="19211" xr:uid="{00000000-0005-0000-0000-0000E10C0000}"/>
    <cellStyle name="Cálculo 2 2 5 12 3" xfId="23784" xr:uid="{00000000-0005-0000-0000-0000E20C0000}"/>
    <cellStyle name="Cálculo 2 2 5 12 4" xfId="30902" xr:uid="{00000000-0005-0000-0000-0000E30C0000}"/>
    <cellStyle name="Cálculo 2 2 5 12 5" xfId="14883" xr:uid="{00000000-0005-0000-0000-0000E40C0000}"/>
    <cellStyle name="Cálculo 2 2 5 13" xfId="914" xr:uid="{00000000-0005-0000-0000-0000E50C0000}"/>
    <cellStyle name="Cálculo 2 2 5 13 2" xfId="10140" xr:uid="{00000000-0005-0000-0000-0000E60C0000}"/>
    <cellStyle name="Cálculo 2 2 5 13 2 2" xfId="32442" xr:uid="{00000000-0005-0000-0000-0000E70C0000}"/>
    <cellStyle name="Cálculo 2 2 5 13 2 3" xfId="36989" xr:uid="{00000000-0005-0000-0000-0000E80C0000}"/>
    <cellStyle name="Cálculo 2 2 5 13 2 4" xfId="19212" xr:uid="{00000000-0005-0000-0000-0000E90C0000}"/>
    <cellStyle name="Cálculo 2 2 5 13 3" xfId="23785" xr:uid="{00000000-0005-0000-0000-0000EA0C0000}"/>
    <cellStyle name="Cálculo 2 2 5 13 4" xfId="30900" xr:uid="{00000000-0005-0000-0000-0000EB0C0000}"/>
    <cellStyle name="Cálculo 2 2 5 13 5" xfId="14884" xr:uid="{00000000-0005-0000-0000-0000EC0C0000}"/>
    <cellStyle name="Cálculo 2 2 5 14" xfId="915" xr:uid="{00000000-0005-0000-0000-0000ED0C0000}"/>
    <cellStyle name="Cálculo 2 2 5 14 2" xfId="10141" xr:uid="{00000000-0005-0000-0000-0000EE0C0000}"/>
    <cellStyle name="Cálculo 2 2 5 14 2 2" xfId="32443" xr:uid="{00000000-0005-0000-0000-0000EF0C0000}"/>
    <cellStyle name="Cálculo 2 2 5 14 2 3" xfId="36990" xr:uid="{00000000-0005-0000-0000-0000F00C0000}"/>
    <cellStyle name="Cálculo 2 2 5 14 2 4" xfId="19213" xr:uid="{00000000-0005-0000-0000-0000F10C0000}"/>
    <cellStyle name="Cálculo 2 2 5 14 3" xfId="23786" xr:uid="{00000000-0005-0000-0000-0000F20C0000}"/>
    <cellStyle name="Cálculo 2 2 5 14 4" xfId="30899" xr:uid="{00000000-0005-0000-0000-0000F30C0000}"/>
    <cellStyle name="Cálculo 2 2 5 14 5" xfId="14885" xr:uid="{00000000-0005-0000-0000-0000F40C0000}"/>
    <cellStyle name="Cálculo 2 2 5 15" xfId="916" xr:uid="{00000000-0005-0000-0000-0000F50C0000}"/>
    <cellStyle name="Cálculo 2 2 5 15 2" xfId="10142" xr:uid="{00000000-0005-0000-0000-0000F60C0000}"/>
    <cellStyle name="Cálculo 2 2 5 15 2 2" xfId="32444" xr:uid="{00000000-0005-0000-0000-0000F70C0000}"/>
    <cellStyle name="Cálculo 2 2 5 15 2 3" xfId="36991" xr:uid="{00000000-0005-0000-0000-0000F80C0000}"/>
    <cellStyle name="Cálculo 2 2 5 15 2 4" xfId="19214" xr:uid="{00000000-0005-0000-0000-0000F90C0000}"/>
    <cellStyle name="Cálculo 2 2 5 15 3" xfId="23787" xr:uid="{00000000-0005-0000-0000-0000FA0C0000}"/>
    <cellStyle name="Cálculo 2 2 5 15 4" xfId="30898" xr:uid="{00000000-0005-0000-0000-0000FB0C0000}"/>
    <cellStyle name="Cálculo 2 2 5 15 5" xfId="14886" xr:uid="{00000000-0005-0000-0000-0000FC0C0000}"/>
    <cellStyle name="Cálculo 2 2 5 16" xfId="917" xr:uid="{00000000-0005-0000-0000-0000FD0C0000}"/>
    <cellStyle name="Cálculo 2 2 5 16 2" xfId="10143" xr:uid="{00000000-0005-0000-0000-0000FE0C0000}"/>
    <cellStyle name="Cálculo 2 2 5 16 2 2" xfId="32445" xr:uid="{00000000-0005-0000-0000-0000FF0C0000}"/>
    <cellStyle name="Cálculo 2 2 5 16 2 3" xfId="36992" xr:uid="{00000000-0005-0000-0000-0000000D0000}"/>
    <cellStyle name="Cálculo 2 2 5 16 2 4" xfId="19215" xr:uid="{00000000-0005-0000-0000-0000010D0000}"/>
    <cellStyle name="Cálculo 2 2 5 16 3" xfId="23788" xr:uid="{00000000-0005-0000-0000-0000020D0000}"/>
    <cellStyle name="Cálculo 2 2 5 16 4" xfId="30897" xr:uid="{00000000-0005-0000-0000-0000030D0000}"/>
    <cellStyle name="Cálculo 2 2 5 16 5" xfId="14887" xr:uid="{00000000-0005-0000-0000-0000040D0000}"/>
    <cellStyle name="Cálculo 2 2 5 17" xfId="918" xr:uid="{00000000-0005-0000-0000-0000050D0000}"/>
    <cellStyle name="Cálculo 2 2 5 17 2" xfId="10144" xr:uid="{00000000-0005-0000-0000-0000060D0000}"/>
    <cellStyle name="Cálculo 2 2 5 17 2 2" xfId="32446" xr:uid="{00000000-0005-0000-0000-0000070D0000}"/>
    <cellStyle name="Cálculo 2 2 5 17 2 3" xfId="36993" xr:uid="{00000000-0005-0000-0000-0000080D0000}"/>
    <cellStyle name="Cálculo 2 2 5 17 2 4" xfId="19216" xr:uid="{00000000-0005-0000-0000-0000090D0000}"/>
    <cellStyle name="Cálculo 2 2 5 17 3" xfId="23789" xr:uid="{00000000-0005-0000-0000-00000A0D0000}"/>
    <cellStyle name="Cálculo 2 2 5 17 4" xfId="30896" xr:uid="{00000000-0005-0000-0000-00000B0D0000}"/>
    <cellStyle name="Cálculo 2 2 5 17 5" xfId="14888" xr:uid="{00000000-0005-0000-0000-00000C0D0000}"/>
    <cellStyle name="Cálculo 2 2 5 18" xfId="919" xr:uid="{00000000-0005-0000-0000-00000D0D0000}"/>
    <cellStyle name="Cálculo 2 2 5 18 2" xfId="10145" xr:uid="{00000000-0005-0000-0000-00000E0D0000}"/>
    <cellStyle name="Cálculo 2 2 5 18 2 2" xfId="32447" xr:uid="{00000000-0005-0000-0000-00000F0D0000}"/>
    <cellStyle name="Cálculo 2 2 5 18 2 3" xfId="36994" xr:uid="{00000000-0005-0000-0000-0000100D0000}"/>
    <cellStyle name="Cálculo 2 2 5 18 2 4" xfId="19217" xr:uid="{00000000-0005-0000-0000-0000110D0000}"/>
    <cellStyle name="Cálculo 2 2 5 18 3" xfId="23790" xr:uid="{00000000-0005-0000-0000-0000120D0000}"/>
    <cellStyle name="Cálculo 2 2 5 18 4" xfId="30895" xr:uid="{00000000-0005-0000-0000-0000130D0000}"/>
    <cellStyle name="Cálculo 2 2 5 18 5" xfId="14889" xr:uid="{00000000-0005-0000-0000-0000140D0000}"/>
    <cellStyle name="Cálculo 2 2 5 19" xfId="920" xr:uid="{00000000-0005-0000-0000-0000150D0000}"/>
    <cellStyle name="Cálculo 2 2 5 19 2" xfId="10146" xr:uid="{00000000-0005-0000-0000-0000160D0000}"/>
    <cellStyle name="Cálculo 2 2 5 19 2 2" xfId="32448" xr:uid="{00000000-0005-0000-0000-0000170D0000}"/>
    <cellStyle name="Cálculo 2 2 5 19 2 3" xfId="36995" xr:uid="{00000000-0005-0000-0000-0000180D0000}"/>
    <cellStyle name="Cálculo 2 2 5 19 2 4" xfId="19218" xr:uid="{00000000-0005-0000-0000-0000190D0000}"/>
    <cellStyle name="Cálculo 2 2 5 19 3" xfId="23791" xr:uid="{00000000-0005-0000-0000-00001A0D0000}"/>
    <cellStyle name="Cálculo 2 2 5 19 4" xfId="30894" xr:uid="{00000000-0005-0000-0000-00001B0D0000}"/>
    <cellStyle name="Cálculo 2 2 5 19 5" xfId="14890" xr:uid="{00000000-0005-0000-0000-00001C0D0000}"/>
    <cellStyle name="Cálculo 2 2 5 2" xfId="180" xr:uid="{00000000-0005-0000-0000-00001D0D0000}"/>
    <cellStyle name="Cálculo 2 2 5 2 10" xfId="922" xr:uid="{00000000-0005-0000-0000-00001E0D0000}"/>
    <cellStyle name="Cálculo 2 2 5 2 10 2" xfId="10148" xr:uid="{00000000-0005-0000-0000-00001F0D0000}"/>
    <cellStyle name="Cálculo 2 2 5 2 10 2 2" xfId="32450" xr:uid="{00000000-0005-0000-0000-0000200D0000}"/>
    <cellStyle name="Cálculo 2 2 5 2 10 2 3" xfId="36997" xr:uid="{00000000-0005-0000-0000-0000210D0000}"/>
    <cellStyle name="Cálculo 2 2 5 2 10 2 4" xfId="19220" xr:uid="{00000000-0005-0000-0000-0000220D0000}"/>
    <cellStyle name="Cálculo 2 2 5 2 10 3" xfId="23793" xr:uid="{00000000-0005-0000-0000-0000230D0000}"/>
    <cellStyle name="Cálculo 2 2 5 2 10 4" xfId="30892" xr:uid="{00000000-0005-0000-0000-0000240D0000}"/>
    <cellStyle name="Cálculo 2 2 5 2 10 5" xfId="14892" xr:uid="{00000000-0005-0000-0000-0000250D0000}"/>
    <cellStyle name="Cálculo 2 2 5 2 11" xfId="923" xr:uid="{00000000-0005-0000-0000-0000260D0000}"/>
    <cellStyle name="Cálculo 2 2 5 2 11 2" xfId="10149" xr:uid="{00000000-0005-0000-0000-0000270D0000}"/>
    <cellStyle name="Cálculo 2 2 5 2 11 2 2" xfId="32451" xr:uid="{00000000-0005-0000-0000-0000280D0000}"/>
    <cellStyle name="Cálculo 2 2 5 2 11 2 3" xfId="36998" xr:uid="{00000000-0005-0000-0000-0000290D0000}"/>
    <cellStyle name="Cálculo 2 2 5 2 11 2 4" xfId="19221" xr:uid="{00000000-0005-0000-0000-00002A0D0000}"/>
    <cellStyle name="Cálculo 2 2 5 2 11 3" xfId="23794" xr:uid="{00000000-0005-0000-0000-00002B0D0000}"/>
    <cellStyle name="Cálculo 2 2 5 2 11 4" xfId="30891" xr:uid="{00000000-0005-0000-0000-00002C0D0000}"/>
    <cellStyle name="Cálculo 2 2 5 2 11 5" xfId="14893" xr:uid="{00000000-0005-0000-0000-00002D0D0000}"/>
    <cellStyle name="Cálculo 2 2 5 2 12" xfId="924" xr:uid="{00000000-0005-0000-0000-00002E0D0000}"/>
    <cellStyle name="Cálculo 2 2 5 2 12 2" xfId="10150" xr:uid="{00000000-0005-0000-0000-00002F0D0000}"/>
    <cellStyle name="Cálculo 2 2 5 2 12 2 2" xfId="32452" xr:uid="{00000000-0005-0000-0000-0000300D0000}"/>
    <cellStyle name="Cálculo 2 2 5 2 12 2 3" xfId="36999" xr:uid="{00000000-0005-0000-0000-0000310D0000}"/>
    <cellStyle name="Cálculo 2 2 5 2 12 2 4" xfId="19222" xr:uid="{00000000-0005-0000-0000-0000320D0000}"/>
    <cellStyle name="Cálculo 2 2 5 2 12 3" xfId="23795" xr:uid="{00000000-0005-0000-0000-0000330D0000}"/>
    <cellStyle name="Cálculo 2 2 5 2 12 4" xfId="30890" xr:uid="{00000000-0005-0000-0000-0000340D0000}"/>
    <cellStyle name="Cálculo 2 2 5 2 12 5" xfId="14894" xr:uid="{00000000-0005-0000-0000-0000350D0000}"/>
    <cellStyle name="Cálculo 2 2 5 2 13" xfId="925" xr:uid="{00000000-0005-0000-0000-0000360D0000}"/>
    <cellStyle name="Cálculo 2 2 5 2 13 2" xfId="10151" xr:uid="{00000000-0005-0000-0000-0000370D0000}"/>
    <cellStyle name="Cálculo 2 2 5 2 13 2 2" xfId="32453" xr:uid="{00000000-0005-0000-0000-0000380D0000}"/>
    <cellStyle name="Cálculo 2 2 5 2 13 2 3" xfId="37000" xr:uid="{00000000-0005-0000-0000-0000390D0000}"/>
    <cellStyle name="Cálculo 2 2 5 2 13 2 4" xfId="19223" xr:uid="{00000000-0005-0000-0000-00003A0D0000}"/>
    <cellStyle name="Cálculo 2 2 5 2 13 3" xfId="23796" xr:uid="{00000000-0005-0000-0000-00003B0D0000}"/>
    <cellStyle name="Cálculo 2 2 5 2 13 4" xfId="30889" xr:uid="{00000000-0005-0000-0000-00003C0D0000}"/>
    <cellStyle name="Cálculo 2 2 5 2 13 5" xfId="14895" xr:uid="{00000000-0005-0000-0000-00003D0D0000}"/>
    <cellStyle name="Cálculo 2 2 5 2 14" xfId="926" xr:uid="{00000000-0005-0000-0000-00003E0D0000}"/>
    <cellStyle name="Cálculo 2 2 5 2 14 2" xfId="10152" xr:uid="{00000000-0005-0000-0000-00003F0D0000}"/>
    <cellStyle name="Cálculo 2 2 5 2 14 2 2" xfId="32454" xr:uid="{00000000-0005-0000-0000-0000400D0000}"/>
    <cellStyle name="Cálculo 2 2 5 2 14 2 3" xfId="37001" xr:uid="{00000000-0005-0000-0000-0000410D0000}"/>
    <cellStyle name="Cálculo 2 2 5 2 14 2 4" xfId="19224" xr:uid="{00000000-0005-0000-0000-0000420D0000}"/>
    <cellStyle name="Cálculo 2 2 5 2 14 3" xfId="23797" xr:uid="{00000000-0005-0000-0000-0000430D0000}"/>
    <cellStyle name="Cálculo 2 2 5 2 14 4" xfId="30888" xr:uid="{00000000-0005-0000-0000-0000440D0000}"/>
    <cellStyle name="Cálculo 2 2 5 2 14 5" xfId="14896" xr:uid="{00000000-0005-0000-0000-0000450D0000}"/>
    <cellStyle name="Cálculo 2 2 5 2 15" xfId="927" xr:uid="{00000000-0005-0000-0000-0000460D0000}"/>
    <cellStyle name="Cálculo 2 2 5 2 15 2" xfId="10153" xr:uid="{00000000-0005-0000-0000-0000470D0000}"/>
    <cellStyle name="Cálculo 2 2 5 2 15 2 2" xfId="32455" xr:uid="{00000000-0005-0000-0000-0000480D0000}"/>
    <cellStyle name="Cálculo 2 2 5 2 15 2 3" xfId="37002" xr:uid="{00000000-0005-0000-0000-0000490D0000}"/>
    <cellStyle name="Cálculo 2 2 5 2 15 2 4" xfId="19225" xr:uid="{00000000-0005-0000-0000-00004A0D0000}"/>
    <cellStyle name="Cálculo 2 2 5 2 15 3" xfId="23798" xr:uid="{00000000-0005-0000-0000-00004B0D0000}"/>
    <cellStyle name="Cálculo 2 2 5 2 15 4" xfId="30887" xr:uid="{00000000-0005-0000-0000-00004C0D0000}"/>
    <cellStyle name="Cálculo 2 2 5 2 15 5" xfId="14897" xr:uid="{00000000-0005-0000-0000-00004D0D0000}"/>
    <cellStyle name="Cálculo 2 2 5 2 16" xfId="928" xr:uid="{00000000-0005-0000-0000-00004E0D0000}"/>
    <cellStyle name="Cálculo 2 2 5 2 16 2" xfId="10154" xr:uid="{00000000-0005-0000-0000-00004F0D0000}"/>
    <cellStyle name="Cálculo 2 2 5 2 16 2 2" xfId="32456" xr:uid="{00000000-0005-0000-0000-0000500D0000}"/>
    <cellStyle name="Cálculo 2 2 5 2 16 2 3" xfId="37003" xr:uid="{00000000-0005-0000-0000-0000510D0000}"/>
    <cellStyle name="Cálculo 2 2 5 2 16 2 4" xfId="19226" xr:uid="{00000000-0005-0000-0000-0000520D0000}"/>
    <cellStyle name="Cálculo 2 2 5 2 16 3" xfId="23799" xr:uid="{00000000-0005-0000-0000-0000530D0000}"/>
    <cellStyle name="Cálculo 2 2 5 2 16 4" xfId="30886" xr:uid="{00000000-0005-0000-0000-0000540D0000}"/>
    <cellStyle name="Cálculo 2 2 5 2 16 5" xfId="14898" xr:uid="{00000000-0005-0000-0000-0000550D0000}"/>
    <cellStyle name="Cálculo 2 2 5 2 17" xfId="929" xr:uid="{00000000-0005-0000-0000-0000560D0000}"/>
    <cellStyle name="Cálculo 2 2 5 2 17 2" xfId="10155" xr:uid="{00000000-0005-0000-0000-0000570D0000}"/>
    <cellStyle name="Cálculo 2 2 5 2 17 2 2" xfId="32457" xr:uid="{00000000-0005-0000-0000-0000580D0000}"/>
    <cellStyle name="Cálculo 2 2 5 2 17 2 3" xfId="37004" xr:uid="{00000000-0005-0000-0000-0000590D0000}"/>
    <cellStyle name="Cálculo 2 2 5 2 17 2 4" xfId="19227" xr:uid="{00000000-0005-0000-0000-00005A0D0000}"/>
    <cellStyle name="Cálculo 2 2 5 2 17 3" xfId="23800" xr:uid="{00000000-0005-0000-0000-00005B0D0000}"/>
    <cellStyle name="Cálculo 2 2 5 2 17 4" xfId="30885" xr:uid="{00000000-0005-0000-0000-00005C0D0000}"/>
    <cellStyle name="Cálculo 2 2 5 2 17 5" xfId="14899" xr:uid="{00000000-0005-0000-0000-00005D0D0000}"/>
    <cellStyle name="Cálculo 2 2 5 2 18" xfId="930" xr:uid="{00000000-0005-0000-0000-00005E0D0000}"/>
    <cellStyle name="Cálculo 2 2 5 2 18 2" xfId="10156" xr:uid="{00000000-0005-0000-0000-00005F0D0000}"/>
    <cellStyle name="Cálculo 2 2 5 2 18 2 2" xfId="32458" xr:uid="{00000000-0005-0000-0000-0000600D0000}"/>
    <cellStyle name="Cálculo 2 2 5 2 18 2 3" xfId="37005" xr:uid="{00000000-0005-0000-0000-0000610D0000}"/>
    <cellStyle name="Cálculo 2 2 5 2 18 2 4" xfId="19228" xr:uid="{00000000-0005-0000-0000-0000620D0000}"/>
    <cellStyle name="Cálculo 2 2 5 2 18 3" xfId="23801" xr:uid="{00000000-0005-0000-0000-0000630D0000}"/>
    <cellStyle name="Cálculo 2 2 5 2 18 4" xfId="30825" xr:uid="{00000000-0005-0000-0000-0000640D0000}"/>
    <cellStyle name="Cálculo 2 2 5 2 18 5" xfId="14900" xr:uid="{00000000-0005-0000-0000-0000650D0000}"/>
    <cellStyle name="Cálculo 2 2 5 2 19" xfId="931" xr:uid="{00000000-0005-0000-0000-0000660D0000}"/>
    <cellStyle name="Cálculo 2 2 5 2 19 2" xfId="10157" xr:uid="{00000000-0005-0000-0000-0000670D0000}"/>
    <cellStyle name="Cálculo 2 2 5 2 19 2 2" xfId="32459" xr:uid="{00000000-0005-0000-0000-0000680D0000}"/>
    <cellStyle name="Cálculo 2 2 5 2 19 2 3" xfId="37006" xr:uid="{00000000-0005-0000-0000-0000690D0000}"/>
    <cellStyle name="Cálculo 2 2 5 2 19 2 4" xfId="19229" xr:uid="{00000000-0005-0000-0000-00006A0D0000}"/>
    <cellStyle name="Cálculo 2 2 5 2 19 3" xfId="23802" xr:uid="{00000000-0005-0000-0000-00006B0D0000}"/>
    <cellStyle name="Cálculo 2 2 5 2 19 4" xfId="30884" xr:uid="{00000000-0005-0000-0000-00006C0D0000}"/>
    <cellStyle name="Cálculo 2 2 5 2 19 5" xfId="14901" xr:uid="{00000000-0005-0000-0000-00006D0D0000}"/>
    <cellStyle name="Cálculo 2 2 5 2 2" xfId="932" xr:uid="{00000000-0005-0000-0000-00006E0D0000}"/>
    <cellStyle name="Cálculo 2 2 5 2 2 2" xfId="10158" xr:uid="{00000000-0005-0000-0000-00006F0D0000}"/>
    <cellStyle name="Cálculo 2 2 5 2 2 2 2" xfId="32460" xr:uid="{00000000-0005-0000-0000-0000700D0000}"/>
    <cellStyle name="Cálculo 2 2 5 2 2 2 3" xfId="37007" xr:uid="{00000000-0005-0000-0000-0000710D0000}"/>
    <cellStyle name="Cálculo 2 2 5 2 2 2 4" xfId="19230" xr:uid="{00000000-0005-0000-0000-0000720D0000}"/>
    <cellStyle name="Cálculo 2 2 5 2 2 3" xfId="23803" xr:uid="{00000000-0005-0000-0000-0000730D0000}"/>
    <cellStyle name="Cálculo 2 2 5 2 2 4" xfId="30883" xr:uid="{00000000-0005-0000-0000-0000740D0000}"/>
    <cellStyle name="Cálculo 2 2 5 2 2 5" xfId="14902" xr:uid="{00000000-0005-0000-0000-0000750D0000}"/>
    <cellStyle name="Cálculo 2 2 5 2 20" xfId="933" xr:uid="{00000000-0005-0000-0000-0000760D0000}"/>
    <cellStyle name="Cálculo 2 2 5 2 20 2" xfId="10159" xr:uid="{00000000-0005-0000-0000-0000770D0000}"/>
    <cellStyle name="Cálculo 2 2 5 2 20 2 2" xfId="32461" xr:uid="{00000000-0005-0000-0000-0000780D0000}"/>
    <cellStyle name="Cálculo 2 2 5 2 20 2 3" xfId="37008" xr:uid="{00000000-0005-0000-0000-0000790D0000}"/>
    <cellStyle name="Cálculo 2 2 5 2 20 2 4" xfId="19231" xr:uid="{00000000-0005-0000-0000-00007A0D0000}"/>
    <cellStyle name="Cálculo 2 2 5 2 20 3" xfId="23804" xr:uid="{00000000-0005-0000-0000-00007B0D0000}"/>
    <cellStyle name="Cálculo 2 2 5 2 20 4" xfId="30882" xr:uid="{00000000-0005-0000-0000-00007C0D0000}"/>
    <cellStyle name="Cálculo 2 2 5 2 20 5" xfId="14903" xr:uid="{00000000-0005-0000-0000-00007D0D0000}"/>
    <cellStyle name="Cálculo 2 2 5 2 21" xfId="934" xr:uid="{00000000-0005-0000-0000-00007E0D0000}"/>
    <cellStyle name="Cálculo 2 2 5 2 21 2" xfId="10160" xr:uid="{00000000-0005-0000-0000-00007F0D0000}"/>
    <cellStyle name="Cálculo 2 2 5 2 21 2 2" xfId="32462" xr:uid="{00000000-0005-0000-0000-0000800D0000}"/>
    <cellStyle name="Cálculo 2 2 5 2 21 2 3" xfId="37009" xr:uid="{00000000-0005-0000-0000-0000810D0000}"/>
    <cellStyle name="Cálculo 2 2 5 2 21 2 4" xfId="19232" xr:uid="{00000000-0005-0000-0000-0000820D0000}"/>
    <cellStyle name="Cálculo 2 2 5 2 21 3" xfId="23805" xr:uid="{00000000-0005-0000-0000-0000830D0000}"/>
    <cellStyle name="Cálculo 2 2 5 2 21 4" xfId="30881" xr:uid="{00000000-0005-0000-0000-0000840D0000}"/>
    <cellStyle name="Cálculo 2 2 5 2 21 5" xfId="14904" xr:uid="{00000000-0005-0000-0000-0000850D0000}"/>
    <cellStyle name="Cálculo 2 2 5 2 22" xfId="935" xr:uid="{00000000-0005-0000-0000-0000860D0000}"/>
    <cellStyle name="Cálculo 2 2 5 2 22 2" xfId="10161" xr:uid="{00000000-0005-0000-0000-0000870D0000}"/>
    <cellStyle name="Cálculo 2 2 5 2 22 2 2" xfId="32463" xr:uid="{00000000-0005-0000-0000-0000880D0000}"/>
    <cellStyle name="Cálculo 2 2 5 2 22 2 3" xfId="37010" xr:uid="{00000000-0005-0000-0000-0000890D0000}"/>
    <cellStyle name="Cálculo 2 2 5 2 22 2 4" xfId="19233" xr:uid="{00000000-0005-0000-0000-00008A0D0000}"/>
    <cellStyle name="Cálculo 2 2 5 2 22 3" xfId="23806" xr:uid="{00000000-0005-0000-0000-00008B0D0000}"/>
    <cellStyle name="Cálculo 2 2 5 2 22 4" xfId="30880" xr:uid="{00000000-0005-0000-0000-00008C0D0000}"/>
    <cellStyle name="Cálculo 2 2 5 2 22 5" xfId="14905" xr:uid="{00000000-0005-0000-0000-00008D0D0000}"/>
    <cellStyle name="Cálculo 2 2 5 2 23" xfId="936" xr:uid="{00000000-0005-0000-0000-00008E0D0000}"/>
    <cellStyle name="Cálculo 2 2 5 2 23 2" xfId="10162" xr:uid="{00000000-0005-0000-0000-00008F0D0000}"/>
    <cellStyle name="Cálculo 2 2 5 2 23 2 2" xfId="32464" xr:uid="{00000000-0005-0000-0000-0000900D0000}"/>
    <cellStyle name="Cálculo 2 2 5 2 23 2 3" xfId="37011" xr:uid="{00000000-0005-0000-0000-0000910D0000}"/>
    <cellStyle name="Cálculo 2 2 5 2 23 2 4" xfId="19234" xr:uid="{00000000-0005-0000-0000-0000920D0000}"/>
    <cellStyle name="Cálculo 2 2 5 2 23 3" xfId="23807" xr:uid="{00000000-0005-0000-0000-0000930D0000}"/>
    <cellStyle name="Cálculo 2 2 5 2 23 4" xfId="30879" xr:uid="{00000000-0005-0000-0000-0000940D0000}"/>
    <cellStyle name="Cálculo 2 2 5 2 23 5" xfId="14906" xr:uid="{00000000-0005-0000-0000-0000950D0000}"/>
    <cellStyle name="Cálculo 2 2 5 2 24" xfId="937" xr:uid="{00000000-0005-0000-0000-0000960D0000}"/>
    <cellStyle name="Cálculo 2 2 5 2 24 2" xfId="10163" xr:uid="{00000000-0005-0000-0000-0000970D0000}"/>
    <cellStyle name="Cálculo 2 2 5 2 24 2 2" xfId="32465" xr:uid="{00000000-0005-0000-0000-0000980D0000}"/>
    <cellStyle name="Cálculo 2 2 5 2 24 2 3" xfId="37012" xr:uid="{00000000-0005-0000-0000-0000990D0000}"/>
    <cellStyle name="Cálculo 2 2 5 2 24 2 4" xfId="19235" xr:uid="{00000000-0005-0000-0000-00009A0D0000}"/>
    <cellStyle name="Cálculo 2 2 5 2 24 3" xfId="23808" xr:uid="{00000000-0005-0000-0000-00009B0D0000}"/>
    <cellStyle name="Cálculo 2 2 5 2 24 4" xfId="30878" xr:uid="{00000000-0005-0000-0000-00009C0D0000}"/>
    <cellStyle name="Cálculo 2 2 5 2 24 5" xfId="14907" xr:uid="{00000000-0005-0000-0000-00009D0D0000}"/>
    <cellStyle name="Cálculo 2 2 5 2 25" xfId="938" xr:uid="{00000000-0005-0000-0000-00009E0D0000}"/>
    <cellStyle name="Cálculo 2 2 5 2 25 2" xfId="10164" xr:uid="{00000000-0005-0000-0000-00009F0D0000}"/>
    <cellStyle name="Cálculo 2 2 5 2 25 2 2" xfId="32466" xr:uid="{00000000-0005-0000-0000-0000A00D0000}"/>
    <cellStyle name="Cálculo 2 2 5 2 25 2 3" xfId="37013" xr:uid="{00000000-0005-0000-0000-0000A10D0000}"/>
    <cellStyle name="Cálculo 2 2 5 2 25 2 4" xfId="19236" xr:uid="{00000000-0005-0000-0000-0000A20D0000}"/>
    <cellStyle name="Cálculo 2 2 5 2 25 3" xfId="23809" xr:uid="{00000000-0005-0000-0000-0000A30D0000}"/>
    <cellStyle name="Cálculo 2 2 5 2 25 4" xfId="30877" xr:uid="{00000000-0005-0000-0000-0000A40D0000}"/>
    <cellStyle name="Cálculo 2 2 5 2 25 5" xfId="14908" xr:uid="{00000000-0005-0000-0000-0000A50D0000}"/>
    <cellStyle name="Cálculo 2 2 5 2 26" xfId="939" xr:uid="{00000000-0005-0000-0000-0000A60D0000}"/>
    <cellStyle name="Cálculo 2 2 5 2 26 2" xfId="10165" xr:uid="{00000000-0005-0000-0000-0000A70D0000}"/>
    <cellStyle name="Cálculo 2 2 5 2 26 2 2" xfId="32467" xr:uid="{00000000-0005-0000-0000-0000A80D0000}"/>
    <cellStyle name="Cálculo 2 2 5 2 26 2 3" xfId="37014" xr:uid="{00000000-0005-0000-0000-0000A90D0000}"/>
    <cellStyle name="Cálculo 2 2 5 2 26 2 4" xfId="19237" xr:uid="{00000000-0005-0000-0000-0000AA0D0000}"/>
    <cellStyle name="Cálculo 2 2 5 2 26 3" xfId="23810" xr:uid="{00000000-0005-0000-0000-0000AB0D0000}"/>
    <cellStyle name="Cálculo 2 2 5 2 26 4" xfId="30876" xr:uid="{00000000-0005-0000-0000-0000AC0D0000}"/>
    <cellStyle name="Cálculo 2 2 5 2 26 5" xfId="14909" xr:uid="{00000000-0005-0000-0000-0000AD0D0000}"/>
    <cellStyle name="Cálculo 2 2 5 2 27" xfId="940" xr:uid="{00000000-0005-0000-0000-0000AE0D0000}"/>
    <cellStyle name="Cálculo 2 2 5 2 27 2" xfId="10166" xr:uid="{00000000-0005-0000-0000-0000AF0D0000}"/>
    <cellStyle name="Cálculo 2 2 5 2 27 2 2" xfId="32468" xr:uid="{00000000-0005-0000-0000-0000B00D0000}"/>
    <cellStyle name="Cálculo 2 2 5 2 27 2 3" xfId="37015" xr:uid="{00000000-0005-0000-0000-0000B10D0000}"/>
    <cellStyle name="Cálculo 2 2 5 2 27 2 4" xfId="19238" xr:uid="{00000000-0005-0000-0000-0000B20D0000}"/>
    <cellStyle name="Cálculo 2 2 5 2 27 3" xfId="23811" xr:uid="{00000000-0005-0000-0000-0000B30D0000}"/>
    <cellStyle name="Cálculo 2 2 5 2 27 4" xfId="30875" xr:uid="{00000000-0005-0000-0000-0000B40D0000}"/>
    <cellStyle name="Cálculo 2 2 5 2 27 5" xfId="14910" xr:uid="{00000000-0005-0000-0000-0000B50D0000}"/>
    <cellStyle name="Cálculo 2 2 5 2 28" xfId="941" xr:uid="{00000000-0005-0000-0000-0000B60D0000}"/>
    <cellStyle name="Cálculo 2 2 5 2 28 2" xfId="10167" xr:uid="{00000000-0005-0000-0000-0000B70D0000}"/>
    <cellStyle name="Cálculo 2 2 5 2 28 2 2" xfId="32469" xr:uid="{00000000-0005-0000-0000-0000B80D0000}"/>
    <cellStyle name="Cálculo 2 2 5 2 28 2 3" xfId="37016" xr:uid="{00000000-0005-0000-0000-0000B90D0000}"/>
    <cellStyle name="Cálculo 2 2 5 2 28 2 4" xfId="19239" xr:uid="{00000000-0005-0000-0000-0000BA0D0000}"/>
    <cellStyle name="Cálculo 2 2 5 2 28 3" xfId="23812" xr:uid="{00000000-0005-0000-0000-0000BB0D0000}"/>
    <cellStyle name="Cálculo 2 2 5 2 28 4" xfId="30874" xr:uid="{00000000-0005-0000-0000-0000BC0D0000}"/>
    <cellStyle name="Cálculo 2 2 5 2 28 5" xfId="14911" xr:uid="{00000000-0005-0000-0000-0000BD0D0000}"/>
    <cellStyle name="Cálculo 2 2 5 2 29" xfId="942" xr:uid="{00000000-0005-0000-0000-0000BE0D0000}"/>
    <cellStyle name="Cálculo 2 2 5 2 29 2" xfId="10168" xr:uid="{00000000-0005-0000-0000-0000BF0D0000}"/>
    <cellStyle name="Cálculo 2 2 5 2 29 2 2" xfId="32470" xr:uid="{00000000-0005-0000-0000-0000C00D0000}"/>
    <cellStyle name="Cálculo 2 2 5 2 29 2 3" xfId="37017" xr:uid="{00000000-0005-0000-0000-0000C10D0000}"/>
    <cellStyle name="Cálculo 2 2 5 2 29 2 4" xfId="19240" xr:uid="{00000000-0005-0000-0000-0000C20D0000}"/>
    <cellStyle name="Cálculo 2 2 5 2 29 3" xfId="23813" xr:uid="{00000000-0005-0000-0000-0000C30D0000}"/>
    <cellStyle name="Cálculo 2 2 5 2 29 4" xfId="30873" xr:uid="{00000000-0005-0000-0000-0000C40D0000}"/>
    <cellStyle name="Cálculo 2 2 5 2 29 5" xfId="14912" xr:uid="{00000000-0005-0000-0000-0000C50D0000}"/>
    <cellStyle name="Cálculo 2 2 5 2 3" xfId="943" xr:uid="{00000000-0005-0000-0000-0000C60D0000}"/>
    <cellStyle name="Cálculo 2 2 5 2 3 2" xfId="10169" xr:uid="{00000000-0005-0000-0000-0000C70D0000}"/>
    <cellStyle name="Cálculo 2 2 5 2 3 2 2" xfId="32471" xr:uid="{00000000-0005-0000-0000-0000C80D0000}"/>
    <cellStyle name="Cálculo 2 2 5 2 3 2 3" xfId="37018" xr:uid="{00000000-0005-0000-0000-0000C90D0000}"/>
    <cellStyle name="Cálculo 2 2 5 2 3 2 4" xfId="19241" xr:uid="{00000000-0005-0000-0000-0000CA0D0000}"/>
    <cellStyle name="Cálculo 2 2 5 2 3 3" xfId="23814" xr:uid="{00000000-0005-0000-0000-0000CB0D0000}"/>
    <cellStyle name="Cálculo 2 2 5 2 3 4" xfId="30872" xr:uid="{00000000-0005-0000-0000-0000CC0D0000}"/>
    <cellStyle name="Cálculo 2 2 5 2 3 5" xfId="14913" xr:uid="{00000000-0005-0000-0000-0000CD0D0000}"/>
    <cellStyle name="Cálculo 2 2 5 2 30" xfId="944" xr:uid="{00000000-0005-0000-0000-0000CE0D0000}"/>
    <cellStyle name="Cálculo 2 2 5 2 30 2" xfId="10170" xr:uid="{00000000-0005-0000-0000-0000CF0D0000}"/>
    <cellStyle name="Cálculo 2 2 5 2 30 2 2" xfId="32472" xr:uid="{00000000-0005-0000-0000-0000D00D0000}"/>
    <cellStyle name="Cálculo 2 2 5 2 30 2 3" xfId="37019" xr:uid="{00000000-0005-0000-0000-0000D10D0000}"/>
    <cellStyle name="Cálculo 2 2 5 2 30 2 4" xfId="19242" xr:uid="{00000000-0005-0000-0000-0000D20D0000}"/>
    <cellStyle name="Cálculo 2 2 5 2 30 3" xfId="23815" xr:uid="{00000000-0005-0000-0000-0000D30D0000}"/>
    <cellStyle name="Cálculo 2 2 5 2 30 4" xfId="30871" xr:uid="{00000000-0005-0000-0000-0000D40D0000}"/>
    <cellStyle name="Cálculo 2 2 5 2 30 5" xfId="14914" xr:uid="{00000000-0005-0000-0000-0000D50D0000}"/>
    <cellStyle name="Cálculo 2 2 5 2 31" xfId="945" xr:uid="{00000000-0005-0000-0000-0000D60D0000}"/>
    <cellStyle name="Cálculo 2 2 5 2 31 2" xfId="10171" xr:uid="{00000000-0005-0000-0000-0000D70D0000}"/>
    <cellStyle name="Cálculo 2 2 5 2 31 2 2" xfId="32473" xr:uid="{00000000-0005-0000-0000-0000D80D0000}"/>
    <cellStyle name="Cálculo 2 2 5 2 31 2 3" xfId="37020" xr:uid="{00000000-0005-0000-0000-0000D90D0000}"/>
    <cellStyle name="Cálculo 2 2 5 2 31 2 4" xfId="19243" xr:uid="{00000000-0005-0000-0000-0000DA0D0000}"/>
    <cellStyle name="Cálculo 2 2 5 2 31 3" xfId="23816" xr:uid="{00000000-0005-0000-0000-0000DB0D0000}"/>
    <cellStyle name="Cálculo 2 2 5 2 31 4" xfId="30870" xr:uid="{00000000-0005-0000-0000-0000DC0D0000}"/>
    <cellStyle name="Cálculo 2 2 5 2 31 5" xfId="14915" xr:uid="{00000000-0005-0000-0000-0000DD0D0000}"/>
    <cellStyle name="Cálculo 2 2 5 2 32" xfId="946" xr:uid="{00000000-0005-0000-0000-0000DE0D0000}"/>
    <cellStyle name="Cálculo 2 2 5 2 32 2" xfId="10172" xr:uid="{00000000-0005-0000-0000-0000DF0D0000}"/>
    <cellStyle name="Cálculo 2 2 5 2 32 2 2" xfId="32474" xr:uid="{00000000-0005-0000-0000-0000E00D0000}"/>
    <cellStyle name="Cálculo 2 2 5 2 32 2 3" xfId="37021" xr:uid="{00000000-0005-0000-0000-0000E10D0000}"/>
    <cellStyle name="Cálculo 2 2 5 2 32 2 4" xfId="19244" xr:uid="{00000000-0005-0000-0000-0000E20D0000}"/>
    <cellStyle name="Cálculo 2 2 5 2 32 3" xfId="23817" xr:uid="{00000000-0005-0000-0000-0000E30D0000}"/>
    <cellStyle name="Cálculo 2 2 5 2 32 4" xfId="30869" xr:uid="{00000000-0005-0000-0000-0000E40D0000}"/>
    <cellStyle name="Cálculo 2 2 5 2 32 5" xfId="14916" xr:uid="{00000000-0005-0000-0000-0000E50D0000}"/>
    <cellStyle name="Cálculo 2 2 5 2 33" xfId="947" xr:uid="{00000000-0005-0000-0000-0000E60D0000}"/>
    <cellStyle name="Cálculo 2 2 5 2 33 2" xfId="10173" xr:uid="{00000000-0005-0000-0000-0000E70D0000}"/>
    <cellStyle name="Cálculo 2 2 5 2 33 2 2" xfId="32475" xr:uid="{00000000-0005-0000-0000-0000E80D0000}"/>
    <cellStyle name="Cálculo 2 2 5 2 33 2 3" xfId="37022" xr:uid="{00000000-0005-0000-0000-0000E90D0000}"/>
    <cellStyle name="Cálculo 2 2 5 2 33 2 4" xfId="19245" xr:uid="{00000000-0005-0000-0000-0000EA0D0000}"/>
    <cellStyle name="Cálculo 2 2 5 2 33 3" xfId="23818" xr:uid="{00000000-0005-0000-0000-0000EB0D0000}"/>
    <cellStyle name="Cálculo 2 2 5 2 33 4" xfId="30868" xr:uid="{00000000-0005-0000-0000-0000EC0D0000}"/>
    <cellStyle name="Cálculo 2 2 5 2 33 5" xfId="14917" xr:uid="{00000000-0005-0000-0000-0000ED0D0000}"/>
    <cellStyle name="Cálculo 2 2 5 2 34" xfId="948" xr:uid="{00000000-0005-0000-0000-0000EE0D0000}"/>
    <cellStyle name="Cálculo 2 2 5 2 34 2" xfId="10174" xr:uid="{00000000-0005-0000-0000-0000EF0D0000}"/>
    <cellStyle name="Cálculo 2 2 5 2 34 2 2" xfId="32476" xr:uid="{00000000-0005-0000-0000-0000F00D0000}"/>
    <cellStyle name="Cálculo 2 2 5 2 34 2 3" xfId="37023" xr:uid="{00000000-0005-0000-0000-0000F10D0000}"/>
    <cellStyle name="Cálculo 2 2 5 2 34 2 4" xfId="19246" xr:uid="{00000000-0005-0000-0000-0000F20D0000}"/>
    <cellStyle name="Cálculo 2 2 5 2 34 3" xfId="23819" xr:uid="{00000000-0005-0000-0000-0000F30D0000}"/>
    <cellStyle name="Cálculo 2 2 5 2 34 4" xfId="30836" xr:uid="{00000000-0005-0000-0000-0000F40D0000}"/>
    <cellStyle name="Cálculo 2 2 5 2 34 5" xfId="14918" xr:uid="{00000000-0005-0000-0000-0000F50D0000}"/>
    <cellStyle name="Cálculo 2 2 5 2 35" xfId="949" xr:uid="{00000000-0005-0000-0000-0000F60D0000}"/>
    <cellStyle name="Cálculo 2 2 5 2 35 2" xfId="10175" xr:uid="{00000000-0005-0000-0000-0000F70D0000}"/>
    <cellStyle name="Cálculo 2 2 5 2 35 2 2" xfId="32477" xr:uid="{00000000-0005-0000-0000-0000F80D0000}"/>
    <cellStyle name="Cálculo 2 2 5 2 35 2 3" xfId="37024" xr:uid="{00000000-0005-0000-0000-0000F90D0000}"/>
    <cellStyle name="Cálculo 2 2 5 2 35 2 4" xfId="19247" xr:uid="{00000000-0005-0000-0000-0000FA0D0000}"/>
    <cellStyle name="Cálculo 2 2 5 2 35 3" xfId="23820" xr:uid="{00000000-0005-0000-0000-0000FB0D0000}"/>
    <cellStyle name="Cálculo 2 2 5 2 35 4" xfId="30867" xr:uid="{00000000-0005-0000-0000-0000FC0D0000}"/>
    <cellStyle name="Cálculo 2 2 5 2 35 5" xfId="14919" xr:uid="{00000000-0005-0000-0000-0000FD0D0000}"/>
    <cellStyle name="Cálculo 2 2 5 2 36" xfId="950" xr:uid="{00000000-0005-0000-0000-0000FE0D0000}"/>
    <cellStyle name="Cálculo 2 2 5 2 36 2" xfId="10176" xr:uid="{00000000-0005-0000-0000-0000FF0D0000}"/>
    <cellStyle name="Cálculo 2 2 5 2 36 2 2" xfId="32478" xr:uid="{00000000-0005-0000-0000-0000000E0000}"/>
    <cellStyle name="Cálculo 2 2 5 2 36 2 3" xfId="37025" xr:uid="{00000000-0005-0000-0000-0000010E0000}"/>
    <cellStyle name="Cálculo 2 2 5 2 36 2 4" xfId="19248" xr:uid="{00000000-0005-0000-0000-0000020E0000}"/>
    <cellStyle name="Cálculo 2 2 5 2 36 3" xfId="23821" xr:uid="{00000000-0005-0000-0000-0000030E0000}"/>
    <cellStyle name="Cálculo 2 2 5 2 36 4" xfId="30866" xr:uid="{00000000-0005-0000-0000-0000040E0000}"/>
    <cellStyle name="Cálculo 2 2 5 2 36 5" xfId="14920" xr:uid="{00000000-0005-0000-0000-0000050E0000}"/>
    <cellStyle name="Cálculo 2 2 5 2 37" xfId="951" xr:uid="{00000000-0005-0000-0000-0000060E0000}"/>
    <cellStyle name="Cálculo 2 2 5 2 37 2" xfId="10177" xr:uid="{00000000-0005-0000-0000-0000070E0000}"/>
    <cellStyle name="Cálculo 2 2 5 2 37 2 2" xfId="32479" xr:uid="{00000000-0005-0000-0000-0000080E0000}"/>
    <cellStyle name="Cálculo 2 2 5 2 37 2 3" xfId="37026" xr:uid="{00000000-0005-0000-0000-0000090E0000}"/>
    <cellStyle name="Cálculo 2 2 5 2 37 2 4" xfId="19249" xr:uid="{00000000-0005-0000-0000-00000A0E0000}"/>
    <cellStyle name="Cálculo 2 2 5 2 37 3" xfId="23822" xr:uid="{00000000-0005-0000-0000-00000B0E0000}"/>
    <cellStyle name="Cálculo 2 2 5 2 37 4" xfId="30865" xr:uid="{00000000-0005-0000-0000-00000C0E0000}"/>
    <cellStyle name="Cálculo 2 2 5 2 37 5" xfId="14921" xr:uid="{00000000-0005-0000-0000-00000D0E0000}"/>
    <cellStyle name="Cálculo 2 2 5 2 38" xfId="952" xr:uid="{00000000-0005-0000-0000-00000E0E0000}"/>
    <cellStyle name="Cálculo 2 2 5 2 38 2" xfId="10178" xr:uid="{00000000-0005-0000-0000-00000F0E0000}"/>
    <cellStyle name="Cálculo 2 2 5 2 38 2 2" xfId="32480" xr:uid="{00000000-0005-0000-0000-0000100E0000}"/>
    <cellStyle name="Cálculo 2 2 5 2 38 2 3" xfId="37027" xr:uid="{00000000-0005-0000-0000-0000110E0000}"/>
    <cellStyle name="Cálculo 2 2 5 2 38 2 4" xfId="19250" xr:uid="{00000000-0005-0000-0000-0000120E0000}"/>
    <cellStyle name="Cálculo 2 2 5 2 38 3" xfId="23823" xr:uid="{00000000-0005-0000-0000-0000130E0000}"/>
    <cellStyle name="Cálculo 2 2 5 2 38 4" xfId="30864" xr:uid="{00000000-0005-0000-0000-0000140E0000}"/>
    <cellStyle name="Cálculo 2 2 5 2 38 5" xfId="14922" xr:uid="{00000000-0005-0000-0000-0000150E0000}"/>
    <cellStyle name="Cálculo 2 2 5 2 39" xfId="921" xr:uid="{00000000-0005-0000-0000-0000160E0000}"/>
    <cellStyle name="Cálculo 2 2 5 2 39 2" xfId="10147" xr:uid="{00000000-0005-0000-0000-0000170E0000}"/>
    <cellStyle name="Cálculo 2 2 5 2 39 2 2" xfId="32449" xr:uid="{00000000-0005-0000-0000-0000180E0000}"/>
    <cellStyle name="Cálculo 2 2 5 2 39 2 3" xfId="36996" xr:uid="{00000000-0005-0000-0000-0000190E0000}"/>
    <cellStyle name="Cálculo 2 2 5 2 39 2 4" xfId="19219" xr:uid="{00000000-0005-0000-0000-00001A0E0000}"/>
    <cellStyle name="Cálculo 2 2 5 2 39 3" xfId="23792" xr:uid="{00000000-0005-0000-0000-00001B0E0000}"/>
    <cellStyle name="Cálculo 2 2 5 2 39 4" xfId="30893" xr:uid="{00000000-0005-0000-0000-00001C0E0000}"/>
    <cellStyle name="Cálculo 2 2 5 2 39 5" xfId="14891" xr:uid="{00000000-0005-0000-0000-00001D0E0000}"/>
    <cellStyle name="Cálculo 2 2 5 2 4" xfId="953" xr:uid="{00000000-0005-0000-0000-00001E0E0000}"/>
    <cellStyle name="Cálculo 2 2 5 2 4 2" xfId="10179" xr:uid="{00000000-0005-0000-0000-00001F0E0000}"/>
    <cellStyle name="Cálculo 2 2 5 2 4 2 2" xfId="32481" xr:uid="{00000000-0005-0000-0000-0000200E0000}"/>
    <cellStyle name="Cálculo 2 2 5 2 4 2 3" xfId="37028" xr:uid="{00000000-0005-0000-0000-0000210E0000}"/>
    <cellStyle name="Cálculo 2 2 5 2 4 2 4" xfId="19251" xr:uid="{00000000-0005-0000-0000-0000220E0000}"/>
    <cellStyle name="Cálculo 2 2 5 2 4 3" xfId="23824" xr:uid="{00000000-0005-0000-0000-0000230E0000}"/>
    <cellStyle name="Cálculo 2 2 5 2 4 4" xfId="30863" xr:uid="{00000000-0005-0000-0000-0000240E0000}"/>
    <cellStyle name="Cálculo 2 2 5 2 4 5" xfId="14923" xr:uid="{00000000-0005-0000-0000-0000250E0000}"/>
    <cellStyle name="Cálculo 2 2 5 2 40" xfId="9498" xr:uid="{00000000-0005-0000-0000-0000260E0000}"/>
    <cellStyle name="Cálculo 2 2 5 2 40 2" xfId="13813" xr:uid="{00000000-0005-0000-0000-0000270E0000}"/>
    <cellStyle name="Cálculo 2 2 5 2 40 2 2" xfId="36115" xr:uid="{00000000-0005-0000-0000-0000280E0000}"/>
    <cellStyle name="Cálculo 2 2 5 2 40 2 3" xfId="40662" xr:uid="{00000000-0005-0000-0000-0000290E0000}"/>
    <cellStyle name="Cálculo 2 2 5 2 40 2 4" xfId="22885" xr:uid="{00000000-0005-0000-0000-00002A0E0000}"/>
    <cellStyle name="Cálculo 2 2 5 2 40 3" xfId="31800" xr:uid="{00000000-0005-0000-0000-00002B0E0000}"/>
    <cellStyle name="Cálculo 2 2 5 2 40 4" xfId="36347" xr:uid="{00000000-0005-0000-0000-00002C0E0000}"/>
    <cellStyle name="Cálculo 2 2 5 2 40 5" xfId="18570" xr:uid="{00000000-0005-0000-0000-00002D0E0000}"/>
    <cellStyle name="Cálculo 2 2 5 2 41" xfId="420" xr:uid="{00000000-0005-0000-0000-00002E0E0000}"/>
    <cellStyle name="Cálculo 2 2 5 2 41 2" xfId="23291" xr:uid="{00000000-0005-0000-0000-00002F0E0000}"/>
    <cellStyle name="Cálculo 2 2 5 2 41 3" xfId="31394" xr:uid="{00000000-0005-0000-0000-0000300E0000}"/>
    <cellStyle name="Cálculo 2 2 5 2 41 4" xfId="14390" xr:uid="{00000000-0005-0000-0000-0000310E0000}"/>
    <cellStyle name="Cálculo 2 2 5 2 42" xfId="23051" xr:uid="{00000000-0005-0000-0000-0000320E0000}"/>
    <cellStyle name="Cálculo 2 2 5 2 43" xfId="31619" xr:uid="{00000000-0005-0000-0000-0000330E0000}"/>
    <cellStyle name="Cálculo 2 2 5 2 44" xfId="14161" xr:uid="{00000000-0005-0000-0000-0000340E0000}"/>
    <cellStyle name="Cálculo 2 2 5 2 5" xfId="954" xr:uid="{00000000-0005-0000-0000-0000350E0000}"/>
    <cellStyle name="Cálculo 2 2 5 2 5 2" xfId="10180" xr:uid="{00000000-0005-0000-0000-0000360E0000}"/>
    <cellStyle name="Cálculo 2 2 5 2 5 2 2" xfId="32482" xr:uid="{00000000-0005-0000-0000-0000370E0000}"/>
    <cellStyle name="Cálculo 2 2 5 2 5 2 3" xfId="37029" xr:uid="{00000000-0005-0000-0000-0000380E0000}"/>
    <cellStyle name="Cálculo 2 2 5 2 5 2 4" xfId="19252" xr:uid="{00000000-0005-0000-0000-0000390E0000}"/>
    <cellStyle name="Cálculo 2 2 5 2 5 3" xfId="23825" xr:uid="{00000000-0005-0000-0000-00003A0E0000}"/>
    <cellStyle name="Cálculo 2 2 5 2 5 4" xfId="30862" xr:uid="{00000000-0005-0000-0000-00003B0E0000}"/>
    <cellStyle name="Cálculo 2 2 5 2 5 5" xfId="14924" xr:uid="{00000000-0005-0000-0000-00003C0E0000}"/>
    <cellStyle name="Cálculo 2 2 5 2 6" xfId="955" xr:uid="{00000000-0005-0000-0000-00003D0E0000}"/>
    <cellStyle name="Cálculo 2 2 5 2 6 2" xfId="10181" xr:uid="{00000000-0005-0000-0000-00003E0E0000}"/>
    <cellStyle name="Cálculo 2 2 5 2 6 2 2" xfId="32483" xr:uid="{00000000-0005-0000-0000-00003F0E0000}"/>
    <cellStyle name="Cálculo 2 2 5 2 6 2 3" xfId="37030" xr:uid="{00000000-0005-0000-0000-0000400E0000}"/>
    <cellStyle name="Cálculo 2 2 5 2 6 2 4" xfId="19253" xr:uid="{00000000-0005-0000-0000-0000410E0000}"/>
    <cellStyle name="Cálculo 2 2 5 2 6 3" xfId="23826" xr:uid="{00000000-0005-0000-0000-0000420E0000}"/>
    <cellStyle name="Cálculo 2 2 5 2 6 4" xfId="30861" xr:uid="{00000000-0005-0000-0000-0000430E0000}"/>
    <cellStyle name="Cálculo 2 2 5 2 6 5" xfId="14925" xr:uid="{00000000-0005-0000-0000-0000440E0000}"/>
    <cellStyle name="Cálculo 2 2 5 2 7" xfId="956" xr:uid="{00000000-0005-0000-0000-0000450E0000}"/>
    <cellStyle name="Cálculo 2 2 5 2 7 2" xfId="10182" xr:uid="{00000000-0005-0000-0000-0000460E0000}"/>
    <cellStyle name="Cálculo 2 2 5 2 7 2 2" xfId="32484" xr:uid="{00000000-0005-0000-0000-0000470E0000}"/>
    <cellStyle name="Cálculo 2 2 5 2 7 2 3" xfId="37031" xr:uid="{00000000-0005-0000-0000-0000480E0000}"/>
    <cellStyle name="Cálculo 2 2 5 2 7 2 4" xfId="19254" xr:uid="{00000000-0005-0000-0000-0000490E0000}"/>
    <cellStyle name="Cálculo 2 2 5 2 7 3" xfId="23827" xr:uid="{00000000-0005-0000-0000-00004A0E0000}"/>
    <cellStyle name="Cálculo 2 2 5 2 7 4" xfId="30860" xr:uid="{00000000-0005-0000-0000-00004B0E0000}"/>
    <cellStyle name="Cálculo 2 2 5 2 7 5" xfId="14926" xr:uid="{00000000-0005-0000-0000-00004C0E0000}"/>
    <cellStyle name="Cálculo 2 2 5 2 8" xfId="957" xr:uid="{00000000-0005-0000-0000-00004D0E0000}"/>
    <cellStyle name="Cálculo 2 2 5 2 8 2" xfId="10183" xr:uid="{00000000-0005-0000-0000-00004E0E0000}"/>
    <cellStyle name="Cálculo 2 2 5 2 8 2 2" xfId="32485" xr:uid="{00000000-0005-0000-0000-00004F0E0000}"/>
    <cellStyle name="Cálculo 2 2 5 2 8 2 3" xfId="37032" xr:uid="{00000000-0005-0000-0000-0000500E0000}"/>
    <cellStyle name="Cálculo 2 2 5 2 8 2 4" xfId="19255" xr:uid="{00000000-0005-0000-0000-0000510E0000}"/>
    <cellStyle name="Cálculo 2 2 5 2 8 3" xfId="23828" xr:uid="{00000000-0005-0000-0000-0000520E0000}"/>
    <cellStyle name="Cálculo 2 2 5 2 8 4" xfId="30859" xr:uid="{00000000-0005-0000-0000-0000530E0000}"/>
    <cellStyle name="Cálculo 2 2 5 2 8 5" xfId="14927" xr:uid="{00000000-0005-0000-0000-0000540E0000}"/>
    <cellStyle name="Cálculo 2 2 5 2 9" xfId="958" xr:uid="{00000000-0005-0000-0000-0000550E0000}"/>
    <cellStyle name="Cálculo 2 2 5 2 9 2" xfId="10184" xr:uid="{00000000-0005-0000-0000-0000560E0000}"/>
    <cellStyle name="Cálculo 2 2 5 2 9 2 2" xfId="32486" xr:uid="{00000000-0005-0000-0000-0000570E0000}"/>
    <cellStyle name="Cálculo 2 2 5 2 9 2 3" xfId="37033" xr:uid="{00000000-0005-0000-0000-0000580E0000}"/>
    <cellStyle name="Cálculo 2 2 5 2 9 2 4" xfId="19256" xr:uid="{00000000-0005-0000-0000-0000590E0000}"/>
    <cellStyle name="Cálculo 2 2 5 2 9 3" xfId="23829" xr:uid="{00000000-0005-0000-0000-00005A0E0000}"/>
    <cellStyle name="Cálculo 2 2 5 2 9 4" xfId="30858" xr:uid="{00000000-0005-0000-0000-00005B0E0000}"/>
    <cellStyle name="Cálculo 2 2 5 2 9 5" xfId="14928" xr:uid="{00000000-0005-0000-0000-00005C0E0000}"/>
    <cellStyle name="Cálculo 2 2 5 20" xfId="959" xr:uid="{00000000-0005-0000-0000-00005D0E0000}"/>
    <cellStyle name="Cálculo 2 2 5 20 2" xfId="10185" xr:uid="{00000000-0005-0000-0000-00005E0E0000}"/>
    <cellStyle name="Cálculo 2 2 5 20 2 2" xfId="32487" xr:uid="{00000000-0005-0000-0000-00005F0E0000}"/>
    <cellStyle name="Cálculo 2 2 5 20 2 3" xfId="37034" xr:uid="{00000000-0005-0000-0000-0000600E0000}"/>
    <cellStyle name="Cálculo 2 2 5 20 2 4" xfId="19257" xr:uid="{00000000-0005-0000-0000-0000610E0000}"/>
    <cellStyle name="Cálculo 2 2 5 20 3" xfId="23830" xr:uid="{00000000-0005-0000-0000-0000620E0000}"/>
    <cellStyle name="Cálculo 2 2 5 20 4" xfId="30857" xr:uid="{00000000-0005-0000-0000-0000630E0000}"/>
    <cellStyle name="Cálculo 2 2 5 20 5" xfId="14929" xr:uid="{00000000-0005-0000-0000-0000640E0000}"/>
    <cellStyle name="Cálculo 2 2 5 21" xfId="960" xr:uid="{00000000-0005-0000-0000-0000650E0000}"/>
    <cellStyle name="Cálculo 2 2 5 21 2" xfId="10186" xr:uid="{00000000-0005-0000-0000-0000660E0000}"/>
    <cellStyle name="Cálculo 2 2 5 21 2 2" xfId="32488" xr:uid="{00000000-0005-0000-0000-0000670E0000}"/>
    <cellStyle name="Cálculo 2 2 5 21 2 3" xfId="37035" xr:uid="{00000000-0005-0000-0000-0000680E0000}"/>
    <cellStyle name="Cálculo 2 2 5 21 2 4" xfId="19258" xr:uid="{00000000-0005-0000-0000-0000690E0000}"/>
    <cellStyle name="Cálculo 2 2 5 21 3" xfId="23831" xr:uid="{00000000-0005-0000-0000-00006A0E0000}"/>
    <cellStyle name="Cálculo 2 2 5 21 4" xfId="30856" xr:uid="{00000000-0005-0000-0000-00006B0E0000}"/>
    <cellStyle name="Cálculo 2 2 5 21 5" xfId="14930" xr:uid="{00000000-0005-0000-0000-00006C0E0000}"/>
    <cellStyle name="Cálculo 2 2 5 22" xfId="961" xr:uid="{00000000-0005-0000-0000-00006D0E0000}"/>
    <cellStyle name="Cálculo 2 2 5 22 2" xfId="10187" xr:uid="{00000000-0005-0000-0000-00006E0E0000}"/>
    <cellStyle name="Cálculo 2 2 5 22 2 2" xfId="32489" xr:uid="{00000000-0005-0000-0000-00006F0E0000}"/>
    <cellStyle name="Cálculo 2 2 5 22 2 3" xfId="37036" xr:uid="{00000000-0005-0000-0000-0000700E0000}"/>
    <cellStyle name="Cálculo 2 2 5 22 2 4" xfId="19259" xr:uid="{00000000-0005-0000-0000-0000710E0000}"/>
    <cellStyle name="Cálculo 2 2 5 22 3" xfId="23832" xr:uid="{00000000-0005-0000-0000-0000720E0000}"/>
    <cellStyle name="Cálculo 2 2 5 22 4" xfId="30855" xr:uid="{00000000-0005-0000-0000-0000730E0000}"/>
    <cellStyle name="Cálculo 2 2 5 22 5" xfId="14931" xr:uid="{00000000-0005-0000-0000-0000740E0000}"/>
    <cellStyle name="Cálculo 2 2 5 23" xfId="962" xr:uid="{00000000-0005-0000-0000-0000750E0000}"/>
    <cellStyle name="Cálculo 2 2 5 23 2" xfId="10188" xr:uid="{00000000-0005-0000-0000-0000760E0000}"/>
    <cellStyle name="Cálculo 2 2 5 23 2 2" xfId="32490" xr:uid="{00000000-0005-0000-0000-0000770E0000}"/>
    <cellStyle name="Cálculo 2 2 5 23 2 3" xfId="37037" xr:uid="{00000000-0005-0000-0000-0000780E0000}"/>
    <cellStyle name="Cálculo 2 2 5 23 2 4" xfId="19260" xr:uid="{00000000-0005-0000-0000-0000790E0000}"/>
    <cellStyle name="Cálculo 2 2 5 23 3" xfId="23833" xr:uid="{00000000-0005-0000-0000-00007A0E0000}"/>
    <cellStyle name="Cálculo 2 2 5 23 4" xfId="30854" xr:uid="{00000000-0005-0000-0000-00007B0E0000}"/>
    <cellStyle name="Cálculo 2 2 5 23 5" xfId="14932" xr:uid="{00000000-0005-0000-0000-00007C0E0000}"/>
    <cellStyle name="Cálculo 2 2 5 24" xfId="963" xr:uid="{00000000-0005-0000-0000-00007D0E0000}"/>
    <cellStyle name="Cálculo 2 2 5 24 2" xfId="10189" xr:uid="{00000000-0005-0000-0000-00007E0E0000}"/>
    <cellStyle name="Cálculo 2 2 5 24 2 2" xfId="32491" xr:uid="{00000000-0005-0000-0000-00007F0E0000}"/>
    <cellStyle name="Cálculo 2 2 5 24 2 3" xfId="37038" xr:uid="{00000000-0005-0000-0000-0000800E0000}"/>
    <cellStyle name="Cálculo 2 2 5 24 2 4" xfId="19261" xr:uid="{00000000-0005-0000-0000-0000810E0000}"/>
    <cellStyle name="Cálculo 2 2 5 24 3" xfId="23834" xr:uid="{00000000-0005-0000-0000-0000820E0000}"/>
    <cellStyle name="Cálculo 2 2 5 24 4" xfId="30853" xr:uid="{00000000-0005-0000-0000-0000830E0000}"/>
    <cellStyle name="Cálculo 2 2 5 24 5" xfId="14933" xr:uid="{00000000-0005-0000-0000-0000840E0000}"/>
    <cellStyle name="Cálculo 2 2 5 25" xfId="964" xr:uid="{00000000-0005-0000-0000-0000850E0000}"/>
    <cellStyle name="Cálculo 2 2 5 25 2" xfId="10190" xr:uid="{00000000-0005-0000-0000-0000860E0000}"/>
    <cellStyle name="Cálculo 2 2 5 25 2 2" xfId="32492" xr:uid="{00000000-0005-0000-0000-0000870E0000}"/>
    <cellStyle name="Cálculo 2 2 5 25 2 3" xfId="37039" xr:uid="{00000000-0005-0000-0000-0000880E0000}"/>
    <cellStyle name="Cálculo 2 2 5 25 2 4" xfId="19262" xr:uid="{00000000-0005-0000-0000-0000890E0000}"/>
    <cellStyle name="Cálculo 2 2 5 25 3" xfId="23835" xr:uid="{00000000-0005-0000-0000-00008A0E0000}"/>
    <cellStyle name="Cálculo 2 2 5 25 4" xfId="30852" xr:uid="{00000000-0005-0000-0000-00008B0E0000}"/>
    <cellStyle name="Cálculo 2 2 5 25 5" xfId="14934" xr:uid="{00000000-0005-0000-0000-00008C0E0000}"/>
    <cellStyle name="Cálculo 2 2 5 26" xfId="965" xr:uid="{00000000-0005-0000-0000-00008D0E0000}"/>
    <cellStyle name="Cálculo 2 2 5 26 2" xfId="10191" xr:uid="{00000000-0005-0000-0000-00008E0E0000}"/>
    <cellStyle name="Cálculo 2 2 5 26 2 2" xfId="32493" xr:uid="{00000000-0005-0000-0000-00008F0E0000}"/>
    <cellStyle name="Cálculo 2 2 5 26 2 3" xfId="37040" xr:uid="{00000000-0005-0000-0000-0000900E0000}"/>
    <cellStyle name="Cálculo 2 2 5 26 2 4" xfId="19263" xr:uid="{00000000-0005-0000-0000-0000910E0000}"/>
    <cellStyle name="Cálculo 2 2 5 26 3" xfId="23836" xr:uid="{00000000-0005-0000-0000-0000920E0000}"/>
    <cellStyle name="Cálculo 2 2 5 26 4" xfId="30851" xr:uid="{00000000-0005-0000-0000-0000930E0000}"/>
    <cellStyle name="Cálculo 2 2 5 26 5" xfId="14935" xr:uid="{00000000-0005-0000-0000-0000940E0000}"/>
    <cellStyle name="Cálculo 2 2 5 27" xfId="966" xr:uid="{00000000-0005-0000-0000-0000950E0000}"/>
    <cellStyle name="Cálculo 2 2 5 27 2" xfId="10192" xr:uid="{00000000-0005-0000-0000-0000960E0000}"/>
    <cellStyle name="Cálculo 2 2 5 27 2 2" xfId="32494" xr:uid="{00000000-0005-0000-0000-0000970E0000}"/>
    <cellStyle name="Cálculo 2 2 5 27 2 3" xfId="37041" xr:uid="{00000000-0005-0000-0000-0000980E0000}"/>
    <cellStyle name="Cálculo 2 2 5 27 2 4" xfId="19264" xr:uid="{00000000-0005-0000-0000-0000990E0000}"/>
    <cellStyle name="Cálculo 2 2 5 27 3" xfId="23837" xr:uid="{00000000-0005-0000-0000-00009A0E0000}"/>
    <cellStyle name="Cálculo 2 2 5 27 4" xfId="30850" xr:uid="{00000000-0005-0000-0000-00009B0E0000}"/>
    <cellStyle name="Cálculo 2 2 5 27 5" xfId="14936" xr:uid="{00000000-0005-0000-0000-00009C0E0000}"/>
    <cellStyle name="Cálculo 2 2 5 28" xfId="967" xr:uid="{00000000-0005-0000-0000-00009D0E0000}"/>
    <cellStyle name="Cálculo 2 2 5 28 2" xfId="10193" xr:uid="{00000000-0005-0000-0000-00009E0E0000}"/>
    <cellStyle name="Cálculo 2 2 5 28 2 2" xfId="32495" xr:uid="{00000000-0005-0000-0000-00009F0E0000}"/>
    <cellStyle name="Cálculo 2 2 5 28 2 3" xfId="37042" xr:uid="{00000000-0005-0000-0000-0000A00E0000}"/>
    <cellStyle name="Cálculo 2 2 5 28 2 4" xfId="19265" xr:uid="{00000000-0005-0000-0000-0000A10E0000}"/>
    <cellStyle name="Cálculo 2 2 5 28 3" xfId="23838" xr:uid="{00000000-0005-0000-0000-0000A20E0000}"/>
    <cellStyle name="Cálculo 2 2 5 28 4" xfId="30849" xr:uid="{00000000-0005-0000-0000-0000A30E0000}"/>
    <cellStyle name="Cálculo 2 2 5 28 5" xfId="14937" xr:uid="{00000000-0005-0000-0000-0000A40E0000}"/>
    <cellStyle name="Cálculo 2 2 5 29" xfId="910" xr:uid="{00000000-0005-0000-0000-0000A50E0000}"/>
    <cellStyle name="Cálculo 2 2 5 29 2" xfId="10136" xr:uid="{00000000-0005-0000-0000-0000A60E0000}"/>
    <cellStyle name="Cálculo 2 2 5 29 2 2" xfId="32438" xr:uid="{00000000-0005-0000-0000-0000A70E0000}"/>
    <cellStyle name="Cálculo 2 2 5 29 2 3" xfId="36985" xr:uid="{00000000-0005-0000-0000-0000A80E0000}"/>
    <cellStyle name="Cálculo 2 2 5 29 2 4" xfId="19208" xr:uid="{00000000-0005-0000-0000-0000A90E0000}"/>
    <cellStyle name="Cálculo 2 2 5 29 3" xfId="23781" xr:uid="{00000000-0005-0000-0000-0000AA0E0000}"/>
    <cellStyle name="Cálculo 2 2 5 29 4" xfId="30905" xr:uid="{00000000-0005-0000-0000-0000AB0E0000}"/>
    <cellStyle name="Cálculo 2 2 5 29 5" xfId="14880" xr:uid="{00000000-0005-0000-0000-0000AC0E0000}"/>
    <cellStyle name="Cálculo 2 2 5 3" xfId="968" xr:uid="{00000000-0005-0000-0000-0000AD0E0000}"/>
    <cellStyle name="Cálculo 2 2 5 3 2" xfId="10194" xr:uid="{00000000-0005-0000-0000-0000AE0E0000}"/>
    <cellStyle name="Cálculo 2 2 5 3 2 2" xfId="32496" xr:uid="{00000000-0005-0000-0000-0000AF0E0000}"/>
    <cellStyle name="Cálculo 2 2 5 3 2 3" xfId="37043" xr:uid="{00000000-0005-0000-0000-0000B00E0000}"/>
    <cellStyle name="Cálculo 2 2 5 3 2 4" xfId="19266" xr:uid="{00000000-0005-0000-0000-0000B10E0000}"/>
    <cellStyle name="Cálculo 2 2 5 3 3" xfId="23839" xr:uid="{00000000-0005-0000-0000-0000B20E0000}"/>
    <cellStyle name="Cálculo 2 2 5 3 4" xfId="30848" xr:uid="{00000000-0005-0000-0000-0000B30E0000}"/>
    <cellStyle name="Cálculo 2 2 5 3 5" xfId="14938" xr:uid="{00000000-0005-0000-0000-0000B40E0000}"/>
    <cellStyle name="Cálculo 2 2 5 30" xfId="9555" xr:uid="{00000000-0005-0000-0000-0000B50E0000}"/>
    <cellStyle name="Cálculo 2 2 5 30 2" xfId="13855" xr:uid="{00000000-0005-0000-0000-0000B60E0000}"/>
    <cellStyle name="Cálculo 2 2 5 30 2 2" xfId="36157" xr:uid="{00000000-0005-0000-0000-0000B70E0000}"/>
    <cellStyle name="Cálculo 2 2 5 30 2 3" xfId="40704" xr:uid="{00000000-0005-0000-0000-0000B80E0000}"/>
    <cellStyle name="Cálculo 2 2 5 30 2 4" xfId="22927" xr:uid="{00000000-0005-0000-0000-0000B90E0000}"/>
    <cellStyle name="Cálculo 2 2 5 30 3" xfId="31857" xr:uid="{00000000-0005-0000-0000-0000BA0E0000}"/>
    <cellStyle name="Cálculo 2 2 5 30 4" xfId="36404" xr:uid="{00000000-0005-0000-0000-0000BB0E0000}"/>
    <cellStyle name="Cálculo 2 2 5 30 5" xfId="18627" xr:uid="{00000000-0005-0000-0000-0000BC0E0000}"/>
    <cellStyle name="Cálculo 2 2 5 31" xfId="23109" xr:uid="{00000000-0005-0000-0000-0000BD0E0000}"/>
    <cellStyle name="Cálculo 2 2 5 32" xfId="31568" xr:uid="{00000000-0005-0000-0000-0000BE0E0000}"/>
    <cellStyle name="Cálculo 2 2 5 33" xfId="14208" xr:uid="{00000000-0005-0000-0000-0000BF0E0000}"/>
    <cellStyle name="Cálculo 2 2 5 4" xfId="969" xr:uid="{00000000-0005-0000-0000-0000C00E0000}"/>
    <cellStyle name="Cálculo 2 2 5 4 2" xfId="10195" xr:uid="{00000000-0005-0000-0000-0000C10E0000}"/>
    <cellStyle name="Cálculo 2 2 5 4 2 2" xfId="32497" xr:uid="{00000000-0005-0000-0000-0000C20E0000}"/>
    <cellStyle name="Cálculo 2 2 5 4 2 3" xfId="37044" xr:uid="{00000000-0005-0000-0000-0000C30E0000}"/>
    <cellStyle name="Cálculo 2 2 5 4 2 4" xfId="19267" xr:uid="{00000000-0005-0000-0000-0000C40E0000}"/>
    <cellStyle name="Cálculo 2 2 5 4 3" xfId="23840" xr:uid="{00000000-0005-0000-0000-0000C50E0000}"/>
    <cellStyle name="Cálculo 2 2 5 4 4" xfId="30847" xr:uid="{00000000-0005-0000-0000-0000C60E0000}"/>
    <cellStyle name="Cálculo 2 2 5 4 5" xfId="14939" xr:uid="{00000000-0005-0000-0000-0000C70E0000}"/>
    <cellStyle name="Cálculo 2 2 5 5" xfId="970" xr:uid="{00000000-0005-0000-0000-0000C80E0000}"/>
    <cellStyle name="Cálculo 2 2 5 5 2" xfId="10196" xr:uid="{00000000-0005-0000-0000-0000C90E0000}"/>
    <cellStyle name="Cálculo 2 2 5 5 2 2" xfId="32498" xr:uid="{00000000-0005-0000-0000-0000CA0E0000}"/>
    <cellStyle name="Cálculo 2 2 5 5 2 3" xfId="37045" xr:uid="{00000000-0005-0000-0000-0000CB0E0000}"/>
    <cellStyle name="Cálculo 2 2 5 5 2 4" xfId="19268" xr:uid="{00000000-0005-0000-0000-0000CC0E0000}"/>
    <cellStyle name="Cálculo 2 2 5 5 3" xfId="23841" xr:uid="{00000000-0005-0000-0000-0000CD0E0000}"/>
    <cellStyle name="Cálculo 2 2 5 5 4" xfId="30846" xr:uid="{00000000-0005-0000-0000-0000CE0E0000}"/>
    <cellStyle name="Cálculo 2 2 5 5 5" xfId="14940" xr:uid="{00000000-0005-0000-0000-0000CF0E0000}"/>
    <cellStyle name="Cálculo 2 2 5 6" xfId="971" xr:uid="{00000000-0005-0000-0000-0000D00E0000}"/>
    <cellStyle name="Cálculo 2 2 5 6 2" xfId="10197" xr:uid="{00000000-0005-0000-0000-0000D10E0000}"/>
    <cellStyle name="Cálculo 2 2 5 6 2 2" xfId="32499" xr:uid="{00000000-0005-0000-0000-0000D20E0000}"/>
    <cellStyle name="Cálculo 2 2 5 6 2 3" xfId="37046" xr:uid="{00000000-0005-0000-0000-0000D30E0000}"/>
    <cellStyle name="Cálculo 2 2 5 6 2 4" xfId="19269" xr:uid="{00000000-0005-0000-0000-0000D40E0000}"/>
    <cellStyle name="Cálculo 2 2 5 6 3" xfId="23842" xr:uid="{00000000-0005-0000-0000-0000D50E0000}"/>
    <cellStyle name="Cálculo 2 2 5 6 4" xfId="30845" xr:uid="{00000000-0005-0000-0000-0000D60E0000}"/>
    <cellStyle name="Cálculo 2 2 5 6 5" xfId="14941" xr:uid="{00000000-0005-0000-0000-0000D70E0000}"/>
    <cellStyle name="Cálculo 2 2 5 7" xfId="972" xr:uid="{00000000-0005-0000-0000-0000D80E0000}"/>
    <cellStyle name="Cálculo 2 2 5 7 2" xfId="10198" xr:uid="{00000000-0005-0000-0000-0000D90E0000}"/>
    <cellStyle name="Cálculo 2 2 5 7 2 2" xfId="32500" xr:uid="{00000000-0005-0000-0000-0000DA0E0000}"/>
    <cellStyle name="Cálculo 2 2 5 7 2 3" xfId="37047" xr:uid="{00000000-0005-0000-0000-0000DB0E0000}"/>
    <cellStyle name="Cálculo 2 2 5 7 2 4" xfId="19270" xr:uid="{00000000-0005-0000-0000-0000DC0E0000}"/>
    <cellStyle name="Cálculo 2 2 5 7 3" xfId="23843" xr:uid="{00000000-0005-0000-0000-0000DD0E0000}"/>
    <cellStyle name="Cálculo 2 2 5 7 4" xfId="30844" xr:uid="{00000000-0005-0000-0000-0000DE0E0000}"/>
    <cellStyle name="Cálculo 2 2 5 7 5" xfId="14942" xr:uid="{00000000-0005-0000-0000-0000DF0E0000}"/>
    <cellStyle name="Cálculo 2 2 5 8" xfId="973" xr:uid="{00000000-0005-0000-0000-0000E00E0000}"/>
    <cellStyle name="Cálculo 2 2 5 8 2" xfId="10199" xr:uid="{00000000-0005-0000-0000-0000E10E0000}"/>
    <cellStyle name="Cálculo 2 2 5 8 2 2" xfId="32501" xr:uid="{00000000-0005-0000-0000-0000E20E0000}"/>
    <cellStyle name="Cálculo 2 2 5 8 2 3" xfId="37048" xr:uid="{00000000-0005-0000-0000-0000E30E0000}"/>
    <cellStyle name="Cálculo 2 2 5 8 2 4" xfId="19271" xr:uid="{00000000-0005-0000-0000-0000E40E0000}"/>
    <cellStyle name="Cálculo 2 2 5 8 3" xfId="23844" xr:uid="{00000000-0005-0000-0000-0000E50E0000}"/>
    <cellStyle name="Cálculo 2 2 5 8 4" xfId="30843" xr:uid="{00000000-0005-0000-0000-0000E60E0000}"/>
    <cellStyle name="Cálculo 2 2 5 8 5" xfId="14943" xr:uid="{00000000-0005-0000-0000-0000E70E0000}"/>
    <cellStyle name="Cálculo 2 2 5 9" xfId="974" xr:uid="{00000000-0005-0000-0000-0000E80E0000}"/>
    <cellStyle name="Cálculo 2 2 5 9 2" xfId="10200" xr:uid="{00000000-0005-0000-0000-0000E90E0000}"/>
    <cellStyle name="Cálculo 2 2 5 9 2 2" xfId="32502" xr:uid="{00000000-0005-0000-0000-0000EA0E0000}"/>
    <cellStyle name="Cálculo 2 2 5 9 2 3" xfId="37049" xr:uid="{00000000-0005-0000-0000-0000EB0E0000}"/>
    <cellStyle name="Cálculo 2 2 5 9 2 4" xfId="19272" xr:uid="{00000000-0005-0000-0000-0000EC0E0000}"/>
    <cellStyle name="Cálculo 2 2 5 9 3" xfId="23845" xr:uid="{00000000-0005-0000-0000-0000ED0E0000}"/>
    <cellStyle name="Cálculo 2 2 5 9 4" xfId="30842" xr:uid="{00000000-0005-0000-0000-0000EE0E0000}"/>
    <cellStyle name="Cálculo 2 2 5 9 5" xfId="14944" xr:uid="{00000000-0005-0000-0000-0000EF0E0000}"/>
    <cellStyle name="Cálculo 2 2 6" xfId="227" xr:uid="{00000000-0005-0000-0000-0000F00E0000}"/>
    <cellStyle name="Cálculo 2 2 6 10" xfId="976" xr:uid="{00000000-0005-0000-0000-0000F10E0000}"/>
    <cellStyle name="Cálculo 2 2 6 10 2" xfId="10202" xr:uid="{00000000-0005-0000-0000-0000F20E0000}"/>
    <cellStyle name="Cálculo 2 2 6 10 2 2" xfId="32504" xr:uid="{00000000-0005-0000-0000-0000F30E0000}"/>
    <cellStyle name="Cálculo 2 2 6 10 2 3" xfId="37051" xr:uid="{00000000-0005-0000-0000-0000F40E0000}"/>
    <cellStyle name="Cálculo 2 2 6 10 2 4" xfId="19274" xr:uid="{00000000-0005-0000-0000-0000F50E0000}"/>
    <cellStyle name="Cálculo 2 2 6 10 3" xfId="23847" xr:uid="{00000000-0005-0000-0000-0000F60E0000}"/>
    <cellStyle name="Cálculo 2 2 6 10 4" xfId="30840" xr:uid="{00000000-0005-0000-0000-0000F70E0000}"/>
    <cellStyle name="Cálculo 2 2 6 10 5" xfId="14946" xr:uid="{00000000-0005-0000-0000-0000F80E0000}"/>
    <cellStyle name="Cálculo 2 2 6 11" xfId="977" xr:uid="{00000000-0005-0000-0000-0000F90E0000}"/>
    <cellStyle name="Cálculo 2 2 6 11 2" xfId="10203" xr:uid="{00000000-0005-0000-0000-0000FA0E0000}"/>
    <cellStyle name="Cálculo 2 2 6 11 2 2" xfId="32505" xr:uid="{00000000-0005-0000-0000-0000FB0E0000}"/>
    <cellStyle name="Cálculo 2 2 6 11 2 3" xfId="37052" xr:uid="{00000000-0005-0000-0000-0000FC0E0000}"/>
    <cellStyle name="Cálculo 2 2 6 11 2 4" xfId="19275" xr:uid="{00000000-0005-0000-0000-0000FD0E0000}"/>
    <cellStyle name="Cálculo 2 2 6 11 3" xfId="23848" xr:uid="{00000000-0005-0000-0000-0000FE0E0000}"/>
    <cellStyle name="Cálculo 2 2 6 11 4" xfId="30839" xr:uid="{00000000-0005-0000-0000-0000FF0E0000}"/>
    <cellStyle name="Cálculo 2 2 6 11 5" xfId="14947" xr:uid="{00000000-0005-0000-0000-0000000F0000}"/>
    <cellStyle name="Cálculo 2 2 6 12" xfId="978" xr:uid="{00000000-0005-0000-0000-0000010F0000}"/>
    <cellStyle name="Cálculo 2 2 6 12 2" xfId="10204" xr:uid="{00000000-0005-0000-0000-0000020F0000}"/>
    <cellStyle name="Cálculo 2 2 6 12 2 2" xfId="32506" xr:uid="{00000000-0005-0000-0000-0000030F0000}"/>
    <cellStyle name="Cálculo 2 2 6 12 2 3" xfId="37053" xr:uid="{00000000-0005-0000-0000-0000040F0000}"/>
    <cellStyle name="Cálculo 2 2 6 12 2 4" xfId="19276" xr:uid="{00000000-0005-0000-0000-0000050F0000}"/>
    <cellStyle name="Cálculo 2 2 6 12 3" xfId="23849" xr:uid="{00000000-0005-0000-0000-0000060F0000}"/>
    <cellStyle name="Cálculo 2 2 6 12 4" xfId="30838" xr:uid="{00000000-0005-0000-0000-0000070F0000}"/>
    <cellStyle name="Cálculo 2 2 6 12 5" xfId="14948" xr:uid="{00000000-0005-0000-0000-0000080F0000}"/>
    <cellStyle name="Cálculo 2 2 6 13" xfId="979" xr:uid="{00000000-0005-0000-0000-0000090F0000}"/>
    <cellStyle name="Cálculo 2 2 6 13 2" xfId="10205" xr:uid="{00000000-0005-0000-0000-00000A0F0000}"/>
    <cellStyle name="Cálculo 2 2 6 13 2 2" xfId="32507" xr:uid="{00000000-0005-0000-0000-00000B0F0000}"/>
    <cellStyle name="Cálculo 2 2 6 13 2 3" xfId="37054" xr:uid="{00000000-0005-0000-0000-00000C0F0000}"/>
    <cellStyle name="Cálculo 2 2 6 13 2 4" xfId="19277" xr:uid="{00000000-0005-0000-0000-00000D0F0000}"/>
    <cellStyle name="Cálculo 2 2 6 13 3" xfId="23850" xr:uid="{00000000-0005-0000-0000-00000E0F0000}"/>
    <cellStyle name="Cálculo 2 2 6 13 4" xfId="30837" xr:uid="{00000000-0005-0000-0000-00000F0F0000}"/>
    <cellStyle name="Cálculo 2 2 6 13 5" xfId="14949" xr:uid="{00000000-0005-0000-0000-0000100F0000}"/>
    <cellStyle name="Cálculo 2 2 6 14" xfId="980" xr:uid="{00000000-0005-0000-0000-0000110F0000}"/>
    <cellStyle name="Cálculo 2 2 6 14 2" xfId="10206" xr:uid="{00000000-0005-0000-0000-0000120F0000}"/>
    <cellStyle name="Cálculo 2 2 6 14 2 2" xfId="32508" xr:uid="{00000000-0005-0000-0000-0000130F0000}"/>
    <cellStyle name="Cálculo 2 2 6 14 2 3" xfId="37055" xr:uid="{00000000-0005-0000-0000-0000140F0000}"/>
    <cellStyle name="Cálculo 2 2 6 14 2 4" xfId="19278" xr:uid="{00000000-0005-0000-0000-0000150F0000}"/>
    <cellStyle name="Cálculo 2 2 6 14 3" xfId="23851" xr:uid="{00000000-0005-0000-0000-0000160F0000}"/>
    <cellStyle name="Cálculo 2 2 6 14 4" xfId="30835" xr:uid="{00000000-0005-0000-0000-0000170F0000}"/>
    <cellStyle name="Cálculo 2 2 6 14 5" xfId="14950" xr:uid="{00000000-0005-0000-0000-0000180F0000}"/>
    <cellStyle name="Cálculo 2 2 6 15" xfId="981" xr:uid="{00000000-0005-0000-0000-0000190F0000}"/>
    <cellStyle name="Cálculo 2 2 6 15 2" xfId="10207" xr:uid="{00000000-0005-0000-0000-00001A0F0000}"/>
    <cellStyle name="Cálculo 2 2 6 15 2 2" xfId="32509" xr:uid="{00000000-0005-0000-0000-00001B0F0000}"/>
    <cellStyle name="Cálculo 2 2 6 15 2 3" xfId="37056" xr:uid="{00000000-0005-0000-0000-00001C0F0000}"/>
    <cellStyle name="Cálculo 2 2 6 15 2 4" xfId="19279" xr:uid="{00000000-0005-0000-0000-00001D0F0000}"/>
    <cellStyle name="Cálculo 2 2 6 15 3" xfId="23852" xr:uid="{00000000-0005-0000-0000-00001E0F0000}"/>
    <cellStyle name="Cálculo 2 2 6 15 4" xfId="30834" xr:uid="{00000000-0005-0000-0000-00001F0F0000}"/>
    <cellStyle name="Cálculo 2 2 6 15 5" xfId="14951" xr:uid="{00000000-0005-0000-0000-0000200F0000}"/>
    <cellStyle name="Cálculo 2 2 6 16" xfId="982" xr:uid="{00000000-0005-0000-0000-0000210F0000}"/>
    <cellStyle name="Cálculo 2 2 6 16 2" xfId="10208" xr:uid="{00000000-0005-0000-0000-0000220F0000}"/>
    <cellStyle name="Cálculo 2 2 6 16 2 2" xfId="32510" xr:uid="{00000000-0005-0000-0000-0000230F0000}"/>
    <cellStyle name="Cálculo 2 2 6 16 2 3" xfId="37057" xr:uid="{00000000-0005-0000-0000-0000240F0000}"/>
    <cellStyle name="Cálculo 2 2 6 16 2 4" xfId="19280" xr:uid="{00000000-0005-0000-0000-0000250F0000}"/>
    <cellStyle name="Cálculo 2 2 6 16 3" xfId="23853" xr:uid="{00000000-0005-0000-0000-0000260F0000}"/>
    <cellStyle name="Cálculo 2 2 6 16 4" xfId="30833" xr:uid="{00000000-0005-0000-0000-0000270F0000}"/>
    <cellStyle name="Cálculo 2 2 6 16 5" xfId="14952" xr:uid="{00000000-0005-0000-0000-0000280F0000}"/>
    <cellStyle name="Cálculo 2 2 6 17" xfId="983" xr:uid="{00000000-0005-0000-0000-0000290F0000}"/>
    <cellStyle name="Cálculo 2 2 6 17 2" xfId="10209" xr:uid="{00000000-0005-0000-0000-00002A0F0000}"/>
    <cellStyle name="Cálculo 2 2 6 17 2 2" xfId="32511" xr:uid="{00000000-0005-0000-0000-00002B0F0000}"/>
    <cellStyle name="Cálculo 2 2 6 17 2 3" xfId="37058" xr:uid="{00000000-0005-0000-0000-00002C0F0000}"/>
    <cellStyle name="Cálculo 2 2 6 17 2 4" xfId="19281" xr:uid="{00000000-0005-0000-0000-00002D0F0000}"/>
    <cellStyle name="Cálculo 2 2 6 17 3" xfId="23854" xr:uid="{00000000-0005-0000-0000-00002E0F0000}"/>
    <cellStyle name="Cálculo 2 2 6 17 4" xfId="30832" xr:uid="{00000000-0005-0000-0000-00002F0F0000}"/>
    <cellStyle name="Cálculo 2 2 6 17 5" xfId="14953" xr:uid="{00000000-0005-0000-0000-0000300F0000}"/>
    <cellStyle name="Cálculo 2 2 6 18" xfId="984" xr:uid="{00000000-0005-0000-0000-0000310F0000}"/>
    <cellStyle name="Cálculo 2 2 6 18 2" xfId="10210" xr:uid="{00000000-0005-0000-0000-0000320F0000}"/>
    <cellStyle name="Cálculo 2 2 6 18 2 2" xfId="32512" xr:uid="{00000000-0005-0000-0000-0000330F0000}"/>
    <cellStyle name="Cálculo 2 2 6 18 2 3" xfId="37059" xr:uid="{00000000-0005-0000-0000-0000340F0000}"/>
    <cellStyle name="Cálculo 2 2 6 18 2 4" xfId="19282" xr:uid="{00000000-0005-0000-0000-0000350F0000}"/>
    <cellStyle name="Cálculo 2 2 6 18 3" xfId="23855" xr:uid="{00000000-0005-0000-0000-0000360F0000}"/>
    <cellStyle name="Cálculo 2 2 6 18 4" xfId="30831" xr:uid="{00000000-0005-0000-0000-0000370F0000}"/>
    <cellStyle name="Cálculo 2 2 6 18 5" xfId="14954" xr:uid="{00000000-0005-0000-0000-0000380F0000}"/>
    <cellStyle name="Cálculo 2 2 6 19" xfId="985" xr:uid="{00000000-0005-0000-0000-0000390F0000}"/>
    <cellStyle name="Cálculo 2 2 6 19 2" xfId="10211" xr:uid="{00000000-0005-0000-0000-00003A0F0000}"/>
    <cellStyle name="Cálculo 2 2 6 19 2 2" xfId="32513" xr:uid="{00000000-0005-0000-0000-00003B0F0000}"/>
    <cellStyle name="Cálculo 2 2 6 19 2 3" xfId="37060" xr:uid="{00000000-0005-0000-0000-00003C0F0000}"/>
    <cellStyle name="Cálculo 2 2 6 19 2 4" xfId="19283" xr:uid="{00000000-0005-0000-0000-00003D0F0000}"/>
    <cellStyle name="Cálculo 2 2 6 19 3" xfId="23856" xr:uid="{00000000-0005-0000-0000-00003E0F0000}"/>
    <cellStyle name="Cálculo 2 2 6 19 4" xfId="30830" xr:uid="{00000000-0005-0000-0000-00003F0F0000}"/>
    <cellStyle name="Cálculo 2 2 6 19 5" xfId="14955" xr:uid="{00000000-0005-0000-0000-0000400F0000}"/>
    <cellStyle name="Cálculo 2 2 6 2" xfId="224" xr:uid="{00000000-0005-0000-0000-0000410F0000}"/>
    <cellStyle name="Cálculo 2 2 6 2 10" xfId="987" xr:uid="{00000000-0005-0000-0000-0000420F0000}"/>
    <cellStyle name="Cálculo 2 2 6 2 10 2" xfId="10213" xr:uid="{00000000-0005-0000-0000-0000430F0000}"/>
    <cellStyle name="Cálculo 2 2 6 2 10 2 2" xfId="32515" xr:uid="{00000000-0005-0000-0000-0000440F0000}"/>
    <cellStyle name="Cálculo 2 2 6 2 10 2 3" xfId="37062" xr:uid="{00000000-0005-0000-0000-0000450F0000}"/>
    <cellStyle name="Cálculo 2 2 6 2 10 2 4" xfId="19285" xr:uid="{00000000-0005-0000-0000-0000460F0000}"/>
    <cellStyle name="Cálculo 2 2 6 2 10 3" xfId="23858" xr:uid="{00000000-0005-0000-0000-0000470F0000}"/>
    <cellStyle name="Cálculo 2 2 6 2 10 4" xfId="30828" xr:uid="{00000000-0005-0000-0000-0000480F0000}"/>
    <cellStyle name="Cálculo 2 2 6 2 10 5" xfId="14957" xr:uid="{00000000-0005-0000-0000-0000490F0000}"/>
    <cellStyle name="Cálculo 2 2 6 2 11" xfId="988" xr:uid="{00000000-0005-0000-0000-00004A0F0000}"/>
    <cellStyle name="Cálculo 2 2 6 2 11 2" xfId="10214" xr:uid="{00000000-0005-0000-0000-00004B0F0000}"/>
    <cellStyle name="Cálculo 2 2 6 2 11 2 2" xfId="32516" xr:uid="{00000000-0005-0000-0000-00004C0F0000}"/>
    <cellStyle name="Cálculo 2 2 6 2 11 2 3" xfId="37063" xr:uid="{00000000-0005-0000-0000-00004D0F0000}"/>
    <cellStyle name="Cálculo 2 2 6 2 11 2 4" xfId="19286" xr:uid="{00000000-0005-0000-0000-00004E0F0000}"/>
    <cellStyle name="Cálculo 2 2 6 2 11 3" xfId="23859" xr:uid="{00000000-0005-0000-0000-00004F0F0000}"/>
    <cellStyle name="Cálculo 2 2 6 2 11 4" xfId="30827" xr:uid="{00000000-0005-0000-0000-0000500F0000}"/>
    <cellStyle name="Cálculo 2 2 6 2 11 5" xfId="14958" xr:uid="{00000000-0005-0000-0000-0000510F0000}"/>
    <cellStyle name="Cálculo 2 2 6 2 12" xfId="989" xr:uid="{00000000-0005-0000-0000-0000520F0000}"/>
    <cellStyle name="Cálculo 2 2 6 2 12 2" xfId="10215" xr:uid="{00000000-0005-0000-0000-0000530F0000}"/>
    <cellStyle name="Cálculo 2 2 6 2 12 2 2" xfId="32517" xr:uid="{00000000-0005-0000-0000-0000540F0000}"/>
    <cellStyle name="Cálculo 2 2 6 2 12 2 3" xfId="37064" xr:uid="{00000000-0005-0000-0000-0000550F0000}"/>
    <cellStyle name="Cálculo 2 2 6 2 12 2 4" xfId="19287" xr:uid="{00000000-0005-0000-0000-0000560F0000}"/>
    <cellStyle name="Cálculo 2 2 6 2 12 3" xfId="23860" xr:uid="{00000000-0005-0000-0000-0000570F0000}"/>
    <cellStyle name="Cálculo 2 2 6 2 12 4" xfId="30826" xr:uid="{00000000-0005-0000-0000-0000580F0000}"/>
    <cellStyle name="Cálculo 2 2 6 2 12 5" xfId="14959" xr:uid="{00000000-0005-0000-0000-0000590F0000}"/>
    <cellStyle name="Cálculo 2 2 6 2 13" xfId="990" xr:uid="{00000000-0005-0000-0000-00005A0F0000}"/>
    <cellStyle name="Cálculo 2 2 6 2 13 2" xfId="10216" xr:uid="{00000000-0005-0000-0000-00005B0F0000}"/>
    <cellStyle name="Cálculo 2 2 6 2 13 2 2" xfId="32518" xr:uid="{00000000-0005-0000-0000-00005C0F0000}"/>
    <cellStyle name="Cálculo 2 2 6 2 13 2 3" xfId="37065" xr:uid="{00000000-0005-0000-0000-00005D0F0000}"/>
    <cellStyle name="Cálculo 2 2 6 2 13 2 4" xfId="19288" xr:uid="{00000000-0005-0000-0000-00005E0F0000}"/>
    <cellStyle name="Cálculo 2 2 6 2 13 3" xfId="23861" xr:uid="{00000000-0005-0000-0000-00005F0F0000}"/>
    <cellStyle name="Cálculo 2 2 6 2 13 4" xfId="30824" xr:uid="{00000000-0005-0000-0000-0000600F0000}"/>
    <cellStyle name="Cálculo 2 2 6 2 13 5" xfId="14960" xr:uid="{00000000-0005-0000-0000-0000610F0000}"/>
    <cellStyle name="Cálculo 2 2 6 2 14" xfId="991" xr:uid="{00000000-0005-0000-0000-0000620F0000}"/>
    <cellStyle name="Cálculo 2 2 6 2 14 2" xfId="10217" xr:uid="{00000000-0005-0000-0000-0000630F0000}"/>
    <cellStyle name="Cálculo 2 2 6 2 14 2 2" xfId="32519" xr:uid="{00000000-0005-0000-0000-0000640F0000}"/>
    <cellStyle name="Cálculo 2 2 6 2 14 2 3" xfId="37066" xr:uid="{00000000-0005-0000-0000-0000650F0000}"/>
    <cellStyle name="Cálculo 2 2 6 2 14 2 4" xfId="19289" xr:uid="{00000000-0005-0000-0000-0000660F0000}"/>
    <cellStyle name="Cálculo 2 2 6 2 14 3" xfId="23862" xr:uid="{00000000-0005-0000-0000-0000670F0000}"/>
    <cellStyle name="Cálculo 2 2 6 2 14 4" xfId="30823" xr:uid="{00000000-0005-0000-0000-0000680F0000}"/>
    <cellStyle name="Cálculo 2 2 6 2 14 5" xfId="14961" xr:uid="{00000000-0005-0000-0000-0000690F0000}"/>
    <cellStyle name="Cálculo 2 2 6 2 15" xfId="992" xr:uid="{00000000-0005-0000-0000-00006A0F0000}"/>
    <cellStyle name="Cálculo 2 2 6 2 15 2" xfId="10218" xr:uid="{00000000-0005-0000-0000-00006B0F0000}"/>
    <cellStyle name="Cálculo 2 2 6 2 15 2 2" xfId="32520" xr:uid="{00000000-0005-0000-0000-00006C0F0000}"/>
    <cellStyle name="Cálculo 2 2 6 2 15 2 3" xfId="37067" xr:uid="{00000000-0005-0000-0000-00006D0F0000}"/>
    <cellStyle name="Cálculo 2 2 6 2 15 2 4" xfId="19290" xr:uid="{00000000-0005-0000-0000-00006E0F0000}"/>
    <cellStyle name="Cálculo 2 2 6 2 15 3" xfId="23863" xr:uid="{00000000-0005-0000-0000-00006F0F0000}"/>
    <cellStyle name="Cálculo 2 2 6 2 15 4" xfId="30822" xr:uid="{00000000-0005-0000-0000-0000700F0000}"/>
    <cellStyle name="Cálculo 2 2 6 2 15 5" xfId="14962" xr:uid="{00000000-0005-0000-0000-0000710F0000}"/>
    <cellStyle name="Cálculo 2 2 6 2 16" xfId="993" xr:uid="{00000000-0005-0000-0000-0000720F0000}"/>
    <cellStyle name="Cálculo 2 2 6 2 16 2" xfId="10219" xr:uid="{00000000-0005-0000-0000-0000730F0000}"/>
    <cellStyle name="Cálculo 2 2 6 2 16 2 2" xfId="32521" xr:uid="{00000000-0005-0000-0000-0000740F0000}"/>
    <cellStyle name="Cálculo 2 2 6 2 16 2 3" xfId="37068" xr:uid="{00000000-0005-0000-0000-0000750F0000}"/>
    <cellStyle name="Cálculo 2 2 6 2 16 2 4" xfId="19291" xr:uid="{00000000-0005-0000-0000-0000760F0000}"/>
    <cellStyle name="Cálculo 2 2 6 2 16 3" xfId="23864" xr:uid="{00000000-0005-0000-0000-0000770F0000}"/>
    <cellStyle name="Cálculo 2 2 6 2 16 4" xfId="30821" xr:uid="{00000000-0005-0000-0000-0000780F0000}"/>
    <cellStyle name="Cálculo 2 2 6 2 16 5" xfId="14963" xr:uid="{00000000-0005-0000-0000-0000790F0000}"/>
    <cellStyle name="Cálculo 2 2 6 2 17" xfId="994" xr:uid="{00000000-0005-0000-0000-00007A0F0000}"/>
    <cellStyle name="Cálculo 2 2 6 2 17 2" xfId="10220" xr:uid="{00000000-0005-0000-0000-00007B0F0000}"/>
    <cellStyle name="Cálculo 2 2 6 2 17 2 2" xfId="32522" xr:uid="{00000000-0005-0000-0000-00007C0F0000}"/>
    <cellStyle name="Cálculo 2 2 6 2 17 2 3" xfId="37069" xr:uid="{00000000-0005-0000-0000-00007D0F0000}"/>
    <cellStyle name="Cálculo 2 2 6 2 17 2 4" xfId="19292" xr:uid="{00000000-0005-0000-0000-00007E0F0000}"/>
    <cellStyle name="Cálculo 2 2 6 2 17 3" xfId="23865" xr:uid="{00000000-0005-0000-0000-00007F0F0000}"/>
    <cellStyle name="Cálculo 2 2 6 2 17 4" xfId="30820" xr:uid="{00000000-0005-0000-0000-0000800F0000}"/>
    <cellStyle name="Cálculo 2 2 6 2 17 5" xfId="14964" xr:uid="{00000000-0005-0000-0000-0000810F0000}"/>
    <cellStyle name="Cálculo 2 2 6 2 18" xfId="995" xr:uid="{00000000-0005-0000-0000-0000820F0000}"/>
    <cellStyle name="Cálculo 2 2 6 2 18 2" xfId="10221" xr:uid="{00000000-0005-0000-0000-0000830F0000}"/>
    <cellStyle name="Cálculo 2 2 6 2 18 2 2" xfId="32523" xr:uid="{00000000-0005-0000-0000-0000840F0000}"/>
    <cellStyle name="Cálculo 2 2 6 2 18 2 3" xfId="37070" xr:uid="{00000000-0005-0000-0000-0000850F0000}"/>
    <cellStyle name="Cálculo 2 2 6 2 18 2 4" xfId="19293" xr:uid="{00000000-0005-0000-0000-0000860F0000}"/>
    <cellStyle name="Cálculo 2 2 6 2 18 3" xfId="23866" xr:uid="{00000000-0005-0000-0000-0000870F0000}"/>
    <cellStyle name="Cálculo 2 2 6 2 18 4" xfId="30819" xr:uid="{00000000-0005-0000-0000-0000880F0000}"/>
    <cellStyle name="Cálculo 2 2 6 2 18 5" xfId="14965" xr:uid="{00000000-0005-0000-0000-0000890F0000}"/>
    <cellStyle name="Cálculo 2 2 6 2 19" xfId="996" xr:uid="{00000000-0005-0000-0000-00008A0F0000}"/>
    <cellStyle name="Cálculo 2 2 6 2 19 2" xfId="10222" xr:uid="{00000000-0005-0000-0000-00008B0F0000}"/>
    <cellStyle name="Cálculo 2 2 6 2 19 2 2" xfId="32524" xr:uid="{00000000-0005-0000-0000-00008C0F0000}"/>
    <cellStyle name="Cálculo 2 2 6 2 19 2 3" xfId="37071" xr:uid="{00000000-0005-0000-0000-00008D0F0000}"/>
    <cellStyle name="Cálculo 2 2 6 2 19 2 4" xfId="19294" xr:uid="{00000000-0005-0000-0000-00008E0F0000}"/>
    <cellStyle name="Cálculo 2 2 6 2 19 3" xfId="23867" xr:uid="{00000000-0005-0000-0000-00008F0F0000}"/>
    <cellStyle name="Cálculo 2 2 6 2 19 4" xfId="30818" xr:uid="{00000000-0005-0000-0000-0000900F0000}"/>
    <cellStyle name="Cálculo 2 2 6 2 19 5" xfId="14966" xr:uid="{00000000-0005-0000-0000-0000910F0000}"/>
    <cellStyle name="Cálculo 2 2 6 2 2" xfId="997" xr:uid="{00000000-0005-0000-0000-0000920F0000}"/>
    <cellStyle name="Cálculo 2 2 6 2 2 2" xfId="10223" xr:uid="{00000000-0005-0000-0000-0000930F0000}"/>
    <cellStyle name="Cálculo 2 2 6 2 2 2 2" xfId="32525" xr:uid="{00000000-0005-0000-0000-0000940F0000}"/>
    <cellStyle name="Cálculo 2 2 6 2 2 2 3" xfId="37072" xr:uid="{00000000-0005-0000-0000-0000950F0000}"/>
    <cellStyle name="Cálculo 2 2 6 2 2 2 4" xfId="19295" xr:uid="{00000000-0005-0000-0000-0000960F0000}"/>
    <cellStyle name="Cálculo 2 2 6 2 2 3" xfId="23868" xr:uid="{00000000-0005-0000-0000-0000970F0000}"/>
    <cellStyle name="Cálculo 2 2 6 2 2 4" xfId="30817" xr:uid="{00000000-0005-0000-0000-0000980F0000}"/>
    <cellStyle name="Cálculo 2 2 6 2 2 5" xfId="14967" xr:uid="{00000000-0005-0000-0000-0000990F0000}"/>
    <cellStyle name="Cálculo 2 2 6 2 20" xfId="998" xr:uid="{00000000-0005-0000-0000-00009A0F0000}"/>
    <cellStyle name="Cálculo 2 2 6 2 20 2" xfId="10224" xr:uid="{00000000-0005-0000-0000-00009B0F0000}"/>
    <cellStyle name="Cálculo 2 2 6 2 20 2 2" xfId="32526" xr:uid="{00000000-0005-0000-0000-00009C0F0000}"/>
    <cellStyle name="Cálculo 2 2 6 2 20 2 3" xfId="37073" xr:uid="{00000000-0005-0000-0000-00009D0F0000}"/>
    <cellStyle name="Cálculo 2 2 6 2 20 2 4" xfId="19296" xr:uid="{00000000-0005-0000-0000-00009E0F0000}"/>
    <cellStyle name="Cálculo 2 2 6 2 20 3" xfId="23869" xr:uid="{00000000-0005-0000-0000-00009F0F0000}"/>
    <cellStyle name="Cálculo 2 2 6 2 20 4" xfId="30816" xr:uid="{00000000-0005-0000-0000-0000A00F0000}"/>
    <cellStyle name="Cálculo 2 2 6 2 20 5" xfId="14968" xr:uid="{00000000-0005-0000-0000-0000A10F0000}"/>
    <cellStyle name="Cálculo 2 2 6 2 21" xfId="999" xr:uid="{00000000-0005-0000-0000-0000A20F0000}"/>
    <cellStyle name="Cálculo 2 2 6 2 21 2" xfId="10225" xr:uid="{00000000-0005-0000-0000-0000A30F0000}"/>
    <cellStyle name="Cálculo 2 2 6 2 21 2 2" xfId="32527" xr:uid="{00000000-0005-0000-0000-0000A40F0000}"/>
    <cellStyle name="Cálculo 2 2 6 2 21 2 3" xfId="37074" xr:uid="{00000000-0005-0000-0000-0000A50F0000}"/>
    <cellStyle name="Cálculo 2 2 6 2 21 2 4" xfId="19297" xr:uid="{00000000-0005-0000-0000-0000A60F0000}"/>
    <cellStyle name="Cálculo 2 2 6 2 21 3" xfId="23870" xr:uid="{00000000-0005-0000-0000-0000A70F0000}"/>
    <cellStyle name="Cálculo 2 2 6 2 21 4" xfId="30815" xr:uid="{00000000-0005-0000-0000-0000A80F0000}"/>
    <cellStyle name="Cálculo 2 2 6 2 21 5" xfId="14969" xr:uid="{00000000-0005-0000-0000-0000A90F0000}"/>
    <cellStyle name="Cálculo 2 2 6 2 22" xfId="1000" xr:uid="{00000000-0005-0000-0000-0000AA0F0000}"/>
    <cellStyle name="Cálculo 2 2 6 2 22 2" xfId="10226" xr:uid="{00000000-0005-0000-0000-0000AB0F0000}"/>
    <cellStyle name="Cálculo 2 2 6 2 22 2 2" xfId="32528" xr:uid="{00000000-0005-0000-0000-0000AC0F0000}"/>
    <cellStyle name="Cálculo 2 2 6 2 22 2 3" xfId="37075" xr:uid="{00000000-0005-0000-0000-0000AD0F0000}"/>
    <cellStyle name="Cálculo 2 2 6 2 22 2 4" xfId="19298" xr:uid="{00000000-0005-0000-0000-0000AE0F0000}"/>
    <cellStyle name="Cálculo 2 2 6 2 22 3" xfId="23871" xr:uid="{00000000-0005-0000-0000-0000AF0F0000}"/>
    <cellStyle name="Cálculo 2 2 6 2 22 4" xfId="30804" xr:uid="{00000000-0005-0000-0000-0000B00F0000}"/>
    <cellStyle name="Cálculo 2 2 6 2 22 5" xfId="14970" xr:uid="{00000000-0005-0000-0000-0000B10F0000}"/>
    <cellStyle name="Cálculo 2 2 6 2 23" xfId="1001" xr:uid="{00000000-0005-0000-0000-0000B20F0000}"/>
    <cellStyle name="Cálculo 2 2 6 2 23 2" xfId="10227" xr:uid="{00000000-0005-0000-0000-0000B30F0000}"/>
    <cellStyle name="Cálculo 2 2 6 2 23 2 2" xfId="32529" xr:uid="{00000000-0005-0000-0000-0000B40F0000}"/>
    <cellStyle name="Cálculo 2 2 6 2 23 2 3" xfId="37076" xr:uid="{00000000-0005-0000-0000-0000B50F0000}"/>
    <cellStyle name="Cálculo 2 2 6 2 23 2 4" xfId="19299" xr:uid="{00000000-0005-0000-0000-0000B60F0000}"/>
    <cellStyle name="Cálculo 2 2 6 2 23 3" xfId="23872" xr:uid="{00000000-0005-0000-0000-0000B70F0000}"/>
    <cellStyle name="Cálculo 2 2 6 2 23 4" xfId="30813" xr:uid="{00000000-0005-0000-0000-0000B80F0000}"/>
    <cellStyle name="Cálculo 2 2 6 2 23 5" xfId="14971" xr:uid="{00000000-0005-0000-0000-0000B90F0000}"/>
    <cellStyle name="Cálculo 2 2 6 2 24" xfId="1002" xr:uid="{00000000-0005-0000-0000-0000BA0F0000}"/>
    <cellStyle name="Cálculo 2 2 6 2 24 2" xfId="10228" xr:uid="{00000000-0005-0000-0000-0000BB0F0000}"/>
    <cellStyle name="Cálculo 2 2 6 2 24 2 2" xfId="32530" xr:uid="{00000000-0005-0000-0000-0000BC0F0000}"/>
    <cellStyle name="Cálculo 2 2 6 2 24 2 3" xfId="37077" xr:uid="{00000000-0005-0000-0000-0000BD0F0000}"/>
    <cellStyle name="Cálculo 2 2 6 2 24 2 4" xfId="19300" xr:uid="{00000000-0005-0000-0000-0000BE0F0000}"/>
    <cellStyle name="Cálculo 2 2 6 2 24 3" xfId="23873" xr:uid="{00000000-0005-0000-0000-0000BF0F0000}"/>
    <cellStyle name="Cálculo 2 2 6 2 24 4" xfId="30812" xr:uid="{00000000-0005-0000-0000-0000C00F0000}"/>
    <cellStyle name="Cálculo 2 2 6 2 24 5" xfId="14972" xr:uid="{00000000-0005-0000-0000-0000C10F0000}"/>
    <cellStyle name="Cálculo 2 2 6 2 25" xfId="1003" xr:uid="{00000000-0005-0000-0000-0000C20F0000}"/>
    <cellStyle name="Cálculo 2 2 6 2 25 2" xfId="10229" xr:uid="{00000000-0005-0000-0000-0000C30F0000}"/>
    <cellStyle name="Cálculo 2 2 6 2 25 2 2" xfId="32531" xr:uid="{00000000-0005-0000-0000-0000C40F0000}"/>
    <cellStyle name="Cálculo 2 2 6 2 25 2 3" xfId="37078" xr:uid="{00000000-0005-0000-0000-0000C50F0000}"/>
    <cellStyle name="Cálculo 2 2 6 2 25 2 4" xfId="19301" xr:uid="{00000000-0005-0000-0000-0000C60F0000}"/>
    <cellStyle name="Cálculo 2 2 6 2 25 3" xfId="23874" xr:uid="{00000000-0005-0000-0000-0000C70F0000}"/>
    <cellStyle name="Cálculo 2 2 6 2 25 4" xfId="30811" xr:uid="{00000000-0005-0000-0000-0000C80F0000}"/>
    <cellStyle name="Cálculo 2 2 6 2 25 5" xfId="14973" xr:uid="{00000000-0005-0000-0000-0000C90F0000}"/>
    <cellStyle name="Cálculo 2 2 6 2 26" xfId="1004" xr:uid="{00000000-0005-0000-0000-0000CA0F0000}"/>
    <cellStyle name="Cálculo 2 2 6 2 26 2" xfId="10230" xr:uid="{00000000-0005-0000-0000-0000CB0F0000}"/>
    <cellStyle name="Cálculo 2 2 6 2 26 2 2" xfId="32532" xr:uid="{00000000-0005-0000-0000-0000CC0F0000}"/>
    <cellStyle name="Cálculo 2 2 6 2 26 2 3" xfId="37079" xr:uid="{00000000-0005-0000-0000-0000CD0F0000}"/>
    <cellStyle name="Cálculo 2 2 6 2 26 2 4" xfId="19302" xr:uid="{00000000-0005-0000-0000-0000CE0F0000}"/>
    <cellStyle name="Cálculo 2 2 6 2 26 3" xfId="23875" xr:uid="{00000000-0005-0000-0000-0000CF0F0000}"/>
    <cellStyle name="Cálculo 2 2 6 2 26 4" xfId="30810" xr:uid="{00000000-0005-0000-0000-0000D00F0000}"/>
    <cellStyle name="Cálculo 2 2 6 2 26 5" xfId="14974" xr:uid="{00000000-0005-0000-0000-0000D10F0000}"/>
    <cellStyle name="Cálculo 2 2 6 2 27" xfId="1005" xr:uid="{00000000-0005-0000-0000-0000D20F0000}"/>
    <cellStyle name="Cálculo 2 2 6 2 27 2" xfId="10231" xr:uid="{00000000-0005-0000-0000-0000D30F0000}"/>
    <cellStyle name="Cálculo 2 2 6 2 27 2 2" xfId="32533" xr:uid="{00000000-0005-0000-0000-0000D40F0000}"/>
    <cellStyle name="Cálculo 2 2 6 2 27 2 3" xfId="37080" xr:uid="{00000000-0005-0000-0000-0000D50F0000}"/>
    <cellStyle name="Cálculo 2 2 6 2 27 2 4" xfId="19303" xr:uid="{00000000-0005-0000-0000-0000D60F0000}"/>
    <cellStyle name="Cálculo 2 2 6 2 27 3" xfId="23876" xr:uid="{00000000-0005-0000-0000-0000D70F0000}"/>
    <cellStyle name="Cálculo 2 2 6 2 27 4" xfId="30809" xr:uid="{00000000-0005-0000-0000-0000D80F0000}"/>
    <cellStyle name="Cálculo 2 2 6 2 27 5" xfId="14975" xr:uid="{00000000-0005-0000-0000-0000D90F0000}"/>
    <cellStyle name="Cálculo 2 2 6 2 28" xfId="1006" xr:uid="{00000000-0005-0000-0000-0000DA0F0000}"/>
    <cellStyle name="Cálculo 2 2 6 2 28 2" xfId="10232" xr:uid="{00000000-0005-0000-0000-0000DB0F0000}"/>
    <cellStyle name="Cálculo 2 2 6 2 28 2 2" xfId="32534" xr:uid="{00000000-0005-0000-0000-0000DC0F0000}"/>
    <cellStyle name="Cálculo 2 2 6 2 28 2 3" xfId="37081" xr:uid="{00000000-0005-0000-0000-0000DD0F0000}"/>
    <cellStyle name="Cálculo 2 2 6 2 28 2 4" xfId="19304" xr:uid="{00000000-0005-0000-0000-0000DE0F0000}"/>
    <cellStyle name="Cálculo 2 2 6 2 28 3" xfId="23877" xr:uid="{00000000-0005-0000-0000-0000DF0F0000}"/>
    <cellStyle name="Cálculo 2 2 6 2 28 4" xfId="30808" xr:uid="{00000000-0005-0000-0000-0000E00F0000}"/>
    <cellStyle name="Cálculo 2 2 6 2 28 5" xfId="14976" xr:uid="{00000000-0005-0000-0000-0000E10F0000}"/>
    <cellStyle name="Cálculo 2 2 6 2 29" xfId="1007" xr:uid="{00000000-0005-0000-0000-0000E20F0000}"/>
    <cellStyle name="Cálculo 2 2 6 2 29 2" xfId="10233" xr:uid="{00000000-0005-0000-0000-0000E30F0000}"/>
    <cellStyle name="Cálculo 2 2 6 2 29 2 2" xfId="32535" xr:uid="{00000000-0005-0000-0000-0000E40F0000}"/>
    <cellStyle name="Cálculo 2 2 6 2 29 2 3" xfId="37082" xr:uid="{00000000-0005-0000-0000-0000E50F0000}"/>
    <cellStyle name="Cálculo 2 2 6 2 29 2 4" xfId="19305" xr:uid="{00000000-0005-0000-0000-0000E60F0000}"/>
    <cellStyle name="Cálculo 2 2 6 2 29 3" xfId="23878" xr:uid="{00000000-0005-0000-0000-0000E70F0000}"/>
    <cellStyle name="Cálculo 2 2 6 2 29 4" xfId="30807" xr:uid="{00000000-0005-0000-0000-0000E80F0000}"/>
    <cellStyle name="Cálculo 2 2 6 2 29 5" xfId="14977" xr:uid="{00000000-0005-0000-0000-0000E90F0000}"/>
    <cellStyle name="Cálculo 2 2 6 2 3" xfId="1008" xr:uid="{00000000-0005-0000-0000-0000EA0F0000}"/>
    <cellStyle name="Cálculo 2 2 6 2 3 2" xfId="10234" xr:uid="{00000000-0005-0000-0000-0000EB0F0000}"/>
    <cellStyle name="Cálculo 2 2 6 2 3 2 2" xfId="32536" xr:uid="{00000000-0005-0000-0000-0000EC0F0000}"/>
    <cellStyle name="Cálculo 2 2 6 2 3 2 3" xfId="37083" xr:uid="{00000000-0005-0000-0000-0000ED0F0000}"/>
    <cellStyle name="Cálculo 2 2 6 2 3 2 4" xfId="19306" xr:uid="{00000000-0005-0000-0000-0000EE0F0000}"/>
    <cellStyle name="Cálculo 2 2 6 2 3 3" xfId="23879" xr:uid="{00000000-0005-0000-0000-0000EF0F0000}"/>
    <cellStyle name="Cálculo 2 2 6 2 3 4" xfId="30806" xr:uid="{00000000-0005-0000-0000-0000F00F0000}"/>
    <cellStyle name="Cálculo 2 2 6 2 3 5" xfId="14978" xr:uid="{00000000-0005-0000-0000-0000F10F0000}"/>
    <cellStyle name="Cálculo 2 2 6 2 30" xfId="1009" xr:uid="{00000000-0005-0000-0000-0000F20F0000}"/>
    <cellStyle name="Cálculo 2 2 6 2 30 2" xfId="10235" xr:uid="{00000000-0005-0000-0000-0000F30F0000}"/>
    <cellStyle name="Cálculo 2 2 6 2 30 2 2" xfId="32537" xr:uid="{00000000-0005-0000-0000-0000F40F0000}"/>
    <cellStyle name="Cálculo 2 2 6 2 30 2 3" xfId="37084" xr:uid="{00000000-0005-0000-0000-0000F50F0000}"/>
    <cellStyle name="Cálculo 2 2 6 2 30 2 4" xfId="19307" xr:uid="{00000000-0005-0000-0000-0000F60F0000}"/>
    <cellStyle name="Cálculo 2 2 6 2 30 3" xfId="23880" xr:uid="{00000000-0005-0000-0000-0000F70F0000}"/>
    <cellStyle name="Cálculo 2 2 6 2 30 4" xfId="30805" xr:uid="{00000000-0005-0000-0000-0000F80F0000}"/>
    <cellStyle name="Cálculo 2 2 6 2 30 5" xfId="14979" xr:uid="{00000000-0005-0000-0000-0000F90F0000}"/>
    <cellStyle name="Cálculo 2 2 6 2 31" xfId="1010" xr:uid="{00000000-0005-0000-0000-0000FA0F0000}"/>
    <cellStyle name="Cálculo 2 2 6 2 31 2" xfId="10236" xr:uid="{00000000-0005-0000-0000-0000FB0F0000}"/>
    <cellStyle name="Cálculo 2 2 6 2 31 2 2" xfId="32538" xr:uid="{00000000-0005-0000-0000-0000FC0F0000}"/>
    <cellStyle name="Cálculo 2 2 6 2 31 2 3" xfId="37085" xr:uid="{00000000-0005-0000-0000-0000FD0F0000}"/>
    <cellStyle name="Cálculo 2 2 6 2 31 2 4" xfId="19308" xr:uid="{00000000-0005-0000-0000-0000FE0F0000}"/>
    <cellStyle name="Cálculo 2 2 6 2 31 3" xfId="23881" xr:uid="{00000000-0005-0000-0000-0000FF0F0000}"/>
    <cellStyle name="Cálculo 2 2 6 2 31 4" xfId="30803" xr:uid="{00000000-0005-0000-0000-000000100000}"/>
    <cellStyle name="Cálculo 2 2 6 2 31 5" xfId="14980" xr:uid="{00000000-0005-0000-0000-000001100000}"/>
    <cellStyle name="Cálculo 2 2 6 2 32" xfId="1011" xr:uid="{00000000-0005-0000-0000-000002100000}"/>
    <cellStyle name="Cálculo 2 2 6 2 32 2" xfId="10237" xr:uid="{00000000-0005-0000-0000-000003100000}"/>
    <cellStyle name="Cálculo 2 2 6 2 32 2 2" xfId="32539" xr:uid="{00000000-0005-0000-0000-000004100000}"/>
    <cellStyle name="Cálculo 2 2 6 2 32 2 3" xfId="37086" xr:uid="{00000000-0005-0000-0000-000005100000}"/>
    <cellStyle name="Cálculo 2 2 6 2 32 2 4" xfId="19309" xr:uid="{00000000-0005-0000-0000-000006100000}"/>
    <cellStyle name="Cálculo 2 2 6 2 32 3" xfId="23882" xr:uid="{00000000-0005-0000-0000-000007100000}"/>
    <cellStyle name="Cálculo 2 2 6 2 32 4" xfId="14078" xr:uid="{00000000-0005-0000-0000-000008100000}"/>
    <cellStyle name="Cálculo 2 2 6 2 32 5" xfId="14981" xr:uid="{00000000-0005-0000-0000-000009100000}"/>
    <cellStyle name="Cálculo 2 2 6 2 33" xfId="1012" xr:uid="{00000000-0005-0000-0000-00000A100000}"/>
    <cellStyle name="Cálculo 2 2 6 2 33 2" xfId="10238" xr:uid="{00000000-0005-0000-0000-00000B100000}"/>
    <cellStyle name="Cálculo 2 2 6 2 33 2 2" xfId="32540" xr:uid="{00000000-0005-0000-0000-00000C100000}"/>
    <cellStyle name="Cálculo 2 2 6 2 33 2 3" xfId="37087" xr:uid="{00000000-0005-0000-0000-00000D100000}"/>
    <cellStyle name="Cálculo 2 2 6 2 33 2 4" xfId="19310" xr:uid="{00000000-0005-0000-0000-00000E100000}"/>
    <cellStyle name="Cálculo 2 2 6 2 33 3" xfId="23883" xr:uid="{00000000-0005-0000-0000-00000F100000}"/>
    <cellStyle name="Cálculo 2 2 6 2 33 4" xfId="30802" xr:uid="{00000000-0005-0000-0000-000010100000}"/>
    <cellStyle name="Cálculo 2 2 6 2 33 5" xfId="14982" xr:uid="{00000000-0005-0000-0000-000011100000}"/>
    <cellStyle name="Cálculo 2 2 6 2 34" xfId="1013" xr:uid="{00000000-0005-0000-0000-000012100000}"/>
    <cellStyle name="Cálculo 2 2 6 2 34 2" xfId="10239" xr:uid="{00000000-0005-0000-0000-000013100000}"/>
    <cellStyle name="Cálculo 2 2 6 2 34 2 2" xfId="32541" xr:uid="{00000000-0005-0000-0000-000014100000}"/>
    <cellStyle name="Cálculo 2 2 6 2 34 2 3" xfId="37088" xr:uid="{00000000-0005-0000-0000-000015100000}"/>
    <cellStyle name="Cálculo 2 2 6 2 34 2 4" xfId="19311" xr:uid="{00000000-0005-0000-0000-000016100000}"/>
    <cellStyle name="Cálculo 2 2 6 2 34 3" xfId="23884" xr:uid="{00000000-0005-0000-0000-000017100000}"/>
    <cellStyle name="Cálculo 2 2 6 2 34 4" xfId="14074" xr:uid="{00000000-0005-0000-0000-000018100000}"/>
    <cellStyle name="Cálculo 2 2 6 2 34 5" xfId="14983" xr:uid="{00000000-0005-0000-0000-000019100000}"/>
    <cellStyle name="Cálculo 2 2 6 2 35" xfId="1014" xr:uid="{00000000-0005-0000-0000-00001A100000}"/>
    <cellStyle name="Cálculo 2 2 6 2 35 2" xfId="10240" xr:uid="{00000000-0005-0000-0000-00001B100000}"/>
    <cellStyle name="Cálculo 2 2 6 2 35 2 2" xfId="32542" xr:uid="{00000000-0005-0000-0000-00001C100000}"/>
    <cellStyle name="Cálculo 2 2 6 2 35 2 3" xfId="37089" xr:uid="{00000000-0005-0000-0000-00001D100000}"/>
    <cellStyle name="Cálculo 2 2 6 2 35 2 4" xfId="19312" xr:uid="{00000000-0005-0000-0000-00001E100000}"/>
    <cellStyle name="Cálculo 2 2 6 2 35 3" xfId="23885" xr:uid="{00000000-0005-0000-0000-00001F100000}"/>
    <cellStyle name="Cálculo 2 2 6 2 35 4" xfId="30800" xr:uid="{00000000-0005-0000-0000-000020100000}"/>
    <cellStyle name="Cálculo 2 2 6 2 35 5" xfId="14984" xr:uid="{00000000-0005-0000-0000-000021100000}"/>
    <cellStyle name="Cálculo 2 2 6 2 36" xfId="1015" xr:uid="{00000000-0005-0000-0000-000022100000}"/>
    <cellStyle name="Cálculo 2 2 6 2 36 2" xfId="10241" xr:uid="{00000000-0005-0000-0000-000023100000}"/>
    <cellStyle name="Cálculo 2 2 6 2 36 2 2" xfId="32543" xr:uid="{00000000-0005-0000-0000-000024100000}"/>
    <cellStyle name="Cálculo 2 2 6 2 36 2 3" xfId="37090" xr:uid="{00000000-0005-0000-0000-000025100000}"/>
    <cellStyle name="Cálculo 2 2 6 2 36 2 4" xfId="19313" xr:uid="{00000000-0005-0000-0000-000026100000}"/>
    <cellStyle name="Cálculo 2 2 6 2 36 3" xfId="23886" xr:uid="{00000000-0005-0000-0000-000027100000}"/>
    <cellStyle name="Cálculo 2 2 6 2 36 4" xfId="30801" xr:uid="{00000000-0005-0000-0000-000028100000}"/>
    <cellStyle name="Cálculo 2 2 6 2 36 5" xfId="14985" xr:uid="{00000000-0005-0000-0000-000029100000}"/>
    <cellStyle name="Cálculo 2 2 6 2 37" xfId="1016" xr:uid="{00000000-0005-0000-0000-00002A100000}"/>
    <cellStyle name="Cálculo 2 2 6 2 37 2" xfId="10242" xr:uid="{00000000-0005-0000-0000-00002B100000}"/>
    <cellStyle name="Cálculo 2 2 6 2 37 2 2" xfId="32544" xr:uid="{00000000-0005-0000-0000-00002C100000}"/>
    <cellStyle name="Cálculo 2 2 6 2 37 2 3" xfId="37091" xr:uid="{00000000-0005-0000-0000-00002D100000}"/>
    <cellStyle name="Cálculo 2 2 6 2 37 2 4" xfId="19314" xr:uid="{00000000-0005-0000-0000-00002E100000}"/>
    <cellStyle name="Cálculo 2 2 6 2 37 3" xfId="23887" xr:uid="{00000000-0005-0000-0000-00002F100000}"/>
    <cellStyle name="Cálculo 2 2 6 2 37 4" xfId="23086" xr:uid="{00000000-0005-0000-0000-000030100000}"/>
    <cellStyle name="Cálculo 2 2 6 2 37 5" xfId="14986" xr:uid="{00000000-0005-0000-0000-000031100000}"/>
    <cellStyle name="Cálculo 2 2 6 2 38" xfId="1017" xr:uid="{00000000-0005-0000-0000-000032100000}"/>
    <cellStyle name="Cálculo 2 2 6 2 38 2" xfId="10243" xr:uid="{00000000-0005-0000-0000-000033100000}"/>
    <cellStyle name="Cálculo 2 2 6 2 38 2 2" xfId="32545" xr:uid="{00000000-0005-0000-0000-000034100000}"/>
    <cellStyle name="Cálculo 2 2 6 2 38 2 3" xfId="37092" xr:uid="{00000000-0005-0000-0000-000035100000}"/>
    <cellStyle name="Cálculo 2 2 6 2 38 2 4" xfId="19315" xr:uid="{00000000-0005-0000-0000-000036100000}"/>
    <cellStyle name="Cálculo 2 2 6 2 38 3" xfId="23888" xr:uid="{00000000-0005-0000-0000-000037100000}"/>
    <cellStyle name="Cálculo 2 2 6 2 38 4" xfId="14075" xr:uid="{00000000-0005-0000-0000-000038100000}"/>
    <cellStyle name="Cálculo 2 2 6 2 38 5" xfId="14987" xr:uid="{00000000-0005-0000-0000-000039100000}"/>
    <cellStyle name="Cálculo 2 2 6 2 39" xfId="986" xr:uid="{00000000-0005-0000-0000-00003A100000}"/>
    <cellStyle name="Cálculo 2 2 6 2 39 2" xfId="10212" xr:uid="{00000000-0005-0000-0000-00003B100000}"/>
    <cellStyle name="Cálculo 2 2 6 2 39 2 2" xfId="32514" xr:uid="{00000000-0005-0000-0000-00003C100000}"/>
    <cellStyle name="Cálculo 2 2 6 2 39 2 3" xfId="37061" xr:uid="{00000000-0005-0000-0000-00003D100000}"/>
    <cellStyle name="Cálculo 2 2 6 2 39 2 4" xfId="19284" xr:uid="{00000000-0005-0000-0000-00003E100000}"/>
    <cellStyle name="Cálculo 2 2 6 2 39 3" xfId="23857" xr:uid="{00000000-0005-0000-0000-00003F100000}"/>
    <cellStyle name="Cálculo 2 2 6 2 39 4" xfId="30829" xr:uid="{00000000-0005-0000-0000-000040100000}"/>
    <cellStyle name="Cálculo 2 2 6 2 39 5" xfId="14956" xr:uid="{00000000-0005-0000-0000-000041100000}"/>
    <cellStyle name="Cálculo 2 2 6 2 4" xfId="1018" xr:uid="{00000000-0005-0000-0000-000042100000}"/>
    <cellStyle name="Cálculo 2 2 6 2 4 2" xfId="10244" xr:uid="{00000000-0005-0000-0000-000043100000}"/>
    <cellStyle name="Cálculo 2 2 6 2 4 2 2" xfId="32546" xr:uid="{00000000-0005-0000-0000-000044100000}"/>
    <cellStyle name="Cálculo 2 2 6 2 4 2 3" xfId="37093" xr:uid="{00000000-0005-0000-0000-000045100000}"/>
    <cellStyle name="Cálculo 2 2 6 2 4 2 4" xfId="19316" xr:uid="{00000000-0005-0000-0000-000046100000}"/>
    <cellStyle name="Cálculo 2 2 6 2 4 3" xfId="23889" xr:uid="{00000000-0005-0000-0000-000047100000}"/>
    <cellStyle name="Cálculo 2 2 6 2 4 4" xfId="30799" xr:uid="{00000000-0005-0000-0000-000048100000}"/>
    <cellStyle name="Cálculo 2 2 6 2 4 5" xfId="14988" xr:uid="{00000000-0005-0000-0000-000049100000}"/>
    <cellStyle name="Cálculo 2 2 6 2 40" xfId="9541" xr:uid="{00000000-0005-0000-0000-00004A100000}"/>
    <cellStyle name="Cálculo 2 2 6 2 40 2" xfId="13843" xr:uid="{00000000-0005-0000-0000-00004B100000}"/>
    <cellStyle name="Cálculo 2 2 6 2 40 2 2" xfId="36145" xr:uid="{00000000-0005-0000-0000-00004C100000}"/>
    <cellStyle name="Cálculo 2 2 6 2 40 2 3" xfId="40692" xr:uid="{00000000-0005-0000-0000-00004D100000}"/>
    <cellStyle name="Cálculo 2 2 6 2 40 2 4" xfId="22915" xr:uid="{00000000-0005-0000-0000-00004E100000}"/>
    <cellStyle name="Cálculo 2 2 6 2 40 3" xfId="31843" xr:uid="{00000000-0005-0000-0000-00004F100000}"/>
    <cellStyle name="Cálculo 2 2 6 2 40 4" xfId="36390" xr:uid="{00000000-0005-0000-0000-000050100000}"/>
    <cellStyle name="Cálculo 2 2 6 2 40 5" xfId="18613" xr:uid="{00000000-0005-0000-0000-000051100000}"/>
    <cellStyle name="Cálculo 2 2 6 2 41" xfId="440" xr:uid="{00000000-0005-0000-0000-000052100000}"/>
    <cellStyle name="Cálculo 2 2 6 2 41 2" xfId="23311" xr:uid="{00000000-0005-0000-0000-000053100000}"/>
    <cellStyle name="Cálculo 2 2 6 2 41 3" xfId="31375" xr:uid="{00000000-0005-0000-0000-000054100000}"/>
    <cellStyle name="Cálculo 2 2 6 2 41 4" xfId="14410" xr:uid="{00000000-0005-0000-0000-000055100000}"/>
    <cellStyle name="Cálculo 2 2 6 2 42" xfId="23095" xr:uid="{00000000-0005-0000-0000-000056100000}"/>
    <cellStyle name="Cálculo 2 2 6 2 43" xfId="31530" xr:uid="{00000000-0005-0000-0000-000057100000}"/>
    <cellStyle name="Cálculo 2 2 6 2 44" xfId="14194" xr:uid="{00000000-0005-0000-0000-000058100000}"/>
    <cellStyle name="Cálculo 2 2 6 2 5" xfId="1019" xr:uid="{00000000-0005-0000-0000-000059100000}"/>
    <cellStyle name="Cálculo 2 2 6 2 5 2" xfId="10245" xr:uid="{00000000-0005-0000-0000-00005A100000}"/>
    <cellStyle name="Cálculo 2 2 6 2 5 2 2" xfId="32547" xr:uid="{00000000-0005-0000-0000-00005B100000}"/>
    <cellStyle name="Cálculo 2 2 6 2 5 2 3" xfId="37094" xr:uid="{00000000-0005-0000-0000-00005C100000}"/>
    <cellStyle name="Cálculo 2 2 6 2 5 2 4" xfId="19317" xr:uid="{00000000-0005-0000-0000-00005D100000}"/>
    <cellStyle name="Cálculo 2 2 6 2 5 3" xfId="23890" xr:uid="{00000000-0005-0000-0000-00005E100000}"/>
    <cellStyle name="Cálculo 2 2 6 2 5 4" xfId="14076" xr:uid="{00000000-0005-0000-0000-00005F100000}"/>
    <cellStyle name="Cálculo 2 2 6 2 5 5" xfId="14989" xr:uid="{00000000-0005-0000-0000-000060100000}"/>
    <cellStyle name="Cálculo 2 2 6 2 6" xfId="1020" xr:uid="{00000000-0005-0000-0000-000061100000}"/>
    <cellStyle name="Cálculo 2 2 6 2 6 2" xfId="10246" xr:uid="{00000000-0005-0000-0000-000062100000}"/>
    <cellStyle name="Cálculo 2 2 6 2 6 2 2" xfId="32548" xr:uid="{00000000-0005-0000-0000-000063100000}"/>
    <cellStyle name="Cálculo 2 2 6 2 6 2 3" xfId="37095" xr:uid="{00000000-0005-0000-0000-000064100000}"/>
    <cellStyle name="Cálculo 2 2 6 2 6 2 4" xfId="19318" xr:uid="{00000000-0005-0000-0000-000065100000}"/>
    <cellStyle name="Cálculo 2 2 6 2 6 3" xfId="23891" xr:uid="{00000000-0005-0000-0000-000066100000}"/>
    <cellStyle name="Cálculo 2 2 6 2 6 4" xfId="30798" xr:uid="{00000000-0005-0000-0000-000067100000}"/>
    <cellStyle name="Cálculo 2 2 6 2 6 5" xfId="14990" xr:uid="{00000000-0005-0000-0000-000068100000}"/>
    <cellStyle name="Cálculo 2 2 6 2 7" xfId="1021" xr:uid="{00000000-0005-0000-0000-000069100000}"/>
    <cellStyle name="Cálculo 2 2 6 2 7 2" xfId="10247" xr:uid="{00000000-0005-0000-0000-00006A100000}"/>
    <cellStyle name="Cálculo 2 2 6 2 7 2 2" xfId="32549" xr:uid="{00000000-0005-0000-0000-00006B100000}"/>
    <cellStyle name="Cálculo 2 2 6 2 7 2 3" xfId="37096" xr:uid="{00000000-0005-0000-0000-00006C100000}"/>
    <cellStyle name="Cálculo 2 2 6 2 7 2 4" xfId="19319" xr:uid="{00000000-0005-0000-0000-00006D100000}"/>
    <cellStyle name="Cálculo 2 2 6 2 7 3" xfId="23892" xr:uid="{00000000-0005-0000-0000-00006E100000}"/>
    <cellStyle name="Cálculo 2 2 6 2 7 4" xfId="14077" xr:uid="{00000000-0005-0000-0000-00006F100000}"/>
    <cellStyle name="Cálculo 2 2 6 2 7 5" xfId="14991" xr:uid="{00000000-0005-0000-0000-000070100000}"/>
    <cellStyle name="Cálculo 2 2 6 2 8" xfId="1022" xr:uid="{00000000-0005-0000-0000-000071100000}"/>
    <cellStyle name="Cálculo 2 2 6 2 8 2" xfId="10248" xr:uid="{00000000-0005-0000-0000-000072100000}"/>
    <cellStyle name="Cálculo 2 2 6 2 8 2 2" xfId="32550" xr:uid="{00000000-0005-0000-0000-000073100000}"/>
    <cellStyle name="Cálculo 2 2 6 2 8 2 3" xfId="37097" xr:uid="{00000000-0005-0000-0000-000074100000}"/>
    <cellStyle name="Cálculo 2 2 6 2 8 2 4" xfId="19320" xr:uid="{00000000-0005-0000-0000-000075100000}"/>
    <cellStyle name="Cálculo 2 2 6 2 8 3" xfId="23893" xr:uid="{00000000-0005-0000-0000-000076100000}"/>
    <cellStyle name="Cálculo 2 2 6 2 8 4" xfId="30797" xr:uid="{00000000-0005-0000-0000-000077100000}"/>
    <cellStyle name="Cálculo 2 2 6 2 8 5" xfId="14992" xr:uid="{00000000-0005-0000-0000-000078100000}"/>
    <cellStyle name="Cálculo 2 2 6 2 9" xfId="1023" xr:uid="{00000000-0005-0000-0000-000079100000}"/>
    <cellStyle name="Cálculo 2 2 6 2 9 2" xfId="10249" xr:uid="{00000000-0005-0000-0000-00007A100000}"/>
    <cellStyle name="Cálculo 2 2 6 2 9 2 2" xfId="32551" xr:uid="{00000000-0005-0000-0000-00007B100000}"/>
    <cellStyle name="Cálculo 2 2 6 2 9 2 3" xfId="37098" xr:uid="{00000000-0005-0000-0000-00007C100000}"/>
    <cellStyle name="Cálculo 2 2 6 2 9 2 4" xfId="19321" xr:uid="{00000000-0005-0000-0000-00007D100000}"/>
    <cellStyle name="Cálculo 2 2 6 2 9 3" xfId="23894" xr:uid="{00000000-0005-0000-0000-00007E100000}"/>
    <cellStyle name="Cálculo 2 2 6 2 9 4" xfId="14079" xr:uid="{00000000-0005-0000-0000-00007F100000}"/>
    <cellStyle name="Cálculo 2 2 6 2 9 5" xfId="14993" xr:uid="{00000000-0005-0000-0000-000080100000}"/>
    <cellStyle name="Cálculo 2 2 6 20" xfId="1024" xr:uid="{00000000-0005-0000-0000-000081100000}"/>
    <cellStyle name="Cálculo 2 2 6 20 2" xfId="10250" xr:uid="{00000000-0005-0000-0000-000082100000}"/>
    <cellStyle name="Cálculo 2 2 6 20 2 2" xfId="32552" xr:uid="{00000000-0005-0000-0000-000083100000}"/>
    <cellStyle name="Cálculo 2 2 6 20 2 3" xfId="37099" xr:uid="{00000000-0005-0000-0000-000084100000}"/>
    <cellStyle name="Cálculo 2 2 6 20 2 4" xfId="19322" xr:uid="{00000000-0005-0000-0000-000085100000}"/>
    <cellStyle name="Cálculo 2 2 6 20 3" xfId="23895" xr:uid="{00000000-0005-0000-0000-000086100000}"/>
    <cellStyle name="Cálculo 2 2 6 20 4" xfId="30796" xr:uid="{00000000-0005-0000-0000-000087100000}"/>
    <cellStyle name="Cálculo 2 2 6 20 5" xfId="14994" xr:uid="{00000000-0005-0000-0000-000088100000}"/>
    <cellStyle name="Cálculo 2 2 6 21" xfId="1025" xr:uid="{00000000-0005-0000-0000-000089100000}"/>
    <cellStyle name="Cálculo 2 2 6 21 2" xfId="10251" xr:uid="{00000000-0005-0000-0000-00008A100000}"/>
    <cellStyle name="Cálculo 2 2 6 21 2 2" xfId="32553" xr:uid="{00000000-0005-0000-0000-00008B100000}"/>
    <cellStyle name="Cálculo 2 2 6 21 2 3" xfId="37100" xr:uid="{00000000-0005-0000-0000-00008C100000}"/>
    <cellStyle name="Cálculo 2 2 6 21 2 4" xfId="19323" xr:uid="{00000000-0005-0000-0000-00008D100000}"/>
    <cellStyle name="Cálculo 2 2 6 21 3" xfId="23896" xr:uid="{00000000-0005-0000-0000-00008E100000}"/>
    <cellStyle name="Cálculo 2 2 6 21 4" xfId="14004" xr:uid="{00000000-0005-0000-0000-00008F100000}"/>
    <cellStyle name="Cálculo 2 2 6 21 5" xfId="14995" xr:uid="{00000000-0005-0000-0000-000090100000}"/>
    <cellStyle name="Cálculo 2 2 6 22" xfId="1026" xr:uid="{00000000-0005-0000-0000-000091100000}"/>
    <cellStyle name="Cálculo 2 2 6 22 2" xfId="10252" xr:uid="{00000000-0005-0000-0000-000092100000}"/>
    <cellStyle name="Cálculo 2 2 6 22 2 2" xfId="32554" xr:uid="{00000000-0005-0000-0000-000093100000}"/>
    <cellStyle name="Cálculo 2 2 6 22 2 3" xfId="37101" xr:uid="{00000000-0005-0000-0000-000094100000}"/>
    <cellStyle name="Cálculo 2 2 6 22 2 4" xfId="19324" xr:uid="{00000000-0005-0000-0000-000095100000}"/>
    <cellStyle name="Cálculo 2 2 6 22 3" xfId="23897" xr:uid="{00000000-0005-0000-0000-000096100000}"/>
    <cellStyle name="Cálculo 2 2 6 22 4" xfId="30795" xr:uid="{00000000-0005-0000-0000-000097100000}"/>
    <cellStyle name="Cálculo 2 2 6 22 5" xfId="14996" xr:uid="{00000000-0005-0000-0000-000098100000}"/>
    <cellStyle name="Cálculo 2 2 6 23" xfId="1027" xr:uid="{00000000-0005-0000-0000-000099100000}"/>
    <cellStyle name="Cálculo 2 2 6 23 2" xfId="10253" xr:uid="{00000000-0005-0000-0000-00009A100000}"/>
    <cellStyle name="Cálculo 2 2 6 23 2 2" xfId="32555" xr:uid="{00000000-0005-0000-0000-00009B100000}"/>
    <cellStyle name="Cálculo 2 2 6 23 2 3" xfId="37102" xr:uid="{00000000-0005-0000-0000-00009C100000}"/>
    <cellStyle name="Cálculo 2 2 6 23 2 4" xfId="19325" xr:uid="{00000000-0005-0000-0000-00009D100000}"/>
    <cellStyle name="Cálculo 2 2 6 23 3" xfId="23898" xr:uid="{00000000-0005-0000-0000-00009E100000}"/>
    <cellStyle name="Cálculo 2 2 6 23 4" xfId="30794" xr:uid="{00000000-0005-0000-0000-00009F100000}"/>
    <cellStyle name="Cálculo 2 2 6 23 5" xfId="14997" xr:uid="{00000000-0005-0000-0000-0000A0100000}"/>
    <cellStyle name="Cálculo 2 2 6 24" xfId="1028" xr:uid="{00000000-0005-0000-0000-0000A1100000}"/>
    <cellStyle name="Cálculo 2 2 6 24 2" xfId="10254" xr:uid="{00000000-0005-0000-0000-0000A2100000}"/>
    <cellStyle name="Cálculo 2 2 6 24 2 2" xfId="32556" xr:uid="{00000000-0005-0000-0000-0000A3100000}"/>
    <cellStyle name="Cálculo 2 2 6 24 2 3" xfId="37103" xr:uid="{00000000-0005-0000-0000-0000A4100000}"/>
    <cellStyle name="Cálculo 2 2 6 24 2 4" xfId="19326" xr:uid="{00000000-0005-0000-0000-0000A5100000}"/>
    <cellStyle name="Cálculo 2 2 6 24 3" xfId="23899" xr:uid="{00000000-0005-0000-0000-0000A6100000}"/>
    <cellStyle name="Cálculo 2 2 6 24 4" xfId="30793" xr:uid="{00000000-0005-0000-0000-0000A7100000}"/>
    <cellStyle name="Cálculo 2 2 6 24 5" xfId="14998" xr:uid="{00000000-0005-0000-0000-0000A8100000}"/>
    <cellStyle name="Cálculo 2 2 6 25" xfId="1029" xr:uid="{00000000-0005-0000-0000-0000A9100000}"/>
    <cellStyle name="Cálculo 2 2 6 25 2" xfId="10255" xr:uid="{00000000-0005-0000-0000-0000AA100000}"/>
    <cellStyle name="Cálculo 2 2 6 25 2 2" xfId="32557" xr:uid="{00000000-0005-0000-0000-0000AB100000}"/>
    <cellStyle name="Cálculo 2 2 6 25 2 3" xfId="37104" xr:uid="{00000000-0005-0000-0000-0000AC100000}"/>
    <cellStyle name="Cálculo 2 2 6 25 2 4" xfId="19327" xr:uid="{00000000-0005-0000-0000-0000AD100000}"/>
    <cellStyle name="Cálculo 2 2 6 25 3" xfId="23900" xr:uid="{00000000-0005-0000-0000-0000AE100000}"/>
    <cellStyle name="Cálculo 2 2 6 25 4" xfId="30792" xr:uid="{00000000-0005-0000-0000-0000AF100000}"/>
    <cellStyle name="Cálculo 2 2 6 25 5" xfId="14999" xr:uid="{00000000-0005-0000-0000-0000B0100000}"/>
    <cellStyle name="Cálculo 2 2 6 26" xfId="1030" xr:uid="{00000000-0005-0000-0000-0000B1100000}"/>
    <cellStyle name="Cálculo 2 2 6 26 2" xfId="10256" xr:uid="{00000000-0005-0000-0000-0000B2100000}"/>
    <cellStyle name="Cálculo 2 2 6 26 2 2" xfId="32558" xr:uid="{00000000-0005-0000-0000-0000B3100000}"/>
    <cellStyle name="Cálculo 2 2 6 26 2 3" xfId="37105" xr:uid="{00000000-0005-0000-0000-0000B4100000}"/>
    <cellStyle name="Cálculo 2 2 6 26 2 4" xfId="19328" xr:uid="{00000000-0005-0000-0000-0000B5100000}"/>
    <cellStyle name="Cálculo 2 2 6 26 3" xfId="23901" xr:uid="{00000000-0005-0000-0000-0000B6100000}"/>
    <cellStyle name="Cálculo 2 2 6 26 4" xfId="30791" xr:uid="{00000000-0005-0000-0000-0000B7100000}"/>
    <cellStyle name="Cálculo 2 2 6 26 5" xfId="15000" xr:uid="{00000000-0005-0000-0000-0000B8100000}"/>
    <cellStyle name="Cálculo 2 2 6 27" xfId="1031" xr:uid="{00000000-0005-0000-0000-0000B9100000}"/>
    <cellStyle name="Cálculo 2 2 6 27 2" xfId="10257" xr:uid="{00000000-0005-0000-0000-0000BA100000}"/>
    <cellStyle name="Cálculo 2 2 6 27 2 2" xfId="32559" xr:uid="{00000000-0005-0000-0000-0000BB100000}"/>
    <cellStyle name="Cálculo 2 2 6 27 2 3" xfId="37106" xr:uid="{00000000-0005-0000-0000-0000BC100000}"/>
    <cellStyle name="Cálculo 2 2 6 27 2 4" xfId="19329" xr:uid="{00000000-0005-0000-0000-0000BD100000}"/>
    <cellStyle name="Cálculo 2 2 6 27 3" xfId="23902" xr:uid="{00000000-0005-0000-0000-0000BE100000}"/>
    <cellStyle name="Cálculo 2 2 6 27 4" xfId="30790" xr:uid="{00000000-0005-0000-0000-0000BF100000}"/>
    <cellStyle name="Cálculo 2 2 6 27 5" xfId="15001" xr:uid="{00000000-0005-0000-0000-0000C0100000}"/>
    <cellStyle name="Cálculo 2 2 6 28" xfId="1032" xr:uid="{00000000-0005-0000-0000-0000C1100000}"/>
    <cellStyle name="Cálculo 2 2 6 28 2" xfId="10258" xr:uid="{00000000-0005-0000-0000-0000C2100000}"/>
    <cellStyle name="Cálculo 2 2 6 28 2 2" xfId="32560" xr:uid="{00000000-0005-0000-0000-0000C3100000}"/>
    <cellStyle name="Cálculo 2 2 6 28 2 3" xfId="37107" xr:uid="{00000000-0005-0000-0000-0000C4100000}"/>
    <cellStyle name="Cálculo 2 2 6 28 2 4" xfId="19330" xr:uid="{00000000-0005-0000-0000-0000C5100000}"/>
    <cellStyle name="Cálculo 2 2 6 28 3" xfId="23903" xr:uid="{00000000-0005-0000-0000-0000C6100000}"/>
    <cellStyle name="Cálculo 2 2 6 28 4" xfId="30789" xr:uid="{00000000-0005-0000-0000-0000C7100000}"/>
    <cellStyle name="Cálculo 2 2 6 28 5" xfId="15002" xr:uid="{00000000-0005-0000-0000-0000C8100000}"/>
    <cellStyle name="Cálculo 2 2 6 29" xfId="975" xr:uid="{00000000-0005-0000-0000-0000C9100000}"/>
    <cellStyle name="Cálculo 2 2 6 29 2" xfId="10201" xr:uid="{00000000-0005-0000-0000-0000CA100000}"/>
    <cellStyle name="Cálculo 2 2 6 29 2 2" xfId="32503" xr:uid="{00000000-0005-0000-0000-0000CB100000}"/>
    <cellStyle name="Cálculo 2 2 6 29 2 3" xfId="37050" xr:uid="{00000000-0005-0000-0000-0000CC100000}"/>
    <cellStyle name="Cálculo 2 2 6 29 2 4" xfId="19273" xr:uid="{00000000-0005-0000-0000-0000CD100000}"/>
    <cellStyle name="Cálculo 2 2 6 29 3" xfId="23846" xr:uid="{00000000-0005-0000-0000-0000CE100000}"/>
    <cellStyle name="Cálculo 2 2 6 29 4" xfId="30841" xr:uid="{00000000-0005-0000-0000-0000CF100000}"/>
    <cellStyle name="Cálculo 2 2 6 29 5" xfId="14945" xr:uid="{00000000-0005-0000-0000-0000D0100000}"/>
    <cellStyle name="Cálculo 2 2 6 3" xfId="1033" xr:uid="{00000000-0005-0000-0000-0000D1100000}"/>
    <cellStyle name="Cálculo 2 2 6 3 2" xfId="10259" xr:uid="{00000000-0005-0000-0000-0000D2100000}"/>
    <cellStyle name="Cálculo 2 2 6 3 2 2" xfId="32561" xr:uid="{00000000-0005-0000-0000-0000D3100000}"/>
    <cellStyle name="Cálculo 2 2 6 3 2 3" xfId="37108" xr:uid="{00000000-0005-0000-0000-0000D4100000}"/>
    <cellStyle name="Cálculo 2 2 6 3 2 4" xfId="19331" xr:uid="{00000000-0005-0000-0000-0000D5100000}"/>
    <cellStyle name="Cálculo 2 2 6 3 3" xfId="23904" xr:uid="{00000000-0005-0000-0000-0000D6100000}"/>
    <cellStyle name="Cálculo 2 2 6 3 4" xfId="30788" xr:uid="{00000000-0005-0000-0000-0000D7100000}"/>
    <cellStyle name="Cálculo 2 2 6 3 5" xfId="15003" xr:uid="{00000000-0005-0000-0000-0000D8100000}"/>
    <cellStyle name="Cálculo 2 2 6 30" xfId="9544" xr:uid="{00000000-0005-0000-0000-0000D9100000}"/>
    <cellStyle name="Cálculo 2 2 6 30 2" xfId="13845" xr:uid="{00000000-0005-0000-0000-0000DA100000}"/>
    <cellStyle name="Cálculo 2 2 6 30 2 2" xfId="36147" xr:uid="{00000000-0005-0000-0000-0000DB100000}"/>
    <cellStyle name="Cálculo 2 2 6 30 2 3" xfId="40694" xr:uid="{00000000-0005-0000-0000-0000DC100000}"/>
    <cellStyle name="Cálculo 2 2 6 30 2 4" xfId="22917" xr:uid="{00000000-0005-0000-0000-0000DD100000}"/>
    <cellStyle name="Cálculo 2 2 6 30 3" xfId="31846" xr:uid="{00000000-0005-0000-0000-0000DE100000}"/>
    <cellStyle name="Cálculo 2 2 6 30 4" xfId="36393" xr:uid="{00000000-0005-0000-0000-0000DF100000}"/>
    <cellStyle name="Cálculo 2 2 6 30 5" xfId="18616" xr:uid="{00000000-0005-0000-0000-0000E0100000}"/>
    <cellStyle name="Cálculo 2 2 6 31" xfId="23098" xr:uid="{00000000-0005-0000-0000-0000E1100000}"/>
    <cellStyle name="Cálculo 2 2 6 32" xfId="31578" xr:uid="{00000000-0005-0000-0000-0000E2100000}"/>
    <cellStyle name="Cálculo 2 2 6 33" xfId="14197" xr:uid="{00000000-0005-0000-0000-0000E3100000}"/>
    <cellStyle name="Cálculo 2 2 6 4" xfId="1034" xr:uid="{00000000-0005-0000-0000-0000E4100000}"/>
    <cellStyle name="Cálculo 2 2 6 4 2" xfId="10260" xr:uid="{00000000-0005-0000-0000-0000E5100000}"/>
    <cellStyle name="Cálculo 2 2 6 4 2 2" xfId="32562" xr:uid="{00000000-0005-0000-0000-0000E6100000}"/>
    <cellStyle name="Cálculo 2 2 6 4 2 3" xfId="37109" xr:uid="{00000000-0005-0000-0000-0000E7100000}"/>
    <cellStyle name="Cálculo 2 2 6 4 2 4" xfId="19332" xr:uid="{00000000-0005-0000-0000-0000E8100000}"/>
    <cellStyle name="Cálculo 2 2 6 4 3" xfId="23905" xr:uid="{00000000-0005-0000-0000-0000E9100000}"/>
    <cellStyle name="Cálculo 2 2 6 4 4" xfId="30787" xr:uid="{00000000-0005-0000-0000-0000EA100000}"/>
    <cellStyle name="Cálculo 2 2 6 4 5" xfId="15004" xr:uid="{00000000-0005-0000-0000-0000EB100000}"/>
    <cellStyle name="Cálculo 2 2 6 5" xfId="1035" xr:uid="{00000000-0005-0000-0000-0000EC100000}"/>
    <cellStyle name="Cálculo 2 2 6 5 2" xfId="10261" xr:uid="{00000000-0005-0000-0000-0000ED100000}"/>
    <cellStyle name="Cálculo 2 2 6 5 2 2" xfId="32563" xr:uid="{00000000-0005-0000-0000-0000EE100000}"/>
    <cellStyle name="Cálculo 2 2 6 5 2 3" xfId="37110" xr:uid="{00000000-0005-0000-0000-0000EF100000}"/>
    <cellStyle name="Cálculo 2 2 6 5 2 4" xfId="19333" xr:uid="{00000000-0005-0000-0000-0000F0100000}"/>
    <cellStyle name="Cálculo 2 2 6 5 3" xfId="23906" xr:uid="{00000000-0005-0000-0000-0000F1100000}"/>
    <cellStyle name="Cálculo 2 2 6 5 4" xfId="30786" xr:uid="{00000000-0005-0000-0000-0000F2100000}"/>
    <cellStyle name="Cálculo 2 2 6 5 5" xfId="15005" xr:uid="{00000000-0005-0000-0000-0000F3100000}"/>
    <cellStyle name="Cálculo 2 2 6 6" xfId="1036" xr:uid="{00000000-0005-0000-0000-0000F4100000}"/>
    <cellStyle name="Cálculo 2 2 6 6 2" xfId="10262" xr:uid="{00000000-0005-0000-0000-0000F5100000}"/>
    <cellStyle name="Cálculo 2 2 6 6 2 2" xfId="32564" xr:uid="{00000000-0005-0000-0000-0000F6100000}"/>
    <cellStyle name="Cálculo 2 2 6 6 2 3" xfId="37111" xr:uid="{00000000-0005-0000-0000-0000F7100000}"/>
    <cellStyle name="Cálculo 2 2 6 6 2 4" xfId="19334" xr:uid="{00000000-0005-0000-0000-0000F8100000}"/>
    <cellStyle name="Cálculo 2 2 6 6 3" xfId="23907" xr:uid="{00000000-0005-0000-0000-0000F9100000}"/>
    <cellStyle name="Cálculo 2 2 6 6 4" xfId="30754" xr:uid="{00000000-0005-0000-0000-0000FA100000}"/>
    <cellStyle name="Cálculo 2 2 6 6 5" xfId="15006" xr:uid="{00000000-0005-0000-0000-0000FB100000}"/>
    <cellStyle name="Cálculo 2 2 6 7" xfId="1037" xr:uid="{00000000-0005-0000-0000-0000FC100000}"/>
    <cellStyle name="Cálculo 2 2 6 7 2" xfId="10263" xr:uid="{00000000-0005-0000-0000-0000FD100000}"/>
    <cellStyle name="Cálculo 2 2 6 7 2 2" xfId="32565" xr:uid="{00000000-0005-0000-0000-0000FE100000}"/>
    <cellStyle name="Cálculo 2 2 6 7 2 3" xfId="37112" xr:uid="{00000000-0005-0000-0000-0000FF100000}"/>
    <cellStyle name="Cálculo 2 2 6 7 2 4" xfId="19335" xr:uid="{00000000-0005-0000-0000-000000110000}"/>
    <cellStyle name="Cálculo 2 2 6 7 3" xfId="23908" xr:uid="{00000000-0005-0000-0000-000001110000}"/>
    <cellStyle name="Cálculo 2 2 6 7 4" xfId="30785" xr:uid="{00000000-0005-0000-0000-000002110000}"/>
    <cellStyle name="Cálculo 2 2 6 7 5" xfId="15007" xr:uid="{00000000-0005-0000-0000-000003110000}"/>
    <cellStyle name="Cálculo 2 2 6 8" xfId="1038" xr:uid="{00000000-0005-0000-0000-000004110000}"/>
    <cellStyle name="Cálculo 2 2 6 8 2" xfId="10264" xr:uid="{00000000-0005-0000-0000-000005110000}"/>
    <cellStyle name="Cálculo 2 2 6 8 2 2" xfId="32566" xr:uid="{00000000-0005-0000-0000-000006110000}"/>
    <cellStyle name="Cálculo 2 2 6 8 2 3" xfId="37113" xr:uid="{00000000-0005-0000-0000-000007110000}"/>
    <cellStyle name="Cálculo 2 2 6 8 2 4" xfId="19336" xr:uid="{00000000-0005-0000-0000-000008110000}"/>
    <cellStyle name="Cálculo 2 2 6 8 3" xfId="23909" xr:uid="{00000000-0005-0000-0000-000009110000}"/>
    <cellStyle name="Cálculo 2 2 6 8 4" xfId="30784" xr:uid="{00000000-0005-0000-0000-00000A110000}"/>
    <cellStyle name="Cálculo 2 2 6 8 5" xfId="15008" xr:uid="{00000000-0005-0000-0000-00000B110000}"/>
    <cellStyle name="Cálculo 2 2 6 9" xfId="1039" xr:uid="{00000000-0005-0000-0000-00000C110000}"/>
    <cellStyle name="Cálculo 2 2 6 9 2" xfId="10265" xr:uid="{00000000-0005-0000-0000-00000D110000}"/>
    <cellStyle name="Cálculo 2 2 6 9 2 2" xfId="32567" xr:uid="{00000000-0005-0000-0000-00000E110000}"/>
    <cellStyle name="Cálculo 2 2 6 9 2 3" xfId="37114" xr:uid="{00000000-0005-0000-0000-00000F110000}"/>
    <cellStyle name="Cálculo 2 2 6 9 2 4" xfId="19337" xr:uid="{00000000-0005-0000-0000-000010110000}"/>
    <cellStyle name="Cálculo 2 2 6 9 3" xfId="23910" xr:uid="{00000000-0005-0000-0000-000011110000}"/>
    <cellStyle name="Cálculo 2 2 6 9 4" xfId="30783" xr:uid="{00000000-0005-0000-0000-000012110000}"/>
    <cellStyle name="Cálculo 2 2 6 9 5" xfId="15009" xr:uid="{00000000-0005-0000-0000-000013110000}"/>
    <cellStyle name="Cálculo 2 2 7" xfId="266" xr:uid="{00000000-0005-0000-0000-000014110000}"/>
    <cellStyle name="Cálculo 2 2 7 10" xfId="1041" xr:uid="{00000000-0005-0000-0000-000015110000}"/>
    <cellStyle name="Cálculo 2 2 7 10 2" xfId="10267" xr:uid="{00000000-0005-0000-0000-000016110000}"/>
    <cellStyle name="Cálculo 2 2 7 10 2 2" xfId="32569" xr:uid="{00000000-0005-0000-0000-000017110000}"/>
    <cellStyle name="Cálculo 2 2 7 10 2 3" xfId="37116" xr:uid="{00000000-0005-0000-0000-000018110000}"/>
    <cellStyle name="Cálculo 2 2 7 10 2 4" xfId="19339" xr:uid="{00000000-0005-0000-0000-000019110000}"/>
    <cellStyle name="Cálculo 2 2 7 10 3" xfId="23912" xr:uid="{00000000-0005-0000-0000-00001A110000}"/>
    <cellStyle name="Cálculo 2 2 7 10 4" xfId="30781" xr:uid="{00000000-0005-0000-0000-00001B110000}"/>
    <cellStyle name="Cálculo 2 2 7 10 5" xfId="15011" xr:uid="{00000000-0005-0000-0000-00001C110000}"/>
    <cellStyle name="Cálculo 2 2 7 11" xfId="1042" xr:uid="{00000000-0005-0000-0000-00001D110000}"/>
    <cellStyle name="Cálculo 2 2 7 11 2" xfId="10268" xr:uid="{00000000-0005-0000-0000-00001E110000}"/>
    <cellStyle name="Cálculo 2 2 7 11 2 2" xfId="32570" xr:uid="{00000000-0005-0000-0000-00001F110000}"/>
    <cellStyle name="Cálculo 2 2 7 11 2 3" xfId="37117" xr:uid="{00000000-0005-0000-0000-000020110000}"/>
    <cellStyle name="Cálculo 2 2 7 11 2 4" xfId="19340" xr:uid="{00000000-0005-0000-0000-000021110000}"/>
    <cellStyle name="Cálculo 2 2 7 11 3" xfId="23913" xr:uid="{00000000-0005-0000-0000-000022110000}"/>
    <cellStyle name="Cálculo 2 2 7 11 4" xfId="30780" xr:uid="{00000000-0005-0000-0000-000023110000}"/>
    <cellStyle name="Cálculo 2 2 7 11 5" xfId="15012" xr:uid="{00000000-0005-0000-0000-000024110000}"/>
    <cellStyle name="Cálculo 2 2 7 12" xfId="1043" xr:uid="{00000000-0005-0000-0000-000025110000}"/>
    <cellStyle name="Cálculo 2 2 7 12 2" xfId="10269" xr:uid="{00000000-0005-0000-0000-000026110000}"/>
    <cellStyle name="Cálculo 2 2 7 12 2 2" xfId="32571" xr:uid="{00000000-0005-0000-0000-000027110000}"/>
    <cellStyle name="Cálculo 2 2 7 12 2 3" xfId="37118" xr:uid="{00000000-0005-0000-0000-000028110000}"/>
    <cellStyle name="Cálculo 2 2 7 12 2 4" xfId="19341" xr:uid="{00000000-0005-0000-0000-000029110000}"/>
    <cellStyle name="Cálculo 2 2 7 12 3" xfId="23914" xr:uid="{00000000-0005-0000-0000-00002A110000}"/>
    <cellStyle name="Cálculo 2 2 7 12 4" xfId="30779" xr:uid="{00000000-0005-0000-0000-00002B110000}"/>
    <cellStyle name="Cálculo 2 2 7 12 5" xfId="15013" xr:uid="{00000000-0005-0000-0000-00002C110000}"/>
    <cellStyle name="Cálculo 2 2 7 13" xfId="1044" xr:uid="{00000000-0005-0000-0000-00002D110000}"/>
    <cellStyle name="Cálculo 2 2 7 13 2" xfId="10270" xr:uid="{00000000-0005-0000-0000-00002E110000}"/>
    <cellStyle name="Cálculo 2 2 7 13 2 2" xfId="32572" xr:uid="{00000000-0005-0000-0000-00002F110000}"/>
    <cellStyle name="Cálculo 2 2 7 13 2 3" xfId="37119" xr:uid="{00000000-0005-0000-0000-000030110000}"/>
    <cellStyle name="Cálculo 2 2 7 13 2 4" xfId="19342" xr:uid="{00000000-0005-0000-0000-000031110000}"/>
    <cellStyle name="Cálculo 2 2 7 13 3" xfId="23915" xr:uid="{00000000-0005-0000-0000-000032110000}"/>
    <cellStyle name="Cálculo 2 2 7 13 4" xfId="30778" xr:uid="{00000000-0005-0000-0000-000033110000}"/>
    <cellStyle name="Cálculo 2 2 7 13 5" xfId="15014" xr:uid="{00000000-0005-0000-0000-000034110000}"/>
    <cellStyle name="Cálculo 2 2 7 14" xfId="1045" xr:uid="{00000000-0005-0000-0000-000035110000}"/>
    <cellStyle name="Cálculo 2 2 7 14 2" xfId="10271" xr:uid="{00000000-0005-0000-0000-000036110000}"/>
    <cellStyle name="Cálculo 2 2 7 14 2 2" xfId="32573" xr:uid="{00000000-0005-0000-0000-000037110000}"/>
    <cellStyle name="Cálculo 2 2 7 14 2 3" xfId="37120" xr:uid="{00000000-0005-0000-0000-000038110000}"/>
    <cellStyle name="Cálculo 2 2 7 14 2 4" xfId="19343" xr:uid="{00000000-0005-0000-0000-000039110000}"/>
    <cellStyle name="Cálculo 2 2 7 14 3" xfId="23916" xr:uid="{00000000-0005-0000-0000-00003A110000}"/>
    <cellStyle name="Cálculo 2 2 7 14 4" xfId="30777" xr:uid="{00000000-0005-0000-0000-00003B110000}"/>
    <cellStyle name="Cálculo 2 2 7 14 5" xfId="15015" xr:uid="{00000000-0005-0000-0000-00003C110000}"/>
    <cellStyle name="Cálculo 2 2 7 15" xfId="1046" xr:uid="{00000000-0005-0000-0000-00003D110000}"/>
    <cellStyle name="Cálculo 2 2 7 15 2" xfId="10272" xr:uid="{00000000-0005-0000-0000-00003E110000}"/>
    <cellStyle name="Cálculo 2 2 7 15 2 2" xfId="32574" xr:uid="{00000000-0005-0000-0000-00003F110000}"/>
    <cellStyle name="Cálculo 2 2 7 15 2 3" xfId="37121" xr:uid="{00000000-0005-0000-0000-000040110000}"/>
    <cellStyle name="Cálculo 2 2 7 15 2 4" xfId="19344" xr:uid="{00000000-0005-0000-0000-000041110000}"/>
    <cellStyle name="Cálculo 2 2 7 15 3" xfId="23917" xr:uid="{00000000-0005-0000-0000-000042110000}"/>
    <cellStyle name="Cálculo 2 2 7 15 4" xfId="30776" xr:uid="{00000000-0005-0000-0000-000043110000}"/>
    <cellStyle name="Cálculo 2 2 7 15 5" xfId="15016" xr:uid="{00000000-0005-0000-0000-000044110000}"/>
    <cellStyle name="Cálculo 2 2 7 16" xfId="1047" xr:uid="{00000000-0005-0000-0000-000045110000}"/>
    <cellStyle name="Cálculo 2 2 7 16 2" xfId="10273" xr:uid="{00000000-0005-0000-0000-000046110000}"/>
    <cellStyle name="Cálculo 2 2 7 16 2 2" xfId="32575" xr:uid="{00000000-0005-0000-0000-000047110000}"/>
    <cellStyle name="Cálculo 2 2 7 16 2 3" xfId="37122" xr:uid="{00000000-0005-0000-0000-000048110000}"/>
    <cellStyle name="Cálculo 2 2 7 16 2 4" xfId="19345" xr:uid="{00000000-0005-0000-0000-000049110000}"/>
    <cellStyle name="Cálculo 2 2 7 16 3" xfId="23918" xr:uid="{00000000-0005-0000-0000-00004A110000}"/>
    <cellStyle name="Cálculo 2 2 7 16 4" xfId="30775" xr:uid="{00000000-0005-0000-0000-00004B110000}"/>
    <cellStyle name="Cálculo 2 2 7 16 5" xfId="15017" xr:uid="{00000000-0005-0000-0000-00004C110000}"/>
    <cellStyle name="Cálculo 2 2 7 17" xfId="1048" xr:uid="{00000000-0005-0000-0000-00004D110000}"/>
    <cellStyle name="Cálculo 2 2 7 17 2" xfId="10274" xr:uid="{00000000-0005-0000-0000-00004E110000}"/>
    <cellStyle name="Cálculo 2 2 7 17 2 2" xfId="32576" xr:uid="{00000000-0005-0000-0000-00004F110000}"/>
    <cellStyle name="Cálculo 2 2 7 17 2 3" xfId="37123" xr:uid="{00000000-0005-0000-0000-000050110000}"/>
    <cellStyle name="Cálculo 2 2 7 17 2 4" xfId="19346" xr:uid="{00000000-0005-0000-0000-000051110000}"/>
    <cellStyle name="Cálculo 2 2 7 17 3" xfId="23919" xr:uid="{00000000-0005-0000-0000-000052110000}"/>
    <cellStyle name="Cálculo 2 2 7 17 4" xfId="30774" xr:uid="{00000000-0005-0000-0000-000053110000}"/>
    <cellStyle name="Cálculo 2 2 7 17 5" xfId="15018" xr:uid="{00000000-0005-0000-0000-000054110000}"/>
    <cellStyle name="Cálculo 2 2 7 18" xfId="1049" xr:uid="{00000000-0005-0000-0000-000055110000}"/>
    <cellStyle name="Cálculo 2 2 7 18 2" xfId="10275" xr:uid="{00000000-0005-0000-0000-000056110000}"/>
    <cellStyle name="Cálculo 2 2 7 18 2 2" xfId="32577" xr:uid="{00000000-0005-0000-0000-000057110000}"/>
    <cellStyle name="Cálculo 2 2 7 18 2 3" xfId="37124" xr:uid="{00000000-0005-0000-0000-000058110000}"/>
    <cellStyle name="Cálculo 2 2 7 18 2 4" xfId="19347" xr:uid="{00000000-0005-0000-0000-000059110000}"/>
    <cellStyle name="Cálculo 2 2 7 18 3" xfId="23920" xr:uid="{00000000-0005-0000-0000-00005A110000}"/>
    <cellStyle name="Cálculo 2 2 7 18 4" xfId="30773" xr:uid="{00000000-0005-0000-0000-00005B110000}"/>
    <cellStyle name="Cálculo 2 2 7 18 5" xfId="15019" xr:uid="{00000000-0005-0000-0000-00005C110000}"/>
    <cellStyle name="Cálculo 2 2 7 19" xfId="1050" xr:uid="{00000000-0005-0000-0000-00005D110000}"/>
    <cellStyle name="Cálculo 2 2 7 19 2" xfId="10276" xr:uid="{00000000-0005-0000-0000-00005E110000}"/>
    <cellStyle name="Cálculo 2 2 7 19 2 2" xfId="32578" xr:uid="{00000000-0005-0000-0000-00005F110000}"/>
    <cellStyle name="Cálculo 2 2 7 19 2 3" xfId="37125" xr:uid="{00000000-0005-0000-0000-000060110000}"/>
    <cellStyle name="Cálculo 2 2 7 19 2 4" xfId="19348" xr:uid="{00000000-0005-0000-0000-000061110000}"/>
    <cellStyle name="Cálculo 2 2 7 19 3" xfId="23921" xr:uid="{00000000-0005-0000-0000-000062110000}"/>
    <cellStyle name="Cálculo 2 2 7 19 4" xfId="30772" xr:uid="{00000000-0005-0000-0000-000063110000}"/>
    <cellStyle name="Cálculo 2 2 7 19 5" xfId="15020" xr:uid="{00000000-0005-0000-0000-000064110000}"/>
    <cellStyle name="Cálculo 2 2 7 2" xfId="326" xr:uid="{00000000-0005-0000-0000-000065110000}"/>
    <cellStyle name="Cálculo 2 2 7 2 10" xfId="1052" xr:uid="{00000000-0005-0000-0000-000066110000}"/>
    <cellStyle name="Cálculo 2 2 7 2 10 2" xfId="10278" xr:uid="{00000000-0005-0000-0000-000067110000}"/>
    <cellStyle name="Cálculo 2 2 7 2 10 2 2" xfId="32580" xr:uid="{00000000-0005-0000-0000-000068110000}"/>
    <cellStyle name="Cálculo 2 2 7 2 10 2 3" xfId="37127" xr:uid="{00000000-0005-0000-0000-000069110000}"/>
    <cellStyle name="Cálculo 2 2 7 2 10 2 4" xfId="19350" xr:uid="{00000000-0005-0000-0000-00006A110000}"/>
    <cellStyle name="Cálculo 2 2 7 2 10 3" xfId="23923" xr:uid="{00000000-0005-0000-0000-00006B110000}"/>
    <cellStyle name="Cálculo 2 2 7 2 10 4" xfId="30770" xr:uid="{00000000-0005-0000-0000-00006C110000}"/>
    <cellStyle name="Cálculo 2 2 7 2 10 5" xfId="15022" xr:uid="{00000000-0005-0000-0000-00006D110000}"/>
    <cellStyle name="Cálculo 2 2 7 2 11" xfId="1053" xr:uid="{00000000-0005-0000-0000-00006E110000}"/>
    <cellStyle name="Cálculo 2 2 7 2 11 2" xfId="10279" xr:uid="{00000000-0005-0000-0000-00006F110000}"/>
    <cellStyle name="Cálculo 2 2 7 2 11 2 2" xfId="32581" xr:uid="{00000000-0005-0000-0000-000070110000}"/>
    <cellStyle name="Cálculo 2 2 7 2 11 2 3" xfId="37128" xr:uid="{00000000-0005-0000-0000-000071110000}"/>
    <cellStyle name="Cálculo 2 2 7 2 11 2 4" xfId="19351" xr:uid="{00000000-0005-0000-0000-000072110000}"/>
    <cellStyle name="Cálculo 2 2 7 2 11 3" xfId="23924" xr:uid="{00000000-0005-0000-0000-000073110000}"/>
    <cellStyle name="Cálculo 2 2 7 2 11 4" xfId="30769" xr:uid="{00000000-0005-0000-0000-000074110000}"/>
    <cellStyle name="Cálculo 2 2 7 2 11 5" xfId="15023" xr:uid="{00000000-0005-0000-0000-000075110000}"/>
    <cellStyle name="Cálculo 2 2 7 2 12" xfId="1054" xr:uid="{00000000-0005-0000-0000-000076110000}"/>
    <cellStyle name="Cálculo 2 2 7 2 12 2" xfId="10280" xr:uid="{00000000-0005-0000-0000-000077110000}"/>
    <cellStyle name="Cálculo 2 2 7 2 12 2 2" xfId="32582" xr:uid="{00000000-0005-0000-0000-000078110000}"/>
    <cellStyle name="Cálculo 2 2 7 2 12 2 3" xfId="37129" xr:uid="{00000000-0005-0000-0000-000079110000}"/>
    <cellStyle name="Cálculo 2 2 7 2 12 2 4" xfId="19352" xr:uid="{00000000-0005-0000-0000-00007A110000}"/>
    <cellStyle name="Cálculo 2 2 7 2 12 3" xfId="23925" xr:uid="{00000000-0005-0000-0000-00007B110000}"/>
    <cellStyle name="Cálculo 2 2 7 2 12 4" xfId="30768" xr:uid="{00000000-0005-0000-0000-00007C110000}"/>
    <cellStyle name="Cálculo 2 2 7 2 12 5" xfId="15024" xr:uid="{00000000-0005-0000-0000-00007D110000}"/>
    <cellStyle name="Cálculo 2 2 7 2 13" xfId="1055" xr:uid="{00000000-0005-0000-0000-00007E110000}"/>
    <cellStyle name="Cálculo 2 2 7 2 13 2" xfId="10281" xr:uid="{00000000-0005-0000-0000-00007F110000}"/>
    <cellStyle name="Cálculo 2 2 7 2 13 2 2" xfId="32583" xr:uid="{00000000-0005-0000-0000-000080110000}"/>
    <cellStyle name="Cálculo 2 2 7 2 13 2 3" xfId="37130" xr:uid="{00000000-0005-0000-0000-000081110000}"/>
    <cellStyle name="Cálculo 2 2 7 2 13 2 4" xfId="19353" xr:uid="{00000000-0005-0000-0000-000082110000}"/>
    <cellStyle name="Cálculo 2 2 7 2 13 3" xfId="23926" xr:uid="{00000000-0005-0000-0000-000083110000}"/>
    <cellStyle name="Cálculo 2 2 7 2 13 4" xfId="30767" xr:uid="{00000000-0005-0000-0000-000084110000}"/>
    <cellStyle name="Cálculo 2 2 7 2 13 5" xfId="15025" xr:uid="{00000000-0005-0000-0000-000085110000}"/>
    <cellStyle name="Cálculo 2 2 7 2 14" xfId="1056" xr:uid="{00000000-0005-0000-0000-000086110000}"/>
    <cellStyle name="Cálculo 2 2 7 2 14 2" xfId="10282" xr:uid="{00000000-0005-0000-0000-000087110000}"/>
    <cellStyle name="Cálculo 2 2 7 2 14 2 2" xfId="32584" xr:uid="{00000000-0005-0000-0000-000088110000}"/>
    <cellStyle name="Cálculo 2 2 7 2 14 2 3" xfId="37131" xr:uid="{00000000-0005-0000-0000-000089110000}"/>
    <cellStyle name="Cálculo 2 2 7 2 14 2 4" xfId="19354" xr:uid="{00000000-0005-0000-0000-00008A110000}"/>
    <cellStyle name="Cálculo 2 2 7 2 14 3" xfId="23927" xr:uid="{00000000-0005-0000-0000-00008B110000}"/>
    <cellStyle name="Cálculo 2 2 7 2 14 4" xfId="30766" xr:uid="{00000000-0005-0000-0000-00008C110000}"/>
    <cellStyle name="Cálculo 2 2 7 2 14 5" xfId="15026" xr:uid="{00000000-0005-0000-0000-00008D110000}"/>
    <cellStyle name="Cálculo 2 2 7 2 15" xfId="1057" xr:uid="{00000000-0005-0000-0000-00008E110000}"/>
    <cellStyle name="Cálculo 2 2 7 2 15 2" xfId="10283" xr:uid="{00000000-0005-0000-0000-00008F110000}"/>
    <cellStyle name="Cálculo 2 2 7 2 15 2 2" xfId="32585" xr:uid="{00000000-0005-0000-0000-000090110000}"/>
    <cellStyle name="Cálculo 2 2 7 2 15 2 3" xfId="37132" xr:uid="{00000000-0005-0000-0000-000091110000}"/>
    <cellStyle name="Cálculo 2 2 7 2 15 2 4" xfId="19355" xr:uid="{00000000-0005-0000-0000-000092110000}"/>
    <cellStyle name="Cálculo 2 2 7 2 15 3" xfId="23928" xr:uid="{00000000-0005-0000-0000-000093110000}"/>
    <cellStyle name="Cálculo 2 2 7 2 15 4" xfId="30765" xr:uid="{00000000-0005-0000-0000-000094110000}"/>
    <cellStyle name="Cálculo 2 2 7 2 15 5" xfId="15027" xr:uid="{00000000-0005-0000-0000-000095110000}"/>
    <cellStyle name="Cálculo 2 2 7 2 16" xfId="1058" xr:uid="{00000000-0005-0000-0000-000096110000}"/>
    <cellStyle name="Cálculo 2 2 7 2 16 2" xfId="10284" xr:uid="{00000000-0005-0000-0000-000097110000}"/>
    <cellStyle name="Cálculo 2 2 7 2 16 2 2" xfId="32586" xr:uid="{00000000-0005-0000-0000-000098110000}"/>
    <cellStyle name="Cálculo 2 2 7 2 16 2 3" xfId="37133" xr:uid="{00000000-0005-0000-0000-000099110000}"/>
    <cellStyle name="Cálculo 2 2 7 2 16 2 4" xfId="19356" xr:uid="{00000000-0005-0000-0000-00009A110000}"/>
    <cellStyle name="Cálculo 2 2 7 2 16 3" xfId="23929" xr:uid="{00000000-0005-0000-0000-00009B110000}"/>
    <cellStyle name="Cálculo 2 2 7 2 16 4" xfId="30764" xr:uid="{00000000-0005-0000-0000-00009C110000}"/>
    <cellStyle name="Cálculo 2 2 7 2 16 5" xfId="15028" xr:uid="{00000000-0005-0000-0000-00009D110000}"/>
    <cellStyle name="Cálculo 2 2 7 2 17" xfId="1059" xr:uid="{00000000-0005-0000-0000-00009E110000}"/>
    <cellStyle name="Cálculo 2 2 7 2 17 2" xfId="10285" xr:uid="{00000000-0005-0000-0000-00009F110000}"/>
    <cellStyle name="Cálculo 2 2 7 2 17 2 2" xfId="32587" xr:uid="{00000000-0005-0000-0000-0000A0110000}"/>
    <cellStyle name="Cálculo 2 2 7 2 17 2 3" xfId="37134" xr:uid="{00000000-0005-0000-0000-0000A1110000}"/>
    <cellStyle name="Cálculo 2 2 7 2 17 2 4" xfId="19357" xr:uid="{00000000-0005-0000-0000-0000A2110000}"/>
    <cellStyle name="Cálculo 2 2 7 2 17 3" xfId="23930" xr:uid="{00000000-0005-0000-0000-0000A3110000}"/>
    <cellStyle name="Cálculo 2 2 7 2 17 4" xfId="30763" xr:uid="{00000000-0005-0000-0000-0000A4110000}"/>
    <cellStyle name="Cálculo 2 2 7 2 17 5" xfId="15029" xr:uid="{00000000-0005-0000-0000-0000A5110000}"/>
    <cellStyle name="Cálculo 2 2 7 2 18" xfId="1060" xr:uid="{00000000-0005-0000-0000-0000A6110000}"/>
    <cellStyle name="Cálculo 2 2 7 2 18 2" xfId="10286" xr:uid="{00000000-0005-0000-0000-0000A7110000}"/>
    <cellStyle name="Cálculo 2 2 7 2 18 2 2" xfId="32588" xr:uid="{00000000-0005-0000-0000-0000A8110000}"/>
    <cellStyle name="Cálculo 2 2 7 2 18 2 3" xfId="37135" xr:uid="{00000000-0005-0000-0000-0000A9110000}"/>
    <cellStyle name="Cálculo 2 2 7 2 18 2 4" xfId="19358" xr:uid="{00000000-0005-0000-0000-0000AA110000}"/>
    <cellStyle name="Cálculo 2 2 7 2 18 3" xfId="23931" xr:uid="{00000000-0005-0000-0000-0000AB110000}"/>
    <cellStyle name="Cálculo 2 2 7 2 18 4" xfId="30762" xr:uid="{00000000-0005-0000-0000-0000AC110000}"/>
    <cellStyle name="Cálculo 2 2 7 2 18 5" xfId="15030" xr:uid="{00000000-0005-0000-0000-0000AD110000}"/>
    <cellStyle name="Cálculo 2 2 7 2 19" xfId="1061" xr:uid="{00000000-0005-0000-0000-0000AE110000}"/>
    <cellStyle name="Cálculo 2 2 7 2 19 2" xfId="10287" xr:uid="{00000000-0005-0000-0000-0000AF110000}"/>
    <cellStyle name="Cálculo 2 2 7 2 19 2 2" xfId="32589" xr:uid="{00000000-0005-0000-0000-0000B0110000}"/>
    <cellStyle name="Cálculo 2 2 7 2 19 2 3" xfId="37136" xr:uid="{00000000-0005-0000-0000-0000B1110000}"/>
    <cellStyle name="Cálculo 2 2 7 2 19 2 4" xfId="19359" xr:uid="{00000000-0005-0000-0000-0000B2110000}"/>
    <cellStyle name="Cálculo 2 2 7 2 19 3" xfId="23932" xr:uid="{00000000-0005-0000-0000-0000B3110000}"/>
    <cellStyle name="Cálculo 2 2 7 2 19 4" xfId="30761" xr:uid="{00000000-0005-0000-0000-0000B4110000}"/>
    <cellStyle name="Cálculo 2 2 7 2 19 5" xfId="15031" xr:uid="{00000000-0005-0000-0000-0000B5110000}"/>
    <cellStyle name="Cálculo 2 2 7 2 2" xfId="1062" xr:uid="{00000000-0005-0000-0000-0000B6110000}"/>
    <cellStyle name="Cálculo 2 2 7 2 2 2" xfId="10288" xr:uid="{00000000-0005-0000-0000-0000B7110000}"/>
    <cellStyle name="Cálculo 2 2 7 2 2 2 2" xfId="32590" xr:uid="{00000000-0005-0000-0000-0000B8110000}"/>
    <cellStyle name="Cálculo 2 2 7 2 2 2 3" xfId="37137" xr:uid="{00000000-0005-0000-0000-0000B9110000}"/>
    <cellStyle name="Cálculo 2 2 7 2 2 2 4" xfId="19360" xr:uid="{00000000-0005-0000-0000-0000BA110000}"/>
    <cellStyle name="Cálculo 2 2 7 2 2 3" xfId="23933" xr:uid="{00000000-0005-0000-0000-0000BB110000}"/>
    <cellStyle name="Cálculo 2 2 7 2 2 4" xfId="30760" xr:uid="{00000000-0005-0000-0000-0000BC110000}"/>
    <cellStyle name="Cálculo 2 2 7 2 2 5" xfId="15032" xr:uid="{00000000-0005-0000-0000-0000BD110000}"/>
    <cellStyle name="Cálculo 2 2 7 2 20" xfId="1063" xr:uid="{00000000-0005-0000-0000-0000BE110000}"/>
    <cellStyle name="Cálculo 2 2 7 2 20 2" xfId="10289" xr:uid="{00000000-0005-0000-0000-0000BF110000}"/>
    <cellStyle name="Cálculo 2 2 7 2 20 2 2" xfId="32591" xr:uid="{00000000-0005-0000-0000-0000C0110000}"/>
    <cellStyle name="Cálculo 2 2 7 2 20 2 3" xfId="37138" xr:uid="{00000000-0005-0000-0000-0000C1110000}"/>
    <cellStyle name="Cálculo 2 2 7 2 20 2 4" xfId="19361" xr:uid="{00000000-0005-0000-0000-0000C2110000}"/>
    <cellStyle name="Cálculo 2 2 7 2 20 3" xfId="23934" xr:uid="{00000000-0005-0000-0000-0000C3110000}"/>
    <cellStyle name="Cálculo 2 2 7 2 20 4" xfId="30759" xr:uid="{00000000-0005-0000-0000-0000C4110000}"/>
    <cellStyle name="Cálculo 2 2 7 2 20 5" xfId="15033" xr:uid="{00000000-0005-0000-0000-0000C5110000}"/>
    <cellStyle name="Cálculo 2 2 7 2 21" xfId="1064" xr:uid="{00000000-0005-0000-0000-0000C6110000}"/>
    <cellStyle name="Cálculo 2 2 7 2 21 2" xfId="10290" xr:uid="{00000000-0005-0000-0000-0000C7110000}"/>
    <cellStyle name="Cálculo 2 2 7 2 21 2 2" xfId="32592" xr:uid="{00000000-0005-0000-0000-0000C8110000}"/>
    <cellStyle name="Cálculo 2 2 7 2 21 2 3" xfId="37139" xr:uid="{00000000-0005-0000-0000-0000C9110000}"/>
    <cellStyle name="Cálculo 2 2 7 2 21 2 4" xfId="19362" xr:uid="{00000000-0005-0000-0000-0000CA110000}"/>
    <cellStyle name="Cálculo 2 2 7 2 21 3" xfId="23935" xr:uid="{00000000-0005-0000-0000-0000CB110000}"/>
    <cellStyle name="Cálculo 2 2 7 2 21 4" xfId="30758" xr:uid="{00000000-0005-0000-0000-0000CC110000}"/>
    <cellStyle name="Cálculo 2 2 7 2 21 5" xfId="15034" xr:uid="{00000000-0005-0000-0000-0000CD110000}"/>
    <cellStyle name="Cálculo 2 2 7 2 22" xfId="1065" xr:uid="{00000000-0005-0000-0000-0000CE110000}"/>
    <cellStyle name="Cálculo 2 2 7 2 22 2" xfId="10291" xr:uid="{00000000-0005-0000-0000-0000CF110000}"/>
    <cellStyle name="Cálculo 2 2 7 2 22 2 2" xfId="32593" xr:uid="{00000000-0005-0000-0000-0000D0110000}"/>
    <cellStyle name="Cálculo 2 2 7 2 22 2 3" xfId="37140" xr:uid="{00000000-0005-0000-0000-0000D1110000}"/>
    <cellStyle name="Cálculo 2 2 7 2 22 2 4" xfId="19363" xr:uid="{00000000-0005-0000-0000-0000D2110000}"/>
    <cellStyle name="Cálculo 2 2 7 2 22 3" xfId="23936" xr:uid="{00000000-0005-0000-0000-0000D3110000}"/>
    <cellStyle name="Cálculo 2 2 7 2 22 4" xfId="30757" xr:uid="{00000000-0005-0000-0000-0000D4110000}"/>
    <cellStyle name="Cálculo 2 2 7 2 22 5" xfId="15035" xr:uid="{00000000-0005-0000-0000-0000D5110000}"/>
    <cellStyle name="Cálculo 2 2 7 2 23" xfId="1066" xr:uid="{00000000-0005-0000-0000-0000D6110000}"/>
    <cellStyle name="Cálculo 2 2 7 2 23 2" xfId="10292" xr:uid="{00000000-0005-0000-0000-0000D7110000}"/>
    <cellStyle name="Cálculo 2 2 7 2 23 2 2" xfId="32594" xr:uid="{00000000-0005-0000-0000-0000D8110000}"/>
    <cellStyle name="Cálculo 2 2 7 2 23 2 3" xfId="37141" xr:uid="{00000000-0005-0000-0000-0000D9110000}"/>
    <cellStyle name="Cálculo 2 2 7 2 23 2 4" xfId="19364" xr:uid="{00000000-0005-0000-0000-0000DA110000}"/>
    <cellStyle name="Cálculo 2 2 7 2 23 3" xfId="23937" xr:uid="{00000000-0005-0000-0000-0000DB110000}"/>
    <cellStyle name="Cálculo 2 2 7 2 23 4" xfId="30756" xr:uid="{00000000-0005-0000-0000-0000DC110000}"/>
    <cellStyle name="Cálculo 2 2 7 2 23 5" xfId="15036" xr:uid="{00000000-0005-0000-0000-0000DD110000}"/>
    <cellStyle name="Cálculo 2 2 7 2 24" xfId="1067" xr:uid="{00000000-0005-0000-0000-0000DE110000}"/>
    <cellStyle name="Cálculo 2 2 7 2 24 2" xfId="10293" xr:uid="{00000000-0005-0000-0000-0000DF110000}"/>
    <cellStyle name="Cálculo 2 2 7 2 24 2 2" xfId="32595" xr:uid="{00000000-0005-0000-0000-0000E0110000}"/>
    <cellStyle name="Cálculo 2 2 7 2 24 2 3" xfId="37142" xr:uid="{00000000-0005-0000-0000-0000E1110000}"/>
    <cellStyle name="Cálculo 2 2 7 2 24 2 4" xfId="19365" xr:uid="{00000000-0005-0000-0000-0000E2110000}"/>
    <cellStyle name="Cálculo 2 2 7 2 24 3" xfId="23938" xr:uid="{00000000-0005-0000-0000-0000E3110000}"/>
    <cellStyle name="Cálculo 2 2 7 2 24 4" xfId="30755" xr:uid="{00000000-0005-0000-0000-0000E4110000}"/>
    <cellStyle name="Cálculo 2 2 7 2 24 5" xfId="15037" xr:uid="{00000000-0005-0000-0000-0000E5110000}"/>
    <cellStyle name="Cálculo 2 2 7 2 25" xfId="1068" xr:uid="{00000000-0005-0000-0000-0000E6110000}"/>
    <cellStyle name="Cálculo 2 2 7 2 25 2" xfId="10294" xr:uid="{00000000-0005-0000-0000-0000E7110000}"/>
    <cellStyle name="Cálculo 2 2 7 2 25 2 2" xfId="32596" xr:uid="{00000000-0005-0000-0000-0000E8110000}"/>
    <cellStyle name="Cálculo 2 2 7 2 25 2 3" xfId="37143" xr:uid="{00000000-0005-0000-0000-0000E9110000}"/>
    <cellStyle name="Cálculo 2 2 7 2 25 2 4" xfId="19366" xr:uid="{00000000-0005-0000-0000-0000EA110000}"/>
    <cellStyle name="Cálculo 2 2 7 2 25 3" xfId="23939" xr:uid="{00000000-0005-0000-0000-0000EB110000}"/>
    <cellStyle name="Cálculo 2 2 7 2 25 4" xfId="30753" xr:uid="{00000000-0005-0000-0000-0000EC110000}"/>
    <cellStyle name="Cálculo 2 2 7 2 25 5" xfId="15038" xr:uid="{00000000-0005-0000-0000-0000ED110000}"/>
    <cellStyle name="Cálculo 2 2 7 2 26" xfId="1069" xr:uid="{00000000-0005-0000-0000-0000EE110000}"/>
    <cellStyle name="Cálculo 2 2 7 2 26 2" xfId="10295" xr:uid="{00000000-0005-0000-0000-0000EF110000}"/>
    <cellStyle name="Cálculo 2 2 7 2 26 2 2" xfId="32597" xr:uid="{00000000-0005-0000-0000-0000F0110000}"/>
    <cellStyle name="Cálculo 2 2 7 2 26 2 3" xfId="37144" xr:uid="{00000000-0005-0000-0000-0000F1110000}"/>
    <cellStyle name="Cálculo 2 2 7 2 26 2 4" xfId="19367" xr:uid="{00000000-0005-0000-0000-0000F2110000}"/>
    <cellStyle name="Cálculo 2 2 7 2 26 3" xfId="23940" xr:uid="{00000000-0005-0000-0000-0000F3110000}"/>
    <cellStyle name="Cálculo 2 2 7 2 26 4" xfId="30752" xr:uid="{00000000-0005-0000-0000-0000F4110000}"/>
    <cellStyle name="Cálculo 2 2 7 2 26 5" xfId="15039" xr:uid="{00000000-0005-0000-0000-0000F5110000}"/>
    <cellStyle name="Cálculo 2 2 7 2 27" xfId="1070" xr:uid="{00000000-0005-0000-0000-0000F6110000}"/>
    <cellStyle name="Cálculo 2 2 7 2 27 2" xfId="10296" xr:uid="{00000000-0005-0000-0000-0000F7110000}"/>
    <cellStyle name="Cálculo 2 2 7 2 27 2 2" xfId="32598" xr:uid="{00000000-0005-0000-0000-0000F8110000}"/>
    <cellStyle name="Cálculo 2 2 7 2 27 2 3" xfId="37145" xr:uid="{00000000-0005-0000-0000-0000F9110000}"/>
    <cellStyle name="Cálculo 2 2 7 2 27 2 4" xfId="19368" xr:uid="{00000000-0005-0000-0000-0000FA110000}"/>
    <cellStyle name="Cálculo 2 2 7 2 27 3" xfId="23941" xr:uid="{00000000-0005-0000-0000-0000FB110000}"/>
    <cellStyle name="Cálculo 2 2 7 2 27 4" xfId="30751" xr:uid="{00000000-0005-0000-0000-0000FC110000}"/>
    <cellStyle name="Cálculo 2 2 7 2 27 5" xfId="15040" xr:uid="{00000000-0005-0000-0000-0000FD110000}"/>
    <cellStyle name="Cálculo 2 2 7 2 28" xfId="1071" xr:uid="{00000000-0005-0000-0000-0000FE110000}"/>
    <cellStyle name="Cálculo 2 2 7 2 28 2" xfId="10297" xr:uid="{00000000-0005-0000-0000-0000FF110000}"/>
    <cellStyle name="Cálculo 2 2 7 2 28 2 2" xfId="32599" xr:uid="{00000000-0005-0000-0000-000000120000}"/>
    <cellStyle name="Cálculo 2 2 7 2 28 2 3" xfId="37146" xr:uid="{00000000-0005-0000-0000-000001120000}"/>
    <cellStyle name="Cálculo 2 2 7 2 28 2 4" xfId="19369" xr:uid="{00000000-0005-0000-0000-000002120000}"/>
    <cellStyle name="Cálculo 2 2 7 2 28 3" xfId="23942" xr:uid="{00000000-0005-0000-0000-000003120000}"/>
    <cellStyle name="Cálculo 2 2 7 2 28 4" xfId="30750" xr:uid="{00000000-0005-0000-0000-000004120000}"/>
    <cellStyle name="Cálculo 2 2 7 2 28 5" xfId="15041" xr:uid="{00000000-0005-0000-0000-000005120000}"/>
    <cellStyle name="Cálculo 2 2 7 2 29" xfId="1072" xr:uid="{00000000-0005-0000-0000-000006120000}"/>
    <cellStyle name="Cálculo 2 2 7 2 29 2" xfId="10298" xr:uid="{00000000-0005-0000-0000-000007120000}"/>
    <cellStyle name="Cálculo 2 2 7 2 29 2 2" xfId="32600" xr:uid="{00000000-0005-0000-0000-000008120000}"/>
    <cellStyle name="Cálculo 2 2 7 2 29 2 3" xfId="37147" xr:uid="{00000000-0005-0000-0000-000009120000}"/>
    <cellStyle name="Cálculo 2 2 7 2 29 2 4" xfId="19370" xr:uid="{00000000-0005-0000-0000-00000A120000}"/>
    <cellStyle name="Cálculo 2 2 7 2 29 3" xfId="23943" xr:uid="{00000000-0005-0000-0000-00000B120000}"/>
    <cellStyle name="Cálculo 2 2 7 2 29 4" xfId="30749" xr:uid="{00000000-0005-0000-0000-00000C120000}"/>
    <cellStyle name="Cálculo 2 2 7 2 29 5" xfId="15042" xr:uid="{00000000-0005-0000-0000-00000D120000}"/>
    <cellStyle name="Cálculo 2 2 7 2 3" xfId="1073" xr:uid="{00000000-0005-0000-0000-00000E120000}"/>
    <cellStyle name="Cálculo 2 2 7 2 3 2" xfId="10299" xr:uid="{00000000-0005-0000-0000-00000F120000}"/>
    <cellStyle name="Cálculo 2 2 7 2 3 2 2" xfId="32601" xr:uid="{00000000-0005-0000-0000-000010120000}"/>
    <cellStyle name="Cálculo 2 2 7 2 3 2 3" xfId="37148" xr:uid="{00000000-0005-0000-0000-000011120000}"/>
    <cellStyle name="Cálculo 2 2 7 2 3 2 4" xfId="19371" xr:uid="{00000000-0005-0000-0000-000012120000}"/>
    <cellStyle name="Cálculo 2 2 7 2 3 3" xfId="23944" xr:uid="{00000000-0005-0000-0000-000013120000}"/>
    <cellStyle name="Cálculo 2 2 7 2 3 4" xfId="30748" xr:uid="{00000000-0005-0000-0000-000014120000}"/>
    <cellStyle name="Cálculo 2 2 7 2 3 5" xfId="15043" xr:uid="{00000000-0005-0000-0000-000015120000}"/>
    <cellStyle name="Cálculo 2 2 7 2 30" xfId="1074" xr:uid="{00000000-0005-0000-0000-000016120000}"/>
    <cellStyle name="Cálculo 2 2 7 2 30 2" xfId="10300" xr:uid="{00000000-0005-0000-0000-000017120000}"/>
    <cellStyle name="Cálculo 2 2 7 2 30 2 2" xfId="32602" xr:uid="{00000000-0005-0000-0000-000018120000}"/>
    <cellStyle name="Cálculo 2 2 7 2 30 2 3" xfId="37149" xr:uid="{00000000-0005-0000-0000-000019120000}"/>
    <cellStyle name="Cálculo 2 2 7 2 30 2 4" xfId="19372" xr:uid="{00000000-0005-0000-0000-00001A120000}"/>
    <cellStyle name="Cálculo 2 2 7 2 30 3" xfId="23945" xr:uid="{00000000-0005-0000-0000-00001B120000}"/>
    <cellStyle name="Cálculo 2 2 7 2 30 4" xfId="30747" xr:uid="{00000000-0005-0000-0000-00001C120000}"/>
    <cellStyle name="Cálculo 2 2 7 2 30 5" xfId="15044" xr:uid="{00000000-0005-0000-0000-00001D120000}"/>
    <cellStyle name="Cálculo 2 2 7 2 31" xfId="1075" xr:uid="{00000000-0005-0000-0000-00001E120000}"/>
    <cellStyle name="Cálculo 2 2 7 2 31 2" xfId="10301" xr:uid="{00000000-0005-0000-0000-00001F120000}"/>
    <cellStyle name="Cálculo 2 2 7 2 31 2 2" xfId="32603" xr:uid="{00000000-0005-0000-0000-000020120000}"/>
    <cellStyle name="Cálculo 2 2 7 2 31 2 3" xfId="37150" xr:uid="{00000000-0005-0000-0000-000021120000}"/>
    <cellStyle name="Cálculo 2 2 7 2 31 2 4" xfId="19373" xr:uid="{00000000-0005-0000-0000-000022120000}"/>
    <cellStyle name="Cálculo 2 2 7 2 31 3" xfId="23946" xr:uid="{00000000-0005-0000-0000-000023120000}"/>
    <cellStyle name="Cálculo 2 2 7 2 31 4" xfId="30689" xr:uid="{00000000-0005-0000-0000-000024120000}"/>
    <cellStyle name="Cálculo 2 2 7 2 31 5" xfId="15045" xr:uid="{00000000-0005-0000-0000-000025120000}"/>
    <cellStyle name="Cálculo 2 2 7 2 32" xfId="1076" xr:uid="{00000000-0005-0000-0000-000026120000}"/>
    <cellStyle name="Cálculo 2 2 7 2 32 2" xfId="10302" xr:uid="{00000000-0005-0000-0000-000027120000}"/>
    <cellStyle name="Cálculo 2 2 7 2 32 2 2" xfId="32604" xr:uid="{00000000-0005-0000-0000-000028120000}"/>
    <cellStyle name="Cálculo 2 2 7 2 32 2 3" xfId="37151" xr:uid="{00000000-0005-0000-0000-000029120000}"/>
    <cellStyle name="Cálculo 2 2 7 2 32 2 4" xfId="19374" xr:uid="{00000000-0005-0000-0000-00002A120000}"/>
    <cellStyle name="Cálculo 2 2 7 2 32 3" xfId="23947" xr:uid="{00000000-0005-0000-0000-00002B120000}"/>
    <cellStyle name="Cálculo 2 2 7 2 32 4" xfId="30746" xr:uid="{00000000-0005-0000-0000-00002C120000}"/>
    <cellStyle name="Cálculo 2 2 7 2 32 5" xfId="15046" xr:uid="{00000000-0005-0000-0000-00002D120000}"/>
    <cellStyle name="Cálculo 2 2 7 2 33" xfId="1077" xr:uid="{00000000-0005-0000-0000-00002E120000}"/>
    <cellStyle name="Cálculo 2 2 7 2 33 2" xfId="10303" xr:uid="{00000000-0005-0000-0000-00002F120000}"/>
    <cellStyle name="Cálculo 2 2 7 2 33 2 2" xfId="32605" xr:uid="{00000000-0005-0000-0000-000030120000}"/>
    <cellStyle name="Cálculo 2 2 7 2 33 2 3" xfId="37152" xr:uid="{00000000-0005-0000-0000-000031120000}"/>
    <cellStyle name="Cálculo 2 2 7 2 33 2 4" xfId="19375" xr:uid="{00000000-0005-0000-0000-000032120000}"/>
    <cellStyle name="Cálculo 2 2 7 2 33 3" xfId="23948" xr:uid="{00000000-0005-0000-0000-000033120000}"/>
    <cellStyle name="Cálculo 2 2 7 2 33 4" xfId="30745" xr:uid="{00000000-0005-0000-0000-000034120000}"/>
    <cellStyle name="Cálculo 2 2 7 2 33 5" xfId="15047" xr:uid="{00000000-0005-0000-0000-000035120000}"/>
    <cellStyle name="Cálculo 2 2 7 2 34" xfId="1078" xr:uid="{00000000-0005-0000-0000-000036120000}"/>
    <cellStyle name="Cálculo 2 2 7 2 34 2" xfId="10304" xr:uid="{00000000-0005-0000-0000-000037120000}"/>
    <cellStyle name="Cálculo 2 2 7 2 34 2 2" xfId="32606" xr:uid="{00000000-0005-0000-0000-000038120000}"/>
    <cellStyle name="Cálculo 2 2 7 2 34 2 3" xfId="37153" xr:uid="{00000000-0005-0000-0000-000039120000}"/>
    <cellStyle name="Cálculo 2 2 7 2 34 2 4" xfId="19376" xr:uid="{00000000-0005-0000-0000-00003A120000}"/>
    <cellStyle name="Cálculo 2 2 7 2 34 3" xfId="23949" xr:uid="{00000000-0005-0000-0000-00003B120000}"/>
    <cellStyle name="Cálculo 2 2 7 2 34 4" xfId="30744" xr:uid="{00000000-0005-0000-0000-00003C120000}"/>
    <cellStyle name="Cálculo 2 2 7 2 34 5" xfId="15048" xr:uid="{00000000-0005-0000-0000-00003D120000}"/>
    <cellStyle name="Cálculo 2 2 7 2 35" xfId="1079" xr:uid="{00000000-0005-0000-0000-00003E120000}"/>
    <cellStyle name="Cálculo 2 2 7 2 35 2" xfId="10305" xr:uid="{00000000-0005-0000-0000-00003F120000}"/>
    <cellStyle name="Cálculo 2 2 7 2 35 2 2" xfId="32607" xr:uid="{00000000-0005-0000-0000-000040120000}"/>
    <cellStyle name="Cálculo 2 2 7 2 35 2 3" xfId="37154" xr:uid="{00000000-0005-0000-0000-000041120000}"/>
    <cellStyle name="Cálculo 2 2 7 2 35 2 4" xfId="19377" xr:uid="{00000000-0005-0000-0000-000042120000}"/>
    <cellStyle name="Cálculo 2 2 7 2 35 3" xfId="23950" xr:uid="{00000000-0005-0000-0000-000043120000}"/>
    <cellStyle name="Cálculo 2 2 7 2 35 4" xfId="30743" xr:uid="{00000000-0005-0000-0000-000044120000}"/>
    <cellStyle name="Cálculo 2 2 7 2 35 5" xfId="15049" xr:uid="{00000000-0005-0000-0000-000045120000}"/>
    <cellStyle name="Cálculo 2 2 7 2 36" xfId="1080" xr:uid="{00000000-0005-0000-0000-000046120000}"/>
    <cellStyle name="Cálculo 2 2 7 2 36 2" xfId="10306" xr:uid="{00000000-0005-0000-0000-000047120000}"/>
    <cellStyle name="Cálculo 2 2 7 2 36 2 2" xfId="32608" xr:uid="{00000000-0005-0000-0000-000048120000}"/>
    <cellStyle name="Cálculo 2 2 7 2 36 2 3" xfId="37155" xr:uid="{00000000-0005-0000-0000-000049120000}"/>
    <cellStyle name="Cálculo 2 2 7 2 36 2 4" xfId="19378" xr:uid="{00000000-0005-0000-0000-00004A120000}"/>
    <cellStyle name="Cálculo 2 2 7 2 36 3" xfId="23951" xr:uid="{00000000-0005-0000-0000-00004B120000}"/>
    <cellStyle name="Cálculo 2 2 7 2 36 4" xfId="30742" xr:uid="{00000000-0005-0000-0000-00004C120000}"/>
    <cellStyle name="Cálculo 2 2 7 2 36 5" xfId="15050" xr:uid="{00000000-0005-0000-0000-00004D120000}"/>
    <cellStyle name="Cálculo 2 2 7 2 37" xfId="1081" xr:uid="{00000000-0005-0000-0000-00004E120000}"/>
    <cellStyle name="Cálculo 2 2 7 2 37 2" xfId="10307" xr:uid="{00000000-0005-0000-0000-00004F120000}"/>
    <cellStyle name="Cálculo 2 2 7 2 37 2 2" xfId="32609" xr:uid="{00000000-0005-0000-0000-000050120000}"/>
    <cellStyle name="Cálculo 2 2 7 2 37 2 3" xfId="37156" xr:uid="{00000000-0005-0000-0000-000051120000}"/>
    <cellStyle name="Cálculo 2 2 7 2 37 2 4" xfId="19379" xr:uid="{00000000-0005-0000-0000-000052120000}"/>
    <cellStyle name="Cálculo 2 2 7 2 37 3" xfId="23952" xr:uid="{00000000-0005-0000-0000-000053120000}"/>
    <cellStyle name="Cálculo 2 2 7 2 37 4" xfId="30741" xr:uid="{00000000-0005-0000-0000-000054120000}"/>
    <cellStyle name="Cálculo 2 2 7 2 37 5" xfId="15051" xr:uid="{00000000-0005-0000-0000-000055120000}"/>
    <cellStyle name="Cálculo 2 2 7 2 38" xfId="1082" xr:uid="{00000000-0005-0000-0000-000056120000}"/>
    <cellStyle name="Cálculo 2 2 7 2 38 2" xfId="10308" xr:uid="{00000000-0005-0000-0000-000057120000}"/>
    <cellStyle name="Cálculo 2 2 7 2 38 2 2" xfId="32610" xr:uid="{00000000-0005-0000-0000-000058120000}"/>
    <cellStyle name="Cálculo 2 2 7 2 38 2 3" xfId="37157" xr:uid="{00000000-0005-0000-0000-000059120000}"/>
    <cellStyle name="Cálculo 2 2 7 2 38 2 4" xfId="19380" xr:uid="{00000000-0005-0000-0000-00005A120000}"/>
    <cellStyle name="Cálculo 2 2 7 2 38 3" xfId="23953" xr:uid="{00000000-0005-0000-0000-00005B120000}"/>
    <cellStyle name="Cálculo 2 2 7 2 38 4" xfId="30740" xr:uid="{00000000-0005-0000-0000-00005C120000}"/>
    <cellStyle name="Cálculo 2 2 7 2 38 5" xfId="15052" xr:uid="{00000000-0005-0000-0000-00005D120000}"/>
    <cellStyle name="Cálculo 2 2 7 2 39" xfId="1051" xr:uid="{00000000-0005-0000-0000-00005E120000}"/>
    <cellStyle name="Cálculo 2 2 7 2 39 2" xfId="10277" xr:uid="{00000000-0005-0000-0000-00005F120000}"/>
    <cellStyle name="Cálculo 2 2 7 2 39 2 2" xfId="32579" xr:uid="{00000000-0005-0000-0000-000060120000}"/>
    <cellStyle name="Cálculo 2 2 7 2 39 2 3" xfId="37126" xr:uid="{00000000-0005-0000-0000-000061120000}"/>
    <cellStyle name="Cálculo 2 2 7 2 39 2 4" xfId="19349" xr:uid="{00000000-0005-0000-0000-000062120000}"/>
    <cellStyle name="Cálculo 2 2 7 2 39 3" xfId="23922" xr:uid="{00000000-0005-0000-0000-000063120000}"/>
    <cellStyle name="Cálculo 2 2 7 2 39 4" xfId="30771" xr:uid="{00000000-0005-0000-0000-000064120000}"/>
    <cellStyle name="Cálculo 2 2 7 2 39 5" xfId="15021" xr:uid="{00000000-0005-0000-0000-000065120000}"/>
    <cellStyle name="Cálculo 2 2 7 2 4" xfId="1083" xr:uid="{00000000-0005-0000-0000-000066120000}"/>
    <cellStyle name="Cálculo 2 2 7 2 4 2" xfId="10309" xr:uid="{00000000-0005-0000-0000-000067120000}"/>
    <cellStyle name="Cálculo 2 2 7 2 4 2 2" xfId="32611" xr:uid="{00000000-0005-0000-0000-000068120000}"/>
    <cellStyle name="Cálculo 2 2 7 2 4 2 3" xfId="37158" xr:uid="{00000000-0005-0000-0000-000069120000}"/>
    <cellStyle name="Cálculo 2 2 7 2 4 2 4" xfId="19381" xr:uid="{00000000-0005-0000-0000-00006A120000}"/>
    <cellStyle name="Cálculo 2 2 7 2 4 3" xfId="23954" xr:uid="{00000000-0005-0000-0000-00006B120000}"/>
    <cellStyle name="Cálculo 2 2 7 2 4 4" xfId="30739" xr:uid="{00000000-0005-0000-0000-00006C120000}"/>
    <cellStyle name="Cálculo 2 2 7 2 4 5" xfId="15053" xr:uid="{00000000-0005-0000-0000-00006D120000}"/>
    <cellStyle name="Cálculo 2 2 7 2 40" xfId="9635" xr:uid="{00000000-0005-0000-0000-00006E120000}"/>
    <cellStyle name="Cálculo 2 2 7 2 40 2" xfId="13920" xr:uid="{00000000-0005-0000-0000-00006F120000}"/>
    <cellStyle name="Cálculo 2 2 7 2 40 2 2" xfId="36222" xr:uid="{00000000-0005-0000-0000-000070120000}"/>
    <cellStyle name="Cálculo 2 2 7 2 40 2 3" xfId="40769" xr:uid="{00000000-0005-0000-0000-000071120000}"/>
    <cellStyle name="Cálculo 2 2 7 2 40 2 4" xfId="22992" xr:uid="{00000000-0005-0000-0000-000072120000}"/>
    <cellStyle name="Cálculo 2 2 7 2 40 3" xfId="31937" xr:uid="{00000000-0005-0000-0000-000073120000}"/>
    <cellStyle name="Cálculo 2 2 7 2 40 4" xfId="36484" xr:uid="{00000000-0005-0000-0000-000074120000}"/>
    <cellStyle name="Cálculo 2 2 7 2 40 5" xfId="18707" xr:uid="{00000000-0005-0000-0000-000075120000}"/>
    <cellStyle name="Cálculo 2 2 7 2 41" xfId="487" xr:uid="{00000000-0005-0000-0000-000076120000}"/>
    <cellStyle name="Cálculo 2 2 7 2 41 2" xfId="23358" xr:uid="{00000000-0005-0000-0000-000077120000}"/>
    <cellStyle name="Cálculo 2 2 7 2 41 3" xfId="31328" xr:uid="{00000000-0005-0000-0000-000078120000}"/>
    <cellStyle name="Cálculo 2 2 7 2 41 4" xfId="14457" xr:uid="{00000000-0005-0000-0000-000079120000}"/>
    <cellStyle name="Cálculo 2 2 7 2 42" xfId="23197" xr:uid="{00000000-0005-0000-0000-00007A120000}"/>
    <cellStyle name="Cálculo 2 2 7 2 43" xfId="31489" xr:uid="{00000000-0005-0000-0000-00007B120000}"/>
    <cellStyle name="Cálculo 2 2 7 2 44" xfId="14296" xr:uid="{00000000-0005-0000-0000-00007C120000}"/>
    <cellStyle name="Cálculo 2 2 7 2 5" xfId="1084" xr:uid="{00000000-0005-0000-0000-00007D120000}"/>
    <cellStyle name="Cálculo 2 2 7 2 5 2" xfId="10310" xr:uid="{00000000-0005-0000-0000-00007E120000}"/>
    <cellStyle name="Cálculo 2 2 7 2 5 2 2" xfId="32612" xr:uid="{00000000-0005-0000-0000-00007F120000}"/>
    <cellStyle name="Cálculo 2 2 7 2 5 2 3" xfId="37159" xr:uid="{00000000-0005-0000-0000-000080120000}"/>
    <cellStyle name="Cálculo 2 2 7 2 5 2 4" xfId="19382" xr:uid="{00000000-0005-0000-0000-000081120000}"/>
    <cellStyle name="Cálculo 2 2 7 2 5 3" xfId="23955" xr:uid="{00000000-0005-0000-0000-000082120000}"/>
    <cellStyle name="Cálculo 2 2 7 2 5 4" xfId="30738" xr:uid="{00000000-0005-0000-0000-000083120000}"/>
    <cellStyle name="Cálculo 2 2 7 2 5 5" xfId="15054" xr:uid="{00000000-0005-0000-0000-000084120000}"/>
    <cellStyle name="Cálculo 2 2 7 2 6" xfId="1085" xr:uid="{00000000-0005-0000-0000-000085120000}"/>
    <cellStyle name="Cálculo 2 2 7 2 6 2" xfId="10311" xr:uid="{00000000-0005-0000-0000-000086120000}"/>
    <cellStyle name="Cálculo 2 2 7 2 6 2 2" xfId="32613" xr:uid="{00000000-0005-0000-0000-000087120000}"/>
    <cellStyle name="Cálculo 2 2 7 2 6 2 3" xfId="37160" xr:uid="{00000000-0005-0000-0000-000088120000}"/>
    <cellStyle name="Cálculo 2 2 7 2 6 2 4" xfId="19383" xr:uid="{00000000-0005-0000-0000-000089120000}"/>
    <cellStyle name="Cálculo 2 2 7 2 6 3" xfId="23956" xr:uid="{00000000-0005-0000-0000-00008A120000}"/>
    <cellStyle name="Cálculo 2 2 7 2 6 4" xfId="30737" xr:uid="{00000000-0005-0000-0000-00008B120000}"/>
    <cellStyle name="Cálculo 2 2 7 2 6 5" xfId="15055" xr:uid="{00000000-0005-0000-0000-00008C120000}"/>
    <cellStyle name="Cálculo 2 2 7 2 7" xfId="1086" xr:uid="{00000000-0005-0000-0000-00008D120000}"/>
    <cellStyle name="Cálculo 2 2 7 2 7 2" xfId="10312" xr:uid="{00000000-0005-0000-0000-00008E120000}"/>
    <cellStyle name="Cálculo 2 2 7 2 7 2 2" xfId="32614" xr:uid="{00000000-0005-0000-0000-00008F120000}"/>
    <cellStyle name="Cálculo 2 2 7 2 7 2 3" xfId="37161" xr:uid="{00000000-0005-0000-0000-000090120000}"/>
    <cellStyle name="Cálculo 2 2 7 2 7 2 4" xfId="19384" xr:uid="{00000000-0005-0000-0000-000091120000}"/>
    <cellStyle name="Cálculo 2 2 7 2 7 3" xfId="23957" xr:uid="{00000000-0005-0000-0000-000092120000}"/>
    <cellStyle name="Cálculo 2 2 7 2 7 4" xfId="30736" xr:uid="{00000000-0005-0000-0000-000093120000}"/>
    <cellStyle name="Cálculo 2 2 7 2 7 5" xfId="15056" xr:uid="{00000000-0005-0000-0000-000094120000}"/>
    <cellStyle name="Cálculo 2 2 7 2 8" xfId="1087" xr:uid="{00000000-0005-0000-0000-000095120000}"/>
    <cellStyle name="Cálculo 2 2 7 2 8 2" xfId="10313" xr:uid="{00000000-0005-0000-0000-000096120000}"/>
    <cellStyle name="Cálculo 2 2 7 2 8 2 2" xfId="32615" xr:uid="{00000000-0005-0000-0000-000097120000}"/>
    <cellStyle name="Cálculo 2 2 7 2 8 2 3" xfId="37162" xr:uid="{00000000-0005-0000-0000-000098120000}"/>
    <cellStyle name="Cálculo 2 2 7 2 8 2 4" xfId="19385" xr:uid="{00000000-0005-0000-0000-000099120000}"/>
    <cellStyle name="Cálculo 2 2 7 2 8 3" xfId="23958" xr:uid="{00000000-0005-0000-0000-00009A120000}"/>
    <cellStyle name="Cálculo 2 2 7 2 8 4" xfId="30735" xr:uid="{00000000-0005-0000-0000-00009B120000}"/>
    <cellStyle name="Cálculo 2 2 7 2 8 5" xfId="15057" xr:uid="{00000000-0005-0000-0000-00009C120000}"/>
    <cellStyle name="Cálculo 2 2 7 2 9" xfId="1088" xr:uid="{00000000-0005-0000-0000-00009D120000}"/>
    <cellStyle name="Cálculo 2 2 7 2 9 2" xfId="10314" xr:uid="{00000000-0005-0000-0000-00009E120000}"/>
    <cellStyle name="Cálculo 2 2 7 2 9 2 2" xfId="32616" xr:uid="{00000000-0005-0000-0000-00009F120000}"/>
    <cellStyle name="Cálculo 2 2 7 2 9 2 3" xfId="37163" xr:uid="{00000000-0005-0000-0000-0000A0120000}"/>
    <cellStyle name="Cálculo 2 2 7 2 9 2 4" xfId="19386" xr:uid="{00000000-0005-0000-0000-0000A1120000}"/>
    <cellStyle name="Cálculo 2 2 7 2 9 3" xfId="23959" xr:uid="{00000000-0005-0000-0000-0000A2120000}"/>
    <cellStyle name="Cálculo 2 2 7 2 9 4" xfId="30734" xr:uid="{00000000-0005-0000-0000-0000A3120000}"/>
    <cellStyle name="Cálculo 2 2 7 2 9 5" xfId="15058" xr:uid="{00000000-0005-0000-0000-0000A4120000}"/>
    <cellStyle name="Cálculo 2 2 7 20" xfId="1089" xr:uid="{00000000-0005-0000-0000-0000A5120000}"/>
    <cellStyle name="Cálculo 2 2 7 20 2" xfId="10315" xr:uid="{00000000-0005-0000-0000-0000A6120000}"/>
    <cellStyle name="Cálculo 2 2 7 20 2 2" xfId="32617" xr:uid="{00000000-0005-0000-0000-0000A7120000}"/>
    <cellStyle name="Cálculo 2 2 7 20 2 3" xfId="37164" xr:uid="{00000000-0005-0000-0000-0000A8120000}"/>
    <cellStyle name="Cálculo 2 2 7 20 2 4" xfId="19387" xr:uid="{00000000-0005-0000-0000-0000A9120000}"/>
    <cellStyle name="Cálculo 2 2 7 20 3" xfId="23960" xr:uid="{00000000-0005-0000-0000-0000AA120000}"/>
    <cellStyle name="Cálculo 2 2 7 20 4" xfId="30733" xr:uid="{00000000-0005-0000-0000-0000AB120000}"/>
    <cellStyle name="Cálculo 2 2 7 20 5" xfId="15059" xr:uid="{00000000-0005-0000-0000-0000AC120000}"/>
    <cellStyle name="Cálculo 2 2 7 21" xfId="1090" xr:uid="{00000000-0005-0000-0000-0000AD120000}"/>
    <cellStyle name="Cálculo 2 2 7 21 2" xfId="10316" xr:uid="{00000000-0005-0000-0000-0000AE120000}"/>
    <cellStyle name="Cálculo 2 2 7 21 2 2" xfId="32618" xr:uid="{00000000-0005-0000-0000-0000AF120000}"/>
    <cellStyle name="Cálculo 2 2 7 21 2 3" xfId="37165" xr:uid="{00000000-0005-0000-0000-0000B0120000}"/>
    <cellStyle name="Cálculo 2 2 7 21 2 4" xfId="19388" xr:uid="{00000000-0005-0000-0000-0000B1120000}"/>
    <cellStyle name="Cálculo 2 2 7 21 3" xfId="23961" xr:uid="{00000000-0005-0000-0000-0000B2120000}"/>
    <cellStyle name="Cálculo 2 2 7 21 4" xfId="30732" xr:uid="{00000000-0005-0000-0000-0000B3120000}"/>
    <cellStyle name="Cálculo 2 2 7 21 5" xfId="15060" xr:uid="{00000000-0005-0000-0000-0000B4120000}"/>
    <cellStyle name="Cálculo 2 2 7 22" xfId="1091" xr:uid="{00000000-0005-0000-0000-0000B5120000}"/>
    <cellStyle name="Cálculo 2 2 7 22 2" xfId="10317" xr:uid="{00000000-0005-0000-0000-0000B6120000}"/>
    <cellStyle name="Cálculo 2 2 7 22 2 2" xfId="32619" xr:uid="{00000000-0005-0000-0000-0000B7120000}"/>
    <cellStyle name="Cálculo 2 2 7 22 2 3" xfId="37166" xr:uid="{00000000-0005-0000-0000-0000B8120000}"/>
    <cellStyle name="Cálculo 2 2 7 22 2 4" xfId="19389" xr:uid="{00000000-0005-0000-0000-0000B9120000}"/>
    <cellStyle name="Cálculo 2 2 7 22 3" xfId="23962" xr:uid="{00000000-0005-0000-0000-0000BA120000}"/>
    <cellStyle name="Cálculo 2 2 7 22 4" xfId="30700" xr:uid="{00000000-0005-0000-0000-0000BB120000}"/>
    <cellStyle name="Cálculo 2 2 7 22 5" xfId="15061" xr:uid="{00000000-0005-0000-0000-0000BC120000}"/>
    <cellStyle name="Cálculo 2 2 7 23" xfId="1092" xr:uid="{00000000-0005-0000-0000-0000BD120000}"/>
    <cellStyle name="Cálculo 2 2 7 23 2" xfId="10318" xr:uid="{00000000-0005-0000-0000-0000BE120000}"/>
    <cellStyle name="Cálculo 2 2 7 23 2 2" xfId="32620" xr:uid="{00000000-0005-0000-0000-0000BF120000}"/>
    <cellStyle name="Cálculo 2 2 7 23 2 3" xfId="37167" xr:uid="{00000000-0005-0000-0000-0000C0120000}"/>
    <cellStyle name="Cálculo 2 2 7 23 2 4" xfId="19390" xr:uid="{00000000-0005-0000-0000-0000C1120000}"/>
    <cellStyle name="Cálculo 2 2 7 23 3" xfId="23963" xr:uid="{00000000-0005-0000-0000-0000C2120000}"/>
    <cellStyle name="Cálculo 2 2 7 23 4" xfId="30731" xr:uid="{00000000-0005-0000-0000-0000C3120000}"/>
    <cellStyle name="Cálculo 2 2 7 23 5" xfId="15062" xr:uid="{00000000-0005-0000-0000-0000C4120000}"/>
    <cellStyle name="Cálculo 2 2 7 24" xfId="1093" xr:uid="{00000000-0005-0000-0000-0000C5120000}"/>
    <cellStyle name="Cálculo 2 2 7 24 2" xfId="10319" xr:uid="{00000000-0005-0000-0000-0000C6120000}"/>
    <cellStyle name="Cálculo 2 2 7 24 2 2" xfId="32621" xr:uid="{00000000-0005-0000-0000-0000C7120000}"/>
    <cellStyle name="Cálculo 2 2 7 24 2 3" xfId="37168" xr:uid="{00000000-0005-0000-0000-0000C8120000}"/>
    <cellStyle name="Cálculo 2 2 7 24 2 4" xfId="19391" xr:uid="{00000000-0005-0000-0000-0000C9120000}"/>
    <cellStyle name="Cálculo 2 2 7 24 3" xfId="23964" xr:uid="{00000000-0005-0000-0000-0000CA120000}"/>
    <cellStyle name="Cálculo 2 2 7 24 4" xfId="30730" xr:uid="{00000000-0005-0000-0000-0000CB120000}"/>
    <cellStyle name="Cálculo 2 2 7 24 5" xfId="15063" xr:uid="{00000000-0005-0000-0000-0000CC120000}"/>
    <cellStyle name="Cálculo 2 2 7 25" xfId="1094" xr:uid="{00000000-0005-0000-0000-0000CD120000}"/>
    <cellStyle name="Cálculo 2 2 7 25 2" xfId="10320" xr:uid="{00000000-0005-0000-0000-0000CE120000}"/>
    <cellStyle name="Cálculo 2 2 7 25 2 2" xfId="32622" xr:uid="{00000000-0005-0000-0000-0000CF120000}"/>
    <cellStyle name="Cálculo 2 2 7 25 2 3" xfId="37169" xr:uid="{00000000-0005-0000-0000-0000D0120000}"/>
    <cellStyle name="Cálculo 2 2 7 25 2 4" xfId="19392" xr:uid="{00000000-0005-0000-0000-0000D1120000}"/>
    <cellStyle name="Cálculo 2 2 7 25 3" xfId="23965" xr:uid="{00000000-0005-0000-0000-0000D2120000}"/>
    <cellStyle name="Cálculo 2 2 7 25 4" xfId="30729" xr:uid="{00000000-0005-0000-0000-0000D3120000}"/>
    <cellStyle name="Cálculo 2 2 7 25 5" xfId="15064" xr:uid="{00000000-0005-0000-0000-0000D4120000}"/>
    <cellStyle name="Cálculo 2 2 7 26" xfId="1095" xr:uid="{00000000-0005-0000-0000-0000D5120000}"/>
    <cellStyle name="Cálculo 2 2 7 26 2" xfId="10321" xr:uid="{00000000-0005-0000-0000-0000D6120000}"/>
    <cellStyle name="Cálculo 2 2 7 26 2 2" xfId="32623" xr:uid="{00000000-0005-0000-0000-0000D7120000}"/>
    <cellStyle name="Cálculo 2 2 7 26 2 3" xfId="37170" xr:uid="{00000000-0005-0000-0000-0000D8120000}"/>
    <cellStyle name="Cálculo 2 2 7 26 2 4" xfId="19393" xr:uid="{00000000-0005-0000-0000-0000D9120000}"/>
    <cellStyle name="Cálculo 2 2 7 26 3" xfId="23966" xr:uid="{00000000-0005-0000-0000-0000DA120000}"/>
    <cellStyle name="Cálculo 2 2 7 26 4" xfId="30728" xr:uid="{00000000-0005-0000-0000-0000DB120000}"/>
    <cellStyle name="Cálculo 2 2 7 26 5" xfId="15065" xr:uid="{00000000-0005-0000-0000-0000DC120000}"/>
    <cellStyle name="Cálculo 2 2 7 27" xfId="1096" xr:uid="{00000000-0005-0000-0000-0000DD120000}"/>
    <cellStyle name="Cálculo 2 2 7 27 2" xfId="10322" xr:uid="{00000000-0005-0000-0000-0000DE120000}"/>
    <cellStyle name="Cálculo 2 2 7 27 2 2" xfId="32624" xr:uid="{00000000-0005-0000-0000-0000DF120000}"/>
    <cellStyle name="Cálculo 2 2 7 27 2 3" xfId="37171" xr:uid="{00000000-0005-0000-0000-0000E0120000}"/>
    <cellStyle name="Cálculo 2 2 7 27 2 4" xfId="19394" xr:uid="{00000000-0005-0000-0000-0000E1120000}"/>
    <cellStyle name="Cálculo 2 2 7 27 3" xfId="23967" xr:uid="{00000000-0005-0000-0000-0000E2120000}"/>
    <cellStyle name="Cálculo 2 2 7 27 4" xfId="30727" xr:uid="{00000000-0005-0000-0000-0000E3120000}"/>
    <cellStyle name="Cálculo 2 2 7 27 5" xfId="15066" xr:uid="{00000000-0005-0000-0000-0000E4120000}"/>
    <cellStyle name="Cálculo 2 2 7 28" xfId="1097" xr:uid="{00000000-0005-0000-0000-0000E5120000}"/>
    <cellStyle name="Cálculo 2 2 7 28 2" xfId="10323" xr:uid="{00000000-0005-0000-0000-0000E6120000}"/>
    <cellStyle name="Cálculo 2 2 7 28 2 2" xfId="32625" xr:uid="{00000000-0005-0000-0000-0000E7120000}"/>
    <cellStyle name="Cálculo 2 2 7 28 2 3" xfId="37172" xr:uid="{00000000-0005-0000-0000-0000E8120000}"/>
    <cellStyle name="Cálculo 2 2 7 28 2 4" xfId="19395" xr:uid="{00000000-0005-0000-0000-0000E9120000}"/>
    <cellStyle name="Cálculo 2 2 7 28 3" xfId="23968" xr:uid="{00000000-0005-0000-0000-0000EA120000}"/>
    <cellStyle name="Cálculo 2 2 7 28 4" xfId="30726" xr:uid="{00000000-0005-0000-0000-0000EB120000}"/>
    <cellStyle name="Cálculo 2 2 7 28 5" xfId="15067" xr:uid="{00000000-0005-0000-0000-0000EC120000}"/>
    <cellStyle name="Cálculo 2 2 7 29" xfId="1040" xr:uid="{00000000-0005-0000-0000-0000ED120000}"/>
    <cellStyle name="Cálculo 2 2 7 29 2" xfId="10266" xr:uid="{00000000-0005-0000-0000-0000EE120000}"/>
    <cellStyle name="Cálculo 2 2 7 29 2 2" xfId="32568" xr:uid="{00000000-0005-0000-0000-0000EF120000}"/>
    <cellStyle name="Cálculo 2 2 7 29 2 3" xfId="37115" xr:uid="{00000000-0005-0000-0000-0000F0120000}"/>
    <cellStyle name="Cálculo 2 2 7 29 2 4" xfId="19338" xr:uid="{00000000-0005-0000-0000-0000F1120000}"/>
    <cellStyle name="Cálculo 2 2 7 29 3" xfId="23911" xr:uid="{00000000-0005-0000-0000-0000F2120000}"/>
    <cellStyle name="Cálculo 2 2 7 29 4" xfId="30782" xr:uid="{00000000-0005-0000-0000-0000F3120000}"/>
    <cellStyle name="Cálculo 2 2 7 29 5" xfId="15010" xr:uid="{00000000-0005-0000-0000-0000F4120000}"/>
    <cellStyle name="Cálculo 2 2 7 3" xfId="1098" xr:uid="{00000000-0005-0000-0000-0000F5120000}"/>
    <cellStyle name="Cálculo 2 2 7 3 2" xfId="10324" xr:uid="{00000000-0005-0000-0000-0000F6120000}"/>
    <cellStyle name="Cálculo 2 2 7 3 2 2" xfId="32626" xr:uid="{00000000-0005-0000-0000-0000F7120000}"/>
    <cellStyle name="Cálculo 2 2 7 3 2 3" xfId="37173" xr:uid="{00000000-0005-0000-0000-0000F8120000}"/>
    <cellStyle name="Cálculo 2 2 7 3 2 4" xfId="19396" xr:uid="{00000000-0005-0000-0000-0000F9120000}"/>
    <cellStyle name="Cálculo 2 2 7 3 3" xfId="23969" xr:uid="{00000000-0005-0000-0000-0000FA120000}"/>
    <cellStyle name="Cálculo 2 2 7 3 4" xfId="30725" xr:uid="{00000000-0005-0000-0000-0000FB120000}"/>
    <cellStyle name="Cálculo 2 2 7 3 5" xfId="15068" xr:uid="{00000000-0005-0000-0000-0000FC120000}"/>
    <cellStyle name="Cálculo 2 2 7 30" xfId="9579" xr:uid="{00000000-0005-0000-0000-0000FD120000}"/>
    <cellStyle name="Cálculo 2 2 7 30 2" xfId="13875" xr:uid="{00000000-0005-0000-0000-0000FE120000}"/>
    <cellStyle name="Cálculo 2 2 7 30 2 2" xfId="36177" xr:uid="{00000000-0005-0000-0000-0000FF120000}"/>
    <cellStyle name="Cálculo 2 2 7 30 2 3" xfId="40724" xr:uid="{00000000-0005-0000-0000-000000130000}"/>
    <cellStyle name="Cálculo 2 2 7 30 2 4" xfId="22947" xr:uid="{00000000-0005-0000-0000-000001130000}"/>
    <cellStyle name="Cálculo 2 2 7 30 3" xfId="31881" xr:uid="{00000000-0005-0000-0000-000002130000}"/>
    <cellStyle name="Cálculo 2 2 7 30 4" xfId="36428" xr:uid="{00000000-0005-0000-0000-000003130000}"/>
    <cellStyle name="Cálculo 2 2 7 30 5" xfId="18651" xr:uid="{00000000-0005-0000-0000-000004130000}"/>
    <cellStyle name="Cálculo 2 2 7 31" xfId="23137" xr:uid="{00000000-0005-0000-0000-000005130000}"/>
    <cellStyle name="Cálculo 2 2 7 32" xfId="31545" xr:uid="{00000000-0005-0000-0000-000006130000}"/>
    <cellStyle name="Cálculo 2 2 7 33" xfId="14236" xr:uid="{00000000-0005-0000-0000-000007130000}"/>
    <cellStyle name="Cálculo 2 2 7 4" xfId="1099" xr:uid="{00000000-0005-0000-0000-000008130000}"/>
    <cellStyle name="Cálculo 2 2 7 4 2" xfId="10325" xr:uid="{00000000-0005-0000-0000-000009130000}"/>
    <cellStyle name="Cálculo 2 2 7 4 2 2" xfId="32627" xr:uid="{00000000-0005-0000-0000-00000A130000}"/>
    <cellStyle name="Cálculo 2 2 7 4 2 3" xfId="37174" xr:uid="{00000000-0005-0000-0000-00000B130000}"/>
    <cellStyle name="Cálculo 2 2 7 4 2 4" xfId="19397" xr:uid="{00000000-0005-0000-0000-00000C130000}"/>
    <cellStyle name="Cálculo 2 2 7 4 3" xfId="23970" xr:uid="{00000000-0005-0000-0000-00000D130000}"/>
    <cellStyle name="Cálculo 2 2 7 4 4" xfId="30724" xr:uid="{00000000-0005-0000-0000-00000E130000}"/>
    <cellStyle name="Cálculo 2 2 7 4 5" xfId="15069" xr:uid="{00000000-0005-0000-0000-00000F130000}"/>
    <cellStyle name="Cálculo 2 2 7 5" xfId="1100" xr:uid="{00000000-0005-0000-0000-000010130000}"/>
    <cellStyle name="Cálculo 2 2 7 5 2" xfId="10326" xr:uid="{00000000-0005-0000-0000-000011130000}"/>
    <cellStyle name="Cálculo 2 2 7 5 2 2" xfId="32628" xr:uid="{00000000-0005-0000-0000-000012130000}"/>
    <cellStyle name="Cálculo 2 2 7 5 2 3" xfId="37175" xr:uid="{00000000-0005-0000-0000-000013130000}"/>
    <cellStyle name="Cálculo 2 2 7 5 2 4" xfId="19398" xr:uid="{00000000-0005-0000-0000-000014130000}"/>
    <cellStyle name="Cálculo 2 2 7 5 3" xfId="23971" xr:uid="{00000000-0005-0000-0000-000015130000}"/>
    <cellStyle name="Cálculo 2 2 7 5 4" xfId="30723" xr:uid="{00000000-0005-0000-0000-000016130000}"/>
    <cellStyle name="Cálculo 2 2 7 5 5" xfId="15070" xr:uid="{00000000-0005-0000-0000-000017130000}"/>
    <cellStyle name="Cálculo 2 2 7 6" xfId="1101" xr:uid="{00000000-0005-0000-0000-000018130000}"/>
    <cellStyle name="Cálculo 2 2 7 6 2" xfId="10327" xr:uid="{00000000-0005-0000-0000-000019130000}"/>
    <cellStyle name="Cálculo 2 2 7 6 2 2" xfId="32629" xr:uid="{00000000-0005-0000-0000-00001A130000}"/>
    <cellStyle name="Cálculo 2 2 7 6 2 3" xfId="37176" xr:uid="{00000000-0005-0000-0000-00001B130000}"/>
    <cellStyle name="Cálculo 2 2 7 6 2 4" xfId="19399" xr:uid="{00000000-0005-0000-0000-00001C130000}"/>
    <cellStyle name="Cálculo 2 2 7 6 3" xfId="23972" xr:uid="{00000000-0005-0000-0000-00001D130000}"/>
    <cellStyle name="Cálculo 2 2 7 6 4" xfId="30722" xr:uid="{00000000-0005-0000-0000-00001E130000}"/>
    <cellStyle name="Cálculo 2 2 7 6 5" xfId="15071" xr:uid="{00000000-0005-0000-0000-00001F130000}"/>
    <cellStyle name="Cálculo 2 2 7 7" xfId="1102" xr:uid="{00000000-0005-0000-0000-000020130000}"/>
    <cellStyle name="Cálculo 2 2 7 7 2" xfId="10328" xr:uid="{00000000-0005-0000-0000-000021130000}"/>
    <cellStyle name="Cálculo 2 2 7 7 2 2" xfId="32630" xr:uid="{00000000-0005-0000-0000-000022130000}"/>
    <cellStyle name="Cálculo 2 2 7 7 2 3" xfId="37177" xr:uid="{00000000-0005-0000-0000-000023130000}"/>
    <cellStyle name="Cálculo 2 2 7 7 2 4" xfId="19400" xr:uid="{00000000-0005-0000-0000-000024130000}"/>
    <cellStyle name="Cálculo 2 2 7 7 3" xfId="23973" xr:uid="{00000000-0005-0000-0000-000025130000}"/>
    <cellStyle name="Cálculo 2 2 7 7 4" xfId="30721" xr:uid="{00000000-0005-0000-0000-000026130000}"/>
    <cellStyle name="Cálculo 2 2 7 7 5" xfId="15072" xr:uid="{00000000-0005-0000-0000-000027130000}"/>
    <cellStyle name="Cálculo 2 2 7 8" xfId="1103" xr:uid="{00000000-0005-0000-0000-000028130000}"/>
    <cellStyle name="Cálculo 2 2 7 8 2" xfId="10329" xr:uid="{00000000-0005-0000-0000-000029130000}"/>
    <cellStyle name="Cálculo 2 2 7 8 2 2" xfId="32631" xr:uid="{00000000-0005-0000-0000-00002A130000}"/>
    <cellStyle name="Cálculo 2 2 7 8 2 3" xfId="37178" xr:uid="{00000000-0005-0000-0000-00002B130000}"/>
    <cellStyle name="Cálculo 2 2 7 8 2 4" xfId="19401" xr:uid="{00000000-0005-0000-0000-00002C130000}"/>
    <cellStyle name="Cálculo 2 2 7 8 3" xfId="23974" xr:uid="{00000000-0005-0000-0000-00002D130000}"/>
    <cellStyle name="Cálculo 2 2 7 8 4" xfId="30720" xr:uid="{00000000-0005-0000-0000-00002E130000}"/>
    <cellStyle name="Cálculo 2 2 7 8 5" xfId="15073" xr:uid="{00000000-0005-0000-0000-00002F130000}"/>
    <cellStyle name="Cálculo 2 2 7 9" xfId="1104" xr:uid="{00000000-0005-0000-0000-000030130000}"/>
    <cellStyle name="Cálculo 2 2 7 9 2" xfId="10330" xr:uid="{00000000-0005-0000-0000-000031130000}"/>
    <cellStyle name="Cálculo 2 2 7 9 2 2" xfId="32632" xr:uid="{00000000-0005-0000-0000-000032130000}"/>
    <cellStyle name="Cálculo 2 2 7 9 2 3" xfId="37179" xr:uid="{00000000-0005-0000-0000-000033130000}"/>
    <cellStyle name="Cálculo 2 2 7 9 2 4" xfId="19402" xr:uid="{00000000-0005-0000-0000-000034130000}"/>
    <cellStyle name="Cálculo 2 2 7 9 3" xfId="23975" xr:uid="{00000000-0005-0000-0000-000035130000}"/>
    <cellStyle name="Cálculo 2 2 7 9 4" xfId="30719" xr:uid="{00000000-0005-0000-0000-000036130000}"/>
    <cellStyle name="Cálculo 2 2 7 9 5" xfId="15074" xr:uid="{00000000-0005-0000-0000-000037130000}"/>
    <cellStyle name="Cálculo 2 2 8" xfId="232" xr:uid="{00000000-0005-0000-0000-000038130000}"/>
    <cellStyle name="Cálculo 2 2 8 10" xfId="1106" xr:uid="{00000000-0005-0000-0000-000039130000}"/>
    <cellStyle name="Cálculo 2 2 8 10 2" xfId="10332" xr:uid="{00000000-0005-0000-0000-00003A130000}"/>
    <cellStyle name="Cálculo 2 2 8 10 2 2" xfId="32634" xr:uid="{00000000-0005-0000-0000-00003B130000}"/>
    <cellStyle name="Cálculo 2 2 8 10 2 3" xfId="37181" xr:uid="{00000000-0005-0000-0000-00003C130000}"/>
    <cellStyle name="Cálculo 2 2 8 10 2 4" xfId="19404" xr:uid="{00000000-0005-0000-0000-00003D130000}"/>
    <cellStyle name="Cálculo 2 2 8 10 3" xfId="23977" xr:uid="{00000000-0005-0000-0000-00003E130000}"/>
    <cellStyle name="Cálculo 2 2 8 10 4" xfId="30717" xr:uid="{00000000-0005-0000-0000-00003F130000}"/>
    <cellStyle name="Cálculo 2 2 8 10 5" xfId="15076" xr:uid="{00000000-0005-0000-0000-000040130000}"/>
    <cellStyle name="Cálculo 2 2 8 11" xfId="1107" xr:uid="{00000000-0005-0000-0000-000041130000}"/>
    <cellStyle name="Cálculo 2 2 8 11 2" xfId="10333" xr:uid="{00000000-0005-0000-0000-000042130000}"/>
    <cellStyle name="Cálculo 2 2 8 11 2 2" xfId="32635" xr:uid="{00000000-0005-0000-0000-000043130000}"/>
    <cellStyle name="Cálculo 2 2 8 11 2 3" xfId="37182" xr:uid="{00000000-0005-0000-0000-000044130000}"/>
    <cellStyle name="Cálculo 2 2 8 11 2 4" xfId="19405" xr:uid="{00000000-0005-0000-0000-000045130000}"/>
    <cellStyle name="Cálculo 2 2 8 11 3" xfId="23978" xr:uid="{00000000-0005-0000-0000-000046130000}"/>
    <cellStyle name="Cálculo 2 2 8 11 4" xfId="30716" xr:uid="{00000000-0005-0000-0000-000047130000}"/>
    <cellStyle name="Cálculo 2 2 8 11 5" xfId="15077" xr:uid="{00000000-0005-0000-0000-000048130000}"/>
    <cellStyle name="Cálculo 2 2 8 12" xfId="1108" xr:uid="{00000000-0005-0000-0000-000049130000}"/>
    <cellStyle name="Cálculo 2 2 8 12 2" xfId="10334" xr:uid="{00000000-0005-0000-0000-00004A130000}"/>
    <cellStyle name="Cálculo 2 2 8 12 2 2" xfId="32636" xr:uid="{00000000-0005-0000-0000-00004B130000}"/>
    <cellStyle name="Cálculo 2 2 8 12 2 3" xfId="37183" xr:uid="{00000000-0005-0000-0000-00004C130000}"/>
    <cellStyle name="Cálculo 2 2 8 12 2 4" xfId="19406" xr:uid="{00000000-0005-0000-0000-00004D130000}"/>
    <cellStyle name="Cálculo 2 2 8 12 3" xfId="23979" xr:uid="{00000000-0005-0000-0000-00004E130000}"/>
    <cellStyle name="Cálculo 2 2 8 12 4" xfId="30715" xr:uid="{00000000-0005-0000-0000-00004F130000}"/>
    <cellStyle name="Cálculo 2 2 8 12 5" xfId="15078" xr:uid="{00000000-0005-0000-0000-000050130000}"/>
    <cellStyle name="Cálculo 2 2 8 13" xfId="1109" xr:uid="{00000000-0005-0000-0000-000051130000}"/>
    <cellStyle name="Cálculo 2 2 8 13 2" xfId="10335" xr:uid="{00000000-0005-0000-0000-000052130000}"/>
    <cellStyle name="Cálculo 2 2 8 13 2 2" xfId="32637" xr:uid="{00000000-0005-0000-0000-000053130000}"/>
    <cellStyle name="Cálculo 2 2 8 13 2 3" xfId="37184" xr:uid="{00000000-0005-0000-0000-000054130000}"/>
    <cellStyle name="Cálculo 2 2 8 13 2 4" xfId="19407" xr:uid="{00000000-0005-0000-0000-000055130000}"/>
    <cellStyle name="Cálculo 2 2 8 13 3" xfId="23980" xr:uid="{00000000-0005-0000-0000-000056130000}"/>
    <cellStyle name="Cálculo 2 2 8 13 4" xfId="30714" xr:uid="{00000000-0005-0000-0000-000057130000}"/>
    <cellStyle name="Cálculo 2 2 8 13 5" xfId="15079" xr:uid="{00000000-0005-0000-0000-000058130000}"/>
    <cellStyle name="Cálculo 2 2 8 14" xfId="1110" xr:uid="{00000000-0005-0000-0000-000059130000}"/>
    <cellStyle name="Cálculo 2 2 8 14 2" xfId="10336" xr:uid="{00000000-0005-0000-0000-00005A130000}"/>
    <cellStyle name="Cálculo 2 2 8 14 2 2" xfId="32638" xr:uid="{00000000-0005-0000-0000-00005B130000}"/>
    <cellStyle name="Cálculo 2 2 8 14 2 3" xfId="37185" xr:uid="{00000000-0005-0000-0000-00005C130000}"/>
    <cellStyle name="Cálculo 2 2 8 14 2 4" xfId="19408" xr:uid="{00000000-0005-0000-0000-00005D130000}"/>
    <cellStyle name="Cálculo 2 2 8 14 3" xfId="23981" xr:uid="{00000000-0005-0000-0000-00005E130000}"/>
    <cellStyle name="Cálculo 2 2 8 14 4" xfId="30713" xr:uid="{00000000-0005-0000-0000-00005F130000}"/>
    <cellStyle name="Cálculo 2 2 8 14 5" xfId="15080" xr:uid="{00000000-0005-0000-0000-000060130000}"/>
    <cellStyle name="Cálculo 2 2 8 15" xfId="1111" xr:uid="{00000000-0005-0000-0000-000061130000}"/>
    <cellStyle name="Cálculo 2 2 8 15 2" xfId="10337" xr:uid="{00000000-0005-0000-0000-000062130000}"/>
    <cellStyle name="Cálculo 2 2 8 15 2 2" xfId="32639" xr:uid="{00000000-0005-0000-0000-000063130000}"/>
    <cellStyle name="Cálculo 2 2 8 15 2 3" xfId="37186" xr:uid="{00000000-0005-0000-0000-000064130000}"/>
    <cellStyle name="Cálculo 2 2 8 15 2 4" xfId="19409" xr:uid="{00000000-0005-0000-0000-000065130000}"/>
    <cellStyle name="Cálculo 2 2 8 15 3" xfId="23982" xr:uid="{00000000-0005-0000-0000-000066130000}"/>
    <cellStyle name="Cálculo 2 2 8 15 4" xfId="30712" xr:uid="{00000000-0005-0000-0000-000067130000}"/>
    <cellStyle name="Cálculo 2 2 8 15 5" xfId="15081" xr:uid="{00000000-0005-0000-0000-000068130000}"/>
    <cellStyle name="Cálculo 2 2 8 16" xfId="1112" xr:uid="{00000000-0005-0000-0000-000069130000}"/>
    <cellStyle name="Cálculo 2 2 8 16 2" xfId="10338" xr:uid="{00000000-0005-0000-0000-00006A130000}"/>
    <cellStyle name="Cálculo 2 2 8 16 2 2" xfId="32640" xr:uid="{00000000-0005-0000-0000-00006B130000}"/>
    <cellStyle name="Cálculo 2 2 8 16 2 3" xfId="37187" xr:uid="{00000000-0005-0000-0000-00006C130000}"/>
    <cellStyle name="Cálculo 2 2 8 16 2 4" xfId="19410" xr:uid="{00000000-0005-0000-0000-00006D130000}"/>
    <cellStyle name="Cálculo 2 2 8 16 3" xfId="23983" xr:uid="{00000000-0005-0000-0000-00006E130000}"/>
    <cellStyle name="Cálculo 2 2 8 16 4" xfId="30711" xr:uid="{00000000-0005-0000-0000-00006F130000}"/>
    <cellStyle name="Cálculo 2 2 8 16 5" xfId="15082" xr:uid="{00000000-0005-0000-0000-000070130000}"/>
    <cellStyle name="Cálculo 2 2 8 17" xfId="1113" xr:uid="{00000000-0005-0000-0000-000071130000}"/>
    <cellStyle name="Cálculo 2 2 8 17 2" xfId="10339" xr:uid="{00000000-0005-0000-0000-000072130000}"/>
    <cellStyle name="Cálculo 2 2 8 17 2 2" xfId="32641" xr:uid="{00000000-0005-0000-0000-000073130000}"/>
    <cellStyle name="Cálculo 2 2 8 17 2 3" xfId="37188" xr:uid="{00000000-0005-0000-0000-000074130000}"/>
    <cellStyle name="Cálculo 2 2 8 17 2 4" xfId="19411" xr:uid="{00000000-0005-0000-0000-000075130000}"/>
    <cellStyle name="Cálculo 2 2 8 17 3" xfId="23984" xr:uid="{00000000-0005-0000-0000-000076130000}"/>
    <cellStyle name="Cálculo 2 2 8 17 4" xfId="30710" xr:uid="{00000000-0005-0000-0000-000077130000}"/>
    <cellStyle name="Cálculo 2 2 8 17 5" xfId="15083" xr:uid="{00000000-0005-0000-0000-000078130000}"/>
    <cellStyle name="Cálculo 2 2 8 18" xfId="1114" xr:uid="{00000000-0005-0000-0000-000079130000}"/>
    <cellStyle name="Cálculo 2 2 8 18 2" xfId="10340" xr:uid="{00000000-0005-0000-0000-00007A130000}"/>
    <cellStyle name="Cálculo 2 2 8 18 2 2" xfId="32642" xr:uid="{00000000-0005-0000-0000-00007B130000}"/>
    <cellStyle name="Cálculo 2 2 8 18 2 3" xfId="37189" xr:uid="{00000000-0005-0000-0000-00007C130000}"/>
    <cellStyle name="Cálculo 2 2 8 18 2 4" xfId="19412" xr:uid="{00000000-0005-0000-0000-00007D130000}"/>
    <cellStyle name="Cálculo 2 2 8 18 3" xfId="23985" xr:uid="{00000000-0005-0000-0000-00007E130000}"/>
    <cellStyle name="Cálculo 2 2 8 18 4" xfId="30709" xr:uid="{00000000-0005-0000-0000-00007F130000}"/>
    <cellStyle name="Cálculo 2 2 8 18 5" xfId="15084" xr:uid="{00000000-0005-0000-0000-000080130000}"/>
    <cellStyle name="Cálculo 2 2 8 19" xfId="1115" xr:uid="{00000000-0005-0000-0000-000081130000}"/>
    <cellStyle name="Cálculo 2 2 8 19 2" xfId="10341" xr:uid="{00000000-0005-0000-0000-000082130000}"/>
    <cellStyle name="Cálculo 2 2 8 19 2 2" xfId="32643" xr:uid="{00000000-0005-0000-0000-000083130000}"/>
    <cellStyle name="Cálculo 2 2 8 19 2 3" xfId="37190" xr:uid="{00000000-0005-0000-0000-000084130000}"/>
    <cellStyle name="Cálculo 2 2 8 19 2 4" xfId="19413" xr:uid="{00000000-0005-0000-0000-000085130000}"/>
    <cellStyle name="Cálculo 2 2 8 19 3" xfId="23986" xr:uid="{00000000-0005-0000-0000-000086130000}"/>
    <cellStyle name="Cálculo 2 2 8 19 4" xfId="30708" xr:uid="{00000000-0005-0000-0000-000087130000}"/>
    <cellStyle name="Cálculo 2 2 8 19 5" xfId="15085" xr:uid="{00000000-0005-0000-0000-000088130000}"/>
    <cellStyle name="Cálculo 2 2 8 2" xfId="309" xr:uid="{00000000-0005-0000-0000-000089130000}"/>
    <cellStyle name="Cálculo 2 2 8 2 10" xfId="1117" xr:uid="{00000000-0005-0000-0000-00008A130000}"/>
    <cellStyle name="Cálculo 2 2 8 2 10 2" xfId="10343" xr:uid="{00000000-0005-0000-0000-00008B130000}"/>
    <cellStyle name="Cálculo 2 2 8 2 10 2 2" xfId="32645" xr:uid="{00000000-0005-0000-0000-00008C130000}"/>
    <cellStyle name="Cálculo 2 2 8 2 10 2 3" xfId="37192" xr:uid="{00000000-0005-0000-0000-00008D130000}"/>
    <cellStyle name="Cálculo 2 2 8 2 10 2 4" xfId="19415" xr:uid="{00000000-0005-0000-0000-00008E130000}"/>
    <cellStyle name="Cálculo 2 2 8 2 10 3" xfId="23988" xr:uid="{00000000-0005-0000-0000-00008F130000}"/>
    <cellStyle name="Cálculo 2 2 8 2 10 4" xfId="30706" xr:uid="{00000000-0005-0000-0000-000090130000}"/>
    <cellStyle name="Cálculo 2 2 8 2 10 5" xfId="15087" xr:uid="{00000000-0005-0000-0000-000091130000}"/>
    <cellStyle name="Cálculo 2 2 8 2 11" xfId="1118" xr:uid="{00000000-0005-0000-0000-000092130000}"/>
    <cellStyle name="Cálculo 2 2 8 2 11 2" xfId="10344" xr:uid="{00000000-0005-0000-0000-000093130000}"/>
    <cellStyle name="Cálculo 2 2 8 2 11 2 2" xfId="32646" xr:uid="{00000000-0005-0000-0000-000094130000}"/>
    <cellStyle name="Cálculo 2 2 8 2 11 2 3" xfId="37193" xr:uid="{00000000-0005-0000-0000-000095130000}"/>
    <cellStyle name="Cálculo 2 2 8 2 11 2 4" xfId="19416" xr:uid="{00000000-0005-0000-0000-000096130000}"/>
    <cellStyle name="Cálculo 2 2 8 2 11 3" xfId="23989" xr:uid="{00000000-0005-0000-0000-000097130000}"/>
    <cellStyle name="Cálculo 2 2 8 2 11 4" xfId="30705" xr:uid="{00000000-0005-0000-0000-000098130000}"/>
    <cellStyle name="Cálculo 2 2 8 2 11 5" xfId="15088" xr:uid="{00000000-0005-0000-0000-000099130000}"/>
    <cellStyle name="Cálculo 2 2 8 2 12" xfId="1119" xr:uid="{00000000-0005-0000-0000-00009A130000}"/>
    <cellStyle name="Cálculo 2 2 8 2 12 2" xfId="10345" xr:uid="{00000000-0005-0000-0000-00009B130000}"/>
    <cellStyle name="Cálculo 2 2 8 2 12 2 2" xfId="32647" xr:uid="{00000000-0005-0000-0000-00009C130000}"/>
    <cellStyle name="Cálculo 2 2 8 2 12 2 3" xfId="37194" xr:uid="{00000000-0005-0000-0000-00009D130000}"/>
    <cellStyle name="Cálculo 2 2 8 2 12 2 4" xfId="19417" xr:uid="{00000000-0005-0000-0000-00009E130000}"/>
    <cellStyle name="Cálculo 2 2 8 2 12 3" xfId="23990" xr:uid="{00000000-0005-0000-0000-00009F130000}"/>
    <cellStyle name="Cálculo 2 2 8 2 12 4" xfId="30704" xr:uid="{00000000-0005-0000-0000-0000A0130000}"/>
    <cellStyle name="Cálculo 2 2 8 2 12 5" xfId="15089" xr:uid="{00000000-0005-0000-0000-0000A1130000}"/>
    <cellStyle name="Cálculo 2 2 8 2 13" xfId="1120" xr:uid="{00000000-0005-0000-0000-0000A2130000}"/>
    <cellStyle name="Cálculo 2 2 8 2 13 2" xfId="10346" xr:uid="{00000000-0005-0000-0000-0000A3130000}"/>
    <cellStyle name="Cálculo 2 2 8 2 13 2 2" xfId="32648" xr:uid="{00000000-0005-0000-0000-0000A4130000}"/>
    <cellStyle name="Cálculo 2 2 8 2 13 2 3" xfId="37195" xr:uid="{00000000-0005-0000-0000-0000A5130000}"/>
    <cellStyle name="Cálculo 2 2 8 2 13 2 4" xfId="19418" xr:uid="{00000000-0005-0000-0000-0000A6130000}"/>
    <cellStyle name="Cálculo 2 2 8 2 13 3" xfId="23991" xr:uid="{00000000-0005-0000-0000-0000A7130000}"/>
    <cellStyle name="Cálculo 2 2 8 2 13 4" xfId="30703" xr:uid="{00000000-0005-0000-0000-0000A8130000}"/>
    <cellStyle name="Cálculo 2 2 8 2 13 5" xfId="15090" xr:uid="{00000000-0005-0000-0000-0000A9130000}"/>
    <cellStyle name="Cálculo 2 2 8 2 14" xfId="1121" xr:uid="{00000000-0005-0000-0000-0000AA130000}"/>
    <cellStyle name="Cálculo 2 2 8 2 14 2" xfId="10347" xr:uid="{00000000-0005-0000-0000-0000AB130000}"/>
    <cellStyle name="Cálculo 2 2 8 2 14 2 2" xfId="32649" xr:uid="{00000000-0005-0000-0000-0000AC130000}"/>
    <cellStyle name="Cálculo 2 2 8 2 14 2 3" xfId="37196" xr:uid="{00000000-0005-0000-0000-0000AD130000}"/>
    <cellStyle name="Cálculo 2 2 8 2 14 2 4" xfId="19419" xr:uid="{00000000-0005-0000-0000-0000AE130000}"/>
    <cellStyle name="Cálculo 2 2 8 2 14 3" xfId="23992" xr:uid="{00000000-0005-0000-0000-0000AF130000}"/>
    <cellStyle name="Cálculo 2 2 8 2 14 4" xfId="30702" xr:uid="{00000000-0005-0000-0000-0000B0130000}"/>
    <cellStyle name="Cálculo 2 2 8 2 14 5" xfId="15091" xr:uid="{00000000-0005-0000-0000-0000B1130000}"/>
    <cellStyle name="Cálculo 2 2 8 2 15" xfId="1122" xr:uid="{00000000-0005-0000-0000-0000B2130000}"/>
    <cellStyle name="Cálculo 2 2 8 2 15 2" xfId="10348" xr:uid="{00000000-0005-0000-0000-0000B3130000}"/>
    <cellStyle name="Cálculo 2 2 8 2 15 2 2" xfId="32650" xr:uid="{00000000-0005-0000-0000-0000B4130000}"/>
    <cellStyle name="Cálculo 2 2 8 2 15 2 3" xfId="37197" xr:uid="{00000000-0005-0000-0000-0000B5130000}"/>
    <cellStyle name="Cálculo 2 2 8 2 15 2 4" xfId="19420" xr:uid="{00000000-0005-0000-0000-0000B6130000}"/>
    <cellStyle name="Cálculo 2 2 8 2 15 3" xfId="23993" xr:uid="{00000000-0005-0000-0000-0000B7130000}"/>
    <cellStyle name="Cálculo 2 2 8 2 15 4" xfId="30701" xr:uid="{00000000-0005-0000-0000-0000B8130000}"/>
    <cellStyle name="Cálculo 2 2 8 2 15 5" xfId="15092" xr:uid="{00000000-0005-0000-0000-0000B9130000}"/>
    <cellStyle name="Cálculo 2 2 8 2 16" xfId="1123" xr:uid="{00000000-0005-0000-0000-0000BA130000}"/>
    <cellStyle name="Cálculo 2 2 8 2 16 2" xfId="10349" xr:uid="{00000000-0005-0000-0000-0000BB130000}"/>
    <cellStyle name="Cálculo 2 2 8 2 16 2 2" xfId="32651" xr:uid="{00000000-0005-0000-0000-0000BC130000}"/>
    <cellStyle name="Cálculo 2 2 8 2 16 2 3" xfId="37198" xr:uid="{00000000-0005-0000-0000-0000BD130000}"/>
    <cellStyle name="Cálculo 2 2 8 2 16 2 4" xfId="19421" xr:uid="{00000000-0005-0000-0000-0000BE130000}"/>
    <cellStyle name="Cálculo 2 2 8 2 16 3" xfId="23994" xr:uid="{00000000-0005-0000-0000-0000BF130000}"/>
    <cellStyle name="Cálculo 2 2 8 2 16 4" xfId="30699" xr:uid="{00000000-0005-0000-0000-0000C0130000}"/>
    <cellStyle name="Cálculo 2 2 8 2 16 5" xfId="15093" xr:uid="{00000000-0005-0000-0000-0000C1130000}"/>
    <cellStyle name="Cálculo 2 2 8 2 17" xfId="1124" xr:uid="{00000000-0005-0000-0000-0000C2130000}"/>
    <cellStyle name="Cálculo 2 2 8 2 17 2" xfId="10350" xr:uid="{00000000-0005-0000-0000-0000C3130000}"/>
    <cellStyle name="Cálculo 2 2 8 2 17 2 2" xfId="32652" xr:uid="{00000000-0005-0000-0000-0000C4130000}"/>
    <cellStyle name="Cálculo 2 2 8 2 17 2 3" xfId="37199" xr:uid="{00000000-0005-0000-0000-0000C5130000}"/>
    <cellStyle name="Cálculo 2 2 8 2 17 2 4" xfId="19422" xr:uid="{00000000-0005-0000-0000-0000C6130000}"/>
    <cellStyle name="Cálculo 2 2 8 2 17 3" xfId="23995" xr:uid="{00000000-0005-0000-0000-0000C7130000}"/>
    <cellStyle name="Cálculo 2 2 8 2 17 4" xfId="30698" xr:uid="{00000000-0005-0000-0000-0000C8130000}"/>
    <cellStyle name="Cálculo 2 2 8 2 17 5" xfId="15094" xr:uid="{00000000-0005-0000-0000-0000C9130000}"/>
    <cellStyle name="Cálculo 2 2 8 2 18" xfId="1125" xr:uid="{00000000-0005-0000-0000-0000CA130000}"/>
    <cellStyle name="Cálculo 2 2 8 2 18 2" xfId="10351" xr:uid="{00000000-0005-0000-0000-0000CB130000}"/>
    <cellStyle name="Cálculo 2 2 8 2 18 2 2" xfId="32653" xr:uid="{00000000-0005-0000-0000-0000CC130000}"/>
    <cellStyle name="Cálculo 2 2 8 2 18 2 3" xfId="37200" xr:uid="{00000000-0005-0000-0000-0000CD130000}"/>
    <cellStyle name="Cálculo 2 2 8 2 18 2 4" xfId="19423" xr:uid="{00000000-0005-0000-0000-0000CE130000}"/>
    <cellStyle name="Cálculo 2 2 8 2 18 3" xfId="23996" xr:uid="{00000000-0005-0000-0000-0000CF130000}"/>
    <cellStyle name="Cálculo 2 2 8 2 18 4" xfId="30697" xr:uid="{00000000-0005-0000-0000-0000D0130000}"/>
    <cellStyle name="Cálculo 2 2 8 2 18 5" xfId="15095" xr:uid="{00000000-0005-0000-0000-0000D1130000}"/>
    <cellStyle name="Cálculo 2 2 8 2 19" xfId="1126" xr:uid="{00000000-0005-0000-0000-0000D2130000}"/>
    <cellStyle name="Cálculo 2 2 8 2 19 2" xfId="10352" xr:uid="{00000000-0005-0000-0000-0000D3130000}"/>
    <cellStyle name="Cálculo 2 2 8 2 19 2 2" xfId="32654" xr:uid="{00000000-0005-0000-0000-0000D4130000}"/>
    <cellStyle name="Cálculo 2 2 8 2 19 2 3" xfId="37201" xr:uid="{00000000-0005-0000-0000-0000D5130000}"/>
    <cellStyle name="Cálculo 2 2 8 2 19 2 4" xfId="19424" xr:uid="{00000000-0005-0000-0000-0000D6130000}"/>
    <cellStyle name="Cálculo 2 2 8 2 19 3" xfId="23997" xr:uid="{00000000-0005-0000-0000-0000D7130000}"/>
    <cellStyle name="Cálculo 2 2 8 2 19 4" xfId="30696" xr:uid="{00000000-0005-0000-0000-0000D8130000}"/>
    <cellStyle name="Cálculo 2 2 8 2 19 5" xfId="15096" xr:uid="{00000000-0005-0000-0000-0000D9130000}"/>
    <cellStyle name="Cálculo 2 2 8 2 2" xfId="1127" xr:uid="{00000000-0005-0000-0000-0000DA130000}"/>
    <cellStyle name="Cálculo 2 2 8 2 2 2" xfId="10353" xr:uid="{00000000-0005-0000-0000-0000DB130000}"/>
    <cellStyle name="Cálculo 2 2 8 2 2 2 2" xfId="32655" xr:uid="{00000000-0005-0000-0000-0000DC130000}"/>
    <cellStyle name="Cálculo 2 2 8 2 2 2 3" xfId="37202" xr:uid="{00000000-0005-0000-0000-0000DD130000}"/>
    <cellStyle name="Cálculo 2 2 8 2 2 2 4" xfId="19425" xr:uid="{00000000-0005-0000-0000-0000DE130000}"/>
    <cellStyle name="Cálculo 2 2 8 2 2 3" xfId="23998" xr:uid="{00000000-0005-0000-0000-0000DF130000}"/>
    <cellStyle name="Cálculo 2 2 8 2 2 4" xfId="30695" xr:uid="{00000000-0005-0000-0000-0000E0130000}"/>
    <cellStyle name="Cálculo 2 2 8 2 2 5" xfId="15097" xr:uid="{00000000-0005-0000-0000-0000E1130000}"/>
    <cellStyle name="Cálculo 2 2 8 2 20" xfId="1128" xr:uid="{00000000-0005-0000-0000-0000E2130000}"/>
    <cellStyle name="Cálculo 2 2 8 2 20 2" xfId="10354" xr:uid="{00000000-0005-0000-0000-0000E3130000}"/>
    <cellStyle name="Cálculo 2 2 8 2 20 2 2" xfId="32656" xr:uid="{00000000-0005-0000-0000-0000E4130000}"/>
    <cellStyle name="Cálculo 2 2 8 2 20 2 3" xfId="37203" xr:uid="{00000000-0005-0000-0000-0000E5130000}"/>
    <cellStyle name="Cálculo 2 2 8 2 20 2 4" xfId="19426" xr:uid="{00000000-0005-0000-0000-0000E6130000}"/>
    <cellStyle name="Cálculo 2 2 8 2 20 3" xfId="23999" xr:uid="{00000000-0005-0000-0000-0000E7130000}"/>
    <cellStyle name="Cálculo 2 2 8 2 20 4" xfId="30694" xr:uid="{00000000-0005-0000-0000-0000E8130000}"/>
    <cellStyle name="Cálculo 2 2 8 2 20 5" xfId="15098" xr:uid="{00000000-0005-0000-0000-0000E9130000}"/>
    <cellStyle name="Cálculo 2 2 8 2 21" xfId="1129" xr:uid="{00000000-0005-0000-0000-0000EA130000}"/>
    <cellStyle name="Cálculo 2 2 8 2 21 2" xfId="10355" xr:uid="{00000000-0005-0000-0000-0000EB130000}"/>
    <cellStyle name="Cálculo 2 2 8 2 21 2 2" xfId="32657" xr:uid="{00000000-0005-0000-0000-0000EC130000}"/>
    <cellStyle name="Cálculo 2 2 8 2 21 2 3" xfId="37204" xr:uid="{00000000-0005-0000-0000-0000ED130000}"/>
    <cellStyle name="Cálculo 2 2 8 2 21 2 4" xfId="19427" xr:uid="{00000000-0005-0000-0000-0000EE130000}"/>
    <cellStyle name="Cálculo 2 2 8 2 21 3" xfId="24000" xr:uid="{00000000-0005-0000-0000-0000EF130000}"/>
    <cellStyle name="Cálculo 2 2 8 2 21 4" xfId="30693" xr:uid="{00000000-0005-0000-0000-0000F0130000}"/>
    <cellStyle name="Cálculo 2 2 8 2 21 5" xfId="15099" xr:uid="{00000000-0005-0000-0000-0000F1130000}"/>
    <cellStyle name="Cálculo 2 2 8 2 22" xfId="1130" xr:uid="{00000000-0005-0000-0000-0000F2130000}"/>
    <cellStyle name="Cálculo 2 2 8 2 22 2" xfId="10356" xr:uid="{00000000-0005-0000-0000-0000F3130000}"/>
    <cellStyle name="Cálculo 2 2 8 2 22 2 2" xfId="32658" xr:uid="{00000000-0005-0000-0000-0000F4130000}"/>
    <cellStyle name="Cálculo 2 2 8 2 22 2 3" xfId="37205" xr:uid="{00000000-0005-0000-0000-0000F5130000}"/>
    <cellStyle name="Cálculo 2 2 8 2 22 2 4" xfId="19428" xr:uid="{00000000-0005-0000-0000-0000F6130000}"/>
    <cellStyle name="Cálculo 2 2 8 2 22 3" xfId="24001" xr:uid="{00000000-0005-0000-0000-0000F7130000}"/>
    <cellStyle name="Cálculo 2 2 8 2 22 4" xfId="30692" xr:uid="{00000000-0005-0000-0000-0000F8130000}"/>
    <cellStyle name="Cálculo 2 2 8 2 22 5" xfId="15100" xr:uid="{00000000-0005-0000-0000-0000F9130000}"/>
    <cellStyle name="Cálculo 2 2 8 2 23" xfId="1131" xr:uid="{00000000-0005-0000-0000-0000FA130000}"/>
    <cellStyle name="Cálculo 2 2 8 2 23 2" xfId="10357" xr:uid="{00000000-0005-0000-0000-0000FB130000}"/>
    <cellStyle name="Cálculo 2 2 8 2 23 2 2" xfId="32659" xr:uid="{00000000-0005-0000-0000-0000FC130000}"/>
    <cellStyle name="Cálculo 2 2 8 2 23 2 3" xfId="37206" xr:uid="{00000000-0005-0000-0000-0000FD130000}"/>
    <cellStyle name="Cálculo 2 2 8 2 23 2 4" xfId="19429" xr:uid="{00000000-0005-0000-0000-0000FE130000}"/>
    <cellStyle name="Cálculo 2 2 8 2 23 3" xfId="24002" xr:uid="{00000000-0005-0000-0000-0000FF130000}"/>
    <cellStyle name="Cálculo 2 2 8 2 23 4" xfId="30691" xr:uid="{00000000-0005-0000-0000-000000140000}"/>
    <cellStyle name="Cálculo 2 2 8 2 23 5" xfId="15101" xr:uid="{00000000-0005-0000-0000-000001140000}"/>
    <cellStyle name="Cálculo 2 2 8 2 24" xfId="1132" xr:uid="{00000000-0005-0000-0000-000002140000}"/>
    <cellStyle name="Cálculo 2 2 8 2 24 2" xfId="10358" xr:uid="{00000000-0005-0000-0000-000003140000}"/>
    <cellStyle name="Cálculo 2 2 8 2 24 2 2" xfId="32660" xr:uid="{00000000-0005-0000-0000-000004140000}"/>
    <cellStyle name="Cálculo 2 2 8 2 24 2 3" xfId="37207" xr:uid="{00000000-0005-0000-0000-000005140000}"/>
    <cellStyle name="Cálculo 2 2 8 2 24 2 4" xfId="19430" xr:uid="{00000000-0005-0000-0000-000006140000}"/>
    <cellStyle name="Cálculo 2 2 8 2 24 3" xfId="24003" xr:uid="{00000000-0005-0000-0000-000007140000}"/>
    <cellStyle name="Cálculo 2 2 8 2 24 4" xfId="30690" xr:uid="{00000000-0005-0000-0000-000008140000}"/>
    <cellStyle name="Cálculo 2 2 8 2 24 5" xfId="15102" xr:uid="{00000000-0005-0000-0000-000009140000}"/>
    <cellStyle name="Cálculo 2 2 8 2 25" xfId="1133" xr:uid="{00000000-0005-0000-0000-00000A140000}"/>
    <cellStyle name="Cálculo 2 2 8 2 25 2" xfId="10359" xr:uid="{00000000-0005-0000-0000-00000B140000}"/>
    <cellStyle name="Cálculo 2 2 8 2 25 2 2" xfId="32661" xr:uid="{00000000-0005-0000-0000-00000C140000}"/>
    <cellStyle name="Cálculo 2 2 8 2 25 2 3" xfId="37208" xr:uid="{00000000-0005-0000-0000-00000D140000}"/>
    <cellStyle name="Cálculo 2 2 8 2 25 2 4" xfId="19431" xr:uid="{00000000-0005-0000-0000-00000E140000}"/>
    <cellStyle name="Cálculo 2 2 8 2 25 3" xfId="24004" xr:uid="{00000000-0005-0000-0000-00000F140000}"/>
    <cellStyle name="Cálculo 2 2 8 2 25 4" xfId="30688" xr:uid="{00000000-0005-0000-0000-000010140000}"/>
    <cellStyle name="Cálculo 2 2 8 2 25 5" xfId="15103" xr:uid="{00000000-0005-0000-0000-000011140000}"/>
    <cellStyle name="Cálculo 2 2 8 2 26" xfId="1134" xr:uid="{00000000-0005-0000-0000-000012140000}"/>
    <cellStyle name="Cálculo 2 2 8 2 26 2" xfId="10360" xr:uid="{00000000-0005-0000-0000-000013140000}"/>
    <cellStyle name="Cálculo 2 2 8 2 26 2 2" xfId="32662" xr:uid="{00000000-0005-0000-0000-000014140000}"/>
    <cellStyle name="Cálculo 2 2 8 2 26 2 3" xfId="37209" xr:uid="{00000000-0005-0000-0000-000015140000}"/>
    <cellStyle name="Cálculo 2 2 8 2 26 2 4" xfId="19432" xr:uid="{00000000-0005-0000-0000-000016140000}"/>
    <cellStyle name="Cálculo 2 2 8 2 26 3" xfId="24005" xr:uid="{00000000-0005-0000-0000-000017140000}"/>
    <cellStyle name="Cálculo 2 2 8 2 26 4" xfId="30687" xr:uid="{00000000-0005-0000-0000-000018140000}"/>
    <cellStyle name="Cálculo 2 2 8 2 26 5" xfId="15104" xr:uid="{00000000-0005-0000-0000-000019140000}"/>
    <cellStyle name="Cálculo 2 2 8 2 27" xfId="1135" xr:uid="{00000000-0005-0000-0000-00001A140000}"/>
    <cellStyle name="Cálculo 2 2 8 2 27 2" xfId="10361" xr:uid="{00000000-0005-0000-0000-00001B140000}"/>
    <cellStyle name="Cálculo 2 2 8 2 27 2 2" xfId="32663" xr:uid="{00000000-0005-0000-0000-00001C140000}"/>
    <cellStyle name="Cálculo 2 2 8 2 27 2 3" xfId="37210" xr:uid="{00000000-0005-0000-0000-00001D140000}"/>
    <cellStyle name="Cálculo 2 2 8 2 27 2 4" xfId="19433" xr:uid="{00000000-0005-0000-0000-00001E140000}"/>
    <cellStyle name="Cálculo 2 2 8 2 27 3" xfId="24006" xr:uid="{00000000-0005-0000-0000-00001F140000}"/>
    <cellStyle name="Cálculo 2 2 8 2 27 4" xfId="30686" xr:uid="{00000000-0005-0000-0000-000020140000}"/>
    <cellStyle name="Cálculo 2 2 8 2 27 5" xfId="15105" xr:uid="{00000000-0005-0000-0000-000021140000}"/>
    <cellStyle name="Cálculo 2 2 8 2 28" xfId="1136" xr:uid="{00000000-0005-0000-0000-000022140000}"/>
    <cellStyle name="Cálculo 2 2 8 2 28 2" xfId="10362" xr:uid="{00000000-0005-0000-0000-000023140000}"/>
    <cellStyle name="Cálculo 2 2 8 2 28 2 2" xfId="32664" xr:uid="{00000000-0005-0000-0000-000024140000}"/>
    <cellStyle name="Cálculo 2 2 8 2 28 2 3" xfId="37211" xr:uid="{00000000-0005-0000-0000-000025140000}"/>
    <cellStyle name="Cálculo 2 2 8 2 28 2 4" xfId="19434" xr:uid="{00000000-0005-0000-0000-000026140000}"/>
    <cellStyle name="Cálculo 2 2 8 2 28 3" xfId="24007" xr:uid="{00000000-0005-0000-0000-000027140000}"/>
    <cellStyle name="Cálculo 2 2 8 2 28 4" xfId="30685" xr:uid="{00000000-0005-0000-0000-000028140000}"/>
    <cellStyle name="Cálculo 2 2 8 2 28 5" xfId="15106" xr:uid="{00000000-0005-0000-0000-000029140000}"/>
    <cellStyle name="Cálculo 2 2 8 2 29" xfId="1137" xr:uid="{00000000-0005-0000-0000-00002A140000}"/>
    <cellStyle name="Cálculo 2 2 8 2 29 2" xfId="10363" xr:uid="{00000000-0005-0000-0000-00002B140000}"/>
    <cellStyle name="Cálculo 2 2 8 2 29 2 2" xfId="32665" xr:uid="{00000000-0005-0000-0000-00002C140000}"/>
    <cellStyle name="Cálculo 2 2 8 2 29 2 3" xfId="37212" xr:uid="{00000000-0005-0000-0000-00002D140000}"/>
    <cellStyle name="Cálculo 2 2 8 2 29 2 4" xfId="19435" xr:uid="{00000000-0005-0000-0000-00002E140000}"/>
    <cellStyle name="Cálculo 2 2 8 2 29 3" xfId="24008" xr:uid="{00000000-0005-0000-0000-00002F140000}"/>
    <cellStyle name="Cálculo 2 2 8 2 29 4" xfId="30684" xr:uid="{00000000-0005-0000-0000-000030140000}"/>
    <cellStyle name="Cálculo 2 2 8 2 29 5" xfId="15107" xr:uid="{00000000-0005-0000-0000-000031140000}"/>
    <cellStyle name="Cálculo 2 2 8 2 3" xfId="1138" xr:uid="{00000000-0005-0000-0000-000032140000}"/>
    <cellStyle name="Cálculo 2 2 8 2 3 2" xfId="10364" xr:uid="{00000000-0005-0000-0000-000033140000}"/>
    <cellStyle name="Cálculo 2 2 8 2 3 2 2" xfId="32666" xr:uid="{00000000-0005-0000-0000-000034140000}"/>
    <cellStyle name="Cálculo 2 2 8 2 3 2 3" xfId="37213" xr:uid="{00000000-0005-0000-0000-000035140000}"/>
    <cellStyle name="Cálculo 2 2 8 2 3 2 4" xfId="19436" xr:uid="{00000000-0005-0000-0000-000036140000}"/>
    <cellStyle name="Cálculo 2 2 8 2 3 3" xfId="24009" xr:uid="{00000000-0005-0000-0000-000037140000}"/>
    <cellStyle name="Cálculo 2 2 8 2 3 4" xfId="30683" xr:uid="{00000000-0005-0000-0000-000038140000}"/>
    <cellStyle name="Cálculo 2 2 8 2 3 5" xfId="15108" xr:uid="{00000000-0005-0000-0000-000039140000}"/>
    <cellStyle name="Cálculo 2 2 8 2 30" xfId="1139" xr:uid="{00000000-0005-0000-0000-00003A140000}"/>
    <cellStyle name="Cálculo 2 2 8 2 30 2" xfId="10365" xr:uid="{00000000-0005-0000-0000-00003B140000}"/>
    <cellStyle name="Cálculo 2 2 8 2 30 2 2" xfId="32667" xr:uid="{00000000-0005-0000-0000-00003C140000}"/>
    <cellStyle name="Cálculo 2 2 8 2 30 2 3" xfId="37214" xr:uid="{00000000-0005-0000-0000-00003D140000}"/>
    <cellStyle name="Cálculo 2 2 8 2 30 2 4" xfId="19437" xr:uid="{00000000-0005-0000-0000-00003E140000}"/>
    <cellStyle name="Cálculo 2 2 8 2 30 3" xfId="24010" xr:uid="{00000000-0005-0000-0000-00003F140000}"/>
    <cellStyle name="Cálculo 2 2 8 2 30 4" xfId="30682" xr:uid="{00000000-0005-0000-0000-000040140000}"/>
    <cellStyle name="Cálculo 2 2 8 2 30 5" xfId="15109" xr:uid="{00000000-0005-0000-0000-000041140000}"/>
    <cellStyle name="Cálculo 2 2 8 2 31" xfId="1140" xr:uid="{00000000-0005-0000-0000-000042140000}"/>
    <cellStyle name="Cálculo 2 2 8 2 31 2" xfId="10366" xr:uid="{00000000-0005-0000-0000-000043140000}"/>
    <cellStyle name="Cálculo 2 2 8 2 31 2 2" xfId="32668" xr:uid="{00000000-0005-0000-0000-000044140000}"/>
    <cellStyle name="Cálculo 2 2 8 2 31 2 3" xfId="37215" xr:uid="{00000000-0005-0000-0000-000045140000}"/>
    <cellStyle name="Cálculo 2 2 8 2 31 2 4" xfId="19438" xr:uid="{00000000-0005-0000-0000-000046140000}"/>
    <cellStyle name="Cálculo 2 2 8 2 31 3" xfId="24011" xr:uid="{00000000-0005-0000-0000-000047140000}"/>
    <cellStyle name="Cálculo 2 2 8 2 31 4" xfId="30681" xr:uid="{00000000-0005-0000-0000-000048140000}"/>
    <cellStyle name="Cálculo 2 2 8 2 31 5" xfId="15110" xr:uid="{00000000-0005-0000-0000-000049140000}"/>
    <cellStyle name="Cálculo 2 2 8 2 32" xfId="1141" xr:uid="{00000000-0005-0000-0000-00004A140000}"/>
    <cellStyle name="Cálculo 2 2 8 2 32 2" xfId="10367" xr:uid="{00000000-0005-0000-0000-00004B140000}"/>
    <cellStyle name="Cálculo 2 2 8 2 32 2 2" xfId="32669" xr:uid="{00000000-0005-0000-0000-00004C140000}"/>
    <cellStyle name="Cálculo 2 2 8 2 32 2 3" xfId="37216" xr:uid="{00000000-0005-0000-0000-00004D140000}"/>
    <cellStyle name="Cálculo 2 2 8 2 32 2 4" xfId="19439" xr:uid="{00000000-0005-0000-0000-00004E140000}"/>
    <cellStyle name="Cálculo 2 2 8 2 32 3" xfId="24012" xr:uid="{00000000-0005-0000-0000-00004F140000}"/>
    <cellStyle name="Cálculo 2 2 8 2 32 4" xfId="30649" xr:uid="{00000000-0005-0000-0000-000050140000}"/>
    <cellStyle name="Cálculo 2 2 8 2 32 5" xfId="15111" xr:uid="{00000000-0005-0000-0000-000051140000}"/>
    <cellStyle name="Cálculo 2 2 8 2 33" xfId="1142" xr:uid="{00000000-0005-0000-0000-000052140000}"/>
    <cellStyle name="Cálculo 2 2 8 2 33 2" xfId="10368" xr:uid="{00000000-0005-0000-0000-000053140000}"/>
    <cellStyle name="Cálculo 2 2 8 2 33 2 2" xfId="32670" xr:uid="{00000000-0005-0000-0000-000054140000}"/>
    <cellStyle name="Cálculo 2 2 8 2 33 2 3" xfId="37217" xr:uid="{00000000-0005-0000-0000-000055140000}"/>
    <cellStyle name="Cálculo 2 2 8 2 33 2 4" xfId="19440" xr:uid="{00000000-0005-0000-0000-000056140000}"/>
    <cellStyle name="Cálculo 2 2 8 2 33 3" xfId="24013" xr:uid="{00000000-0005-0000-0000-000057140000}"/>
    <cellStyle name="Cálculo 2 2 8 2 33 4" xfId="30680" xr:uid="{00000000-0005-0000-0000-000058140000}"/>
    <cellStyle name="Cálculo 2 2 8 2 33 5" xfId="15112" xr:uid="{00000000-0005-0000-0000-000059140000}"/>
    <cellStyle name="Cálculo 2 2 8 2 34" xfId="1143" xr:uid="{00000000-0005-0000-0000-00005A140000}"/>
    <cellStyle name="Cálculo 2 2 8 2 34 2" xfId="10369" xr:uid="{00000000-0005-0000-0000-00005B140000}"/>
    <cellStyle name="Cálculo 2 2 8 2 34 2 2" xfId="32671" xr:uid="{00000000-0005-0000-0000-00005C140000}"/>
    <cellStyle name="Cálculo 2 2 8 2 34 2 3" xfId="37218" xr:uid="{00000000-0005-0000-0000-00005D140000}"/>
    <cellStyle name="Cálculo 2 2 8 2 34 2 4" xfId="19441" xr:uid="{00000000-0005-0000-0000-00005E140000}"/>
    <cellStyle name="Cálculo 2 2 8 2 34 3" xfId="24014" xr:uid="{00000000-0005-0000-0000-00005F140000}"/>
    <cellStyle name="Cálculo 2 2 8 2 34 4" xfId="30679" xr:uid="{00000000-0005-0000-0000-000060140000}"/>
    <cellStyle name="Cálculo 2 2 8 2 34 5" xfId="15113" xr:uid="{00000000-0005-0000-0000-000061140000}"/>
    <cellStyle name="Cálculo 2 2 8 2 35" xfId="1144" xr:uid="{00000000-0005-0000-0000-000062140000}"/>
    <cellStyle name="Cálculo 2 2 8 2 35 2" xfId="10370" xr:uid="{00000000-0005-0000-0000-000063140000}"/>
    <cellStyle name="Cálculo 2 2 8 2 35 2 2" xfId="32672" xr:uid="{00000000-0005-0000-0000-000064140000}"/>
    <cellStyle name="Cálculo 2 2 8 2 35 2 3" xfId="37219" xr:uid="{00000000-0005-0000-0000-000065140000}"/>
    <cellStyle name="Cálculo 2 2 8 2 35 2 4" xfId="19442" xr:uid="{00000000-0005-0000-0000-000066140000}"/>
    <cellStyle name="Cálculo 2 2 8 2 35 3" xfId="24015" xr:uid="{00000000-0005-0000-0000-000067140000}"/>
    <cellStyle name="Cálculo 2 2 8 2 35 4" xfId="30678" xr:uid="{00000000-0005-0000-0000-000068140000}"/>
    <cellStyle name="Cálculo 2 2 8 2 35 5" xfId="15114" xr:uid="{00000000-0005-0000-0000-000069140000}"/>
    <cellStyle name="Cálculo 2 2 8 2 36" xfId="1145" xr:uid="{00000000-0005-0000-0000-00006A140000}"/>
    <cellStyle name="Cálculo 2 2 8 2 36 2" xfId="10371" xr:uid="{00000000-0005-0000-0000-00006B140000}"/>
    <cellStyle name="Cálculo 2 2 8 2 36 2 2" xfId="32673" xr:uid="{00000000-0005-0000-0000-00006C140000}"/>
    <cellStyle name="Cálculo 2 2 8 2 36 2 3" xfId="37220" xr:uid="{00000000-0005-0000-0000-00006D140000}"/>
    <cellStyle name="Cálculo 2 2 8 2 36 2 4" xfId="19443" xr:uid="{00000000-0005-0000-0000-00006E140000}"/>
    <cellStyle name="Cálculo 2 2 8 2 36 3" xfId="24016" xr:uid="{00000000-0005-0000-0000-00006F140000}"/>
    <cellStyle name="Cálculo 2 2 8 2 36 4" xfId="30677" xr:uid="{00000000-0005-0000-0000-000070140000}"/>
    <cellStyle name="Cálculo 2 2 8 2 36 5" xfId="15115" xr:uid="{00000000-0005-0000-0000-000071140000}"/>
    <cellStyle name="Cálculo 2 2 8 2 37" xfId="1146" xr:uid="{00000000-0005-0000-0000-000072140000}"/>
    <cellStyle name="Cálculo 2 2 8 2 37 2" xfId="10372" xr:uid="{00000000-0005-0000-0000-000073140000}"/>
    <cellStyle name="Cálculo 2 2 8 2 37 2 2" xfId="32674" xr:uid="{00000000-0005-0000-0000-000074140000}"/>
    <cellStyle name="Cálculo 2 2 8 2 37 2 3" xfId="37221" xr:uid="{00000000-0005-0000-0000-000075140000}"/>
    <cellStyle name="Cálculo 2 2 8 2 37 2 4" xfId="19444" xr:uid="{00000000-0005-0000-0000-000076140000}"/>
    <cellStyle name="Cálculo 2 2 8 2 37 3" xfId="24017" xr:uid="{00000000-0005-0000-0000-000077140000}"/>
    <cellStyle name="Cálculo 2 2 8 2 37 4" xfId="30676" xr:uid="{00000000-0005-0000-0000-000078140000}"/>
    <cellStyle name="Cálculo 2 2 8 2 37 5" xfId="15116" xr:uid="{00000000-0005-0000-0000-000079140000}"/>
    <cellStyle name="Cálculo 2 2 8 2 38" xfId="1147" xr:uid="{00000000-0005-0000-0000-00007A140000}"/>
    <cellStyle name="Cálculo 2 2 8 2 38 2" xfId="10373" xr:uid="{00000000-0005-0000-0000-00007B140000}"/>
    <cellStyle name="Cálculo 2 2 8 2 38 2 2" xfId="32675" xr:uid="{00000000-0005-0000-0000-00007C140000}"/>
    <cellStyle name="Cálculo 2 2 8 2 38 2 3" xfId="37222" xr:uid="{00000000-0005-0000-0000-00007D140000}"/>
    <cellStyle name="Cálculo 2 2 8 2 38 2 4" xfId="19445" xr:uid="{00000000-0005-0000-0000-00007E140000}"/>
    <cellStyle name="Cálculo 2 2 8 2 38 3" xfId="24018" xr:uid="{00000000-0005-0000-0000-00007F140000}"/>
    <cellStyle name="Cálculo 2 2 8 2 38 4" xfId="30675" xr:uid="{00000000-0005-0000-0000-000080140000}"/>
    <cellStyle name="Cálculo 2 2 8 2 38 5" xfId="15117" xr:uid="{00000000-0005-0000-0000-000081140000}"/>
    <cellStyle name="Cálculo 2 2 8 2 39" xfId="1116" xr:uid="{00000000-0005-0000-0000-000082140000}"/>
    <cellStyle name="Cálculo 2 2 8 2 39 2" xfId="10342" xr:uid="{00000000-0005-0000-0000-000083140000}"/>
    <cellStyle name="Cálculo 2 2 8 2 39 2 2" xfId="32644" xr:uid="{00000000-0005-0000-0000-000084140000}"/>
    <cellStyle name="Cálculo 2 2 8 2 39 2 3" xfId="37191" xr:uid="{00000000-0005-0000-0000-000085140000}"/>
    <cellStyle name="Cálculo 2 2 8 2 39 2 4" xfId="19414" xr:uid="{00000000-0005-0000-0000-000086140000}"/>
    <cellStyle name="Cálculo 2 2 8 2 39 3" xfId="23987" xr:uid="{00000000-0005-0000-0000-000087140000}"/>
    <cellStyle name="Cálculo 2 2 8 2 39 4" xfId="30707" xr:uid="{00000000-0005-0000-0000-000088140000}"/>
    <cellStyle name="Cálculo 2 2 8 2 39 5" xfId="15086" xr:uid="{00000000-0005-0000-0000-000089140000}"/>
    <cellStyle name="Cálculo 2 2 8 2 4" xfId="1148" xr:uid="{00000000-0005-0000-0000-00008A140000}"/>
    <cellStyle name="Cálculo 2 2 8 2 4 2" xfId="10374" xr:uid="{00000000-0005-0000-0000-00008B140000}"/>
    <cellStyle name="Cálculo 2 2 8 2 4 2 2" xfId="32676" xr:uid="{00000000-0005-0000-0000-00008C140000}"/>
    <cellStyle name="Cálculo 2 2 8 2 4 2 3" xfId="37223" xr:uid="{00000000-0005-0000-0000-00008D140000}"/>
    <cellStyle name="Cálculo 2 2 8 2 4 2 4" xfId="19446" xr:uid="{00000000-0005-0000-0000-00008E140000}"/>
    <cellStyle name="Cálculo 2 2 8 2 4 3" xfId="24019" xr:uid="{00000000-0005-0000-0000-00008F140000}"/>
    <cellStyle name="Cálculo 2 2 8 2 4 4" xfId="30674" xr:uid="{00000000-0005-0000-0000-000090140000}"/>
    <cellStyle name="Cálculo 2 2 8 2 4 5" xfId="15118" xr:uid="{00000000-0005-0000-0000-000091140000}"/>
    <cellStyle name="Cálculo 2 2 8 2 40" xfId="9618" xr:uid="{00000000-0005-0000-0000-000092140000}"/>
    <cellStyle name="Cálculo 2 2 8 2 40 2" xfId="13906" xr:uid="{00000000-0005-0000-0000-000093140000}"/>
    <cellStyle name="Cálculo 2 2 8 2 40 2 2" xfId="36208" xr:uid="{00000000-0005-0000-0000-000094140000}"/>
    <cellStyle name="Cálculo 2 2 8 2 40 2 3" xfId="40755" xr:uid="{00000000-0005-0000-0000-000095140000}"/>
    <cellStyle name="Cálculo 2 2 8 2 40 2 4" xfId="22978" xr:uid="{00000000-0005-0000-0000-000096140000}"/>
    <cellStyle name="Cálculo 2 2 8 2 40 3" xfId="31920" xr:uid="{00000000-0005-0000-0000-000097140000}"/>
    <cellStyle name="Cálculo 2 2 8 2 40 4" xfId="36467" xr:uid="{00000000-0005-0000-0000-000098140000}"/>
    <cellStyle name="Cálculo 2 2 8 2 40 5" xfId="18690" xr:uid="{00000000-0005-0000-0000-000099140000}"/>
    <cellStyle name="Cálculo 2 2 8 2 41" xfId="470" xr:uid="{00000000-0005-0000-0000-00009A140000}"/>
    <cellStyle name="Cálculo 2 2 8 2 41 2" xfId="23341" xr:uid="{00000000-0005-0000-0000-00009B140000}"/>
    <cellStyle name="Cálculo 2 2 8 2 41 3" xfId="31346" xr:uid="{00000000-0005-0000-0000-00009C140000}"/>
    <cellStyle name="Cálculo 2 2 8 2 41 4" xfId="14440" xr:uid="{00000000-0005-0000-0000-00009D140000}"/>
    <cellStyle name="Cálculo 2 2 8 2 42" xfId="23180" xr:uid="{00000000-0005-0000-0000-00009E140000}"/>
    <cellStyle name="Cálculo 2 2 8 2 43" xfId="31506" xr:uid="{00000000-0005-0000-0000-00009F140000}"/>
    <cellStyle name="Cálculo 2 2 8 2 44" xfId="14279" xr:uid="{00000000-0005-0000-0000-0000A0140000}"/>
    <cellStyle name="Cálculo 2 2 8 2 5" xfId="1149" xr:uid="{00000000-0005-0000-0000-0000A1140000}"/>
    <cellStyle name="Cálculo 2 2 8 2 5 2" xfId="10375" xr:uid="{00000000-0005-0000-0000-0000A2140000}"/>
    <cellStyle name="Cálculo 2 2 8 2 5 2 2" xfId="32677" xr:uid="{00000000-0005-0000-0000-0000A3140000}"/>
    <cellStyle name="Cálculo 2 2 8 2 5 2 3" xfId="37224" xr:uid="{00000000-0005-0000-0000-0000A4140000}"/>
    <cellStyle name="Cálculo 2 2 8 2 5 2 4" xfId="19447" xr:uid="{00000000-0005-0000-0000-0000A5140000}"/>
    <cellStyle name="Cálculo 2 2 8 2 5 3" xfId="24020" xr:uid="{00000000-0005-0000-0000-0000A6140000}"/>
    <cellStyle name="Cálculo 2 2 8 2 5 4" xfId="30673" xr:uid="{00000000-0005-0000-0000-0000A7140000}"/>
    <cellStyle name="Cálculo 2 2 8 2 5 5" xfId="15119" xr:uid="{00000000-0005-0000-0000-0000A8140000}"/>
    <cellStyle name="Cálculo 2 2 8 2 6" xfId="1150" xr:uid="{00000000-0005-0000-0000-0000A9140000}"/>
    <cellStyle name="Cálculo 2 2 8 2 6 2" xfId="10376" xr:uid="{00000000-0005-0000-0000-0000AA140000}"/>
    <cellStyle name="Cálculo 2 2 8 2 6 2 2" xfId="32678" xr:uid="{00000000-0005-0000-0000-0000AB140000}"/>
    <cellStyle name="Cálculo 2 2 8 2 6 2 3" xfId="37225" xr:uid="{00000000-0005-0000-0000-0000AC140000}"/>
    <cellStyle name="Cálculo 2 2 8 2 6 2 4" xfId="19448" xr:uid="{00000000-0005-0000-0000-0000AD140000}"/>
    <cellStyle name="Cálculo 2 2 8 2 6 3" xfId="24021" xr:uid="{00000000-0005-0000-0000-0000AE140000}"/>
    <cellStyle name="Cálculo 2 2 8 2 6 4" xfId="30672" xr:uid="{00000000-0005-0000-0000-0000AF140000}"/>
    <cellStyle name="Cálculo 2 2 8 2 6 5" xfId="15120" xr:uid="{00000000-0005-0000-0000-0000B0140000}"/>
    <cellStyle name="Cálculo 2 2 8 2 7" xfId="1151" xr:uid="{00000000-0005-0000-0000-0000B1140000}"/>
    <cellStyle name="Cálculo 2 2 8 2 7 2" xfId="10377" xr:uid="{00000000-0005-0000-0000-0000B2140000}"/>
    <cellStyle name="Cálculo 2 2 8 2 7 2 2" xfId="32679" xr:uid="{00000000-0005-0000-0000-0000B3140000}"/>
    <cellStyle name="Cálculo 2 2 8 2 7 2 3" xfId="37226" xr:uid="{00000000-0005-0000-0000-0000B4140000}"/>
    <cellStyle name="Cálculo 2 2 8 2 7 2 4" xfId="19449" xr:uid="{00000000-0005-0000-0000-0000B5140000}"/>
    <cellStyle name="Cálculo 2 2 8 2 7 3" xfId="24022" xr:uid="{00000000-0005-0000-0000-0000B6140000}"/>
    <cellStyle name="Cálculo 2 2 8 2 7 4" xfId="30671" xr:uid="{00000000-0005-0000-0000-0000B7140000}"/>
    <cellStyle name="Cálculo 2 2 8 2 7 5" xfId="15121" xr:uid="{00000000-0005-0000-0000-0000B8140000}"/>
    <cellStyle name="Cálculo 2 2 8 2 8" xfId="1152" xr:uid="{00000000-0005-0000-0000-0000B9140000}"/>
    <cellStyle name="Cálculo 2 2 8 2 8 2" xfId="10378" xr:uid="{00000000-0005-0000-0000-0000BA140000}"/>
    <cellStyle name="Cálculo 2 2 8 2 8 2 2" xfId="32680" xr:uid="{00000000-0005-0000-0000-0000BB140000}"/>
    <cellStyle name="Cálculo 2 2 8 2 8 2 3" xfId="37227" xr:uid="{00000000-0005-0000-0000-0000BC140000}"/>
    <cellStyle name="Cálculo 2 2 8 2 8 2 4" xfId="19450" xr:uid="{00000000-0005-0000-0000-0000BD140000}"/>
    <cellStyle name="Cálculo 2 2 8 2 8 3" xfId="24023" xr:uid="{00000000-0005-0000-0000-0000BE140000}"/>
    <cellStyle name="Cálculo 2 2 8 2 8 4" xfId="30670" xr:uid="{00000000-0005-0000-0000-0000BF140000}"/>
    <cellStyle name="Cálculo 2 2 8 2 8 5" xfId="15122" xr:uid="{00000000-0005-0000-0000-0000C0140000}"/>
    <cellStyle name="Cálculo 2 2 8 2 9" xfId="1153" xr:uid="{00000000-0005-0000-0000-0000C1140000}"/>
    <cellStyle name="Cálculo 2 2 8 2 9 2" xfId="10379" xr:uid="{00000000-0005-0000-0000-0000C2140000}"/>
    <cellStyle name="Cálculo 2 2 8 2 9 2 2" xfId="32681" xr:uid="{00000000-0005-0000-0000-0000C3140000}"/>
    <cellStyle name="Cálculo 2 2 8 2 9 2 3" xfId="37228" xr:uid="{00000000-0005-0000-0000-0000C4140000}"/>
    <cellStyle name="Cálculo 2 2 8 2 9 2 4" xfId="19451" xr:uid="{00000000-0005-0000-0000-0000C5140000}"/>
    <cellStyle name="Cálculo 2 2 8 2 9 3" xfId="24024" xr:uid="{00000000-0005-0000-0000-0000C6140000}"/>
    <cellStyle name="Cálculo 2 2 8 2 9 4" xfId="30669" xr:uid="{00000000-0005-0000-0000-0000C7140000}"/>
    <cellStyle name="Cálculo 2 2 8 2 9 5" xfId="15123" xr:uid="{00000000-0005-0000-0000-0000C8140000}"/>
    <cellStyle name="Cálculo 2 2 8 20" xfId="1154" xr:uid="{00000000-0005-0000-0000-0000C9140000}"/>
    <cellStyle name="Cálculo 2 2 8 20 2" xfId="10380" xr:uid="{00000000-0005-0000-0000-0000CA140000}"/>
    <cellStyle name="Cálculo 2 2 8 20 2 2" xfId="32682" xr:uid="{00000000-0005-0000-0000-0000CB140000}"/>
    <cellStyle name="Cálculo 2 2 8 20 2 3" xfId="37229" xr:uid="{00000000-0005-0000-0000-0000CC140000}"/>
    <cellStyle name="Cálculo 2 2 8 20 2 4" xfId="19452" xr:uid="{00000000-0005-0000-0000-0000CD140000}"/>
    <cellStyle name="Cálculo 2 2 8 20 3" xfId="24025" xr:uid="{00000000-0005-0000-0000-0000CE140000}"/>
    <cellStyle name="Cálculo 2 2 8 20 4" xfId="30668" xr:uid="{00000000-0005-0000-0000-0000CF140000}"/>
    <cellStyle name="Cálculo 2 2 8 20 5" xfId="15124" xr:uid="{00000000-0005-0000-0000-0000D0140000}"/>
    <cellStyle name="Cálculo 2 2 8 21" xfId="1155" xr:uid="{00000000-0005-0000-0000-0000D1140000}"/>
    <cellStyle name="Cálculo 2 2 8 21 2" xfId="10381" xr:uid="{00000000-0005-0000-0000-0000D2140000}"/>
    <cellStyle name="Cálculo 2 2 8 21 2 2" xfId="32683" xr:uid="{00000000-0005-0000-0000-0000D3140000}"/>
    <cellStyle name="Cálculo 2 2 8 21 2 3" xfId="37230" xr:uid="{00000000-0005-0000-0000-0000D4140000}"/>
    <cellStyle name="Cálculo 2 2 8 21 2 4" xfId="19453" xr:uid="{00000000-0005-0000-0000-0000D5140000}"/>
    <cellStyle name="Cálculo 2 2 8 21 3" xfId="24026" xr:uid="{00000000-0005-0000-0000-0000D6140000}"/>
    <cellStyle name="Cálculo 2 2 8 21 4" xfId="30667" xr:uid="{00000000-0005-0000-0000-0000D7140000}"/>
    <cellStyle name="Cálculo 2 2 8 21 5" xfId="15125" xr:uid="{00000000-0005-0000-0000-0000D8140000}"/>
    <cellStyle name="Cálculo 2 2 8 22" xfId="1156" xr:uid="{00000000-0005-0000-0000-0000D9140000}"/>
    <cellStyle name="Cálculo 2 2 8 22 2" xfId="10382" xr:uid="{00000000-0005-0000-0000-0000DA140000}"/>
    <cellStyle name="Cálculo 2 2 8 22 2 2" xfId="32684" xr:uid="{00000000-0005-0000-0000-0000DB140000}"/>
    <cellStyle name="Cálculo 2 2 8 22 2 3" xfId="37231" xr:uid="{00000000-0005-0000-0000-0000DC140000}"/>
    <cellStyle name="Cálculo 2 2 8 22 2 4" xfId="19454" xr:uid="{00000000-0005-0000-0000-0000DD140000}"/>
    <cellStyle name="Cálculo 2 2 8 22 3" xfId="24027" xr:uid="{00000000-0005-0000-0000-0000DE140000}"/>
    <cellStyle name="Cálculo 2 2 8 22 4" xfId="30666" xr:uid="{00000000-0005-0000-0000-0000DF140000}"/>
    <cellStyle name="Cálculo 2 2 8 22 5" xfId="15126" xr:uid="{00000000-0005-0000-0000-0000E0140000}"/>
    <cellStyle name="Cálculo 2 2 8 23" xfId="1157" xr:uid="{00000000-0005-0000-0000-0000E1140000}"/>
    <cellStyle name="Cálculo 2 2 8 23 2" xfId="10383" xr:uid="{00000000-0005-0000-0000-0000E2140000}"/>
    <cellStyle name="Cálculo 2 2 8 23 2 2" xfId="32685" xr:uid="{00000000-0005-0000-0000-0000E3140000}"/>
    <cellStyle name="Cálculo 2 2 8 23 2 3" xfId="37232" xr:uid="{00000000-0005-0000-0000-0000E4140000}"/>
    <cellStyle name="Cálculo 2 2 8 23 2 4" xfId="19455" xr:uid="{00000000-0005-0000-0000-0000E5140000}"/>
    <cellStyle name="Cálculo 2 2 8 23 3" xfId="24028" xr:uid="{00000000-0005-0000-0000-0000E6140000}"/>
    <cellStyle name="Cálculo 2 2 8 23 4" xfId="30665" xr:uid="{00000000-0005-0000-0000-0000E7140000}"/>
    <cellStyle name="Cálculo 2 2 8 23 5" xfId="15127" xr:uid="{00000000-0005-0000-0000-0000E8140000}"/>
    <cellStyle name="Cálculo 2 2 8 24" xfId="1158" xr:uid="{00000000-0005-0000-0000-0000E9140000}"/>
    <cellStyle name="Cálculo 2 2 8 24 2" xfId="10384" xr:uid="{00000000-0005-0000-0000-0000EA140000}"/>
    <cellStyle name="Cálculo 2 2 8 24 2 2" xfId="32686" xr:uid="{00000000-0005-0000-0000-0000EB140000}"/>
    <cellStyle name="Cálculo 2 2 8 24 2 3" xfId="37233" xr:uid="{00000000-0005-0000-0000-0000EC140000}"/>
    <cellStyle name="Cálculo 2 2 8 24 2 4" xfId="19456" xr:uid="{00000000-0005-0000-0000-0000ED140000}"/>
    <cellStyle name="Cálculo 2 2 8 24 3" xfId="24029" xr:uid="{00000000-0005-0000-0000-0000EE140000}"/>
    <cellStyle name="Cálculo 2 2 8 24 4" xfId="30664" xr:uid="{00000000-0005-0000-0000-0000EF140000}"/>
    <cellStyle name="Cálculo 2 2 8 24 5" xfId="15128" xr:uid="{00000000-0005-0000-0000-0000F0140000}"/>
    <cellStyle name="Cálculo 2 2 8 25" xfId="1159" xr:uid="{00000000-0005-0000-0000-0000F1140000}"/>
    <cellStyle name="Cálculo 2 2 8 25 2" xfId="10385" xr:uid="{00000000-0005-0000-0000-0000F2140000}"/>
    <cellStyle name="Cálculo 2 2 8 25 2 2" xfId="32687" xr:uid="{00000000-0005-0000-0000-0000F3140000}"/>
    <cellStyle name="Cálculo 2 2 8 25 2 3" xfId="37234" xr:uid="{00000000-0005-0000-0000-0000F4140000}"/>
    <cellStyle name="Cálculo 2 2 8 25 2 4" xfId="19457" xr:uid="{00000000-0005-0000-0000-0000F5140000}"/>
    <cellStyle name="Cálculo 2 2 8 25 3" xfId="24030" xr:uid="{00000000-0005-0000-0000-0000F6140000}"/>
    <cellStyle name="Cálculo 2 2 8 25 4" xfId="30663" xr:uid="{00000000-0005-0000-0000-0000F7140000}"/>
    <cellStyle name="Cálculo 2 2 8 25 5" xfId="15129" xr:uid="{00000000-0005-0000-0000-0000F8140000}"/>
    <cellStyle name="Cálculo 2 2 8 26" xfId="1160" xr:uid="{00000000-0005-0000-0000-0000F9140000}"/>
    <cellStyle name="Cálculo 2 2 8 26 2" xfId="10386" xr:uid="{00000000-0005-0000-0000-0000FA140000}"/>
    <cellStyle name="Cálculo 2 2 8 26 2 2" xfId="32688" xr:uid="{00000000-0005-0000-0000-0000FB140000}"/>
    <cellStyle name="Cálculo 2 2 8 26 2 3" xfId="37235" xr:uid="{00000000-0005-0000-0000-0000FC140000}"/>
    <cellStyle name="Cálculo 2 2 8 26 2 4" xfId="19458" xr:uid="{00000000-0005-0000-0000-0000FD140000}"/>
    <cellStyle name="Cálculo 2 2 8 26 3" xfId="24031" xr:uid="{00000000-0005-0000-0000-0000FE140000}"/>
    <cellStyle name="Cálculo 2 2 8 26 4" xfId="30662" xr:uid="{00000000-0005-0000-0000-0000FF140000}"/>
    <cellStyle name="Cálculo 2 2 8 26 5" xfId="15130" xr:uid="{00000000-0005-0000-0000-000000150000}"/>
    <cellStyle name="Cálculo 2 2 8 27" xfId="1161" xr:uid="{00000000-0005-0000-0000-000001150000}"/>
    <cellStyle name="Cálculo 2 2 8 27 2" xfId="10387" xr:uid="{00000000-0005-0000-0000-000002150000}"/>
    <cellStyle name="Cálculo 2 2 8 27 2 2" xfId="32689" xr:uid="{00000000-0005-0000-0000-000003150000}"/>
    <cellStyle name="Cálculo 2 2 8 27 2 3" xfId="37236" xr:uid="{00000000-0005-0000-0000-000004150000}"/>
    <cellStyle name="Cálculo 2 2 8 27 2 4" xfId="19459" xr:uid="{00000000-0005-0000-0000-000005150000}"/>
    <cellStyle name="Cálculo 2 2 8 27 3" xfId="24032" xr:uid="{00000000-0005-0000-0000-000006150000}"/>
    <cellStyle name="Cálculo 2 2 8 27 4" xfId="30661" xr:uid="{00000000-0005-0000-0000-000007150000}"/>
    <cellStyle name="Cálculo 2 2 8 27 5" xfId="15131" xr:uid="{00000000-0005-0000-0000-000008150000}"/>
    <cellStyle name="Cálculo 2 2 8 28" xfId="1162" xr:uid="{00000000-0005-0000-0000-000009150000}"/>
    <cellStyle name="Cálculo 2 2 8 28 2" xfId="10388" xr:uid="{00000000-0005-0000-0000-00000A150000}"/>
    <cellStyle name="Cálculo 2 2 8 28 2 2" xfId="32690" xr:uid="{00000000-0005-0000-0000-00000B150000}"/>
    <cellStyle name="Cálculo 2 2 8 28 2 3" xfId="37237" xr:uid="{00000000-0005-0000-0000-00000C150000}"/>
    <cellStyle name="Cálculo 2 2 8 28 2 4" xfId="19460" xr:uid="{00000000-0005-0000-0000-00000D150000}"/>
    <cellStyle name="Cálculo 2 2 8 28 3" xfId="24033" xr:uid="{00000000-0005-0000-0000-00000E150000}"/>
    <cellStyle name="Cálculo 2 2 8 28 4" xfId="30660" xr:uid="{00000000-0005-0000-0000-00000F150000}"/>
    <cellStyle name="Cálculo 2 2 8 28 5" xfId="15132" xr:uid="{00000000-0005-0000-0000-000010150000}"/>
    <cellStyle name="Cálculo 2 2 8 29" xfId="1105" xr:uid="{00000000-0005-0000-0000-000011150000}"/>
    <cellStyle name="Cálculo 2 2 8 29 2" xfId="10331" xr:uid="{00000000-0005-0000-0000-000012150000}"/>
    <cellStyle name="Cálculo 2 2 8 29 2 2" xfId="32633" xr:uid="{00000000-0005-0000-0000-000013150000}"/>
    <cellStyle name="Cálculo 2 2 8 29 2 3" xfId="37180" xr:uid="{00000000-0005-0000-0000-000014150000}"/>
    <cellStyle name="Cálculo 2 2 8 29 2 4" xfId="19403" xr:uid="{00000000-0005-0000-0000-000015150000}"/>
    <cellStyle name="Cálculo 2 2 8 29 3" xfId="23976" xr:uid="{00000000-0005-0000-0000-000016150000}"/>
    <cellStyle name="Cálculo 2 2 8 29 4" xfId="30718" xr:uid="{00000000-0005-0000-0000-000017150000}"/>
    <cellStyle name="Cálculo 2 2 8 29 5" xfId="15075" xr:uid="{00000000-0005-0000-0000-000018150000}"/>
    <cellStyle name="Cálculo 2 2 8 3" xfId="1163" xr:uid="{00000000-0005-0000-0000-000019150000}"/>
    <cellStyle name="Cálculo 2 2 8 3 2" xfId="10389" xr:uid="{00000000-0005-0000-0000-00001A150000}"/>
    <cellStyle name="Cálculo 2 2 8 3 2 2" xfId="32691" xr:uid="{00000000-0005-0000-0000-00001B150000}"/>
    <cellStyle name="Cálculo 2 2 8 3 2 3" xfId="37238" xr:uid="{00000000-0005-0000-0000-00001C150000}"/>
    <cellStyle name="Cálculo 2 2 8 3 2 4" xfId="19461" xr:uid="{00000000-0005-0000-0000-00001D150000}"/>
    <cellStyle name="Cálculo 2 2 8 3 3" xfId="24034" xr:uid="{00000000-0005-0000-0000-00001E150000}"/>
    <cellStyle name="Cálculo 2 2 8 3 4" xfId="30659" xr:uid="{00000000-0005-0000-0000-00001F150000}"/>
    <cellStyle name="Cálculo 2 2 8 3 5" xfId="15133" xr:uid="{00000000-0005-0000-0000-000020150000}"/>
    <cellStyle name="Cálculo 2 2 8 30" xfId="9549" xr:uid="{00000000-0005-0000-0000-000021150000}"/>
    <cellStyle name="Cálculo 2 2 8 30 2" xfId="13850" xr:uid="{00000000-0005-0000-0000-000022150000}"/>
    <cellStyle name="Cálculo 2 2 8 30 2 2" xfId="36152" xr:uid="{00000000-0005-0000-0000-000023150000}"/>
    <cellStyle name="Cálculo 2 2 8 30 2 3" xfId="40699" xr:uid="{00000000-0005-0000-0000-000024150000}"/>
    <cellStyle name="Cálculo 2 2 8 30 2 4" xfId="22922" xr:uid="{00000000-0005-0000-0000-000025150000}"/>
    <cellStyle name="Cálculo 2 2 8 30 3" xfId="31851" xr:uid="{00000000-0005-0000-0000-000026150000}"/>
    <cellStyle name="Cálculo 2 2 8 30 4" xfId="36398" xr:uid="{00000000-0005-0000-0000-000027150000}"/>
    <cellStyle name="Cálculo 2 2 8 30 5" xfId="18621" xr:uid="{00000000-0005-0000-0000-000028150000}"/>
    <cellStyle name="Cálculo 2 2 8 31" xfId="23103" xr:uid="{00000000-0005-0000-0000-000029150000}"/>
    <cellStyle name="Cálculo 2 2 8 32" xfId="31573" xr:uid="{00000000-0005-0000-0000-00002A150000}"/>
    <cellStyle name="Cálculo 2 2 8 33" xfId="14202" xr:uid="{00000000-0005-0000-0000-00002B150000}"/>
    <cellStyle name="Cálculo 2 2 8 4" xfId="1164" xr:uid="{00000000-0005-0000-0000-00002C150000}"/>
    <cellStyle name="Cálculo 2 2 8 4 2" xfId="10390" xr:uid="{00000000-0005-0000-0000-00002D150000}"/>
    <cellStyle name="Cálculo 2 2 8 4 2 2" xfId="32692" xr:uid="{00000000-0005-0000-0000-00002E150000}"/>
    <cellStyle name="Cálculo 2 2 8 4 2 3" xfId="37239" xr:uid="{00000000-0005-0000-0000-00002F150000}"/>
    <cellStyle name="Cálculo 2 2 8 4 2 4" xfId="19462" xr:uid="{00000000-0005-0000-0000-000030150000}"/>
    <cellStyle name="Cálculo 2 2 8 4 3" xfId="24035" xr:uid="{00000000-0005-0000-0000-000031150000}"/>
    <cellStyle name="Cálculo 2 2 8 4 4" xfId="30658" xr:uid="{00000000-0005-0000-0000-000032150000}"/>
    <cellStyle name="Cálculo 2 2 8 4 5" xfId="15134" xr:uid="{00000000-0005-0000-0000-000033150000}"/>
    <cellStyle name="Cálculo 2 2 8 5" xfId="1165" xr:uid="{00000000-0005-0000-0000-000034150000}"/>
    <cellStyle name="Cálculo 2 2 8 5 2" xfId="10391" xr:uid="{00000000-0005-0000-0000-000035150000}"/>
    <cellStyle name="Cálculo 2 2 8 5 2 2" xfId="32693" xr:uid="{00000000-0005-0000-0000-000036150000}"/>
    <cellStyle name="Cálculo 2 2 8 5 2 3" xfId="37240" xr:uid="{00000000-0005-0000-0000-000037150000}"/>
    <cellStyle name="Cálculo 2 2 8 5 2 4" xfId="19463" xr:uid="{00000000-0005-0000-0000-000038150000}"/>
    <cellStyle name="Cálculo 2 2 8 5 3" xfId="24036" xr:uid="{00000000-0005-0000-0000-000039150000}"/>
    <cellStyle name="Cálculo 2 2 8 5 4" xfId="30657" xr:uid="{00000000-0005-0000-0000-00003A150000}"/>
    <cellStyle name="Cálculo 2 2 8 5 5" xfId="15135" xr:uid="{00000000-0005-0000-0000-00003B150000}"/>
    <cellStyle name="Cálculo 2 2 8 6" xfId="1166" xr:uid="{00000000-0005-0000-0000-00003C150000}"/>
    <cellStyle name="Cálculo 2 2 8 6 2" xfId="10392" xr:uid="{00000000-0005-0000-0000-00003D150000}"/>
    <cellStyle name="Cálculo 2 2 8 6 2 2" xfId="32694" xr:uid="{00000000-0005-0000-0000-00003E150000}"/>
    <cellStyle name="Cálculo 2 2 8 6 2 3" xfId="37241" xr:uid="{00000000-0005-0000-0000-00003F150000}"/>
    <cellStyle name="Cálculo 2 2 8 6 2 4" xfId="19464" xr:uid="{00000000-0005-0000-0000-000040150000}"/>
    <cellStyle name="Cálculo 2 2 8 6 3" xfId="24037" xr:uid="{00000000-0005-0000-0000-000041150000}"/>
    <cellStyle name="Cálculo 2 2 8 6 4" xfId="30656" xr:uid="{00000000-0005-0000-0000-000042150000}"/>
    <cellStyle name="Cálculo 2 2 8 6 5" xfId="15136" xr:uid="{00000000-0005-0000-0000-000043150000}"/>
    <cellStyle name="Cálculo 2 2 8 7" xfId="1167" xr:uid="{00000000-0005-0000-0000-000044150000}"/>
    <cellStyle name="Cálculo 2 2 8 7 2" xfId="10393" xr:uid="{00000000-0005-0000-0000-000045150000}"/>
    <cellStyle name="Cálculo 2 2 8 7 2 2" xfId="32695" xr:uid="{00000000-0005-0000-0000-000046150000}"/>
    <cellStyle name="Cálculo 2 2 8 7 2 3" xfId="37242" xr:uid="{00000000-0005-0000-0000-000047150000}"/>
    <cellStyle name="Cálculo 2 2 8 7 2 4" xfId="19465" xr:uid="{00000000-0005-0000-0000-000048150000}"/>
    <cellStyle name="Cálculo 2 2 8 7 3" xfId="24038" xr:uid="{00000000-0005-0000-0000-000049150000}"/>
    <cellStyle name="Cálculo 2 2 8 7 4" xfId="30655" xr:uid="{00000000-0005-0000-0000-00004A150000}"/>
    <cellStyle name="Cálculo 2 2 8 7 5" xfId="15137" xr:uid="{00000000-0005-0000-0000-00004B150000}"/>
    <cellStyle name="Cálculo 2 2 8 8" xfId="1168" xr:uid="{00000000-0005-0000-0000-00004C150000}"/>
    <cellStyle name="Cálculo 2 2 8 8 2" xfId="10394" xr:uid="{00000000-0005-0000-0000-00004D150000}"/>
    <cellStyle name="Cálculo 2 2 8 8 2 2" xfId="32696" xr:uid="{00000000-0005-0000-0000-00004E150000}"/>
    <cellStyle name="Cálculo 2 2 8 8 2 3" xfId="37243" xr:uid="{00000000-0005-0000-0000-00004F150000}"/>
    <cellStyle name="Cálculo 2 2 8 8 2 4" xfId="19466" xr:uid="{00000000-0005-0000-0000-000050150000}"/>
    <cellStyle name="Cálculo 2 2 8 8 3" xfId="24039" xr:uid="{00000000-0005-0000-0000-000051150000}"/>
    <cellStyle name="Cálculo 2 2 8 8 4" xfId="30654" xr:uid="{00000000-0005-0000-0000-000052150000}"/>
    <cellStyle name="Cálculo 2 2 8 8 5" xfId="15138" xr:uid="{00000000-0005-0000-0000-000053150000}"/>
    <cellStyle name="Cálculo 2 2 8 9" xfId="1169" xr:uid="{00000000-0005-0000-0000-000054150000}"/>
    <cellStyle name="Cálculo 2 2 8 9 2" xfId="10395" xr:uid="{00000000-0005-0000-0000-000055150000}"/>
    <cellStyle name="Cálculo 2 2 8 9 2 2" xfId="32697" xr:uid="{00000000-0005-0000-0000-000056150000}"/>
    <cellStyle name="Cálculo 2 2 8 9 2 3" xfId="37244" xr:uid="{00000000-0005-0000-0000-000057150000}"/>
    <cellStyle name="Cálculo 2 2 8 9 2 4" xfId="19467" xr:uid="{00000000-0005-0000-0000-000058150000}"/>
    <cellStyle name="Cálculo 2 2 8 9 3" xfId="24040" xr:uid="{00000000-0005-0000-0000-000059150000}"/>
    <cellStyle name="Cálculo 2 2 8 9 4" xfId="30653" xr:uid="{00000000-0005-0000-0000-00005A150000}"/>
    <cellStyle name="Cálculo 2 2 8 9 5" xfId="15139" xr:uid="{00000000-0005-0000-0000-00005B150000}"/>
    <cellStyle name="Cálculo 2 2 9" xfId="120" xr:uid="{00000000-0005-0000-0000-00005C150000}"/>
    <cellStyle name="Cálculo 2 2 9 10" xfId="1171" xr:uid="{00000000-0005-0000-0000-00005D150000}"/>
    <cellStyle name="Cálculo 2 2 9 10 2" xfId="10397" xr:uid="{00000000-0005-0000-0000-00005E150000}"/>
    <cellStyle name="Cálculo 2 2 9 10 2 2" xfId="32699" xr:uid="{00000000-0005-0000-0000-00005F150000}"/>
    <cellStyle name="Cálculo 2 2 9 10 2 3" xfId="37246" xr:uid="{00000000-0005-0000-0000-000060150000}"/>
    <cellStyle name="Cálculo 2 2 9 10 2 4" xfId="19469" xr:uid="{00000000-0005-0000-0000-000061150000}"/>
    <cellStyle name="Cálculo 2 2 9 10 3" xfId="24042" xr:uid="{00000000-0005-0000-0000-000062150000}"/>
    <cellStyle name="Cálculo 2 2 9 10 4" xfId="30651" xr:uid="{00000000-0005-0000-0000-000063150000}"/>
    <cellStyle name="Cálculo 2 2 9 10 5" xfId="15141" xr:uid="{00000000-0005-0000-0000-000064150000}"/>
    <cellStyle name="Cálculo 2 2 9 11" xfId="1172" xr:uid="{00000000-0005-0000-0000-000065150000}"/>
    <cellStyle name="Cálculo 2 2 9 11 2" xfId="10398" xr:uid="{00000000-0005-0000-0000-000066150000}"/>
    <cellStyle name="Cálculo 2 2 9 11 2 2" xfId="32700" xr:uid="{00000000-0005-0000-0000-000067150000}"/>
    <cellStyle name="Cálculo 2 2 9 11 2 3" xfId="37247" xr:uid="{00000000-0005-0000-0000-000068150000}"/>
    <cellStyle name="Cálculo 2 2 9 11 2 4" xfId="19470" xr:uid="{00000000-0005-0000-0000-000069150000}"/>
    <cellStyle name="Cálculo 2 2 9 11 3" xfId="24043" xr:uid="{00000000-0005-0000-0000-00006A150000}"/>
    <cellStyle name="Cálculo 2 2 9 11 4" xfId="30650" xr:uid="{00000000-0005-0000-0000-00006B150000}"/>
    <cellStyle name="Cálculo 2 2 9 11 5" xfId="15142" xr:uid="{00000000-0005-0000-0000-00006C150000}"/>
    <cellStyle name="Cálculo 2 2 9 12" xfId="1173" xr:uid="{00000000-0005-0000-0000-00006D150000}"/>
    <cellStyle name="Cálculo 2 2 9 12 2" xfId="10399" xr:uid="{00000000-0005-0000-0000-00006E150000}"/>
    <cellStyle name="Cálculo 2 2 9 12 2 2" xfId="32701" xr:uid="{00000000-0005-0000-0000-00006F150000}"/>
    <cellStyle name="Cálculo 2 2 9 12 2 3" xfId="37248" xr:uid="{00000000-0005-0000-0000-000070150000}"/>
    <cellStyle name="Cálculo 2 2 9 12 2 4" xfId="19471" xr:uid="{00000000-0005-0000-0000-000071150000}"/>
    <cellStyle name="Cálculo 2 2 9 12 3" xfId="24044" xr:uid="{00000000-0005-0000-0000-000072150000}"/>
    <cellStyle name="Cálculo 2 2 9 12 4" xfId="30648" xr:uid="{00000000-0005-0000-0000-000073150000}"/>
    <cellStyle name="Cálculo 2 2 9 12 5" xfId="15143" xr:uid="{00000000-0005-0000-0000-000074150000}"/>
    <cellStyle name="Cálculo 2 2 9 13" xfId="1174" xr:uid="{00000000-0005-0000-0000-000075150000}"/>
    <cellStyle name="Cálculo 2 2 9 13 2" xfId="10400" xr:uid="{00000000-0005-0000-0000-000076150000}"/>
    <cellStyle name="Cálculo 2 2 9 13 2 2" xfId="32702" xr:uid="{00000000-0005-0000-0000-000077150000}"/>
    <cellStyle name="Cálculo 2 2 9 13 2 3" xfId="37249" xr:uid="{00000000-0005-0000-0000-000078150000}"/>
    <cellStyle name="Cálculo 2 2 9 13 2 4" xfId="19472" xr:uid="{00000000-0005-0000-0000-000079150000}"/>
    <cellStyle name="Cálculo 2 2 9 13 3" xfId="24045" xr:uid="{00000000-0005-0000-0000-00007A150000}"/>
    <cellStyle name="Cálculo 2 2 9 13 4" xfId="30647" xr:uid="{00000000-0005-0000-0000-00007B150000}"/>
    <cellStyle name="Cálculo 2 2 9 13 5" xfId="15144" xr:uid="{00000000-0005-0000-0000-00007C150000}"/>
    <cellStyle name="Cálculo 2 2 9 14" xfId="1175" xr:uid="{00000000-0005-0000-0000-00007D150000}"/>
    <cellStyle name="Cálculo 2 2 9 14 2" xfId="10401" xr:uid="{00000000-0005-0000-0000-00007E150000}"/>
    <cellStyle name="Cálculo 2 2 9 14 2 2" xfId="32703" xr:uid="{00000000-0005-0000-0000-00007F150000}"/>
    <cellStyle name="Cálculo 2 2 9 14 2 3" xfId="37250" xr:uid="{00000000-0005-0000-0000-000080150000}"/>
    <cellStyle name="Cálculo 2 2 9 14 2 4" xfId="19473" xr:uid="{00000000-0005-0000-0000-000081150000}"/>
    <cellStyle name="Cálculo 2 2 9 14 3" xfId="24046" xr:uid="{00000000-0005-0000-0000-000082150000}"/>
    <cellStyle name="Cálculo 2 2 9 14 4" xfId="30646" xr:uid="{00000000-0005-0000-0000-000083150000}"/>
    <cellStyle name="Cálculo 2 2 9 14 5" xfId="15145" xr:uid="{00000000-0005-0000-0000-000084150000}"/>
    <cellStyle name="Cálculo 2 2 9 15" xfId="1176" xr:uid="{00000000-0005-0000-0000-000085150000}"/>
    <cellStyle name="Cálculo 2 2 9 15 2" xfId="10402" xr:uid="{00000000-0005-0000-0000-000086150000}"/>
    <cellStyle name="Cálculo 2 2 9 15 2 2" xfId="32704" xr:uid="{00000000-0005-0000-0000-000087150000}"/>
    <cellStyle name="Cálculo 2 2 9 15 2 3" xfId="37251" xr:uid="{00000000-0005-0000-0000-000088150000}"/>
    <cellStyle name="Cálculo 2 2 9 15 2 4" xfId="19474" xr:uid="{00000000-0005-0000-0000-000089150000}"/>
    <cellStyle name="Cálculo 2 2 9 15 3" xfId="24047" xr:uid="{00000000-0005-0000-0000-00008A150000}"/>
    <cellStyle name="Cálculo 2 2 9 15 4" xfId="30645" xr:uid="{00000000-0005-0000-0000-00008B150000}"/>
    <cellStyle name="Cálculo 2 2 9 15 5" xfId="15146" xr:uid="{00000000-0005-0000-0000-00008C150000}"/>
    <cellStyle name="Cálculo 2 2 9 16" xfId="1177" xr:uid="{00000000-0005-0000-0000-00008D150000}"/>
    <cellStyle name="Cálculo 2 2 9 16 2" xfId="10403" xr:uid="{00000000-0005-0000-0000-00008E150000}"/>
    <cellStyle name="Cálculo 2 2 9 16 2 2" xfId="32705" xr:uid="{00000000-0005-0000-0000-00008F150000}"/>
    <cellStyle name="Cálculo 2 2 9 16 2 3" xfId="37252" xr:uid="{00000000-0005-0000-0000-000090150000}"/>
    <cellStyle name="Cálculo 2 2 9 16 2 4" xfId="19475" xr:uid="{00000000-0005-0000-0000-000091150000}"/>
    <cellStyle name="Cálculo 2 2 9 16 3" xfId="24048" xr:uid="{00000000-0005-0000-0000-000092150000}"/>
    <cellStyle name="Cálculo 2 2 9 16 4" xfId="30644" xr:uid="{00000000-0005-0000-0000-000093150000}"/>
    <cellStyle name="Cálculo 2 2 9 16 5" xfId="15147" xr:uid="{00000000-0005-0000-0000-000094150000}"/>
    <cellStyle name="Cálculo 2 2 9 17" xfId="1178" xr:uid="{00000000-0005-0000-0000-000095150000}"/>
    <cellStyle name="Cálculo 2 2 9 17 2" xfId="10404" xr:uid="{00000000-0005-0000-0000-000096150000}"/>
    <cellStyle name="Cálculo 2 2 9 17 2 2" xfId="32706" xr:uid="{00000000-0005-0000-0000-000097150000}"/>
    <cellStyle name="Cálculo 2 2 9 17 2 3" xfId="37253" xr:uid="{00000000-0005-0000-0000-000098150000}"/>
    <cellStyle name="Cálculo 2 2 9 17 2 4" xfId="19476" xr:uid="{00000000-0005-0000-0000-000099150000}"/>
    <cellStyle name="Cálculo 2 2 9 17 3" xfId="24049" xr:uid="{00000000-0005-0000-0000-00009A150000}"/>
    <cellStyle name="Cálculo 2 2 9 17 4" xfId="30643" xr:uid="{00000000-0005-0000-0000-00009B150000}"/>
    <cellStyle name="Cálculo 2 2 9 17 5" xfId="15148" xr:uid="{00000000-0005-0000-0000-00009C150000}"/>
    <cellStyle name="Cálculo 2 2 9 18" xfId="1179" xr:uid="{00000000-0005-0000-0000-00009D150000}"/>
    <cellStyle name="Cálculo 2 2 9 18 2" xfId="10405" xr:uid="{00000000-0005-0000-0000-00009E150000}"/>
    <cellStyle name="Cálculo 2 2 9 18 2 2" xfId="32707" xr:uid="{00000000-0005-0000-0000-00009F150000}"/>
    <cellStyle name="Cálculo 2 2 9 18 2 3" xfId="37254" xr:uid="{00000000-0005-0000-0000-0000A0150000}"/>
    <cellStyle name="Cálculo 2 2 9 18 2 4" xfId="19477" xr:uid="{00000000-0005-0000-0000-0000A1150000}"/>
    <cellStyle name="Cálculo 2 2 9 18 3" xfId="24050" xr:uid="{00000000-0005-0000-0000-0000A2150000}"/>
    <cellStyle name="Cálculo 2 2 9 18 4" xfId="30642" xr:uid="{00000000-0005-0000-0000-0000A3150000}"/>
    <cellStyle name="Cálculo 2 2 9 18 5" xfId="15149" xr:uid="{00000000-0005-0000-0000-0000A4150000}"/>
    <cellStyle name="Cálculo 2 2 9 19" xfId="1180" xr:uid="{00000000-0005-0000-0000-0000A5150000}"/>
    <cellStyle name="Cálculo 2 2 9 19 2" xfId="10406" xr:uid="{00000000-0005-0000-0000-0000A6150000}"/>
    <cellStyle name="Cálculo 2 2 9 19 2 2" xfId="32708" xr:uid="{00000000-0005-0000-0000-0000A7150000}"/>
    <cellStyle name="Cálculo 2 2 9 19 2 3" xfId="37255" xr:uid="{00000000-0005-0000-0000-0000A8150000}"/>
    <cellStyle name="Cálculo 2 2 9 19 2 4" xfId="19478" xr:uid="{00000000-0005-0000-0000-0000A9150000}"/>
    <cellStyle name="Cálculo 2 2 9 19 3" xfId="24051" xr:uid="{00000000-0005-0000-0000-0000AA150000}"/>
    <cellStyle name="Cálculo 2 2 9 19 4" xfId="30584" xr:uid="{00000000-0005-0000-0000-0000AB150000}"/>
    <cellStyle name="Cálculo 2 2 9 19 5" xfId="15150" xr:uid="{00000000-0005-0000-0000-0000AC150000}"/>
    <cellStyle name="Cálculo 2 2 9 2" xfId="1181" xr:uid="{00000000-0005-0000-0000-0000AD150000}"/>
    <cellStyle name="Cálculo 2 2 9 2 2" xfId="10407" xr:uid="{00000000-0005-0000-0000-0000AE150000}"/>
    <cellStyle name="Cálculo 2 2 9 2 2 2" xfId="32709" xr:uid="{00000000-0005-0000-0000-0000AF150000}"/>
    <cellStyle name="Cálculo 2 2 9 2 2 3" xfId="37256" xr:uid="{00000000-0005-0000-0000-0000B0150000}"/>
    <cellStyle name="Cálculo 2 2 9 2 2 4" xfId="19479" xr:uid="{00000000-0005-0000-0000-0000B1150000}"/>
    <cellStyle name="Cálculo 2 2 9 2 3" xfId="24052" xr:uid="{00000000-0005-0000-0000-0000B2150000}"/>
    <cellStyle name="Cálculo 2 2 9 2 4" xfId="30641" xr:uid="{00000000-0005-0000-0000-0000B3150000}"/>
    <cellStyle name="Cálculo 2 2 9 2 5" xfId="15151" xr:uid="{00000000-0005-0000-0000-0000B4150000}"/>
    <cellStyle name="Cálculo 2 2 9 20" xfId="1182" xr:uid="{00000000-0005-0000-0000-0000B5150000}"/>
    <cellStyle name="Cálculo 2 2 9 20 2" xfId="10408" xr:uid="{00000000-0005-0000-0000-0000B6150000}"/>
    <cellStyle name="Cálculo 2 2 9 20 2 2" xfId="32710" xr:uid="{00000000-0005-0000-0000-0000B7150000}"/>
    <cellStyle name="Cálculo 2 2 9 20 2 3" xfId="37257" xr:uid="{00000000-0005-0000-0000-0000B8150000}"/>
    <cellStyle name="Cálculo 2 2 9 20 2 4" xfId="19480" xr:uid="{00000000-0005-0000-0000-0000B9150000}"/>
    <cellStyle name="Cálculo 2 2 9 20 3" xfId="24053" xr:uid="{00000000-0005-0000-0000-0000BA150000}"/>
    <cellStyle name="Cálculo 2 2 9 20 4" xfId="30640" xr:uid="{00000000-0005-0000-0000-0000BB150000}"/>
    <cellStyle name="Cálculo 2 2 9 20 5" xfId="15152" xr:uid="{00000000-0005-0000-0000-0000BC150000}"/>
    <cellStyle name="Cálculo 2 2 9 21" xfId="1183" xr:uid="{00000000-0005-0000-0000-0000BD150000}"/>
    <cellStyle name="Cálculo 2 2 9 21 2" xfId="10409" xr:uid="{00000000-0005-0000-0000-0000BE150000}"/>
    <cellStyle name="Cálculo 2 2 9 21 2 2" xfId="32711" xr:uid="{00000000-0005-0000-0000-0000BF150000}"/>
    <cellStyle name="Cálculo 2 2 9 21 2 3" xfId="37258" xr:uid="{00000000-0005-0000-0000-0000C0150000}"/>
    <cellStyle name="Cálculo 2 2 9 21 2 4" xfId="19481" xr:uid="{00000000-0005-0000-0000-0000C1150000}"/>
    <cellStyle name="Cálculo 2 2 9 21 3" xfId="24054" xr:uid="{00000000-0005-0000-0000-0000C2150000}"/>
    <cellStyle name="Cálculo 2 2 9 21 4" xfId="30639" xr:uid="{00000000-0005-0000-0000-0000C3150000}"/>
    <cellStyle name="Cálculo 2 2 9 21 5" xfId="15153" xr:uid="{00000000-0005-0000-0000-0000C4150000}"/>
    <cellStyle name="Cálculo 2 2 9 22" xfId="1184" xr:uid="{00000000-0005-0000-0000-0000C5150000}"/>
    <cellStyle name="Cálculo 2 2 9 22 2" xfId="10410" xr:uid="{00000000-0005-0000-0000-0000C6150000}"/>
    <cellStyle name="Cálculo 2 2 9 22 2 2" xfId="32712" xr:uid="{00000000-0005-0000-0000-0000C7150000}"/>
    <cellStyle name="Cálculo 2 2 9 22 2 3" xfId="37259" xr:uid="{00000000-0005-0000-0000-0000C8150000}"/>
    <cellStyle name="Cálculo 2 2 9 22 2 4" xfId="19482" xr:uid="{00000000-0005-0000-0000-0000C9150000}"/>
    <cellStyle name="Cálculo 2 2 9 22 3" xfId="24055" xr:uid="{00000000-0005-0000-0000-0000CA150000}"/>
    <cellStyle name="Cálculo 2 2 9 22 4" xfId="30638" xr:uid="{00000000-0005-0000-0000-0000CB150000}"/>
    <cellStyle name="Cálculo 2 2 9 22 5" xfId="15154" xr:uid="{00000000-0005-0000-0000-0000CC150000}"/>
    <cellStyle name="Cálculo 2 2 9 23" xfId="1185" xr:uid="{00000000-0005-0000-0000-0000CD150000}"/>
    <cellStyle name="Cálculo 2 2 9 23 2" xfId="10411" xr:uid="{00000000-0005-0000-0000-0000CE150000}"/>
    <cellStyle name="Cálculo 2 2 9 23 2 2" xfId="32713" xr:uid="{00000000-0005-0000-0000-0000CF150000}"/>
    <cellStyle name="Cálculo 2 2 9 23 2 3" xfId="37260" xr:uid="{00000000-0005-0000-0000-0000D0150000}"/>
    <cellStyle name="Cálculo 2 2 9 23 2 4" xfId="19483" xr:uid="{00000000-0005-0000-0000-0000D1150000}"/>
    <cellStyle name="Cálculo 2 2 9 23 3" xfId="24056" xr:uid="{00000000-0005-0000-0000-0000D2150000}"/>
    <cellStyle name="Cálculo 2 2 9 23 4" xfId="30637" xr:uid="{00000000-0005-0000-0000-0000D3150000}"/>
    <cellStyle name="Cálculo 2 2 9 23 5" xfId="15155" xr:uid="{00000000-0005-0000-0000-0000D4150000}"/>
    <cellStyle name="Cálculo 2 2 9 24" xfId="1186" xr:uid="{00000000-0005-0000-0000-0000D5150000}"/>
    <cellStyle name="Cálculo 2 2 9 24 2" xfId="10412" xr:uid="{00000000-0005-0000-0000-0000D6150000}"/>
    <cellStyle name="Cálculo 2 2 9 24 2 2" xfId="32714" xr:uid="{00000000-0005-0000-0000-0000D7150000}"/>
    <cellStyle name="Cálculo 2 2 9 24 2 3" xfId="37261" xr:uid="{00000000-0005-0000-0000-0000D8150000}"/>
    <cellStyle name="Cálculo 2 2 9 24 2 4" xfId="19484" xr:uid="{00000000-0005-0000-0000-0000D9150000}"/>
    <cellStyle name="Cálculo 2 2 9 24 3" xfId="24057" xr:uid="{00000000-0005-0000-0000-0000DA150000}"/>
    <cellStyle name="Cálculo 2 2 9 24 4" xfId="30636" xr:uid="{00000000-0005-0000-0000-0000DB150000}"/>
    <cellStyle name="Cálculo 2 2 9 24 5" xfId="15156" xr:uid="{00000000-0005-0000-0000-0000DC150000}"/>
    <cellStyle name="Cálculo 2 2 9 25" xfId="1187" xr:uid="{00000000-0005-0000-0000-0000DD150000}"/>
    <cellStyle name="Cálculo 2 2 9 25 2" xfId="10413" xr:uid="{00000000-0005-0000-0000-0000DE150000}"/>
    <cellStyle name="Cálculo 2 2 9 25 2 2" xfId="32715" xr:uid="{00000000-0005-0000-0000-0000DF150000}"/>
    <cellStyle name="Cálculo 2 2 9 25 2 3" xfId="37262" xr:uid="{00000000-0005-0000-0000-0000E0150000}"/>
    <cellStyle name="Cálculo 2 2 9 25 2 4" xfId="19485" xr:uid="{00000000-0005-0000-0000-0000E1150000}"/>
    <cellStyle name="Cálculo 2 2 9 25 3" xfId="24058" xr:uid="{00000000-0005-0000-0000-0000E2150000}"/>
    <cellStyle name="Cálculo 2 2 9 25 4" xfId="30635" xr:uid="{00000000-0005-0000-0000-0000E3150000}"/>
    <cellStyle name="Cálculo 2 2 9 25 5" xfId="15157" xr:uid="{00000000-0005-0000-0000-0000E4150000}"/>
    <cellStyle name="Cálculo 2 2 9 26" xfId="1188" xr:uid="{00000000-0005-0000-0000-0000E5150000}"/>
    <cellStyle name="Cálculo 2 2 9 26 2" xfId="10414" xr:uid="{00000000-0005-0000-0000-0000E6150000}"/>
    <cellStyle name="Cálculo 2 2 9 26 2 2" xfId="32716" xr:uid="{00000000-0005-0000-0000-0000E7150000}"/>
    <cellStyle name="Cálculo 2 2 9 26 2 3" xfId="37263" xr:uid="{00000000-0005-0000-0000-0000E8150000}"/>
    <cellStyle name="Cálculo 2 2 9 26 2 4" xfId="19486" xr:uid="{00000000-0005-0000-0000-0000E9150000}"/>
    <cellStyle name="Cálculo 2 2 9 26 3" xfId="24059" xr:uid="{00000000-0005-0000-0000-0000EA150000}"/>
    <cellStyle name="Cálculo 2 2 9 26 4" xfId="30634" xr:uid="{00000000-0005-0000-0000-0000EB150000}"/>
    <cellStyle name="Cálculo 2 2 9 26 5" xfId="15158" xr:uid="{00000000-0005-0000-0000-0000EC150000}"/>
    <cellStyle name="Cálculo 2 2 9 27" xfId="1189" xr:uid="{00000000-0005-0000-0000-0000ED150000}"/>
    <cellStyle name="Cálculo 2 2 9 27 2" xfId="10415" xr:uid="{00000000-0005-0000-0000-0000EE150000}"/>
    <cellStyle name="Cálculo 2 2 9 27 2 2" xfId="32717" xr:uid="{00000000-0005-0000-0000-0000EF150000}"/>
    <cellStyle name="Cálculo 2 2 9 27 2 3" xfId="37264" xr:uid="{00000000-0005-0000-0000-0000F0150000}"/>
    <cellStyle name="Cálculo 2 2 9 27 2 4" xfId="19487" xr:uid="{00000000-0005-0000-0000-0000F1150000}"/>
    <cellStyle name="Cálculo 2 2 9 27 3" xfId="24060" xr:uid="{00000000-0005-0000-0000-0000F2150000}"/>
    <cellStyle name="Cálculo 2 2 9 27 4" xfId="30633" xr:uid="{00000000-0005-0000-0000-0000F3150000}"/>
    <cellStyle name="Cálculo 2 2 9 27 5" xfId="15159" xr:uid="{00000000-0005-0000-0000-0000F4150000}"/>
    <cellStyle name="Cálculo 2 2 9 28" xfId="1190" xr:uid="{00000000-0005-0000-0000-0000F5150000}"/>
    <cellStyle name="Cálculo 2 2 9 28 2" xfId="10416" xr:uid="{00000000-0005-0000-0000-0000F6150000}"/>
    <cellStyle name="Cálculo 2 2 9 28 2 2" xfId="32718" xr:uid="{00000000-0005-0000-0000-0000F7150000}"/>
    <cellStyle name="Cálculo 2 2 9 28 2 3" xfId="37265" xr:uid="{00000000-0005-0000-0000-0000F8150000}"/>
    <cellStyle name="Cálculo 2 2 9 28 2 4" xfId="19488" xr:uid="{00000000-0005-0000-0000-0000F9150000}"/>
    <cellStyle name="Cálculo 2 2 9 28 3" xfId="24061" xr:uid="{00000000-0005-0000-0000-0000FA150000}"/>
    <cellStyle name="Cálculo 2 2 9 28 4" xfId="30632" xr:uid="{00000000-0005-0000-0000-0000FB150000}"/>
    <cellStyle name="Cálculo 2 2 9 28 5" xfId="15160" xr:uid="{00000000-0005-0000-0000-0000FC150000}"/>
    <cellStyle name="Cálculo 2 2 9 29" xfId="1191" xr:uid="{00000000-0005-0000-0000-0000FD150000}"/>
    <cellStyle name="Cálculo 2 2 9 29 2" xfId="10417" xr:uid="{00000000-0005-0000-0000-0000FE150000}"/>
    <cellStyle name="Cálculo 2 2 9 29 2 2" xfId="32719" xr:uid="{00000000-0005-0000-0000-0000FF150000}"/>
    <cellStyle name="Cálculo 2 2 9 29 2 3" xfId="37266" xr:uid="{00000000-0005-0000-0000-000000160000}"/>
    <cellStyle name="Cálculo 2 2 9 29 2 4" xfId="19489" xr:uid="{00000000-0005-0000-0000-000001160000}"/>
    <cellStyle name="Cálculo 2 2 9 29 3" xfId="24062" xr:uid="{00000000-0005-0000-0000-000002160000}"/>
    <cellStyle name="Cálculo 2 2 9 29 4" xfId="30631" xr:uid="{00000000-0005-0000-0000-000003160000}"/>
    <cellStyle name="Cálculo 2 2 9 29 5" xfId="15161" xr:uid="{00000000-0005-0000-0000-000004160000}"/>
    <cellStyle name="Cálculo 2 2 9 3" xfId="1192" xr:uid="{00000000-0005-0000-0000-000005160000}"/>
    <cellStyle name="Cálculo 2 2 9 3 2" xfId="10418" xr:uid="{00000000-0005-0000-0000-000006160000}"/>
    <cellStyle name="Cálculo 2 2 9 3 2 2" xfId="32720" xr:uid="{00000000-0005-0000-0000-000007160000}"/>
    <cellStyle name="Cálculo 2 2 9 3 2 3" xfId="37267" xr:uid="{00000000-0005-0000-0000-000008160000}"/>
    <cellStyle name="Cálculo 2 2 9 3 2 4" xfId="19490" xr:uid="{00000000-0005-0000-0000-000009160000}"/>
    <cellStyle name="Cálculo 2 2 9 3 3" xfId="24063" xr:uid="{00000000-0005-0000-0000-00000A160000}"/>
    <cellStyle name="Cálculo 2 2 9 3 4" xfId="30630" xr:uid="{00000000-0005-0000-0000-00000B160000}"/>
    <cellStyle name="Cálculo 2 2 9 3 5" xfId="15162" xr:uid="{00000000-0005-0000-0000-00000C160000}"/>
    <cellStyle name="Cálculo 2 2 9 30" xfId="1193" xr:uid="{00000000-0005-0000-0000-00000D160000}"/>
    <cellStyle name="Cálculo 2 2 9 30 2" xfId="10419" xr:uid="{00000000-0005-0000-0000-00000E160000}"/>
    <cellStyle name="Cálculo 2 2 9 30 2 2" xfId="32721" xr:uid="{00000000-0005-0000-0000-00000F160000}"/>
    <cellStyle name="Cálculo 2 2 9 30 2 3" xfId="37268" xr:uid="{00000000-0005-0000-0000-000010160000}"/>
    <cellStyle name="Cálculo 2 2 9 30 2 4" xfId="19491" xr:uid="{00000000-0005-0000-0000-000011160000}"/>
    <cellStyle name="Cálculo 2 2 9 30 3" xfId="24064" xr:uid="{00000000-0005-0000-0000-000012160000}"/>
    <cellStyle name="Cálculo 2 2 9 30 4" xfId="30629" xr:uid="{00000000-0005-0000-0000-000013160000}"/>
    <cellStyle name="Cálculo 2 2 9 30 5" xfId="15163" xr:uid="{00000000-0005-0000-0000-000014160000}"/>
    <cellStyle name="Cálculo 2 2 9 31" xfId="1194" xr:uid="{00000000-0005-0000-0000-000015160000}"/>
    <cellStyle name="Cálculo 2 2 9 31 2" xfId="10420" xr:uid="{00000000-0005-0000-0000-000016160000}"/>
    <cellStyle name="Cálculo 2 2 9 31 2 2" xfId="32722" xr:uid="{00000000-0005-0000-0000-000017160000}"/>
    <cellStyle name="Cálculo 2 2 9 31 2 3" xfId="37269" xr:uid="{00000000-0005-0000-0000-000018160000}"/>
    <cellStyle name="Cálculo 2 2 9 31 2 4" xfId="19492" xr:uid="{00000000-0005-0000-0000-000019160000}"/>
    <cellStyle name="Cálculo 2 2 9 31 3" xfId="24065" xr:uid="{00000000-0005-0000-0000-00001A160000}"/>
    <cellStyle name="Cálculo 2 2 9 31 4" xfId="30628" xr:uid="{00000000-0005-0000-0000-00001B160000}"/>
    <cellStyle name="Cálculo 2 2 9 31 5" xfId="15164" xr:uid="{00000000-0005-0000-0000-00001C160000}"/>
    <cellStyle name="Cálculo 2 2 9 32" xfId="1195" xr:uid="{00000000-0005-0000-0000-00001D160000}"/>
    <cellStyle name="Cálculo 2 2 9 32 2" xfId="10421" xr:uid="{00000000-0005-0000-0000-00001E160000}"/>
    <cellStyle name="Cálculo 2 2 9 32 2 2" xfId="32723" xr:uid="{00000000-0005-0000-0000-00001F160000}"/>
    <cellStyle name="Cálculo 2 2 9 32 2 3" xfId="37270" xr:uid="{00000000-0005-0000-0000-000020160000}"/>
    <cellStyle name="Cálculo 2 2 9 32 2 4" xfId="19493" xr:uid="{00000000-0005-0000-0000-000021160000}"/>
    <cellStyle name="Cálculo 2 2 9 32 3" xfId="24066" xr:uid="{00000000-0005-0000-0000-000022160000}"/>
    <cellStyle name="Cálculo 2 2 9 32 4" xfId="30627" xr:uid="{00000000-0005-0000-0000-000023160000}"/>
    <cellStyle name="Cálculo 2 2 9 32 5" xfId="15165" xr:uid="{00000000-0005-0000-0000-000024160000}"/>
    <cellStyle name="Cálculo 2 2 9 33" xfId="1196" xr:uid="{00000000-0005-0000-0000-000025160000}"/>
    <cellStyle name="Cálculo 2 2 9 33 2" xfId="10422" xr:uid="{00000000-0005-0000-0000-000026160000}"/>
    <cellStyle name="Cálculo 2 2 9 33 2 2" xfId="32724" xr:uid="{00000000-0005-0000-0000-000027160000}"/>
    <cellStyle name="Cálculo 2 2 9 33 2 3" xfId="37271" xr:uid="{00000000-0005-0000-0000-000028160000}"/>
    <cellStyle name="Cálculo 2 2 9 33 2 4" xfId="19494" xr:uid="{00000000-0005-0000-0000-000029160000}"/>
    <cellStyle name="Cálculo 2 2 9 33 3" xfId="24067" xr:uid="{00000000-0005-0000-0000-00002A160000}"/>
    <cellStyle name="Cálculo 2 2 9 33 4" xfId="30595" xr:uid="{00000000-0005-0000-0000-00002B160000}"/>
    <cellStyle name="Cálculo 2 2 9 33 5" xfId="15166" xr:uid="{00000000-0005-0000-0000-00002C160000}"/>
    <cellStyle name="Cálculo 2 2 9 34" xfId="1197" xr:uid="{00000000-0005-0000-0000-00002D160000}"/>
    <cellStyle name="Cálculo 2 2 9 34 2" xfId="10423" xr:uid="{00000000-0005-0000-0000-00002E160000}"/>
    <cellStyle name="Cálculo 2 2 9 34 2 2" xfId="32725" xr:uid="{00000000-0005-0000-0000-00002F160000}"/>
    <cellStyle name="Cálculo 2 2 9 34 2 3" xfId="37272" xr:uid="{00000000-0005-0000-0000-000030160000}"/>
    <cellStyle name="Cálculo 2 2 9 34 2 4" xfId="19495" xr:uid="{00000000-0005-0000-0000-000031160000}"/>
    <cellStyle name="Cálculo 2 2 9 34 3" xfId="24068" xr:uid="{00000000-0005-0000-0000-000032160000}"/>
    <cellStyle name="Cálculo 2 2 9 34 4" xfId="30626" xr:uid="{00000000-0005-0000-0000-000033160000}"/>
    <cellStyle name="Cálculo 2 2 9 34 5" xfId="15167" xr:uid="{00000000-0005-0000-0000-000034160000}"/>
    <cellStyle name="Cálculo 2 2 9 35" xfId="1198" xr:uid="{00000000-0005-0000-0000-000035160000}"/>
    <cellStyle name="Cálculo 2 2 9 35 2" xfId="10424" xr:uid="{00000000-0005-0000-0000-000036160000}"/>
    <cellStyle name="Cálculo 2 2 9 35 2 2" xfId="32726" xr:uid="{00000000-0005-0000-0000-000037160000}"/>
    <cellStyle name="Cálculo 2 2 9 35 2 3" xfId="37273" xr:uid="{00000000-0005-0000-0000-000038160000}"/>
    <cellStyle name="Cálculo 2 2 9 35 2 4" xfId="19496" xr:uid="{00000000-0005-0000-0000-000039160000}"/>
    <cellStyle name="Cálculo 2 2 9 35 3" xfId="24069" xr:uid="{00000000-0005-0000-0000-00003A160000}"/>
    <cellStyle name="Cálculo 2 2 9 35 4" xfId="30625" xr:uid="{00000000-0005-0000-0000-00003B160000}"/>
    <cellStyle name="Cálculo 2 2 9 35 5" xfId="15168" xr:uid="{00000000-0005-0000-0000-00003C160000}"/>
    <cellStyle name="Cálculo 2 2 9 36" xfId="1199" xr:uid="{00000000-0005-0000-0000-00003D160000}"/>
    <cellStyle name="Cálculo 2 2 9 36 2" xfId="10425" xr:uid="{00000000-0005-0000-0000-00003E160000}"/>
    <cellStyle name="Cálculo 2 2 9 36 2 2" xfId="32727" xr:uid="{00000000-0005-0000-0000-00003F160000}"/>
    <cellStyle name="Cálculo 2 2 9 36 2 3" xfId="37274" xr:uid="{00000000-0005-0000-0000-000040160000}"/>
    <cellStyle name="Cálculo 2 2 9 36 2 4" xfId="19497" xr:uid="{00000000-0005-0000-0000-000041160000}"/>
    <cellStyle name="Cálculo 2 2 9 36 3" xfId="24070" xr:uid="{00000000-0005-0000-0000-000042160000}"/>
    <cellStyle name="Cálculo 2 2 9 36 4" xfId="30624" xr:uid="{00000000-0005-0000-0000-000043160000}"/>
    <cellStyle name="Cálculo 2 2 9 36 5" xfId="15169" xr:uid="{00000000-0005-0000-0000-000044160000}"/>
    <cellStyle name="Cálculo 2 2 9 37" xfId="1200" xr:uid="{00000000-0005-0000-0000-000045160000}"/>
    <cellStyle name="Cálculo 2 2 9 37 2" xfId="10426" xr:uid="{00000000-0005-0000-0000-000046160000}"/>
    <cellStyle name="Cálculo 2 2 9 37 2 2" xfId="32728" xr:uid="{00000000-0005-0000-0000-000047160000}"/>
    <cellStyle name="Cálculo 2 2 9 37 2 3" xfId="37275" xr:uid="{00000000-0005-0000-0000-000048160000}"/>
    <cellStyle name="Cálculo 2 2 9 37 2 4" xfId="19498" xr:uid="{00000000-0005-0000-0000-000049160000}"/>
    <cellStyle name="Cálculo 2 2 9 37 3" xfId="24071" xr:uid="{00000000-0005-0000-0000-00004A160000}"/>
    <cellStyle name="Cálculo 2 2 9 37 4" xfId="30623" xr:uid="{00000000-0005-0000-0000-00004B160000}"/>
    <cellStyle name="Cálculo 2 2 9 37 5" xfId="15170" xr:uid="{00000000-0005-0000-0000-00004C160000}"/>
    <cellStyle name="Cálculo 2 2 9 38" xfId="1201" xr:uid="{00000000-0005-0000-0000-00004D160000}"/>
    <cellStyle name="Cálculo 2 2 9 38 2" xfId="10427" xr:uid="{00000000-0005-0000-0000-00004E160000}"/>
    <cellStyle name="Cálculo 2 2 9 38 2 2" xfId="32729" xr:uid="{00000000-0005-0000-0000-00004F160000}"/>
    <cellStyle name="Cálculo 2 2 9 38 2 3" xfId="37276" xr:uid="{00000000-0005-0000-0000-000050160000}"/>
    <cellStyle name="Cálculo 2 2 9 38 2 4" xfId="19499" xr:uid="{00000000-0005-0000-0000-000051160000}"/>
    <cellStyle name="Cálculo 2 2 9 38 3" xfId="24072" xr:uid="{00000000-0005-0000-0000-000052160000}"/>
    <cellStyle name="Cálculo 2 2 9 38 4" xfId="30622" xr:uid="{00000000-0005-0000-0000-000053160000}"/>
    <cellStyle name="Cálculo 2 2 9 38 5" xfId="15171" xr:uid="{00000000-0005-0000-0000-000054160000}"/>
    <cellStyle name="Cálculo 2 2 9 39" xfId="1170" xr:uid="{00000000-0005-0000-0000-000055160000}"/>
    <cellStyle name="Cálculo 2 2 9 39 2" xfId="10396" xr:uid="{00000000-0005-0000-0000-000056160000}"/>
    <cellStyle name="Cálculo 2 2 9 39 2 2" xfId="32698" xr:uid="{00000000-0005-0000-0000-000057160000}"/>
    <cellStyle name="Cálculo 2 2 9 39 2 3" xfId="37245" xr:uid="{00000000-0005-0000-0000-000058160000}"/>
    <cellStyle name="Cálculo 2 2 9 39 2 4" xfId="19468" xr:uid="{00000000-0005-0000-0000-000059160000}"/>
    <cellStyle name="Cálculo 2 2 9 39 3" xfId="24041" xr:uid="{00000000-0005-0000-0000-00005A160000}"/>
    <cellStyle name="Cálculo 2 2 9 39 4" xfId="30652" xr:uid="{00000000-0005-0000-0000-00005B160000}"/>
    <cellStyle name="Cálculo 2 2 9 39 5" xfId="15140" xr:uid="{00000000-0005-0000-0000-00005C160000}"/>
    <cellStyle name="Cálculo 2 2 9 4" xfId="1202" xr:uid="{00000000-0005-0000-0000-00005D160000}"/>
    <cellStyle name="Cálculo 2 2 9 4 2" xfId="10428" xr:uid="{00000000-0005-0000-0000-00005E160000}"/>
    <cellStyle name="Cálculo 2 2 9 4 2 2" xfId="32730" xr:uid="{00000000-0005-0000-0000-00005F160000}"/>
    <cellStyle name="Cálculo 2 2 9 4 2 3" xfId="37277" xr:uid="{00000000-0005-0000-0000-000060160000}"/>
    <cellStyle name="Cálculo 2 2 9 4 2 4" xfId="19500" xr:uid="{00000000-0005-0000-0000-000061160000}"/>
    <cellStyle name="Cálculo 2 2 9 4 3" xfId="24073" xr:uid="{00000000-0005-0000-0000-000062160000}"/>
    <cellStyle name="Cálculo 2 2 9 4 4" xfId="30621" xr:uid="{00000000-0005-0000-0000-000063160000}"/>
    <cellStyle name="Cálculo 2 2 9 4 5" xfId="15172" xr:uid="{00000000-0005-0000-0000-000064160000}"/>
    <cellStyle name="Cálculo 2 2 9 40" xfId="9442" xr:uid="{00000000-0005-0000-0000-000065160000}"/>
    <cellStyle name="Cálculo 2 2 9 40 2" xfId="13767" xr:uid="{00000000-0005-0000-0000-000066160000}"/>
    <cellStyle name="Cálculo 2 2 9 40 2 2" xfId="36069" xr:uid="{00000000-0005-0000-0000-000067160000}"/>
    <cellStyle name="Cálculo 2 2 9 40 2 3" xfId="40616" xr:uid="{00000000-0005-0000-0000-000068160000}"/>
    <cellStyle name="Cálculo 2 2 9 40 2 4" xfId="22839" xr:uid="{00000000-0005-0000-0000-000069160000}"/>
    <cellStyle name="Cálculo 2 2 9 40 3" xfId="31744" xr:uid="{00000000-0005-0000-0000-00006A160000}"/>
    <cellStyle name="Cálculo 2 2 9 40 4" xfId="36291" xr:uid="{00000000-0005-0000-0000-00006B160000}"/>
    <cellStyle name="Cálculo 2 2 9 40 5" xfId="18514" xr:uid="{00000000-0005-0000-0000-00006C160000}"/>
    <cellStyle name="Cálculo 2 2 9 41" xfId="374" xr:uid="{00000000-0005-0000-0000-00006D160000}"/>
    <cellStyle name="Cálculo 2 2 9 41 2" xfId="23245" xr:uid="{00000000-0005-0000-0000-00006E160000}"/>
    <cellStyle name="Cálculo 2 2 9 41 3" xfId="31441" xr:uid="{00000000-0005-0000-0000-00006F160000}"/>
    <cellStyle name="Cálculo 2 2 9 41 4" xfId="14344" xr:uid="{00000000-0005-0000-0000-000070160000}"/>
    <cellStyle name="Cálculo 2 2 9 42" xfId="14108" xr:uid="{00000000-0005-0000-0000-000071160000}"/>
    <cellStyle name="Cálculo 2 2 9 43" xfId="31646" xr:uid="{00000000-0005-0000-0000-000072160000}"/>
    <cellStyle name="Cálculo 2 2 9 44" xfId="14102" xr:uid="{00000000-0005-0000-0000-000073160000}"/>
    <cellStyle name="Cálculo 2 2 9 5" xfId="1203" xr:uid="{00000000-0005-0000-0000-000074160000}"/>
    <cellStyle name="Cálculo 2 2 9 5 2" xfId="10429" xr:uid="{00000000-0005-0000-0000-000075160000}"/>
    <cellStyle name="Cálculo 2 2 9 5 2 2" xfId="32731" xr:uid="{00000000-0005-0000-0000-000076160000}"/>
    <cellStyle name="Cálculo 2 2 9 5 2 3" xfId="37278" xr:uid="{00000000-0005-0000-0000-000077160000}"/>
    <cellStyle name="Cálculo 2 2 9 5 2 4" xfId="19501" xr:uid="{00000000-0005-0000-0000-000078160000}"/>
    <cellStyle name="Cálculo 2 2 9 5 3" xfId="24074" xr:uid="{00000000-0005-0000-0000-000079160000}"/>
    <cellStyle name="Cálculo 2 2 9 5 4" xfId="30620" xr:uid="{00000000-0005-0000-0000-00007A160000}"/>
    <cellStyle name="Cálculo 2 2 9 5 5" xfId="15173" xr:uid="{00000000-0005-0000-0000-00007B160000}"/>
    <cellStyle name="Cálculo 2 2 9 6" xfId="1204" xr:uid="{00000000-0005-0000-0000-00007C160000}"/>
    <cellStyle name="Cálculo 2 2 9 6 2" xfId="10430" xr:uid="{00000000-0005-0000-0000-00007D160000}"/>
    <cellStyle name="Cálculo 2 2 9 6 2 2" xfId="32732" xr:uid="{00000000-0005-0000-0000-00007E160000}"/>
    <cellStyle name="Cálculo 2 2 9 6 2 3" xfId="37279" xr:uid="{00000000-0005-0000-0000-00007F160000}"/>
    <cellStyle name="Cálculo 2 2 9 6 2 4" xfId="19502" xr:uid="{00000000-0005-0000-0000-000080160000}"/>
    <cellStyle name="Cálculo 2 2 9 6 3" xfId="24075" xr:uid="{00000000-0005-0000-0000-000081160000}"/>
    <cellStyle name="Cálculo 2 2 9 6 4" xfId="30619" xr:uid="{00000000-0005-0000-0000-000082160000}"/>
    <cellStyle name="Cálculo 2 2 9 6 5" xfId="15174" xr:uid="{00000000-0005-0000-0000-000083160000}"/>
    <cellStyle name="Cálculo 2 2 9 7" xfId="1205" xr:uid="{00000000-0005-0000-0000-000084160000}"/>
    <cellStyle name="Cálculo 2 2 9 7 2" xfId="10431" xr:uid="{00000000-0005-0000-0000-000085160000}"/>
    <cellStyle name="Cálculo 2 2 9 7 2 2" xfId="32733" xr:uid="{00000000-0005-0000-0000-000086160000}"/>
    <cellStyle name="Cálculo 2 2 9 7 2 3" xfId="37280" xr:uid="{00000000-0005-0000-0000-000087160000}"/>
    <cellStyle name="Cálculo 2 2 9 7 2 4" xfId="19503" xr:uid="{00000000-0005-0000-0000-000088160000}"/>
    <cellStyle name="Cálculo 2 2 9 7 3" xfId="24076" xr:uid="{00000000-0005-0000-0000-000089160000}"/>
    <cellStyle name="Cálculo 2 2 9 7 4" xfId="30618" xr:uid="{00000000-0005-0000-0000-00008A160000}"/>
    <cellStyle name="Cálculo 2 2 9 7 5" xfId="15175" xr:uid="{00000000-0005-0000-0000-00008B160000}"/>
    <cellStyle name="Cálculo 2 2 9 8" xfId="1206" xr:uid="{00000000-0005-0000-0000-00008C160000}"/>
    <cellStyle name="Cálculo 2 2 9 8 2" xfId="10432" xr:uid="{00000000-0005-0000-0000-00008D160000}"/>
    <cellStyle name="Cálculo 2 2 9 8 2 2" xfId="32734" xr:uid="{00000000-0005-0000-0000-00008E160000}"/>
    <cellStyle name="Cálculo 2 2 9 8 2 3" xfId="37281" xr:uid="{00000000-0005-0000-0000-00008F160000}"/>
    <cellStyle name="Cálculo 2 2 9 8 2 4" xfId="19504" xr:uid="{00000000-0005-0000-0000-000090160000}"/>
    <cellStyle name="Cálculo 2 2 9 8 3" xfId="24077" xr:uid="{00000000-0005-0000-0000-000091160000}"/>
    <cellStyle name="Cálculo 2 2 9 8 4" xfId="30617" xr:uid="{00000000-0005-0000-0000-000092160000}"/>
    <cellStyle name="Cálculo 2 2 9 8 5" xfId="15176" xr:uid="{00000000-0005-0000-0000-000093160000}"/>
    <cellStyle name="Cálculo 2 2 9 9" xfId="1207" xr:uid="{00000000-0005-0000-0000-000094160000}"/>
    <cellStyle name="Cálculo 2 2 9 9 2" xfId="10433" xr:uid="{00000000-0005-0000-0000-000095160000}"/>
    <cellStyle name="Cálculo 2 2 9 9 2 2" xfId="32735" xr:uid="{00000000-0005-0000-0000-000096160000}"/>
    <cellStyle name="Cálculo 2 2 9 9 2 3" xfId="37282" xr:uid="{00000000-0005-0000-0000-000097160000}"/>
    <cellStyle name="Cálculo 2 2 9 9 2 4" xfId="19505" xr:uid="{00000000-0005-0000-0000-000098160000}"/>
    <cellStyle name="Cálculo 2 2 9 9 3" xfId="24078" xr:uid="{00000000-0005-0000-0000-000099160000}"/>
    <cellStyle name="Cálculo 2 2 9 9 4" xfId="30616" xr:uid="{00000000-0005-0000-0000-00009A160000}"/>
    <cellStyle name="Cálculo 2 2 9 9 5" xfId="15177" xr:uid="{00000000-0005-0000-0000-00009B160000}"/>
    <cellStyle name="Cálculo 2 20" xfId="1208" xr:uid="{00000000-0005-0000-0000-00009C160000}"/>
    <cellStyle name="Cálculo 2 20 2" xfId="10434" xr:uid="{00000000-0005-0000-0000-00009D160000}"/>
    <cellStyle name="Cálculo 2 20 2 2" xfId="32736" xr:uid="{00000000-0005-0000-0000-00009E160000}"/>
    <cellStyle name="Cálculo 2 20 2 3" xfId="37283" xr:uid="{00000000-0005-0000-0000-00009F160000}"/>
    <cellStyle name="Cálculo 2 20 2 4" xfId="19506" xr:uid="{00000000-0005-0000-0000-0000A0160000}"/>
    <cellStyle name="Cálculo 2 20 3" xfId="24079" xr:uid="{00000000-0005-0000-0000-0000A1160000}"/>
    <cellStyle name="Cálculo 2 20 4" xfId="30615" xr:uid="{00000000-0005-0000-0000-0000A2160000}"/>
    <cellStyle name="Cálculo 2 20 5" xfId="15178" xr:uid="{00000000-0005-0000-0000-0000A3160000}"/>
    <cellStyle name="Cálculo 2 21" xfId="1209" xr:uid="{00000000-0005-0000-0000-0000A4160000}"/>
    <cellStyle name="Cálculo 2 21 2" xfId="10435" xr:uid="{00000000-0005-0000-0000-0000A5160000}"/>
    <cellStyle name="Cálculo 2 21 2 2" xfId="32737" xr:uid="{00000000-0005-0000-0000-0000A6160000}"/>
    <cellStyle name="Cálculo 2 21 2 3" xfId="37284" xr:uid="{00000000-0005-0000-0000-0000A7160000}"/>
    <cellStyle name="Cálculo 2 21 2 4" xfId="19507" xr:uid="{00000000-0005-0000-0000-0000A8160000}"/>
    <cellStyle name="Cálculo 2 21 3" xfId="24080" xr:uid="{00000000-0005-0000-0000-0000A9160000}"/>
    <cellStyle name="Cálculo 2 21 4" xfId="30614" xr:uid="{00000000-0005-0000-0000-0000AA160000}"/>
    <cellStyle name="Cálculo 2 21 5" xfId="15179" xr:uid="{00000000-0005-0000-0000-0000AB160000}"/>
    <cellStyle name="Cálculo 2 22" xfId="526" xr:uid="{00000000-0005-0000-0000-0000AC160000}"/>
    <cellStyle name="Cálculo 2 22 2" xfId="9752" xr:uid="{00000000-0005-0000-0000-0000AD160000}"/>
    <cellStyle name="Cálculo 2 22 2 2" xfId="32054" xr:uid="{00000000-0005-0000-0000-0000AE160000}"/>
    <cellStyle name="Cálculo 2 22 2 3" xfId="36601" xr:uid="{00000000-0005-0000-0000-0000AF160000}"/>
    <cellStyle name="Cálculo 2 22 2 4" xfId="18824" xr:uid="{00000000-0005-0000-0000-0000B0160000}"/>
    <cellStyle name="Cálculo 2 22 3" xfId="23397" xr:uid="{00000000-0005-0000-0000-0000B1160000}"/>
    <cellStyle name="Cálculo 2 22 4" xfId="31288" xr:uid="{00000000-0005-0000-0000-0000B2160000}"/>
    <cellStyle name="Cálculo 2 22 5" xfId="14496" xr:uid="{00000000-0005-0000-0000-0000B3160000}"/>
    <cellStyle name="Cálculo 2 23" xfId="9415" xr:uid="{00000000-0005-0000-0000-0000B4160000}"/>
    <cellStyle name="Cálculo 2 23 2" xfId="13743" xr:uid="{00000000-0005-0000-0000-0000B5160000}"/>
    <cellStyle name="Cálculo 2 23 2 2" xfId="36045" xr:uid="{00000000-0005-0000-0000-0000B6160000}"/>
    <cellStyle name="Cálculo 2 23 2 3" xfId="40592" xr:uid="{00000000-0005-0000-0000-0000B7160000}"/>
    <cellStyle name="Cálculo 2 23 2 4" xfId="22815" xr:uid="{00000000-0005-0000-0000-0000B8160000}"/>
    <cellStyle name="Cálculo 2 23 3" xfId="31717" xr:uid="{00000000-0005-0000-0000-0000B9160000}"/>
    <cellStyle name="Cálculo 2 23 4" xfId="36264" xr:uid="{00000000-0005-0000-0000-0000BA160000}"/>
    <cellStyle name="Cálculo 2 23 5" xfId="18487" xr:uid="{00000000-0005-0000-0000-0000BB160000}"/>
    <cellStyle name="Cálculo 2 24" xfId="14091" xr:uid="{00000000-0005-0000-0000-0000BC160000}"/>
    <cellStyle name="Cálculo 2 25" xfId="13946" xr:uid="{00000000-0005-0000-0000-0000BD160000}"/>
    <cellStyle name="Cálculo 2 3" xfId="107" xr:uid="{00000000-0005-0000-0000-0000BE160000}"/>
    <cellStyle name="Cálculo 2 3 10" xfId="1211" xr:uid="{00000000-0005-0000-0000-0000BF160000}"/>
    <cellStyle name="Cálculo 2 3 10 2" xfId="10437" xr:uid="{00000000-0005-0000-0000-0000C0160000}"/>
    <cellStyle name="Cálculo 2 3 10 2 2" xfId="32739" xr:uid="{00000000-0005-0000-0000-0000C1160000}"/>
    <cellStyle name="Cálculo 2 3 10 2 3" xfId="37286" xr:uid="{00000000-0005-0000-0000-0000C2160000}"/>
    <cellStyle name="Cálculo 2 3 10 2 4" xfId="19509" xr:uid="{00000000-0005-0000-0000-0000C3160000}"/>
    <cellStyle name="Cálculo 2 3 10 3" xfId="24082" xr:uid="{00000000-0005-0000-0000-0000C4160000}"/>
    <cellStyle name="Cálculo 2 3 10 4" xfId="30612" xr:uid="{00000000-0005-0000-0000-0000C5160000}"/>
    <cellStyle name="Cálculo 2 3 10 5" xfId="15181" xr:uid="{00000000-0005-0000-0000-0000C6160000}"/>
    <cellStyle name="Cálculo 2 3 11" xfId="1212" xr:uid="{00000000-0005-0000-0000-0000C7160000}"/>
    <cellStyle name="Cálculo 2 3 11 2" xfId="10438" xr:uid="{00000000-0005-0000-0000-0000C8160000}"/>
    <cellStyle name="Cálculo 2 3 11 2 2" xfId="32740" xr:uid="{00000000-0005-0000-0000-0000C9160000}"/>
    <cellStyle name="Cálculo 2 3 11 2 3" xfId="37287" xr:uid="{00000000-0005-0000-0000-0000CA160000}"/>
    <cellStyle name="Cálculo 2 3 11 2 4" xfId="19510" xr:uid="{00000000-0005-0000-0000-0000CB160000}"/>
    <cellStyle name="Cálculo 2 3 11 3" xfId="24083" xr:uid="{00000000-0005-0000-0000-0000CC160000}"/>
    <cellStyle name="Cálculo 2 3 11 4" xfId="30611" xr:uid="{00000000-0005-0000-0000-0000CD160000}"/>
    <cellStyle name="Cálculo 2 3 11 5" xfId="15182" xr:uid="{00000000-0005-0000-0000-0000CE160000}"/>
    <cellStyle name="Cálculo 2 3 12" xfId="1213" xr:uid="{00000000-0005-0000-0000-0000CF160000}"/>
    <cellStyle name="Cálculo 2 3 12 2" xfId="10439" xr:uid="{00000000-0005-0000-0000-0000D0160000}"/>
    <cellStyle name="Cálculo 2 3 12 2 2" xfId="32741" xr:uid="{00000000-0005-0000-0000-0000D1160000}"/>
    <cellStyle name="Cálculo 2 3 12 2 3" xfId="37288" xr:uid="{00000000-0005-0000-0000-0000D2160000}"/>
    <cellStyle name="Cálculo 2 3 12 2 4" xfId="19511" xr:uid="{00000000-0005-0000-0000-0000D3160000}"/>
    <cellStyle name="Cálculo 2 3 12 3" xfId="24084" xr:uid="{00000000-0005-0000-0000-0000D4160000}"/>
    <cellStyle name="Cálculo 2 3 12 4" xfId="30610" xr:uid="{00000000-0005-0000-0000-0000D5160000}"/>
    <cellStyle name="Cálculo 2 3 12 5" xfId="15183" xr:uid="{00000000-0005-0000-0000-0000D6160000}"/>
    <cellStyle name="Cálculo 2 3 13" xfId="1214" xr:uid="{00000000-0005-0000-0000-0000D7160000}"/>
    <cellStyle name="Cálculo 2 3 13 2" xfId="10440" xr:uid="{00000000-0005-0000-0000-0000D8160000}"/>
    <cellStyle name="Cálculo 2 3 13 2 2" xfId="32742" xr:uid="{00000000-0005-0000-0000-0000D9160000}"/>
    <cellStyle name="Cálculo 2 3 13 2 3" xfId="37289" xr:uid="{00000000-0005-0000-0000-0000DA160000}"/>
    <cellStyle name="Cálculo 2 3 13 2 4" xfId="19512" xr:uid="{00000000-0005-0000-0000-0000DB160000}"/>
    <cellStyle name="Cálculo 2 3 13 3" xfId="24085" xr:uid="{00000000-0005-0000-0000-0000DC160000}"/>
    <cellStyle name="Cálculo 2 3 13 4" xfId="30609" xr:uid="{00000000-0005-0000-0000-0000DD160000}"/>
    <cellStyle name="Cálculo 2 3 13 5" xfId="15184" xr:uid="{00000000-0005-0000-0000-0000DE160000}"/>
    <cellStyle name="Cálculo 2 3 14" xfId="1215" xr:uid="{00000000-0005-0000-0000-0000DF160000}"/>
    <cellStyle name="Cálculo 2 3 14 2" xfId="10441" xr:uid="{00000000-0005-0000-0000-0000E0160000}"/>
    <cellStyle name="Cálculo 2 3 14 2 2" xfId="32743" xr:uid="{00000000-0005-0000-0000-0000E1160000}"/>
    <cellStyle name="Cálculo 2 3 14 2 3" xfId="37290" xr:uid="{00000000-0005-0000-0000-0000E2160000}"/>
    <cellStyle name="Cálculo 2 3 14 2 4" xfId="19513" xr:uid="{00000000-0005-0000-0000-0000E3160000}"/>
    <cellStyle name="Cálculo 2 3 14 3" xfId="24086" xr:uid="{00000000-0005-0000-0000-0000E4160000}"/>
    <cellStyle name="Cálculo 2 3 14 4" xfId="30608" xr:uid="{00000000-0005-0000-0000-0000E5160000}"/>
    <cellStyle name="Cálculo 2 3 14 5" xfId="15185" xr:uid="{00000000-0005-0000-0000-0000E6160000}"/>
    <cellStyle name="Cálculo 2 3 15" xfId="1216" xr:uid="{00000000-0005-0000-0000-0000E7160000}"/>
    <cellStyle name="Cálculo 2 3 15 2" xfId="10442" xr:uid="{00000000-0005-0000-0000-0000E8160000}"/>
    <cellStyle name="Cálculo 2 3 15 2 2" xfId="32744" xr:uid="{00000000-0005-0000-0000-0000E9160000}"/>
    <cellStyle name="Cálculo 2 3 15 2 3" xfId="37291" xr:uid="{00000000-0005-0000-0000-0000EA160000}"/>
    <cellStyle name="Cálculo 2 3 15 2 4" xfId="19514" xr:uid="{00000000-0005-0000-0000-0000EB160000}"/>
    <cellStyle name="Cálculo 2 3 15 3" xfId="24087" xr:uid="{00000000-0005-0000-0000-0000EC160000}"/>
    <cellStyle name="Cálculo 2 3 15 4" xfId="30607" xr:uid="{00000000-0005-0000-0000-0000ED160000}"/>
    <cellStyle name="Cálculo 2 3 15 5" xfId="15186" xr:uid="{00000000-0005-0000-0000-0000EE160000}"/>
    <cellStyle name="Cálculo 2 3 16" xfId="1217" xr:uid="{00000000-0005-0000-0000-0000EF160000}"/>
    <cellStyle name="Cálculo 2 3 16 2" xfId="10443" xr:uid="{00000000-0005-0000-0000-0000F0160000}"/>
    <cellStyle name="Cálculo 2 3 16 2 2" xfId="32745" xr:uid="{00000000-0005-0000-0000-0000F1160000}"/>
    <cellStyle name="Cálculo 2 3 16 2 3" xfId="37292" xr:uid="{00000000-0005-0000-0000-0000F2160000}"/>
    <cellStyle name="Cálculo 2 3 16 2 4" xfId="19515" xr:uid="{00000000-0005-0000-0000-0000F3160000}"/>
    <cellStyle name="Cálculo 2 3 16 3" xfId="24088" xr:uid="{00000000-0005-0000-0000-0000F4160000}"/>
    <cellStyle name="Cálculo 2 3 16 4" xfId="30606" xr:uid="{00000000-0005-0000-0000-0000F5160000}"/>
    <cellStyle name="Cálculo 2 3 16 5" xfId="15187" xr:uid="{00000000-0005-0000-0000-0000F6160000}"/>
    <cellStyle name="Cálculo 2 3 17" xfId="1218" xr:uid="{00000000-0005-0000-0000-0000F7160000}"/>
    <cellStyle name="Cálculo 2 3 17 2" xfId="10444" xr:uid="{00000000-0005-0000-0000-0000F8160000}"/>
    <cellStyle name="Cálculo 2 3 17 2 2" xfId="32746" xr:uid="{00000000-0005-0000-0000-0000F9160000}"/>
    <cellStyle name="Cálculo 2 3 17 2 3" xfId="37293" xr:uid="{00000000-0005-0000-0000-0000FA160000}"/>
    <cellStyle name="Cálculo 2 3 17 2 4" xfId="19516" xr:uid="{00000000-0005-0000-0000-0000FB160000}"/>
    <cellStyle name="Cálculo 2 3 17 3" xfId="24089" xr:uid="{00000000-0005-0000-0000-0000FC160000}"/>
    <cellStyle name="Cálculo 2 3 17 4" xfId="30605" xr:uid="{00000000-0005-0000-0000-0000FD160000}"/>
    <cellStyle name="Cálculo 2 3 17 5" xfId="15188" xr:uid="{00000000-0005-0000-0000-0000FE160000}"/>
    <cellStyle name="Cálculo 2 3 18" xfId="1219" xr:uid="{00000000-0005-0000-0000-0000FF160000}"/>
    <cellStyle name="Cálculo 2 3 18 2" xfId="10445" xr:uid="{00000000-0005-0000-0000-000000170000}"/>
    <cellStyle name="Cálculo 2 3 18 2 2" xfId="32747" xr:uid="{00000000-0005-0000-0000-000001170000}"/>
    <cellStyle name="Cálculo 2 3 18 2 3" xfId="37294" xr:uid="{00000000-0005-0000-0000-000002170000}"/>
    <cellStyle name="Cálculo 2 3 18 2 4" xfId="19517" xr:uid="{00000000-0005-0000-0000-000003170000}"/>
    <cellStyle name="Cálculo 2 3 18 3" xfId="24090" xr:uid="{00000000-0005-0000-0000-000004170000}"/>
    <cellStyle name="Cálculo 2 3 18 4" xfId="30604" xr:uid="{00000000-0005-0000-0000-000005170000}"/>
    <cellStyle name="Cálculo 2 3 18 5" xfId="15189" xr:uid="{00000000-0005-0000-0000-000006170000}"/>
    <cellStyle name="Cálculo 2 3 19" xfId="1220" xr:uid="{00000000-0005-0000-0000-000007170000}"/>
    <cellStyle name="Cálculo 2 3 19 2" xfId="10446" xr:uid="{00000000-0005-0000-0000-000008170000}"/>
    <cellStyle name="Cálculo 2 3 19 2 2" xfId="32748" xr:uid="{00000000-0005-0000-0000-000009170000}"/>
    <cellStyle name="Cálculo 2 3 19 2 3" xfId="37295" xr:uid="{00000000-0005-0000-0000-00000A170000}"/>
    <cellStyle name="Cálculo 2 3 19 2 4" xfId="19518" xr:uid="{00000000-0005-0000-0000-00000B170000}"/>
    <cellStyle name="Cálculo 2 3 19 3" xfId="24091" xr:uid="{00000000-0005-0000-0000-00000C170000}"/>
    <cellStyle name="Cálculo 2 3 19 4" xfId="30603" xr:uid="{00000000-0005-0000-0000-00000D170000}"/>
    <cellStyle name="Cálculo 2 3 19 5" xfId="15190" xr:uid="{00000000-0005-0000-0000-00000E170000}"/>
    <cellStyle name="Cálculo 2 3 2" xfId="125" xr:uid="{00000000-0005-0000-0000-00000F170000}"/>
    <cellStyle name="Cálculo 2 3 2 10" xfId="1222" xr:uid="{00000000-0005-0000-0000-000010170000}"/>
    <cellStyle name="Cálculo 2 3 2 10 2" xfId="10448" xr:uid="{00000000-0005-0000-0000-000011170000}"/>
    <cellStyle name="Cálculo 2 3 2 10 2 2" xfId="32750" xr:uid="{00000000-0005-0000-0000-000012170000}"/>
    <cellStyle name="Cálculo 2 3 2 10 2 3" xfId="37297" xr:uid="{00000000-0005-0000-0000-000013170000}"/>
    <cellStyle name="Cálculo 2 3 2 10 2 4" xfId="19520" xr:uid="{00000000-0005-0000-0000-000014170000}"/>
    <cellStyle name="Cálculo 2 3 2 10 3" xfId="24093" xr:uid="{00000000-0005-0000-0000-000015170000}"/>
    <cellStyle name="Cálculo 2 3 2 10 4" xfId="30601" xr:uid="{00000000-0005-0000-0000-000016170000}"/>
    <cellStyle name="Cálculo 2 3 2 10 5" xfId="15192" xr:uid="{00000000-0005-0000-0000-000017170000}"/>
    <cellStyle name="Cálculo 2 3 2 11" xfId="1223" xr:uid="{00000000-0005-0000-0000-000018170000}"/>
    <cellStyle name="Cálculo 2 3 2 11 2" xfId="10449" xr:uid="{00000000-0005-0000-0000-000019170000}"/>
    <cellStyle name="Cálculo 2 3 2 11 2 2" xfId="32751" xr:uid="{00000000-0005-0000-0000-00001A170000}"/>
    <cellStyle name="Cálculo 2 3 2 11 2 3" xfId="37298" xr:uid="{00000000-0005-0000-0000-00001B170000}"/>
    <cellStyle name="Cálculo 2 3 2 11 2 4" xfId="19521" xr:uid="{00000000-0005-0000-0000-00001C170000}"/>
    <cellStyle name="Cálculo 2 3 2 11 3" xfId="24094" xr:uid="{00000000-0005-0000-0000-00001D170000}"/>
    <cellStyle name="Cálculo 2 3 2 11 4" xfId="30600" xr:uid="{00000000-0005-0000-0000-00001E170000}"/>
    <cellStyle name="Cálculo 2 3 2 11 5" xfId="15193" xr:uid="{00000000-0005-0000-0000-00001F170000}"/>
    <cellStyle name="Cálculo 2 3 2 12" xfId="1224" xr:uid="{00000000-0005-0000-0000-000020170000}"/>
    <cellStyle name="Cálculo 2 3 2 12 2" xfId="10450" xr:uid="{00000000-0005-0000-0000-000021170000}"/>
    <cellStyle name="Cálculo 2 3 2 12 2 2" xfId="32752" xr:uid="{00000000-0005-0000-0000-000022170000}"/>
    <cellStyle name="Cálculo 2 3 2 12 2 3" xfId="37299" xr:uid="{00000000-0005-0000-0000-000023170000}"/>
    <cellStyle name="Cálculo 2 3 2 12 2 4" xfId="19522" xr:uid="{00000000-0005-0000-0000-000024170000}"/>
    <cellStyle name="Cálculo 2 3 2 12 3" xfId="24095" xr:uid="{00000000-0005-0000-0000-000025170000}"/>
    <cellStyle name="Cálculo 2 3 2 12 4" xfId="30599" xr:uid="{00000000-0005-0000-0000-000026170000}"/>
    <cellStyle name="Cálculo 2 3 2 12 5" xfId="15194" xr:uid="{00000000-0005-0000-0000-000027170000}"/>
    <cellStyle name="Cálculo 2 3 2 13" xfId="1225" xr:uid="{00000000-0005-0000-0000-000028170000}"/>
    <cellStyle name="Cálculo 2 3 2 13 2" xfId="10451" xr:uid="{00000000-0005-0000-0000-000029170000}"/>
    <cellStyle name="Cálculo 2 3 2 13 2 2" xfId="32753" xr:uid="{00000000-0005-0000-0000-00002A170000}"/>
    <cellStyle name="Cálculo 2 3 2 13 2 3" xfId="37300" xr:uid="{00000000-0005-0000-0000-00002B170000}"/>
    <cellStyle name="Cálculo 2 3 2 13 2 4" xfId="19523" xr:uid="{00000000-0005-0000-0000-00002C170000}"/>
    <cellStyle name="Cálculo 2 3 2 13 3" xfId="24096" xr:uid="{00000000-0005-0000-0000-00002D170000}"/>
    <cellStyle name="Cálculo 2 3 2 13 4" xfId="30598" xr:uid="{00000000-0005-0000-0000-00002E170000}"/>
    <cellStyle name="Cálculo 2 3 2 13 5" xfId="15195" xr:uid="{00000000-0005-0000-0000-00002F170000}"/>
    <cellStyle name="Cálculo 2 3 2 14" xfId="1226" xr:uid="{00000000-0005-0000-0000-000030170000}"/>
    <cellStyle name="Cálculo 2 3 2 14 2" xfId="10452" xr:uid="{00000000-0005-0000-0000-000031170000}"/>
    <cellStyle name="Cálculo 2 3 2 14 2 2" xfId="32754" xr:uid="{00000000-0005-0000-0000-000032170000}"/>
    <cellStyle name="Cálculo 2 3 2 14 2 3" xfId="37301" xr:uid="{00000000-0005-0000-0000-000033170000}"/>
    <cellStyle name="Cálculo 2 3 2 14 2 4" xfId="19524" xr:uid="{00000000-0005-0000-0000-000034170000}"/>
    <cellStyle name="Cálculo 2 3 2 14 3" xfId="24097" xr:uid="{00000000-0005-0000-0000-000035170000}"/>
    <cellStyle name="Cálculo 2 3 2 14 4" xfId="30597" xr:uid="{00000000-0005-0000-0000-000036170000}"/>
    <cellStyle name="Cálculo 2 3 2 14 5" xfId="15196" xr:uid="{00000000-0005-0000-0000-000037170000}"/>
    <cellStyle name="Cálculo 2 3 2 15" xfId="1227" xr:uid="{00000000-0005-0000-0000-000038170000}"/>
    <cellStyle name="Cálculo 2 3 2 15 2" xfId="10453" xr:uid="{00000000-0005-0000-0000-000039170000}"/>
    <cellStyle name="Cálculo 2 3 2 15 2 2" xfId="32755" xr:uid="{00000000-0005-0000-0000-00003A170000}"/>
    <cellStyle name="Cálculo 2 3 2 15 2 3" xfId="37302" xr:uid="{00000000-0005-0000-0000-00003B170000}"/>
    <cellStyle name="Cálculo 2 3 2 15 2 4" xfId="19525" xr:uid="{00000000-0005-0000-0000-00003C170000}"/>
    <cellStyle name="Cálculo 2 3 2 15 3" xfId="24098" xr:uid="{00000000-0005-0000-0000-00003D170000}"/>
    <cellStyle name="Cálculo 2 3 2 15 4" xfId="30596" xr:uid="{00000000-0005-0000-0000-00003E170000}"/>
    <cellStyle name="Cálculo 2 3 2 15 5" xfId="15197" xr:uid="{00000000-0005-0000-0000-00003F170000}"/>
    <cellStyle name="Cálculo 2 3 2 16" xfId="1228" xr:uid="{00000000-0005-0000-0000-000040170000}"/>
    <cellStyle name="Cálculo 2 3 2 16 2" xfId="10454" xr:uid="{00000000-0005-0000-0000-000041170000}"/>
    <cellStyle name="Cálculo 2 3 2 16 2 2" xfId="32756" xr:uid="{00000000-0005-0000-0000-000042170000}"/>
    <cellStyle name="Cálculo 2 3 2 16 2 3" xfId="37303" xr:uid="{00000000-0005-0000-0000-000043170000}"/>
    <cellStyle name="Cálculo 2 3 2 16 2 4" xfId="19526" xr:uid="{00000000-0005-0000-0000-000044170000}"/>
    <cellStyle name="Cálculo 2 3 2 16 3" xfId="24099" xr:uid="{00000000-0005-0000-0000-000045170000}"/>
    <cellStyle name="Cálculo 2 3 2 16 4" xfId="30594" xr:uid="{00000000-0005-0000-0000-000046170000}"/>
    <cellStyle name="Cálculo 2 3 2 16 5" xfId="15198" xr:uid="{00000000-0005-0000-0000-000047170000}"/>
    <cellStyle name="Cálculo 2 3 2 17" xfId="1229" xr:uid="{00000000-0005-0000-0000-000048170000}"/>
    <cellStyle name="Cálculo 2 3 2 17 2" xfId="10455" xr:uid="{00000000-0005-0000-0000-000049170000}"/>
    <cellStyle name="Cálculo 2 3 2 17 2 2" xfId="32757" xr:uid="{00000000-0005-0000-0000-00004A170000}"/>
    <cellStyle name="Cálculo 2 3 2 17 2 3" xfId="37304" xr:uid="{00000000-0005-0000-0000-00004B170000}"/>
    <cellStyle name="Cálculo 2 3 2 17 2 4" xfId="19527" xr:uid="{00000000-0005-0000-0000-00004C170000}"/>
    <cellStyle name="Cálculo 2 3 2 17 3" xfId="24100" xr:uid="{00000000-0005-0000-0000-00004D170000}"/>
    <cellStyle name="Cálculo 2 3 2 17 4" xfId="30593" xr:uid="{00000000-0005-0000-0000-00004E170000}"/>
    <cellStyle name="Cálculo 2 3 2 17 5" xfId="15199" xr:uid="{00000000-0005-0000-0000-00004F170000}"/>
    <cellStyle name="Cálculo 2 3 2 18" xfId="1230" xr:uid="{00000000-0005-0000-0000-000050170000}"/>
    <cellStyle name="Cálculo 2 3 2 18 2" xfId="10456" xr:uid="{00000000-0005-0000-0000-000051170000}"/>
    <cellStyle name="Cálculo 2 3 2 18 2 2" xfId="32758" xr:uid="{00000000-0005-0000-0000-000052170000}"/>
    <cellStyle name="Cálculo 2 3 2 18 2 3" xfId="37305" xr:uid="{00000000-0005-0000-0000-000053170000}"/>
    <cellStyle name="Cálculo 2 3 2 18 2 4" xfId="19528" xr:uid="{00000000-0005-0000-0000-000054170000}"/>
    <cellStyle name="Cálculo 2 3 2 18 3" xfId="24101" xr:uid="{00000000-0005-0000-0000-000055170000}"/>
    <cellStyle name="Cálculo 2 3 2 18 4" xfId="30592" xr:uid="{00000000-0005-0000-0000-000056170000}"/>
    <cellStyle name="Cálculo 2 3 2 18 5" xfId="15200" xr:uid="{00000000-0005-0000-0000-000057170000}"/>
    <cellStyle name="Cálculo 2 3 2 19" xfId="1231" xr:uid="{00000000-0005-0000-0000-000058170000}"/>
    <cellStyle name="Cálculo 2 3 2 19 2" xfId="10457" xr:uid="{00000000-0005-0000-0000-000059170000}"/>
    <cellStyle name="Cálculo 2 3 2 19 2 2" xfId="32759" xr:uid="{00000000-0005-0000-0000-00005A170000}"/>
    <cellStyle name="Cálculo 2 3 2 19 2 3" xfId="37306" xr:uid="{00000000-0005-0000-0000-00005B170000}"/>
    <cellStyle name="Cálculo 2 3 2 19 2 4" xfId="19529" xr:uid="{00000000-0005-0000-0000-00005C170000}"/>
    <cellStyle name="Cálculo 2 3 2 19 3" xfId="24102" xr:uid="{00000000-0005-0000-0000-00005D170000}"/>
    <cellStyle name="Cálculo 2 3 2 19 4" xfId="30591" xr:uid="{00000000-0005-0000-0000-00005E170000}"/>
    <cellStyle name="Cálculo 2 3 2 19 5" xfId="15201" xr:uid="{00000000-0005-0000-0000-00005F170000}"/>
    <cellStyle name="Cálculo 2 3 2 2" xfId="189" xr:uid="{00000000-0005-0000-0000-000060170000}"/>
    <cellStyle name="Cálculo 2 3 2 2 10" xfId="1233" xr:uid="{00000000-0005-0000-0000-000061170000}"/>
    <cellStyle name="Cálculo 2 3 2 2 10 2" xfId="10459" xr:uid="{00000000-0005-0000-0000-000062170000}"/>
    <cellStyle name="Cálculo 2 3 2 2 10 2 2" xfId="32761" xr:uid="{00000000-0005-0000-0000-000063170000}"/>
    <cellStyle name="Cálculo 2 3 2 2 10 2 3" xfId="37308" xr:uid="{00000000-0005-0000-0000-000064170000}"/>
    <cellStyle name="Cálculo 2 3 2 2 10 2 4" xfId="19531" xr:uid="{00000000-0005-0000-0000-000065170000}"/>
    <cellStyle name="Cálculo 2 3 2 2 10 3" xfId="24104" xr:uid="{00000000-0005-0000-0000-000066170000}"/>
    <cellStyle name="Cálculo 2 3 2 2 10 4" xfId="30589" xr:uid="{00000000-0005-0000-0000-000067170000}"/>
    <cellStyle name="Cálculo 2 3 2 2 10 5" xfId="15203" xr:uid="{00000000-0005-0000-0000-000068170000}"/>
    <cellStyle name="Cálculo 2 3 2 2 11" xfId="1234" xr:uid="{00000000-0005-0000-0000-000069170000}"/>
    <cellStyle name="Cálculo 2 3 2 2 11 2" xfId="10460" xr:uid="{00000000-0005-0000-0000-00006A170000}"/>
    <cellStyle name="Cálculo 2 3 2 2 11 2 2" xfId="32762" xr:uid="{00000000-0005-0000-0000-00006B170000}"/>
    <cellStyle name="Cálculo 2 3 2 2 11 2 3" xfId="37309" xr:uid="{00000000-0005-0000-0000-00006C170000}"/>
    <cellStyle name="Cálculo 2 3 2 2 11 2 4" xfId="19532" xr:uid="{00000000-0005-0000-0000-00006D170000}"/>
    <cellStyle name="Cálculo 2 3 2 2 11 3" xfId="24105" xr:uid="{00000000-0005-0000-0000-00006E170000}"/>
    <cellStyle name="Cálculo 2 3 2 2 11 4" xfId="30588" xr:uid="{00000000-0005-0000-0000-00006F170000}"/>
    <cellStyle name="Cálculo 2 3 2 2 11 5" xfId="15204" xr:uid="{00000000-0005-0000-0000-000070170000}"/>
    <cellStyle name="Cálculo 2 3 2 2 12" xfId="1235" xr:uid="{00000000-0005-0000-0000-000071170000}"/>
    <cellStyle name="Cálculo 2 3 2 2 12 2" xfId="10461" xr:uid="{00000000-0005-0000-0000-000072170000}"/>
    <cellStyle name="Cálculo 2 3 2 2 12 2 2" xfId="32763" xr:uid="{00000000-0005-0000-0000-000073170000}"/>
    <cellStyle name="Cálculo 2 3 2 2 12 2 3" xfId="37310" xr:uid="{00000000-0005-0000-0000-000074170000}"/>
    <cellStyle name="Cálculo 2 3 2 2 12 2 4" xfId="19533" xr:uid="{00000000-0005-0000-0000-000075170000}"/>
    <cellStyle name="Cálculo 2 3 2 2 12 3" xfId="24106" xr:uid="{00000000-0005-0000-0000-000076170000}"/>
    <cellStyle name="Cálculo 2 3 2 2 12 4" xfId="30587" xr:uid="{00000000-0005-0000-0000-000077170000}"/>
    <cellStyle name="Cálculo 2 3 2 2 12 5" xfId="15205" xr:uid="{00000000-0005-0000-0000-000078170000}"/>
    <cellStyle name="Cálculo 2 3 2 2 13" xfId="1236" xr:uid="{00000000-0005-0000-0000-000079170000}"/>
    <cellStyle name="Cálculo 2 3 2 2 13 2" xfId="10462" xr:uid="{00000000-0005-0000-0000-00007A170000}"/>
    <cellStyle name="Cálculo 2 3 2 2 13 2 2" xfId="32764" xr:uid="{00000000-0005-0000-0000-00007B170000}"/>
    <cellStyle name="Cálculo 2 3 2 2 13 2 3" xfId="37311" xr:uid="{00000000-0005-0000-0000-00007C170000}"/>
    <cellStyle name="Cálculo 2 3 2 2 13 2 4" xfId="19534" xr:uid="{00000000-0005-0000-0000-00007D170000}"/>
    <cellStyle name="Cálculo 2 3 2 2 13 3" xfId="24107" xr:uid="{00000000-0005-0000-0000-00007E170000}"/>
    <cellStyle name="Cálculo 2 3 2 2 13 4" xfId="30586" xr:uid="{00000000-0005-0000-0000-00007F170000}"/>
    <cellStyle name="Cálculo 2 3 2 2 13 5" xfId="15206" xr:uid="{00000000-0005-0000-0000-000080170000}"/>
    <cellStyle name="Cálculo 2 3 2 2 14" xfId="1237" xr:uid="{00000000-0005-0000-0000-000081170000}"/>
    <cellStyle name="Cálculo 2 3 2 2 14 2" xfId="10463" xr:uid="{00000000-0005-0000-0000-000082170000}"/>
    <cellStyle name="Cálculo 2 3 2 2 14 2 2" xfId="32765" xr:uid="{00000000-0005-0000-0000-000083170000}"/>
    <cellStyle name="Cálculo 2 3 2 2 14 2 3" xfId="37312" xr:uid="{00000000-0005-0000-0000-000084170000}"/>
    <cellStyle name="Cálculo 2 3 2 2 14 2 4" xfId="19535" xr:uid="{00000000-0005-0000-0000-000085170000}"/>
    <cellStyle name="Cálculo 2 3 2 2 14 3" xfId="24108" xr:uid="{00000000-0005-0000-0000-000086170000}"/>
    <cellStyle name="Cálculo 2 3 2 2 14 4" xfId="30585" xr:uid="{00000000-0005-0000-0000-000087170000}"/>
    <cellStyle name="Cálculo 2 3 2 2 14 5" xfId="15207" xr:uid="{00000000-0005-0000-0000-000088170000}"/>
    <cellStyle name="Cálculo 2 3 2 2 15" xfId="1238" xr:uid="{00000000-0005-0000-0000-000089170000}"/>
    <cellStyle name="Cálculo 2 3 2 2 15 2" xfId="10464" xr:uid="{00000000-0005-0000-0000-00008A170000}"/>
    <cellStyle name="Cálculo 2 3 2 2 15 2 2" xfId="32766" xr:uid="{00000000-0005-0000-0000-00008B170000}"/>
    <cellStyle name="Cálculo 2 3 2 2 15 2 3" xfId="37313" xr:uid="{00000000-0005-0000-0000-00008C170000}"/>
    <cellStyle name="Cálculo 2 3 2 2 15 2 4" xfId="19536" xr:uid="{00000000-0005-0000-0000-00008D170000}"/>
    <cellStyle name="Cálculo 2 3 2 2 15 3" xfId="24109" xr:uid="{00000000-0005-0000-0000-00008E170000}"/>
    <cellStyle name="Cálculo 2 3 2 2 15 4" xfId="30583" xr:uid="{00000000-0005-0000-0000-00008F170000}"/>
    <cellStyle name="Cálculo 2 3 2 2 15 5" xfId="15208" xr:uid="{00000000-0005-0000-0000-000090170000}"/>
    <cellStyle name="Cálculo 2 3 2 2 16" xfId="1239" xr:uid="{00000000-0005-0000-0000-000091170000}"/>
    <cellStyle name="Cálculo 2 3 2 2 16 2" xfId="10465" xr:uid="{00000000-0005-0000-0000-000092170000}"/>
    <cellStyle name="Cálculo 2 3 2 2 16 2 2" xfId="32767" xr:uid="{00000000-0005-0000-0000-000093170000}"/>
    <cellStyle name="Cálculo 2 3 2 2 16 2 3" xfId="37314" xr:uid="{00000000-0005-0000-0000-000094170000}"/>
    <cellStyle name="Cálculo 2 3 2 2 16 2 4" xfId="19537" xr:uid="{00000000-0005-0000-0000-000095170000}"/>
    <cellStyle name="Cálculo 2 3 2 2 16 3" xfId="24110" xr:uid="{00000000-0005-0000-0000-000096170000}"/>
    <cellStyle name="Cálculo 2 3 2 2 16 4" xfId="30582" xr:uid="{00000000-0005-0000-0000-000097170000}"/>
    <cellStyle name="Cálculo 2 3 2 2 16 5" xfId="15209" xr:uid="{00000000-0005-0000-0000-000098170000}"/>
    <cellStyle name="Cálculo 2 3 2 2 17" xfId="1240" xr:uid="{00000000-0005-0000-0000-000099170000}"/>
    <cellStyle name="Cálculo 2 3 2 2 17 2" xfId="10466" xr:uid="{00000000-0005-0000-0000-00009A170000}"/>
    <cellStyle name="Cálculo 2 3 2 2 17 2 2" xfId="32768" xr:uid="{00000000-0005-0000-0000-00009B170000}"/>
    <cellStyle name="Cálculo 2 3 2 2 17 2 3" xfId="37315" xr:uid="{00000000-0005-0000-0000-00009C170000}"/>
    <cellStyle name="Cálculo 2 3 2 2 17 2 4" xfId="19538" xr:uid="{00000000-0005-0000-0000-00009D170000}"/>
    <cellStyle name="Cálculo 2 3 2 2 17 3" xfId="24111" xr:uid="{00000000-0005-0000-0000-00009E170000}"/>
    <cellStyle name="Cálculo 2 3 2 2 17 4" xfId="30581" xr:uid="{00000000-0005-0000-0000-00009F170000}"/>
    <cellStyle name="Cálculo 2 3 2 2 17 5" xfId="15210" xr:uid="{00000000-0005-0000-0000-0000A0170000}"/>
    <cellStyle name="Cálculo 2 3 2 2 18" xfId="1241" xr:uid="{00000000-0005-0000-0000-0000A1170000}"/>
    <cellStyle name="Cálculo 2 3 2 2 18 2" xfId="10467" xr:uid="{00000000-0005-0000-0000-0000A2170000}"/>
    <cellStyle name="Cálculo 2 3 2 2 18 2 2" xfId="32769" xr:uid="{00000000-0005-0000-0000-0000A3170000}"/>
    <cellStyle name="Cálculo 2 3 2 2 18 2 3" xfId="37316" xr:uid="{00000000-0005-0000-0000-0000A4170000}"/>
    <cellStyle name="Cálculo 2 3 2 2 18 2 4" xfId="19539" xr:uid="{00000000-0005-0000-0000-0000A5170000}"/>
    <cellStyle name="Cálculo 2 3 2 2 18 3" xfId="24112" xr:uid="{00000000-0005-0000-0000-0000A6170000}"/>
    <cellStyle name="Cálculo 2 3 2 2 18 4" xfId="30580" xr:uid="{00000000-0005-0000-0000-0000A7170000}"/>
    <cellStyle name="Cálculo 2 3 2 2 18 5" xfId="15211" xr:uid="{00000000-0005-0000-0000-0000A8170000}"/>
    <cellStyle name="Cálculo 2 3 2 2 19" xfId="1242" xr:uid="{00000000-0005-0000-0000-0000A9170000}"/>
    <cellStyle name="Cálculo 2 3 2 2 19 2" xfId="10468" xr:uid="{00000000-0005-0000-0000-0000AA170000}"/>
    <cellStyle name="Cálculo 2 3 2 2 19 2 2" xfId="32770" xr:uid="{00000000-0005-0000-0000-0000AB170000}"/>
    <cellStyle name="Cálculo 2 3 2 2 19 2 3" xfId="37317" xr:uid="{00000000-0005-0000-0000-0000AC170000}"/>
    <cellStyle name="Cálculo 2 3 2 2 19 2 4" xfId="19540" xr:uid="{00000000-0005-0000-0000-0000AD170000}"/>
    <cellStyle name="Cálculo 2 3 2 2 19 3" xfId="24113" xr:uid="{00000000-0005-0000-0000-0000AE170000}"/>
    <cellStyle name="Cálculo 2 3 2 2 19 4" xfId="30579" xr:uid="{00000000-0005-0000-0000-0000AF170000}"/>
    <cellStyle name="Cálculo 2 3 2 2 19 5" xfId="15212" xr:uid="{00000000-0005-0000-0000-0000B0170000}"/>
    <cellStyle name="Cálculo 2 3 2 2 2" xfId="1243" xr:uid="{00000000-0005-0000-0000-0000B1170000}"/>
    <cellStyle name="Cálculo 2 3 2 2 2 2" xfId="10469" xr:uid="{00000000-0005-0000-0000-0000B2170000}"/>
    <cellStyle name="Cálculo 2 3 2 2 2 2 2" xfId="32771" xr:uid="{00000000-0005-0000-0000-0000B3170000}"/>
    <cellStyle name="Cálculo 2 3 2 2 2 2 3" xfId="37318" xr:uid="{00000000-0005-0000-0000-0000B4170000}"/>
    <cellStyle name="Cálculo 2 3 2 2 2 2 4" xfId="19541" xr:uid="{00000000-0005-0000-0000-0000B5170000}"/>
    <cellStyle name="Cálculo 2 3 2 2 2 3" xfId="24114" xr:uid="{00000000-0005-0000-0000-0000B6170000}"/>
    <cellStyle name="Cálculo 2 3 2 2 2 4" xfId="30578" xr:uid="{00000000-0005-0000-0000-0000B7170000}"/>
    <cellStyle name="Cálculo 2 3 2 2 2 5" xfId="15213" xr:uid="{00000000-0005-0000-0000-0000B8170000}"/>
    <cellStyle name="Cálculo 2 3 2 2 20" xfId="1244" xr:uid="{00000000-0005-0000-0000-0000B9170000}"/>
    <cellStyle name="Cálculo 2 3 2 2 20 2" xfId="10470" xr:uid="{00000000-0005-0000-0000-0000BA170000}"/>
    <cellStyle name="Cálculo 2 3 2 2 20 2 2" xfId="32772" xr:uid="{00000000-0005-0000-0000-0000BB170000}"/>
    <cellStyle name="Cálculo 2 3 2 2 20 2 3" xfId="37319" xr:uid="{00000000-0005-0000-0000-0000BC170000}"/>
    <cellStyle name="Cálculo 2 3 2 2 20 2 4" xfId="19542" xr:uid="{00000000-0005-0000-0000-0000BD170000}"/>
    <cellStyle name="Cálculo 2 3 2 2 20 3" xfId="24115" xr:uid="{00000000-0005-0000-0000-0000BE170000}"/>
    <cellStyle name="Cálculo 2 3 2 2 20 4" xfId="30577" xr:uid="{00000000-0005-0000-0000-0000BF170000}"/>
    <cellStyle name="Cálculo 2 3 2 2 20 5" xfId="15214" xr:uid="{00000000-0005-0000-0000-0000C0170000}"/>
    <cellStyle name="Cálculo 2 3 2 2 21" xfId="1245" xr:uid="{00000000-0005-0000-0000-0000C1170000}"/>
    <cellStyle name="Cálculo 2 3 2 2 21 2" xfId="10471" xr:uid="{00000000-0005-0000-0000-0000C2170000}"/>
    <cellStyle name="Cálculo 2 3 2 2 21 2 2" xfId="32773" xr:uid="{00000000-0005-0000-0000-0000C3170000}"/>
    <cellStyle name="Cálculo 2 3 2 2 21 2 3" xfId="37320" xr:uid="{00000000-0005-0000-0000-0000C4170000}"/>
    <cellStyle name="Cálculo 2 3 2 2 21 2 4" xfId="19543" xr:uid="{00000000-0005-0000-0000-0000C5170000}"/>
    <cellStyle name="Cálculo 2 3 2 2 21 3" xfId="24116" xr:uid="{00000000-0005-0000-0000-0000C6170000}"/>
    <cellStyle name="Cálculo 2 3 2 2 21 4" xfId="30519" xr:uid="{00000000-0005-0000-0000-0000C7170000}"/>
    <cellStyle name="Cálculo 2 3 2 2 21 5" xfId="15215" xr:uid="{00000000-0005-0000-0000-0000C8170000}"/>
    <cellStyle name="Cálculo 2 3 2 2 22" xfId="1246" xr:uid="{00000000-0005-0000-0000-0000C9170000}"/>
    <cellStyle name="Cálculo 2 3 2 2 22 2" xfId="10472" xr:uid="{00000000-0005-0000-0000-0000CA170000}"/>
    <cellStyle name="Cálculo 2 3 2 2 22 2 2" xfId="32774" xr:uid="{00000000-0005-0000-0000-0000CB170000}"/>
    <cellStyle name="Cálculo 2 3 2 2 22 2 3" xfId="37321" xr:uid="{00000000-0005-0000-0000-0000CC170000}"/>
    <cellStyle name="Cálculo 2 3 2 2 22 2 4" xfId="19544" xr:uid="{00000000-0005-0000-0000-0000CD170000}"/>
    <cellStyle name="Cálculo 2 3 2 2 22 3" xfId="24117" xr:uid="{00000000-0005-0000-0000-0000CE170000}"/>
    <cellStyle name="Cálculo 2 3 2 2 22 4" xfId="30576" xr:uid="{00000000-0005-0000-0000-0000CF170000}"/>
    <cellStyle name="Cálculo 2 3 2 2 22 5" xfId="15216" xr:uid="{00000000-0005-0000-0000-0000D0170000}"/>
    <cellStyle name="Cálculo 2 3 2 2 23" xfId="1247" xr:uid="{00000000-0005-0000-0000-0000D1170000}"/>
    <cellStyle name="Cálculo 2 3 2 2 23 2" xfId="10473" xr:uid="{00000000-0005-0000-0000-0000D2170000}"/>
    <cellStyle name="Cálculo 2 3 2 2 23 2 2" xfId="32775" xr:uid="{00000000-0005-0000-0000-0000D3170000}"/>
    <cellStyle name="Cálculo 2 3 2 2 23 2 3" xfId="37322" xr:uid="{00000000-0005-0000-0000-0000D4170000}"/>
    <cellStyle name="Cálculo 2 3 2 2 23 2 4" xfId="19545" xr:uid="{00000000-0005-0000-0000-0000D5170000}"/>
    <cellStyle name="Cálculo 2 3 2 2 23 3" xfId="24118" xr:uid="{00000000-0005-0000-0000-0000D6170000}"/>
    <cellStyle name="Cálculo 2 3 2 2 23 4" xfId="30575" xr:uid="{00000000-0005-0000-0000-0000D7170000}"/>
    <cellStyle name="Cálculo 2 3 2 2 23 5" xfId="15217" xr:uid="{00000000-0005-0000-0000-0000D8170000}"/>
    <cellStyle name="Cálculo 2 3 2 2 24" xfId="1248" xr:uid="{00000000-0005-0000-0000-0000D9170000}"/>
    <cellStyle name="Cálculo 2 3 2 2 24 2" xfId="10474" xr:uid="{00000000-0005-0000-0000-0000DA170000}"/>
    <cellStyle name="Cálculo 2 3 2 2 24 2 2" xfId="32776" xr:uid="{00000000-0005-0000-0000-0000DB170000}"/>
    <cellStyle name="Cálculo 2 3 2 2 24 2 3" xfId="37323" xr:uid="{00000000-0005-0000-0000-0000DC170000}"/>
    <cellStyle name="Cálculo 2 3 2 2 24 2 4" xfId="19546" xr:uid="{00000000-0005-0000-0000-0000DD170000}"/>
    <cellStyle name="Cálculo 2 3 2 2 24 3" xfId="24119" xr:uid="{00000000-0005-0000-0000-0000DE170000}"/>
    <cellStyle name="Cálculo 2 3 2 2 24 4" xfId="30574" xr:uid="{00000000-0005-0000-0000-0000DF170000}"/>
    <cellStyle name="Cálculo 2 3 2 2 24 5" xfId="15218" xr:uid="{00000000-0005-0000-0000-0000E0170000}"/>
    <cellStyle name="Cálculo 2 3 2 2 25" xfId="1249" xr:uid="{00000000-0005-0000-0000-0000E1170000}"/>
    <cellStyle name="Cálculo 2 3 2 2 25 2" xfId="10475" xr:uid="{00000000-0005-0000-0000-0000E2170000}"/>
    <cellStyle name="Cálculo 2 3 2 2 25 2 2" xfId="32777" xr:uid="{00000000-0005-0000-0000-0000E3170000}"/>
    <cellStyle name="Cálculo 2 3 2 2 25 2 3" xfId="37324" xr:uid="{00000000-0005-0000-0000-0000E4170000}"/>
    <cellStyle name="Cálculo 2 3 2 2 25 2 4" xfId="19547" xr:uid="{00000000-0005-0000-0000-0000E5170000}"/>
    <cellStyle name="Cálculo 2 3 2 2 25 3" xfId="24120" xr:uid="{00000000-0005-0000-0000-0000E6170000}"/>
    <cellStyle name="Cálculo 2 3 2 2 25 4" xfId="30573" xr:uid="{00000000-0005-0000-0000-0000E7170000}"/>
    <cellStyle name="Cálculo 2 3 2 2 25 5" xfId="15219" xr:uid="{00000000-0005-0000-0000-0000E8170000}"/>
    <cellStyle name="Cálculo 2 3 2 2 26" xfId="1250" xr:uid="{00000000-0005-0000-0000-0000E9170000}"/>
    <cellStyle name="Cálculo 2 3 2 2 26 2" xfId="10476" xr:uid="{00000000-0005-0000-0000-0000EA170000}"/>
    <cellStyle name="Cálculo 2 3 2 2 26 2 2" xfId="32778" xr:uid="{00000000-0005-0000-0000-0000EB170000}"/>
    <cellStyle name="Cálculo 2 3 2 2 26 2 3" xfId="37325" xr:uid="{00000000-0005-0000-0000-0000EC170000}"/>
    <cellStyle name="Cálculo 2 3 2 2 26 2 4" xfId="19548" xr:uid="{00000000-0005-0000-0000-0000ED170000}"/>
    <cellStyle name="Cálculo 2 3 2 2 26 3" xfId="24121" xr:uid="{00000000-0005-0000-0000-0000EE170000}"/>
    <cellStyle name="Cálculo 2 3 2 2 26 4" xfId="30572" xr:uid="{00000000-0005-0000-0000-0000EF170000}"/>
    <cellStyle name="Cálculo 2 3 2 2 26 5" xfId="15220" xr:uid="{00000000-0005-0000-0000-0000F0170000}"/>
    <cellStyle name="Cálculo 2 3 2 2 27" xfId="1251" xr:uid="{00000000-0005-0000-0000-0000F1170000}"/>
    <cellStyle name="Cálculo 2 3 2 2 27 2" xfId="10477" xr:uid="{00000000-0005-0000-0000-0000F2170000}"/>
    <cellStyle name="Cálculo 2 3 2 2 27 2 2" xfId="32779" xr:uid="{00000000-0005-0000-0000-0000F3170000}"/>
    <cellStyle name="Cálculo 2 3 2 2 27 2 3" xfId="37326" xr:uid="{00000000-0005-0000-0000-0000F4170000}"/>
    <cellStyle name="Cálculo 2 3 2 2 27 2 4" xfId="19549" xr:uid="{00000000-0005-0000-0000-0000F5170000}"/>
    <cellStyle name="Cálculo 2 3 2 2 27 3" xfId="24122" xr:uid="{00000000-0005-0000-0000-0000F6170000}"/>
    <cellStyle name="Cálculo 2 3 2 2 27 4" xfId="30571" xr:uid="{00000000-0005-0000-0000-0000F7170000}"/>
    <cellStyle name="Cálculo 2 3 2 2 27 5" xfId="15221" xr:uid="{00000000-0005-0000-0000-0000F8170000}"/>
    <cellStyle name="Cálculo 2 3 2 2 28" xfId="1252" xr:uid="{00000000-0005-0000-0000-0000F9170000}"/>
    <cellStyle name="Cálculo 2 3 2 2 28 2" xfId="10478" xr:uid="{00000000-0005-0000-0000-0000FA170000}"/>
    <cellStyle name="Cálculo 2 3 2 2 28 2 2" xfId="32780" xr:uid="{00000000-0005-0000-0000-0000FB170000}"/>
    <cellStyle name="Cálculo 2 3 2 2 28 2 3" xfId="37327" xr:uid="{00000000-0005-0000-0000-0000FC170000}"/>
    <cellStyle name="Cálculo 2 3 2 2 28 2 4" xfId="19550" xr:uid="{00000000-0005-0000-0000-0000FD170000}"/>
    <cellStyle name="Cálculo 2 3 2 2 28 3" xfId="24123" xr:uid="{00000000-0005-0000-0000-0000FE170000}"/>
    <cellStyle name="Cálculo 2 3 2 2 28 4" xfId="30570" xr:uid="{00000000-0005-0000-0000-0000FF170000}"/>
    <cellStyle name="Cálculo 2 3 2 2 28 5" xfId="15222" xr:uid="{00000000-0005-0000-0000-000000180000}"/>
    <cellStyle name="Cálculo 2 3 2 2 29" xfId="1253" xr:uid="{00000000-0005-0000-0000-000001180000}"/>
    <cellStyle name="Cálculo 2 3 2 2 29 2" xfId="10479" xr:uid="{00000000-0005-0000-0000-000002180000}"/>
    <cellStyle name="Cálculo 2 3 2 2 29 2 2" xfId="32781" xr:uid="{00000000-0005-0000-0000-000003180000}"/>
    <cellStyle name="Cálculo 2 3 2 2 29 2 3" xfId="37328" xr:uid="{00000000-0005-0000-0000-000004180000}"/>
    <cellStyle name="Cálculo 2 3 2 2 29 2 4" xfId="19551" xr:uid="{00000000-0005-0000-0000-000005180000}"/>
    <cellStyle name="Cálculo 2 3 2 2 29 3" xfId="24124" xr:uid="{00000000-0005-0000-0000-000006180000}"/>
    <cellStyle name="Cálculo 2 3 2 2 29 4" xfId="30569" xr:uid="{00000000-0005-0000-0000-000007180000}"/>
    <cellStyle name="Cálculo 2 3 2 2 29 5" xfId="15223" xr:uid="{00000000-0005-0000-0000-000008180000}"/>
    <cellStyle name="Cálculo 2 3 2 2 3" xfId="1254" xr:uid="{00000000-0005-0000-0000-000009180000}"/>
    <cellStyle name="Cálculo 2 3 2 2 3 2" xfId="10480" xr:uid="{00000000-0005-0000-0000-00000A180000}"/>
    <cellStyle name="Cálculo 2 3 2 2 3 2 2" xfId="32782" xr:uid="{00000000-0005-0000-0000-00000B180000}"/>
    <cellStyle name="Cálculo 2 3 2 2 3 2 3" xfId="37329" xr:uid="{00000000-0005-0000-0000-00000C180000}"/>
    <cellStyle name="Cálculo 2 3 2 2 3 2 4" xfId="19552" xr:uid="{00000000-0005-0000-0000-00000D180000}"/>
    <cellStyle name="Cálculo 2 3 2 2 3 3" xfId="24125" xr:uid="{00000000-0005-0000-0000-00000E180000}"/>
    <cellStyle name="Cálculo 2 3 2 2 3 4" xfId="30568" xr:uid="{00000000-0005-0000-0000-00000F180000}"/>
    <cellStyle name="Cálculo 2 3 2 2 3 5" xfId="15224" xr:uid="{00000000-0005-0000-0000-000010180000}"/>
    <cellStyle name="Cálculo 2 3 2 2 30" xfId="1255" xr:uid="{00000000-0005-0000-0000-000011180000}"/>
    <cellStyle name="Cálculo 2 3 2 2 30 2" xfId="10481" xr:uid="{00000000-0005-0000-0000-000012180000}"/>
    <cellStyle name="Cálculo 2 3 2 2 30 2 2" xfId="32783" xr:uid="{00000000-0005-0000-0000-000013180000}"/>
    <cellStyle name="Cálculo 2 3 2 2 30 2 3" xfId="37330" xr:uid="{00000000-0005-0000-0000-000014180000}"/>
    <cellStyle name="Cálculo 2 3 2 2 30 2 4" xfId="19553" xr:uid="{00000000-0005-0000-0000-000015180000}"/>
    <cellStyle name="Cálculo 2 3 2 2 30 3" xfId="24126" xr:uid="{00000000-0005-0000-0000-000016180000}"/>
    <cellStyle name="Cálculo 2 3 2 2 30 4" xfId="30567" xr:uid="{00000000-0005-0000-0000-000017180000}"/>
    <cellStyle name="Cálculo 2 3 2 2 30 5" xfId="15225" xr:uid="{00000000-0005-0000-0000-000018180000}"/>
    <cellStyle name="Cálculo 2 3 2 2 31" xfId="1256" xr:uid="{00000000-0005-0000-0000-000019180000}"/>
    <cellStyle name="Cálculo 2 3 2 2 31 2" xfId="10482" xr:uid="{00000000-0005-0000-0000-00001A180000}"/>
    <cellStyle name="Cálculo 2 3 2 2 31 2 2" xfId="32784" xr:uid="{00000000-0005-0000-0000-00001B180000}"/>
    <cellStyle name="Cálculo 2 3 2 2 31 2 3" xfId="37331" xr:uid="{00000000-0005-0000-0000-00001C180000}"/>
    <cellStyle name="Cálculo 2 3 2 2 31 2 4" xfId="19554" xr:uid="{00000000-0005-0000-0000-00001D180000}"/>
    <cellStyle name="Cálculo 2 3 2 2 31 3" xfId="24127" xr:uid="{00000000-0005-0000-0000-00001E180000}"/>
    <cellStyle name="Cálculo 2 3 2 2 31 4" xfId="30566" xr:uid="{00000000-0005-0000-0000-00001F180000}"/>
    <cellStyle name="Cálculo 2 3 2 2 31 5" xfId="15226" xr:uid="{00000000-0005-0000-0000-000020180000}"/>
    <cellStyle name="Cálculo 2 3 2 2 32" xfId="1257" xr:uid="{00000000-0005-0000-0000-000021180000}"/>
    <cellStyle name="Cálculo 2 3 2 2 32 2" xfId="10483" xr:uid="{00000000-0005-0000-0000-000022180000}"/>
    <cellStyle name="Cálculo 2 3 2 2 32 2 2" xfId="32785" xr:uid="{00000000-0005-0000-0000-000023180000}"/>
    <cellStyle name="Cálculo 2 3 2 2 32 2 3" xfId="37332" xr:uid="{00000000-0005-0000-0000-000024180000}"/>
    <cellStyle name="Cálculo 2 3 2 2 32 2 4" xfId="19555" xr:uid="{00000000-0005-0000-0000-000025180000}"/>
    <cellStyle name="Cálculo 2 3 2 2 32 3" xfId="24128" xr:uid="{00000000-0005-0000-0000-000026180000}"/>
    <cellStyle name="Cálculo 2 3 2 2 32 4" xfId="30565" xr:uid="{00000000-0005-0000-0000-000027180000}"/>
    <cellStyle name="Cálculo 2 3 2 2 32 5" xfId="15227" xr:uid="{00000000-0005-0000-0000-000028180000}"/>
    <cellStyle name="Cálculo 2 3 2 2 33" xfId="1258" xr:uid="{00000000-0005-0000-0000-000029180000}"/>
    <cellStyle name="Cálculo 2 3 2 2 33 2" xfId="10484" xr:uid="{00000000-0005-0000-0000-00002A180000}"/>
    <cellStyle name="Cálculo 2 3 2 2 33 2 2" xfId="32786" xr:uid="{00000000-0005-0000-0000-00002B180000}"/>
    <cellStyle name="Cálculo 2 3 2 2 33 2 3" xfId="37333" xr:uid="{00000000-0005-0000-0000-00002C180000}"/>
    <cellStyle name="Cálculo 2 3 2 2 33 2 4" xfId="19556" xr:uid="{00000000-0005-0000-0000-00002D180000}"/>
    <cellStyle name="Cálculo 2 3 2 2 33 3" xfId="24129" xr:uid="{00000000-0005-0000-0000-00002E180000}"/>
    <cellStyle name="Cálculo 2 3 2 2 33 4" xfId="30564" xr:uid="{00000000-0005-0000-0000-00002F180000}"/>
    <cellStyle name="Cálculo 2 3 2 2 33 5" xfId="15228" xr:uid="{00000000-0005-0000-0000-000030180000}"/>
    <cellStyle name="Cálculo 2 3 2 2 34" xfId="1259" xr:uid="{00000000-0005-0000-0000-000031180000}"/>
    <cellStyle name="Cálculo 2 3 2 2 34 2" xfId="10485" xr:uid="{00000000-0005-0000-0000-000032180000}"/>
    <cellStyle name="Cálculo 2 3 2 2 34 2 2" xfId="32787" xr:uid="{00000000-0005-0000-0000-000033180000}"/>
    <cellStyle name="Cálculo 2 3 2 2 34 2 3" xfId="37334" xr:uid="{00000000-0005-0000-0000-000034180000}"/>
    <cellStyle name="Cálculo 2 3 2 2 34 2 4" xfId="19557" xr:uid="{00000000-0005-0000-0000-000035180000}"/>
    <cellStyle name="Cálculo 2 3 2 2 34 3" xfId="24130" xr:uid="{00000000-0005-0000-0000-000036180000}"/>
    <cellStyle name="Cálculo 2 3 2 2 34 4" xfId="30563" xr:uid="{00000000-0005-0000-0000-000037180000}"/>
    <cellStyle name="Cálculo 2 3 2 2 34 5" xfId="15229" xr:uid="{00000000-0005-0000-0000-000038180000}"/>
    <cellStyle name="Cálculo 2 3 2 2 35" xfId="1260" xr:uid="{00000000-0005-0000-0000-000039180000}"/>
    <cellStyle name="Cálculo 2 3 2 2 35 2" xfId="10486" xr:uid="{00000000-0005-0000-0000-00003A180000}"/>
    <cellStyle name="Cálculo 2 3 2 2 35 2 2" xfId="32788" xr:uid="{00000000-0005-0000-0000-00003B180000}"/>
    <cellStyle name="Cálculo 2 3 2 2 35 2 3" xfId="37335" xr:uid="{00000000-0005-0000-0000-00003C180000}"/>
    <cellStyle name="Cálculo 2 3 2 2 35 2 4" xfId="19558" xr:uid="{00000000-0005-0000-0000-00003D180000}"/>
    <cellStyle name="Cálculo 2 3 2 2 35 3" xfId="24131" xr:uid="{00000000-0005-0000-0000-00003E180000}"/>
    <cellStyle name="Cálculo 2 3 2 2 35 4" xfId="30562" xr:uid="{00000000-0005-0000-0000-00003F180000}"/>
    <cellStyle name="Cálculo 2 3 2 2 35 5" xfId="15230" xr:uid="{00000000-0005-0000-0000-000040180000}"/>
    <cellStyle name="Cálculo 2 3 2 2 36" xfId="1261" xr:uid="{00000000-0005-0000-0000-000041180000}"/>
    <cellStyle name="Cálculo 2 3 2 2 36 2" xfId="10487" xr:uid="{00000000-0005-0000-0000-000042180000}"/>
    <cellStyle name="Cálculo 2 3 2 2 36 2 2" xfId="32789" xr:uid="{00000000-0005-0000-0000-000043180000}"/>
    <cellStyle name="Cálculo 2 3 2 2 36 2 3" xfId="37336" xr:uid="{00000000-0005-0000-0000-000044180000}"/>
    <cellStyle name="Cálculo 2 3 2 2 36 2 4" xfId="19559" xr:uid="{00000000-0005-0000-0000-000045180000}"/>
    <cellStyle name="Cálculo 2 3 2 2 36 3" xfId="24132" xr:uid="{00000000-0005-0000-0000-000046180000}"/>
    <cellStyle name="Cálculo 2 3 2 2 36 4" xfId="30530" xr:uid="{00000000-0005-0000-0000-000047180000}"/>
    <cellStyle name="Cálculo 2 3 2 2 36 5" xfId="15231" xr:uid="{00000000-0005-0000-0000-000048180000}"/>
    <cellStyle name="Cálculo 2 3 2 2 37" xfId="1262" xr:uid="{00000000-0005-0000-0000-000049180000}"/>
    <cellStyle name="Cálculo 2 3 2 2 37 2" xfId="10488" xr:uid="{00000000-0005-0000-0000-00004A180000}"/>
    <cellStyle name="Cálculo 2 3 2 2 37 2 2" xfId="32790" xr:uid="{00000000-0005-0000-0000-00004B180000}"/>
    <cellStyle name="Cálculo 2 3 2 2 37 2 3" xfId="37337" xr:uid="{00000000-0005-0000-0000-00004C180000}"/>
    <cellStyle name="Cálculo 2 3 2 2 37 2 4" xfId="19560" xr:uid="{00000000-0005-0000-0000-00004D180000}"/>
    <cellStyle name="Cálculo 2 3 2 2 37 3" xfId="24133" xr:uid="{00000000-0005-0000-0000-00004E180000}"/>
    <cellStyle name="Cálculo 2 3 2 2 37 4" xfId="30561" xr:uid="{00000000-0005-0000-0000-00004F180000}"/>
    <cellStyle name="Cálculo 2 3 2 2 37 5" xfId="15232" xr:uid="{00000000-0005-0000-0000-000050180000}"/>
    <cellStyle name="Cálculo 2 3 2 2 38" xfId="1263" xr:uid="{00000000-0005-0000-0000-000051180000}"/>
    <cellStyle name="Cálculo 2 3 2 2 38 2" xfId="10489" xr:uid="{00000000-0005-0000-0000-000052180000}"/>
    <cellStyle name="Cálculo 2 3 2 2 38 2 2" xfId="32791" xr:uid="{00000000-0005-0000-0000-000053180000}"/>
    <cellStyle name="Cálculo 2 3 2 2 38 2 3" xfId="37338" xr:uid="{00000000-0005-0000-0000-000054180000}"/>
    <cellStyle name="Cálculo 2 3 2 2 38 2 4" xfId="19561" xr:uid="{00000000-0005-0000-0000-000055180000}"/>
    <cellStyle name="Cálculo 2 3 2 2 38 3" xfId="24134" xr:uid="{00000000-0005-0000-0000-000056180000}"/>
    <cellStyle name="Cálculo 2 3 2 2 38 4" xfId="30560" xr:uid="{00000000-0005-0000-0000-000057180000}"/>
    <cellStyle name="Cálculo 2 3 2 2 38 5" xfId="15233" xr:uid="{00000000-0005-0000-0000-000058180000}"/>
    <cellStyle name="Cálculo 2 3 2 2 39" xfId="1232" xr:uid="{00000000-0005-0000-0000-000059180000}"/>
    <cellStyle name="Cálculo 2 3 2 2 39 2" xfId="10458" xr:uid="{00000000-0005-0000-0000-00005A180000}"/>
    <cellStyle name="Cálculo 2 3 2 2 39 2 2" xfId="32760" xr:uid="{00000000-0005-0000-0000-00005B180000}"/>
    <cellStyle name="Cálculo 2 3 2 2 39 2 3" xfId="37307" xr:uid="{00000000-0005-0000-0000-00005C180000}"/>
    <cellStyle name="Cálculo 2 3 2 2 39 2 4" xfId="19530" xr:uid="{00000000-0005-0000-0000-00005D180000}"/>
    <cellStyle name="Cálculo 2 3 2 2 39 3" xfId="24103" xr:uid="{00000000-0005-0000-0000-00005E180000}"/>
    <cellStyle name="Cálculo 2 3 2 2 39 4" xfId="30590" xr:uid="{00000000-0005-0000-0000-00005F180000}"/>
    <cellStyle name="Cálculo 2 3 2 2 39 5" xfId="15202" xr:uid="{00000000-0005-0000-0000-000060180000}"/>
    <cellStyle name="Cálculo 2 3 2 2 4" xfId="1264" xr:uid="{00000000-0005-0000-0000-000061180000}"/>
    <cellStyle name="Cálculo 2 3 2 2 4 2" xfId="10490" xr:uid="{00000000-0005-0000-0000-000062180000}"/>
    <cellStyle name="Cálculo 2 3 2 2 4 2 2" xfId="32792" xr:uid="{00000000-0005-0000-0000-000063180000}"/>
    <cellStyle name="Cálculo 2 3 2 2 4 2 3" xfId="37339" xr:uid="{00000000-0005-0000-0000-000064180000}"/>
    <cellStyle name="Cálculo 2 3 2 2 4 2 4" xfId="19562" xr:uid="{00000000-0005-0000-0000-000065180000}"/>
    <cellStyle name="Cálculo 2 3 2 2 4 3" xfId="24135" xr:uid="{00000000-0005-0000-0000-000066180000}"/>
    <cellStyle name="Cálculo 2 3 2 2 4 4" xfId="30559" xr:uid="{00000000-0005-0000-0000-000067180000}"/>
    <cellStyle name="Cálculo 2 3 2 2 4 5" xfId="15234" xr:uid="{00000000-0005-0000-0000-000068180000}"/>
    <cellStyle name="Cálculo 2 3 2 2 40" xfId="9507" xr:uid="{00000000-0005-0000-0000-000069180000}"/>
    <cellStyle name="Cálculo 2 3 2 2 40 2" xfId="13822" xr:uid="{00000000-0005-0000-0000-00006A180000}"/>
    <cellStyle name="Cálculo 2 3 2 2 40 2 2" xfId="36124" xr:uid="{00000000-0005-0000-0000-00006B180000}"/>
    <cellStyle name="Cálculo 2 3 2 2 40 2 3" xfId="40671" xr:uid="{00000000-0005-0000-0000-00006C180000}"/>
    <cellStyle name="Cálculo 2 3 2 2 40 2 4" xfId="22894" xr:uid="{00000000-0005-0000-0000-00006D180000}"/>
    <cellStyle name="Cálculo 2 3 2 2 40 3" xfId="31809" xr:uid="{00000000-0005-0000-0000-00006E180000}"/>
    <cellStyle name="Cálculo 2 3 2 2 40 4" xfId="36356" xr:uid="{00000000-0005-0000-0000-00006F180000}"/>
    <cellStyle name="Cálculo 2 3 2 2 40 5" xfId="18579" xr:uid="{00000000-0005-0000-0000-000070180000}"/>
    <cellStyle name="Cálculo 2 3 2 2 41" xfId="9722" xr:uid="{00000000-0005-0000-0000-000071180000}"/>
    <cellStyle name="Cálculo 2 3 2 2 41 2" xfId="32024" xr:uid="{00000000-0005-0000-0000-000072180000}"/>
    <cellStyle name="Cálculo 2 3 2 2 41 3" xfId="36571" xr:uid="{00000000-0005-0000-0000-000073180000}"/>
    <cellStyle name="Cálculo 2 3 2 2 41 4" xfId="18794" xr:uid="{00000000-0005-0000-0000-000074180000}"/>
    <cellStyle name="Cálculo 2 3 2 2 42" xfId="23060" xr:uid="{00000000-0005-0000-0000-000075180000}"/>
    <cellStyle name="Cálculo 2 3 2 2 43" xfId="31610" xr:uid="{00000000-0005-0000-0000-000076180000}"/>
    <cellStyle name="Cálculo 2 3 2 2 44" xfId="14170" xr:uid="{00000000-0005-0000-0000-000077180000}"/>
    <cellStyle name="Cálculo 2 3 2 2 5" xfId="1265" xr:uid="{00000000-0005-0000-0000-000078180000}"/>
    <cellStyle name="Cálculo 2 3 2 2 5 2" xfId="10491" xr:uid="{00000000-0005-0000-0000-000079180000}"/>
    <cellStyle name="Cálculo 2 3 2 2 5 2 2" xfId="32793" xr:uid="{00000000-0005-0000-0000-00007A180000}"/>
    <cellStyle name="Cálculo 2 3 2 2 5 2 3" xfId="37340" xr:uid="{00000000-0005-0000-0000-00007B180000}"/>
    <cellStyle name="Cálculo 2 3 2 2 5 2 4" xfId="19563" xr:uid="{00000000-0005-0000-0000-00007C180000}"/>
    <cellStyle name="Cálculo 2 3 2 2 5 3" xfId="24136" xr:uid="{00000000-0005-0000-0000-00007D180000}"/>
    <cellStyle name="Cálculo 2 3 2 2 5 4" xfId="30558" xr:uid="{00000000-0005-0000-0000-00007E180000}"/>
    <cellStyle name="Cálculo 2 3 2 2 5 5" xfId="15235" xr:uid="{00000000-0005-0000-0000-00007F180000}"/>
    <cellStyle name="Cálculo 2 3 2 2 6" xfId="1266" xr:uid="{00000000-0005-0000-0000-000080180000}"/>
    <cellStyle name="Cálculo 2 3 2 2 6 2" xfId="10492" xr:uid="{00000000-0005-0000-0000-000081180000}"/>
    <cellStyle name="Cálculo 2 3 2 2 6 2 2" xfId="32794" xr:uid="{00000000-0005-0000-0000-000082180000}"/>
    <cellStyle name="Cálculo 2 3 2 2 6 2 3" xfId="37341" xr:uid="{00000000-0005-0000-0000-000083180000}"/>
    <cellStyle name="Cálculo 2 3 2 2 6 2 4" xfId="19564" xr:uid="{00000000-0005-0000-0000-000084180000}"/>
    <cellStyle name="Cálculo 2 3 2 2 6 3" xfId="24137" xr:uid="{00000000-0005-0000-0000-000085180000}"/>
    <cellStyle name="Cálculo 2 3 2 2 6 4" xfId="30557" xr:uid="{00000000-0005-0000-0000-000086180000}"/>
    <cellStyle name="Cálculo 2 3 2 2 6 5" xfId="15236" xr:uid="{00000000-0005-0000-0000-000087180000}"/>
    <cellStyle name="Cálculo 2 3 2 2 7" xfId="1267" xr:uid="{00000000-0005-0000-0000-000088180000}"/>
    <cellStyle name="Cálculo 2 3 2 2 7 2" xfId="10493" xr:uid="{00000000-0005-0000-0000-000089180000}"/>
    <cellStyle name="Cálculo 2 3 2 2 7 2 2" xfId="32795" xr:uid="{00000000-0005-0000-0000-00008A180000}"/>
    <cellStyle name="Cálculo 2 3 2 2 7 2 3" xfId="37342" xr:uid="{00000000-0005-0000-0000-00008B180000}"/>
    <cellStyle name="Cálculo 2 3 2 2 7 2 4" xfId="19565" xr:uid="{00000000-0005-0000-0000-00008C180000}"/>
    <cellStyle name="Cálculo 2 3 2 2 7 3" xfId="24138" xr:uid="{00000000-0005-0000-0000-00008D180000}"/>
    <cellStyle name="Cálculo 2 3 2 2 7 4" xfId="30556" xr:uid="{00000000-0005-0000-0000-00008E180000}"/>
    <cellStyle name="Cálculo 2 3 2 2 7 5" xfId="15237" xr:uid="{00000000-0005-0000-0000-00008F180000}"/>
    <cellStyle name="Cálculo 2 3 2 2 8" xfId="1268" xr:uid="{00000000-0005-0000-0000-000090180000}"/>
    <cellStyle name="Cálculo 2 3 2 2 8 2" xfId="10494" xr:uid="{00000000-0005-0000-0000-000091180000}"/>
    <cellStyle name="Cálculo 2 3 2 2 8 2 2" xfId="32796" xr:uid="{00000000-0005-0000-0000-000092180000}"/>
    <cellStyle name="Cálculo 2 3 2 2 8 2 3" xfId="37343" xr:uid="{00000000-0005-0000-0000-000093180000}"/>
    <cellStyle name="Cálculo 2 3 2 2 8 2 4" xfId="19566" xr:uid="{00000000-0005-0000-0000-000094180000}"/>
    <cellStyle name="Cálculo 2 3 2 2 8 3" xfId="24139" xr:uid="{00000000-0005-0000-0000-000095180000}"/>
    <cellStyle name="Cálculo 2 3 2 2 8 4" xfId="30555" xr:uid="{00000000-0005-0000-0000-000096180000}"/>
    <cellStyle name="Cálculo 2 3 2 2 8 5" xfId="15238" xr:uid="{00000000-0005-0000-0000-000097180000}"/>
    <cellStyle name="Cálculo 2 3 2 2 9" xfId="1269" xr:uid="{00000000-0005-0000-0000-000098180000}"/>
    <cellStyle name="Cálculo 2 3 2 2 9 2" xfId="10495" xr:uid="{00000000-0005-0000-0000-000099180000}"/>
    <cellStyle name="Cálculo 2 3 2 2 9 2 2" xfId="32797" xr:uid="{00000000-0005-0000-0000-00009A180000}"/>
    <cellStyle name="Cálculo 2 3 2 2 9 2 3" xfId="37344" xr:uid="{00000000-0005-0000-0000-00009B180000}"/>
    <cellStyle name="Cálculo 2 3 2 2 9 2 4" xfId="19567" xr:uid="{00000000-0005-0000-0000-00009C180000}"/>
    <cellStyle name="Cálculo 2 3 2 2 9 3" xfId="24140" xr:uid="{00000000-0005-0000-0000-00009D180000}"/>
    <cellStyle name="Cálculo 2 3 2 2 9 4" xfId="30554" xr:uid="{00000000-0005-0000-0000-00009E180000}"/>
    <cellStyle name="Cálculo 2 3 2 2 9 5" xfId="15239" xr:uid="{00000000-0005-0000-0000-00009F180000}"/>
    <cellStyle name="Cálculo 2 3 2 20" xfId="1270" xr:uid="{00000000-0005-0000-0000-0000A0180000}"/>
    <cellStyle name="Cálculo 2 3 2 20 2" xfId="10496" xr:uid="{00000000-0005-0000-0000-0000A1180000}"/>
    <cellStyle name="Cálculo 2 3 2 20 2 2" xfId="32798" xr:uid="{00000000-0005-0000-0000-0000A2180000}"/>
    <cellStyle name="Cálculo 2 3 2 20 2 3" xfId="37345" xr:uid="{00000000-0005-0000-0000-0000A3180000}"/>
    <cellStyle name="Cálculo 2 3 2 20 2 4" xfId="19568" xr:uid="{00000000-0005-0000-0000-0000A4180000}"/>
    <cellStyle name="Cálculo 2 3 2 20 3" xfId="24141" xr:uid="{00000000-0005-0000-0000-0000A5180000}"/>
    <cellStyle name="Cálculo 2 3 2 20 4" xfId="30553" xr:uid="{00000000-0005-0000-0000-0000A6180000}"/>
    <cellStyle name="Cálculo 2 3 2 20 5" xfId="15240" xr:uid="{00000000-0005-0000-0000-0000A7180000}"/>
    <cellStyle name="Cálculo 2 3 2 21" xfId="1271" xr:uid="{00000000-0005-0000-0000-0000A8180000}"/>
    <cellStyle name="Cálculo 2 3 2 21 2" xfId="10497" xr:uid="{00000000-0005-0000-0000-0000A9180000}"/>
    <cellStyle name="Cálculo 2 3 2 21 2 2" xfId="32799" xr:uid="{00000000-0005-0000-0000-0000AA180000}"/>
    <cellStyle name="Cálculo 2 3 2 21 2 3" xfId="37346" xr:uid="{00000000-0005-0000-0000-0000AB180000}"/>
    <cellStyle name="Cálculo 2 3 2 21 2 4" xfId="19569" xr:uid="{00000000-0005-0000-0000-0000AC180000}"/>
    <cellStyle name="Cálculo 2 3 2 21 3" xfId="24142" xr:uid="{00000000-0005-0000-0000-0000AD180000}"/>
    <cellStyle name="Cálculo 2 3 2 21 4" xfId="30552" xr:uid="{00000000-0005-0000-0000-0000AE180000}"/>
    <cellStyle name="Cálculo 2 3 2 21 5" xfId="15241" xr:uid="{00000000-0005-0000-0000-0000AF180000}"/>
    <cellStyle name="Cálculo 2 3 2 22" xfId="1272" xr:uid="{00000000-0005-0000-0000-0000B0180000}"/>
    <cellStyle name="Cálculo 2 3 2 22 2" xfId="10498" xr:uid="{00000000-0005-0000-0000-0000B1180000}"/>
    <cellStyle name="Cálculo 2 3 2 22 2 2" xfId="32800" xr:uid="{00000000-0005-0000-0000-0000B2180000}"/>
    <cellStyle name="Cálculo 2 3 2 22 2 3" xfId="37347" xr:uid="{00000000-0005-0000-0000-0000B3180000}"/>
    <cellStyle name="Cálculo 2 3 2 22 2 4" xfId="19570" xr:uid="{00000000-0005-0000-0000-0000B4180000}"/>
    <cellStyle name="Cálculo 2 3 2 22 3" xfId="24143" xr:uid="{00000000-0005-0000-0000-0000B5180000}"/>
    <cellStyle name="Cálculo 2 3 2 22 4" xfId="30551" xr:uid="{00000000-0005-0000-0000-0000B6180000}"/>
    <cellStyle name="Cálculo 2 3 2 22 5" xfId="15242" xr:uid="{00000000-0005-0000-0000-0000B7180000}"/>
    <cellStyle name="Cálculo 2 3 2 23" xfId="1273" xr:uid="{00000000-0005-0000-0000-0000B8180000}"/>
    <cellStyle name="Cálculo 2 3 2 23 2" xfId="10499" xr:uid="{00000000-0005-0000-0000-0000B9180000}"/>
    <cellStyle name="Cálculo 2 3 2 23 2 2" xfId="32801" xr:uid="{00000000-0005-0000-0000-0000BA180000}"/>
    <cellStyle name="Cálculo 2 3 2 23 2 3" xfId="37348" xr:uid="{00000000-0005-0000-0000-0000BB180000}"/>
    <cellStyle name="Cálculo 2 3 2 23 2 4" xfId="19571" xr:uid="{00000000-0005-0000-0000-0000BC180000}"/>
    <cellStyle name="Cálculo 2 3 2 23 3" xfId="24144" xr:uid="{00000000-0005-0000-0000-0000BD180000}"/>
    <cellStyle name="Cálculo 2 3 2 23 4" xfId="30550" xr:uid="{00000000-0005-0000-0000-0000BE180000}"/>
    <cellStyle name="Cálculo 2 3 2 23 5" xfId="15243" xr:uid="{00000000-0005-0000-0000-0000BF180000}"/>
    <cellStyle name="Cálculo 2 3 2 24" xfId="1274" xr:uid="{00000000-0005-0000-0000-0000C0180000}"/>
    <cellStyle name="Cálculo 2 3 2 24 2" xfId="10500" xr:uid="{00000000-0005-0000-0000-0000C1180000}"/>
    <cellStyle name="Cálculo 2 3 2 24 2 2" xfId="32802" xr:uid="{00000000-0005-0000-0000-0000C2180000}"/>
    <cellStyle name="Cálculo 2 3 2 24 2 3" xfId="37349" xr:uid="{00000000-0005-0000-0000-0000C3180000}"/>
    <cellStyle name="Cálculo 2 3 2 24 2 4" xfId="19572" xr:uid="{00000000-0005-0000-0000-0000C4180000}"/>
    <cellStyle name="Cálculo 2 3 2 24 3" xfId="24145" xr:uid="{00000000-0005-0000-0000-0000C5180000}"/>
    <cellStyle name="Cálculo 2 3 2 24 4" xfId="30549" xr:uid="{00000000-0005-0000-0000-0000C6180000}"/>
    <cellStyle name="Cálculo 2 3 2 24 5" xfId="15244" xr:uid="{00000000-0005-0000-0000-0000C7180000}"/>
    <cellStyle name="Cálculo 2 3 2 25" xfId="1275" xr:uid="{00000000-0005-0000-0000-0000C8180000}"/>
    <cellStyle name="Cálculo 2 3 2 25 2" xfId="10501" xr:uid="{00000000-0005-0000-0000-0000C9180000}"/>
    <cellStyle name="Cálculo 2 3 2 25 2 2" xfId="32803" xr:uid="{00000000-0005-0000-0000-0000CA180000}"/>
    <cellStyle name="Cálculo 2 3 2 25 2 3" xfId="37350" xr:uid="{00000000-0005-0000-0000-0000CB180000}"/>
    <cellStyle name="Cálculo 2 3 2 25 2 4" xfId="19573" xr:uid="{00000000-0005-0000-0000-0000CC180000}"/>
    <cellStyle name="Cálculo 2 3 2 25 3" xfId="24146" xr:uid="{00000000-0005-0000-0000-0000CD180000}"/>
    <cellStyle name="Cálculo 2 3 2 25 4" xfId="30548" xr:uid="{00000000-0005-0000-0000-0000CE180000}"/>
    <cellStyle name="Cálculo 2 3 2 25 5" xfId="15245" xr:uid="{00000000-0005-0000-0000-0000CF180000}"/>
    <cellStyle name="Cálculo 2 3 2 26" xfId="1276" xr:uid="{00000000-0005-0000-0000-0000D0180000}"/>
    <cellStyle name="Cálculo 2 3 2 26 2" xfId="10502" xr:uid="{00000000-0005-0000-0000-0000D1180000}"/>
    <cellStyle name="Cálculo 2 3 2 26 2 2" xfId="32804" xr:uid="{00000000-0005-0000-0000-0000D2180000}"/>
    <cellStyle name="Cálculo 2 3 2 26 2 3" xfId="37351" xr:uid="{00000000-0005-0000-0000-0000D3180000}"/>
    <cellStyle name="Cálculo 2 3 2 26 2 4" xfId="19574" xr:uid="{00000000-0005-0000-0000-0000D4180000}"/>
    <cellStyle name="Cálculo 2 3 2 26 3" xfId="24147" xr:uid="{00000000-0005-0000-0000-0000D5180000}"/>
    <cellStyle name="Cálculo 2 3 2 26 4" xfId="30547" xr:uid="{00000000-0005-0000-0000-0000D6180000}"/>
    <cellStyle name="Cálculo 2 3 2 26 5" xfId="15246" xr:uid="{00000000-0005-0000-0000-0000D7180000}"/>
    <cellStyle name="Cálculo 2 3 2 27" xfId="1277" xr:uid="{00000000-0005-0000-0000-0000D8180000}"/>
    <cellStyle name="Cálculo 2 3 2 27 2" xfId="10503" xr:uid="{00000000-0005-0000-0000-0000D9180000}"/>
    <cellStyle name="Cálculo 2 3 2 27 2 2" xfId="32805" xr:uid="{00000000-0005-0000-0000-0000DA180000}"/>
    <cellStyle name="Cálculo 2 3 2 27 2 3" xfId="37352" xr:uid="{00000000-0005-0000-0000-0000DB180000}"/>
    <cellStyle name="Cálculo 2 3 2 27 2 4" xfId="19575" xr:uid="{00000000-0005-0000-0000-0000DC180000}"/>
    <cellStyle name="Cálculo 2 3 2 27 3" xfId="24148" xr:uid="{00000000-0005-0000-0000-0000DD180000}"/>
    <cellStyle name="Cálculo 2 3 2 27 4" xfId="30546" xr:uid="{00000000-0005-0000-0000-0000DE180000}"/>
    <cellStyle name="Cálculo 2 3 2 27 5" xfId="15247" xr:uid="{00000000-0005-0000-0000-0000DF180000}"/>
    <cellStyle name="Cálculo 2 3 2 28" xfId="1278" xr:uid="{00000000-0005-0000-0000-0000E0180000}"/>
    <cellStyle name="Cálculo 2 3 2 28 2" xfId="10504" xr:uid="{00000000-0005-0000-0000-0000E1180000}"/>
    <cellStyle name="Cálculo 2 3 2 28 2 2" xfId="32806" xr:uid="{00000000-0005-0000-0000-0000E2180000}"/>
    <cellStyle name="Cálculo 2 3 2 28 2 3" xfId="37353" xr:uid="{00000000-0005-0000-0000-0000E3180000}"/>
    <cellStyle name="Cálculo 2 3 2 28 2 4" xfId="19576" xr:uid="{00000000-0005-0000-0000-0000E4180000}"/>
    <cellStyle name="Cálculo 2 3 2 28 3" xfId="24149" xr:uid="{00000000-0005-0000-0000-0000E5180000}"/>
    <cellStyle name="Cálculo 2 3 2 28 4" xfId="30545" xr:uid="{00000000-0005-0000-0000-0000E6180000}"/>
    <cellStyle name="Cálculo 2 3 2 28 5" xfId="15248" xr:uid="{00000000-0005-0000-0000-0000E7180000}"/>
    <cellStyle name="Cálculo 2 3 2 29" xfId="1279" xr:uid="{00000000-0005-0000-0000-0000E8180000}"/>
    <cellStyle name="Cálculo 2 3 2 29 2" xfId="10505" xr:uid="{00000000-0005-0000-0000-0000E9180000}"/>
    <cellStyle name="Cálculo 2 3 2 29 2 2" xfId="32807" xr:uid="{00000000-0005-0000-0000-0000EA180000}"/>
    <cellStyle name="Cálculo 2 3 2 29 2 3" xfId="37354" xr:uid="{00000000-0005-0000-0000-0000EB180000}"/>
    <cellStyle name="Cálculo 2 3 2 29 2 4" xfId="19577" xr:uid="{00000000-0005-0000-0000-0000EC180000}"/>
    <cellStyle name="Cálculo 2 3 2 29 3" xfId="24150" xr:uid="{00000000-0005-0000-0000-0000ED180000}"/>
    <cellStyle name="Cálculo 2 3 2 29 4" xfId="30544" xr:uid="{00000000-0005-0000-0000-0000EE180000}"/>
    <cellStyle name="Cálculo 2 3 2 29 5" xfId="15249" xr:uid="{00000000-0005-0000-0000-0000EF180000}"/>
    <cellStyle name="Cálculo 2 3 2 3" xfId="115" xr:uid="{00000000-0005-0000-0000-0000F0180000}"/>
    <cellStyle name="Cálculo 2 3 2 3 10" xfId="1281" xr:uid="{00000000-0005-0000-0000-0000F1180000}"/>
    <cellStyle name="Cálculo 2 3 2 3 10 2" xfId="10507" xr:uid="{00000000-0005-0000-0000-0000F2180000}"/>
    <cellStyle name="Cálculo 2 3 2 3 10 2 2" xfId="32809" xr:uid="{00000000-0005-0000-0000-0000F3180000}"/>
    <cellStyle name="Cálculo 2 3 2 3 10 2 3" xfId="37356" xr:uid="{00000000-0005-0000-0000-0000F4180000}"/>
    <cellStyle name="Cálculo 2 3 2 3 10 2 4" xfId="19579" xr:uid="{00000000-0005-0000-0000-0000F5180000}"/>
    <cellStyle name="Cálculo 2 3 2 3 10 3" xfId="24152" xr:uid="{00000000-0005-0000-0000-0000F6180000}"/>
    <cellStyle name="Cálculo 2 3 2 3 10 4" xfId="30542" xr:uid="{00000000-0005-0000-0000-0000F7180000}"/>
    <cellStyle name="Cálculo 2 3 2 3 10 5" xfId="15251" xr:uid="{00000000-0005-0000-0000-0000F8180000}"/>
    <cellStyle name="Cálculo 2 3 2 3 11" xfId="1282" xr:uid="{00000000-0005-0000-0000-0000F9180000}"/>
    <cellStyle name="Cálculo 2 3 2 3 11 2" xfId="10508" xr:uid="{00000000-0005-0000-0000-0000FA180000}"/>
    <cellStyle name="Cálculo 2 3 2 3 11 2 2" xfId="32810" xr:uid="{00000000-0005-0000-0000-0000FB180000}"/>
    <cellStyle name="Cálculo 2 3 2 3 11 2 3" xfId="37357" xr:uid="{00000000-0005-0000-0000-0000FC180000}"/>
    <cellStyle name="Cálculo 2 3 2 3 11 2 4" xfId="19580" xr:uid="{00000000-0005-0000-0000-0000FD180000}"/>
    <cellStyle name="Cálculo 2 3 2 3 11 3" xfId="24153" xr:uid="{00000000-0005-0000-0000-0000FE180000}"/>
    <cellStyle name="Cálculo 2 3 2 3 11 4" xfId="30541" xr:uid="{00000000-0005-0000-0000-0000FF180000}"/>
    <cellStyle name="Cálculo 2 3 2 3 11 5" xfId="15252" xr:uid="{00000000-0005-0000-0000-000000190000}"/>
    <cellStyle name="Cálculo 2 3 2 3 12" xfId="1283" xr:uid="{00000000-0005-0000-0000-000001190000}"/>
    <cellStyle name="Cálculo 2 3 2 3 12 2" xfId="10509" xr:uid="{00000000-0005-0000-0000-000002190000}"/>
    <cellStyle name="Cálculo 2 3 2 3 12 2 2" xfId="32811" xr:uid="{00000000-0005-0000-0000-000003190000}"/>
    <cellStyle name="Cálculo 2 3 2 3 12 2 3" xfId="37358" xr:uid="{00000000-0005-0000-0000-000004190000}"/>
    <cellStyle name="Cálculo 2 3 2 3 12 2 4" xfId="19581" xr:uid="{00000000-0005-0000-0000-000005190000}"/>
    <cellStyle name="Cálculo 2 3 2 3 12 3" xfId="24154" xr:uid="{00000000-0005-0000-0000-000006190000}"/>
    <cellStyle name="Cálculo 2 3 2 3 12 4" xfId="30540" xr:uid="{00000000-0005-0000-0000-000007190000}"/>
    <cellStyle name="Cálculo 2 3 2 3 12 5" xfId="15253" xr:uid="{00000000-0005-0000-0000-000008190000}"/>
    <cellStyle name="Cálculo 2 3 2 3 13" xfId="1284" xr:uid="{00000000-0005-0000-0000-000009190000}"/>
    <cellStyle name="Cálculo 2 3 2 3 13 2" xfId="10510" xr:uid="{00000000-0005-0000-0000-00000A190000}"/>
    <cellStyle name="Cálculo 2 3 2 3 13 2 2" xfId="32812" xr:uid="{00000000-0005-0000-0000-00000B190000}"/>
    <cellStyle name="Cálculo 2 3 2 3 13 2 3" xfId="37359" xr:uid="{00000000-0005-0000-0000-00000C190000}"/>
    <cellStyle name="Cálculo 2 3 2 3 13 2 4" xfId="19582" xr:uid="{00000000-0005-0000-0000-00000D190000}"/>
    <cellStyle name="Cálculo 2 3 2 3 13 3" xfId="24155" xr:uid="{00000000-0005-0000-0000-00000E190000}"/>
    <cellStyle name="Cálculo 2 3 2 3 13 4" xfId="30539" xr:uid="{00000000-0005-0000-0000-00000F190000}"/>
    <cellStyle name="Cálculo 2 3 2 3 13 5" xfId="15254" xr:uid="{00000000-0005-0000-0000-000010190000}"/>
    <cellStyle name="Cálculo 2 3 2 3 14" xfId="1285" xr:uid="{00000000-0005-0000-0000-000011190000}"/>
    <cellStyle name="Cálculo 2 3 2 3 14 2" xfId="10511" xr:uid="{00000000-0005-0000-0000-000012190000}"/>
    <cellStyle name="Cálculo 2 3 2 3 14 2 2" xfId="32813" xr:uid="{00000000-0005-0000-0000-000013190000}"/>
    <cellStyle name="Cálculo 2 3 2 3 14 2 3" xfId="37360" xr:uid="{00000000-0005-0000-0000-000014190000}"/>
    <cellStyle name="Cálculo 2 3 2 3 14 2 4" xfId="19583" xr:uid="{00000000-0005-0000-0000-000015190000}"/>
    <cellStyle name="Cálculo 2 3 2 3 14 3" xfId="24156" xr:uid="{00000000-0005-0000-0000-000016190000}"/>
    <cellStyle name="Cálculo 2 3 2 3 14 4" xfId="30538" xr:uid="{00000000-0005-0000-0000-000017190000}"/>
    <cellStyle name="Cálculo 2 3 2 3 14 5" xfId="15255" xr:uid="{00000000-0005-0000-0000-000018190000}"/>
    <cellStyle name="Cálculo 2 3 2 3 15" xfId="1286" xr:uid="{00000000-0005-0000-0000-000019190000}"/>
    <cellStyle name="Cálculo 2 3 2 3 15 2" xfId="10512" xr:uid="{00000000-0005-0000-0000-00001A190000}"/>
    <cellStyle name="Cálculo 2 3 2 3 15 2 2" xfId="32814" xr:uid="{00000000-0005-0000-0000-00001B190000}"/>
    <cellStyle name="Cálculo 2 3 2 3 15 2 3" xfId="37361" xr:uid="{00000000-0005-0000-0000-00001C190000}"/>
    <cellStyle name="Cálculo 2 3 2 3 15 2 4" xfId="19584" xr:uid="{00000000-0005-0000-0000-00001D190000}"/>
    <cellStyle name="Cálculo 2 3 2 3 15 3" xfId="24157" xr:uid="{00000000-0005-0000-0000-00001E190000}"/>
    <cellStyle name="Cálculo 2 3 2 3 15 4" xfId="30537" xr:uid="{00000000-0005-0000-0000-00001F190000}"/>
    <cellStyle name="Cálculo 2 3 2 3 15 5" xfId="15256" xr:uid="{00000000-0005-0000-0000-000020190000}"/>
    <cellStyle name="Cálculo 2 3 2 3 16" xfId="1287" xr:uid="{00000000-0005-0000-0000-000021190000}"/>
    <cellStyle name="Cálculo 2 3 2 3 16 2" xfId="10513" xr:uid="{00000000-0005-0000-0000-000022190000}"/>
    <cellStyle name="Cálculo 2 3 2 3 16 2 2" xfId="32815" xr:uid="{00000000-0005-0000-0000-000023190000}"/>
    <cellStyle name="Cálculo 2 3 2 3 16 2 3" xfId="37362" xr:uid="{00000000-0005-0000-0000-000024190000}"/>
    <cellStyle name="Cálculo 2 3 2 3 16 2 4" xfId="19585" xr:uid="{00000000-0005-0000-0000-000025190000}"/>
    <cellStyle name="Cálculo 2 3 2 3 16 3" xfId="24158" xr:uid="{00000000-0005-0000-0000-000026190000}"/>
    <cellStyle name="Cálculo 2 3 2 3 16 4" xfId="30536" xr:uid="{00000000-0005-0000-0000-000027190000}"/>
    <cellStyle name="Cálculo 2 3 2 3 16 5" xfId="15257" xr:uid="{00000000-0005-0000-0000-000028190000}"/>
    <cellStyle name="Cálculo 2 3 2 3 17" xfId="1288" xr:uid="{00000000-0005-0000-0000-000029190000}"/>
    <cellStyle name="Cálculo 2 3 2 3 17 2" xfId="10514" xr:uid="{00000000-0005-0000-0000-00002A190000}"/>
    <cellStyle name="Cálculo 2 3 2 3 17 2 2" xfId="32816" xr:uid="{00000000-0005-0000-0000-00002B190000}"/>
    <cellStyle name="Cálculo 2 3 2 3 17 2 3" xfId="37363" xr:uid="{00000000-0005-0000-0000-00002C190000}"/>
    <cellStyle name="Cálculo 2 3 2 3 17 2 4" xfId="19586" xr:uid="{00000000-0005-0000-0000-00002D190000}"/>
    <cellStyle name="Cálculo 2 3 2 3 17 3" xfId="24159" xr:uid="{00000000-0005-0000-0000-00002E190000}"/>
    <cellStyle name="Cálculo 2 3 2 3 17 4" xfId="30535" xr:uid="{00000000-0005-0000-0000-00002F190000}"/>
    <cellStyle name="Cálculo 2 3 2 3 17 5" xfId="15258" xr:uid="{00000000-0005-0000-0000-000030190000}"/>
    <cellStyle name="Cálculo 2 3 2 3 18" xfId="1289" xr:uid="{00000000-0005-0000-0000-000031190000}"/>
    <cellStyle name="Cálculo 2 3 2 3 18 2" xfId="10515" xr:uid="{00000000-0005-0000-0000-000032190000}"/>
    <cellStyle name="Cálculo 2 3 2 3 18 2 2" xfId="32817" xr:uid="{00000000-0005-0000-0000-000033190000}"/>
    <cellStyle name="Cálculo 2 3 2 3 18 2 3" xfId="37364" xr:uid="{00000000-0005-0000-0000-000034190000}"/>
    <cellStyle name="Cálculo 2 3 2 3 18 2 4" xfId="19587" xr:uid="{00000000-0005-0000-0000-000035190000}"/>
    <cellStyle name="Cálculo 2 3 2 3 18 3" xfId="24160" xr:uid="{00000000-0005-0000-0000-000036190000}"/>
    <cellStyle name="Cálculo 2 3 2 3 18 4" xfId="30534" xr:uid="{00000000-0005-0000-0000-000037190000}"/>
    <cellStyle name="Cálculo 2 3 2 3 18 5" xfId="15259" xr:uid="{00000000-0005-0000-0000-000038190000}"/>
    <cellStyle name="Cálculo 2 3 2 3 19" xfId="1290" xr:uid="{00000000-0005-0000-0000-000039190000}"/>
    <cellStyle name="Cálculo 2 3 2 3 19 2" xfId="10516" xr:uid="{00000000-0005-0000-0000-00003A190000}"/>
    <cellStyle name="Cálculo 2 3 2 3 19 2 2" xfId="32818" xr:uid="{00000000-0005-0000-0000-00003B190000}"/>
    <cellStyle name="Cálculo 2 3 2 3 19 2 3" xfId="37365" xr:uid="{00000000-0005-0000-0000-00003C190000}"/>
    <cellStyle name="Cálculo 2 3 2 3 19 2 4" xfId="19588" xr:uid="{00000000-0005-0000-0000-00003D190000}"/>
    <cellStyle name="Cálculo 2 3 2 3 19 3" xfId="24161" xr:uid="{00000000-0005-0000-0000-00003E190000}"/>
    <cellStyle name="Cálculo 2 3 2 3 19 4" xfId="30533" xr:uid="{00000000-0005-0000-0000-00003F190000}"/>
    <cellStyle name="Cálculo 2 3 2 3 19 5" xfId="15260" xr:uid="{00000000-0005-0000-0000-000040190000}"/>
    <cellStyle name="Cálculo 2 3 2 3 2" xfId="1291" xr:uid="{00000000-0005-0000-0000-000041190000}"/>
    <cellStyle name="Cálculo 2 3 2 3 2 2" xfId="10517" xr:uid="{00000000-0005-0000-0000-000042190000}"/>
    <cellStyle name="Cálculo 2 3 2 3 2 2 2" xfId="32819" xr:uid="{00000000-0005-0000-0000-000043190000}"/>
    <cellStyle name="Cálculo 2 3 2 3 2 2 3" xfId="37366" xr:uid="{00000000-0005-0000-0000-000044190000}"/>
    <cellStyle name="Cálculo 2 3 2 3 2 2 4" xfId="19589" xr:uid="{00000000-0005-0000-0000-000045190000}"/>
    <cellStyle name="Cálculo 2 3 2 3 2 3" xfId="24162" xr:uid="{00000000-0005-0000-0000-000046190000}"/>
    <cellStyle name="Cálculo 2 3 2 3 2 4" xfId="30532" xr:uid="{00000000-0005-0000-0000-000047190000}"/>
    <cellStyle name="Cálculo 2 3 2 3 2 5" xfId="15261" xr:uid="{00000000-0005-0000-0000-000048190000}"/>
    <cellStyle name="Cálculo 2 3 2 3 20" xfId="1292" xr:uid="{00000000-0005-0000-0000-000049190000}"/>
    <cellStyle name="Cálculo 2 3 2 3 20 2" xfId="10518" xr:uid="{00000000-0005-0000-0000-00004A190000}"/>
    <cellStyle name="Cálculo 2 3 2 3 20 2 2" xfId="32820" xr:uid="{00000000-0005-0000-0000-00004B190000}"/>
    <cellStyle name="Cálculo 2 3 2 3 20 2 3" xfId="37367" xr:uid="{00000000-0005-0000-0000-00004C190000}"/>
    <cellStyle name="Cálculo 2 3 2 3 20 2 4" xfId="19590" xr:uid="{00000000-0005-0000-0000-00004D190000}"/>
    <cellStyle name="Cálculo 2 3 2 3 20 3" xfId="24163" xr:uid="{00000000-0005-0000-0000-00004E190000}"/>
    <cellStyle name="Cálculo 2 3 2 3 20 4" xfId="30531" xr:uid="{00000000-0005-0000-0000-00004F190000}"/>
    <cellStyle name="Cálculo 2 3 2 3 20 5" xfId="15262" xr:uid="{00000000-0005-0000-0000-000050190000}"/>
    <cellStyle name="Cálculo 2 3 2 3 21" xfId="1293" xr:uid="{00000000-0005-0000-0000-000051190000}"/>
    <cellStyle name="Cálculo 2 3 2 3 21 2" xfId="10519" xr:uid="{00000000-0005-0000-0000-000052190000}"/>
    <cellStyle name="Cálculo 2 3 2 3 21 2 2" xfId="32821" xr:uid="{00000000-0005-0000-0000-000053190000}"/>
    <cellStyle name="Cálculo 2 3 2 3 21 2 3" xfId="37368" xr:uid="{00000000-0005-0000-0000-000054190000}"/>
    <cellStyle name="Cálculo 2 3 2 3 21 2 4" xfId="19591" xr:uid="{00000000-0005-0000-0000-000055190000}"/>
    <cellStyle name="Cálculo 2 3 2 3 21 3" xfId="24164" xr:uid="{00000000-0005-0000-0000-000056190000}"/>
    <cellStyle name="Cálculo 2 3 2 3 21 4" xfId="30529" xr:uid="{00000000-0005-0000-0000-000057190000}"/>
    <cellStyle name="Cálculo 2 3 2 3 21 5" xfId="15263" xr:uid="{00000000-0005-0000-0000-000058190000}"/>
    <cellStyle name="Cálculo 2 3 2 3 22" xfId="1294" xr:uid="{00000000-0005-0000-0000-000059190000}"/>
    <cellStyle name="Cálculo 2 3 2 3 22 2" xfId="10520" xr:uid="{00000000-0005-0000-0000-00005A190000}"/>
    <cellStyle name="Cálculo 2 3 2 3 22 2 2" xfId="32822" xr:uid="{00000000-0005-0000-0000-00005B190000}"/>
    <cellStyle name="Cálculo 2 3 2 3 22 2 3" xfId="37369" xr:uid="{00000000-0005-0000-0000-00005C190000}"/>
    <cellStyle name="Cálculo 2 3 2 3 22 2 4" xfId="19592" xr:uid="{00000000-0005-0000-0000-00005D190000}"/>
    <cellStyle name="Cálculo 2 3 2 3 22 3" xfId="24165" xr:uid="{00000000-0005-0000-0000-00005E190000}"/>
    <cellStyle name="Cálculo 2 3 2 3 22 4" xfId="30528" xr:uid="{00000000-0005-0000-0000-00005F190000}"/>
    <cellStyle name="Cálculo 2 3 2 3 22 5" xfId="15264" xr:uid="{00000000-0005-0000-0000-000060190000}"/>
    <cellStyle name="Cálculo 2 3 2 3 23" xfId="1295" xr:uid="{00000000-0005-0000-0000-000061190000}"/>
    <cellStyle name="Cálculo 2 3 2 3 23 2" xfId="10521" xr:uid="{00000000-0005-0000-0000-000062190000}"/>
    <cellStyle name="Cálculo 2 3 2 3 23 2 2" xfId="32823" xr:uid="{00000000-0005-0000-0000-000063190000}"/>
    <cellStyle name="Cálculo 2 3 2 3 23 2 3" xfId="37370" xr:uid="{00000000-0005-0000-0000-000064190000}"/>
    <cellStyle name="Cálculo 2 3 2 3 23 2 4" xfId="19593" xr:uid="{00000000-0005-0000-0000-000065190000}"/>
    <cellStyle name="Cálculo 2 3 2 3 23 3" xfId="24166" xr:uid="{00000000-0005-0000-0000-000066190000}"/>
    <cellStyle name="Cálculo 2 3 2 3 23 4" xfId="30527" xr:uid="{00000000-0005-0000-0000-000067190000}"/>
    <cellStyle name="Cálculo 2 3 2 3 23 5" xfId="15265" xr:uid="{00000000-0005-0000-0000-000068190000}"/>
    <cellStyle name="Cálculo 2 3 2 3 24" xfId="1296" xr:uid="{00000000-0005-0000-0000-000069190000}"/>
    <cellStyle name="Cálculo 2 3 2 3 24 2" xfId="10522" xr:uid="{00000000-0005-0000-0000-00006A190000}"/>
    <cellStyle name="Cálculo 2 3 2 3 24 2 2" xfId="32824" xr:uid="{00000000-0005-0000-0000-00006B190000}"/>
    <cellStyle name="Cálculo 2 3 2 3 24 2 3" xfId="37371" xr:uid="{00000000-0005-0000-0000-00006C190000}"/>
    <cellStyle name="Cálculo 2 3 2 3 24 2 4" xfId="19594" xr:uid="{00000000-0005-0000-0000-00006D190000}"/>
    <cellStyle name="Cálculo 2 3 2 3 24 3" xfId="24167" xr:uid="{00000000-0005-0000-0000-00006E190000}"/>
    <cellStyle name="Cálculo 2 3 2 3 24 4" xfId="30526" xr:uid="{00000000-0005-0000-0000-00006F190000}"/>
    <cellStyle name="Cálculo 2 3 2 3 24 5" xfId="15266" xr:uid="{00000000-0005-0000-0000-000070190000}"/>
    <cellStyle name="Cálculo 2 3 2 3 25" xfId="1297" xr:uid="{00000000-0005-0000-0000-000071190000}"/>
    <cellStyle name="Cálculo 2 3 2 3 25 2" xfId="10523" xr:uid="{00000000-0005-0000-0000-000072190000}"/>
    <cellStyle name="Cálculo 2 3 2 3 25 2 2" xfId="32825" xr:uid="{00000000-0005-0000-0000-000073190000}"/>
    <cellStyle name="Cálculo 2 3 2 3 25 2 3" xfId="37372" xr:uid="{00000000-0005-0000-0000-000074190000}"/>
    <cellStyle name="Cálculo 2 3 2 3 25 2 4" xfId="19595" xr:uid="{00000000-0005-0000-0000-000075190000}"/>
    <cellStyle name="Cálculo 2 3 2 3 25 3" xfId="24168" xr:uid="{00000000-0005-0000-0000-000076190000}"/>
    <cellStyle name="Cálculo 2 3 2 3 25 4" xfId="30525" xr:uid="{00000000-0005-0000-0000-000077190000}"/>
    <cellStyle name="Cálculo 2 3 2 3 25 5" xfId="15267" xr:uid="{00000000-0005-0000-0000-000078190000}"/>
    <cellStyle name="Cálculo 2 3 2 3 26" xfId="1298" xr:uid="{00000000-0005-0000-0000-000079190000}"/>
    <cellStyle name="Cálculo 2 3 2 3 26 2" xfId="10524" xr:uid="{00000000-0005-0000-0000-00007A190000}"/>
    <cellStyle name="Cálculo 2 3 2 3 26 2 2" xfId="32826" xr:uid="{00000000-0005-0000-0000-00007B190000}"/>
    <cellStyle name="Cálculo 2 3 2 3 26 2 3" xfId="37373" xr:uid="{00000000-0005-0000-0000-00007C190000}"/>
    <cellStyle name="Cálculo 2 3 2 3 26 2 4" xfId="19596" xr:uid="{00000000-0005-0000-0000-00007D190000}"/>
    <cellStyle name="Cálculo 2 3 2 3 26 3" xfId="24169" xr:uid="{00000000-0005-0000-0000-00007E190000}"/>
    <cellStyle name="Cálculo 2 3 2 3 26 4" xfId="30524" xr:uid="{00000000-0005-0000-0000-00007F190000}"/>
    <cellStyle name="Cálculo 2 3 2 3 26 5" xfId="15268" xr:uid="{00000000-0005-0000-0000-000080190000}"/>
    <cellStyle name="Cálculo 2 3 2 3 27" xfId="1299" xr:uid="{00000000-0005-0000-0000-000081190000}"/>
    <cellStyle name="Cálculo 2 3 2 3 27 2" xfId="10525" xr:uid="{00000000-0005-0000-0000-000082190000}"/>
    <cellStyle name="Cálculo 2 3 2 3 27 2 2" xfId="32827" xr:uid="{00000000-0005-0000-0000-000083190000}"/>
    <cellStyle name="Cálculo 2 3 2 3 27 2 3" xfId="37374" xr:uid="{00000000-0005-0000-0000-000084190000}"/>
    <cellStyle name="Cálculo 2 3 2 3 27 2 4" xfId="19597" xr:uid="{00000000-0005-0000-0000-000085190000}"/>
    <cellStyle name="Cálculo 2 3 2 3 27 3" xfId="24170" xr:uid="{00000000-0005-0000-0000-000086190000}"/>
    <cellStyle name="Cálculo 2 3 2 3 27 4" xfId="30523" xr:uid="{00000000-0005-0000-0000-000087190000}"/>
    <cellStyle name="Cálculo 2 3 2 3 27 5" xfId="15269" xr:uid="{00000000-0005-0000-0000-000088190000}"/>
    <cellStyle name="Cálculo 2 3 2 3 28" xfId="1300" xr:uid="{00000000-0005-0000-0000-000089190000}"/>
    <cellStyle name="Cálculo 2 3 2 3 28 2" xfId="10526" xr:uid="{00000000-0005-0000-0000-00008A190000}"/>
    <cellStyle name="Cálculo 2 3 2 3 28 2 2" xfId="32828" xr:uid="{00000000-0005-0000-0000-00008B190000}"/>
    <cellStyle name="Cálculo 2 3 2 3 28 2 3" xfId="37375" xr:uid="{00000000-0005-0000-0000-00008C190000}"/>
    <cellStyle name="Cálculo 2 3 2 3 28 2 4" xfId="19598" xr:uid="{00000000-0005-0000-0000-00008D190000}"/>
    <cellStyle name="Cálculo 2 3 2 3 28 3" xfId="24171" xr:uid="{00000000-0005-0000-0000-00008E190000}"/>
    <cellStyle name="Cálculo 2 3 2 3 28 4" xfId="30522" xr:uid="{00000000-0005-0000-0000-00008F190000}"/>
    <cellStyle name="Cálculo 2 3 2 3 28 5" xfId="15270" xr:uid="{00000000-0005-0000-0000-000090190000}"/>
    <cellStyle name="Cálculo 2 3 2 3 29" xfId="1301" xr:uid="{00000000-0005-0000-0000-000091190000}"/>
    <cellStyle name="Cálculo 2 3 2 3 29 2" xfId="10527" xr:uid="{00000000-0005-0000-0000-000092190000}"/>
    <cellStyle name="Cálculo 2 3 2 3 29 2 2" xfId="32829" xr:uid="{00000000-0005-0000-0000-000093190000}"/>
    <cellStyle name="Cálculo 2 3 2 3 29 2 3" xfId="37376" xr:uid="{00000000-0005-0000-0000-000094190000}"/>
    <cellStyle name="Cálculo 2 3 2 3 29 2 4" xfId="19599" xr:uid="{00000000-0005-0000-0000-000095190000}"/>
    <cellStyle name="Cálculo 2 3 2 3 29 3" xfId="24172" xr:uid="{00000000-0005-0000-0000-000096190000}"/>
    <cellStyle name="Cálculo 2 3 2 3 29 4" xfId="30521" xr:uid="{00000000-0005-0000-0000-000097190000}"/>
    <cellStyle name="Cálculo 2 3 2 3 29 5" xfId="15271" xr:uid="{00000000-0005-0000-0000-000098190000}"/>
    <cellStyle name="Cálculo 2 3 2 3 3" xfId="1302" xr:uid="{00000000-0005-0000-0000-000099190000}"/>
    <cellStyle name="Cálculo 2 3 2 3 3 2" xfId="10528" xr:uid="{00000000-0005-0000-0000-00009A190000}"/>
    <cellStyle name="Cálculo 2 3 2 3 3 2 2" xfId="32830" xr:uid="{00000000-0005-0000-0000-00009B190000}"/>
    <cellStyle name="Cálculo 2 3 2 3 3 2 3" xfId="37377" xr:uid="{00000000-0005-0000-0000-00009C190000}"/>
    <cellStyle name="Cálculo 2 3 2 3 3 2 4" xfId="19600" xr:uid="{00000000-0005-0000-0000-00009D190000}"/>
    <cellStyle name="Cálculo 2 3 2 3 3 3" xfId="24173" xr:uid="{00000000-0005-0000-0000-00009E190000}"/>
    <cellStyle name="Cálculo 2 3 2 3 3 4" xfId="30520" xr:uid="{00000000-0005-0000-0000-00009F190000}"/>
    <cellStyle name="Cálculo 2 3 2 3 3 5" xfId="15272" xr:uid="{00000000-0005-0000-0000-0000A0190000}"/>
    <cellStyle name="Cálculo 2 3 2 3 30" xfId="1303" xr:uid="{00000000-0005-0000-0000-0000A1190000}"/>
    <cellStyle name="Cálculo 2 3 2 3 30 2" xfId="10529" xr:uid="{00000000-0005-0000-0000-0000A2190000}"/>
    <cellStyle name="Cálculo 2 3 2 3 30 2 2" xfId="32831" xr:uid="{00000000-0005-0000-0000-0000A3190000}"/>
    <cellStyle name="Cálculo 2 3 2 3 30 2 3" xfId="37378" xr:uid="{00000000-0005-0000-0000-0000A4190000}"/>
    <cellStyle name="Cálculo 2 3 2 3 30 2 4" xfId="19601" xr:uid="{00000000-0005-0000-0000-0000A5190000}"/>
    <cellStyle name="Cálculo 2 3 2 3 30 3" xfId="24174" xr:uid="{00000000-0005-0000-0000-0000A6190000}"/>
    <cellStyle name="Cálculo 2 3 2 3 30 4" xfId="30518" xr:uid="{00000000-0005-0000-0000-0000A7190000}"/>
    <cellStyle name="Cálculo 2 3 2 3 30 5" xfId="15273" xr:uid="{00000000-0005-0000-0000-0000A8190000}"/>
    <cellStyle name="Cálculo 2 3 2 3 31" xfId="1304" xr:uid="{00000000-0005-0000-0000-0000A9190000}"/>
    <cellStyle name="Cálculo 2 3 2 3 31 2" xfId="10530" xr:uid="{00000000-0005-0000-0000-0000AA190000}"/>
    <cellStyle name="Cálculo 2 3 2 3 31 2 2" xfId="32832" xr:uid="{00000000-0005-0000-0000-0000AB190000}"/>
    <cellStyle name="Cálculo 2 3 2 3 31 2 3" xfId="37379" xr:uid="{00000000-0005-0000-0000-0000AC190000}"/>
    <cellStyle name="Cálculo 2 3 2 3 31 2 4" xfId="19602" xr:uid="{00000000-0005-0000-0000-0000AD190000}"/>
    <cellStyle name="Cálculo 2 3 2 3 31 3" xfId="24175" xr:uid="{00000000-0005-0000-0000-0000AE190000}"/>
    <cellStyle name="Cálculo 2 3 2 3 31 4" xfId="30517" xr:uid="{00000000-0005-0000-0000-0000AF190000}"/>
    <cellStyle name="Cálculo 2 3 2 3 31 5" xfId="15274" xr:uid="{00000000-0005-0000-0000-0000B0190000}"/>
    <cellStyle name="Cálculo 2 3 2 3 32" xfId="1305" xr:uid="{00000000-0005-0000-0000-0000B1190000}"/>
    <cellStyle name="Cálculo 2 3 2 3 32 2" xfId="10531" xr:uid="{00000000-0005-0000-0000-0000B2190000}"/>
    <cellStyle name="Cálculo 2 3 2 3 32 2 2" xfId="32833" xr:uid="{00000000-0005-0000-0000-0000B3190000}"/>
    <cellStyle name="Cálculo 2 3 2 3 32 2 3" xfId="37380" xr:uid="{00000000-0005-0000-0000-0000B4190000}"/>
    <cellStyle name="Cálculo 2 3 2 3 32 2 4" xfId="19603" xr:uid="{00000000-0005-0000-0000-0000B5190000}"/>
    <cellStyle name="Cálculo 2 3 2 3 32 3" xfId="24176" xr:uid="{00000000-0005-0000-0000-0000B6190000}"/>
    <cellStyle name="Cálculo 2 3 2 3 32 4" xfId="30516" xr:uid="{00000000-0005-0000-0000-0000B7190000}"/>
    <cellStyle name="Cálculo 2 3 2 3 32 5" xfId="15275" xr:uid="{00000000-0005-0000-0000-0000B8190000}"/>
    <cellStyle name="Cálculo 2 3 2 3 33" xfId="1306" xr:uid="{00000000-0005-0000-0000-0000B9190000}"/>
    <cellStyle name="Cálculo 2 3 2 3 33 2" xfId="10532" xr:uid="{00000000-0005-0000-0000-0000BA190000}"/>
    <cellStyle name="Cálculo 2 3 2 3 33 2 2" xfId="32834" xr:uid="{00000000-0005-0000-0000-0000BB190000}"/>
    <cellStyle name="Cálculo 2 3 2 3 33 2 3" xfId="37381" xr:uid="{00000000-0005-0000-0000-0000BC190000}"/>
    <cellStyle name="Cálculo 2 3 2 3 33 2 4" xfId="19604" xr:uid="{00000000-0005-0000-0000-0000BD190000}"/>
    <cellStyle name="Cálculo 2 3 2 3 33 3" xfId="24177" xr:uid="{00000000-0005-0000-0000-0000BE190000}"/>
    <cellStyle name="Cálculo 2 3 2 3 33 4" xfId="30515" xr:uid="{00000000-0005-0000-0000-0000BF190000}"/>
    <cellStyle name="Cálculo 2 3 2 3 33 5" xfId="15276" xr:uid="{00000000-0005-0000-0000-0000C0190000}"/>
    <cellStyle name="Cálculo 2 3 2 3 34" xfId="1307" xr:uid="{00000000-0005-0000-0000-0000C1190000}"/>
    <cellStyle name="Cálculo 2 3 2 3 34 2" xfId="10533" xr:uid="{00000000-0005-0000-0000-0000C2190000}"/>
    <cellStyle name="Cálculo 2 3 2 3 34 2 2" xfId="32835" xr:uid="{00000000-0005-0000-0000-0000C3190000}"/>
    <cellStyle name="Cálculo 2 3 2 3 34 2 3" xfId="37382" xr:uid="{00000000-0005-0000-0000-0000C4190000}"/>
    <cellStyle name="Cálculo 2 3 2 3 34 2 4" xfId="19605" xr:uid="{00000000-0005-0000-0000-0000C5190000}"/>
    <cellStyle name="Cálculo 2 3 2 3 34 3" xfId="24178" xr:uid="{00000000-0005-0000-0000-0000C6190000}"/>
    <cellStyle name="Cálculo 2 3 2 3 34 4" xfId="30514" xr:uid="{00000000-0005-0000-0000-0000C7190000}"/>
    <cellStyle name="Cálculo 2 3 2 3 34 5" xfId="15277" xr:uid="{00000000-0005-0000-0000-0000C8190000}"/>
    <cellStyle name="Cálculo 2 3 2 3 35" xfId="1308" xr:uid="{00000000-0005-0000-0000-0000C9190000}"/>
    <cellStyle name="Cálculo 2 3 2 3 35 2" xfId="10534" xr:uid="{00000000-0005-0000-0000-0000CA190000}"/>
    <cellStyle name="Cálculo 2 3 2 3 35 2 2" xfId="32836" xr:uid="{00000000-0005-0000-0000-0000CB190000}"/>
    <cellStyle name="Cálculo 2 3 2 3 35 2 3" xfId="37383" xr:uid="{00000000-0005-0000-0000-0000CC190000}"/>
    <cellStyle name="Cálculo 2 3 2 3 35 2 4" xfId="19606" xr:uid="{00000000-0005-0000-0000-0000CD190000}"/>
    <cellStyle name="Cálculo 2 3 2 3 35 3" xfId="24179" xr:uid="{00000000-0005-0000-0000-0000CE190000}"/>
    <cellStyle name="Cálculo 2 3 2 3 35 4" xfId="30513" xr:uid="{00000000-0005-0000-0000-0000CF190000}"/>
    <cellStyle name="Cálculo 2 3 2 3 35 5" xfId="15278" xr:uid="{00000000-0005-0000-0000-0000D0190000}"/>
    <cellStyle name="Cálculo 2 3 2 3 36" xfId="1309" xr:uid="{00000000-0005-0000-0000-0000D1190000}"/>
    <cellStyle name="Cálculo 2 3 2 3 36 2" xfId="10535" xr:uid="{00000000-0005-0000-0000-0000D2190000}"/>
    <cellStyle name="Cálculo 2 3 2 3 36 2 2" xfId="32837" xr:uid="{00000000-0005-0000-0000-0000D3190000}"/>
    <cellStyle name="Cálculo 2 3 2 3 36 2 3" xfId="37384" xr:uid="{00000000-0005-0000-0000-0000D4190000}"/>
    <cellStyle name="Cálculo 2 3 2 3 36 2 4" xfId="19607" xr:uid="{00000000-0005-0000-0000-0000D5190000}"/>
    <cellStyle name="Cálculo 2 3 2 3 36 3" xfId="24180" xr:uid="{00000000-0005-0000-0000-0000D6190000}"/>
    <cellStyle name="Cálculo 2 3 2 3 36 4" xfId="30512" xr:uid="{00000000-0005-0000-0000-0000D7190000}"/>
    <cellStyle name="Cálculo 2 3 2 3 36 5" xfId="15279" xr:uid="{00000000-0005-0000-0000-0000D8190000}"/>
    <cellStyle name="Cálculo 2 3 2 3 37" xfId="1310" xr:uid="{00000000-0005-0000-0000-0000D9190000}"/>
    <cellStyle name="Cálculo 2 3 2 3 37 2" xfId="10536" xr:uid="{00000000-0005-0000-0000-0000DA190000}"/>
    <cellStyle name="Cálculo 2 3 2 3 37 2 2" xfId="32838" xr:uid="{00000000-0005-0000-0000-0000DB190000}"/>
    <cellStyle name="Cálculo 2 3 2 3 37 2 3" xfId="37385" xr:uid="{00000000-0005-0000-0000-0000DC190000}"/>
    <cellStyle name="Cálculo 2 3 2 3 37 2 4" xfId="19608" xr:uid="{00000000-0005-0000-0000-0000DD190000}"/>
    <cellStyle name="Cálculo 2 3 2 3 37 3" xfId="24181" xr:uid="{00000000-0005-0000-0000-0000DE190000}"/>
    <cellStyle name="Cálculo 2 3 2 3 37 4" xfId="30454" xr:uid="{00000000-0005-0000-0000-0000DF190000}"/>
    <cellStyle name="Cálculo 2 3 2 3 37 5" xfId="15280" xr:uid="{00000000-0005-0000-0000-0000E0190000}"/>
    <cellStyle name="Cálculo 2 3 2 3 38" xfId="1311" xr:uid="{00000000-0005-0000-0000-0000E1190000}"/>
    <cellStyle name="Cálculo 2 3 2 3 38 2" xfId="10537" xr:uid="{00000000-0005-0000-0000-0000E2190000}"/>
    <cellStyle name="Cálculo 2 3 2 3 38 2 2" xfId="32839" xr:uid="{00000000-0005-0000-0000-0000E3190000}"/>
    <cellStyle name="Cálculo 2 3 2 3 38 2 3" xfId="37386" xr:uid="{00000000-0005-0000-0000-0000E4190000}"/>
    <cellStyle name="Cálculo 2 3 2 3 38 2 4" xfId="19609" xr:uid="{00000000-0005-0000-0000-0000E5190000}"/>
    <cellStyle name="Cálculo 2 3 2 3 38 3" xfId="24182" xr:uid="{00000000-0005-0000-0000-0000E6190000}"/>
    <cellStyle name="Cálculo 2 3 2 3 38 4" xfId="30511" xr:uid="{00000000-0005-0000-0000-0000E7190000}"/>
    <cellStyle name="Cálculo 2 3 2 3 38 5" xfId="15281" xr:uid="{00000000-0005-0000-0000-0000E8190000}"/>
    <cellStyle name="Cálculo 2 3 2 3 39" xfId="1280" xr:uid="{00000000-0005-0000-0000-0000E9190000}"/>
    <cellStyle name="Cálculo 2 3 2 3 39 2" xfId="10506" xr:uid="{00000000-0005-0000-0000-0000EA190000}"/>
    <cellStyle name="Cálculo 2 3 2 3 39 2 2" xfId="32808" xr:uid="{00000000-0005-0000-0000-0000EB190000}"/>
    <cellStyle name="Cálculo 2 3 2 3 39 2 3" xfId="37355" xr:uid="{00000000-0005-0000-0000-0000EC190000}"/>
    <cellStyle name="Cálculo 2 3 2 3 39 2 4" xfId="19578" xr:uid="{00000000-0005-0000-0000-0000ED190000}"/>
    <cellStyle name="Cálculo 2 3 2 3 39 3" xfId="24151" xr:uid="{00000000-0005-0000-0000-0000EE190000}"/>
    <cellStyle name="Cálculo 2 3 2 3 39 4" xfId="30543" xr:uid="{00000000-0005-0000-0000-0000EF190000}"/>
    <cellStyle name="Cálculo 2 3 2 3 39 5" xfId="15250" xr:uid="{00000000-0005-0000-0000-0000F0190000}"/>
    <cellStyle name="Cálculo 2 3 2 3 4" xfId="1312" xr:uid="{00000000-0005-0000-0000-0000F1190000}"/>
    <cellStyle name="Cálculo 2 3 2 3 4 2" xfId="10538" xr:uid="{00000000-0005-0000-0000-0000F2190000}"/>
    <cellStyle name="Cálculo 2 3 2 3 4 2 2" xfId="32840" xr:uid="{00000000-0005-0000-0000-0000F3190000}"/>
    <cellStyle name="Cálculo 2 3 2 3 4 2 3" xfId="37387" xr:uid="{00000000-0005-0000-0000-0000F4190000}"/>
    <cellStyle name="Cálculo 2 3 2 3 4 2 4" xfId="19610" xr:uid="{00000000-0005-0000-0000-0000F5190000}"/>
    <cellStyle name="Cálculo 2 3 2 3 4 3" xfId="24183" xr:uid="{00000000-0005-0000-0000-0000F6190000}"/>
    <cellStyle name="Cálculo 2 3 2 3 4 4" xfId="30510" xr:uid="{00000000-0005-0000-0000-0000F7190000}"/>
    <cellStyle name="Cálculo 2 3 2 3 4 5" xfId="15282" xr:uid="{00000000-0005-0000-0000-0000F8190000}"/>
    <cellStyle name="Cálculo 2 3 2 3 40" xfId="9437" xr:uid="{00000000-0005-0000-0000-0000F9190000}"/>
    <cellStyle name="Cálculo 2 3 2 3 40 2" xfId="13762" xr:uid="{00000000-0005-0000-0000-0000FA190000}"/>
    <cellStyle name="Cálculo 2 3 2 3 40 2 2" xfId="36064" xr:uid="{00000000-0005-0000-0000-0000FB190000}"/>
    <cellStyle name="Cálculo 2 3 2 3 40 2 3" xfId="40611" xr:uid="{00000000-0005-0000-0000-0000FC190000}"/>
    <cellStyle name="Cálculo 2 3 2 3 40 2 4" xfId="22834" xr:uid="{00000000-0005-0000-0000-0000FD190000}"/>
    <cellStyle name="Cálculo 2 3 2 3 40 3" xfId="31739" xr:uid="{00000000-0005-0000-0000-0000FE190000}"/>
    <cellStyle name="Cálculo 2 3 2 3 40 4" xfId="36286" xr:uid="{00000000-0005-0000-0000-0000FF190000}"/>
    <cellStyle name="Cálculo 2 3 2 3 40 5" xfId="18509" xr:uid="{00000000-0005-0000-0000-0000001A0000}"/>
    <cellStyle name="Cálculo 2 3 2 3 41" xfId="369" xr:uid="{00000000-0005-0000-0000-0000011A0000}"/>
    <cellStyle name="Cálculo 2 3 2 3 41 2" xfId="23240" xr:uid="{00000000-0005-0000-0000-0000021A0000}"/>
    <cellStyle name="Cálculo 2 3 2 3 41 3" xfId="31446" xr:uid="{00000000-0005-0000-0000-0000031A0000}"/>
    <cellStyle name="Cálculo 2 3 2 3 41 4" xfId="14339" xr:uid="{00000000-0005-0000-0000-0000041A0000}"/>
    <cellStyle name="Cálculo 2 3 2 3 42" xfId="14027" xr:uid="{00000000-0005-0000-0000-0000051A0000}"/>
    <cellStyle name="Cálculo 2 3 2 3 43" xfId="31682" xr:uid="{00000000-0005-0000-0000-0000061A0000}"/>
    <cellStyle name="Cálculo 2 3 2 3 44" xfId="14097" xr:uid="{00000000-0005-0000-0000-0000071A0000}"/>
    <cellStyle name="Cálculo 2 3 2 3 5" xfId="1313" xr:uid="{00000000-0005-0000-0000-0000081A0000}"/>
    <cellStyle name="Cálculo 2 3 2 3 5 2" xfId="10539" xr:uid="{00000000-0005-0000-0000-0000091A0000}"/>
    <cellStyle name="Cálculo 2 3 2 3 5 2 2" xfId="32841" xr:uid="{00000000-0005-0000-0000-00000A1A0000}"/>
    <cellStyle name="Cálculo 2 3 2 3 5 2 3" xfId="37388" xr:uid="{00000000-0005-0000-0000-00000B1A0000}"/>
    <cellStyle name="Cálculo 2 3 2 3 5 2 4" xfId="19611" xr:uid="{00000000-0005-0000-0000-00000C1A0000}"/>
    <cellStyle name="Cálculo 2 3 2 3 5 3" xfId="24184" xr:uid="{00000000-0005-0000-0000-00000D1A0000}"/>
    <cellStyle name="Cálculo 2 3 2 3 5 4" xfId="30509" xr:uid="{00000000-0005-0000-0000-00000E1A0000}"/>
    <cellStyle name="Cálculo 2 3 2 3 5 5" xfId="15283" xr:uid="{00000000-0005-0000-0000-00000F1A0000}"/>
    <cellStyle name="Cálculo 2 3 2 3 6" xfId="1314" xr:uid="{00000000-0005-0000-0000-0000101A0000}"/>
    <cellStyle name="Cálculo 2 3 2 3 6 2" xfId="10540" xr:uid="{00000000-0005-0000-0000-0000111A0000}"/>
    <cellStyle name="Cálculo 2 3 2 3 6 2 2" xfId="32842" xr:uid="{00000000-0005-0000-0000-0000121A0000}"/>
    <cellStyle name="Cálculo 2 3 2 3 6 2 3" xfId="37389" xr:uid="{00000000-0005-0000-0000-0000131A0000}"/>
    <cellStyle name="Cálculo 2 3 2 3 6 2 4" xfId="19612" xr:uid="{00000000-0005-0000-0000-0000141A0000}"/>
    <cellStyle name="Cálculo 2 3 2 3 6 3" xfId="24185" xr:uid="{00000000-0005-0000-0000-0000151A0000}"/>
    <cellStyle name="Cálculo 2 3 2 3 6 4" xfId="30508" xr:uid="{00000000-0005-0000-0000-0000161A0000}"/>
    <cellStyle name="Cálculo 2 3 2 3 6 5" xfId="15284" xr:uid="{00000000-0005-0000-0000-0000171A0000}"/>
    <cellStyle name="Cálculo 2 3 2 3 7" xfId="1315" xr:uid="{00000000-0005-0000-0000-0000181A0000}"/>
    <cellStyle name="Cálculo 2 3 2 3 7 2" xfId="10541" xr:uid="{00000000-0005-0000-0000-0000191A0000}"/>
    <cellStyle name="Cálculo 2 3 2 3 7 2 2" xfId="32843" xr:uid="{00000000-0005-0000-0000-00001A1A0000}"/>
    <cellStyle name="Cálculo 2 3 2 3 7 2 3" xfId="37390" xr:uid="{00000000-0005-0000-0000-00001B1A0000}"/>
    <cellStyle name="Cálculo 2 3 2 3 7 2 4" xfId="19613" xr:uid="{00000000-0005-0000-0000-00001C1A0000}"/>
    <cellStyle name="Cálculo 2 3 2 3 7 3" xfId="24186" xr:uid="{00000000-0005-0000-0000-00001D1A0000}"/>
    <cellStyle name="Cálculo 2 3 2 3 7 4" xfId="30507" xr:uid="{00000000-0005-0000-0000-00001E1A0000}"/>
    <cellStyle name="Cálculo 2 3 2 3 7 5" xfId="15285" xr:uid="{00000000-0005-0000-0000-00001F1A0000}"/>
    <cellStyle name="Cálculo 2 3 2 3 8" xfId="1316" xr:uid="{00000000-0005-0000-0000-0000201A0000}"/>
    <cellStyle name="Cálculo 2 3 2 3 8 2" xfId="10542" xr:uid="{00000000-0005-0000-0000-0000211A0000}"/>
    <cellStyle name="Cálculo 2 3 2 3 8 2 2" xfId="32844" xr:uid="{00000000-0005-0000-0000-0000221A0000}"/>
    <cellStyle name="Cálculo 2 3 2 3 8 2 3" xfId="37391" xr:uid="{00000000-0005-0000-0000-0000231A0000}"/>
    <cellStyle name="Cálculo 2 3 2 3 8 2 4" xfId="19614" xr:uid="{00000000-0005-0000-0000-0000241A0000}"/>
    <cellStyle name="Cálculo 2 3 2 3 8 3" xfId="24187" xr:uid="{00000000-0005-0000-0000-0000251A0000}"/>
    <cellStyle name="Cálculo 2 3 2 3 8 4" xfId="30506" xr:uid="{00000000-0005-0000-0000-0000261A0000}"/>
    <cellStyle name="Cálculo 2 3 2 3 8 5" xfId="15286" xr:uid="{00000000-0005-0000-0000-0000271A0000}"/>
    <cellStyle name="Cálculo 2 3 2 3 9" xfId="1317" xr:uid="{00000000-0005-0000-0000-0000281A0000}"/>
    <cellStyle name="Cálculo 2 3 2 3 9 2" xfId="10543" xr:uid="{00000000-0005-0000-0000-0000291A0000}"/>
    <cellStyle name="Cálculo 2 3 2 3 9 2 2" xfId="32845" xr:uid="{00000000-0005-0000-0000-00002A1A0000}"/>
    <cellStyle name="Cálculo 2 3 2 3 9 2 3" xfId="37392" xr:uid="{00000000-0005-0000-0000-00002B1A0000}"/>
    <cellStyle name="Cálculo 2 3 2 3 9 2 4" xfId="19615" xr:uid="{00000000-0005-0000-0000-00002C1A0000}"/>
    <cellStyle name="Cálculo 2 3 2 3 9 3" xfId="24188" xr:uid="{00000000-0005-0000-0000-00002D1A0000}"/>
    <cellStyle name="Cálculo 2 3 2 3 9 4" xfId="30505" xr:uid="{00000000-0005-0000-0000-00002E1A0000}"/>
    <cellStyle name="Cálculo 2 3 2 3 9 5" xfId="15287" xr:uid="{00000000-0005-0000-0000-00002F1A0000}"/>
    <cellStyle name="Cálculo 2 3 2 30" xfId="1318" xr:uid="{00000000-0005-0000-0000-0000301A0000}"/>
    <cellStyle name="Cálculo 2 3 2 30 2" xfId="10544" xr:uid="{00000000-0005-0000-0000-0000311A0000}"/>
    <cellStyle name="Cálculo 2 3 2 30 2 2" xfId="32846" xr:uid="{00000000-0005-0000-0000-0000321A0000}"/>
    <cellStyle name="Cálculo 2 3 2 30 2 3" xfId="37393" xr:uid="{00000000-0005-0000-0000-0000331A0000}"/>
    <cellStyle name="Cálculo 2 3 2 30 2 4" xfId="19616" xr:uid="{00000000-0005-0000-0000-0000341A0000}"/>
    <cellStyle name="Cálculo 2 3 2 30 3" xfId="24189" xr:uid="{00000000-0005-0000-0000-0000351A0000}"/>
    <cellStyle name="Cálculo 2 3 2 30 4" xfId="30504" xr:uid="{00000000-0005-0000-0000-0000361A0000}"/>
    <cellStyle name="Cálculo 2 3 2 30 5" xfId="15288" xr:uid="{00000000-0005-0000-0000-0000371A0000}"/>
    <cellStyle name="Cálculo 2 3 2 31" xfId="1319" xr:uid="{00000000-0005-0000-0000-0000381A0000}"/>
    <cellStyle name="Cálculo 2 3 2 31 2" xfId="10545" xr:uid="{00000000-0005-0000-0000-0000391A0000}"/>
    <cellStyle name="Cálculo 2 3 2 31 2 2" xfId="32847" xr:uid="{00000000-0005-0000-0000-00003A1A0000}"/>
    <cellStyle name="Cálculo 2 3 2 31 2 3" xfId="37394" xr:uid="{00000000-0005-0000-0000-00003B1A0000}"/>
    <cellStyle name="Cálculo 2 3 2 31 2 4" xfId="19617" xr:uid="{00000000-0005-0000-0000-00003C1A0000}"/>
    <cellStyle name="Cálculo 2 3 2 31 3" xfId="24190" xr:uid="{00000000-0005-0000-0000-00003D1A0000}"/>
    <cellStyle name="Cálculo 2 3 2 31 4" xfId="30503" xr:uid="{00000000-0005-0000-0000-00003E1A0000}"/>
    <cellStyle name="Cálculo 2 3 2 31 5" xfId="15289" xr:uid="{00000000-0005-0000-0000-00003F1A0000}"/>
    <cellStyle name="Cálculo 2 3 2 32" xfId="1320" xr:uid="{00000000-0005-0000-0000-0000401A0000}"/>
    <cellStyle name="Cálculo 2 3 2 32 2" xfId="10546" xr:uid="{00000000-0005-0000-0000-0000411A0000}"/>
    <cellStyle name="Cálculo 2 3 2 32 2 2" xfId="32848" xr:uid="{00000000-0005-0000-0000-0000421A0000}"/>
    <cellStyle name="Cálculo 2 3 2 32 2 3" xfId="37395" xr:uid="{00000000-0005-0000-0000-0000431A0000}"/>
    <cellStyle name="Cálculo 2 3 2 32 2 4" xfId="19618" xr:uid="{00000000-0005-0000-0000-0000441A0000}"/>
    <cellStyle name="Cálculo 2 3 2 32 3" xfId="24191" xr:uid="{00000000-0005-0000-0000-0000451A0000}"/>
    <cellStyle name="Cálculo 2 3 2 32 4" xfId="30502" xr:uid="{00000000-0005-0000-0000-0000461A0000}"/>
    <cellStyle name="Cálculo 2 3 2 32 5" xfId="15290" xr:uid="{00000000-0005-0000-0000-0000471A0000}"/>
    <cellStyle name="Cálculo 2 3 2 33" xfId="1321" xr:uid="{00000000-0005-0000-0000-0000481A0000}"/>
    <cellStyle name="Cálculo 2 3 2 33 2" xfId="10547" xr:uid="{00000000-0005-0000-0000-0000491A0000}"/>
    <cellStyle name="Cálculo 2 3 2 33 2 2" xfId="32849" xr:uid="{00000000-0005-0000-0000-00004A1A0000}"/>
    <cellStyle name="Cálculo 2 3 2 33 2 3" xfId="37396" xr:uid="{00000000-0005-0000-0000-00004B1A0000}"/>
    <cellStyle name="Cálculo 2 3 2 33 2 4" xfId="19619" xr:uid="{00000000-0005-0000-0000-00004C1A0000}"/>
    <cellStyle name="Cálculo 2 3 2 33 3" xfId="24192" xr:uid="{00000000-0005-0000-0000-00004D1A0000}"/>
    <cellStyle name="Cálculo 2 3 2 33 4" xfId="30501" xr:uid="{00000000-0005-0000-0000-00004E1A0000}"/>
    <cellStyle name="Cálculo 2 3 2 33 5" xfId="15291" xr:uid="{00000000-0005-0000-0000-00004F1A0000}"/>
    <cellStyle name="Cálculo 2 3 2 34" xfId="1322" xr:uid="{00000000-0005-0000-0000-0000501A0000}"/>
    <cellStyle name="Cálculo 2 3 2 34 2" xfId="10548" xr:uid="{00000000-0005-0000-0000-0000511A0000}"/>
    <cellStyle name="Cálculo 2 3 2 34 2 2" xfId="32850" xr:uid="{00000000-0005-0000-0000-0000521A0000}"/>
    <cellStyle name="Cálculo 2 3 2 34 2 3" xfId="37397" xr:uid="{00000000-0005-0000-0000-0000531A0000}"/>
    <cellStyle name="Cálculo 2 3 2 34 2 4" xfId="19620" xr:uid="{00000000-0005-0000-0000-0000541A0000}"/>
    <cellStyle name="Cálculo 2 3 2 34 3" xfId="24193" xr:uid="{00000000-0005-0000-0000-0000551A0000}"/>
    <cellStyle name="Cálculo 2 3 2 34 4" xfId="30500" xr:uid="{00000000-0005-0000-0000-0000561A0000}"/>
    <cellStyle name="Cálculo 2 3 2 34 5" xfId="15292" xr:uid="{00000000-0005-0000-0000-0000571A0000}"/>
    <cellStyle name="Cálculo 2 3 2 35" xfId="1323" xr:uid="{00000000-0005-0000-0000-0000581A0000}"/>
    <cellStyle name="Cálculo 2 3 2 35 2" xfId="10549" xr:uid="{00000000-0005-0000-0000-0000591A0000}"/>
    <cellStyle name="Cálculo 2 3 2 35 2 2" xfId="32851" xr:uid="{00000000-0005-0000-0000-00005A1A0000}"/>
    <cellStyle name="Cálculo 2 3 2 35 2 3" xfId="37398" xr:uid="{00000000-0005-0000-0000-00005B1A0000}"/>
    <cellStyle name="Cálculo 2 3 2 35 2 4" xfId="19621" xr:uid="{00000000-0005-0000-0000-00005C1A0000}"/>
    <cellStyle name="Cálculo 2 3 2 35 3" xfId="24194" xr:uid="{00000000-0005-0000-0000-00005D1A0000}"/>
    <cellStyle name="Cálculo 2 3 2 35 4" xfId="30499" xr:uid="{00000000-0005-0000-0000-00005E1A0000}"/>
    <cellStyle name="Cálculo 2 3 2 35 5" xfId="15293" xr:uid="{00000000-0005-0000-0000-00005F1A0000}"/>
    <cellStyle name="Cálculo 2 3 2 36" xfId="1324" xr:uid="{00000000-0005-0000-0000-0000601A0000}"/>
    <cellStyle name="Cálculo 2 3 2 36 2" xfId="10550" xr:uid="{00000000-0005-0000-0000-0000611A0000}"/>
    <cellStyle name="Cálculo 2 3 2 36 2 2" xfId="32852" xr:uid="{00000000-0005-0000-0000-0000621A0000}"/>
    <cellStyle name="Cálculo 2 3 2 36 2 3" xfId="37399" xr:uid="{00000000-0005-0000-0000-0000631A0000}"/>
    <cellStyle name="Cálculo 2 3 2 36 2 4" xfId="19622" xr:uid="{00000000-0005-0000-0000-0000641A0000}"/>
    <cellStyle name="Cálculo 2 3 2 36 3" xfId="24195" xr:uid="{00000000-0005-0000-0000-0000651A0000}"/>
    <cellStyle name="Cálculo 2 3 2 36 4" xfId="30498" xr:uid="{00000000-0005-0000-0000-0000661A0000}"/>
    <cellStyle name="Cálculo 2 3 2 36 5" xfId="15294" xr:uid="{00000000-0005-0000-0000-0000671A0000}"/>
    <cellStyle name="Cálculo 2 3 2 37" xfId="1325" xr:uid="{00000000-0005-0000-0000-0000681A0000}"/>
    <cellStyle name="Cálculo 2 3 2 37 2" xfId="10551" xr:uid="{00000000-0005-0000-0000-0000691A0000}"/>
    <cellStyle name="Cálculo 2 3 2 37 2 2" xfId="32853" xr:uid="{00000000-0005-0000-0000-00006A1A0000}"/>
    <cellStyle name="Cálculo 2 3 2 37 2 3" xfId="37400" xr:uid="{00000000-0005-0000-0000-00006B1A0000}"/>
    <cellStyle name="Cálculo 2 3 2 37 2 4" xfId="19623" xr:uid="{00000000-0005-0000-0000-00006C1A0000}"/>
    <cellStyle name="Cálculo 2 3 2 37 3" xfId="24196" xr:uid="{00000000-0005-0000-0000-00006D1A0000}"/>
    <cellStyle name="Cálculo 2 3 2 37 4" xfId="30497" xr:uid="{00000000-0005-0000-0000-00006E1A0000}"/>
    <cellStyle name="Cálculo 2 3 2 37 5" xfId="15295" xr:uid="{00000000-0005-0000-0000-00006F1A0000}"/>
    <cellStyle name="Cálculo 2 3 2 38" xfId="1326" xr:uid="{00000000-0005-0000-0000-0000701A0000}"/>
    <cellStyle name="Cálculo 2 3 2 38 2" xfId="10552" xr:uid="{00000000-0005-0000-0000-0000711A0000}"/>
    <cellStyle name="Cálculo 2 3 2 38 2 2" xfId="32854" xr:uid="{00000000-0005-0000-0000-0000721A0000}"/>
    <cellStyle name="Cálculo 2 3 2 38 2 3" xfId="37401" xr:uid="{00000000-0005-0000-0000-0000731A0000}"/>
    <cellStyle name="Cálculo 2 3 2 38 2 4" xfId="19624" xr:uid="{00000000-0005-0000-0000-0000741A0000}"/>
    <cellStyle name="Cálculo 2 3 2 38 3" xfId="24197" xr:uid="{00000000-0005-0000-0000-0000751A0000}"/>
    <cellStyle name="Cálculo 2 3 2 38 4" xfId="30465" xr:uid="{00000000-0005-0000-0000-0000761A0000}"/>
    <cellStyle name="Cálculo 2 3 2 38 5" xfId="15296" xr:uid="{00000000-0005-0000-0000-0000771A0000}"/>
    <cellStyle name="Cálculo 2 3 2 39" xfId="1327" xr:uid="{00000000-0005-0000-0000-0000781A0000}"/>
    <cellStyle name="Cálculo 2 3 2 39 2" xfId="10553" xr:uid="{00000000-0005-0000-0000-0000791A0000}"/>
    <cellStyle name="Cálculo 2 3 2 39 2 2" xfId="32855" xr:uid="{00000000-0005-0000-0000-00007A1A0000}"/>
    <cellStyle name="Cálculo 2 3 2 39 2 3" xfId="37402" xr:uid="{00000000-0005-0000-0000-00007B1A0000}"/>
    <cellStyle name="Cálculo 2 3 2 39 2 4" xfId="19625" xr:uid="{00000000-0005-0000-0000-00007C1A0000}"/>
    <cellStyle name="Cálculo 2 3 2 39 3" xfId="24198" xr:uid="{00000000-0005-0000-0000-00007D1A0000}"/>
    <cellStyle name="Cálculo 2 3 2 39 4" xfId="30496" xr:uid="{00000000-0005-0000-0000-00007E1A0000}"/>
    <cellStyle name="Cálculo 2 3 2 39 5" xfId="15297" xr:uid="{00000000-0005-0000-0000-00007F1A0000}"/>
    <cellStyle name="Cálculo 2 3 2 4" xfId="1328" xr:uid="{00000000-0005-0000-0000-0000801A0000}"/>
    <cellStyle name="Cálculo 2 3 2 4 2" xfId="10554" xr:uid="{00000000-0005-0000-0000-0000811A0000}"/>
    <cellStyle name="Cálculo 2 3 2 4 2 2" xfId="32856" xr:uid="{00000000-0005-0000-0000-0000821A0000}"/>
    <cellStyle name="Cálculo 2 3 2 4 2 3" xfId="37403" xr:uid="{00000000-0005-0000-0000-0000831A0000}"/>
    <cellStyle name="Cálculo 2 3 2 4 2 4" xfId="19626" xr:uid="{00000000-0005-0000-0000-0000841A0000}"/>
    <cellStyle name="Cálculo 2 3 2 4 3" xfId="24199" xr:uid="{00000000-0005-0000-0000-0000851A0000}"/>
    <cellStyle name="Cálculo 2 3 2 4 4" xfId="30495" xr:uid="{00000000-0005-0000-0000-0000861A0000}"/>
    <cellStyle name="Cálculo 2 3 2 4 5" xfId="15298" xr:uid="{00000000-0005-0000-0000-0000871A0000}"/>
    <cellStyle name="Cálculo 2 3 2 40" xfId="1329" xr:uid="{00000000-0005-0000-0000-0000881A0000}"/>
    <cellStyle name="Cálculo 2 3 2 40 2" xfId="10555" xr:uid="{00000000-0005-0000-0000-0000891A0000}"/>
    <cellStyle name="Cálculo 2 3 2 40 2 2" xfId="32857" xr:uid="{00000000-0005-0000-0000-00008A1A0000}"/>
    <cellStyle name="Cálculo 2 3 2 40 2 3" xfId="37404" xr:uid="{00000000-0005-0000-0000-00008B1A0000}"/>
    <cellStyle name="Cálculo 2 3 2 40 2 4" xfId="19627" xr:uid="{00000000-0005-0000-0000-00008C1A0000}"/>
    <cellStyle name="Cálculo 2 3 2 40 3" xfId="24200" xr:uid="{00000000-0005-0000-0000-00008D1A0000}"/>
    <cellStyle name="Cálculo 2 3 2 40 4" xfId="30494" xr:uid="{00000000-0005-0000-0000-00008E1A0000}"/>
    <cellStyle name="Cálculo 2 3 2 40 5" xfId="15299" xr:uid="{00000000-0005-0000-0000-00008F1A0000}"/>
    <cellStyle name="Cálculo 2 3 2 41" xfId="1330" xr:uid="{00000000-0005-0000-0000-0000901A0000}"/>
    <cellStyle name="Cálculo 2 3 2 41 2" xfId="10556" xr:uid="{00000000-0005-0000-0000-0000911A0000}"/>
    <cellStyle name="Cálculo 2 3 2 41 2 2" xfId="32858" xr:uid="{00000000-0005-0000-0000-0000921A0000}"/>
    <cellStyle name="Cálculo 2 3 2 41 2 3" xfId="37405" xr:uid="{00000000-0005-0000-0000-0000931A0000}"/>
    <cellStyle name="Cálculo 2 3 2 41 2 4" xfId="19628" xr:uid="{00000000-0005-0000-0000-0000941A0000}"/>
    <cellStyle name="Cálculo 2 3 2 41 3" xfId="24201" xr:uid="{00000000-0005-0000-0000-0000951A0000}"/>
    <cellStyle name="Cálculo 2 3 2 41 4" xfId="30493" xr:uid="{00000000-0005-0000-0000-0000961A0000}"/>
    <cellStyle name="Cálculo 2 3 2 41 5" xfId="15300" xr:uid="{00000000-0005-0000-0000-0000971A0000}"/>
    <cellStyle name="Cálculo 2 3 2 42" xfId="1221" xr:uid="{00000000-0005-0000-0000-0000981A0000}"/>
    <cellStyle name="Cálculo 2 3 2 42 2" xfId="10447" xr:uid="{00000000-0005-0000-0000-0000991A0000}"/>
    <cellStyle name="Cálculo 2 3 2 42 2 2" xfId="32749" xr:uid="{00000000-0005-0000-0000-00009A1A0000}"/>
    <cellStyle name="Cálculo 2 3 2 42 2 3" xfId="37296" xr:uid="{00000000-0005-0000-0000-00009B1A0000}"/>
    <cellStyle name="Cálculo 2 3 2 42 2 4" xfId="19519" xr:uid="{00000000-0005-0000-0000-00009C1A0000}"/>
    <cellStyle name="Cálculo 2 3 2 42 3" xfId="24092" xr:uid="{00000000-0005-0000-0000-00009D1A0000}"/>
    <cellStyle name="Cálculo 2 3 2 42 4" xfId="30602" xr:uid="{00000000-0005-0000-0000-00009E1A0000}"/>
    <cellStyle name="Cálculo 2 3 2 42 5" xfId="15191" xr:uid="{00000000-0005-0000-0000-00009F1A0000}"/>
    <cellStyle name="Cálculo 2 3 2 43" xfId="9447" xr:uid="{00000000-0005-0000-0000-0000A01A0000}"/>
    <cellStyle name="Cálculo 2 3 2 43 2" xfId="13772" xr:uid="{00000000-0005-0000-0000-0000A11A0000}"/>
    <cellStyle name="Cálculo 2 3 2 43 2 2" xfId="36074" xr:uid="{00000000-0005-0000-0000-0000A21A0000}"/>
    <cellStyle name="Cálculo 2 3 2 43 2 3" xfId="40621" xr:uid="{00000000-0005-0000-0000-0000A31A0000}"/>
    <cellStyle name="Cálculo 2 3 2 43 2 4" xfId="22844" xr:uid="{00000000-0005-0000-0000-0000A41A0000}"/>
    <cellStyle name="Cálculo 2 3 2 43 3" xfId="31749" xr:uid="{00000000-0005-0000-0000-0000A51A0000}"/>
    <cellStyle name="Cálculo 2 3 2 43 4" xfId="36296" xr:uid="{00000000-0005-0000-0000-0000A61A0000}"/>
    <cellStyle name="Cálculo 2 3 2 43 5" xfId="18519" xr:uid="{00000000-0005-0000-0000-0000A71A0000}"/>
    <cellStyle name="Cálculo 2 3 2 44" xfId="379" xr:uid="{00000000-0005-0000-0000-0000A81A0000}"/>
    <cellStyle name="Cálculo 2 3 2 44 2" xfId="23250" xr:uid="{00000000-0005-0000-0000-0000A91A0000}"/>
    <cellStyle name="Cálculo 2 3 2 44 3" xfId="31437" xr:uid="{00000000-0005-0000-0000-0000AA1A0000}"/>
    <cellStyle name="Cálculo 2 3 2 44 4" xfId="14349" xr:uid="{00000000-0005-0000-0000-0000AB1A0000}"/>
    <cellStyle name="Cálculo 2 3 2 45" xfId="9691" xr:uid="{00000000-0005-0000-0000-0000AC1A0000}"/>
    <cellStyle name="Cálculo 2 3 2 45 2" xfId="31993" xr:uid="{00000000-0005-0000-0000-0000AD1A0000}"/>
    <cellStyle name="Cálculo 2 3 2 45 3" xfId="36540" xr:uid="{00000000-0005-0000-0000-0000AE1A0000}"/>
    <cellStyle name="Cálculo 2 3 2 45 4" xfId="18763" xr:uid="{00000000-0005-0000-0000-0000AF1A0000}"/>
    <cellStyle name="Cálculo 2 3 2 46" xfId="14103" xr:uid="{00000000-0005-0000-0000-0000B01A0000}"/>
    <cellStyle name="Cálculo 2 3 2 47" xfId="31673" xr:uid="{00000000-0005-0000-0000-0000B11A0000}"/>
    <cellStyle name="Cálculo 2 3 2 48" xfId="13952" xr:uid="{00000000-0005-0000-0000-0000B21A0000}"/>
    <cellStyle name="Cálculo 2 3 2 5" xfId="1331" xr:uid="{00000000-0005-0000-0000-0000B31A0000}"/>
    <cellStyle name="Cálculo 2 3 2 5 2" xfId="10557" xr:uid="{00000000-0005-0000-0000-0000B41A0000}"/>
    <cellStyle name="Cálculo 2 3 2 5 2 2" xfId="32859" xr:uid="{00000000-0005-0000-0000-0000B51A0000}"/>
    <cellStyle name="Cálculo 2 3 2 5 2 3" xfId="37406" xr:uid="{00000000-0005-0000-0000-0000B61A0000}"/>
    <cellStyle name="Cálculo 2 3 2 5 2 4" xfId="19629" xr:uid="{00000000-0005-0000-0000-0000B71A0000}"/>
    <cellStyle name="Cálculo 2 3 2 5 3" xfId="24202" xr:uid="{00000000-0005-0000-0000-0000B81A0000}"/>
    <cellStyle name="Cálculo 2 3 2 5 4" xfId="30492" xr:uid="{00000000-0005-0000-0000-0000B91A0000}"/>
    <cellStyle name="Cálculo 2 3 2 5 5" xfId="15301" xr:uid="{00000000-0005-0000-0000-0000BA1A0000}"/>
    <cellStyle name="Cálculo 2 3 2 6" xfId="1332" xr:uid="{00000000-0005-0000-0000-0000BB1A0000}"/>
    <cellStyle name="Cálculo 2 3 2 6 2" xfId="10558" xr:uid="{00000000-0005-0000-0000-0000BC1A0000}"/>
    <cellStyle name="Cálculo 2 3 2 6 2 2" xfId="32860" xr:uid="{00000000-0005-0000-0000-0000BD1A0000}"/>
    <cellStyle name="Cálculo 2 3 2 6 2 3" xfId="37407" xr:uid="{00000000-0005-0000-0000-0000BE1A0000}"/>
    <cellStyle name="Cálculo 2 3 2 6 2 4" xfId="19630" xr:uid="{00000000-0005-0000-0000-0000BF1A0000}"/>
    <cellStyle name="Cálculo 2 3 2 6 3" xfId="24203" xr:uid="{00000000-0005-0000-0000-0000C01A0000}"/>
    <cellStyle name="Cálculo 2 3 2 6 4" xfId="30491" xr:uid="{00000000-0005-0000-0000-0000C11A0000}"/>
    <cellStyle name="Cálculo 2 3 2 6 5" xfId="15302" xr:uid="{00000000-0005-0000-0000-0000C21A0000}"/>
    <cellStyle name="Cálculo 2 3 2 7" xfId="1333" xr:uid="{00000000-0005-0000-0000-0000C31A0000}"/>
    <cellStyle name="Cálculo 2 3 2 7 2" xfId="10559" xr:uid="{00000000-0005-0000-0000-0000C41A0000}"/>
    <cellStyle name="Cálculo 2 3 2 7 2 2" xfId="32861" xr:uid="{00000000-0005-0000-0000-0000C51A0000}"/>
    <cellStyle name="Cálculo 2 3 2 7 2 3" xfId="37408" xr:uid="{00000000-0005-0000-0000-0000C61A0000}"/>
    <cellStyle name="Cálculo 2 3 2 7 2 4" xfId="19631" xr:uid="{00000000-0005-0000-0000-0000C71A0000}"/>
    <cellStyle name="Cálculo 2 3 2 7 3" xfId="24204" xr:uid="{00000000-0005-0000-0000-0000C81A0000}"/>
    <cellStyle name="Cálculo 2 3 2 7 4" xfId="30490" xr:uid="{00000000-0005-0000-0000-0000C91A0000}"/>
    <cellStyle name="Cálculo 2 3 2 7 5" xfId="15303" xr:uid="{00000000-0005-0000-0000-0000CA1A0000}"/>
    <cellStyle name="Cálculo 2 3 2 8" xfId="1334" xr:uid="{00000000-0005-0000-0000-0000CB1A0000}"/>
    <cellStyle name="Cálculo 2 3 2 8 2" xfId="10560" xr:uid="{00000000-0005-0000-0000-0000CC1A0000}"/>
    <cellStyle name="Cálculo 2 3 2 8 2 2" xfId="32862" xr:uid="{00000000-0005-0000-0000-0000CD1A0000}"/>
    <cellStyle name="Cálculo 2 3 2 8 2 3" xfId="37409" xr:uid="{00000000-0005-0000-0000-0000CE1A0000}"/>
    <cellStyle name="Cálculo 2 3 2 8 2 4" xfId="19632" xr:uid="{00000000-0005-0000-0000-0000CF1A0000}"/>
    <cellStyle name="Cálculo 2 3 2 8 3" xfId="24205" xr:uid="{00000000-0005-0000-0000-0000D01A0000}"/>
    <cellStyle name="Cálculo 2 3 2 8 4" xfId="30489" xr:uid="{00000000-0005-0000-0000-0000D11A0000}"/>
    <cellStyle name="Cálculo 2 3 2 8 5" xfId="15304" xr:uid="{00000000-0005-0000-0000-0000D21A0000}"/>
    <cellStyle name="Cálculo 2 3 2 9" xfId="1335" xr:uid="{00000000-0005-0000-0000-0000D31A0000}"/>
    <cellStyle name="Cálculo 2 3 2 9 2" xfId="10561" xr:uid="{00000000-0005-0000-0000-0000D41A0000}"/>
    <cellStyle name="Cálculo 2 3 2 9 2 2" xfId="32863" xr:uid="{00000000-0005-0000-0000-0000D51A0000}"/>
    <cellStyle name="Cálculo 2 3 2 9 2 3" xfId="37410" xr:uid="{00000000-0005-0000-0000-0000D61A0000}"/>
    <cellStyle name="Cálculo 2 3 2 9 2 4" xfId="19633" xr:uid="{00000000-0005-0000-0000-0000D71A0000}"/>
    <cellStyle name="Cálculo 2 3 2 9 3" xfId="24206" xr:uid="{00000000-0005-0000-0000-0000D81A0000}"/>
    <cellStyle name="Cálculo 2 3 2 9 4" xfId="30488" xr:uid="{00000000-0005-0000-0000-0000D91A0000}"/>
    <cellStyle name="Cálculo 2 3 2 9 5" xfId="15305" xr:uid="{00000000-0005-0000-0000-0000DA1A0000}"/>
    <cellStyle name="Cálculo 2 3 20" xfId="1336" xr:uid="{00000000-0005-0000-0000-0000DB1A0000}"/>
    <cellStyle name="Cálculo 2 3 20 2" xfId="10562" xr:uid="{00000000-0005-0000-0000-0000DC1A0000}"/>
    <cellStyle name="Cálculo 2 3 20 2 2" xfId="32864" xr:uid="{00000000-0005-0000-0000-0000DD1A0000}"/>
    <cellStyle name="Cálculo 2 3 20 2 3" xfId="37411" xr:uid="{00000000-0005-0000-0000-0000DE1A0000}"/>
    <cellStyle name="Cálculo 2 3 20 2 4" xfId="19634" xr:uid="{00000000-0005-0000-0000-0000DF1A0000}"/>
    <cellStyle name="Cálculo 2 3 20 3" xfId="24207" xr:uid="{00000000-0005-0000-0000-0000E01A0000}"/>
    <cellStyle name="Cálculo 2 3 20 4" xfId="30487" xr:uid="{00000000-0005-0000-0000-0000E11A0000}"/>
    <cellStyle name="Cálculo 2 3 20 5" xfId="15306" xr:uid="{00000000-0005-0000-0000-0000E21A0000}"/>
    <cellStyle name="Cálculo 2 3 21" xfId="1337" xr:uid="{00000000-0005-0000-0000-0000E31A0000}"/>
    <cellStyle name="Cálculo 2 3 21 2" xfId="10563" xr:uid="{00000000-0005-0000-0000-0000E41A0000}"/>
    <cellStyle name="Cálculo 2 3 21 2 2" xfId="32865" xr:uid="{00000000-0005-0000-0000-0000E51A0000}"/>
    <cellStyle name="Cálculo 2 3 21 2 3" xfId="37412" xr:uid="{00000000-0005-0000-0000-0000E61A0000}"/>
    <cellStyle name="Cálculo 2 3 21 2 4" xfId="19635" xr:uid="{00000000-0005-0000-0000-0000E71A0000}"/>
    <cellStyle name="Cálculo 2 3 21 3" xfId="24208" xr:uid="{00000000-0005-0000-0000-0000E81A0000}"/>
    <cellStyle name="Cálculo 2 3 21 4" xfId="30486" xr:uid="{00000000-0005-0000-0000-0000E91A0000}"/>
    <cellStyle name="Cálculo 2 3 21 5" xfId="15307" xr:uid="{00000000-0005-0000-0000-0000EA1A0000}"/>
    <cellStyle name="Cálculo 2 3 22" xfId="1338" xr:uid="{00000000-0005-0000-0000-0000EB1A0000}"/>
    <cellStyle name="Cálculo 2 3 22 2" xfId="10564" xr:uid="{00000000-0005-0000-0000-0000EC1A0000}"/>
    <cellStyle name="Cálculo 2 3 22 2 2" xfId="32866" xr:uid="{00000000-0005-0000-0000-0000ED1A0000}"/>
    <cellStyle name="Cálculo 2 3 22 2 3" xfId="37413" xr:uid="{00000000-0005-0000-0000-0000EE1A0000}"/>
    <cellStyle name="Cálculo 2 3 22 2 4" xfId="19636" xr:uid="{00000000-0005-0000-0000-0000EF1A0000}"/>
    <cellStyle name="Cálculo 2 3 22 3" xfId="24209" xr:uid="{00000000-0005-0000-0000-0000F01A0000}"/>
    <cellStyle name="Cálculo 2 3 22 4" xfId="30485" xr:uid="{00000000-0005-0000-0000-0000F11A0000}"/>
    <cellStyle name="Cálculo 2 3 22 5" xfId="15308" xr:uid="{00000000-0005-0000-0000-0000F21A0000}"/>
    <cellStyle name="Cálculo 2 3 23" xfId="1339" xr:uid="{00000000-0005-0000-0000-0000F31A0000}"/>
    <cellStyle name="Cálculo 2 3 23 2" xfId="10565" xr:uid="{00000000-0005-0000-0000-0000F41A0000}"/>
    <cellStyle name="Cálculo 2 3 23 2 2" xfId="32867" xr:uid="{00000000-0005-0000-0000-0000F51A0000}"/>
    <cellStyle name="Cálculo 2 3 23 2 3" xfId="37414" xr:uid="{00000000-0005-0000-0000-0000F61A0000}"/>
    <cellStyle name="Cálculo 2 3 23 2 4" xfId="19637" xr:uid="{00000000-0005-0000-0000-0000F71A0000}"/>
    <cellStyle name="Cálculo 2 3 23 3" xfId="24210" xr:uid="{00000000-0005-0000-0000-0000F81A0000}"/>
    <cellStyle name="Cálculo 2 3 23 4" xfId="30484" xr:uid="{00000000-0005-0000-0000-0000F91A0000}"/>
    <cellStyle name="Cálculo 2 3 23 5" xfId="15309" xr:uid="{00000000-0005-0000-0000-0000FA1A0000}"/>
    <cellStyle name="Cálculo 2 3 24" xfId="1340" xr:uid="{00000000-0005-0000-0000-0000FB1A0000}"/>
    <cellStyle name="Cálculo 2 3 24 2" xfId="10566" xr:uid="{00000000-0005-0000-0000-0000FC1A0000}"/>
    <cellStyle name="Cálculo 2 3 24 2 2" xfId="32868" xr:uid="{00000000-0005-0000-0000-0000FD1A0000}"/>
    <cellStyle name="Cálculo 2 3 24 2 3" xfId="37415" xr:uid="{00000000-0005-0000-0000-0000FE1A0000}"/>
    <cellStyle name="Cálculo 2 3 24 2 4" xfId="19638" xr:uid="{00000000-0005-0000-0000-0000FF1A0000}"/>
    <cellStyle name="Cálculo 2 3 24 3" xfId="24211" xr:uid="{00000000-0005-0000-0000-0000001B0000}"/>
    <cellStyle name="Cálculo 2 3 24 4" xfId="30483" xr:uid="{00000000-0005-0000-0000-0000011B0000}"/>
    <cellStyle name="Cálculo 2 3 24 5" xfId="15310" xr:uid="{00000000-0005-0000-0000-0000021B0000}"/>
    <cellStyle name="Cálculo 2 3 25" xfId="1341" xr:uid="{00000000-0005-0000-0000-0000031B0000}"/>
    <cellStyle name="Cálculo 2 3 25 2" xfId="10567" xr:uid="{00000000-0005-0000-0000-0000041B0000}"/>
    <cellStyle name="Cálculo 2 3 25 2 2" xfId="32869" xr:uid="{00000000-0005-0000-0000-0000051B0000}"/>
    <cellStyle name="Cálculo 2 3 25 2 3" xfId="37416" xr:uid="{00000000-0005-0000-0000-0000061B0000}"/>
    <cellStyle name="Cálculo 2 3 25 2 4" xfId="19639" xr:uid="{00000000-0005-0000-0000-0000071B0000}"/>
    <cellStyle name="Cálculo 2 3 25 3" xfId="24212" xr:uid="{00000000-0005-0000-0000-0000081B0000}"/>
    <cellStyle name="Cálculo 2 3 25 4" xfId="30482" xr:uid="{00000000-0005-0000-0000-0000091B0000}"/>
    <cellStyle name="Cálculo 2 3 25 5" xfId="15311" xr:uid="{00000000-0005-0000-0000-00000A1B0000}"/>
    <cellStyle name="Cálculo 2 3 26" xfId="1342" xr:uid="{00000000-0005-0000-0000-00000B1B0000}"/>
    <cellStyle name="Cálculo 2 3 26 2" xfId="10568" xr:uid="{00000000-0005-0000-0000-00000C1B0000}"/>
    <cellStyle name="Cálculo 2 3 26 2 2" xfId="32870" xr:uid="{00000000-0005-0000-0000-00000D1B0000}"/>
    <cellStyle name="Cálculo 2 3 26 2 3" xfId="37417" xr:uid="{00000000-0005-0000-0000-00000E1B0000}"/>
    <cellStyle name="Cálculo 2 3 26 2 4" xfId="19640" xr:uid="{00000000-0005-0000-0000-00000F1B0000}"/>
    <cellStyle name="Cálculo 2 3 26 3" xfId="24213" xr:uid="{00000000-0005-0000-0000-0000101B0000}"/>
    <cellStyle name="Cálculo 2 3 26 4" xfId="30481" xr:uid="{00000000-0005-0000-0000-0000111B0000}"/>
    <cellStyle name="Cálculo 2 3 26 5" xfId="15312" xr:uid="{00000000-0005-0000-0000-0000121B0000}"/>
    <cellStyle name="Cálculo 2 3 27" xfId="1343" xr:uid="{00000000-0005-0000-0000-0000131B0000}"/>
    <cellStyle name="Cálculo 2 3 27 2" xfId="10569" xr:uid="{00000000-0005-0000-0000-0000141B0000}"/>
    <cellStyle name="Cálculo 2 3 27 2 2" xfId="32871" xr:uid="{00000000-0005-0000-0000-0000151B0000}"/>
    <cellStyle name="Cálculo 2 3 27 2 3" xfId="37418" xr:uid="{00000000-0005-0000-0000-0000161B0000}"/>
    <cellStyle name="Cálculo 2 3 27 2 4" xfId="19641" xr:uid="{00000000-0005-0000-0000-0000171B0000}"/>
    <cellStyle name="Cálculo 2 3 27 3" xfId="24214" xr:uid="{00000000-0005-0000-0000-0000181B0000}"/>
    <cellStyle name="Cálculo 2 3 27 4" xfId="30480" xr:uid="{00000000-0005-0000-0000-0000191B0000}"/>
    <cellStyle name="Cálculo 2 3 27 5" xfId="15313" xr:uid="{00000000-0005-0000-0000-00001A1B0000}"/>
    <cellStyle name="Cálculo 2 3 28" xfId="1344" xr:uid="{00000000-0005-0000-0000-00001B1B0000}"/>
    <cellStyle name="Cálculo 2 3 28 2" xfId="10570" xr:uid="{00000000-0005-0000-0000-00001C1B0000}"/>
    <cellStyle name="Cálculo 2 3 28 2 2" xfId="32872" xr:uid="{00000000-0005-0000-0000-00001D1B0000}"/>
    <cellStyle name="Cálculo 2 3 28 2 3" xfId="37419" xr:uid="{00000000-0005-0000-0000-00001E1B0000}"/>
    <cellStyle name="Cálculo 2 3 28 2 4" xfId="19642" xr:uid="{00000000-0005-0000-0000-00001F1B0000}"/>
    <cellStyle name="Cálculo 2 3 28 3" xfId="24215" xr:uid="{00000000-0005-0000-0000-0000201B0000}"/>
    <cellStyle name="Cálculo 2 3 28 4" xfId="30479" xr:uid="{00000000-0005-0000-0000-0000211B0000}"/>
    <cellStyle name="Cálculo 2 3 28 5" xfId="15314" xr:uid="{00000000-0005-0000-0000-0000221B0000}"/>
    <cellStyle name="Cálculo 2 3 29" xfId="1345" xr:uid="{00000000-0005-0000-0000-0000231B0000}"/>
    <cellStyle name="Cálculo 2 3 29 2" xfId="10571" xr:uid="{00000000-0005-0000-0000-0000241B0000}"/>
    <cellStyle name="Cálculo 2 3 29 2 2" xfId="32873" xr:uid="{00000000-0005-0000-0000-0000251B0000}"/>
    <cellStyle name="Cálculo 2 3 29 2 3" xfId="37420" xr:uid="{00000000-0005-0000-0000-0000261B0000}"/>
    <cellStyle name="Cálculo 2 3 29 2 4" xfId="19643" xr:uid="{00000000-0005-0000-0000-0000271B0000}"/>
    <cellStyle name="Cálculo 2 3 29 3" xfId="24216" xr:uid="{00000000-0005-0000-0000-0000281B0000}"/>
    <cellStyle name="Cálculo 2 3 29 4" xfId="30478" xr:uid="{00000000-0005-0000-0000-0000291B0000}"/>
    <cellStyle name="Cálculo 2 3 29 5" xfId="15315" xr:uid="{00000000-0005-0000-0000-00002A1B0000}"/>
    <cellStyle name="Cálculo 2 3 3" xfId="126" xr:uid="{00000000-0005-0000-0000-00002B1B0000}"/>
    <cellStyle name="Cálculo 2 3 3 10" xfId="1347" xr:uid="{00000000-0005-0000-0000-00002C1B0000}"/>
    <cellStyle name="Cálculo 2 3 3 10 2" xfId="10573" xr:uid="{00000000-0005-0000-0000-00002D1B0000}"/>
    <cellStyle name="Cálculo 2 3 3 10 2 2" xfId="32875" xr:uid="{00000000-0005-0000-0000-00002E1B0000}"/>
    <cellStyle name="Cálculo 2 3 3 10 2 3" xfId="37422" xr:uid="{00000000-0005-0000-0000-00002F1B0000}"/>
    <cellStyle name="Cálculo 2 3 3 10 2 4" xfId="19645" xr:uid="{00000000-0005-0000-0000-0000301B0000}"/>
    <cellStyle name="Cálculo 2 3 3 10 3" xfId="24218" xr:uid="{00000000-0005-0000-0000-0000311B0000}"/>
    <cellStyle name="Cálculo 2 3 3 10 4" xfId="30476" xr:uid="{00000000-0005-0000-0000-0000321B0000}"/>
    <cellStyle name="Cálculo 2 3 3 10 5" xfId="15317" xr:uid="{00000000-0005-0000-0000-0000331B0000}"/>
    <cellStyle name="Cálculo 2 3 3 11" xfId="1348" xr:uid="{00000000-0005-0000-0000-0000341B0000}"/>
    <cellStyle name="Cálculo 2 3 3 11 2" xfId="10574" xr:uid="{00000000-0005-0000-0000-0000351B0000}"/>
    <cellStyle name="Cálculo 2 3 3 11 2 2" xfId="32876" xr:uid="{00000000-0005-0000-0000-0000361B0000}"/>
    <cellStyle name="Cálculo 2 3 3 11 2 3" xfId="37423" xr:uid="{00000000-0005-0000-0000-0000371B0000}"/>
    <cellStyle name="Cálculo 2 3 3 11 2 4" xfId="19646" xr:uid="{00000000-0005-0000-0000-0000381B0000}"/>
    <cellStyle name="Cálculo 2 3 3 11 3" xfId="24219" xr:uid="{00000000-0005-0000-0000-0000391B0000}"/>
    <cellStyle name="Cálculo 2 3 3 11 4" xfId="30475" xr:uid="{00000000-0005-0000-0000-00003A1B0000}"/>
    <cellStyle name="Cálculo 2 3 3 11 5" xfId="15318" xr:uid="{00000000-0005-0000-0000-00003B1B0000}"/>
    <cellStyle name="Cálculo 2 3 3 12" xfId="1349" xr:uid="{00000000-0005-0000-0000-00003C1B0000}"/>
    <cellStyle name="Cálculo 2 3 3 12 2" xfId="10575" xr:uid="{00000000-0005-0000-0000-00003D1B0000}"/>
    <cellStyle name="Cálculo 2 3 3 12 2 2" xfId="32877" xr:uid="{00000000-0005-0000-0000-00003E1B0000}"/>
    <cellStyle name="Cálculo 2 3 3 12 2 3" xfId="37424" xr:uid="{00000000-0005-0000-0000-00003F1B0000}"/>
    <cellStyle name="Cálculo 2 3 3 12 2 4" xfId="19647" xr:uid="{00000000-0005-0000-0000-0000401B0000}"/>
    <cellStyle name="Cálculo 2 3 3 12 3" xfId="24220" xr:uid="{00000000-0005-0000-0000-0000411B0000}"/>
    <cellStyle name="Cálculo 2 3 3 12 4" xfId="30474" xr:uid="{00000000-0005-0000-0000-0000421B0000}"/>
    <cellStyle name="Cálculo 2 3 3 12 5" xfId="15319" xr:uid="{00000000-0005-0000-0000-0000431B0000}"/>
    <cellStyle name="Cálculo 2 3 3 13" xfId="1350" xr:uid="{00000000-0005-0000-0000-0000441B0000}"/>
    <cellStyle name="Cálculo 2 3 3 13 2" xfId="10576" xr:uid="{00000000-0005-0000-0000-0000451B0000}"/>
    <cellStyle name="Cálculo 2 3 3 13 2 2" xfId="32878" xr:uid="{00000000-0005-0000-0000-0000461B0000}"/>
    <cellStyle name="Cálculo 2 3 3 13 2 3" xfId="37425" xr:uid="{00000000-0005-0000-0000-0000471B0000}"/>
    <cellStyle name="Cálculo 2 3 3 13 2 4" xfId="19648" xr:uid="{00000000-0005-0000-0000-0000481B0000}"/>
    <cellStyle name="Cálculo 2 3 3 13 3" xfId="24221" xr:uid="{00000000-0005-0000-0000-0000491B0000}"/>
    <cellStyle name="Cálculo 2 3 3 13 4" xfId="30473" xr:uid="{00000000-0005-0000-0000-00004A1B0000}"/>
    <cellStyle name="Cálculo 2 3 3 13 5" xfId="15320" xr:uid="{00000000-0005-0000-0000-00004B1B0000}"/>
    <cellStyle name="Cálculo 2 3 3 14" xfId="1351" xr:uid="{00000000-0005-0000-0000-00004C1B0000}"/>
    <cellStyle name="Cálculo 2 3 3 14 2" xfId="10577" xr:uid="{00000000-0005-0000-0000-00004D1B0000}"/>
    <cellStyle name="Cálculo 2 3 3 14 2 2" xfId="32879" xr:uid="{00000000-0005-0000-0000-00004E1B0000}"/>
    <cellStyle name="Cálculo 2 3 3 14 2 3" xfId="37426" xr:uid="{00000000-0005-0000-0000-00004F1B0000}"/>
    <cellStyle name="Cálculo 2 3 3 14 2 4" xfId="19649" xr:uid="{00000000-0005-0000-0000-0000501B0000}"/>
    <cellStyle name="Cálculo 2 3 3 14 3" xfId="24222" xr:uid="{00000000-0005-0000-0000-0000511B0000}"/>
    <cellStyle name="Cálculo 2 3 3 14 4" xfId="30472" xr:uid="{00000000-0005-0000-0000-0000521B0000}"/>
    <cellStyle name="Cálculo 2 3 3 14 5" xfId="15321" xr:uid="{00000000-0005-0000-0000-0000531B0000}"/>
    <cellStyle name="Cálculo 2 3 3 15" xfId="1352" xr:uid="{00000000-0005-0000-0000-0000541B0000}"/>
    <cellStyle name="Cálculo 2 3 3 15 2" xfId="10578" xr:uid="{00000000-0005-0000-0000-0000551B0000}"/>
    <cellStyle name="Cálculo 2 3 3 15 2 2" xfId="32880" xr:uid="{00000000-0005-0000-0000-0000561B0000}"/>
    <cellStyle name="Cálculo 2 3 3 15 2 3" xfId="37427" xr:uid="{00000000-0005-0000-0000-0000571B0000}"/>
    <cellStyle name="Cálculo 2 3 3 15 2 4" xfId="19650" xr:uid="{00000000-0005-0000-0000-0000581B0000}"/>
    <cellStyle name="Cálculo 2 3 3 15 3" xfId="24223" xr:uid="{00000000-0005-0000-0000-0000591B0000}"/>
    <cellStyle name="Cálculo 2 3 3 15 4" xfId="30471" xr:uid="{00000000-0005-0000-0000-00005A1B0000}"/>
    <cellStyle name="Cálculo 2 3 3 15 5" xfId="15322" xr:uid="{00000000-0005-0000-0000-00005B1B0000}"/>
    <cellStyle name="Cálculo 2 3 3 16" xfId="1353" xr:uid="{00000000-0005-0000-0000-00005C1B0000}"/>
    <cellStyle name="Cálculo 2 3 3 16 2" xfId="10579" xr:uid="{00000000-0005-0000-0000-00005D1B0000}"/>
    <cellStyle name="Cálculo 2 3 3 16 2 2" xfId="32881" xr:uid="{00000000-0005-0000-0000-00005E1B0000}"/>
    <cellStyle name="Cálculo 2 3 3 16 2 3" xfId="37428" xr:uid="{00000000-0005-0000-0000-00005F1B0000}"/>
    <cellStyle name="Cálculo 2 3 3 16 2 4" xfId="19651" xr:uid="{00000000-0005-0000-0000-0000601B0000}"/>
    <cellStyle name="Cálculo 2 3 3 16 3" xfId="24224" xr:uid="{00000000-0005-0000-0000-0000611B0000}"/>
    <cellStyle name="Cálculo 2 3 3 16 4" xfId="30470" xr:uid="{00000000-0005-0000-0000-0000621B0000}"/>
    <cellStyle name="Cálculo 2 3 3 16 5" xfId="15323" xr:uid="{00000000-0005-0000-0000-0000631B0000}"/>
    <cellStyle name="Cálculo 2 3 3 17" xfId="1354" xr:uid="{00000000-0005-0000-0000-0000641B0000}"/>
    <cellStyle name="Cálculo 2 3 3 17 2" xfId="10580" xr:uid="{00000000-0005-0000-0000-0000651B0000}"/>
    <cellStyle name="Cálculo 2 3 3 17 2 2" xfId="32882" xr:uid="{00000000-0005-0000-0000-0000661B0000}"/>
    <cellStyle name="Cálculo 2 3 3 17 2 3" xfId="37429" xr:uid="{00000000-0005-0000-0000-0000671B0000}"/>
    <cellStyle name="Cálculo 2 3 3 17 2 4" xfId="19652" xr:uid="{00000000-0005-0000-0000-0000681B0000}"/>
    <cellStyle name="Cálculo 2 3 3 17 3" xfId="24225" xr:uid="{00000000-0005-0000-0000-0000691B0000}"/>
    <cellStyle name="Cálculo 2 3 3 17 4" xfId="30469" xr:uid="{00000000-0005-0000-0000-00006A1B0000}"/>
    <cellStyle name="Cálculo 2 3 3 17 5" xfId="15324" xr:uid="{00000000-0005-0000-0000-00006B1B0000}"/>
    <cellStyle name="Cálculo 2 3 3 18" xfId="1355" xr:uid="{00000000-0005-0000-0000-00006C1B0000}"/>
    <cellStyle name="Cálculo 2 3 3 18 2" xfId="10581" xr:uid="{00000000-0005-0000-0000-00006D1B0000}"/>
    <cellStyle name="Cálculo 2 3 3 18 2 2" xfId="32883" xr:uid="{00000000-0005-0000-0000-00006E1B0000}"/>
    <cellStyle name="Cálculo 2 3 3 18 2 3" xfId="37430" xr:uid="{00000000-0005-0000-0000-00006F1B0000}"/>
    <cellStyle name="Cálculo 2 3 3 18 2 4" xfId="19653" xr:uid="{00000000-0005-0000-0000-0000701B0000}"/>
    <cellStyle name="Cálculo 2 3 3 18 3" xfId="24226" xr:uid="{00000000-0005-0000-0000-0000711B0000}"/>
    <cellStyle name="Cálculo 2 3 3 18 4" xfId="30468" xr:uid="{00000000-0005-0000-0000-0000721B0000}"/>
    <cellStyle name="Cálculo 2 3 3 18 5" xfId="15325" xr:uid="{00000000-0005-0000-0000-0000731B0000}"/>
    <cellStyle name="Cálculo 2 3 3 19" xfId="1356" xr:uid="{00000000-0005-0000-0000-0000741B0000}"/>
    <cellStyle name="Cálculo 2 3 3 19 2" xfId="10582" xr:uid="{00000000-0005-0000-0000-0000751B0000}"/>
    <cellStyle name="Cálculo 2 3 3 19 2 2" xfId="32884" xr:uid="{00000000-0005-0000-0000-0000761B0000}"/>
    <cellStyle name="Cálculo 2 3 3 19 2 3" xfId="37431" xr:uid="{00000000-0005-0000-0000-0000771B0000}"/>
    <cellStyle name="Cálculo 2 3 3 19 2 4" xfId="19654" xr:uid="{00000000-0005-0000-0000-0000781B0000}"/>
    <cellStyle name="Cálculo 2 3 3 19 3" xfId="24227" xr:uid="{00000000-0005-0000-0000-0000791B0000}"/>
    <cellStyle name="Cálculo 2 3 3 19 4" xfId="30467" xr:uid="{00000000-0005-0000-0000-00007A1B0000}"/>
    <cellStyle name="Cálculo 2 3 3 19 5" xfId="15326" xr:uid="{00000000-0005-0000-0000-00007B1B0000}"/>
    <cellStyle name="Cálculo 2 3 3 2" xfId="188" xr:uid="{00000000-0005-0000-0000-00007C1B0000}"/>
    <cellStyle name="Cálculo 2 3 3 2 10" xfId="1358" xr:uid="{00000000-0005-0000-0000-00007D1B0000}"/>
    <cellStyle name="Cálculo 2 3 3 2 10 2" xfId="10584" xr:uid="{00000000-0005-0000-0000-00007E1B0000}"/>
    <cellStyle name="Cálculo 2 3 3 2 10 2 2" xfId="32886" xr:uid="{00000000-0005-0000-0000-00007F1B0000}"/>
    <cellStyle name="Cálculo 2 3 3 2 10 2 3" xfId="37433" xr:uid="{00000000-0005-0000-0000-0000801B0000}"/>
    <cellStyle name="Cálculo 2 3 3 2 10 2 4" xfId="19656" xr:uid="{00000000-0005-0000-0000-0000811B0000}"/>
    <cellStyle name="Cálculo 2 3 3 2 10 3" xfId="24229" xr:uid="{00000000-0005-0000-0000-0000821B0000}"/>
    <cellStyle name="Cálculo 2 3 3 2 10 4" xfId="30464" xr:uid="{00000000-0005-0000-0000-0000831B0000}"/>
    <cellStyle name="Cálculo 2 3 3 2 10 5" xfId="15328" xr:uid="{00000000-0005-0000-0000-0000841B0000}"/>
    <cellStyle name="Cálculo 2 3 3 2 11" xfId="1359" xr:uid="{00000000-0005-0000-0000-0000851B0000}"/>
    <cellStyle name="Cálculo 2 3 3 2 11 2" xfId="10585" xr:uid="{00000000-0005-0000-0000-0000861B0000}"/>
    <cellStyle name="Cálculo 2 3 3 2 11 2 2" xfId="32887" xr:uid="{00000000-0005-0000-0000-0000871B0000}"/>
    <cellStyle name="Cálculo 2 3 3 2 11 2 3" xfId="37434" xr:uid="{00000000-0005-0000-0000-0000881B0000}"/>
    <cellStyle name="Cálculo 2 3 3 2 11 2 4" xfId="19657" xr:uid="{00000000-0005-0000-0000-0000891B0000}"/>
    <cellStyle name="Cálculo 2 3 3 2 11 3" xfId="24230" xr:uid="{00000000-0005-0000-0000-00008A1B0000}"/>
    <cellStyle name="Cálculo 2 3 3 2 11 4" xfId="30463" xr:uid="{00000000-0005-0000-0000-00008B1B0000}"/>
    <cellStyle name="Cálculo 2 3 3 2 11 5" xfId="15329" xr:uid="{00000000-0005-0000-0000-00008C1B0000}"/>
    <cellStyle name="Cálculo 2 3 3 2 12" xfId="1360" xr:uid="{00000000-0005-0000-0000-00008D1B0000}"/>
    <cellStyle name="Cálculo 2 3 3 2 12 2" xfId="10586" xr:uid="{00000000-0005-0000-0000-00008E1B0000}"/>
    <cellStyle name="Cálculo 2 3 3 2 12 2 2" xfId="32888" xr:uid="{00000000-0005-0000-0000-00008F1B0000}"/>
    <cellStyle name="Cálculo 2 3 3 2 12 2 3" xfId="37435" xr:uid="{00000000-0005-0000-0000-0000901B0000}"/>
    <cellStyle name="Cálculo 2 3 3 2 12 2 4" xfId="19658" xr:uid="{00000000-0005-0000-0000-0000911B0000}"/>
    <cellStyle name="Cálculo 2 3 3 2 12 3" xfId="24231" xr:uid="{00000000-0005-0000-0000-0000921B0000}"/>
    <cellStyle name="Cálculo 2 3 3 2 12 4" xfId="30462" xr:uid="{00000000-0005-0000-0000-0000931B0000}"/>
    <cellStyle name="Cálculo 2 3 3 2 12 5" xfId="15330" xr:uid="{00000000-0005-0000-0000-0000941B0000}"/>
    <cellStyle name="Cálculo 2 3 3 2 13" xfId="1361" xr:uid="{00000000-0005-0000-0000-0000951B0000}"/>
    <cellStyle name="Cálculo 2 3 3 2 13 2" xfId="10587" xr:uid="{00000000-0005-0000-0000-0000961B0000}"/>
    <cellStyle name="Cálculo 2 3 3 2 13 2 2" xfId="32889" xr:uid="{00000000-0005-0000-0000-0000971B0000}"/>
    <cellStyle name="Cálculo 2 3 3 2 13 2 3" xfId="37436" xr:uid="{00000000-0005-0000-0000-0000981B0000}"/>
    <cellStyle name="Cálculo 2 3 3 2 13 2 4" xfId="19659" xr:uid="{00000000-0005-0000-0000-0000991B0000}"/>
    <cellStyle name="Cálculo 2 3 3 2 13 3" xfId="24232" xr:uid="{00000000-0005-0000-0000-00009A1B0000}"/>
    <cellStyle name="Cálculo 2 3 3 2 13 4" xfId="30461" xr:uid="{00000000-0005-0000-0000-00009B1B0000}"/>
    <cellStyle name="Cálculo 2 3 3 2 13 5" xfId="15331" xr:uid="{00000000-0005-0000-0000-00009C1B0000}"/>
    <cellStyle name="Cálculo 2 3 3 2 14" xfId="1362" xr:uid="{00000000-0005-0000-0000-00009D1B0000}"/>
    <cellStyle name="Cálculo 2 3 3 2 14 2" xfId="10588" xr:uid="{00000000-0005-0000-0000-00009E1B0000}"/>
    <cellStyle name="Cálculo 2 3 3 2 14 2 2" xfId="32890" xr:uid="{00000000-0005-0000-0000-00009F1B0000}"/>
    <cellStyle name="Cálculo 2 3 3 2 14 2 3" xfId="37437" xr:uid="{00000000-0005-0000-0000-0000A01B0000}"/>
    <cellStyle name="Cálculo 2 3 3 2 14 2 4" xfId="19660" xr:uid="{00000000-0005-0000-0000-0000A11B0000}"/>
    <cellStyle name="Cálculo 2 3 3 2 14 3" xfId="24233" xr:uid="{00000000-0005-0000-0000-0000A21B0000}"/>
    <cellStyle name="Cálculo 2 3 3 2 14 4" xfId="30460" xr:uid="{00000000-0005-0000-0000-0000A31B0000}"/>
    <cellStyle name="Cálculo 2 3 3 2 14 5" xfId="15332" xr:uid="{00000000-0005-0000-0000-0000A41B0000}"/>
    <cellStyle name="Cálculo 2 3 3 2 15" xfId="1363" xr:uid="{00000000-0005-0000-0000-0000A51B0000}"/>
    <cellStyle name="Cálculo 2 3 3 2 15 2" xfId="10589" xr:uid="{00000000-0005-0000-0000-0000A61B0000}"/>
    <cellStyle name="Cálculo 2 3 3 2 15 2 2" xfId="32891" xr:uid="{00000000-0005-0000-0000-0000A71B0000}"/>
    <cellStyle name="Cálculo 2 3 3 2 15 2 3" xfId="37438" xr:uid="{00000000-0005-0000-0000-0000A81B0000}"/>
    <cellStyle name="Cálculo 2 3 3 2 15 2 4" xfId="19661" xr:uid="{00000000-0005-0000-0000-0000A91B0000}"/>
    <cellStyle name="Cálculo 2 3 3 2 15 3" xfId="24234" xr:uid="{00000000-0005-0000-0000-0000AA1B0000}"/>
    <cellStyle name="Cálculo 2 3 3 2 15 4" xfId="30459" xr:uid="{00000000-0005-0000-0000-0000AB1B0000}"/>
    <cellStyle name="Cálculo 2 3 3 2 15 5" xfId="15333" xr:uid="{00000000-0005-0000-0000-0000AC1B0000}"/>
    <cellStyle name="Cálculo 2 3 3 2 16" xfId="1364" xr:uid="{00000000-0005-0000-0000-0000AD1B0000}"/>
    <cellStyle name="Cálculo 2 3 3 2 16 2" xfId="10590" xr:uid="{00000000-0005-0000-0000-0000AE1B0000}"/>
    <cellStyle name="Cálculo 2 3 3 2 16 2 2" xfId="32892" xr:uid="{00000000-0005-0000-0000-0000AF1B0000}"/>
    <cellStyle name="Cálculo 2 3 3 2 16 2 3" xfId="37439" xr:uid="{00000000-0005-0000-0000-0000B01B0000}"/>
    <cellStyle name="Cálculo 2 3 3 2 16 2 4" xfId="19662" xr:uid="{00000000-0005-0000-0000-0000B11B0000}"/>
    <cellStyle name="Cálculo 2 3 3 2 16 3" xfId="24235" xr:uid="{00000000-0005-0000-0000-0000B21B0000}"/>
    <cellStyle name="Cálculo 2 3 3 2 16 4" xfId="30458" xr:uid="{00000000-0005-0000-0000-0000B31B0000}"/>
    <cellStyle name="Cálculo 2 3 3 2 16 5" xfId="15334" xr:uid="{00000000-0005-0000-0000-0000B41B0000}"/>
    <cellStyle name="Cálculo 2 3 3 2 17" xfId="1365" xr:uid="{00000000-0005-0000-0000-0000B51B0000}"/>
    <cellStyle name="Cálculo 2 3 3 2 17 2" xfId="10591" xr:uid="{00000000-0005-0000-0000-0000B61B0000}"/>
    <cellStyle name="Cálculo 2 3 3 2 17 2 2" xfId="32893" xr:uid="{00000000-0005-0000-0000-0000B71B0000}"/>
    <cellStyle name="Cálculo 2 3 3 2 17 2 3" xfId="37440" xr:uid="{00000000-0005-0000-0000-0000B81B0000}"/>
    <cellStyle name="Cálculo 2 3 3 2 17 2 4" xfId="19663" xr:uid="{00000000-0005-0000-0000-0000B91B0000}"/>
    <cellStyle name="Cálculo 2 3 3 2 17 3" xfId="24236" xr:uid="{00000000-0005-0000-0000-0000BA1B0000}"/>
    <cellStyle name="Cálculo 2 3 3 2 17 4" xfId="30457" xr:uid="{00000000-0005-0000-0000-0000BB1B0000}"/>
    <cellStyle name="Cálculo 2 3 3 2 17 5" xfId="15335" xr:uid="{00000000-0005-0000-0000-0000BC1B0000}"/>
    <cellStyle name="Cálculo 2 3 3 2 18" xfId="1366" xr:uid="{00000000-0005-0000-0000-0000BD1B0000}"/>
    <cellStyle name="Cálculo 2 3 3 2 18 2" xfId="10592" xr:uid="{00000000-0005-0000-0000-0000BE1B0000}"/>
    <cellStyle name="Cálculo 2 3 3 2 18 2 2" xfId="32894" xr:uid="{00000000-0005-0000-0000-0000BF1B0000}"/>
    <cellStyle name="Cálculo 2 3 3 2 18 2 3" xfId="37441" xr:uid="{00000000-0005-0000-0000-0000C01B0000}"/>
    <cellStyle name="Cálculo 2 3 3 2 18 2 4" xfId="19664" xr:uid="{00000000-0005-0000-0000-0000C11B0000}"/>
    <cellStyle name="Cálculo 2 3 3 2 18 3" xfId="24237" xr:uid="{00000000-0005-0000-0000-0000C21B0000}"/>
    <cellStyle name="Cálculo 2 3 3 2 18 4" xfId="30456" xr:uid="{00000000-0005-0000-0000-0000C31B0000}"/>
    <cellStyle name="Cálculo 2 3 3 2 18 5" xfId="15336" xr:uid="{00000000-0005-0000-0000-0000C41B0000}"/>
    <cellStyle name="Cálculo 2 3 3 2 19" xfId="1367" xr:uid="{00000000-0005-0000-0000-0000C51B0000}"/>
    <cellStyle name="Cálculo 2 3 3 2 19 2" xfId="10593" xr:uid="{00000000-0005-0000-0000-0000C61B0000}"/>
    <cellStyle name="Cálculo 2 3 3 2 19 2 2" xfId="32895" xr:uid="{00000000-0005-0000-0000-0000C71B0000}"/>
    <cellStyle name="Cálculo 2 3 3 2 19 2 3" xfId="37442" xr:uid="{00000000-0005-0000-0000-0000C81B0000}"/>
    <cellStyle name="Cálculo 2 3 3 2 19 2 4" xfId="19665" xr:uid="{00000000-0005-0000-0000-0000C91B0000}"/>
    <cellStyle name="Cálculo 2 3 3 2 19 3" xfId="24238" xr:uid="{00000000-0005-0000-0000-0000CA1B0000}"/>
    <cellStyle name="Cálculo 2 3 3 2 19 4" xfId="30455" xr:uid="{00000000-0005-0000-0000-0000CB1B0000}"/>
    <cellStyle name="Cálculo 2 3 3 2 19 5" xfId="15337" xr:uid="{00000000-0005-0000-0000-0000CC1B0000}"/>
    <cellStyle name="Cálculo 2 3 3 2 2" xfId="1368" xr:uid="{00000000-0005-0000-0000-0000CD1B0000}"/>
    <cellStyle name="Cálculo 2 3 3 2 2 2" xfId="10594" xr:uid="{00000000-0005-0000-0000-0000CE1B0000}"/>
    <cellStyle name="Cálculo 2 3 3 2 2 2 2" xfId="32896" xr:uid="{00000000-0005-0000-0000-0000CF1B0000}"/>
    <cellStyle name="Cálculo 2 3 3 2 2 2 3" xfId="37443" xr:uid="{00000000-0005-0000-0000-0000D01B0000}"/>
    <cellStyle name="Cálculo 2 3 3 2 2 2 4" xfId="19666" xr:uid="{00000000-0005-0000-0000-0000D11B0000}"/>
    <cellStyle name="Cálculo 2 3 3 2 2 3" xfId="24239" xr:uid="{00000000-0005-0000-0000-0000D21B0000}"/>
    <cellStyle name="Cálculo 2 3 3 2 2 4" xfId="30297" xr:uid="{00000000-0005-0000-0000-0000D31B0000}"/>
    <cellStyle name="Cálculo 2 3 3 2 2 5" xfId="15338" xr:uid="{00000000-0005-0000-0000-0000D41B0000}"/>
    <cellStyle name="Cálculo 2 3 3 2 20" xfId="1369" xr:uid="{00000000-0005-0000-0000-0000D51B0000}"/>
    <cellStyle name="Cálculo 2 3 3 2 20 2" xfId="10595" xr:uid="{00000000-0005-0000-0000-0000D61B0000}"/>
    <cellStyle name="Cálculo 2 3 3 2 20 2 2" xfId="32897" xr:uid="{00000000-0005-0000-0000-0000D71B0000}"/>
    <cellStyle name="Cálculo 2 3 3 2 20 2 3" xfId="37444" xr:uid="{00000000-0005-0000-0000-0000D81B0000}"/>
    <cellStyle name="Cálculo 2 3 3 2 20 2 4" xfId="19667" xr:uid="{00000000-0005-0000-0000-0000D91B0000}"/>
    <cellStyle name="Cálculo 2 3 3 2 20 3" xfId="24240" xr:uid="{00000000-0005-0000-0000-0000DA1B0000}"/>
    <cellStyle name="Cálculo 2 3 3 2 20 4" xfId="30453" xr:uid="{00000000-0005-0000-0000-0000DB1B0000}"/>
    <cellStyle name="Cálculo 2 3 3 2 20 5" xfId="15339" xr:uid="{00000000-0005-0000-0000-0000DC1B0000}"/>
    <cellStyle name="Cálculo 2 3 3 2 21" xfId="1370" xr:uid="{00000000-0005-0000-0000-0000DD1B0000}"/>
    <cellStyle name="Cálculo 2 3 3 2 21 2" xfId="10596" xr:uid="{00000000-0005-0000-0000-0000DE1B0000}"/>
    <cellStyle name="Cálculo 2 3 3 2 21 2 2" xfId="32898" xr:uid="{00000000-0005-0000-0000-0000DF1B0000}"/>
    <cellStyle name="Cálculo 2 3 3 2 21 2 3" xfId="37445" xr:uid="{00000000-0005-0000-0000-0000E01B0000}"/>
    <cellStyle name="Cálculo 2 3 3 2 21 2 4" xfId="19668" xr:uid="{00000000-0005-0000-0000-0000E11B0000}"/>
    <cellStyle name="Cálculo 2 3 3 2 21 3" xfId="24241" xr:uid="{00000000-0005-0000-0000-0000E21B0000}"/>
    <cellStyle name="Cálculo 2 3 3 2 21 4" xfId="30452" xr:uid="{00000000-0005-0000-0000-0000E31B0000}"/>
    <cellStyle name="Cálculo 2 3 3 2 21 5" xfId="15340" xr:uid="{00000000-0005-0000-0000-0000E41B0000}"/>
    <cellStyle name="Cálculo 2 3 3 2 22" xfId="1371" xr:uid="{00000000-0005-0000-0000-0000E51B0000}"/>
    <cellStyle name="Cálculo 2 3 3 2 22 2" xfId="10597" xr:uid="{00000000-0005-0000-0000-0000E61B0000}"/>
    <cellStyle name="Cálculo 2 3 3 2 22 2 2" xfId="32899" xr:uid="{00000000-0005-0000-0000-0000E71B0000}"/>
    <cellStyle name="Cálculo 2 3 3 2 22 2 3" xfId="37446" xr:uid="{00000000-0005-0000-0000-0000E81B0000}"/>
    <cellStyle name="Cálculo 2 3 3 2 22 2 4" xfId="19669" xr:uid="{00000000-0005-0000-0000-0000E91B0000}"/>
    <cellStyle name="Cálculo 2 3 3 2 22 3" xfId="24242" xr:uid="{00000000-0005-0000-0000-0000EA1B0000}"/>
    <cellStyle name="Cálculo 2 3 3 2 22 4" xfId="30451" xr:uid="{00000000-0005-0000-0000-0000EB1B0000}"/>
    <cellStyle name="Cálculo 2 3 3 2 22 5" xfId="15341" xr:uid="{00000000-0005-0000-0000-0000EC1B0000}"/>
    <cellStyle name="Cálculo 2 3 3 2 23" xfId="1372" xr:uid="{00000000-0005-0000-0000-0000ED1B0000}"/>
    <cellStyle name="Cálculo 2 3 3 2 23 2" xfId="10598" xr:uid="{00000000-0005-0000-0000-0000EE1B0000}"/>
    <cellStyle name="Cálculo 2 3 3 2 23 2 2" xfId="32900" xr:uid="{00000000-0005-0000-0000-0000EF1B0000}"/>
    <cellStyle name="Cálculo 2 3 3 2 23 2 3" xfId="37447" xr:uid="{00000000-0005-0000-0000-0000F01B0000}"/>
    <cellStyle name="Cálculo 2 3 3 2 23 2 4" xfId="19670" xr:uid="{00000000-0005-0000-0000-0000F11B0000}"/>
    <cellStyle name="Cálculo 2 3 3 2 23 3" xfId="24243" xr:uid="{00000000-0005-0000-0000-0000F21B0000}"/>
    <cellStyle name="Cálculo 2 3 3 2 23 4" xfId="30450" xr:uid="{00000000-0005-0000-0000-0000F31B0000}"/>
    <cellStyle name="Cálculo 2 3 3 2 23 5" xfId="15342" xr:uid="{00000000-0005-0000-0000-0000F41B0000}"/>
    <cellStyle name="Cálculo 2 3 3 2 24" xfId="1373" xr:uid="{00000000-0005-0000-0000-0000F51B0000}"/>
    <cellStyle name="Cálculo 2 3 3 2 24 2" xfId="10599" xr:uid="{00000000-0005-0000-0000-0000F61B0000}"/>
    <cellStyle name="Cálculo 2 3 3 2 24 2 2" xfId="32901" xr:uid="{00000000-0005-0000-0000-0000F71B0000}"/>
    <cellStyle name="Cálculo 2 3 3 2 24 2 3" xfId="37448" xr:uid="{00000000-0005-0000-0000-0000F81B0000}"/>
    <cellStyle name="Cálculo 2 3 3 2 24 2 4" xfId="19671" xr:uid="{00000000-0005-0000-0000-0000F91B0000}"/>
    <cellStyle name="Cálculo 2 3 3 2 24 3" xfId="24244" xr:uid="{00000000-0005-0000-0000-0000FA1B0000}"/>
    <cellStyle name="Cálculo 2 3 3 2 24 4" xfId="30449" xr:uid="{00000000-0005-0000-0000-0000FB1B0000}"/>
    <cellStyle name="Cálculo 2 3 3 2 24 5" xfId="15343" xr:uid="{00000000-0005-0000-0000-0000FC1B0000}"/>
    <cellStyle name="Cálculo 2 3 3 2 25" xfId="1374" xr:uid="{00000000-0005-0000-0000-0000FD1B0000}"/>
    <cellStyle name="Cálculo 2 3 3 2 25 2" xfId="10600" xr:uid="{00000000-0005-0000-0000-0000FE1B0000}"/>
    <cellStyle name="Cálculo 2 3 3 2 25 2 2" xfId="32902" xr:uid="{00000000-0005-0000-0000-0000FF1B0000}"/>
    <cellStyle name="Cálculo 2 3 3 2 25 2 3" xfId="37449" xr:uid="{00000000-0005-0000-0000-0000001C0000}"/>
    <cellStyle name="Cálculo 2 3 3 2 25 2 4" xfId="19672" xr:uid="{00000000-0005-0000-0000-0000011C0000}"/>
    <cellStyle name="Cálculo 2 3 3 2 25 3" xfId="24245" xr:uid="{00000000-0005-0000-0000-0000021C0000}"/>
    <cellStyle name="Cálculo 2 3 3 2 25 4" xfId="30448" xr:uid="{00000000-0005-0000-0000-0000031C0000}"/>
    <cellStyle name="Cálculo 2 3 3 2 25 5" xfId="15344" xr:uid="{00000000-0005-0000-0000-0000041C0000}"/>
    <cellStyle name="Cálculo 2 3 3 2 26" xfId="1375" xr:uid="{00000000-0005-0000-0000-0000051C0000}"/>
    <cellStyle name="Cálculo 2 3 3 2 26 2" xfId="10601" xr:uid="{00000000-0005-0000-0000-0000061C0000}"/>
    <cellStyle name="Cálculo 2 3 3 2 26 2 2" xfId="32903" xr:uid="{00000000-0005-0000-0000-0000071C0000}"/>
    <cellStyle name="Cálculo 2 3 3 2 26 2 3" xfId="37450" xr:uid="{00000000-0005-0000-0000-0000081C0000}"/>
    <cellStyle name="Cálculo 2 3 3 2 26 2 4" xfId="19673" xr:uid="{00000000-0005-0000-0000-0000091C0000}"/>
    <cellStyle name="Cálculo 2 3 3 2 26 3" xfId="24246" xr:uid="{00000000-0005-0000-0000-00000A1C0000}"/>
    <cellStyle name="Cálculo 2 3 3 2 26 4" xfId="30447" xr:uid="{00000000-0005-0000-0000-00000B1C0000}"/>
    <cellStyle name="Cálculo 2 3 3 2 26 5" xfId="15345" xr:uid="{00000000-0005-0000-0000-00000C1C0000}"/>
    <cellStyle name="Cálculo 2 3 3 2 27" xfId="1376" xr:uid="{00000000-0005-0000-0000-00000D1C0000}"/>
    <cellStyle name="Cálculo 2 3 3 2 27 2" xfId="10602" xr:uid="{00000000-0005-0000-0000-00000E1C0000}"/>
    <cellStyle name="Cálculo 2 3 3 2 27 2 2" xfId="32904" xr:uid="{00000000-0005-0000-0000-00000F1C0000}"/>
    <cellStyle name="Cálculo 2 3 3 2 27 2 3" xfId="37451" xr:uid="{00000000-0005-0000-0000-0000101C0000}"/>
    <cellStyle name="Cálculo 2 3 3 2 27 2 4" xfId="19674" xr:uid="{00000000-0005-0000-0000-0000111C0000}"/>
    <cellStyle name="Cálculo 2 3 3 2 27 3" xfId="24247" xr:uid="{00000000-0005-0000-0000-0000121C0000}"/>
    <cellStyle name="Cálculo 2 3 3 2 27 4" xfId="30446" xr:uid="{00000000-0005-0000-0000-0000131C0000}"/>
    <cellStyle name="Cálculo 2 3 3 2 27 5" xfId="15346" xr:uid="{00000000-0005-0000-0000-0000141C0000}"/>
    <cellStyle name="Cálculo 2 3 3 2 28" xfId="1377" xr:uid="{00000000-0005-0000-0000-0000151C0000}"/>
    <cellStyle name="Cálculo 2 3 3 2 28 2" xfId="10603" xr:uid="{00000000-0005-0000-0000-0000161C0000}"/>
    <cellStyle name="Cálculo 2 3 3 2 28 2 2" xfId="32905" xr:uid="{00000000-0005-0000-0000-0000171C0000}"/>
    <cellStyle name="Cálculo 2 3 3 2 28 2 3" xfId="37452" xr:uid="{00000000-0005-0000-0000-0000181C0000}"/>
    <cellStyle name="Cálculo 2 3 3 2 28 2 4" xfId="19675" xr:uid="{00000000-0005-0000-0000-0000191C0000}"/>
    <cellStyle name="Cálculo 2 3 3 2 28 3" xfId="24248" xr:uid="{00000000-0005-0000-0000-00001A1C0000}"/>
    <cellStyle name="Cálculo 2 3 3 2 28 4" xfId="30445" xr:uid="{00000000-0005-0000-0000-00001B1C0000}"/>
    <cellStyle name="Cálculo 2 3 3 2 28 5" xfId="15347" xr:uid="{00000000-0005-0000-0000-00001C1C0000}"/>
    <cellStyle name="Cálculo 2 3 3 2 29" xfId="1378" xr:uid="{00000000-0005-0000-0000-00001D1C0000}"/>
    <cellStyle name="Cálculo 2 3 3 2 29 2" xfId="10604" xr:uid="{00000000-0005-0000-0000-00001E1C0000}"/>
    <cellStyle name="Cálculo 2 3 3 2 29 2 2" xfId="32906" xr:uid="{00000000-0005-0000-0000-00001F1C0000}"/>
    <cellStyle name="Cálculo 2 3 3 2 29 2 3" xfId="37453" xr:uid="{00000000-0005-0000-0000-0000201C0000}"/>
    <cellStyle name="Cálculo 2 3 3 2 29 2 4" xfId="19676" xr:uid="{00000000-0005-0000-0000-0000211C0000}"/>
    <cellStyle name="Cálculo 2 3 3 2 29 3" xfId="24249" xr:uid="{00000000-0005-0000-0000-0000221C0000}"/>
    <cellStyle name="Cálculo 2 3 3 2 29 4" xfId="30444" xr:uid="{00000000-0005-0000-0000-0000231C0000}"/>
    <cellStyle name="Cálculo 2 3 3 2 29 5" xfId="15348" xr:uid="{00000000-0005-0000-0000-0000241C0000}"/>
    <cellStyle name="Cálculo 2 3 3 2 3" xfId="1379" xr:uid="{00000000-0005-0000-0000-0000251C0000}"/>
    <cellStyle name="Cálculo 2 3 3 2 3 2" xfId="10605" xr:uid="{00000000-0005-0000-0000-0000261C0000}"/>
    <cellStyle name="Cálculo 2 3 3 2 3 2 2" xfId="32907" xr:uid="{00000000-0005-0000-0000-0000271C0000}"/>
    <cellStyle name="Cálculo 2 3 3 2 3 2 3" xfId="37454" xr:uid="{00000000-0005-0000-0000-0000281C0000}"/>
    <cellStyle name="Cálculo 2 3 3 2 3 2 4" xfId="19677" xr:uid="{00000000-0005-0000-0000-0000291C0000}"/>
    <cellStyle name="Cálculo 2 3 3 2 3 3" xfId="24250" xr:uid="{00000000-0005-0000-0000-00002A1C0000}"/>
    <cellStyle name="Cálculo 2 3 3 2 3 4" xfId="30443" xr:uid="{00000000-0005-0000-0000-00002B1C0000}"/>
    <cellStyle name="Cálculo 2 3 3 2 3 5" xfId="15349" xr:uid="{00000000-0005-0000-0000-00002C1C0000}"/>
    <cellStyle name="Cálculo 2 3 3 2 30" xfId="1380" xr:uid="{00000000-0005-0000-0000-00002D1C0000}"/>
    <cellStyle name="Cálculo 2 3 3 2 30 2" xfId="10606" xr:uid="{00000000-0005-0000-0000-00002E1C0000}"/>
    <cellStyle name="Cálculo 2 3 3 2 30 2 2" xfId="32908" xr:uid="{00000000-0005-0000-0000-00002F1C0000}"/>
    <cellStyle name="Cálculo 2 3 3 2 30 2 3" xfId="37455" xr:uid="{00000000-0005-0000-0000-0000301C0000}"/>
    <cellStyle name="Cálculo 2 3 3 2 30 2 4" xfId="19678" xr:uid="{00000000-0005-0000-0000-0000311C0000}"/>
    <cellStyle name="Cálculo 2 3 3 2 30 3" xfId="24251" xr:uid="{00000000-0005-0000-0000-0000321C0000}"/>
    <cellStyle name="Cálculo 2 3 3 2 30 4" xfId="30442" xr:uid="{00000000-0005-0000-0000-0000331C0000}"/>
    <cellStyle name="Cálculo 2 3 3 2 30 5" xfId="15350" xr:uid="{00000000-0005-0000-0000-0000341C0000}"/>
    <cellStyle name="Cálculo 2 3 3 2 31" xfId="1381" xr:uid="{00000000-0005-0000-0000-0000351C0000}"/>
    <cellStyle name="Cálculo 2 3 3 2 31 2" xfId="10607" xr:uid="{00000000-0005-0000-0000-0000361C0000}"/>
    <cellStyle name="Cálculo 2 3 3 2 31 2 2" xfId="32909" xr:uid="{00000000-0005-0000-0000-0000371C0000}"/>
    <cellStyle name="Cálculo 2 3 3 2 31 2 3" xfId="37456" xr:uid="{00000000-0005-0000-0000-0000381C0000}"/>
    <cellStyle name="Cálculo 2 3 3 2 31 2 4" xfId="19679" xr:uid="{00000000-0005-0000-0000-0000391C0000}"/>
    <cellStyle name="Cálculo 2 3 3 2 31 3" xfId="24252" xr:uid="{00000000-0005-0000-0000-00003A1C0000}"/>
    <cellStyle name="Cálculo 2 3 3 2 31 4" xfId="30384" xr:uid="{00000000-0005-0000-0000-00003B1C0000}"/>
    <cellStyle name="Cálculo 2 3 3 2 31 5" xfId="15351" xr:uid="{00000000-0005-0000-0000-00003C1C0000}"/>
    <cellStyle name="Cálculo 2 3 3 2 32" xfId="1382" xr:uid="{00000000-0005-0000-0000-00003D1C0000}"/>
    <cellStyle name="Cálculo 2 3 3 2 32 2" xfId="10608" xr:uid="{00000000-0005-0000-0000-00003E1C0000}"/>
    <cellStyle name="Cálculo 2 3 3 2 32 2 2" xfId="32910" xr:uid="{00000000-0005-0000-0000-00003F1C0000}"/>
    <cellStyle name="Cálculo 2 3 3 2 32 2 3" xfId="37457" xr:uid="{00000000-0005-0000-0000-0000401C0000}"/>
    <cellStyle name="Cálculo 2 3 3 2 32 2 4" xfId="19680" xr:uid="{00000000-0005-0000-0000-0000411C0000}"/>
    <cellStyle name="Cálculo 2 3 3 2 32 3" xfId="24253" xr:uid="{00000000-0005-0000-0000-0000421C0000}"/>
    <cellStyle name="Cálculo 2 3 3 2 32 4" xfId="30441" xr:uid="{00000000-0005-0000-0000-0000431C0000}"/>
    <cellStyle name="Cálculo 2 3 3 2 32 5" xfId="15352" xr:uid="{00000000-0005-0000-0000-0000441C0000}"/>
    <cellStyle name="Cálculo 2 3 3 2 33" xfId="1383" xr:uid="{00000000-0005-0000-0000-0000451C0000}"/>
    <cellStyle name="Cálculo 2 3 3 2 33 2" xfId="10609" xr:uid="{00000000-0005-0000-0000-0000461C0000}"/>
    <cellStyle name="Cálculo 2 3 3 2 33 2 2" xfId="32911" xr:uid="{00000000-0005-0000-0000-0000471C0000}"/>
    <cellStyle name="Cálculo 2 3 3 2 33 2 3" xfId="37458" xr:uid="{00000000-0005-0000-0000-0000481C0000}"/>
    <cellStyle name="Cálculo 2 3 3 2 33 2 4" xfId="19681" xr:uid="{00000000-0005-0000-0000-0000491C0000}"/>
    <cellStyle name="Cálculo 2 3 3 2 33 3" xfId="24254" xr:uid="{00000000-0005-0000-0000-00004A1C0000}"/>
    <cellStyle name="Cálculo 2 3 3 2 33 4" xfId="30440" xr:uid="{00000000-0005-0000-0000-00004B1C0000}"/>
    <cellStyle name="Cálculo 2 3 3 2 33 5" xfId="15353" xr:uid="{00000000-0005-0000-0000-00004C1C0000}"/>
    <cellStyle name="Cálculo 2 3 3 2 34" xfId="1384" xr:uid="{00000000-0005-0000-0000-00004D1C0000}"/>
    <cellStyle name="Cálculo 2 3 3 2 34 2" xfId="10610" xr:uid="{00000000-0005-0000-0000-00004E1C0000}"/>
    <cellStyle name="Cálculo 2 3 3 2 34 2 2" xfId="32912" xr:uid="{00000000-0005-0000-0000-00004F1C0000}"/>
    <cellStyle name="Cálculo 2 3 3 2 34 2 3" xfId="37459" xr:uid="{00000000-0005-0000-0000-0000501C0000}"/>
    <cellStyle name="Cálculo 2 3 3 2 34 2 4" xfId="19682" xr:uid="{00000000-0005-0000-0000-0000511C0000}"/>
    <cellStyle name="Cálculo 2 3 3 2 34 3" xfId="24255" xr:uid="{00000000-0005-0000-0000-0000521C0000}"/>
    <cellStyle name="Cálculo 2 3 3 2 34 4" xfId="30439" xr:uid="{00000000-0005-0000-0000-0000531C0000}"/>
    <cellStyle name="Cálculo 2 3 3 2 34 5" xfId="15354" xr:uid="{00000000-0005-0000-0000-0000541C0000}"/>
    <cellStyle name="Cálculo 2 3 3 2 35" xfId="1385" xr:uid="{00000000-0005-0000-0000-0000551C0000}"/>
    <cellStyle name="Cálculo 2 3 3 2 35 2" xfId="10611" xr:uid="{00000000-0005-0000-0000-0000561C0000}"/>
    <cellStyle name="Cálculo 2 3 3 2 35 2 2" xfId="32913" xr:uid="{00000000-0005-0000-0000-0000571C0000}"/>
    <cellStyle name="Cálculo 2 3 3 2 35 2 3" xfId="37460" xr:uid="{00000000-0005-0000-0000-0000581C0000}"/>
    <cellStyle name="Cálculo 2 3 3 2 35 2 4" xfId="19683" xr:uid="{00000000-0005-0000-0000-0000591C0000}"/>
    <cellStyle name="Cálculo 2 3 3 2 35 3" xfId="24256" xr:uid="{00000000-0005-0000-0000-00005A1C0000}"/>
    <cellStyle name="Cálculo 2 3 3 2 35 4" xfId="30438" xr:uid="{00000000-0005-0000-0000-00005B1C0000}"/>
    <cellStyle name="Cálculo 2 3 3 2 35 5" xfId="15355" xr:uid="{00000000-0005-0000-0000-00005C1C0000}"/>
    <cellStyle name="Cálculo 2 3 3 2 36" xfId="1386" xr:uid="{00000000-0005-0000-0000-00005D1C0000}"/>
    <cellStyle name="Cálculo 2 3 3 2 36 2" xfId="10612" xr:uid="{00000000-0005-0000-0000-00005E1C0000}"/>
    <cellStyle name="Cálculo 2 3 3 2 36 2 2" xfId="32914" xr:uid="{00000000-0005-0000-0000-00005F1C0000}"/>
    <cellStyle name="Cálculo 2 3 3 2 36 2 3" xfId="37461" xr:uid="{00000000-0005-0000-0000-0000601C0000}"/>
    <cellStyle name="Cálculo 2 3 3 2 36 2 4" xfId="19684" xr:uid="{00000000-0005-0000-0000-0000611C0000}"/>
    <cellStyle name="Cálculo 2 3 3 2 36 3" xfId="24257" xr:uid="{00000000-0005-0000-0000-0000621C0000}"/>
    <cellStyle name="Cálculo 2 3 3 2 36 4" xfId="30437" xr:uid="{00000000-0005-0000-0000-0000631C0000}"/>
    <cellStyle name="Cálculo 2 3 3 2 36 5" xfId="15356" xr:uid="{00000000-0005-0000-0000-0000641C0000}"/>
    <cellStyle name="Cálculo 2 3 3 2 37" xfId="1387" xr:uid="{00000000-0005-0000-0000-0000651C0000}"/>
    <cellStyle name="Cálculo 2 3 3 2 37 2" xfId="10613" xr:uid="{00000000-0005-0000-0000-0000661C0000}"/>
    <cellStyle name="Cálculo 2 3 3 2 37 2 2" xfId="32915" xr:uid="{00000000-0005-0000-0000-0000671C0000}"/>
    <cellStyle name="Cálculo 2 3 3 2 37 2 3" xfId="37462" xr:uid="{00000000-0005-0000-0000-0000681C0000}"/>
    <cellStyle name="Cálculo 2 3 3 2 37 2 4" xfId="19685" xr:uid="{00000000-0005-0000-0000-0000691C0000}"/>
    <cellStyle name="Cálculo 2 3 3 2 37 3" xfId="24258" xr:uid="{00000000-0005-0000-0000-00006A1C0000}"/>
    <cellStyle name="Cálculo 2 3 3 2 37 4" xfId="30436" xr:uid="{00000000-0005-0000-0000-00006B1C0000}"/>
    <cellStyle name="Cálculo 2 3 3 2 37 5" xfId="15357" xr:uid="{00000000-0005-0000-0000-00006C1C0000}"/>
    <cellStyle name="Cálculo 2 3 3 2 38" xfId="1388" xr:uid="{00000000-0005-0000-0000-00006D1C0000}"/>
    <cellStyle name="Cálculo 2 3 3 2 38 2" xfId="10614" xr:uid="{00000000-0005-0000-0000-00006E1C0000}"/>
    <cellStyle name="Cálculo 2 3 3 2 38 2 2" xfId="32916" xr:uid="{00000000-0005-0000-0000-00006F1C0000}"/>
    <cellStyle name="Cálculo 2 3 3 2 38 2 3" xfId="37463" xr:uid="{00000000-0005-0000-0000-0000701C0000}"/>
    <cellStyle name="Cálculo 2 3 3 2 38 2 4" xfId="19686" xr:uid="{00000000-0005-0000-0000-0000711C0000}"/>
    <cellStyle name="Cálculo 2 3 3 2 38 3" xfId="24259" xr:uid="{00000000-0005-0000-0000-0000721C0000}"/>
    <cellStyle name="Cálculo 2 3 3 2 38 4" xfId="30435" xr:uid="{00000000-0005-0000-0000-0000731C0000}"/>
    <cellStyle name="Cálculo 2 3 3 2 38 5" xfId="15358" xr:uid="{00000000-0005-0000-0000-0000741C0000}"/>
    <cellStyle name="Cálculo 2 3 3 2 39" xfId="1357" xr:uid="{00000000-0005-0000-0000-0000751C0000}"/>
    <cellStyle name="Cálculo 2 3 3 2 39 2" xfId="10583" xr:uid="{00000000-0005-0000-0000-0000761C0000}"/>
    <cellStyle name="Cálculo 2 3 3 2 39 2 2" xfId="32885" xr:uid="{00000000-0005-0000-0000-0000771C0000}"/>
    <cellStyle name="Cálculo 2 3 3 2 39 2 3" xfId="37432" xr:uid="{00000000-0005-0000-0000-0000781C0000}"/>
    <cellStyle name="Cálculo 2 3 3 2 39 2 4" xfId="19655" xr:uid="{00000000-0005-0000-0000-0000791C0000}"/>
    <cellStyle name="Cálculo 2 3 3 2 39 3" xfId="24228" xr:uid="{00000000-0005-0000-0000-00007A1C0000}"/>
    <cellStyle name="Cálculo 2 3 3 2 39 4" xfId="30466" xr:uid="{00000000-0005-0000-0000-00007B1C0000}"/>
    <cellStyle name="Cálculo 2 3 3 2 39 5" xfId="15327" xr:uid="{00000000-0005-0000-0000-00007C1C0000}"/>
    <cellStyle name="Cálculo 2 3 3 2 4" xfId="1389" xr:uid="{00000000-0005-0000-0000-00007D1C0000}"/>
    <cellStyle name="Cálculo 2 3 3 2 4 2" xfId="10615" xr:uid="{00000000-0005-0000-0000-00007E1C0000}"/>
    <cellStyle name="Cálculo 2 3 3 2 4 2 2" xfId="32917" xr:uid="{00000000-0005-0000-0000-00007F1C0000}"/>
    <cellStyle name="Cálculo 2 3 3 2 4 2 3" xfId="37464" xr:uid="{00000000-0005-0000-0000-0000801C0000}"/>
    <cellStyle name="Cálculo 2 3 3 2 4 2 4" xfId="19687" xr:uid="{00000000-0005-0000-0000-0000811C0000}"/>
    <cellStyle name="Cálculo 2 3 3 2 4 3" xfId="24260" xr:uid="{00000000-0005-0000-0000-0000821C0000}"/>
    <cellStyle name="Cálculo 2 3 3 2 4 4" xfId="30434" xr:uid="{00000000-0005-0000-0000-0000831C0000}"/>
    <cellStyle name="Cálculo 2 3 3 2 4 5" xfId="15359" xr:uid="{00000000-0005-0000-0000-0000841C0000}"/>
    <cellStyle name="Cálculo 2 3 3 2 40" xfId="9506" xr:uid="{00000000-0005-0000-0000-0000851C0000}"/>
    <cellStyle name="Cálculo 2 3 3 2 40 2" xfId="13821" xr:uid="{00000000-0005-0000-0000-0000861C0000}"/>
    <cellStyle name="Cálculo 2 3 3 2 40 2 2" xfId="36123" xr:uid="{00000000-0005-0000-0000-0000871C0000}"/>
    <cellStyle name="Cálculo 2 3 3 2 40 2 3" xfId="40670" xr:uid="{00000000-0005-0000-0000-0000881C0000}"/>
    <cellStyle name="Cálculo 2 3 3 2 40 2 4" xfId="22893" xr:uid="{00000000-0005-0000-0000-0000891C0000}"/>
    <cellStyle name="Cálculo 2 3 3 2 40 3" xfId="31808" xr:uid="{00000000-0005-0000-0000-00008A1C0000}"/>
    <cellStyle name="Cálculo 2 3 3 2 40 4" xfId="36355" xr:uid="{00000000-0005-0000-0000-00008B1C0000}"/>
    <cellStyle name="Cálculo 2 3 3 2 40 5" xfId="18578" xr:uid="{00000000-0005-0000-0000-00008C1C0000}"/>
    <cellStyle name="Cálculo 2 3 3 2 41" xfId="9721" xr:uid="{00000000-0005-0000-0000-00008D1C0000}"/>
    <cellStyle name="Cálculo 2 3 3 2 41 2" xfId="32023" xr:uid="{00000000-0005-0000-0000-00008E1C0000}"/>
    <cellStyle name="Cálculo 2 3 3 2 41 3" xfId="36570" xr:uid="{00000000-0005-0000-0000-00008F1C0000}"/>
    <cellStyle name="Cálculo 2 3 3 2 41 4" xfId="18793" xr:uid="{00000000-0005-0000-0000-0000901C0000}"/>
    <cellStyle name="Cálculo 2 3 3 2 42" xfId="23059" xr:uid="{00000000-0005-0000-0000-0000911C0000}"/>
    <cellStyle name="Cálculo 2 3 3 2 43" xfId="31611" xr:uid="{00000000-0005-0000-0000-0000921C0000}"/>
    <cellStyle name="Cálculo 2 3 3 2 44" xfId="14169" xr:uid="{00000000-0005-0000-0000-0000931C0000}"/>
    <cellStyle name="Cálculo 2 3 3 2 5" xfId="1390" xr:uid="{00000000-0005-0000-0000-0000941C0000}"/>
    <cellStyle name="Cálculo 2 3 3 2 5 2" xfId="10616" xr:uid="{00000000-0005-0000-0000-0000951C0000}"/>
    <cellStyle name="Cálculo 2 3 3 2 5 2 2" xfId="32918" xr:uid="{00000000-0005-0000-0000-0000961C0000}"/>
    <cellStyle name="Cálculo 2 3 3 2 5 2 3" xfId="37465" xr:uid="{00000000-0005-0000-0000-0000971C0000}"/>
    <cellStyle name="Cálculo 2 3 3 2 5 2 4" xfId="19688" xr:uid="{00000000-0005-0000-0000-0000981C0000}"/>
    <cellStyle name="Cálculo 2 3 3 2 5 3" xfId="24261" xr:uid="{00000000-0005-0000-0000-0000991C0000}"/>
    <cellStyle name="Cálculo 2 3 3 2 5 4" xfId="30433" xr:uid="{00000000-0005-0000-0000-00009A1C0000}"/>
    <cellStyle name="Cálculo 2 3 3 2 5 5" xfId="15360" xr:uid="{00000000-0005-0000-0000-00009B1C0000}"/>
    <cellStyle name="Cálculo 2 3 3 2 6" xfId="1391" xr:uid="{00000000-0005-0000-0000-00009C1C0000}"/>
    <cellStyle name="Cálculo 2 3 3 2 6 2" xfId="10617" xr:uid="{00000000-0005-0000-0000-00009D1C0000}"/>
    <cellStyle name="Cálculo 2 3 3 2 6 2 2" xfId="32919" xr:uid="{00000000-0005-0000-0000-00009E1C0000}"/>
    <cellStyle name="Cálculo 2 3 3 2 6 2 3" xfId="37466" xr:uid="{00000000-0005-0000-0000-00009F1C0000}"/>
    <cellStyle name="Cálculo 2 3 3 2 6 2 4" xfId="19689" xr:uid="{00000000-0005-0000-0000-0000A01C0000}"/>
    <cellStyle name="Cálculo 2 3 3 2 6 3" xfId="24262" xr:uid="{00000000-0005-0000-0000-0000A11C0000}"/>
    <cellStyle name="Cálculo 2 3 3 2 6 4" xfId="30432" xr:uid="{00000000-0005-0000-0000-0000A21C0000}"/>
    <cellStyle name="Cálculo 2 3 3 2 6 5" xfId="15361" xr:uid="{00000000-0005-0000-0000-0000A31C0000}"/>
    <cellStyle name="Cálculo 2 3 3 2 7" xfId="1392" xr:uid="{00000000-0005-0000-0000-0000A41C0000}"/>
    <cellStyle name="Cálculo 2 3 3 2 7 2" xfId="10618" xr:uid="{00000000-0005-0000-0000-0000A51C0000}"/>
    <cellStyle name="Cálculo 2 3 3 2 7 2 2" xfId="32920" xr:uid="{00000000-0005-0000-0000-0000A61C0000}"/>
    <cellStyle name="Cálculo 2 3 3 2 7 2 3" xfId="37467" xr:uid="{00000000-0005-0000-0000-0000A71C0000}"/>
    <cellStyle name="Cálculo 2 3 3 2 7 2 4" xfId="19690" xr:uid="{00000000-0005-0000-0000-0000A81C0000}"/>
    <cellStyle name="Cálculo 2 3 3 2 7 3" xfId="24263" xr:uid="{00000000-0005-0000-0000-0000A91C0000}"/>
    <cellStyle name="Cálculo 2 3 3 2 7 4" xfId="30431" xr:uid="{00000000-0005-0000-0000-0000AA1C0000}"/>
    <cellStyle name="Cálculo 2 3 3 2 7 5" xfId="15362" xr:uid="{00000000-0005-0000-0000-0000AB1C0000}"/>
    <cellStyle name="Cálculo 2 3 3 2 8" xfId="1393" xr:uid="{00000000-0005-0000-0000-0000AC1C0000}"/>
    <cellStyle name="Cálculo 2 3 3 2 8 2" xfId="10619" xr:uid="{00000000-0005-0000-0000-0000AD1C0000}"/>
    <cellStyle name="Cálculo 2 3 3 2 8 2 2" xfId="32921" xr:uid="{00000000-0005-0000-0000-0000AE1C0000}"/>
    <cellStyle name="Cálculo 2 3 3 2 8 2 3" xfId="37468" xr:uid="{00000000-0005-0000-0000-0000AF1C0000}"/>
    <cellStyle name="Cálculo 2 3 3 2 8 2 4" xfId="19691" xr:uid="{00000000-0005-0000-0000-0000B01C0000}"/>
    <cellStyle name="Cálculo 2 3 3 2 8 3" xfId="24264" xr:uid="{00000000-0005-0000-0000-0000B11C0000}"/>
    <cellStyle name="Cálculo 2 3 3 2 8 4" xfId="30430" xr:uid="{00000000-0005-0000-0000-0000B21C0000}"/>
    <cellStyle name="Cálculo 2 3 3 2 8 5" xfId="15363" xr:uid="{00000000-0005-0000-0000-0000B31C0000}"/>
    <cellStyle name="Cálculo 2 3 3 2 9" xfId="1394" xr:uid="{00000000-0005-0000-0000-0000B41C0000}"/>
    <cellStyle name="Cálculo 2 3 3 2 9 2" xfId="10620" xr:uid="{00000000-0005-0000-0000-0000B51C0000}"/>
    <cellStyle name="Cálculo 2 3 3 2 9 2 2" xfId="32922" xr:uid="{00000000-0005-0000-0000-0000B61C0000}"/>
    <cellStyle name="Cálculo 2 3 3 2 9 2 3" xfId="37469" xr:uid="{00000000-0005-0000-0000-0000B71C0000}"/>
    <cellStyle name="Cálculo 2 3 3 2 9 2 4" xfId="19692" xr:uid="{00000000-0005-0000-0000-0000B81C0000}"/>
    <cellStyle name="Cálculo 2 3 3 2 9 3" xfId="24265" xr:uid="{00000000-0005-0000-0000-0000B91C0000}"/>
    <cellStyle name="Cálculo 2 3 3 2 9 4" xfId="30429" xr:uid="{00000000-0005-0000-0000-0000BA1C0000}"/>
    <cellStyle name="Cálculo 2 3 3 2 9 5" xfId="15364" xr:uid="{00000000-0005-0000-0000-0000BB1C0000}"/>
    <cellStyle name="Cálculo 2 3 3 20" xfId="1395" xr:uid="{00000000-0005-0000-0000-0000BC1C0000}"/>
    <cellStyle name="Cálculo 2 3 3 20 2" xfId="10621" xr:uid="{00000000-0005-0000-0000-0000BD1C0000}"/>
    <cellStyle name="Cálculo 2 3 3 20 2 2" xfId="32923" xr:uid="{00000000-0005-0000-0000-0000BE1C0000}"/>
    <cellStyle name="Cálculo 2 3 3 20 2 3" xfId="37470" xr:uid="{00000000-0005-0000-0000-0000BF1C0000}"/>
    <cellStyle name="Cálculo 2 3 3 20 2 4" xfId="19693" xr:uid="{00000000-0005-0000-0000-0000C01C0000}"/>
    <cellStyle name="Cálculo 2 3 3 20 3" xfId="24266" xr:uid="{00000000-0005-0000-0000-0000C11C0000}"/>
    <cellStyle name="Cálculo 2 3 3 20 4" xfId="30428" xr:uid="{00000000-0005-0000-0000-0000C21C0000}"/>
    <cellStyle name="Cálculo 2 3 3 20 5" xfId="15365" xr:uid="{00000000-0005-0000-0000-0000C31C0000}"/>
    <cellStyle name="Cálculo 2 3 3 21" xfId="1396" xr:uid="{00000000-0005-0000-0000-0000C41C0000}"/>
    <cellStyle name="Cálculo 2 3 3 21 2" xfId="10622" xr:uid="{00000000-0005-0000-0000-0000C51C0000}"/>
    <cellStyle name="Cálculo 2 3 3 21 2 2" xfId="32924" xr:uid="{00000000-0005-0000-0000-0000C61C0000}"/>
    <cellStyle name="Cálculo 2 3 3 21 2 3" xfId="37471" xr:uid="{00000000-0005-0000-0000-0000C71C0000}"/>
    <cellStyle name="Cálculo 2 3 3 21 2 4" xfId="19694" xr:uid="{00000000-0005-0000-0000-0000C81C0000}"/>
    <cellStyle name="Cálculo 2 3 3 21 3" xfId="24267" xr:uid="{00000000-0005-0000-0000-0000C91C0000}"/>
    <cellStyle name="Cálculo 2 3 3 21 4" xfId="30427" xr:uid="{00000000-0005-0000-0000-0000CA1C0000}"/>
    <cellStyle name="Cálculo 2 3 3 21 5" xfId="15366" xr:uid="{00000000-0005-0000-0000-0000CB1C0000}"/>
    <cellStyle name="Cálculo 2 3 3 22" xfId="1397" xr:uid="{00000000-0005-0000-0000-0000CC1C0000}"/>
    <cellStyle name="Cálculo 2 3 3 22 2" xfId="10623" xr:uid="{00000000-0005-0000-0000-0000CD1C0000}"/>
    <cellStyle name="Cálculo 2 3 3 22 2 2" xfId="32925" xr:uid="{00000000-0005-0000-0000-0000CE1C0000}"/>
    <cellStyle name="Cálculo 2 3 3 22 2 3" xfId="37472" xr:uid="{00000000-0005-0000-0000-0000CF1C0000}"/>
    <cellStyle name="Cálculo 2 3 3 22 2 4" xfId="19695" xr:uid="{00000000-0005-0000-0000-0000D01C0000}"/>
    <cellStyle name="Cálculo 2 3 3 22 3" xfId="24268" xr:uid="{00000000-0005-0000-0000-0000D11C0000}"/>
    <cellStyle name="Cálculo 2 3 3 22 4" xfId="30395" xr:uid="{00000000-0005-0000-0000-0000D21C0000}"/>
    <cellStyle name="Cálculo 2 3 3 22 5" xfId="15367" xr:uid="{00000000-0005-0000-0000-0000D31C0000}"/>
    <cellStyle name="Cálculo 2 3 3 23" xfId="1398" xr:uid="{00000000-0005-0000-0000-0000D41C0000}"/>
    <cellStyle name="Cálculo 2 3 3 23 2" xfId="10624" xr:uid="{00000000-0005-0000-0000-0000D51C0000}"/>
    <cellStyle name="Cálculo 2 3 3 23 2 2" xfId="32926" xr:uid="{00000000-0005-0000-0000-0000D61C0000}"/>
    <cellStyle name="Cálculo 2 3 3 23 2 3" xfId="37473" xr:uid="{00000000-0005-0000-0000-0000D71C0000}"/>
    <cellStyle name="Cálculo 2 3 3 23 2 4" xfId="19696" xr:uid="{00000000-0005-0000-0000-0000D81C0000}"/>
    <cellStyle name="Cálculo 2 3 3 23 3" xfId="24269" xr:uid="{00000000-0005-0000-0000-0000D91C0000}"/>
    <cellStyle name="Cálculo 2 3 3 23 4" xfId="30426" xr:uid="{00000000-0005-0000-0000-0000DA1C0000}"/>
    <cellStyle name="Cálculo 2 3 3 23 5" xfId="15368" xr:uid="{00000000-0005-0000-0000-0000DB1C0000}"/>
    <cellStyle name="Cálculo 2 3 3 24" xfId="1399" xr:uid="{00000000-0005-0000-0000-0000DC1C0000}"/>
    <cellStyle name="Cálculo 2 3 3 24 2" xfId="10625" xr:uid="{00000000-0005-0000-0000-0000DD1C0000}"/>
    <cellStyle name="Cálculo 2 3 3 24 2 2" xfId="32927" xr:uid="{00000000-0005-0000-0000-0000DE1C0000}"/>
    <cellStyle name="Cálculo 2 3 3 24 2 3" xfId="37474" xr:uid="{00000000-0005-0000-0000-0000DF1C0000}"/>
    <cellStyle name="Cálculo 2 3 3 24 2 4" xfId="19697" xr:uid="{00000000-0005-0000-0000-0000E01C0000}"/>
    <cellStyle name="Cálculo 2 3 3 24 3" xfId="24270" xr:uid="{00000000-0005-0000-0000-0000E11C0000}"/>
    <cellStyle name="Cálculo 2 3 3 24 4" xfId="30425" xr:uid="{00000000-0005-0000-0000-0000E21C0000}"/>
    <cellStyle name="Cálculo 2 3 3 24 5" xfId="15369" xr:uid="{00000000-0005-0000-0000-0000E31C0000}"/>
    <cellStyle name="Cálculo 2 3 3 25" xfId="1400" xr:uid="{00000000-0005-0000-0000-0000E41C0000}"/>
    <cellStyle name="Cálculo 2 3 3 25 2" xfId="10626" xr:uid="{00000000-0005-0000-0000-0000E51C0000}"/>
    <cellStyle name="Cálculo 2 3 3 25 2 2" xfId="32928" xr:uid="{00000000-0005-0000-0000-0000E61C0000}"/>
    <cellStyle name="Cálculo 2 3 3 25 2 3" xfId="37475" xr:uid="{00000000-0005-0000-0000-0000E71C0000}"/>
    <cellStyle name="Cálculo 2 3 3 25 2 4" xfId="19698" xr:uid="{00000000-0005-0000-0000-0000E81C0000}"/>
    <cellStyle name="Cálculo 2 3 3 25 3" xfId="24271" xr:uid="{00000000-0005-0000-0000-0000E91C0000}"/>
    <cellStyle name="Cálculo 2 3 3 25 4" xfId="30424" xr:uid="{00000000-0005-0000-0000-0000EA1C0000}"/>
    <cellStyle name="Cálculo 2 3 3 25 5" xfId="15370" xr:uid="{00000000-0005-0000-0000-0000EB1C0000}"/>
    <cellStyle name="Cálculo 2 3 3 26" xfId="1401" xr:uid="{00000000-0005-0000-0000-0000EC1C0000}"/>
    <cellStyle name="Cálculo 2 3 3 26 2" xfId="10627" xr:uid="{00000000-0005-0000-0000-0000ED1C0000}"/>
    <cellStyle name="Cálculo 2 3 3 26 2 2" xfId="32929" xr:uid="{00000000-0005-0000-0000-0000EE1C0000}"/>
    <cellStyle name="Cálculo 2 3 3 26 2 3" xfId="37476" xr:uid="{00000000-0005-0000-0000-0000EF1C0000}"/>
    <cellStyle name="Cálculo 2 3 3 26 2 4" xfId="19699" xr:uid="{00000000-0005-0000-0000-0000F01C0000}"/>
    <cellStyle name="Cálculo 2 3 3 26 3" xfId="24272" xr:uid="{00000000-0005-0000-0000-0000F11C0000}"/>
    <cellStyle name="Cálculo 2 3 3 26 4" xfId="30423" xr:uid="{00000000-0005-0000-0000-0000F21C0000}"/>
    <cellStyle name="Cálculo 2 3 3 26 5" xfId="15371" xr:uid="{00000000-0005-0000-0000-0000F31C0000}"/>
    <cellStyle name="Cálculo 2 3 3 27" xfId="1402" xr:uid="{00000000-0005-0000-0000-0000F41C0000}"/>
    <cellStyle name="Cálculo 2 3 3 27 2" xfId="10628" xr:uid="{00000000-0005-0000-0000-0000F51C0000}"/>
    <cellStyle name="Cálculo 2 3 3 27 2 2" xfId="32930" xr:uid="{00000000-0005-0000-0000-0000F61C0000}"/>
    <cellStyle name="Cálculo 2 3 3 27 2 3" xfId="37477" xr:uid="{00000000-0005-0000-0000-0000F71C0000}"/>
    <cellStyle name="Cálculo 2 3 3 27 2 4" xfId="19700" xr:uid="{00000000-0005-0000-0000-0000F81C0000}"/>
    <cellStyle name="Cálculo 2 3 3 27 3" xfId="24273" xr:uid="{00000000-0005-0000-0000-0000F91C0000}"/>
    <cellStyle name="Cálculo 2 3 3 27 4" xfId="30422" xr:uid="{00000000-0005-0000-0000-0000FA1C0000}"/>
    <cellStyle name="Cálculo 2 3 3 27 5" xfId="15372" xr:uid="{00000000-0005-0000-0000-0000FB1C0000}"/>
    <cellStyle name="Cálculo 2 3 3 28" xfId="1403" xr:uid="{00000000-0005-0000-0000-0000FC1C0000}"/>
    <cellStyle name="Cálculo 2 3 3 28 2" xfId="10629" xr:uid="{00000000-0005-0000-0000-0000FD1C0000}"/>
    <cellStyle name="Cálculo 2 3 3 28 2 2" xfId="32931" xr:uid="{00000000-0005-0000-0000-0000FE1C0000}"/>
    <cellStyle name="Cálculo 2 3 3 28 2 3" xfId="37478" xr:uid="{00000000-0005-0000-0000-0000FF1C0000}"/>
    <cellStyle name="Cálculo 2 3 3 28 2 4" xfId="19701" xr:uid="{00000000-0005-0000-0000-0000001D0000}"/>
    <cellStyle name="Cálculo 2 3 3 28 3" xfId="24274" xr:uid="{00000000-0005-0000-0000-0000011D0000}"/>
    <cellStyle name="Cálculo 2 3 3 28 4" xfId="30421" xr:uid="{00000000-0005-0000-0000-0000021D0000}"/>
    <cellStyle name="Cálculo 2 3 3 28 5" xfId="15373" xr:uid="{00000000-0005-0000-0000-0000031D0000}"/>
    <cellStyle name="Cálculo 2 3 3 29" xfId="1404" xr:uid="{00000000-0005-0000-0000-0000041D0000}"/>
    <cellStyle name="Cálculo 2 3 3 29 2" xfId="10630" xr:uid="{00000000-0005-0000-0000-0000051D0000}"/>
    <cellStyle name="Cálculo 2 3 3 29 2 2" xfId="32932" xr:uid="{00000000-0005-0000-0000-0000061D0000}"/>
    <cellStyle name="Cálculo 2 3 3 29 2 3" xfId="37479" xr:uid="{00000000-0005-0000-0000-0000071D0000}"/>
    <cellStyle name="Cálculo 2 3 3 29 2 4" xfId="19702" xr:uid="{00000000-0005-0000-0000-0000081D0000}"/>
    <cellStyle name="Cálculo 2 3 3 29 3" xfId="24275" xr:uid="{00000000-0005-0000-0000-0000091D0000}"/>
    <cellStyle name="Cálculo 2 3 3 29 4" xfId="30420" xr:uid="{00000000-0005-0000-0000-00000A1D0000}"/>
    <cellStyle name="Cálculo 2 3 3 29 5" xfId="15374" xr:uid="{00000000-0005-0000-0000-00000B1D0000}"/>
    <cellStyle name="Cálculo 2 3 3 3" xfId="114" xr:uid="{00000000-0005-0000-0000-00000C1D0000}"/>
    <cellStyle name="Cálculo 2 3 3 3 10" xfId="1406" xr:uid="{00000000-0005-0000-0000-00000D1D0000}"/>
    <cellStyle name="Cálculo 2 3 3 3 10 2" xfId="10632" xr:uid="{00000000-0005-0000-0000-00000E1D0000}"/>
    <cellStyle name="Cálculo 2 3 3 3 10 2 2" xfId="32934" xr:uid="{00000000-0005-0000-0000-00000F1D0000}"/>
    <cellStyle name="Cálculo 2 3 3 3 10 2 3" xfId="37481" xr:uid="{00000000-0005-0000-0000-0000101D0000}"/>
    <cellStyle name="Cálculo 2 3 3 3 10 2 4" xfId="19704" xr:uid="{00000000-0005-0000-0000-0000111D0000}"/>
    <cellStyle name="Cálculo 2 3 3 3 10 3" xfId="24277" xr:uid="{00000000-0005-0000-0000-0000121D0000}"/>
    <cellStyle name="Cálculo 2 3 3 3 10 4" xfId="30418" xr:uid="{00000000-0005-0000-0000-0000131D0000}"/>
    <cellStyle name="Cálculo 2 3 3 3 10 5" xfId="15376" xr:uid="{00000000-0005-0000-0000-0000141D0000}"/>
    <cellStyle name="Cálculo 2 3 3 3 11" xfId="1407" xr:uid="{00000000-0005-0000-0000-0000151D0000}"/>
    <cellStyle name="Cálculo 2 3 3 3 11 2" xfId="10633" xr:uid="{00000000-0005-0000-0000-0000161D0000}"/>
    <cellStyle name="Cálculo 2 3 3 3 11 2 2" xfId="32935" xr:uid="{00000000-0005-0000-0000-0000171D0000}"/>
    <cellStyle name="Cálculo 2 3 3 3 11 2 3" xfId="37482" xr:uid="{00000000-0005-0000-0000-0000181D0000}"/>
    <cellStyle name="Cálculo 2 3 3 3 11 2 4" xfId="19705" xr:uid="{00000000-0005-0000-0000-0000191D0000}"/>
    <cellStyle name="Cálculo 2 3 3 3 11 3" xfId="24278" xr:uid="{00000000-0005-0000-0000-00001A1D0000}"/>
    <cellStyle name="Cálculo 2 3 3 3 11 4" xfId="30417" xr:uid="{00000000-0005-0000-0000-00001B1D0000}"/>
    <cellStyle name="Cálculo 2 3 3 3 11 5" xfId="15377" xr:uid="{00000000-0005-0000-0000-00001C1D0000}"/>
    <cellStyle name="Cálculo 2 3 3 3 12" xfId="1408" xr:uid="{00000000-0005-0000-0000-00001D1D0000}"/>
    <cellStyle name="Cálculo 2 3 3 3 12 2" xfId="10634" xr:uid="{00000000-0005-0000-0000-00001E1D0000}"/>
    <cellStyle name="Cálculo 2 3 3 3 12 2 2" xfId="32936" xr:uid="{00000000-0005-0000-0000-00001F1D0000}"/>
    <cellStyle name="Cálculo 2 3 3 3 12 2 3" xfId="37483" xr:uid="{00000000-0005-0000-0000-0000201D0000}"/>
    <cellStyle name="Cálculo 2 3 3 3 12 2 4" xfId="19706" xr:uid="{00000000-0005-0000-0000-0000211D0000}"/>
    <cellStyle name="Cálculo 2 3 3 3 12 3" xfId="24279" xr:uid="{00000000-0005-0000-0000-0000221D0000}"/>
    <cellStyle name="Cálculo 2 3 3 3 12 4" xfId="30416" xr:uid="{00000000-0005-0000-0000-0000231D0000}"/>
    <cellStyle name="Cálculo 2 3 3 3 12 5" xfId="15378" xr:uid="{00000000-0005-0000-0000-0000241D0000}"/>
    <cellStyle name="Cálculo 2 3 3 3 13" xfId="1409" xr:uid="{00000000-0005-0000-0000-0000251D0000}"/>
    <cellStyle name="Cálculo 2 3 3 3 13 2" xfId="10635" xr:uid="{00000000-0005-0000-0000-0000261D0000}"/>
    <cellStyle name="Cálculo 2 3 3 3 13 2 2" xfId="32937" xr:uid="{00000000-0005-0000-0000-0000271D0000}"/>
    <cellStyle name="Cálculo 2 3 3 3 13 2 3" xfId="37484" xr:uid="{00000000-0005-0000-0000-0000281D0000}"/>
    <cellStyle name="Cálculo 2 3 3 3 13 2 4" xfId="19707" xr:uid="{00000000-0005-0000-0000-0000291D0000}"/>
    <cellStyle name="Cálculo 2 3 3 3 13 3" xfId="24280" xr:uid="{00000000-0005-0000-0000-00002A1D0000}"/>
    <cellStyle name="Cálculo 2 3 3 3 13 4" xfId="30415" xr:uid="{00000000-0005-0000-0000-00002B1D0000}"/>
    <cellStyle name="Cálculo 2 3 3 3 13 5" xfId="15379" xr:uid="{00000000-0005-0000-0000-00002C1D0000}"/>
    <cellStyle name="Cálculo 2 3 3 3 14" xfId="1410" xr:uid="{00000000-0005-0000-0000-00002D1D0000}"/>
    <cellStyle name="Cálculo 2 3 3 3 14 2" xfId="10636" xr:uid="{00000000-0005-0000-0000-00002E1D0000}"/>
    <cellStyle name="Cálculo 2 3 3 3 14 2 2" xfId="32938" xr:uid="{00000000-0005-0000-0000-00002F1D0000}"/>
    <cellStyle name="Cálculo 2 3 3 3 14 2 3" xfId="37485" xr:uid="{00000000-0005-0000-0000-0000301D0000}"/>
    <cellStyle name="Cálculo 2 3 3 3 14 2 4" xfId="19708" xr:uid="{00000000-0005-0000-0000-0000311D0000}"/>
    <cellStyle name="Cálculo 2 3 3 3 14 3" xfId="24281" xr:uid="{00000000-0005-0000-0000-0000321D0000}"/>
    <cellStyle name="Cálculo 2 3 3 3 14 4" xfId="30414" xr:uid="{00000000-0005-0000-0000-0000331D0000}"/>
    <cellStyle name="Cálculo 2 3 3 3 14 5" xfId="15380" xr:uid="{00000000-0005-0000-0000-0000341D0000}"/>
    <cellStyle name="Cálculo 2 3 3 3 15" xfId="1411" xr:uid="{00000000-0005-0000-0000-0000351D0000}"/>
    <cellStyle name="Cálculo 2 3 3 3 15 2" xfId="10637" xr:uid="{00000000-0005-0000-0000-0000361D0000}"/>
    <cellStyle name="Cálculo 2 3 3 3 15 2 2" xfId="32939" xr:uid="{00000000-0005-0000-0000-0000371D0000}"/>
    <cellStyle name="Cálculo 2 3 3 3 15 2 3" xfId="37486" xr:uid="{00000000-0005-0000-0000-0000381D0000}"/>
    <cellStyle name="Cálculo 2 3 3 3 15 2 4" xfId="19709" xr:uid="{00000000-0005-0000-0000-0000391D0000}"/>
    <cellStyle name="Cálculo 2 3 3 3 15 3" xfId="24282" xr:uid="{00000000-0005-0000-0000-00003A1D0000}"/>
    <cellStyle name="Cálculo 2 3 3 3 15 4" xfId="30413" xr:uid="{00000000-0005-0000-0000-00003B1D0000}"/>
    <cellStyle name="Cálculo 2 3 3 3 15 5" xfId="15381" xr:uid="{00000000-0005-0000-0000-00003C1D0000}"/>
    <cellStyle name="Cálculo 2 3 3 3 16" xfId="1412" xr:uid="{00000000-0005-0000-0000-00003D1D0000}"/>
    <cellStyle name="Cálculo 2 3 3 3 16 2" xfId="10638" xr:uid="{00000000-0005-0000-0000-00003E1D0000}"/>
    <cellStyle name="Cálculo 2 3 3 3 16 2 2" xfId="32940" xr:uid="{00000000-0005-0000-0000-00003F1D0000}"/>
    <cellStyle name="Cálculo 2 3 3 3 16 2 3" xfId="37487" xr:uid="{00000000-0005-0000-0000-0000401D0000}"/>
    <cellStyle name="Cálculo 2 3 3 3 16 2 4" xfId="19710" xr:uid="{00000000-0005-0000-0000-0000411D0000}"/>
    <cellStyle name="Cálculo 2 3 3 3 16 3" xfId="24283" xr:uid="{00000000-0005-0000-0000-0000421D0000}"/>
    <cellStyle name="Cálculo 2 3 3 3 16 4" xfId="30412" xr:uid="{00000000-0005-0000-0000-0000431D0000}"/>
    <cellStyle name="Cálculo 2 3 3 3 16 5" xfId="15382" xr:uid="{00000000-0005-0000-0000-0000441D0000}"/>
    <cellStyle name="Cálculo 2 3 3 3 17" xfId="1413" xr:uid="{00000000-0005-0000-0000-0000451D0000}"/>
    <cellStyle name="Cálculo 2 3 3 3 17 2" xfId="10639" xr:uid="{00000000-0005-0000-0000-0000461D0000}"/>
    <cellStyle name="Cálculo 2 3 3 3 17 2 2" xfId="32941" xr:uid="{00000000-0005-0000-0000-0000471D0000}"/>
    <cellStyle name="Cálculo 2 3 3 3 17 2 3" xfId="37488" xr:uid="{00000000-0005-0000-0000-0000481D0000}"/>
    <cellStyle name="Cálculo 2 3 3 3 17 2 4" xfId="19711" xr:uid="{00000000-0005-0000-0000-0000491D0000}"/>
    <cellStyle name="Cálculo 2 3 3 3 17 3" xfId="24284" xr:uid="{00000000-0005-0000-0000-00004A1D0000}"/>
    <cellStyle name="Cálculo 2 3 3 3 17 4" xfId="30411" xr:uid="{00000000-0005-0000-0000-00004B1D0000}"/>
    <cellStyle name="Cálculo 2 3 3 3 17 5" xfId="15383" xr:uid="{00000000-0005-0000-0000-00004C1D0000}"/>
    <cellStyle name="Cálculo 2 3 3 3 18" xfId="1414" xr:uid="{00000000-0005-0000-0000-00004D1D0000}"/>
    <cellStyle name="Cálculo 2 3 3 3 18 2" xfId="10640" xr:uid="{00000000-0005-0000-0000-00004E1D0000}"/>
    <cellStyle name="Cálculo 2 3 3 3 18 2 2" xfId="32942" xr:uid="{00000000-0005-0000-0000-00004F1D0000}"/>
    <cellStyle name="Cálculo 2 3 3 3 18 2 3" xfId="37489" xr:uid="{00000000-0005-0000-0000-0000501D0000}"/>
    <cellStyle name="Cálculo 2 3 3 3 18 2 4" xfId="19712" xr:uid="{00000000-0005-0000-0000-0000511D0000}"/>
    <cellStyle name="Cálculo 2 3 3 3 18 3" xfId="24285" xr:uid="{00000000-0005-0000-0000-0000521D0000}"/>
    <cellStyle name="Cálculo 2 3 3 3 18 4" xfId="30410" xr:uid="{00000000-0005-0000-0000-0000531D0000}"/>
    <cellStyle name="Cálculo 2 3 3 3 18 5" xfId="15384" xr:uid="{00000000-0005-0000-0000-0000541D0000}"/>
    <cellStyle name="Cálculo 2 3 3 3 19" xfId="1415" xr:uid="{00000000-0005-0000-0000-0000551D0000}"/>
    <cellStyle name="Cálculo 2 3 3 3 19 2" xfId="10641" xr:uid="{00000000-0005-0000-0000-0000561D0000}"/>
    <cellStyle name="Cálculo 2 3 3 3 19 2 2" xfId="32943" xr:uid="{00000000-0005-0000-0000-0000571D0000}"/>
    <cellStyle name="Cálculo 2 3 3 3 19 2 3" xfId="37490" xr:uid="{00000000-0005-0000-0000-0000581D0000}"/>
    <cellStyle name="Cálculo 2 3 3 3 19 2 4" xfId="19713" xr:uid="{00000000-0005-0000-0000-0000591D0000}"/>
    <cellStyle name="Cálculo 2 3 3 3 19 3" xfId="24286" xr:uid="{00000000-0005-0000-0000-00005A1D0000}"/>
    <cellStyle name="Cálculo 2 3 3 3 19 4" xfId="30409" xr:uid="{00000000-0005-0000-0000-00005B1D0000}"/>
    <cellStyle name="Cálculo 2 3 3 3 19 5" xfId="15385" xr:uid="{00000000-0005-0000-0000-00005C1D0000}"/>
    <cellStyle name="Cálculo 2 3 3 3 2" xfId="1416" xr:uid="{00000000-0005-0000-0000-00005D1D0000}"/>
    <cellStyle name="Cálculo 2 3 3 3 2 2" xfId="10642" xr:uid="{00000000-0005-0000-0000-00005E1D0000}"/>
    <cellStyle name="Cálculo 2 3 3 3 2 2 2" xfId="32944" xr:uid="{00000000-0005-0000-0000-00005F1D0000}"/>
    <cellStyle name="Cálculo 2 3 3 3 2 2 3" xfId="37491" xr:uid="{00000000-0005-0000-0000-0000601D0000}"/>
    <cellStyle name="Cálculo 2 3 3 3 2 2 4" xfId="19714" xr:uid="{00000000-0005-0000-0000-0000611D0000}"/>
    <cellStyle name="Cálculo 2 3 3 3 2 3" xfId="24287" xr:uid="{00000000-0005-0000-0000-0000621D0000}"/>
    <cellStyle name="Cálculo 2 3 3 3 2 4" xfId="30408" xr:uid="{00000000-0005-0000-0000-0000631D0000}"/>
    <cellStyle name="Cálculo 2 3 3 3 2 5" xfId="15386" xr:uid="{00000000-0005-0000-0000-0000641D0000}"/>
    <cellStyle name="Cálculo 2 3 3 3 20" xfId="1417" xr:uid="{00000000-0005-0000-0000-0000651D0000}"/>
    <cellStyle name="Cálculo 2 3 3 3 20 2" xfId="10643" xr:uid="{00000000-0005-0000-0000-0000661D0000}"/>
    <cellStyle name="Cálculo 2 3 3 3 20 2 2" xfId="32945" xr:uid="{00000000-0005-0000-0000-0000671D0000}"/>
    <cellStyle name="Cálculo 2 3 3 3 20 2 3" xfId="37492" xr:uid="{00000000-0005-0000-0000-0000681D0000}"/>
    <cellStyle name="Cálculo 2 3 3 3 20 2 4" xfId="19715" xr:uid="{00000000-0005-0000-0000-0000691D0000}"/>
    <cellStyle name="Cálculo 2 3 3 3 20 3" xfId="24288" xr:uid="{00000000-0005-0000-0000-00006A1D0000}"/>
    <cellStyle name="Cálculo 2 3 3 3 20 4" xfId="30407" xr:uid="{00000000-0005-0000-0000-00006B1D0000}"/>
    <cellStyle name="Cálculo 2 3 3 3 20 5" xfId="15387" xr:uid="{00000000-0005-0000-0000-00006C1D0000}"/>
    <cellStyle name="Cálculo 2 3 3 3 21" xfId="1418" xr:uid="{00000000-0005-0000-0000-00006D1D0000}"/>
    <cellStyle name="Cálculo 2 3 3 3 21 2" xfId="10644" xr:uid="{00000000-0005-0000-0000-00006E1D0000}"/>
    <cellStyle name="Cálculo 2 3 3 3 21 2 2" xfId="32946" xr:uid="{00000000-0005-0000-0000-00006F1D0000}"/>
    <cellStyle name="Cálculo 2 3 3 3 21 2 3" xfId="37493" xr:uid="{00000000-0005-0000-0000-0000701D0000}"/>
    <cellStyle name="Cálculo 2 3 3 3 21 2 4" xfId="19716" xr:uid="{00000000-0005-0000-0000-0000711D0000}"/>
    <cellStyle name="Cálculo 2 3 3 3 21 3" xfId="24289" xr:uid="{00000000-0005-0000-0000-0000721D0000}"/>
    <cellStyle name="Cálculo 2 3 3 3 21 4" xfId="30406" xr:uid="{00000000-0005-0000-0000-0000731D0000}"/>
    <cellStyle name="Cálculo 2 3 3 3 21 5" xfId="15388" xr:uid="{00000000-0005-0000-0000-0000741D0000}"/>
    <cellStyle name="Cálculo 2 3 3 3 22" xfId="1419" xr:uid="{00000000-0005-0000-0000-0000751D0000}"/>
    <cellStyle name="Cálculo 2 3 3 3 22 2" xfId="10645" xr:uid="{00000000-0005-0000-0000-0000761D0000}"/>
    <cellStyle name="Cálculo 2 3 3 3 22 2 2" xfId="32947" xr:uid="{00000000-0005-0000-0000-0000771D0000}"/>
    <cellStyle name="Cálculo 2 3 3 3 22 2 3" xfId="37494" xr:uid="{00000000-0005-0000-0000-0000781D0000}"/>
    <cellStyle name="Cálculo 2 3 3 3 22 2 4" xfId="19717" xr:uid="{00000000-0005-0000-0000-0000791D0000}"/>
    <cellStyle name="Cálculo 2 3 3 3 22 3" xfId="24290" xr:uid="{00000000-0005-0000-0000-00007A1D0000}"/>
    <cellStyle name="Cálculo 2 3 3 3 22 4" xfId="30405" xr:uid="{00000000-0005-0000-0000-00007B1D0000}"/>
    <cellStyle name="Cálculo 2 3 3 3 22 5" xfId="15389" xr:uid="{00000000-0005-0000-0000-00007C1D0000}"/>
    <cellStyle name="Cálculo 2 3 3 3 23" xfId="1420" xr:uid="{00000000-0005-0000-0000-00007D1D0000}"/>
    <cellStyle name="Cálculo 2 3 3 3 23 2" xfId="10646" xr:uid="{00000000-0005-0000-0000-00007E1D0000}"/>
    <cellStyle name="Cálculo 2 3 3 3 23 2 2" xfId="32948" xr:uid="{00000000-0005-0000-0000-00007F1D0000}"/>
    <cellStyle name="Cálculo 2 3 3 3 23 2 3" xfId="37495" xr:uid="{00000000-0005-0000-0000-0000801D0000}"/>
    <cellStyle name="Cálculo 2 3 3 3 23 2 4" xfId="19718" xr:uid="{00000000-0005-0000-0000-0000811D0000}"/>
    <cellStyle name="Cálculo 2 3 3 3 23 3" xfId="24291" xr:uid="{00000000-0005-0000-0000-0000821D0000}"/>
    <cellStyle name="Cálculo 2 3 3 3 23 4" xfId="30404" xr:uid="{00000000-0005-0000-0000-0000831D0000}"/>
    <cellStyle name="Cálculo 2 3 3 3 23 5" xfId="15390" xr:uid="{00000000-0005-0000-0000-0000841D0000}"/>
    <cellStyle name="Cálculo 2 3 3 3 24" xfId="1421" xr:uid="{00000000-0005-0000-0000-0000851D0000}"/>
    <cellStyle name="Cálculo 2 3 3 3 24 2" xfId="10647" xr:uid="{00000000-0005-0000-0000-0000861D0000}"/>
    <cellStyle name="Cálculo 2 3 3 3 24 2 2" xfId="32949" xr:uid="{00000000-0005-0000-0000-0000871D0000}"/>
    <cellStyle name="Cálculo 2 3 3 3 24 2 3" xfId="37496" xr:uid="{00000000-0005-0000-0000-0000881D0000}"/>
    <cellStyle name="Cálculo 2 3 3 3 24 2 4" xfId="19719" xr:uid="{00000000-0005-0000-0000-0000891D0000}"/>
    <cellStyle name="Cálculo 2 3 3 3 24 3" xfId="24292" xr:uid="{00000000-0005-0000-0000-00008A1D0000}"/>
    <cellStyle name="Cálculo 2 3 3 3 24 4" xfId="30403" xr:uid="{00000000-0005-0000-0000-00008B1D0000}"/>
    <cellStyle name="Cálculo 2 3 3 3 24 5" xfId="15391" xr:uid="{00000000-0005-0000-0000-00008C1D0000}"/>
    <cellStyle name="Cálculo 2 3 3 3 25" xfId="1422" xr:uid="{00000000-0005-0000-0000-00008D1D0000}"/>
    <cellStyle name="Cálculo 2 3 3 3 25 2" xfId="10648" xr:uid="{00000000-0005-0000-0000-00008E1D0000}"/>
    <cellStyle name="Cálculo 2 3 3 3 25 2 2" xfId="32950" xr:uid="{00000000-0005-0000-0000-00008F1D0000}"/>
    <cellStyle name="Cálculo 2 3 3 3 25 2 3" xfId="37497" xr:uid="{00000000-0005-0000-0000-0000901D0000}"/>
    <cellStyle name="Cálculo 2 3 3 3 25 2 4" xfId="19720" xr:uid="{00000000-0005-0000-0000-0000911D0000}"/>
    <cellStyle name="Cálculo 2 3 3 3 25 3" xfId="24293" xr:uid="{00000000-0005-0000-0000-0000921D0000}"/>
    <cellStyle name="Cálculo 2 3 3 3 25 4" xfId="30402" xr:uid="{00000000-0005-0000-0000-0000931D0000}"/>
    <cellStyle name="Cálculo 2 3 3 3 25 5" xfId="15392" xr:uid="{00000000-0005-0000-0000-0000941D0000}"/>
    <cellStyle name="Cálculo 2 3 3 3 26" xfId="1423" xr:uid="{00000000-0005-0000-0000-0000951D0000}"/>
    <cellStyle name="Cálculo 2 3 3 3 26 2" xfId="10649" xr:uid="{00000000-0005-0000-0000-0000961D0000}"/>
    <cellStyle name="Cálculo 2 3 3 3 26 2 2" xfId="32951" xr:uid="{00000000-0005-0000-0000-0000971D0000}"/>
    <cellStyle name="Cálculo 2 3 3 3 26 2 3" xfId="37498" xr:uid="{00000000-0005-0000-0000-0000981D0000}"/>
    <cellStyle name="Cálculo 2 3 3 3 26 2 4" xfId="19721" xr:uid="{00000000-0005-0000-0000-0000991D0000}"/>
    <cellStyle name="Cálculo 2 3 3 3 26 3" xfId="24294" xr:uid="{00000000-0005-0000-0000-00009A1D0000}"/>
    <cellStyle name="Cálculo 2 3 3 3 26 4" xfId="30401" xr:uid="{00000000-0005-0000-0000-00009B1D0000}"/>
    <cellStyle name="Cálculo 2 3 3 3 26 5" xfId="15393" xr:uid="{00000000-0005-0000-0000-00009C1D0000}"/>
    <cellStyle name="Cálculo 2 3 3 3 27" xfId="1424" xr:uid="{00000000-0005-0000-0000-00009D1D0000}"/>
    <cellStyle name="Cálculo 2 3 3 3 27 2" xfId="10650" xr:uid="{00000000-0005-0000-0000-00009E1D0000}"/>
    <cellStyle name="Cálculo 2 3 3 3 27 2 2" xfId="32952" xr:uid="{00000000-0005-0000-0000-00009F1D0000}"/>
    <cellStyle name="Cálculo 2 3 3 3 27 2 3" xfId="37499" xr:uid="{00000000-0005-0000-0000-0000A01D0000}"/>
    <cellStyle name="Cálculo 2 3 3 3 27 2 4" xfId="19722" xr:uid="{00000000-0005-0000-0000-0000A11D0000}"/>
    <cellStyle name="Cálculo 2 3 3 3 27 3" xfId="24295" xr:uid="{00000000-0005-0000-0000-0000A21D0000}"/>
    <cellStyle name="Cálculo 2 3 3 3 27 4" xfId="30400" xr:uid="{00000000-0005-0000-0000-0000A31D0000}"/>
    <cellStyle name="Cálculo 2 3 3 3 27 5" xfId="15394" xr:uid="{00000000-0005-0000-0000-0000A41D0000}"/>
    <cellStyle name="Cálculo 2 3 3 3 28" xfId="1425" xr:uid="{00000000-0005-0000-0000-0000A51D0000}"/>
    <cellStyle name="Cálculo 2 3 3 3 28 2" xfId="10651" xr:uid="{00000000-0005-0000-0000-0000A61D0000}"/>
    <cellStyle name="Cálculo 2 3 3 3 28 2 2" xfId="32953" xr:uid="{00000000-0005-0000-0000-0000A71D0000}"/>
    <cellStyle name="Cálculo 2 3 3 3 28 2 3" xfId="37500" xr:uid="{00000000-0005-0000-0000-0000A81D0000}"/>
    <cellStyle name="Cálculo 2 3 3 3 28 2 4" xfId="19723" xr:uid="{00000000-0005-0000-0000-0000A91D0000}"/>
    <cellStyle name="Cálculo 2 3 3 3 28 3" xfId="24296" xr:uid="{00000000-0005-0000-0000-0000AA1D0000}"/>
    <cellStyle name="Cálculo 2 3 3 3 28 4" xfId="30399" xr:uid="{00000000-0005-0000-0000-0000AB1D0000}"/>
    <cellStyle name="Cálculo 2 3 3 3 28 5" xfId="15395" xr:uid="{00000000-0005-0000-0000-0000AC1D0000}"/>
    <cellStyle name="Cálculo 2 3 3 3 29" xfId="1426" xr:uid="{00000000-0005-0000-0000-0000AD1D0000}"/>
    <cellStyle name="Cálculo 2 3 3 3 29 2" xfId="10652" xr:uid="{00000000-0005-0000-0000-0000AE1D0000}"/>
    <cellStyle name="Cálculo 2 3 3 3 29 2 2" xfId="32954" xr:uid="{00000000-0005-0000-0000-0000AF1D0000}"/>
    <cellStyle name="Cálculo 2 3 3 3 29 2 3" xfId="37501" xr:uid="{00000000-0005-0000-0000-0000B01D0000}"/>
    <cellStyle name="Cálculo 2 3 3 3 29 2 4" xfId="19724" xr:uid="{00000000-0005-0000-0000-0000B11D0000}"/>
    <cellStyle name="Cálculo 2 3 3 3 29 3" xfId="24297" xr:uid="{00000000-0005-0000-0000-0000B21D0000}"/>
    <cellStyle name="Cálculo 2 3 3 3 29 4" xfId="30398" xr:uid="{00000000-0005-0000-0000-0000B31D0000}"/>
    <cellStyle name="Cálculo 2 3 3 3 29 5" xfId="15396" xr:uid="{00000000-0005-0000-0000-0000B41D0000}"/>
    <cellStyle name="Cálculo 2 3 3 3 3" xfId="1427" xr:uid="{00000000-0005-0000-0000-0000B51D0000}"/>
    <cellStyle name="Cálculo 2 3 3 3 3 2" xfId="10653" xr:uid="{00000000-0005-0000-0000-0000B61D0000}"/>
    <cellStyle name="Cálculo 2 3 3 3 3 2 2" xfId="32955" xr:uid="{00000000-0005-0000-0000-0000B71D0000}"/>
    <cellStyle name="Cálculo 2 3 3 3 3 2 3" xfId="37502" xr:uid="{00000000-0005-0000-0000-0000B81D0000}"/>
    <cellStyle name="Cálculo 2 3 3 3 3 2 4" xfId="19725" xr:uid="{00000000-0005-0000-0000-0000B91D0000}"/>
    <cellStyle name="Cálculo 2 3 3 3 3 3" xfId="24298" xr:uid="{00000000-0005-0000-0000-0000BA1D0000}"/>
    <cellStyle name="Cálculo 2 3 3 3 3 4" xfId="30397" xr:uid="{00000000-0005-0000-0000-0000BB1D0000}"/>
    <cellStyle name="Cálculo 2 3 3 3 3 5" xfId="15397" xr:uid="{00000000-0005-0000-0000-0000BC1D0000}"/>
    <cellStyle name="Cálculo 2 3 3 3 30" xfId="1428" xr:uid="{00000000-0005-0000-0000-0000BD1D0000}"/>
    <cellStyle name="Cálculo 2 3 3 3 30 2" xfId="10654" xr:uid="{00000000-0005-0000-0000-0000BE1D0000}"/>
    <cellStyle name="Cálculo 2 3 3 3 30 2 2" xfId="32956" xr:uid="{00000000-0005-0000-0000-0000BF1D0000}"/>
    <cellStyle name="Cálculo 2 3 3 3 30 2 3" xfId="37503" xr:uid="{00000000-0005-0000-0000-0000C01D0000}"/>
    <cellStyle name="Cálculo 2 3 3 3 30 2 4" xfId="19726" xr:uid="{00000000-0005-0000-0000-0000C11D0000}"/>
    <cellStyle name="Cálculo 2 3 3 3 30 3" xfId="24299" xr:uid="{00000000-0005-0000-0000-0000C21D0000}"/>
    <cellStyle name="Cálculo 2 3 3 3 30 4" xfId="30396" xr:uid="{00000000-0005-0000-0000-0000C31D0000}"/>
    <cellStyle name="Cálculo 2 3 3 3 30 5" xfId="15398" xr:uid="{00000000-0005-0000-0000-0000C41D0000}"/>
    <cellStyle name="Cálculo 2 3 3 3 31" xfId="1429" xr:uid="{00000000-0005-0000-0000-0000C51D0000}"/>
    <cellStyle name="Cálculo 2 3 3 3 31 2" xfId="10655" xr:uid="{00000000-0005-0000-0000-0000C61D0000}"/>
    <cellStyle name="Cálculo 2 3 3 3 31 2 2" xfId="32957" xr:uid="{00000000-0005-0000-0000-0000C71D0000}"/>
    <cellStyle name="Cálculo 2 3 3 3 31 2 3" xfId="37504" xr:uid="{00000000-0005-0000-0000-0000C81D0000}"/>
    <cellStyle name="Cálculo 2 3 3 3 31 2 4" xfId="19727" xr:uid="{00000000-0005-0000-0000-0000C91D0000}"/>
    <cellStyle name="Cálculo 2 3 3 3 31 3" xfId="24300" xr:uid="{00000000-0005-0000-0000-0000CA1D0000}"/>
    <cellStyle name="Cálculo 2 3 3 3 31 4" xfId="30394" xr:uid="{00000000-0005-0000-0000-0000CB1D0000}"/>
    <cellStyle name="Cálculo 2 3 3 3 31 5" xfId="15399" xr:uid="{00000000-0005-0000-0000-0000CC1D0000}"/>
    <cellStyle name="Cálculo 2 3 3 3 32" xfId="1430" xr:uid="{00000000-0005-0000-0000-0000CD1D0000}"/>
    <cellStyle name="Cálculo 2 3 3 3 32 2" xfId="10656" xr:uid="{00000000-0005-0000-0000-0000CE1D0000}"/>
    <cellStyle name="Cálculo 2 3 3 3 32 2 2" xfId="32958" xr:uid="{00000000-0005-0000-0000-0000CF1D0000}"/>
    <cellStyle name="Cálculo 2 3 3 3 32 2 3" xfId="37505" xr:uid="{00000000-0005-0000-0000-0000D01D0000}"/>
    <cellStyle name="Cálculo 2 3 3 3 32 2 4" xfId="19728" xr:uid="{00000000-0005-0000-0000-0000D11D0000}"/>
    <cellStyle name="Cálculo 2 3 3 3 32 3" xfId="24301" xr:uid="{00000000-0005-0000-0000-0000D21D0000}"/>
    <cellStyle name="Cálculo 2 3 3 3 32 4" xfId="30393" xr:uid="{00000000-0005-0000-0000-0000D31D0000}"/>
    <cellStyle name="Cálculo 2 3 3 3 32 5" xfId="15400" xr:uid="{00000000-0005-0000-0000-0000D41D0000}"/>
    <cellStyle name="Cálculo 2 3 3 3 33" xfId="1431" xr:uid="{00000000-0005-0000-0000-0000D51D0000}"/>
    <cellStyle name="Cálculo 2 3 3 3 33 2" xfId="10657" xr:uid="{00000000-0005-0000-0000-0000D61D0000}"/>
    <cellStyle name="Cálculo 2 3 3 3 33 2 2" xfId="32959" xr:uid="{00000000-0005-0000-0000-0000D71D0000}"/>
    <cellStyle name="Cálculo 2 3 3 3 33 2 3" xfId="37506" xr:uid="{00000000-0005-0000-0000-0000D81D0000}"/>
    <cellStyle name="Cálculo 2 3 3 3 33 2 4" xfId="19729" xr:uid="{00000000-0005-0000-0000-0000D91D0000}"/>
    <cellStyle name="Cálculo 2 3 3 3 33 3" xfId="24302" xr:uid="{00000000-0005-0000-0000-0000DA1D0000}"/>
    <cellStyle name="Cálculo 2 3 3 3 33 4" xfId="30392" xr:uid="{00000000-0005-0000-0000-0000DB1D0000}"/>
    <cellStyle name="Cálculo 2 3 3 3 33 5" xfId="15401" xr:uid="{00000000-0005-0000-0000-0000DC1D0000}"/>
    <cellStyle name="Cálculo 2 3 3 3 34" xfId="1432" xr:uid="{00000000-0005-0000-0000-0000DD1D0000}"/>
    <cellStyle name="Cálculo 2 3 3 3 34 2" xfId="10658" xr:uid="{00000000-0005-0000-0000-0000DE1D0000}"/>
    <cellStyle name="Cálculo 2 3 3 3 34 2 2" xfId="32960" xr:uid="{00000000-0005-0000-0000-0000DF1D0000}"/>
    <cellStyle name="Cálculo 2 3 3 3 34 2 3" xfId="37507" xr:uid="{00000000-0005-0000-0000-0000E01D0000}"/>
    <cellStyle name="Cálculo 2 3 3 3 34 2 4" xfId="19730" xr:uid="{00000000-0005-0000-0000-0000E11D0000}"/>
    <cellStyle name="Cálculo 2 3 3 3 34 3" xfId="24303" xr:uid="{00000000-0005-0000-0000-0000E21D0000}"/>
    <cellStyle name="Cálculo 2 3 3 3 34 4" xfId="30391" xr:uid="{00000000-0005-0000-0000-0000E31D0000}"/>
    <cellStyle name="Cálculo 2 3 3 3 34 5" xfId="15402" xr:uid="{00000000-0005-0000-0000-0000E41D0000}"/>
    <cellStyle name="Cálculo 2 3 3 3 35" xfId="1433" xr:uid="{00000000-0005-0000-0000-0000E51D0000}"/>
    <cellStyle name="Cálculo 2 3 3 3 35 2" xfId="10659" xr:uid="{00000000-0005-0000-0000-0000E61D0000}"/>
    <cellStyle name="Cálculo 2 3 3 3 35 2 2" xfId="32961" xr:uid="{00000000-0005-0000-0000-0000E71D0000}"/>
    <cellStyle name="Cálculo 2 3 3 3 35 2 3" xfId="37508" xr:uid="{00000000-0005-0000-0000-0000E81D0000}"/>
    <cellStyle name="Cálculo 2 3 3 3 35 2 4" xfId="19731" xr:uid="{00000000-0005-0000-0000-0000E91D0000}"/>
    <cellStyle name="Cálculo 2 3 3 3 35 3" xfId="24304" xr:uid="{00000000-0005-0000-0000-0000EA1D0000}"/>
    <cellStyle name="Cálculo 2 3 3 3 35 4" xfId="30390" xr:uid="{00000000-0005-0000-0000-0000EB1D0000}"/>
    <cellStyle name="Cálculo 2 3 3 3 35 5" xfId="15403" xr:uid="{00000000-0005-0000-0000-0000EC1D0000}"/>
    <cellStyle name="Cálculo 2 3 3 3 36" xfId="1434" xr:uid="{00000000-0005-0000-0000-0000ED1D0000}"/>
    <cellStyle name="Cálculo 2 3 3 3 36 2" xfId="10660" xr:uid="{00000000-0005-0000-0000-0000EE1D0000}"/>
    <cellStyle name="Cálculo 2 3 3 3 36 2 2" xfId="32962" xr:uid="{00000000-0005-0000-0000-0000EF1D0000}"/>
    <cellStyle name="Cálculo 2 3 3 3 36 2 3" xfId="37509" xr:uid="{00000000-0005-0000-0000-0000F01D0000}"/>
    <cellStyle name="Cálculo 2 3 3 3 36 2 4" xfId="19732" xr:uid="{00000000-0005-0000-0000-0000F11D0000}"/>
    <cellStyle name="Cálculo 2 3 3 3 36 3" xfId="24305" xr:uid="{00000000-0005-0000-0000-0000F21D0000}"/>
    <cellStyle name="Cálculo 2 3 3 3 36 4" xfId="30389" xr:uid="{00000000-0005-0000-0000-0000F31D0000}"/>
    <cellStyle name="Cálculo 2 3 3 3 36 5" xfId="15404" xr:uid="{00000000-0005-0000-0000-0000F41D0000}"/>
    <cellStyle name="Cálculo 2 3 3 3 37" xfId="1435" xr:uid="{00000000-0005-0000-0000-0000F51D0000}"/>
    <cellStyle name="Cálculo 2 3 3 3 37 2" xfId="10661" xr:uid="{00000000-0005-0000-0000-0000F61D0000}"/>
    <cellStyle name="Cálculo 2 3 3 3 37 2 2" xfId="32963" xr:uid="{00000000-0005-0000-0000-0000F71D0000}"/>
    <cellStyle name="Cálculo 2 3 3 3 37 2 3" xfId="37510" xr:uid="{00000000-0005-0000-0000-0000F81D0000}"/>
    <cellStyle name="Cálculo 2 3 3 3 37 2 4" xfId="19733" xr:uid="{00000000-0005-0000-0000-0000F91D0000}"/>
    <cellStyle name="Cálculo 2 3 3 3 37 3" xfId="24306" xr:uid="{00000000-0005-0000-0000-0000FA1D0000}"/>
    <cellStyle name="Cálculo 2 3 3 3 37 4" xfId="30388" xr:uid="{00000000-0005-0000-0000-0000FB1D0000}"/>
    <cellStyle name="Cálculo 2 3 3 3 37 5" xfId="15405" xr:uid="{00000000-0005-0000-0000-0000FC1D0000}"/>
    <cellStyle name="Cálculo 2 3 3 3 38" xfId="1436" xr:uid="{00000000-0005-0000-0000-0000FD1D0000}"/>
    <cellStyle name="Cálculo 2 3 3 3 38 2" xfId="10662" xr:uid="{00000000-0005-0000-0000-0000FE1D0000}"/>
    <cellStyle name="Cálculo 2 3 3 3 38 2 2" xfId="32964" xr:uid="{00000000-0005-0000-0000-0000FF1D0000}"/>
    <cellStyle name="Cálculo 2 3 3 3 38 2 3" xfId="37511" xr:uid="{00000000-0005-0000-0000-0000001E0000}"/>
    <cellStyle name="Cálculo 2 3 3 3 38 2 4" xfId="19734" xr:uid="{00000000-0005-0000-0000-0000011E0000}"/>
    <cellStyle name="Cálculo 2 3 3 3 38 3" xfId="24307" xr:uid="{00000000-0005-0000-0000-0000021E0000}"/>
    <cellStyle name="Cálculo 2 3 3 3 38 4" xfId="30387" xr:uid="{00000000-0005-0000-0000-0000031E0000}"/>
    <cellStyle name="Cálculo 2 3 3 3 38 5" xfId="15406" xr:uid="{00000000-0005-0000-0000-0000041E0000}"/>
    <cellStyle name="Cálculo 2 3 3 3 39" xfId="1405" xr:uid="{00000000-0005-0000-0000-0000051E0000}"/>
    <cellStyle name="Cálculo 2 3 3 3 39 2" xfId="10631" xr:uid="{00000000-0005-0000-0000-0000061E0000}"/>
    <cellStyle name="Cálculo 2 3 3 3 39 2 2" xfId="32933" xr:uid="{00000000-0005-0000-0000-0000071E0000}"/>
    <cellStyle name="Cálculo 2 3 3 3 39 2 3" xfId="37480" xr:uid="{00000000-0005-0000-0000-0000081E0000}"/>
    <cellStyle name="Cálculo 2 3 3 3 39 2 4" xfId="19703" xr:uid="{00000000-0005-0000-0000-0000091E0000}"/>
    <cellStyle name="Cálculo 2 3 3 3 39 3" xfId="24276" xr:uid="{00000000-0005-0000-0000-00000A1E0000}"/>
    <cellStyle name="Cálculo 2 3 3 3 39 4" xfId="30419" xr:uid="{00000000-0005-0000-0000-00000B1E0000}"/>
    <cellStyle name="Cálculo 2 3 3 3 39 5" xfId="15375" xr:uid="{00000000-0005-0000-0000-00000C1E0000}"/>
    <cellStyle name="Cálculo 2 3 3 3 4" xfId="1437" xr:uid="{00000000-0005-0000-0000-00000D1E0000}"/>
    <cellStyle name="Cálculo 2 3 3 3 4 2" xfId="10663" xr:uid="{00000000-0005-0000-0000-00000E1E0000}"/>
    <cellStyle name="Cálculo 2 3 3 3 4 2 2" xfId="32965" xr:uid="{00000000-0005-0000-0000-00000F1E0000}"/>
    <cellStyle name="Cálculo 2 3 3 3 4 2 3" xfId="37512" xr:uid="{00000000-0005-0000-0000-0000101E0000}"/>
    <cellStyle name="Cálculo 2 3 3 3 4 2 4" xfId="19735" xr:uid="{00000000-0005-0000-0000-0000111E0000}"/>
    <cellStyle name="Cálculo 2 3 3 3 4 3" xfId="24308" xr:uid="{00000000-0005-0000-0000-0000121E0000}"/>
    <cellStyle name="Cálculo 2 3 3 3 4 4" xfId="30386" xr:uid="{00000000-0005-0000-0000-0000131E0000}"/>
    <cellStyle name="Cálculo 2 3 3 3 4 5" xfId="15407" xr:uid="{00000000-0005-0000-0000-0000141E0000}"/>
    <cellStyle name="Cálculo 2 3 3 3 40" xfId="9436" xr:uid="{00000000-0005-0000-0000-0000151E0000}"/>
    <cellStyle name="Cálculo 2 3 3 3 40 2" xfId="13761" xr:uid="{00000000-0005-0000-0000-0000161E0000}"/>
    <cellStyle name="Cálculo 2 3 3 3 40 2 2" xfId="36063" xr:uid="{00000000-0005-0000-0000-0000171E0000}"/>
    <cellStyle name="Cálculo 2 3 3 3 40 2 3" xfId="40610" xr:uid="{00000000-0005-0000-0000-0000181E0000}"/>
    <cellStyle name="Cálculo 2 3 3 3 40 2 4" xfId="22833" xr:uid="{00000000-0005-0000-0000-0000191E0000}"/>
    <cellStyle name="Cálculo 2 3 3 3 40 3" xfId="31738" xr:uid="{00000000-0005-0000-0000-00001A1E0000}"/>
    <cellStyle name="Cálculo 2 3 3 3 40 4" xfId="36285" xr:uid="{00000000-0005-0000-0000-00001B1E0000}"/>
    <cellStyle name="Cálculo 2 3 3 3 40 5" xfId="18508" xr:uid="{00000000-0005-0000-0000-00001C1E0000}"/>
    <cellStyle name="Cálculo 2 3 3 3 41" xfId="368" xr:uid="{00000000-0005-0000-0000-00001D1E0000}"/>
    <cellStyle name="Cálculo 2 3 3 3 41 2" xfId="23239" xr:uid="{00000000-0005-0000-0000-00001E1E0000}"/>
    <cellStyle name="Cálculo 2 3 3 3 41 3" xfId="31447" xr:uid="{00000000-0005-0000-0000-00001F1E0000}"/>
    <cellStyle name="Cálculo 2 3 3 3 41 4" xfId="14338" xr:uid="{00000000-0005-0000-0000-0000201E0000}"/>
    <cellStyle name="Cálculo 2 3 3 3 42" xfId="14028" xr:uid="{00000000-0005-0000-0000-0000211E0000}"/>
    <cellStyle name="Cálculo 2 3 3 3 43" xfId="31683" xr:uid="{00000000-0005-0000-0000-0000221E0000}"/>
    <cellStyle name="Cálculo 2 3 3 3 44" xfId="14096" xr:uid="{00000000-0005-0000-0000-0000231E0000}"/>
    <cellStyle name="Cálculo 2 3 3 3 5" xfId="1438" xr:uid="{00000000-0005-0000-0000-0000241E0000}"/>
    <cellStyle name="Cálculo 2 3 3 3 5 2" xfId="10664" xr:uid="{00000000-0005-0000-0000-0000251E0000}"/>
    <cellStyle name="Cálculo 2 3 3 3 5 2 2" xfId="32966" xr:uid="{00000000-0005-0000-0000-0000261E0000}"/>
    <cellStyle name="Cálculo 2 3 3 3 5 2 3" xfId="37513" xr:uid="{00000000-0005-0000-0000-0000271E0000}"/>
    <cellStyle name="Cálculo 2 3 3 3 5 2 4" xfId="19736" xr:uid="{00000000-0005-0000-0000-0000281E0000}"/>
    <cellStyle name="Cálculo 2 3 3 3 5 3" xfId="24309" xr:uid="{00000000-0005-0000-0000-0000291E0000}"/>
    <cellStyle name="Cálculo 2 3 3 3 5 4" xfId="30385" xr:uid="{00000000-0005-0000-0000-00002A1E0000}"/>
    <cellStyle name="Cálculo 2 3 3 3 5 5" xfId="15408" xr:uid="{00000000-0005-0000-0000-00002B1E0000}"/>
    <cellStyle name="Cálculo 2 3 3 3 6" xfId="1439" xr:uid="{00000000-0005-0000-0000-00002C1E0000}"/>
    <cellStyle name="Cálculo 2 3 3 3 6 2" xfId="10665" xr:uid="{00000000-0005-0000-0000-00002D1E0000}"/>
    <cellStyle name="Cálculo 2 3 3 3 6 2 2" xfId="32967" xr:uid="{00000000-0005-0000-0000-00002E1E0000}"/>
    <cellStyle name="Cálculo 2 3 3 3 6 2 3" xfId="37514" xr:uid="{00000000-0005-0000-0000-00002F1E0000}"/>
    <cellStyle name="Cálculo 2 3 3 3 6 2 4" xfId="19737" xr:uid="{00000000-0005-0000-0000-0000301E0000}"/>
    <cellStyle name="Cálculo 2 3 3 3 6 3" xfId="24310" xr:uid="{00000000-0005-0000-0000-0000311E0000}"/>
    <cellStyle name="Cálculo 2 3 3 3 6 4" xfId="30383" xr:uid="{00000000-0005-0000-0000-0000321E0000}"/>
    <cellStyle name="Cálculo 2 3 3 3 6 5" xfId="15409" xr:uid="{00000000-0005-0000-0000-0000331E0000}"/>
    <cellStyle name="Cálculo 2 3 3 3 7" xfId="1440" xr:uid="{00000000-0005-0000-0000-0000341E0000}"/>
    <cellStyle name="Cálculo 2 3 3 3 7 2" xfId="10666" xr:uid="{00000000-0005-0000-0000-0000351E0000}"/>
    <cellStyle name="Cálculo 2 3 3 3 7 2 2" xfId="32968" xr:uid="{00000000-0005-0000-0000-0000361E0000}"/>
    <cellStyle name="Cálculo 2 3 3 3 7 2 3" xfId="37515" xr:uid="{00000000-0005-0000-0000-0000371E0000}"/>
    <cellStyle name="Cálculo 2 3 3 3 7 2 4" xfId="19738" xr:uid="{00000000-0005-0000-0000-0000381E0000}"/>
    <cellStyle name="Cálculo 2 3 3 3 7 3" xfId="24311" xr:uid="{00000000-0005-0000-0000-0000391E0000}"/>
    <cellStyle name="Cálculo 2 3 3 3 7 4" xfId="30382" xr:uid="{00000000-0005-0000-0000-00003A1E0000}"/>
    <cellStyle name="Cálculo 2 3 3 3 7 5" xfId="15410" xr:uid="{00000000-0005-0000-0000-00003B1E0000}"/>
    <cellStyle name="Cálculo 2 3 3 3 8" xfId="1441" xr:uid="{00000000-0005-0000-0000-00003C1E0000}"/>
    <cellStyle name="Cálculo 2 3 3 3 8 2" xfId="10667" xr:uid="{00000000-0005-0000-0000-00003D1E0000}"/>
    <cellStyle name="Cálculo 2 3 3 3 8 2 2" xfId="32969" xr:uid="{00000000-0005-0000-0000-00003E1E0000}"/>
    <cellStyle name="Cálculo 2 3 3 3 8 2 3" xfId="37516" xr:uid="{00000000-0005-0000-0000-00003F1E0000}"/>
    <cellStyle name="Cálculo 2 3 3 3 8 2 4" xfId="19739" xr:uid="{00000000-0005-0000-0000-0000401E0000}"/>
    <cellStyle name="Cálculo 2 3 3 3 8 3" xfId="24312" xr:uid="{00000000-0005-0000-0000-0000411E0000}"/>
    <cellStyle name="Cálculo 2 3 3 3 8 4" xfId="30381" xr:uid="{00000000-0005-0000-0000-0000421E0000}"/>
    <cellStyle name="Cálculo 2 3 3 3 8 5" xfId="15411" xr:uid="{00000000-0005-0000-0000-0000431E0000}"/>
    <cellStyle name="Cálculo 2 3 3 3 9" xfId="1442" xr:uid="{00000000-0005-0000-0000-0000441E0000}"/>
    <cellStyle name="Cálculo 2 3 3 3 9 2" xfId="10668" xr:uid="{00000000-0005-0000-0000-0000451E0000}"/>
    <cellStyle name="Cálculo 2 3 3 3 9 2 2" xfId="32970" xr:uid="{00000000-0005-0000-0000-0000461E0000}"/>
    <cellStyle name="Cálculo 2 3 3 3 9 2 3" xfId="37517" xr:uid="{00000000-0005-0000-0000-0000471E0000}"/>
    <cellStyle name="Cálculo 2 3 3 3 9 2 4" xfId="19740" xr:uid="{00000000-0005-0000-0000-0000481E0000}"/>
    <cellStyle name="Cálculo 2 3 3 3 9 3" xfId="24313" xr:uid="{00000000-0005-0000-0000-0000491E0000}"/>
    <cellStyle name="Cálculo 2 3 3 3 9 4" xfId="30380" xr:uid="{00000000-0005-0000-0000-00004A1E0000}"/>
    <cellStyle name="Cálculo 2 3 3 3 9 5" xfId="15412" xr:uid="{00000000-0005-0000-0000-00004B1E0000}"/>
    <cellStyle name="Cálculo 2 3 3 30" xfId="1443" xr:uid="{00000000-0005-0000-0000-00004C1E0000}"/>
    <cellStyle name="Cálculo 2 3 3 30 2" xfId="10669" xr:uid="{00000000-0005-0000-0000-00004D1E0000}"/>
    <cellStyle name="Cálculo 2 3 3 30 2 2" xfId="32971" xr:uid="{00000000-0005-0000-0000-00004E1E0000}"/>
    <cellStyle name="Cálculo 2 3 3 30 2 3" xfId="37518" xr:uid="{00000000-0005-0000-0000-00004F1E0000}"/>
    <cellStyle name="Cálculo 2 3 3 30 2 4" xfId="19741" xr:uid="{00000000-0005-0000-0000-0000501E0000}"/>
    <cellStyle name="Cálculo 2 3 3 30 3" xfId="24314" xr:uid="{00000000-0005-0000-0000-0000511E0000}"/>
    <cellStyle name="Cálculo 2 3 3 30 4" xfId="30379" xr:uid="{00000000-0005-0000-0000-0000521E0000}"/>
    <cellStyle name="Cálculo 2 3 3 30 5" xfId="15413" xr:uid="{00000000-0005-0000-0000-0000531E0000}"/>
    <cellStyle name="Cálculo 2 3 3 31" xfId="1444" xr:uid="{00000000-0005-0000-0000-0000541E0000}"/>
    <cellStyle name="Cálculo 2 3 3 31 2" xfId="10670" xr:uid="{00000000-0005-0000-0000-0000551E0000}"/>
    <cellStyle name="Cálculo 2 3 3 31 2 2" xfId="32972" xr:uid="{00000000-0005-0000-0000-0000561E0000}"/>
    <cellStyle name="Cálculo 2 3 3 31 2 3" xfId="37519" xr:uid="{00000000-0005-0000-0000-0000571E0000}"/>
    <cellStyle name="Cálculo 2 3 3 31 2 4" xfId="19742" xr:uid="{00000000-0005-0000-0000-0000581E0000}"/>
    <cellStyle name="Cálculo 2 3 3 31 3" xfId="24315" xr:uid="{00000000-0005-0000-0000-0000591E0000}"/>
    <cellStyle name="Cálculo 2 3 3 31 4" xfId="30378" xr:uid="{00000000-0005-0000-0000-00005A1E0000}"/>
    <cellStyle name="Cálculo 2 3 3 31 5" xfId="15414" xr:uid="{00000000-0005-0000-0000-00005B1E0000}"/>
    <cellStyle name="Cálculo 2 3 3 32" xfId="1445" xr:uid="{00000000-0005-0000-0000-00005C1E0000}"/>
    <cellStyle name="Cálculo 2 3 3 32 2" xfId="10671" xr:uid="{00000000-0005-0000-0000-00005D1E0000}"/>
    <cellStyle name="Cálculo 2 3 3 32 2 2" xfId="32973" xr:uid="{00000000-0005-0000-0000-00005E1E0000}"/>
    <cellStyle name="Cálculo 2 3 3 32 2 3" xfId="37520" xr:uid="{00000000-0005-0000-0000-00005F1E0000}"/>
    <cellStyle name="Cálculo 2 3 3 32 2 4" xfId="19743" xr:uid="{00000000-0005-0000-0000-0000601E0000}"/>
    <cellStyle name="Cálculo 2 3 3 32 3" xfId="24316" xr:uid="{00000000-0005-0000-0000-0000611E0000}"/>
    <cellStyle name="Cálculo 2 3 3 32 4" xfId="30377" xr:uid="{00000000-0005-0000-0000-0000621E0000}"/>
    <cellStyle name="Cálculo 2 3 3 32 5" xfId="15415" xr:uid="{00000000-0005-0000-0000-0000631E0000}"/>
    <cellStyle name="Cálculo 2 3 3 33" xfId="1446" xr:uid="{00000000-0005-0000-0000-0000641E0000}"/>
    <cellStyle name="Cálculo 2 3 3 33 2" xfId="10672" xr:uid="{00000000-0005-0000-0000-0000651E0000}"/>
    <cellStyle name="Cálculo 2 3 3 33 2 2" xfId="32974" xr:uid="{00000000-0005-0000-0000-0000661E0000}"/>
    <cellStyle name="Cálculo 2 3 3 33 2 3" xfId="37521" xr:uid="{00000000-0005-0000-0000-0000671E0000}"/>
    <cellStyle name="Cálculo 2 3 3 33 2 4" xfId="19744" xr:uid="{00000000-0005-0000-0000-0000681E0000}"/>
    <cellStyle name="Cálculo 2 3 3 33 3" xfId="24317" xr:uid="{00000000-0005-0000-0000-0000691E0000}"/>
    <cellStyle name="Cálculo 2 3 3 33 4" xfId="30376" xr:uid="{00000000-0005-0000-0000-00006A1E0000}"/>
    <cellStyle name="Cálculo 2 3 3 33 5" xfId="15416" xr:uid="{00000000-0005-0000-0000-00006B1E0000}"/>
    <cellStyle name="Cálculo 2 3 3 34" xfId="1447" xr:uid="{00000000-0005-0000-0000-00006C1E0000}"/>
    <cellStyle name="Cálculo 2 3 3 34 2" xfId="10673" xr:uid="{00000000-0005-0000-0000-00006D1E0000}"/>
    <cellStyle name="Cálculo 2 3 3 34 2 2" xfId="32975" xr:uid="{00000000-0005-0000-0000-00006E1E0000}"/>
    <cellStyle name="Cálculo 2 3 3 34 2 3" xfId="37522" xr:uid="{00000000-0005-0000-0000-00006F1E0000}"/>
    <cellStyle name="Cálculo 2 3 3 34 2 4" xfId="19745" xr:uid="{00000000-0005-0000-0000-0000701E0000}"/>
    <cellStyle name="Cálculo 2 3 3 34 3" xfId="24318" xr:uid="{00000000-0005-0000-0000-0000711E0000}"/>
    <cellStyle name="Cálculo 2 3 3 34 4" xfId="30375" xr:uid="{00000000-0005-0000-0000-0000721E0000}"/>
    <cellStyle name="Cálculo 2 3 3 34 5" xfId="15417" xr:uid="{00000000-0005-0000-0000-0000731E0000}"/>
    <cellStyle name="Cálculo 2 3 3 35" xfId="1448" xr:uid="{00000000-0005-0000-0000-0000741E0000}"/>
    <cellStyle name="Cálculo 2 3 3 35 2" xfId="10674" xr:uid="{00000000-0005-0000-0000-0000751E0000}"/>
    <cellStyle name="Cálculo 2 3 3 35 2 2" xfId="32976" xr:uid="{00000000-0005-0000-0000-0000761E0000}"/>
    <cellStyle name="Cálculo 2 3 3 35 2 3" xfId="37523" xr:uid="{00000000-0005-0000-0000-0000771E0000}"/>
    <cellStyle name="Cálculo 2 3 3 35 2 4" xfId="19746" xr:uid="{00000000-0005-0000-0000-0000781E0000}"/>
    <cellStyle name="Cálculo 2 3 3 35 3" xfId="24319" xr:uid="{00000000-0005-0000-0000-0000791E0000}"/>
    <cellStyle name="Cálculo 2 3 3 35 4" xfId="30374" xr:uid="{00000000-0005-0000-0000-00007A1E0000}"/>
    <cellStyle name="Cálculo 2 3 3 35 5" xfId="15418" xr:uid="{00000000-0005-0000-0000-00007B1E0000}"/>
    <cellStyle name="Cálculo 2 3 3 36" xfId="1449" xr:uid="{00000000-0005-0000-0000-00007C1E0000}"/>
    <cellStyle name="Cálculo 2 3 3 36 2" xfId="10675" xr:uid="{00000000-0005-0000-0000-00007D1E0000}"/>
    <cellStyle name="Cálculo 2 3 3 36 2 2" xfId="32977" xr:uid="{00000000-0005-0000-0000-00007E1E0000}"/>
    <cellStyle name="Cálculo 2 3 3 36 2 3" xfId="37524" xr:uid="{00000000-0005-0000-0000-00007F1E0000}"/>
    <cellStyle name="Cálculo 2 3 3 36 2 4" xfId="19747" xr:uid="{00000000-0005-0000-0000-0000801E0000}"/>
    <cellStyle name="Cálculo 2 3 3 36 3" xfId="24320" xr:uid="{00000000-0005-0000-0000-0000811E0000}"/>
    <cellStyle name="Cálculo 2 3 3 36 4" xfId="30373" xr:uid="{00000000-0005-0000-0000-0000821E0000}"/>
    <cellStyle name="Cálculo 2 3 3 36 5" xfId="15419" xr:uid="{00000000-0005-0000-0000-0000831E0000}"/>
    <cellStyle name="Cálculo 2 3 3 37" xfId="1450" xr:uid="{00000000-0005-0000-0000-0000841E0000}"/>
    <cellStyle name="Cálculo 2 3 3 37 2" xfId="10676" xr:uid="{00000000-0005-0000-0000-0000851E0000}"/>
    <cellStyle name="Cálculo 2 3 3 37 2 2" xfId="32978" xr:uid="{00000000-0005-0000-0000-0000861E0000}"/>
    <cellStyle name="Cálculo 2 3 3 37 2 3" xfId="37525" xr:uid="{00000000-0005-0000-0000-0000871E0000}"/>
    <cellStyle name="Cálculo 2 3 3 37 2 4" xfId="19748" xr:uid="{00000000-0005-0000-0000-0000881E0000}"/>
    <cellStyle name="Cálculo 2 3 3 37 3" xfId="24321" xr:uid="{00000000-0005-0000-0000-0000891E0000}"/>
    <cellStyle name="Cálculo 2 3 3 37 4" xfId="30372" xr:uid="{00000000-0005-0000-0000-00008A1E0000}"/>
    <cellStyle name="Cálculo 2 3 3 37 5" xfId="15420" xr:uid="{00000000-0005-0000-0000-00008B1E0000}"/>
    <cellStyle name="Cálculo 2 3 3 38" xfId="1451" xr:uid="{00000000-0005-0000-0000-00008C1E0000}"/>
    <cellStyle name="Cálculo 2 3 3 38 2" xfId="10677" xr:uid="{00000000-0005-0000-0000-00008D1E0000}"/>
    <cellStyle name="Cálculo 2 3 3 38 2 2" xfId="32979" xr:uid="{00000000-0005-0000-0000-00008E1E0000}"/>
    <cellStyle name="Cálculo 2 3 3 38 2 3" xfId="37526" xr:uid="{00000000-0005-0000-0000-00008F1E0000}"/>
    <cellStyle name="Cálculo 2 3 3 38 2 4" xfId="19749" xr:uid="{00000000-0005-0000-0000-0000901E0000}"/>
    <cellStyle name="Cálculo 2 3 3 38 3" xfId="24322" xr:uid="{00000000-0005-0000-0000-0000911E0000}"/>
    <cellStyle name="Cálculo 2 3 3 38 4" xfId="30371" xr:uid="{00000000-0005-0000-0000-0000921E0000}"/>
    <cellStyle name="Cálculo 2 3 3 38 5" xfId="15421" xr:uid="{00000000-0005-0000-0000-0000931E0000}"/>
    <cellStyle name="Cálculo 2 3 3 39" xfId="1452" xr:uid="{00000000-0005-0000-0000-0000941E0000}"/>
    <cellStyle name="Cálculo 2 3 3 39 2" xfId="10678" xr:uid="{00000000-0005-0000-0000-0000951E0000}"/>
    <cellStyle name="Cálculo 2 3 3 39 2 2" xfId="32980" xr:uid="{00000000-0005-0000-0000-0000961E0000}"/>
    <cellStyle name="Cálculo 2 3 3 39 2 3" xfId="37527" xr:uid="{00000000-0005-0000-0000-0000971E0000}"/>
    <cellStyle name="Cálculo 2 3 3 39 2 4" xfId="19750" xr:uid="{00000000-0005-0000-0000-0000981E0000}"/>
    <cellStyle name="Cálculo 2 3 3 39 3" xfId="24323" xr:uid="{00000000-0005-0000-0000-0000991E0000}"/>
    <cellStyle name="Cálculo 2 3 3 39 4" xfId="30370" xr:uid="{00000000-0005-0000-0000-00009A1E0000}"/>
    <cellStyle name="Cálculo 2 3 3 39 5" xfId="15422" xr:uid="{00000000-0005-0000-0000-00009B1E0000}"/>
    <cellStyle name="Cálculo 2 3 3 4" xfId="1453" xr:uid="{00000000-0005-0000-0000-00009C1E0000}"/>
    <cellStyle name="Cálculo 2 3 3 4 2" xfId="10679" xr:uid="{00000000-0005-0000-0000-00009D1E0000}"/>
    <cellStyle name="Cálculo 2 3 3 4 2 2" xfId="32981" xr:uid="{00000000-0005-0000-0000-00009E1E0000}"/>
    <cellStyle name="Cálculo 2 3 3 4 2 3" xfId="37528" xr:uid="{00000000-0005-0000-0000-00009F1E0000}"/>
    <cellStyle name="Cálculo 2 3 3 4 2 4" xfId="19751" xr:uid="{00000000-0005-0000-0000-0000A01E0000}"/>
    <cellStyle name="Cálculo 2 3 3 4 3" xfId="24324" xr:uid="{00000000-0005-0000-0000-0000A11E0000}"/>
    <cellStyle name="Cálculo 2 3 3 4 4" xfId="30369" xr:uid="{00000000-0005-0000-0000-0000A21E0000}"/>
    <cellStyle name="Cálculo 2 3 3 4 5" xfId="15423" xr:uid="{00000000-0005-0000-0000-0000A31E0000}"/>
    <cellStyle name="Cálculo 2 3 3 40" xfId="1454" xr:uid="{00000000-0005-0000-0000-0000A41E0000}"/>
    <cellStyle name="Cálculo 2 3 3 40 2" xfId="10680" xr:uid="{00000000-0005-0000-0000-0000A51E0000}"/>
    <cellStyle name="Cálculo 2 3 3 40 2 2" xfId="32982" xr:uid="{00000000-0005-0000-0000-0000A61E0000}"/>
    <cellStyle name="Cálculo 2 3 3 40 2 3" xfId="37529" xr:uid="{00000000-0005-0000-0000-0000A71E0000}"/>
    <cellStyle name="Cálculo 2 3 3 40 2 4" xfId="19752" xr:uid="{00000000-0005-0000-0000-0000A81E0000}"/>
    <cellStyle name="Cálculo 2 3 3 40 3" xfId="24325" xr:uid="{00000000-0005-0000-0000-0000A91E0000}"/>
    <cellStyle name="Cálculo 2 3 3 40 4" xfId="30368" xr:uid="{00000000-0005-0000-0000-0000AA1E0000}"/>
    <cellStyle name="Cálculo 2 3 3 40 5" xfId="15424" xr:uid="{00000000-0005-0000-0000-0000AB1E0000}"/>
    <cellStyle name="Cálculo 2 3 3 41" xfId="1455" xr:uid="{00000000-0005-0000-0000-0000AC1E0000}"/>
    <cellStyle name="Cálculo 2 3 3 41 2" xfId="10681" xr:uid="{00000000-0005-0000-0000-0000AD1E0000}"/>
    <cellStyle name="Cálculo 2 3 3 41 2 2" xfId="32983" xr:uid="{00000000-0005-0000-0000-0000AE1E0000}"/>
    <cellStyle name="Cálculo 2 3 3 41 2 3" xfId="37530" xr:uid="{00000000-0005-0000-0000-0000AF1E0000}"/>
    <cellStyle name="Cálculo 2 3 3 41 2 4" xfId="19753" xr:uid="{00000000-0005-0000-0000-0000B01E0000}"/>
    <cellStyle name="Cálculo 2 3 3 41 3" xfId="24326" xr:uid="{00000000-0005-0000-0000-0000B11E0000}"/>
    <cellStyle name="Cálculo 2 3 3 41 4" xfId="30308" xr:uid="{00000000-0005-0000-0000-0000B21E0000}"/>
    <cellStyle name="Cálculo 2 3 3 41 5" xfId="15425" xr:uid="{00000000-0005-0000-0000-0000B31E0000}"/>
    <cellStyle name="Cálculo 2 3 3 42" xfId="1346" xr:uid="{00000000-0005-0000-0000-0000B41E0000}"/>
    <cellStyle name="Cálculo 2 3 3 42 2" xfId="10572" xr:uid="{00000000-0005-0000-0000-0000B51E0000}"/>
    <cellStyle name="Cálculo 2 3 3 42 2 2" xfId="32874" xr:uid="{00000000-0005-0000-0000-0000B61E0000}"/>
    <cellStyle name="Cálculo 2 3 3 42 2 3" xfId="37421" xr:uid="{00000000-0005-0000-0000-0000B71E0000}"/>
    <cellStyle name="Cálculo 2 3 3 42 2 4" xfId="19644" xr:uid="{00000000-0005-0000-0000-0000B81E0000}"/>
    <cellStyle name="Cálculo 2 3 3 42 3" xfId="24217" xr:uid="{00000000-0005-0000-0000-0000B91E0000}"/>
    <cellStyle name="Cálculo 2 3 3 42 4" xfId="30477" xr:uid="{00000000-0005-0000-0000-0000BA1E0000}"/>
    <cellStyle name="Cálculo 2 3 3 42 5" xfId="15316" xr:uid="{00000000-0005-0000-0000-0000BB1E0000}"/>
    <cellStyle name="Cálculo 2 3 3 43" xfId="9448" xr:uid="{00000000-0005-0000-0000-0000BC1E0000}"/>
    <cellStyle name="Cálculo 2 3 3 43 2" xfId="13773" xr:uid="{00000000-0005-0000-0000-0000BD1E0000}"/>
    <cellStyle name="Cálculo 2 3 3 43 2 2" xfId="36075" xr:uid="{00000000-0005-0000-0000-0000BE1E0000}"/>
    <cellStyle name="Cálculo 2 3 3 43 2 3" xfId="40622" xr:uid="{00000000-0005-0000-0000-0000BF1E0000}"/>
    <cellStyle name="Cálculo 2 3 3 43 2 4" xfId="22845" xr:uid="{00000000-0005-0000-0000-0000C01E0000}"/>
    <cellStyle name="Cálculo 2 3 3 43 3" xfId="31750" xr:uid="{00000000-0005-0000-0000-0000C11E0000}"/>
    <cellStyle name="Cálculo 2 3 3 43 4" xfId="36297" xr:uid="{00000000-0005-0000-0000-0000C21E0000}"/>
    <cellStyle name="Cálculo 2 3 3 43 5" xfId="18520" xr:uid="{00000000-0005-0000-0000-0000C31E0000}"/>
    <cellStyle name="Cálculo 2 3 3 44" xfId="380" xr:uid="{00000000-0005-0000-0000-0000C41E0000}"/>
    <cellStyle name="Cálculo 2 3 3 44 2" xfId="23251" xr:uid="{00000000-0005-0000-0000-0000C51E0000}"/>
    <cellStyle name="Cálculo 2 3 3 44 3" xfId="31436" xr:uid="{00000000-0005-0000-0000-0000C61E0000}"/>
    <cellStyle name="Cálculo 2 3 3 44 4" xfId="14350" xr:uid="{00000000-0005-0000-0000-0000C71E0000}"/>
    <cellStyle name="Cálculo 2 3 3 45" xfId="9692" xr:uid="{00000000-0005-0000-0000-0000C81E0000}"/>
    <cellStyle name="Cálculo 2 3 3 45 2" xfId="31994" xr:uid="{00000000-0005-0000-0000-0000C91E0000}"/>
    <cellStyle name="Cálculo 2 3 3 45 3" xfId="36541" xr:uid="{00000000-0005-0000-0000-0000CA1E0000}"/>
    <cellStyle name="Cálculo 2 3 3 45 4" xfId="18764" xr:uid="{00000000-0005-0000-0000-0000CB1E0000}"/>
    <cellStyle name="Cálculo 2 3 3 46" xfId="14082" xr:uid="{00000000-0005-0000-0000-0000CC1E0000}"/>
    <cellStyle name="Cálculo 2 3 3 47" xfId="31672" xr:uid="{00000000-0005-0000-0000-0000CD1E0000}"/>
    <cellStyle name="Cálculo 2 3 3 48" xfId="13953" xr:uid="{00000000-0005-0000-0000-0000CE1E0000}"/>
    <cellStyle name="Cálculo 2 3 3 5" xfId="1456" xr:uid="{00000000-0005-0000-0000-0000CF1E0000}"/>
    <cellStyle name="Cálculo 2 3 3 5 2" xfId="10682" xr:uid="{00000000-0005-0000-0000-0000D01E0000}"/>
    <cellStyle name="Cálculo 2 3 3 5 2 2" xfId="32984" xr:uid="{00000000-0005-0000-0000-0000D11E0000}"/>
    <cellStyle name="Cálculo 2 3 3 5 2 3" xfId="37531" xr:uid="{00000000-0005-0000-0000-0000D21E0000}"/>
    <cellStyle name="Cálculo 2 3 3 5 2 4" xfId="19754" xr:uid="{00000000-0005-0000-0000-0000D31E0000}"/>
    <cellStyle name="Cálculo 2 3 3 5 3" xfId="24327" xr:uid="{00000000-0005-0000-0000-0000D41E0000}"/>
    <cellStyle name="Cálculo 2 3 3 5 4" xfId="30367" xr:uid="{00000000-0005-0000-0000-0000D51E0000}"/>
    <cellStyle name="Cálculo 2 3 3 5 5" xfId="15426" xr:uid="{00000000-0005-0000-0000-0000D61E0000}"/>
    <cellStyle name="Cálculo 2 3 3 6" xfId="1457" xr:uid="{00000000-0005-0000-0000-0000D71E0000}"/>
    <cellStyle name="Cálculo 2 3 3 6 2" xfId="10683" xr:uid="{00000000-0005-0000-0000-0000D81E0000}"/>
    <cellStyle name="Cálculo 2 3 3 6 2 2" xfId="32985" xr:uid="{00000000-0005-0000-0000-0000D91E0000}"/>
    <cellStyle name="Cálculo 2 3 3 6 2 3" xfId="37532" xr:uid="{00000000-0005-0000-0000-0000DA1E0000}"/>
    <cellStyle name="Cálculo 2 3 3 6 2 4" xfId="19755" xr:uid="{00000000-0005-0000-0000-0000DB1E0000}"/>
    <cellStyle name="Cálculo 2 3 3 6 3" xfId="24328" xr:uid="{00000000-0005-0000-0000-0000DC1E0000}"/>
    <cellStyle name="Cálculo 2 3 3 6 4" xfId="30366" xr:uid="{00000000-0005-0000-0000-0000DD1E0000}"/>
    <cellStyle name="Cálculo 2 3 3 6 5" xfId="15427" xr:uid="{00000000-0005-0000-0000-0000DE1E0000}"/>
    <cellStyle name="Cálculo 2 3 3 7" xfId="1458" xr:uid="{00000000-0005-0000-0000-0000DF1E0000}"/>
    <cellStyle name="Cálculo 2 3 3 7 2" xfId="10684" xr:uid="{00000000-0005-0000-0000-0000E01E0000}"/>
    <cellStyle name="Cálculo 2 3 3 7 2 2" xfId="32986" xr:uid="{00000000-0005-0000-0000-0000E11E0000}"/>
    <cellStyle name="Cálculo 2 3 3 7 2 3" xfId="37533" xr:uid="{00000000-0005-0000-0000-0000E21E0000}"/>
    <cellStyle name="Cálculo 2 3 3 7 2 4" xfId="19756" xr:uid="{00000000-0005-0000-0000-0000E31E0000}"/>
    <cellStyle name="Cálculo 2 3 3 7 3" xfId="24329" xr:uid="{00000000-0005-0000-0000-0000E41E0000}"/>
    <cellStyle name="Cálculo 2 3 3 7 4" xfId="30365" xr:uid="{00000000-0005-0000-0000-0000E51E0000}"/>
    <cellStyle name="Cálculo 2 3 3 7 5" xfId="15428" xr:uid="{00000000-0005-0000-0000-0000E61E0000}"/>
    <cellStyle name="Cálculo 2 3 3 8" xfId="1459" xr:uid="{00000000-0005-0000-0000-0000E71E0000}"/>
    <cellStyle name="Cálculo 2 3 3 8 2" xfId="10685" xr:uid="{00000000-0005-0000-0000-0000E81E0000}"/>
    <cellStyle name="Cálculo 2 3 3 8 2 2" xfId="32987" xr:uid="{00000000-0005-0000-0000-0000E91E0000}"/>
    <cellStyle name="Cálculo 2 3 3 8 2 3" xfId="37534" xr:uid="{00000000-0005-0000-0000-0000EA1E0000}"/>
    <cellStyle name="Cálculo 2 3 3 8 2 4" xfId="19757" xr:uid="{00000000-0005-0000-0000-0000EB1E0000}"/>
    <cellStyle name="Cálculo 2 3 3 8 3" xfId="24330" xr:uid="{00000000-0005-0000-0000-0000EC1E0000}"/>
    <cellStyle name="Cálculo 2 3 3 8 4" xfId="30364" xr:uid="{00000000-0005-0000-0000-0000ED1E0000}"/>
    <cellStyle name="Cálculo 2 3 3 8 5" xfId="15429" xr:uid="{00000000-0005-0000-0000-0000EE1E0000}"/>
    <cellStyle name="Cálculo 2 3 3 9" xfId="1460" xr:uid="{00000000-0005-0000-0000-0000EF1E0000}"/>
    <cellStyle name="Cálculo 2 3 3 9 2" xfId="10686" xr:uid="{00000000-0005-0000-0000-0000F01E0000}"/>
    <cellStyle name="Cálculo 2 3 3 9 2 2" xfId="32988" xr:uid="{00000000-0005-0000-0000-0000F11E0000}"/>
    <cellStyle name="Cálculo 2 3 3 9 2 3" xfId="37535" xr:uid="{00000000-0005-0000-0000-0000F21E0000}"/>
    <cellStyle name="Cálculo 2 3 3 9 2 4" xfId="19758" xr:uid="{00000000-0005-0000-0000-0000F31E0000}"/>
    <cellStyle name="Cálculo 2 3 3 9 3" xfId="24331" xr:uid="{00000000-0005-0000-0000-0000F41E0000}"/>
    <cellStyle name="Cálculo 2 3 3 9 4" xfId="30363" xr:uid="{00000000-0005-0000-0000-0000F51E0000}"/>
    <cellStyle name="Cálculo 2 3 3 9 5" xfId="15430" xr:uid="{00000000-0005-0000-0000-0000F61E0000}"/>
    <cellStyle name="Cálculo 2 3 30" xfId="1461" xr:uid="{00000000-0005-0000-0000-0000F71E0000}"/>
    <cellStyle name="Cálculo 2 3 30 2" xfId="10687" xr:uid="{00000000-0005-0000-0000-0000F81E0000}"/>
    <cellStyle name="Cálculo 2 3 30 2 2" xfId="32989" xr:uid="{00000000-0005-0000-0000-0000F91E0000}"/>
    <cellStyle name="Cálculo 2 3 30 2 3" xfId="37536" xr:uid="{00000000-0005-0000-0000-0000FA1E0000}"/>
    <cellStyle name="Cálculo 2 3 30 2 4" xfId="19759" xr:uid="{00000000-0005-0000-0000-0000FB1E0000}"/>
    <cellStyle name="Cálculo 2 3 30 3" xfId="24332" xr:uid="{00000000-0005-0000-0000-0000FC1E0000}"/>
    <cellStyle name="Cálculo 2 3 30 4" xfId="30362" xr:uid="{00000000-0005-0000-0000-0000FD1E0000}"/>
    <cellStyle name="Cálculo 2 3 30 5" xfId="15431" xr:uid="{00000000-0005-0000-0000-0000FE1E0000}"/>
    <cellStyle name="Cálculo 2 3 31" xfId="1462" xr:uid="{00000000-0005-0000-0000-0000FF1E0000}"/>
    <cellStyle name="Cálculo 2 3 31 2" xfId="10688" xr:uid="{00000000-0005-0000-0000-0000001F0000}"/>
    <cellStyle name="Cálculo 2 3 31 2 2" xfId="32990" xr:uid="{00000000-0005-0000-0000-0000011F0000}"/>
    <cellStyle name="Cálculo 2 3 31 2 3" xfId="37537" xr:uid="{00000000-0005-0000-0000-0000021F0000}"/>
    <cellStyle name="Cálculo 2 3 31 2 4" xfId="19760" xr:uid="{00000000-0005-0000-0000-0000031F0000}"/>
    <cellStyle name="Cálculo 2 3 31 3" xfId="24333" xr:uid="{00000000-0005-0000-0000-0000041F0000}"/>
    <cellStyle name="Cálculo 2 3 31 4" xfId="30361" xr:uid="{00000000-0005-0000-0000-0000051F0000}"/>
    <cellStyle name="Cálculo 2 3 31 5" xfId="15432" xr:uid="{00000000-0005-0000-0000-0000061F0000}"/>
    <cellStyle name="Cálculo 2 3 32" xfId="1463" xr:uid="{00000000-0005-0000-0000-0000071F0000}"/>
    <cellStyle name="Cálculo 2 3 32 2" xfId="10689" xr:uid="{00000000-0005-0000-0000-0000081F0000}"/>
    <cellStyle name="Cálculo 2 3 32 2 2" xfId="32991" xr:uid="{00000000-0005-0000-0000-0000091F0000}"/>
    <cellStyle name="Cálculo 2 3 32 2 3" xfId="37538" xr:uid="{00000000-0005-0000-0000-00000A1F0000}"/>
    <cellStyle name="Cálculo 2 3 32 2 4" xfId="19761" xr:uid="{00000000-0005-0000-0000-00000B1F0000}"/>
    <cellStyle name="Cálculo 2 3 32 3" xfId="24334" xr:uid="{00000000-0005-0000-0000-00000C1F0000}"/>
    <cellStyle name="Cálculo 2 3 32 4" xfId="30360" xr:uid="{00000000-0005-0000-0000-00000D1F0000}"/>
    <cellStyle name="Cálculo 2 3 32 5" xfId="15433" xr:uid="{00000000-0005-0000-0000-00000E1F0000}"/>
    <cellStyle name="Cálculo 2 3 33" xfId="1464" xr:uid="{00000000-0005-0000-0000-00000F1F0000}"/>
    <cellStyle name="Cálculo 2 3 33 2" xfId="10690" xr:uid="{00000000-0005-0000-0000-0000101F0000}"/>
    <cellStyle name="Cálculo 2 3 33 2 2" xfId="32992" xr:uid="{00000000-0005-0000-0000-0000111F0000}"/>
    <cellStyle name="Cálculo 2 3 33 2 3" xfId="37539" xr:uid="{00000000-0005-0000-0000-0000121F0000}"/>
    <cellStyle name="Cálculo 2 3 33 2 4" xfId="19762" xr:uid="{00000000-0005-0000-0000-0000131F0000}"/>
    <cellStyle name="Cálculo 2 3 33 3" xfId="24335" xr:uid="{00000000-0005-0000-0000-0000141F0000}"/>
    <cellStyle name="Cálculo 2 3 33 4" xfId="30359" xr:uid="{00000000-0005-0000-0000-0000151F0000}"/>
    <cellStyle name="Cálculo 2 3 33 5" xfId="15434" xr:uid="{00000000-0005-0000-0000-0000161F0000}"/>
    <cellStyle name="Cálculo 2 3 34" xfId="1465" xr:uid="{00000000-0005-0000-0000-0000171F0000}"/>
    <cellStyle name="Cálculo 2 3 34 2" xfId="10691" xr:uid="{00000000-0005-0000-0000-0000181F0000}"/>
    <cellStyle name="Cálculo 2 3 34 2 2" xfId="32993" xr:uid="{00000000-0005-0000-0000-0000191F0000}"/>
    <cellStyle name="Cálculo 2 3 34 2 3" xfId="37540" xr:uid="{00000000-0005-0000-0000-00001A1F0000}"/>
    <cellStyle name="Cálculo 2 3 34 2 4" xfId="19763" xr:uid="{00000000-0005-0000-0000-00001B1F0000}"/>
    <cellStyle name="Cálculo 2 3 34 3" xfId="24336" xr:uid="{00000000-0005-0000-0000-00001C1F0000}"/>
    <cellStyle name="Cálculo 2 3 34 4" xfId="30358" xr:uid="{00000000-0005-0000-0000-00001D1F0000}"/>
    <cellStyle name="Cálculo 2 3 34 5" xfId="15435" xr:uid="{00000000-0005-0000-0000-00001E1F0000}"/>
    <cellStyle name="Cálculo 2 3 35" xfId="1466" xr:uid="{00000000-0005-0000-0000-00001F1F0000}"/>
    <cellStyle name="Cálculo 2 3 35 2" xfId="10692" xr:uid="{00000000-0005-0000-0000-0000201F0000}"/>
    <cellStyle name="Cálculo 2 3 35 2 2" xfId="32994" xr:uid="{00000000-0005-0000-0000-0000211F0000}"/>
    <cellStyle name="Cálculo 2 3 35 2 3" xfId="37541" xr:uid="{00000000-0005-0000-0000-0000221F0000}"/>
    <cellStyle name="Cálculo 2 3 35 2 4" xfId="19764" xr:uid="{00000000-0005-0000-0000-0000231F0000}"/>
    <cellStyle name="Cálculo 2 3 35 3" xfId="24337" xr:uid="{00000000-0005-0000-0000-0000241F0000}"/>
    <cellStyle name="Cálculo 2 3 35 4" xfId="30357" xr:uid="{00000000-0005-0000-0000-0000251F0000}"/>
    <cellStyle name="Cálculo 2 3 35 5" xfId="15436" xr:uid="{00000000-0005-0000-0000-0000261F0000}"/>
    <cellStyle name="Cálculo 2 3 36" xfId="1210" xr:uid="{00000000-0005-0000-0000-0000271F0000}"/>
    <cellStyle name="Cálculo 2 3 36 2" xfId="10436" xr:uid="{00000000-0005-0000-0000-0000281F0000}"/>
    <cellStyle name="Cálculo 2 3 36 2 2" xfId="32738" xr:uid="{00000000-0005-0000-0000-0000291F0000}"/>
    <cellStyle name="Cálculo 2 3 36 2 3" xfId="37285" xr:uid="{00000000-0005-0000-0000-00002A1F0000}"/>
    <cellStyle name="Cálculo 2 3 36 2 4" xfId="19508" xr:uid="{00000000-0005-0000-0000-00002B1F0000}"/>
    <cellStyle name="Cálculo 2 3 36 3" xfId="24081" xr:uid="{00000000-0005-0000-0000-00002C1F0000}"/>
    <cellStyle name="Cálculo 2 3 36 4" xfId="30613" xr:uid="{00000000-0005-0000-0000-00002D1F0000}"/>
    <cellStyle name="Cálculo 2 3 36 5" xfId="15180" xr:uid="{00000000-0005-0000-0000-00002E1F0000}"/>
    <cellStyle name="Cálculo 2 3 37" xfId="9432" xr:uid="{00000000-0005-0000-0000-00002F1F0000}"/>
    <cellStyle name="Cálculo 2 3 37 2" xfId="13757" xr:uid="{00000000-0005-0000-0000-0000301F0000}"/>
    <cellStyle name="Cálculo 2 3 37 2 2" xfId="36059" xr:uid="{00000000-0005-0000-0000-0000311F0000}"/>
    <cellStyle name="Cálculo 2 3 37 2 3" xfId="40606" xr:uid="{00000000-0005-0000-0000-0000321F0000}"/>
    <cellStyle name="Cálculo 2 3 37 2 4" xfId="22829" xr:uid="{00000000-0005-0000-0000-0000331F0000}"/>
    <cellStyle name="Cálculo 2 3 37 3" xfId="31734" xr:uid="{00000000-0005-0000-0000-0000341F0000}"/>
    <cellStyle name="Cálculo 2 3 37 4" xfId="36281" xr:uid="{00000000-0005-0000-0000-0000351F0000}"/>
    <cellStyle name="Cálculo 2 3 37 5" xfId="18504" xr:uid="{00000000-0005-0000-0000-0000361F0000}"/>
    <cellStyle name="Cálculo 2 3 38" xfId="9687" xr:uid="{00000000-0005-0000-0000-0000371F0000}"/>
    <cellStyle name="Cálculo 2 3 38 2" xfId="31989" xr:uid="{00000000-0005-0000-0000-0000381F0000}"/>
    <cellStyle name="Cálculo 2 3 38 3" xfId="36536" xr:uid="{00000000-0005-0000-0000-0000391F0000}"/>
    <cellStyle name="Cálculo 2 3 38 4" xfId="18759" xr:uid="{00000000-0005-0000-0000-00003A1F0000}"/>
    <cellStyle name="Cálculo 2 3 39" xfId="14113" xr:uid="{00000000-0005-0000-0000-00003B1F0000}"/>
    <cellStyle name="Cálculo 2 3 4" xfId="252" xr:uid="{00000000-0005-0000-0000-00003C1F0000}"/>
    <cellStyle name="Cálculo 2 3 4 10" xfId="1468" xr:uid="{00000000-0005-0000-0000-00003D1F0000}"/>
    <cellStyle name="Cálculo 2 3 4 10 2" xfId="10694" xr:uid="{00000000-0005-0000-0000-00003E1F0000}"/>
    <cellStyle name="Cálculo 2 3 4 10 2 2" xfId="32996" xr:uid="{00000000-0005-0000-0000-00003F1F0000}"/>
    <cellStyle name="Cálculo 2 3 4 10 2 3" xfId="37543" xr:uid="{00000000-0005-0000-0000-0000401F0000}"/>
    <cellStyle name="Cálculo 2 3 4 10 2 4" xfId="19766" xr:uid="{00000000-0005-0000-0000-0000411F0000}"/>
    <cellStyle name="Cálculo 2 3 4 10 3" xfId="24339" xr:uid="{00000000-0005-0000-0000-0000421F0000}"/>
    <cellStyle name="Cálculo 2 3 4 10 4" xfId="30355" xr:uid="{00000000-0005-0000-0000-0000431F0000}"/>
    <cellStyle name="Cálculo 2 3 4 10 5" xfId="15438" xr:uid="{00000000-0005-0000-0000-0000441F0000}"/>
    <cellStyle name="Cálculo 2 3 4 11" xfId="1469" xr:uid="{00000000-0005-0000-0000-0000451F0000}"/>
    <cellStyle name="Cálculo 2 3 4 11 2" xfId="10695" xr:uid="{00000000-0005-0000-0000-0000461F0000}"/>
    <cellStyle name="Cálculo 2 3 4 11 2 2" xfId="32997" xr:uid="{00000000-0005-0000-0000-0000471F0000}"/>
    <cellStyle name="Cálculo 2 3 4 11 2 3" xfId="37544" xr:uid="{00000000-0005-0000-0000-0000481F0000}"/>
    <cellStyle name="Cálculo 2 3 4 11 2 4" xfId="19767" xr:uid="{00000000-0005-0000-0000-0000491F0000}"/>
    <cellStyle name="Cálculo 2 3 4 11 3" xfId="24340" xr:uid="{00000000-0005-0000-0000-00004A1F0000}"/>
    <cellStyle name="Cálculo 2 3 4 11 4" xfId="30354" xr:uid="{00000000-0005-0000-0000-00004B1F0000}"/>
    <cellStyle name="Cálculo 2 3 4 11 5" xfId="15439" xr:uid="{00000000-0005-0000-0000-00004C1F0000}"/>
    <cellStyle name="Cálculo 2 3 4 12" xfId="1470" xr:uid="{00000000-0005-0000-0000-00004D1F0000}"/>
    <cellStyle name="Cálculo 2 3 4 12 2" xfId="10696" xr:uid="{00000000-0005-0000-0000-00004E1F0000}"/>
    <cellStyle name="Cálculo 2 3 4 12 2 2" xfId="32998" xr:uid="{00000000-0005-0000-0000-00004F1F0000}"/>
    <cellStyle name="Cálculo 2 3 4 12 2 3" xfId="37545" xr:uid="{00000000-0005-0000-0000-0000501F0000}"/>
    <cellStyle name="Cálculo 2 3 4 12 2 4" xfId="19768" xr:uid="{00000000-0005-0000-0000-0000511F0000}"/>
    <cellStyle name="Cálculo 2 3 4 12 3" xfId="24341" xr:uid="{00000000-0005-0000-0000-0000521F0000}"/>
    <cellStyle name="Cálculo 2 3 4 12 4" xfId="30353" xr:uid="{00000000-0005-0000-0000-0000531F0000}"/>
    <cellStyle name="Cálculo 2 3 4 12 5" xfId="15440" xr:uid="{00000000-0005-0000-0000-0000541F0000}"/>
    <cellStyle name="Cálculo 2 3 4 13" xfId="1471" xr:uid="{00000000-0005-0000-0000-0000551F0000}"/>
    <cellStyle name="Cálculo 2 3 4 13 2" xfId="10697" xr:uid="{00000000-0005-0000-0000-0000561F0000}"/>
    <cellStyle name="Cálculo 2 3 4 13 2 2" xfId="32999" xr:uid="{00000000-0005-0000-0000-0000571F0000}"/>
    <cellStyle name="Cálculo 2 3 4 13 2 3" xfId="37546" xr:uid="{00000000-0005-0000-0000-0000581F0000}"/>
    <cellStyle name="Cálculo 2 3 4 13 2 4" xfId="19769" xr:uid="{00000000-0005-0000-0000-0000591F0000}"/>
    <cellStyle name="Cálculo 2 3 4 13 3" xfId="24342" xr:uid="{00000000-0005-0000-0000-00005A1F0000}"/>
    <cellStyle name="Cálculo 2 3 4 13 4" xfId="30352" xr:uid="{00000000-0005-0000-0000-00005B1F0000}"/>
    <cellStyle name="Cálculo 2 3 4 13 5" xfId="15441" xr:uid="{00000000-0005-0000-0000-00005C1F0000}"/>
    <cellStyle name="Cálculo 2 3 4 14" xfId="1472" xr:uid="{00000000-0005-0000-0000-00005D1F0000}"/>
    <cellStyle name="Cálculo 2 3 4 14 2" xfId="10698" xr:uid="{00000000-0005-0000-0000-00005E1F0000}"/>
    <cellStyle name="Cálculo 2 3 4 14 2 2" xfId="33000" xr:uid="{00000000-0005-0000-0000-00005F1F0000}"/>
    <cellStyle name="Cálculo 2 3 4 14 2 3" xfId="37547" xr:uid="{00000000-0005-0000-0000-0000601F0000}"/>
    <cellStyle name="Cálculo 2 3 4 14 2 4" xfId="19770" xr:uid="{00000000-0005-0000-0000-0000611F0000}"/>
    <cellStyle name="Cálculo 2 3 4 14 3" xfId="24343" xr:uid="{00000000-0005-0000-0000-0000621F0000}"/>
    <cellStyle name="Cálculo 2 3 4 14 4" xfId="30351" xr:uid="{00000000-0005-0000-0000-0000631F0000}"/>
    <cellStyle name="Cálculo 2 3 4 14 5" xfId="15442" xr:uid="{00000000-0005-0000-0000-0000641F0000}"/>
    <cellStyle name="Cálculo 2 3 4 15" xfId="1473" xr:uid="{00000000-0005-0000-0000-0000651F0000}"/>
    <cellStyle name="Cálculo 2 3 4 15 2" xfId="10699" xr:uid="{00000000-0005-0000-0000-0000661F0000}"/>
    <cellStyle name="Cálculo 2 3 4 15 2 2" xfId="33001" xr:uid="{00000000-0005-0000-0000-0000671F0000}"/>
    <cellStyle name="Cálculo 2 3 4 15 2 3" xfId="37548" xr:uid="{00000000-0005-0000-0000-0000681F0000}"/>
    <cellStyle name="Cálculo 2 3 4 15 2 4" xfId="19771" xr:uid="{00000000-0005-0000-0000-0000691F0000}"/>
    <cellStyle name="Cálculo 2 3 4 15 3" xfId="24344" xr:uid="{00000000-0005-0000-0000-00006A1F0000}"/>
    <cellStyle name="Cálculo 2 3 4 15 4" xfId="30319" xr:uid="{00000000-0005-0000-0000-00006B1F0000}"/>
    <cellStyle name="Cálculo 2 3 4 15 5" xfId="15443" xr:uid="{00000000-0005-0000-0000-00006C1F0000}"/>
    <cellStyle name="Cálculo 2 3 4 16" xfId="1474" xr:uid="{00000000-0005-0000-0000-00006D1F0000}"/>
    <cellStyle name="Cálculo 2 3 4 16 2" xfId="10700" xr:uid="{00000000-0005-0000-0000-00006E1F0000}"/>
    <cellStyle name="Cálculo 2 3 4 16 2 2" xfId="33002" xr:uid="{00000000-0005-0000-0000-00006F1F0000}"/>
    <cellStyle name="Cálculo 2 3 4 16 2 3" xfId="37549" xr:uid="{00000000-0005-0000-0000-0000701F0000}"/>
    <cellStyle name="Cálculo 2 3 4 16 2 4" xfId="19772" xr:uid="{00000000-0005-0000-0000-0000711F0000}"/>
    <cellStyle name="Cálculo 2 3 4 16 3" xfId="24345" xr:uid="{00000000-0005-0000-0000-0000721F0000}"/>
    <cellStyle name="Cálculo 2 3 4 16 4" xfId="30350" xr:uid="{00000000-0005-0000-0000-0000731F0000}"/>
    <cellStyle name="Cálculo 2 3 4 16 5" xfId="15444" xr:uid="{00000000-0005-0000-0000-0000741F0000}"/>
    <cellStyle name="Cálculo 2 3 4 17" xfId="1475" xr:uid="{00000000-0005-0000-0000-0000751F0000}"/>
    <cellStyle name="Cálculo 2 3 4 17 2" xfId="10701" xr:uid="{00000000-0005-0000-0000-0000761F0000}"/>
    <cellStyle name="Cálculo 2 3 4 17 2 2" xfId="33003" xr:uid="{00000000-0005-0000-0000-0000771F0000}"/>
    <cellStyle name="Cálculo 2 3 4 17 2 3" xfId="37550" xr:uid="{00000000-0005-0000-0000-0000781F0000}"/>
    <cellStyle name="Cálculo 2 3 4 17 2 4" xfId="19773" xr:uid="{00000000-0005-0000-0000-0000791F0000}"/>
    <cellStyle name="Cálculo 2 3 4 17 3" xfId="24346" xr:uid="{00000000-0005-0000-0000-00007A1F0000}"/>
    <cellStyle name="Cálculo 2 3 4 17 4" xfId="30349" xr:uid="{00000000-0005-0000-0000-00007B1F0000}"/>
    <cellStyle name="Cálculo 2 3 4 17 5" xfId="15445" xr:uid="{00000000-0005-0000-0000-00007C1F0000}"/>
    <cellStyle name="Cálculo 2 3 4 18" xfId="1476" xr:uid="{00000000-0005-0000-0000-00007D1F0000}"/>
    <cellStyle name="Cálculo 2 3 4 18 2" xfId="10702" xr:uid="{00000000-0005-0000-0000-00007E1F0000}"/>
    <cellStyle name="Cálculo 2 3 4 18 2 2" xfId="33004" xr:uid="{00000000-0005-0000-0000-00007F1F0000}"/>
    <cellStyle name="Cálculo 2 3 4 18 2 3" xfId="37551" xr:uid="{00000000-0005-0000-0000-0000801F0000}"/>
    <cellStyle name="Cálculo 2 3 4 18 2 4" xfId="19774" xr:uid="{00000000-0005-0000-0000-0000811F0000}"/>
    <cellStyle name="Cálculo 2 3 4 18 3" xfId="24347" xr:uid="{00000000-0005-0000-0000-0000821F0000}"/>
    <cellStyle name="Cálculo 2 3 4 18 4" xfId="30348" xr:uid="{00000000-0005-0000-0000-0000831F0000}"/>
    <cellStyle name="Cálculo 2 3 4 18 5" xfId="15446" xr:uid="{00000000-0005-0000-0000-0000841F0000}"/>
    <cellStyle name="Cálculo 2 3 4 19" xfId="1477" xr:uid="{00000000-0005-0000-0000-0000851F0000}"/>
    <cellStyle name="Cálculo 2 3 4 19 2" xfId="10703" xr:uid="{00000000-0005-0000-0000-0000861F0000}"/>
    <cellStyle name="Cálculo 2 3 4 19 2 2" xfId="33005" xr:uid="{00000000-0005-0000-0000-0000871F0000}"/>
    <cellStyle name="Cálculo 2 3 4 19 2 3" xfId="37552" xr:uid="{00000000-0005-0000-0000-0000881F0000}"/>
    <cellStyle name="Cálculo 2 3 4 19 2 4" xfId="19775" xr:uid="{00000000-0005-0000-0000-0000891F0000}"/>
    <cellStyle name="Cálculo 2 3 4 19 3" xfId="24348" xr:uid="{00000000-0005-0000-0000-00008A1F0000}"/>
    <cellStyle name="Cálculo 2 3 4 19 4" xfId="30347" xr:uid="{00000000-0005-0000-0000-00008B1F0000}"/>
    <cellStyle name="Cálculo 2 3 4 19 5" xfId="15447" xr:uid="{00000000-0005-0000-0000-00008C1F0000}"/>
    <cellStyle name="Cálculo 2 3 4 2" xfId="320" xr:uid="{00000000-0005-0000-0000-00008D1F0000}"/>
    <cellStyle name="Cálculo 2 3 4 2 10" xfId="1479" xr:uid="{00000000-0005-0000-0000-00008E1F0000}"/>
    <cellStyle name="Cálculo 2 3 4 2 10 2" xfId="10705" xr:uid="{00000000-0005-0000-0000-00008F1F0000}"/>
    <cellStyle name="Cálculo 2 3 4 2 10 2 2" xfId="33007" xr:uid="{00000000-0005-0000-0000-0000901F0000}"/>
    <cellStyle name="Cálculo 2 3 4 2 10 2 3" xfId="37554" xr:uid="{00000000-0005-0000-0000-0000911F0000}"/>
    <cellStyle name="Cálculo 2 3 4 2 10 2 4" xfId="19777" xr:uid="{00000000-0005-0000-0000-0000921F0000}"/>
    <cellStyle name="Cálculo 2 3 4 2 10 3" xfId="24350" xr:uid="{00000000-0005-0000-0000-0000931F0000}"/>
    <cellStyle name="Cálculo 2 3 4 2 10 4" xfId="30345" xr:uid="{00000000-0005-0000-0000-0000941F0000}"/>
    <cellStyle name="Cálculo 2 3 4 2 10 5" xfId="15449" xr:uid="{00000000-0005-0000-0000-0000951F0000}"/>
    <cellStyle name="Cálculo 2 3 4 2 11" xfId="1480" xr:uid="{00000000-0005-0000-0000-0000961F0000}"/>
    <cellStyle name="Cálculo 2 3 4 2 11 2" xfId="10706" xr:uid="{00000000-0005-0000-0000-0000971F0000}"/>
    <cellStyle name="Cálculo 2 3 4 2 11 2 2" xfId="33008" xr:uid="{00000000-0005-0000-0000-0000981F0000}"/>
    <cellStyle name="Cálculo 2 3 4 2 11 2 3" xfId="37555" xr:uid="{00000000-0005-0000-0000-0000991F0000}"/>
    <cellStyle name="Cálculo 2 3 4 2 11 2 4" xfId="19778" xr:uid="{00000000-0005-0000-0000-00009A1F0000}"/>
    <cellStyle name="Cálculo 2 3 4 2 11 3" xfId="24351" xr:uid="{00000000-0005-0000-0000-00009B1F0000}"/>
    <cellStyle name="Cálculo 2 3 4 2 11 4" xfId="30344" xr:uid="{00000000-0005-0000-0000-00009C1F0000}"/>
    <cellStyle name="Cálculo 2 3 4 2 11 5" xfId="15450" xr:uid="{00000000-0005-0000-0000-00009D1F0000}"/>
    <cellStyle name="Cálculo 2 3 4 2 12" xfId="1481" xr:uid="{00000000-0005-0000-0000-00009E1F0000}"/>
    <cellStyle name="Cálculo 2 3 4 2 12 2" xfId="10707" xr:uid="{00000000-0005-0000-0000-00009F1F0000}"/>
    <cellStyle name="Cálculo 2 3 4 2 12 2 2" xfId="33009" xr:uid="{00000000-0005-0000-0000-0000A01F0000}"/>
    <cellStyle name="Cálculo 2 3 4 2 12 2 3" xfId="37556" xr:uid="{00000000-0005-0000-0000-0000A11F0000}"/>
    <cellStyle name="Cálculo 2 3 4 2 12 2 4" xfId="19779" xr:uid="{00000000-0005-0000-0000-0000A21F0000}"/>
    <cellStyle name="Cálculo 2 3 4 2 12 3" xfId="24352" xr:uid="{00000000-0005-0000-0000-0000A31F0000}"/>
    <cellStyle name="Cálculo 2 3 4 2 12 4" xfId="30343" xr:uid="{00000000-0005-0000-0000-0000A41F0000}"/>
    <cellStyle name="Cálculo 2 3 4 2 12 5" xfId="15451" xr:uid="{00000000-0005-0000-0000-0000A51F0000}"/>
    <cellStyle name="Cálculo 2 3 4 2 13" xfId="1482" xr:uid="{00000000-0005-0000-0000-0000A61F0000}"/>
    <cellStyle name="Cálculo 2 3 4 2 13 2" xfId="10708" xr:uid="{00000000-0005-0000-0000-0000A71F0000}"/>
    <cellStyle name="Cálculo 2 3 4 2 13 2 2" xfId="33010" xr:uid="{00000000-0005-0000-0000-0000A81F0000}"/>
    <cellStyle name="Cálculo 2 3 4 2 13 2 3" xfId="37557" xr:uid="{00000000-0005-0000-0000-0000A91F0000}"/>
    <cellStyle name="Cálculo 2 3 4 2 13 2 4" xfId="19780" xr:uid="{00000000-0005-0000-0000-0000AA1F0000}"/>
    <cellStyle name="Cálculo 2 3 4 2 13 3" xfId="24353" xr:uid="{00000000-0005-0000-0000-0000AB1F0000}"/>
    <cellStyle name="Cálculo 2 3 4 2 13 4" xfId="30342" xr:uid="{00000000-0005-0000-0000-0000AC1F0000}"/>
    <cellStyle name="Cálculo 2 3 4 2 13 5" xfId="15452" xr:uid="{00000000-0005-0000-0000-0000AD1F0000}"/>
    <cellStyle name="Cálculo 2 3 4 2 14" xfId="1483" xr:uid="{00000000-0005-0000-0000-0000AE1F0000}"/>
    <cellStyle name="Cálculo 2 3 4 2 14 2" xfId="10709" xr:uid="{00000000-0005-0000-0000-0000AF1F0000}"/>
    <cellStyle name="Cálculo 2 3 4 2 14 2 2" xfId="33011" xr:uid="{00000000-0005-0000-0000-0000B01F0000}"/>
    <cellStyle name="Cálculo 2 3 4 2 14 2 3" xfId="37558" xr:uid="{00000000-0005-0000-0000-0000B11F0000}"/>
    <cellStyle name="Cálculo 2 3 4 2 14 2 4" xfId="19781" xr:uid="{00000000-0005-0000-0000-0000B21F0000}"/>
    <cellStyle name="Cálculo 2 3 4 2 14 3" xfId="24354" xr:uid="{00000000-0005-0000-0000-0000B31F0000}"/>
    <cellStyle name="Cálculo 2 3 4 2 14 4" xfId="30341" xr:uid="{00000000-0005-0000-0000-0000B41F0000}"/>
    <cellStyle name="Cálculo 2 3 4 2 14 5" xfId="15453" xr:uid="{00000000-0005-0000-0000-0000B51F0000}"/>
    <cellStyle name="Cálculo 2 3 4 2 15" xfId="1484" xr:uid="{00000000-0005-0000-0000-0000B61F0000}"/>
    <cellStyle name="Cálculo 2 3 4 2 15 2" xfId="10710" xr:uid="{00000000-0005-0000-0000-0000B71F0000}"/>
    <cellStyle name="Cálculo 2 3 4 2 15 2 2" xfId="33012" xr:uid="{00000000-0005-0000-0000-0000B81F0000}"/>
    <cellStyle name="Cálculo 2 3 4 2 15 2 3" xfId="37559" xr:uid="{00000000-0005-0000-0000-0000B91F0000}"/>
    <cellStyle name="Cálculo 2 3 4 2 15 2 4" xfId="19782" xr:uid="{00000000-0005-0000-0000-0000BA1F0000}"/>
    <cellStyle name="Cálculo 2 3 4 2 15 3" xfId="24355" xr:uid="{00000000-0005-0000-0000-0000BB1F0000}"/>
    <cellStyle name="Cálculo 2 3 4 2 15 4" xfId="30340" xr:uid="{00000000-0005-0000-0000-0000BC1F0000}"/>
    <cellStyle name="Cálculo 2 3 4 2 15 5" xfId="15454" xr:uid="{00000000-0005-0000-0000-0000BD1F0000}"/>
    <cellStyle name="Cálculo 2 3 4 2 16" xfId="1485" xr:uid="{00000000-0005-0000-0000-0000BE1F0000}"/>
    <cellStyle name="Cálculo 2 3 4 2 16 2" xfId="10711" xr:uid="{00000000-0005-0000-0000-0000BF1F0000}"/>
    <cellStyle name="Cálculo 2 3 4 2 16 2 2" xfId="33013" xr:uid="{00000000-0005-0000-0000-0000C01F0000}"/>
    <cellStyle name="Cálculo 2 3 4 2 16 2 3" xfId="37560" xr:uid="{00000000-0005-0000-0000-0000C11F0000}"/>
    <cellStyle name="Cálculo 2 3 4 2 16 2 4" xfId="19783" xr:uid="{00000000-0005-0000-0000-0000C21F0000}"/>
    <cellStyle name="Cálculo 2 3 4 2 16 3" xfId="24356" xr:uid="{00000000-0005-0000-0000-0000C31F0000}"/>
    <cellStyle name="Cálculo 2 3 4 2 16 4" xfId="30339" xr:uid="{00000000-0005-0000-0000-0000C41F0000}"/>
    <cellStyle name="Cálculo 2 3 4 2 16 5" xfId="15455" xr:uid="{00000000-0005-0000-0000-0000C51F0000}"/>
    <cellStyle name="Cálculo 2 3 4 2 17" xfId="1486" xr:uid="{00000000-0005-0000-0000-0000C61F0000}"/>
    <cellStyle name="Cálculo 2 3 4 2 17 2" xfId="10712" xr:uid="{00000000-0005-0000-0000-0000C71F0000}"/>
    <cellStyle name="Cálculo 2 3 4 2 17 2 2" xfId="33014" xr:uid="{00000000-0005-0000-0000-0000C81F0000}"/>
    <cellStyle name="Cálculo 2 3 4 2 17 2 3" xfId="37561" xr:uid="{00000000-0005-0000-0000-0000C91F0000}"/>
    <cellStyle name="Cálculo 2 3 4 2 17 2 4" xfId="19784" xr:uid="{00000000-0005-0000-0000-0000CA1F0000}"/>
    <cellStyle name="Cálculo 2 3 4 2 17 3" xfId="24357" xr:uid="{00000000-0005-0000-0000-0000CB1F0000}"/>
    <cellStyle name="Cálculo 2 3 4 2 17 4" xfId="30338" xr:uid="{00000000-0005-0000-0000-0000CC1F0000}"/>
    <cellStyle name="Cálculo 2 3 4 2 17 5" xfId="15456" xr:uid="{00000000-0005-0000-0000-0000CD1F0000}"/>
    <cellStyle name="Cálculo 2 3 4 2 18" xfId="1487" xr:uid="{00000000-0005-0000-0000-0000CE1F0000}"/>
    <cellStyle name="Cálculo 2 3 4 2 18 2" xfId="10713" xr:uid="{00000000-0005-0000-0000-0000CF1F0000}"/>
    <cellStyle name="Cálculo 2 3 4 2 18 2 2" xfId="33015" xr:uid="{00000000-0005-0000-0000-0000D01F0000}"/>
    <cellStyle name="Cálculo 2 3 4 2 18 2 3" xfId="37562" xr:uid="{00000000-0005-0000-0000-0000D11F0000}"/>
    <cellStyle name="Cálculo 2 3 4 2 18 2 4" xfId="19785" xr:uid="{00000000-0005-0000-0000-0000D21F0000}"/>
    <cellStyle name="Cálculo 2 3 4 2 18 3" xfId="24358" xr:uid="{00000000-0005-0000-0000-0000D31F0000}"/>
    <cellStyle name="Cálculo 2 3 4 2 18 4" xfId="30337" xr:uid="{00000000-0005-0000-0000-0000D41F0000}"/>
    <cellStyle name="Cálculo 2 3 4 2 18 5" xfId="15457" xr:uid="{00000000-0005-0000-0000-0000D51F0000}"/>
    <cellStyle name="Cálculo 2 3 4 2 19" xfId="1488" xr:uid="{00000000-0005-0000-0000-0000D61F0000}"/>
    <cellStyle name="Cálculo 2 3 4 2 19 2" xfId="10714" xr:uid="{00000000-0005-0000-0000-0000D71F0000}"/>
    <cellStyle name="Cálculo 2 3 4 2 19 2 2" xfId="33016" xr:uid="{00000000-0005-0000-0000-0000D81F0000}"/>
    <cellStyle name="Cálculo 2 3 4 2 19 2 3" xfId="37563" xr:uid="{00000000-0005-0000-0000-0000D91F0000}"/>
    <cellStyle name="Cálculo 2 3 4 2 19 2 4" xfId="19786" xr:uid="{00000000-0005-0000-0000-0000DA1F0000}"/>
    <cellStyle name="Cálculo 2 3 4 2 19 3" xfId="24359" xr:uid="{00000000-0005-0000-0000-0000DB1F0000}"/>
    <cellStyle name="Cálculo 2 3 4 2 19 4" xfId="30336" xr:uid="{00000000-0005-0000-0000-0000DC1F0000}"/>
    <cellStyle name="Cálculo 2 3 4 2 19 5" xfId="15458" xr:uid="{00000000-0005-0000-0000-0000DD1F0000}"/>
    <cellStyle name="Cálculo 2 3 4 2 2" xfId="1489" xr:uid="{00000000-0005-0000-0000-0000DE1F0000}"/>
    <cellStyle name="Cálculo 2 3 4 2 2 2" xfId="10715" xr:uid="{00000000-0005-0000-0000-0000DF1F0000}"/>
    <cellStyle name="Cálculo 2 3 4 2 2 2 2" xfId="33017" xr:uid="{00000000-0005-0000-0000-0000E01F0000}"/>
    <cellStyle name="Cálculo 2 3 4 2 2 2 3" xfId="37564" xr:uid="{00000000-0005-0000-0000-0000E11F0000}"/>
    <cellStyle name="Cálculo 2 3 4 2 2 2 4" xfId="19787" xr:uid="{00000000-0005-0000-0000-0000E21F0000}"/>
    <cellStyle name="Cálculo 2 3 4 2 2 3" xfId="24360" xr:uid="{00000000-0005-0000-0000-0000E31F0000}"/>
    <cellStyle name="Cálculo 2 3 4 2 2 4" xfId="30335" xr:uid="{00000000-0005-0000-0000-0000E41F0000}"/>
    <cellStyle name="Cálculo 2 3 4 2 2 5" xfId="15459" xr:uid="{00000000-0005-0000-0000-0000E51F0000}"/>
    <cellStyle name="Cálculo 2 3 4 2 20" xfId="1490" xr:uid="{00000000-0005-0000-0000-0000E61F0000}"/>
    <cellStyle name="Cálculo 2 3 4 2 20 2" xfId="10716" xr:uid="{00000000-0005-0000-0000-0000E71F0000}"/>
    <cellStyle name="Cálculo 2 3 4 2 20 2 2" xfId="33018" xr:uid="{00000000-0005-0000-0000-0000E81F0000}"/>
    <cellStyle name="Cálculo 2 3 4 2 20 2 3" xfId="37565" xr:uid="{00000000-0005-0000-0000-0000E91F0000}"/>
    <cellStyle name="Cálculo 2 3 4 2 20 2 4" xfId="19788" xr:uid="{00000000-0005-0000-0000-0000EA1F0000}"/>
    <cellStyle name="Cálculo 2 3 4 2 20 3" xfId="24361" xr:uid="{00000000-0005-0000-0000-0000EB1F0000}"/>
    <cellStyle name="Cálculo 2 3 4 2 20 4" xfId="30334" xr:uid="{00000000-0005-0000-0000-0000EC1F0000}"/>
    <cellStyle name="Cálculo 2 3 4 2 20 5" xfId="15460" xr:uid="{00000000-0005-0000-0000-0000ED1F0000}"/>
    <cellStyle name="Cálculo 2 3 4 2 21" xfId="1491" xr:uid="{00000000-0005-0000-0000-0000EE1F0000}"/>
    <cellStyle name="Cálculo 2 3 4 2 21 2" xfId="10717" xr:uid="{00000000-0005-0000-0000-0000EF1F0000}"/>
    <cellStyle name="Cálculo 2 3 4 2 21 2 2" xfId="33019" xr:uid="{00000000-0005-0000-0000-0000F01F0000}"/>
    <cellStyle name="Cálculo 2 3 4 2 21 2 3" xfId="37566" xr:uid="{00000000-0005-0000-0000-0000F11F0000}"/>
    <cellStyle name="Cálculo 2 3 4 2 21 2 4" xfId="19789" xr:uid="{00000000-0005-0000-0000-0000F21F0000}"/>
    <cellStyle name="Cálculo 2 3 4 2 21 3" xfId="24362" xr:uid="{00000000-0005-0000-0000-0000F31F0000}"/>
    <cellStyle name="Cálculo 2 3 4 2 21 4" xfId="30333" xr:uid="{00000000-0005-0000-0000-0000F41F0000}"/>
    <cellStyle name="Cálculo 2 3 4 2 21 5" xfId="15461" xr:uid="{00000000-0005-0000-0000-0000F51F0000}"/>
    <cellStyle name="Cálculo 2 3 4 2 22" xfId="1492" xr:uid="{00000000-0005-0000-0000-0000F61F0000}"/>
    <cellStyle name="Cálculo 2 3 4 2 22 2" xfId="10718" xr:uid="{00000000-0005-0000-0000-0000F71F0000}"/>
    <cellStyle name="Cálculo 2 3 4 2 22 2 2" xfId="33020" xr:uid="{00000000-0005-0000-0000-0000F81F0000}"/>
    <cellStyle name="Cálculo 2 3 4 2 22 2 3" xfId="37567" xr:uid="{00000000-0005-0000-0000-0000F91F0000}"/>
    <cellStyle name="Cálculo 2 3 4 2 22 2 4" xfId="19790" xr:uid="{00000000-0005-0000-0000-0000FA1F0000}"/>
    <cellStyle name="Cálculo 2 3 4 2 22 3" xfId="24363" xr:uid="{00000000-0005-0000-0000-0000FB1F0000}"/>
    <cellStyle name="Cálculo 2 3 4 2 22 4" xfId="30332" xr:uid="{00000000-0005-0000-0000-0000FC1F0000}"/>
    <cellStyle name="Cálculo 2 3 4 2 22 5" xfId="15462" xr:uid="{00000000-0005-0000-0000-0000FD1F0000}"/>
    <cellStyle name="Cálculo 2 3 4 2 23" xfId="1493" xr:uid="{00000000-0005-0000-0000-0000FE1F0000}"/>
    <cellStyle name="Cálculo 2 3 4 2 23 2" xfId="10719" xr:uid="{00000000-0005-0000-0000-0000FF1F0000}"/>
    <cellStyle name="Cálculo 2 3 4 2 23 2 2" xfId="33021" xr:uid="{00000000-0005-0000-0000-000000200000}"/>
    <cellStyle name="Cálculo 2 3 4 2 23 2 3" xfId="37568" xr:uid="{00000000-0005-0000-0000-000001200000}"/>
    <cellStyle name="Cálculo 2 3 4 2 23 2 4" xfId="19791" xr:uid="{00000000-0005-0000-0000-000002200000}"/>
    <cellStyle name="Cálculo 2 3 4 2 23 3" xfId="24364" xr:uid="{00000000-0005-0000-0000-000003200000}"/>
    <cellStyle name="Cálculo 2 3 4 2 23 4" xfId="30331" xr:uid="{00000000-0005-0000-0000-000004200000}"/>
    <cellStyle name="Cálculo 2 3 4 2 23 5" xfId="15463" xr:uid="{00000000-0005-0000-0000-000005200000}"/>
    <cellStyle name="Cálculo 2 3 4 2 24" xfId="1494" xr:uid="{00000000-0005-0000-0000-000006200000}"/>
    <cellStyle name="Cálculo 2 3 4 2 24 2" xfId="10720" xr:uid="{00000000-0005-0000-0000-000007200000}"/>
    <cellStyle name="Cálculo 2 3 4 2 24 2 2" xfId="33022" xr:uid="{00000000-0005-0000-0000-000008200000}"/>
    <cellStyle name="Cálculo 2 3 4 2 24 2 3" xfId="37569" xr:uid="{00000000-0005-0000-0000-000009200000}"/>
    <cellStyle name="Cálculo 2 3 4 2 24 2 4" xfId="19792" xr:uid="{00000000-0005-0000-0000-00000A200000}"/>
    <cellStyle name="Cálculo 2 3 4 2 24 3" xfId="24365" xr:uid="{00000000-0005-0000-0000-00000B200000}"/>
    <cellStyle name="Cálculo 2 3 4 2 24 4" xfId="30330" xr:uid="{00000000-0005-0000-0000-00000C200000}"/>
    <cellStyle name="Cálculo 2 3 4 2 24 5" xfId="15464" xr:uid="{00000000-0005-0000-0000-00000D200000}"/>
    <cellStyle name="Cálculo 2 3 4 2 25" xfId="1495" xr:uid="{00000000-0005-0000-0000-00000E200000}"/>
    <cellStyle name="Cálculo 2 3 4 2 25 2" xfId="10721" xr:uid="{00000000-0005-0000-0000-00000F200000}"/>
    <cellStyle name="Cálculo 2 3 4 2 25 2 2" xfId="33023" xr:uid="{00000000-0005-0000-0000-000010200000}"/>
    <cellStyle name="Cálculo 2 3 4 2 25 2 3" xfId="37570" xr:uid="{00000000-0005-0000-0000-000011200000}"/>
    <cellStyle name="Cálculo 2 3 4 2 25 2 4" xfId="19793" xr:uid="{00000000-0005-0000-0000-000012200000}"/>
    <cellStyle name="Cálculo 2 3 4 2 25 3" xfId="24366" xr:uid="{00000000-0005-0000-0000-000013200000}"/>
    <cellStyle name="Cálculo 2 3 4 2 25 4" xfId="30329" xr:uid="{00000000-0005-0000-0000-000014200000}"/>
    <cellStyle name="Cálculo 2 3 4 2 25 5" xfId="15465" xr:uid="{00000000-0005-0000-0000-000015200000}"/>
    <cellStyle name="Cálculo 2 3 4 2 26" xfId="1496" xr:uid="{00000000-0005-0000-0000-000016200000}"/>
    <cellStyle name="Cálculo 2 3 4 2 26 2" xfId="10722" xr:uid="{00000000-0005-0000-0000-000017200000}"/>
    <cellStyle name="Cálculo 2 3 4 2 26 2 2" xfId="33024" xr:uid="{00000000-0005-0000-0000-000018200000}"/>
    <cellStyle name="Cálculo 2 3 4 2 26 2 3" xfId="37571" xr:uid="{00000000-0005-0000-0000-000019200000}"/>
    <cellStyle name="Cálculo 2 3 4 2 26 2 4" xfId="19794" xr:uid="{00000000-0005-0000-0000-00001A200000}"/>
    <cellStyle name="Cálculo 2 3 4 2 26 3" xfId="24367" xr:uid="{00000000-0005-0000-0000-00001B200000}"/>
    <cellStyle name="Cálculo 2 3 4 2 26 4" xfId="30328" xr:uid="{00000000-0005-0000-0000-00001C200000}"/>
    <cellStyle name="Cálculo 2 3 4 2 26 5" xfId="15466" xr:uid="{00000000-0005-0000-0000-00001D200000}"/>
    <cellStyle name="Cálculo 2 3 4 2 27" xfId="1497" xr:uid="{00000000-0005-0000-0000-00001E200000}"/>
    <cellStyle name="Cálculo 2 3 4 2 27 2" xfId="10723" xr:uid="{00000000-0005-0000-0000-00001F200000}"/>
    <cellStyle name="Cálculo 2 3 4 2 27 2 2" xfId="33025" xr:uid="{00000000-0005-0000-0000-000020200000}"/>
    <cellStyle name="Cálculo 2 3 4 2 27 2 3" xfId="37572" xr:uid="{00000000-0005-0000-0000-000021200000}"/>
    <cellStyle name="Cálculo 2 3 4 2 27 2 4" xfId="19795" xr:uid="{00000000-0005-0000-0000-000022200000}"/>
    <cellStyle name="Cálculo 2 3 4 2 27 3" xfId="24368" xr:uid="{00000000-0005-0000-0000-000023200000}"/>
    <cellStyle name="Cálculo 2 3 4 2 27 4" xfId="30327" xr:uid="{00000000-0005-0000-0000-000024200000}"/>
    <cellStyle name="Cálculo 2 3 4 2 27 5" xfId="15467" xr:uid="{00000000-0005-0000-0000-000025200000}"/>
    <cellStyle name="Cálculo 2 3 4 2 28" xfId="1498" xr:uid="{00000000-0005-0000-0000-000026200000}"/>
    <cellStyle name="Cálculo 2 3 4 2 28 2" xfId="10724" xr:uid="{00000000-0005-0000-0000-000027200000}"/>
    <cellStyle name="Cálculo 2 3 4 2 28 2 2" xfId="33026" xr:uid="{00000000-0005-0000-0000-000028200000}"/>
    <cellStyle name="Cálculo 2 3 4 2 28 2 3" xfId="37573" xr:uid="{00000000-0005-0000-0000-000029200000}"/>
    <cellStyle name="Cálculo 2 3 4 2 28 2 4" xfId="19796" xr:uid="{00000000-0005-0000-0000-00002A200000}"/>
    <cellStyle name="Cálculo 2 3 4 2 28 3" xfId="24369" xr:uid="{00000000-0005-0000-0000-00002B200000}"/>
    <cellStyle name="Cálculo 2 3 4 2 28 4" xfId="30326" xr:uid="{00000000-0005-0000-0000-00002C200000}"/>
    <cellStyle name="Cálculo 2 3 4 2 28 5" xfId="15468" xr:uid="{00000000-0005-0000-0000-00002D200000}"/>
    <cellStyle name="Cálculo 2 3 4 2 29" xfId="1499" xr:uid="{00000000-0005-0000-0000-00002E200000}"/>
    <cellStyle name="Cálculo 2 3 4 2 29 2" xfId="10725" xr:uid="{00000000-0005-0000-0000-00002F200000}"/>
    <cellStyle name="Cálculo 2 3 4 2 29 2 2" xfId="33027" xr:uid="{00000000-0005-0000-0000-000030200000}"/>
    <cellStyle name="Cálculo 2 3 4 2 29 2 3" xfId="37574" xr:uid="{00000000-0005-0000-0000-000031200000}"/>
    <cellStyle name="Cálculo 2 3 4 2 29 2 4" xfId="19797" xr:uid="{00000000-0005-0000-0000-000032200000}"/>
    <cellStyle name="Cálculo 2 3 4 2 29 3" xfId="24370" xr:uid="{00000000-0005-0000-0000-000033200000}"/>
    <cellStyle name="Cálculo 2 3 4 2 29 4" xfId="30325" xr:uid="{00000000-0005-0000-0000-000034200000}"/>
    <cellStyle name="Cálculo 2 3 4 2 29 5" xfId="15469" xr:uid="{00000000-0005-0000-0000-000035200000}"/>
    <cellStyle name="Cálculo 2 3 4 2 3" xfId="1500" xr:uid="{00000000-0005-0000-0000-000036200000}"/>
    <cellStyle name="Cálculo 2 3 4 2 3 2" xfId="10726" xr:uid="{00000000-0005-0000-0000-000037200000}"/>
    <cellStyle name="Cálculo 2 3 4 2 3 2 2" xfId="33028" xr:uid="{00000000-0005-0000-0000-000038200000}"/>
    <cellStyle name="Cálculo 2 3 4 2 3 2 3" xfId="37575" xr:uid="{00000000-0005-0000-0000-000039200000}"/>
    <cellStyle name="Cálculo 2 3 4 2 3 2 4" xfId="19798" xr:uid="{00000000-0005-0000-0000-00003A200000}"/>
    <cellStyle name="Cálculo 2 3 4 2 3 3" xfId="24371" xr:uid="{00000000-0005-0000-0000-00003B200000}"/>
    <cellStyle name="Cálculo 2 3 4 2 3 4" xfId="30324" xr:uid="{00000000-0005-0000-0000-00003C200000}"/>
    <cellStyle name="Cálculo 2 3 4 2 3 5" xfId="15470" xr:uid="{00000000-0005-0000-0000-00003D200000}"/>
    <cellStyle name="Cálculo 2 3 4 2 30" xfId="1501" xr:uid="{00000000-0005-0000-0000-00003E200000}"/>
    <cellStyle name="Cálculo 2 3 4 2 30 2" xfId="10727" xr:uid="{00000000-0005-0000-0000-00003F200000}"/>
    <cellStyle name="Cálculo 2 3 4 2 30 2 2" xfId="33029" xr:uid="{00000000-0005-0000-0000-000040200000}"/>
    <cellStyle name="Cálculo 2 3 4 2 30 2 3" xfId="37576" xr:uid="{00000000-0005-0000-0000-000041200000}"/>
    <cellStyle name="Cálculo 2 3 4 2 30 2 4" xfId="19799" xr:uid="{00000000-0005-0000-0000-000042200000}"/>
    <cellStyle name="Cálculo 2 3 4 2 30 3" xfId="24372" xr:uid="{00000000-0005-0000-0000-000043200000}"/>
    <cellStyle name="Cálculo 2 3 4 2 30 4" xfId="30323" xr:uid="{00000000-0005-0000-0000-000044200000}"/>
    <cellStyle name="Cálculo 2 3 4 2 30 5" xfId="15471" xr:uid="{00000000-0005-0000-0000-000045200000}"/>
    <cellStyle name="Cálculo 2 3 4 2 31" xfId="1502" xr:uid="{00000000-0005-0000-0000-000046200000}"/>
    <cellStyle name="Cálculo 2 3 4 2 31 2" xfId="10728" xr:uid="{00000000-0005-0000-0000-000047200000}"/>
    <cellStyle name="Cálculo 2 3 4 2 31 2 2" xfId="33030" xr:uid="{00000000-0005-0000-0000-000048200000}"/>
    <cellStyle name="Cálculo 2 3 4 2 31 2 3" xfId="37577" xr:uid="{00000000-0005-0000-0000-000049200000}"/>
    <cellStyle name="Cálculo 2 3 4 2 31 2 4" xfId="19800" xr:uid="{00000000-0005-0000-0000-00004A200000}"/>
    <cellStyle name="Cálculo 2 3 4 2 31 3" xfId="24373" xr:uid="{00000000-0005-0000-0000-00004B200000}"/>
    <cellStyle name="Cálculo 2 3 4 2 31 4" xfId="30322" xr:uid="{00000000-0005-0000-0000-00004C200000}"/>
    <cellStyle name="Cálculo 2 3 4 2 31 5" xfId="15472" xr:uid="{00000000-0005-0000-0000-00004D200000}"/>
    <cellStyle name="Cálculo 2 3 4 2 32" xfId="1503" xr:uid="{00000000-0005-0000-0000-00004E200000}"/>
    <cellStyle name="Cálculo 2 3 4 2 32 2" xfId="10729" xr:uid="{00000000-0005-0000-0000-00004F200000}"/>
    <cellStyle name="Cálculo 2 3 4 2 32 2 2" xfId="33031" xr:uid="{00000000-0005-0000-0000-000050200000}"/>
    <cellStyle name="Cálculo 2 3 4 2 32 2 3" xfId="37578" xr:uid="{00000000-0005-0000-0000-000051200000}"/>
    <cellStyle name="Cálculo 2 3 4 2 32 2 4" xfId="19801" xr:uid="{00000000-0005-0000-0000-000052200000}"/>
    <cellStyle name="Cálculo 2 3 4 2 32 3" xfId="24374" xr:uid="{00000000-0005-0000-0000-000053200000}"/>
    <cellStyle name="Cálculo 2 3 4 2 32 4" xfId="30321" xr:uid="{00000000-0005-0000-0000-000054200000}"/>
    <cellStyle name="Cálculo 2 3 4 2 32 5" xfId="15473" xr:uid="{00000000-0005-0000-0000-000055200000}"/>
    <cellStyle name="Cálculo 2 3 4 2 33" xfId="1504" xr:uid="{00000000-0005-0000-0000-000056200000}"/>
    <cellStyle name="Cálculo 2 3 4 2 33 2" xfId="10730" xr:uid="{00000000-0005-0000-0000-000057200000}"/>
    <cellStyle name="Cálculo 2 3 4 2 33 2 2" xfId="33032" xr:uid="{00000000-0005-0000-0000-000058200000}"/>
    <cellStyle name="Cálculo 2 3 4 2 33 2 3" xfId="37579" xr:uid="{00000000-0005-0000-0000-000059200000}"/>
    <cellStyle name="Cálculo 2 3 4 2 33 2 4" xfId="19802" xr:uid="{00000000-0005-0000-0000-00005A200000}"/>
    <cellStyle name="Cálculo 2 3 4 2 33 3" xfId="24375" xr:uid="{00000000-0005-0000-0000-00005B200000}"/>
    <cellStyle name="Cálculo 2 3 4 2 33 4" xfId="30320" xr:uid="{00000000-0005-0000-0000-00005C200000}"/>
    <cellStyle name="Cálculo 2 3 4 2 33 5" xfId="15474" xr:uid="{00000000-0005-0000-0000-00005D200000}"/>
    <cellStyle name="Cálculo 2 3 4 2 34" xfId="1505" xr:uid="{00000000-0005-0000-0000-00005E200000}"/>
    <cellStyle name="Cálculo 2 3 4 2 34 2" xfId="10731" xr:uid="{00000000-0005-0000-0000-00005F200000}"/>
    <cellStyle name="Cálculo 2 3 4 2 34 2 2" xfId="33033" xr:uid="{00000000-0005-0000-0000-000060200000}"/>
    <cellStyle name="Cálculo 2 3 4 2 34 2 3" xfId="37580" xr:uid="{00000000-0005-0000-0000-000061200000}"/>
    <cellStyle name="Cálculo 2 3 4 2 34 2 4" xfId="19803" xr:uid="{00000000-0005-0000-0000-000062200000}"/>
    <cellStyle name="Cálculo 2 3 4 2 34 3" xfId="24376" xr:uid="{00000000-0005-0000-0000-000063200000}"/>
    <cellStyle name="Cálculo 2 3 4 2 34 4" xfId="30318" xr:uid="{00000000-0005-0000-0000-000064200000}"/>
    <cellStyle name="Cálculo 2 3 4 2 34 5" xfId="15475" xr:uid="{00000000-0005-0000-0000-000065200000}"/>
    <cellStyle name="Cálculo 2 3 4 2 35" xfId="1506" xr:uid="{00000000-0005-0000-0000-000066200000}"/>
    <cellStyle name="Cálculo 2 3 4 2 35 2" xfId="10732" xr:uid="{00000000-0005-0000-0000-000067200000}"/>
    <cellStyle name="Cálculo 2 3 4 2 35 2 2" xfId="33034" xr:uid="{00000000-0005-0000-0000-000068200000}"/>
    <cellStyle name="Cálculo 2 3 4 2 35 2 3" xfId="37581" xr:uid="{00000000-0005-0000-0000-000069200000}"/>
    <cellStyle name="Cálculo 2 3 4 2 35 2 4" xfId="19804" xr:uid="{00000000-0005-0000-0000-00006A200000}"/>
    <cellStyle name="Cálculo 2 3 4 2 35 3" xfId="24377" xr:uid="{00000000-0005-0000-0000-00006B200000}"/>
    <cellStyle name="Cálculo 2 3 4 2 35 4" xfId="30317" xr:uid="{00000000-0005-0000-0000-00006C200000}"/>
    <cellStyle name="Cálculo 2 3 4 2 35 5" xfId="15476" xr:uid="{00000000-0005-0000-0000-00006D200000}"/>
    <cellStyle name="Cálculo 2 3 4 2 36" xfId="1507" xr:uid="{00000000-0005-0000-0000-00006E200000}"/>
    <cellStyle name="Cálculo 2 3 4 2 36 2" xfId="10733" xr:uid="{00000000-0005-0000-0000-00006F200000}"/>
    <cellStyle name="Cálculo 2 3 4 2 36 2 2" xfId="33035" xr:uid="{00000000-0005-0000-0000-000070200000}"/>
    <cellStyle name="Cálculo 2 3 4 2 36 2 3" xfId="37582" xr:uid="{00000000-0005-0000-0000-000071200000}"/>
    <cellStyle name="Cálculo 2 3 4 2 36 2 4" xfId="19805" xr:uid="{00000000-0005-0000-0000-000072200000}"/>
    <cellStyle name="Cálculo 2 3 4 2 36 3" xfId="24378" xr:uid="{00000000-0005-0000-0000-000073200000}"/>
    <cellStyle name="Cálculo 2 3 4 2 36 4" xfId="30316" xr:uid="{00000000-0005-0000-0000-000074200000}"/>
    <cellStyle name="Cálculo 2 3 4 2 36 5" xfId="15477" xr:uid="{00000000-0005-0000-0000-000075200000}"/>
    <cellStyle name="Cálculo 2 3 4 2 37" xfId="1508" xr:uid="{00000000-0005-0000-0000-000076200000}"/>
    <cellStyle name="Cálculo 2 3 4 2 37 2" xfId="10734" xr:uid="{00000000-0005-0000-0000-000077200000}"/>
    <cellStyle name="Cálculo 2 3 4 2 37 2 2" xfId="33036" xr:uid="{00000000-0005-0000-0000-000078200000}"/>
    <cellStyle name="Cálculo 2 3 4 2 37 2 3" xfId="37583" xr:uid="{00000000-0005-0000-0000-000079200000}"/>
    <cellStyle name="Cálculo 2 3 4 2 37 2 4" xfId="19806" xr:uid="{00000000-0005-0000-0000-00007A200000}"/>
    <cellStyle name="Cálculo 2 3 4 2 37 3" xfId="24379" xr:uid="{00000000-0005-0000-0000-00007B200000}"/>
    <cellStyle name="Cálculo 2 3 4 2 37 4" xfId="30315" xr:uid="{00000000-0005-0000-0000-00007C200000}"/>
    <cellStyle name="Cálculo 2 3 4 2 37 5" xfId="15478" xr:uid="{00000000-0005-0000-0000-00007D200000}"/>
    <cellStyle name="Cálculo 2 3 4 2 38" xfId="1509" xr:uid="{00000000-0005-0000-0000-00007E200000}"/>
    <cellStyle name="Cálculo 2 3 4 2 38 2" xfId="10735" xr:uid="{00000000-0005-0000-0000-00007F200000}"/>
    <cellStyle name="Cálculo 2 3 4 2 38 2 2" xfId="33037" xr:uid="{00000000-0005-0000-0000-000080200000}"/>
    <cellStyle name="Cálculo 2 3 4 2 38 2 3" xfId="37584" xr:uid="{00000000-0005-0000-0000-000081200000}"/>
    <cellStyle name="Cálculo 2 3 4 2 38 2 4" xfId="19807" xr:uid="{00000000-0005-0000-0000-000082200000}"/>
    <cellStyle name="Cálculo 2 3 4 2 38 3" xfId="24380" xr:uid="{00000000-0005-0000-0000-000083200000}"/>
    <cellStyle name="Cálculo 2 3 4 2 38 4" xfId="30314" xr:uid="{00000000-0005-0000-0000-000084200000}"/>
    <cellStyle name="Cálculo 2 3 4 2 38 5" xfId="15479" xr:uid="{00000000-0005-0000-0000-000085200000}"/>
    <cellStyle name="Cálculo 2 3 4 2 39" xfId="1478" xr:uid="{00000000-0005-0000-0000-000086200000}"/>
    <cellStyle name="Cálculo 2 3 4 2 39 2" xfId="10704" xr:uid="{00000000-0005-0000-0000-000087200000}"/>
    <cellStyle name="Cálculo 2 3 4 2 39 2 2" xfId="33006" xr:uid="{00000000-0005-0000-0000-000088200000}"/>
    <cellStyle name="Cálculo 2 3 4 2 39 2 3" xfId="37553" xr:uid="{00000000-0005-0000-0000-000089200000}"/>
    <cellStyle name="Cálculo 2 3 4 2 39 2 4" xfId="19776" xr:uid="{00000000-0005-0000-0000-00008A200000}"/>
    <cellStyle name="Cálculo 2 3 4 2 39 3" xfId="24349" xr:uid="{00000000-0005-0000-0000-00008B200000}"/>
    <cellStyle name="Cálculo 2 3 4 2 39 4" xfId="30346" xr:uid="{00000000-0005-0000-0000-00008C200000}"/>
    <cellStyle name="Cálculo 2 3 4 2 39 5" xfId="15448" xr:uid="{00000000-0005-0000-0000-00008D200000}"/>
    <cellStyle name="Cálculo 2 3 4 2 4" xfId="1510" xr:uid="{00000000-0005-0000-0000-00008E200000}"/>
    <cellStyle name="Cálculo 2 3 4 2 4 2" xfId="10736" xr:uid="{00000000-0005-0000-0000-00008F200000}"/>
    <cellStyle name="Cálculo 2 3 4 2 4 2 2" xfId="33038" xr:uid="{00000000-0005-0000-0000-000090200000}"/>
    <cellStyle name="Cálculo 2 3 4 2 4 2 3" xfId="37585" xr:uid="{00000000-0005-0000-0000-000091200000}"/>
    <cellStyle name="Cálculo 2 3 4 2 4 2 4" xfId="19808" xr:uid="{00000000-0005-0000-0000-000092200000}"/>
    <cellStyle name="Cálculo 2 3 4 2 4 3" xfId="24381" xr:uid="{00000000-0005-0000-0000-000093200000}"/>
    <cellStyle name="Cálculo 2 3 4 2 4 4" xfId="30313" xr:uid="{00000000-0005-0000-0000-000094200000}"/>
    <cellStyle name="Cálculo 2 3 4 2 4 5" xfId="15480" xr:uid="{00000000-0005-0000-0000-000095200000}"/>
    <cellStyle name="Cálculo 2 3 4 2 40" xfId="9629" xr:uid="{00000000-0005-0000-0000-000096200000}"/>
    <cellStyle name="Cálculo 2 3 4 2 40 2" xfId="13915" xr:uid="{00000000-0005-0000-0000-000097200000}"/>
    <cellStyle name="Cálculo 2 3 4 2 40 2 2" xfId="36217" xr:uid="{00000000-0005-0000-0000-000098200000}"/>
    <cellStyle name="Cálculo 2 3 4 2 40 2 3" xfId="40764" xr:uid="{00000000-0005-0000-0000-000099200000}"/>
    <cellStyle name="Cálculo 2 3 4 2 40 2 4" xfId="22987" xr:uid="{00000000-0005-0000-0000-00009A200000}"/>
    <cellStyle name="Cálculo 2 3 4 2 40 3" xfId="31931" xr:uid="{00000000-0005-0000-0000-00009B200000}"/>
    <cellStyle name="Cálculo 2 3 4 2 40 4" xfId="36478" xr:uid="{00000000-0005-0000-0000-00009C200000}"/>
    <cellStyle name="Cálculo 2 3 4 2 40 5" xfId="18701" xr:uid="{00000000-0005-0000-0000-00009D200000}"/>
    <cellStyle name="Cálculo 2 3 4 2 41" xfId="481" xr:uid="{00000000-0005-0000-0000-00009E200000}"/>
    <cellStyle name="Cálculo 2 3 4 2 41 2" xfId="23352" xr:uid="{00000000-0005-0000-0000-00009F200000}"/>
    <cellStyle name="Cálculo 2 3 4 2 41 3" xfId="31335" xr:uid="{00000000-0005-0000-0000-0000A0200000}"/>
    <cellStyle name="Cálculo 2 3 4 2 41 4" xfId="14451" xr:uid="{00000000-0005-0000-0000-0000A1200000}"/>
    <cellStyle name="Cálculo 2 3 4 2 42" xfId="23191" xr:uid="{00000000-0005-0000-0000-0000A2200000}"/>
    <cellStyle name="Cálculo 2 3 4 2 43" xfId="31495" xr:uid="{00000000-0005-0000-0000-0000A3200000}"/>
    <cellStyle name="Cálculo 2 3 4 2 44" xfId="14290" xr:uid="{00000000-0005-0000-0000-0000A4200000}"/>
    <cellStyle name="Cálculo 2 3 4 2 5" xfId="1511" xr:uid="{00000000-0005-0000-0000-0000A5200000}"/>
    <cellStyle name="Cálculo 2 3 4 2 5 2" xfId="10737" xr:uid="{00000000-0005-0000-0000-0000A6200000}"/>
    <cellStyle name="Cálculo 2 3 4 2 5 2 2" xfId="33039" xr:uid="{00000000-0005-0000-0000-0000A7200000}"/>
    <cellStyle name="Cálculo 2 3 4 2 5 2 3" xfId="37586" xr:uid="{00000000-0005-0000-0000-0000A8200000}"/>
    <cellStyle name="Cálculo 2 3 4 2 5 2 4" xfId="19809" xr:uid="{00000000-0005-0000-0000-0000A9200000}"/>
    <cellStyle name="Cálculo 2 3 4 2 5 3" xfId="24382" xr:uid="{00000000-0005-0000-0000-0000AA200000}"/>
    <cellStyle name="Cálculo 2 3 4 2 5 4" xfId="30312" xr:uid="{00000000-0005-0000-0000-0000AB200000}"/>
    <cellStyle name="Cálculo 2 3 4 2 5 5" xfId="15481" xr:uid="{00000000-0005-0000-0000-0000AC200000}"/>
    <cellStyle name="Cálculo 2 3 4 2 6" xfId="1512" xr:uid="{00000000-0005-0000-0000-0000AD200000}"/>
    <cellStyle name="Cálculo 2 3 4 2 6 2" xfId="10738" xr:uid="{00000000-0005-0000-0000-0000AE200000}"/>
    <cellStyle name="Cálculo 2 3 4 2 6 2 2" xfId="33040" xr:uid="{00000000-0005-0000-0000-0000AF200000}"/>
    <cellStyle name="Cálculo 2 3 4 2 6 2 3" xfId="37587" xr:uid="{00000000-0005-0000-0000-0000B0200000}"/>
    <cellStyle name="Cálculo 2 3 4 2 6 2 4" xfId="19810" xr:uid="{00000000-0005-0000-0000-0000B1200000}"/>
    <cellStyle name="Cálculo 2 3 4 2 6 3" xfId="24383" xr:uid="{00000000-0005-0000-0000-0000B2200000}"/>
    <cellStyle name="Cálculo 2 3 4 2 6 4" xfId="30311" xr:uid="{00000000-0005-0000-0000-0000B3200000}"/>
    <cellStyle name="Cálculo 2 3 4 2 6 5" xfId="15482" xr:uid="{00000000-0005-0000-0000-0000B4200000}"/>
    <cellStyle name="Cálculo 2 3 4 2 7" xfId="1513" xr:uid="{00000000-0005-0000-0000-0000B5200000}"/>
    <cellStyle name="Cálculo 2 3 4 2 7 2" xfId="10739" xr:uid="{00000000-0005-0000-0000-0000B6200000}"/>
    <cellStyle name="Cálculo 2 3 4 2 7 2 2" xfId="33041" xr:uid="{00000000-0005-0000-0000-0000B7200000}"/>
    <cellStyle name="Cálculo 2 3 4 2 7 2 3" xfId="37588" xr:uid="{00000000-0005-0000-0000-0000B8200000}"/>
    <cellStyle name="Cálculo 2 3 4 2 7 2 4" xfId="19811" xr:uid="{00000000-0005-0000-0000-0000B9200000}"/>
    <cellStyle name="Cálculo 2 3 4 2 7 3" xfId="24384" xr:uid="{00000000-0005-0000-0000-0000BA200000}"/>
    <cellStyle name="Cálculo 2 3 4 2 7 4" xfId="30310" xr:uid="{00000000-0005-0000-0000-0000BB200000}"/>
    <cellStyle name="Cálculo 2 3 4 2 7 5" xfId="15483" xr:uid="{00000000-0005-0000-0000-0000BC200000}"/>
    <cellStyle name="Cálculo 2 3 4 2 8" xfId="1514" xr:uid="{00000000-0005-0000-0000-0000BD200000}"/>
    <cellStyle name="Cálculo 2 3 4 2 8 2" xfId="10740" xr:uid="{00000000-0005-0000-0000-0000BE200000}"/>
    <cellStyle name="Cálculo 2 3 4 2 8 2 2" xfId="33042" xr:uid="{00000000-0005-0000-0000-0000BF200000}"/>
    <cellStyle name="Cálculo 2 3 4 2 8 2 3" xfId="37589" xr:uid="{00000000-0005-0000-0000-0000C0200000}"/>
    <cellStyle name="Cálculo 2 3 4 2 8 2 4" xfId="19812" xr:uid="{00000000-0005-0000-0000-0000C1200000}"/>
    <cellStyle name="Cálculo 2 3 4 2 8 3" xfId="24385" xr:uid="{00000000-0005-0000-0000-0000C2200000}"/>
    <cellStyle name="Cálculo 2 3 4 2 8 4" xfId="30309" xr:uid="{00000000-0005-0000-0000-0000C3200000}"/>
    <cellStyle name="Cálculo 2 3 4 2 8 5" xfId="15484" xr:uid="{00000000-0005-0000-0000-0000C4200000}"/>
    <cellStyle name="Cálculo 2 3 4 2 9" xfId="1515" xr:uid="{00000000-0005-0000-0000-0000C5200000}"/>
    <cellStyle name="Cálculo 2 3 4 2 9 2" xfId="10741" xr:uid="{00000000-0005-0000-0000-0000C6200000}"/>
    <cellStyle name="Cálculo 2 3 4 2 9 2 2" xfId="33043" xr:uid="{00000000-0005-0000-0000-0000C7200000}"/>
    <cellStyle name="Cálculo 2 3 4 2 9 2 3" xfId="37590" xr:uid="{00000000-0005-0000-0000-0000C8200000}"/>
    <cellStyle name="Cálculo 2 3 4 2 9 2 4" xfId="19813" xr:uid="{00000000-0005-0000-0000-0000C9200000}"/>
    <cellStyle name="Cálculo 2 3 4 2 9 3" xfId="24386" xr:uid="{00000000-0005-0000-0000-0000CA200000}"/>
    <cellStyle name="Cálculo 2 3 4 2 9 4" xfId="30307" xr:uid="{00000000-0005-0000-0000-0000CB200000}"/>
    <cellStyle name="Cálculo 2 3 4 2 9 5" xfId="15485" xr:uid="{00000000-0005-0000-0000-0000CC200000}"/>
    <cellStyle name="Cálculo 2 3 4 20" xfId="1516" xr:uid="{00000000-0005-0000-0000-0000CD200000}"/>
    <cellStyle name="Cálculo 2 3 4 20 2" xfId="10742" xr:uid="{00000000-0005-0000-0000-0000CE200000}"/>
    <cellStyle name="Cálculo 2 3 4 20 2 2" xfId="33044" xr:uid="{00000000-0005-0000-0000-0000CF200000}"/>
    <cellStyle name="Cálculo 2 3 4 20 2 3" xfId="37591" xr:uid="{00000000-0005-0000-0000-0000D0200000}"/>
    <cellStyle name="Cálculo 2 3 4 20 2 4" xfId="19814" xr:uid="{00000000-0005-0000-0000-0000D1200000}"/>
    <cellStyle name="Cálculo 2 3 4 20 3" xfId="24387" xr:uid="{00000000-0005-0000-0000-0000D2200000}"/>
    <cellStyle name="Cálculo 2 3 4 20 4" xfId="30306" xr:uid="{00000000-0005-0000-0000-0000D3200000}"/>
    <cellStyle name="Cálculo 2 3 4 20 5" xfId="15486" xr:uid="{00000000-0005-0000-0000-0000D4200000}"/>
    <cellStyle name="Cálculo 2 3 4 21" xfId="1517" xr:uid="{00000000-0005-0000-0000-0000D5200000}"/>
    <cellStyle name="Cálculo 2 3 4 21 2" xfId="10743" xr:uid="{00000000-0005-0000-0000-0000D6200000}"/>
    <cellStyle name="Cálculo 2 3 4 21 2 2" xfId="33045" xr:uid="{00000000-0005-0000-0000-0000D7200000}"/>
    <cellStyle name="Cálculo 2 3 4 21 2 3" xfId="37592" xr:uid="{00000000-0005-0000-0000-0000D8200000}"/>
    <cellStyle name="Cálculo 2 3 4 21 2 4" xfId="19815" xr:uid="{00000000-0005-0000-0000-0000D9200000}"/>
    <cellStyle name="Cálculo 2 3 4 21 3" xfId="24388" xr:uid="{00000000-0005-0000-0000-0000DA200000}"/>
    <cellStyle name="Cálculo 2 3 4 21 4" xfId="30305" xr:uid="{00000000-0005-0000-0000-0000DB200000}"/>
    <cellStyle name="Cálculo 2 3 4 21 5" xfId="15487" xr:uid="{00000000-0005-0000-0000-0000DC200000}"/>
    <cellStyle name="Cálculo 2 3 4 22" xfId="1518" xr:uid="{00000000-0005-0000-0000-0000DD200000}"/>
    <cellStyle name="Cálculo 2 3 4 22 2" xfId="10744" xr:uid="{00000000-0005-0000-0000-0000DE200000}"/>
    <cellStyle name="Cálculo 2 3 4 22 2 2" xfId="33046" xr:uid="{00000000-0005-0000-0000-0000DF200000}"/>
    <cellStyle name="Cálculo 2 3 4 22 2 3" xfId="37593" xr:uid="{00000000-0005-0000-0000-0000E0200000}"/>
    <cellStyle name="Cálculo 2 3 4 22 2 4" xfId="19816" xr:uid="{00000000-0005-0000-0000-0000E1200000}"/>
    <cellStyle name="Cálculo 2 3 4 22 3" xfId="24389" xr:uid="{00000000-0005-0000-0000-0000E2200000}"/>
    <cellStyle name="Cálculo 2 3 4 22 4" xfId="30304" xr:uid="{00000000-0005-0000-0000-0000E3200000}"/>
    <cellStyle name="Cálculo 2 3 4 22 5" xfId="15488" xr:uid="{00000000-0005-0000-0000-0000E4200000}"/>
    <cellStyle name="Cálculo 2 3 4 23" xfId="1519" xr:uid="{00000000-0005-0000-0000-0000E5200000}"/>
    <cellStyle name="Cálculo 2 3 4 23 2" xfId="10745" xr:uid="{00000000-0005-0000-0000-0000E6200000}"/>
    <cellStyle name="Cálculo 2 3 4 23 2 2" xfId="33047" xr:uid="{00000000-0005-0000-0000-0000E7200000}"/>
    <cellStyle name="Cálculo 2 3 4 23 2 3" xfId="37594" xr:uid="{00000000-0005-0000-0000-0000E8200000}"/>
    <cellStyle name="Cálculo 2 3 4 23 2 4" xfId="19817" xr:uid="{00000000-0005-0000-0000-0000E9200000}"/>
    <cellStyle name="Cálculo 2 3 4 23 3" xfId="24390" xr:uid="{00000000-0005-0000-0000-0000EA200000}"/>
    <cellStyle name="Cálculo 2 3 4 23 4" xfId="30303" xr:uid="{00000000-0005-0000-0000-0000EB200000}"/>
    <cellStyle name="Cálculo 2 3 4 23 5" xfId="15489" xr:uid="{00000000-0005-0000-0000-0000EC200000}"/>
    <cellStyle name="Cálculo 2 3 4 24" xfId="1520" xr:uid="{00000000-0005-0000-0000-0000ED200000}"/>
    <cellStyle name="Cálculo 2 3 4 24 2" xfId="10746" xr:uid="{00000000-0005-0000-0000-0000EE200000}"/>
    <cellStyle name="Cálculo 2 3 4 24 2 2" xfId="33048" xr:uid="{00000000-0005-0000-0000-0000EF200000}"/>
    <cellStyle name="Cálculo 2 3 4 24 2 3" xfId="37595" xr:uid="{00000000-0005-0000-0000-0000F0200000}"/>
    <cellStyle name="Cálculo 2 3 4 24 2 4" xfId="19818" xr:uid="{00000000-0005-0000-0000-0000F1200000}"/>
    <cellStyle name="Cálculo 2 3 4 24 3" xfId="24391" xr:uid="{00000000-0005-0000-0000-0000F2200000}"/>
    <cellStyle name="Cálculo 2 3 4 24 4" xfId="30302" xr:uid="{00000000-0005-0000-0000-0000F3200000}"/>
    <cellStyle name="Cálculo 2 3 4 24 5" xfId="15490" xr:uid="{00000000-0005-0000-0000-0000F4200000}"/>
    <cellStyle name="Cálculo 2 3 4 25" xfId="1521" xr:uid="{00000000-0005-0000-0000-0000F5200000}"/>
    <cellStyle name="Cálculo 2 3 4 25 2" xfId="10747" xr:uid="{00000000-0005-0000-0000-0000F6200000}"/>
    <cellStyle name="Cálculo 2 3 4 25 2 2" xfId="33049" xr:uid="{00000000-0005-0000-0000-0000F7200000}"/>
    <cellStyle name="Cálculo 2 3 4 25 2 3" xfId="37596" xr:uid="{00000000-0005-0000-0000-0000F8200000}"/>
    <cellStyle name="Cálculo 2 3 4 25 2 4" xfId="19819" xr:uid="{00000000-0005-0000-0000-0000F9200000}"/>
    <cellStyle name="Cálculo 2 3 4 25 3" xfId="24392" xr:uid="{00000000-0005-0000-0000-0000FA200000}"/>
    <cellStyle name="Cálculo 2 3 4 25 4" xfId="30301" xr:uid="{00000000-0005-0000-0000-0000FB200000}"/>
    <cellStyle name="Cálculo 2 3 4 25 5" xfId="15491" xr:uid="{00000000-0005-0000-0000-0000FC200000}"/>
    <cellStyle name="Cálculo 2 3 4 26" xfId="1522" xr:uid="{00000000-0005-0000-0000-0000FD200000}"/>
    <cellStyle name="Cálculo 2 3 4 26 2" xfId="10748" xr:uid="{00000000-0005-0000-0000-0000FE200000}"/>
    <cellStyle name="Cálculo 2 3 4 26 2 2" xfId="33050" xr:uid="{00000000-0005-0000-0000-0000FF200000}"/>
    <cellStyle name="Cálculo 2 3 4 26 2 3" xfId="37597" xr:uid="{00000000-0005-0000-0000-000000210000}"/>
    <cellStyle name="Cálculo 2 3 4 26 2 4" xfId="19820" xr:uid="{00000000-0005-0000-0000-000001210000}"/>
    <cellStyle name="Cálculo 2 3 4 26 3" xfId="24393" xr:uid="{00000000-0005-0000-0000-000002210000}"/>
    <cellStyle name="Cálculo 2 3 4 26 4" xfId="30300" xr:uid="{00000000-0005-0000-0000-000003210000}"/>
    <cellStyle name="Cálculo 2 3 4 26 5" xfId="15492" xr:uid="{00000000-0005-0000-0000-000004210000}"/>
    <cellStyle name="Cálculo 2 3 4 27" xfId="1523" xr:uid="{00000000-0005-0000-0000-000005210000}"/>
    <cellStyle name="Cálculo 2 3 4 27 2" xfId="10749" xr:uid="{00000000-0005-0000-0000-000006210000}"/>
    <cellStyle name="Cálculo 2 3 4 27 2 2" xfId="33051" xr:uid="{00000000-0005-0000-0000-000007210000}"/>
    <cellStyle name="Cálculo 2 3 4 27 2 3" xfId="37598" xr:uid="{00000000-0005-0000-0000-000008210000}"/>
    <cellStyle name="Cálculo 2 3 4 27 2 4" xfId="19821" xr:uid="{00000000-0005-0000-0000-000009210000}"/>
    <cellStyle name="Cálculo 2 3 4 27 3" xfId="24394" xr:uid="{00000000-0005-0000-0000-00000A210000}"/>
    <cellStyle name="Cálculo 2 3 4 27 4" xfId="30299" xr:uid="{00000000-0005-0000-0000-00000B210000}"/>
    <cellStyle name="Cálculo 2 3 4 27 5" xfId="15493" xr:uid="{00000000-0005-0000-0000-00000C210000}"/>
    <cellStyle name="Cálculo 2 3 4 28" xfId="1524" xr:uid="{00000000-0005-0000-0000-00000D210000}"/>
    <cellStyle name="Cálculo 2 3 4 28 2" xfId="10750" xr:uid="{00000000-0005-0000-0000-00000E210000}"/>
    <cellStyle name="Cálculo 2 3 4 28 2 2" xfId="33052" xr:uid="{00000000-0005-0000-0000-00000F210000}"/>
    <cellStyle name="Cálculo 2 3 4 28 2 3" xfId="37599" xr:uid="{00000000-0005-0000-0000-000010210000}"/>
    <cellStyle name="Cálculo 2 3 4 28 2 4" xfId="19822" xr:uid="{00000000-0005-0000-0000-000011210000}"/>
    <cellStyle name="Cálculo 2 3 4 28 3" xfId="24395" xr:uid="{00000000-0005-0000-0000-000012210000}"/>
    <cellStyle name="Cálculo 2 3 4 28 4" xfId="30298" xr:uid="{00000000-0005-0000-0000-000013210000}"/>
    <cellStyle name="Cálculo 2 3 4 28 5" xfId="15494" xr:uid="{00000000-0005-0000-0000-000014210000}"/>
    <cellStyle name="Cálculo 2 3 4 29" xfId="1467" xr:uid="{00000000-0005-0000-0000-000015210000}"/>
    <cellStyle name="Cálculo 2 3 4 29 2" xfId="10693" xr:uid="{00000000-0005-0000-0000-000016210000}"/>
    <cellStyle name="Cálculo 2 3 4 29 2 2" xfId="32995" xr:uid="{00000000-0005-0000-0000-000017210000}"/>
    <cellStyle name="Cálculo 2 3 4 29 2 3" xfId="37542" xr:uid="{00000000-0005-0000-0000-000018210000}"/>
    <cellStyle name="Cálculo 2 3 4 29 2 4" xfId="19765" xr:uid="{00000000-0005-0000-0000-000019210000}"/>
    <cellStyle name="Cálculo 2 3 4 29 3" xfId="24338" xr:uid="{00000000-0005-0000-0000-00001A210000}"/>
    <cellStyle name="Cálculo 2 3 4 29 4" xfId="30356" xr:uid="{00000000-0005-0000-0000-00001B210000}"/>
    <cellStyle name="Cálculo 2 3 4 29 5" xfId="15437" xr:uid="{00000000-0005-0000-0000-00001C210000}"/>
    <cellStyle name="Cálculo 2 3 4 3" xfId="1525" xr:uid="{00000000-0005-0000-0000-00001D210000}"/>
    <cellStyle name="Cálculo 2 3 4 3 2" xfId="10751" xr:uid="{00000000-0005-0000-0000-00001E210000}"/>
    <cellStyle name="Cálculo 2 3 4 3 2 2" xfId="33053" xr:uid="{00000000-0005-0000-0000-00001F210000}"/>
    <cellStyle name="Cálculo 2 3 4 3 2 3" xfId="37600" xr:uid="{00000000-0005-0000-0000-000020210000}"/>
    <cellStyle name="Cálculo 2 3 4 3 2 4" xfId="19823" xr:uid="{00000000-0005-0000-0000-000021210000}"/>
    <cellStyle name="Cálculo 2 3 4 3 3" xfId="24396" xr:uid="{00000000-0005-0000-0000-000022210000}"/>
    <cellStyle name="Cálculo 2 3 4 3 4" xfId="30296" xr:uid="{00000000-0005-0000-0000-000023210000}"/>
    <cellStyle name="Cálculo 2 3 4 3 5" xfId="15495" xr:uid="{00000000-0005-0000-0000-000024210000}"/>
    <cellStyle name="Cálculo 2 3 4 30" xfId="9567" xr:uid="{00000000-0005-0000-0000-000025210000}"/>
    <cellStyle name="Cálculo 2 3 4 30 2" xfId="13865" xr:uid="{00000000-0005-0000-0000-000026210000}"/>
    <cellStyle name="Cálculo 2 3 4 30 2 2" xfId="36167" xr:uid="{00000000-0005-0000-0000-000027210000}"/>
    <cellStyle name="Cálculo 2 3 4 30 2 3" xfId="40714" xr:uid="{00000000-0005-0000-0000-000028210000}"/>
    <cellStyle name="Cálculo 2 3 4 30 2 4" xfId="22937" xr:uid="{00000000-0005-0000-0000-000029210000}"/>
    <cellStyle name="Cálculo 2 3 4 30 3" xfId="31869" xr:uid="{00000000-0005-0000-0000-00002A210000}"/>
    <cellStyle name="Cálculo 2 3 4 30 4" xfId="36416" xr:uid="{00000000-0005-0000-0000-00002B210000}"/>
    <cellStyle name="Cálculo 2 3 4 30 5" xfId="18639" xr:uid="{00000000-0005-0000-0000-00002C210000}"/>
    <cellStyle name="Cálculo 2 3 4 31" xfId="23123" xr:uid="{00000000-0005-0000-0000-00002D210000}"/>
    <cellStyle name="Cálculo 2 3 4 32" xfId="31557" xr:uid="{00000000-0005-0000-0000-00002E210000}"/>
    <cellStyle name="Cálculo 2 3 4 33" xfId="14222" xr:uid="{00000000-0005-0000-0000-00002F210000}"/>
    <cellStyle name="Cálculo 2 3 4 4" xfId="1526" xr:uid="{00000000-0005-0000-0000-000030210000}"/>
    <cellStyle name="Cálculo 2 3 4 4 2" xfId="10752" xr:uid="{00000000-0005-0000-0000-000031210000}"/>
    <cellStyle name="Cálculo 2 3 4 4 2 2" xfId="33054" xr:uid="{00000000-0005-0000-0000-000032210000}"/>
    <cellStyle name="Cálculo 2 3 4 4 2 3" xfId="37601" xr:uid="{00000000-0005-0000-0000-000033210000}"/>
    <cellStyle name="Cálculo 2 3 4 4 2 4" xfId="19824" xr:uid="{00000000-0005-0000-0000-000034210000}"/>
    <cellStyle name="Cálculo 2 3 4 4 3" xfId="24397" xr:uid="{00000000-0005-0000-0000-000035210000}"/>
    <cellStyle name="Cálculo 2 3 4 4 4" xfId="30295" xr:uid="{00000000-0005-0000-0000-000036210000}"/>
    <cellStyle name="Cálculo 2 3 4 4 5" xfId="15496" xr:uid="{00000000-0005-0000-0000-000037210000}"/>
    <cellStyle name="Cálculo 2 3 4 5" xfId="1527" xr:uid="{00000000-0005-0000-0000-000038210000}"/>
    <cellStyle name="Cálculo 2 3 4 5 2" xfId="10753" xr:uid="{00000000-0005-0000-0000-000039210000}"/>
    <cellStyle name="Cálculo 2 3 4 5 2 2" xfId="33055" xr:uid="{00000000-0005-0000-0000-00003A210000}"/>
    <cellStyle name="Cálculo 2 3 4 5 2 3" xfId="37602" xr:uid="{00000000-0005-0000-0000-00003B210000}"/>
    <cellStyle name="Cálculo 2 3 4 5 2 4" xfId="19825" xr:uid="{00000000-0005-0000-0000-00003C210000}"/>
    <cellStyle name="Cálculo 2 3 4 5 3" xfId="24398" xr:uid="{00000000-0005-0000-0000-00003D210000}"/>
    <cellStyle name="Cálculo 2 3 4 5 4" xfId="30294" xr:uid="{00000000-0005-0000-0000-00003E210000}"/>
    <cellStyle name="Cálculo 2 3 4 5 5" xfId="15497" xr:uid="{00000000-0005-0000-0000-00003F210000}"/>
    <cellStyle name="Cálculo 2 3 4 6" xfId="1528" xr:uid="{00000000-0005-0000-0000-000040210000}"/>
    <cellStyle name="Cálculo 2 3 4 6 2" xfId="10754" xr:uid="{00000000-0005-0000-0000-000041210000}"/>
    <cellStyle name="Cálculo 2 3 4 6 2 2" xfId="33056" xr:uid="{00000000-0005-0000-0000-000042210000}"/>
    <cellStyle name="Cálculo 2 3 4 6 2 3" xfId="37603" xr:uid="{00000000-0005-0000-0000-000043210000}"/>
    <cellStyle name="Cálculo 2 3 4 6 2 4" xfId="19826" xr:uid="{00000000-0005-0000-0000-000044210000}"/>
    <cellStyle name="Cálculo 2 3 4 6 3" xfId="24399" xr:uid="{00000000-0005-0000-0000-000045210000}"/>
    <cellStyle name="Cálculo 2 3 4 6 4" xfId="30293" xr:uid="{00000000-0005-0000-0000-000046210000}"/>
    <cellStyle name="Cálculo 2 3 4 6 5" xfId="15498" xr:uid="{00000000-0005-0000-0000-000047210000}"/>
    <cellStyle name="Cálculo 2 3 4 7" xfId="1529" xr:uid="{00000000-0005-0000-0000-000048210000}"/>
    <cellStyle name="Cálculo 2 3 4 7 2" xfId="10755" xr:uid="{00000000-0005-0000-0000-000049210000}"/>
    <cellStyle name="Cálculo 2 3 4 7 2 2" xfId="33057" xr:uid="{00000000-0005-0000-0000-00004A210000}"/>
    <cellStyle name="Cálculo 2 3 4 7 2 3" xfId="37604" xr:uid="{00000000-0005-0000-0000-00004B210000}"/>
    <cellStyle name="Cálculo 2 3 4 7 2 4" xfId="19827" xr:uid="{00000000-0005-0000-0000-00004C210000}"/>
    <cellStyle name="Cálculo 2 3 4 7 3" xfId="24400" xr:uid="{00000000-0005-0000-0000-00004D210000}"/>
    <cellStyle name="Cálculo 2 3 4 7 4" xfId="30292" xr:uid="{00000000-0005-0000-0000-00004E210000}"/>
    <cellStyle name="Cálculo 2 3 4 7 5" xfId="15499" xr:uid="{00000000-0005-0000-0000-00004F210000}"/>
    <cellStyle name="Cálculo 2 3 4 8" xfId="1530" xr:uid="{00000000-0005-0000-0000-000050210000}"/>
    <cellStyle name="Cálculo 2 3 4 8 2" xfId="10756" xr:uid="{00000000-0005-0000-0000-000051210000}"/>
    <cellStyle name="Cálculo 2 3 4 8 2 2" xfId="33058" xr:uid="{00000000-0005-0000-0000-000052210000}"/>
    <cellStyle name="Cálculo 2 3 4 8 2 3" xfId="37605" xr:uid="{00000000-0005-0000-0000-000053210000}"/>
    <cellStyle name="Cálculo 2 3 4 8 2 4" xfId="19828" xr:uid="{00000000-0005-0000-0000-000054210000}"/>
    <cellStyle name="Cálculo 2 3 4 8 3" xfId="24401" xr:uid="{00000000-0005-0000-0000-000055210000}"/>
    <cellStyle name="Cálculo 2 3 4 8 4" xfId="30291" xr:uid="{00000000-0005-0000-0000-000056210000}"/>
    <cellStyle name="Cálculo 2 3 4 8 5" xfId="15500" xr:uid="{00000000-0005-0000-0000-000057210000}"/>
    <cellStyle name="Cálculo 2 3 4 9" xfId="1531" xr:uid="{00000000-0005-0000-0000-000058210000}"/>
    <cellStyle name="Cálculo 2 3 4 9 2" xfId="10757" xr:uid="{00000000-0005-0000-0000-000059210000}"/>
    <cellStyle name="Cálculo 2 3 4 9 2 2" xfId="33059" xr:uid="{00000000-0005-0000-0000-00005A210000}"/>
    <cellStyle name="Cálculo 2 3 4 9 2 3" xfId="37606" xr:uid="{00000000-0005-0000-0000-00005B210000}"/>
    <cellStyle name="Cálculo 2 3 4 9 2 4" xfId="19829" xr:uid="{00000000-0005-0000-0000-00005C210000}"/>
    <cellStyle name="Cálculo 2 3 4 9 3" xfId="24402" xr:uid="{00000000-0005-0000-0000-00005D210000}"/>
    <cellStyle name="Cálculo 2 3 4 9 4" xfId="30259" xr:uid="{00000000-0005-0000-0000-00005E210000}"/>
    <cellStyle name="Cálculo 2 3 4 9 5" xfId="15501" xr:uid="{00000000-0005-0000-0000-00005F210000}"/>
    <cellStyle name="Cálculo 2 3 40" xfId="31687" xr:uid="{00000000-0005-0000-0000-000060210000}"/>
    <cellStyle name="Cálculo 2 3 41" xfId="13951" xr:uid="{00000000-0005-0000-0000-000061210000}"/>
    <cellStyle name="Cálculo 2 3 5" xfId="265" xr:uid="{00000000-0005-0000-0000-000062210000}"/>
    <cellStyle name="Cálculo 2 3 5 10" xfId="1533" xr:uid="{00000000-0005-0000-0000-000063210000}"/>
    <cellStyle name="Cálculo 2 3 5 10 2" xfId="10759" xr:uid="{00000000-0005-0000-0000-000064210000}"/>
    <cellStyle name="Cálculo 2 3 5 10 2 2" xfId="33061" xr:uid="{00000000-0005-0000-0000-000065210000}"/>
    <cellStyle name="Cálculo 2 3 5 10 2 3" xfId="37608" xr:uid="{00000000-0005-0000-0000-000066210000}"/>
    <cellStyle name="Cálculo 2 3 5 10 2 4" xfId="19831" xr:uid="{00000000-0005-0000-0000-000067210000}"/>
    <cellStyle name="Cálculo 2 3 5 10 3" xfId="24404" xr:uid="{00000000-0005-0000-0000-000068210000}"/>
    <cellStyle name="Cálculo 2 3 5 10 4" xfId="30289" xr:uid="{00000000-0005-0000-0000-000069210000}"/>
    <cellStyle name="Cálculo 2 3 5 10 5" xfId="15503" xr:uid="{00000000-0005-0000-0000-00006A210000}"/>
    <cellStyle name="Cálculo 2 3 5 11" xfId="1534" xr:uid="{00000000-0005-0000-0000-00006B210000}"/>
    <cellStyle name="Cálculo 2 3 5 11 2" xfId="10760" xr:uid="{00000000-0005-0000-0000-00006C210000}"/>
    <cellStyle name="Cálculo 2 3 5 11 2 2" xfId="33062" xr:uid="{00000000-0005-0000-0000-00006D210000}"/>
    <cellStyle name="Cálculo 2 3 5 11 2 3" xfId="37609" xr:uid="{00000000-0005-0000-0000-00006E210000}"/>
    <cellStyle name="Cálculo 2 3 5 11 2 4" xfId="19832" xr:uid="{00000000-0005-0000-0000-00006F210000}"/>
    <cellStyle name="Cálculo 2 3 5 11 3" xfId="24405" xr:uid="{00000000-0005-0000-0000-000070210000}"/>
    <cellStyle name="Cálculo 2 3 5 11 4" xfId="30288" xr:uid="{00000000-0005-0000-0000-000071210000}"/>
    <cellStyle name="Cálculo 2 3 5 11 5" xfId="15504" xr:uid="{00000000-0005-0000-0000-000072210000}"/>
    <cellStyle name="Cálculo 2 3 5 12" xfId="1535" xr:uid="{00000000-0005-0000-0000-000073210000}"/>
    <cellStyle name="Cálculo 2 3 5 12 2" xfId="10761" xr:uid="{00000000-0005-0000-0000-000074210000}"/>
    <cellStyle name="Cálculo 2 3 5 12 2 2" xfId="33063" xr:uid="{00000000-0005-0000-0000-000075210000}"/>
    <cellStyle name="Cálculo 2 3 5 12 2 3" xfId="37610" xr:uid="{00000000-0005-0000-0000-000076210000}"/>
    <cellStyle name="Cálculo 2 3 5 12 2 4" xfId="19833" xr:uid="{00000000-0005-0000-0000-000077210000}"/>
    <cellStyle name="Cálculo 2 3 5 12 3" xfId="24406" xr:uid="{00000000-0005-0000-0000-000078210000}"/>
    <cellStyle name="Cálculo 2 3 5 12 4" xfId="30287" xr:uid="{00000000-0005-0000-0000-000079210000}"/>
    <cellStyle name="Cálculo 2 3 5 12 5" xfId="15505" xr:uid="{00000000-0005-0000-0000-00007A210000}"/>
    <cellStyle name="Cálculo 2 3 5 13" xfId="1536" xr:uid="{00000000-0005-0000-0000-00007B210000}"/>
    <cellStyle name="Cálculo 2 3 5 13 2" xfId="10762" xr:uid="{00000000-0005-0000-0000-00007C210000}"/>
    <cellStyle name="Cálculo 2 3 5 13 2 2" xfId="33064" xr:uid="{00000000-0005-0000-0000-00007D210000}"/>
    <cellStyle name="Cálculo 2 3 5 13 2 3" xfId="37611" xr:uid="{00000000-0005-0000-0000-00007E210000}"/>
    <cellStyle name="Cálculo 2 3 5 13 2 4" xfId="19834" xr:uid="{00000000-0005-0000-0000-00007F210000}"/>
    <cellStyle name="Cálculo 2 3 5 13 3" xfId="24407" xr:uid="{00000000-0005-0000-0000-000080210000}"/>
    <cellStyle name="Cálculo 2 3 5 13 4" xfId="30286" xr:uid="{00000000-0005-0000-0000-000081210000}"/>
    <cellStyle name="Cálculo 2 3 5 13 5" xfId="15506" xr:uid="{00000000-0005-0000-0000-000082210000}"/>
    <cellStyle name="Cálculo 2 3 5 14" xfId="1537" xr:uid="{00000000-0005-0000-0000-000083210000}"/>
    <cellStyle name="Cálculo 2 3 5 14 2" xfId="10763" xr:uid="{00000000-0005-0000-0000-000084210000}"/>
    <cellStyle name="Cálculo 2 3 5 14 2 2" xfId="33065" xr:uid="{00000000-0005-0000-0000-000085210000}"/>
    <cellStyle name="Cálculo 2 3 5 14 2 3" xfId="37612" xr:uid="{00000000-0005-0000-0000-000086210000}"/>
    <cellStyle name="Cálculo 2 3 5 14 2 4" xfId="19835" xr:uid="{00000000-0005-0000-0000-000087210000}"/>
    <cellStyle name="Cálculo 2 3 5 14 3" xfId="24408" xr:uid="{00000000-0005-0000-0000-000088210000}"/>
    <cellStyle name="Cálculo 2 3 5 14 4" xfId="30285" xr:uid="{00000000-0005-0000-0000-000089210000}"/>
    <cellStyle name="Cálculo 2 3 5 14 5" xfId="15507" xr:uid="{00000000-0005-0000-0000-00008A210000}"/>
    <cellStyle name="Cálculo 2 3 5 15" xfId="1538" xr:uid="{00000000-0005-0000-0000-00008B210000}"/>
    <cellStyle name="Cálculo 2 3 5 15 2" xfId="10764" xr:uid="{00000000-0005-0000-0000-00008C210000}"/>
    <cellStyle name="Cálculo 2 3 5 15 2 2" xfId="33066" xr:uid="{00000000-0005-0000-0000-00008D210000}"/>
    <cellStyle name="Cálculo 2 3 5 15 2 3" xfId="37613" xr:uid="{00000000-0005-0000-0000-00008E210000}"/>
    <cellStyle name="Cálculo 2 3 5 15 2 4" xfId="19836" xr:uid="{00000000-0005-0000-0000-00008F210000}"/>
    <cellStyle name="Cálculo 2 3 5 15 3" xfId="24409" xr:uid="{00000000-0005-0000-0000-000090210000}"/>
    <cellStyle name="Cálculo 2 3 5 15 4" xfId="30284" xr:uid="{00000000-0005-0000-0000-000091210000}"/>
    <cellStyle name="Cálculo 2 3 5 15 5" xfId="15508" xr:uid="{00000000-0005-0000-0000-000092210000}"/>
    <cellStyle name="Cálculo 2 3 5 16" xfId="1539" xr:uid="{00000000-0005-0000-0000-000093210000}"/>
    <cellStyle name="Cálculo 2 3 5 16 2" xfId="10765" xr:uid="{00000000-0005-0000-0000-000094210000}"/>
    <cellStyle name="Cálculo 2 3 5 16 2 2" xfId="33067" xr:uid="{00000000-0005-0000-0000-000095210000}"/>
    <cellStyle name="Cálculo 2 3 5 16 2 3" xfId="37614" xr:uid="{00000000-0005-0000-0000-000096210000}"/>
    <cellStyle name="Cálculo 2 3 5 16 2 4" xfId="19837" xr:uid="{00000000-0005-0000-0000-000097210000}"/>
    <cellStyle name="Cálculo 2 3 5 16 3" xfId="24410" xr:uid="{00000000-0005-0000-0000-000098210000}"/>
    <cellStyle name="Cálculo 2 3 5 16 4" xfId="30283" xr:uid="{00000000-0005-0000-0000-000099210000}"/>
    <cellStyle name="Cálculo 2 3 5 16 5" xfId="15509" xr:uid="{00000000-0005-0000-0000-00009A210000}"/>
    <cellStyle name="Cálculo 2 3 5 17" xfId="1540" xr:uid="{00000000-0005-0000-0000-00009B210000}"/>
    <cellStyle name="Cálculo 2 3 5 17 2" xfId="10766" xr:uid="{00000000-0005-0000-0000-00009C210000}"/>
    <cellStyle name="Cálculo 2 3 5 17 2 2" xfId="33068" xr:uid="{00000000-0005-0000-0000-00009D210000}"/>
    <cellStyle name="Cálculo 2 3 5 17 2 3" xfId="37615" xr:uid="{00000000-0005-0000-0000-00009E210000}"/>
    <cellStyle name="Cálculo 2 3 5 17 2 4" xfId="19838" xr:uid="{00000000-0005-0000-0000-00009F210000}"/>
    <cellStyle name="Cálculo 2 3 5 17 3" xfId="24411" xr:uid="{00000000-0005-0000-0000-0000A0210000}"/>
    <cellStyle name="Cálculo 2 3 5 17 4" xfId="30282" xr:uid="{00000000-0005-0000-0000-0000A1210000}"/>
    <cellStyle name="Cálculo 2 3 5 17 5" xfId="15510" xr:uid="{00000000-0005-0000-0000-0000A2210000}"/>
    <cellStyle name="Cálculo 2 3 5 18" xfId="1541" xr:uid="{00000000-0005-0000-0000-0000A3210000}"/>
    <cellStyle name="Cálculo 2 3 5 18 2" xfId="10767" xr:uid="{00000000-0005-0000-0000-0000A4210000}"/>
    <cellStyle name="Cálculo 2 3 5 18 2 2" xfId="33069" xr:uid="{00000000-0005-0000-0000-0000A5210000}"/>
    <cellStyle name="Cálculo 2 3 5 18 2 3" xfId="37616" xr:uid="{00000000-0005-0000-0000-0000A6210000}"/>
    <cellStyle name="Cálculo 2 3 5 18 2 4" xfId="19839" xr:uid="{00000000-0005-0000-0000-0000A7210000}"/>
    <cellStyle name="Cálculo 2 3 5 18 3" xfId="24412" xr:uid="{00000000-0005-0000-0000-0000A8210000}"/>
    <cellStyle name="Cálculo 2 3 5 18 4" xfId="30281" xr:uid="{00000000-0005-0000-0000-0000A9210000}"/>
    <cellStyle name="Cálculo 2 3 5 18 5" xfId="15511" xr:uid="{00000000-0005-0000-0000-0000AA210000}"/>
    <cellStyle name="Cálculo 2 3 5 19" xfId="1542" xr:uid="{00000000-0005-0000-0000-0000AB210000}"/>
    <cellStyle name="Cálculo 2 3 5 19 2" xfId="10768" xr:uid="{00000000-0005-0000-0000-0000AC210000}"/>
    <cellStyle name="Cálculo 2 3 5 19 2 2" xfId="33070" xr:uid="{00000000-0005-0000-0000-0000AD210000}"/>
    <cellStyle name="Cálculo 2 3 5 19 2 3" xfId="37617" xr:uid="{00000000-0005-0000-0000-0000AE210000}"/>
    <cellStyle name="Cálculo 2 3 5 19 2 4" xfId="19840" xr:uid="{00000000-0005-0000-0000-0000AF210000}"/>
    <cellStyle name="Cálculo 2 3 5 19 3" xfId="24413" xr:uid="{00000000-0005-0000-0000-0000B0210000}"/>
    <cellStyle name="Cálculo 2 3 5 19 4" xfId="30280" xr:uid="{00000000-0005-0000-0000-0000B1210000}"/>
    <cellStyle name="Cálculo 2 3 5 19 5" xfId="15512" xr:uid="{00000000-0005-0000-0000-0000B2210000}"/>
    <cellStyle name="Cálculo 2 3 5 2" xfId="347" xr:uid="{00000000-0005-0000-0000-0000B3210000}"/>
    <cellStyle name="Cálculo 2 3 5 2 10" xfId="1544" xr:uid="{00000000-0005-0000-0000-0000B4210000}"/>
    <cellStyle name="Cálculo 2 3 5 2 10 2" xfId="10770" xr:uid="{00000000-0005-0000-0000-0000B5210000}"/>
    <cellStyle name="Cálculo 2 3 5 2 10 2 2" xfId="33072" xr:uid="{00000000-0005-0000-0000-0000B6210000}"/>
    <cellStyle name="Cálculo 2 3 5 2 10 2 3" xfId="37619" xr:uid="{00000000-0005-0000-0000-0000B7210000}"/>
    <cellStyle name="Cálculo 2 3 5 2 10 2 4" xfId="19842" xr:uid="{00000000-0005-0000-0000-0000B8210000}"/>
    <cellStyle name="Cálculo 2 3 5 2 10 3" xfId="24415" xr:uid="{00000000-0005-0000-0000-0000B9210000}"/>
    <cellStyle name="Cálculo 2 3 5 2 10 4" xfId="30278" xr:uid="{00000000-0005-0000-0000-0000BA210000}"/>
    <cellStyle name="Cálculo 2 3 5 2 10 5" xfId="15514" xr:uid="{00000000-0005-0000-0000-0000BB210000}"/>
    <cellStyle name="Cálculo 2 3 5 2 11" xfId="1545" xr:uid="{00000000-0005-0000-0000-0000BC210000}"/>
    <cellStyle name="Cálculo 2 3 5 2 11 2" xfId="10771" xr:uid="{00000000-0005-0000-0000-0000BD210000}"/>
    <cellStyle name="Cálculo 2 3 5 2 11 2 2" xfId="33073" xr:uid="{00000000-0005-0000-0000-0000BE210000}"/>
    <cellStyle name="Cálculo 2 3 5 2 11 2 3" xfId="37620" xr:uid="{00000000-0005-0000-0000-0000BF210000}"/>
    <cellStyle name="Cálculo 2 3 5 2 11 2 4" xfId="19843" xr:uid="{00000000-0005-0000-0000-0000C0210000}"/>
    <cellStyle name="Cálculo 2 3 5 2 11 3" xfId="24416" xr:uid="{00000000-0005-0000-0000-0000C1210000}"/>
    <cellStyle name="Cálculo 2 3 5 2 11 4" xfId="30277" xr:uid="{00000000-0005-0000-0000-0000C2210000}"/>
    <cellStyle name="Cálculo 2 3 5 2 11 5" xfId="15515" xr:uid="{00000000-0005-0000-0000-0000C3210000}"/>
    <cellStyle name="Cálculo 2 3 5 2 12" xfId="1546" xr:uid="{00000000-0005-0000-0000-0000C4210000}"/>
    <cellStyle name="Cálculo 2 3 5 2 12 2" xfId="10772" xr:uid="{00000000-0005-0000-0000-0000C5210000}"/>
    <cellStyle name="Cálculo 2 3 5 2 12 2 2" xfId="33074" xr:uid="{00000000-0005-0000-0000-0000C6210000}"/>
    <cellStyle name="Cálculo 2 3 5 2 12 2 3" xfId="37621" xr:uid="{00000000-0005-0000-0000-0000C7210000}"/>
    <cellStyle name="Cálculo 2 3 5 2 12 2 4" xfId="19844" xr:uid="{00000000-0005-0000-0000-0000C8210000}"/>
    <cellStyle name="Cálculo 2 3 5 2 12 3" xfId="24417" xr:uid="{00000000-0005-0000-0000-0000C9210000}"/>
    <cellStyle name="Cálculo 2 3 5 2 12 4" xfId="30276" xr:uid="{00000000-0005-0000-0000-0000CA210000}"/>
    <cellStyle name="Cálculo 2 3 5 2 12 5" xfId="15516" xr:uid="{00000000-0005-0000-0000-0000CB210000}"/>
    <cellStyle name="Cálculo 2 3 5 2 13" xfId="1547" xr:uid="{00000000-0005-0000-0000-0000CC210000}"/>
    <cellStyle name="Cálculo 2 3 5 2 13 2" xfId="10773" xr:uid="{00000000-0005-0000-0000-0000CD210000}"/>
    <cellStyle name="Cálculo 2 3 5 2 13 2 2" xfId="33075" xr:uid="{00000000-0005-0000-0000-0000CE210000}"/>
    <cellStyle name="Cálculo 2 3 5 2 13 2 3" xfId="37622" xr:uid="{00000000-0005-0000-0000-0000CF210000}"/>
    <cellStyle name="Cálculo 2 3 5 2 13 2 4" xfId="19845" xr:uid="{00000000-0005-0000-0000-0000D0210000}"/>
    <cellStyle name="Cálculo 2 3 5 2 13 3" xfId="24418" xr:uid="{00000000-0005-0000-0000-0000D1210000}"/>
    <cellStyle name="Cálculo 2 3 5 2 13 4" xfId="30275" xr:uid="{00000000-0005-0000-0000-0000D2210000}"/>
    <cellStyle name="Cálculo 2 3 5 2 13 5" xfId="15517" xr:uid="{00000000-0005-0000-0000-0000D3210000}"/>
    <cellStyle name="Cálculo 2 3 5 2 14" xfId="1548" xr:uid="{00000000-0005-0000-0000-0000D4210000}"/>
    <cellStyle name="Cálculo 2 3 5 2 14 2" xfId="10774" xr:uid="{00000000-0005-0000-0000-0000D5210000}"/>
    <cellStyle name="Cálculo 2 3 5 2 14 2 2" xfId="33076" xr:uid="{00000000-0005-0000-0000-0000D6210000}"/>
    <cellStyle name="Cálculo 2 3 5 2 14 2 3" xfId="37623" xr:uid="{00000000-0005-0000-0000-0000D7210000}"/>
    <cellStyle name="Cálculo 2 3 5 2 14 2 4" xfId="19846" xr:uid="{00000000-0005-0000-0000-0000D8210000}"/>
    <cellStyle name="Cálculo 2 3 5 2 14 3" xfId="24419" xr:uid="{00000000-0005-0000-0000-0000D9210000}"/>
    <cellStyle name="Cálculo 2 3 5 2 14 4" xfId="30274" xr:uid="{00000000-0005-0000-0000-0000DA210000}"/>
    <cellStyle name="Cálculo 2 3 5 2 14 5" xfId="15518" xr:uid="{00000000-0005-0000-0000-0000DB210000}"/>
    <cellStyle name="Cálculo 2 3 5 2 15" xfId="1549" xr:uid="{00000000-0005-0000-0000-0000DC210000}"/>
    <cellStyle name="Cálculo 2 3 5 2 15 2" xfId="10775" xr:uid="{00000000-0005-0000-0000-0000DD210000}"/>
    <cellStyle name="Cálculo 2 3 5 2 15 2 2" xfId="33077" xr:uid="{00000000-0005-0000-0000-0000DE210000}"/>
    <cellStyle name="Cálculo 2 3 5 2 15 2 3" xfId="37624" xr:uid="{00000000-0005-0000-0000-0000DF210000}"/>
    <cellStyle name="Cálculo 2 3 5 2 15 2 4" xfId="19847" xr:uid="{00000000-0005-0000-0000-0000E0210000}"/>
    <cellStyle name="Cálculo 2 3 5 2 15 3" xfId="24420" xr:uid="{00000000-0005-0000-0000-0000E1210000}"/>
    <cellStyle name="Cálculo 2 3 5 2 15 4" xfId="30273" xr:uid="{00000000-0005-0000-0000-0000E2210000}"/>
    <cellStyle name="Cálculo 2 3 5 2 15 5" xfId="15519" xr:uid="{00000000-0005-0000-0000-0000E3210000}"/>
    <cellStyle name="Cálculo 2 3 5 2 16" xfId="1550" xr:uid="{00000000-0005-0000-0000-0000E4210000}"/>
    <cellStyle name="Cálculo 2 3 5 2 16 2" xfId="10776" xr:uid="{00000000-0005-0000-0000-0000E5210000}"/>
    <cellStyle name="Cálculo 2 3 5 2 16 2 2" xfId="33078" xr:uid="{00000000-0005-0000-0000-0000E6210000}"/>
    <cellStyle name="Cálculo 2 3 5 2 16 2 3" xfId="37625" xr:uid="{00000000-0005-0000-0000-0000E7210000}"/>
    <cellStyle name="Cálculo 2 3 5 2 16 2 4" xfId="19848" xr:uid="{00000000-0005-0000-0000-0000E8210000}"/>
    <cellStyle name="Cálculo 2 3 5 2 16 3" xfId="24421" xr:uid="{00000000-0005-0000-0000-0000E9210000}"/>
    <cellStyle name="Cálculo 2 3 5 2 16 4" xfId="30272" xr:uid="{00000000-0005-0000-0000-0000EA210000}"/>
    <cellStyle name="Cálculo 2 3 5 2 16 5" xfId="15520" xr:uid="{00000000-0005-0000-0000-0000EB210000}"/>
    <cellStyle name="Cálculo 2 3 5 2 17" xfId="1551" xr:uid="{00000000-0005-0000-0000-0000EC210000}"/>
    <cellStyle name="Cálculo 2 3 5 2 17 2" xfId="10777" xr:uid="{00000000-0005-0000-0000-0000ED210000}"/>
    <cellStyle name="Cálculo 2 3 5 2 17 2 2" xfId="33079" xr:uid="{00000000-0005-0000-0000-0000EE210000}"/>
    <cellStyle name="Cálculo 2 3 5 2 17 2 3" xfId="37626" xr:uid="{00000000-0005-0000-0000-0000EF210000}"/>
    <cellStyle name="Cálculo 2 3 5 2 17 2 4" xfId="19849" xr:uid="{00000000-0005-0000-0000-0000F0210000}"/>
    <cellStyle name="Cálculo 2 3 5 2 17 3" xfId="24422" xr:uid="{00000000-0005-0000-0000-0000F1210000}"/>
    <cellStyle name="Cálculo 2 3 5 2 17 4" xfId="30271" xr:uid="{00000000-0005-0000-0000-0000F2210000}"/>
    <cellStyle name="Cálculo 2 3 5 2 17 5" xfId="15521" xr:uid="{00000000-0005-0000-0000-0000F3210000}"/>
    <cellStyle name="Cálculo 2 3 5 2 18" xfId="1552" xr:uid="{00000000-0005-0000-0000-0000F4210000}"/>
    <cellStyle name="Cálculo 2 3 5 2 18 2" xfId="10778" xr:uid="{00000000-0005-0000-0000-0000F5210000}"/>
    <cellStyle name="Cálculo 2 3 5 2 18 2 2" xfId="33080" xr:uid="{00000000-0005-0000-0000-0000F6210000}"/>
    <cellStyle name="Cálculo 2 3 5 2 18 2 3" xfId="37627" xr:uid="{00000000-0005-0000-0000-0000F7210000}"/>
    <cellStyle name="Cálculo 2 3 5 2 18 2 4" xfId="19850" xr:uid="{00000000-0005-0000-0000-0000F8210000}"/>
    <cellStyle name="Cálculo 2 3 5 2 18 3" xfId="24423" xr:uid="{00000000-0005-0000-0000-0000F9210000}"/>
    <cellStyle name="Cálculo 2 3 5 2 18 4" xfId="30270" xr:uid="{00000000-0005-0000-0000-0000FA210000}"/>
    <cellStyle name="Cálculo 2 3 5 2 18 5" xfId="15522" xr:uid="{00000000-0005-0000-0000-0000FB210000}"/>
    <cellStyle name="Cálculo 2 3 5 2 19" xfId="1553" xr:uid="{00000000-0005-0000-0000-0000FC210000}"/>
    <cellStyle name="Cálculo 2 3 5 2 19 2" xfId="10779" xr:uid="{00000000-0005-0000-0000-0000FD210000}"/>
    <cellStyle name="Cálculo 2 3 5 2 19 2 2" xfId="33081" xr:uid="{00000000-0005-0000-0000-0000FE210000}"/>
    <cellStyle name="Cálculo 2 3 5 2 19 2 3" xfId="37628" xr:uid="{00000000-0005-0000-0000-0000FF210000}"/>
    <cellStyle name="Cálculo 2 3 5 2 19 2 4" xfId="19851" xr:uid="{00000000-0005-0000-0000-000000220000}"/>
    <cellStyle name="Cálculo 2 3 5 2 19 3" xfId="24424" xr:uid="{00000000-0005-0000-0000-000001220000}"/>
    <cellStyle name="Cálculo 2 3 5 2 19 4" xfId="30269" xr:uid="{00000000-0005-0000-0000-000002220000}"/>
    <cellStyle name="Cálculo 2 3 5 2 19 5" xfId="15523" xr:uid="{00000000-0005-0000-0000-000003220000}"/>
    <cellStyle name="Cálculo 2 3 5 2 2" xfId="1554" xr:uid="{00000000-0005-0000-0000-000004220000}"/>
    <cellStyle name="Cálculo 2 3 5 2 2 2" xfId="10780" xr:uid="{00000000-0005-0000-0000-000005220000}"/>
    <cellStyle name="Cálculo 2 3 5 2 2 2 2" xfId="33082" xr:uid="{00000000-0005-0000-0000-000006220000}"/>
    <cellStyle name="Cálculo 2 3 5 2 2 2 3" xfId="37629" xr:uid="{00000000-0005-0000-0000-000007220000}"/>
    <cellStyle name="Cálculo 2 3 5 2 2 2 4" xfId="19852" xr:uid="{00000000-0005-0000-0000-000008220000}"/>
    <cellStyle name="Cálculo 2 3 5 2 2 3" xfId="24425" xr:uid="{00000000-0005-0000-0000-000009220000}"/>
    <cellStyle name="Cálculo 2 3 5 2 2 4" xfId="30268" xr:uid="{00000000-0005-0000-0000-00000A220000}"/>
    <cellStyle name="Cálculo 2 3 5 2 2 5" xfId="15524" xr:uid="{00000000-0005-0000-0000-00000B220000}"/>
    <cellStyle name="Cálculo 2 3 5 2 20" xfId="1555" xr:uid="{00000000-0005-0000-0000-00000C220000}"/>
    <cellStyle name="Cálculo 2 3 5 2 20 2" xfId="10781" xr:uid="{00000000-0005-0000-0000-00000D220000}"/>
    <cellStyle name="Cálculo 2 3 5 2 20 2 2" xfId="33083" xr:uid="{00000000-0005-0000-0000-00000E220000}"/>
    <cellStyle name="Cálculo 2 3 5 2 20 2 3" xfId="37630" xr:uid="{00000000-0005-0000-0000-00000F220000}"/>
    <cellStyle name="Cálculo 2 3 5 2 20 2 4" xfId="19853" xr:uid="{00000000-0005-0000-0000-000010220000}"/>
    <cellStyle name="Cálculo 2 3 5 2 20 3" xfId="24426" xr:uid="{00000000-0005-0000-0000-000011220000}"/>
    <cellStyle name="Cálculo 2 3 5 2 20 4" xfId="30267" xr:uid="{00000000-0005-0000-0000-000012220000}"/>
    <cellStyle name="Cálculo 2 3 5 2 20 5" xfId="15525" xr:uid="{00000000-0005-0000-0000-000013220000}"/>
    <cellStyle name="Cálculo 2 3 5 2 21" xfId="1556" xr:uid="{00000000-0005-0000-0000-000014220000}"/>
    <cellStyle name="Cálculo 2 3 5 2 21 2" xfId="10782" xr:uid="{00000000-0005-0000-0000-000015220000}"/>
    <cellStyle name="Cálculo 2 3 5 2 21 2 2" xfId="33084" xr:uid="{00000000-0005-0000-0000-000016220000}"/>
    <cellStyle name="Cálculo 2 3 5 2 21 2 3" xfId="37631" xr:uid="{00000000-0005-0000-0000-000017220000}"/>
    <cellStyle name="Cálculo 2 3 5 2 21 2 4" xfId="19854" xr:uid="{00000000-0005-0000-0000-000018220000}"/>
    <cellStyle name="Cálculo 2 3 5 2 21 3" xfId="24427" xr:uid="{00000000-0005-0000-0000-000019220000}"/>
    <cellStyle name="Cálculo 2 3 5 2 21 4" xfId="30266" xr:uid="{00000000-0005-0000-0000-00001A220000}"/>
    <cellStyle name="Cálculo 2 3 5 2 21 5" xfId="15526" xr:uid="{00000000-0005-0000-0000-00001B220000}"/>
    <cellStyle name="Cálculo 2 3 5 2 22" xfId="1557" xr:uid="{00000000-0005-0000-0000-00001C220000}"/>
    <cellStyle name="Cálculo 2 3 5 2 22 2" xfId="10783" xr:uid="{00000000-0005-0000-0000-00001D220000}"/>
    <cellStyle name="Cálculo 2 3 5 2 22 2 2" xfId="33085" xr:uid="{00000000-0005-0000-0000-00001E220000}"/>
    <cellStyle name="Cálculo 2 3 5 2 22 2 3" xfId="37632" xr:uid="{00000000-0005-0000-0000-00001F220000}"/>
    <cellStyle name="Cálculo 2 3 5 2 22 2 4" xfId="19855" xr:uid="{00000000-0005-0000-0000-000020220000}"/>
    <cellStyle name="Cálculo 2 3 5 2 22 3" xfId="24428" xr:uid="{00000000-0005-0000-0000-000021220000}"/>
    <cellStyle name="Cálculo 2 3 5 2 22 4" xfId="30265" xr:uid="{00000000-0005-0000-0000-000022220000}"/>
    <cellStyle name="Cálculo 2 3 5 2 22 5" xfId="15527" xr:uid="{00000000-0005-0000-0000-000023220000}"/>
    <cellStyle name="Cálculo 2 3 5 2 23" xfId="1558" xr:uid="{00000000-0005-0000-0000-000024220000}"/>
    <cellStyle name="Cálculo 2 3 5 2 23 2" xfId="10784" xr:uid="{00000000-0005-0000-0000-000025220000}"/>
    <cellStyle name="Cálculo 2 3 5 2 23 2 2" xfId="33086" xr:uid="{00000000-0005-0000-0000-000026220000}"/>
    <cellStyle name="Cálculo 2 3 5 2 23 2 3" xfId="37633" xr:uid="{00000000-0005-0000-0000-000027220000}"/>
    <cellStyle name="Cálculo 2 3 5 2 23 2 4" xfId="19856" xr:uid="{00000000-0005-0000-0000-000028220000}"/>
    <cellStyle name="Cálculo 2 3 5 2 23 3" xfId="24429" xr:uid="{00000000-0005-0000-0000-000029220000}"/>
    <cellStyle name="Cálculo 2 3 5 2 23 4" xfId="30264" xr:uid="{00000000-0005-0000-0000-00002A220000}"/>
    <cellStyle name="Cálculo 2 3 5 2 23 5" xfId="15528" xr:uid="{00000000-0005-0000-0000-00002B220000}"/>
    <cellStyle name="Cálculo 2 3 5 2 24" xfId="1559" xr:uid="{00000000-0005-0000-0000-00002C220000}"/>
    <cellStyle name="Cálculo 2 3 5 2 24 2" xfId="10785" xr:uid="{00000000-0005-0000-0000-00002D220000}"/>
    <cellStyle name="Cálculo 2 3 5 2 24 2 2" xfId="33087" xr:uid="{00000000-0005-0000-0000-00002E220000}"/>
    <cellStyle name="Cálculo 2 3 5 2 24 2 3" xfId="37634" xr:uid="{00000000-0005-0000-0000-00002F220000}"/>
    <cellStyle name="Cálculo 2 3 5 2 24 2 4" xfId="19857" xr:uid="{00000000-0005-0000-0000-000030220000}"/>
    <cellStyle name="Cálculo 2 3 5 2 24 3" xfId="24430" xr:uid="{00000000-0005-0000-0000-000031220000}"/>
    <cellStyle name="Cálculo 2 3 5 2 24 4" xfId="30263" xr:uid="{00000000-0005-0000-0000-000032220000}"/>
    <cellStyle name="Cálculo 2 3 5 2 24 5" xfId="15529" xr:uid="{00000000-0005-0000-0000-000033220000}"/>
    <cellStyle name="Cálculo 2 3 5 2 25" xfId="1560" xr:uid="{00000000-0005-0000-0000-000034220000}"/>
    <cellStyle name="Cálculo 2 3 5 2 25 2" xfId="10786" xr:uid="{00000000-0005-0000-0000-000035220000}"/>
    <cellStyle name="Cálculo 2 3 5 2 25 2 2" xfId="33088" xr:uid="{00000000-0005-0000-0000-000036220000}"/>
    <cellStyle name="Cálculo 2 3 5 2 25 2 3" xfId="37635" xr:uid="{00000000-0005-0000-0000-000037220000}"/>
    <cellStyle name="Cálculo 2 3 5 2 25 2 4" xfId="19858" xr:uid="{00000000-0005-0000-0000-000038220000}"/>
    <cellStyle name="Cálculo 2 3 5 2 25 3" xfId="24431" xr:uid="{00000000-0005-0000-0000-000039220000}"/>
    <cellStyle name="Cálculo 2 3 5 2 25 4" xfId="30262" xr:uid="{00000000-0005-0000-0000-00003A220000}"/>
    <cellStyle name="Cálculo 2 3 5 2 25 5" xfId="15530" xr:uid="{00000000-0005-0000-0000-00003B220000}"/>
    <cellStyle name="Cálculo 2 3 5 2 26" xfId="1561" xr:uid="{00000000-0005-0000-0000-00003C220000}"/>
    <cellStyle name="Cálculo 2 3 5 2 26 2" xfId="10787" xr:uid="{00000000-0005-0000-0000-00003D220000}"/>
    <cellStyle name="Cálculo 2 3 5 2 26 2 2" xfId="33089" xr:uid="{00000000-0005-0000-0000-00003E220000}"/>
    <cellStyle name="Cálculo 2 3 5 2 26 2 3" xfId="37636" xr:uid="{00000000-0005-0000-0000-00003F220000}"/>
    <cellStyle name="Cálculo 2 3 5 2 26 2 4" xfId="19859" xr:uid="{00000000-0005-0000-0000-000040220000}"/>
    <cellStyle name="Cálculo 2 3 5 2 26 3" xfId="24432" xr:uid="{00000000-0005-0000-0000-000041220000}"/>
    <cellStyle name="Cálculo 2 3 5 2 26 4" xfId="30261" xr:uid="{00000000-0005-0000-0000-000042220000}"/>
    <cellStyle name="Cálculo 2 3 5 2 26 5" xfId="15531" xr:uid="{00000000-0005-0000-0000-000043220000}"/>
    <cellStyle name="Cálculo 2 3 5 2 27" xfId="1562" xr:uid="{00000000-0005-0000-0000-000044220000}"/>
    <cellStyle name="Cálculo 2 3 5 2 27 2" xfId="10788" xr:uid="{00000000-0005-0000-0000-000045220000}"/>
    <cellStyle name="Cálculo 2 3 5 2 27 2 2" xfId="33090" xr:uid="{00000000-0005-0000-0000-000046220000}"/>
    <cellStyle name="Cálculo 2 3 5 2 27 2 3" xfId="37637" xr:uid="{00000000-0005-0000-0000-000047220000}"/>
    <cellStyle name="Cálculo 2 3 5 2 27 2 4" xfId="19860" xr:uid="{00000000-0005-0000-0000-000048220000}"/>
    <cellStyle name="Cálculo 2 3 5 2 27 3" xfId="24433" xr:uid="{00000000-0005-0000-0000-000049220000}"/>
    <cellStyle name="Cálculo 2 3 5 2 27 4" xfId="30260" xr:uid="{00000000-0005-0000-0000-00004A220000}"/>
    <cellStyle name="Cálculo 2 3 5 2 27 5" xfId="15532" xr:uid="{00000000-0005-0000-0000-00004B220000}"/>
    <cellStyle name="Cálculo 2 3 5 2 28" xfId="1563" xr:uid="{00000000-0005-0000-0000-00004C220000}"/>
    <cellStyle name="Cálculo 2 3 5 2 28 2" xfId="10789" xr:uid="{00000000-0005-0000-0000-00004D220000}"/>
    <cellStyle name="Cálculo 2 3 5 2 28 2 2" xfId="33091" xr:uid="{00000000-0005-0000-0000-00004E220000}"/>
    <cellStyle name="Cálculo 2 3 5 2 28 2 3" xfId="37638" xr:uid="{00000000-0005-0000-0000-00004F220000}"/>
    <cellStyle name="Cálculo 2 3 5 2 28 2 4" xfId="19861" xr:uid="{00000000-0005-0000-0000-000050220000}"/>
    <cellStyle name="Cálculo 2 3 5 2 28 3" xfId="24434" xr:uid="{00000000-0005-0000-0000-000051220000}"/>
    <cellStyle name="Cálculo 2 3 5 2 28 4" xfId="30258" xr:uid="{00000000-0005-0000-0000-000052220000}"/>
    <cellStyle name="Cálculo 2 3 5 2 28 5" xfId="15533" xr:uid="{00000000-0005-0000-0000-000053220000}"/>
    <cellStyle name="Cálculo 2 3 5 2 29" xfId="1564" xr:uid="{00000000-0005-0000-0000-000054220000}"/>
    <cellStyle name="Cálculo 2 3 5 2 29 2" xfId="10790" xr:uid="{00000000-0005-0000-0000-000055220000}"/>
    <cellStyle name="Cálculo 2 3 5 2 29 2 2" xfId="33092" xr:uid="{00000000-0005-0000-0000-000056220000}"/>
    <cellStyle name="Cálculo 2 3 5 2 29 2 3" xfId="37639" xr:uid="{00000000-0005-0000-0000-000057220000}"/>
    <cellStyle name="Cálculo 2 3 5 2 29 2 4" xfId="19862" xr:uid="{00000000-0005-0000-0000-000058220000}"/>
    <cellStyle name="Cálculo 2 3 5 2 29 3" xfId="24435" xr:uid="{00000000-0005-0000-0000-000059220000}"/>
    <cellStyle name="Cálculo 2 3 5 2 29 4" xfId="30257" xr:uid="{00000000-0005-0000-0000-00005A220000}"/>
    <cellStyle name="Cálculo 2 3 5 2 29 5" xfId="15534" xr:uid="{00000000-0005-0000-0000-00005B220000}"/>
    <cellStyle name="Cálculo 2 3 5 2 3" xfId="1565" xr:uid="{00000000-0005-0000-0000-00005C220000}"/>
    <cellStyle name="Cálculo 2 3 5 2 3 2" xfId="10791" xr:uid="{00000000-0005-0000-0000-00005D220000}"/>
    <cellStyle name="Cálculo 2 3 5 2 3 2 2" xfId="33093" xr:uid="{00000000-0005-0000-0000-00005E220000}"/>
    <cellStyle name="Cálculo 2 3 5 2 3 2 3" xfId="37640" xr:uid="{00000000-0005-0000-0000-00005F220000}"/>
    <cellStyle name="Cálculo 2 3 5 2 3 2 4" xfId="19863" xr:uid="{00000000-0005-0000-0000-000060220000}"/>
    <cellStyle name="Cálculo 2 3 5 2 3 3" xfId="24436" xr:uid="{00000000-0005-0000-0000-000061220000}"/>
    <cellStyle name="Cálculo 2 3 5 2 3 4" xfId="30256" xr:uid="{00000000-0005-0000-0000-000062220000}"/>
    <cellStyle name="Cálculo 2 3 5 2 3 5" xfId="15535" xr:uid="{00000000-0005-0000-0000-000063220000}"/>
    <cellStyle name="Cálculo 2 3 5 2 30" xfId="1566" xr:uid="{00000000-0005-0000-0000-000064220000}"/>
    <cellStyle name="Cálculo 2 3 5 2 30 2" xfId="10792" xr:uid="{00000000-0005-0000-0000-000065220000}"/>
    <cellStyle name="Cálculo 2 3 5 2 30 2 2" xfId="33094" xr:uid="{00000000-0005-0000-0000-000066220000}"/>
    <cellStyle name="Cálculo 2 3 5 2 30 2 3" xfId="37641" xr:uid="{00000000-0005-0000-0000-000067220000}"/>
    <cellStyle name="Cálculo 2 3 5 2 30 2 4" xfId="19864" xr:uid="{00000000-0005-0000-0000-000068220000}"/>
    <cellStyle name="Cálculo 2 3 5 2 30 3" xfId="24437" xr:uid="{00000000-0005-0000-0000-000069220000}"/>
    <cellStyle name="Cálculo 2 3 5 2 30 4" xfId="30255" xr:uid="{00000000-0005-0000-0000-00006A220000}"/>
    <cellStyle name="Cálculo 2 3 5 2 30 5" xfId="15536" xr:uid="{00000000-0005-0000-0000-00006B220000}"/>
    <cellStyle name="Cálculo 2 3 5 2 31" xfId="1567" xr:uid="{00000000-0005-0000-0000-00006C220000}"/>
    <cellStyle name="Cálculo 2 3 5 2 31 2" xfId="10793" xr:uid="{00000000-0005-0000-0000-00006D220000}"/>
    <cellStyle name="Cálculo 2 3 5 2 31 2 2" xfId="33095" xr:uid="{00000000-0005-0000-0000-00006E220000}"/>
    <cellStyle name="Cálculo 2 3 5 2 31 2 3" xfId="37642" xr:uid="{00000000-0005-0000-0000-00006F220000}"/>
    <cellStyle name="Cálculo 2 3 5 2 31 2 4" xfId="19865" xr:uid="{00000000-0005-0000-0000-000070220000}"/>
    <cellStyle name="Cálculo 2 3 5 2 31 3" xfId="24438" xr:uid="{00000000-0005-0000-0000-000071220000}"/>
    <cellStyle name="Cálculo 2 3 5 2 31 4" xfId="30254" xr:uid="{00000000-0005-0000-0000-000072220000}"/>
    <cellStyle name="Cálculo 2 3 5 2 31 5" xfId="15537" xr:uid="{00000000-0005-0000-0000-000073220000}"/>
    <cellStyle name="Cálculo 2 3 5 2 32" xfId="1568" xr:uid="{00000000-0005-0000-0000-000074220000}"/>
    <cellStyle name="Cálculo 2 3 5 2 32 2" xfId="10794" xr:uid="{00000000-0005-0000-0000-000075220000}"/>
    <cellStyle name="Cálculo 2 3 5 2 32 2 2" xfId="33096" xr:uid="{00000000-0005-0000-0000-000076220000}"/>
    <cellStyle name="Cálculo 2 3 5 2 32 2 3" xfId="37643" xr:uid="{00000000-0005-0000-0000-000077220000}"/>
    <cellStyle name="Cálculo 2 3 5 2 32 2 4" xfId="19866" xr:uid="{00000000-0005-0000-0000-000078220000}"/>
    <cellStyle name="Cálculo 2 3 5 2 32 3" xfId="24439" xr:uid="{00000000-0005-0000-0000-000079220000}"/>
    <cellStyle name="Cálculo 2 3 5 2 32 4" xfId="30253" xr:uid="{00000000-0005-0000-0000-00007A220000}"/>
    <cellStyle name="Cálculo 2 3 5 2 32 5" xfId="15538" xr:uid="{00000000-0005-0000-0000-00007B220000}"/>
    <cellStyle name="Cálculo 2 3 5 2 33" xfId="1569" xr:uid="{00000000-0005-0000-0000-00007C220000}"/>
    <cellStyle name="Cálculo 2 3 5 2 33 2" xfId="10795" xr:uid="{00000000-0005-0000-0000-00007D220000}"/>
    <cellStyle name="Cálculo 2 3 5 2 33 2 2" xfId="33097" xr:uid="{00000000-0005-0000-0000-00007E220000}"/>
    <cellStyle name="Cálculo 2 3 5 2 33 2 3" xfId="37644" xr:uid="{00000000-0005-0000-0000-00007F220000}"/>
    <cellStyle name="Cálculo 2 3 5 2 33 2 4" xfId="19867" xr:uid="{00000000-0005-0000-0000-000080220000}"/>
    <cellStyle name="Cálculo 2 3 5 2 33 3" xfId="24440" xr:uid="{00000000-0005-0000-0000-000081220000}"/>
    <cellStyle name="Cálculo 2 3 5 2 33 4" xfId="30221" xr:uid="{00000000-0005-0000-0000-000082220000}"/>
    <cellStyle name="Cálculo 2 3 5 2 33 5" xfId="15539" xr:uid="{00000000-0005-0000-0000-000083220000}"/>
    <cellStyle name="Cálculo 2 3 5 2 34" xfId="1570" xr:uid="{00000000-0005-0000-0000-000084220000}"/>
    <cellStyle name="Cálculo 2 3 5 2 34 2" xfId="10796" xr:uid="{00000000-0005-0000-0000-000085220000}"/>
    <cellStyle name="Cálculo 2 3 5 2 34 2 2" xfId="33098" xr:uid="{00000000-0005-0000-0000-000086220000}"/>
    <cellStyle name="Cálculo 2 3 5 2 34 2 3" xfId="37645" xr:uid="{00000000-0005-0000-0000-000087220000}"/>
    <cellStyle name="Cálculo 2 3 5 2 34 2 4" xfId="19868" xr:uid="{00000000-0005-0000-0000-000088220000}"/>
    <cellStyle name="Cálculo 2 3 5 2 34 3" xfId="24441" xr:uid="{00000000-0005-0000-0000-000089220000}"/>
    <cellStyle name="Cálculo 2 3 5 2 34 4" xfId="30252" xr:uid="{00000000-0005-0000-0000-00008A220000}"/>
    <cellStyle name="Cálculo 2 3 5 2 34 5" xfId="15540" xr:uid="{00000000-0005-0000-0000-00008B220000}"/>
    <cellStyle name="Cálculo 2 3 5 2 35" xfId="1571" xr:uid="{00000000-0005-0000-0000-00008C220000}"/>
    <cellStyle name="Cálculo 2 3 5 2 35 2" xfId="10797" xr:uid="{00000000-0005-0000-0000-00008D220000}"/>
    <cellStyle name="Cálculo 2 3 5 2 35 2 2" xfId="33099" xr:uid="{00000000-0005-0000-0000-00008E220000}"/>
    <cellStyle name="Cálculo 2 3 5 2 35 2 3" xfId="37646" xr:uid="{00000000-0005-0000-0000-00008F220000}"/>
    <cellStyle name="Cálculo 2 3 5 2 35 2 4" xfId="19869" xr:uid="{00000000-0005-0000-0000-000090220000}"/>
    <cellStyle name="Cálculo 2 3 5 2 35 3" xfId="24442" xr:uid="{00000000-0005-0000-0000-000091220000}"/>
    <cellStyle name="Cálculo 2 3 5 2 35 4" xfId="30251" xr:uid="{00000000-0005-0000-0000-000092220000}"/>
    <cellStyle name="Cálculo 2 3 5 2 35 5" xfId="15541" xr:uid="{00000000-0005-0000-0000-000093220000}"/>
    <cellStyle name="Cálculo 2 3 5 2 36" xfId="1572" xr:uid="{00000000-0005-0000-0000-000094220000}"/>
    <cellStyle name="Cálculo 2 3 5 2 36 2" xfId="10798" xr:uid="{00000000-0005-0000-0000-000095220000}"/>
    <cellStyle name="Cálculo 2 3 5 2 36 2 2" xfId="33100" xr:uid="{00000000-0005-0000-0000-000096220000}"/>
    <cellStyle name="Cálculo 2 3 5 2 36 2 3" xfId="37647" xr:uid="{00000000-0005-0000-0000-000097220000}"/>
    <cellStyle name="Cálculo 2 3 5 2 36 2 4" xfId="19870" xr:uid="{00000000-0005-0000-0000-000098220000}"/>
    <cellStyle name="Cálculo 2 3 5 2 36 3" xfId="24443" xr:uid="{00000000-0005-0000-0000-000099220000}"/>
    <cellStyle name="Cálculo 2 3 5 2 36 4" xfId="30250" xr:uid="{00000000-0005-0000-0000-00009A220000}"/>
    <cellStyle name="Cálculo 2 3 5 2 36 5" xfId="15542" xr:uid="{00000000-0005-0000-0000-00009B220000}"/>
    <cellStyle name="Cálculo 2 3 5 2 37" xfId="1573" xr:uid="{00000000-0005-0000-0000-00009C220000}"/>
    <cellStyle name="Cálculo 2 3 5 2 37 2" xfId="10799" xr:uid="{00000000-0005-0000-0000-00009D220000}"/>
    <cellStyle name="Cálculo 2 3 5 2 37 2 2" xfId="33101" xr:uid="{00000000-0005-0000-0000-00009E220000}"/>
    <cellStyle name="Cálculo 2 3 5 2 37 2 3" xfId="37648" xr:uid="{00000000-0005-0000-0000-00009F220000}"/>
    <cellStyle name="Cálculo 2 3 5 2 37 2 4" xfId="19871" xr:uid="{00000000-0005-0000-0000-0000A0220000}"/>
    <cellStyle name="Cálculo 2 3 5 2 37 3" xfId="24444" xr:uid="{00000000-0005-0000-0000-0000A1220000}"/>
    <cellStyle name="Cálculo 2 3 5 2 37 4" xfId="30249" xr:uid="{00000000-0005-0000-0000-0000A2220000}"/>
    <cellStyle name="Cálculo 2 3 5 2 37 5" xfId="15543" xr:uid="{00000000-0005-0000-0000-0000A3220000}"/>
    <cellStyle name="Cálculo 2 3 5 2 38" xfId="1574" xr:uid="{00000000-0005-0000-0000-0000A4220000}"/>
    <cellStyle name="Cálculo 2 3 5 2 38 2" xfId="10800" xr:uid="{00000000-0005-0000-0000-0000A5220000}"/>
    <cellStyle name="Cálculo 2 3 5 2 38 2 2" xfId="33102" xr:uid="{00000000-0005-0000-0000-0000A6220000}"/>
    <cellStyle name="Cálculo 2 3 5 2 38 2 3" xfId="37649" xr:uid="{00000000-0005-0000-0000-0000A7220000}"/>
    <cellStyle name="Cálculo 2 3 5 2 38 2 4" xfId="19872" xr:uid="{00000000-0005-0000-0000-0000A8220000}"/>
    <cellStyle name="Cálculo 2 3 5 2 38 3" xfId="24445" xr:uid="{00000000-0005-0000-0000-0000A9220000}"/>
    <cellStyle name="Cálculo 2 3 5 2 38 4" xfId="30248" xr:uid="{00000000-0005-0000-0000-0000AA220000}"/>
    <cellStyle name="Cálculo 2 3 5 2 38 5" xfId="15544" xr:uid="{00000000-0005-0000-0000-0000AB220000}"/>
    <cellStyle name="Cálculo 2 3 5 2 39" xfId="1543" xr:uid="{00000000-0005-0000-0000-0000AC220000}"/>
    <cellStyle name="Cálculo 2 3 5 2 39 2" xfId="10769" xr:uid="{00000000-0005-0000-0000-0000AD220000}"/>
    <cellStyle name="Cálculo 2 3 5 2 39 2 2" xfId="33071" xr:uid="{00000000-0005-0000-0000-0000AE220000}"/>
    <cellStyle name="Cálculo 2 3 5 2 39 2 3" xfId="37618" xr:uid="{00000000-0005-0000-0000-0000AF220000}"/>
    <cellStyle name="Cálculo 2 3 5 2 39 2 4" xfId="19841" xr:uid="{00000000-0005-0000-0000-0000B0220000}"/>
    <cellStyle name="Cálculo 2 3 5 2 39 3" xfId="24414" xr:uid="{00000000-0005-0000-0000-0000B1220000}"/>
    <cellStyle name="Cálculo 2 3 5 2 39 4" xfId="30279" xr:uid="{00000000-0005-0000-0000-0000B2220000}"/>
    <cellStyle name="Cálculo 2 3 5 2 39 5" xfId="15513" xr:uid="{00000000-0005-0000-0000-0000B3220000}"/>
    <cellStyle name="Cálculo 2 3 5 2 4" xfId="1575" xr:uid="{00000000-0005-0000-0000-0000B4220000}"/>
    <cellStyle name="Cálculo 2 3 5 2 4 2" xfId="10801" xr:uid="{00000000-0005-0000-0000-0000B5220000}"/>
    <cellStyle name="Cálculo 2 3 5 2 4 2 2" xfId="33103" xr:uid="{00000000-0005-0000-0000-0000B6220000}"/>
    <cellStyle name="Cálculo 2 3 5 2 4 2 3" xfId="37650" xr:uid="{00000000-0005-0000-0000-0000B7220000}"/>
    <cellStyle name="Cálculo 2 3 5 2 4 2 4" xfId="19873" xr:uid="{00000000-0005-0000-0000-0000B8220000}"/>
    <cellStyle name="Cálculo 2 3 5 2 4 3" xfId="24446" xr:uid="{00000000-0005-0000-0000-0000B9220000}"/>
    <cellStyle name="Cálculo 2 3 5 2 4 4" xfId="30247" xr:uid="{00000000-0005-0000-0000-0000BA220000}"/>
    <cellStyle name="Cálculo 2 3 5 2 4 5" xfId="15545" xr:uid="{00000000-0005-0000-0000-0000BB220000}"/>
    <cellStyle name="Cálculo 2 3 5 2 40" xfId="9656" xr:uid="{00000000-0005-0000-0000-0000BC220000}"/>
    <cellStyle name="Cálculo 2 3 5 2 40 2" xfId="13934" xr:uid="{00000000-0005-0000-0000-0000BD220000}"/>
    <cellStyle name="Cálculo 2 3 5 2 40 2 2" xfId="36236" xr:uid="{00000000-0005-0000-0000-0000BE220000}"/>
    <cellStyle name="Cálculo 2 3 5 2 40 2 3" xfId="40783" xr:uid="{00000000-0005-0000-0000-0000BF220000}"/>
    <cellStyle name="Cálculo 2 3 5 2 40 2 4" xfId="23006" xr:uid="{00000000-0005-0000-0000-0000C0220000}"/>
    <cellStyle name="Cálculo 2 3 5 2 40 3" xfId="31958" xr:uid="{00000000-0005-0000-0000-0000C1220000}"/>
    <cellStyle name="Cálculo 2 3 5 2 40 4" xfId="36505" xr:uid="{00000000-0005-0000-0000-0000C2220000}"/>
    <cellStyle name="Cálculo 2 3 5 2 40 5" xfId="18728" xr:uid="{00000000-0005-0000-0000-0000C3220000}"/>
    <cellStyle name="Cálculo 2 3 5 2 41" xfId="508" xr:uid="{00000000-0005-0000-0000-0000C4220000}"/>
    <cellStyle name="Cálculo 2 3 5 2 41 2" xfId="23379" xr:uid="{00000000-0005-0000-0000-0000C5220000}"/>
    <cellStyle name="Cálculo 2 3 5 2 41 3" xfId="31305" xr:uid="{00000000-0005-0000-0000-0000C6220000}"/>
    <cellStyle name="Cálculo 2 3 5 2 41 4" xfId="14478" xr:uid="{00000000-0005-0000-0000-0000C7220000}"/>
    <cellStyle name="Cálculo 2 3 5 2 42" xfId="23218" xr:uid="{00000000-0005-0000-0000-0000C8220000}"/>
    <cellStyle name="Cálculo 2 3 5 2 43" xfId="31310" xr:uid="{00000000-0005-0000-0000-0000C9220000}"/>
    <cellStyle name="Cálculo 2 3 5 2 44" xfId="14317" xr:uid="{00000000-0005-0000-0000-0000CA220000}"/>
    <cellStyle name="Cálculo 2 3 5 2 5" xfId="1576" xr:uid="{00000000-0005-0000-0000-0000CB220000}"/>
    <cellStyle name="Cálculo 2 3 5 2 5 2" xfId="10802" xr:uid="{00000000-0005-0000-0000-0000CC220000}"/>
    <cellStyle name="Cálculo 2 3 5 2 5 2 2" xfId="33104" xr:uid="{00000000-0005-0000-0000-0000CD220000}"/>
    <cellStyle name="Cálculo 2 3 5 2 5 2 3" xfId="37651" xr:uid="{00000000-0005-0000-0000-0000CE220000}"/>
    <cellStyle name="Cálculo 2 3 5 2 5 2 4" xfId="19874" xr:uid="{00000000-0005-0000-0000-0000CF220000}"/>
    <cellStyle name="Cálculo 2 3 5 2 5 3" xfId="24447" xr:uid="{00000000-0005-0000-0000-0000D0220000}"/>
    <cellStyle name="Cálculo 2 3 5 2 5 4" xfId="30246" xr:uid="{00000000-0005-0000-0000-0000D1220000}"/>
    <cellStyle name="Cálculo 2 3 5 2 5 5" xfId="15546" xr:uid="{00000000-0005-0000-0000-0000D2220000}"/>
    <cellStyle name="Cálculo 2 3 5 2 6" xfId="1577" xr:uid="{00000000-0005-0000-0000-0000D3220000}"/>
    <cellStyle name="Cálculo 2 3 5 2 6 2" xfId="10803" xr:uid="{00000000-0005-0000-0000-0000D4220000}"/>
    <cellStyle name="Cálculo 2 3 5 2 6 2 2" xfId="33105" xr:uid="{00000000-0005-0000-0000-0000D5220000}"/>
    <cellStyle name="Cálculo 2 3 5 2 6 2 3" xfId="37652" xr:uid="{00000000-0005-0000-0000-0000D6220000}"/>
    <cellStyle name="Cálculo 2 3 5 2 6 2 4" xfId="19875" xr:uid="{00000000-0005-0000-0000-0000D7220000}"/>
    <cellStyle name="Cálculo 2 3 5 2 6 3" xfId="24448" xr:uid="{00000000-0005-0000-0000-0000D8220000}"/>
    <cellStyle name="Cálculo 2 3 5 2 6 4" xfId="30245" xr:uid="{00000000-0005-0000-0000-0000D9220000}"/>
    <cellStyle name="Cálculo 2 3 5 2 6 5" xfId="15547" xr:uid="{00000000-0005-0000-0000-0000DA220000}"/>
    <cellStyle name="Cálculo 2 3 5 2 7" xfId="1578" xr:uid="{00000000-0005-0000-0000-0000DB220000}"/>
    <cellStyle name="Cálculo 2 3 5 2 7 2" xfId="10804" xr:uid="{00000000-0005-0000-0000-0000DC220000}"/>
    <cellStyle name="Cálculo 2 3 5 2 7 2 2" xfId="33106" xr:uid="{00000000-0005-0000-0000-0000DD220000}"/>
    <cellStyle name="Cálculo 2 3 5 2 7 2 3" xfId="37653" xr:uid="{00000000-0005-0000-0000-0000DE220000}"/>
    <cellStyle name="Cálculo 2 3 5 2 7 2 4" xfId="19876" xr:uid="{00000000-0005-0000-0000-0000DF220000}"/>
    <cellStyle name="Cálculo 2 3 5 2 7 3" xfId="24449" xr:uid="{00000000-0005-0000-0000-0000E0220000}"/>
    <cellStyle name="Cálculo 2 3 5 2 7 4" xfId="30244" xr:uid="{00000000-0005-0000-0000-0000E1220000}"/>
    <cellStyle name="Cálculo 2 3 5 2 7 5" xfId="15548" xr:uid="{00000000-0005-0000-0000-0000E2220000}"/>
    <cellStyle name="Cálculo 2 3 5 2 8" xfId="1579" xr:uid="{00000000-0005-0000-0000-0000E3220000}"/>
    <cellStyle name="Cálculo 2 3 5 2 8 2" xfId="10805" xr:uid="{00000000-0005-0000-0000-0000E4220000}"/>
    <cellStyle name="Cálculo 2 3 5 2 8 2 2" xfId="33107" xr:uid="{00000000-0005-0000-0000-0000E5220000}"/>
    <cellStyle name="Cálculo 2 3 5 2 8 2 3" xfId="37654" xr:uid="{00000000-0005-0000-0000-0000E6220000}"/>
    <cellStyle name="Cálculo 2 3 5 2 8 2 4" xfId="19877" xr:uid="{00000000-0005-0000-0000-0000E7220000}"/>
    <cellStyle name="Cálculo 2 3 5 2 8 3" xfId="24450" xr:uid="{00000000-0005-0000-0000-0000E8220000}"/>
    <cellStyle name="Cálculo 2 3 5 2 8 4" xfId="30243" xr:uid="{00000000-0005-0000-0000-0000E9220000}"/>
    <cellStyle name="Cálculo 2 3 5 2 8 5" xfId="15549" xr:uid="{00000000-0005-0000-0000-0000EA220000}"/>
    <cellStyle name="Cálculo 2 3 5 2 9" xfId="1580" xr:uid="{00000000-0005-0000-0000-0000EB220000}"/>
    <cellStyle name="Cálculo 2 3 5 2 9 2" xfId="10806" xr:uid="{00000000-0005-0000-0000-0000EC220000}"/>
    <cellStyle name="Cálculo 2 3 5 2 9 2 2" xfId="33108" xr:uid="{00000000-0005-0000-0000-0000ED220000}"/>
    <cellStyle name="Cálculo 2 3 5 2 9 2 3" xfId="37655" xr:uid="{00000000-0005-0000-0000-0000EE220000}"/>
    <cellStyle name="Cálculo 2 3 5 2 9 2 4" xfId="19878" xr:uid="{00000000-0005-0000-0000-0000EF220000}"/>
    <cellStyle name="Cálculo 2 3 5 2 9 3" xfId="24451" xr:uid="{00000000-0005-0000-0000-0000F0220000}"/>
    <cellStyle name="Cálculo 2 3 5 2 9 4" xfId="30242" xr:uid="{00000000-0005-0000-0000-0000F1220000}"/>
    <cellStyle name="Cálculo 2 3 5 2 9 5" xfId="15550" xr:uid="{00000000-0005-0000-0000-0000F2220000}"/>
    <cellStyle name="Cálculo 2 3 5 20" xfId="1581" xr:uid="{00000000-0005-0000-0000-0000F3220000}"/>
    <cellStyle name="Cálculo 2 3 5 20 2" xfId="10807" xr:uid="{00000000-0005-0000-0000-0000F4220000}"/>
    <cellStyle name="Cálculo 2 3 5 20 2 2" xfId="33109" xr:uid="{00000000-0005-0000-0000-0000F5220000}"/>
    <cellStyle name="Cálculo 2 3 5 20 2 3" xfId="37656" xr:uid="{00000000-0005-0000-0000-0000F6220000}"/>
    <cellStyle name="Cálculo 2 3 5 20 2 4" xfId="19879" xr:uid="{00000000-0005-0000-0000-0000F7220000}"/>
    <cellStyle name="Cálculo 2 3 5 20 3" xfId="24452" xr:uid="{00000000-0005-0000-0000-0000F8220000}"/>
    <cellStyle name="Cálculo 2 3 5 20 4" xfId="30241" xr:uid="{00000000-0005-0000-0000-0000F9220000}"/>
    <cellStyle name="Cálculo 2 3 5 20 5" xfId="15551" xr:uid="{00000000-0005-0000-0000-0000FA220000}"/>
    <cellStyle name="Cálculo 2 3 5 21" xfId="1582" xr:uid="{00000000-0005-0000-0000-0000FB220000}"/>
    <cellStyle name="Cálculo 2 3 5 21 2" xfId="10808" xr:uid="{00000000-0005-0000-0000-0000FC220000}"/>
    <cellStyle name="Cálculo 2 3 5 21 2 2" xfId="33110" xr:uid="{00000000-0005-0000-0000-0000FD220000}"/>
    <cellStyle name="Cálculo 2 3 5 21 2 3" xfId="37657" xr:uid="{00000000-0005-0000-0000-0000FE220000}"/>
    <cellStyle name="Cálculo 2 3 5 21 2 4" xfId="19880" xr:uid="{00000000-0005-0000-0000-0000FF220000}"/>
    <cellStyle name="Cálculo 2 3 5 21 3" xfId="24453" xr:uid="{00000000-0005-0000-0000-000000230000}"/>
    <cellStyle name="Cálculo 2 3 5 21 4" xfId="30240" xr:uid="{00000000-0005-0000-0000-000001230000}"/>
    <cellStyle name="Cálculo 2 3 5 21 5" xfId="15552" xr:uid="{00000000-0005-0000-0000-000002230000}"/>
    <cellStyle name="Cálculo 2 3 5 22" xfId="1583" xr:uid="{00000000-0005-0000-0000-000003230000}"/>
    <cellStyle name="Cálculo 2 3 5 22 2" xfId="10809" xr:uid="{00000000-0005-0000-0000-000004230000}"/>
    <cellStyle name="Cálculo 2 3 5 22 2 2" xfId="33111" xr:uid="{00000000-0005-0000-0000-000005230000}"/>
    <cellStyle name="Cálculo 2 3 5 22 2 3" xfId="37658" xr:uid="{00000000-0005-0000-0000-000006230000}"/>
    <cellStyle name="Cálculo 2 3 5 22 2 4" xfId="19881" xr:uid="{00000000-0005-0000-0000-000007230000}"/>
    <cellStyle name="Cálculo 2 3 5 22 3" xfId="24454" xr:uid="{00000000-0005-0000-0000-000008230000}"/>
    <cellStyle name="Cálculo 2 3 5 22 4" xfId="30239" xr:uid="{00000000-0005-0000-0000-000009230000}"/>
    <cellStyle name="Cálculo 2 3 5 22 5" xfId="15553" xr:uid="{00000000-0005-0000-0000-00000A230000}"/>
    <cellStyle name="Cálculo 2 3 5 23" xfId="1584" xr:uid="{00000000-0005-0000-0000-00000B230000}"/>
    <cellStyle name="Cálculo 2 3 5 23 2" xfId="10810" xr:uid="{00000000-0005-0000-0000-00000C230000}"/>
    <cellStyle name="Cálculo 2 3 5 23 2 2" xfId="33112" xr:uid="{00000000-0005-0000-0000-00000D230000}"/>
    <cellStyle name="Cálculo 2 3 5 23 2 3" xfId="37659" xr:uid="{00000000-0005-0000-0000-00000E230000}"/>
    <cellStyle name="Cálculo 2 3 5 23 2 4" xfId="19882" xr:uid="{00000000-0005-0000-0000-00000F230000}"/>
    <cellStyle name="Cálculo 2 3 5 23 3" xfId="24455" xr:uid="{00000000-0005-0000-0000-000010230000}"/>
    <cellStyle name="Cálculo 2 3 5 23 4" xfId="30238" xr:uid="{00000000-0005-0000-0000-000011230000}"/>
    <cellStyle name="Cálculo 2 3 5 23 5" xfId="15554" xr:uid="{00000000-0005-0000-0000-000012230000}"/>
    <cellStyle name="Cálculo 2 3 5 24" xfId="1585" xr:uid="{00000000-0005-0000-0000-000013230000}"/>
    <cellStyle name="Cálculo 2 3 5 24 2" xfId="10811" xr:uid="{00000000-0005-0000-0000-000014230000}"/>
    <cellStyle name="Cálculo 2 3 5 24 2 2" xfId="33113" xr:uid="{00000000-0005-0000-0000-000015230000}"/>
    <cellStyle name="Cálculo 2 3 5 24 2 3" xfId="37660" xr:uid="{00000000-0005-0000-0000-000016230000}"/>
    <cellStyle name="Cálculo 2 3 5 24 2 4" xfId="19883" xr:uid="{00000000-0005-0000-0000-000017230000}"/>
    <cellStyle name="Cálculo 2 3 5 24 3" xfId="24456" xr:uid="{00000000-0005-0000-0000-000018230000}"/>
    <cellStyle name="Cálculo 2 3 5 24 4" xfId="30237" xr:uid="{00000000-0005-0000-0000-000019230000}"/>
    <cellStyle name="Cálculo 2 3 5 24 5" xfId="15555" xr:uid="{00000000-0005-0000-0000-00001A230000}"/>
    <cellStyle name="Cálculo 2 3 5 25" xfId="1586" xr:uid="{00000000-0005-0000-0000-00001B230000}"/>
    <cellStyle name="Cálculo 2 3 5 25 2" xfId="10812" xr:uid="{00000000-0005-0000-0000-00001C230000}"/>
    <cellStyle name="Cálculo 2 3 5 25 2 2" xfId="33114" xr:uid="{00000000-0005-0000-0000-00001D230000}"/>
    <cellStyle name="Cálculo 2 3 5 25 2 3" xfId="37661" xr:uid="{00000000-0005-0000-0000-00001E230000}"/>
    <cellStyle name="Cálculo 2 3 5 25 2 4" xfId="19884" xr:uid="{00000000-0005-0000-0000-00001F230000}"/>
    <cellStyle name="Cálculo 2 3 5 25 3" xfId="24457" xr:uid="{00000000-0005-0000-0000-000020230000}"/>
    <cellStyle name="Cálculo 2 3 5 25 4" xfId="30236" xr:uid="{00000000-0005-0000-0000-000021230000}"/>
    <cellStyle name="Cálculo 2 3 5 25 5" xfId="15556" xr:uid="{00000000-0005-0000-0000-000022230000}"/>
    <cellStyle name="Cálculo 2 3 5 26" xfId="1587" xr:uid="{00000000-0005-0000-0000-000023230000}"/>
    <cellStyle name="Cálculo 2 3 5 26 2" xfId="10813" xr:uid="{00000000-0005-0000-0000-000024230000}"/>
    <cellStyle name="Cálculo 2 3 5 26 2 2" xfId="33115" xr:uid="{00000000-0005-0000-0000-000025230000}"/>
    <cellStyle name="Cálculo 2 3 5 26 2 3" xfId="37662" xr:uid="{00000000-0005-0000-0000-000026230000}"/>
    <cellStyle name="Cálculo 2 3 5 26 2 4" xfId="19885" xr:uid="{00000000-0005-0000-0000-000027230000}"/>
    <cellStyle name="Cálculo 2 3 5 26 3" xfId="24458" xr:uid="{00000000-0005-0000-0000-000028230000}"/>
    <cellStyle name="Cálculo 2 3 5 26 4" xfId="30235" xr:uid="{00000000-0005-0000-0000-000029230000}"/>
    <cellStyle name="Cálculo 2 3 5 26 5" xfId="15557" xr:uid="{00000000-0005-0000-0000-00002A230000}"/>
    <cellStyle name="Cálculo 2 3 5 27" xfId="1588" xr:uid="{00000000-0005-0000-0000-00002B230000}"/>
    <cellStyle name="Cálculo 2 3 5 27 2" xfId="10814" xr:uid="{00000000-0005-0000-0000-00002C230000}"/>
    <cellStyle name="Cálculo 2 3 5 27 2 2" xfId="33116" xr:uid="{00000000-0005-0000-0000-00002D230000}"/>
    <cellStyle name="Cálculo 2 3 5 27 2 3" xfId="37663" xr:uid="{00000000-0005-0000-0000-00002E230000}"/>
    <cellStyle name="Cálculo 2 3 5 27 2 4" xfId="19886" xr:uid="{00000000-0005-0000-0000-00002F230000}"/>
    <cellStyle name="Cálculo 2 3 5 27 3" xfId="24459" xr:uid="{00000000-0005-0000-0000-000030230000}"/>
    <cellStyle name="Cálculo 2 3 5 27 4" xfId="30234" xr:uid="{00000000-0005-0000-0000-000031230000}"/>
    <cellStyle name="Cálculo 2 3 5 27 5" xfId="15558" xr:uid="{00000000-0005-0000-0000-000032230000}"/>
    <cellStyle name="Cálculo 2 3 5 28" xfId="1589" xr:uid="{00000000-0005-0000-0000-000033230000}"/>
    <cellStyle name="Cálculo 2 3 5 28 2" xfId="10815" xr:uid="{00000000-0005-0000-0000-000034230000}"/>
    <cellStyle name="Cálculo 2 3 5 28 2 2" xfId="33117" xr:uid="{00000000-0005-0000-0000-000035230000}"/>
    <cellStyle name="Cálculo 2 3 5 28 2 3" xfId="37664" xr:uid="{00000000-0005-0000-0000-000036230000}"/>
    <cellStyle name="Cálculo 2 3 5 28 2 4" xfId="19887" xr:uid="{00000000-0005-0000-0000-000037230000}"/>
    <cellStyle name="Cálculo 2 3 5 28 3" xfId="24460" xr:uid="{00000000-0005-0000-0000-000038230000}"/>
    <cellStyle name="Cálculo 2 3 5 28 4" xfId="30233" xr:uid="{00000000-0005-0000-0000-000039230000}"/>
    <cellStyle name="Cálculo 2 3 5 28 5" xfId="15559" xr:uid="{00000000-0005-0000-0000-00003A230000}"/>
    <cellStyle name="Cálculo 2 3 5 29" xfId="1532" xr:uid="{00000000-0005-0000-0000-00003B230000}"/>
    <cellStyle name="Cálculo 2 3 5 29 2" xfId="10758" xr:uid="{00000000-0005-0000-0000-00003C230000}"/>
    <cellStyle name="Cálculo 2 3 5 29 2 2" xfId="33060" xr:uid="{00000000-0005-0000-0000-00003D230000}"/>
    <cellStyle name="Cálculo 2 3 5 29 2 3" xfId="37607" xr:uid="{00000000-0005-0000-0000-00003E230000}"/>
    <cellStyle name="Cálculo 2 3 5 29 2 4" xfId="19830" xr:uid="{00000000-0005-0000-0000-00003F230000}"/>
    <cellStyle name="Cálculo 2 3 5 29 3" xfId="24403" xr:uid="{00000000-0005-0000-0000-000040230000}"/>
    <cellStyle name="Cálculo 2 3 5 29 4" xfId="30290" xr:uid="{00000000-0005-0000-0000-000041230000}"/>
    <cellStyle name="Cálculo 2 3 5 29 5" xfId="15502" xr:uid="{00000000-0005-0000-0000-000042230000}"/>
    <cellStyle name="Cálculo 2 3 5 3" xfId="1590" xr:uid="{00000000-0005-0000-0000-000043230000}"/>
    <cellStyle name="Cálculo 2 3 5 3 2" xfId="10816" xr:uid="{00000000-0005-0000-0000-000044230000}"/>
    <cellStyle name="Cálculo 2 3 5 3 2 2" xfId="33118" xr:uid="{00000000-0005-0000-0000-000045230000}"/>
    <cellStyle name="Cálculo 2 3 5 3 2 3" xfId="37665" xr:uid="{00000000-0005-0000-0000-000046230000}"/>
    <cellStyle name="Cálculo 2 3 5 3 2 4" xfId="19888" xr:uid="{00000000-0005-0000-0000-000047230000}"/>
    <cellStyle name="Cálculo 2 3 5 3 3" xfId="24461" xr:uid="{00000000-0005-0000-0000-000048230000}"/>
    <cellStyle name="Cálculo 2 3 5 3 4" xfId="30232" xr:uid="{00000000-0005-0000-0000-000049230000}"/>
    <cellStyle name="Cálculo 2 3 5 3 5" xfId="15560" xr:uid="{00000000-0005-0000-0000-00004A230000}"/>
    <cellStyle name="Cálculo 2 3 5 30" xfId="9578" xr:uid="{00000000-0005-0000-0000-00004B230000}"/>
    <cellStyle name="Cálculo 2 3 5 30 2" xfId="13874" xr:uid="{00000000-0005-0000-0000-00004C230000}"/>
    <cellStyle name="Cálculo 2 3 5 30 2 2" xfId="36176" xr:uid="{00000000-0005-0000-0000-00004D230000}"/>
    <cellStyle name="Cálculo 2 3 5 30 2 3" xfId="40723" xr:uid="{00000000-0005-0000-0000-00004E230000}"/>
    <cellStyle name="Cálculo 2 3 5 30 2 4" xfId="22946" xr:uid="{00000000-0005-0000-0000-00004F230000}"/>
    <cellStyle name="Cálculo 2 3 5 30 3" xfId="31880" xr:uid="{00000000-0005-0000-0000-000050230000}"/>
    <cellStyle name="Cálculo 2 3 5 30 4" xfId="36427" xr:uid="{00000000-0005-0000-0000-000051230000}"/>
    <cellStyle name="Cálculo 2 3 5 30 5" xfId="18650" xr:uid="{00000000-0005-0000-0000-000052230000}"/>
    <cellStyle name="Cálculo 2 3 5 31" xfId="23136" xr:uid="{00000000-0005-0000-0000-000053230000}"/>
    <cellStyle name="Cálculo 2 3 5 32" xfId="31546" xr:uid="{00000000-0005-0000-0000-000054230000}"/>
    <cellStyle name="Cálculo 2 3 5 33" xfId="14235" xr:uid="{00000000-0005-0000-0000-000055230000}"/>
    <cellStyle name="Cálculo 2 3 5 4" xfId="1591" xr:uid="{00000000-0005-0000-0000-000056230000}"/>
    <cellStyle name="Cálculo 2 3 5 4 2" xfId="10817" xr:uid="{00000000-0005-0000-0000-000057230000}"/>
    <cellStyle name="Cálculo 2 3 5 4 2 2" xfId="33119" xr:uid="{00000000-0005-0000-0000-000058230000}"/>
    <cellStyle name="Cálculo 2 3 5 4 2 3" xfId="37666" xr:uid="{00000000-0005-0000-0000-000059230000}"/>
    <cellStyle name="Cálculo 2 3 5 4 2 4" xfId="19889" xr:uid="{00000000-0005-0000-0000-00005A230000}"/>
    <cellStyle name="Cálculo 2 3 5 4 3" xfId="24462" xr:uid="{00000000-0005-0000-0000-00005B230000}"/>
    <cellStyle name="Cálculo 2 3 5 4 4" xfId="30231" xr:uid="{00000000-0005-0000-0000-00005C230000}"/>
    <cellStyle name="Cálculo 2 3 5 4 5" xfId="15561" xr:uid="{00000000-0005-0000-0000-00005D230000}"/>
    <cellStyle name="Cálculo 2 3 5 5" xfId="1592" xr:uid="{00000000-0005-0000-0000-00005E230000}"/>
    <cellStyle name="Cálculo 2 3 5 5 2" xfId="10818" xr:uid="{00000000-0005-0000-0000-00005F230000}"/>
    <cellStyle name="Cálculo 2 3 5 5 2 2" xfId="33120" xr:uid="{00000000-0005-0000-0000-000060230000}"/>
    <cellStyle name="Cálculo 2 3 5 5 2 3" xfId="37667" xr:uid="{00000000-0005-0000-0000-000061230000}"/>
    <cellStyle name="Cálculo 2 3 5 5 2 4" xfId="19890" xr:uid="{00000000-0005-0000-0000-000062230000}"/>
    <cellStyle name="Cálculo 2 3 5 5 3" xfId="24463" xr:uid="{00000000-0005-0000-0000-000063230000}"/>
    <cellStyle name="Cálculo 2 3 5 5 4" xfId="30230" xr:uid="{00000000-0005-0000-0000-000064230000}"/>
    <cellStyle name="Cálculo 2 3 5 5 5" xfId="15562" xr:uid="{00000000-0005-0000-0000-000065230000}"/>
    <cellStyle name="Cálculo 2 3 5 6" xfId="1593" xr:uid="{00000000-0005-0000-0000-000066230000}"/>
    <cellStyle name="Cálculo 2 3 5 6 2" xfId="10819" xr:uid="{00000000-0005-0000-0000-000067230000}"/>
    <cellStyle name="Cálculo 2 3 5 6 2 2" xfId="33121" xr:uid="{00000000-0005-0000-0000-000068230000}"/>
    <cellStyle name="Cálculo 2 3 5 6 2 3" xfId="37668" xr:uid="{00000000-0005-0000-0000-000069230000}"/>
    <cellStyle name="Cálculo 2 3 5 6 2 4" xfId="19891" xr:uid="{00000000-0005-0000-0000-00006A230000}"/>
    <cellStyle name="Cálculo 2 3 5 6 3" xfId="24464" xr:uid="{00000000-0005-0000-0000-00006B230000}"/>
    <cellStyle name="Cálculo 2 3 5 6 4" xfId="30229" xr:uid="{00000000-0005-0000-0000-00006C230000}"/>
    <cellStyle name="Cálculo 2 3 5 6 5" xfId="15563" xr:uid="{00000000-0005-0000-0000-00006D230000}"/>
    <cellStyle name="Cálculo 2 3 5 7" xfId="1594" xr:uid="{00000000-0005-0000-0000-00006E230000}"/>
    <cellStyle name="Cálculo 2 3 5 7 2" xfId="10820" xr:uid="{00000000-0005-0000-0000-00006F230000}"/>
    <cellStyle name="Cálculo 2 3 5 7 2 2" xfId="33122" xr:uid="{00000000-0005-0000-0000-000070230000}"/>
    <cellStyle name="Cálculo 2 3 5 7 2 3" xfId="37669" xr:uid="{00000000-0005-0000-0000-000071230000}"/>
    <cellStyle name="Cálculo 2 3 5 7 2 4" xfId="19892" xr:uid="{00000000-0005-0000-0000-000072230000}"/>
    <cellStyle name="Cálculo 2 3 5 7 3" xfId="24465" xr:uid="{00000000-0005-0000-0000-000073230000}"/>
    <cellStyle name="Cálculo 2 3 5 7 4" xfId="30228" xr:uid="{00000000-0005-0000-0000-000074230000}"/>
    <cellStyle name="Cálculo 2 3 5 7 5" xfId="15564" xr:uid="{00000000-0005-0000-0000-000075230000}"/>
    <cellStyle name="Cálculo 2 3 5 8" xfId="1595" xr:uid="{00000000-0005-0000-0000-000076230000}"/>
    <cellStyle name="Cálculo 2 3 5 8 2" xfId="10821" xr:uid="{00000000-0005-0000-0000-000077230000}"/>
    <cellStyle name="Cálculo 2 3 5 8 2 2" xfId="33123" xr:uid="{00000000-0005-0000-0000-000078230000}"/>
    <cellStyle name="Cálculo 2 3 5 8 2 3" xfId="37670" xr:uid="{00000000-0005-0000-0000-000079230000}"/>
    <cellStyle name="Cálculo 2 3 5 8 2 4" xfId="19893" xr:uid="{00000000-0005-0000-0000-00007A230000}"/>
    <cellStyle name="Cálculo 2 3 5 8 3" xfId="24466" xr:uid="{00000000-0005-0000-0000-00007B230000}"/>
    <cellStyle name="Cálculo 2 3 5 8 4" xfId="30227" xr:uid="{00000000-0005-0000-0000-00007C230000}"/>
    <cellStyle name="Cálculo 2 3 5 8 5" xfId="15565" xr:uid="{00000000-0005-0000-0000-00007D230000}"/>
    <cellStyle name="Cálculo 2 3 5 9" xfId="1596" xr:uid="{00000000-0005-0000-0000-00007E230000}"/>
    <cellStyle name="Cálculo 2 3 5 9 2" xfId="10822" xr:uid="{00000000-0005-0000-0000-00007F230000}"/>
    <cellStyle name="Cálculo 2 3 5 9 2 2" xfId="33124" xr:uid="{00000000-0005-0000-0000-000080230000}"/>
    <cellStyle name="Cálculo 2 3 5 9 2 3" xfId="37671" xr:uid="{00000000-0005-0000-0000-000081230000}"/>
    <cellStyle name="Cálculo 2 3 5 9 2 4" xfId="19894" xr:uid="{00000000-0005-0000-0000-000082230000}"/>
    <cellStyle name="Cálculo 2 3 5 9 3" xfId="24467" xr:uid="{00000000-0005-0000-0000-000083230000}"/>
    <cellStyle name="Cálculo 2 3 5 9 4" xfId="30226" xr:uid="{00000000-0005-0000-0000-000084230000}"/>
    <cellStyle name="Cálculo 2 3 5 9 5" xfId="15566" xr:uid="{00000000-0005-0000-0000-000085230000}"/>
    <cellStyle name="Cálculo 2 3 6" xfId="279" xr:uid="{00000000-0005-0000-0000-000086230000}"/>
    <cellStyle name="Cálculo 2 3 6 10" xfId="1598" xr:uid="{00000000-0005-0000-0000-000087230000}"/>
    <cellStyle name="Cálculo 2 3 6 10 2" xfId="10824" xr:uid="{00000000-0005-0000-0000-000088230000}"/>
    <cellStyle name="Cálculo 2 3 6 10 2 2" xfId="33126" xr:uid="{00000000-0005-0000-0000-000089230000}"/>
    <cellStyle name="Cálculo 2 3 6 10 2 3" xfId="37673" xr:uid="{00000000-0005-0000-0000-00008A230000}"/>
    <cellStyle name="Cálculo 2 3 6 10 2 4" xfId="19896" xr:uid="{00000000-0005-0000-0000-00008B230000}"/>
    <cellStyle name="Cálculo 2 3 6 10 3" xfId="24469" xr:uid="{00000000-0005-0000-0000-00008C230000}"/>
    <cellStyle name="Cálculo 2 3 6 10 4" xfId="30224" xr:uid="{00000000-0005-0000-0000-00008D230000}"/>
    <cellStyle name="Cálculo 2 3 6 10 5" xfId="15568" xr:uid="{00000000-0005-0000-0000-00008E230000}"/>
    <cellStyle name="Cálculo 2 3 6 11" xfId="1599" xr:uid="{00000000-0005-0000-0000-00008F230000}"/>
    <cellStyle name="Cálculo 2 3 6 11 2" xfId="10825" xr:uid="{00000000-0005-0000-0000-000090230000}"/>
    <cellStyle name="Cálculo 2 3 6 11 2 2" xfId="33127" xr:uid="{00000000-0005-0000-0000-000091230000}"/>
    <cellStyle name="Cálculo 2 3 6 11 2 3" xfId="37674" xr:uid="{00000000-0005-0000-0000-000092230000}"/>
    <cellStyle name="Cálculo 2 3 6 11 2 4" xfId="19897" xr:uid="{00000000-0005-0000-0000-000093230000}"/>
    <cellStyle name="Cálculo 2 3 6 11 3" xfId="24470" xr:uid="{00000000-0005-0000-0000-000094230000}"/>
    <cellStyle name="Cálculo 2 3 6 11 4" xfId="30223" xr:uid="{00000000-0005-0000-0000-000095230000}"/>
    <cellStyle name="Cálculo 2 3 6 11 5" xfId="15569" xr:uid="{00000000-0005-0000-0000-000096230000}"/>
    <cellStyle name="Cálculo 2 3 6 12" xfId="1600" xr:uid="{00000000-0005-0000-0000-000097230000}"/>
    <cellStyle name="Cálculo 2 3 6 12 2" xfId="10826" xr:uid="{00000000-0005-0000-0000-000098230000}"/>
    <cellStyle name="Cálculo 2 3 6 12 2 2" xfId="33128" xr:uid="{00000000-0005-0000-0000-000099230000}"/>
    <cellStyle name="Cálculo 2 3 6 12 2 3" xfId="37675" xr:uid="{00000000-0005-0000-0000-00009A230000}"/>
    <cellStyle name="Cálculo 2 3 6 12 2 4" xfId="19898" xr:uid="{00000000-0005-0000-0000-00009B230000}"/>
    <cellStyle name="Cálculo 2 3 6 12 3" xfId="24471" xr:uid="{00000000-0005-0000-0000-00009C230000}"/>
    <cellStyle name="Cálculo 2 3 6 12 4" xfId="30222" xr:uid="{00000000-0005-0000-0000-00009D230000}"/>
    <cellStyle name="Cálculo 2 3 6 12 5" xfId="15570" xr:uid="{00000000-0005-0000-0000-00009E230000}"/>
    <cellStyle name="Cálculo 2 3 6 13" xfId="1601" xr:uid="{00000000-0005-0000-0000-00009F230000}"/>
    <cellStyle name="Cálculo 2 3 6 13 2" xfId="10827" xr:uid="{00000000-0005-0000-0000-0000A0230000}"/>
    <cellStyle name="Cálculo 2 3 6 13 2 2" xfId="33129" xr:uid="{00000000-0005-0000-0000-0000A1230000}"/>
    <cellStyle name="Cálculo 2 3 6 13 2 3" xfId="37676" xr:uid="{00000000-0005-0000-0000-0000A2230000}"/>
    <cellStyle name="Cálculo 2 3 6 13 2 4" xfId="19899" xr:uid="{00000000-0005-0000-0000-0000A3230000}"/>
    <cellStyle name="Cálculo 2 3 6 13 3" xfId="24472" xr:uid="{00000000-0005-0000-0000-0000A4230000}"/>
    <cellStyle name="Cálculo 2 3 6 13 4" xfId="30220" xr:uid="{00000000-0005-0000-0000-0000A5230000}"/>
    <cellStyle name="Cálculo 2 3 6 13 5" xfId="15571" xr:uid="{00000000-0005-0000-0000-0000A6230000}"/>
    <cellStyle name="Cálculo 2 3 6 14" xfId="1602" xr:uid="{00000000-0005-0000-0000-0000A7230000}"/>
    <cellStyle name="Cálculo 2 3 6 14 2" xfId="10828" xr:uid="{00000000-0005-0000-0000-0000A8230000}"/>
    <cellStyle name="Cálculo 2 3 6 14 2 2" xfId="33130" xr:uid="{00000000-0005-0000-0000-0000A9230000}"/>
    <cellStyle name="Cálculo 2 3 6 14 2 3" xfId="37677" xr:uid="{00000000-0005-0000-0000-0000AA230000}"/>
    <cellStyle name="Cálculo 2 3 6 14 2 4" xfId="19900" xr:uid="{00000000-0005-0000-0000-0000AB230000}"/>
    <cellStyle name="Cálculo 2 3 6 14 3" xfId="24473" xr:uid="{00000000-0005-0000-0000-0000AC230000}"/>
    <cellStyle name="Cálculo 2 3 6 14 4" xfId="30219" xr:uid="{00000000-0005-0000-0000-0000AD230000}"/>
    <cellStyle name="Cálculo 2 3 6 14 5" xfId="15572" xr:uid="{00000000-0005-0000-0000-0000AE230000}"/>
    <cellStyle name="Cálculo 2 3 6 15" xfId="1603" xr:uid="{00000000-0005-0000-0000-0000AF230000}"/>
    <cellStyle name="Cálculo 2 3 6 15 2" xfId="10829" xr:uid="{00000000-0005-0000-0000-0000B0230000}"/>
    <cellStyle name="Cálculo 2 3 6 15 2 2" xfId="33131" xr:uid="{00000000-0005-0000-0000-0000B1230000}"/>
    <cellStyle name="Cálculo 2 3 6 15 2 3" xfId="37678" xr:uid="{00000000-0005-0000-0000-0000B2230000}"/>
    <cellStyle name="Cálculo 2 3 6 15 2 4" xfId="19901" xr:uid="{00000000-0005-0000-0000-0000B3230000}"/>
    <cellStyle name="Cálculo 2 3 6 15 3" xfId="24474" xr:uid="{00000000-0005-0000-0000-0000B4230000}"/>
    <cellStyle name="Cálculo 2 3 6 15 4" xfId="30218" xr:uid="{00000000-0005-0000-0000-0000B5230000}"/>
    <cellStyle name="Cálculo 2 3 6 15 5" xfId="15573" xr:uid="{00000000-0005-0000-0000-0000B6230000}"/>
    <cellStyle name="Cálculo 2 3 6 16" xfId="1604" xr:uid="{00000000-0005-0000-0000-0000B7230000}"/>
    <cellStyle name="Cálculo 2 3 6 16 2" xfId="10830" xr:uid="{00000000-0005-0000-0000-0000B8230000}"/>
    <cellStyle name="Cálculo 2 3 6 16 2 2" xfId="33132" xr:uid="{00000000-0005-0000-0000-0000B9230000}"/>
    <cellStyle name="Cálculo 2 3 6 16 2 3" xfId="37679" xr:uid="{00000000-0005-0000-0000-0000BA230000}"/>
    <cellStyle name="Cálculo 2 3 6 16 2 4" xfId="19902" xr:uid="{00000000-0005-0000-0000-0000BB230000}"/>
    <cellStyle name="Cálculo 2 3 6 16 3" xfId="24475" xr:uid="{00000000-0005-0000-0000-0000BC230000}"/>
    <cellStyle name="Cálculo 2 3 6 16 4" xfId="30217" xr:uid="{00000000-0005-0000-0000-0000BD230000}"/>
    <cellStyle name="Cálculo 2 3 6 16 5" xfId="15574" xr:uid="{00000000-0005-0000-0000-0000BE230000}"/>
    <cellStyle name="Cálculo 2 3 6 17" xfId="1605" xr:uid="{00000000-0005-0000-0000-0000BF230000}"/>
    <cellStyle name="Cálculo 2 3 6 17 2" xfId="10831" xr:uid="{00000000-0005-0000-0000-0000C0230000}"/>
    <cellStyle name="Cálculo 2 3 6 17 2 2" xfId="33133" xr:uid="{00000000-0005-0000-0000-0000C1230000}"/>
    <cellStyle name="Cálculo 2 3 6 17 2 3" xfId="37680" xr:uid="{00000000-0005-0000-0000-0000C2230000}"/>
    <cellStyle name="Cálculo 2 3 6 17 2 4" xfId="19903" xr:uid="{00000000-0005-0000-0000-0000C3230000}"/>
    <cellStyle name="Cálculo 2 3 6 17 3" xfId="24476" xr:uid="{00000000-0005-0000-0000-0000C4230000}"/>
    <cellStyle name="Cálculo 2 3 6 17 4" xfId="30216" xr:uid="{00000000-0005-0000-0000-0000C5230000}"/>
    <cellStyle name="Cálculo 2 3 6 17 5" xfId="15575" xr:uid="{00000000-0005-0000-0000-0000C6230000}"/>
    <cellStyle name="Cálculo 2 3 6 18" xfId="1606" xr:uid="{00000000-0005-0000-0000-0000C7230000}"/>
    <cellStyle name="Cálculo 2 3 6 18 2" xfId="10832" xr:uid="{00000000-0005-0000-0000-0000C8230000}"/>
    <cellStyle name="Cálculo 2 3 6 18 2 2" xfId="33134" xr:uid="{00000000-0005-0000-0000-0000C9230000}"/>
    <cellStyle name="Cálculo 2 3 6 18 2 3" xfId="37681" xr:uid="{00000000-0005-0000-0000-0000CA230000}"/>
    <cellStyle name="Cálculo 2 3 6 18 2 4" xfId="19904" xr:uid="{00000000-0005-0000-0000-0000CB230000}"/>
    <cellStyle name="Cálculo 2 3 6 18 3" xfId="24477" xr:uid="{00000000-0005-0000-0000-0000CC230000}"/>
    <cellStyle name="Cálculo 2 3 6 18 4" xfId="30215" xr:uid="{00000000-0005-0000-0000-0000CD230000}"/>
    <cellStyle name="Cálculo 2 3 6 18 5" xfId="15576" xr:uid="{00000000-0005-0000-0000-0000CE230000}"/>
    <cellStyle name="Cálculo 2 3 6 19" xfId="1607" xr:uid="{00000000-0005-0000-0000-0000CF230000}"/>
    <cellStyle name="Cálculo 2 3 6 19 2" xfId="10833" xr:uid="{00000000-0005-0000-0000-0000D0230000}"/>
    <cellStyle name="Cálculo 2 3 6 19 2 2" xfId="33135" xr:uid="{00000000-0005-0000-0000-0000D1230000}"/>
    <cellStyle name="Cálculo 2 3 6 19 2 3" xfId="37682" xr:uid="{00000000-0005-0000-0000-0000D2230000}"/>
    <cellStyle name="Cálculo 2 3 6 19 2 4" xfId="19905" xr:uid="{00000000-0005-0000-0000-0000D3230000}"/>
    <cellStyle name="Cálculo 2 3 6 19 3" xfId="24478" xr:uid="{00000000-0005-0000-0000-0000D4230000}"/>
    <cellStyle name="Cálculo 2 3 6 19 4" xfId="30214" xr:uid="{00000000-0005-0000-0000-0000D5230000}"/>
    <cellStyle name="Cálculo 2 3 6 19 5" xfId="15577" xr:uid="{00000000-0005-0000-0000-0000D6230000}"/>
    <cellStyle name="Cálculo 2 3 6 2" xfId="195" xr:uid="{00000000-0005-0000-0000-0000D7230000}"/>
    <cellStyle name="Cálculo 2 3 6 2 10" xfId="1609" xr:uid="{00000000-0005-0000-0000-0000D8230000}"/>
    <cellStyle name="Cálculo 2 3 6 2 10 2" xfId="10835" xr:uid="{00000000-0005-0000-0000-0000D9230000}"/>
    <cellStyle name="Cálculo 2 3 6 2 10 2 2" xfId="33137" xr:uid="{00000000-0005-0000-0000-0000DA230000}"/>
    <cellStyle name="Cálculo 2 3 6 2 10 2 3" xfId="37684" xr:uid="{00000000-0005-0000-0000-0000DB230000}"/>
    <cellStyle name="Cálculo 2 3 6 2 10 2 4" xfId="19907" xr:uid="{00000000-0005-0000-0000-0000DC230000}"/>
    <cellStyle name="Cálculo 2 3 6 2 10 3" xfId="24480" xr:uid="{00000000-0005-0000-0000-0000DD230000}"/>
    <cellStyle name="Cálculo 2 3 6 2 10 4" xfId="30213" xr:uid="{00000000-0005-0000-0000-0000DE230000}"/>
    <cellStyle name="Cálculo 2 3 6 2 10 5" xfId="15579" xr:uid="{00000000-0005-0000-0000-0000DF230000}"/>
    <cellStyle name="Cálculo 2 3 6 2 11" xfId="1610" xr:uid="{00000000-0005-0000-0000-0000E0230000}"/>
    <cellStyle name="Cálculo 2 3 6 2 11 2" xfId="10836" xr:uid="{00000000-0005-0000-0000-0000E1230000}"/>
    <cellStyle name="Cálculo 2 3 6 2 11 2 2" xfId="33138" xr:uid="{00000000-0005-0000-0000-0000E2230000}"/>
    <cellStyle name="Cálculo 2 3 6 2 11 2 3" xfId="37685" xr:uid="{00000000-0005-0000-0000-0000E3230000}"/>
    <cellStyle name="Cálculo 2 3 6 2 11 2 4" xfId="19908" xr:uid="{00000000-0005-0000-0000-0000E4230000}"/>
    <cellStyle name="Cálculo 2 3 6 2 11 3" xfId="24481" xr:uid="{00000000-0005-0000-0000-0000E5230000}"/>
    <cellStyle name="Cálculo 2 3 6 2 11 4" xfId="30212" xr:uid="{00000000-0005-0000-0000-0000E6230000}"/>
    <cellStyle name="Cálculo 2 3 6 2 11 5" xfId="15580" xr:uid="{00000000-0005-0000-0000-0000E7230000}"/>
    <cellStyle name="Cálculo 2 3 6 2 12" xfId="1611" xr:uid="{00000000-0005-0000-0000-0000E8230000}"/>
    <cellStyle name="Cálculo 2 3 6 2 12 2" xfId="10837" xr:uid="{00000000-0005-0000-0000-0000E9230000}"/>
    <cellStyle name="Cálculo 2 3 6 2 12 2 2" xfId="33139" xr:uid="{00000000-0005-0000-0000-0000EA230000}"/>
    <cellStyle name="Cálculo 2 3 6 2 12 2 3" xfId="37686" xr:uid="{00000000-0005-0000-0000-0000EB230000}"/>
    <cellStyle name="Cálculo 2 3 6 2 12 2 4" xfId="19909" xr:uid="{00000000-0005-0000-0000-0000EC230000}"/>
    <cellStyle name="Cálculo 2 3 6 2 12 3" xfId="24482" xr:uid="{00000000-0005-0000-0000-0000ED230000}"/>
    <cellStyle name="Cálculo 2 3 6 2 12 4" xfId="30211" xr:uid="{00000000-0005-0000-0000-0000EE230000}"/>
    <cellStyle name="Cálculo 2 3 6 2 12 5" xfId="15581" xr:uid="{00000000-0005-0000-0000-0000EF230000}"/>
    <cellStyle name="Cálculo 2 3 6 2 13" xfId="1612" xr:uid="{00000000-0005-0000-0000-0000F0230000}"/>
    <cellStyle name="Cálculo 2 3 6 2 13 2" xfId="10838" xr:uid="{00000000-0005-0000-0000-0000F1230000}"/>
    <cellStyle name="Cálculo 2 3 6 2 13 2 2" xfId="33140" xr:uid="{00000000-0005-0000-0000-0000F2230000}"/>
    <cellStyle name="Cálculo 2 3 6 2 13 2 3" xfId="37687" xr:uid="{00000000-0005-0000-0000-0000F3230000}"/>
    <cellStyle name="Cálculo 2 3 6 2 13 2 4" xfId="19910" xr:uid="{00000000-0005-0000-0000-0000F4230000}"/>
    <cellStyle name="Cálculo 2 3 6 2 13 3" xfId="24483" xr:uid="{00000000-0005-0000-0000-0000F5230000}"/>
    <cellStyle name="Cálculo 2 3 6 2 13 4" xfId="30210" xr:uid="{00000000-0005-0000-0000-0000F6230000}"/>
    <cellStyle name="Cálculo 2 3 6 2 13 5" xfId="15582" xr:uid="{00000000-0005-0000-0000-0000F7230000}"/>
    <cellStyle name="Cálculo 2 3 6 2 14" xfId="1613" xr:uid="{00000000-0005-0000-0000-0000F8230000}"/>
    <cellStyle name="Cálculo 2 3 6 2 14 2" xfId="10839" xr:uid="{00000000-0005-0000-0000-0000F9230000}"/>
    <cellStyle name="Cálculo 2 3 6 2 14 2 2" xfId="33141" xr:uid="{00000000-0005-0000-0000-0000FA230000}"/>
    <cellStyle name="Cálculo 2 3 6 2 14 2 3" xfId="37688" xr:uid="{00000000-0005-0000-0000-0000FB230000}"/>
    <cellStyle name="Cálculo 2 3 6 2 14 2 4" xfId="19911" xr:uid="{00000000-0005-0000-0000-0000FC230000}"/>
    <cellStyle name="Cálculo 2 3 6 2 14 3" xfId="24484" xr:uid="{00000000-0005-0000-0000-0000FD230000}"/>
    <cellStyle name="Cálculo 2 3 6 2 14 4" xfId="30209" xr:uid="{00000000-0005-0000-0000-0000FE230000}"/>
    <cellStyle name="Cálculo 2 3 6 2 14 5" xfId="15583" xr:uid="{00000000-0005-0000-0000-0000FF230000}"/>
    <cellStyle name="Cálculo 2 3 6 2 15" xfId="1614" xr:uid="{00000000-0005-0000-0000-000000240000}"/>
    <cellStyle name="Cálculo 2 3 6 2 15 2" xfId="10840" xr:uid="{00000000-0005-0000-0000-000001240000}"/>
    <cellStyle name="Cálculo 2 3 6 2 15 2 2" xfId="33142" xr:uid="{00000000-0005-0000-0000-000002240000}"/>
    <cellStyle name="Cálculo 2 3 6 2 15 2 3" xfId="37689" xr:uid="{00000000-0005-0000-0000-000003240000}"/>
    <cellStyle name="Cálculo 2 3 6 2 15 2 4" xfId="19912" xr:uid="{00000000-0005-0000-0000-000004240000}"/>
    <cellStyle name="Cálculo 2 3 6 2 15 3" xfId="24485" xr:uid="{00000000-0005-0000-0000-000005240000}"/>
    <cellStyle name="Cálculo 2 3 6 2 15 4" xfId="30208" xr:uid="{00000000-0005-0000-0000-000006240000}"/>
    <cellStyle name="Cálculo 2 3 6 2 15 5" xfId="15584" xr:uid="{00000000-0005-0000-0000-000007240000}"/>
    <cellStyle name="Cálculo 2 3 6 2 16" xfId="1615" xr:uid="{00000000-0005-0000-0000-000008240000}"/>
    <cellStyle name="Cálculo 2 3 6 2 16 2" xfId="10841" xr:uid="{00000000-0005-0000-0000-000009240000}"/>
    <cellStyle name="Cálculo 2 3 6 2 16 2 2" xfId="33143" xr:uid="{00000000-0005-0000-0000-00000A240000}"/>
    <cellStyle name="Cálculo 2 3 6 2 16 2 3" xfId="37690" xr:uid="{00000000-0005-0000-0000-00000B240000}"/>
    <cellStyle name="Cálculo 2 3 6 2 16 2 4" xfId="19913" xr:uid="{00000000-0005-0000-0000-00000C240000}"/>
    <cellStyle name="Cálculo 2 3 6 2 16 3" xfId="24486" xr:uid="{00000000-0005-0000-0000-00000D240000}"/>
    <cellStyle name="Cálculo 2 3 6 2 16 4" xfId="30207" xr:uid="{00000000-0005-0000-0000-00000E240000}"/>
    <cellStyle name="Cálculo 2 3 6 2 16 5" xfId="15585" xr:uid="{00000000-0005-0000-0000-00000F240000}"/>
    <cellStyle name="Cálculo 2 3 6 2 17" xfId="1616" xr:uid="{00000000-0005-0000-0000-000010240000}"/>
    <cellStyle name="Cálculo 2 3 6 2 17 2" xfId="10842" xr:uid="{00000000-0005-0000-0000-000011240000}"/>
    <cellStyle name="Cálculo 2 3 6 2 17 2 2" xfId="33144" xr:uid="{00000000-0005-0000-0000-000012240000}"/>
    <cellStyle name="Cálculo 2 3 6 2 17 2 3" xfId="37691" xr:uid="{00000000-0005-0000-0000-000013240000}"/>
    <cellStyle name="Cálculo 2 3 6 2 17 2 4" xfId="19914" xr:uid="{00000000-0005-0000-0000-000014240000}"/>
    <cellStyle name="Cálculo 2 3 6 2 17 3" xfId="24487" xr:uid="{00000000-0005-0000-0000-000015240000}"/>
    <cellStyle name="Cálculo 2 3 6 2 17 4" xfId="30206" xr:uid="{00000000-0005-0000-0000-000016240000}"/>
    <cellStyle name="Cálculo 2 3 6 2 17 5" xfId="15586" xr:uid="{00000000-0005-0000-0000-000017240000}"/>
    <cellStyle name="Cálculo 2 3 6 2 18" xfId="1617" xr:uid="{00000000-0005-0000-0000-000018240000}"/>
    <cellStyle name="Cálculo 2 3 6 2 18 2" xfId="10843" xr:uid="{00000000-0005-0000-0000-000019240000}"/>
    <cellStyle name="Cálculo 2 3 6 2 18 2 2" xfId="33145" xr:uid="{00000000-0005-0000-0000-00001A240000}"/>
    <cellStyle name="Cálculo 2 3 6 2 18 2 3" xfId="37692" xr:uid="{00000000-0005-0000-0000-00001B240000}"/>
    <cellStyle name="Cálculo 2 3 6 2 18 2 4" xfId="19915" xr:uid="{00000000-0005-0000-0000-00001C240000}"/>
    <cellStyle name="Cálculo 2 3 6 2 18 3" xfId="24488" xr:uid="{00000000-0005-0000-0000-00001D240000}"/>
    <cellStyle name="Cálculo 2 3 6 2 18 4" xfId="30205" xr:uid="{00000000-0005-0000-0000-00001E240000}"/>
    <cellStyle name="Cálculo 2 3 6 2 18 5" xfId="15587" xr:uid="{00000000-0005-0000-0000-00001F240000}"/>
    <cellStyle name="Cálculo 2 3 6 2 19" xfId="1618" xr:uid="{00000000-0005-0000-0000-000020240000}"/>
    <cellStyle name="Cálculo 2 3 6 2 19 2" xfId="10844" xr:uid="{00000000-0005-0000-0000-000021240000}"/>
    <cellStyle name="Cálculo 2 3 6 2 19 2 2" xfId="33146" xr:uid="{00000000-0005-0000-0000-000022240000}"/>
    <cellStyle name="Cálculo 2 3 6 2 19 2 3" xfId="37693" xr:uid="{00000000-0005-0000-0000-000023240000}"/>
    <cellStyle name="Cálculo 2 3 6 2 19 2 4" xfId="19916" xr:uid="{00000000-0005-0000-0000-000024240000}"/>
    <cellStyle name="Cálculo 2 3 6 2 19 3" xfId="24489" xr:uid="{00000000-0005-0000-0000-000025240000}"/>
    <cellStyle name="Cálculo 2 3 6 2 19 4" xfId="30204" xr:uid="{00000000-0005-0000-0000-000026240000}"/>
    <cellStyle name="Cálculo 2 3 6 2 19 5" xfId="15588" xr:uid="{00000000-0005-0000-0000-000027240000}"/>
    <cellStyle name="Cálculo 2 3 6 2 2" xfId="1619" xr:uid="{00000000-0005-0000-0000-000028240000}"/>
    <cellStyle name="Cálculo 2 3 6 2 2 2" xfId="10845" xr:uid="{00000000-0005-0000-0000-000029240000}"/>
    <cellStyle name="Cálculo 2 3 6 2 2 2 2" xfId="33147" xr:uid="{00000000-0005-0000-0000-00002A240000}"/>
    <cellStyle name="Cálculo 2 3 6 2 2 2 3" xfId="37694" xr:uid="{00000000-0005-0000-0000-00002B240000}"/>
    <cellStyle name="Cálculo 2 3 6 2 2 2 4" xfId="19917" xr:uid="{00000000-0005-0000-0000-00002C240000}"/>
    <cellStyle name="Cálculo 2 3 6 2 2 3" xfId="24490" xr:uid="{00000000-0005-0000-0000-00002D240000}"/>
    <cellStyle name="Cálculo 2 3 6 2 2 4" xfId="30203" xr:uid="{00000000-0005-0000-0000-00002E240000}"/>
    <cellStyle name="Cálculo 2 3 6 2 2 5" xfId="15589" xr:uid="{00000000-0005-0000-0000-00002F240000}"/>
    <cellStyle name="Cálculo 2 3 6 2 20" xfId="1620" xr:uid="{00000000-0005-0000-0000-000030240000}"/>
    <cellStyle name="Cálculo 2 3 6 2 20 2" xfId="10846" xr:uid="{00000000-0005-0000-0000-000031240000}"/>
    <cellStyle name="Cálculo 2 3 6 2 20 2 2" xfId="33148" xr:uid="{00000000-0005-0000-0000-000032240000}"/>
    <cellStyle name="Cálculo 2 3 6 2 20 2 3" xfId="37695" xr:uid="{00000000-0005-0000-0000-000033240000}"/>
    <cellStyle name="Cálculo 2 3 6 2 20 2 4" xfId="19918" xr:uid="{00000000-0005-0000-0000-000034240000}"/>
    <cellStyle name="Cálculo 2 3 6 2 20 3" xfId="24491" xr:uid="{00000000-0005-0000-0000-000035240000}"/>
    <cellStyle name="Cálculo 2 3 6 2 20 4" xfId="30202" xr:uid="{00000000-0005-0000-0000-000036240000}"/>
    <cellStyle name="Cálculo 2 3 6 2 20 5" xfId="15590" xr:uid="{00000000-0005-0000-0000-000037240000}"/>
    <cellStyle name="Cálculo 2 3 6 2 21" xfId="1621" xr:uid="{00000000-0005-0000-0000-000038240000}"/>
    <cellStyle name="Cálculo 2 3 6 2 21 2" xfId="10847" xr:uid="{00000000-0005-0000-0000-000039240000}"/>
    <cellStyle name="Cálculo 2 3 6 2 21 2 2" xfId="33149" xr:uid="{00000000-0005-0000-0000-00003A240000}"/>
    <cellStyle name="Cálculo 2 3 6 2 21 2 3" xfId="37696" xr:uid="{00000000-0005-0000-0000-00003B240000}"/>
    <cellStyle name="Cálculo 2 3 6 2 21 2 4" xfId="19919" xr:uid="{00000000-0005-0000-0000-00003C240000}"/>
    <cellStyle name="Cálculo 2 3 6 2 21 3" xfId="24492" xr:uid="{00000000-0005-0000-0000-00003D240000}"/>
    <cellStyle name="Cálculo 2 3 6 2 21 4" xfId="30201" xr:uid="{00000000-0005-0000-0000-00003E240000}"/>
    <cellStyle name="Cálculo 2 3 6 2 21 5" xfId="15591" xr:uid="{00000000-0005-0000-0000-00003F240000}"/>
    <cellStyle name="Cálculo 2 3 6 2 22" xfId="1622" xr:uid="{00000000-0005-0000-0000-000040240000}"/>
    <cellStyle name="Cálculo 2 3 6 2 22 2" xfId="10848" xr:uid="{00000000-0005-0000-0000-000041240000}"/>
    <cellStyle name="Cálculo 2 3 6 2 22 2 2" xfId="33150" xr:uid="{00000000-0005-0000-0000-000042240000}"/>
    <cellStyle name="Cálculo 2 3 6 2 22 2 3" xfId="37697" xr:uid="{00000000-0005-0000-0000-000043240000}"/>
    <cellStyle name="Cálculo 2 3 6 2 22 2 4" xfId="19920" xr:uid="{00000000-0005-0000-0000-000044240000}"/>
    <cellStyle name="Cálculo 2 3 6 2 22 3" xfId="24493" xr:uid="{00000000-0005-0000-0000-000045240000}"/>
    <cellStyle name="Cálculo 2 3 6 2 22 4" xfId="30200" xr:uid="{00000000-0005-0000-0000-000046240000}"/>
    <cellStyle name="Cálculo 2 3 6 2 22 5" xfId="15592" xr:uid="{00000000-0005-0000-0000-000047240000}"/>
    <cellStyle name="Cálculo 2 3 6 2 23" xfId="1623" xr:uid="{00000000-0005-0000-0000-000048240000}"/>
    <cellStyle name="Cálculo 2 3 6 2 23 2" xfId="10849" xr:uid="{00000000-0005-0000-0000-000049240000}"/>
    <cellStyle name="Cálculo 2 3 6 2 23 2 2" xfId="33151" xr:uid="{00000000-0005-0000-0000-00004A240000}"/>
    <cellStyle name="Cálculo 2 3 6 2 23 2 3" xfId="37698" xr:uid="{00000000-0005-0000-0000-00004B240000}"/>
    <cellStyle name="Cálculo 2 3 6 2 23 2 4" xfId="19921" xr:uid="{00000000-0005-0000-0000-00004C240000}"/>
    <cellStyle name="Cálculo 2 3 6 2 23 3" xfId="24494" xr:uid="{00000000-0005-0000-0000-00004D240000}"/>
    <cellStyle name="Cálculo 2 3 6 2 23 4" xfId="30199" xr:uid="{00000000-0005-0000-0000-00004E240000}"/>
    <cellStyle name="Cálculo 2 3 6 2 23 5" xfId="15593" xr:uid="{00000000-0005-0000-0000-00004F240000}"/>
    <cellStyle name="Cálculo 2 3 6 2 24" xfId="1624" xr:uid="{00000000-0005-0000-0000-000050240000}"/>
    <cellStyle name="Cálculo 2 3 6 2 24 2" xfId="10850" xr:uid="{00000000-0005-0000-0000-000051240000}"/>
    <cellStyle name="Cálculo 2 3 6 2 24 2 2" xfId="33152" xr:uid="{00000000-0005-0000-0000-000052240000}"/>
    <cellStyle name="Cálculo 2 3 6 2 24 2 3" xfId="37699" xr:uid="{00000000-0005-0000-0000-000053240000}"/>
    <cellStyle name="Cálculo 2 3 6 2 24 2 4" xfId="19922" xr:uid="{00000000-0005-0000-0000-000054240000}"/>
    <cellStyle name="Cálculo 2 3 6 2 24 3" xfId="24495" xr:uid="{00000000-0005-0000-0000-000055240000}"/>
    <cellStyle name="Cálculo 2 3 6 2 24 4" xfId="30167" xr:uid="{00000000-0005-0000-0000-000056240000}"/>
    <cellStyle name="Cálculo 2 3 6 2 24 5" xfId="15594" xr:uid="{00000000-0005-0000-0000-000057240000}"/>
    <cellStyle name="Cálculo 2 3 6 2 25" xfId="1625" xr:uid="{00000000-0005-0000-0000-000058240000}"/>
    <cellStyle name="Cálculo 2 3 6 2 25 2" xfId="10851" xr:uid="{00000000-0005-0000-0000-000059240000}"/>
    <cellStyle name="Cálculo 2 3 6 2 25 2 2" xfId="33153" xr:uid="{00000000-0005-0000-0000-00005A240000}"/>
    <cellStyle name="Cálculo 2 3 6 2 25 2 3" xfId="37700" xr:uid="{00000000-0005-0000-0000-00005B240000}"/>
    <cellStyle name="Cálculo 2 3 6 2 25 2 4" xfId="19923" xr:uid="{00000000-0005-0000-0000-00005C240000}"/>
    <cellStyle name="Cálculo 2 3 6 2 25 3" xfId="24496" xr:uid="{00000000-0005-0000-0000-00005D240000}"/>
    <cellStyle name="Cálculo 2 3 6 2 25 4" xfId="30198" xr:uid="{00000000-0005-0000-0000-00005E240000}"/>
    <cellStyle name="Cálculo 2 3 6 2 25 5" xfId="15595" xr:uid="{00000000-0005-0000-0000-00005F240000}"/>
    <cellStyle name="Cálculo 2 3 6 2 26" xfId="1626" xr:uid="{00000000-0005-0000-0000-000060240000}"/>
    <cellStyle name="Cálculo 2 3 6 2 26 2" xfId="10852" xr:uid="{00000000-0005-0000-0000-000061240000}"/>
    <cellStyle name="Cálculo 2 3 6 2 26 2 2" xfId="33154" xr:uid="{00000000-0005-0000-0000-000062240000}"/>
    <cellStyle name="Cálculo 2 3 6 2 26 2 3" xfId="37701" xr:uid="{00000000-0005-0000-0000-000063240000}"/>
    <cellStyle name="Cálculo 2 3 6 2 26 2 4" xfId="19924" xr:uid="{00000000-0005-0000-0000-000064240000}"/>
    <cellStyle name="Cálculo 2 3 6 2 26 3" xfId="24497" xr:uid="{00000000-0005-0000-0000-000065240000}"/>
    <cellStyle name="Cálculo 2 3 6 2 26 4" xfId="30197" xr:uid="{00000000-0005-0000-0000-000066240000}"/>
    <cellStyle name="Cálculo 2 3 6 2 26 5" xfId="15596" xr:uid="{00000000-0005-0000-0000-000067240000}"/>
    <cellStyle name="Cálculo 2 3 6 2 27" xfId="1627" xr:uid="{00000000-0005-0000-0000-000068240000}"/>
    <cellStyle name="Cálculo 2 3 6 2 27 2" xfId="10853" xr:uid="{00000000-0005-0000-0000-000069240000}"/>
    <cellStyle name="Cálculo 2 3 6 2 27 2 2" xfId="33155" xr:uid="{00000000-0005-0000-0000-00006A240000}"/>
    <cellStyle name="Cálculo 2 3 6 2 27 2 3" xfId="37702" xr:uid="{00000000-0005-0000-0000-00006B240000}"/>
    <cellStyle name="Cálculo 2 3 6 2 27 2 4" xfId="19925" xr:uid="{00000000-0005-0000-0000-00006C240000}"/>
    <cellStyle name="Cálculo 2 3 6 2 27 3" xfId="24498" xr:uid="{00000000-0005-0000-0000-00006D240000}"/>
    <cellStyle name="Cálculo 2 3 6 2 27 4" xfId="30196" xr:uid="{00000000-0005-0000-0000-00006E240000}"/>
    <cellStyle name="Cálculo 2 3 6 2 27 5" xfId="15597" xr:uid="{00000000-0005-0000-0000-00006F240000}"/>
    <cellStyle name="Cálculo 2 3 6 2 28" xfId="1628" xr:uid="{00000000-0005-0000-0000-000070240000}"/>
    <cellStyle name="Cálculo 2 3 6 2 28 2" xfId="10854" xr:uid="{00000000-0005-0000-0000-000071240000}"/>
    <cellStyle name="Cálculo 2 3 6 2 28 2 2" xfId="33156" xr:uid="{00000000-0005-0000-0000-000072240000}"/>
    <cellStyle name="Cálculo 2 3 6 2 28 2 3" xfId="37703" xr:uid="{00000000-0005-0000-0000-000073240000}"/>
    <cellStyle name="Cálculo 2 3 6 2 28 2 4" xfId="19926" xr:uid="{00000000-0005-0000-0000-000074240000}"/>
    <cellStyle name="Cálculo 2 3 6 2 28 3" xfId="24499" xr:uid="{00000000-0005-0000-0000-000075240000}"/>
    <cellStyle name="Cálculo 2 3 6 2 28 4" xfId="30195" xr:uid="{00000000-0005-0000-0000-000076240000}"/>
    <cellStyle name="Cálculo 2 3 6 2 28 5" xfId="15598" xr:uid="{00000000-0005-0000-0000-000077240000}"/>
    <cellStyle name="Cálculo 2 3 6 2 29" xfId="1629" xr:uid="{00000000-0005-0000-0000-000078240000}"/>
    <cellStyle name="Cálculo 2 3 6 2 29 2" xfId="10855" xr:uid="{00000000-0005-0000-0000-000079240000}"/>
    <cellStyle name="Cálculo 2 3 6 2 29 2 2" xfId="33157" xr:uid="{00000000-0005-0000-0000-00007A240000}"/>
    <cellStyle name="Cálculo 2 3 6 2 29 2 3" xfId="37704" xr:uid="{00000000-0005-0000-0000-00007B240000}"/>
    <cellStyle name="Cálculo 2 3 6 2 29 2 4" xfId="19927" xr:uid="{00000000-0005-0000-0000-00007C240000}"/>
    <cellStyle name="Cálculo 2 3 6 2 29 3" xfId="24500" xr:uid="{00000000-0005-0000-0000-00007D240000}"/>
    <cellStyle name="Cálculo 2 3 6 2 29 4" xfId="30194" xr:uid="{00000000-0005-0000-0000-00007E240000}"/>
    <cellStyle name="Cálculo 2 3 6 2 29 5" xfId="15599" xr:uid="{00000000-0005-0000-0000-00007F240000}"/>
    <cellStyle name="Cálculo 2 3 6 2 3" xfId="1630" xr:uid="{00000000-0005-0000-0000-000080240000}"/>
    <cellStyle name="Cálculo 2 3 6 2 3 2" xfId="10856" xr:uid="{00000000-0005-0000-0000-000081240000}"/>
    <cellStyle name="Cálculo 2 3 6 2 3 2 2" xfId="33158" xr:uid="{00000000-0005-0000-0000-000082240000}"/>
    <cellStyle name="Cálculo 2 3 6 2 3 2 3" xfId="37705" xr:uid="{00000000-0005-0000-0000-000083240000}"/>
    <cellStyle name="Cálculo 2 3 6 2 3 2 4" xfId="19928" xr:uid="{00000000-0005-0000-0000-000084240000}"/>
    <cellStyle name="Cálculo 2 3 6 2 3 3" xfId="24501" xr:uid="{00000000-0005-0000-0000-000085240000}"/>
    <cellStyle name="Cálculo 2 3 6 2 3 4" xfId="30193" xr:uid="{00000000-0005-0000-0000-000086240000}"/>
    <cellStyle name="Cálculo 2 3 6 2 3 5" xfId="15600" xr:uid="{00000000-0005-0000-0000-000087240000}"/>
    <cellStyle name="Cálculo 2 3 6 2 30" xfId="1631" xr:uid="{00000000-0005-0000-0000-000088240000}"/>
    <cellStyle name="Cálculo 2 3 6 2 30 2" xfId="10857" xr:uid="{00000000-0005-0000-0000-000089240000}"/>
    <cellStyle name="Cálculo 2 3 6 2 30 2 2" xfId="33159" xr:uid="{00000000-0005-0000-0000-00008A240000}"/>
    <cellStyle name="Cálculo 2 3 6 2 30 2 3" xfId="37706" xr:uid="{00000000-0005-0000-0000-00008B240000}"/>
    <cellStyle name="Cálculo 2 3 6 2 30 2 4" xfId="19929" xr:uid="{00000000-0005-0000-0000-00008C240000}"/>
    <cellStyle name="Cálculo 2 3 6 2 30 3" xfId="24502" xr:uid="{00000000-0005-0000-0000-00008D240000}"/>
    <cellStyle name="Cálculo 2 3 6 2 30 4" xfId="30192" xr:uid="{00000000-0005-0000-0000-00008E240000}"/>
    <cellStyle name="Cálculo 2 3 6 2 30 5" xfId="15601" xr:uid="{00000000-0005-0000-0000-00008F240000}"/>
    <cellStyle name="Cálculo 2 3 6 2 31" xfId="1632" xr:uid="{00000000-0005-0000-0000-000090240000}"/>
    <cellStyle name="Cálculo 2 3 6 2 31 2" xfId="10858" xr:uid="{00000000-0005-0000-0000-000091240000}"/>
    <cellStyle name="Cálculo 2 3 6 2 31 2 2" xfId="33160" xr:uid="{00000000-0005-0000-0000-000092240000}"/>
    <cellStyle name="Cálculo 2 3 6 2 31 2 3" xfId="37707" xr:uid="{00000000-0005-0000-0000-000093240000}"/>
    <cellStyle name="Cálculo 2 3 6 2 31 2 4" xfId="19930" xr:uid="{00000000-0005-0000-0000-000094240000}"/>
    <cellStyle name="Cálculo 2 3 6 2 31 3" xfId="24503" xr:uid="{00000000-0005-0000-0000-000095240000}"/>
    <cellStyle name="Cálculo 2 3 6 2 31 4" xfId="30191" xr:uid="{00000000-0005-0000-0000-000096240000}"/>
    <cellStyle name="Cálculo 2 3 6 2 31 5" xfId="15602" xr:uid="{00000000-0005-0000-0000-000097240000}"/>
    <cellStyle name="Cálculo 2 3 6 2 32" xfId="1633" xr:uid="{00000000-0005-0000-0000-000098240000}"/>
    <cellStyle name="Cálculo 2 3 6 2 32 2" xfId="10859" xr:uid="{00000000-0005-0000-0000-000099240000}"/>
    <cellStyle name="Cálculo 2 3 6 2 32 2 2" xfId="33161" xr:uid="{00000000-0005-0000-0000-00009A240000}"/>
    <cellStyle name="Cálculo 2 3 6 2 32 2 3" xfId="37708" xr:uid="{00000000-0005-0000-0000-00009B240000}"/>
    <cellStyle name="Cálculo 2 3 6 2 32 2 4" xfId="19931" xr:uid="{00000000-0005-0000-0000-00009C240000}"/>
    <cellStyle name="Cálculo 2 3 6 2 32 3" xfId="24504" xr:uid="{00000000-0005-0000-0000-00009D240000}"/>
    <cellStyle name="Cálculo 2 3 6 2 32 4" xfId="30190" xr:uid="{00000000-0005-0000-0000-00009E240000}"/>
    <cellStyle name="Cálculo 2 3 6 2 32 5" xfId="15603" xr:uid="{00000000-0005-0000-0000-00009F240000}"/>
    <cellStyle name="Cálculo 2 3 6 2 33" xfId="1634" xr:uid="{00000000-0005-0000-0000-0000A0240000}"/>
    <cellStyle name="Cálculo 2 3 6 2 33 2" xfId="10860" xr:uid="{00000000-0005-0000-0000-0000A1240000}"/>
    <cellStyle name="Cálculo 2 3 6 2 33 2 2" xfId="33162" xr:uid="{00000000-0005-0000-0000-0000A2240000}"/>
    <cellStyle name="Cálculo 2 3 6 2 33 2 3" xfId="37709" xr:uid="{00000000-0005-0000-0000-0000A3240000}"/>
    <cellStyle name="Cálculo 2 3 6 2 33 2 4" xfId="19932" xr:uid="{00000000-0005-0000-0000-0000A4240000}"/>
    <cellStyle name="Cálculo 2 3 6 2 33 3" xfId="24505" xr:uid="{00000000-0005-0000-0000-0000A5240000}"/>
    <cellStyle name="Cálculo 2 3 6 2 33 4" xfId="30189" xr:uid="{00000000-0005-0000-0000-0000A6240000}"/>
    <cellStyle name="Cálculo 2 3 6 2 33 5" xfId="15604" xr:uid="{00000000-0005-0000-0000-0000A7240000}"/>
    <cellStyle name="Cálculo 2 3 6 2 34" xfId="1635" xr:uid="{00000000-0005-0000-0000-0000A8240000}"/>
    <cellStyle name="Cálculo 2 3 6 2 34 2" xfId="10861" xr:uid="{00000000-0005-0000-0000-0000A9240000}"/>
    <cellStyle name="Cálculo 2 3 6 2 34 2 2" xfId="33163" xr:uid="{00000000-0005-0000-0000-0000AA240000}"/>
    <cellStyle name="Cálculo 2 3 6 2 34 2 3" xfId="37710" xr:uid="{00000000-0005-0000-0000-0000AB240000}"/>
    <cellStyle name="Cálculo 2 3 6 2 34 2 4" xfId="19933" xr:uid="{00000000-0005-0000-0000-0000AC240000}"/>
    <cellStyle name="Cálculo 2 3 6 2 34 3" xfId="24506" xr:uid="{00000000-0005-0000-0000-0000AD240000}"/>
    <cellStyle name="Cálculo 2 3 6 2 34 4" xfId="30188" xr:uid="{00000000-0005-0000-0000-0000AE240000}"/>
    <cellStyle name="Cálculo 2 3 6 2 34 5" xfId="15605" xr:uid="{00000000-0005-0000-0000-0000AF240000}"/>
    <cellStyle name="Cálculo 2 3 6 2 35" xfId="1636" xr:uid="{00000000-0005-0000-0000-0000B0240000}"/>
    <cellStyle name="Cálculo 2 3 6 2 35 2" xfId="10862" xr:uid="{00000000-0005-0000-0000-0000B1240000}"/>
    <cellStyle name="Cálculo 2 3 6 2 35 2 2" xfId="33164" xr:uid="{00000000-0005-0000-0000-0000B2240000}"/>
    <cellStyle name="Cálculo 2 3 6 2 35 2 3" xfId="37711" xr:uid="{00000000-0005-0000-0000-0000B3240000}"/>
    <cellStyle name="Cálculo 2 3 6 2 35 2 4" xfId="19934" xr:uid="{00000000-0005-0000-0000-0000B4240000}"/>
    <cellStyle name="Cálculo 2 3 6 2 35 3" xfId="24507" xr:uid="{00000000-0005-0000-0000-0000B5240000}"/>
    <cellStyle name="Cálculo 2 3 6 2 35 4" xfId="30187" xr:uid="{00000000-0005-0000-0000-0000B6240000}"/>
    <cellStyle name="Cálculo 2 3 6 2 35 5" xfId="15606" xr:uid="{00000000-0005-0000-0000-0000B7240000}"/>
    <cellStyle name="Cálculo 2 3 6 2 36" xfId="1637" xr:uid="{00000000-0005-0000-0000-0000B8240000}"/>
    <cellStyle name="Cálculo 2 3 6 2 36 2" xfId="10863" xr:uid="{00000000-0005-0000-0000-0000B9240000}"/>
    <cellStyle name="Cálculo 2 3 6 2 36 2 2" xfId="33165" xr:uid="{00000000-0005-0000-0000-0000BA240000}"/>
    <cellStyle name="Cálculo 2 3 6 2 36 2 3" xfId="37712" xr:uid="{00000000-0005-0000-0000-0000BB240000}"/>
    <cellStyle name="Cálculo 2 3 6 2 36 2 4" xfId="19935" xr:uid="{00000000-0005-0000-0000-0000BC240000}"/>
    <cellStyle name="Cálculo 2 3 6 2 36 3" xfId="24508" xr:uid="{00000000-0005-0000-0000-0000BD240000}"/>
    <cellStyle name="Cálculo 2 3 6 2 36 4" xfId="30186" xr:uid="{00000000-0005-0000-0000-0000BE240000}"/>
    <cellStyle name="Cálculo 2 3 6 2 36 5" xfId="15607" xr:uid="{00000000-0005-0000-0000-0000BF240000}"/>
    <cellStyle name="Cálculo 2 3 6 2 37" xfId="1638" xr:uid="{00000000-0005-0000-0000-0000C0240000}"/>
    <cellStyle name="Cálculo 2 3 6 2 37 2" xfId="10864" xr:uid="{00000000-0005-0000-0000-0000C1240000}"/>
    <cellStyle name="Cálculo 2 3 6 2 37 2 2" xfId="33166" xr:uid="{00000000-0005-0000-0000-0000C2240000}"/>
    <cellStyle name="Cálculo 2 3 6 2 37 2 3" xfId="37713" xr:uid="{00000000-0005-0000-0000-0000C3240000}"/>
    <cellStyle name="Cálculo 2 3 6 2 37 2 4" xfId="19936" xr:uid="{00000000-0005-0000-0000-0000C4240000}"/>
    <cellStyle name="Cálculo 2 3 6 2 37 3" xfId="24509" xr:uid="{00000000-0005-0000-0000-0000C5240000}"/>
    <cellStyle name="Cálculo 2 3 6 2 37 4" xfId="30185" xr:uid="{00000000-0005-0000-0000-0000C6240000}"/>
    <cellStyle name="Cálculo 2 3 6 2 37 5" xfId="15608" xr:uid="{00000000-0005-0000-0000-0000C7240000}"/>
    <cellStyle name="Cálculo 2 3 6 2 38" xfId="1639" xr:uid="{00000000-0005-0000-0000-0000C8240000}"/>
    <cellStyle name="Cálculo 2 3 6 2 38 2" xfId="10865" xr:uid="{00000000-0005-0000-0000-0000C9240000}"/>
    <cellStyle name="Cálculo 2 3 6 2 38 2 2" xfId="33167" xr:uid="{00000000-0005-0000-0000-0000CA240000}"/>
    <cellStyle name="Cálculo 2 3 6 2 38 2 3" xfId="37714" xr:uid="{00000000-0005-0000-0000-0000CB240000}"/>
    <cellStyle name="Cálculo 2 3 6 2 38 2 4" xfId="19937" xr:uid="{00000000-0005-0000-0000-0000CC240000}"/>
    <cellStyle name="Cálculo 2 3 6 2 38 3" xfId="24510" xr:uid="{00000000-0005-0000-0000-0000CD240000}"/>
    <cellStyle name="Cálculo 2 3 6 2 38 4" xfId="30184" xr:uid="{00000000-0005-0000-0000-0000CE240000}"/>
    <cellStyle name="Cálculo 2 3 6 2 38 5" xfId="15609" xr:uid="{00000000-0005-0000-0000-0000CF240000}"/>
    <cellStyle name="Cálculo 2 3 6 2 39" xfId="1608" xr:uid="{00000000-0005-0000-0000-0000D0240000}"/>
    <cellStyle name="Cálculo 2 3 6 2 39 2" xfId="10834" xr:uid="{00000000-0005-0000-0000-0000D1240000}"/>
    <cellStyle name="Cálculo 2 3 6 2 39 2 2" xfId="33136" xr:uid="{00000000-0005-0000-0000-0000D2240000}"/>
    <cellStyle name="Cálculo 2 3 6 2 39 2 3" xfId="37683" xr:uid="{00000000-0005-0000-0000-0000D3240000}"/>
    <cellStyle name="Cálculo 2 3 6 2 39 2 4" xfId="19906" xr:uid="{00000000-0005-0000-0000-0000D4240000}"/>
    <cellStyle name="Cálculo 2 3 6 2 39 3" xfId="24479" xr:uid="{00000000-0005-0000-0000-0000D5240000}"/>
    <cellStyle name="Cálculo 2 3 6 2 39 4" xfId="30156" xr:uid="{00000000-0005-0000-0000-0000D6240000}"/>
    <cellStyle name="Cálculo 2 3 6 2 39 5" xfId="15578" xr:uid="{00000000-0005-0000-0000-0000D7240000}"/>
    <cellStyle name="Cálculo 2 3 6 2 4" xfId="1640" xr:uid="{00000000-0005-0000-0000-0000D8240000}"/>
    <cellStyle name="Cálculo 2 3 6 2 4 2" xfId="10866" xr:uid="{00000000-0005-0000-0000-0000D9240000}"/>
    <cellStyle name="Cálculo 2 3 6 2 4 2 2" xfId="33168" xr:uid="{00000000-0005-0000-0000-0000DA240000}"/>
    <cellStyle name="Cálculo 2 3 6 2 4 2 3" xfId="37715" xr:uid="{00000000-0005-0000-0000-0000DB240000}"/>
    <cellStyle name="Cálculo 2 3 6 2 4 2 4" xfId="19938" xr:uid="{00000000-0005-0000-0000-0000DC240000}"/>
    <cellStyle name="Cálculo 2 3 6 2 4 3" xfId="24511" xr:uid="{00000000-0005-0000-0000-0000DD240000}"/>
    <cellStyle name="Cálculo 2 3 6 2 4 4" xfId="30183" xr:uid="{00000000-0005-0000-0000-0000DE240000}"/>
    <cellStyle name="Cálculo 2 3 6 2 4 5" xfId="15610" xr:uid="{00000000-0005-0000-0000-0000DF240000}"/>
    <cellStyle name="Cálculo 2 3 6 2 40" xfId="9513" xr:uid="{00000000-0005-0000-0000-0000E0240000}"/>
    <cellStyle name="Cálculo 2 3 6 2 40 2" xfId="13828" xr:uid="{00000000-0005-0000-0000-0000E1240000}"/>
    <cellStyle name="Cálculo 2 3 6 2 40 2 2" xfId="36130" xr:uid="{00000000-0005-0000-0000-0000E2240000}"/>
    <cellStyle name="Cálculo 2 3 6 2 40 2 3" xfId="40677" xr:uid="{00000000-0005-0000-0000-0000E3240000}"/>
    <cellStyle name="Cálculo 2 3 6 2 40 2 4" xfId="22900" xr:uid="{00000000-0005-0000-0000-0000E4240000}"/>
    <cellStyle name="Cálculo 2 3 6 2 40 3" xfId="31815" xr:uid="{00000000-0005-0000-0000-0000E5240000}"/>
    <cellStyle name="Cálculo 2 3 6 2 40 4" xfId="36362" xr:uid="{00000000-0005-0000-0000-0000E6240000}"/>
    <cellStyle name="Cálculo 2 3 6 2 40 5" xfId="18585" xr:uid="{00000000-0005-0000-0000-0000E7240000}"/>
    <cellStyle name="Cálculo 2 3 6 2 41" xfId="428" xr:uid="{00000000-0005-0000-0000-0000E8240000}"/>
    <cellStyle name="Cálculo 2 3 6 2 41 2" xfId="23299" xr:uid="{00000000-0005-0000-0000-0000E9240000}"/>
    <cellStyle name="Cálculo 2 3 6 2 41 3" xfId="31386" xr:uid="{00000000-0005-0000-0000-0000EA240000}"/>
    <cellStyle name="Cálculo 2 3 6 2 41 4" xfId="14398" xr:uid="{00000000-0005-0000-0000-0000EB240000}"/>
    <cellStyle name="Cálculo 2 3 6 2 42" xfId="23066" xr:uid="{00000000-0005-0000-0000-0000EC240000}"/>
    <cellStyle name="Cálculo 2 3 6 2 43" xfId="31604" xr:uid="{00000000-0005-0000-0000-0000ED240000}"/>
    <cellStyle name="Cálculo 2 3 6 2 44" xfId="14176" xr:uid="{00000000-0005-0000-0000-0000EE240000}"/>
    <cellStyle name="Cálculo 2 3 6 2 5" xfId="1641" xr:uid="{00000000-0005-0000-0000-0000EF240000}"/>
    <cellStyle name="Cálculo 2 3 6 2 5 2" xfId="10867" xr:uid="{00000000-0005-0000-0000-0000F0240000}"/>
    <cellStyle name="Cálculo 2 3 6 2 5 2 2" xfId="33169" xr:uid="{00000000-0005-0000-0000-0000F1240000}"/>
    <cellStyle name="Cálculo 2 3 6 2 5 2 3" xfId="37716" xr:uid="{00000000-0005-0000-0000-0000F2240000}"/>
    <cellStyle name="Cálculo 2 3 6 2 5 2 4" xfId="19939" xr:uid="{00000000-0005-0000-0000-0000F3240000}"/>
    <cellStyle name="Cálculo 2 3 6 2 5 3" xfId="24512" xr:uid="{00000000-0005-0000-0000-0000F4240000}"/>
    <cellStyle name="Cálculo 2 3 6 2 5 4" xfId="30182" xr:uid="{00000000-0005-0000-0000-0000F5240000}"/>
    <cellStyle name="Cálculo 2 3 6 2 5 5" xfId="15611" xr:uid="{00000000-0005-0000-0000-0000F6240000}"/>
    <cellStyle name="Cálculo 2 3 6 2 6" xfId="1642" xr:uid="{00000000-0005-0000-0000-0000F7240000}"/>
    <cellStyle name="Cálculo 2 3 6 2 6 2" xfId="10868" xr:uid="{00000000-0005-0000-0000-0000F8240000}"/>
    <cellStyle name="Cálculo 2 3 6 2 6 2 2" xfId="33170" xr:uid="{00000000-0005-0000-0000-0000F9240000}"/>
    <cellStyle name="Cálculo 2 3 6 2 6 2 3" xfId="37717" xr:uid="{00000000-0005-0000-0000-0000FA240000}"/>
    <cellStyle name="Cálculo 2 3 6 2 6 2 4" xfId="19940" xr:uid="{00000000-0005-0000-0000-0000FB240000}"/>
    <cellStyle name="Cálculo 2 3 6 2 6 3" xfId="24513" xr:uid="{00000000-0005-0000-0000-0000FC240000}"/>
    <cellStyle name="Cálculo 2 3 6 2 6 4" xfId="30181" xr:uid="{00000000-0005-0000-0000-0000FD240000}"/>
    <cellStyle name="Cálculo 2 3 6 2 6 5" xfId="15612" xr:uid="{00000000-0005-0000-0000-0000FE240000}"/>
    <cellStyle name="Cálculo 2 3 6 2 7" xfId="1643" xr:uid="{00000000-0005-0000-0000-0000FF240000}"/>
    <cellStyle name="Cálculo 2 3 6 2 7 2" xfId="10869" xr:uid="{00000000-0005-0000-0000-000000250000}"/>
    <cellStyle name="Cálculo 2 3 6 2 7 2 2" xfId="33171" xr:uid="{00000000-0005-0000-0000-000001250000}"/>
    <cellStyle name="Cálculo 2 3 6 2 7 2 3" xfId="37718" xr:uid="{00000000-0005-0000-0000-000002250000}"/>
    <cellStyle name="Cálculo 2 3 6 2 7 2 4" xfId="19941" xr:uid="{00000000-0005-0000-0000-000003250000}"/>
    <cellStyle name="Cálculo 2 3 6 2 7 3" xfId="24514" xr:uid="{00000000-0005-0000-0000-000004250000}"/>
    <cellStyle name="Cálculo 2 3 6 2 7 4" xfId="30180" xr:uid="{00000000-0005-0000-0000-000005250000}"/>
    <cellStyle name="Cálculo 2 3 6 2 7 5" xfId="15613" xr:uid="{00000000-0005-0000-0000-000006250000}"/>
    <cellStyle name="Cálculo 2 3 6 2 8" xfId="1644" xr:uid="{00000000-0005-0000-0000-000007250000}"/>
    <cellStyle name="Cálculo 2 3 6 2 8 2" xfId="10870" xr:uid="{00000000-0005-0000-0000-000008250000}"/>
    <cellStyle name="Cálculo 2 3 6 2 8 2 2" xfId="33172" xr:uid="{00000000-0005-0000-0000-000009250000}"/>
    <cellStyle name="Cálculo 2 3 6 2 8 2 3" xfId="37719" xr:uid="{00000000-0005-0000-0000-00000A250000}"/>
    <cellStyle name="Cálculo 2 3 6 2 8 2 4" xfId="19942" xr:uid="{00000000-0005-0000-0000-00000B250000}"/>
    <cellStyle name="Cálculo 2 3 6 2 8 3" xfId="24515" xr:uid="{00000000-0005-0000-0000-00000C250000}"/>
    <cellStyle name="Cálculo 2 3 6 2 8 4" xfId="30179" xr:uid="{00000000-0005-0000-0000-00000D250000}"/>
    <cellStyle name="Cálculo 2 3 6 2 8 5" xfId="15614" xr:uid="{00000000-0005-0000-0000-00000E250000}"/>
    <cellStyle name="Cálculo 2 3 6 2 9" xfId="1645" xr:uid="{00000000-0005-0000-0000-00000F250000}"/>
    <cellStyle name="Cálculo 2 3 6 2 9 2" xfId="10871" xr:uid="{00000000-0005-0000-0000-000010250000}"/>
    <cellStyle name="Cálculo 2 3 6 2 9 2 2" xfId="33173" xr:uid="{00000000-0005-0000-0000-000011250000}"/>
    <cellStyle name="Cálculo 2 3 6 2 9 2 3" xfId="37720" xr:uid="{00000000-0005-0000-0000-000012250000}"/>
    <cellStyle name="Cálculo 2 3 6 2 9 2 4" xfId="19943" xr:uid="{00000000-0005-0000-0000-000013250000}"/>
    <cellStyle name="Cálculo 2 3 6 2 9 3" xfId="24516" xr:uid="{00000000-0005-0000-0000-000014250000}"/>
    <cellStyle name="Cálculo 2 3 6 2 9 4" xfId="30178" xr:uid="{00000000-0005-0000-0000-000015250000}"/>
    <cellStyle name="Cálculo 2 3 6 2 9 5" xfId="15615" xr:uid="{00000000-0005-0000-0000-000016250000}"/>
    <cellStyle name="Cálculo 2 3 6 20" xfId="1646" xr:uid="{00000000-0005-0000-0000-000017250000}"/>
    <cellStyle name="Cálculo 2 3 6 20 2" xfId="10872" xr:uid="{00000000-0005-0000-0000-000018250000}"/>
    <cellStyle name="Cálculo 2 3 6 20 2 2" xfId="33174" xr:uid="{00000000-0005-0000-0000-000019250000}"/>
    <cellStyle name="Cálculo 2 3 6 20 2 3" xfId="37721" xr:uid="{00000000-0005-0000-0000-00001A250000}"/>
    <cellStyle name="Cálculo 2 3 6 20 2 4" xfId="19944" xr:uid="{00000000-0005-0000-0000-00001B250000}"/>
    <cellStyle name="Cálculo 2 3 6 20 3" xfId="24517" xr:uid="{00000000-0005-0000-0000-00001C250000}"/>
    <cellStyle name="Cálculo 2 3 6 20 4" xfId="30177" xr:uid="{00000000-0005-0000-0000-00001D250000}"/>
    <cellStyle name="Cálculo 2 3 6 20 5" xfId="15616" xr:uid="{00000000-0005-0000-0000-00001E250000}"/>
    <cellStyle name="Cálculo 2 3 6 21" xfId="1647" xr:uid="{00000000-0005-0000-0000-00001F250000}"/>
    <cellStyle name="Cálculo 2 3 6 21 2" xfId="10873" xr:uid="{00000000-0005-0000-0000-000020250000}"/>
    <cellStyle name="Cálculo 2 3 6 21 2 2" xfId="33175" xr:uid="{00000000-0005-0000-0000-000021250000}"/>
    <cellStyle name="Cálculo 2 3 6 21 2 3" xfId="37722" xr:uid="{00000000-0005-0000-0000-000022250000}"/>
    <cellStyle name="Cálculo 2 3 6 21 2 4" xfId="19945" xr:uid="{00000000-0005-0000-0000-000023250000}"/>
    <cellStyle name="Cálculo 2 3 6 21 3" xfId="24518" xr:uid="{00000000-0005-0000-0000-000024250000}"/>
    <cellStyle name="Cálculo 2 3 6 21 4" xfId="30176" xr:uid="{00000000-0005-0000-0000-000025250000}"/>
    <cellStyle name="Cálculo 2 3 6 21 5" xfId="15617" xr:uid="{00000000-0005-0000-0000-000026250000}"/>
    <cellStyle name="Cálculo 2 3 6 22" xfId="1648" xr:uid="{00000000-0005-0000-0000-000027250000}"/>
    <cellStyle name="Cálculo 2 3 6 22 2" xfId="10874" xr:uid="{00000000-0005-0000-0000-000028250000}"/>
    <cellStyle name="Cálculo 2 3 6 22 2 2" xfId="33176" xr:uid="{00000000-0005-0000-0000-000029250000}"/>
    <cellStyle name="Cálculo 2 3 6 22 2 3" xfId="37723" xr:uid="{00000000-0005-0000-0000-00002A250000}"/>
    <cellStyle name="Cálculo 2 3 6 22 2 4" xfId="19946" xr:uid="{00000000-0005-0000-0000-00002B250000}"/>
    <cellStyle name="Cálculo 2 3 6 22 3" xfId="24519" xr:uid="{00000000-0005-0000-0000-00002C250000}"/>
    <cellStyle name="Cálculo 2 3 6 22 4" xfId="30175" xr:uid="{00000000-0005-0000-0000-00002D250000}"/>
    <cellStyle name="Cálculo 2 3 6 22 5" xfId="15618" xr:uid="{00000000-0005-0000-0000-00002E250000}"/>
    <cellStyle name="Cálculo 2 3 6 23" xfId="1649" xr:uid="{00000000-0005-0000-0000-00002F250000}"/>
    <cellStyle name="Cálculo 2 3 6 23 2" xfId="10875" xr:uid="{00000000-0005-0000-0000-000030250000}"/>
    <cellStyle name="Cálculo 2 3 6 23 2 2" xfId="33177" xr:uid="{00000000-0005-0000-0000-000031250000}"/>
    <cellStyle name="Cálculo 2 3 6 23 2 3" xfId="37724" xr:uid="{00000000-0005-0000-0000-000032250000}"/>
    <cellStyle name="Cálculo 2 3 6 23 2 4" xfId="19947" xr:uid="{00000000-0005-0000-0000-000033250000}"/>
    <cellStyle name="Cálculo 2 3 6 23 3" xfId="24520" xr:uid="{00000000-0005-0000-0000-000034250000}"/>
    <cellStyle name="Cálculo 2 3 6 23 4" xfId="30174" xr:uid="{00000000-0005-0000-0000-000035250000}"/>
    <cellStyle name="Cálculo 2 3 6 23 5" xfId="15619" xr:uid="{00000000-0005-0000-0000-000036250000}"/>
    <cellStyle name="Cálculo 2 3 6 24" xfId="1650" xr:uid="{00000000-0005-0000-0000-000037250000}"/>
    <cellStyle name="Cálculo 2 3 6 24 2" xfId="10876" xr:uid="{00000000-0005-0000-0000-000038250000}"/>
    <cellStyle name="Cálculo 2 3 6 24 2 2" xfId="33178" xr:uid="{00000000-0005-0000-0000-000039250000}"/>
    <cellStyle name="Cálculo 2 3 6 24 2 3" xfId="37725" xr:uid="{00000000-0005-0000-0000-00003A250000}"/>
    <cellStyle name="Cálculo 2 3 6 24 2 4" xfId="19948" xr:uid="{00000000-0005-0000-0000-00003B250000}"/>
    <cellStyle name="Cálculo 2 3 6 24 3" xfId="24521" xr:uid="{00000000-0005-0000-0000-00003C250000}"/>
    <cellStyle name="Cálculo 2 3 6 24 4" xfId="30173" xr:uid="{00000000-0005-0000-0000-00003D250000}"/>
    <cellStyle name="Cálculo 2 3 6 24 5" xfId="15620" xr:uid="{00000000-0005-0000-0000-00003E250000}"/>
    <cellStyle name="Cálculo 2 3 6 25" xfId="1651" xr:uid="{00000000-0005-0000-0000-00003F250000}"/>
    <cellStyle name="Cálculo 2 3 6 25 2" xfId="10877" xr:uid="{00000000-0005-0000-0000-000040250000}"/>
    <cellStyle name="Cálculo 2 3 6 25 2 2" xfId="33179" xr:uid="{00000000-0005-0000-0000-000041250000}"/>
    <cellStyle name="Cálculo 2 3 6 25 2 3" xfId="37726" xr:uid="{00000000-0005-0000-0000-000042250000}"/>
    <cellStyle name="Cálculo 2 3 6 25 2 4" xfId="19949" xr:uid="{00000000-0005-0000-0000-000043250000}"/>
    <cellStyle name="Cálculo 2 3 6 25 3" xfId="24522" xr:uid="{00000000-0005-0000-0000-000044250000}"/>
    <cellStyle name="Cálculo 2 3 6 25 4" xfId="30172" xr:uid="{00000000-0005-0000-0000-000045250000}"/>
    <cellStyle name="Cálculo 2 3 6 25 5" xfId="15621" xr:uid="{00000000-0005-0000-0000-000046250000}"/>
    <cellStyle name="Cálculo 2 3 6 26" xfId="1652" xr:uid="{00000000-0005-0000-0000-000047250000}"/>
    <cellStyle name="Cálculo 2 3 6 26 2" xfId="10878" xr:uid="{00000000-0005-0000-0000-000048250000}"/>
    <cellStyle name="Cálculo 2 3 6 26 2 2" xfId="33180" xr:uid="{00000000-0005-0000-0000-000049250000}"/>
    <cellStyle name="Cálculo 2 3 6 26 2 3" xfId="37727" xr:uid="{00000000-0005-0000-0000-00004A250000}"/>
    <cellStyle name="Cálculo 2 3 6 26 2 4" xfId="19950" xr:uid="{00000000-0005-0000-0000-00004B250000}"/>
    <cellStyle name="Cálculo 2 3 6 26 3" xfId="24523" xr:uid="{00000000-0005-0000-0000-00004C250000}"/>
    <cellStyle name="Cálculo 2 3 6 26 4" xfId="30171" xr:uid="{00000000-0005-0000-0000-00004D250000}"/>
    <cellStyle name="Cálculo 2 3 6 26 5" xfId="15622" xr:uid="{00000000-0005-0000-0000-00004E250000}"/>
    <cellStyle name="Cálculo 2 3 6 27" xfId="1653" xr:uid="{00000000-0005-0000-0000-00004F250000}"/>
    <cellStyle name="Cálculo 2 3 6 27 2" xfId="10879" xr:uid="{00000000-0005-0000-0000-000050250000}"/>
    <cellStyle name="Cálculo 2 3 6 27 2 2" xfId="33181" xr:uid="{00000000-0005-0000-0000-000051250000}"/>
    <cellStyle name="Cálculo 2 3 6 27 2 3" xfId="37728" xr:uid="{00000000-0005-0000-0000-000052250000}"/>
    <cellStyle name="Cálculo 2 3 6 27 2 4" xfId="19951" xr:uid="{00000000-0005-0000-0000-000053250000}"/>
    <cellStyle name="Cálculo 2 3 6 27 3" xfId="24524" xr:uid="{00000000-0005-0000-0000-000054250000}"/>
    <cellStyle name="Cálculo 2 3 6 27 4" xfId="30170" xr:uid="{00000000-0005-0000-0000-000055250000}"/>
    <cellStyle name="Cálculo 2 3 6 27 5" xfId="15623" xr:uid="{00000000-0005-0000-0000-000056250000}"/>
    <cellStyle name="Cálculo 2 3 6 28" xfId="1654" xr:uid="{00000000-0005-0000-0000-000057250000}"/>
    <cellStyle name="Cálculo 2 3 6 28 2" xfId="10880" xr:uid="{00000000-0005-0000-0000-000058250000}"/>
    <cellStyle name="Cálculo 2 3 6 28 2 2" xfId="33182" xr:uid="{00000000-0005-0000-0000-000059250000}"/>
    <cellStyle name="Cálculo 2 3 6 28 2 3" xfId="37729" xr:uid="{00000000-0005-0000-0000-00005A250000}"/>
    <cellStyle name="Cálculo 2 3 6 28 2 4" xfId="19952" xr:uid="{00000000-0005-0000-0000-00005B250000}"/>
    <cellStyle name="Cálculo 2 3 6 28 3" xfId="24525" xr:uid="{00000000-0005-0000-0000-00005C250000}"/>
    <cellStyle name="Cálculo 2 3 6 28 4" xfId="30169" xr:uid="{00000000-0005-0000-0000-00005D250000}"/>
    <cellStyle name="Cálculo 2 3 6 28 5" xfId="15624" xr:uid="{00000000-0005-0000-0000-00005E250000}"/>
    <cellStyle name="Cálculo 2 3 6 29" xfId="1597" xr:uid="{00000000-0005-0000-0000-00005F250000}"/>
    <cellStyle name="Cálculo 2 3 6 29 2" xfId="10823" xr:uid="{00000000-0005-0000-0000-000060250000}"/>
    <cellStyle name="Cálculo 2 3 6 29 2 2" xfId="33125" xr:uid="{00000000-0005-0000-0000-000061250000}"/>
    <cellStyle name="Cálculo 2 3 6 29 2 3" xfId="37672" xr:uid="{00000000-0005-0000-0000-000062250000}"/>
    <cellStyle name="Cálculo 2 3 6 29 2 4" xfId="19895" xr:uid="{00000000-0005-0000-0000-000063250000}"/>
    <cellStyle name="Cálculo 2 3 6 29 3" xfId="24468" xr:uid="{00000000-0005-0000-0000-000064250000}"/>
    <cellStyle name="Cálculo 2 3 6 29 4" xfId="30225" xr:uid="{00000000-0005-0000-0000-000065250000}"/>
    <cellStyle name="Cálculo 2 3 6 29 5" xfId="15567" xr:uid="{00000000-0005-0000-0000-000066250000}"/>
    <cellStyle name="Cálculo 2 3 6 3" xfId="1655" xr:uid="{00000000-0005-0000-0000-000067250000}"/>
    <cellStyle name="Cálculo 2 3 6 3 2" xfId="10881" xr:uid="{00000000-0005-0000-0000-000068250000}"/>
    <cellStyle name="Cálculo 2 3 6 3 2 2" xfId="33183" xr:uid="{00000000-0005-0000-0000-000069250000}"/>
    <cellStyle name="Cálculo 2 3 6 3 2 3" xfId="37730" xr:uid="{00000000-0005-0000-0000-00006A250000}"/>
    <cellStyle name="Cálculo 2 3 6 3 2 4" xfId="19953" xr:uid="{00000000-0005-0000-0000-00006B250000}"/>
    <cellStyle name="Cálculo 2 3 6 3 3" xfId="24526" xr:uid="{00000000-0005-0000-0000-00006C250000}"/>
    <cellStyle name="Cálculo 2 3 6 3 4" xfId="30168" xr:uid="{00000000-0005-0000-0000-00006D250000}"/>
    <cellStyle name="Cálculo 2 3 6 3 5" xfId="15625" xr:uid="{00000000-0005-0000-0000-00006E250000}"/>
    <cellStyle name="Cálculo 2 3 6 30" xfId="9590" xr:uid="{00000000-0005-0000-0000-00006F250000}"/>
    <cellStyle name="Cálculo 2 3 6 30 2" xfId="13884" xr:uid="{00000000-0005-0000-0000-000070250000}"/>
    <cellStyle name="Cálculo 2 3 6 30 2 2" xfId="36186" xr:uid="{00000000-0005-0000-0000-000071250000}"/>
    <cellStyle name="Cálculo 2 3 6 30 2 3" xfId="40733" xr:uid="{00000000-0005-0000-0000-000072250000}"/>
    <cellStyle name="Cálculo 2 3 6 30 2 4" xfId="22956" xr:uid="{00000000-0005-0000-0000-000073250000}"/>
    <cellStyle name="Cálculo 2 3 6 30 3" xfId="31892" xr:uid="{00000000-0005-0000-0000-000074250000}"/>
    <cellStyle name="Cálculo 2 3 6 30 4" xfId="36439" xr:uid="{00000000-0005-0000-0000-000075250000}"/>
    <cellStyle name="Cálculo 2 3 6 30 5" xfId="18662" xr:uid="{00000000-0005-0000-0000-000076250000}"/>
    <cellStyle name="Cálculo 2 3 6 31" xfId="23150" xr:uid="{00000000-0005-0000-0000-000077250000}"/>
    <cellStyle name="Cálculo 2 3 6 32" xfId="31533" xr:uid="{00000000-0005-0000-0000-000078250000}"/>
    <cellStyle name="Cálculo 2 3 6 33" xfId="14249" xr:uid="{00000000-0005-0000-0000-000079250000}"/>
    <cellStyle name="Cálculo 2 3 6 4" xfId="1656" xr:uid="{00000000-0005-0000-0000-00007A250000}"/>
    <cellStyle name="Cálculo 2 3 6 4 2" xfId="10882" xr:uid="{00000000-0005-0000-0000-00007B250000}"/>
    <cellStyle name="Cálculo 2 3 6 4 2 2" xfId="33184" xr:uid="{00000000-0005-0000-0000-00007C250000}"/>
    <cellStyle name="Cálculo 2 3 6 4 2 3" xfId="37731" xr:uid="{00000000-0005-0000-0000-00007D250000}"/>
    <cellStyle name="Cálculo 2 3 6 4 2 4" xfId="19954" xr:uid="{00000000-0005-0000-0000-00007E250000}"/>
    <cellStyle name="Cálculo 2 3 6 4 3" xfId="24527" xr:uid="{00000000-0005-0000-0000-00007F250000}"/>
    <cellStyle name="Cálculo 2 3 6 4 4" xfId="30166" xr:uid="{00000000-0005-0000-0000-000080250000}"/>
    <cellStyle name="Cálculo 2 3 6 4 5" xfId="15626" xr:uid="{00000000-0005-0000-0000-000081250000}"/>
    <cellStyle name="Cálculo 2 3 6 5" xfId="1657" xr:uid="{00000000-0005-0000-0000-000082250000}"/>
    <cellStyle name="Cálculo 2 3 6 5 2" xfId="10883" xr:uid="{00000000-0005-0000-0000-000083250000}"/>
    <cellStyle name="Cálculo 2 3 6 5 2 2" xfId="33185" xr:uid="{00000000-0005-0000-0000-000084250000}"/>
    <cellStyle name="Cálculo 2 3 6 5 2 3" xfId="37732" xr:uid="{00000000-0005-0000-0000-000085250000}"/>
    <cellStyle name="Cálculo 2 3 6 5 2 4" xfId="19955" xr:uid="{00000000-0005-0000-0000-000086250000}"/>
    <cellStyle name="Cálculo 2 3 6 5 3" xfId="24528" xr:uid="{00000000-0005-0000-0000-000087250000}"/>
    <cellStyle name="Cálculo 2 3 6 5 4" xfId="30165" xr:uid="{00000000-0005-0000-0000-000088250000}"/>
    <cellStyle name="Cálculo 2 3 6 5 5" xfId="15627" xr:uid="{00000000-0005-0000-0000-000089250000}"/>
    <cellStyle name="Cálculo 2 3 6 6" xfId="1658" xr:uid="{00000000-0005-0000-0000-00008A250000}"/>
    <cellStyle name="Cálculo 2 3 6 6 2" xfId="10884" xr:uid="{00000000-0005-0000-0000-00008B250000}"/>
    <cellStyle name="Cálculo 2 3 6 6 2 2" xfId="33186" xr:uid="{00000000-0005-0000-0000-00008C250000}"/>
    <cellStyle name="Cálculo 2 3 6 6 2 3" xfId="37733" xr:uid="{00000000-0005-0000-0000-00008D250000}"/>
    <cellStyle name="Cálculo 2 3 6 6 2 4" xfId="19956" xr:uid="{00000000-0005-0000-0000-00008E250000}"/>
    <cellStyle name="Cálculo 2 3 6 6 3" xfId="24529" xr:uid="{00000000-0005-0000-0000-00008F250000}"/>
    <cellStyle name="Cálculo 2 3 6 6 4" xfId="30164" xr:uid="{00000000-0005-0000-0000-000090250000}"/>
    <cellStyle name="Cálculo 2 3 6 6 5" xfId="15628" xr:uid="{00000000-0005-0000-0000-000091250000}"/>
    <cellStyle name="Cálculo 2 3 6 7" xfId="1659" xr:uid="{00000000-0005-0000-0000-000092250000}"/>
    <cellStyle name="Cálculo 2 3 6 7 2" xfId="10885" xr:uid="{00000000-0005-0000-0000-000093250000}"/>
    <cellStyle name="Cálculo 2 3 6 7 2 2" xfId="33187" xr:uid="{00000000-0005-0000-0000-000094250000}"/>
    <cellStyle name="Cálculo 2 3 6 7 2 3" xfId="37734" xr:uid="{00000000-0005-0000-0000-000095250000}"/>
    <cellStyle name="Cálculo 2 3 6 7 2 4" xfId="19957" xr:uid="{00000000-0005-0000-0000-000096250000}"/>
    <cellStyle name="Cálculo 2 3 6 7 3" xfId="24530" xr:uid="{00000000-0005-0000-0000-000097250000}"/>
    <cellStyle name="Cálculo 2 3 6 7 4" xfId="30163" xr:uid="{00000000-0005-0000-0000-000098250000}"/>
    <cellStyle name="Cálculo 2 3 6 7 5" xfId="15629" xr:uid="{00000000-0005-0000-0000-000099250000}"/>
    <cellStyle name="Cálculo 2 3 6 8" xfId="1660" xr:uid="{00000000-0005-0000-0000-00009A250000}"/>
    <cellStyle name="Cálculo 2 3 6 8 2" xfId="10886" xr:uid="{00000000-0005-0000-0000-00009B250000}"/>
    <cellStyle name="Cálculo 2 3 6 8 2 2" xfId="33188" xr:uid="{00000000-0005-0000-0000-00009C250000}"/>
    <cellStyle name="Cálculo 2 3 6 8 2 3" xfId="37735" xr:uid="{00000000-0005-0000-0000-00009D250000}"/>
    <cellStyle name="Cálculo 2 3 6 8 2 4" xfId="19958" xr:uid="{00000000-0005-0000-0000-00009E250000}"/>
    <cellStyle name="Cálculo 2 3 6 8 3" xfId="24531" xr:uid="{00000000-0005-0000-0000-00009F250000}"/>
    <cellStyle name="Cálculo 2 3 6 8 4" xfId="30162" xr:uid="{00000000-0005-0000-0000-0000A0250000}"/>
    <cellStyle name="Cálculo 2 3 6 8 5" xfId="15630" xr:uid="{00000000-0005-0000-0000-0000A1250000}"/>
    <cellStyle name="Cálculo 2 3 6 9" xfId="1661" xr:uid="{00000000-0005-0000-0000-0000A2250000}"/>
    <cellStyle name="Cálculo 2 3 6 9 2" xfId="10887" xr:uid="{00000000-0005-0000-0000-0000A3250000}"/>
    <cellStyle name="Cálculo 2 3 6 9 2 2" xfId="33189" xr:uid="{00000000-0005-0000-0000-0000A4250000}"/>
    <cellStyle name="Cálculo 2 3 6 9 2 3" xfId="37736" xr:uid="{00000000-0005-0000-0000-0000A5250000}"/>
    <cellStyle name="Cálculo 2 3 6 9 2 4" xfId="19959" xr:uid="{00000000-0005-0000-0000-0000A6250000}"/>
    <cellStyle name="Cálculo 2 3 6 9 3" xfId="24532" xr:uid="{00000000-0005-0000-0000-0000A7250000}"/>
    <cellStyle name="Cálculo 2 3 6 9 4" xfId="30161" xr:uid="{00000000-0005-0000-0000-0000A8250000}"/>
    <cellStyle name="Cálculo 2 3 6 9 5" xfId="15631" xr:uid="{00000000-0005-0000-0000-0000A9250000}"/>
    <cellStyle name="Cálculo 2 3 7" xfId="290" xr:uid="{00000000-0005-0000-0000-0000AA250000}"/>
    <cellStyle name="Cálculo 2 3 7 10" xfId="1663" xr:uid="{00000000-0005-0000-0000-0000AB250000}"/>
    <cellStyle name="Cálculo 2 3 7 10 2" xfId="10889" xr:uid="{00000000-0005-0000-0000-0000AC250000}"/>
    <cellStyle name="Cálculo 2 3 7 10 2 2" xfId="33191" xr:uid="{00000000-0005-0000-0000-0000AD250000}"/>
    <cellStyle name="Cálculo 2 3 7 10 2 3" xfId="37738" xr:uid="{00000000-0005-0000-0000-0000AE250000}"/>
    <cellStyle name="Cálculo 2 3 7 10 2 4" xfId="19961" xr:uid="{00000000-0005-0000-0000-0000AF250000}"/>
    <cellStyle name="Cálculo 2 3 7 10 3" xfId="24534" xr:uid="{00000000-0005-0000-0000-0000B0250000}"/>
    <cellStyle name="Cálculo 2 3 7 10 4" xfId="30159" xr:uid="{00000000-0005-0000-0000-0000B1250000}"/>
    <cellStyle name="Cálculo 2 3 7 10 5" xfId="15633" xr:uid="{00000000-0005-0000-0000-0000B2250000}"/>
    <cellStyle name="Cálculo 2 3 7 11" xfId="1664" xr:uid="{00000000-0005-0000-0000-0000B3250000}"/>
    <cellStyle name="Cálculo 2 3 7 11 2" xfId="10890" xr:uid="{00000000-0005-0000-0000-0000B4250000}"/>
    <cellStyle name="Cálculo 2 3 7 11 2 2" xfId="33192" xr:uid="{00000000-0005-0000-0000-0000B5250000}"/>
    <cellStyle name="Cálculo 2 3 7 11 2 3" xfId="37739" xr:uid="{00000000-0005-0000-0000-0000B6250000}"/>
    <cellStyle name="Cálculo 2 3 7 11 2 4" xfId="19962" xr:uid="{00000000-0005-0000-0000-0000B7250000}"/>
    <cellStyle name="Cálculo 2 3 7 11 3" xfId="24535" xr:uid="{00000000-0005-0000-0000-0000B8250000}"/>
    <cellStyle name="Cálculo 2 3 7 11 4" xfId="30158" xr:uid="{00000000-0005-0000-0000-0000B9250000}"/>
    <cellStyle name="Cálculo 2 3 7 11 5" xfId="15634" xr:uid="{00000000-0005-0000-0000-0000BA250000}"/>
    <cellStyle name="Cálculo 2 3 7 12" xfId="1665" xr:uid="{00000000-0005-0000-0000-0000BB250000}"/>
    <cellStyle name="Cálculo 2 3 7 12 2" xfId="10891" xr:uid="{00000000-0005-0000-0000-0000BC250000}"/>
    <cellStyle name="Cálculo 2 3 7 12 2 2" xfId="33193" xr:uid="{00000000-0005-0000-0000-0000BD250000}"/>
    <cellStyle name="Cálculo 2 3 7 12 2 3" xfId="37740" xr:uid="{00000000-0005-0000-0000-0000BE250000}"/>
    <cellStyle name="Cálculo 2 3 7 12 2 4" xfId="19963" xr:uid="{00000000-0005-0000-0000-0000BF250000}"/>
    <cellStyle name="Cálculo 2 3 7 12 3" xfId="24536" xr:uid="{00000000-0005-0000-0000-0000C0250000}"/>
    <cellStyle name="Cálculo 2 3 7 12 4" xfId="30157" xr:uid="{00000000-0005-0000-0000-0000C1250000}"/>
    <cellStyle name="Cálculo 2 3 7 12 5" xfId="15635" xr:uid="{00000000-0005-0000-0000-0000C2250000}"/>
    <cellStyle name="Cálculo 2 3 7 13" xfId="1666" xr:uid="{00000000-0005-0000-0000-0000C3250000}"/>
    <cellStyle name="Cálculo 2 3 7 13 2" xfId="10892" xr:uid="{00000000-0005-0000-0000-0000C4250000}"/>
    <cellStyle name="Cálculo 2 3 7 13 2 2" xfId="33194" xr:uid="{00000000-0005-0000-0000-0000C5250000}"/>
    <cellStyle name="Cálculo 2 3 7 13 2 3" xfId="37741" xr:uid="{00000000-0005-0000-0000-0000C6250000}"/>
    <cellStyle name="Cálculo 2 3 7 13 2 4" xfId="19964" xr:uid="{00000000-0005-0000-0000-0000C7250000}"/>
    <cellStyle name="Cálculo 2 3 7 13 3" xfId="24537" xr:uid="{00000000-0005-0000-0000-0000C8250000}"/>
    <cellStyle name="Cálculo 2 3 7 13 4" xfId="30155" xr:uid="{00000000-0005-0000-0000-0000C9250000}"/>
    <cellStyle name="Cálculo 2 3 7 13 5" xfId="15636" xr:uid="{00000000-0005-0000-0000-0000CA250000}"/>
    <cellStyle name="Cálculo 2 3 7 14" xfId="1667" xr:uid="{00000000-0005-0000-0000-0000CB250000}"/>
    <cellStyle name="Cálculo 2 3 7 14 2" xfId="10893" xr:uid="{00000000-0005-0000-0000-0000CC250000}"/>
    <cellStyle name="Cálculo 2 3 7 14 2 2" xfId="33195" xr:uid="{00000000-0005-0000-0000-0000CD250000}"/>
    <cellStyle name="Cálculo 2 3 7 14 2 3" xfId="37742" xr:uid="{00000000-0005-0000-0000-0000CE250000}"/>
    <cellStyle name="Cálculo 2 3 7 14 2 4" xfId="19965" xr:uid="{00000000-0005-0000-0000-0000CF250000}"/>
    <cellStyle name="Cálculo 2 3 7 14 3" xfId="24538" xr:uid="{00000000-0005-0000-0000-0000D0250000}"/>
    <cellStyle name="Cálculo 2 3 7 14 4" xfId="30154" xr:uid="{00000000-0005-0000-0000-0000D1250000}"/>
    <cellStyle name="Cálculo 2 3 7 14 5" xfId="15637" xr:uid="{00000000-0005-0000-0000-0000D2250000}"/>
    <cellStyle name="Cálculo 2 3 7 15" xfId="1668" xr:uid="{00000000-0005-0000-0000-0000D3250000}"/>
    <cellStyle name="Cálculo 2 3 7 15 2" xfId="10894" xr:uid="{00000000-0005-0000-0000-0000D4250000}"/>
    <cellStyle name="Cálculo 2 3 7 15 2 2" xfId="33196" xr:uid="{00000000-0005-0000-0000-0000D5250000}"/>
    <cellStyle name="Cálculo 2 3 7 15 2 3" xfId="37743" xr:uid="{00000000-0005-0000-0000-0000D6250000}"/>
    <cellStyle name="Cálculo 2 3 7 15 2 4" xfId="19966" xr:uid="{00000000-0005-0000-0000-0000D7250000}"/>
    <cellStyle name="Cálculo 2 3 7 15 3" xfId="24539" xr:uid="{00000000-0005-0000-0000-0000D8250000}"/>
    <cellStyle name="Cálculo 2 3 7 15 4" xfId="30153" xr:uid="{00000000-0005-0000-0000-0000D9250000}"/>
    <cellStyle name="Cálculo 2 3 7 15 5" xfId="15638" xr:uid="{00000000-0005-0000-0000-0000DA250000}"/>
    <cellStyle name="Cálculo 2 3 7 16" xfId="1669" xr:uid="{00000000-0005-0000-0000-0000DB250000}"/>
    <cellStyle name="Cálculo 2 3 7 16 2" xfId="10895" xr:uid="{00000000-0005-0000-0000-0000DC250000}"/>
    <cellStyle name="Cálculo 2 3 7 16 2 2" xfId="33197" xr:uid="{00000000-0005-0000-0000-0000DD250000}"/>
    <cellStyle name="Cálculo 2 3 7 16 2 3" xfId="37744" xr:uid="{00000000-0005-0000-0000-0000DE250000}"/>
    <cellStyle name="Cálculo 2 3 7 16 2 4" xfId="19967" xr:uid="{00000000-0005-0000-0000-0000DF250000}"/>
    <cellStyle name="Cálculo 2 3 7 16 3" xfId="24540" xr:uid="{00000000-0005-0000-0000-0000E0250000}"/>
    <cellStyle name="Cálculo 2 3 7 16 4" xfId="30152" xr:uid="{00000000-0005-0000-0000-0000E1250000}"/>
    <cellStyle name="Cálculo 2 3 7 16 5" xfId="15639" xr:uid="{00000000-0005-0000-0000-0000E2250000}"/>
    <cellStyle name="Cálculo 2 3 7 17" xfId="1670" xr:uid="{00000000-0005-0000-0000-0000E3250000}"/>
    <cellStyle name="Cálculo 2 3 7 17 2" xfId="10896" xr:uid="{00000000-0005-0000-0000-0000E4250000}"/>
    <cellStyle name="Cálculo 2 3 7 17 2 2" xfId="33198" xr:uid="{00000000-0005-0000-0000-0000E5250000}"/>
    <cellStyle name="Cálculo 2 3 7 17 2 3" xfId="37745" xr:uid="{00000000-0005-0000-0000-0000E6250000}"/>
    <cellStyle name="Cálculo 2 3 7 17 2 4" xfId="19968" xr:uid="{00000000-0005-0000-0000-0000E7250000}"/>
    <cellStyle name="Cálculo 2 3 7 17 3" xfId="24541" xr:uid="{00000000-0005-0000-0000-0000E8250000}"/>
    <cellStyle name="Cálculo 2 3 7 17 4" xfId="30151" xr:uid="{00000000-0005-0000-0000-0000E9250000}"/>
    <cellStyle name="Cálculo 2 3 7 17 5" xfId="15640" xr:uid="{00000000-0005-0000-0000-0000EA250000}"/>
    <cellStyle name="Cálculo 2 3 7 18" xfId="1671" xr:uid="{00000000-0005-0000-0000-0000EB250000}"/>
    <cellStyle name="Cálculo 2 3 7 18 2" xfId="10897" xr:uid="{00000000-0005-0000-0000-0000EC250000}"/>
    <cellStyle name="Cálculo 2 3 7 18 2 2" xfId="33199" xr:uid="{00000000-0005-0000-0000-0000ED250000}"/>
    <cellStyle name="Cálculo 2 3 7 18 2 3" xfId="37746" xr:uid="{00000000-0005-0000-0000-0000EE250000}"/>
    <cellStyle name="Cálculo 2 3 7 18 2 4" xfId="19969" xr:uid="{00000000-0005-0000-0000-0000EF250000}"/>
    <cellStyle name="Cálculo 2 3 7 18 3" xfId="24542" xr:uid="{00000000-0005-0000-0000-0000F0250000}"/>
    <cellStyle name="Cálculo 2 3 7 18 4" xfId="30150" xr:uid="{00000000-0005-0000-0000-0000F1250000}"/>
    <cellStyle name="Cálculo 2 3 7 18 5" xfId="15641" xr:uid="{00000000-0005-0000-0000-0000F2250000}"/>
    <cellStyle name="Cálculo 2 3 7 19" xfId="1672" xr:uid="{00000000-0005-0000-0000-0000F3250000}"/>
    <cellStyle name="Cálculo 2 3 7 19 2" xfId="10898" xr:uid="{00000000-0005-0000-0000-0000F4250000}"/>
    <cellStyle name="Cálculo 2 3 7 19 2 2" xfId="33200" xr:uid="{00000000-0005-0000-0000-0000F5250000}"/>
    <cellStyle name="Cálculo 2 3 7 19 2 3" xfId="37747" xr:uid="{00000000-0005-0000-0000-0000F6250000}"/>
    <cellStyle name="Cálculo 2 3 7 19 2 4" xfId="19970" xr:uid="{00000000-0005-0000-0000-0000F7250000}"/>
    <cellStyle name="Cálculo 2 3 7 19 3" xfId="24543" xr:uid="{00000000-0005-0000-0000-0000F8250000}"/>
    <cellStyle name="Cálculo 2 3 7 19 4" xfId="30149" xr:uid="{00000000-0005-0000-0000-0000F9250000}"/>
    <cellStyle name="Cálculo 2 3 7 19 5" xfId="15642" xr:uid="{00000000-0005-0000-0000-0000FA250000}"/>
    <cellStyle name="Cálculo 2 3 7 2" xfId="319" xr:uid="{00000000-0005-0000-0000-0000FB250000}"/>
    <cellStyle name="Cálculo 2 3 7 2 10" xfId="1674" xr:uid="{00000000-0005-0000-0000-0000FC250000}"/>
    <cellStyle name="Cálculo 2 3 7 2 10 2" xfId="10900" xr:uid="{00000000-0005-0000-0000-0000FD250000}"/>
    <cellStyle name="Cálculo 2 3 7 2 10 2 2" xfId="33202" xr:uid="{00000000-0005-0000-0000-0000FE250000}"/>
    <cellStyle name="Cálculo 2 3 7 2 10 2 3" xfId="37749" xr:uid="{00000000-0005-0000-0000-0000FF250000}"/>
    <cellStyle name="Cálculo 2 3 7 2 10 2 4" xfId="19972" xr:uid="{00000000-0005-0000-0000-000000260000}"/>
    <cellStyle name="Cálculo 2 3 7 2 10 3" xfId="24545" xr:uid="{00000000-0005-0000-0000-000001260000}"/>
    <cellStyle name="Cálculo 2 3 7 2 10 4" xfId="30148" xr:uid="{00000000-0005-0000-0000-000002260000}"/>
    <cellStyle name="Cálculo 2 3 7 2 10 5" xfId="15644" xr:uid="{00000000-0005-0000-0000-000003260000}"/>
    <cellStyle name="Cálculo 2 3 7 2 11" xfId="1675" xr:uid="{00000000-0005-0000-0000-000004260000}"/>
    <cellStyle name="Cálculo 2 3 7 2 11 2" xfId="10901" xr:uid="{00000000-0005-0000-0000-000005260000}"/>
    <cellStyle name="Cálculo 2 3 7 2 11 2 2" xfId="33203" xr:uid="{00000000-0005-0000-0000-000006260000}"/>
    <cellStyle name="Cálculo 2 3 7 2 11 2 3" xfId="37750" xr:uid="{00000000-0005-0000-0000-000007260000}"/>
    <cellStyle name="Cálculo 2 3 7 2 11 2 4" xfId="19973" xr:uid="{00000000-0005-0000-0000-000008260000}"/>
    <cellStyle name="Cálculo 2 3 7 2 11 3" xfId="24546" xr:uid="{00000000-0005-0000-0000-000009260000}"/>
    <cellStyle name="Cálculo 2 3 7 2 11 4" xfId="30147" xr:uid="{00000000-0005-0000-0000-00000A260000}"/>
    <cellStyle name="Cálculo 2 3 7 2 11 5" xfId="15645" xr:uid="{00000000-0005-0000-0000-00000B260000}"/>
    <cellStyle name="Cálculo 2 3 7 2 12" xfId="1676" xr:uid="{00000000-0005-0000-0000-00000C260000}"/>
    <cellStyle name="Cálculo 2 3 7 2 12 2" xfId="10902" xr:uid="{00000000-0005-0000-0000-00000D260000}"/>
    <cellStyle name="Cálculo 2 3 7 2 12 2 2" xfId="33204" xr:uid="{00000000-0005-0000-0000-00000E260000}"/>
    <cellStyle name="Cálculo 2 3 7 2 12 2 3" xfId="37751" xr:uid="{00000000-0005-0000-0000-00000F260000}"/>
    <cellStyle name="Cálculo 2 3 7 2 12 2 4" xfId="19974" xr:uid="{00000000-0005-0000-0000-000010260000}"/>
    <cellStyle name="Cálculo 2 3 7 2 12 3" xfId="24547" xr:uid="{00000000-0005-0000-0000-000011260000}"/>
    <cellStyle name="Cálculo 2 3 7 2 12 4" xfId="30146" xr:uid="{00000000-0005-0000-0000-000012260000}"/>
    <cellStyle name="Cálculo 2 3 7 2 12 5" xfId="15646" xr:uid="{00000000-0005-0000-0000-000013260000}"/>
    <cellStyle name="Cálculo 2 3 7 2 13" xfId="1677" xr:uid="{00000000-0005-0000-0000-000014260000}"/>
    <cellStyle name="Cálculo 2 3 7 2 13 2" xfId="10903" xr:uid="{00000000-0005-0000-0000-000015260000}"/>
    <cellStyle name="Cálculo 2 3 7 2 13 2 2" xfId="33205" xr:uid="{00000000-0005-0000-0000-000016260000}"/>
    <cellStyle name="Cálculo 2 3 7 2 13 2 3" xfId="37752" xr:uid="{00000000-0005-0000-0000-000017260000}"/>
    <cellStyle name="Cálculo 2 3 7 2 13 2 4" xfId="19975" xr:uid="{00000000-0005-0000-0000-000018260000}"/>
    <cellStyle name="Cálculo 2 3 7 2 13 3" xfId="24548" xr:uid="{00000000-0005-0000-0000-000019260000}"/>
    <cellStyle name="Cálculo 2 3 7 2 13 4" xfId="30145" xr:uid="{00000000-0005-0000-0000-00001A260000}"/>
    <cellStyle name="Cálculo 2 3 7 2 13 5" xfId="15647" xr:uid="{00000000-0005-0000-0000-00001B260000}"/>
    <cellStyle name="Cálculo 2 3 7 2 14" xfId="1678" xr:uid="{00000000-0005-0000-0000-00001C260000}"/>
    <cellStyle name="Cálculo 2 3 7 2 14 2" xfId="10904" xr:uid="{00000000-0005-0000-0000-00001D260000}"/>
    <cellStyle name="Cálculo 2 3 7 2 14 2 2" xfId="33206" xr:uid="{00000000-0005-0000-0000-00001E260000}"/>
    <cellStyle name="Cálculo 2 3 7 2 14 2 3" xfId="37753" xr:uid="{00000000-0005-0000-0000-00001F260000}"/>
    <cellStyle name="Cálculo 2 3 7 2 14 2 4" xfId="19976" xr:uid="{00000000-0005-0000-0000-000020260000}"/>
    <cellStyle name="Cálculo 2 3 7 2 14 3" xfId="24549" xr:uid="{00000000-0005-0000-0000-000021260000}"/>
    <cellStyle name="Cálculo 2 3 7 2 14 4" xfId="30144" xr:uid="{00000000-0005-0000-0000-000022260000}"/>
    <cellStyle name="Cálculo 2 3 7 2 14 5" xfId="15648" xr:uid="{00000000-0005-0000-0000-000023260000}"/>
    <cellStyle name="Cálculo 2 3 7 2 15" xfId="1679" xr:uid="{00000000-0005-0000-0000-000024260000}"/>
    <cellStyle name="Cálculo 2 3 7 2 15 2" xfId="10905" xr:uid="{00000000-0005-0000-0000-000025260000}"/>
    <cellStyle name="Cálculo 2 3 7 2 15 2 2" xfId="33207" xr:uid="{00000000-0005-0000-0000-000026260000}"/>
    <cellStyle name="Cálculo 2 3 7 2 15 2 3" xfId="37754" xr:uid="{00000000-0005-0000-0000-000027260000}"/>
    <cellStyle name="Cálculo 2 3 7 2 15 2 4" xfId="19977" xr:uid="{00000000-0005-0000-0000-000028260000}"/>
    <cellStyle name="Cálculo 2 3 7 2 15 3" xfId="24550" xr:uid="{00000000-0005-0000-0000-000029260000}"/>
    <cellStyle name="Cálculo 2 3 7 2 15 4" xfId="30143" xr:uid="{00000000-0005-0000-0000-00002A260000}"/>
    <cellStyle name="Cálculo 2 3 7 2 15 5" xfId="15649" xr:uid="{00000000-0005-0000-0000-00002B260000}"/>
    <cellStyle name="Cálculo 2 3 7 2 16" xfId="1680" xr:uid="{00000000-0005-0000-0000-00002C260000}"/>
    <cellStyle name="Cálculo 2 3 7 2 16 2" xfId="10906" xr:uid="{00000000-0005-0000-0000-00002D260000}"/>
    <cellStyle name="Cálculo 2 3 7 2 16 2 2" xfId="33208" xr:uid="{00000000-0005-0000-0000-00002E260000}"/>
    <cellStyle name="Cálculo 2 3 7 2 16 2 3" xfId="37755" xr:uid="{00000000-0005-0000-0000-00002F260000}"/>
    <cellStyle name="Cálculo 2 3 7 2 16 2 4" xfId="19978" xr:uid="{00000000-0005-0000-0000-000030260000}"/>
    <cellStyle name="Cálculo 2 3 7 2 16 3" xfId="24551" xr:uid="{00000000-0005-0000-0000-000031260000}"/>
    <cellStyle name="Cálculo 2 3 7 2 16 4" xfId="30142" xr:uid="{00000000-0005-0000-0000-000032260000}"/>
    <cellStyle name="Cálculo 2 3 7 2 16 5" xfId="15650" xr:uid="{00000000-0005-0000-0000-000033260000}"/>
    <cellStyle name="Cálculo 2 3 7 2 17" xfId="1681" xr:uid="{00000000-0005-0000-0000-000034260000}"/>
    <cellStyle name="Cálculo 2 3 7 2 17 2" xfId="10907" xr:uid="{00000000-0005-0000-0000-000035260000}"/>
    <cellStyle name="Cálculo 2 3 7 2 17 2 2" xfId="33209" xr:uid="{00000000-0005-0000-0000-000036260000}"/>
    <cellStyle name="Cálculo 2 3 7 2 17 2 3" xfId="37756" xr:uid="{00000000-0005-0000-0000-000037260000}"/>
    <cellStyle name="Cálculo 2 3 7 2 17 2 4" xfId="19979" xr:uid="{00000000-0005-0000-0000-000038260000}"/>
    <cellStyle name="Cálculo 2 3 7 2 17 3" xfId="24552" xr:uid="{00000000-0005-0000-0000-000039260000}"/>
    <cellStyle name="Cálculo 2 3 7 2 17 4" xfId="30141" xr:uid="{00000000-0005-0000-0000-00003A260000}"/>
    <cellStyle name="Cálculo 2 3 7 2 17 5" xfId="15651" xr:uid="{00000000-0005-0000-0000-00003B260000}"/>
    <cellStyle name="Cálculo 2 3 7 2 18" xfId="1682" xr:uid="{00000000-0005-0000-0000-00003C260000}"/>
    <cellStyle name="Cálculo 2 3 7 2 18 2" xfId="10908" xr:uid="{00000000-0005-0000-0000-00003D260000}"/>
    <cellStyle name="Cálculo 2 3 7 2 18 2 2" xfId="33210" xr:uid="{00000000-0005-0000-0000-00003E260000}"/>
    <cellStyle name="Cálculo 2 3 7 2 18 2 3" xfId="37757" xr:uid="{00000000-0005-0000-0000-00003F260000}"/>
    <cellStyle name="Cálculo 2 3 7 2 18 2 4" xfId="19980" xr:uid="{00000000-0005-0000-0000-000040260000}"/>
    <cellStyle name="Cálculo 2 3 7 2 18 3" xfId="24553" xr:uid="{00000000-0005-0000-0000-000041260000}"/>
    <cellStyle name="Cálculo 2 3 7 2 18 4" xfId="30140" xr:uid="{00000000-0005-0000-0000-000042260000}"/>
    <cellStyle name="Cálculo 2 3 7 2 18 5" xfId="15652" xr:uid="{00000000-0005-0000-0000-000043260000}"/>
    <cellStyle name="Cálculo 2 3 7 2 19" xfId="1683" xr:uid="{00000000-0005-0000-0000-000044260000}"/>
    <cellStyle name="Cálculo 2 3 7 2 19 2" xfId="10909" xr:uid="{00000000-0005-0000-0000-000045260000}"/>
    <cellStyle name="Cálculo 2 3 7 2 19 2 2" xfId="33211" xr:uid="{00000000-0005-0000-0000-000046260000}"/>
    <cellStyle name="Cálculo 2 3 7 2 19 2 3" xfId="37758" xr:uid="{00000000-0005-0000-0000-000047260000}"/>
    <cellStyle name="Cálculo 2 3 7 2 19 2 4" xfId="19981" xr:uid="{00000000-0005-0000-0000-000048260000}"/>
    <cellStyle name="Cálculo 2 3 7 2 19 3" xfId="24554" xr:uid="{00000000-0005-0000-0000-000049260000}"/>
    <cellStyle name="Cálculo 2 3 7 2 19 4" xfId="30139" xr:uid="{00000000-0005-0000-0000-00004A260000}"/>
    <cellStyle name="Cálculo 2 3 7 2 19 5" xfId="15653" xr:uid="{00000000-0005-0000-0000-00004B260000}"/>
    <cellStyle name="Cálculo 2 3 7 2 2" xfId="1684" xr:uid="{00000000-0005-0000-0000-00004C260000}"/>
    <cellStyle name="Cálculo 2 3 7 2 2 2" xfId="10910" xr:uid="{00000000-0005-0000-0000-00004D260000}"/>
    <cellStyle name="Cálculo 2 3 7 2 2 2 2" xfId="33212" xr:uid="{00000000-0005-0000-0000-00004E260000}"/>
    <cellStyle name="Cálculo 2 3 7 2 2 2 3" xfId="37759" xr:uid="{00000000-0005-0000-0000-00004F260000}"/>
    <cellStyle name="Cálculo 2 3 7 2 2 2 4" xfId="19982" xr:uid="{00000000-0005-0000-0000-000050260000}"/>
    <cellStyle name="Cálculo 2 3 7 2 2 3" xfId="24555" xr:uid="{00000000-0005-0000-0000-000051260000}"/>
    <cellStyle name="Cálculo 2 3 7 2 2 4" xfId="30138" xr:uid="{00000000-0005-0000-0000-000052260000}"/>
    <cellStyle name="Cálculo 2 3 7 2 2 5" xfId="15654" xr:uid="{00000000-0005-0000-0000-000053260000}"/>
    <cellStyle name="Cálculo 2 3 7 2 20" xfId="1685" xr:uid="{00000000-0005-0000-0000-000054260000}"/>
    <cellStyle name="Cálculo 2 3 7 2 20 2" xfId="10911" xr:uid="{00000000-0005-0000-0000-000055260000}"/>
    <cellStyle name="Cálculo 2 3 7 2 20 2 2" xfId="33213" xr:uid="{00000000-0005-0000-0000-000056260000}"/>
    <cellStyle name="Cálculo 2 3 7 2 20 2 3" xfId="37760" xr:uid="{00000000-0005-0000-0000-000057260000}"/>
    <cellStyle name="Cálculo 2 3 7 2 20 2 4" xfId="19983" xr:uid="{00000000-0005-0000-0000-000058260000}"/>
    <cellStyle name="Cálculo 2 3 7 2 20 3" xfId="24556" xr:uid="{00000000-0005-0000-0000-000059260000}"/>
    <cellStyle name="Cálculo 2 3 7 2 20 4" xfId="30137" xr:uid="{00000000-0005-0000-0000-00005A260000}"/>
    <cellStyle name="Cálculo 2 3 7 2 20 5" xfId="15655" xr:uid="{00000000-0005-0000-0000-00005B260000}"/>
    <cellStyle name="Cálculo 2 3 7 2 21" xfId="1686" xr:uid="{00000000-0005-0000-0000-00005C260000}"/>
    <cellStyle name="Cálculo 2 3 7 2 21 2" xfId="10912" xr:uid="{00000000-0005-0000-0000-00005D260000}"/>
    <cellStyle name="Cálculo 2 3 7 2 21 2 2" xfId="33214" xr:uid="{00000000-0005-0000-0000-00005E260000}"/>
    <cellStyle name="Cálculo 2 3 7 2 21 2 3" xfId="37761" xr:uid="{00000000-0005-0000-0000-00005F260000}"/>
    <cellStyle name="Cálculo 2 3 7 2 21 2 4" xfId="19984" xr:uid="{00000000-0005-0000-0000-000060260000}"/>
    <cellStyle name="Cálculo 2 3 7 2 21 3" xfId="24557" xr:uid="{00000000-0005-0000-0000-000061260000}"/>
    <cellStyle name="Cálculo 2 3 7 2 21 4" xfId="30136" xr:uid="{00000000-0005-0000-0000-000062260000}"/>
    <cellStyle name="Cálculo 2 3 7 2 21 5" xfId="15656" xr:uid="{00000000-0005-0000-0000-000063260000}"/>
    <cellStyle name="Cálculo 2 3 7 2 22" xfId="1687" xr:uid="{00000000-0005-0000-0000-000064260000}"/>
    <cellStyle name="Cálculo 2 3 7 2 22 2" xfId="10913" xr:uid="{00000000-0005-0000-0000-000065260000}"/>
    <cellStyle name="Cálculo 2 3 7 2 22 2 2" xfId="33215" xr:uid="{00000000-0005-0000-0000-000066260000}"/>
    <cellStyle name="Cálculo 2 3 7 2 22 2 3" xfId="37762" xr:uid="{00000000-0005-0000-0000-000067260000}"/>
    <cellStyle name="Cálculo 2 3 7 2 22 2 4" xfId="19985" xr:uid="{00000000-0005-0000-0000-000068260000}"/>
    <cellStyle name="Cálculo 2 3 7 2 22 3" xfId="24558" xr:uid="{00000000-0005-0000-0000-000069260000}"/>
    <cellStyle name="Cálculo 2 3 7 2 22 4" xfId="30135" xr:uid="{00000000-0005-0000-0000-00006A260000}"/>
    <cellStyle name="Cálculo 2 3 7 2 22 5" xfId="15657" xr:uid="{00000000-0005-0000-0000-00006B260000}"/>
    <cellStyle name="Cálculo 2 3 7 2 23" xfId="1688" xr:uid="{00000000-0005-0000-0000-00006C260000}"/>
    <cellStyle name="Cálculo 2 3 7 2 23 2" xfId="10914" xr:uid="{00000000-0005-0000-0000-00006D260000}"/>
    <cellStyle name="Cálculo 2 3 7 2 23 2 2" xfId="33216" xr:uid="{00000000-0005-0000-0000-00006E260000}"/>
    <cellStyle name="Cálculo 2 3 7 2 23 2 3" xfId="37763" xr:uid="{00000000-0005-0000-0000-00006F260000}"/>
    <cellStyle name="Cálculo 2 3 7 2 23 2 4" xfId="19986" xr:uid="{00000000-0005-0000-0000-000070260000}"/>
    <cellStyle name="Cálculo 2 3 7 2 23 3" xfId="24559" xr:uid="{00000000-0005-0000-0000-000071260000}"/>
    <cellStyle name="Cálculo 2 3 7 2 23 4" xfId="30134" xr:uid="{00000000-0005-0000-0000-000072260000}"/>
    <cellStyle name="Cálculo 2 3 7 2 23 5" xfId="15658" xr:uid="{00000000-0005-0000-0000-000073260000}"/>
    <cellStyle name="Cálculo 2 3 7 2 24" xfId="1689" xr:uid="{00000000-0005-0000-0000-000074260000}"/>
    <cellStyle name="Cálculo 2 3 7 2 24 2" xfId="10915" xr:uid="{00000000-0005-0000-0000-000075260000}"/>
    <cellStyle name="Cálculo 2 3 7 2 24 2 2" xfId="33217" xr:uid="{00000000-0005-0000-0000-000076260000}"/>
    <cellStyle name="Cálculo 2 3 7 2 24 2 3" xfId="37764" xr:uid="{00000000-0005-0000-0000-000077260000}"/>
    <cellStyle name="Cálculo 2 3 7 2 24 2 4" xfId="19987" xr:uid="{00000000-0005-0000-0000-000078260000}"/>
    <cellStyle name="Cálculo 2 3 7 2 24 3" xfId="24560" xr:uid="{00000000-0005-0000-0000-000079260000}"/>
    <cellStyle name="Cálculo 2 3 7 2 24 4" xfId="30102" xr:uid="{00000000-0005-0000-0000-00007A260000}"/>
    <cellStyle name="Cálculo 2 3 7 2 24 5" xfId="15659" xr:uid="{00000000-0005-0000-0000-00007B260000}"/>
    <cellStyle name="Cálculo 2 3 7 2 25" xfId="1690" xr:uid="{00000000-0005-0000-0000-00007C260000}"/>
    <cellStyle name="Cálculo 2 3 7 2 25 2" xfId="10916" xr:uid="{00000000-0005-0000-0000-00007D260000}"/>
    <cellStyle name="Cálculo 2 3 7 2 25 2 2" xfId="33218" xr:uid="{00000000-0005-0000-0000-00007E260000}"/>
    <cellStyle name="Cálculo 2 3 7 2 25 2 3" xfId="37765" xr:uid="{00000000-0005-0000-0000-00007F260000}"/>
    <cellStyle name="Cálculo 2 3 7 2 25 2 4" xfId="19988" xr:uid="{00000000-0005-0000-0000-000080260000}"/>
    <cellStyle name="Cálculo 2 3 7 2 25 3" xfId="24561" xr:uid="{00000000-0005-0000-0000-000081260000}"/>
    <cellStyle name="Cálculo 2 3 7 2 25 4" xfId="30133" xr:uid="{00000000-0005-0000-0000-000082260000}"/>
    <cellStyle name="Cálculo 2 3 7 2 25 5" xfId="15660" xr:uid="{00000000-0005-0000-0000-000083260000}"/>
    <cellStyle name="Cálculo 2 3 7 2 26" xfId="1691" xr:uid="{00000000-0005-0000-0000-000084260000}"/>
    <cellStyle name="Cálculo 2 3 7 2 26 2" xfId="10917" xr:uid="{00000000-0005-0000-0000-000085260000}"/>
    <cellStyle name="Cálculo 2 3 7 2 26 2 2" xfId="33219" xr:uid="{00000000-0005-0000-0000-000086260000}"/>
    <cellStyle name="Cálculo 2 3 7 2 26 2 3" xfId="37766" xr:uid="{00000000-0005-0000-0000-000087260000}"/>
    <cellStyle name="Cálculo 2 3 7 2 26 2 4" xfId="19989" xr:uid="{00000000-0005-0000-0000-000088260000}"/>
    <cellStyle name="Cálculo 2 3 7 2 26 3" xfId="24562" xr:uid="{00000000-0005-0000-0000-000089260000}"/>
    <cellStyle name="Cálculo 2 3 7 2 26 4" xfId="30132" xr:uid="{00000000-0005-0000-0000-00008A260000}"/>
    <cellStyle name="Cálculo 2 3 7 2 26 5" xfId="15661" xr:uid="{00000000-0005-0000-0000-00008B260000}"/>
    <cellStyle name="Cálculo 2 3 7 2 27" xfId="1692" xr:uid="{00000000-0005-0000-0000-00008C260000}"/>
    <cellStyle name="Cálculo 2 3 7 2 27 2" xfId="10918" xr:uid="{00000000-0005-0000-0000-00008D260000}"/>
    <cellStyle name="Cálculo 2 3 7 2 27 2 2" xfId="33220" xr:uid="{00000000-0005-0000-0000-00008E260000}"/>
    <cellStyle name="Cálculo 2 3 7 2 27 2 3" xfId="37767" xr:uid="{00000000-0005-0000-0000-00008F260000}"/>
    <cellStyle name="Cálculo 2 3 7 2 27 2 4" xfId="19990" xr:uid="{00000000-0005-0000-0000-000090260000}"/>
    <cellStyle name="Cálculo 2 3 7 2 27 3" xfId="24563" xr:uid="{00000000-0005-0000-0000-000091260000}"/>
    <cellStyle name="Cálculo 2 3 7 2 27 4" xfId="30131" xr:uid="{00000000-0005-0000-0000-000092260000}"/>
    <cellStyle name="Cálculo 2 3 7 2 27 5" xfId="15662" xr:uid="{00000000-0005-0000-0000-000093260000}"/>
    <cellStyle name="Cálculo 2 3 7 2 28" xfId="1693" xr:uid="{00000000-0005-0000-0000-000094260000}"/>
    <cellStyle name="Cálculo 2 3 7 2 28 2" xfId="10919" xr:uid="{00000000-0005-0000-0000-000095260000}"/>
    <cellStyle name="Cálculo 2 3 7 2 28 2 2" xfId="33221" xr:uid="{00000000-0005-0000-0000-000096260000}"/>
    <cellStyle name="Cálculo 2 3 7 2 28 2 3" xfId="37768" xr:uid="{00000000-0005-0000-0000-000097260000}"/>
    <cellStyle name="Cálculo 2 3 7 2 28 2 4" xfId="19991" xr:uid="{00000000-0005-0000-0000-000098260000}"/>
    <cellStyle name="Cálculo 2 3 7 2 28 3" xfId="24564" xr:uid="{00000000-0005-0000-0000-000099260000}"/>
    <cellStyle name="Cálculo 2 3 7 2 28 4" xfId="30130" xr:uid="{00000000-0005-0000-0000-00009A260000}"/>
    <cellStyle name="Cálculo 2 3 7 2 28 5" xfId="15663" xr:uid="{00000000-0005-0000-0000-00009B260000}"/>
    <cellStyle name="Cálculo 2 3 7 2 29" xfId="1694" xr:uid="{00000000-0005-0000-0000-00009C260000}"/>
    <cellStyle name="Cálculo 2 3 7 2 29 2" xfId="10920" xr:uid="{00000000-0005-0000-0000-00009D260000}"/>
    <cellStyle name="Cálculo 2 3 7 2 29 2 2" xfId="33222" xr:uid="{00000000-0005-0000-0000-00009E260000}"/>
    <cellStyle name="Cálculo 2 3 7 2 29 2 3" xfId="37769" xr:uid="{00000000-0005-0000-0000-00009F260000}"/>
    <cellStyle name="Cálculo 2 3 7 2 29 2 4" xfId="19992" xr:uid="{00000000-0005-0000-0000-0000A0260000}"/>
    <cellStyle name="Cálculo 2 3 7 2 29 3" xfId="24565" xr:uid="{00000000-0005-0000-0000-0000A1260000}"/>
    <cellStyle name="Cálculo 2 3 7 2 29 4" xfId="30129" xr:uid="{00000000-0005-0000-0000-0000A2260000}"/>
    <cellStyle name="Cálculo 2 3 7 2 29 5" xfId="15664" xr:uid="{00000000-0005-0000-0000-0000A3260000}"/>
    <cellStyle name="Cálculo 2 3 7 2 3" xfId="1695" xr:uid="{00000000-0005-0000-0000-0000A4260000}"/>
    <cellStyle name="Cálculo 2 3 7 2 3 2" xfId="10921" xr:uid="{00000000-0005-0000-0000-0000A5260000}"/>
    <cellStyle name="Cálculo 2 3 7 2 3 2 2" xfId="33223" xr:uid="{00000000-0005-0000-0000-0000A6260000}"/>
    <cellStyle name="Cálculo 2 3 7 2 3 2 3" xfId="37770" xr:uid="{00000000-0005-0000-0000-0000A7260000}"/>
    <cellStyle name="Cálculo 2 3 7 2 3 2 4" xfId="19993" xr:uid="{00000000-0005-0000-0000-0000A8260000}"/>
    <cellStyle name="Cálculo 2 3 7 2 3 3" xfId="24566" xr:uid="{00000000-0005-0000-0000-0000A9260000}"/>
    <cellStyle name="Cálculo 2 3 7 2 3 4" xfId="30128" xr:uid="{00000000-0005-0000-0000-0000AA260000}"/>
    <cellStyle name="Cálculo 2 3 7 2 3 5" xfId="15665" xr:uid="{00000000-0005-0000-0000-0000AB260000}"/>
    <cellStyle name="Cálculo 2 3 7 2 30" xfId="1696" xr:uid="{00000000-0005-0000-0000-0000AC260000}"/>
    <cellStyle name="Cálculo 2 3 7 2 30 2" xfId="10922" xr:uid="{00000000-0005-0000-0000-0000AD260000}"/>
    <cellStyle name="Cálculo 2 3 7 2 30 2 2" xfId="33224" xr:uid="{00000000-0005-0000-0000-0000AE260000}"/>
    <cellStyle name="Cálculo 2 3 7 2 30 2 3" xfId="37771" xr:uid="{00000000-0005-0000-0000-0000AF260000}"/>
    <cellStyle name="Cálculo 2 3 7 2 30 2 4" xfId="19994" xr:uid="{00000000-0005-0000-0000-0000B0260000}"/>
    <cellStyle name="Cálculo 2 3 7 2 30 3" xfId="24567" xr:uid="{00000000-0005-0000-0000-0000B1260000}"/>
    <cellStyle name="Cálculo 2 3 7 2 30 4" xfId="30127" xr:uid="{00000000-0005-0000-0000-0000B2260000}"/>
    <cellStyle name="Cálculo 2 3 7 2 30 5" xfId="15666" xr:uid="{00000000-0005-0000-0000-0000B3260000}"/>
    <cellStyle name="Cálculo 2 3 7 2 31" xfId="1697" xr:uid="{00000000-0005-0000-0000-0000B4260000}"/>
    <cellStyle name="Cálculo 2 3 7 2 31 2" xfId="10923" xr:uid="{00000000-0005-0000-0000-0000B5260000}"/>
    <cellStyle name="Cálculo 2 3 7 2 31 2 2" xfId="33225" xr:uid="{00000000-0005-0000-0000-0000B6260000}"/>
    <cellStyle name="Cálculo 2 3 7 2 31 2 3" xfId="37772" xr:uid="{00000000-0005-0000-0000-0000B7260000}"/>
    <cellStyle name="Cálculo 2 3 7 2 31 2 4" xfId="19995" xr:uid="{00000000-0005-0000-0000-0000B8260000}"/>
    <cellStyle name="Cálculo 2 3 7 2 31 3" xfId="24568" xr:uid="{00000000-0005-0000-0000-0000B9260000}"/>
    <cellStyle name="Cálculo 2 3 7 2 31 4" xfId="30126" xr:uid="{00000000-0005-0000-0000-0000BA260000}"/>
    <cellStyle name="Cálculo 2 3 7 2 31 5" xfId="15667" xr:uid="{00000000-0005-0000-0000-0000BB260000}"/>
    <cellStyle name="Cálculo 2 3 7 2 32" xfId="1698" xr:uid="{00000000-0005-0000-0000-0000BC260000}"/>
    <cellStyle name="Cálculo 2 3 7 2 32 2" xfId="10924" xr:uid="{00000000-0005-0000-0000-0000BD260000}"/>
    <cellStyle name="Cálculo 2 3 7 2 32 2 2" xfId="33226" xr:uid="{00000000-0005-0000-0000-0000BE260000}"/>
    <cellStyle name="Cálculo 2 3 7 2 32 2 3" xfId="37773" xr:uid="{00000000-0005-0000-0000-0000BF260000}"/>
    <cellStyle name="Cálculo 2 3 7 2 32 2 4" xfId="19996" xr:uid="{00000000-0005-0000-0000-0000C0260000}"/>
    <cellStyle name="Cálculo 2 3 7 2 32 3" xfId="24569" xr:uid="{00000000-0005-0000-0000-0000C1260000}"/>
    <cellStyle name="Cálculo 2 3 7 2 32 4" xfId="30125" xr:uid="{00000000-0005-0000-0000-0000C2260000}"/>
    <cellStyle name="Cálculo 2 3 7 2 32 5" xfId="15668" xr:uid="{00000000-0005-0000-0000-0000C3260000}"/>
    <cellStyle name="Cálculo 2 3 7 2 33" xfId="1699" xr:uid="{00000000-0005-0000-0000-0000C4260000}"/>
    <cellStyle name="Cálculo 2 3 7 2 33 2" xfId="10925" xr:uid="{00000000-0005-0000-0000-0000C5260000}"/>
    <cellStyle name="Cálculo 2 3 7 2 33 2 2" xfId="33227" xr:uid="{00000000-0005-0000-0000-0000C6260000}"/>
    <cellStyle name="Cálculo 2 3 7 2 33 2 3" xfId="37774" xr:uid="{00000000-0005-0000-0000-0000C7260000}"/>
    <cellStyle name="Cálculo 2 3 7 2 33 2 4" xfId="19997" xr:uid="{00000000-0005-0000-0000-0000C8260000}"/>
    <cellStyle name="Cálculo 2 3 7 2 33 3" xfId="24570" xr:uid="{00000000-0005-0000-0000-0000C9260000}"/>
    <cellStyle name="Cálculo 2 3 7 2 33 4" xfId="30124" xr:uid="{00000000-0005-0000-0000-0000CA260000}"/>
    <cellStyle name="Cálculo 2 3 7 2 33 5" xfId="15669" xr:uid="{00000000-0005-0000-0000-0000CB260000}"/>
    <cellStyle name="Cálculo 2 3 7 2 34" xfId="1700" xr:uid="{00000000-0005-0000-0000-0000CC260000}"/>
    <cellStyle name="Cálculo 2 3 7 2 34 2" xfId="10926" xr:uid="{00000000-0005-0000-0000-0000CD260000}"/>
    <cellStyle name="Cálculo 2 3 7 2 34 2 2" xfId="33228" xr:uid="{00000000-0005-0000-0000-0000CE260000}"/>
    <cellStyle name="Cálculo 2 3 7 2 34 2 3" xfId="37775" xr:uid="{00000000-0005-0000-0000-0000CF260000}"/>
    <cellStyle name="Cálculo 2 3 7 2 34 2 4" xfId="19998" xr:uid="{00000000-0005-0000-0000-0000D0260000}"/>
    <cellStyle name="Cálculo 2 3 7 2 34 3" xfId="24571" xr:uid="{00000000-0005-0000-0000-0000D1260000}"/>
    <cellStyle name="Cálculo 2 3 7 2 34 4" xfId="30123" xr:uid="{00000000-0005-0000-0000-0000D2260000}"/>
    <cellStyle name="Cálculo 2 3 7 2 34 5" xfId="15670" xr:uid="{00000000-0005-0000-0000-0000D3260000}"/>
    <cellStyle name="Cálculo 2 3 7 2 35" xfId="1701" xr:uid="{00000000-0005-0000-0000-0000D4260000}"/>
    <cellStyle name="Cálculo 2 3 7 2 35 2" xfId="10927" xr:uid="{00000000-0005-0000-0000-0000D5260000}"/>
    <cellStyle name="Cálculo 2 3 7 2 35 2 2" xfId="33229" xr:uid="{00000000-0005-0000-0000-0000D6260000}"/>
    <cellStyle name="Cálculo 2 3 7 2 35 2 3" xfId="37776" xr:uid="{00000000-0005-0000-0000-0000D7260000}"/>
    <cellStyle name="Cálculo 2 3 7 2 35 2 4" xfId="19999" xr:uid="{00000000-0005-0000-0000-0000D8260000}"/>
    <cellStyle name="Cálculo 2 3 7 2 35 3" xfId="24572" xr:uid="{00000000-0005-0000-0000-0000D9260000}"/>
    <cellStyle name="Cálculo 2 3 7 2 35 4" xfId="30122" xr:uid="{00000000-0005-0000-0000-0000DA260000}"/>
    <cellStyle name="Cálculo 2 3 7 2 35 5" xfId="15671" xr:uid="{00000000-0005-0000-0000-0000DB260000}"/>
    <cellStyle name="Cálculo 2 3 7 2 36" xfId="1702" xr:uid="{00000000-0005-0000-0000-0000DC260000}"/>
    <cellStyle name="Cálculo 2 3 7 2 36 2" xfId="10928" xr:uid="{00000000-0005-0000-0000-0000DD260000}"/>
    <cellStyle name="Cálculo 2 3 7 2 36 2 2" xfId="33230" xr:uid="{00000000-0005-0000-0000-0000DE260000}"/>
    <cellStyle name="Cálculo 2 3 7 2 36 2 3" xfId="37777" xr:uid="{00000000-0005-0000-0000-0000DF260000}"/>
    <cellStyle name="Cálculo 2 3 7 2 36 2 4" xfId="20000" xr:uid="{00000000-0005-0000-0000-0000E0260000}"/>
    <cellStyle name="Cálculo 2 3 7 2 36 3" xfId="24573" xr:uid="{00000000-0005-0000-0000-0000E1260000}"/>
    <cellStyle name="Cálculo 2 3 7 2 36 4" xfId="30121" xr:uid="{00000000-0005-0000-0000-0000E2260000}"/>
    <cellStyle name="Cálculo 2 3 7 2 36 5" xfId="15672" xr:uid="{00000000-0005-0000-0000-0000E3260000}"/>
    <cellStyle name="Cálculo 2 3 7 2 37" xfId="1703" xr:uid="{00000000-0005-0000-0000-0000E4260000}"/>
    <cellStyle name="Cálculo 2 3 7 2 37 2" xfId="10929" xr:uid="{00000000-0005-0000-0000-0000E5260000}"/>
    <cellStyle name="Cálculo 2 3 7 2 37 2 2" xfId="33231" xr:uid="{00000000-0005-0000-0000-0000E6260000}"/>
    <cellStyle name="Cálculo 2 3 7 2 37 2 3" xfId="37778" xr:uid="{00000000-0005-0000-0000-0000E7260000}"/>
    <cellStyle name="Cálculo 2 3 7 2 37 2 4" xfId="20001" xr:uid="{00000000-0005-0000-0000-0000E8260000}"/>
    <cellStyle name="Cálculo 2 3 7 2 37 3" xfId="24574" xr:uid="{00000000-0005-0000-0000-0000E9260000}"/>
    <cellStyle name="Cálculo 2 3 7 2 37 4" xfId="30120" xr:uid="{00000000-0005-0000-0000-0000EA260000}"/>
    <cellStyle name="Cálculo 2 3 7 2 37 5" xfId="15673" xr:uid="{00000000-0005-0000-0000-0000EB260000}"/>
    <cellStyle name="Cálculo 2 3 7 2 38" xfId="1704" xr:uid="{00000000-0005-0000-0000-0000EC260000}"/>
    <cellStyle name="Cálculo 2 3 7 2 38 2" xfId="10930" xr:uid="{00000000-0005-0000-0000-0000ED260000}"/>
    <cellStyle name="Cálculo 2 3 7 2 38 2 2" xfId="33232" xr:uid="{00000000-0005-0000-0000-0000EE260000}"/>
    <cellStyle name="Cálculo 2 3 7 2 38 2 3" xfId="37779" xr:uid="{00000000-0005-0000-0000-0000EF260000}"/>
    <cellStyle name="Cálculo 2 3 7 2 38 2 4" xfId="20002" xr:uid="{00000000-0005-0000-0000-0000F0260000}"/>
    <cellStyle name="Cálculo 2 3 7 2 38 3" xfId="24575" xr:uid="{00000000-0005-0000-0000-0000F1260000}"/>
    <cellStyle name="Cálculo 2 3 7 2 38 4" xfId="30119" xr:uid="{00000000-0005-0000-0000-0000F2260000}"/>
    <cellStyle name="Cálculo 2 3 7 2 38 5" xfId="15674" xr:uid="{00000000-0005-0000-0000-0000F3260000}"/>
    <cellStyle name="Cálculo 2 3 7 2 39" xfId="1673" xr:uid="{00000000-0005-0000-0000-0000F4260000}"/>
    <cellStyle name="Cálculo 2 3 7 2 39 2" xfId="10899" xr:uid="{00000000-0005-0000-0000-0000F5260000}"/>
    <cellStyle name="Cálculo 2 3 7 2 39 2 2" xfId="33201" xr:uid="{00000000-0005-0000-0000-0000F6260000}"/>
    <cellStyle name="Cálculo 2 3 7 2 39 2 3" xfId="37748" xr:uid="{00000000-0005-0000-0000-0000F7260000}"/>
    <cellStyle name="Cálculo 2 3 7 2 39 2 4" xfId="19971" xr:uid="{00000000-0005-0000-0000-0000F8260000}"/>
    <cellStyle name="Cálculo 2 3 7 2 39 3" xfId="24544" xr:uid="{00000000-0005-0000-0000-0000F9260000}"/>
    <cellStyle name="Cálculo 2 3 7 2 39 4" xfId="30091" xr:uid="{00000000-0005-0000-0000-0000FA260000}"/>
    <cellStyle name="Cálculo 2 3 7 2 39 5" xfId="15643" xr:uid="{00000000-0005-0000-0000-0000FB260000}"/>
    <cellStyle name="Cálculo 2 3 7 2 4" xfId="1705" xr:uid="{00000000-0005-0000-0000-0000FC260000}"/>
    <cellStyle name="Cálculo 2 3 7 2 4 2" xfId="10931" xr:uid="{00000000-0005-0000-0000-0000FD260000}"/>
    <cellStyle name="Cálculo 2 3 7 2 4 2 2" xfId="33233" xr:uid="{00000000-0005-0000-0000-0000FE260000}"/>
    <cellStyle name="Cálculo 2 3 7 2 4 2 3" xfId="37780" xr:uid="{00000000-0005-0000-0000-0000FF260000}"/>
    <cellStyle name="Cálculo 2 3 7 2 4 2 4" xfId="20003" xr:uid="{00000000-0005-0000-0000-000000270000}"/>
    <cellStyle name="Cálculo 2 3 7 2 4 3" xfId="24576" xr:uid="{00000000-0005-0000-0000-000001270000}"/>
    <cellStyle name="Cálculo 2 3 7 2 4 4" xfId="30118" xr:uid="{00000000-0005-0000-0000-000002270000}"/>
    <cellStyle name="Cálculo 2 3 7 2 4 5" xfId="15675" xr:uid="{00000000-0005-0000-0000-000003270000}"/>
    <cellStyle name="Cálculo 2 3 7 2 40" xfId="9628" xr:uid="{00000000-0005-0000-0000-000004270000}"/>
    <cellStyle name="Cálculo 2 3 7 2 40 2" xfId="13914" xr:uid="{00000000-0005-0000-0000-000005270000}"/>
    <cellStyle name="Cálculo 2 3 7 2 40 2 2" xfId="36216" xr:uid="{00000000-0005-0000-0000-000006270000}"/>
    <cellStyle name="Cálculo 2 3 7 2 40 2 3" xfId="40763" xr:uid="{00000000-0005-0000-0000-000007270000}"/>
    <cellStyle name="Cálculo 2 3 7 2 40 2 4" xfId="22986" xr:uid="{00000000-0005-0000-0000-000008270000}"/>
    <cellStyle name="Cálculo 2 3 7 2 40 3" xfId="31930" xr:uid="{00000000-0005-0000-0000-000009270000}"/>
    <cellStyle name="Cálculo 2 3 7 2 40 4" xfId="36477" xr:uid="{00000000-0005-0000-0000-00000A270000}"/>
    <cellStyle name="Cálculo 2 3 7 2 40 5" xfId="18700" xr:uid="{00000000-0005-0000-0000-00000B270000}"/>
    <cellStyle name="Cálculo 2 3 7 2 41" xfId="480" xr:uid="{00000000-0005-0000-0000-00000C270000}"/>
    <cellStyle name="Cálculo 2 3 7 2 41 2" xfId="23351" xr:uid="{00000000-0005-0000-0000-00000D270000}"/>
    <cellStyle name="Cálculo 2 3 7 2 41 3" xfId="31336" xr:uid="{00000000-0005-0000-0000-00000E270000}"/>
    <cellStyle name="Cálculo 2 3 7 2 41 4" xfId="14450" xr:uid="{00000000-0005-0000-0000-00000F270000}"/>
    <cellStyle name="Cálculo 2 3 7 2 42" xfId="23190" xr:uid="{00000000-0005-0000-0000-000010270000}"/>
    <cellStyle name="Cálculo 2 3 7 2 43" xfId="31496" xr:uid="{00000000-0005-0000-0000-000011270000}"/>
    <cellStyle name="Cálculo 2 3 7 2 44" xfId="14289" xr:uid="{00000000-0005-0000-0000-000012270000}"/>
    <cellStyle name="Cálculo 2 3 7 2 5" xfId="1706" xr:uid="{00000000-0005-0000-0000-000013270000}"/>
    <cellStyle name="Cálculo 2 3 7 2 5 2" xfId="10932" xr:uid="{00000000-0005-0000-0000-000014270000}"/>
    <cellStyle name="Cálculo 2 3 7 2 5 2 2" xfId="33234" xr:uid="{00000000-0005-0000-0000-000015270000}"/>
    <cellStyle name="Cálculo 2 3 7 2 5 2 3" xfId="37781" xr:uid="{00000000-0005-0000-0000-000016270000}"/>
    <cellStyle name="Cálculo 2 3 7 2 5 2 4" xfId="20004" xr:uid="{00000000-0005-0000-0000-000017270000}"/>
    <cellStyle name="Cálculo 2 3 7 2 5 3" xfId="24577" xr:uid="{00000000-0005-0000-0000-000018270000}"/>
    <cellStyle name="Cálculo 2 3 7 2 5 4" xfId="30117" xr:uid="{00000000-0005-0000-0000-000019270000}"/>
    <cellStyle name="Cálculo 2 3 7 2 5 5" xfId="15676" xr:uid="{00000000-0005-0000-0000-00001A270000}"/>
    <cellStyle name="Cálculo 2 3 7 2 6" xfId="1707" xr:uid="{00000000-0005-0000-0000-00001B270000}"/>
    <cellStyle name="Cálculo 2 3 7 2 6 2" xfId="10933" xr:uid="{00000000-0005-0000-0000-00001C270000}"/>
    <cellStyle name="Cálculo 2 3 7 2 6 2 2" xfId="33235" xr:uid="{00000000-0005-0000-0000-00001D270000}"/>
    <cellStyle name="Cálculo 2 3 7 2 6 2 3" xfId="37782" xr:uid="{00000000-0005-0000-0000-00001E270000}"/>
    <cellStyle name="Cálculo 2 3 7 2 6 2 4" xfId="20005" xr:uid="{00000000-0005-0000-0000-00001F270000}"/>
    <cellStyle name="Cálculo 2 3 7 2 6 3" xfId="24578" xr:uid="{00000000-0005-0000-0000-000020270000}"/>
    <cellStyle name="Cálculo 2 3 7 2 6 4" xfId="30116" xr:uid="{00000000-0005-0000-0000-000021270000}"/>
    <cellStyle name="Cálculo 2 3 7 2 6 5" xfId="15677" xr:uid="{00000000-0005-0000-0000-000022270000}"/>
    <cellStyle name="Cálculo 2 3 7 2 7" xfId="1708" xr:uid="{00000000-0005-0000-0000-000023270000}"/>
    <cellStyle name="Cálculo 2 3 7 2 7 2" xfId="10934" xr:uid="{00000000-0005-0000-0000-000024270000}"/>
    <cellStyle name="Cálculo 2 3 7 2 7 2 2" xfId="33236" xr:uid="{00000000-0005-0000-0000-000025270000}"/>
    <cellStyle name="Cálculo 2 3 7 2 7 2 3" xfId="37783" xr:uid="{00000000-0005-0000-0000-000026270000}"/>
    <cellStyle name="Cálculo 2 3 7 2 7 2 4" xfId="20006" xr:uid="{00000000-0005-0000-0000-000027270000}"/>
    <cellStyle name="Cálculo 2 3 7 2 7 3" xfId="24579" xr:uid="{00000000-0005-0000-0000-000028270000}"/>
    <cellStyle name="Cálculo 2 3 7 2 7 4" xfId="30115" xr:uid="{00000000-0005-0000-0000-000029270000}"/>
    <cellStyle name="Cálculo 2 3 7 2 7 5" xfId="15678" xr:uid="{00000000-0005-0000-0000-00002A270000}"/>
    <cellStyle name="Cálculo 2 3 7 2 8" xfId="1709" xr:uid="{00000000-0005-0000-0000-00002B270000}"/>
    <cellStyle name="Cálculo 2 3 7 2 8 2" xfId="10935" xr:uid="{00000000-0005-0000-0000-00002C270000}"/>
    <cellStyle name="Cálculo 2 3 7 2 8 2 2" xfId="33237" xr:uid="{00000000-0005-0000-0000-00002D270000}"/>
    <cellStyle name="Cálculo 2 3 7 2 8 2 3" xfId="37784" xr:uid="{00000000-0005-0000-0000-00002E270000}"/>
    <cellStyle name="Cálculo 2 3 7 2 8 2 4" xfId="20007" xr:uid="{00000000-0005-0000-0000-00002F270000}"/>
    <cellStyle name="Cálculo 2 3 7 2 8 3" xfId="24580" xr:uid="{00000000-0005-0000-0000-000030270000}"/>
    <cellStyle name="Cálculo 2 3 7 2 8 4" xfId="30114" xr:uid="{00000000-0005-0000-0000-000031270000}"/>
    <cellStyle name="Cálculo 2 3 7 2 8 5" xfId="15679" xr:uid="{00000000-0005-0000-0000-000032270000}"/>
    <cellStyle name="Cálculo 2 3 7 2 9" xfId="1710" xr:uid="{00000000-0005-0000-0000-000033270000}"/>
    <cellStyle name="Cálculo 2 3 7 2 9 2" xfId="10936" xr:uid="{00000000-0005-0000-0000-000034270000}"/>
    <cellStyle name="Cálculo 2 3 7 2 9 2 2" xfId="33238" xr:uid="{00000000-0005-0000-0000-000035270000}"/>
    <cellStyle name="Cálculo 2 3 7 2 9 2 3" xfId="37785" xr:uid="{00000000-0005-0000-0000-000036270000}"/>
    <cellStyle name="Cálculo 2 3 7 2 9 2 4" xfId="20008" xr:uid="{00000000-0005-0000-0000-000037270000}"/>
    <cellStyle name="Cálculo 2 3 7 2 9 3" xfId="24581" xr:uid="{00000000-0005-0000-0000-000038270000}"/>
    <cellStyle name="Cálculo 2 3 7 2 9 4" xfId="30113" xr:uid="{00000000-0005-0000-0000-000039270000}"/>
    <cellStyle name="Cálculo 2 3 7 2 9 5" xfId="15680" xr:uid="{00000000-0005-0000-0000-00003A270000}"/>
    <cellStyle name="Cálculo 2 3 7 20" xfId="1711" xr:uid="{00000000-0005-0000-0000-00003B270000}"/>
    <cellStyle name="Cálculo 2 3 7 20 2" xfId="10937" xr:uid="{00000000-0005-0000-0000-00003C270000}"/>
    <cellStyle name="Cálculo 2 3 7 20 2 2" xfId="33239" xr:uid="{00000000-0005-0000-0000-00003D270000}"/>
    <cellStyle name="Cálculo 2 3 7 20 2 3" xfId="37786" xr:uid="{00000000-0005-0000-0000-00003E270000}"/>
    <cellStyle name="Cálculo 2 3 7 20 2 4" xfId="20009" xr:uid="{00000000-0005-0000-0000-00003F270000}"/>
    <cellStyle name="Cálculo 2 3 7 20 3" xfId="24582" xr:uid="{00000000-0005-0000-0000-000040270000}"/>
    <cellStyle name="Cálculo 2 3 7 20 4" xfId="30112" xr:uid="{00000000-0005-0000-0000-000041270000}"/>
    <cellStyle name="Cálculo 2 3 7 20 5" xfId="15681" xr:uid="{00000000-0005-0000-0000-000042270000}"/>
    <cellStyle name="Cálculo 2 3 7 21" xfId="1712" xr:uid="{00000000-0005-0000-0000-000043270000}"/>
    <cellStyle name="Cálculo 2 3 7 21 2" xfId="10938" xr:uid="{00000000-0005-0000-0000-000044270000}"/>
    <cellStyle name="Cálculo 2 3 7 21 2 2" xfId="33240" xr:uid="{00000000-0005-0000-0000-000045270000}"/>
    <cellStyle name="Cálculo 2 3 7 21 2 3" xfId="37787" xr:uid="{00000000-0005-0000-0000-000046270000}"/>
    <cellStyle name="Cálculo 2 3 7 21 2 4" xfId="20010" xr:uid="{00000000-0005-0000-0000-000047270000}"/>
    <cellStyle name="Cálculo 2 3 7 21 3" xfId="24583" xr:uid="{00000000-0005-0000-0000-000048270000}"/>
    <cellStyle name="Cálculo 2 3 7 21 4" xfId="30111" xr:uid="{00000000-0005-0000-0000-000049270000}"/>
    <cellStyle name="Cálculo 2 3 7 21 5" xfId="15682" xr:uid="{00000000-0005-0000-0000-00004A270000}"/>
    <cellStyle name="Cálculo 2 3 7 22" xfId="1713" xr:uid="{00000000-0005-0000-0000-00004B270000}"/>
    <cellStyle name="Cálculo 2 3 7 22 2" xfId="10939" xr:uid="{00000000-0005-0000-0000-00004C270000}"/>
    <cellStyle name="Cálculo 2 3 7 22 2 2" xfId="33241" xr:uid="{00000000-0005-0000-0000-00004D270000}"/>
    <cellStyle name="Cálculo 2 3 7 22 2 3" xfId="37788" xr:uid="{00000000-0005-0000-0000-00004E270000}"/>
    <cellStyle name="Cálculo 2 3 7 22 2 4" xfId="20011" xr:uid="{00000000-0005-0000-0000-00004F270000}"/>
    <cellStyle name="Cálculo 2 3 7 22 3" xfId="24584" xr:uid="{00000000-0005-0000-0000-000050270000}"/>
    <cellStyle name="Cálculo 2 3 7 22 4" xfId="30110" xr:uid="{00000000-0005-0000-0000-000051270000}"/>
    <cellStyle name="Cálculo 2 3 7 22 5" xfId="15683" xr:uid="{00000000-0005-0000-0000-000052270000}"/>
    <cellStyle name="Cálculo 2 3 7 23" xfId="1714" xr:uid="{00000000-0005-0000-0000-000053270000}"/>
    <cellStyle name="Cálculo 2 3 7 23 2" xfId="10940" xr:uid="{00000000-0005-0000-0000-000054270000}"/>
    <cellStyle name="Cálculo 2 3 7 23 2 2" xfId="33242" xr:uid="{00000000-0005-0000-0000-000055270000}"/>
    <cellStyle name="Cálculo 2 3 7 23 2 3" xfId="37789" xr:uid="{00000000-0005-0000-0000-000056270000}"/>
    <cellStyle name="Cálculo 2 3 7 23 2 4" xfId="20012" xr:uid="{00000000-0005-0000-0000-000057270000}"/>
    <cellStyle name="Cálculo 2 3 7 23 3" xfId="24585" xr:uid="{00000000-0005-0000-0000-000058270000}"/>
    <cellStyle name="Cálculo 2 3 7 23 4" xfId="30109" xr:uid="{00000000-0005-0000-0000-000059270000}"/>
    <cellStyle name="Cálculo 2 3 7 23 5" xfId="15684" xr:uid="{00000000-0005-0000-0000-00005A270000}"/>
    <cellStyle name="Cálculo 2 3 7 24" xfId="1715" xr:uid="{00000000-0005-0000-0000-00005B270000}"/>
    <cellStyle name="Cálculo 2 3 7 24 2" xfId="10941" xr:uid="{00000000-0005-0000-0000-00005C270000}"/>
    <cellStyle name="Cálculo 2 3 7 24 2 2" xfId="33243" xr:uid="{00000000-0005-0000-0000-00005D270000}"/>
    <cellStyle name="Cálculo 2 3 7 24 2 3" xfId="37790" xr:uid="{00000000-0005-0000-0000-00005E270000}"/>
    <cellStyle name="Cálculo 2 3 7 24 2 4" xfId="20013" xr:uid="{00000000-0005-0000-0000-00005F270000}"/>
    <cellStyle name="Cálculo 2 3 7 24 3" xfId="24586" xr:uid="{00000000-0005-0000-0000-000060270000}"/>
    <cellStyle name="Cálculo 2 3 7 24 4" xfId="30108" xr:uid="{00000000-0005-0000-0000-000061270000}"/>
    <cellStyle name="Cálculo 2 3 7 24 5" xfId="15685" xr:uid="{00000000-0005-0000-0000-000062270000}"/>
    <cellStyle name="Cálculo 2 3 7 25" xfId="1716" xr:uid="{00000000-0005-0000-0000-000063270000}"/>
    <cellStyle name="Cálculo 2 3 7 25 2" xfId="10942" xr:uid="{00000000-0005-0000-0000-000064270000}"/>
    <cellStyle name="Cálculo 2 3 7 25 2 2" xfId="33244" xr:uid="{00000000-0005-0000-0000-000065270000}"/>
    <cellStyle name="Cálculo 2 3 7 25 2 3" xfId="37791" xr:uid="{00000000-0005-0000-0000-000066270000}"/>
    <cellStyle name="Cálculo 2 3 7 25 2 4" xfId="20014" xr:uid="{00000000-0005-0000-0000-000067270000}"/>
    <cellStyle name="Cálculo 2 3 7 25 3" xfId="24587" xr:uid="{00000000-0005-0000-0000-000068270000}"/>
    <cellStyle name="Cálculo 2 3 7 25 4" xfId="30107" xr:uid="{00000000-0005-0000-0000-000069270000}"/>
    <cellStyle name="Cálculo 2 3 7 25 5" xfId="15686" xr:uid="{00000000-0005-0000-0000-00006A270000}"/>
    <cellStyle name="Cálculo 2 3 7 26" xfId="1717" xr:uid="{00000000-0005-0000-0000-00006B270000}"/>
    <cellStyle name="Cálculo 2 3 7 26 2" xfId="10943" xr:uid="{00000000-0005-0000-0000-00006C270000}"/>
    <cellStyle name="Cálculo 2 3 7 26 2 2" xfId="33245" xr:uid="{00000000-0005-0000-0000-00006D270000}"/>
    <cellStyle name="Cálculo 2 3 7 26 2 3" xfId="37792" xr:uid="{00000000-0005-0000-0000-00006E270000}"/>
    <cellStyle name="Cálculo 2 3 7 26 2 4" xfId="20015" xr:uid="{00000000-0005-0000-0000-00006F270000}"/>
    <cellStyle name="Cálculo 2 3 7 26 3" xfId="24588" xr:uid="{00000000-0005-0000-0000-000070270000}"/>
    <cellStyle name="Cálculo 2 3 7 26 4" xfId="30106" xr:uid="{00000000-0005-0000-0000-000071270000}"/>
    <cellStyle name="Cálculo 2 3 7 26 5" xfId="15687" xr:uid="{00000000-0005-0000-0000-000072270000}"/>
    <cellStyle name="Cálculo 2 3 7 27" xfId="1718" xr:uid="{00000000-0005-0000-0000-000073270000}"/>
    <cellStyle name="Cálculo 2 3 7 27 2" xfId="10944" xr:uid="{00000000-0005-0000-0000-000074270000}"/>
    <cellStyle name="Cálculo 2 3 7 27 2 2" xfId="33246" xr:uid="{00000000-0005-0000-0000-000075270000}"/>
    <cellStyle name="Cálculo 2 3 7 27 2 3" xfId="37793" xr:uid="{00000000-0005-0000-0000-000076270000}"/>
    <cellStyle name="Cálculo 2 3 7 27 2 4" xfId="20016" xr:uid="{00000000-0005-0000-0000-000077270000}"/>
    <cellStyle name="Cálculo 2 3 7 27 3" xfId="24589" xr:uid="{00000000-0005-0000-0000-000078270000}"/>
    <cellStyle name="Cálculo 2 3 7 27 4" xfId="30105" xr:uid="{00000000-0005-0000-0000-000079270000}"/>
    <cellStyle name="Cálculo 2 3 7 27 5" xfId="15688" xr:uid="{00000000-0005-0000-0000-00007A270000}"/>
    <cellStyle name="Cálculo 2 3 7 28" xfId="1719" xr:uid="{00000000-0005-0000-0000-00007B270000}"/>
    <cellStyle name="Cálculo 2 3 7 28 2" xfId="10945" xr:uid="{00000000-0005-0000-0000-00007C270000}"/>
    <cellStyle name="Cálculo 2 3 7 28 2 2" xfId="33247" xr:uid="{00000000-0005-0000-0000-00007D270000}"/>
    <cellStyle name="Cálculo 2 3 7 28 2 3" xfId="37794" xr:uid="{00000000-0005-0000-0000-00007E270000}"/>
    <cellStyle name="Cálculo 2 3 7 28 2 4" xfId="20017" xr:uid="{00000000-0005-0000-0000-00007F270000}"/>
    <cellStyle name="Cálculo 2 3 7 28 3" xfId="24590" xr:uid="{00000000-0005-0000-0000-000080270000}"/>
    <cellStyle name="Cálculo 2 3 7 28 4" xfId="30104" xr:uid="{00000000-0005-0000-0000-000081270000}"/>
    <cellStyle name="Cálculo 2 3 7 28 5" xfId="15689" xr:uid="{00000000-0005-0000-0000-000082270000}"/>
    <cellStyle name="Cálculo 2 3 7 29" xfId="1662" xr:uid="{00000000-0005-0000-0000-000083270000}"/>
    <cellStyle name="Cálculo 2 3 7 29 2" xfId="10888" xr:uid="{00000000-0005-0000-0000-000084270000}"/>
    <cellStyle name="Cálculo 2 3 7 29 2 2" xfId="33190" xr:uid="{00000000-0005-0000-0000-000085270000}"/>
    <cellStyle name="Cálculo 2 3 7 29 2 3" xfId="37737" xr:uid="{00000000-0005-0000-0000-000086270000}"/>
    <cellStyle name="Cálculo 2 3 7 29 2 4" xfId="19960" xr:uid="{00000000-0005-0000-0000-000087270000}"/>
    <cellStyle name="Cálculo 2 3 7 29 3" xfId="24533" xr:uid="{00000000-0005-0000-0000-000088270000}"/>
    <cellStyle name="Cálculo 2 3 7 29 4" xfId="30160" xr:uid="{00000000-0005-0000-0000-000089270000}"/>
    <cellStyle name="Cálculo 2 3 7 29 5" xfId="15632" xr:uid="{00000000-0005-0000-0000-00008A270000}"/>
    <cellStyle name="Cálculo 2 3 7 3" xfId="1720" xr:uid="{00000000-0005-0000-0000-00008B270000}"/>
    <cellStyle name="Cálculo 2 3 7 3 2" xfId="10946" xr:uid="{00000000-0005-0000-0000-00008C270000}"/>
    <cellStyle name="Cálculo 2 3 7 3 2 2" xfId="33248" xr:uid="{00000000-0005-0000-0000-00008D270000}"/>
    <cellStyle name="Cálculo 2 3 7 3 2 3" xfId="37795" xr:uid="{00000000-0005-0000-0000-00008E270000}"/>
    <cellStyle name="Cálculo 2 3 7 3 2 4" xfId="20018" xr:uid="{00000000-0005-0000-0000-00008F270000}"/>
    <cellStyle name="Cálculo 2 3 7 3 3" xfId="24591" xr:uid="{00000000-0005-0000-0000-000090270000}"/>
    <cellStyle name="Cálculo 2 3 7 3 4" xfId="30103" xr:uid="{00000000-0005-0000-0000-000091270000}"/>
    <cellStyle name="Cálculo 2 3 7 3 5" xfId="15690" xr:uid="{00000000-0005-0000-0000-000092270000}"/>
    <cellStyle name="Cálculo 2 3 7 30" xfId="9599" xr:uid="{00000000-0005-0000-0000-000093270000}"/>
    <cellStyle name="Cálculo 2 3 7 30 2" xfId="13891" xr:uid="{00000000-0005-0000-0000-000094270000}"/>
    <cellStyle name="Cálculo 2 3 7 30 2 2" xfId="36193" xr:uid="{00000000-0005-0000-0000-000095270000}"/>
    <cellStyle name="Cálculo 2 3 7 30 2 3" xfId="40740" xr:uid="{00000000-0005-0000-0000-000096270000}"/>
    <cellStyle name="Cálculo 2 3 7 30 2 4" xfId="22963" xr:uid="{00000000-0005-0000-0000-000097270000}"/>
    <cellStyle name="Cálculo 2 3 7 30 3" xfId="31901" xr:uid="{00000000-0005-0000-0000-000098270000}"/>
    <cellStyle name="Cálculo 2 3 7 30 4" xfId="36448" xr:uid="{00000000-0005-0000-0000-000099270000}"/>
    <cellStyle name="Cálculo 2 3 7 30 5" xfId="18671" xr:uid="{00000000-0005-0000-0000-00009A270000}"/>
    <cellStyle name="Cálculo 2 3 7 31" xfId="23161" xr:uid="{00000000-0005-0000-0000-00009B270000}"/>
    <cellStyle name="Cálculo 2 3 7 32" xfId="31524" xr:uid="{00000000-0005-0000-0000-00009C270000}"/>
    <cellStyle name="Cálculo 2 3 7 33" xfId="14260" xr:uid="{00000000-0005-0000-0000-00009D270000}"/>
    <cellStyle name="Cálculo 2 3 7 4" xfId="1721" xr:uid="{00000000-0005-0000-0000-00009E270000}"/>
    <cellStyle name="Cálculo 2 3 7 4 2" xfId="10947" xr:uid="{00000000-0005-0000-0000-00009F270000}"/>
    <cellStyle name="Cálculo 2 3 7 4 2 2" xfId="33249" xr:uid="{00000000-0005-0000-0000-0000A0270000}"/>
    <cellStyle name="Cálculo 2 3 7 4 2 3" xfId="37796" xr:uid="{00000000-0005-0000-0000-0000A1270000}"/>
    <cellStyle name="Cálculo 2 3 7 4 2 4" xfId="20019" xr:uid="{00000000-0005-0000-0000-0000A2270000}"/>
    <cellStyle name="Cálculo 2 3 7 4 3" xfId="24592" xr:uid="{00000000-0005-0000-0000-0000A3270000}"/>
    <cellStyle name="Cálculo 2 3 7 4 4" xfId="30101" xr:uid="{00000000-0005-0000-0000-0000A4270000}"/>
    <cellStyle name="Cálculo 2 3 7 4 5" xfId="15691" xr:uid="{00000000-0005-0000-0000-0000A5270000}"/>
    <cellStyle name="Cálculo 2 3 7 5" xfId="1722" xr:uid="{00000000-0005-0000-0000-0000A6270000}"/>
    <cellStyle name="Cálculo 2 3 7 5 2" xfId="10948" xr:uid="{00000000-0005-0000-0000-0000A7270000}"/>
    <cellStyle name="Cálculo 2 3 7 5 2 2" xfId="33250" xr:uid="{00000000-0005-0000-0000-0000A8270000}"/>
    <cellStyle name="Cálculo 2 3 7 5 2 3" xfId="37797" xr:uid="{00000000-0005-0000-0000-0000A9270000}"/>
    <cellStyle name="Cálculo 2 3 7 5 2 4" xfId="20020" xr:uid="{00000000-0005-0000-0000-0000AA270000}"/>
    <cellStyle name="Cálculo 2 3 7 5 3" xfId="24593" xr:uid="{00000000-0005-0000-0000-0000AB270000}"/>
    <cellStyle name="Cálculo 2 3 7 5 4" xfId="30100" xr:uid="{00000000-0005-0000-0000-0000AC270000}"/>
    <cellStyle name="Cálculo 2 3 7 5 5" xfId="15692" xr:uid="{00000000-0005-0000-0000-0000AD270000}"/>
    <cellStyle name="Cálculo 2 3 7 6" xfId="1723" xr:uid="{00000000-0005-0000-0000-0000AE270000}"/>
    <cellStyle name="Cálculo 2 3 7 6 2" xfId="10949" xr:uid="{00000000-0005-0000-0000-0000AF270000}"/>
    <cellStyle name="Cálculo 2 3 7 6 2 2" xfId="33251" xr:uid="{00000000-0005-0000-0000-0000B0270000}"/>
    <cellStyle name="Cálculo 2 3 7 6 2 3" xfId="37798" xr:uid="{00000000-0005-0000-0000-0000B1270000}"/>
    <cellStyle name="Cálculo 2 3 7 6 2 4" xfId="20021" xr:uid="{00000000-0005-0000-0000-0000B2270000}"/>
    <cellStyle name="Cálculo 2 3 7 6 3" xfId="24594" xr:uid="{00000000-0005-0000-0000-0000B3270000}"/>
    <cellStyle name="Cálculo 2 3 7 6 4" xfId="30099" xr:uid="{00000000-0005-0000-0000-0000B4270000}"/>
    <cellStyle name="Cálculo 2 3 7 6 5" xfId="15693" xr:uid="{00000000-0005-0000-0000-0000B5270000}"/>
    <cellStyle name="Cálculo 2 3 7 7" xfId="1724" xr:uid="{00000000-0005-0000-0000-0000B6270000}"/>
    <cellStyle name="Cálculo 2 3 7 7 2" xfId="10950" xr:uid="{00000000-0005-0000-0000-0000B7270000}"/>
    <cellStyle name="Cálculo 2 3 7 7 2 2" xfId="33252" xr:uid="{00000000-0005-0000-0000-0000B8270000}"/>
    <cellStyle name="Cálculo 2 3 7 7 2 3" xfId="37799" xr:uid="{00000000-0005-0000-0000-0000B9270000}"/>
    <cellStyle name="Cálculo 2 3 7 7 2 4" xfId="20022" xr:uid="{00000000-0005-0000-0000-0000BA270000}"/>
    <cellStyle name="Cálculo 2 3 7 7 3" xfId="24595" xr:uid="{00000000-0005-0000-0000-0000BB270000}"/>
    <cellStyle name="Cálculo 2 3 7 7 4" xfId="30098" xr:uid="{00000000-0005-0000-0000-0000BC270000}"/>
    <cellStyle name="Cálculo 2 3 7 7 5" xfId="15694" xr:uid="{00000000-0005-0000-0000-0000BD270000}"/>
    <cellStyle name="Cálculo 2 3 7 8" xfId="1725" xr:uid="{00000000-0005-0000-0000-0000BE270000}"/>
    <cellStyle name="Cálculo 2 3 7 8 2" xfId="10951" xr:uid="{00000000-0005-0000-0000-0000BF270000}"/>
    <cellStyle name="Cálculo 2 3 7 8 2 2" xfId="33253" xr:uid="{00000000-0005-0000-0000-0000C0270000}"/>
    <cellStyle name="Cálculo 2 3 7 8 2 3" xfId="37800" xr:uid="{00000000-0005-0000-0000-0000C1270000}"/>
    <cellStyle name="Cálculo 2 3 7 8 2 4" xfId="20023" xr:uid="{00000000-0005-0000-0000-0000C2270000}"/>
    <cellStyle name="Cálculo 2 3 7 8 3" xfId="24596" xr:uid="{00000000-0005-0000-0000-0000C3270000}"/>
    <cellStyle name="Cálculo 2 3 7 8 4" xfId="30097" xr:uid="{00000000-0005-0000-0000-0000C4270000}"/>
    <cellStyle name="Cálculo 2 3 7 8 5" xfId="15695" xr:uid="{00000000-0005-0000-0000-0000C5270000}"/>
    <cellStyle name="Cálculo 2 3 7 9" xfId="1726" xr:uid="{00000000-0005-0000-0000-0000C6270000}"/>
    <cellStyle name="Cálculo 2 3 7 9 2" xfId="10952" xr:uid="{00000000-0005-0000-0000-0000C7270000}"/>
    <cellStyle name="Cálculo 2 3 7 9 2 2" xfId="33254" xr:uid="{00000000-0005-0000-0000-0000C8270000}"/>
    <cellStyle name="Cálculo 2 3 7 9 2 3" xfId="37801" xr:uid="{00000000-0005-0000-0000-0000C9270000}"/>
    <cellStyle name="Cálculo 2 3 7 9 2 4" xfId="20024" xr:uid="{00000000-0005-0000-0000-0000CA270000}"/>
    <cellStyle name="Cálculo 2 3 7 9 3" xfId="24597" xr:uid="{00000000-0005-0000-0000-0000CB270000}"/>
    <cellStyle name="Cálculo 2 3 7 9 4" xfId="30096" xr:uid="{00000000-0005-0000-0000-0000CC270000}"/>
    <cellStyle name="Cálculo 2 3 7 9 5" xfId="15696" xr:uid="{00000000-0005-0000-0000-0000CD270000}"/>
    <cellStyle name="Cálculo 2 3 8" xfId="124" xr:uid="{00000000-0005-0000-0000-0000CE270000}"/>
    <cellStyle name="Cálculo 2 3 8 10" xfId="1728" xr:uid="{00000000-0005-0000-0000-0000CF270000}"/>
    <cellStyle name="Cálculo 2 3 8 10 2" xfId="10954" xr:uid="{00000000-0005-0000-0000-0000D0270000}"/>
    <cellStyle name="Cálculo 2 3 8 10 2 2" xfId="33256" xr:uid="{00000000-0005-0000-0000-0000D1270000}"/>
    <cellStyle name="Cálculo 2 3 8 10 2 3" xfId="37803" xr:uid="{00000000-0005-0000-0000-0000D2270000}"/>
    <cellStyle name="Cálculo 2 3 8 10 2 4" xfId="20026" xr:uid="{00000000-0005-0000-0000-0000D3270000}"/>
    <cellStyle name="Cálculo 2 3 8 10 3" xfId="24599" xr:uid="{00000000-0005-0000-0000-0000D4270000}"/>
    <cellStyle name="Cálculo 2 3 8 10 4" xfId="30094" xr:uid="{00000000-0005-0000-0000-0000D5270000}"/>
    <cellStyle name="Cálculo 2 3 8 10 5" xfId="15698" xr:uid="{00000000-0005-0000-0000-0000D6270000}"/>
    <cellStyle name="Cálculo 2 3 8 11" xfId="1729" xr:uid="{00000000-0005-0000-0000-0000D7270000}"/>
    <cellStyle name="Cálculo 2 3 8 11 2" xfId="10955" xr:uid="{00000000-0005-0000-0000-0000D8270000}"/>
    <cellStyle name="Cálculo 2 3 8 11 2 2" xfId="33257" xr:uid="{00000000-0005-0000-0000-0000D9270000}"/>
    <cellStyle name="Cálculo 2 3 8 11 2 3" xfId="37804" xr:uid="{00000000-0005-0000-0000-0000DA270000}"/>
    <cellStyle name="Cálculo 2 3 8 11 2 4" xfId="20027" xr:uid="{00000000-0005-0000-0000-0000DB270000}"/>
    <cellStyle name="Cálculo 2 3 8 11 3" xfId="24600" xr:uid="{00000000-0005-0000-0000-0000DC270000}"/>
    <cellStyle name="Cálculo 2 3 8 11 4" xfId="30093" xr:uid="{00000000-0005-0000-0000-0000DD270000}"/>
    <cellStyle name="Cálculo 2 3 8 11 5" xfId="15699" xr:uid="{00000000-0005-0000-0000-0000DE270000}"/>
    <cellStyle name="Cálculo 2 3 8 12" xfId="1730" xr:uid="{00000000-0005-0000-0000-0000DF270000}"/>
    <cellStyle name="Cálculo 2 3 8 12 2" xfId="10956" xr:uid="{00000000-0005-0000-0000-0000E0270000}"/>
    <cellStyle name="Cálculo 2 3 8 12 2 2" xfId="33258" xr:uid="{00000000-0005-0000-0000-0000E1270000}"/>
    <cellStyle name="Cálculo 2 3 8 12 2 3" xfId="37805" xr:uid="{00000000-0005-0000-0000-0000E2270000}"/>
    <cellStyle name="Cálculo 2 3 8 12 2 4" xfId="20028" xr:uid="{00000000-0005-0000-0000-0000E3270000}"/>
    <cellStyle name="Cálculo 2 3 8 12 3" xfId="24601" xr:uid="{00000000-0005-0000-0000-0000E4270000}"/>
    <cellStyle name="Cálculo 2 3 8 12 4" xfId="30092" xr:uid="{00000000-0005-0000-0000-0000E5270000}"/>
    <cellStyle name="Cálculo 2 3 8 12 5" xfId="15700" xr:uid="{00000000-0005-0000-0000-0000E6270000}"/>
    <cellStyle name="Cálculo 2 3 8 13" xfId="1731" xr:uid="{00000000-0005-0000-0000-0000E7270000}"/>
    <cellStyle name="Cálculo 2 3 8 13 2" xfId="10957" xr:uid="{00000000-0005-0000-0000-0000E8270000}"/>
    <cellStyle name="Cálculo 2 3 8 13 2 2" xfId="33259" xr:uid="{00000000-0005-0000-0000-0000E9270000}"/>
    <cellStyle name="Cálculo 2 3 8 13 2 3" xfId="37806" xr:uid="{00000000-0005-0000-0000-0000EA270000}"/>
    <cellStyle name="Cálculo 2 3 8 13 2 4" xfId="20029" xr:uid="{00000000-0005-0000-0000-0000EB270000}"/>
    <cellStyle name="Cálculo 2 3 8 13 3" xfId="24602" xr:uid="{00000000-0005-0000-0000-0000EC270000}"/>
    <cellStyle name="Cálculo 2 3 8 13 4" xfId="30090" xr:uid="{00000000-0005-0000-0000-0000ED270000}"/>
    <cellStyle name="Cálculo 2 3 8 13 5" xfId="15701" xr:uid="{00000000-0005-0000-0000-0000EE270000}"/>
    <cellStyle name="Cálculo 2 3 8 14" xfId="1732" xr:uid="{00000000-0005-0000-0000-0000EF270000}"/>
    <cellStyle name="Cálculo 2 3 8 14 2" xfId="10958" xr:uid="{00000000-0005-0000-0000-0000F0270000}"/>
    <cellStyle name="Cálculo 2 3 8 14 2 2" xfId="33260" xr:uid="{00000000-0005-0000-0000-0000F1270000}"/>
    <cellStyle name="Cálculo 2 3 8 14 2 3" xfId="37807" xr:uid="{00000000-0005-0000-0000-0000F2270000}"/>
    <cellStyle name="Cálculo 2 3 8 14 2 4" xfId="20030" xr:uid="{00000000-0005-0000-0000-0000F3270000}"/>
    <cellStyle name="Cálculo 2 3 8 14 3" xfId="24603" xr:uid="{00000000-0005-0000-0000-0000F4270000}"/>
    <cellStyle name="Cálculo 2 3 8 14 4" xfId="30089" xr:uid="{00000000-0005-0000-0000-0000F5270000}"/>
    <cellStyle name="Cálculo 2 3 8 14 5" xfId="15702" xr:uid="{00000000-0005-0000-0000-0000F6270000}"/>
    <cellStyle name="Cálculo 2 3 8 15" xfId="1733" xr:uid="{00000000-0005-0000-0000-0000F7270000}"/>
    <cellStyle name="Cálculo 2 3 8 15 2" xfId="10959" xr:uid="{00000000-0005-0000-0000-0000F8270000}"/>
    <cellStyle name="Cálculo 2 3 8 15 2 2" xfId="33261" xr:uid="{00000000-0005-0000-0000-0000F9270000}"/>
    <cellStyle name="Cálculo 2 3 8 15 2 3" xfId="37808" xr:uid="{00000000-0005-0000-0000-0000FA270000}"/>
    <cellStyle name="Cálculo 2 3 8 15 2 4" xfId="20031" xr:uid="{00000000-0005-0000-0000-0000FB270000}"/>
    <cellStyle name="Cálculo 2 3 8 15 3" xfId="24604" xr:uid="{00000000-0005-0000-0000-0000FC270000}"/>
    <cellStyle name="Cálculo 2 3 8 15 4" xfId="30088" xr:uid="{00000000-0005-0000-0000-0000FD270000}"/>
    <cellStyle name="Cálculo 2 3 8 15 5" xfId="15703" xr:uid="{00000000-0005-0000-0000-0000FE270000}"/>
    <cellStyle name="Cálculo 2 3 8 16" xfId="1734" xr:uid="{00000000-0005-0000-0000-0000FF270000}"/>
    <cellStyle name="Cálculo 2 3 8 16 2" xfId="10960" xr:uid="{00000000-0005-0000-0000-000000280000}"/>
    <cellStyle name="Cálculo 2 3 8 16 2 2" xfId="33262" xr:uid="{00000000-0005-0000-0000-000001280000}"/>
    <cellStyle name="Cálculo 2 3 8 16 2 3" xfId="37809" xr:uid="{00000000-0005-0000-0000-000002280000}"/>
    <cellStyle name="Cálculo 2 3 8 16 2 4" xfId="20032" xr:uid="{00000000-0005-0000-0000-000003280000}"/>
    <cellStyle name="Cálculo 2 3 8 16 3" xfId="24605" xr:uid="{00000000-0005-0000-0000-000004280000}"/>
    <cellStyle name="Cálculo 2 3 8 16 4" xfId="30087" xr:uid="{00000000-0005-0000-0000-000005280000}"/>
    <cellStyle name="Cálculo 2 3 8 16 5" xfId="15704" xr:uid="{00000000-0005-0000-0000-000006280000}"/>
    <cellStyle name="Cálculo 2 3 8 17" xfId="1735" xr:uid="{00000000-0005-0000-0000-000007280000}"/>
    <cellStyle name="Cálculo 2 3 8 17 2" xfId="10961" xr:uid="{00000000-0005-0000-0000-000008280000}"/>
    <cellStyle name="Cálculo 2 3 8 17 2 2" xfId="33263" xr:uid="{00000000-0005-0000-0000-000009280000}"/>
    <cellStyle name="Cálculo 2 3 8 17 2 3" xfId="37810" xr:uid="{00000000-0005-0000-0000-00000A280000}"/>
    <cellStyle name="Cálculo 2 3 8 17 2 4" xfId="20033" xr:uid="{00000000-0005-0000-0000-00000B280000}"/>
    <cellStyle name="Cálculo 2 3 8 17 3" xfId="24606" xr:uid="{00000000-0005-0000-0000-00000C280000}"/>
    <cellStyle name="Cálculo 2 3 8 17 4" xfId="30086" xr:uid="{00000000-0005-0000-0000-00000D280000}"/>
    <cellStyle name="Cálculo 2 3 8 17 5" xfId="15705" xr:uid="{00000000-0005-0000-0000-00000E280000}"/>
    <cellStyle name="Cálculo 2 3 8 18" xfId="1736" xr:uid="{00000000-0005-0000-0000-00000F280000}"/>
    <cellStyle name="Cálculo 2 3 8 18 2" xfId="10962" xr:uid="{00000000-0005-0000-0000-000010280000}"/>
    <cellStyle name="Cálculo 2 3 8 18 2 2" xfId="33264" xr:uid="{00000000-0005-0000-0000-000011280000}"/>
    <cellStyle name="Cálculo 2 3 8 18 2 3" xfId="37811" xr:uid="{00000000-0005-0000-0000-000012280000}"/>
    <cellStyle name="Cálculo 2 3 8 18 2 4" xfId="20034" xr:uid="{00000000-0005-0000-0000-000013280000}"/>
    <cellStyle name="Cálculo 2 3 8 18 3" xfId="24607" xr:uid="{00000000-0005-0000-0000-000014280000}"/>
    <cellStyle name="Cálculo 2 3 8 18 4" xfId="30085" xr:uid="{00000000-0005-0000-0000-000015280000}"/>
    <cellStyle name="Cálculo 2 3 8 18 5" xfId="15706" xr:uid="{00000000-0005-0000-0000-000016280000}"/>
    <cellStyle name="Cálculo 2 3 8 19" xfId="1737" xr:uid="{00000000-0005-0000-0000-000017280000}"/>
    <cellStyle name="Cálculo 2 3 8 19 2" xfId="10963" xr:uid="{00000000-0005-0000-0000-000018280000}"/>
    <cellStyle name="Cálculo 2 3 8 19 2 2" xfId="33265" xr:uid="{00000000-0005-0000-0000-000019280000}"/>
    <cellStyle name="Cálculo 2 3 8 19 2 3" xfId="37812" xr:uid="{00000000-0005-0000-0000-00001A280000}"/>
    <cellStyle name="Cálculo 2 3 8 19 2 4" xfId="20035" xr:uid="{00000000-0005-0000-0000-00001B280000}"/>
    <cellStyle name="Cálculo 2 3 8 19 3" xfId="24608" xr:uid="{00000000-0005-0000-0000-00001C280000}"/>
    <cellStyle name="Cálculo 2 3 8 19 4" xfId="30084" xr:uid="{00000000-0005-0000-0000-00001D280000}"/>
    <cellStyle name="Cálculo 2 3 8 19 5" xfId="15707" xr:uid="{00000000-0005-0000-0000-00001E280000}"/>
    <cellStyle name="Cálculo 2 3 8 2" xfId="1738" xr:uid="{00000000-0005-0000-0000-00001F280000}"/>
    <cellStyle name="Cálculo 2 3 8 2 2" xfId="10964" xr:uid="{00000000-0005-0000-0000-000020280000}"/>
    <cellStyle name="Cálculo 2 3 8 2 2 2" xfId="33266" xr:uid="{00000000-0005-0000-0000-000021280000}"/>
    <cellStyle name="Cálculo 2 3 8 2 2 3" xfId="37813" xr:uid="{00000000-0005-0000-0000-000022280000}"/>
    <cellStyle name="Cálculo 2 3 8 2 2 4" xfId="20036" xr:uid="{00000000-0005-0000-0000-000023280000}"/>
    <cellStyle name="Cálculo 2 3 8 2 3" xfId="24609" xr:uid="{00000000-0005-0000-0000-000024280000}"/>
    <cellStyle name="Cálculo 2 3 8 2 4" xfId="30026" xr:uid="{00000000-0005-0000-0000-000025280000}"/>
    <cellStyle name="Cálculo 2 3 8 2 5" xfId="15708" xr:uid="{00000000-0005-0000-0000-000026280000}"/>
    <cellStyle name="Cálculo 2 3 8 20" xfId="1739" xr:uid="{00000000-0005-0000-0000-000027280000}"/>
    <cellStyle name="Cálculo 2 3 8 20 2" xfId="10965" xr:uid="{00000000-0005-0000-0000-000028280000}"/>
    <cellStyle name="Cálculo 2 3 8 20 2 2" xfId="33267" xr:uid="{00000000-0005-0000-0000-000029280000}"/>
    <cellStyle name="Cálculo 2 3 8 20 2 3" xfId="37814" xr:uid="{00000000-0005-0000-0000-00002A280000}"/>
    <cellStyle name="Cálculo 2 3 8 20 2 4" xfId="20037" xr:uid="{00000000-0005-0000-0000-00002B280000}"/>
    <cellStyle name="Cálculo 2 3 8 20 3" xfId="24610" xr:uid="{00000000-0005-0000-0000-00002C280000}"/>
    <cellStyle name="Cálculo 2 3 8 20 4" xfId="30083" xr:uid="{00000000-0005-0000-0000-00002D280000}"/>
    <cellStyle name="Cálculo 2 3 8 20 5" xfId="15709" xr:uid="{00000000-0005-0000-0000-00002E280000}"/>
    <cellStyle name="Cálculo 2 3 8 21" xfId="1740" xr:uid="{00000000-0005-0000-0000-00002F280000}"/>
    <cellStyle name="Cálculo 2 3 8 21 2" xfId="10966" xr:uid="{00000000-0005-0000-0000-000030280000}"/>
    <cellStyle name="Cálculo 2 3 8 21 2 2" xfId="33268" xr:uid="{00000000-0005-0000-0000-000031280000}"/>
    <cellStyle name="Cálculo 2 3 8 21 2 3" xfId="37815" xr:uid="{00000000-0005-0000-0000-000032280000}"/>
    <cellStyle name="Cálculo 2 3 8 21 2 4" xfId="20038" xr:uid="{00000000-0005-0000-0000-000033280000}"/>
    <cellStyle name="Cálculo 2 3 8 21 3" xfId="24611" xr:uid="{00000000-0005-0000-0000-000034280000}"/>
    <cellStyle name="Cálculo 2 3 8 21 4" xfId="30082" xr:uid="{00000000-0005-0000-0000-000035280000}"/>
    <cellStyle name="Cálculo 2 3 8 21 5" xfId="15710" xr:uid="{00000000-0005-0000-0000-000036280000}"/>
    <cellStyle name="Cálculo 2 3 8 22" xfId="1741" xr:uid="{00000000-0005-0000-0000-000037280000}"/>
    <cellStyle name="Cálculo 2 3 8 22 2" xfId="10967" xr:uid="{00000000-0005-0000-0000-000038280000}"/>
    <cellStyle name="Cálculo 2 3 8 22 2 2" xfId="33269" xr:uid="{00000000-0005-0000-0000-000039280000}"/>
    <cellStyle name="Cálculo 2 3 8 22 2 3" xfId="37816" xr:uid="{00000000-0005-0000-0000-00003A280000}"/>
    <cellStyle name="Cálculo 2 3 8 22 2 4" xfId="20039" xr:uid="{00000000-0005-0000-0000-00003B280000}"/>
    <cellStyle name="Cálculo 2 3 8 22 3" xfId="24612" xr:uid="{00000000-0005-0000-0000-00003C280000}"/>
    <cellStyle name="Cálculo 2 3 8 22 4" xfId="30081" xr:uid="{00000000-0005-0000-0000-00003D280000}"/>
    <cellStyle name="Cálculo 2 3 8 22 5" xfId="15711" xr:uid="{00000000-0005-0000-0000-00003E280000}"/>
    <cellStyle name="Cálculo 2 3 8 23" xfId="1742" xr:uid="{00000000-0005-0000-0000-00003F280000}"/>
    <cellStyle name="Cálculo 2 3 8 23 2" xfId="10968" xr:uid="{00000000-0005-0000-0000-000040280000}"/>
    <cellStyle name="Cálculo 2 3 8 23 2 2" xfId="33270" xr:uid="{00000000-0005-0000-0000-000041280000}"/>
    <cellStyle name="Cálculo 2 3 8 23 2 3" xfId="37817" xr:uid="{00000000-0005-0000-0000-000042280000}"/>
    <cellStyle name="Cálculo 2 3 8 23 2 4" xfId="20040" xr:uid="{00000000-0005-0000-0000-000043280000}"/>
    <cellStyle name="Cálculo 2 3 8 23 3" xfId="24613" xr:uid="{00000000-0005-0000-0000-000044280000}"/>
    <cellStyle name="Cálculo 2 3 8 23 4" xfId="30080" xr:uid="{00000000-0005-0000-0000-000045280000}"/>
    <cellStyle name="Cálculo 2 3 8 23 5" xfId="15712" xr:uid="{00000000-0005-0000-0000-000046280000}"/>
    <cellStyle name="Cálculo 2 3 8 24" xfId="1743" xr:uid="{00000000-0005-0000-0000-000047280000}"/>
    <cellStyle name="Cálculo 2 3 8 24 2" xfId="10969" xr:uid="{00000000-0005-0000-0000-000048280000}"/>
    <cellStyle name="Cálculo 2 3 8 24 2 2" xfId="33271" xr:uid="{00000000-0005-0000-0000-000049280000}"/>
    <cellStyle name="Cálculo 2 3 8 24 2 3" xfId="37818" xr:uid="{00000000-0005-0000-0000-00004A280000}"/>
    <cellStyle name="Cálculo 2 3 8 24 2 4" xfId="20041" xr:uid="{00000000-0005-0000-0000-00004B280000}"/>
    <cellStyle name="Cálculo 2 3 8 24 3" xfId="24614" xr:uid="{00000000-0005-0000-0000-00004C280000}"/>
    <cellStyle name="Cálculo 2 3 8 24 4" xfId="30079" xr:uid="{00000000-0005-0000-0000-00004D280000}"/>
    <cellStyle name="Cálculo 2 3 8 24 5" xfId="15713" xr:uid="{00000000-0005-0000-0000-00004E280000}"/>
    <cellStyle name="Cálculo 2 3 8 25" xfId="1744" xr:uid="{00000000-0005-0000-0000-00004F280000}"/>
    <cellStyle name="Cálculo 2 3 8 25 2" xfId="10970" xr:uid="{00000000-0005-0000-0000-000050280000}"/>
    <cellStyle name="Cálculo 2 3 8 25 2 2" xfId="33272" xr:uid="{00000000-0005-0000-0000-000051280000}"/>
    <cellStyle name="Cálculo 2 3 8 25 2 3" xfId="37819" xr:uid="{00000000-0005-0000-0000-000052280000}"/>
    <cellStyle name="Cálculo 2 3 8 25 2 4" xfId="20042" xr:uid="{00000000-0005-0000-0000-000053280000}"/>
    <cellStyle name="Cálculo 2 3 8 25 3" xfId="24615" xr:uid="{00000000-0005-0000-0000-000054280000}"/>
    <cellStyle name="Cálculo 2 3 8 25 4" xfId="30078" xr:uid="{00000000-0005-0000-0000-000055280000}"/>
    <cellStyle name="Cálculo 2 3 8 25 5" xfId="15714" xr:uid="{00000000-0005-0000-0000-000056280000}"/>
    <cellStyle name="Cálculo 2 3 8 26" xfId="1745" xr:uid="{00000000-0005-0000-0000-000057280000}"/>
    <cellStyle name="Cálculo 2 3 8 26 2" xfId="10971" xr:uid="{00000000-0005-0000-0000-000058280000}"/>
    <cellStyle name="Cálculo 2 3 8 26 2 2" xfId="33273" xr:uid="{00000000-0005-0000-0000-000059280000}"/>
    <cellStyle name="Cálculo 2 3 8 26 2 3" xfId="37820" xr:uid="{00000000-0005-0000-0000-00005A280000}"/>
    <cellStyle name="Cálculo 2 3 8 26 2 4" xfId="20043" xr:uid="{00000000-0005-0000-0000-00005B280000}"/>
    <cellStyle name="Cálculo 2 3 8 26 3" xfId="24616" xr:uid="{00000000-0005-0000-0000-00005C280000}"/>
    <cellStyle name="Cálculo 2 3 8 26 4" xfId="30077" xr:uid="{00000000-0005-0000-0000-00005D280000}"/>
    <cellStyle name="Cálculo 2 3 8 26 5" xfId="15715" xr:uid="{00000000-0005-0000-0000-00005E280000}"/>
    <cellStyle name="Cálculo 2 3 8 27" xfId="1746" xr:uid="{00000000-0005-0000-0000-00005F280000}"/>
    <cellStyle name="Cálculo 2 3 8 27 2" xfId="10972" xr:uid="{00000000-0005-0000-0000-000060280000}"/>
    <cellStyle name="Cálculo 2 3 8 27 2 2" xfId="33274" xr:uid="{00000000-0005-0000-0000-000061280000}"/>
    <cellStyle name="Cálculo 2 3 8 27 2 3" xfId="37821" xr:uid="{00000000-0005-0000-0000-000062280000}"/>
    <cellStyle name="Cálculo 2 3 8 27 2 4" xfId="20044" xr:uid="{00000000-0005-0000-0000-000063280000}"/>
    <cellStyle name="Cálculo 2 3 8 27 3" xfId="24617" xr:uid="{00000000-0005-0000-0000-000064280000}"/>
    <cellStyle name="Cálculo 2 3 8 27 4" xfId="30076" xr:uid="{00000000-0005-0000-0000-000065280000}"/>
    <cellStyle name="Cálculo 2 3 8 27 5" xfId="15716" xr:uid="{00000000-0005-0000-0000-000066280000}"/>
    <cellStyle name="Cálculo 2 3 8 28" xfId="1747" xr:uid="{00000000-0005-0000-0000-000067280000}"/>
    <cellStyle name="Cálculo 2 3 8 28 2" xfId="10973" xr:uid="{00000000-0005-0000-0000-000068280000}"/>
    <cellStyle name="Cálculo 2 3 8 28 2 2" xfId="33275" xr:uid="{00000000-0005-0000-0000-000069280000}"/>
    <cellStyle name="Cálculo 2 3 8 28 2 3" xfId="37822" xr:uid="{00000000-0005-0000-0000-00006A280000}"/>
    <cellStyle name="Cálculo 2 3 8 28 2 4" xfId="20045" xr:uid="{00000000-0005-0000-0000-00006B280000}"/>
    <cellStyle name="Cálculo 2 3 8 28 3" xfId="24618" xr:uid="{00000000-0005-0000-0000-00006C280000}"/>
    <cellStyle name="Cálculo 2 3 8 28 4" xfId="30075" xr:uid="{00000000-0005-0000-0000-00006D280000}"/>
    <cellStyle name="Cálculo 2 3 8 28 5" xfId="15717" xr:uid="{00000000-0005-0000-0000-00006E280000}"/>
    <cellStyle name="Cálculo 2 3 8 29" xfId="1748" xr:uid="{00000000-0005-0000-0000-00006F280000}"/>
    <cellStyle name="Cálculo 2 3 8 29 2" xfId="10974" xr:uid="{00000000-0005-0000-0000-000070280000}"/>
    <cellStyle name="Cálculo 2 3 8 29 2 2" xfId="33276" xr:uid="{00000000-0005-0000-0000-000071280000}"/>
    <cellStyle name="Cálculo 2 3 8 29 2 3" xfId="37823" xr:uid="{00000000-0005-0000-0000-000072280000}"/>
    <cellStyle name="Cálculo 2 3 8 29 2 4" xfId="20046" xr:uid="{00000000-0005-0000-0000-000073280000}"/>
    <cellStyle name="Cálculo 2 3 8 29 3" xfId="24619" xr:uid="{00000000-0005-0000-0000-000074280000}"/>
    <cellStyle name="Cálculo 2 3 8 29 4" xfId="30074" xr:uid="{00000000-0005-0000-0000-000075280000}"/>
    <cellStyle name="Cálculo 2 3 8 29 5" xfId="15718" xr:uid="{00000000-0005-0000-0000-000076280000}"/>
    <cellStyle name="Cálculo 2 3 8 3" xfId="1749" xr:uid="{00000000-0005-0000-0000-000077280000}"/>
    <cellStyle name="Cálculo 2 3 8 3 2" xfId="10975" xr:uid="{00000000-0005-0000-0000-000078280000}"/>
    <cellStyle name="Cálculo 2 3 8 3 2 2" xfId="33277" xr:uid="{00000000-0005-0000-0000-000079280000}"/>
    <cellStyle name="Cálculo 2 3 8 3 2 3" xfId="37824" xr:uid="{00000000-0005-0000-0000-00007A280000}"/>
    <cellStyle name="Cálculo 2 3 8 3 2 4" xfId="20047" xr:uid="{00000000-0005-0000-0000-00007B280000}"/>
    <cellStyle name="Cálculo 2 3 8 3 3" xfId="24620" xr:uid="{00000000-0005-0000-0000-00007C280000}"/>
    <cellStyle name="Cálculo 2 3 8 3 4" xfId="30073" xr:uid="{00000000-0005-0000-0000-00007D280000}"/>
    <cellStyle name="Cálculo 2 3 8 3 5" xfId="15719" xr:uid="{00000000-0005-0000-0000-00007E280000}"/>
    <cellStyle name="Cálculo 2 3 8 30" xfId="1750" xr:uid="{00000000-0005-0000-0000-00007F280000}"/>
    <cellStyle name="Cálculo 2 3 8 30 2" xfId="10976" xr:uid="{00000000-0005-0000-0000-000080280000}"/>
    <cellStyle name="Cálculo 2 3 8 30 2 2" xfId="33278" xr:uid="{00000000-0005-0000-0000-000081280000}"/>
    <cellStyle name="Cálculo 2 3 8 30 2 3" xfId="37825" xr:uid="{00000000-0005-0000-0000-000082280000}"/>
    <cellStyle name="Cálculo 2 3 8 30 2 4" xfId="20048" xr:uid="{00000000-0005-0000-0000-000083280000}"/>
    <cellStyle name="Cálculo 2 3 8 30 3" xfId="24621" xr:uid="{00000000-0005-0000-0000-000084280000}"/>
    <cellStyle name="Cálculo 2 3 8 30 4" xfId="30072" xr:uid="{00000000-0005-0000-0000-000085280000}"/>
    <cellStyle name="Cálculo 2 3 8 30 5" xfId="15720" xr:uid="{00000000-0005-0000-0000-000086280000}"/>
    <cellStyle name="Cálculo 2 3 8 31" xfId="1751" xr:uid="{00000000-0005-0000-0000-000087280000}"/>
    <cellStyle name="Cálculo 2 3 8 31 2" xfId="10977" xr:uid="{00000000-0005-0000-0000-000088280000}"/>
    <cellStyle name="Cálculo 2 3 8 31 2 2" xfId="33279" xr:uid="{00000000-0005-0000-0000-000089280000}"/>
    <cellStyle name="Cálculo 2 3 8 31 2 3" xfId="37826" xr:uid="{00000000-0005-0000-0000-00008A280000}"/>
    <cellStyle name="Cálculo 2 3 8 31 2 4" xfId="20049" xr:uid="{00000000-0005-0000-0000-00008B280000}"/>
    <cellStyle name="Cálculo 2 3 8 31 3" xfId="24622" xr:uid="{00000000-0005-0000-0000-00008C280000}"/>
    <cellStyle name="Cálculo 2 3 8 31 4" xfId="30071" xr:uid="{00000000-0005-0000-0000-00008D280000}"/>
    <cellStyle name="Cálculo 2 3 8 31 5" xfId="15721" xr:uid="{00000000-0005-0000-0000-00008E280000}"/>
    <cellStyle name="Cálculo 2 3 8 32" xfId="1752" xr:uid="{00000000-0005-0000-0000-00008F280000}"/>
    <cellStyle name="Cálculo 2 3 8 32 2" xfId="10978" xr:uid="{00000000-0005-0000-0000-000090280000}"/>
    <cellStyle name="Cálculo 2 3 8 32 2 2" xfId="33280" xr:uid="{00000000-0005-0000-0000-000091280000}"/>
    <cellStyle name="Cálculo 2 3 8 32 2 3" xfId="37827" xr:uid="{00000000-0005-0000-0000-000092280000}"/>
    <cellStyle name="Cálculo 2 3 8 32 2 4" xfId="20050" xr:uid="{00000000-0005-0000-0000-000093280000}"/>
    <cellStyle name="Cálculo 2 3 8 32 3" xfId="24623" xr:uid="{00000000-0005-0000-0000-000094280000}"/>
    <cellStyle name="Cálculo 2 3 8 32 4" xfId="30070" xr:uid="{00000000-0005-0000-0000-000095280000}"/>
    <cellStyle name="Cálculo 2 3 8 32 5" xfId="15722" xr:uid="{00000000-0005-0000-0000-000096280000}"/>
    <cellStyle name="Cálculo 2 3 8 33" xfId="1753" xr:uid="{00000000-0005-0000-0000-000097280000}"/>
    <cellStyle name="Cálculo 2 3 8 33 2" xfId="10979" xr:uid="{00000000-0005-0000-0000-000098280000}"/>
    <cellStyle name="Cálculo 2 3 8 33 2 2" xfId="33281" xr:uid="{00000000-0005-0000-0000-000099280000}"/>
    <cellStyle name="Cálculo 2 3 8 33 2 3" xfId="37828" xr:uid="{00000000-0005-0000-0000-00009A280000}"/>
    <cellStyle name="Cálculo 2 3 8 33 2 4" xfId="20051" xr:uid="{00000000-0005-0000-0000-00009B280000}"/>
    <cellStyle name="Cálculo 2 3 8 33 3" xfId="24624" xr:uid="{00000000-0005-0000-0000-00009C280000}"/>
    <cellStyle name="Cálculo 2 3 8 33 4" xfId="30069" xr:uid="{00000000-0005-0000-0000-00009D280000}"/>
    <cellStyle name="Cálculo 2 3 8 33 5" xfId="15723" xr:uid="{00000000-0005-0000-0000-00009E280000}"/>
    <cellStyle name="Cálculo 2 3 8 34" xfId="1754" xr:uid="{00000000-0005-0000-0000-00009F280000}"/>
    <cellStyle name="Cálculo 2 3 8 34 2" xfId="10980" xr:uid="{00000000-0005-0000-0000-0000A0280000}"/>
    <cellStyle name="Cálculo 2 3 8 34 2 2" xfId="33282" xr:uid="{00000000-0005-0000-0000-0000A1280000}"/>
    <cellStyle name="Cálculo 2 3 8 34 2 3" xfId="37829" xr:uid="{00000000-0005-0000-0000-0000A2280000}"/>
    <cellStyle name="Cálculo 2 3 8 34 2 4" xfId="20052" xr:uid="{00000000-0005-0000-0000-0000A3280000}"/>
    <cellStyle name="Cálculo 2 3 8 34 3" xfId="24625" xr:uid="{00000000-0005-0000-0000-0000A4280000}"/>
    <cellStyle name="Cálculo 2 3 8 34 4" xfId="30037" xr:uid="{00000000-0005-0000-0000-0000A5280000}"/>
    <cellStyle name="Cálculo 2 3 8 34 5" xfId="15724" xr:uid="{00000000-0005-0000-0000-0000A6280000}"/>
    <cellStyle name="Cálculo 2 3 8 35" xfId="1755" xr:uid="{00000000-0005-0000-0000-0000A7280000}"/>
    <cellStyle name="Cálculo 2 3 8 35 2" xfId="10981" xr:uid="{00000000-0005-0000-0000-0000A8280000}"/>
    <cellStyle name="Cálculo 2 3 8 35 2 2" xfId="33283" xr:uid="{00000000-0005-0000-0000-0000A9280000}"/>
    <cellStyle name="Cálculo 2 3 8 35 2 3" xfId="37830" xr:uid="{00000000-0005-0000-0000-0000AA280000}"/>
    <cellStyle name="Cálculo 2 3 8 35 2 4" xfId="20053" xr:uid="{00000000-0005-0000-0000-0000AB280000}"/>
    <cellStyle name="Cálculo 2 3 8 35 3" xfId="24626" xr:uid="{00000000-0005-0000-0000-0000AC280000}"/>
    <cellStyle name="Cálculo 2 3 8 35 4" xfId="30068" xr:uid="{00000000-0005-0000-0000-0000AD280000}"/>
    <cellStyle name="Cálculo 2 3 8 35 5" xfId="15725" xr:uid="{00000000-0005-0000-0000-0000AE280000}"/>
    <cellStyle name="Cálculo 2 3 8 36" xfId="1756" xr:uid="{00000000-0005-0000-0000-0000AF280000}"/>
    <cellStyle name="Cálculo 2 3 8 36 2" xfId="10982" xr:uid="{00000000-0005-0000-0000-0000B0280000}"/>
    <cellStyle name="Cálculo 2 3 8 36 2 2" xfId="33284" xr:uid="{00000000-0005-0000-0000-0000B1280000}"/>
    <cellStyle name="Cálculo 2 3 8 36 2 3" xfId="37831" xr:uid="{00000000-0005-0000-0000-0000B2280000}"/>
    <cellStyle name="Cálculo 2 3 8 36 2 4" xfId="20054" xr:uid="{00000000-0005-0000-0000-0000B3280000}"/>
    <cellStyle name="Cálculo 2 3 8 36 3" xfId="24627" xr:uid="{00000000-0005-0000-0000-0000B4280000}"/>
    <cellStyle name="Cálculo 2 3 8 36 4" xfId="30067" xr:uid="{00000000-0005-0000-0000-0000B5280000}"/>
    <cellStyle name="Cálculo 2 3 8 36 5" xfId="15726" xr:uid="{00000000-0005-0000-0000-0000B6280000}"/>
    <cellStyle name="Cálculo 2 3 8 37" xfId="1757" xr:uid="{00000000-0005-0000-0000-0000B7280000}"/>
    <cellStyle name="Cálculo 2 3 8 37 2" xfId="10983" xr:uid="{00000000-0005-0000-0000-0000B8280000}"/>
    <cellStyle name="Cálculo 2 3 8 37 2 2" xfId="33285" xr:uid="{00000000-0005-0000-0000-0000B9280000}"/>
    <cellStyle name="Cálculo 2 3 8 37 2 3" xfId="37832" xr:uid="{00000000-0005-0000-0000-0000BA280000}"/>
    <cellStyle name="Cálculo 2 3 8 37 2 4" xfId="20055" xr:uid="{00000000-0005-0000-0000-0000BB280000}"/>
    <cellStyle name="Cálculo 2 3 8 37 3" xfId="24628" xr:uid="{00000000-0005-0000-0000-0000BC280000}"/>
    <cellStyle name="Cálculo 2 3 8 37 4" xfId="30066" xr:uid="{00000000-0005-0000-0000-0000BD280000}"/>
    <cellStyle name="Cálculo 2 3 8 37 5" xfId="15727" xr:uid="{00000000-0005-0000-0000-0000BE280000}"/>
    <cellStyle name="Cálculo 2 3 8 38" xfId="1758" xr:uid="{00000000-0005-0000-0000-0000BF280000}"/>
    <cellStyle name="Cálculo 2 3 8 38 2" xfId="10984" xr:uid="{00000000-0005-0000-0000-0000C0280000}"/>
    <cellStyle name="Cálculo 2 3 8 38 2 2" xfId="33286" xr:uid="{00000000-0005-0000-0000-0000C1280000}"/>
    <cellStyle name="Cálculo 2 3 8 38 2 3" xfId="37833" xr:uid="{00000000-0005-0000-0000-0000C2280000}"/>
    <cellStyle name="Cálculo 2 3 8 38 2 4" xfId="20056" xr:uid="{00000000-0005-0000-0000-0000C3280000}"/>
    <cellStyle name="Cálculo 2 3 8 38 3" xfId="24629" xr:uid="{00000000-0005-0000-0000-0000C4280000}"/>
    <cellStyle name="Cálculo 2 3 8 38 4" xfId="30065" xr:uid="{00000000-0005-0000-0000-0000C5280000}"/>
    <cellStyle name="Cálculo 2 3 8 38 5" xfId="15728" xr:uid="{00000000-0005-0000-0000-0000C6280000}"/>
    <cellStyle name="Cálculo 2 3 8 39" xfId="1727" xr:uid="{00000000-0005-0000-0000-0000C7280000}"/>
    <cellStyle name="Cálculo 2 3 8 39 2" xfId="10953" xr:uid="{00000000-0005-0000-0000-0000C8280000}"/>
    <cellStyle name="Cálculo 2 3 8 39 2 2" xfId="33255" xr:uid="{00000000-0005-0000-0000-0000C9280000}"/>
    <cellStyle name="Cálculo 2 3 8 39 2 3" xfId="37802" xr:uid="{00000000-0005-0000-0000-0000CA280000}"/>
    <cellStyle name="Cálculo 2 3 8 39 2 4" xfId="20025" xr:uid="{00000000-0005-0000-0000-0000CB280000}"/>
    <cellStyle name="Cálculo 2 3 8 39 3" xfId="24598" xr:uid="{00000000-0005-0000-0000-0000CC280000}"/>
    <cellStyle name="Cálculo 2 3 8 39 4" xfId="30095" xr:uid="{00000000-0005-0000-0000-0000CD280000}"/>
    <cellStyle name="Cálculo 2 3 8 39 5" xfId="15697" xr:uid="{00000000-0005-0000-0000-0000CE280000}"/>
    <cellStyle name="Cálculo 2 3 8 4" xfId="1759" xr:uid="{00000000-0005-0000-0000-0000CF280000}"/>
    <cellStyle name="Cálculo 2 3 8 4 2" xfId="10985" xr:uid="{00000000-0005-0000-0000-0000D0280000}"/>
    <cellStyle name="Cálculo 2 3 8 4 2 2" xfId="33287" xr:uid="{00000000-0005-0000-0000-0000D1280000}"/>
    <cellStyle name="Cálculo 2 3 8 4 2 3" xfId="37834" xr:uid="{00000000-0005-0000-0000-0000D2280000}"/>
    <cellStyle name="Cálculo 2 3 8 4 2 4" xfId="20057" xr:uid="{00000000-0005-0000-0000-0000D3280000}"/>
    <cellStyle name="Cálculo 2 3 8 4 3" xfId="24630" xr:uid="{00000000-0005-0000-0000-0000D4280000}"/>
    <cellStyle name="Cálculo 2 3 8 4 4" xfId="30064" xr:uid="{00000000-0005-0000-0000-0000D5280000}"/>
    <cellStyle name="Cálculo 2 3 8 4 5" xfId="15729" xr:uid="{00000000-0005-0000-0000-0000D6280000}"/>
    <cellStyle name="Cálculo 2 3 8 40" xfId="9446" xr:uid="{00000000-0005-0000-0000-0000D7280000}"/>
    <cellStyle name="Cálculo 2 3 8 40 2" xfId="13771" xr:uid="{00000000-0005-0000-0000-0000D8280000}"/>
    <cellStyle name="Cálculo 2 3 8 40 2 2" xfId="36073" xr:uid="{00000000-0005-0000-0000-0000D9280000}"/>
    <cellStyle name="Cálculo 2 3 8 40 2 3" xfId="40620" xr:uid="{00000000-0005-0000-0000-0000DA280000}"/>
    <cellStyle name="Cálculo 2 3 8 40 2 4" xfId="22843" xr:uid="{00000000-0005-0000-0000-0000DB280000}"/>
    <cellStyle name="Cálculo 2 3 8 40 3" xfId="31748" xr:uid="{00000000-0005-0000-0000-0000DC280000}"/>
    <cellStyle name="Cálculo 2 3 8 40 4" xfId="36295" xr:uid="{00000000-0005-0000-0000-0000DD280000}"/>
    <cellStyle name="Cálculo 2 3 8 40 5" xfId="18518" xr:uid="{00000000-0005-0000-0000-0000DE280000}"/>
    <cellStyle name="Cálculo 2 3 8 41" xfId="378" xr:uid="{00000000-0005-0000-0000-0000DF280000}"/>
    <cellStyle name="Cálculo 2 3 8 41 2" xfId="23249" xr:uid="{00000000-0005-0000-0000-0000E0280000}"/>
    <cellStyle name="Cálculo 2 3 8 41 3" xfId="31438" xr:uid="{00000000-0005-0000-0000-0000E1280000}"/>
    <cellStyle name="Cálculo 2 3 8 41 4" xfId="14348" xr:uid="{00000000-0005-0000-0000-0000E2280000}"/>
    <cellStyle name="Cálculo 2 3 8 42" xfId="14104" xr:uid="{00000000-0005-0000-0000-0000E3280000}"/>
    <cellStyle name="Cálculo 2 3 8 43" xfId="31674" xr:uid="{00000000-0005-0000-0000-0000E4280000}"/>
    <cellStyle name="Cálculo 2 3 8 44" xfId="14106" xr:uid="{00000000-0005-0000-0000-0000E5280000}"/>
    <cellStyle name="Cálculo 2 3 8 5" xfId="1760" xr:uid="{00000000-0005-0000-0000-0000E6280000}"/>
    <cellStyle name="Cálculo 2 3 8 5 2" xfId="10986" xr:uid="{00000000-0005-0000-0000-0000E7280000}"/>
    <cellStyle name="Cálculo 2 3 8 5 2 2" xfId="33288" xr:uid="{00000000-0005-0000-0000-0000E8280000}"/>
    <cellStyle name="Cálculo 2 3 8 5 2 3" xfId="37835" xr:uid="{00000000-0005-0000-0000-0000E9280000}"/>
    <cellStyle name="Cálculo 2 3 8 5 2 4" xfId="20058" xr:uid="{00000000-0005-0000-0000-0000EA280000}"/>
    <cellStyle name="Cálculo 2 3 8 5 3" xfId="24631" xr:uid="{00000000-0005-0000-0000-0000EB280000}"/>
    <cellStyle name="Cálculo 2 3 8 5 4" xfId="30063" xr:uid="{00000000-0005-0000-0000-0000EC280000}"/>
    <cellStyle name="Cálculo 2 3 8 5 5" xfId="15730" xr:uid="{00000000-0005-0000-0000-0000ED280000}"/>
    <cellStyle name="Cálculo 2 3 8 6" xfId="1761" xr:uid="{00000000-0005-0000-0000-0000EE280000}"/>
    <cellStyle name="Cálculo 2 3 8 6 2" xfId="10987" xr:uid="{00000000-0005-0000-0000-0000EF280000}"/>
    <cellStyle name="Cálculo 2 3 8 6 2 2" xfId="33289" xr:uid="{00000000-0005-0000-0000-0000F0280000}"/>
    <cellStyle name="Cálculo 2 3 8 6 2 3" xfId="37836" xr:uid="{00000000-0005-0000-0000-0000F1280000}"/>
    <cellStyle name="Cálculo 2 3 8 6 2 4" xfId="20059" xr:uid="{00000000-0005-0000-0000-0000F2280000}"/>
    <cellStyle name="Cálculo 2 3 8 6 3" xfId="24632" xr:uid="{00000000-0005-0000-0000-0000F3280000}"/>
    <cellStyle name="Cálculo 2 3 8 6 4" xfId="30062" xr:uid="{00000000-0005-0000-0000-0000F4280000}"/>
    <cellStyle name="Cálculo 2 3 8 6 5" xfId="15731" xr:uid="{00000000-0005-0000-0000-0000F5280000}"/>
    <cellStyle name="Cálculo 2 3 8 7" xfId="1762" xr:uid="{00000000-0005-0000-0000-0000F6280000}"/>
    <cellStyle name="Cálculo 2 3 8 7 2" xfId="10988" xr:uid="{00000000-0005-0000-0000-0000F7280000}"/>
    <cellStyle name="Cálculo 2 3 8 7 2 2" xfId="33290" xr:uid="{00000000-0005-0000-0000-0000F8280000}"/>
    <cellStyle name="Cálculo 2 3 8 7 2 3" xfId="37837" xr:uid="{00000000-0005-0000-0000-0000F9280000}"/>
    <cellStyle name="Cálculo 2 3 8 7 2 4" xfId="20060" xr:uid="{00000000-0005-0000-0000-0000FA280000}"/>
    <cellStyle name="Cálculo 2 3 8 7 3" xfId="24633" xr:uid="{00000000-0005-0000-0000-0000FB280000}"/>
    <cellStyle name="Cálculo 2 3 8 7 4" xfId="30061" xr:uid="{00000000-0005-0000-0000-0000FC280000}"/>
    <cellStyle name="Cálculo 2 3 8 7 5" xfId="15732" xr:uid="{00000000-0005-0000-0000-0000FD280000}"/>
    <cellStyle name="Cálculo 2 3 8 8" xfId="1763" xr:uid="{00000000-0005-0000-0000-0000FE280000}"/>
    <cellStyle name="Cálculo 2 3 8 8 2" xfId="10989" xr:uid="{00000000-0005-0000-0000-0000FF280000}"/>
    <cellStyle name="Cálculo 2 3 8 8 2 2" xfId="33291" xr:uid="{00000000-0005-0000-0000-000000290000}"/>
    <cellStyle name="Cálculo 2 3 8 8 2 3" xfId="37838" xr:uid="{00000000-0005-0000-0000-000001290000}"/>
    <cellStyle name="Cálculo 2 3 8 8 2 4" xfId="20061" xr:uid="{00000000-0005-0000-0000-000002290000}"/>
    <cellStyle name="Cálculo 2 3 8 8 3" xfId="24634" xr:uid="{00000000-0005-0000-0000-000003290000}"/>
    <cellStyle name="Cálculo 2 3 8 8 4" xfId="30060" xr:uid="{00000000-0005-0000-0000-000004290000}"/>
    <cellStyle name="Cálculo 2 3 8 8 5" xfId="15733" xr:uid="{00000000-0005-0000-0000-000005290000}"/>
    <cellStyle name="Cálculo 2 3 8 9" xfId="1764" xr:uid="{00000000-0005-0000-0000-000006290000}"/>
    <cellStyle name="Cálculo 2 3 8 9 2" xfId="10990" xr:uid="{00000000-0005-0000-0000-000007290000}"/>
    <cellStyle name="Cálculo 2 3 8 9 2 2" xfId="33292" xr:uid="{00000000-0005-0000-0000-000008290000}"/>
    <cellStyle name="Cálculo 2 3 8 9 2 3" xfId="37839" xr:uid="{00000000-0005-0000-0000-000009290000}"/>
    <cellStyle name="Cálculo 2 3 8 9 2 4" xfId="20062" xr:uid="{00000000-0005-0000-0000-00000A290000}"/>
    <cellStyle name="Cálculo 2 3 8 9 3" xfId="24635" xr:uid="{00000000-0005-0000-0000-00000B290000}"/>
    <cellStyle name="Cálculo 2 3 8 9 4" xfId="30059" xr:uid="{00000000-0005-0000-0000-00000C290000}"/>
    <cellStyle name="Cálculo 2 3 8 9 5" xfId="15734" xr:uid="{00000000-0005-0000-0000-00000D290000}"/>
    <cellStyle name="Cálculo 2 3 9" xfId="1765" xr:uid="{00000000-0005-0000-0000-00000E290000}"/>
    <cellStyle name="Cálculo 2 3 9 2" xfId="10991" xr:uid="{00000000-0005-0000-0000-00000F290000}"/>
    <cellStyle name="Cálculo 2 3 9 2 2" xfId="33293" xr:uid="{00000000-0005-0000-0000-000010290000}"/>
    <cellStyle name="Cálculo 2 3 9 2 3" xfId="37840" xr:uid="{00000000-0005-0000-0000-000011290000}"/>
    <cellStyle name="Cálculo 2 3 9 2 4" xfId="20063" xr:uid="{00000000-0005-0000-0000-000012290000}"/>
    <cellStyle name="Cálculo 2 3 9 3" xfId="24636" xr:uid="{00000000-0005-0000-0000-000013290000}"/>
    <cellStyle name="Cálculo 2 3 9 4" xfId="30058" xr:uid="{00000000-0005-0000-0000-000014290000}"/>
    <cellStyle name="Cálculo 2 3 9 5" xfId="15735" xr:uid="{00000000-0005-0000-0000-000015290000}"/>
    <cellStyle name="Cálculo 2 4" xfId="127" xr:uid="{00000000-0005-0000-0000-000016290000}"/>
    <cellStyle name="Cálculo 2 4 10" xfId="1767" xr:uid="{00000000-0005-0000-0000-000017290000}"/>
    <cellStyle name="Cálculo 2 4 10 2" xfId="10993" xr:uid="{00000000-0005-0000-0000-000018290000}"/>
    <cellStyle name="Cálculo 2 4 10 2 2" xfId="33295" xr:uid="{00000000-0005-0000-0000-000019290000}"/>
    <cellStyle name="Cálculo 2 4 10 2 3" xfId="37842" xr:uid="{00000000-0005-0000-0000-00001A290000}"/>
    <cellStyle name="Cálculo 2 4 10 2 4" xfId="20065" xr:uid="{00000000-0005-0000-0000-00001B290000}"/>
    <cellStyle name="Cálculo 2 4 10 3" xfId="24638" xr:uid="{00000000-0005-0000-0000-00001C290000}"/>
    <cellStyle name="Cálculo 2 4 10 4" xfId="30056" xr:uid="{00000000-0005-0000-0000-00001D290000}"/>
    <cellStyle name="Cálculo 2 4 10 5" xfId="15737" xr:uid="{00000000-0005-0000-0000-00001E290000}"/>
    <cellStyle name="Cálculo 2 4 11" xfId="1768" xr:uid="{00000000-0005-0000-0000-00001F290000}"/>
    <cellStyle name="Cálculo 2 4 11 2" xfId="10994" xr:uid="{00000000-0005-0000-0000-000020290000}"/>
    <cellStyle name="Cálculo 2 4 11 2 2" xfId="33296" xr:uid="{00000000-0005-0000-0000-000021290000}"/>
    <cellStyle name="Cálculo 2 4 11 2 3" xfId="37843" xr:uid="{00000000-0005-0000-0000-000022290000}"/>
    <cellStyle name="Cálculo 2 4 11 2 4" xfId="20066" xr:uid="{00000000-0005-0000-0000-000023290000}"/>
    <cellStyle name="Cálculo 2 4 11 3" xfId="24639" xr:uid="{00000000-0005-0000-0000-000024290000}"/>
    <cellStyle name="Cálculo 2 4 11 4" xfId="30055" xr:uid="{00000000-0005-0000-0000-000025290000}"/>
    <cellStyle name="Cálculo 2 4 11 5" xfId="15738" xr:uid="{00000000-0005-0000-0000-000026290000}"/>
    <cellStyle name="Cálculo 2 4 12" xfId="1769" xr:uid="{00000000-0005-0000-0000-000027290000}"/>
    <cellStyle name="Cálculo 2 4 12 2" xfId="10995" xr:uid="{00000000-0005-0000-0000-000028290000}"/>
    <cellStyle name="Cálculo 2 4 12 2 2" xfId="33297" xr:uid="{00000000-0005-0000-0000-000029290000}"/>
    <cellStyle name="Cálculo 2 4 12 2 3" xfId="37844" xr:uid="{00000000-0005-0000-0000-00002A290000}"/>
    <cellStyle name="Cálculo 2 4 12 2 4" xfId="20067" xr:uid="{00000000-0005-0000-0000-00002B290000}"/>
    <cellStyle name="Cálculo 2 4 12 3" xfId="24640" xr:uid="{00000000-0005-0000-0000-00002C290000}"/>
    <cellStyle name="Cálculo 2 4 12 4" xfId="30054" xr:uid="{00000000-0005-0000-0000-00002D290000}"/>
    <cellStyle name="Cálculo 2 4 12 5" xfId="15739" xr:uid="{00000000-0005-0000-0000-00002E290000}"/>
    <cellStyle name="Cálculo 2 4 13" xfId="1770" xr:uid="{00000000-0005-0000-0000-00002F290000}"/>
    <cellStyle name="Cálculo 2 4 13 2" xfId="10996" xr:uid="{00000000-0005-0000-0000-000030290000}"/>
    <cellStyle name="Cálculo 2 4 13 2 2" xfId="33298" xr:uid="{00000000-0005-0000-0000-000031290000}"/>
    <cellStyle name="Cálculo 2 4 13 2 3" xfId="37845" xr:uid="{00000000-0005-0000-0000-000032290000}"/>
    <cellStyle name="Cálculo 2 4 13 2 4" xfId="20068" xr:uid="{00000000-0005-0000-0000-000033290000}"/>
    <cellStyle name="Cálculo 2 4 13 3" xfId="24641" xr:uid="{00000000-0005-0000-0000-000034290000}"/>
    <cellStyle name="Cálculo 2 4 13 4" xfId="30053" xr:uid="{00000000-0005-0000-0000-000035290000}"/>
    <cellStyle name="Cálculo 2 4 13 5" xfId="15740" xr:uid="{00000000-0005-0000-0000-000036290000}"/>
    <cellStyle name="Cálculo 2 4 14" xfId="1771" xr:uid="{00000000-0005-0000-0000-000037290000}"/>
    <cellStyle name="Cálculo 2 4 14 2" xfId="10997" xr:uid="{00000000-0005-0000-0000-000038290000}"/>
    <cellStyle name="Cálculo 2 4 14 2 2" xfId="33299" xr:uid="{00000000-0005-0000-0000-000039290000}"/>
    <cellStyle name="Cálculo 2 4 14 2 3" xfId="37846" xr:uid="{00000000-0005-0000-0000-00003A290000}"/>
    <cellStyle name="Cálculo 2 4 14 2 4" xfId="20069" xr:uid="{00000000-0005-0000-0000-00003B290000}"/>
    <cellStyle name="Cálculo 2 4 14 3" xfId="24642" xr:uid="{00000000-0005-0000-0000-00003C290000}"/>
    <cellStyle name="Cálculo 2 4 14 4" xfId="30052" xr:uid="{00000000-0005-0000-0000-00003D290000}"/>
    <cellStyle name="Cálculo 2 4 14 5" xfId="15741" xr:uid="{00000000-0005-0000-0000-00003E290000}"/>
    <cellStyle name="Cálculo 2 4 15" xfId="1772" xr:uid="{00000000-0005-0000-0000-00003F290000}"/>
    <cellStyle name="Cálculo 2 4 15 2" xfId="10998" xr:uid="{00000000-0005-0000-0000-000040290000}"/>
    <cellStyle name="Cálculo 2 4 15 2 2" xfId="33300" xr:uid="{00000000-0005-0000-0000-000041290000}"/>
    <cellStyle name="Cálculo 2 4 15 2 3" xfId="37847" xr:uid="{00000000-0005-0000-0000-000042290000}"/>
    <cellStyle name="Cálculo 2 4 15 2 4" xfId="20070" xr:uid="{00000000-0005-0000-0000-000043290000}"/>
    <cellStyle name="Cálculo 2 4 15 3" xfId="24643" xr:uid="{00000000-0005-0000-0000-000044290000}"/>
    <cellStyle name="Cálculo 2 4 15 4" xfId="30051" xr:uid="{00000000-0005-0000-0000-000045290000}"/>
    <cellStyle name="Cálculo 2 4 15 5" xfId="15742" xr:uid="{00000000-0005-0000-0000-000046290000}"/>
    <cellStyle name="Cálculo 2 4 16" xfId="1773" xr:uid="{00000000-0005-0000-0000-000047290000}"/>
    <cellStyle name="Cálculo 2 4 16 2" xfId="10999" xr:uid="{00000000-0005-0000-0000-000048290000}"/>
    <cellStyle name="Cálculo 2 4 16 2 2" xfId="33301" xr:uid="{00000000-0005-0000-0000-000049290000}"/>
    <cellStyle name="Cálculo 2 4 16 2 3" xfId="37848" xr:uid="{00000000-0005-0000-0000-00004A290000}"/>
    <cellStyle name="Cálculo 2 4 16 2 4" xfId="20071" xr:uid="{00000000-0005-0000-0000-00004B290000}"/>
    <cellStyle name="Cálculo 2 4 16 3" xfId="24644" xr:uid="{00000000-0005-0000-0000-00004C290000}"/>
    <cellStyle name="Cálculo 2 4 16 4" xfId="30050" xr:uid="{00000000-0005-0000-0000-00004D290000}"/>
    <cellStyle name="Cálculo 2 4 16 5" xfId="15743" xr:uid="{00000000-0005-0000-0000-00004E290000}"/>
    <cellStyle name="Cálculo 2 4 17" xfId="1774" xr:uid="{00000000-0005-0000-0000-00004F290000}"/>
    <cellStyle name="Cálculo 2 4 17 2" xfId="11000" xr:uid="{00000000-0005-0000-0000-000050290000}"/>
    <cellStyle name="Cálculo 2 4 17 2 2" xfId="33302" xr:uid="{00000000-0005-0000-0000-000051290000}"/>
    <cellStyle name="Cálculo 2 4 17 2 3" xfId="37849" xr:uid="{00000000-0005-0000-0000-000052290000}"/>
    <cellStyle name="Cálculo 2 4 17 2 4" xfId="20072" xr:uid="{00000000-0005-0000-0000-000053290000}"/>
    <cellStyle name="Cálculo 2 4 17 3" xfId="24645" xr:uid="{00000000-0005-0000-0000-000054290000}"/>
    <cellStyle name="Cálculo 2 4 17 4" xfId="30049" xr:uid="{00000000-0005-0000-0000-000055290000}"/>
    <cellStyle name="Cálculo 2 4 17 5" xfId="15744" xr:uid="{00000000-0005-0000-0000-000056290000}"/>
    <cellStyle name="Cálculo 2 4 18" xfId="1775" xr:uid="{00000000-0005-0000-0000-000057290000}"/>
    <cellStyle name="Cálculo 2 4 18 2" xfId="11001" xr:uid="{00000000-0005-0000-0000-000058290000}"/>
    <cellStyle name="Cálculo 2 4 18 2 2" xfId="33303" xr:uid="{00000000-0005-0000-0000-000059290000}"/>
    <cellStyle name="Cálculo 2 4 18 2 3" xfId="37850" xr:uid="{00000000-0005-0000-0000-00005A290000}"/>
    <cellStyle name="Cálculo 2 4 18 2 4" xfId="20073" xr:uid="{00000000-0005-0000-0000-00005B290000}"/>
    <cellStyle name="Cálculo 2 4 18 3" xfId="24646" xr:uid="{00000000-0005-0000-0000-00005C290000}"/>
    <cellStyle name="Cálculo 2 4 18 4" xfId="30048" xr:uid="{00000000-0005-0000-0000-00005D290000}"/>
    <cellStyle name="Cálculo 2 4 18 5" xfId="15745" xr:uid="{00000000-0005-0000-0000-00005E290000}"/>
    <cellStyle name="Cálculo 2 4 19" xfId="1776" xr:uid="{00000000-0005-0000-0000-00005F290000}"/>
    <cellStyle name="Cálculo 2 4 19 2" xfId="11002" xr:uid="{00000000-0005-0000-0000-000060290000}"/>
    <cellStyle name="Cálculo 2 4 19 2 2" xfId="33304" xr:uid="{00000000-0005-0000-0000-000061290000}"/>
    <cellStyle name="Cálculo 2 4 19 2 3" xfId="37851" xr:uid="{00000000-0005-0000-0000-000062290000}"/>
    <cellStyle name="Cálculo 2 4 19 2 4" xfId="20074" xr:uid="{00000000-0005-0000-0000-000063290000}"/>
    <cellStyle name="Cálculo 2 4 19 3" xfId="24647" xr:uid="{00000000-0005-0000-0000-000064290000}"/>
    <cellStyle name="Cálculo 2 4 19 4" xfId="30047" xr:uid="{00000000-0005-0000-0000-000065290000}"/>
    <cellStyle name="Cálculo 2 4 19 5" xfId="15746" xr:uid="{00000000-0005-0000-0000-000066290000}"/>
    <cellStyle name="Cálculo 2 4 2" xfId="187" xr:uid="{00000000-0005-0000-0000-000067290000}"/>
    <cellStyle name="Cálculo 2 4 2 10" xfId="1778" xr:uid="{00000000-0005-0000-0000-000068290000}"/>
    <cellStyle name="Cálculo 2 4 2 10 2" xfId="11004" xr:uid="{00000000-0005-0000-0000-000069290000}"/>
    <cellStyle name="Cálculo 2 4 2 10 2 2" xfId="33306" xr:uid="{00000000-0005-0000-0000-00006A290000}"/>
    <cellStyle name="Cálculo 2 4 2 10 2 3" xfId="37853" xr:uid="{00000000-0005-0000-0000-00006B290000}"/>
    <cellStyle name="Cálculo 2 4 2 10 2 4" xfId="20076" xr:uid="{00000000-0005-0000-0000-00006C290000}"/>
    <cellStyle name="Cálculo 2 4 2 10 3" xfId="24649" xr:uid="{00000000-0005-0000-0000-00006D290000}"/>
    <cellStyle name="Cálculo 2 4 2 10 4" xfId="30045" xr:uid="{00000000-0005-0000-0000-00006E290000}"/>
    <cellStyle name="Cálculo 2 4 2 10 5" xfId="15748" xr:uid="{00000000-0005-0000-0000-00006F290000}"/>
    <cellStyle name="Cálculo 2 4 2 11" xfId="1779" xr:uid="{00000000-0005-0000-0000-000070290000}"/>
    <cellStyle name="Cálculo 2 4 2 11 2" xfId="11005" xr:uid="{00000000-0005-0000-0000-000071290000}"/>
    <cellStyle name="Cálculo 2 4 2 11 2 2" xfId="33307" xr:uid="{00000000-0005-0000-0000-000072290000}"/>
    <cellStyle name="Cálculo 2 4 2 11 2 3" xfId="37854" xr:uid="{00000000-0005-0000-0000-000073290000}"/>
    <cellStyle name="Cálculo 2 4 2 11 2 4" xfId="20077" xr:uid="{00000000-0005-0000-0000-000074290000}"/>
    <cellStyle name="Cálculo 2 4 2 11 3" xfId="24650" xr:uid="{00000000-0005-0000-0000-000075290000}"/>
    <cellStyle name="Cálculo 2 4 2 11 4" xfId="30044" xr:uid="{00000000-0005-0000-0000-000076290000}"/>
    <cellStyle name="Cálculo 2 4 2 11 5" xfId="15749" xr:uid="{00000000-0005-0000-0000-000077290000}"/>
    <cellStyle name="Cálculo 2 4 2 12" xfId="1780" xr:uid="{00000000-0005-0000-0000-000078290000}"/>
    <cellStyle name="Cálculo 2 4 2 12 2" xfId="11006" xr:uid="{00000000-0005-0000-0000-000079290000}"/>
    <cellStyle name="Cálculo 2 4 2 12 2 2" xfId="33308" xr:uid="{00000000-0005-0000-0000-00007A290000}"/>
    <cellStyle name="Cálculo 2 4 2 12 2 3" xfId="37855" xr:uid="{00000000-0005-0000-0000-00007B290000}"/>
    <cellStyle name="Cálculo 2 4 2 12 2 4" xfId="20078" xr:uid="{00000000-0005-0000-0000-00007C290000}"/>
    <cellStyle name="Cálculo 2 4 2 12 3" xfId="24651" xr:uid="{00000000-0005-0000-0000-00007D290000}"/>
    <cellStyle name="Cálculo 2 4 2 12 4" xfId="30043" xr:uid="{00000000-0005-0000-0000-00007E290000}"/>
    <cellStyle name="Cálculo 2 4 2 12 5" xfId="15750" xr:uid="{00000000-0005-0000-0000-00007F290000}"/>
    <cellStyle name="Cálculo 2 4 2 13" xfId="1781" xr:uid="{00000000-0005-0000-0000-000080290000}"/>
    <cellStyle name="Cálculo 2 4 2 13 2" xfId="11007" xr:uid="{00000000-0005-0000-0000-000081290000}"/>
    <cellStyle name="Cálculo 2 4 2 13 2 2" xfId="33309" xr:uid="{00000000-0005-0000-0000-000082290000}"/>
    <cellStyle name="Cálculo 2 4 2 13 2 3" xfId="37856" xr:uid="{00000000-0005-0000-0000-000083290000}"/>
    <cellStyle name="Cálculo 2 4 2 13 2 4" xfId="20079" xr:uid="{00000000-0005-0000-0000-000084290000}"/>
    <cellStyle name="Cálculo 2 4 2 13 3" xfId="24652" xr:uid="{00000000-0005-0000-0000-000085290000}"/>
    <cellStyle name="Cálculo 2 4 2 13 4" xfId="30042" xr:uid="{00000000-0005-0000-0000-000086290000}"/>
    <cellStyle name="Cálculo 2 4 2 13 5" xfId="15751" xr:uid="{00000000-0005-0000-0000-000087290000}"/>
    <cellStyle name="Cálculo 2 4 2 14" xfId="1782" xr:uid="{00000000-0005-0000-0000-000088290000}"/>
    <cellStyle name="Cálculo 2 4 2 14 2" xfId="11008" xr:uid="{00000000-0005-0000-0000-000089290000}"/>
    <cellStyle name="Cálculo 2 4 2 14 2 2" xfId="33310" xr:uid="{00000000-0005-0000-0000-00008A290000}"/>
    <cellStyle name="Cálculo 2 4 2 14 2 3" xfId="37857" xr:uid="{00000000-0005-0000-0000-00008B290000}"/>
    <cellStyle name="Cálculo 2 4 2 14 2 4" xfId="20080" xr:uid="{00000000-0005-0000-0000-00008C290000}"/>
    <cellStyle name="Cálculo 2 4 2 14 3" xfId="24653" xr:uid="{00000000-0005-0000-0000-00008D290000}"/>
    <cellStyle name="Cálculo 2 4 2 14 4" xfId="30041" xr:uid="{00000000-0005-0000-0000-00008E290000}"/>
    <cellStyle name="Cálculo 2 4 2 14 5" xfId="15752" xr:uid="{00000000-0005-0000-0000-00008F290000}"/>
    <cellStyle name="Cálculo 2 4 2 15" xfId="1783" xr:uid="{00000000-0005-0000-0000-000090290000}"/>
    <cellStyle name="Cálculo 2 4 2 15 2" xfId="11009" xr:uid="{00000000-0005-0000-0000-000091290000}"/>
    <cellStyle name="Cálculo 2 4 2 15 2 2" xfId="33311" xr:uid="{00000000-0005-0000-0000-000092290000}"/>
    <cellStyle name="Cálculo 2 4 2 15 2 3" xfId="37858" xr:uid="{00000000-0005-0000-0000-000093290000}"/>
    <cellStyle name="Cálculo 2 4 2 15 2 4" xfId="20081" xr:uid="{00000000-0005-0000-0000-000094290000}"/>
    <cellStyle name="Cálculo 2 4 2 15 3" xfId="24654" xr:uid="{00000000-0005-0000-0000-000095290000}"/>
    <cellStyle name="Cálculo 2 4 2 15 4" xfId="30040" xr:uid="{00000000-0005-0000-0000-000096290000}"/>
    <cellStyle name="Cálculo 2 4 2 15 5" xfId="15753" xr:uid="{00000000-0005-0000-0000-000097290000}"/>
    <cellStyle name="Cálculo 2 4 2 16" xfId="1784" xr:uid="{00000000-0005-0000-0000-000098290000}"/>
    <cellStyle name="Cálculo 2 4 2 16 2" xfId="11010" xr:uid="{00000000-0005-0000-0000-000099290000}"/>
    <cellStyle name="Cálculo 2 4 2 16 2 2" xfId="33312" xr:uid="{00000000-0005-0000-0000-00009A290000}"/>
    <cellStyle name="Cálculo 2 4 2 16 2 3" xfId="37859" xr:uid="{00000000-0005-0000-0000-00009B290000}"/>
    <cellStyle name="Cálculo 2 4 2 16 2 4" xfId="20082" xr:uid="{00000000-0005-0000-0000-00009C290000}"/>
    <cellStyle name="Cálculo 2 4 2 16 3" xfId="24655" xr:uid="{00000000-0005-0000-0000-00009D290000}"/>
    <cellStyle name="Cálculo 2 4 2 16 4" xfId="30039" xr:uid="{00000000-0005-0000-0000-00009E290000}"/>
    <cellStyle name="Cálculo 2 4 2 16 5" xfId="15754" xr:uid="{00000000-0005-0000-0000-00009F290000}"/>
    <cellStyle name="Cálculo 2 4 2 17" xfId="1785" xr:uid="{00000000-0005-0000-0000-0000A0290000}"/>
    <cellStyle name="Cálculo 2 4 2 17 2" xfId="11011" xr:uid="{00000000-0005-0000-0000-0000A1290000}"/>
    <cellStyle name="Cálculo 2 4 2 17 2 2" xfId="33313" xr:uid="{00000000-0005-0000-0000-0000A2290000}"/>
    <cellStyle name="Cálculo 2 4 2 17 2 3" xfId="37860" xr:uid="{00000000-0005-0000-0000-0000A3290000}"/>
    <cellStyle name="Cálculo 2 4 2 17 2 4" xfId="20083" xr:uid="{00000000-0005-0000-0000-0000A4290000}"/>
    <cellStyle name="Cálculo 2 4 2 17 3" xfId="24656" xr:uid="{00000000-0005-0000-0000-0000A5290000}"/>
    <cellStyle name="Cálculo 2 4 2 17 4" xfId="30038" xr:uid="{00000000-0005-0000-0000-0000A6290000}"/>
    <cellStyle name="Cálculo 2 4 2 17 5" xfId="15755" xr:uid="{00000000-0005-0000-0000-0000A7290000}"/>
    <cellStyle name="Cálculo 2 4 2 18" xfId="1786" xr:uid="{00000000-0005-0000-0000-0000A8290000}"/>
    <cellStyle name="Cálculo 2 4 2 18 2" xfId="11012" xr:uid="{00000000-0005-0000-0000-0000A9290000}"/>
    <cellStyle name="Cálculo 2 4 2 18 2 2" xfId="33314" xr:uid="{00000000-0005-0000-0000-0000AA290000}"/>
    <cellStyle name="Cálculo 2 4 2 18 2 3" xfId="37861" xr:uid="{00000000-0005-0000-0000-0000AB290000}"/>
    <cellStyle name="Cálculo 2 4 2 18 2 4" xfId="20084" xr:uid="{00000000-0005-0000-0000-0000AC290000}"/>
    <cellStyle name="Cálculo 2 4 2 18 3" xfId="24657" xr:uid="{00000000-0005-0000-0000-0000AD290000}"/>
    <cellStyle name="Cálculo 2 4 2 18 4" xfId="30036" xr:uid="{00000000-0005-0000-0000-0000AE290000}"/>
    <cellStyle name="Cálculo 2 4 2 18 5" xfId="15756" xr:uid="{00000000-0005-0000-0000-0000AF290000}"/>
    <cellStyle name="Cálculo 2 4 2 19" xfId="1787" xr:uid="{00000000-0005-0000-0000-0000B0290000}"/>
    <cellStyle name="Cálculo 2 4 2 19 2" xfId="11013" xr:uid="{00000000-0005-0000-0000-0000B1290000}"/>
    <cellStyle name="Cálculo 2 4 2 19 2 2" xfId="33315" xr:uid="{00000000-0005-0000-0000-0000B2290000}"/>
    <cellStyle name="Cálculo 2 4 2 19 2 3" xfId="37862" xr:uid="{00000000-0005-0000-0000-0000B3290000}"/>
    <cellStyle name="Cálculo 2 4 2 19 2 4" xfId="20085" xr:uid="{00000000-0005-0000-0000-0000B4290000}"/>
    <cellStyle name="Cálculo 2 4 2 19 3" xfId="24658" xr:uid="{00000000-0005-0000-0000-0000B5290000}"/>
    <cellStyle name="Cálculo 2 4 2 19 4" xfId="30035" xr:uid="{00000000-0005-0000-0000-0000B6290000}"/>
    <cellStyle name="Cálculo 2 4 2 19 5" xfId="15757" xr:uid="{00000000-0005-0000-0000-0000B7290000}"/>
    <cellStyle name="Cálculo 2 4 2 2" xfId="1788" xr:uid="{00000000-0005-0000-0000-0000B8290000}"/>
    <cellStyle name="Cálculo 2 4 2 2 2" xfId="11014" xr:uid="{00000000-0005-0000-0000-0000B9290000}"/>
    <cellStyle name="Cálculo 2 4 2 2 2 2" xfId="33316" xr:uid="{00000000-0005-0000-0000-0000BA290000}"/>
    <cellStyle name="Cálculo 2 4 2 2 2 3" xfId="37863" xr:uid="{00000000-0005-0000-0000-0000BB290000}"/>
    <cellStyle name="Cálculo 2 4 2 2 2 4" xfId="20086" xr:uid="{00000000-0005-0000-0000-0000BC290000}"/>
    <cellStyle name="Cálculo 2 4 2 2 3" xfId="24659" xr:uid="{00000000-0005-0000-0000-0000BD290000}"/>
    <cellStyle name="Cálculo 2 4 2 2 4" xfId="30034" xr:uid="{00000000-0005-0000-0000-0000BE290000}"/>
    <cellStyle name="Cálculo 2 4 2 2 5" xfId="15758" xr:uid="{00000000-0005-0000-0000-0000BF290000}"/>
    <cellStyle name="Cálculo 2 4 2 20" xfId="1789" xr:uid="{00000000-0005-0000-0000-0000C0290000}"/>
    <cellStyle name="Cálculo 2 4 2 20 2" xfId="11015" xr:uid="{00000000-0005-0000-0000-0000C1290000}"/>
    <cellStyle name="Cálculo 2 4 2 20 2 2" xfId="33317" xr:uid="{00000000-0005-0000-0000-0000C2290000}"/>
    <cellStyle name="Cálculo 2 4 2 20 2 3" xfId="37864" xr:uid="{00000000-0005-0000-0000-0000C3290000}"/>
    <cellStyle name="Cálculo 2 4 2 20 2 4" xfId="20087" xr:uid="{00000000-0005-0000-0000-0000C4290000}"/>
    <cellStyle name="Cálculo 2 4 2 20 3" xfId="24660" xr:uid="{00000000-0005-0000-0000-0000C5290000}"/>
    <cellStyle name="Cálculo 2 4 2 20 4" xfId="30033" xr:uid="{00000000-0005-0000-0000-0000C6290000}"/>
    <cellStyle name="Cálculo 2 4 2 20 5" xfId="15759" xr:uid="{00000000-0005-0000-0000-0000C7290000}"/>
    <cellStyle name="Cálculo 2 4 2 21" xfId="1790" xr:uid="{00000000-0005-0000-0000-0000C8290000}"/>
    <cellStyle name="Cálculo 2 4 2 21 2" xfId="11016" xr:uid="{00000000-0005-0000-0000-0000C9290000}"/>
    <cellStyle name="Cálculo 2 4 2 21 2 2" xfId="33318" xr:uid="{00000000-0005-0000-0000-0000CA290000}"/>
    <cellStyle name="Cálculo 2 4 2 21 2 3" xfId="37865" xr:uid="{00000000-0005-0000-0000-0000CB290000}"/>
    <cellStyle name="Cálculo 2 4 2 21 2 4" xfId="20088" xr:uid="{00000000-0005-0000-0000-0000CC290000}"/>
    <cellStyle name="Cálculo 2 4 2 21 3" xfId="24661" xr:uid="{00000000-0005-0000-0000-0000CD290000}"/>
    <cellStyle name="Cálculo 2 4 2 21 4" xfId="30032" xr:uid="{00000000-0005-0000-0000-0000CE290000}"/>
    <cellStyle name="Cálculo 2 4 2 21 5" xfId="15760" xr:uid="{00000000-0005-0000-0000-0000CF290000}"/>
    <cellStyle name="Cálculo 2 4 2 22" xfId="1791" xr:uid="{00000000-0005-0000-0000-0000D0290000}"/>
    <cellStyle name="Cálculo 2 4 2 22 2" xfId="11017" xr:uid="{00000000-0005-0000-0000-0000D1290000}"/>
    <cellStyle name="Cálculo 2 4 2 22 2 2" xfId="33319" xr:uid="{00000000-0005-0000-0000-0000D2290000}"/>
    <cellStyle name="Cálculo 2 4 2 22 2 3" xfId="37866" xr:uid="{00000000-0005-0000-0000-0000D3290000}"/>
    <cellStyle name="Cálculo 2 4 2 22 2 4" xfId="20089" xr:uid="{00000000-0005-0000-0000-0000D4290000}"/>
    <cellStyle name="Cálculo 2 4 2 22 3" xfId="24662" xr:uid="{00000000-0005-0000-0000-0000D5290000}"/>
    <cellStyle name="Cálculo 2 4 2 22 4" xfId="30031" xr:uid="{00000000-0005-0000-0000-0000D6290000}"/>
    <cellStyle name="Cálculo 2 4 2 22 5" xfId="15761" xr:uid="{00000000-0005-0000-0000-0000D7290000}"/>
    <cellStyle name="Cálculo 2 4 2 23" xfId="1792" xr:uid="{00000000-0005-0000-0000-0000D8290000}"/>
    <cellStyle name="Cálculo 2 4 2 23 2" xfId="11018" xr:uid="{00000000-0005-0000-0000-0000D9290000}"/>
    <cellStyle name="Cálculo 2 4 2 23 2 2" xfId="33320" xr:uid="{00000000-0005-0000-0000-0000DA290000}"/>
    <cellStyle name="Cálculo 2 4 2 23 2 3" xfId="37867" xr:uid="{00000000-0005-0000-0000-0000DB290000}"/>
    <cellStyle name="Cálculo 2 4 2 23 2 4" xfId="20090" xr:uid="{00000000-0005-0000-0000-0000DC290000}"/>
    <cellStyle name="Cálculo 2 4 2 23 3" xfId="24663" xr:uid="{00000000-0005-0000-0000-0000DD290000}"/>
    <cellStyle name="Cálculo 2 4 2 23 4" xfId="30030" xr:uid="{00000000-0005-0000-0000-0000DE290000}"/>
    <cellStyle name="Cálculo 2 4 2 23 5" xfId="15762" xr:uid="{00000000-0005-0000-0000-0000DF290000}"/>
    <cellStyle name="Cálculo 2 4 2 24" xfId="1793" xr:uid="{00000000-0005-0000-0000-0000E0290000}"/>
    <cellStyle name="Cálculo 2 4 2 24 2" xfId="11019" xr:uid="{00000000-0005-0000-0000-0000E1290000}"/>
    <cellStyle name="Cálculo 2 4 2 24 2 2" xfId="33321" xr:uid="{00000000-0005-0000-0000-0000E2290000}"/>
    <cellStyle name="Cálculo 2 4 2 24 2 3" xfId="37868" xr:uid="{00000000-0005-0000-0000-0000E3290000}"/>
    <cellStyle name="Cálculo 2 4 2 24 2 4" xfId="20091" xr:uid="{00000000-0005-0000-0000-0000E4290000}"/>
    <cellStyle name="Cálculo 2 4 2 24 3" xfId="24664" xr:uid="{00000000-0005-0000-0000-0000E5290000}"/>
    <cellStyle name="Cálculo 2 4 2 24 4" xfId="30029" xr:uid="{00000000-0005-0000-0000-0000E6290000}"/>
    <cellStyle name="Cálculo 2 4 2 24 5" xfId="15763" xr:uid="{00000000-0005-0000-0000-0000E7290000}"/>
    <cellStyle name="Cálculo 2 4 2 25" xfId="1794" xr:uid="{00000000-0005-0000-0000-0000E8290000}"/>
    <cellStyle name="Cálculo 2 4 2 25 2" xfId="11020" xr:uid="{00000000-0005-0000-0000-0000E9290000}"/>
    <cellStyle name="Cálculo 2 4 2 25 2 2" xfId="33322" xr:uid="{00000000-0005-0000-0000-0000EA290000}"/>
    <cellStyle name="Cálculo 2 4 2 25 2 3" xfId="37869" xr:uid="{00000000-0005-0000-0000-0000EB290000}"/>
    <cellStyle name="Cálculo 2 4 2 25 2 4" xfId="20092" xr:uid="{00000000-0005-0000-0000-0000EC290000}"/>
    <cellStyle name="Cálculo 2 4 2 25 3" xfId="24665" xr:uid="{00000000-0005-0000-0000-0000ED290000}"/>
    <cellStyle name="Cálculo 2 4 2 25 4" xfId="30028" xr:uid="{00000000-0005-0000-0000-0000EE290000}"/>
    <cellStyle name="Cálculo 2 4 2 25 5" xfId="15764" xr:uid="{00000000-0005-0000-0000-0000EF290000}"/>
    <cellStyle name="Cálculo 2 4 2 26" xfId="1795" xr:uid="{00000000-0005-0000-0000-0000F0290000}"/>
    <cellStyle name="Cálculo 2 4 2 26 2" xfId="11021" xr:uid="{00000000-0005-0000-0000-0000F1290000}"/>
    <cellStyle name="Cálculo 2 4 2 26 2 2" xfId="33323" xr:uid="{00000000-0005-0000-0000-0000F2290000}"/>
    <cellStyle name="Cálculo 2 4 2 26 2 3" xfId="37870" xr:uid="{00000000-0005-0000-0000-0000F3290000}"/>
    <cellStyle name="Cálculo 2 4 2 26 2 4" xfId="20093" xr:uid="{00000000-0005-0000-0000-0000F4290000}"/>
    <cellStyle name="Cálculo 2 4 2 26 3" xfId="24666" xr:uid="{00000000-0005-0000-0000-0000F5290000}"/>
    <cellStyle name="Cálculo 2 4 2 26 4" xfId="30027" xr:uid="{00000000-0005-0000-0000-0000F6290000}"/>
    <cellStyle name="Cálculo 2 4 2 26 5" xfId="15765" xr:uid="{00000000-0005-0000-0000-0000F7290000}"/>
    <cellStyle name="Cálculo 2 4 2 27" xfId="1796" xr:uid="{00000000-0005-0000-0000-0000F8290000}"/>
    <cellStyle name="Cálculo 2 4 2 27 2" xfId="11022" xr:uid="{00000000-0005-0000-0000-0000F9290000}"/>
    <cellStyle name="Cálculo 2 4 2 27 2 2" xfId="33324" xr:uid="{00000000-0005-0000-0000-0000FA290000}"/>
    <cellStyle name="Cálculo 2 4 2 27 2 3" xfId="37871" xr:uid="{00000000-0005-0000-0000-0000FB290000}"/>
    <cellStyle name="Cálculo 2 4 2 27 2 4" xfId="20094" xr:uid="{00000000-0005-0000-0000-0000FC290000}"/>
    <cellStyle name="Cálculo 2 4 2 27 3" xfId="24667" xr:uid="{00000000-0005-0000-0000-0000FD290000}"/>
    <cellStyle name="Cálculo 2 4 2 27 4" xfId="30025" xr:uid="{00000000-0005-0000-0000-0000FE290000}"/>
    <cellStyle name="Cálculo 2 4 2 27 5" xfId="15766" xr:uid="{00000000-0005-0000-0000-0000FF290000}"/>
    <cellStyle name="Cálculo 2 4 2 28" xfId="1797" xr:uid="{00000000-0005-0000-0000-0000002A0000}"/>
    <cellStyle name="Cálculo 2 4 2 28 2" xfId="11023" xr:uid="{00000000-0005-0000-0000-0000012A0000}"/>
    <cellStyle name="Cálculo 2 4 2 28 2 2" xfId="33325" xr:uid="{00000000-0005-0000-0000-0000022A0000}"/>
    <cellStyle name="Cálculo 2 4 2 28 2 3" xfId="37872" xr:uid="{00000000-0005-0000-0000-0000032A0000}"/>
    <cellStyle name="Cálculo 2 4 2 28 2 4" xfId="20095" xr:uid="{00000000-0005-0000-0000-0000042A0000}"/>
    <cellStyle name="Cálculo 2 4 2 28 3" xfId="24668" xr:uid="{00000000-0005-0000-0000-0000052A0000}"/>
    <cellStyle name="Cálculo 2 4 2 28 4" xfId="30024" xr:uid="{00000000-0005-0000-0000-0000062A0000}"/>
    <cellStyle name="Cálculo 2 4 2 28 5" xfId="15767" xr:uid="{00000000-0005-0000-0000-0000072A0000}"/>
    <cellStyle name="Cálculo 2 4 2 29" xfId="1798" xr:uid="{00000000-0005-0000-0000-0000082A0000}"/>
    <cellStyle name="Cálculo 2 4 2 29 2" xfId="11024" xr:uid="{00000000-0005-0000-0000-0000092A0000}"/>
    <cellStyle name="Cálculo 2 4 2 29 2 2" xfId="33326" xr:uid="{00000000-0005-0000-0000-00000A2A0000}"/>
    <cellStyle name="Cálculo 2 4 2 29 2 3" xfId="37873" xr:uid="{00000000-0005-0000-0000-00000B2A0000}"/>
    <cellStyle name="Cálculo 2 4 2 29 2 4" xfId="20096" xr:uid="{00000000-0005-0000-0000-00000C2A0000}"/>
    <cellStyle name="Cálculo 2 4 2 29 3" xfId="24669" xr:uid="{00000000-0005-0000-0000-00000D2A0000}"/>
    <cellStyle name="Cálculo 2 4 2 29 4" xfId="30023" xr:uid="{00000000-0005-0000-0000-00000E2A0000}"/>
    <cellStyle name="Cálculo 2 4 2 29 5" xfId="15768" xr:uid="{00000000-0005-0000-0000-00000F2A0000}"/>
    <cellStyle name="Cálculo 2 4 2 3" xfId="1799" xr:uid="{00000000-0005-0000-0000-0000102A0000}"/>
    <cellStyle name="Cálculo 2 4 2 3 2" xfId="11025" xr:uid="{00000000-0005-0000-0000-0000112A0000}"/>
    <cellStyle name="Cálculo 2 4 2 3 2 2" xfId="33327" xr:uid="{00000000-0005-0000-0000-0000122A0000}"/>
    <cellStyle name="Cálculo 2 4 2 3 2 3" xfId="37874" xr:uid="{00000000-0005-0000-0000-0000132A0000}"/>
    <cellStyle name="Cálculo 2 4 2 3 2 4" xfId="20097" xr:uid="{00000000-0005-0000-0000-0000142A0000}"/>
    <cellStyle name="Cálculo 2 4 2 3 3" xfId="24670" xr:uid="{00000000-0005-0000-0000-0000152A0000}"/>
    <cellStyle name="Cálculo 2 4 2 3 4" xfId="30022" xr:uid="{00000000-0005-0000-0000-0000162A0000}"/>
    <cellStyle name="Cálculo 2 4 2 3 5" xfId="15769" xr:uid="{00000000-0005-0000-0000-0000172A0000}"/>
    <cellStyle name="Cálculo 2 4 2 30" xfId="1800" xr:uid="{00000000-0005-0000-0000-0000182A0000}"/>
    <cellStyle name="Cálculo 2 4 2 30 2" xfId="11026" xr:uid="{00000000-0005-0000-0000-0000192A0000}"/>
    <cellStyle name="Cálculo 2 4 2 30 2 2" xfId="33328" xr:uid="{00000000-0005-0000-0000-00001A2A0000}"/>
    <cellStyle name="Cálculo 2 4 2 30 2 3" xfId="37875" xr:uid="{00000000-0005-0000-0000-00001B2A0000}"/>
    <cellStyle name="Cálculo 2 4 2 30 2 4" xfId="20098" xr:uid="{00000000-0005-0000-0000-00001C2A0000}"/>
    <cellStyle name="Cálculo 2 4 2 30 3" xfId="24671" xr:uid="{00000000-0005-0000-0000-00001D2A0000}"/>
    <cellStyle name="Cálculo 2 4 2 30 4" xfId="30021" xr:uid="{00000000-0005-0000-0000-00001E2A0000}"/>
    <cellStyle name="Cálculo 2 4 2 30 5" xfId="15770" xr:uid="{00000000-0005-0000-0000-00001F2A0000}"/>
    <cellStyle name="Cálculo 2 4 2 31" xfId="1801" xr:uid="{00000000-0005-0000-0000-0000202A0000}"/>
    <cellStyle name="Cálculo 2 4 2 31 2" xfId="11027" xr:uid="{00000000-0005-0000-0000-0000212A0000}"/>
    <cellStyle name="Cálculo 2 4 2 31 2 2" xfId="33329" xr:uid="{00000000-0005-0000-0000-0000222A0000}"/>
    <cellStyle name="Cálculo 2 4 2 31 2 3" xfId="37876" xr:uid="{00000000-0005-0000-0000-0000232A0000}"/>
    <cellStyle name="Cálculo 2 4 2 31 2 4" xfId="20099" xr:uid="{00000000-0005-0000-0000-0000242A0000}"/>
    <cellStyle name="Cálculo 2 4 2 31 3" xfId="24672" xr:uid="{00000000-0005-0000-0000-0000252A0000}"/>
    <cellStyle name="Cálculo 2 4 2 31 4" xfId="30020" xr:uid="{00000000-0005-0000-0000-0000262A0000}"/>
    <cellStyle name="Cálculo 2 4 2 31 5" xfId="15771" xr:uid="{00000000-0005-0000-0000-0000272A0000}"/>
    <cellStyle name="Cálculo 2 4 2 32" xfId="1802" xr:uid="{00000000-0005-0000-0000-0000282A0000}"/>
    <cellStyle name="Cálculo 2 4 2 32 2" xfId="11028" xr:uid="{00000000-0005-0000-0000-0000292A0000}"/>
    <cellStyle name="Cálculo 2 4 2 32 2 2" xfId="33330" xr:uid="{00000000-0005-0000-0000-00002A2A0000}"/>
    <cellStyle name="Cálculo 2 4 2 32 2 3" xfId="37877" xr:uid="{00000000-0005-0000-0000-00002B2A0000}"/>
    <cellStyle name="Cálculo 2 4 2 32 2 4" xfId="20100" xr:uid="{00000000-0005-0000-0000-00002C2A0000}"/>
    <cellStyle name="Cálculo 2 4 2 32 3" xfId="24673" xr:uid="{00000000-0005-0000-0000-00002D2A0000}"/>
    <cellStyle name="Cálculo 2 4 2 32 4" xfId="30019" xr:uid="{00000000-0005-0000-0000-00002E2A0000}"/>
    <cellStyle name="Cálculo 2 4 2 32 5" xfId="15772" xr:uid="{00000000-0005-0000-0000-00002F2A0000}"/>
    <cellStyle name="Cálculo 2 4 2 33" xfId="1803" xr:uid="{00000000-0005-0000-0000-0000302A0000}"/>
    <cellStyle name="Cálculo 2 4 2 33 2" xfId="11029" xr:uid="{00000000-0005-0000-0000-0000312A0000}"/>
    <cellStyle name="Cálculo 2 4 2 33 2 2" xfId="33331" xr:uid="{00000000-0005-0000-0000-0000322A0000}"/>
    <cellStyle name="Cálculo 2 4 2 33 2 3" xfId="37878" xr:uid="{00000000-0005-0000-0000-0000332A0000}"/>
    <cellStyle name="Cálculo 2 4 2 33 2 4" xfId="20101" xr:uid="{00000000-0005-0000-0000-0000342A0000}"/>
    <cellStyle name="Cálculo 2 4 2 33 3" xfId="24674" xr:uid="{00000000-0005-0000-0000-0000352A0000}"/>
    <cellStyle name="Cálculo 2 4 2 33 4" xfId="29961" xr:uid="{00000000-0005-0000-0000-0000362A0000}"/>
    <cellStyle name="Cálculo 2 4 2 33 5" xfId="15773" xr:uid="{00000000-0005-0000-0000-0000372A0000}"/>
    <cellStyle name="Cálculo 2 4 2 34" xfId="1804" xr:uid="{00000000-0005-0000-0000-0000382A0000}"/>
    <cellStyle name="Cálculo 2 4 2 34 2" xfId="11030" xr:uid="{00000000-0005-0000-0000-0000392A0000}"/>
    <cellStyle name="Cálculo 2 4 2 34 2 2" xfId="33332" xr:uid="{00000000-0005-0000-0000-00003A2A0000}"/>
    <cellStyle name="Cálculo 2 4 2 34 2 3" xfId="37879" xr:uid="{00000000-0005-0000-0000-00003B2A0000}"/>
    <cellStyle name="Cálculo 2 4 2 34 2 4" xfId="20102" xr:uid="{00000000-0005-0000-0000-00003C2A0000}"/>
    <cellStyle name="Cálculo 2 4 2 34 3" xfId="24675" xr:uid="{00000000-0005-0000-0000-00003D2A0000}"/>
    <cellStyle name="Cálculo 2 4 2 34 4" xfId="30018" xr:uid="{00000000-0005-0000-0000-00003E2A0000}"/>
    <cellStyle name="Cálculo 2 4 2 34 5" xfId="15774" xr:uid="{00000000-0005-0000-0000-00003F2A0000}"/>
    <cellStyle name="Cálculo 2 4 2 35" xfId="1805" xr:uid="{00000000-0005-0000-0000-0000402A0000}"/>
    <cellStyle name="Cálculo 2 4 2 35 2" xfId="11031" xr:uid="{00000000-0005-0000-0000-0000412A0000}"/>
    <cellStyle name="Cálculo 2 4 2 35 2 2" xfId="33333" xr:uid="{00000000-0005-0000-0000-0000422A0000}"/>
    <cellStyle name="Cálculo 2 4 2 35 2 3" xfId="37880" xr:uid="{00000000-0005-0000-0000-0000432A0000}"/>
    <cellStyle name="Cálculo 2 4 2 35 2 4" xfId="20103" xr:uid="{00000000-0005-0000-0000-0000442A0000}"/>
    <cellStyle name="Cálculo 2 4 2 35 3" xfId="24676" xr:uid="{00000000-0005-0000-0000-0000452A0000}"/>
    <cellStyle name="Cálculo 2 4 2 35 4" xfId="30017" xr:uid="{00000000-0005-0000-0000-0000462A0000}"/>
    <cellStyle name="Cálculo 2 4 2 35 5" xfId="15775" xr:uid="{00000000-0005-0000-0000-0000472A0000}"/>
    <cellStyle name="Cálculo 2 4 2 36" xfId="1806" xr:uid="{00000000-0005-0000-0000-0000482A0000}"/>
    <cellStyle name="Cálculo 2 4 2 36 2" xfId="11032" xr:uid="{00000000-0005-0000-0000-0000492A0000}"/>
    <cellStyle name="Cálculo 2 4 2 36 2 2" xfId="33334" xr:uid="{00000000-0005-0000-0000-00004A2A0000}"/>
    <cellStyle name="Cálculo 2 4 2 36 2 3" xfId="37881" xr:uid="{00000000-0005-0000-0000-00004B2A0000}"/>
    <cellStyle name="Cálculo 2 4 2 36 2 4" xfId="20104" xr:uid="{00000000-0005-0000-0000-00004C2A0000}"/>
    <cellStyle name="Cálculo 2 4 2 36 3" xfId="24677" xr:uid="{00000000-0005-0000-0000-00004D2A0000}"/>
    <cellStyle name="Cálculo 2 4 2 36 4" xfId="30016" xr:uid="{00000000-0005-0000-0000-00004E2A0000}"/>
    <cellStyle name="Cálculo 2 4 2 36 5" xfId="15776" xr:uid="{00000000-0005-0000-0000-00004F2A0000}"/>
    <cellStyle name="Cálculo 2 4 2 37" xfId="1807" xr:uid="{00000000-0005-0000-0000-0000502A0000}"/>
    <cellStyle name="Cálculo 2 4 2 37 2" xfId="11033" xr:uid="{00000000-0005-0000-0000-0000512A0000}"/>
    <cellStyle name="Cálculo 2 4 2 37 2 2" xfId="33335" xr:uid="{00000000-0005-0000-0000-0000522A0000}"/>
    <cellStyle name="Cálculo 2 4 2 37 2 3" xfId="37882" xr:uid="{00000000-0005-0000-0000-0000532A0000}"/>
    <cellStyle name="Cálculo 2 4 2 37 2 4" xfId="20105" xr:uid="{00000000-0005-0000-0000-0000542A0000}"/>
    <cellStyle name="Cálculo 2 4 2 37 3" xfId="24678" xr:uid="{00000000-0005-0000-0000-0000552A0000}"/>
    <cellStyle name="Cálculo 2 4 2 37 4" xfId="30015" xr:uid="{00000000-0005-0000-0000-0000562A0000}"/>
    <cellStyle name="Cálculo 2 4 2 37 5" xfId="15777" xr:uid="{00000000-0005-0000-0000-0000572A0000}"/>
    <cellStyle name="Cálculo 2 4 2 38" xfId="1808" xr:uid="{00000000-0005-0000-0000-0000582A0000}"/>
    <cellStyle name="Cálculo 2 4 2 38 2" xfId="11034" xr:uid="{00000000-0005-0000-0000-0000592A0000}"/>
    <cellStyle name="Cálculo 2 4 2 38 2 2" xfId="33336" xr:uid="{00000000-0005-0000-0000-00005A2A0000}"/>
    <cellStyle name="Cálculo 2 4 2 38 2 3" xfId="37883" xr:uid="{00000000-0005-0000-0000-00005B2A0000}"/>
    <cellStyle name="Cálculo 2 4 2 38 2 4" xfId="20106" xr:uid="{00000000-0005-0000-0000-00005C2A0000}"/>
    <cellStyle name="Cálculo 2 4 2 38 3" xfId="24679" xr:uid="{00000000-0005-0000-0000-00005D2A0000}"/>
    <cellStyle name="Cálculo 2 4 2 38 4" xfId="30014" xr:uid="{00000000-0005-0000-0000-00005E2A0000}"/>
    <cellStyle name="Cálculo 2 4 2 38 5" xfId="15778" xr:uid="{00000000-0005-0000-0000-00005F2A0000}"/>
    <cellStyle name="Cálculo 2 4 2 39" xfId="1777" xr:uid="{00000000-0005-0000-0000-0000602A0000}"/>
    <cellStyle name="Cálculo 2 4 2 39 2" xfId="11003" xr:uid="{00000000-0005-0000-0000-0000612A0000}"/>
    <cellStyle name="Cálculo 2 4 2 39 2 2" xfId="33305" xr:uid="{00000000-0005-0000-0000-0000622A0000}"/>
    <cellStyle name="Cálculo 2 4 2 39 2 3" xfId="37852" xr:uid="{00000000-0005-0000-0000-0000632A0000}"/>
    <cellStyle name="Cálculo 2 4 2 39 2 4" xfId="20075" xr:uid="{00000000-0005-0000-0000-0000642A0000}"/>
    <cellStyle name="Cálculo 2 4 2 39 3" xfId="24648" xr:uid="{00000000-0005-0000-0000-0000652A0000}"/>
    <cellStyle name="Cálculo 2 4 2 39 4" xfId="30046" xr:uid="{00000000-0005-0000-0000-0000662A0000}"/>
    <cellStyle name="Cálculo 2 4 2 39 5" xfId="15747" xr:uid="{00000000-0005-0000-0000-0000672A0000}"/>
    <cellStyle name="Cálculo 2 4 2 4" xfId="1809" xr:uid="{00000000-0005-0000-0000-0000682A0000}"/>
    <cellStyle name="Cálculo 2 4 2 4 2" xfId="11035" xr:uid="{00000000-0005-0000-0000-0000692A0000}"/>
    <cellStyle name="Cálculo 2 4 2 4 2 2" xfId="33337" xr:uid="{00000000-0005-0000-0000-00006A2A0000}"/>
    <cellStyle name="Cálculo 2 4 2 4 2 3" xfId="37884" xr:uid="{00000000-0005-0000-0000-00006B2A0000}"/>
    <cellStyle name="Cálculo 2 4 2 4 2 4" xfId="20107" xr:uid="{00000000-0005-0000-0000-00006C2A0000}"/>
    <cellStyle name="Cálculo 2 4 2 4 3" xfId="24680" xr:uid="{00000000-0005-0000-0000-00006D2A0000}"/>
    <cellStyle name="Cálculo 2 4 2 4 4" xfId="30013" xr:uid="{00000000-0005-0000-0000-00006E2A0000}"/>
    <cellStyle name="Cálculo 2 4 2 4 5" xfId="15779" xr:uid="{00000000-0005-0000-0000-00006F2A0000}"/>
    <cellStyle name="Cálculo 2 4 2 40" xfId="9505" xr:uid="{00000000-0005-0000-0000-0000702A0000}"/>
    <cellStyle name="Cálculo 2 4 2 40 2" xfId="13820" xr:uid="{00000000-0005-0000-0000-0000712A0000}"/>
    <cellStyle name="Cálculo 2 4 2 40 2 2" xfId="36122" xr:uid="{00000000-0005-0000-0000-0000722A0000}"/>
    <cellStyle name="Cálculo 2 4 2 40 2 3" xfId="40669" xr:uid="{00000000-0005-0000-0000-0000732A0000}"/>
    <cellStyle name="Cálculo 2 4 2 40 2 4" xfId="22892" xr:uid="{00000000-0005-0000-0000-0000742A0000}"/>
    <cellStyle name="Cálculo 2 4 2 40 3" xfId="31807" xr:uid="{00000000-0005-0000-0000-0000752A0000}"/>
    <cellStyle name="Cálculo 2 4 2 40 4" xfId="36354" xr:uid="{00000000-0005-0000-0000-0000762A0000}"/>
    <cellStyle name="Cálculo 2 4 2 40 5" xfId="18577" xr:uid="{00000000-0005-0000-0000-0000772A0000}"/>
    <cellStyle name="Cálculo 2 4 2 41" xfId="9720" xr:uid="{00000000-0005-0000-0000-0000782A0000}"/>
    <cellStyle name="Cálculo 2 4 2 41 2" xfId="32022" xr:uid="{00000000-0005-0000-0000-0000792A0000}"/>
    <cellStyle name="Cálculo 2 4 2 41 3" xfId="36569" xr:uid="{00000000-0005-0000-0000-00007A2A0000}"/>
    <cellStyle name="Cálculo 2 4 2 41 4" xfId="18792" xr:uid="{00000000-0005-0000-0000-00007B2A0000}"/>
    <cellStyle name="Cálculo 2 4 2 42" xfId="23058" xr:uid="{00000000-0005-0000-0000-00007C2A0000}"/>
    <cellStyle name="Cálculo 2 4 2 43" xfId="31612" xr:uid="{00000000-0005-0000-0000-00007D2A0000}"/>
    <cellStyle name="Cálculo 2 4 2 44" xfId="14168" xr:uid="{00000000-0005-0000-0000-00007E2A0000}"/>
    <cellStyle name="Cálculo 2 4 2 5" xfId="1810" xr:uid="{00000000-0005-0000-0000-00007F2A0000}"/>
    <cellStyle name="Cálculo 2 4 2 5 2" xfId="11036" xr:uid="{00000000-0005-0000-0000-0000802A0000}"/>
    <cellStyle name="Cálculo 2 4 2 5 2 2" xfId="33338" xr:uid="{00000000-0005-0000-0000-0000812A0000}"/>
    <cellStyle name="Cálculo 2 4 2 5 2 3" xfId="37885" xr:uid="{00000000-0005-0000-0000-0000822A0000}"/>
    <cellStyle name="Cálculo 2 4 2 5 2 4" xfId="20108" xr:uid="{00000000-0005-0000-0000-0000832A0000}"/>
    <cellStyle name="Cálculo 2 4 2 5 3" xfId="24681" xr:uid="{00000000-0005-0000-0000-0000842A0000}"/>
    <cellStyle name="Cálculo 2 4 2 5 4" xfId="30012" xr:uid="{00000000-0005-0000-0000-0000852A0000}"/>
    <cellStyle name="Cálculo 2 4 2 5 5" xfId="15780" xr:uid="{00000000-0005-0000-0000-0000862A0000}"/>
    <cellStyle name="Cálculo 2 4 2 6" xfId="1811" xr:uid="{00000000-0005-0000-0000-0000872A0000}"/>
    <cellStyle name="Cálculo 2 4 2 6 2" xfId="11037" xr:uid="{00000000-0005-0000-0000-0000882A0000}"/>
    <cellStyle name="Cálculo 2 4 2 6 2 2" xfId="33339" xr:uid="{00000000-0005-0000-0000-0000892A0000}"/>
    <cellStyle name="Cálculo 2 4 2 6 2 3" xfId="37886" xr:uid="{00000000-0005-0000-0000-00008A2A0000}"/>
    <cellStyle name="Cálculo 2 4 2 6 2 4" xfId="20109" xr:uid="{00000000-0005-0000-0000-00008B2A0000}"/>
    <cellStyle name="Cálculo 2 4 2 6 3" xfId="24682" xr:uid="{00000000-0005-0000-0000-00008C2A0000}"/>
    <cellStyle name="Cálculo 2 4 2 6 4" xfId="30011" xr:uid="{00000000-0005-0000-0000-00008D2A0000}"/>
    <cellStyle name="Cálculo 2 4 2 6 5" xfId="15781" xr:uid="{00000000-0005-0000-0000-00008E2A0000}"/>
    <cellStyle name="Cálculo 2 4 2 7" xfId="1812" xr:uid="{00000000-0005-0000-0000-00008F2A0000}"/>
    <cellStyle name="Cálculo 2 4 2 7 2" xfId="11038" xr:uid="{00000000-0005-0000-0000-0000902A0000}"/>
    <cellStyle name="Cálculo 2 4 2 7 2 2" xfId="33340" xr:uid="{00000000-0005-0000-0000-0000912A0000}"/>
    <cellStyle name="Cálculo 2 4 2 7 2 3" xfId="37887" xr:uid="{00000000-0005-0000-0000-0000922A0000}"/>
    <cellStyle name="Cálculo 2 4 2 7 2 4" xfId="20110" xr:uid="{00000000-0005-0000-0000-0000932A0000}"/>
    <cellStyle name="Cálculo 2 4 2 7 3" xfId="24683" xr:uid="{00000000-0005-0000-0000-0000942A0000}"/>
    <cellStyle name="Cálculo 2 4 2 7 4" xfId="30010" xr:uid="{00000000-0005-0000-0000-0000952A0000}"/>
    <cellStyle name="Cálculo 2 4 2 7 5" xfId="15782" xr:uid="{00000000-0005-0000-0000-0000962A0000}"/>
    <cellStyle name="Cálculo 2 4 2 8" xfId="1813" xr:uid="{00000000-0005-0000-0000-0000972A0000}"/>
    <cellStyle name="Cálculo 2 4 2 8 2" xfId="11039" xr:uid="{00000000-0005-0000-0000-0000982A0000}"/>
    <cellStyle name="Cálculo 2 4 2 8 2 2" xfId="33341" xr:uid="{00000000-0005-0000-0000-0000992A0000}"/>
    <cellStyle name="Cálculo 2 4 2 8 2 3" xfId="37888" xr:uid="{00000000-0005-0000-0000-00009A2A0000}"/>
    <cellStyle name="Cálculo 2 4 2 8 2 4" xfId="20111" xr:uid="{00000000-0005-0000-0000-00009B2A0000}"/>
    <cellStyle name="Cálculo 2 4 2 8 3" xfId="24684" xr:uid="{00000000-0005-0000-0000-00009C2A0000}"/>
    <cellStyle name="Cálculo 2 4 2 8 4" xfId="30009" xr:uid="{00000000-0005-0000-0000-00009D2A0000}"/>
    <cellStyle name="Cálculo 2 4 2 8 5" xfId="15783" xr:uid="{00000000-0005-0000-0000-00009E2A0000}"/>
    <cellStyle name="Cálculo 2 4 2 9" xfId="1814" xr:uid="{00000000-0005-0000-0000-00009F2A0000}"/>
    <cellStyle name="Cálculo 2 4 2 9 2" xfId="11040" xr:uid="{00000000-0005-0000-0000-0000A02A0000}"/>
    <cellStyle name="Cálculo 2 4 2 9 2 2" xfId="33342" xr:uid="{00000000-0005-0000-0000-0000A12A0000}"/>
    <cellStyle name="Cálculo 2 4 2 9 2 3" xfId="37889" xr:uid="{00000000-0005-0000-0000-0000A22A0000}"/>
    <cellStyle name="Cálculo 2 4 2 9 2 4" xfId="20112" xr:uid="{00000000-0005-0000-0000-0000A32A0000}"/>
    <cellStyle name="Cálculo 2 4 2 9 3" xfId="24685" xr:uid="{00000000-0005-0000-0000-0000A42A0000}"/>
    <cellStyle name="Cálculo 2 4 2 9 4" xfId="30008" xr:uid="{00000000-0005-0000-0000-0000A52A0000}"/>
    <cellStyle name="Cálculo 2 4 2 9 5" xfId="15784" xr:uid="{00000000-0005-0000-0000-0000A62A0000}"/>
    <cellStyle name="Cálculo 2 4 20" xfId="1815" xr:uid="{00000000-0005-0000-0000-0000A72A0000}"/>
    <cellStyle name="Cálculo 2 4 20 2" xfId="11041" xr:uid="{00000000-0005-0000-0000-0000A82A0000}"/>
    <cellStyle name="Cálculo 2 4 20 2 2" xfId="33343" xr:uid="{00000000-0005-0000-0000-0000A92A0000}"/>
    <cellStyle name="Cálculo 2 4 20 2 3" xfId="37890" xr:uid="{00000000-0005-0000-0000-0000AA2A0000}"/>
    <cellStyle name="Cálculo 2 4 20 2 4" xfId="20113" xr:uid="{00000000-0005-0000-0000-0000AB2A0000}"/>
    <cellStyle name="Cálculo 2 4 20 3" xfId="24686" xr:uid="{00000000-0005-0000-0000-0000AC2A0000}"/>
    <cellStyle name="Cálculo 2 4 20 4" xfId="30007" xr:uid="{00000000-0005-0000-0000-0000AD2A0000}"/>
    <cellStyle name="Cálculo 2 4 20 5" xfId="15785" xr:uid="{00000000-0005-0000-0000-0000AE2A0000}"/>
    <cellStyle name="Cálculo 2 4 21" xfId="1816" xr:uid="{00000000-0005-0000-0000-0000AF2A0000}"/>
    <cellStyle name="Cálculo 2 4 21 2" xfId="11042" xr:uid="{00000000-0005-0000-0000-0000B02A0000}"/>
    <cellStyle name="Cálculo 2 4 21 2 2" xfId="33344" xr:uid="{00000000-0005-0000-0000-0000B12A0000}"/>
    <cellStyle name="Cálculo 2 4 21 2 3" xfId="37891" xr:uid="{00000000-0005-0000-0000-0000B22A0000}"/>
    <cellStyle name="Cálculo 2 4 21 2 4" xfId="20114" xr:uid="{00000000-0005-0000-0000-0000B32A0000}"/>
    <cellStyle name="Cálculo 2 4 21 3" xfId="24687" xr:uid="{00000000-0005-0000-0000-0000B42A0000}"/>
    <cellStyle name="Cálculo 2 4 21 4" xfId="30006" xr:uid="{00000000-0005-0000-0000-0000B52A0000}"/>
    <cellStyle name="Cálculo 2 4 21 5" xfId="15786" xr:uid="{00000000-0005-0000-0000-0000B62A0000}"/>
    <cellStyle name="Cálculo 2 4 22" xfId="1817" xr:uid="{00000000-0005-0000-0000-0000B72A0000}"/>
    <cellStyle name="Cálculo 2 4 22 2" xfId="11043" xr:uid="{00000000-0005-0000-0000-0000B82A0000}"/>
    <cellStyle name="Cálculo 2 4 22 2 2" xfId="33345" xr:uid="{00000000-0005-0000-0000-0000B92A0000}"/>
    <cellStyle name="Cálculo 2 4 22 2 3" xfId="37892" xr:uid="{00000000-0005-0000-0000-0000BA2A0000}"/>
    <cellStyle name="Cálculo 2 4 22 2 4" xfId="20115" xr:uid="{00000000-0005-0000-0000-0000BB2A0000}"/>
    <cellStyle name="Cálculo 2 4 22 3" xfId="24688" xr:uid="{00000000-0005-0000-0000-0000BC2A0000}"/>
    <cellStyle name="Cálculo 2 4 22 4" xfId="30005" xr:uid="{00000000-0005-0000-0000-0000BD2A0000}"/>
    <cellStyle name="Cálculo 2 4 22 5" xfId="15787" xr:uid="{00000000-0005-0000-0000-0000BE2A0000}"/>
    <cellStyle name="Cálculo 2 4 23" xfId="1818" xr:uid="{00000000-0005-0000-0000-0000BF2A0000}"/>
    <cellStyle name="Cálculo 2 4 23 2" xfId="11044" xr:uid="{00000000-0005-0000-0000-0000C02A0000}"/>
    <cellStyle name="Cálculo 2 4 23 2 2" xfId="33346" xr:uid="{00000000-0005-0000-0000-0000C12A0000}"/>
    <cellStyle name="Cálculo 2 4 23 2 3" xfId="37893" xr:uid="{00000000-0005-0000-0000-0000C22A0000}"/>
    <cellStyle name="Cálculo 2 4 23 2 4" xfId="20116" xr:uid="{00000000-0005-0000-0000-0000C32A0000}"/>
    <cellStyle name="Cálculo 2 4 23 3" xfId="24689" xr:uid="{00000000-0005-0000-0000-0000C42A0000}"/>
    <cellStyle name="Cálculo 2 4 23 4" xfId="30004" xr:uid="{00000000-0005-0000-0000-0000C52A0000}"/>
    <cellStyle name="Cálculo 2 4 23 5" xfId="15788" xr:uid="{00000000-0005-0000-0000-0000C62A0000}"/>
    <cellStyle name="Cálculo 2 4 24" xfId="1819" xr:uid="{00000000-0005-0000-0000-0000C72A0000}"/>
    <cellStyle name="Cálculo 2 4 24 2" xfId="11045" xr:uid="{00000000-0005-0000-0000-0000C82A0000}"/>
    <cellStyle name="Cálculo 2 4 24 2 2" xfId="33347" xr:uid="{00000000-0005-0000-0000-0000C92A0000}"/>
    <cellStyle name="Cálculo 2 4 24 2 3" xfId="37894" xr:uid="{00000000-0005-0000-0000-0000CA2A0000}"/>
    <cellStyle name="Cálculo 2 4 24 2 4" xfId="20117" xr:uid="{00000000-0005-0000-0000-0000CB2A0000}"/>
    <cellStyle name="Cálculo 2 4 24 3" xfId="24690" xr:uid="{00000000-0005-0000-0000-0000CC2A0000}"/>
    <cellStyle name="Cálculo 2 4 24 4" xfId="29972" xr:uid="{00000000-0005-0000-0000-0000CD2A0000}"/>
    <cellStyle name="Cálculo 2 4 24 5" xfId="15789" xr:uid="{00000000-0005-0000-0000-0000CE2A0000}"/>
    <cellStyle name="Cálculo 2 4 25" xfId="1820" xr:uid="{00000000-0005-0000-0000-0000CF2A0000}"/>
    <cellStyle name="Cálculo 2 4 25 2" xfId="11046" xr:uid="{00000000-0005-0000-0000-0000D02A0000}"/>
    <cellStyle name="Cálculo 2 4 25 2 2" xfId="33348" xr:uid="{00000000-0005-0000-0000-0000D12A0000}"/>
    <cellStyle name="Cálculo 2 4 25 2 3" xfId="37895" xr:uid="{00000000-0005-0000-0000-0000D22A0000}"/>
    <cellStyle name="Cálculo 2 4 25 2 4" xfId="20118" xr:uid="{00000000-0005-0000-0000-0000D32A0000}"/>
    <cellStyle name="Cálculo 2 4 25 3" xfId="24691" xr:uid="{00000000-0005-0000-0000-0000D42A0000}"/>
    <cellStyle name="Cálculo 2 4 25 4" xfId="30003" xr:uid="{00000000-0005-0000-0000-0000D52A0000}"/>
    <cellStyle name="Cálculo 2 4 25 5" xfId="15790" xr:uid="{00000000-0005-0000-0000-0000D62A0000}"/>
    <cellStyle name="Cálculo 2 4 26" xfId="1821" xr:uid="{00000000-0005-0000-0000-0000D72A0000}"/>
    <cellStyle name="Cálculo 2 4 26 2" xfId="11047" xr:uid="{00000000-0005-0000-0000-0000D82A0000}"/>
    <cellStyle name="Cálculo 2 4 26 2 2" xfId="33349" xr:uid="{00000000-0005-0000-0000-0000D92A0000}"/>
    <cellStyle name="Cálculo 2 4 26 2 3" xfId="37896" xr:uid="{00000000-0005-0000-0000-0000DA2A0000}"/>
    <cellStyle name="Cálculo 2 4 26 2 4" xfId="20119" xr:uid="{00000000-0005-0000-0000-0000DB2A0000}"/>
    <cellStyle name="Cálculo 2 4 26 3" xfId="24692" xr:uid="{00000000-0005-0000-0000-0000DC2A0000}"/>
    <cellStyle name="Cálculo 2 4 26 4" xfId="30002" xr:uid="{00000000-0005-0000-0000-0000DD2A0000}"/>
    <cellStyle name="Cálculo 2 4 26 5" xfId="15791" xr:uid="{00000000-0005-0000-0000-0000DE2A0000}"/>
    <cellStyle name="Cálculo 2 4 27" xfId="1822" xr:uid="{00000000-0005-0000-0000-0000DF2A0000}"/>
    <cellStyle name="Cálculo 2 4 27 2" xfId="11048" xr:uid="{00000000-0005-0000-0000-0000E02A0000}"/>
    <cellStyle name="Cálculo 2 4 27 2 2" xfId="33350" xr:uid="{00000000-0005-0000-0000-0000E12A0000}"/>
    <cellStyle name="Cálculo 2 4 27 2 3" xfId="37897" xr:uid="{00000000-0005-0000-0000-0000E22A0000}"/>
    <cellStyle name="Cálculo 2 4 27 2 4" xfId="20120" xr:uid="{00000000-0005-0000-0000-0000E32A0000}"/>
    <cellStyle name="Cálculo 2 4 27 3" xfId="24693" xr:uid="{00000000-0005-0000-0000-0000E42A0000}"/>
    <cellStyle name="Cálculo 2 4 27 4" xfId="30001" xr:uid="{00000000-0005-0000-0000-0000E52A0000}"/>
    <cellStyle name="Cálculo 2 4 27 5" xfId="15792" xr:uid="{00000000-0005-0000-0000-0000E62A0000}"/>
    <cellStyle name="Cálculo 2 4 28" xfId="1823" xr:uid="{00000000-0005-0000-0000-0000E72A0000}"/>
    <cellStyle name="Cálculo 2 4 28 2" xfId="11049" xr:uid="{00000000-0005-0000-0000-0000E82A0000}"/>
    <cellStyle name="Cálculo 2 4 28 2 2" xfId="33351" xr:uid="{00000000-0005-0000-0000-0000E92A0000}"/>
    <cellStyle name="Cálculo 2 4 28 2 3" xfId="37898" xr:uid="{00000000-0005-0000-0000-0000EA2A0000}"/>
    <cellStyle name="Cálculo 2 4 28 2 4" xfId="20121" xr:uid="{00000000-0005-0000-0000-0000EB2A0000}"/>
    <cellStyle name="Cálculo 2 4 28 3" xfId="24694" xr:uid="{00000000-0005-0000-0000-0000EC2A0000}"/>
    <cellStyle name="Cálculo 2 4 28 4" xfId="30000" xr:uid="{00000000-0005-0000-0000-0000ED2A0000}"/>
    <cellStyle name="Cálculo 2 4 28 5" xfId="15793" xr:uid="{00000000-0005-0000-0000-0000EE2A0000}"/>
    <cellStyle name="Cálculo 2 4 29" xfId="1824" xr:uid="{00000000-0005-0000-0000-0000EF2A0000}"/>
    <cellStyle name="Cálculo 2 4 29 2" xfId="11050" xr:uid="{00000000-0005-0000-0000-0000F02A0000}"/>
    <cellStyle name="Cálculo 2 4 29 2 2" xfId="33352" xr:uid="{00000000-0005-0000-0000-0000F12A0000}"/>
    <cellStyle name="Cálculo 2 4 29 2 3" xfId="37899" xr:uid="{00000000-0005-0000-0000-0000F22A0000}"/>
    <cellStyle name="Cálculo 2 4 29 2 4" xfId="20122" xr:uid="{00000000-0005-0000-0000-0000F32A0000}"/>
    <cellStyle name="Cálculo 2 4 29 3" xfId="24695" xr:uid="{00000000-0005-0000-0000-0000F42A0000}"/>
    <cellStyle name="Cálculo 2 4 29 4" xfId="29999" xr:uid="{00000000-0005-0000-0000-0000F52A0000}"/>
    <cellStyle name="Cálculo 2 4 29 5" xfId="15794" xr:uid="{00000000-0005-0000-0000-0000F62A0000}"/>
    <cellStyle name="Cálculo 2 4 3" xfId="113" xr:uid="{00000000-0005-0000-0000-0000F72A0000}"/>
    <cellStyle name="Cálculo 2 4 3 10" xfId="1826" xr:uid="{00000000-0005-0000-0000-0000F82A0000}"/>
    <cellStyle name="Cálculo 2 4 3 10 2" xfId="11052" xr:uid="{00000000-0005-0000-0000-0000F92A0000}"/>
    <cellStyle name="Cálculo 2 4 3 10 2 2" xfId="33354" xr:uid="{00000000-0005-0000-0000-0000FA2A0000}"/>
    <cellStyle name="Cálculo 2 4 3 10 2 3" xfId="37901" xr:uid="{00000000-0005-0000-0000-0000FB2A0000}"/>
    <cellStyle name="Cálculo 2 4 3 10 2 4" xfId="20124" xr:uid="{00000000-0005-0000-0000-0000FC2A0000}"/>
    <cellStyle name="Cálculo 2 4 3 10 3" xfId="24697" xr:uid="{00000000-0005-0000-0000-0000FD2A0000}"/>
    <cellStyle name="Cálculo 2 4 3 10 4" xfId="29997" xr:uid="{00000000-0005-0000-0000-0000FE2A0000}"/>
    <cellStyle name="Cálculo 2 4 3 10 5" xfId="15796" xr:uid="{00000000-0005-0000-0000-0000FF2A0000}"/>
    <cellStyle name="Cálculo 2 4 3 11" xfId="1827" xr:uid="{00000000-0005-0000-0000-0000002B0000}"/>
    <cellStyle name="Cálculo 2 4 3 11 2" xfId="11053" xr:uid="{00000000-0005-0000-0000-0000012B0000}"/>
    <cellStyle name="Cálculo 2 4 3 11 2 2" xfId="33355" xr:uid="{00000000-0005-0000-0000-0000022B0000}"/>
    <cellStyle name="Cálculo 2 4 3 11 2 3" xfId="37902" xr:uid="{00000000-0005-0000-0000-0000032B0000}"/>
    <cellStyle name="Cálculo 2 4 3 11 2 4" xfId="20125" xr:uid="{00000000-0005-0000-0000-0000042B0000}"/>
    <cellStyle name="Cálculo 2 4 3 11 3" xfId="24698" xr:uid="{00000000-0005-0000-0000-0000052B0000}"/>
    <cellStyle name="Cálculo 2 4 3 11 4" xfId="29996" xr:uid="{00000000-0005-0000-0000-0000062B0000}"/>
    <cellStyle name="Cálculo 2 4 3 11 5" xfId="15797" xr:uid="{00000000-0005-0000-0000-0000072B0000}"/>
    <cellStyle name="Cálculo 2 4 3 12" xfId="1828" xr:uid="{00000000-0005-0000-0000-0000082B0000}"/>
    <cellStyle name="Cálculo 2 4 3 12 2" xfId="11054" xr:uid="{00000000-0005-0000-0000-0000092B0000}"/>
    <cellStyle name="Cálculo 2 4 3 12 2 2" xfId="33356" xr:uid="{00000000-0005-0000-0000-00000A2B0000}"/>
    <cellStyle name="Cálculo 2 4 3 12 2 3" xfId="37903" xr:uid="{00000000-0005-0000-0000-00000B2B0000}"/>
    <cellStyle name="Cálculo 2 4 3 12 2 4" xfId="20126" xr:uid="{00000000-0005-0000-0000-00000C2B0000}"/>
    <cellStyle name="Cálculo 2 4 3 12 3" xfId="24699" xr:uid="{00000000-0005-0000-0000-00000D2B0000}"/>
    <cellStyle name="Cálculo 2 4 3 12 4" xfId="29995" xr:uid="{00000000-0005-0000-0000-00000E2B0000}"/>
    <cellStyle name="Cálculo 2 4 3 12 5" xfId="15798" xr:uid="{00000000-0005-0000-0000-00000F2B0000}"/>
    <cellStyle name="Cálculo 2 4 3 13" xfId="1829" xr:uid="{00000000-0005-0000-0000-0000102B0000}"/>
    <cellStyle name="Cálculo 2 4 3 13 2" xfId="11055" xr:uid="{00000000-0005-0000-0000-0000112B0000}"/>
    <cellStyle name="Cálculo 2 4 3 13 2 2" xfId="33357" xr:uid="{00000000-0005-0000-0000-0000122B0000}"/>
    <cellStyle name="Cálculo 2 4 3 13 2 3" xfId="37904" xr:uid="{00000000-0005-0000-0000-0000132B0000}"/>
    <cellStyle name="Cálculo 2 4 3 13 2 4" xfId="20127" xr:uid="{00000000-0005-0000-0000-0000142B0000}"/>
    <cellStyle name="Cálculo 2 4 3 13 3" xfId="24700" xr:uid="{00000000-0005-0000-0000-0000152B0000}"/>
    <cellStyle name="Cálculo 2 4 3 13 4" xfId="29994" xr:uid="{00000000-0005-0000-0000-0000162B0000}"/>
    <cellStyle name="Cálculo 2 4 3 13 5" xfId="15799" xr:uid="{00000000-0005-0000-0000-0000172B0000}"/>
    <cellStyle name="Cálculo 2 4 3 14" xfId="1830" xr:uid="{00000000-0005-0000-0000-0000182B0000}"/>
    <cellStyle name="Cálculo 2 4 3 14 2" xfId="11056" xr:uid="{00000000-0005-0000-0000-0000192B0000}"/>
    <cellStyle name="Cálculo 2 4 3 14 2 2" xfId="33358" xr:uid="{00000000-0005-0000-0000-00001A2B0000}"/>
    <cellStyle name="Cálculo 2 4 3 14 2 3" xfId="37905" xr:uid="{00000000-0005-0000-0000-00001B2B0000}"/>
    <cellStyle name="Cálculo 2 4 3 14 2 4" xfId="20128" xr:uid="{00000000-0005-0000-0000-00001C2B0000}"/>
    <cellStyle name="Cálculo 2 4 3 14 3" xfId="24701" xr:uid="{00000000-0005-0000-0000-00001D2B0000}"/>
    <cellStyle name="Cálculo 2 4 3 14 4" xfId="29993" xr:uid="{00000000-0005-0000-0000-00001E2B0000}"/>
    <cellStyle name="Cálculo 2 4 3 14 5" xfId="15800" xr:uid="{00000000-0005-0000-0000-00001F2B0000}"/>
    <cellStyle name="Cálculo 2 4 3 15" xfId="1831" xr:uid="{00000000-0005-0000-0000-0000202B0000}"/>
    <cellStyle name="Cálculo 2 4 3 15 2" xfId="11057" xr:uid="{00000000-0005-0000-0000-0000212B0000}"/>
    <cellStyle name="Cálculo 2 4 3 15 2 2" xfId="33359" xr:uid="{00000000-0005-0000-0000-0000222B0000}"/>
    <cellStyle name="Cálculo 2 4 3 15 2 3" xfId="37906" xr:uid="{00000000-0005-0000-0000-0000232B0000}"/>
    <cellStyle name="Cálculo 2 4 3 15 2 4" xfId="20129" xr:uid="{00000000-0005-0000-0000-0000242B0000}"/>
    <cellStyle name="Cálculo 2 4 3 15 3" xfId="24702" xr:uid="{00000000-0005-0000-0000-0000252B0000}"/>
    <cellStyle name="Cálculo 2 4 3 15 4" xfId="29992" xr:uid="{00000000-0005-0000-0000-0000262B0000}"/>
    <cellStyle name="Cálculo 2 4 3 15 5" xfId="15801" xr:uid="{00000000-0005-0000-0000-0000272B0000}"/>
    <cellStyle name="Cálculo 2 4 3 16" xfId="1832" xr:uid="{00000000-0005-0000-0000-0000282B0000}"/>
    <cellStyle name="Cálculo 2 4 3 16 2" xfId="11058" xr:uid="{00000000-0005-0000-0000-0000292B0000}"/>
    <cellStyle name="Cálculo 2 4 3 16 2 2" xfId="33360" xr:uid="{00000000-0005-0000-0000-00002A2B0000}"/>
    <cellStyle name="Cálculo 2 4 3 16 2 3" xfId="37907" xr:uid="{00000000-0005-0000-0000-00002B2B0000}"/>
    <cellStyle name="Cálculo 2 4 3 16 2 4" xfId="20130" xr:uid="{00000000-0005-0000-0000-00002C2B0000}"/>
    <cellStyle name="Cálculo 2 4 3 16 3" xfId="24703" xr:uid="{00000000-0005-0000-0000-00002D2B0000}"/>
    <cellStyle name="Cálculo 2 4 3 16 4" xfId="29991" xr:uid="{00000000-0005-0000-0000-00002E2B0000}"/>
    <cellStyle name="Cálculo 2 4 3 16 5" xfId="15802" xr:uid="{00000000-0005-0000-0000-00002F2B0000}"/>
    <cellStyle name="Cálculo 2 4 3 17" xfId="1833" xr:uid="{00000000-0005-0000-0000-0000302B0000}"/>
    <cellStyle name="Cálculo 2 4 3 17 2" xfId="11059" xr:uid="{00000000-0005-0000-0000-0000312B0000}"/>
    <cellStyle name="Cálculo 2 4 3 17 2 2" xfId="33361" xr:uid="{00000000-0005-0000-0000-0000322B0000}"/>
    <cellStyle name="Cálculo 2 4 3 17 2 3" xfId="37908" xr:uid="{00000000-0005-0000-0000-0000332B0000}"/>
    <cellStyle name="Cálculo 2 4 3 17 2 4" xfId="20131" xr:uid="{00000000-0005-0000-0000-0000342B0000}"/>
    <cellStyle name="Cálculo 2 4 3 17 3" xfId="24704" xr:uid="{00000000-0005-0000-0000-0000352B0000}"/>
    <cellStyle name="Cálculo 2 4 3 17 4" xfId="29990" xr:uid="{00000000-0005-0000-0000-0000362B0000}"/>
    <cellStyle name="Cálculo 2 4 3 17 5" xfId="15803" xr:uid="{00000000-0005-0000-0000-0000372B0000}"/>
    <cellStyle name="Cálculo 2 4 3 18" xfId="1834" xr:uid="{00000000-0005-0000-0000-0000382B0000}"/>
    <cellStyle name="Cálculo 2 4 3 18 2" xfId="11060" xr:uid="{00000000-0005-0000-0000-0000392B0000}"/>
    <cellStyle name="Cálculo 2 4 3 18 2 2" xfId="33362" xr:uid="{00000000-0005-0000-0000-00003A2B0000}"/>
    <cellStyle name="Cálculo 2 4 3 18 2 3" xfId="37909" xr:uid="{00000000-0005-0000-0000-00003B2B0000}"/>
    <cellStyle name="Cálculo 2 4 3 18 2 4" xfId="20132" xr:uid="{00000000-0005-0000-0000-00003C2B0000}"/>
    <cellStyle name="Cálculo 2 4 3 18 3" xfId="24705" xr:uid="{00000000-0005-0000-0000-00003D2B0000}"/>
    <cellStyle name="Cálculo 2 4 3 18 4" xfId="29989" xr:uid="{00000000-0005-0000-0000-00003E2B0000}"/>
    <cellStyle name="Cálculo 2 4 3 18 5" xfId="15804" xr:uid="{00000000-0005-0000-0000-00003F2B0000}"/>
    <cellStyle name="Cálculo 2 4 3 19" xfId="1835" xr:uid="{00000000-0005-0000-0000-0000402B0000}"/>
    <cellStyle name="Cálculo 2 4 3 19 2" xfId="11061" xr:uid="{00000000-0005-0000-0000-0000412B0000}"/>
    <cellStyle name="Cálculo 2 4 3 19 2 2" xfId="33363" xr:uid="{00000000-0005-0000-0000-0000422B0000}"/>
    <cellStyle name="Cálculo 2 4 3 19 2 3" xfId="37910" xr:uid="{00000000-0005-0000-0000-0000432B0000}"/>
    <cellStyle name="Cálculo 2 4 3 19 2 4" xfId="20133" xr:uid="{00000000-0005-0000-0000-0000442B0000}"/>
    <cellStyle name="Cálculo 2 4 3 19 3" xfId="24706" xr:uid="{00000000-0005-0000-0000-0000452B0000}"/>
    <cellStyle name="Cálculo 2 4 3 19 4" xfId="29988" xr:uid="{00000000-0005-0000-0000-0000462B0000}"/>
    <cellStyle name="Cálculo 2 4 3 19 5" xfId="15805" xr:uid="{00000000-0005-0000-0000-0000472B0000}"/>
    <cellStyle name="Cálculo 2 4 3 2" xfId="1836" xr:uid="{00000000-0005-0000-0000-0000482B0000}"/>
    <cellStyle name="Cálculo 2 4 3 2 2" xfId="11062" xr:uid="{00000000-0005-0000-0000-0000492B0000}"/>
    <cellStyle name="Cálculo 2 4 3 2 2 2" xfId="33364" xr:uid="{00000000-0005-0000-0000-00004A2B0000}"/>
    <cellStyle name="Cálculo 2 4 3 2 2 3" xfId="37911" xr:uid="{00000000-0005-0000-0000-00004B2B0000}"/>
    <cellStyle name="Cálculo 2 4 3 2 2 4" xfId="20134" xr:uid="{00000000-0005-0000-0000-00004C2B0000}"/>
    <cellStyle name="Cálculo 2 4 3 2 3" xfId="24707" xr:uid="{00000000-0005-0000-0000-00004D2B0000}"/>
    <cellStyle name="Cálculo 2 4 3 2 4" xfId="29987" xr:uid="{00000000-0005-0000-0000-00004E2B0000}"/>
    <cellStyle name="Cálculo 2 4 3 2 5" xfId="15806" xr:uid="{00000000-0005-0000-0000-00004F2B0000}"/>
    <cellStyle name="Cálculo 2 4 3 20" xfId="1837" xr:uid="{00000000-0005-0000-0000-0000502B0000}"/>
    <cellStyle name="Cálculo 2 4 3 20 2" xfId="11063" xr:uid="{00000000-0005-0000-0000-0000512B0000}"/>
    <cellStyle name="Cálculo 2 4 3 20 2 2" xfId="33365" xr:uid="{00000000-0005-0000-0000-0000522B0000}"/>
    <cellStyle name="Cálculo 2 4 3 20 2 3" xfId="37912" xr:uid="{00000000-0005-0000-0000-0000532B0000}"/>
    <cellStyle name="Cálculo 2 4 3 20 2 4" xfId="20135" xr:uid="{00000000-0005-0000-0000-0000542B0000}"/>
    <cellStyle name="Cálculo 2 4 3 20 3" xfId="24708" xr:uid="{00000000-0005-0000-0000-0000552B0000}"/>
    <cellStyle name="Cálculo 2 4 3 20 4" xfId="29986" xr:uid="{00000000-0005-0000-0000-0000562B0000}"/>
    <cellStyle name="Cálculo 2 4 3 20 5" xfId="15807" xr:uid="{00000000-0005-0000-0000-0000572B0000}"/>
    <cellStyle name="Cálculo 2 4 3 21" xfId="1838" xr:uid="{00000000-0005-0000-0000-0000582B0000}"/>
    <cellStyle name="Cálculo 2 4 3 21 2" xfId="11064" xr:uid="{00000000-0005-0000-0000-0000592B0000}"/>
    <cellStyle name="Cálculo 2 4 3 21 2 2" xfId="33366" xr:uid="{00000000-0005-0000-0000-00005A2B0000}"/>
    <cellStyle name="Cálculo 2 4 3 21 2 3" xfId="37913" xr:uid="{00000000-0005-0000-0000-00005B2B0000}"/>
    <cellStyle name="Cálculo 2 4 3 21 2 4" xfId="20136" xr:uid="{00000000-0005-0000-0000-00005C2B0000}"/>
    <cellStyle name="Cálculo 2 4 3 21 3" xfId="24709" xr:uid="{00000000-0005-0000-0000-00005D2B0000}"/>
    <cellStyle name="Cálculo 2 4 3 21 4" xfId="29985" xr:uid="{00000000-0005-0000-0000-00005E2B0000}"/>
    <cellStyle name="Cálculo 2 4 3 21 5" xfId="15808" xr:uid="{00000000-0005-0000-0000-00005F2B0000}"/>
    <cellStyle name="Cálculo 2 4 3 22" xfId="1839" xr:uid="{00000000-0005-0000-0000-0000602B0000}"/>
    <cellStyle name="Cálculo 2 4 3 22 2" xfId="11065" xr:uid="{00000000-0005-0000-0000-0000612B0000}"/>
    <cellStyle name="Cálculo 2 4 3 22 2 2" xfId="33367" xr:uid="{00000000-0005-0000-0000-0000622B0000}"/>
    <cellStyle name="Cálculo 2 4 3 22 2 3" xfId="37914" xr:uid="{00000000-0005-0000-0000-0000632B0000}"/>
    <cellStyle name="Cálculo 2 4 3 22 2 4" xfId="20137" xr:uid="{00000000-0005-0000-0000-0000642B0000}"/>
    <cellStyle name="Cálculo 2 4 3 22 3" xfId="24710" xr:uid="{00000000-0005-0000-0000-0000652B0000}"/>
    <cellStyle name="Cálculo 2 4 3 22 4" xfId="29984" xr:uid="{00000000-0005-0000-0000-0000662B0000}"/>
    <cellStyle name="Cálculo 2 4 3 22 5" xfId="15809" xr:uid="{00000000-0005-0000-0000-0000672B0000}"/>
    <cellStyle name="Cálculo 2 4 3 23" xfId="1840" xr:uid="{00000000-0005-0000-0000-0000682B0000}"/>
    <cellStyle name="Cálculo 2 4 3 23 2" xfId="11066" xr:uid="{00000000-0005-0000-0000-0000692B0000}"/>
    <cellStyle name="Cálculo 2 4 3 23 2 2" xfId="33368" xr:uid="{00000000-0005-0000-0000-00006A2B0000}"/>
    <cellStyle name="Cálculo 2 4 3 23 2 3" xfId="37915" xr:uid="{00000000-0005-0000-0000-00006B2B0000}"/>
    <cellStyle name="Cálculo 2 4 3 23 2 4" xfId="20138" xr:uid="{00000000-0005-0000-0000-00006C2B0000}"/>
    <cellStyle name="Cálculo 2 4 3 23 3" xfId="24711" xr:uid="{00000000-0005-0000-0000-00006D2B0000}"/>
    <cellStyle name="Cálculo 2 4 3 23 4" xfId="29983" xr:uid="{00000000-0005-0000-0000-00006E2B0000}"/>
    <cellStyle name="Cálculo 2 4 3 23 5" xfId="15810" xr:uid="{00000000-0005-0000-0000-00006F2B0000}"/>
    <cellStyle name="Cálculo 2 4 3 24" xfId="1841" xr:uid="{00000000-0005-0000-0000-0000702B0000}"/>
    <cellStyle name="Cálculo 2 4 3 24 2" xfId="11067" xr:uid="{00000000-0005-0000-0000-0000712B0000}"/>
    <cellStyle name="Cálculo 2 4 3 24 2 2" xfId="33369" xr:uid="{00000000-0005-0000-0000-0000722B0000}"/>
    <cellStyle name="Cálculo 2 4 3 24 2 3" xfId="37916" xr:uid="{00000000-0005-0000-0000-0000732B0000}"/>
    <cellStyle name="Cálculo 2 4 3 24 2 4" xfId="20139" xr:uid="{00000000-0005-0000-0000-0000742B0000}"/>
    <cellStyle name="Cálculo 2 4 3 24 3" xfId="24712" xr:uid="{00000000-0005-0000-0000-0000752B0000}"/>
    <cellStyle name="Cálculo 2 4 3 24 4" xfId="29982" xr:uid="{00000000-0005-0000-0000-0000762B0000}"/>
    <cellStyle name="Cálculo 2 4 3 24 5" xfId="15811" xr:uid="{00000000-0005-0000-0000-0000772B0000}"/>
    <cellStyle name="Cálculo 2 4 3 25" xfId="1842" xr:uid="{00000000-0005-0000-0000-0000782B0000}"/>
    <cellStyle name="Cálculo 2 4 3 25 2" xfId="11068" xr:uid="{00000000-0005-0000-0000-0000792B0000}"/>
    <cellStyle name="Cálculo 2 4 3 25 2 2" xfId="33370" xr:uid="{00000000-0005-0000-0000-00007A2B0000}"/>
    <cellStyle name="Cálculo 2 4 3 25 2 3" xfId="37917" xr:uid="{00000000-0005-0000-0000-00007B2B0000}"/>
    <cellStyle name="Cálculo 2 4 3 25 2 4" xfId="20140" xr:uid="{00000000-0005-0000-0000-00007C2B0000}"/>
    <cellStyle name="Cálculo 2 4 3 25 3" xfId="24713" xr:uid="{00000000-0005-0000-0000-00007D2B0000}"/>
    <cellStyle name="Cálculo 2 4 3 25 4" xfId="29981" xr:uid="{00000000-0005-0000-0000-00007E2B0000}"/>
    <cellStyle name="Cálculo 2 4 3 25 5" xfId="15812" xr:uid="{00000000-0005-0000-0000-00007F2B0000}"/>
    <cellStyle name="Cálculo 2 4 3 26" xfId="1843" xr:uid="{00000000-0005-0000-0000-0000802B0000}"/>
    <cellStyle name="Cálculo 2 4 3 26 2" xfId="11069" xr:uid="{00000000-0005-0000-0000-0000812B0000}"/>
    <cellStyle name="Cálculo 2 4 3 26 2 2" xfId="33371" xr:uid="{00000000-0005-0000-0000-0000822B0000}"/>
    <cellStyle name="Cálculo 2 4 3 26 2 3" xfId="37918" xr:uid="{00000000-0005-0000-0000-0000832B0000}"/>
    <cellStyle name="Cálculo 2 4 3 26 2 4" xfId="20141" xr:uid="{00000000-0005-0000-0000-0000842B0000}"/>
    <cellStyle name="Cálculo 2 4 3 26 3" xfId="24714" xr:uid="{00000000-0005-0000-0000-0000852B0000}"/>
    <cellStyle name="Cálculo 2 4 3 26 4" xfId="29980" xr:uid="{00000000-0005-0000-0000-0000862B0000}"/>
    <cellStyle name="Cálculo 2 4 3 26 5" xfId="15813" xr:uid="{00000000-0005-0000-0000-0000872B0000}"/>
    <cellStyle name="Cálculo 2 4 3 27" xfId="1844" xr:uid="{00000000-0005-0000-0000-0000882B0000}"/>
    <cellStyle name="Cálculo 2 4 3 27 2" xfId="11070" xr:uid="{00000000-0005-0000-0000-0000892B0000}"/>
    <cellStyle name="Cálculo 2 4 3 27 2 2" xfId="33372" xr:uid="{00000000-0005-0000-0000-00008A2B0000}"/>
    <cellStyle name="Cálculo 2 4 3 27 2 3" xfId="37919" xr:uid="{00000000-0005-0000-0000-00008B2B0000}"/>
    <cellStyle name="Cálculo 2 4 3 27 2 4" xfId="20142" xr:uid="{00000000-0005-0000-0000-00008C2B0000}"/>
    <cellStyle name="Cálculo 2 4 3 27 3" xfId="24715" xr:uid="{00000000-0005-0000-0000-00008D2B0000}"/>
    <cellStyle name="Cálculo 2 4 3 27 4" xfId="29979" xr:uid="{00000000-0005-0000-0000-00008E2B0000}"/>
    <cellStyle name="Cálculo 2 4 3 27 5" xfId="15814" xr:uid="{00000000-0005-0000-0000-00008F2B0000}"/>
    <cellStyle name="Cálculo 2 4 3 28" xfId="1845" xr:uid="{00000000-0005-0000-0000-0000902B0000}"/>
    <cellStyle name="Cálculo 2 4 3 28 2" xfId="11071" xr:uid="{00000000-0005-0000-0000-0000912B0000}"/>
    <cellStyle name="Cálculo 2 4 3 28 2 2" xfId="33373" xr:uid="{00000000-0005-0000-0000-0000922B0000}"/>
    <cellStyle name="Cálculo 2 4 3 28 2 3" xfId="37920" xr:uid="{00000000-0005-0000-0000-0000932B0000}"/>
    <cellStyle name="Cálculo 2 4 3 28 2 4" xfId="20143" xr:uid="{00000000-0005-0000-0000-0000942B0000}"/>
    <cellStyle name="Cálculo 2 4 3 28 3" xfId="24716" xr:uid="{00000000-0005-0000-0000-0000952B0000}"/>
    <cellStyle name="Cálculo 2 4 3 28 4" xfId="29978" xr:uid="{00000000-0005-0000-0000-0000962B0000}"/>
    <cellStyle name="Cálculo 2 4 3 28 5" xfId="15815" xr:uid="{00000000-0005-0000-0000-0000972B0000}"/>
    <cellStyle name="Cálculo 2 4 3 29" xfId="1846" xr:uid="{00000000-0005-0000-0000-0000982B0000}"/>
    <cellStyle name="Cálculo 2 4 3 29 2" xfId="11072" xr:uid="{00000000-0005-0000-0000-0000992B0000}"/>
    <cellStyle name="Cálculo 2 4 3 29 2 2" xfId="33374" xr:uid="{00000000-0005-0000-0000-00009A2B0000}"/>
    <cellStyle name="Cálculo 2 4 3 29 2 3" xfId="37921" xr:uid="{00000000-0005-0000-0000-00009B2B0000}"/>
    <cellStyle name="Cálculo 2 4 3 29 2 4" xfId="20144" xr:uid="{00000000-0005-0000-0000-00009C2B0000}"/>
    <cellStyle name="Cálculo 2 4 3 29 3" xfId="24717" xr:uid="{00000000-0005-0000-0000-00009D2B0000}"/>
    <cellStyle name="Cálculo 2 4 3 29 4" xfId="29977" xr:uid="{00000000-0005-0000-0000-00009E2B0000}"/>
    <cellStyle name="Cálculo 2 4 3 29 5" xfId="15816" xr:uid="{00000000-0005-0000-0000-00009F2B0000}"/>
    <cellStyle name="Cálculo 2 4 3 3" xfId="1847" xr:uid="{00000000-0005-0000-0000-0000A02B0000}"/>
    <cellStyle name="Cálculo 2 4 3 3 2" xfId="11073" xr:uid="{00000000-0005-0000-0000-0000A12B0000}"/>
    <cellStyle name="Cálculo 2 4 3 3 2 2" xfId="33375" xr:uid="{00000000-0005-0000-0000-0000A22B0000}"/>
    <cellStyle name="Cálculo 2 4 3 3 2 3" xfId="37922" xr:uid="{00000000-0005-0000-0000-0000A32B0000}"/>
    <cellStyle name="Cálculo 2 4 3 3 2 4" xfId="20145" xr:uid="{00000000-0005-0000-0000-0000A42B0000}"/>
    <cellStyle name="Cálculo 2 4 3 3 3" xfId="24718" xr:uid="{00000000-0005-0000-0000-0000A52B0000}"/>
    <cellStyle name="Cálculo 2 4 3 3 4" xfId="29976" xr:uid="{00000000-0005-0000-0000-0000A62B0000}"/>
    <cellStyle name="Cálculo 2 4 3 3 5" xfId="15817" xr:uid="{00000000-0005-0000-0000-0000A72B0000}"/>
    <cellStyle name="Cálculo 2 4 3 30" xfId="1848" xr:uid="{00000000-0005-0000-0000-0000A82B0000}"/>
    <cellStyle name="Cálculo 2 4 3 30 2" xfId="11074" xr:uid="{00000000-0005-0000-0000-0000A92B0000}"/>
    <cellStyle name="Cálculo 2 4 3 30 2 2" xfId="33376" xr:uid="{00000000-0005-0000-0000-0000AA2B0000}"/>
    <cellStyle name="Cálculo 2 4 3 30 2 3" xfId="37923" xr:uid="{00000000-0005-0000-0000-0000AB2B0000}"/>
    <cellStyle name="Cálculo 2 4 3 30 2 4" xfId="20146" xr:uid="{00000000-0005-0000-0000-0000AC2B0000}"/>
    <cellStyle name="Cálculo 2 4 3 30 3" xfId="24719" xr:uid="{00000000-0005-0000-0000-0000AD2B0000}"/>
    <cellStyle name="Cálculo 2 4 3 30 4" xfId="29975" xr:uid="{00000000-0005-0000-0000-0000AE2B0000}"/>
    <cellStyle name="Cálculo 2 4 3 30 5" xfId="15818" xr:uid="{00000000-0005-0000-0000-0000AF2B0000}"/>
    <cellStyle name="Cálculo 2 4 3 31" xfId="1849" xr:uid="{00000000-0005-0000-0000-0000B02B0000}"/>
    <cellStyle name="Cálculo 2 4 3 31 2" xfId="11075" xr:uid="{00000000-0005-0000-0000-0000B12B0000}"/>
    <cellStyle name="Cálculo 2 4 3 31 2 2" xfId="33377" xr:uid="{00000000-0005-0000-0000-0000B22B0000}"/>
    <cellStyle name="Cálculo 2 4 3 31 2 3" xfId="37924" xr:uid="{00000000-0005-0000-0000-0000B32B0000}"/>
    <cellStyle name="Cálculo 2 4 3 31 2 4" xfId="20147" xr:uid="{00000000-0005-0000-0000-0000B42B0000}"/>
    <cellStyle name="Cálculo 2 4 3 31 3" xfId="24720" xr:uid="{00000000-0005-0000-0000-0000B52B0000}"/>
    <cellStyle name="Cálculo 2 4 3 31 4" xfId="29974" xr:uid="{00000000-0005-0000-0000-0000B62B0000}"/>
    <cellStyle name="Cálculo 2 4 3 31 5" xfId="15819" xr:uid="{00000000-0005-0000-0000-0000B72B0000}"/>
    <cellStyle name="Cálculo 2 4 3 32" xfId="1850" xr:uid="{00000000-0005-0000-0000-0000B82B0000}"/>
    <cellStyle name="Cálculo 2 4 3 32 2" xfId="11076" xr:uid="{00000000-0005-0000-0000-0000B92B0000}"/>
    <cellStyle name="Cálculo 2 4 3 32 2 2" xfId="33378" xr:uid="{00000000-0005-0000-0000-0000BA2B0000}"/>
    <cellStyle name="Cálculo 2 4 3 32 2 3" xfId="37925" xr:uid="{00000000-0005-0000-0000-0000BB2B0000}"/>
    <cellStyle name="Cálculo 2 4 3 32 2 4" xfId="20148" xr:uid="{00000000-0005-0000-0000-0000BC2B0000}"/>
    <cellStyle name="Cálculo 2 4 3 32 3" xfId="24721" xr:uid="{00000000-0005-0000-0000-0000BD2B0000}"/>
    <cellStyle name="Cálculo 2 4 3 32 4" xfId="29973" xr:uid="{00000000-0005-0000-0000-0000BE2B0000}"/>
    <cellStyle name="Cálculo 2 4 3 32 5" xfId="15820" xr:uid="{00000000-0005-0000-0000-0000BF2B0000}"/>
    <cellStyle name="Cálculo 2 4 3 33" xfId="1851" xr:uid="{00000000-0005-0000-0000-0000C02B0000}"/>
    <cellStyle name="Cálculo 2 4 3 33 2" xfId="11077" xr:uid="{00000000-0005-0000-0000-0000C12B0000}"/>
    <cellStyle name="Cálculo 2 4 3 33 2 2" xfId="33379" xr:uid="{00000000-0005-0000-0000-0000C22B0000}"/>
    <cellStyle name="Cálculo 2 4 3 33 2 3" xfId="37926" xr:uid="{00000000-0005-0000-0000-0000C32B0000}"/>
    <cellStyle name="Cálculo 2 4 3 33 2 4" xfId="20149" xr:uid="{00000000-0005-0000-0000-0000C42B0000}"/>
    <cellStyle name="Cálculo 2 4 3 33 3" xfId="24722" xr:uid="{00000000-0005-0000-0000-0000C52B0000}"/>
    <cellStyle name="Cálculo 2 4 3 33 4" xfId="29971" xr:uid="{00000000-0005-0000-0000-0000C62B0000}"/>
    <cellStyle name="Cálculo 2 4 3 33 5" xfId="15821" xr:uid="{00000000-0005-0000-0000-0000C72B0000}"/>
    <cellStyle name="Cálculo 2 4 3 34" xfId="1852" xr:uid="{00000000-0005-0000-0000-0000C82B0000}"/>
    <cellStyle name="Cálculo 2 4 3 34 2" xfId="11078" xr:uid="{00000000-0005-0000-0000-0000C92B0000}"/>
    <cellStyle name="Cálculo 2 4 3 34 2 2" xfId="33380" xr:uid="{00000000-0005-0000-0000-0000CA2B0000}"/>
    <cellStyle name="Cálculo 2 4 3 34 2 3" xfId="37927" xr:uid="{00000000-0005-0000-0000-0000CB2B0000}"/>
    <cellStyle name="Cálculo 2 4 3 34 2 4" xfId="20150" xr:uid="{00000000-0005-0000-0000-0000CC2B0000}"/>
    <cellStyle name="Cálculo 2 4 3 34 3" xfId="24723" xr:uid="{00000000-0005-0000-0000-0000CD2B0000}"/>
    <cellStyle name="Cálculo 2 4 3 34 4" xfId="29970" xr:uid="{00000000-0005-0000-0000-0000CE2B0000}"/>
    <cellStyle name="Cálculo 2 4 3 34 5" xfId="15822" xr:uid="{00000000-0005-0000-0000-0000CF2B0000}"/>
    <cellStyle name="Cálculo 2 4 3 35" xfId="1853" xr:uid="{00000000-0005-0000-0000-0000D02B0000}"/>
    <cellStyle name="Cálculo 2 4 3 35 2" xfId="11079" xr:uid="{00000000-0005-0000-0000-0000D12B0000}"/>
    <cellStyle name="Cálculo 2 4 3 35 2 2" xfId="33381" xr:uid="{00000000-0005-0000-0000-0000D22B0000}"/>
    <cellStyle name="Cálculo 2 4 3 35 2 3" xfId="37928" xr:uid="{00000000-0005-0000-0000-0000D32B0000}"/>
    <cellStyle name="Cálculo 2 4 3 35 2 4" xfId="20151" xr:uid="{00000000-0005-0000-0000-0000D42B0000}"/>
    <cellStyle name="Cálculo 2 4 3 35 3" xfId="24724" xr:uid="{00000000-0005-0000-0000-0000D52B0000}"/>
    <cellStyle name="Cálculo 2 4 3 35 4" xfId="29969" xr:uid="{00000000-0005-0000-0000-0000D62B0000}"/>
    <cellStyle name="Cálculo 2 4 3 35 5" xfId="15823" xr:uid="{00000000-0005-0000-0000-0000D72B0000}"/>
    <cellStyle name="Cálculo 2 4 3 36" xfId="1854" xr:uid="{00000000-0005-0000-0000-0000D82B0000}"/>
    <cellStyle name="Cálculo 2 4 3 36 2" xfId="11080" xr:uid="{00000000-0005-0000-0000-0000D92B0000}"/>
    <cellStyle name="Cálculo 2 4 3 36 2 2" xfId="33382" xr:uid="{00000000-0005-0000-0000-0000DA2B0000}"/>
    <cellStyle name="Cálculo 2 4 3 36 2 3" xfId="37929" xr:uid="{00000000-0005-0000-0000-0000DB2B0000}"/>
    <cellStyle name="Cálculo 2 4 3 36 2 4" xfId="20152" xr:uid="{00000000-0005-0000-0000-0000DC2B0000}"/>
    <cellStyle name="Cálculo 2 4 3 36 3" xfId="24725" xr:uid="{00000000-0005-0000-0000-0000DD2B0000}"/>
    <cellStyle name="Cálculo 2 4 3 36 4" xfId="29968" xr:uid="{00000000-0005-0000-0000-0000DE2B0000}"/>
    <cellStyle name="Cálculo 2 4 3 36 5" xfId="15824" xr:uid="{00000000-0005-0000-0000-0000DF2B0000}"/>
    <cellStyle name="Cálculo 2 4 3 37" xfId="1855" xr:uid="{00000000-0005-0000-0000-0000E02B0000}"/>
    <cellStyle name="Cálculo 2 4 3 37 2" xfId="11081" xr:uid="{00000000-0005-0000-0000-0000E12B0000}"/>
    <cellStyle name="Cálculo 2 4 3 37 2 2" xfId="33383" xr:uid="{00000000-0005-0000-0000-0000E22B0000}"/>
    <cellStyle name="Cálculo 2 4 3 37 2 3" xfId="37930" xr:uid="{00000000-0005-0000-0000-0000E32B0000}"/>
    <cellStyle name="Cálculo 2 4 3 37 2 4" xfId="20153" xr:uid="{00000000-0005-0000-0000-0000E42B0000}"/>
    <cellStyle name="Cálculo 2 4 3 37 3" xfId="24726" xr:uid="{00000000-0005-0000-0000-0000E52B0000}"/>
    <cellStyle name="Cálculo 2 4 3 37 4" xfId="29967" xr:uid="{00000000-0005-0000-0000-0000E62B0000}"/>
    <cellStyle name="Cálculo 2 4 3 37 5" xfId="15825" xr:uid="{00000000-0005-0000-0000-0000E72B0000}"/>
    <cellStyle name="Cálculo 2 4 3 38" xfId="1856" xr:uid="{00000000-0005-0000-0000-0000E82B0000}"/>
    <cellStyle name="Cálculo 2 4 3 38 2" xfId="11082" xr:uid="{00000000-0005-0000-0000-0000E92B0000}"/>
    <cellStyle name="Cálculo 2 4 3 38 2 2" xfId="33384" xr:uid="{00000000-0005-0000-0000-0000EA2B0000}"/>
    <cellStyle name="Cálculo 2 4 3 38 2 3" xfId="37931" xr:uid="{00000000-0005-0000-0000-0000EB2B0000}"/>
    <cellStyle name="Cálculo 2 4 3 38 2 4" xfId="20154" xr:uid="{00000000-0005-0000-0000-0000EC2B0000}"/>
    <cellStyle name="Cálculo 2 4 3 38 3" xfId="24727" xr:uid="{00000000-0005-0000-0000-0000ED2B0000}"/>
    <cellStyle name="Cálculo 2 4 3 38 4" xfId="29966" xr:uid="{00000000-0005-0000-0000-0000EE2B0000}"/>
    <cellStyle name="Cálculo 2 4 3 38 5" xfId="15826" xr:uid="{00000000-0005-0000-0000-0000EF2B0000}"/>
    <cellStyle name="Cálculo 2 4 3 39" xfId="1825" xr:uid="{00000000-0005-0000-0000-0000F02B0000}"/>
    <cellStyle name="Cálculo 2 4 3 39 2" xfId="11051" xr:uid="{00000000-0005-0000-0000-0000F12B0000}"/>
    <cellStyle name="Cálculo 2 4 3 39 2 2" xfId="33353" xr:uid="{00000000-0005-0000-0000-0000F22B0000}"/>
    <cellStyle name="Cálculo 2 4 3 39 2 3" xfId="37900" xr:uid="{00000000-0005-0000-0000-0000F32B0000}"/>
    <cellStyle name="Cálculo 2 4 3 39 2 4" xfId="20123" xr:uid="{00000000-0005-0000-0000-0000F42B0000}"/>
    <cellStyle name="Cálculo 2 4 3 39 3" xfId="24696" xr:uid="{00000000-0005-0000-0000-0000F52B0000}"/>
    <cellStyle name="Cálculo 2 4 3 39 4" xfId="29998" xr:uid="{00000000-0005-0000-0000-0000F62B0000}"/>
    <cellStyle name="Cálculo 2 4 3 39 5" xfId="15795" xr:uid="{00000000-0005-0000-0000-0000F72B0000}"/>
    <cellStyle name="Cálculo 2 4 3 4" xfId="1857" xr:uid="{00000000-0005-0000-0000-0000F82B0000}"/>
    <cellStyle name="Cálculo 2 4 3 4 2" xfId="11083" xr:uid="{00000000-0005-0000-0000-0000F92B0000}"/>
    <cellStyle name="Cálculo 2 4 3 4 2 2" xfId="33385" xr:uid="{00000000-0005-0000-0000-0000FA2B0000}"/>
    <cellStyle name="Cálculo 2 4 3 4 2 3" xfId="37932" xr:uid="{00000000-0005-0000-0000-0000FB2B0000}"/>
    <cellStyle name="Cálculo 2 4 3 4 2 4" xfId="20155" xr:uid="{00000000-0005-0000-0000-0000FC2B0000}"/>
    <cellStyle name="Cálculo 2 4 3 4 3" xfId="24728" xr:uid="{00000000-0005-0000-0000-0000FD2B0000}"/>
    <cellStyle name="Cálculo 2 4 3 4 4" xfId="29965" xr:uid="{00000000-0005-0000-0000-0000FE2B0000}"/>
    <cellStyle name="Cálculo 2 4 3 4 5" xfId="15827" xr:uid="{00000000-0005-0000-0000-0000FF2B0000}"/>
    <cellStyle name="Cálculo 2 4 3 40" xfId="9435" xr:uid="{00000000-0005-0000-0000-0000002C0000}"/>
    <cellStyle name="Cálculo 2 4 3 40 2" xfId="13760" xr:uid="{00000000-0005-0000-0000-0000012C0000}"/>
    <cellStyle name="Cálculo 2 4 3 40 2 2" xfId="36062" xr:uid="{00000000-0005-0000-0000-0000022C0000}"/>
    <cellStyle name="Cálculo 2 4 3 40 2 3" xfId="40609" xr:uid="{00000000-0005-0000-0000-0000032C0000}"/>
    <cellStyle name="Cálculo 2 4 3 40 2 4" xfId="22832" xr:uid="{00000000-0005-0000-0000-0000042C0000}"/>
    <cellStyle name="Cálculo 2 4 3 40 3" xfId="31737" xr:uid="{00000000-0005-0000-0000-0000052C0000}"/>
    <cellStyle name="Cálculo 2 4 3 40 4" xfId="36284" xr:uid="{00000000-0005-0000-0000-0000062C0000}"/>
    <cellStyle name="Cálculo 2 4 3 40 5" xfId="18507" xr:uid="{00000000-0005-0000-0000-0000072C0000}"/>
    <cellStyle name="Cálculo 2 4 3 41" xfId="367" xr:uid="{00000000-0005-0000-0000-0000082C0000}"/>
    <cellStyle name="Cálculo 2 4 3 41 2" xfId="23238" xr:uid="{00000000-0005-0000-0000-0000092C0000}"/>
    <cellStyle name="Cálculo 2 4 3 41 3" xfId="31448" xr:uid="{00000000-0005-0000-0000-00000A2C0000}"/>
    <cellStyle name="Cálculo 2 4 3 41 4" xfId="14337" xr:uid="{00000000-0005-0000-0000-00000B2C0000}"/>
    <cellStyle name="Cálculo 2 4 3 42" xfId="14029" xr:uid="{00000000-0005-0000-0000-00000C2C0000}"/>
    <cellStyle name="Cálculo 2 4 3 43" xfId="31684" xr:uid="{00000000-0005-0000-0000-00000D2C0000}"/>
    <cellStyle name="Cálculo 2 4 3 44" xfId="14095" xr:uid="{00000000-0005-0000-0000-00000E2C0000}"/>
    <cellStyle name="Cálculo 2 4 3 5" xfId="1858" xr:uid="{00000000-0005-0000-0000-00000F2C0000}"/>
    <cellStyle name="Cálculo 2 4 3 5 2" xfId="11084" xr:uid="{00000000-0005-0000-0000-0000102C0000}"/>
    <cellStyle name="Cálculo 2 4 3 5 2 2" xfId="33386" xr:uid="{00000000-0005-0000-0000-0000112C0000}"/>
    <cellStyle name="Cálculo 2 4 3 5 2 3" xfId="37933" xr:uid="{00000000-0005-0000-0000-0000122C0000}"/>
    <cellStyle name="Cálculo 2 4 3 5 2 4" xfId="20156" xr:uid="{00000000-0005-0000-0000-0000132C0000}"/>
    <cellStyle name="Cálculo 2 4 3 5 3" xfId="24729" xr:uid="{00000000-0005-0000-0000-0000142C0000}"/>
    <cellStyle name="Cálculo 2 4 3 5 4" xfId="29964" xr:uid="{00000000-0005-0000-0000-0000152C0000}"/>
    <cellStyle name="Cálculo 2 4 3 5 5" xfId="15828" xr:uid="{00000000-0005-0000-0000-0000162C0000}"/>
    <cellStyle name="Cálculo 2 4 3 6" xfId="1859" xr:uid="{00000000-0005-0000-0000-0000172C0000}"/>
    <cellStyle name="Cálculo 2 4 3 6 2" xfId="11085" xr:uid="{00000000-0005-0000-0000-0000182C0000}"/>
    <cellStyle name="Cálculo 2 4 3 6 2 2" xfId="33387" xr:uid="{00000000-0005-0000-0000-0000192C0000}"/>
    <cellStyle name="Cálculo 2 4 3 6 2 3" xfId="37934" xr:uid="{00000000-0005-0000-0000-00001A2C0000}"/>
    <cellStyle name="Cálculo 2 4 3 6 2 4" xfId="20157" xr:uid="{00000000-0005-0000-0000-00001B2C0000}"/>
    <cellStyle name="Cálculo 2 4 3 6 3" xfId="24730" xr:uid="{00000000-0005-0000-0000-00001C2C0000}"/>
    <cellStyle name="Cálculo 2 4 3 6 4" xfId="29963" xr:uid="{00000000-0005-0000-0000-00001D2C0000}"/>
    <cellStyle name="Cálculo 2 4 3 6 5" xfId="15829" xr:uid="{00000000-0005-0000-0000-00001E2C0000}"/>
    <cellStyle name="Cálculo 2 4 3 7" xfId="1860" xr:uid="{00000000-0005-0000-0000-00001F2C0000}"/>
    <cellStyle name="Cálculo 2 4 3 7 2" xfId="11086" xr:uid="{00000000-0005-0000-0000-0000202C0000}"/>
    <cellStyle name="Cálculo 2 4 3 7 2 2" xfId="33388" xr:uid="{00000000-0005-0000-0000-0000212C0000}"/>
    <cellStyle name="Cálculo 2 4 3 7 2 3" xfId="37935" xr:uid="{00000000-0005-0000-0000-0000222C0000}"/>
    <cellStyle name="Cálculo 2 4 3 7 2 4" xfId="20158" xr:uid="{00000000-0005-0000-0000-0000232C0000}"/>
    <cellStyle name="Cálculo 2 4 3 7 3" xfId="24731" xr:uid="{00000000-0005-0000-0000-0000242C0000}"/>
    <cellStyle name="Cálculo 2 4 3 7 4" xfId="29962" xr:uid="{00000000-0005-0000-0000-0000252C0000}"/>
    <cellStyle name="Cálculo 2 4 3 7 5" xfId="15830" xr:uid="{00000000-0005-0000-0000-0000262C0000}"/>
    <cellStyle name="Cálculo 2 4 3 8" xfId="1861" xr:uid="{00000000-0005-0000-0000-0000272C0000}"/>
    <cellStyle name="Cálculo 2 4 3 8 2" xfId="11087" xr:uid="{00000000-0005-0000-0000-0000282C0000}"/>
    <cellStyle name="Cálculo 2 4 3 8 2 2" xfId="33389" xr:uid="{00000000-0005-0000-0000-0000292C0000}"/>
    <cellStyle name="Cálculo 2 4 3 8 2 3" xfId="37936" xr:uid="{00000000-0005-0000-0000-00002A2C0000}"/>
    <cellStyle name="Cálculo 2 4 3 8 2 4" xfId="20159" xr:uid="{00000000-0005-0000-0000-00002B2C0000}"/>
    <cellStyle name="Cálculo 2 4 3 8 3" xfId="24732" xr:uid="{00000000-0005-0000-0000-00002C2C0000}"/>
    <cellStyle name="Cálculo 2 4 3 8 4" xfId="29801" xr:uid="{00000000-0005-0000-0000-00002D2C0000}"/>
    <cellStyle name="Cálculo 2 4 3 8 5" xfId="15831" xr:uid="{00000000-0005-0000-0000-00002E2C0000}"/>
    <cellStyle name="Cálculo 2 4 3 9" xfId="1862" xr:uid="{00000000-0005-0000-0000-00002F2C0000}"/>
    <cellStyle name="Cálculo 2 4 3 9 2" xfId="11088" xr:uid="{00000000-0005-0000-0000-0000302C0000}"/>
    <cellStyle name="Cálculo 2 4 3 9 2 2" xfId="33390" xr:uid="{00000000-0005-0000-0000-0000312C0000}"/>
    <cellStyle name="Cálculo 2 4 3 9 2 3" xfId="37937" xr:uid="{00000000-0005-0000-0000-0000322C0000}"/>
    <cellStyle name="Cálculo 2 4 3 9 2 4" xfId="20160" xr:uid="{00000000-0005-0000-0000-0000332C0000}"/>
    <cellStyle name="Cálculo 2 4 3 9 3" xfId="24733" xr:uid="{00000000-0005-0000-0000-0000342C0000}"/>
    <cellStyle name="Cálculo 2 4 3 9 4" xfId="29960" xr:uid="{00000000-0005-0000-0000-0000352C0000}"/>
    <cellStyle name="Cálculo 2 4 3 9 5" xfId="15832" xr:uid="{00000000-0005-0000-0000-0000362C0000}"/>
    <cellStyle name="Cálculo 2 4 30" xfId="1863" xr:uid="{00000000-0005-0000-0000-0000372C0000}"/>
    <cellStyle name="Cálculo 2 4 30 2" xfId="11089" xr:uid="{00000000-0005-0000-0000-0000382C0000}"/>
    <cellStyle name="Cálculo 2 4 30 2 2" xfId="33391" xr:uid="{00000000-0005-0000-0000-0000392C0000}"/>
    <cellStyle name="Cálculo 2 4 30 2 3" xfId="37938" xr:uid="{00000000-0005-0000-0000-00003A2C0000}"/>
    <cellStyle name="Cálculo 2 4 30 2 4" xfId="20161" xr:uid="{00000000-0005-0000-0000-00003B2C0000}"/>
    <cellStyle name="Cálculo 2 4 30 3" xfId="24734" xr:uid="{00000000-0005-0000-0000-00003C2C0000}"/>
    <cellStyle name="Cálculo 2 4 30 4" xfId="29959" xr:uid="{00000000-0005-0000-0000-00003D2C0000}"/>
    <cellStyle name="Cálculo 2 4 30 5" xfId="15833" xr:uid="{00000000-0005-0000-0000-00003E2C0000}"/>
    <cellStyle name="Cálculo 2 4 31" xfId="1864" xr:uid="{00000000-0005-0000-0000-00003F2C0000}"/>
    <cellStyle name="Cálculo 2 4 31 2" xfId="11090" xr:uid="{00000000-0005-0000-0000-0000402C0000}"/>
    <cellStyle name="Cálculo 2 4 31 2 2" xfId="33392" xr:uid="{00000000-0005-0000-0000-0000412C0000}"/>
    <cellStyle name="Cálculo 2 4 31 2 3" xfId="37939" xr:uid="{00000000-0005-0000-0000-0000422C0000}"/>
    <cellStyle name="Cálculo 2 4 31 2 4" xfId="20162" xr:uid="{00000000-0005-0000-0000-0000432C0000}"/>
    <cellStyle name="Cálculo 2 4 31 3" xfId="24735" xr:uid="{00000000-0005-0000-0000-0000442C0000}"/>
    <cellStyle name="Cálculo 2 4 31 4" xfId="29958" xr:uid="{00000000-0005-0000-0000-0000452C0000}"/>
    <cellStyle name="Cálculo 2 4 31 5" xfId="15834" xr:uid="{00000000-0005-0000-0000-0000462C0000}"/>
    <cellStyle name="Cálculo 2 4 32" xfId="1865" xr:uid="{00000000-0005-0000-0000-0000472C0000}"/>
    <cellStyle name="Cálculo 2 4 32 2" xfId="11091" xr:uid="{00000000-0005-0000-0000-0000482C0000}"/>
    <cellStyle name="Cálculo 2 4 32 2 2" xfId="33393" xr:uid="{00000000-0005-0000-0000-0000492C0000}"/>
    <cellStyle name="Cálculo 2 4 32 2 3" xfId="37940" xr:uid="{00000000-0005-0000-0000-00004A2C0000}"/>
    <cellStyle name="Cálculo 2 4 32 2 4" xfId="20163" xr:uid="{00000000-0005-0000-0000-00004B2C0000}"/>
    <cellStyle name="Cálculo 2 4 32 3" xfId="24736" xr:uid="{00000000-0005-0000-0000-00004C2C0000}"/>
    <cellStyle name="Cálculo 2 4 32 4" xfId="29957" xr:uid="{00000000-0005-0000-0000-00004D2C0000}"/>
    <cellStyle name="Cálculo 2 4 32 5" xfId="15835" xr:uid="{00000000-0005-0000-0000-00004E2C0000}"/>
    <cellStyle name="Cálculo 2 4 33" xfId="1866" xr:uid="{00000000-0005-0000-0000-00004F2C0000}"/>
    <cellStyle name="Cálculo 2 4 33 2" xfId="11092" xr:uid="{00000000-0005-0000-0000-0000502C0000}"/>
    <cellStyle name="Cálculo 2 4 33 2 2" xfId="33394" xr:uid="{00000000-0005-0000-0000-0000512C0000}"/>
    <cellStyle name="Cálculo 2 4 33 2 3" xfId="37941" xr:uid="{00000000-0005-0000-0000-0000522C0000}"/>
    <cellStyle name="Cálculo 2 4 33 2 4" xfId="20164" xr:uid="{00000000-0005-0000-0000-0000532C0000}"/>
    <cellStyle name="Cálculo 2 4 33 3" xfId="24737" xr:uid="{00000000-0005-0000-0000-0000542C0000}"/>
    <cellStyle name="Cálculo 2 4 33 4" xfId="29956" xr:uid="{00000000-0005-0000-0000-0000552C0000}"/>
    <cellStyle name="Cálculo 2 4 33 5" xfId="15836" xr:uid="{00000000-0005-0000-0000-0000562C0000}"/>
    <cellStyle name="Cálculo 2 4 34" xfId="1867" xr:uid="{00000000-0005-0000-0000-0000572C0000}"/>
    <cellStyle name="Cálculo 2 4 34 2" xfId="11093" xr:uid="{00000000-0005-0000-0000-0000582C0000}"/>
    <cellStyle name="Cálculo 2 4 34 2 2" xfId="33395" xr:uid="{00000000-0005-0000-0000-0000592C0000}"/>
    <cellStyle name="Cálculo 2 4 34 2 3" xfId="37942" xr:uid="{00000000-0005-0000-0000-00005A2C0000}"/>
    <cellStyle name="Cálculo 2 4 34 2 4" xfId="20165" xr:uid="{00000000-0005-0000-0000-00005B2C0000}"/>
    <cellStyle name="Cálculo 2 4 34 3" xfId="24738" xr:uid="{00000000-0005-0000-0000-00005C2C0000}"/>
    <cellStyle name="Cálculo 2 4 34 4" xfId="29955" xr:uid="{00000000-0005-0000-0000-00005D2C0000}"/>
    <cellStyle name="Cálculo 2 4 34 5" xfId="15837" xr:uid="{00000000-0005-0000-0000-00005E2C0000}"/>
    <cellStyle name="Cálculo 2 4 35" xfId="1868" xr:uid="{00000000-0005-0000-0000-00005F2C0000}"/>
    <cellStyle name="Cálculo 2 4 35 2" xfId="11094" xr:uid="{00000000-0005-0000-0000-0000602C0000}"/>
    <cellStyle name="Cálculo 2 4 35 2 2" xfId="33396" xr:uid="{00000000-0005-0000-0000-0000612C0000}"/>
    <cellStyle name="Cálculo 2 4 35 2 3" xfId="37943" xr:uid="{00000000-0005-0000-0000-0000622C0000}"/>
    <cellStyle name="Cálculo 2 4 35 2 4" xfId="20166" xr:uid="{00000000-0005-0000-0000-0000632C0000}"/>
    <cellStyle name="Cálculo 2 4 35 3" xfId="24739" xr:uid="{00000000-0005-0000-0000-0000642C0000}"/>
    <cellStyle name="Cálculo 2 4 35 4" xfId="29954" xr:uid="{00000000-0005-0000-0000-0000652C0000}"/>
    <cellStyle name="Cálculo 2 4 35 5" xfId="15838" xr:uid="{00000000-0005-0000-0000-0000662C0000}"/>
    <cellStyle name="Cálculo 2 4 36" xfId="1869" xr:uid="{00000000-0005-0000-0000-0000672C0000}"/>
    <cellStyle name="Cálculo 2 4 36 2" xfId="11095" xr:uid="{00000000-0005-0000-0000-0000682C0000}"/>
    <cellStyle name="Cálculo 2 4 36 2 2" xfId="33397" xr:uid="{00000000-0005-0000-0000-0000692C0000}"/>
    <cellStyle name="Cálculo 2 4 36 2 3" xfId="37944" xr:uid="{00000000-0005-0000-0000-00006A2C0000}"/>
    <cellStyle name="Cálculo 2 4 36 2 4" xfId="20167" xr:uid="{00000000-0005-0000-0000-00006B2C0000}"/>
    <cellStyle name="Cálculo 2 4 36 3" xfId="24740" xr:uid="{00000000-0005-0000-0000-00006C2C0000}"/>
    <cellStyle name="Cálculo 2 4 36 4" xfId="29953" xr:uid="{00000000-0005-0000-0000-00006D2C0000}"/>
    <cellStyle name="Cálculo 2 4 36 5" xfId="15839" xr:uid="{00000000-0005-0000-0000-00006E2C0000}"/>
    <cellStyle name="Cálculo 2 4 37" xfId="1870" xr:uid="{00000000-0005-0000-0000-00006F2C0000}"/>
    <cellStyle name="Cálculo 2 4 37 2" xfId="11096" xr:uid="{00000000-0005-0000-0000-0000702C0000}"/>
    <cellStyle name="Cálculo 2 4 37 2 2" xfId="33398" xr:uid="{00000000-0005-0000-0000-0000712C0000}"/>
    <cellStyle name="Cálculo 2 4 37 2 3" xfId="37945" xr:uid="{00000000-0005-0000-0000-0000722C0000}"/>
    <cellStyle name="Cálculo 2 4 37 2 4" xfId="20168" xr:uid="{00000000-0005-0000-0000-0000732C0000}"/>
    <cellStyle name="Cálculo 2 4 37 3" xfId="24741" xr:uid="{00000000-0005-0000-0000-0000742C0000}"/>
    <cellStyle name="Cálculo 2 4 37 4" xfId="29952" xr:uid="{00000000-0005-0000-0000-0000752C0000}"/>
    <cellStyle name="Cálculo 2 4 37 5" xfId="15840" xr:uid="{00000000-0005-0000-0000-0000762C0000}"/>
    <cellStyle name="Cálculo 2 4 38" xfId="1871" xr:uid="{00000000-0005-0000-0000-0000772C0000}"/>
    <cellStyle name="Cálculo 2 4 38 2" xfId="11097" xr:uid="{00000000-0005-0000-0000-0000782C0000}"/>
    <cellStyle name="Cálculo 2 4 38 2 2" xfId="33399" xr:uid="{00000000-0005-0000-0000-0000792C0000}"/>
    <cellStyle name="Cálculo 2 4 38 2 3" xfId="37946" xr:uid="{00000000-0005-0000-0000-00007A2C0000}"/>
    <cellStyle name="Cálculo 2 4 38 2 4" xfId="20169" xr:uid="{00000000-0005-0000-0000-00007B2C0000}"/>
    <cellStyle name="Cálculo 2 4 38 3" xfId="24742" xr:uid="{00000000-0005-0000-0000-00007C2C0000}"/>
    <cellStyle name="Cálculo 2 4 38 4" xfId="29951" xr:uid="{00000000-0005-0000-0000-00007D2C0000}"/>
    <cellStyle name="Cálculo 2 4 38 5" xfId="15841" xr:uid="{00000000-0005-0000-0000-00007E2C0000}"/>
    <cellStyle name="Cálculo 2 4 39" xfId="1872" xr:uid="{00000000-0005-0000-0000-00007F2C0000}"/>
    <cellStyle name="Cálculo 2 4 39 2" xfId="11098" xr:uid="{00000000-0005-0000-0000-0000802C0000}"/>
    <cellStyle name="Cálculo 2 4 39 2 2" xfId="33400" xr:uid="{00000000-0005-0000-0000-0000812C0000}"/>
    <cellStyle name="Cálculo 2 4 39 2 3" xfId="37947" xr:uid="{00000000-0005-0000-0000-0000822C0000}"/>
    <cellStyle name="Cálculo 2 4 39 2 4" xfId="20170" xr:uid="{00000000-0005-0000-0000-0000832C0000}"/>
    <cellStyle name="Cálculo 2 4 39 3" xfId="24743" xr:uid="{00000000-0005-0000-0000-0000842C0000}"/>
    <cellStyle name="Cálculo 2 4 39 4" xfId="29950" xr:uid="{00000000-0005-0000-0000-0000852C0000}"/>
    <cellStyle name="Cálculo 2 4 39 5" xfId="15842" xr:uid="{00000000-0005-0000-0000-0000862C0000}"/>
    <cellStyle name="Cálculo 2 4 4" xfId="1873" xr:uid="{00000000-0005-0000-0000-0000872C0000}"/>
    <cellStyle name="Cálculo 2 4 4 2" xfId="11099" xr:uid="{00000000-0005-0000-0000-0000882C0000}"/>
    <cellStyle name="Cálculo 2 4 4 2 2" xfId="33401" xr:uid="{00000000-0005-0000-0000-0000892C0000}"/>
    <cellStyle name="Cálculo 2 4 4 2 3" xfId="37948" xr:uid="{00000000-0005-0000-0000-00008A2C0000}"/>
    <cellStyle name="Cálculo 2 4 4 2 4" xfId="20171" xr:uid="{00000000-0005-0000-0000-00008B2C0000}"/>
    <cellStyle name="Cálculo 2 4 4 3" xfId="24744" xr:uid="{00000000-0005-0000-0000-00008C2C0000}"/>
    <cellStyle name="Cálculo 2 4 4 4" xfId="29949" xr:uid="{00000000-0005-0000-0000-00008D2C0000}"/>
    <cellStyle name="Cálculo 2 4 4 5" xfId="15843" xr:uid="{00000000-0005-0000-0000-00008E2C0000}"/>
    <cellStyle name="Cálculo 2 4 40" xfId="1874" xr:uid="{00000000-0005-0000-0000-00008F2C0000}"/>
    <cellStyle name="Cálculo 2 4 40 2" xfId="11100" xr:uid="{00000000-0005-0000-0000-0000902C0000}"/>
    <cellStyle name="Cálculo 2 4 40 2 2" xfId="33402" xr:uid="{00000000-0005-0000-0000-0000912C0000}"/>
    <cellStyle name="Cálculo 2 4 40 2 3" xfId="37949" xr:uid="{00000000-0005-0000-0000-0000922C0000}"/>
    <cellStyle name="Cálculo 2 4 40 2 4" xfId="20172" xr:uid="{00000000-0005-0000-0000-0000932C0000}"/>
    <cellStyle name="Cálculo 2 4 40 3" xfId="24745" xr:uid="{00000000-0005-0000-0000-0000942C0000}"/>
    <cellStyle name="Cálculo 2 4 40 4" xfId="29948" xr:uid="{00000000-0005-0000-0000-0000952C0000}"/>
    <cellStyle name="Cálculo 2 4 40 5" xfId="15844" xr:uid="{00000000-0005-0000-0000-0000962C0000}"/>
    <cellStyle name="Cálculo 2 4 41" xfId="1875" xr:uid="{00000000-0005-0000-0000-0000972C0000}"/>
    <cellStyle name="Cálculo 2 4 41 2" xfId="11101" xr:uid="{00000000-0005-0000-0000-0000982C0000}"/>
    <cellStyle name="Cálculo 2 4 41 2 2" xfId="33403" xr:uid="{00000000-0005-0000-0000-0000992C0000}"/>
    <cellStyle name="Cálculo 2 4 41 2 3" xfId="37950" xr:uid="{00000000-0005-0000-0000-00009A2C0000}"/>
    <cellStyle name="Cálculo 2 4 41 2 4" xfId="20173" xr:uid="{00000000-0005-0000-0000-00009B2C0000}"/>
    <cellStyle name="Cálculo 2 4 41 3" xfId="24746" xr:uid="{00000000-0005-0000-0000-00009C2C0000}"/>
    <cellStyle name="Cálculo 2 4 41 4" xfId="29888" xr:uid="{00000000-0005-0000-0000-00009D2C0000}"/>
    <cellStyle name="Cálculo 2 4 41 5" xfId="15845" xr:uid="{00000000-0005-0000-0000-00009E2C0000}"/>
    <cellStyle name="Cálculo 2 4 42" xfId="1766" xr:uid="{00000000-0005-0000-0000-00009F2C0000}"/>
    <cellStyle name="Cálculo 2 4 42 2" xfId="10992" xr:uid="{00000000-0005-0000-0000-0000A02C0000}"/>
    <cellStyle name="Cálculo 2 4 42 2 2" xfId="33294" xr:uid="{00000000-0005-0000-0000-0000A12C0000}"/>
    <cellStyle name="Cálculo 2 4 42 2 3" xfId="37841" xr:uid="{00000000-0005-0000-0000-0000A22C0000}"/>
    <cellStyle name="Cálculo 2 4 42 2 4" xfId="20064" xr:uid="{00000000-0005-0000-0000-0000A32C0000}"/>
    <cellStyle name="Cálculo 2 4 42 3" xfId="24637" xr:uid="{00000000-0005-0000-0000-0000A42C0000}"/>
    <cellStyle name="Cálculo 2 4 42 4" xfId="30057" xr:uid="{00000000-0005-0000-0000-0000A52C0000}"/>
    <cellStyle name="Cálculo 2 4 42 5" xfId="15736" xr:uid="{00000000-0005-0000-0000-0000A62C0000}"/>
    <cellStyle name="Cálculo 2 4 43" xfId="9449" xr:uid="{00000000-0005-0000-0000-0000A72C0000}"/>
    <cellStyle name="Cálculo 2 4 43 2" xfId="13774" xr:uid="{00000000-0005-0000-0000-0000A82C0000}"/>
    <cellStyle name="Cálculo 2 4 43 2 2" xfId="36076" xr:uid="{00000000-0005-0000-0000-0000A92C0000}"/>
    <cellStyle name="Cálculo 2 4 43 2 3" xfId="40623" xr:uid="{00000000-0005-0000-0000-0000AA2C0000}"/>
    <cellStyle name="Cálculo 2 4 43 2 4" xfId="22846" xr:uid="{00000000-0005-0000-0000-0000AB2C0000}"/>
    <cellStyle name="Cálculo 2 4 43 3" xfId="31751" xr:uid="{00000000-0005-0000-0000-0000AC2C0000}"/>
    <cellStyle name="Cálculo 2 4 43 4" xfId="36298" xr:uid="{00000000-0005-0000-0000-0000AD2C0000}"/>
    <cellStyle name="Cálculo 2 4 43 5" xfId="18521" xr:uid="{00000000-0005-0000-0000-0000AE2C0000}"/>
    <cellStyle name="Cálculo 2 4 44" xfId="381" xr:uid="{00000000-0005-0000-0000-0000AF2C0000}"/>
    <cellStyle name="Cálculo 2 4 44 2" xfId="23252" xr:uid="{00000000-0005-0000-0000-0000B02C0000}"/>
    <cellStyle name="Cálculo 2 4 44 3" xfId="31435" xr:uid="{00000000-0005-0000-0000-0000B12C0000}"/>
    <cellStyle name="Cálculo 2 4 44 4" xfId="14351" xr:uid="{00000000-0005-0000-0000-0000B22C0000}"/>
    <cellStyle name="Cálculo 2 4 45" xfId="9693" xr:uid="{00000000-0005-0000-0000-0000B32C0000}"/>
    <cellStyle name="Cálculo 2 4 45 2" xfId="31995" xr:uid="{00000000-0005-0000-0000-0000B42C0000}"/>
    <cellStyle name="Cálculo 2 4 45 3" xfId="36542" xr:uid="{00000000-0005-0000-0000-0000B52C0000}"/>
    <cellStyle name="Cálculo 2 4 45 4" xfId="18765" xr:uid="{00000000-0005-0000-0000-0000B62C0000}"/>
    <cellStyle name="Cálculo 2 4 46" xfId="14024" xr:uid="{00000000-0005-0000-0000-0000B72C0000}"/>
    <cellStyle name="Cálculo 2 4 47" xfId="31671" xr:uid="{00000000-0005-0000-0000-0000B82C0000}"/>
    <cellStyle name="Cálculo 2 4 48" xfId="13954" xr:uid="{00000000-0005-0000-0000-0000B92C0000}"/>
    <cellStyle name="Cálculo 2 4 5" xfId="1876" xr:uid="{00000000-0005-0000-0000-0000BA2C0000}"/>
    <cellStyle name="Cálculo 2 4 5 2" xfId="11102" xr:uid="{00000000-0005-0000-0000-0000BB2C0000}"/>
    <cellStyle name="Cálculo 2 4 5 2 2" xfId="33404" xr:uid="{00000000-0005-0000-0000-0000BC2C0000}"/>
    <cellStyle name="Cálculo 2 4 5 2 3" xfId="37951" xr:uid="{00000000-0005-0000-0000-0000BD2C0000}"/>
    <cellStyle name="Cálculo 2 4 5 2 4" xfId="20174" xr:uid="{00000000-0005-0000-0000-0000BE2C0000}"/>
    <cellStyle name="Cálculo 2 4 5 3" xfId="24747" xr:uid="{00000000-0005-0000-0000-0000BF2C0000}"/>
    <cellStyle name="Cálculo 2 4 5 4" xfId="29947" xr:uid="{00000000-0005-0000-0000-0000C02C0000}"/>
    <cellStyle name="Cálculo 2 4 5 5" xfId="15846" xr:uid="{00000000-0005-0000-0000-0000C12C0000}"/>
    <cellStyle name="Cálculo 2 4 6" xfId="1877" xr:uid="{00000000-0005-0000-0000-0000C22C0000}"/>
    <cellStyle name="Cálculo 2 4 6 2" xfId="11103" xr:uid="{00000000-0005-0000-0000-0000C32C0000}"/>
    <cellStyle name="Cálculo 2 4 6 2 2" xfId="33405" xr:uid="{00000000-0005-0000-0000-0000C42C0000}"/>
    <cellStyle name="Cálculo 2 4 6 2 3" xfId="37952" xr:uid="{00000000-0005-0000-0000-0000C52C0000}"/>
    <cellStyle name="Cálculo 2 4 6 2 4" xfId="20175" xr:uid="{00000000-0005-0000-0000-0000C62C0000}"/>
    <cellStyle name="Cálculo 2 4 6 3" xfId="24748" xr:uid="{00000000-0005-0000-0000-0000C72C0000}"/>
    <cellStyle name="Cálculo 2 4 6 4" xfId="29946" xr:uid="{00000000-0005-0000-0000-0000C82C0000}"/>
    <cellStyle name="Cálculo 2 4 6 5" xfId="15847" xr:uid="{00000000-0005-0000-0000-0000C92C0000}"/>
    <cellStyle name="Cálculo 2 4 7" xfId="1878" xr:uid="{00000000-0005-0000-0000-0000CA2C0000}"/>
    <cellStyle name="Cálculo 2 4 7 2" xfId="11104" xr:uid="{00000000-0005-0000-0000-0000CB2C0000}"/>
    <cellStyle name="Cálculo 2 4 7 2 2" xfId="33406" xr:uid="{00000000-0005-0000-0000-0000CC2C0000}"/>
    <cellStyle name="Cálculo 2 4 7 2 3" xfId="37953" xr:uid="{00000000-0005-0000-0000-0000CD2C0000}"/>
    <cellStyle name="Cálculo 2 4 7 2 4" xfId="20176" xr:uid="{00000000-0005-0000-0000-0000CE2C0000}"/>
    <cellStyle name="Cálculo 2 4 7 3" xfId="24749" xr:uid="{00000000-0005-0000-0000-0000CF2C0000}"/>
    <cellStyle name="Cálculo 2 4 7 4" xfId="29945" xr:uid="{00000000-0005-0000-0000-0000D02C0000}"/>
    <cellStyle name="Cálculo 2 4 7 5" xfId="15848" xr:uid="{00000000-0005-0000-0000-0000D12C0000}"/>
    <cellStyle name="Cálculo 2 4 8" xfId="1879" xr:uid="{00000000-0005-0000-0000-0000D22C0000}"/>
    <cellStyle name="Cálculo 2 4 8 2" xfId="11105" xr:uid="{00000000-0005-0000-0000-0000D32C0000}"/>
    <cellStyle name="Cálculo 2 4 8 2 2" xfId="33407" xr:uid="{00000000-0005-0000-0000-0000D42C0000}"/>
    <cellStyle name="Cálculo 2 4 8 2 3" xfId="37954" xr:uid="{00000000-0005-0000-0000-0000D52C0000}"/>
    <cellStyle name="Cálculo 2 4 8 2 4" xfId="20177" xr:uid="{00000000-0005-0000-0000-0000D62C0000}"/>
    <cellStyle name="Cálculo 2 4 8 3" xfId="24750" xr:uid="{00000000-0005-0000-0000-0000D72C0000}"/>
    <cellStyle name="Cálculo 2 4 8 4" xfId="29944" xr:uid="{00000000-0005-0000-0000-0000D82C0000}"/>
    <cellStyle name="Cálculo 2 4 8 5" xfId="15849" xr:uid="{00000000-0005-0000-0000-0000D92C0000}"/>
    <cellStyle name="Cálculo 2 4 9" xfId="1880" xr:uid="{00000000-0005-0000-0000-0000DA2C0000}"/>
    <cellStyle name="Cálculo 2 4 9 2" xfId="11106" xr:uid="{00000000-0005-0000-0000-0000DB2C0000}"/>
    <cellStyle name="Cálculo 2 4 9 2 2" xfId="33408" xr:uid="{00000000-0005-0000-0000-0000DC2C0000}"/>
    <cellStyle name="Cálculo 2 4 9 2 3" xfId="37955" xr:uid="{00000000-0005-0000-0000-0000DD2C0000}"/>
    <cellStyle name="Cálculo 2 4 9 2 4" xfId="20178" xr:uid="{00000000-0005-0000-0000-0000DE2C0000}"/>
    <cellStyle name="Cálculo 2 4 9 3" xfId="24751" xr:uid="{00000000-0005-0000-0000-0000DF2C0000}"/>
    <cellStyle name="Cálculo 2 4 9 4" xfId="29943" xr:uid="{00000000-0005-0000-0000-0000E02C0000}"/>
    <cellStyle name="Cálculo 2 4 9 5" xfId="15850" xr:uid="{00000000-0005-0000-0000-0000E12C0000}"/>
    <cellStyle name="Cálculo 2 5" xfId="128" xr:uid="{00000000-0005-0000-0000-0000E22C0000}"/>
    <cellStyle name="Cálculo 2 5 10" xfId="1882" xr:uid="{00000000-0005-0000-0000-0000E32C0000}"/>
    <cellStyle name="Cálculo 2 5 10 2" xfId="11108" xr:uid="{00000000-0005-0000-0000-0000E42C0000}"/>
    <cellStyle name="Cálculo 2 5 10 2 2" xfId="33410" xr:uid="{00000000-0005-0000-0000-0000E52C0000}"/>
    <cellStyle name="Cálculo 2 5 10 2 3" xfId="37957" xr:uid="{00000000-0005-0000-0000-0000E62C0000}"/>
    <cellStyle name="Cálculo 2 5 10 2 4" xfId="20180" xr:uid="{00000000-0005-0000-0000-0000E72C0000}"/>
    <cellStyle name="Cálculo 2 5 10 3" xfId="24753" xr:uid="{00000000-0005-0000-0000-0000E82C0000}"/>
    <cellStyle name="Cálculo 2 5 10 4" xfId="29941" xr:uid="{00000000-0005-0000-0000-0000E92C0000}"/>
    <cellStyle name="Cálculo 2 5 10 5" xfId="15852" xr:uid="{00000000-0005-0000-0000-0000EA2C0000}"/>
    <cellStyle name="Cálculo 2 5 11" xfId="1883" xr:uid="{00000000-0005-0000-0000-0000EB2C0000}"/>
    <cellStyle name="Cálculo 2 5 11 2" xfId="11109" xr:uid="{00000000-0005-0000-0000-0000EC2C0000}"/>
    <cellStyle name="Cálculo 2 5 11 2 2" xfId="33411" xr:uid="{00000000-0005-0000-0000-0000ED2C0000}"/>
    <cellStyle name="Cálculo 2 5 11 2 3" xfId="37958" xr:uid="{00000000-0005-0000-0000-0000EE2C0000}"/>
    <cellStyle name="Cálculo 2 5 11 2 4" xfId="20181" xr:uid="{00000000-0005-0000-0000-0000EF2C0000}"/>
    <cellStyle name="Cálculo 2 5 11 3" xfId="24754" xr:uid="{00000000-0005-0000-0000-0000F02C0000}"/>
    <cellStyle name="Cálculo 2 5 11 4" xfId="29940" xr:uid="{00000000-0005-0000-0000-0000F12C0000}"/>
    <cellStyle name="Cálculo 2 5 11 5" xfId="15853" xr:uid="{00000000-0005-0000-0000-0000F22C0000}"/>
    <cellStyle name="Cálculo 2 5 12" xfId="1884" xr:uid="{00000000-0005-0000-0000-0000F32C0000}"/>
    <cellStyle name="Cálculo 2 5 12 2" xfId="11110" xr:uid="{00000000-0005-0000-0000-0000F42C0000}"/>
    <cellStyle name="Cálculo 2 5 12 2 2" xfId="33412" xr:uid="{00000000-0005-0000-0000-0000F52C0000}"/>
    <cellStyle name="Cálculo 2 5 12 2 3" xfId="37959" xr:uid="{00000000-0005-0000-0000-0000F62C0000}"/>
    <cellStyle name="Cálculo 2 5 12 2 4" xfId="20182" xr:uid="{00000000-0005-0000-0000-0000F72C0000}"/>
    <cellStyle name="Cálculo 2 5 12 3" xfId="24755" xr:uid="{00000000-0005-0000-0000-0000F82C0000}"/>
    <cellStyle name="Cálculo 2 5 12 4" xfId="29939" xr:uid="{00000000-0005-0000-0000-0000F92C0000}"/>
    <cellStyle name="Cálculo 2 5 12 5" xfId="15854" xr:uid="{00000000-0005-0000-0000-0000FA2C0000}"/>
    <cellStyle name="Cálculo 2 5 13" xfId="1885" xr:uid="{00000000-0005-0000-0000-0000FB2C0000}"/>
    <cellStyle name="Cálculo 2 5 13 2" xfId="11111" xr:uid="{00000000-0005-0000-0000-0000FC2C0000}"/>
    <cellStyle name="Cálculo 2 5 13 2 2" xfId="33413" xr:uid="{00000000-0005-0000-0000-0000FD2C0000}"/>
    <cellStyle name="Cálculo 2 5 13 2 3" xfId="37960" xr:uid="{00000000-0005-0000-0000-0000FE2C0000}"/>
    <cellStyle name="Cálculo 2 5 13 2 4" xfId="20183" xr:uid="{00000000-0005-0000-0000-0000FF2C0000}"/>
    <cellStyle name="Cálculo 2 5 13 3" xfId="24756" xr:uid="{00000000-0005-0000-0000-0000002D0000}"/>
    <cellStyle name="Cálculo 2 5 13 4" xfId="29938" xr:uid="{00000000-0005-0000-0000-0000012D0000}"/>
    <cellStyle name="Cálculo 2 5 13 5" xfId="15855" xr:uid="{00000000-0005-0000-0000-0000022D0000}"/>
    <cellStyle name="Cálculo 2 5 14" xfId="1886" xr:uid="{00000000-0005-0000-0000-0000032D0000}"/>
    <cellStyle name="Cálculo 2 5 14 2" xfId="11112" xr:uid="{00000000-0005-0000-0000-0000042D0000}"/>
    <cellStyle name="Cálculo 2 5 14 2 2" xfId="33414" xr:uid="{00000000-0005-0000-0000-0000052D0000}"/>
    <cellStyle name="Cálculo 2 5 14 2 3" xfId="37961" xr:uid="{00000000-0005-0000-0000-0000062D0000}"/>
    <cellStyle name="Cálculo 2 5 14 2 4" xfId="20184" xr:uid="{00000000-0005-0000-0000-0000072D0000}"/>
    <cellStyle name="Cálculo 2 5 14 3" xfId="24757" xr:uid="{00000000-0005-0000-0000-0000082D0000}"/>
    <cellStyle name="Cálculo 2 5 14 4" xfId="29937" xr:uid="{00000000-0005-0000-0000-0000092D0000}"/>
    <cellStyle name="Cálculo 2 5 14 5" xfId="15856" xr:uid="{00000000-0005-0000-0000-00000A2D0000}"/>
    <cellStyle name="Cálculo 2 5 15" xfId="1887" xr:uid="{00000000-0005-0000-0000-00000B2D0000}"/>
    <cellStyle name="Cálculo 2 5 15 2" xfId="11113" xr:uid="{00000000-0005-0000-0000-00000C2D0000}"/>
    <cellStyle name="Cálculo 2 5 15 2 2" xfId="33415" xr:uid="{00000000-0005-0000-0000-00000D2D0000}"/>
    <cellStyle name="Cálculo 2 5 15 2 3" xfId="37962" xr:uid="{00000000-0005-0000-0000-00000E2D0000}"/>
    <cellStyle name="Cálculo 2 5 15 2 4" xfId="20185" xr:uid="{00000000-0005-0000-0000-00000F2D0000}"/>
    <cellStyle name="Cálculo 2 5 15 3" xfId="24758" xr:uid="{00000000-0005-0000-0000-0000102D0000}"/>
    <cellStyle name="Cálculo 2 5 15 4" xfId="29936" xr:uid="{00000000-0005-0000-0000-0000112D0000}"/>
    <cellStyle name="Cálculo 2 5 15 5" xfId="15857" xr:uid="{00000000-0005-0000-0000-0000122D0000}"/>
    <cellStyle name="Cálculo 2 5 16" xfId="1888" xr:uid="{00000000-0005-0000-0000-0000132D0000}"/>
    <cellStyle name="Cálculo 2 5 16 2" xfId="11114" xr:uid="{00000000-0005-0000-0000-0000142D0000}"/>
    <cellStyle name="Cálculo 2 5 16 2 2" xfId="33416" xr:uid="{00000000-0005-0000-0000-0000152D0000}"/>
    <cellStyle name="Cálculo 2 5 16 2 3" xfId="37963" xr:uid="{00000000-0005-0000-0000-0000162D0000}"/>
    <cellStyle name="Cálculo 2 5 16 2 4" xfId="20186" xr:uid="{00000000-0005-0000-0000-0000172D0000}"/>
    <cellStyle name="Cálculo 2 5 16 3" xfId="24759" xr:uid="{00000000-0005-0000-0000-0000182D0000}"/>
    <cellStyle name="Cálculo 2 5 16 4" xfId="29935" xr:uid="{00000000-0005-0000-0000-0000192D0000}"/>
    <cellStyle name="Cálculo 2 5 16 5" xfId="15858" xr:uid="{00000000-0005-0000-0000-00001A2D0000}"/>
    <cellStyle name="Cálculo 2 5 17" xfId="1889" xr:uid="{00000000-0005-0000-0000-00001B2D0000}"/>
    <cellStyle name="Cálculo 2 5 17 2" xfId="11115" xr:uid="{00000000-0005-0000-0000-00001C2D0000}"/>
    <cellStyle name="Cálculo 2 5 17 2 2" xfId="33417" xr:uid="{00000000-0005-0000-0000-00001D2D0000}"/>
    <cellStyle name="Cálculo 2 5 17 2 3" xfId="37964" xr:uid="{00000000-0005-0000-0000-00001E2D0000}"/>
    <cellStyle name="Cálculo 2 5 17 2 4" xfId="20187" xr:uid="{00000000-0005-0000-0000-00001F2D0000}"/>
    <cellStyle name="Cálculo 2 5 17 3" xfId="24760" xr:uid="{00000000-0005-0000-0000-0000202D0000}"/>
    <cellStyle name="Cálculo 2 5 17 4" xfId="29934" xr:uid="{00000000-0005-0000-0000-0000212D0000}"/>
    <cellStyle name="Cálculo 2 5 17 5" xfId="15859" xr:uid="{00000000-0005-0000-0000-0000222D0000}"/>
    <cellStyle name="Cálculo 2 5 18" xfId="1890" xr:uid="{00000000-0005-0000-0000-0000232D0000}"/>
    <cellStyle name="Cálculo 2 5 18 2" xfId="11116" xr:uid="{00000000-0005-0000-0000-0000242D0000}"/>
    <cellStyle name="Cálculo 2 5 18 2 2" xfId="33418" xr:uid="{00000000-0005-0000-0000-0000252D0000}"/>
    <cellStyle name="Cálculo 2 5 18 2 3" xfId="37965" xr:uid="{00000000-0005-0000-0000-0000262D0000}"/>
    <cellStyle name="Cálculo 2 5 18 2 4" xfId="20188" xr:uid="{00000000-0005-0000-0000-0000272D0000}"/>
    <cellStyle name="Cálculo 2 5 18 3" xfId="24761" xr:uid="{00000000-0005-0000-0000-0000282D0000}"/>
    <cellStyle name="Cálculo 2 5 18 4" xfId="29933" xr:uid="{00000000-0005-0000-0000-0000292D0000}"/>
    <cellStyle name="Cálculo 2 5 18 5" xfId="15860" xr:uid="{00000000-0005-0000-0000-00002A2D0000}"/>
    <cellStyle name="Cálculo 2 5 19" xfId="1891" xr:uid="{00000000-0005-0000-0000-00002B2D0000}"/>
    <cellStyle name="Cálculo 2 5 19 2" xfId="11117" xr:uid="{00000000-0005-0000-0000-00002C2D0000}"/>
    <cellStyle name="Cálculo 2 5 19 2 2" xfId="33419" xr:uid="{00000000-0005-0000-0000-00002D2D0000}"/>
    <cellStyle name="Cálculo 2 5 19 2 3" xfId="37966" xr:uid="{00000000-0005-0000-0000-00002E2D0000}"/>
    <cellStyle name="Cálculo 2 5 19 2 4" xfId="20189" xr:uid="{00000000-0005-0000-0000-00002F2D0000}"/>
    <cellStyle name="Cálculo 2 5 19 3" xfId="24762" xr:uid="{00000000-0005-0000-0000-0000302D0000}"/>
    <cellStyle name="Cálculo 2 5 19 4" xfId="29932" xr:uid="{00000000-0005-0000-0000-0000312D0000}"/>
    <cellStyle name="Cálculo 2 5 19 5" xfId="15861" xr:uid="{00000000-0005-0000-0000-0000322D0000}"/>
    <cellStyle name="Cálculo 2 5 2" xfId="186" xr:uid="{00000000-0005-0000-0000-0000332D0000}"/>
    <cellStyle name="Cálculo 2 5 2 10" xfId="1893" xr:uid="{00000000-0005-0000-0000-0000342D0000}"/>
    <cellStyle name="Cálculo 2 5 2 10 2" xfId="11119" xr:uid="{00000000-0005-0000-0000-0000352D0000}"/>
    <cellStyle name="Cálculo 2 5 2 10 2 2" xfId="33421" xr:uid="{00000000-0005-0000-0000-0000362D0000}"/>
    <cellStyle name="Cálculo 2 5 2 10 2 3" xfId="37968" xr:uid="{00000000-0005-0000-0000-0000372D0000}"/>
    <cellStyle name="Cálculo 2 5 2 10 2 4" xfId="20191" xr:uid="{00000000-0005-0000-0000-0000382D0000}"/>
    <cellStyle name="Cálculo 2 5 2 10 3" xfId="24764" xr:uid="{00000000-0005-0000-0000-0000392D0000}"/>
    <cellStyle name="Cálculo 2 5 2 10 4" xfId="29899" xr:uid="{00000000-0005-0000-0000-00003A2D0000}"/>
    <cellStyle name="Cálculo 2 5 2 10 5" xfId="15863" xr:uid="{00000000-0005-0000-0000-00003B2D0000}"/>
    <cellStyle name="Cálculo 2 5 2 11" xfId="1894" xr:uid="{00000000-0005-0000-0000-00003C2D0000}"/>
    <cellStyle name="Cálculo 2 5 2 11 2" xfId="11120" xr:uid="{00000000-0005-0000-0000-00003D2D0000}"/>
    <cellStyle name="Cálculo 2 5 2 11 2 2" xfId="33422" xr:uid="{00000000-0005-0000-0000-00003E2D0000}"/>
    <cellStyle name="Cálculo 2 5 2 11 2 3" xfId="37969" xr:uid="{00000000-0005-0000-0000-00003F2D0000}"/>
    <cellStyle name="Cálculo 2 5 2 11 2 4" xfId="20192" xr:uid="{00000000-0005-0000-0000-0000402D0000}"/>
    <cellStyle name="Cálculo 2 5 2 11 3" xfId="24765" xr:uid="{00000000-0005-0000-0000-0000412D0000}"/>
    <cellStyle name="Cálculo 2 5 2 11 4" xfId="29930" xr:uid="{00000000-0005-0000-0000-0000422D0000}"/>
    <cellStyle name="Cálculo 2 5 2 11 5" xfId="15864" xr:uid="{00000000-0005-0000-0000-0000432D0000}"/>
    <cellStyle name="Cálculo 2 5 2 12" xfId="1895" xr:uid="{00000000-0005-0000-0000-0000442D0000}"/>
    <cellStyle name="Cálculo 2 5 2 12 2" xfId="11121" xr:uid="{00000000-0005-0000-0000-0000452D0000}"/>
    <cellStyle name="Cálculo 2 5 2 12 2 2" xfId="33423" xr:uid="{00000000-0005-0000-0000-0000462D0000}"/>
    <cellStyle name="Cálculo 2 5 2 12 2 3" xfId="37970" xr:uid="{00000000-0005-0000-0000-0000472D0000}"/>
    <cellStyle name="Cálculo 2 5 2 12 2 4" xfId="20193" xr:uid="{00000000-0005-0000-0000-0000482D0000}"/>
    <cellStyle name="Cálculo 2 5 2 12 3" xfId="24766" xr:uid="{00000000-0005-0000-0000-0000492D0000}"/>
    <cellStyle name="Cálculo 2 5 2 12 4" xfId="29929" xr:uid="{00000000-0005-0000-0000-00004A2D0000}"/>
    <cellStyle name="Cálculo 2 5 2 12 5" xfId="15865" xr:uid="{00000000-0005-0000-0000-00004B2D0000}"/>
    <cellStyle name="Cálculo 2 5 2 13" xfId="1896" xr:uid="{00000000-0005-0000-0000-00004C2D0000}"/>
    <cellStyle name="Cálculo 2 5 2 13 2" xfId="11122" xr:uid="{00000000-0005-0000-0000-00004D2D0000}"/>
    <cellStyle name="Cálculo 2 5 2 13 2 2" xfId="33424" xr:uid="{00000000-0005-0000-0000-00004E2D0000}"/>
    <cellStyle name="Cálculo 2 5 2 13 2 3" xfId="37971" xr:uid="{00000000-0005-0000-0000-00004F2D0000}"/>
    <cellStyle name="Cálculo 2 5 2 13 2 4" xfId="20194" xr:uid="{00000000-0005-0000-0000-0000502D0000}"/>
    <cellStyle name="Cálculo 2 5 2 13 3" xfId="24767" xr:uid="{00000000-0005-0000-0000-0000512D0000}"/>
    <cellStyle name="Cálculo 2 5 2 13 4" xfId="29928" xr:uid="{00000000-0005-0000-0000-0000522D0000}"/>
    <cellStyle name="Cálculo 2 5 2 13 5" xfId="15866" xr:uid="{00000000-0005-0000-0000-0000532D0000}"/>
    <cellStyle name="Cálculo 2 5 2 14" xfId="1897" xr:uid="{00000000-0005-0000-0000-0000542D0000}"/>
    <cellStyle name="Cálculo 2 5 2 14 2" xfId="11123" xr:uid="{00000000-0005-0000-0000-0000552D0000}"/>
    <cellStyle name="Cálculo 2 5 2 14 2 2" xfId="33425" xr:uid="{00000000-0005-0000-0000-0000562D0000}"/>
    <cellStyle name="Cálculo 2 5 2 14 2 3" xfId="37972" xr:uid="{00000000-0005-0000-0000-0000572D0000}"/>
    <cellStyle name="Cálculo 2 5 2 14 2 4" xfId="20195" xr:uid="{00000000-0005-0000-0000-0000582D0000}"/>
    <cellStyle name="Cálculo 2 5 2 14 3" xfId="24768" xr:uid="{00000000-0005-0000-0000-0000592D0000}"/>
    <cellStyle name="Cálculo 2 5 2 14 4" xfId="29927" xr:uid="{00000000-0005-0000-0000-00005A2D0000}"/>
    <cellStyle name="Cálculo 2 5 2 14 5" xfId="15867" xr:uid="{00000000-0005-0000-0000-00005B2D0000}"/>
    <cellStyle name="Cálculo 2 5 2 15" xfId="1898" xr:uid="{00000000-0005-0000-0000-00005C2D0000}"/>
    <cellStyle name="Cálculo 2 5 2 15 2" xfId="11124" xr:uid="{00000000-0005-0000-0000-00005D2D0000}"/>
    <cellStyle name="Cálculo 2 5 2 15 2 2" xfId="33426" xr:uid="{00000000-0005-0000-0000-00005E2D0000}"/>
    <cellStyle name="Cálculo 2 5 2 15 2 3" xfId="37973" xr:uid="{00000000-0005-0000-0000-00005F2D0000}"/>
    <cellStyle name="Cálculo 2 5 2 15 2 4" xfId="20196" xr:uid="{00000000-0005-0000-0000-0000602D0000}"/>
    <cellStyle name="Cálculo 2 5 2 15 3" xfId="24769" xr:uid="{00000000-0005-0000-0000-0000612D0000}"/>
    <cellStyle name="Cálculo 2 5 2 15 4" xfId="29926" xr:uid="{00000000-0005-0000-0000-0000622D0000}"/>
    <cellStyle name="Cálculo 2 5 2 15 5" xfId="15868" xr:uid="{00000000-0005-0000-0000-0000632D0000}"/>
    <cellStyle name="Cálculo 2 5 2 16" xfId="1899" xr:uid="{00000000-0005-0000-0000-0000642D0000}"/>
    <cellStyle name="Cálculo 2 5 2 16 2" xfId="11125" xr:uid="{00000000-0005-0000-0000-0000652D0000}"/>
    <cellStyle name="Cálculo 2 5 2 16 2 2" xfId="33427" xr:uid="{00000000-0005-0000-0000-0000662D0000}"/>
    <cellStyle name="Cálculo 2 5 2 16 2 3" xfId="37974" xr:uid="{00000000-0005-0000-0000-0000672D0000}"/>
    <cellStyle name="Cálculo 2 5 2 16 2 4" xfId="20197" xr:uid="{00000000-0005-0000-0000-0000682D0000}"/>
    <cellStyle name="Cálculo 2 5 2 16 3" xfId="24770" xr:uid="{00000000-0005-0000-0000-0000692D0000}"/>
    <cellStyle name="Cálculo 2 5 2 16 4" xfId="29925" xr:uid="{00000000-0005-0000-0000-00006A2D0000}"/>
    <cellStyle name="Cálculo 2 5 2 16 5" xfId="15869" xr:uid="{00000000-0005-0000-0000-00006B2D0000}"/>
    <cellStyle name="Cálculo 2 5 2 17" xfId="1900" xr:uid="{00000000-0005-0000-0000-00006C2D0000}"/>
    <cellStyle name="Cálculo 2 5 2 17 2" xfId="11126" xr:uid="{00000000-0005-0000-0000-00006D2D0000}"/>
    <cellStyle name="Cálculo 2 5 2 17 2 2" xfId="33428" xr:uid="{00000000-0005-0000-0000-00006E2D0000}"/>
    <cellStyle name="Cálculo 2 5 2 17 2 3" xfId="37975" xr:uid="{00000000-0005-0000-0000-00006F2D0000}"/>
    <cellStyle name="Cálculo 2 5 2 17 2 4" xfId="20198" xr:uid="{00000000-0005-0000-0000-0000702D0000}"/>
    <cellStyle name="Cálculo 2 5 2 17 3" xfId="24771" xr:uid="{00000000-0005-0000-0000-0000712D0000}"/>
    <cellStyle name="Cálculo 2 5 2 17 4" xfId="29924" xr:uid="{00000000-0005-0000-0000-0000722D0000}"/>
    <cellStyle name="Cálculo 2 5 2 17 5" xfId="15870" xr:uid="{00000000-0005-0000-0000-0000732D0000}"/>
    <cellStyle name="Cálculo 2 5 2 18" xfId="1901" xr:uid="{00000000-0005-0000-0000-0000742D0000}"/>
    <cellStyle name="Cálculo 2 5 2 18 2" xfId="11127" xr:uid="{00000000-0005-0000-0000-0000752D0000}"/>
    <cellStyle name="Cálculo 2 5 2 18 2 2" xfId="33429" xr:uid="{00000000-0005-0000-0000-0000762D0000}"/>
    <cellStyle name="Cálculo 2 5 2 18 2 3" xfId="37976" xr:uid="{00000000-0005-0000-0000-0000772D0000}"/>
    <cellStyle name="Cálculo 2 5 2 18 2 4" xfId="20199" xr:uid="{00000000-0005-0000-0000-0000782D0000}"/>
    <cellStyle name="Cálculo 2 5 2 18 3" xfId="24772" xr:uid="{00000000-0005-0000-0000-0000792D0000}"/>
    <cellStyle name="Cálculo 2 5 2 18 4" xfId="29923" xr:uid="{00000000-0005-0000-0000-00007A2D0000}"/>
    <cellStyle name="Cálculo 2 5 2 18 5" xfId="15871" xr:uid="{00000000-0005-0000-0000-00007B2D0000}"/>
    <cellStyle name="Cálculo 2 5 2 19" xfId="1902" xr:uid="{00000000-0005-0000-0000-00007C2D0000}"/>
    <cellStyle name="Cálculo 2 5 2 19 2" xfId="11128" xr:uid="{00000000-0005-0000-0000-00007D2D0000}"/>
    <cellStyle name="Cálculo 2 5 2 19 2 2" xfId="33430" xr:uid="{00000000-0005-0000-0000-00007E2D0000}"/>
    <cellStyle name="Cálculo 2 5 2 19 2 3" xfId="37977" xr:uid="{00000000-0005-0000-0000-00007F2D0000}"/>
    <cellStyle name="Cálculo 2 5 2 19 2 4" xfId="20200" xr:uid="{00000000-0005-0000-0000-0000802D0000}"/>
    <cellStyle name="Cálculo 2 5 2 19 3" xfId="24773" xr:uid="{00000000-0005-0000-0000-0000812D0000}"/>
    <cellStyle name="Cálculo 2 5 2 19 4" xfId="29922" xr:uid="{00000000-0005-0000-0000-0000822D0000}"/>
    <cellStyle name="Cálculo 2 5 2 19 5" xfId="15872" xr:uid="{00000000-0005-0000-0000-0000832D0000}"/>
    <cellStyle name="Cálculo 2 5 2 2" xfId="1903" xr:uid="{00000000-0005-0000-0000-0000842D0000}"/>
    <cellStyle name="Cálculo 2 5 2 2 2" xfId="11129" xr:uid="{00000000-0005-0000-0000-0000852D0000}"/>
    <cellStyle name="Cálculo 2 5 2 2 2 2" xfId="33431" xr:uid="{00000000-0005-0000-0000-0000862D0000}"/>
    <cellStyle name="Cálculo 2 5 2 2 2 3" xfId="37978" xr:uid="{00000000-0005-0000-0000-0000872D0000}"/>
    <cellStyle name="Cálculo 2 5 2 2 2 4" xfId="20201" xr:uid="{00000000-0005-0000-0000-0000882D0000}"/>
    <cellStyle name="Cálculo 2 5 2 2 3" xfId="24774" xr:uid="{00000000-0005-0000-0000-0000892D0000}"/>
    <cellStyle name="Cálculo 2 5 2 2 4" xfId="29921" xr:uid="{00000000-0005-0000-0000-00008A2D0000}"/>
    <cellStyle name="Cálculo 2 5 2 2 5" xfId="15873" xr:uid="{00000000-0005-0000-0000-00008B2D0000}"/>
    <cellStyle name="Cálculo 2 5 2 20" xfId="1904" xr:uid="{00000000-0005-0000-0000-00008C2D0000}"/>
    <cellStyle name="Cálculo 2 5 2 20 2" xfId="11130" xr:uid="{00000000-0005-0000-0000-00008D2D0000}"/>
    <cellStyle name="Cálculo 2 5 2 20 2 2" xfId="33432" xr:uid="{00000000-0005-0000-0000-00008E2D0000}"/>
    <cellStyle name="Cálculo 2 5 2 20 2 3" xfId="37979" xr:uid="{00000000-0005-0000-0000-00008F2D0000}"/>
    <cellStyle name="Cálculo 2 5 2 20 2 4" xfId="20202" xr:uid="{00000000-0005-0000-0000-0000902D0000}"/>
    <cellStyle name="Cálculo 2 5 2 20 3" xfId="24775" xr:uid="{00000000-0005-0000-0000-0000912D0000}"/>
    <cellStyle name="Cálculo 2 5 2 20 4" xfId="29920" xr:uid="{00000000-0005-0000-0000-0000922D0000}"/>
    <cellStyle name="Cálculo 2 5 2 20 5" xfId="15874" xr:uid="{00000000-0005-0000-0000-0000932D0000}"/>
    <cellStyle name="Cálculo 2 5 2 21" xfId="1905" xr:uid="{00000000-0005-0000-0000-0000942D0000}"/>
    <cellStyle name="Cálculo 2 5 2 21 2" xfId="11131" xr:uid="{00000000-0005-0000-0000-0000952D0000}"/>
    <cellStyle name="Cálculo 2 5 2 21 2 2" xfId="33433" xr:uid="{00000000-0005-0000-0000-0000962D0000}"/>
    <cellStyle name="Cálculo 2 5 2 21 2 3" xfId="37980" xr:uid="{00000000-0005-0000-0000-0000972D0000}"/>
    <cellStyle name="Cálculo 2 5 2 21 2 4" xfId="20203" xr:uid="{00000000-0005-0000-0000-0000982D0000}"/>
    <cellStyle name="Cálculo 2 5 2 21 3" xfId="24776" xr:uid="{00000000-0005-0000-0000-0000992D0000}"/>
    <cellStyle name="Cálculo 2 5 2 21 4" xfId="29919" xr:uid="{00000000-0005-0000-0000-00009A2D0000}"/>
    <cellStyle name="Cálculo 2 5 2 21 5" xfId="15875" xr:uid="{00000000-0005-0000-0000-00009B2D0000}"/>
    <cellStyle name="Cálculo 2 5 2 22" xfId="1906" xr:uid="{00000000-0005-0000-0000-00009C2D0000}"/>
    <cellStyle name="Cálculo 2 5 2 22 2" xfId="11132" xr:uid="{00000000-0005-0000-0000-00009D2D0000}"/>
    <cellStyle name="Cálculo 2 5 2 22 2 2" xfId="33434" xr:uid="{00000000-0005-0000-0000-00009E2D0000}"/>
    <cellStyle name="Cálculo 2 5 2 22 2 3" xfId="37981" xr:uid="{00000000-0005-0000-0000-00009F2D0000}"/>
    <cellStyle name="Cálculo 2 5 2 22 2 4" xfId="20204" xr:uid="{00000000-0005-0000-0000-0000A02D0000}"/>
    <cellStyle name="Cálculo 2 5 2 22 3" xfId="24777" xr:uid="{00000000-0005-0000-0000-0000A12D0000}"/>
    <cellStyle name="Cálculo 2 5 2 22 4" xfId="29918" xr:uid="{00000000-0005-0000-0000-0000A22D0000}"/>
    <cellStyle name="Cálculo 2 5 2 22 5" xfId="15876" xr:uid="{00000000-0005-0000-0000-0000A32D0000}"/>
    <cellStyle name="Cálculo 2 5 2 23" xfId="1907" xr:uid="{00000000-0005-0000-0000-0000A42D0000}"/>
    <cellStyle name="Cálculo 2 5 2 23 2" xfId="11133" xr:uid="{00000000-0005-0000-0000-0000A52D0000}"/>
    <cellStyle name="Cálculo 2 5 2 23 2 2" xfId="33435" xr:uid="{00000000-0005-0000-0000-0000A62D0000}"/>
    <cellStyle name="Cálculo 2 5 2 23 2 3" xfId="37982" xr:uid="{00000000-0005-0000-0000-0000A72D0000}"/>
    <cellStyle name="Cálculo 2 5 2 23 2 4" xfId="20205" xr:uid="{00000000-0005-0000-0000-0000A82D0000}"/>
    <cellStyle name="Cálculo 2 5 2 23 3" xfId="24778" xr:uid="{00000000-0005-0000-0000-0000A92D0000}"/>
    <cellStyle name="Cálculo 2 5 2 23 4" xfId="29917" xr:uid="{00000000-0005-0000-0000-0000AA2D0000}"/>
    <cellStyle name="Cálculo 2 5 2 23 5" xfId="15877" xr:uid="{00000000-0005-0000-0000-0000AB2D0000}"/>
    <cellStyle name="Cálculo 2 5 2 24" xfId="1908" xr:uid="{00000000-0005-0000-0000-0000AC2D0000}"/>
    <cellStyle name="Cálculo 2 5 2 24 2" xfId="11134" xr:uid="{00000000-0005-0000-0000-0000AD2D0000}"/>
    <cellStyle name="Cálculo 2 5 2 24 2 2" xfId="33436" xr:uid="{00000000-0005-0000-0000-0000AE2D0000}"/>
    <cellStyle name="Cálculo 2 5 2 24 2 3" xfId="37983" xr:uid="{00000000-0005-0000-0000-0000AF2D0000}"/>
    <cellStyle name="Cálculo 2 5 2 24 2 4" xfId="20206" xr:uid="{00000000-0005-0000-0000-0000B02D0000}"/>
    <cellStyle name="Cálculo 2 5 2 24 3" xfId="24779" xr:uid="{00000000-0005-0000-0000-0000B12D0000}"/>
    <cellStyle name="Cálculo 2 5 2 24 4" xfId="29916" xr:uid="{00000000-0005-0000-0000-0000B22D0000}"/>
    <cellStyle name="Cálculo 2 5 2 24 5" xfId="15878" xr:uid="{00000000-0005-0000-0000-0000B32D0000}"/>
    <cellStyle name="Cálculo 2 5 2 25" xfId="1909" xr:uid="{00000000-0005-0000-0000-0000B42D0000}"/>
    <cellStyle name="Cálculo 2 5 2 25 2" xfId="11135" xr:uid="{00000000-0005-0000-0000-0000B52D0000}"/>
    <cellStyle name="Cálculo 2 5 2 25 2 2" xfId="33437" xr:uid="{00000000-0005-0000-0000-0000B62D0000}"/>
    <cellStyle name="Cálculo 2 5 2 25 2 3" xfId="37984" xr:uid="{00000000-0005-0000-0000-0000B72D0000}"/>
    <cellStyle name="Cálculo 2 5 2 25 2 4" xfId="20207" xr:uid="{00000000-0005-0000-0000-0000B82D0000}"/>
    <cellStyle name="Cálculo 2 5 2 25 3" xfId="24780" xr:uid="{00000000-0005-0000-0000-0000B92D0000}"/>
    <cellStyle name="Cálculo 2 5 2 25 4" xfId="29915" xr:uid="{00000000-0005-0000-0000-0000BA2D0000}"/>
    <cellStyle name="Cálculo 2 5 2 25 5" xfId="15879" xr:uid="{00000000-0005-0000-0000-0000BB2D0000}"/>
    <cellStyle name="Cálculo 2 5 2 26" xfId="1910" xr:uid="{00000000-0005-0000-0000-0000BC2D0000}"/>
    <cellStyle name="Cálculo 2 5 2 26 2" xfId="11136" xr:uid="{00000000-0005-0000-0000-0000BD2D0000}"/>
    <cellStyle name="Cálculo 2 5 2 26 2 2" xfId="33438" xr:uid="{00000000-0005-0000-0000-0000BE2D0000}"/>
    <cellStyle name="Cálculo 2 5 2 26 2 3" xfId="37985" xr:uid="{00000000-0005-0000-0000-0000BF2D0000}"/>
    <cellStyle name="Cálculo 2 5 2 26 2 4" xfId="20208" xr:uid="{00000000-0005-0000-0000-0000C02D0000}"/>
    <cellStyle name="Cálculo 2 5 2 26 3" xfId="24781" xr:uid="{00000000-0005-0000-0000-0000C12D0000}"/>
    <cellStyle name="Cálculo 2 5 2 26 4" xfId="29914" xr:uid="{00000000-0005-0000-0000-0000C22D0000}"/>
    <cellStyle name="Cálculo 2 5 2 26 5" xfId="15880" xr:uid="{00000000-0005-0000-0000-0000C32D0000}"/>
    <cellStyle name="Cálculo 2 5 2 27" xfId="1911" xr:uid="{00000000-0005-0000-0000-0000C42D0000}"/>
    <cellStyle name="Cálculo 2 5 2 27 2" xfId="11137" xr:uid="{00000000-0005-0000-0000-0000C52D0000}"/>
    <cellStyle name="Cálculo 2 5 2 27 2 2" xfId="33439" xr:uid="{00000000-0005-0000-0000-0000C62D0000}"/>
    <cellStyle name="Cálculo 2 5 2 27 2 3" xfId="37986" xr:uid="{00000000-0005-0000-0000-0000C72D0000}"/>
    <cellStyle name="Cálculo 2 5 2 27 2 4" xfId="20209" xr:uid="{00000000-0005-0000-0000-0000C82D0000}"/>
    <cellStyle name="Cálculo 2 5 2 27 3" xfId="24782" xr:uid="{00000000-0005-0000-0000-0000C92D0000}"/>
    <cellStyle name="Cálculo 2 5 2 27 4" xfId="29913" xr:uid="{00000000-0005-0000-0000-0000CA2D0000}"/>
    <cellStyle name="Cálculo 2 5 2 27 5" xfId="15881" xr:uid="{00000000-0005-0000-0000-0000CB2D0000}"/>
    <cellStyle name="Cálculo 2 5 2 28" xfId="1912" xr:uid="{00000000-0005-0000-0000-0000CC2D0000}"/>
    <cellStyle name="Cálculo 2 5 2 28 2" xfId="11138" xr:uid="{00000000-0005-0000-0000-0000CD2D0000}"/>
    <cellStyle name="Cálculo 2 5 2 28 2 2" xfId="33440" xr:uid="{00000000-0005-0000-0000-0000CE2D0000}"/>
    <cellStyle name="Cálculo 2 5 2 28 2 3" xfId="37987" xr:uid="{00000000-0005-0000-0000-0000CF2D0000}"/>
    <cellStyle name="Cálculo 2 5 2 28 2 4" xfId="20210" xr:uid="{00000000-0005-0000-0000-0000D02D0000}"/>
    <cellStyle name="Cálculo 2 5 2 28 3" xfId="24783" xr:uid="{00000000-0005-0000-0000-0000D12D0000}"/>
    <cellStyle name="Cálculo 2 5 2 28 4" xfId="29912" xr:uid="{00000000-0005-0000-0000-0000D22D0000}"/>
    <cellStyle name="Cálculo 2 5 2 28 5" xfId="15882" xr:uid="{00000000-0005-0000-0000-0000D32D0000}"/>
    <cellStyle name="Cálculo 2 5 2 29" xfId="1913" xr:uid="{00000000-0005-0000-0000-0000D42D0000}"/>
    <cellStyle name="Cálculo 2 5 2 29 2" xfId="11139" xr:uid="{00000000-0005-0000-0000-0000D52D0000}"/>
    <cellStyle name="Cálculo 2 5 2 29 2 2" xfId="33441" xr:uid="{00000000-0005-0000-0000-0000D62D0000}"/>
    <cellStyle name="Cálculo 2 5 2 29 2 3" xfId="37988" xr:uid="{00000000-0005-0000-0000-0000D72D0000}"/>
    <cellStyle name="Cálculo 2 5 2 29 2 4" xfId="20211" xr:uid="{00000000-0005-0000-0000-0000D82D0000}"/>
    <cellStyle name="Cálculo 2 5 2 29 3" xfId="24784" xr:uid="{00000000-0005-0000-0000-0000D92D0000}"/>
    <cellStyle name="Cálculo 2 5 2 29 4" xfId="29911" xr:uid="{00000000-0005-0000-0000-0000DA2D0000}"/>
    <cellStyle name="Cálculo 2 5 2 29 5" xfId="15883" xr:uid="{00000000-0005-0000-0000-0000DB2D0000}"/>
    <cellStyle name="Cálculo 2 5 2 3" xfId="1914" xr:uid="{00000000-0005-0000-0000-0000DC2D0000}"/>
    <cellStyle name="Cálculo 2 5 2 3 2" xfId="11140" xr:uid="{00000000-0005-0000-0000-0000DD2D0000}"/>
    <cellStyle name="Cálculo 2 5 2 3 2 2" xfId="33442" xr:uid="{00000000-0005-0000-0000-0000DE2D0000}"/>
    <cellStyle name="Cálculo 2 5 2 3 2 3" xfId="37989" xr:uid="{00000000-0005-0000-0000-0000DF2D0000}"/>
    <cellStyle name="Cálculo 2 5 2 3 2 4" xfId="20212" xr:uid="{00000000-0005-0000-0000-0000E02D0000}"/>
    <cellStyle name="Cálculo 2 5 2 3 3" xfId="24785" xr:uid="{00000000-0005-0000-0000-0000E12D0000}"/>
    <cellStyle name="Cálculo 2 5 2 3 4" xfId="29910" xr:uid="{00000000-0005-0000-0000-0000E22D0000}"/>
    <cellStyle name="Cálculo 2 5 2 3 5" xfId="15884" xr:uid="{00000000-0005-0000-0000-0000E32D0000}"/>
    <cellStyle name="Cálculo 2 5 2 30" xfId="1915" xr:uid="{00000000-0005-0000-0000-0000E42D0000}"/>
    <cellStyle name="Cálculo 2 5 2 30 2" xfId="11141" xr:uid="{00000000-0005-0000-0000-0000E52D0000}"/>
    <cellStyle name="Cálculo 2 5 2 30 2 2" xfId="33443" xr:uid="{00000000-0005-0000-0000-0000E62D0000}"/>
    <cellStyle name="Cálculo 2 5 2 30 2 3" xfId="37990" xr:uid="{00000000-0005-0000-0000-0000E72D0000}"/>
    <cellStyle name="Cálculo 2 5 2 30 2 4" xfId="20213" xr:uid="{00000000-0005-0000-0000-0000E82D0000}"/>
    <cellStyle name="Cálculo 2 5 2 30 3" xfId="24786" xr:uid="{00000000-0005-0000-0000-0000E92D0000}"/>
    <cellStyle name="Cálculo 2 5 2 30 4" xfId="29909" xr:uid="{00000000-0005-0000-0000-0000EA2D0000}"/>
    <cellStyle name="Cálculo 2 5 2 30 5" xfId="15885" xr:uid="{00000000-0005-0000-0000-0000EB2D0000}"/>
    <cellStyle name="Cálculo 2 5 2 31" xfId="1916" xr:uid="{00000000-0005-0000-0000-0000EC2D0000}"/>
    <cellStyle name="Cálculo 2 5 2 31 2" xfId="11142" xr:uid="{00000000-0005-0000-0000-0000ED2D0000}"/>
    <cellStyle name="Cálculo 2 5 2 31 2 2" xfId="33444" xr:uid="{00000000-0005-0000-0000-0000EE2D0000}"/>
    <cellStyle name="Cálculo 2 5 2 31 2 3" xfId="37991" xr:uid="{00000000-0005-0000-0000-0000EF2D0000}"/>
    <cellStyle name="Cálculo 2 5 2 31 2 4" xfId="20214" xr:uid="{00000000-0005-0000-0000-0000F02D0000}"/>
    <cellStyle name="Cálculo 2 5 2 31 3" xfId="24787" xr:uid="{00000000-0005-0000-0000-0000F12D0000}"/>
    <cellStyle name="Cálculo 2 5 2 31 4" xfId="29908" xr:uid="{00000000-0005-0000-0000-0000F22D0000}"/>
    <cellStyle name="Cálculo 2 5 2 31 5" xfId="15886" xr:uid="{00000000-0005-0000-0000-0000F32D0000}"/>
    <cellStyle name="Cálculo 2 5 2 32" xfId="1917" xr:uid="{00000000-0005-0000-0000-0000F42D0000}"/>
    <cellStyle name="Cálculo 2 5 2 32 2" xfId="11143" xr:uid="{00000000-0005-0000-0000-0000F52D0000}"/>
    <cellStyle name="Cálculo 2 5 2 32 2 2" xfId="33445" xr:uid="{00000000-0005-0000-0000-0000F62D0000}"/>
    <cellStyle name="Cálculo 2 5 2 32 2 3" xfId="37992" xr:uid="{00000000-0005-0000-0000-0000F72D0000}"/>
    <cellStyle name="Cálculo 2 5 2 32 2 4" xfId="20215" xr:uid="{00000000-0005-0000-0000-0000F82D0000}"/>
    <cellStyle name="Cálculo 2 5 2 32 3" xfId="24788" xr:uid="{00000000-0005-0000-0000-0000F92D0000}"/>
    <cellStyle name="Cálculo 2 5 2 32 4" xfId="29907" xr:uid="{00000000-0005-0000-0000-0000FA2D0000}"/>
    <cellStyle name="Cálculo 2 5 2 32 5" xfId="15887" xr:uid="{00000000-0005-0000-0000-0000FB2D0000}"/>
    <cellStyle name="Cálculo 2 5 2 33" xfId="1918" xr:uid="{00000000-0005-0000-0000-0000FC2D0000}"/>
    <cellStyle name="Cálculo 2 5 2 33 2" xfId="11144" xr:uid="{00000000-0005-0000-0000-0000FD2D0000}"/>
    <cellStyle name="Cálculo 2 5 2 33 2 2" xfId="33446" xr:uid="{00000000-0005-0000-0000-0000FE2D0000}"/>
    <cellStyle name="Cálculo 2 5 2 33 2 3" xfId="37993" xr:uid="{00000000-0005-0000-0000-0000FF2D0000}"/>
    <cellStyle name="Cálculo 2 5 2 33 2 4" xfId="20216" xr:uid="{00000000-0005-0000-0000-0000002E0000}"/>
    <cellStyle name="Cálculo 2 5 2 33 3" xfId="24789" xr:uid="{00000000-0005-0000-0000-0000012E0000}"/>
    <cellStyle name="Cálculo 2 5 2 33 4" xfId="29906" xr:uid="{00000000-0005-0000-0000-0000022E0000}"/>
    <cellStyle name="Cálculo 2 5 2 33 5" xfId="15888" xr:uid="{00000000-0005-0000-0000-0000032E0000}"/>
    <cellStyle name="Cálculo 2 5 2 34" xfId="1919" xr:uid="{00000000-0005-0000-0000-0000042E0000}"/>
    <cellStyle name="Cálculo 2 5 2 34 2" xfId="11145" xr:uid="{00000000-0005-0000-0000-0000052E0000}"/>
    <cellStyle name="Cálculo 2 5 2 34 2 2" xfId="33447" xr:uid="{00000000-0005-0000-0000-0000062E0000}"/>
    <cellStyle name="Cálculo 2 5 2 34 2 3" xfId="37994" xr:uid="{00000000-0005-0000-0000-0000072E0000}"/>
    <cellStyle name="Cálculo 2 5 2 34 2 4" xfId="20217" xr:uid="{00000000-0005-0000-0000-0000082E0000}"/>
    <cellStyle name="Cálculo 2 5 2 34 3" xfId="24790" xr:uid="{00000000-0005-0000-0000-0000092E0000}"/>
    <cellStyle name="Cálculo 2 5 2 34 4" xfId="29905" xr:uid="{00000000-0005-0000-0000-00000A2E0000}"/>
    <cellStyle name="Cálculo 2 5 2 34 5" xfId="15889" xr:uid="{00000000-0005-0000-0000-00000B2E0000}"/>
    <cellStyle name="Cálculo 2 5 2 35" xfId="1920" xr:uid="{00000000-0005-0000-0000-00000C2E0000}"/>
    <cellStyle name="Cálculo 2 5 2 35 2" xfId="11146" xr:uid="{00000000-0005-0000-0000-00000D2E0000}"/>
    <cellStyle name="Cálculo 2 5 2 35 2 2" xfId="33448" xr:uid="{00000000-0005-0000-0000-00000E2E0000}"/>
    <cellStyle name="Cálculo 2 5 2 35 2 3" xfId="37995" xr:uid="{00000000-0005-0000-0000-00000F2E0000}"/>
    <cellStyle name="Cálculo 2 5 2 35 2 4" xfId="20218" xr:uid="{00000000-0005-0000-0000-0000102E0000}"/>
    <cellStyle name="Cálculo 2 5 2 35 3" xfId="24791" xr:uid="{00000000-0005-0000-0000-0000112E0000}"/>
    <cellStyle name="Cálculo 2 5 2 35 4" xfId="29904" xr:uid="{00000000-0005-0000-0000-0000122E0000}"/>
    <cellStyle name="Cálculo 2 5 2 35 5" xfId="15890" xr:uid="{00000000-0005-0000-0000-0000132E0000}"/>
    <cellStyle name="Cálculo 2 5 2 36" xfId="1921" xr:uid="{00000000-0005-0000-0000-0000142E0000}"/>
    <cellStyle name="Cálculo 2 5 2 36 2" xfId="11147" xr:uid="{00000000-0005-0000-0000-0000152E0000}"/>
    <cellStyle name="Cálculo 2 5 2 36 2 2" xfId="33449" xr:uid="{00000000-0005-0000-0000-0000162E0000}"/>
    <cellStyle name="Cálculo 2 5 2 36 2 3" xfId="37996" xr:uid="{00000000-0005-0000-0000-0000172E0000}"/>
    <cellStyle name="Cálculo 2 5 2 36 2 4" xfId="20219" xr:uid="{00000000-0005-0000-0000-0000182E0000}"/>
    <cellStyle name="Cálculo 2 5 2 36 3" xfId="24792" xr:uid="{00000000-0005-0000-0000-0000192E0000}"/>
    <cellStyle name="Cálculo 2 5 2 36 4" xfId="29903" xr:uid="{00000000-0005-0000-0000-00001A2E0000}"/>
    <cellStyle name="Cálculo 2 5 2 36 5" xfId="15891" xr:uid="{00000000-0005-0000-0000-00001B2E0000}"/>
    <cellStyle name="Cálculo 2 5 2 37" xfId="1922" xr:uid="{00000000-0005-0000-0000-00001C2E0000}"/>
    <cellStyle name="Cálculo 2 5 2 37 2" xfId="11148" xr:uid="{00000000-0005-0000-0000-00001D2E0000}"/>
    <cellStyle name="Cálculo 2 5 2 37 2 2" xfId="33450" xr:uid="{00000000-0005-0000-0000-00001E2E0000}"/>
    <cellStyle name="Cálculo 2 5 2 37 2 3" xfId="37997" xr:uid="{00000000-0005-0000-0000-00001F2E0000}"/>
    <cellStyle name="Cálculo 2 5 2 37 2 4" xfId="20220" xr:uid="{00000000-0005-0000-0000-0000202E0000}"/>
    <cellStyle name="Cálculo 2 5 2 37 3" xfId="24793" xr:uid="{00000000-0005-0000-0000-0000212E0000}"/>
    <cellStyle name="Cálculo 2 5 2 37 4" xfId="29902" xr:uid="{00000000-0005-0000-0000-0000222E0000}"/>
    <cellStyle name="Cálculo 2 5 2 37 5" xfId="15892" xr:uid="{00000000-0005-0000-0000-0000232E0000}"/>
    <cellStyle name="Cálculo 2 5 2 38" xfId="1923" xr:uid="{00000000-0005-0000-0000-0000242E0000}"/>
    <cellStyle name="Cálculo 2 5 2 38 2" xfId="11149" xr:uid="{00000000-0005-0000-0000-0000252E0000}"/>
    <cellStyle name="Cálculo 2 5 2 38 2 2" xfId="33451" xr:uid="{00000000-0005-0000-0000-0000262E0000}"/>
    <cellStyle name="Cálculo 2 5 2 38 2 3" xfId="37998" xr:uid="{00000000-0005-0000-0000-0000272E0000}"/>
    <cellStyle name="Cálculo 2 5 2 38 2 4" xfId="20221" xr:uid="{00000000-0005-0000-0000-0000282E0000}"/>
    <cellStyle name="Cálculo 2 5 2 38 3" xfId="24794" xr:uid="{00000000-0005-0000-0000-0000292E0000}"/>
    <cellStyle name="Cálculo 2 5 2 38 4" xfId="29901" xr:uid="{00000000-0005-0000-0000-00002A2E0000}"/>
    <cellStyle name="Cálculo 2 5 2 38 5" xfId="15893" xr:uid="{00000000-0005-0000-0000-00002B2E0000}"/>
    <cellStyle name="Cálculo 2 5 2 39" xfId="1892" xr:uid="{00000000-0005-0000-0000-00002C2E0000}"/>
    <cellStyle name="Cálculo 2 5 2 39 2" xfId="11118" xr:uid="{00000000-0005-0000-0000-00002D2E0000}"/>
    <cellStyle name="Cálculo 2 5 2 39 2 2" xfId="33420" xr:uid="{00000000-0005-0000-0000-00002E2E0000}"/>
    <cellStyle name="Cálculo 2 5 2 39 2 3" xfId="37967" xr:uid="{00000000-0005-0000-0000-00002F2E0000}"/>
    <cellStyle name="Cálculo 2 5 2 39 2 4" xfId="20190" xr:uid="{00000000-0005-0000-0000-0000302E0000}"/>
    <cellStyle name="Cálculo 2 5 2 39 3" xfId="24763" xr:uid="{00000000-0005-0000-0000-0000312E0000}"/>
    <cellStyle name="Cálculo 2 5 2 39 4" xfId="29931" xr:uid="{00000000-0005-0000-0000-0000322E0000}"/>
    <cellStyle name="Cálculo 2 5 2 39 5" xfId="15862" xr:uid="{00000000-0005-0000-0000-0000332E0000}"/>
    <cellStyle name="Cálculo 2 5 2 4" xfId="1924" xr:uid="{00000000-0005-0000-0000-0000342E0000}"/>
    <cellStyle name="Cálculo 2 5 2 4 2" xfId="11150" xr:uid="{00000000-0005-0000-0000-0000352E0000}"/>
    <cellStyle name="Cálculo 2 5 2 4 2 2" xfId="33452" xr:uid="{00000000-0005-0000-0000-0000362E0000}"/>
    <cellStyle name="Cálculo 2 5 2 4 2 3" xfId="37999" xr:uid="{00000000-0005-0000-0000-0000372E0000}"/>
    <cellStyle name="Cálculo 2 5 2 4 2 4" xfId="20222" xr:uid="{00000000-0005-0000-0000-0000382E0000}"/>
    <cellStyle name="Cálculo 2 5 2 4 3" xfId="24795" xr:uid="{00000000-0005-0000-0000-0000392E0000}"/>
    <cellStyle name="Cálculo 2 5 2 4 4" xfId="29900" xr:uid="{00000000-0005-0000-0000-00003A2E0000}"/>
    <cellStyle name="Cálculo 2 5 2 4 5" xfId="15894" xr:uid="{00000000-0005-0000-0000-00003B2E0000}"/>
    <cellStyle name="Cálculo 2 5 2 40" xfId="9504" xr:uid="{00000000-0005-0000-0000-00003C2E0000}"/>
    <cellStyle name="Cálculo 2 5 2 40 2" xfId="13819" xr:uid="{00000000-0005-0000-0000-00003D2E0000}"/>
    <cellStyle name="Cálculo 2 5 2 40 2 2" xfId="36121" xr:uid="{00000000-0005-0000-0000-00003E2E0000}"/>
    <cellStyle name="Cálculo 2 5 2 40 2 3" xfId="40668" xr:uid="{00000000-0005-0000-0000-00003F2E0000}"/>
    <cellStyle name="Cálculo 2 5 2 40 2 4" xfId="22891" xr:uid="{00000000-0005-0000-0000-0000402E0000}"/>
    <cellStyle name="Cálculo 2 5 2 40 3" xfId="31806" xr:uid="{00000000-0005-0000-0000-0000412E0000}"/>
    <cellStyle name="Cálculo 2 5 2 40 4" xfId="36353" xr:uid="{00000000-0005-0000-0000-0000422E0000}"/>
    <cellStyle name="Cálculo 2 5 2 40 5" xfId="18576" xr:uid="{00000000-0005-0000-0000-0000432E0000}"/>
    <cellStyle name="Cálculo 2 5 2 41" xfId="9719" xr:uid="{00000000-0005-0000-0000-0000442E0000}"/>
    <cellStyle name="Cálculo 2 5 2 41 2" xfId="32021" xr:uid="{00000000-0005-0000-0000-0000452E0000}"/>
    <cellStyle name="Cálculo 2 5 2 41 3" xfId="36568" xr:uid="{00000000-0005-0000-0000-0000462E0000}"/>
    <cellStyle name="Cálculo 2 5 2 41 4" xfId="18791" xr:uid="{00000000-0005-0000-0000-0000472E0000}"/>
    <cellStyle name="Cálculo 2 5 2 42" xfId="23057" xr:uid="{00000000-0005-0000-0000-0000482E0000}"/>
    <cellStyle name="Cálculo 2 5 2 43" xfId="31613" xr:uid="{00000000-0005-0000-0000-0000492E0000}"/>
    <cellStyle name="Cálculo 2 5 2 44" xfId="14167" xr:uid="{00000000-0005-0000-0000-00004A2E0000}"/>
    <cellStyle name="Cálculo 2 5 2 5" xfId="1925" xr:uid="{00000000-0005-0000-0000-00004B2E0000}"/>
    <cellStyle name="Cálculo 2 5 2 5 2" xfId="11151" xr:uid="{00000000-0005-0000-0000-00004C2E0000}"/>
    <cellStyle name="Cálculo 2 5 2 5 2 2" xfId="33453" xr:uid="{00000000-0005-0000-0000-00004D2E0000}"/>
    <cellStyle name="Cálculo 2 5 2 5 2 3" xfId="38000" xr:uid="{00000000-0005-0000-0000-00004E2E0000}"/>
    <cellStyle name="Cálculo 2 5 2 5 2 4" xfId="20223" xr:uid="{00000000-0005-0000-0000-00004F2E0000}"/>
    <cellStyle name="Cálculo 2 5 2 5 3" xfId="24796" xr:uid="{00000000-0005-0000-0000-0000502E0000}"/>
    <cellStyle name="Cálculo 2 5 2 5 4" xfId="29898" xr:uid="{00000000-0005-0000-0000-0000512E0000}"/>
    <cellStyle name="Cálculo 2 5 2 5 5" xfId="15895" xr:uid="{00000000-0005-0000-0000-0000522E0000}"/>
    <cellStyle name="Cálculo 2 5 2 6" xfId="1926" xr:uid="{00000000-0005-0000-0000-0000532E0000}"/>
    <cellStyle name="Cálculo 2 5 2 6 2" xfId="11152" xr:uid="{00000000-0005-0000-0000-0000542E0000}"/>
    <cellStyle name="Cálculo 2 5 2 6 2 2" xfId="33454" xr:uid="{00000000-0005-0000-0000-0000552E0000}"/>
    <cellStyle name="Cálculo 2 5 2 6 2 3" xfId="38001" xr:uid="{00000000-0005-0000-0000-0000562E0000}"/>
    <cellStyle name="Cálculo 2 5 2 6 2 4" xfId="20224" xr:uid="{00000000-0005-0000-0000-0000572E0000}"/>
    <cellStyle name="Cálculo 2 5 2 6 3" xfId="24797" xr:uid="{00000000-0005-0000-0000-0000582E0000}"/>
    <cellStyle name="Cálculo 2 5 2 6 4" xfId="29897" xr:uid="{00000000-0005-0000-0000-0000592E0000}"/>
    <cellStyle name="Cálculo 2 5 2 6 5" xfId="15896" xr:uid="{00000000-0005-0000-0000-00005A2E0000}"/>
    <cellStyle name="Cálculo 2 5 2 7" xfId="1927" xr:uid="{00000000-0005-0000-0000-00005B2E0000}"/>
    <cellStyle name="Cálculo 2 5 2 7 2" xfId="11153" xr:uid="{00000000-0005-0000-0000-00005C2E0000}"/>
    <cellStyle name="Cálculo 2 5 2 7 2 2" xfId="33455" xr:uid="{00000000-0005-0000-0000-00005D2E0000}"/>
    <cellStyle name="Cálculo 2 5 2 7 2 3" xfId="38002" xr:uid="{00000000-0005-0000-0000-00005E2E0000}"/>
    <cellStyle name="Cálculo 2 5 2 7 2 4" xfId="20225" xr:uid="{00000000-0005-0000-0000-00005F2E0000}"/>
    <cellStyle name="Cálculo 2 5 2 7 3" xfId="24798" xr:uid="{00000000-0005-0000-0000-0000602E0000}"/>
    <cellStyle name="Cálculo 2 5 2 7 4" xfId="29896" xr:uid="{00000000-0005-0000-0000-0000612E0000}"/>
    <cellStyle name="Cálculo 2 5 2 7 5" xfId="15897" xr:uid="{00000000-0005-0000-0000-0000622E0000}"/>
    <cellStyle name="Cálculo 2 5 2 8" xfId="1928" xr:uid="{00000000-0005-0000-0000-0000632E0000}"/>
    <cellStyle name="Cálculo 2 5 2 8 2" xfId="11154" xr:uid="{00000000-0005-0000-0000-0000642E0000}"/>
    <cellStyle name="Cálculo 2 5 2 8 2 2" xfId="33456" xr:uid="{00000000-0005-0000-0000-0000652E0000}"/>
    <cellStyle name="Cálculo 2 5 2 8 2 3" xfId="38003" xr:uid="{00000000-0005-0000-0000-0000662E0000}"/>
    <cellStyle name="Cálculo 2 5 2 8 2 4" xfId="20226" xr:uid="{00000000-0005-0000-0000-0000672E0000}"/>
    <cellStyle name="Cálculo 2 5 2 8 3" xfId="24799" xr:uid="{00000000-0005-0000-0000-0000682E0000}"/>
    <cellStyle name="Cálculo 2 5 2 8 4" xfId="29895" xr:uid="{00000000-0005-0000-0000-0000692E0000}"/>
    <cellStyle name="Cálculo 2 5 2 8 5" xfId="15898" xr:uid="{00000000-0005-0000-0000-00006A2E0000}"/>
    <cellStyle name="Cálculo 2 5 2 9" xfId="1929" xr:uid="{00000000-0005-0000-0000-00006B2E0000}"/>
    <cellStyle name="Cálculo 2 5 2 9 2" xfId="11155" xr:uid="{00000000-0005-0000-0000-00006C2E0000}"/>
    <cellStyle name="Cálculo 2 5 2 9 2 2" xfId="33457" xr:uid="{00000000-0005-0000-0000-00006D2E0000}"/>
    <cellStyle name="Cálculo 2 5 2 9 2 3" xfId="38004" xr:uid="{00000000-0005-0000-0000-00006E2E0000}"/>
    <cellStyle name="Cálculo 2 5 2 9 2 4" xfId="20227" xr:uid="{00000000-0005-0000-0000-00006F2E0000}"/>
    <cellStyle name="Cálculo 2 5 2 9 3" xfId="24800" xr:uid="{00000000-0005-0000-0000-0000702E0000}"/>
    <cellStyle name="Cálculo 2 5 2 9 4" xfId="29894" xr:uid="{00000000-0005-0000-0000-0000712E0000}"/>
    <cellStyle name="Cálculo 2 5 2 9 5" xfId="15899" xr:uid="{00000000-0005-0000-0000-0000722E0000}"/>
    <cellStyle name="Cálculo 2 5 20" xfId="1930" xr:uid="{00000000-0005-0000-0000-0000732E0000}"/>
    <cellStyle name="Cálculo 2 5 20 2" xfId="11156" xr:uid="{00000000-0005-0000-0000-0000742E0000}"/>
    <cellStyle name="Cálculo 2 5 20 2 2" xfId="33458" xr:uid="{00000000-0005-0000-0000-0000752E0000}"/>
    <cellStyle name="Cálculo 2 5 20 2 3" xfId="38005" xr:uid="{00000000-0005-0000-0000-0000762E0000}"/>
    <cellStyle name="Cálculo 2 5 20 2 4" xfId="20228" xr:uid="{00000000-0005-0000-0000-0000772E0000}"/>
    <cellStyle name="Cálculo 2 5 20 3" xfId="24801" xr:uid="{00000000-0005-0000-0000-0000782E0000}"/>
    <cellStyle name="Cálculo 2 5 20 4" xfId="29893" xr:uid="{00000000-0005-0000-0000-0000792E0000}"/>
    <cellStyle name="Cálculo 2 5 20 5" xfId="15900" xr:uid="{00000000-0005-0000-0000-00007A2E0000}"/>
    <cellStyle name="Cálculo 2 5 21" xfId="1931" xr:uid="{00000000-0005-0000-0000-00007B2E0000}"/>
    <cellStyle name="Cálculo 2 5 21 2" xfId="11157" xr:uid="{00000000-0005-0000-0000-00007C2E0000}"/>
    <cellStyle name="Cálculo 2 5 21 2 2" xfId="33459" xr:uid="{00000000-0005-0000-0000-00007D2E0000}"/>
    <cellStyle name="Cálculo 2 5 21 2 3" xfId="38006" xr:uid="{00000000-0005-0000-0000-00007E2E0000}"/>
    <cellStyle name="Cálculo 2 5 21 2 4" xfId="20229" xr:uid="{00000000-0005-0000-0000-00007F2E0000}"/>
    <cellStyle name="Cálculo 2 5 21 3" xfId="24802" xr:uid="{00000000-0005-0000-0000-0000802E0000}"/>
    <cellStyle name="Cálculo 2 5 21 4" xfId="29892" xr:uid="{00000000-0005-0000-0000-0000812E0000}"/>
    <cellStyle name="Cálculo 2 5 21 5" xfId="15901" xr:uid="{00000000-0005-0000-0000-0000822E0000}"/>
    <cellStyle name="Cálculo 2 5 22" xfId="1932" xr:uid="{00000000-0005-0000-0000-0000832E0000}"/>
    <cellStyle name="Cálculo 2 5 22 2" xfId="11158" xr:uid="{00000000-0005-0000-0000-0000842E0000}"/>
    <cellStyle name="Cálculo 2 5 22 2 2" xfId="33460" xr:uid="{00000000-0005-0000-0000-0000852E0000}"/>
    <cellStyle name="Cálculo 2 5 22 2 3" xfId="38007" xr:uid="{00000000-0005-0000-0000-0000862E0000}"/>
    <cellStyle name="Cálculo 2 5 22 2 4" xfId="20230" xr:uid="{00000000-0005-0000-0000-0000872E0000}"/>
    <cellStyle name="Cálculo 2 5 22 3" xfId="24803" xr:uid="{00000000-0005-0000-0000-0000882E0000}"/>
    <cellStyle name="Cálculo 2 5 22 4" xfId="29891" xr:uid="{00000000-0005-0000-0000-0000892E0000}"/>
    <cellStyle name="Cálculo 2 5 22 5" xfId="15902" xr:uid="{00000000-0005-0000-0000-00008A2E0000}"/>
    <cellStyle name="Cálculo 2 5 23" xfId="1933" xr:uid="{00000000-0005-0000-0000-00008B2E0000}"/>
    <cellStyle name="Cálculo 2 5 23 2" xfId="11159" xr:uid="{00000000-0005-0000-0000-00008C2E0000}"/>
    <cellStyle name="Cálculo 2 5 23 2 2" xfId="33461" xr:uid="{00000000-0005-0000-0000-00008D2E0000}"/>
    <cellStyle name="Cálculo 2 5 23 2 3" xfId="38008" xr:uid="{00000000-0005-0000-0000-00008E2E0000}"/>
    <cellStyle name="Cálculo 2 5 23 2 4" xfId="20231" xr:uid="{00000000-0005-0000-0000-00008F2E0000}"/>
    <cellStyle name="Cálculo 2 5 23 3" xfId="24804" xr:uid="{00000000-0005-0000-0000-0000902E0000}"/>
    <cellStyle name="Cálculo 2 5 23 4" xfId="29890" xr:uid="{00000000-0005-0000-0000-0000912E0000}"/>
    <cellStyle name="Cálculo 2 5 23 5" xfId="15903" xr:uid="{00000000-0005-0000-0000-0000922E0000}"/>
    <cellStyle name="Cálculo 2 5 24" xfId="1934" xr:uid="{00000000-0005-0000-0000-0000932E0000}"/>
    <cellStyle name="Cálculo 2 5 24 2" xfId="11160" xr:uid="{00000000-0005-0000-0000-0000942E0000}"/>
    <cellStyle name="Cálculo 2 5 24 2 2" xfId="33462" xr:uid="{00000000-0005-0000-0000-0000952E0000}"/>
    <cellStyle name="Cálculo 2 5 24 2 3" xfId="38009" xr:uid="{00000000-0005-0000-0000-0000962E0000}"/>
    <cellStyle name="Cálculo 2 5 24 2 4" xfId="20232" xr:uid="{00000000-0005-0000-0000-0000972E0000}"/>
    <cellStyle name="Cálculo 2 5 24 3" xfId="24805" xr:uid="{00000000-0005-0000-0000-0000982E0000}"/>
    <cellStyle name="Cálculo 2 5 24 4" xfId="29889" xr:uid="{00000000-0005-0000-0000-0000992E0000}"/>
    <cellStyle name="Cálculo 2 5 24 5" xfId="15904" xr:uid="{00000000-0005-0000-0000-00009A2E0000}"/>
    <cellStyle name="Cálculo 2 5 25" xfId="1935" xr:uid="{00000000-0005-0000-0000-00009B2E0000}"/>
    <cellStyle name="Cálculo 2 5 25 2" xfId="11161" xr:uid="{00000000-0005-0000-0000-00009C2E0000}"/>
    <cellStyle name="Cálculo 2 5 25 2 2" xfId="33463" xr:uid="{00000000-0005-0000-0000-00009D2E0000}"/>
    <cellStyle name="Cálculo 2 5 25 2 3" xfId="38010" xr:uid="{00000000-0005-0000-0000-00009E2E0000}"/>
    <cellStyle name="Cálculo 2 5 25 2 4" xfId="20233" xr:uid="{00000000-0005-0000-0000-00009F2E0000}"/>
    <cellStyle name="Cálculo 2 5 25 3" xfId="24806" xr:uid="{00000000-0005-0000-0000-0000A02E0000}"/>
    <cellStyle name="Cálculo 2 5 25 4" xfId="29887" xr:uid="{00000000-0005-0000-0000-0000A12E0000}"/>
    <cellStyle name="Cálculo 2 5 25 5" xfId="15905" xr:uid="{00000000-0005-0000-0000-0000A22E0000}"/>
    <cellStyle name="Cálculo 2 5 26" xfId="1936" xr:uid="{00000000-0005-0000-0000-0000A32E0000}"/>
    <cellStyle name="Cálculo 2 5 26 2" xfId="11162" xr:uid="{00000000-0005-0000-0000-0000A42E0000}"/>
    <cellStyle name="Cálculo 2 5 26 2 2" xfId="33464" xr:uid="{00000000-0005-0000-0000-0000A52E0000}"/>
    <cellStyle name="Cálculo 2 5 26 2 3" xfId="38011" xr:uid="{00000000-0005-0000-0000-0000A62E0000}"/>
    <cellStyle name="Cálculo 2 5 26 2 4" xfId="20234" xr:uid="{00000000-0005-0000-0000-0000A72E0000}"/>
    <cellStyle name="Cálculo 2 5 26 3" xfId="24807" xr:uid="{00000000-0005-0000-0000-0000A82E0000}"/>
    <cellStyle name="Cálculo 2 5 26 4" xfId="29886" xr:uid="{00000000-0005-0000-0000-0000A92E0000}"/>
    <cellStyle name="Cálculo 2 5 26 5" xfId="15906" xr:uid="{00000000-0005-0000-0000-0000AA2E0000}"/>
    <cellStyle name="Cálculo 2 5 27" xfId="1937" xr:uid="{00000000-0005-0000-0000-0000AB2E0000}"/>
    <cellStyle name="Cálculo 2 5 27 2" xfId="11163" xr:uid="{00000000-0005-0000-0000-0000AC2E0000}"/>
    <cellStyle name="Cálculo 2 5 27 2 2" xfId="33465" xr:uid="{00000000-0005-0000-0000-0000AD2E0000}"/>
    <cellStyle name="Cálculo 2 5 27 2 3" xfId="38012" xr:uid="{00000000-0005-0000-0000-0000AE2E0000}"/>
    <cellStyle name="Cálculo 2 5 27 2 4" xfId="20235" xr:uid="{00000000-0005-0000-0000-0000AF2E0000}"/>
    <cellStyle name="Cálculo 2 5 27 3" xfId="24808" xr:uid="{00000000-0005-0000-0000-0000B02E0000}"/>
    <cellStyle name="Cálculo 2 5 27 4" xfId="29885" xr:uid="{00000000-0005-0000-0000-0000B12E0000}"/>
    <cellStyle name="Cálculo 2 5 27 5" xfId="15907" xr:uid="{00000000-0005-0000-0000-0000B22E0000}"/>
    <cellStyle name="Cálculo 2 5 28" xfId="1938" xr:uid="{00000000-0005-0000-0000-0000B32E0000}"/>
    <cellStyle name="Cálculo 2 5 28 2" xfId="11164" xr:uid="{00000000-0005-0000-0000-0000B42E0000}"/>
    <cellStyle name="Cálculo 2 5 28 2 2" xfId="33466" xr:uid="{00000000-0005-0000-0000-0000B52E0000}"/>
    <cellStyle name="Cálculo 2 5 28 2 3" xfId="38013" xr:uid="{00000000-0005-0000-0000-0000B62E0000}"/>
    <cellStyle name="Cálculo 2 5 28 2 4" xfId="20236" xr:uid="{00000000-0005-0000-0000-0000B72E0000}"/>
    <cellStyle name="Cálculo 2 5 28 3" xfId="24809" xr:uid="{00000000-0005-0000-0000-0000B82E0000}"/>
    <cellStyle name="Cálculo 2 5 28 4" xfId="29884" xr:uid="{00000000-0005-0000-0000-0000B92E0000}"/>
    <cellStyle name="Cálculo 2 5 28 5" xfId="15908" xr:uid="{00000000-0005-0000-0000-0000BA2E0000}"/>
    <cellStyle name="Cálculo 2 5 29" xfId="1939" xr:uid="{00000000-0005-0000-0000-0000BB2E0000}"/>
    <cellStyle name="Cálculo 2 5 29 2" xfId="11165" xr:uid="{00000000-0005-0000-0000-0000BC2E0000}"/>
    <cellStyle name="Cálculo 2 5 29 2 2" xfId="33467" xr:uid="{00000000-0005-0000-0000-0000BD2E0000}"/>
    <cellStyle name="Cálculo 2 5 29 2 3" xfId="38014" xr:uid="{00000000-0005-0000-0000-0000BE2E0000}"/>
    <cellStyle name="Cálculo 2 5 29 2 4" xfId="20237" xr:uid="{00000000-0005-0000-0000-0000BF2E0000}"/>
    <cellStyle name="Cálculo 2 5 29 3" xfId="24810" xr:uid="{00000000-0005-0000-0000-0000C02E0000}"/>
    <cellStyle name="Cálculo 2 5 29 4" xfId="29883" xr:uid="{00000000-0005-0000-0000-0000C12E0000}"/>
    <cellStyle name="Cálculo 2 5 29 5" xfId="15909" xr:uid="{00000000-0005-0000-0000-0000C22E0000}"/>
    <cellStyle name="Cálculo 2 5 3" xfId="112" xr:uid="{00000000-0005-0000-0000-0000C32E0000}"/>
    <cellStyle name="Cálculo 2 5 3 10" xfId="1941" xr:uid="{00000000-0005-0000-0000-0000C42E0000}"/>
    <cellStyle name="Cálculo 2 5 3 10 2" xfId="11167" xr:uid="{00000000-0005-0000-0000-0000C52E0000}"/>
    <cellStyle name="Cálculo 2 5 3 10 2 2" xfId="33469" xr:uid="{00000000-0005-0000-0000-0000C62E0000}"/>
    <cellStyle name="Cálculo 2 5 3 10 2 3" xfId="38016" xr:uid="{00000000-0005-0000-0000-0000C72E0000}"/>
    <cellStyle name="Cálculo 2 5 3 10 2 4" xfId="20239" xr:uid="{00000000-0005-0000-0000-0000C82E0000}"/>
    <cellStyle name="Cálculo 2 5 3 10 3" xfId="24812" xr:uid="{00000000-0005-0000-0000-0000C92E0000}"/>
    <cellStyle name="Cálculo 2 5 3 10 4" xfId="29881" xr:uid="{00000000-0005-0000-0000-0000CA2E0000}"/>
    <cellStyle name="Cálculo 2 5 3 10 5" xfId="15911" xr:uid="{00000000-0005-0000-0000-0000CB2E0000}"/>
    <cellStyle name="Cálculo 2 5 3 11" xfId="1942" xr:uid="{00000000-0005-0000-0000-0000CC2E0000}"/>
    <cellStyle name="Cálculo 2 5 3 11 2" xfId="11168" xr:uid="{00000000-0005-0000-0000-0000CD2E0000}"/>
    <cellStyle name="Cálculo 2 5 3 11 2 2" xfId="33470" xr:uid="{00000000-0005-0000-0000-0000CE2E0000}"/>
    <cellStyle name="Cálculo 2 5 3 11 2 3" xfId="38017" xr:uid="{00000000-0005-0000-0000-0000CF2E0000}"/>
    <cellStyle name="Cálculo 2 5 3 11 2 4" xfId="20240" xr:uid="{00000000-0005-0000-0000-0000D02E0000}"/>
    <cellStyle name="Cálculo 2 5 3 11 3" xfId="24813" xr:uid="{00000000-0005-0000-0000-0000D12E0000}"/>
    <cellStyle name="Cálculo 2 5 3 11 4" xfId="29880" xr:uid="{00000000-0005-0000-0000-0000D22E0000}"/>
    <cellStyle name="Cálculo 2 5 3 11 5" xfId="15912" xr:uid="{00000000-0005-0000-0000-0000D32E0000}"/>
    <cellStyle name="Cálculo 2 5 3 12" xfId="1943" xr:uid="{00000000-0005-0000-0000-0000D42E0000}"/>
    <cellStyle name="Cálculo 2 5 3 12 2" xfId="11169" xr:uid="{00000000-0005-0000-0000-0000D52E0000}"/>
    <cellStyle name="Cálculo 2 5 3 12 2 2" xfId="33471" xr:uid="{00000000-0005-0000-0000-0000D62E0000}"/>
    <cellStyle name="Cálculo 2 5 3 12 2 3" xfId="38018" xr:uid="{00000000-0005-0000-0000-0000D72E0000}"/>
    <cellStyle name="Cálculo 2 5 3 12 2 4" xfId="20241" xr:uid="{00000000-0005-0000-0000-0000D82E0000}"/>
    <cellStyle name="Cálculo 2 5 3 12 3" xfId="24814" xr:uid="{00000000-0005-0000-0000-0000D92E0000}"/>
    <cellStyle name="Cálculo 2 5 3 12 4" xfId="29879" xr:uid="{00000000-0005-0000-0000-0000DA2E0000}"/>
    <cellStyle name="Cálculo 2 5 3 12 5" xfId="15913" xr:uid="{00000000-0005-0000-0000-0000DB2E0000}"/>
    <cellStyle name="Cálculo 2 5 3 13" xfId="1944" xr:uid="{00000000-0005-0000-0000-0000DC2E0000}"/>
    <cellStyle name="Cálculo 2 5 3 13 2" xfId="11170" xr:uid="{00000000-0005-0000-0000-0000DD2E0000}"/>
    <cellStyle name="Cálculo 2 5 3 13 2 2" xfId="33472" xr:uid="{00000000-0005-0000-0000-0000DE2E0000}"/>
    <cellStyle name="Cálculo 2 5 3 13 2 3" xfId="38019" xr:uid="{00000000-0005-0000-0000-0000DF2E0000}"/>
    <cellStyle name="Cálculo 2 5 3 13 2 4" xfId="20242" xr:uid="{00000000-0005-0000-0000-0000E02E0000}"/>
    <cellStyle name="Cálculo 2 5 3 13 3" xfId="24815" xr:uid="{00000000-0005-0000-0000-0000E12E0000}"/>
    <cellStyle name="Cálculo 2 5 3 13 4" xfId="29878" xr:uid="{00000000-0005-0000-0000-0000E22E0000}"/>
    <cellStyle name="Cálculo 2 5 3 13 5" xfId="15914" xr:uid="{00000000-0005-0000-0000-0000E32E0000}"/>
    <cellStyle name="Cálculo 2 5 3 14" xfId="1945" xr:uid="{00000000-0005-0000-0000-0000E42E0000}"/>
    <cellStyle name="Cálculo 2 5 3 14 2" xfId="11171" xr:uid="{00000000-0005-0000-0000-0000E52E0000}"/>
    <cellStyle name="Cálculo 2 5 3 14 2 2" xfId="33473" xr:uid="{00000000-0005-0000-0000-0000E62E0000}"/>
    <cellStyle name="Cálculo 2 5 3 14 2 3" xfId="38020" xr:uid="{00000000-0005-0000-0000-0000E72E0000}"/>
    <cellStyle name="Cálculo 2 5 3 14 2 4" xfId="20243" xr:uid="{00000000-0005-0000-0000-0000E82E0000}"/>
    <cellStyle name="Cálculo 2 5 3 14 3" xfId="24816" xr:uid="{00000000-0005-0000-0000-0000E92E0000}"/>
    <cellStyle name="Cálculo 2 5 3 14 4" xfId="29877" xr:uid="{00000000-0005-0000-0000-0000EA2E0000}"/>
    <cellStyle name="Cálculo 2 5 3 14 5" xfId="15915" xr:uid="{00000000-0005-0000-0000-0000EB2E0000}"/>
    <cellStyle name="Cálculo 2 5 3 15" xfId="1946" xr:uid="{00000000-0005-0000-0000-0000EC2E0000}"/>
    <cellStyle name="Cálculo 2 5 3 15 2" xfId="11172" xr:uid="{00000000-0005-0000-0000-0000ED2E0000}"/>
    <cellStyle name="Cálculo 2 5 3 15 2 2" xfId="33474" xr:uid="{00000000-0005-0000-0000-0000EE2E0000}"/>
    <cellStyle name="Cálculo 2 5 3 15 2 3" xfId="38021" xr:uid="{00000000-0005-0000-0000-0000EF2E0000}"/>
    <cellStyle name="Cálculo 2 5 3 15 2 4" xfId="20244" xr:uid="{00000000-0005-0000-0000-0000F02E0000}"/>
    <cellStyle name="Cálculo 2 5 3 15 3" xfId="24817" xr:uid="{00000000-0005-0000-0000-0000F12E0000}"/>
    <cellStyle name="Cálculo 2 5 3 15 4" xfId="29876" xr:uid="{00000000-0005-0000-0000-0000F22E0000}"/>
    <cellStyle name="Cálculo 2 5 3 15 5" xfId="15916" xr:uid="{00000000-0005-0000-0000-0000F32E0000}"/>
    <cellStyle name="Cálculo 2 5 3 16" xfId="1947" xr:uid="{00000000-0005-0000-0000-0000F42E0000}"/>
    <cellStyle name="Cálculo 2 5 3 16 2" xfId="11173" xr:uid="{00000000-0005-0000-0000-0000F52E0000}"/>
    <cellStyle name="Cálculo 2 5 3 16 2 2" xfId="33475" xr:uid="{00000000-0005-0000-0000-0000F62E0000}"/>
    <cellStyle name="Cálculo 2 5 3 16 2 3" xfId="38022" xr:uid="{00000000-0005-0000-0000-0000F72E0000}"/>
    <cellStyle name="Cálculo 2 5 3 16 2 4" xfId="20245" xr:uid="{00000000-0005-0000-0000-0000F82E0000}"/>
    <cellStyle name="Cálculo 2 5 3 16 3" xfId="24818" xr:uid="{00000000-0005-0000-0000-0000F92E0000}"/>
    <cellStyle name="Cálculo 2 5 3 16 4" xfId="29875" xr:uid="{00000000-0005-0000-0000-0000FA2E0000}"/>
    <cellStyle name="Cálculo 2 5 3 16 5" xfId="15917" xr:uid="{00000000-0005-0000-0000-0000FB2E0000}"/>
    <cellStyle name="Cálculo 2 5 3 17" xfId="1948" xr:uid="{00000000-0005-0000-0000-0000FC2E0000}"/>
    <cellStyle name="Cálculo 2 5 3 17 2" xfId="11174" xr:uid="{00000000-0005-0000-0000-0000FD2E0000}"/>
    <cellStyle name="Cálculo 2 5 3 17 2 2" xfId="33476" xr:uid="{00000000-0005-0000-0000-0000FE2E0000}"/>
    <cellStyle name="Cálculo 2 5 3 17 2 3" xfId="38023" xr:uid="{00000000-0005-0000-0000-0000FF2E0000}"/>
    <cellStyle name="Cálculo 2 5 3 17 2 4" xfId="20246" xr:uid="{00000000-0005-0000-0000-0000002F0000}"/>
    <cellStyle name="Cálculo 2 5 3 17 3" xfId="24819" xr:uid="{00000000-0005-0000-0000-0000012F0000}"/>
    <cellStyle name="Cálculo 2 5 3 17 4" xfId="29874" xr:uid="{00000000-0005-0000-0000-0000022F0000}"/>
    <cellStyle name="Cálculo 2 5 3 17 5" xfId="15918" xr:uid="{00000000-0005-0000-0000-0000032F0000}"/>
    <cellStyle name="Cálculo 2 5 3 18" xfId="1949" xr:uid="{00000000-0005-0000-0000-0000042F0000}"/>
    <cellStyle name="Cálculo 2 5 3 18 2" xfId="11175" xr:uid="{00000000-0005-0000-0000-0000052F0000}"/>
    <cellStyle name="Cálculo 2 5 3 18 2 2" xfId="33477" xr:uid="{00000000-0005-0000-0000-0000062F0000}"/>
    <cellStyle name="Cálculo 2 5 3 18 2 3" xfId="38024" xr:uid="{00000000-0005-0000-0000-0000072F0000}"/>
    <cellStyle name="Cálculo 2 5 3 18 2 4" xfId="20247" xr:uid="{00000000-0005-0000-0000-0000082F0000}"/>
    <cellStyle name="Cálculo 2 5 3 18 3" xfId="24820" xr:uid="{00000000-0005-0000-0000-0000092F0000}"/>
    <cellStyle name="Cálculo 2 5 3 18 4" xfId="29873" xr:uid="{00000000-0005-0000-0000-00000A2F0000}"/>
    <cellStyle name="Cálculo 2 5 3 18 5" xfId="15919" xr:uid="{00000000-0005-0000-0000-00000B2F0000}"/>
    <cellStyle name="Cálculo 2 5 3 19" xfId="1950" xr:uid="{00000000-0005-0000-0000-00000C2F0000}"/>
    <cellStyle name="Cálculo 2 5 3 19 2" xfId="11176" xr:uid="{00000000-0005-0000-0000-00000D2F0000}"/>
    <cellStyle name="Cálculo 2 5 3 19 2 2" xfId="33478" xr:uid="{00000000-0005-0000-0000-00000E2F0000}"/>
    <cellStyle name="Cálculo 2 5 3 19 2 3" xfId="38025" xr:uid="{00000000-0005-0000-0000-00000F2F0000}"/>
    <cellStyle name="Cálculo 2 5 3 19 2 4" xfId="20248" xr:uid="{00000000-0005-0000-0000-0000102F0000}"/>
    <cellStyle name="Cálculo 2 5 3 19 3" xfId="24821" xr:uid="{00000000-0005-0000-0000-0000112F0000}"/>
    <cellStyle name="Cálculo 2 5 3 19 4" xfId="29872" xr:uid="{00000000-0005-0000-0000-0000122F0000}"/>
    <cellStyle name="Cálculo 2 5 3 19 5" xfId="15920" xr:uid="{00000000-0005-0000-0000-0000132F0000}"/>
    <cellStyle name="Cálculo 2 5 3 2" xfId="1951" xr:uid="{00000000-0005-0000-0000-0000142F0000}"/>
    <cellStyle name="Cálculo 2 5 3 2 2" xfId="11177" xr:uid="{00000000-0005-0000-0000-0000152F0000}"/>
    <cellStyle name="Cálculo 2 5 3 2 2 2" xfId="33479" xr:uid="{00000000-0005-0000-0000-0000162F0000}"/>
    <cellStyle name="Cálculo 2 5 3 2 2 3" xfId="38026" xr:uid="{00000000-0005-0000-0000-0000172F0000}"/>
    <cellStyle name="Cálculo 2 5 3 2 2 4" xfId="20249" xr:uid="{00000000-0005-0000-0000-0000182F0000}"/>
    <cellStyle name="Cálculo 2 5 3 2 3" xfId="24822" xr:uid="{00000000-0005-0000-0000-0000192F0000}"/>
    <cellStyle name="Cálculo 2 5 3 2 4" xfId="29812" xr:uid="{00000000-0005-0000-0000-00001A2F0000}"/>
    <cellStyle name="Cálculo 2 5 3 2 5" xfId="15921" xr:uid="{00000000-0005-0000-0000-00001B2F0000}"/>
    <cellStyle name="Cálculo 2 5 3 20" xfId="1952" xr:uid="{00000000-0005-0000-0000-00001C2F0000}"/>
    <cellStyle name="Cálculo 2 5 3 20 2" xfId="11178" xr:uid="{00000000-0005-0000-0000-00001D2F0000}"/>
    <cellStyle name="Cálculo 2 5 3 20 2 2" xfId="33480" xr:uid="{00000000-0005-0000-0000-00001E2F0000}"/>
    <cellStyle name="Cálculo 2 5 3 20 2 3" xfId="38027" xr:uid="{00000000-0005-0000-0000-00001F2F0000}"/>
    <cellStyle name="Cálculo 2 5 3 20 2 4" xfId="20250" xr:uid="{00000000-0005-0000-0000-0000202F0000}"/>
    <cellStyle name="Cálculo 2 5 3 20 3" xfId="24823" xr:uid="{00000000-0005-0000-0000-0000212F0000}"/>
    <cellStyle name="Cálculo 2 5 3 20 4" xfId="29871" xr:uid="{00000000-0005-0000-0000-0000222F0000}"/>
    <cellStyle name="Cálculo 2 5 3 20 5" xfId="15922" xr:uid="{00000000-0005-0000-0000-0000232F0000}"/>
    <cellStyle name="Cálculo 2 5 3 21" xfId="1953" xr:uid="{00000000-0005-0000-0000-0000242F0000}"/>
    <cellStyle name="Cálculo 2 5 3 21 2" xfId="11179" xr:uid="{00000000-0005-0000-0000-0000252F0000}"/>
    <cellStyle name="Cálculo 2 5 3 21 2 2" xfId="33481" xr:uid="{00000000-0005-0000-0000-0000262F0000}"/>
    <cellStyle name="Cálculo 2 5 3 21 2 3" xfId="38028" xr:uid="{00000000-0005-0000-0000-0000272F0000}"/>
    <cellStyle name="Cálculo 2 5 3 21 2 4" xfId="20251" xr:uid="{00000000-0005-0000-0000-0000282F0000}"/>
    <cellStyle name="Cálculo 2 5 3 21 3" xfId="24824" xr:uid="{00000000-0005-0000-0000-0000292F0000}"/>
    <cellStyle name="Cálculo 2 5 3 21 4" xfId="29870" xr:uid="{00000000-0005-0000-0000-00002A2F0000}"/>
    <cellStyle name="Cálculo 2 5 3 21 5" xfId="15923" xr:uid="{00000000-0005-0000-0000-00002B2F0000}"/>
    <cellStyle name="Cálculo 2 5 3 22" xfId="1954" xr:uid="{00000000-0005-0000-0000-00002C2F0000}"/>
    <cellStyle name="Cálculo 2 5 3 22 2" xfId="11180" xr:uid="{00000000-0005-0000-0000-00002D2F0000}"/>
    <cellStyle name="Cálculo 2 5 3 22 2 2" xfId="33482" xr:uid="{00000000-0005-0000-0000-00002E2F0000}"/>
    <cellStyle name="Cálculo 2 5 3 22 2 3" xfId="38029" xr:uid="{00000000-0005-0000-0000-00002F2F0000}"/>
    <cellStyle name="Cálculo 2 5 3 22 2 4" xfId="20252" xr:uid="{00000000-0005-0000-0000-0000302F0000}"/>
    <cellStyle name="Cálculo 2 5 3 22 3" xfId="24825" xr:uid="{00000000-0005-0000-0000-0000312F0000}"/>
    <cellStyle name="Cálculo 2 5 3 22 4" xfId="29869" xr:uid="{00000000-0005-0000-0000-0000322F0000}"/>
    <cellStyle name="Cálculo 2 5 3 22 5" xfId="15924" xr:uid="{00000000-0005-0000-0000-0000332F0000}"/>
    <cellStyle name="Cálculo 2 5 3 23" xfId="1955" xr:uid="{00000000-0005-0000-0000-0000342F0000}"/>
    <cellStyle name="Cálculo 2 5 3 23 2" xfId="11181" xr:uid="{00000000-0005-0000-0000-0000352F0000}"/>
    <cellStyle name="Cálculo 2 5 3 23 2 2" xfId="33483" xr:uid="{00000000-0005-0000-0000-0000362F0000}"/>
    <cellStyle name="Cálculo 2 5 3 23 2 3" xfId="38030" xr:uid="{00000000-0005-0000-0000-0000372F0000}"/>
    <cellStyle name="Cálculo 2 5 3 23 2 4" xfId="20253" xr:uid="{00000000-0005-0000-0000-0000382F0000}"/>
    <cellStyle name="Cálculo 2 5 3 23 3" xfId="24826" xr:uid="{00000000-0005-0000-0000-0000392F0000}"/>
    <cellStyle name="Cálculo 2 5 3 23 4" xfId="29868" xr:uid="{00000000-0005-0000-0000-00003A2F0000}"/>
    <cellStyle name="Cálculo 2 5 3 23 5" xfId="15925" xr:uid="{00000000-0005-0000-0000-00003B2F0000}"/>
    <cellStyle name="Cálculo 2 5 3 24" xfId="1956" xr:uid="{00000000-0005-0000-0000-00003C2F0000}"/>
    <cellStyle name="Cálculo 2 5 3 24 2" xfId="11182" xr:uid="{00000000-0005-0000-0000-00003D2F0000}"/>
    <cellStyle name="Cálculo 2 5 3 24 2 2" xfId="33484" xr:uid="{00000000-0005-0000-0000-00003E2F0000}"/>
    <cellStyle name="Cálculo 2 5 3 24 2 3" xfId="38031" xr:uid="{00000000-0005-0000-0000-00003F2F0000}"/>
    <cellStyle name="Cálculo 2 5 3 24 2 4" xfId="20254" xr:uid="{00000000-0005-0000-0000-0000402F0000}"/>
    <cellStyle name="Cálculo 2 5 3 24 3" xfId="24827" xr:uid="{00000000-0005-0000-0000-0000412F0000}"/>
    <cellStyle name="Cálculo 2 5 3 24 4" xfId="29867" xr:uid="{00000000-0005-0000-0000-0000422F0000}"/>
    <cellStyle name="Cálculo 2 5 3 24 5" xfId="15926" xr:uid="{00000000-0005-0000-0000-0000432F0000}"/>
    <cellStyle name="Cálculo 2 5 3 25" xfId="1957" xr:uid="{00000000-0005-0000-0000-0000442F0000}"/>
    <cellStyle name="Cálculo 2 5 3 25 2" xfId="11183" xr:uid="{00000000-0005-0000-0000-0000452F0000}"/>
    <cellStyle name="Cálculo 2 5 3 25 2 2" xfId="33485" xr:uid="{00000000-0005-0000-0000-0000462F0000}"/>
    <cellStyle name="Cálculo 2 5 3 25 2 3" xfId="38032" xr:uid="{00000000-0005-0000-0000-0000472F0000}"/>
    <cellStyle name="Cálculo 2 5 3 25 2 4" xfId="20255" xr:uid="{00000000-0005-0000-0000-0000482F0000}"/>
    <cellStyle name="Cálculo 2 5 3 25 3" xfId="24828" xr:uid="{00000000-0005-0000-0000-0000492F0000}"/>
    <cellStyle name="Cálculo 2 5 3 25 4" xfId="29866" xr:uid="{00000000-0005-0000-0000-00004A2F0000}"/>
    <cellStyle name="Cálculo 2 5 3 25 5" xfId="15927" xr:uid="{00000000-0005-0000-0000-00004B2F0000}"/>
    <cellStyle name="Cálculo 2 5 3 26" xfId="1958" xr:uid="{00000000-0005-0000-0000-00004C2F0000}"/>
    <cellStyle name="Cálculo 2 5 3 26 2" xfId="11184" xr:uid="{00000000-0005-0000-0000-00004D2F0000}"/>
    <cellStyle name="Cálculo 2 5 3 26 2 2" xfId="33486" xr:uid="{00000000-0005-0000-0000-00004E2F0000}"/>
    <cellStyle name="Cálculo 2 5 3 26 2 3" xfId="38033" xr:uid="{00000000-0005-0000-0000-00004F2F0000}"/>
    <cellStyle name="Cálculo 2 5 3 26 2 4" xfId="20256" xr:uid="{00000000-0005-0000-0000-0000502F0000}"/>
    <cellStyle name="Cálculo 2 5 3 26 3" xfId="24829" xr:uid="{00000000-0005-0000-0000-0000512F0000}"/>
    <cellStyle name="Cálculo 2 5 3 26 4" xfId="29865" xr:uid="{00000000-0005-0000-0000-0000522F0000}"/>
    <cellStyle name="Cálculo 2 5 3 26 5" xfId="15928" xr:uid="{00000000-0005-0000-0000-0000532F0000}"/>
    <cellStyle name="Cálculo 2 5 3 27" xfId="1959" xr:uid="{00000000-0005-0000-0000-0000542F0000}"/>
    <cellStyle name="Cálculo 2 5 3 27 2" xfId="11185" xr:uid="{00000000-0005-0000-0000-0000552F0000}"/>
    <cellStyle name="Cálculo 2 5 3 27 2 2" xfId="33487" xr:uid="{00000000-0005-0000-0000-0000562F0000}"/>
    <cellStyle name="Cálculo 2 5 3 27 2 3" xfId="38034" xr:uid="{00000000-0005-0000-0000-0000572F0000}"/>
    <cellStyle name="Cálculo 2 5 3 27 2 4" xfId="20257" xr:uid="{00000000-0005-0000-0000-0000582F0000}"/>
    <cellStyle name="Cálculo 2 5 3 27 3" xfId="24830" xr:uid="{00000000-0005-0000-0000-0000592F0000}"/>
    <cellStyle name="Cálculo 2 5 3 27 4" xfId="29864" xr:uid="{00000000-0005-0000-0000-00005A2F0000}"/>
    <cellStyle name="Cálculo 2 5 3 27 5" xfId="15929" xr:uid="{00000000-0005-0000-0000-00005B2F0000}"/>
    <cellStyle name="Cálculo 2 5 3 28" xfId="1960" xr:uid="{00000000-0005-0000-0000-00005C2F0000}"/>
    <cellStyle name="Cálculo 2 5 3 28 2" xfId="11186" xr:uid="{00000000-0005-0000-0000-00005D2F0000}"/>
    <cellStyle name="Cálculo 2 5 3 28 2 2" xfId="33488" xr:uid="{00000000-0005-0000-0000-00005E2F0000}"/>
    <cellStyle name="Cálculo 2 5 3 28 2 3" xfId="38035" xr:uid="{00000000-0005-0000-0000-00005F2F0000}"/>
    <cellStyle name="Cálculo 2 5 3 28 2 4" xfId="20258" xr:uid="{00000000-0005-0000-0000-0000602F0000}"/>
    <cellStyle name="Cálculo 2 5 3 28 3" xfId="24831" xr:uid="{00000000-0005-0000-0000-0000612F0000}"/>
    <cellStyle name="Cálculo 2 5 3 28 4" xfId="29863" xr:uid="{00000000-0005-0000-0000-0000622F0000}"/>
    <cellStyle name="Cálculo 2 5 3 28 5" xfId="15930" xr:uid="{00000000-0005-0000-0000-0000632F0000}"/>
    <cellStyle name="Cálculo 2 5 3 29" xfId="1961" xr:uid="{00000000-0005-0000-0000-0000642F0000}"/>
    <cellStyle name="Cálculo 2 5 3 29 2" xfId="11187" xr:uid="{00000000-0005-0000-0000-0000652F0000}"/>
    <cellStyle name="Cálculo 2 5 3 29 2 2" xfId="33489" xr:uid="{00000000-0005-0000-0000-0000662F0000}"/>
    <cellStyle name="Cálculo 2 5 3 29 2 3" xfId="38036" xr:uid="{00000000-0005-0000-0000-0000672F0000}"/>
    <cellStyle name="Cálculo 2 5 3 29 2 4" xfId="20259" xr:uid="{00000000-0005-0000-0000-0000682F0000}"/>
    <cellStyle name="Cálculo 2 5 3 29 3" xfId="24832" xr:uid="{00000000-0005-0000-0000-0000692F0000}"/>
    <cellStyle name="Cálculo 2 5 3 29 4" xfId="29862" xr:uid="{00000000-0005-0000-0000-00006A2F0000}"/>
    <cellStyle name="Cálculo 2 5 3 29 5" xfId="15931" xr:uid="{00000000-0005-0000-0000-00006B2F0000}"/>
    <cellStyle name="Cálculo 2 5 3 3" xfId="1962" xr:uid="{00000000-0005-0000-0000-00006C2F0000}"/>
    <cellStyle name="Cálculo 2 5 3 3 2" xfId="11188" xr:uid="{00000000-0005-0000-0000-00006D2F0000}"/>
    <cellStyle name="Cálculo 2 5 3 3 2 2" xfId="33490" xr:uid="{00000000-0005-0000-0000-00006E2F0000}"/>
    <cellStyle name="Cálculo 2 5 3 3 2 3" xfId="38037" xr:uid="{00000000-0005-0000-0000-00006F2F0000}"/>
    <cellStyle name="Cálculo 2 5 3 3 2 4" xfId="20260" xr:uid="{00000000-0005-0000-0000-0000702F0000}"/>
    <cellStyle name="Cálculo 2 5 3 3 3" xfId="24833" xr:uid="{00000000-0005-0000-0000-0000712F0000}"/>
    <cellStyle name="Cálculo 2 5 3 3 4" xfId="29861" xr:uid="{00000000-0005-0000-0000-0000722F0000}"/>
    <cellStyle name="Cálculo 2 5 3 3 5" xfId="15932" xr:uid="{00000000-0005-0000-0000-0000732F0000}"/>
    <cellStyle name="Cálculo 2 5 3 30" xfId="1963" xr:uid="{00000000-0005-0000-0000-0000742F0000}"/>
    <cellStyle name="Cálculo 2 5 3 30 2" xfId="11189" xr:uid="{00000000-0005-0000-0000-0000752F0000}"/>
    <cellStyle name="Cálculo 2 5 3 30 2 2" xfId="33491" xr:uid="{00000000-0005-0000-0000-0000762F0000}"/>
    <cellStyle name="Cálculo 2 5 3 30 2 3" xfId="38038" xr:uid="{00000000-0005-0000-0000-0000772F0000}"/>
    <cellStyle name="Cálculo 2 5 3 30 2 4" xfId="20261" xr:uid="{00000000-0005-0000-0000-0000782F0000}"/>
    <cellStyle name="Cálculo 2 5 3 30 3" xfId="24834" xr:uid="{00000000-0005-0000-0000-0000792F0000}"/>
    <cellStyle name="Cálculo 2 5 3 30 4" xfId="29860" xr:uid="{00000000-0005-0000-0000-00007A2F0000}"/>
    <cellStyle name="Cálculo 2 5 3 30 5" xfId="15933" xr:uid="{00000000-0005-0000-0000-00007B2F0000}"/>
    <cellStyle name="Cálculo 2 5 3 31" xfId="1964" xr:uid="{00000000-0005-0000-0000-00007C2F0000}"/>
    <cellStyle name="Cálculo 2 5 3 31 2" xfId="11190" xr:uid="{00000000-0005-0000-0000-00007D2F0000}"/>
    <cellStyle name="Cálculo 2 5 3 31 2 2" xfId="33492" xr:uid="{00000000-0005-0000-0000-00007E2F0000}"/>
    <cellStyle name="Cálculo 2 5 3 31 2 3" xfId="38039" xr:uid="{00000000-0005-0000-0000-00007F2F0000}"/>
    <cellStyle name="Cálculo 2 5 3 31 2 4" xfId="20262" xr:uid="{00000000-0005-0000-0000-0000802F0000}"/>
    <cellStyle name="Cálculo 2 5 3 31 3" xfId="24835" xr:uid="{00000000-0005-0000-0000-0000812F0000}"/>
    <cellStyle name="Cálculo 2 5 3 31 4" xfId="29859" xr:uid="{00000000-0005-0000-0000-0000822F0000}"/>
    <cellStyle name="Cálculo 2 5 3 31 5" xfId="15934" xr:uid="{00000000-0005-0000-0000-0000832F0000}"/>
    <cellStyle name="Cálculo 2 5 3 32" xfId="1965" xr:uid="{00000000-0005-0000-0000-0000842F0000}"/>
    <cellStyle name="Cálculo 2 5 3 32 2" xfId="11191" xr:uid="{00000000-0005-0000-0000-0000852F0000}"/>
    <cellStyle name="Cálculo 2 5 3 32 2 2" xfId="33493" xr:uid="{00000000-0005-0000-0000-0000862F0000}"/>
    <cellStyle name="Cálculo 2 5 3 32 2 3" xfId="38040" xr:uid="{00000000-0005-0000-0000-0000872F0000}"/>
    <cellStyle name="Cálculo 2 5 3 32 2 4" xfId="20263" xr:uid="{00000000-0005-0000-0000-0000882F0000}"/>
    <cellStyle name="Cálculo 2 5 3 32 3" xfId="24836" xr:uid="{00000000-0005-0000-0000-0000892F0000}"/>
    <cellStyle name="Cálculo 2 5 3 32 4" xfId="29858" xr:uid="{00000000-0005-0000-0000-00008A2F0000}"/>
    <cellStyle name="Cálculo 2 5 3 32 5" xfId="15935" xr:uid="{00000000-0005-0000-0000-00008B2F0000}"/>
    <cellStyle name="Cálculo 2 5 3 33" xfId="1966" xr:uid="{00000000-0005-0000-0000-00008C2F0000}"/>
    <cellStyle name="Cálculo 2 5 3 33 2" xfId="11192" xr:uid="{00000000-0005-0000-0000-00008D2F0000}"/>
    <cellStyle name="Cálculo 2 5 3 33 2 2" xfId="33494" xr:uid="{00000000-0005-0000-0000-00008E2F0000}"/>
    <cellStyle name="Cálculo 2 5 3 33 2 3" xfId="38041" xr:uid="{00000000-0005-0000-0000-00008F2F0000}"/>
    <cellStyle name="Cálculo 2 5 3 33 2 4" xfId="20264" xr:uid="{00000000-0005-0000-0000-0000902F0000}"/>
    <cellStyle name="Cálculo 2 5 3 33 3" xfId="24837" xr:uid="{00000000-0005-0000-0000-0000912F0000}"/>
    <cellStyle name="Cálculo 2 5 3 33 4" xfId="29857" xr:uid="{00000000-0005-0000-0000-0000922F0000}"/>
    <cellStyle name="Cálculo 2 5 3 33 5" xfId="15936" xr:uid="{00000000-0005-0000-0000-0000932F0000}"/>
    <cellStyle name="Cálculo 2 5 3 34" xfId="1967" xr:uid="{00000000-0005-0000-0000-0000942F0000}"/>
    <cellStyle name="Cálculo 2 5 3 34 2" xfId="11193" xr:uid="{00000000-0005-0000-0000-0000952F0000}"/>
    <cellStyle name="Cálculo 2 5 3 34 2 2" xfId="33495" xr:uid="{00000000-0005-0000-0000-0000962F0000}"/>
    <cellStyle name="Cálculo 2 5 3 34 2 3" xfId="38042" xr:uid="{00000000-0005-0000-0000-0000972F0000}"/>
    <cellStyle name="Cálculo 2 5 3 34 2 4" xfId="20265" xr:uid="{00000000-0005-0000-0000-0000982F0000}"/>
    <cellStyle name="Cálculo 2 5 3 34 3" xfId="24838" xr:uid="{00000000-0005-0000-0000-0000992F0000}"/>
    <cellStyle name="Cálculo 2 5 3 34 4" xfId="29856" xr:uid="{00000000-0005-0000-0000-00009A2F0000}"/>
    <cellStyle name="Cálculo 2 5 3 34 5" xfId="15937" xr:uid="{00000000-0005-0000-0000-00009B2F0000}"/>
    <cellStyle name="Cálculo 2 5 3 35" xfId="1968" xr:uid="{00000000-0005-0000-0000-00009C2F0000}"/>
    <cellStyle name="Cálculo 2 5 3 35 2" xfId="11194" xr:uid="{00000000-0005-0000-0000-00009D2F0000}"/>
    <cellStyle name="Cálculo 2 5 3 35 2 2" xfId="33496" xr:uid="{00000000-0005-0000-0000-00009E2F0000}"/>
    <cellStyle name="Cálculo 2 5 3 35 2 3" xfId="38043" xr:uid="{00000000-0005-0000-0000-00009F2F0000}"/>
    <cellStyle name="Cálculo 2 5 3 35 2 4" xfId="20266" xr:uid="{00000000-0005-0000-0000-0000A02F0000}"/>
    <cellStyle name="Cálculo 2 5 3 35 3" xfId="24839" xr:uid="{00000000-0005-0000-0000-0000A12F0000}"/>
    <cellStyle name="Cálculo 2 5 3 35 4" xfId="29855" xr:uid="{00000000-0005-0000-0000-0000A22F0000}"/>
    <cellStyle name="Cálculo 2 5 3 35 5" xfId="15938" xr:uid="{00000000-0005-0000-0000-0000A32F0000}"/>
    <cellStyle name="Cálculo 2 5 3 36" xfId="1969" xr:uid="{00000000-0005-0000-0000-0000A42F0000}"/>
    <cellStyle name="Cálculo 2 5 3 36 2" xfId="11195" xr:uid="{00000000-0005-0000-0000-0000A52F0000}"/>
    <cellStyle name="Cálculo 2 5 3 36 2 2" xfId="33497" xr:uid="{00000000-0005-0000-0000-0000A62F0000}"/>
    <cellStyle name="Cálculo 2 5 3 36 2 3" xfId="38044" xr:uid="{00000000-0005-0000-0000-0000A72F0000}"/>
    <cellStyle name="Cálculo 2 5 3 36 2 4" xfId="20267" xr:uid="{00000000-0005-0000-0000-0000A82F0000}"/>
    <cellStyle name="Cálculo 2 5 3 36 3" xfId="24840" xr:uid="{00000000-0005-0000-0000-0000A92F0000}"/>
    <cellStyle name="Cálculo 2 5 3 36 4" xfId="29823" xr:uid="{00000000-0005-0000-0000-0000AA2F0000}"/>
    <cellStyle name="Cálculo 2 5 3 36 5" xfId="15939" xr:uid="{00000000-0005-0000-0000-0000AB2F0000}"/>
    <cellStyle name="Cálculo 2 5 3 37" xfId="1970" xr:uid="{00000000-0005-0000-0000-0000AC2F0000}"/>
    <cellStyle name="Cálculo 2 5 3 37 2" xfId="11196" xr:uid="{00000000-0005-0000-0000-0000AD2F0000}"/>
    <cellStyle name="Cálculo 2 5 3 37 2 2" xfId="33498" xr:uid="{00000000-0005-0000-0000-0000AE2F0000}"/>
    <cellStyle name="Cálculo 2 5 3 37 2 3" xfId="38045" xr:uid="{00000000-0005-0000-0000-0000AF2F0000}"/>
    <cellStyle name="Cálculo 2 5 3 37 2 4" xfId="20268" xr:uid="{00000000-0005-0000-0000-0000B02F0000}"/>
    <cellStyle name="Cálculo 2 5 3 37 3" xfId="24841" xr:uid="{00000000-0005-0000-0000-0000B12F0000}"/>
    <cellStyle name="Cálculo 2 5 3 37 4" xfId="29854" xr:uid="{00000000-0005-0000-0000-0000B22F0000}"/>
    <cellStyle name="Cálculo 2 5 3 37 5" xfId="15940" xr:uid="{00000000-0005-0000-0000-0000B32F0000}"/>
    <cellStyle name="Cálculo 2 5 3 38" xfId="1971" xr:uid="{00000000-0005-0000-0000-0000B42F0000}"/>
    <cellStyle name="Cálculo 2 5 3 38 2" xfId="11197" xr:uid="{00000000-0005-0000-0000-0000B52F0000}"/>
    <cellStyle name="Cálculo 2 5 3 38 2 2" xfId="33499" xr:uid="{00000000-0005-0000-0000-0000B62F0000}"/>
    <cellStyle name="Cálculo 2 5 3 38 2 3" xfId="38046" xr:uid="{00000000-0005-0000-0000-0000B72F0000}"/>
    <cellStyle name="Cálculo 2 5 3 38 2 4" xfId="20269" xr:uid="{00000000-0005-0000-0000-0000B82F0000}"/>
    <cellStyle name="Cálculo 2 5 3 38 3" xfId="24842" xr:uid="{00000000-0005-0000-0000-0000B92F0000}"/>
    <cellStyle name="Cálculo 2 5 3 38 4" xfId="29853" xr:uid="{00000000-0005-0000-0000-0000BA2F0000}"/>
    <cellStyle name="Cálculo 2 5 3 38 5" xfId="15941" xr:uid="{00000000-0005-0000-0000-0000BB2F0000}"/>
    <cellStyle name="Cálculo 2 5 3 39" xfId="1940" xr:uid="{00000000-0005-0000-0000-0000BC2F0000}"/>
    <cellStyle name="Cálculo 2 5 3 39 2" xfId="11166" xr:uid="{00000000-0005-0000-0000-0000BD2F0000}"/>
    <cellStyle name="Cálculo 2 5 3 39 2 2" xfId="33468" xr:uid="{00000000-0005-0000-0000-0000BE2F0000}"/>
    <cellStyle name="Cálculo 2 5 3 39 2 3" xfId="38015" xr:uid="{00000000-0005-0000-0000-0000BF2F0000}"/>
    <cellStyle name="Cálculo 2 5 3 39 2 4" xfId="20238" xr:uid="{00000000-0005-0000-0000-0000C02F0000}"/>
    <cellStyle name="Cálculo 2 5 3 39 3" xfId="24811" xr:uid="{00000000-0005-0000-0000-0000C12F0000}"/>
    <cellStyle name="Cálculo 2 5 3 39 4" xfId="29882" xr:uid="{00000000-0005-0000-0000-0000C22F0000}"/>
    <cellStyle name="Cálculo 2 5 3 39 5" xfId="15910" xr:uid="{00000000-0005-0000-0000-0000C32F0000}"/>
    <cellStyle name="Cálculo 2 5 3 4" xfId="1972" xr:uid="{00000000-0005-0000-0000-0000C42F0000}"/>
    <cellStyle name="Cálculo 2 5 3 4 2" xfId="11198" xr:uid="{00000000-0005-0000-0000-0000C52F0000}"/>
    <cellStyle name="Cálculo 2 5 3 4 2 2" xfId="33500" xr:uid="{00000000-0005-0000-0000-0000C62F0000}"/>
    <cellStyle name="Cálculo 2 5 3 4 2 3" xfId="38047" xr:uid="{00000000-0005-0000-0000-0000C72F0000}"/>
    <cellStyle name="Cálculo 2 5 3 4 2 4" xfId="20270" xr:uid="{00000000-0005-0000-0000-0000C82F0000}"/>
    <cellStyle name="Cálculo 2 5 3 4 3" xfId="24843" xr:uid="{00000000-0005-0000-0000-0000C92F0000}"/>
    <cellStyle name="Cálculo 2 5 3 4 4" xfId="29852" xr:uid="{00000000-0005-0000-0000-0000CA2F0000}"/>
    <cellStyle name="Cálculo 2 5 3 4 5" xfId="15942" xr:uid="{00000000-0005-0000-0000-0000CB2F0000}"/>
    <cellStyle name="Cálculo 2 5 3 40" xfId="9434" xr:uid="{00000000-0005-0000-0000-0000CC2F0000}"/>
    <cellStyle name="Cálculo 2 5 3 40 2" xfId="13759" xr:uid="{00000000-0005-0000-0000-0000CD2F0000}"/>
    <cellStyle name="Cálculo 2 5 3 40 2 2" xfId="36061" xr:uid="{00000000-0005-0000-0000-0000CE2F0000}"/>
    <cellStyle name="Cálculo 2 5 3 40 2 3" xfId="40608" xr:uid="{00000000-0005-0000-0000-0000CF2F0000}"/>
    <cellStyle name="Cálculo 2 5 3 40 2 4" xfId="22831" xr:uid="{00000000-0005-0000-0000-0000D02F0000}"/>
    <cellStyle name="Cálculo 2 5 3 40 3" xfId="31736" xr:uid="{00000000-0005-0000-0000-0000D12F0000}"/>
    <cellStyle name="Cálculo 2 5 3 40 4" xfId="36283" xr:uid="{00000000-0005-0000-0000-0000D22F0000}"/>
    <cellStyle name="Cálculo 2 5 3 40 5" xfId="18506" xr:uid="{00000000-0005-0000-0000-0000D32F0000}"/>
    <cellStyle name="Cálculo 2 5 3 41" xfId="366" xr:uid="{00000000-0005-0000-0000-0000D42F0000}"/>
    <cellStyle name="Cálculo 2 5 3 41 2" xfId="23237" xr:uid="{00000000-0005-0000-0000-0000D52F0000}"/>
    <cellStyle name="Cálculo 2 5 3 41 3" xfId="31449" xr:uid="{00000000-0005-0000-0000-0000D62F0000}"/>
    <cellStyle name="Cálculo 2 5 3 41 4" xfId="14336" xr:uid="{00000000-0005-0000-0000-0000D72F0000}"/>
    <cellStyle name="Cálculo 2 5 3 42" xfId="14030" xr:uid="{00000000-0005-0000-0000-0000D82F0000}"/>
    <cellStyle name="Cálculo 2 5 3 43" xfId="31685" xr:uid="{00000000-0005-0000-0000-0000D92F0000}"/>
    <cellStyle name="Cálculo 2 5 3 44" xfId="14094" xr:uid="{00000000-0005-0000-0000-0000DA2F0000}"/>
    <cellStyle name="Cálculo 2 5 3 5" xfId="1973" xr:uid="{00000000-0005-0000-0000-0000DB2F0000}"/>
    <cellStyle name="Cálculo 2 5 3 5 2" xfId="11199" xr:uid="{00000000-0005-0000-0000-0000DC2F0000}"/>
    <cellStyle name="Cálculo 2 5 3 5 2 2" xfId="33501" xr:uid="{00000000-0005-0000-0000-0000DD2F0000}"/>
    <cellStyle name="Cálculo 2 5 3 5 2 3" xfId="38048" xr:uid="{00000000-0005-0000-0000-0000DE2F0000}"/>
    <cellStyle name="Cálculo 2 5 3 5 2 4" xfId="20271" xr:uid="{00000000-0005-0000-0000-0000DF2F0000}"/>
    <cellStyle name="Cálculo 2 5 3 5 3" xfId="24844" xr:uid="{00000000-0005-0000-0000-0000E02F0000}"/>
    <cellStyle name="Cálculo 2 5 3 5 4" xfId="29851" xr:uid="{00000000-0005-0000-0000-0000E12F0000}"/>
    <cellStyle name="Cálculo 2 5 3 5 5" xfId="15943" xr:uid="{00000000-0005-0000-0000-0000E22F0000}"/>
    <cellStyle name="Cálculo 2 5 3 6" xfId="1974" xr:uid="{00000000-0005-0000-0000-0000E32F0000}"/>
    <cellStyle name="Cálculo 2 5 3 6 2" xfId="11200" xr:uid="{00000000-0005-0000-0000-0000E42F0000}"/>
    <cellStyle name="Cálculo 2 5 3 6 2 2" xfId="33502" xr:uid="{00000000-0005-0000-0000-0000E52F0000}"/>
    <cellStyle name="Cálculo 2 5 3 6 2 3" xfId="38049" xr:uid="{00000000-0005-0000-0000-0000E62F0000}"/>
    <cellStyle name="Cálculo 2 5 3 6 2 4" xfId="20272" xr:uid="{00000000-0005-0000-0000-0000E72F0000}"/>
    <cellStyle name="Cálculo 2 5 3 6 3" xfId="24845" xr:uid="{00000000-0005-0000-0000-0000E82F0000}"/>
    <cellStyle name="Cálculo 2 5 3 6 4" xfId="29850" xr:uid="{00000000-0005-0000-0000-0000E92F0000}"/>
    <cellStyle name="Cálculo 2 5 3 6 5" xfId="15944" xr:uid="{00000000-0005-0000-0000-0000EA2F0000}"/>
    <cellStyle name="Cálculo 2 5 3 7" xfId="1975" xr:uid="{00000000-0005-0000-0000-0000EB2F0000}"/>
    <cellStyle name="Cálculo 2 5 3 7 2" xfId="11201" xr:uid="{00000000-0005-0000-0000-0000EC2F0000}"/>
    <cellStyle name="Cálculo 2 5 3 7 2 2" xfId="33503" xr:uid="{00000000-0005-0000-0000-0000ED2F0000}"/>
    <cellStyle name="Cálculo 2 5 3 7 2 3" xfId="38050" xr:uid="{00000000-0005-0000-0000-0000EE2F0000}"/>
    <cellStyle name="Cálculo 2 5 3 7 2 4" xfId="20273" xr:uid="{00000000-0005-0000-0000-0000EF2F0000}"/>
    <cellStyle name="Cálculo 2 5 3 7 3" xfId="24846" xr:uid="{00000000-0005-0000-0000-0000F02F0000}"/>
    <cellStyle name="Cálculo 2 5 3 7 4" xfId="29849" xr:uid="{00000000-0005-0000-0000-0000F12F0000}"/>
    <cellStyle name="Cálculo 2 5 3 7 5" xfId="15945" xr:uid="{00000000-0005-0000-0000-0000F22F0000}"/>
    <cellStyle name="Cálculo 2 5 3 8" xfId="1976" xr:uid="{00000000-0005-0000-0000-0000F32F0000}"/>
    <cellStyle name="Cálculo 2 5 3 8 2" xfId="11202" xr:uid="{00000000-0005-0000-0000-0000F42F0000}"/>
    <cellStyle name="Cálculo 2 5 3 8 2 2" xfId="33504" xr:uid="{00000000-0005-0000-0000-0000F52F0000}"/>
    <cellStyle name="Cálculo 2 5 3 8 2 3" xfId="38051" xr:uid="{00000000-0005-0000-0000-0000F62F0000}"/>
    <cellStyle name="Cálculo 2 5 3 8 2 4" xfId="20274" xr:uid="{00000000-0005-0000-0000-0000F72F0000}"/>
    <cellStyle name="Cálculo 2 5 3 8 3" xfId="24847" xr:uid="{00000000-0005-0000-0000-0000F82F0000}"/>
    <cellStyle name="Cálculo 2 5 3 8 4" xfId="29848" xr:uid="{00000000-0005-0000-0000-0000F92F0000}"/>
    <cellStyle name="Cálculo 2 5 3 8 5" xfId="15946" xr:uid="{00000000-0005-0000-0000-0000FA2F0000}"/>
    <cellStyle name="Cálculo 2 5 3 9" xfId="1977" xr:uid="{00000000-0005-0000-0000-0000FB2F0000}"/>
    <cellStyle name="Cálculo 2 5 3 9 2" xfId="11203" xr:uid="{00000000-0005-0000-0000-0000FC2F0000}"/>
    <cellStyle name="Cálculo 2 5 3 9 2 2" xfId="33505" xr:uid="{00000000-0005-0000-0000-0000FD2F0000}"/>
    <cellStyle name="Cálculo 2 5 3 9 2 3" xfId="38052" xr:uid="{00000000-0005-0000-0000-0000FE2F0000}"/>
    <cellStyle name="Cálculo 2 5 3 9 2 4" xfId="20275" xr:uid="{00000000-0005-0000-0000-0000FF2F0000}"/>
    <cellStyle name="Cálculo 2 5 3 9 3" xfId="24848" xr:uid="{00000000-0005-0000-0000-000000300000}"/>
    <cellStyle name="Cálculo 2 5 3 9 4" xfId="29847" xr:uid="{00000000-0005-0000-0000-000001300000}"/>
    <cellStyle name="Cálculo 2 5 3 9 5" xfId="15947" xr:uid="{00000000-0005-0000-0000-000002300000}"/>
    <cellStyle name="Cálculo 2 5 30" xfId="1978" xr:uid="{00000000-0005-0000-0000-000003300000}"/>
    <cellStyle name="Cálculo 2 5 30 2" xfId="11204" xr:uid="{00000000-0005-0000-0000-000004300000}"/>
    <cellStyle name="Cálculo 2 5 30 2 2" xfId="33506" xr:uid="{00000000-0005-0000-0000-000005300000}"/>
    <cellStyle name="Cálculo 2 5 30 2 3" xfId="38053" xr:uid="{00000000-0005-0000-0000-000006300000}"/>
    <cellStyle name="Cálculo 2 5 30 2 4" xfId="20276" xr:uid="{00000000-0005-0000-0000-000007300000}"/>
    <cellStyle name="Cálculo 2 5 30 3" xfId="24849" xr:uid="{00000000-0005-0000-0000-000008300000}"/>
    <cellStyle name="Cálculo 2 5 30 4" xfId="29846" xr:uid="{00000000-0005-0000-0000-000009300000}"/>
    <cellStyle name="Cálculo 2 5 30 5" xfId="15948" xr:uid="{00000000-0005-0000-0000-00000A300000}"/>
    <cellStyle name="Cálculo 2 5 31" xfId="1979" xr:uid="{00000000-0005-0000-0000-00000B300000}"/>
    <cellStyle name="Cálculo 2 5 31 2" xfId="11205" xr:uid="{00000000-0005-0000-0000-00000C300000}"/>
    <cellStyle name="Cálculo 2 5 31 2 2" xfId="33507" xr:uid="{00000000-0005-0000-0000-00000D300000}"/>
    <cellStyle name="Cálculo 2 5 31 2 3" xfId="38054" xr:uid="{00000000-0005-0000-0000-00000E300000}"/>
    <cellStyle name="Cálculo 2 5 31 2 4" xfId="20277" xr:uid="{00000000-0005-0000-0000-00000F300000}"/>
    <cellStyle name="Cálculo 2 5 31 3" xfId="24850" xr:uid="{00000000-0005-0000-0000-000010300000}"/>
    <cellStyle name="Cálculo 2 5 31 4" xfId="29845" xr:uid="{00000000-0005-0000-0000-000011300000}"/>
    <cellStyle name="Cálculo 2 5 31 5" xfId="15949" xr:uid="{00000000-0005-0000-0000-000012300000}"/>
    <cellStyle name="Cálculo 2 5 32" xfId="1980" xr:uid="{00000000-0005-0000-0000-000013300000}"/>
    <cellStyle name="Cálculo 2 5 32 2" xfId="11206" xr:uid="{00000000-0005-0000-0000-000014300000}"/>
    <cellStyle name="Cálculo 2 5 32 2 2" xfId="33508" xr:uid="{00000000-0005-0000-0000-000015300000}"/>
    <cellStyle name="Cálculo 2 5 32 2 3" xfId="38055" xr:uid="{00000000-0005-0000-0000-000016300000}"/>
    <cellStyle name="Cálculo 2 5 32 2 4" xfId="20278" xr:uid="{00000000-0005-0000-0000-000017300000}"/>
    <cellStyle name="Cálculo 2 5 32 3" xfId="24851" xr:uid="{00000000-0005-0000-0000-000018300000}"/>
    <cellStyle name="Cálculo 2 5 32 4" xfId="29844" xr:uid="{00000000-0005-0000-0000-000019300000}"/>
    <cellStyle name="Cálculo 2 5 32 5" xfId="15950" xr:uid="{00000000-0005-0000-0000-00001A300000}"/>
    <cellStyle name="Cálculo 2 5 33" xfId="1981" xr:uid="{00000000-0005-0000-0000-00001B300000}"/>
    <cellStyle name="Cálculo 2 5 33 2" xfId="11207" xr:uid="{00000000-0005-0000-0000-00001C300000}"/>
    <cellStyle name="Cálculo 2 5 33 2 2" xfId="33509" xr:uid="{00000000-0005-0000-0000-00001D300000}"/>
    <cellStyle name="Cálculo 2 5 33 2 3" xfId="38056" xr:uid="{00000000-0005-0000-0000-00001E300000}"/>
    <cellStyle name="Cálculo 2 5 33 2 4" xfId="20279" xr:uid="{00000000-0005-0000-0000-00001F300000}"/>
    <cellStyle name="Cálculo 2 5 33 3" xfId="24852" xr:uid="{00000000-0005-0000-0000-000020300000}"/>
    <cellStyle name="Cálculo 2 5 33 4" xfId="29843" xr:uid="{00000000-0005-0000-0000-000021300000}"/>
    <cellStyle name="Cálculo 2 5 33 5" xfId="15951" xr:uid="{00000000-0005-0000-0000-000022300000}"/>
    <cellStyle name="Cálculo 2 5 34" xfId="1982" xr:uid="{00000000-0005-0000-0000-000023300000}"/>
    <cellStyle name="Cálculo 2 5 34 2" xfId="11208" xr:uid="{00000000-0005-0000-0000-000024300000}"/>
    <cellStyle name="Cálculo 2 5 34 2 2" xfId="33510" xr:uid="{00000000-0005-0000-0000-000025300000}"/>
    <cellStyle name="Cálculo 2 5 34 2 3" xfId="38057" xr:uid="{00000000-0005-0000-0000-000026300000}"/>
    <cellStyle name="Cálculo 2 5 34 2 4" xfId="20280" xr:uid="{00000000-0005-0000-0000-000027300000}"/>
    <cellStyle name="Cálculo 2 5 34 3" xfId="24853" xr:uid="{00000000-0005-0000-0000-000028300000}"/>
    <cellStyle name="Cálculo 2 5 34 4" xfId="29842" xr:uid="{00000000-0005-0000-0000-000029300000}"/>
    <cellStyle name="Cálculo 2 5 34 5" xfId="15952" xr:uid="{00000000-0005-0000-0000-00002A300000}"/>
    <cellStyle name="Cálculo 2 5 35" xfId="1983" xr:uid="{00000000-0005-0000-0000-00002B300000}"/>
    <cellStyle name="Cálculo 2 5 35 2" xfId="11209" xr:uid="{00000000-0005-0000-0000-00002C300000}"/>
    <cellStyle name="Cálculo 2 5 35 2 2" xfId="33511" xr:uid="{00000000-0005-0000-0000-00002D300000}"/>
    <cellStyle name="Cálculo 2 5 35 2 3" xfId="38058" xr:uid="{00000000-0005-0000-0000-00002E300000}"/>
    <cellStyle name="Cálculo 2 5 35 2 4" xfId="20281" xr:uid="{00000000-0005-0000-0000-00002F300000}"/>
    <cellStyle name="Cálculo 2 5 35 3" xfId="24854" xr:uid="{00000000-0005-0000-0000-000030300000}"/>
    <cellStyle name="Cálculo 2 5 35 4" xfId="29841" xr:uid="{00000000-0005-0000-0000-000031300000}"/>
    <cellStyle name="Cálculo 2 5 35 5" xfId="15953" xr:uid="{00000000-0005-0000-0000-000032300000}"/>
    <cellStyle name="Cálculo 2 5 36" xfId="1984" xr:uid="{00000000-0005-0000-0000-000033300000}"/>
    <cellStyle name="Cálculo 2 5 36 2" xfId="11210" xr:uid="{00000000-0005-0000-0000-000034300000}"/>
    <cellStyle name="Cálculo 2 5 36 2 2" xfId="33512" xr:uid="{00000000-0005-0000-0000-000035300000}"/>
    <cellStyle name="Cálculo 2 5 36 2 3" xfId="38059" xr:uid="{00000000-0005-0000-0000-000036300000}"/>
    <cellStyle name="Cálculo 2 5 36 2 4" xfId="20282" xr:uid="{00000000-0005-0000-0000-000037300000}"/>
    <cellStyle name="Cálculo 2 5 36 3" xfId="24855" xr:uid="{00000000-0005-0000-0000-000038300000}"/>
    <cellStyle name="Cálculo 2 5 36 4" xfId="29840" xr:uid="{00000000-0005-0000-0000-000039300000}"/>
    <cellStyle name="Cálculo 2 5 36 5" xfId="15954" xr:uid="{00000000-0005-0000-0000-00003A300000}"/>
    <cellStyle name="Cálculo 2 5 37" xfId="1985" xr:uid="{00000000-0005-0000-0000-00003B300000}"/>
    <cellStyle name="Cálculo 2 5 37 2" xfId="11211" xr:uid="{00000000-0005-0000-0000-00003C300000}"/>
    <cellStyle name="Cálculo 2 5 37 2 2" xfId="33513" xr:uid="{00000000-0005-0000-0000-00003D300000}"/>
    <cellStyle name="Cálculo 2 5 37 2 3" xfId="38060" xr:uid="{00000000-0005-0000-0000-00003E300000}"/>
    <cellStyle name="Cálculo 2 5 37 2 4" xfId="20283" xr:uid="{00000000-0005-0000-0000-00003F300000}"/>
    <cellStyle name="Cálculo 2 5 37 3" xfId="24856" xr:uid="{00000000-0005-0000-0000-000040300000}"/>
    <cellStyle name="Cálculo 2 5 37 4" xfId="29839" xr:uid="{00000000-0005-0000-0000-000041300000}"/>
    <cellStyle name="Cálculo 2 5 37 5" xfId="15955" xr:uid="{00000000-0005-0000-0000-000042300000}"/>
    <cellStyle name="Cálculo 2 5 38" xfId="1986" xr:uid="{00000000-0005-0000-0000-000043300000}"/>
    <cellStyle name="Cálculo 2 5 38 2" xfId="11212" xr:uid="{00000000-0005-0000-0000-000044300000}"/>
    <cellStyle name="Cálculo 2 5 38 2 2" xfId="33514" xr:uid="{00000000-0005-0000-0000-000045300000}"/>
    <cellStyle name="Cálculo 2 5 38 2 3" xfId="38061" xr:uid="{00000000-0005-0000-0000-000046300000}"/>
    <cellStyle name="Cálculo 2 5 38 2 4" xfId="20284" xr:uid="{00000000-0005-0000-0000-000047300000}"/>
    <cellStyle name="Cálculo 2 5 38 3" xfId="24857" xr:uid="{00000000-0005-0000-0000-000048300000}"/>
    <cellStyle name="Cálculo 2 5 38 4" xfId="29838" xr:uid="{00000000-0005-0000-0000-000049300000}"/>
    <cellStyle name="Cálculo 2 5 38 5" xfId="15956" xr:uid="{00000000-0005-0000-0000-00004A300000}"/>
    <cellStyle name="Cálculo 2 5 39" xfId="1987" xr:uid="{00000000-0005-0000-0000-00004B300000}"/>
    <cellStyle name="Cálculo 2 5 39 2" xfId="11213" xr:uid="{00000000-0005-0000-0000-00004C300000}"/>
    <cellStyle name="Cálculo 2 5 39 2 2" xfId="33515" xr:uid="{00000000-0005-0000-0000-00004D300000}"/>
    <cellStyle name="Cálculo 2 5 39 2 3" xfId="38062" xr:uid="{00000000-0005-0000-0000-00004E300000}"/>
    <cellStyle name="Cálculo 2 5 39 2 4" xfId="20285" xr:uid="{00000000-0005-0000-0000-00004F300000}"/>
    <cellStyle name="Cálculo 2 5 39 3" xfId="24858" xr:uid="{00000000-0005-0000-0000-000050300000}"/>
    <cellStyle name="Cálculo 2 5 39 4" xfId="29837" xr:uid="{00000000-0005-0000-0000-000051300000}"/>
    <cellStyle name="Cálculo 2 5 39 5" xfId="15957" xr:uid="{00000000-0005-0000-0000-000052300000}"/>
    <cellStyle name="Cálculo 2 5 4" xfId="1988" xr:uid="{00000000-0005-0000-0000-000053300000}"/>
    <cellStyle name="Cálculo 2 5 4 2" xfId="11214" xr:uid="{00000000-0005-0000-0000-000054300000}"/>
    <cellStyle name="Cálculo 2 5 4 2 2" xfId="33516" xr:uid="{00000000-0005-0000-0000-000055300000}"/>
    <cellStyle name="Cálculo 2 5 4 2 3" xfId="38063" xr:uid="{00000000-0005-0000-0000-000056300000}"/>
    <cellStyle name="Cálculo 2 5 4 2 4" xfId="20286" xr:uid="{00000000-0005-0000-0000-000057300000}"/>
    <cellStyle name="Cálculo 2 5 4 3" xfId="24859" xr:uid="{00000000-0005-0000-0000-000058300000}"/>
    <cellStyle name="Cálculo 2 5 4 4" xfId="29836" xr:uid="{00000000-0005-0000-0000-000059300000}"/>
    <cellStyle name="Cálculo 2 5 4 5" xfId="15958" xr:uid="{00000000-0005-0000-0000-00005A300000}"/>
    <cellStyle name="Cálculo 2 5 40" xfId="1989" xr:uid="{00000000-0005-0000-0000-00005B300000}"/>
    <cellStyle name="Cálculo 2 5 40 2" xfId="11215" xr:uid="{00000000-0005-0000-0000-00005C300000}"/>
    <cellStyle name="Cálculo 2 5 40 2 2" xfId="33517" xr:uid="{00000000-0005-0000-0000-00005D300000}"/>
    <cellStyle name="Cálculo 2 5 40 2 3" xfId="38064" xr:uid="{00000000-0005-0000-0000-00005E300000}"/>
    <cellStyle name="Cálculo 2 5 40 2 4" xfId="20287" xr:uid="{00000000-0005-0000-0000-00005F300000}"/>
    <cellStyle name="Cálculo 2 5 40 3" xfId="24860" xr:uid="{00000000-0005-0000-0000-000060300000}"/>
    <cellStyle name="Cálculo 2 5 40 4" xfId="29835" xr:uid="{00000000-0005-0000-0000-000061300000}"/>
    <cellStyle name="Cálculo 2 5 40 5" xfId="15959" xr:uid="{00000000-0005-0000-0000-000062300000}"/>
    <cellStyle name="Cálculo 2 5 41" xfId="1990" xr:uid="{00000000-0005-0000-0000-000063300000}"/>
    <cellStyle name="Cálculo 2 5 41 2" xfId="11216" xr:uid="{00000000-0005-0000-0000-000064300000}"/>
    <cellStyle name="Cálculo 2 5 41 2 2" xfId="33518" xr:uid="{00000000-0005-0000-0000-000065300000}"/>
    <cellStyle name="Cálculo 2 5 41 2 3" xfId="38065" xr:uid="{00000000-0005-0000-0000-000066300000}"/>
    <cellStyle name="Cálculo 2 5 41 2 4" xfId="20288" xr:uid="{00000000-0005-0000-0000-000067300000}"/>
    <cellStyle name="Cálculo 2 5 41 3" xfId="24861" xr:uid="{00000000-0005-0000-0000-000068300000}"/>
    <cellStyle name="Cálculo 2 5 41 4" xfId="29834" xr:uid="{00000000-0005-0000-0000-000069300000}"/>
    <cellStyle name="Cálculo 2 5 41 5" xfId="15960" xr:uid="{00000000-0005-0000-0000-00006A300000}"/>
    <cellStyle name="Cálculo 2 5 42" xfId="1881" xr:uid="{00000000-0005-0000-0000-00006B300000}"/>
    <cellStyle name="Cálculo 2 5 42 2" xfId="11107" xr:uid="{00000000-0005-0000-0000-00006C300000}"/>
    <cellStyle name="Cálculo 2 5 42 2 2" xfId="33409" xr:uid="{00000000-0005-0000-0000-00006D300000}"/>
    <cellStyle name="Cálculo 2 5 42 2 3" xfId="37956" xr:uid="{00000000-0005-0000-0000-00006E300000}"/>
    <cellStyle name="Cálculo 2 5 42 2 4" xfId="20179" xr:uid="{00000000-0005-0000-0000-00006F300000}"/>
    <cellStyle name="Cálculo 2 5 42 3" xfId="24752" xr:uid="{00000000-0005-0000-0000-000070300000}"/>
    <cellStyle name="Cálculo 2 5 42 4" xfId="29942" xr:uid="{00000000-0005-0000-0000-000071300000}"/>
    <cellStyle name="Cálculo 2 5 42 5" xfId="15851" xr:uid="{00000000-0005-0000-0000-000072300000}"/>
    <cellStyle name="Cálculo 2 5 43" xfId="9450" xr:uid="{00000000-0005-0000-0000-000073300000}"/>
    <cellStyle name="Cálculo 2 5 43 2" xfId="13775" xr:uid="{00000000-0005-0000-0000-000074300000}"/>
    <cellStyle name="Cálculo 2 5 43 2 2" xfId="36077" xr:uid="{00000000-0005-0000-0000-000075300000}"/>
    <cellStyle name="Cálculo 2 5 43 2 3" xfId="40624" xr:uid="{00000000-0005-0000-0000-000076300000}"/>
    <cellStyle name="Cálculo 2 5 43 2 4" xfId="22847" xr:uid="{00000000-0005-0000-0000-000077300000}"/>
    <cellStyle name="Cálculo 2 5 43 3" xfId="31752" xr:uid="{00000000-0005-0000-0000-000078300000}"/>
    <cellStyle name="Cálculo 2 5 43 4" xfId="36299" xr:uid="{00000000-0005-0000-0000-000079300000}"/>
    <cellStyle name="Cálculo 2 5 43 5" xfId="18522" xr:uid="{00000000-0005-0000-0000-00007A300000}"/>
    <cellStyle name="Cálculo 2 5 44" xfId="382" xr:uid="{00000000-0005-0000-0000-00007B300000}"/>
    <cellStyle name="Cálculo 2 5 44 2" xfId="23253" xr:uid="{00000000-0005-0000-0000-00007C300000}"/>
    <cellStyle name="Cálculo 2 5 44 3" xfId="31434" xr:uid="{00000000-0005-0000-0000-00007D300000}"/>
    <cellStyle name="Cálculo 2 5 44 4" xfId="14352" xr:uid="{00000000-0005-0000-0000-00007E300000}"/>
    <cellStyle name="Cálculo 2 5 45" xfId="9694" xr:uid="{00000000-0005-0000-0000-00007F300000}"/>
    <cellStyle name="Cálculo 2 5 45 2" xfId="31996" xr:uid="{00000000-0005-0000-0000-000080300000}"/>
    <cellStyle name="Cálculo 2 5 45 3" xfId="36543" xr:uid="{00000000-0005-0000-0000-000081300000}"/>
    <cellStyle name="Cálculo 2 5 45 4" xfId="18766" xr:uid="{00000000-0005-0000-0000-000082300000}"/>
    <cellStyle name="Cálculo 2 5 46" xfId="14023" xr:uid="{00000000-0005-0000-0000-000083300000}"/>
    <cellStyle name="Cálculo 2 5 47" xfId="31670" xr:uid="{00000000-0005-0000-0000-000084300000}"/>
    <cellStyle name="Cálculo 2 5 48" xfId="13955" xr:uid="{00000000-0005-0000-0000-000085300000}"/>
    <cellStyle name="Cálculo 2 5 5" xfId="1991" xr:uid="{00000000-0005-0000-0000-000086300000}"/>
    <cellStyle name="Cálculo 2 5 5 2" xfId="11217" xr:uid="{00000000-0005-0000-0000-000087300000}"/>
    <cellStyle name="Cálculo 2 5 5 2 2" xfId="33519" xr:uid="{00000000-0005-0000-0000-000088300000}"/>
    <cellStyle name="Cálculo 2 5 5 2 3" xfId="38066" xr:uid="{00000000-0005-0000-0000-000089300000}"/>
    <cellStyle name="Cálculo 2 5 5 2 4" xfId="20289" xr:uid="{00000000-0005-0000-0000-00008A300000}"/>
    <cellStyle name="Cálculo 2 5 5 3" xfId="24862" xr:uid="{00000000-0005-0000-0000-00008B300000}"/>
    <cellStyle name="Cálculo 2 5 5 4" xfId="29833" xr:uid="{00000000-0005-0000-0000-00008C300000}"/>
    <cellStyle name="Cálculo 2 5 5 5" xfId="15961" xr:uid="{00000000-0005-0000-0000-00008D300000}"/>
    <cellStyle name="Cálculo 2 5 6" xfId="1992" xr:uid="{00000000-0005-0000-0000-00008E300000}"/>
    <cellStyle name="Cálculo 2 5 6 2" xfId="11218" xr:uid="{00000000-0005-0000-0000-00008F300000}"/>
    <cellStyle name="Cálculo 2 5 6 2 2" xfId="33520" xr:uid="{00000000-0005-0000-0000-000090300000}"/>
    <cellStyle name="Cálculo 2 5 6 2 3" xfId="38067" xr:uid="{00000000-0005-0000-0000-000091300000}"/>
    <cellStyle name="Cálculo 2 5 6 2 4" xfId="20290" xr:uid="{00000000-0005-0000-0000-000092300000}"/>
    <cellStyle name="Cálculo 2 5 6 3" xfId="24863" xr:uid="{00000000-0005-0000-0000-000093300000}"/>
    <cellStyle name="Cálculo 2 5 6 4" xfId="29832" xr:uid="{00000000-0005-0000-0000-000094300000}"/>
    <cellStyle name="Cálculo 2 5 6 5" xfId="15962" xr:uid="{00000000-0005-0000-0000-000095300000}"/>
    <cellStyle name="Cálculo 2 5 7" xfId="1993" xr:uid="{00000000-0005-0000-0000-000096300000}"/>
    <cellStyle name="Cálculo 2 5 7 2" xfId="11219" xr:uid="{00000000-0005-0000-0000-000097300000}"/>
    <cellStyle name="Cálculo 2 5 7 2 2" xfId="33521" xr:uid="{00000000-0005-0000-0000-000098300000}"/>
    <cellStyle name="Cálculo 2 5 7 2 3" xfId="38068" xr:uid="{00000000-0005-0000-0000-000099300000}"/>
    <cellStyle name="Cálculo 2 5 7 2 4" xfId="20291" xr:uid="{00000000-0005-0000-0000-00009A300000}"/>
    <cellStyle name="Cálculo 2 5 7 3" xfId="24864" xr:uid="{00000000-0005-0000-0000-00009B300000}"/>
    <cellStyle name="Cálculo 2 5 7 4" xfId="29831" xr:uid="{00000000-0005-0000-0000-00009C300000}"/>
    <cellStyle name="Cálculo 2 5 7 5" xfId="15963" xr:uid="{00000000-0005-0000-0000-00009D300000}"/>
    <cellStyle name="Cálculo 2 5 8" xfId="1994" xr:uid="{00000000-0005-0000-0000-00009E300000}"/>
    <cellStyle name="Cálculo 2 5 8 2" xfId="11220" xr:uid="{00000000-0005-0000-0000-00009F300000}"/>
    <cellStyle name="Cálculo 2 5 8 2 2" xfId="33522" xr:uid="{00000000-0005-0000-0000-0000A0300000}"/>
    <cellStyle name="Cálculo 2 5 8 2 3" xfId="38069" xr:uid="{00000000-0005-0000-0000-0000A1300000}"/>
    <cellStyle name="Cálculo 2 5 8 2 4" xfId="20292" xr:uid="{00000000-0005-0000-0000-0000A2300000}"/>
    <cellStyle name="Cálculo 2 5 8 3" xfId="24865" xr:uid="{00000000-0005-0000-0000-0000A3300000}"/>
    <cellStyle name="Cálculo 2 5 8 4" xfId="29830" xr:uid="{00000000-0005-0000-0000-0000A4300000}"/>
    <cellStyle name="Cálculo 2 5 8 5" xfId="15964" xr:uid="{00000000-0005-0000-0000-0000A5300000}"/>
    <cellStyle name="Cálculo 2 5 9" xfId="1995" xr:uid="{00000000-0005-0000-0000-0000A6300000}"/>
    <cellStyle name="Cálculo 2 5 9 2" xfId="11221" xr:uid="{00000000-0005-0000-0000-0000A7300000}"/>
    <cellStyle name="Cálculo 2 5 9 2 2" xfId="33523" xr:uid="{00000000-0005-0000-0000-0000A8300000}"/>
    <cellStyle name="Cálculo 2 5 9 2 3" xfId="38070" xr:uid="{00000000-0005-0000-0000-0000A9300000}"/>
    <cellStyle name="Cálculo 2 5 9 2 4" xfId="20293" xr:uid="{00000000-0005-0000-0000-0000AA300000}"/>
    <cellStyle name="Cálculo 2 5 9 3" xfId="24866" xr:uid="{00000000-0005-0000-0000-0000AB300000}"/>
    <cellStyle name="Cálculo 2 5 9 4" xfId="29829" xr:uid="{00000000-0005-0000-0000-0000AC300000}"/>
    <cellStyle name="Cálculo 2 5 9 5" xfId="15965" xr:uid="{00000000-0005-0000-0000-0000AD300000}"/>
    <cellStyle name="Cálculo 2 6" xfId="229" xr:uid="{00000000-0005-0000-0000-0000AE300000}"/>
    <cellStyle name="Cálculo 2 6 10" xfId="1997" xr:uid="{00000000-0005-0000-0000-0000AF300000}"/>
    <cellStyle name="Cálculo 2 6 10 2" xfId="11223" xr:uid="{00000000-0005-0000-0000-0000B0300000}"/>
    <cellStyle name="Cálculo 2 6 10 2 2" xfId="33525" xr:uid="{00000000-0005-0000-0000-0000B1300000}"/>
    <cellStyle name="Cálculo 2 6 10 2 3" xfId="38072" xr:uid="{00000000-0005-0000-0000-0000B2300000}"/>
    <cellStyle name="Cálculo 2 6 10 2 4" xfId="20295" xr:uid="{00000000-0005-0000-0000-0000B3300000}"/>
    <cellStyle name="Cálculo 2 6 10 3" xfId="24868" xr:uid="{00000000-0005-0000-0000-0000B4300000}"/>
    <cellStyle name="Cálculo 2 6 10 4" xfId="29827" xr:uid="{00000000-0005-0000-0000-0000B5300000}"/>
    <cellStyle name="Cálculo 2 6 10 5" xfId="15967" xr:uid="{00000000-0005-0000-0000-0000B6300000}"/>
    <cellStyle name="Cálculo 2 6 11" xfId="1998" xr:uid="{00000000-0005-0000-0000-0000B7300000}"/>
    <cellStyle name="Cálculo 2 6 11 2" xfId="11224" xr:uid="{00000000-0005-0000-0000-0000B8300000}"/>
    <cellStyle name="Cálculo 2 6 11 2 2" xfId="33526" xr:uid="{00000000-0005-0000-0000-0000B9300000}"/>
    <cellStyle name="Cálculo 2 6 11 2 3" xfId="38073" xr:uid="{00000000-0005-0000-0000-0000BA300000}"/>
    <cellStyle name="Cálculo 2 6 11 2 4" xfId="20296" xr:uid="{00000000-0005-0000-0000-0000BB300000}"/>
    <cellStyle name="Cálculo 2 6 11 3" xfId="24869" xr:uid="{00000000-0005-0000-0000-0000BC300000}"/>
    <cellStyle name="Cálculo 2 6 11 4" xfId="29826" xr:uid="{00000000-0005-0000-0000-0000BD300000}"/>
    <cellStyle name="Cálculo 2 6 11 5" xfId="15968" xr:uid="{00000000-0005-0000-0000-0000BE300000}"/>
    <cellStyle name="Cálculo 2 6 12" xfId="1999" xr:uid="{00000000-0005-0000-0000-0000BF300000}"/>
    <cellStyle name="Cálculo 2 6 12 2" xfId="11225" xr:uid="{00000000-0005-0000-0000-0000C0300000}"/>
    <cellStyle name="Cálculo 2 6 12 2 2" xfId="33527" xr:uid="{00000000-0005-0000-0000-0000C1300000}"/>
    <cellStyle name="Cálculo 2 6 12 2 3" xfId="38074" xr:uid="{00000000-0005-0000-0000-0000C2300000}"/>
    <cellStyle name="Cálculo 2 6 12 2 4" xfId="20297" xr:uid="{00000000-0005-0000-0000-0000C3300000}"/>
    <cellStyle name="Cálculo 2 6 12 3" xfId="24870" xr:uid="{00000000-0005-0000-0000-0000C4300000}"/>
    <cellStyle name="Cálculo 2 6 12 4" xfId="29825" xr:uid="{00000000-0005-0000-0000-0000C5300000}"/>
    <cellStyle name="Cálculo 2 6 12 5" xfId="15969" xr:uid="{00000000-0005-0000-0000-0000C6300000}"/>
    <cellStyle name="Cálculo 2 6 13" xfId="2000" xr:uid="{00000000-0005-0000-0000-0000C7300000}"/>
    <cellStyle name="Cálculo 2 6 13 2" xfId="11226" xr:uid="{00000000-0005-0000-0000-0000C8300000}"/>
    <cellStyle name="Cálculo 2 6 13 2 2" xfId="33528" xr:uid="{00000000-0005-0000-0000-0000C9300000}"/>
    <cellStyle name="Cálculo 2 6 13 2 3" xfId="38075" xr:uid="{00000000-0005-0000-0000-0000CA300000}"/>
    <cellStyle name="Cálculo 2 6 13 2 4" xfId="20298" xr:uid="{00000000-0005-0000-0000-0000CB300000}"/>
    <cellStyle name="Cálculo 2 6 13 3" xfId="24871" xr:uid="{00000000-0005-0000-0000-0000CC300000}"/>
    <cellStyle name="Cálculo 2 6 13 4" xfId="29824" xr:uid="{00000000-0005-0000-0000-0000CD300000}"/>
    <cellStyle name="Cálculo 2 6 13 5" xfId="15970" xr:uid="{00000000-0005-0000-0000-0000CE300000}"/>
    <cellStyle name="Cálculo 2 6 14" xfId="2001" xr:uid="{00000000-0005-0000-0000-0000CF300000}"/>
    <cellStyle name="Cálculo 2 6 14 2" xfId="11227" xr:uid="{00000000-0005-0000-0000-0000D0300000}"/>
    <cellStyle name="Cálculo 2 6 14 2 2" xfId="33529" xr:uid="{00000000-0005-0000-0000-0000D1300000}"/>
    <cellStyle name="Cálculo 2 6 14 2 3" xfId="38076" xr:uid="{00000000-0005-0000-0000-0000D2300000}"/>
    <cellStyle name="Cálculo 2 6 14 2 4" xfId="20299" xr:uid="{00000000-0005-0000-0000-0000D3300000}"/>
    <cellStyle name="Cálculo 2 6 14 3" xfId="24872" xr:uid="{00000000-0005-0000-0000-0000D4300000}"/>
    <cellStyle name="Cálculo 2 6 14 4" xfId="29822" xr:uid="{00000000-0005-0000-0000-0000D5300000}"/>
    <cellStyle name="Cálculo 2 6 14 5" xfId="15971" xr:uid="{00000000-0005-0000-0000-0000D6300000}"/>
    <cellStyle name="Cálculo 2 6 15" xfId="2002" xr:uid="{00000000-0005-0000-0000-0000D7300000}"/>
    <cellStyle name="Cálculo 2 6 15 2" xfId="11228" xr:uid="{00000000-0005-0000-0000-0000D8300000}"/>
    <cellStyle name="Cálculo 2 6 15 2 2" xfId="33530" xr:uid="{00000000-0005-0000-0000-0000D9300000}"/>
    <cellStyle name="Cálculo 2 6 15 2 3" xfId="38077" xr:uid="{00000000-0005-0000-0000-0000DA300000}"/>
    <cellStyle name="Cálculo 2 6 15 2 4" xfId="20300" xr:uid="{00000000-0005-0000-0000-0000DB300000}"/>
    <cellStyle name="Cálculo 2 6 15 3" xfId="24873" xr:uid="{00000000-0005-0000-0000-0000DC300000}"/>
    <cellStyle name="Cálculo 2 6 15 4" xfId="29821" xr:uid="{00000000-0005-0000-0000-0000DD300000}"/>
    <cellStyle name="Cálculo 2 6 15 5" xfId="15972" xr:uid="{00000000-0005-0000-0000-0000DE300000}"/>
    <cellStyle name="Cálculo 2 6 16" xfId="2003" xr:uid="{00000000-0005-0000-0000-0000DF300000}"/>
    <cellStyle name="Cálculo 2 6 16 2" xfId="11229" xr:uid="{00000000-0005-0000-0000-0000E0300000}"/>
    <cellStyle name="Cálculo 2 6 16 2 2" xfId="33531" xr:uid="{00000000-0005-0000-0000-0000E1300000}"/>
    <cellStyle name="Cálculo 2 6 16 2 3" xfId="38078" xr:uid="{00000000-0005-0000-0000-0000E2300000}"/>
    <cellStyle name="Cálculo 2 6 16 2 4" xfId="20301" xr:uid="{00000000-0005-0000-0000-0000E3300000}"/>
    <cellStyle name="Cálculo 2 6 16 3" xfId="24874" xr:uid="{00000000-0005-0000-0000-0000E4300000}"/>
    <cellStyle name="Cálculo 2 6 16 4" xfId="29820" xr:uid="{00000000-0005-0000-0000-0000E5300000}"/>
    <cellStyle name="Cálculo 2 6 16 5" xfId="15973" xr:uid="{00000000-0005-0000-0000-0000E6300000}"/>
    <cellStyle name="Cálculo 2 6 17" xfId="2004" xr:uid="{00000000-0005-0000-0000-0000E7300000}"/>
    <cellStyle name="Cálculo 2 6 17 2" xfId="11230" xr:uid="{00000000-0005-0000-0000-0000E8300000}"/>
    <cellStyle name="Cálculo 2 6 17 2 2" xfId="33532" xr:uid="{00000000-0005-0000-0000-0000E9300000}"/>
    <cellStyle name="Cálculo 2 6 17 2 3" xfId="38079" xr:uid="{00000000-0005-0000-0000-0000EA300000}"/>
    <cellStyle name="Cálculo 2 6 17 2 4" xfId="20302" xr:uid="{00000000-0005-0000-0000-0000EB300000}"/>
    <cellStyle name="Cálculo 2 6 17 3" xfId="24875" xr:uid="{00000000-0005-0000-0000-0000EC300000}"/>
    <cellStyle name="Cálculo 2 6 17 4" xfId="29819" xr:uid="{00000000-0005-0000-0000-0000ED300000}"/>
    <cellStyle name="Cálculo 2 6 17 5" xfId="15974" xr:uid="{00000000-0005-0000-0000-0000EE300000}"/>
    <cellStyle name="Cálculo 2 6 18" xfId="2005" xr:uid="{00000000-0005-0000-0000-0000EF300000}"/>
    <cellStyle name="Cálculo 2 6 18 2" xfId="11231" xr:uid="{00000000-0005-0000-0000-0000F0300000}"/>
    <cellStyle name="Cálculo 2 6 18 2 2" xfId="33533" xr:uid="{00000000-0005-0000-0000-0000F1300000}"/>
    <cellStyle name="Cálculo 2 6 18 2 3" xfId="38080" xr:uid="{00000000-0005-0000-0000-0000F2300000}"/>
    <cellStyle name="Cálculo 2 6 18 2 4" xfId="20303" xr:uid="{00000000-0005-0000-0000-0000F3300000}"/>
    <cellStyle name="Cálculo 2 6 18 3" xfId="24876" xr:uid="{00000000-0005-0000-0000-0000F4300000}"/>
    <cellStyle name="Cálculo 2 6 18 4" xfId="29818" xr:uid="{00000000-0005-0000-0000-0000F5300000}"/>
    <cellStyle name="Cálculo 2 6 18 5" xfId="15975" xr:uid="{00000000-0005-0000-0000-0000F6300000}"/>
    <cellStyle name="Cálculo 2 6 19" xfId="2006" xr:uid="{00000000-0005-0000-0000-0000F7300000}"/>
    <cellStyle name="Cálculo 2 6 19 2" xfId="11232" xr:uid="{00000000-0005-0000-0000-0000F8300000}"/>
    <cellStyle name="Cálculo 2 6 19 2 2" xfId="33534" xr:uid="{00000000-0005-0000-0000-0000F9300000}"/>
    <cellStyle name="Cálculo 2 6 19 2 3" xfId="38081" xr:uid="{00000000-0005-0000-0000-0000FA300000}"/>
    <cellStyle name="Cálculo 2 6 19 2 4" xfId="20304" xr:uid="{00000000-0005-0000-0000-0000FB300000}"/>
    <cellStyle name="Cálculo 2 6 19 3" xfId="24877" xr:uid="{00000000-0005-0000-0000-0000FC300000}"/>
    <cellStyle name="Cálculo 2 6 19 4" xfId="29817" xr:uid="{00000000-0005-0000-0000-0000FD300000}"/>
    <cellStyle name="Cálculo 2 6 19 5" xfId="15976" xr:uid="{00000000-0005-0000-0000-0000FE300000}"/>
    <cellStyle name="Cálculo 2 6 2" xfId="316" xr:uid="{00000000-0005-0000-0000-0000FF300000}"/>
    <cellStyle name="Cálculo 2 6 2 10" xfId="2008" xr:uid="{00000000-0005-0000-0000-000000310000}"/>
    <cellStyle name="Cálculo 2 6 2 10 2" xfId="11234" xr:uid="{00000000-0005-0000-0000-000001310000}"/>
    <cellStyle name="Cálculo 2 6 2 10 2 2" xfId="33536" xr:uid="{00000000-0005-0000-0000-000002310000}"/>
    <cellStyle name="Cálculo 2 6 2 10 2 3" xfId="38083" xr:uid="{00000000-0005-0000-0000-000003310000}"/>
    <cellStyle name="Cálculo 2 6 2 10 2 4" xfId="20306" xr:uid="{00000000-0005-0000-0000-000004310000}"/>
    <cellStyle name="Cálculo 2 6 2 10 3" xfId="24879" xr:uid="{00000000-0005-0000-0000-000005310000}"/>
    <cellStyle name="Cálculo 2 6 2 10 4" xfId="29815" xr:uid="{00000000-0005-0000-0000-000006310000}"/>
    <cellStyle name="Cálculo 2 6 2 10 5" xfId="15978" xr:uid="{00000000-0005-0000-0000-000007310000}"/>
    <cellStyle name="Cálculo 2 6 2 11" xfId="2009" xr:uid="{00000000-0005-0000-0000-000008310000}"/>
    <cellStyle name="Cálculo 2 6 2 11 2" xfId="11235" xr:uid="{00000000-0005-0000-0000-000009310000}"/>
    <cellStyle name="Cálculo 2 6 2 11 2 2" xfId="33537" xr:uid="{00000000-0005-0000-0000-00000A310000}"/>
    <cellStyle name="Cálculo 2 6 2 11 2 3" xfId="38084" xr:uid="{00000000-0005-0000-0000-00000B310000}"/>
    <cellStyle name="Cálculo 2 6 2 11 2 4" xfId="20307" xr:uid="{00000000-0005-0000-0000-00000C310000}"/>
    <cellStyle name="Cálculo 2 6 2 11 3" xfId="24880" xr:uid="{00000000-0005-0000-0000-00000D310000}"/>
    <cellStyle name="Cálculo 2 6 2 11 4" xfId="29814" xr:uid="{00000000-0005-0000-0000-00000E310000}"/>
    <cellStyle name="Cálculo 2 6 2 11 5" xfId="15979" xr:uid="{00000000-0005-0000-0000-00000F310000}"/>
    <cellStyle name="Cálculo 2 6 2 12" xfId="2010" xr:uid="{00000000-0005-0000-0000-000010310000}"/>
    <cellStyle name="Cálculo 2 6 2 12 2" xfId="11236" xr:uid="{00000000-0005-0000-0000-000011310000}"/>
    <cellStyle name="Cálculo 2 6 2 12 2 2" xfId="33538" xr:uid="{00000000-0005-0000-0000-000012310000}"/>
    <cellStyle name="Cálculo 2 6 2 12 2 3" xfId="38085" xr:uid="{00000000-0005-0000-0000-000013310000}"/>
    <cellStyle name="Cálculo 2 6 2 12 2 4" xfId="20308" xr:uid="{00000000-0005-0000-0000-000014310000}"/>
    <cellStyle name="Cálculo 2 6 2 12 3" xfId="24881" xr:uid="{00000000-0005-0000-0000-000015310000}"/>
    <cellStyle name="Cálculo 2 6 2 12 4" xfId="29813" xr:uid="{00000000-0005-0000-0000-000016310000}"/>
    <cellStyle name="Cálculo 2 6 2 12 5" xfId="15980" xr:uid="{00000000-0005-0000-0000-000017310000}"/>
    <cellStyle name="Cálculo 2 6 2 13" xfId="2011" xr:uid="{00000000-0005-0000-0000-000018310000}"/>
    <cellStyle name="Cálculo 2 6 2 13 2" xfId="11237" xr:uid="{00000000-0005-0000-0000-000019310000}"/>
    <cellStyle name="Cálculo 2 6 2 13 2 2" xfId="33539" xr:uid="{00000000-0005-0000-0000-00001A310000}"/>
    <cellStyle name="Cálculo 2 6 2 13 2 3" xfId="38086" xr:uid="{00000000-0005-0000-0000-00001B310000}"/>
    <cellStyle name="Cálculo 2 6 2 13 2 4" xfId="20309" xr:uid="{00000000-0005-0000-0000-00001C310000}"/>
    <cellStyle name="Cálculo 2 6 2 13 3" xfId="24882" xr:uid="{00000000-0005-0000-0000-00001D310000}"/>
    <cellStyle name="Cálculo 2 6 2 13 4" xfId="29811" xr:uid="{00000000-0005-0000-0000-00001E310000}"/>
    <cellStyle name="Cálculo 2 6 2 13 5" xfId="15981" xr:uid="{00000000-0005-0000-0000-00001F310000}"/>
    <cellStyle name="Cálculo 2 6 2 14" xfId="2012" xr:uid="{00000000-0005-0000-0000-000020310000}"/>
    <cellStyle name="Cálculo 2 6 2 14 2" xfId="11238" xr:uid="{00000000-0005-0000-0000-000021310000}"/>
    <cellStyle name="Cálculo 2 6 2 14 2 2" xfId="33540" xr:uid="{00000000-0005-0000-0000-000022310000}"/>
    <cellStyle name="Cálculo 2 6 2 14 2 3" xfId="38087" xr:uid="{00000000-0005-0000-0000-000023310000}"/>
    <cellStyle name="Cálculo 2 6 2 14 2 4" xfId="20310" xr:uid="{00000000-0005-0000-0000-000024310000}"/>
    <cellStyle name="Cálculo 2 6 2 14 3" xfId="24883" xr:uid="{00000000-0005-0000-0000-000025310000}"/>
    <cellStyle name="Cálculo 2 6 2 14 4" xfId="29810" xr:uid="{00000000-0005-0000-0000-000026310000}"/>
    <cellStyle name="Cálculo 2 6 2 14 5" xfId="15982" xr:uid="{00000000-0005-0000-0000-000027310000}"/>
    <cellStyle name="Cálculo 2 6 2 15" xfId="2013" xr:uid="{00000000-0005-0000-0000-000028310000}"/>
    <cellStyle name="Cálculo 2 6 2 15 2" xfId="11239" xr:uid="{00000000-0005-0000-0000-000029310000}"/>
    <cellStyle name="Cálculo 2 6 2 15 2 2" xfId="33541" xr:uid="{00000000-0005-0000-0000-00002A310000}"/>
    <cellStyle name="Cálculo 2 6 2 15 2 3" xfId="38088" xr:uid="{00000000-0005-0000-0000-00002B310000}"/>
    <cellStyle name="Cálculo 2 6 2 15 2 4" xfId="20311" xr:uid="{00000000-0005-0000-0000-00002C310000}"/>
    <cellStyle name="Cálculo 2 6 2 15 3" xfId="24884" xr:uid="{00000000-0005-0000-0000-00002D310000}"/>
    <cellStyle name="Cálculo 2 6 2 15 4" xfId="29809" xr:uid="{00000000-0005-0000-0000-00002E310000}"/>
    <cellStyle name="Cálculo 2 6 2 15 5" xfId="15983" xr:uid="{00000000-0005-0000-0000-00002F310000}"/>
    <cellStyle name="Cálculo 2 6 2 16" xfId="2014" xr:uid="{00000000-0005-0000-0000-000030310000}"/>
    <cellStyle name="Cálculo 2 6 2 16 2" xfId="11240" xr:uid="{00000000-0005-0000-0000-000031310000}"/>
    <cellStyle name="Cálculo 2 6 2 16 2 2" xfId="33542" xr:uid="{00000000-0005-0000-0000-000032310000}"/>
    <cellStyle name="Cálculo 2 6 2 16 2 3" xfId="38089" xr:uid="{00000000-0005-0000-0000-000033310000}"/>
    <cellStyle name="Cálculo 2 6 2 16 2 4" xfId="20312" xr:uid="{00000000-0005-0000-0000-000034310000}"/>
    <cellStyle name="Cálculo 2 6 2 16 3" xfId="24885" xr:uid="{00000000-0005-0000-0000-000035310000}"/>
    <cellStyle name="Cálculo 2 6 2 16 4" xfId="29808" xr:uid="{00000000-0005-0000-0000-000036310000}"/>
    <cellStyle name="Cálculo 2 6 2 16 5" xfId="15984" xr:uid="{00000000-0005-0000-0000-000037310000}"/>
    <cellStyle name="Cálculo 2 6 2 17" xfId="2015" xr:uid="{00000000-0005-0000-0000-000038310000}"/>
    <cellStyle name="Cálculo 2 6 2 17 2" xfId="11241" xr:uid="{00000000-0005-0000-0000-000039310000}"/>
    <cellStyle name="Cálculo 2 6 2 17 2 2" xfId="33543" xr:uid="{00000000-0005-0000-0000-00003A310000}"/>
    <cellStyle name="Cálculo 2 6 2 17 2 3" xfId="38090" xr:uid="{00000000-0005-0000-0000-00003B310000}"/>
    <cellStyle name="Cálculo 2 6 2 17 2 4" xfId="20313" xr:uid="{00000000-0005-0000-0000-00003C310000}"/>
    <cellStyle name="Cálculo 2 6 2 17 3" xfId="24886" xr:uid="{00000000-0005-0000-0000-00003D310000}"/>
    <cellStyle name="Cálculo 2 6 2 17 4" xfId="29807" xr:uid="{00000000-0005-0000-0000-00003E310000}"/>
    <cellStyle name="Cálculo 2 6 2 17 5" xfId="15985" xr:uid="{00000000-0005-0000-0000-00003F310000}"/>
    <cellStyle name="Cálculo 2 6 2 18" xfId="2016" xr:uid="{00000000-0005-0000-0000-000040310000}"/>
    <cellStyle name="Cálculo 2 6 2 18 2" xfId="11242" xr:uid="{00000000-0005-0000-0000-000041310000}"/>
    <cellStyle name="Cálculo 2 6 2 18 2 2" xfId="33544" xr:uid="{00000000-0005-0000-0000-000042310000}"/>
    <cellStyle name="Cálculo 2 6 2 18 2 3" xfId="38091" xr:uid="{00000000-0005-0000-0000-000043310000}"/>
    <cellStyle name="Cálculo 2 6 2 18 2 4" xfId="20314" xr:uid="{00000000-0005-0000-0000-000044310000}"/>
    <cellStyle name="Cálculo 2 6 2 18 3" xfId="24887" xr:uid="{00000000-0005-0000-0000-000045310000}"/>
    <cellStyle name="Cálculo 2 6 2 18 4" xfId="29806" xr:uid="{00000000-0005-0000-0000-000046310000}"/>
    <cellStyle name="Cálculo 2 6 2 18 5" xfId="15986" xr:uid="{00000000-0005-0000-0000-000047310000}"/>
    <cellStyle name="Cálculo 2 6 2 19" xfId="2017" xr:uid="{00000000-0005-0000-0000-000048310000}"/>
    <cellStyle name="Cálculo 2 6 2 19 2" xfId="11243" xr:uid="{00000000-0005-0000-0000-000049310000}"/>
    <cellStyle name="Cálculo 2 6 2 19 2 2" xfId="33545" xr:uid="{00000000-0005-0000-0000-00004A310000}"/>
    <cellStyle name="Cálculo 2 6 2 19 2 3" xfId="38092" xr:uid="{00000000-0005-0000-0000-00004B310000}"/>
    <cellStyle name="Cálculo 2 6 2 19 2 4" xfId="20315" xr:uid="{00000000-0005-0000-0000-00004C310000}"/>
    <cellStyle name="Cálculo 2 6 2 19 3" xfId="24888" xr:uid="{00000000-0005-0000-0000-00004D310000}"/>
    <cellStyle name="Cálculo 2 6 2 19 4" xfId="29805" xr:uid="{00000000-0005-0000-0000-00004E310000}"/>
    <cellStyle name="Cálculo 2 6 2 19 5" xfId="15987" xr:uid="{00000000-0005-0000-0000-00004F310000}"/>
    <cellStyle name="Cálculo 2 6 2 2" xfId="2018" xr:uid="{00000000-0005-0000-0000-000050310000}"/>
    <cellStyle name="Cálculo 2 6 2 2 2" xfId="11244" xr:uid="{00000000-0005-0000-0000-000051310000}"/>
    <cellStyle name="Cálculo 2 6 2 2 2 2" xfId="33546" xr:uid="{00000000-0005-0000-0000-000052310000}"/>
    <cellStyle name="Cálculo 2 6 2 2 2 3" xfId="38093" xr:uid="{00000000-0005-0000-0000-000053310000}"/>
    <cellStyle name="Cálculo 2 6 2 2 2 4" xfId="20316" xr:uid="{00000000-0005-0000-0000-000054310000}"/>
    <cellStyle name="Cálculo 2 6 2 2 3" xfId="24889" xr:uid="{00000000-0005-0000-0000-000055310000}"/>
    <cellStyle name="Cálculo 2 6 2 2 4" xfId="29804" xr:uid="{00000000-0005-0000-0000-000056310000}"/>
    <cellStyle name="Cálculo 2 6 2 2 5" xfId="15988" xr:uid="{00000000-0005-0000-0000-000057310000}"/>
    <cellStyle name="Cálculo 2 6 2 20" xfId="2019" xr:uid="{00000000-0005-0000-0000-000058310000}"/>
    <cellStyle name="Cálculo 2 6 2 20 2" xfId="11245" xr:uid="{00000000-0005-0000-0000-000059310000}"/>
    <cellStyle name="Cálculo 2 6 2 20 2 2" xfId="33547" xr:uid="{00000000-0005-0000-0000-00005A310000}"/>
    <cellStyle name="Cálculo 2 6 2 20 2 3" xfId="38094" xr:uid="{00000000-0005-0000-0000-00005B310000}"/>
    <cellStyle name="Cálculo 2 6 2 20 2 4" xfId="20317" xr:uid="{00000000-0005-0000-0000-00005C310000}"/>
    <cellStyle name="Cálculo 2 6 2 20 3" xfId="24890" xr:uid="{00000000-0005-0000-0000-00005D310000}"/>
    <cellStyle name="Cálculo 2 6 2 20 4" xfId="29803" xr:uid="{00000000-0005-0000-0000-00005E310000}"/>
    <cellStyle name="Cálculo 2 6 2 20 5" xfId="15989" xr:uid="{00000000-0005-0000-0000-00005F310000}"/>
    <cellStyle name="Cálculo 2 6 2 21" xfId="2020" xr:uid="{00000000-0005-0000-0000-000060310000}"/>
    <cellStyle name="Cálculo 2 6 2 21 2" xfId="11246" xr:uid="{00000000-0005-0000-0000-000061310000}"/>
    <cellStyle name="Cálculo 2 6 2 21 2 2" xfId="33548" xr:uid="{00000000-0005-0000-0000-000062310000}"/>
    <cellStyle name="Cálculo 2 6 2 21 2 3" xfId="38095" xr:uid="{00000000-0005-0000-0000-000063310000}"/>
    <cellStyle name="Cálculo 2 6 2 21 2 4" xfId="20318" xr:uid="{00000000-0005-0000-0000-000064310000}"/>
    <cellStyle name="Cálculo 2 6 2 21 3" xfId="24891" xr:uid="{00000000-0005-0000-0000-000065310000}"/>
    <cellStyle name="Cálculo 2 6 2 21 4" xfId="29802" xr:uid="{00000000-0005-0000-0000-000066310000}"/>
    <cellStyle name="Cálculo 2 6 2 21 5" xfId="15990" xr:uid="{00000000-0005-0000-0000-000067310000}"/>
    <cellStyle name="Cálculo 2 6 2 22" xfId="2021" xr:uid="{00000000-0005-0000-0000-000068310000}"/>
    <cellStyle name="Cálculo 2 6 2 22 2" xfId="11247" xr:uid="{00000000-0005-0000-0000-000069310000}"/>
    <cellStyle name="Cálculo 2 6 2 22 2 2" xfId="33549" xr:uid="{00000000-0005-0000-0000-00006A310000}"/>
    <cellStyle name="Cálculo 2 6 2 22 2 3" xfId="38096" xr:uid="{00000000-0005-0000-0000-00006B310000}"/>
    <cellStyle name="Cálculo 2 6 2 22 2 4" xfId="20319" xr:uid="{00000000-0005-0000-0000-00006C310000}"/>
    <cellStyle name="Cálculo 2 6 2 22 3" xfId="24892" xr:uid="{00000000-0005-0000-0000-00006D310000}"/>
    <cellStyle name="Cálculo 2 6 2 22 4" xfId="29791" xr:uid="{00000000-0005-0000-0000-00006E310000}"/>
    <cellStyle name="Cálculo 2 6 2 22 5" xfId="15991" xr:uid="{00000000-0005-0000-0000-00006F310000}"/>
    <cellStyle name="Cálculo 2 6 2 23" xfId="2022" xr:uid="{00000000-0005-0000-0000-000070310000}"/>
    <cellStyle name="Cálculo 2 6 2 23 2" xfId="11248" xr:uid="{00000000-0005-0000-0000-000071310000}"/>
    <cellStyle name="Cálculo 2 6 2 23 2 2" xfId="33550" xr:uid="{00000000-0005-0000-0000-000072310000}"/>
    <cellStyle name="Cálculo 2 6 2 23 2 3" xfId="38097" xr:uid="{00000000-0005-0000-0000-000073310000}"/>
    <cellStyle name="Cálculo 2 6 2 23 2 4" xfId="20320" xr:uid="{00000000-0005-0000-0000-000074310000}"/>
    <cellStyle name="Cálculo 2 6 2 23 3" xfId="24893" xr:uid="{00000000-0005-0000-0000-000075310000}"/>
    <cellStyle name="Cálculo 2 6 2 23 4" xfId="29800" xr:uid="{00000000-0005-0000-0000-000076310000}"/>
    <cellStyle name="Cálculo 2 6 2 23 5" xfId="15992" xr:uid="{00000000-0005-0000-0000-000077310000}"/>
    <cellStyle name="Cálculo 2 6 2 24" xfId="2023" xr:uid="{00000000-0005-0000-0000-000078310000}"/>
    <cellStyle name="Cálculo 2 6 2 24 2" xfId="11249" xr:uid="{00000000-0005-0000-0000-000079310000}"/>
    <cellStyle name="Cálculo 2 6 2 24 2 2" xfId="33551" xr:uid="{00000000-0005-0000-0000-00007A310000}"/>
    <cellStyle name="Cálculo 2 6 2 24 2 3" xfId="38098" xr:uid="{00000000-0005-0000-0000-00007B310000}"/>
    <cellStyle name="Cálculo 2 6 2 24 2 4" xfId="20321" xr:uid="{00000000-0005-0000-0000-00007C310000}"/>
    <cellStyle name="Cálculo 2 6 2 24 3" xfId="24894" xr:uid="{00000000-0005-0000-0000-00007D310000}"/>
    <cellStyle name="Cálculo 2 6 2 24 4" xfId="29799" xr:uid="{00000000-0005-0000-0000-00007E310000}"/>
    <cellStyle name="Cálculo 2 6 2 24 5" xfId="15993" xr:uid="{00000000-0005-0000-0000-00007F310000}"/>
    <cellStyle name="Cálculo 2 6 2 25" xfId="2024" xr:uid="{00000000-0005-0000-0000-000080310000}"/>
    <cellStyle name="Cálculo 2 6 2 25 2" xfId="11250" xr:uid="{00000000-0005-0000-0000-000081310000}"/>
    <cellStyle name="Cálculo 2 6 2 25 2 2" xfId="33552" xr:uid="{00000000-0005-0000-0000-000082310000}"/>
    <cellStyle name="Cálculo 2 6 2 25 2 3" xfId="38099" xr:uid="{00000000-0005-0000-0000-000083310000}"/>
    <cellStyle name="Cálculo 2 6 2 25 2 4" xfId="20322" xr:uid="{00000000-0005-0000-0000-000084310000}"/>
    <cellStyle name="Cálculo 2 6 2 25 3" xfId="24895" xr:uid="{00000000-0005-0000-0000-000085310000}"/>
    <cellStyle name="Cálculo 2 6 2 25 4" xfId="29798" xr:uid="{00000000-0005-0000-0000-000086310000}"/>
    <cellStyle name="Cálculo 2 6 2 25 5" xfId="15994" xr:uid="{00000000-0005-0000-0000-000087310000}"/>
    <cellStyle name="Cálculo 2 6 2 26" xfId="2025" xr:uid="{00000000-0005-0000-0000-000088310000}"/>
    <cellStyle name="Cálculo 2 6 2 26 2" xfId="11251" xr:uid="{00000000-0005-0000-0000-000089310000}"/>
    <cellStyle name="Cálculo 2 6 2 26 2 2" xfId="33553" xr:uid="{00000000-0005-0000-0000-00008A310000}"/>
    <cellStyle name="Cálculo 2 6 2 26 2 3" xfId="38100" xr:uid="{00000000-0005-0000-0000-00008B310000}"/>
    <cellStyle name="Cálculo 2 6 2 26 2 4" xfId="20323" xr:uid="{00000000-0005-0000-0000-00008C310000}"/>
    <cellStyle name="Cálculo 2 6 2 26 3" xfId="24896" xr:uid="{00000000-0005-0000-0000-00008D310000}"/>
    <cellStyle name="Cálculo 2 6 2 26 4" xfId="29797" xr:uid="{00000000-0005-0000-0000-00008E310000}"/>
    <cellStyle name="Cálculo 2 6 2 26 5" xfId="15995" xr:uid="{00000000-0005-0000-0000-00008F310000}"/>
    <cellStyle name="Cálculo 2 6 2 27" xfId="2026" xr:uid="{00000000-0005-0000-0000-000090310000}"/>
    <cellStyle name="Cálculo 2 6 2 27 2" xfId="11252" xr:uid="{00000000-0005-0000-0000-000091310000}"/>
    <cellStyle name="Cálculo 2 6 2 27 2 2" xfId="33554" xr:uid="{00000000-0005-0000-0000-000092310000}"/>
    <cellStyle name="Cálculo 2 6 2 27 2 3" xfId="38101" xr:uid="{00000000-0005-0000-0000-000093310000}"/>
    <cellStyle name="Cálculo 2 6 2 27 2 4" xfId="20324" xr:uid="{00000000-0005-0000-0000-000094310000}"/>
    <cellStyle name="Cálculo 2 6 2 27 3" xfId="24897" xr:uid="{00000000-0005-0000-0000-000095310000}"/>
    <cellStyle name="Cálculo 2 6 2 27 4" xfId="29796" xr:uid="{00000000-0005-0000-0000-000096310000}"/>
    <cellStyle name="Cálculo 2 6 2 27 5" xfId="15996" xr:uid="{00000000-0005-0000-0000-000097310000}"/>
    <cellStyle name="Cálculo 2 6 2 28" xfId="2027" xr:uid="{00000000-0005-0000-0000-000098310000}"/>
    <cellStyle name="Cálculo 2 6 2 28 2" xfId="11253" xr:uid="{00000000-0005-0000-0000-000099310000}"/>
    <cellStyle name="Cálculo 2 6 2 28 2 2" xfId="33555" xr:uid="{00000000-0005-0000-0000-00009A310000}"/>
    <cellStyle name="Cálculo 2 6 2 28 2 3" xfId="38102" xr:uid="{00000000-0005-0000-0000-00009B310000}"/>
    <cellStyle name="Cálculo 2 6 2 28 2 4" xfId="20325" xr:uid="{00000000-0005-0000-0000-00009C310000}"/>
    <cellStyle name="Cálculo 2 6 2 28 3" xfId="24898" xr:uid="{00000000-0005-0000-0000-00009D310000}"/>
    <cellStyle name="Cálculo 2 6 2 28 4" xfId="29795" xr:uid="{00000000-0005-0000-0000-00009E310000}"/>
    <cellStyle name="Cálculo 2 6 2 28 5" xfId="15997" xr:uid="{00000000-0005-0000-0000-00009F310000}"/>
    <cellStyle name="Cálculo 2 6 2 29" xfId="2028" xr:uid="{00000000-0005-0000-0000-0000A0310000}"/>
    <cellStyle name="Cálculo 2 6 2 29 2" xfId="11254" xr:uid="{00000000-0005-0000-0000-0000A1310000}"/>
    <cellStyle name="Cálculo 2 6 2 29 2 2" xfId="33556" xr:uid="{00000000-0005-0000-0000-0000A2310000}"/>
    <cellStyle name="Cálculo 2 6 2 29 2 3" xfId="38103" xr:uid="{00000000-0005-0000-0000-0000A3310000}"/>
    <cellStyle name="Cálculo 2 6 2 29 2 4" xfId="20326" xr:uid="{00000000-0005-0000-0000-0000A4310000}"/>
    <cellStyle name="Cálculo 2 6 2 29 3" xfId="24899" xr:uid="{00000000-0005-0000-0000-0000A5310000}"/>
    <cellStyle name="Cálculo 2 6 2 29 4" xfId="29794" xr:uid="{00000000-0005-0000-0000-0000A6310000}"/>
    <cellStyle name="Cálculo 2 6 2 29 5" xfId="15998" xr:uid="{00000000-0005-0000-0000-0000A7310000}"/>
    <cellStyle name="Cálculo 2 6 2 3" xfId="2029" xr:uid="{00000000-0005-0000-0000-0000A8310000}"/>
    <cellStyle name="Cálculo 2 6 2 3 2" xfId="11255" xr:uid="{00000000-0005-0000-0000-0000A9310000}"/>
    <cellStyle name="Cálculo 2 6 2 3 2 2" xfId="33557" xr:uid="{00000000-0005-0000-0000-0000AA310000}"/>
    <cellStyle name="Cálculo 2 6 2 3 2 3" xfId="38104" xr:uid="{00000000-0005-0000-0000-0000AB310000}"/>
    <cellStyle name="Cálculo 2 6 2 3 2 4" xfId="20327" xr:uid="{00000000-0005-0000-0000-0000AC310000}"/>
    <cellStyle name="Cálculo 2 6 2 3 3" xfId="24900" xr:uid="{00000000-0005-0000-0000-0000AD310000}"/>
    <cellStyle name="Cálculo 2 6 2 3 4" xfId="29793" xr:uid="{00000000-0005-0000-0000-0000AE310000}"/>
    <cellStyle name="Cálculo 2 6 2 3 5" xfId="15999" xr:uid="{00000000-0005-0000-0000-0000AF310000}"/>
    <cellStyle name="Cálculo 2 6 2 30" xfId="2030" xr:uid="{00000000-0005-0000-0000-0000B0310000}"/>
    <cellStyle name="Cálculo 2 6 2 30 2" xfId="11256" xr:uid="{00000000-0005-0000-0000-0000B1310000}"/>
    <cellStyle name="Cálculo 2 6 2 30 2 2" xfId="33558" xr:uid="{00000000-0005-0000-0000-0000B2310000}"/>
    <cellStyle name="Cálculo 2 6 2 30 2 3" xfId="38105" xr:uid="{00000000-0005-0000-0000-0000B3310000}"/>
    <cellStyle name="Cálculo 2 6 2 30 2 4" xfId="20328" xr:uid="{00000000-0005-0000-0000-0000B4310000}"/>
    <cellStyle name="Cálculo 2 6 2 30 3" xfId="24901" xr:uid="{00000000-0005-0000-0000-0000B5310000}"/>
    <cellStyle name="Cálculo 2 6 2 30 4" xfId="29792" xr:uid="{00000000-0005-0000-0000-0000B6310000}"/>
    <cellStyle name="Cálculo 2 6 2 30 5" xfId="16000" xr:uid="{00000000-0005-0000-0000-0000B7310000}"/>
    <cellStyle name="Cálculo 2 6 2 31" xfId="2031" xr:uid="{00000000-0005-0000-0000-0000B8310000}"/>
    <cellStyle name="Cálculo 2 6 2 31 2" xfId="11257" xr:uid="{00000000-0005-0000-0000-0000B9310000}"/>
    <cellStyle name="Cálculo 2 6 2 31 2 2" xfId="33559" xr:uid="{00000000-0005-0000-0000-0000BA310000}"/>
    <cellStyle name="Cálculo 2 6 2 31 2 3" xfId="38106" xr:uid="{00000000-0005-0000-0000-0000BB310000}"/>
    <cellStyle name="Cálculo 2 6 2 31 2 4" xfId="20329" xr:uid="{00000000-0005-0000-0000-0000BC310000}"/>
    <cellStyle name="Cálculo 2 6 2 31 3" xfId="24902" xr:uid="{00000000-0005-0000-0000-0000BD310000}"/>
    <cellStyle name="Cálculo 2 6 2 31 4" xfId="29789" xr:uid="{00000000-0005-0000-0000-0000BE310000}"/>
    <cellStyle name="Cálculo 2 6 2 31 5" xfId="16001" xr:uid="{00000000-0005-0000-0000-0000BF310000}"/>
    <cellStyle name="Cálculo 2 6 2 32" xfId="2032" xr:uid="{00000000-0005-0000-0000-0000C0310000}"/>
    <cellStyle name="Cálculo 2 6 2 32 2" xfId="11258" xr:uid="{00000000-0005-0000-0000-0000C1310000}"/>
    <cellStyle name="Cálculo 2 6 2 32 2 2" xfId="33560" xr:uid="{00000000-0005-0000-0000-0000C2310000}"/>
    <cellStyle name="Cálculo 2 6 2 32 2 3" xfId="38107" xr:uid="{00000000-0005-0000-0000-0000C3310000}"/>
    <cellStyle name="Cálculo 2 6 2 32 2 4" xfId="20330" xr:uid="{00000000-0005-0000-0000-0000C4310000}"/>
    <cellStyle name="Cálculo 2 6 2 32 3" xfId="24903" xr:uid="{00000000-0005-0000-0000-0000C5310000}"/>
    <cellStyle name="Cálculo 2 6 2 32 4" xfId="29790" xr:uid="{00000000-0005-0000-0000-0000C6310000}"/>
    <cellStyle name="Cálculo 2 6 2 32 5" xfId="16002" xr:uid="{00000000-0005-0000-0000-0000C7310000}"/>
    <cellStyle name="Cálculo 2 6 2 33" xfId="2033" xr:uid="{00000000-0005-0000-0000-0000C8310000}"/>
    <cellStyle name="Cálculo 2 6 2 33 2" xfId="11259" xr:uid="{00000000-0005-0000-0000-0000C9310000}"/>
    <cellStyle name="Cálculo 2 6 2 33 2 2" xfId="33561" xr:uid="{00000000-0005-0000-0000-0000CA310000}"/>
    <cellStyle name="Cálculo 2 6 2 33 2 3" xfId="38108" xr:uid="{00000000-0005-0000-0000-0000CB310000}"/>
    <cellStyle name="Cálculo 2 6 2 33 2 4" xfId="20331" xr:uid="{00000000-0005-0000-0000-0000CC310000}"/>
    <cellStyle name="Cálculo 2 6 2 33 3" xfId="24904" xr:uid="{00000000-0005-0000-0000-0000CD310000}"/>
    <cellStyle name="Cálculo 2 6 2 33 4" xfId="14083" xr:uid="{00000000-0005-0000-0000-0000CE310000}"/>
    <cellStyle name="Cálculo 2 6 2 33 5" xfId="16003" xr:uid="{00000000-0005-0000-0000-0000CF310000}"/>
    <cellStyle name="Cálculo 2 6 2 34" xfId="2034" xr:uid="{00000000-0005-0000-0000-0000D0310000}"/>
    <cellStyle name="Cálculo 2 6 2 34 2" xfId="11260" xr:uid="{00000000-0005-0000-0000-0000D1310000}"/>
    <cellStyle name="Cálculo 2 6 2 34 2 2" xfId="33562" xr:uid="{00000000-0005-0000-0000-0000D2310000}"/>
    <cellStyle name="Cálculo 2 6 2 34 2 3" xfId="38109" xr:uid="{00000000-0005-0000-0000-0000D3310000}"/>
    <cellStyle name="Cálculo 2 6 2 34 2 4" xfId="20332" xr:uid="{00000000-0005-0000-0000-0000D4310000}"/>
    <cellStyle name="Cálculo 2 6 2 34 3" xfId="24905" xr:uid="{00000000-0005-0000-0000-0000D5310000}"/>
    <cellStyle name="Cálculo 2 6 2 34 4" xfId="14125" xr:uid="{00000000-0005-0000-0000-0000D6310000}"/>
    <cellStyle name="Cálculo 2 6 2 34 5" xfId="16004" xr:uid="{00000000-0005-0000-0000-0000D7310000}"/>
    <cellStyle name="Cálculo 2 6 2 35" xfId="2035" xr:uid="{00000000-0005-0000-0000-0000D8310000}"/>
    <cellStyle name="Cálculo 2 6 2 35 2" xfId="11261" xr:uid="{00000000-0005-0000-0000-0000D9310000}"/>
    <cellStyle name="Cálculo 2 6 2 35 2 2" xfId="33563" xr:uid="{00000000-0005-0000-0000-0000DA310000}"/>
    <cellStyle name="Cálculo 2 6 2 35 2 3" xfId="38110" xr:uid="{00000000-0005-0000-0000-0000DB310000}"/>
    <cellStyle name="Cálculo 2 6 2 35 2 4" xfId="20333" xr:uid="{00000000-0005-0000-0000-0000DC310000}"/>
    <cellStyle name="Cálculo 2 6 2 35 3" xfId="24906" xr:uid="{00000000-0005-0000-0000-0000DD310000}"/>
    <cellStyle name="Cálculo 2 6 2 35 4" xfId="14043" xr:uid="{00000000-0005-0000-0000-0000DE310000}"/>
    <cellStyle name="Cálculo 2 6 2 35 5" xfId="16005" xr:uid="{00000000-0005-0000-0000-0000DF310000}"/>
    <cellStyle name="Cálculo 2 6 2 36" xfId="2036" xr:uid="{00000000-0005-0000-0000-0000E0310000}"/>
    <cellStyle name="Cálculo 2 6 2 36 2" xfId="11262" xr:uid="{00000000-0005-0000-0000-0000E1310000}"/>
    <cellStyle name="Cálculo 2 6 2 36 2 2" xfId="33564" xr:uid="{00000000-0005-0000-0000-0000E2310000}"/>
    <cellStyle name="Cálculo 2 6 2 36 2 3" xfId="38111" xr:uid="{00000000-0005-0000-0000-0000E3310000}"/>
    <cellStyle name="Cálculo 2 6 2 36 2 4" xfId="20334" xr:uid="{00000000-0005-0000-0000-0000E4310000}"/>
    <cellStyle name="Cálculo 2 6 2 36 3" xfId="24907" xr:uid="{00000000-0005-0000-0000-0000E5310000}"/>
    <cellStyle name="Cálculo 2 6 2 36 4" xfId="29788" xr:uid="{00000000-0005-0000-0000-0000E6310000}"/>
    <cellStyle name="Cálculo 2 6 2 36 5" xfId="16006" xr:uid="{00000000-0005-0000-0000-0000E7310000}"/>
    <cellStyle name="Cálculo 2 6 2 37" xfId="2037" xr:uid="{00000000-0005-0000-0000-0000E8310000}"/>
    <cellStyle name="Cálculo 2 6 2 37 2" xfId="11263" xr:uid="{00000000-0005-0000-0000-0000E9310000}"/>
    <cellStyle name="Cálculo 2 6 2 37 2 2" xfId="33565" xr:uid="{00000000-0005-0000-0000-0000EA310000}"/>
    <cellStyle name="Cálculo 2 6 2 37 2 3" xfId="38112" xr:uid="{00000000-0005-0000-0000-0000EB310000}"/>
    <cellStyle name="Cálculo 2 6 2 37 2 4" xfId="20335" xr:uid="{00000000-0005-0000-0000-0000EC310000}"/>
    <cellStyle name="Cálculo 2 6 2 37 3" xfId="24908" xr:uid="{00000000-0005-0000-0000-0000ED310000}"/>
    <cellStyle name="Cálculo 2 6 2 37 4" xfId="14080" xr:uid="{00000000-0005-0000-0000-0000EE310000}"/>
    <cellStyle name="Cálculo 2 6 2 37 5" xfId="16007" xr:uid="{00000000-0005-0000-0000-0000EF310000}"/>
    <cellStyle name="Cálculo 2 6 2 38" xfId="2038" xr:uid="{00000000-0005-0000-0000-0000F0310000}"/>
    <cellStyle name="Cálculo 2 6 2 38 2" xfId="11264" xr:uid="{00000000-0005-0000-0000-0000F1310000}"/>
    <cellStyle name="Cálculo 2 6 2 38 2 2" xfId="33566" xr:uid="{00000000-0005-0000-0000-0000F2310000}"/>
    <cellStyle name="Cálculo 2 6 2 38 2 3" xfId="38113" xr:uid="{00000000-0005-0000-0000-0000F3310000}"/>
    <cellStyle name="Cálculo 2 6 2 38 2 4" xfId="20336" xr:uid="{00000000-0005-0000-0000-0000F4310000}"/>
    <cellStyle name="Cálculo 2 6 2 38 3" xfId="24909" xr:uid="{00000000-0005-0000-0000-0000F5310000}"/>
    <cellStyle name="Cálculo 2 6 2 38 4" xfId="29787" xr:uid="{00000000-0005-0000-0000-0000F6310000}"/>
    <cellStyle name="Cálculo 2 6 2 38 5" xfId="16008" xr:uid="{00000000-0005-0000-0000-0000F7310000}"/>
    <cellStyle name="Cálculo 2 6 2 39" xfId="2007" xr:uid="{00000000-0005-0000-0000-0000F8310000}"/>
    <cellStyle name="Cálculo 2 6 2 39 2" xfId="11233" xr:uid="{00000000-0005-0000-0000-0000F9310000}"/>
    <cellStyle name="Cálculo 2 6 2 39 2 2" xfId="33535" xr:uid="{00000000-0005-0000-0000-0000FA310000}"/>
    <cellStyle name="Cálculo 2 6 2 39 2 3" xfId="38082" xr:uid="{00000000-0005-0000-0000-0000FB310000}"/>
    <cellStyle name="Cálculo 2 6 2 39 2 4" xfId="20305" xr:uid="{00000000-0005-0000-0000-0000FC310000}"/>
    <cellStyle name="Cálculo 2 6 2 39 3" xfId="24878" xr:uid="{00000000-0005-0000-0000-0000FD310000}"/>
    <cellStyle name="Cálculo 2 6 2 39 4" xfId="29816" xr:uid="{00000000-0005-0000-0000-0000FE310000}"/>
    <cellStyle name="Cálculo 2 6 2 39 5" xfId="15977" xr:uid="{00000000-0005-0000-0000-0000FF310000}"/>
    <cellStyle name="Cálculo 2 6 2 4" xfId="2039" xr:uid="{00000000-0005-0000-0000-000000320000}"/>
    <cellStyle name="Cálculo 2 6 2 4 2" xfId="11265" xr:uid="{00000000-0005-0000-0000-000001320000}"/>
    <cellStyle name="Cálculo 2 6 2 4 2 2" xfId="33567" xr:uid="{00000000-0005-0000-0000-000002320000}"/>
    <cellStyle name="Cálculo 2 6 2 4 2 3" xfId="38114" xr:uid="{00000000-0005-0000-0000-000003320000}"/>
    <cellStyle name="Cálculo 2 6 2 4 2 4" xfId="20337" xr:uid="{00000000-0005-0000-0000-000004320000}"/>
    <cellStyle name="Cálculo 2 6 2 4 3" xfId="24910" xr:uid="{00000000-0005-0000-0000-000005320000}"/>
    <cellStyle name="Cálculo 2 6 2 4 4" xfId="29786" xr:uid="{00000000-0005-0000-0000-000006320000}"/>
    <cellStyle name="Cálculo 2 6 2 4 5" xfId="16009" xr:uid="{00000000-0005-0000-0000-000007320000}"/>
    <cellStyle name="Cálculo 2 6 2 40" xfId="9625" xr:uid="{00000000-0005-0000-0000-000008320000}"/>
    <cellStyle name="Cálculo 2 6 2 40 2" xfId="13912" xr:uid="{00000000-0005-0000-0000-000009320000}"/>
    <cellStyle name="Cálculo 2 6 2 40 2 2" xfId="36214" xr:uid="{00000000-0005-0000-0000-00000A320000}"/>
    <cellStyle name="Cálculo 2 6 2 40 2 3" xfId="40761" xr:uid="{00000000-0005-0000-0000-00000B320000}"/>
    <cellStyle name="Cálculo 2 6 2 40 2 4" xfId="22984" xr:uid="{00000000-0005-0000-0000-00000C320000}"/>
    <cellStyle name="Cálculo 2 6 2 40 3" xfId="31927" xr:uid="{00000000-0005-0000-0000-00000D320000}"/>
    <cellStyle name="Cálculo 2 6 2 40 4" xfId="36474" xr:uid="{00000000-0005-0000-0000-00000E320000}"/>
    <cellStyle name="Cálculo 2 6 2 40 5" xfId="18697" xr:uid="{00000000-0005-0000-0000-00000F320000}"/>
    <cellStyle name="Cálculo 2 6 2 41" xfId="477" xr:uid="{00000000-0005-0000-0000-000010320000}"/>
    <cellStyle name="Cálculo 2 6 2 41 2" xfId="23348" xr:uid="{00000000-0005-0000-0000-000011320000}"/>
    <cellStyle name="Cálculo 2 6 2 41 3" xfId="31339" xr:uid="{00000000-0005-0000-0000-000012320000}"/>
    <cellStyle name="Cálculo 2 6 2 41 4" xfId="14447" xr:uid="{00000000-0005-0000-0000-000013320000}"/>
    <cellStyle name="Cálculo 2 6 2 42" xfId="23187" xr:uid="{00000000-0005-0000-0000-000014320000}"/>
    <cellStyle name="Cálculo 2 6 2 43" xfId="31499" xr:uid="{00000000-0005-0000-0000-000015320000}"/>
    <cellStyle name="Cálculo 2 6 2 44" xfId="14286" xr:uid="{00000000-0005-0000-0000-000016320000}"/>
    <cellStyle name="Cálculo 2 6 2 5" xfId="2040" xr:uid="{00000000-0005-0000-0000-000017320000}"/>
    <cellStyle name="Cálculo 2 6 2 5 2" xfId="11266" xr:uid="{00000000-0005-0000-0000-000018320000}"/>
    <cellStyle name="Cálculo 2 6 2 5 2 2" xfId="33568" xr:uid="{00000000-0005-0000-0000-000019320000}"/>
    <cellStyle name="Cálculo 2 6 2 5 2 3" xfId="38115" xr:uid="{00000000-0005-0000-0000-00001A320000}"/>
    <cellStyle name="Cálculo 2 6 2 5 2 4" xfId="20338" xr:uid="{00000000-0005-0000-0000-00001B320000}"/>
    <cellStyle name="Cálculo 2 6 2 5 3" xfId="24911" xr:uid="{00000000-0005-0000-0000-00001C320000}"/>
    <cellStyle name="Cálculo 2 6 2 5 4" xfId="29785" xr:uid="{00000000-0005-0000-0000-00001D320000}"/>
    <cellStyle name="Cálculo 2 6 2 5 5" xfId="16010" xr:uid="{00000000-0005-0000-0000-00001E320000}"/>
    <cellStyle name="Cálculo 2 6 2 6" xfId="2041" xr:uid="{00000000-0005-0000-0000-00001F320000}"/>
    <cellStyle name="Cálculo 2 6 2 6 2" xfId="11267" xr:uid="{00000000-0005-0000-0000-000020320000}"/>
    <cellStyle name="Cálculo 2 6 2 6 2 2" xfId="33569" xr:uid="{00000000-0005-0000-0000-000021320000}"/>
    <cellStyle name="Cálculo 2 6 2 6 2 3" xfId="38116" xr:uid="{00000000-0005-0000-0000-000022320000}"/>
    <cellStyle name="Cálculo 2 6 2 6 2 4" xfId="20339" xr:uid="{00000000-0005-0000-0000-000023320000}"/>
    <cellStyle name="Cálculo 2 6 2 6 3" xfId="24912" xr:uid="{00000000-0005-0000-0000-000024320000}"/>
    <cellStyle name="Cálculo 2 6 2 6 4" xfId="29784" xr:uid="{00000000-0005-0000-0000-000025320000}"/>
    <cellStyle name="Cálculo 2 6 2 6 5" xfId="16011" xr:uid="{00000000-0005-0000-0000-000026320000}"/>
    <cellStyle name="Cálculo 2 6 2 7" xfId="2042" xr:uid="{00000000-0005-0000-0000-000027320000}"/>
    <cellStyle name="Cálculo 2 6 2 7 2" xfId="11268" xr:uid="{00000000-0005-0000-0000-000028320000}"/>
    <cellStyle name="Cálculo 2 6 2 7 2 2" xfId="33570" xr:uid="{00000000-0005-0000-0000-000029320000}"/>
    <cellStyle name="Cálculo 2 6 2 7 2 3" xfId="38117" xr:uid="{00000000-0005-0000-0000-00002A320000}"/>
    <cellStyle name="Cálculo 2 6 2 7 2 4" xfId="20340" xr:uid="{00000000-0005-0000-0000-00002B320000}"/>
    <cellStyle name="Cálculo 2 6 2 7 3" xfId="24913" xr:uid="{00000000-0005-0000-0000-00002C320000}"/>
    <cellStyle name="Cálculo 2 6 2 7 4" xfId="29783" xr:uid="{00000000-0005-0000-0000-00002D320000}"/>
    <cellStyle name="Cálculo 2 6 2 7 5" xfId="16012" xr:uid="{00000000-0005-0000-0000-00002E320000}"/>
    <cellStyle name="Cálculo 2 6 2 8" xfId="2043" xr:uid="{00000000-0005-0000-0000-00002F320000}"/>
    <cellStyle name="Cálculo 2 6 2 8 2" xfId="11269" xr:uid="{00000000-0005-0000-0000-000030320000}"/>
    <cellStyle name="Cálculo 2 6 2 8 2 2" xfId="33571" xr:uid="{00000000-0005-0000-0000-000031320000}"/>
    <cellStyle name="Cálculo 2 6 2 8 2 3" xfId="38118" xr:uid="{00000000-0005-0000-0000-000032320000}"/>
    <cellStyle name="Cálculo 2 6 2 8 2 4" xfId="20341" xr:uid="{00000000-0005-0000-0000-000033320000}"/>
    <cellStyle name="Cálculo 2 6 2 8 3" xfId="24914" xr:uid="{00000000-0005-0000-0000-000034320000}"/>
    <cellStyle name="Cálculo 2 6 2 8 4" xfId="29782" xr:uid="{00000000-0005-0000-0000-000035320000}"/>
    <cellStyle name="Cálculo 2 6 2 8 5" xfId="16013" xr:uid="{00000000-0005-0000-0000-000036320000}"/>
    <cellStyle name="Cálculo 2 6 2 9" xfId="2044" xr:uid="{00000000-0005-0000-0000-000037320000}"/>
    <cellStyle name="Cálculo 2 6 2 9 2" xfId="11270" xr:uid="{00000000-0005-0000-0000-000038320000}"/>
    <cellStyle name="Cálculo 2 6 2 9 2 2" xfId="33572" xr:uid="{00000000-0005-0000-0000-000039320000}"/>
    <cellStyle name="Cálculo 2 6 2 9 2 3" xfId="38119" xr:uid="{00000000-0005-0000-0000-00003A320000}"/>
    <cellStyle name="Cálculo 2 6 2 9 2 4" xfId="20342" xr:uid="{00000000-0005-0000-0000-00003B320000}"/>
    <cellStyle name="Cálculo 2 6 2 9 3" xfId="24915" xr:uid="{00000000-0005-0000-0000-00003C320000}"/>
    <cellStyle name="Cálculo 2 6 2 9 4" xfId="29781" xr:uid="{00000000-0005-0000-0000-00003D320000}"/>
    <cellStyle name="Cálculo 2 6 2 9 5" xfId="16014" xr:uid="{00000000-0005-0000-0000-00003E320000}"/>
    <cellStyle name="Cálculo 2 6 20" xfId="2045" xr:uid="{00000000-0005-0000-0000-00003F320000}"/>
    <cellStyle name="Cálculo 2 6 20 2" xfId="11271" xr:uid="{00000000-0005-0000-0000-000040320000}"/>
    <cellStyle name="Cálculo 2 6 20 2 2" xfId="33573" xr:uid="{00000000-0005-0000-0000-000041320000}"/>
    <cellStyle name="Cálculo 2 6 20 2 3" xfId="38120" xr:uid="{00000000-0005-0000-0000-000042320000}"/>
    <cellStyle name="Cálculo 2 6 20 2 4" xfId="20343" xr:uid="{00000000-0005-0000-0000-000043320000}"/>
    <cellStyle name="Cálculo 2 6 20 3" xfId="24916" xr:uid="{00000000-0005-0000-0000-000044320000}"/>
    <cellStyle name="Cálculo 2 6 20 4" xfId="29780" xr:uid="{00000000-0005-0000-0000-000045320000}"/>
    <cellStyle name="Cálculo 2 6 20 5" xfId="16015" xr:uid="{00000000-0005-0000-0000-000046320000}"/>
    <cellStyle name="Cálculo 2 6 21" xfId="2046" xr:uid="{00000000-0005-0000-0000-000047320000}"/>
    <cellStyle name="Cálculo 2 6 21 2" xfId="11272" xr:uid="{00000000-0005-0000-0000-000048320000}"/>
    <cellStyle name="Cálculo 2 6 21 2 2" xfId="33574" xr:uid="{00000000-0005-0000-0000-000049320000}"/>
    <cellStyle name="Cálculo 2 6 21 2 3" xfId="38121" xr:uid="{00000000-0005-0000-0000-00004A320000}"/>
    <cellStyle name="Cálculo 2 6 21 2 4" xfId="20344" xr:uid="{00000000-0005-0000-0000-00004B320000}"/>
    <cellStyle name="Cálculo 2 6 21 3" xfId="24917" xr:uid="{00000000-0005-0000-0000-00004C320000}"/>
    <cellStyle name="Cálculo 2 6 21 4" xfId="29779" xr:uid="{00000000-0005-0000-0000-00004D320000}"/>
    <cellStyle name="Cálculo 2 6 21 5" xfId="16016" xr:uid="{00000000-0005-0000-0000-00004E320000}"/>
    <cellStyle name="Cálculo 2 6 22" xfId="2047" xr:uid="{00000000-0005-0000-0000-00004F320000}"/>
    <cellStyle name="Cálculo 2 6 22 2" xfId="11273" xr:uid="{00000000-0005-0000-0000-000050320000}"/>
    <cellStyle name="Cálculo 2 6 22 2 2" xfId="33575" xr:uid="{00000000-0005-0000-0000-000051320000}"/>
    <cellStyle name="Cálculo 2 6 22 2 3" xfId="38122" xr:uid="{00000000-0005-0000-0000-000052320000}"/>
    <cellStyle name="Cálculo 2 6 22 2 4" xfId="20345" xr:uid="{00000000-0005-0000-0000-000053320000}"/>
    <cellStyle name="Cálculo 2 6 22 3" xfId="24918" xr:uid="{00000000-0005-0000-0000-000054320000}"/>
    <cellStyle name="Cálculo 2 6 22 4" xfId="29747" xr:uid="{00000000-0005-0000-0000-000055320000}"/>
    <cellStyle name="Cálculo 2 6 22 5" xfId="16017" xr:uid="{00000000-0005-0000-0000-000056320000}"/>
    <cellStyle name="Cálculo 2 6 23" xfId="2048" xr:uid="{00000000-0005-0000-0000-000057320000}"/>
    <cellStyle name="Cálculo 2 6 23 2" xfId="11274" xr:uid="{00000000-0005-0000-0000-000058320000}"/>
    <cellStyle name="Cálculo 2 6 23 2 2" xfId="33576" xr:uid="{00000000-0005-0000-0000-000059320000}"/>
    <cellStyle name="Cálculo 2 6 23 2 3" xfId="38123" xr:uid="{00000000-0005-0000-0000-00005A320000}"/>
    <cellStyle name="Cálculo 2 6 23 2 4" xfId="20346" xr:uid="{00000000-0005-0000-0000-00005B320000}"/>
    <cellStyle name="Cálculo 2 6 23 3" xfId="24919" xr:uid="{00000000-0005-0000-0000-00005C320000}"/>
    <cellStyle name="Cálculo 2 6 23 4" xfId="29778" xr:uid="{00000000-0005-0000-0000-00005D320000}"/>
    <cellStyle name="Cálculo 2 6 23 5" xfId="16018" xr:uid="{00000000-0005-0000-0000-00005E320000}"/>
    <cellStyle name="Cálculo 2 6 24" xfId="2049" xr:uid="{00000000-0005-0000-0000-00005F320000}"/>
    <cellStyle name="Cálculo 2 6 24 2" xfId="11275" xr:uid="{00000000-0005-0000-0000-000060320000}"/>
    <cellStyle name="Cálculo 2 6 24 2 2" xfId="33577" xr:uid="{00000000-0005-0000-0000-000061320000}"/>
    <cellStyle name="Cálculo 2 6 24 2 3" xfId="38124" xr:uid="{00000000-0005-0000-0000-000062320000}"/>
    <cellStyle name="Cálculo 2 6 24 2 4" xfId="20347" xr:uid="{00000000-0005-0000-0000-000063320000}"/>
    <cellStyle name="Cálculo 2 6 24 3" xfId="24920" xr:uid="{00000000-0005-0000-0000-000064320000}"/>
    <cellStyle name="Cálculo 2 6 24 4" xfId="29777" xr:uid="{00000000-0005-0000-0000-000065320000}"/>
    <cellStyle name="Cálculo 2 6 24 5" xfId="16019" xr:uid="{00000000-0005-0000-0000-000066320000}"/>
    <cellStyle name="Cálculo 2 6 25" xfId="2050" xr:uid="{00000000-0005-0000-0000-000067320000}"/>
    <cellStyle name="Cálculo 2 6 25 2" xfId="11276" xr:uid="{00000000-0005-0000-0000-000068320000}"/>
    <cellStyle name="Cálculo 2 6 25 2 2" xfId="33578" xr:uid="{00000000-0005-0000-0000-000069320000}"/>
    <cellStyle name="Cálculo 2 6 25 2 3" xfId="38125" xr:uid="{00000000-0005-0000-0000-00006A320000}"/>
    <cellStyle name="Cálculo 2 6 25 2 4" xfId="20348" xr:uid="{00000000-0005-0000-0000-00006B320000}"/>
    <cellStyle name="Cálculo 2 6 25 3" xfId="24921" xr:uid="{00000000-0005-0000-0000-00006C320000}"/>
    <cellStyle name="Cálculo 2 6 25 4" xfId="29776" xr:uid="{00000000-0005-0000-0000-00006D320000}"/>
    <cellStyle name="Cálculo 2 6 25 5" xfId="16020" xr:uid="{00000000-0005-0000-0000-00006E320000}"/>
    <cellStyle name="Cálculo 2 6 26" xfId="2051" xr:uid="{00000000-0005-0000-0000-00006F320000}"/>
    <cellStyle name="Cálculo 2 6 26 2" xfId="11277" xr:uid="{00000000-0005-0000-0000-000070320000}"/>
    <cellStyle name="Cálculo 2 6 26 2 2" xfId="33579" xr:uid="{00000000-0005-0000-0000-000071320000}"/>
    <cellStyle name="Cálculo 2 6 26 2 3" xfId="38126" xr:uid="{00000000-0005-0000-0000-000072320000}"/>
    <cellStyle name="Cálculo 2 6 26 2 4" xfId="20349" xr:uid="{00000000-0005-0000-0000-000073320000}"/>
    <cellStyle name="Cálculo 2 6 26 3" xfId="24922" xr:uid="{00000000-0005-0000-0000-000074320000}"/>
    <cellStyle name="Cálculo 2 6 26 4" xfId="29775" xr:uid="{00000000-0005-0000-0000-000075320000}"/>
    <cellStyle name="Cálculo 2 6 26 5" xfId="16021" xr:uid="{00000000-0005-0000-0000-000076320000}"/>
    <cellStyle name="Cálculo 2 6 27" xfId="2052" xr:uid="{00000000-0005-0000-0000-000077320000}"/>
    <cellStyle name="Cálculo 2 6 27 2" xfId="11278" xr:uid="{00000000-0005-0000-0000-000078320000}"/>
    <cellStyle name="Cálculo 2 6 27 2 2" xfId="33580" xr:uid="{00000000-0005-0000-0000-000079320000}"/>
    <cellStyle name="Cálculo 2 6 27 2 3" xfId="38127" xr:uid="{00000000-0005-0000-0000-00007A320000}"/>
    <cellStyle name="Cálculo 2 6 27 2 4" xfId="20350" xr:uid="{00000000-0005-0000-0000-00007B320000}"/>
    <cellStyle name="Cálculo 2 6 27 3" xfId="24923" xr:uid="{00000000-0005-0000-0000-00007C320000}"/>
    <cellStyle name="Cálculo 2 6 27 4" xfId="29774" xr:uid="{00000000-0005-0000-0000-00007D320000}"/>
    <cellStyle name="Cálculo 2 6 27 5" xfId="16022" xr:uid="{00000000-0005-0000-0000-00007E320000}"/>
    <cellStyle name="Cálculo 2 6 28" xfId="2053" xr:uid="{00000000-0005-0000-0000-00007F320000}"/>
    <cellStyle name="Cálculo 2 6 28 2" xfId="11279" xr:uid="{00000000-0005-0000-0000-000080320000}"/>
    <cellStyle name="Cálculo 2 6 28 2 2" xfId="33581" xr:uid="{00000000-0005-0000-0000-000081320000}"/>
    <cellStyle name="Cálculo 2 6 28 2 3" xfId="38128" xr:uid="{00000000-0005-0000-0000-000082320000}"/>
    <cellStyle name="Cálculo 2 6 28 2 4" xfId="20351" xr:uid="{00000000-0005-0000-0000-000083320000}"/>
    <cellStyle name="Cálculo 2 6 28 3" xfId="24924" xr:uid="{00000000-0005-0000-0000-000084320000}"/>
    <cellStyle name="Cálculo 2 6 28 4" xfId="29773" xr:uid="{00000000-0005-0000-0000-000085320000}"/>
    <cellStyle name="Cálculo 2 6 28 5" xfId="16023" xr:uid="{00000000-0005-0000-0000-000086320000}"/>
    <cellStyle name="Cálculo 2 6 29" xfId="1996" xr:uid="{00000000-0005-0000-0000-000087320000}"/>
    <cellStyle name="Cálculo 2 6 29 2" xfId="11222" xr:uid="{00000000-0005-0000-0000-000088320000}"/>
    <cellStyle name="Cálculo 2 6 29 2 2" xfId="33524" xr:uid="{00000000-0005-0000-0000-000089320000}"/>
    <cellStyle name="Cálculo 2 6 29 2 3" xfId="38071" xr:uid="{00000000-0005-0000-0000-00008A320000}"/>
    <cellStyle name="Cálculo 2 6 29 2 4" xfId="20294" xr:uid="{00000000-0005-0000-0000-00008B320000}"/>
    <cellStyle name="Cálculo 2 6 29 3" xfId="24867" xr:uid="{00000000-0005-0000-0000-00008C320000}"/>
    <cellStyle name="Cálculo 2 6 29 4" xfId="29828" xr:uid="{00000000-0005-0000-0000-00008D320000}"/>
    <cellStyle name="Cálculo 2 6 29 5" xfId="15966" xr:uid="{00000000-0005-0000-0000-00008E320000}"/>
    <cellStyle name="Cálculo 2 6 3" xfId="2054" xr:uid="{00000000-0005-0000-0000-00008F320000}"/>
    <cellStyle name="Cálculo 2 6 3 2" xfId="11280" xr:uid="{00000000-0005-0000-0000-000090320000}"/>
    <cellStyle name="Cálculo 2 6 3 2 2" xfId="33582" xr:uid="{00000000-0005-0000-0000-000091320000}"/>
    <cellStyle name="Cálculo 2 6 3 2 3" xfId="38129" xr:uid="{00000000-0005-0000-0000-000092320000}"/>
    <cellStyle name="Cálculo 2 6 3 2 4" xfId="20352" xr:uid="{00000000-0005-0000-0000-000093320000}"/>
    <cellStyle name="Cálculo 2 6 3 3" xfId="24925" xr:uid="{00000000-0005-0000-0000-000094320000}"/>
    <cellStyle name="Cálculo 2 6 3 4" xfId="29772" xr:uid="{00000000-0005-0000-0000-000095320000}"/>
    <cellStyle name="Cálculo 2 6 3 5" xfId="16024" xr:uid="{00000000-0005-0000-0000-000096320000}"/>
    <cellStyle name="Cálculo 2 6 30" xfId="9546" xr:uid="{00000000-0005-0000-0000-000097320000}"/>
    <cellStyle name="Cálculo 2 6 30 2" xfId="13847" xr:uid="{00000000-0005-0000-0000-000098320000}"/>
    <cellStyle name="Cálculo 2 6 30 2 2" xfId="36149" xr:uid="{00000000-0005-0000-0000-000099320000}"/>
    <cellStyle name="Cálculo 2 6 30 2 3" xfId="40696" xr:uid="{00000000-0005-0000-0000-00009A320000}"/>
    <cellStyle name="Cálculo 2 6 30 2 4" xfId="22919" xr:uid="{00000000-0005-0000-0000-00009B320000}"/>
    <cellStyle name="Cálculo 2 6 30 3" xfId="31848" xr:uid="{00000000-0005-0000-0000-00009C320000}"/>
    <cellStyle name="Cálculo 2 6 30 4" xfId="36395" xr:uid="{00000000-0005-0000-0000-00009D320000}"/>
    <cellStyle name="Cálculo 2 6 30 5" xfId="18618" xr:uid="{00000000-0005-0000-0000-00009E320000}"/>
    <cellStyle name="Cálculo 2 6 31" xfId="23100" xr:uid="{00000000-0005-0000-0000-00009F320000}"/>
    <cellStyle name="Cálculo 2 6 32" xfId="31576" xr:uid="{00000000-0005-0000-0000-0000A0320000}"/>
    <cellStyle name="Cálculo 2 6 33" xfId="14199" xr:uid="{00000000-0005-0000-0000-0000A1320000}"/>
    <cellStyle name="Cálculo 2 6 4" xfId="2055" xr:uid="{00000000-0005-0000-0000-0000A2320000}"/>
    <cellStyle name="Cálculo 2 6 4 2" xfId="11281" xr:uid="{00000000-0005-0000-0000-0000A3320000}"/>
    <cellStyle name="Cálculo 2 6 4 2 2" xfId="33583" xr:uid="{00000000-0005-0000-0000-0000A4320000}"/>
    <cellStyle name="Cálculo 2 6 4 2 3" xfId="38130" xr:uid="{00000000-0005-0000-0000-0000A5320000}"/>
    <cellStyle name="Cálculo 2 6 4 2 4" xfId="20353" xr:uid="{00000000-0005-0000-0000-0000A6320000}"/>
    <cellStyle name="Cálculo 2 6 4 3" xfId="24926" xr:uid="{00000000-0005-0000-0000-0000A7320000}"/>
    <cellStyle name="Cálculo 2 6 4 4" xfId="29771" xr:uid="{00000000-0005-0000-0000-0000A8320000}"/>
    <cellStyle name="Cálculo 2 6 4 5" xfId="16025" xr:uid="{00000000-0005-0000-0000-0000A9320000}"/>
    <cellStyle name="Cálculo 2 6 5" xfId="2056" xr:uid="{00000000-0005-0000-0000-0000AA320000}"/>
    <cellStyle name="Cálculo 2 6 5 2" xfId="11282" xr:uid="{00000000-0005-0000-0000-0000AB320000}"/>
    <cellStyle name="Cálculo 2 6 5 2 2" xfId="33584" xr:uid="{00000000-0005-0000-0000-0000AC320000}"/>
    <cellStyle name="Cálculo 2 6 5 2 3" xfId="38131" xr:uid="{00000000-0005-0000-0000-0000AD320000}"/>
    <cellStyle name="Cálculo 2 6 5 2 4" xfId="20354" xr:uid="{00000000-0005-0000-0000-0000AE320000}"/>
    <cellStyle name="Cálculo 2 6 5 3" xfId="24927" xr:uid="{00000000-0005-0000-0000-0000AF320000}"/>
    <cellStyle name="Cálculo 2 6 5 4" xfId="29770" xr:uid="{00000000-0005-0000-0000-0000B0320000}"/>
    <cellStyle name="Cálculo 2 6 5 5" xfId="16026" xr:uid="{00000000-0005-0000-0000-0000B1320000}"/>
    <cellStyle name="Cálculo 2 6 6" xfId="2057" xr:uid="{00000000-0005-0000-0000-0000B2320000}"/>
    <cellStyle name="Cálculo 2 6 6 2" xfId="11283" xr:uid="{00000000-0005-0000-0000-0000B3320000}"/>
    <cellStyle name="Cálculo 2 6 6 2 2" xfId="33585" xr:uid="{00000000-0005-0000-0000-0000B4320000}"/>
    <cellStyle name="Cálculo 2 6 6 2 3" xfId="38132" xr:uid="{00000000-0005-0000-0000-0000B5320000}"/>
    <cellStyle name="Cálculo 2 6 6 2 4" xfId="20355" xr:uid="{00000000-0005-0000-0000-0000B6320000}"/>
    <cellStyle name="Cálculo 2 6 6 3" xfId="24928" xr:uid="{00000000-0005-0000-0000-0000B7320000}"/>
    <cellStyle name="Cálculo 2 6 6 4" xfId="29769" xr:uid="{00000000-0005-0000-0000-0000B8320000}"/>
    <cellStyle name="Cálculo 2 6 6 5" xfId="16027" xr:uid="{00000000-0005-0000-0000-0000B9320000}"/>
    <cellStyle name="Cálculo 2 6 7" xfId="2058" xr:uid="{00000000-0005-0000-0000-0000BA320000}"/>
    <cellStyle name="Cálculo 2 6 7 2" xfId="11284" xr:uid="{00000000-0005-0000-0000-0000BB320000}"/>
    <cellStyle name="Cálculo 2 6 7 2 2" xfId="33586" xr:uid="{00000000-0005-0000-0000-0000BC320000}"/>
    <cellStyle name="Cálculo 2 6 7 2 3" xfId="38133" xr:uid="{00000000-0005-0000-0000-0000BD320000}"/>
    <cellStyle name="Cálculo 2 6 7 2 4" xfId="20356" xr:uid="{00000000-0005-0000-0000-0000BE320000}"/>
    <cellStyle name="Cálculo 2 6 7 3" xfId="24929" xr:uid="{00000000-0005-0000-0000-0000BF320000}"/>
    <cellStyle name="Cálculo 2 6 7 4" xfId="29768" xr:uid="{00000000-0005-0000-0000-0000C0320000}"/>
    <cellStyle name="Cálculo 2 6 7 5" xfId="16028" xr:uid="{00000000-0005-0000-0000-0000C1320000}"/>
    <cellStyle name="Cálculo 2 6 8" xfId="2059" xr:uid="{00000000-0005-0000-0000-0000C2320000}"/>
    <cellStyle name="Cálculo 2 6 8 2" xfId="11285" xr:uid="{00000000-0005-0000-0000-0000C3320000}"/>
    <cellStyle name="Cálculo 2 6 8 2 2" xfId="33587" xr:uid="{00000000-0005-0000-0000-0000C4320000}"/>
    <cellStyle name="Cálculo 2 6 8 2 3" xfId="38134" xr:uid="{00000000-0005-0000-0000-0000C5320000}"/>
    <cellStyle name="Cálculo 2 6 8 2 4" xfId="20357" xr:uid="{00000000-0005-0000-0000-0000C6320000}"/>
    <cellStyle name="Cálculo 2 6 8 3" xfId="24930" xr:uid="{00000000-0005-0000-0000-0000C7320000}"/>
    <cellStyle name="Cálculo 2 6 8 4" xfId="29767" xr:uid="{00000000-0005-0000-0000-0000C8320000}"/>
    <cellStyle name="Cálculo 2 6 8 5" xfId="16029" xr:uid="{00000000-0005-0000-0000-0000C9320000}"/>
    <cellStyle name="Cálculo 2 6 9" xfId="2060" xr:uid="{00000000-0005-0000-0000-0000CA320000}"/>
    <cellStyle name="Cálculo 2 6 9 2" xfId="11286" xr:uid="{00000000-0005-0000-0000-0000CB320000}"/>
    <cellStyle name="Cálculo 2 6 9 2 2" xfId="33588" xr:uid="{00000000-0005-0000-0000-0000CC320000}"/>
    <cellStyle name="Cálculo 2 6 9 2 3" xfId="38135" xr:uid="{00000000-0005-0000-0000-0000CD320000}"/>
    <cellStyle name="Cálculo 2 6 9 2 4" xfId="20358" xr:uid="{00000000-0005-0000-0000-0000CE320000}"/>
    <cellStyle name="Cálculo 2 6 9 3" xfId="24931" xr:uid="{00000000-0005-0000-0000-0000CF320000}"/>
    <cellStyle name="Cálculo 2 6 9 4" xfId="29766" xr:uid="{00000000-0005-0000-0000-0000D0320000}"/>
    <cellStyle name="Cálculo 2 6 9 5" xfId="16030" xr:uid="{00000000-0005-0000-0000-0000D1320000}"/>
    <cellStyle name="Cálculo 2 7" xfId="245" xr:uid="{00000000-0005-0000-0000-0000D2320000}"/>
    <cellStyle name="Cálculo 2 7 10" xfId="2062" xr:uid="{00000000-0005-0000-0000-0000D3320000}"/>
    <cellStyle name="Cálculo 2 7 10 2" xfId="11288" xr:uid="{00000000-0005-0000-0000-0000D4320000}"/>
    <cellStyle name="Cálculo 2 7 10 2 2" xfId="33590" xr:uid="{00000000-0005-0000-0000-0000D5320000}"/>
    <cellStyle name="Cálculo 2 7 10 2 3" xfId="38137" xr:uid="{00000000-0005-0000-0000-0000D6320000}"/>
    <cellStyle name="Cálculo 2 7 10 2 4" xfId="20360" xr:uid="{00000000-0005-0000-0000-0000D7320000}"/>
    <cellStyle name="Cálculo 2 7 10 3" xfId="24933" xr:uid="{00000000-0005-0000-0000-0000D8320000}"/>
    <cellStyle name="Cálculo 2 7 10 4" xfId="29764" xr:uid="{00000000-0005-0000-0000-0000D9320000}"/>
    <cellStyle name="Cálculo 2 7 10 5" xfId="16032" xr:uid="{00000000-0005-0000-0000-0000DA320000}"/>
    <cellStyle name="Cálculo 2 7 11" xfId="2063" xr:uid="{00000000-0005-0000-0000-0000DB320000}"/>
    <cellStyle name="Cálculo 2 7 11 2" xfId="11289" xr:uid="{00000000-0005-0000-0000-0000DC320000}"/>
    <cellStyle name="Cálculo 2 7 11 2 2" xfId="33591" xr:uid="{00000000-0005-0000-0000-0000DD320000}"/>
    <cellStyle name="Cálculo 2 7 11 2 3" xfId="38138" xr:uid="{00000000-0005-0000-0000-0000DE320000}"/>
    <cellStyle name="Cálculo 2 7 11 2 4" xfId="20361" xr:uid="{00000000-0005-0000-0000-0000DF320000}"/>
    <cellStyle name="Cálculo 2 7 11 3" xfId="24934" xr:uid="{00000000-0005-0000-0000-0000E0320000}"/>
    <cellStyle name="Cálculo 2 7 11 4" xfId="29763" xr:uid="{00000000-0005-0000-0000-0000E1320000}"/>
    <cellStyle name="Cálculo 2 7 11 5" xfId="16033" xr:uid="{00000000-0005-0000-0000-0000E2320000}"/>
    <cellStyle name="Cálculo 2 7 12" xfId="2064" xr:uid="{00000000-0005-0000-0000-0000E3320000}"/>
    <cellStyle name="Cálculo 2 7 12 2" xfId="11290" xr:uid="{00000000-0005-0000-0000-0000E4320000}"/>
    <cellStyle name="Cálculo 2 7 12 2 2" xfId="33592" xr:uid="{00000000-0005-0000-0000-0000E5320000}"/>
    <cellStyle name="Cálculo 2 7 12 2 3" xfId="38139" xr:uid="{00000000-0005-0000-0000-0000E6320000}"/>
    <cellStyle name="Cálculo 2 7 12 2 4" xfId="20362" xr:uid="{00000000-0005-0000-0000-0000E7320000}"/>
    <cellStyle name="Cálculo 2 7 12 3" xfId="24935" xr:uid="{00000000-0005-0000-0000-0000E8320000}"/>
    <cellStyle name="Cálculo 2 7 12 4" xfId="29762" xr:uid="{00000000-0005-0000-0000-0000E9320000}"/>
    <cellStyle name="Cálculo 2 7 12 5" xfId="16034" xr:uid="{00000000-0005-0000-0000-0000EA320000}"/>
    <cellStyle name="Cálculo 2 7 13" xfId="2065" xr:uid="{00000000-0005-0000-0000-0000EB320000}"/>
    <cellStyle name="Cálculo 2 7 13 2" xfId="11291" xr:uid="{00000000-0005-0000-0000-0000EC320000}"/>
    <cellStyle name="Cálculo 2 7 13 2 2" xfId="33593" xr:uid="{00000000-0005-0000-0000-0000ED320000}"/>
    <cellStyle name="Cálculo 2 7 13 2 3" xfId="38140" xr:uid="{00000000-0005-0000-0000-0000EE320000}"/>
    <cellStyle name="Cálculo 2 7 13 2 4" xfId="20363" xr:uid="{00000000-0005-0000-0000-0000EF320000}"/>
    <cellStyle name="Cálculo 2 7 13 3" xfId="24936" xr:uid="{00000000-0005-0000-0000-0000F0320000}"/>
    <cellStyle name="Cálculo 2 7 13 4" xfId="29761" xr:uid="{00000000-0005-0000-0000-0000F1320000}"/>
    <cellStyle name="Cálculo 2 7 13 5" xfId="16035" xr:uid="{00000000-0005-0000-0000-0000F2320000}"/>
    <cellStyle name="Cálculo 2 7 14" xfId="2066" xr:uid="{00000000-0005-0000-0000-0000F3320000}"/>
    <cellStyle name="Cálculo 2 7 14 2" xfId="11292" xr:uid="{00000000-0005-0000-0000-0000F4320000}"/>
    <cellStyle name="Cálculo 2 7 14 2 2" xfId="33594" xr:uid="{00000000-0005-0000-0000-0000F5320000}"/>
    <cellStyle name="Cálculo 2 7 14 2 3" xfId="38141" xr:uid="{00000000-0005-0000-0000-0000F6320000}"/>
    <cellStyle name="Cálculo 2 7 14 2 4" xfId="20364" xr:uid="{00000000-0005-0000-0000-0000F7320000}"/>
    <cellStyle name="Cálculo 2 7 14 3" xfId="24937" xr:uid="{00000000-0005-0000-0000-0000F8320000}"/>
    <cellStyle name="Cálculo 2 7 14 4" xfId="29760" xr:uid="{00000000-0005-0000-0000-0000F9320000}"/>
    <cellStyle name="Cálculo 2 7 14 5" xfId="16036" xr:uid="{00000000-0005-0000-0000-0000FA320000}"/>
    <cellStyle name="Cálculo 2 7 15" xfId="2067" xr:uid="{00000000-0005-0000-0000-0000FB320000}"/>
    <cellStyle name="Cálculo 2 7 15 2" xfId="11293" xr:uid="{00000000-0005-0000-0000-0000FC320000}"/>
    <cellStyle name="Cálculo 2 7 15 2 2" xfId="33595" xr:uid="{00000000-0005-0000-0000-0000FD320000}"/>
    <cellStyle name="Cálculo 2 7 15 2 3" xfId="38142" xr:uid="{00000000-0005-0000-0000-0000FE320000}"/>
    <cellStyle name="Cálculo 2 7 15 2 4" xfId="20365" xr:uid="{00000000-0005-0000-0000-0000FF320000}"/>
    <cellStyle name="Cálculo 2 7 15 3" xfId="24938" xr:uid="{00000000-0005-0000-0000-000000330000}"/>
    <cellStyle name="Cálculo 2 7 15 4" xfId="29759" xr:uid="{00000000-0005-0000-0000-000001330000}"/>
    <cellStyle name="Cálculo 2 7 15 5" xfId="16037" xr:uid="{00000000-0005-0000-0000-000002330000}"/>
    <cellStyle name="Cálculo 2 7 16" xfId="2068" xr:uid="{00000000-0005-0000-0000-000003330000}"/>
    <cellStyle name="Cálculo 2 7 16 2" xfId="11294" xr:uid="{00000000-0005-0000-0000-000004330000}"/>
    <cellStyle name="Cálculo 2 7 16 2 2" xfId="33596" xr:uid="{00000000-0005-0000-0000-000005330000}"/>
    <cellStyle name="Cálculo 2 7 16 2 3" xfId="38143" xr:uid="{00000000-0005-0000-0000-000006330000}"/>
    <cellStyle name="Cálculo 2 7 16 2 4" xfId="20366" xr:uid="{00000000-0005-0000-0000-000007330000}"/>
    <cellStyle name="Cálculo 2 7 16 3" xfId="24939" xr:uid="{00000000-0005-0000-0000-000008330000}"/>
    <cellStyle name="Cálculo 2 7 16 4" xfId="29758" xr:uid="{00000000-0005-0000-0000-000009330000}"/>
    <cellStyle name="Cálculo 2 7 16 5" xfId="16038" xr:uid="{00000000-0005-0000-0000-00000A330000}"/>
    <cellStyle name="Cálculo 2 7 17" xfId="2069" xr:uid="{00000000-0005-0000-0000-00000B330000}"/>
    <cellStyle name="Cálculo 2 7 17 2" xfId="11295" xr:uid="{00000000-0005-0000-0000-00000C330000}"/>
    <cellStyle name="Cálculo 2 7 17 2 2" xfId="33597" xr:uid="{00000000-0005-0000-0000-00000D330000}"/>
    <cellStyle name="Cálculo 2 7 17 2 3" xfId="38144" xr:uid="{00000000-0005-0000-0000-00000E330000}"/>
    <cellStyle name="Cálculo 2 7 17 2 4" xfId="20367" xr:uid="{00000000-0005-0000-0000-00000F330000}"/>
    <cellStyle name="Cálculo 2 7 17 3" xfId="24940" xr:uid="{00000000-0005-0000-0000-000010330000}"/>
    <cellStyle name="Cálculo 2 7 17 4" xfId="29757" xr:uid="{00000000-0005-0000-0000-000011330000}"/>
    <cellStyle name="Cálculo 2 7 17 5" xfId="16039" xr:uid="{00000000-0005-0000-0000-000012330000}"/>
    <cellStyle name="Cálculo 2 7 18" xfId="2070" xr:uid="{00000000-0005-0000-0000-000013330000}"/>
    <cellStyle name="Cálculo 2 7 18 2" xfId="11296" xr:uid="{00000000-0005-0000-0000-000014330000}"/>
    <cellStyle name="Cálculo 2 7 18 2 2" xfId="33598" xr:uid="{00000000-0005-0000-0000-000015330000}"/>
    <cellStyle name="Cálculo 2 7 18 2 3" xfId="38145" xr:uid="{00000000-0005-0000-0000-000016330000}"/>
    <cellStyle name="Cálculo 2 7 18 2 4" xfId="20368" xr:uid="{00000000-0005-0000-0000-000017330000}"/>
    <cellStyle name="Cálculo 2 7 18 3" xfId="24941" xr:uid="{00000000-0005-0000-0000-000018330000}"/>
    <cellStyle name="Cálculo 2 7 18 4" xfId="29756" xr:uid="{00000000-0005-0000-0000-000019330000}"/>
    <cellStyle name="Cálculo 2 7 18 5" xfId="16040" xr:uid="{00000000-0005-0000-0000-00001A330000}"/>
    <cellStyle name="Cálculo 2 7 19" xfId="2071" xr:uid="{00000000-0005-0000-0000-00001B330000}"/>
    <cellStyle name="Cálculo 2 7 19 2" xfId="11297" xr:uid="{00000000-0005-0000-0000-00001C330000}"/>
    <cellStyle name="Cálculo 2 7 19 2 2" xfId="33599" xr:uid="{00000000-0005-0000-0000-00001D330000}"/>
    <cellStyle name="Cálculo 2 7 19 2 3" xfId="38146" xr:uid="{00000000-0005-0000-0000-00001E330000}"/>
    <cellStyle name="Cálculo 2 7 19 2 4" xfId="20369" xr:uid="{00000000-0005-0000-0000-00001F330000}"/>
    <cellStyle name="Cálculo 2 7 19 3" xfId="24942" xr:uid="{00000000-0005-0000-0000-000020330000}"/>
    <cellStyle name="Cálculo 2 7 19 4" xfId="29755" xr:uid="{00000000-0005-0000-0000-000021330000}"/>
    <cellStyle name="Cálculo 2 7 19 5" xfId="16041" xr:uid="{00000000-0005-0000-0000-000022330000}"/>
    <cellStyle name="Cálculo 2 7 2" xfId="349" xr:uid="{00000000-0005-0000-0000-000023330000}"/>
    <cellStyle name="Cálculo 2 7 2 10" xfId="2073" xr:uid="{00000000-0005-0000-0000-000024330000}"/>
    <cellStyle name="Cálculo 2 7 2 10 2" xfId="11299" xr:uid="{00000000-0005-0000-0000-000025330000}"/>
    <cellStyle name="Cálculo 2 7 2 10 2 2" xfId="33601" xr:uid="{00000000-0005-0000-0000-000026330000}"/>
    <cellStyle name="Cálculo 2 7 2 10 2 3" xfId="38148" xr:uid="{00000000-0005-0000-0000-000027330000}"/>
    <cellStyle name="Cálculo 2 7 2 10 2 4" xfId="20371" xr:uid="{00000000-0005-0000-0000-000028330000}"/>
    <cellStyle name="Cálculo 2 7 2 10 3" xfId="24944" xr:uid="{00000000-0005-0000-0000-000029330000}"/>
    <cellStyle name="Cálculo 2 7 2 10 4" xfId="29753" xr:uid="{00000000-0005-0000-0000-00002A330000}"/>
    <cellStyle name="Cálculo 2 7 2 10 5" xfId="16043" xr:uid="{00000000-0005-0000-0000-00002B330000}"/>
    <cellStyle name="Cálculo 2 7 2 11" xfId="2074" xr:uid="{00000000-0005-0000-0000-00002C330000}"/>
    <cellStyle name="Cálculo 2 7 2 11 2" xfId="11300" xr:uid="{00000000-0005-0000-0000-00002D330000}"/>
    <cellStyle name="Cálculo 2 7 2 11 2 2" xfId="33602" xr:uid="{00000000-0005-0000-0000-00002E330000}"/>
    <cellStyle name="Cálculo 2 7 2 11 2 3" xfId="38149" xr:uid="{00000000-0005-0000-0000-00002F330000}"/>
    <cellStyle name="Cálculo 2 7 2 11 2 4" xfId="20372" xr:uid="{00000000-0005-0000-0000-000030330000}"/>
    <cellStyle name="Cálculo 2 7 2 11 3" xfId="24945" xr:uid="{00000000-0005-0000-0000-000031330000}"/>
    <cellStyle name="Cálculo 2 7 2 11 4" xfId="29752" xr:uid="{00000000-0005-0000-0000-000032330000}"/>
    <cellStyle name="Cálculo 2 7 2 11 5" xfId="16044" xr:uid="{00000000-0005-0000-0000-000033330000}"/>
    <cellStyle name="Cálculo 2 7 2 12" xfId="2075" xr:uid="{00000000-0005-0000-0000-000034330000}"/>
    <cellStyle name="Cálculo 2 7 2 12 2" xfId="11301" xr:uid="{00000000-0005-0000-0000-000035330000}"/>
    <cellStyle name="Cálculo 2 7 2 12 2 2" xfId="33603" xr:uid="{00000000-0005-0000-0000-000036330000}"/>
    <cellStyle name="Cálculo 2 7 2 12 2 3" xfId="38150" xr:uid="{00000000-0005-0000-0000-000037330000}"/>
    <cellStyle name="Cálculo 2 7 2 12 2 4" xfId="20373" xr:uid="{00000000-0005-0000-0000-000038330000}"/>
    <cellStyle name="Cálculo 2 7 2 12 3" xfId="24946" xr:uid="{00000000-0005-0000-0000-000039330000}"/>
    <cellStyle name="Cálculo 2 7 2 12 4" xfId="29751" xr:uid="{00000000-0005-0000-0000-00003A330000}"/>
    <cellStyle name="Cálculo 2 7 2 12 5" xfId="16045" xr:uid="{00000000-0005-0000-0000-00003B330000}"/>
    <cellStyle name="Cálculo 2 7 2 13" xfId="2076" xr:uid="{00000000-0005-0000-0000-00003C330000}"/>
    <cellStyle name="Cálculo 2 7 2 13 2" xfId="11302" xr:uid="{00000000-0005-0000-0000-00003D330000}"/>
    <cellStyle name="Cálculo 2 7 2 13 2 2" xfId="33604" xr:uid="{00000000-0005-0000-0000-00003E330000}"/>
    <cellStyle name="Cálculo 2 7 2 13 2 3" xfId="38151" xr:uid="{00000000-0005-0000-0000-00003F330000}"/>
    <cellStyle name="Cálculo 2 7 2 13 2 4" xfId="20374" xr:uid="{00000000-0005-0000-0000-000040330000}"/>
    <cellStyle name="Cálculo 2 7 2 13 3" xfId="24947" xr:uid="{00000000-0005-0000-0000-000041330000}"/>
    <cellStyle name="Cálculo 2 7 2 13 4" xfId="29750" xr:uid="{00000000-0005-0000-0000-000042330000}"/>
    <cellStyle name="Cálculo 2 7 2 13 5" xfId="16046" xr:uid="{00000000-0005-0000-0000-000043330000}"/>
    <cellStyle name="Cálculo 2 7 2 14" xfId="2077" xr:uid="{00000000-0005-0000-0000-000044330000}"/>
    <cellStyle name="Cálculo 2 7 2 14 2" xfId="11303" xr:uid="{00000000-0005-0000-0000-000045330000}"/>
    <cellStyle name="Cálculo 2 7 2 14 2 2" xfId="33605" xr:uid="{00000000-0005-0000-0000-000046330000}"/>
    <cellStyle name="Cálculo 2 7 2 14 2 3" xfId="38152" xr:uid="{00000000-0005-0000-0000-000047330000}"/>
    <cellStyle name="Cálculo 2 7 2 14 2 4" xfId="20375" xr:uid="{00000000-0005-0000-0000-000048330000}"/>
    <cellStyle name="Cálculo 2 7 2 14 3" xfId="24948" xr:uid="{00000000-0005-0000-0000-000049330000}"/>
    <cellStyle name="Cálculo 2 7 2 14 4" xfId="29749" xr:uid="{00000000-0005-0000-0000-00004A330000}"/>
    <cellStyle name="Cálculo 2 7 2 14 5" xfId="16047" xr:uid="{00000000-0005-0000-0000-00004B330000}"/>
    <cellStyle name="Cálculo 2 7 2 15" xfId="2078" xr:uid="{00000000-0005-0000-0000-00004C330000}"/>
    <cellStyle name="Cálculo 2 7 2 15 2" xfId="11304" xr:uid="{00000000-0005-0000-0000-00004D330000}"/>
    <cellStyle name="Cálculo 2 7 2 15 2 2" xfId="33606" xr:uid="{00000000-0005-0000-0000-00004E330000}"/>
    <cellStyle name="Cálculo 2 7 2 15 2 3" xfId="38153" xr:uid="{00000000-0005-0000-0000-00004F330000}"/>
    <cellStyle name="Cálculo 2 7 2 15 2 4" xfId="20376" xr:uid="{00000000-0005-0000-0000-000050330000}"/>
    <cellStyle name="Cálculo 2 7 2 15 3" xfId="24949" xr:uid="{00000000-0005-0000-0000-000051330000}"/>
    <cellStyle name="Cálculo 2 7 2 15 4" xfId="29748" xr:uid="{00000000-0005-0000-0000-000052330000}"/>
    <cellStyle name="Cálculo 2 7 2 15 5" xfId="16048" xr:uid="{00000000-0005-0000-0000-000053330000}"/>
    <cellStyle name="Cálculo 2 7 2 16" xfId="2079" xr:uid="{00000000-0005-0000-0000-000054330000}"/>
    <cellStyle name="Cálculo 2 7 2 16 2" xfId="11305" xr:uid="{00000000-0005-0000-0000-000055330000}"/>
    <cellStyle name="Cálculo 2 7 2 16 2 2" xfId="33607" xr:uid="{00000000-0005-0000-0000-000056330000}"/>
    <cellStyle name="Cálculo 2 7 2 16 2 3" xfId="38154" xr:uid="{00000000-0005-0000-0000-000057330000}"/>
    <cellStyle name="Cálculo 2 7 2 16 2 4" xfId="20377" xr:uid="{00000000-0005-0000-0000-000058330000}"/>
    <cellStyle name="Cálculo 2 7 2 16 3" xfId="24950" xr:uid="{00000000-0005-0000-0000-000059330000}"/>
    <cellStyle name="Cálculo 2 7 2 16 4" xfId="29746" xr:uid="{00000000-0005-0000-0000-00005A330000}"/>
    <cellStyle name="Cálculo 2 7 2 16 5" xfId="16049" xr:uid="{00000000-0005-0000-0000-00005B330000}"/>
    <cellStyle name="Cálculo 2 7 2 17" xfId="2080" xr:uid="{00000000-0005-0000-0000-00005C330000}"/>
    <cellStyle name="Cálculo 2 7 2 17 2" xfId="11306" xr:uid="{00000000-0005-0000-0000-00005D330000}"/>
    <cellStyle name="Cálculo 2 7 2 17 2 2" xfId="33608" xr:uid="{00000000-0005-0000-0000-00005E330000}"/>
    <cellStyle name="Cálculo 2 7 2 17 2 3" xfId="38155" xr:uid="{00000000-0005-0000-0000-00005F330000}"/>
    <cellStyle name="Cálculo 2 7 2 17 2 4" xfId="20378" xr:uid="{00000000-0005-0000-0000-000060330000}"/>
    <cellStyle name="Cálculo 2 7 2 17 3" xfId="24951" xr:uid="{00000000-0005-0000-0000-000061330000}"/>
    <cellStyle name="Cálculo 2 7 2 17 4" xfId="29745" xr:uid="{00000000-0005-0000-0000-000062330000}"/>
    <cellStyle name="Cálculo 2 7 2 17 5" xfId="16050" xr:uid="{00000000-0005-0000-0000-000063330000}"/>
    <cellStyle name="Cálculo 2 7 2 18" xfId="2081" xr:uid="{00000000-0005-0000-0000-000064330000}"/>
    <cellStyle name="Cálculo 2 7 2 18 2" xfId="11307" xr:uid="{00000000-0005-0000-0000-000065330000}"/>
    <cellStyle name="Cálculo 2 7 2 18 2 2" xfId="33609" xr:uid="{00000000-0005-0000-0000-000066330000}"/>
    <cellStyle name="Cálculo 2 7 2 18 2 3" xfId="38156" xr:uid="{00000000-0005-0000-0000-000067330000}"/>
    <cellStyle name="Cálculo 2 7 2 18 2 4" xfId="20379" xr:uid="{00000000-0005-0000-0000-000068330000}"/>
    <cellStyle name="Cálculo 2 7 2 18 3" xfId="24952" xr:uid="{00000000-0005-0000-0000-000069330000}"/>
    <cellStyle name="Cálculo 2 7 2 18 4" xfId="29744" xr:uid="{00000000-0005-0000-0000-00006A330000}"/>
    <cellStyle name="Cálculo 2 7 2 18 5" xfId="16051" xr:uid="{00000000-0005-0000-0000-00006B330000}"/>
    <cellStyle name="Cálculo 2 7 2 19" xfId="2082" xr:uid="{00000000-0005-0000-0000-00006C330000}"/>
    <cellStyle name="Cálculo 2 7 2 19 2" xfId="11308" xr:uid="{00000000-0005-0000-0000-00006D330000}"/>
    <cellStyle name="Cálculo 2 7 2 19 2 2" xfId="33610" xr:uid="{00000000-0005-0000-0000-00006E330000}"/>
    <cellStyle name="Cálculo 2 7 2 19 2 3" xfId="38157" xr:uid="{00000000-0005-0000-0000-00006F330000}"/>
    <cellStyle name="Cálculo 2 7 2 19 2 4" xfId="20380" xr:uid="{00000000-0005-0000-0000-000070330000}"/>
    <cellStyle name="Cálculo 2 7 2 19 3" xfId="24953" xr:uid="{00000000-0005-0000-0000-000071330000}"/>
    <cellStyle name="Cálculo 2 7 2 19 4" xfId="29743" xr:uid="{00000000-0005-0000-0000-000072330000}"/>
    <cellStyle name="Cálculo 2 7 2 19 5" xfId="16052" xr:uid="{00000000-0005-0000-0000-000073330000}"/>
    <cellStyle name="Cálculo 2 7 2 2" xfId="2083" xr:uid="{00000000-0005-0000-0000-000074330000}"/>
    <cellStyle name="Cálculo 2 7 2 2 2" xfId="11309" xr:uid="{00000000-0005-0000-0000-000075330000}"/>
    <cellStyle name="Cálculo 2 7 2 2 2 2" xfId="33611" xr:uid="{00000000-0005-0000-0000-000076330000}"/>
    <cellStyle name="Cálculo 2 7 2 2 2 3" xfId="38158" xr:uid="{00000000-0005-0000-0000-000077330000}"/>
    <cellStyle name="Cálculo 2 7 2 2 2 4" xfId="20381" xr:uid="{00000000-0005-0000-0000-000078330000}"/>
    <cellStyle name="Cálculo 2 7 2 2 3" xfId="24954" xr:uid="{00000000-0005-0000-0000-000079330000}"/>
    <cellStyle name="Cálculo 2 7 2 2 4" xfId="29742" xr:uid="{00000000-0005-0000-0000-00007A330000}"/>
    <cellStyle name="Cálculo 2 7 2 2 5" xfId="16053" xr:uid="{00000000-0005-0000-0000-00007B330000}"/>
    <cellStyle name="Cálculo 2 7 2 20" xfId="2084" xr:uid="{00000000-0005-0000-0000-00007C330000}"/>
    <cellStyle name="Cálculo 2 7 2 20 2" xfId="11310" xr:uid="{00000000-0005-0000-0000-00007D330000}"/>
    <cellStyle name="Cálculo 2 7 2 20 2 2" xfId="33612" xr:uid="{00000000-0005-0000-0000-00007E330000}"/>
    <cellStyle name="Cálculo 2 7 2 20 2 3" xfId="38159" xr:uid="{00000000-0005-0000-0000-00007F330000}"/>
    <cellStyle name="Cálculo 2 7 2 20 2 4" xfId="20382" xr:uid="{00000000-0005-0000-0000-000080330000}"/>
    <cellStyle name="Cálculo 2 7 2 20 3" xfId="24955" xr:uid="{00000000-0005-0000-0000-000081330000}"/>
    <cellStyle name="Cálculo 2 7 2 20 4" xfId="29741" xr:uid="{00000000-0005-0000-0000-000082330000}"/>
    <cellStyle name="Cálculo 2 7 2 20 5" xfId="16054" xr:uid="{00000000-0005-0000-0000-000083330000}"/>
    <cellStyle name="Cálculo 2 7 2 21" xfId="2085" xr:uid="{00000000-0005-0000-0000-000084330000}"/>
    <cellStyle name="Cálculo 2 7 2 21 2" xfId="11311" xr:uid="{00000000-0005-0000-0000-000085330000}"/>
    <cellStyle name="Cálculo 2 7 2 21 2 2" xfId="33613" xr:uid="{00000000-0005-0000-0000-000086330000}"/>
    <cellStyle name="Cálculo 2 7 2 21 2 3" xfId="38160" xr:uid="{00000000-0005-0000-0000-000087330000}"/>
    <cellStyle name="Cálculo 2 7 2 21 2 4" xfId="20383" xr:uid="{00000000-0005-0000-0000-000088330000}"/>
    <cellStyle name="Cálculo 2 7 2 21 3" xfId="24956" xr:uid="{00000000-0005-0000-0000-000089330000}"/>
    <cellStyle name="Cálculo 2 7 2 21 4" xfId="29740" xr:uid="{00000000-0005-0000-0000-00008A330000}"/>
    <cellStyle name="Cálculo 2 7 2 21 5" xfId="16055" xr:uid="{00000000-0005-0000-0000-00008B330000}"/>
    <cellStyle name="Cálculo 2 7 2 22" xfId="2086" xr:uid="{00000000-0005-0000-0000-00008C330000}"/>
    <cellStyle name="Cálculo 2 7 2 22 2" xfId="11312" xr:uid="{00000000-0005-0000-0000-00008D330000}"/>
    <cellStyle name="Cálculo 2 7 2 22 2 2" xfId="33614" xr:uid="{00000000-0005-0000-0000-00008E330000}"/>
    <cellStyle name="Cálculo 2 7 2 22 2 3" xfId="38161" xr:uid="{00000000-0005-0000-0000-00008F330000}"/>
    <cellStyle name="Cálculo 2 7 2 22 2 4" xfId="20384" xr:uid="{00000000-0005-0000-0000-000090330000}"/>
    <cellStyle name="Cálculo 2 7 2 22 3" xfId="24957" xr:uid="{00000000-0005-0000-0000-000091330000}"/>
    <cellStyle name="Cálculo 2 7 2 22 4" xfId="29739" xr:uid="{00000000-0005-0000-0000-000092330000}"/>
    <cellStyle name="Cálculo 2 7 2 22 5" xfId="16056" xr:uid="{00000000-0005-0000-0000-000093330000}"/>
    <cellStyle name="Cálculo 2 7 2 23" xfId="2087" xr:uid="{00000000-0005-0000-0000-000094330000}"/>
    <cellStyle name="Cálculo 2 7 2 23 2" xfId="11313" xr:uid="{00000000-0005-0000-0000-000095330000}"/>
    <cellStyle name="Cálculo 2 7 2 23 2 2" xfId="33615" xr:uid="{00000000-0005-0000-0000-000096330000}"/>
    <cellStyle name="Cálculo 2 7 2 23 2 3" xfId="38162" xr:uid="{00000000-0005-0000-0000-000097330000}"/>
    <cellStyle name="Cálculo 2 7 2 23 2 4" xfId="20385" xr:uid="{00000000-0005-0000-0000-000098330000}"/>
    <cellStyle name="Cálculo 2 7 2 23 3" xfId="24958" xr:uid="{00000000-0005-0000-0000-000099330000}"/>
    <cellStyle name="Cálculo 2 7 2 23 4" xfId="29738" xr:uid="{00000000-0005-0000-0000-00009A330000}"/>
    <cellStyle name="Cálculo 2 7 2 23 5" xfId="16057" xr:uid="{00000000-0005-0000-0000-00009B330000}"/>
    <cellStyle name="Cálculo 2 7 2 24" xfId="2088" xr:uid="{00000000-0005-0000-0000-00009C330000}"/>
    <cellStyle name="Cálculo 2 7 2 24 2" xfId="11314" xr:uid="{00000000-0005-0000-0000-00009D330000}"/>
    <cellStyle name="Cálculo 2 7 2 24 2 2" xfId="33616" xr:uid="{00000000-0005-0000-0000-00009E330000}"/>
    <cellStyle name="Cálculo 2 7 2 24 2 3" xfId="38163" xr:uid="{00000000-0005-0000-0000-00009F330000}"/>
    <cellStyle name="Cálculo 2 7 2 24 2 4" xfId="20386" xr:uid="{00000000-0005-0000-0000-0000A0330000}"/>
    <cellStyle name="Cálculo 2 7 2 24 3" xfId="24959" xr:uid="{00000000-0005-0000-0000-0000A1330000}"/>
    <cellStyle name="Cálculo 2 7 2 24 4" xfId="29737" xr:uid="{00000000-0005-0000-0000-0000A2330000}"/>
    <cellStyle name="Cálculo 2 7 2 24 5" xfId="16058" xr:uid="{00000000-0005-0000-0000-0000A3330000}"/>
    <cellStyle name="Cálculo 2 7 2 25" xfId="2089" xr:uid="{00000000-0005-0000-0000-0000A4330000}"/>
    <cellStyle name="Cálculo 2 7 2 25 2" xfId="11315" xr:uid="{00000000-0005-0000-0000-0000A5330000}"/>
    <cellStyle name="Cálculo 2 7 2 25 2 2" xfId="33617" xr:uid="{00000000-0005-0000-0000-0000A6330000}"/>
    <cellStyle name="Cálculo 2 7 2 25 2 3" xfId="38164" xr:uid="{00000000-0005-0000-0000-0000A7330000}"/>
    <cellStyle name="Cálculo 2 7 2 25 2 4" xfId="20387" xr:uid="{00000000-0005-0000-0000-0000A8330000}"/>
    <cellStyle name="Cálculo 2 7 2 25 3" xfId="24960" xr:uid="{00000000-0005-0000-0000-0000A9330000}"/>
    <cellStyle name="Cálculo 2 7 2 25 4" xfId="29736" xr:uid="{00000000-0005-0000-0000-0000AA330000}"/>
    <cellStyle name="Cálculo 2 7 2 25 5" xfId="16059" xr:uid="{00000000-0005-0000-0000-0000AB330000}"/>
    <cellStyle name="Cálculo 2 7 2 26" xfId="2090" xr:uid="{00000000-0005-0000-0000-0000AC330000}"/>
    <cellStyle name="Cálculo 2 7 2 26 2" xfId="11316" xr:uid="{00000000-0005-0000-0000-0000AD330000}"/>
    <cellStyle name="Cálculo 2 7 2 26 2 2" xfId="33618" xr:uid="{00000000-0005-0000-0000-0000AE330000}"/>
    <cellStyle name="Cálculo 2 7 2 26 2 3" xfId="38165" xr:uid="{00000000-0005-0000-0000-0000AF330000}"/>
    <cellStyle name="Cálculo 2 7 2 26 2 4" xfId="20388" xr:uid="{00000000-0005-0000-0000-0000B0330000}"/>
    <cellStyle name="Cálculo 2 7 2 26 3" xfId="24961" xr:uid="{00000000-0005-0000-0000-0000B1330000}"/>
    <cellStyle name="Cálculo 2 7 2 26 4" xfId="29735" xr:uid="{00000000-0005-0000-0000-0000B2330000}"/>
    <cellStyle name="Cálculo 2 7 2 26 5" xfId="16060" xr:uid="{00000000-0005-0000-0000-0000B3330000}"/>
    <cellStyle name="Cálculo 2 7 2 27" xfId="2091" xr:uid="{00000000-0005-0000-0000-0000B4330000}"/>
    <cellStyle name="Cálculo 2 7 2 27 2" xfId="11317" xr:uid="{00000000-0005-0000-0000-0000B5330000}"/>
    <cellStyle name="Cálculo 2 7 2 27 2 2" xfId="33619" xr:uid="{00000000-0005-0000-0000-0000B6330000}"/>
    <cellStyle name="Cálculo 2 7 2 27 2 3" xfId="38166" xr:uid="{00000000-0005-0000-0000-0000B7330000}"/>
    <cellStyle name="Cálculo 2 7 2 27 2 4" xfId="20389" xr:uid="{00000000-0005-0000-0000-0000B8330000}"/>
    <cellStyle name="Cálculo 2 7 2 27 3" xfId="24962" xr:uid="{00000000-0005-0000-0000-0000B9330000}"/>
    <cellStyle name="Cálculo 2 7 2 27 4" xfId="29734" xr:uid="{00000000-0005-0000-0000-0000BA330000}"/>
    <cellStyle name="Cálculo 2 7 2 27 5" xfId="16061" xr:uid="{00000000-0005-0000-0000-0000BB330000}"/>
    <cellStyle name="Cálculo 2 7 2 28" xfId="2092" xr:uid="{00000000-0005-0000-0000-0000BC330000}"/>
    <cellStyle name="Cálculo 2 7 2 28 2" xfId="11318" xr:uid="{00000000-0005-0000-0000-0000BD330000}"/>
    <cellStyle name="Cálculo 2 7 2 28 2 2" xfId="33620" xr:uid="{00000000-0005-0000-0000-0000BE330000}"/>
    <cellStyle name="Cálculo 2 7 2 28 2 3" xfId="38167" xr:uid="{00000000-0005-0000-0000-0000BF330000}"/>
    <cellStyle name="Cálculo 2 7 2 28 2 4" xfId="20390" xr:uid="{00000000-0005-0000-0000-0000C0330000}"/>
    <cellStyle name="Cálculo 2 7 2 28 3" xfId="24963" xr:uid="{00000000-0005-0000-0000-0000C1330000}"/>
    <cellStyle name="Cálculo 2 7 2 28 4" xfId="29702" xr:uid="{00000000-0005-0000-0000-0000C2330000}"/>
    <cellStyle name="Cálculo 2 7 2 28 5" xfId="16062" xr:uid="{00000000-0005-0000-0000-0000C3330000}"/>
    <cellStyle name="Cálculo 2 7 2 29" xfId="2093" xr:uid="{00000000-0005-0000-0000-0000C4330000}"/>
    <cellStyle name="Cálculo 2 7 2 29 2" xfId="11319" xr:uid="{00000000-0005-0000-0000-0000C5330000}"/>
    <cellStyle name="Cálculo 2 7 2 29 2 2" xfId="33621" xr:uid="{00000000-0005-0000-0000-0000C6330000}"/>
    <cellStyle name="Cálculo 2 7 2 29 2 3" xfId="38168" xr:uid="{00000000-0005-0000-0000-0000C7330000}"/>
    <cellStyle name="Cálculo 2 7 2 29 2 4" xfId="20391" xr:uid="{00000000-0005-0000-0000-0000C8330000}"/>
    <cellStyle name="Cálculo 2 7 2 29 3" xfId="24964" xr:uid="{00000000-0005-0000-0000-0000C9330000}"/>
    <cellStyle name="Cálculo 2 7 2 29 4" xfId="29733" xr:uid="{00000000-0005-0000-0000-0000CA330000}"/>
    <cellStyle name="Cálculo 2 7 2 29 5" xfId="16063" xr:uid="{00000000-0005-0000-0000-0000CB330000}"/>
    <cellStyle name="Cálculo 2 7 2 3" xfId="2094" xr:uid="{00000000-0005-0000-0000-0000CC330000}"/>
    <cellStyle name="Cálculo 2 7 2 3 2" xfId="11320" xr:uid="{00000000-0005-0000-0000-0000CD330000}"/>
    <cellStyle name="Cálculo 2 7 2 3 2 2" xfId="33622" xr:uid="{00000000-0005-0000-0000-0000CE330000}"/>
    <cellStyle name="Cálculo 2 7 2 3 2 3" xfId="38169" xr:uid="{00000000-0005-0000-0000-0000CF330000}"/>
    <cellStyle name="Cálculo 2 7 2 3 2 4" xfId="20392" xr:uid="{00000000-0005-0000-0000-0000D0330000}"/>
    <cellStyle name="Cálculo 2 7 2 3 3" xfId="24965" xr:uid="{00000000-0005-0000-0000-0000D1330000}"/>
    <cellStyle name="Cálculo 2 7 2 3 4" xfId="29732" xr:uid="{00000000-0005-0000-0000-0000D2330000}"/>
    <cellStyle name="Cálculo 2 7 2 3 5" xfId="16064" xr:uid="{00000000-0005-0000-0000-0000D3330000}"/>
    <cellStyle name="Cálculo 2 7 2 30" xfId="2095" xr:uid="{00000000-0005-0000-0000-0000D4330000}"/>
    <cellStyle name="Cálculo 2 7 2 30 2" xfId="11321" xr:uid="{00000000-0005-0000-0000-0000D5330000}"/>
    <cellStyle name="Cálculo 2 7 2 30 2 2" xfId="33623" xr:uid="{00000000-0005-0000-0000-0000D6330000}"/>
    <cellStyle name="Cálculo 2 7 2 30 2 3" xfId="38170" xr:uid="{00000000-0005-0000-0000-0000D7330000}"/>
    <cellStyle name="Cálculo 2 7 2 30 2 4" xfId="20393" xr:uid="{00000000-0005-0000-0000-0000D8330000}"/>
    <cellStyle name="Cálculo 2 7 2 30 3" xfId="24966" xr:uid="{00000000-0005-0000-0000-0000D9330000}"/>
    <cellStyle name="Cálculo 2 7 2 30 4" xfId="29731" xr:uid="{00000000-0005-0000-0000-0000DA330000}"/>
    <cellStyle name="Cálculo 2 7 2 30 5" xfId="16065" xr:uid="{00000000-0005-0000-0000-0000DB330000}"/>
    <cellStyle name="Cálculo 2 7 2 31" xfId="2096" xr:uid="{00000000-0005-0000-0000-0000DC330000}"/>
    <cellStyle name="Cálculo 2 7 2 31 2" xfId="11322" xr:uid="{00000000-0005-0000-0000-0000DD330000}"/>
    <cellStyle name="Cálculo 2 7 2 31 2 2" xfId="33624" xr:uid="{00000000-0005-0000-0000-0000DE330000}"/>
    <cellStyle name="Cálculo 2 7 2 31 2 3" xfId="38171" xr:uid="{00000000-0005-0000-0000-0000DF330000}"/>
    <cellStyle name="Cálculo 2 7 2 31 2 4" xfId="20394" xr:uid="{00000000-0005-0000-0000-0000E0330000}"/>
    <cellStyle name="Cálculo 2 7 2 31 3" xfId="24967" xr:uid="{00000000-0005-0000-0000-0000E1330000}"/>
    <cellStyle name="Cálculo 2 7 2 31 4" xfId="29730" xr:uid="{00000000-0005-0000-0000-0000E2330000}"/>
    <cellStyle name="Cálculo 2 7 2 31 5" xfId="16066" xr:uid="{00000000-0005-0000-0000-0000E3330000}"/>
    <cellStyle name="Cálculo 2 7 2 32" xfId="2097" xr:uid="{00000000-0005-0000-0000-0000E4330000}"/>
    <cellStyle name="Cálculo 2 7 2 32 2" xfId="11323" xr:uid="{00000000-0005-0000-0000-0000E5330000}"/>
    <cellStyle name="Cálculo 2 7 2 32 2 2" xfId="33625" xr:uid="{00000000-0005-0000-0000-0000E6330000}"/>
    <cellStyle name="Cálculo 2 7 2 32 2 3" xfId="38172" xr:uid="{00000000-0005-0000-0000-0000E7330000}"/>
    <cellStyle name="Cálculo 2 7 2 32 2 4" xfId="20395" xr:uid="{00000000-0005-0000-0000-0000E8330000}"/>
    <cellStyle name="Cálculo 2 7 2 32 3" xfId="24968" xr:uid="{00000000-0005-0000-0000-0000E9330000}"/>
    <cellStyle name="Cálculo 2 7 2 32 4" xfId="29729" xr:uid="{00000000-0005-0000-0000-0000EA330000}"/>
    <cellStyle name="Cálculo 2 7 2 32 5" xfId="16067" xr:uid="{00000000-0005-0000-0000-0000EB330000}"/>
    <cellStyle name="Cálculo 2 7 2 33" xfId="2098" xr:uid="{00000000-0005-0000-0000-0000EC330000}"/>
    <cellStyle name="Cálculo 2 7 2 33 2" xfId="11324" xr:uid="{00000000-0005-0000-0000-0000ED330000}"/>
    <cellStyle name="Cálculo 2 7 2 33 2 2" xfId="33626" xr:uid="{00000000-0005-0000-0000-0000EE330000}"/>
    <cellStyle name="Cálculo 2 7 2 33 2 3" xfId="38173" xr:uid="{00000000-0005-0000-0000-0000EF330000}"/>
    <cellStyle name="Cálculo 2 7 2 33 2 4" xfId="20396" xr:uid="{00000000-0005-0000-0000-0000F0330000}"/>
    <cellStyle name="Cálculo 2 7 2 33 3" xfId="24969" xr:uid="{00000000-0005-0000-0000-0000F1330000}"/>
    <cellStyle name="Cálculo 2 7 2 33 4" xfId="29728" xr:uid="{00000000-0005-0000-0000-0000F2330000}"/>
    <cellStyle name="Cálculo 2 7 2 33 5" xfId="16068" xr:uid="{00000000-0005-0000-0000-0000F3330000}"/>
    <cellStyle name="Cálculo 2 7 2 34" xfId="2099" xr:uid="{00000000-0005-0000-0000-0000F4330000}"/>
    <cellStyle name="Cálculo 2 7 2 34 2" xfId="11325" xr:uid="{00000000-0005-0000-0000-0000F5330000}"/>
    <cellStyle name="Cálculo 2 7 2 34 2 2" xfId="33627" xr:uid="{00000000-0005-0000-0000-0000F6330000}"/>
    <cellStyle name="Cálculo 2 7 2 34 2 3" xfId="38174" xr:uid="{00000000-0005-0000-0000-0000F7330000}"/>
    <cellStyle name="Cálculo 2 7 2 34 2 4" xfId="20397" xr:uid="{00000000-0005-0000-0000-0000F8330000}"/>
    <cellStyle name="Cálculo 2 7 2 34 3" xfId="24970" xr:uid="{00000000-0005-0000-0000-0000F9330000}"/>
    <cellStyle name="Cálculo 2 7 2 34 4" xfId="29727" xr:uid="{00000000-0005-0000-0000-0000FA330000}"/>
    <cellStyle name="Cálculo 2 7 2 34 5" xfId="16069" xr:uid="{00000000-0005-0000-0000-0000FB330000}"/>
    <cellStyle name="Cálculo 2 7 2 35" xfId="2100" xr:uid="{00000000-0005-0000-0000-0000FC330000}"/>
    <cellStyle name="Cálculo 2 7 2 35 2" xfId="11326" xr:uid="{00000000-0005-0000-0000-0000FD330000}"/>
    <cellStyle name="Cálculo 2 7 2 35 2 2" xfId="33628" xr:uid="{00000000-0005-0000-0000-0000FE330000}"/>
    <cellStyle name="Cálculo 2 7 2 35 2 3" xfId="38175" xr:uid="{00000000-0005-0000-0000-0000FF330000}"/>
    <cellStyle name="Cálculo 2 7 2 35 2 4" xfId="20398" xr:uid="{00000000-0005-0000-0000-000000340000}"/>
    <cellStyle name="Cálculo 2 7 2 35 3" xfId="24971" xr:uid="{00000000-0005-0000-0000-000001340000}"/>
    <cellStyle name="Cálculo 2 7 2 35 4" xfId="29726" xr:uid="{00000000-0005-0000-0000-000002340000}"/>
    <cellStyle name="Cálculo 2 7 2 35 5" xfId="16070" xr:uid="{00000000-0005-0000-0000-000003340000}"/>
    <cellStyle name="Cálculo 2 7 2 36" xfId="2101" xr:uid="{00000000-0005-0000-0000-000004340000}"/>
    <cellStyle name="Cálculo 2 7 2 36 2" xfId="11327" xr:uid="{00000000-0005-0000-0000-000005340000}"/>
    <cellStyle name="Cálculo 2 7 2 36 2 2" xfId="33629" xr:uid="{00000000-0005-0000-0000-000006340000}"/>
    <cellStyle name="Cálculo 2 7 2 36 2 3" xfId="38176" xr:uid="{00000000-0005-0000-0000-000007340000}"/>
    <cellStyle name="Cálculo 2 7 2 36 2 4" xfId="20399" xr:uid="{00000000-0005-0000-0000-000008340000}"/>
    <cellStyle name="Cálculo 2 7 2 36 3" xfId="24972" xr:uid="{00000000-0005-0000-0000-000009340000}"/>
    <cellStyle name="Cálculo 2 7 2 36 4" xfId="29725" xr:uid="{00000000-0005-0000-0000-00000A340000}"/>
    <cellStyle name="Cálculo 2 7 2 36 5" xfId="16071" xr:uid="{00000000-0005-0000-0000-00000B340000}"/>
    <cellStyle name="Cálculo 2 7 2 37" xfId="2102" xr:uid="{00000000-0005-0000-0000-00000C340000}"/>
    <cellStyle name="Cálculo 2 7 2 37 2" xfId="11328" xr:uid="{00000000-0005-0000-0000-00000D340000}"/>
    <cellStyle name="Cálculo 2 7 2 37 2 2" xfId="33630" xr:uid="{00000000-0005-0000-0000-00000E340000}"/>
    <cellStyle name="Cálculo 2 7 2 37 2 3" xfId="38177" xr:uid="{00000000-0005-0000-0000-00000F340000}"/>
    <cellStyle name="Cálculo 2 7 2 37 2 4" xfId="20400" xr:uid="{00000000-0005-0000-0000-000010340000}"/>
    <cellStyle name="Cálculo 2 7 2 37 3" xfId="24973" xr:uid="{00000000-0005-0000-0000-000011340000}"/>
    <cellStyle name="Cálculo 2 7 2 37 4" xfId="29724" xr:uid="{00000000-0005-0000-0000-000012340000}"/>
    <cellStyle name="Cálculo 2 7 2 37 5" xfId="16072" xr:uid="{00000000-0005-0000-0000-000013340000}"/>
    <cellStyle name="Cálculo 2 7 2 38" xfId="2103" xr:uid="{00000000-0005-0000-0000-000014340000}"/>
    <cellStyle name="Cálculo 2 7 2 38 2" xfId="11329" xr:uid="{00000000-0005-0000-0000-000015340000}"/>
    <cellStyle name="Cálculo 2 7 2 38 2 2" xfId="33631" xr:uid="{00000000-0005-0000-0000-000016340000}"/>
    <cellStyle name="Cálculo 2 7 2 38 2 3" xfId="38178" xr:uid="{00000000-0005-0000-0000-000017340000}"/>
    <cellStyle name="Cálculo 2 7 2 38 2 4" xfId="20401" xr:uid="{00000000-0005-0000-0000-000018340000}"/>
    <cellStyle name="Cálculo 2 7 2 38 3" xfId="24974" xr:uid="{00000000-0005-0000-0000-000019340000}"/>
    <cellStyle name="Cálculo 2 7 2 38 4" xfId="29723" xr:uid="{00000000-0005-0000-0000-00001A340000}"/>
    <cellStyle name="Cálculo 2 7 2 38 5" xfId="16073" xr:uid="{00000000-0005-0000-0000-00001B340000}"/>
    <cellStyle name="Cálculo 2 7 2 39" xfId="2072" xr:uid="{00000000-0005-0000-0000-00001C340000}"/>
    <cellStyle name="Cálculo 2 7 2 39 2" xfId="11298" xr:uid="{00000000-0005-0000-0000-00001D340000}"/>
    <cellStyle name="Cálculo 2 7 2 39 2 2" xfId="33600" xr:uid="{00000000-0005-0000-0000-00001E340000}"/>
    <cellStyle name="Cálculo 2 7 2 39 2 3" xfId="38147" xr:uid="{00000000-0005-0000-0000-00001F340000}"/>
    <cellStyle name="Cálculo 2 7 2 39 2 4" xfId="20370" xr:uid="{00000000-0005-0000-0000-000020340000}"/>
    <cellStyle name="Cálculo 2 7 2 39 3" xfId="24943" xr:uid="{00000000-0005-0000-0000-000021340000}"/>
    <cellStyle name="Cálculo 2 7 2 39 4" xfId="29754" xr:uid="{00000000-0005-0000-0000-000022340000}"/>
    <cellStyle name="Cálculo 2 7 2 39 5" xfId="16042" xr:uid="{00000000-0005-0000-0000-000023340000}"/>
    <cellStyle name="Cálculo 2 7 2 4" xfId="2104" xr:uid="{00000000-0005-0000-0000-000024340000}"/>
    <cellStyle name="Cálculo 2 7 2 4 2" xfId="11330" xr:uid="{00000000-0005-0000-0000-000025340000}"/>
    <cellStyle name="Cálculo 2 7 2 4 2 2" xfId="33632" xr:uid="{00000000-0005-0000-0000-000026340000}"/>
    <cellStyle name="Cálculo 2 7 2 4 2 3" xfId="38179" xr:uid="{00000000-0005-0000-0000-000027340000}"/>
    <cellStyle name="Cálculo 2 7 2 4 2 4" xfId="20402" xr:uid="{00000000-0005-0000-0000-000028340000}"/>
    <cellStyle name="Cálculo 2 7 2 4 3" xfId="24975" xr:uid="{00000000-0005-0000-0000-000029340000}"/>
    <cellStyle name="Cálculo 2 7 2 4 4" xfId="29722" xr:uid="{00000000-0005-0000-0000-00002A340000}"/>
    <cellStyle name="Cálculo 2 7 2 4 5" xfId="16074" xr:uid="{00000000-0005-0000-0000-00002B340000}"/>
    <cellStyle name="Cálculo 2 7 2 40" xfId="9658" xr:uid="{00000000-0005-0000-0000-00002C340000}"/>
    <cellStyle name="Cálculo 2 7 2 40 2" xfId="13935" xr:uid="{00000000-0005-0000-0000-00002D340000}"/>
    <cellStyle name="Cálculo 2 7 2 40 2 2" xfId="36237" xr:uid="{00000000-0005-0000-0000-00002E340000}"/>
    <cellStyle name="Cálculo 2 7 2 40 2 3" xfId="40784" xr:uid="{00000000-0005-0000-0000-00002F340000}"/>
    <cellStyle name="Cálculo 2 7 2 40 2 4" xfId="23007" xr:uid="{00000000-0005-0000-0000-000030340000}"/>
    <cellStyle name="Cálculo 2 7 2 40 3" xfId="31960" xr:uid="{00000000-0005-0000-0000-000031340000}"/>
    <cellStyle name="Cálculo 2 7 2 40 4" xfId="36507" xr:uid="{00000000-0005-0000-0000-000032340000}"/>
    <cellStyle name="Cálculo 2 7 2 40 5" xfId="18730" xr:uid="{00000000-0005-0000-0000-000033340000}"/>
    <cellStyle name="Cálculo 2 7 2 41" xfId="510" xr:uid="{00000000-0005-0000-0000-000034340000}"/>
    <cellStyle name="Cálculo 2 7 2 41 2" xfId="23381" xr:uid="{00000000-0005-0000-0000-000035340000}"/>
    <cellStyle name="Cálculo 2 7 2 41 3" xfId="31272" xr:uid="{00000000-0005-0000-0000-000036340000}"/>
    <cellStyle name="Cálculo 2 7 2 41 4" xfId="14480" xr:uid="{00000000-0005-0000-0000-000037340000}"/>
    <cellStyle name="Cálculo 2 7 2 42" xfId="23220" xr:uid="{00000000-0005-0000-0000-000038340000}"/>
    <cellStyle name="Cálculo 2 7 2 43" xfId="31465" xr:uid="{00000000-0005-0000-0000-000039340000}"/>
    <cellStyle name="Cálculo 2 7 2 44" xfId="14319" xr:uid="{00000000-0005-0000-0000-00003A340000}"/>
    <cellStyle name="Cálculo 2 7 2 5" xfId="2105" xr:uid="{00000000-0005-0000-0000-00003B340000}"/>
    <cellStyle name="Cálculo 2 7 2 5 2" xfId="11331" xr:uid="{00000000-0005-0000-0000-00003C340000}"/>
    <cellStyle name="Cálculo 2 7 2 5 2 2" xfId="33633" xr:uid="{00000000-0005-0000-0000-00003D340000}"/>
    <cellStyle name="Cálculo 2 7 2 5 2 3" xfId="38180" xr:uid="{00000000-0005-0000-0000-00003E340000}"/>
    <cellStyle name="Cálculo 2 7 2 5 2 4" xfId="20403" xr:uid="{00000000-0005-0000-0000-00003F340000}"/>
    <cellStyle name="Cálculo 2 7 2 5 3" xfId="24976" xr:uid="{00000000-0005-0000-0000-000040340000}"/>
    <cellStyle name="Cálculo 2 7 2 5 4" xfId="29721" xr:uid="{00000000-0005-0000-0000-000041340000}"/>
    <cellStyle name="Cálculo 2 7 2 5 5" xfId="16075" xr:uid="{00000000-0005-0000-0000-000042340000}"/>
    <cellStyle name="Cálculo 2 7 2 6" xfId="2106" xr:uid="{00000000-0005-0000-0000-000043340000}"/>
    <cellStyle name="Cálculo 2 7 2 6 2" xfId="11332" xr:uid="{00000000-0005-0000-0000-000044340000}"/>
    <cellStyle name="Cálculo 2 7 2 6 2 2" xfId="33634" xr:uid="{00000000-0005-0000-0000-000045340000}"/>
    <cellStyle name="Cálculo 2 7 2 6 2 3" xfId="38181" xr:uid="{00000000-0005-0000-0000-000046340000}"/>
    <cellStyle name="Cálculo 2 7 2 6 2 4" xfId="20404" xr:uid="{00000000-0005-0000-0000-000047340000}"/>
    <cellStyle name="Cálculo 2 7 2 6 3" xfId="24977" xr:uid="{00000000-0005-0000-0000-000048340000}"/>
    <cellStyle name="Cálculo 2 7 2 6 4" xfId="29720" xr:uid="{00000000-0005-0000-0000-000049340000}"/>
    <cellStyle name="Cálculo 2 7 2 6 5" xfId="16076" xr:uid="{00000000-0005-0000-0000-00004A340000}"/>
    <cellStyle name="Cálculo 2 7 2 7" xfId="2107" xr:uid="{00000000-0005-0000-0000-00004B340000}"/>
    <cellStyle name="Cálculo 2 7 2 7 2" xfId="11333" xr:uid="{00000000-0005-0000-0000-00004C340000}"/>
    <cellStyle name="Cálculo 2 7 2 7 2 2" xfId="33635" xr:uid="{00000000-0005-0000-0000-00004D340000}"/>
    <cellStyle name="Cálculo 2 7 2 7 2 3" xfId="38182" xr:uid="{00000000-0005-0000-0000-00004E340000}"/>
    <cellStyle name="Cálculo 2 7 2 7 2 4" xfId="20405" xr:uid="{00000000-0005-0000-0000-00004F340000}"/>
    <cellStyle name="Cálculo 2 7 2 7 3" xfId="24978" xr:uid="{00000000-0005-0000-0000-000050340000}"/>
    <cellStyle name="Cálculo 2 7 2 7 4" xfId="29719" xr:uid="{00000000-0005-0000-0000-000051340000}"/>
    <cellStyle name="Cálculo 2 7 2 7 5" xfId="16077" xr:uid="{00000000-0005-0000-0000-000052340000}"/>
    <cellStyle name="Cálculo 2 7 2 8" xfId="2108" xr:uid="{00000000-0005-0000-0000-000053340000}"/>
    <cellStyle name="Cálculo 2 7 2 8 2" xfId="11334" xr:uid="{00000000-0005-0000-0000-000054340000}"/>
    <cellStyle name="Cálculo 2 7 2 8 2 2" xfId="33636" xr:uid="{00000000-0005-0000-0000-000055340000}"/>
    <cellStyle name="Cálculo 2 7 2 8 2 3" xfId="38183" xr:uid="{00000000-0005-0000-0000-000056340000}"/>
    <cellStyle name="Cálculo 2 7 2 8 2 4" xfId="20406" xr:uid="{00000000-0005-0000-0000-000057340000}"/>
    <cellStyle name="Cálculo 2 7 2 8 3" xfId="24979" xr:uid="{00000000-0005-0000-0000-000058340000}"/>
    <cellStyle name="Cálculo 2 7 2 8 4" xfId="29718" xr:uid="{00000000-0005-0000-0000-000059340000}"/>
    <cellStyle name="Cálculo 2 7 2 8 5" xfId="16078" xr:uid="{00000000-0005-0000-0000-00005A340000}"/>
    <cellStyle name="Cálculo 2 7 2 9" xfId="2109" xr:uid="{00000000-0005-0000-0000-00005B340000}"/>
    <cellStyle name="Cálculo 2 7 2 9 2" xfId="11335" xr:uid="{00000000-0005-0000-0000-00005C340000}"/>
    <cellStyle name="Cálculo 2 7 2 9 2 2" xfId="33637" xr:uid="{00000000-0005-0000-0000-00005D340000}"/>
    <cellStyle name="Cálculo 2 7 2 9 2 3" xfId="38184" xr:uid="{00000000-0005-0000-0000-00005E340000}"/>
    <cellStyle name="Cálculo 2 7 2 9 2 4" xfId="20407" xr:uid="{00000000-0005-0000-0000-00005F340000}"/>
    <cellStyle name="Cálculo 2 7 2 9 3" xfId="24980" xr:uid="{00000000-0005-0000-0000-000060340000}"/>
    <cellStyle name="Cálculo 2 7 2 9 4" xfId="29717" xr:uid="{00000000-0005-0000-0000-000061340000}"/>
    <cellStyle name="Cálculo 2 7 2 9 5" xfId="16079" xr:uid="{00000000-0005-0000-0000-000062340000}"/>
    <cellStyle name="Cálculo 2 7 20" xfId="2110" xr:uid="{00000000-0005-0000-0000-000063340000}"/>
    <cellStyle name="Cálculo 2 7 20 2" xfId="11336" xr:uid="{00000000-0005-0000-0000-000064340000}"/>
    <cellStyle name="Cálculo 2 7 20 2 2" xfId="33638" xr:uid="{00000000-0005-0000-0000-000065340000}"/>
    <cellStyle name="Cálculo 2 7 20 2 3" xfId="38185" xr:uid="{00000000-0005-0000-0000-000066340000}"/>
    <cellStyle name="Cálculo 2 7 20 2 4" xfId="20408" xr:uid="{00000000-0005-0000-0000-000067340000}"/>
    <cellStyle name="Cálculo 2 7 20 3" xfId="24981" xr:uid="{00000000-0005-0000-0000-000068340000}"/>
    <cellStyle name="Cálculo 2 7 20 4" xfId="29716" xr:uid="{00000000-0005-0000-0000-000069340000}"/>
    <cellStyle name="Cálculo 2 7 20 5" xfId="16080" xr:uid="{00000000-0005-0000-0000-00006A340000}"/>
    <cellStyle name="Cálculo 2 7 21" xfId="2111" xr:uid="{00000000-0005-0000-0000-00006B340000}"/>
    <cellStyle name="Cálculo 2 7 21 2" xfId="11337" xr:uid="{00000000-0005-0000-0000-00006C340000}"/>
    <cellStyle name="Cálculo 2 7 21 2 2" xfId="33639" xr:uid="{00000000-0005-0000-0000-00006D340000}"/>
    <cellStyle name="Cálculo 2 7 21 2 3" xfId="38186" xr:uid="{00000000-0005-0000-0000-00006E340000}"/>
    <cellStyle name="Cálculo 2 7 21 2 4" xfId="20409" xr:uid="{00000000-0005-0000-0000-00006F340000}"/>
    <cellStyle name="Cálculo 2 7 21 3" xfId="24982" xr:uid="{00000000-0005-0000-0000-000070340000}"/>
    <cellStyle name="Cálculo 2 7 21 4" xfId="29715" xr:uid="{00000000-0005-0000-0000-000071340000}"/>
    <cellStyle name="Cálculo 2 7 21 5" xfId="16081" xr:uid="{00000000-0005-0000-0000-000072340000}"/>
    <cellStyle name="Cálculo 2 7 22" xfId="2112" xr:uid="{00000000-0005-0000-0000-000073340000}"/>
    <cellStyle name="Cálculo 2 7 22 2" xfId="11338" xr:uid="{00000000-0005-0000-0000-000074340000}"/>
    <cellStyle name="Cálculo 2 7 22 2 2" xfId="33640" xr:uid="{00000000-0005-0000-0000-000075340000}"/>
    <cellStyle name="Cálculo 2 7 22 2 3" xfId="38187" xr:uid="{00000000-0005-0000-0000-000076340000}"/>
    <cellStyle name="Cálculo 2 7 22 2 4" xfId="20410" xr:uid="{00000000-0005-0000-0000-000077340000}"/>
    <cellStyle name="Cálculo 2 7 22 3" xfId="24983" xr:uid="{00000000-0005-0000-0000-000078340000}"/>
    <cellStyle name="Cálculo 2 7 22 4" xfId="29714" xr:uid="{00000000-0005-0000-0000-000079340000}"/>
    <cellStyle name="Cálculo 2 7 22 5" xfId="16082" xr:uid="{00000000-0005-0000-0000-00007A340000}"/>
    <cellStyle name="Cálculo 2 7 23" xfId="2113" xr:uid="{00000000-0005-0000-0000-00007B340000}"/>
    <cellStyle name="Cálculo 2 7 23 2" xfId="11339" xr:uid="{00000000-0005-0000-0000-00007C340000}"/>
    <cellStyle name="Cálculo 2 7 23 2 2" xfId="33641" xr:uid="{00000000-0005-0000-0000-00007D340000}"/>
    <cellStyle name="Cálculo 2 7 23 2 3" xfId="38188" xr:uid="{00000000-0005-0000-0000-00007E340000}"/>
    <cellStyle name="Cálculo 2 7 23 2 4" xfId="20411" xr:uid="{00000000-0005-0000-0000-00007F340000}"/>
    <cellStyle name="Cálculo 2 7 23 3" xfId="24984" xr:uid="{00000000-0005-0000-0000-000080340000}"/>
    <cellStyle name="Cálculo 2 7 23 4" xfId="29713" xr:uid="{00000000-0005-0000-0000-000081340000}"/>
    <cellStyle name="Cálculo 2 7 23 5" xfId="16083" xr:uid="{00000000-0005-0000-0000-000082340000}"/>
    <cellStyle name="Cálculo 2 7 24" xfId="2114" xr:uid="{00000000-0005-0000-0000-000083340000}"/>
    <cellStyle name="Cálculo 2 7 24 2" xfId="11340" xr:uid="{00000000-0005-0000-0000-000084340000}"/>
    <cellStyle name="Cálculo 2 7 24 2 2" xfId="33642" xr:uid="{00000000-0005-0000-0000-000085340000}"/>
    <cellStyle name="Cálculo 2 7 24 2 3" xfId="38189" xr:uid="{00000000-0005-0000-0000-000086340000}"/>
    <cellStyle name="Cálculo 2 7 24 2 4" xfId="20412" xr:uid="{00000000-0005-0000-0000-000087340000}"/>
    <cellStyle name="Cálculo 2 7 24 3" xfId="24985" xr:uid="{00000000-0005-0000-0000-000088340000}"/>
    <cellStyle name="Cálculo 2 7 24 4" xfId="29712" xr:uid="{00000000-0005-0000-0000-000089340000}"/>
    <cellStyle name="Cálculo 2 7 24 5" xfId="16084" xr:uid="{00000000-0005-0000-0000-00008A340000}"/>
    <cellStyle name="Cálculo 2 7 25" xfId="2115" xr:uid="{00000000-0005-0000-0000-00008B340000}"/>
    <cellStyle name="Cálculo 2 7 25 2" xfId="11341" xr:uid="{00000000-0005-0000-0000-00008C340000}"/>
    <cellStyle name="Cálculo 2 7 25 2 2" xfId="33643" xr:uid="{00000000-0005-0000-0000-00008D340000}"/>
    <cellStyle name="Cálculo 2 7 25 2 3" xfId="38190" xr:uid="{00000000-0005-0000-0000-00008E340000}"/>
    <cellStyle name="Cálculo 2 7 25 2 4" xfId="20413" xr:uid="{00000000-0005-0000-0000-00008F340000}"/>
    <cellStyle name="Cálculo 2 7 25 3" xfId="24986" xr:uid="{00000000-0005-0000-0000-000090340000}"/>
    <cellStyle name="Cálculo 2 7 25 4" xfId="29711" xr:uid="{00000000-0005-0000-0000-000091340000}"/>
    <cellStyle name="Cálculo 2 7 25 5" xfId="16085" xr:uid="{00000000-0005-0000-0000-000092340000}"/>
    <cellStyle name="Cálculo 2 7 26" xfId="2116" xr:uid="{00000000-0005-0000-0000-000093340000}"/>
    <cellStyle name="Cálculo 2 7 26 2" xfId="11342" xr:uid="{00000000-0005-0000-0000-000094340000}"/>
    <cellStyle name="Cálculo 2 7 26 2 2" xfId="33644" xr:uid="{00000000-0005-0000-0000-000095340000}"/>
    <cellStyle name="Cálculo 2 7 26 2 3" xfId="38191" xr:uid="{00000000-0005-0000-0000-000096340000}"/>
    <cellStyle name="Cálculo 2 7 26 2 4" xfId="20414" xr:uid="{00000000-0005-0000-0000-000097340000}"/>
    <cellStyle name="Cálculo 2 7 26 3" xfId="24987" xr:uid="{00000000-0005-0000-0000-000098340000}"/>
    <cellStyle name="Cálculo 2 7 26 4" xfId="29710" xr:uid="{00000000-0005-0000-0000-000099340000}"/>
    <cellStyle name="Cálculo 2 7 26 5" xfId="16086" xr:uid="{00000000-0005-0000-0000-00009A340000}"/>
    <cellStyle name="Cálculo 2 7 27" xfId="2117" xr:uid="{00000000-0005-0000-0000-00009B340000}"/>
    <cellStyle name="Cálculo 2 7 27 2" xfId="11343" xr:uid="{00000000-0005-0000-0000-00009C340000}"/>
    <cellStyle name="Cálculo 2 7 27 2 2" xfId="33645" xr:uid="{00000000-0005-0000-0000-00009D340000}"/>
    <cellStyle name="Cálculo 2 7 27 2 3" xfId="38192" xr:uid="{00000000-0005-0000-0000-00009E340000}"/>
    <cellStyle name="Cálculo 2 7 27 2 4" xfId="20415" xr:uid="{00000000-0005-0000-0000-00009F340000}"/>
    <cellStyle name="Cálculo 2 7 27 3" xfId="24988" xr:uid="{00000000-0005-0000-0000-0000A0340000}"/>
    <cellStyle name="Cálculo 2 7 27 4" xfId="29709" xr:uid="{00000000-0005-0000-0000-0000A1340000}"/>
    <cellStyle name="Cálculo 2 7 27 5" xfId="16087" xr:uid="{00000000-0005-0000-0000-0000A2340000}"/>
    <cellStyle name="Cálculo 2 7 28" xfId="2118" xr:uid="{00000000-0005-0000-0000-0000A3340000}"/>
    <cellStyle name="Cálculo 2 7 28 2" xfId="11344" xr:uid="{00000000-0005-0000-0000-0000A4340000}"/>
    <cellStyle name="Cálculo 2 7 28 2 2" xfId="33646" xr:uid="{00000000-0005-0000-0000-0000A5340000}"/>
    <cellStyle name="Cálculo 2 7 28 2 3" xfId="38193" xr:uid="{00000000-0005-0000-0000-0000A6340000}"/>
    <cellStyle name="Cálculo 2 7 28 2 4" xfId="20416" xr:uid="{00000000-0005-0000-0000-0000A7340000}"/>
    <cellStyle name="Cálculo 2 7 28 3" xfId="24989" xr:uid="{00000000-0005-0000-0000-0000A8340000}"/>
    <cellStyle name="Cálculo 2 7 28 4" xfId="29708" xr:uid="{00000000-0005-0000-0000-0000A9340000}"/>
    <cellStyle name="Cálculo 2 7 28 5" xfId="16088" xr:uid="{00000000-0005-0000-0000-0000AA340000}"/>
    <cellStyle name="Cálculo 2 7 29" xfId="2061" xr:uid="{00000000-0005-0000-0000-0000AB340000}"/>
    <cellStyle name="Cálculo 2 7 29 2" xfId="11287" xr:uid="{00000000-0005-0000-0000-0000AC340000}"/>
    <cellStyle name="Cálculo 2 7 29 2 2" xfId="33589" xr:uid="{00000000-0005-0000-0000-0000AD340000}"/>
    <cellStyle name="Cálculo 2 7 29 2 3" xfId="38136" xr:uid="{00000000-0005-0000-0000-0000AE340000}"/>
    <cellStyle name="Cálculo 2 7 29 2 4" xfId="20359" xr:uid="{00000000-0005-0000-0000-0000AF340000}"/>
    <cellStyle name="Cálculo 2 7 29 3" xfId="24932" xr:uid="{00000000-0005-0000-0000-0000B0340000}"/>
    <cellStyle name="Cálculo 2 7 29 4" xfId="29765" xr:uid="{00000000-0005-0000-0000-0000B1340000}"/>
    <cellStyle name="Cálculo 2 7 29 5" xfId="16031" xr:uid="{00000000-0005-0000-0000-0000B2340000}"/>
    <cellStyle name="Cálculo 2 7 3" xfId="2119" xr:uid="{00000000-0005-0000-0000-0000B3340000}"/>
    <cellStyle name="Cálculo 2 7 3 2" xfId="11345" xr:uid="{00000000-0005-0000-0000-0000B4340000}"/>
    <cellStyle name="Cálculo 2 7 3 2 2" xfId="33647" xr:uid="{00000000-0005-0000-0000-0000B5340000}"/>
    <cellStyle name="Cálculo 2 7 3 2 3" xfId="38194" xr:uid="{00000000-0005-0000-0000-0000B6340000}"/>
    <cellStyle name="Cálculo 2 7 3 2 4" xfId="20417" xr:uid="{00000000-0005-0000-0000-0000B7340000}"/>
    <cellStyle name="Cálculo 2 7 3 3" xfId="24990" xr:uid="{00000000-0005-0000-0000-0000B8340000}"/>
    <cellStyle name="Cálculo 2 7 3 4" xfId="29707" xr:uid="{00000000-0005-0000-0000-0000B9340000}"/>
    <cellStyle name="Cálculo 2 7 3 5" xfId="16089" xr:uid="{00000000-0005-0000-0000-0000BA340000}"/>
    <cellStyle name="Cálculo 2 7 30" xfId="9561" xr:uid="{00000000-0005-0000-0000-0000BB340000}"/>
    <cellStyle name="Cálculo 2 7 30 2" xfId="13860" xr:uid="{00000000-0005-0000-0000-0000BC340000}"/>
    <cellStyle name="Cálculo 2 7 30 2 2" xfId="36162" xr:uid="{00000000-0005-0000-0000-0000BD340000}"/>
    <cellStyle name="Cálculo 2 7 30 2 3" xfId="40709" xr:uid="{00000000-0005-0000-0000-0000BE340000}"/>
    <cellStyle name="Cálculo 2 7 30 2 4" xfId="22932" xr:uid="{00000000-0005-0000-0000-0000BF340000}"/>
    <cellStyle name="Cálculo 2 7 30 3" xfId="31863" xr:uid="{00000000-0005-0000-0000-0000C0340000}"/>
    <cellStyle name="Cálculo 2 7 30 4" xfId="36410" xr:uid="{00000000-0005-0000-0000-0000C1340000}"/>
    <cellStyle name="Cálculo 2 7 30 5" xfId="18633" xr:uid="{00000000-0005-0000-0000-0000C2340000}"/>
    <cellStyle name="Cálculo 2 7 31" xfId="23116" xr:uid="{00000000-0005-0000-0000-0000C3340000}"/>
    <cellStyle name="Cálculo 2 7 32" xfId="31563" xr:uid="{00000000-0005-0000-0000-0000C4340000}"/>
    <cellStyle name="Cálculo 2 7 33" xfId="14215" xr:uid="{00000000-0005-0000-0000-0000C5340000}"/>
    <cellStyle name="Cálculo 2 7 4" xfId="2120" xr:uid="{00000000-0005-0000-0000-0000C6340000}"/>
    <cellStyle name="Cálculo 2 7 4 2" xfId="11346" xr:uid="{00000000-0005-0000-0000-0000C7340000}"/>
    <cellStyle name="Cálculo 2 7 4 2 2" xfId="33648" xr:uid="{00000000-0005-0000-0000-0000C8340000}"/>
    <cellStyle name="Cálculo 2 7 4 2 3" xfId="38195" xr:uid="{00000000-0005-0000-0000-0000C9340000}"/>
    <cellStyle name="Cálculo 2 7 4 2 4" xfId="20418" xr:uid="{00000000-0005-0000-0000-0000CA340000}"/>
    <cellStyle name="Cálculo 2 7 4 3" xfId="24991" xr:uid="{00000000-0005-0000-0000-0000CB340000}"/>
    <cellStyle name="Cálculo 2 7 4 4" xfId="29706" xr:uid="{00000000-0005-0000-0000-0000CC340000}"/>
    <cellStyle name="Cálculo 2 7 4 5" xfId="16090" xr:uid="{00000000-0005-0000-0000-0000CD340000}"/>
    <cellStyle name="Cálculo 2 7 5" xfId="2121" xr:uid="{00000000-0005-0000-0000-0000CE340000}"/>
    <cellStyle name="Cálculo 2 7 5 2" xfId="11347" xr:uid="{00000000-0005-0000-0000-0000CF340000}"/>
    <cellStyle name="Cálculo 2 7 5 2 2" xfId="33649" xr:uid="{00000000-0005-0000-0000-0000D0340000}"/>
    <cellStyle name="Cálculo 2 7 5 2 3" xfId="38196" xr:uid="{00000000-0005-0000-0000-0000D1340000}"/>
    <cellStyle name="Cálculo 2 7 5 2 4" xfId="20419" xr:uid="{00000000-0005-0000-0000-0000D2340000}"/>
    <cellStyle name="Cálculo 2 7 5 3" xfId="24992" xr:uid="{00000000-0005-0000-0000-0000D3340000}"/>
    <cellStyle name="Cálculo 2 7 5 4" xfId="29705" xr:uid="{00000000-0005-0000-0000-0000D4340000}"/>
    <cellStyle name="Cálculo 2 7 5 5" xfId="16091" xr:uid="{00000000-0005-0000-0000-0000D5340000}"/>
    <cellStyle name="Cálculo 2 7 6" xfId="2122" xr:uid="{00000000-0005-0000-0000-0000D6340000}"/>
    <cellStyle name="Cálculo 2 7 6 2" xfId="11348" xr:uid="{00000000-0005-0000-0000-0000D7340000}"/>
    <cellStyle name="Cálculo 2 7 6 2 2" xfId="33650" xr:uid="{00000000-0005-0000-0000-0000D8340000}"/>
    <cellStyle name="Cálculo 2 7 6 2 3" xfId="38197" xr:uid="{00000000-0005-0000-0000-0000D9340000}"/>
    <cellStyle name="Cálculo 2 7 6 2 4" xfId="20420" xr:uid="{00000000-0005-0000-0000-0000DA340000}"/>
    <cellStyle name="Cálculo 2 7 6 3" xfId="24993" xr:uid="{00000000-0005-0000-0000-0000DB340000}"/>
    <cellStyle name="Cálculo 2 7 6 4" xfId="29704" xr:uid="{00000000-0005-0000-0000-0000DC340000}"/>
    <cellStyle name="Cálculo 2 7 6 5" xfId="16092" xr:uid="{00000000-0005-0000-0000-0000DD340000}"/>
    <cellStyle name="Cálculo 2 7 7" xfId="2123" xr:uid="{00000000-0005-0000-0000-0000DE340000}"/>
    <cellStyle name="Cálculo 2 7 7 2" xfId="11349" xr:uid="{00000000-0005-0000-0000-0000DF340000}"/>
    <cellStyle name="Cálculo 2 7 7 2 2" xfId="33651" xr:uid="{00000000-0005-0000-0000-0000E0340000}"/>
    <cellStyle name="Cálculo 2 7 7 2 3" xfId="38198" xr:uid="{00000000-0005-0000-0000-0000E1340000}"/>
    <cellStyle name="Cálculo 2 7 7 2 4" xfId="20421" xr:uid="{00000000-0005-0000-0000-0000E2340000}"/>
    <cellStyle name="Cálculo 2 7 7 3" xfId="24994" xr:uid="{00000000-0005-0000-0000-0000E3340000}"/>
    <cellStyle name="Cálculo 2 7 7 4" xfId="29703" xr:uid="{00000000-0005-0000-0000-0000E4340000}"/>
    <cellStyle name="Cálculo 2 7 7 5" xfId="16093" xr:uid="{00000000-0005-0000-0000-0000E5340000}"/>
    <cellStyle name="Cálculo 2 7 8" xfId="2124" xr:uid="{00000000-0005-0000-0000-0000E6340000}"/>
    <cellStyle name="Cálculo 2 7 8 2" xfId="11350" xr:uid="{00000000-0005-0000-0000-0000E7340000}"/>
    <cellStyle name="Cálculo 2 7 8 2 2" xfId="33652" xr:uid="{00000000-0005-0000-0000-0000E8340000}"/>
    <cellStyle name="Cálculo 2 7 8 2 3" xfId="38199" xr:uid="{00000000-0005-0000-0000-0000E9340000}"/>
    <cellStyle name="Cálculo 2 7 8 2 4" xfId="20422" xr:uid="{00000000-0005-0000-0000-0000EA340000}"/>
    <cellStyle name="Cálculo 2 7 8 3" xfId="24995" xr:uid="{00000000-0005-0000-0000-0000EB340000}"/>
    <cellStyle name="Cálculo 2 7 8 4" xfId="29693" xr:uid="{00000000-0005-0000-0000-0000EC340000}"/>
    <cellStyle name="Cálculo 2 7 8 5" xfId="16094" xr:uid="{00000000-0005-0000-0000-0000ED340000}"/>
    <cellStyle name="Cálculo 2 7 9" xfId="2125" xr:uid="{00000000-0005-0000-0000-0000EE340000}"/>
    <cellStyle name="Cálculo 2 7 9 2" xfId="11351" xr:uid="{00000000-0005-0000-0000-0000EF340000}"/>
    <cellStyle name="Cálculo 2 7 9 2 2" xfId="33653" xr:uid="{00000000-0005-0000-0000-0000F0340000}"/>
    <cellStyle name="Cálculo 2 7 9 2 3" xfId="38200" xr:uid="{00000000-0005-0000-0000-0000F1340000}"/>
    <cellStyle name="Cálculo 2 7 9 2 4" xfId="20423" xr:uid="{00000000-0005-0000-0000-0000F2340000}"/>
    <cellStyle name="Cálculo 2 7 9 3" xfId="24996" xr:uid="{00000000-0005-0000-0000-0000F3340000}"/>
    <cellStyle name="Cálculo 2 7 9 4" xfId="29701" xr:uid="{00000000-0005-0000-0000-0000F4340000}"/>
    <cellStyle name="Cálculo 2 7 9 5" xfId="16095" xr:uid="{00000000-0005-0000-0000-0000F5340000}"/>
    <cellStyle name="Cálculo 2 8" xfId="119" xr:uid="{00000000-0005-0000-0000-0000F6340000}"/>
    <cellStyle name="Cálculo 2 8 10" xfId="2127" xr:uid="{00000000-0005-0000-0000-0000F7340000}"/>
    <cellStyle name="Cálculo 2 8 10 2" xfId="11353" xr:uid="{00000000-0005-0000-0000-0000F8340000}"/>
    <cellStyle name="Cálculo 2 8 10 2 2" xfId="33655" xr:uid="{00000000-0005-0000-0000-0000F9340000}"/>
    <cellStyle name="Cálculo 2 8 10 2 3" xfId="38202" xr:uid="{00000000-0005-0000-0000-0000FA340000}"/>
    <cellStyle name="Cálculo 2 8 10 2 4" xfId="20425" xr:uid="{00000000-0005-0000-0000-0000FB340000}"/>
    <cellStyle name="Cálculo 2 8 10 3" xfId="24998" xr:uid="{00000000-0005-0000-0000-0000FC340000}"/>
    <cellStyle name="Cálculo 2 8 10 4" xfId="29699" xr:uid="{00000000-0005-0000-0000-0000FD340000}"/>
    <cellStyle name="Cálculo 2 8 10 5" xfId="16097" xr:uid="{00000000-0005-0000-0000-0000FE340000}"/>
    <cellStyle name="Cálculo 2 8 11" xfId="2128" xr:uid="{00000000-0005-0000-0000-0000FF340000}"/>
    <cellStyle name="Cálculo 2 8 11 2" xfId="11354" xr:uid="{00000000-0005-0000-0000-000000350000}"/>
    <cellStyle name="Cálculo 2 8 11 2 2" xfId="33656" xr:uid="{00000000-0005-0000-0000-000001350000}"/>
    <cellStyle name="Cálculo 2 8 11 2 3" xfId="38203" xr:uid="{00000000-0005-0000-0000-000002350000}"/>
    <cellStyle name="Cálculo 2 8 11 2 4" xfId="20426" xr:uid="{00000000-0005-0000-0000-000003350000}"/>
    <cellStyle name="Cálculo 2 8 11 3" xfId="24999" xr:uid="{00000000-0005-0000-0000-000004350000}"/>
    <cellStyle name="Cálculo 2 8 11 4" xfId="29698" xr:uid="{00000000-0005-0000-0000-000005350000}"/>
    <cellStyle name="Cálculo 2 8 11 5" xfId="16098" xr:uid="{00000000-0005-0000-0000-000006350000}"/>
    <cellStyle name="Cálculo 2 8 12" xfId="2129" xr:uid="{00000000-0005-0000-0000-000007350000}"/>
    <cellStyle name="Cálculo 2 8 12 2" xfId="11355" xr:uid="{00000000-0005-0000-0000-000008350000}"/>
    <cellStyle name="Cálculo 2 8 12 2 2" xfId="33657" xr:uid="{00000000-0005-0000-0000-000009350000}"/>
    <cellStyle name="Cálculo 2 8 12 2 3" xfId="38204" xr:uid="{00000000-0005-0000-0000-00000A350000}"/>
    <cellStyle name="Cálculo 2 8 12 2 4" xfId="20427" xr:uid="{00000000-0005-0000-0000-00000B350000}"/>
    <cellStyle name="Cálculo 2 8 12 3" xfId="25000" xr:uid="{00000000-0005-0000-0000-00000C350000}"/>
    <cellStyle name="Cálculo 2 8 12 4" xfId="29697" xr:uid="{00000000-0005-0000-0000-00000D350000}"/>
    <cellStyle name="Cálculo 2 8 12 5" xfId="16099" xr:uid="{00000000-0005-0000-0000-00000E350000}"/>
    <cellStyle name="Cálculo 2 8 13" xfId="2130" xr:uid="{00000000-0005-0000-0000-00000F350000}"/>
    <cellStyle name="Cálculo 2 8 13 2" xfId="11356" xr:uid="{00000000-0005-0000-0000-000010350000}"/>
    <cellStyle name="Cálculo 2 8 13 2 2" xfId="33658" xr:uid="{00000000-0005-0000-0000-000011350000}"/>
    <cellStyle name="Cálculo 2 8 13 2 3" xfId="38205" xr:uid="{00000000-0005-0000-0000-000012350000}"/>
    <cellStyle name="Cálculo 2 8 13 2 4" xfId="20428" xr:uid="{00000000-0005-0000-0000-000013350000}"/>
    <cellStyle name="Cálculo 2 8 13 3" xfId="25001" xr:uid="{00000000-0005-0000-0000-000014350000}"/>
    <cellStyle name="Cálculo 2 8 13 4" xfId="29696" xr:uid="{00000000-0005-0000-0000-000015350000}"/>
    <cellStyle name="Cálculo 2 8 13 5" xfId="16100" xr:uid="{00000000-0005-0000-0000-000016350000}"/>
    <cellStyle name="Cálculo 2 8 14" xfId="2131" xr:uid="{00000000-0005-0000-0000-000017350000}"/>
    <cellStyle name="Cálculo 2 8 14 2" xfId="11357" xr:uid="{00000000-0005-0000-0000-000018350000}"/>
    <cellStyle name="Cálculo 2 8 14 2 2" xfId="33659" xr:uid="{00000000-0005-0000-0000-000019350000}"/>
    <cellStyle name="Cálculo 2 8 14 2 3" xfId="38206" xr:uid="{00000000-0005-0000-0000-00001A350000}"/>
    <cellStyle name="Cálculo 2 8 14 2 4" xfId="20429" xr:uid="{00000000-0005-0000-0000-00001B350000}"/>
    <cellStyle name="Cálculo 2 8 14 3" xfId="25002" xr:uid="{00000000-0005-0000-0000-00001C350000}"/>
    <cellStyle name="Cálculo 2 8 14 4" xfId="29695" xr:uid="{00000000-0005-0000-0000-00001D350000}"/>
    <cellStyle name="Cálculo 2 8 14 5" xfId="16101" xr:uid="{00000000-0005-0000-0000-00001E350000}"/>
    <cellStyle name="Cálculo 2 8 15" xfId="2132" xr:uid="{00000000-0005-0000-0000-00001F350000}"/>
    <cellStyle name="Cálculo 2 8 15 2" xfId="11358" xr:uid="{00000000-0005-0000-0000-000020350000}"/>
    <cellStyle name="Cálculo 2 8 15 2 2" xfId="33660" xr:uid="{00000000-0005-0000-0000-000021350000}"/>
    <cellStyle name="Cálculo 2 8 15 2 3" xfId="38207" xr:uid="{00000000-0005-0000-0000-000022350000}"/>
    <cellStyle name="Cálculo 2 8 15 2 4" xfId="20430" xr:uid="{00000000-0005-0000-0000-000023350000}"/>
    <cellStyle name="Cálculo 2 8 15 3" xfId="25003" xr:uid="{00000000-0005-0000-0000-000024350000}"/>
    <cellStyle name="Cálculo 2 8 15 4" xfId="29694" xr:uid="{00000000-0005-0000-0000-000025350000}"/>
    <cellStyle name="Cálculo 2 8 15 5" xfId="16102" xr:uid="{00000000-0005-0000-0000-000026350000}"/>
    <cellStyle name="Cálculo 2 8 16" xfId="2133" xr:uid="{00000000-0005-0000-0000-000027350000}"/>
    <cellStyle name="Cálculo 2 8 16 2" xfId="11359" xr:uid="{00000000-0005-0000-0000-000028350000}"/>
    <cellStyle name="Cálculo 2 8 16 2 2" xfId="33661" xr:uid="{00000000-0005-0000-0000-000029350000}"/>
    <cellStyle name="Cálculo 2 8 16 2 3" xfId="38208" xr:uid="{00000000-0005-0000-0000-00002A350000}"/>
    <cellStyle name="Cálculo 2 8 16 2 4" xfId="20431" xr:uid="{00000000-0005-0000-0000-00002B350000}"/>
    <cellStyle name="Cálculo 2 8 16 3" xfId="25004" xr:uid="{00000000-0005-0000-0000-00002C350000}"/>
    <cellStyle name="Cálculo 2 8 16 4" xfId="29692" xr:uid="{00000000-0005-0000-0000-00002D350000}"/>
    <cellStyle name="Cálculo 2 8 16 5" xfId="16103" xr:uid="{00000000-0005-0000-0000-00002E350000}"/>
    <cellStyle name="Cálculo 2 8 17" xfId="2134" xr:uid="{00000000-0005-0000-0000-00002F350000}"/>
    <cellStyle name="Cálculo 2 8 17 2" xfId="11360" xr:uid="{00000000-0005-0000-0000-000030350000}"/>
    <cellStyle name="Cálculo 2 8 17 2 2" xfId="33662" xr:uid="{00000000-0005-0000-0000-000031350000}"/>
    <cellStyle name="Cálculo 2 8 17 2 3" xfId="38209" xr:uid="{00000000-0005-0000-0000-000032350000}"/>
    <cellStyle name="Cálculo 2 8 17 2 4" xfId="20432" xr:uid="{00000000-0005-0000-0000-000033350000}"/>
    <cellStyle name="Cálculo 2 8 17 3" xfId="25005" xr:uid="{00000000-0005-0000-0000-000034350000}"/>
    <cellStyle name="Cálculo 2 8 17 4" xfId="29691" xr:uid="{00000000-0005-0000-0000-000035350000}"/>
    <cellStyle name="Cálculo 2 8 17 5" xfId="16104" xr:uid="{00000000-0005-0000-0000-000036350000}"/>
    <cellStyle name="Cálculo 2 8 18" xfId="2135" xr:uid="{00000000-0005-0000-0000-000037350000}"/>
    <cellStyle name="Cálculo 2 8 18 2" xfId="11361" xr:uid="{00000000-0005-0000-0000-000038350000}"/>
    <cellStyle name="Cálculo 2 8 18 2 2" xfId="33663" xr:uid="{00000000-0005-0000-0000-000039350000}"/>
    <cellStyle name="Cálculo 2 8 18 2 3" xfId="38210" xr:uid="{00000000-0005-0000-0000-00003A350000}"/>
    <cellStyle name="Cálculo 2 8 18 2 4" xfId="20433" xr:uid="{00000000-0005-0000-0000-00003B350000}"/>
    <cellStyle name="Cálculo 2 8 18 3" xfId="25006" xr:uid="{00000000-0005-0000-0000-00003C350000}"/>
    <cellStyle name="Cálculo 2 8 18 4" xfId="29690" xr:uid="{00000000-0005-0000-0000-00003D350000}"/>
    <cellStyle name="Cálculo 2 8 18 5" xfId="16105" xr:uid="{00000000-0005-0000-0000-00003E350000}"/>
    <cellStyle name="Cálculo 2 8 19" xfId="2136" xr:uid="{00000000-0005-0000-0000-00003F350000}"/>
    <cellStyle name="Cálculo 2 8 19 2" xfId="11362" xr:uid="{00000000-0005-0000-0000-000040350000}"/>
    <cellStyle name="Cálculo 2 8 19 2 2" xfId="33664" xr:uid="{00000000-0005-0000-0000-000041350000}"/>
    <cellStyle name="Cálculo 2 8 19 2 3" xfId="38211" xr:uid="{00000000-0005-0000-0000-000042350000}"/>
    <cellStyle name="Cálculo 2 8 19 2 4" xfId="20434" xr:uid="{00000000-0005-0000-0000-000043350000}"/>
    <cellStyle name="Cálculo 2 8 19 3" xfId="25007" xr:uid="{00000000-0005-0000-0000-000044350000}"/>
    <cellStyle name="Cálculo 2 8 19 4" xfId="29689" xr:uid="{00000000-0005-0000-0000-000045350000}"/>
    <cellStyle name="Cálculo 2 8 19 5" xfId="16106" xr:uid="{00000000-0005-0000-0000-000046350000}"/>
    <cellStyle name="Cálculo 2 8 2" xfId="2137" xr:uid="{00000000-0005-0000-0000-000047350000}"/>
    <cellStyle name="Cálculo 2 8 2 2" xfId="11363" xr:uid="{00000000-0005-0000-0000-000048350000}"/>
    <cellStyle name="Cálculo 2 8 2 2 2" xfId="33665" xr:uid="{00000000-0005-0000-0000-000049350000}"/>
    <cellStyle name="Cálculo 2 8 2 2 3" xfId="38212" xr:uid="{00000000-0005-0000-0000-00004A350000}"/>
    <cellStyle name="Cálculo 2 8 2 2 4" xfId="20435" xr:uid="{00000000-0005-0000-0000-00004B350000}"/>
    <cellStyle name="Cálculo 2 8 2 3" xfId="25008" xr:uid="{00000000-0005-0000-0000-00004C350000}"/>
    <cellStyle name="Cálculo 2 8 2 4" xfId="29688" xr:uid="{00000000-0005-0000-0000-00004D350000}"/>
    <cellStyle name="Cálculo 2 8 2 5" xfId="16107" xr:uid="{00000000-0005-0000-0000-00004E350000}"/>
    <cellStyle name="Cálculo 2 8 20" xfId="2138" xr:uid="{00000000-0005-0000-0000-00004F350000}"/>
    <cellStyle name="Cálculo 2 8 20 2" xfId="11364" xr:uid="{00000000-0005-0000-0000-000050350000}"/>
    <cellStyle name="Cálculo 2 8 20 2 2" xfId="33666" xr:uid="{00000000-0005-0000-0000-000051350000}"/>
    <cellStyle name="Cálculo 2 8 20 2 3" xfId="38213" xr:uid="{00000000-0005-0000-0000-000052350000}"/>
    <cellStyle name="Cálculo 2 8 20 2 4" xfId="20436" xr:uid="{00000000-0005-0000-0000-000053350000}"/>
    <cellStyle name="Cálculo 2 8 20 3" xfId="25009" xr:uid="{00000000-0005-0000-0000-000054350000}"/>
    <cellStyle name="Cálculo 2 8 20 4" xfId="29687" xr:uid="{00000000-0005-0000-0000-000055350000}"/>
    <cellStyle name="Cálculo 2 8 20 5" xfId="16108" xr:uid="{00000000-0005-0000-0000-000056350000}"/>
    <cellStyle name="Cálculo 2 8 21" xfId="2139" xr:uid="{00000000-0005-0000-0000-000057350000}"/>
    <cellStyle name="Cálculo 2 8 21 2" xfId="11365" xr:uid="{00000000-0005-0000-0000-000058350000}"/>
    <cellStyle name="Cálculo 2 8 21 2 2" xfId="33667" xr:uid="{00000000-0005-0000-0000-000059350000}"/>
    <cellStyle name="Cálculo 2 8 21 2 3" xfId="38214" xr:uid="{00000000-0005-0000-0000-00005A350000}"/>
    <cellStyle name="Cálculo 2 8 21 2 4" xfId="20437" xr:uid="{00000000-0005-0000-0000-00005B350000}"/>
    <cellStyle name="Cálculo 2 8 21 3" xfId="25010" xr:uid="{00000000-0005-0000-0000-00005C350000}"/>
    <cellStyle name="Cálculo 2 8 21 4" xfId="29686" xr:uid="{00000000-0005-0000-0000-00005D350000}"/>
    <cellStyle name="Cálculo 2 8 21 5" xfId="16109" xr:uid="{00000000-0005-0000-0000-00005E350000}"/>
    <cellStyle name="Cálculo 2 8 22" xfId="2140" xr:uid="{00000000-0005-0000-0000-00005F350000}"/>
    <cellStyle name="Cálculo 2 8 22 2" xfId="11366" xr:uid="{00000000-0005-0000-0000-000060350000}"/>
    <cellStyle name="Cálculo 2 8 22 2 2" xfId="33668" xr:uid="{00000000-0005-0000-0000-000061350000}"/>
    <cellStyle name="Cálculo 2 8 22 2 3" xfId="38215" xr:uid="{00000000-0005-0000-0000-000062350000}"/>
    <cellStyle name="Cálculo 2 8 22 2 4" xfId="20438" xr:uid="{00000000-0005-0000-0000-000063350000}"/>
    <cellStyle name="Cálculo 2 8 22 3" xfId="25011" xr:uid="{00000000-0005-0000-0000-000064350000}"/>
    <cellStyle name="Cálculo 2 8 22 4" xfId="29685" xr:uid="{00000000-0005-0000-0000-000065350000}"/>
    <cellStyle name="Cálculo 2 8 22 5" xfId="16110" xr:uid="{00000000-0005-0000-0000-000066350000}"/>
    <cellStyle name="Cálculo 2 8 23" xfId="2141" xr:uid="{00000000-0005-0000-0000-000067350000}"/>
    <cellStyle name="Cálculo 2 8 23 2" xfId="11367" xr:uid="{00000000-0005-0000-0000-000068350000}"/>
    <cellStyle name="Cálculo 2 8 23 2 2" xfId="33669" xr:uid="{00000000-0005-0000-0000-000069350000}"/>
    <cellStyle name="Cálculo 2 8 23 2 3" xfId="38216" xr:uid="{00000000-0005-0000-0000-00006A350000}"/>
    <cellStyle name="Cálculo 2 8 23 2 4" xfId="20439" xr:uid="{00000000-0005-0000-0000-00006B350000}"/>
    <cellStyle name="Cálculo 2 8 23 3" xfId="25012" xr:uid="{00000000-0005-0000-0000-00006C350000}"/>
    <cellStyle name="Cálculo 2 8 23 4" xfId="29684" xr:uid="{00000000-0005-0000-0000-00006D350000}"/>
    <cellStyle name="Cálculo 2 8 23 5" xfId="16111" xr:uid="{00000000-0005-0000-0000-00006E350000}"/>
    <cellStyle name="Cálculo 2 8 24" xfId="2142" xr:uid="{00000000-0005-0000-0000-00006F350000}"/>
    <cellStyle name="Cálculo 2 8 24 2" xfId="11368" xr:uid="{00000000-0005-0000-0000-000070350000}"/>
    <cellStyle name="Cálculo 2 8 24 2 2" xfId="33670" xr:uid="{00000000-0005-0000-0000-000071350000}"/>
    <cellStyle name="Cálculo 2 8 24 2 3" xfId="38217" xr:uid="{00000000-0005-0000-0000-000072350000}"/>
    <cellStyle name="Cálculo 2 8 24 2 4" xfId="20440" xr:uid="{00000000-0005-0000-0000-000073350000}"/>
    <cellStyle name="Cálculo 2 8 24 3" xfId="25013" xr:uid="{00000000-0005-0000-0000-000074350000}"/>
    <cellStyle name="Cálculo 2 8 24 4" xfId="29683" xr:uid="{00000000-0005-0000-0000-000075350000}"/>
    <cellStyle name="Cálculo 2 8 24 5" xfId="16112" xr:uid="{00000000-0005-0000-0000-000076350000}"/>
    <cellStyle name="Cálculo 2 8 25" xfId="2143" xr:uid="{00000000-0005-0000-0000-000077350000}"/>
    <cellStyle name="Cálculo 2 8 25 2" xfId="11369" xr:uid="{00000000-0005-0000-0000-000078350000}"/>
    <cellStyle name="Cálculo 2 8 25 2 2" xfId="33671" xr:uid="{00000000-0005-0000-0000-000079350000}"/>
    <cellStyle name="Cálculo 2 8 25 2 3" xfId="38218" xr:uid="{00000000-0005-0000-0000-00007A350000}"/>
    <cellStyle name="Cálculo 2 8 25 2 4" xfId="20441" xr:uid="{00000000-0005-0000-0000-00007B350000}"/>
    <cellStyle name="Cálculo 2 8 25 3" xfId="25014" xr:uid="{00000000-0005-0000-0000-00007C350000}"/>
    <cellStyle name="Cálculo 2 8 25 4" xfId="29682" xr:uid="{00000000-0005-0000-0000-00007D350000}"/>
    <cellStyle name="Cálculo 2 8 25 5" xfId="16113" xr:uid="{00000000-0005-0000-0000-00007E350000}"/>
    <cellStyle name="Cálculo 2 8 26" xfId="2144" xr:uid="{00000000-0005-0000-0000-00007F350000}"/>
    <cellStyle name="Cálculo 2 8 26 2" xfId="11370" xr:uid="{00000000-0005-0000-0000-000080350000}"/>
    <cellStyle name="Cálculo 2 8 26 2 2" xfId="33672" xr:uid="{00000000-0005-0000-0000-000081350000}"/>
    <cellStyle name="Cálculo 2 8 26 2 3" xfId="38219" xr:uid="{00000000-0005-0000-0000-000082350000}"/>
    <cellStyle name="Cálculo 2 8 26 2 4" xfId="20442" xr:uid="{00000000-0005-0000-0000-000083350000}"/>
    <cellStyle name="Cálculo 2 8 26 3" xfId="25015" xr:uid="{00000000-0005-0000-0000-000084350000}"/>
    <cellStyle name="Cálculo 2 8 26 4" xfId="29681" xr:uid="{00000000-0005-0000-0000-000085350000}"/>
    <cellStyle name="Cálculo 2 8 26 5" xfId="16114" xr:uid="{00000000-0005-0000-0000-000086350000}"/>
    <cellStyle name="Cálculo 2 8 27" xfId="2145" xr:uid="{00000000-0005-0000-0000-000087350000}"/>
    <cellStyle name="Cálculo 2 8 27 2" xfId="11371" xr:uid="{00000000-0005-0000-0000-000088350000}"/>
    <cellStyle name="Cálculo 2 8 27 2 2" xfId="33673" xr:uid="{00000000-0005-0000-0000-000089350000}"/>
    <cellStyle name="Cálculo 2 8 27 2 3" xfId="38220" xr:uid="{00000000-0005-0000-0000-00008A350000}"/>
    <cellStyle name="Cálculo 2 8 27 2 4" xfId="20443" xr:uid="{00000000-0005-0000-0000-00008B350000}"/>
    <cellStyle name="Cálculo 2 8 27 3" xfId="25016" xr:uid="{00000000-0005-0000-0000-00008C350000}"/>
    <cellStyle name="Cálculo 2 8 27 4" xfId="29680" xr:uid="{00000000-0005-0000-0000-00008D350000}"/>
    <cellStyle name="Cálculo 2 8 27 5" xfId="16115" xr:uid="{00000000-0005-0000-0000-00008E350000}"/>
    <cellStyle name="Cálculo 2 8 28" xfId="2146" xr:uid="{00000000-0005-0000-0000-00008F350000}"/>
    <cellStyle name="Cálculo 2 8 28 2" xfId="11372" xr:uid="{00000000-0005-0000-0000-000090350000}"/>
    <cellStyle name="Cálculo 2 8 28 2 2" xfId="33674" xr:uid="{00000000-0005-0000-0000-000091350000}"/>
    <cellStyle name="Cálculo 2 8 28 2 3" xfId="38221" xr:uid="{00000000-0005-0000-0000-000092350000}"/>
    <cellStyle name="Cálculo 2 8 28 2 4" xfId="20444" xr:uid="{00000000-0005-0000-0000-000093350000}"/>
    <cellStyle name="Cálculo 2 8 28 3" xfId="25017" xr:uid="{00000000-0005-0000-0000-000094350000}"/>
    <cellStyle name="Cálculo 2 8 28 4" xfId="29648" xr:uid="{00000000-0005-0000-0000-000095350000}"/>
    <cellStyle name="Cálculo 2 8 28 5" xfId="16116" xr:uid="{00000000-0005-0000-0000-000096350000}"/>
    <cellStyle name="Cálculo 2 8 29" xfId="2147" xr:uid="{00000000-0005-0000-0000-000097350000}"/>
    <cellStyle name="Cálculo 2 8 29 2" xfId="11373" xr:uid="{00000000-0005-0000-0000-000098350000}"/>
    <cellStyle name="Cálculo 2 8 29 2 2" xfId="33675" xr:uid="{00000000-0005-0000-0000-000099350000}"/>
    <cellStyle name="Cálculo 2 8 29 2 3" xfId="38222" xr:uid="{00000000-0005-0000-0000-00009A350000}"/>
    <cellStyle name="Cálculo 2 8 29 2 4" xfId="20445" xr:uid="{00000000-0005-0000-0000-00009B350000}"/>
    <cellStyle name="Cálculo 2 8 29 3" xfId="25018" xr:uid="{00000000-0005-0000-0000-00009C350000}"/>
    <cellStyle name="Cálculo 2 8 29 4" xfId="29679" xr:uid="{00000000-0005-0000-0000-00009D350000}"/>
    <cellStyle name="Cálculo 2 8 29 5" xfId="16117" xr:uid="{00000000-0005-0000-0000-00009E350000}"/>
    <cellStyle name="Cálculo 2 8 3" xfId="2148" xr:uid="{00000000-0005-0000-0000-00009F350000}"/>
    <cellStyle name="Cálculo 2 8 3 2" xfId="11374" xr:uid="{00000000-0005-0000-0000-0000A0350000}"/>
    <cellStyle name="Cálculo 2 8 3 2 2" xfId="33676" xr:uid="{00000000-0005-0000-0000-0000A1350000}"/>
    <cellStyle name="Cálculo 2 8 3 2 3" xfId="38223" xr:uid="{00000000-0005-0000-0000-0000A2350000}"/>
    <cellStyle name="Cálculo 2 8 3 2 4" xfId="20446" xr:uid="{00000000-0005-0000-0000-0000A3350000}"/>
    <cellStyle name="Cálculo 2 8 3 3" xfId="25019" xr:uid="{00000000-0005-0000-0000-0000A4350000}"/>
    <cellStyle name="Cálculo 2 8 3 4" xfId="29678" xr:uid="{00000000-0005-0000-0000-0000A5350000}"/>
    <cellStyle name="Cálculo 2 8 3 5" xfId="16118" xr:uid="{00000000-0005-0000-0000-0000A6350000}"/>
    <cellStyle name="Cálculo 2 8 30" xfId="2149" xr:uid="{00000000-0005-0000-0000-0000A7350000}"/>
    <cellStyle name="Cálculo 2 8 30 2" xfId="11375" xr:uid="{00000000-0005-0000-0000-0000A8350000}"/>
    <cellStyle name="Cálculo 2 8 30 2 2" xfId="33677" xr:uid="{00000000-0005-0000-0000-0000A9350000}"/>
    <cellStyle name="Cálculo 2 8 30 2 3" xfId="38224" xr:uid="{00000000-0005-0000-0000-0000AA350000}"/>
    <cellStyle name="Cálculo 2 8 30 2 4" xfId="20447" xr:uid="{00000000-0005-0000-0000-0000AB350000}"/>
    <cellStyle name="Cálculo 2 8 30 3" xfId="25020" xr:uid="{00000000-0005-0000-0000-0000AC350000}"/>
    <cellStyle name="Cálculo 2 8 30 4" xfId="29677" xr:uid="{00000000-0005-0000-0000-0000AD350000}"/>
    <cellStyle name="Cálculo 2 8 30 5" xfId="16119" xr:uid="{00000000-0005-0000-0000-0000AE350000}"/>
    <cellStyle name="Cálculo 2 8 31" xfId="2150" xr:uid="{00000000-0005-0000-0000-0000AF350000}"/>
    <cellStyle name="Cálculo 2 8 31 2" xfId="11376" xr:uid="{00000000-0005-0000-0000-0000B0350000}"/>
    <cellStyle name="Cálculo 2 8 31 2 2" xfId="33678" xr:uid="{00000000-0005-0000-0000-0000B1350000}"/>
    <cellStyle name="Cálculo 2 8 31 2 3" xfId="38225" xr:uid="{00000000-0005-0000-0000-0000B2350000}"/>
    <cellStyle name="Cálculo 2 8 31 2 4" xfId="20448" xr:uid="{00000000-0005-0000-0000-0000B3350000}"/>
    <cellStyle name="Cálculo 2 8 31 3" xfId="25021" xr:uid="{00000000-0005-0000-0000-0000B4350000}"/>
    <cellStyle name="Cálculo 2 8 31 4" xfId="29676" xr:uid="{00000000-0005-0000-0000-0000B5350000}"/>
    <cellStyle name="Cálculo 2 8 31 5" xfId="16120" xr:uid="{00000000-0005-0000-0000-0000B6350000}"/>
    <cellStyle name="Cálculo 2 8 32" xfId="2151" xr:uid="{00000000-0005-0000-0000-0000B7350000}"/>
    <cellStyle name="Cálculo 2 8 32 2" xfId="11377" xr:uid="{00000000-0005-0000-0000-0000B8350000}"/>
    <cellStyle name="Cálculo 2 8 32 2 2" xfId="33679" xr:uid="{00000000-0005-0000-0000-0000B9350000}"/>
    <cellStyle name="Cálculo 2 8 32 2 3" xfId="38226" xr:uid="{00000000-0005-0000-0000-0000BA350000}"/>
    <cellStyle name="Cálculo 2 8 32 2 4" xfId="20449" xr:uid="{00000000-0005-0000-0000-0000BB350000}"/>
    <cellStyle name="Cálculo 2 8 32 3" xfId="25022" xr:uid="{00000000-0005-0000-0000-0000BC350000}"/>
    <cellStyle name="Cálculo 2 8 32 4" xfId="29675" xr:uid="{00000000-0005-0000-0000-0000BD350000}"/>
    <cellStyle name="Cálculo 2 8 32 5" xfId="16121" xr:uid="{00000000-0005-0000-0000-0000BE350000}"/>
    <cellStyle name="Cálculo 2 8 33" xfId="2152" xr:uid="{00000000-0005-0000-0000-0000BF350000}"/>
    <cellStyle name="Cálculo 2 8 33 2" xfId="11378" xr:uid="{00000000-0005-0000-0000-0000C0350000}"/>
    <cellStyle name="Cálculo 2 8 33 2 2" xfId="33680" xr:uid="{00000000-0005-0000-0000-0000C1350000}"/>
    <cellStyle name="Cálculo 2 8 33 2 3" xfId="38227" xr:uid="{00000000-0005-0000-0000-0000C2350000}"/>
    <cellStyle name="Cálculo 2 8 33 2 4" xfId="20450" xr:uid="{00000000-0005-0000-0000-0000C3350000}"/>
    <cellStyle name="Cálculo 2 8 33 3" xfId="25023" xr:uid="{00000000-0005-0000-0000-0000C4350000}"/>
    <cellStyle name="Cálculo 2 8 33 4" xfId="29674" xr:uid="{00000000-0005-0000-0000-0000C5350000}"/>
    <cellStyle name="Cálculo 2 8 33 5" xfId="16122" xr:uid="{00000000-0005-0000-0000-0000C6350000}"/>
    <cellStyle name="Cálculo 2 8 34" xfId="2153" xr:uid="{00000000-0005-0000-0000-0000C7350000}"/>
    <cellStyle name="Cálculo 2 8 34 2" xfId="11379" xr:uid="{00000000-0005-0000-0000-0000C8350000}"/>
    <cellStyle name="Cálculo 2 8 34 2 2" xfId="33681" xr:uid="{00000000-0005-0000-0000-0000C9350000}"/>
    <cellStyle name="Cálculo 2 8 34 2 3" xfId="38228" xr:uid="{00000000-0005-0000-0000-0000CA350000}"/>
    <cellStyle name="Cálculo 2 8 34 2 4" xfId="20451" xr:uid="{00000000-0005-0000-0000-0000CB350000}"/>
    <cellStyle name="Cálculo 2 8 34 3" xfId="25024" xr:uid="{00000000-0005-0000-0000-0000CC350000}"/>
    <cellStyle name="Cálculo 2 8 34 4" xfId="29673" xr:uid="{00000000-0005-0000-0000-0000CD350000}"/>
    <cellStyle name="Cálculo 2 8 34 5" xfId="16123" xr:uid="{00000000-0005-0000-0000-0000CE350000}"/>
    <cellStyle name="Cálculo 2 8 35" xfId="2154" xr:uid="{00000000-0005-0000-0000-0000CF350000}"/>
    <cellStyle name="Cálculo 2 8 35 2" xfId="11380" xr:uid="{00000000-0005-0000-0000-0000D0350000}"/>
    <cellStyle name="Cálculo 2 8 35 2 2" xfId="33682" xr:uid="{00000000-0005-0000-0000-0000D1350000}"/>
    <cellStyle name="Cálculo 2 8 35 2 3" xfId="38229" xr:uid="{00000000-0005-0000-0000-0000D2350000}"/>
    <cellStyle name="Cálculo 2 8 35 2 4" xfId="20452" xr:uid="{00000000-0005-0000-0000-0000D3350000}"/>
    <cellStyle name="Cálculo 2 8 35 3" xfId="25025" xr:uid="{00000000-0005-0000-0000-0000D4350000}"/>
    <cellStyle name="Cálculo 2 8 35 4" xfId="29672" xr:uid="{00000000-0005-0000-0000-0000D5350000}"/>
    <cellStyle name="Cálculo 2 8 35 5" xfId="16124" xr:uid="{00000000-0005-0000-0000-0000D6350000}"/>
    <cellStyle name="Cálculo 2 8 36" xfId="2155" xr:uid="{00000000-0005-0000-0000-0000D7350000}"/>
    <cellStyle name="Cálculo 2 8 36 2" xfId="11381" xr:uid="{00000000-0005-0000-0000-0000D8350000}"/>
    <cellStyle name="Cálculo 2 8 36 2 2" xfId="33683" xr:uid="{00000000-0005-0000-0000-0000D9350000}"/>
    <cellStyle name="Cálculo 2 8 36 2 3" xfId="38230" xr:uid="{00000000-0005-0000-0000-0000DA350000}"/>
    <cellStyle name="Cálculo 2 8 36 2 4" xfId="20453" xr:uid="{00000000-0005-0000-0000-0000DB350000}"/>
    <cellStyle name="Cálculo 2 8 36 3" xfId="25026" xr:uid="{00000000-0005-0000-0000-0000DC350000}"/>
    <cellStyle name="Cálculo 2 8 36 4" xfId="29671" xr:uid="{00000000-0005-0000-0000-0000DD350000}"/>
    <cellStyle name="Cálculo 2 8 36 5" xfId="16125" xr:uid="{00000000-0005-0000-0000-0000DE350000}"/>
    <cellStyle name="Cálculo 2 8 37" xfId="2156" xr:uid="{00000000-0005-0000-0000-0000DF350000}"/>
    <cellStyle name="Cálculo 2 8 37 2" xfId="11382" xr:uid="{00000000-0005-0000-0000-0000E0350000}"/>
    <cellStyle name="Cálculo 2 8 37 2 2" xfId="33684" xr:uid="{00000000-0005-0000-0000-0000E1350000}"/>
    <cellStyle name="Cálculo 2 8 37 2 3" xfId="38231" xr:uid="{00000000-0005-0000-0000-0000E2350000}"/>
    <cellStyle name="Cálculo 2 8 37 2 4" xfId="20454" xr:uid="{00000000-0005-0000-0000-0000E3350000}"/>
    <cellStyle name="Cálculo 2 8 37 3" xfId="25027" xr:uid="{00000000-0005-0000-0000-0000E4350000}"/>
    <cellStyle name="Cálculo 2 8 37 4" xfId="29670" xr:uid="{00000000-0005-0000-0000-0000E5350000}"/>
    <cellStyle name="Cálculo 2 8 37 5" xfId="16126" xr:uid="{00000000-0005-0000-0000-0000E6350000}"/>
    <cellStyle name="Cálculo 2 8 38" xfId="2157" xr:uid="{00000000-0005-0000-0000-0000E7350000}"/>
    <cellStyle name="Cálculo 2 8 38 2" xfId="11383" xr:uid="{00000000-0005-0000-0000-0000E8350000}"/>
    <cellStyle name="Cálculo 2 8 38 2 2" xfId="33685" xr:uid="{00000000-0005-0000-0000-0000E9350000}"/>
    <cellStyle name="Cálculo 2 8 38 2 3" xfId="38232" xr:uid="{00000000-0005-0000-0000-0000EA350000}"/>
    <cellStyle name="Cálculo 2 8 38 2 4" xfId="20455" xr:uid="{00000000-0005-0000-0000-0000EB350000}"/>
    <cellStyle name="Cálculo 2 8 38 3" xfId="25028" xr:uid="{00000000-0005-0000-0000-0000EC350000}"/>
    <cellStyle name="Cálculo 2 8 38 4" xfId="29669" xr:uid="{00000000-0005-0000-0000-0000ED350000}"/>
    <cellStyle name="Cálculo 2 8 38 5" xfId="16127" xr:uid="{00000000-0005-0000-0000-0000EE350000}"/>
    <cellStyle name="Cálculo 2 8 39" xfId="2126" xr:uid="{00000000-0005-0000-0000-0000EF350000}"/>
    <cellStyle name="Cálculo 2 8 39 2" xfId="11352" xr:uid="{00000000-0005-0000-0000-0000F0350000}"/>
    <cellStyle name="Cálculo 2 8 39 2 2" xfId="33654" xr:uid="{00000000-0005-0000-0000-0000F1350000}"/>
    <cellStyle name="Cálculo 2 8 39 2 3" xfId="38201" xr:uid="{00000000-0005-0000-0000-0000F2350000}"/>
    <cellStyle name="Cálculo 2 8 39 2 4" xfId="20424" xr:uid="{00000000-0005-0000-0000-0000F3350000}"/>
    <cellStyle name="Cálculo 2 8 39 3" xfId="24997" xr:uid="{00000000-0005-0000-0000-0000F4350000}"/>
    <cellStyle name="Cálculo 2 8 39 4" xfId="29700" xr:uid="{00000000-0005-0000-0000-0000F5350000}"/>
    <cellStyle name="Cálculo 2 8 39 5" xfId="16096" xr:uid="{00000000-0005-0000-0000-0000F6350000}"/>
    <cellStyle name="Cálculo 2 8 4" xfId="2158" xr:uid="{00000000-0005-0000-0000-0000F7350000}"/>
    <cellStyle name="Cálculo 2 8 4 2" xfId="11384" xr:uid="{00000000-0005-0000-0000-0000F8350000}"/>
    <cellStyle name="Cálculo 2 8 4 2 2" xfId="33686" xr:uid="{00000000-0005-0000-0000-0000F9350000}"/>
    <cellStyle name="Cálculo 2 8 4 2 3" xfId="38233" xr:uid="{00000000-0005-0000-0000-0000FA350000}"/>
    <cellStyle name="Cálculo 2 8 4 2 4" xfId="20456" xr:uid="{00000000-0005-0000-0000-0000FB350000}"/>
    <cellStyle name="Cálculo 2 8 4 3" xfId="25029" xr:uid="{00000000-0005-0000-0000-0000FC350000}"/>
    <cellStyle name="Cálculo 2 8 4 4" xfId="29668" xr:uid="{00000000-0005-0000-0000-0000FD350000}"/>
    <cellStyle name="Cálculo 2 8 4 5" xfId="16128" xr:uid="{00000000-0005-0000-0000-0000FE350000}"/>
    <cellStyle name="Cálculo 2 8 40" xfId="9441" xr:uid="{00000000-0005-0000-0000-0000FF350000}"/>
    <cellStyle name="Cálculo 2 8 40 2" xfId="13766" xr:uid="{00000000-0005-0000-0000-000000360000}"/>
    <cellStyle name="Cálculo 2 8 40 2 2" xfId="36068" xr:uid="{00000000-0005-0000-0000-000001360000}"/>
    <cellStyle name="Cálculo 2 8 40 2 3" xfId="40615" xr:uid="{00000000-0005-0000-0000-000002360000}"/>
    <cellStyle name="Cálculo 2 8 40 2 4" xfId="22838" xr:uid="{00000000-0005-0000-0000-000003360000}"/>
    <cellStyle name="Cálculo 2 8 40 3" xfId="31743" xr:uid="{00000000-0005-0000-0000-000004360000}"/>
    <cellStyle name="Cálculo 2 8 40 4" xfId="36290" xr:uid="{00000000-0005-0000-0000-000005360000}"/>
    <cellStyle name="Cálculo 2 8 40 5" xfId="18513" xr:uid="{00000000-0005-0000-0000-000006360000}"/>
    <cellStyle name="Cálculo 2 8 41" xfId="373" xr:uid="{00000000-0005-0000-0000-000007360000}"/>
    <cellStyle name="Cálculo 2 8 41 2" xfId="23244" xr:uid="{00000000-0005-0000-0000-000008360000}"/>
    <cellStyle name="Cálculo 2 8 41 3" xfId="31442" xr:uid="{00000000-0005-0000-0000-000009360000}"/>
    <cellStyle name="Cálculo 2 8 41 4" xfId="14343" xr:uid="{00000000-0005-0000-0000-00000A360000}"/>
    <cellStyle name="Cálculo 2 8 42" xfId="14109" xr:uid="{00000000-0005-0000-0000-00000B360000}"/>
    <cellStyle name="Cálculo 2 8 43" xfId="31678" xr:uid="{00000000-0005-0000-0000-00000C360000}"/>
    <cellStyle name="Cálculo 2 8 44" xfId="14101" xr:uid="{00000000-0005-0000-0000-00000D360000}"/>
    <cellStyle name="Cálculo 2 8 5" xfId="2159" xr:uid="{00000000-0005-0000-0000-00000E360000}"/>
    <cellStyle name="Cálculo 2 8 5 2" xfId="11385" xr:uid="{00000000-0005-0000-0000-00000F360000}"/>
    <cellStyle name="Cálculo 2 8 5 2 2" xfId="33687" xr:uid="{00000000-0005-0000-0000-000010360000}"/>
    <cellStyle name="Cálculo 2 8 5 2 3" xfId="38234" xr:uid="{00000000-0005-0000-0000-000011360000}"/>
    <cellStyle name="Cálculo 2 8 5 2 4" xfId="20457" xr:uid="{00000000-0005-0000-0000-000012360000}"/>
    <cellStyle name="Cálculo 2 8 5 3" xfId="25030" xr:uid="{00000000-0005-0000-0000-000013360000}"/>
    <cellStyle name="Cálculo 2 8 5 4" xfId="29667" xr:uid="{00000000-0005-0000-0000-000014360000}"/>
    <cellStyle name="Cálculo 2 8 5 5" xfId="16129" xr:uid="{00000000-0005-0000-0000-000015360000}"/>
    <cellStyle name="Cálculo 2 8 6" xfId="2160" xr:uid="{00000000-0005-0000-0000-000016360000}"/>
    <cellStyle name="Cálculo 2 8 6 2" xfId="11386" xr:uid="{00000000-0005-0000-0000-000017360000}"/>
    <cellStyle name="Cálculo 2 8 6 2 2" xfId="33688" xr:uid="{00000000-0005-0000-0000-000018360000}"/>
    <cellStyle name="Cálculo 2 8 6 2 3" xfId="38235" xr:uid="{00000000-0005-0000-0000-000019360000}"/>
    <cellStyle name="Cálculo 2 8 6 2 4" xfId="20458" xr:uid="{00000000-0005-0000-0000-00001A360000}"/>
    <cellStyle name="Cálculo 2 8 6 3" xfId="25031" xr:uid="{00000000-0005-0000-0000-00001B360000}"/>
    <cellStyle name="Cálculo 2 8 6 4" xfId="29666" xr:uid="{00000000-0005-0000-0000-00001C360000}"/>
    <cellStyle name="Cálculo 2 8 6 5" xfId="16130" xr:uid="{00000000-0005-0000-0000-00001D360000}"/>
    <cellStyle name="Cálculo 2 8 7" xfId="2161" xr:uid="{00000000-0005-0000-0000-00001E360000}"/>
    <cellStyle name="Cálculo 2 8 7 2" xfId="11387" xr:uid="{00000000-0005-0000-0000-00001F360000}"/>
    <cellStyle name="Cálculo 2 8 7 2 2" xfId="33689" xr:uid="{00000000-0005-0000-0000-000020360000}"/>
    <cellStyle name="Cálculo 2 8 7 2 3" xfId="38236" xr:uid="{00000000-0005-0000-0000-000021360000}"/>
    <cellStyle name="Cálculo 2 8 7 2 4" xfId="20459" xr:uid="{00000000-0005-0000-0000-000022360000}"/>
    <cellStyle name="Cálculo 2 8 7 3" xfId="25032" xr:uid="{00000000-0005-0000-0000-000023360000}"/>
    <cellStyle name="Cálculo 2 8 7 4" xfId="29665" xr:uid="{00000000-0005-0000-0000-000024360000}"/>
    <cellStyle name="Cálculo 2 8 7 5" xfId="16131" xr:uid="{00000000-0005-0000-0000-000025360000}"/>
    <cellStyle name="Cálculo 2 8 8" xfId="2162" xr:uid="{00000000-0005-0000-0000-000026360000}"/>
    <cellStyle name="Cálculo 2 8 8 2" xfId="11388" xr:uid="{00000000-0005-0000-0000-000027360000}"/>
    <cellStyle name="Cálculo 2 8 8 2 2" xfId="33690" xr:uid="{00000000-0005-0000-0000-000028360000}"/>
    <cellStyle name="Cálculo 2 8 8 2 3" xfId="38237" xr:uid="{00000000-0005-0000-0000-000029360000}"/>
    <cellStyle name="Cálculo 2 8 8 2 4" xfId="20460" xr:uid="{00000000-0005-0000-0000-00002A360000}"/>
    <cellStyle name="Cálculo 2 8 8 3" xfId="25033" xr:uid="{00000000-0005-0000-0000-00002B360000}"/>
    <cellStyle name="Cálculo 2 8 8 4" xfId="29664" xr:uid="{00000000-0005-0000-0000-00002C360000}"/>
    <cellStyle name="Cálculo 2 8 8 5" xfId="16132" xr:uid="{00000000-0005-0000-0000-00002D360000}"/>
    <cellStyle name="Cálculo 2 8 9" xfId="2163" xr:uid="{00000000-0005-0000-0000-00002E360000}"/>
    <cellStyle name="Cálculo 2 8 9 2" xfId="11389" xr:uid="{00000000-0005-0000-0000-00002F360000}"/>
    <cellStyle name="Cálculo 2 8 9 2 2" xfId="33691" xr:uid="{00000000-0005-0000-0000-000030360000}"/>
    <cellStyle name="Cálculo 2 8 9 2 3" xfId="38238" xr:uid="{00000000-0005-0000-0000-000031360000}"/>
    <cellStyle name="Cálculo 2 8 9 2 4" xfId="20461" xr:uid="{00000000-0005-0000-0000-000032360000}"/>
    <cellStyle name="Cálculo 2 8 9 3" xfId="25034" xr:uid="{00000000-0005-0000-0000-000033360000}"/>
    <cellStyle name="Cálculo 2 8 9 4" xfId="29663" xr:uid="{00000000-0005-0000-0000-000034360000}"/>
    <cellStyle name="Cálculo 2 8 9 5" xfId="16133" xr:uid="{00000000-0005-0000-0000-000035360000}"/>
    <cellStyle name="Cálculo 2 9" xfId="2164" xr:uid="{00000000-0005-0000-0000-000036360000}"/>
    <cellStyle name="Cálculo 2 9 2" xfId="11390" xr:uid="{00000000-0005-0000-0000-000037360000}"/>
    <cellStyle name="Cálculo 2 9 2 2" xfId="33692" xr:uid="{00000000-0005-0000-0000-000038360000}"/>
    <cellStyle name="Cálculo 2 9 2 3" xfId="38239" xr:uid="{00000000-0005-0000-0000-000039360000}"/>
    <cellStyle name="Cálculo 2 9 2 4" xfId="20462" xr:uid="{00000000-0005-0000-0000-00003A360000}"/>
    <cellStyle name="Cálculo 2 9 3" xfId="25035" xr:uid="{00000000-0005-0000-0000-00003B360000}"/>
    <cellStyle name="Cálculo 2 9 4" xfId="29662" xr:uid="{00000000-0005-0000-0000-00003C360000}"/>
    <cellStyle name="Cálculo 2 9 5" xfId="16134" xr:uid="{00000000-0005-0000-0000-00003D360000}"/>
    <cellStyle name="Celda de comprobación" xfId="40808" builtinId="23" customBuiltin="1"/>
    <cellStyle name="Celda vinculada" xfId="40807" builtinId="24" customBuiltin="1"/>
    <cellStyle name="Célula de Verificação 2" xfId="22" xr:uid="{00000000-0005-0000-0000-00003F360000}"/>
    <cellStyle name="Célula Vinculada 2" xfId="23" xr:uid="{00000000-0005-0000-0000-000041360000}"/>
    <cellStyle name="Encabezado 1" xfId="40797" builtinId="16" customBuiltin="1"/>
    <cellStyle name="Encabezado 4" xfId="40800" builtinId="19" customBuiltin="1"/>
    <cellStyle name="Ênfase1 2" xfId="24" xr:uid="{00000000-0005-0000-0000-000043360000}"/>
    <cellStyle name="Ênfase2 2" xfId="25" xr:uid="{00000000-0005-0000-0000-000045360000}"/>
    <cellStyle name="Ênfase3 2" xfId="26" xr:uid="{00000000-0005-0000-0000-000047360000}"/>
    <cellStyle name="Ênfase4 2" xfId="27" xr:uid="{00000000-0005-0000-0000-000049360000}"/>
    <cellStyle name="Ênfase5 2" xfId="28" xr:uid="{00000000-0005-0000-0000-00004B360000}"/>
    <cellStyle name="Ênfase6 2" xfId="29" xr:uid="{00000000-0005-0000-0000-00004D360000}"/>
    <cellStyle name="Énfasis1" xfId="40813" builtinId="29" customBuiltin="1"/>
    <cellStyle name="Énfasis2" xfId="40817" builtinId="33" customBuiltin="1"/>
    <cellStyle name="Énfasis3" xfId="40821" builtinId="37" customBuiltin="1"/>
    <cellStyle name="Énfasis4" xfId="40825" builtinId="41" customBuiltin="1"/>
    <cellStyle name="Énfasis5" xfId="40829" builtinId="45" customBuiltin="1"/>
    <cellStyle name="Énfasis6" xfId="40833" builtinId="49" customBuiltin="1"/>
    <cellStyle name="Entrada" xfId="40804" builtinId="20" customBuiltin="1"/>
    <cellStyle name="Entrada 2" xfId="30" xr:uid="{00000000-0005-0000-0000-00004F360000}"/>
    <cellStyle name="Entrada 2 10" xfId="2166" xr:uid="{00000000-0005-0000-0000-000050360000}"/>
    <cellStyle name="Entrada 2 10 2" xfId="11392" xr:uid="{00000000-0005-0000-0000-000051360000}"/>
    <cellStyle name="Entrada 2 10 2 2" xfId="33694" xr:uid="{00000000-0005-0000-0000-000052360000}"/>
    <cellStyle name="Entrada 2 10 2 3" xfId="38241" xr:uid="{00000000-0005-0000-0000-000053360000}"/>
    <cellStyle name="Entrada 2 10 2 4" xfId="20464" xr:uid="{00000000-0005-0000-0000-000054360000}"/>
    <cellStyle name="Entrada 2 10 3" xfId="25037" xr:uid="{00000000-0005-0000-0000-000055360000}"/>
    <cellStyle name="Entrada 2 10 4" xfId="29660" xr:uid="{00000000-0005-0000-0000-000056360000}"/>
    <cellStyle name="Entrada 2 10 5" xfId="16136" xr:uid="{00000000-0005-0000-0000-000057360000}"/>
    <cellStyle name="Entrada 2 11" xfId="2167" xr:uid="{00000000-0005-0000-0000-000058360000}"/>
    <cellStyle name="Entrada 2 11 2" xfId="11393" xr:uid="{00000000-0005-0000-0000-000059360000}"/>
    <cellStyle name="Entrada 2 11 2 2" xfId="33695" xr:uid="{00000000-0005-0000-0000-00005A360000}"/>
    <cellStyle name="Entrada 2 11 2 3" xfId="38242" xr:uid="{00000000-0005-0000-0000-00005B360000}"/>
    <cellStyle name="Entrada 2 11 2 4" xfId="20465" xr:uid="{00000000-0005-0000-0000-00005C360000}"/>
    <cellStyle name="Entrada 2 11 3" xfId="25038" xr:uid="{00000000-0005-0000-0000-00005D360000}"/>
    <cellStyle name="Entrada 2 11 4" xfId="29659" xr:uid="{00000000-0005-0000-0000-00005E360000}"/>
    <cellStyle name="Entrada 2 11 5" xfId="16137" xr:uid="{00000000-0005-0000-0000-00005F360000}"/>
    <cellStyle name="Entrada 2 12" xfId="2168" xr:uid="{00000000-0005-0000-0000-000060360000}"/>
    <cellStyle name="Entrada 2 12 2" xfId="11394" xr:uid="{00000000-0005-0000-0000-000061360000}"/>
    <cellStyle name="Entrada 2 12 2 2" xfId="33696" xr:uid="{00000000-0005-0000-0000-000062360000}"/>
    <cellStyle name="Entrada 2 12 2 3" xfId="38243" xr:uid="{00000000-0005-0000-0000-000063360000}"/>
    <cellStyle name="Entrada 2 12 2 4" xfId="20466" xr:uid="{00000000-0005-0000-0000-000064360000}"/>
    <cellStyle name="Entrada 2 12 3" xfId="25039" xr:uid="{00000000-0005-0000-0000-000065360000}"/>
    <cellStyle name="Entrada 2 12 4" xfId="29658" xr:uid="{00000000-0005-0000-0000-000066360000}"/>
    <cellStyle name="Entrada 2 12 5" xfId="16138" xr:uid="{00000000-0005-0000-0000-000067360000}"/>
    <cellStyle name="Entrada 2 13" xfId="2169" xr:uid="{00000000-0005-0000-0000-000068360000}"/>
    <cellStyle name="Entrada 2 13 2" xfId="11395" xr:uid="{00000000-0005-0000-0000-000069360000}"/>
    <cellStyle name="Entrada 2 13 2 2" xfId="33697" xr:uid="{00000000-0005-0000-0000-00006A360000}"/>
    <cellStyle name="Entrada 2 13 2 3" xfId="38244" xr:uid="{00000000-0005-0000-0000-00006B360000}"/>
    <cellStyle name="Entrada 2 13 2 4" xfId="20467" xr:uid="{00000000-0005-0000-0000-00006C360000}"/>
    <cellStyle name="Entrada 2 13 3" xfId="25040" xr:uid="{00000000-0005-0000-0000-00006D360000}"/>
    <cellStyle name="Entrada 2 13 4" xfId="29657" xr:uid="{00000000-0005-0000-0000-00006E360000}"/>
    <cellStyle name="Entrada 2 13 5" xfId="16139" xr:uid="{00000000-0005-0000-0000-00006F360000}"/>
    <cellStyle name="Entrada 2 14" xfId="2170" xr:uid="{00000000-0005-0000-0000-000070360000}"/>
    <cellStyle name="Entrada 2 14 2" xfId="11396" xr:uid="{00000000-0005-0000-0000-000071360000}"/>
    <cellStyle name="Entrada 2 14 2 2" xfId="33698" xr:uid="{00000000-0005-0000-0000-000072360000}"/>
    <cellStyle name="Entrada 2 14 2 3" xfId="38245" xr:uid="{00000000-0005-0000-0000-000073360000}"/>
    <cellStyle name="Entrada 2 14 2 4" xfId="20468" xr:uid="{00000000-0005-0000-0000-000074360000}"/>
    <cellStyle name="Entrada 2 14 3" xfId="25041" xr:uid="{00000000-0005-0000-0000-000075360000}"/>
    <cellStyle name="Entrada 2 14 4" xfId="29656" xr:uid="{00000000-0005-0000-0000-000076360000}"/>
    <cellStyle name="Entrada 2 14 5" xfId="16140" xr:uid="{00000000-0005-0000-0000-000077360000}"/>
    <cellStyle name="Entrada 2 15" xfId="2171" xr:uid="{00000000-0005-0000-0000-000078360000}"/>
    <cellStyle name="Entrada 2 15 2" xfId="11397" xr:uid="{00000000-0005-0000-0000-000079360000}"/>
    <cellStyle name="Entrada 2 15 2 2" xfId="33699" xr:uid="{00000000-0005-0000-0000-00007A360000}"/>
    <cellStyle name="Entrada 2 15 2 3" xfId="38246" xr:uid="{00000000-0005-0000-0000-00007B360000}"/>
    <cellStyle name="Entrada 2 15 2 4" xfId="20469" xr:uid="{00000000-0005-0000-0000-00007C360000}"/>
    <cellStyle name="Entrada 2 15 3" xfId="25042" xr:uid="{00000000-0005-0000-0000-00007D360000}"/>
    <cellStyle name="Entrada 2 15 4" xfId="29655" xr:uid="{00000000-0005-0000-0000-00007E360000}"/>
    <cellStyle name="Entrada 2 15 5" xfId="16141" xr:uid="{00000000-0005-0000-0000-00007F360000}"/>
    <cellStyle name="Entrada 2 16" xfId="2172" xr:uid="{00000000-0005-0000-0000-000080360000}"/>
    <cellStyle name="Entrada 2 16 2" xfId="11398" xr:uid="{00000000-0005-0000-0000-000081360000}"/>
    <cellStyle name="Entrada 2 16 2 2" xfId="33700" xr:uid="{00000000-0005-0000-0000-000082360000}"/>
    <cellStyle name="Entrada 2 16 2 3" xfId="38247" xr:uid="{00000000-0005-0000-0000-000083360000}"/>
    <cellStyle name="Entrada 2 16 2 4" xfId="20470" xr:uid="{00000000-0005-0000-0000-000084360000}"/>
    <cellStyle name="Entrada 2 16 3" xfId="25043" xr:uid="{00000000-0005-0000-0000-000085360000}"/>
    <cellStyle name="Entrada 2 16 4" xfId="29654" xr:uid="{00000000-0005-0000-0000-000086360000}"/>
    <cellStyle name="Entrada 2 16 5" xfId="16142" xr:uid="{00000000-0005-0000-0000-000087360000}"/>
    <cellStyle name="Entrada 2 17" xfId="2173" xr:uid="{00000000-0005-0000-0000-000088360000}"/>
    <cellStyle name="Entrada 2 17 2" xfId="11399" xr:uid="{00000000-0005-0000-0000-000089360000}"/>
    <cellStyle name="Entrada 2 17 2 2" xfId="33701" xr:uid="{00000000-0005-0000-0000-00008A360000}"/>
    <cellStyle name="Entrada 2 17 2 3" xfId="38248" xr:uid="{00000000-0005-0000-0000-00008B360000}"/>
    <cellStyle name="Entrada 2 17 2 4" xfId="20471" xr:uid="{00000000-0005-0000-0000-00008C360000}"/>
    <cellStyle name="Entrada 2 17 3" xfId="25044" xr:uid="{00000000-0005-0000-0000-00008D360000}"/>
    <cellStyle name="Entrada 2 17 4" xfId="29653" xr:uid="{00000000-0005-0000-0000-00008E360000}"/>
    <cellStyle name="Entrada 2 17 5" xfId="16143" xr:uid="{00000000-0005-0000-0000-00008F360000}"/>
    <cellStyle name="Entrada 2 18" xfId="2174" xr:uid="{00000000-0005-0000-0000-000090360000}"/>
    <cellStyle name="Entrada 2 18 2" xfId="11400" xr:uid="{00000000-0005-0000-0000-000091360000}"/>
    <cellStyle name="Entrada 2 18 2 2" xfId="33702" xr:uid="{00000000-0005-0000-0000-000092360000}"/>
    <cellStyle name="Entrada 2 18 2 3" xfId="38249" xr:uid="{00000000-0005-0000-0000-000093360000}"/>
    <cellStyle name="Entrada 2 18 2 4" xfId="20472" xr:uid="{00000000-0005-0000-0000-000094360000}"/>
    <cellStyle name="Entrada 2 18 3" xfId="25045" xr:uid="{00000000-0005-0000-0000-000095360000}"/>
    <cellStyle name="Entrada 2 18 4" xfId="29652" xr:uid="{00000000-0005-0000-0000-000096360000}"/>
    <cellStyle name="Entrada 2 18 5" xfId="16144" xr:uid="{00000000-0005-0000-0000-000097360000}"/>
    <cellStyle name="Entrada 2 19" xfId="2175" xr:uid="{00000000-0005-0000-0000-000098360000}"/>
    <cellStyle name="Entrada 2 19 2" xfId="11401" xr:uid="{00000000-0005-0000-0000-000099360000}"/>
    <cellStyle name="Entrada 2 19 2 2" xfId="33703" xr:uid="{00000000-0005-0000-0000-00009A360000}"/>
    <cellStyle name="Entrada 2 19 2 3" xfId="38250" xr:uid="{00000000-0005-0000-0000-00009B360000}"/>
    <cellStyle name="Entrada 2 19 2 4" xfId="20473" xr:uid="{00000000-0005-0000-0000-00009C360000}"/>
    <cellStyle name="Entrada 2 19 3" xfId="25046" xr:uid="{00000000-0005-0000-0000-00009D360000}"/>
    <cellStyle name="Entrada 2 19 4" xfId="29651" xr:uid="{00000000-0005-0000-0000-00009E360000}"/>
    <cellStyle name="Entrada 2 19 5" xfId="16145" xr:uid="{00000000-0005-0000-0000-00009F360000}"/>
    <cellStyle name="Entrada 2 2" xfId="94" xr:uid="{00000000-0005-0000-0000-0000A0360000}"/>
    <cellStyle name="Entrada 2 2 10" xfId="2177" xr:uid="{00000000-0005-0000-0000-0000A1360000}"/>
    <cellStyle name="Entrada 2 2 10 2" xfId="11403" xr:uid="{00000000-0005-0000-0000-0000A2360000}"/>
    <cellStyle name="Entrada 2 2 10 2 2" xfId="33705" xr:uid="{00000000-0005-0000-0000-0000A3360000}"/>
    <cellStyle name="Entrada 2 2 10 2 3" xfId="38252" xr:uid="{00000000-0005-0000-0000-0000A4360000}"/>
    <cellStyle name="Entrada 2 2 10 2 4" xfId="20475" xr:uid="{00000000-0005-0000-0000-0000A5360000}"/>
    <cellStyle name="Entrada 2 2 10 3" xfId="25048" xr:uid="{00000000-0005-0000-0000-0000A6360000}"/>
    <cellStyle name="Entrada 2 2 10 4" xfId="29649" xr:uid="{00000000-0005-0000-0000-0000A7360000}"/>
    <cellStyle name="Entrada 2 2 10 5" xfId="16147" xr:uid="{00000000-0005-0000-0000-0000A8360000}"/>
    <cellStyle name="Entrada 2 2 11" xfId="2178" xr:uid="{00000000-0005-0000-0000-0000A9360000}"/>
    <cellStyle name="Entrada 2 2 11 2" xfId="11404" xr:uid="{00000000-0005-0000-0000-0000AA360000}"/>
    <cellStyle name="Entrada 2 2 11 2 2" xfId="33706" xr:uid="{00000000-0005-0000-0000-0000AB360000}"/>
    <cellStyle name="Entrada 2 2 11 2 3" xfId="38253" xr:uid="{00000000-0005-0000-0000-0000AC360000}"/>
    <cellStyle name="Entrada 2 2 11 2 4" xfId="20476" xr:uid="{00000000-0005-0000-0000-0000AD360000}"/>
    <cellStyle name="Entrada 2 2 11 3" xfId="25049" xr:uid="{00000000-0005-0000-0000-0000AE360000}"/>
    <cellStyle name="Entrada 2 2 11 4" xfId="29639" xr:uid="{00000000-0005-0000-0000-0000AF360000}"/>
    <cellStyle name="Entrada 2 2 11 5" xfId="16148" xr:uid="{00000000-0005-0000-0000-0000B0360000}"/>
    <cellStyle name="Entrada 2 2 12" xfId="2179" xr:uid="{00000000-0005-0000-0000-0000B1360000}"/>
    <cellStyle name="Entrada 2 2 12 2" xfId="11405" xr:uid="{00000000-0005-0000-0000-0000B2360000}"/>
    <cellStyle name="Entrada 2 2 12 2 2" xfId="33707" xr:uid="{00000000-0005-0000-0000-0000B3360000}"/>
    <cellStyle name="Entrada 2 2 12 2 3" xfId="38254" xr:uid="{00000000-0005-0000-0000-0000B4360000}"/>
    <cellStyle name="Entrada 2 2 12 2 4" xfId="20477" xr:uid="{00000000-0005-0000-0000-0000B5360000}"/>
    <cellStyle name="Entrada 2 2 12 3" xfId="25050" xr:uid="{00000000-0005-0000-0000-0000B6360000}"/>
    <cellStyle name="Entrada 2 2 12 4" xfId="29647" xr:uid="{00000000-0005-0000-0000-0000B7360000}"/>
    <cellStyle name="Entrada 2 2 12 5" xfId="16149" xr:uid="{00000000-0005-0000-0000-0000B8360000}"/>
    <cellStyle name="Entrada 2 2 13" xfId="2180" xr:uid="{00000000-0005-0000-0000-0000B9360000}"/>
    <cellStyle name="Entrada 2 2 13 2" xfId="11406" xr:uid="{00000000-0005-0000-0000-0000BA360000}"/>
    <cellStyle name="Entrada 2 2 13 2 2" xfId="33708" xr:uid="{00000000-0005-0000-0000-0000BB360000}"/>
    <cellStyle name="Entrada 2 2 13 2 3" xfId="38255" xr:uid="{00000000-0005-0000-0000-0000BC360000}"/>
    <cellStyle name="Entrada 2 2 13 2 4" xfId="20478" xr:uid="{00000000-0005-0000-0000-0000BD360000}"/>
    <cellStyle name="Entrada 2 2 13 3" xfId="25051" xr:uid="{00000000-0005-0000-0000-0000BE360000}"/>
    <cellStyle name="Entrada 2 2 13 4" xfId="29646" xr:uid="{00000000-0005-0000-0000-0000BF360000}"/>
    <cellStyle name="Entrada 2 2 13 5" xfId="16150" xr:uid="{00000000-0005-0000-0000-0000C0360000}"/>
    <cellStyle name="Entrada 2 2 14" xfId="2181" xr:uid="{00000000-0005-0000-0000-0000C1360000}"/>
    <cellStyle name="Entrada 2 2 14 2" xfId="11407" xr:uid="{00000000-0005-0000-0000-0000C2360000}"/>
    <cellStyle name="Entrada 2 2 14 2 2" xfId="33709" xr:uid="{00000000-0005-0000-0000-0000C3360000}"/>
    <cellStyle name="Entrada 2 2 14 2 3" xfId="38256" xr:uid="{00000000-0005-0000-0000-0000C4360000}"/>
    <cellStyle name="Entrada 2 2 14 2 4" xfId="20479" xr:uid="{00000000-0005-0000-0000-0000C5360000}"/>
    <cellStyle name="Entrada 2 2 14 3" xfId="25052" xr:uid="{00000000-0005-0000-0000-0000C6360000}"/>
    <cellStyle name="Entrada 2 2 14 4" xfId="29645" xr:uid="{00000000-0005-0000-0000-0000C7360000}"/>
    <cellStyle name="Entrada 2 2 14 5" xfId="16151" xr:uid="{00000000-0005-0000-0000-0000C8360000}"/>
    <cellStyle name="Entrada 2 2 15" xfId="2182" xr:uid="{00000000-0005-0000-0000-0000C9360000}"/>
    <cellStyle name="Entrada 2 2 15 2" xfId="11408" xr:uid="{00000000-0005-0000-0000-0000CA360000}"/>
    <cellStyle name="Entrada 2 2 15 2 2" xfId="33710" xr:uid="{00000000-0005-0000-0000-0000CB360000}"/>
    <cellStyle name="Entrada 2 2 15 2 3" xfId="38257" xr:uid="{00000000-0005-0000-0000-0000CC360000}"/>
    <cellStyle name="Entrada 2 2 15 2 4" xfId="20480" xr:uid="{00000000-0005-0000-0000-0000CD360000}"/>
    <cellStyle name="Entrada 2 2 15 3" xfId="25053" xr:uid="{00000000-0005-0000-0000-0000CE360000}"/>
    <cellStyle name="Entrada 2 2 15 4" xfId="29644" xr:uid="{00000000-0005-0000-0000-0000CF360000}"/>
    <cellStyle name="Entrada 2 2 15 5" xfId="16152" xr:uid="{00000000-0005-0000-0000-0000D0360000}"/>
    <cellStyle name="Entrada 2 2 16" xfId="2183" xr:uid="{00000000-0005-0000-0000-0000D1360000}"/>
    <cellStyle name="Entrada 2 2 16 2" xfId="11409" xr:uid="{00000000-0005-0000-0000-0000D2360000}"/>
    <cellStyle name="Entrada 2 2 16 2 2" xfId="33711" xr:uid="{00000000-0005-0000-0000-0000D3360000}"/>
    <cellStyle name="Entrada 2 2 16 2 3" xfId="38258" xr:uid="{00000000-0005-0000-0000-0000D4360000}"/>
    <cellStyle name="Entrada 2 2 16 2 4" xfId="20481" xr:uid="{00000000-0005-0000-0000-0000D5360000}"/>
    <cellStyle name="Entrada 2 2 16 3" xfId="25054" xr:uid="{00000000-0005-0000-0000-0000D6360000}"/>
    <cellStyle name="Entrada 2 2 16 4" xfId="29643" xr:uid="{00000000-0005-0000-0000-0000D7360000}"/>
    <cellStyle name="Entrada 2 2 16 5" xfId="16153" xr:uid="{00000000-0005-0000-0000-0000D8360000}"/>
    <cellStyle name="Entrada 2 2 17" xfId="2184" xr:uid="{00000000-0005-0000-0000-0000D9360000}"/>
    <cellStyle name="Entrada 2 2 17 2" xfId="11410" xr:uid="{00000000-0005-0000-0000-0000DA360000}"/>
    <cellStyle name="Entrada 2 2 17 2 2" xfId="33712" xr:uid="{00000000-0005-0000-0000-0000DB360000}"/>
    <cellStyle name="Entrada 2 2 17 2 3" xfId="38259" xr:uid="{00000000-0005-0000-0000-0000DC360000}"/>
    <cellStyle name="Entrada 2 2 17 2 4" xfId="20482" xr:uid="{00000000-0005-0000-0000-0000DD360000}"/>
    <cellStyle name="Entrada 2 2 17 3" xfId="25055" xr:uid="{00000000-0005-0000-0000-0000DE360000}"/>
    <cellStyle name="Entrada 2 2 17 4" xfId="29642" xr:uid="{00000000-0005-0000-0000-0000DF360000}"/>
    <cellStyle name="Entrada 2 2 17 5" xfId="16154" xr:uid="{00000000-0005-0000-0000-0000E0360000}"/>
    <cellStyle name="Entrada 2 2 18" xfId="2185" xr:uid="{00000000-0005-0000-0000-0000E1360000}"/>
    <cellStyle name="Entrada 2 2 18 2" xfId="11411" xr:uid="{00000000-0005-0000-0000-0000E2360000}"/>
    <cellStyle name="Entrada 2 2 18 2 2" xfId="33713" xr:uid="{00000000-0005-0000-0000-0000E3360000}"/>
    <cellStyle name="Entrada 2 2 18 2 3" xfId="38260" xr:uid="{00000000-0005-0000-0000-0000E4360000}"/>
    <cellStyle name="Entrada 2 2 18 2 4" xfId="20483" xr:uid="{00000000-0005-0000-0000-0000E5360000}"/>
    <cellStyle name="Entrada 2 2 18 3" xfId="25056" xr:uid="{00000000-0005-0000-0000-0000E6360000}"/>
    <cellStyle name="Entrada 2 2 18 4" xfId="29641" xr:uid="{00000000-0005-0000-0000-0000E7360000}"/>
    <cellStyle name="Entrada 2 2 18 5" xfId="16155" xr:uid="{00000000-0005-0000-0000-0000E8360000}"/>
    <cellStyle name="Entrada 2 2 19" xfId="2186" xr:uid="{00000000-0005-0000-0000-0000E9360000}"/>
    <cellStyle name="Entrada 2 2 19 2" xfId="11412" xr:uid="{00000000-0005-0000-0000-0000EA360000}"/>
    <cellStyle name="Entrada 2 2 19 2 2" xfId="33714" xr:uid="{00000000-0005-0000-0000-0000EB360000}"/>
    <cellStyle name="Entrada 2 2 19 2 3" xfId="38261" xr:uid="{00000000-0005-0000-0000-0000EC360000}"/>
    <cellStyle name="Entrada 2 2 19 2 4" xfId="20484" xr:uid="{00000000-0005-0000-0000-0000ED360000}"/>
    <cellStyle name="Entrada 2 2 19 3" xfId="25057" xr:uid="{00000000-0005-0000-0000-0000EE360000}"/>
    <cellStyle name="Entrada 2 2 19 4" xfId="29640" xr:uid="{00000000-0005-0000-0000-0000EF360000}"/>
    <cellStyle name="Entrada 2 2 19 5" xfId="16156" xr:uid="{00000000-0005-0000-0000-0000F0360000}"/>
    <cellStyle name="Entrada 2 2 2" xfId="131" xr:uid="{00000000-0005-0000-0000-0000F1360000}"/>
    <cellStyle name="Entrada 2 2 2 10" xfId="2188" xr:uid="{00000000-0005-0000-0000-0000F2360000}"/>
    <cellStyle name="Entrada 2 2 2 10 2" xfId="11414" xr:uid="{00000000-0005-0000-0000-0000F3360000}"/>
    <cellStyle name="Entrada 2 2 2 10 2 2" xfId="33716" xr:uid="{00000000-0005-0000-0000-0000F4360000}"/>
    <cellStyle name="Entrada 2 2 2 10 2 3" xfId="38263" xr:uid="{00000000-0005-0000-0000-0000F5360000}"/>
    <cellStyle name="Entrada 2 2 2 10 2 4" xfId="20486" xr:uid="{00000000-0005-0000-0000-0000F6360000}"/>
    <cellStyle name="Entrada 2 2 2 10 3" xfId="25059" xr:uid="{00000000-0005-0000-0000-0000F7360000}"/>
    <cellStyle name="Entrada 2 2 2 10 4" xfId="29637" xr:uid="{00000000-0005-0000-0000-0000F8360000}"/>
    <cellStyle name="Entrada 2 2 2 10 5" xfId="16158" xr:uid="{00000000-0005-0000-0000-0000F9360000}"/>
    <cellStyle name="Entrada 2 2 2 11" xfId="2189" xr:uid="{00000000-0005-0000-0000-0000FA360000}"/>
    <cellStyle name="Entrada 2 2 2 11 2" xfId="11415" xr:uid="{00000000-0005-0000-0000-0000FB360000}"/>
    <cellStyle name="Entrada 2 2 2 11 2 2" xfId="33717" xr:uid="{00000000-0005-0000-0000-0000FC360000}"/>
    <cellStyle name="Entrada 2 2 2 11 2 3" xfId="38264" xr:uid="{00000000-0005-0000-0000-0000FD360000}"/>
    <cellStyle name="Entrada 2 2 2 11 2 4" xfId="20487" xr:uid="{00000000-0005-0000-0000-0000FE360000}"/>
    <cellStyle name="Entrada 2 2 2 11 3" xfId="25060" xr:uid="{00000000-0005-0000-0000-0000FF360000}"/>
    <cellStyle name="Entrada 2 2 2 11 4" xfId="29636" xr:uid="{00000000-0005-0000-0000-000000370000}"/>
    <cellStyle name="Entrada 2 2 2 11 5" xfId="16159" xr:uid="{00000000-0005-0000-0000-000001370000}"/>
    <cellStyle name="Entrada 2 2 2 12" xfId="2190" xr:uid="{00000000-0005-0000-0000-000002370000}"/>
    <cellStyle name="Entrada 2 2 2 12 2" xfId="11416" xr:uid="{00000000-0005-0000-0000-000003370000}"/>
    <cellStyle name="Entrada 2 2 2 12 2 2" xfId="33718" xr:uid="{00000000-0005-0000-0000-000004370000}"/>
    <cellStyle name="Entrada 2 2 2 12 2 3" xfId="38265" xr:uid="{00000000-0005-0000-0000-000005370000}"/>
    <cellStyle name="Entrada 2 2 2 12 2 4" xfId="20488" xr:uid="{00000000-0005-0000-0000-000006370000}"/>
    <cellStyle name="Entrada 2 2 2 12 3" xfId="25061" xr:uid="{00000000-0005-0000-0000-000007370000}"/>
    <cellStyle name="Entrada 2 2 2 12 4" xfId="29635" xr:uid="{00000000-0005-0000-0000-000008370000}"/>
    <cellStyle name="Entrada 2 2 2 12 5" xfId="16160" xr:uid="{00000000-0005-0000-0000-000009370000}"/>
    <cellStyle name="Entrada 2 2 2 13" xfId="2191" xr:uid="{00000000-0005-0000-0000-00000A370000}"/>
    <cellStyle name="Entrada 2 2 2 13 2" xfId="11417" xr:uid="{00000000-0005-0000-0000-00000B370000}"/>
    <cellStyle name="Entrada 2 2 2 13 2 2" xfId="33719" xr:uid="{00000000-0005-0000-0000-00000C370000}"/>
    <cellStyle name="Entrada 2 2 2 13 2 3" xfId="38266" xr:uid="{00000000-0005-0000-0000-00000D370000}"/>
    <cellStyle name="Entrada 2 2 2 13 2 4" xfId="20489" xr:uid="{00000000-0005-0000-0000-00000E370000}"/>
    <cellStyle name="Entrada 2 2 2 13 3" xfId="25062" xr:uid="{00000000-0005-0000-0000-00000F370000}"/>
    <cellStyle name="Entrada 2 2 2 13 4" xfId="29634" xr:uid="{00000000-0005-0000-0000-000010370000}"/>
    <cellStyle name="Entrada 2 2 2 13 5" xfId="16161" xr:uid="{00000000-0005-0000-0000-000011370000}"/>
    <cellStyle name="Entrada 2 2 2 14" xfId="2192" xr:uid="{00000000-0005-0000-0000-000012370000}"/>
    <cellStyle name="Entrada 2 2 2 14 2" xfId="11418" xr:uid="{00000000-0005-0000-0000-000013370000}"/>
    <cellStyle name="Entrada 2 2 2 14 2 2" xfId="33720" xr:uid="{00000000-0005-0000-0000-000014370000}"/>
    <cellStyle name="Entrada 2 2 2 14 2 3" xfId="38267" xr:uid="{00000000-0005-0000-0000-000015370000}"/>
    <cellStyle name="Entrada 2 2 2 14 2 4" xfId="20490" xr:uid="{00000000-0005-0000-0000-000016370000}"/>
    <cellStyle name="Entrada 2 2 2 14 3" xfId="25063" xr:uid="{00000000-0005-0000-0000-000017370000}"/>
    <cellStyle name="Entrada 2 2 2 14 4" xfId="29633" xr:uid="{00000000-0005-0000-0000-000018370000}"/>
    <cellStyle name="Entrada 2 2 2 14 5" xfId="16162" xr:uid="{00000000-0005-0000-0000-000019370000}"/>
    <cellStyle name="Entrada 2 2 2 15" xfId="2193" xr:uid="{00000000-0005-0000-0000-00001A370000}"/>
    <cellStyle name="Entrada 2 2 2 15 2" xfId="11419" xr:uid="{00000000-0005-0000-0000-00001B370000}"/>
    <cellStyle name="Entrada 2 2 2 15 2 2" xfId="33721" xr:uid="{00000000-0005-0000-0000-00001C370000}"/>
    <cellStyle name="Entrada 2 2 2 15 2 3" xfId="38268" xr:uid="{00000000-0005-0000-0000-00001D370000}"/>
    <cellStyle name="Entrada 2 2 2 15 2 4" xfId="20491" xr:uid="{00000000-0005-0000-0000-00001E370000}"/>
    <cellStyle name="Entrada 2 2 2 15 3" xfId="25064" xr:uid="{00000000-0005-0000-0000-00001F370000}"/>
    <cellStyle name="Entrada 2 2 2 15 4" xfId="29601" xr:uid="{00000000-0005-0000-0000-000020370000}"/>
    <cellStyle name="Entrada 2 2 2 15 5" xfId="16163" xr:uid="{00000000-0005-0000-0000-000021370000}"/>
    <cellStyle name="Entrada 2 2 2 16" xfId="2194" xr:uid="{00000000-0005-0000-0000-000022370000}"/>
    <cellStyle name="Entrada 2 2 2 16 2" xfId="11420" xr:uid="{00000000-0005-0000-0000-000023370000}"/>
    <cellStyle name="Entrada 2 2 2 16 2 2" xfId="33722" xr:uid="{00000000-0005-0000-0000-000024370000}"/>
    <cellStyle name="Entrada 2 2 2 16 2 3" xfId="38269" xr:uid="{00000000-0005-0000-0000-000025370000}"/>
    <cellStyle name="Entrada 2 2 2 16 2 4" xfId="20492" xr:uid="{00000000-0005-0000-0000-000026370000}"/>
    <cellStyle name="Entrada 2 2 2 16 3" xfId="25065" xr:uid="{00000000-0005-0000-0000-000027370000}"/>
    <cellStyle name="Entrada 2 2 2 16 4" xfId="29632" xr:uid="{00000000-0005-0000-0000-000028370000}"/>
    <cellStyle name="Entrada 2 2 2 16 5" xfId="16164" xr:uid="{00000000-0005-0000-0000-000029370000}"/>
    <cellStyle name="Entrada 2 2 2 17" xfId="2195" xr:uid="{00000000-0005-0000-0000-00002A370000}"/>
    <cellStyle name="Entrada 2 2 2 17 2" xfId="11421" xr:uid="{00000000-0005-0000-0000-00002B370000}"/>
    <cellStyle name="Entrada 2 2 2 17 2 2" xfId="33723" xr:uid="{00000000-0005-0000-0000-00002C370000}"/>
    <cellStyle name="Entrada 2 2 2 17 2 3" xfId="38270" xr:uid="{00000000-0005-0000-0000-00002D370000}"/>
    <cellStyle name="Entrada 2 2 2 17 2 4" xfId="20493" xr:uid="{00000000-0005-0000-0000-00002E370000}"/>
    <cellStyle name="Entrada 2 2 2 17 3" xfId="25066" xr:uid="{00000000-0005-0000-0000-00002F370000}"/>
    <cellStyle name="Entrada 2 2 2 17 4" xfId="29631" xr:uid="{00000000-0005-0000-0000-000030370000}"/>
    <cellStyle name="Entrada 2 2 2 17 5" xfId="16165" xr:uid="{00000000-0005-0000-0000-000031370000}"/>
    <cellStyle name="Entrada 2 2 2 18" xfId="2196" xr:uid="{00000000-0005-0000-0000-000032370000}"/>
    <cellStyle name="Entrada 2 2 2 18 2" xfId="11422" xr:uid="{00000000-0005-0000-0000-000033370000}"/>
    <cellStyle name="Entrada 2 2 2 18 2 2" xfId="33724" xr:uid="{00000000-0005-0000-0000-000034370000}"/>
    <cellStyle name="Entrada 2 2 2 18 2 3" xfId="38271" xr:uid="{00000000-0005-0000-0000-000035370000}"/>
    <cellStyle name="Entrada 2 2 2 18 2 4" xfId="20494" xr:uid="{00000000-0005-0000-0000-000036370000}"/>
    <cellStyle name="Entrada 2 2 2 18 3" xfId="25067" xr:uid="{00000000-0005-0000-0000-000037370000}"/>
    <cellStyle name="Entrada 2 2 2 18 4" xfId="29630" xr:uid="{00000000-0005-0000-0000-000038370000}"/>
    <cellStyle name="Entrada 2 2 2 18 5" xfId="16166" xr:uid="{00000000-0005-0000-0000-000039370000}"/>
    <cellStyle name="Entrada 2 2 2 19" xfId="2197" xr:uid="{00000000-0005-0000-0000-00003A370000}"/>
    <cellStyle name="Entrada 2 2 2 19 2" xfId="11423" xr:uid="{00000000-0005-0000-0000-00003B370000}"/>
    <cellStyle name="Entrada 2 2 2 19 2 2" xfId="33725" xr:uid="{00000000-0005-0000-0000-00003C370000}"/>
    <cellStyle name="Entrada 2 2 2 19 2 3" xfId="38272" xr:uid="{00000000-0005-0000-0000-00003D370000}"/>
    <cellStyle name="Entrada 2 2 2 19 2 4" xfId="20495" xr:uid="{00000000-0005-0000-0000-00003E370000}"/>
    <cellStyle name="Entrada 2 2 2 19 3" xfId="25068" xr:uid="{00000000-0005-0000-0000-00003F370000}"/>
    <cellStyle name="Entrada 2 2 2 19 4" xfId="29629" xr:uid="{00000000-0005-0000-0000-000040370000}"/>
    <cellStyle name="Entrada 2 2 2 19 5" xfId="16167" xr:uid="{00000000-0005-0000-0000-000041370000}"/>
    <cellStyle name="Entrada 2 2 2 2" xfId="179" xr:uid="{00000000-0005-0000-0000-000042370000}"/>
    <cellStyle name="Entrada 2 2 2 2 10" xfId="2199" xr:uid="{00000000-0005-0000-0000-000043370000}"/>
    <cellStyle name="Entrada 2 2 2 2 10 2" xfId="11425" xr:uid="{00000000-0005-0000-0000-000044370000}"/>
    <cellStyle name="Entrada 2 2 2 2 10 2 2" xfId="33727" xr:uid="{00000000-0005-0000-0000-000045370000}"/>
    <cellStyle name="Entrada 2 2 2 2 10 2 3" xfId="38274" xr:uid="{00000000-0005-0000-0000-000046370000}"/>
    <cellStyle name="Entrada 2 2 2 2 10 2 4" xfId="20497" xr:uid="{00000000-0005-0000-0000-000047370000}"/>
    <cellStyle name="Entrada 2 2 2 2 10 3" xfId="25070" xr:uid="{00000000-0005-0000-0000-000048370000}"/>
    <cellStyle name="Entrada 2 2 2 2 10 4" xfId="29627" xr:uid="{00000000-0005-0000-0000-000049370000}"/>
    <cellStyle name="Entrada 2 2 2 2 10 5" xfId="16169" xr:uid="{00000000-0005-0000-0000-00004A370000}"/>
    <cellStyle name="Entrada 2 2 2 2 11" xfId="2200" xr:uid="{00000000-0005-0000-0000-00004B370000}"/>
    <cellStyle name="Entrada 2 2 2 2 11 2" xfId="11426" xr:uid="{00000000-0005-0000-0000-00004C370000}"/>
    <cellStyle name="Entrada 2 2 2 2 11 2 2" xfId="33728" xr:uid="{00000000-0005-0000-0000-00004D370000}"/>
    <cellStyle name="Entrada 2 2 2 2 11 2 3" xfId="38275" xr:uid="{00000000-0005-0000-0000-00004E370000}"/>
    <cellStyle name="Entrada 2 2 2 2 11 2 4" xfId="20498" xr:uid="{00000000-0005-0000-0000-00004F370000}"/>
    <cellStyle name="Entrada 2 2 2 2 11 3" xfId="25071" xr:uid="{00000000-0005-0000-0000-000050370000}"/>
    <cellStyle name="Entrada 2 2 2 2 11 4" xfId="29626" xr:uid="{00000000-0005-0000-0000-000051370000}"/>
    <cellStyle name="Entrada 2 2 2 2 11 5" xfId="16170" xr:uid="{00000000-0005-0000-0000-000052370000}"/>
    <cellStyle name="Entrada 2 2 2 2 12" xfId="2201" xr:uid="{00000000-0005-0000-0000-000053370000}"/>
    <cellStyle name="Entrada 2 2 2 2 12 2" xfId="11427" xr:uid="{00000000-0005-0000-0000-000054370000}"/>
    <cellStyle name="Entrada 2 2 2 2 12 2 2" xfId="33729" xr:uid="{00000000-0005-0000-0000-000055370000}"/>
    <cellStyle name="Entrada 2 2 2 2 12 2 3" xfId="38276" xr:uid="{00000000-0005-0000-0000-000056370000}"/>
    <cellStyle name="Entrada 2 2 2 2 12 2 4" xfId="20499" xr:uid="{00000000-0005-0000-0000-000057370000}"/>
    <cellStyle name="Entrada 2 2 2 2 12 3" xfId="25072" xr:uid="{00000000-0005-0000-0000-000058370000}"/>
    <cellStyle name="Entrada 2 2 2 2 12 4" xfId="29625" xr:uid="{00000000-0005-0000-0000-000059370000}"/>
    <cellStyle name="Entrada 2 2 2 2 12 5" xfId="16171" xr:uid="{00000000-0005-0000-0000-00005A370000}"/>
    <cellStyle name="Entrada 2 2 2 2 13" xfId="2202" xr:uid="{00000000-0005-0000-0000-00005B370000}"/>
    <cellStyle name="Entrada 2 2 2 2 13 2" xfId="11428" xr:uid="{00000000-0005-0000-0000-00005C370000}"/>
    <cellStyle name="Entrada 2 2 2 2 13 2 2" xfId="33730" xr:uid="{00000000-0005-0000-0000-00005D370000}"/>
    <cellStyle name="Entrada 2 2 2 2 13 2 3" xfId="38277" xr:uid="{00000000-0005-0000-0000-00005E370000}"/>
    <cellStyle name="Entrada 2 2 2 2 13 2 4" xfId="20500" xr:uid="{00000000-0005-0000-0000-00005F370000}"/>
    <cellStyle name="Entrada 2 2 2 2 13 3" xfId="25073" xr:uid="{00000000-0005-0000-0000-000060370000}"/>
    <cellStyle name="Entrada 2 2 2 2 13 4" xfId="29624" xr:uid="{00000000-0005-0000-0000-000061370000}"/>
    <cellStyle name="Entrada 2 2 2 2 13 5" xfId="16172" xr:uid="{00000000-0005-0000-0000-000062370000}"/>
    <cellStyle name="Entrada 2 2 2 2 14" xfId="2203" xr:uid="{00000000-0005-0000-0000-000063370000}"/>
    <cellStyle name="Entrada 2 2 2 2 14 2" xfId="11429" xr:uid="{00000000-0005-0000-0000-000064370000}"/>
    <cellStyle name="Entrada 2 2 2 2 14 2 2" xfId="33731" xr:uid="{00000000-0005-0000-0000-000065370000}"/>
    <cellStyle name="Entrada 2 2 2 2 14 2 3" xfId="38278" xr:uid="{00000000-0005-0000-0000-000066370000}"/>
    <cellStyle name="Entrada 2 2 2 2 14 2 4" xfId="20501" xr:uid="{00000000-0005-0000-0000-000067370000}"/>
    <cellStyle name="Entrada 2 2 2 2 14 3" xfId="25074" xr:uid="{00000000-0005-0000-0000-000068370000}"/>
    <cellStyle name="Entrada 2 2 2 2 14 4" xfId="29623" xr:uid="{00000000-0005-0000-0000-000069370000}"/>
    <cellStyle name="Entrada 2 2 2 2 14 5" xfId="16173" xr:uid="{00000000-0005-0000-0000-00006A370000}"/>
    <cellStyle name="Entrada 2 2 2 2 15" xfId="2204" xr:uid="{00000000-0005-0000-0000-00006B370000}"/>
    <cellStyle name="Entrada 2 2 2 2 15 2" xfId="11430" xr:uid="{00000000-0005-0000-0000-00006C370000}"/>
    <cellStyle name="Entrada 2 2 2 2 15 2 2" xfId="33732" xr:uid="{00000000-0005-0000-0000-00006D370000}"/>
    <cellStyle name="Entrada 2 2 2 2 15 2 3" xfId="38279" xr:uid="{00000000-0005-0000-0000-00006E370000}"/>
    <cellStyle name="Entrada 2 2 2 2 15 2 4" xfId="20502" xr:uid="{00000000-0005-0000-0000-00006F370000}"/>
    <cellStyle name="Entrada 2 2 2 2 15 3" xfId="25075" xr:uid="{00000000-0005-0000-0000-000070370000}"/>
    <cellStyle name="Entrada 2 2 2 2 15 4" xfId="29622" xr:uid="{00000000-0005-0000-0000-000071370000}"/>
    <cellStyle name="Entrada 2 2 2 2 15 5" xfId="16174" xr:uid="{00000000-0005-0000-0000-000072370000}"/>
    <cellStyle name="Entrada 2 2 2 2 16" xfId="2205" xr:uid="{00000000-0005-0000-0000-000073370000}"/>
    <cellStyle name="Entrada 2 2 2 2 16 2" xfId="11431" xr:uid="{00000000-0005-0000-0000-000074370000}"/>
    <cellStyle name="Entrada 2 2 2 2 16 2 2" xfId="33733" xr:uid="{00000000-0005-0000-0000-000075370000}"/>
    <cellStyle name="Entrada 2 2 2 2 16 2 3" xfId="38280" xr:uid="{00000000-0005-0000-0000-000076370000}"/>
    <cellStyle name="Entrada 2 2 2 2 16 2 4" xfId="20503" xr:uid="{00000000-0005-0000-0000-000077370000}"/>
    <cellStyle name="Entrada 2 2 2 2 16 3" xfId="25076" xr:uid="{00000000-0005-0000-0000-000078370000}"/>
    <cellStyle name="Entrada 2 2 2 2 16 4" xfId="29621" xr:uid="{00000000-0005-0000-0000-000079370000}"/>
    <cellStyle name="Entrada 2 2 2 2 16 5" xfId="16175" xr:uid="{00000000-0005-0000-0000-00007A370000}"/>
    <cellStyle name="Entrada 2 2 2 2 17" xfId="2206" xr:uid="{00000000-0005-0000-0000-00007B370000}"/>
    <cellStyle name="Entrada 2 2 2 2 17 2" xfId="11432" xr:uid="{00000000-0005-0000-0000-00007C370000}"/>
    <cellStyle name="Entrada 2 2 2 2 17 2 2" xfId="33734" xr:uid="{00000000-0005-0000-0000-00007D370000}"/>
    <cellStyle name="Entrada 2 2 2 2 17 2 3" xfId="38281" xr:uid="{00000000-0005-0000-0000-00007E370000}"/>
    <cellStyle name="Entrada 2 2 2 2 17 2 4" xfId="20504" xr:uid="{00000000-0005-0000-0000-00007F370000}"/>
    <cellStyle name="Entrada 2 2 2 2 17 3" xfId="25077" xr:uid="{00000000-0005-0000-0000-000080370000}"/>
    <cellStyle name="Entrada 2 2 2 2 17 4" xfId="29620" xr:uid="{00000000-0005-0000-0000-000081370000}"/>
    <cellStyle name="Entrada 2 2 2 2 17 5" xfId="16176" xr:uid="{00000000-0005-0000-0000-000082370000}"/>
    <cellStyle name="Entrada 2 2 2 2 18" xfId="2207" xr:uid="{00000000-0005-0000-0000-000083370000}"/>
    <cellStyle name="Entrada 2 2 2 2 18 2" xfId="11433" xr:uid="{00000000-0005-0000-0000-000084370000}"/>
    <cellStyle name="Entrada 2 2 2 2 18 2 2" xfId="33735" xr:uid="{00000000-0005-0000-0000-000085370000}"/>
    <cellStyle name="Entrada 2 2 2 2 18 2 3" xfId="38282" xr:uid="{00000000-0005-0000-0000-000086370000}"/>
    <cellStyle name="Entrada 2 2 2 2 18 2 4" xfId="20505" xr:uid="{00000000-0005-0000-0000-000087370000}"/>
    <cellStyle name="Entrada 2 2 2 2 18 3" xfId="25078" xr:uid="{00000000-0005-0000-0000-000088370000}"/>
    <cellStyle name="Entrada 2 2 2 2 18 4" xfId="29619" xr:uid="{00000000-0005-0000-0000-000089370000}"/>
    <cellStyle name="Entrada 2 2 2 2 18 5" xfId="16177" xr:uid="{00000000-0005-0000-0000-00008A370000}"/>
    <cellStyle name="Entrada 2 2 2 2 19" xfId="2208" xr:uid="{00000000-0005-0000-0000-00008B370000}"/>
    <cellStyle name="Entrada 2 2 2 2 19 2" xfId="11434" xr:uid="{00000000-0005-0000-0000-00008C370000}"/>
    <cellStyle name="Entrada 2 2 2 2 19 2 2" xfId="33736" xr:uid="{00000000-0005-0000-0000-00008D370000}"/>
    <cellStyle name="Entrada 2 2 2 2 19 2 3" xfId="38283" xr:uid="{00000000-0005-0000-0000-00008E370000}"/>
    <cellStyle name="Entrada 2 2 2 2 19 2 4" xfId="20506" xr:uid="{00000000-0005-0000-0000-00008F370000}"/>
    <cellStyle name="Entrada 2 2 2 2 19 3" xfId="25079" xr:uid="{00000000-0005-0000-0000-000090370000}"/>
    <cellStyle name="Entrada 2 2 2 2 19 4" xfId="29618" xr:uid="{00000000-0005-0000-0000-000091370000}"/>
    <cellStyle name="Entrada 2 2 2 2 19 5" xfId="16178" xr:uid="{00000000-0005-0000-0000-000092370000}"/>
    <cellStyle name="Entrada 2 2 2 2 2" xfId="2209" xr:uid="{00000000-0005-0000-0000-000093370000}"/>
    <cellStyle name="Entrada 2 2 2 2 2 2" xfId="11435" xr:uid="{00000000-0005-0000-0000-000094370000}"/>
    <cellStyle name="Entrada 2 2 2 2 2 2 2" xfId="33737" xr:uid="{00000000-0005-0000-0000-000095370000}"/>
    <cellStyle name="Entrada 2 2 2 2 2 2 3" xfId="38284" xr:uid="{00000000-0005-0000-0000-000096370000}"/>
    <cellStyle name="Entrada 2 2 2 2 2 2 4" xfId="20507" xr:uid="{00000000-0005-0000-0000-000097370000}"/>
    <cellStyle name="Entrada 2 2 2 2 2 3" xfId="25080" xr:uid="{00000000-0005-0000-0000-000098370000}"/>
    <cellStyle name="Entrada 2 2 2 2 2 4" xfId="29617" xr:uid="{00000000-0005-0000-0000-000099370000}"/>
    <cellStyle name="Entrada 2 2 2 2 2 5" xfId="16179" xr:uid="{00000000-0005-0000-0000-00009A370000}"/>
    <cellStyle name="Entrada 2 2 2 2 20" xfId="2210" xr:uid="{00000000-0005-0000-0000-00009B370000}"/>
    <cellStyle name="Entrada 2 2 2 2 20 2" xfId="11436" xr:uid="{00000000-0005-0000-0000-00009C370000}"/>
    <cellStyle name="Entrada 2 2 2 2 20 2 2" xfId="33738" xr:uid="{00000000-0005-0000-0000-00009D370000}"/>
    <cellStyle name="Entrada 2 2 2 2 20 2 3" xfId="38285" xr:uid="{00000000-0005-0000-0000-00009E370000}"/>
    <cellStyle name="Entrada 2 2 2 2 20 2 4" xfId="20508" xr:uid="{00000000-0005-0000-0000-00009F370000}"/>
    <cellStyle name="Entrada 2 2 2 2 20 3" xfId="25081" xr:uid="{00000000-0005-0000-0000-0000A0370000}"/>
    <cellStyle name="Entrada 2 2 2 2 20 4" xfId="29616" xr:uid="{00000000-0005-0000-0000-0000A1370000}"/>
    <cellStyle name="Entrada 2 2 2 2 20 5" xfId="16180" xr:uid="{00000000-0005-0000-0000-0000A2370000}"/>
    <cellStyle name="Entrada 2 2 2 2 21" xfId="2211" xr:uid="{00000000-0005-0000-0000-0000A3370000}"/>
    <cellStyle name="Entrada 2 2 2 2 21 2" xfId="11437" xr:uid="{00000000-0005-0000-0000-0000A4370000}"/>
    <cellStyle name="Entrada 2 2 2 2 21 2 2" xfId="33739" xr:uid="{00000000-0005-0000-0000-0000A5370000}"/>
    <cellStyle name="Entrada 2 2 2 2 21 2 3" xfId="38286" xr:uid="{00000000-0005-0000-0000-0000A6370000}"/>
    <cellStyle name="Entrada 2 2 2 2 21 2 4" xfId="20509" xr:uid="{00000000-0005-0000-0000-0000A7370000}"/>
    <cellStyle name="Entrada 2 2 2 2 21 3" xfId="25082" xr:uid="{00000000-0005-0000-0000-0000A8370000}"/>
    <cellStyle name="Entrada 2 2 2 2 21 4" xfId="29615" xr:uid="{00000000-0005-0000-0000-0000A9370000}"/>
    <cellStyle name="Entrada 2 2 2 2 21 5" xfId="16181" xr:uid="{00000000-0005-0000-0000-0000AA370000}"/>
    <cellStyle name="Entrada 2 2 2 2 22" xfId="2212" xr:uid="{00000000-0005-0000-0000-0000AB370000}"/>
    <cellStyle name="Entrada 2 2 2 2 22 2" xfId="11438" xr:uid="{00000000-0005-0000-0000-0000AC370000}"/>
    <cellStyle name="Entrada 2 2 2 2 22 2 2" xfId="33740" xr:uid="{00000000-0005-0000-0000-0000AD370000}"/>
    <cellStyle name="Entrada 2 2 2 2 22 2 3" xfId="38287" xr:uid="{00000000-0005-0000-0000-0000AE370000}"/>
    <cellStyle name="Entrada 2 2 2 2 22 2 4" xfId="20510" xr:uid="{00000000-0005-0000-0000-0000AF370000}"/>
    <cellStyle name="Entrada 2 2 2 2 22 3" xfId="25083" xr:uid="{00000000-0005-0000-0000-0000B0370000}"/>
    <cellStyle name="Entrada 2 2 2 2 22 4" xfId="29614" xr:uid="{00000000-0005-0000-0000-0000B1370000}"/>
    <cellStyle name="Entrada 2 2 2 2 22 5" xfId="16182" xr:uid="{00000000-0005-0000-0000-0000B2370000}"/>
    <cellStyle name="Entrada 2 2 2 2 23" xfId="2213" xr:uid="{00000000-0005-0000-0000-0000B3370000}"/>
    <cellStyle name="Entrada 2 2 2 2 23 2" xfId="11439" xr:uid="{00000000-0005-0000-0000-0000B4370000}"/>
    <cellStyle name="Entrada 2 2 2 2 23 2 2" xfId="33741" xr:uid="{00000000-0005-0000-0000-0000B5370000}"/>
    <cellStyle name="Entrada 2 2 2 2 23 2 3" xfId="38288" xr:uid="{00000000-0005-0000-0000-0000B6370000}"/>
    <cellStyle name="Entrada 2 2 2 2 23 2 4" xfId="20511" xr:uid="{00000000-0005-0000-0000-0000B7370000}"/>
    <cellStyle name="Entrada 2 2 2 2 23 3" xfId="25084" xr:uid="{00000000-0005-0000-0000-0000B8370000}"/>
    <cellStyle name="Entrada 2 2 2 2 23 4" xfId="29613" xr:uid="{00000000-0005-0000-0000-0000B9370000}"/>
    <cellStyle name="Entrada 2 2 2 2 23 5" xfId="16183" xr:uid="{00000000-0005-0000-0000-0000BA370000}"/>
    <cellStyle name="Entrada 2 2 2 2 24" xfId="2214" xr:uid="{00000000-0005-0000-0000-0000BB370000}"/>
    <cellStyle name="Entrada 2 2 2 2 24 2" xfId="11440" xr:uid="{00000000-0005-0000-0000-0000BC370000}"/>
    <cellStyle name="Entrada 2 2 2 2 24 2 2" xfId="33742" xr:uid="{00000000-0005-0000-0000-0000BD370000}"/>
    <cellStyle name="Entrada 2 2 2 2 24 2 3" xfId="38289" xr:uid="{00000000-0005-0000-0000-0000BE370000}"/>
    <cellStyle name="Entrada 2 2 2 2 24 2 4" xfId="20512" xr:uid="{00000000-0005-0000-0000-0000BF370000}"/>
    <cellStyle name="Entrada 2 2 2 2 24 3" xfId="25085" xr:uid="{00000000-0005-0000-0000-0000C0370000}"/>
    <cellStyle name="Entrada 2 2 2 2 24 4" xfId="29612" xr:uid="{00000000-0005-0000-0000-0000C1370000}"/>
    <cellStyle name="Entrada 2 2 2 2 24 5" xfId="16184" xr:uid="{00000000-0005-0000-0000-0000C2370000}"/>
    <cellStyle name="Entrada 2 2 2 2 25" xfId="2215" xr:uid="{00000000-0005-0000-0000-0000C3370000}"/>
    <cellStyle name="Entrada 2 2 2 2 25 2" xfId="11441" xr:uid="{00000000-0005-0000-0000-0000C4370000}"/>
    <cellStyle name="Entrada 2 2 2 2 25 2 2" xfId="33743" xr:uid="{00000000-0005-0000-0000-0000C5370000}"/>
    <cellStyle name="Entrada 2 2 2 2 25 2 3" xfId="38290" xr:uid="{00000000-0005-0000-0000-0000C6370000}"/>
    <cellStyle name="Entrada 2 2 2 2 25 2 4" xfId="20513" xr:uid="{00000000-0005-0000-0000-0000C7370000}"/>
    <cellStyle name="Entrada 2 2 2 2 25 3" xfId="25086" xr:uid="{00000000-0005-0000-0000-0000C8370000}"/>
    <cellStyle name="Entrada 2 2 2 2 25 4" xfId="29611" xr:uid="{00000000-0005-0000-0000-0000C9370000}"/>
    <cellStyle name="Entrada 2 2 2 2 25 5" xfId="16185" xr:uid="{00000000-0005-0000-0000-0000CA370000}"/>
    <cellStyle name="Entrada 2 2 2 2 26" xfId="2216" xr:uid="{00000000-0005-0000-0000-0000CB370000}"/>
    <cellStyle name="Entrada 2 2 2 2 26 2" xfId="11442" xr:uid="{00000000-0005-0000-0000-0000CC370000}"/>
    <cellStyle name="Entrada 2 2 2 2 26 2 2" xfId="33744" xr:uid="{00000000-0005-0000-0000-0000CD370000}"/>
    <cellStyle name="Entrada 2 2 2 2 26 2 3" xfId="38291" xr:uid="{00000000-0005-0000-0000-0000CE370000}"/>
    <cellStyle name="Entrada 2 2 2 2 26 2 4" xfId="20514" xr:uid="{00000000-0005-0000-0000-0000CF370000}"/>
    <cellStyle name="Entrada 2 2 2 2 26 3" xfId="25087" xr:uid="{00000000-0005-0000-0000-0000D0370000}"/>
    <cellStyle name="Entrada 2 2 2 2 26 4" xfId="29610" xr:uid="{00000000-0005-0000-0000-0000D1370000}"/>
    <cellStyle name="Entrada 2 2 2 2 26 5" xfId="16186" xr:uid="{00000000-0005-0000-0000-0000D2370000}"/>
    <cellStyle name="Entrada 2 2 2 2 27" xfId="2217" xr:uid="{00000000-0005-0000-0000-0000D3370000}"/>
    <cellStyle name="Entrada 2 2 2 2 27 2" xfId="11443" xr:uid="{00000000-0005-0000-0000-0000D4370000}"/>
    <cellStyle name="Entrada 2 2 2 2 27 2 2" xfId="33745" xr:uid="{00000000-0005-0000-0000-0000D5370000}"/>
    <cellStyle name="Entrada 2 2 2 2 27 2 3" xfId="38292" xr:uid="{00000000-0005-0000-0000-0000D6370000}"/>
    <cellStyle name="Entrada 2 2 2 2 27 2 4" xfId="20515" xr:uid="{00000000-0005-0000-0000-0000D7370000}"/>
    <cellStyle name="Entrada 2 2 2 2 27 3" xfId="25088" xr:uid="{00000000-0005-0000-0000-0000D8370000}"/>
    <cellStyle name="Entrada 2 2 2 2 27 4" xfId="29609" xr:uid="{00000000-0005-0000-0000-0000D9370000}"/>
    <cellStyle name="Entrada 2 2 2 2 27 5" xfId="16187" xr:uid="{00000000-0005-0000-0000-0000DA370000}"/>
    <cellStyle name="Entrada 2 2 2 2 28" xfId="2218" xr:uid="{00000000-0005-0000-0000-0000DB370000}"/>
    <cellStyle name="Entrada 2 2 2 2 28 2" xfId="11444" xr:uid="{00000000-0005-0000-0000-0000DC370000}"/>
    <cellStyle name="Entrada 2 2 2 2 28 2 2" xfId="33746" xr:uid="{00000000-0005-0000-0000-0000DD370000}"/>
    <cellStyle name="Entrada 2 2 2 2 28 2 3" xfId="38293" xr:uid="{00000000-0005-0000-0000-0000DE370000}"/>
    <cellStyle name="Entrada 2 2 2 2 28 2 4" xfId="20516" xr:uid="{00000000-0005-0000-0000-0000DF370000}"/>
    <cellStyle name="Entrada 2 2 2 2 28 3" xfId="25089" xr:uid="{00000000-0005-0000-0000-0000E0370000}"/>
    <cellStyle name="Entrada 2 2 2 2 28 4" xfId="29608" xr:uid="{00000000-0005-0000-0000-0000E1370000}"/>
    <cellStyle name="Entrada 2 2 2 2 28 5" xfId="16188" xr:uid="{00000000-0005-0000-0000-0000E2370000}"/>
    <cellStyle name="Entrada 2 2 2 2 29" xfId="2219" xr:uid="{00000000-0005-0000-0000-0000E3370000}"/>
    <cellStyle name="Entrada 2 2 2 2 29 2" xfId="11445" xr:uid="{00000000-0005-0000-0000-0000E4370000}"/>
    <cellStyle name="Entrada 2 2 2 2 29 2 2" xfId="33747" xr:uid="{00000000-0005-0000-0000-0000E5370000}"/>
    <cellStyle name="Entrada 2 2 2 2 29 2 3" xfId="38294" xr:uid="{00000000-0005-0000-0000-0000E6370000}"/>
    <cellStyle name="Entrada 2 2 2 2 29 2 4" xfId="20517" xr:uid="{00000000-0005-0000-0000-0000E7370000}"/>
    <cellStyle name="Entrada 2 2 2 2 29 3" xfId="25090" xr:uid="{00000000-0005-0000-0000-0000E8370000}"/>
    <cellStyle name="Entrada 2 2 2 2 29 4" xfId="29607" xr:uid="{00000000-0005-0000-0000-0000E9370000}"/>
    <cellStyle name="Entrada 2 2 2 2 29 5" xfId="16189" xr:uid="{00000000-0005-0000-0000-0000EA370000}"/>
    <cellStyle name="Entrada 2 2 2 2 3" xfId="2220" xr:uid="{00000000-0005-0000-0000-0000EB370000}"/>
    <cellStyle name="Entrada 2 2 2 2 3 2" xfId="11446" xr:uid="{00000000-0005-0000-0000-0000EC370000}"/>
    <cellStyle name="Entrada 2 2 2 2 3 2 2" xfId="33748" xr:uid="{00000000-0005-0000-0000-0000ED370000}"/>
    <cellStyle name="Entrada 2 2 2 2 3 2 3" xfId="38295" xr:uid="{00000000-0005-0000-0000-0000EE370000}"/>
    <cellStyle name="Entrada 2 2 2 2 3 2 4" xfId="20518" xr:uid="{00000000-0005-0000-0000-0000EF370000}"/>
    <cellStyle name="Entrada 2 2 2 2 3 3" xfId="25091" xr:uid="{00000000-0005-0000-0000-0000F0370000}"/>
    <cellStyle name="Entrada 2 2 2 2 3 4" xfId="29606" xr:uid="{00000000-0005-0000-0000-0000F1370000}"/>
    <cellStyle name="Entrada 2 2 2 2 3 5" xfId="16190" xr:uid="{00000000-0005-0000-0000-0000F2370000}"/>
    <cellStyle name="Entrada 2 2 2 2 30" xfId="2221" xr:uid="{00000000-0005-0000-0000-0000F3370000}"/>
    <cellStyle name="Entrada 2 2 2 2 30 2" xfId="11447" xr:uid="{00000000-0005-0000-0000-0000F4370000}"/>
    <cellStyle name="Entrada 2 2 2 2 30 2 2" xfId="33749" xr:uid="{00000000-0005-0000-0000-0000F5370000}"/>
    <cellStyle name="Entrada 2 2 2 2 30 2 3" xfId="38296" xr:uid="{00000000-0005-0000-0000-0000F6370000}"/>
    <cellStyle name="Entrada 2 2 2 2 30 2 4" xfId="20519" xr:uid="{00000000-0005-0000-0000-0000F7370000}"/>
    <cellStyle name="Entrada 2 2 2 2 30 3" xfId="25092" xr:uid="{00000000-0005-0000-0000-0000F8370000}"/>
    <cellStyle name="Entrada 2 2 2 2 30 4" xfId="29605" xr:uid="{00000000-0005-0000-0000-0000F9370000}"/>
    <cellStyle name="Entrada 2 2 2 2 30 5" xfId="16191" xr:uid="{00000000-0005-0000-0000-0000FA370000}"/>
    <cellStyle name="Entrada 2 2 2 2 31" xfId="2222" xr:uid="{00000000-0005-0000-0000-0000FB370000}"/>
    <cellStyle name="Entrada 2 2 2 2 31 2" xfId="11448" xr:uid="{00000000-0005-0000-0000-0000FC370000}"/>
    <cellStyle name="Entrada 2 2 2 2 31 2 2" xfId="33750" xr:uid="{00000000-0005-0000-0000-0000FD370000}"/>
    <cellStyle name="Entrada 2 2 2 2 31 2 3" xfId="38297" xr:uid="{00000000-0005-0000-0000-0000FE370000}"/>
    <cellStyle name="Entrada 2 2 2 2 31 2 4" xfId="20520" xr:uid="{00000000-0005-0000-0000-0000FF370000}"/>
    <cellStyle name="Entrada 2 2 2 2 31 3" xfId="25093" xr:uid="{00000000-0005-0000-0000-000000380000}"/>
    <cellStyle name="Entrada 2 2 2 2 31 4" xfId="29604" xr:uid="{00000000-0005-0000-0000-000001380000}"/>
    <cellStyle name="Entrada 2 2 2 2 31 5" xfId="16192" xr:uid="{00000000-0005-0000-0000-000002380000}"/>
    <cellStyle name="Entrada 2 2 2 2 32" xfId="2223" xr:uid="{00000000-0005-0000-0000-000003380000}"/>
    <cellStyle name="Entrada 2 2 2 2 32 2" xfId="11449" xr:uid="{00000000-0005-0000-0000-000004380000}"/>
    <cellStyle name="Entrada 2 2 2 2 32 2 2" xfId="33751" xr:uid="{00000000-0005-0000-0000-000005380000}"/>
    <cellStyle name="Entrada 2 2 2 2 32 2 3" xfId="38298" xr:uid="{00000000-0005-0000-0000-000006380000}"/>
    <cellStyle name="Entrada 2 2 2 2 32 2 4" xfId="20521" xr:uid="{00000000-0005-0000-0000-000007380000}"/>
    <cellStyle name="Entrada 2 2 2 2 32 3" xfId="25094" xr:uid="{00000000-0005-0000-0000-000008380000}"/>
    <cellStyle name="Entrada 2 2 2 2 32 4" xfId="29603" xr:uid="{00000000-0005-0000-0000-000009380000}"/>
    <cellStyle name="Entrada 2 2 2 2 32 5" xfId="16193" xr:uid="{00000000-0005-0000-0000-00000A380000}"/>
    <cellStyle name="Entrada 2 2 2 2 33" xfId="2224" xr:uid="{00000000-0005-0000-0000-00000B380000}"/>
    <cellStyle name="Entrada 2 2 2 2 33 2" xfId="11450" xr:uid="{00000000-0005-0000-0000-00000C380000}"/>
    <cellStyle name="Entrada 2 2 2 2 33 2 2" xfId="33752" xr:uid="{00000000-0005-0000-0000-00000D380000}"/>
    <cellStyle name="Entrada 2 2 2 2 33 2 3" xfId="38299" xr:uid="{00000000-0005-0000-0000-00000E380000}"/>
    <cellStyle name="Entrada 2 2 2 2 33 2 4" xfId="20522" xr:uid="{00000000-0005-0000-0000-00000F380000}"/>
    <cellStyle name="Entrada 2 2 2 2 33 3" xfId="25095" xr:uid="{00000000-0005-0000-0000-000010380000}"/>
    <cellStyle name="Entrada 2 2 2 2 33 4" xfId="29602" xr:uid="{00000000-0005-0000-0000-000011380000}"/>
    <cellStyle name="Entrada 2 2 2 2 33 5" xfId="16194" xr:uid="{00000000-0005-0000-0000-000012380000}"/>
    <cellStyle name="Entrada 2 2 2 2 34" xfId="2225" xr:uid="{00000000-0005-0000-0000-000013380000}"/>
    <cellStyle name="Entrada 2 2 2 2 34 2" xfId="11451" xr:uid="{00000000-0005-0000-0000-000014380000}"/>
    <cellStyle name="Entrada 2 2 2 2 34 2 2" xfId="33753" xr:uid="{00000000-0005-0000-0000-000015380000}"/>
    <cellStyle name="Entrada 2 2 2 2 34 2 3" xfId="38300" xr:uid="{00000000-0005-0000-0000-000016380000}"/>
    <cellStyle name="Entrada 2 2 2 2 34 2 4" xfId="20523" xr:uid="{00000000-0005-0000-0000-000017380000}"/>
    <cellStyle name="Entrada 2 2 2 2 34 3" xfId="25096" xr:uid="{00000000-0005-0000-0000-000018380000}"/>
    <cellStyle name="Entrada 2 2 2 2 34 4" xfId="29600" xr:uid="{00000000-0005-0000-0000-000019380000}"/>
    <cellStyle name="Entrada 2 2 2 2 34 5" xfId="16195" xr:uid="{00000000-0005-0000-0000-00001A380000}"/>
    <cellStyle name="Entrada 2 2 2 2 35" xfId="2226" xr:uid="{00000000-0005-0000-0000-00001B380000}"/>
    <cellStyle name="Entrada 2 2 2 2 35 2" xfId="11452" xr:uid="{00000000-0005-0000-0000-00001C380000}"/>
    <cellStyle name="Entrada 2 2 2 2 35 2 2" xfId="33754" xr:uid="{00000000-0005-0000-0000-00001D380000}"/>
    <cellStyle name="Entrada 2 2 2 2 35 2 3" xfId="38301" xr:uid="{00000000-0005-0000-0000-00001E380000}"/>
    <cellStyle name="Entrada 2 2 2 2 35 2 4" xfId="20524" xr:uid="{00000000-0005-0000-0000-00001F380000}"/>
    <cellStyle name="Entrada 2 2 2 2 35 3" xfId="25097" xr:uid="{00000000-0005-0000-0000-000020380000}"/>
    <cellStyle name="Entrada 2 2 2 2 35 4" xfId="29599" xr:uid="{00000000-0005-0000-0000-000021380000}"/>
    <cellStyle name="Entrada 2 2 2 2 35 5" xfId="16196" xr:uid="{00000000-0005-0000-0000-000022380000}"/>
    <cellStyle name="Entrada 2 2 2 2 36" xfId="2227" xr:uid="{00000000-0005-0000-0000-000023380000}"/>
    <cellStyle name="Entrada 2 2 2 2 36 2" xfId="11453" xr:uid="{00000000-0005-0000-0000-000024380000}"/>
    <cellStyle name="Entrada 2 2 2 2 36 2 2" xfId="33755" xr:uid="{00000000-0005-0000-0000-000025380000}"/>
    <cellStyle name="Entrada 2 2 2 2 36 2 3" xfId="38302" xr:uid="{00000000-0005-0000-0000-000026380000}"/>
    <cellStyle name="Entrada 2 2 2 2 36 2 4" xfId="20525" xr:uid="{00000000-0005-0000-0000-000027380000}"/>
    <cellStyle name="Entrada 2 2 2 2 36 3" xfId="25098" xr:uid="{00000000-0005-0000-0000-000028380000}"/>
    <cellStyle name="Entrada 2 2 2 2 36 4" xfId="29598" xr:uid="{00000000-0005-0000-0000-000029380000}"/>
    <cellStyle name="Entrada 2 2 2 2 36 5" xfId="16197" xr:uid="{00000000-0005-0000-0000-00002A380000}"/>
    <cellStyle name="Entrada 2 2 2 2 37" xfId="2228" xr:uid="{00000000-0005-0000-0000-00002B380000}"/>
    <cellStyle name="Entrada 2 2 2 2 37 2" xfId="11454" xr:uid="{00000000-0005-0000-0000-00002C380000}"/>
    <cellStyle name="Entrada 2 2 2 2 37 2 2" xfId="33756" xr:uid="{00000000-0005-0000-0000-00002D380000}"/>
    <cellStyle name="Entrada 2 2 2 2 37 2 3" xfId="38303" xr:uid="{00000000-0005-0000-0000-00002E380000}"/>
    <cellStyle name="Entrada 2 2 2 2 37 2 4" xfId="20526" xr:uid="{00000000-0005-0000-0000-00002F380000}"/>
    <cellStyle name="Entrada 2 2 2 2 37 3" xfId="25099" xr:uid="{00000000-0005-0000-0000-000030380000}"/>
    <cellStyle name="Entrada 2 2 2 2 37 4" xfId="29597" xr:uid="{00000000-0005-0000-0000-000031380000}"/>
    <cellStyle name="Entrada 2 2 2 2 37 5" xfId="16198" xr:uid="{00000000-0005-0000-0000-000032380000}"/>
    <cellStyle name="Entrada 2 2 2 2 38" xfId="2229" xr:uid="{00000000-0005-0000-0000-000033380000}"/>
    <cellStyle name="Entrada 2 2 2 2 38 2" xfId="11455" xr:uid="{00000000-0005-0000-0000-000034380000}"/>
    <cellStyle name="Entrada 2 2 2 2 38 2 2" xfId="33757" xr:uid="{00000000-0005-0000-0000-000035380000}"/>
    <cellStyle name="Entrada 2 2 2 2 38 2 3" xfId="38304" xr:uid="{00000000-0005-0000-0000-000036380000}"/>
    <cellStyle name="Entrada 2 2 2 2 38 2 4" xfId="20527" xr:uid="{00000000-0005-0000-0000-000037380000}"/>
    <cellStyle name="Entrada 2 2 2 2 38 3" xfId="25100" xr:uid="{00000000-0005-0000-0000-000038380000}"/>
    <cellStyle name="Entrada 2 2 2 2 38 4" xfId="29596" xr:uid="{00000000-0005-0000-0000-000039380000}"/>
    <cellStyle name="Entrada 2 2 2 2 38 5" xfId="16199" xr:uid="{00000000-0005-0000-0000-00003A380000}"/>
    <cellStyle name="Entrada 2 2 2 2 39" xfId="2198" xr:uid="{00000000-0005-0000-0000-00003B380000}"/>
    <cellStyle name="Entrada 2 2 2 2 39 2" xfId="11424" xr:uid="{00000000-0005-0000-0000-00003C380000}"/>
    <cellStyle name="Entrada 2 2 2 2 39 2 2" xfId="33726" xr:uid="{00000000-0005-0000-0000-00003D380000}"/>
    <cellStyle name="Entrada 2 2 2 2 39 2 3" xfId="38273" xr:uid="{00000000-0005-0000-0000-00003E380000}"/>
    <cellStyle name="Entrada 2 2 2 2 39 2 4" xfId="20496" xr:uid="{00000000-0005-0000-0000-00003F380000}"/>
    <cellStyle name="Entrada 2 2 2 2 39 3" xfId="25069" xr:uid="{00000000-0005-0000-0000-000040380000}"/>
    <cellStyle name="Entrada 2 2 2 2 39 4" xfId="29628" xr:uid="{00000000-0005-0000-0000-000041380000}"/>
    <cellStyle name="Entrada 2 2 2 2 39 5" xfId="16168" xr:uid="{00000000-0005-0000-0000-000042380000}"/>
    <cellStyle name="Entrada 2 2 2 2 4" xfId="2230" xr:uid="{00000000-0005-0000-0000-000043380000}"/>
    <cellStyle name="Entrada 2 2 2 2 4 2" xfId="11456" xr:uid="{00000000-0005-0000-0000-000044380000}"/>
    <cellStyle name="Entrada 2 2 2 2 4 2 2" xfId="33758" xr:uid="{00000000-0005-0000-0000-000045380000}"/>
    <cellStyle name="Entrada 2 2 2 2 4 2 3" xfId="38305" xr:uid="{00000000-0005-0000-0000-000046380000}"/>
    <cellStyle name="Entrada 2 2 2 2 4 2 4" xfId="20528" xr:uid="{00000000-0005-0000-0000-000047380000}"/>
    <cellStyle name="Entrada 2 2 2 2 4 3" xfId="25101" xr:uid="{00000000-0005-0000-0000-000048380000}"/>
    <cellStyle name="Entrada 2 2 2 2 4 4" xfId="29595" xr:uid="{00000000-0005-0000-0000-000049380000}"/>
    <cellStyle name="Entrada 2 2 2 2 4 5" xfId="16200" xr:uid="{00000000-0005-0000-0000-00004A380000}"/>
    <cellStyle name="Entrada 2 2 2 2 40" xfId="9497" xr:uid="{00000000-0005-0000-0000-00004B380000}"/>
    <cellStyle name="Entrada 2 2 2 2 40 2" xfId="13812" xr:uid="{00000000-0005-0000-0000-00004C380000}"/>
    <cellStyle name="Entrada 2 2 2 2 40 2 2" xfId="36114" xr:uid="{00000000-0005-0000-0000-00004D380000}"/>
    <cellStyle name="Entrada 2 2 2 2 40 2 3" xfId="40661" xr:uid="{00000000-0005-0000-0000-00004E380000}"/>
    <cellStyle name="Entrada 2 2 2 2 40 2 4" xfId="22884" xr:uid="{00000000-0005-0000-0000-00004F380000}"/>
    <cellStyle name="Entrada 2 2 2 2 40 3" xfId="31799" xr:uid="{00000000-0005-0000-0000-000050380000}"/>
    <cellStyle name="Entrada 2 2 2 2 40 4" xfId="36346" xr:uid="{00000000-0005-0000-0000-000051380000}"/>
    <cellStyle name="Entrada 2 2 2 2 40 5" xfId="18569" xr:uid="{00000000-0005-0000-0000-000052380000}"/>
    <cellStyle name="Entrada 2 2 2 2 41" xfId="9718" xr:uid="{00000000-0005-0000-0000-000053380000}"/>
    <cellStyle name="Entrada 2 2 2 2 41 2" xfId="32020" xr:uid="{00000000-0005-0000-0000-000054380000}"/>
    <cellStyle name="Entrada 2 2 2 2 41 3" xfId="36567" xr:uid="{00000000-0005-0000-0000-000055380000}"/>
    <cellStyle name="Entrada 2 2 2 2 41 4" xfId="18790" xr:uid="{00000000-0005-0000-0000-000056380000}"/>
    <cellStyle name="Entrada 2 2 2 2 42" xfId="23050" xr:uid="{00000000-0005-0000-0000-000057380000}"/>
    <cellStyle name="Entrada 2 2 2 2 43" xfId="31620" xr:uid="{00000000-0005-0000-0000-000058380000}"/>
    <cellStyle name="Entrada 2 2 2 2 44" xfId="14160" xr:uid="{00000000-0005-0000-0000-000059380000}"/>
    <cellStyle name="Entrada 2 2 2 2 5" xfId="2231" xr:uid="{00000000-0005-0000-0000-00005A380000}"/>
    <cellStyle name="Entrada 2 2 2 2 5 2" xfId="11457" xr:uid="{00000000-0005-0000-0000-00005B380000}"/>
    <cellStyle name="Entrada 2 2 2 2 5 2 2" xfId="33759" xr:uid="{00000000-0005-0000-0000-00005C380000}"/>
    <cellStyle name="Entrada 2 2 2 2 5 2 3" xfId="38306" xr:uid="{00000000-0005-0000-0000-00005D380000}"/>
    <cellStyle name="Entrada 2 2 2 2 5 2 4" xfId="20529" xr:uid="{00000000-0005-0000-0000-00005E380000}"/>
    <cellStyle name="Entrada 2 2 2 2 5 3" xfId="25102" xr:uid="{00000000-0005-0000-0000-00005F380000}"/>
    <cellStyle name="Entrada 2 2 2 2 5 4" xfId="29570" xr:uid="{00000000-0005-0000-0000-000060380000}"/>
    <cellStyle name="Entrada 2 2 2 2 5 5" xfId="16201" xr:uid="{00000000-0005-0000-0000-000061380000}"/>
    <cellStyle name="Entrada 2 2 2 2 6" xfId="2232" xr:uid="{00000000-0005-0000-0000-000062380000}"/>
    <cellStyle name="Entrada 2 2 2 2 6 2" xfId="11458" xr:uid="{00000000-0005-0000-0000-000063380000}"/>
    <cellStyle name="Entrada 2 2 2 2 6 2 2" xfId="33760" xr:uid="{00000000-0005-0000-0000-000064380000}"/>
    <cellStyle name="Entrada 2 2 2 2 6 2 3" xfId="38307" xr:uid="{00000000-0005-0000-0000-000065380000}"/>
    <cellStyle name="Entrada 2 2 2 2 6 2 4" xfId="20530" xr:uid="{00000000-0005-0000-0000-000066380000}"/>
    <cellStyle name="Entrada 2 2 2 2 6 3" xfId="25103" xr:uid="{00000000-0005-0000-0000-000067380000}"/>
    <cellStyle name="Entrada 2 2 2 2 6 4" xfId="29594" xr:uid="{00000000-0005-0000-0000-000068380000}"/>
    <cellStyle name="Entrada 2 2 2 2 6 5" xfId="16202" xr:uid="{00000000-0005-0000-0000-000069380000}"/>
    <cellStyle name="Entrada 2 2 2 2 7" xfId="2233" xr:uid="{00000000-0005-0000-0000-00006A380000}"/>
    <cellStyle name="Entrada 2 2 2 2 7 2" xfId="11459" xr:uid="{00000000-0005-0000-0000-00006B380000}"/>
    <cellStyle name="Entrada 2 2 2 2 7 2 2" xfId="33761" xr:uid="{00000000-0005-0000-0000-00006C380000}"/>
    <cellStyle name="Entrada 2 2 2 2 7 2 3" xfId="38308" xr:uid="{00000000-0005-0000-0000-00006D380000}"/>
    <cellStyle name="Entrada 2 2 2 2 7 2 4" xfId="20531" xr:uid="{00000000-0005-0000-0000-00006E380000}"/>
    <cellStyle name="Entrada 2 2 2 2 7 3" xfId="25104" xr:uid="{00000000-0005-0000-0000-00006F380000}"/>
    <cellStyle name="Entrada 2 2 2 2 7 4" xfId="29593" xr:uid="{00000000-0005-0000-0000-000070380000}"/>
    <cellStyle name="Entrada 2 2 2 2 7 5" xfId="16203" xr:uid="{00000000-0005-0000-0000-000071380000}"/>
    <cellStyle name="Entrada 2 2 2 2 8" xfId="2234" xr:uid="{00000000-0005-0000-0000-000072380000}"/>
    <cellStyle name="Entrada 2 2 2 2 8 2" xfId="11460" xr:uid="{00000000-0005-0000-0000-000073380000}"/>
    <cellStyle name="Entrada 2 2 2 2 8 2 2" xfId="33762" xr:uid="{00000000-0005-0000-0000-000074380000}"/>
    <cellStyle name="Entrada 2 2 2 2 8 2 3" xfId="38309" xr:uid="{00000000-0005-0000-0000-000075380000}"/>
    <cellStyle name="Entrada 2 2 2 2 8 2 4" xfId="20532" xr:uid="{00000000-0005-0000-0000-000076380000}"/>
    <cellStyle name="Entrada 2 2 2 2 8 3" xfId="25105" xr:uid="{00000000-0005-0000-0000-000077380000}"/>
    <cellStyle name="Entrada 2 2 2 2 8 4" xfId="29592" xr:uid="{00000000-0005-0000-0000-000078380000}"/>
    <cellStyle name="Entrada 2 2 2 2 8 5" xfId="16204" xr:uid="{00000000-0005-0000-0000-000079380000}"/>
    <cellStyle name="Entrada 2 2 2 2 9" xfId="2235" xr:uid="{00000000-0005-0000-0000-00007A380000}"/>
    <cellStyle name="Entrada 2 2 2 2 9 2" xfId="11461" xr:uid="{00000000-0005-0000-0000-00007B380000}"/>
    <cellStyle name="Entrada 2 2 2 2 9 2 2" xfId="33763" xr:uid="{00000000-0005-0000-0000-00007C380000}"/>
    <cellStyle name="Entrada 2 2 2 2 9 2 3" xfId="38310" xr:uid="{00000000-0005-0000-0000-00007D380000}"/>
    <cellStyle name="Entrada 2 2 2 2 9 2 4" xfId="20533" xr:uid="{00000000-0005-0000-0000-00007E380000}"/>
    <cellStyle name="Entrada 2 2 2 2 9 3" xfId="25106" xr:uid="{00000000-0005-0000-0000-00007F380000}"/>
    <cellStyle name="Entrada 2 2 2 2 9 4" xfId="29591" xr:uid="{00000000-0005-0000-0000-000080380000}"/>
    <cellStyle name="Entrada 2 2 2 2 9 5" xfId="16205" xr:uid="{00000000-0005-0000-0000-000081380000}"/>
    <cellStyle name="Entrada 2 2 2 20" xfId="2236" xr:uid="{00000000-0005-0000-0000-000082380000}"/>
    <cellStyle name="Entrada 2 2 2 20 2" xfId="11462" xr:uid="{00000000-0005-0000-0000-000083380000}"/>
    <cellStyle name="Entrada 2 2 2 20 2 2" xfId="33764" xr:uid="{00000000-0005-0000-0000-000084380000}"/>
    <cellStyle name="Entrada 2 2 2 20 2 3" xfId="38311" xr:uid="{00000000-0005-0000-0000-000085380000}"/>
    <cellStyle name="Entrada 2 2 2 20 2 4" xfId="20534" xr:uid="{00000000-0005-0000-0000-000086380000}"/>
    <cellStyle name="Entrada 2 2 2 20 3" xfId="25107" xr:uid="{00000000-0005-0000-0000-000087380000}"/>
    <cellStyle name="Entrada 2 2 2 20 4" xfId="29590" xr:uid="{00000000-0005-0000-0000-000088380000}"/>
    <cellStyle name="Entrada 2 2 2 20 5" xfId="16206" xr:uid="{00000000-0005-0000-0000-000089380000}"/>
    <cellStyle name="Entrada 2 2 2 21" xfId="2237" xr:uid="{00000000-0005-0000-0000-00008A380000}"/>
    <cellStyle name="Entrada 2 2 2 21 2" xfId="11463" xr:uid="{00000000-0005-0000-0000-00008B380000}"/>
    <cellStyle name="Entrada 2 2 2 21 2 2" xfId="33765" xr:uid="{00000000-0005-0000-0000-00008C380000}"/>
    <cellStyle name="Entrada 2 2 2 21 2 3" xfId="38312" xr:uid="{00000000-0005-0000-0000-00008D380000}"/>
    <cellStyle name="Entrada 2 2 2 21 2 4" xfId="20535" xr:uid="{00000000-0005-0000-0000-00008E380000}"/>
    <cellStyle name="Entrada 2 2 2 21 3" xfId="25108" xr:uid="{00000000-0005-0000-0000-00008F380000}"/>
    <cellStyle name="Entrada 2 2 2 21 4" xfId="29589" xr:uid="{00000000-0005-0000-0000-000090380000}"/>
    <cellStyle name="Entrada 2 2 2 21 5" xfId="16207" xr:uid="{00000000-0005-0000-0000-000091380000}"/>
    <cellStyle name="Entrada 2 2 2 22" xfId="2238" xr:uid="{00000000-0005-0000-0000-000092380000}"/>
    <cellStyle name="Entrada 2 2 2 22 2" xfId="11464" xr:uid="{00000000-0005-0000-0000-000093380000}"/>
    <cellStyle name="Entrada 2 2 2 22 2 2" xfId="33766" xr:uid="{00000000-0005-0000-0000-000094380000}"/>
    <cellStyle name="Entrada 2 2 2 22 2 3" xfId="38313" xr:uid="{00000000-0005-0000-0000-000095380000}"/>
    <cellStyle name="Entrada 2 2 2 22 2 4" xfId="20536" xr:uid="{00000000-0005-0000-0000-000096380000}"/>
    <cellStyle name="Entrada 2 2 2 22 3" xfId="25109" xr:uid="{00000000-0005-0000-0000-000097380000}"/>
    <cellStyle name="Entrada 2 2 2 22 4" xfId="29588" xr:uid="{00000000-0005-0000-0000-000098380000}"/>
    <cellStyle name="Entrada 2 2 2 22 5" xfId="16208" xr:uid="{00000000-0005-0000-0000-000099380000}"/>
    <cellStyle name="Entrada 2 2 2 23" xfId="2239" xr:uid="{00000000-0005-0000-0000-00009A380000}"/>
    <cellStyle name="Entrada 2 2 2 23 2" xfId="11465" xr:uid="{00000000-0005-0000-0000-00009B380000}"/>
    <cellStyle name="Entrada 2 2 2 23 2 2" xfId="33767" xr:uid="{00000000-0005-0000-0000-00009C380000}"/>
    <cellStyle name="Entrada 2 2 2 23 2 3" xfId="38314" xr:uid="{00000000-0005-0000-0000-00009D380000}"/>
    <cellStyle name="Entrada 2 2 2 23 2 4" xfId="20537" xr:uid="{00000000-0005-0000-0000-00009E380000}"/>
    <cellStyle name="Entrada 2 2 2 23 3" xfId="25110" xr:uid="{00000000-0005-0000-0000-00009F380000}"/>
    <cellStyle name="Entrada 2 2 2 23 4" xfId="29587" xr:uid="{00000000-0005-0000-0000-0000A0380000}"/>
    <cellStyle name="Entrada 2 2 2 23 5" xfId="16209" xr:uid="{00000000-0005-0000-0000-0000A1380000}"/>
    <cellStyle name="Entrada 2 2 2 24" xfId="2240" xr:uid="{00000000-0005-0000-0000-0000A2380000}"/>
    <cellStyle name="Entrada 2 2 2 24 2" xfId="11466" xr:uid="{00000000-0005-0000-0000-0000A3380000}"/>
    <cellStyle name="Entrada 2 2 2 24 2 2" xfId="33768" xr:uid="{00000000-0005-0000-0000-0000A4380000}"/>
    <cellStyle name="Entrada 2 2 2 24 2 3" xfId="38315" xr:uid="{00000000-0005-0000-0000-0000A5380000}"/>
    <cellStyle name="Entrada 2 2 2 24 2 4" xfId="20538" xr:uid="{00000000-0005-0000-0000-0000A6380000}"/>
    <cellStyle name="Entrada 2 2 2 24 3" xfId="25111" xr:uid="{00000000-0005-0000-0000-0000A7380000}"/>
    <cellStyle name="Entrada 2 2 2 24 4" xfId="29586" xr:uid="{00000000-0005-0000-0000-0000A8380000}"/>
    <cellStyle name="Entrada 2 2 2 24 5" xfId="16210" xr:uid="{00000000-0005-0000-0000-0000A9380000}"/>
    <cellStyle name="Entrada 2 2 2 25" xfId="2241" xr:uid="{00000000-0005-0000-0000-0000AA380000}"/>
    <cellStyle name="Entrada 2 2 2 25 2" xfId="11467" xr:uid="{00000000-0005-0000-0000-0000AB380000}"/>
    <cellStyle name="Entrada 2 2 2 25 2 2" xfId="33769" xr:uid="{00000000-0005-0000-0000-0000AC380000}"/>
    <cellStyle name="Entrada 2 2 2 25 2 3" xfId="38316" xr:uid="{00000000-0005-0000-0000-0000AD380000}"/>
    <cellStyle name="Entrada 2 2 2 25 2 4" xfId="20539" xr:uid="{00000000-0005-0000-0000-0000AE380000}"/>
    <cellStyle name="Entrada 2 2 2 25 3" xfId="25112" xr:uid="{00000000-0005-0000-0000-0000AF380000}"/>
    <cellStyle name="Entrada 2 2 2 25 4" xfId="29585" xr:uid="{00000000-0005-0000-0000-0000B0380000}"/>
    <cellStyle name="Entrada 2 2 2 25 5" xfId="16211" xr:uid="{00000000-0005-0000-0000-0000B1380000}"/>
    <cellStyle name="Entrada 2 2 2 26" xfId="2242" xr:uid="{00000000-0005-0000-0000-0000B2380000}"/>
    <cellStyle name="Entrada 2 2 2 26 2" xfId="11468" xr:uid="{00000000-0005-0000-0000-0000B3380000}"/>
    <cellStyle name="Entrada 2 2 2 26 2 2" xfId="33770" xr:uid="{00000000-0005-0000-0000-0000B4380000}"/>
    <cellStyle name="Entrada 2 2 2 26 2 3" xfId="38317" xr:uid="{00000000-0005-0000-0000-0000B5380000}"/>
    <cellStyle name="Entrada 2 2 2 26 2 4" xfId="20540" xr:uid="{00000000-0005-0000-0000-0000B6380000}"/>
    <cellStyle name="Entrada 2 2 2 26 3" xfId="25113" xr:uid="{00000000-0005-0000-0000-0000B7380000}"/>
    <cellStyle name="Entrada 2 2 2 26 4" xfId="29584" xr:uid="{00000000-0005-0000-0000-0000B8380000}"/>
    <cellStyle name="Entrada 2 2 2 26 5" xfId="16212" xr:uid="{00000000-0005-0000-0000-0000B9380000}"/>
    <cellStyle name="Entrada 2 2 2 27" xfId="2243" xr:uid="{00000000-0005-0000-0000-0000BA380000}"/>
    <cellStyle name="Entrada 2 2 2 27 2" xfId="11469" xr:uid="{00000000-0005-0000-0000-0000BB380000}"/>
    <cellStyle name="Entrada 2 2 2 27 2 2" xfId="33771" xr:uid="{00000000-0005-0000-0000-0000BC380000}"/>
    <cellStyle name="Entrada 2 2 2 27 2 3" xfId="38318" xr:uid="{00000000-0005-0000-0000-0000BD380000}"/>
    <cellStyle name="Entrada 2 2 2 27 2 4" xfId="20541" xr:uid="{00000000-0005-0000-0000-0000BE380000}"/>
    <cellStyle name="Entrada 2 2 2 27 3" xfId="25114" xr:uid="{00000000-0005-0000-0000-0000BF380000}"/>
    <cellStyle name="Entrada 2 2 2 27 4" xfId="29583" xr:uid="{00000000-0005-0000-0000-0000C0380000}"/>
    <cellStyle name="Entrada 2 2 2 27 5" xfId="16213" xr:uid="{00000000-0005-0000-0000-0000C1380000}"/>
    <cellStyle name="Entrada 2 2 2 28" xfId="2244" xr:uid="{00000000-0005-0000-0000-0000C2380000}"/>
    <cellStyle name="Entrada 2 2 2 28 2" xfId="11470" xr:uid="{00000000-0005-0000-0000-0000C3380000}"/>
    <cellStyle name="Entrada 2 2 2 28 2 2" xfId="33772" xr:uid="{00000000-0005-0000-0000-0000C4380000}"/>
    <cellStyle name="Entrada 2 2 2 28 2 3" xfId="38319" xr:uid="{00000000-0005-0000-0000-0000C5380000}"/>
    <cellStyle name="Entrada 2 2 2 28 2 4" xfId="20542" xr:uid="{00000000-0005-0000-0000-0000C6380000}"/>
    <cellStyle name="Entrada 2 2 2 28 3" xfId="25115" xr:uid="{00000000-0005-0000-0000-0000C7380000}"/>
    <cellStyle name="Entrada 2 2 2 28 4" xfId="29582" xr:uid="{00000000-0005-0000-0000-0000C8380000}"/>
    <cellStyle name="Entrada 2 2 2 28 5" xfId="16214" xr:uid="{00000000-0005-0000-0000-0000C9380000}"/>
    <cellStyle name="Entrada 2 2 2 29" xfId="2245" xr:uid="{00000000-0005-0000-0000-0000CA380000}"/>
    <cellStyle name="Entrada 2 2 2 29 2" xfId="11471" xr:uid="{00000000-0005-0000-0000-0000CB380000}"/>
    <cellStyle name="Entrada 2 2 2 29 2 2" xfId="33773" xr:uid="{00000000-0005-0000-0000-0000CC380000}"/>
    <cellStyle name="Entrada 2 2 2 29 2 3" xfId="38320" xr:uid="{00000000-0005-0000-0000-0000CD380000}"/>
    <cellStyle name="Entrada 2 2 2 29 2 4" xfId="20543" xr:uid="{00000000-0005-0000-0000-0000CE380000}"/>
    <cellStyle name="Entrada 2 2 2 29 3" xfId="25116" xr:uid="{00000000-0005-0000-0000-0000CF380000}"/>
    <cellStyle name="Entrada 2 2 2 29 4" xfId="29581" xr:uid="{00000000-0005-0000-0000-0000D0380000}"/>
    <cellStyle name="Entrada 2 2 2 29 5" xfId="16215" xr:uid="{00000000-0005-0000-0000-0000D1380000}"/>
    <cellStyle name="Entrada 2 2 2 3" xfId="291" xr:uid="{00000000-0005-0000-0000-0000D2380000}"/>
    <cellStyle name="Entrada 2 2 2 3 10" xfId="2247" xr:uid="{00000000-0005-0000-0000-0000D3380000}"/>
    <cellStyle name="Entrada 2 2 2 3 10 2" xfId="11473" xr:uid="{00000000-0005-0000-0000-0000D4380000}"/>
    <cellStyle name="Entrada 2 2 2 3 10 2 2" xfId="33775" xr:uid="{00000000-0005-0000-0000-0000D5380000}"/>
    <cellStyle name="Entrada 2 2 2 3 10 2 3" xfId="38322" xr:uid="{00000000-0005-0000-0000-0000D6380000}"/>
    <cellStyle name="Entrada 2 2 2 3 10 2 4" xfId="20545" xr:uid="{00000000-0005-0000-0000-0000D7380000}"/>
    <cellStyle name="Entrada 2 2 2 3 10 3" xfId="25118" xr:uid="{00000000-0005-0000-0000-0000D8380000}"/>
    <cellStyle name="Entrada 2 2 2 3 10 4" xfId="29579" xr:uid="{00000000-0005-0000-0000-0000D9380000}"/>
    <cellStyle name="Entrada 2 2 2 3 10 5" xfId="16217" xr:uid="{00000000-0005-0000-0000-0000DA380000}"/>
    <cellStyle name="Entrada 2 2 2 3 11" xfId="2248" xr:uid="{00000000-0005-0000-0000-0000DB380000}"/>
    <cellStyle name="Entrada 2 2 2 3 11 2" xfId="11474" xr:uid="{00000000-0005-0000-0000-0000DC380000}"/>
    <cellStyle name="Entrada 2 2 2 3 11 2 2" xfId="33776" xr:uid="{00000000-0005-0000-0000-0000DD380000}"/>
    <cellStyle name="Entrada 2 2 2 3 11 2 3" xfId="38323" xr:uid="{00000000-0005-0000-0000-0000DE380000}"/>
    <cellStyle name="Entrada 2 2 2 3 11 2 4" xfId="20546" xr:uid="{00000000-0005-0000-0000-0000DF380000}"/>
    <cellStyle name="Entrada 2 2 2 3 11 3" xfId="25119" xr:uid="{00000000-0005-0000-0000-0000E0380000}"/>
    <cellStyle name="Entrada 2 2 2 3 11 4" xfId="29578" xr:uid="{00000000-0005-0000-0000-0000E1380000}"/>
    <cellStyle name="Entrada 2 2 2 3 11 5" xfId="16218" xr:uid="{00000000-0005-0000-0000-0000E2380000}"/>
    <cellStyle name="Entrada 2 2 2 3 12" xfId="2249" xr:uid="{00000000-0005-0000-0000-0000E3380000}"/>
    <cellStyle name="Entrada 2 2 2 3 12 2" xfId="11475" xr:uid="{00000000-0005-0000-0000-0000E4380000}"/>
    <cellStyle name="Entrada 2 2 2 3 12 2 2" xfId="33777" xr:uid="{00000000-0005-0000-0000-0000E5380000}"/>
    <cellStyle name="Entrada 2 2 2 3 12 2 3" xfId="38324" xr:uid="{00000000-0005-0000-0000-0000E6380000}"/>
    <cellStyle name="Entrada 2 2 2 3 12 2 4" xfId="20547" xr:uid="{00000000-0005-0000-0000-0000E7380000}"/>
    <cellStyle name="Entrada 2 2 2 3 12 3" xfId="25120" xr:uid="{00000000-0005-0000-0000-0000E8380000}"/>
    <cellStyle name="Entrada 2 2 2 3 12 4" xfId="29577" xr:uid="{00000000-0005-0000-0000-0000E9380000}"/>
    <cellStyle name="Entrada 2 2 2 3 12 5" xfId="16219" xr:uid="{00000000-0005-0000-0000-0000EA380000}"/>
    <cellStyle name="Entrada 2 2 2 3 13" xfId="2250" xr:uid="{00000000-0005-0000-0000-0000EB380000}"/>
    <cellStyle name="Entrada 2 2 2 3 13 2" xfId="11476" xr:uid="{00000000-0005-0000-0000-0000EC380000}"/>
    <cellStyle name="Entrada 2 2 2 3 13 2 2" xfId="33778" xr:uid="{00000000-0005-0000-0000-0000ED380000}"/>
    <cellStyle name="Entrada 2 2 2 3 13 2 3" xfId="38325" xr:uid="{00000000-0005-0000-0000-0000EE380000}"/>
    <cellStyle name="Entrada 2 2 2 3 13 2 4" xfId="20548" xr:uid="{00000000-0005-0000-0000-0000EF380000}"/>
    <cellStyle name="Entrada 2 2 2 3 13 3" xfId="25121" xr:uid="{00000000-0005-0000-0000-0000F0380000}"/>
    <cellStyle name="Entrada 2 2 2 3 13 4" xfId="29576" xr:uid="{00000000-0005-0000-0000-0000F1380000}"/>
    <cellStyle name="Entrada 2 2 2 3 13 5" xfId="16220" xr:uid="{00000000-0005-0000-0000-0000F2380000}"/>
    <cellStyle name="Entrada 2 2 2 3 14" xfId="2251" xr:uid="{00000000-0005-0000-0000-0000F3380000}"/>
    <cellStyle name="Entrada 2 2 2 3 14 2" xfId="11477" xr:uid="{00000000-0005-0000-0000-0000F4380000}"/>
    <cellStyle name="Entrada 2 2 2 3 14 2 2" xfId="33779" xr:uid="{00000000-0005-0000-0000-0000F5380000}"/>
    <cellStyle name="Entrada 2 2 2 3 14 2 3" xfId="38326" xr:uid="{00000000-0005-0000-0000-0000F6380000}"/>
    <cellStyle name="Entrada 2 2 2 3 14 2 4" xfId="20549" xr:uid="{00000000-0005-0000-0000-0000F7380000}"/>
    <cellStyle name="Entrada 2 2 2 3 14 3" xfId="25122" xr:uid="{00000000-0005-0000-0000-0000F8380000}"/>
    <cellStyle name="Entrada 2 2 2 3 14 4" xfId="29575" xr:uid="{00000000-0005-0000-0000-0000F9380000}"/>
    <cellStyle name="Entrada 2 2 2 3 14 5" xfId="16221" xr:uid="{00000000-0005-0000-0000-0000FA380000}"/>
    <cellStyle name="Entrada 2 2 2 3 15" xfId="2252" xr:uid="{00000000-0005-0000-0000-0000FB380000}"/>
    <cellStyle name="Entrada 2 2 2 3 15 2" xfId="11478" xr:uid="{00000000-0005-0000-0000-0000FC380000}"/>
    <cellStyle name="Entrada 2 2 2 3 15 2 2" xfId="33780" xr:uid="{00000000-0005-0000-0000-0000FD380000}"/>
    <cellStyle name="Entrada 2 2 2 3 15 2 3" xfId="38327" xr:uid="{00000000-0005-0000-0000-0000FE380000}"/>
    <cellStyle name="Entrada 2 2 2 3 15 2 4" xfId="20550" xr:uid="{00000000-0005-0000-0000-0000FF380000}"/>
    <cellStyle name="Entrada 2 2 2 3 15 3" xfId="25123" xr:uid="{00000000-0005-0000-0000-000000390000}"/>
    <cellStyle name="Entrada 2 2 2 3 15 4" xfId="29574" xr:uid="{00000000-0005-0000-0000-000001390000}"/>
    <cellStyle name="Entrada 2 2 2 3 15 5" xfId="16222" xr:uid="{00000000-0005-0000-0000-000002390000}"/>
    <cellStyle name="Entrada 2 2 2 3 16" xfId="2253" xr:uid="{00000000-0005-0000-0000-000003390000}"/>
    <cellStyle name="Entrada 2 2 2 3 16 2" xfId="11479" xr:uid="{00000000-0005-0000-0000-000004390000}"/>
    <cellStyle name="Entrada 2 2 2 3 16 2 2" xfId="33781" xr:uid="{00000000-0005-0000-0000-000005390000}"/>
    <cellStyle name="Entrada 2 2 2 3 16 2 3" xfId="38328" xr:uid="{00000000-0005-0000-0000-000006390000}"/>
    <cellStyle name="Entrada 2 2 2 3 16 2 4" xfId="20551" xr:uid="{00000000-0005-0000-0000-000007390000}"/>
    <cellStyle name="Entrada 2 2 2 3 16 3" xfId="25124" xr:uid="{00000000-0005-0000-0000-000008390000}"/>
    <cellStyle name="Entrada 2 2 2 3 16 4" xfId="29573" xr:uid="{00000000-0005-0000-0000-000009390000}"/>
    <cellStyle name="Entrada 2 2 2 3 16 5" xfId="16223" xr:uid="{00000000-0005-0000-0000-00000A390000}"/>
    <cellStyle name="Entrada 2 2 2 3 17" xfId="2254" xr:uid="{00000000-0005-0000-0000-00000B390000}"/>
    <cellStyle name="Entrada 2 2 2 3 17 2" xfId="11480" xr:uid="{00000000-0005-0000-0000-00000C390000}"/>
    <cellStyle name="Entrada 2 2 2 3 17 2 2" xfId="33782" xr:uid="{00000000-0005-0000-0000-00000D390000}"/>
    <cellStyle name="Entrada 2 2 2 3 17 2 3" xfId="38329" xr:uid="{00000000-0005-0000-0000-00000E390000}"/>
    <cellStyle name="Entrada 2 2 2 3 17 2 4" xfId="20552" xr:uid="{00000000-0005-0000-0000-00000F390000}"/>
    <cellStyle name="Entrada 2 2 2 3 17 3" xfId="25125" xr:uid="{00000000-0005-0000-0000-000010390000}"/>
    <cellStyle name="Entrada 2 2 2 3 17 4" xfId="29572" xr:uid="{00000000-0005-0000-0000-000011390000}"/>
    <cellStyle name="Entrada 2 2 2 3 17 5" xfId="16224" xr:uid="{00000000-0005-0000-0000-000012390000}"/>
    <cellStyle name="Entrada 2 2 2 3 18" xfId="2255" xr:uid="{00000000-0005-0000-0000-000013390000}"/>
    <cellStyle name="Entrada 2 2 2 3 18 2" xfId="11481" xr:uid="{00000000-0005-0000-0000-000014390000}"/>
    <cellStyle name="Entrada 2 2 2 3 18 2 2" xfId="33783" xr:uid="{00000000-0005-0000-0000-000015390000}"/>
    <cellStyle name="Entrada 2 2 2 3 18 2 3" xfId="38330" xr:uid="{00000000-0005-0000-0000-000016390000}"/>
    <cellStyle name="Entrada 2 2 2 3 18 2 4" xfId="20553" xr:uid="{00000000-0005-0000-0000-000017390000}"/>
    <cellStyle name="Entrada 2 2 2 3 18 3" xfId="25126" xr:uid="{00000000-0005-0000-0000-000018390000}"/>
    <cellStyle name="Entrada 2 2 2 3 18 4" xfId="29571" xr:uid="{00000000-0005-0000-0000-000019390000}"/>
    <cellStyle name="Entrada 2 2 2 3 18 5" xfId="16225" xr:uid="{00000000-0005-0000-0000-00001A390000}"/>
    <cellStyle name="Entrada 2 2 2 3 19" xfId="2256" xr:uid="{00000000-0005-0000-0000-00001B390000}"/>
    <cellStyle name="Entrada 2 2 2 3 19 2" xfId="11482" xr:uid="{00000000-0005-0000-0000-00001C390000}"/>
    <cellStyle name="Entrada 2 2 2 3 19 2 2" xfId="33784" xr:uid="{00000000-0005-0000-0000-00001D390000}"/>
    <cellStyle name="Entrada 2 2 2 3 19 2 3" xfId="38331" xr:uid="{00000000-0005-0000-0000-00001E390000}"/>
    <cellStyle name="Entrada 2 2 2 3 19 2 4" xfId="20554" xr:uid="{00000000-0005-0000-0000-00001F390000}"/>
    <cellStyle name="Entrada 2 2 2 3 19 3" xfId="25127" xr:uid="{00000000-0005-0000-0000-000020390000}"/>
    <cellStyle name="Entrada 2 2 2 3 19 4" xfId="29569" xr:uid="{00000000-0005-0000-0000-000021390000}"/>
    <cellStyle name="Entrada 2 2 2 3 19 5" xfId="16226" xr:uid="{00000000-0005-0000-0000-000022390000}"/>
    <cellStyle name="Entrada 2 2 2 3 2" xfId="2257" xr:uid="{00000000-0005-0000-0000-000023390000}"/>
    <cellStyle name="Entrada 2 2 2 3 2 2" xfId="11483" xr:uid="{00000000-0005-0000-0000-000024390000}"/>
    <cellStyle name="Entrada 2 2 2 3 2 2 2" xfId="33785" xr:uid="{00000000-0005-0000-0000-000025390000}"/>
    <cellStyle name="Entrada 2 2 2 3 2 2 3" xfId="38332" xr:uid="{00000000-0005-0000-0000-000026390000}"/>
    <cellStyle name="Entrada 2 2 2 3 2 2 4" xfId="20555" xr:uid="{00000000-0005-0000-0000-000027390000}"/>
    <cellStyle name="Entrada 2 2 2 3 2 3" xfId="25128" xr:uid="{00000000-0005-0000-0000-000028390000}"/>
    <cellStyle name="Entrada 2 2 2 3 2 4" xfId="29568" xr:uid="{00000000-0005-0000-0000-000029390000}"/>
    <cellStyle name="Entrada 2 2 2 3 2 5" xfId="16227" xr:uid="{00000000-0005-0000-0000-00002A390000}"/>
    <cellStyle name="Entrada 2 2 2 3 20" xfId="2258" xr:uid="{00000000-0005-0000-0000-00002B390000}"/>
    <cellStyle name="Entrada 2 2 2 3 20 2" xfId="11484" xr:uid="{00000000-0005-0000-0000-00002C390000}"/>
    <cellStyle name="Entrada 2 2 2 3 20 2 2" xfId="33786" xr:uid="{00000000-0005-0000-0000-00002D390000}"/>
    <cellStyle name="Entrada 2 2 2 3 20 2 3" xfId="38333" xr:uid="{00000000-0005-0000-0000-00002E390000}"/>
    <cellStyle name="Entrada 2 2 2 3 20 2 4" xfId="20556" xr:uid="{00000000-0005-0000-0000-00002F390000}"/>
    <cellStyle name="Entrada 2 2 2 3 20 3" xfId="25129" xr:uid="{00000000-0005-0000-0000-000030390000}"/>
    <cellStyle name="Entrada 2 2 2 3 20 4" xfId="29567" xr:uid="{00000000-0005-0000-0000-000031390000}"/>
    <cellStyle name="Entrada 2 2 2 3 20 5" xfId="16228" xr:uid="{00000000-0005-0000-0000-000032390000}"/>
    <cellStyle name="Entrada 2 2 2 3 21" xfId="2259" xr:uid="{00000000-0005-0000-0000-000033390000}"/>
    <cellStyle name="Entrada 2 2 2 3 21 2" xfId="11485" xr:uid="{00000000-0005-0000-0000-000034390000}"/>
    <cellStyle name="Entrada 2 2 2 3 21 2 2" xfId="33787" xr:uid="{00000000-0005-0000-0000-000035390000}"/>
    <cellStyle name="Entrada 2 2 2 3 21 2 3" xfId="38334" xr:uid="{00000000-0005-0000-0000-000036390000}"/>
    <cellStyle name="Entrada 2 2 2 3 21 2 4" xfId="20557" xr:uid="{00000000-0005-0000-0000-000037390000}"/>
    <cellStyle name="Entrada 2 2 2 3 21 3" xfId="25130" xr:uid="{00000000-0005-0000-0000-000038390000}"/>
    <cellStyle name="Entrada 2 2 2 3 21 4" xfId="29566" xr:uid="{00000000-0005-0000-0000-000039390000}"/>
    <cellStyle name="Entrada 2 2 2 3 21 5" xfId="16229" xr:uid="{00000000-0005-0000-0000-00003A390000}"/>
    <cellStyle name="Entrada 2 2 2 3 22" xfId="2260" xr:uid="{00000000-0005-0000-0000-00003B390000}"/>
    <cellStyle name="Entrada 2 2 2 3 22 2" xfId="11486" xr:uid="{00000000-0005-0000-0000-00003C390000}"/>
    <cellStyle name="Entrada 2 2 2 3 22 2 2" xfId="33788" xr:uid="{00000000-0005-0000-0000-00003D390000}"/>
    <cellStyle name="Entrada 2 2 2 3 22 2 3" xfId="38335" xr:uid="{00000000-0005-0000-0000-00003E390000}"/>
    <cellStyle name="Entrada 2 2 2 3 22 2 4" xfId="20558" xr:uid="{00000000-0005-0000-0000-00003F390000}"/>
    <cellStyle name="Entrada 2 2 2 3 22 3" xfId="25131" xr:uid="{00000000-0005-0000-0000-000040390000}"/>
    <cellStyle name="Entrada 2 2 2 3 22 4" xfId="29565" xr:uid="{00000000-0005-0000-0000-000041390000}"/>
    <cellStyle name="Entrada 2 2 2 3 22 5" xfId="16230" xr:uid="{00000000-0005-0000-0000-000042390000}"/>
    <cellStyle name="Entrada 2 2 2 3 23" xfId="2261" xr:uid="{00000000-0005-0000-0000-000043390000}"/>
    <cellStyle name="Entrada 2 2 2 3 23 2" xfId="11487" xr:uid="{00000000-0005-0000-0000-000044390000}"/>
    <cellStyle name="Entrada 2 2 2 3 23 2 2" xfId="33789" xr:uid="{00000000-0005-0000-0000-000045390000}"/>
    <cellStyle name="Entrada 2 2 2 3 23 2 3" xfId="38336" xr:uid="{00000000-0005-0000-0000-000046390000}"/>
    <cellStyle name="Entrada 2 2 2 3 23 2 4" xfId="20559" xr:uid="{00000000-0005-0000-0000-000047390000}"/>
    <cellStyle name="Entrada 2 2 2 3 23 3" xfId="25132" xr:uid="{00000000-0005-0000-0000-000048390000}"/>
    <cellStyle name="Entrada 2 2 2 3 23 4" xfId="29564" xr:uid="{00000000-0005-0000-0000-000049390000}"/>
    <cellStyle name="Entrada 2 2 2 3 23 5" xfId="16231" xr:uid="{00000000-0005-0000-0000-00004A390000}"/>
    <cellStyle name="Entrada 2 2 2 3 24" xfId="2262" xr:uid="{00000000-0005-0000-0000-00004B390000}"/>
    <cellStyle name="Entrada 2 2 2 3 24 2" xfId="11488" xr:uid="{00000000-0005-0000-0000-00004C390000}"/>
    <cellStyle name="Entrada 2 2 2 3 24 2 2" xfId="33790" xr:uid="{00000000-0005-0000-0000-00004D390000}"/>
    <cellStyle name="Entrada 2 2 2 3 24 2 3" xfId="38337" xr:uid="{00000000-0005-0000-0000-00004E390000}"/>
    <cellStyle name="Entrada 2 2 2 3 24 2 4" xfId="20560" xr:uid="{00000000-0005-0000-0000-00004F390000}"/>
    <cellStyle name="Entrada 2 2 2 3 24 3" xfId="25133" xr:uid="{00000000-0005-0000-0000-000050390000}"/>
    <cellStyle name="Entrada 2 2 2 3 24 4" xfId="29563" xr:uid="{00000000-0005-0000-0000-000051390000}"/>
    <cellStyle name="Entrada 2 2 2 3 24 5" xfId="16232" xr:uid="{00000000-0005-0000-0000-000052390000}"/>
    <cellStyle name="Entrada 2 2 2 3 25" xfId="2263" xr:uid="{00000000-0005-0000-0000-000053390000}"/>
    <cellStyle name="Entrada 2 2 2 3 25 2" xfId="11489" xr:uid="{00000000-0005-0000-0000-000054390000}"/>
    <cellStyle name="Entrada 2 2 2 3 25 2 2" xfId="33791" xr:uid="{00000000-0005-0000-0000-000055390000}"/>
    <cellStyle name="Entrada 2 2 2 3 25 2 3" xfId="38338" xr:uid="{00000000-0005-0000-0000-000056390000}"/>
    <cellStyle name="Entrada 2 2 2 3 25 2 4" xfId="20561" xr:uid="{00000000-0005-0000-0000-000057390000}"/>
    <cellStyle name="Entrada 2 2 2 3 25 3" xfId="25134" xr:uid="{00000000-0005-0000-0000-000058390000}"/>
    <cellStyle name="Entrada 2 2 2 3 25 4" xfId="29562" xr:uid="{00000000-0005-0000-0000-000059390000}"/>
    <cellStyle name="Entrada 2 2 2 3 25 5" xfId="16233" xr:uid="{00000000-0005-0000-0000-00005A390000}"/>
    <cellStyle name="Entrada 2 2 2 3 26" xfId="2264" xr:uid="{00000000-0005-0000-0000-00005B390000}"/>
    <cellStyle name="Entrada 2 2 2 3 26 2" xfId="11490" xr:uid="{00000000-0005-0000-0000-00005C390000}"/>
    <cellStyle name="Entrada 2 2 2 3 26 2 2" xfId="33792" xr:uid="{00000000-0005-0000-0000-00005D390000}"/>
    <cellStyle name="Entrada 2 2 2 3 26 2 3" xfId="38339" xr:uid="{00000000-0005-0000-0000-00005E390000}"/>
    <cellStyle name="Entrada 2 2 2 3 26 2 4" xfId="20562" xr:uid="{00000000-0005-0000-0000-00005F390000}"/>
    <cellStyle name="Entrada 2 2 2 3 26 3" xfId="25135" xr:uid="{00000000-0005-0000-0000-000060390000}"/>
    <cellStyle name="Entrada 2 2 2 3 26 4" xfId="29561" xr:uid="{00000000-0005-0000-0000-000061390000}"/>
    <cellStyle name="Entrada 2 2 2 3 26 5" xfId="16234" xr:uid="{00000000-0005-0000-0000-000062390000}"/>
    <cellStyle name="Entrada 2 2 2 3 27" xfId="2265" xr:uid="{00000000-0005-0000-0000-000063390000}"/>
    <cellStyle name="Entrada 2 2 2 3 27 2" xfId="11491" xr:uid="{00000000-0005-0000-0000-000064390000}"/>
    <cellStyle name="Entrada 2 2 2 3 27 2 2" xfId="33793" xr:uid="{00000000-0005-0000-0000-000065390000}"/>
    <cellStyle name="Entrada 2 2 2 3 27 2 3" xfId="38340" xr:uid="{00000000-0005-0000-0000-000066390000}"/>
    <cellStyle name="Entrada 2 2 2 3 27 2 4" xfId="20563" xr:uid="{00000000-0005-0000-0000-000067390000}"/>
    <cellStyle name="Entrada 2 2 2 3 27 3" xfId="25136" xr:uid="{00000000-0005-0000-0000-000068390000}"/>
    <cellStyle name="Entrada 2 2 2 3 27 4" xfId="29560" xr:uid="{00000000-0005-0000-0000-000069390000}"/>
    <cellStyle name="Entrada 2 2 2 3 27 5" xfId="16235" xr:uid="{00000000-0005-0000-0000-00006A390000}"/>
    <cellStyle name="Entrada 2 2 2 3 28" xfId="2266" xr:uid="{00000000-0005-0000-0000-00006B390000}"/>
    <cellStyle name="Entrada 2 2 2 3 28 2" xfId="11492" xr:uid="{00000000-0005-0000-0000-00006C390000}"/>
    <cellStyle name="Entrada 2 2 2 3 28 2 2" xfId="33794" xr:uid="{00000000-0005-0000-0000-00006D390000}"/>
    <cellStyle name="Entrada 2 2 2 3 28 2 3" xfId="38341" xr:uid="{00000000-0005-0000-0000-00006E390000}"/>
    <cellStyle name="Entrada 2 2 2 3 28 2 4" xfId="20564" xr:uid="{00000000-0005-0000-0000-00006F390000}"/>
    <cellStyle name="Entrada 2 2 2 3 28 3" xfId="25137" xr:uid="{00000000-0005-0000-0000-000070390000}"/>
    <cellStyle name="Entrada 2 2 2 3 28 4" xfId="29559" xr:uid="{00000000-0005-0000-0000-000071390000}"/>
    <cellStyle name="Entrada 2 2 2 3 28 5" xfId="16236" xr:uid="{00000000-0005-0000-0000-000072390000}"/>
    <cellStyle name="Entrada 2 2 2 3 29" xfId="2267" xr:uid="{00000000-0005-0000-0000-000073390000}"/>
    <cellStyle name="Entrada 2 2 2 3 29 2" xfId="11493" xr:uid="{00000000-0005-0000-0000-000074390000}"/>
    <cellStyle name="Entrada 2 2 2 3 29 2 2" xfId="33795" xr:uid="{00000000-0005-0000-0000-000075390000}"/>
    <cellStyle name="Entrada 2 2 2 3 29 2 3" xfId="38342" xr:uid="{00000000-0005-0000-0000-000076390000}"/>
    <cellStyle name="Entrada 2 2 2 3 29 2 4" xfId="20565" xr:uid="{00000000-0005-0000-0000-000077390000}"/>
    <cellStyle name="Entrada 2 2 2 3 29 3" xfId="25138" xr:uid="{00000000-0005-0000-0000-000078390000}"/>
    <cellStyle name="Entrada 2 2 2 3 29 4" xfId="29558" xr:uid="{00000000-0005-0000-0000-000079390000}"/>
    <cellStyle name="Entrada 2 2 2 3 29 5" xfId="16237" xr:uid="{00000000-0005-0000-0000-00007A390000}"/>
    <cellStyle name="Entrada 2 2 2 3 3" xfId="2268" xr:uid="{00000000-0005-0000-0000-00007B390000}"/>
    <cellStyle name="Entrada 2 2 2 3 3 2" xfId="11494" xr:uid="{00000000-0005-0000-0000-00007C390000}"/>
    <cellStyle name="Entrada 2 2 2 3 3 2 2" xfId="33796" xr:uid="{00000000-0005-0000-0000-00007D390000}"/>
    <cellStyle name="Entrada 2 2 2 3 3 2 3" xfId="38343" xr:uid="{00000000-0005-0000-0000-00007E390000}"/>
    <cellStyle name="Entrada 2 2 2 3 3 2 4" xfId="20566" xr:uid="{00000000-0005-0000-0000-00007F390000}"/>
    <cellStyle name="Entrada 2 2 2 3 3 3" xfId="25139" xr:uid="{00000000-0005-0000-0000-000080390000}"/>
    <cellStyle name="Entrada 2 2 2 3 3 4" xfId="29557" xr:uid="{00000000-0005-0000-0000-000081390000}"/>
    <cellStyle name="Entrada 2 2 2 3 3 5" xfId="16238" xr:uid="{00000000-0005-0000-0000-000082390000}"/>
    <cellStyle name="Entrada 2 2 2 3 30" xfId="2269" xr:uid="{00000000-0005-0000-0000-000083390000}"/>
    <cellStyle name="Entrada 2 2 2 3 30 2" xfId="11495" xr:uid="{00000000-0005-0000-0000-000084390000}"/>
    <cellStyle name="Entrada 2 2 2 3 30 2 2" xfId="33797" xr:uid="{00000000-0005-0000-0000-000085390000}"/>
    <cellStyle name="Entrada 2 2 2 3 30 2 3" xfId="38344" xr:uid="{00000000-0005-0000-0000-000086390000}"/>
    <cellStyle name="Entrada 2 2 2 3 30 2 4" xfId="20567" xr:uid="{00000000-0005-0000-0000-000087390000}"/>
    <cellStyle name="Entrada 2 2 2 3 30 3" xfId="25140" xr:uid="{00000000-0005-0000-0000-000088390000}"/>
    <cellStyle name="Entrada 2 2 2 3 30 4" xfId="29525" xr:uid="{00000000-0005-0000-0000-000089390000}"/>
    <cellStyle name="Entrada 2 2 2 3 30 5" xfId="16239" xr:uid="{00000000-0005-0000-0000-00008A390000}"/>
    <cellStyle name="Entrada 2 2 2 3 31" xfId="2270" xr:uid="{00000000-0005-0000-0000-00008B390000}"/>
    <cellStyle name="Entrada 2 2 2 3 31 2" xfId="11496" xr:uid="{00000000-0005-0000-0000-00008C390000}"/>
    <cellStyle name="Entrada 2 2 2 3 31 2 2" xfId="33798" xr:uid="{00000000-0005-0000-0000-00008D390000}"/>
    <cellStyle name="Entrada 2 2 2 3 31 2 3" xfId="38345" xr:uid="{00000000-0005-0000-0000-00008E390000}"/>
    <cellStyle name="Entrada 2 2 2 3 31 2 4" xfId="20568" xr:uid="{00000000-0005-0000-0000-00008F390000}"/>
    <cellStyle name="Entrada 2 2 2 3 31 3" xfId="25141" xr:uid="{00000000-0005-0000-0000-000090390000}"/>
    <cellStyle name="Entrada 2 2 2 3 31 4" xfId="29556" xr:uid="{00000000-0005-0000-0000-000091390000}"/>
    <cellStyle name="Entrada 2 2 2 3 31 5" xfId="16240" xr:uid="{00000000-0005-0000-0000-000092390000}"/>
    <cellStyle name="Entrada 2 2 2 3 32" xfId="2271" xr:uid="{00000000-0005-0000-0000-000093390000}"/>
    <cellStyle name="Entrada 2 2 2 3 32 2" xfId="11497" xr:uid="{00000000-0005-0000-0000-000094390000}"/>
    <cellStyle name="Entrada 2 2 2 3 32 2 2" xfId="33799" xr:uid="{00000000-0005-0000-0000-000095390000}"/>
    <cellStyle name="Entrada 2 2 2 3 32 2 3" xfId="38346" xr:uid="{00000000-0005-0000-0000-000096390000}"/>
    <cellStyle name="Entrada 2 2 2 3 32 2 4" xfId="20569" xr:uid="{00000000-0005-0000-0000-000097390000}"/>
    <cellStyle name="Entrada 2 2 2 3 32 3" xfId="25142" xr:uid="{00000000-0005-0000-0000-000098390000}"/>
    <cellStyle name="Entrada 2 2 2 3 32 4" xfId="29555" xr:uid="{00000000-0005-0000-0000-000099390000}"/>
    <cellStyle name="Entrada 2 2 2 3 32 5" xfId="16241" xr:uid="{00000000-0005-0000-0000-00009A390000}"/>
    <cellStyle name="Entrada 2 2 2 3 33" xfId="2272" xr:uid="{00000000-0005-0000-0000-00009B390000}"/>
    <cellStyle name="Entrada 2 2 2 3 33 2" xfId="11498" xr:uid="{00000000-0005-0000-0000-00009C390000}"/>
    <cellStyle name="Entrada 2 2 2 3 33 2 2" xfId="33800" xr:uid="{00000000-0005-0000-0000-00009D390000}"/>
    <cellStyle name="Entrada 2 2 2 3 33 2 3" xfId="38347" xr:uid="{00000000-0005-0000-0000-00009E390000}"/>
    <cellStyle name="Entrada 2 2 2 3 33 2 4" xfId="20570" xr:uid="{00000000-0005-0000-0000-00009F390000}"/>
    <cellStyle name="Entrada 2 2 2 3 33 3" xfId="25143" xr:uid="{00000000-0005-0000-0000-0000A0390000}"/>
    <cellStyle name="Entrada 2 2 2 3 33 4" xfId="29554" xr:uid="{00000000-0005-0000-0000-0000A1390000}"/>
    <cellStyle name="Entrada 2 2 2 3 33 5" xfId="16242" xr:uid="{00000000-0005-0000-0000-0000A2390000}"/>
    <cellStyle name="Entrada 2 2 2 3 34" xfId="2273" xr:uid="{00000000-0005-0000-0000-0000A3390000}"/>
    <cellStyle name="Entrada 2 2 2 3 34 2" xfId="11499" xr:uid="{00000000-0005-0000-0000-0000A4390000}"/>
    <cellStyle name="Entrada 2 2 2 3 34 2 2" xfId="33801" xr:uid="{00000000-0005-0000-0000-0000A5390000}"/>
    <cellStyle name="Entrada 2 2 2 3 34 2 3" xfId="38348" xr:uid="{00000000-0005-0000-0000-0000A6390000}"/>
    <cellStyle name="Entrada 2 2 2 3 34 2 4" xfId="20571" xr:uid="{00000000-0005-0000-0000-0000A7390000}"/>
    <cellStyle name="Entrada 2 2 2 3 34 3" xfId="25144" xr:uid="{00000000-0005-0000-0000-0000A8390000}"/>
    <cellStyle name="Entrada 2 2 2 3 34 4" xfId="29553" xr:uid="{00000000-0005-0000-0000-0000A9390000}"/>
    <cellStyle name="Entrada 2 2 2 3 34 5" xfId="16243" xr:uid="{00000000-0005-0000-0000-0000AA390000}"/>
    <cellStyle name="Entrada 2 2 2 3 35" xfId="2274" xr:uid="{00000000-0005-0000-0000-0000AB390000}"/>
    <cellStyle name="Entrada 2 2 2 3 35 2" xfId="11500" xr:uid="{00000000-0005-0000-0000-0000AC390000}"/>
    <cellStyle name="Entrada 2 2 2 3 35 2 2" xfId="33802" xr:uid="{00000000-0005-0000-0000-0000AD390000}"/>
    <cellStyle name="Entrada 2 2 2 3 35 2 3" xfId="38349" xr:uid="{00000000-0005-0000-0000-0000AE390000}"/>
    <cellStyle name="Entrada 2 2 2 3 35 2 4" xfId="20572" xr:uid="{00000000-0005-0000-0000-0000AF390000}"/>
    <cellStyle name="Entrada 2 2 2 3 35 3" xfId="25145" xr:uid="{00000000-0005-0000-0000-0000B0390000}"/>
    <cellStyle name="Entrada 2 2 2 3 35 4" xfId="29552" xr:uid="{00000000-0005-0000-0000-0000B1390000}"/>
    <cellStyle name="Entrada 2 2 2 3 35 5" xfId="16244" xr:uid="{00000000-0005-0000-0000-0000B2390000}"/>
    <cellStyle name="Entrada 2 2 2 3 36" xfId="2275" xr:uid="{00000000-0005-0000-0000-0000B3390000}"/>
    <cellStyle name="Entrada 2 2 2 3 36 2" xfId="11501" xr:uid="{00000000-0005-0000-0000-0000B4390000}"/>
    <cellStyle name="Entrada 2 2 2 3 36 2 2" xfId="33803" xr:uid="{00000000-0005-0000-0000-0000B5390000}"/>
    <cellStyle name="Entrada 2 2 2 3 36 2 3" xfId="38350" xr:uid="{00000000-0005-0000-0000-0000B6390000}"/>
    <cellStyle name="Entrada 2 2 2 3 36 2 4" xfId="20573" xr:uid="{00000000-0005-0000-0000-0000B7390000}"/>
    <cellStyle name="Entrada 2 2 2 3 36 3" xfId="25146" xr:uid="{00000000-0005-0000-0000-0000B8390000}"/>
    <cellStyle name="Entrada 2 2 2 3 36 4" xfId="29551" xr:uid="{00000000-0005-0000-0000-0000B9390000}"/>
    <cellStyle name="Entrada 2 2 2 3 36 5" xfId="16245" xr:uid="{00000000-0005-0000-0000-0000BA390000}"/>
    <cellStyle name="Entrada 2 2 2 3 37" xfId="2276" xr:uid="{00000000-0005-0000-0000-0000BB390000}"/>
    <cellStyle name="Entrada 2 2 2 3 37 2" xfId="11502" xr:uid="{00000000-0005-0000-0000-0000BC390000}"/>
    <cellStyle name="Entrada 2 2 2 3 37 2 2" xfId="33804" xr:uid="{00000000-0005-0000-0000-0000BD390000}"/>
    <cellStyle name="Entrada 2 2 2 3 37 2 3" xfId="38351" xr:uid="{00000000-0005-0000-0000-0000BE390000}"/>
    <cellStyle name="Entrada 2 2 2 3 37 2 4" xfId="20574" xr:uid="{00000000-0005-0000-0000-0000BF390000}"/>
    <cellStyle name="Entrada 2 2 2 3 37 3" xfId="25147" xr:uid="{00000000-0005-0000-0000-0000C0390000}"/>
    <cellStyle name="Entrada 2 2 2 3 37 4" xfId="29550" xr:uid="{00000000-0005-0000-0000-0000C1390000}"/>
    <cellStyle name="Entrada 2 2 2 3 37 5" xfId="16246" xr:uid="{00000000-0005-0000-0000-0000C2390000}"/>
    <cellStyle name="Entrada 2 2 2 3 38" xfId="2277" xr:uid="{00000000-0005-0000-0000-0000C3390000}"/>
    <cellStyle name="Entrada 2 2 2 3 38 2" xfId="11503" xr:uid="{00000000-0005-0000-0000-0000C4390000}"/>
    <cellStyle name="Entrada 2 2 2 3 38 2 2" xfId="33805" xr:uid="{00000000-0005-0000-0000-0000C5390000}"/>
    <cellStyle name="Entrada 2 2 2 3 38 2 3" xfId="38352" xr:uid="{00000000-0005-0000-0000-0000C6390000}"/>
    <cellStyle name="Entrada 2 2 2 3 38 2 4" xfId="20575" xr:uid="{00000000-0005-0000-0000-0000C7390000}"/>
    <cellStyle name="Entrada 2 2 2 3 38 3" xfId="25148" xr:uid="{00000000-0005-0000-0000-0000C8390000}"/>
    <cellStyle name="Entrada 2 2 2 3 38 4" xfId="29549" xr:uid="{00000000-0005-0000-0000-0000C9390000}"/>
    <cellStyle name="Entrada 2 2 2 3 38 5" xfId="16247" xr:uid="{00000000-0005-0000-0000-0000CA390000}"/>
    <cellStyle name="Entrada 2 2 2 3 39" xfId="2246" xr:uid="{00000000-0005-0000-0000-0000CB390000}"/>
    <cellStyle name="Entrada 2 2 2 3 39 2" xfId="11472" xr:uid="{00000000-0005-0000-0000-0000CC390000}"/>
    <cellStyle name="Entrada 2 2 2 3 39 2 2" xfId="33774" xr:uid="{00000000-0005-0000-0000-0000CD390000}"/>
    <cellStyle name="Entrada 2 2 2 3 39 2 3" xfId="38321" xr:uid="{00000000-0005-0000-0000-0000CE390000}"/>
    <cellStyle name="Entrada 2 2 2 3 39 2 4" xfId="20544" xr:uid="{00000000-0005-0000-0000-0000CF390000}"/>
    <cellStyle name="Entrada 2 2 2 3 39 3" xfId="25117" xr:uid="{00000000-0005-0000-0000-0000D0390000}"/>
    <cellStyle name="Entrada 2 2 2 3 39 4" xfId="29580" xr:uid="{00000000-0005-0000-0000-0000D1390000}"/>
    <cellStyle name="Entrada 2 2 2 3 39 5" xfId="16216" xr:uid="{00000000-0005-0000-0000-0000D2390000}"/>
    <cellStyle name="Entrada 2 2 2 3 4" xfId="2278" xr:uid="{00000000-0005-0000-0000-0000D3390000}"/>
    <cellStyle name="Entrada 2 2 2 3 4 2" xfId="11504" xr:uid="{00000000-0005-0000-0000-0000D4390000}"/>
    <cellStyle name="Entrada 2 2 2 3 4 2 2" xfId="33806" xr:uid="{00000000-0005-0000-0000-0000D5390000}"/>
    <cellStyle name="Entrada 2 2 2 3 4 2 3" xfId="38353" xr:uid="{00000000-0005-0000-0000-0000D6390000}"/>
    <cellStyle name="Entrada 2 2 2 3 4 2 4" xfId="20576" xr:uid="{00000000-0005-0000-0000-0000D7390000}"/>
    <cellStyle name="Entrada 2 2 2 3 4 3" xfId="25149" xr:uid="{00000000-0005-0000-0000-0000D8390000}"/>
    <cellStyle name="Entrada 2 2 2 3 4 4" xfId="29548" xr:uid="{00000000-0005-0000-0000-0000D9390000}"/>
    <cellStyle name="Entrada 2 2 2 3 4 5" xfId="16248" xr:uid="{00000000-0005-0000-0000-0000DA390000}"/>
    <cellStyle name="Entrada 2 2 2 3 40" xfId="9600" xr:uid="{00000000-0005-0000-0000-0000DB390000}"/>
    <cellStyle name="Entrada 2 2 2 3 40 2" xfId="13892" xr:uid="{00000000-0005-0000-0000-0000DC390000}"/>
    <cellStyle name="Entrada 2 2 2 3 40 2 2" xfId="36194" xr:uid="{00000000-0005-0000-0000-0000DD390000}"/>
    <cellStyle name="Entrada 2 2 2 3 40 2 3" xfId="40741" xr:uid="{00000000-0005-0000-0000-0000DE390000}"/>
    <cellStyle name="Entrada 2 2 2 3 40 2 4" xfId="22964" xr:uid="{00000000-0005-0000-0000-0000DF390000}"/>
    <cellStyle name="Entrada 2 2 2 3 40 3" xfId="31902" xr:uid="{00000000-0005-0000-0000-0000E0390000}"/>
    <cellStyle name="Entrada 2 2 2 3 40 4" xfId="36449" xr:uid="{00000000-0005-0000-0000-0000E1390000}"/>
    <cellStyle name="Entrada 2 2 2 3 40 5" xfId="18672" xr:uid="{00000000-0005-0000-0000-0000E2390000}"/>
    <cellStyle name="Entrada 2 2 2 3 41" xfId="452" xr:uid="{00000000-0005-0000-0000-0000E3390000}"/>
    <cellStyle name="Entrada 2 2 2 3 41 2" xfId="23323" xr:uid="{00000000-0005-0000-0000-0000E4390000}"/>
    <cellStyle name="Entrada 2 2 2 3 41 3" xfId="31332" xr:uid="{00000000-0005-0000-0000-0000E5390000}"/>
    <cellStyle name="Entrada 2 2 2 3 41 4" xfId="14422" xr:uid="{00000000-0005-0000-0000-0000E6390000}"/>
    <cellStyle name="Entrada 2 2 2 3 42" xfId="23162" xr:uid="{00000000-0005-0000-0000-0000E7390000}"/>
    <cellStyle name="Entrada 2 2 2 3 43" xfId="31523" xr:uid="{00000000-0005-0000-0000-0000E8390000}"/>
    <cellStyle name="Entrada 2 2 2 3 44" xfId="14261" xr:uid="{00000000-0005-0000-0000-0000E9390000}"/>
    <cellStyle name="Entrada 2 2 2 3 5" xfId="2279" xr:uid="{00000000-0005-0000-0000-0000EA390000}"/>
    <cellStyle name="Entrada 2 2 2 3 5 2" xfId="11505" xr:uid="{00000000-0005-0000-0000-0000EB390000}"/>
    <cellStyle name="Entrada 2 2 2 3 5 2 2" xfId="33807" xr:uid="{00000000-0005-0000-0000-0000EC390000}"/>
    <cellStyle name="Entrada 2 2 2 3 5 2 3" xfId="38354" xr:uid="{00000000-0005-0000-0000-0000ED390000}"/>
    <cellStyle name="Entrada 2 2 2 3 5 2 4" xfId="20577" xr:uid="{00000000-0005-0000-0000-0000EE390000}"/>
    <cellStyle name="Entrada 2 2 2 3 5 3" xfId="25150" xr:uid="{00000000-0005-0000-0000-0000EF390000}"/>
    <cellStyle name="Entrada 2 2 2 3 5 4" xfId="29547" xr:uid="{00000000-0005-0000-0000-0000F0390000}"/>
    <cellStyle name="Entrada 2 2 2 3 5 5" xfId="16249" xr:uid="{00000000-0005-0000-0000-0000F1390000}"/>
    <cellStyle name="Entrada 2 2 2 3 6" xfId="2280" xr:uid="{00000000-0005-0000-0000-0000F2390000}"/>
    <cellStyle name="Entrada 2 2 2 3 6 2" xfId="11506" xr:uid="{00000000-0005-0000-0000-0000F3390000}"/>
    <cellStyle name="Entrada 2 2 2 3 6 2 2" xfId="33808" xr:uid="{00000000-0005-0000-0000-0000F4390000}"/>
    <cellStyle name="Entrada 2 2 2 3 6 2 3" xfId="38355" xr:uid="{00000000-0005-0000-0000-0000F5390000}"/>
    <cellStyle name="Entrada 2 2 2 3 6 2 4" xfId="20578" xr:uid="{00000000-0005-0000-0000-0000F6390000}"/>
    <cellStyle name="Entrada 2 2 2 3 6 3" xfId="25151" xr:uid="{00000000-0005-0000-0000-0000F7390000}"/>
    <cellStyle name="Entrada 2 2 2 3 6 4" xfId="29546" xr:uid="{00000000-0005-0000-0000-0000F8390000}"/>
    <cellStyle name="Entrada 2 2 2 3 6 5" xfId="16250" xr:uid="{00000000-0005-0000-0000-0000F9390000}"/>
    <cellStyle name="Entrada 2 2 2 3 7" xfId="2281" xr:uid="{00000000-0005-0000-0000-0000FA390000}"/>
    <cellStyle name="Entrada 2 2 2 3 7 2" xfId="11507" xr:uid="{00000000-0005-0000-0000-0000FB390000}"/>
    <cellStyle name="Entrada 2 2 2 3 7 2 2" xfId="33809" xr:uid="{00000000-0005-0000-0000-0000FC390000}"/>
    <cellStyle name="Entrada 2 2 2 3 7 2 3" xfId="38356" xr:uid="{00000000-0005-0000-0000-0000FD390000}"/>
    <cellStyle name="Entrada 2 2 2 3 7 2 4" xfId="20579" xr:uid="{00000000-0005-0000-0000-0000FE390000}"/>
    <cellStyle name="Entrada 2 2 2 3 7 3" xfId="25152" xr:uid="{00000000-0005-0000-0000-0000FF390000}"/>
    <cellStyle name="Entrada 2 2 2 3 7 4" xfId="29545" xr:uid="{00000000-0005-0000-0000-0000003A0000}"/>
    <cellStyle name="Entrada 2 2 2 3 7 5" xfId="16251" xr:uid="{00000000-0005-0000-0000-0000013A0000}"/>
    <cellStyle name="Entrada 2 2 2 3 8" xfId="2282" xr:uid="{00000000-0005-0000-0000-0000023A0000}"/>
    <cellStyle name="Entrada 2 2 2 3 8 2" xfId="11508" xr:uid="{00000000-0005-0000-0000-0000033A0000}"/>
    <cellStyle name="Entrada 2 2 2 3 8 2 2" xfId="33810" xr:uid="{00000000-0005-0000-0000-0000043A0000}"/>
    <cellStyle name="Entrada 2 2 2 3 8 2 3" xfId="38357" xr:uid="{00000000-0005-0000-0000-0000053A0000}"/>
    <cellStyle name="Entrada 2 2 2 3 8 2 4" xfId="20580" xr:uid="{00000000-0005-0000-0000-0000063A0000}"/>
    <cellStyle name="Entrada 2 2 2 3 8 3" xfId="25153" xr:uid="{00000000-0005-0000-0000-0000073A0000}"/>
    <cellStyle name="Entrada 2 2 2 3 8 4" xfId="29544" xr:uid="{00000000-0005-0000-0000-0000083A0000}"/>
    <cellStyle name="Entrada 2 2 2 3 8 5" xfId="16252" xr:uid="{00000000-0005-0000-0000-0000093A0000}"/>
    <cellStyle name="Entrada 2 2 2 3 9" xfId="2283" xr:uid="{00000000-0005-0000-0000-00000A3A0000}"/>
    <cellStyle name="Entrada 2 2 2 3 9 2" xfId="11509" xr:uid="{00000000-0005-0000-0000-00000B3A0000}"/>
    <cellStyle name="Entrada 2 2 2 3 9 2 2" xfId="33811" xr:uid="{00000000-0005-0000-0000-00000C3A0000}"/>
    <cellStyle name="Entrada 2 2 2 3 9 2 3" xfId="38358" xr:uid="{00000000-0005-0000-0000-00000D3A0000}"/>
    <cellStyle name="Entrada 2 2 2 3 9 2 4" xfId="20581" xr:uid="{00000000-0005-0000-0000-00000E3A0000}"/>
    <cellStyle name="Entrada 2 2 2 3 9 3" xfId="25154" xr:uid="{00000000-0005-0000-0000-00000F3A0000}"/>
    <cellStyle name="Entrada 2 2 2 3 9 4" xfId="29543" xr:uid="{00000000-0005-0000-0000-0000103A0000}"/>
    <cellStyle name="Entrada 2 2 2 3 9 5" xfId="16253" xr:uid="{00000000-0005-0000-0000-0000113A0000}"/>
    <cellStyle name="Entrada 2 2 2 30" xfId="2284" xr:uid="{00000000-0005-0000-0000-0000123A0000}"/>
    <cellStyle name="Entrada 2 2 2 30 2" xfId="11510" xr:uid="{00000000-0005-0000-0000-0000133A0000}"/>
    <cellStyle name="Entrada 2 2 2 30 2 2" xfId="33812" xr:uid="{00000000-0005-0000-0000-0000143A0000}"/>
    <cellStyle name="Entrada 2 2 2 30 2 3" xfId="38359" xr:uid="{00000000-0005-0000-0000-0000153A0000}"/>
    <cellStyle name="Entrada 2 2 2 30 2 4" xfId="20582" xr:uid="{00000000-0005-0000-0000-0000163A0000}"/>
    <cellStyle name="Entrada 2 2 2 30 3" xfId="25155" xr:uid="{00000000-0005-0000-0000-0000173A0000}"/>
    <cellStyle name="Entrada 2 2 2 30 4" xfId="29542" xr:uid="{00000000-0005-0000-0000-0000183A0000}"/>
    <cellStyle name="Entrada 2 2 2 30 5" xfId="16254" xr:uid="{00000000-0005-0000-0000-0000193A0000}"/>
    <cellStyle name="Entrada 2 2 2 31" xfId="2285" xr:uid="{00000000-0005-0000-0000-00001A3A0000}"/>
    <cellStyle name="Entrada 2 2 2 31 2" xfId="11511" xr:uid="{00000000-0005-0000-0000-00001B3A0000}"/>
    <cellStyle name="Entrada 2 2 2 31 2 2" xfId="33813" xr:uid="{00000000-0005-0000-0000-00001C3A0000}"/>
    <cellStyle name="Entrada 2 2 2 31 2 3" xfId="38360" xr:uid="{00000000-0005-0000-0000-00001D3A0000}"/>
    <cellStyle name="Entrada 2 2 2 31 2 4" xfId="20583" xr:uid="{00000000-0005-0000-0000-00001E3A0000}"/>
    <cellStyle name="Entrada 2 2 2 31 3" xfId="25156" xr:uid="{00000000-0005-0000-0000-00001F3A0000}"/>
    <cellStyle name="Entrada 2 2 2 31 4" xfId="29541" xr:uid="{00000000-0005-0000-0000-0000203A0000}"/>
    <cellStyle name="Entrada 2 2 2 31 5" xfId="16255" xr:uid="{00000000-0005-0000-0000-0000213A0000}"/>
    <cellStyle name="Entrada 2 2 2 32" xfId="2286" xr:uid="{00000000-0005-0000-0000-0000223A0000}"/>
    <cellStyle name="Entrada 2 2 2 32 2" xfId="11512" xr:uid="{00000000-0005-0000-0000-0000233A0000}"/>
    <cellStyle name="Entrada 2 2 2 32 2 2" xfId="33814" xr:uid="{00000000-0005-0000-0000-0000243A0000}"/>
    <cellStyle name="Entrada 2 2 2 32 2 3" xfId="38361" xr:uid="{00000000-0005-0000-0000-0000253A0000}"/>
    <cellStyle name="Entrada 2 2 2 32 2 4" xfId="20584" xr:uid="{00000000-0005-0000-0000-0000263A0000}"/>
    <cellStyle name="Entrada 2 2 2 32 3" xfId="25157" xr:uid="{00000000-0005-0000-0000-0000273A0000}"/>
    <cellStyle name="Entrada 2 2 2 32 4" xfId="29540" xr:uid="{00000000-0005-0000-0000-0000283A0000}"/>
    <cellStyle name="Entrada 2 2 2 32 5" xfId="16256" xr:uid="{00000000-0005-0000-0000-0000293A0000}"/>
    <cellStyle name="Entrada 2 2 2 33" xfId="2287" xr:uid="{00000000-0005-0000-0000-00002A3A0000}"/>
    <cellStyle name="Entrada 2 2 2 33 2" xfId="11513" xr:uid="{00000000-0005-0000-0000-00002B3A0000}"/>
    <cellStyle name="Entrada 2 2 2 33 2 2" xfId="33815" xr:uid="{00000000-0005-0000-0000-00002C3A0000}"/>
    <cellStyle name="Entrada 2 2 2 33 2 3" xfId="38362" xr:uid="{00000000-0005-0000-0000-00002D3A0000}"/>
    <cellStyle name="Entrada 2 2 2 33 2 4" xfId="20585" xr:uid="{00000000-0005-0000-0000-00002E3A0000}"/>
    <cellStyle name="Entrada 2 2 2 33 3" xfId="25158" xr:uid="{00000000-0005-0000-0000-00002F3A0000}"/>
    <cellStyle name="Entrada 2 2 2 33 4" xfId="29539" xr:uid="{00000000-0005-0000-0000-0000303A0000}"/>
    <cellStyle name="Entrada 2 2 2 33 5" xfId="16257" xr:uid="{00000000-0005-0000-0000-0000313A0000}"/>
    <cellStyle name="Entrada 2 2 2 34" xfId="2288" xr:uid="{00000000-0005-0000-0000-0000323A0000}"/>
    <cellStyle name="Entrada 2 2 2 34 2" xfId="11514" xr:uid="{00000000-0005-0000-0000-0000333A0000}"/>
    <cellStyle name="Entrada 2 2 2 34 2 2" xfId="33816" xr:uid="{00000000-0005-0000-0000-0000343A0000}"/>
    <cellStyle name="Entrada 2 2 2 34 2 3" xfId="38363" xr:uid="{00000000-0005-0000-0000-0000353A0000}"/>
    <cellStyle name="Entrada 2 2 2 34 2 4" xfId="20586" xr:uid="{00000000-0005-0000-0000-0000363A0000}"/>
    <cellStyle name="Entrada 2 2 2 34 3" xfId="25159" xr:uid="{00000000-0005-0000-0000-0000373A0000}"/>
    <cellStyle name="Entrada 2 2 2 34 4" xfId="29538" xr:uid="{00000000-0005-0000-0000-0000383A0000}"/>
    <cellStyle name="Entrada 2 2 2 34 5" xfId="16258" xr:uid="{00000000-0005-0000-0000-0000393A0000}"/>
    <cellStyle name="Entrada 2 2 2 35" xfId="2289" xr:uid="{00000000-0005-0000-0000-00003A3A0000}"/>
    <cellStyle name="Entrada 2 2 2 35 2" xfId="11515" xr:uid="{00000000-0005-0000-0000-00003B3A0000}"/>
    <cellStyle name="Entrada 2 2 2 35 2 2" xfId="33817" xr:uid="{00000000-0005-0000-0000-00003C3A0000}"/>
    <cellStyle name="Entrada 2 2 2 35 2 3" xfId="38364" xr:uid="{00000000-0005-0000-0000-00003D3A0000}"/>
    <cellStyle name="Entrada 2 2 2 35 2 4" xfId="20587" xr:uid="{00000000-0005-0000-0000-00003E3A0000}"/>
    <cellStyle name="Entrada 2 2 2 35 3" xfId="25160" xr:uid="{00000000-0005-0000-0000-00003F3A0000}"/>
    <cellStyle name="Entrada 2 2 2 35 4" xfId="29537" xr:uid="{00000000-0005-0000-0000-0000403A0000}"/>
    <cellStyle name="Entrada 2 2 2 35 5" xfId="16259" xr:uid="{00000000-0005-0000-0000-0000413A0000}"/>
    <cellStyle name="Entrada 2 2 2 36" xfId="2290" xr:uid="{00000000-0005-0000-0000-0000423A0000}"/>
    <cellStyle name="Entrada 2 2 2 36 2" xfId="11516" xr:uid="{00000000-0005-0000-0000-0000433A0000}"/>
    <cellStyle name="Entrada 2 2 2 36 2 2" xfId="33818" xr:uid="{00000000-0005-0000-0000-0000443A0000}"/>
    <cellStyle name="Entrada 2 2 2 36 2 3" xfId="38365" xr:uid="{00000000-0005-0000-0000-0000453A0000}"/>
    <cellStyle name="Entrada 2 2 2 36 2 4" xfId="20588" xr:uid="{00000000-0005-0000-0000-0000463A0000}"/>
    <cellStyle name="Entrada 2 2 2 36 3" xfId="25161" xr:uid="{00000000-0005-0000-0000-0000473A0000}"/>
    <cellStyle name="Entrada 2 2 2 36 4" xfId="29536" xr:uid="{00000000-0005-0000-0000-0000483A0000}"/>
    <cellStyle name="Entrada 2 2 2 36 5" xfId="16260" xr:uid="{00000000-0005-0000-0000-0000493A0000}"/>
    <cellStyle name="Entrada 2 2 2 37" xfId="2291" xr:uid="{00000000-0005-0000-0000-00004A3A0000}"/>
    <cellStyle name="Entrada 2 2 2 37 2" xfId="11517" xr:uid="{00000000-0005-0000-0000-00004B3A0000}"/>
    <cellStyle name="Entrada 2 2 2 37 2 2" xfId="33819" xr:uid="{00000000-0005-0000-0000-00004C3A0000}"/>
    <cellStyle name="Entrada 2 2 2 37 2 3" xfId="38366" xr:uid="{00000000-0005-0000-0000-00004D3A0000}"/>
    <cellStyle name="Entrada 2 2 2 37 2 4" xfId="20589" xr:uid="{00000000-0005-0000-0000-00004E3A0000}"/>
    <cellStyle name="Entrada 2 2 2 37 3" xfId="25162" xr:uid="{00000000-0005-0000-0000-00004F3A0000}"/>
    <cellStyle name="Entrada 2 2 2 37 4" xfId="29535" xr:uid="{00000000-0005-0000-0000-0000503A0000}"/>
    <cellStyle name="Entrada 2 2 2 37 5" xfId="16261" xr:uid="{00000000-0005-0000-0000-0000513A0000}"/>
    <cellStyle name="Entrada 2 2 2 38" xfId="2292" xr:uid="{00000000-0005-0000-0000-0000523A0000}"/>
    <cellStyle name="Entrada 2 2 2 38 2" xfId="11518" xr:uid="{00000000-0005-0000-0000-0000533A0000}"/>
    <cellStyle name="Entrada 2 2 2 38 2 2" xfId="33820" xr:uid="{00000000-0005-0000-0000-0000543A0000}"/>
    <cellStyle name="Entrada 2 2 2 38 2 3" xfId="38367" xr:uid="{00000000-0005-0000-0000-0000553A0000}"/>
    <cellStyle name="Entrada 2 2 2 38 2 4" xfId="20590" xr:uid="{00000000-0005-0000-0000-0000563A0000}"/>
    <cellStyle name="Entrada 2 2 2 38 3" xfId="25163" xr:uid="{00000000-0005-0000-0000-0000573A0000}"/>
    <cellStyle name="Entrada 2 2 2 38 4" xfId="29534" xr:uid="{00000000-0005-0000-0000-0000583A0000}"/>
    <cellStyle name="Entrada 2 2 2 38 5" xfId="16262" xr:uid="{00000000-0005-0000-0000-0000593A0000}"/>
    <cellStyle name="Entrada 2 2 2 39" xfId="2293" xr:uid="{00000000-0005-0000-0000-00005A3A0000}"/>
    <cellStyle name="Entrada 2 2 2 39 2" xfId="11519" xr:uid="{00000000-0005-0000-0000-00005B3A0000}"/>
    <cellStyle name="Entrada 2 2 2 39 2 2" xfId="33821" xr:uid="{00000000-0005-0000-0000-00005C3A0000}"/>
    <cellStyle name="Entrada 2 2 2 39 2 3" xfId="38368" xr:uid="{00000000-0005-0000-0000-00005D3A0000}"/>
    <cellStyle name="Entrada 2 2 2 39 2 4" xfId="20591" xr:uid="{00000000-0005-0000-0000-00005E3A0000}"/>
    <cellStyle name="Entrada 2 2 2 39 3" xfId="25164" xr:uid="{00000000-0005-0000-0000-00005F3A0000}"/>
    <cellStyle name="Entrada 2 2 2 39 4" xfId="29533" xr:uid="{00000000-0005-0000-0000-0000603A0000}"/>
    <cellStyle name="Entrada 2 2 2 39 5" xfId="16263" xr:uid="{00000000-0005-0000-0000-0000613A0000}"/>
    <cellStyle name="Entrada 2 2 2 4" xfId="2294" xr:uid="{00000000-0005-0000-0000-0000623A0000}"/>
    <cellStyle name="Entrada 2 2 2 4 2" xfId="11520" xr:uid="{00000000-0005-0000-0000-0000633A0000}"/>
    <cellStyle name="Entrada 2 2 2 4 2 2" xfId="33822" xr:uid="{00000000-0005-0000-0000-0000643A0000}"/>
    <cellStyle name="Entrada 2 2 2 4 2 3" xfId="38369" xr:uid="{00000000-0005-0000-0000-0000653A0000}"/>
    <cellStyle name="Entrada 2 2 2 4 2 4" xfId="20592" xr:uid="{00000000-0005-0000-0000-0000663A0000}"/>
    <cellStyle name="Entrada 2 2 2 4 3" xfId="25165" xr:uid="{00000000-0005-0000-0000-0000673A0000}"/>
    <cellStyle name="Entrada 2 2 2 4 4" xfId="29532" xr:uid="{00000000-0005-0000-0000-0000683A0000}"/>
    <cellStyle name="Entrada 2 2 2 4 5" xfId="16264" xr:uid="{00000000-0005-0000-0000-0000693A0000}"/>
    <cellStyle name="Entrada 2 2 2 40" xfId="2295" xr:uid="{00000000-0005-0000-0000-00006A3A0000}"/>
    <cellStyle name="Entrada 2 2 2 40 2" xfId="11521" xr:uid="{00000000-0005-0000-0000-00006B3A0000}"/>
    <cellStyle name="Entrada 2 2 2 40 2 2" xfId="33823" xr:uid="{00000000-0005-0000-0000-00006C3A0000}"/>
    <cellStyle name="Entrada 2 2 2 40 2 3" xfId="38370" xr:uid="{00000000-0005-0000-0000-00006D3A0000}"/>
    <cellStyle name="Entrada 2 2 2 40 2 4" xfId="20593" xr:uid="{00000000-0005-0000-0000-00006E3A0000}"/>
    <cellStyle name="Entrada 2 2 2 40 3" xfId="25166" xr:uid="{00000000-0005-0000-0000-00006F3A0000}"/>
    <cellStyle name="Entrada 2 2 2 40 4" xfId="29531" xr:uid="{00000000-0005-0000-0000-0000703A0000}"/>
    <cellStyle name="Entrada 2 2 2 40 5" xfId="16265" xr:uid="{00000000-0005-0000-0000-0000713A0000}"/>
    <cellStyle name="Entrada 2 2 2 41" xfId="2296" xr:uid="{00000000-0005-0000-0000-0000723A0000}"/>
    <cellStyle name="Entrada 2 2 2 41 2" xfId="11522" xr:uid="{00000000-0005-0000-0000-0000733A0000}"/>
    <cellStyle name="Entrada 2 2 2 41 2 2" xfId="33824" xr:uid="{00000000-0005-0000-0000-0000743A0000}"/>
    <cellStyle name="Entrada 2 2 2 41 2 3" xfId="38371" xr:uid="{00000000-0005-0000-0000-0000753A0000}"/>
    <cellStyle name="Entrada 2 2 2 41 2 4" xfId="20594" xr:uid="{00000000-0005-0000-0000-0000763A0000}"/>
    <cellStyle name="Entrada 2 2 2 41 3" xfId="25167" xr:uid="{00000000-0005-0000-0000-0000773A0000}"/>
    <cellStyle name="Entrada 2 2 2 41 4" xfId="29530" xr:uid="{00000000-0005-0000-0000-0000783A0000}"/>
    <cellStyle name="Entrada 2 2 2 41 5" xfId="16266" xr:uid="{00000000-0005-0000-0000-0000793A0000}"/>
    <cellStyle name="Entrada 2 2 2 42" xfId="2187" xr:uid="{00000000-0005-0000-0000-00007A3A0000}"/>
    <cellStyle name="Entrada 2 2 2 42 2" xfId="11413" xr:uid="{00000000-0005-0000-0000-00007B3A0000}"/>
    <cellStyle name="Entrada 2 2 2 42 2 2" xfId="33715" xr:uid="{00000000-0005-0000-0000-00007C3A0000}"/>
    <cellStyle name="Entrada 2 2 2 42 2 3" xfId="38262" xr:uid="{00000000-0005-0000-0000-00007D3A0000}"/>
    <cellStyle name="Entrada 2 2 2 42 2 4" xfId="20485" xr:uid="{00000000-0005-0000-0000-00007E3A0000}"/>
    <cellStyle name="Entrada 2 2 2 42 3" xfId="25058" xr:uid="{00000000-0005-0000-0000-00007F3A0000}"/>
    <cellStyle name="Entrada 2 2 2 42 4" xfId="29638" xr:uid="{00000000-0005-0000-0000-0000803A0000}"/>
    <cellStyle name="Entrada 2 2 2 42 5" xfId="16157" xr:uid="{00000000-0005-0000-0000-0000813A0000}"/>
    <cellStyle name="Entrada 2 2 2 43" xfId="9453" xr:uid="{00000000-0005-0000-0000-0000823A0000}"/>
    <cellStyle name="Entrada 2 2 2 43 2" xfId="13778" xr:uid="{00000000-0005-0000-0000-0000833A0000}"/>
    <cellStyle name="Entrada 2 2 2 43 2 2" xfId="36080" xr:uid="{00000000-0005-0000-0000-0000843A0000}"/>
    <cellStyle name="Entrada 2 2 2 43 2 3" xfId="40627" xr:uid="{00000000-0005-0000-0000-0000853A0000}"/>
    <cellStyle name="Entrada 2 2 2 43 2 4" xfId="22850" xr:uid="{00000000-0005-0000-0000-0000863A0000}"/>
    <cellStyle name="Entrada 2 2 2 43 3" xfId="31755" xr:uid="{00000000-0005-0000-0000-0000873A0000}"/>
    <cellStyle name="Entrada 2 2 2 43 4" xfId="36302" xr:uid="{00000000-0005-0000-0000-0000883A0000}"/>
    <cellStyle name="Entrada 2 2 2 43 5" xfId="18525" xr:uid="{00000000-0005-0000-0000-0000893A0000}"/>
    <cellStyle name="Entrada 2 2 2 44" xfId="385" xr:uid="{00000000-0005-0000-0000-00008A3A0000}"/>
    <cellStyle name="Entrada 2 2 2 44 2" xfId="23256" xr:uid="{00000000-0005-0000-0000-00008B3A0000}"/>
    <cellStyle name="Entrada 2 2 2 44 3" xfId="31431" xr:uid="{00000000-0005-0000-0000-00008C3A0000}"/>
    <cellStyle name="Entrada 2 2 2 44 4" xfId="14355" xr:uid="{00000000-0005-0000-0000-00008D3A0000}"/>
    <cellStyle name="Entrada 2 2 2 45" xfId="9695" xr:uid="{00000000-0005-0000-0000-00008E3A0000}"/>
    <cellStyle name="Entrada 2 2 2 45 2" xfId="31997" xr:uid="{00000000-0005-0000-0000-00008F3A0000}"/>
    <cellStyle name="Entrada 2 2 2 45 3" xfId="36544" xr:uid="{00000000-0005-0000-0000-0000903A0000}"/>
    <cellStyle name="Entrada 2 2 2 45 4" xfId="18767" xr:uid="{00000000-0005-0000-0000-0000913A0000}"/>
    <cellStyle name="Entrada 2 2 2 46" xfId="14020" xr:uid="{00000000-0005-0000-0000-0000923A0000}"/>
    <cellStyle name="Entrada 2 2 2 47" xfId="31667" xr:uid="{00000000-0005-0000-0000-0000933A0000}"/>
    <cellStyle name="Entrada 2 2 2 48" xfId="13958" xr:uid="{00000000-0005-0000-0000-0000943A0000}"/>
    <cellStyle name="Entrada 2 2 2 5" xfId="2297" xr:uid="{00000000-0005-0000-0000-0000953A0000}"/>
    <cellStyle name="Entrada 2 2 2 5 2" xfId="11523" xr:uid="{00000000-0005-0000-0000-0000963A0000}"/>
    <cellStyle name="Entrada 2 2 2 5 2 2" xfId="33825" xr:uid="{00000000-0005-0000-0000-0000973A0000}"/>
    <cellStyle name="Entrada 2 2 2 5 2 3" xfId="38372" xr:uid="{00000000-0005-0000-0000-0000983A0000}"/>
    <cellStyle name="Entrada 2 2 2 5 2 4" xfId="20595" xr:uid="{00000000-0005-0000-0000-0000993A0000}"/>
    <cellStyle name="Entrada 2 2 2 5 3" xfId="25168" xr:uid="{00000000-0005-0000-0000-00009A3A0000}"/>
    <cellStyle name="Entrada 2 2 2 5 4" xfId="29529" xr:uid="{00000000-0005-0000-0000-00009B3A0000}"/>
    <cellStyle name="Entrada 2 2 2 5 5" xfId="16267" xr:uid="{00000000-0005-0000-0000-00009C3A0000}"/>
    <cellStyle name="Entrada 2 2 2 6" xfId="2298" xr:uid="{00000000-0005-0000-0000-00009D3A0000}"/>
    <cellStyle name="Entrada 2 2 2 6 2" xfId="11524" xr:uid="{00000000-0005-0000-0000-00009E3A0000}"/>
    <cellStyle name="Entrada 2 2 2 6 2 2" xfId="33826" xr:uid="{00000000-0005-0000-0000-00009F3A0000}"/>
    <cellStyle name="Entrada 2 2 2 6 2 3" xfId="38373" xr:uid="{00000000-0005-0000-0000-0000A03A0000}"/>
    <cellStyle name="Entrada 2 2 2 6 2 4" xfId="20596" xr:uid="{00000000-0005-0000-0000-0000A13A0000}"/>
    <cellStyle name="Entrada 2 2 2 6 3" xfId="25169" xr:uid="{00000000-0005-0000-0000-0000A23A0000}"/>
    <cellStyle name="Entrada 2 2 2 6 4" xfId="29528" xr:uid="{00000000-0005-0000-0000-0000A33A0000}"/>
    <cellStyle name="Entrada 2 2 2 6 5" xfId="16268" xr:uid="{00000000-0005-0000-0000-0000A43A0000}"/>
    <cellStyle name="Entrada 2 2 2 7" xfId="2299" xr:uid="{00000000-0005-0000-0000-0000A53A0000}"/>
    <cellStyle name="Entrada 2 2 2 7 2" xfId="11525" xr:uid="{00000000-0005-0000-0000-0000A63A0000}"/>
    <cellStyle name="Entrada 2 2 2 7 2 2" xfId="33827" xr:uid="{00000000-0005-0000-0000-0000A73A0000}"/>
    <cellStyle name="Entrada 2 2 2 7 2 3" xfId="38374" xr:uid="{00000000-0005-0000-0000-0000A83A0000}"/>
    <cellStyle name="Entrada 2 2 2 7 2 4" xfId="20597" xr:uid="{00000000-0005-0000-0000-0000A93A0000}"/>
    <cellStyle name="Entrada 2 2 2 7 3" xfId="25170" xr:uid="{00000000-0005-0000-0000-0000AA3A0000}"/>
    <cellStyle name="Entrada 2 2 2 7 4" xfId="29527" xr:uid="{00000000-0005-0000-0000-0000AB3A0000}"/>
    <cellStyle name="Entrada 2 2 2 7 5" xfId="16269" xr:uid="{00000000-0005-0000-0000-0000AC3A0000}"/>
    <cellStyle name="Entrada 2 2 2 8" xfId="2300" xr:uid="{00000000-0005-0000-0000-0000AD3A0000}"/>
    <cellStyle name="Entrada 2 2 2 8 2" xfId="11526" xr:uid="{00000000-0005-0000-0000-0000AE3A0000}"/>
    <cellStyle name="Entrada 2 2 2 8 2 2" xfId="33828" xr:uid="{00000000-0005-0000-0000-0000AF3A0000}"/>
    <cellStyle name="Entrada 2 2 2 8 2 3" xfId="38375" xr:uid="{00000000-0005-0000-0000-0000B03A0000}"/>
    <cellStyle name="Entrada 2 2 2 8 2 4" xfId="20598" xr:uid="{00000000-0005-0000-0000-0000B13A0000}"/>
    <cellStyle name="Entrada 2 2 2 8 3" xfId="25171" xr:uid="{00000000-0005-0000-0000-0000B23A0000}"/>
    <cellStyle name="Entrada 2 2 2 8 4" xfId="29526" xr:uid="{00000000-0005-0000-0000-0000B33A0000}"/>
    <cellStyle name="Entrada 2 2 2 8 5" xfId="16270" xr:uid="{00000000-0005-0000-0000-0000B43A0000}"/>
    <cellStyle name="Entrada 2 2 2 9" xfId="2301" xr:uid="{00000000-0005-0000-0000-0000B53A0000}"/>
    <cellStyle name="Entrada 2 2 2 9 2" xfId="11527" xr:uid="{00000000-0005-0000-0000-0000B63A0000}"/>
    <cellStyle name="Entrada 2 2 2 9 2 2" xfId="33829" xr:uid="{00000000-0005-0000-0000-0000B73A0000}"/>
    <cellStyle name="Entrada 2 2 2 9 2 3" xfId="38376" xr:uid="{00000000-0005-0000-0000-0000B83A0000}"/>
    <cellStyle name="Entrada 2 2 2 9 2 4" xfId="20599" xr:uid="{00000000-0005-0000-0000-0000B93A0000}"/>
    <cellStyle name="Entrada 2 2 2 9 3" xfId="25172" xr:uid="{00000000-0005-0000-0000-0000BA3A0000}"/>
    <cellStyle name="Entrada 2 2 2 9 4" xfId="29516" xr:uid="{00000000-0005-0000-0000-0000BB3A0000}"/>
    <cellStyle name="Entrada 2 2 2 9 5" xfId="16271" xr:uid="{00000000-0005-0000-0000-0000BC3A0000}"/>
    <cellStyle name="Entrada 2 2 20" xfId="2302" xr:uid="{00000000-0005-0000-0000-0000BD3A0000}"/>
    <cellStyle name="Entrada 2 2 20 2" xfId="11528" xr:uid="{00000000-0005-0000-0000-0000BE3A0000}"/>
    <cellStyle name="Entrada 2 2 20 2 2" xfId="33830" xr:uid="{00000000-0005-0000-0000-0000BF3A0000}"/>
    <cellStyle name="Entrada 2 2 20 2 3" xfId="38377" xr:uid="{00000000-0005-0000-0000-0000C03A0000}"/>
    <cellStyle name="Entrada 2 2 20 2 4" xfId="20600" xr:uid="{00000000-0005-0000-0000-0000C13A0000}"/>
    <cellStyle name="Entrada 2 2 20 3" xfId="25173" xr:uid="{00000000-0005-0000-0000-0000C23A0000}"/>
    <cellStyle name="Entrada 2 2 20 4" xfId="29524" xr:uid="{00000000-0005-0000-0000-0000C33A0000}"/>
    <cellStyle name="Entrada 2 2 20 5" xfId="16272" xr:uid="{00000000-0005-0000-0000-0000C43A0000}"/>
    <cellStyle name="Entrada 2 2 21" xfId="2303" xr:uid="{00000000-0005-0000-0000-0000C53A0000}"/>
    <cellStyle name="Entrada 2 2 21 2" xfId="11529" xr:uid="{00000000-0005-0000-0000-0000C63A0000}"/>
    <cellStyle name="Entrada 2 2 21 2 2" xfId="33831" xr:uid="{00000000-0005-0000-0000-0000C73A0000}"/>
    <cellStyle name="Entrada 2 2 21 2 3" xfId="38378" xr:uid="{00000000-0005-0000-0000-0000C83A0000}"/>
    <cellStyle name="Entrada 2 2 21 2 4" xfId="20601" xr:uid="{00000000-0005-0000-0000-0000C93A0000}"/>
    <cellStyle name="Entrada 2 2 21 3" xfId="25174" xr:uid="{00000000-0005-0000-0000-0000CA3A0000}"/>
    <cellStyle name="Entrada 2 2 21 4" xfId="29523" xr:uid="{00000000-0005-0000-0000-0000CB3A0000}"/>
    <cellStyle name="Entrada 2 2 21 5" xfId="16273" xr:uid="{00000000-0005-0000-0000-0000CC3A0000}"/>
    <cellStyle name="Entrada 2 2 22" xfId="2304" xr:uid="{00000000-0005-0000-0000-0000CD3A0000}"/>
    <cellStyle name="Entrada 2 2 22 2" xfId="11530" xr:uid="{00000000-0005-0000-0000-0000CE3A0000}"/>
    <cellStyle name="Entrada 2 2 22 2 2" xfId="33832" xr:uid="{00000000-0005-0000-0000-0000CF3A0000}"/>
    <cellStyle name="Entrada 2 2 22 2 3" xfId="38379" xr:uid="{00000000-0005-0000-0000-0000D03A0000}"/>
    <cellStyle name="Entrada 2 2 22 2 4" xfId="20602" xr:uid="{00000000-0005-0000-0000-0000D13A0000}"/>
    <cellStyle name="Entrada 2 2 22 3" xfId="25175" xr:uid="{00000000-0005-0000-0000-0000D23A0000}"/>
    <cellStyle name="Entrada 2 2 22 4" xfId="29522" xr:uid="{00000000-0005-0000-0000-0000D33A0000}"/>
    <cellStyle name="Entrada 2 2 22 5" xfId="16274" xr:uid="{00000000-0005-0000-0000-0000D43A0000}"/>
    <cellStyle name="Entrada 2 2 23" xfId="2305" xr:uid="{00000000-0005-0000-0000-0000D53A0000}"/>
    <cellStyle name="Entrada 2 2 23 2" xfId="11531" xr:uid="{00000000-0005-0000-0000-0000D63A0000}"/>
    <cellStyle name="Entrada 2 2 23 2 2" xfId="33833" xr:uid="{00000000-0005-0000-0000-0000D73A0000}"/>
    <cellStyle name="Entrada 2 2 23 2 3" xfId="38380" xr:uid="{00000000-0005-0000-0000-0000D83A0000}"/>
    <cellStyle name="Entrada 2 2 23 2 4" xfId="20603" xr:uid="{00000000-0005-0000-0000-0000D93A0000}"/>
    <cellStyle name="Entrada 2 2 23 3" xfId="25176" xr:uid="{00000000-0005-0000-0000-0000DA3A0000}"/>
    <cellStyle name="Entrada 2 2 23 4" xfId="29521" xr:uid="{00000000-0005-0000-0000-0000DB3A0000}"/>
    <cellStyle name="Entrada 2 2 23 5" xfId="16275" xr:uid="{00000000-0005-0000-0000-0000DC3A0000}"/>
    <cellStyle name="Entrada 2 2 24" xfId="2306" xr:uid="{00000000-0005-0000-0000-0000DD3A0000}"/>
    <cellStyle name="Entrada 2 2 24 2" xfId="11532" xr:uid="{00000000-0005-0000-0000-0000DE3A0000}"/>
    <cellStyle name="Entrada 2 2 24 2 2" xfId="33834" xr:uid="{00000000-0005-0000-0000-0000DF3A0000}"/>
    <cellStyle name="Entrada 2 2 24 2 3" xfId="38381" xr:uid="{00000000-0005-0000-0000-0000E03A0000}"/>
    <cellStyle name="Entrada 2 2 24 2 4" xfId="20604" xr:uid="{00000000-0005-0000-0000-0000E13A0000}"/>
    <cellStyle name="Entrada 2 2 24 3" xfId="25177" xr:uid="{00000000-0005-0000-0000-0000E23A0000}"/>
    <cellStyle name="Entrada 2 2 24 4" xfId="29520" xr:uid="{00000000-0005-0000-0000-0000E33A0000}"/>
    <cellStyle name="Entrada 2 2 24 5" xfId="16276" xr:uid="{00000000-0005-0000-0000-0000E43A0000}"/>
    <cellStyle name="Entrada 2 2 25" xfId="2307" xr:uid="{00000000-0005-0000-0000-0000E53A0000}"/>
    <cellStyle name="Entrada 2 2 25 2" xfId="11533" xr:uid="{00000000-0005-0000-0000-0000E63A0000}"/>
    <cellStyle name="Entrada 2 2 25 2 2" xfId="33835" xr:uid="{00000000-0005-0000-0000-0000E73A0000}"/>
    <cellStyle name="Entrada 2 2 25 2 3" xfId="38382" xr:uid="{00000000-0005-0000-0000-0000E83A0000}"/>
    <cellStyle name="Entrada 2 2 25 2 4" xfId="20605" xr:uid="{00000000-0005-0000-0000-0000E93A0000}"/>
    <cellStyle name="Entrada 2 2 25 3" xfId="25178" xr:uid="{00000000-0005-0000-0000-0000EA3A0000}"/>
    <cellStyle name="Entrada 2 2 25 4" xfId="29519" xr:uid="{00000000-0005-0000-0000-0000EB3A0000}"/>
    <cellStyle name="Entrada 2 2 25 5" xfId="16277" xr:uid="{00000000-0005-0000-0000-0000EC3A0000}"/>
    <cellStyle name="Entrada 2 2 26" xfId="2308" xr:uid="{00000000-0005-0000-0000-0000ED3A0000}"/>
    <cellStyle name="Entrada 2 2 26 2" xfId="11534" xr:uid="{00000000-0005-0000-0000-0000EE3A0000}"/>
    <cellStyle name="Entrada 2 2 26 2 2" xfId="33836" xr:uid="{00000000-0005-0000-0000-0000EF3A0000}"/>
    <cellStyle name="Entrada 2 2 26 2 3" xfId="38383" xr:uid="{00000000-0005-0000-0000-0000F03A0000}"/>
    <cellStyle name="Entrada 2 2 26 2 4" xfId="20606" xr:uid="{00000000-0005-0000-0000-0000F13A0000}"/>
    <cellStyle name="Entrada 2 2 26 3" xfId="25179" xr:uid="{00000000-0005-0000-0000-0000F23A0000}"/>
    <cellStyle name="Entrada 2 2 26 4" xfId="29518" xr:uid="{00000000-0005-0000-0000-0000F33A0000}"/>
    <cellStyle name="Entrada 2 2 26 5" xfId="16278" xr:uid="{00000000-0005-0000-0000-0000F43A0000}"/>
    <cellStyle name="Entrada 2 2 27" xfId="2309" xr:uid="{00000000-0005-0000-0000-0000F53A0000}"/>
    <cellStyle name="Entrada 2 2 27 2" xfId="11535" xr:uid="{00000000-0005-0000-0000-0000F63A0000}"/>
    <cellStyle name="Entrada 2 2 27 2 2" xfId="33837" xr:uid="{00000000-0005-0000-0000-0000F73A0000}"/>
    <cellStyle name="Entrada 2 2 27 2 3" xfId="38384" xr:uid="{00000000-0005-0000-0000-0000F83A0000}"/>
    <cellStyle name="Entrada 2 2 27 2 4" xfId="20607" xr:uid="{00000000-0005-0000-0000-0000F93A0000}"/>
    <cellStyle name="Entrada 2 2 27 3" xfId="25180" xr:uid="{00000000-0005-0000-0000-0000FA3A0000}"/>
    <cellStyle name="Entrada 2 2 27 4" xfId="29517" xr:uid="{00000000-0005-0000-0000-0000FB3A0000}"/>
    <cellStyle name="Entrada 2 2 27 5" xfId="16279" xr:uid="{00000000-0005-0000-0000-0000FC3A0000}"/>
    <cellStyle name="Entrada 2 2 28" xfId="2310" xr:uid="{00000000-0005-0000-0000-0000FD3A0000}"/>
    <cellStyle name="Entrada 2 2 28 2" xfId="11536" xr:uid="{00000000-0005-0000-0000-0000FE3A0000}"/>
    <cellStyle name="Entrada 2 2 28 2 2" xfId="33838" xr:uid="{00000000-0005-0000-0000-0000FF3A0000}"/>
    <cellStyle name="Entrada 2 2 28 2 3" xfId="38385" xr:uid="{00000000-0005-0000-0000-0000003B0000}"/>
    <cellStyle name="Entrada 2 2 28 2 4" xfId="20608" xr:uid="{00000000-0005-0000-0000-0000013B0000}"/>
    <cellStyle name="Entrada 2 2 28 3" xfId="25181" xr:uid="{00000000-0005-0000-0000-0000023B0000}"/>
    <cellStyle name="Entrada 2 2 28 4" xfId="29515" xr:uid="{00000000-0005-0000-0000-0000033B0000}"/>
    <cellStyle name="Entrada 2 2 28 5" xfId="16280" xr:uid="{00000000-0005-0000-0000-0000043B0000}"/>
    <cellStyle name="Entrada 2 2 29" xfId="2311" xr:uid="{00000000-0005-0000-0000-0000053B0000}"/>
    <cellStyle name="Entrada 2 2 29 2" xfId="11537" xr:uid="{00000000-0005-0000-0000-0000063B0000}"/>
    <cellStyle name="Entrada 2 2 29 2 2" xfId="33839" xr:uid="{00000000-0005-0000-0000-0000073B0000}"/>
    <cellStyle name="Entrada 2 2 29 2 3" xfId="38386" xr:uid="{00000000-0005-0000-0000-0000083B0000}"/>
    <cellStyle name="Entrada 2 2 29 2 4" xfId="20609" xr:uid="{00000000-0005-0000-0000-0000093B0000}"/>
    <cellStyle name="Entrada 2 2 29 3" xfId="25182" xr:uid="{00000000-0005-0000-0000-00000A3B0000}"/>
    <cellStyle name="Entrada 2 2 29 4" xfId="29514" xr:uid="{00000000-0005-0000-0000-00000B3B0000}"/>
    <cellStyle name="Entrada 2 2 29 5" xfId="16281" xr:uid="{00000000-0005-0000-0000-00000C3B0000}"/>
    <cellStyle name="Entrada 2 2 3" xfId="132" xr:uid="{00000000-0005-0000-0000-00000D3B0000}"/>
    <cellStyle name="Entrada 2 2 3 10" xfId="2313" xr:uid="{00000000-0005-0000-0000-00000E3B0000}"/>
    <cellStyle name="Entrada 2 2 3 10 2" xfId="11539" xr:uid="{00000000-0005-0000-0000-00000F3B0000}"/>
    <cellStyle name="Entrada 2 2 3 10 2 2" xfId="33841" xr:uid="{00000000-0005-0000-0000-0000103B0000}"/>
    <cellStyle name="Entrada 2 2 3 10 2 3" xfId="38388" xr:uid="{00000000-0005-0000-0000-0000113B0000}"/>
    <cellStyle name="Entrada 2 2 3 10 2 4" xfId="20611" xr:uid="{00000000-0005-0000-0000-0000123B0000}"/>
    <cellStyle name="Entrada 2 2 3 10 3" xfId="25184" xr:uid="{00000000-0005-0000-0000-0000133B0000}"/>
    <cellStyle name="Entrada 2 2 3 10 4" xfId="29512" xr:uid="{00000000-0005-0000-0000-0000143B0000}"/>
    <cellStyle name="Entrada 2 2 3 10 5" xfId="16283" xr:uid="{00000000-0005-0000-0000-0000153B0000}"/>
    <cellStyle name="Entrada 2 2 3 11" xfId="2314" xr:uid="{00000000-0005-0000-0000-0000163B0000}"/>
    <cellStyle name="Entrada 2 2 3 11 2" xfId="11540" xr:uid="{00000000-0005-0000-0000-0000173B0000}"/>
    <cellStyle name="Entrada 2 2 3 11 2 2" xfId="33842" xr:uid="{00000000-0005-0000-0000-0000183B0000}"/>
    <cellStyle name="Entrada 2 2 3 11 2 3" xfId="38389" xr:uid="{00000000-0005-0000-0000-0000193B0000}"/>
    <cellStyle name="Entrada 2 2 3 11 2 4" xfId="20612" xr:uid="{00000000-0005-0000-0000-00001A3B0000}"/>
    <cellStyle name="Entrada 2 2 3 11 3" xfId="25185" xr:uid="{00000000-0005-0000-0000-00001B3B0000}"/>
    <cellStyle name="Entrada 2 2 3 11 4" xfId="29511" xr:uid="{00000000-0005-0000-0000-00001C3B0000}"/>
    <cellStyle name="Entrada 2 2 3 11 5" xfId="16284" xr:uid="{00000000-0005-0000-0000-00001D3B0000}"/>
    <cellStyle name="Entrada 2 2 3 12" xfId="2315" xr:uid="{00000000-0005-0000-0000-00001E3B0000}"/>
    <cellStyle name="Entrada 2 2 3 12 2" xfId="11541" xr:uid="{00000000-0005-0000-0000-00001F3B0000}"/>
    <cellStyle name="Entrada 2 2 3 12 2 2" xfId="33843" xr:uid="{00000000-0005-0000-0000-0000203B0000}"/>
    <cellStyle name="Entrada 2 2 3 12 2 3" xfId="38390" xr:uid="{00000000-0005-0000-0000-0000213B0000}"/>
    <cellStyle name="Entrada 2 2 3 12 2 4" xfId="20613" xr:uid="{00000000-0005-0000-0000-0000223B0000}"/>
    <cellStyle name="Entrada 2 2 3 12 3" xfId="25186" xr:uid="{00000000-0005-0000-0000-0000233B0000}"/>
    <cellStyle name="Entrada 2 2 3 12 4" xfId="29510" xr:uid="{00000000-0005-0000-0000-0000243B0000}"/>
    <cellStyle name="Entrada 2 2 3 12 5" xfId="16285" xr:uid="{00000000-0005-0000-0000-0000253B0000}"/>
    <cellStyle name="Entrada 2 2 3 13" xfId="2316" xr:uid="{00000000-0005-0000-0000-0000263B0000}"/>
    <cellStyle name="Entrada 2 2 3 13 2" xfId="11542" xr:uid="{00000000-0005-0000-0000-0000273B0000}"/>
    <cellStyle name="Entrada 2 2 3 13 2 2" xfId="33844" xr:uid="{00000000-0005-0000-0000-0000283B0000}"/>
    <cellStyle name="Entrada 2 2 3 13 2 3" xfId="38391" xr:uid="{00000000-0005-0000-0000-0000293B0000}"/>
    <cellStyle name="Entrada 2 2 3 13 2 4" xfId="20614" xr:uid="{00000000-0005-0000-0000-00002A3B0000}"/>
    <cellStyle name="Entrada 2 2 3 13 3" xfId="25187" xr:uid="{00000000-0005-0000-0000-00002B3B0000}"/>
    <cellStyle name="Entrada 2 2 3 13 4" xfId="29509" xr:uid="{00000000-0005-0000-0000-00002C3B0000}"/>
    <cellStyle name="Entrada 2 2 3 13 5" xfId="16286" xr:uid="{00000000-0005-0000-0000-00002D3B0000}"/>
    <cellStyle name="Entrada 2 2 3 14" xfId="2317" xr:uid="{00000000-0005-0000-0000-00002E3B0000}"/>
    <cellStyle name="Entrada 2 2 3 14 2" xfId="11543" xr:uid="{00000000-0005-0000-0000-00002F3B0000}"/>
    <cellStyle name="Entrada 2 2 3 14 2 2" xfId="33845" xr:uid="{00000000-0005-0000-0000-0000303B0000}"/>
    <cellStyle name="Entrada 2 2 3 14 2 3" xfId="38392" xr:uid="{00000000-0005-0000-0000-0000313B0000}"/>
    <cellStyle name="Entrada 2 2 3 14 2 4" xfId="20615" xr:uid="{00000000-0005-0000-0000-0000323B0000}"/>
    <cellStyle name="Entrada 2 2 3 14 3" xfId="25188" xr:uid="{00000000-0005-0000-0000-0000333B0000}"/>
    <cellStyle name="Entrada 2 2 3 14 4" xfId="29508" xr:uid="{00000000-0005-0000-0000-0000343B0000}"/>
    <cellStyle name="Entrada 2 2 3 14 5" xfId="16287" xr:uid="{00000000-0005-0000-0000-0000353B0000}"/>
    <cellStyle name="Entrada 2 2 3 15" xfId="2318" xr:uid="{00000000-0005-0000-0000-0000363B0000}"/>
    <cellStyle name="Entrada 2 2 3 15 2" xfId="11544" xr:uid="{00000000-0005-0000-0000-0000373B0000}"/>
    <cellStyle name="Entrada 2 2 3 15 2 2" xfId="33846" xr:uid="{00000000-0005-0000-0000-0000383B0000}"/>
    <cellStyle name="Entrada 2 2 3 15 2 3" xfId="38393" xr:uid="{00000000-0005-0000-0000-0000393B0000}"/>
    <cellStyle name="Entrada 2 2 3 15 2 4" xfId="20616" xr:uid="{00000000-0005-0000-0000-00003A3B0000}"/>
    <cellStyle name="Entrada 2 2 3 15 3" xfId="25189" xr:uid="{00000000-0005-0000-0000-00003B3B0000}"/>
    <cellStyle name="Entrada 2 2 3 15 4" xfId="29507" xr:uid="{00000000-0005-0000-0000-00003C3B0000}"/>
    <cellStyle name="Entrada 2 2 3 15 5" xfId="16288" xr:uid="{00000000-0005-0000-0000-00003D3B0000}"/>
    <cellStyle name="Entrada 2 2 3 16" xfId="2319" xr:uid="{00000000-0005-0000-0000-00003E3B0000}"/>
    <cellStyle name="Entrada 2 2 3 16 2" xfId="11545" xr:uid="{00000000-0005-0000-0000-00003F3B0000}"/>
    <cellStyle name="Entrada 2 2 3 16 2 2" xfId="33847" xr:uid="{00000000-0005-0000-0000-0000403B0000}"/>
    <cellStyle name="Entrada 2 2 3 16 2 3" xfId="38394" xr:uid="{00000000-0005-0000-0000-0000413B0000}"/>
    <cellStyle name="Entrada 2 2 3 16 2 4" xfId="20617" xr:uid="{00000000-0005-0000-0000-0000423B0000}"/>
    <cellStyle name="Entrada 2 2 3 16 3" xfId="25190" xr:uid="{00000000-0005-0000-0000-0000433B0000}"/>
    <cellStyle name="Entrada 2 2 3 16 4" xfId="29506" xr:uid="{00000000-0005-0000-0000-0000443B0000}"/>
    <cellStyle name="Entrada 2 2 3 16 5" xfId="16289" xr:uid="{00000000-0005-0000-0000-0000453B0000}"/>
    <cellStyle name="Entrada 2 2 3 17" xfId="2320" xr:uid="{00000000-0005-0000-0000-0000463B0000}"/>
    <cellStyle name="Entrada 2 2 3 17 2" xfId="11546" xr:uid="{00000000-0005-0000-0000-0000473B0000}"/>
    <cellStyle name="Entrada 2 2 3 17 2 2" xfId="33848" xr:uid="{00000000-0005-0000-0000-0000483B0000}"/>
    <cellStyle name="Entrada 2 2 3 17 2 3" xfId="38395" xr:uid="{00000000-0005-0000-0000-0000493B0000}"/>
    <cellStyle name="Entrada 2 2 3 17 2 4" xfId="20618" xr:uid="{00000000-0005-0000-0000-00004A3B0000}"/>
    <cellStyle name="Entrada 2 2 3 17 3" xfId="25191" xr:uid="{00000000-0005-0000-0000-00004B3B0000}"/>
    <cellStyle name="Entrada 2 2 3 17 4" xfId="29505" xr:uid="{00000000-0005-0000-0000-00004C3B0000}"/>
    <cellStyle name="Entrada 2 2 3 17 5" xfId="16290" xr:uid="{00000000-0005-0000-0000-00004D3B0000}"/>
    <cellStyle name="Entrada 2 2 3 18" xfId="2321" xr:uid="{00000000-0005-0000-0000-00004E3B0000}"/>
    <cellStyle name="Entrada 2 2 3 18 2" xfId="11547" xr:uid="{00000000-0005-0000-0000-00004F3B0000}"/>
    <cellStyle name="Entrada 2 2 3 18 2 2" xfId="33849" xr:uid="{00000000-0005-0000-0000-0000503B0000}"/>
    <cellStyle name="Entrada 2 2 3 18 2 3" xfId="38396" xr:uid="{00000000-0005-0000-0000-0000513B0000}"/>
    <cellStyle name="Entrada 2 2 3 18 2 4" xfId="20619" xr:uid="{00000000-0005-0000-0000-0000523B0000}"/>
    <cellStyle name="Entrada 2 2 3 18 3" xfId="25192" xr:uid="{00000000-0005-0000-0000-0000533B0000}"/>
    <cellStyle name="Entrada 2 2 3 18 4" xfId="29504" xr:uid="{00000000-0005-0000-0000-0000543B0000}"/>
    <cellStyle name="Entrada 2 2 3 18 5" xfId="16291" xr:uid="{00000000-0005-0000-0000-0000553B0000}"/>
    <cellStyle name="Entrada 2 2 3 19" xfId="2322" xr:uid="{00000000-0005-0000-0000-0000563B0000}"/>
    <cellStyle name="Entrada 2 2 3 19 2" xfId="11548" xr:uid="{00000000-0005-0000-0000-0000573B0000}"/>
    <cellStyle name="Entrada 2 2 3 19 2 2" xfId="33850" xr:uid="{00000000-0005-0000-0000-0000583B0000}"/>
    <cellStyle name="Entrada 2 2 3 19 2 3" xfId="38397" xr:uid="{00000000-0005-0000-0000-0000593B0000}"/>
    <cellStyle name="Entrada 2 2 3 19 2 4" xfId="20620" xr:uid="{00000000-0005-0000-0000-00005A3B0000}"/>
    <cellStyle name="Entrada 2 2 3 19 3" xfId="25193" xr:uid="{00000000-0005-0000-0000-00005B3B0000}"/>
    <cellStyle name="Entrada 2 2 3 19 4" xfId="29503" xr:uid="{00000000-0005-0000-0000-00005C3B0000}"/>
    <cellStyle name="Entrada 2 2 3 19 5" xfId="16292" xr:uid="{00000000-0005-0000-0000-00005D3B0000}"/>
    <cellStyle name="Entrada 2 2 3 2" xfId="178" xr:uid="{00000000-0005-0000-0000-00005E3B0000}"/>
    <cellStyle name="Entrada 2 2 3 2 10" xfId="2324" xr:uid="{00000000-0005-0000-0000-00005F3B0000}"/>
    <cellStyle name="Entrada 2 2 3 2 10 2" xfId="11550" xr:uid="{00000000-0005-0000-0000-0000603B0000}"/>
    <cellStyle name="Entrada 2 2 3 2 10 2 2" xfId="33852" xr:uid="{00000000-0005-0000-0000-0000613B0000}"/>
    <cellStyle name="Entrada 2 2 3 2 10 2 3" xfId="38399" xr:uid="{00000000-0005-0000-0000-0000623B0000}"/>
    <cellStyle name="Entrada 2 2 3 2 10 2 4" xfId="20622" xr:uid="{00000000-0005-0000-0000-0000633B0000}"/>
    <cellStyle name="Entrada 2 2 3 2 10 3" xfId="25195" xr:uid="{00000000-0005-0000-0000-0000643B0000}"/>
    <cellStyle name="Entrada 2 2 3 2 10 4" xfId="29502" xr:uid="{00000000-0005-0000-0000-0000653B0000}"/>
    <cellStyle name="Entrada 2 2 3 2 10 5" xfId="16294" xr:uid="{00000000-0005-0000-0000-0000663B0000}"/>
    <cellStyle name="Entrada 2 2 3 2 11" xfId="2325" xr:uid="{00000000-0005-0000-0000-0000673B0000}"/>
    <cellStyle name="Entrada 2 2 3 2 11 2" xfId="11551" xr:uid="{00000000-0005-0000-0000-0000683B0000}"/>
    <cellStyle name="Entrada 2 2 3 2 11 2 2" xfId="33853" xr:uid="{00000000-0005-0000-0000-0000693B0000}"/>
    <cellStyle name="Entrada 2 2 3 2 11 2 3" xfId="38400" xr:uid="{00000000-0005-0000-0000-00006A3B0000}"/>
    <cellStyle name="Entrada 2 2 3 2 11 2 4" xfId="20623" xr:uid="{00000000-0005-0000-0000-00006B3B0000}"/>
    <cellStyle name="Entrada 2 2 3 2 11 3" xfId="25196" xr:uid="{00000000-0005-0000-0000-00006C3B0000}"/>
    <cellStyle name="Entrada 2 2 3 2 11 4" xfId="29501" xr:uid="{00000000-0005-0000-0000-00006D3B0000}"/>
    <cellStyle name="Entrada 2 2 3 2 11 5" xfId="16295" xr:uid="{00000000-0005-0000-0000-00006E3B0000}"/>
    <cellStyle name="Entrada 2 2 3 2 12" xfId="2326" xr:uid="{00000000-0005-0000-0000-00006F3B0000}"/>
    <cellStyle name="Entrada 2 2 3 2 12 2" xfId="11552" xr:uid="{00000000-0005-0000-0000-0000703B0000}"/>
    <cellStyle name="Entrada 2 2 3 2 12 2 2" xfId="33854" xr:uid="{00000000-0005-0000-0000-0000713B0000}"/>
    <cellStyle name="Entrada 2 2 3 2 12 2 3" xfId="38401" xr:uid="{00000000-0005-0000-0000-0000723B0000}"/>
    <cellStyle name="Entrada 2 2 3 2 12 2 4" xfId="20624" xr:uid="{00000000-0005-0000-0000-0000733B0000}"/>
    <cellStyle name="Entrada 2 2 3 2 12 3" xfId="25197" xr:uid="{00000000-0005-0000-0000-0000743B0000}"/>
    <cellStyle name="Entrada 2 2 3 2 12 4" xfId="29500" xr:uid="{00000000-0005-0000-0000-0000753B0000}"/>
    <cellStyle name="Entrada 2 2 3 2 12 5" xfId="16296" xr:uid="{00000000-0005-0000-0000-0000763B0000}"/>
    <cellStyle name="Entrada 2 2 3 2 13" xfId="2327" xr:uid="{00000000-0005-0000-0000-0000773B0000}"/>
    <cellStyle name="Entrada 2 2 3 2 13 2" xfId="11553" xr:uid="{00000000-0005-0000-0000-0000783B0000}"/>
    <cellStyle name="Entrada 2 2 3 2 13 2 2" xfId="33855" xr:uid="{00000000-0005-0000-0000-0000793B0000}"/>
    <cellStyle name="Entrada 2 2 3 2 13 2 3" xfId="38402" xr:uid="{00000000-0005-0000-0000-00007A3B0000}"/>
    <cellStyle name="Entrada 2 2 3 2 13 2 4" xfId="20625" xr:uid="{00000000-0005-0000-0000-00007B3B0000}"/>
    <cellStyle name="Entrada 2 2 3 2 13 3" xfId="25198" xr:uid="{00000000-0005-0000-0000-00007C3B0000}"/>
    <cellStyle name="Entrada 2 2 3 2 13 4" xfId="29499" xr:uid="{00000000-0005-0000-0000-00007D3B0000}"/>
    <cellStyle name="Entrada 2 2 3 2 13 5" xfId="16297" xr:uid="{00000000-0005-0000-0000-00007E3B0000}"/>
    <cellStyle name="Entrada 2 2 3 2 14" xfId="2328" xr:uid="{00000000-0005-0000-0000-00007F3B0000}"/>
    <cellStyle name="Entrada 2 2 3 2 14 2" xfId="11554" xr:uid="{00000000-0005-0000-0000-0000803B0000}"/>
    <cellStyle name="Entrada 2 2 3 2 14 2 2" xfId="33856" xr:uid="{00000000-0005-0000-0000-0000813B0000}"/>
    <cellStyle name="Entrada 2 2 3 2 14 2 3" xfId="38403" xr:uid="{00000000-0005-0000-0000-0000823B0000}"/>
    <cellStyle name="Entrada 2 2 3 2 14 2 4" xfId="20626" xr:uid="{00000000-0005-0000-0000-0000833B0000}"/>
    <cellStyle name="Entrada 2 2 3 2 14 3" xfId="25199" xr:uid="{00000000-0005-0000-0000-0000843B0000}"/>
    <cellStyle name="Entrada 2 2 3 2 14 4" xfId="29498" xr:uid="{00000000-0005-0000-0000-0000853B0000}"/>
    <cellStyle name="Entrada 2 2 3 2 14 5" xfId="16298" xr:uid="{00000000-0005-0000-0000-0000863B0000}"/>
    <cellStyle name="Entrada 2 2 3 2 15" xfId="2329" xr:uid="{00000000-0005-0000-0000-0000873B0000}"/>
    <cellStyle name="Entrada 2 2 3 2 15 2" xfId="11555" xr:uid="{00000000-0005-0000-0000-0000883B0000}"/>
    <cellStyle name="Entrada 2 2 3 2 15 2 2" xfId="33857" xr:uid="{00000000-0005-0000-0000-0000893B0000}"/>
    <cellStyle name="Entrada 2 2 3 2 15 2 3" xfId="38404" xr:uid="{00000000-0005-0000-0000-00008A3B0000}"/>
    <cellStyle name="Entrada 2 2 3 2 15 2 4" xfId="20627" xr:uid="{00000000-0005-0000-0000-00008B3B0000}"/>
    <cellStyle name="Entrada 2 2 3 2 15 3" xfId="25200" xr:uid="{00000000-0005-0000-0000-00008C3B0000}"/>
    <cellStyle name="Entrada 2 2 3 2 15 4" xfId="29497" xr:uid="{00000000-0005-0000-0000-00008D3B0000}"/>
    <cellStyle name="Entrada 2 2 3 2 15 5" xfId="16299" xr:uid="{00000000-0005-0000-0000-00008E3B0000}"/>
    <cellStyle name="Entrada 2 2 3 2 16" xfId="2330" xr:uid="{00000000-0005-0000-0000-00008F3B0000}"/>
    <cellStyle name="Entrada 2 2 3 2 16 2" xfId="11556" xr:uid="{00000000-0005-0000-0000-0000903B0000}"/>
    <cellStyle name="Entrada 2 2 3 2 16 2 2" xfId="33858" xr:uid="{00000000-0005-0000-0000-0000913B0000}"/>
    <cellStyle name="Entrada 2 2 3 2 16 2 3" xfId="38405" xr:uid="{00000000-0005-0000-0000-0000923B0000}"/>
    <cellStyle name="Entrada 2 2 3 2 16 2 4" xfId="20628" xr:uid="{00000000-0005-0000-0000-0000933B0000}"/>
    <cellStyle name="Entrada 2 2 3 2 16 3" xfId="25201" xr:uid="{00000000-0005-0000-0000-0000943B0000}"/>
    <cellStyle name="Entrada 2 2 3 2 16 4" xfId="29496" xr:uid="{00000000-0005-0000-0000-0000953B0000}"/>
    <cellStyle name="Entrada 2 2 3 2 16 5" xfId="16300" xr:uid="{00000000-0005-0000-0000-0000963B0000}"/>
    <cellStyle name="Entrada 2 2 3 2 17" xfId="2331" xr:uid="{00000000-0005-0000-0000-0000973B0000}"/>
    <cellStyle name="Entrada 2 2 3 2 17 2" xfId="11557" xr:uid="{00000000-0005-0000-0000-0000983B0000}"/>
    <cellStyle name="Entrada 2 2 3 2 17 2 2" xfId="33859" xr:uid="{00000000-0005-0000-0000-0000993B0000}"/>
    <cellStyle name="Entrada 2 2 3 2 17 2 3" xfId="38406" xr:uid="{00000000-0005-0000-0000-00009A3B0000}"/>
    <cellStyle name="Entrada 2 2 3 2 17 2 4" xfId="20629" xr:uid="{00000000-0005-0000-0000-00009B3B0000}"/>
    <cellStyle name="Entrada 2 2 3 2 17 3" xfId="25202" xr:uid="{00000000-0005-0000-0000-00009C3B0000}"/>
    <cellStyle name="Entrada 2 2 3 2 17 4" xfId="29495" xr:uid="{00000000-0005-0000-0000-00009D3B0000}"/>
    <cellStyle name="Entrada 2 2 3 2 17 5" xfId="16301" xr:uid="{00000000-0005-0000-0000-00009E3B0000}"/>
    <cellStyle name="Entrada 2 2 3 2 18" xfId="2332" xr:uid="{00000000-0005-0000-0000-00009F3B0000}"/>
    <cellStyle name="Entrada 2 2 3 2 18 2" xfId="11558" xr:uid="{00000000-0005-0000-0000-0000A03B0000}"/>
    <cellStyle name="Entrada 2 2 3 2 18 2 2" xfId="33860" xr:uid="{00000000-0005-0000-0000-0000A13B0000}"/>
    <cellStyle name="Entrada 2 2 3 2 18 2 3" xfId="38407" xr:uid="{00000000-0005-0000-0000-0000A23B0000}"/>
    <cellStyle name="Entrada 2 2 3 2 18 2 4" xfId="20630" xr:uid="{00000000-0005-0000-0000-0000A33B0000}"/>
    <cellStyle name="Entrada 2 2 3 2 18 3" xfId="25203" xr:uid="{00000000-0005-0000-0000-0000A43B0000}"/>
    <cellStyle name="Entrada 2 2 3 2 18 4" xfId="29494" xr:uid="{00000000-0005-0000-0000-0000A53B0000}"/>
    <cellStyle name="Entrada 2 2 3 2 18 5" xfId="16302" xr:uid="{00000000-0005-0000-0000-0000A63B0000}"/>
    <cellStyle name="Entrada 2 2 3 2 19" xfId="2333" xr:uid="{00000000-0005-0000-0000-0000A73B0000}"/>
    <cellStyle name="Entrada 2 2 3 2 19 2" xfId="11559" xr:uid="{00000000-0005-0000-0000-0000A83B0000}"/>
    <cellStyle name="Entrada 2 2 3 2 19 2 2" xfId="33861" xr:uid="{00000000-0005-0000-0000-0000A93B0000}"/>
    <cellStyle name="Entrada 2 2 3 2 19 2 3" xfId="38408" xr:uid="{00000000-0005-0000-0000-0000AA3B0000}"/>
    <cellStyle name="Entrada 2 2 3 2 19 2 4" xfId="20631" xr:uid="{00000000-0005-0000-0000-0000AB3B0000}"/>
    <cellStyle name="Entrada 2 2 3 2 19 3" xfId="25204" xr:uid="{00000000-0005-0000-0000-0000AC3B0000}"/>
    <cellStyle name="Entrada 2 2 3 2 19 4" xfId="29493" xr:uid="{00000000-0005-0000-0000-0000AD3B0000}"/>
    <cellStyle name="Entrada 2 2 3 2 19 5" xfId="16303" xr:uid="{00000000-0005-0000-0000-0000AE3B0000}"/>
    <cellStyle name="Entrada 2 2 3 2 2" xfId="2334" xr:uid="{00000000-0005-0000-0000-0000AF3B0000}"/>
    <cellStyle name="Entrada 2 2 3 2 2 2" xfId="11560" xr:uid="{00000000-0005-0000-0000-0000B03B0000}"/>
    <cellStyle name="Entrada 2 2 3 2 2 2 2" xfId="33862" xr:uid="{00000000-0005-0000-0000-0000B13B0000}"/>
    <cellStyle name="Entrada 2 2 3 2 2 2 3" xfId="38409" xr:uid="{00000000-0005-0000-0000-0000B23B0000}"/>
    <cellStyle name="Entrada 2 2 3 2 2 2 4" xfId="20632" xr:uid="{00000000-0005-0000-0000-0000B33B0000}"/>
    <cellStyle name="Entrada 2 2 3 2 2 3" xfId="25205" xr:uid="{00000000-0005-0000-0000-0000B43B0000}"/>
    <cellStyle name="Entrada 2 2 3 2 2 4" xfId="29492" xr:uid="{00000000-0005-0000-0000-0000B53B0000}"/>
    <cellStyle name="Entrada 2 2 3 2 2 5" xfId="16304" xr:uid="{00000000-0005-0000-0000-0000B63B0000}"/>
    <cellStyle name="Entrada 2 2 3 2 20" xfId="2335" xr:uid="{00000000-0005-0000-0000-0000B73B0000}"/>
    <cellStyle name="Entrada 2 2 3 2 20 2" xfId="11561" xr:uid="{00000000-0005-0000-0000-0000B83B0000}"/>
    <cellStyle name="Entrada 2 2 3 2 20 2 2" xfId="33863" xr:uid="{00000000-0005-0000-0000-0000B93B0000}"/>
    <cellStyle name="Entrada 2 2 3 2 20 2 3" xfId="38410" xr:uid="{00000000-0005-0000-0000-0000BA3B0000}"/>
    <cellStyle name="Entrada 2 2 3 2 20 2 4" xfId="20633" xr:uid="{00000000-0005-0000-0000-0000BB3B0000}"/>
    <cellStyle name="Entrada 2 2 3 2 20 3" xfId="25206" xr:uid="{00000000-0005-0000-0000-0000BC3B0000}"/>
    <cellStyle name="Entrada 2 2 3 2 20 4" xfId="29491" xr:uid="{00000000-0005-0000-0000-0000BD3B0000}"/>
    <cellStyle name="Entrada 2 2 3 2 20 5" xfId="16305" xr:uid="{00000000-0005-0000-0000-0000BE3B0000}"/>
    <cellStyle name="Entrada 2 2 3 2 21" xfId="2336" xr:uid="{00000000-0005-0000-0000-0000BF3B0000}"/>
    <cellStyle name="Entrada 2 2 3 2 21 2" xfId="11562" xr:uid="{00000000-0005-0000-0000-0000C03B0000}"/>
    <cellStyle name="Entrada 2 2 3 2 21 2 2" xfId="33864" xr:uid="{00000000-0005-0000-0000-0000C13B0000}"/>
    <cellStyle name="Entrada 2 2 3 2 21 2 3" xfId="38411" xr:uid="{00000000-0005-0000-0000-0000C23B0000}"/>
    <cellStyle name="Entrada 2 2 3 2 21 2 4" xfId="20634" xr:uid="{00000000-0005-0000-0000-0000C33B0000}"/>
    <cellStyle name="Entrada 2 2 3 2 21 3" xfId="25207" xr:uid="{00000000-0005-0000-0000-0000C43B0000}"/>
    <cellStyle name="Entrada 2 2 3 2 21 4" xfId="29490" xr:uid="{00000000-0005-0000-0000-0000C53B0000}"/>
    <cellStyle name="Entrada 2 2 3 2 21 5" xfId="16306" xr:uid="{00000000-0005-0000-0000-0000C63B0000}"/>
    <cellStyle name="Entrada 2 2 3 2 22" xfId="2337" xr:uid="{00000000-0005-0000-0000-0000C73B0000}"/>
    <cellStyle name="Entrada 2 2 3 2 22 2" xfId="11563" xr:uid="{00000000-0005-0000-0000-0000C83B0000}"/>
    <cellStyle name="Entrada 2 2 3 2 22 2 2" xfId="33865" xr:uid="{00000000-0005-0000-0000-0000C93B0000}"/>
    <cellStyle name="Entrada 2 2 3 2 22 2 3" xfId="38412" xr:uid="{00000000-0005-0000-0000-0000CA3B0000}"/>
    <cellStyle name="Entrada 2 2 3 2 22 2 4" xfId="20635" xr:uid="{00000000-0005-0000-0000-0000CB3B0000}"/>
    <cellStyle name="Entrada 2 2 3 2 22 3" xfId="25208" xr:uid="{00000000-0005-0000-0000-0000CC3B0000}"/>
    <cellStyle name="Entrada 2 2 3 2 22 4" xfId="29489" xr:uid="{00000000-0005-0000-0000-0000CD3B0000}"/>
    <cellStyle name="Entrada 2 2 3 2 22 5" xfId="16307" xr:uid="{00000000-0005-0000-0000-0000CE3B0000}"/>
    <cellStyle name="Entrada 2 2 3 2 23" xfId="2338" xr:uid="{00000000-0005-0000-0000-0000CF3B0000}"/>
    <cellStyle name="Entrada 2 2 3 2 23 2" xfId="11564" xr:uid="{00000000-0005-0000-0000-0000D03B0000}"/>
    <cellStyle name="Entrada 2 2 3 2 23 2 2" xfId="33866" xr:uid="{00000000-0005-0000-0000-0000D13B0000}"/>
    <cellStyle name="Entrada 2 2 3 2 23 2 3" xfId="38413" xr:uid="{00000000-0005-0000-0000-0000D23B0000}"/>
    <cellStyle name="Entrada 2 2 3 2 23 2 4" xfId="20636" xr:uid="{00000000-0005-0000-0000-0000D33B0000}"/>
    <cellStyle name="Entrada 2 2 3 2 23 3" xfId="25209" xr:uid="{00000000-0005-0000-0000-0000D43B0000}"/>
    <cellStyle name="Entrada 2 2 3 2 23 4" xfId="29488" xr:uid="{00000000-0005-0000-0000-0000D53B0000}"/>
    <cellStyle name="Entrada 2 2 3 2 23 5" xfId="16308" xr:uid="{00000000-0005-0000-0000-0000D63B0000}"/>
    <cellStyle name="Entrada 2 2 3 2 24" xfId="2339" xr:uid="{00000000-0005-0000-0000-0000D73B0000}"/>
    <cellStyle name="Entrada 2 2 3 2 24 2" xfId="11565" xr:uid="{00000000-0005-0000-0000-0000D83B0000}"/>
    <cellStyle name="Entrada 2 2 3 2 24 2 2" xfId="33867" xr:uid="{00000000-0005-0000-0000-0000D93B0000}"/>
    <cellStyle name="Entrada 2 2 3 2 24 2 3" xfId="38414" xr:uid="{00000000-0005-0000-0000-0000DA3B0000}"/>
    <cellStyle name="Entrada 2 2 3 2 24 2 4" xfId="20637" xr:uid="{00000000-0005-0000-0000-0000DB3B0000}"/>
    <cellStyle name="Entrada 2 2 3 2 24 3" xfId="25210" xr:uid="{00000000-0005-0000-0000-0000DC3B0000}"/>
    <cellStyle name="Entrada 2 2 3 2 24 4" xfId="29487" xr:uid="{00000000-0005-0000-0000-0000DD3B0000}"/>
    <cellStyle name="Entrada 2 2 3 2 24 5" xfId="16309" xr:uid="{00000000-0005-0000-0000-0000DE3B0000}"/>
    <cellStyle name="Entrada 2 2 3 2 25" xfId="2340" xr:uid="{00000000-0005-0000-0000-0000DF3B0000}"/>
    <cellStyle name="Entrada 2 2 3 2 25 2" xfId="11566" xr:uid="{00000000-0005-0000-0000-0000E03B0000}"/>
    <cellStyle name="Entrada 2 2 3 2 25 2 2" xfId="33868" xr:uid="{00000000-0005-0000-0000-0000E13B0000}"/>
    <cellStyle name="Entrada 2 2 3 2 25 2 3" xfId="38415" xr:uid="{00000000-0005-0000-0000-0000E23B0000}"/>
    <cellStyle name="Entrada 2 2 3 2 25 2 4" xfId="20638" xr:uid="{00000000-0005-0000-0000-0000E33B0000}"/>
    <cellStyle name="Entrada 2 2 3 2 25 3" xfId="25211" xr:uid="{00000000-0005-0000-0000-0000E43B0000}"/>
    <cellStyle name="Entrada 2 2 3 2 25 4" xfId="29486" xr:uid="{00000000-0005-0000-0000-0000E53B0000}"/>
    <cellStyle name="Entrada 2 2 3 2 25 5" xfId="16310" xr:uid="{00000000-0005-0000-0000-0000E63B0000}"/>
    <cellStyle name="Entrada 2 2 3 2 26" xfId="2341" xr:uid="{00000000-0005-0000-0000-0000E73B0000}"/>
    <cellStyle name="Entrada 2 2 3 2 26 2" xfId="11567" xr:uid="{00000000-0005-0000-0000-0000E83B0000}"/>
    <cellStyle name="Entrada 2 2 3 2 26 2 2" xfId="33869" xr:uid="{00000000-0005-0000-0000-0000E93B0000}"/>
    <cellStyle name="Entrada 2 2 3 2 26 2 3" xfId="38416" xr:uid="{00000000-0005-0000-0000-0000EA3B0000}"/>
    <cellStyle name="Entrada 2 2 3 2 26 2 4" xfId="20639" xr:uid="{00000000-0005-0000-0000-0000EB3B0000}"/>
    <cellStyle name="Entrada 2 2 3 2 26 3" xfId="25212" xr:uid="{00000000-0005-0000-0000-0000EC3B0000}"/>
    <cellStyle name="Entrada 2 2 3 2 26 4" xfId="29485" xr:uid="{00000000-0005-0000-0000-0000ED3B0000}"/>
    <cellStyle name="Entrada 2 2 3 2 26 5" xfId="16311" xr:uid="{00000000-0005-0000-0000-0000EE3B0000}"/>
    <cellStyle name="Entrada 2 2 3 2 27" xfId="2342" xr:uid="{00000000-0005-0000-0000-0000EF3B0000}"/>
    <cellStyle name="Entrada 2 2 3 2 27 2" xfId="11568" xr:uid="{00000000-0005-0000-0000-0000F03B0000}"/>
    <cellStyle name="Entrada 2 2 3 2 27 2 2" xfId="33870" xr:uid="{00000000-0005-0000-0000-0000F13B0000}"/>
    <cellStyle name="Entrada 2 2 3 2 27 2 3" xfId="38417" xr:uid="{00000000-0005-0000-0000-0000F23B0000}"/>
    <cellStyle name="Entrada 2 2 3 2 27 2 4" xfId="20640" xr:uid="{00000000-0005-0000-0000-0000F33B0000}"/>
    <cellStyle name="Entrada 2 2 3 2 27 3" xfId="25213" xr:uid="{00000000-0005-0000-0000-0000F43B0000}"/>
    <cellStyle name="Entrada 2 2 3 2 27 4" xfId="29484" xr:uid="{00000000-0005-0000-0000-0000F53B0000}"/>
    <cellStyle name="Entrada 2 2 3 2 27 5" xfId="16312" xr:uid="{00000000-0005-0000-0000-0000F63B0000}"/>
    <cellStyle name="Entrada 2 2 3 2 28" xfId="2343" xr:uid="{00000000-0005-0000-0000-0000F73B0000}"/>
    <cellStyle name="Entrada 2 2 3 2 28 2" xfId="11569" xr:uid="{00000000-0005-0000-0000-0000F83B0000}"/>
    <cellStyle name="Entrada 2 2 3 2 28 2 2" xfId="33871" xr:uid="{00000000-0005-0000-0000-0000F93B0000}"/>
    <cellStyle name="Entrada 2 2 3 2 28 2 3" xfId="38418" xr:uid="{00000000-0005-0000-0000-0000FA3B0000}"/>
    <cellStyle name="Entrada 2 2 3 2 28 2 4" xfId="20641" xr:uid="{00000000-0005-0000-0000-0000FB3B0000}"/>
    <cellStyle name="Entrada 2 2 3 2 28 3" xfId="25214" xr:uid="{00000000-0005-0000-0000-0000FC3B0000}"/>
    <cellStyle name="Entrada 2 2 3 2 28 4" xfId="29483" xr:uid="{00000000-0005-0000-0000-0000FD3B0000}"/>
    <cellStyle name="Entrada 2 2 3 2 28 5" xfId="16313" xr:uid="{00000000-0005-0000-0000-0000FE3B0000}"/>
    <cellStyle name="Entrada 2 2 3 2 29" xfId="2344" xr:uid="{00000000-0005-0000-0000-0000FF3B0000}"/>
    <cellStyle name="Entrada 2 2 3 2 29 2" xfId="11570" xr:uid="{00000000-0005-0000-0000-0000003C0000}"/>
    <cellStyle name="Entrada 2 2 3 2 29 2 2" xfId="33872" xr:uid="{00000000-0005-0000-0000-0000013C0000}"/>
    <cellStyle name="Entrada 2 2 3 2 29 2 3" xfId="38419" xr:uid="{00000000-0005-0000-0000-0000023C0000}"/>
    <cellStyle name="Entrada 2 2 3 2 29 2 4" xfId="20642" xr:uid="{00000000-0005-0000-0000-0000033C0000}"/>
    <cellStyle name="Entrada 2 2 3 2 29 3" xfId="25215" xr:uid="{00000000-0005-0000-0000-0000043C0000}"/>
    <cellStyle name="Entrada 2 2 3 2 29 4" xfId="29482" xr:uid="{00000000-0005-0000-0000-0000053C0000}"/>
    <cellStyle name="Entrada 2 2 3 2 29 5" xfId="16314" xr:uid="{00000000-0005-0000-0000-0000063C0000}"/>
    <cellStyle name="Entrada 2 2 3 2 3" xfId="2345" xr:uid="{00000000-0005-0000-0000-0000073C0000}"/>
    <cellStyle name="Entrada 2 2 3 2 3 2" xfId="11571" xr:uid="{00000000-0005-0000-0000-0000083C0000}"/>
    <cellStyle name="Entrada 2 2 3 2 3 2 2" xfId="33873" xr:uid="{00000000-0005-0000-0000-0000093C0000}"/>
    <cellStyle name="Entrada 2 2 3 2 3 2 3" xfId="38420" xr:uid="{00000000-0005-0000-0000-00000A3C0000}"/>
    <cellStyle name="Entrada 2 2 3 2 3 2 4" xfId="20643" xr:uid="{00000000-0005-0000-0000-00000B3C0000}"/>
    <cellStyle name="Entrada 2 2 3 2 3 3" xfId="25216" xr:uid="{00000000-0005-0000-0000-00000C3C0000}"/>
    <cellStyle name="Entrada 2 2 3 2 3 4" xfId="29481" xr:uid="{00000000-0005-0000-0000-00000D3C0000}"/>
    <cellStyle name="Entrada 2 2 3 2 3 5" xfId="16315" xr:uid="{00000000-0005-0000-0000-00000E3C0000}"/>
    <cellStyle name="Entrada 2 2 3 2 30" xfId="2346" xr:uid="{00000000-0005-0000-0000-00000F3C0000}"/>
    <cellStyle name="Entrada 2 2 3 2 30 2" xfId="11572" xr:uid="{00000000-0005-0000-0000-0000103C0000}"/>
    <cellStyle name="Entrada 2 2 3 2 30 2 2" xfId="33874" xr:uid="{00000000-0005-0000-0000-0000113C0000}"/>
    <cellStyle name="Entrada 2 2 3 2 30 2 3" xfId="38421" xr:uid="{00000000-0005-0000-0000-0000123C0000}"/>
    <cellStyle name="Entrada 2 2 3 2 30 2 4" xfId="20644" xr:uid="{00000000-0005-0000-0000-0000133C0000}"/>
    <cellStyle name="Entrada 2 2 3 2 30 3" xfId="25217" xr:uid="{00000000-0005-0000-0000-0000143C0000}"/>
    <cellStyle name="Entrada 2 2 3 2 30 4" xfId="29480" xr:uid="{00000000-0005-0000-0000-0000153C0000}"/>
    <cellStyle name="Entrada 2 2 3 2 30 5" xfId="16316" xr:uid="{00000000-0005-0000-0000-0000163C0000}"/>
    <cellStyle name="Entrada 2 2 3 2 31" xfId="2347" xr:uid="{00000000-0005-0000-0000-0000173C0000}"/>
    <cellStyle name="Entrada 2 2 3 2 31 2" xfId="11573" xr:uid="{00000000-0005-0000-0000-0000183C0000}"/>
    <cellStyle name="Entrada 2 2 3 2 31 2 2" xfId="33875" xr:uid="{00000000-0005-0000-0000-0000193C0000}"/>
    <cellStyle name="Entrada 2 2 3 2 31 2 3" xfId="38422" xr:uid="{00000000-0005-0000-0000-00001A3C0000}"/>
    <cellStyle name="Entrada 2 2 3 2 31 2 4" xfId="20645" xr:uid="{00000000-0005-0000-0000-00001B3C0000}"/>
    <cellStyle name="Entrada 2 2 3 2 31 3" xfId="25218" xr:uid="{00000000-0005-0000-0000-00001C3C0000}"/>
    <cellStyle name="Entrada 2 2 3 2 31 4" xfId="29479" xr:uid="{00000000-0005-0000-0000-00001D3C0000}"/>
    <cellStyle name="Entrada 2 2 3 2 31 5" xfId="16317" xr:uid="{00000000-0005-0000-0000-00001E3C0000}"/>
    <cellStyle name="Entrada 2 2 3 2 32" xfId="2348" xr:uid="{00000000-0005-0000-0000-00001F3C0000}"/>
    <cellStyle name="Entrada 2 2 3 2 32 2" xfId="11574" xr:uid="{00000000-0005-0000-0000-0000203C0000}"/>
    <cellStyle name="Entrada 2 2 3 2 32 2 2" xfId="33876" xr:uid="{00000000-0005-0000-0000-0000213C0000}"/>
    <cellStyle name="Entrada 2 2 3 2 32 2 3" xfId="38423" xr:uid="{00000000-0005-0000-0000-0000223C0000}"/>
    <cellStyle name="Entrada 2 2 3 2 32 2 4" xfId="20646" xr:uid="{00000000-0005-0000-0000-0000233C0000}"/>
    <cellStyle name="Entrada 2 2 3 2 32 3" xfId="25219" xr:uid="{00000000-0005-0000-0000-0000243C0000}"/>
    <cellStyle name="Entrada 2 2 3 2 32 4" xfId="29478" xr:uid="{00000000-0005-0000-0000-0000253C0000}"/>
    <cellStyle name="Entrada 2 2 3 2 32 5" xfId="16318" xr:uid="{00000000-0005-0000-0000-0000263C0000}"/>
    <cellStyle name="Entrada 2 2 3 2 33" xfId="2349" xr:uid="{00000000-0005-0000-0000-0000273C0000}"/>
    <cellStyle name="Entrada 2 2 3 2 33 2" xfId="11575" xr:uid="{00000000-0005-0000-0000-0000283C0000}"/>
    <cellStyle name="Entrada 2 2 3 2 33 2 2" xfId="33877" xr:uid="{00000000-0005-0000-0000-0000293C0000}"/>
    <cellStyle name="Entrada 2 2 3 2 33 2 3" xfId="38424" xr:uid="{00000000-0005-0000-0000-00002A3C0000}"/>
    <cellStyle name="Entrada 2 2 3 2 33 2 4" xfId="20647" xr:uid="{00000000-0005-0000-0000-00002B3C0000}"/>
    <cellStyle name="Entrada 2 2 3 2 33 3" xfId="25220" xr:uid="{00000000-0005-0000-0000-00002C3C0000}"/>
    <cellStyle name="Entrada 2 2 3 2 33 4" xfId="29477" xr:uid="{00000000-0005-0000-0000-00002D3C0000}"/>
    <cellStyle name="Entrada 2 2 3 2 33 5" xfId="16319" xr:uid="{00000000-0005-0000-0000-00002E3C0000}"/>
    <cellStyle name="Entrada 2 2 3 2 34" xfId="2350" xr:uid="{00000000-0005-0000-0000-00002F3C0000}"/>
    <cellStyle name="Entrada 2 2 3 2 34 2" xfId="11576" xr:uid="{00000000-0005-0000-0000-0000303C0000}"/>
    <cellStyle name="Entrada 2 2 3 2 34 2 2" xfId="33878" xr:uid="{00000000-0005-0000-0000-0000313C0000}"/>
    <cellStyle name="Entrada 2 2 3 2 34 2 3" xfId="38425" xr:uid="{00000000-0005-0000-0000-0000323C0000}"/>
    <cellStyle name="Entrada 2 2 3 2 34 2 4" xfId="20648" xr:uid="{00000000-0005-0000-0000-0000333C0000}"/>
    <cellStyle name="Entrada 2 2 3 2 34 3" xfId="25221" xr:uid="{00000000-0005-0000-0000-0000343C0000}"/>
    <cellStyle name="Entrada 2 2 3 2 34 4" xfId="29476" xr:uid="{00000000-0005-0000-0000-0000353C0000}"/>
    <cellStyle name="Entrada 2 2 3 2 34 5" xfId="16320" xr:uid="{00000000-0005-0000-0000-0000363C0000}"/>
    <cellStyle name="Entrada 2 2 3 2 35" xfId="2351" xr:uid="{00000000-0005-0000-0000-0000373C0000}"/>
    <cellStyle name="Entrada 2 2 3 2 35 2" xfId="11577" xr:uid="{00000000-0005-0000-0000-0000383C0000}"/>
    <cellStyle name="Entrada 2 2 3 2 35 2 2" xfId="33879" xr:uid="{00000000-0005-0000-0000-0000393C0000}"/>
    <cellStyle name="Entrada 2 2 3 2 35 2 3" xfId="38426" xr:uid="{00000000-0005-0000-0000-00003A3C0000}"/>
    <cellStyle name="Entrada 2 2 3 2 35 2 4" xfId="20649" xr:uid="{00000000-0005-0000-0000-00003B3C0000}"/>
    <cellStyle name="Entrada 2 2 3 2 35 3" xfId="25222" xr:uid="{00000000-0005-0000-0000-00003C3C0000}"/>
    <cellStyle name="Entrada 2 2 3 2 35 4" xfId="29475" xr:uid="{00000000-0005-0000-0000-00003D3C0000}"/>
    <cellStyle name="Entrada 2 2 3 2 35 5" xfId="16321" xr:uid="{00000000-0005-0000-0000-00003E3C0000}"/>
    <cellStyle name="Entrada 2 2 3 2 36" xfId="2352" xr:uid="{00000000-0005-0000-0000-00003F3C0000}"/>
    <cellStyle name="Entrada 2 2 3 2 36 2" xfId="11578" xr:uid="{00000000-0005-0000-0000-0000403C0000}"/>
    <cellStyle name="Entrada 2 2 3 2 36 2 2" xfId="33880" xr:uid="{00000000-0005-0000-0000-0000413C0000}"/>
    <cellStyle name="Entrada 2 2 3 2 36 2 3" xfId="38427" xr:uid="{00000000-0005-0000-0000-0000423C0000}"/>
    <cellStyle name="Entrada 2 2 3 2 36 2 4" xfId="20650" xr:uid="{00000000-0005-0000-0000-0000433C0000}"/>
    <cellStyle name="Entrada 2 2 3 2 36 3" xfId="25223" xr:uid="{00000000-0005-0000-0000-0000443C0000}"/>
    <cellStyle name="Entrada 2 2 3 2 36 4" xfId="29474" xr:uid="{00000000-0005-0000-0000-0000453C0000}"/>
    <cellStyle name="Entrada 2 2 3 2 36 5" xfId="16322" xr:uid="{00000000-0005-0000-0000-0000463C0000}"/>
    <cellStyle name="Entrada 2 2 3 2 37" xfId="2353" xr:uid="{00000000-0005-0000-0000-0000473C0000}"/>
    <cellStyle name="Entrada 2 2 3 2 37 2" xfId="11579" xr:uid="{00000000-0005-0000-0000-0000483C0000}"/>
    <cellStyle name="Entrada 2 2 3 2 37 2 2" xfId="33881" xr:uid="{00000000-0005-0000-0000-0000493C0000}"/>
    <cellStyle name="Entrada 2 2 3 2 37 2 3" xfId="38428" xr:uid="{00000000-0005-0000-0000-00004A3C0000}"/>
    <cellStyle name="Entrada 2 2 3 2 37 2 4" xfId="20651" xr:uid="{00000000-0005-0000-0000-00004B3C0000}"/>
    <cellStyle name="Entrada 2 2 3 2 37 3" xfId="25224" xr:uid="{00000000-0005-0000-0000-00004C3C0000}"/>
    <cellStyle name="Entrada 2 2 3 2 37 4" xfId="29473" xr:uid="{00000000-0005-0000-0000-00004D3C0000}"/>
    <cellStyle name="Entrada 2 2 3 2 37 5" xfId="16323" xr:uid="{00000000-0005-0000-0000-00004E3C0000}"/>
    <cellStyle name="Entrada 2 2 3 2 38" xfId="2354" xr:uid="{00000000-0005-0000-0000-00004F3C0000}"/>
    <cellStyle name="Entrada 2 2 3 2 38 2" xfId="11580" xr:uid="{00000000-0005-0000-0000-0000503C0000}"/>
    <cellStyle name="Entrada 2 2 3 2 38 2 2" xfId="33882" xr:uid="{00000000-0005-0000-0000-0000513C0000}"/>
    <cellStyle name="Entrada 2 2 3 2 38 2 3" xfId="38429" xr:uid="{00000000-0005-0000-0000-0000523C0000}"/>
    <cellStyle name="Entrada 2 2 3 2 38 2 4" xfId="20652" xr:uid="{00000000-0005-0000-0000-0000533C0000}"/>
    <cellStyle name="Entrada 2 2 3 2 38 3" xfId="25225" xr:uid="{00000000-0005-0000-0000-0000543C0000}"/>
    <cellStyle name="Entrada 2 2 3 2 38 4" xfId="29472" xr:uid="{00000000-0005-0000-0000-0000553C0000}"/>
    <cellStyle name="Entrada 2 2 3 2 38 5" xfId="16324" xr:uid="{00000000-0005-0000-0000-0000563C0000}"/>
    <cellStyle name="Entrada 2 2 3 2 39" xfId="2323" xr:uid="{00000000-0005-0000-0000-0000573C0000}"/>
    <cellStyle name="Entrada 2 2 3 2 39 2" xfId="11549" xr:uid="{00000000-0005-0000-0000-0000583C0000}"/>
    <cellStyle name="Entrada 2 2 3 2 39 2 2" xfId="33851" xr:uid="{00000000-0005-0000-0000-0000593C0000}"/>
    <cellStyle name="Entrada 2 2 3 2 39 2 3" xfId="38398" xr:uid="{00000000-0005-0000-0000-00005A3C0000}"/>
    <cellStyle name="Entrada 2 2 3 2 39 2 4" xfId="20621" xr:uid="{00000000-0005-0000-0000-00005B3C0000}"/>
    <cellStyle name="Entrada 2 2 3 2 39 3" xfId="25194" xr:uid="{00000000-0005-0000-0000-00005C3C0000}"/>
    <cellStyle name="Entrada 2 2 3 2 39 4" xfId="29471" xr:uid="{00000000-0005-0000-0000-00005D3C0000}"/>
    <cellStyle name="Entrada 2 2 3 2 39 5" xfId="16293" xr:uid="{00000000-0005-0000-0000-00005E3C0000}"/>
    <cellStyle name="Entrada 2 2 3 2 4" xfId="2355" xr:uid="{00000000-0005-0000-0000-00005F3C0000}"/>
    <cellStyle name="Entrada 2 2 3 2 4 2" xfId="11581" xr:uid="{00000000-0005-0000-0000-0000603C0000}"/>
    <cellStyle name="Entrada 2 2 3 2 4 2 2" xfId="33883" xr:uid="{00000000-0005-0000-0000-0000613C0000}"/>
    <cellStyle name="Entrada 2 2 3 2 4 2 3" xfId="38430" xr:uid="{00000000-0005-0000-0000-0000623C0000}"/>
    <cellStyle name="Entrada 2 2 3 2 4 2 4" xfId="20653" xr:uid="{00000000-0005-0000-0000-0000633C0000}"/>
    <cellStyle name="Entrada 2 2 3 2 4 3" xfId="25226" xr:uid="{00000000-0005-0000-0000-0000643C0000}"/>
    <cellStyle name="Entrada 2 2 3 2 4 4" xfId="29462" xr:uid="{00000000-0005-0000-0000-0000653C0000}"/>
    <cellStyle name="Entrada 2 2 3 2 4 5" xfId="16325" xr:uid="{00000000-0005-0000-0000-0000663C0000}"/>
    <cellStyle name="Entrada 2 2 3 2 40" xfId="9496" xr:uid="{00000000-0005-0000-0000-0000673C0000}"/>
    <cellStyle name="Entrada 2 2 3 2 40 2" xfId="13811" xr:uid="{00000000-0005-0000-0000-0000683C0000}"/>
    <cellStyle name="Entrada 2 2 3 2 40 2 2" xfId="36113" xr:uid="{00000000-0005-0000-0000-0000693C0000}"/>
    <cellStyle name="Entrada 2 2 3 2 40 2 3" xfId="40660" xr:uid="{00000000-0005-0000-0000-00006A3C0000}"/>
    <cellStyle name="Entrada 2 2 3 2 40 2 4" xfId="22883" xr:uid="{00000000-0005-0000-0000-00006B3C0000}"/>
    <cellStyle name="Entrada 2 2 3 2 40 3" xfId="31798" xr:uid="{00000000-0005-0000-0000-00006C3C0000}"/>
    <cellStyle name="Entrada 2 2 3 2 40 4" xfId="36345" xr:uid="{00000000-0005-0000-0000-00006D3C0000}"/>
    <cellStyle name="Entrada 2 2 3 2 40 5" xfId="18568" xr:uid="{00000000-0005-0000-0000-00006E3C0000}"/>
    <cellStyle name="Entrada 2 2 3 2 41" xfId="9717" xr:uid="{00000000-0005-0000-0000-00006F3C0000}"/>
    <cellStyle name="Entrada 2 2 3 2 41 2" xfId="32019" xr:uid="{00000000-0005-0000-0000-0000703C0000}"/>
    <cellStyle name="Entrada 2 2 3 2 41 3" xfId="36566" xr:uid="{00000000-0005-0000-0000-0000713C0000}"/>
    <cellStyle name="Entrada 2 2 3 2 41 4" xfId="18789" xr:uid="{00000000-0005-0000-0000-0000723C0000}"/>
    <cellStyle name="Entrada 2 2 3 2 42" xfId="23049" xr:uid="{00000000-0005-0000-0000-0000733C0000}"/>
    <cellStyle name="Entrada 2 2 3 2 43" xfId="31621" xr:uid="{00000000-0005-0000-0000-0000743C0000}"/>
    <cellStyle name="Entrada 2 2 3 2 44" xfId="14159" xr:uid="{00000000-0005-0000-0000-0000753C0000}"/>
    <cellStyle name="Entrada 2 2 3 2 5" xfId="2356" xr:uid="{00000000-0005-0000-0000-0000763C0000}"/>
    <cellStyle name="Entrada 2 2 3 2 5 2" xfId="11582" xr:uid="{00000000-0005-0000-0000-0000773C0000}"/>
    <cellStyle name="Entrada 2 2 3 2 5 2 2" xfId="33884" xr:uid="{00000000-0005-0000-0000-0000783C0000}"/>
    <cellStyle name="Entrada 2 2 3 2 5 2 3" xfId="38431" xr:uid="{00000000-0005-0000-0000-0000793C0000}"/>
    <cellStyle name="Entrada 2 2 3 2 5 2 4" xfId="20654" xr:uid="{00000000-0005-0000-0000-00007A3C0000}"/>
    <cellStyle name="Entrada 2 2 3 2 5 3" xfId="25227" xr:uid="{00000000-0005-0000-0000-00007B3C0000}"/>
    <cellStyle name="Entrada 2 2 3 2 5 4" xfId="29470" xr:uid="{00000000-0005-0000-0000-00007C3C0000}"/>
    <cellStyle name="Entrada 2 2 3 2 5 5" xfId="16326" xr:uid="{00000000-0005-0000-0000-00007D3C0000}"/>
    <cellStyle name="Entrada 2 2 3 2 6" xfId="2357" xr:uid="{00000000-0005-0000-0000-00007E3C0000}"/>
    <cellStyle name="Entrada 2 2 3 2 6 2" xfId="11583" xr:uid="{00000000-0005-0000-0000-00007F3C0000}"/>
    <cellStyle name="Entrada 2 2 3 2 6 2 2" xfId="33885" xr:uid="{00000000-0005-0000-0000-0000803C0000}"/>
    <cellStyle name="Entrada 2 2 3 2 6 2 3" xfId="38432" xr:uid="{00000000-0005-0000-0000-0000813C0000}"/>
    <cellStyle name="Entrada 2 2 3 2 6 2 4" xfId="20655" xr:uid="{00000000-0005-0000-0000-0000823C0000}"/>
    <cellStyle name="Entrada 2 2 3 2 6 3" xfId="25228" xr:uid="{00000000-0005-0000-0000-0000833C0000}"/>
    <cellStyle name="Entrada 2 2 3 2 6 4" xfId="29469" xr:uid="{00000000-0005-0000-0000-0000843C0000}"/>
    <cellStyle name="Entrada 2 2 3 2 6 5" xfId="16327" xr:uid="{00000000-0005-0000-0000-0000853C0000}"/>
    <cellStyle name="Entrada 2 2 3 2 7" xfId="2358" xr:uid="{00000000-0005-0000-0000-0000863C0000}"/>
    <cellStyle name="Entrada 2 2 3 2 7 2" xfId="11584" xr:uid="{00000000-0005-0000-0000-0000873C0000}"/>
    <cellStyle name="Entrada 2 2 3 2 7 2 2" xfId="33886" xr:uid="{00000000-0005-0000-0000-0000883C0000}"/>
    <cellStyle name="Entrada 2 2 3 2 7 2 3" xfId="38433" xr:uid="{00000000-0005-0000-0000-0000893C0000}"/>
    <cellStyle name="Entrada 2 2 3 2 7 2 4" xfId="20656" xr:uid="{00000000-0005-0000-0000-00008A3C0000}"/>
    <cellStyle name="Entrada 2 2 3 2 7 3" xfId="25229" xr:uid="{00000000-0005-0000-0000-00008B3C0000}"/>
    <cellStyle name="Entrada 2 2 3 2 7 4" xfId="29468" xr:uid="{00000000-0005-0000-0000-00008C3C0000}"/>
    <cellStyle name="Entrada 2 2 3 2 7 5" xfId="16328" xr:uid="{00000000-0005-0000-0000-00008D3C0000}"/>
    <cellStyle name="Entrada 2 2 3 2 8" xfId="2359" xr:uid="{00000000-0005-0000-0000-00008E3C0000}"/>
    <cellStyle name="Entrada 2 2 3 2 8 2" xfId="11585" xr:uid="{00000000-0005-0000-0000-00008F3C0000}"/>
    <cellStyle name="Entrada 2 2 3 2 8 2 2" xfId="33887" xr:uid="{00000000-0005-0000-0000-0000903C0000}"/>
    <cellStyle name="Entrada 2 2 3 2 8 2 3" xfId="38434" xr:uid="{00000000-0005-0000-0000-0000913C0000}"/>
    <cellStyle name="Entrada 2 2 3 2 8 2 4" xfId="20657" xr:uid="{00000000-0005-0000-0000-0000923C0000}"/>
    <cellStyle name="Entrada 2 2 3 2 8 3" xfId="25230" xr:uid="{00000000-0005-0000-0000-0000933C0000}"/>
    <cellStyle name="Entrada 2 2 3 2 8 4" xfId="29467" xr:uid="{00000000-0005-0000-0000-0000943C0000}"/>
    <cellStyle name="Entrada 2 2 3 2 8 5" xfId="16329" xr:uid="{00000000-0005-0000-0000-0000953C0000}"/>
    <cellStyle name="Entrada 2 2 3 2 9" xfId="2360" xr:uid="{00000000-0005-0000-0000-0000963C0000}"/>
    <cellStyle name="Entrada 2 2 3 2 9 2" xfId="11586" xr:uid="{00000000-0005-0000-0000-0000973C0000}"/>
    <cellStyle name="Entrada 2 2 3 2 9 2 2" xfId="33888" xr:uid="{00000000-0005-0000-0000-0000983C0000}"/>
    <cellStyle name="Entrada 2 2 3 2 9 2 3" xfId="38435" xr:uid="{00000000-0005-0000-0000-0000993C0000}"/>
    <cellStyle name="Entrada 2 2 3 2 9 2 4" xfId="20658" xr:uid="{00000000-0005-0000-0000-00009A3C0000}"/>
    <cellStyle name="Entrada 2 2 3 2 9 3" xfId="25231" xr:uid="{00000000-0005-0000-0000-00009B3C0000}"/>
    <cellStyle name="Entrada 2 2 3 2 9 4" xfId="29466" xr:uid="{00000000-0005-0000-0000-00009C3C0000}"/>
    <cellStyle name="Entrada 2 2 3 2 9 5" xfId="16330" xr:uid="{00000000-0005-0000-0000-00009D3C0000}"/>
    <cellStyle name="Entrada 2 2 3 20" xfId="2361" xr:uid="{00000000-0005-0000-0000-00009E3C0000}"/>
    <cellStyle name="Entrada 2 2 3 20 2" xfId="11587" xr:uid="{00000000-0005-0000-0000-00009F3C0000}"/>
    <cellStyle name="Entrada 2 2 3 20 2 2" xfId="33889" xr:uid="{00000000-0005-0000-0000-0000A03C0000}"/>
    <cellStyle name="Entrada 2 2 3 20 2 3" xfId="38436" xr:uid="{00000000-0005-0000-0000-0000A13C0000}"/>
    <cellStyle name="Entrada 2 2 3 20 2 4" xfId="20659" xr:uid="{00000000-0005-0000-0000-0000A23C0000}"/>
    <cellStyle name="Entrada 2 2 3 20 3" xfId="25232" xr:uid="{00000000-0005-0000-0000-0000A33C0000}"/>
    <cellStyle name="Entrada 2 2 3 20 4" xfId="29465" xr:uid="{00000000-0005-0000-0000-0000A43C0000}"/>
    <cellStyle name="Entrada 2 2 3 20 5" xfId="16331" xr:uid="{00000000-0005-0000-0000-0000A53C0000}"/>
    <cellStyle name="Entrada 2 2 3 21" xfId="2362" xr:uid="{00000000-0005-0000-0000-0000A63C0000}"/>
    <cellStyle name="Entrada 2 2 3 21 2" xfId="11588" xr:uid="{00000000-0005-0000-0000-0000A73C0000}"/>
    <cellStyle name="Entrada 2 2 3 21 2 2" xfId="33890" xr:uid="{00000000-0005-0000-0000-0000A83C0000}"/>
    <cellStyle name="Entrada 2 2 3 21 2 3" xfId="38437" xr:uid="{00000000-0005-0000-0000-0000A93C0000}"/>
    <cellStyle name="Entrada 2 2 3 21 2 4" xfId="20660" xr:uid="{00000000-0005-0000-0000-0000AA3C0000}"/>
    <cellStyle name="Entrada 2 2 3 21 3" xfId="25233" xr:uid="{00000000-0005-0000-0000-0000AB3C0000}"/>
    <cellStyle name="Entrada 2 2 3 21 4" xfId="29464" xr:uid="{00000000-0005-0000-0000-0000AC3C0000}"/>
    <cellStyle name="Entrada 2 2 3 21 5" xfId="16332" xr:uid="{00000000-0005-0000-0000-0000AD3C0000}"/>
    <cellStyle name="Entrada 2 2 3 22" xfId="2363" xr:uid="{00000000-0005-0000-0000-0000AE3C0000}"/>
    <cellStyle name="Entrada 2 2 3 22 2" xfId="11589" xr:uid="{00000000-0005-0000-0000-0000AF3C0000}"/>
    <cellStyle name="Entrada 2 2 3 22 2 2" xfId="33891" xr:uid="{00000000-0005-0000-0000-0000B03C0000}"/>
    <cellStyle name="Entrada 2 2 3 22 2 3" xfId="38438" xr:uid="{00000000-0005-0000-0000-0000B13C0000}"/>
    <cellStyle name="Entrada 2 2 3 22 2 4" xfId="20661" xr:uid="{00000000-0005-0000-0000-0000B23C0000}"/>
    <cellStyle name="Entrada 2 2 3 22 3" xfId="25234" xr:uid="{00000000-0005-0000-0000-0000B33C0000}"/>
    <cellStyle name="Entrada 2 2 3 22 4" xfId="29463" xr:uid="{00000000-0005-0000-0000-0000B43C0000}"/>
    <cellStyle name="Entrada 2 2 3 22 5" xfId="16333" xr:uid="{00000000-0005-0000-0000-0000B53C0000}"/>
    <cellStyle name="Entrada 2 2 3 23" xfId="2364" xr:uid="{00000000-0005-0000-0000-0000B63C0000}"/>
    <cellStyle name="Entrada 2 2 3 23 2" xfId="11590" xr:uid="{00000000-0005-0000-0000-0000B73C0000}"/>
    <cellStyle name="Entrada 2 2 3 23 2 2" xfId="33892" xr:uid="{00000000-0005-0000-0000-0000B83C0000}"/>
    <cellStyle name="Entrada 2 2 3 23 2 3" xfId="38439" xr:uid="{00000000-0005-0000-0000-0000B93C0000}"/>
    <cellStyle name="Entrada 2 2 3 23 2 4" xfId="20662" xr:uid="{00000000-0005-0000-0000-0000BA3C0000}"/>
    <cellStyle name="Entrada 2 2 3 23 3" xfId="25235" xr:uid="{00000000-0005-0000-0000-0000BB3C0000}"/>
    <cellStyle name="Entrada 2 2 3 23 4" xfId="29461" xr:uid="{00000000-0005-0000-0000-0000BC3C0000}"/>
    <cellStyle name="Entrada 2 2 3 23 5" xfId="16334" xr:uid="{00000000-0005-0000-0000-0000BD3C0000}"/>
    <cellStyle name="Entrada 2 2 3 24" xfId="2365" xr:uid="{00000000-0005-0000-0000-0000BE3C0000}"/>
    <cellStyle name="Entrada 2 2 3 24 2" xfId="11591" xr:uid="{00000000-0005-0000-0000-0000BF3C0000}"/>
    <cellStyle name="Entrada 2 2 3 24 2 2" xfId="33893" xr:uid="{00000000-0005-0000-0000-0000C03C0000}"/>
    <cellStyle name="Entrada 2 2 3 24 2 3" xfId="38440" xr:uid="{00000000-0005-0000-0000-0000C13C0000}"/>
    <cellStyle name="Entrada 2 2 3 24 2 4" xfId="20663" xr:uid="{00000000-0005-0000-0000-0000C23C0000}"/>
    <cellStyle name="Entrada 2 2 3 24 3" xfId="25236" xr:uid="{00000000-0005-0000-0000-0000C33C0000}"/>
    <cellStyle name="Entrada 2 2 3 24 4" xfId="29460" xr:uid="{00000000-0005-0000-0000-0000C43C0000}"/>
    <cellStyle name="Entrada 2 2 3 24 5" xfId="16335" xr:uid="{00000000-0005-0000-0000-0000C53C0000}"/>
    <cellStyle name="Entrada 2 2 3 25" xfId="2366" xr:uid="{00000000-0005-0000-0000-0000C63C0000}"/>
    <cellStyle name="Entrada 2 2 3 25 2" xfId="11592" xr:uid="{00000000-0005-0000-0000-0000C73C0000}"/>
    <cellStyle name="Entrada 2 2 3 25 2 2" xfId="33894" xr:uid="{00000000-0005-0000-0000-0000C83C0000}"/>
    <cellStyle name="Entrada 2 2 3 25 2 3" xfId="38441" xr:uid="{00000000-0005-0000-0000-0000C93C0000}"/>
    <cellStyle name="Entrada 2 2 3 25 2 4" xfId="20664" xr:uid="{00000000-0005-0000-0000-0000CA3C0000}"/>
    <cellStyle name="Entrada 2 2 3 25 3" xfId="25237" xr:uid="{00000000-0005-0000-0000-0000CB3C0000}"/>
    <cellStyle name="Entrada 2 2 3 25 4" xfId="29459" xr:uid="{00000000-0005-0000-0000-0000CC3C0000}"/>
    <cellStyle name="Entrada 2 2 3 25 5" xfId="16336" xr:uid="{00000000-0005-0000-0000-0000CD3C0000}"/>
    <cellStyle name="Entrada 2 2 3 26" xfId="2367" xr:uid="{00000000-0005-0000-0000-0000CE3C0000}"/>
    <cellStyle name="Entrada 2 2 3 26 2" xfId="11593" xr:uid="{00000000-0005-0000-0000-0000CF3C0000}"/>
    <cellStyle name="Entrada 2 2 3 26 2 2" xfId="33895" xr:uid="{00000000-0005-0000-0000-0000D03C0000}"/>
    <cellStyle name="Entrada 2 2 3 26 2 3" xfId="38442" xr:uid="{00000000-0005-0000-0000-0000D13C0000}"/>
    <cellStyle name="Entrada 2 2 3 26 2 4" xfId="20665" xr:uid="{00000000-0005-0000-0000-0000D23C0000}"/>
    <cellStyle name="Entrada 2 2 3 26 3" xfId="25238" xr:uid="{00000000-0005-0000-0000-0000D33C0000}"/>
    <cellStyle name="Entrada 2 2 3 26 4" xfId="29458" xr:uid="{00000000-0005-0000-0000-0000D43C0000}"/>
    <cellStyle name="Entrada 2 2 3 26 5" xfId="16337" xr:uid="{00000000-0005-0000-0000-0000D53C0000}"/>
    <cellStyle name="Entrada 2 2 3 27" xfId="2368" xr:uid="{00000000-0005-0000-0000-0000D63C0000}"/>
    <cellStyle name="Entrada 2 2 3 27 2" xfId="11594" xr:uid="{00000000-0005-0000-0000-0000D73C0000}"/>
    <cellStyle name="Entrada 2 2 3 27 2 2" xfId="33896" xr:uid="{00000000-0005-0000-0000-0000D83C0000}"/>
    <cellStyle name="Entrada 2 2 3 27 2 3" xfId="38443" xr:uid="{00000000-0005-0000-0000-0000D93C0000}"/>
    <cellStyle name="Entrada 2 2 3 27 2 4" xfId="20666" xr:uid="{00000000-0005-0000-0000-0000DA3C0000}"/>
    <cellStyle name="Entrada 2 2 3 27 3" xfId="25239" xr:uid="{00000000-0005-0000-0000-0000DB3C0000}"/>
    <cellStyle name="Entrada 2 2 3 27 4" xfId="29457" xr:uid="{00000000-0005-0000-0000-0000DC3C0000}"/>
    <cellStyle name="Entrada 2 2 3 27 5" xfId="16338" xr:uid="{00000000-0005-0000-0000-0000DD3C0000}"/>
    <cellStyle name="Entrada 2 2 3 28" xfId="2369" xr:uid="{00000000-0005-0000-0000-0000DE3C0000}"/>
    <cellStyle name="Entrada 2 2 3 28 2" xfId="11595" xr:uid="{00000000-0005-0000-0000-0000DF3C0000}"/>
    <cellStyle name="Entrada 2 2 3 28 2 2" xfId="33897" xr:uid="{00000000-0005-0000-0000-0000E03C0000}"/>
    <cellStyle name="Entrada 2 2 3 28 2 3" xfId="38444" xr:uid="{00000000-0005-0000-0000-0000E13C0000}"/>
    <cellStyle name="Entrada 2 2 3 28 2 4" xfId="20667" xr:uid="{00000000-0005-0000-0000-0000E23C0000}"/>
    <cellStyle name="Entrada 2 2 3 28 3" xfId="25240" xr:uid="{00000000-0005-0000-0000-0000E33C0000}"/>
    <cellStyle name="Entrada 2 2 3 28 4" xfId="29456" xr:uid="{00000000-0005-0000-0000-0000E43C0000}"/>
    <cellStyle name="Entrada 2 2 3 28 5" xfId="16339" xr:uid="{00000000-0005-0000-0000-0000E53C0000}"/>
    <cellStyle name="Entrada 2 2 3 29" xfId="2370" xr:uid="{00000000-0005-0000-0000-0000E63C0000}"/>
    <cellStyle name="Entrada 2 2 3 29 2" xfId="11596" xr:uid="{00000000-0005-0000-0000-0000E73C0000}"/>
    <cellStyle name="Entrada 2 2 3 29 2 2" xfId="33898" xr:uid="{00000000-0005-0000-0000-0000E83C0000}"/>
    <cellStyle name="Entrada 2 2 3 29 2 3" xfId="38445" xr:uid="{00000000-0005-0000-0000-0000E93C0000}"/>
    <cellStyle name="Entrada 2 2 3 29 2 4" xfId="20668" xr:uid="{00000000-0005-0000-0000-0000EA3C0000}"/>
    <cellStyle name="Entrada 2 2 3 29 3" xfId="25241" xr:uid="{00000000-0005-0000-0000-0000EB3C0000}"/>
    <cellStyle name="Entrada 2 2 3 29 4" xfId="29455" xr:uid="{00000000-0005-0000-0000-0000EC3C0000}"/>
    <cellStyle name="Entrada 2 2 3 29 5" xfId="16340" xr:uid="{00000000-0005-0000-0000-0000ED3C0000}"/>
    <cellStyle name="Entrada 2 2 3 3" xfId="292" xr:uid="{00000000-0005-0000-0000-0000EE3C0000}"/>
    <cellStyle name="Entrada 2 2 3 3 10" xfId="2372" xr:uid="{00000000-0005-0000-0000-0000EF3C0000}"/>
    <cellStyle name="Entrada 2 2 3 3 10 2" xfId="11598" xr:uid="{00000000-0005-0000-0000-0000F03C0000}"/>
    <cellStyle name="Entrada 2 2 3 3 10 2 2" xfId="33900" xr:uid="{00000000-0005-0000-0000-0000F13C0000}"/>
    <cellStyle name="Entrada 2 2 3 3 10 2 3" xfId="38447" xr:uid="{00000000-0005-0000-0000-0000F23C0000}"/>
    <cellStyle name="Entrada 2 2 3 3 10 2 4" xfId="20670" xr:uid="{00000000-0005-0000-0000-0000F33C0000}"/>
    <cellStyle name="Entrada 2 2 3 3 10 3" xfId="25243" xr:uid="{00000000-0005-0000-0000-0000F43C0000}"/>
    <cellStyle name="Entrada 2 2 3 3 10 4" xfId="29453" xr:uid="{00000000-0005-0000-0000-0000F53C0000}"/>
    <cellStyle name="Entrada 2 2 3 3 10 5" xfId="16342" xr:uid="{00000000-0005-0000-0000-0000F63C0000}"/>
    <cellStyle name="Entrada 2 2 3 3 11" xfId="2373" xr:uid="{00000000-0005-0000-0000-0000F73C0000}"/>
    <cellStyle name="Entrada 2 2 3 3 11 2" xfId="11599" xr:uid="{00000000-0005-0000-0000-0000F83C0000}"/>
    <cellStyle name="Entrada 2 2 3 3 11 2 2" xfId="33901" xr:uid="{00000000-0005-0000-0000-0000F93C0000}"/>
    <cellStyle name="Entrada 2 2 3 3 11 2 3" xfId="38448" xr:uid="{00000000-0005-0000-0000-0000FA3C0000}"/>
    <cellStyle name="Entrada 2 2 3 3 11 2 4" xfId="20671" xr:uid="{00000000-0005-0000-0000-0000FB3C0000}"/>
    <cellStyle name="Entrada 2 2 3 3 11 3" xfId="25244" xr:uid="{00000000-0005-0000-0000-0000FC3C0000}"/>
    <cellStyle name="Entrada 2 2 3 3 11 4" xfId="29452" xr:uid="{00000000-0005-0000-0000-0000FD3C0000}"/>
    <cellStyle name="Entrada 2 2 3 3 11 5" xfId="16343" xr:uid="{00000000-0005-0000-0000-0000FE3C0000}"/>
    <cellStyle name="Entrada 2 2 3 3 12" xfId="2374" xr:uid="{00000000-0005-0000-0000-0000FF3C0000}"/>
    <cellStyle name="Entrada 2 2 3 3 12 2" xfId="11600" xr:uid="{00000000-0005-0000-0000-0000003D0000}"/>
    <cellStyle name="Entrada 2 2 3 3 12 2 2" xfId="33902" xr:uid="{00000000-0005-0000-0000-0000013D0000}"/>
    <cellStyle name="Entrada 2 2 3 3 12 2 3" xfId="38449" xr:uid="{00000000-0005-0000-0000-0000023D0000}"/>
    <cellStyle name="Entrada 2 2 3 3 12 2 4" xfId="20672" xr:uid="{00000000-0005-0000-0000-0000033D0000}"/>
    <cellStyle name="Entrada 2 2 3 3 12 3" xfId="25245" xr:uid="{00000000-0005-0000-0000-0000043D0000}"/>
    <cellStyle name="Entrada 2 2 3 3 12 4" xfId="29451" xr:uid="{00000000-0005-0000-0000-0000053D0000}"/>
    <cellStyle name="Entrada 2 2 3 3 12 5" xfId="16344" xr:uid="{00000000-0005-0000-0000-0000063D0000}"/>
    <cellStyle name="Entrada 2 2 3 3 13" xfId="2375" xr:uid="{00000000-0005-0000-0000-0000073D0000}"/>
    <cellStyle name="Entrada 2 2 3 3 13 2" xfId="11601" xr:uid="{00000000-0005-0000-0000-0000083D0000}"/>
    <cellStyle name="Entrada 2 2 3 3 13 2 2" xfId="33903" xr:uid="{00000000-0005-0000-0000-0000093D0000}"/>
    <cellStyle name="Entrada 2 2 3 3 13 2 3" xfId="38450" xr:uid="{00000000-0005-0000-0000-00000A3D0000}"/>
    <cellStyle name="Entrada 2 2 3 3 13 2 4" xfId="20673" xr:uid="{00000000-0005-0000-0000-00000B3D0000}"/>
    <cellStyle name="Entrada 2 2 3 3 13 3" xfId="25246" xr:uid="{00000000-0005-0000-0000-00000C3D0000}"/>
    <cellStyle name="Entrada 2 2 3 3 13 4" xfId="29450" xr:uid="{00000000-0005-0000-0000-00000D3D0000}"/>
    <cellStyle name="Entrada 2 2 3 3 13 5" xfId="16345" xr:uid="{00000000-0005-0000-0000-00000E3D0000}"/>
    <cellStyle name="Entrada 2 2 3 3 14" xfId="2376" xr:uid="{00000000-0005-0000-0000-00000F3D0000}"/>
    <cellStyle name="Entrada 2 2 3 3 14 2" xfId="11602" xr:uid="{00000000-0005-0000-0000-0000103D0000}"/>
    <cellStyle name="Entrada 2 2 3 3 14 2 2" xfId="33904" xr:uid="{00000000-0005-0000-0000-0000113D0000}"/>
    <cellStyle name="Entrada 2 2 3 3 14 2 3" xfId="38451" xr:uid="{00000000-0005-0000-0000-0000123D0000}"/>
    <cellStyle name="Entrada 2 2 3 3 14 2 4" xfId="20674" xr:uid="{00000000-0005-0000-0000-0000133D0000}"/>
    <cellStyle name="Entrada 2 2 3 3 14 3" xfId="25247" xr:uid="{00000000-0005-0000-0000-0000143D0000}"/>
    <cellStyle name="Entrada 2 2 3 3 14 4" xfId="29449" xr:uid="{00000000-0005-0000-0000-0000153D0000}"/>
    <cellStyle name="Entrada 2 2 3 3 14 5" xfId="16346" xr:uid="{00000000-0005-0000-0000-0000163D0000}"/>
    <cellStyle name="Entrada 2 2 3 3 15" xfId="2377" xr:uid="{00000000-0005-0000-0000-0000173D0000}"/>
    <cellStyle name="Entrada 2 2 3 3 15 2" xfId="11603" xr:uid="{00000000-0005-0000-0000-0000183D0000}"/>
    <cellStyle name="Entrada 2 2 3 3 15 2 2" xfId="33905" xr:uid="{00000000-0005-0000-0000-0000193D0000}"/>
    <cellStyle name="Entrada 2 2 3 3 15 2 3" xfId="38452" xr:uid="{00000000-0005-0000-0000-00001A3D0000}"/>
    <cellStyle name="Entrada 2 2 3 3 15 2 4" xfId="20675" xr:uid="{00000000-0005-0000-0000-00001B3D0000}"/>
    <cellStyle name="Entrada 2 2 3 3 15 3" xfId="25248" xr:uid="{00000000-0005-0000-0000-00001C3D0000}"/>
    <cellStyle name="Entrada 2 2 3 3 15 4" xfId="29417" xr:uid="{00000000-0005-0000-0000-00001D3D0000}"/>
    <cellStyle name="Entrada 2 2 3 3 15 5" xfId="16347" xr:uid="{00000000-0005-0000-0000-00001E3D0000}"/>
    <cellStyle name="Entrada 2 2 3 3 16" xfId="2378" xr:uid="{00000000-0005-0000-0000-00001F3D0000}"/>
    <cellStyle name="Entrada 2 2 3 3 16 2" xfId="11604" xr:uid="{00000000-0005-0000-0000-0000203D0000}"/>
    <cellStyle name="Entrada 2 2 3 3 16 2 2" xfId="33906" xr:uid="{00000000-0005-0000-0000-0000213D0000}"/>
    <cellStyle name="Entrada 2 2 3 3 16 2 3" xfId="38453" xr:uid="{00000000-0005-0000-0000-0000223D0000}"/>
    <cellStyle name="Entrada 2 2 3 3 16 2 4" xfId="20676" xr:uid="{00000000-0005-0000-0000-0000233D0000}"/>
    <cellStyle name="Entrada 2 2 3 3 16 3" xfId="25249" xr:uid="{00000000-0005-0000-0000-0000243D0000}"/>
    <cellStyle name="Entrada 2 2 3 3 16 4" xfId="29448" xr:uid="{00000000-0005-0000-0000-0000253D0000}"/>
    <cellStyle name="Entrada 2 2 3 3 16 5" xfId="16348" xr:uid="{00000000-0005-0000-0000-0000263D0000}"/>
    <cellStyle name="Entrada 2 2 3 3 17" xfId="2379" xr:uid="{00000000-0005-0000-0000-0000273D0000}"/>
    <cellStyle name="Entrada 2 2 3 3 17 2" xfId="11605" xr:uid="{00000000-0005-0000-0000-0000283D0000}"/>
    <cellStyle name="Entrada 2 2 3 3 17 2 2" xfId="33907" xr:uid="{00000000-0005-0000-0000-0000293D0000}"/>
    <cellStyle name="Entrada 2 2 3 3 17 2 3" xfId="38454" xr:uid="{00000000-0005-0000-0000-00002A3D0000}"/>
    <cellStyle name="Entrada 2 2 3 3 17 2 4" xfId="20677" xr:uid="{00000000-0005-0000-0000-00002B3D0000}"/>
    <cellStyle name="Entrada 2 2 3 3 17 3" xfId="25250" xr:uid="{00000000-0005-0000-0000-00002C3D0000}"/>
    <cellStyle name="Entrada 2 2 3 3 17 4" xfId="29447" xr:uid="{00000000-0005-0000-0000-00002D3D0000}"/>
    <cellStyle name="Entrada 2 2 3 3 17 5" xfId="16349" xr:uid="{00000000-0005-0000-0000-00002E3D0000}"/>
    <cellStyle name="Entrada 2 2 3 3 18" xfId="2380" xr:uid="{00000000-0005-0000-0000-00002F3D0000}"/>
    <cellStyle name="Entrada 2 2 3 3 18 2" xfId="11606" xr:uid="{00000000-0005-0000-0000-0000303D0000}"/>
    <cellStyle name="Entrada 2 2 3 3 18 2 2" xfId="33908" xr:uid="{00000000-0005-0000-0000-0000313D0000}"/>
    <cellStyle name="Entrada 2 2 3 3 18 2 3" xfId="38455" xr:uid="{00000000-0005-0000-0000-0000323D0000}"/>
    <cellStyle name="Entrada 2 2 3 3 18 2 4" xfId="20678" xr:uid="{00000000-0005-0000-0000-0000333D0000}"/>
    <cellStyle name="Entrada 2 2 3 3 18 3" xfId="25251" xr:uid="{00000000-0005-0000-0000-0000343D0000}"/>
    <cellStyle name="Entrada 2 2 3 3 18 4" xfId="29446" xr:uid="{00000000-0005-0000-0000-0000353D0000}"/>
    <cellStyle name="Entrada 2 2 3 3 18 5" xfId="16350" xr:uid="{00000000-0005-0000-0000-0000363D0000}"/>
    <cellStyle name="Entrada 2 2 3 3 19" xfId="2381" xr:uid="{00000000-0005-0000-0000-0000373D0000}"/>
    <cellStyle name="Entrada 2 2 3 3 19 2" xfId="11607" xr:uid="{00000000-0005-0000-0000-0000383D0000}"/>
    <cellStyle name="Entrada 2 2 3 3 19 2 2" xfId="33909" xr:uid="{00000000-0005-0000-0000-0000393D0000}"/>
    <cellStyle name="Entrada 2 2 3 3 19 2 3" xfId="38456" xr:uid="{00000000-0005-0000-0000-00003A3D0000}"/>
    <cellStyle name="Entrada 2 2 3 3 19 2 4" xfId="20679" xr:uid="{00000000-0005-0000-0000-00003B3D0000}"/>
    <cellStyle name="Entrada 2 2 3 3 19 3" xfId="25252" xr:uid="{00000000-0005-0000-0000-00003C3D0000}"/>
    <cellStyle name="Entrada 2 2 3 3 19 4" xfId="29445" xr:uid="{00000000-0005-0000-0000-00003D3D0000}"/>
    <cellStyle name="Entrada 2 2 3 3 19 5" xfId="16351" xr:uid="{00000000-0005-0000-0000-00003E3D0000}"/>
    <cellStyle name="Entrada 2 2 3 3 2" xfId="2382" xr:uid="{00000000-0005-0000-0000-00003F3D0000}"/>
    <cellStyle name="Entrada 2 2 3 3 2 2" xfId="11608" xr:uid="{00000000-0005-0000-0000-0000403D0000}"/>
    <cellStyle name="Entrada 2 2 3 3 2 2 2" xfId="33910" xr:uid="{00000000-0005-0000-0000-0000413D0000}"/>
    <cellStyle name="Entrada 2 2 3 3 2 2 3" xfId="38457" xr:uid="{00000000-0005-0000-0000-0000423D0000}"/>
    <cellStyle name="Entrada 2 2 3 3 2 2 4" xfId="20680" xr:uid="{00000000-0005-0000-0000-0000433D0000}"/>
    <cellStyle name="Entrada 2 2 3 3 2 3" xfId="25253" xr:uid="{00000000-0005-0000-0000-0000443D0000}"/>
    <cellStyle name="Entrada 2 2 3 3 2 4" xfId="29444" xr:uid="{00000000-0005-0000-0000-0000453D0000}"/>
    <cellStyle name="Entrada 2 2 3 3 2 5" xfId="16352" xr:uid="{00000000-0005-0000-0000-0000463D0000}"/>
    <cellStyle name="Entrada 2 2 3 3 20" xfId="2383" xr:uid="{00000000-0005-0000-0000-0000473D0000}"/>
    <cellStyle name="Entrada 2 2 3 3 20 2" xfId="11609" xr:uid="{00000000-0005-0000-0000-0000483D0000}"/>
    <cellStyle name="Entrada 2 2 3 3 20 2 2" xfId="33911" xr:uid="{00000000-0005-0000-0000-0000493D0000}"/>
    <cellStyle name="Entrada 2 2 3 3 20 2 3" xfId="38458" xr:uid="{00000000-0005-0000-0000-00004A3D0000}"/>
    <cellStyle name="Entrada 2 2 3 3 20 2 4" xfId="20681" xr:uid="{00000000-0005-0000-0000-00004B3D0000}"/>
    <cellStyle name="Entrada 2 2 3 3 20 3" xfId="25254" xr:uid="{00000000-0005-0000-0000-00004C3D0000}"/>
    <cellStyle name="Entrada 2 2 3 3 20 4" xfId="29443" xr:uid="{00000000-0005-0000-0000-00004D3D0000}"/>
    <cellStyle name="Entrada 2 2 3 3 20 5" xfId="16353" xr:uid="{00000000-0005-0000-0000-00004E3D0000}"/>
    <cellStyle name="Entrada 2 2 3 3 21" xfId="2384" xr:uid="{00000000-0005-0000-0000-00004F3D0000}"/>
    <cellStyle name="Entrada 2 2 3 3 21 2" xfId="11610" xr:uid="{00000000-0005-0000-0000-0000503D0000}"/>
    <cellStyle name="Entrada 2 2 3 3 21 2 2" xfId="33912" xr:uid="{00000000-0005-0000-0000-0000513D0000}"/>
    <cellStyle name="Entrada 2 2 3 3 21 2 3" xfId="38459" xr:uid="{00000000-0005-0000-0000-0000523D0000}"/>
    <cellStyle name="Entrada 2 2 3 3 21 2 4" xfId="20682" xr:uid="{00000000-0005-0000-0000-0000533D0000}"/>
    <cellStyle name="Entrada 2 2 3 3 21 3" xfId="25255" xr:uid="{00000000-0005-0000-0000-0000543D0000}"/>
    <cellStyle name="Entrada 2 2 3 3 21 4" xfId="29442" xr:uid="{00000000-0005-0000-0000-0000553D0000}"/>
    <cellStyle name="Entrada 2 2 3 3 21 5" xfId="16354" xr:uid="{00000000-0005-0000-0000-0000563D0000}"/>
    <cellStyle name="Entrada 2 2 3 3 22" xfId="2385" xr:uid="{00000000-0005-0000-0000-0000573D0000}"/>
    <cellStyle name="Entrada 2 2 3 3 22 2" xfId="11611" xr:uid="{00000000-0005-0000-0000-0000583D0000}"/>
    <cellStyle name="Entrada 2 2 3 3 22 2 2" xfId="33913" xr:uid="{00000000-0005-0000-0000-0000593D0000}"/>
    <cellStyle name="Entrada 2 2 3 3 22 2 3" xfId="38460" xr:uid="{00000000-0005-0000-0000-00005A3D0000}"/>
    <cellStyle name="Entrada 2 2 3 3 22 2 4" xfId="20683" xr:uid="{00000000-0005-0000-0000-00005B3D0000}"/>
    <cellStyle name="Entrada 2 2 3 3 22 3" xfId="25256" xr:uid="{00000000-0005-0000-0000-00005C3D0000}"/>
    <cellStyle name="Entrada 2 2 3 3 22 4" xfId="29441" xr:uid="{00000000-0005-0000-0000-00005D3D0000}"/>
    <cellStyle name="Entrada 2 2 3 3 22 5" xfId="16355" xr:uid="{00000000-0005-0000-0000-00005E3D0000}"/>
    <cellStyle name="Entrada 2 2 3 3 23" xfId="2386" xr:uid="{00000000-0005-0000-0000-00005F3D0000}"/>
    <cellStyle name="Entrada 2 2 3 3 23 2" xfId="11612" xr:uid="{00000000-0005-0000-0000-0000603D0000}"/>
    <cellStyle name="Entrada 2 2 3 3 23 2 2" xfId="33914" xr:uid="{00000000-0005-0000-0000-0000613D0000}"/>
    <cellStyle name="Entrada 2 2 3 3 23 2 3" xfId="38461" xr:uid="{00000000-0005-0000-0000-0000623D0000}"/>
    <cellStyle name="Entrada 2 2 3 3 23 2 4" xfId="20684" xr:uid="{00000000-0005-0000-0000-0000633D0000}"/>
    <cellStyle name="Entrada 2 2 3 3 23 3" xfId="25257" xr:uid="{00000000-0005-0000-0000-0000643D0000}"/>
    <cellStyle name="Entrada 2 2 3 3 23 4" xfId="29440" xr:uid="{00000000-0005-0000-0000-0000653D0000}"/>
    <cellStyle name="Entrada 2 2 3 3 23 5" xfId="16356" xr:uid="{00000000-0005-0000-0000-0000663D0000}"/>
    <cellStyle name="Entrada 2 2 3 3 24" xfId="2387" xr:uid="{00000000-0005-0000-0000-0000673D0000}"/>
    <cellStyle name="Entrada 2 2 3 3 24 2" xfId="11613" xr:uid="{00000000-0005-0000-0000-0000683D0000}"/>
    <cellStyle name="Entrada 2 2 3 3 24 2 2" xfId="33915" xr:uid="{00000000-0005-0000-0000-0000693D0000}"/>
    <cellStyle name="Entrada 2 2 3 3 24 2 3" xfId="38462" xr:uid="{00000000-0005-0000-0000-00006A3D0000}"/>
    <cellStyle name="Entrada 2 2 3 3 24 2 4" xfId="20685" xr:uid="{00000000-0005-0000-0000-00006B3D0000}"/>
    <cellStyle name="Entrada 2 2 3 3 24 3" xfId="25258" xr:uid="{00000000-0005-0000-0000-00006C3D0000}"/>
    <cellStyle name="Entrada 2 2 3 3 24 4" xfId="29439" xr:uid="{00000000-0005-0000-0000-00006D3D0000}"/>
    <cellStyle name="Entrada 2 2 3 3 24 5" xfId="16357" xr:uid="{00000000-0005-0000-0000-00006E3D0000}"/>
    <cellStyle name="Entrada 2 2 3 3 25" xfId="2388" xr:uid="{00000000-0005-0000-0000-00006F3D0000}"/>
    <cellStyle name="Entrada 2 2 3 3 25 2" xfId="11614" xr:uid="{00000000-0005-0000-0000-0000703D0000}"/>
    <cellStyle name="Entrada 2 2 3 3 25 2 2" xfId="33916" xr:uid="{00000000-0005-0000-0000-0000713D0000}"/>
    <cellStyle name="Entrada 2 2 3 3 25 2 3" xfId="38463" xr:uid="{00000000-0005-0000-0000-0000723D0000}"/>
    <cellStyle name="Entrada 2 2 3 3 25 2 4" xfId="20686" xr:uid="{00000000-0005-0000-0000-0000733D0000}"/>
    <cellStyle name="Entrada 2 2 3 3 25 3" xfId="25259" xr:uid="{00000000-0005-0000-0000-0000743D0000}"/>
    <cellStyle name="Entrada 2 2 3 3 25 4" xfId="29438" xr:uid="{00000000-0005-0000-0000-0000753D0000}"/>
    <cellStyle name="Entrada 2 2 3 3 25 5" xfId="16358" xr:uid="{00000000-0005-0000-0000-0000763D0000}"/>
    <cellStyle name="Entrada 2 2 3 3 26" xfId="2389" xr:uid="{00000000-0005-0000-0000-0000773D0000}"/>
    <cellStyle name="Entrada 2 2 3 3 26 2" xfId="11615" xr:uid="{00000000-0005-0000-0000-0000783D0000}"/>
    <cellStyle name="Entrada 2 2 3 3 26 2 2" xfId="33917" xr:uid="{00000000-0005-0000-0000-0000793D0000}"/>
    <cellStyle name="Entrada 2 2 3 3 26 2 3" xfId="38464" xr:uid="{00000000-0005-0000-0000-00007A3D0000}"/>
    <cellStyle name="Entrada 2 2 3 3 26 2 4" xfId="20687" xr:uid="{00000000-0005-0000-0000-00007B3D0000}"/>
    <cellStyle name="Entrada 2 2 3 3 26 3" xfId="25260" xr:uid="{00000000-0005-0000-0000-00007C3D0000}"/>
    <cellStyle name="Entrada 2 2 3 3 26 4" xfId="29437" xr:uid="{00000000-0005-0000-0000-00007D3D0000}"/>
    <cellStyle name="Entrada 2 2 3 3 26 5" xfId="16359" xr:uid="{00000000-0005-0000-0000-00007E3D0000}"/>
    <cellStyle name="Entrada 2 2 3 3 27" xfId="2390" xr:uid="{00000000-0005-0000-0000-00007F3D0000}"/>
    <cellStyle name="Entrada 2 2 3 3 27 2" xfId="11616" xr:uid="{00000000-0005-0000-0000-0000803D0000}"/>
    <cellStyle name="Entrada 2 2 3 3 27 2 2" xfId="33918" xr:uid="{00000000-0005-0000-0000-0000813D0000}"/>
    <cellStyle name="Entrada 2 2 3 3 27 2 3" xfId="38465" xr:uid="{00000000-0005-0000-0000-0000823D0000}"/>
    <cellStyle name="Entrada 2 2 3 3 27 2 4" xfId="20688" xr:uid="{00000000-0005-0000-0000-0000833D0000}"/>
    <cellStyle name="Entrada 2 2 3 3 27 3" xfId="25261" xr:uid="{00000000-0005-0000-0000-0000843D0000}"/>
    <cellStyle name="Entrada 2 2 3 3 27 4" xfId="29436" xr:uid="{00000000-0005-0000-0000-0000853D0000}"/>
    <cellStyle name="Entrada 2 2 3 3 27 5" xfId="16360" xr:uid="{00000000-0005-0000-0000-0000863D0000}"/>
    <cellStyle name="Entrada 2 2 3 3 28" xfId="2391" xr:uid="{00000000-0005-0000-0000-0000873D0000}"/>
    <cellStyle name="Entrada 2 2 3 3 28 2" xfId="11617" xr:uid="{00000000-0005-0000-0000-0000883D0000}"/>
    <cellStyle name="Entrada 2 2 3 3 28 2 2" xfId="33919" xr:uid="{00000000-0005-0000-0000-0000893D0000}"/>
    <cellStyle name="Entrada 2 2 3 3 28 2 3" xfId="38466" xr:uid="{00000000-0005-0000-0000-00008A3D0000}"/>
    <cellStyle name="Entrada 2 2 3 3 28 2 4" xfId="20689" xr:uid="{00000000-0005-0000-0000-00008B3D0000}"/>
    <cellStyle name="Entrada 2 2 3 3 28 3" xfId="25262" xr:uid="{00000000-0005-0000-0000-00008C3D0000}"/>
    <cellStyle name="Entrada 2 2 3 3 28 4" xfId="29435" xr:uid="{00000000-0005-0000-0000-00008D3D0000}"/>
    <cellStyle name="Entrada 2 2 3 3 28 5" xfId="16361" xr:uid="{00000000-0005-0000-0000-00008E3D0000}"/>
    <cellStyle name="Entrada 2 2 3 3 29" xfId="2392" xr:uid="{00000000-0005-0000-0000-00008F3D0000}"/>
    <cellStyle name="Entrada 2 2 3 3 29 2" xfId="11618" xr:uid="{00000000-0005-0000-0000-0000903D0000}"/>
    <cellStyle name="Entrada 2 2 3 3 29 2 2" xfId="33920" xr:uid="{00000000-0005-0000-0000-0000913D0000}"/>
    <cellStyle name="Entrada 2 2 3 3 29 2 3" xfId="38467" xr:uid="{00000000-0005-0000-0000-0000923D0000}"/>
    <cellStyle name="Entrada 2 2 3 3 29 2 4" xfId="20690" xr:uid="{00000000-0005-0000-0000-0000933D0000}"/>
    <cellStyle name="Entrada 2 2 3 3 29 3" xfId="25263" xr:uid="{00000000-0005-0000-0000-0000943D0000}"/>
    <cellStyle name="Entrada 2 2 3 3 29 4" xfId="29434" xr:uid="{00000000-0005-0000-0000-0000953D0000}"/>
    <cellStyle name="Entrada 2 2 3 3 29 5" xfId="16362" xr:uid="{00000000-0005-0000-0000-0000963D0000}"/>
    <cellStyle name="Entrada 2 2 3 3 3" xfId="2393" xr:uid="{00000000-0005-0000-0000-0000973D0000}"/>
    <cellStyle name="Entrada 2 2 3 3 3 2" xfId="11619" xr:uid="{00000000-0005-0000-0000-0000983D0000}"/>
    <cellStyle name="Entrada 2 2 3 3 3 2 2" xfId="33921" xr:uid="{00000000-0005-0000-0000-0000993D0000}"/>
    <cellStyle name="Entrada 2 2 3 3 3 2 3" xfId="38468" xr:uid="{00000000-0005-0000-0000-00009A3D0000}"/>
    <cellStyle name="Entrada 2 2 3 3 3 2 4" xfId="20691" xr:uid="{00000000-0005-0000-0000-00009B3D0000}"/>
    <cellStyle name="Entrada 2 2 3 3 3 3" xfId="25264" xr:uid="{00000000-0005-0000-0000-00009C3D0000}"/>
    <cellStyle name="Entrada 2 2 3 3 3 4" xfId="29433" xr:uid="{00000000-0005-0000-0000-00009D3D0000}"/>
    <cellStyle name="Entrada 2 2 3 3 3 5" xfId="16363" xr:uid="{00000000-0005-0000-0000-00009E3D0000}"/>
    <cellStyle name="Entrada 2 2 3 3 30" xfId="2394" xr:uid="{00000000-0005-0000-0000-00009F3D0000}"/>
    <cellStyle name="Entrada 2 2 3 3 30 2" xfId="11620" xr:uid="{00000000-0005-0000-0000-0000A03D0000}"/>
    <cellStyle name="Entrada 2 2 3 3 30 2 2" xfId="33922" xr:uid="{00000000-0005-0000-0000-0000A13D0000}"/>
    <cellStyle name="Entrada 2 2 3 3 30 2 3" xfId="38469" xr:uid="{00000000-0005-0000-0000-0000A23D0000}"/>
    <cellStyle name="Entrada 2 2 3 3 30 2 4" xfId="20692" xr:uid="{00000000-0005-0000-0000-0000A33D0000}"/>
    <cellStyle name="Entrada 2 2 3 3 30 3" xfId="25265" xr:uid="{00000000-0005-0000-0000-0000A43D0000}"/>
    <cellStyle name="Entrada 2 2 3 3 30 4" xfId="29432" xr:uid="{00000000-0005-0000-0000-0000A53D0000}"/>
    <cellStyle name="Entrada 2 2 3 3 30 5" xfId="16364" xr:uid="{00000000-0005-0000-0000-0000A63D0000}"/>
    <cellStyle name="Entrada 2 2 3 3 31" xfId="2395" xr:uid="{00000000-0005-0000-0000-0000A73D0000}"/>
    <cellStyle name="Entrada 2 2 3 3 31 2" xfId="11621" xr:uid="{00000000-0005-0000-0000-0000A83D0000}"/>
    <cellStyle name="Entrada 2 2 3 3 31 2 2" xfId="33923" xr:uid="{00000000-0005-0000-0000-0000A93D0000}"/>
    <cellStyle name="Entrada 2 2 3 3 31 2 3" xfId="38470" xr:uid="{00000000-0005-0000-0000-0000AA3D0000}"/>
    <cellStyle name="Entrada 2 2 3 3 31 2 4" xfId="20693" xr:uid="{00000000-0005-0000-0000-0000AB3D0000}"/>
    <cellStyle name="Entrada 2 2 3 3 31 3" xfId="25266" xr:uid="{00000000-0005-0000-0000-0000AC3D0000}"/>
    <cellStyle name="Entrada 2 2 3 3 31 4" xfId="29431" xr:uid="{00000000-0005-0000-0000-0000AD3D0000}"/>
    <cellStyle name="Entrada 2 2 3 3 31 5" xfId="16365" xr:uid="{00000000-0005-0000-0000-0000AE3D0000}"/>
    <cellStyle name="Entrada 2 2 3 3 32" xfId="2396" xr:uid="{00000000-0005-0000-0000-0000AF3D0000}"/>
    <cellStyle name="Entrada 2 2 3 3 32 2" xfId="11622" xr:uid="{00000000-0005-0000-0000-0000B03D0000}"/>
    <cellStyle name="Entrada 2 2 3 3 32 2 2" xfId="33924" xr:uid="{00000000-0005-0000-0000-0000B13D0000}"/>
    <cellStyle name="Entrada 2 2 3 3 32 2 3" xfId="38471" xr:uid="{00000000-0005-0000-0000-0000B23D0000}"/>
    <cellStyle name="Entrada 2 2 3 3 32 2 4" xfId="20694" xr:uid="{00000000-0005-0000-0000-0000B33D0000}"/>
    <cellStyle name="Entrada 2 2 3 3 32 3" xfId="25267" xr:uid="{00000000-0005-0000-0000-0000B43D0000}"/>
    <cellStyle name="Entrada 2 2 3 3 32 4" xfId="29430" xr:uid="{00000000-0005-0000-0000-0000B53D0000}"/>
    <cellStyle name="Entrada 2 2 3 3 32 5" xfId="16366" xr:uid="{00000000-0005-0000-0000-0000B63D0000}"/>
    <cellStyle name="Entrada 2 2 3 3 33" xfId="2397" xr:uid="{00000000-0005-0000-0000-0000B73D0000}"/>
    <cellStyle name="Entrada 2 2 3 3 33 2" xfId="11623" xr:uid="{00000000-0005-0000-0000-0000B83D0000}"/>
    <cellStyle name="Entrada 2 2 3 3 33 2 2" xfId="33925" xr:uid="{00000000-0005-0000-0000-0000B93D0000}"/>
    <cellStyle name="Entrada 2 2 3 3 33 2 3" xfId="38472" xr:uid="{00000000-0005-0000-0000-0000BA3D0000}"/>
    <cellStyle name="Entrada 2 2 3 3 33 2 4" xfId="20695" xr:uid="{00000000-0005-0000-0000-0000BB3D0000}"/>
    <cellStyle name="Entrada 2 2 3 3 33 3" xfId="25268" xr:uid="{00000000-0005-0000-0000-0000BC3D0000}"/>
    <cellStyle name="Entrada 2 2 3 3 33 4" xfId="29429" xr:uid="{00000000-0005-0000-0000-0000BD3D0000}"/>
    <cellStyle name="Entrada 2 2 3 3 33 5" xfId="16367" xr:uid="{00000000-0005-0000-0000-0000BE3D0000}"/>
    <cellStyle name="Entrada 2 2 3 3 34" xfId="2398" xr:uid="{00000000-0005-0000-0000-0000BF3D0000}"/>
    <cellStyle name="Entrada 2 2 3 3 34 2" xfId="11624" xr:uid="{00000000-0005-0000-0000-0000C03D0000}"/>
    <cellStyle name="Entrada 2 2 3 3 34 2 2" xfId="33926" xr:uid="{00000000-0005-0000-0000-0000C13D0000}"/>
    <cellStyle name="Entrada 2 2 3 3 34 2 3" xfId="38473" xr:uid="{00000000-0005-0000-0000-0000C23D0000}"/>
    <cellStyle name="Entrada 2 2 3 3 34 2 4" xfId="20696" xr:uid="{00000000-0005-0000-0000-0000C33D0000}"/>
    <cellStyle name="Entrada 2 2 3 3 34 3" xfId="25269" xr:uid="{00000000-0005-0000-0000-0000C43D0000}"/>
    <cellStyle name="Entrada 2 2 3 3 34 4" xfId="29428" xr:uid="{00000000-0005-0000-0000-0000C53D0000}"/>
    <cellStyle name="Entrada 2 2 3 3 34 5" xfId="16368" xr:uid="{00000000-0005-0000-0000-0000C63D0000}"/>
    <cellStyle name="Entrada 2 2 3 3 35" xfId="2399" xr:uid="{00000000-0005-0000-0000-0000C73D0000}"/>
    <cellStyle name="Entrada 2 2 3 3 35 2" xfId="11625" xr:uid="{00000000-0005-0000-0000-0000C83D0000}"/>
    <cellStyle name="Entrada 2 2 3 3 35 2 2" xfId="33927" xr:uid="{00000000-0005-0000-0000-0000C93D0000}"/>
    <cellStyle name="Entrada 2 2 3 3 35 2 3" xfId="38474" xr:uid="{00000000-0005-0000-0000-0000CA3D0000}"/>
    <cellStyle name="Entrada 2 2 3 3 35 2 4" xfId="20697" xr:uid="{00000000-0005-0000-0000-0000CB3D0000}"/>
    <cellStyle name="Entrada 2 2 3 3 35 3" xfId="25270" xr:uid="{00000000-0005-0000-0000-0000CC3D0000}"/>
    <cellStyle name="Entrada 2 2 3 3 35 4" xfId="29427" xr:uid="{00000000-0005-0000-0000-0000CD3D0000}"/>
    <cellStyle name="Entrada 2 2 3 3 35 5" xfId="16369" xr:uid="{00000000-0005-0000-0000-0000CE3D0000}"/>
    <cellStyle name="Entrada 2 2 3 3 36" xfId="2400" xr:uid="{00000000-0005-0000-0000-0000CF3D0000}"/>
    <cellStyle name="Entrada 2 2 3 3 36 2" xfId="11626" xr:uid="{00000000-0005-0000-0000-0000D03D0000}"/>
    <cellStyle name="Entrada 2 2 3 3 36 2 2" xfId="33928" xr:uid="{00000000-0005-0000-0000-0000D13D0000}"/>
    <cellStyle name="Entrada 2 2 3 3 36 2 3" xfId="38475" xr:uid="{00000000-0005-0000-0000-0000D23D0000}"/>
    <cellStyle name="Entrada 2 2 3 3 36 2 4" xfId="20698" xr:uid="{00000000-0005-0000-0000-0000D33D0000}"/>
    <cellStyle name="Entrada 2 2 3 3 36 3" xfId="25271" xr:uid="{00000000-0005-0000-0000-0000D43D0000}"/>
    <cellStyle name="Entrada 2 2 3 3 36 4" xfId="29426" xr:uid="{00000000-0005-0000-0000-0000D53D0000}"/>
    <cellStyle name="Entrada 2 2 3 3 36 5" xfId="16370" xr:uid="{00000000-0005-0000-0000-0000D63D0000}"/>
    <cellStyle name="Entrada 2 2 3 3 37" xfId="2401" xr:uid="{00000000-0005-0000-0000-0000D73D0000}"/>
    <cellStyle name="Entrada 2 2 3 3 37 2" xfId="11627" xr:uid="{00000000-0005-0000-0000-0000D83D0000}"/>
    <cellStyle name="Entrada 2 2 3 3 37 2 2" xfId="33929" xr:uid="{00000000-0005-0000-0000-0000D93D0000}"/>
    <cellStyle name="Entrada 2 2 3 3 37 2 3" xfId="38476" xr:uid="{00000000-0005-0000-0000-0000DA3D0000}"/>
    <cellStyle name="Entrada 2 2 3 3 37 2 4" xfId="20699" xr:uid="{00000000-0005-0000-0000-0000DB3D0000}"/>
    <cellStyle name="Entrada 2 2 3 3 37 3" xfId="25272" xr:uid="{00000000-0005-0000-0000-0000DC3D0000}"/>
    <cellStyle name="Entrada 2 2 3 3 37 4" xfId="29425" xr:uid="{00000000-0005-0000-0000-0000DD3D0000}"/>
    <cellStyle name="Entrada 2 2 3 3 37 5" xfId="16371" xr:uid="{00000000-0005-0000-0000-0000DE3D0000}"/>
    <cellStyle name="Entrada 2 2 3 3 38" xfId="2402" xr:uid="{00000000-0005-0000-0000-0000DF3D0000}"/>
    <cellStyle name="Entrada 2 2 3 3 38 2" xfId="11628" xr:uid="{00000000-0005-0000-0000-0000E03D0000}"/>
    <cellStyle name="Entrada 2 2 3 3 38 2 2" xfId="33930" xr:uid="{00000000-0005-0000-0000-0000E13D0000}"/>
    <cellStyle name="Entrada 2 2 3 3 38 2 3" xfId="38477" xr:uid="{00000000-0005-0000-0000-0000E23D0000}"/>
    <cellStyle name="Entrada 2 2 3 3 38 2 4" xfId="20700" xr:uid="{00000000-0005-0000-0000-0000E33D0000}"/>
    <cellStyle name="Entrada 2 2 3 3 38 3" xfId="25273" xr:uid="{00000000-0005-0000-0000-0000E43D0000}"/>
    <cellStyle name="Entrada 2 2 3 3 38 4" xfId="29424" xr:uid="{00000000-0005-0000-0000-0000E53D0000}"/>
    <cellStyle name="Entrada 2 2 3 3 38 5" xfId="16372" xr:uid="{00000000-0005-0000-0000-0000E63D0000}"/>
    <cellStyle name="Entrada 2 2 3 3 39" xfId="2371" xr:uid="{00000000-0005-0000-0000-0000E73D0000}"/>
    <cellStyle name="Entrada 2 2 3 3 39 2" xfId="11597" xr:uid="{00000000-0005-0000-0000-0000E83D0000}"/>
    <cellStyle name="Entrada 2 2 3 3 39 2 2" xfId="33899" xr:uid="{00000000-0005-0000-0000-0000E93D0000}"/>
    <cellStyle name="Entrada 2 2 3 3 39 2 3" xfId="38446" xr:uid="{00000000-0005-0000-0000-0000EA3D0000}"/>
    <cellStyle name="Entrada 2 2 3 3 39 2 4" xfId="20669" xr:uid="{00000000-0005-0000-0000-0000EB3D0000}"/>
    <cellStyle name="Entrada 2 2 3 3 39 3" xfId="25242" xr:uid="{00000000-0005-0000-0000-0000EC3D0000}"/>
    <cellStyle name="Entrada 2 2 3 3 39 4" xfId="29454" xr:uid="{00000000-0005-0000-0000-0000ED3D0000}"/>
    <cellStyle name="Entrada 2 2 3 3 39 5" xfId="16341" xr:uid="{00000000-0005-0000-0000-0000EE3D0000}"/>
    <cellStyle name="Entrada 2 2 3 3 4" xfId="2403" xr:uid="{00000000-0005-0000-0000-0000EF3D0000}"/>
    <cellStyle name="Entrada 2 2 3 3 4 2" xfId="11629" xr:uid="{00000000-0005-0000-0000-0000F03D0000}"/>
    <cellStyle name="Entrada 2 2 3 3 4 2 2" xfId="33931" xr:uid="{00000000-0005-0000-0000-0000F13D0000}"/>
    <cellStyle name="Entrada 2 2 3 3 4 2 3" xfId="38478" xr:uid="{00000000-0005-0000-0000-0000F23D0000}"/>
    <cellStyle name="Entrada 2 2 3 3 4 2 4" xfId="20701" xr:uid="{00000000-0005-0000-0000-0000F33D0000}"/>
    <cellStyle name="Entrada 2 2 3 3 4 3" xfId="25274" xr:uid="{00000000-0005-0000-0000-0000F43D0000}"/>
    <cellStyle name="Entrada 2 2 3 3 4 4" xfId="29423" xr:uid="{00000000-0005-0000-0000-0000F53D0000}"/>
    <cellStyle name="Entrada 2 2 3 3 4 5" xfId="16373" xr:uid="{00000000-0005-0000-0000-0000F63D0000}"/>
    <cellStyle name="Entrada 2 2 3 3 40" xfId="9601" xr:uid="{00000000-0005-0000-0000-0000F73D0000}"/>
    <cellStyle name="Entrada 2 2 3 3 40 2" xfId="13893" xr:uid="{00000000-0005-0000-0000-0000F83D0000}"/>
    <cellStyle name="Entrada 2 2 3 3 40 2 2" xfId="36195" xr:uid="{00000000-0005-0000-0000-0000F93D0000}"/>
    <cellStyle name="Entrada 2 2 3 3 40 2 3" xfId="40742" xr:uid="{00000000-0005-0000-0000-0000FA3D0000}"/>
    <cellStyle name="Entrada 2 2 3 3 40 2 4" xfId="22965" xr:uid="{00000000-0005-0000-0000-0000FB3D0000}"/>
    <cellStyle name="Entrada 2 2 3 3 40 3" xfId="31903" xr:uid="{00000000-0005-0000-0000-0000FC3D0000}"/>
    <cellStyle name="Entrada 2 2 3 3 40 4" xfId="36450" xr:uid="{00000000-0005-0000-0000-0000FD3D0000}"/>
    <cellStyle name="Entrada 2 2 3 3 40 5" xfId="18673" xr:uid="{00000000-0005-0000-0000-0000FE3D0000}"/>
    <cellStyle name="Entrada 2 2 3 3 41" xfId="453" xr:uid="{00000000-0005-0000-0000-0000FF3D0000}"/>
    <cellStyle name="Entrada 2 2 3 3 41 2" xfId="23324" xr:uid="{00000000-0005-0000-0000-0000003E0000}"/>
    <cellStyle name="Entrada 2 2 3 3 41 3" xfId="31363" xr:uid="{00000000-0005-0000-0000-0000013E0000}"/>
    <cellStyle name="Entrada 2 2 3 3 41 4" xfId="14423" xr:uid="{00000000-0005-0000-0000-0000023E0000}"/>
    <cellStyle name="Entrada 2 2 3 3 42" xfId="23163" xr:uid="{00000000-0005-0000-0000-0000033E0000}"/>
    <cellStyle name="Entrada 2 2 3 3 43" xfId="31522" xr:uid="{00000000-0005-0000-0000-0000043E0000}"/>
    <cellStyle name="Entrada 2 2 3 3 44" xfId="14262" xr:uid="{00000000-0005-0000-0000-0000053E0000}"/>
    <cellStyle name="Entrada 2 2 3 3 5" xfId="2404" xr:uid="{00000000-0005-0000-0000-0000063E0000}"/>
    <cellStyle name="Entrada 2 2 3 3 5 2" xfId="11630" xr:uid="{00000000-0005-0000-0000-0000073E0000}"/>
    <cellStyle name="Entrada 2 2 3 3 5 2 2" xfId="33932" xr:uid="{00000000-0005-0000-0000-0000083E0000}"/>
    <cellStyle name="Entrada 2 2 3 3 5 2 3" xfId="38479" xr:uid="{00000000-0005-0000-0000-0000093E0000}"/>
    <cellStyle name="Entrada 2 2 3 3 5 2 4" xfId="20702" xr:uid="{00000000-0005-0000-0000-00000A3E0000}"/>
    <cellStyle name="Entrada 2 2 3 3 5 3" xfId="25275" xr:uid="{00000000-0005-0000-0000-00000B3E0000}"/>
    <cellStyle name="Entrada 2 2 3 3 5 4" xfId="29422" xr:uid="{00000000-0005-0000-0000-00000C3E0000}"/>
    <cellStyle name="Entrada 2 2 3 3 5 5" xfId="16374" xr:uid="{00000000-0005-0000-0000-00000D3E0000}"/>
    <cellStyle name="Entrada 2 2 3 3 6" xfId="2405" xr:uid="{00000000-0005-0000-0000-00000E3E0000}"/>
    <cellStyle name="Entrada 2 2 3 3 6 2" xfId="11631" xr:uid="{00000000-0005-0000-0000-00000F3E0000}"/>
    <cellStyle name="Entrada 2 2 3 3 6 2 2" xfId="33933" xr:uid="{00000000-0005-0000-0000-0000103E0000}"/>
    <cellStyle name="Entrada 2 2 3 3 6 2 3" xfId="38480" xr:uid="{00000000-0005-0000-0000-0000113E0000}"/>
    <cellStyle name="Entrada 2 2 3 3 6 2 4" xfId="20703" xr:uid="{00000000-0005-0000-0000-0000123E0000}"/>
    <cellStyle name="Entrada 2 2 3 3 6 3" xfId="25276" xr:uid="{00000000-0005-0000-0000-0000133E0000}"/>
    <cellStyle name="Entrada 2 2 3 3 6 4" xfId="29421" xr:uid="{00000000-0005-0000-0000-0000143E0000}"/>
    <cellStyle name="Entrada 2 2 3 3 6 5" xfId="16375" xr:uid="{00000000-0005-0000-0000-0000153E0000}"/>
    <cellStyle name="Entrada 2 2 3 3 7" xfId="2406" xr:uid="{00000000-0005-0000-0000-0000163E0000}"/>
    <cellStyle name="Entrada 2 2 3 3 7 2" xfId="11632" xr:uid="{00000000-0005-0000-0000-0000173E0000}"/>
    <cellStyle name="Entrada 2 2 3 3 7 2 2" xfId="33934" xr:uid="{00000000-0005-0000-0000-0000183E0000}"/>
    <cellStyle name="Entrada 2 2 3 3 7 2 3" xfId="38481" xr:uid="{00000000-0005-0000-0000-0000193E0000}"/>
    <cellStyle name="Entrada 2 2 3 3 7 2 4" xfId="20704" xr:uid="{00000000-0005-0000-0000-00001A3E0000}"/>
    <cellStyle name="Entrada 2 2 3 3 7 3" xfId="25277" xr:uid="{00000000-0005-0000-0000-00001B3E0000}"/>
    <cellStyle name="Entrada 2 2 3 3 7 4" xfId="29420" xr:uid="{00000000-0005-0000-0000-00001C3E0000}"/>
    <cellStyle name="Entrada 2 2 3 3 7 5" xfId="16376" xr:uid="{00000000-0005-0000-0000-00001D3E0000}"/>
    <cellStyle name="Entrada 2 2 3 3 8" xfId="2407" xr:uid="{00000000-0005-0000-0000-00001E3E0000}"/>
    <cellStyle name="Entrada 2 2 3 3 8 2" xfId="11633" xr:uid="{00000000-0005-0000-0000-00001F3E0000}"/>
    <cellStyle name="Entrada 2 2 3 3 8 2 2" xfId="33935" xr:uid="{00000000-0005-0000-0000-0000203E0000}"/>
    <cellStyle name="Entrada 2 2 3 3 8 2 3" xfId="38482" xr:uid="{00000000-0005-0000-0000-0000213E0000}"/>
    <cellStyle name="Entrada 2 2 3 3 8 2 4" xfId="20705" xr:uid="{00000000-0005-0000-0000-0000223E0000}"/>
    <cellStyle name="Entrada 2 2 3 3 8 3" xfId="25278" xr:uid="{00000000-0005-0000-0000-0000233E0000}"/>
    <cellStyle name="Entrada 2 2 3 3 8 4" xfId="29419" xr:uid="{00000000-0005-0000-0000-0000243E0000}"/>
    <cellStyle name="Entrada 2 2 3 3 8 5" xfId="16377" xr:uid="{00000000-0005-0000-0000-0000253E0000}"/>
    <cellStyle name="Entrada 2 2 3 3 9" xfId="2408" xr:uid="{00000000-0005-0000-0000-0000263E0000}"/>
    <cellStyle name="Entrada 2 2 3 3 9 2" xfId="11634" xr:uid="{00000000-0005-0000-0000-0000273E0000}"/>
    <cellStyle name="Entrada 2 2 3 3 9 2 2" xfId="33936" xr:uid="{00000000-0005-0000-0000-0000283E0000}"/>
    <cellStyle name="Entrada 2 2 3 3 9 2 3" xfId="38483" xr:uid="{00000000-0005-0000-0000-0000293E0000}"/>
    <cellStyle name="Entrada 2 2 3 3 9 2 4" xfId="20706" xr:uid="{00000000-0005-0000-0000-00002A3E0000}"/>
    <cellStyle name="Entrada 2 2 3 3 9 3" xfId="25279" xr:uid="{00000000-0005-0000-0000-00002B3E0000}"/>
    <cellStyle name="Entrada 2 2 3 3 9 4" xfId="29418" xr:uid="{00000000-0005-0000-0000-00002C3E0000}"/>
    <cellStyle name="Entrada 2 2 3 3 9 5" xfId="16378" xr:uid="{00000000-0005-0000-0000-00002D3E0000}"/>
    <cellStyle name="Entrada 2 2 3 30" xfId="2409" xr:uid="{00000000-0005-0000-0000-00002E3E0000}"/>
    <cellStyle name="Entrada 2 2 3 30 2" xfId="11635" xr:uid="{00000000-0005-0000-0000-00002F3E0000}"/>
    <cellStyle name="Entrada 2 2 3 30 2 2" xfId="33937" xr:uid="{00000000-0005-0000-0000-0000303E0000}"/>
    <cellStyle name="Entrada 2 2 3 30 2 3" xfId="38484" xr:uid="{00000000-0005-0000-0000-0000313E0000}"/>
    <cellStyle name="Entrada 2 2 3 30 2 4" xfId="20707" xr:uid="{00000000-0005-0000-0000-0000323E0000}"/>
    <cellStyle name="Entrada 2 2 3 30 3" xfId="25280" xr:uid="{00000000-0005-0000-0000-0000333E0000}"/>
    <cellStyle name="Entrada 2 2 3 30 4" xfId="29408" xr:uid="{00000000-0005-0000-0000-0000343E0000}"/>
    <cellStyle name="Entrada 2 2 3 30 5" xfId="16379" xr:uid="{00000000-0005-0000-0000-0000353E0000}"/>
    <cellStyle name="Entrada 2 2 3 31" xfId="2410" xr:uid="{00000000-0005-0000-0000-0000363E0000}"/>
    <cellStyle name="Entrada 2 2 3 31 2" xfId="11636" xr:uid="{00000000-0005-0000-0000-0000373E0000}"/>
    <cellStyle name="Entrada 2 2 3 31 2 2" xfId="33938" xr:uid="{00000000-0005-0000-0000-0000383E0000}"/>
    <cellStyle name="Entrada 2 2 3 31 2 3" xfId="38485" xr:uid="{00000000-0005-0000-0000-0000393E0000}"/>
    <cellStyle name="Entrada 2 2 3 31 2 4" xfId="20708" xr:uid="{00000000-0005-0000-0000-00003A3E0000}"/>
    <cellStyle name="Entrada 2 2 3 31 3" xfId="25281" xr:uid="{00000000-0005-0000-0000-00003B3E0000}"/>
    <cellStyle name="Entrada 2 2 3 31 4" xfId="29416" xr:uid="{00000000-0005-0000-0000-00003C3E0000}"/>
    <cellStyle name="Entrada 2 2 3 31 5" xfId="16380" xr:uid="{00000000-0005-0000-0000-00003D3E0000}"/>
    <cellStyle name="Entrada 2 2 3 32" xfId="2411" xr:uid="{00000000-0005-0000-0000-00003E3E0000}"/>
    <cellStyle name="Entrada 2 2 3 32 2" xfId="11637" xr:uid="{00000000-0005-0000-0000-00003F3E0000}"/>
    <cellStyle name="Entrada 2 2 3 32 2 2" xfId="33939" xr:uid="{00000000-0005-0000-0000-0000403E0000}"/>
    <cellStyle name="Entrada 2 2 3 32 2 3" xfId="38486" xr:uid="{00000000-0005-0000-0000-0000413E0000}"/>
    <cellStyle name="Entrada 2 2 3 32 2 4" xfId="20709" xr:uid="{00000000-0005-0000-0000-0000423E0000}"/>
    <cellStyle name="Entrada 2 2 3 32 3" xfId="25282" xr:uid="{00000000-0005-0000-0000-0000433E0000}"/>
    <cellStyle name="Entrada 2 2 3 32 4" xfId="29415" xr:uid="{00000000-0005-0000-0000-0000443E0000}"/>
    <cellStyle name="Entrada 2 2 3 32 5" xfId="16381" xr:uid="{00000000-0005-0000-0000-0000453E0000}"/>
    <cellStyle name="Entrada 2 2 3 33" xfId="2412" xr:uid="{00000000-0005-0000-0000-0000463E0000}"/>
    <cellStyle name="Entrada 2 2 3 33 2" xfId="11638" xr:uid="{00000000-0005-0000-0000-0000473E0000}"/>
    <cellStyle name="Entrada 2 2 3 33 2 2" xfId="33940" xr:uid="{00000000-0005-0000-0000-0000483E0000}"/>
    <cellStyle name="Entrada 2 2 3 33 2 3" xfId="38487" xr:uid="{00000000-0005-0000-0000-0000493E0000}"/>
    <cellStyle name="Entrada 2 2 3 33 2 4" xfId="20710" xr:uid="{00000000-0005-0000-0000-00004A3E0000}"/>
    <cellStyle name="Entrada 2 2 3 33 3" xfId="25283" xr:uid="{00000000-0005-0000-0000-00004B3E0000}"/>
    <cellStyle name="Entrada 2 2 3 33 4" xfId="29414" xr:uid="{00000000-0005-0000-0000-00004C3E0000}"/>
    <cellStyle name="Entrada 2 2 3 33 5" xfId="16382" xr:uid="{00000000-0005-0000-0000-00004D3E0000}"/>
    <cellStyle name="Entrada 2 2 3 34" xfId="2413" xr:uid="{00000000-0005-0000-0000-00004E3E0000}"/>
    <cellStyle name="Entrada 2 2 3 34 2" xfId="11639" xr:uid="{00000000-0005-0000-0000-00004F3E0000}"/>
    <cellStyle name="Entrada 2 2 3 34 2 2" xfId="33941" xr:uid="{00000000-0005-0000-0000-0000503E0000}"/>
    <cellStyle name="Entrada 2 2 3 34 2 3" xfId="38488" xr:uid="{00000000-0005-0000-0000-0000513E0000}"/>
    <cellStyle name="Entrada 2 2 3 34 2 4" xfId="20711" xr:uid="{00000000-0005-0000-0000-0000523E0000}"/>
    <cellStyle name="Entrada 2 2 3 34 3" xfId="25284" xr:uid="{00000000-0005-0000-0000-0000533E0000}"/>
    <cellStyle name="Entrada 2 2 3 34 4" xfId="29413" xr:uid="{00000000-0005-0000-0000-0000543E0000}"/>
    <cellStyle name="Entrada 2 2 3 34 5" xfId="16383" xr:uid="{00000000-0005-0000-0000-0000553E0000}"/>
    <cellStyle name="Entrada 2 2 3 35" xfId="2414" xr:uid="{00000000-0005-0000-0000-0000563E0000}"/>
    <cellStyle name="Entrada 2 2 3 35 2" xfId="11640" xr:uid="{00000000-0005-0000-0000-0000573E0000}"/>
    <cellStyle name="Entrada 2 2 3 35 2 2" xfId="33942" xr:uid="{00000000-0005-0000-0000-0000583E0000}"/>
    <cellStyle name="Entrada 2 2 3 35 2 3" xfId="38489" xr:uid="{00000000-0005-0000-0000-0000593E0000}"/>
    <cellStyle name="Entrada 2 2 3 35 2 4" xfId="20712" xr:uid="{00000000-0005-0000-0000-00005A3E0000}"/>
    <cellStyle name="Entrada 2 2 3 35 3" xfId="25285" xr:uid="{00000000-0005-0000-0000-00005B3E0000}"/>
    <cellStyle name="Entrada 2 2 3 35 4" xfId="29412" xr:uid="{00000000-0005-0000-0000-00005C3E0000}"/>
    <cellStyle name="Entrada 2 2 3 35 5" xfId="16384" xr:uid="{00000000-0005-0000-0000-00005D3E0000}"/>
    <cellStyle name="Entrada 2 2 3 36" xfId="2415" xr:uid="{00000000-0005-0000-0000-00005E3E0000}"/>
    <cellStyle name="Entrada 2 2 3 36 2" xfId="11641" xr:uid="{00000000-0005-0000-0000-00005F3E0000}"/>
    <cellStyle name="Entrada 2 2 3 36 2 2" xfId="33943" xr:uid="{00000000-0005-0000-0000-0000603E0000}"/>
    <cellStyle name="Entrada 2 2 3 36 2 3" xfId="38490" xr:uid="{00000000-0005-0000-0000-0000613E0000}"/>
    <cellStyle name="Entrada 2 2 3 36 2 4" xfId="20713" xr:uid="{00000000-0005-0000-0000-0000623E0000}"/>
    <cellStyle name="Entrada 2 2 3 36 3" xfId="25286" xr:uid="{00000000-0005-0000-0000-0000633E0000}"/>
    <cellStyle name="Entrada 2 2 3 36 4" xfId="29411" xr:uid="{00000000-0005-0000-0000-0000643E0000}"/>
    <cellStyle name="Entrada 2 2 3 36 5" xfId="16385" xr:uid="{00000000-0005-0000-0000-0000653E0000}"/>
    <cellStyle name="Entrada 2 2 3 37" xfId="2416" xr:uid="{00000000-0005-0000-0000-0000663E0000}"/>
    <cellStyle name="Entrada 2 2 3 37 2" xfId="11642" xr:uid="{00000000-0005-0000-0000-0000673E0000}"/>
    <cellStyle name="Entrada 2 2 3 37 2 2" xfId="33944" xr:uid="{00000000-0005-0000-0000-0000683E0000}"/>
    <cellStyle name="Entrada 2 2 3 37 2 3" xfId="38491" xr:uid="{00000000-0005-0000-0000-0000693E0000}"/>
    <cellStyle name="Entrada 2 2 3 37 2 4" xfId="20714" xr:uid="{00000000-0005-0000-0000-00006A3E0000}"/>
    <cellStyle name="Entrada 2 2 3 37 3" xfId="25287" xr:uid="{00000000-0005-0000-0000-00006B3E0000}"/>
    <cellStyle name="Entrada 2 2 3 37 4" xfId="29410" xr:uid="{00000000-0005-0000-0000-00006C3E0000}"/>
    <cellStyle name="Entrada 2 2 3 37 5" xfId="16386" xr:uid="{00000000-0005-0000-0000-00006D3E0000}"/>
    <cellStyle name="Entrada 2 2 3 38" xfId="2417" xr:uid="{00000000-0005-0000-0000-00006E3E0000}"/>
    <cellStyle name="Entrada 2 2 3 38 2" xfId="11643" xr:uid="{00000000-0005-0000-0000-00006F3E0000}"/>
    <cellStyle name="Entrada 2 2 3 38 2 2" xfId="33945" xr:uid="{00000000-0005-0000-0000-0000703E0000}"/>
    <cellStyle name="Entrada 2 2 3 38 2 3" xfId="38492" xr:uid="{00000000-0005-0000-0000-0000713E0000}"/>
    <cellStyle name="Entrada 2 2 3 38 2 4" xfId="20715" xr:uid="{00000000-0005-0000-0000-0000723E0000}"/>
    <cellStyle name="Entrada 2 2 3 38 3" xfId="25288" xr:uid="{00000000-0005-0000-0000-0000733E0000}"/>
    <cellStyle name="Entrada 2 2 3 38 4" xfId="29409" xr:uid="{00000000-0005-0000-0000-0000743E0000}"/>
    <cellStyle name="Entrada 2 2 3 38 5" xfId="16387" xr:uid="{00000000-0005-0000-0000-0000753E0000}"/>
    <cellStyle name="Entrada 2 2 3 39" xfId="2418" xr:uid="{00000000-0005-0000-0000-0000763E0000}"/>
    <cellStyle name="Entrada 2 2 3 39 2" xfId="11644" xr:uid="{00000000-0005-0000-0000-0000773E0000}"/>
    <cellStyle name="Entrada 2 2 3 39 2 2" xfId="33946" xr:uid="{00000000-0005-0000-0000-0000783E0000}"/>
    <cellStyle name="Entrada 2 2 3 39 2 3" xfId="38493" xr:uid="{00000000-0005-0000-0000-0000793E0000}"/>
    <cellStyle name="Entrada 2 2 3 39 2 4" xfId="20716" xr:uid="{00000000-0005-0000-0000-00007A3E0000}"/>
    <cellStyle name="Entrada 2 2 3 39 3" xfId="25289" xr:uid="{00000000-0005-0000-0000-00007B3E0000}"/>
    <cellStyle name="Entrada 2 2 3 39 4" xfId="29407" xr:uid="{00000000-0005-0000-0000-00007C3E0000}"/>
    <cellStyle name="Entrada 2 2 3 39 5" xfId="16388" xr:uid="{00000000-0005-0000-0000-00007D3E0000}"/>
    <cellStyle name="Entrada 2 2 3 4" xfId="2419" xr:uid="{00000000-0005-0000-0000-00007E3E0000}"/>
    <cellStyle name="Entrada 2 2 3 4 2" xfId="11645" xr:uid="{00000000-0005-0000-0000-00007F3E0000}"/>
    <cellStyle name="Entrada 2 2 3 4 2 2" xfId="33947" xr:uid="{00000000-0005-0000-0000-0000803E0000}"/>
    <cellStyle name="Entrada 2 2 3 4 2 3" xfId="38494" xr:uid="{00000000-0005-0000-0000-0000813E0000}"/>
    <cellStyle name="Entrada 2 2 3 4 2 4" xfId="20717" xr:uid="{00000000-0005-0000-0000-0000823E0000}"/>
    <cellStyle name="Entrada 2 2 3 4 3" xfId="25290" xr:uid="{00000000-0005-0000-0000-0000833E0000}"/>
    <cellStyle name="Entrada 2 2 3 4 4" xfId="29406" xr:uid="{00000000-0005-0000-0000-0000843E0000}"/>
    <cellStyle name="Entrada 2 2 3 4 5" xfId="16389" xr:uid="{00000000-0005-0000-0000-0000853E0000}"/>
    <cellStyle name="Entrada 2 2 3 40" xfId="2420" xr:uid="{00000000-0005-0000-0000-0000863E0000}"/>
    <cellStyle name="Entrada 2 2 3 40 2" xfId="11646" xr:uid="{00000000-0005-0000-0000-0000873E0000}"/>
    <cellStyle name="Entrada 2 2 3 40 2 2" xfId="33948" xr:uid="{00000000-0005-0000-0000-0000883E0000}"/>
    <cellStyle name="Entrada 2 2 3 40 2 3" xfId="38495" xr:uid="{00000000-0005-0000-0000-0000893E0000}"/>
    <cellStyle name="Entrada 2 2 3 40 2 4" xfId="20718" xr:uid="{00000000-0005-0000-0000-00008A3E0000}"/>
    <cellStyle name="Entrada 2 2 3 40 3" xfId="25291" xr:uid="{00000000-0005-0000-0000-00008B3E0000}"/>
    <cellStyle name="Entrada 2 2 3 40 4" xfId="29405" xr:uid="{00000000-0005-0000-0000-00008C3E0000}"/>
    <cellStyle name="Entrada 2 2 3 40 5" xfId="16390" xr:uid="{00000000-0005-0000-0000-00008D3E0000}"/>
    <cellStyle name="Entrada 2 2 3 41" xfId="2421" xr:uid="{00000000-0005-0000-0000-00008E3E0000}"/>
    <cellStyle name="Entrada 2 2 3 41 2" xfId="11647" xr:uid="{00000000-0005-0000-0000-00008F3E0000}"/>
    <cellStyle name="Entrada 2 2 3 41 2 2" xfId="33949" xr:uid="{00000000-0005-0000-0000-0000903E0000}"/>
    <cellStyle name="Entrada 2 2 3 41 2 3" xfId="38496" xr:uid="{00000000-0005-0000-0000-0000913E0000}"/>
    <cellStyle name="Entrada 2 2 3 41 2 4" xfId="20719" xr:uid="{00000000-0005-0000-0000-0000923E0000}"/>
    <cellStyle name="Entrada 2 2 3 41 3" xfId="25292" xr:uid="{00000000-0005-0000-0000-0000933E0000}"/>
    <cellStyle name="Entrada 2 2 3 41 4" xfId="29404" xr:uid="{00000000-0005-0000-0000-0000943E0000}"/>
    <cellStyle name="Entrada 2 2 3 41 5" xfId="16391" xr:uid="{00000000-0005-0000-0000-0000953E0000}"/>
    <cellStyle name="Entrada 2 2 3 42" xfId="2312" xr:uid="{00000000-0005-0000-0000-0000963E0000}"/>
    <cellStyle name="Entrada 2 2 3 42 2" xfId="11538" xr:uid="{00000000-0005-0000-0000-0000973E0000}"/>
    <cellStyle name="Entrada 2 2 3 42 2 2" xfId="33840" xr:uid="{00000000-0005-0000-0000-0000983E0000}"/>
    <cellStyle name="Entrada 2 2 3 42 2 3" xfId="38387" xr:uid="{00000000-0005-0000-0000-0000993E0000}"/>
    <cellStyle name="Entrada 2 2 3 42 2 4" xfId="20610" xr:uid="{00000000-0005-0000-0000-00009A3E0000}"/>
    <cellStyle name="Entrada 2 2 3 42 3" xfId="25183" xr:uid="{00000000-0005-0000-0000-00009B3E0000}"/>
    <cellStyle name="Entrada 2 2 3 42 4" xfId="29513" xr:uid="{00000000-0005-0000-0000-00009C3E0000}"/>
    <cellStyle name="Entrada 2 2 3 42 5" xfId="16282" xr:uid="{00000000-0005-0000-0000-00009D3E0000}"/>
    <cellStyle name="Entrada 2 2 3 43" xfId="9454" xr:uid="{00000000-0005-0000-0000-00009E3E0000}"/>
    <cellStyle name="Entrada 2 2 3 43 2" xfId="13779" xr:uid="{00000000-0005-0000-0000-00009F3E0000}"/>
    <cellStyle name="Entrada 2 2 3 43 2 2" xfId="36081" xr:uid="{00000000-0005-0000-0000-0000A03E0000}"/>
    <cellStyle name="Entrada 2 2 3 43 2 3" xfId="40628" xr:uid="{00000000-0005-0000-0000-0000A13E0000}"/>
    <cellStyle name="Entrada 2 2 3 43 2 4" xfId="22851" xr:uid="{00000000-0005-0000-0000-0000A23E0000}"/>
    <cellStyle name="Entrada 2 2 3 43 3" xfId="31756" xr:uid="{00000000-0005-0000-0000-0000A33E0000}"/>
    <cellStyle name="Entrada 2 2 3 43 4" xfId="36303" xr:uid="{00000000-0005-0000-0000-0000A43E0000}"/>
    <cellStyle name="Entrada 2 2 3 43 5" xfId="18526" xr:uid="{00000000-0005-0000-0000-0000A53E0000}"/>
    <cellStyle name="Entrada 2 2 3 44" xfId="386" xr:uid="{00000000-0005-0000-0000-0000A63E0000}"/>
    <cellStyle name="Entrada 2 2 3 44 2" xfId="23257" xr:uid="{00000000-0005-0000-0000-0000A73E0000}"/>
    <cellStyle name="Entrada 2 2 3 44 3" xfId="31430" xr:uid="{00000000-0005-0000-0000-0000A83E0000}"/>
    <cellStyle name="Entrada 2 2 3 44 4" xfId="14356" xr:uid="{00000000-0005-0000-0000-0000A93E0000}"/>
    <cellStyle name="Entrada 2 2 3 45" xfId="9696" xr:uid="{00000000-0005-0000-0000-0000AA3E0000}"/>
    <cellStyle name="Entrada 2 2 3 45 2" xfId="31998" xr:uid="{00000000-0005-0000-0000-0000AB3E0000}"/>
    <cellStyle name="Entrada 2 2 3 45 3" xfId="36545" xr:uid="{00000000-0005-0000-0000-0000AC3E0000}"/>
    <cellStyle name="Entrada 2 2 3 45 4" xfId="18768" xr:uid="{00000000-0005-0000-0000-0000AD3E0000}"/>
    <cellStyle name="Entrada 2 2 3 46" xfId="14019" xr:uid="{00000000-0005-0000-0000-0000AE3E0000}"/>
    <cellStyle name="Entrada 2 2 3 47" xfId="31666" xr:uid="{00000000-0005-0000-0000-0000AF3E0000}"/>
    <cellStyle name="Entrada 2 2 3 48" xfId="13959" xr:uid="{00000000-0005-0000-0000-0000B03E0000}"/>
    <cellStyle name="Entrada 2 2 3 5" xfId="2422" xr:uid="{00000000-0005-0000-0000-0000B13E0000}"/>
    <cellStyle name="Entrada 2 2 3 5 2" xfId="11648" xr:uid="{00000000-0005-0000-0000-0000B23E0000}"/>
    <cellStyle name="Entrada 2 2 3 5 2 2" xfId="33950" xr:uid="{00000000-0005-0000-0000-0000B33E0000}"/>
    <cellStyle name="Entrada 2 2 3 5 2 3" xfId="38497" xr:uid="{00000000-0005-0000-0000-0000B43E0000}"/>
    <cellStyle name="Entrada 2 2 3 5 2 4" xfId="20720" xr:uid="{00000000-0005-0000-0000-0000B53E0000}"/>
    <cellStyle name="Entrada 2 2 3 5 3" xfId="25293" xr:uid="{00000000-0005-0000-0000-0000B63E0000}"/>
    <cellStyle name="Entrada 2 2 3 5 4" xfId="29403" xr:uid="{00000000-0005-0000-0000-0000B73E0000}"/>
    <cellStyle name="Entrada 2 2 3 5 5" xfId="16392" xr:uid="{00000000-0005-0000-0000-0000B83E0000}"/>
    <cellStyle name="Entrada 2 2 3 6" xfId="2423" xr:uid="{00000000-0005-0000-0000-0000B93E0000}"/>
    <cellStyle name="Entrada 2 2 3 6 2" xfId="11649" xr:uid="{00000000-0005-0000-0000-0000BA3E0000}"/>
    <cellStyle name="Entrada 2 2 3 6 2 2" xfId="33951" xr:uid="{00000000-0005-0000-0000-0000BB3E0000}"/>
    <cellStyle name="Entrada 2 2 3 6 2 3" xfId="38498" xr:uid="{00000000-0005-0000-0000-0000BC3E0000}"/>
    <cellStyle name="Entrada 2 2 3 6 2 4" xfId="20721" xr:uid="{00000000-0005-0000-0000-0000BD3E0000}"/>
    <cellStyle name="Entrada 2 2 3 6 3" xfId="25294" xr:uid="{00000000-0005-0000-0000-0000BE3E0000}"/>
    <cellStyle name="Entrada 2 2 3 6 4" xfId="29402" xr:uid="{00000000-0005-0000-0000-0000BF3E0000}"/>
    <cellStyle name="Entrada 2 2 3 6 5" xfId="16393" xr:uid="{00000000-0005-0000-0000-0000C03E0000}"/>
    <cellStyle name="Entrada 2 2 3 7" xfId="2424" xr:uid="{00000000-0005-0000-0000-0000C13E0000}"/>
    <cellStyle name="Entrada 2 2 3 7 2" xfId="11650" xr:uid="{00000000-0005-0000-0000-0000C23E0000}"/>
    <cellStyle name="Entrada 2 2 3 7 2 2" xfId="33952" xr:uid="{00000000-0005-0000-0000-0000C33E0000}"/>
    <cellStyle name="Entrada 2 2 3 7 2 3" xfId="38499" xr:uid="{00000000-0005-0000-0000-0000C43E0000}"/>
    <cellStyle name="Entrada 2 2 3 7 2 4" xfId="20722" xr:uid="{00000000-0005-0000-0000-0000C53E0000}"/>
    <cellStyle name="Entrada 2 2 3 7 3" xfId="25295" xr:uid="{00000000-0005-0000-0000-0000C63E0000}"/>
    <cellStyle name="Entrada 2 2 3 7 4" xfId="29401" xr:uid="{00000000-0005-0000-0000-0000C73E0000}"/>
    <cellStyle name="Entrada 2 2 3 7 5" xfId="16394" xr:uid="{00000000-0005-0000-0000-0000C83E0000}"/>
    <cellStyle name="Entrada 2 2 3 8" xfId="2425" xr:uid="{00000000-0005-0000-0000-0000C93E0000}"/>
    <cellStyle name="Entrada 2 2 3 8 2" xfId="11651" xr:uid="{00000000-0005-0000-0000-0000CA3E0000}"/>
    <cellStyle name="Entrada 2 2 3 8 2 2" xfId="33953" xr:uid="{00000000-0005-0000-0000-0000CB3E0000}"/>
    <cellStyle name="Entrada 2 2 3 8 2 3" xfId="38500" xr:uid="{00000000-0005-0000-0000-0000CC3E0000}"/>
    <cellStyle name="Entrada 2 2 3 8 2 4" xfId="20723" xr:uid="{00000000-0005-0000-0000-0000CD3E0000}"/>
    <cellStyle name="Entrada 2 2 3 8 3" xfId="25296" xr:uid="{00000000-0005-0000-0000-0000CE3E0000}"/>
    <cellStyle name="Entrada 2 2 3 8 4" xfId="29400" xr:uid="{00000000-0005-0000-0000-0000CF3E0000}"/>
    <cellStyle name="Entrada 2 2 3 8 5" xfId="16395" xr:uid="{00000000-0005-0000-0000-0000D03E0000}"/>
    <cellStyle name="Entrada 2 2 3 9" xfId="2426" xr:uid="{00000000-0005-0000-0000-0000D13E0000}"/>
    <cellStyle name="Entrada 2 2 3 9 2" xfId="11652" xr:uid="{00000000-0005-0000-0000-0000D23E0000}"/>
    <cellStyle name="Entrada 2 2 3 9 2 2" xfId="33954" xr:uid="{00000000-0005-0000-0000-0000D33E0000}"/>
    <cellStyle name="Entrada 2 2 3 9 2 3" xfId="38501" xr:uid="{00000000-0005-0000-0000-0000D43E0000}"/>
    <cellStyle name="Entrada 2 2 3 9 2 4" xfId="20724" xr:uid="{00000000-0005-0000-0000-0000D53E0000}"/>
    <cellStyle name="Entrada 2 2 3 9 3" xfId="25297" xr:uid="{00000000-0005-0000-0000-0000D63E0000}"/>
    <cellStyle name="Entrada 2 2 3 9 4" xfId="29399" xr:uid="{00000000-0005-0000-0000-0000D73E0000}"/>
    <cellStyle name="Entrada 2 2 3 9 5" xfId="16396" xr:uid="{00000000-0005-0000-0000-0000D83E0000}"/>
    <cellStyle name="Entrada 2 2 30" xfId="2427" xr:uid="{00000000-0005-0000-0000-0000D93E0000}"/>
    <cellStyle name="Entrada 2 2 30 2" xfId="11653" xr:uid="{00000000-0005-0000-0000-0000DA3E0000}"/>
    <cellStyle name="Entrada 2 2 30 2 2" xfId="33955" xr:uid="{00000000-0005-0000-0000-0000DB3E0000}"/>
    <cellStyle name="Entrada 2 2 30 2 3" xfId="38502" xr:uid="{00000000-0005-0000-0000-0000DC3E0000}"/>
    <cellStyle name="Entrada 2 2 30 2 4" xfId="20725" xr:uid="{00000000-0005-0000-0000-0000DD3E0000}"/>
    <cellStyle name="Entrada 2 2 30 3" xfId="25298" xr:uid="{00000000-0005-0000-0000-0000DE3E0000}"/>
    <cellStyle name="Entrada 2 2 30 4" xfId="29398" xr:uid="{00000000-0005-0000-0000-0000DF3E0000}"/>
    <cellStyle name="Entrada 2 2 30 5" xfId="16397" xr:uid="{00000000-0005-0000-0000-0000E03E0000}"/>
    <cellStyle name="Entrada 2 2 31" xfId="2428" xr:uid="{00000000-0005-0000-0000-0000E13E0000}"/>
    <cellStyle name="Entrada 2 2 31 2" xfId="11654" xr:uid="{00000000-0005-0000-0000-0000E23E0000}"/>
    <cellStyle name="Entrada 2 2 31 2 2" xfId="33956" xr:uid="{00000000-0005-0000-0000-0000E33E0000}"/>
    <cellStyle name="Entrada 2 2 31 2 3" xfId="38503" xr:uid="{00000000-0005-0000-0000-0000E43E0000}"/>
    <cellStyle name="Entrada 2 2 31 2 4" xfId="20726" xr:uid="{00000000-0005-0000-0000-0000E53E0000}"/>
    <cellStyle name="Entrada 2 2 31 3" xfId="25299" xr:uid="{00000000-0005-0000-0000-0000E63E0000}"/>
    <cellStyle name="Entrada 2 2 31 4" xfId="29397" xr:uid="{00000000-0005-0000-0000-0000E73E0000}"/>
    <cellStyle name="Entrada 2 2 31 5" xfId="16398" xr:uid="{00000000-0005-0000-0000-0000E83E0000}"/>
    <cellStyle name="Entrada 2 2 32" xfId="2429" xr:uid="{00000000-0005-0000-0000-0000E93E0000}"/>
    <cellStyle name="Entrada 2 2 32 2" xfId="11655" xr:uid="{00000000-0005-0000-0000-0000EA3E0000}"/>
    <cellStyle name="Entrada 2 2 32 2 2" xfId="33957" xr:uid="{00000000-0005-0000-0000-0000EB3E0000}"/>
    <cellStyle name="Entrada 2 2 32 2 3" xfId="38504" xr:uid="{00000000-0005-0000-0000-0000EC3E0000}"/>
    <cellStyle name="Entrada 2 2 32 2 4" xfId="20727" xr:uid="{00000000-0005-0000-0000-0000ED3E0000}"/>
    <cellStyle name="Entrada 2 2 32 3" xfId="25300" xr:uid="{00000000-0005-0000-0000-0000EE3E0000}"/>
    <cellStyle name="Entrada 2 2 32 4" xfId="29396" xr:uid="{00000000-0005-0000-0000-0000EF3E0000}"/>
    <cellStyle name="Entrada 2 2 32 5" xfId="16399" xr:uid="{00000000-0005-0000-0000-0000F03E0000}"/>
    <cellStyle name="Entrada 2 2 33" xfId="2430" xr:uid="{00000000-0005-0000-0000-0000F13E0000}"/>
    <cellStyle name="Entrada 2 2 33 2" xfId="11656" xr:uid="{00000000-0005-0000-0000-0000F23E0000}"/>
    <cellStyle name="Entrada 2 2 33 2 2" xfId="33958" xr:uid="{00000000-0005-0000-0000-0000F33E0000}"/>
    <cellStyle name="Entrada 2 2 33 2 3" xfId="38505" xr:uid="{00000000-0005-0000-0000-0000F43E0000}"/>
    <cellStyle name="Entrada 2 2 33 2 4" xfId="20728" xr:uid="{00000000-0005-0000-0000-0000F53E0000}"/>
    <cellStyle name="Entrada 2 2 33 3" xfId="25301" xr:uid="{00000000-0005-0000-0000-0000F63E0000}"/>
    <cellStyle name="Entrada 2 2 33 4" xfId="29395" xr:uid="{00000000-0005-0000-0000-0000F73E0000}"/>
    <cellStyle name="Entrada 2 2 33 5" xfId="16400" xr:uid="{00000000-0005-0000-0000-0000F83E0000}"/>
    <cellStyle name="Entrada 2 2 34" xfId="2431" xr:uid="{00000000-0005-0000-0000-0000F93E0000}"/>
    <cellStyle name="Entrada 2 2 34 2" xfId="11657" xr:uid="{00000000-0005-0000-0000-0000FA3E0000}"/>
    <cellStyle name="Entrada 2 2 34 2 2" xfId="33959" xr:uid="{00000000-0005-0000-0000-0000FB3E0000}"/>
    <cellStyle name="Entrada 2 2 34 2 3" xfId="38506" xr:uid="{00000000-0005-0000-0000-0000FC3E0000}"/>
    <cellStyle name="Entrada 2 2 34 2 4" xfId="20729" xr:uid="{00000000-0005-0000-0000-0000FD3E0000}"/>
    <cellStyle name="Entrada 2 2 34 3" xfId="25302" xr:uid="{00000000-0005-0000-0000-0000FE3E0000}"/>
    <cellStyle name="Entrada 2 2 34 4" xfId="29363" xr:uid="{00000000-0005-0000-0000-0000FF3E0000}"/>
    <cellStyle name="Entrada 2 2 34 5" xfId="16401" xr:uid="{00000000-0005-0000-0000-0000003F0000}"/>
    <cellStyle name="Entrada 2 2 35" xfId="2432" xr:uid="{00000000-0005-0000-0000-0000013F0000}"/>
    <cellStyle name="Entrada 2 2 35 2" xfId="11658" xr:uid="{00000000-0005-0000-0000-0000023F0000}"/>
    <cellStyle name="Entrada 2 2 35 2 2" xfId="33960" xr:uid="{00000000-0005-0000-0000-0000033F0000}"/>
    <cellStyle name="Entrada 2 2 35 2 3" xfId="38507" xr:uid="{00000000-0005-0000-0000-0000043F0000}"/>
    <cellStyle name="Entrada 2 2 35 2 4" xfId="20730" xr:uid="{00000000-0005-0000-0000-0000053F0000}"/>
    <cellStyle name="Entrada 2 2 35 3" xfId="25303" xr:uid="{00000000-0005-0000-0000-0000063F0000}"/>
    <cellStyle name="Entrada 2 2 35 4" xfId="29394" xr:uid="{00000000-0005-0000-0000-0000073F0000}"/>
    <cellStyle name="Entrada 2 2 35 5" xfId="16402" xr:uid="{00000000-0005-0000-0000-0000083F0000}"/>
    <cellStyle name="Entrada 2 2 36" xfId="2433" xr:uid="{00000000-0005-0000-0000-0000093F0000}"/>
    <cellStyle name="Entrada 2 2 36 2" xfId="11659" xr:uid="{00000000-0005-0000-0000-00000A3F0000}"/>
    <cellStyle name="Entrada 2 2 36 2 2" xfId="33961" xr:uid="{00000000-0005-0000-0000-00000B3F0000}"/>
    <cellStyle name="Entrada 2 2 36 2 3" xfId="38508" xr:uid="{00000000-0005-0000-0000-00000C3F0000}"/>
    <cellStyle name="Entrada 2 2 36 2 4" xfId="20731" xr:uid="{00000000-0005-0000-0000-00000D3F0000}"/>
    <cellStyle name="Entrada 2 2 36 3" xfId="25304" xr:uid="{00000000-0005-0000-0000-00000E3F0000}"/>
    <cellStyle name="Entrada 2 2 36 4" xfId="29393" xr:uid="{00000000-0005-0000-0000-00000F3F0000}"/>
    <cellStyle name="Entrada 2 2 36 5" xfId="16403" xr:uid="{00000000-0005-0000-0000-0000103F0000}"/>
    <cellStyle name="Entrada 2 2 37" xfId="2176" xr:uid="{00000000-0005-0000-0000-0000113F0000}"/>
    <cellStyle name="Entrada 2 2 37 2" xfId="11402" xr:uid="{00000000-0005-0000-0000-0000123F0000}"/>
    <cellStyle name="Entrada 2 2 37 2 2" xfId="33704" xr:uid="{00000000-0005-0000-0000-0000133F0000}"/>
    <cellStyle name="Entrada 2 2 37 2 3" xfId="38251" xr:uid="{00000000-0005-0000-0000-0000143F0000}"/>
    <cellStyle name="Entrada 2 2 37 2 4" xfId="20474" xr:uid="{00000000-0005-0000-0000-0000153F0000}"/>
    <cellStyle name="Entrada 2 2 37 3" xfId="25047" xr:uid="{00000000-0005-0000-0000-0000163F0000}"/>
    <cellStyle name="Entrada 2 2 37 4" xfId="29650" xr:uid="{00000000-0005-0000-0000-0000173F0000}"/>
    <cellStyle name="Entrada 2 2 37 5" xfId="16146" xr:uid="{00000000-0005-0000-0000-0000183F0000}"/>
    <cellStyle name="Entrada 2 2 38" xfId="9422" xr:uid="{00000000-0005-0000-0000-0000193F0000}"/>
    <cellStyle name="Entrada 2 2 38 2" xfId="13749" xr:uid="{00000000-0005-0000-0000-00001A3F0000}"/>
    <cellStyle name="Entrada 2 2 38 2 2" xfId="36051" xr:uid="{00000000-0005-0000-0000-00001B3F0000}"/>
    <cellStyle name="Entrada 2 2 38 2 3" xfId="40598" xr:uid="{00000000-0005-0000-0000-00001C3F0000}"/>
    <cellStyle name="Entrada 2 2 38 2 4" xfId="22821" xr:uid="{00000000-0005-0000-0000-00001D3F0000}"/>
    <cellStyle name="Entrada 2 2 38 3" xfId="31724" xr:uid="{00000000-0005-0000-0000-00001E3F0000}"/>
    <cellStyle name="Entrada 2 2 38 4" xfId="36271" xr:uid="{00000000-0005-0000-0000-00001F3F0000}"/>
    <cellStyle name="Entrada 2 2 38 5" xfId="18494" xr:uid="{00000000-0005-0000-0000-0000203F0000}"/>
    <cellStyle name="Entrada 2 2 39" xfId="9675" xr:uid="{00000000-0005-0000-0000-0000213F0000}"/>
    <cellStyle name="Entrada 2 2 39 2" xfId="31977" xr:uid="{00000000-0005-0000-0000-0000223F0000}"/>
    <cellStyle name="Entrada 2 2 39 3" xfId="36524" xr:uid="{00000000-0005-0000-0000-0000233F0000}"/>
    <cellStyle name="Entrada 2 2 39 4" xfId="18747" xr:uid="{00000000-0005-0000-0000-0000243F0000}"/>
    <cellStyle name="Entrada 2 2 4" xfId="133" xr:uid="{00000000-0005-0000-0000-0000253F0000}"/>
    <cellStyle name="Entrada 2 2 4 10" xfId="2435" xr:uid="{00000000-0005-0000-0000-0000263F0000}"/>
    <cellStyle name="Entrada 2 2 4 10 2" xfId="11661" xr:uid="{00000000-0005-0000-0000-0000273F0000}"/>
    <cellStyle name="Entrada 2 2 4 10 2 2" xfId="33963" xr:uid="{00000000-0005-0000-0000-0000283F0000}"/>
    <cellStyle name="Entrada 2 2 4 10 2 3" xfId="38510" xr:uid="{00000000-0005-0000-0000-0000293F0000}"/>
    <cellStyle name="Entrada 2 2 4 10 2 4" xfId="20733" xr:uid="{00000000-0005-0000-0000-00002A3F0000}"/>
    <cellStyle name="Entrada 2 2 4 10 3" xfId="25306" xr:uid="{00000000-0005-0000-0000-00002B3F0000}"/>
    <cellStyle name="Entrada 2 2 4 10 4" xfId="29391" xr:uid="{00000000-0005-0000-0000-00002C3F0000}"/>
    <cellStyle name="Entrada 2 2 4 10 5" xfId="16405" xr:uid="{00000000-0005-0000-0000-00002D3F0000}"/>
    <cellStyle name="Entrada 2 2 4 11" xfId="2436" xr:uid="{00000000-0005-0000-0000-00002E3F0000}"/>
    <cellStyle name="Entrada 2 2 4 11 2" xfId="11662" xr:uid="{00000000-0005-0000-0000-00002F3F0000}"/>
    <cellStyle name="Entrada 2 2 4 11 2 2" xfId="33964" xr:uid="{00000000-0005-0000-0000-0000303F0000}"/>
    <cellStyle name="Entrada 2 2 4 11 2 3" xfId="38511" xr:uid="{00000000-0005-0000-0000-0000313F0000}"/>
    <cellStyle name="Entrada 2 2 4 11 2 4" xfId="20734" xr:uid="{00000000-0005-0000-0000-0000323F0000}"/>
    <cellStyle name="Entrada 2 2 4 11 3" xfId="25307" xr:uid="{00000000-0005-0000-0000-0000333F0000}"/>
    <cellStyle name="Entrada 2 2 4 11 4" xfId="29390" xr:uid="{00000000-0005-0000-0000-0000343F0000}"/>
    <cellStyle name="Entrada 2 2 4 11 5" xfId="16406" xr:uid="{00000000-0005-0000-0000-0000353F0000}"/>
    <cellStyle name="Entrada 2 2 4 12" xfId="2437" xr:uid="{00000000-0005-0000-0000-0000363F0000}"/>
    <cellStyle name="Entrada 2 2 4 12 2" xfId="11663" xr:uid="{00000000-0005-0000-0000-0000373F0000}"/>
    <cellStyle name="Entrada 2 2 4 12 2 2" xfId="33965" xr:uid="{00000000-0005-0000-0000-0000383F0000}"/>
    <cellStyle name="Entrada 2 2 4 12 2 3" xfId="38512" xr:uid="{00000000-0005-0000-0000-0000393F0000}"/>
    <cellStyle name="Entrada 2 2 4 12 2 4" xfId="20735" xr:uid="{00000000-0005-0000-0000-00003A3F0000}"/>
    <cellStyle name="Entrada 2 2 4 12 3" xfId="25308" xr:uid="{00000000-0005-0000-0000-00003B3F0000}"/>
    <cellStyle name="Entrada 2 2 4 12 4" xfId="29389" xr:uid="{00000000-0005-0000-0000-00003C3F0000}"/>
    <cellStyle name="Entrada 2 2 4 12 5" xfId="16407" xr:uid="{00000000-0005-0000-0000-00003D3F0000}"/>
    <cellStyle name="Entrada 2 2 4 13" xfId="2438" xr:uid="{00000000-0005-0000-0000-00003E3F0000}"/>
    <cellStyle name="Entrada 2 2 4 13 2" xfId="11664" xr:uid="{00000000-0005-0000-0000-00003F3F0000}"/>
    <cellStyle name="Entrada 2 2 4 13 2 2" xfId="33966" xr:uid="{00000000-0005-0000-0000-0000403F0000}"/>
    <cellStyle name="Entrada 2 2 4 13 2 3" xfId="38513" xr:uid="{00000000-0005-0000-0000-0000413F0000}"/>
    <cellStyle name="Entrada 2 2 4 13 2 4" xfId="20736" xr:uid="{00000000-0005-0000-0000-0000423F0000}"/>
    <cellStyle name="Entrada 2 2 4 13 3" xfId="25309" xr:uid="{00000000-0005-0000-0000-0000433F0000}"/>
    <cellStyle name="Entrada 2 2 4 13 4" xfId="29388" xr:uid="{00000000-0005-0000-0000-0000443F0000}"/>
    <cellStyle name="Entrada 2 2 4 13 5" xfId="16408" xr:uid="{00000000-0005-0000-0000-0000453F0000}"/>
    <cellStyle name="Entrada 2 2 4 14" xfId="2439" xr:uid="{00000000-0005-0000-0000-0000463F0000}"/>
    <cellStyle name="Entrada 2 2 4 14 2" xfId="11665" xr:uid="{00000000-0005-0000-0000-0000473F0000}"/>
    <cellStyle name="Entrada 2 2 4 14 2 2" xfId="33967" xr:uid="{00000000-0005-0000-0000-0000483F0000}"/>
    <cellStyle name="Entrada 2 2 4 14 2 3" xfId="38514" xr:uid="{00000000-0005-0000-0000-0000493F0000}"/>
    <cellStyle name="Entrada 2 2 4 14 2 4" xfId="20737" xr:uid="{00000000-0005-0000-0000-00004A3F0000}"/>
    <cellStyle name="Entrada 2 2 4 14 3" xfId="25310" xr:uid="{00000000-0005-0000-0000-00004B3F0000}"/>
    <cellStyle name="Entrada 2 2 4 14 4" xfId="29387" xr:uid="{00000000-0005-0000-0000-00004C3F0000}"/>
    <cellStyle name="Entrada 2 2 4 14 5" xfId="16409" xr:uid="{00000000-0005-0000-0000-00004D3F0000}"/>
    <cellStyle name="Entrada 2 2 4 15" xfId="2440" xr:uid="{00000000-0005-0000-0000-00004E3F0000}"/>
    <cellStyle name="Entrada 2 2 4 15 2" xfId="11666" xr:uid="{00000000-0005-0000-0000-00004F3F0000}"/>
    <cellStyle name="Entrada 2 2 4 15 2 2" xfId="33968" xr:uid="{00000000-0005-0000-0000-0000503F0000}"/>
    <cellStyle name="Entrada 2 2 4 15 2 3" xfId="38515" xr:uid="{00000000-0005-0000-0000-0000513F0000}"/>
    <cellStyle name="Entrada 2 2 4 15 2 4" xfId="20738" xr:uid="{00000000-0005-0000-0000-0000523F0000}"/>
    <cellStyle name="Entrada 2 2 4 15 3" xfId="25311" xr:uid="{00000000-0005-0000-0000-0000533F0000}"/>
    <cellStyle name="Entrada 2 2 4 15 4" xfId="29386" xr:uid="{00000000-0005-0000-0000-0000543F0000}"/>
    <cellStyle name="Entrada 2 2 4 15 5" xfId="16410" xr:uid="{00000000-0005-0000-0000-0000553F0000}"/>
    <cellStyle name="Entrada 2 2 4 16" xfId="2441" xr:uid="{00000000-0005-0000-0000-0000563F0000}"/>
    <cellStyle name="Entrada 2 2 4 16 2" xfId="11667" xr:uid="{00000000-0005-0000-0000-0000573F0000}"/>
    <cellStyle name="Entrada 2 2 4 16 2 2" xfId="33969" xr:uid="{00000000-0005-0000-0000-0000583F0000}"/>
    <cellStyle name="Entrada 2 2 4 16 2 3" xfId="38516" xr:uid="{00000000-0005-0000-0000-0000593F0000}"/>
    <cellStyle name="Entrada 2 2 4 16 2 4" xfId="20739" xr:uid="{00000000-0005-0000-0000-00005A3F0000}"/>
    <cellStyle name="Entrada 2 2 4 16 3" xfId="25312" xr:uid="{00000000-0005-0000-0000-00005B3F0000}"/>
    <cellStyle name="Entrada 2 2 4 16 4" xfId="29385" xr:uid="{00000000-0005-0000-0000-00005C3F0000}"/>
    <cellStyle name="Entrada 2 2 4 16 5" xfId="16411" xr:uid="{00000000-0005-0000-0000-00005D3F0000}"/>
    <cellStyle name="Entrada 2 2 4 17" xfId="2442" xr:uid="{00000000-0005-0000-0000-00005E3F0000}"/>
    <cellStyle name="Entrada 2 2 4 17 2" xfId="11668" xr:uid="{00000000-0005-0000-0000-00005F3F0000}"/>
    <cellStyle name="Entrada 2 2 4 17 2 2" xfId="33970" xr:uid="{00000000-0005-0000-0000-0000603F0000}"/>
    <cellStyle name="Entrada 2 2 4 17 2 3" xfId="38517" xr:uid="{00000000-0005-0000-0000-0000613F0000}"/>
    <cellStyle name="Entrada 2 2 4 17 2 4" xfId="20740" xr:uid="{00000000-0005-0000-0000-0000623F0000}"/>
    <cellStyle name="Entrada 2 2 4 17 3" xfId="25313" xr:uid="{00000000-0005-0000-0000-0000633F0000}"/>
    <cellStyle name="Entrada 2 2 4 17 4" xfId="29384" xr:uid="{00000000-0005-0000-0000-0000643F0000}"/>
    <cellStyle name="Entrada 2 2 4 17 5" xfId="16412" xr:uid="{00000000-0005-0000-0000-0000653F0000}"/>
    <cellStyle name="Entrada 2 2 4 18" xfId="2443" xr:uid="{00000000-0005-0000-0000-0000663F0000}"/>
    <cellStyle name="Entrada 2 2 4 18 2" xfId="11669" xr:uid="{00000000-0005-0000-0000-0000673F0000}"/>
    <cellStyle name="Entrada 2 2 4 18 2 2" xfId="33971" xr:uid="{00000000-0005-0000-0000-0000683F0000}"/>
    <cellStyle name="Entrada 2 2 4 18 2 3" xfId="38518" xr:uid="{00000000-0005-0000-0000-0000693F0000}"/>
    <cellStyle name="Entrada 2 2 4 18 2 4" xfId="20741" xr:uid="{00000000-0005-0000-0000-00006A3F0000}"/>
    <cellStyle name="Entrada 2 2 4 18 3" xfId="25314" xr:uid="{00000000-0005-0000-0000-00006B3F0000}"/>
    <cellStyle name="Entrada 2 2 4 18 4" xfId="29383" xr:uid="{00000000-0005-0000-0000-00006C3F0000}"/>
    <cellStyle name="Entrada 2 2 4 18 5" xfId="16413" xr:uid="{00000000-0005-0000-0000-00006D3F0000}"/>
    <cellStyle name="Entrada 2 2 4 19" xfId="2444" xr:uid="{00000000-0005-0000-0000-00006E3F0000}"/>
    <cellStyle name="Entrada 2 2 4 19 2" xfId="11670" xr:uid="{00000000-0005-0000-0000-00006F3F0000}"/>
    <cellStyle name="Entrada 2 2 4 19 2 2" xfId="33972" xr:uid="{00000000-0005-0000-0000-0000703F0000}"/>
    <cellStyle name="Entrada 2 2 4 19 2 3" xfId="38519" xr:uid="{00000000-0005-0000-0000-0000713F0000}"/>
    <cellStyle name="Entrada 2 2 4 19 2 4" xfId="20742" xr:uid="{00000000-0005-0000-0000-0000723F0000}"/>
    <cellStyle name="Entrada 2 2 4 19 3" xfId="25315" xr:uid="{00000000-0005-0000-0000-0000733F0000}"/>
    <cellStyle name="Entrada 2 2 4 19 4" xfId="29382" xr:uid="{00000000-0005-0000-0000-0000743F0000}"/>
    <cellStyle name="Entrada 2 2 4 19 5" xfId="16414" xr:uid="{00000000-0005-0000-0000-0000753F0000}"/>
    <cellStyle name="Entrada 2 2 4 2" xfId="177" xr:uid="{00000000-0005-0000-0000-0000763F0000}"/>
    <cellStyle name="Entrada 2 2 4 2 10" xfId="2446" xr:uid="{00000000-0005-0000-0000-0000773F0000}"/>
    <cellStyle name="Entrada 2 2 4 2 10 2" xfId="11672" xr:uid="{00000000-0005-0000-0000-0000783F0000}"/>
    <cellStyle name="Entrada 2 2 4 2 10 2 2" xfId="33974" xr:uid="{00000000-0005-0000-0000-0000793F0000}"/>
    <cellStyle name="Entrada 2 2 4 2 10 2 3" xfId="38521" xr:uid="{00000000-0005-0000-0000-00007A3F0000}"/>
    <cellStyle name="Entrada 2 2 4 2 10 2 4" xfId="20744" xr:uid="{00000000-0005-0000-0000-00007B3F0000}"/>
    <cellStyle name="Entrada 2 2 4 2 10 3" xfId="25317" xr:uid="{00000000-0005-0000-0000-00007C3F0000}"/>
    <cellStyle name="Entrada 2 2 4 2 10 4" xfId="29380" xr:uid="{00000000-0005-0000-0000-00007D3F0000}"/>
    <cellStyle name="Entrada 2 2 4 2 10 5" xfId="16416" xr:uid="{00000000-0005-0000-0000-00007E3F0000}"/>
    <cellStyle name="Entrada 2 2 4 2 11" xfId="2447" xr:uid="{00000000-0005-0000-0000-00007F3F0000}"/>
    <cellStyle name="Entrada 2 2 4 2 11 2" xfId="11673" xr:uid="{00000000-0005-0000-0000-0000803F0000}"/>
    <cellStyle name="Entrada 2 2 4 2 11 2 2" xfId="33975" xr:uid="{00000000-0005-0000-0000-0000813F0000}"/>
    <cellStyle name="Entrada 2 2 4 2 11 2 3" xfId="38522" xr:uid="{00000000-0005-0000-0000-0000823F0000}"/>
    <cellStyle name="Entrada 2 2 4 2 11 2 4" xfId="20745" xr:uid="{00000000-0005-0000-0000-0000833F0000}"/>
    <cellStyle name="Entrada 2 2 4 2 11 3" xfId="25318" xr:uid="{00000000-0005-0000-0000-0000843F0000}"/>
    <cellStyle name="Entrada 2 2 4 2 11 4" xfId="29379" xr:uid="{00000000-0005-0000-0000-0000853F0000}"/>
    <cellStyle name="Entrada 2 2 4 2 11 5" xfId="16417" xr:uid="{00000000-0005-0000-0000-0000863F0000}"/>
    <cellStyle name="Entrada 2 2 4 2 12" xfId="2448" xr:uid="{00000000-0005-0000-0000-0000873F0000}"/>
    <cellStyle name="Entrada 2 2 4 2 12 2" xfId="11674" xr:uid="{00000000-0005-0000-0000-0000883F0000}"/>
    <cellStyle name="Entrada 2 2 4 2 12 2 2" xfId="33976" xr:uid="{00000000-0005-0000-0000-0000893F0000}"/>
    <cellStyle name="Entrada 2 2 4 2 12 2 3" xfId="38523" xr:uid="{00000000-0005-0000-0000-00008A3F0000}"/>
    <cellStyle name="Entrada 2 2 4 2 12 2 4" xfId="20746" xr:uid="{00000000-0005-0000-0000-00008B3F0000}"/>
    <cellStyle name="Entrada 2 2 4 2 12 3" xfId="25319" xr:uid="{00000000-0005-0000-0000-00008C3F0000}"/>
    <cellStyle name="Entrada 2 2 4 2 12 4" xfId="29378" xr:uid="{00000000-0005-0000-0000-00008D3F0000}"/>
    <cellStyle name="Entrada 2 2 4 2 12 5" xfId="16418" xr:uid="{00000000-0005-0000-0000-00008E3F0000}"/>
    <cellStyle name="Entrada 2 2 4 2 13" xfId="2449" xr:uid="{00000000-0005-0000-0000-00008F3F0000}"/>
    <cellStyle name="Entrada 2 2 4 2 13 2" xfId="11675" xr:uid="{00000000-0005-0000-0000-0000903F0000}"/>
    <cellStyle name="Entrada 2 2 4 2 13 2 2" xfId="33977" xr:uid="{00000000-0005-0000-0000-0000913F0000}"/>
    <cellStyle name="Entrada 2 2 4 2 13 2 3" xfId="38524" xr:uid="{00000000-0005-0000-0000-0000923F0000}"/>
    <cellStyle name="Entrada 2 2 4 2 13 2 4" xfId="20747" xr:uid="{00000000-0005-0000-0000-0000933F0000}"/>
    <cellStyle name="Entrada 2 2 4 2 13 3" xfId="25320" xr:uid="{00000000-0005-0000-0000-0000943F0000}"/>
    <cellStyle name="Entrada 2 2 4 2 13 4" xfId="29377" xr:uid="{00000000-0005-0000-0000-0000953F0000}"/>
    <cellStyle name="Entrada 2 2 4 2 13 5" xfId="16419" xr:uid="{00000000-0005-0000-0000-0000963F0000}"/>
    <cellStyle name="Entrada 2 2 4 2 14" xfId="2450" xr:uid="{00000000-0005-0000-0000-0000973F0000}"/>
    <cellStyle name="Entrada 2 2 4 2 14 2" xfId="11676" xr:uid="{00000000-0005-0000-0000-0000983F0000}"/>
    <cellStyle name="Entrada 2 2 4 2 14 2 2" xfId="33978" xr:uid="{00000000-0005-0000-0000-0000993F0000}"/>
    <cellStyle name="Entrada 2 2 4 2 14 2 3" xfId="38525" xr:uid="{00000000-0005-0000-0000-00009A3F0000}"/>
    <cellStyle name="Entrada 2 2 4 2 14 2 4" xfId="20748" xr:uid="{00000000-0005-0000-0000-00009B3F0000}"/>
    <cellStyle name="Entrada 2 2 4 2 14 3" xfId="25321" xr:uid="{00000000-0005-0000-0000-00009C3F0000}"/>
    <cellStyle name="Entrada 2 2 4 2 14 4" xfId="29376" xr:uid="{00000000-0005-0000-0000-00009D3F0000}"/>
    <cellStyle name="Entrada 2 2 4 2 14 5" xfId="16420" xr:uid="{00000000-0005-0000-0000-00009E3F0000}"/>
    <cellStyle name="Entrada 2 2 4 2 15" xfId="2451" xr:uid="{00000000-0005-0000-0000-00009F3F0000}"/>
    <cellStyle name="Entrada 2 2 4 2 15 2" xfId="11677" xr:uid="{00000000-0005-0000-0000-0000A03F0000}"/>
    <cellStyle name="Entrada 2 2 4 2 15 2 2" xfId="33979" xr:uid="{00000000-0005-0000-0000-0000A13F0000}"/>
    <cellStyle name="Entrada 2 2 4 2 15 2 3" xfId="38526" xr:uid="{00000000-0005-0000-0000-0000A23F0000}"/>
    <cellStyle name="Entrada 2 2 4 2 15 2 4" xfId="20749" xr:uid="{00000000-0005-0000-0000-0000A33F0000}"/>
    <cellStyle name="Entrada 2 2 4 2 15 3" xfId="25322" xr:uid="{00000000-0005-0000-0000-0000A43F0000}"/>
    <cellStyle name="Entrada 2 2 4 2 15 4" xfId="29375" xr:uid="{00000000-0005-0000-0000-0000A53F0000}"/>
    <cellStyle name="Entrada 2 2 4 2 15 5" xfId="16421" xr:uid="{00000000-0005-0000-0000-0000A63F0000}"/>
    <cellStyle name="Entrada 2 2 4 2 16" xfId="2452" xr:uid="{00000000-0005-0000-0000-0000A73F0000}"/>
    <cellStyle name="Entrada 2 2 4 2 16 2" xfId="11678" xr:uid="{00000000-0005-0000-0000-0000A83F0000}"/>
    <cellStyle name="Entrada 2 2 4 2 16 2 2" xfId="33980" xr:uid="{00000000-0005-0000-0000-0000A93F0000}"/>
    <cellStyle name="Entrada 2 2 4 2 16 2 3" xfId="38527" xr:uid="{00000000-0005-0000-0000-0000AA3F0000}"/>
    <cellStyle name="Entrada 2 2 4 2 16 2 4" xfId="20750" xr:uid="{00000000-0005-0000-0000-0000AB3F0000}"/>
    <cellStyle name="Entrada 2 2 4 2 16 3" xfId="25323" xr:uid="{00000000-0005-0000-0000-0000AC3F0000}"/>
    <cellStyle name="Entrada 2 2 4 2 16 4" xfId="29374" xr:uid="{00000000-0005-0000-0000-0000AD3F0000}"/>
    <cellStyle name="Entrada 2 2 4 2 16 5" xfId="16422" xr:uid="{00000000-0005-0000-0000-0000AE3F0000}"/>
    <cellStyle name="Entrada 2 2 4 2 17" xfId="2453" xr:uid="{00000000-0005-0000-0000-0000AF3F0000}"/>
    <cellStyle name="Entrada 2 2 4 2 17 2" xfId="11679" xr:uid="{00000000-0005-0000-0000-0000B03F0000}"/>
    <cellStyle name="Entrada 2 2 4 2 17 2 2" xfId="33981" xr:uid="{00000000-0005-0000-0000-0000B13F0000}"/>
    <cellStyle name="Entrada 2 2 4 2 17 2 3" xfId="38528" xr:uid="{00000000-0005-0000-0000-0000B23F0000}"/>
    <cellStyle name="Entrada 2 2 4 2 17 2 4" xfId="20751" xr:uid="{00000000-0005-0000-0000-0000B33F0000}"/>
    <cellStyle name="Entrada 2 2 4 2 17 3" xfId="25324" xr:uid="{00000000-0005-0000-0000-0000B43F0000}"/>
    <cellStyle name="Entrada 2 2 4 2 17 4" xfId="29373" xr:uid="{00000000-0005-0000-0000-0000B53F0000}"/>
    <cellStyle name="Entrada 2 2 4 2 17 5" xfId="16423" xr:uid="{00000000-0005-0000-0000-0000B63F0000}"/>
    <cellStyle name="Entrada 2 2 4 2 18" xfId="2454" xr:uid="{00000000-0005-0000-0000-0000B73F0000}"/>
    <cellStyle name="Entrada 2 2 4 2 18 2" xfId="11680" xr:uid="{00000000-0005-0000-0000-0000B83F0000}"/>
    <cellStyle name="Entrada 2 2 4 2 18 2 2" xfId="33982" xr:uid="{00000000-0005-0000-0000-0000B93F0000}"/>
    <cellStyle name="Entrada 2 2 4 2 18 2 3" xfId="38529" xr:uid="{00000000-0005-0000-0000-0000BA3F0000}"/>
    <cellStyle name="Entrada 2 2 4 2 18 2 4" xfId="20752" xr:uid="{00000000-0005-0000-0000-0000BB3F0000}"/>
    <cellStyle name="Entrada 2 2 4 2 18 3" xfId="25325" xr:uid="{00000000-0005-0000-0000-0000BC3F0000}"/>
    <cellStyle name="Entrada 2 2 4 2 18 4" xfId="29372" xr:uid="{00000000-0005-0000-0000-0000BD3F0000}"/>
    <cellStyle name="Entrada 2 2 4 2 18 5" xfId="16424" xr:uid="{00000000-0005-0000-0000-0000BE3F0000}"/>
    <cellStyle name="Entrada 2 2 4 2 19" xfId="2455" xr:uid="{00000000-0005-0000-0000-0000BF3F0000}"/>
    <cellStyle name="Entrada 2 2 4 2 19 2" xfId="11681" xr:uid="{00000000-0005-0000-0000-0000C03F0000}"/>
    <cellStyle name="Entrada 2 2 4 2 19 2 2" xfId="33983" xr:uid="{00000000-0005-0000-0000-0000C13F0000}"/>
    <cellStyle name="Entrada 2 2 4 2 19 2 3" xfId="38530" xr:uid="{00000000-0005-0000-0000-0000C23F0000}"/>
    <cellStyle name="Entrada 2 2 4 2 19 2 4" xfId="20753" xr:uid="{00000000-0005-0000-0000-0000C33F0000}"/>
    <cellStyle name="Entrada 2 2 4 2 19 3" xfId="25326" xr:uid="{00000000-0005-0000-0000-0000C43F0000}"/>
    <cellStyle name="Entrada 2 2 4 2 19 4" xfId="29371" xr:uid="{00000000-0005-0000-0000-0000C53F0000}"/>
    <cellStyle name="Entrada 2 2 4 2 19 5" xfId="16425" xr:uid="{00000000-0005-0000-0000-0000C63F0000}"/>
    <cellStyle name="Entrada 2 2 4 2 2" xfId="2456" xr:uid="{00000000-0005-0000-0000-0000C73F0000}"/>
    <cellStyle name="Entrada 2 2 4 2 2 2" xfId="11682" xr:uid="{00000000-0005-0000-0000-0000C83F0000}"/>
    <cellStyle name="Entrada 2 2 4 2 2 2 2" xfId="33984" xr:uid="{00000000-0005-0000-0000-0000C93F0000}"/>
    <cellStyle name="Entrada 2 2 4 2 2 2 3" xfId="38531" xr:uid="{00000000-0005-0000-0000-0000CA3F0000}"/>
    <cellStyle name="Entrada 2 2 4 2 2 2 4" xfId="20754" xr:uid="{00000000-0005-0000-0000-0000CB3F0000}"/>
    <cellStyle name="Entrada 2 2 4 2 2 3" xfId="25327" xr:uid="{00000000-0005-0000-0000-0000CC3F0000}"/>
    <cellStyle name="Entrada 2 2 4 2 2 4" xfId="29370" xr:uid="{00000000-0005-0000-0000-0000CD3F0000}"/>
    <cellStyle name="Entrada 2 2 4 2 2 5" xfId="16426" xr:uid="{00000000-0005-0000-0000-0000CE3F0000}"/>
    <cellStyle name="Entrada 2 2 4 2 20" xfId="2457" xr:uid="{00000000-0005-0000-0000-0000CF3F0000}"/>
    <cellStyle name="Entrada 2 2 4 2 20 2" xfId="11683" xr:uid="{00000000-0005-0000-0000-0000D03F0000}"/>
    <cellStyle name="Entrada 2 2 4 2 20 2 2" xfId="33985" xr:uid="{00000000-0005-0000-0000-0000D13F0000}"/>
    <cellStyle name="Entrada 2 2 4 2 20 2 3" xfId="38532" xr:uid="{00000000-0005-0000-0000-0000D23F0000}"/>
    <cellStyle name="Entrada 2 2 4 2 20 2 4" xfId="20755" xr:uid="{00000000-0005-0000-0000-0000D33F0000}"/>
    <cellStyle name="Entrada 2 2 4 2 20 3" xfId="25328" xr:uid="{00000000-0005-0000-0000-0000D43F0000}"/>
    <cellStyle name="Entrada 2 2 4 2 20 4" xfId="29369" xr:uid="{00000000-0005-0000-0000-0000D53F0000}"/>
    <cellStyle name="Entrada 2 2 4 2 20 5" xfId="16427" xr:uid="{00000000-0005-0000-0000-0000D63F0000}"/>
    <cellStyle name="Entrada 2 2 4 2 21" xfId="2458" xr:uid="{00000000-0005-0000-0000-0000D73F0000}"/>
    <cellStyle name="Entrada 2 2 4 2 21 2" xfId="11684" xr:uid="{00000000-0005-0000-0000-0000D83F0000}"/>
    <cellStyle name="Entrada 2 2 4 2 21 2 2" xfId="33986" xr:uid="{00000000-0005-0000-0000-0000D93F0000}"/>
    <cellStyle name="Entrada 2 2 4 2 21 2 3" xfId="38533" xr:uid="{00000000-0005-0000-0000-0000DA3F0000}"/>
    <cellStyle name="Entrada 2 2 4 2 21 2 4" xfId="20756" xr:uid="{00000000-0005-0000-0000-0000DB3F0000}"/>
    <cellStyle name="Entrada 2 2 4 2 21 3" xfId="25329" xr:uid="{00000000-0005-0000-0000-0000DC3F0000}"/>
    <cellStyle name="Entrada 2 2 4 2 21 4" xfId="29368" xr:uid="{00000000-0005-0000-0000-0000DD3F0000}"/>
    <cellStyle name="Entrada 2 2 4 2 21 5" xfId="16428" xr:uid="{00000000-0005-0000-0000-0000DE3F0000}"/>
    <cellStyle name="Entrada 2 2 4 2 22" xfId="2459" xr:uid="{00000000-0005-0000-0000-0000DF3F0000}"/>
    <cellStyle name="Entrada 2 2 4 2 22 2" xfId="11685" xr:uid="{00000000-0005-0000-0000-0000E03F0000}"/>
    <cellStyle name="Entrada 2 2 4 2 22 2 2" xfId="33987" xr:uid="{00000000-0005-0000-0000-0000E13F0000}"/>
    <cellStyle name="Entrada 2 2 4 2 22 2 3" xfId="38534" xr:uid="{00000000-0005-0000-0000-0000E23F0000}"/>
    <cellStyle name="Entrada 2 2 4 2 22 2 4" xfId="20757" xr:uid="{00000000-0005-0000-0000-0000E33F0000}"/>
    <cellStyle name="Entrada 2 2 4 2 22 3" xfId="25330" xr:uid="{00000000-0005-0000-0000-0000E43F0000}"/>
    <cellStyle name="Entrada 2 2 4 2 22 4" xfId="29367" xr:uid="{00000000-0005-0000-0000-0000E53F0000}"/>
    <cellStyle name="Entrada 2 2 4 2 22 5" xfId="16429" xr:uid="{00000000-0005-0000-0000-0000E63F0000}"/>
    <cellStyle name="Entrada 2 2 4 2 23" xfId="2460" xr:uid="{00000000-0005-0000-0000-0000E73F0000}"/>
    <cellStyle name="Entrada 2 2 4 2 23 2" xfId="11686" xr:uid="{00000000-0005-0000-0000-0000E83F0000}"/>
    <cellStyle name="Entrada 2 2 4 2 23 2 2" xfId="33988" xr:uid="{00000000-0005-0000-0000-0000E93F0000}"/>
    <cellStyle name="Entrada 2 2 4 2 23 2 3" xfId="38535" xr:uid="{00000000-0005-0000-0000-0000EA3F0000}"/>
    <cellStyle name="Entrada 2 2 4 2 23 2 4" xfId="20758" xr:uid="{00000000-0005-0000-0000-0000EB3F0000}"/>
    <cellStyle name="Entrada 2 2 4 2 23 3" xfId="25331" xr:uid="{00000000-0005-0000-0000-0000EC3F0000}"/>
    <cellStyle name="Entrada 2 2 4 2 23 4" xfId="29366" xr:uid="{00000000-0005-0000-0000-0000ED3F0000}"/>
    <cellStyle name="Entrada 2 2 4 2 23 5" xfId="16430" xr:uid="{00000000-0005-0000-0000-0000EE3F0000}"/>
    <cellStyle name="Entrada 2 2 4 2 24" xfId="2461" xr:uid="{00000000-0005-0000-0000-0000EF3F0000}"/>
    <cellStyle name="Entrada 2 2 4 2 24 2" xfId="11687" xr:uid="{00000000-0005-0000-0000-0000F03F0000}"/>
    <cellStyle name="Entrada 2 2 4 2 24 2 2" xfId="33989" xr:uid="{00000000-0005-0000-0000-0000F13F0000}"/>
    <cellStyle name="Entrada 2 2 4 2 24 2 3" xfId="38536" xr:uid="{00000000-0005-0000-0000-0000F23F0000}"/>
    <cellStyle name="Entrada 2 2 4 2 24 2 4" xfId="20759" xr:uid="{00000000-0005-0000-0000-0000F33F0000}"/>
    <cellStyle name="Entrada 2 2 4 2 24 3" xfId="25332" xr:uid="{00000000-0005-0000-0000-0000F43F0000}"/>
    <cellStyle name="Entrada 2 2 4 2 24 4" xfId="29365" xr:uid="{00000000-0005-0000-0000-0000F53F0000}"/>
    <cellStyle name="Entrada 2 2 4 2 24 5" xfId="16431" xr:uid="{00000000-0005-0000-0000-0000F63F0000}"/>
    <cellStyle name="Entrada 2 2 4 2 25" xfId="2462" xr:uid="{00000000-0005-0000-0000-0000F73F0000}"/>
    <cellStyle name="Entrada 2 2 4 2 25 2" xfId="11688" xr:uid="{00000000-0005-0000-0000-0000F83F0000}"/>
    <cellStyle name="Entrada 2 2 4 2 25 2 2" xfId="33990" xr:uid="{00000000-0005-0000-0000-0000F93F0000}"/>
    <cellStyle name="Entrada 2 2 4 2 25 2 3" xfId="38537" xr:uid="{00000000-0005-0000-0000-0000FA3F0000}"/>
    <cellStyle name="Entrada 2 2 4 2 25 2 4" xfId="20760" xr:uid="{00000000-0005-0000-0000-0000FB3F0000}"/>
    <cellStyle name="Entrada 2 2 4 2 25 3" xfId="25333" xr:uid="{00000000-0005-0000-0000-0000FC3F0000}"/>
    <cellStyle name="Entrada 2 2 4 2 25 4" xfId="29364" xr:uid="{00000000-0005-0000-0000-0000FD3F0000}"/>
    <cellStyle name="Entrada 2 2 4 2 25 5" xfId="16432" xr:uid="{00000000-0005-0000-0000-0000FE3F0000}"/>
    <cellStyle name="Entrada 2 2 4 2 26" xfId="2463" xr:uid="{00000000-0005-0000-0000-0000FF3F0000}"/>
    <cellStyle name="Entrada 2 2 4 2 26 2" xfId="11689" xr:uid="{00000000-0005-0000-0000-000000400000}"/>
    <cellStyle name="Entrada 2 2 4 2 26 2 2" xfId="33991" xr:uid="{00000000-0005-0000-0000-000001400000}"/>
    <cellStyle name="Entrada 2 2 4 2 26 2 3" xfId="38538" xr:uid="{00000000-0005-0000-0000-000002400000}"/>
    <cellStyle name="Entrada 2 2 4 2 26 2 4" xfId="20761" xr:uid="{00000000-0005-0000-0000-000003400000}"/>
    <cellStyle name="Entrada 2 2 4 2 26 3" xfId="25334" xr:uid="{00000000-0005-0000-0000-000004400000}"/>
    <cellStyle name="Entrada 2 2 4 2 26 4" xfId="29354" xr:uid="{00000000-0005-0000-0000-000005400000}"/>
    <cellStyle name="Entrada 2 2 4 2 26 5" xfId="16433" xr:uid="{00000000-0005-0000-0000-000006400000}"/>
    <cellStyle name="Entrada 2 2 4 2 27" xfId="2464" xr:uid="{00000000-0005-0000-0000-000007400000}"/>
    <cellStyle name="Entrada 2 2 4 2 27 2" xfId="11690" xr:uid="{00000000-0005-0000-0000-000008400000}"/>
    <cellStyle name="Entrada 2 2 4 2 27 2 2" xfId="33992" xr:uid="{00000000-0005-0000-0000-000009400000}"/>
    <cellStyle name="Entrada 2 2 4 2 27 2 3" xfId="38539" xr:uid="{00000000-0005-0000-0000-00000A400000}"/>
    <cellStyle name="Entrada 2 2 4 2 27 2 4" xfId="20762" xr:uid="{00000000-0005-0000-0000-00000B400000}"/>
    <cellStyle name="Entrada 2 2 4 2 27 3" xfId="25335" xr:uid="{00000000-0005-0000-0000-00000C400000}"/>
    <cellStyle name="Entrada 2 2 4 2 27 4" xfId="29362" xr:uid="{00000000-0005-0000-0000-00000D400000}"/>
    <cellStyle name="Entrada 2 2 4 2 27 5" xfId="16434" xr:uid="{00000000-0005-0000-0000-00000E400000}"/>
    <cellStyle name="Entrada 2 2 4 2 28" xfId="2465" xr:uid="{00000000-0005-0000-0000-00000F400000}"/>
    <cellStyle name="Entrada 2 2 4 2 28 2" xfId="11691" xr:uid="{00000000-0005-0000-0000-000010400000}"/>
    <cellStyle name="Entrada 2 2 4 2 28 2 2" xfId="33993" xr:uid="{00000000-0005-0000-0000-000011400000}"/>
    <cellStyle name="Entrada 2 2 4 2 28 2 3" xfId="38540" xr:uid="{00000000-0005-0000-0000-000012400000}"/>
    <cellStyle name="Entrada 2 2 4 2 28 2 4" xfId="20763" xr:uid="{00000000-0005-0000-0000-000013400000}"/>
    <cellStyle name="Entrada 2 2 4 2 28 3" xfId="25336" xr:uid="{00000000-0005-0000-0000-000014400000}"/>
    <cellStyle name="Entrada 2 2 4 2 28 4" xfId="29361" xr:uid="{00000000-0005-0000-0000-000015400000}"/>
    <cellStyle name="Entrada 2 2 4 2 28 5" xfId="16435" xr:uid="{00000000-0005-0000-0000-000016400000}"/>
    <cellStyle name="Entrada 2 2 4 2 29" xfId="2466" xr:uid="{00000000-0005-0000-0000-000017400000}"/>
    <cellStyle name="Entrada 2 2 4 2 29 2" xfId="11692" xr:uid="{00000000-0005-0000-0000-000018400000}"/>
    <cellStyle name="Entrada 2 2 4 2 29 2 2" xfId="33994" xr:uid="{00000000-0005-0000-0000-000019400000}"/>
    <cellStyle name="Entrada 2 2 4 2 29 2 3" xfId="38541" xr:uid="{00000000-0005-0000-0000-00001A400000}"/>
    <cellStyle name="Entrada 2 2 4 2 29 2 4" xfId="20764" xr:uid="{00000000-0005-0000-0000-00001B400000}"/>
    <cellStyle name="Entrada 2 2 4 2 29 3" xfId="25337" xr:uid="{00000000-0005-0000-0000-00001C400000}"/>
    <cellStyle name="Entrada 2 2 4 2 29 4" xfId="29360" xr:uid="{00000000-0005-0000-0000-00001D400000}"/>
    <cellStyle name="Entrada 2 2 4 2 29 5" xfId="16436" xr:uid="{00000000-0005-0000-0000-00001E400000}"/>
    <cellStyle name="Entrada 2 2 4 2 3" xfId="2467" xr:uid="{00000000-0005-0000-0000-00001F400000}"/>
    <cellStyle name="Entrada 2 2 4 2 3 2" xfId="11693" xr:uid="{00000000-0005-0000-0000-000020400000}"/>
    <cellStyle name="Entrada 2 2 4 2 3 2 2" xfId="33995" xr:uid="{00000000-0005-0000-0000-000021400000}"/>
    <cellStyle name="Entrada 2 2 4 2 3 2 3" xfId="38542" xr:uid="{00000000-0005-0000-0000-000022400000}"/>
    <cellStyle name="Entrada 2 2 4 2 3 2 4" xfId="20765" xr:uid="{00000000-0005-0000-0000-000023400000}"/>
    <cellStyle name="Entrada 2 2 4 2 3 3" xfId="25338" xr:uid="{00000000-0005-0000-0000-000024400000}"/>
    <cellStyle name="Entrada 2 2 4 2 3 4" xfId="29359" xr:uid="{00000000-0005-0000-0000-000025400000}"/>
    <cellStyle name="Entrada 2 2 4 2 3 5" xfId="16437" xr:uid="{00000000-0005-0000-0000-000026400000}"/>
    <cellStyle name="Entrada 2 2 4 2 30" xfId="2468" xr:uid="{00000000-0005-0000-0000-000027400000}"/>
    <cellStyle name="Entrada 2 2 4 2 30 2" xfId="11694" xr:uid="{00000000-0005-0000-0000-000028400000}"/>
    <cellStyle name="Entrada 2 2 4 2 30 2 2" xfId="33996" xr:uid="{00000000-0005-0000-0000-000029400000}"/>
    <cellStyle name="Entrada 2 2 4 2 30 2 3" xfId="38543" xr:uid="{00000000-0005-0000-0000-00002A400000}"/>
    <cellStyle name="Entrada 2 2 4 2 30 2 4" xfId="20766" xr:uid="{00000000-0005-0000-0000-00002B400000}"/>
    <cellStyle name="Entrada 2 2 4 2 30 3" xfId="25339" xr:uid="{00000000-0005-0000-0000-00002C400000}"/>
    <cellStyle name="Entrada 2 2 4 2 30 4" xfId="29358" xr:uid="{00000000-0005-0000-0000-00002D400000}"/>
    <cellStyle name="Entrada 2 2 4 2 30 5" xfId="16438" xr:uid="{00000000-0005-0000-0000-00002E400000}"/>
    <cellStyle name="Entrada 2 2 4 2 31" xfId="2469" xr:uid="{00000000-0005-0000-0000-00002F400000}"/>
    <cellStyle name="Entrada 2 2 4 2 31 2" xfId="11695" xr:uid="{00000000-0005-0000-0000-000030400000}"/>
    <cellStyle name="Entrada 2 2 4 2 31 2 2" xfId="33997" xr:uid="{00000000-0005-0000-0000-000031400000}"/>
    <cellStyle name="Entrada 2 2 4 2 31 2 3" xfId="38544" xr:uid="{00000000-0005-0000-0000-000032400000}"/>
    <cellStyle name="Entrada 2 2 4 2 31 2 4" xfId="20767" xr:uid="{00000000-0005-0000-0000-000033400000}"/>
    <cellStyle name="Entrada 2 2 4 2 31 3" xfId="25340" xr:uid="{00000000-0005-0000-0000-000034400000}"/>
    <cellStyle name="Entrada 2 2 4 2 31 4" xfId="29357" xr:uid="{00000000-0005-0000-0000-000035400000}"/>
    <cellStyle name="Entrada 2 2 4 2 31 5" xfId="16439" xr:uid="{00000000-0005-0000-0000-000036400000}"/>
    <cellStyle name="Entrada 2 2 4 2 32" xfId="2470" xr:uid="{00000000-0005-0000-0000-000037400000}"/>
    <cellStyle name="Entrada 2 2 4 2 32 2" xfId="11696" xr:uid="{00000000-0005-0000-0000-000038400000}"/>
    <cellStyle name="Entrada 2 2 4 2 32 2 2" xfId="33998" xr:uid="{00000000-0005-0000-0000-000039400000}"/>
    <cellStyle name="Entrada 2 2 4 2 32 2 3" xfId="38545" xr:uid="{00000000-0005-0000-0000-00003A400000}"/>
    <cellStyle name="Entrada 2 2 4 2 32 2 4" xfId="20768" xr:uid="{00000000-0005-0000-0000-00003B400000}"/>
    <cellStyle name="Entrada 2 2 4 2 32 3" xfId="25341" xr:uid="{00000000-0005-0000-0000-00003C400000}"/>
    <cellStyle name="Entrada 2 2 4 2 32 4" xfId="29356" xr:uid="{00000000-0005-0000-0000-00003D400000}"/>
    <cellStyle name="Entrada 2 2 4 2 32 5" xfId="16440" xr:uid="{00000000-0005-0000-0000-00003E400000}"/>
    <cellStyle name="Entrada 2 2 4 2 33" xfId="2471" xr:uid="{00000000-0005-0000-0000-00003F400000}"/>
    <cellStyle name="Entrada 2 2 4 2 33 2" xfId="11697" xr:uid="{00000000-0005-0000-0000-000040400000}"/>
    <cellStyle name="Entrada 2 2 4 2 33 2 2" xfId="33999" xr:uid="{00000000-0005-0000-0000-000041400000}"/>
    <cellStyle name="Entrada 2 2 4 2 33 2 3" xfId="38546" xr:uid="{00000000-0005-0000-0000-000042400000}"/>
    <cellStyle name="Entrada 2 2 4 2 33 2 4" xfId="20769" xr:uid="{00000000-0005-0000-0000-000043400000}"/>
    <cellStyle name="Entrada 2 2 4 2 33 3" xfId="25342" xr:uid="{00000000-0005-0000-0000-000044400000}"/>
    <cellStyle name="Entrada 2 2 4 2 33 4" xfId="29355" xr:uid="{00000000-0005-0000-0000-000045400000}"/>
    <cellStyle name="Entrada 2 2 4 2 33 5" xfId="16441" xr:uid="{00000000-0005-0000-0000-000046400000}"/>
    <cellStyle name="Entrada 2 2 4 2 34" xfId="2472" xr:uid="{00000000-0005-0000-0000-000047400000}"/>
    <cellStyle name="Entrada 2 2 4 2 34 2" xfId="11698" xr:uid="{00000000-0005-0000-0000-000048400000}"/>
    <cellStyle name="Entrada 2 2 4 2 34 2 2" xfId="34000" xr:uid="{00000000-0005-0000-0000-000049400000}"/>
    <cellStyle name="Entrada 2 2 4 2 34 2 3" xfId="38547" xr:uid="{00000000-0005-0000-0000-00004A400000}"/>
    <cellStyle name="Entrada 2 2 4 2 34 2 4" xfId="20770" xr:uid="{00000000-0005-0000-0000-00004B400000}"/>
    <cellStyle name="Entrada 2 2 4 2 34 3" xfId="25343" xr:uid="{00000000-0005-0000-0000-00004C400000}"/>
    <cellStyle name="Entrada 2 2 4 2 34 4" xfId="29219" xr:uid="{00000000-0005-0000-0000-00004D400000}"/>
    <cellStyle name="Entrada 2 2 4 2 34 5" xfId="16442" xr:uid="{00000000-0005-0000-0000-00004E400000}"/>
    <cellStyle name="Entrada 2 2 4 2 35" xfId="2473" xr:uid="{00000000-0005-0000-0000-00004F400000}"/>
    <cellStyle name="Entrada 2 2 4 2 35 2" xfId="11699" xr:uid="{00000000-0005-0000-0000-000050400000}"/>
    <cellStyle name="Entrada 2 2 4 2 35 2 2" xfId="34001" xr:uid="{00000000-0005-0000-0000-000051400000}"/>
    <cellStyle name="Entrada 2 2 4 2 35 2 3" xfId="38548" xr:uid="{00000000-0005-0000-0000-000052400000}"/>
    <cellStyle name="Entrada 2 2 4 2 35 2 4" xfId="20771" xr:uid="{00000000-0005-0000-0000-000053400000}"/>
    <cellStyle name="Entrada 2 2 4 2 35 3" xfId="25344" xr:uid="{00000000-0005-0000-0000-000054400000}"/>
    <cellStyle name="Entrada 2 2 4 2 35 4" xfId="29353" xr:uid="{00000000-0005-0000-0000-000055400000}"/>
    <cellStyle name="Entrada 2 2 4 2 35 5" xfId="16443" xr:uid="{00000000-0005-0000-0000-000056400000}"/>
    <cellStyle name="Entrada 2 2 4 2 36" xfId="2474" xr:uid="{00000000-0005-0000-0000-000057400000}"/>
    <cellStyle name="Entrada 2 2 4 2 36 2" xfId="11700" xr:uid="{00000000-0005-0000-0000-000058400000}"/>
    <cellStyle name="Entrada 2 2 4 2 36 2 2" xfId="34002" xr:uid="{00000000-0005-0000-0000-000059400000}"/>
    <cellStyle name="Entrada 2 2 4 2 36 2 3" xfId="38549" xr:uid="{00000000-0005-0000-0000-00005A400000}"/>
    <cellStyle name="Entrada 2 2 4 2 36 2 4" xfId="20772" xr:uid="{00000000-0005-0000-0000-00005B400000}"/>
    <cellStyle name="Entrada 2 2 4 2 36 3" xfId="25345" xr:uid="{00000000-0005-0000-0000-00005C400000}"/>
    <cellStyle name="Entrada 2 2 4 2 36 4" xfId="29352" xr:uid="{00000000-0005-0000-0000-00005D400000}"/>
    <cellStyle name="Entrada 2 2 4 2 36 5" xfId="16444" xr:uid="{00000000-0005-0000-0000-00005E400000}"/>
    <cellStyle name="Entrada 2 2 4 2 37" xfId="2475" xr:uid="{00000000-0005-0000-0000-00005F400000}"/>
    <cellStyle name="Entrada 2 2 4 2 37 2" xfId="11701" xr:uid="{00000000-0005-0000-0000-000060400000}"/>
    <cellStyle name="Entrada 2 2 4 2 37 2 2" xfId="34003" xr:uid="{00000000-0005-0000-0000-000061400000}"/>
    <cellStyle name="Entrada 2 2 4 2 37 2 3" xfId="38550" xr:uid="{00000000-0005-0000-0000-000062400000}"/>
    <cellStyle name="Entrada 2 2 4 2 37 2 4" xfId="20773" xr:uid="{00000000-0005-0000-0000-000063400000}"/>
    <cellStyle name="Entrada 2 2 4 2 37 3" xfId="25346" xr:uid="{00000000-0005-0000-0000-000064400000}"/>
    <cellStyle name="Entrada 2 2 4 2 37 4" xfId="29351" xr:uid="{00000000-0005-0000-0000-000065400000}"/>
    <cellStyle name="Entrada 2 2 4 2 37 5" xfId="16445" xr:uid="{00000000-0005-0000-0000-000066400000}"/>
    <cellStyle name="Entrada 2 2 4 2 38" xfId="2476" xr:uid="{00000000-0005-0000-0000-000067400000}"/>
    <cellStyle name="Entrada 2 2 4 2 38 2" xfId="11702" xr:uid="{00000000-0005-0000-0000-000068400000}"/>
    <cellStyle name="Entrada 2 2 4 2 38 2 2" xfId="34004" xr:uid="{00000000-0005-0000-0000-000069400000}"/>
    <cellStyle name="Entrada 2 2 4 2 38 2 3" xfId="38551" xr:uid="{00000000-0005-0000-0000-00006A400000}"/>
    <cellStyle name="Entrada 2 2 4 2 38 2 4" xfId="20774" xr:uid="{00000000-0005-0000-0000-00006B400000}"/>
    <cellStyle name="Entrada 2 2 4 2 38 3" xfId="25347" xr:uid="{00000000-0005-0000-0000-00006C400000}"/>
    <cellStyle name="Entrada 2 2 4 2 38 4" xfId="29350" xr:uid="{00000000-0005-0000-0000-00006D400000}"/>
    <cellStyle name="Entrada 2 2 4 2 38 5" xfId="16446" xr:uid="{00000000-0005-0000-0000-00006E400000}"/>
    <cellStyle name="Entrada 2 2 4 2 39" xfId="2445" xr:uid="{00000000-0005-0000-0000-00006F400000}"/>
    <cellStyle name="Entrada 2 2 4 2 39 2" xfId="11671" xr:uid="{00000000-0005-0000-0000-000070400000}"/>
    <cellStyle name="Entrada 2 2 4 2 39 2 2" xfId="33973" xr:uid="{00000000-0005-0000-0000-000071400000}"/>
    <cellStyle name="Entrada 2 2 4 2 39 2 3" xfId="38520" xr:uid="{00000000-0005-0000-0000-000072400000}"/>
    <cellStyle name="Entrada 2 2 4 2 39 2 4" xfId="20743" xr:uid="{00000000-0005-0000-0000-000073400000}"/>
    <cellStyle name="Entrada 2 2 4 2 39 3" xfId="25316" xr:uid="{00000000-0005-0000-0000-000074400000}"/>
    <cellStyle name="Entrada 2 2 4 2 39 4" xfId="29381" xr:uid="{00000000-0005-0000-0000-000075400000}"/>
    <cellStyle name="Entrada 2 2 4 2 39 5" xfId="16415" xr:uid="{00000000-0005-0000-0000-000076400000}"/>
    <cellStyle name="Entrada 2 2 4 2 4" xfId="2477" xr:uid="{00000000-0005-0000-0000-000077400000}"/>
    <cellStyle name="Entrada 2 2 4 2 4 2" xfId="11703" xr:uid="{00000000-0005-0000-0000-000078400000}"/>
    <cellStyle name="Entrada 2 2 4 2 4 2 2" xfId="34005" xr:uid="{00000000-0005-0000-0000-000079400000}"/>
    <cellStyle name="Entrada 2 2 4 2 4 2 3" xfId="38552" xr:uid="{00000000-0005-0000-0000-00007A400000}"/>
    <cellStyle name="Entrada 2 2 4 2 4 2 4" xfId="20775" xr:uid="{00000000-0005-0000-0000-00007B400000}"/>
    <cellStyle name="Entrada 2 2 4 2 4 3" xfId="25348" xr:uid="{00000000-0005-0000-0000-00007C400000}"/>
    <cellStyle name="Entrada 2 2 4 2 4 4" xfId="29349" xr:uid="{00000000-0005-0000-0000-00007D400000}"/>
    <cellStyle name="Entrada 2 2 4 2 4 5" xfId="16447" xr:uid="{00000000-0005-0000-0000-00007E400000}"/>
    <cellStyle name="Entrada 2 2 4 2 40" xfId="9495" xr:uid="{00000000-0005-0000-0000-00007F400000}"/>
    <cellStyle name="Entrada 2 2 4 2 40 2" xfId="13810" xr:uid="{00000000-0005-0000-0000-000080400000}"/>
    <cellStyle name="Entrada 2 2 4 2 40 2 2" xfId="36112" xr:uid="{00000000-0005-0000-0000-000081400000}"/>
    <cellStyle name="Entrada 2 2 4 2 40 2 3" xfId="40659" xr:uid="{00000000-0005-0000-0000-000082400000}"/>
    <cellStyle name="Entrada 2 2 4 2 40 2 4" xfId="22882" xr:uid="{00000000-0005-0000-0000-000083400000}"/>
    <cellStyle name="Entrada 2 2 4 2 40 3" xfId="31797" xr:uid="{00000000-0005-0000-0000-000084400000}"/>
    <cellStyle name="Entrada 2 2 4 2 40 4" xfId="36344" xr:uid="{00000000-0005-0000-0000-000085400000}"/>
    <cellStyle name="Entrada 2 2 4 2 40 5" xfId="18567" xr:uid="{00000000-0005-0000-0000-000086400000}"/>
    <cellStyle name="Entrada 2 2 4 2 41" xfId="9716" xr:uid="{00000000-0005-0000-0000-000087400000}"/>
    <cellStyle name="Entrada 2 2 4 2 41 2" xfId="32018" xr:uid="{00000000-0005-0000-0000-000088400000}"/>
    <cellStyle name="Entrada 2 2 4 2 41 3" xfId="36565" xr:uid="{00000000-0005-0000-0000-000089400000}"/>
    <cellStyle name="Entrada 2 2 4 2 41 4" xfId="18788" xr:uid="{00000000-0005-0000-0000-00008A400000}"/>
    <cellStyle name="Entrada 2 2 4 2 42" xfId="23048" xr:uid="{00000000-0005-0000-0000-00008B400000}"/>
    <cellStyle name="Entrada 2 2 4 2 43" xfId="31622" xr:uid="{00000000-0005-0000-0000-00008C400000}"/>
    <cellStyle name="Entrada 2 2 4 2 44" xfId="14158" xr:uid="{00000000-0005-0000-0000-00008D400000}"/>
    <cellStyle name="Entrada 2 2 4 2 5" xfId="2478" xr:uid="{00000000-0005-0000-0000-00008E400000}"/>
    <cellStyle name="Entrada 2 2 4 2 5 2" xfId="11704" xr:uid="{00000000-0005-0000-0000-00008F400000}"/>
    <cellStyle name="Entrada 2 2 4 2 5 2 2" xfId="34006" xr:uid="{00000000-0005-0000-0000-000090400000}"/>
    <cellStyle name="Entrada 2 2 4 2 5 2 3" xfId="38553" xr:uid="{00000000-0005-0000-0000-000091400000}"/>
    <cellStyle name="Entrada 2 2 4 2 5 2 4" xfId="20776" xr:uid="{00000000-0005-0000-0000-000092400000}"/>
    <cellStyle name="Entrada 2 2 4 2 5 3" xfId="25349" xr:uid="{00000000-0005-0000-0000-000093400000}"/>
    <cellStyle name="Entrada 2 2 4 2 5 4" xfId="29348" xr:uid="{00000000-0005-0000-0000-000094400000}"/>
    <cellStyle name="Entrada 2 2 4 2 5 5" xfId="16448" xr:uid="{00000000-0005-0000-0000-000095400000}"/>
    <cellStyle name="Entrada 2 2 4 2 6" xfId="2479" xr:uid="{00000000-0005-0000-0000-000096400000}"/>
    <cellStyle name="Entrada 2 2 4 2 6 2" xfId="11705" xr:uid="{00000000-0005-0000-0000-000097400000}"/>
    <cellStyle name="Entrada 2 2 4 2 6 2 2" xfId="34007" xr:uid="{00000000-0005-0000-0000-000098400000}"/>
    <cellStyle name="Entrada 2 2 4 2 6 2 3" xfId="38554" xr:uid="{00000000-0005-0000-0000-000099400000}"/>
    <cellStyle name="Entrada 2 2 4 2 6 2 4" xfId="20777" xr:uid="{00000000-0005-0000-0000-00009A400000}"/>
    <cellStyle name="Entrada 2 2 4 2 6 3" xfId="25350" xr:uid="{00000000-0005-0000-0000-00009B400000}"/>
    <cellStyle name="Entrada 2 2 4 2 6 4" xfId="29347" xr:uid="{00000000-0005-0000-0000-00009C400000}"/>
    <cellStyle name="Entrada 2 2 4 2 6 5" xfId="16449" xr:uid="{00000000-0005-0000-0000-00009D400000}"/>
    <cellStyle name="Entrada 2 2 4 2 7" xfId="2480" xr:uid="{00000000-0005-0000-0000-00009E400000}"/>
    <cellStyle name="Entrada 2 2 4 2 7 2" xfId="11706" xr:uid="{00000000-0005-0000-0000-00009F400000}"/>
    <cellStyle name="Entrada 2 2 4 2 7 2 2" xfId="34008" xr:uid="{00000000-0005-0000-0000-0000A0400000}"/>
    <cellStyle name="Entrada 2 2 4 2 7 2 3" xfId="38555" xr:uid="{00000000-0005-0000-0000-0000A1400000}"/>
    <cellStyle name="Entrada 2 2 4 2 7 2 4" xfId="20778" xr:uid="{00000000-0005-0000-0000-0000A2400000}"/>
    <cellStyle name="Entrada 2 2 4 2 7 3" xfId="25351" xr:uid="{00000000-0005-0000-0000-0000A3400000}"/>
    <cellStyle name="Entrada 2 2 4 2 7 4" xfId="29346" xr:uid="{00000000-0005-0000-0000-0000A4400000}"/>
    <cellStyle name="Entrada 2 2 4 2 7 5" xfId="16450" xr:uid="{00000000-0005-0000-0000-0000A5400000}"/>
    <cellStyle name="Entrada 2 2 4 2 8" xfId="2481" xr:uid="{00000000-0005-0000-0000-0000A6400000}"/>
    <cellStyle name="Entrada 2 2 4 2 8 2" xfId="11707" xr:uid="{00000000-0005-0000-0000-0000A7400000}"/>
    <cellStyle name="Entrada 2 2 4 2 8 2 2" xfId="34009" xr:uid="{00000000-0005-0000-0000-0000A8400000}"/>
    <cellStyle name="Entrada 2 2 4 2 8 2 3" xfId="38556" xr:uid="{00000000-0005-0000-0000-0000A9400000}"/>
    <cellStyle name="Entrada 2 2 4 2 8 2 4" xfId="20779" xr:uid="{00000000-0005-0000-0000-0000AA400000}"/>
    <cellStyle name="Entrada 2 2 4 2 8 3" xfId="25352" xr:uid="{00000000-0005-0000-0000-0000AB400000}"/>
    <cellStyle name="Entrada 2 2 4 2 8 4" xfId="29345" xr:uid="{00000000-0005-0000-0000-0000AC400000}"/>
    <cellStyle name="Entrada 2 2 4 2 8 5" xfId="16451" xr:uid="{00000000-0005-0000-0000-0000AD400000}"/>
    <cellStyle name="Entrada 2 2 4 2 9" xfId="2482" xr:uid="{00000000-0005-0000-0000-0000AE400000}"/>
    <cellStyle name="Entrada 2 2 4 2 9 2" xfId="11708" xr:uid="{00000000-0005-0000-0000-0000AF400000}"/>
    <cellStyle name="Entrada 2 2 4 2 9 2 2" xfId="34010" xr:uid="{00000000-0005-0000-0000-0000B0400000}"/>
    <cellStyle name="Entrada 2 2 4 2 9 2 3" xfId="38557" xr:uid="{00000000-0005-0000-0000-0000B1400000}"/>
    <cellStyle name="Entrada 2 2 4 2 9 2 4" xfId="20780" xr:uid="{00000000-0005-0000-0000-0000B2400000}"/>
    <cellStyle name="Entrada 2 2 4 2 9 3" xfId="25353" xr:uid="{00000000-0005-0000-0000-0000B3400000}"/>
    <cellStyle name="Entrada 2 2 4 2 9 4" xfId="29344" xr:uid="{00000000-0005-0000-0000-0000B4400000}"/>
    <cellStyle name="Entrada 2 2 4 2 9 5" xfId="16452" xr:uid="{00000000-0005-0000-0000-0000B5400000}"/>
    <cellStyle name="Entrada 2 2 4 20" xfId="2483" xr:uid="{00000000-0005-0000-0000-0000B6400000}"/>
    <cellStyle name="Entrada 2 2 4 20 2" xfId="11709" xr:uid="{00000000-0005-0000-0000-0000B7400000}"/>
    <cellStyle name="Entrada 2 2 4 20 2 2" xfId="34011" xr:uid="{00000000-0005-0000-0000-0000B8400000}"/>
    <cellStyle name="Entrada 2 2 4 20 2 3" xfId="38558" xr:uid="{00000000-0005-0000-0000-0000B9400000}"/>
    <cellStyle name="Entrada 2 2 4 20 2 4" xfId="20781" xr:uid="{00000000-0005-0000-0000-0000BA400000}"/>
    <cellStyle name="Entrada 2 2 4 20 3" xfId="25354" xr:uid="{00000000-0005-0000-0000-0000BB400000}"/>
    <cellStyle name="Entrada 2 2 4 20 4" xfId="29343" xr:uid="{00000000-0005-0000-0000-0000BC400000}"/>
    <cellStyle name="Entrada 2 2 4 20 5" xfId="16453" xr:uid="{00000000-0005-0000-0000-0000BD400000}"/>
    <cellStyle name="Entrada 2 2 4 21" xfId="2484" xr:uid="{00000000-0005-0000-0000-0000BE400000}"/>
    <cellStyle name="Entrada 2 2 4 21 2" xfId="11710" xr:uid="{00000000-0005-0000-0000-0000BF400000}"/>
    <cellStyle name="Entrada 2 2 4 21 2 2" xfId="34012" xr:uid="{00000000-0005-0000-0000-0000C0400000}"/>
    <cellStyle name="Entrada 2 2 4 21 2 3" xfId="38559" xr:uid="{00000000-0005-0000-0000-0000C1400000}"/>
    <cellStyle name="Entrada 2 2 4 21 2 4" xfId="20782" xr:uid="{00000000-0005-0000-0000-0000C2400000}"/>
    <cellStyle name="Entrada 2 2 4 21 3" xfId="25355" xr:uid="{00000000-0005-0000-0000-0000C3400000}"/>
    <cellStyle name="Entrada 2 2 4 21 4" xfId="29342" xr:uid="{00000000-0005-0000-0000-0000C4400000}"/>
    <cellStyle name="Entrada 2 2 4 21 5" xfId="16454" xr:uid="{00000000-0005-0000-0000-0000C5400000}"/>
    <cellStyle name="Entrada 2 2 4 22" xfId="2485" xr:uid="{00000000-0005-0000-0000-0000C6400000}"/>
    <cellStyle name="Entrada 2 2 4 22 2" xfId="11711" xr:uid="{00000000-0005-0000-0000-0000C7400000}"/>
    <cellStyle name="Entrada 2 2 4 22 2 2" xfId="34013" xr:uid="{00000000-0005-0000-0000-0000C8400000}"/>
    <cellStyle name="Entrada 2 2 4 22 2 3" xfId="38560" xr:uid="{00000000-0005-0000-0000-0000C9400000}"/>
    <cellStyle name="Entrada 2 2 4 22 2 4" xfId="20783" xr:uid="{00000000-0005-0000-0000-0000CA400000}"/>
    <cellStyle name="Entrada 2 2 4 22 3" xfId="25356" xr:uid="{00000000-0005-0000-0000-0000CB400000}"/>
    <cellStyle name="Entrada 2 2 4 22 4" xfId="29341" xr:uid="{00000000-0005-0000-0000-0000CC400000}"/>
    <cellStyle name="Entrada 2 2 4 22 5" xfId="16455" xr:uid="{00000000-0005-0000-0000-0000CD400000}"/>
    <cellStyle name="Entrada 2 2 4 23" xfId="2486" xr:uid="{00000000-0005-0000-0000-0000CE400000}"/>
    <cellStyle name="Entrada 2 2 4 23 2" xfId="11712" xr:uid="{00000000-0005-0000-0000-0000CF400000}"/>
    <cellStyle name="Entrada 2 2 4 23 2 2" xfId="34014" xr:uid="{00000000-0005-0000-0000-0000D0400000}"/>
    <cellStyle name="Entrada 2 2 4 23 2 3" xfId="38561" xr:uid="{00000000-0005-0000-0000-0000D1400000}"/>
    <cellStyle name="Entrada 2 2 4 23 2 4" xfId="20784" xr:uid="{00000000-0005-0000-0000-0000D2400000}"/>
    <cellStyle name="Entrada 2 2 4 23 3" xfId="25357" xr:uid="{00000000-0005-0000-0000-0000D3400000}"/>
    <cellStyle name="Entrada 2 2 4 23 4" xfId="29340" xr:uid="{00000000-0005-0000-0000-0000D4400000}"/>
    <cellStyle name="Entrada 2 2 4 23 5" xfId="16456" xr:uid="{00000000-0005-0000-0000-0000D5400000}"/>
    <cellStyle name="Entrada 2 2 4 24" xfId="2487" xr:uid="{00000000-0005-0000-0000-0000D6400000}"/>
    <cellStyle name="Entrada 2 2 4 24 2" xfId="11713" xr:uid="{00000000-0005-0000-0000-0000D7400000}"/>
    <cellStyle name="Entrada 2 2 4 24 2 2" xfId="34015" xr:uid="{00000000-0005-0000-0000-0000D8400000}"/>
    <cellStyle name="Entrada 2 2 4 24 2 3" xfId="38562" xr:uid="{00000000-0005-0000-0000-0000D9400000}"/>
    <cellStyle name="Entrada 2 2 4 24 2 4" xfId="20785" xr:uid="{00000000-0005-0000-0000-0000DA400000}"/>
    <cellStyle name="Entrada 2 2 4 24 3" xfId="25358" xr:uid="{00000000-0005-0000-0000-0000DB400000}"/>
    <cellStyle name="Entrada 2 2 4 24 4" xfId="29339" xr:uid="{00000000-0005-0000-0000-0000DC400000}"/>
    <cellStyle name="Entrada 2 2 4 24 5" xfId="16457" xr:uid="{00000000-0005-0000-0000-0000DD400000}"/>
    <cellStyle name="Entrada 2 2 4 25" xfId="2488" xr:uid="{00000000-0005-0000-0000-0000DE400000}"/>
    <cellStyle name="Entrada 2 2 4 25 2" xfId="11714" xr:uid="{00000000-0005-0000-0000-0000DF400000}"/>
    <cellStyle name="Entrada 2 2 4 25 2 2" xfId="34016" xr:uid="{00000000-0005-0000-0000-0000E0400000}"/>
    <cellStyle name="Entrada 2 2 4 25 2 3" xfId="38563" xr:uid="{00000000-0005-0000-0000-0000E1400000}"/>
    <cellStyle name="Entrada 2 2 4 25 2 4" xfId="20786" xr:uid="{00000000-0005-0000-0000-0000E2400000}"/>
    <cellStyle name="Entrada 2 2 4 25 3" xfId="25359" xr:uid="{00000000-0005-0000-0000-0000E3400000}"/>
    <cellStyle name="Entrada 2 2 4 25 4" xfId="29338" xr:uid="{00000000-0005-0000-0000-0000E4400000}"/>
    <cellStyle name="Entrada 2 2 4 25 5" xfId="16458" xr:uid="{00000000-0005-0000-0000-0000E5400000}"/>
    <cellStyle name="Entrada 2 2 4 26" xfId="2489" xr:uid="{00000000-0005-0000-0000-0000E6400000}"/>
    <cellStyle name="Entrada 2 2 4 26 2" xfId="11715" xr:uid="{00000000-0005-0000-0000-0000E7400000}"/>
    <cellStyle name="Entrada 2 2 4 26 2 2" xfId="34017" xr:uid="{00000000-0005-0000-0000-0000E8400000}"/>
    <cellStyle name="Entrada 2 2 4 26 2 3" xfId="38564" xr:uid="{00000000-0005-0000-0000-0000E9400000}"/>
    <cellStyle name="Entrada 2 2 4 26 2 4" xfId="20787" xr:uid="{00000000-0005-0000-0000-0000EA400000}"/>
    <cellStyle name="Entrada 2 2 4 26 3" xfId="25360" xr:uid="{00000000-0005-0000-0000-0000EB400000}"/>
    <cellStyle name="Entrada 2 2 4 26 4" xfId="29337" xr:uid="{00000000-0005-0000-0000-0000EC400000}"/>
    <cellStyle name="Entrada 2 2 4 26 5" xfId="16459" xr:uid="{00000000-0005-0000-0000-0000ED400000}"/>
    <cellStyle name="Entrada 2 2 4 27" xfId="2490" xr:uid="{00000000-0005-0000-0000-0000EE400000}"/>
    <cellStyle name="Entrada 2 2 4 27 2" xfId="11716" xr:uid="{00000000-0005-0000-0000-0000EF400000}"/>
    <cellStyle name="Entrada 2 2 4 27 2 2" xfId="34018" xr:uid="{00000000-0005-0000-0000-0000F0400000}"/>
    <cellStyle name="Entrada 2 2 4 27 2 3" xfId="38565" xr:uid="{00000000-0005-0000-0000-0000F1400000}"/>
    <cellStyle name="Entrada 2 2 4 27 2 4" xfId="20788" xr:uid="{00000000-0005-0000-0000-0000F2400000}"/>
    <cellStyle name="Entrada 2 2 4 27 3" xfId="25361" xr:uid="{00000000-0005-0000-0000-0000F3400000}"/>
    <cellStyle name="Entrada 2 2 4 27 4" xfId="29336" xr:uid="{00000000-0005-0000-0000-0000F4400000}"/>
    <cellStyle name="Entrada 2 2 4 27 5" xfId="16460" xr:uid="{00000000-0005-0000-0000-0000F5400000}"/>
    <cellStyle name="Entrada 2 2 4 28" xfId="2491" xr:uid="{00000000-0005-0000-0000-0000F6400000}"/>
    <cellStyle name="Entrada 2 2 4 28 2" xfId="11717" xr:uid="{00000000-0005-0000-0000-0000F7400000}"/>
    <cellStyle name="Entrada 2 2 4 28 2 2" xfId="34019" xr:uid="{00000000-0005-0000-0000-0000F8400000}"/>
    <cellStyle name="Entrada 2 2 4 28 2 3" xfId="38566" xr:uid="{00000000-0005-0000-0000-0000F9400000}"/>
    <cellStyle name="Entrada 2 2 4 28 2 4" xfId="20789" xr:uid="{00000000-0005-0000-0000-0000FA400000}"/>
    <cellStyle name="Entrada 2 2 4 28 3" xfId="25362" xr:uid="{00000000-0005-0000-0000-0000FB400000}"/>
    <cellStyle name="Entrada 2 2 4 28 4" xfId="29335" xr:uid="{00000000-0005-0000-0000-0000FC400000}"/>
    <cellStyle name="Entrada 2 2 4 28 5" xfId="16461" xr:uid="{00000000-0005-0000-0000-0000FD400000}"/>
    <cellStyle name="Entrada 2 2 4 29" xfId="2492" xr:uid="{00000000-0005-0000-0000-0000FE400000}"/>
    <cellStyle name="Entrada 2 2 4 29 2" xfId="11718" xr:uid="{00000000-0005-0000-0000-0000FF400000}"/>
    <cellStyle name="Entrada 2 2 4 29 2 2" xfId="34020" xr:uid="{00000000-0005-0000-0000-000000410000}"/>
    <cellStyle name="Entrada 2 2 4 29 2 3" xfId="38567" xr:uid="{00000000-0005-0000-0000-000001410000}"/>
    <cellStyle name="Entrada 2 2 4 29 2 4" xfId="20790" xr:uid="{00000000-0005-0000-0000-000002410000}"/>
    <cellStyle name="Entrada 2 2 4 29 3" xfId="25363" xr:uid="{00000000-0005-0000-0000-000003410000}"/>
    <cellStyle name="Entrada 2 2 4 29 4" xfId="29303" xr:uid="{00000000-0005-0000-0000-000004410000}"/>
    <cellStyle name="Entrada 2 2 4 29 5" xfId="16462" xr:uid="{00000000-0005-0000-0000-000005410000}"/>
    <cellStyle name="Entrada 2 2 4 3" xfId="293" xr:uid="{00000000-0005-0000-0000-000006410000}"/>
    <cellStyle name="Entrada 2 2 4 3 10" xfId="2494" xr:uid="{00000000-0005-0000-0000-000007410000}"/>
    <cellStyle name="Entrada 2 2 4 3 10 2" xfId="11720" xr:uid="{00000000-0005-0000-0000-000008410000}"/>
    <cellStyle name="Entrada 2 2 4 3 10 2 2" xfId="34022" xr:uid="{00000000-0005-0000-0000-000009410000}"/>
    <cellStyle name="Entrada 2 2 4 3 10 2 3" xfId="38569" xr:uid="{00000000-0005-0000-0000-00000A410000}"/>
    <cellStyle name="Entrada 2 2 4 3 10 2 4" xfId="20792" xr:uid="{00000000-0005-0000-0000-00000B410000}"/>
    <cellStyle name="Entrada 2 2 4 3 10 3" xfId="25365" xr:uid="{00000000-0005-0000-0000-00000C410000}"/>
    <cellStyle name="Entrada 2 2 4 3 10 4" xfId="29333" xr:uid="{00000000-0005-0000-0000-00000D410000}"/>
    <cellStyle name="Entrada 2 2 4 3 10 5" xfId="16464" xr:uid="{00000000-0005-0000-0000-00000E410000}"/>
    <cellStyle name="Entrada 2 2 4 3 11" xfId="2495" xr:uid="{00000000-0005-0000-0000-00000F410000}"/>
    <cellStyle name="Entrada 2 2 4 3 11 2" xfId="11721" xr:uid="{00000000-0005-0000-0000-000010410000}"/>
    <cellStyle name="Entrada 2 2 4 3 11 2 2" xfId="34023" xr:uid="{00000000-0005-0000-0000-000011410000}"/>
    <cellStyle name="Entrada 2 2 4 3 11 2 3" xfId="38570" xr:uid="{00000000-0005-0000-0000-000012410000}"/>
    <cellStyle name="Entrada 2 2 4 3 11 2 4" xfId="20793" xr:uid="{00000000-0005-0000-0000-000013410000}"/>
    <cellStyle name="Entrada 2 2 4 3 11 3" xfId="25366" xr:uid="{00000000-0005-0000-0000-000014410000}"/>
    <cellStyle name="Entrada 2 2 4 3 11 4" xfId="29332" xr:uid="{00000000-0005-0000-0000-000015410000}"/>
    <cellStyle name="Entrada 2 2 4 3 11 5" xfId="16465" xr:uid="{00000000-0005-0000-0000-000016410000}"/>
    <cellStyle name="Entrada 2 2 4 3 12" xfId="2496" xr:uid="{00000000-0005-0000-0000-000017410000}"/>
    <cellStyle name="Entrada 2 2 4 3 12 2" xfId="11722" xr:uid="{00000000-0005-0000-0000-000018410000}"/>
    <cellStyle name="Entrada 2 2 4 3 12 2 2" xfId="34024" xr:uid="{00000000-0005-0000-0000-000019410000}"/>
    <cellStyle name="Entrada 2 2 4 3 12 2 3" xfId="38571" xr:uid="{00000000-0005-0000-0000-00001A410000}"/>
    <cellStyle name="Entrada 2 2 4 3 12 2 4" xfId="20794" xr:uid="{00000000-0005-0000-0000-00001B410000}"/>
    <cellStyle name="Entrada 2 2 4 3 12 3" xfId="25367" xr:uid="{00000000-0005-0000-0000-00001C410000}"/>
    <cellStyle name="Entrada 2 2 4 3 12 4" xfId="29331" xr:uid="{00000000-0005-0000-0000-00001D410000}"/>
    <cellStyle name="Entrada 2 2 4 3 12 5" xfId="16466" xr:uid="{00000000-0005-0000-0000-00001E410000}"/>
    <cellStyle name="Entrada 2 2 4 3 13" xfId="2497" xr:uid="{00000000-0005-0000-0000-00001F410000}"/>
    <cellStyle name="Entrada 2 2 4 3 13 2" xfId="11723" xr:uid="{00000000-0005-0000-0000-000020410000}"/>
    <cellStyle name="Entrada 2 2 4 3 13 2 2" xfId="34025" xr:uid="{00000000-0005-0000-0000-000021410000}"/>
    <cellStyle name="Entrada 2 2 4 3 13 2 3" xfId="38572" xr:uid="{00000000-0005-0000-0000-000022410000}"/>
    <cellStyle name="Entrada 2 2 4 3 13 2 4" xfId="20795" xr:uid="{00000000-0005-0000-0000-000023410000}"/>
    <cellStyle name="Entrada 2 2 4 3 13 3" xfId="25368" xr:uid="{00000000-0005-0000-0000-000024410000}"/>
    <cellStyle name="Entrada 2 2 4 3 13 4" xfId="29330" xr:uid="{00000000-0005-0000-0000-000025410000}"/>
    <cellStyle name="Entrada 2 2 4 3 13 5" xfId="16467" xr:uid="{00000000-0005-0000-0000-000026410000}"/>
    <cellStyle name="Entrada 2 2 4 3 14" xfId="2498" xr:uid="{00000000-0005-0000-0000-000027410000}"/>
    <cellStyle name="Entrada 2 2 4 3 14 2" xfId="11724" xr:uid="{00000000-0005-0000-0000-000028410000}"/>
    <cellStyle name="Entrada 2 2 4 3 14 2 2" xfId="34026" xr:uid="{00000000-0005-0000-0000-000029410000}"/>
    <cellStyle name="Entrada 2 2 4 3 14 2 3" xfId="38573" xr:uid="{00000000-0005-0000-0000-00002A410000}"/>
    <cellStyle name="Entrada 2 2 4 3 14 2 4" xfId="20796" xr:uid="{00000000-0005-0000-0000-00002B410000}"/>
    <cellStyle name="Entrada 2 2 4 3 14 3" xfId="25369" xr:uid="{00000000-0005-0000-0000-00002C410000}"/>
    <cellStyle name="Entrada 2 2 4 3 14 4" xfId="29329" xr:uid="{00000000-0005-0000-0000-00002D410000}"/>
    <cellStyle name="Entrada 2 2 4 3 14 5" xfId="16468" xr:uid="{00000000-0005-0000-0000-00002E410000}"/>
    <cellStyle name="Entrada 2 2 4 3 15" xfId="2499" xr:uid="{00000000-0005-0000-0000-00002F410000}"/>
    <cellStyle name="Entrada 2 2 4 3 15 2" xfId="11725" xr:uid="{00000000-0005-0000-0000-000030410000}"/>
    <cellStyle name="Entrada 2 2 4 3 15 2 2" xfId="34027" xr:uid="{00000000-0005-0000-0000-000031410000}"/>
    <cellStyle name="Entrada 2 2 4 3 15 2 3" xfId="38574" xr:uid="{00000000-0005-0000-0000-000032410000}"/>
    <cellStyle name="Entrada 2 2 4 3 15 2 4" xfId="20797" xr:uid="{00000000-0005-0000-0000-000033410000}"/>
    <cellStyle name="Entrada 2 2 4 3 15 3" xfId="25370" xr:uid="{00000000-0005-0000-0000-000034410000}"/>
    <cellStyle name="Entrada 2 2 4 3 15 4" xfId="29328" xr:uid="{00000000-0005-0000-0000-000035410000}"/>
    <cellStyle name="Entrada 2 2 4 3 15 5" xfId="16469" xr:uid="{00000000-0005-0000-0000-000036410000}"/>
    <cellStyle name="Entrada 2 2 4 3 16" xfId="2500" xr:uid="{00000000-0005-0000-0000-000037410000}"/>
    <cellStyle name="Entrada 2 2 4 3 16 2" xfId="11726" xr:uid="{00000000-0005-0000-0000-000038410000}"/>
    <cellStyle name="Entrada 2 2 4 3 16 2 2" xfId="34028" xr:uid="{00000000-0005-0000-0000-000039410000}"/>
    <cellStyle name="Entrada 2 2 4 3 16 2 3" xfId="38575" xr:uid="{00000000-0005-0000-0000-00003A410000}"/>
    <cellStyle name="Entrada 2 2 4 3 16 2 4" xfId="20798" xr:uid="{00000000-0005-0000-0000-00003B410000}"/>
    <cellStyle name="Entrada 2 2 4 3 16 3" xfId="25371" xr:uid="{00000000-0005-0000-0000-00003C410000}"/>
    <cellStyle name="Entrada 2 2 4 3 16 4" xfId="29327" xr:uid="{00000000-0005-0000-0000-00003D410000}"/>
    <cellStyle name="Entrada 2 2 4 3 16 5" xfId="16470" xr:uid="{00000000-0005-0000-0000-00003E410000}"/>
    <cellStyle name="Entrada 2 2 4 3 17" xfId="2501" xr:uid="{00000000-0005-0000-0000-00003F410000}"/>
    <cellStyle name="Entrada 2 2 4 3 17 2" xfId="11727" xr:uid="{00000000-0005-0000-0000-000040410000}"/>
    <cellStyle name="Entrada 2 2 4 3 17 2 2" xfId="34029" xr:uid="{00000000-0005-0000-0000-000041410000}"/>
    <cellStyle name="Entrada 2 2 4 3 17 2 3" xfId="38576" xr:uid="{00000000-0005-0000-0000-000042410000}"/>
    <cellStyle name="Entrada 2 2 4 3 17 2 4" xfId="20799" xr:uid="{00000000-0005-0000-0000-000043410000}"/>
    <cellStyle name="Entrada 2 2 4 3 17 3" xfId="25372" xr:uid="{00000000-0005-0000-0000-000044410000}"/>
    <cellStyle name="Entrada 2 2 4 3 17 4" xfId="29326" xr:uid="{00000000-0005-0000-0000-000045410000}"/>
    <cellStyle name="Entrada 2 2 4 3 17 5" xfId="16471" xr:uid="{00000000-0005-0000-0000-000046410000}"/>
    <cellStyle name="Entrada 2 2 4 3 18" xfId="2502" xr:uid="{00000000-0005-0000-0000-000047410000}"/>
    <cellStyle name="Entrada 2 2 4 3 18 2" xfId="11728" xr:uid="{00000000-0005-0000-0000-000048410000}"/>
    <cellStyle name="Entrada 2 2 4 3 18 2 2" xfId="34030" xr:uid="{00000000-0005-0000-0000-000049410000}"/>
    <cellStyle name="Entrada 2 2 4 3 18 2 3" xfId="38577" xr:uid="{00000000-0005-0000-0000-00004A410000}"/>
    <cellStyle name="Entrada 2 2 4 3 18 2 4" xfId="20800" xr:uid="{00000000-0005-0000-0000-00004B410000}"/>
    <cellStyle name="Entrada 2 2 4 3 18 3" xfId="25373" xr:uid="{00000000-0005-0000-0000-00004C410000}"/>
    <cellStyle name="Entrada 2 2 4 3 18 4" xfId="29325" xr:uid="{00000000-0005-0000-0000-00004D410000}"/>
    <cellStyle name="Entrada 2 2 4 3 18 5" xfId="16472" xr:uid="{00000000-0005-0000-0000-00004E410000}"/>
    <cellStyle name="Entrada 2 2 4 3 19" xfId="2503" xr:uid="{00000000-0005-0000-0000-00004F410000}"/>
    <cellStyle name="Entrada 2 2 4 3 19 2" xfId="11729" xr:uid="{00000000-0005-0000-0000-000050410000}"/>
    <cellStyle name="Entrada 2 2 4 3 19 2 2" xfId="34031" xr:uid="{00000000-0005-0000-0000-000051410000}"/>
    <cellStyle name="Entrada 2 2 4 3 19 2 3" xfId="38578" xr:uid="{00000000-0005-0000-0000-000052410000}"/>
    <cellStyle name="Entrada 2 2 4 3 19 2 4" xfId="20801" xr:uid="{00000000-0005-0000-0000-000053410000}"/>
    <cellStyle name="Entrada 2 2 4 3 19 3" xfId="25374" xr:uid="{00000000-0005-0000-0000-000054410000}"/>
    <cellStyle name="Entrada 2 2 4 3 19 4" xfId="29324" xr:uid="{00000000-0005-0000-0000-000055410000}"/>
    <cellStyle name="Entrada 2 2 4 3 19 5" xfId="16473" xr:uid="{00000000-0005-0000-0000-000056410000}"/>
    <cellStyle name="Entrada 2 2 4 3 2" xfId="2504" xr:uid="{00000000-0005-0000-0000-000057410000}"/>
    <cellStyle name="Entrada 2 2 4 3 2 2" xfId="11730" xr:uid="{00000000-0005-0000-0000-000058410000}"/>
    <cellStyle name="Entrada 2 2 4 3 2 2 2" xfId="34032" xr:uid="{00000000-0005-0000-0000-000059410000}"/>
    <cellStyle name="Entrada 2 2 4 3 2 2 3" xfId="38579" xr:uid="{00000000-0005-0000-0000-00005A410000}"/>
    <cellStyle name="Entrada 2 2 4 3 2 2 4" xfId="20802" xr:uid="{00000000-0005-0000-0000-00005B410000}"/>
    <cellStyle name="Entrada 2 2 4 3 2 3" xfId="25375" xr:uid="{00000000-0005-0000-0000-00005C410000}"/>
    <cellStyle name="Entrada 2 2 4 3 2 4" xfId="29323" xr:uid="{00000000-0005-0000-0000-00005D410000}"/>
    <cellStyle name="Entrada 2 2 4 3 2 5" xfId="16474" xr:uid="{00000000-0005-0000-0000-00005E410000}"/>
    <cellStyle name="Entrada 2 2 4 3 20" xfId="2505" xr:uid="{00000000-0005-0000-0000-00005F410000}"/>
    <cellStyle name="Entrada 2 2 4 3 20 2" xfId="11731" xr:uid="{00000000-0005-0000-0000-000060410000}"/>
    <cellStyle name="Entrada 2 2 4 3 20 2 2" xfId="34033" xr:uid="{00000000-0005-0000-0000-000061410000}"/>
    <cellStyle name="Entrada 2 2 4 3 20 2 3" xfId="38580" xr:uid="{00000000-0005-0000-0000-000062410000}"/>
    <cellStyle name="Entrada 2 2 4 3 20 2 4" xfId="20803" xr:uid="{00000000-0005-0000-0000-000063410000}"/>
    <cellStyle name="Entrada 2 2 4 3 20 3" xfId="25376" xr:uid="{00000000-0005-0000-0000-000064410000}"/>
    <cellStyle name="Entrada 2 2 4 3 20 4" xfId="29322" xr:uid="{00000000-0005-0000-0000-000065410000}"/>
    <cellStyle name="Entrada 2 2 4 3 20 5" xfId="16475" xr:uid="{00000000-0005-0000-0000-000066410000}"/>
    <cellStyle name="Entrada 2 2 4 3 21" xfId="2506" xr:uid="{00000000-0005-0000-0000-000067410000}"/>
    <cellStyle name="Entrada 2 2 4 3 21 2" xfId="11732" xr:uid="{00000000-0005-0000-0000-000068410000}"/>
    <cellStyle name="Entrada 2 2 4 3 21 2 2" xfId="34034" xr:uid="{00000000-0005-0000-0000-000069410000}"/>
    <cellStyle name="Entrada 2 2 4 3 21 2 3" xfId="38581" xr:uid="{00000000-0005-0000-0000-00006A410000}"/>
    <cellStyle name="Entrada 2 2 4 3 21 2 4" xfId="20804" xr:uid="{00000000-0005-0000-0000-00006B410000}"/>
    <cellStyle name="Entrada 2 2 4 3 21 3" xfId="25377" xr:uid="{00000000-0005-0000-0000-00006C410000}"/>
    <cellStyle name="Entrada 2 2 4 3 21 4" xfId="29321" xr:uid="{00000000-0005-0000-0000-00006D410000}"/>
    <cellStyle name="Entrada 2 2 4 3 21 5" xfId="16476" xr:uid="{00000000-0005-0000-0000-00006E410000}"/>
    <cellStyle name="Entrada 2 2 4 3 22" xfId="2507" xr:uid="{00000000-0005-0000-0000-00006F410000}"/>
    <cellStyle name="Entrada 2 2 4 3 22 2" xfId="11733" xr:uid="{00000000-0005-0000-0000-000070410000}"/>
    <cellStyle name="Entrada 2 2 4 3 22 2 2" xfId="34035" xr:uid="{00000000-0005-0000-0000-000071410000}"/>
    <cellStyle name="Entrada 2 2 4 3 22 2 3" xfId="38582" xr:uid="{00000000-0005-0000-0000-000072410000}"/>
    <cellStyle name="Entrada 2 2 4 3 22 2 4" xfId="20805" xr:uid="{00000000-0005-0000-0000-000073410000}"/>
    <cellStyle name="Entrada 2 2 4 3 22 3" xfId="25378" xr:uid="{00000000-0005-0000-0000-000074410000}"/>
    <cellStyle name="Entrada 2 2 4 3 22 4" xfId="29320" xr:uid="{00000000-0005-0000-0000-000075410000}"/>
    <cellStyle name="Entrada 2 2 4 3 22 5" xfId="16477" xr:uid="{00000000-0005-0000-0000-000076410000}"/>
    <cellStyle name="Entrada 2 2 4 3 23" xfId="2508" xr:uid="{00000000-0005-0000-0000-000077410000}"/>
    <cellStyle name="Entrada 2 2 4 3 23 2" xfId="11734" xr:uid="{00000000-0005-0000-0000-000078410000}"/>
    <cellStyle name="Entrada 2 2 4 3 23 2 2" xfId="34036" xr:uid="{00000000-0005-0000-0000-000079410000}"/>
    <cellStyle name="Entrada 2 2 4 3 23 2 3" xfId="38583" xr:uid="{00000000-0005-0000-0000-00007A410000}"/>
    <cellStyle name="Entrada 2 2 4 3 23 2 4" xfId="20806" xr:uid="{00000000-0005-0000-0000-00007B410000}"/>
    <cellStyle name="Entrada 2 2 4 3 23 3" xfId="25379" xr:uid="{00000000-0005-0000-0000-00007C410000}"/>
    <cellStyle name="Entrada 2 2 4 3 23 4" xfId="29319" xr:uid="{00000000-0005-0000-0000-00007D410000}"/>
    <cellStyle name="Entrada 2 2 4 3 23 5" xfId="16478" xr:uid="{00000000-0005-0000-0000-00007E410000}"/>
    <cellStyle name="Entrada 2 2 4 3 24" xfId="2509" xr:uid="{00000000-0005-0000-0000-00007F410000}"/>
    <cellStyle name="Entrada 2 2 4 3 24 2" xfId="11735" xr:uid="{00000000-0005-0000-0000-000080410000}"/>
    <cellStyle name="Entrada 2 2 4 3 24 2 2" xfId="34037" xr:uid="{00000000-0005-0000-0000-000081410000}"/>
    <cellStyle name="Entrada 2 2 4 3 24 2 3" xfId="38584" xr:uid="{00000000-0005-0000-0000-000082410000}"/>
    <cellStyle name="Entrada 2 2 4 3 24 2 4" xfId="20807" xr:uid="{00000000-0005-0000-0000-000083410000}"/>
    <cellStyle name="Entrada 2 2 4 3 24 3" xfId="25380" xr:uid="{00000000-0005-0000-0000-000084410000}"/>
    <cellStyle name="Entrada 2 2 4 3 24 4" xfId="29318" xr:uid="{00000000-0005-0000-0000-000085410000}"/>
    <cellStyle name="Entrada 2 2 4 3 24 5" xfId="16479" xr:uid="{00000000-0005-0000-0000-000086410000}"/>
    <cellStyle name="Entrada 2 2 4 3 25" xfId="2510" xr:uid="{00000000-0005-0000-0000-000087410000}"/>
    <cellStyle name="Entrada 2 2 4 3 25 2" xfId="11736" xr:uid="{00000000-0005-0000-0000-000088410000}"/>
    <cellStyle name="Entrada 2 2 4 3 25 2 2" xfId="34038" xr:uid="{00000000-0005-0000-0000-000089410000}"/>
    <cellStyle name="Entrada 2 2 4 3 25 2 3" xfId="38585" xr:uid="{00000000-0005-0000-0000-00008A410000}"/>
    <cellStyle name="Entrada 2 2 4 3 25 2 4" xfId="20808" xr:uid="{00000000-0005-0000-0000-00008B410000}"/>
    <cellStyle name="Entrada 2 2 4 3 25 3" xfId="25381" xr:uid="{00000000-0005-0000-0000-00008C410000}"/>
    <cellStyle name="Entrada 2 2 4 3 25 4" xfId="29317" xr:uid="{00000000-0005-0000-0000-00008D410000}"/>
    <cellStyle name="Entrada 2 2 4 3 25 5" xfId="16480" xr:uid="{00000000-0005-0000-0000-00008E410000}"/>
    <cellStyle name="Entrada 2 2 4 3 26" xfId="2511" xr:uid="{00000000-0005-0000-0000-00008F410000}"/>
    <cellStyle name="Entrada 2 2 4 3 26 2" xfId="11737" xr:uid="{00000000-0005-0000-0000-000090410000}"/>
    <cellStyle name="Entrada 2 2 4 3 26 2 2" xfId="34039" xr:uid="{00000000-0005-0000-0000-000091410000}"/>
    <cellStyle name="Entrada 2 2 4 3 26 2 3" xfId="38586" xr:uid="{00000000-0005-0000-0000-000092410000}"/>
    <cellStyle name="Entrada 2 2 4 3 26 2 4" xfId="20809" xr:uid="{00000000-0005-0000-0000-000093410000}"/>
    <cellStyle name="Entrada 2 2 4 3 26 3" xfId="25382" xr:uid="{00000000-0005-0000-0000-000094410000}"/>
    <cellStyle name="Entrada 2 2 4 3 26 4" xfId="29316" xr:uid="{00000000-0005-0000-0000-000095410000}"/>
    <cellStyle name="Entrada 2 2 4 3 26 5" xfId="16481" xr:uid="{00000000-0005-0000-0000-000096410000}"/>
    <cellStyle name="Entrada 2 2 4 3 27" xfId="2512" xr:uid="{00000000-0005-0000-0000-000097410000}"/>
    <cellStyle name="Entrada 2 2 4 3 27 2" xfId="11738" xr:uid="{00000000-0005-0000-0000-000098410000}"/>
    <cellStyle name="Entrada 2 2 4 3 27 2 2" xfId="34040" xr:uid="{00000000-0005-0000-0000-000099410000}"/>
    <cellStyle name="Entrada 2 2 4 3 27 2 3" xfId="38587" xr:uid="{00000000-0005-0000-0000-00009A410000}"/>
    <cellStyle name="Entrada 2 2 4 3 27 2 4" xfId="20810" xr:uid="{00000000-0005-0000-0000-00009B410000}"/>
    <cellStyle name="Entrada 2 2 4 3 27 3" xfId="25383" xr:uid="{00000000-0005-0000-0000-00009C410000}"/>
    <cellStyle name="Entrada 2 2 4 3 27 4" xfId="29315" xr:uid="{00000000-0005-0000-0000-00009D410000}"/>
    <cellStyle name="Entrada 2 2 4 3 27 5" xfId="16482" xr:uid="{00000000-0005-0000-0000-00009E410000}"/>
    <cellStyle name="Entrada 2 2 4 3 28" xfId="2513" xr:uid="{00000000-0005-0000-0000-00009F410000}"/>
    <cellStyle name="Entrada 2 2 4 3 28 2" xfId="11739" xr:uid="{00000000-0005-0000-0000-0000A0410000}"/>
    <cellStyle name="Entrada 2 2 4 3 28 2 2" xfId="34041" xr:uid="{00000000-0005-0000-0000-0000A1410000}"/>
    <cellStyle name="Entrada 2 2 4 3 28 2 3" xfId="38588" xr:uid="{00000000-0005-0000-0000-0000A2410000}"/>
    <cellStyle name="Entrada 2 2 4 3 28 2 4" xfId="20811" xr:uid="{00000000-0005-0000-0000-0000A3410000}"/>
    <cellStyle name="Entrada 2 2 4 3 28 3" xfId="25384" xr:uid="{00000000-0005-0000-0000-0000A4410000}"/>
    <cellStyle name="Entrada 2 2 4 3 28 4" xfId="29314" xr:uid="{00000000-0005-0000-0000-0000A5410000}"/>
    <cellStyle name="Entrada 2 2 4 3 28 5" xfId="16483" xr:uid="{00000000-0005-0000-0000-0000A6410000}"/>
    <cellStyle name="Entrada 2 2 4 3 29" xfId="2514" xr:uid="{00000000-0005-0000-0000-0000A7410000}"/>
    <cellStyle name="Entrada 2 2 4 3 29 2" xfId="11740" xr:uid="{00000000-0005-0000-0000-0000A8410000}"/>
    <cellStyle name="Entrada 2 2 4 3 29 2 2" xfId="34042" xr:uid="{00000000-0005-0000-0000-0000A9410000}"/>
    <cellStyle name="Entrada 2 2 4 3 29 2 3" xfId="38589" xr:uid="{00000000-0005-0000-0000-0000AA410000}"/>
    <cellStyle name="Entrada 2 2 4 3 29 2 4" xfId="20812" xr:uid="{00000000-0005-0000-0000-0000AB410000}"/>
    <cellStyle name="Entrada 2 2 4 3 29 3" xfId="25385" xr:uid="{00000000-0005-0000-0000-0000AC410000}"/>
    <cellStyle name="Entrada 2 2 4 3 29 4" xfId="29313" xr:uid="{00000000-0005-0000-0000-0000AD410000}"/>
    <cellStyle name="Entrada 2 2 4 3 29 5" xfId="16484" xr:uid="{00000000-0005-0000-0000-0000AE410000}"/>
    <cellStyle name="Entrada 2 2 4 3 3" xfId="2515" xr:uid="{00000000-0005-0000-0000-0000AF410000}"/>
    <cellStyle name="Entrada 2 2 4 3 3 2" xfId="11741" xr:uid="{00000000-0005-0000-0000-0000B0410000}"/>
    <cellStyle name="Entrada 2 2 4 3 3 2 2" xfId="34043" xr:uid="{00000000-0005-0000-0000-0000B1410000}"/>
    <cellStyle name="Entrada 2 2 4 3 3 2 3" xfId="38590" xr:uid="{00000000-0005-0000-0000-0000B2410000}"/>
    <cellStyle name="Entrada 2 2 4 3 3 2 4" xfId="20813" xr:uid="{00000000-0005-0000-0000-0000B3410000}"/>
    <cellStyle name="Entrada 2 2 4 3 3 3" xfId="25386" xr:uid="{00000000-0005-0000-0000-0000B4410000}"/>
    <cellStyle name="Entrada 2 2 4 3 3 4" xfId="29312" xr:uid="{00000000-0005-0000-0000-0000B5410000}"/>
    <cellStyle name="Entrada 2 2 4 3 3 5" xfId="16485" xr:uid="{00000000-0005-0000-0000-0000B6410000}"/>
    <cellStyle name="Entrada 2 2 4 3 30" xfId="2516" xr:uid="{00000000-0005-0000-0000-0000B7410000}"/>
    <cellStyle name="Entrada 2 2 4 3 30 2" xfId="11742" xr:uid="{00000000-0005-0000-0000-0000B8410000}"/>
    <cellStyle name="Entrada 2 2 4 3 30 2 2" xfId="34044" xr:uid="{00000000-0005-0000-0000-0000B9410000}"/>
    <cellStyle name="Entrada 2 2 4 3 30 2 3" xfId="38591" xr:uid="{00000000-0005-0000-0000-0000BA410000}"/>
    <cellStyle name="Entrada 2 2 4 3 30 2 4" xfId="20814" xr:uid="{00000000-0005-0000-0000-0000BB410000}"/>
    <cellStyle name="Entrada 2 2 4 3 30 3" xfId="25387" xr:uid="{00000000-0005-0000-0000-0000BC410000}"/>
    <cellStyle name="Entrada 2 2 4 3 30 4" xfId="29311" xr:uid="{00000000-0005-0000-0000-0000BD410000}"/>
    <cellStyle name="Entrada 2 2 4 3 30 5" xfId="16486" xr:uid="{00000000-0005-0000-0000-0000BE410000}"/>
    <cellStyle name="Entrada 2 2 4 3 31" xfId="2517" xr:uid="{00000000-0005-0000-0000-0000BF410000}"/>
    <cellStyle name="Entrada 2 2 4 3 31 2" xfId="11743" xr:uid="{00000000-0005-0000-0000-0000C0410000}"/>
    <cellStyle name="Entrada 2 2 4 3 31 2 2" xfId="34045" xr:uid="{00000000-0005-0000-0000-0000C1410000}"/>
    <cellStyle name="Entrada 2 2 4 3 31 2 3" xfId="38592" xr:uid="{00000000-0005-0000-0000-0000C2410000}"/>
    <cellStyle name="Entrada 2 2 4 3 31 2 4" xfId="20815" xr:uid="{00000000-0005-0000-0000-0000C3410000}"/>
    <cellStyle name="Entrada 2 2 4 3 31 3" xfId="25388" xr:uid="{00000000-0005-0000-0000-0000C4410000}"/>
    <cellStyle name="Entrada 2 2 4 3 31 4" xfId="29310" xr:uid="{00000000-0005-0000-0000-0000C5410000}"/>
    <cellStyle name="Entrada 2 2 4 3 31 5" xfId="16487" xr:uid="{00000000-0005-0000-0000-0000C6410000}"/>
    <cellStyle name="Entrada 2 2 4 3 32" xfId="2518" xr:uid="{00000000-0005-0000-0000-0000C7410000}"/>
    <cellStyle name="Entrada 2 2 4 3 32 2" xfId="11744" xr:uid="{00000000-0005-0000-0000-0000C8410000}"/>
    <cellStyle name="Entrada 2 2 4 3 32 2 2" xfId="34046" xr:uid="{00000000-0005-0000-0000-0000C9410000}"/>
    <cellStyle name="Entrada 2 2 4 3 32 2 3" xfId="38593" xr:uid="{00000000-0005-0000-0000-0000CA410000}"/>
    <cellStyle name="Entrada 2 2 4 3 32 2 4" xfId="20816" xr:uid="{00000000-0005-0000-0000-0000CB410000}"/>
    <cellStyle name="Entrada 2 2 4 3 32 3" xfId="25389" xr:uid="{00000000-0005-0000-0000-0000CC410000}"/>
    <cellStyle name="Entrada 2 2 4 3 32 4" xfId="29309" xr:uid="{00000000-0005-0000-0000-0000CD410000}"/>
    <cellStyle name="Entrada 2 2 4 3 32 5" xfId="16488" xr:uid="{00000000-0005-0000-0000-0000CE410000}"/>
    <cellStyle name="Entrada 2 2 4 3 33" xfId="2519" xr:uid="{00000000-0005-0000-0000-0000CF410000}"/>
    <cellStyle name="Entrada 2 2 4 3 33 2" xfId="11745" xr:uid="{00000000-0005-0000-0000-0000D0410000}"/>
    <cellStyle name="Entrada 2 2 4 3 33 2 2" xfId="34047" xr:uid="{00000000-0005-0000-0000-0000D1410000}"/>
    <cellStyle name="Entrada 2 2 4 3 33 2 3" xfId="38594" xr:uid="{00000000-0005-0000-0000-0000D2410000}"/>
    <cellStyle name="Entrada 2 2 4 3 33 2 4" xfId="20817" xr:uid="{00000000-0005-0000-0000-0000D3410000}"/>
    <cellStyle name="Entrada 2 2 4 3 33 3" xfId="25390" xr:uid="{00000000-0005-0000-0000-0000D4410000}"/>
    <cellStyle name="Entrada 2 2 4 3 33 4" xfId="29308" xr:uid="{00000000-0005-0000-0000-0000D5410000}"/>
    <cellStyle name="Entrada 2 2 4 3 33 5" xfId="16489" xr:uid="{00000000-0005-0000-0000-0000D6410000}"/>
    <cellStyle name="Entrada 2 2 4 3 34" xfId="2520" xr:uid="{00000000-0005-0000-0000-0000D7410000}"/>
    <cellStyle name="Entrada 2 2 4 3 34 2" xfId="11746" xr:uid="{00000000-0005-0000-0000-0000D8410000}"/>
    <cellStyle name="Entrada 2 2 4 3 34 2 2" xfId="34048" xr:uid="{00000000-0005-0000-0000-0000D9410000}"/>
    <cellStyle name="Entrada 2 2 4 3 34 2 3" xfId="38595" xr:uid="{00000000-0005-0000-0000-0000DA410000}"/>
    <cellStyle name="Entrada 2 2 4 3 34 2 4" xfId="20818" xr:uid="{00000000-0005-0000-0000-0000DB410000}"/>
    <cellStyle name="Entrada 2 2 4 3 34 3" xfId="25391" xr:uid="{00000000-0005-0000-0000-0000DC410000}"/>
    <cellStyle name="Entrada 2 2 4 3 34 4" xfId="29307" xr:uid="{00000000-0005-0000-0000-0000DD410000}"/>
    <cellStyle name="Entrada 2 2 4 3 34 5" xfId="16490" xr:uid="{00000000-0005-0000-0000-0000DE410000}"/>
    <cellStyle name="Entrada 2 2 4 3 35" xfId="2521" xr:uid="{00000000-0005-0000-0000-0000DF410000}"/>
    <cellStyle name="Entrada 2 2 4 3 35 2" xfId="11747" xr:uid="{00000000-0005-0000-0000-0000E0410000}"/>
    <cellStyle name="Entrada 2 2 4 3 35 2 2" xfId="34049" xr:uid="{00000000-0005-0000-0000-0000E1410000}"/>
    <cellStyle name="Entrada 2 2 4 3 35 2 3" xfId="38596" xr:uid="{00000000-0005-0000-0000-0000E2410000}"/>
    <cellStyle name="Entrada 2 2 4 3 35 2 4" xfId="20819" xr:uid="{00000000-0005-0000-0000-0000E3410000}"/>
    <cellStyle name="Entrada 2 2 4 3 35 3" xfId="25392" xr:uid="{00000000-0005-0000-0000-0000E4410000}"/>
    <cellStyle name="Entrada 2 2 4 3 35 4" xfId="29306" xr:uid="{00000000-0005-0000-0000-0000E5410000}"/>
    <cellStyle name="Entrada 2 2 4 3 35 5" xfId="16491" xr:uid="{00000000-0005-0000-0000-0000E6410000}"/>
    <cellStyle name="Entrada 2 2 4 3 36" xfId="2522" xr:uid="{00000000-0005-0000-0000-0000E7410000}"/>
    <cellStyle name="Entrada 2 2 4 3 36 2" xfId="11748" xr:uid="{00000000-0005-0000-0000-0000E8410000}"/>
    <cellStyle name="Entrada 2 2 4 3 36 2 2" xfId="34050" xr:uid="{00000000-0005-0000-0000-0000E9410000}"/>
    <cellStyle name="Entrada 2 2 4 3 36 2 3" xfId="38597" xr:uid="{00000000-0005-0000-0000-0000EA410000}"/>
    <cellStyle name="Entrada 2 2 4 3 36 2 4" xfId="20820" xr:uid="{00000000-0005-0000-0000-0000EB410000}"/>
    <cellStyle name="Entrada 2 2 4 3 36 3" xfId="25393" xr:uid="{00000000-0005-0000-0000-0000EC410000}"/>
    <cellStyle name="Entrada 2 2 4 3 36 4" xfId="29305" xr:uid="{00000000-0005-0000-0000-0000ED410000}"/>
    <cellStyle name="Entrada 2 2 4 3 36 5" xfId="16492" xr:uid="{00000000-0005-0000-0000-0000EE410000}"/>
    <cellStyle name="Entrada 2 2 4 3 37" xfId="2523" xr:uid="{00000000-0005-0000-0000-0000EF410000}"/>
    <cellStyle name="Entrada 2 2 4 3 37 2" xfId="11749" xr:uid="{00000000-0005-0000-0000-0000F0410000}"/>
    <cellStyle name="Entrada 2 2 4 3 37 2 2" xfId="34051" xr:uid="{00000000-0005-0000-0000-0000F1410000}"/>
    <cellStyle name="Entrada 2 2 4 3 37 2 3" xfId="38598" xr:uid="{00000000-0005-0000-0000-0000F2410000}"/>
    <cellStyle name="Entrada 2 2 4 3 37 2 4" xfId="20821" xr:uid="{00000000-0005-0000-0000-0000F3410000}"/>
    <cellStyle name="Entrada 2 2 4 3 37 3" xfId="25394" xr:uid="{00000000-0005-0000-0000-0000F4410000}"/>
    <cellStyle name="Entrada 2 2 4 3 37 4" xfId="29304" xr:uid="{00000000-0005-0000-0000-0000F5410000}"/>
    <cellStyle name="Entrada 2 2 4 3 37 5" xfId="16493" xr:uid="{00000000-0005-0000-0000-0000F6410000}"/>
    <cellStyle name="Entrada 2 2 4 3 38" xfId="2524" xr:uid="{00000000-0005-0000-0000-0000F7410000}"/>
    <cellStyle name="Entrada 2 2 4 3 38 2" xfId="11750" xr:uid="{00000000-0005-0000-0000-0000F8410000}"/>
    <cellStyle name="Entrada 2 2 4 3 38 2 2" xfId="34052" xr:uid="{00000000-0005-0000-0000-0000F9410000}"/>
    <cellStyle name="Entrada 2 2 4 3 38 2 3" xfId="38599" xr:uid="{00000000-0005-0000-0000-0000FA410000}"/>
    <cellStyle name="Entrada 2 2 4 3 38 2 4" xfId="20822" xr:uid="{00000000-0005-0000-0000-0000FB410000}"/>
    <cellStyle name="Entrada 2 2 4 3 38 3" xfId="25395" xr:uid="{00000000-0005-0000-0000-0000FC410000}"/>
    <cellStyle name="Entrada 2 2 4 3 38 4" xfId="29294" xr:uid="{00000000-0005-0000-0000-0000FD410000}"/>
    <cellStyle name="Entrada 2 2 4 3 38 5" xfId="16494" xr:uid="{00000000-0005-0000-0000-0000FE410000}"/>
    <cellStyle name="Entrada 2 2 4 3 39" xfId="2493" xr:uid="{00000000-0005-0000-0000-0000FF410000}"/>
    <cellStyle name="Entrada 2 2 4 3 39 2" xfId="11719" xr:uid="{00000000-0005-0000-0000-000000420000}"/>
    <cellStyle name="Entrada 2 2 4 3 39 2 2" xfId="34021" xr:uid="{00000000-0005-0000-0000-000001420000}"/>
    <cellStyle name="Entrada 2 2 4 3 39 2 3" xfId="38568" xr:uid="{00000000-0005-0000-0000-000002420000}"/>
    <cellStyle name="Entrada 2 2 4 3 39 2 4" xfId="20791" xr:uid="{00000000-0005-0000-0000-000003420000}"/>
    <cellStyle name="Entrada 2 2 4 3 39 3" xfId="25364" xr:uid="{00000000-0005-0000-0000-000004420000}"/>
    <cellStyle name="Entrada 2 2 4 3 39 4" xfId="29334" xr:uid="{00000000-0005-0000-0000-000005420000}"/>
    <cellStyle name="Entrada 2 2 4 3 39 5" xfId="16463" xr:uid="{00000000-0005-0000-0000-000006420000}"/>
    <cellStyle name="Entrada 2 2 4 3 4" xfId="2525" xr:uid="{00000000-0005-0000-0000-000007420000}"/>
    <cellStyle name="Entrada 2 2 4 3 4 2" xfId="11751" xr:uid="{00000000-0005-0000-0000-000008420000}"/>
    <cellStyle name="Entrada 2 2 4 3 4 2 2" xfId="34053" xr:uid="{00000000-0005-0000-0000-000009420000}"/>
    <cellStyle name="Entrada 2 2 4 3 4 2 3" xfId="38600" xr:uid="{00000000-0005-0000-0000-00000A420000}"/>
    <cellStyle name="Entrada 2 2 4 3 4 2 4" xfId="20823" xr:uid="{00000000-0005-0000-0000-00000B420000}"/>
    <cellStyle name="Entrada 2 2 4 3 4 3" xfId="25396" xr:uid="{00000000-0005-0000-0000-00000C420000}"/>
    <cellStyle name="Entrada 2 2 4 3 4 4" xfId="29302" xr:uid="{00000000-0005-0000-0000-00000D420000}"/>
    <cellStyle name="Entrada 2 2 4 3 4 5" xfId="16495" xr:uid="{00000000-0005-0000-0000-00000E420000}"/>
    <cellStyle name="Entrada 2 2 4 3 40" xfId="9602" xr:uid="{00000000-0005-0000-0000-00000F420000}"/>
    <cellStyle name="Entrada 2 2 4 3 40 2" xfId="13894" xr:uid="{00000000-0005-0000-0000-000010420000}"/>
    <cellStyle name="Entrada 2 2 4 3 40 2 2" xfId="36196" xr:uid="{00000000-0005-0000-0000-000011420000}"/>
    <cellStyle name="Entrada 2 2 4 3 40 2 3" xfId="40743" xr:uid="{00000000-0005-0000-0000-000012420000}"/>
    <cellStyle name="Entrada 2 2 4 3 40 2 4" xfId="22966" xr:uid="{00000000-0005-0000-0000-000013420000}"/>
    <cellStyle name="Entrada 2 2 4 3 40 3" xfId="31904" xr:uid="{00000000-0005-0000-0000-000014420000}"/>
    <cellStyle name="Entrada 2 2 4 3 40 4" xfId="36451" xr:uid="{00000000-0005-0000-0000-000015420000}"/>
    <cellStyle name="Entrada 2 2 4 3 40 5" xfId="18674" xr:uid="{00000000-0005-0000-0000-000016420000}"/>
    <cellStyle name="Entrada 2 2 4 3 41" xfId="454" xr:uid="{00000000-0005-0000-0000-000017420000}"/>
    <cellStyle name="Entrada 2 2 4 3 41 2" xfId="23325" xr:uid="{00000000-0005-0000-0000-000018420000}"/>
    <cellStyle name="Entrada 2 2 4 3 41 3" xfId="31362" xr:uid="{00000000-0005-0000-0000-000019420000}"/>
    <cellStyle name="Entrada 2 2 4 3 41 4" xfId="14424" xr:uid="{00000000-0005-0000-0000-00001A420000}"/>
    <cellStyle name="Entrada 2 2 4 3 42" xfId="23164" xr:uid="{00000000-0005-0000-0000-00001B420000}"/>
    <cellStyle name="Entrada 2 2 4 3 43" xfId="31521" xr:uid="{00000000-0005-0000-0000-00001C420000}"/>
    <cellStyle name="Entrada 2 2 4 3 44" xfId="14263" xr:uid="{00000000-0005-0000-0000-00001D420000}"/>
    <cellStyle name="Entrada 2 2 4 3 5" xfId="2526" xr:uid="{00000000-0005-0000-0000-00001E420000}"/>
    <cellStyle name="Entrada 2 2 4 3 5 2" xfId="11752" xr:uid="{00000000-0005-0000-0000-00001F420000}"/>
    <cellStyle name="Entrada 2 2 4 3 5 2 2" xfId="34054" xr:uid="{00000000-0005-0000-0000-000020420000}"/>
    <cellStyle name="Entrada 2 2 4 3 5 2 3" xfId="38601" xr:uid="{00000000-0005-0000-0000-000021420000}"/>
    <cellStyle name="Entrada 2 2 4 3 5 2 4" xfId="20824" xr:uid="{00000000-0005-0000-0000-000022420000}"/>
    <cellStyle name="Entrada 2 2 4 3 5 3" xfId="25397" xr:uid="{00000000-0005-0000-0000-000023420000}"/>
    <cellStyle name="Entrada 2 2 4 3 5 4" xfId="29301" xr:uid="{00000000-0005-0000-0000-000024420000}"/>
    <cellStyle name="Entrada 2 2 4 3 5 5" xfId="16496" xr:uid="{00000000-0005-0000-0000-000025420000}"/>
    <cellStyle name="Entrada 2 2 4 3 6" xfId="2527" xr:uid="{00000000-0005-0000-0000-000026420000}"/>
    <cellStyle name="Entrada 2 2 4 3 6 2" xfId="11753" xr:uid="{00000000-0005-0000-0000-000027420000}"/>
    <cellStyle name="Entrada 2 2 4 3 6 2 2" xfId="34055" xr:uid="{00000000-0005-0000-0000-000028420000}"/>
    <cellStyle name="Entrada 2 2 4 3 6 2 3" xfId="38602" xr:uid="{00000000-0005-0000-0000-000029420000}"/>
    <cellStyle name="Entrada 2 2 4 3 6 2 4" xfId="20825" xr:uid="{00000000-0005-0000-0000-00002A420000}"/>
    <cellStyle name="Entrada 2 2 4 3 6 3" xfId="25398" xr:uid="{00000000-0005-0000-0000-00002B420000}"/>
    <cellStyle name="Entrada 2 2 4 3 6 4" xfId="29300" xr:uid="{00000000-0005-0000-0000-00002C420000}"/>
    <cellStyle name="Entrada 2 2 4 3 6 5" xfId="16497" xr:uid="{00000000-0005-0000-0000-00002D420000}"/>
    <cellStyle name="Entrada 2 2 4 3 7" xfId="2528" xr:uid="{00000000-0005-0000-0000-00002E420000}"/>
    <cellStyle name="Entrada 2 2 4 3 7 2" xfId="11754" xr:uid="{00000000-0005-0000-0000-00002F420000}"/>
    <cellStyle name="Entrada 2 2 4 3 7 2 2" xfId="34056" xr:uid="{00000000-0005-0000-0000-000030420000}"/>
    <cellStyle name="Entrada 2 2 4 3 7 2 3" xfId="38603" xr:uid="{00000000-0005-0000-0000-000031420000}"/>
    <cellStyle name="Entrada 2 2 4 3 7 2 4" xfId="20826" xr:uid="{00000000-0005-0000-0000-000032420000}"/>
    <cellStyle name="Entrada 2 2 4 3 7 3" xfId="25399" xr:uid="{00000000-0005-0000-0000-000033420000}"/>
    <cellStyle name="Entrada 2 2 4 3 7 4" xfId="29299" xr:uid="{00000000-0005-0000-0000-000034420000}"/>
    <cellStyle name="Entrada 2 2 4 3 7 5" xfId="16498" xr:uid="{00000000-0005-0000-0000-000035420000}"/>
    <cellStyle name="Entrada 2 2 4 3 8" xfId="2529" xr:uid="{00000000-0005-0000-0000-000036420000}"/>
    <cellStyle name="Entrada 2 2 4 3 8 2" xfId="11755" xr:uid="{00000000-0005-0000-0000-000037420000}"/>
    <cellStyle name="Entrada 2 2 4 3 8 2 2" xfId="34057" xr:uid="{00000000-0005-0000-0000-000038420000}"/>
    <cellStyle name="Entrada 2 2 4 3 8 2 3" xfId="38604" xr:uid="{00000000-0005-0000-0000-000039420000}"/>
    <cellStyle name="Entrada 2 2 4 3 8 2 4" xfId="20827" xr:uid="{00000000-0005-0000-0000-00003A420000}"/>
    <cellStyle name="Entrada 2 2 4 3 8 3" xfId="25400" xr:uid="{00000000-0005-0000-0000-00003B420000}"/>
    <cellStyle name="Entrada 2 2 4 3 8 4" xfId="29298" xr:uid="{00000000-0005-0000-0000-00003C420000}"/>
    <cellStyle name="Entrada 2 2 4 3 8 5" xfId="16499" xr:uid="{00000000-0005-0000-0000-00003D420000}"/>
    <cellStyle name="Entrada 2 2 4 3 9" xfId="2530" xr:uid="{00000000-0005-0000-0000-00003E420000}"/>
    <cellStyle name="Entrada 2 2 4 3 9 2" xfId="11756" xr:uid="{00000000-0005-0000-0000-00003F420000}"/>
    <cellStyle name="Entrada 2 2 4 3 9 2 2" xfId="34058" xr:uid="{00000000-0005-0000-0000-000040420000}"/>
    <cellStyle name="Entrada 2 2 4 3 9 2 3" xfId="38605" xr:uid="{00000000-0005-0000-0000-000041420000}"/>
    <cellStyle name="Entrada 2 2 4 3 9 2 4" xfId="20828" xr:uid="{00000000-0005-0000-0000-000042420000}"/>
    <cellStyle name="Entrada 2 2 4 3 9 3" xfId="25401" xr:uid="{00000000-0005-0000-0000-000043420000}"/>
    <cellStyle name="Entrada 2 2 4 3 9 4" xfId="29297" xr:uid="{00000000-0005-0000-0000-000044420000}"/>
    <cellStyle name="Entrada 2 2 4 3 9 5" xfId="16500" xr:uid="{00000000-0005-0000-0000-000045420000}"/>
    <cellStyle name="Entrada 2 2 4 30" xfId="2531" xr:uid="{00000000-0005-0000-0000-000046420000}"/>
    <cellStyle name="Entrada 2 2 4 30 2" xfId="11757" xr:uid="{00000000-0005-0000-0000-000047420000}"/>
    <cellStyle name="Entrada 2 2 4 30 2 2" xfId="34059" xr:uid="{00000000-0005-0000-0000-000048420000}"/>
    <cellStyle name="Entrada 2 2 4 30 2 3" xfId="38606" xr:uid="{00000000-0005-0000-0000-000049420000}"/>
    <cellStyle name="Entrada 2 2 4 30 2 4" xfId="20829" xr:uid="{00000000-0005-0000-0000-00004A420000}"/>
    <cellStyle name="Entrada 2 2 4 30 3" xfId="25402" xr:uid="{00000000-0005-0000-0000-00004B420000}"/>
    <cellStyle name="Entrada 2 2 4 30 4" xfId="29296" xr:uid="{00000000-0005-0000-0000-00004C420000}"/>
    <cellStyle name="Entrada 2 2 4 30 5" xfId="16501" xr:uid="{00000000-0005-0000-0000-00004D420000}"/>
    <cellStyle name="Entrada 2 2 4 31" xfId="2532" xr:uid="{00000000-0005-0000-0000-00004E420000}"/>
    <cellStyle name="Entrada 2 2 4 31 2" xfId="11758" xr:uid="{00000000-0005-0000-0000-00004F420000}"/>
    <cellStyle name="Entrada 2 2 4 31 2 2" xfId="34060" xr:uid="{00000000-0005-0000-0000-000050420000}"/>
    <cellStyle name="Entrada 2 2 4 31 2 3" xfId="38607" xr:uid="{00000000-0005-0000-0000-000051420000}"/>
    <cellStyle name="Entrada 2 2 4 31 2 4" xfId="20830" xr:uid="{00000000-0005-0000-0000-000052420000}"/>
    <cellStyle name="Entrada 2 2 4 31 3" xfId="25403" xr:uid="{00000000-0005-0000-0000-000053420000}"/>
    <cellStyle name="Entrada 2 2 4 31 4" xfId="29295" xr:uid="{00000000-0005-0000-0000-000054420000}"/>
    <cellStyle name="Entrada 2 2 4 31 5" xfId="16502" xr:uid="{00000000-0005-0000-0000-000055420000}"/>
    <cellStyle name="Entrada 2 2 4 32" xfId="2533" xr:uid="{00000000-0005-0000-0000-000056420000}"/>
    <cellStyle name="Entrada 2 2 4 32 2" xfId="11759" xr:uid="{00000000-0005-0000-0000-000057420000}"/>
    <cellStyle name="Entrada 2 2 4 32 2 2" xfId="34061" xr:uid="{00000000-0005-0000-0000-000058420000}"/>
    <cellStyle name="Entrada 2 2 4 32 2 3" xfId="38608" xr:uid="{00000000-0005-0000-0000-000059420000}"/>
    <cellStyle name="Entrada 2 2 4 32 2 4" xfId="20831" xr:uid="{00000000-0005-0000-0000-00005A420000}"/>
    <cellStyle name="Entrada 2 2 4 32 3" xfId="25404" xr:uid="{00000000-0005-0000-0000-00005B420000}"/>
    <cellStyle name="Entrada 2 2 4 32 4" xfId="29293" xr:uid="{00000000-0005-0000-0000-00005C420000}"/>
    <cellStyle name="Entrada 2 2 4 32 5" xfId="16503" xr:uid="{00000000-0005-0000-0000-00005D420000}"/>
    <cellStyle name="Entrada 2 2 4 33" xfId="2534" xr:uid="{00000000-0005-0000-0000-00005E420000}"/>
    <cellStyle name="Entrada 2 2 4 33 2" xfId="11760" xr:uid="{00000000-0005-0000-0000-00005F420000}"/>
    <cellStyle name="Entrada 2 2 4 33 2 2" xfId="34062" xr:uid="{00000000-0005-0000-0000-000060420000}"/>
    <cellStyle name="Entrada 2 2 4 33 2 3" xfId="38609" xr:uid="{00000000-0005-0000-0000-000061420000}"/>
    <cellStyle name="Entrada 2 2 4 33 2 4" xfId="20832" xr:uid="{00000000-0005-0000-0000-000062420000}"/>
    <cellStyle name="Entrada 2 2 4 33 3" xfId="25405" xr:uid="{00000000-0005-0000-0000-000063420000}"/>
    <cellStyle name="Entrada 2 2 4 33 4" xfId="29292" xr:uid="{00000000-0005-0000-0000-000064420000}"/>
    <cellStyle name="Entrada 2 2 4 33 5" xfId="16504" xr:uid="{00000000-0005-0000-0000-000065420000}"/>
    <cellStyle name="Entrada 2 2 4 34" xfId="2535" xr:uid="{00000000-0005-0000-0000-000066420000}"/>
    <cellStyle name="Entrada 2 2 4 34 2" xfId="11761" xr:uid="{00000000-0005-0000-0000-000067420000}"/>
    <cellStyle name="Entrada 2 2 4 34 2 2" xfId="34063" xr:uid="{00000000-0005-0000-0000-000068420000}"/>
    <cellStyle name="Entrada 2 2 4 34 2 3" xfId="38610" xr:uid="{00000000-0005-0000-0000-000069420000}"/>
    <cellStyle name="Entrada 2 2 4 34 2 4" xfId="20833" xr:uid="{00000000-0005-0000-0000-00006A420000}"/>
    <cellStyle name="Entrada 2 2 4 34 3" xfId="25406" xr:uid="{00000000-0005-0000-0000-00006B420000}"/>
    <cellStyle name="Entrada 2 2 4 34 4" xfId="29291" xr:uid="{00000000-0005-0000-0000-00006C420000}"/>
    <cellStyle name="Entrada 2 2 4 34 5" xfId="16505" xr:uid="{00000000-0005-0000-0000-00006D420000}"/>
    <cellStyle name="Entrada 2 2 4 35" xfId="2536" xr:uid="{00000000-0005-0000-0000-00006E420000}"/>
    <cellStyle name="Entrada 2 2 4 35 2" xfId="11762" xr:uid="{00000000-0005-0000-0000-00006F420000}"/>
    <cellStyle name="Entrada 2 2 4 35 2 2" xfId="34064" xr:uid="{00000000-0005-0000-0000-000070420000}"/>
    <cellStyle name="Entrada 2 2 4 35 2 3" xfId="38611" xr:uid="{00000000-0005-0000-0000-000071420000}"/>
    <cellStyle name="Entrada 2 2 4 35 2 4" xfId="20834" xr:uid="{00000000-0005-0000-0000-000072420000}"/>
    <cellStyle name="Entrada 2 2 4 35 3" xfId="25407" xr:uid="{00000000-0005-0000-0000-000073420000}"/>
    <cellStyle name="Entrada 2 2 4 35 4" xfId="29290" xr:uid="{00000000-0005-0000-0000-000074420000}"/>
    <cellStyle name="Entrada 2 2 4 35 5" xfId="16506" xr:uid="{00000000-0005-0000-0000-000075420000}"/>
    <cellStyle name="Entrada 2 2 4 36" xfId="2537" xr:uid="{00000000-0005-0000-0000-000076420000}"/>
    <cellStyle name="Entrada 2 2 4 36 2" xfId="11763" xr:uid="{00000000-0005-0000-0000-000077420000}"/>
    <cellStyle name="Entrada 2 2 4 36 2 2" xfId="34065" xr:uid="{00000000-0005-0000-0000-000078420000}"/>
    <cellStyle name="Entrada 2 2 4 36 2 3" xfId="38612" xr:uid="{00000000-0005-0000-0000-000079420000}"/>
    <cellStyle name="Entrada 2 2 4 36 2 4" xfId="20835" xr:uid="{00000000-0005-0000-0000-00007A420000}"/>
    <cellStyle name="Entrada 2 2 4 36 3" xfId="25408" xr:uid="{00000000-0005-0000-0000-00007B420000}"/>
    <cellStyle name="Entrada 2 2 4 36 4" xfId="29289" xr:uid="{00000000-0005-0000-0000-00007C420000}"/>
    <cellStyle name="Entrada 2 2 4 36 5" xfId="16507" xr:uid="{00000000-0005-0000-0000-00007D420000}"/>
    <cellStyle name="Entrada 2 2 4 37" xfId="2538" xr:uid="{00000000-0005-0000-0000-00007E420000}"/>
    <cellStyle name="Entrada 2 2 4 37 2" xfId="11764" xr:uid="{00000000-0005-0000-0000-00007F420000}"/>
    <cellStyle name="Entrada 2 2 4 37 2 2" xfId="34066" xr:uid="{00000000-0005-0000-0000-000080420000}"/>
    <cellStyle name="Entrada 2 2 4 37 2 3" xfId="38613" xr:uid="{00000000-0005-0000-0000-000081420000}"/>
    <cellStyle name="Entrada 2 2 4 37 2 4" xfId="20836" xr:uid="{00000000-0005-0000-0000-000082420000}"/>
    <cellStyle name="Entrada 2 2 4 37 3" xfId="25409" xr:uid="{00000000-0005-0000-0000-000083420000}"/>
    <cellStyle name="Entrada 2 2 4 37 4" xfId="29288" xr:uid="{00000000-0005-0000-0000-000084420000}"/>
    <cellStyle name="Entrada 2 2 4 37 5" xfId="16508" xr:uid="{00000000-0005-0000-0000-000085420000}"/>
    <cellStyle name="Entrada 2 2 4 38" xfId="2539" xr:uid="{00000000-0005-0000-0000-000086420000}"/>
    <cellStyle name="Entrada 2 2 4 38 2" xfId="11765" xr:uid="{00000000-0005-0000-0000-000087420000}"/>
    <cellStyle name="Entrada 2 2 4 38 2 2" xfId="34067" xr:uid="{00000000-0005-0000-0000-000088420000}"/>
    <cellStyle name="Entrada 2 2 4 38 2 3" xfId="38614" xr:uid="{00000000-0005-0000-0000-000089420000}"/>
    <cellStyle name="Entrada 2 2 4 38 2 4" xfId="20837" xr:uid="{00000000-0005-0000-0000-00008A420000}"/>
    <cellStyle name="Entrada 2 2 4 38 3" xfId="25410" xr:uid="{00000000-0005-0000-0000-00008B420000}"/>
    <cellStyle name="Entrada 2 2 4 38 4" xfId="29287" xr:uid="{00000000-0005-0000-0000-00008C420000}"/>
    <cellStyle name="Entrada 2 2 4 38 5" xfId="16509" xr:uid="{00000000-0005-0000-0000-00008D420000}"/>
    <cellStyle name="Entrada 2 2 4 39" xfId="2540" xr:uid="{00000000-0005-0000-0000-00008E420000}"/>
    <cellStyle name="Entrada 2 2 4 39 2" xfId="11766" xr:uid="{00000000-0005-0000-0000-00008F420000}"/>
    <cellStyle name="Entrada 2 2 4 39 2 2" xfId="34068" xr:uid="{00000000-0005-0000-0000-000090420000}"/>
    <cellStyle name="Entrada 2 2 4 39 2 3" xfId="38615" xr:uid="{00000000-0005-0000-0000-000091420000}"/>
    <cellStyle name="Entrada 2 2 4 39 2 4" xfId="20838" xr:uid="{00000000-0005-0000-0000-000092420000}"/>
    <cellStyle name="Entrada 2 2 4 39 3" xfId="25411" xr:uid="{00000000-0005-0000-0000-000093420000}"/>
    <cellStyle name="Entrada 2 2 4 39 4" xfId="29286" xr:uid="{00000000-0005-0000-0000-000094420000}"/>
    <cellStyle name="Entrada 2 2 4 39 5" xfId="16510" xr:uid="{00000000-0005-0000-0000-000095420000}"/>
    <cellStyle name="Entrada 2 2 4 4" xfId="2541" xr:uid="{00000000-0005-0000-0000-000096420000}"/>
    <cellStyle name="Entrada 2 2 4 4 2" xfId="11767" xr:uid="{00000000-0005-0000-0000-000097420000}"/>
    <cellStyle name="Entrada 2 2 4 4 2 2" xfId="34069" xr:uid="{00000000-0005-0000-0000-000098420000}"/>
    <cellStyle name="Entrada 2 2 4 4 2 3" xfId="38616" xr:uid="{00000000-0005-0000-0000-000099420000}"/>
    <cellStyle name="Entrada 2 2 4 4 2 4" xfId="20839" xr:uid="{00000000-0005-0000-0000-00009A420000}"/>
    <cellStyle name="Entrada 2 2 4 4 3" xfId="25412" xr:uid="{00000000-0005-0000-0000-00009B420000}"/>
    <cellStyle name="Entrada 2 2 4 4 4" xfId="29285" xr:uid="{00000000-0005-0000-0000-00009C420000}"/>
    <cellStyle name="Entrada 2 2 4 4 5" xfId="16511" xr:uid="{00000000-0005-0000-0000-00009D420000}"/>
    <cellStyle name="Entrada 2 2 4 40" xfId="2542" xr:uid="{00000000-0005-0000-0000-00009E420000}"/>
    <cellStyle name="Entrada 2 2 4 40 2" xfId="11768" xr:uid="{00000000-0005-0000-0000-00009F420000}"/>
    <cellStyle name="Entrada 2 2 4 40 2 2" xfId="34070" xr:uid="{00000000-0005-0000-0000-0000A0420000}"/>
    <cellStyle name="Entrada 2 2 4 40 2 3" xfId="38617" xr:uid="{00000000-0005-0000-0000-0000A1420000}"/>
    <cellStyle name="Entrada 2 2 4 40 2 4" xfId="20840" xr:uid="{00000000-0005-0000-0000-0000A2420000}"/>
    <cellStyle name="Entrada 2 2 4 40 3" xfId="25413" xr:uid="{00000000-0005-0000-0000-0000A3420000}"/>
    <cellStyle name="Entrada 2 2 4 40 4" xfId="29284" xr:uid="{00000000-0005-0000-0000-0000A4420000}"/>
    <cellStyle name="Entrada 2 2 4 40 5" xfId="16512" xr:uid="{00000000-0005-0000-0000-0000A5420000}"/>
    <cellStyle name="Entrada 2 2 4 41" xfId="2543" xr:uid="{00000000-0005-0000-0000-0000A6420000}"/>
    <cellStyle name="Entrada 2 2 4 41 2" xfId="11769" xr:uid="{00000000-0005-0000-0000-0000A7420000}"/>
    <cellStyle name="Entrada 2 2 4 41 2 2" xfId="34071" xr:uid="{00000000-0005-0000-0000-0000A8420000}"/>
    <cellStyle name="Entrada 2 2 4 41 2 3" xfId="38618" xr:uid="{00000000-0005-0000-0000-0000A9420000}"/>
    <cellStyle name="Entrada 2 2 4 41 2 4" xfId="20841" xr:uid="{00000000-0005-0000-0000-0000AA420000}"/>
    <cellStyle name="Entrada 2 2 4 41 3" xfId="25414" xr:uid="{00000000-0005-0000-0000-0000AB420000}"/>
    <cellStyle name="Entrada 2 2 4 41 4" xfId="29283" xr:uid="{00000000-0005-0000-0000-0000AC420000}"/>
    <cellStyle name="Entrada 2 2 4 41 5" xfId="16513" xr:uid="{00000000-0005-0000-0000-0000AD420000}"/>
    <cellStyle name="Entrada 2 2 4 42" xfId="2434" xr:uid="{00000000-0005-0000-0000-0000AE420000}"/>
    <cellStyle name="Entrada 2 2 4 42 2" xfId="11660" xr:uid="{00000000-0005-0000-0000-0000AF420000}"/>
    <cellStyle name="Entrada 2 2 4 42 2 2" xfId="33962" xr:uid="{00000000-0005-0000-0000-0000B0420000}"/>
    <cellStyle name="Entrada 2 2 4 42 2 3" xfId="38509" xr:uid="{00000000-0005-0000-0000-0000B1420000}"/>
    <cellStyle name="Entrada 2 2 4 42 2 4" xfId="20732" xr:uid="{00000000-0005-0000-0000-0000B2420000}"/>
    <cellStyle name="Entrada 2 2 4 42 3" xfId="25305" xr:uid="{00000000-0005-0000-0000-0000B3420000}"/>
    <cellStyle name="Entrada 2 2 4 42 4" xfId="29392" xr:uid="{00000000-0005-0000-0000-0000B4420000}"/>
    <cellStyle name="Entrada 2 2 4 42 5" xfId="16404" xr:uid="{00000000-0005-0000-0000-0000B5420000}"/>
    <cellStyle name="Entrada 2 2 4 43" xfId="9455" xr:uid="{00000000-0005-0000-0000-0000B6420000}"/>
    <cellStyle name="Entrada 2 2 4 43 2" xfId="13780" xr:uid="{00000000-0005-0000-0000-0000B7420000}"/>
    <cellStyle name="Entrada 2 2 4 43 2 2" xfId="36082" xr:uid="{00000000-0005-0000-0000-0000B8420000}"/>
    <cellStyle name="Entrada 2 2 4 43 2 3" xfId="40629" xr:uid="{00000000-0005-0000-0000-0000B9420000}"/>
    <cellStyle name="Entrada 2 2 4 43 2 4" xfId="22852" xr:uid="{00000000-0005-0000-0000-0000BA420000}"/>
    <cellStyle name="Entrada 2 2 4 43 3" xfId="31757" xr:uid="{00000000-0005-0000-0000-0000BB420000}"/>
    <cellStyle name="Entrada 2 2 4 43 4" xfId="36304" xr:uid="{00000000-0005-0000-0000-0000BC420000}"/>
    <cellStyle name="Entrada 2 2 4 43 5" xfId="18527" xr:uid="{00000000-0005-0000-0000-0000BD420000}"/>
    <cellStyle name="Entrada 2 2 4 44" xfId="387" xr:uid="{00000000-0005-0000-0000-0000BE420000}"/>
    <cellStyle name="Entrada 2 2 4 44 2" xfId="23258" xr:uid="{00000000-0005-0000-0000-0000BF420000}"/>
    <cellStyle name="Entrada 2 2 4 44 3" xfId="31429" xr:uid="{00000000-0005-0000-0000-0000C0420000}"/>
    <cellStyle name="Entrada 2 2 4 44 4" xfId="14357" xr:uid="{00000000-0005-0000-0000-0000C1420000}"/>
    <cellStyle name="Entrada 2 2 4 45" xfId="9697" xr:uid="{00000000-0005-0000-0000-0000C2420000}"/>
    <cellStyle name="Entrada 2 2 4 45 2" xfId="31999" xr:uid="{00000000-0005-0000-0000-0000C3420000}"/>
    <cellStyle name="Entrada 2 2 4 45 3" xfId="36546" xr:uid="{00000000-0005-0000-0000-0000C4420000}"/>
    <cellStyle name="Entrada 2 2 4 45 4" xfId="18769" xr:uid="{00000000-0005-0000-0000-0000C5420000}"/>
    <cellStyle name="Entrada 2 2 4 46" xfId="14018" xr:uid="{00000000-0005-0000-0000-0000C6420000}"/>
    <cellStyle name="Entrada 2 2 4 47" xfId="31665" xr:uid="{00000000-0005-0000-0000-0000C7420000}"/>
    <cellStyle name="Entrada 2 2 4 48" xfId="13960" xr:uid="{00000000-0005-0000-0000-0000C8420000}"/>
    <cellStyle name="Entrada 2 2 4 5" xfId="2544" xr:uid="{00000000-0005-0000-0000-0000C9420000}"/>
    <cellStyle name="Entrada 2 2 4 5 2" xfId="11770" xr:uid="{00000000-0005-0000-0000-0000CA420000}"/>
    <cellStyle name="Entrada 2 2 4 5 2 2" xfId="34072" xr:uid="{00000000-0005-0000-0000-0000CB420000}"/>
    <cellStyle name="Entrada 2 2 4 5 2 3" xfId="38619" xr:uid="{00000000-0005-0000-0000-0000CC420000}"/>
    <cellStyle name="Entrada 2 2 4 5 2 4" xfId="20842" xr:uid="{00000000-0005-0000-0000-0000CD420000}"/>
    <cellStyle name="Entrada 2 2 4 5 3" xfId="25415" xr:uid="{00000000-0005-0000-0000-0000CE420000}"/>
    <cellStyle name="Entrada 2 2 4 5 4" xfId="29282" xr:uid="{00000000-0005-0000-0000-0000CF420000}"/>
    <cellStyle name="Entrada 2 2 4 5 5" xfId="16514" xr:uid="{00000000-0005-0000-0000-0000D0420000}"/>
    <cellStyle name="Entrada 2 2 4 6" xfId="2545" xr:uid="{00000000-0005-0000-0000-0000D1420000}"/>
    <cellStyle name="Entrada 2 2 4 6 2" xfId="11771" xr:uid="{00000000-0005-0000-0000-0000D2420000}"/>
    <cellStyle name="Entrada 2 2 4 6 2 2" xfId="34073" xr:uid="{00000000-0005-0000-0000-0000D3420000}"/>
    <cellStyle name="Entrada 2 2 4 6 2 3" xfId="38620" xr:uid="{00000000-0005-0000-0000-0000D4420000}"/>
    <cellStyle name="Entrada 2 2 4 6 2 4" xfId="20843" xr:uid="{00000000-0005-0000-0000-0000D5420000}"/>
    <cellStyle name="Entrada 2 2 4 6 3" xfId="25416" xr:uid="{00000000-0005-0000-0000-0000D6420000}"/>
    <cellStyle name="Entrada 2 2 4 6 4" xfId="29281" xr:uid="{00000000-0005-0000-0000-0000D7420000}"/>
    <cellStyle name="Entrada 2 2 4 6 5" xfId="16515" xr:uid="{00000000-0005-0000-0000-0000D8420000}"/>
    <cellStyle name="Entrada 2 2 4 7" xfId="2546" xr:uid="{00000000-0005-0000-0000-0000D9420000}"/>
    <cellStyle name="Entrada 2 2 4 7 2" xfId="11772" xr:uid="{00000000-0005-0000-0000-0000DA420000}"/>
    <cellStyle name="Entrada 2 2 4 7 2 2" xfId="34074" xr:uid="{00000000-0005-0000-0000-0000DB420000}"/>
    <cellStyle name="Entrada 2 2 4 7 2 3" xfId="38621" xr:uid="{00000000-0005-0000-0000-0000DC420000}"/>
    <cellStyle name="Entrada 2 2 4 7 2 4" xfId="20844" xr:uid="{00000000-0005-0000-0000-0000DD420000}"/>
    <cellStyle name="Entrada 2 2 4 7 3" xfId="25417" xr:uid="{00000000-0005-0000-0000-0000DE420000}"/>
    <cellStyle name="Entrada 2 2 4 7 4" xfId="29280" xr:uid="{00000000-0005-0000-0000-0000DF420000}"/>
    <cellStyle name="Entrada 2 2 4 7 5" xfId="16516" xr:uid="{00000000-0005-0000-0000-0000E0420000}"/>
    <cellStyle name="Entrada 2 2 4 8" xfId="2547" xr:uid="{00000000-0005-0000-0000-0000E1420000}"/>
    <cellStyle name="Entrada 2 2 4 8 2" xfId="11773" xr:uid="{00000000-0005-0000-0000-0000E2420000}"/>
    <cellStyle name="Entrada 2 2 4 8 2 2" xfId="34075" xr:uid="{00000000-0005-0000-0000-0000E3420000}"/>
    <cellStyle name="Entrada 2 2 4 8 2 3" xfId="38622" xr:uid="{00000000-0005-0000-0000-0000E4420000}"/>
    <cellStyle name="Entrada 2 2 4 8 2 4" xfId="20845" xr:uid="{00000000-0005-0000-0000-0000E5420000}"/>
    <cellStyle name="Entrada 2 2 4 8 3" xfId="25418" xr:uid="{00000000-0005-0000-0000-0000E6420000}"/>
    <cellStyle name="Entrada 2 2 4 8 4" xfId="29279" xr:uid="{00000000-0005-0000-0000-0000E7420000}"/>
    <cellStyle name="Entrada 2 2 4 8 5" xfId="16517" xr:uid="{00000000-0005-0000-0000-0000E8420000}"/>
    <cellStyle name="Entrada 2 2 4 9" xfId="2548" xr:uid="{00000000-0005-0000-0000-0000E9420000}"/>
    <cellStyle name="Entrada 2 2 4 9 2" xfId="11774" xr:uid="{00000000-0005-0000-0000-0000EA420000}"/>
    <cellStyle name="Entrada 2 2 4 9 2 2" xfId="34076" xr:uid="{00000000-0005-0000-0000-0000EB420000}"/>
    <cellStyle name="Entrada 2 2 4 9 2 3" xfId="38623" xr:uid="{00000000-0005-0000-0000-0000EC420000}"/>
    <cellStyle name="Entrada 2 2 4 9 2 4" xfId="20846" xr:uid="{00000000-0005-0000-0000-0000ED420000}"/>
    <cellStyle name="Entrada 2 2 4 9 3" xfId="25419" xr:uid="{00000000-0005-0000-0000-0000EE420000}"/>
    <cellStyle name="Entrada 2 2 4 9 4" xfId="29278" xr:uid="{00000000-0005-0000-0000-0000EF420000}"/>
    <cellStyle name="Entrada 2 2 4 9 5" xfId="16518" xr:uid="{00000000-0005-0000-0000-0000F0420000}"/>
    <cellStyle name="Entrada 2 2 40" xfId="14123" xr:uid="{00000000-0005-0000-0000-0000F1420000}"/>
    <cellStyle name="Entrada 2 2 41" xfId="31699" xr:uid="{00000000-0005-0000-0000-0000F2420000}"/>
    <cellStyle name="Entrada 2 2 42" xfId="13957" xr:uid="{00000000-0005-0000-0000-0000F3420000}"/>
    <cellStyle name="Entrada 2 2 5" xfId="239" xr:uid="{00000000-0005-0000-0000-0000F4420000}"/>
    <cellStyle name="Entrada 2 2 5 10" xfId="2550" xr:uid="{00000000-0005-0000-0000-0000F5420000}"/>
    <cellStyle name="Entrada 2 2 5 10 2" xfId="11776" xr:uid="{00000000-0005-0000-0000-0000F6420000}"/>
    <cellStyle name="Entrada 2 2 5 10 2 2" xfId="34078" xr:uid="{00000000-0005-0000-0000-0000F7420000}"/>
    <cellStyle name="Entrada 2 2 5 10 2 3" xfId="38625" xr:uid="{00000000-0005-0000-0000-0000F8420000}"/>
    <cellStyle name="Entrada 2 2 5 10 2 4" xfId="20848" xr:uid="{00000000-0005-0000-0000-0000F9420000}"/>
    <cellStyle name="Entrada 2 2 5 10 3" xfId="25421" xr:uid="{00000000-0005-0000-0000-0000FA420000}"/>
    <cellStyle name="Entrada 2 2 5 10 4" xfId="29276" xr:uid="{00000000-0005-0000-0000-0000FB420000}"/>
    <cellStyle name="Entrada 2 2 5 10 5" xfId="16520" xr:uid="{00000000-0005-0000-0000-0000FC420000}"/>
    <cellStyle name="Entrada 2 2 5 11" xfId="2551" xr:uid="{00000000-0005-0000-0000-0000FD420000}"/>
    <cellStyle name="Entrada 2 2 5 11 2" xfId="11777" xr:uid="{00000000-0005-0000-0000-0000FE420000}"/>
    <cellStyle name="Entrada 2 2 5 11 2 2" xfId="34079" xr:uid="{00000000-0005-0000-0000-0000FF420000}"/>
    <cellStyle name="Entrada 2 2 5 11 2 3" xfId="38626" xr:uid="{00000000-0005-0000-0000-000000430000}"/>
    <cellStyle name="Entrada 2 2 5 11 2 4" xfId="20849" xr:uid="{00000000-0005-0000-0000-000001430000}"/>
    <cellStyle name="Entrada 2 2 5 11 3" xfId="25422" xr:uid="{00000000-0005-0000-0000-000002430000}"/>
    <cellStyle name="Entrada 2 2 5 11 4" xfId="29275" xr:uid="{00000000-0005-0000-0000-000003430000}"/>
    <cellStyle name="Entrada 2 2 5 11 5" xfId="16521" xr:uid="{00000000-0005-0000-0000-000004430000}"/>
    <cellStyle name="Entrada 2 2 5 12" xfId="2552" xr:uid="{00000000-0005-0000-0000-000005430000}"/>
    <cellStyle name="Entrada 2 2 5 12 2" xfId="11778" xr:uid="{00000000-0005-0000-0000-000006430000}"/>
    <cellStyle name="Entrada 2 2 5 12 2 2" xfId="34080" xr:uid="{00000000-0005-0000-0000-000007430000}"/>
    <cellStyle name="Entrada 2 2 5 12 2 3" xfId="38627" xr:uid="{00000000-0005-0000-0000-000008430000}"/>
    <cellStyle name="Entrada 2 2 5 12 2 4" xfId="20850" xr:uid="{00000000-0005-0000-0000-000009430000}"/>
    <cellStyle name="Entrada 2 2 5 12 3" xfId="25423" xr:uid="{00000000-0005-0000-0000-00000A430000}"/>
    <cellStyle name="Entrada 2 2 5 12 4" xfId="29274" xr:uid="{00000000-0005-0000-0000-00000B430000}"/>
    <cellStyle name="Entrada 2 2 5 12 5" xfId="16522" xr:uid="{00000000-0005-0000-0000-00000C430000}"/>
    <cellStyle name="Entrada 2 2 5 13" xfId="2553" xr:uid="{00000000-0005-0000-0000-00000D430000}"/>
    <cellStyle name="Entrada 2 2 5 13 2" xfId="11779" xr:uid="{00000000-0005-0000-0000-00000E430000}"/>
    <cellStyle name="Entrada 2 2 5 13 2 2" xfId="34081" xr:uid="{00000000-0005-0000-0000-00000F430000}"/>
    <cellStyle name="Entrada 2 2 5 13 2 3" xfId="38628" xr:uid="{00000000-0005-0000-0000-000010430000}"/>
    <cellStyle name="Entrada 2 2 5 13 2 4" xfId="20851" xr:uid="{00000000-0005-0000-0000-000011430000}"/>
    <cellStyle name="Entrada 2 2 5 13 3" xfId="25424" xr:uid="{00000000-0005-0000-0000-000012430000}"/>
    <cellStyle name="Entrada 2 2 5 13 4" xfId="29273" xr:uid="{00000000-0005-0000-0000-000013430000}"/>
    <cellStyle name="Entrada 2 2 5 13 5" xfId="16523" xr:uid="{00000000-0005-0000-0000-000014430000}"/>
    <cellStyle name="Entrada 2 2 5 14" xfId="2554" xr:uid="{00000000-0005-0000-0000-000015430000}"/>
    <cellStyle name="Entrada 2 2 5 14 2" xfId="11780" xr:uid="{00000000-0005-0000-0000-000016430000}"/>
    <cellStyle name="Entrada 2 2 5 14 2 2" xfId="34082" xr:uid="{00000000-0005-0000-0000-000017430000}"/>
    <cellStyle name="Entrada 2 2 5 14 2 3" xfId="38629" xr:uid="{00000000-0005-0000-0000-000018430000}"/>
    <cellStyle name="Entrada 2 2 5 14 2 4" xfId="20852" xr:uid="{00000000-0005-0000-0000-000019430000}"/>
    <cellStyle name="Entrada 2 2 5 14 3" xfId="25425" xr:uid="{00000000-0005-0000-0000-00001A430000}"/>
    <cellStyle name="Entrada 2 2 5 14 4" xfId="29272" xr:uid="{00000000-0005-0000-0000-00001B430000}"/>
    <cellStyle name="Entrada 2 2 5 14 5" xfId="16524" xr:uid="{00000000-0005-0000-0000-00001C430000}"/>
    <cellStyle name="Entrada 2 2 5 15" xfId="2555" xr:uid="{00000000-0005-0000-0000-00001D430000}"/>
    <cellStyle name="Entrada 2 2 5 15 2" xfId="11781" xr:uid="{00000000-0005-0000-0000-00001E430000}"/>
    <cellStyle name="Entrada 2 2 5 15 2 2" xfId="34083" xr:uid="{00000000-0005-0000-0000-00001F430000}"/>
    <cellStyle name="Entrada 2 2 5 15 2 3" xfId="38630" xr:uid="{00000000-0005-0000-0000-000020430000}"/>
    <cellStyle name="Entrada 2 2 5 15 2 4" xfId="20853" xr:uid="{00000000-0005-0000-0000-000021430000}"/>
    <cellStyle name="Entrada 2 2 5 15 3" xfId="25426" xr:uid="{00000000-0005-0000-0000-000022430000}"/>
    <cellStyle name="Entrada 2 2 5 15 4" xfId="29271" xr:uid="{00000000-0005-0000-0000-000023430000}"/>
    <cellStyle name="Entrada 2 2 5 15 5" xfId="16525" xr:uid="{00000000-0005-0000-0000-000024430000}"/>
    <cellStyle name="Entrada 2 2 5 16" xfId="2556" xr:uid="{00000000-0005-0000-0000-000025430000}"/>
    <cellStyle name="Entrada 2 2 5 16 2" xfId="11782" xr:uid="{00000000-0005-0000-0000-000026430000}"/>
    <cellStyle name="Entrada 2 2 5 16 2 2" xfId="34084" xr:uid="{00000000-0005-0000-0000-000027430000}"/>
    <cellStyle name="Entrada 2 2 5 16 2 3" xfId="38631" xr:uid="{00000000-0005-0000-0000-000028430000}"/>
    <cellStyle name="Entrada 2 2 5 16 2 4" xfId="20854" xr:uid="{00000000-0005-0000-0000-000029430000}"/>
    <cellStyle name="Entrada 2 2 5 16 3" xfId="25427" xr:uid="{00000000-0005-0000-0000-00002A430000}"/>
    <cellStyle name="Entrada 2 2 5 16 4" xfId="29239" xr:uid="{00000000-0005-0000-0000-00002B430000}"/>
    <cellStyle name="Entrada 2 2 5 16 5" xfId="16526" xr:uid="{00000000-0005-0000-0000-00002C430000}"/>
    <cellStyle name="Entrada 2 2 5 17" xfId="2557" xr:uid="{00000000-0005-0000-0000-00002D430000}"/>
    <cellStyle name="Entrada 2 2 5 17 2" xfId="11783" xr:uid="{00000000-0005-0000-0000-00002E430000}"/>
    <cellStyle name="Entrada 2 2 5 17 2 2" xfId="34085" xr:uid="{00000000-0005-0000-0000-00002F430000}"/>
    <cellStyle name="Entrada 2 2 5 17 2 3" xfId="38632" xr:uid="{00000000-0005-0000-0000-000030430000}"/>
    <cellStyle name="Entrada 2 2 5 17 2 4" xfId="20855" xr:uid="{00000000-0005-0000-0000-000031430000}"/>
    <cellStyle name="Entrada 2 2 5 17 3" xfId="25428" xr:uid="{00000000-0005-0000-0000-000032430000}"/>
    <cellStyle name="Entrada 2 2 5 17 4" xfId="29270" xr:uid="{00000000-0005-0000-0000-000033430000}"/>
    <cellStyle name="Entrada 2 2 5 17 5" xfId="16527" xr:uid="{00000000-0005-0000-0000-000034430000}"/>
    <cellStyle name="Entrada 2 2 5 18" xfId="2558" xr:uid="{00000000-0005-0000-0000-000035430000}"/>
    <cellStyle name="Entrada 2 2 5 18 2" xfId="11784" xr:uid="{00000000-0005-0000-0000-000036430000}"/>
    <cellStyle name="Entrada 2 2 5 18 2 2" xfId="34086" xr:uid="{00000000-0005-0000-0000-000037430000}"/>
    <cellStyle name="Entrada 2 2 5 18 2 3" xfId="38633" xr:uid="{00000000-0005-0000-0000-000038430000}"/>
    <cellStyle name="Entrada 2 2 5 18 2 4" xfId="20856" xr:uid="{00000000-0005-0000-0000-000039430000}"/>
    <cellStyle name="Entrada 2 2 5 18 3" xfId="25429" xr:uid="{00000000-0005-0000-0000-00003A430000}"/>
    <cellStyle name="Entrada 2 2 5 18 4" xfId="29269" xr:uid="{00000000-0005-0000-0000-00003B430000}"/>
    <cellStyle name="Entrada 2 2 5 18 5" xfId="16528" xr:uid="{00000000-0005-0000-0000-00003C430000}"/>
    <cellStyle name="Entrada 2 2 5 19" xfId="2559" xr:uid="{00000000-0005-0000-0000-00003D430000}"/>
    <cellStyle name="Entrada 2 2 5 19 2" xfId="11785" xr:uid="{00000000-0005-0000-0000-00003E430000}"/>
    <cellStyle name="Entrada 2 2 5 19 2 2" xfId="34087" xr:uid="{00000000-0005-0000-0000-00003F430000}"/>
    <cellStyle name="Entrada 2 2 5 19 2 3" xfId="38634" xr:uid="{00000000-0005-0000-0000-000040430000}"/>
    <cellStyle name="Entrada 2 2 5 19 2 4" xfId="20857" xr:uid="{00000000-0005-0000-0000-000041430000}"/>
    <cellStyle name="Entrada 2 2 5 19 3" xfId="25430" xr:uid="{00000000-0005-0000-0000-000042430000}"/>
    <cellStyle name="Entrada 2 2 5 19 4" xfId="29268" xr:uid="{00000000-0005-0000-0000-000043430000}"/>
    <cellStyle name="Entrada 2 2 5 19 5" xfId="16529" xr:uid="{00000000-0005-0000-0000-000044430000}"/>
    <cellStyle name="Entrada 2 2 5 2" xfId="182" xr:uid="{00000000-0005-0000-0000-000045430000}"/>
    <cellStyle name="Entrada 2 2 5 2 10" xfId="2561" xr:uid="{00000000-0005-0000-0000-000046430000}"/>
    <cellStyle name="Entrada 2 2 5 2 10 2" xfId="11787" xr:uid="{00000000-0005-0000-0000-000047430000}"/>
    <cellStyle name="Entrada 2 2 5 2 10 2 2" xfId="34089" xr:uid="{00000000-0005-0000-0000-000048430000}"/>
    <cellStyle name="Entrada 2 2 5 2 10 2 3" xfId="38636" xr:uid="{00000000-0005-0000-0000-000049430000}"/>
    <cellStyle name="Entrada 2 2 5 2 10 2 4" xfId="20859" xr:uid="{00000000-0005-0000-0000-00004A430000}"/>
    <cellStyle name="Entrada 2 2 5 2 10 3" xfId="25432" xr:uid="{00000000-0005-0000-0000-00004B430000}"/>
    <cellStyle name="Entrada 2 2 5 2 10 4" xfId="29266" xr:uid="{00000000-0005-0000-0000-00004C430000}"/>
    <cellStyle name="Entrada 2 2 5 2 10 5" xfId="16531" xr:uid="{00000000-0005-0000-0000-00004D430000}"/>
    <cellStyle name="Entrada 2 2 5 2 11" xfId="2562" xr:uid="{00000000-0005-0000-0000-00004E430000}"/>
    <cellStyle name="Entrada 2 2 5 2 11 2" xfId="11788" xr:uid="{00000000-0005-0000-0000-00004F430000}"/>
    <cellStyle name="Entrada 2 2 5 2 11 2 2" xfId="34090" xr:uid="{00000000-0005-0000-0000-000050430000}"/>
    <cellStyle name="Entrada 2 2 5 2 11 2 3" xfId="38637" xr:uid="{00000000-0005-0000-0000-000051430000}"/>
    <cellStyle name="Entrada 2 2 5 2 11 2 4" xfId="20860" xr:uid="{00000000-0005-0000-0000-000052430000}"/>
    <cellStyle name="Entrada 2 2 5 2 11 3" xfId="25433" xr:uid="{00000000-0005-0000-0000-000053430000}"/>
    <cellStyle name="Entrada 2 2 5 2 11 4" xfId="29265" xr:uid="{00000000-0005-0000-0000-000054430000}"/>
    <cellStyle name="Entrada 2 2 5 2 11 5" xfId="16532" xr:uid="{00000000-0005-0000-0000-000055430000}"/>
    <cellStyle name="Entrada 2 2 5 2 12" xfId="2563" xr:uid="{00000000-0005-0000-0000-000056430000}"/>
    <cellStyle name="Entrada 2 2 5 2 12 2" xfId="11789" xr:uid="{00000000-0005-0000-0000-000057430000}"/>
    <cellStyle name="Entrada 2 2 5 2 12 2 2" xfId="34091" xr:uid="{00000000-0005-0000-0000-000058430000}"/>
    <cellStyle name="Entrada 2 2 5 2 12 2 3" xfId="38638" xr:uid="{00000000-0005-0000-0000-000059430000}"/>
    <cellStyle name="Entrada 2 2 5 2 12 2 4" xfId="20861" xr:uid="{00000000-0005-0000-0000-00005A430000}"/>
    <cellStyle name="Entrada 2 2 5 2 12 3" xfId="25434" xr:uid="{00000000-0005-0000-0000-00005B430000}"/>
    <cellStyle name="Entrada 2 2 5 2 12 4" xfId="29264" xr:uid="{00000000-0005-0000-0000-00005C430000}"/>
    <cellStyle name="Entrada 2 2 5 2 12 5" xfId="16533" xr:uid="{00000000-0005-0000-0000-00005D430000}"/>
    <cellStyle name="Entrada 2 2 5 2 13" xfId="2564" xr:uid="{00000000-0005-0000-0000-00005E430000}"/>
    <cellStyle name="Entrada 2 2 5 2 13 2" xfId="11790" xr:uid="{00000000-0005-0000-0000-00005F430000}"/>
    <cellStyle name="Entrada 2 2 5 2 13 2 2" xfId="34092" xr:uid="{00000000-0005-0000-0000-000060430000}"/>
    <cellStyle name="Entrada 2 2 5 2 13 2 3" xfId="38639" xr:uid="{00000000-0005-0000-0000-000061430000}"/>
    <cellStyle name="Entrada 2 2 5 2 13 2 4" xfId="20862" xr:uid="{00000000-0005-0000-0000-000062430000}"/>
    <cellStyle name="Entrada 2 2 5 2 13 3" xfId="25435" xr:uid="{00000000-0005-0000-0000-000063430000}"/>
    <cellStyle name="Entrada 2 2 5 2 13 4" xfId="29263" xr:uid="{00000000-0005-0000-0000-000064430000}"/>
    <cellStyle name="Entrada 2 2 5 2 13 5" xfId="16534" xr:uid="{00000000-0005-0000-0000-000065430000}"/>
    <cellStyle name="Entrada 2 2 5 2 14" xfId="2565" xr:uid="{00000000-0005-0000-0000-000066430000}"/>
    <cellStyle name="Entrada 2 2 5 2 14 2" xfId="11791" xr:uid="{00000000-0005-0000-0000-000067430000}"/>
    <cellStyle name="Entrada 2 2 5 2 14 2 2" xfId="34093" xr:uid="{00000000-0005-0000-0000-000068430000}"/>
    <cellStyle name="Entrada 2 2 5 2 14 2 3" xfId="38640" xr:uid="{00000000-0005-0000-0000-000069430000}"/>
    <cellStyle name="Entrada 2 2 5 2 14 2 4" xfId="20863" xr:uid="{00000000-0005-0000-0000-00006A430000}"/>
    <cellStyle name="Entrada 2 2 5 2 14 3" xfId="25436" xr:uid="{00000000-0005-0000-0000-00006B430000}"/>
    <cellStyle name="Entrada 2 2 5 2 14 4" xfId="29262" xr:uid="{00000000-0005-0000-0000-00006C430000}"/>
    <cellStyle name="Entrada 2 2 5 2 14 5" xfId="16535" xr:uid="{00000000-0005-0000-0000-00006D430000}"/>
    <cellStyle name="Entrada 2 2 5 2 15" xfId="2566" xr:uid="{00000000-0005-0000-0000-00006E430000}"/>
    <cellStyle name="Entrada 2 2 5 2 15 2" xfId="11792" xr:uid="{00000000-0005-0000-0000-00006F430000}"/>
    <cellStyle name="Entrada 2 2 5 2 15 2 2" xfId="34094" xr:uid="{00000000-0005-0000-0000-000070430000}"/>
    <cellStyle name="Entrada 2 2 5 2 15 2 3" xfId="38641" xr:uid="{00000000-0005-0000-0000-000071430000}"/>
    <cellStyle name="Entrada 2 2 5 2 15 2 4" xfId="20864" xr:uid="{00000000-0005-0000-0000-000072430000}"/>
    <cellStyle name="Entrada 2 2 5 2 15 3" xfId="25437" xr:uid="{00000000-0005-0000-0000-000073430000}"/>
    <cellStyle name="Entrada 2 2 5 2 15 4" xfId="29261" xr:uid="{00000000-0005-0000-0000-000074430000}"/>
    <cellStyle name="Entrada 2 2 5 2 15 5" xfId="16536" xr:uid="{00000000-0005-0000-0000-000075430000}"/>
    <cellStyle name="Entrada 2 2 5 2 16" xfId="2567" xr:uid="{00000000-0005-0000-0000-000076430000}"/>
    <cellStyle name="Entrada 2 2 5 2 16 2" xfId="11793" xr:uid="{00000000-0005-0000-0000-000077430000}"/>
    <cellStyle name="Entrada 2 2 5 2 16 2 2" xfId="34095" xr:uid="{00000000-0005-0000-0000-000078430000}"/>
    <cellStyle name="Entrada 2 2 5 2 16 2 3" xfId="38642" xr:uid="{00000000-0005-0000-0000-000079430000}"/>
    <cellStyle name="Entrada 2 2 5 2 16 2 4" xfId="20865" xr:uid="{00000000-0005-0000-0000-00007A430000}"/>
    <cellStyle name="Entrada 2 2 5 2 16 3" xfId="25438" xr:uid="{00000000-0005-0000-0000-00007B430000}"/>
    <cellStyle name="Entrada 2 2 5 2 16 4" xfId="29260" xr:uid="{00000000-0005-0000-0000-00007C430000}"/>
    <cellStyle name="Entrada 2 2 5 2 16 5" xfId="16537" xr:uid="{00000000-0005-0000-0000-00007D430000}"/>
    <cellStyle name="Entrada 2 2 5 2 17" xfId="2568" xr:uid="{00000000-0005-0000-0000-00007E430000}"/>
    <cellStyle name="Entrada 2 2 5 2 17 2" xfId="11794" xr:uid="{00000000-0005-0000-0000-00007F430000}"/>
    <cellStyle name="Entrada 2 2 5 2 17 2 2" xfId="34096" xr:uid="{00000000-0005-0000-0000-000080430000}"/>
    <cellStyle name="Entrada 2 2 5 2 17 2 3" xfId="38643" xr:uid="{00000000-0005-0000-0000-000081430000}"/>
    <cellStyle name="Entrada 2 2 5 2 17 2 4" xfId="20866" xr:uid="{00000000-0005-0000-0000-000082430000}"/>
    <cellStyle name="Entrada 2 2 5 2 17 3" xfId="25439" xr:uid="{00000000-0005-0000-0000-000083430000}"/>
    <cellStyle name="Entrada 2 2 5 2 17 4" xfId="29259" xr:uid="{00000000-0005-0000-0000-000084430000}"/>
    <cellStyle name="Entrada 2 2 5 2 17 5" xfId="16538" xr:uid="{00000000-0005-0000-0000-000085430000}"/>
    <cellStyle name="Entrada 2 2 5 2 18" xfId="2569" xr:uid="{00000000-0005-0000-0000-000086430000}"/>
    <cellStyle name="Entrada 2 2 5 2 18 2" xfId="11795" xr:uid="{00000000-0005-0000-0000-000087430000}"/>
    <cellStyle name="Entrada 2 2 5 2 18 2 2" xfId="34097" xr:uid="{00000000-0005-0000-0000-000088430000}"/>
    <cellStyle name="Entrada 2 2 5 2 18 2 3" xfId="38644" xr:uid="{00000000-0005-0000-0000-000089430000}"/>
    <cellStyle name="Entrada 2 2 5 2 18 2 4" xfId="20867" xr:uid="{00000000-0005-0000-0000-00008A430000}"/>
    <cellStyle name="Entrada 2 2 5 2 18 3" xfId="25440" xr:uid="{00000000-0005-0000-0000-00008B430000}"/>
    <cellStyle name="Entrada 2 2 5 2 18 4" xfId="29258" xr:uid="{00000000-0005-0000-0000-00008C430000}"/>
    <cellStyle name="Entrada 2 2 5 2 18 5" xfId="16539" xr:uid="{00000000-0005-0000-0000-00008D430000}"/>
    <cellStyle name="Entrada 2 2 5 2 19" xfId="2570" xr:uid="{00000000-0005-0000-0000-00008E430000}"/>
    <cellStyle name="Entrada 2 2 5 2 19 2" xfId="11796" xr:uid="{00000000-0005-0000-0000-00008F430000}"/>
    <cellStyle name="Entrada 2 2 5 2 19 2 2" xfId="34098" xr:uid="{00000000-0005-0000-0000-000090430000}"/>
    <cellStyle name="Entrada 2 2 5 2 19 2 3" xfId="38645" xr:uid="{00000000-0005-0000-0000-000091430000}"/>
    <cellStyle name="Entrada 2 2 5 2 19 2 4" xfId="20868" xr:uid="{00000000-0005-0000-0000-000092430000}"/>
    <cellStyle name="Entrada 2 2 5 2 19 3" xfId="25441" xr:uid="{00000000-0005-0000-0000-000093430000}"/>
    <cellStyle name="Entrada 2 2 5 2 19 4" xfId="29257" xr:uid="{00000000-0005-0000-0000-000094430000}"/>
    <cellStyle name="Entrada 2 2 5 2 19 5" xfId="16540" xr:uid="{00000000-0005-0000-0000-000095430000}"/>
    <cellStyle name="Entrada 2 2 5 2 2" xfId="2571" xr:uid="{00000000-0005-0000-0000-000096430000}"/>
    <cellStyle name="Entrada 2 2 5 2 2 2" xfId="11797" xr:uid="{00000000-0005-0000-0000-000097430000}"/>
    <cellStyle name="Entrada 2 2 5 2 2 2 2" xfId="34099" xr:uid="{00000000-0005-0000-0000-000098430000}"/>
    <cellStyle name="Entrada 2 2 5 2 2 2 3" xfId="38646" xr:uid="{00000000-0005-0000-0000-000099430000}"/>
    <cellStyle name="Entrada 2 2 5 2 2 2 4" xfId="20869" xr:uid="{00000000-0005-0000-0000-00009A430000}"/>
    <cellStyle name="Entrada 2 2 5 2 2 3" xfId="25442" xr:uid="{00000000-0005-0000-0000-00009B430000}"/>
    <cellStyle name="Entrada 2 2 5 2 2 4" xfId="29256" xr:uid="{00000000-0005-0000-0000-00009C430000}"/>
    <cellStyle name="Entrada 2 2 5 2 2 5" xfId="16541" xr:uid="{00000000-0005-0000-0000-00009D430000}"/>
    <cellStyle name="Entrada 2 2 5 2 20" xfId="2572" xr:uid="{00000000-0005-0000-0000-00009E430000}"/>
    <cellStyle name="Entrada 2 2 5 2 20 2" xfId="11798" xr:uid="{00000000-0005-0000-0000-00009F430000}"/>
    <cellStyle name="Entrada 2 2 5 2 20 2 2" xfId="34100" xr:uid="{00000000-0005-0000-0000-0000A0430000}"/>
    <cellStyle name="Entrada 2 2 5 2 20 2 3" xfId="38647" xr:uid="{00000000-0005-0000-0000-0000A1430000}"/>
    <cellStyle name="Entrada 2 2 5 2 20 2 4" xfId="20870" xr:uid="{00000000-0005-0000-0000-0000A2430000}"/>
    <cellStyle name="Entrada 2 2 5 2 20 3" xfId="25443" xr:uid="{00000000-0005-0000-0000-0000A3430000}"/>
    <cellStyle name="Entrada 2 2 5 2 20 4" xfId="29255" xr:uid="{00000000-0005-0000-0000-0000A4430000}"/>
    <cellStyle name="Entrada 2 2 5 2 20 5" xfId="16542" xr:uid="{00000000-0005-0000-0000-0000A5430000}"/>
    <cellStyle name="Entrada 2 2 5 2 21" xfId="2573" xr:uid="{00000000-0005-0000-0000-0000A6430000}"/>
    <cellStyle name="Entrada 2 2 5 2 21 2" xfId="11799" xr:uid="{00000000-0005-0000-0000-0000A7430000}"/>
    <cellStyle name="Entrada 2 2 5 2 21 2 2" xfId="34101" xr:uid="{00000000-0005-0000-0000-0000A8430000}"/>
    <cellStyle name="Entrada 2 2 5 2 21 2 3" xfId="38648" xr:uid="{00000000-0005-0000-0000-0000A9430000}"/>
    <cellStyle name="Entrada 2 2 5 2 21 2 4" xfId="20871" xr:uid="{00000000-0005-0000-0000-0000AA430000}"/>
    <cellStyle name="Entrada 2 2 5 2 21 3" xfId="25444" xr:uid="{00000000-0005-0000-0000-0000AB430000}"/>
    <cellStyle name="Entrada 2 2 5 2 21 4" xfId="29254" xr:uid="{00000000-0005-0000-0000-0000AC430000}"/>
    <cellStyle name="Entrada 2 2 5 2 21 5" xfId="16543" xr:uid="{00000000-0005-0000-0000-0000AD430000}"/>
    <cellStyle name="Entrada 2 2 5 2 22" xfId="2574" xr:uid="{00000000-0005-0000-0000-0000AE430000}"/>
    <cellStyle name="Entrada 2 2 5 2 22 2" xfId="11800" xr:uid="{00000000-0005-0000-0000-0000AF430000}"/>
    <cellStyle name="Entrada 2 2 5 2 22 2 2" xfId="34102" xr:uid="{00000000-0005-0000-0000-0000B0430000}"/>
    <cellStyle name="Entrada 2 2 5 2 22 2 3" xfId="38649" xr:uid="{00000000-0005-0000-0000-0000B1430000}"/>
    <cellStyle name="Entrada 2 2 5 2 22 2 4" xfId="20872" xr:uid="{00000000-0005-0000-0000-0000B2430000}"/>
    <cellStyle name="Entrada 2 2 5 2 22 3" xfId="25445" xr:uid="{00000000-0005-0000-0000-0000B3430000}"/>
    <cellStyle name="Entrada 2 2 5 2 22 4" xfId="29253" xr:uid="{00000000-0005-0000-0000-0000B4430000}"/>
    <cellStyle name="Entrada 2 2 5 2 22 5" xfId="16544" xr:uid="{00000000-0005-0000-0000-0000B5430000}"/>
    <cellStyle name="Entrada 2 2 5 2 23" xfId="2575" xr:uid="{00000000-0005-0000-0000-0000B6430000}"/>
    <cellStyle name="Entrada 2 2 5 2 23 2" xfId="11801" xr:uid="{00000000-0005-0000-0000-0000B7430000}"/>
    <cellStyle name="Entrada 2 2 5 2 23 2 2" xfId="34103" xr:uid="{00000000-0005-0000-0000-0000B8430000}"/>
    <cellStyle name="Entrada 2 2 5 2 23 2 3" xfId="38650" xr:uid="{00000000-0005-0000-0000-0000B9430000}"/>
    <cellStyle name="Entrada 2 2 5 2 23 2 4" xfId="20873" xr:uid="{00000000-0005-0000-0000-0000BA430000}"/>
    <cellStyle name="Entrada 2 2 5 2 23 3" xfId="25446" xr:uid="{00000000-0005-0000-0000-0000BB430000}"/>
    <cellStyle name="Entrada 2 2 5 2 23 4" xfId="29252" xr:uid="{00000000-0005-0000-0000-0000BC430000}"/>
    <cellStyle name="Entrada 2 2 5 2 23 5" xfId="16545" xr:uid="{00000000-0005-0000-0000-0000BD430000}"/>
    <cellStyle name="Entrada 2 2 5 2 24" xfId="2576" xr:uid="{00000000-0005-0000-0000-0000BE430000}"/>
    <cellStyle name="Entrada 2 2 5 2 24 2" xfId="11802" xr:uid="{00000000-0005-0000-0000-0000BF430000}"/>
    <cellStyle name="Entrada 2 2 5 2 24 2 2" xfId="34104" xr:uid="{00000000-0005-0000-0000-0000C0430000}"/>
    <cellStyle name="Entrada 2 2 5 2 24 2 3" xfId="38651" xr:uid="{00000000-0005-0000-0000-0000C1430000}"/>
    <cellStyle name="Entrada 2 2 5 2 24 2 4" xfId="20874" xr:uid="{00000000-0005-0000-0000-0000C2430000}"/>
    <cellStyle name="Entrada 2 2 5 2 24 3" xfId="25447" xr:uid="{00000000-0005-0000-0000-0000C3430000}"/>
    <cellStyle name="Entrada 2 2 5 2 24 4" xfId="29251" xr:uid="{00000000-0005-0000-0000-0000C4430000}"/>
    <cellStyle name="Entrada 2 2 5 2 24 5" xfId="16546" xr:uid="{00000000-0005-0000-0000-0000C5430000}"/>
    <cellStyle name="Entrada 2 2 5 2 25" xfId="2577" xr:uid="{00000000-0005-0000-0000-0000C6430000}"/>
    <cellStyle name="Entrada 2 2 5 2 25 2" xfId="11803" xr:uid="{00000000-0005-0000-0000-0000C7430000}"/>
    <cellStyle name="Entrada 2 2 5 2 25 2 2" xfId="34105" xr:uid="{00000000-0005-0000-0000-0000C8430000}"/>
    <cellStyle name="Entrada 2 2 5 2 25 2 3" xfId="38652" xr:uid="{00000000-0005-0000-0000-0000C9430000}"/>
    <cellStyle name="Entrada 2 2 5 2 25 2 4" xfId="20875" xr:uid="{00000000-0005-0000-0000-0000CA430000}"/>
    <cellStyle name="Entrada 2 2 5 2 25 3" xfId="25448" xr:uid="{00000000-0005-0000-0000-0000CB430000}"/>
    <cellStyle name="Entrada 2 2 5 2 25 4" xfId="29250" xr:uid="{00000000-0005-0000-0000-0000CC430000}"/>
    <cellStyle name="Entrada 2 2 5 2 25 5" xfId="16547" xr:uid="{00000000-0005-0000-0000-0000CD430000}"/>
    <cellStyle name="Entrada 2 2 5 2 26" xfId="2578" xr:uid="{00000000-0005-0000-0000-0000CE430000}"/>
    <cellStyle name="Entrada 2 2 5 2 26 2" xfId="11804" xr:uid="{00000000-0005-0000-0000-0000CF430000}"/>
    <cellStyle name="Entrada 2 2 5 2 26 2 2" xfId="34106" xr:uid="{00000000-0005-0000-0000-0000D0430000}"/>
    <cellStyle name="Entrada 2 2 5 2 26 2 3" xfId="38653" xr:uid="{00000000-0005-0000-0000-0000D1430000}"/>
    <cellStyle name="Entrada 2 2 5 2 26 2 4" xfId="20876" xr:uid="{00000000-0005-0000-0000-0000D2430000}"/>
    <cellStyle name="Entrada 2 2 5 2 26 3" xfId="25449" xr:uid="{00000000-0005-0000-0000-0000D3430000}"/>
    <cellStyle name="Entrada 2 2 5 2 26 4" xfId="29249" xr:uid="{00000000-0005-0000-0000-0000D4430000}"/>
    <cellStyle name="Entrada 2 2 5 2 26 5" xfId="16548" xr:uid="{00000000-0005-0000-0000-0000D5430000}"/>
    <cellStyle name="Entrada 2 2 5 2 27" xfId="2579" xr:uid="{00000000-0005-0000-0000-0000D6430000}"/>
    <cellStyle name="Entrada 2 2 5 2 27 2" xfId="11805" xr:uid="{00000000-0005-0000-0000-0000D7430000}"/>
    <cellStyle name="Entrada 2 2 5 2 27 2 2" xfId="34107" xr:uid="{00000000-0005-0000-0000-0000D8430000}"/>
    <cellStyle name="Entrada 2 2 5 2 27 2 3" xfId="38654" xr:uid="{00000000-0005-0000-0000-0000D9430000}"/>
    <cellStyle name="Entrada 2 2 5 2 27 2 4" xfId="20877" xr:uid="{00000000-0005-0000-0000-0000DA430000}"/>
    <cellStyle name="Entrada 2 2 5 2 27 3" xfId="25450" xr:uid="{00000000-0005-0000-0000-0000DB430000}"/>
    <cellStyle name="Entrada 2 2 5 2 27 4" xfId="29248" xr:uid="{00000000-0005-0000-0000-0000DC430000}"/>
    <cellStyle name="Entrada 2 2 5 2 27 5" xfId="16549" xr:uid="{00000000-0005-0000-0000-0000DD430000}"/>
    <cellStyle name="Entrada 2 2 5 2 28" xfId="2580" xr:uid="{00000000-0005-0000-0000-0000DE430000}"/>
    <cellStyle name="Entrada 2 2 5 2 28 2" xfId="11806" xr:uid="{00000000-0005-0000-0000-0000DF430000}"/>
    <cellStyle name="Entrada 2 2 5 2 28 2 2" xfId="34108" xr:uid="{00000000-0005-0000-0000-0000E0430000}"/>
    <cellStyle name="Entrada 2 2 5 2 28 2 3" xfId="38655" xr:uid="{00000000-0005-0000-0000-0000E1430000}"/>
    <cellStyle name="Entrada 2 2 5 2 28 2 4" xfId="20878" xr:uid="{00000000-0005-0000-0000-0000E2430000}"/>
    <cellStyle name="Entrada 2 2 5 2 28 3" xfId="25451" xr:uid="{00000000-0005-0000-0000-0000E3430000}"/>
    <cellStyle name="Entrada 2 2 5 2 28 4" xfId="29247" xr:uid="{00000000-0005-0000-0000-0000E4430000}"/>
    <cellStyle name="Entrada 2 2 5 2 28 5" xfId="16550" xr:uid="{00000000-0005-0000-0000-0000E5430000}"/>
    <cellStyle name="Entrada 2 2 5 2 29" xfId="2581" xr:uid="{00000000-0005-0000-0000-0000E6430000}"/>
    <cellStyle name="Entrada 2 2 5 2 29 2" xfId="11807" xr:uid="{00000000-0005-0000-0000-0000E7430000}"/>
    <cellStyle name="Entrada 2 2 5 2 29 2 2" xfId="34109" xr:uid="{00000000-0005-0000-0000-0000E8430000}"/>
    <cellStyle name="Entrada 2 2 5 2 29 2 3" xfId="38656" xr:uid="{00000000-0005-0000-0000-0000E9430000}"/>
    <cellStyle name="Entrada 2 2 5 2 29 2 4" xfId="20879" xr:uid="{00000000-0005-0000-0000-0000EA430000}"/>
    <cellStyle name="Entrada 2 2 5 2 29 3" xfId="25452" xr:uid="{00000000-0005-0000-0000-0000EB430000}"/>
    <cellStyle name="Entrada 2 2 5 2 29 4" xfId="29246" xr:uid="{00000000-0005-0000-0000-0000EC430000}"/>
    <cellStyle name="Entrada 2 2 5 2 29 5" xfId="16551" xr:uid="{00000000-0005-0000-0000-0000ED430000}"/>
    <cellStyle name="Entrada 2 2 5 2 3" xfId="2582" xr:uid="{00000000-0005-0000-0000-0000EE430000}"/>
    <cellStyle name="Entrada 2 2 5 2 3 2" xfId="11808" xr:uid="{00000000-0005-0000-0000-0000EF430000}"/>
    <cellStyle name="Entrada 2 2 5 2 3 2 2" xfId="34110" xr:uid="{00000000-0005-0000-0000-0000F0430000}"/>
    <cellStyle name="Entrada 2 2 5 2 3 2 3" xfId="38657" xr:uid="{00000000-0005-0000-0000-0000F1430000}"/>
    <cellStyle name="Entrada 2 2 5 2 3 2 4" xfId="20880" xr:uid="{00000000-0005-0000-0000-0000F2430000}"/>
    <cellStyle name="Entrada 2 2 5 2 3 3" xfId="25453" xr:uid="{00000000-0005-0000-0000-0000F3430000}"/>
    <cellStyle name="Entrada 2 2 5 2 3 4" xfId="29245" xr:uid="{00000000-0005-0000-0000-0000F4430000}"/>
    <cellStyle name="Entrada 2 2 5 2 3 5" xfId="16552" xr:uid="{00000000-0005-0000-0000-0000F5430000}"/>
    <cellStyle name="Entrada 2 2 5 2 30" xfId="2583" xr:uid="{00000000-0005-0000-0000-0000F6430000}"/>
    <cellStyle name="Entrada 2 2 5 2 30 2" xfId="11809" xr:uid="{00000000-0005-0000-0000-0000F7430000}"/>
    <cellStyle name="Entrada 2 2 5 2 30 2 2" xfId="34111" xr:uid="{00000000-0005-0000-0000-0000F8430000}"/>
    <cellStyle name="Entrada 2 2 5 2 30 2 3" xfId="38658" xr:uid="{00000000-0005-0000-0000-0000F9430000}"/>
    <cellStyle name="Entrada 2 2 5 2 30 2 4" xfId="20881" xr:uid="{00000000-0005-0000-0000-0000FA430000}"/>
    <cellStyle name="Entrada 2 2 5 2 30 3" xfId="25454" xr:uid="{00000000-0005-0000-0000-0000FB430000}"/>
    <cellStyle name="Entrada 2 2 5 2 30 4" xfId="29244" xr:uid="{00000000-0005-0000-0000-0000FC430000}"/>
    <cellStyle name="Entrada 2 2 5 2 30 5" xfId="16553" xr:uid="{00000000-0005-0000-0000-0000FD430000}"/>
    <cellStyle name="Entrada 2 2 5 2 31" xfId="2584" xr:uid="{00000000-0005-0000-0000-0000FE430000}"/>
    <cellStyle name="Entrada 2 2 5 2 31 2" xfId="11810" xr:uid="{00000000-0005-0000-0000-0000FF430000}"/>
    <cellStyle name="Entrada 2 2 5 2 31 2 2" xfId="34112" xr:uid="{00000000-0005-0000-0000-000000440000}"/>
    <cellStyle name="Entrada 2 2 5 2 31 2 3" xfId="38659" xr:uid="{00000000-0005-0000-0000-000001440000}"/>
    <cellStyle name="Entrada 2 2 5 2 31 2 4" xfId="20882" xr:uid="{00000000-0005-0000-0000-000002440000}"/>
    <cellStyle name="Entrada 2 2 5 2 31 3" xfId="25455" xr:uid="{00000000-0005-0000-0000-000003440000}"/>
    <cellStyle name="Entrada 2 2 5 2 31 4" xfId="29243" xr:uid="{00000000-0005-0000-0000-000004440000}"/>
    <cellStyle name="Entrada 2 2 5 2 31 5" xfId="16554" xr:uid="{00000000-0005-0000-0000-000005440000}"/>
    <cellStyle name="Entrada 2 2 5 2 32" xfId="2585" xr:uid="{00000000-0005-0000-0000-000006440000}"/>
    <cellStyle name="Entrada 2 2 5 2 32 2" xfId="11811" xr:uid="{00000000-0005-0000-0000-000007440000}"/>
    <cellStyle name="Entrada 2 2 5 2 32 2 2" xfId="34113" xr:uid="{00000000-0005-0000-0000-000008440000}"/>
    <cellStyle name="Entrada 2 2 5 2 32 2 3" xfId="38660" xr:uid="{00000000-0005-0000-0000-000009440000}"/>
    <cellStyle name="Entrada 2 2 5 2 32 2 4" xfId="20883" xr:uid="{00000000-0005-0000-0000-00000A440000}"/>
    <cellStyle name="Entrada 2 2 5 2 32 3" xfId="25456" xr:uid="{00000000-0005-0000-0000-00000B440000}"/>
    <cellStyle name="Entrada 2 2 5 2 32 4" xfId="29242" xr:uid="{00000000-0005-0000-0000-00000C440000}"/>
    <cellStyle name="Entrada 2 2 5 2 32 5" xfId="16555" xr:uid="{00000000-0005-0000-0000-00000D440000}"/>
    <cellStyle name="Entrada 2 2 5 2 33" xfId="2586" xr:uid="{00000000-0005-0000-0000-00000E440000}"/>
    <cellStyle name="Entrada 2 2 5 2 33 2" xfId="11812" xr:uid="{00000000-0005-0000-0000-00000F440000}"/>
    <cellStyle name="Entrada 2 2 5 2 33 2 2" xfId="34114" xr:uid="{00000000-0005-0000-0000-000010440000}"/>
    <cellStyle name="Entrada 2 2 5 2 33 2 3" xfId="38661" xr:uid="{00000000-0005-0000-0000-000011440000}"/>
    <cellStyle name="Entrada 2 2 5 2 33 2 4" xfId="20884" xr:uid="{00000000-0005-0000-0000-000012440000}"/>
    <cellStyle name="Entrada 2 2 5 2 33 3" xfId="25457" xr:uid="{00000000-0005-0000-0000-000013440000}"/>
    <cellStyle name="Entrada 2 2 5 2 33 4" xfId="29241" xr:uid="{00000000-0005-0000-0000-000014440000}"/>
    <cellStyle name="Entrada 2 2 5 2 33 5" xfId="16556" xr:uid="{00000000-0005-0000-0000-000015440000}"/>
    <cellStyle name="Entrada 2 2 5 2 34" xfId="2587" xr:uid="{00000000-0005-0000-0000-000016440000}"/>
    <cellStyle name="Entrada 2 2 5 2 34 2" xfId="11813" xr:uid="{00000000-0005-0000-0000-000017440000}"/>
    <cellStyle name="Entrada 2 2 5 2 34 2 2" xfId="34115" xr:uid="{00000000-0005-0000-0000-000018440000}"/>
    <cellStyle name="Entrada 2 2 5 2 34 2 3" xfId="38662" xr:uid="{00000000-0005-0000-0000-000019440000}"/>
    <cellStyle name="Entrada 2 2 5 2 34 2 4" xfId="20885" xr:uid="{00000000-0005-0000-0000-00001A440000}"/>
    <cellStyle name="Entrada 2 2 5 2 34 3" xfId="25458" xr:uid="{00000000-0005-0000-0000-00001B440000}"/>
    <cellStyle name="Entrada 2 2 5 2 34 4" xfId="29240" xr:uid="{00000000-0005-0000-0000-00001C440000}"/>
    <cellStyle name="Entrada 2 2 5 2 34 5" xfId="16557" xr:uid="{00000000-0005-0000-0000-00001D440000}"/>
    <cellStyle name="Entrada 2 2 5 2 35" xfId="2588" xr:uid="{00000000-0005-0000-0000-00001E440000}"/>
    <cellStyle name="Entrada 2 2 5 2 35 2" xfId="11814" xr:uid="{00000000-0005-0000-0000-00001F440000}"/>
    <cellStyle name="Entrada 2 2 5 2 35 2 2" xfId="34116" xr:uid="{00000000-0005-0000-0000-000020440000}"/>
    <cellStyle name="Entrada 2 2 5 2 35 2 3" xfId="38663" xr:uid="{00000000-0005-0000-0000-000021440000}"/>
    <cellStyle name="Entrada 2 2 5 2 35 2 4" xfId="20886" xr:uid="{00000000-0005-0000-0000-000022440000}"/>
    <cellStyle name="Entrada 2 2 5 2 35 3" xfId="25459" xr:uid="{00000000-0005-0000-0000-000023440000}"/>
    <cellStyle name="Entrada 2 2 5 2 35 4" xfId="29230" xr:uid="{00000000-0005-0000-0000-000024440000}"/>
    <cellStyle name="Entrada 2 2 5 2 35 5" xfId="16558" xr:uid="{00000000-0005-0000-0000-000025440000}"/>
    <cellStyle name="Entrada 2 2 5 2 36" xfId="2589" xr:uid="{00000000-0005-0000-0000-000026440000}"/>
    <cellStyle name="Entrada 2 2 5 2 36 2" xfId="11815" xr:uid="{00000000-0005-0000-0000-000027440000}"/>
    <cellStyle name="Entrada 2 2 5 2 36 2 2" xfId="34117" xr:uid="{00000000-0005-0000-0000-000028440000}"/>
    <cellStyle name="Entrada 2 2 5 2 36 2 3" xfId="38664" xr:uid="{00000000-0005-0000-0000-000029440000}"/>
    <cellStyle name="Entrada 2 2 5 2 36 2 4" xfId="20887" xr:uid="{00000000-0005-0000-0000-00002A440000}"/>
    <cellStyle name="Entrada 2 2 5 2 36 3" xfId="25460" xr:uid="{00000000-0005-0000-0000-00002B440000}"/>
    <cellStyle name="Entrada 2 2 5 2 36 4" xfId="29238" xr:uid="{00000000-0005-0000-0000-00002C440000}"/>
    <cellStyle name="Entrada 2 2 5 2 36 5" xfId="16559" xr:uid="{00000000-0005-0000-0000-00002D440000}"/>
    <cellStyle name="Entrada 2 2 5 2 37" xfId="2590" xr:uid="{00000000-0005-0000-0000-00002E440000}"/>
    <cellStyle name="Entrada 2 2 5 2 37 2" xfId="11816" xr:uid="{00000000-0005-0000-0000-00002F440000}"/>
    <cellStyle name="Entrada 2 2 5 2 37 2 2" xfId="34118" xr:uid="{00000000-0005-0000-0000-000030440000}"/>
    <cellStyle name="Entrada 2 2 5 2 37 2 3" xfId="38665" xr:uid="{00000000-0005-0000-0000-000031440000}"/>
    <cellStyle name="Entrada 2 2 5 2 37 2 4" xfId="20888" xr:uid="{00000000-0005-0000-0000-000032440000}"/>
    <cellStyle name="Entrada 2 2 5 2 37 3" xfId="25461" xr:uid="{00000000-0005-0000-0000-000033440000}"/>
    <cellStyle name="Entrada 2 2 5 2 37 4" xfId="29237" xr:uid="{00000000-0005-0000-0000-000034440000}"/>
    <cellStyle name="Entrada 2 2 5 2 37 5" xfId="16560" xr:uid="{00000000-0005-0000-0000-000035440000}"/>
    <cellStyle name="Entrada 2 2 5 2 38" xfId="2591" xr:uid="{00000000-0005-0000-0000-000036440000}"/>
    <cellStyle name="Entrada 2 2 5 2 38 2" xfId="11817" xr:uid="{00000000-0005-0000-0000-000037440000}"/>
    <cellStyle name="Entrada 2 2 5 2 38 2 2" xfId="34119" xr:uid="{00000000-0005-0000-0000-000038440000}"/>
    <cellStyle name="Entrada 2 2 5 2 38 2 3" xfId="38666" xr:uid="{00000000-0005-0000-0000-000039440000}"/>
    <cellStyle name="Entrada 2 2 5 2 38 2 4" xfId="20889" xr:uid="{00000000-0005-0000-0000-00003A440000}"/>
    <cellStyle name="Entrada 2 2 5 2 38 3" xfId="25462" xr:uid="{00000000-0005-0000-0000-00003B440000}"/>
    <cellStyle name="Entrada 2 2 5 2 38 4" xfId="29236" xr:uid="{00000000-0005-0000-0000-00003C440000}"/>
    <cellStyle name="Entrada 2 2 5 2 38 5" xfId="16561" xr:uid="{00000000-0005-0000-0000-00003D440000}"/>
    <cellStyle name="Entrada 2 2 5 2 39" xfId="2560" xr:uid="{00000000-0005-0000-0000-00003E440000}"/>
    <cellStyle name="Entrada 2 2 5 2 39 2" xfId="11786" xr:uid="{00000000-0005-0000-0000-00003F440000}"/>
    <cellStyle name="Entrada 2 2 5 2 39 2 2" xfId="34088" xr:uid="{00000000-0005-0000-0000-000040440000}"/>
    <cellStyle name="Entrada 2 2 5 2 39 2 3" xfId="38635" xr:uid="{00000000-0005-0000-0000-000041440000}"/>
    <cellStyle name="Entrada 2 2 5 2 39 2 4" xfId="20858" xr:uid="{00000000-0005-0000-0000-000042440000}"/>
    <cellStyle name="Entrada 2 2 5 2 39 3" xfId="25431" xr:uid="{00000000-0005-0000-0000-000043440000}"/>
    <cellStyle name="Entrada 2 2 5 2 39 4" xfId="29267" xr:uid="{00000000-0005-0000-0000-000044440000}"/>
    <cellStyle name="Entrada 2 2 5 2 39 5" xfId="16530" xr:uid="{00000000-0005-0000-0000-000045440000}"/>
    <cellStyle name="Entrada 2 2 5 2 4" xfId="2592" xr:uid="{00000000-0005-0000-0000-000046440000}"/>
    <cellStyle name="Entrada 2 2 5 2 4 2" xfId="11818" xr:uid="{00000000-0005-0000-0000-000047440000}"/>
    <cellStyle name="Entrada 2 2 5 2 4 2 2" xfId="34120" xr:uid="{00000000-0005-0000-0000-000048440000}"/>
    <cellStyle name="Entrada 2 2 5 2 4 2 3" xfId="38667" xr:uid="{00000000-0005-0000-0000-000049440000}"/>
    <cellStyle name="Entrada 2 2 5 2 4 2 4" xfId="20890" xr:uid="{00000000-0005-0000-0000-00004A440000}"/>
    <cellStyle name="Entrada 2 2 5 2 4 3" xfId="25463" xr:uid="{00000000-0005-0000-0000-00004B440000}"/>
    <cellStyle name="Entrada 2 2 5 2 4 4" xfId="29235" xr:uid="{00000000-0005-0000-0000-00004C440000}"/>
    <cellStyle name="Entrada 2 2 5 2 4 5" xfId="16562" xr:uid="{00000000-0005-0000-0000-00004D440000}"/>
    <cellStyle name="Entrada 2 2 5 2 40" xfId="9500" xr:uid="{00000000-0005-0000-0000-00004E440000}"/>
    <cellStyle name="Entrada 2 2 5 2 40 2" xfId="13815" xr:uid="{00000000-0005-0000-0000-00004F440000}"/>
    <cellStyle name="Entrada 2 2 5 2 40 2 2" xfId="36117" xr:uid="{00000000-0005-0000-0000-000050440000}"/>
    <cellStyle name="Entrada 2 2 5 2 40 2 3" xfId="40664" xr:uid="{00000000-0005-0000-0000-000051440000}"/>
    <cellStyle name="Entrada 2 2 5 2 40 2 4" xfId="22887" xr:uid="{00000000-0005-0000-0000-000052440000}"/>
    <cellStyle name="Entrada 2 2 5 2 40 3" xfId="31802" xr:uid="{00000000-0005-0000-0000-000053440000}"/>
    <cellStyle name="Entrada 2 2 5 2 40 4" xfId="36349" xr:uid="{00000000-0005-0000-0000-000054440000}"/>
    <cellStyle name="Entrada 2 2 5 2 40 5" xfId="18572" xr:uid="{00000000-0005-0000-0000-000055440000}"/>
    <cellStyle name="Entrada 2 2 5 2 41" xfId="422" xr:uid="{00000000-0005-0000-0000-000056440000}"/>
    <cellStyle name="Entrada 2 2 5 2 41 2" xfId="23293" xr:uid="{00000000-0005-0000-0000-000057440000}"/>
    <cellStyle name="Entrada 2 2 5 2 41 3" xfId="31392" xr:uid="{00000000-0005-0000-0000-000058440000}"/>
    <cellStyle name="Entrada 2 2 5 2 41 4" xfId="14392" xr:uid="{00000000-0005-0000-0000-000059440000}"/>
    <cellStyle name="Entrada 2 2 5 2 42" xfId="23053" xr:uid="{00000000-0005-0000-0000-00005A440000}"/>
    <cellStyle name="Entrada 2 2 5 2 43" xfId="31617" xr:uid="{00000000-0005-0000-0000-00005B440000}"/>
    <cellStyle name="Entrada 2 2 5 2 44" xfId="14163" xr:uid="{00000000-0005-0000-0000-00005C440000}"/>
    <cellStyle name="Entrada 2 2 5 2 5" xfId="2593" xr:uid="{00000000-0005-0000-0000-00005D440000}"/>
    <cellStyle name="Entrada 2 2 5 2 5 2" xfId="11819" xr:uid="{00000000-0005-0000-0000-00005E440000}"/>
    <cellStyle name="Entrada 2 2 5 2 5 2 2" xfId="34121" xr:uid="{00000000-0005-0000-0000-00005F440000}"/>
    <cellStyle name="Entrada 2 2 5 2 5 2 3" xfId="38668" xr:uid="{00000000-0005-0000-0000-000060440000}"/>
    <cellStyle name="Entrada 2 2 5 2 5 2 4" xfId="20891" xr:uid="{00000000-0005-0000-0000-000061440000}"/>
    <cellStyle name="Entrada 2 2 5 2 5 3" xfId="25464" xr:uid="{00000000-0005-0000-0000-000062440000}"/>
    <cellStyle name="Entrada 2 2 5 2 5 4" xfId="29234" xr:uid="{00000000-0005-0000-0000-000063440000}"/>
    <cellStyle name="Entrada 2 2 5 2 5 5" xfId="16563" xr:uid="{00000000-0005-0000-0000-000064440000}"/>
    <cellStyle name="Entrada 2 2 5 2 6" xfId="2594" xr:uid="{00000000-0005-0000-0000-000065440000}"/>
    <cellStyle name="Entrada 2 2 5 2 6 2" xfId="11820" xr:uid="{00000000-0005-0000-0000-000066440000}"/>
    <cellStyle name="Entrada 2 2 5 2 6 2 2" xfId="34122" xr:uid="{00000000-0005-0000-0000-000067440000}"/>
    <cellStyle name="Entrada 2 2 5 2 6 2 3" xfId="38669" xr:uid="{00000000-0005-0000-0000-000068440000}"/>
    <cellStyle name="Entrada 2 2 5 2 6 2 4" xfId="20892" xr:uid="{00000000-0005-0000-0000-000069440000}"/>
    <cellStyle name="Entrada 2 2 5 2 6 3" xfId="25465" xr:uid="{00000000-0005-0000-0000-00006A440000}"/>
    <cellStyle name="Entrada 2 2 5 2 6 4" xfId="29233" xr:uid="{00000000-0005-0000-0000-00006B440000}"/>
    <cellStyle name="Entrada 2 2 5 2 6 5" xfId="16564" xr:uid="{00000000-0005-0000-0000-00006C440000}"/>
    <cellStyle name="Entrada 2 2 5 2 7" xfId="2595" xr:uid="{00000000-0005-0000-0000-00006D440000}"/>
    <cellStyle name="Entrada 2 2 5 2 7 2" xfId="11821" xr:uid="{00000000-0005-0000-0000-00006E440000}"/>
    <cellStyle name="Entrada 2 2 5 2 7 2 2" xfId="34123" xr:uid="{00000000-0005-0000-0000-00006F440000}"/>
    <cellStyle name="Entrada 2 2 5 2 7 2 3" xfId="38670" xr:uid="{00000000-0005-0000-0000-000070440000}"/>
    <cellStyle name="Entrada 2 2 5 2 7 2 4" xfId="20893" xr:uid="{00000000-0005-0000-0000-000071440000}"/>
    <cellStyle name="Entrada 2 2 5 2 7 3" xfId="25466" xr:uid="{00000000-0005-0000-0000-000072440000}"/>
    <cellStyle name="Entrada 2 2 5 2 7 4" xfId="29232" xr:uid="{00000000-0005-0000-0000-000073440000}"/>
    <cellStyle name="Entrada 2 2 5 2 7 5" xfId="16565" xr:uid="{00000000-0005-0000-0000-000074440000}"/>
    <cellStyle name="Entrada 2 2 5 2 8" xfId="2596" xr:uid="{00000000-0005-0000-0000-000075440000}"/>
    <cellStyle name="Entrada 2 2 5 2 8 2" xfId="11822" xr:uid="{00000000-0005-0000-0000-000076440000}"/>
    <cellStyle name="Entrada 2 2 5 2 8 2 2" xfId="34124" xr:uid="{00000000-0005-0000-0000-000077440000}"/>
    <cellStyle name="Entrada 2 2 5 2 8 2 3" xfId="38671" xr:uid="{00000000-0005-0000-0000-000078440000}"/>
    <cellStyle name="Entrada 2 2 5 2 8 2 4" xfId="20894" xr:uid="{00000000-0005-0000-0000-000079440000}"/>
    <cellStyle name="Entrada 2 2 5 2 8 3" xfId="25467" xr:uid="{00000000-0005-0000-0000-00007A440000}"/>
    <cellStyle name="Entrada 2 2 5 2 8 4" xfId="29231" xr:uid="{00000000-0005-0000-0000-00007B440000}"/>
    <cellStyle name="Entrada 2 2 5 2 8 5" xfId="16566" xr:uid="{00000000-0005-0000-0000-00007C440000}"/>
    <cellStyle name="Entrada 2 2 5 2 9" xfId="2597" xr:uid="{00000000-0005-0000-0000-00007D440000}"/>
    <cellStyle name="Entrada 2 2 5 2 9 2" xfId="11823" xr:uid="{00000000-0005-0000-0000-00007E440000}"/>
    <cellStyle name="Entrada 2 2 5 2 9 2 2" xfId="34125" xr:uid="{00000000-0005-0000-0000-00007F440000}"/>
    <cellStyle name="Entrada 2 2 5 2 9 2 3" xfId="38672" xr:uid="{00000000-0005-0000-0000-000080440000}"/>
    <cellStyle name="Entrada 2 2 5 2 9 2 4" xfId="20895" xr:uid="{00000000-0005-0000-0000-000081440000}"/>
    <cellStyle name="Entrada 2 2 5 2 9 3" xfId="25468" xr:uid="{00000000-0005-0000-0000-000082440000}"/>
    <cellStyle name="Entrada 2 2 5 2 9 4" xfId="29229" xr:uid="{00000000-0005-0000-0000-000083440000}"/>
    <cellStyle name="Entrada 2 2 5 2 9 5" xfId="16567" xr:uid="{00000000-0005-0000-0000-000084440000}"/>
    <cellStyle name="Entrada 2 2 5 20" xfId="2598" xr:uid="{00000000-0005-0000-0000-000085440000}"/>
    <cellStyle name="Entrada 2 2 5 20 2" xfId="11824" xr:uid="{00000000-0005-0000-0000-000086440000}"/>
    <cellStyle name="Entrada 2 2 5 20 2 2" xfId="34126" xr:uid="{00000000-0005-0000-0000-000087440000}"/>
    <cellStyle name="Entrada 2 2 5 20 2 3" xfId="38673" xr:uid="{00000000-0005-0000-0000-000088440000}"/>
    <cellStyle name="Entrada 2 2 5 20 2 4" xfId="20896" xr:uid="{00000000-0005-0000-0000-000089440000}"/>
    <cellStyle name="Entrada 2 2 5 20 3" xfId="25469" xr:uid="{00000000-0005-0000-0000-00008A440000}"/>
    <cellStyle name="Entrada 2 2 5 20 4" xfId="29228" xr:uid="{00000000-0005-0000-0000-00008B440000}"/>
    <cellStyle name="Entrada 2 2 5 20 5" xfId="16568" xr:uid="{00000000-0005-0000-0000-00008C440000}"/>
    <cellStyle name="Entrada 2 2 5 21" xfId="2599" xr:uid="{00000000-0005-0000-0000-00008D440000}"/>
    <cellStyle name="Entrada 2 2 5 21 2" xfId="11825" xr:uid="{00000000-0005-0000-0000-00008E440000}"/>
    <cellStyle name="Entrada 2 2 5 21 2 2" xfId="34127" xr:uid="{00000000-0005-0000-0000-00008F440000}"/>
    <cellStyle name="Entrada 2 2 5 21 2 3" xfId="38674" xr:uid="{00000000-0005-0000-0000-000090440000}"/>
    <cellStyle name="Entrada 2 2 5 21 2 4" xfId="20897" xr:uid="{00000000-0005-0000-0000-000091440000}"/>
    <cellStyle name="Entrada 2 2 5 21 3" xfId="25470" xr:uid="{00000000-0005-0000-0000-000092440000}"/>
    <cellStyle name="Entrada 2 2 5 21 4" xfId="29227" xr:uid="{00000000-0005-0000-0000-000093440000}"/>
    <cellStyle name="Entrada 2 2 5 21 5" xfId="16569" xr:uid="{00000000-0005-0000-0000-000094440000}"/>
    <cellStyle name="Entrada 2 2 5 22" xfId="2600" xr:uid="{00000000-0005-0000-0000-000095440000}"/>
    <cellStyle name="Entrada 2 2 5 22 2" xfId="11826" xr:uid="{00000000-0005-0000-0000-000096440000}"/>
    <cellStyle name="Entrada 2 2 5 22 2 2" xfId="34128" xr:uid="{00000000-0005-0000-0000-000097440000}"/>
    <cellStyle name="Entrada 2 2 5 22 2 3" xfId="38675" xr:uid="{00000000-0005-0000-0000-000098440000}"/>
    <cellStyle name="Entrada 2 2 5 22 2 4" xfId="20898" xr:uid="{00000000-0005-0000-0000-000099440000}"/>
    <cellStyle name="Entrada 2 2 5 22 3" xfId="25471" xr:uid="{00000000-0005-0000-0000-00009A440000}"/>
    <cellStyle name="Entrada 2 2 5 22 4" xfId="29226" xr:uid="{00000000-0005-0000-0000-00009B440000}"/>
    <cellStyle name="Entrada 2 2 5 22 5" xfId="16570" xr:uid="{00000000-0005-0000-0000-00009C440000}"/>
    <cellStyle name="Entrada 2 2 5 23" xfId="2601" xr:uid="{00000000-0005-0000-0000-00009D440000}"/>
    <cellStyle name="Entrada 2 2 5 23 2" xfId="11827" xr:uid="{00000000-0005-0000-0000-00009E440000}"/>
    <cellStyle name="Entrada 2 2 5 23 2 2" xfId="34129" xr:uid="{00000000-0005-0000-0000-00009F440000}"/>
    <cellStyle name="Entrada 2 2 5 23 2 3" xfId="38676" xr:uid="{00000000-0005-0000-0000-0000A0440000}"/>
    <cellStyle name="Entrada 2 2 5 23 2 4" xfId="20899" xr:uid="{00000000-0005-0000-0000-0000A1440000}"/>
    <cellStyle name="Entrada 2 2 5 23 3" xfId="25472" xr:uid="{00000000-0005-0000-0000-0000A2440000}"/>
    <cellStyle name="Entrada 2 2 5 23 4" xfId="29225" xr:uid="{00000000-0005-0000-0000-0000A3440000}"/>
    <cellStyle name="Entrada 2 2 5 23 5" xfId="16571" xr:uid="{00000000-0005-0000-0000-0000A4440000}"/>
    <cellStyle name="Entrada 2 2 5 24" xfId="2602" xr:uid="{00000000-0005-0000-0000-0000A5440000}"/>
    <cellStyle name="Entrada 2 2 5 24 2" xfId="11828" xr:uid="{00000000-0005-0000-0000-0000A6440000}"/>
    <cellStyle name="Entrada 2 2 5 24 2 2" xfId="34130" xr:uid="{00000000-0005-0000-0000-0000A7440000}"/>
    <cellStyle name="Entrada 2 2 5 24 2 3" xfId="38677" xr:uid="{00000000-0005-0000-0000-0000A8440000}"/>
    <cellStyle name="Entrada 2 2 5 24 2 4" xfId="20900" xr:uid="{00000000-0005-0000-0000-0000A9440000}"/>
    <cellStyle name="Entrada 2 2 5 24 3" xfId="25473" xr:uid="{00000000-0005-0000-0000-0000AA440000}"/>
    <cellStyle name="Entrada 2 2 5 24 4" xfId="29224" xr:uid="{00000000-0005-0000-0000-0000AB440000}"/>
    <cellStyle name="Entrada 2 2 5 24 5" xfId="16572" xr:uid="{00000000-0005-0000-0000-0000AC440000}"/>
    <cellStyle name="Entrada 2 2 5 25" xfId="2603" xr:uid="{00000000-0005-0000-0000-0000AD440000}"/>
    <cellStyle name="Entrada 2 2 5 25 2" xfId="11829" xr:uid="{00000000-0005-0000-0000-0000AE440000}"/>
    <cellStyle name="Entrada 2 2 5 25 2 2" xfId="34131" xr:uid="{00000000-0005-0000-0000-0000AF440000}"/>
    <cellStyle name="Entrada 2 2 5 25 2 3" xfId="38678" xr:uid="{00000000-0005-0000-0000-0000B0440000}"/>
    <cellStyle name="Entrada 2 2 5 25 2 4" xfId="20901" xr:uid="{00000000-0005-0000-0000-0000B1440000}"/>
    <cellStyle name="Entrada 2 2 5 25 3" xfId="25474" xr:uid="{00000000-0005-0000-0000-0000B2440000}"/>
    <cellStyle name="Entrada 2 2 5 25 4" xfId="29223" xr:uid="{00000000-0005-0000-0000-0000B3440000}"/>
    <cellStyle name="Entrada 2 2 5 25 5" xfId="16573" xr:uid="{00000000-0005-0000-0000-0000B4440000}"/>
    <cellStyle name="Entrada 2 2 5 26" xfId="2604" xr:uid="{00000000-0005-0000-0000-0000B5440000}"/>
    <cellStyle name="Entrada 2 2 5 26 2" xfId="11830" xr:uid="{00000000-0005-0000-0000-0000B6440000}"/>
    <cellStyle name="Entrada 2 2 5 26 2 2" xfId="34132" xr:uid="{00000000-0005-0000-0000-0000B7440000}"/>
    <cellStyle name="Entrada 2 2 5 26 2 3" xfId="38679" xr:uid="{00000000-0005-0000-0000-0000B8440000}"/>
    <cellStyle name="Entrada 2 2 5 26 2 4" xfId="20902" xr:uid="{00000000-0005-0000-0000-0000B9440000}"/>
    <cellStyle name="Entrada 2 2 5 26 3" xfId="25475" xr:uid="{00000000-0005-0000-0000-0000BA440000}"/>
    <cellStyle name="Entrada 2 2 5 26 4" xfId="29222" xr:uid="{00000000-0005-0000-0000-0000BB440000}"/>
    <cellStyle name="Entrada 2 2 5 26 5" xfId="16574" xr:uid="{00000000-0005-0000-0000-0000BC440000}"/>
    <cellStyle name="Entrada 2 2 5 27" xfId="2605" xr:uid="{00000000-0005-0000-0000-0000BD440000}"/>
    <cellStyle name="Entrada 2 2 5 27 2" xfId="11831" xr:uid="{00000000-0005-0000-0000-0000BE440000}"/>
    <cellStyle name="Entrada 2 2 5 27 2 2" xfId="34133" xr:uid="{00000000-0005-0000-0000-0000BF440000}"/>
    <cellStyle name="Entrada 2 2 5 27 2 3" xfId="38680" xr:uid="{00000000-0005-0000-0000-0000C0440000}"/>
    <cellStyle name="Entrada 2 2 5 27 2 4" xfId="20903" xr:uid="{00000000-0005-0000-0000-0000C1440000}"/>
    <cellStyle name="Entrada 2 2 5 27 3" xfId="25476" xr:uid="{00000000-0005-0000-0000-0000C2440000}"/>
    <cellStyle name="Entrada 2 2 5 27 4" xfId="29221" xr:uid="{00000000-0005-0000-0000-0000C3440000}"/>
    <cellStyle name="Entrada 2 2 5 27 5" xfId="16575" xr:uid="{00000000-0005-0000-0000-0000C4440000}"/>
    <cellStyle name="Entrada 2 2 5 28" xfId="2606" xr:uid="{00000000-0005-0000-0000-0000C5440000}"/>
    <cellStyle name="Entrada 2 2 5 28 2" xfId="11832" xr:uid="{00000000-0005-0000-0000-0000C6440000}"/>
    <cellStyle name="Entrada 2 2 5 28 2 2" xfId="34134" xr:uid="{00000000-0005-0000-0000-0000C7440000}"/>
    <cellStyle name="Entrada 2 2 5 28 2 3" xfId="38681" xr:uid="{00000000-0005-0000-0000-0000C8440000}"/>
    <cellStyle name="Entrada 2 2 5 28 2 4" xfId="20904" xr:uid="{00000000-0005-0000-0000-0000C9440000}"/>
    <cellStyle name="Entrada 2 2 5 28 3" xfId="25477" xr:uid="{00000000-0005-0000-0000-0000CA440000}"/>
    <cellStyle name="Entrada 2 2 5 28 4" xfId="29220" xr:uid="{00000000-0005-0000-0000-0000CB440000}"/>
    <cellStyle name="Entrada 2 2 5 28 5" xfId="16576" xr:uid="{00000000-0005-0000-0000-0000CC440000}"/>
    <cellStyle name="Entrada 2 2 5 29" xfId="2549" xr:uid="{00000000-0005-0000-0000-0000CD440000}"/>
    <cellStyle name="Entrada 2 2 5 29 2" xfId="11775" xr:uid="{00000000-0005-0000-0000-0000CE440000}"/>
    <cellStyle name="Entrada 2 2 5 29 2 2" xfId="34077" xr:uid="{00000000-0005-0000-0000-0000CF440000}"/>
    <cellStyle name="Entrada 2 2 5 29 2 3" xfId="38624" xr:uid="{00000000-0005-0000-0000-0000D0440000}"/>
    <cellStyle name="Entrada 2 2 5 29 2 4" xfId="20847" xr:uid="{00000000-0005-0000-0000-0000D1440000}"/>
    <cellStyle name="Entrada 2 2 5 29 3" xfId="25420" xr:uid="{00000000-0005-0000-0000-0000D2440000}"/>
    <cellStyle name="Entrada 2 2 5 29 4" xfId="29277" xr:uid="{00000000-0005-0000-0000-0000D3440000}"/>
    <cellStyle name="Entrada 2 2 5 29 5" xfId="16519" xr:uid="{00000000-0005-0000-0000-0000D4440000}"/>
    <cellStyle name="Entrada 2 2 5 3" xfId="2607" xr:uid="{00000000-0005-0000-0000-0000D5440000}"/>
    <cellStyle name="Entrada 2 2 5 3 2" xfId="11833" xr:uid="{00000000-0005-0000-0000-0000D6440000}"/>
    <cellStyle name="Entrada 2 2 5 3 2 2" xfId="34135" xr:uid="{00000000-0005-0000-0000-0000D7440000}"/>
    <cellStyle name="Entrada 2 2 5 3 2 3" xfId="38682" xr:uid="{00000000-0005-0000-0000-0000D8440000}"/>
    <cellStyle name="Entrada 2 2 5 3 2 4" xfId="20905" xr:uid="{00000000-0005-0000-0000-0000D9440000}"/>
    <cellStyle name="Entrada 2 2 5 3 3" xfId="25478" xr:uid="{00000000-0005-0000-0000-0000DA440000}"/>
    <cellStyle name="Entrada 2 2 5 3 4" xfId="28734" xr:uid="{00000000-0005-0000-0000-0000DB440000}"/>
    <cellStyle name="Entrada 2 2 5 3 5" xfId="16577" xr:uid="{00000000-0005-0000-0000-0000DC440000}"/>
    <cellStyle name="Entrada 2 2 5 30" xfId="9556" xr:uid="{00000000-0005-0000-0000-0000DD440000}"/>
    <cellStyle name="Entrada 2 2 5 30 2" xfId="13856" xr:uid="{00000000-0005-0000-0000-0000DE440000}"/>
    <cellStyle name="Entrada 2 2 5 30 2 2" xfId="36158" xr:uid="{00000000-0005-0000-0000-0000DF440000}"/>
    <cellStyle name="Entrada 2 2 5 30 2 3" xfId="40705" xr:uid="{00000000-0005-0000-0000-0000E0440000}"/>
    <cellStyle name="Entrada 2 2 5 30 2 4" xfId="22928" xr:uid="{00000000-0005-0000-0000-0000E1440000}"/>
    <cellStyle name="Entrada 2 2 5 30 3" xfId="31858" xr:uid="{00000000-0005-0000-0000-0000E2440000}"/>
    <cellStyle name="Entrada 2 2 5 30 4" xfId="36405" xr:uid="{00000000-0005-0000-0000-0000E3440000}"/>
    <cellStyle name="Entrada 2 2 5 30 5" xfId="18628" xr:uid="{00000000-0005-0000-0000-0000E4440000}"/>
    <cellStyle name="Entrada 2 2 5 31" xfId="23110" xr:uid="{00000000-0005-0000-0000-0000E5440000}"/>
    <cellStyle name="Entrada 2 2 5 32" xfId="31567" xr:uid="{00000000-0005-0000-0000-0000E6440000}"/>
    <cellStyle name="Entrada 2 2 5 33" xfId="14209" xr:uid="{00000000-0005-0000-0000-0000E7440000}"/>
    <cellStyle name="Entrada 2 2 5 4" xfId="2608" xr:uid="{00000000-0005-0000-0000-0000E8440000}"/>
    <cellStyle name="Entrada 2 2 5 4 2" xfId="11834" xr:uid="{00000000-0005-0000-0000-0000E9440000}"/>
    <cellStyle name="Entrada 2 2 5 4 2 2" xfId="34136" xr:uid="{00000000-0005-0000-0000-0000EA440000}"/>
    <cellStyle name="Entrada 2 2 5 4 2 3" xfId="38683" xr:uid="{00000000-0005-0000-0000-0000EB440000}"/>
    <cellStyle name="Entrada 2 2 5 4 2 4" xfId="20906" xr:uid="{00000000-0005-0000-0000-0000EC440000}"/>
    <cellStyle name="Entrada 2 2 5 4 3" xfId="25479" xr:uid="{00000000-0005-0000-0000-0000ED440000}"/>
    <cellStyle name="Entrada 2 2 5 4 4" xfId="29218" xr:uid="{00000000-0005-0000-0000-0000EE440000}"/>
    <cellStyle name="Entrada 2 2 5 4 5" xfId="16578" xr:uid="{00000000-0005-0000-0000-0000EF440000}"/>
    <cellStyle name="Entrada 2 2 5 5" xfId="2609" xr:uid="{00000000-0005-0000-0000-0000F0440000}"/>
    <cellStyle name="Entrada 2 2 5 5 2" xfId="11835" xr:uid="{00000000-0005-0000-0000-0000F1440000}"/>
    <cellStyle name="Entrada 2 2 5 5 2 2" xfId="34137" xr:uid="{00000000-0005-0000-0000-0000F2440000}"/>
    <cellStyle name="Entrada 2 2 5 5 2 3" xfId="38684" xr:uid="{00000000-0005-0000-0000-0000F3440000}"/>
    <cellStyle name="Entrada 2 2 5 5 2 4" xfId="20907" xr:uid="{00000000-0005-0000-0000-0000F4440000}"/>
    <cellStyle name="Entrada 2 2 5 5 3" xfId="25480" xr:uid="{00000000-0005-0000-0000-0000F5440000}"/>
    <cellStyle name="Entrada 2 2 5 5 4" xfId="29217" xr:uid="{00000000-0005-0000-0000-0000F6440000}"/>
    <cellStyle name="Entrada 2 2 5 5 5" xfId="16579" xr:uid="{00000000-0005-0000-0000-0000F7440000}"/>
    <cellStyle name="Entrada 2 2 5 6" xfId="2610" xr:uid="{00000000-0005-0000-0000-0000F8440000}"/>
    <cellStyle name="Entrada 2 2 5 6 2" xfId="11836" xr:uid="{00000000-0005-0000-0000-0000F9440000}"/>
    <cellStyle name="Entrada 2 2 5 6 2 2" xfId="34138" xr:uid="{00000000-0005-0000-0000-0000FA440000}"/>
    <cellStyle name="Entrada 2 2 5 6 2 3" xfId="38685" xr:uid="{00000000-0005-0000-0000-0000FB440000}"/>
    <cellStyle name="Entrada 2 2 5 6 2 4" xfId="20908" xr:uid="{00000000-0005-0000-0000-0000FC440000}"/>
    <cellStyle name="Entrada 2 2 5 6 3" xfId="25481" xr:uid="{00000000-0005-0000-0000-0000FD440000}"/>
    <cellStyle name="Entrada 2 2 5 6 4" xfId="29216" xr:uid="{00000000-0005-0000-0000-0000FE440000}"/>
    <cellStyle name="Entrada 2 2 5 6 5" xfId="16580" xr:uid="{00000000-0005-0000-0000-0000FF440000}"/>
    <cellStyle name="Entrada 2 2 5 7" xfId="2611" xr:uid="{00000000-0005-0000-0000-000000450000}"/>
    <cellStyle name="Entrada 2 2 5 7 2" xfId="11837" xr:uid="{00000000-0005-0000-0000-000001450000}"/>
    <cellStyle name="Entrada 2 2 5 7 2 2" xfId="34139" xr:uid="{00000000-0005-0000-0000-000002450000}"/>
    <cellStyle name="Entrada 2 2 5 7 2 3" xfId="38686" xr:uid="{00000000-0005-0000-0000-000003450000}"/>
    <cellStyle name="Entrada 2 2 5 7 2 4" xfId="20909" xr:uid="{00000000-0005-0000-0000-000004450000}"/>
    <cellStyle name="Entrada 2 2 5 7 3" xfId="25482" xr:uid="{00000000-0005-0000-0000-000005450000}"/>
    <cellStyle name="Entrada 2 2 5 7 4" xfId="29215" xr:uid="{00000000-0005-0000-0000-000006450000}"/>
    <cellStyle name="Entrada 2 2 5 7 5" xfId="16581" xr:uid="{00000000-0005-0000-0000-000007450000}"/>
    <cellStyle name="Entrada 2 2 5 8" xfId="2612" xr:uid="{00000000-0005-0000-0000-000008450000}"/>
    <cellStyle name="Entrada 2 2 5 8 2" xfId="11838" xr:uid="{00000000-0005-0000-0000-000009450000}"/>
    <cellStyle name="Entrada 2 2 5 8 2 2" xfId="34140" xr:uid="{00000000-0005-0000-0000-00000A450000}"/>
    <cellStyle name="Entrada 2 2 5 8 2 3" xfId="38687" xr:uid="{00000000-0005-0000-0000-00000B450000}"/>
    <cellStyle name="Entrada 2 2 5 8 2 4" xfId="20910" xr:uid="{00000000-0005-0000-0000-00000C450000}"/>
    <cellStyle name="Entrada 2 2 5 8 3" xfId="25483" xr:uid="{00000000-0005-0000-0000-00000D450000}"/>
    <cellStyle name="Entrada 2 2 5 8 4" xfId="29214" xr:uid="{00000000-0005-0000-0000-00000E450000}"/>
    <cellStyle name="Entrada 2 2 5 8 5" xfId="16582" xr:uid="{00000000-0005-0000-0000-00000F450000}"/>
    <cellStyle name="Entrada 2 2 5 9" xfId="2613" xr:uid="{00000000-0005-0000-0000-000010450000}"/>
    <cellStyle name="Entrada 2 2 5 9 2" xfId="11839" xr:uid="{00000000-0005-0000-0000-000011450000}"/>
    <cellStyle name="Entrada 2 2 5 9 2 2" xfId="34141" xr:uid="{00000000-0005-0000-0000-000012450000}"/>
    <cellStyle name="Entrada 2 2 5 9 2 3" xfId="38688" xr:uid="{00000000-0005-0000-0000-000013450000}"/>
    <cellStyle name="Entrada 2 2 5 9 2 4" xfId="20911" xr:uid="{00000000-0005-0000-0000-000014450000}"/>
    <cellStyle name="Entrada 2 2 5 9 3" xfId="25484" xr:uid="{00000000-0005-0000-0000-000015450000}"/>
    <cellStyle name="Entrada 2 2 5 9 4" xfId="29213" xr:uid="{00000000-0005-0000-0000-000016450000}"/>
    <cellStyle name="Entrada 2 2 5 9 5" xfId="16583" xr:uid="{00000000-0005-0000-0000-000017450000}"/>
    <cellStyle name="Entrada 2 2 6" xfId="226" xr:uid="{00000000-0005-0000-0000-000018450000}"/>
    <cellStyle name="Entrada 2 2 6 10" xfId="2615" xr:uid="{00000000-0005-0000-0000-000019450000}"/>
    <cellStyle name="Entrada 2 2 6 10 2" xfId="11841" xr:uid="{00000000-0005-0000-0000-00001A450000}"/>
    <cellStyle name="Entrada 2 2 6 10 2 2" xfId="34143" xr:uid="{00000000-0005-0000-0000-00001B450000}"/>
    <cellStyle name="Entrada 2 2 6 10 2 3" xfId="38690" xr:uid="{00000000-0005-0000-0000-00001C450000}"/>
    <cellStyle name="Entrada 2 2 6 10 2 4" xfId="20913" xr:uid="{00000000-0005-0000-0000-00001D450000}"/>
    <cellStyle name="Entrada 2 2 6 10 3" xfId="25486" xr:uid="{00000000-0005-0000-0000-00001E450000}"/>
    <cellStyle name="Entrada 2 2 6 10 4" xfId="29212" xr:uid="{00000000-0005-0000-0000-00001F450000}"/>
    <cellStyle name="Entrada 2 2 6 10 5" xfId="16585" xr:uid="{00000000-0005-0000-0000-000020450000}"/>
    <cellStyle name="Entrada 2 2 6 11" xfId="2616" xr:uid="{00000000-0005-0000-0000-000021450000}"/>
    <cellStyle name="Entrada 2 2 6 11 2" xfId="11842" xr:uid="{00000000-0005-0000-0000-000022450000}"/>
    <cellStyle name="Entrada 2 2 6 11 2 2" xfId="34144" xr:uid="{00000000-0005-0000-0000-000023450000}"/>
    <cellStyle name="Entrada 2 2 6 11 2 3" xfId="38691" xr:uid="{00000000-0005-0000-0000-000024450000}"/>
    <cellStyle name="Entrada 2 2 6 11 2 4" xfId="20914" xr:uid="{00000000-0005-0000-0000-000025450000}"/>
    <cellStyle name="Entrada 2 2 6 11 3" xfId="25487" xr:uid="{00000000-0005-0000-0000-000026450000}"/>
    <cellStyle name="Entrada 2 2 6 11 4" xfId="29211" xr:uid="{00000000-0005-0000-0000-000027450000}"/>
    <cellStyle name="Entrada 2 2 6 11 5" xfId="16586" xr:uid="{00000000-0005-0000-0000-000028450000}"/>
    <cellStyle name="Entrada 2 2 6 12" xfId="2617" xr:uid="{00000000-0005-0000-0000-000029450000}"/>
    <cellStyle name="Entrada 2 2 6 12 2" xfId="11843" xr:uid="{00000000-0005-0000-0000-00002A450000}"/>
    <cellStyle name="Entrada 2 2 6 12 2 2" xfId="34145" xr:uid="{00000000-0005-0000-0000-00002B450000}"/>
    <cellStyle name="Entrada 2 2 6 12 2 3" xfId="38692" xr:uid="{00000000-0005-0000-0000-00002C450000}"/>
    <cellStyle name="Entrada 2 2 6 12 2 4" xfId="20915" xr:uid="{00000000-0005-0000-0000-00002D450000}"/>
    <cellStyle name="Entrada 2 2 6 12 3" xfId="25488" xr:uid="{00000000-0005-0000-0000-00002E450000}"/>
    <cellStyle name="Entrada 2 2 6 12 4" xfId="29210" xr:uid="{00000000-0005-0000-0000-00002F450000}"/>
    <cellStyle name="Entrada 2 2 6 12 5" xfId="16587" xr:uid="{00000000-0005-0000-0000-000030450000}"/>
    <cellStyle name="Entrada 2 2 6 13" xfId="2618" xr:uid="{00000000-0005-0000-0000-000031450000}"/>
    <cellStyle name="Entrada 2 2 6 13 2" xfId="11844" xr:uid="{00000000-0005-0000-0000-000032450000}"/>
    <cellStyle name="Entrada 2 2 6 13 2 2" xfId="34146" xr:uid="{00000000-0005-0000-0000-000033450000}"/>
    <cellStyle name="Entrada 2 2 6 13 2 3" xfId="38693" xr:uid="{00000000-0005-0000-0000-000034450000}"/>
    <cellStyle name="Entrada 2 2 6 13 2 4" xfId="20916" xr:uid="{00000000-0005-0000-0000-000035450000}"/>
    <cellStyle name="Entrada 2 2 6 13 3" xfId="25489" xr:uid="{00000000-0005-0000-0000-000036450000}"/>
    <cellStyle name="Entrada 2 2 6 13 4" xfId="29209" xr:uid="{00000000-0005-0000-0000-000037450000}"/>
    <cellStyle name="Entrada 2 2 6 13 5" xfId="16588" xr:uid="{00000000-0005-0000-0000-000038450000}"/>
    <cellStyle name="Entrada 2 2 6 14" xfId="2619" xr:uid="{00000000-0005-0000-0000-000039450000}"/>
    <cellStyle name="Entrada 2 2 6 14 2" xfId="11845" xr:uid="{00000000-0005-0000-0000-00003A450000}"/>
    <cellStyle name="Entrada 2 2 6 14 2 2" xfId="34147" xr:uid="{00000000-0005-0000-0000-00003B450000}"/>
    <cellStyle name="Entrada 2 2 6 14 2 3" xfId="38694" xr:uid="{00000000-0005-0000-0000-00003C450000}"/>
    <cellStyle name="Entrada 2 2 6 14 2 4" xfId="20917" xr:uid="{00000000-0005-0000-0000-00003D450000}"/>
    <cellStyle name="Entrada 2 2 6 14 3" xfId="25490" xr:uid="{00000000-0005-0000-0000-00003E450000}"/>
    <cellStyle name="Entrada 2 2 6 14 4" xfId="29208" xr:uid="{00000000-0005-0000-0000-00003F450000}"/>
    <cellStyle name="Entrada 2 2 6 14 5" xfId="16589" xr:uid="{00000000-0005-0000-0000-000040450000}"/>
    <cellStyle name="Entrada 2 2 6 15" xfId="2620" xr:uid="{00000000-0005-0000-0000-000041450000}"/>
    <cellStyle name="Entrada 2 2 6 15 2" xfId="11846" xr:uid="{00000000-0005-0000-0000-000042450000}"/>
    <cellStyle name="Entrada 2 2 6 15 2 2" xfId="34148" xr:uid="{00000000-0005-0000-0000-000043450000}"/>
    <cellStyle name="Entrada 2 2 6 15 2 3" xfId="38695" xr:uid="{00000000-0005-0000-0000-000044450000}"/>
    <cellStyle name="Entrada 2 2 6 15 2 4" xfId="20918" xr:uid="{00000000-0005-0000-0000-000045450000}"/>
    <cellStyle name="Entrada 2 2 6 15 3" xfId="25491" xr:uid="{00000000-0005-0000-0000-000046450000}"/>
    <cellStyle name="Entrada 2 2 6 15 4" xfId="29207" xr:uid="{00000000-0005-0000-0000-000047450000}"/>
    <cellStyle name="Entrada 2 2 6 15 5" xfId="16590" xr:uid="{00000000-0005-0000-0000-000048450000}"/>
    <cellStyle name="Entrada 2 2 6 16" xfId="2621" xr:uid="{00000000-0005-0000-0000-000049450000}"/>
    <cellStyle name="Entrada 2 2 6 16 2" xfId="11847" xr:uid="{00000000-0005-0000-0000-00004A450000}"/>
    <cellStyle name="Entrada 2 2 6 16 2 2" xfId="34149" xr:uid="{00000000-0005-0000-0000-00004B450000}"/>
    <cellStyle name="Entrada 2 2 6 16 2 3" xfId="38696" xr:uid="{00000000-0005-0000-0000-00004C450000}"/>
    <cellStyle name="Entrada 2 2 6 16 2 4" xfId="20919" xr:uid="{00000000-0005-0000-0000-00004D450000}"/>
    <cellStyle name="Entrada 2 2 6 16 3" xfId="25492" xr:uid="{00000000-0005-0000-0000-00004E450000}"/>
    <cellStyle name="Entrada 2 2 6 16 4" xfId="29206" xr:uid="{00000000-0005-0000-0000-00004F450000}"/>
    <cellStyle name="Entrada 2 2 6 16 5" xfId="16591" xr:uid="{00000000-0005-0000-0000-000050450000}"/>
    <cellStyle name="Entrada 2 2 6 17" xfId="2622" xr:uid="{00000000-0005-0000-0000-000051450000}"/>
    <cellStyle name="Entrada 2 2 6 17 2" xfId="11848" xr:uid="{00000000-0005-0000-0000-000052450000}"/>
    <cellStyle name="Entrada 2 2 6 17 2 2" xfId="34150" xr:uid="{00000000-0005-0000-0000-000053450000}"/>
    <cellStyle name="Entrada 2 2 6 17 2 3" xfId="38697" xr:uid="{00000000-0005-0000-0000-000054450000}"/>
    <cellStyle name="Entrada 2 2 6 17 2 4" xfId="20920" xr:uid="{00000000-0005-0000-0000-000055450000}"/>
    <cellStyle name="Entrada 2 2 6 17 3" xfId="25493" xr:uid="{00000000-0005-0000-0000-000056450000}"/>
    <cellStyle name="Entrada 2 2 6 17 4" xfId="29205" xr:uid="{00000000-0005-0000-0000-000057450000}"/>
    <cellStyle name="Entrada 2 2 6 17 5" xfId="16592" xr:uid="{00000000-0005-0000-0000-000058450000}"/>
    <cellStyle name="Entrada 2 2 6 18" xfId="2623" xr:uid="{00000000-0005-0000-0000-000059450000}"/>
    <cellStyle name="Entrada 2 2 6 18 2" xfId="11849" xr:uid="{00000000-0005-0000-0000-00005A450000}"/>
    <cellStyle name="Entrada 2 2 6 18 2 2" xfId="34151" xr:uid="{00000000-0005-0000-0000-00005B450000}"/>
    <cellStyle name="Entrada 2 2 6 18 2 3" xfId="38698" xr:uid="{00000000-0005-0000-0000-00005C450000}"/>
    <cellStyle name="Entrada 2 2 6 18 2 4" xfId="20921" xr:uid="{00000000-0005-0000-0000-00005D450000}"/>
    <cellStyle name="Entrada 2 2 6 18 3" xfId="25494" xr:uid="{00000000-0005-0000-0000-00005E450000}"/>
    <cellStyle name="Entrada 2 2 6 18 4" xfId="29204" xr:uid="{00000000-0005-0000-0000-00005F450000}"/>
    <cellStyle name="Entrada 2 2 6 18 5" xfId="16593" xr:uid="{00000000-0005-0000-0000-000060450000}"/>
    <cellStyle name="Entrada 2 2 6 19" xfId="2624" xr:uid="{00000000-0005-0000-0000-000061450000}"/>
    <cellStyle name="Entrada 2 2 6 19 2" xfId="11850" xr:uid="{00000000-0005-0000-0000-000062450000}"/>
    <cellStyle name="Entrada 2 2 6 19 2 2" xfId="34152" xr:uid="{00000000-0005-0000-0000-000063450000}"/>
    <cellStyle name="Entrada 2 2 6 19 2 3" xfId="38699" xr:uid="{00000000-0005-0000-0000-000064450000}"/>
    <cellStyle name="Entrada 2 2 6 19 2 4" xfId="20922" xr:uid="{00000000-0005-0000-0000-000065450000}"/>
    <cellStyle name="Entrada 2 2 6 19 3" xfId="25495" xr:uid="{00000000-0005-0000-0000-000066450000}"/>
    <cellStyle name="Entrada 2 2 6 19 4" xfId="29203" xr:uid="{00000000-0005-0000-0000-000067450000}"/>
    <cellStyle name="Entrada 2 2 6 19 5" xfId="16594" xr:uid="{00000000-0005-0000-0000-000068450000}"/>
    <cellStyle name="Entrada 2 2 6 2" xfId="212" xr:uid="{00000000-0005-0000-0000-000069450000}"/>
    <cellStyle name="Entrada 2 2 6 2 10" xfId="2626" xr:uid="{00000000-0005-0000-0000-00006A450000}"/>
    <cellStyle name="Entrada 2 2 6 2 10 2" xfId="11852" xr:uid="{00000000-0005-0000-0000-00006B450000}"/>
    <cellStyle name="Entrada 2 2 6 2 10 2 2" xfId="34154" xr:uid="{00000000-0005-0000-0000-00006C450000}"/>
    <cellStyle name="Entrada 2 2 6 2 10 2 3" xfId="38701" xr:uid="{00000000-0005-0000-0000-00006D450000}"/>
    <cellStyle name="Entrada 2 2 6 2 10 2 4" xfId="20924" xr:uid="{00000000-0005-0000-0000-00006E450000}"/>
    <cellStyle name="Entrada 2 2 6 2 10 3" xfId="25497" xr:uid="{00000000-0005-0000-0000-00006F450000}"/>
    <cellStyle name="Entrada 2 2 6 2 10 4" xfId="29201" xr:uid="{00000000-0005-0000-0000-000070450000}"/>
    <cellStyle name="Entrada 2 2 6 2 10 5" xfId="16596" xr:uid="{00000000-0005-0000-0000-000071450000}"/>
    <cellStyle name="Entrada 2 2 6 2 11" xfId="2627" xr:uid="{00000000-0005-0000-0000-000072450000}"/>
    <cellStyle name="Entrada 2 2 6 2 11 2" xfId="11853" xr:uid="{00000000-0005-0000-0000-000073450000}"/>
    <cellStyle name="Entrada 2 2 6 2 11 2 2" xfId="34155" xr:uid="{00000000-0005-0000-0000-000074450000}"/>
    <cellStyle name="Entrada 2 2 6 2 11 2 3" xfId="38702" xr:uid="{00000000-0005-0000-0000-000075450000}"/>
    <cellStyle name="Entrada 2 2 6 2 11 2 4" xfId="20925" xr:uid="{00000000-0005-0000-0000-000076450000}"/>
    <cellStyle name="Entrada 2 2 6 2 11 3" xfId="25498" xr:uid="{00000000-0005-0000-0000-000077450000}"/>
    <cellStyle name="Entrada 2 2 6 2 11 4" xfId="29200" xr:uid="{00000000-0005-0000-0000-000078450000}"/>
    <cellStyle name="Entrada 2 2 6 2 11 5" xfId="16597" xr:uid="{00000000-0005-0000-0000-000079450000}"/>
    <cellStyle name="Entrada 2 2 6 2 12" xfId="2628" xr:uid="{00000000-0005-0000-0000-00007A450000}"/>
    <cellStyle name="Entrada 2 2 6 2 12 2" xfId="11854" xr:uid="{00000000-0005-0000-0000-00007B450000}"/>
    <cellStyle name="Entrada 2 2 6 2 12 2 2" xfId="34156" xr:uid="{00000000-0005-0000-0000-00007C450000}"/>
    <cellStyle name="Entrada 2 2 6 2 12 2 3" xfId="38703" xr:uid="{00000000-0005-0000-0000-00007D450000}"/>
    <cellStyle name="Entrada 2 2 6 2 12 2 4" xfId="20926" xr:uid="{00000000-0005-0000-0000-00007E450000}"/>
    <cellStyle name="Entrada 2 2 6 2 12 3" xfId="25499" xr:uid="{00000000-0005-0000-0000-00007F450000}"/>
    <cellStyle name="Entrada 2 2 6 2 12 4" xfId="29199" xr:uid="{00000000-0005-0000-0000-000080450000}"/>
    <cellStyle name="Entrada 2 2 6 2 12 5" xfId="16598" xr:uid="{00000000-0005-0000-0000-000081450000}"/>
    <cellStyle name="Entrada 2 2 6 2 13" xfId="2629" xr:uid="{00000000-0005-0000-0000-000082450000}"/>
    <cellStyle name="Entrada 2 2 6 2 13 2" xfId="11855" xr:uid="{00000000-0005-0000-0000-000083450000}"/>
    <cellStyle name="Entrada 2 2 6 2 13 2 2" xfId="34157" xr:uid="{00000000-0005-0000-0000-000084450000}"/>
    <cellStyle name="Entrada 2 2 6 2 13 2 3" xfId="38704" xr:uid="{00000000-0005-0000-0000-000085450000}"/>
    <cellStyle name="Entrada 2 2 6 2 13 2 4" xfId="20927" xr:uid="{00000000-0005-0000-0000-000086450000}"/>
    <cellStyle name="Entrada 2 2 6 2 13 3" xfId="25500" xr:uid="{00000000-0005-0000-0000-000087450000}"/>
    <cellStyle name="Entrada 2 2 6 2 13 4" xfId="29198" xr:uid="{00000000-0005-0000-0000-000088450000}"/>
    <cellStyle name="Entrada 2 2 6 2 13 5" xfId="16599" xr:uid="{00000000-0005-0000-0000-000089450000}"/>
    <cellStyle name="Entrada 2 2 6 2 14" xfId="2630" xr:uid="{00000000-0005-0000-0000-00008A450000}"/>
    <cellStyle name="Entrada 2 2 6 2 14 2" xfId="11856" xr:uid="{00000000-0005-0000-0000-00008B450000}"/>
    <cellStyle name="Entrada 2 2 6 2 14 2 2" xfId="34158" xr:uid="{00000000-0005-0000-0000-00008C450000}"/>
    <cellStyle name="Entrada 2 2 6 2 14 2 3" xfId="38705" xr:uid="{00000000-0005-0000-0000-00008D450000}"/>
    <cellStyle name="Entrada 2 2 6 2 14 2 4" xfId="20928" xr:uid="{00000000-0005-0000-0000-00008E450000}"/>
    <cellStyle name="Entrada 2 2 6 2 14 3" xfId="25501" xr:uid="{00000000-0005-0000-0000-00008F450000}"/>
    <cellStyle name="Entrada 2 2 6 2 14 4" xfId="29197" xr:uid="{00000000-0005-0000-0000-000090450000}"/>
    <cellStyle name="Entrada 2 2 6 2 14 5" xfId="16600" xr:uid="{00000000-0005-0000-0000-000091450000}"/>
    <cellStyle name="Entrada 2 2 6 2 15" xfId="2631" xr:uid="{00000000-0005-0000-0000-000092450000}"/>
    <cellStyle name="Entrada 2 2 6 2 15 2" xfId="11857" xr:uid="{00000000-0005-0000-0000-000093450000}"/>
    <cellStyle name="Entrada 2 2 6 2 15 2 2" xfId="34159" xr:uid="{00000000-0005-0000-0000-000094450000}"/>
    <cellStyle name="Entrada 2 2 6 2 15 2 3" xfId="38706" xr:uid="{00000000-0005-0000-0000-000095450000}"/>
    <cellStyle name="Entrada 2 2 6 2 15 2 4" xfId="20929" xr:uid="{00000000-0005-0000-0000-000096450000}"/>
    <cellStyle name="Entrada 2 2 6 2 15 3" xfId="25502" xr:uid="{00000000-0005-0000-0000-000097450000}"/>
    <cellStyle name="Entrada 2 2 6 2 15 4" xfId="29196" xr:uid="{00000000-0005-0000-0000-000098450000}"/>
    <cellStyle name="Entrada 2 2 6 2 15 5" xfId="16601" xr:uid="{00000000-0005-0000-0000-000099450000}"/>
    <cellStyle name="Entrada 2 2 6 2 16" xfId="2632" xr:uid="{00000000-0005-0000-0000-00009A450000}"/>
    <cellStyle name="Entrada 2 2 6 2 16 2" xfId="11858" xr:uid="{00000000-0005-0000-0000-00009B450000}"/>
    <cellStyle name="Entrada 2 2 6 2 16 2 2" xfId="34160" xr:uid="{00000000-0005-0000-0000-00009C450000}"/>
    <cellStyle name="Entrada 2 2 6 2 16 2 3" xfId="38707" xr:uid="{00000000-0005-0000-0000-00009D450000}"/>
    <cellStyle name="Entrada 2 2 6 2 16 2 4" xfId="20930" xr:uid="{00000000-0005-0000-0000-00009E450000}"/>
    <cellStyle name="Entrada 2 2 6 2 16 3" xfId="25503" xr:uid="{00000000-0005-0000-0000-00009F450000}"/>
    <cellStyle name="Entrada 2 2 6 2 16 4" xfId="29195" xr:uid="{00000000-0005-0000-0000-0000A0450000}"/>
    <cellStyle name="Entrada 2 2 6 2 16 5" xfId="16602" xr:uid="{00000000-0005-0000-0000-0000A1450000}"/>
    <cellStyle name="Entrada 2 2 6 2 17" xfId="2633" xr:uid="{00000000-0005-0000-0000-0000A2450000}"/>
    <cellStyle name="Entrada 2 2 6 2 17 2" xfId="11859" xr:uid="{00000000-0005-0000-0000-0000A3450000}"/>
    <cellStyle name="Entrada 2 2 6 2 17 2 2" xfId="34161" xr:uid="{00000000-0005-0000-0000-0000A4450000}"/>
    <cellStyle name="Entrada 2 2 6 2 17 2 3" xfId="38708" xr:uid="{00000000-0005-0000-0000-0000A5450000}"/>
    <cellStyle name="Entrada 2 2 6 2 17 2 4" xfId="20931" xr:uid="{00000000-0005-0000-0000-0000A6450000}"/>
    <cellStyle name="Entrada 2 2 6 2 17 3" xfId="25504" xr:uid="{00000000-0005-0000-0000-0000A7450000}"/>
    <cellStyle name="Entrada 2 2 6 2 17 4" xfId="29194" xr:uid="{00000000-0005-0000-0000-0000A8450000}"/>
    <cellStyle name="Entrada 2 2 6 2 17 5" xfId="16603" xr:uid="{00000000-0005-0000-0000-0000A9450000}"/>
    <cellStyle name="Entrada 2 2 6 2 18" xfId="2634" xr:uid="{00000000-0005-0000-0000-0000AA450000}"/>
    <cellStyle name="Entrada 2 2 6 2 18 2" xfId="11860" xr:uid="{00000000-0005-0000-0000-0000AB450000}"/>
    <cellStyle name="Entrada 2 2 6 2 18 2 2" xfId="34162" xr:uid="{00000000-0005-0000-0000-0000AC450000}"/>
    <cellStyle name="Entrada 2 2 6 2 18 2 3" xfId="38709" xr:uid="{00000000-0005-0000-0000-0000AD450000}"/>
    <cellStyle name="Entrada 2 2 6 2 18 2 4" xfId="20932" xr:uid="{00000000-0005-0000-0000-0000AE450000}"/>
    <cellStyle name="Entrada 2 2 6 2 18 3" xfId="25505" xr:uid="{00000000-0005-0000-0000-0000AF450000}"/>
    <cellStyle name="Entrada 2 2 6 2 18 4" xfId="29193" xr:uid="{00000000-0005-0000-0000-0000B0450000}"/>
    <cellStyle name="Entrada 2 2 6 2 18 5" xfId="16604" xr:uid="{00000000-0005-0000-0000-0000B1450000}"/>
    <cellStyle name="Entrada 2 2 6 2 19" xfId="2635" xr:uid="{00000000-0005-0000-0000-0000B2450000}"/>
    <cellStyle name="Entrada 2 2 6 2 19 2" xfId="11861" xr:uid="{00000000-0005-0000-0000-0000B3450000}"/>
    <cellStyle name="Entrada 2 2 6 2 19 2 2" xfId="34163" xr:uid="{00000000-0005-0000-0000-0000B4450000}"/>
    <cellStyle name="Entrada 2 2 6 2 19 2 3" xfId="38710" xr:uid="{00000000-0005-0000-0000-0000B5450000}"/>
    <cellStyle name="Entrada 2 2 6 2 19 2 4" xfId="20933" xr:uid="{00000000-0005-0000-0000-0000B6450000}"/>
    <cellStyle name="Entrada 2 2 6 2 19 3" xfId="25506" xr:uid="{00000000-0005-0000-0000-0000B7450000}"/>
    <cellStyle name="Entrada 2 2 6 2 19 4" xfId="29192" xr:uid="{00000000-0005-0000-0000-0000B8450000}"/>
    <cellStyle name="Entrada 2 2 6 2 19 5" xfId="16605" xr:uid="{00000000-0005-0000-0000-0000B9450000}"/>
    <cellStyle name="Entrada 2 2 6 2 2" xfId="2636" xr:uid="{00000000-0005-0000-0000-0000BA450000}"/>
    <cellStyle name="Entrada 2 2 6 2 2 2" xfId="11862" xr:uid="{00000000-0005-0000-0000-0000BB450000}"/>
    <cellStyle name="Entrada 2 2 6 2 2 2 2" xfId="34164" xr:uid="{00000000-0005-0000-0000-0000BC450000}"/>
    <cellStyle name="Entrada 2 2 6 2 2 2 3" xfId="38711" xr:uid="{00000000-0005-0000-0000-0000BD450000}"/>
    <cellStyle name="Entrada 2 2 6 2 2 2 4" xfId="20934" xr:uid="{00000000-0005-0000-0000-0000BE450000}"/>
    <cellStyle name="Entrada 2 2 6 2 2 3" xfId="25507" xr:uid="{00000000-0005-0000-0000-0000BF450000}"/>
    <cellStyle name="Entrada 2 2 6 2 2 4" xfId="29191" xr:uid="{00000000-0005-0000-0000-0000C0450000}"/>
    <cellStyle name="Entrada 2 2 6 2 2 5" xfId="16606" xr:uid="{00000000-0005-0000-0000-0000C1450000}"/>
    <cellStyle name="Entrada 2 2 6 2 20" xfId="2637" xr:uid="{00000000-0005-0000-0000-0000C2450000}"/>
    <cellStyle name="Entrada 2 2 6 2 20 2" xfId="11863" xr:uid="{00000000-0005-0000-0000-0000C3450000}"/>
    <cellStyle name="Entrada 2 2 6 2 20 2 2" xfId="34165" xr:uid="{00000000-0005-0000-0000-0000C4450000}"/>
    <cellStyle name="Entrada 2 2 6 2 20 2 3" xfId="38712" xr:uid="{00000000-0005-0000-0000-0000C5450000}"/>
    <cellStyle name="Entrada 2 2 6 2 20 2 4" xfId="20935" xr:uid="{00000000-0005-0000-0000-0000C6450000}"/>
    <cellStyle name="Entrada 2 2 6 2 20 3" xfId="25508" xr:uid="{00000000-0005-0000-0000-0000C7450000}"/>
    <cellStyle name="Entrada 2 2 6 2 20 4" xfId="29190" xr:uid="{00000000-0005-0000-0000-0000C8450000}"/>
    <cellStyle name="Entrada 2 2 6 2 20 5" xfId="16607" xr:uid="{00000000-0005-0000-0000-0000C9450000}"/>
    <cellStyle name="Entrada 2 2 6 2 21" xfId="2638" xr:uid="{00000000-0005-0000-0000-0000CA450000}"/>
    <cellStyle name="Entrada 2 2 6 2 21 2" xfId="11864" xr:uid="{00000000-0005-0000-0000-0000CB450000}"/>
    <cellStyle name="Entrada 2 2 6 2 21 2 2" xfId="34166" xr:uid="{00000000-0005-0000-0000-0000CC450000}"/>
    <cellStyle name="Entrada 2 2 6 2 21 2 3" xfId="38713" xr:uid="{00000000-0005-0000-0000-0000CD450000}"/>
    <cellStyle name="Entrada 2 2 6 2 21 2 4" xfId="20936" xr:uid="{00000000-0005-0000-0000-0000CE450000}"/>
    <cellStyle name="Entrada 2 2 6 2 21 3" xfId="25509" xr:uid="{00000000-0005-0000-0000-0000CF450000}"/>
    <cellStyle name="Entrada 2 2 6 2 21 4" xfId="29189" xr:uid="{00000000-0005-0000-0000-0000D0450000}"/>
    <cellStyle name="Entrada 2 2 6 2 21 5" xfId="16608" xr:uid="{00000000-0005-0000-0000-0000D1450000}"/>
    <cellStyle name="Entrada 2 2 6 2 22" xfId="2639" xr:uid="{00000000-0005-0000-0000-0000D2450000}"/>
    <cellStyle name="Entrada 2 2 6 2 22 2" xfId="11865" xr:uid="{00000000-0005-0000-0000-0000D3450000}"/>
    <cellStyle name="Entrada 2 2 6 2 22 2 2" xfId="34167" xr:uid="{00000000-0005-0000-0000-0000D4450000}"/>
    <cellStyle name="Entrada 2 2 6 2 22 2 3" xfId="38714" xr:uid="{00000000-0005-0000-0000-0000D5450000}"/>
    <cellStyle name="Entrada 2 2 6 2 22 2 4" xfId="20937" xr:uid="{00000000-0005-0000-0000-0000D6450000}"/>
    <cellStyle name="Entrada 2 2 6 2 22 3" xfId="25510" xr:uid="{00000000-0005-0000-0000-0000D7450000}"/>
    <cellStyle name="Entrada 2 2 6 2 22 4" xfId="29187" xr:uid="{00000000-0005-0000-0000-0000D8450000}"/>
    <cellStyle name="Entrada 2 2 6 2 22 5" xfId="16609" xr:uid="{00000000-0005-0000-0000-0000D9450000}"/>
    <cellStyle name="Entrada 2 2 6 2 23" xfId="2640" xr:uid="{00000000-0005-0000-0000-0000DA450000}"/>
    <cellStyle name="Entrada 2 2 6 2 23 2" xfId="11866" xr:uid="{00000000-0005-0000-0000-0000DB450000}"/>
    <cellStyle name="Entrada 2 2 6 2 23 2 2" xfId="34168" xr:uid="{00000000-0005-0000-0000-0000DC450000}"/>
    <cellStyle name="Entrada 2 2 6 2 23 2 3" xfId="38715" xr:uid="{00000000-0005-0000-0000-0000DD450000}"/>
    <cellStyle name="Entrada 2 2 6 2 23 2 4" xfId="20938" xr:uid="{00000000-0005-0000-0000-0000DE450000}"/>
    <cellStyle name="Entrada 2 2 6 2 23 3" xfId="25511" xr:uid="{00000000-0005-0000-0000-0000DF450000}"/>
    <cellStyle name="Entrada 2 2 6 2 23 4" xfId="29186" xr:uid="{00000000-0005-0000-0000-0000E0450000}"/>
    <cellStyle name="Entrada 2 2 6 2 23 5" xfId="16610" xr:uid="{00000000-0005-0000-0000-0000E1450000}"/>
    <cellStyle name="Entrada 2 2 6 2 24" xfId="2641" xr:uid="{00000000-0005-0000-0000-0000E2450000}"/>
    <cellStyle name="Entrada 2 2 6 2 24 2" xfId="11867" xr:uid="{00000000-0005-0000-0000-0000E3450000}"/>
    <cellStyle name="Entrada 2 2 6 2 24 2 2" xfId="34169" xr:uid="{00000000-0005-0000-0000-0000E4450000}"/>
    <cellStyle name="Entrada 2 2 6 2 24 2 3" xfId="38716" xr:uid="{00000000-0005-0000-0000-0000E5450000}"/>
    <cellStyle name="Entrada 2 2 6 2 24 2 4" xfId="20939" xr:uid="{00000000-0005-0000-0000-0000E6450000}"/>
    <cellStyle name="Entrada 2 2 6 2 24 3" xfId="25512" xr:uid="{00000000-0005-0000-0000-0000E7450000}"/>
    <cellStyle name="Entrada 2 2 6 2 24 4" xfId="29185" xr:uid="{00000000-0005-0000-0000-0000E8450000}"/>
    <cellStyle name="Entrada 2 2 6 2 24 5" xfId="16611" xr:uid="{00000000-0005-0000-0000-0000E9450000}"/>
    <cellStyle name="Entrada 2 2 6 2 25" xfId="2642" xr:uid="{00000000-0005-0000-0000-0000EA450000}"/>
    <cellStyle name="Entrada 2 2 6 2 25 2" xfId="11868" xr:uid="{00000000-0005-0000-0000-0000EB450000}"/>
    <cellStyle name="Entrada 2 2 6 2 25 2 2" xfId="34170" xr:uid="{00000000-0005-0000-0000-0000EC450000}"/>
    <cellStyle name="Entrada 2 2 6 2 25 2 3" xfId="38717" xr:uid="{00000000-0005-0000-0000-0000ED450000}"/>
    <cellStyle name="Entrada 2 2 6 2 25 2 4" xfId="20940" xr:uid="{00000000-0005-0000-0000-0000EE450000}"/>
    <cellStyle name="Entrada 2 2 6 2 25 3" xfId="25513" xr:uid="{00000000-0005-0000-0000-0000EF450000}"/>
    <cellStyle name="Entrada 2 2 6 2 25 4" xfId="29184" xr:uid="{00000000-0005-0000-0000-0000F0450000}"/>
    <cellStyle name="Entrada 2 2 6 2 25 5" xfId="16612" xr:uid="{00000000-0005-0000-0000-0000F1450000}"/>
    <cellStyle name="Entrada 2 2 6 2 26" xfId="2643" xr:uid="{00000000-0005-0000-0000-0000F2450000}"/>
    <cellStyle name="Entrada 2 2 6 2 26 2" xfId="11869" xr:uid="{00000000-0005-0000-0000-0000F3450000}"/>
    <cellStyle name="Entrada 2 2 6 2 26 2 2" xfId="34171" xr:uid="{00000000-0005-0000-0000-0000F4450000}"/>
    <cellStyle name="Entrada 2 2 6 2 26 2 3" xfId="38718" xr:uid="{00000000-0005-0000-0000-0000F5450000}"/>
    <cellStyle name="Entrada 2 2 6 2 26 2 4" xfId="20941" xr:uid="{00000000-0005-0000-0000-0000F6450000}"/>
    <cellStyle name="Entrada 2 2 6 2 26 3" xfId="25514" xr:uid="{00000000-0005-0000-0000-0000F7450000}"/>
    <cellStyle name="Entrada 2 2 6 2 26 4" xfId="29183" xr:uid="{00000000-0005-0000-0000-0000F8450000}"/>
    <cellStyle name="Entrada 2 2 6 2 26 5" xfId="16613" xr:uid="{00000000-0005-0000-0000-0000F9450000}"/>
    <cellStyle name="Entrada 2 2 6 2 27" xfId="2644" xr:uid="{00000000-0005-0000-0000-0000FA450000}"/>
    <cellStyle name="Entrada 2 2 6 2 27 2" xfId="11870" xr:uid="{00000000-0005-0000-0000-0000FB450000}"/>
    <cellStyle name="Entrada 2 2 6 2 27 2 2" xfId="34172" xr:uid="{00000000-0005-0000-0000-0000FC450000}"/>
    <cellStyle name="Entrada 2 2 6 2 27 2 3" xfId="38719" xr:uid="{00000000-0005-0000-0000-0000FD450000}"/>
    <cellStyle name="Entrada 2 2 6 2 27 2 4" xfId="20942" xr:uid="{00000000-0005-0000-0000-0000FE450000}"/>
    <cellStyle name="Entrada 2 2 6 2 27 3" xfId="25515" xr:uid="{00000000-0005-0000-0000-0000FF450000}"/>
    <cellStyle name="Entrada 2 2 6 2 27 4" xfId="29182" xr:uid="{00000000-0005-0000-0000-000000460000}"/>
    <cellStyle name="Entrada 2 2 6 2 27 5" xfId="16614" xr:uid="{00000000-0005-0000-0000-000001460000}"/>
    <cellStyle name="Entrada 2 2 6 2 28" xfId="2645" xr:uid="{00000000-0005-0000-0000-000002460000}"/>
    <cellStyle name="Entrada 2 2 6 2 28 2" xfId="11871" xr:uid="{00000000-0005-0000-0000-000003460000}"/>
    <cellStyle name="Entrada 2 2 6 2 28 2 2" xfId="34173" xr:uid="{00000000-0005-0000-0000-000004460000}"/>
    <cellStyle name="Entrada 2 2 6 2 28 2 3" xfId="38720" xr:uid="{00000000-0005-0000-0000-000005460000}"/>
    <cellStyle name="Entrada 2 2 6 2 28 2 4" xfId="20943" xr:uid="{00000000-0005-0000-0000-000006460000}"/>
    <cellStyle name="Entrada 2 2 6 2 28 3" xfId="25516" xr:uid="{00000000-0005-0000-0000-000007460000}"/>
    <cellStyle name="Entrada 2 2 6 2 28 4" xfId="29181" xr:uid="{00000000-0005-0000-0000-000008460000}"/>
    <cellStyle name="Entrada 2 2 6 2 28 5" xfId="16615" xr:uid="{00000000-0005-0000-0000-000009460000}"/>
    <cellStyle name="Entrada 2 2 6 2 29" xfId="2646" xr:uid="{00000000-0005-0000-0000-00000A460000}"/>
    <cellStyle name="Entrada 2 2 6 2 29 2" xfId="11872" xr:uid="{00000000-0005-0000-0000-00000B460000}"/>
    <cellStyle name="Entrada 2 2 6 2 29 2 2" xfId="34174" xr:uid="{00000000-0005-0000-0000-00000C460000}"/>
    <cellStyle name="Entrada 2 2 6 2 29 2 3" xfId="38721" xr:uid="{00000000-0005-0000-0000-00000D460000}"/>
    <cellStyle name="Entrada 2 2 6 2 29 2 4" xfId="20944" xr:uid="{00000000-0005-0000-0000-00000E460000}"/>
    <cellStyle name="Entrada 2 2 6 2 29 3" xfId="25517" xr:uid="{00000000-0005-0000-0000-00000F460000}"/>
    <cellStyle name="Entrada 2 2 6 2 29 4" xfId="29180" xr:uid="{00000000-0005-0000-0000-000010460000}"/>
    <cellStyle name="Entrada 2 2 6 2 29 5" xfId="16616" xr:uid="{00000000-0005-0000-0000-000011460000}"/>
    <cellStyle name="Entrada 2 2 6 2 3" xfId="2647" xr:uid="{00000000-0005-0000-0000-000012460000}"/>
    <cellStyle name="Entrada 2 2 6 2 3 2" xfId="11873" xr:uid="{00000000-0005-0000-0000-000013460000}"/>
    <cellStyle name="Entrada 2 2 6 2 3 2 2" xfId="34175" xr:uid="{00000000-0005-0000-0000-000014460000}"/>
    <cellStyle name="Entrada 2 2 6 2 3 2 3" xfId="38722" xr:uid="{00000000-0005-0000-0000-000015460000}"/>
    <cellStyle name="Entrada 2 2 6 2 3 2 4" xfId="20945" xr:uid="{00000000-0005-0000-0000-000016460000}"/>
    <cellStyle name="Entrada 2 2 6 2 3 3" xfId="25518" xr:uid="{00000000-0005-0000-0000-000017460000}"/>
    <cellStyle name="Entrada 2 2 6 2 3 4" xfId="29179" xr:uid="{00000000-0005-0000-0000-000018460000}"/>
    <cellStyle name="Entrada 2 2 6 2 3 5" xfId="16617" xr:uid="{00000000-0005-0000-0000-000019460000}"/>
    <cellStyle name="Entrada 2 2 6 2 30" xfId="2648" xr:uid="{00000000-0005-0000-0000-00001A460000}"/>
    <cellStyle name="Entrada 2 2 6 2 30 2" xfId="11874" xr:uid="{00000000-0005-0000-0000-00001B460000}"/>
    <cellStyle name="Entrada 2 2 6 2 30 2 2" xfId="34176" xr:uid="{00000000-0005-0000-0000-00001C460000}"/>
    <cellStyle name="Entrada 2 2 6 2 30 2 3" xfId="38723" xr:uid="{00000000-0005-0000-0000-00001D460000}"/>
    <cellStyle name="Entrada 2 2 6 2 30 2 4" xfId="20946" xr:uid="{00000000-0005-0000-0000-00001E460000}"/>
    <cellStyle name="Entrada 2 2 6 2 30 3" xfId="25519" xr:uid="{00000000-0005-0000-0000-00001F460000}"/>
    <cellStyle name="Entrada 2 2 6 2 30 4" xfId="29178" xr:uid="{00000000-0005-0000-0000-000020460000}"/>
    <cellStyle name="Entrada 2 2 6 2 30 5" xfId="16618" xr:uid="{00000000-0005-0000-0000-000021460000}"/>
    <cellStyle name="Entrada 2 2 6 2 31" xfId="2649" xr:uid="{00000000-0005-0000-0000-000022460000}"/>
    <cellStyle name="Entrada 2 2 6 2 31 2" xfId="11875" xr:uid="{00000000-0005-0000-0000-000023460000}"/>
    <cellStyle name="Entrada 2 2 6 2 31 2 2" xfId="34177" xr:uid="{00000000-0005-0000-0000-000024460000}"/>
    <cellStyle name="Entrada 2 2 6 2 31 2 3" xfId="38724" xr:uid="{00000000-0005-0000-0000-000025460000}"/>
    <cellStyle name="Entrada 2 2 6 2 31 2 4" xfId="20947" xr:uid="{00000000-0005-0000-0000-000026460000}"/>
    <cellStyle name="Entrada 2 2 6 2 31 3" xfId="25520" xr:uid="{00000000-0005-0000-0000-000027460000}"/>
    <cellStyle name="Entrada 2 2 6 2 31 4" xfId="29177" xr:uid="{00000000-0005-0000-0000-000028460000}"/>
    <cellStyle name="Entrada 2 2 6 2 31 5" xfId="16619" xr:uid="{00000000-0005-0000-0000-000029460000}"/>
    <cellStyle name="Entrada 2 2 6 2 32" xfId="2650" xr:uid="{00000000-0005-0000-0000-00002A460000}"/>
    <cellStyle name="Entrada 2 2 6 2 32 2" xfId="11876" xr:uid="{00000000-0005-0000-0000-00002B460000}"/>
    <cellStyle name="Entrada 2 2 6 2 32 2 2" xfId="34178" xr:uid="{00000000-0005-0000-0000-00002C460000}"/>
    <cellStyle name="Entrada 2 2 6 2 32 2 3" xfId="38725" xr:uid="{00000000-0005-0000-0000-00002D460000}"/>
    <cellStyle name="Entrada 2 2 6 2 32 2 4" xfId="20948" xr:uid="{00000000-0005-0000-0000-00002E460000}"/>
    <cellStyle name="Entrada 2 2 6 2 32 3" xfId="25521" xr:uid="{00000000-0005-0000-0000-00002F460000}"/>
    <cellStyle name="Entrada 2 2 6 2 32 4" xfId="29176" xr:uid="{00000000-0005-0000-0000-000030460000}"/>
    <cellStyle name="Entrada 2 2 6 2 32 5" xfId="16620" xr:uid="{00000000-0005-0000-0000-000031460000}"/>
    <cellStyle name="Entrada 2 2 6 2 33" xfId="2651" xr:uid="{00000000-0005-0000-0000-000032460000}"/>
    <cellStyle name="Entrada 2 2 6 2 33 2" xfId="11877" xr:uid="{00000000-0005-0000-0000-000033460000}"/>
    <cellStyle name="Entrada 2 2 6 2 33 2 2" xfId="34179" xr:uid="{00000000-0005-0000-0000-000034460000}"/>
    <cellStyle name="Entrada 2 2 6 2 33 2 3" xfId="38726" xr:uid="{00000000-0005-0000-0000-000035460000}"/>
    <cellStyle name="Entrada 2 2 6 2 33 2 4" xfId="20949" xr:uid="{00000000-0005-0000-0000-000036460000}"/>
    <cellStyle name="Entrada 2 2 6 2 33 3" xfId="25522" xr:uid="{00000000-0005-0000-0000-000037460000}"/>
    <cellStyle name="Entrada 2 2 6 2 33 4" xfId="29175" xr:uid="{00000000-0005-0000-0000-000038460000}"/>
    <cellStyle name="Entrada 2 2 6 2 33 5" xfId="16621" xr:uid="{00000000-0005-0000-0000-000039460000}"/>
    <cellStyle name="Entrada 2 2 6 2 34" xfId="2652" xr:uid="{00000000-0005-0000-0000-00003A460000}"/>
    <cellStyle name="Entrada 2 2 6 2 34 2" xfId="11878" xr:uid="{00000000-0005-0000-0000-00003B460000}"/>
    <cellStyle name="Entrada 2 2 6 2 34 2 2" xfId="34180" xr:uid="{00000000-0005-0000-0000-00003C460000}"/>
    <cellStyle name="Entrada 2 2 6 2 34 2 3" xfId="38727" xr:uid="{00000000-0005-0000-0000-00003D460000}"/>
    <cellStyle name="Entrada 2 2 6 2 34 2 4" xfId="20950" xr:uid="{00000000-0005-0000-0000-00003E460000}"/>
    <cellStyle name="Entrada 2 2 6 2 34 3" xfId="25523" xr:uid="{00000000-0005-0000-0000-00003F460000}"/>
    <cellStyle name="Entrada 2 2 6 2 34 4" xfId="29143" xr:uid="{00000000-0005-0000-0000-000040460000}"/>
    <cellStyle name="Entrada 2 2 6 2 34 5" xfId="16622" xr:uid="{00000000-0005-0000-0000-000041460000}"/>
    <cellStyle name="Entrada 2 2 6 2 35" xfId="2653" xr:uid="{00000000-0005-0000-0000-000042460000}"/>
    <cellStyle name="Entrada 2 2 6 2 35 2" xfId="11879" xr:uid="{00000000-0005-0000-0000-000043460000}"/>
    <cellStyle name="Entrada 2 2 6 2 35 2 2" xfId="34181" xr:uid="{00000000-0005-0000-0000-000044460000}"/>
    <cellStyle name="Entrada 2 2 6 2 35 2 3" xfId="38728" xr:uid="{00000000-0005-0000-0000-000045460000}"/>
    <cellStyle name="Entrada 2 2 6 2 35 2 4" xfId="20951" xr:uid="{00000000-0005-0000-0000-000046460000}"/>
    <cellStyle name="Entrada 2 2 6 2 35 3" xfId="25524" xr:uid="{00000000-0005-0000-0000-000047460000}"/>
    <cellStyle name="Entrada 2 2 6 2 35 4" xfId="29174" xr:uid="{00000000-0005-0000-0000-000048460000}"/>
    <cellStyle name="Entrada 2 2 6 2 35 5" xfId="16623" xr:uid="{00000000-0005-0000-0000-000049460000}"/>
    <cellStyle name="Entrada 2 2 6 2 36" xfId="2654" xr:uid="{00000000-0005-0000-0000-00004A460000}"/>
    <cellStyle name="Entrada 2 2 6 2 36 2" xfId="11880" xr:uid="{00000000-0005-0000-0000-00004B460000}"/>
    <cellStyle name="Entrada 2 2 6 2 36 2 2" xfId="34182" xr:uid="{00000000-0005-0000-0000-00004C460000}"/>
    <cellStyle name="Entrada 2 2 6 2 36 2 3" xfId="38729" xr:uid="{00000000-0005-0000-0000-00004D460000}"/>
    <cellStyle name="Entrada 2 2 6 2 36 2 4" xfId="20952" xr:uid="{00000000-0005-0000-0000-00004E460000}"/>
    <cellStyle name="Entrada 2 2 6 2 36 3" xfId="25525" xr:uid="{00000000-0005-0000-0000-00004F460000}"/>
    <cellStyle name="Entrada 2 2 6 2 36 4" xfId="29173" xr:uid="{00000000-0005-0000-0000-000050460000}"/>
    <cellStyle name="Entrada 2 2 6 2 36 5" xfId="16624" xr:uid="{00000000-0005-0000-0000-000051460000}"/>
    <cellStyle name="Entrada 2 2 6 2 37" xfId="2655" xr:uid="{00000000-0005-0000-0000-000052460000}"/>
    <cellStyle name="Entrada 2 2 6 2 37 2" xfId="11881" xr:uid="{00000000-0005-0000-0000-000053460000}"/>
    <cellStyle name="Entrada 2 2 6 2 37 2 2" xfId="34183" xr:uid="{00000000-0005-0000-0000-000054460000}"/>
    <cellStyle name="Entrada 2 2 6 2 37 2 3" xfId="38730" xr:uid="{00000000-0005-0000-0000-000055460000}"/>
    <cellStyle name="Entrada 2 2 6 2 37 2 4" xfId="20953" xr:uid="{00000000-0005-0000-0000-000056460000}"/>
    <cellStyle name="Entrada 2 2 6 2 37 3" xfId="25526" xr:uid="{00000000-0005-0000-0000-000057460000}"/>
    <cellStyle name="Entrada 2 2 6 2 37 4" xfId="29172" xr:uid="{00000000-0005-0000-0000-000058460000}"/>
    <cellStyle name="Entrada 2 2 6 2 37 5" xfId="16625" xr:uid="{00000000-0005-0000-0000-000059460000}"/>
    <cellStyle name="Entrada 2 2 6 2 38" xfId="2656" xr:uid="{00000000-0005-0000-0000-00005A460000}"/>
    <cellStyle name="Entrada 2 2 6 2 38 2" xfId="11882" xr:uid="{00000000-0005-0000-0000-00005B460000}"/>
    <cellStyle name="Entrada 2 2 6 2 38 2 2" xfId="34184" xr:uid="{00000000-0005-0000-0000-00005C460000}"/>
    <cellStyle name="Entrada 2 2 6 2 38 2 3" xfId="38731" xr:uid="{00000000-0005-0000-0000-00005D460000}"/>
    <cellStyle name="Entrada 2 2 6 2 38 2 4" xfId="20954" xr:uid="{00000000-0005-0000-0000-00005E460000}"/>
    <cellStyle name="Entrada 2 2 6 2 38 3" xfId="25527" xr:uid="{00000000-0005-0000-0000-00005F460000}"/>
    <cellStyle name="Entrada 2 2 6 2 38 4" xfId="29171" xr:uid="{00000000-0005-0000-0000-000060460000}"/>
    <cellStyle name="Entrada 2 2 6 2 38 5" xfId="16626" xr:uid="{00000000-0005-0000-0000-000061460000}"/>
    <cellStyle name="Entrada 2 2 6 2 39" xfId="2625" xr:uid="{00000000-0005-0000-0000-000062460000}"/>
    <cellStyle name="Entrada 2 2 6 2 39 2" xfId="11851" xr:uid="{00000000-0005-0000-0000-000063460000}"/>
    <cellStyle name="Entrada 2 2 6 2 39 2 2" xfId="34153" xr:uid="{00000000-0005-0000-0000-000064460000}"/>
    <cellStyle name="Entrada 2 2 6 2 39 2 3" xfId="38700" xr:uid="{00000000-0005-0000-0000-000065460000}"/>
    <cellStyle name="Entrada 2 2 6 2 39 2 4" xfId="20923" xr:uid="{00000000-0005-0000-0000-000066460000}"/>
    <cellStyle name="Entrada 2 2 6 2 39 3" xfId="25496" xr:uid="{00000000-0005-0000-0000-000067460000}"/>
    <cellStyle name="Entrada 2 2 6 2 39 4" xfId="29202" xr:uid="{00000000-0005-0000-0000-000068460000}"/>
    <cellStyle name="Entrada 2 2 6 2 39 5" xfId="16595" xr:uid="{00000000-0005-0000-0000-000069460000}"/>
    <cellStyle name="Entrada 2 2 6 2 4" xfId="2657" xr:uid="{00000000-0005-0000-0000-00006A460000}"/>
    <cellStyle name="Entrada 2 2 6 2 4 2" xfId="11883" xr:uid="{00000000-0005-0000-0000-00006B460000}"/>
    <cellStyle name="Entrada 2 2 6 2 4 2 2" xfId="34185" xr:uid="{00000000-0005-0000-0000-00006C460000}"/>
    <cellStyle name="Entrada 2 2 6 2 4 2 3" xfId="38732" xr:uid="{00000000-0005-0000-0000-00006D460000}"/>
    <cellStyle name="Entrada 2 2 6 2 4 2 4" xfId="20955" xr:uid="{00000000-0005-0000-0000-00006E460000}"/>
    <cellStyle name="Entrada 2 2 6 2 4 3" xfId="25528" xr:uid="{00000000-0005-0000-0000-00006F460000}"/>
    <cellStyle name="Entrada 2 2 6 2 4 4" xfId="29170" xr:uid="{00000000-0005-0000-0000-000070460000}"/>
    <cellStyle name="Entrada 2 2 6 2 4 5" xfId="16627" xr:uid="{00000000-0005-0000-0000-000071460000}"/>
    <cellStyle name="Entrada 2 2 6 2 40" xfId="9530" xr:uid="{00000000-0005-0000-0000-000072460000}"/>
    <cellStyle name="Entrada 2 2 6 2 40 2" xfId="13836" xr:uid="{00000000-0005-0000-0000-000073460000}"/>
    <cellStyle name="Entrada 2 2 6 2 40 2 2" xfId="36138" xr:uid="{00000000-0005-0000-0000-000074460000}"/>
    <cellStyle name="Entrada 2 2 6 2 40 2 3" xfId="40685" xr:uid="{00000000-0005-0000-0000-000075460000}"/>
    <cellStyle name="Entrada 2 2 6 2 40 2 4" xfId="22908" xr:uid="{00000000-0005-0000-0000-000076460000}"/>
    <cellStyle name="Entrada 2 2 6 2 40 3" xfId="31832" xr:uid="{00000000-0005-0000-0000-000077460000}"/>
    <cellStyle name="Entrada 2 2 6 2 40 4" xfId="36379" xr:uid="{00000000-0005-0000-0000-000078460000}"/>
    <cellStyle name="Entrada 2 2 6 2 40 5" xfId="18602" xr:uid="{00000000-0005-0000-0000-000079460000}"/>
    <cellStyle name="Entrada 2 2 6 2 41" xfId="433" xr:uid="{00000000-0005-0000-0000-00007A460000}"/>
    <cellStyle name="Entrada 2 2 6 2 41 2" xfId="23304" xr:uid="{00000000-0005-0000-0000-00007B460000}"/>
    <cellStyle name="Entrada 2 2 6 2 41 3" xfId="31381" xr:uid="{00000000-0005-0000-0000-00007C460000}"/>
    <cellStyle name="Entrada 2 2 6 2 41 4" xfId="14403" xr:uid="{00000000-0005-0000-0000-00007D460000}"/>
    <cellStyle name="Entrada 2 2 6 2 42" xfId="23083" xr:uid="{00000000-0005-0000-0000-00007E460000}"/>
    <cellStyle name="Entrada 2 2 6 2 43" xfId="31592" xr:uid="{00000000-0005-0000-0000-00007F460000}"/>
    <cellStyle name="Entrada 2 2 6 2 44" xfId="14185" xr:uid="{00000000-0005-0000-0000-000080460000}"/>
    <cellStyle name="Entrada 2 2 6 2 5" xfId="2658" xr:uid="{00000000-0005-0000-0000-000081460000}"/>
    <cellStyle name="Entrada 2 2 6 2 5 2" xfId="11884" xr:uid="{00000000-0005-0000-0000-000082460000}"/>
    <cellStyle name="Entrada 2 2 6 2 5 2 2" xfId="34186" xr:uid="{00000000-0005-0000-0000-000083460000}"/>
    <cellStyle name="Entrada 2 2 6 2 5 2 3" xfId="38733" xr:uid="{00000000-0005-0000-0000-000084460000}"/>
    <cellStyle name="Entrada 2 2 6 2 5 2 4" xfId="20956" xr:uid="{00000000-0005-0000-0000-000085460000}"/>
    <cellStyle name="Entrada 2 2 6 2 5 3" xfId="25529" xr:uid="{00000000-0005-0000-0000-000086460000}"/>
    <cellStyle name="Entrada 2 2 6 2 5 4" xfId="29169" xr:uid="{00000000-0005-0000-0000-000087460000}"/>
    <cellStyle name="Entrada 2 2 6 2 5 5" xfId="16628" xr:uid="{00000000-0005-0000-0000-000088460000}"/>
    <cellStyle name="Entrada 2 2 6 2 6" xfId="2659" xr:uid="{00000000-0005-0000-0000-000089460000}"/>
    <cellStyle name="Entrada 2 2 6 2 6 2" xfId="11885" xr:uid="{00000000-0005-0000-0000-00008A460000}"/>
    <cellStyle name="Entrada 2 2 6 2 6 2 2" xfId="34187" xr:uid="{00000000-0005-0000-0000-00008B460000}"/>
    <cellStyle name="Entrada 2 2 6 2 6 2 3" xfId="38734" xr:uid="{00000000-0005-0000-0000-00008C460000}"/>
    <cellStyle name="Entrada 2 2 6 2 6 2 4" xfId="20957" xr:uid="{00000000-0005-0000-0000-00008D460000}"/>
    <cellStyle name="Entrada 2 2 6 2 6 3" xfId="25530" xr:uid="{00000000-0005-0000-0000-00008E460000}"/>
    <cellStyle name="Entrada 2 2 6 2 6 4" xfId="29168" xr:uid="{00000000-0005-0000-0000-00008F460000}"/>
    <cellStyle name="Entrada 2 2 6 2 6 5" xfId="16629" xr:uid="{00000000-0005-0000-0000-000090460000}"/>
    <cellStyle name="Entrada 2 2 6 2 7" xfId="2660" xr:uid="{00000000-0005-0000-0000-000091460000}"/>
    <cellStyle name="Entrada 2 2 6 2 7 2" xfId="11886" xr:uid="{00000000-0005-0000-0000-000092460000}"/>
    <cellStyle name="Entrada 2 2 6 2 7 2 2" xfId="34188" xr:uid="{00000000-0005-0000-0000-000093460000}"/>
    <cellStyle name="Entrada 2 2 6 2 7 2 3" xfId="38735" xr:uid="{00000000-0005-0000-0000-000094460000}"/>
    <cellStyle name="Entrada 2 2 6 2 7 2 4" xfId="20958" xr:uid="{00000000-0005-0000-0000-000095460000}"/>
    <cellStyle name="Entrada 2 2 6 2 7 3" xfId="25531" xr:uid="{00000000-0005-0000-0000-000096460000}"/>
    <cellStyle name="Entrada 2 2 6 2 7 4" xfId="29167" xr:uid="{00000000-0005-0000-0000-000097460000}"/>
    <cellStyle name="Entrada 2 2 6 2 7 5" xfId="16630" xr:uid="{00000000-0005-0000-0000-000098460000}"/>
    <cellStyle name="Entrada 2 2 6 2 8" xfId="2661" xr:uid="{00000000-0005-0000-0000-000099460000}"/>
    <cellStyle name="Entrada 2 2 6 2 8 2" xfId="11887" xr:uid="{00000000-0005-0000-0000-00009A460000}"/>
    <cellStyle name="Entrada 2 2 6 2 8 2 2" xfId="34189" xr:uid="{00000000-0005-0000-0000-00009B460000}"/>
    <cellStyle name="Entrada 2 2 6 2 8 2 3" xfId="38736" xr:uid="{00000000-0005-0000-0000-00009C460000}"/>
    <cellStyle name="Entrada 2 2 6 2 8 2 4" xfId="20959" xr:uid="{00000000-0005-0000-0000-00009D460000}"/>
    <cellStyle name="Entrada 2 2 6 2 8 3" xfId="25532" xr:uid="{00000000-0005-0000-0000-00009E460000}"/>
    <cellStyle name="Entrada 2 2 6 2 8 4" xfId="29166" xr:uid="{00000000-0005-0000-0000-00009F460000}"/>
    <cellStyle name="Entrada 2 2 6 2 8 5" xfId="16631" xr:uid="{00000000-0005-0000-0000-0000A0460000}"/>
    <cellStyle name="Entrada 2 2 6 2 9" xfId="2662" xr:uid="{00000000-0005-0000-0000-0000A1460000}"/>
    <cellStyle name="Entrada 2 2 6 2 9 2" xfId="11888" xr:uid="{00000000-0005-0000-0000-0000A2460000}"/>
    <cellStyle name="Entrada 2 2 6 2 9 2 2" xfId="34190" xr:uid="{00000000-0005-0000-0000-0000A3460000}"/>
    <cellStyle name="Entrada 2 2 6 2 9 2 3" xfId="38737" xr:uid="{00000000-0005-0000-0000-0000A4460000}"/>
    <cellStyle name="Entrada 2 2 6 2 9 2 4" xfId="20960" xr:uid="{00000000-0005-0000-0000-0000A5460000}"/>
    <cellStyle name="Entrada 2 2 6 2 9 3" xfId="25533" xr:uid="{00000000-0005-0000-0000-0000A6460000}"/>
    <cellStyle name="Entrada 2 2 6 2 9 4" xfId="29165" xr:uid="{00000000-0005-0000-0000-0000A7460000}"/>
    <cellStyle name="Entrada 2 2 6 2 9 5" xfId="16632" xr:uid="{00000000-0005-0000-0000-0000A8460000}"/>
    <cellStyle name="Entrada 2 2 6 20" xfId="2663" xr:uid="{00000000-0005-0000-0000-0000A9460000}"/>
    <cellStyle name="Entrada 2 2 6 20 2" xfId="11889" xr:uid="{00000000-0005-0000-0000-0000AA460000}"/>
    <cellStyle name="Entrada 2 2 6 20 2 2" xfId="34191" xr:uid="{00000000-0005-0000-0000-0000AB460000}"/>
    <cellStyle name="Entrada 2 2 6 20 2 3" xfId="38738" xr:uid="{00000000-0005-0000-0000-0000AC460000}"/>
    <cellStyle name="Entrada 2 2 6 20 2 4" xfId="20961" xr:uid="{00000000-0005-0000-0000-0000AD460000}"/>
    <cellStyle name="Entrada 2 2 6 20 3" xfId="25534" xr:uid="{00000000-0005-0000-0000-0000AE460000}"/>
    <cellStyle name="Entrada 2 2 6 20 4" xfId="29164" xr:uid="{00000000-0005-0000-0000-0000AF460000}"/>
    <cellStyle name="Entrada 2 2 6 20 5" xfId="16633" xr:uid="{00000000-0005-0000-0000-0000B0460000}"/>
    <cellStyle name="Entrada 2 2 6 21" xfId="2664" xr:uid="{00000000-0005-0000-0000-0000B1460000}"/>
    <cellStyle name="Entrada 2 2 6 21 2" xfId="11890" xr:uid="{00000000-0005-0000-0000-0000B2460000}"/>
    <cellStyle name="Entrada 2 2 6 21 2 2" xfId="34192" xr:uid="{00000000-0005-0000-0000-0000B3460000}"/>
    <cellStyle name="Entrada 2 2 6 21 2 3" xfId="38739" xr:uid="{00000000-0005-0000-0000-0000B4460000}"/>
    <cellStyle name="Entrada 2 2 6 21 2 4" xfId="20962" xr:uid="{00000000-0005-0000-0000-0000B5460000}"/>
    <cellStyle name="Entrada 2 2 6 21 3" xfId="25535" xr:uid="{00000000-0005-0000-0000-0000B6460000}"/>
    <cellStyle name="Entrada 2 2 6 21 4" xfId="29163" xr:uid="{00000000-0005-0000-0000-0000B7460000}"/>
    <cellStyle name="Entrada 2 2 6 21 5" xfId="16634" xr:uid="{00000000-0005-0000-0000-0000B8460000}"/>
    <cellStyle name="Entrada 2 2 6 22" xfId="2665" xr:uid="{00000000-0005-0000-0000-0000B9460000}"/>
    <cellStyle name="Entrada 2 2 6 22 2" xfId="11891" xr:uid="{00000000-0005-0000-0000-0000BA460000}"/>
    <cellStyle name="Entrada 2 2 6 22 2 2" xfId="34193" xr:uid="{00000000-0005-0000-0000-0000BB460000}"/>
    <cellStyle name="Entrada 2 2 6 22 2 3" xfId="38740" xr:uid="{00000000-0005-0000-0000-0000BC460000}"/>
    <cellStyle name="Entrada 2 2 6 22 2 4" xfId="20963" xr:uid="{00000000-0005-0000-0000-0000BD460000}"/>
    <cellStyle name="Entrada 2 2 6 22 3" xfId="25536" xr:uid="{00000000-0005-0000-0000-0000BE460000}"/>
    <cellStyle name="Entrada 2 2 6 22 4" xfId="29162" xr:uid="{00000000-0005-0000-0000-0000BF460000}"/>
    <cellStyle name="Entrada 2 2 6 22 5" xfId="16635" xr:uid="{00000000-0005-0000-0000-0000C0460000}"/>
    <cellStyle name="Entrada 2 2 6 23" xfId="2666" xr:uid="{00000000-0005-0000-0000-0000C1460000}"/>
    <cellStyle name="Entrada 2 2 6 23 2" xfId="11892" xr:uid="{00000000-0005-0000-0000-0000C2460000}"/>
    <cellStyle name="Entrada 2 2 6 23 2 2" xfId="34194" xr:uid="{00000000-0005-0000-0000-0000C3460000}"/>
    <cellStyle name="Entrada 2 2 6 23 2 3" xfId="38741" xr:uid="{00000000-0005-0000-0000-0000C4460000}"/>
    <cellStyle name="Entrada 2 2 6 23 2 4" xfId="20964" xr:uid="{00000000-0005-0000-0000-0000C5460000}"/>
    <cellStyle name="Entrada 2 2 6 23 3" xfId="25537" xr:uid="{00000000-0005-0000-0000-0000C6460000}"/>
    <cellStyle name="Entrada 2 2 6 23 4" xfId="29161" xr:uid="{00000000-0005-0000-0000-0000C7460000}"/>
    <cellStyle name="Entrada 2 2 6 23 5" xfId="16636" xr:uid="{00000000-0005-0000-0000-0000C8460000}"/>
    <cellStyle name="Entrada 2 2 6 24" xfId="2667" xr:uid="{00000000-0005-0000-0000-0000C9460000}"/>
    <cellStyle name="Entrada 2 2 6 24 2" xfId="11893" xr:uid="{00000000-0005-0000-0000-0000CA460000}"/>
    <cellStyle name="Entrada 2 2 6 24 2 2" xfId="34195" xr:uid="{00000000-0005-0000-0000-0000CB460000}"/>
    <cellStyle name="Entrada 2 2 6 24 2 3" xfId="38742" xr:uid="{00000000-0005-0000-0000-0000CC460000}"/>
    <cellStyle name="Entrada 2 2 6 24 2 4" xfId="20965" xr:uid="{00000000-0005-0000-0000-0000CD460000}"/>
    <cellStyle name="Entrada 2 2 6 24 3" xfId="25538" xr:uid="{00000000-0005-0000-0000-0000CE460000}"/>
    <cellStyle name="Entrada 2 2 6 24 4" xfId="29160" xr:uid="{00000000-0005-0000-0000-0000CF460000}"/>
    <cellStyle name="Entrada 2 2 6 24 5" xfId="16637" xr:uid="{00000000-0005-0000-0000-0000D0460000}"/>
    <cellStyle name="Entrada 2 2 6 25" xfId="2668" xr:uid="{00000000-0005-0000-0000-0000D1460000}"/>
    <cellStyle name="Entrada 2 2 6 25 2" xfId="11894" xr:uid="{00000000-0005-0000-0000-0000D2460000}"/>
    <cellStyle name="Entrada 2 2 6 25 2 2" xfId="34196" xr:uid="{00000000-0005-0000-0000-0000D3460000}"/>
    <cellStyle name="Entrada 2 2 6 25 2 3" xfId="38743" xr:uid="{00000000-0005-0000-0000-0000D4460000}"/>
    <cellStyle name="Entrada 2 2 6 25 2 4" xfId="20966" xr:uid="{00000000-0005-0000-0000-0000D5460000}"/>
    <cellStyle name="Entrada 2 2 6 25 3" xfId="25539" xr:uid="{00000000-0005-0000-0000-0000D6460000}"/>
    <cellStyle name="Entrada 2 2 6 25 4" xfId="29159" xr:uid="{00000000-0005-0000-0000-0000D7460000}"/>
    <cellStyle name="Entrada 2 2 6 25 5" xfId="16638" xr:uid="{00000000-0005-0000-0000-0000D8460000}"/>
    <cellStyle name="Entrada 2 2 6 26" xfId="2669" xr:uid="{00000000-0005-0000-0000-0000D9460000}"/>
    <cellStyle name="Entrada 2 2 6 26 2" xfId="11895" xr:uid="{00000000-0005-0000-0000-0000DA460000}"/>
    <cellStyle name="Entrada 2 2 6 26 2 2" xfId="34197" xr:uid="{00000000-0005-0000-0000-0000DB460000}"/>
    <cellStyle name="Entrada 2 2 6 26 2 3" xfId="38744" xr:uid="{00000000-0005-0000-0000-0000DC460000}"/>
    <cellStyle name="Entrada 2 2 6 26 2 4" xfId="20967" xr:uid="{00000000-0005-0000-0000-0000DD460000}"/>
    <cellStyle name="Entrada 2 2 6 26 3" xfId="25540" xr:uid="{00000000-0005-0000-0000-0000DE460000}"/>
    <cellStyle name="Entrada 2 2 6 26 4" xfId="29158" xr:uid="{00000000-0005-0000-0000-0000DF460000}"/>
    <cellStyle name="Entrada 2 2 6 26 5" xfId="16639" xr:uid="{00000000-0005-0000-0000-0000E0460000}"/>
    <cellStyle name="Entrada 2 2 6 27" xfId="2670" xr:uid="{00000000-0005-0000-0000-0000E1460000}"/>
    <cellStyle name="Entrada 2 2 6 27 2" xfId="11896" xr:uid="{00000000-0005-0000-0000-0000E2460000}"/>
    <cellStyle name="Entrada 2 2 6 27 2 2" xfId="34198" xr:uid="{00000000-0005-0000-0000-0000E3460000}"/>
    <cellStyle name="Entrada 2 2 6 27 2 3" xfId="38745" xr:uid="{00000000-0005-0000-0000-0000E4460000}"/>
    <cellStyle name="Entrada 2 2 6 27 2 4" xfId="20968" xr:uid="{00000000-0005-0000-0000-0000E5460000}"/>
    <cellStyle name="Entrada 2 2 6 27 3" xfId="25541" xr:uid="{00000000-0005-0000-0000-0000E6460000}"/>
    <cellStyle name="Entrada 2 2 6 27 4" xfId="29157" xr:uid="{00000000-0005-0000-0000-0000E7460000}"/>
    <cellStyle name="Entrada 2 2 6 27 5" xfId="16640" xr:uid="{00000000-0005-0000-0000-0000E8460000}"/>
    <cellStyle name="Entrada 2 2 6 28" xfId="2671" xr:uid="{00000000-0005-0000-0000-0000E9460000}"/>
    <cellStyle name="Entrada 2 2 6 28 2" xfId="11897" xr:uid="{00000000-0005-0000-0000-0000EA460000}"/>
    <cellStyle name="Entrada 2 2 6 28 2 2" xfId="34199" xr:uid="{00000000-0005-0000-0000-0000EB460000}"/>
    <cellStyle name="Entrada 2 2 6 28 2 3" xfId="38746" xr:uid="{00000000-0005-0000-0000-0000EC460000}"/>
    <cellStyle name="Entrada 2 2 6 28 2 4" xfId="20969" xr:uid="{00000000-0005-0000-0000-0000ED460000}"/>
    <cellStyle name="Entrada 2 2 6 28 3" xfId="25542" xr:uid="{00000000-0005-0000-0000-0000EE460000}"/>
    <cellStyle name="Entrada 2 2 6 28 4" xfId="29156" xr:uid="{00000000-0005-0000-0000-0000EF460000}"/>
    <cellStyle name="Entrada 2 2 6 28 5" xfId="16641" xr:uid="{00000000-0005-0000-0000-0000F0460000}"/>
    <cellStyle name="Entrada 2 2 6 29" xfId="2614" xr:uid="{00000000-0005-0000-0000-0000F1460000}"/>
    <cellStyle name="Entrada 2 2 6 29 2" xfId="11840" xr:uid="{00000000-0005-0000-0000-0000F2460000}"/>
    <cellStyle name="Entrada 2 2 6 29 2 2" xfId="34142" xr:uid="{00000000-0005-0000-0000-0000F3460000}"/>
    <cellStyle name="Entrada 2 2 6 29 2 3" xfId="38689" xr:uid="{00000000-0005-0000-0000-0000F4460000}"/>
    <cellStyle name="Entrada 2 2 6 29 2 4" xfId="20912" xr:uid="{00000000-0005-0000-0000-0000F5460000}"/>
    <cellStyle name="Entrada 2 2 6 29 3" xfId="25485" xr:uid="{00000000-0005-0000-0000-0000F6460000}"/>
    <cellStyle name="Entrada 2 2 6 29 4" xfId="29188" xr:uid="{00000000-0005-0000-0000-0000F7460000}"/>
    <cellStyle name="Entrada 2 2 6 29 5" xfId="16584" xr:uid="{00000000-0005-0000-0000-0000F8460000}"/>
    <cellStyle name="Entrada 2 2 6 3" xfId="2672" xr:uid="{00000000-0005-0000-0000-0000F9460000}"/>
    <cellStyle name="Entrada 2 2 6 3 2" xfId="11898" xr:uid="{00000000-0005-0000-0000-0000FA460000}"/>
    <cellStyle name="Entrada 2 2 6 3 2 2" xfId="34200" xr:uid="{00000000-0005-0000-0000-0000FB460000}"/>
    <cellStyle name="Entrada 2 2 6 3 2 3" xfId="38747" xr:uid="{00000000-0005-0000-0000-0000FC460000}"/>
    <cellStyle name="Entrada 2 2 6 3 2 4" xfId="20970" xr:uid="{00000000-0005-0000-0000-0000FD460000}"/>
    <cellStyle name="Entrada 2 2 6 3 3" xfId="25543" xr:uid="{00000000-0005-0000-0000-0000FE460000}"/>
    <cellStyle name="Entrada 2 2 6 3 4" xfId="29155" xr:uid="{00000000-0005-0000-0000-0000FF460000}"/>
    <cellStyle name="Entrada 2 2 6 3 5" xfId="16642" xr:uid="{00000000-0005-0000-0000-000000470000}"/>
    <cellStyle name="Entrada 2 2 6 30" xfId="9543" xr:uid="{00000000-0005-0000-0000-000001470000}"/>
    <cellStyle name="Entrada 2 2 6 30 2" xfId="13844" xr:uid="{00000000-0005-0000-0000-000002470000}"/>
    <cellStyle name="Entrada 2 2 6 30 2 2" xfId="36146" xr:uid="{00000000-0005-0000-0000-000003470000}"/>
    <cellStyle name="Entrada 2 2 6 30 2 3" xfId="40693" xr:uid="{00000000-0005-0000-0000-000004470000}"/>
    <cellStyle name="Entrada 2 2 6 30 2 4" xfId="22916" xr:uid="{00000000-0005-0000-0000-000005470000}"/>
    <cellStyle name="Entrada 2 2 6 30 3" xfId="31845" xr:uid="{00000000-0005-0000-0000-000006470000}"/>
    <cellStyle name="Entrada 2 2 6 30 4" xfId="36392" xr:uid="{00000000-0005-0000-0000-000007470000}"/>
    <cellStyle name="Entrada 2 2 6 30 5" xfId="18615" xr:uid="{00000000-0005-0000-0000-000008470000}"/>
    <cellStyle name="Entrada 2 2 6 31" xfId="23097" xr:uid="{00000000-0005-0000-0000-000009470000}"/>
    <cellStyle name="Entrada 2 2 6 32" xfId="31579" xr:uid="{00000000-0005-0000-0000-00000A470000}"/>
    <cellStyle name="Entrada 2 2 6 33" xfId="14196" xr:uid="{00000000-0005-0000-0000-00000B470000}"/>
    <cellStyle name="Entrada 2 2 6 4" xfId="2673" xr:uid="{00000000-0005-0000-0000-00000C470000}"/>
    <cellStyle name="Entrada 2 2 6 4 2" xfId="11899" xr:uid="{00000000-0005-0000-0000-00000D470000}"/>
    <cellStyle name="Entrada 2 2 6 4 2 2" xfId="34201" xr:uid="{00000000-0005-0000-0000-00000E470000}"/>
    <cellStyle name="Entrada 2 2 6 4 2 3" xfId="38748" xr:uid="{00000000-0005-0000-0000-00000F470000}"/>
    <cellStyle name="Entrada 2 2 6 4 2 4" xfId="20971" xr:uid="{00000000-0005-0000-0000-000010470000}"/>
    <cellStyle name="Entrada 2 2 6 4 3" xfId="25544" xr:uid="{00000000-0005-0000-0000-000011470000}"/>
    <cellStyle name="Entrada 2 2 6 4 4" xfId="29154" xr:uid="{00000000-0005-0000-0000-000012470000}"/>
    <cellStyle name="Entrada 2 2 6 4 5" xfId="16643" xr:uid="{00000000-0005-0000-0000-000013470000}"/>
    <cellStyle name="Entrada 2 2 6 5" xfId="2674" xr:uid="{00000000-0005-0000-0000-000014470000}"/>
    <cellStyle name="Entrada 2 2 6 5 2" xfId="11900" xr:uid="{00000000-0005-0000-0000-000015470000}"/>
    <cellStyle name="Entrada 2 2 6 5 2 2" xfId="34202" xr:uid="{00000000-0005-0000-0000-000016470000}"/>
    <cellStyle name="Entrada 2 2 6 5 2 3" xfId="38749" xr:uid="{00000000-0005-0000-0000-000017470000}"/>
    <cellStyle name="Entrada 2 2 6 5 2 4" xfId="20972" xr:uid="{00000000-0005-0000-0000-000018470000}"/>
    <cellStyle name="Entrada 2 2 6 5 3" xfId="25545" xr:uid="{00000000-0005-0000-0000-000019470000}"/>
    <cellStyle name="Entrada 2 2 6 5 4" xfId="29153" xr:uid="{00000000-0005-0000-0000-00001A470000}"/>
    <cellStyle name="Entrada 2 2 6 5 5" xfId="16644" xr:uid="{00000000-0005-0000-0000-00001B470000}"/>
    <cellStyle name="Entrada 2 2 6 6" xfId="2675" xr:uid="{00000000-0005-0000-0000-00001C470000}"/>
    <cellStyle name="Entrada 2 2 6 6 2" xfId="11901" xr:uid="{00000000-0005-0000-0000-00001D470000}"/>
    <cellStyle name="Entrada 2 2 6 6 2 2" xfId="34203" xr:uid="{00000000-0005-0000-0000-00001E470000}"/>
    <cellStyle name="Entrada 2 2 6 6 2 3" xfId="38750" xr:uid="{00000000-0005-0000-0000-00001F470000}"/>
    <cellStyle name="Entrada 2 2 6 6 2 4" xfId="20973" xr:uid="{00000000-0005-0000-0000-000020470000}"/>
    <cellStyle name="Entrada 2 2 6 6 3" xfId="25546" xr:uid="{00000000-0005-0000-0000-000021470000}"/>
    <cellStyle name="Entrada 2 2 6 6 4" xfId="29152" xr:uid="{00000000-0005-0000-0000-000022470000}"/>
    <cellStyle name="Entrada 2 2 6 6 5" xfId="16645" xr:uid="{00000000-0005-0000-0000-000023470000}"/>
    <cellStyle name="Entrada 2 2 6 7" xfId="2676" xr:uid="{00000000-0005-0000-0000-000024470000}"/>
    <cellStyle name="Entrada 2 2 6 7 2" xfId="11902" xr:uid="{00000000-0005-0000-0000-000025470000}"/>
    <cellStyle name="Entrada 2 2 6 7 2 2" xfId="34204" xr:uid="{00000000-0005-0000-0000-000026470000}"/>
    <cellStyle name="Entrada 2 2 6 7 2 3" xfId="38751" xr:uid="{00000000-0005-0000-0000-000027470000}"/>
    <cellStyle name="Entrada 2 2 6 7 2 4" xfId="20974" xr:uid="{00000000-0005-0000-0000-000028470000}"/>
    <cellStyle name="Entrada 2 2 6 7 3" xfId="25547" xr:uid="{00000000-0005-0000-0000-000029470000}"/>
    <cellStyle name="Entrada 2 2 6 7 4" xfId="29151" xr:uid="{00000000-0005-0000-0000-00002A470000}"/>
    <cellStyle name="Entrada 2 2 6 7 5" xfId="16646" xr:uid="{00000000-0005-0000-0000-00002B470000}"/>
    <cellStyle name="Entrada 2 2 6 8" xfId="2677" xr:uid="{00000000-0005-0000-0000-00002C470000}"/>
    <cellStyle name="Entrada 2 2 6 8 2" xfId="11903" xr:uid="{00000000-0005-0000-0000-00002D470000}"/>
    <cellStyle name="Entrada 2 2 6 8 2 2" xfId="34205" xr:uid="{00000000-0005-0000-0000-00002E470000}"/>
    <cellStyle name="Entrada 2 2 6 8 2 3" xfId="38752" xr:uid="{00000000-0005-0000-0000-00002F470000}"/>
    <cellStyle name="Entrada 2 2 6 8 2 4" xfId="20975" xr:uid="{00000000-0005-0000-0000-000030470000}"/>
    <cellStyle name="Entrada 2 2 6 8 3" xfId="25548" xr:uid="{00000000-0005-0000-0000-000031470000}"/>
    <cellStyle name="Entrada 2 2 6 8 4" xfId="29150" xr:uid="{00000000-0005-0000-0000-000032470000}"/>
    <cellStyle name="Entrada 2 2 6 8 5" xfId="16647" xr:uid="{00000000-0005-0000-0000-000033470000}"/>
    <cellStyle name="Entrada 2 2 6 9" xfId="2678" xr:uid="{00000000-0005-0000-0000-000034470000}"/>
    <cellStyle name="Entrada 2 2 6 9 2" xfId="11904" xr:uid="{00000000-0005-0000-0000-000035470000}"/>
    <cellStyle name="Entrada 2 2 6 9 2 2" xfId="34206" xr:uid="{00000000-0005-0000-0000-000036470000}"/>
    <cellStyle name="Entrada 2 2 6 9 2 3" xfId="38753" xr:uid="{00000000-0005-0000-0000-000037470000}"/>
    <cellStyle name="Entrada 2 2 6 9 2 4" xfId="20976" xr:uid="{00000000-0005-0000-0000-000038470000}"/>
    <cellStyle name="Entrada 2 2 6 9 3" xfId="25549" xr:uid="{00000000-0005-0000-0000-000039470000}"/>
    <cellStyle name="Entrada 2 2 6 9 4" xfId="29149" xr:uid="{00000000-0005-0000-0000-00003A470000}"/>
    <cellStyle name="Entrada 2 2 6 9 5" xfId="16648" xr:uid="{00000000-0005-0000-0000-00003B470000}"/>
    <cellStyle name="Entrada 2 2 7" xfId="267" xr:uid="{00000000-0005-0000-0000-00003C470000}"/>
    <cellStyle name="Entrada 2 2 7 10" xfId="2680" xr:uid="{00000000-0005-0000-0000-00003D470000}"/>
    <cellStyle name="Entrada 2 2 7 10 2" xfId="11906" xr:uid="{00000000-0005-0000-0000-00003E470000}"/>
    <cellStyle name="Entrada 2 2 7 10 2 2" xfId="34208" xr:uid="{00000000-0005-0000-0000-00003F470000}"/>
    <cellStyle name="Entrada 2 2 7 10 2 3" xfId="38755" xr:uid="{00000000-0005-0000-0000-000040470000}"/>
    <cellStyle name="Entrada 2 2 7 10 2 4" xfId="20978" xr:uid="{00000000-0005-0000-0000-000041470000}"/>
    <cellStyle name="Entrada 2 2 7 10 3" xfId="25551" xr:uid="{00000000-0005-0000-0000-000042470000}"/>
    <cellStyle name="Entrada 2 2 7 10 4" xfId="29147" xr:uid="{00000000-0005-0000-0000-000043470000}"/>
    <cellStyle name="Entrada 2 2 7 10 5" xfId="16650" xr:uid="{00000000-0005-0000-0000-000044470000}"/>
    <cellStyle name="Entrada 2 2 7 11" xfId="2681" xr:uid="{00000000-0005-0000-0000-000045470000}"/>
    <cellStyle name="Entrada 2 2 7 11 2" xfId="11907" xr:uid="{00000000-0005-0000-0000-000046470000}"/>
    <cellStyle name="Entrada 2 2 7 11 2 2" xfId="34209" xr:uid="{00000000-0005-0000-0000-000047470000}"/>
    <cellStyle name="Entrada 2 2 7 11 2 3" xfId="38756" xr:uid="{00000000-0005-0000-0000-000048470000}"/>
    <cellStyle name="Entrada 2 2 7 11 2 4" xfId="20979" xr:uid="{00000000-0005-0000-0000-000049470000}"/>
    <cellStyle name="Entrada 2 2 7 11 3" xfId="25552" xr:uid="{00000000-0005-0000-0000-00004A470000}"/>
    <cellStyle name="Entrada 2 2 7 11 4" xfId="29146" xr:uid="{00000000-0005-0000-0000-00004B470000}"/>
    <cellStyle name="Entrada 2 2 7 11 5" xfId="16651" xr:uid="{00000000-0005-0000-0000-00004C470000}"/>
    <cellStyle name="Entrada 2 2 7 12" xfId="2682" xr:uid="{00000000-0005-0000-0000-00004D470000}"/>
    <cellStyle name="Entrada 2 2 7 12 2" xfId="11908" xr:uid="{00000000-0005-0000-0000-00004E470000}"/>
    <cellStyle name="Entrada 2 2 7 12 2 2" xfId="34210" xr:uid="{00000000-0005-0000-0000-00004F470000}"/>
    <cellStyle name="Entrada 2 2 7 12 2 3" xfId="38757" xr:uid="{00000000-0005-0000-0000-000050470000}"/>
    <cellStyle name="Entrada 2 2 7 12 2 4" xfId="20980" xr:uid="{00000000-0005-0000-0000-000051470000}"/>
    <cellStyle name="Entrada 2 2 7 12 3" xfId="25553" xr:uid="{00000000-0005-0000-0000-000052470000}"/>
    <cellStyle name="Entrada 2 2 7 12 4" xfId="29145" xr:uid="{00000000-0005-0000-0000-000053470000}"/>
    <cellStyle name="Entrada 2 2 7 12 5" xfId="16652" xr:uid="{00000000-0005-0000-0000-000054470000}"/>
    <cellStyle name="Entrada 2 2 7 13" xfId="2683" xr:uid="{00000000-0005-0000-0000-000055470000}"/>
    <cellStyle name="Entrada 2 2 7 13 2" xfId="11909" xr:uid="{00000000-0005-0000-0000-000056470000}"/>
    <cellStyle name="Entrada 2 2 7 13 2 2" xfId="34211" xr:uid="{00000000-0005-0000-0000-000057470000}"/>
    <cellStyle name="Entrada 2 2 7 13 2 3" xfId="38758" xr:uid="{00000000-0005-0000-0000-000058470000}"/>
    <cellStyle name="Entrada 2 2 7 13 2 4" xfId="20981" xr:uid="{00000000-0005-0000-0000-000059470000}"/>
    <cellStyle name="Entrada 2 2 7 13 3" xfId="25554" xr:uid="{00000000-0005-0000-0000-00005A470000}"/>
    <cellStyle name="Entrada 2 2 7 13 4" xfId="29144" xr:uid="{00000000-0005-0000-0000-00005B470000}"/>
    <cellStyle name="Entrada 2 2 7 13 5" xfId="16653" xr:uid="{00000000-0005-0000-0000-00005C470000}"/>
    <cellStyle name="Entrada 2 2 7 14" xfId="2684" xr:uid="{00000000-0005-0000-0000-00005D470000}"/>
    <cellStyle name="Entrada 2 2 7 14 2" xfId="11910" xr:uid="{00000000-0005-0000-0000-00005E470000}"/>
    <cellStyle name="Entrada 2 2 7 14 2 2" xfId="34212" xr:uid="{00000000-0005-0000-0000-00005F470000}"/>
    <cellStyle name="Entrada 2 2 7 14 2 3" xfId="38759" xr:uid="{00000000-0005-0000-0000-000060470000}"/>
    <cellStyle name="Entrada 2 2 7 14 2 4" xfId="20982" xr:uid="{00000000-0005-0000-0000-000061470000}"/>
    <cellStyle name="Entrada 2 2 7 14 3" xfId="25555" xr:uid="{00000000-0005-0000-0000-000062470000}"/>
    <cellStyle name="Entrada 2 2 7 14 4" xfId="29134" xr:uid="{00000000-0005-0000-0000-000063470000}"/>
    <cellStyle name="Entrada 2 2 7 14 5" xfId="16654" xr:uid="{00000000-0005-0000-0000-000064470000}"/>
    <cellStyle name="Entrada 2 2 7 15" xfId="2685" xr:uid="{00000000-0005-0000-0000-000065470000}"/>
    <cellStyle name="Entrada 2 2 7 15 2" xfId="11911" xr:uid="{00000000-0005-0000-0000-000066470000}"/>
    <cellStyle name="Entrada 2 2 7 15 2 2" xfId="34213" xr:uid="{00000000-0005-0000-0000-000067470000}"/>
    <cellStyle name="Entrada 2 2 7 15 2 3" xfId="38760" xr:uid="{00000000-0005-0000-0000-000068470000}"/>
    <cellStyle name="Entrada 2 2 7 15 2 4" xfId="20983" xr:uid="{00000000-0005-0000-0000-000069470000}"/>
    <cellStyle name="Entrada 2 2 7 15 3" xfId="25556" xr:uid="{00000000-0005-0000-0000-00006A470000}"/>
    <cellStyle name="Entrada 2 2 7 15 4" xfId="29142" xr:uid="{00000000-0005-0000-0000-00006B470000}"/>
    <cellStyle name="Entrada 2 2 7 15 5" xfId="16655" xr:uid="{00000000-0005-0000-0000-00006C470000}"/>
    <cellStyle name="Entrada 2 2 7 16" xfId="2686" xr:uid="{00000000-0005-0000-0000-00006D470000}"/>
    <cellStyle name="Entrada 2 2 7 16 2" xfId="11912" xr:uid="{00000000-0005-0000-0000-00006E470000}"/>
    <cellStyle name="Entrada 2 2 7 16 2 2" xfId="34214" xr:uid="{00000000-0005-0000-0000-00006F470000}"/>
    <cellStyle name="Entrada 2 2 7 16 2 3" xfId="38761" xr:uid="{00000000-0005-0000-0000-000070470000}"/>
    <cellStyle name="Entrada 2 2 7 16 2 4" xfId="20984" xr:uid="{00000000-0005-0000-0000-000071470000}"/>
    <cellStyle name="Entrada 2 2 7 16 3" xfId="25557" xr:uid="{00000000-0005-0000-0000-000072470000}"/>
    <cellStyle name="Entrada 2 2 7 16 4" xfId="29141" xr:uid="{00000000-0005-0000-0000-000073470000}"/>
    <cellStyle name="Entrada 2 2 7 16 5" xfId="16656" xr:uid="{00000000-0005-0000-0000-000074470000}"/>
    <cellStyle name="Entrada 2 2 7 17" xfId="2687" xr:uid="{00000000-0005-0000-0000-000075470000}"/>
    <cellStyle name="Entrada 2 2 7 17 2" xfId="11913" xr:uid="{00000000-0005-0000-0000-000076470000}"/>
    <cellStyle name="Entrada 2 2 7 17 2 2" xfId="34215" xr:uid="{00000000-0005-0000-0000-000077470000}"/>
    <cellStyle name="Entrada 2 2 7 17 2 3" xfId="38762" xr:uid="{00000000-0005-0000-0000-000078470000}"/>
    <cellStyle name="Entrada 2 2 7 17 2 4" xfId="20985" xr:uid="{00000000-0005-0000-0000-000079470000}"/>
    <cellStyle name="Entrada 2 2 7 17 3" xfId="25558" xr:uid="{00000000-0005-0000-0000-00007A470000}"/>
    <cellStyle name="Entrada 2 2 7 17 4" xfId="29140" xr:uid="{00000000-0005-0000-0000-00007B470000}"/>
    <cellStyle name="Entrada 2 2 7 17 5" xfId="16657" xr:uid="{00000000-0005-0000-0000-00007C470000}"/>
    <cellStyle name="Entrada 2 2 7 18" xfId="2688" xr:uid="{00000000-0005-0000-0000-00007D470000}"/>
    <cellStyle name="Entrada 2 2 7 18 2" xfId="11914" xr:uid="{00000000-0005-0000-0000-00007E470000}"/>
    <cellStyle name="Entrada 2 2 7 18 2 2" xfId="34216" xr:uid="{00000000-0005-0000-0000-00007F470000}"/>
    <cellStyle name="Entrada 2 2 7 18 2 3" xfId="38763" xr:uid="{00000000-0005-0000-0000-000080470000}"/>
    <cellStyle name="Entrada 2 2 7 18 2 4" xfId="20986" xr:uid="{00000000-0005-0000-0000-000081470000}"/>
    <cellStyle name="Entrada 2 2 7 18 3" xfId="25559" xr:uid="{00000000-0005-0000-0000-000082470000}"/>
    <cellStyle name="Entrada 2 2 7 18 4" xfId="29139" xr:uid="{00000000-0005-0000-0000-000083470000}"/>
    <cellStyle name="Entrada 2 2 7 18 5" xfId="16658" xr:uid="{00000000-0005-0000-0000-000084470000}"/>
    <cellStyle name="Entrada 2 2 7 19" xfId="2689" xr:uid="{00000000-0005-0000-0000-000085470000}"/>
    <cellStyle name="Entrada 2 2 7 19 2" xfId="11915" xr:uid="{00000000-0005-0000-0000-000086470000}"/>
    <cellStyle name="Entrada 2 2 7 19 2 2" xfId="34217" xr:uid="{00000000-0005-0000-0000-000087470000}"/>
    <cellStyle name="Entrada 2 2 7 19 2 3" xfId="38764" xr:uid="{00000000-0005-0000-0000-000088470000}"/>
    <cellStyle name="Entrada 2 2 7 19 2 4" xfId="20987" xr:uid="{00000000-0005-0000-0000-000089470000}"/>
    <cellStyle name="Entrada 2 2 7 19 3" xfId="25560" xr:uid="{00000000-0005-0000-0000-00008A470000}"/>
    <cellStyle name="Entrada 2 2 7 19 4" xfId="29138" xr:uid="{00000000-0005-0000-0000-00008B470000}"/>
    <cellStyle name="Entrada 2 2 7 19 5" xfId="16659" xr:uid="{00000000-0005-0000-0000-00008C470000}"/>
    <cellStyle name="Entrada 2 2 7 2" xfId="162" xr:uid="{00000000-0005-0000-0000-00008D470000}"/>
    <cellStyle name="Entrada 2 2 7 2 10" xfId="2691" xr:uid="{00000000-0005-0000-0000-00008E470000}"/>
    <cellStyle name="Entrada 2 2 7 2 10 2" xfId="11917" xr:uid="{00000000-0005-0000-0000-00008F470000}"/>
    <cellStyle name="Entrada 2 2 7 2 10 2 2" xfId="34219" xr:uid="{00000000-0005-0000-0000-000090470000}"/>
    <cellStyle name="Entrada 2 2 7 2 10 2 3" xfId="38766" xr:uid="{00000000-0005-0000-0000-000091470000}"/>
    <cellStyle name="Entrada 2 2 7 2 10 2 4" xfId="20989" xr:uid="{00000000-0005-0000-0000-000092470000}"/>
    <cellStyle name="Entrada 2 2 7 2 10 3" xfId="25562" xr:uid="{00000000-0005-0000-0000-000093470000}"/>
    <cellStyle name="Entrada 2 2 7 2 10 4" xfId="29136" xr:uid="{00000000-0005-0000-0000-000094470000}"/>
    <cellStyle name="Entrada 2 2 7 2 10 5" xfId="16661" xr:uid="{00000000-0005-0000-0000-000095470000}"/>
    <cellStyle name="Entrada 2 2 7 2 11" xfId="2692" xr:uid="{00000000-0005-0000-0000-000096470000}"/>
    <cellStyle name="Entrada 2 2 7 2 11 2" xfId="11918" xr:uid="{00000000-0005-0000-0000-000097470000}"/>
    <cellStyle name="Entrada 2 2 7 2 11 2 2" xfId="34220" xr:uid="{00000000-0005-0000-0000-000098470000}"/>
    <cellStyle name="Entrada 2 2 7 2 11 2 3" xfId="38767" xr:uid="{00000000-0005-0000-0000-000099470000}"/>
    <cellStyle name="Entrada 2 2 7 2 11 2 4" xfId="20990" xr:uid="{00000000-0005-0000-0000-00009A470000}"/>
    <cellStyle name="Entrada 2 2 7 2 11 3" xfId="25563" xr:uid="{00000000-0005-0000-0000-00009B470000}"/>
    <cellStyle name="Entrada 2 2 7 2 11 4" xfId="29135" xr:uid="{00000000-0005-0000-0000-00009C470000}"/>
    <cellStyle name="Entrada 2 2 7 2 11 5" xfId="16662" xr:uid="{00000000-0005-0000-0000-00009D470000}"/>
    <cellStyle name="Entrada 2 2 7 2 12" xfId="2693" xr:uid="{00000000-0005-0000-0000-00009E470000}"/>
    <cellStyle name="Entrada 2 2 7 2 12 2" xfId="11919" xr:uid="{00000000-0005-0000-0000-00009F470000}"/>
    <cellStyle name="Entrada 2 2 7 2 12 2 2" xfId="34221" xr:uid="{00000000-0005-0000-0000-0000A0470000}"/>
    <cellStyle name="Entrada 2 2 7 2 12 2 3" xfId="38768" xr:uid="{00000000-0005-0000-0000-0000A1470000}"/>
    <cellStyle name="Entrada 2 2 7 2 12 2 4" xfId="20991" xr:uid="{00000000-0005-0000-0000-0000A2470000}"/>
    <cellStyle name="Entrada 2 2 7 2 12 3" xfId="25564" xr:uid="{00000000-0005-0000-0000-0000A3470000}"/>
    <cellStyle name="Entrada 2 2 7 2 12 4" xfId="29133" xr:uid="{00000000-0005-0000-0000-0000A4470000}"/>
    <cellStyle name="Entrada 2 2 7 2 12 5" xfId="16663" xr:uid="{00000000-0005-0000-0000-0000A5470000}"/>
    <cellStyle name="Entrada 2 2 7 2 13" xfId="2694" xr:uid="{00000000-0005-0000-0000-0000A6470000}"/>
    <cellStyle name="Entrada 2 2 7 2 13 2" xfId="11920" xr:uid="{00000000-0005-0000-0000-0000A7470000}"/>
    <cellStyle name="Entrada 2 2 7 2 13 2 2" xfId="34222" xr:uid="{00000000-0005-0000-0000-0000A8470000}"/>
    <cellStyle name="Entrada 2 2 7 2 13 2 3" xfId="38769" xr:uid="{00000000-0005-0000-0000-0000A9470000}"/>
    <cellStyle name="Entrada 2 2 7 2 13 2 4" xfId="20992" xr:uid="{00000000-0005-0000-0000-0000AA470000}"/>
    <cellStyle name="Entrada 2 2 7 2 13 3" xfId="25565" xr:uid="{00000000-0005-0000-0000-0000AB470000}"/>
    <cellStyle name="Entrada 2 2 7 2 13 4" xfId="29132" xr:uid="{00000000-0005-0000-0000-0000AC470000}"/>
    <cellStyle name="Entrada 2 2 7 2 13 5" xfId="16664" xr:uid="{00000000-0005-0000-0000-0000AD470000}"/>
    <cellStyle name="Entrada 2 2 7 2 14" xfId="2695" xr:uid="{00000000-0005-0000-0000-0000AE470000}"/>
    <cellStyle name="Entrada 2 2 7 2 14 2" xfId="11921" xr:uid="{00000000-0005-0000-0000-0000AF470000}"/>
    <cellStyle name="Entrada 2 2 7 2 14 2 2" xfId="34223" xr:uid="{00000000-0005-0000-0000-0000B0470000}"/>
    <cellStyle name="Entrada 2 2 7 2 14 2 3" xfId="38770" xr:uid="{00000000-0005-0000-0000-0000B1470000}"/>
    <cellStyle name="Entrada 2 2 7 2 14 2 4" xfId="20993" xr:uid="{00000000-0005-0000-0000-0000B2470000}"/>
    <cellStyle name="Entrada 2 2 7 2 14 3" xfId="25566" xr:uid="{00000000-0005-0000-0000-0000B3470000}"/>
    <cellStyle name="Entrada 2 2 7 2 14 4" xfId="29131" xr:uid="{00000000-0005-0000-0000-0000B4470000}"/>
    <cellStyle name="Entrada 2 2 7 2 14 5" xfId="16665" xr:uid="{00000000-0005-0000-0000-0000B5470000}"/>
    <cellStyle name="Entrada 2 2 7 2 15" xfId="2696" xr:uid="{00000000-0005-0000-0000-0000B6470000}"/>
    <cellStyle name="Entrada 2 2 7 2 15 2" xfId="11922" xr:uid="{00000000-0005-0000-0000-0000B7470000}"/>
    <cellStyle name="Entrada 2 2 7 2 15 2 2" xfId="34224" xr:uid="{00000000-0005-0000-0000-0000B8470000}"/>
    <cellStyle name="Entrada 2 2 7 2 15 2 3" xfId="38771" xr:uid="{00000000-0005-0000-0000-0000B9470000}"/>
    <cellStyle name="Entrada 2 2 7 2 15 2 4" xfId="20994" xr:uid="{00000000-0005-0000-0000-0000BA470000}"/>
    <cellStyle name="Entrada 2 2 7 2 15 3" xfId="25567" xr:uid="{00000000-0005-0000-0000-0000BB470000}"/>
    <cellStyle name="Entrada 2 2 7 2 15 4" xfId="29130" xr:uid="{00000000-0005-0000-0000-0000BC470000}"/>
    <cellStyle name="Entrada 2 2 7 2 15 5" xfId="16666" xr:uid="{00000000-0005-0000-0000-0000BD470000}"/>
    <cellStyle name="Entrada 2 2 7 2 16" xfId="2697" xr:uid="{00000000-0005-0000-0000-0000BE470000}"/>
    <cellStyle name="Entrada 2 2 7 2 16 2" xfId="11923" xr:uid="{00000000-0005-0000-0000-0000BF470000}"/>
    <cellStyle name="Entrada 2 2 7 2 16 2 2" xfId="34225" xr:uid="{00000000-0005-0000-0000-0000C0470000}"/>
    <cellStyle name="Entrada 2 2 7 2 16 2 3" xfId="38772" xr:uid="{00000000-0005-0000-0000-0000C1470000}"/>
    <cellStyle name="Entrada 2 2 7 2 16 2 4" xfId="20995" xr:uid="{00000000-0005-0000-0000-0000C2470000}"/>
    <cellStyle name="Entrada 2 2 7 2 16 3" xfId="25568" xr:uid="{00000000-0005-0000-0000-0000C3470000}"/>
    <cellStyle name="Entrada 2 2 7 2 16 4" xfId="29129" xr:uid="{00000000-0005-0000-0000-0000C4470000}"/>
    <cellStyle name="Entrada 2 2 7 2 16 5" xfId="16667" xr:uid="{00000000-0005-0000-0000-0000C5470000}"/>
    <cellStyle name="Entrada 2 2 7 2 17" xfId="2698" xr:uid="{00000000-0005-0000-0000-0000C6470000}"/>
    <cellStyle name="Entrada 2 2 7 2 17 2" xfId="11924" xr:uid="{00000000-0005-0000-0000-0000C7470000}"/>
    <cellStyle name="Entrada 2 2 7 2 17 2 2" xfId="34226" xr:uid="{00000000-0005-0000-0000-0000C8470000}"/>
    <cellStyle name="Entrada 2 2 7 2 17 2 3" xfId="38773" xr:uid="{00000000-0005-0000-0000-0000C9470000}"/>
    <cellStyle name="Entrada 2 2 7 2 17 2 4" xfId="20996" xr:uid="{00000000-0005-0000-0000-0000CA470000}"/>
    <cellStyle name="Entrada 2 2 7 2 17 3" xfId="25569" xr:uid="{00000000-0005-0000-0000-0000CB470000}"/>
    <cellStyle name="Entrada 2 2 7 2 17 4" xfId="29128" xr:uid="{00000000-0005-0000-0000-0000CC470000}"/>
    <cellStyle name="Entrada 2 2 7 2 17 5" xfId="16668" xr:uid="{00000000-0005-0000-0000-0000CD470000}"/>
    <cellStyle name="Entrada 2 2 7 2 18" xfId="2699" xr:uid="{00000000-0005-0000-0000-0000CE470000}"/>
    <cellStyle name="Entrada 2 2 7 2 18 2" xfId="11925" xr:uid="{00000000-0005-0000-0000-0000CF470000}"/>
    <cellStyle name="Entrada 2 2 7 2 18 2 2" xfId="34227" xr:uid="{00000000-0005-0000-0000-0000D0470000}"/>
    <cellStyle name="Entrada 2 2 7 2 18 2 3" xfId="38774" xr:uid="{00000000-0005-0000-0000-0000D1470000}"/>
    <cellStyle name="Entrada 2 2 7 2 18 2 4" xfId="20997" xr:uid="{00000000-0005-0000-0000-0000D2470000}"/>
    <cellStyle name="Entrada 2 2 7 2 18 3" xfId="25570" xr:uid="{00000000-0005-0000-0000-0000D3470000}"/>
    <cellStyle name="Entrada 2 2 7 2 18 4" xfId="29127" xr:uid="{00000000-0005-0000-0000-0000D4470000}"/>
    <cellStyle name="Entrada 2 2 7 2 18 5" xfId="16669" xr:uid="{00000000-0005-0000-0000-0000D5470000}"/>
    <cellStyle name="Entrada 2 2 7 2 19" xfId="2700" xr:uid="{00000000-0005-0000-0000-0000D6470000}"/>
    <cellStyle name="Entrada 2 2 7 2 19 2" xfId="11926" xr:uid="{00000000-0005-0000-0000-0000D7470000}"/>
    <cellStyle name="Entrada 2 2 7 2 19 2 2" xfId="34228" xr:uid="{00000000-0005-0000-0000-0000D8470000}"/>
    <cellStyle name="Entrada 2 2 7 2 19 2 3" xfId="38775" xr:uid="{00000000-0005-0000-0000-0000D9470000}"/>
    <cellStyle name="Entrada 2 2 7 2 19 2 4" xfId="20998" xr:uid="{00000000-0005-0000-0000-0000DA470000}"/>
    <cellStyle name="Entrada 2 2 7 2 19 3" xfId="25571" xr:uid="{00000000-0005-0000-0000-0000DB470000}"/>
    <cellStyle name="Entrada 2 2 7 2 19 4" xfId="29126" xr:uid="{00000000-0005-0000-0000-0000DC470000}"/>
    <cellStyle name="Entrada 2 2 7 2 19 5" xfId="16670" xr:uid="{00000000-0005-0000-0000-0000DD470000}"/>
    <cellStyle name="Entrada 2 2 7 2 2" xfId="2701" xr:uid="{00000000-0005-0000-0000-0000DE470000}"/>
    <cellStyle name="Entrada 2 2 7 2 2 2" xfId="11927" xr:uid="{00000000-0005-0000-0000-0000DF470000}"/>
    <cellStyle name="Entrada 2 2 7 2 2 2 2" xfId="34229" xr:uid="{00000000-0005-0000-0000-0000E0470000}"/>
    <cellStyle name="Entrada 2 2 7 2 2 2 3" xfId="38776" xr:uid="{00000000-0005-0000-0000-0000E1470000}"/>
    <cellStyle name="Entrada 2 2 7 2 2 2 4" xfId="20999" xr:uid="{00000000-0005-0000-0000-0000E2470000}"/>
    <cellStyle name="Entrada 2 2 7 2 2 3" xfId="25572" xr:uid="{00000000-0005-0000-0000-0000E3470000}"/>
    <cellStyle name="Entrada 2 2 7 2 2 4" xfId="29125" xr:uid="{00000000-0005-0000-0000-0000E4470000}"/>
    <cellStyle name="Entrada 2 2 7 2 2 5" xfId="16671" xr:uid="{00000000-0005-0000-0000-0000E5470000}"/>
    <cellStyle name="Entrada 2 2 7 2 20" xfId="2702" xr:uid="{00000000-0005-0000-0000-0000E6470000}"/>
    <cellStyle name="Entrada 2 2 7 2 20 2" xfId="11928" xr:uid="{00000000-0005-0000-0000-0000E7470000}"/>
    <cellStyle name="Entrada 2 2 7 2 20 2 2" xfId="34230" xr:uid="{00000000-0005-0000-0000-0000E8470000}"/>
    <cellStyle name="Entrada 2 2 7 2 20 2 3" xfId="38777" xr:uid="{00000000-0005-0000-0000-0000E9470000}"/>
    <cellStyle name="Entrada 2 2 7 2 20 2 4" xfId="21000" xr:uid="{00000000-0005-0000-0000-0000EA470000}"/>
    <cellStyle name="Entrada 2 2 7 2 20 3" xfId="25573" xr:uid="{00000000-0005-0000-0000-0000EB470000}"/>
    <cellStyle name="Entrada 2 2 7 2 20 4" xfId="29124" xr:uid="{00000000-0005-0000-0000-0000EC470000}"/>
    <cellStyle name="Entrada 2 2 7 2 20 5" xfId="16672" xr:uid="{00000000-0005-0000-0000-0000ED470000}"/>
    <cellStyle name="Entrada 2 2 7 2 21" xfId="2703" xr:uid="{00000000-0005-0000-0000-0000EE470000}"/>
    <cellStyle name="Entrada 2 2 7 2 21 2" xfId="11929" xr:uid="{00000000-0005-0000-0000-0000EF470000}"/>
    <cellStyle name="Entrada 2 2 7 2 21 2 2" xfId="34231" xr:uid="{00000000-0005-0000-0000-0000F0470000}"/>
    <cellStyle name="Entrada 2 2 7 2 21 2 3" xfId="38778" xr:uid="{00000000-0005-0000-0000-0000F1470000}"/>
    <cellStyle name="Entrada 2 2 7 2 21 2 4" xfId="21001" xr:uid="{00000000-0005-0000-0000-0000F2470000}"/>
    <cellStyle name="Entrada 2 2 7 2 21 3" xfId="25574" xr:uid="{00000000-0005-0000-0000-0000F3470000}"/>
    <cellStyle name="Entrada 2 2 7 2 21 4" xfId="29123" xr:uid="{00000000-0005-0000-0000-0000F4470000}"/>
    <cellStyle name="Entrada 2 2 7 2 21 5" xfId="16673" xr:uid="{00000000-0005-0000-0000-0000F5470000}"/>
    <cellStyle name="Entrada 2 2 7 2 22" xfId="2704" xr:uid="{00000000-0005-0000-0000-0000F6470000}"/>
    <cellStyle name="Entrada 2 2 7 2 22 2" xfId="11930" xr:uid="{00000000-0005-0000-0000-0000F7470000}"/>
    <cellStyle name="Entrada 2 2 7 2 22 2 2" xfId="34232" xr:uid="{00000000-0005-0000-0000-0000F8470000}"/>
    <cellStyle name="Entrada 2 2 7 2 22 2 3" xfId="38779" xr:uid="{00000000-0005-0000-0000-0000F9470000}"/>
    <cellStyle name="Entrada 2 2 7 2 22 2 4" xfId="21002" xr:uid="{00000000-0005-0000-0000-0000FA470000}"/>
    <cellStyle name="Entrada 2 2 7 2 22 3" xfId="25575" xr:uid="{00000000-0005-0000-0000-0000FB470000}"/>
    <cellStyle name="Entrada 2 2 7 2 22 4" xfId="29122" xr:uid="{00000000-0005-0000-0000-0000FC470000}"/>
    <cellStyle name="Entrada 2 2 7 2 22 5" xfId="16674" xr:uid="{00000000-0005-0000-0000-0000FD470000}"/>
    <cellStyle name="Entrada 2 2 7 2 23" xfId="2705" xr:uid="{00000000-0005-0000-0000-0000FE470000}"/>
    <cellStyle name="Entrada 2 2 7 2 23 2" xfId="11931" xr:uid="{00000000-0005-0000-0000-0000FF470000}"/>
    <cellStyle name="Entrada 2 2 7 2 23 2 2" xfId="34233" xr:uid="{00000000-0005-0000-0000-000000480000}"/>
    <cellStyle name="Entrada 2 2 7 2 23 2 3" xfId="38780" xr:uid="{00000000-0005-0000-0000-000001480000}"/>
    <cellStyle name="Entrada 2 2 7 2 23 2 4" xfId="21003" xr:uid="{00000000-0005-0000-0000-000002480000}"/>
    <cellStyle name="Entrada 2 2 7 2 23 3" xfId="25576" xr:uid="{00000000-0005-0000-0000-000003480000}"/>
    <cellStyle name="Entrada 2 2 7 2 23 4" xfId="29121" xr:uid="{00000000-0005-0000-0000-000004480000}"/>
    <cellStyle name="Entrada 2 2 7 2 23 5" xfId="16675" xr:uid="{00000000-0005-0000-0000-000005480000}"/>
    <cellStyle name="Entrada 2 2 7 2 24" xfId="2706" xr:uid="{00000000-0005-0000-0000-000006480000}"/>
    <cellStyle name="Entrada 2 2 7 2 24 2" xfId="11932" xr:uid="{00000000-0005-0000-0000-000007480000}"/>
    <cellStyle name="Entrada 2 2 7 2 24 2 2" xfId="34234" xr:uid="{00000000-0005-0000-0000-000008480000}"/>
    <cellStyle name="Entrada 2 2 7 2 24 2 3" xfId="38781" xr:uid="{00000000-0005-0000-0000-000009480000}"/>
    <cellStyle name="Entrada 2 2 7 2 24 2 4" xfId="21004" xr:uid="{00000000-0005-0000-0000-00000A480000}"/>
    <cellStyle name="Entrada 2 2 7 2 24 3" xfId="25577" xr:uid="{00000000-0005-0000-0000-00000B480000}"/>
    <cellStyle name="Entrada 2 2 7 2 24 4" xfId="29089" xr:uid="{00000000-0005-0000-0000-00000C480000}"/>
    <cellStyle name="Entrada 2 2 7 2 24 5" xfId="16676" xr:uid="{00000000-0005-0000-0000-00000D480000}"/>
    <cellStyle name="Entrada 2 2 7 2 25" xfId="2707" xr:uid="{00000000-0005-0000-0000-00000E480000}"/>
    <cellStyle name="Entrada 2 2 7 2 25 2" xfId="11933" xr:uid="{00000000-0005-0000-0000-00000F480000}"/>
    <cellStyle name="Entrada 2 2 7 2 25 2 2" xfId="34235" xr:uid="{00000000-0005-0000-0000-000010480000}"/>
    <cellStyle name="Entrada 2 2 7 2 25 2 3" xfId="38782" xr:uid="{00000000-0005-0000-0000-000011480000}"/>
    <cellStyle name="Entrada 2 2 7 2 25 2 4" xfId="21005" xr:uid="{00000000-0005-0000-0000-000012480000}"/>
    <cellStyle name="Entrada 2 2 7 2 25 3" xfId="25578" xr:uid="{00000000-0005-0000-0000-000013480000}"/>
    <cellStyle name="Entrada 2 2 7 2 25 4" xfId="29120" xr:uid="{00000000-0005-0000-0000-000014480000}"/>
    <cellStyle name="Entrada 2 2 7 2 25 5" xfId="16677" xr:uid="{00000000-0005-0000-0000-000015480000}"/>
    <cellStyle name="Entrada 2 2 7 2 26" xfId="2708" xr:uid="{00000000-0005-0000-0000-000016480000}"/>
    <cellStyle name="Entrada 2 2 7 2 26 2" xfId="11934" xr:uid="{00000000-0005-0000-0000-000017480000}"/>
    <cellStyle name="Entrada 2 2 7 2 26 2 2" xfId="34236" xr:uid="{00000000-0005-0000-0000-000018480000}"/>
    <cellStyle name="Entrada 2 2 7 2 26 2 3" xfId="38783" xr:uid="{00000000-0005-0000-0000-000019480000}"/>
    <cellStyle name="Entrada 2 2 7 2 26 2 4" xfId="21006" xr:uid="{00000000-0005-0000-0000-00001A480000}"/>
    <cellStyle name="Entrada 2 2 7 2 26 3" xfId="25579" xr:uid="{00000000-0005-0000-0000-00001B480000}"/>
    <cellStyle name="Entrada 2 2 7 2 26 4" xfId="29119" xr:uid="{00000000-0005-0000-0000-00001C480000}"/>
    <cellStyle name="Entrada 2 2 7 2 26 5" xfId="16678" xr:uid="{00000000-0005-0000-0000-00001D480000}"/>
    <cellStyle name="Entrada 2 2 7 2 27" xfId="2709" xr:uid="{00000000-0005-0000-0000-00001E480000}"/>
    <cellStyle name="Entrada 2 2 7 2 27 2" xfId="11935" xr:uid="{00000000-0005-0000-0000-00001F480000}"/>
    <cellStyle name="Entrada 2 2 7 2 27 2 2" xfId="34237" xr:uid="{00000000-0005-0000-0000-000020480000}"/>
    <cellStyle name="Entrada 2 2 7 2 27 2 3" xfId="38784" xr:uid="{00000000-0005-0000-0000-000021480000}"/>
    <cellStyle name="Entrada 2 2 7 2 27 2 4" xfId="21007" xr:uid="{00000000-0005-0000-0000-000022480000}"/>
    <cellStyle name="Entrada 2 2 7 2 27 3" xfId="25580" xr:uid="{00000000-0005-0000-0000-000023480000}"/>
    <cellStyle name="Entrada 2 2 7 2 27 4" xfId="29118" xr:uid="{00000000-0005-0000-0000-000024480000}"/>
    <cellStyle name="Entrada 2 2 7 2 27 5" xfId="16679" xr:uid="{00000000-0005-0000-0000-000025480000}"/>
    <cellStyle name="Entrada 2 2 7 2 28" xfId="2710" xr:uid="{00000000-0005-0000-0000-000026480000}"/>
    <cellStyle name="Entrada 2 2 7 2 28 2" xfId="11936" xr:uid="{00000000-0005-0000-0000-000027480000}"/>
    <cellStyle name="Entrada 2 2 7 2 28 2 2" xfId="34238" xr:uid="{00000000-0005-0000-0000-000028480000}"/>
    <cellStyle name="Entrada 2 2 7 2 28 2 3" xfId="38785" xr:uid="{00000000-0005-0000-0000-000029480000}"/>
    <cellStyle name="Entrada 2 2 7 2 28 2 4" xfId="21008" xr:uid="{00000000-0005-0000-0000-00002A480000}"/>
    <cellStyle name="Entrada 2 2 7 2 28 3" xfId="25581" xr:uid="{00000000-0005-0000-0000-00002B480000}"/>
    <cellStyle name="Entrada 2 2 7 2 28 4" xfId="29117" xr:uid="{00000000-0005-0000-0000-00002C480000}"/>
    <cellStyle name="Entrada 2 2 7 2 28 5" xfId="16680" xr:uid="{00000000-0005-0000-0000-00002D480000}"/>
    <cellStyle name="Entrada 2 2 7 2 29" xfId="2711" xr:uid="{00000000-0005-0000-0000-00002E480000}"/>
    <cellStyle name="Entrada 2 2 7 2 29 2" xfId="11937" xr:uid="{00000000-0005-0000-0000-00002F480000}"/>
    <cellStyle name="Entrada 2 2 7 2 29 2 2" xfId="34239" xr:uid="{00000000-0005-0000-0000-000030480000}"/>
    <cellStyle name="Entrada 2 2 7 2 29 2 3" xfId="38786" xr:uid="{00000000-0005-0000-0000-000031480000}"/>
    <cellStyle name="Entrada 2 2 7 2 29 2 4" xfId="21009" xr:uid="{00000000-0005-0000-0000-000032480000}"/>
    <cellStyle name="Entrada 2 2 7 2 29 3" xfId="25582" xr:uid="{00000000-0005-0000-0000-000033480000}"/>
    <cellStyle name="Entrada 2 2 7 2 29 4" xfId="29116" xr:uid="{00000000-0005-0000-0000-000034480000}"/>
    <cellStyle name="Entrada 2 2 7 2 29 5" xfId="16681" xr:uid="{00000000-0005-0000-0000-000035480000}"/>
    <cellStyle name="Entrada 2 2 7 2 3" xfId="2712" xr:uid="{00000000-0005-0000-0000-000036480000}"/>
    <cellStyle name="Entrada 2 2 7 2 3 2" xfId="11938" xr:uid="{00000000-0005-0000-0000-000037480000}"/>
    <cellStyle name="Entrada 2 2 7 2 3 2 2" xfId="34240" xr:uid="{00000000-0005-0000-0000-000038480000}"/>
    <cellStyle name="Entrada 2 2 7 2 3 2 3" xfId="38787" xr:uid="{00000000-0005-0000-0000-000039480000}"/>
    <cellStyle name="Entrada 2 2 7 2 3 2 4" xfId="21010" xr:uid="{00000000-0005-0000-0000-00003A480000}"/>
    <cellStyle name="Entrada 2 2 7 2 3 3" xfId="25583" xr:uid="{00000000-0005-0000-0000-00003B480000}"/>
    <cellStyle name="Entrada 2 2 7 2 3 4" xfId="29115" xr:uid="{00000000-0005-0000-0000-00003C480000}"/>
    <cellStyle name="Entrada 2 2 7 2 3 5" xfId="16682" xr:uid="{00000000-0005-0000-0000-00003D480000}"/>
    <cellStyle name="Entrada 2 2 7 2 30" xfId="2713" xr:uid="{00000000-0005-0000-0000-00003E480000}"/>
    <cellStyle name="Entrada 2 2 7 2 30 2" xfId="11939" xr:uid="{00000000-0005-0000-0000-00003F480000}"/>
    <cellStyle name="Entrada 2 2 7 2 30 2 2" xfId="34241" xr:uid="{00000000-0005-0000-0000-000040480000}"/>
    <cellStyle name="Entrada 2 2 7 2 30 2 3" xfId="38788" xr:uid="{00000000-0005-0000-0000-000041480000}"/>
    <cellStyle name="Entrada 2 2 7 2 30 2 4" xfId="21011" xr:uid="{00000000-0005-0000-0000-000042480000}"/>
    <cellStyle name="Entrada 2 2 7 2 30 3" xfId="25584" xr:uid="{00000000-0005-0000-0000-000043480000}"/>
    <cellStyle name="Entrada 2 2 7 2 30 4" xfId="29114" xr:uid="{00000000-0005-0000-0000-000044480000}"/>
    <cellStyle name="Entrada 2 2 7 2 30 5" xfId="16683" xr:uid="{00000000-0005-0000-0000-000045480000}"/>
    <cellStyle name="Entrada 2 2 7 2 31" xfId="2714" xr:uid="{00000000-0005-0000-0000-000046480000}"/>
    <cellStyle name="Entrada 2 2 7 2 31 2" xfId="11940" xr:uid="{00000000-0005-0000-0000-000047480000}"/>
    <cellStyle name="Entrada 2 2 7 2 31 2 2" xfId="34242" xr:uid="{00000000-0005-0000-0000-000048480000}"/>
    <cellStyle name="Entrada 2 2 7 2 31 2 3" xfId="38789" xr:uid="{00000000-0005-0000-0000-000049480000}"/>
    <cellStyle name="Entrada 2 2 7 2 31 2 4" xfId="21012" xr:uid="{00000000-0005-0000-0000-00004A480000}"/>
    <cellStyle name="Entrada 2 2 7 2 31 3" xfId="25585" xr:uid="{00000000-0005-0000-0000-00004B480000}"/>
    <cellStyle name="Entrada 2 2 7 2 31 4" xfId="29113" xr:uid="{00000000-0005-0000-0000-00004C480000}"/>
    <cellStyle name="Entrada 2 2 7 2 31 5" xfId="16684" xr:uid="{00000000-0005-0000-0000-00004D480000}"/>
    <cellStyle name="Entrada 2 2 7 2 32" xfId="2715" xr:uid="{00000000-0005-0000-0000-00004E480000}"/>
    <cellStyle name="Entrada 2 2 7 2 32 2" xfId="11941" xr:uid="{00000000-0005-0000-0000-00004F480000}"/>
    <cellStyle name="Entrada 2 2 7 2 32 2 2" xfId="34243" xr:uid="{00000000-0005-0000-0000-000050480000}"/>
    <cellStyle name="Entrada 2 2 7 2 32 2 3" xfId="38790" xr:uid="{00000000-0005-0000-0000-000051480000}"/>
    <cellStyle name="Entrada 2 2 7 2 32 2 4" xfId="21013" xr:uid="{00000000-0005-0000-0000-000052480000}"/>
    <cellStyle name="Entrada 2 2 7 2 32 3" xfId="25586" xr:uid="{00000000-0005-0000-0000-000053480000}"/>
    <cellStyle name="Entrada 2 2 7 2 32 4" xfId="29112" xr:uid="{00000000-0005-0000-0000-000054480000}"/>
    <cellStyle name="Entrada 2 2 7 2 32 5" xfId="16685" xr:uid="{00000000-0005-0000-0000-000055480000}"/>
    <cellStyle name="Entrada 2 2 7 2 33" xfId="2716" xr:uid="{00000000-0005-0000-0000-000056480000}"/>
    <cellStyle name="Entrada 2 2 7 2 33 2" xfId="11942" xr:uid="{00000000-0005-0000-0000-000057480000}"/>
    <cellStyle name="Entrada 2 2 7 2 33 2 2" xfId="34244" xr:uid="{00000000-0005-0000-0000-000058480000}"/>
    <cellStyle name="Entrada 2 2 7 2 33 2 3" xfId="38791" xr:uid="{00000000-0005-0000-0000-000059480000}"/>
    <cellStyle name="Entrada 2 2 7 2 33 2 4" xfId="21014" xr:uid="{00000000-0005-0000-0000-00005A480000}"/>
    <cellStyle name="Entrada 2 2 7 2 33 3" xfId="25587" xr:uid="{00000000-0005-0000-0000-00005B480000}"/>
    <cellStyle name="Entrada 2 2 7 2 33 4" xfId="29111" xr:uid="{00000000-0005-0000-0000-00005C480000}"/>
    <cellStyle name="Entrada 2 2 7 2 33 5" xfId="16686" xr:uid="{00000000-0005-0000-0000-00005D480000}"/>
    <cellStyle name="Entrada 2 2 7 2 34" xfId="2717" xr:uid="{00000000-0005-0000-0000-00005E480000}"/>
    <cellStyle name="Entrada 2 2 7 2 34 2" xfId="11943" xr:uid="{00000000-0005-0000-0000-00005F480000}"/>
    <cellStyle name="Entrada 2 2 7 2 34 2 2" xfId="34245" xr:uid="{00000000-0005-0000-0000-000060480000}"/>
    <cellStyle name="Entrada 2 2 7 2 34 2 3" xfId="38792" xr:uid="{00000000-0005-0000-0000-000061480000}"/>
    <cellStyle name="Entrada 2 2 7 2 34 2 4" xfId="21015" xr:uid="{00000000-0005-0000-0000-000062480000}"/>
    <cellStyle name="Entrada 2 2 7 2 34 3" xfId="25588" xr:uid="{00000000-0005-0000-0000-000063480000}"/>
    <cellStyle name="Entrada 2 2 7 2 34 4" xfId="29110" xr:uid="{00000000-0005-0000-0000-000064480000}"/>
    <cellStyle name="Entrada 2 2 7 2 34 5" xfId="16687" xr:uid="{00000000-0005-0000-0000-000065480000}"/>
    <cellStyle name="Entrada 2 2 7 2 35" xfId="2718" xr:uid="{00000000-0005-0000-0000-000066480000}"/>
    <cellStyle name="Entrada 2 2 7 2 35 2" xfId="11944" xr:uid="{00000000-0005-0000-0000-000067480000}"/>
    <cellStyle name="Entrada 2 2 7 2 35 2 2" xfId="34246" xr:uid="{00000000-0005-0000-0000-000068480000}"/>
    <cellStyle name="Entrada 2 2 7 2 35 2 3" xfId="38793" xr:uid="{00000000-0005-0000-0000-000069480000}"/>
    <cellStyle name="Entrada 2 2 7 2 35 2 4" xfId="21016" xr:uid="{00000000-0005-0000-0000-00006A480000}"/>
    <cellStyle name="Entrada 2 2 7 2 35 3" xfId="25589" xr:uid="{00000000-0005-0000-0000-00006B480000}"/>
    <cellStyle name="Entrada 2 2 7 2 35 4" xfId="29109" xr:uid="{00000000-0005-0000-0000-00006C480000}"/>
    <cellStyle name="Entrada 2 2 7 2 35 5" xfId="16688" xr:uid="{00000000-0005-0000-0000-00006D480000}"/>
    <cellStyle name="Entrada 2 2 7 2 36" xfId="2719" xr:uid="{00000000-0005-0000-0000-00006E480000}"/>
    <cellStyle name="Entrada 2 2 7 2 36 2" xfId="11945" xr:uid="{00000000-0005-0000-0000-00006F480000}"/>
    <cellStyle name="Entrada 2 2 7 2 36 2 2" xfId="34247" xr:uid="{00000000-0005-0000-0000-000070480000}"/>
    <cellStyle name="Entrada 2 2 7 2 36 2 3" xfId="38794" xr:uid="{00000000-0005-0000-0000-000071480000}"/>
    <cellStyle name="Entrada 2 2 7 2 36 2 4" xfId="21017" xr:uid="{00000000-0005-0000-0000-000072480000}"/>
    <cellStyle name="Entrada 2 2 7 2 36 3" xfId="25590" xr:uid="{00000000-0005-0000-0000-000073480000}"/>
    <cellStyle name="Entrada 2 2 7 2 36 4" xfId="29108" xr:uid="{00000000-0005-0000-0000-000074480000}"/>
    <cellStyle name="Entrada 2 2 7 2 36 5" xfId="16689" xr:uid="{00000000-0005-0000-0000-000075480000}"/>
    <cellStyle name="Entrada 2 2 7 2 37" xfId="2720" xr:uid="{00000000-0005-0000-0000-000076480000}"/>
    <cellStyle name="Entrada 2 2 7 2 37 2" xfId="11946" xr:uid="{00000000-0005-0000-0000-000077480000}"/>
    <cellStyle name="Entrada 2 2 7 2 37 2 2" xfId="34248" xr:uid="{00000000-0005-0000-0000-000078480000}"/>
    <cellStyle name="Entrada 2 2 7 2 37 2 3" xfId="38795" xr:uid="{00000000-0005-0000-0000-000079480000}"/>
    <cellStyle name="Entrada 2 2 7 2 37 2 4" xfId="21018" xr:uid="{00000000-0005-0000-0000-00007A480000}"/>
    <cellStyle name="Entrada 2 2 7 2 37 3" xfId="25591" xr:uid="{00000000-0005-0000-0000-00007B480000}"/>
    <cellStyle name="Entrada 2 2 7 2 37 4" xfId="29107" xr:uid="{00000000-0005-0000-0000-00007C480000}"/>
    <cellStyle name="Entrada 2 2 7 2 37 5" xfId="16690" xr:uid="{00000000-0005-0000-0000-00007D480000}"/>
    <cellStyle name="Entrada 2 2 7 2 38" xfId="2721" xr:uid="{00000000-0005-0000-0000-00007E480000}"/>
    <cellStyle name="Entrada 2 2 7 2 38 2" xfId="11947" xr:uid="{00000000-0005-0000-0000-00007F480000}"/>
    <cellStyle name="Entrada 2 2 7 2 38 2 2" xfId="34249" xr:uid="{00000000-0005-0000-0000-000080480000}"/>
    <cellStyle name="Entrada 2 2 7 2 38 2 3" xfId="38796" xr:uid="{00000000-0005-0000-0000-000081480000}"/>
    <cellStyle name="Entrada 2 2 7 2 38 2 4" xfId="21019" xr:uid="{00000000-0005-0000-0000-000082480000}"/>
    <cellStyle name="Entrada 2 2 7 2 38 3" xfId="25592" xr:uid="{00000000-0005-0000-0000-000083480000}"/>
    <cellStyle name="Entrada 2 2 7 2 38 4" xfId="29106" xr:uid="{00000000-0005-0000-0000-000084480000}"/>
    <cellStyle name="Entrada 2 2 7 2 38 5" xfId="16691" xr:uid="{00000000-0005-0000-0000-000085480000}"/>
    <cellStyle name="Entrada 2 2 7 2 39" xfId="2690" xr:uid="{00000000-0005-0000-0000-000086480000}"/>
    <cellStyle name="Entrada 2 2 7 2 39 2" xfId="11916" xr:uid="{00000000-0005-0000-0000-000087480000}"/>
    <cellStyle name="Entrada 2 2 7 2 39 2 2" xfId="34218" xr:uid="{00000000-0005-0000-0000-000088480000}"/>
    <cellStyle name="Entrada 2 2 7 2 39 2 3" xfId="38765" xr:uid="{00000000-0005-0000-0000-000089480000}"/>
    <cellStyle name="Entrada 2 2 7 2 39 2 4" xfId="20988" xr:uid="{00000000-0005-0000-0000-00008A480000}"/>
    <cellStyle name="Entrada 2 2 7 2 39 3" xfId="25561" xr:uid="{00000000-0005-0000-0000-00008B480000}"/>
    <cellStyle name="Entrada 2 2 7 2 39 4" xfId="29137" xr:uid="{00000000-0005-0000-0000-00008C480000}"/>
    <cellStyle name="Entrada 2 2 7 2 39 5" xfId="16660" xr:uid="{00000000-0005-0000-0000-00008D480000}"/>
    <cellStyle name="Entrada 2 2 7 2 4" xfId="2722" xr:uid="{00000000-0005-0000-0000-00008E480000}"/>
    <cellStyle name="Entrada 2 2 7 2 4 2" xfId="11948" xr:uid="{00000000-0005-0000-0000-00008F480000}"/>
    <cellStyle name="Entrada 2 2 7 2 4 2 2" xfId="34250" xr:uid="{00000000-0005-0000-0000-000090480000}"/>
    <cellStyle name="Entrada 2 2 7 2 4 2 3" xfId="38797" xr:uid="{00000000-0005-0000-0000-000091480000}"/>
    <cellStyle name="Entrada 2 2 7 2 4 2 4" xfId="21020" xr:uid="{00000000-0005-0000-0000-000092480000}"/>
    <cellStyle name="Entrada 2 2 7 2 4 3" xfId="25593" xr:uid="{00000000-0005-0000-0000-000093480000}"/>
    <cellStyle name="Entrada 2 2 7 2 4 4" xfId="29105" xr:uid="{00000000-0005-0000-0000-000094480000}"/>
    <cellStyle name="Entrada 2 2 7 2 4 5" xfId="16692" xr:uid="{00000000-0005-0000-0000-000095480000}"/>
    <cellStyle name="Entrada 2 2 7 2 40" xfId="9480" xr:uid="{00000000-0005-0000-0000-000096480000}"/>
    <cellStyle name="Entrada 2 2 7 2 40 2" xfId="13798" xr:uid="{00000000-0005-0000-0000-000097480000}"/>
    <cellStyle name="Entrada 2 2 7 2 40 2 2" xfId="36100" xr:uid="{00000000-0005-0000-0000-000098480000}"/>
    <cellStyle name="Entrada 2 2 7 2 40 2 3" xfId="40647" xr:uid="{00000000-0005-0000-0000-000099480000}"/>
    <cellStyle name="Entrada 2 2 7 2 40 2 4" xfId="22870" xr:uid="{00000000-0005-0000-0000-00009A480000}"/>
    <cellStyle name="Entrada 2 2 7 2 40 3" xfId="31782" xr:uid="{00000000-0005-0000-0000-00009B480000}"/>
    <cellStyle name="Entrada 2 2 7 2 40 4" xfId="36329" xr:uid="{00000000-0005-0000-0000-00009C480000}"/>
    <cellStyle name="Entrada 2 2 7 2 40 5" xfId="18552" xr:uid="{00000000-0005-0000-0000-00009D480000}"/>
    <cellStyle name="Entrada 2 2 7 2 41" xfId="409" xr:uid="{00000000-0005-0000-0000-00009E480000}"/>
    <cellStyle name="Entrada 2 2 7 2 41 2" xfId="23280" xr:uid="{00000000-0005-0000-0000-00009F480000}"/>
    <cellStyle name="Entrada 2 2 7 2 41 3" xfId="31406" xr:uid="{00000000-0005-0000-0000-0000A0480000}"/>
    <cellStyle name="Entrada 2 2 7 2 41 4" xfId="14379" xr:uid="{00000000-0005-0000-0000-0000A1480000}"/>
    <cellStyle name="Entrada 2 2 7 2 42" xfId="23033" xr:uid="{00000000-0005-0000-0000-0000A2480000}"/>
    <cellStyle name="Entrada 2 2 7 2 43" xfId="31636" xr:uid="{00000000-0005-0000-0000-0000A3480000}"/>
    <cellStyle name="Entrada 2 2 7 2 44" xfId="14143" xr:uid="{00000000-0005-0000-0000-0000A4480000}"/>
    <cellStyle name="Entrada 2 2 7 2 5" xfId="2723" xr:uid="{00000000-0005-0000-0000-0000A5480000}"/>
    <cellStyle name="Entrada 2 2 7 2 5 2" xfId="11949" xr:uid="{00000000-0005-0000-0000-0000A6480000}"/>
    <cellStyle name="Entrada 2 2 7 2 5 2 2" xfId="34251" xr:uid="{00000000-0005-0000-0000-0000A7480000}"/>
    <cellStyle name="Entrada 2 2 7 2 5 2 3" xfId="38798" xr:uid="{00000000-0005-0000-0000-0000A8480000}"/>
    <cellStyle name="Entrada 2 2 7 2 5 2 4" xfId="21021" xr:uid="{00000000-0005-0000-0000-0000A9480000}"/>
    <cellStyle name="Entrada 2 2 7 2 5 3" xfId="25594" xr:uid="{00000000-0005-0000-0000-0000AA480000}"/>
    <cellStyle name="Entrada 2 2 7 2 5 4" xfId="29104" xr:uid="{00000000-0005-0000-0000-0000AB480000}"/>
    <cellStyle name="Entrada 2 2 7 2 5 5" xfId="16693" xr:uid="{00000000-0005-0000-0000-0000AC480000}"/>
    <cellStyle name="Entrada 2 2 7 2 6" xfId="2724" xr:uid="{00000000-0005-0000-0000-0000AD480000}"/>
    <cellStyle name="Entrada 2 2 7 2 6 2" xfId="11950" xr:uid="{00000000-0005-0000-0000-0000AE480000}"/>
    <cellStyle name="Entrada 2 2 7 2 6 2 2" xfId="34252" xr:uid="{00000000-0005-0000-0000-0000AF480000}"/>
    <cellStyle name="Entrada 2 2 7 2 6 2 3" xfId="38799" xr:uid="{00000000-0005-0000-0000-0000B0480000}"/>
    <cellStyle name="Entrada 2 2 7 2 6 2 4" xfId="21022" xr:uid="{00000000-0005-0000-0000-0000B1480000}"/>
    <cellStyle name="Entrada 2 2 7 2 6 3" xfId="25595" xr:uid="{00000000-0005-0000-0000-0000B2480000}"/>
    <cellStyle name="Entrada 2 2 7 2 6 4" xfId="29103" xr:uid="{00000000-0005-0000-0000-0000B3480000}"/>
    <cellStyle name="Entrada 2 2 7 2 6 5" xfId="16694" xr:uid="{00000000-0005-0000-0000-0000B4480000}"/>
    <cellStyle name="Entrada 2 2 7 2 7" xfId="2725" xr:uid="{00000000-0005-0000-0000-0000B5480000}"/>
    <cellStyle name="Entrada 2 2 7 2 7 2" xfId="11951" xr:uid="{00000000-0005-0000-0000-0000B6480000}"/>
    <cellStyle name="Entrada 2 2 7 2 7 2 2" xfId="34253" xr:uid="{00000000-0005-0000-0000-0000B7480000}"/>
    <cellStyle name="Entrada 2 2 7 2 7 2 3" xfId="38800" xr:uid="{00000000-0005-0000-0000-0000B8480000}"/>
    <cellStyle name="Entrada 2 2 7 2 7 2 4" xfId="21023" xr:uid="{00000000-0005-0000-0000-0000B9480000}"/>
    <cellStyle name="Entrada 2 2 7 2 7 3" xfId="25596" xr:uid="{00000000-0005-0000-0000-0000BA480000}"/>
    <cellStyle name="Entrada 2 2 7 2 7 4" xfId="29102" xr:uid="{00000000-0005-0000-0000-0000BB480000}"/>
    <cellStyle name="Entrada 2 2 7 2 7 5" xfId="16695" xr:uid="{00000000-0005-0000-0000-0000BC480000}"/>
    <cellStyle name="Entrada 2 2 7 2 8" xfId="2726" xr:uid="{00000000-0005-0000-0000-0000BD480000}"/>
    <cellStyle name="Entrada 2 2 7 2 8 2" xfId="11952" xr:uid="{00000000-0005-0000-0000-0000BE480000}"/>
    <cellStyle name="Entrada 2 2 7 2 8 2 2" xfId="34254" xr:uid="{00000000-0005-0000-0000-0000BF480000}"/>
    <cellStyle name="Entrada 2 2 7 2 8 2 3" xfId="38801" xr:uid="{00000000-0005-0000-0000-0000C0480000}"/>
    <cellStyle name="Entrada 2 2 7 2 8 2 4" xfId="21024" xr:uid="{00000000-0005-0000-0000-0000C1480000}"/>
    <cellStyle name="Entrada 2 2 7 2 8 3" xfId="25597" xr:uid="{00000000-0005-0000-0000-0000C2480000}"/>
    <cellStyle name="Entrada 2 2 7 2 8 4" xfId="29101" xr:uid="{00000000-0005-0000-0000-0000C3480000}"/>
    <cellStyle name="Entrada 2 2 7 2 8 5" xfId="16696" xr:uid="{00000000-0005-0000-0000-0000C4480000}"/>
    <cellStyle name="Entrada 2 2 7 2 9" xfId="2727" xr:uid="{00000000-0005-0000-0000-0000C5480000}"/>
    <cellStyle name="Entrada 2 2 7 2 9 2" xfId="11953" xr:uid="{00000000-0005-0000-0000-0000C6480000}"/>
    <cellStyle name="Entrada 2 2 7 2 9 2 2" xfId="34255" xr:uid="{00000000-0005-0000-0000-0000C7480000}"/>
    <cellStyle name="Entrada 2 2 7 2 9 2 3" xfId="38802" xr:uid="{00000000-0005-0000-0000-0000C8480000}"/>
    <cellStyle name="Entrada 2 2 7 2 9 2 4" xfId="21025" xr:uid="{00000000-0005-0000-0000-0000C9480000}"/>
    <cellStyle name="Entrada 2 2 7 2 9 3" xfId="25598" xr:uid="{00000000-0005-0000-0000-0000CA480000}"/>
    <cellStyle name="Entrada 2 2 7 2 9 4" xfId="29100" xr:uid="{00000000-0005-0000-0000-0000CB480000}"/>
    <cellStyle name="Entrada 2 2 7 2 9 5" xfId="16697" xr:uid="{00000000-0005-0000-0000-0000CC480000}"/>
    <cellStyle name="Entrada 2 2 7 20" xfId="2728" xr:uid="{00000000-0005-0000-0000-0000CD480000}"/>
    <cellStyle name="Entrada 2 2 7 20 2" xfId="11954" xr:uid="{00000000-0005-0000-0000-0000CE480000}"/>
    <cellStyle name="Entrada 2 2 7 20 2 2" xfId="34256" xr:uid="{00000000-0005-0000-0000-0000CF480000}"/>
    <cellStyle name="Entrada 2 2 7 20 2 3" xfId="38803" xr:uid="{00000000-0005-0000-0000-0000D0480000}"/>
    <cellStyle name="Entrada 2 2 7 20 2 4" xfId="21026" xr:uid="{00000000-0005-0000-0000-0000D1480000}"/>
    <cellStyle name="Entrada 2 2 7 20 3" xfId="25599" xr:uid="{00000000-0005-0000-0000-0000D2480000}"/>
    <cellStyle name="Entrada 2 2 7 20 4" xfId="29099" xr:uid="{00000000-0005-0000-0000-0000D3480000}"/>
    <cellStyle name="Entrada 2 2 7 20 5" xfId="16698" xr:uid="{00000000-0005-0000-0000-0000D4480000}"/>
    <cellStyle name="Entrada 2 2 7 21" xfId="2729" xr:uid="{00000000-0005-0000-0000-0000D5480000}"/>
    <cellStyle name="Entrada 2 2 7 21 2" xfId="11955" xr:uid="{00000000-0005-0000-0000-0000D6480000}"/>
    <cellStyle name="Entrada 2 2 7 21 2 2" xfId="34257" xr:uid="{00000000-0005-0000-0000-0000D7480000}"/>
    <cellStyle name="Entrada 2 2 7 21 2 3" xfId="38804" xr:uid="{00000000-0005-0000-0000-0000D8480000}"/>
    <cellStyle name="Entrada 2 2 7 21 2 4" xfId="21027" xr:uid="{00000000-0005-0000-0000-0000D9480000}"/>
    <cellStyle name="Entrada 2 2 7 21 3" xfId="25600" xr:uid="{00000000-0005-0000-0000-0000DA480000}"/>
    <cellStyle name="Entrada 2 2 7 21 4" xfId="29098" xr:uid="{00000000-0005-0000-0000-0000DB480000}"/>
    <cellStyle name="Entrada 2 2 7 21 5" xfId="16699" xr:uid="{00000000-0005-0000-0000-0000DC480000}"/>
    <cellStyle name="Entrada 2 2 7 22" xfId="2730" xr:uid="{00000000-0005-0000-0000-0000DD480000}"/>
    <cellStyle name="Entrada 2 2 7 22 2" xfId="11956" xr:uid="{00000000-0005-0000-0000-0000DE480000}"/>
    <cellStyle name="Entrada 2 2 7 22 2 2" xfId="34258" xr:uid="{00000000-0005-0000-0000-0000DF480000}"/>
    <cellStyle name="Entrada 2 2 7 22 2 3" xfId="38805" xr:uid="{00000000-0005-0000-0000-0000E0480000}"/>
    <cellStyle name="Entrada 2 2 7 22 2 4" xfId="21028" xr:uid="{00000000-0005-0000-0000-0000E1480000}"/>
    <cellStyle name="Entrada 2 2 7 22 3" xfId="25601" xr:uid="{00000000-0005-0000-0000-0000E2480000}"/>
    <cellStyle name="Entrada 2 2 7 22 4" xfId="29097" xr:uid="{00000000-0005-0000-0000-0000E3480000}"/>
    <cellStyle name="Entrada 2 2 7 22 5" xfId="16700" xr:uid="{00000000-0005-0000-0000-0000E4480000}"/>
    <cellStyle name="Entrada 2 2 7 23" xfId="2731" xr:uid="{00000000-0005-0000-0000-0000E5480000}"/>
    <cellStyle name="Entrada 2 2 7 23 2" xfId="11957" xr:uid="{00000000-0005-0000-0000-0000E6480000}"/>
    <cellStyle name="Entrada 2 2 7 23 2 2" xfId="34259" xr:uid="{00000000-0005-0000-0000-0000E7480000}"/>
    <cellStyle name="Entrada 2 2 7 23 2 3" xfId="38806" xr:uid="{00000000-0005-0000-0000-0000E8480000}"/>
    <cellStyle name="Entrada 2 2 7 23 2 4" xfId="21029" xr:uid="{00000000-0005-0000-0000-0000E9480000}"/>
    <cellStyle name="Entrada 2 2 7 23 3" xfId="25602" xr:uid="{00000000-0005-0000-0000-0000EA480000}"/>
    <cellStyle name="Entrada 2 2 7 23 4" xfId="29096" xr:uid="{00000000-0005-0000-0000-0000EB480000}"/>
    <cellStyle name="Entrada 2 2 7 23 5" xfId="16701" xr:uid="{00000000-0005-0000-0000-0000EC480000}"/>
    <cellStyle name="Entrada 2 2 7 24" xfId="2732" xr:uid="{00000000-0005-0000-0000-0000ED480000}"/>
    <cellStyle name="Entrada 2 2 7 24 2" xfId="11958" xr:uid="{00000000-0005-0000-0000-0000EE480000}"/>
    <cellStyle name="Entrada 2 2 7 24 2 2" xfId="34260" xr:uid="{00000000-0005-0000-0000-0000EF480000}"/>
    <cellStyle name="Entrada 2 2 7 24 2 3" xfId="38807" xr:uid="{00000000-0005-0000-0000-0000F0480000}"/>
    <cellStyle name="Entrada 2 2 7 24 2 4" xfId="21030" xr:uid="{00000000-0005-0000-0000-0000F1480000}"/>
    <cellStyle name="Entrada 2 2 7 24 3" xfId="25603" xr:uid="{00000000-0005-0000-0000-0000F2480000}"/>
    <cellStyle name="Entrada 2 2 7 24 4" xfId="29095" xr:uid="{00000000-0005-0000-0000-0000F3480000}"/>
    <cellStyle name="Entrada 2 2 7 24 5" xfId="16702" xr:uid="{00000000-0005-0000-0000-0000F4480000}"/>
    <cellStyle name="Entrada 2 2 7 25" xfId="2733" xr:uid="{00000000-0005-0000-0000-0000F5480000}"/>
    <cellStyle name="Entrada 2 2 7 25 2" xfId="11959" xr:uid="{00000000-0005-0000-0000-0000F6480000}"/>
    <cellStyle name="Entrada 2 2 7 25 2 2" xfId="34261" xr:uid="{00000000-0005-0000-0000-0000F7480000}"/>
    <cellStyle name="Entrada 2 2 7 25 2 3" xfId="38808" xr:uid="{00000000-0005-0000-0000-0000F8480000}"/>
    <cellStyle name="Entrada 2 2 7 25 2 4" xfId="21031" xr:uid="{00000000-0005-0000-0000-0000F9480000}"/>
    <cellStyle name="Entrada 2 2 7 25 3" xfId="25604" xr:uid="{00000000-0005-0000-0000-0000FA480000}"/>
    <cellStyle name="Entrada 2 2 7 25 4" xfId="29094" xr:uid="{00000000-0005-0000-0000-0000FB480000}"/>
    <cellStyle name="Entrada 2 2 7 25 5" xfId="16703" xr:uid="{00000000-0005-0000-0000-0000FC480000}"/>
    <cellStyle name="Entrada 2 2 7 26" xfId="2734" xr:uid="{00000000-0005-0000-0000-0000FD480000}"/>
    <cellStyle name="Entrada 2 2 7 26 2" xfId="11960" xr:uid="{00000000-0005-0000-0000-0000FE480000}"/>
    <cellStyle name="Entrada 2 2 7 26 2 2" xfId="34262" xr:uid="{00000000-0005-0000-0000-0000FF480000}"/>
    <cellStyle name="Entrada 2 2 7 26 2 3" xfId="38809" xr:uid="{00000000-0005-0000-0000-000000490000}"/>
    <cellStyle name="Entrada 2 2 7 26 2 4" xfId="21032" xr:uid="{00000000-0005-0000-0000-000001490000}"/>
    <cellStyle name="Entrada 2 2 7 26 3" xfId="25605" xr:uid="{00000000-0005-0000-0000-000002490000}"/>
    <cellStyle name="Entrada 2 2 7 26 4" xfId="29093" xr:uid="{00000000-0005-0000-0000-000003490000}"/>
    <cellStyle name="Entrada 2 2 7 26 5" xfId="16704" xr:uid="{00000000-0005-0000-0000-000004490000}"/>
    <cellStyle name="Entrada 2 2 7 27" xfId="2735" xr:uid="{00000000-0005-0000-0000-000005490000}"/>
    <cellStyle name="Entrada 2 2 7 27 2" xfId="11961" xr:uid="{00000000-0005-0000-0000-000006490000}"/>
    <cellStyle name="Entrada 2 2 7 27 2 2" xfId="34263" xr:uid="{00000000-0005-0000-0000-000007490000}"/>
    <cellStyle name="Entrada 2 2 7 27 2 3" xfId="38810" xr:uid="{00000000-0005-0000-0000-000008490000}"/>
    <cellStyle name="Entrada 2 2 7 27 2 4" xfId="21033" xr:uid="{00000000-0005-0000-0000-000009490000}"/>
    <cellStyle name="Entrada 2 2 7 27 3" xfId="25606" xr:uid="{00000000-0005-0000-0000-00000A490000}"/>
    <cellStyle name="Entrada 2 2 7 27 4" xfId="29092" xr:uid="{00000000-0005-0000-0000-00000B490000}"/>
    <cellStyle name="Entrada 2 2 7 27 5" xfId="16705" xr:uid="{00000000-0005-0000-0000-00000C490000}"/>
    <cellStyle name="Entrada 2 2 7 28" xfId="2736" xr:uid="{00000000-0005-0000-0000-00000D490000}"/>
    <cellStyle name="Entrada 2 2 7 28 2" xfId="11962" xr:uid="{00000000-0005-0000-0000-00000E490000}"/>
    <cellStyle name="Entrada 2 2 7 28 2 2" xfId="34264" xr:uid="{00000000-0005-0000-0000-00000F490000}"/>
    <cellStyle name="Entrada 2 2 7 28 2 3" xfId="38811" xr:uid="{00000000-0005-0000-0000-000010490000}"/>
    <cellStyle name="Entrada 2 2 7 28 2 4" xfId="21034" xr:uid="{00000000-0005-0000-0000-000011490000}"/>
    <cellStyle name="Entrada 2 2 7 28 3" xfId="25607" xr:uid="{00000000-0005-0000-0000-000012490000}"/>
    <cellStyle name="Entrada 2 2 7 28 4" xfId="29091" xr:uid="{00000000-0005-0000-0000-000013490000}"/>
    <cellStyle name="Entrada 2 2 7 28 5" xfId="16706" xr:uid="{00000000-0005-0000-0000-000014490000}"/>
    <cellStyle name="Entrada 2 2 7 29" xfId="2679" xr:uid="{00000000-0005-0000-0000-000015490000}"/>
    <cellStyle name="Entrada 2 2 7 29 2" xfId="11905" xr:uid="{00000000-0005-0000-0000-000016490000}"/>
    <cellStyle name="Entrada 2 2 7 29 2 2" xfId="34207" xr:uid="{00000000-0005-0000-0000-000017490000}"/>
    <cellStyle name="Entrada 2 2 7 29 2 3" xfId="38754" xr:uid="{00000000-0005-0000-0000-000018490000}"/>
    <cellStyle name="Entrada 2 2 7 29 2 4" xfId="20977" xr:uid="{00000000-0005-0000-0000-000019490000}"/>
    <cellStyle name="Entrada 2 2 7 29 3" xfId="25550" xr:uid="{00000000-0005-0000-0000-00001A490000}"/>
    <cellStyle name="Entrada 2 2 7 29 4" xfId="29148" xr:uid="{00000000-0005-0000-0000-00001B490000}"/>
    <cellStyle name="Entrada 2 2 7 29 5" xfId="16649" xr:uid="{00000000-0005-0000-0000-00001C490000}"/>
    <cellStyle name="Entrada 2 2 7 3" xfId="2737" xr:uid="{00000000-0005-0000-0000-00001D490000}"/>
    <cellStyle name="Entrada 2 2 7 3 2" xfId="11963" xr:uid="{00000000-0005-0000-0000-00001E490000}"/>
    <cellStyle name="Entrada 2 2 7 3 2 2" xfId="34265" xr:uid="{00000000-0005-0000-0000-00001F490000}"/>
    <cellStyle name="Entrada 2 2 7 3 2 3" xfId="38812" xr:uid="{00000000-0005-0000-0000-000020490000}"/>
    <cellStyle name="Entrada 2 2 7 3 2 4" xfId="21035" xr:uid="{00000000-0005-0000-0000-000021490000}"/>
    <cellStyle name="Entrada 2 2 7 3 3" xfId="25608" xr:uid="{00000000-0005-0000-0000-000022490000}"/>
    <cellStyle name="Entrada 2 2 7 3 4" xfId="29090" xr:uid="{00000000-0005-0000-0000-000023490000}"/>
    <cellStyle name="Entrada 2 2 7 3 5" xfId="16707" xr:uid="{00000000-0005-0000-0000-000024490000}"/>
    <cellStyle name="Entrada 2 2 7 30" xfId="9580" xr:uid="{00000000-0005-0000-0000-000025490000}"/>
    <cellStyle name="Entrada 2 2 7 30 2" xfId="13876" xr:uid="{00000000-0005-0000-0000-000026490000}"/>
    <cellStyle name="Entrada 2 2 7 30 2 2" xfId="36178" xr:uid="{00000000-0005-0000-0000-000027490000}"/>
    <cellStyle name="Entrada 2 2 7 30 2 3" xfId="40725" xr:uid="{00000000-0005-0000-0000-000028490000}"/>
    <cellStyle name="Entrada 2 2 7 30 2 4" xfId="22948" xr:uid="{00000000-0005-0000-0000-000029490000}"/>
    <cellStyle name="Entrada 2 2 7 30 3" xfId="31882" xr:uid="{00000000-0005-0000-0000-00002A490000}"/>
    <cellStyle name="Entrada 2 2 7 30 4" xfId="36429" xr:uid="{00000000-0005-0000-0000-00002B490000}"/>
    <cellStyle name="Entrada 2 2 7 30 5" xfId="18652" xr:uid="{00000000-0005-0000-0000-00002C490000}"/>
    <cellStyle name="Entrada 2 2 7 31" xfId="23138" xr:uid="{00000000-0005-0000-0000-00002D490000}"/>
    <cellStyle name="Entrada 2 2 7 32" xfId="31544" xr:uid="{00000000-0005-0000-0000-00002E490000}"/>
    <cellStyle name="Entrada 2 2 7 33" xfId="14237" xr:uid="{00000000-0005-0000-0000-00002F490000}"/>
    <cellStyle name="Entrada 2 2 7 4" xfId="2738" xr:uid="{00000000-0005-0000-0000-000030490000}"/>
    <cellStyle name="Entrada 2 2 7 4 2" xfId="11964" xr:uid="{00000000-0005-0000-0000-000031490000}"/>
    <cellStyle name="Entrada 2 2 7 4 2 2" xfId="34266" xr:uid="{00000000-0005-0000-0000-000032490000}"/>
    <cellStyle name="Entrada 2 2 7 4 2 3" xfId="38813" xr:uid="{00000000-0005-0000-0000-000033490000}"/>
    <cellStyle name="Entrada 2 2 7 4 2 4" xfId="21036" xr:uid="{00000000-0005-0000-0000-000034490000}"/>
    <cellStyle name="Entrada 2 2 7 4 3" xfId="25609" xr:uid="{00000000-0005-0000-0000-000035490000}"/>
    <cellStyle name="Entrada 2 2 7 4 4" xfId="29080" xr:uid="{00000000-0005-0000-0000-000036490000}"/>
    <cellStyle name="Entrada 2 2 7 4 5" xfId="16708" xr:uid="{00000000-0005-0000-0000-000037490000}"/>
    <cellStyle name="Entrada 2 2 7 5" xfId="2739" xr:uid="{00000000-0005-0000-0000-000038490000}"/>
    <cellStyle name="Entrada 2 2 7 5 2" xfId="11965" xr:uid="{00000000-0005-0000-0000-000039490000}"/>
    <cellStyle name="Entrada 2 2 7 5 2 2" xfId="34267" xr:uid="{00000000-0005-0000-0000-00003A490000}"/>
    <cellStyle name="Entrada 2 2 7 5 2 3" xfId="38814" xr:uid="{00000000-0005-0000-0000-00003B490000}"/>
    <cellStyle name="Entrada 2 2 7 5 2 4" xfId="21037" xr:uid="{00000000-0005-0000-0000-00003C490000}"/>
    <cellStyle name="Entrada 2 2 7 5 3" xfId="25610" xr:uid="{00000000-0005-0000-0000-00003D490000}"/>
    <cellStyle name="Entrada 2 2 7 5 4" xfId="29088" xr:uid="{00000000-0005-0000-0000-00003E490000}"/>
    <cellStyle name="Entrada 2 2 7 5 5" xfId="16709" xr:uid="{00000000-0005-0000-0000-00003F490000}"/>
    <cellStyle name="Entrada 2 2 7 6" xfId="2740" xr:uid="{00000000-0005-0000-0000-000040490000}"/>
    <cellStyle name="Entrada 2 2 7 6 2" xfId="11966" xr:uid="{00000000-0005-0000-0000-000041490000}"/>
    <cellStyle name="Entrada 2 2 7 6 2 2" xfId="34268" xr:uid="{00000000-0005-0000-0000-000042490000}"/>
    <cellStyle name="Entrada 2 2 7 6 2 3" xfId="38815" xr:uid="{00000000-0005-0000-0000-000043490000}"/>
    <cellStyle name="Entrada 2 2 7 6 2 4" xfId="21038" xr:uid="{00000000-0005-0000-0000-000044490000}"/>
    <cellStyle name="Entrada 2 2 7 6 3" xfId="25611" xr:uid="{00000000-0005-0000-0000-000045490000}"/>
    <cellStyle name="Entrada 2 2 7 6 4" xfId="29087" xr:uid="{00000000-0005-0000-0000-000046490000}"/>
    <cellStyle name="Entrada 2 2 7 6 5" xfId="16710" xr:uid="{00000000-0005-0000-0000-000047490000}"/>
    <cellStyle name="Entrada 2 2 7 7" xfId="2741" xr:uid="{00000000-0005-0000-0000-000048490000}"/>
    <cellStyle name="Entrada 2 2 7 7 2" xfId="11967" xr:uid="{00000000-0005-0000-0000-000049490000}"/>
    <cellStyle name="Entrada 2 2 7 7 2 2" xfId="34269" xr:uid="{00000000-0005-0000-0000-00004A490000}"/>
    <cellStyle name="Entrada 2 2 7 7 2 3" xfId="38816" xr:uid="{00000000-0005-0000-0000-00004B490000}"/>
    <cellStyle name="Entrada 2 2 7 7 2 4" xfId="21039" xr:uid="{00000000-0005-0000-0000-00004C490000}"/>
    <cellStyle name="Entrada 2 2 7 7 3" xfId="25612" xr:uid="{00000000-0005-0000-0000-00004D490000}"/>
    <cellStyle name="Entrada 2 2 7 7 4" xfId="29086" xr:uid="{00000000-0005-0000-0000-00004E490000}"/>
    <cellStyle name="Entrada 2 2 7 7 5" xfId="16711" xr:uid="{00000000-0005-0000-0000-00004F490000}"/>
    <cellStyle name="Entrada 2 2 7 8" xfId="2742" xr:uid="{00000000-0005-0000-0000-000050490000}"/>
    <cellStyle name="Entrada 2 2 7 8 2" xfId="11968" xr:uid="{00000000-0005-0000-0000-000051490000}"/>
    <cellStyle name="Entrada 2 2 7 8 2 2" xfId="34270" xr:uid="{00000000-0005-0000-0000-000052490000}"/>
    <cellStyle name="Entrada 2 2 7 8 2 3" xfId="38817" xr:uid="{00000000-0005-0000-0000-000053490000}"/>
    <cellStyle name="Entrada 2 2 7 8 2 4" xfId="21040" xr:uid="{00000000-0005-0000-0000-000054490000}"/>
    <cellStyle name="Entrada 2 2 7 8 3" xfId="25613" xr:uid="{00000000-0005-0000-0000-000055490000}"/>
    <cellStyle name="Entrada 2 2 7 8 4" xfId="29085" xr:uid="{00000000-0005-0000-0000-000056490000}"/>
    <cellStyle name="Entrada 2 2 7 8 5" xfId="16712" xr:uid="{00000000-0005-0000-0000-000057490000}"/>
    <cellStyle name="Entrada 2 2 7 9" xfId="2743" xr:uid="{00000000-0005-0000-0000-000058490000}"/>
    <cellStyle name="Entrada 2 2 7 9 2" xfId="11969" xr:uid="{00000000-0005-0000-0000-000059490000}"/>
    <cellStyle name="Entrada 2 2 7 9 2 2" xfId="34271" xr:uid="{00000000-0005-0000-0000-00005A490000}"/>
    <cellStyle name="Entrada 2 2 7 9 2 3" xfId="38818" xr:uid="{00000000-0005-0000-0000-00005B490000}"/>
    <cellStyle name="Entrada 2 2 7 9 2 4" xfId="21041" xr:uid="{00000000-0005-0000-0000-00005C490000}"/>
    <cellStyle name="Entrada 2 2 7 9 3" xfId="25614" xr:uid="{00000000-0005-0000-0000-00005D490000}"/>
    <cellStyle name="Entrada 2 2 7 9 4" xfId="29084" xr:uid="{00000000-0005-0000-0000-00005E490000}"/>
    <cellStyle name="Entrada 2 2 7 9 5" xfId="16713" xr:uid="{00000000-0005-0000-0000-00005F490000}"/>
    <cellStyle name="Entrada 2 2 8" xfId="231" xr:uid="{00000000-0005-0000-0000-000060490000}"/>
    <cellStyle name="Entrada 2 2 8 10" xfId="2745" xr:uid="{00000000-0005-0000-0000-000061490000}"/>
    <cellStyle name="Entrada 2 2 8 10 2" xfId="11971" xr:uid="{00000000-0005-0000-0000-000062490000}"/>
    <cellStyle name="Entrada 2 2 8 10 2 2" xfId="34273" xr:uid="{00000000-0005-0000-0000-000063490000}"/>
    <cellStyle name="Entrada 2 2 8 10 2 3" xfId="38820" xr:uid="{00000000-0005-0000-0000-000064490000}"/>
    <cellStyle name="Entrada 2 2 8 10 2 4" xfId="21043" xr:uid="{00000000-0005-0000-0000-000065490000}"/>
    <cellStyle name="Entrada 2 2 8 10 3" xfId="25616" xr:uid="{00000000-0005-0000-0000-000066490000}"/>
    <cellStyle name="Entrada 2 2 8 10 4" xfId="29082" xr:uid="{00000000-0005-0000-0000-000067490000}"/>
    <cellStyle name="Entrada 2 2 8 10 5" xfId="16715" xr:uid="{00000000-0005-0000-0000-000068490000}"/>
    <cellStyle name="Entrada 2 2 8 11" xfId="2746" xr:uid="{00000000-0005-0000-0000-000069490000}"/>
    <cellStyle name="Entrada 2 2 8 11 2" xfId="11972" xr:uid="{00000000-0005-0000-0000-00006A490000}"/>
    <cellStyle name="Entrada 2 2 8 11 2 2" xfId="34274" xr:uid="{00000000-0005-0000-0000-00006B490000}"/>
    <cellStyle name="Entrada 2 2 8 11 2 3" xfId="38821" xr:uid="{00000000-0005-0000-0000-00006C490000}"/>
    <cellStyle name="Entrada 2 2 8 11 2 4" xfId="21044" xr:uid="{00000000-0005-0000-0000-00006D490000}"/>
    <cellStyle name="Entrada 2 2 8 11 3" xfId="25617" xr:uid="{00000000-0005-0000-0000-00006E490000}"/>
    <cellStyle name="Entrada 2 2 8 11 4" xfId="29081" xr:uid="{00000000-0005-0000-0000-00006F490000}"/>
    <cellStyle name="Entrada 2 2 8 11 5" xfId="16716" xr:uid="{00000000-0005-0000-0000-000070490000}"/>
    <cellStyle name="Entrada 2 2 8 12" xfId="2747" xr:uid="{00000000-0005-0000-0000-000071490000}"/>
    <cellStyle name="Entrada 2 2 8 12 2" xfId="11973" xr:uid="{00000000-0005-0000-0000-000072490000}"/>
    <cellStyle name="Entrada 2 2 8 12 2 2" xfId="34275" xr:uid="{00000000-0005-0000-0000-000073490000}"/>
    <cellStyle name="Entrada 2 2 8 12 2 3" xfId="38822" xr:uid="{00000000-0005-0000-0000-000074490000}"/>
    <cellStyle name="Entrada 2 2 8 12 2 4" xfId="21045" xr:uid="{00000000-0005-0000-0000-000075490000}"/>
    <cellStyle name="Entrada 2 2 8 12 3" xfId="25618" xr:uid="{00000000-0005-0000-0000-000076490000}"/>
    <cellStyle name="Entrada 2 2 8 12 4" xfId="29079" xr:uid="{00000000-0005-0000-0000-000077490000}"/>
    <cellStyle name="Entrada 2 2 8 12 5" xfId="16717" xr:uid="{00000000-0005-0000-0000-000078490000}"/>
    <cellStyle name="Entrada 2 2 8 13" xfId="2748" xr:uid="{00000000-0005-0000-0000-000079490000}"/>
    <cellStyle name="Entrada 2 2 8 13 2" xfId="11974" xr:uid="{00000000-0005-0000-0000-00007A490000}"/>
    <cellStyle name="Entrada 2 2 8 13 2 2" xfId="34276" xr:uid="{00000000-0005-0000-0000-00007B490000}"/>
    <cellStyle name="Entrada 2 2 8 13 2 3" xfId="38823" xr:uid="{00000000-0005-0000-0000-00007C490000}"/>
    <cellStyle name="Entrada 2 2 8 13 2 4" xfId="21046" xr:uid="{00000000-0005-0000-0000-00007D490000}"/>
    <cellStyle name="Entrada 2 2 8 13 3" xfId="25619" xr:uid="{00000000-0005-0000-0000-00007E490000}"/>
    <cellStyle name="Entrada 2 2 8 13 4" xfId="29078" xr:uid="{00000000-0005-0000-0000-00007F490000}"/>
    <cellStyle name="Entrada 2 2 8 13 5" xfId="16718" xr:uid="{00000000-0005-0000-0000-000080490000}"/>
    <cellStyle name="Entrada 2 2 8 14" xfId="2749" xr:uid="{00000000-0005-0000-0000-000081490000}"/>
    <cellStyle name="Entrada 2 2 8 14 2" xfId="11975" xr:uid="{00000000-0005-0000-0000-000082490000}"/>
    <cellStyle name="Entrada 2 2 8 14 2 2" xfId="34277" xr:uid="{00000000-0005-0000-0000-000083490000}"/>
    <cellStyle name="Entrada 2 2 8 14 2 3" xfId="38824" xr:uid="{00000000-0005-0000-0000-000084490000}"/>
    <cellStyle name="Entrada 2 2 8 14 2 4" xfId="21047" xr:uid="{00000000-0005-0000-0000-000085490000}"/>
    <cellStyle name="Entrada 2 2 8 14 3" xfId="25620" xr:uid="{00000000-0005-0000-0000-000086490000}"/>
    <cellStyle name="Entrada 2 2 8 14 4" xfId="29077" xr:uid="{00000000-0005-0000-0000-000087490000}"/>
    <cellStyle name="Entrada 2 2 8 14 5" xfId="16719" xr:uid="{00000000-0005-0000-0000-000088490000}"/>
    <cellStyle name="Entrada 2 2 8 15" xfId="2750" xr:uid="{00000000-0005-0000-0000-000089490000}"/>
    <cellStyle name="Entrada 2 2 8 15 2" xfId="11976" xr:uid="{00000000-0005-0000-0000-00008A490000}"/>
    <cellStyle name="Entrada 2 2 8 15 2 2" xfId="34278" xr:uid="{00000000-0005-0000-0000-00008B490000}"/>
    <cellStyle name="Entrada 2 2 8 15 2 3" xfId="38825" xr:uid="{00000000-0005-0000-0000-00008C490000}"/>
    <cellStyle name="Entrada 2 2 8 15 2 4" xfId="21048" xr:uid="{00000000-0005-0000-0000-00008D490000}"/>
    <cellStyle name="Entrada 2 2 8 15 3" xfId="25621" xr:uid="{00000000-0005-0000-0000-00008E490000}"/>
    <cellStyle name="Entrada 2 2 8 15 4" xfId="29076" xr:uid="{00000000-0005-0000-0000-00008F490000}"/>
    <cellStyle name="Entrada 2 2 8 15 5" xfId="16720" xr:uid="{00000000-0005-0000-0000-000090490000}"/>
    <cellStyle name="Entrada 2 2 8 16" xfId="2751" xr:uid="{00000000-0005-0000-0000-000091490000}"/>
    <cellStyle name="Entrada 2 2 8 16 2" xfId="11977" xr:uid="{00000000-0005-0000-0000-000092490000}"/>
    <cellStyle name="Entrada 2 2 8 16 2 2" xfId="34279" xr:uid="{00000000-0005-0000-0000-000093490000}"/>
    <cellStyle name="Entrada 2 2 8 16 2 3" xfId="38826" xr:uid="{00000000-0005-0000-0000-000094490000}"/>
    <cellStyle name="Entrada 2 2 8 16 2 4" xfId="21049" xr:uid="{00000000-0005-0000-0000-000095490000}"/>
    <cellStyle name="Entrada 2 2 8 16 3" xfId="25622" xr:uid="{00000000-0005-0000-0000-000096490000}"/>
    <cellStyle name="Entrada 2 2 8 16 4" xfId="29075" xr:uid="{00000000-0005-0000-0000-000097490000}"/>
    <cellStyle name="Entrada 2 2 8 16 5" xfId="16721" xr:uid="{00000000-0005-0000-0000-000098490000}"/>
    <cellStyle name="Entrada 2 2 8 17" xfId="2752" xr:uid="{00000000-0005-0000-0000-000099490000}"/>
    <cellStyle name="Entrada 2 2 8 17 2" xfId="11978" xr:uid="{00000000-0005-0000-0000-00009A490000}"/>
    <cellStyle name="Entrada 2 2 8 17 2 2" xfId="34280" xr:uid="{00000000-0005-0000-0000-00009B490000}"/>
    <cellStyle name="Entrada 2 2 8 17 2 3" xfId="38827" xr:uid="{00000000-0005-0000-0000-00009C490000}"/>
    <cellStyle name="Entrada 2 2 8 17 2 4" xfId="21050" xr:uid="{00000000-0005-0000-0000-00009D490000}"/>
    <cellStyle name="Entrada 2 2 8 17 3" xfId="25623" xr:uid="{00000000-0005-0000-0000-00009E490000}"/>
    <cellStyle name="Entrada 2 2 8 17 4" xfId="29074" xr:uid="{00000000-0005-0000-0000-00009F490000}"/>
    <cellStyle name="Entrada 2 2 8 17 5" xfId="16722" xr:uid="{00000000-0005-0000-0000-0000A0490000}"/>
    <cellStyle name="Entrada 2 2 8 18" xfId="2753" xr:uid="{00000000-0005-0000-0000-0000A1490000}"/>
    <cellStyle name="Entrada 2 2 8 18 2" xfId="11979" xr:uid="{00000000-0005-0000-0000-0000A2490000}"/>
    <cellStyle name="Entrada 2 2 8 18 2 2" xfId="34281" xr:uid="{00000000-0005-0000-0000-0000A3490000}"/>
    <cellStyle name="Entrada 2 2 8 18 2 3" xfId="38828" xr:uid="{00000000-0005-0000-0000-0000A4490000}"/>
    <cellStyle name="Entrada 2 2 8 18 2 4" xfId="21051" xr:uid="{00000000-0005-0000-0000-0000A5490000}"/>
    <cellStyle name="Entrada 2 2 8 18 3" xfId="25624" xr:uid="{00000000-0005-0000-0000-0000A6490000}"/>
    <cellStyle name="Entrada 2 2 8 18 4" xfId="29073" xr:uid="{00000000-0005-0000-0000-0000A7490000}"/>
    <cellStyle name="Entrada 2 2 8 18 5" xfId="16723" xr:uid="{00000000-0005-0000-0000-0000A8490000}"/>
    <cellStyle name="Entrada 2 2 8 19" xfId="2754" xr:uid="{00000000-0005-0000-0000-0000A9490000}"/>
    <cellStyle name="Entrada 2 2 8 19 2" xfId="11980" xr:uid="{00000000-0005-0000-0000-0000AA490000}"/>
    <cellStyle name="Entrada 2 2 8 19 2 2" xfId="34282" xr:uid="{00000000-0005-0000-0000-0000AB490000}"/>
    <cellStyle name="Entrada 2 2 8 19 2 3" xfId="38829" xr:uid="{00000000-0005-0000-0000-0000AC490000}"/>
    <cellStyle name="Entrada 2 2 8 19 2 4" xfId="21052" xr:uid="{00000000-0005-0000-0000-0000AD490000}"/>
    <cellStyle name="Entrada 2 2 8 19 3" xfId="25625" xr:uid="{00000000-0005-0000-0000-0000AE490000}"/>
    <cellStyle name="Entrada 2 2 8 19 4" xfId="29072" xr:uid="{00000000-0005-0000-0000-0000AF490000}"/>
    <cellStyle name="Entrada 2 2 8 19 5" xfId="16724" xr:uid="{00000000-0005-0000-0000-0000B0490000}"/>
    <cellStyle name="Entrada 2 2 8 2" xfId="211" xr:uid="{00000000-0005-0000-0000-0000B1490000}"/>
    <cellStyle name="Entrada 2 2 8 2 10" xfId="2756" xr:uid="{00000000-0005-0000-0000-0000B2490000}"/>
    <cellStyle name="Entrada 2 2 8 2 10 2" xfId="11982" xr:uid="{00000000-0005-0000-0000-0000B3490000}"/>
    <cellStyle name="Entrada 2 2 8 2 10 2 2" xfId="34284" xr:uid="{00000000-0005-0000-0000-0000B4490000}"/>
    <cellStyle name="Entrada 2 2 8 2 10 2 3" xfId="38831" xr:uid="{00000000-0005-0000-0000-0000B5490000}"/>
    <cellStyle name="Entrada 2 2 8 2 10 2 4" xfId="21054" xr:uid="{00000000-0005-0000-0000-0000B6490000}"/>
    <cellStyle name="Entrada 2 2 8 2 10 3" xfId="25627" xr:uid="{00000000-0005-0000-0000-0000B7490000}"/>
    <cellStyle name="Entrada 2 2 8 2 10 4" xfId="29070" xr:uid="{00000000-0005-0000-0000-0000B8490000}"/>
    <cellStyle name="Entrada 2 2 8 2 10 5" xfId="16726" xr:uid="{00000000-0005-0000-0000-0000B9490000}"/>
    <cellStyle name="Entrada 2 2 8 2 11" xfId="2757" xr:uid="{00000000-0005-0000-0000-0000BA490000}"/>
    <cellStyle name="Entrada 2 2 8 2 11 2" xfId="11983" xr:uid="{00000000-0005-0000-0000-0000BB490000}"/>
    <cellStyle name="Entrada 2 2 8 2 11 2 2" xfId="34285" xr:uid="{00000000-0005-0000-0000-0000BC490000}"/>
    <cellStyle name="Entrada 2 2 8 2 11 2 3" xfId="38832" xr:uid="{00000000-0005-0000-0000-0000BD490000}"/>
    <cellStyle name="Entrada 2 2 8 2 11 2 4" xfId="21055" xr:uid="{00000000-0005-0000-0000-0000BE490000}"/>
    <cellStyle name="Entrada 2 2 8 2 11 3" xfId="25628" xr:uid="{00000000-0005-0000-0000-0000BF490000}"/>
    <cellStyle name="Entrada 2 2 8 2 11 4" xfId="29069" xr:uid="{00000000-0005-0000-0000-0000C0490000}"/>
    <cellStyle name="Entrada 2 2 8 2 11 5" xfId="16727" xr:uid="{00000000-0005-0000-0000-0000C1490000}"/>
    <cellStyle name="Entrada 2 2 8 2 12" xfId="2758" xr:uid="{00000000-0005-0000-0000-0000C2490000}"/>
    <cellStyle name="Entrada 2 2 8 2 12 2" xfId="11984" xr:uid="{00000000-0005-0000-0000-0000C3490000}"/>
    <cellStyle name="Entrada 2 2 8 2 12 2 2" xfId="34286" xr:uid="{00000000-0005-0000-0000-0000C4490000}"/>
    <cellStyle name="Entrada 2 2 8 2 12 2 3" xfId="38833" xr:uid="{00000000-0005-0000-0000-0000C5490000}"/>
    <cellStyle name="Entrada 2 2 8 2 12 2 4" xfId="21056" xr:uid="{00000000-0005-0000-0000-0000C6490000}"/>
    <cellStyle name="Entrada 2 2 8 2 12 3" xfId="25629" xr:uid="{00000000-0005-0000-0000-0000C7490000}"/>
    <cellStyle name="Entrada 2 2 8 2 12 4" xfId="29068" xr:uid="{00000000-0005-0000-0000-0000C8490000}"/>
    <cellStyle name="Entrada 2 2 8 2 12 5" xfId="16728" xr:uid="{00000000-0005-0000-0000-0000C9490000}"/>
    <cellStyle name="Entrada 2 2 8 2 13" xfId="2759" xr:uid="{00000000-0005-0000-0000-0000CA490000}"/>
    <cellStyle name="Entrada 2 2 8 2 13 2" xfId="11985" xr:uid="{00000000-0005-0000-0000-0000CB490000}"/>
    <cellStyle name="Entrada 2 2 8 2 13 2 2" xfId="34287" xr:uid="{00000000-0005-0000-0000-0000CC490000}"/>
    <cellStyle name="Entrada 2 2 8 2 13 2 3" xfId="38834" xr:uid="{00000000-0005-0000-0000-0000CD490000}"/>
    <cellStyle name="Entrada 2 2 8 2 13 2 4" xfId="21057" xr:uid="{00000000-0005-0000-0000-0000CE490000}"/>
    <cellStyle name="Entrada 2 2 8 2 13 3" xfId="25630" xr:uid="{00000000-0005-0000-0000-0000CF490000}"/>
    <cellStyle name="Entrada 2 2 8 2 13 4" xfId="29067" xr:uid="{00000000-0005-0000-0000-0000D0490000}"/>
    <cellStyle name="Entrada 2 2 8 2 13 5" xfId="16729" xr:uid="{00000000-0005-0000-0000-0000D1490000}"/>
    <cellStyle name="Entrada 2 2 8 2 14" xfId="2760" xr:uid="{00000000-0005-0000-0000-0000D2490000}"/>
    <cellStyle name="Entrada 2 2 8 2 14 2" xfId="11986" xr:uid="{00000000-0005-0000-0000-0000D3490000}"/>
    <cellStyle name="Entrada 2 2 8 2 14 2 2" xfId="34288" xr:uid="{00000000-0005-0000-0000-0000D4490000}"/>
    <cellStyle name="Entrada 2 2 8 2 14 2 3" xfId="38835" xr:uid="{00000000-0005-0000-0000-0000D5490000}"/>
    <cellStyle name="Entrada 2 2 8 2 14 2 4" xfId="21058" xr:uid="{00000000-0005-0000-0000-0000D6490000}"/>
    <cellStyle name="Entrada 2 2 8 2 14 3" xfId="25631" xr:uid="{00000000-0005-0000-0000-0000D7490000}"/>
    <cellStyle name="Entrada 2 2 8 2 14 4" xfId="29035" xr:uid="{00000000-0005-0000-0000-0000D8490000}"/>
    <cellStyle name="Entrada 2 2 8 2 14 5" xfId="16730" xr:uid="{00000000-0005-0000-0000-0000D9490000}"/>
    <cellStyle name="Entrada 2 2 8 2 15" xfId="2761" xr:uid="{00000000-0005-0000-0000-0000DA490000}"/>
    <cellStyle name="Entrada 2 2 8 2 15 2" xfId="11987" xr:uid="{00000000-0005-0000-0000-0000DB490000}"/>
    <cellStyle name="Entrada 2 2 8 2 15 2 2" xfId="34289" xr:uid="{00000000-0005-0000-0000-0000DC490000}"/>
    <cellStyle name="Entrada 2 2 8 2 15 2 3" xfId="38836" xr:uid="{00000000-0005-0000-0000-0000DD490000}"/>
    <cellStyle name="Entrada 2 2 8 2 15 2 4" xfId="21059" xr:uid="{00000000-0005-0000-0000-0000DE490000}"/>
    <cellStyle name="Entrada 2 2 8 2 15 3" xfId="25632" xr:uid="{00000000-0005-0000-0000-0000DF490000}"/>
    <cellStyle name="Entrada 2 2 8 2 15 4" xfId="29066" xr:uid="{00000000-0005-0000-0000-0000E0490000}"/>
    <cellStyle name="Entrada 2 2 8 2 15 5" xfId="16731" xr:uid="{00000000-0005-0000-0000-0000E1490000}"/>
    <cellStyle name="Entrada 2 2 8 2 16" xfId="2762" xr:uid="{00000000-0005-0000-0000-0000E2490000}"/>
    <cellStyle name="Entrada 2 2 8 2 16 2" xfId="11988" xr:uid="{00000000-0005-0000-0000-0000E3490000}"/>
    <cellStyle name="Entrada 2 2 8 2 16 2 2" xfId="34290" xr:uid="{00000000-0005-0000-0000-0000E4490000}"/>
    <cellStyle name="Entrada 2 2 8 2 16 2 3" xfId="38837" xr:uid="{00000000-0005-0000-0000-0000E5490000}"/>
    <cellStyle name="Entrada 2 2 8 2 16 2 4" xfId="21060" xr:uid="{00000000-0005-0000-0000-0000E6490000}"/>
    <cellStyle name="Entrada 2 2 8 2 16 3" xfId="25633" xr:uid="{00000000-0005-0000-0000-0000E7490000}"/>
    <cellStyle name="Entrada 2 2 8 2 16 4" xfId="29065" xr:uid="{00000000-0005-0000-0000-0000E8490000}"/>
    <cellStyle name="Entrada 2 2 8 2 16 5" xfId="16732" xr:uid="{00000000-0005-0000-0000-0000E9490000}"/>
    <cellStyle name="Entrada 2 2 8 2 17" xfId="2763" xr:uid="{00000000-0005-0000-0000-0000EA490000}"/>
    <cellStyle name="Entrada 2 2 8 2 17 2" xfId="11989" xr:uid="{00000000-0005-0000-0000-0000EB490000}"/>
    <cellStyle name="Entrada 2 2 8 2 17 2 2" xfId="34291" xr:uid="{00000000-0005-0000-0000-0000EC490000}"/>
    <cellStyle name="Entrada 2 2 8 2 17 2 3" xfId="38838" xr:uid="{00000000-0005-0000-0000-0000ED490000}"/>
    <cellStyle name="Entrada 2 2 8 2 17 2 4" xfId="21061" xr:uid="{00000000-0005-0000-0000-0000EE490000}"/>
    <cellStyle name="Entrada 2 2 8 2 17 3" xfId="25634" xr:uid="{00000000-0005-0000-0000-0000EF490000}"/>
    <cellStyle name="Entrada 2 2 8 2 17 4" xfId="29064" xr:uid="{00000000-0005-0000-0000-0000F0490000}"/>
    <cellStyle name="Entrada 2 2 8 2 17 5" xfId="16733" xr:uid="{00000000-0005-0000-0000-0000F1490000}"/>
    <cellStyle name="Entrada 2 2 8 2 18" xfId="2764" xr:uid="{00000000-0005-0000-0000-0000F2490000}"/>
    <cellStyle name="Entrada 2 2 8 2 18 2" xfId="11990" xr:uid="{00000000-0005-0000-0000-0000F3490000}"/>
    <cellStyle name="Entrada 2 2 8 2 18 2 2" xfId="34292" xr:uid="{00000000-0005-0000-0000-0000F4490000}"/>
    <cellStyle name="Entrada 2 2 8 2 18 2 3" xfId="38839" xr:uid="{00000000-0005-0000-0000-0000F5490000}"/>
    <cellStyle name="Entrada 2 2 8 2 18 2 4" xfId="21062" xr:uid="{00000000-0005-0000-0000-0000F6490000}"/>
    <cellStyle name="Entrada 2 2 8 2 18 3" xfId="25635" xr:uid="{00000000-0005-0000-0000-0000F7490000}"/>
    <cellStyle name="Entrada 2 2 8 2 18 4" xfId="29063" xr:uid="{00000000-0005-0000-0000-0000F8490000}"/>
    <cellStyle name="Entrada 2 2 8 2 18 5" xfId="16734" xr:uid="{00000000-0005-0000-0000-0000F9490000}"/>
    <cellStyle name="Entrada 2 2 8 2 19" xfId="2765" xr:uid="{00000000-0005-0000-0000-0000FA490000}"/>
    <cellStyle name="Entrada 2 2 8 2 19 2" xfId="11991" xr:uid="{00000000-0005-0000-0000-0000FB490000}"/>
    <cellStyle name="Entrada 2 2 8 2 19 2 2" xfId="34293" xr:uid="{00000000-0005-0000-0000-0000FC490000}"/>
    <cellStyle name="Entrada 2 2 8 2 19 2 3" xfId="38840" xr:uid="{00000000-0005-0000-0000-0000FD490000}"/>
    <cellStyle name="Entrada 2 2 8 2 19 2 4" xfId="21063" xr:uid="{00000000-0005-0000-0000-0000FE490000}"/>
    <cellStyle name="Entrada 2 2 8 2 19 3" xfId="25636" xr:uid="{00000000-0005-0000-0000-0000FF490000}"/>
    <cellStyle name="Entrada 2 2 8 2 19 4" xfId="29062" xr:uid="{00000000-0005-0000-0000-0000004A0000}"/>
    <cellStyle name="Entrada 2 2 8 2 19 5" xfId="16735" xr:uid="{00000000-0005-0000-0000-0000014A0000}"/>
    <cellStyle name="Entrada 2 2 8 2 2" xfId="2766" xr:uid="{00000000-0005-0000-0000-0000024A0000}"/>
    <cellStyle name="Entrada 2 2 8 2 2 2" xfId="11992" xr:uid="{00000000-0005-0000-0000-0000034A0000}"/>
    <cellStyle name="Entrada 2 2 8 2 2 2 2" xfId="34294" xr:uid="{00000000-0005-0000-0000-0000044A0000}"/>
    <cellStyle name="Entrada 2 2 8 2 2 2 3" xfId="38841" xr:uid="{00000000-0005-0000-0000-0000054A0000}"/>
    <cellStyle name="Entrada 2 2 8 2 2 2 4" xfId="21064" xr:uid="{00000000-0005-0000-0000-0000064A0000}"/>
    <cellStyle name="Entrada 2 2 8 2 2 3" xfId="25637" xr:uid="{00000000-0005-0000-0000-0000074A0000}"/>
    <cellStyle name="Entrada 2 2 8 2 2 4" xfId="29061" xr:uid="{00000000-0005-0000-0000-0000084A0000}"/>
    <cellStyle name="Entrada 2 2 8 2 2 5" xfId="16736" xr:uid="{00000000-0005-0000-0000-0000094A0000}"/>
    <cellStyle name="Entrada 2 2 8 2 20" xfId="2767" xr:uid="{00000000-0005-0000-0000-00000A4A0000}"/>
    <cellStyle name="Entrada 2 2 8 2 20 2" xfId="11993" xr:uid="{00000000-0005-0000-0000-00000B4A0000}"/>
    <cellStyle name="Entrada 2 2 8 2 20 2 2" xfId="34295" xr:uid="{00000000-0005-0000-0000-00000C4A0000}"/>
    <cellStyle name="Entrada 2 2 8 2 20 2 3" xfId="38842" xr:uid="{00000000-0005-0000-0000-00000D4A0000}"/>
    <cellStyle name="Entrada 2 2 8 2 20 2 4" xfId="21065" xr:uid="{00000000-0005-0000-0000-00000E4A0000}"/>
    <cellStyle name="Entrada 2 2 8 2 20 3" xfId="25638" xr:uid="{00000000-0005-0000-0000-00000F4A0000}"/>
    <cellStyle name="Entrada 2 2 8 2 20 4" xfId="29060" xr:uid="{00000000-0005-0000-0000-0000104A0000}"/>
    <cellStyle name="Entrada 2 2 8 2 20 5" xfId="16737" xr:uid="{00000000-0005-0000-0000-0000114A0000}"/>
    <cellStyle name="Entrada 2 2 8 2 21" xfId="2768" xr:uid="{00000000-0005-0000-0000-0000124A0000}"/>
    <cellStyle name="Entrada 2 2 8 2 21 2" xfId="11994" xr:uid="{00000000-0005-0000-0000-0000134A0000}"/>
    <cellStyle name="Entrada 2 2 8 2 21 2 2" xfId="34296" xr:uid="{00000000-0005-0000-0000-0000144A0000}"/>
    <cellStyle name="Entrada 2 2 8 2 21 2 3" xfId="38843" xr:uid="{00000000-0005-0000-0000-0000154A0000}"/>
    <cellStyle name="Entrada 2 2 8 2 21 2 4" xfId="21066" xr:uid="{00000000-0005-0000-0000-0000164A0000}"/>
    <cellStyle name="Entrada 2 2 8 2 21 3" xfId="25639" xr:uid="{00000000-0005-0000-0000-0000174A0000}"/>
    <cellStyle name="Entrada 2 2 8 2 21 4" xfId="29059" xr:uid="{00000000-0005-0000-0000-0000184A0000}"/>
    <cellStyle name="Entrada 2 2 8 2 21 5" xfId="16738" xr:uid="{00000000-0005-0000-0000-0000194A0000}"/>
    <cellStyle name="Entrada 2 2 8 2 22" xfId="2769" xr:uid="{00000000-0005-0000-0000-00001A4A0000}"/>
    <cellStyle name="Entrada 2 2 8 2 22 2" xfId="11995" xr:uid="{00000000-0005-0000-0000-00001B4A0000}"/>
    <cellStyle name="Entrada 2 2 8 2 22 2 2" xfId="34297" xr:uid="{00000000-0005-0000-0000-00001C4A0000}"/>
    <cellStyle name="Entrada 2 2 8 2 22 2 3" xfId="38844" xr:uid="{00000000-0005-0000-0000-00001D4A0000}"/>
    <cellStyle name="Entrada 2 2 8 2 22 2 4" xfId="21067" xr:uid="{00000000-0005-0000-0000-00001E4A0000}"/>
    <cellStyle name="Entrada 2 2 8 2 22 3" xfId="25640" xr:uid="{00000000-0005-0000-0000-00001F4A0000}"/>
    <cellStyle name="Entrada 2 2 8 2 22 4" xfId="29058" xr:uid="{00000000-0005-0000-0000-0000204A0000}"/>
    <cellStyle name="Entrada 2 2 8 2 22 5" xfId="16739" xr:uid="{00000000-0005-0000-0000-0000214A0000}"/>
    <cellStyle name="Entrada 2 2 8 2 23" xfId="2770" xr:uid="{00000000-0005-0000-0000-0000224A0000}"/>
    <cellStyle name="Entrada 2 2 8 2 23 2" xfId="11996" xr:uid="{00000000-0005-0000-0000-0000234A0000}"/>
    <cellStyle name="Entrada 2 2 8 2 23 2 2" xfId="34298" xr:uid="{00000000-0005-0000-0000-0000244A0000}"/>
    <cellStyle name="Entrada 2 2 8 2 23 2 3" xfId="38845" xr:uid="{00000000-0005-0000-0000-0000254A0000}"/>
    <cellStyle name="Entrada 2 2 8 2 23 2 4" xfId="21068" xr:uid="{00000000-0005-0000-0000-0000264A0000}"/>
    <cellStyle name="Entrada 2 2 8 2 23 3" xfId="25641" xr:uid="{00000000-0005-0000-0000-0000274A0000}"/>
    <cellStyle name="Entrada 2 2 8 2 23 4" xfId="29057" xr:uid="{00000000-0005-0000-0000-0000284A0000}"/>
    <cellStyle name="Entrada 2 2 8 2 23 5" xfId="16740" xr:uid="{00000000-0005-0000-0000-0000294A0000}"/>
    <cellStyle name="Entrada 2 2 8 2 24" xfId="2771" xr:uid="{00000000-0005-0000-0000-00002A4A0000}"/>
    <cellStyle name="Entrada 2 2 8 2 24 2" xfId="11997" xr:uid="{00000000-0005-0000-0000-00002B4A0000}"/>
    <cellStyle name="Entrada 2 2 8 2 24 2 2" xfId="34299" xr:uid="{00000000-0005-0000-0000-00002C4A0000}"/>
    <cellStyle name="Entrada 2 2 8 2 24 2 3" xfId="38846" xr:uid="{00000000-0005-0000-0000-00002D4A0000}"/>
    <cellStyle name="Entrada 2 2 8 2 24 2 4" xfId="21069" xr:uid="{00000000-0005-0000-0000-00002E4A0000}"/>
    <cellStyle name="Entrada 2 2 8 2 24 3" xfId="25642" xr:uid="{00000000-0005-0000-0000-00002F4A0000}"/>
    <cellStyle name="Entrada 2 2 8 2 24 4" xfId="29056" xr:uid="{00000000-0005-0000-0000-0000304A0000}"/>
    <cellStyle name="Entrada 2 2 8 2 24 5" xfId="16741" xr:uid="{00000000-0005-0000-0000-0000314A0000}"/>
    <cellStyle name="Entrada 2 2 8 2 25" xfId="2772" xr:uid="{00000000-0005-0000-0000-0000324A0000}"/>
    <cellStyle name="Entrada 2 2 8 2 25 2" xfId="11998" xr:uid="{00000000-0005-0000-0000-0000334A0000}"/>
    <cellStyle name="Entrada 2 2 8 2 25 2 2" xfId="34300" xr:uid="{00000000-0005-0000-0000-0000344A0000}"/>
    <cellStyle name="Entrada 2 2 8 2 25 2 3" xfId="38847" xr:uid="{00000000-0005-0000-0000-0000354A0000}"/>
    <cellStyle name="Entrada 2 2 8 2 25 2 4" xfId="21070" xr:uid="{00000000-0005-0000-0000-0000364A0000}"/>
    <cellStyle name="Entrada 2 2 8 2 25 3" xfId="25643" xr:uid="{00000000-0005-0000-0000-0000374A0000}"/>
    <cellStyle name="Entrada 2 2 8 2 25 4" xfId="29055" xr:uid="{00000000-0005-0000-0000-0000384A0000}"/>
    <cellStyle name="Entrada 2 2 8 2 25 5" xfId="16742" xr:uid="{00000000-0005-0000-0000-0000394A0000}"/>
    <cellStyle name="Entrada 2 2 8 2 26" xfId="2773" xr:uid="{00000000-0005-0000-0000-00003A4A0000}"/>
    <cellStyle name="Entrada 2 2 8 2 26 2" xfId="11999" xr:uid="{00000000-0005-0000-0000-00003B4A0000}"/>
    <cellStyle name="Entrada 2 2 8 2 26 2 2" xfId="34301" xr:uid="{00000000-0005-0000-0000-00003C4A0000}"/>
    <cellStyle name="Entrada 2 2 8 2 26 2 3" xfId="38848" xr:uid="{00000000-0005-0000-0000-00003D4A0000}"/>
    <cellStyle name="Entrada 2 2 8 2 26 2 4" xfId="21071" xr:uid="{00000000-0005-0000-0000-00003E4A0000}"/>
    <cellStyle name="Entrada 2 2 8 2 26 3" xfId="25644" xr:uid="{00000000-0005-0000-0000-00003F4A0000}"/>
    <cellStyle name="Entrada 2 2 8 2 26 4" xfId="29054" xr:uid="{00000000-0005-0000-0000-0000404A0000}"/>
    <cellStyle name="Entrada 2 2 8 2 26 5" xfId="16743" xr:uid="{00000000-0005-0000-0000-0000414A0000}"/>
    <cellStyle name="Entrada 2 2 8 2 27" xfId="2774" xr:uid="{00000000-0005-0000-0000-0000424A0000}"/>
    <cellStyle name="Entrada 2 2 8 2 27 2" xfId="12000" xr:uid="{00000000-0005-0000-0000-0000434A0000}"/>
    <cellStyle name="Entrada 2 2 8 2 27 2 2" xfId="34302" xr:uid="{00000000-0005-0000-0000-0000444A0000}"/>
    <cellStyle name="Entrada 2 2 8 2 27 2 3" xfId="38849" xr:uid="{00000000-0005-0000-0000-0000454A0000}"/>
    <cellStyle name="Entrada 2 2 8 2 27 2 4" xfId="21072" xr:uid="{00000000-0005-0000-0000-0000464A0000}"/>
    <cellStyle name="Entrada 2 2 8 2 27 3" xfId="25645" xr:uid="{00000000-0005-0000-0000-0000474A0000}"/>
    <cellStyle name="Entrada 2 2 8 2 27 4" xfId="29053" xr:uid="{00000000-0005-0000-0000-0000484A0000}"/>
    <cellStyle name="Entrada 2 2 8 2 27 5" xfId="16744" xr:uid="{00000000-0005-0000-0000-0000494A0000}"/>
    <cellStyle name="Entrada 2 2 8 2 28" xfId="2775" xr:uid="{00000000-0005-0000-0000-00004A4A0000}"/>
    <cellStyle name="Entrada 2 2 8 2 28 2" xfId="12001" xr:uid="{00000000-0005-0000-0000-00004B4A0000}"/>
    <cellStyle name="Entrada 2 2 8 2 28 2 2" xfId="34303" xr:uid="{00000000-0005-0000-0000-00004C4A0000}"/>
    <cellStyle name="Entrada 2 2 8 2 28 2 3" xfId="38850" xr:uid="{00000000-0005-0000-0000-00004D4A0000}"/>
    <cellStyle name="Entrada 2 2 8 2 28 2 4" xfId="21073" xr:uid="{00000000-0005-0000-0000-00004E4A0000}"/>
    <cellStyle name="Entrada 2 2 8 2 28 3" xfId="25646" xr:uid="{00000000-0005-0000-0000-00004F4A0000}"/>
    <cellStyle name="Entrada 2 2 8 2 28 4" xfId="29052" xr:uid="{00000000-0005-0000-0000-0000504A0000}"/>
    <cellStyle name="Entrada 2 2 8 2 28 5" xfId="16745" xr:uid="{00000000-0005-0000-0000-0000514A0000}"/>
    <cellStyle name="Entrada 2 2 8 2 29" xfId="2776" xr:uid="{00000000-0005-0000-0000-0000524A0000}"/>
    <cellStyle name="Entrada 2 2 8 2 29 2" xfId="12002" xr:uid="{00000000-0005-0000-0000-0000534A0000}"/>
    <cellStyle name="Entrada 2 2 8 2 29 2 2" xfId="34304" xr:uid="{00000000-0005-0000-0000-0000544A0000}"/>
    <cellStyle name="Entrada 2 2 8 2 29 2 3" xfId="38851" xr:uid="{00000000-0005-0000-0000-0000554A0000}"/>
    <cellStyle name="Entrada 2 2 8 2 29 2 4" xfId="21074" xr:uid="{00000000-0005-0000-0000-0000564A0000}"/>
    <cellStyle name="Entrada 2 2 8 2 29 3" xfId="25647" xr:uid="{00000000-0005-0000-0000-0000574A0000}"/>
    <cellStyle name="Entrada 2 2 8 2 29 4" xfId="29051" xr:uid="{00000000-0005-0000-0000-0000584A0000}"/>
    <cellStyle name="Entrada 2 2 8 2 29 5" xfId="16746" xr:uid="{00000000-0005-0000-0000-0000594A0000}"/>
    <cellStyle name="Entrada 2 2 8 2 3" xfId="2777" xr:uid="{00000000-0005-0000-0000-00005A4A0000}"/>
    <cellStyle name="Entrada 2 2 8 2 3 2" xfId="12003" xr:uid="{00000000-0005-0000-0000-00005B4A0000}"/>
    <cellStyle name="Entrada 2 2 8 2 3 2 2" xfId="34305" xr:uid="{00000000-0005-0000-0000-00005C4A0000}"/>
    <cellStyle name="Entrada 2 2 8 2 3 2 3" xfId="38852" xr:uid="{00000000-0005-0000-0000-00005D4A0000}"/>
    <cellStyle name="Entrada 2 2 8 2 3 2 4" xfId="21075" xr:uid="{00000000-0005-0000-0000-00005E4A0000}"/>
    <cellStyle name="Entrada 2 2 8 2 3 3" xfId="25648" xr:uid="{00000000-0005-0000-0000-00005F4A0000}"/>
    <cellStyle name="Entrada 2 2 8 2 3 4" xfId="29050" xr:uid="{00000000-0005-0000-0000-0000604A0000}"/>
    <cellStyle name="Entrada 2 2 8 2 3 5" xfId="16747" xr:uid="{00000000-0005-0000-0000-0000614A0000}"/>
    <cellStyle name="Entrada 2 2 8 2 30" xfId="2778" xr:uid="{00000000-0005-0000-0000-0000624A0000}"/>
    <cellStyle name="Entrada 2 2 8 2 30 2" xfId="12004" xr:uid="{00000000-0005-0000-0000-0000634A0000}"/>
    <cellStyle name="Entrada 2 2 8 2 30 2 2" xfId="34306" xr:uid="{00000000-0005-0000-0000-0000644A0000}"/>
    <cellStyle name="Entrada 2 2 8 2 30 2 3" xfId="38853" xr:uid="{00000000-0005-0000-0000-0000654A0000}"/>
    <cellStyle name="Entrada 2 2 8 2 30 2 4" xfId="21076" xr:uid="{00000000-0005-0000-0000-0000664A0000}"/>
    <cellStyle name="Entrada 2 2 8 2 30 3" xfId="25649" xr:uid="{00000000-0005-0000-0000-0000674A0000}"/>
    <cellStyle name="Entrada 2 2 8 2 30 4" xfId="29049" xr:uid="{00000000-0005-0000-0000-0000684A0000}"/>
    <cellStyle name="Entrada 2 2 8 2 30 5" xfId="16748" xr:uid="{00000000-0005-0000-0000-0000694A0000}"/>
    <cellStyle name="Entrada 2 2 8 2 31" xfId="2779" xr:uid="{00000000-0005-0000-0000-00006A4A0000}"/>
    <cellStyle name="Entrada 2 2 8 2 31 2" xfId="12005" xr:uid="{00000000-0005-0000-0000-00006B4A0000}"/>
    <cellStyle name="Entrada 2 2 8 2 31 2 2" xfId="34307" xr:uid="{00000000-0005-0000-0000-00006C4A0000}"/>
    <cellStyle name="Entrada 2 2 8 2 31 2 3" xfId="38854" xr:uid="{00000000-0005-0000-0000-00006D4A0000}"/>
    <cellStyle name="Entrada 2 2 8 2 31 2 4" xfId="21077" xr:uid="{00000000-0005-0000-0000-00006E4A0000}"/>
    <cellStyle name="Entrada 2 2 8 2 31 3" xfId="25650" xr:uid="{00000000-0005-0000-0000-00006F4A0000}"/>
    <cellStyle name="Entrada 2 2 8 2 31 4" xfId="29048" xr:uid="{00000000-0005-0000-0000-0000704A0000}"/>
    <cellStyle name="Entrada 2 2 8 2 31 5" xfId="16749" xr:uid="{00000000-0005-0000-0000-0000714A0000}"/>
    <cellStyle name="Entrada 2 2 8 2 32" xfId="2780" xr:uid="{00000000-0005-0000-0000-0000724A0000}"/>
    <cellStyle name="Entrada 2 2 8 2 32 2" xfId="12006" xr:uid="{00000000-0005-0000-0000-0000734A0000}"/>
    <cellStyle name="Entrada 2 2 8 2 32 2 2" xfId="34308" xr:uid="{00000000-0005-0000-0000-0000744A0000}"/>
    <cellStyle name="Entrada 2 2 8 2 32 2 3" xfId="38855" xr:uid="{00000000-0005-0000-0000-0000754A0000}"/>
    <cellStyle name="Entrada 2 2 8 2 32 2 4" xfId="21078" xr:uid="{00000000-0005-0000-0000-0000764A0000}"/>
    <cellStyle name="Entrada 2 2 8 2 32 3" xfId="25651" xr:uid="{00000000-0005-0000-0000-0000774A0000}"/>
    <cellStyle name="Entrada 2 2 8 2 32 4" xfId="29047" xr:uid="{00000000-0005-0000-0000-0000784A0000}"/>
    <cellStyle name="Entrada 2 2 8 2 32 5" xfId="16750" xr:uid="{00000000-0005-0000-0000-0000794A0000}"/>
    <cellStyle name="Entrada 2 2 8 2 33" xfId="2781" xr:uid="{00000000-0005-0000-0000-00007A4A0000}"/>
    <cellStyle name="Entrada 2 2 8 2 33 2" xfId="12007" xr:uid="{00000000-0005-0000-0000-00007B4A0000}"/>
    <cellStyle name="Entrada 2 2 8 2 33 2 2" xfId="34309" xr:uid="{00000000-0005-0000-0000-00007C4A0000}"/>
    <cellStyle name="Entrada 2 2 8 2 33 2 3" xfId="38856" xr:uid="{00000000-0005-0000-0000-00007D4A0000}"/>
    <cellStyle name="Entrada 2 2 8 2 33 2 4" xfId="21079" xr:uid="{00000000-0005-0000-0000-00007E4A0000}"/>
    <cellStyle name="Entrada 2 2 8 2 33 3" xfId="25652" xr:uid="{00000000-0005-0000-0000-00007F4A0000}"/>
    <cellStyle name="Entrada 2 2 8 2 33 4" xfId="29046" xr:uid="{00000000-0005-0000-0000-0000804A0000}"/>
    <cellStyle name="Entrada 2 2 8 2 33 5" xfId="16751" xr:uid="{00000000-0005-0000-0000-0000814A0000}"/>
    <cellStyle name="Entrada 2 2 8 2 34" xfId="2782" xr:uid="{00000000-0005-0000-0000-0000824A0000}"/>
    <cellStyle name="Entrada 2 2 8 2 34 2" xfId="12008" xr:uid="{00000000-0005-0000-0000-0000834A0000}"/>
    <cellStyle name="Entrada 2 2 8 2 34 2 2" xfId="34310" xr:uid="{00000000-0005-0000-0000-0000844A0000}"/>
    <cellStyle name="Entrada 2 2 8 2 34 2 3" xfId="38857" xr:uid="{00000000-0005-0000-0000-0000854A0000}"/>
    <cellStyle name="Entrada 2 2 8 2 34 2 4" xfId="21080" xr:uid="{00000000-0005-0000-0000-0000864A0000}"/>
    <cellStyle name="Entrada 2 2 8 2 34 3" xfId="25653" xr:uid="{00000000-0005-0000-0000-0000874A0000}"/>
    <cellStyle name="Entrada 2 2 8 2 34 4" xfId="29045" xr:uid="{00000000-0005-0000-0000-0000884A0000}"/>
    <cellStyle name="Entrada 2 2 8 2 34 5" xfId="16752" xr:uid="{00000000-0005-0000-0000-0000894A0000}"/>
    <cellStyle name="Entrada 2 2 8 2 35" xfId="2783" xr:uid="{00000000-0005-0000-0000-00008A4A0000}"/>
    <cellStyle name="Entrada 2 2 8 2 35 2" xfId="12009" xr:uid="{00000000-0005-0000-0000-00008B4A0000}"/>
    <cellStyle name="Entrada 2 2 8 2 35 2 2" xfId="34311" xr:uid="{00000000-0005-0000-0000-00008C4A0000}"/>
    <cellStyle name="Entrada 2 2 8 2 35 2 3" xfId="38858" xr:uid="{00000000-0005-0000-0000-00008D4A0000}"/>
    <cellStyle name="Entrada 2 2 8 2 35 2 4" xfId="21081" xr:uid="{00000000-0005-0000-0000-00008E4A0000}"/>
    <cellStyle name="Entrada 2 2 8 2 35 3" xfId="25654" xr:uid="{00000000-0005-0000-0000-00008F4A0000}"/>
    <cellStyle name="Entrada 2 2 8 2 35 4" xfId="29044" xr:uid="{00000000-0005-0000-0000-0000904A0000}"/>
    <cellStyle name="Entrada 2 2 8 2 35 5" xfId="16753" xr:uid="{00000000-0005-0000-0000-0000914A0000}"/>
    <cellStyle name="Entrada 2 2 8 2 36" xfId="2784" xr:uid="{00000000-0005-0000-0000-0000924A0000}"/>
    <cellStyle name="Entrada 2 2 8 2 36 2" xfId="12010" xr:uid="{00000000-0005-0000-0000-0000934A0000}"/>
    <cellStyle name="Entrada 2 2 8 2 36 2 2" xfId="34312" xr:uid="{00000000-0005-0000-0000-0000944A0000}"/>
    <cellStyle name="Entrada 2 2 8 2 36 2 3" xfId="38859" xr:uid="{00000000-0005-0000-0000-0000954A0000}"/>
    <cellStyle name="Entrada 2 2 8 2 36 2 4" xfId="21082" xr:uid="{00000000-0005-0000-0000-0000964A0000}"/>
    <cellStyle name="Entrada 2 2 8 2 36 3" xfId="25655" xr:uid="{00000000-0005-0000-0000-0000974A0000}"/>
    <cellStyle name="Entrada 2 2 8 2 36 4" xfId="29043" xr:uid="{00000000-0005-0000-0000-0000984A0000}"/>
    <cellStyle name="Entrada 2 2 8 2 36 5" xfId="16754" xr:uid="{00000000-0005-0000-0000-0000994A0000}"/>
    <cellStyle name="Entrada 2 2 8 2 37" xfId="2785" xr:uid="{00000000-0005-0000-0000-00009A4A0000}"/>
    <cellStyle name="Entrada 2 2 8 2 37 2" xfId="12011" xr:uid="{00000000-0005-0000-0000-00009B4A0000}"/>
    <cellStyle name="Entrada 2 2 8 2 37 2 2" xfId="34313" xr:uid="{00000000-0005-0000-0000-00009C4A0000}"/>
    <cellStyle name="Entrada 2 2 8 2 37 2 3" xfId="38860" xr:uid="{00000000-0005-0000-0000-00009D4A0000}"/>
    <cellStyle name="Entrada 2 2 8 2 37 2 4" xfId="21083" xr:uid="{00000000-0005-0000-0000-00009E4A0000}"/>
    <cellStyle name="Entrada 2 2 8 2 37 3" xfId="25656" xr:uid="{00000000-0005-0000-0000-00009F4A0000}"/>
    <cellStyle name="Entrada 2 2 8 2 37 4" xfId="29042" xr:uid="{00000000-0005-0000-0000-0000A04A0000}"/>
    <cellStyle name="Entrada 2 2 8 2 37 5" xfId="16755" xr:uid="{00000000-0005-0000-0000-0000A14A0000}"/>
    <cellStyle name="Entrada 2 2 8 2 38" xfId="2786" xr:uid="{00000000-0005-0000-0000-0000A24A0000}"/>
    <cellStyle name="Entrada 2 2 8 2 38 2" xfId="12012" xr:uid="{00000000-0005-0000-0000-0000A34A0000}"/>
    <cellStyle name="Entrada 2 2 8 2 38 2 2" xfId="34314" xr:uid="{00000000-0005-0000-0000-0000A44A0000}"/>
    <cellStyle name="Entrada 2 2 8 2 38 2 3" xfId="38861" xr:uid="{00000000-0005-0000-0000-0000A54A0000}"/>
    <cellStyle name="Entrada 2 2 8 2 38 2 4" xfId="21084" xr:uid="{00000000-0005-0000-0000-0000A64A0000}"/>
    <cellStyle name="Entrada 2 2 8 2 38 3" xfId="25657" xr:uid="{00000000-0005-0000-0000-0000A74A0000}"/>
    <cellStyle name="Entrada 2 2 8 2 38 4" xfId="29041" xr:uid="{00000000-0005-0000-0000-0000A84A0000}"/>
    <cellStyle name="Entrada 2 2 8 2 38 5" xfId="16756" xr:uid="{00000000-0005-0000-0000-0000A94A0000}"/>
    <cellStyle name="Entrada 2 2 8 2 39" xfId="2755" xr:uid="{00000000-0005-0000-0000-0000AA4A0000}"/>
    <cellStyle name="Entrada 2 2 8 2 39 2" xfId="11981" xr:uid="{00000000-0005-0000-0000-0000AB4A0000}"/>
    <cellStyle name="Entrada 2 2 8 2 39 2 2" xfId="34283" xr:uid="{00000000-0005-0000-0000-0000AC4A0000}"/>
    <cellStyle name="Entrada 2 2 8 2 39 2 3" xfId="38830" xr:uid="{00000000-0005-0000-0000-0000AD4A0000}"/>
    <cellStyle name="Entrada 2 2 8 2 39 2 4" xfId="21053" xr:uid="{00000000-0005-0000-0000-0000AE4A0000}"/>
    <cellStyle name="Entrada 2 2 8 2 39 3" xfId="25626" xr:uid="{00000000-0005-0000-0000-0000AF4A0000}"/>
    <cellStyle name="Entrada 2 2 8 2 39 4" xfId="29071" xr:uid="{00000000-0005-0000-0000-0000B04A0000}"/>
    <cellStyle name="Entrada 2 2 8 2 39 5" xfId="16725" xr:uid="{00000000-0005-0000-0000-0000B14A0000}"/>
    <cellStyle name="Entrada 2 2 8 2 4" xfId="2787" xr:uid="{00000000-0005-0000-0000-0000B24A0000}"/>
    <cellStyle name="Entrada 2 2 8 2 4 2" xfId="12013" xr:uid="{00000000-0005-0000-0000-0000B34A0000}"/>
    <cellStyle name="Entrada 2 2 8 2 4 2 2" xfId="34315" xr:uid="{00000000-0005-0000-0000-0000B44A0000}"/>
    <cellStyle name="Entrada 2 2 8 2 4 2 3" xfId="38862" xr:uid="{00000000-0005-0000-0000-0000B54A0000}"/>
    <cellStyle name="Entrada 2 2 8 2 4 2 4" xfId="21085" xr:uid="{00000000-0005-0000-0000-0000B64A0000}"/>
    <cellStyle name="Entrada 2 2 8 2 4 3" xfId="25658" xr:uid="{00000000-0005-0000-0000-0000B74A0000}"/>
    <cellStyle name="Entrada 2 2 8 2 4 4" xfId="29040" xr:uid="{00000000-0005-0000-0000-0000B84A0000}"/>
    <cellStyle name="Entrada 2 2 8 2 4 5" xfId="16757" xr:uid="{00000000-0005-0000-0000-0000B94A0000}"/>
    <cellStyle name="Entrada 2 2 8 2 40" xfId="9529" xr:uid="{00000000-0005-0000-0000-0000BA4A0000}"/>
    <cellStyle name="Entrada 2 2 8 2 40 2" xfId="13835" xr:uid="{00000000-0005-0000-0000-0000BB4A0000}"/>
    <cellStyle name="Entrada 2 2 8 2 40 2 2" xfId="36137" xr:uid="{00000000-0005-0000-0000-0000BC4A0000}"/>
    <cellStyle name="Entrada 2 2 8 2 40 2 3" xfId="40684" xr:uid="{00000000-0005-0000-0000-0000BD4A0000}"/>
    <cellStyle name="Entrada 2 2 8 2 40 2 4" xfId="22907" xr:uid="{00000000-0005-0000-0000-0000BE4A0000}"/>
    <cellStyle name="Entrada 2 2 8 2 40 3" xfId="31831" xr:uid="{00000000-0005-0000-0000-0000BF4A0000}"/>
    <cellStyle name="Entrada 2 2 8 2 40 4" xfId="36378" xr:uid="{00000000-0005-0000-0000-0000C04A0000}"/>
    <cellStyle name="Entrada 2 2 8 2 40 5" xfId="18601" xr:uid="{00000000-0005-0000-0000-0000C14A0000}"/>
    <cellStyle name="Entrada 2 2 8 2 41" xfId="432" xr:uid="{00000000-0005-0000-0000-0000C24A0000}"/>
    <cellStyle name="Entrada 2 2 8 2 41 2" xfId="23303" xr:uid="{00000000-0005-0000-0000-0000C34A0000}"/>
    <cellStyle name="Entrada 2 2 8 2 41 3" xfId="31382" xr:uid="{00000000-0005-0000-0000-0000C44A0000}"/>
    <cellStyle name="Entrada 2 2 8 2 41 4" xfId="14402" xr:uid="{00000000-0005-0000-0000-0000C54A0000}"/>
    <cellStyle name="Entrada 2 2 8 2 42" xfId="23082" xr:uid="{00000000-0005-0000-0000-0000C64A0000}"/>
    <cellStyle name="Entrada 2 2 8 2 43" xfId="31593" xr:uid="{00000000-0005-0000-0000-0000C74A0000}"/>
    <cellStyle name="Entrada 2 2 8 2 44" xfId="14184" xr:uid="{00000000-0005-0000-0000-0000C84A0000}"/>
    <cellStyle name="Entrada 2 2 8 2 5" xfId="2788" xr:uid="{00000000-0005-0000-0000-0000C94A0000}"/>
    <cellStyle name="Entrada 2 2 8 2 5 2" xfId="12014" xr:uid="{00000000-0005-0000-0000-0000CA4A0000}"/>
    <cellStyle name="Entrada 2 2 8 2 5 2 2" xfId="34316" xr:uid="{00000000-0005-0000-0000-0000CB4A0000}"/>
    <cellStyle name="Entrada 2 2 8 2 5 2 3" xfId="38863" xr:uid="{00000000-0005-0000-0000-0000CC4A0000}"/>
    <cellStyle name="Entrada 2 2 8 2 5 2 4" xfId="21086" xr:uid="{00000000-0005-0000-0000-0000CD4A0000}"/>
    <cellStyle name="Entrada 2 2 8 2 5 3" xfId="25659" xr:uid="{00000000-0005-0000-0000-0000CE4A0000}"/>
    <cellStyle name="Entrada 2 2 8 2 5 4" xfId="29039" xr:uid="{00000000-0005-0000-0000-0000CF4A0000}"/>
    <cellStyle name="Entrada 2 2 8 2 5 5" xfId="16758" xr:uid="{00000000-0005-0000-0000-0000D04A0000}"/>
    <cellStyle name="Entrada 2 2 8 2 6" xfId="2789" xr:uid="{00000000-0005-0000-0000-0000D14A0000}"/>
    <cellStyle name="Entrada 2 2 8 2 6 2" xfId="12015" xr:uid="{00000000-0005-0000-0000-0000D24A0000}"/>
    <cellStyle name="Entrada 2 2 8 2 6 2 2" xfId="34317" xr:uid="{00000000-0005-0000-0000-0000D34A0000}"/>
    <cellStyle name="Entrada 2 2 8 2 6 2 3" xfId="38864" xr:uid="{00000000-0005-0000-0000-0000D44A0000}"/>
    <cellStyle name="Entrada 2 2 8 2 6 2 4" xfId="21087" xr:uid="{00000000-0005-0000-0000-0000D54A0000}"/>
    <cellStyle name="Entrada 2 2 8 2 6 3" xfId="25660" xr:uid="{00000000-0005-0000-0000-0000D64A0000}"/>
    <cellStyle name="Entrada 2 2 8 2 6 4" xfId="29038" xr:uid="{00000000-0005-0000-0000-0000D74A0000}"/>
    <cellStyle name="Entrada 2 2 8 2 6 5" xfId="16759" xr:uid="{00000000-0005-0000-0000-0000D84A0000}"/>
    <cellStyle name="Entrada 2 2 8 2 7" xfId="2790" xr:uid="{00000000-0005-0000-0000-0000D94A0000}"/>
    <cellStyle name="Entrada 2 2 8 2 7 2" xfId="12016" xr:uid="{00000000-0005-0000-0000-0000DA4A0000}"/>
    <cellStyle name="Entrada 2 2 8 2 7 2 2" xfId="34318" xr:uid="{00000000-0005-0000-0000-0000DB4A0000}"/>
    <cellStyle name="Entrada 2 2 8 2 7 2 3" xfId="38865" xr:uid="{00000000-0005-0000-0000-0000DC4A0000}"/>
    <cellStyle name="Entrada 2 2 8 2 7 2 4" xfId="21088" xr:uid="{00000000-0005-0000-0000-0000DD4A0000}"/>
    <cellStyle name="Entrada 2 2 8 2 7 3" xfId="25661" xr:uid="{00000000-0005-0000-0000-0000DE4A0000}"/>
    <cellStyle name="Entrada 2 2 8 2 7 4" xfId="29037" xr:uid="{00000000-0005-0000-0000-0000DF4A0000}"/>
    <cellStyle name="Entrada 2 2 8 2 7 5" xfId="16760" xr:uid="{00000000-0005-0000-0000-0000E04A0000}"/>
    <cellStyle name="Entrada 2 2 8 2 8" xfId="2791" xr:uid="{00000000-0005-0000-0000-0000E14A0000}"/>
    <cellStyle name="Entrada 2 2 8 2 8 2" xfId="12017" xr:uid="{00000000-0005-0000-0000-0000E24A0000}"/>
    <cellStyle name="Entrada 2 2 8 2 8 2 2" xfId="34319" xr:uid="{00000000-0005-0000-0000-0000E34A0000}"/>
    <cellStyle name="Entrada 2 2 8 2 8 2 3" xfId="38866" xr:uid="{00000000-0005-0000-0000-0000E44A0000}"/>
    <cellStyle name="Entrada 2 2 8 2 8 2 4" xfId="21089" xr:uid="{00000000-0005-0000-0000-0000E54A0000}"/>
    <cellStyle name="Entrada 2 2 8 2 8 3" xfId="25662" xr:uid="{00000000-0005-0000-0000-0000E64A0000}"/>
    <cellStyle name="Entrada 2 2 8 2 8 4" xfId="29036" xr:uid="{00000000-0005-0000-0000-0000E74A0000}"/>
    <cellStyle name="Entrada 2 2 8 2 8 5" xfId="16761" xr:uid="{00000000-0005-0000-0000-0000E84A0000}"/>
    <cellStyle name="Entrada 2 2 8 2 9" xfId="2792" xr:uid="{00000000-0005-0000-0000-0000E94A0000}"/>
    <cellStyle name="Entrada 2 2 8 2 9 2" xfId="12018" xr:uid="{00000000-0005-0000-0000-0000EA4A0000}"/>
    <cellStyle name="Entrada 2 2 8 2 9 2 2" xfId="34320" xr:uid="{00000000-0005-0000-0000-0000EB4A0000}"/>
    <cellStyle name="Entrada 2 2 8 2 9 2 3" xfId="38867" xr:uid="{00000000-0005-0000-0000-0000EC4A0000}"/>
    <cellStyle name="Entrada 2 2 8 2 9 2 4" xfId="21090" xr:uid="{00000000-0005-0000-0000-0000ED4A0000}"/>
    <cellStyle name="Entrada 2 2 8 2 9 3" xfId="25663" xr:uid="{00000000-0005-0000-0000-0000EE4A0000}"/>
    <cellStyle name="Entrada 2 2 8 2 9 4" xfId="29026" xr:uid="{00000000-0005-0000-0000-0000EF4A0000}"/>
    <cellStyle name="Entrada 2 2 8 2 9 5" xfId="16762" xr:uid="{00000000-0005-0000-0000-0000F04A0000}"/>
    <cellStyle name="Entrada 2 2 8 20" xfId="2793" xr:uid="{00000000-0005-0000-0000-0000F14A0000}"/>
    <cellStyle name="Entrada 2 2 8 20 2" xfId="12019" xr:uid="{00000000-0005-0000-0000-0000F24A0000}"/>
    <cellStyle name="Entrada 2 2 8 20 2 2" xfId="34321" xr:uid="{00000000-0005-0000-0000-0000F34A0000}"/>
    <cellStyle name="Entrada 2 2 8 20 2 3" xfId="38868" xr:uid="{00000000-0005-0000-0000-0000F44A0000}"/>
    <cellStyle name="Entrada 2 2 8 20 2 4" xfId="21091" xr:uid="{00000000-0005-0000-0000-0000F54A0000}"/>
    <cellStyle name="Entrada 2 2 8 20 3" xfId="25664" xr:uid="{00000000-0005-0000-0000-0000F64A0000}"/>
    <cellStyle name="Entrada 2 2 8 20 4" xfId="29034" xr:uid="{00000000-0005-0000-0000-0000F74A0000}"/>
    <cellStyle name="Entrada 2 2 8 20 5" xfId="16763" xr:uid="{00000000-0005-0000-0000-0000F84A0000}"/>
    <cellStyle name="Entrada 2 2 8 21" xfId="2794" xr:uid="{00000000-0005-0000-0000-0000F94A0000}"/>
    <cellStyle name="Entrada 2 2 8 21 2" xfId="12020" xr:uid="{00000000-0005-0000-0000-0000FA4A0000}"/>
    <cellStyle name="Entrada 2 2 8 21 2 2" xfId="34322" xr:uid="{00000000-0005-0000-0000-0000FB4A0000}"/>
    <cellStyle name="Entrada 2 2 8 21 2 3" xfId="38869" xr:uid="{00000000-0005-0000-0000-0000FC4A0000}"/>
    <cellStyle name="Entrada 2 2 8 21 2 4" xfId="21092" xr:uid="{00000000-0005-0000-0000-0000FD4A0000}"/>
    <cellStyle name="Entrada 2 2 8 21 3" xfId="25665" xr:uid="{00000000-0005-0000-0000-0000FE4A0000}"/>
    <cellStyle name="Entrada 2 2 8 21 4" xfId="29033" xr:uid="{00000000-0005-0000-0000-0000FF4A0000}"/>
    <cellStyle name="Entrada 2 2 8 21 5" xfId="16764" xr:uid="{00000000-0005-0000-0000-0000004B0000}"/>
    <cellStyle name="Entrada 2 2 8 22" xfId="2795" xr:uid="{00000000-0005-0000-0000-0000014B0000}"/>
    <cellStyle name="Entrada 2 2 8 22 2" xfId="12021" xr:uid="{00000000-0005-0000-0000-0000024B0000}"/>
    <cellStyle name="Entrada 2 2 8 22 2 2" xfId="34323" xr:uid="{00000000-0005-0000-0000-0000034B0000}"/>
    <cellStyle name="Entrada 2 2 8 22 2 3" xfId="38870" xr:uid="{00000000-0005-0000-0000-0000044B0000}"/>
    <cellStyle name="Entrada 2 2 8 22 2 4" xfId="21093" xr:uid="{00000000-0005-0000-0000-0000054B0000}"/>
    <cellStyle name="Entrada 2 2 8 22 3" xfId="25666" xr:uid="{00000000-0005-0000-0000-0000064B0000}"/>
    <cellStyle name="Entrada 2 2 8 22 4" xfId="29032" xr:uid="{00000000-0005-0000-0000-0000074B0000}"/>
    <cellStyle name="Entrada 2 2 8 22 5" xfId="16765" xr:uid="{00000000-0005-0000-0000-0000084B0000}"/>
    <cellStyle name="Entrada 2 2 8 23" xfId="2796" xr:uid="{00000000-0005-0000-0000-0000094B0000}"/>
    <cellStyle name="Entrada 2 2 8 23 2" xfId="12022" xr:uid="{00000000-0005-0000-0000-00000A4B0000}"/>
    <cellStyle name="Entrada 2 2 8 23 2 2" xfId="34324" xr:uid="{00000000-0005-0000-0000-00000B4B0000}"/>
    <cellStyle name="Entrada 2 2 8 23 2 3" xfId="38871" xr:uid="{00000000-0005-0000-0000-00000C4B0000}"/>
    <cellStyle name="Entrada 2 2 8 23 2 4" xfId="21094" xr:uid="{00000000-0005-0000-0000-00000D4B0000}"/>
    <cellStyle name="Entrada 2 2 8 23 3" xfId="25667" xr:uid="{00000000-0005-0000-0000-00000E4B0000}"/>
    <cellStyle name="Entrada 2 2 8 23 4" xfId="29031" xr:uid="{00000000-0005-0000-0000-00000F4B0000}"/>
    <cellStyle name="Entrada 2 2 8 23 5" xfId="16766" xr:uid="{00000000-0005-0000-0000-0000104B0000}"/>
    <cellStyle name="Entrada 2 2 8 24" xfId="2797" xr:uid="{00000000-0005-0000-0000-0000114B0000}"/>
    <cellStyle name="Entrada 2 2 8 24 2" xfId="12023" xr:uid="{00000000-0005-0000-0000-0000124B0000}"/>
    <cellStyle name="Entrada 2 2 8 24 2 2" xfId="34325" xr:uid="{00000000-0005-0000-0000-0000134B0000}"/>
    <cellStyle name="Entrada 2 2 8 24 2 3" xfId="38872" xr:uid="{00000000-0005-0000-0000-0000144B0000}"/>
    <cellStyle name="Entrada 2 2 8 24 2 4" xfId="21095" xr:uid="{00000000-0005-0000-0000-0000154B0000}"/>
    <cellStyle name="Entrada 2 2 8 24 3" xfId="25668" xr:uid="{00000000-0005-0000-0000-0000164B0000}"/>
    <cellStyle name="Entrada 2 2 8 24 4" xfId="29030" xr:uid="{00000000-0005-0000-0000-0000174B0000}"/>
    <cellStyle name="Entrada 2 2 8 24 5" xfId="16767" xr:uid="{00000000-0005-0000-0000-0000184B0000}"/>
    <cellStyle name="Entrada 2 2 8 25" xfId="2798" xr:uid="{00000000-0005-0000-0000-0000194B0000}"/>
    <cellStyle name="Entrada 2 2 8 25 2" xfId="12024" xr:uid="{00000000-0005-0000-0000-00001A4B0000}"/>
    <cellStyle name="Entrada 2 2 8 25 2 2" xfId="34326" xr:uid="{00000000-0005-0000-0000-00001B4B0000}"/>
    <cellStyle name="Entrada 2 2 8 25 2 3" xfId="38873" xr:uid="{00000000-0005-0000-0000-00001C4B0000}"/>
    <cellStyle name="Entrada 2 2 8 25 2 4" xfId="21096" xr:uid="{00000000-0005-0000-0000-00001D4B0000}"/>
    <cellStyle name="Entrada 2 2 8 25 3" xfId="25669" xr:uid="{00000000-0005-0000-0000-00001E4B0000}"/>
    <cellStyle name="Entrada 2 2 8 25 4" xfId="29029" xr:uid="{00000000-0005-0000-0000-00001F4B0000}"/>
    <cellStyle name="Entrada 2 2 8 25 5" xfId="16768" xr:uid="{00000000-0005-0000-0000-0000204B0000}"/>
    <cellStyle name="Entrada 2 2 8 26" xfId="2799" xr:uid="{00000000-0005-0000-0000-0000214B0000}"/>
    <cellStyle name="Entrada 2 2 8 26 2" xfId="12025" xr:uid="{00000000-0005-0000-0000-0000224B0000}"/>
    <cellStyle name="Entrada 2 2 8 26 2 2" xfId="34327" xr:uid="{00000000-0005-0000-0000-0000234B0000}"/>
    <cellStyle name="Entrada 2 2 8 26 2 3" xfId="38874" xr:uid="{00000000-0005-0000-0000-0000244B0000}"/>
    <cellStyle name="Entrada 2 2 8 26 2 4" xfId="21097" xr:uid="{00000000-0005-0000-0000-0000254B0000}"/>
    <cellStyle name="Entrada 2 2 8 26 3" xfId="25670" xr:uid="{00000000-0005-0000-0000-0000264B0000}"/>
    <cellStyle name="Entrada 2 2 8 26 4" xfId="29028" xr:uid="{00000000-0005-0000-0000-0000274B0000}"/>
    <cellStyle name="Entrada 2 2 8 26 5" xfId="16769" xr:uid="{00000000-0005-0000-0000-0000284B0000}"/>
    <cellStyle name="Entrada 2 2 8 27" xfId="2800" xr:uid="{00000000-0005-0000-0000-0000294B0000}"/>
    <cellStyle name="Entrada 2 2 8 27 2" xfId="12026" xr:uid="{00000000-0005-0000-0000-00002A4B0000}"/>
    <cellStyle name="Entrada 2 2 8 27 2 2" xfId="34328" xr:uid="{00000000-0005-0000-0000-00002B4B0000}"/>
    <cellStyle name="Entrada 2 2 8 27 2 3" xfId="38875" xr:uid="{00000000-0005-0000-0000-00002C4B0000}"/>
    <cellStyle name="Entrada 2 2 8 27 2 4" xfId="21098" xr:uid="{00000000-0005-0000-0000-00002D4B0000}"/>
    <cellStyle name="Entrada 2 2 8 27 3" xfId="25671" xr:uid="{00000000-0005-0000-0000-00002E4B0000}"/>
    <cellStyle name="Entrada 2 2 8 27 4" xfId="29027" xr:uid="{00000000-0005-0000-0000-00002F4B0000}"/>
    <cellStyle name="Entrada 2 2 8 27 5" xfId="16770" xr:uid="{00000000-0005-0000-0000-0000304B0000}"/>
    <cellStyle name="Entrada 2 2 8 28" xfId="2801" xr:uid="{00000000-0005-0000-0000-0000314B0000}"/>
    <cellStyle name="Entrada 2 2 8 28 2" xfId="12027" xr:uid="{00000000-0005-0000-0000-0000324B0000}"/>
    <cellStyle name="Entrada 2 2 8 28 2 2" xfId="34329" xr:uid="{00000000-0005-0000-0000-0000334B0000}"/>
    <cellStyle name="Entrada 2 2 8 28 2 3" xfId="38876" xr:uid="{00000000-0005-0000-0000-0000344B0000}"/>
    <cellStyle name="Entrada 2 2 8 28 2 4" xfId="21099" xr:uid="{00000000-0005-0000-0000-0000354B0000}"/>
    <cellStyle name="Entrada 2 2 8 28 3" xfId="25672" xr:uid="{00000000-0005-0000-0000-0000364B0000}"/>
    <cellStyle name="Entrada 2 2 8 28 4" xfId="29025" xr:uid="{00000000-0005-0000-0000-0000374B0000}"/>
    <cellStyle name="Entrada 2 2 8 28 5" xfId="16771" xr:uid="{00000000-0005-0000-0000-0000384B0000}"/>
    <cellStyle name="Entrada 2 2 8 29" xfId="2744" xr:uid="{00000000-0005-0000-0000-0000394B0000}"/>
    <cellStyle name="Entrada 2 2 8 29 2" xfId="11970" xr:uid="{00000000-0005-0000-0000-00003A4B0000}"/>
    <cellStyle name="Entrada 2 2 8 29 2 2" xfId="34272" xr:uid="{00000000-0005-0000-0000-00003B4B0000}"/>
    <cellStyle name="Entrada 2 2 8 29 2 3" xfId="38819" xr:uid="{00000000-0005-0000-0000-00003C4B0000}"/>
    <cellStyle name="Entrada 2 2 8 29 2 4" xfId="21042" xr:uid="{00000000-0005-0000-0000-00003D4B0000}"/>
    <cellStyle name="Entrada 2 2 8 29 3" xfId="25615" xr:uid="{00000000-0005-0000-0000-00003E4B0000}"/>
    <cellStyle name="Entrada 2 2 8 29 4" xfId="29083" xr:uid="{00000000-0005-0000-0000-00003F4B0000}"/>
    <cellStyle name="Entrada 2 2 8 29 5" xfId="16714" xr:uid="{00000000-0005-0000-0000-0000404B0000}"/>
    <cellStyle name="Entrada 2 2 8 3" xfId="2802" xr:uid="{00000000-0005-0000-0000-0000414B0000}"/>
    <cellStyle name="Entrada 2 2 8 3 2" xfId="12028" xr:uid="{00000000-0005-0000-0000-0000424B0000}"/>
    <cellStyle name="Entrada 2 2 8 3 2 2" xfId="34330" xr:uid="{00000000-0005-0000-0000-0000434B0000}"/>
    <cellStyle name="Entrada 2 2 8 3 2 3" xfId="38877" xr:uid="{00000000-0005-0000-0000-0000444B0000}"/>
    <cellStyle name="Entrada 2 2 8 3 2 4" xfId="21100" xr:uid="{00000000-0005-0000-0000-0000454B0000}"/>
    <cellStyle name="Entrada 2 2 8 3 3" xfId="25673" xr:uid="{00000000-0005-0000-0000-0000464B0000}"/>
    <cellStyle name="Entrada 2 2 8 3 4" xfId="29024" xr:uid="{00000000-0005-0000-0000-0000474B0000}"/>
    <cellStyle name="Entrada 2 2 8 3 5" xfId="16772" xr:uid="{00000000-0005-0000-0000-0000484B0000}"/>
    <cellStyle name="Entrada 2 2 8 30" xfId="9548" xr:uid="{00000000-0005-0000-0000-0000494B0000}"/>
    <cellStyle name="Entrada 2 2 8 30 2" xfId="13849" xr:uid="{00000000-0005-0000-0000-00004A4B0000}"/>
    <cellStyle name="Entrada 2 2 8 30 2 2" xfId="36151" xr:uid="{00000000-0005-0000-0000-00004B4B0000}"/>
    <cellStyle name="Entrada 2 2 8 30 2 3" xfId="40698" xr:uid="{00000000-0005-0000-0000-00004C4B0000}"/>
    <cellStyle name="Entrada 2 2 8 30 2 4" xfId="22921" xr:uid="{00000000-0005-0000-0000-00004D4B0000}"/>
    <cellStyle name="Entrada 2 2 8 30 3" xfId="31850" xr:uid="{00000000-0005-0000-0000-00004E4B0000}"/>
    <cellStyle name="Entrada 2 2 8 30 4" xfId="36397" xr:uid="{00000000-0005-0000-0000-00004F4B0000}"/>
    <cellStyle name="Entrada 2 2 8 30 5" xfId="18620" xr:uid="{00000000-0005-0000-0000-0000504B0000}"/>
    <cellStyle name="Entrada 2 2 8 31" xfId="23102" xr:uid="{00000000-0005-0000-0000-0000514B0000}"/>
    <cellStyle name="Entrada 2 2 8 32" xfId="31574" xr:uid="{00000000-0005-0000-0000-0000524B0000}"/>
    <cellStyle name="Entrada 2 2 8 33" xfId="14201" xr:uid="{00000000-0005-0000-0000-0000534B0000}"/>
    <cellStyle name="Entrada 2 2 8 4" xfId="2803" xr:uid="{00000000-0005-0000-0000-0000544B0000}"/>
    <cellStyle name="Entrada 2 2 8 4 2" xfId="12029" xr:uid="{00000000-0005-0000-0000-0000554B0000}"/>
    <cellStyle name="Entrada 2 2 8 4 2 2" xfId="34331" xr:uid="{00000000-0005-0000-0000-0000564B0000}"/>
    <cellStyle name="Entrada 2 2 8 4 2 3" xfId="38878" xr:uid="{00000000-0005-0000-0000-0000574B0000}"/>
    <cellStyle name="Entrada 2 2 8 4 2 4" xfId="21101" xr:uid="{00000000-0005-0000-0000-0000584B0000}"/>
    <cellStyle name="Entrada 2 2 8 4 3" xfId="25674" xr:uid="{00000000-0005-0000-0000-0000594B0000}"/>
    <cellStyle name="Entrada 2 2 8 4 4" xfId="29023" xr:uid="{00000000-0005-0000-0000-00005A4B0000}"/>
    <cellStyle name="Entrada 2 2 8 4 5" xfId="16773" xr:uid="{00000000-0005-0000-0000-00005B4B0000}"/>
    <cellStyle name="Entrada 2 2 8 5" xfId="2804" xr:uid="{00000000-0005-0000-0000-00005C4B0000}"/>
    <cellStyle name="Entrada 2 2 8 5 2" xfId="12030" xr:uid="{00000000-0005-0000-0000-00005D4B0000}"/>
    <cellStyle name="Entrada 2 2 8 5 2 2" xfId="34332" xr:uid="{00000000-0005-0000-0000-00005E4B0000}"/>
    <cellStyle name="Entrada 2 2 8 5 2 3" xfId="38879" xr:uid="{00000000-0005-0000-0000-00005F4B0000}"/>
    <cellStyle name="Entrada 2 2 8 5 2 4" xfId="21102" xr:uid="{00000000-0005-0000-0000-0000604B0000}"/>
    <cellStyle name="Entrada 2 2 8 5 3" xfId="25675" xr:uid="{00000000-0005-0000-0000-0000614B0000}"/>
    <cellStyle name="Entrada 2 2 8 5 4" xfId="29022" xr:uid="{00000000-0005-0000-0000-0000624B0000}"/>
    <cellStyle name="Entrada 2 2 8 5 5" xfId="16774" xr:uid="{00000000-0005-0000-0000-0000634B0000}"/>
    <cellStyle name="Entrada 2 2 8 6" xfId="2805" xr:uid="{00000000-0005-0000-0000-0000644B0000}"/>
    <cellStyle name="Entrada 2 2 8 6 2" xfId="12031" xr:uid="{00000000-0005-0000-0000-0000654B0000}"/>
    <cellStyle name="Entrada 2 2 8 6 2 2" xfId="34333" xr:uid="{00000000-0005-0000-0000-0000664B0000}"/>
    <cellStyle name="Entrada 2 2 8 6 2 3" xfId="38880" xr:uid="{00000000-0005-0000-0000-0000674B0000}"/>
    <cellStyle name="Entrada 2 2 8 6 2 4" xfId="21103" xr:uid="{00000000-0005-0000-0000-0000684B0000}"/>
    <cellStyle name="Entrada 2 2 8 6 3" xfId="25676" xr:uid="{00000000-0005-0000-0000-0000694B0000}"/>
    <cellStyle name="Entrada 2 2 8 6 4" xfId="29021" xr:uid="{00000000-0005-0000-0000-00006A4B0000}"/>
    <cellStyle name="Entrada 2 2 8 6 5" xfId="16775" xr:uid="{00000000-0005-0000-0000-00006B4B0000}"/>
    <cellStyle name="Entrada 2 2 8 7" xfId="2806" xr:uid="{00000000-0005-0000-0000-00006C4B0000}"/>
    <cellStyle name="Entrada 2 2 8 7 2" xfId="12032" xr:uid="{00000000-0005-0000-0000-00006D4B0000}"/>
    <cellStyle name="Entrada 2 2 8 7 2 2" xfId="34334" xr:uid="{00000000-0005-0000-0000-00006E4B0000}"/>
    <cellStyle name="Entrada 2 2 8 7 2 3" xfId="38881" xr:uid="{00000000-0005-0000-0000-00006F4B0000}"/>
    <cellStyle name="Entrada 2 2 8 7 2 4" xfId="21104" xr:uid="{00000000-0005-0000-0000-0000704B0000}"/>
    <cellStyle name="Entrada 2 2 8 7 3" xfId="25677" xr:uid="{00000000-0005-0000-0000-0000714B0000}"/>
    <cellStyle name="Entrada 2 2 8 7 4" xfId="29020" xr:uid="{00000000-0005-0000-0000-0000724B0000}"/>
    <cellStyle name="Entrada 2 2 8 7 5" xfId="16776" xr:uid="{00000000-0005-0000-0000-0000734B0000}"/>
    <cellStyle name="Entrada 2 2 8 8" xfId="2807" xr:uid="{00000000-0005-0000-0000-0000744B0000}"/>
    <cellStyle name="Entrada 2 2 8 8 2" xfId="12033" xr:uid="{00000000-0005-0000-0000-0000754B0000}"/>
    <cellStyle name="Entrada 2 2 8 8 2 2" xfId="34335" xr:uid="{00000000-0005-0000-0000-0000764B0000}"/>
    <cellStyle name="Entrada 2 2 8 8 2 3" xfId="38882" xr:uid="{00000000-0005-0000-0000-0000774B0000}"/>
    <cellStyle name="Entrada 2 2 8 8 2 4" xfId="21105" xr:uid="{00000000-0005-0000-0000-0000784B0000}"/>
    <cellStyle name="Entrada 2 2 8 8 3" xfId="25678" xr:uid="{00000000-0005-0000-0000-0000794B0000}"/>
    <cellStyle name="Entrada 2 2 8 8 4" xfId="29019" xr:uid="{00000000-0005-0000-0000-00007A4B0000}"/>
    <cellStyle name="Entrada 2 2 8 8 5" xfId="16777" xr:uid="{00000000-0005-0000-0000-00007B4B0000}"/>
    <cellStyle name="Entrada 2 2 8 9" xfId="2808" xr:uid="{00000000-0005-0000-0000-00007C4B0000}"/>
    <cellStyle name="Entrada 2 2 8 9 2" xfId="12034" xr:uid="{00000000-0005-0000-0000-00007D4B0000}"/>
    <cellStyle name="Entrada 2 2 8 9 2 2" xfId="34336" xr:uid="{00000000-0005-0000-0000-00007E4B0000}"/>
    <cellStyle name="Entrada 2 2 8 9 2 3" xfId="38883" xr:uid="{00000000-0005-0000-0000-00007F4B0000}"/>
    <cellStyle name="Entrada 2 2 8 9 2 4" xfId="21106" xr:uid="{00000000-0005-0000-0000-0000804B0000}"/>
    <cellStyle name="Entrada 2 2 8 9 3" xfId="25679" xr:uid="{00000000-0005-0000-0000-0000814B0000}"/>
    <cellStyle name="Entrada 2 2 8 9 4" xfId="29018" xr:uid="{00000000-0005-0000-0000-0000824B0000}"/>
    <cellStyle name="Entrada 2 2 8 9 5" xfId="16778" xr:uid="{00000000-0005-0000-0000-0000834B0000}"/>
    <cellStyle name="Entrada 2 2 9" xfId="130" xr:uid="{00000000-0005-0000-0000-0000844B0000}"/>
    <cellStyle name="Entrada 2 2 9 10" xfId="2810" xr:uid="{00000000-0005-0000-0000-0000854B0000}"/>
    <cellStyle name="Entrada 2 2 9 10 2" xfId="12036" xr:uid="{00000000-0005-0000-0000-0000864B0000}"/>
    <cellStyle name="Entrada 2 2 9 10 2 2" xfId="34338" xr:uid="{00000000-0005-0000-0000-0000874B0000}"/>
    <cellStyle name="Entrada 2 2 9 10 2 3" xfId="38885" xr:uid="{00000000-0005-0000-0000-0000884B0000}"/>
    <cellStyle name="Entrada 2 2 9 10 2 4" xfId="21108" xr:uid="{00000000-0005-0000-0000-0000894B0000}"/>
    <cellStyle name="Entrada 2 2 9 10 3" xfId="25681" xr:uid="{00000000-0005-0000-0000-00008A4B0000}"/>
    <cellStyle name="Entrada 2 2 9 10 4" xfId="29016" xr:uid="{00000000-0005-0000-0000-00008B4B0000}"/>
    <cellStyle name="Entrada 2 2 9 10 5" xfId="16780" xr:uid="{00000000-0005-0000-0000-00008C4B0000}"/>
    <cellStyle name="Entrada 2 2 9 11" xfId="2811" xr:uid="{00000000-0005-0000-0000-00008D4B0000}"/>
    <cellStyle name="Entrada 2 2 9 11 2" xfId="12037" xr:uid="{00000000-0005-0000-0000-00008E4B0000}"/>
    <cellStyle name="Entrada 2 2 9 11 2 2" xfId="34339" xr:uid="{00000000-0005-0000-0000-00008F4B0000}"/>
    <cellStyle name="Entrada 2 2 9 11 2 3" xfId="38886" xr:uid="{00000000-0005-0000-0000-0000904B0000}"/>
    <cellStyle name="Entrada 2 2 9 11 2 4" xfId="21109" xr:uid="{00000000-0005-0000-0000-0000914B0000}"/>
    <cellStyle name="Entrada 2 2 9 11 3" xfId="25682" xr:uid="{00000000-0005-0000-0000-0000924B0000}"/>
    <cellStyle name="Entrada 2 2 9 11 4" xfId="29015" xr:uid="{00000000-0005-0000-0000-0000934B0000}"/>
    <cellStyle name="Entrada 2 2 9 11 5" xfId="16781" xr:uid="{00000000-0005-0000-0000-0000944B0000}"/>
    <cellStyle name="Entrada 2 2 9 12" xfId="2812" xr:uid="{00000000-0005-0000-0000-0000954B0000}"/>
    <cellStyle name="Entrada 2 2 9 12 2" xfId="12038" xr:uid="{00000000-0005-0000-0000-0000964B0000}"/>
    <cellStyle name="Entrada 2 2 9 12 2 2" xfId="34340" xr:uid="{00000000-0005-0000-0000-0000974B0000}"/>
    <cellStyle name="Entrada 2 2 9 12 2 3" xfId="38887" xr:uid="{00000000-0005-0000-0000-0000984B0000}"/>
    <cellStyle name="Entrada 2 2 9 12 2 4" xfId="21110" xr:uid="{00000000-0005-0000-0000-0000994B0000}"/>
    <cellStyle name="Entrada 2 2 9 12 3" xfId="25683" xr:uid="{00000000-0005-0000-0000-00009A4B0000}"/>
    <cellStyle name="Entrada 2 2 9 12 4" xfId="29014" xr:uid="{00000000-0005-0000-0000-00009B4B0000}"/>
    <cellStyle name="Entrada 2 2 9 12 5" xfId="16782" xr:uid="{00000000-0005-0000-0000-00009C4B0000}"/>
    <cellStyle name="Entrada 2 2 9 13" xfId="2813" xr:uid="{00000000-0005-0000-0000-00009D4B0000}"/>
    <cellStyle name="Entrada 2 2 9 13 2" xfId="12039" xr:uid="{00000000-0005-0000-0000-00009E4B0000}"/>
    <cellStyle name="Entrada 2 2 9 13 2 2" xfId="34341" xr:uid="{00000000-0005-0000-0000-00009F4B0000}"/>
    <cellStyle name="Entrada 2 2 9 13 2 3" xfId="38888" xr:uid="{00000000-0005-0000-0000-0000A04B0000}"/>
    <cellStyle name="Entrada 2 2 9 13 2 4" xfId="21111" xr:uid="{00000000-0005-0000-0000-0000A14B0000}"/>
    <cellStyle name="Entrada 2 2 9 13 3" xfId="25684" xr:uid="{00000000-0005-0000-0000-0000A24B0000}"/>
    <cellStyle name="Entrada 2 2 9 13 4" xfId="29013" xr:uid="{00000000-0005-0000-0000-0000A34B0000}"/>
    <cellStyle name="Entrada 2 2 9 13 5" xfId="16783" xr:uid="{00000000-0005-0000-0000-0000A44B0000}"/>
    <cellStyle name="Entrada 2 2 9 14" xfId="2814" xr:uid="{00000000-0005-0000-0000-0000A54B0000}"/>
    <cellStyle name="Entrada 2 2 9 14 2" xfId="12040" xr:uid="{00000000-0005-0000-0000-0000A64B0000}"/>
    <cellStyle name="Entrada 2 2 9 14 2 2" xfId="34342" xr:uid="{00000000-0005-0000-0000-0000A74B0000}"/>
    <cellStyle name="Entrada 2 2 9 14 2 3" xfId="38889" xr:uid="{00000000-0005-0000-0000-0000A84B0000}"/>
    <cellStyle name="Entrada 2 2 9 14 2 4" xfId="21112" xr:uid="{00000000-0005-0000-0000-0000A94B0000}"/>
    <cellStyle name="Entrada 2 2 9 14 3" xfId="25685" xr:uid="{00000000-0005-0000-0000-0000AA4B0000}"/>
    <cellStyle name="Entrada 2 2 9 14 4" xfId="28981" xr:uid="{00000000-0005-0000-0000-0000AB4B0000}"/>
    <cellStyle name="Entrada 2 2 9 14 5" xfId="16784" xr:uid="{00000000-0005-0000-0000-0000AC4B0000}"/>
    <cellStyle name="Entrada 2 2 9 15" xfId="2815" xr:uid="{00000000-0005-0000-0000-0000AD4B0000}"/>
    <cellStyle name="Entrada 2 2 9 15 2" xfId="12041" xr:uid="{00000000-0005-0000-0000-0000AE4B0000}"/>
    <cellStyle name="Entrada 2 2 9 15 2 2" xfId="34343" xr:uid="{00000000-0005-0000-0000-0000AF4B0000}"/>
    <cellStyle name="Entrada 2 2 9 15 2 3" xfId="38890" xr:uid="{00000000-0005-0000-0000-0000B04B0000}"/>
    <cellStyle name="Entrada 2 2 9 15 2 4" xfId="21113" xr:uid="{00000000-0005-0000-0000-0000B14B0000}"/>
    <cellStyle name="Entrada 2 2 9 15 3" xfId="25686" xr:uid="{00000000-0005-0000-0000-0000B24B0000}"/>
    <cellStyle name="Entrada 2 2 9 15 4" xfId="29012" xr:uid="{00000000-0005-0000-0000-0000B34B0000}"/>
    <cellStyle name="Entrada 2 2 9 15 5" xfId="16785" xr:uid="{00000000-0005-0000-0000-0000B44B0000}"/>
    <cellStyle name="Entrada 2 2 9 16" xfId="2816" xr:uid="{00000000-0005-0000-0000-0000B54B0000}"/>
    <cellStyle name="Entrada 2 2 9 16 2" xfId="12042" xr:uid="{00000000-0005-0000-0000-0000B64B0000}"/>
    <cellStyle name="Entrada 2 2 9 16 2 2" xfId="34344" xr:uid="{00000000-0005-0000-0000-0000B74B0000}"/>
    <cellStyle name="Entrada 2 2 9 16 2 3" xfId="38891" xr:uid="{00000000-0005-0000-0000-0000B84B0000}"/>
    <cellStyle name="Entrada 2 2 9 16 2 4" xfId="21114" xr:uid="{00000000-0005-0000-0000-0000B94B0000}"/>
    <cellStyle name="Entrada 2 2 9 16 3" xfId="25687" xr:uid="{00000000-0005-0000-0000-0000BA4B0000}"/>
    <cellStyle name="Entrada 2 2 9 16 4" xfId="29011" xr:uid="{00000000-0005-0000-0000-0000BB4B0000}"/>
    <cellStyle name="Entrada 2 2 9 16 5" xfId="16786" xr:uid="{00000000-0005-0000-0000-0000BC4B0000}"/>
    <cellStyle name="Entrada 2 2 9 17" xfId="2817" xr:uid="{00000000-0005-0000-0000-0000BD4B0000}"/>
    <cellStyle name="Entrada 2 2 9 17 2" xfId="12043" xr:uid="{00000000-0005-0000-0000-0000BE4B0000}"/>
    <cellStyle name="Entrada 2 2 9 17 2 2" xfId="34345" xr:uid="{00000000-0005-0000-0000-0000BF4B0000}"/>
    <cellStyle name="Entrada 2 2 9 17 2 3" xfId="38892" xr:uid="{00000000-0005-0000-0000-0000C04B0000}"/>
    <cellStyle name="Entrada 2 2 9 17 2 4" xfId="21115" xr:uid="{00000000-0005-0000-0000-0000C14B0000}"/>
    <cellStyle name="Entrada 2 2 9 17 3" xfId="25688" xr:uid="{00000000-0005-0000-0000-0000C24B0000}"/>
    <cellStyle name="Entrada 2 2 9 17 4" xfId="29010" xr:uid="{00000000-0005-0000-0000-0000C34B0000}"/>
    <cellStyle name="Entrada 2 2 9 17 5" xfId="16787" xr:uid="{00000000-0005-0000-0000-0000C44B0000}"/>
    <cellStyle name="Entrada 2 2 9 18" xfId="2818" xr:uid="{00000000-0005-0000-0000-0000C54B0000}"/>
    <cellStyle name="Entrada 2 2 9 18 2" xfId="12044" xr:uid="{00000000-0005-0000-0000-0000C64B0000}"/>
    <cellStyle name="Entrada 2 2 9 18 2 2" xfId="34346" xr:uid="{00000000-0005-0000-0000-0000C74B0000}"/>
    <cellStyle name="Entrada 2 2 9 18 2 3" xfId="38893" xr:uid="{00000000-0005-0000-0000-0000C84B0000}"/>
    <cellStyle name="Entrada 2 2 9 18 2 4" xfId="21116" xr:uid="{00000000-0005-0000-0000-0000C94B0000}"/>
    <cellStyle name="Entrada 2 2 9 18 3" xfId="25689" xr:uid="{00000000-0005-0000-0000-0000CA4B0000}"/>
    <cellStyle name="Entrada 2 2 9 18 4" xfId="29009" xr:uid="{00000000-0005-0000-0000-0000CB4B0000}"/>
    <cellStyle name="Entrada 2 2 9 18 5" xfId="16788" xr:uid="{00000000-0005-0000-0000-0000CC4B0000}"/>
    <cellStyle name="Entrada 2 2 9 19" xfId="2819" xr:uid="{00000000-0005-0000-0000-0000CD4B0000}"/>
    <cellStyle name="Entrada 2 2 9 19 2" xfId="12045" xr:uid="{00000000-0005-0000-0000-0000CE4B0000}"/>
    <cellStyle name="Entrada 2 2 9 19 2 2" xfId="34347" xr:uid="{00000000-0005-0000-0000-0000CF4B0000}"/>
    <cellStyle name="Entrada 2 2 9 19 2 3" xfId="38894" xr:uid="{00000000-0005-0000-0000-0000D04B0000}"/>
    <cellStyle name="Entrada 2 2 9 19 2 4" xfId="21117" xr:uid="{00000000-0005-0000-0000-0000D14B0000}"/>
    <cellStyle name="Entrada 2 2 9 19 3" xfId="25690" xr:uid="{00000000-0005-0000-0000-0000D24B0000}"/>
    <cellStyle name="Entrada 2 2 9 19 4" xfId="29008" xr:uid="{00000000-0005-0000-0000-0000D34B0000}"/>
    <cellStyle name="Entrada 2 2 9 19 5" xfId="16789" xr:uid="{00000000-0005-0000-0000-0000D44B0000}"/>
    <cellStyle name="Entrada 2 2 9 2" xfId="2820" xr:uid="{00000000-0005-0000-0000-0000D54B0000}"/>
    <cellStyle name="Entrada 2 2 9 2 2" xfId="12046" xr:uid="{00000000-0005-0000-0000-0000D64B0000}"/>
    <cellStyle name="Entrada 2 2 9 2 2 2" xfId="34348" xr:uid="{00000000-0005-0000-0000-0000D74B0000}"/>
    <cellStyle name="Entrada 2 2 9 2 2 3" xfId="38895" xr:uid="{00000000-0005-0000-0000-0000D84B0000}"/>
    <cellStyle name="Entrada 2 2 9 2 2 4" xfId="21118" xr:uid="{00000000-0005-0000-0000-0000D94B0000}"/>
    <cellStyle name="Entrada 2 2 9 2 3" xfId="25691" xr:uid="{00000000-0005-0000-0000-0000DA4B0000}"/>
    <cellStyle name="Entrada 2 2 9 2 4" xfId="29007" xr:uid="{00000000-0005-0000-0000-0000DB4B0000}"/>
    <cellStyle name="Entrada 2 2 9 2 5" xfId="16790" xr:uid="{00000000-0005-0000-0000-0000DC4B0000}"/>
    <cellStyle name="Entrada 2 2 9 20" xfId="2821" xr:uid="{00000000-0005-0000-0000-0000DD4B0000}"/>
    <cellStyle name="Entrada 2 2 9 20 2" xfId="12047" xr:uid="{00000000-0005-0000-0000-0000DE4B0000}"/>
    <cellStyle name="Entrada 2 2 9 20 2 2" xfId="34349" xr:uid="{00000000-0005-0000-0000-0000DF4B0000}"/>
    <cellStyle name="Entrada 2 2 9 20 2 3" xfId="38896" xr:uid="{00000000-0005-0000-0000-0000E04B0000}"/>
    <cellStyle name="Entrada 2 2 9 20 2 4" xfId="21119" xr:uid="{00000000-0005-0000-0000-0000E14B0000}"/>
    <cellStyle name="Entrada 2 2 9 20 3" xfId="25692" xr:uid="{00000000-0005-0000-0000-0000E24B0000}"/>
    <cellStyle name="Entrada 2 2 9 20 4" xfId="29006" xr:uid="{00000000-0005-0000-0000-0000E34B0000}"/>
    <cellStyle name="Entrada 2 2 9 20 5" xfId="16791" xr:uid="{00000000-0005-0000-0000-0000E44B0000}"/>
    <cellStyle name="Entrada 2 2 9 21" xfId="2822" xr:uid="{00000000-0005-0000-0000-0000E54B0000}"/>
    <cellStyle name="Entrada 2 2 9 21 2" xfId="12048" xr:uid="{00000000-0005-0000-0000-0000E64B0000}"/>
    <cellStyle name="Entrada 2 2 9 21 2 2" xfId="34350" xr:uid="{00000000-0005-0000-0000-0000E74B0000}"/>
    <cellStyle name="Entrada 2 2 9 21 2 3" xfId="38897" xr:uid="{00000000-0005-0000-0000-0000E84B0000}"/>
    <cellStyle name="Entrada 2 2 9 21 2 4" xfId="21120" xr:uid="{00000000-0005-0000-0000-0000E94B0000}"/>
    <cellStyle name="Entrada 2 2 9 21 3" xfId="25693" xr:uid="{00000000-0005-0000-0000-0000EA4B0000}"/>
    <cellStyle name="Entrada 2 2 9 21 4" xfId="29005" xr:uid="{00000000-0005-0000-0000-0000EB4B0000}"/>
    <cellStyle name="Entrada 2 2 9 21 5" xfId="16792" xr:uid="{00000000-0005-0000-0000-0000EC4B0000}"/>
    <cellStyle name="Entrada 2 2 9 22" xfId="2823" xr:uid="{00000000-0005-0000-0000-0000ED4B0000}"/>
    <cellStyle name="Entrada 2 2 9 22 2" xfId="12049" xr:uid="{00000000-0005-0000-0000-0000EE4B0000}"/>
    <cellStyle name="Entrada 2 2 9 22 2 2" xfId="34351" xr:uid="{00000000-0005-0000-0000-0000EF4B0000}"/>
    <cellStyle name="Entrada 2 2 9 22 2 3" xfId="38898" xr:uid="{00000000-0005-0000-0000-0000F04B0000}"/>
    <cellStyle name="Entrada 2 2 9 22 2 4" xfId="21121" xr:uid="{00000000-0005-0000-0000-0000F14B0000}"/>
    <cellStyle name="Entrada 2 2 9 22 3" xfId="25694" xr:uid="{00000000-0005-0000-0000-0000F24B0000}"/>
    <cellStyle name="Entrada 2 2 9 22 4" xfId="29004" xr:uid="{00000000-0005-0000-0000-0000F34B0000}"/>
    <cellStyle name="Entrada 2 2 9 22 5" xfId="16793" xr:uid="{00000000-0005-0000-0000-0000F44B0000}"/>
    <cellStyle name="Entrada 2 2 9 23" xfId="2824" xr:uid="{00000000-0005-0000-0000-0000F54B0000}"/>
    <cellStyle name="Entrada 2 2 9 23 2" xfId="12050" xr:uid="{00000000-0005-0000-0000-0000F64B0000}"/>
    <cellStyle name="Entrada 2 2 9 23 2 2" xfId="34352" xr:uid="{00000000-0005-0000-0000-0000F74B0000}"/>
    <cellStyle name="Entrada 2 2 9 23 2 3" xfId="38899" xr:uid="{00000000-0005-0000-0000-0000F84B0000}"/>
    <cellStyle name="Entrada 2 2 9 23 2 4" xfId="21122" xr:uid="{00000000-0005-0000-0000-0000F94B0000}"/>
    <cellStyle name="Entrada 2 2 9 23 3" xfId="25695" xr:uid="{00000000-0005-0000-0000-0000FA4B0000}"/>
    <cellStyle name="Entrada 2 2 9 23 4" xfId="29003" xr:uid="{00000000-0005-0000-0000-0000FB4B0000}"/>
    <cellStyle name="Entrada 2 2 9 23 5" xfId="16794" xr:uid="{00000000-0005-0000-0000-0000FC4B0000}"/>
    <cellStyle name="Entrada 2 2 9 24" xfId="2825" xr:uid="{00000000-0005-0000-0000-0000FD4B0000}"/>
    <cellStyle name="Entrada 2 2 9 24 2" xfId="12051" xr:uid="{00000000-0005-0000-0000-0000FE4B0000}"/>
    <cellStyle name="Entrada 2 2 9 24 2 2" xfId="34353" xr:uid="{00000000-0005-0000-0000-0000FF4B0000}"/>
    <cellStyle name="Entrada 2 2 9 24 2 3" xfId="38900" xr:uid="{00000000-0005-0000-0000-0000004C0000}"/>
    <cellStyle name="Entrada 2 2 9 24 2 4" xfId="21123" xr:uid="{00000000-0005-0000-0000-0000014C0000}"/>
    <cellStyle name="Entrada 2 2 9 24 3" xfId="25696" xr:uid="{00000000-0005-0000-0000-0000024C0000}"/>
    <cellStyle name="Entrada 2 2 9 24 4" xfId="29002" xr:uid="{00000000-0005-0000-0000-0000034C0000}"/>
    <cellStyle name="Entrada 2 2 9 24 5" xfId="16795" xr:uid="{00000000-0005-0000-0000-0000044C0000}"/>
    <cellStyle name="Entrada 2 2 9 25" xfId="2826" xr:uid="{00000000-0005-0000-0000-0000054C0000}"/>
    <cellStyle name="Entrada 2 2 9 25 2" xfId="12052" xr:uid="{00000000-0005-0000-0000-0000064C0000}"/>
    <cellStyle name="Entrada 2 2 9 25 2 2" xfId="34354" xr:uid="{00000000-0005-0000-0000-0000074C0000}"/>
    <cellStyle name="Entrada 2 2 9 25 2 3" xfId="38901" xr:uid="{00000000-0005-0000-0000-0000084C0000}"/>
    <cellStyle name="Entrada 2 2 9 25 2 4" xfId="21124" xr:uid="{00000000-0005-0000-0000-0000094C0000}"/>
    <cellStyle name="Entrada 2 2 9 25 3" xfId="25697" xr:uid="{00000000-0005-0000-0000-00000A4C0000}"/>
    <cellStyle name="Entrada 2 2 9 25 4" xfId="29001" xr:uid="{00000000-0005-0000-0000-00000B4C0000}"/>
    <cellStyle name="Entrada 2 2 9 25 5" xfId="16796" xr:uid="{00000000-0005-0000-0000-00000C4C0000}"/>
    <cellStyle name="Entrada 2 2 9 26" xfId="2827" xr:uid="{00000000-0005-0000-0000-00000D4C0000}"/>
    <cellStyle name="Entrada 2 2 9 26 2" xfId="12053" xr:uid="{00000000-0005-0000-0000-00000E4C0000}"/>
    <cellStyle name="Entrada 2 2 9 26 2 2" xfId="34355" xr:uid="{00000000-0005-0000-0000-00000F4C0000}"/>
    <cellStyle name="Entrada 2 2 9 26 2 3" xfId="38902" xr:uid="{00000000-0005-0000-0000-0000104C0000}"/>
    <cellStyle name="Entrada 2 2 9 26 2 4" xfId="21125" xr:uid="{00000000-0005-0000-0000-0000114C0000}"/>
    <cellStyle name="Entrada 2 2 9 26 3" xfId="25698" xr:uid="{00000000-0005-0000-0000-0000124C0000}"/>
    <cellStyle name="Entrada 2 2 9 26 4" xfId="29000" xr:uid="{00000000-0005-0000-0000-0000134C0000}"/>
    <cellStyle name="Entrada 2 2 9 26 5" xfId="16797" xr:uid="{00000000-0005-0000-0000-0000144C0000}"/>
    <cellStyle name="Entrada 2 2 9 27" xfId="2828" xr:uid="{00000000-0005-0000-0000-0000154C0000}"/>
    <cellStyle name="Entrada 2 2 9 27 2" xfId="12054" xr:uid="{00000000-0005-0000-0000-0000164C0000}"/>
    <cellStyle name="Entrada 2 2 9 27 2 2" xfId="34356" xr:uid="{00000000-0005-0000-0000-0000174C0000}"/>
    <cellStyle name="Entrada 2 2 9 27 2 3" xfId="38903" xr:uid="{00000000-0005-0000-0000-0000184C0000}"/>
    <cellStyle name="Entrada 2 2 9 27 2 4" xfId="21126" xr:uid="{00000000-0005-0000-0000-0000194C0000}"/>
    <cellStyle name="Entrada 2 2 9 27 3" xfId="25699" xr:uid="{00000000-0005-0000-0000-00001A4C0000}"/>
    <cellStyle name="Entrada 2 2 9 27 4" xfId="28999" xr:uid="{00000000-0005-0000-0000-00001B4C0000}"/>
    <cellStyle name="Entrada 2 2 9 27 5" xfId="16798" xr:uid="{00000000-0005-0000-0000-00001C4C0000}"/>
    <cellStyle name="Entrada 2 2 9 28" xfId="2829" xr:uid="{00000000-0005-0000-0000-00001D4C0000}"/>
    <cellStyle name="Entrada 2 2 9 28 2" xfId="12055" xr:uid="{00000000-0005-0000-0000-00001E4C0000}"/>
    <cellStyle name="Entrada 2 2 9 28 2 2" xfId="34357" xr:uid="{00000000-0005-0000-0000-00001F4C0000}"/>
    <cellStyle name="Entrada 2 2 9 28 2 3" xfId="38904" xr:uid="{00000000-0005-0000-0000-0000204C0000}"/>
    <cellStyle name="Entrada 2 2 9 28 2 4" xfId="21127" xr:uid="{00000000-0005-0000-0000-0000214C0000}"/>
    <cellStyle name="Entrada 2 2 9 28 3" xfId="25700" xr:uid="{00000000-0005-0000-0000-0000224C0000}"/>
    <cellStyle name="Entrada 2 2 9 28 4" xfId="28998" xr:uid="{00000000-0005-0000-0000-0000234C0000}"/>
    <cellStyle name="Entrada 2 2 9 28 5" xfId="16799" xr:uid="{00000000-0005-0000-0000-0000244C0000}"/>
    <cellStyle name="Entrada 2 2 9 29" xfId="2830" xr:uid="{00000000-0005-0000-0000-0000254C0000}"/>
    <cellStyle name="Entrada 2 2 9 29 2" xfId="12056" xr:uid="{00000000-0005-0000-0000-0000264C0000}"/>
    <cellStyle name="Entrada 2 2 9 29 2 2" xfId="34358" xr:uid="{00000000-0005-0000-0000-0000274C0000}"/>
    <cellStyle name="Entrada 2 2 9 29 2 3" xfId="38905" xr:uid="{00000000-0005-0000-0000-0000284C0000}"/>
    <cellStyle name="Entrada 2 2 9 29 2 4" xfId="21128" xr:uid="{00000000-0005-0000-0000-0000294C0000}"/>
    <cellStyle name="Entrada 2 2 9 29 3" xfId="25701" xr:uid="{00000000-0005-0000-0000-00002A4C0000}"/>
    <cellStyle name="Entrada 2 2 9 29 4" xfId="28997" xr:uid="{00000000-0005-0000-0000-00002B4C0000}"/>
    <cellStyle name="Entrada 2 2 9 29 5" xfId="16800" xr:uid="{00000000-0005-0000-0000-00002C4C0000}"/>
    <cellStyle name="Entrada 2 2 9 3" xfId="2831" xr:uid="{00000000-0005-0000-0000-00002D4C0000}"/>
    <cellStyle name="Entrada 2 2 9 3 2" xfId="12057" xr:uid="{00000000-0005-0000-0000-00002E4C0000}"/>
    <cellStyle name="Entrada 2 2 9 3 2 2" xfId="34359" xr:uid="{00000000-0005-0000-0000-00002F4C0000}"/>
    <cellStyle name="Entrada 2 2 9 3 2 3" xfId="38906" xr:uid="{00000000-0005-0000-0000-0000304C0000}"/>
    <cellStyle name="Entrada 2 2 9 3 2 4" xfId="21129" xr:uid="{00000000-0005-0000-0000-0000314C0000}"/>
    <cellStyle name="Entrada 2 2 9 3 3" xfId="25702" xr:uid="{00000000-0005-0000-0000-0000324C0000}"/>
    <cellStyle name="Entrada 2 2 9 3 4" xfId="28996" xr:uid="{00000000-0005-0000-0000-0000334C0000}"/>
    <cellStyle name="Entrada 2 2 9 3 5" xfId="16801" xr:uid="{00000000-0005-0000-0000-0000344C0000}"/>
    <cellStyle name="Entrada 2 2 9 30" xfId="2832" xr:uid="{00000000-0005-0000-0000-0000354C0000}"/>
    <cellStyle name="Entrada 2 2 9 30 2" xfId="12058" xr:uid="{00000000-0005-0000-0000-0000364C0000}"/>
    <cellStyle name="Entrada 2 2 9 30 2 2" xfId="34360" xr:uid="{00000000-0005-0000-0000-0000374C0000}"/>
    <cellStyle name="Entrada 2 2 9 30 2 3" xfId="38907" xr:uid="{00000000-0005-0000-0000-0000384C0000}"/>
    <cellStyle name="Entrada 2 2 9 30 2 4" xfId="21130" xr:uid="{00000000-0005-0000-0000-0000394C0000}"/>
    <cellStyle name="Entrada 2 2 9 30 3" xfId="25703" xr:uid="{00000000-0005-0000-0000-00003A4C0000}"/>
    <cellStyle name="Entrada 2 2 9 30 4" xfId="28995" xr:uid="{00000000-0005-0000-0000-00003B4C0000}"/>
    <cellStyle name="Entrada 2 2 9 30 5" xfId="16802" xr:uid="{00000000-0005-0000-0000-00003C4C0000}"/>
    <cellStyle name="Entrada 2 2 9 31" xfId="2833" xr:uid="{00000000-0005-0000-0000-00003D4C0000}"/>
    <cellStyle name="Entrada 2 2 9 31 2" xfId="12059" xr:uid="{00000000-0005-0000-0000-00003E4C0000}"/>
    <cellStyle name="Entrada 2 2 9 31 2 2" xfId="34361" xr:uid="{00000000-0005-0000-0000-00003F4C0000}"/>
    <cellStyle name="Entrada 2 2 9 31 2 3" xfId="38908" xr:uid="{00000000-0005-0000-0000-0000404C0000}"/>
    <cellStyle name="Entrada 2 2 9 31 2 4" xfId="21131" xr:uid="{00000000-0005-0000-0000-0000414C0000}"/>
    <cellStyle name="Entrada 2 2 9 31 3" xfId="25704" xr:uid="{00000000-0005-0000-0000-0000424C0000}"/>
    <cellStyle name="Entrada 2 2 9 31 4" xfId="28994" xr:uid="{00000000-0005-0000-0000-0000434C0000}"/>
    <cellStyle name="Entrada 2 2 9 31 5" xfId="16803" xr:uid="{00000000-0005-0000-0000-0000444C0000}"/>
    <cellStyle name="Entrada 2 2 9 32" xfId="2834" xr:uid="{00000000-0005-0000-0000-0000454C0000}"/>
    <cellStyle name="Entrada 2 2 9 32 2" xfId="12060" xr:uid="{00000000-0005-0000-0000-0000464C0000}"/>
    <cellStyle name="Entrada 2 2 9 32 2 2" xfId="34362" xr:uid="{00000000-0005-0000-0000-0000474C0000}"/>
    <cellStyle name="Entrada 2 2 9 32 2 3" xfId="38909" xr:uid="{00000000-0005-0000-0000-0000484C0000}"/>
    <cellStyle name="Entrada 2 2 9 32 2 4" xfId="21132" xr:uid="{00000000-0005-0000-0000-0000494C0000}"/>
    <cellStyle name="Entrada 2 2 9 32 3" xfId="25705" xr:uid="{00000000-0005-0000-0000-00004A4C0000}"/>
    <cellStyle name="Entrada 2 2 9 32 4" xfId="28993" xr:uid="{00000000-0005-0000-0000-00004B4C0000}"/>
    <cellStyle name="Entrada 2 2 9 32 5" xfId="16804" xr:uid="{00000000-0005-0000-0000-00004C4C0000}"/>
    <cellStyle name="Entrada 2 2 9 33" xfId="2835" xr:uid="{00000000-0005-0000-0000-00004D4C0000}"/>
    <cellStyle name="Entrada 2 2 9 33 2" xfId="12061" xr:uid="{00000000-0005-0000-0000-00004E4C0000}"/>
    <cellStyle name="Entrada 2 2 9 33 2 2" xfId="34363" xr:uid="{00000000-0005-0000-0000-00004F4C0000}"/>
    <cellStyle name="Entrada 2 2 9 33 2 3" xfId="38910" xr:uid="{00000000-0005-0000-0000-0000504C0000}"/>
    <cellStyle name="Entrada 2 2 9 33 2 4" xfId="21133" xr:uid="{00000000-0005-0000-0000-0000514C0000}"/>
    <cellStyle name="Entrada 2 2 9 33 3" xfId="25706" xr:uid="{00000000-0005-0000-0000-0000524C0000}"/>
    <cellStyle name="Entrada 2 2 9 33 4" xfId="28992" xr:uid="{00000000-0005-0000-0000-0000534C0000}"/>
    <cellStyle name="Entrada 2 2 9 33 5" xfId="16805" xr:uid="{00000000-0005-0000-0000-0000544C0000}"/>
    <cellStyle name="Entrada 2 2 9 34" xfId="2836" xr:uid="{00000000-0005-0000-0000-0000554C0000}"/>
    <cellStyle name="Entrada 2 2 9 34 2" xfId="12062" xr:uid="{00000000-0005-0000-0000-0000564C0000}"/>
    <cellStyle name="Entrada 2 2 9 34 2 2" xfId="34364" xr:uid="{00000000-0005-0000-0000-0000574C0000}"/>
    <cellStyle name="Entrada 2 2 9 34 2 3" xfId="38911" xr:uid="{00000000-0005-0000-0000-0000584C0000}"/>
    <cellStyle name="Entrada 2 2 9 34 2 4" xfId="21134" xr:uid="{00000000-0005-0000-0000-0000594C0000}"/>
    <cellStyle name="Entrada 2 2 9 34 3" xfId="25707" xr:uid="{00000000-0005-0000-0000-00005A4C0000}"/>
    <cellStyle name="Entrada 2 2 9 34 4" xfId="28991" xr:uid="{00000000-0005-0000-0000-00005B4C0000}"/>
    <cellStyle name="Entrada 2 2 9 34 5" xfId="16806" xr:uid="{00000000-0005-0000-0000-00005C4C0000}"/>
    <cellStyle name="Entrada 2 2 9 35" xfId="2837" xr:uid="{00000000-0005-0000-0000-00005D4C0000}"/>
    <cellStyle name="Entrada 2 2 9 35 2" xfId="12063" xr:uid="{00000000-0005-0000-0000-00005E4C0000}"/>
    <cellStyle name="Entrada 2 2 9 35 2 2" xfId="34365" xr:uid="{00000000-0005-0000-0000-00005F4C0000}"/>
    <cellStyle name="Entrada 2 2 9 35 2 3" xfId="38912" xr:uid="{00000000-0005-0000-0000-0000604C0000}"/>
    <cellStyle name="Entrada 2 2 9 35 2 4" xfId="21135" xr:uid="{00000000-0005-0000-0000-0000614C0000}"/>
    <cellStyle name="Entrada 2 2 9 35 3" xfId="25708" xr:uid="{00000000-0005-0000-0000-0000624C0000}"/>
    <cellStyle name="Entrada 2 2 9 35 4" xfId="28990" xr:uid="{00000000-0005-0000-0000-0000634C0000}"/>
    <cellStyle name="Entrada 2 2 9 35 5" xfId="16807" xr:uid="{00000000-0005-0000-0000-0000644C0000}"/>
    <cellStyle name="Entrada 2 2 9 36" xfId="2838" xr:uid="{00000000-0005-0000-0000-0000654C0000}"/>
    <cellStyle name="Entrada 2 2 9 36 2" xfId="12064" xr:uid="{00000000-0005-0000-0000-0000664C0000}"/>
    <cellStyle name="Entrada 2 2 9 36 2 2" xfId="34366" xr:uid="{00000000-0005-0000-0000-0000674C0000}"/>
    <cellStyle name="Entrada 2 2 9 36 2 3" xfId="38913" xr:uid="{00000000-0005-0000-0000-0000684C0000}"/>
    <cellStyle name="Entrada 2 2 9 36 2 4" xfId="21136" xr:uid="{00000000-0005-0000-0000-0000694C0000}"/>
    <cellStyle name="Entrada 2 2 9 36 3" xfId="25709" xr:uid="{00000000-0005-0000-0000-00006A4C0000}"/>
    <cellStyle name="Entrada 2 2 9 36 4" xfId="28989" xr:uid="{00000000-0005-0000-0000-00006B4C0000}"/>
    <cellStyle name="Entrada 2 2 9 36 5" xfId="16808" xr:uid="{00000000-0005-0000-0000-00006C4C0000}"/>
    <cellStyle name="Entrada 2 2 9 37" xfId="2839" xr:uid="{00000000-0005-0000-0000-00006D4C0000}"/>
    <cellStyle name="Entrada 2 2 9 37 2" xfId="12065" xr:uid="{00000000-0005-0000-0000-00006E4C0000}"/>
    <cellStyle name="Entrada 2 2 9 37 2 2" xfId="34367" xr:uid="{00000000-0005-0000-0000-00006F4C0000}"/>
    <cellStyle name="Entrada 2 2 9 37 2 3" xfId="38914" xr:uid="{00000000-0005-0000-0000-0000704C0000}"/>
    <cellStyle name="Entrada 2 2 9 37 2 4" xfId="21137" xr:uid="{00000000-0005-0000-0000-0000714C0000}"/>
    <cellStyle name="Entrada 2 2 9 37 3" xfId="25710" xr:uid="{00000000-0005-0000-0000-0000724C0000}"/>
    <cellStyle name="Entrada 2 2 9 37 4" xfId="28988" xr:uid="{00000000-0005-0000-0000-0000734C0000}"/>
    <cellStyle name="Entrada 2 2 9 37 5" xfId="16809" xr:uid="{00000000-0005-0000-0000-0000744C0000}"/>
    <cellStyle name="Entrada 2 2 9 38" xfId="2840" xr:uid="{00000000-0005-0000-0000-0000754C0000}"/>
    <cellStyle name="Entrada 2 2 9 38 2" xfId="12066" xr:uid="{00000000-0005-0000-0000-0000764C0000}"/>
    <cellStyle name="Entrada 2 2 9 38 2 2" xfId="34368" xr:uid="{00000000-0005-0000-0000-0000774C0000}"/>
    <cellStyle name="Entrada 2 2 9 38 2 3" xfId="38915" xr:uid="{00000000-0005-0000-0000-0000784C0000}"/>
    <cellStyle name="Entrada 2 2 9 38 2 4" xfId="21138" xr:uid="{00000000-0005-0000-0000-0000794C0000}"/>
    <cellStyle name="Entrada 2 2 9 38 3" xfId="25711" xr:uid="{00000000-0005-0000-0000-00007A4C0000}"/>
    <cellStyle name="Entrada 2 2 9 38 4" xfId="28987" xr:uid="{00000000-0005-0000-0000-00007B4C0000}"/>
    <cellStyle name="Entrada 2 2 9 38 5" xfId="16810" xr:uid="{00000000-0005-0000-0000-00007C4C0000}"/>
    <cellStyle name="Entrada 2 2 9 39" xfId="2809" xr:uid="{00000000-0005-0000-0000-00007D4C0000}"/>
    <cellStyle name="Entrada 2 2 9 39 2" xfId="12035" xr:uid="{00000000-0005-0000-0000-00007E4C0000}"/>
    <cellStyle name="Entrada 2 2 9 39 2 2" xfId="34337" xr:uid="{00000000-0005-0000-0000-00007F4C0000}"/>
    <cellStyle name="Entrada 2 2 9 39 2 3" xfId="38884" xr:uid="{00000000-0005-0000-0000-0000804C0000}"/>
    <cellStyle name="Entrada 2 2 9 39 2 4" xfId="21107" xr:uid="{00000000-0005-0000-0000-0000814C0000}"/>
    <cellStyle name="Entrada 2 2 9 39 3" xfId="25680" xr:uid="{00000000-0005-0000-0000-0000824C0000}"/>
    <cellStyle name="Entrada 2 2 9 39 4" xfId="29017" xr:uid="{00000000-0005-0000-0000-0000834C0000}"/>
    <cellStyle name="Entrada 2 2 9 39 5" xfId="16779" xr:uid="{00000000-0005-0000-0000-0000844C0000}"/>
    <cellStyle name="Entrada 2 2 9 4" xfId="2841" xr:uid="{00000000-0005-0000-0000-0000854C0000}"/>
    <cellStyle name="Entrada 2 2 9 4 2" xfId="12067" xr:uid="{00000000-0005-0000-0000-0000864C0000}"/>
    <cellStyle name="Entrada 2 2 9 4 2 2" xfId="34369" xr:uid="{00000000-0005-0000-0000-0000874C0000}"/>
    <cellStyle name="Entrada 2 2 9 4 2 3" xfId="38916" xr:uid="{00000000-0005-0000-0000-0000884C0000}"/>
    <cellStyle name="Entrada 2 2 9 4 2 4" xfId="21139" xr:uid="{00000000-0005-0000-0000-0000894C0000}"/>
    <cellStyle name="Entrada 2 2 9 4 3" xfId="25712" xr:uid="{00000000-0005-0000-0000-00008A4C0000}"/>
    <cellStyle name="Entrada 2 2 9 4 4" xfId="28986" xr:uid="{00000000-0005-0000-0000-00008B4C0000}"/>
    <cellStyle name="Entrada 2 2 9 4 5" xfId="16811" xr:uid="{00000000-0005-0000-0000-00008C4C0000}"/>
    <cellStyle name="Entrada 2 2 9 40" xfId="9452" xr:uid="{00000000-0005-0000-0000-00008D4C0000}"/>
    <cellStyle name="Entrada 2 2 9 40 2" xfId="13777" xr:uid="{00000000-0005-0000-0000-00008E4C0000}"/>
    <cellStyle name="Entrada 2 2 9 40 2 2" xfId="36079" xr:uid="{00000000-0005-0000-0000-00008F4C0000}"/>
    <cellStyle name="Entrada 2 2 9 40 2 3" xfId="40626" xr:uid="{00000000-0005-0000-0000-0000904C0000}"/>
    <cellStyle name="Entrada 2 2 9 40 2 4" xfId="22849" xr:uid="{00000000-0005-0000-0000-0000914C0000}"/>
    <cellStyle name="Entrada 2 2 9 40 3" xfId="31754" xr:uid="{00000000-0005-0000-0000-0000924C0000}"/>
    <cellStyle name="Entrada 2 2 9 40 4" xfId="36301" xr:uid="{00000000-0005-0000-0000-0000934C0000}"/>
    <cellStyle name="Entrada 2 2 9 40 5" xfId="18524" xr:uid="{00000000-0005-0000-0000-0000944C0000}"/>
    <cellStyle name="Entrada 2 2 9 41" xfId="384" xr:uid="{00000000-0005-0000-0000-0000954C0000}"/>
    <cellStyle name="Entrada 2 2 9 41 2" xfId="23255" xr:uid="{00000000-0005-0000-0000-0000964C0000}"/>
    <cellStyle name="Entrada 2 2 9 41 3" xfId="31432" xr:uid="{00000000-0005-0000-0000-0000974C0000}"/>
    <cellStyle name="Entrada 2 2 9 41 4" xfId="14354" xr:uid="{00000000-0005-0000-0000-0000984C0000}"/>
    <cellStyle name="Entrada 2 2 9 42" xfId="14021" xr:uid="{00000000-0005-0000-0000-0000994C0000}"/>
    <cellStyle name="Entrada 2 2 9 43" xfId="31668" xr:uid="{00000000-0005-0000-0000-00009A4C0000}"/>
    <cellStyle name="Entrada 2 2 9 44" xfId="14112" xr:uid="{00000000-0005-0000-0000-00009B4C0000}"/>
    <cellStyle name="Entrada 2 2 9 5" xfId="2842" xr:uid="{00000000-0005-0000-0000-00009C4C0000}"/>
    <cellStyle name="Entrada 2 2 9 5 2" xfId="12068" xr:uid="{00000000-0005-0000-0000-00009D4C0000}"/>
    <cellStyle name="Entrada 2 2 9 5 2 2" xfId="34370" xr:uid="{00000000-0005-0000-0000-00009E4C0000}"/>
    <cellStyle name="Entrada 2 2 9 5 2 3" xfId="38917" xr:uid="{00000000-0005-0000-0000-00009F4C0000}"/>
    <cellStyle name="Entrada 2 2 9 5 2 4" xfId="21140" xr:uid="{00000000-0005-0000-0000-0000A04C0000}"/>
    <cellStyle name="Entrada 2 2 9 5 3" xfId="25713" xr:uid="{00000000-0005-0000-0000-0000A14C0000}"/>
    <cellStyle name="Entrada 2 2 9 5 4" xfId="28985" xr:uid="{00000000-0005-0000-0000-0000A24C0000}"/>
    <cellStyle name="Entrada 2 2 9 5 5" xfId="16812" xr:uid="{00000000-0005-0000-0000-0000A34C0000}"/>
    <cellStyle name="Entrada 2 2 9 6" xfId="2843" xr:uid="{00000000-0005-0000-0000-0000A44C0000}"/>
    <cellStyle name="Entrada 2 2 9 6 2" xfId="12069" xr:uid="{00000000-0005-0000-0000-0000A54C0000}"/>
    <cellStyle name="Entrada 2 2 9 6 2 2" xfId="34371" xr:uid="{00000000-0005-0000-0000-0000A64C0000}"/>
    <cellStyle name="Entrada 2 2 9 6 2 3" xfId="38918" xr:uid="{00000000-0005-0000-0000-0000A74C0000}"/>
    <cellStyle name="Entrada 2 2 9 6 2 4" xfId="21141" xr:uid="{00000000-0005-0000-0000-0000A84C0000}"/>
    <cellStyle name="Entrada 2 2 9 6 3" xfId="25714" xr:uid="{00000000-0005-0000-0000-0000A94C0000}"/>
    <cellStyle name="Entrada 2 2 9 6 4" xfId="28984" xr:uid="{00000000-0005-0000-0000-0000AA4C0000}"/>
    <cellStyle name="Entrada 2 2 9 6 5" xfId="16813" xr:uid="{00000000-0005-0000-0000-0000AB4C0000}"/>
    <cellStyle name="Entrada 2 2 9 7" xfId="2844" xr:uid="{00000000-0005-0000-0000-0000AC4C0000}"/>
    <cellStyle name="Entrada 2 2 9 7 2" xfId="12070" xr:uid="{00000000-0005-0000-0000-0000AD4C0000}"/>
    <cellStyle name="Entrada 2 2 9 7 2 2" xfId="34372" xr:uid="{00000000-0005-0000-0000-0000AE4C0000}"/>
    <cellStyle name="Entrada 2 2 9 7 2 3" xfId="38919" xr:uid="{00000000-0005-0000-0000-0000AF4C0000}"/>
    <cellStyle name="Entrada 2 2 9 7 2 4" xfId="21142" xr:uid="{00000000-0005-0000-0000-0000B04C0000}"/>
    <cellStyle name="Entrada 2 2 9 7 3" xfId="25715" xr:uid="{00000000-0005-0000-0000-0000B14C0000}"/>
    <cellStyle name="Entrada 2 2 9 7 4" xfId="28983" xr:uid="{00000000-0005-0000-0000-0000B24C0000}"/>
    <cellStyle name="Entrada 2 2 9 7 5" xfId="16814" xr:uid="{00000000-0005-0000-0000-0000B34C0000}"/>
    <cellStyle name="Entrada 2 2 9 8" xfId="2845" xr:uid="{00000000-0005-0000-0000-0000B44C0000}"/>
    <cellStyle name="Entrada 2 2 9 8 2" xfId="12071" xr:uid="{00000000-0005-0000-0000-0000B54C0000}"/>
    <cellStyle name="Entrada 2 2 9 8 2 2" xfId="34373" xr:uid="{00000000-0005-0000-0000-0000B64C0000}"/>
    <cellStyle name="Entrada 2 2 9 8 2 3" xfId="38920" xr:uid="{00000000-0005-0000-0000-0000B74C0000}"/>
    <cellStyle name="Entrada 2 2 9 8 2 4" xfId="21143" xr:uid="{00000000-0005-0000-0000-0000B84C0000}"/>
    <cellStyle name="Entrada 2 2 9 8 3" xfId="25716" xr:uid="{00000000-0005-0000-0000-0000B94C0000}"/>
    <cellStyle name="Entrada 2 2 9 8 4" xfId="28982" xr:uid="{00000000-0005-0000-0000-0000BA4C0000}"/>
    <cellStyle name="Entrada 2 2 9 8 5" xfId="16815" xr:uid="{00000000-0005-0000-0000-0000BB4C0000}"/>
    <cellStyle name="Entrada 2 2 9 9" xfId="2846" xr:uid="{00000000-0005-0000-0000-0000BC4C0000}"/>
    <cellStyle name="Entrada 2 2 9 9 2" xfId="12072" xr:uid="{00000000-0005-0000-0000-0000BD4C0000}"/>
    <cellStyle name="Entrada 2 2 9 9 2 2" xfId="34374" xr:uid="{00000000-0005-0000-0000-0000BE4C0000}"/>
    <cellStyle name="Entrada 2 2 9 9 2 3" xfId="38921" xr:uid="{00000000-0005-0000-0000-0000BF4C0000}"/>
    <cellStyle name="Entrada 2 2 9 9 2 4" xfId="21144" xr:uid="{00000000-0005-0000-0000-0000C04C0000}"/>
    <cellStyle name="Entrada 2 2 9 9 3" xfId="25717" xr:uid="{00000000-0005-0000-0000-0000C14C0000}"/>
    <cellStyle name="Entrada 2 2 9 9 4" xfId="28972" xr:uid="{00000000-0005-0000-0000-0000C24C0000}"/>
    <cellStyle name="Entrada 2 2 9 9 5" xfId="16816" xr:uid="{00000000-0005-0000-0000-0000C34C0000}"/>
    <cellStyle name="Entrada 2 20" xfId="2847" xr:uid="{00000000-0005-0000-0000-0000C44C0000}"/>
    <cellStyle name="Entrada 2 20 2" xfId="12073" xr:uid="{00000000-0005-0000-0000-0000C54C0000}"/>
    <cellStyle name="Entrada 2 20 2 2" xfId="34375" xr:uid="{00000000-0005-0000-0000-0000C64C0000}"/>
    <cellStyle name="Entrada 2 20 2 3" xfId="38922" xr:uid="{00000000-0005-0000-0000-0000C74C0000}"/>
    <cellStyle name="Entrada 2 20 2 4" xfId="21145" xr:uid="{00000000-0005-0000-0000-0000C84C0000}"/>
    <cellStyle name="Entrada 2 20 3" xfId="25718" xr:uid="{00000000-0005-0000-0000-0000C94C0000}"/>
    <cellStyle name="Entrada 2 20 4" xfId="28980" xr:uid="{00000000-0005-0000-0000-0000CA4C0000}"/>
    <cellStyle name="Entrada 2 20 5" xfId="16817" xr:uid="{00000000-0005-0000-0000-0000CB4C0000}"/>
    <cellStyle name="Entrada 2 21" xfId="2848" xr:uid="{00000000-0005-0000-0000-0000CC4C0000}"/>
    <cellStyle name="Entrada 2 21 2" xfId="12074" xr:uid="{00000000-0005-0000-0000-0000CD4C0000}"/>
    <cellStyle name="Entrada 2 21 2 2" xfId="34376" xr:uid="{00000000-0005-0000-0000-0000CE4C0000}"/>
    <cellStyle name="Entrada 2 21 2 3" xfId="38923" xr:uid="{00000000-0005-0000-0000-0000CF4C0000}"/>
    <cellStyle name="Entrada 2 21 2 4" xfId="21146" xr:uid="{00000000-0005-0000-0000-0000D04C0000}"/>
    <cellStyle name="Entrada 2 21 3" xfId="25719" xr:uid="{00000000-0005-0000-0000-0000D14C0000}"/>
    <cellStyle name="Entrada 2 21 4" xfId="28979" xr:uid="{00000000-0005-0000-0000-0000D24C0000}"/>
    <cellStyle name="Entrada 2 21 5" xfId="16818" xr:uid="{00000000-0005-0000-0000-0000D34C0000}"/>
    <cellStyle name="Entrada 2 22" xfId="2165" xr:uid="{00000000-0005-0000-0000-0000D44C0000}"/>
    <cellStyle name="Entrada 2 22 2" xfId="11391" xr:uid="{00000000-0005-0000-0000-0000D54C0000}"/>
    <cellStyle name="Entrada 2 22 2 2" xfId="33693" xr:uid="{00000000-0005-0000-0000-0000D64C0000}"/>
    <cellStyle name="Entrada 2 22 2 3" xfId="38240" xr:uid="{00000000-0005-0000-0000-0000D74C0000}"/>
    <cellStyle name="Entrada 2 22 2 4" xfId="20463" xr:uid="{00000000-0005-0000-0000-0000D84C0000}"/>
    <cellStyle name="Entrada 2 22 3" xfId="25036" xr:uid="{00000000-0005-0000-0000-0000D94C0000}"/>
    <cellStyle name="Entrada 2 22 4" xfId="29661" xr:uid="{00000000-0005-0000-0000-0000DA4C0000}"/>
    <cellStyle name="Entrada 2 22 5" xfId="16135" xr:uid="{00000000-0005-0000-0000-0000DB4C0000}"/>
    <cellStyle name="Entrada 2 23" xfId="9416" xr:uid="{00000000-0005-0000-0000-0000DC4C0000}"/>
    <cellStyle name="Entrada 2 23 2" xfId="13744" xr:uid="{00000000-0005-0000-0000-0000DD4C0000}"/>
    <cellStyle name="Entrada 2 23 2 2" xfId="36046" xr:uid="{00000000-0005-0000-0000-0000DE4C0000}"/>
    <cellStyle name="Entrada 2 23 2 3" xfId="40593" xr:uid="{00000000-0005-0000-0000-0000DF4C0000}"/>
    <cellStyle name="Entrada 2 23 2 4" xfId="22816" xr:uid="{00000000-0005-0000-0000-0000E04C0000}"/>
    <cellStyle name="Entrada 2 23 3" xfId="31718" xr:uid="{00000000-0005-0000-0000-0000E14C0000}"/>
    <cellStyle name="Entrada 2 23 4" xfId="36265" xr:uid="{00000000-0005-0000-0000-0000E24C0000}"/>
    <cellStyle name="Entrada 2 23 5" xfId="18488" xr:uid="{00000000-0005-0000-0000-0000E34C0000}"/>
    <cellStyle name="Entrada 2 24" xfId="14179" xr:uid="{00000000-0005-0000-0000-0000E44C0000}"/>
    <cellStyle name="Entrada 2 25" xfId="13956" xr:uid="{00000000-0005-0000-0000-0000E54C0000}"/>
    <cellStyle name="Entrada 2 3" xfId="106" xr:uid="{00000000-0005-0000-0000-0000E64C0000}"/>
    <cellStyle name="Entrada 2 3 10" xfId="2850" xr:uid="{00000000-0005-0000-0000-0000E74C0000}"/>
    <cellStyle name="Entrada 2 3 10 2" xfId="12076" xr:uid="{00000000-0005-0000-0000-0000E84C0000}"/>
    <cellStyle name="Entrada 2 3 10 2 2" xfId="34378" xr:uid="{00000000-0005-0000-0000-0000E94C0000}"/>
    <cellStyle name="Entrada 2 3 10 2 3" xfId="38925" xr:uid="{00000000-0005-0000-0000-0000EA4C0000}"/>
    <cellStyle name="Entrada 2 3 10 2 4" xfId="21148" xr:uid="{00000000-0005-0000-0000-0000EB4C0000}"/>
    <cellStyle name="Entrada 2 3 10 3" xfId="25721" xr:uid="{00000000-0005-0000-0000-0000EC4C0000}"/>
    <cellStyle name="Entrada 2 3 10 4" xfId="28977" xr:uid="{00000000-0005-0000-0000-0000ED4C0000}"/>
    <cellStyle name="Entrada 2 3 10 5" xfId="16820" xr:uid="{00000000-0005-0000-0000-0000EE4C0000}"/>
    <cellStyle name="Entrada 2 3 11" xfId="2851" xr:uid="{00000000-0005-0000-0000-0000EF4C0000}"/>
    <cellStyle name="Entrada 2 3 11 2" xfId="12077" xr:uid="{00000000-0005-0000-0000-0000F04C0000}"/>
    <cellStyle name="Entrada 2 3 11 2 2" xfId="34379" xr:uid="{00000000-0005-0000-0000-0000F14C0000}"/>
    <cellStyle name="Entrada 2 3 11 2 3" xfId="38926" xr:uid="{00000000-0005-0000-0000-0000F24C0000}"/>
    <cellStyle name="Entrada 2 3 11 2 4" xfId="21149" xr:uid="{00000000-0005-0000-0000-0000F34C0000}"/>
    <cellStyle name="Entrada 2 3 11 3" xfId="25722" xr:uid="{00000000-0005-0000-0000-0000F44C0000}"/>
    <cellStyle name="Entrada 2 3 11 4" xfId="28976" xr:uid="{00000000-0005-0000-0000-0000F54C0000}"/>
    <cellStyle name="Entrada 2 3 11 5" xfId="16821" xr:uid="{00000000-0005-0000-0000-0000F64C0000}"/>
    <cellStyle name="Entrada 2 3 12" xfId="2852" xr:uid="{00000000-0005-0000-0000-0000F74C0000}"/>
    <cellStyle name="Entrada 2 3 12 2" xfId="12078" xr:uid="{00000000-0005-0000-0000-0000F84C0000}"/>
    <cellStyle name="Entrada 2 3 12 2 2" xfId="34380" xr:uid="{00000000-0005-0000-0000-0000F94C0000}"/>
    <cellStyle name="Entrada 2 3 12 2 3" xfId="38927" xr:uid="{00000000-0005-0000-0000-0000FA4C0000}"/>
    <cellStyle name="Entrada 2 3 12 2 4" xfId="21150" xr:uid="{00000000-0005-0000-0000-0000FB4C0000}"/>
    <cellStyle name="Entrada 2 3 12 3" xfId="25723" xr:uid="{00000000-0005-0000-0000-0000FC4C0000}"/>
    <cellStyle name="Entrada 2 3 12 4" xfId="28975" xr:uid="{00000000-0005-0000-0000-0000FD4C0000}"/>
    <cellStyle name="Entrada 2 3 12 5" xfId="16822" xr:uid="{00000000-0005-0000-0000-0000FE4C0000}"/>
    <cellStyle name="Entrada 2 3 13" xfId="2853" xr:uid="{00000000-0005-0000-0000-0000FF4C0000}"/>
    <cellStyle name="Entrada 2 3 13 2" xfId="12079" xr:uid="{00000000-0005-0000-0000-0000004D0000}"/>
    <cellStyle name="Entrada 2 3 13 2 2" xfId="34381" xr:uid="{00000000-0005-0000-0000-0000014D0000}"/>
    <cellStyle name="Entrada 2 3 13 2 3" xfId="38928" xr:uid="{00000000-0005-0000-0000-0000024D0000}"/>
    <cellStyle name="Entrada 2 3 13 2 4" xfId="21151" xr:uid="{00000000-0005-0000-0000-0000034D0000}"/>
    <cellStyle name="Entrada 2 3 13 3" xfId="25724" xr:uid="{00000000-0005-0000-0000-0000044D0000}"/>
    <cellStyle name="Entrada 2 3 13 4" xfId="28974" xr:uid="{00000000-0005-0000-0000-0000054D0000}"/>
    <cellStyle name="Entrada 2 3 13 5" xfId="16823" xr:uid="{00000000-0005-0000-0000-0000064D0000}"/>
    <cellStyle name="Entrada 2 3 14" xfId="2854" xr:uid="{00000000-0005-0000-0000-0000074D0000}"/>
    <cellStyle name="Entrada 2 3 14 2" xfId="12080" xr:uid="{00000000-0005-0000-0000-0000084D0000}"/>
    <cellStyle name="Entrada 2 3 14 2 2" xfId="34382" xr:uid="{00000000-0005-0000-0000-0000094D0000}"/>
    <cellStyle name="Entrada 2 3 14 2 3" xfId="38929" xr:uid="{00000000-0005-0000-0000-00000A4D0000}"/>
    <cellStyle name="Entrada 2 3 14 2 4" xfId="21152" xr:uid="{00000000-0005-0000-0000-00000B4D0000}"/>
    <cellStyle name="Entrada 2 3 14 3" xfId="25725" xr:uid="{00000000-0005-0000-0000-00000C4D0000}"/>
    <cellStyle name="Entrada 2 3 14 4" xfId="28973" xr:uid="{00000000-0005-0000-0000-00000D4D0000}"/>
    <cellStyle name="Entrada 2 3 14 5" xfId="16824" xr:uid="{00000000-0005-0000-0000-00000E4D0000}"/>
    <cellStyle name="Entrada 2 3 15" xfId="2855" xr:uid="{00000000-0005-0000-0000-00000F4D0000}"/>
    <cellStyle name="Entrada 2 3 15 2" xfId="12081" xr:uid="{00000000-0005-0000-0000-0000104D0000}"/>
    <cellStyle name="Entrada 2 3 15 2 2" xfId="34383" xr:uid="{00000000-0005-0000-0000-0000114D0000}"/>
    <cellStyle name="Entrada 2 3 15 2 3" xfId="38930" xr:uid="{00000000-0005-0000-0000-0000124D0000}"/>
    <cellStyle name="Entrada 2 3 15 2 4" xfId="21153" xr:uid="{00000000-0005-0000-0000-0000134D0000}"/>
    <cellStyle name="Entrada 2 3 15 3" xfId="25726" xr:uid="{00000000-0005-0000-0000-0000144D0000}"/>
    <cellStyle name="Entrada 2 3 15 4" xfId="28971" xr:uid="{00000000-0005-0000-0000-0000154D0000}"/>
    <cellStyle name="Entrada 2 3 15 5" xfId="16825" xr:uid="{00000000-0005-0000-0000-0000164D0000}"/>
    <cellStyle name="Entrada 2 3 16" xfId="2856" xr:uid="{00000000-0005-0000-0000-0000174D0000}"/>
    <cellStyle name="Entrada 2 3 16 2" xfId="12082" xr:uid="{00000000-0005-0000-0000-0000184D0000}"/>
    <cellStyle name="Entrada 2 3 16 2 2" xfId="34384" xr:uid="{00000000-0005-0000-0000-0000194D0000}"/>
    <cellStyle name="Entrada 2 3 16 2 3" xfId="38931" xr:uid="{00000000-0005-0000-0000-00001A4D0000}"/>
    <cellStyle name="Entrada 2 3 16 2 4" xfId="21154" xr:uid="{00000000-0005-0000-0000-00001B4D0000}"/>
    <cellStyle name="Entrada 2 3 16 3" xfId="25727" xr:uid="{00000000-0005-0000-0000-00001C4D0000}"/>
    <cellStyle name="Entrada 2 3 16 4" xfId="28970" xr:uid="{00000000-0005-0000-0000-00001D4D0000}"/>
    <cellStyle name="Entrada 2 3 16 5" xfId="16826" xr:uid="{00000000-0005-0000-0000-00001E4D0000}"/>
    <cellStyle name="Entrada 2 3 17" xfId="2857" xr:uid="{00000000-0005-0000-0000-00001F4D0000}"/>
    <cellStyle name="Entrada 2 3 17 2" xfId="12083" xr:uid="{00000000-0005-0000-0000-0000204D0000}"/>
    <cellStyle name="Entrada 2 3 17 2 2" xfId="34385" xr:uid="{00000000-0005-0000-0000-0000214D0000}"/>
    <cellStyle name="Entrada 2 3 17 2 3" xfId="38932" xr:uid="{00000000-0005-0000-0000-0000224D0000}"/>
    <cellStyle name="Entrada 2 3 17 2 4" xfId="21155" xr:uid="{00000000-0005-0000-0000-0000234D0000}"/>
    <cellStyle name="Entrada 2 3 17 3" xfId="25728" xr:uid="{00000000-0005-0000-0000-0000244D0000}"/>
    <cellStyle name="Entrada 2 3 17 4" xfId="28969" xr:uid="{00000000-0005-0000-0000-0000254D0000}"/>
    <cellStyle name="Entrada 2 3 17 5" xfId="16827" xr:uid="{00000000-0005-0000-0000-0000264D0000}"/>
    <cellStyle name="Entrada 2 3 18" xfId="2858" xr:uid="{00000000-0005-0000-0000-0000274D0000}"/>
    <cellStyle name="Entrada 2 3 18 2" xfId="12084" xr:uid="{00000000-0005-0000-0000-0000284D0000}"/>
    <cellStyle name="Entrada 2 3 18 2 2" xfId="34386" xr:uid="{00000000-0005-0000-0000-0000294D0000}"/>
    <cellStyle name="Entrada 2 3 18 2 3" xfId="38933" xr:uid="{00000000-0005-0000-0000-00002A4D0000}"/>
    <cellStyle name="Entrada 2 3 18 2 4" xfId="21156" xr:uid="{00000000-0005-0000-0000-00002B4D0000}"/>
    <cellStyle name="Entrada 2 3 18 3" xfId="25729" xr:uid="{00000000-0005-0000-0000-00002C4D0000}"/>
    <cellStyle name="Entrada 2 3 18 4" xfId="28968" xr:uid="{00000000-0005-0000-0000-00002D4D0000}"/>
    <cellStyle name="Entrada 2 3 18 5" xfId="16828" xr:uid="{00000000-0005-0000-0000-00002E4D0000}"/>
    <cellStyle name="Entrada 2 3 19" xfId="2859" xr:uid="{00000000-0005-0000-0000-00002F4D0000}"/>
    <cellStyle name="Entrada 2 3 19 2" xfId="12085" xr:uid="{00000000-0005-0000-0000-0000304D0000}"/>
    <cellStyle name="Entrada 2 3 19 2 2" xfId="34387" xr:uid="{00000000-0005-0000-0000-0000314D0000}"/>
    <cellStyle name="Entrada 2 3 19 2 3" xfId="38934" xr:uid="{00000000-0005-0000-0000-0000324D0000}"/>
    <cellStyle name="Entrada 2 3 19 2 4" xfId="21157" xr:uid="{00000000-0005-0000-0000-0000334D0000}"/>
    <cellStyle name="Entrada 2 3 19 3" xfId="25730" xr:uid="{00000000-0005-0000-0000-0000344D0000}"/>
    <cellStyle name="Entrada 2 3 19 4" xfId="28967" xr:uid="{00000000-0005-0000-0000-0000354D0000}"/>
    <cellStyle name="Entrada 2 3 19 5" xfId="16829" xr:uid="{00000000-0005-0000-0000-0000364D0000}"/>
    <cellStyle name="Entrada 2 3 2" xfId="135" xr:uid="{00000000-0005-0000-0000-0000374D0000}"/>
    <cellStyle name="Entrada 2 3 2 10" xfId="2861" xr:uid="{00000000-0005-0000-0000-0000384D0000}"/>
    <cellStyle name="Entrada 2 3 2 10 2" xfId="12087" xr:uid="{00000000-0005-0000-0000-0000394D0000}"/>
    <cellStyle name="Entrada 2 3 2 10 2 2" xfId="34389" xr:uid="{00000000-0005-0000-0000-00003A4D0000}"/>
    <cellStyle name="Entrada 2 3 2 10 2 3" xfId="38936" xr:uid="{00000000-0005-0000-0000-00003B4D0000}"/>
    <cellStyle name="Entrada 2 3 2 10 2 4" xfId="21159" xr:uid="{00000000-0005-0000-0000-00003C4D0000}"/>
    <cellStyle name="Entrada 2 3 2 10 3" xfId="25732" xr:uid="{00000000-0005-0000-0000-00003D4D0000}"/>
    <cellStyle name="Entrada 2 3 2 10 4" xfId="28965" xr:uid="{00000000-0005-0000-0000-00003E4D0000}"/>
    <cellStyle name="Entrada 2 3 2 10 5" xfId="16831" xr:uid="{00000000-0005-0000-0000-00003F4D0000}"/>
    <cellStyle name="Entrada 2 3 2 11" xfId="2862" xr:uid="{00000000-0005-0000-0000-0000404D0000}"/>
    <cellStyle name="Entrada 2 3 2 11 2" xfId="12088" xr:uid="{00000000-0005-0000-0000-0000414D0000}"/>
    <cellStyle name="Entrada 2 3 2 11 2 2" xfId="34390" xr:uid="{00000000-0005-0000-0000-0000424D0000}"/>
    <cellStyle name="Entrada 2 3 2 11 2 3" xfId="38937" xr:uid="{00000000-0005-0000-0000-0000434D0000}"/>
    <cellStyle name="Entrada 2 3 2 11 2 4" xfId="21160" xr:uid="{00000000-0005-0000-0000-0000444D0000}"/>
    <cellStyle name="Entrada 2 3 2 11 3" xfId="25733" xr:uid="{00000000-0005-0000-0000-0000454D0000}"/>
    <cellStyle name="Entrada 2 3 2 11 4" xfId="28964" xr:uid="{00000000-0005-0000-0000-0000464D0000}"/>
    <cellStyle name="Entrada 2 3 2 11 5" xfId="16832" xr:uid="{00000000-0005-0000-0000-0000474D0000}"/>
    <cellStyle name="Entrada 2 3 2 12" xfId="2863" xr:uid="{00000000-0005-0000-0000-0000484D0000}"/>
    <cellStyle name="Entrada 2 3 2 12 2" xfId="12089" xr:uid="{00000000-0005-0000-0000-0000494D0000}"/>
    <cellStyle name="Entrada 2 3 2 12 2 2" xfId="34391" xr:uid="{00000000-0005-0000-0000-00004A4D0000}"/>
    <cellStyle name="Entrada 2 3 2 12 2 3" xfId="38938" xr:uid="{00000000-0005-0000-0000-00004B4D0000}"/>
    <cellStyle name="Entrada 2 3 2 12 2 4" xfId="21161" xr:uid="{00000000-0005-0000-0000-00004C4D0000}"/>
    <cellStyle name="Entrada 2 3 2 12 3" xfId="25734" xr:uid="{00000000-0005-0000-0000-00004D4D0000}"/>
    <cellStyle name="Entrada 2 3 2 12 4" xfId="28963" xr:uid="{00000000-0005-0000-0000-00004E4D0000}"/>
    <cellStyle name="Entrada 2 3 2 12 5" xfId="16833" xr:uid="{00000000-0005-0000-0000-00004F4D0000}"/>
    <cellStyle name="Entrada 2 3 2 13" xfId="2864" xr:uid="{00000000-0005-0000-0000-0000504D0000}"/>
    <cellStyle name="Entrada 2 3 2 13 2" xfId="12090" xr:uid="{00000000-0005-0000-0000-0000514D0000}"/>
    <cellStyle name="Entrada 2 3 2 13 2 2" xfId="34392" xr:uid="{00000000-0005-0000-0000-0000524D0000}"/>
    <cellStyle name="Entrada 2 3 2 13 2 3" xfId="38939" xr:uid="{00000000-0005-0000-0000-0000534D0000}"/>
    <cellStyle name="Entrada 2 3 2 13 2 4" xfId="21162" xr:uid="{00000000-0005-0000-0000-0000544D0000}"/>
    <cellStyle name="Entrada 2 3 2 13 3" xfId="25735" xr:uid="{00000000-0005-0000-0000-0000554D0000}"/>
    <cellStyle name="Entrada 2 3 2 13 4" xfId="28962" xr:uid="{00000000-0005-0000-0000-0000564D0000}"/>
    <cellStyle name="Entrada 2 3 2 13 5" xfId="16834" xr:uid="{00000000-0005-0000-0000-0000574D0000}"/>
    <cellStyle name="Entrada 2 3 2 14" xfId="2865" xr:uid="{00000000-0005-0000-0000-0000584D0000}"/>
    <cellStyle name="Entrada 2 3 2 14 2" xfId="12091" xr:uid="{00000000-0005-0000-0000-0000594D0000}"/>
    <cellStyle name="Entrada 2 3 2 14 2 2" xfId="34393" xr:uid="{00000000-0005-0000-0000-00005A4D0000}"/>
    <cellStyle name="Entrada 2 3 2 14 2 3" xfId="38940" xr:uid="{00000000-0005-0000-0000-00005B4D0000}"/>
    <cellStyle name="Entrada 2 3 2 14 2 4" xfId="21163" xr:uid="{00000000-0005-0000-0000-00005C4D0000}"/>
    <cellStyle name="Entrada 2 3 2 14 3" xfId="25736" xr:uid="{00000000-0005-0000-0000-00005D4D0000}"/>
    <cellStyle name="Entrada 2 3 2 14 4" xfId="28961" xr:uid="{00000000-0005-0000-0000-00005E4D0000}"/>
    <cellStyle name="Entrada 2 3 2 14 5" xfId="16835" xr:uid="{00000000-0005-0000-0000-00005F4D0000}"/>
    <cellStyle name="Entrada 2 3 2 15" xfId="2866" xr:uid="{00000000-0005-0000-0000-0000604D0000}"/>
    <cellStyle name="Entrada 2 3 2 15 2" xfId="12092" xr:uid="{00000000-0005-0000-0000-0000614D0000}"/>
    <cellStyle name="Entrada 2 3 2 15 2 2" xfId="34394" xr:uid="{00000000-0005-0000-0000-0000624D0000}"/>
    <cellStyle name="Entrada 2 3 2 15 2 3" xfId="38941" xr:uid="{00000000-0005-0000-0000-0000634D0000}"/>
    <cellStyle name="Entrada 2 3 2 15 2 4" xfId="21164" xr:uid="{00000000-0005-0000-0000-0000644D0000}"/>
    <cellStyle name="Entrada 2 3 2 15 3" xfId="25737" xr:uid="{00000000-0005-0000-0000-0000654D0000}"/>
    <cellStyle name="Entrada 2 3 2 15 4" xfId="28960" xr:uid="{00000000-0005-0000-0000-0000664D0000}"/>
    <cellStyle name="Entrada 2 3 2 15 5" xfId="16836" xr:uid="{00000000-0005-0000-0000-0000674D0000}"/>
    <cellStyle name="Entrada 2 3 2 16" xfId="2867" xr:uid="{00000000-0005-0000-0000-0000684D0000}"/>
    <cellStyle name="Entrada 2 3 2 16 2" xfId="12093" xr:uid="{00000000-0005-0000-0000-0000694D0000}"/>
    <cellStyle name="Entrada 2 3 2 16 2 2" xfId="34395" xr:uid="{00000000-0005-0000-0000-00006A4D0000}"/>
    <cellStyle name="Entrada 2 3 2 16 2 3" xfId="38942" xr:uid="{00000000-0005-0000-0000-00006B4D0000}"/>
    <cellStyle name="Entrada 2 3 2 16 2 4" xfId="21165" xr:uid="{00000000-0005-0000-0000-00006C4D0000}"/>
    <cellStyle name="Entrada 2 3 2 16 3" xfId="25738" xr:uid="{00000000-0005-0000-0000-00006D4D0000}"/>
    <cellStyle name="Entrada 2 3 2 16 4" xfId="28959" xr:uid="{00000000-0005-0000-0000-00006E4D0000}"/>
    <cellStyle name="Entrada 2 3 2 16 5" xfId="16837" xr:uid="{00000000-0005-0000-0000-00006F4D0000}"/>
    <cellStyle name="Entrada 2 3 2 17" xfId="2868" xr:uid="{00000000-0005-0000-0000-0000704D0000}"/>
    <cellStyle name="Entrada 2 3 2 17 2" xfId="12094" xr:uid="{00000000-0005-0000-0000-0000714D0000}"/>
    <cellStyle name="Entrada 2 3 2 17 2 2" xfId="34396" xr:uid="{00000000-0005-0000-0000-0000724D0000}"/>
    <cellStyle name="Entrada 2 3 2 17 2 3" xfId="38943" xr:uid="{00000000-0005-0000-0000-0000734D0000}"/>
    <cellStyle name="Entrada 2 3 2 17 2 4" xfId="21166" xr:uid="{00000000-0005-0000-0000-0000744D0000}"/>
    <cellStyle name="Entrada 2 3 2 17 3" xfId="25739" xr:uid="{00000000-0005-0000-0000-0000754D0000}"/>
    <cellStyle name="Entrada 2 3 2 17 4" xfId="28927" xr:uid="{00000000-0005-0000-0000-0000764D0000}"/>
    <cellStyle name="Entrada 2 3 2 17 5" xfId="16838" xr:uid="{00000000-0005-0000-0000-0000774D0000}"/>
    <cellStyle name="Entrada 2 3 2 18" xfId="2869" xr:uid="{00000000-0005-0000-0000-0000784D0000}"/>
    <cellStyle name="Entrada 2 3 2 18 2" xfId="12095" xr:uid="{00000000-0005-0000-0000-0000794D0000}"/>
    <cellStyle name="Entrada 2 3 2 18 2 2" xfId="34397" xr:uid="{00000000-0005-0000-0000-00007A4D0000}"/>
    <cellStyle name="Entrada 2 3 2 18 2 3" xfId="38944" xr:uid="{00000000-0005-0000-0000-00007B4D0000}"/>
    <cellStyle name="Entrada 2 3 2 18 2 4" xfId="21167" xr:uid="{00000000-0005-0000-0000-00007C4D0000}"/>
    <cellStyle name="Entrada 2 3 2 18 3" xfId="25740" xr:uid="{00000000-0005-0000-0000-00007D4D0000}"/>
    <cellStyle name="Entrada 2 3 2 18 4" xfId="28958" xr:uid="{00000000-0005-0000-0000-00007E4D0000}"/>
    <cellStyle name="Entrada 2 3 2 18 5" xfId="16839" xr:uid="{00000000-0005-0000-0000-00007F4D0000}"/>
    <cellStyle name="Entrada 2 3 2 19" xfId="2870" xr:uid="{00000000-0005-0000-0000-0000804D0000}"/>
    <cellStyle name="Entrada 2 3 2 19 2" xfId="12096" xr:uid="{00000000-0005-0000-0000-0000814D0000}"/>
    <cellStyle name="Entrada 2 3 2 19 2 2" xfId="34398" xr:uid="{00000000-0005-0000-0000-0000824D0000}"/>
    <cellStyle name="Entrada 2 3 2 19 2 3" xfId="38945" xr:uid="{00000000-0005-0000-0000-0000834D0000}"/>
    <cellStyle name="Entrada 2 3 2 19 2 4" xfId="21168" xr:uid="{00000000-0005-0000-0000-0000844D0000}"/>
    <cellStyle name="Entrada 2 3 2 19 3" xfId="25741" xr:uid="{00000000-0005-0000-0000-0000854D0000}"/>
    <cellStyle name="Entrada 2 3 2 19 4" xfId="28957" xr:uid="{00000000-0005-0000-0000-0000864D0000}"/>
    <cellStyle name="Entrada 2 3 2 19 5" xfId="16840" xr:uid="{00000000-0005-0000-0000-0000874D0000}"/>
    <cellStyle name="Entrada 2 3 2 2" xfId="175" xr:uid="{00000000-0005-0000-0000-0000884D0000}"/>
    <cellStyle name="Entrada 2 3 2 2 10" xfId="2872" xr:uid="{00000000-0005-0000-0000-0000894D0000}"/>
    <cellStyle name="Entrada 2 3 2 2 10 2" xfId="12098" xr:uid="{00000000-0005-0000-0000-00008A4D0000}"/>
    <cellStyle name="Entrada 2 3 2 2 10 2 2" xfId="34400" xr:uid="{00000000-0005-0000-0000-00008B4D0000}"/>
    <cellStyle name="Entrada 2 3 2 2 10 2 3" xfId="38947" xr:uid="{00000000-0005-0000-0000-00008C4D0000}"/>
    <cellStyle name="Entrada 2 3 2 2 10 2 4" xfId="21170" xr:uid="{00000000-0005-0000-0000-00008D4D0000}"/>
    <cellStyle name="Entrada 2 3 2 2 10 3" xfId="25743" xr:uid="{00000000-0005-0000-0000-00008E4D0000}"/>
    <cellStyle name="Entrada 2 3 2 2 10 4" xfId="28955" xr:uid="{00000000-0005-0000-0000-00008F4D0000}"/>
    <cellStyle name="Entrada 2 3 2 2 10 5" xfId="16842" xr:uid="{00000000-0005-0000-0000-0000904D0000}"/>
    <cellStyle name="Entrada 2 3 2 2 11" xfId="2873" xr:uid="{00000000-0005-0000-0000-0000914D0000}"/>
    <cellStyle name="Entrada 2 3 2 2 11 2" xfId="12099" xr:uid="{00000000-0005-0000-0000-0000924D0000}"/>
    <cellStyle name="Entrada 2 3 2 2 11 2 2" xfId="34401" xr:uid="{00000000-0005-0000-0000-0000934D0000}"/>
    <cellStyle name="Entrada 2 3 2 2 11 2 3" xfId="38948" xr:uid="{00000000-0005-0000-0000-0000944D0000}"/>
    <cellStyle name="Entrada 2 3 2 2 11 2 4" xfId="21171" xr:uid="{00000000-0005-0000-0000-0000954D0000}"/>
    <cellStyle name="Entrada 2 3 2 2 11 3" xfId="25744" xr:uid="{00000000-0005-0000-0000-0000964D0000}"/>
    <cellStyle name="Entrada 2 3 2 2 11 4" xfId="28954" xr:uid="{00000000-0005-0000-0000-0000974D0000}"/>
    <cellStyle name="Entrada 2 3 2 2 11 5" xfId="16843" xr:uid="{00000000-0005-0000-0000-0000984D0000}"/>
    <cellStyle name="Entrada 2 3 2 2 12" xfId="2874" xr:uid="{00000000-0005-0000-0000-0000994D0000}"/>
    <cellStyle name="Entrada 2 3 2 2 12 2" xfId="12100" xr:uid="{00000000-0005-0000-0000-00009A4D0000}"/>
    <cellStyle name="Entrada 2 3 2 2 12 2 2" xfId="34402" xr:uid="{00000000-0005-0000-0000-00009B4D0000}"/>
    <cellStyle name="Entrada 2 3 2 2 12 2 3" xfId="38949" xr:uid="{00000000-0005-0000-0000-00009C4D0000}"/>
    <cellStyle name="Entrada 2 3 2 2 12 2 4" xfId="21172" xr:uid="{00000000-0005-0000-0000-00009D4D0000}"/>
    <cellStyle name="Entrada 2 3 2 2 12 3" xfId="25745" xr:uid="{00000000-0005-0000-0000-00009E4D0000}"/>
    <cellStyle name="Entrada 2 3 2 2 12 4" xfId="28953" xr:uid="{00000000-0005-0000-0000-00009F4D0000}"/>
    <cellStyle name="Entrada 2 3 2 2 12 5" xfId="16844" xr:uid="{00000000-0005-0000-0000-0000A04D0000}"/>
    <cellStyle name="Entrada 2 3 2 2 13" xfId="2875" xr:uid="{00000000-0005-0000-0000-0000A14D0000}"/>
    <cellStyle name="Entrada 2 3 2 2 13 2" xfId="12101" xr:uid="{00000000-0005-0000-0000-0000A24D0000}"/>
    <cellStyle name="Entrada 2 3 2 2 13 2 2" xfId="34403" xr:uid="{00000000-0005-0000-0000-0000A34D0000}"/>
    <cellStyle name="Entrada 2 3 2 2 13 2 3" xfId="38950" xr:uid="{00000000-0005-0000-0000-0000A44D0000}"/>
    <cellStyle name="Entrada 2 3 2 2 13 2 4" xfId="21173" xr:uid="{00000000-0005-0000-0000-0000A54D0000}"/>
    <cellStyle name="Entrada 2 3 2 2 13 3" xfId="25746" xr:uid="{00000000-0005-0000-0000-0000A64D0000}"/>
    <cellStyle name="Entrada 2 3 2 2 13 4" xfId="28952" xr:uid="{00000000-0005-0000-0000-0000A74D0000}"/>
    <cellStyle name="Entrada 2 3 2 2 13 5" xfId="16845" xr:uid="{00000000-0005-0000-0000-0000A84D0000}"/>
    <cellStyle name="Entrada 2 3 2 2 14" xfId="2876" xr:uid="{00000000-0005-0000-0000-0000A94D0000}"/>
    <cellStyle name="Entrada 2 3 2 2 14 2" xfId="12102" xr:uid="{00000000-0005-0000-0000-0000AA4D0000}"/>
    <cellStyle name="Entrada 2 3 2 2 14 2 2" xfId="34404" xr:uid="{00000000-0005-0000-0000-0000AB4D0000}"/>
    <cellStyle name="Entrada 2 3 2 2 14 2 3" xfId="38951" xr:uid="{00000000-0005-0000-0000-0000AC4D0000}"/>
    <cellStyle name="Entrada 2 3 2 2 14 2 4" xfId="21174" xr:uid="{00000000-0005-0000-0000-0000AD4D0000}"/>
    <cellStyle name="Entrada 2 3 2 2 14 3" xfId="25747" xr:uid="{00000000-0005-0000-0000-0000AE4D0000}"/>
    <cellStyle name="Entrada 2 3 2 2 14 4" xfId="28951" xr:uid="{00000000-0005-0000-0000-0000AF4D0000}"/>
    <cellStyle name="Entrada 2 3 2 2 14 5" xfId="16846" xr:uid="{00000000-0005-0000-0000-0000B04D0000}"/>
    <cellStyle name="Entrada 2 3 2 2 15" xfId="2877" xr:uid="{00000000-0005-0000-0000-0000B14D0000}"/>
    <cellStyle name="Entrada 2 3 2 2 15 2" xfId="12103" xr:uid="{00000000-0005-0000-0000-0000B24D0000}"/>
    <cellStyle name="Entrada 2 3 2 2 15 2 2" xfId="34405" xr:uid="{00000000-0005-0000-0000-0000B34D0000}"/>
    <cellStyle name="Entrada 2 3 2 2 15 2 3" xfId="38952" xr:uid="{00000000-0005-0000-0000-0000B44D0000}"/>
    <cellStyle name="Entrada 2 3 2 2 15 2 4" xfId="21175" xr:uid="{00000000-0005-0000-0000-0000B54D0000}"/>
    <cellStyle name="Entrada 2 3 2 2 15 3" xfId="25748" xr:uid="{00000000-0005-0000-0000-0000B64D0000}"/>
    <cellStyle name="Entrada 2 3 2 2 15 4" xfId="28950" xr:uid="{00000000-0005-0000-0000-0000B74D0000}"/>
    <cellStyle name="Entrada 2 3 2 2 15 5" xfId="16847" xr:uid="{00000000-0005-0000-0000-0000B84D0000}"/>
    <cellStyle name="Entrada 2 3 2 2 16" xfId="2878" xr:uid="{00000000-0005-0000-0000-0000B94D0000}"/>
    <cellStyle name="Entrada 2 3 2 2 16 2" xfId="12104" xr:uid="{00000000-0005-0000-0000-0000BA4D0000}"/>
    <cellStyle name="Entrada 2 3 2 2 16 2 2" xfId="34406" xr:uid="{00000000-0005-0000-0000-0000BB4D0000}"/>
    <cellStyle name="Entrada 2 3 2 2 16 2 3" xfId="38953" xr:uid="{00000000-0005-0000-0000-0000BC4D0000}"/>
    <cellStyle name="Entrada 2 3 2 2 16 2 4" xfId="21176" xr:uid="{00000000-0005-0000-0000-0000BD4D0000}"/>
    <cellStyle name="Entrada 2 3 2 2 16 3" xfId="25749" xr:uid="{00000000-0005-0000-0000-0000BE4D0000}"/>
    <cellStyle name="Entrada 2 3 2 2 16 4" xfId="28949" xr:uid="{00000000-0005-0000-0000-0000BF4D0000}"/>
    <cellStyle name="Entrada 2 3 2 2 16 5" xfId="16848" xr:uid="{00000000-0005-0000-0000-0000C04D0000}"/>
    <cellStyle name="Entrada 2 3 2 2 17" xfId="2879" xr:uid="{00000000-0005-0000-0000-0000C14D0000}"/>
    <cellStyle name="Entrada 2 3 2 2 17 2" xfId="12105" xr:uid="{00000000-0005-0000-0000-0000C24D0000}"/>
    <cellStyle name="Entrada 2 3 2 2 17 2 2" xfId="34407" xr:uid="{00000000-0005-0000-0000-0000C34D0000}"/>
    <cellStyle name="Entrada 2 3 2 2 17 2 3" xfId="38954" xr:uid="{00000000-0005-0000-0000-0000C44D0000}"/>
    <cellStyle name="Entrada 2 3 2 2 17 2 4" xfId="21177" xr:uid="{00000000-0005-0000-0000-0000C54D0000}"/>
    <cellStyle name="Entrada 2 3 2 2 17 3" xfId="25750" xr:uid="{00000000-0005-0000-0000-0000C64D0000}"/>
    <cellStyle name="Entrada 2 3 2 2 17 4" xfId="28948" xr:uid="{00000000-0005-0000-0000-0000C74D0000}"/>
    <cellStyle name="Entrada 2 3 2 2 17 5" xfId="16849" xr:uid="{00000000-0005-0000-0000-0000C84D0000}"/>
    <cellStyle name="Entrada 2 3 2 2 18" xfId="2880" xr:uid="{00000000-0005-0000-0000-0000C94D0000}"/>
    <cellStyle name="Entrada 2 3 2 2 18 2" xfId="12106" xr:uid="{00000000-0005-0000-0000-0000CA4D0000}"/>
    <cellStyle name="Entrada 2 3 2 2 18 2 2" xfId="34408" xr:uid="{00000000-0005-0000-0000-0000CB4D0000}"/>
    <cellStyle name="Entrada 2 3 2 2 18 2 3" xfId="38955" xr:uid="{00000000-0005-0000-0000-0000CC4D0000}"/>
    <cellStyle name="Entrada 2 3 2 2 18 2 4" xfId="21178" xr:uid="{00000000-0005-0000-0000-0000CD4D0000}"/>
    <cellStyle name="Entrada 2 3 2 2 18 3" xfId="25751" xr:uid="{00000000-0005-0000-0000-0000CE4D0000}"/>
    <cellStyle name="Entrada 2 3 2 2 18 4" xfId="28947" xr:uid="{00000000-0005-0000-0000-0000CF4D0000}"/>
    <cellStyle name="Entrada 2 3 2 2 18 5" xfId="16850" xr:uid="{00000000-0005-0000-0000-0000D04D0000}"/>
    <cellStyle name="Entrada 2 3 2 2 19" xfId="2881" xr:uid="{00000000-0005-0000-0000-0000D14D0000}"/>
    <cellStyle name="Entrada 2 3 2 2 19 2" xfId="12107" xr:uid="{00000000-0005-0000-0000-0000D24D0000}"/>
    <cellStyle name="Entrada 2 3 2 2 19 2 2" xfId="34409" xr:uid="{00000000-0005-0000-0000-0000D34D0000}"/>
    <cellStyle name="Entrada 2 3 2 2 19 2 3" xfId="38956" xr:uid="{00000000-0005-0000-0000-0000D44D0000}"/>
    <cellStyle name="Entrada 2 3 2 2 19 2 4" xfId="21179" xr:uid="{00000000-0005-0000-0000-0000D54D0000}"/>
    <cellStyle name="Entrada 2 3 2 2 19 3" xfId="25752" xr:uid="{00000000-0005-0000-0000-0000D64D0000}"/>
    <cellStyle name="Entrada 2 3 2 2 19 4" xfId="28946" xr:uid="{00000000-0005-0000-0000-0000D74D0000}"/>
    <cellStyle name="Entrada 2 3 2 2 19 5" xfId="16851" xr:uid="{00000000-0005-0000-0000-0000D84D0000}"/>
    <cellStyle name="Entrada 2 3 2 2 2" xfId="2882" xr:uid="{00000000-0005-0000-0000-0000D94D0000}"/>
    <cellStyle name="Entrada 2 3 2 2 2 2" xfId="12108" xr:uid="{00000000-0005-0000-0000-0000DA4D0000}"/>
    <cellStyle name="Entrada 2 3 2 2 2 2 2" xfId="34410" xr:uid="{00000000-0005-0000-0000-0000DB4D0000}"/>
    <cellStyle name="Entrada 2 3 2 2 2 2 3" xfId="38957" xr:uid="{00000000-0005-0000-0000-0000DC4D0000}"/>
    <cellStyle name="Entrada 2 3 2 2 2 2 4" xfId="21180" xr:uid="{00000000-0005-0000-0000-0000DD4D0000}"/>
    <cellStyle name="Entrada 2 3 2 2 2 3" xfId="25753" xr:uid="{00000000-0005-0000-0000-0000DE4D0000}"/>
    <cellStyle name="Entrada 2 3 2 2 2 4" xfId="28945" xr:uid="{00000000-0005-0000-0000-0000DF4D0000}"/>
    <cellStyle name="Entrada 2 3 2 2 2 5" xfId="16852" xr:uid="{00000000-0005-0000-0000-0000E04D0000}"/>
    <cellStyle name="Entrada 2 3 2 2 20" xfId="2883" xr:uid="{00000000-0005-0000-0000-0000E14D0000}"/>
    <cellStyle name="Entrada 2 3 2 2 20 2" xfId="12109" xr:uid="{00000000-0005-0000-0000-0000E24D0000}"/>
    <cellStyle name="Entrada 2 3 2 2 20 2 2" xfId="34411" xr:uid="{00000000-0005-0000-0000-0000E34D0000}"/>
    <cellStyle name="Entrada 2 3 2 2 20 2 3" xfId="38958" xr:uid="{00000000-0005-0000-0000-0000E44D0000}"/>
    <cellStyle name="Entrada 2 3 2 2 20 2 4" xfId="21181" xr:uid="{00000000-0005-0000-0000-0000E54D0000}"/>
    <cellStyle name="Entrada 2 3 2 2 20 3" xfId="25754" xr:uid="{00000000-0005-0000-0000-0000E64D0000}"/>
    <cellStyle name="Entrada 2 3 2 2 20 4" xfId="28944" xr:uid="{00000000-0005-0000-0000-0000E74D0000}"/>
    <cellStyle name="Entrada 2 3 2 2 20 5" xfId="16853" xr:uid="{00000000-0005-0000-0000-0000E84D0000}"/>
    <cellStyle name="Entrada 2 3 2 2 21" xfId="2884" xr:uid="{00000000-0005-0000-0000-0000E94D0000}"/>
    <cellStyle name="Entrada 2 3 2 2 21 2" xfId="12110" xr:uid="{00000000-0005-0000-0000-0000EA4D0000}"/>
    <cellStyle name="Entrada 2 3 2 2 21 2 2" xfId="34412" xr:uid="{00000000-0005-0000-0000-0000EB4D0000}"/>
    <cellStyle name="Entrada 2 3 2 2 21 2 3" xfId="38959" xr:uid="{00000000-0005-0000-0000-0000EC4D0000}"/>
    <cellStyle name="Entrada 2 3 2 2 21 2 4" xfId="21182" xr:uid="{00000000-0005-0000-0000-0000ED4D0000}"/>
    <cellStyle name="Entrada 2 3 2 2 21 3" xfId="25755" xr:uid="{00000000-0005-0000-0000-0000EE4D0000}"/>
    <cellStyle name="Entrada 2 3 2 2 21 4" xfId="28943" xr:uid="{00000000-0005-0000-0000-0000EF4D0000}"/>
    <cellStyle name="Entrada 2 3 2 2 21 5" xfId="16854" xr:uid="{00000000-0005-0000-0000-0000F04D0000}"/>
    <cellStyle name="Entrada 2 3 2 2 22" xfId="2885" xr:uid="{00000000-0005-0000-0000-0000F14D0000}"/>
    <cellStyle name="Entrada 2 3 2 2 22 2" xfId="12111" xr:uid="{00000000-0005-0000-0000-0000F24D0000}"/>
    <cellStyle name="Entrada 2 3 2 2 22 2 2" xfId="34413" xr:uid="{00000000-0005-0000-0000-0000F34D0000}"/>
    <cellStyle name="Entrada 2 3 2 2 22 2 3" xfId="38960" xr:uid="{00000000-0005-0000-0000-0000F44D0000}"/>
    <cellStyle name="Entrada 2 3 2 2 22 2 4" xfId="21183" xr:uid="{00000000-0005-0000-0000-0000F54D0000}"/>
    <cellStyle name="Entrada 2 3 2 2 22 3" xfId="25756" xr:uid="{00000000-0005-0000-0000-0000F64D0000}"/>
    <cellStyle name="Entrada 2 3 2 2 22 4" xfId="28942" xr:uid="{00000000-0005-0000-0000-0000F74D0000}"/>
    <cellStyle name="Entrada 2 3 2 2 22 5" xfId="16855" xr:uid="{00000000-0005-0000-0000-0000F84D0000}"/>
    <cellStyle name="Entrada 2 3 2 2 23" xfId="2886" xr:uid="{00000000-0005-0000-0000-0000F94D0000}"/>
    <cellStyle name="Entrada 2 3 2 2 23 2" xfId="12112" xr:uid="{00000000-0005-0000-0000-0000FA4D0000}"/>
    <cellStyle name="Entrada 2 3 2 2 23 2 2" xfId="34414" xr:uid="{00000000-0005-0000-0000-0000FB4D0000}"/>
    <cellStyle name="Entrada 2 3 2 2 23 2 3" xfId="38961" xr:uid="{00000000-0005-0000-0000-0000FC4D0000}"/>
    <cellStyle name="Entrada 2 3 2 2 23 2 4" xfId="21184" xr:uid="{00000000-0005-0000-0000-0000FD4D0000}"/>
    <cellStyle name="Entrada 2 3 2 2 23 3" xfId="25757" xr:uid="{00000000-0005-0000-0000-0000FE4D0000}"/>
    <cellStyle name="Entrada 2 3 2 2 23 4" xfId="28941" xr:uid="{00000000-0005-0000-0000-0000FF4D0000}"/>
    <cellStyle name="Entrada 2 3 2 2 23 5" xfId="16856" xr:uid="{00000000-0005-0000-0000-0000004E0000}"/>
    <cellStyle name="Entrada 2 3 2 2 24" xfId="2887" xr:uid="{00000000-0005-0000-0000-0000014E0000}"/>
    <cellStyle name="Entrada 2 3 2 2 24 2" xfId="12113" xr:uid="{00000000-0005-0000-0000-0000024E0000}"/>
    <cellStyle name="Entrada 2 3 2 2 24 2 2" xfId="34415" xr:uid="{00000000-0005-0000-0000-0000034E0000}"/>
    <cellStyle name="Entrada 2 3 2 2 24 2 3" xfId="38962" xr:uid="{00000000-0005-0000-0000-0000044E0000}"/>
    <cellStyle name="Entrada 2 3 2 2 24 2 4" xfId="21185" xr:uid="{00000000-0005-0000-0000-0000054E0000}"/>
    <cellStyle name="Entrada 2 3 2 2 24 3" xfId="25758" xr:uid="{00000000-0005-0000-0000-0000064E0000}"/>
    <cellStyle name="Entrada 2 3 2 2 24 4" xfId="28940" xr:uid="{00000000-0005-0000-0000-0000074E0000}"/>
    <cellStyle name="Entrada 2 3 2 2 24 5" xfId="16857" xr:uid="{00000000-0005-0000-0000-0000084E0000}"/>
    <cellStyle name="Entrada 2 3 2 2 25" xfId="2888" xr:uid="{00000000-0005-0000-0000-0000094E0000}"/>
    <cellStyle name="Entrada 2 3 2 2 25 2" xfId="12114" xr:uid="{00000000-0005-0000-0000-00000A4E0000}"/>
    <cellStyle name="Entrada 2 3 2 2 25 2 2" xfId="34416" xr:uid="{00000000-0005-0000-0000-00000B4E0000}"/>
    <cellStyle name="Entrada 2 3 2 2 25 2 3" xfId="38963" xr:uid="{00000000-0005-0000-0000-00000C4E0000}"/>
    <cellStyle name="Entrada 2 3 2 2 25 2 4" xfId="21186" xr:uid="{00000000-0005-0000-0000-00000D4E0000}"/>
    <cellStyle name="Entrada 2 3 2 2 25 3" xfId="25759" xr:uid="{00000000-0005-0000-0000-00000E4E0000}"/>
    <cellStyle name="Entrada 2 3 2 2 25 4" xfId="28939" xr:uid="{00000000-0005-0000-0000-00000F4E0000}"/>
    <cellStyle name="Entrada 2 3 2 2 25 5" xfId="16858" xr:uid="{00000000-0005-0000-0000-0000104E0000}"/>
    <cellStyle name="Entrada 2 3 2 2 26" xfId="2889" xr:uid="{00000000-0005-0000-0000-0000114E0000}"/>
    <cellStyle name="Entrada 2 3 2 2 26 2" xfId="12115" xr:uid="{00000000-0005-0000-0000-0000124E0000}"/>
    <cellStyle name="Entrada 2 3 2 2 26 2 2" xfId="34417" xr:uid="{00000000-0005-0000-0000-0000134E0000}"/>
    <cellStyle name="Entrada 2 3 2 2 26 2 3" xfId="38964" xr:uid="{00000000-0005-0000-0000-0000144E0000}"/>
    <cellStyle name="Entrada 2 3 2 2 26 2 4" xfId="21187" xr:uid="{00000000-0005-0000-0000-0000154E0000}"/>
    <cellStyle name="Entrada 2 3 2 2 26 3" xfId="25760" xr:uid="{00000000-0005-0000-0000-0000164E0000}"/>
    <cellStyle name="Entrada 2 3 2 2 26 4" xfId="28938" xr:uid="{00000000-0005-0000-0000-0000174E0000}"/>
    <cellStyle name="Entrada 2 3 2 2 26 5" xfId="16859" xr:uid="{00000000-0005-0000-0000-0000184E0000}"/>
    <cellStyle name="Entrada 2 3 2 2 27" xfId="2890" xr:uid="{00000000-0005-0000-0000-0000194E0000}"/>
    <cellStyle name="Entrada 2 3 2 2 27 2" xfId="12116" xr:uid="{00000000-0005-0000-0000-00001A4E0000}"/>
    <cellStyle name="Entrada 2 3 2 2 27 2 2" xfId="34418" xr:uid="{00000000-0005-0000-0000-00001B4E0000}"/>
    <cellStyle name="Entrada 2 3 2 2 27 2 3" xfId="38965" xr:uid="{00000000-0005-0000-0000-00001C4E0000}"/>
    <cellStyle name="Entrada 2 3 2 2 27 2 4" xfId="21188" xr:uid="{00000000-0005-0000-0000-00001D4E0000}"/>
    <cellStyle name="Entrada 2 3 2 2 27 3" xfId="25761" xr:uid="{00000000-0005-0000-0000-00001E4E0000}"/>
    <cellStyle name="Entrada 2 3 2 2 27 4" xfId="28937" xr:uid="{00000000-0005-0000-0000-00001F4E0000}"/>
    <cellStyle name="Entrada 2 3 2 2 27 5" xfId="16860" xr:uid="{00000000-0005-0000-0000-0000204E0000}"/>
    <cellStyle name="Entrada 2 3 2 2 28" xfId="2891" xr:uid="{00000000-0005-0000-0000-0000214E0000}"/>
    <cellStyle name="Entrada 2 3 2 2 28 2" xfId="12117" xr:uid="{00000000-0005-0000-0000-0000224E0000}"/>
    <cellStyle name="Entrada 2 3 2 2 28 2 2" xfId="34419" xr:uid="{00000000-0005-0000-0000-0000234E0000}"/>
    <cellStyle name="Entrada 2 3 2 2 28 2 3" xfId="38966" xr:uid="{00000000-0005-0000-0000-0000244E0000}"/>
    <cellStyle name="Entrada 2 3 2 2 28 2 4" xfId="21189" xr:uid="{00000000-0005-0000-0000-0000254E0000}"/>
    <cellStyle name="Entrada 2 3 2 2 28 3" xfId="25762" xr:uid="{00000000-0005-0000-0000-0000264E0000}"/>
    <cellStyle name="Entrada 2 3 2 2 28 4" xfId="28936" xr:uid="{00000000-0005-0000-0000-0000274E0000}"/>
    <cellStyle name="Entrada 2 3 2 2 28 5" xfId="16861" xr:uid="{00000000-0005-0000-0000-0000284E0000}"/>
    <cellStyle name="Entrada 2 3 2 2 29" xfId="2892" xr:uid="{00000000-0005-0000-0000-0000294E0000}"/>
    <cellStyle name="Entrada 2 3 2 2 29 2" xfId="12118" xr:uid="{00000000-0005-0000-0000-00002A4E0000}"/>
    <cellStyle name="Entrada 2 3 2 2 29 2 2" xfId="34420" xr:uid="{00000000-0005-0000-0000-00002B4E0000}"/>
    <cellStyle name="Entrada 2 3 2 2 29 2 3" xfId="38967" xr:uid="{00000000-0005-0000-0000-00002C4E0000}"/>
    <cellStyle name="Entrada 2 3 2 2 29 2 4" xfId="21190" xr:uid="{00000000-0005-0000-0000-00002D4E0000}"/>
    <cellStyle name="Entrada 2 3 2 2 29 3" xfId="25763" xr:uid="{00000000-0005-0000-0000-00002E4E0000}"/>
    <cellStyle name="Entrada 2 3 2 2 29 4" xfId="28935" xr:uid="{00000000-0005-0000-0000-00002F4E0000}"/>
    <cellStyle name="Entrada 2 3 2 2 29 5" xfId="16862" xr:uid="{00000000-0005-0000-0000-0000304E0000}"/>
    <cellStyle name="Entrada 2 3 2 2 3" xfId="2893" xr:uid="{00000000-0005-0000-0000-0000314E0000}"/>
    <cellStyle name="Entrada 2 3 2 2 3 2" xfId="12119" xr:uid="{00000000-0005-0000-0000-0000324E0000}"/>
    <cellStyle name="Entrada 2 3 2 2 3 2 2" xfId="34421" xr:uid="{00000000-0005-0000-0000-0000334E0000}"/>
    <cellStyle name="Entrada 2 3 2 2 3 2 3" xfId="38968" xr:uid="{00000000-0005-0000-0000-0000344E0000}"/>
    <cellStyle name="Entrada 2 3 2 2 3 2 4" xfId="21191" xr:uid="{00000000-0005-0000-0000-0000354E0000}"/>
    <cellStyle name="Entrada 2 3 2 2 3 3" xfId="25764" xr:uid="{00000000-0005-0000-0000-0000364E0000}"/>
    <cellStyle name="Entrada 2 3 2 2 3 4" xfId="28934" xr:uid="{00000000-0005-0000-0000-0000374E0000}"/>
    <cellStyle name="Entrada 2 3 2 2 3 5" xfId="16863" xr:uid="{00000000-0005-0000-0000-0000384E0000}"/>
    <cellStyle name="Entrada 2 3 2 2 30" xfId="2894" xr:uid="{00000000-0005-0000-0000-0000394E0000}"/>
    <cellStyle name="Entrada 2 3 2 2 30 2" xfId="12120" xr:uid="{00000000-0005-0000-0000-00003A4E0000}"/>
    <cellStyle name="Entrada 2 3 2 2 30 2 2" xfId="34422" xr:uid="{00000000-0005-0000-0000-00003B4E0000}"/>
    <cellStyle name="Entrada 2 3 2 2 30 2 3" xfId="38969" xr:uid="{00000000-0005-0000-0000-00003C4E0000}"/>
    <cellStyle name="Entrada 2 3 2 2 30 2 4" xfId="21192" xr:uid="{00000000-0005-0000-0000-00003D4E0000}"/>
    <cellStyle name="Entrada 2 3 2 2 30 3" xfId="25765" xr:uid="{00000000-0005-0000-0000-00003E4E0000}"/>
    <cellStyle name="Entrada 2 3 2 2 30 4" xfId="28933" xr:uid="{00000000-0005-0000-0000-00003F4E0000}"/>
    <cellStyle name="Entrada 2 3 2 2 30 5" xfId="16864" xr:uid="{00000000-0005-0000-0000-0000404E0000}"/>
    <cellStyle name="Entrada 2 3 2 2 31" xfId="2895" xr:uid="{00000000-0005-0000-0000-0000414E0000}"/>
    <cellStyle name="Entrada 2 3 2 2 31 2" xfId="12121" xr:uid="{00000000-0005-0000-0000-0000424E0000}"/>
    <cellStyle name="Entrada 2 3 2 2 31 2 2" xfId="34423" xr:uid="{00000000-0005-0000-0000-0000434E0000}"/>
    <cellStyle name="Entrada 2 3 2 2 31 2 3" xfId="38970" xr:uid="{00000000-0005-0000-0000-0000444E0000}"/>
    <cellStyle name="Entrada 2 3 2 2 31 2 4" xfId="21193" xr:uid="{00000000-0005-0000-0000-0000454E0000}"/>
    <cellStyle name="Entrada 2 3 2 2 31 3" xfId="25766" xr:uid="{00000000-0005-0000-0000-0000464E0000}"/>
    <cellStyle name="Entrada 2 3 2 2 31 4" xfId="28932" xr:uid="{00000000-0005-0000-0000-0000474E0000}"/>
    <cellStyle name="Entrada 2 3 2 2 31 5" xfId="16865" xr:uid="{00000000-0005-0000-0000-0000484E0000}"/>
    <cellStyle name="Entrada 2 3 2 2 32" xfId="2896" xr:uid="{00000000-0005-0000-0000-0000494E0000}"/>
    <cellStyle name="Entrada 2 3 2 2 32 2" xfId="12122" xr:uid="{00000000-0005-0000-0000-00004A4E0000}"/>
    <cellStyle name="Entrada 2 3 2 2 32 2 2" xfId="34424" xr:uid="{00000000-0005-0000-0000-00004B4E0000}"/>
    <cellStyle name="Entrada 2 3 2 2 32 2 3" xfId="38971" xr:uid="{00000000-0005-0000-0000-00004C4E0000}"/>
    <cellStyle name="Entrada 2 3 2 2 32 2 4" xfId="21194" xr:uid="{00000000-0005-0000-0000-00004D4E0000}"/>
    <cellStyle name="Entrada 2 3 2 2 32 3" xfId="25767" xr:uid="{00000000-0005-0000-0000-00004E4E0000}"/>
    <cellStyle name="Entrada 2 3 2 2 32 4" xfId="28931" xr:uid="{00000000-0005-0000-0000-00004F4E0000}"/>
    <cellStyle name="Entrada 2 3 2 2 32 5" xfId="16866" xr:uid="{00000000-0005-0000-0000-0000504E0000}"/>
    <cellStyle name="Entrada 2 3 2 2 33" xfId="2897" xr:uid="{00000000-0005-0000-0000-0000514E0000}"/>
    <cellStyle name="Entrada 2 3 2 2 33 2" xfId="12123" xr:uid="{00000000-0005-0000-0000-0000524E0000}"/>
    <cellStyle name="Entrada 2 3 2 2 33 2 2" xfId="34425" xr:uid="{00000000-0005-0000-0000-0000534E0000}"/>
    <cellStyle name="Entrada 2 3 2 2 33 2 3" xfId="38972" xr:uid="{00000000-0005-0000-0000-0000544E0000}"/>
    <cellStyle name="Entrada 2 3 2 2 33 2 4" xfId="21195" xr:uid="{00000000-0005-0000-0000-0000554E0000}"/>
    <cellStyle name="Entrada 2 3 2 2 33 3" xfId="25768" xr:uid="{00000000-0005-0000-0000-0000564E0000}"/>
    <cellStyle name="Entrada 2 3 2 2 33 4" xfId="28930" xr:uid="{00000000-0005-0000-0000-0000574E0000}"/>
    <cellStyle name="Entrada 2 3 2 2 33 5" xfId="16867" xr:uid="{00000000-0005-0000-0000-0000584E0000}"/>
    <cellStyle name="Entrada 2 3 2 2 34" xfId="2898" xr:uid="{00000000-0005-0000-0000-0000594E0000}"/>
    <cellStyle name="Entrada 2 3 2 2 34 2" xfId="12124" xr:uid="{00000000-0005-0000-0000-00005A4E0000}"/>
    <cellStyle name="Entrada 2 3 2 2 34 2 2" xfId="34426" xr:uid="{00000000-0005-0000-0000-00005B4E0000}"/>
    <cellStyle name="Entrada 2 3 2 2 34 2 3" xfId="38973" xr:uid="{00000000-0005-0000-0000-00005C4E0000}"/>
    <cellStyle name="Entrada 2 3 2 2 34 2 4" xfId="21196" xr:uid="{00000000-0005-0000-0000-00005D4E0000}"/>
    <cellStyle name="Entrada 2 3 2 2 34 3" xfId="25769" xr:uid="{00000000-0005-0000-0000-00005E4E0000}"/>
    <cellStyle name="Entrada 2 3 2 2 34 4" xfId="28929" xr:uid="{00000000-0005-0000-0000-00005F4E0000}"/>
    <cellStyle name="Entrada 2 3 2 2 34 5" xfId="16868" xr:uid="{00000000-0005-0000-0000-0000604E0000}"/>
    <cellStyle name="Entrada 2 3 2 2 35" xfId="2899" xr:uid="{00000000-0005-0000-0000-0000614E0000}"/>
    <cellStyle name="Entrada 2 3 2 2 35 2" xfId="12125" xr:uid="{00000000-0005-0000-0000-0000624E0000}"/>
    <cellStyle name="Entrada 2 3 2 2 35 2 2" xfId="34427" xr:uid="{00000000-0005-0000-0000-0000634E0000}"/>
    <cellStyle name="Entrada 2 3 2 2 35 2 3" xfId="38974" xr:uid="{00000000-0005-0000-0000-0000644E0000}"/>
    <cellStyle name="Entrada 2 3 2 2 35 2 4" xfId="21197" xr:uid="{00000000-0005-0000-0000-0000654E0000}"/>
    <cellStyle name="Entrada 2 3 2 2 35 3" xfId="25770" xr:uid="{00000000-0005-0000-0000-0000664E0000}"/>
    <cellStyle name="Entrada 2 3 2 2 35 4" xfId="28928" xr:uid="{00000000-0005-0000-0000-0000674E0000}"/>
    <cellStyle name="Entrada 2 3 2 2 35 5" xfId="16869" xr:uid="{00000000-0005-0000-0000-0000684E0000}"/>
    <cellStyle name="Entrada 2 3 2 2 36" xfId="2900" xr:uid="{00000000-0005-0000-0000-0000694E0000}"/>
    <cellStyle name="Entrada 2 3 2 2 36 2" xfId="12126" xr:uid="{00000000-0005-0000-0000-00006A4E0000}"/>
    <cellStyle name="Entrada 2 3 2 2 36 2 2" xfId="34428" xr:uid="{00000000-0005-0000-0000-00006B4E0000}"/>
    <cellStyle name="Entrada 2 3 2 2 36 2 3" xfId="38975" xr:uid="{00000000-0005-0000-0000-00006C4E0000}"/>
    <cellStyle name="Entrada 2 3 2 2 36 2 4" xfId="21198" xr:uid="{00000000-0005-0000-0000-00006D4E0000}"/>
    <cellStyle name="Entrada 2 3 2 2 36 3" xfId="25771" xr:uid="{00000000-0005-0000-0000-00006E4E0000}"/>
    <cellStyle name="Entrada 2 3 2 2 36 4" xfId="28918" xr:uid="{00000000-0005-0000-0000-00006F4E0000}"/>
    <cellStyle name="Entrada 2 3 2 2 36 5" xfId="16870" xr:uid="{00000000-0005-0000-0000-0000704E0000}"/>
    <cellStyle name="Entrada 2 3 2 2 37" xfId="2901" xr:uid="{00000000-0005-0000-0000-0000714E0000}"/>
    <cellStyle name="Entrada 2 3 2 2 37 2" xfId="12127" xr:uid="{00000000-0005-0000-0000-0000724E0000}"/>
    <cellStyle name="Entrada 2 3 2 2 37 2 2" xfId="34429" xr:uid="{00000000-0005-0000-0000-0000734E0000}"/>
    <cellStyle name="Entrada 2 3 2 2 37 2 3" xfId="38976" xr:uid="{00000000-0005-0000-0000-0000744E0000}"/>
    <cellStyle name="Entrada 2 3 2 2 37 2 4" xfId="21199" xr:uid="{00000000-0005-0000-0000-0000754E0000}"/>
    <cellStyle name="Entrada 2 3 2 2 37 3" xfId="25772" xr:uid="{00000000-0005-0000-0000-0000764E0000}"/>
    <cellStyle name="Entrada 2 3 2 2 37 4" xfId="28926" xr:uid="{00000000-0005-0000-0000-0000774E0000}"/>
    <cellStyle name="Entrada 2 3 2 2 37 5" xfId="16871" xr:uid="{00000000-0005-0000-0000-0000784E0000}"/>
    <cellStyle name="Entrada 2 3 2 2 38" xfId="2902" xr:uid="{00000000-0005-0000-0000-0000794E0000}"/>
    <cellStyle name="Entrada 2 3 2 2 38 2" xfId="12128" xr:uid="{00000000-0005-0000-0000-00007A4E0000}"/>
    <cellStyle name="Entrada 2 3 2 2 38 2 2" xfId="34430" xr:uid="{00000000-0005-0000-0000-00007B4E0000}"/>
    <cellStyle name="Entrada 2 3 2 2 38 2 3" xfId="38977" xr:uid="{00000000-0005-0000-0000-00007C4E0000}"/>
    <cellStyle name="Entrada 2 3 2 2 38 2 4" xfId="21200" xr:uid="{00000000-0005-0000-0000-00007D4E0000}"/>
    <cellStyle name="Entrada 2 3 2 2 38 3" xfId="25773" xr:uid="{00000000-0005-0000-0000-00007E4E0000}"/>
    <cellStyle name="Entrada 2 3 2 2 38 4" xfId="28925" xr:uid="{00000000-0005-0000-0000-00007F4E0000}"/>
    <cellStyle name="Entrada 2 3 2 2 38 5" xfId="16872" xr:uid="{00000000-0005-0000-0000-0000804E0000}"/>
    <cellStyle name="Entrada 2 3 2 2 39" xfId="2871" xr:uid="{00000000-0005-0000-0000-0000814E0000}"/>
    <cellStyle name="Entrada 2 3 2 2 39 2" xfId="12097" xr:uid="{00000000-0005-0000-0000-0000824E0000}"/>
    <cellStyle name="Entrada 2 3 2 2 39 2 2" xfId="34399" xr:uid="{00000000-0005-0000-0000-0000834E0000}"/>
    <cellStyle name="Entrada 2 3 2 2 39 2 3" xfId="38946" xr:uid="{00000000-0005-0000-0000-0000844E0000}"/>
    <cellStyle name="Entrada 2 3 2 2 39 2 4" xfId="21169" xr:uid="{00000000-0005-0000-0000-0000854E0000}"/>
    <cellStyle name="Entrada 2 3 2 2 39 3" xfId="25742" xr:uid="{00000000-0005-0000-0000-0000864E0000}"/>
    <cellStyle name="Entrada 2 3 2 2 39 4" xfId="28956" xr:uid="{00000000-0005-0000-0000-0000874E0000}"/>
    <cellStyle name="Entrada 2 3 2 2 39 5" xfId="16841" xr:uid="{00000000-0005-0000-0000-0000884E0000}"/>
    <cellStyle name="Entrada 2 3 2 2 4" xfId="2903" xr:uid="{00000000-0005-0000-0000-0000894E0000}"/>
    <cellStyle name="Entrada 2 3 2 2 4 2" xfId="12129" xr:uid="{00000000-0005-0000-0000-00008A4E0000}"/>
    <cellStyle name="Entrada 2 3 2 2 4 2 2" xfId="34431" xr:uid="{00000000-0005-0000-0000-00008B4E0000}"/>
    <cellStyle name="Entrada 2 3 2 2 4 2 3" xfId="38978" xr:uid="{00000000-0005-0000-0000-00008C4E0000}"/>
    <cellStyle name="Entrada 2 3 2 2 4 2 4" xfId="21201" xr:uid="{00000000-0005-0000-0000-00008D4E0000}"/>
    <cellStyle name="Entrada 2 3 2 2 4 3" xfId="25774" xr:uid="{00000000-0005-0000-0000-00008E4E0000}"/>
    <cellStyle name="Entrada 2 3 2 2 4 4" xfId="28924" xr:uid="{00000000-0005-0000-0000-00008F4E0000}"/>
    <cellStyle name="Entrada 2 3 2 2 4 5" xfId="16873" xr:uid="{00000000-0005-0000-0000-0000904E0000}"/>
    <cellStyle name="Entrada 2 3 2 2 40" xfId="9493" xr:uid="{00000000-0005-0000-0000-0000914E0000}"/>
    <cellStyle name="Entrada 2 3 2 2 40 2" xfId="13808" xr:uid="{00000000-0005-0000-0000-0000924E0000}"/>
    <cellStyle name="Entrada 2 3 2 2 40 2 2" xfId="36110" xr:uid="{00000000-0005-0000-0000-0000934E0000}"/>
    <cellStyle name="Entrada 2 3 2 2 40 2 3" xfId="40657" xr:uid="{00000000-0005-0000-0000-0000944E0000}"/>
    <cellStyle name="Entrada 2 3 2 2 40 2 4" xfId="22880" xr:uid="{00000000-0005-0000-0000-0000954E0000}"/>
    <cellStyle name="Entrada 2 3 2 2 40 3" xfId="31795" xr:uid="{00000000-0005-0000-0000-0000964E0000}"/>
    <cellStyle name="Entrada 2 3 2 2 40 4" xfId="36342" xr:uid="{00000000-0005-0000-0000-0000974E0000}"/>
    <cellStyle name="Entrada 2 3 2 2 40 5" xfId="18565" xr:uid="{00000000-0005-0000-0000-0000984E0000}"/>
    <cellStyle name="Entrada 2 3 2 2 41" xfId="9715" xr:uid="{00000000-0005-0000-0000-0000994E0000}"/>
    <cellStyle name="Entrada 2 3 2 2 41 2" xfId="32017" xr:uid="{00000000-0005-0000-0000-00009A4E0000}"/>
    <cellStyle name="Entrada 2 3 2 2 41 3" xfId="36564" xr:uid="{00000000-0005-0000-0000-00009B4E0000}"/>
    <cellStyle name="Entrada 2 3 2 2 41 4" xfId="18787" xr:uid="{00000000-0005-0000-0000-00009C4E0000}"/>
    <cellStyle name="Entrada 2 3 2 2 42" xfId="23046" xr:uid="{00000000-0005-0000-0000-00009D4E0000}"/>
    <cellStyle name="Entrada 2 3 2 2 43" xfId="31598" xr:uid="{00000000-0005-0000-0000-00009E4E0000}"/>
    <cellStyle name="Entrada 2 3 2 2 44" xfId="14156" xr:uid="{00000000-0005-0000-0000-00009F4E0000}"/>
    <cellStyle name="Entrada 2 3 2 2 5" xfId="2904" xr:uid="{00000000-0005-0000-0000-0000A04E0000}"/>
    <cellStyle name="Entrada 2 3 2 2 5 2" xfId="12130" xr:uid="{00000000-0005-0000-0000-0000A14E0000}"/>
    <cellStyle name="Entrada 2 3 2 2 5 2 2" xfId="34432" xr:uid="{00000000-0005-0000-0000-0000A24E0000}"/>
    <cellStyle name="Entrada 2 3 2 2 5 2 3" xfId="38979" xr:uid="{00000000-0005-0000-0000-0000A34E0000}"/>
    <cellStyle name="Entrada 2 3 2 2 5 2 4" xfId="21202" xr:uid="{00000000-0005-0000-0000-0000A44E0000}"/>
    <cellStyle name="Entrada 2 3 2 2 5 3" xfId="25775" xr:uid="{00000000-0005-0000-0000-0000A54E0000}"/>
    <cellStyle name="Entrada 2 3 2 2 5 4" xfId="28923" xr:uid="{00000000-0005-0000-0000-0000A64E0000}"/>
    <cellStyle name="Entrada 2 3 2 2 5 5" xfId="16874" xr:uid="{00000000-0005-0000-0000-0000A74E0000}"/>
    <cellStyle name="Entrada 2 3 2 2 6" xfId="2905" xr:uid="{00000000-0005-0000-0000-0000A84E0000}"/>
    <cellStyle name="Entrada 2 3 2 2 6 2" xfId="12131" xr:uid="{00000000-0005-0000-0000-0000A94E0000}"/>
    <cellStyle name="Entrada 2 3 2 2 6 2 2" xfId="34433" xr:uid="{00000000-0005-0000-0000-0000AA4E0000}"/>
    <cellStyle name="Entrada 2 3 2 2 6 2 3" xfId="38980" xr:uid="{00000000-0005-0000-0000-0000AB4E0000}"/>
    <cellStyle name="Entrada 2 3 2 2 6 2 4" xfId="21203" xr:uid="{00000000-0005-0000-0000-0000AC4E0000}"/>
    <cellStyle name="Entrada 2 3 2 2 6 3" xfId="25776" xr:uid="{00000000-0005-0000-0000-0000AD4E0000}"/>
    <cellStyle name="Entrada 2 3 2 2 6 4" xfId="28922" xr:uid="{00000000-0005-0000-0000-0000AE4E0000}"/>
    <cellStyle name="Entrada 2 3 2 2 6 5" xfId="16875" xr:uid="{00000000-0005-0000-0000-0000AF4E0000}"/>
    <cellStyle name="Entrada 2 3 2 2 7" xfId="2906" xr:uid="{00000000-0005-0000-0000-0000B04E0000}"/>
    <cellStyle name="Entrada 2 3 2 2 7 2" xfId="12132" xr:uid="{00000000-0005-0000-0000-0000B14E0000}"/>
    <cellStyle name="Entrada 2 3 2 2 7 2 2" xfId="34434" xr:uid="{00000000-0005-0000-0000-0000B24E0000}"/>
    <cellStyle name="Entrada 2 3 2 2 7 2 3" xfId="38981" xr:uid="{00000000-0005-0000-0000-0000B34E0000}"/>
    <cellStyle name="Entrada 2 3 2 2 7 2 4" xfId="21204" xr:uid="{00000000-0005-0000-0000-0000B44E0000}"/>
    <cellStyle name="Entrada 2 3 2 2 7 3" xfId="25777" xr:uid="{00000000-0005-0000-0000-0000B54E0000}"/>
    <cellStyle name="Entrada 2 3 2 2 7 4" xfId="28921" xr:uid="{00000000-0005-0000-0000-0000B64E0000}"/>
    <cellStyle name="Entrada 2 3 2 2 7 5" xfId="16876" xr:uid="{00000000-0005-0000-0000-0000B74E0000}"/>
    <cellStyle name="Entrada 2 3 2 2 8" xfId="2907" xr:uid="{00000000-0005-0000-0000-0000B84E0000}"/>
    <cellStyle name="Entrada 2 3 2 2 8 2" xfId="12133" xr:uid="{00000000-0005-0000-0000-0000B94E0000}"/>
    <cellStyle name="Entrada 2 3 2 2 8 2 2" xfId="34435" xr:uid="{00000000-0005-0000-0000-0000BA4E0000}"/>
    <cellStyle name="Entrada 2 3 2 2 8 2 3" xfId="38982" xr:uid="{00000000-0005-0000-0000-0000BB4E0000}"/>
    <cellStyle name="Entrada 2 3 2 2 8 2 4" xfId="21205" xr:uid="{00000000-0005-0000-0000-0000BC4E0000}"/>
    <cellStyle name="Entrada 2 3 2 2 8 3" xfId="25778" xr:uid="{00000000-0005-0000-0000-0000BD4E0000}"/>
    <cellStyle name="Entrada 2 3 2 2 8 4" xfId="28920" xr:uid="{00000000-0005-0000-0000-0000BE4E0000}"/>
    <cellStyle name="Entrada 2 3 2 2 8 5" xfId="16877" xr:uid="{00000000-0005-0000-0000-0000BF4E0000}"/>
    <cellStyle name="Entrada 2 3 2 2 9" xfId="2908" xr:uid="{00000000-0005-0000-0000-0000C04E0000}"/>
    <cellStyle name="Entrada 2 3 2 2 9 2" xfId="12134" xr:uid="{00000000-0005-0000-0000-0000C14E0000}"/>
    <cellStyle name="Entrada 2 3 2 2 9 2 2" xfId="34436" xr:uid="{00000000-0005-0000-0000-0000C24E0000}"/>
    <cellStyle name="Entrada 2 3 2 2 9 2 3" xfId="38983" xr:uid="{00000000-0005-0000-0000-0000C34E0000}"/>
    <cellStyle name="Entrada 2 3 2 2 9 2 4" xfId="21206" xr:uid="{00000000-0005-0000-0000-0000C44E0000}"/>
    <cellStyle name="Entrada 2 3 2 2 9 3" xfId="25779" xr:uid="{00000000-0005-0000-0000-0000C54E0000}"/>
    <cellStyle name="Entrada 2 3 2 2 9 4" xfId="28919" xr:uid="{00000000-0005-0000-0000-0000C64E0000}"/>
    <cellStyle name="Entrada 2 3 2 2 9 5" xfId="16878" xr:uid="{00000000-0005-0000-0000-0000C74E0000}"/>
    <cellStyle name="Entrada 2 3 2 20" xfId="2909" xr:uid="{00000000-0005-0000-0000-0000C84E0000}"/>
    <cellStyle name="Entrada 2 3 2 20 2" xfId="12135" xr:uid="{00000000-0005-0000-0000-0000C94E0000}"/>
    <cellStyle name="Entrada 2 3 2 20 2 2" xfId="34437" xr:uid="{00000000-0005-0000-0000-0000CA4E0000}"/>
    <cellStyle name="Entrada 2 3 2 20 2 3" xfId="38984" xr:uid="{00000000-0005-0000-0000-0000CB4E0000}"/>
    <cellStyle name="Entrada 2 3 2 20 2 4" xfId="21207" xr:uid="{00000000-0005-0000-0000-0000CC4E0000}"/>
    <cellStyle name="Entrada 2 3 2 20 3" xfId="25780" xr:uid="{00000000-0005-0000-0000-0000CD4E0000}"/>
    <cellStyle name="Entrada 2 3 2 20 4" xfId="28745" xr:uid="{00000000-0005-0000-0000-0000CE4E0000}"/>
    <cellStyle name="Entrada 2 3 2 20 5" xfId="16879" xr:uid="{00000000-0005-0000-0000-0000CF4E0000}"/>
    <cellStyle name="Entrada 2 3 2 21" xfId="2910" xr:uid="{00000000-0005-0000-0000-0000D04E0000}"/>
    <cellStyle name="Entrada 2 3 2 21 2" xfId="12136" xr:uid="{00000000-0005-0000-0000-0000D14E0000}"/>
    <cellStyle name="Entrada 2 3 2 21 2 2" xfId="34438" xr:uid="{00000000-0005-0000-0000-0000D24E0000}"/>
    <cellStyle name="Entrada 2 3 2 21 2 3" xfId="38985" xr:uid="{00000000-0005-0000-0000-0000D34E0000}"/>
    <cellStyle name="Entrada 2 3 2 21 2 4" xfId="21208" xr:uid="{00000000-0005-0000-0000-0000D44E0000}"/>
    <cellStyle name="Entrada 2 3 2 21 3" xfId="25781" xr:uid="{00000000-0005-0000-0000-0000D54E0000}"/>
    <cellStyle name="Entrada 2 3 2 21 4" xfId="28917" xr:uid="{00000000-0005-0000-0000-0000D64E0000}"/>
    <cellStyle name="Entrada 2 3 2 21 5" xfId="16880" xr:uid="{00000000-0005-0000-0000-0000D74E0000}"/>
    <cellStyle name="Entrada 2 3 2 22" xfId="2911" xr:uid="{00000000-0005-0000-0000-0000D84E0000}"/>
    <cellStyle name="Entrada 2 3 2 22 2" xfId="12137" xr:uid="{00000000-0005-0000-0000-0000D94E0000}"/>
    <cellStyle name="Entrada 2 3 2 22 2 2" xfId="34439" xr:uid="{00000000-0005-0000-0000-0000DA4E0000}"/>
    <cellStyle name="Entrada 2 3 2 22 2 3" xfId="38986" xr:uid="{00000000-0005-0000-0000-0000DB4E0000}"/>
    <cellStyle name="Entrada 2 3 2 22 2 4" xfId="21209" xr:uid="{00000000-0005-0000-0000-0000DC4E0000}"/>
    <cellStyle name="Entrada 2 3 2 22 3" xfId="25782" xr:uid="{00000000-0005-0000-0000-0000DD4E0000}"/>
    <cellStyle name="Entrada 2 3 2 22 4" xfId="28916" xr:uid="{00000000-0005-0000-0000-0000DE4E0000}"/>
    <cellStyle name="Entrada 2 3 2 22 5" xfId="16881" xr:uid="{00000000-0005-0000-0000-0000DF4E0000}"/>
    <cellStyle name="Entrada 2 3 2 23" xfId="2912" xr:uid="{00000000-0005-0000-0000-0000E04E0000}"/>
    <cellStyle name="Entrada 2 3 2 23 2" xfId="12138" xr:uid="{00000000-0005-0000-0000-0000E14E0000}"/>
    <cellStyle name="Entrada 2 3 2 23 2 2" xfId="34440" xr:uid="{00000000-0005-0000-0000-0000E24E0000}"/>
    <cellStyle name="Entrada 2 3 2 23 2 3" xfId="38987" xr:uid="{00000000-0005-0000-0000-0000E34E0000}"/>
    <cellStyle name="Entrada 2 3 2 23 2 4" xfId="21210" xr:uid="{00000000-0005-0000-0000-0000E44E0000}"/>
    <cellStyle name="Entrada 2 3 2 23 3" xfId="25783" xr:uid="{00000000-0005-0000-0000-0000E54E0000}"/>
    <cellStyle name="Entrada 2 3 2 23 4" xfId="28915" xr:uid="{00000000-0005-0000-0000-0000E64E0000}"/>
    <cellStyle name="Entrada 2 3 2 23 5" xfId="16882" xr:uid="{00000000-0005-0000-0000-0000E74E0000}"/>
    <cellStyle name="Entrada 2 3 2 24" xfId="2913" xr:uid="{00000000-0005-0000-0000-0000E84E0000}"/>
    <cellStyle name="Entrada 2 3 2 24 2" xfId="12139" xr:uid="{00000000-0005-0000-0000-0000E94E0000}"/>
    <cellStyle name="Entrada 2 3 2 24 2 2" xfId="34441" xr:uid="{00000000-0005-0000-0000-0000EA4E0000}"/>
    <cellStyle name="Entrada 2 3 2 24 2 3" xfId="38988" xr:uid="{00000000-0005-0000-0000-0000EB4E0000}"/>
    <cellStyle name="Entrada 2 3 2 24 2 4" xfId="21211" xr:uid="{00000000-0005-0000-0000-0000EC4E0000}"/>
    <cellStyle name="Entrada 2 3 2 24 3" xfId="25784" xr:uid="{00000000-0005-0000-0000-0000ED4E0000}"/>
    <cellStyle name="Entrada 2 3 2 24 4" xfId="28914" xr:uid="{00000000-0005-0000-0000-0000EE4E0000}"/>
    <cellStyle name="Entrada 2 3 2 24 5" xfId="16883" xr:uid="{00000000-0005-0000-0000-0000EF4E0000}"/>
    <cellStyle name="Entrada 2 3 2 25" xfId="2914" xr:uid="{00000000-0005-0000-0000-0000F04E0000}"/>
    <cellStyle name="Entrada 2 3 2 25 2" xfId="12140" xr:uid="{00000000-0005-0000-0000-0000F14E0000}"/>
    <cellStyle name="Entrada 2 3 2 25 2 2" xfId="34442" xr:uid="{00000000-0005-0000-0000-0000F24E0000}"/>
    <cellStyle name="Entrada 2 3 2 25 2 3" xfId="38989" xr:uid="{00000000-0005-0000-0000-0000F34E0000}"/>
    <cellStyle name="Entrada 2 3 2 25 2 4" xfId="21212" xr:uid="{00000000-0005-0000-0000-0000F44E0000}"/>
    <cellStyle name="Entrada 2 3 2 25 3" xfId="25785" xr:uid="{00000000-0005-0000-0000-0000F54E0000}"/>
    <cellStyle name="Entrada 2 3 2 25 4" xfId="28913" xr:uid="{00000000-0005-0000-0000-0000F64E0000}"/>
    <cellStyle name="Entrada 2 3 2 25 5" xfId="16884" xr:uid="{00000000-0005-0000-0000-0000F74E0000}"/>
    <cellStyle name="Entrada 2 3 2 26" xfId="2915" xr:uid="{00000000-0005-0000-0000-0000F84E0000}"/>
    <cellStyle name="Entrada 2 3 2 26 2" xfId="12141" xr:uid="{00000000-0005-0000-0000-0000F94E0000}"/>
    <cellStyle name="Entrada 2 3 2 26 2 2" xfId="34443" xr:uid="{00000000-0005-0000-0000-0000FA4E0000}"/>
    <cellStyle name="Entrada 2 3 2 26 2 3" xfId="38990" xr:uid="{00000000-0005-0000-0000-0000FB4E0000}"/>
    <cellStyle name="Entrada 2 3 2 26 2 4" xfId="21213" xr:uid="{00000000-0005-0000-0000-0000FC4E0000}"/>
    <cellStyle name="Entrada 2 3 2 26 3" xfId="25786" xr:uid="{00000000-0005-0000-0000-0000FD4E0000}"/>
    <cellStyle name="Entrada 2 3 2 26 4" xfId="28912" xr:uid="{00000000-0005-0000-0000-0000FE4E0000}"/>
    <cellStyle name="Entrada 2 3 2 26 5" xfId="16885" xr:uid="{00000000-0005-0000-0000-0000FF4E0000}"/>
    <cellStyle name="Entrada 2 3 2 27" xfId="2916" xr:uid="{00000000-0005-0000-0000-0000004F0000}"/>
    <cellStyle name="Entrada 2 3 2 27 2" xfId="12142" xr:uid="{00000000-0005-0000-0000-0000014F0000}"/>
    <cellStyle name="Entrada 2 3 2 27 2 2" xfId="34444" xr:uid="{00000000-0005-0000-0000-0000024F0000}"/>
    <cellStyle name="Entrada 2 3 2 27 2 3" xfId="38991" xr:uid="{00000000-0005-0000-0000-0000034F0000}"/>
    <cellStyle name="Entrada 2 3 2 27 2 4" xfId="21214" xr:uid="{00000000-0005-0000-0000-0000044F0000}"/>
    <cellStyle name="Entrada 2 3 2 27 3" xfId="25787" xr:uid="{00000000-0005-0000-0000-0000054F0000}"/>
    <cellStyle name="Entrada 2 3 2 27 4" xfId="28911" xr:uid="{00000000-0005-0000-0000-0000064F0000}"/>
    <cellStyle name="Entrada 2 3 2 27 5" xfId="16886" xr:uid="{00000000-0005-0000-0000-0000074F0000}"/>
    <cellStyle name="Entrada 2 3 2 28" xfId="2917" xr:uid="{00000000-0005-0000-0000-0000084F0000}"/>
    <cellStyle name="Entrada 2 3 2 28 2" xfId="12143" xr:uid="{00000000-0005-0000-0000-0000094F0000}"/>
    <cellStyle name="Entrada 2 3 2 28 2 2" xfId="34445" xr:uid="{00000000-0005-0000-0000-00000A4F0000}"/>
    <cellStyle name="Entrada 2 3 2 28 2 3" xfId="38992" xr:uid="{00000000-0005-0000-0000-00000B4F0000}"/>
    <cellStyle name="Entrada 2 3 2 28 2 4" xfId="21215" xr:uid="{00000000-0005-0000-0000-00000C4F0000}"/>
    <cellStyle name="Entrada 2 3 2 28 3" xfId="25788" xr:uid="{00000000-0005-0000-0000-00000D4F0000}"/>
    <cellStyle name="Entrada 2 3 2 28 4" xfId="28910" xr:uid="{00000000-0005-0000-0000-00000E4F0000}"/>
    <cellStyle name="Entrada 2 3 2 28 5" xfId="16887" xr:uid="{00000000-0005-0000-0000-00000F4F0000}"/>
    <cellStyle name="Entrada 2 3 2 29" xfId="2918" xr:uid="{00000000-0005-0000-0000-0000104F0000}"/>
    <cellStyle name="Entrada 2 3 2 29 2" xfId="12144" xr:uid="{00000000-0005-0000-0000-0000114F0000}"/>
    <cellStyle name="Entrada 2 3 2 29 2 2" xfId="34446" xr:uid="{00000000-0005-0000-0000-0000124F0000}"/>
    <cellStyle name="Entrada 2 3 2 29 2 3" xfId="38993" xr:uid="{00000000-0005-0000-0000-0000134F0000}"/>
    <cellStyle name="Entrada 2 3 2 29 2 4" xfId="21216" xr:uid="{00000000-0005-0000-0000-0000144F0000}"/>
    <cellStyle name="Entrada 2 3 2 29 3" xfId="25789" xr:uid="{00000000-0005-0000-0000-0000154F0000}"/>
    <cellStyle name="Entrada 2 3 2 29 4" xfId="28909" xr:uid="{00000000-0005-0000-0000-0000164F0000}"/>
    <cellStyle name="Entrada 2 3 2 29 5" xfId="16888" xr:uid="{00000000-0005-0000-0000-0000174F0000}"/>
    <cellStyle name="Entrada 2 3 2 3" xfId="294" xr:uid="{00000000-0005-0000-0000-0000184F0000}"/>
    <cellStyle name="Entrada 2 3 2 3 10" xfId="2920" xr:uid="{00000000-0005-0000-0000-0000194F0000}"/>
    <cellStyle name="Entrada 2 3 2 3 10 2" xfId="12146" xr:uid="{00000000-0005-0000-0000-00001A4F0000}"/>
    <cellStyle name="Entrada 2 3 2 3 10 2 2" xfId="34448" xr:uid="{00000000-0005-0000-0000-00001B4F0000}"/>
    <cellStyle name="Entrada 2 3 2 3 10 2 3" xfId="38995" xr:uid="{00000000-0005-0000-0000-00001C4F0000}"/>
    <cellStyle name="Entrada 2 3 2 3 10 2 4" xfId="21218" xr:uid="{00000000-0005-0000-0000-00001D4F0000}"/>
    <cellStyle name="Entrada 2 3 2 3 10 3" xfId="25791" xr:uid="{00000000-0005-0000-0000-00001E4F0000}"/>
    <cellStyle name="Entrada 2 3 2 3 10 4" xfId="28907" xr:uid="{00000000-0005-0000-0000-00001F4F0000}"/>
    <cellStyle name="Entrada 2 3 2 3 10 5" xfId="16890" xr:uid="{00000000-0005-0000-0000-0000204F0000}"/>
    <cellStyle name="Entrada 2 3 2 3 11" xfId="2921" xr:uid="{00000000-0005-0000-0000-0000214F0000}"/>
    <cellStyle name="Entrada 2 3 2 3 11 2" xfId="12147" xr:uid="{00000000-0005-0000-0000-0000224F0000}"/>
    <cellStyle name="Entrada 2 3 2 3 11 2 2" xfId="34449" xr:uid="{00000000-0005-0000-0000-0000234F0000}"/>
    <cellStyle name="Entrada 2 3 2 3 11 2 3" xfId="38996" xr:uid="{00000000-0005-0000-0000-0000244F0000}"/>
    <cellStyle name="Entrada 2 3 2 3 11 2 4" xfId="21219" xr:uid="{00000000-0005-0000-0000-0000254F0000}"/>
    <cellStyle name="Entrada 2 3 2 3 11 3" xfId="25792" xr:uid="{00000000-0005-0000-0000-0000264F0000}"/>
    <cellStyle name="Entrada 2 3 2 3 11 4" xfId="28906" xr:uid="{00000000-0005-0000-0000-0000274F0000}"/>
    <cellStyle name="Entrada 2 3 2 3 11 5" xfId="16891" xr:uid="{00000000-0005-0000-0000-0000284F0000}"/>
    <cellStyle name="Entrada 2 3 2 3 12" xfId="2922" xr:uid="{00000000-0005-0000-0000-0000294F0000}"/>
    <cellStyle name="Entrada 2 3 2 3 12 2" xfId="12148" xr:uid="{00000000-0005-0000-0000-00002A4F0000}"/>
    <cellStyle name="Entrada 2 3 2 3 12 2 2" xfId="34450" xr:uid="{00000000-0005-0000-0000-00002B4F0000}"/>
    <cellStyle name="Entrada 2 3 2 3 12 2 3" xfId="38997" xr:uid="{00000000-0005-0000-0000-00002C4F0000}"/>
    <cellStyle name="Entrada 2 3 2 3 12 2 4" xfId="21220" xr:uid="{00000000-0005-0000-0000-00002D4F0000}"/>
    <cellStyle name="Entrada 2 3 2 3 12 3" xfId="25793" xr:uid="{00000000-0005-0000-0000-00002E4F0000}"/>
    <cellStyle name="Entrada 2 3 2 3 12 4" xfId="28905" xr:uid="{00000000-0005-0000-0000-00002F4F0000}"/>
    <cellStyle name="Entrada 2 3 2 3 12 5" xfId="16892" xr:uid="{00000000-0005-0000-0000-0000304F0000}"/>
    <cellStyle name="Entrada 2 3 2 3 13" xfId="2923" xr:uid="{00000000-0005-0000-0000-0000314F0000}"/>
    <cellStyle name="Entrada 2 3 2 3 13 2" xfId="12149" xr:uid="{00000000-0005-0000-0000-0000324F0000}"/>
    <cellStyle name="Entrada 2 3 2 3 13 2 2" xfId="34451" xr:uid="{00000000-0005-0000-0000-0000334F0000}"/>
    <cellStyle name="Entrada 2 3 2 3 13 2 3" xfId="38998" xr:uid="{00000000-0005-0000-0000-0000344F0000}"/>
    <cellStyle name="Entrada 2 3 2 3 13 2 4" xfId="21221" xr:uid="{00000000-0005-0000-0000-0000354F0000}"/>
    <cellStyle name="Entrada 2 3 2 3 13 3" xfId="25794" xr:uid="{00000000-0005-0000-0000-0000364F0000}"/>
    <cellStyle name="Entrada 2 3 2 3 13 4" xfId="28904" xr:uid="{00000000-0005-0000-0000-0000374F0000}"/>
    <cellStyle name="Entrada 2 3 2 3 13 5" xfId="16893" xr:uid="{00000000-0005-0000-0000-0000384F0000}"/>
    <cellStyle name="Entrada 2 3 2 3 14" xfId="2924" xr:uid="{00000000-0005-0000-0000-0000394F0000}"/>
    <cellStyle name="Entrada 2 3 2 3 14 2" xfId="12150" xr:uid="{00000000-0005-0000-0000-00003A4F0000}"/>
    <cellStyle name="Entrada 2 3 2 3 14 2 2" xfId="34452" xr:uid="{00000000-0005-0000-0000-00003B4F0000}"/>
    <cellStyle name="Entrada 2 3 2 3 14 2 3" xfId="38999" xr:uid="{00000000-0005-0000-0000-00003C4F0000}"/>
    <cellStyle name="Entrada 2 3 2 3 14 2 4" xfId="21222" xr:uid="{00000000-0005-0000-0000-00003D4F0000}"/>
    <cellStyle name="Entrada 2 3 2 3 14 3" xfId="25795" xr:uid="{00000000-0005-0000-0000-00003E4F0000}"/>
    <cellStyle name="Entrada 2 3 2 3 14 4" xfId="28903" xr:uid="{00000000-0005-0000-0000-00003F4F0000}"/>
    <cellStyle name="Entrada 2 3 2 3 14 5" xfId="16894" xr:uid="{00000000-0005-0000-0000-0000404F0000}"/>
    <cellStyle name="Entrada 2 3 2 3 15" xfId="2925" xr:uid="{00000000-0005-0000-0000-0000414F0000}"/>
    <cellStyle name="Entrada 2 3 2 3 15 2" xfId="12151" xr:uid="{00000000-0005-0000-0000-0000424F0000}"/>
    <cellStyle name="Entrada 2 3 2 3 15 2 2" xfId="34453" xr:uid="{00000000-0005-0000-0000-0000434F0000}"/>
    <cellStyle name="Entrada 2 3 2 3 15 2 3" xfId="39000" xr:uid="{00000000-0005-0000-0000-0000444F0000}"/>
    <cellStyle name="Entrada 2 3 2 3 15 2 4" xfId="21223" xr:uid="{00000000-0005-0000-0000-0000454F0000}"/>
    <cellStyle name="Entrada 2 3 2 3 15 3" xfId="25796" xr:uid="{00000000-0005-0000-0000-0000464F0000}"/>
    <cellStyle name="Entrada 2 3 2 3 15 4" xfId="28902" xr:uid="{00000000-0005-0000-0000-0000474F0000}"/>
    <cellStyle name="Entrada 2 3 2 3 15 5" xfId="16895" xr:uid="{00000000-0005-0000-0000-0000484F0000}"/>
    <cellStyle name="Entrada 2 3 2 3 16" xfId="2926" xr:uid="{00000000-0005-0000-0000-0000494F0000}"/>
    <cellStyle name="Entrada 2 3 2 3 16 2" xfId="12152" xr:uid="{00000000-0005-0000-0000-00004A4F0000}"/>
    <cellStyle name="Entrada 2 3 2 3 16 2 2" xfId="34454" xr:uid="{00000000-0005-0000-0000-00004B4F0000}"/>
    <cellStyle name="Entrada 2 3 2 3 16 2 3" xfId="39001" xr:uid="{00000000-0005-0000-0000-00004C4F0000}"/>
    <cellStyle name="Entrada 2 3 2 3 16 2 4" xfId="21224" xr:uid="{00000000-0005-0000-0000-00004D4F0000}"/>
    <cellStyle name="Entrada 2 3 2 3 16 3" xfId="25797" xr:uid="{00000000-0005-0000-0000-00004E4F0000}"/>
    <cellStyle name="Entrada 2 3 2 3 16 4" xfId="28901" xr:uid="{00000000-0005-0000-0000-00004F4F0000}"/>
    <cellStyle name="Entrada 2 3 2 3 16 5" xfId="16896" xr:uid="{00000000-0005-0000-0000-0000504F0000}"/>
    <cellStyle name="Entrada 2 3 2 3 17" xfId="2927" xr:uid="{00000000-0005-0000-0000-0000514F0000}"/>
    <cellStyle name="Entrada 2 3 2 3 17 2" xfId="12153" xr:uid="{00000000-0005-0000-0000-0000524F0000}"/>
    <cellStyle name="Entrada 2 3 2 3 17 2 2" xfId="34455" xr:uid="{00000000-0005-0000-0000-0000534F0000}"/>
    <cellStyle name="Entrada 2 3 2 3 17 2 3" xfId="39002" xr:uid="{00000000-0005-0000-0000-0000544F0000}"/>
    <cellStyle name="Entrada 2 3 2 3 17 2 4" xfId="21225" xr:uid="{00000000-0005-0000-0000-0000554F0000}"/>
    <cellStyle name="Entrada 2 3 2 3 17 3" xfId="25798" xr:uid="{00000000-0005-0000-0000-0000564F0000}"/>
    <cellStyle name="Entrada 2 3 2 3 17 4" xfId="28900" xr:uid="{00000000-0005-0000-0000-0000574F0000}"/>
    <cellStyle name="Entrada 2 3 2 3 17 5" xfId="16897" xr:uid="{00000000-0005-0000-0000-0000584F0000}"/>
    <cellStyle name="Entrada 2 3 2 3 18" xfId="2928" xr:uid="{00000000-0005-0000-0000-0000594F0000}"/>
    <cellStyle name="Entrada 2 3 2 3 18 2" xfId="12154" xr:uid="{00000000-0005-0000-0000-00005A4F0000}"/>
    <cellStyle name="Entrada 2 3 2 3 18 2 2" xfId="34456" xr:uid="{00000000-0005-0000-0000-00005B4F0000}"/>
    <cellStyle name="Entrada 2 3 2 3 18 2 3" xfId="39003" xr:uid="{00000000-0005-0000-0000-00005C4F0000}"/>
    <cellStyle name="Entrada 2 3 2 3 18 2 4" xfId="21226" xr:uid="{00000000-0005-0000-0000-00005D4F0000}"/>
    <cellStyle name="Entrada 2 3 2 3 18 3" xfId="25799" xr:uid="{00000000-0005-0000-0000-00005E4F0000}"/>
    <cellStyle name="Entrada 2 3 2 3 18 4" xfId="28899" xr:uid="{00000000-0005-0000-0000-00005F4F0000}"/>
    <cellStyle name="Entrada 2 3 2 3 18 5" xfId="16898" xr:uid="{00000000-0005-0000-0000-0000604F0000}"/>
    <cellStyle name="Entrada 2 3 2 3 19" xfId="2929" xr:uid="{00000000-0005-0000-0000-0000614F0000}"/>
    <cellStyle name="Entrada 2 3 2 3 19 2" xfId="12155" xr:uid="{00000000-0005-0000-0000-0000624F0000}"/>
    <cellStyle name="Entrada 2 3 2 3 19 2 2" xfId="34457" xr:uid="{00000000-0005-0000-0000-0000634F0000}"/>
    <cellStyle name="Entrada 2 3 2 3 19 2 3" xfId="39004" xr:uid="{00000000-0005-0000-0000-0000644F0000}"/>
    <cellStyle name="Entrada 2 3 2 3 19 2 4" xfId="21227" xr:uid="{00000000-0005-0000-0000-0000654F0000}"/>
    <cellStyle name="Entrada 2 3 2 3 19 3" xfId="25800" xr:uid="{00000000-0005-0000-0000-0000664F0000}"/>
    <cellStyle name="Entrada 2 3 2 3 19 4" xfId="28898" xr:uid="{00000000-0005-0000-0000-0000674F0000}"/>
    <cellStyle name="Entrada 2 3 2 3 19 5" xfId="16899" xr:uid="{00000000-0005-0000-0000-0000684F0000}"/>
    <cellStyle name="Entrada 2 3 2 3 2" xfId="2930" xr:uid="{00000000-0005-0000-0000-0000694F0000}"/>
    <cellStyle name="Entrada 2 3 2 3 2 2" xfId="12156" xr:uid="{00000000-0005-0000-0000-00006A4F0000}"/>
    <cellStyle name="Entrada 2 3 2 3 2 2 2" xfId="34458" xr:uid="{00000000-0005-0000-0000-00006B4F0000}"/>
    <cellStyle name="Entrada 2 3 2 3 2 2 3" xfId="39005" xr:uid="{00000000-0005-0000-0000-00006C4F0000}"/>
    <cellStyle name="Entrada 2 3 2 3 2 2 4" xfId="21228" xr:uid="{00000000-0005-0000-0000-00006D4F0000}"/>
    <cellStyle name="Entrada 2 3 2 3 2 3" xfId="25801" xr:uid="{00000000-0005-0000-0000-00006E4F0000}"/>
    <cellStyle name="Entrada 2 3 2 3 2 4" xfId="28866" xr:uid="{00000000-0005-0000-0000-00006F4F0000}"/>
    <cellStyle name="Entrada 2 3 2 3 2 5" xfId="16900" xr:uid="{00000000-0005-0000-0000-0000704F0000}"/>
    <cellStyle name="Entrada 2 3 2 3 20" xfId="2931" xr:uid="{00000000-0005-0000-0000-0000714F0000}"/>
    <cellStyle name="Entrada 2 3 2 3 20 2" xfId="12157" xr:uid="{00000000-0005-0000-0000-0000724F0000}"/>
    <cellStyle name="Entrada 2 3 2 3 20 2 2" xfId="34459" xr:uid="{00000000-0005-0000-0000-0000734F0000}"/>
    <cellStyle name="Entrada 2 3 2 3 20 2 3" xfId="39006" xr:uid="{00000000-0005-0000-0000-0000744F0000}"/>
    <cellStyle name="Entrada 2 3 2 3 20 2 4" xfId="21229" xr:uid="{00000000-0005-0000-0000-0000754F0000}"/>
    <cellStyle name="Entrada 2 3 2 3 20 3" xfId="25802" xr:uid="{00000000-0005-0000-0000-0000764F0000}"/>
    <cellStyle name="Entrada 2 3 2 3 20 4" xfId="28897" xr:uid="{00000000-0005-0000-0000-0000774F0000}"/>
    <cellStyle name="Entrada 2 3 2 3 20 5" xfId="16901" xr:uid="{00000000-0005-0000-0000-0000784F0000}"/>
    <cellStyle name="Entrada 2 3 2 3 21" xfId="2932" xr:uid="{00000000-0005-0000-0000-0000794F0000}"/>
    <cellStyle name="Entrada 2 3 2 3 21 2" xfId="12158" xr:uid="{00000000-0005-0000-0000-00007A4F0000}"/>
    <cellStyle name="Entrada 2 3 2 3 21 2 2" xfId="34460" xr:uid="{00000000-0005-0000-0000-00007B4F0000}"/>
    <cellStyle name="Entrada 2 3 2 3 21 2 3" xfId="39007" xr:uid="{00000000-0005-0000-0000-00007C4F0000}"/>
    <cellStyle name="Entrada 2 3 2 3 21 2 4" xfId="21230" xr:uid="{00000000-0005-0000-0000-00007D4F0000}"/>
    <cellStyle name="Entrada 2 3 2 3 21 3" xfId="25803" xr:uid="{00000000-0005-0000-0000-00007E4F0000}"/>
    <cellStyle name="Entrada 2 3 2 3 21 4" xfId="28896" xr:uid="{00000000-0005-0000-0000-00007F4F0000}"/>
    <cellStyle name="Entrada 2 3 2 3 21 5" xfId="16902" xr:uid="{00000000-0005-0000-0000-0000804F0000}"/>
    <cellStyle name="Entrada 2 3 2 3 22" xfId="2933" xr:uid="{00000000-0005-0000-0000-0000814F0000}"/>
    <cellStyle name="Entrada 2 3 2 3 22 2" xfId="12159" xr:uid="{00000000-0005-0000-0000-0000824F0000}"/>
    <cellStyle name="Entrada 2 3 2 3 22 2 2" xfId="34461" xr:uid="{00000000-0005-0000-0000-0000834F0000}"/>
    <cellStyle name="Entrada 2 3 2 3 22 2 3" xfId="39008" xr:uid="{00000000-0005-0000-0000-0000844F0000}"/>
    <cellStyle name="Entrada 2 3 2 3 22 2 4" xfId="21231" xr:uid="{00000000-0005-0000-0000-0000854F0000}"/>
    <cellStyle name="Entrada 2 3 2 3 22 3" xfId="25804" xr:uid="{00000000-0005-0000-0000-0000864F0000}"/>
    <cellStyle name="Entrada 2 3 2 3 22 4" xfId="28895" xr:uid="{00000000-0005-0000-0000-0000874F0000}"/>
    <cellStyle name="Entrada 2 3 2 3 22 5" xfId="16903" xr:uid="{00000000-0005-0000-0000-0000884F0000}"/>
    <cellStyle name="Entrada 2 3 2 3 23" xfId="2934" xr:uid="{00000000-0005-0000-0000-0000894F0000}"/>
    <cellStyle name="Entrada 2 3 2 3 23 2" xfId="12160" xr:uid="{00000000-0005-0000-0000-00008A4F0000}"/>
    <cellStyle name="Entrada 2 3 2 3 23 2 2" xfId="34462" xr:uid="{00000000-0005-0000-0000-00008B4F0000}"/>
    <cellStyle name="Entrada 2 3 2 3 23 2 3" xfId="39009" xr:uid="{00000000-0005-0000-0000-00008C4F0000}"/>
    <cellStyle name="Entrada 2 3 2 3 23 2 4" xfId="21232" xr:uid="{00000000-0005-0000-0000-00008D4F0000}"/>
    <cellStyle name="Entrada 2 3 2 3 23 3" xfId="25805" xr:uid="{00000000-0005-0000-0000-00008E4F0000}"/>
    <cellStyle name="Entrada 2 3 2 3 23 4" xfId="28894" xr:uid="{00000000-0005-0000-0000-00008F4F0000}"/>
    <cellStyle name="Entrada 2 3 2 3 23 5" xfId="16904" xr:uid="{00000000-0005-0000-0000-0000904F0000}"/>
    <cellStyle name="Entrada 2 3 2 3 24" xfId="2935" xr:uid="{00000000-0005-0000-0000-0000914F0000}"/>
    <cellStyle name="Entrada 2 3 2 3 24 2" xfId="12161" xr:uid="{00000000-0005-0000-0000-0000924F0000}"/>
    <cellStyle name="Entrada 2 3 2 3 24 2 2" xfId="34463" xr:uid="{00000000-0005-0000-0000-0000934F0000}"/>
    <cellStyle name="Entrada 2 3 2 3 24 2 3" xfId="39010" xr:uid="{00000000-0005-0000-0000-0000944F0000}"/>
    <cellStyle name="Entrada 2 3 2 3 24 2 4" xfId="21233" xr:uid="{00000000-0005-0000-0000-0000954F0000}"/>
    <cellStyle name="Entrada 2 3 2 3 24 3" xfId="25806" xr:uid="{00000000-0005-0000-0000-0000964F0000}"/>
    <cellStyle name="Entrada 2 3 2 3 24 4" xfId="28893" xr:uid="{00000000-0005-0000-0000-0000974F0000}"/>
    <cellStyle name="Entrada 2 3 2 3 24 5" xfId="16905" xr:uid="{00000000-0005-0000-0000-0000984F0000}"/>
    <cellStyle name="Entrada 2 3 2 3 25" xfId="2936" xr:uid="{00000000-0005-0000-0000-0000994F0000}"/>
    <cellStyle name="Entrada 2 3 2 3 25 2" xfId="12162" xr:uid="{00000000-0005-0000-0000-00009A4F0000}"/>
    <cellStyle name="Entrada 2 3 2 3 25 2 2" xfId="34464" xr:uid="{00000000-0005-0000-0000-00009B4F0000}"/>
    <cellStyle name="Entrada 2 3 2 3 25 2 3" xfId="39011" xr:uid="{00000000-0005-0000-0000-00009C4F0000}"/>
    <cellStyle name="Entrada 2 3 2 3 25 2 4" xfId="21234" xr:uid="{00000000-0005-0000-0000-00009D4F0000}"/>
    <cellStyle name="Entrada 2 3 2 3 25 3" xfId="25807" xr:uid="{00000000-0005-0000-0000-00009E4F0000}"/>
    <cellStyle name="Entrada 2 3 2 3 25 4" xfId="28892" xr:uid="{00000000-0005-0000-0000-00009F4F0000}"/>
    <cellStyle name="Entrada 2 3 2 3 25 5" xfId="16906" xr:uid="{00000000-0005-0000-0000-0000A04F0000}"/>
    <cellStyle name="Entrada 2 3 2 3 26" xfId="2937" xr:uid="{00000000-0005-0000-0000-0000A14F0000}"/>
    <cellStyle name="Entrada 2 3 2 3 26 2" xfId="12163" xr:uid="{00000000-0005-0000-0000-0000A24F0000}"/>
    <cellStyle name="Entrada 2 3 2 3 26 2 2" xfId="34465" xr:uid="{00000000-0005-0000-0000-0000A34F0000}"/>
    <cellStyle name="Entrada 2 3 2 3 26 2 3" xfId="39012" xr:uid="{00000000-0005-0000-0000-0000A44F0000}"/>
    <cellStyle name="Entrada 2 3 2 3 26 2 4" xfId="21235" xr:uid="{00000000-0005-0000-0000-0000A54F0000}"/>
    <cellStyle name="Entrada 2 3 2 3 26 3" xfId="25808" xr:uid="{00000000-0005-0000-0000-0000A64F0000}"/>
    <cellStyle name="Entrada 2 3 2 3 26 4" xfId="28891" xr:uid="{00000000-0005-0000-0000-0000A74F0000}"/>
    <cellStyle name="Entrada 2 3 2 3 26 5" xfId="16907" xr:uid="{00000000-0005-0000-0000-0000A84F0000}"/>
    <cellStyle name="Entrada 2 3 2 3 27" xfId="2938" xr:uid="{00000000-0005-0000-0000-0000A94F0000}"/>
    <cellStyle name="Entrada 2 3 2 3 27 2" xfId="12164" xr:uid="{00000000-0005-0000-0000-0000AA4F0000}"/>
    <cellStyle name="Entrada 2 3 2 3 27 2 2" xfId="34466" xr:uid="{00000000-0005-0000-0000-0000AB4F0000}"/>
    <cellStyle name="Entrada 2 3 2 3 27 2 3" xfId="39013" xr:uid="{00000000-0005-0000-0000-0000AC4F0000}"/>
    <cellStyle name="Entrada 2 3 2 3 27 2 4" xfId="21236" xr:uid="{00000000-0005-0000-0000-0000AD4F0000}"/>
    <cellStyle name="Entrada 2 3 2 3 27 3" xfId="25809" xr:uid="{00000000-0005-0000-0000-0000AE4F0000}"/>
    <cellStyle name="Entrada 2 3 2 3 27 4" xfId="28890" xr:uid="{00000000-0005-0000-0000-0000AF4F0000}"/>
    <cellStyle name="Entrada 2 3 2 3 27 5" xfId="16908" xr:uid="{00000000-0005-0000-0000-0000B04F0000}"/>
    <cellStyle name="Entrada 2 3 2 3 28" xfId="2939" xr:uid="{00000000-0005-0000-0000-0000B14F0000}"/>
    <cellStyle name="Entrada 2 3 2 3 28 2" xfId="12165" xr:uid="{00000000-0005-0000-0000-0000B24F0000}"/>
    <cellStyle name="Entrada 2 3 2 3 28 2 2" xfId="34467" xr:uid="{00000000-0005-0000-0000-0000B34F0000}"/>
    <cellStyle name="Entrada 2 3 2 3 28 2 3" xfId="39014" xr:uid="{00000000-0005-0000-0000-0000B44F0000}"/>
    <cellStyle name="Entrada 2 3 2 3 28 2 4" xfId="21237" xr:uid="{00000000-0005-0000-0000-0000B54F0000}"/>
    <cellStyle name="Entrada 2 3 2 3 28 3" xfId="25810" xr:uid="{00000000-0005-0000-0000-0000B64F0000}"/>
    <cellStyle name="Entrada 2 3 2 3 28 4" xfId="28889" xr:uid="{00000000-0005-0000-0000-0000B74F0000}"/>
    <cellStyle name="Entrada 2 3 2 3 28 5" xfId="16909" xr:uid="{00000000-0005-0000-0000-0000B84F0000}"/>
    <cellStyle name="Entrada 2 3 2 3 29" xfId="2940" xr:uid="{00000000-0005-0000-0000-0000B94F0000}"/>
    <cellStyle name="Entrada 2 3 2 3 29 2" xfId="12166" xr:uid="{00000000-0005-0000-0000-0000BA4F0000}"/>
    <cellStyle name="Entrada 2 3 2 3 29 2 2" xfId="34468" xr:uid="{00000000-0005-0000-0000-0000BB4F0000}"/>
    <cellStyle name="Entrada 2 3 2 3 29 2 3" xfId="39015" xr:uid="{00000000-0005-0000-0000-0000BC4F0000}"/>
    <cellStyle name="Entrada 2 3 2 3 29 2 4" xfId="21238" xr:uid="{00000000-0005-0000-0000-0000BD4F0000}"/>
    <cellStyle name="Entrada 2 3 2 3 29 3" xfId="25811" xr:uid="{00000000-0005-0000-0000-0000BE4F0000}"/>
    <cellStyle name="Entrada 2 3 2 3 29 4" xfId="28888" xr:uid="{00000000-0005-0000-0000-0000BF4F0000}"/>
    <cellStyle name="Entrada 2 3 2 3 29 5" xfId="16910" xr:uid="{00000000-0005-0000-0000-0000C04F0000}"/>
    <cellStyle name="Entrada 2 3 2 3 3" xfId="2941" xr:uid="{00000000-0005-0000-0000-0000C14F0000}"/>
    <cellStyle name="Entrada 2 3 2 3 3 2" xfId="12167" xr:uid="{00000000-0005-0000-0000-0000C24F0000}"/>
    <cellStyle name="Entrada 2 3 2 3 3 2 2" xfId="34469" xr:uid="{00000000-0005-0000-0000-0000C34F0000}"/>
    <cellStyle name="Entrada 2 3 2 3 3 2 3" xfId="39016" xr:uid="{00000000-0005-0000-0000-0000C44F0000}"/>
    <cellStyle name="Entrada 2 3 2 3 3 2 4" xfId="21239" xr:uid="{00000000-0005-0000-0000-0000C54F0000}"/>
    <cellStyle name="Entrada 2 3 2 3 3 3" xfId="25812" xr:uid="{00000000-0005-0000-0000-0000C64F0000}"/>
    <cellStyle name="Entrada 2 3 2 3 3 4" xfId="28887" xr:uid="{00000000-0005-0000-0000-0000C74F0000}"/>
    <cellStyle name="Entrada 2 3 2 3 3 5" xfId="16911" xr:uid="{00000000-0005-0000-0000-0000C84F0000}"/>
    <cellStyle name="Entrada 2 3 2 3 30" xfId="2942" xr:uid="{00000000-0005-0000-0000-0000C94F0000}"/>
    <cellStyle name="Entrada 2 3 2 3 30 2" xfId="12168" xr:uid="{00000000-0005-0000-0000-0000CA4F0000}"/>
    <cellStyle name="Entrada 2 3 2 3 30 2 2" xfId="34470" xr:uid="{00000000-0005-0000-0000-0000CB4F0000}"/>
    <cellStyle name="Entrada 2 3 2 3 30 2 3" xfId="39017" xr:uid="{00000000-0005-0000-0000-0000CC4F0000}"/>
    <cellStyle name="Entrada 2 3 2 3 30 2 4" xfId="21240" xr:uid="{00000000-0005-0000-0000-0000CD4F0000}"/>
    <cellStyle name="Entrada 2 3 2 3 30 3" xfId="25813" xr:uid="{00000000-0005-0000-0000-0000CE4F0000}"/>
    <cellStyle name="Entrada 2 3 2 3 30 4" xfId="28886" xr:uid="{00000000-0005-0000-0000-0000CF4F0000}"/>
    <cellStyle name="Entrada 2 3 2 3 30 5" xfId="16912" xr:uid="{00000000-0005-0000-0000-0000D04F0000}"/>
    <cellStyle name="Entrada 2 3 2 3 31" xfId="2943" xr:uid="{00000000-0005-0000-0000-0000D14F0000}"/>
    <cellStyle name="Entrada 2 3 2 3 31 2" xfId="12169" xr:uid="{00000000-0005-0000-0000-0000D24F0000}"/>
    <cellStyle name="Entrada 2 3 2 3 31 2 2" xfId="34471" xr:uid="{00000000-0005-0000-0000-0000D34F0000}"/>
    <cellStyle name="Entrada 2 3 2 3 31 2 3" xfId="39018" xr:uid="{00000000-0005-0000-0000-0000D44F0000}"/>
    <cellStyle name="Entrada 2 3 2 3 31 2 4" xfId="21241" xr:uid="{00000000-0005-0000-0000-0000D54F0000}"/>
    <cellStyle name="Entrada 2 3 2 3 31 3" xfId="25814" xr:uid="{00000000-0005-0000-0000-0000D64F0000}"/>
    <cellStyle name="Entrada 2 3 2 3 31 4" xfId="28885" xr:uid="{00000000-0005-0000-0000-0000D74F0000}"/>
    <cellStyle name="Entrada 2 3 2 3 31 5" xfId="16913" xr:uid="{00000000-0005-0000-0000-0000D84F0000}"/>
    <cellStyle name="Entrada 2 3 2 3 32" xfId="2944" xr:uid="{00000000-0005-0000-0000-0000D94F0000}"/>
    <cellStyle name="Entrada 2 3 2 3 32 2" xfId="12170" xr:uid="{00000000-0005-0000-0000-0000DA4F0000}"/>
    <cellStyle name="Entrada 2 3 2 3 32 2 2" xfId="34472" xr:uid="{00000000-0005-0000-0000-0000DB4F0000}"/>
    <cellStyle name="Entrada 2 3 2 3 32 2 3" xfId="39019" xr:uid="{00000000-0005-0000-0000-0000DC4F0000}"/>
    <cellStyle name="Entrada 2 3 2 3 32 2 4" xfId="21242" xr:uid="{00000000-0005-0000-0000-0000DD4F0000}"/>
    <cellStyle name="Entrada 2 3 2 3 32 3" xfId="25815" xr:uid="{00000000-0005-0000-0000-0000DE4F0000}"/>
    <cellStyle name="Entrada 2 3 2 3 32 4" xfId="28884" xr:uid="{00000000-0005-0000-0000-0000DF4F0000}"/>
    <cellStyle name="Entrada 2 3 2 3 32 5" xfId="16914" xr:uid="{00000000-0005-0000-0000-0000E04F0000}"/>
    <cellStyle name="Entrada 2 3 2 3 33" xfId="2945" xr:uid="{00000000-0005-0000-0000-0000E14F0000}"/>
    <cellStyle name="Entrada 2 3 2 3 33 2" xfId="12171" xr:uid="{00000000-0005-0000-0000-0000E24F0000}"/>
    <cellStyle name="Entrada 2 3 2 3 33 2 2" xfId="34473" xr:uid="{00000000-0005-0000-0000-0000E34F0000}"/>
    <cellStyle name="Entrada 2 3 2 3 33 2 3" xfId="39020" xr:uid="{00000000-0005-0000-0000-0000E44F0000}"/>
    <cellStyle name="Entrada 2 3 2 3 33 2 4" xfId="21243" xr:uid="{00000000-0005-0000-0000-0000E54F0000}"/>
    <cellStyle name="Entrada 2 3 2 3 33 3" xfId="25816" xr:uid="{00000000-0005-0000-0000-0000E64F0000}"/>
    <cellStyle name="Entrada 2 3 2 3 33 4" xfId="28883" xr:uid="{00000000-0005-0000-0000-0000E74F0000}"/>
    <cellStyle name="Entrada 2 3 2 3 33 5" xfId="16915" xr:uid="{00000000-0005-0000-0000-0000E84F0000}"/>
    <cellStyle name="Entrada 2 3 2 3 34" xfId="2946" xr:uid="{00000000-0005-0000-0000-0000E94F0000}"/>
    <cellStyle name="Entrada 2 3 2 3 34 2" xfId="12172" xr:uid="{00000000-0005-0000-0000-0000EA4F0000}"/>
    <cellStyle name="Entrada 2 3 2 3 34 2 2" xfId="34474" xr:uid="{00000000-0005-0000-0000-0000EB4F0000}"/>
    <cellStyle name="Entrada 2 3 2 3 34 2 3" xfId="39021" xr:uid="{00000000-0005-0000-0000-0000EC4F0000}"/>
    <cellStyle name="Entrada 2 3 2 3 34 2 4" xfId="21244" xr:uid="{00000000-0005-0000-0000-0000ED4F0000}"/>
    <cellStyle name="Entrada 2 3 2 3 34 3" xfId="25817" xr:uid="{00000000-0005-0000-0000-0000EE4F0000}"/>
    <cellStyle name="Entrada 2 3 2 3 34 4" xfId="28882" xr:uid="{00000000-0005-0000-0000-0000EF4F0000}"/>
    <cellStyle name="Entrada 2 3 2 3 34 5" xfId="16916" xr:uid="{00000000-0005-0000-0000-0000F04F0000}"/>
    <cellStyle name="Entrada 2 3 2 3 35" xfId="2947" xr:uid="{00000000-0005-0000-0000-0000F14F0000}"/>
    <cellStyle name="Entrada 2 3 2 3 35 2" xfId="12173" xr:uid="{00000000-0005-0000-0000-0000F24F0000}"/>
    <cellStyle name="Entrada 2 3 2 3 35 2 2" xfId="34475" xr:uid="{00000000-0005-0000-0000-0000F34F0000}"/>
    <cellStyle name="Entrada 2 3 2 3 35 2 3" xfId="39022" xr:uid="{00000000-0005-0000-0000-0000F44F0000}"/>
    <cellStyle name="Entrada 2 3 2 3 35 2 4" xfId="21245" xr:uid="{00000000-0005-0000-0000-0000F54F0000}"/>
    <cellStyle name="Entrada 2 3 2 3 35 3" xfId="25818" xr:uid="{00000000-0005-0000-0000-0000F64F0000}"/>
    <cellStyle name="Entrada 2 3 2 3 35 4" xfId="28881" xr:uid="{00000000-0005-0000-0000-0000F74F0000}"/>
    <cellStyle name="Entrada 2 3 2 3 35 5" xfId="16917" xr:uid="{00000000-0005-0000-0000-0000F84F0000}"/>
    <cellStyle name="Entrada 2 3 2 3 36" xfId="2948" xr:uid="{00000000-0005-0000-0000-0000F94F0000}"/>
    <cellStyle name="Entrada 2 3 2 3 36 2" xfId="12174" xr:uid="{00000000-0005-0000-0000-0000FA4F0000}"/>
    <cellStyle name="Entrada 2 3 2 3 36 2 2" xfId="34476" xr:uid="{00000000-0005-0000-0000-0000FB4F0000}"/>
    <cellStyle name="Entrada 2 3 2 3 36 2 3" xfId="39023" xr:uid="{00000000-0005-0000-0000-0000FC4F0000}"/>
    <cellStyle name="Entrada 2 3 2 3 36 2 4" xfId="21246" xr:uid="{00000000-0005-0000-0000-0000FD4F0000}"/>
    <cellStyle name="Entrada 2 3 2 3 36 3" xfId="25819" xr:uid="{00000000-0005-0000-0000-0000FE4F0000}"/>
    <cellStyle name="Entrada 2 3 2 3 36 4" xfId="28880" xr:uid="{00000000-0005-0000-0000-0000FF4F0000}"/>
    <cellStyle name="Entrada 2 3 2 3 36 5" xfId="16918" xr:uid="{00000000-0005-0000-0000-000000500000}"/>
    <cellStyle name="Entrada 2 3 2 3 37" xfId="2949" xr:uid="{00000000-0005-0000-0000-000001500000}"/>
    <cellStyle name="Entrada 2 3 2 3 37 2" xfId="12175" xr:uid="{00000000-0005-0000-0000-000002500000}"/>
    <cellStyle name="Entrada 2 3 2 3 37 2 2" xfId="34477" xr:uid="{00000000-0005-0000-0000-000003500000}"/>
    <cellStyle name="Entrada 2 3 2 3 37 2 3" xfId="39024" xr:uid="{00000000-0005-0000-0000-000004500000}"/>
    <cellStyle name="Entrada 2 3 2 3 37 2 4" xfId="21247" xr:uid="{00000000-0005-0000-0000-000005500000}"/>
    <cellStyle name="Entrada 2 3 2 3 37 3" xfId="25820" xr:uid="{00000000-0005-0000-0000-000006500000}"/>
    <cellStyle name="Entrada 2 3 2 3 37 4" xfId="28879" xr:uid="{00000000-0005-0000-0000-000007500000}"/>
    <cellStyle name="Entrada 2 3 2 3 37 5" xfId="16919" xr:uid="{00000000-0005-0000-0000-000008500000}"/>
    <cellStyle name="Entrada 2 3 2 3 38" xfId="2950" xr:uid="{00000000-0005-0000-0000-000009500000}"/>
    <cellStyle name="Entrada 2 3 2 3 38 2" xfId="12176" xr:uid="{00000000-0005-0000-0000-00000A500000}"/>
    <cellStyle name="Entrada 2 3 2 3 38 2 2" xfId="34478" xr:uid="{00000000-0005-0000-0000-00000B500000}"/>
    <cellStyle name="Entrada 2 3 2 3 38 2 3" xfId="39025" xr:uid="{00000000-0005-0000-0000-00000C500000}"/>
    <cellStyle name="Entrada 2 3 2 3 38 2 4" xfId="21248" xr:uid="{00000000-0005-0000-0000-00000D500000}"/>
    <cellStyle name="Entrada 2 3 2 3 38 3" xfId="25821" xr:uid="{00000000-0005-0000-0000-00000E500000}"/>
    <cellStyle name="Entrada 2 3 2 3 38 4" xfId="28878" xr:uid="{00000000-0005-0000-0000-00000F500000}"/>
    <cellStyle name="Entrada 2 3 2 3 38 5" xfId="16920" xr:uid="{00000000-0005-0000-0000-000010500000}"/>
    <cellStyle name="Entrada 2 3 2 3 39" xfId="2919" xr:uid="{00000000-0005-0000-0000-000011500000}"/>
    <cellStyle name="Entrada 2 3 2 3 39 2" xfId="12145" xr:uid="{00000000-0005-0000-0000-000012500000}"/>
    <cellStyle name="Entrada 2 3 2 3 39 2 2" xfId="34447" xr:uid="{00000000-0005-0000-0000-000013500000}"/>
    <cellStyle name="Entrada 2 3 2 3 39 2 3" xfId="38994" xr:uid="{00000000-0005-0000-0000-000014500000}"/>
    <cellStyle name="Entrada 2 3 2 3 39 2 4" xfId="21217" xr:uid="{00000000-0005-0000-0000-000015500000}"/>
    <cellStyle name="Entrada 2 3 2 3 39 3" xfId="25790" xr:uid="{00000000-0005-0000-0000-000016500000}"/>
    <cellStyle name="Entrada 2 3 2 3 39 4" xfId="28908" xr:uid="{00000000-0005-0000-0000-000017500000}"/>
    <cellStyle name="Entrada 2 3 2 3 39 5" xfId="16889" xr:uid="{00000000-0005-0000-0000-000018500000}"/>
    <cellStyle name="Entrada 2 3 2 3 4" xfId="2951" xr:uid="{00000000-0005-0000-0000-000019500000}"/>
    <cellStyle name="Entrada 2 3 2 3 4 2" xfId="12177" xr:uid="{00000000-0005-0000-0000-00001A500000}"/>
    <cellStyle name="Entrada 2 3 2 3 4 2 2" xfId="34479" xr:uid="{00000000-0005-0000-0000-00001B500000}"/>
    <cellStyle name="Entrada 2 3 2 3 4 2 3" xfId="39026" xr:uid="{00000000-0005-0000-0000-00001C500000}"/>
    <cellStyle name="Entrada 2 3 2 3 4 2 4" xfId="21249" xr:uid="{00000000-0005-0000-0000-00001D500000}"/>
    <cellStyle name="Entrada 2 3 2 3 4 3" xfId="25822" xr:uid="{00000000-0005-0000-0000-00001E500000}"/>
    <cellStyle name="Entrada 2 3 2 3 4 4" xfId="28877" xr:uid="{00000000-0005-0000-0000-00001F500000}"/>
    <cellStyle name="Entrada 2 3 2 3 4 5" xfId="16921" xr:uid="{00000000-0005-0000-0000-000020500000}"/>
    <cellStyle name="Entrada 2 3 2 3 40" xfId="9603" xr:uid="{00000000-0005-0000-0000-000021500000}"/>
    <cellStyle name="Entrada 2 3 2 3 40 2" xfId="13895" xr:uid="{00000000-0005-0000-0000-000022500000}"/>
    <cellStyle name="Entrada 2 3 2 3 40 2 2" xfId="36197" xr:uid="{00000000-0005-0000-0000-000023500000}"/>
    <cellStyle name="Entrada 2 3 2 3 40 2 3" xfId="40744" xr:uid="{00000000-0005-0000-0000-000024500000}"/>
    <cellStyle name="Entrada 2 3 2 3 40 2 4" xfId="22967" xr:uid="{00000000-0005-0000-0000-000025500000}"/>
    <cellStyle name="Entrada 2 3 2 3 40 3" xfId="31905" xr:uid="{00000000-0005-0000-0000-000026500000}"/>
    <cellStyle name="Entrada 2 3 2 3 40 4" xfId="36452" xr:uid="{00000000-0005-0000-0000-000027500000}"/>
    <cellStyle name="Entrada 2 3 2 3 40 5" xfId="18675" xr:uid="{00000000-0005-0000-0000-000028500000}"/>
    <cellStyle name="Entrada 2 3 2 3 41" xfId="455" xr:uid="{00000000-0005-0000-0000-000029500000}"/>
    <cellStyle name="Entrada 2 3 2 3 41 2" xfId="23326" xr:uid="{00000000-0005-0000-0000-00002A500000}"/>
    <cellStyle name="Entrada 2 3 2 3 41 3" xfId="31361" xr:uid="{00000000-0005-0000-0000-00002B500000}"/>
    <cellStyle name="Entrada 2 3 2 3 41 4" xfId="14425" xr:uid="{00000000-0005-0000-0000-00002C500000}"/>
    <cellStyle name="Entrada 2 3 2 3 42" xfId="23165" xr:uid="{00000000-0005-0000-0000-00002D500000}"/>
    <cellStyle name="Entrada 2 3 2 3 43" xfId="31520" xr:uid="{00000000-0005-0000-0000-00002E500000}"/>
    <cellStyle name="Entrada 2 3 2 3 44" xfId="14264" xr:uid="{00000000-0005-0000-0000-00002F500000}"/>
    <cellStyle name="Entrada 2 3 2 3 5" xfId="2952" xr:uid="{00000000-0005-0000-0000-000030500000}"/>
    <cellStyle name="Entrada 2 3 2 3 5 2" xfId="12178" xr:uid="{00000000-0005-0000-0000-000031500000}"/>
    <cellStyle name="Entrada 2 3 2 3 5 2 2" xfId="34480" xr:uid="{00000000-0005-0000-0000-000032500000}"/>
    <cellStyle name="Entrada 2 3 2 3 5 2 3" xfId="39027" xr:uid="{00000000-0005-0000-0000-000033500000}"/>
    <cellStyle name="Entrada 2 3 2 3 5 2 4" xfId="21250" xr:uid="{00000000-0005-0000-0000-000034500000}"/>
    <cellStyle name="Entrada 2 3 2 3 5 3" xfId="25823" xr:uid="{00000000-0005-0000-0000-000035500000}"/>
    <cellStyle name="Entrada 2 3 2 3 5 4" xfId="28876" xr:uid="{00000000-0005-0000-0000-000036500000}"/>
    <cellStyle name="Entrada 2 3 2 3 5 5" xfId="16922" xr:uid="{00000000-0005-0000-0000-000037500000}"/>
    <cellStyle name="Entrada 2 3 2 3 6" xfId="2953" xr:uid="{00000000-0005-0000-0000-000038500000}"/>
    <cellStyle name="Entrada 2 3 2 3 6 2" xfId="12179" xr:uid="{00000000-0005-0000-0000-000039500000}"/>
    <cellStyle name="Entrada 2 3 2 3 6 2 2" xfId="34481" xr:uid="{00000000-0005-0000-0000-00003A500000}"/>
    <cellStyle name="Entrada 2 3 2 3 6 2 3" xfId="39028" xr:uid="{00000000-0005-0000-0000-00003B500000}"/>
    <cellStyle name="Entrada 2 3 2 3 6 2 4" xfId="21251" xr:uid="{00000000-0005-0000-0000-00003C500000}"/>
    <cellStyle name="Entrada 2 3 2 3 6 3" xfId="25824" xr:uid="{00000000-0005-0000-0000-00003D500000}"/>
    <cellStyle name="Entrada 2 3 2 3 6 4" xfId="28875" xr:uid="{00000000-0005-0000-0000-00003E500000}"/>
    <cellStyle name="Entrada 2 3 2 3 6 5" xfId="16923" xr:uid="{00000000-0005-0000-0000-00003F500000}"/>
    <cellStyle name="Entrada 2 3 2 3 7" xfId="2954" xr:uid="{00000000-0005-0000-0000-000040500000}"/>
    <cellStyle name="Entrada 2 3 2 3 7 2" xfId="12180" xr:uid="{00000000-0005-0000-0000-000041500000}"/>
    <cellStyle name="Entrada 2 3 2 3 7 2 2" xfId="34482" xr:uid="{00000000-0005-0000-0000-000042500000}"/>
    <cellStyle name="Entrada 2 3 2 3 7 2 3" xfId="39029" xr:uid="{00000000-0005-0000-0000-000043500000}"/>
    <cellStyle name="Entrada 2 3 2 3 7 2 4" xfId="21252" xr:uid="{00000000-0005-0000-0000-000044500000}"/>
    <cellStyle name="Entrada 2 3 2 3 7 3" xfId="25825" xr:uid="{00000000-0005-0000-0000-000045500000}"/>
    <cellStyle name="Entrada 2 3 2 3 7 4" xfId="28874" xr:uid="{00000000-0005-0000-0000-000046500000}"/>
    <cellStyle name="Entrada 2 3 2 3 7 5" xfId="16924" xr:uid="{00000000-0005-0000-0000-000047500000}"/>
    <cellStyle name="Entrada 2 3 2 3 8" xfId="2955" xr:uid="{00000000-0005-0000-0000-000048500000}"/>
    <cellStyle name="Entrada 2 3 2 3 8 2" xfId="12181" xr:uid="{00000000-0005-0000-0000-000049500000}"/>
    <cellStyle name="Entrada 2 3 2 3 8 2 2" xfId="34483" xr:uid="{00000000-0005-0000-0000-00004A500000}"/>
    <cellStyle name="Entrada 2 3 2 3 8 2 3" xfId="39030" xr:uid="{00000000-0005-0000-0000-00004B500000}"/>
    <cellStyle name="Entrada 2 3 2 3 8 2 4" xfId="21253" xr:uid="{00000000-0005-0000-0000-00004C500000}"/>
    <cellStyle name="Entrada 2 3 2 3 8 3" xfId="25826" xr:uid="{00000000-0005-0000-0000-00004D500000}"/>
    <cellStyle name="Entrada 2 3 2 3 8 4" xfId="28873" xr:uid="{00000000-0005-0000-0000-00004E500000}"/>
    <cellStyle name="Entrada 2 3 2 3 8 5" xfId="16925" xr:uid="{00000000-0005-0000-0000-00004F500000}"/>
    <cellStyle name="Entrada 2 3 2 3 9" xfId="2956" xr:uid="{00000000-0005-0000-0000-000050500000}"/>
    <cellStyle name="Entrada 2 3 2 3 9 2" xfId="12182" xr:uid="{00000000-0005-0000-0000-000051500000}"/>
    <cellStyle name="Entrada 2 3 2 3 9 2 2" xfId="34484" xr:uid="{00000000-0005-0000-0000-000052500000}"/>
    <cellStyle name="Entrada 2 3 2 3 9 2 3" xfId="39031" xr:uid="{00000000-0005-0000-0000-000053500000}"/>
    <cellStyle name="Entrada 2 3 2 3 9 2 4" xfId="21254" xr:uid="{00000000-0005-0000-0000-000054500000}"/>
    <cellStyle name="Entrada 2 3 2 3 9 3" xfId="25827" xr:uid="{00000000-0005-0000-0000-000055500000}"/>
    <cellStyle name="Entrada 2 3 2 3 9 4" xfId="28872" xr:uid="{00000000-0005-0000-0000-000056500000}"/>
    <cellStyle name="Entrada 2 3 2 3 9 5" xfId="16926" xr:uid="{00000000-0005-0000-0000-000057500000}"/>
    <cellStyle name="Entrada 2 3 2 30" xfId="2957" xr:uid="{00000000-0005-0000-0000-000058500000}"/>
    <cellStyle name="Entrada 2 3 2 30 2" xfId="12183" xr:uid="{00000000-0005-0000-0000-000059500000}"/>
    <cellStyle name="Entrada 2 3 2 30 2 2" xfId="34485" xr:uid="{00000000-0005-0000-0000-00005A500000}"/>
    <cellStyle name="Entrada 2 3 2 30 2 3" xfId="39032" xr:uid="{00000000-0005-0000-0000-00005B500000}"/>
    <cellStyle name="Entrada 2 3 2 30 2 4" xfId="21255" xr:uid="{00000000-0005-0000-0000-00005C500000}"/>
    <cellStyle name="Entrada 2 3 2 30 3" xfId="25828" xr:uid="{00000000-0005-0000-0000-00005D500000}"/>
    <cellStyle name="Entrada 2 3 2 30 4" xfId="28871" xr:uid="{00000000-0005-0000-0000-00005E500000}"/>
    <cellStyle name="Entrada 2 3 2 30 5" xfId="16927" xr:uid="{00000000-0005-0000-0000-00005F500000}"/>
    <cellStyle name="Entrada 2 3 2 31" xfId="2958" xr:uid="{00000000-0005-0000-0000-000060500000}"/>
    <cellStyle name="Entrada 2 3 2 31 2" xfId="12184" xr:uid="{00000000-0005-0000-0000-000061500000}"/>
    <cellStyle name="Entrada 2 3 2 31 2 2" xfId="34486" xr:uid="{00000000-0005-0000-0000-000062500000}"/>
    <cellStyle name="Entrada 2 3 2 31 2 3" xfId="39033" xr:uid="{00000000-0005-0000-0000-000063500000}"/>
    <cellStyle name="Entrada 2 3 2 31 2 4" xfId="21256" xr:uid="{00000000-0005-0000-0000-000064500000}"/>
    <cellStyle name="Entrada 2 3 2 31 3" xfId="25829" xr:uid="{00000000-0005-0000-0000-000065500000}"/>
    <cellStyle name="Entrada 2 3 2 31 4" xfId="28870" xr:uid="{00000000-0005-0000-0000-000066500000}"/>
    <cellStyle name="Entrada 2 3 2 31 5" xfId="16928" xr:uid="{00000000-0005-0000-0000-000067500000}"/>
    <cellStyle name="Entrada 2 3 2 32" xfId="2959" xr:uid="{00000000-0005-0000-0000-000068500000}"/>
    <cellStyle name="Entrada 2 3 2 32 2" xfId="12185" xr:uid="{00000000-0005-0000-0000-000069500000}"/>
    <cellStyle name="Entrada 2 3 2 32 2 2" xfId="34487" xr:uid="{00000000-0005-0000-0000-00006A500000}"/>
    <cellStyle name="Entrada 2 3 2 32 2 3" xfId="39034" xr:uid="{00000000-0005-0000-0000-00006B500000}"/>
    <cellStyle name="Entrada 2 3 2 32 2 4" xfId="21257" xr:uid="{00000000-0005-0000-0000-00006C500000}"/>
    <cellStyle name="Entrada 2 3 2 32 3" xfId="25830" xr:uid="{00000000-0005-0000-0000-00006D500000}"/>
    <cellStyle name="Entrada 2 3 2 32 4" xfId="28869" xr:uid="{00000000-0005-0000-0000-00006E500000}"/>
    <cellStyle name="Entrada 2 3 2 32 5" xfId="16929" xr:uid="{00000000-0005-0000-0000-00006F500000}"/>
    <cellStyle name="Entrada 2 3 2 33" xfId="2960" xr:uid="{00000000-0005-0000-0000-000070500000}"/>
    <cellStyle name="Entrada 2 3 2 33 2" xfId="12186" xr:uid="{00000000-0005-0000-0000-000071500000}"/>
    <cellStyle name="Entrada 2 3 2 33 2 2" xfId="34488" xr:uid="{00000000-0005-0000-0000-000072500000}"/>
    <cellStyle name="Entrada 2 3 2 33 2 3" xfId="39035" xr:uid="{00000000-0005-0000-0000-000073500000}"/>
    <cellStyle name="Entrada 2 3 2 33 2 4" xfId="21258" xr:uid="{00000000-0005-0000-0000-000074500000}"/>
    <cellStyle name="Entrada 2 3 2 33 3" xfId="25831" xr:uid="{00000000-0005-0000-0000-000075500000}"/>
    <cellStyle name="Entrada 2 3 2 33 4" xfId="28868" xr:uid="{00000000-0005-0000-0000-000076500000}"/>
    <cellStyle name="Entrada 2 3 2 33 5" xfId="16930" xr:uid="{00000000-0005-0000-0000-000077500000}"/>
    <cellStyle name="Entrada 2 3 2 34" xfId="2961" xr:uid="{00000000-0005-0000-0000-000078500000}"/>
    <cellStyle name="Entrada 2 3 2 34 2" xfId="12187" xr:uid="{00000000-0005-0000-0000-000079500000}"/>
    <cellStyle name="Entrada 2 3 2 34 2 2" xfId="34489" xr:uid="{00000000-0005-0000-0000-00007A500000}"/>
    <cellStyle name="Entrada 2 3 2 34 2 3" xfId="39036" xr:uid="{00000000-0005-0000-0000-00007B500000}"/>
    <cellStyle name="Entrada 2 3 2 34 2 4" xfId="21259" xr:uid="{00000000-0005-0000-0000-00007C500000}"/>
    <cellStyle name="Entrada 2 3 2 34 3" xfId="25832" xr:uid="{00000000-0005-0000-0000-00007D500000}"/>
    <cellStyle name="Entrada 2 3 2 34 4" xfId="28867" xr:uid="{00000000-0005-0000-0000-00007E500000}"/>
    <cellStyle name="Entrada 2 3 2 34 5" xfId="16931" xr:uid="{00000000-0005-0000-0000-00007F500000}"/>
    <cellStyle name="Entrada 2 3 2 35" xfId="2962" xr:uid="{00000000-0005-0000-0000-000080500000}"/>
    <cellStyle name="Entrada 2 3 2 35 2" xfId="12188" xr:uid="{00000000-0005-0000-0000-000081500000}"/>
    <cellStyle name="Entrada 2 3 2 35 2 2" xfId="34490" xr:uid="{00000000-0005-0000-0000-000082500000}"/>
    <cellStyle name="Entrada 2 3 2 35 2 3" xfId="39037" xr:uid="{00000000-0005-0000-0000-000083500000}"/>
    <cellStyle name="Entrada 2 3 2 35 2 4" xfId="21260" xr:uid="{00000000-0005-0000-0000-000084500000}"/>
    <cellStyle name="Entrada 2 3 2 35 3" xfId="25833" xr:uid="{00000000-0005-0000-0000-000085500000}"/>
    <cellStyle name="Entrada 2 3 2 35 4" xfId="28857" xr:uid="{00000000-0005-0000-0000-000086500000}"/>
    <cellStyle name="Entrada 2 3 2 35 5" xfId="16932" xr:uid="{00000000-0005-0000-0000-000087500000}"/>
    <cellStyle name="Entrada 2 3 2 36" xfId="2963" xr:uid="{00000000-0005-0000-0000-000088500000}"/>
    <cellStyle name="Entrada 2 3 2 36 2" xfId="12189" xr:uid="{00000000-0005-0000-0000-000089500000}"/>
    <cellStyle name="Entrada 2 3 2 36 2 2" xfId="34491" xr:uid="{00000000-0005-0000-0000-00008A500000}"/>
    <cellStyle name="Entrada 2 3 2 36 2 3" xfId="39038" xr:uid="{00000000-0005-0000-0000-00008B500000}"/>
    <cellStyle name="Entrada 2 3 2 36 2 4" xfId="21261" xr:uid="{00000000-0005-0000-0000-00008C500000}"/>
    <cellStyle name="Entrada 2 3 2 36 3" xfId="25834" xr:uid="{00000000-0005-0000-0000-00008D500000}"/>
    <cellStyle name="Entrada 2 3 2 36 4" xfId="28865" xr:uid="{00000000-0005-0000-0000-00008E500000}"/>
    <cellStyle name="Entrada 2 3 2 36 5" xfId="16933" xr:uid="{00000000-0005-0000-0000-00008F500000}"/>
    <cellStyle name="Entrada 2 3 2 37" xfId="2964" xr:uid="{00000000-0005-0000-0000-000090500000}"/>
    <cellStyle name="Entrada 2 3 2 37 2" xfId="12190" xr:uid="{00000000-0005-0000-0000-000091500000}"/>
    <cellStyle name="Entrada 2 3 2 37 2 2" xfId="34492" xr:uid="{00000000-0005-0000-0000-000092500000}"/>
    <cellStyle name="Entrada 2 3 2 37 2 3" xfId="39039" xr:uid="{00000000-0005-0000-0000-000093500000}"/>
    <cellStyle name="Entrada 2 3 2 37 2 4" xfId="21262" xr:uid="{00000000-0005-0000-0000-000094500000}"/>
    <cellStyle name="Entrada 2 3 2 37 3" xfId="25835" xr:uid="{00000000-0005-0000-0000-000095500000}"/>
    <cellStyle name="Entrada 2 3 2 37 4" xfId="28864" xr:uid="{00000000-0005-0000-0000-000096500000}"/>
    <cellStyle name="Entrada 2 3 2 37 5" xfId="16934" xr:uid="{00000000-0005-0000-0000-000097500000}"/>
    <cellStyle name="Entrada 2 3 2 38" xfId="2965" xr:uid="{00000000-0005-0000-0000-000098500000}"/>
    <cellStyle name="Entrada 2 3 2 38 2" xfId="12191" xr:uid="{00000000-0005-0000-0000-000099500000}"/>
    <cellStyle name="Entrada 2 3 2 38 2 2" xfId="34493" xr:uid="{00000000-0005-0000-0000-00009A500000}"/>
    <cellStyle name="Entrada 2 3 2 38 2 3" xfId="39040" xr:uid="{00000000-0005-0000-0000-00009B500000}"/>
    <cellStyle name="Entrada 2 3 2 38 2 4" xfId="21263" xr:uid="{00000000-0005-0000-0000-00009C500000}"/>
    <cellStyle name="Entrada 2 3 2 38 3" xfId="25836" xr:uid="{00000000-0005-0000-0000-00009D500000}"/>
    <cellStyle name="Entrada 2 3 2 38 4" xfId="28863" xr:uid="{00000000-0005-0000-0000-00009E500000}"/>
    <cellStyle name="Entrada 2 3 2 38 5" xfId="16935" xr:uid="{00000000-0005-0000-0000-00009F500000}"/>
    <cellStyle name="Entrada 2 3 2 39" xfId="2966" xr:uid="{00000000-0005-0000-0000-0000A0500000}"/>
    <cellStyle name="Entrada 2 3 2 39 2" xfId="12192" xr:uid="{00000000-0005-0000-0000-0000A1500000}"/>
    <cellStyle name="Entrada 2 3 2 39 2 2" xfId="34494" xr:uid="{00000000-0005-0000-0000-0000A2500000}"/>
    <cellStyle name="Entrada 2 3 2 39 2 3" xfId="39041" xr:uid="{00000000-0005-0000-0000-0000A3500000}"/>
    <cellStyle name="Entrada 2 3 2 39 2 4" xfId="21264" xr:uid="{00000000-0005-0000-0000-0000A4500000}"/>
    <cellStyle name="Entrada 2 3 2 39 3" xfId="25837" xr:uid="{00000000-0005-0000-0000-0000A5500000}"/>
    <cellStyle name="Entrada 2 3 2 39 4" xfId="28862" xr:uid="{00000000-0005-0000-0000-0000A6500000}"/>
    <cellStyle name="Entrada 2 3 2 39 5" xfId="16936" xr:uid="{00000000-0005-0000-0000-0000A7500000}"/>
    <cellStyle name="Entrada 2 3 2 4" xfId="2967" xr:uid="{00000000-0005-0000-0000-0000A8500000}"/>
    <cellStyle name="Entrada 2 3 2 4 2" xfId="12193" xr:uid="{00000000-0005-0000-0000-0000A9500000}"/>
    <cellStyle name="Entrada 2 3 2 4 2 2" xfId="34495" xr:uid="{00000000-0005-0000-0000-0000AA500000}"/>
    <cellStyle name="Entrada 2 3 2 4 2 3" xfId="39042" xr:uid="{00000000-0005-0000-0000-0000AB500000}"/>
    <cellStyle name="Entrada 2 3 2 4 2 4" xfId="21265" xr:uid="{00000000-0005-0000-0000-0000AC500000}"/>
    <cellStyle name="Entrada 2 3 2 4 3" xfId="25838" xr:uid="{00000000-0005-0000-0000-0000AD500000}"/>
    <cellStyle name="Entrada 2 3 2 4 4" xfId="28861" xr:uid="{00000000-0005-0000-0000-0000AE500000}"/>
    <cellStyle name="Entrada 2 3 2 4 5" xfId="16937" xr:uid="{00000000-0005-0000-0000-0000AF500000}"/>
    <cellStyle name="Entrada 2 3 2 40" xfId="2968" xr:uid="{00000000-0005-0000-0000-0000B0500000}"/>
    <cellStyle name="Entrada 2 3 2 40 2" xfId="12194" xr:uid="{00000000-0005-0000-0000-0000B1500000}"/>
    <cellStyle name="Entrada 2 3 2 40 2 2" xfId="34496" xr:uid="{00000000-0005-0000-0000-0000B2500000}"/>
    <cellStyle name="Entrada 2 3 2 40 2 3" xfId="39043" xr:uid="{00000000-0005-0000-0000-0000B3500000}"/>
    <cellStyle name="Entrada 2 3 2 40 2 4" xfId="21266" xr:uid="{00000000-0005-0000-0000-0000B4500000}"/>
    <cellStyle name="Entrada 2 3 2 40 3" xfId="25839" xr:uid="{00000000-0005-0000-0000-0000B5500000}"/>
    <cellStyle name="Entrada 2 3 2 40 4" xfId="28860" xr:uid="{00000000-0005-0000-0000-0000B6500000}"/>
    <cellStyle name="Entrada 2 3 2 40 5" xfId="16938" xr:uid="{00000000-0005-0000-0000-0000B7500000}"/>
    <cellStyle name="Entrada 2 3 2 41" xfId="2969" xr:uid="{00000000-0005-0000-0000-0000B8500000}"/>
    <cellStyle name="Entrada 2 3 2 41 2" xfId="12195" xr:uid="{00000000-0005-0000-0000-0000B9500000}"/>
    <cellStyle name="Entrada 2 3 2 41 2 2" xfId="34497" xr:uid="{00000000-0005-0000-0000-0000BA500000}"/>
    <cellStyle name="Entrada 2 3 2 41 2 3" xfId="39044" xr:uid="{00000000-0005-0000-0000-0000BB500000}"/>
    <cellStyle name="Entrada 2 3 2 41 2 4" xfId="21267" xr:uid="{00000000-0005-0000-0000-0000BC500000}"/>
    <cellStyle name="Entrada 2 3 2 41 3" xfId="25840" xr:uid="{00000000-0005-0000-0000-0000BD500000}"/>
    <cellStyle name="Entrada 2 3 2 41 4" xfId="28859" xr:uid="{00000000-0005-0000-0000-0000BE500000}"/>
    <cellStyle name="Entrada 2 3 2 41 5" xfId="16939" xr:uid="{00000000-0005-0000-0000-0000BF500000}"/>
    <cellStyle name="Entrada 2 3 2 42" xfId="2860" xr:uid="{00000000-0005-0000-0000-0000C0500000}"/>
    <cellStyle name="Entrada 2 3 2 42 2" xfId="12086" xr:uid="{00000000-0005-0000-0000-0000C1500000}"/>
    <cellStyle name="Entrada 2 3 2 42 2 2" xfId="34388" xr:uid="{00000000-0005-0000-0000-0000C2500000}"/>
    <cellStyle name="Entrada 2 3 2 42 2 3" xfId="38935" xr:uid="{00000000-0005-0000-0000-0000C3500000}"/>
    <cellStyle name="Entrada 2 3 2 42 2 4" xfId="21158" xr:uid="{00000000-0005-0000-0000-0000C4500000}"/>
    <cellStyle name="Entrada 2 3 2 42 3" xfId="25731" xr:uid="{00000000-0005-0000-0000-0000C5500000}"/>
    <cellStyle name="Entrada 2 3 2 42 4" xfId="28966" xr:uid="{00000000-0005-0000-0000-0000C6500000}"/>
    <cellStyle name="Entrada 2 3 2 42 5" xfId="16830" xr:uid="{00000000-0005-0000-0000-0000C7500000}"/>
    <cellStyle name="Entrada 2 3 2 43" xfId="9457" xr:uid="{00000000-0005-0000-0000-0000C8500000}"/>
    <cellStyle name="Entrada 2 3 2 43 2" xfId="13782" xr:uid="{00000000-0005-0000-0000-0000C9500000}"/>
    <cellStyle name="Entrada 2 3 2 43 2 2" xfId="36084" xr:uid="{00000000-0005-0000-0000-0000CA500000}"/>
    <cellStyle name="Entrada 2 3 2 43 2 3" xfId="40631" xr:uid="{00000000-0005-0000-0000-0000CB500000}"/>
    <cellStyle name="Entrada 2 3 2 43 2 4" xfId="22854" xr:uid="{00000000-0005-0000-0000-0000CC500000}"/>
    <cellStyle name="Entrada 2 3 2 43 3" xfId="31759" xr:uid="{00000000-0005-0000-0000-0000CD500000}"/>
    <cellStyle name="Entrada 2 3 2 43 4" xfId="36306" xr:uid="{00000000-0005-0000-0000-0000CE500000}"/>
    <cellStyle name="Entrada 2 3 2 43 5" xfId="18529" xr:uid="{00000000-0005-0000-0000-0000CF500000}"/>
    <cellStyle name="Entrada 2 3 2 44" xfId="389" xr:uid="{00000000-0005-0000-0000-0000D0500000}"/>
    <cellStyle name="Entrada 2 3 2 44 2" xfId="23260" xr:uid="{00000000-0005-0000-0000-0000D1500000}"/>
    <cellStyle name="Entrada 2 3 2 44 3" xfId="31427" xr:uid="{00000000-0005-0000-0000-0000D2500000}"/>
    <cellStyle name="Entrada 2 3 2 44 4" xfId="14359" xr:uid="{00000000-0005-0000-0000-0000D3500000}"/>
    <cellStyle name="Entrada 2 3 2 45" xfId="9698" xr:uid="{00000000-0005-0000-0000-0000D4500000}"/>
    <cellStyle name="Entrada 2 3 2 45 2" xfId="32000" xr:uid="{00000000-0005-0000-0000-0000D5500000}"/>
    <cellStyle name="Entrada 2 3 2 45 3" xfId="36547" xr:uid="{00000000-0005-0000-0000-0000D6500000}"/>
    <cellStyle name="Entrada 2 3 2 45 4" xfId="18770" xr:uid="{00000000-0005-0000-0000-0000D7500000}"/>
    <cellStyle name="Entrada 2 3 2 46" xfId="14016" xr:uid="{00000000-0005-0000-0000-0000D8500000}"/>
    <cellStyle name="Entrada 2 3 2 47" xfId="31663" xr:uid="{00000000-0005-0000-0000-0000D9500000}"/>
    <cellStyle name="Entrada 2 3 2 48" xfId="13962" xr:uid="{00000000-0005-0000-0000-0000DA500000}"/>
    <cellStyle name="Entrada 2 3 2 5" xfId="2970" xr:uid="{00000000-0005-0000-0000-0000DB500000}"/>
    <cellStyle name="Entrada 2 3 2 5 2" xfId="12196" xr:uid="{00000000-0005-0000-0000-0000DC500000}"/>
    <cellStyle name="Entrada 2 3 2 5 2 2" xfId="34498" xr:uid="{00000000-0005-0000-0000-0000DD500000}"/>
    <cellStyle name="Entrada 2 3 2 5 2 3" xfId="39045" xr:uid="{00000000-0005-0000-0000-0000DE500000}"/>
    <cellStyle name="Entrada 2 3 2 5 2 4" xfId="21268" xr:uid="{00000000-0005-0000-0000-0000DF500000}"/>
    <cellStyle name="Entrada 2 3 2 5 3" xfId="25841" xr:uid="{00000000-0005-0000-0000-0000E0500000}"/>
    <cellStyle name="Entrada 2 3 2 5 4" xfId="28858" xr:uid="{00000000-0005-0000-0000-0000E1500000}"/>
    <cellStyle name="Entrada 2 3 2 5 5" xfId="16940" xr:uid="{00000000-0005-0000-0000-0000E2500000}"/>
    <cellStyle name="Entrada 2 3 2 6" xfId="2971" xr:uid="{00000000-0005-0000-0000-0000E3500000}"/>
    <cellStyle name="Entrada 2 3 2 6 2" xfId="12197" xr:uid="{00000000-0005-0000-0000-0000E4500000}"/>
    <cellStyle name="Entrada 2 3 2 6 2 2" xfId="34499" xr:uid="{00000000-0005-0000-0000-0000E5500000}"/>
    <cellStyle name="Entrada 2 3 2 6 2 3" xfId="39046" xr:uid="{00000000-0005-0000-0000-0000E6500000}"/>
    <cellStyle name="Entrada 2 3 2 6 2 4" xfId="21269" xr:uid="{00000000-0005-0000-0000-0000E7500000}"/>
    <cellStyle name="Entrada 2 3 2 6 3" xfId="25842" xr:uid="{00000000-0005-0000-0000-0000E8500000}"/>
    <cellStyle name="Entrada 2 3 2 6 4" xfId="28856" xr:uid="{00000000-0005-0000-0000-0000E9500000}"/>
    <cellStyle name="Entrada 2 3 2 6 5" xfId="16941" xr:uid="{00000000-0005-0000-0000-0000EA500000}"/>
    <cellStyle name="Entrada 2 3 2 7" xfId="2972" xr:uid="{00000000-0005-0000-0000-0000EB500000}"/>
    <cellStyle name="Entrada 2 3 2 7 2" xfId="12198" xr:uid="{00000000-0005-0000-0000-0000EC500000}"/>
    <cellStyle name="Entrada 2 3 2 7 2 2" xfId="34500" xr:uid="{00000000-0005-0000-0000-0000ED500000}"/>
    <cellStyle name="Entrada 2 3 2 7 2 3" xfId="39047" xr:uid="{00000000-0005-0000-0000-0000EE500000}"/>
    <cellStyle name="Entrada 2 3 2 7 2 4" xfId="21270" xr:uid="{00000000-0005-0000-0000-0000EF500000}"/>
    <cellStyle name="Entrada 2 3 2 7 3" xfId="25843" xr:uid="{00000000-0005-0000-0000-0000F0500000}"/>
    <cellStyle name="Entrada 2 3 2 7 4" xfId="28855" xr:uid="{00000000-0005-0000-0000-0000F1500000}"/>
    <cellStyle name="Entrada 2 3 2 7 5" xfId="16942" xr:uid="{00000000-0005-0000-0000-0000F2500000}"/>
    <cellStyle name="Entrada 2 3 2 8" xfId="2973" xr:uid="{00000000-0005-0000-0000-0000F3500000}"/>
    <cellStyle name="Entrada 2 3 2 8 2" xfId="12199" xr:uid="{00000000-0005-0000-0000-0000F4500000}"/>
    <cellStyle name="Entrada 2 3 2 8 2 2" xfId="34501" xr:uid="{00000000-0005-0000-0000-0000F5500000}"/>
    <cellStyle name="Entrada 2 3 2 8 2 3" xfId="39048" xr:uid="{00000000-0005-0000-0000-0000F6500000}"/>
    <cellStyle name="Entrada 2 3 2 8 2 4" xfId="21271" xr:uid="{00000000-0005-0000-0000-0000F7500000}"/>
    <cellStyle name="Entrada 2 3 2 8 3" xfId="25844" xr:uid="{00000000-0005-0000-0000-0000F8500000}"/>
    <cellStyle name="Entrada 2 3 2 8 4" xfId="28854" xr:uid="{00000000-0005-0000-0000-0000F9500000}"/>
    <cellStyle name="Entrada 2 3 2 8 5" xfId="16943" xr:uid="{00000000-0005-0000-0000-0000FA500000}"/>
    <cellStyle name="Entrada 2 3 2 9" xfId="2974" xr:uid="{00000000-0005-0000-0000-0000FB500000}"/>
    <cellStyle name="Entrada 2 3 2 9 2" xfId="12200" xr:uid="{00000000-0005-0000-0000-0000FC500000}"/>
    <cellStyle name="Entrada 2 3 2 9 2 2" xfId="34502" xr:uid="{00000000-0005-0000-0000-0000FD500000}"/>
    <cellStyle name="Entrada 2 3 2 9 2 3" xfId="39049" xr:uid="{00000000-0005-0000-0000-0000FE500000}"/>
    <cellStyle name="Entrada 2 3 2 9 2 4" xfId="21272" xr:uid="{00000000-0005-0000-0000-0000FF500000}"/>
    <cellStyle name="Entrada 2 3 2 9 3" xfId="25845" xr:uid="{00000000-0005-0000-0000-000000510000}"/>
    <cellStyle name="Entrada 2 3 2 9 4" xfId="28853" xr:uid="{00000000-0005-0000-0000-000001510000}"/>
    <cellStyle name="Entrada 2 3 2 9 5" xfId="16944" xr:uid="{00000000-0005-0000-0000-000002510000}"/>
    <cellStyle name="Entrada 2 3 20" xfId="2975" xr:uid="{00000000-0005-0000-0000-000003510000}"/>
    <cellStyle name="Entrada 2 3 20 2" xfId="12201" xr:uid="{00000000-0005-0000-0000-000004510000}"/>
    <cellStyle name="Entrada 2 3 20 2 2" xfId="34503" xr:uid="{00000000-0005-0000-0000-000005510000}"/>
    <cellStyle name="Entrada 2 3 20 2 3" xfId="39050" xr:uid="{00000000-0005-0000-0000-000006510000}"/>
    <cellStyle name="Entrada 2 3 20 2 4" xfId="21273" xr:uid="{00000000-0005-0000-0000-000007510000}"/>
    <cellStyle name="Entrada 2 3 20 3" xfId="25846" xr:uid="{00000000-0005-0000-0000-000008510000}"/>
    <cellStyle name="Entrada 2 3 20 4" xfId="28852" xr:uid="{00000000-0005-0000-0000-000009510000}"/>
    <cellStyle name="Entrada 2 3 20 5" xfId="16945" xr:uid="{00000000-0005-0000-0000-00000A510000}"/>
    <cellStyle name="Entrada 2 3 21" xfId="2976" xr:uid="{00000000-0005-0000-0000-00000B510000}"/>
    <cellStyle name="Entrada 2 3 21 2" xfId="12202" xr:uid="{00000000-0005-0000-0000-00000C510000}"/>
    <cellStyle name="Entrada 2 3 21 2 2" xfId="34504" xr:uid="{00000000-0005-0000-0000-00000D510000}"/>
    <cellStyle name="Entrada 2 3 21 2 3" xfId="39051" xr:uid="{00000000-0005-0000-0000-00000E510000}"/>
    <cellStyle name="Entrada 2 3 21 2 4" xfId="21274" xr:uid="{00000000-0005-0000-0000-00000F510000}"/>
    <cellStyle name="Entrada 2 3 21 3" xfId="25847" xr:uid="{00000000-0005-0000-0000-000010510000}"/>
    <cellStyle name="Entrada 2 3 21 4" xfId="28851" xr:uid="{00000000-0005-0000-0000-000011510000}"/>
    <cellStyle name="Entrada 2 3 21 5" xfId="16946" xr:uid="{00000000-0005-0000-0000-000012510000}"/>
    <cellStyle name="Entrada 2 3 22" xfId="2977" xr:uid="{00000000-0005-0000-0000-000013510000}"/>
    <cellStyle name="Entrada 2 3 22 2" xfId="12203" xr:uid="{00000000-0005-0000-0000-000014510000}"/>
    <cellStyle name="Entrada 2 3 22 2 2" xfId="34505" xr:uid="{00000000-0005-0000-0000-000015510000}"/>
    <cellStyle name="Entrada 2 3 22 2 3" xfId="39052" xr:uid="{00000000-0005-0000-0000-000016510000}"/>
    <cellStyle name="Entrada 2 3 22 2 4" xfId="21275" xr:uid="{00000000-0005-0000-0000-000017510000}"/>
    <cellStyle name="Entrada 2 3 22 3" xfId="25848" xr:uid="{00000000-0005-0000-0000-000018510000}"/>
    <cellStyle name="Entrada 2 3 22 4" xfId="28850" xr:uid="{00000000-0005-0000-0000-000019510000}"/>
    <cellStyle name="Entrada 2 3 22 5" xfId="16947" xr:uid="{00000000-0005-0000-0000-00001A510000}"/>
    <cellStyle name="Entrada 2 3 23" xfId="2978" xr:uid="{00000000-0005-0000-0000-00001B510000}"/>
    <cellStyle name="Entrada 2 3 23 2" xfId="12204" xr:uid="{00000000-0005-0000-0000-00001C510000}"/>
    <cellStyle name="Entrada 2 3 23 2 2" xfId="34506" xr:uid="{00000000-0005-0000-0000-00001D510000}"/>
    <cellStyle name="Entrada 2 3 23 2 3" xfId="39053" xr:uid="{00000000-0005-0000-0000-00001E510000}"/>
    <cellStyle name="Entrada 2 3 23 2 4" xfId="21276" xr:uid="{00000000-0005-0000-0000-00001F510000}"/>
    <cellStyle name="Entrada 2 3 23 3" xfId="25849" xr:uid="{00000000-0005-0000-0000-000020510000}"/>
    <cellStyle name="Entrada 2 3 23 4" xfId="28849" xr:uid="{00000000-0005-0000-0000-000021510000}"/>
    <cellStyle name="Entrada 2 3 23 5" xfId="16948" xr:uid="{00000000-0005-0000-0000-000022510000}"/>
    <cellStyle name="Entrada 2 3 24" xfId="2979" xr:uid="{00000000-0005-0000-0000-000023510000}"/>
    <cellStyle name="Entrada 2 3 24 2" xfId="12205" xr:uid="{00000000-0005-0000-0000-000024510000}"/>
    <cellStyle name="Entrada 2 3 24 2 2" xfId="34507" xr:uid="{00000000-0005-0000-0000-000025510000}"/>
    <cellStyle name="Entrada 2 3 24 2 3" xfId="39054" xr:uid="{00000000-0005-0000-0000-000026510000}"/>
    <cellStyle name="Entrada 2 3 24 2 4" xfId="21277" xr:uid="{00000000-0005-0000-0000-000027510000}"/>
    <cellStyle name="Entrada 2 3 24 3" xfId="25850" xr:uid="{00000000-0005-0000-0000-000028510000}"/>
    <cellStyle name="Entrada 2 3 24 4" xfId="28848" xr:uid="{00000000-0005-0000-0000-000029510000}"/>
    <cellStyle name="Entrada 2 3 24 5" xfId="16949" xr:uid="{00000000-0005-0000-0000-00002A510000}"/>
    <cellStyle name="Entrada 2 3 25" xfId="2980" xr:uid="{00000000-0005-0000-0000-00002B510000}"/>
    <cellStyle name="Entrada 2 3 25 2" xfId="12206" xr:uid="{00000000-0005-0000-0000-00002C510000}"/>
    <cellStyle name="Entrada 2 3 25 2 2" xfId="34508" xr:uid="{00000000-0005-0000-0000-00002D510000}"/>
    <cellStyle name="Entrada 2 3 25 2 3" xfId="39055" xr:uid="{00000000-0005-0000-0000-00002E510000}"/>
    <cellStyle name="Entrada 2 3 25 2 4" xfId="21278" xr:uid="{00000000-0005-0000-0000-00002F510000}"/>
    <cellStyle name="Entrada 2 3 25 3" xfId="25851" xr:uid="{00000000-0005-0000-0000-000030510000}"/>
    <cellStyle name="Entrada 2 3 25 4" xfId="28847" xr:uid="{00000000-0005-0000-0000-000031510000}"/>
    <cellStyle name="Entrada 2 3 25 5" xfId="16950" xr:uid="{00000000-0005-0000-0000-000032510000}"/>
    <cellStyle name="Entrada 2 3 26" xfId="2981" xr:uid="{00000000-0005-0000-0000-000033510000}"/>
    <cellStyle name="Entrada 2 3 26 2" xfId="12207" xr:uid="{00000000-0005-0000-0000-000034510000}"/>
    <cellStyle name="Entrada 2 3 26 2 2" xfId="34509" xr:uid="{00000000-0005-0000-0000-000035510000}"/>
    <cellStyle name="Entrada 2 3 26 2 3" xfId="39056" xr:uid="{00000000-0005-0000-0000-000036510000}"/>
    <cellStyle name="Entrada 2 3 26 2 4" xfId="21279" xr:uid="{00000000-0005-0000-0000-000037510000}"/>
    <cellStyle name="Entrada 2 3 26 3" xfId="25852" xr:uid="{00000000-0005-0000-0000-000038510000}"/>
    <cellStyle name="Entrada 2 3 26 4" xfId="28846" xr:uid="{00000000-0005-0000-0000-000039510000}"/>
    <cellStyle name="Entrada 2 3 26 5" xfId="16951" xr:uid="{00000000-0005-0000-0000-00003A510000}"/>
    <cellStyle name="Entrada 2 3 27" xfId="2982" xr:uid="{00000000-0005-0000-0000-00003B510000}"/>
    <cellStyle name="Entrada 2 3 27 2" xfId="12208" xr:uid="{00000000-0005-0000-0000-00003C510000}"/>
    <cellStyle name="Entrada 2 3 27 2 2" xfId="34510" xr:uid="{00000000-0005-0000-0000-00003D510000}"/>
    <cellStyle name="Entrada 2 3 27 2 3" xfId="39057" xr:uid="{00000000-0005-0000-0000-00003E510000}"/>
    <cellStyle name="Entrada 2 3 27 2 4" xfId="21280" xr:uid="{00000000-0005-0000-0000-00003F510000}"/>
    <cellStyle name="Entrada 2 3 27 3" xfId="25853" xr:uid="{00000000-0005-0000-0000-000040510000}"/>
    <cellStyle name="Entrada 2 3 27 4" xfId="28845" xr:uid="{00000000-0005-0000-0000-000041510000}"/>
    <cellStyle name="Entrada 2 3 27 5" xfId="16952" xr:uid="{00000000-0005-0000-0000-000042510000}"/>
    <cellStyle name="Entrada 2 3 28" xfId="2983" xr:uid="{00000000-0005-0000-0000-000043510000}"/>
    <cellStyle name="Entrada 2 3 28 2" xfId="12209" xr:uid="{00000000-0005-0000-0000-000044510000}"/>
    <cellStyle name="Entrada 2 3 28 2 2" xfId="34511" xr:uid="{00000000-0005-0000-0000-000045510000}"/>
    <cellStyle name="Entrada 2 3 28 2 3" xfId="39058" xr:uid="{00000000-0005-0000-0000-000046510000}"/>
    <cellStyle name="Entrada 2 3 28 2 4" xfId="21281" xr:uid="{00000000-0005-0000-0000-000047510000}"/>
    <cellStyle name="Entrada 2 3 28 3" xfId="25854" xr:uid="{00000000-0005-0000-0000-000048510000}"/>
    <cellStyle name="Entrada 2 3 28 4" xfId="28844" xr:uid="{00000000-0005-0000-0000-000049510000}"/>
    <cellStyle name="Entrada 2 3 28 5" xfId="16953" xr:uid="{00000000-0005-0000-0000-00004A510000}"/>
    <cellStyle name="Entrada 2 3 29" xfId="2984" xr:uid="{00000000-0005-0000-0000-00004B510000}"/>
    <cellStyle name="Entrada 2 3 29 2" xfId="12210" xr:uid="{00000000-0005-0000-0000-00004C510000}"/>
    <cellStyle name="Entrada 2 3 29 2 2" xfId="34512" xr:uid="{00000000-0005-0000-0000-00004D510000}"/>
    <cellStyle name="Entrada 2 3 29 2 3" xfId="39059" xr:uid="{00000000-0005-0000-0000-00004E510000}"/>
    <cellStyle name="Entrada 2 3 29 2 4" xfId="21282" xr:uid="{00000000-0005-0000-0000-00004F510000}"/>
    <cellStyle name="Entrada 2 3 29 3" xfId="25855" xr:uid="{00000000-0005-0000-0000-000050510000}"/>
    <cellStyle name="Entrada 2 3 29 4" xfId="28843" xr:uid="{00000000-0005-0000-0000-000051510000}"/>
    <cellStyle name="Entrada 2 3 29 5" xfId="16954" xr:uid="{00000000-0005-0000-0000-000052510000}"/>
    <cellStyle name="Entrada 2 3 3" xfId="136" xr:uid="{00000000-0005-0000-0000-000053510000}"/>
    <cellStyle name="Entrada 2 3 3 10" xfId="2986" xr:uid="{00000000-0005-0000-0000-000054510000}"/>
    <cellStyle name="Entrada 2 3 3 10 2" xfId="12212" xr:uid="{00000000-0005-0000-0000-000055510000}"/>
    <cellStyle name="Entrada 2 3 3 10 2 2" xfId="34514" xr:uid="{00000000-0005-0000-0000-000056510000}"/>
    <cellStyle name="Entrada 2 3 3 10 2 3" xfId="39061" xr:uid="{00000000-0005-0000-0000-000057510000}"/>
    <cellStyle name="Entrada 2 3 3 10 2 4" xfId="21284" xr:uid="{00000000-0005-0000-0000-000058510000}"/>
    <cellStyle name="Entrada 2 3 3 10 3" xfId="25857" xr:uid="{00000000-0005-0000-0000-000059510000}"/>
    <cellStyle name="Entrada 2 3 3 10 4" xfId="28841" xr:uid="{00000000-0005-0000-0000-00005A510000}"/>
    <cellStyle name="Entrada 2 3 3 10 5" xfId="16956" xr:uid="{00000000-0005-0000-0000-00005B510000}"/>
    <cellStyle name="Entrada 2 3 3 11" xfId="2987" xr:uid="{00000000-0005-0000-0000-00005C510000}"/>
    <cellStyle name="Entrada 2 3 3 11 2" xfId="12213" xr:uid="{00000000-0005-0000-0000-00005D510000}"/>
    <cellStyle name="Entrada 2 3 3 11 2 2" xfId="34515" xr:uid="{00000000-0005-0000-0000-00005E510000}"/>
    <cellStyle name="Entrada 2 3 3 11 2 3" xfId="39062" xr:uid="{00000000-0005-0000-0000-00005F510000}"/>
    <cellStyle name="Entrada 2 3 3 11 2 4" xfId="21285" xr:uid="{00000000-0005-0000-0000-000060510000}"/>
    <cellStyle name="Entrada 2 3 3 11 3" xfId="25858" xr:uid="{00000000-0005-0000-0000-000061510000}"/>
    <cellStyle name="Entrada 2 3 3 11 4" xfId="28840" xr:uid="{00000000-0005-0000-0000-000062510000}"/>
    <cellStyle name="Entrada 2 3 3 11 5" xfId="16957" xr:uid="{00000000-0005-0000-0000-000063510000}"/>
    <cellStyle name="Entrada 2 3 3 12" xfId="2988" xr:uid="{00000000-0005-0000-0000-000064510000}"/>
    <cellStyle name="Entrada 2 3 3 12 2" xfId="12214" xr:uid="{00000000-0005-0000-0000-000065510000}"/>
    <cellStyle name="Entrada 2 3 3 12 2 2" xfId="34516" xr:uid="{00000000-0005-0000-0000-000066510000}"/>
    <cellStyle name="Entrada 2 3 3 12 2 3" xfId="39063" xr:uid="{00000000-0005-0000-0000-000067510000}"/>
    <cellStyle name="Entrada 2 3 3 12 2 4" xfId="21286" xr:uid="{00000000-0005-0000-0000-000068510000}"/>
    <cellStyle name="Entrada 2 3 3 12 3" xfId="25859" xr:uid="{00000000-0005-0000-0000-000069510000}"/>
    <cellStyle name="Entrada 2 3 3 12 4" xfId="28839" xr:uid="{00000000-0005-0000-0000-00006A510000}"/>
    <cellStyle name="Entrada 2 3 3 12 5" xfId="16958" xr:uid="{00000000-0005-0000-0000-00006B510000}"/>
    <cellStyle name="Entrada 2 3 3 13" xfId="2989" xr:uid="{00000000-0005-0000-0000-00006C510000}"/>
    <cellStyle name="Entrada 2 3 3 13 2" xfId="12215" xr:uid="{00000000-0005-0000-0000-00006D510000}"/>
    <cellStyle name="Entrada 2 3 3 13 2 2" xfId="34517" xr:uid="{00000000-0005-0000-0000-00006E510000}"/>
    <cellStyle name="Entrada 2 3 3 13 2 3" xfId="39064" xr:uid="{00000000-0005-0000-0000-00006F510000}"/>
    <cellStyle name="Entrada 2 3 3 13 2 4" xfId="21287" xr:uid="{00000000-0005-0000-0000-000070510000}"/>
    <cellStyle name="Entrada 2 3 3 13 3" xfId="25860" xr:uid="{00000000-0005-0000-0000-000071510000}"/>
    <cellStyle name="Entrada 2 3 3 13 4" xfId="28838" xr:uid="{00000000-0005-0000-0000-000072510000}"/>
    <cellStyle name="Entrada 2 3 3 13 5" xfId="16959" xr:uid="{00000000-0005-0000-0000-000073510000}"/>
    <cellStyle name="Entrada 2 3 3 14" xfId="2990" xr:uid="{00000000-0005-0000-0000-000074510000}"/>
    <cellStyle name="Entrada 2 3 3 14 2" xfId="12216" xr:uid="{00000000-0005-0000-0000-000075510000}"/>
    <cellStyle name="Entrada 2 3 3 14 2 2" xfId="34518" xr:uid="{00000000-0005-0000-0000-000076510000}"/>
    <cellStyle name="Entrada 2 3 3 14 2 3" xfId="39065" xr:uid="{00000000-0005-0000-0000-000077510000}"/>
    <cellStyle name="Entrada 2 3 3 14 2 4" xfId="21288" xr:uid="{00000000-0005-0000-0000-000078510000}"/>
    <cellStyle name="Entrada 2 3 3 14 3" xfId="25861" xr:uid="{00000000-0005-0000-0000-000079510000}"/>
    <cellStyle name="Entrada 2 3 3 14 4" xfId="28837" xr:uid="{00000000-0005-0000-0000-00007A510000}"/>
    <cellStyle name="Entrada 2 3 3 14 5" xfId="16960" xr:uid="{00000000-0005-0000-0000-00007B510000}"/>
    <cellStyle name="Entrada 2 3 3 15" xfId="2991" xr:uid="{00000000-0005-0000-0000-00007C510000}"/>
    <cellStyle name="Entrada 2 3 3 15 2" xfId="12217" xr:uid="{00000000-0005-0000-0000-00007D510000}"/>
    <cellStyle name="Entrada 2 3 3 15 2 2" xfId="34519" xr:uid="{00000000-0005-0000-0000-00007E510000}"/>
    <cellStyle name="Entrada 2 3 3 15 2 3" xfId="39066" xr:uid="{00000000-0005-0000-0000-00007F510000}"/>
    <cellStyle name="Entrada 2 3 3 15 2 4" xfId="21289" xr:uid="{00000000-0005-0000-0000-000080510000}"/>
    <cellStyle name="Entrada 2 3 3 15 3" xfId="25862" xr:uid="{00000000-0005-0000-0000-000081510000}"/>
    <cellStyle name="Entrada 2 3 3 15 4" xfId="28836" xr:uid="{00000000-0005-0000-0000-000082510000}"/>
    <cellStyle name="Entrada 2 3 3 15 5" xfId="16961" xr:uid="{00000000-0005-0000-0000-000083510000}"/>
    <cellStyle name="Entrada 2 3 3 16" xfId="2992" xr:uid="{00000000-0005-0000-0000-000084510000}"/>
    <cellStyle name="Entrada 2 3 3 16 2" xfId="12218" xr:uid="{00000000-0005-0000-0000-000085510000}"/>
    <cellStyle name="Entrada 2 3 3 16 2 2" xfId="34520" xr:uid="{00000000-0005-0000-0000-000086510000}"/>
    <cellStyle name="Entrada 2 3 3 16 2 3" xfId="39067" xr:uid="{00000000-0005-0000-0000-000087510000}"/>
    <cellStyle name="Entrada 2 3 3 16 2 4" xfId="21290" xr:uid="{00000000-0005-0000-0000-000088510000}"/>
    <cellStyle name="Entrada 2 3 3 16 3" xfId="25863" xr:uid="{00000000-0005-0000-0000-000089510000}"/>
    <cellStyle name="Entrada 2 3 3 16 4" xfId="28835" xr:uid="{00000000-0005-0000-0000-00008A510000}"/>
    <cellStyle name="Entrada 2 3 3 16 5" xfId="16962" xr:uid="{00000000-0005-0000-0000-00008B510000}"/>
    <cellStyle name="Entrada 2 3 3 17" xfId="2993" xr:uid="{00000000-0005-0000-0000-00008C510000}"/>
    <cellStyle name="Entrada 2 3 3 17 2" xfId="12219" xr:uid="{00000000-0005-0000-0000-00008D510000}"/>
    <cellStyle name="Entrada 2 3 3 17 2 2" xfId="34521" xr:uid="{00000000-0005-0000-0000-00008E510000}"/>
    <cellStyle name="Entrada 2 3 3 17 2 3" xfId="39068" xr:uid="{00000000-0005-0000-0000-00008F510000}"/>
    <cellStyle name="Entrada 2 3 3 17 2 4" xfId="21291" xr:uid="{00000000-0005-0000-0000-000090510000}"/>
    <cellStyle name="Entrada 2 3 3 17 3" xfId="25864" xr:uid="{00000000-0005-0000-0000-000091510000}"/>
    <cellStyle name="Entrada 2 3 3 17 4" xfId="28834" xr:uid="{00000000-0005-0000-0000-000092510000}"/>
    <cellStyle name="Entrada 2 3 3 17 5" xfId="16963" xr:uid="{00000000-0005-0000-0000-000093510000}"/>
    <cellStyle name="Entrada 2 3 3 18" xfId="2994" xr:uid="{00000000-0005-0000-0000-000094510000}"/>
    <cellStyle name="Entrada 2 3 3 18 2" xfId="12220" xr:uid="{00000000-0005-0000-0000-000095510000}"/>
    <cellStyle name="Entrada 2 3 3 18 2 2" xfId="34522" xr:uid="{00000000-0005-0000-0000-000096510000}"/>
    <cellStyle name="Entrada 2 3 3 18 2 3" xfId="39069" xr:uid="{00000000-0005-0000-0000-000097510000}"/>
    <cellStyle name="Entrada 2 3 3 18 2 4" xfId="21292" xr:uid="{00000000-0005-0000-0000-000098510000}"/>
    <cellStyle name="Entrada 2 3 3 18 3" xfId="25865" xr:uid="{00000000-0005-0000-0000-000099510000}"/>
    <cellStyle name="Entrada 2 3 3 18 4" xfId="28802" xr:uid="{00000000-0005-0000-0000-00009A510000}"/>
    <cellStyle name="Entrada 2 3 3 18 5" xfId="16964" xr:uid="{00000000-0005-0000-0000-00009B510000}"/>
    <cellStyle name="Entrada 2 3 3 19" xfId="2995" xr:uid="{00000000-0005-0000-0000-00009C510000}"/>
    <cellStyle name="Entrada 2 3 3 19 2" xfId="12221" xr:uid="{00000000-0005-0000-0000-00009D510000}"/>
    <cellStyle name="Entrada 2 3 3 19 2 2" xfId="34523" xr:uid="{00000000-0005-0000-0000-00009E510000}"/>
    <cellStyle name="Entrada 2 3 3 19 2 3" xfId="39070" xr:uid="{00000000-0005-0000-0000-00009F510000}"/>
    <cellStyle name="Entrada 2 3 3 19 2 4" xfId="21293" xr:uid="{00000000-0005-0000-0000-0000A0510000}"/>
    <cellStyle name="Entrada 2 3 3 19 3" xfId="25866" xr:uid="{00000000-0005-0000-0000-0000A1510000}"/>
    <cellStyle name="Entrada 2 3 3 19 4" xfId="28833" xr:uid="{00000000-0005-0000-0000-0000A2510000}"/>
    <cellStyle name="Entrada 2 3 3 19 5" xfId="16965" xr:uid="{00000000-0005-0000-0000-0000A3510000}"/>
    <cellStyle name="Entrada 2 3 3 2" xfId="174" xr:uid="{00000000-0005-0000-0000-0000A4510000}"/>
    <cellStyle name="Entrada 2 3 3 2 10" xfId="2997" xr:uid="{00000000-0005-0000-0000-0000A5510000}"/>
    <cellStyle name="Entrada 2 3 3 2 10 2" xfId="12223" xr:uid="{00000000-0005-0000-0000-0000A6510000}"/>
    <cellStyle name="Entrada 2 3 3 2 10 2 2" xfId="34525" xr:uid="{00000000-0005-0000-0000-0000A7510000}"/>
    <cellStyle name="Entrada 2 3 3 2 10 2 3" xfId="39072" xr:uid="{00000000-0005-0000-0000-0000A8510000}"/>
    <cellStyle name="Entrada 2 3 3 2 10 2 4" xfId="21295" xr:uid="{00000000-0005-0000-0000-0000A9510000}"/>
    <cellStyle name="Entrada 2 3 3 2 10 3" xfId="25868" xr:uid="{00000000-0005-0000-0000-0000AA510000}"/>
    <cellStyle name="Entrada 2 3 3 2 10 4" xfId="28831" xr:uid="{00000000-0005-0000-0000-0000AB510000}"/>
    <cellStyle name="Entrada 2 3 3 2 10 5" xfId="16967" xr:uid="{00000000-0005-0000-0000-0000AC510000}"/>
    <cellStyle name="Entrada 2 3 3 2 11" xfId="2998" xr:uid="{00000000-0005-0000-0000-0000AD510000}"/>
    <cellStyle name="Entrada 2 3 3 2 11 2" xfId="12224" xr:uid="{00000000-0005-0000-0000-0000AE510000}"/>
    <cellStyle name="Entrada 2 3 3 2 11 2 2" xfId="34526" xr:uid="{00000000-0005-0000-0000-0000AF510000}"/>
    <cellStyle name="Entrada 2 3 3 2 11 2 3" xfId="39073" xr:uid="{00000000-0005-0000-0000-0000B0510000}"/>
    <cellStyle name="Entrada 2 3 3 2 11 2 4" xfId="21296" xr:uid="{00000000-0005-0000-0000-0000B1510000}"/>
    <cellStyle name="Entrada 2 3 3 2 11 3" xfId="25869" xr:uid="{00000000-0005-0000-0000-0000B2510000}"/>
    <cellStyle name="Entrada 2 3 3 2 11 4" xfId="28830" xr:uid="{00000000-0005-0000-0000-0000B3510000}"/>
    <cellStyle name="Entrada 2 3 3 2 11 5" xfId="16968" xr:uid="{00000000-0005-0000-0000-0000B4510000}"/>
    <cellStyle name="Entrada 2 3 3 2 12" xfId="2999" xr:uid="{00000000-0005-0000-0000-0000B5510000}"/>
    <cellStyle name="Entrada 2 3 3 2 12 2" xfId="12225" xr:uid="{00000000-0005-0000-0000-0000B6510000}"/>
    <cellStyle name="Entrada 2 3 3 2 12 2 2" xfId="34527" xr:uid="{00000000-0005-0000-0000-0000B7510000}"/>
    <cellStyle name="Entrada 2 3 3 2 12 2 3" xfId="39074" xr:uid="{00000000-0005-0000-0000-0000B8510000}"/>
    <cellStyle name="Entrada 2 3 3 2 12 2 4" xfId="21297" xr:uid="{00000000-0005-0000-0000-0000B9510000}"/>
    <cellStyle name="Entrada 2 3 3 2 12 3" xfId="25870" xr:uid="{00000000-0005-0000-0000-0000BA510000}"/>
    <cellStyle name="Entrada 2 3 3 2 12 4" xfId="28829" xr:uid="{00000000-0005-0000-0000-0000BB510000}"/>
    <cellStyle name="Entrada 2 3 3 2 12 5" xfId="16969" xr:uid="{00000000-0005-0000-0000-0000BC510000}"/>
    <cellStyle name="Entrada 2 3 3 2 13" xfId="3000" xr:uid="{00000000-0005-0000-0000-0000BD510000}"/>
    <cellStyle name="Entrada 2 3 3 2 13 2" xfId="12226" xr:uid="{00000000-0005-0000-0000-0000BE510000}"/>
    <cellStyle name="Entrada 2 3 3 2 13 2 2" xfId="34528" xr:uid="{00000000-0005-0000-0000-0000BF510000}"/>
    <cellStyle name="Entrada 2 3 3 2 13 2 3" xfId="39075" xr:uid="{00000000-0005-0000-0000-0000C0510000}"/>
    <cellStyle name="Entrada 2 3 3 2 13 2 4" xfId="21298" xr:uid="{00000000-0005-0000-0000-0000C1510000}"/>
    <cellStyle name="Entrada 2 3 3 2 13 3" xfId="25871" xr:uid="{00000000-0005-0000-0000-0000C2510000}"/>
    <cellStyle name="Entrada 2 3 3 2 13 4" xfId="28828" xr:uid="{00000000-0005-0000-0000-0000C3510000}"/>
    <cellStyle name="Entrada 2 3 3 2 13 5" xfId="16970" xr:uid="{00000000-0005-0000-0000-0000C4510000}"/>
    <cellStyle name="Entrada 2 3 3 2 14" xfId="3001" xr:uid="{00000000-0005-0000-0000-0000C5510000}"/>
    <cellStyle name="Entrada 2 3 3 2 14 2" xfId="12227" xr:uid="{00000000-0005-0000-0000-0000C6510000}"/>
    <cellStyle name="Entrada 2 3 3 2 14 2 2" xfId="34529" xr:uid="{00000000-0005-0000-0000-0000C7510000}"/>
    <cellStyle name="Entrada 2 3 3 2 14 2 3" xfId="39076" xr:uid="{00000000-0005-0000-0000-0000C8510000}"/>
    <cellStyle name="Entrada 2 3 3 2 14 2 4" xfId="21299" xr:uid="{00000000-0005-0000-0000-0000C9510000}"/>
    <cellStyle name="Entrada 2 3 3 2 14 3" xfId="25872" xr:uid="{00000000-0005-0000-0000-0000CA510000}"/>
    <cellStyle name="Entrada 2 3 3 2 14 4" xfId="28827" xr:uid="{00000000-0005-0000-0000-0000CB510000}"/>
    <cellStyle name="Entrada 2 3 3 2 14 5" xfId="16971" xr:uid="{00000000-0005-0000-0000-0000CC510000}"/>
    <cellStyle name="Entrada 2 3 3 2 15" xfId="3002" xr:uid="{00000000-0005-0000-0000-0000CD510000}"/>
    <cellStyle name="Entrada 2 3 3 2 15 2" xfId="12228" xr:uid="{00000000-0005-0000-0000-0000CE510000}"/>
    <cellStyle name="Entrada 2 3 3 2 15 2 2" xfId="34530" xr:uid="{00000000-0005-0000-0000-0000CF510000}"/>
    <cellStyle name="Entrada 2 3 3 2 15 2 3" xfId="39077" xr:uid="{00000000-0005-0000-0000-0000D0510000}"/>
    <cellStyle name="Entrada 2 3 3 2 15 2 4" xfId="21300" xr:uid="{00000000-0005-0000-0000-0000D1510000}"/>
    <cellStyle name="Entrada 2 3 3 2 15 3" xfId="25873" xr:uid="{00000000-0005-0000-0000-0000D2510000}"/>
    <cellStyle name="Entrada 2 3 3 2 15 4" xfId="28826" xr:uid="{00000000-0005-0000-0000-0000D3510000}"/>
    <cellStyle name="Entrada 2 3 3 2 15 5" xfId="16972" xr:uid="{00000000-0005-0000-0000-0000D4510000}"/>
    <cellStyle name="Entrada 2 3 3 2 16" xfId="3003" xr:uid="{00000000-0005-0000-0000-0000D5510000}"/>
    <cellStyle name="Entrada 2 3 3 2 16 2" xfId="12229" xr:uid="{00000000-0005-0000-0000-0000D6510000}"/>
    <cellStyle name="Entrada 2 3 3 2 16 2 2" xfId="34531" xr:uid="{00000000-0005-0000-0000-0000D7510000}"/>
    <cellStyle name="Entrada 2 3 3 2 16 2 3" xfId="39078" xr:uid="{00000000-0005-0000-0000-0000D8510000}"/>
    <cellStyle name="Entrada 2 3 3 2 16 2 4" xfId="21301" xr:uid="{00000000-0005-0000-0000-0000D9510000}"/>
    <cellStyle name="Entrada 2 3 3 2 16 3" xfId="25874" xr:uid="{00000000-0005-0000-0000-0000DA510000}"/>
    <cellStyle name="Entrada 2 3 3 2 16 4" xfId="28825" xr:uid="{00000000-0005-0000-0000-0000DB510000}"/>
    <cellStyle name="Entrada 2 3 3 2 16 5" xfId="16973" xr:uid="{00000000-0005-0000-0000-0000DC510000}"/>
    <cellStyle name="Entrada 2 3 3 2 17" xfId="3004" xr:uid="{00000000-0005-0000-0000-0000DD510000}"/>
    <cellStyle name="Entrada 2 3 3 2 17 2" xfId="12230" xr:uid="{00000000-0005-0000-0000-0000DE510000}"/>
    <cellStyle name="Entrada 2 3 3 2 17 2 2" xfId="34532" xr:uid="{00000000-0005-0000-0000-0000DF510000}"/>
    <cellStyle name="Entrada 2 3 3 2 17 2 3" xfId="39079" xr:uid="{00000000-0005-0000-0000-0000E0510000}"/>
    <cellStyle name="Entrada 2 3 3 2 17 2 4" xfId="21302" xr:uid="{00000000-0005-0000-0000-0000E1510000}"/>
    <cellStyle name="Entrada 2 3 3 2 17 3" xfId="25875" xr:uid="{00000000-0005-0000-0000-0000E2510000}"/>
    <cellStyle name="Entrada 2 3 3 2 17 4" xfId="28824" xr:uid="{00000000-0005-0000-0000-0000E3510000}"/>
    <cellStyle name="Entrada 2 3 3 2 17 5" xfId="16974" xr:uid="{00000000-0005-0000-0000-0000E4510000}"/>
    <cellStyle name="Entrada 2 3 3 2 18" xfId="3005" xr:uid="{00000000-0005-0000-0000-0000E5510000}"/>
    <cellStyle name="Entrada 2 3 3 2 18 2" xfId="12231" xr:uid="{00000000-0005-0000-0000-0000E6510000}"/>
    <cellStyle name="Entrada 2 3 3 2 18 2 2" xfId="34533" xr:uid="{00000000-0005-0000-0000-0000E7510000}"/>
    <cellStyle name="Entrada 2 3 3 2 18 2 3" xfId="39080" xr:uid="{00000000-0005-0000-0000-0000E8510000}"/>
    <cellStyle name="Entrada 2 3 3 2 18 2 4" xfId="21303" xr:uid="{00000000-0005-0000-0000-0000E9510000}"/>
    <cellStyle name="Entrada 2 3 3 2 18 3" xfId="25876" xr:uid="{00000000-0005-0000-0000-0000EA510000}"/>
    <cellStyle name="Entrada 2 3 3 2 18 4" xfId="28823" xr:uid="{00000000-0005-0000-0000-0000EB510000}"/>
    <cellStyle name="Entrada 2 3 3 2 18 5" xfId="16975" xr:uid="{00000000-0005-0000-0000-0000EC510000}"/>
    <cellStyle name="Entrada 2 3 3 2 19" xfId="3006" xr:uid="{00000000-0005-0000-0000-0000ED510000}"/>
    <cellStyle name="Entrada 2 3 3 2 19 2" xfId="12232" xr:uid="{00000000-0005-0000-0000-0000EE510000}"/>
    <cellStyle name="Entrada 2 3 3 2 19 2 2" xfId="34534" xr:uid="{00000000-0005-0000-0000-0000EF510000}"/>
    <cellStyle name="Entrada 2 3 3 2 19 2 3" xfId="39081" xr:uid="{00000000-0005-0000-0000-0000F0510000}"/>
    <cellStyle name="Entrada 2 3 3 2 19 2 4" xfId="21304" xr:uid="{00000000-0005-0000-0000-0000F1510000}"/>
    <cellStyle name="Entrada 2 3 3 2 19 3" xfId="25877" xr:uid="{00000000-0005-0000-0000-0000F2510000}"/>
    <cellStyle name="Entrada 2 3 3 2 19 4" xfId="28822" xr:uid="{00000000-0005-0000-0000-0000F3510000}"/>
    <cellStyle name="Entrada 2 3 3 2 19 5" xfId="16976" xr:uid="{00000000-0005-0000-0000-0000F4510000}"/>
    <cellStyle name="Entrada 2 3 3 2 2" xfId="3007" xr:uid="{00000000-0005-0000-0000-0000F5510000}"/>
    <cellStyle name="Entrada 2 3 3 2 2 2" xfId="12233" xr:uid="{00000000-0005-0000-0000-0000F6510000}"/>
    <cellStyle name="Entrada 2 3 3 2 2 2 2" xfId="34535" xr:uid="{00000000-0005-0000-0000-0000F7510000}"/>
    <cellStyle name="Entrada 2 3 3 2 2 2 3" xfId="39082" xr:uid="{00000000-0005-0000-0000-0000F8510000}"/>
    <cellStyle name="Entrada 2 3 3 2 2 2 4" xfId="21305" xr:uid="{00000000-0005-0000-0000-0000F9510000}"/>
    <cellStyle name="Entrada 2 3 3 2 2 3" xfId="25878" xr:uid="{00000000-0005-0000-0000-0000FA510000}"/>
    <cellStyle name="Entrada 2 3 3 2 2 4" xfId="28821" xr:uid="{00000000-0005-0000-0000-0000FB510000}"/>
    <cellStyle name="Entrada 2 3 3 2 2 5" xfId="16977" xr:uid="{00000000-0005-0000-0000-0000FC510000}"/>
    <cellStyle name="Entrada 2 3 3 2 20" xfId="3008" xr:uid="{00000000-0005-0000-0000-0000FD510000}"/>
    <cellStyle name="Entrada 2 3 3 2 20 2" xfId="12234" xr:uid="{00000000-0005-0000-0000-0000FE510000}"/>
    <cellStyle name="Entrada 2 3 3 2 20 2 2" xfId="34536" xr:uid="{00000000-0005-0000-0000-0000FF510000}"/>
    <cellStyle name="Entrada 2 3 3 2 20 2 3" xfId="39083" xr:uid="{00000000-0005-0000-0000-000000520000}"/>
    <cellStyle name="Entrada 2 3 3 2 20 2 4" xfId="21306" xr:uid="{00000000-0005-0000-0000-000001520000}"/>
    <cellStyle name="Entrada 2 3 3 2 20 3" xfId="25879" xr:uid="{00000000-0005-0000-0000-000002520000}"/>
    <cellStyle name="Entrada 2 3 3 2 20 4" xfId="28820" xr:uid="{00000000-0005-0000-0000-000003520000}"/>
    <cellStyle name="Entrada 2 3 3 2 20 5" xfId="16978" xr:uid="{00000000-0005-0000-0000-000004520000}"/>
    <cellStyle name="Entrada 2 3 3 2 21" xfId="3009" xr:uid="{00000000-0005-0000-0000-000005520000}"/>
    <cellStyle name="Entrada 2 3 3 2 21 2" xfId="12235" xr:uid="{00000000-0005-0000-0000-000006520000}"/>
    <cellStyle name="Entrada 2 3 3 2 21 2 2" xfId="34537" xr:uid="{00000000-0005-0000-0000-000007520000}"/>
    <cellStyle name="Entrada 2 3 3 2 21 2 3" xfId="39084" xr:uid="{00000000-0005-0000-0000-000008520000}"/>
    <cellStyle name="Entrada 2 3 3 2 21 2 4" xfId="21307" xr:uid="{00000000-0005-0000-0000-000009520000}"/>
    <cellStyle name="Entrada 2 3 3 2 21 3" xfId="25880" xr:uid="{00000000-0005-0000-0000-00000A520000}"/>
    <cellStyle name="Entrada 2 3 3 2 21 4" xfId="28819" xr:uid="{00000000-0005-0000-0000-00000B520000}"/>
    <cellStyle name="Entrada 2 3 3 2 21 5" xfId="16979" xr:uid="{00000000-0005-0000-0000-00000C520000}"/>
    <cellStyle name="Entrada 2 3 3 2 22" xfId="3010" xr:uid="{00000000-0005-0000-0000-00000D520000}"/>
    <cellStyle name="Entrada 2 3 3 2 22 2" xfId="12236" xr:uid="{00000000-0005-0000-0000-00000E520000}"/>
    <cellStyle name="Entrada 2 3 3 2 22 2 2" xfId="34538" xr:uid="{00000000-0005-0000-0000-00000F520000}"/>
    <cellStyle name="Entrada 2 3 3 2 22 2 3" xfId="39085" xr:uid="{00000000-0005-0000-0000-000010520000}"/>
    <cellStyle name="Entrada 2 3 3 2 22 2 4" xfId="21308" xr:uid="{00000000-0005-0000-0000-000011520000}"/>
    <cellStyle name="Entrada 2 3 3 2 22 3" xfId="25881" xr:uid="{00000000-0005-0000-0000-000012520000}"/>
    <cellStyle name="Entrada 2 3 3 2 22 4" xfId="28818" xr:uid="{00000000-0005-0000-0000-000013520000}"/>
    <cellStyle name="Entrada 2 3 3 2 22 5" xfId="16980" xr:uid="{00000000-0005-0000-0000-000014520000}"/>
    <cellStyle name="Entrada 2 3 3 2 23" xfId="3011" xr:uid="{00000000-0005-0000-0000-000015520000}"/>
    <cellStyle name="Entrada 2 3 3 2 23 2" xfId="12237" xr:uid="{00000000-0005-0000-0000-000016520000}"/>
    <cellStyle name="Entrada 2 3 3 2 23 2 2" xfId="34539" xr:uid="{00000000-0005-0000-0000-000017520000}"/>
    <cellStyle name="Entrada 2 3 3 2 23 2 3" xfId="39086" xr:uid="{00000000-0005-0000-0000-000018520000}"/>
    <cellStyle name="Entrada 2 3 3 2 23 2 4" xfId="21309" xr:uid="{00000000-0005-0000-0000-000019520000}"/>
    <cellStyle name="Entrada 2 3 3 2 23 3" xfId="25882" xr:uid="{00000000-0005-0000-0000-00001A520000}"/>
    <cellStyle name="Entrada 2 3 3 2 23 4" xfId="28817" xr:uid="{00000000-0005-0000-0000-00001B520000}"/>
    <cellStyle name="Entrada 2 3 3 2 23 5" xfId="16981" xr:uid="{00000000-0005-0000-0000-00001C520000}"/>
    <cellStyle name="Entrada 2 3 3 2 24" xfId="3012" xr:uid="{00000000-0005-0000-0000-00001D520000}"/>
    <cellStyle name="Entrada 2 3 3 2 24 2" xfId="12238" xr:uid="{00000000-0005-0000-0000-00001E520000}"/>
    <cellStyle name="Entrada 2 3 3 2 24 2 2" xfId="34540" xr:uid="{00000000-0005-0000-0000-00001F520000}"/>
    <cellStyle name="Entrada 2 3 3 2 24 2 3" xfId="39087" xr:uid="{00000000-0005-0000-0000-000020520000}"/>
    <cellStyle name="Entrada 2 3 3 2 24 2 4" xfId="21310" xr:uid="{00000000-0005-0000-0000-000021520000}"/>
    <cellStyle name="Entrada 2 3 3 2 24 3" xfId="25883" xr:uid="{00000000-0005-0000-0000-000022520000}"/>
    <cellStyle name="Entrada 2 3 3 2 24 4" xfId="28816" xr:uid="{00000000-0005-0000-0000-000023520000}"/>
    <cellStyle name="Entrada 2 3 3 2 24 5" xfId="16982" xr:uid="{00000000-0005-0000-0000-000024520000}"/>
    <cellStyle name="Entrada 2 3 3 2 25" xfId="3013" xr:uid="{00000000-0005-0000-0000-000025520000}"/>
    <cellStyle name="Entrada 2 3 3 2 25 2" xfId="12239" xr:uid="{00000000-0005-0000-0000-000026520000}"/>
    <cellStyle name="Entrada 2 3 3 2 25 2 2" xfId="34541" xr:uid="{00000000-0005-0000-0000-000027520000}"/>
    <cellStyle name="Entrada 2 3 3 2 25 2 3" xfId="39088" xr:uid="{00000000-0005-0000-0000-000028520000}"/>
    <cellStyle name="Entrada 2 3 3 2 25 2 4" xfId="21311" xr:uid="{00000000-0005-0000-0000-000029520000}"/>
    <cellStyle name="Entrada 2 3 3 2 25 3" xfId="25884" xr:uid="{00000000-0005-0000-0000-00002A520000}"/>
    <cellStyle name="Entrada 2 3 3 2 25 4" xfId="28815" xr:uid="{00000000-0005-0000-0000-00002B520000}"/>
    <cellStyle name="Entrada 2 3 3 2 25 5" xfId="16983" xr:uid="{00000000-0005-0000-0000-00002C520000}"/>
    <cellStyle name="Entrada 2 3 3 2 26" xfId="3014" xr:uid="{00000000-0005-0000-0000-00002D520000}"/>
    <cellStyle name="Entrada 2 3 3 2 26 2" xfId="12240" xr:uid="{00000000-0005-0000-0000-00002E520000}"/>
    <cellStyle name="Entrada 2 3 3 2 26 2 2" xfId="34542" xr:uid="{00000000-0005-0000-0000-00002F520000}"/>
    <cellStyle name="Entrada 2 3 3 2 26 2 3" xfId="39089" xr:uid="{00000000-0005-0000-0000-000030520000}"/>
    <cellStyle name="Entrada 2 3 3 2 26 2 4" xfId="21312" xr:uid="{00000000-0005-0000-0000-000031520000}"/>
    <cellStyle name="Entrada 2 3 3 2 26 3" xfId="25885" xr:uid="{00000000-0005-0000-0000-000032520000}"/>
    <cellStyle name="Entrada 2 3 3 2 26 4" xfId="28814" xr:uid="{00000000-0005-0000-0000-000033520000}"/>
    <cellStyle name="Entrada 2 3 3 2 26 5" xfId="16984" xr:uid="{00000000-0005-0000-0000-000034520000}"/>
    <cellStyle name="Entrada 2 3 3 2 27" xfId="3015" xr:uid="{00000000-0005-0000-0000-000035520000}"/>
    <cellStyle name="Entrada 2 3 3 2 27 2" xfId="12241" xr:uid="{00000000-0005-0000-0000-000036520000}"/>
    <cellStyle name="Entrada 2 3 3 2 27 2 2" xfId="34543" xr:uid="{00000000-0005-0000-0000-000037520000}"/>
    <cellStyle name="Entrada 2 3 3 2 27 2 3" xfId="39090" xr:uid="{00000000-0005-0000-0000-000038520000}"/>
    <cellStyle name="Entrada 2 3 3 2 27 2 4" xfId="21313" xr:uid="{00000000-0005-0000-0000-000039520000}"/>
    <cellStyle name="Entrada 2 3 3 2 27 3" xfId="25886" xr:uid="{00000000-0005-0000-0000-00003A520000}"/>
    <cellStyle name="Entrada 2 3 3 2 27 4" xfId="28813" xr:uid="{00000000-0005-0000-0000-00003B520000}"/>
    <cellStyle name="Entrada 2 3 3 2 27 5" xfId="16985" xr:uid="{00000000-0005-0000-0000-00003C520000}"/>
    <cellStyle name="Entrada 2 3 3 2 28" xfId="3016" xr:uid="{00000000-0005-0000-0000-00003D520000}"/>
    <cellStyle name="Entrada 2 3 3 2 28 2" xfId="12242" xr:uid="{00000000-0005-0000-0000-00003E520000}"/>
    <cellStyle name="Entrada 2 3 3 2 28 2 2" xfId="34544" xr:uid="{00000000-0005-0000-0000-00003F520000}"/>
    <cellStyle name="Entrada 2 3 3 2 28 2 3" xfId="39091" xr:uid="{00000000-0005-0000-0000-000040520000}"/>
    <cellStyle name="Entrada 2 3 3 2 28 2 4" xfId="21314" xr:uid="{00000000-0005-0000-0000-000041520000}"/>
    <cellStyle name="Entrada 2 3 3 2 28 3" xfId="25887" xr:uid="{00000000-0005-0000-0000-000042520000}"/>
    <cellStyle name="Entrada 2 3 3 2 28 4" xfId="28812" xr:uid="{00000000-0005-0000-0000-000043520000}"/>
    <cellStyle name="Entrada 2 3 3 2 28 5" xfId="16986" xr:uid="{00000000-0005-0000-0000-000044520000}"/>
    <cellStyle name="Entrada 2 3 3 2 29" xfId="3017" xr:uid="{00000000-0005-0000-0000-000045520000}"/>
    <cellStyle name="Entrada 2 3 3 2 29 2" xfId="12243" xr:uid="{00000000-0005-0000-0000-000046520000}"/>
    <cellStyle name="Entrada 2 3 3 2 29 2 2" xfId="34545" xr:uid="{00000000-0005-0000-0000-000047520000}"/>
    <cellStyle name="Entrada 2 3 3 2 29 2 3" xfId="39092" xr:uid="{00000000-0005-0000-0000-000048520000}"/>
    <cellStyle name="Entrada 2 3 3 2 29 2 4" xfId="21315" xr:uid="{00000000-0005-0000-0000-000049520000}"/>
    <cellStyle name="Entrada 2 3 3 2 29 3" xfId="25888" xr:uid="{00000000-0005-0000-0000-00004A520000}"/>
    <cellStyle name="Entrada 2 3 3 2 29 4" xfId="28811" xr:uid="{00000000-0005-0000-0000-00004B520000}"/>
    <cellStyle name="Entrada 2 3 3 2 29 5" xfId="16987" xr:uid="{00000000-0005-0000-0000-00004C520000}"/>
    <cellStyle name="Entrada 2 3 3 2 3" xfId="3018" xr:uid="{00000000-0005-0000-0000-00004D520000}"/>
    <cellStyle name="Entrada 2 3 3 2 3 2" xfId="12244" xr:uid="{00000000-0005-0000-0000-00004E520000}"/>
    <cellStyle name="Entrada 2 3 3 2 3 2 2" xfId="34546" xr:uid="{00000000-0005-0000-0000-00004F520000}"/>
    <cellStyle name="Entrada 2 3 3 2 3 2 3" xfId="39093" xr:uid="{00000000-0005-0000-0000-000050520000}"/>
    <cellStyle name="Entrada 2 3 3 2 3 2 4" xfId="21316" xr:uid="{00000000-0005-0000-0000-000051520000}"/>
    <cellStyle name="Entrada 2 3 3 2 3 3" xfId="25889" xr:uid="{00000000-0005-0000-0000-000052520000}"/>
    <cellStyle name="Entrada 2 3 3 2 3 4" xfId="28810" xr:uid="{00000000-0005-0000-0000-000053520000}"/>
    <cellStyle name="Entrada 2 3 3 2 3 5" xfId="16988" xr:uid="{00000000-0005-0000-0000-000054520000}"/>
    <cellStyle name="Entrada 2 3 3 2 30" xfId="3019" xr:uid="{00000000-0005-0000-0000-000055520000}"/>
    <cellStyle name="Entrada 2 3 3 2 30 2" xfId="12245" xr:uid="{00000000-0005-0000-0000-000056520000}"/>
    <cellStyle name="Entrada 2 3 3 2 30 2 2" xfId="34547" xr:uid="{00000000-0005-0000-0000-000057520000}"/>
    <cellStyle name="Entrada 2 3 3 2 30 2 3" xfId="39094" xr:uid="{00000000-0005-0000-0000-000058520000}"/>
    <cellStyle name="Entrada 2 3 3 2 30 2 4" xfId="21317" xr:uid="{00000000-0005-0000-0000-000059520000}"/>
    <cellStyle name="Entrada 2 3 3 2 30 3" xfId="25890" xr:uid="{00000000-0005-0000-0000-00005A520000}"/>
    <cellStyle name="Entrada 2 3 3 2 30 4" xfId="28809" xr:uid="{00000000-0005-0000-0000-00005B520000}"/>
    <cellStyle name="Entrada 2 3 3 2 30 5" xfId="16989" xr:uid="{00000000-0005-0000-0000-00005C520000}"/>
    <cellStyle name="Entrada 2 3 3 2 31" xfId="3020" xr:uid="{00000000-0005-0000-0000-00005D520000}"/>
    <cellStyle name="Entrada 2 3 3 2 31 2" xfId="12246" xr:uid="{00000000-0005-0000-0000-00005E520000}"/>
    <cellStyle name="Entrada 2 3 3 2 31 2 2" xfId="34548" xr:uid="{00000000-0005-0000-0000-00005F520000}"/>
    <cellStyle name="Entrada 2 3 3 2 31 2 3" xfId="39095" xr:uid="{00000000-0005-0000-0000-000060520000}"/>
    <cellStyle name="Entrada 2 3 3 2 31 2 4" xfId="21318" xr:uid="{00000000-0005-0000-0000-000061520000}"/>
    <cellStyle name="Entrada 2 3 3 2 31 3" xfId="25891" xr:uid="{00000000-0005-0000-0000-000062520000}"/>
    <cellStyle name="Entrada 2 3 3 2 31 4" xfId="28808" xr:uid="{00000000-0005-0000-0000-000063520000}"/>
    <cellStyle name="Entrada 2 3 3 2 31 5" xfId="16990" xr:uid="{00000000-0005-0000-0000-000064520000}"/>
    <cellStyle name="Entrada 2 3 3 2 32" xfId="3021" xr:uid="{00000000-0005-0000-0000-000065520000}"/>
    <cellStyle name="Entrada 2 3 3 2 32 2" xfId="12247" xr:uid="{00000000-0005-0000-0000-000066520000}"/>
    <cellStyle name="Entrada 2 3 3 2 32 2 2" xfId="34549" xr:uid="{00000000-0005-0000-0000-000067520000}"/>
    <cellStyle name="Entrada 2 3 3 2 32 2 3" xfId="39096" xr:uid="{00000000-0005-0000-0000-000068520000}"/>
    <cellStyle name="Entrada 2 3 3 2 32 2 4" xfId="21319" xr:uid="{00000000-0005-0000-0000-000069520000}"/>
    <cellStyle name="Entrada 2 3 3 2 32 3" xfId="25892" xr:uid="{00000000-0005-0000-0000-00006A520000}"/>
    <cellStyle name="Entrada 2 3 3 2 32 4" xfId="28807" xr:uid="{00000000-0005-0000-0000-00006B520000}"/>
    <cellStyle name="Entrada 2 3 3 2 32 5" xfId="16991" xr:uid="{00000000-0005-0000-0000-00006C520000}"/>
    <cellStyle name="Entrada 2 3 3 2 33" xfId="3022" xr:uid="{00000000-0005-0000-0000-00006D520000}"/>
    <cellStyle name="Entrada 2 3 3 2 33 2" xfId="12248" xr:uid="{00000000-0005-0000-0000-00006E520000}"/>
    <cellStyle name="Entrada 2 3 3 2 33 2 2" xfId="34550" xr:uid="{00000000-0005-0000-0000-00006F520000}"/>
    <cellStyle name="Entrada 2 3 3 2 33 2 3" xfId="39097" xr:uid="{00000000-0005-0000-0000-000070520000}"/>
    <cellStyle name="Entrada 2 3 3 2 33 2 4" xfId="21320" xr:uid="{00000000-0005-0000-0000-000071520000}"/>
    <cellStyle name="Entrada 2 3 3 2 33 3" xfId="25893" xr:uid="{00000000-0005-0000-0000-000072520000}"/>
    <cellStyle name="Entrada 2 3 3 2 33 4" xfId="28806" xr:uid="{00000000-0005-0000-0000-000073520000}"/>
    <cellStyle name="Entrada 2 3 3 2 33 5" xfId="16992" xr:uid="{00000000-0005-0000-0000-000074520000}"/>
    <cellStyle name="Entrada 2 3 3 2 34" xfId="3023" xr:uid="{00000000-0005-0000-0000-000075520000}"/>
    <cellStyle name="Entrada 2 3 3 2 34 2" xfId="12249" xr:uid="{00000000-0005-0000-0000-000076520000}"/>
    <cellStyle name="Entrada 2 3 3 2 34 2 2" xfId="34551" xr:uid="{00000000-0005-0000-0000-000077520000}"/>
    <cellStyle name="Entrada 2 3 3 2 34 2 3" xfId="39098" xr:uid="{00000000-0005-0000-0000-000078520000}"/>
    <cellStyle name="Entrada 2 3 3 2 34 2 4" xfId="21321" xr:uid="{00000000-0005-0000-0000-000079520000}"/>
    <cellStyle name="Entrada 2 3 3 2 34 3" xfId="25894" xr:uid="{00000000-0005-0000-0000-00007A520000}"/>
    <cellStyle name="Entrada 2 3 3 2 34 4" xfId="28805" xr:uid="{00000000-0005-0000-0000-00007B520000}"/>
    <cellStyle name="Entrada 2 3 3 2 34 5" xfId="16993" xr:uid="{00000000-0005-0000-0000-00007C520000}"/>
    <cellStyle name="Entrada 2 3 3 2 35" xfId="3024" xr:uid="{00000000-0005-0000-0000-00007D520000}"/>
    <cellStyle name="Entrada 2 3 3 2 35 2" xfId="12250" xr:uid="{00000000-0005-0000-0000-00007E520000}"/>
    <cellStyle name="Entrada 2 3 3 2 35 2 2" xfId="34552" xr:uid="{00000000-0005-0000-0000-00007F520000}"/>
    <cellStyle name="Entrada 2 3 3 2 35 2 3" xfId="39099" xr:uid="{00000000-0005-0000-0000-000080520000}"/>
    <cellStyle name="Entrada 2 3 3 2 35 2 4" xfId="21322" xr:uid="{00000000-0005-0000-0000-000081520000}"/>
    <cellStyle name="Entrada 2 3 3 2 35 3" xfId="25895" xr:uid="{00000000-0005-0000-0000-000082520000}"/>
    <cellStyle name="Entrada 2 3 3 2 35 4" xfId="28804" xr:uid="{00000000-0005-0000-0000-000083520000}"/>
    <cellStyle name="Entrada 2 3 3 2 35 5" xfId="16994" xr:uid="{00000000-0005-0000-0000-000084520000}"/>
    <cellStyle name="Entrada 2 3 3 2 36" xfId="3025" xr:uid="{00000000-0005-0000-0000-000085520000}"/>
    <cellStyle name="Entrada 2 3 3 2 36 2" xfId="12251" xr:uid="{00000000-0005-0000-0000-000086520000}"/>
    <cellStyle name="Entrada 2 3 3 2 36 2 2" xfId="34553" xr:uid="{00000000-0005-0000-0000-000087520000}"/>
    <cellStyle name="Entrada 2 3 3 2 36 2 3" xfId="39100" xr:uid="{00000000-0005-0000-0000-000088520000}"/>
    <cellStyle name="Entrada 2 3 3 2 36 2 4" xfId="21323" xr:uid="{00000000-0005-0000-0000-000089520000}"/>
    <cellStyle name="Entrada 2 3 3 2 36 3" xfId="25896" xr:uid="{00000000-0005-0000-0000-00008A520000}"/>
    <cellStyle name="Entrada 2 3 3 2 36 4" xfId="28803" xr:uid="{00000000-0005-0000-0000-00008B520000}"/>
    <cellStyle name="Entrada 2 3 3 2 36 5" xfId="16995" xr:uid="{00000000-0005-0000-0000-00008C520000}"/>
    <cellStyle name="Entrada 2 3 3 2 37" xfId="3026" xr:uid="{00000000-0005-0000-0000-00008D520000}"/>
    <cellStyle name="Entrada 2 3 3 2 37 2" xfId="12252" xr:uid="{00000000-0005-0000-0000-00008E520000}"/>
    <cellStyle name="Entrada 2 3 3 2 37 2 2" xfId="34554" xr:uid="{00000000-0005-0000-0000-00008F520000}"/>
    <cellStyle name="Entrada 2 3 3 2 37 2 3" xfId="39101" xr:uid="{00000000-0005-0000-0000-000090520000}"/>
    <cellStyle name="Entrada 2 3 3 2 37 2 4" xfId="21324" xr:uid="{00000000-0005-0000-0000-000091520000}"/>
    <cellStyle name="Entrada 2 3 3 2 37 3" xfId="25897" xr:uid="{00000000-0005-0000-0000-000092520000}"/>
    <cellStyle name="Entrada 2 3 3 2 37 4" xfId="28793" xr:uid="{00000000-0005-0000-0000-000093520000}"/>
    <cellStyle name="Entrada 2 3 3 2 37 5" xfId="16996" xr:uid="{00000000-0005-0000-0000-000094520000}"/>
    <cellStyle name="Entrada 2 3 3 2 38" xfId="3027" xr:uid="{00000000-0005-0000-0000-000095520000}"/>
    <cellStyle name="Entrada 2 3 3 2 38 2" xfId="12253" xr:uid="{00000000-0005-0000-0000-000096520000}"/>
    <cellStyle name="Entrada 2 3 3 2 38 2 2" xfId="34555" xr:uid="{00000000-0005-0000-0000-000097520000}"/>
    <cellStyle name="Entrada 2 3 3 2 38 2 3" xfId="39102" xr:uid="{00000000-0005-0000-0000-000098520000}"/>
    <cellStyle name="Entrada 2 3 3 2 38 2 4" xfId="21325" xr:uid="{00000000-0005-0000-0000-000099520000}"/>
    <cellStyle name="Entrada 2 3 3 2 38 3" xfId="25898" xr:uid="{00000000-0005-0000-0000-00009A520000}"/>
    <cellStyle name="Entrada 2 3 3 2 38 4" xfId="28801" xr:uid="{00000000-0005-0000-0000-00009B520000}"/>
    <cellStyle name="Entrada 2 3 3 2 38 5" xfId="16997" xr:uid="{00000000-0005-0000-0000-00009C520000}"/>
    <cellStyle name="Entrada 2 3 3 2 39" xfId="2996" xr:uid="{00000000-0005-0000-0000-00009D520000}"/>
    <cellStyle name="Entrada 2 3 3 2 39 2" xfId="12222" xr:uid="{00000000-0005-0000-0000-00009E520000}"/>
    <cellStyle name="Entrada 2 3 3 2 39 2 2" xfId="34524" xr:uid="{00000000-0005-0000-0000-00009F520000}"/>
    <cellStyle name="Entrada 2 3 3 2 39 2 3" xfId="39071" xr:uid="{00000000-0005-0000-0000-0000A0520000}"/>
    <cellStyle name="Entrada 2 3 3 2 39 2 4" xfId="21294" xr:uid="{00000000-0005-0000-0000-0000A1520000}"/>
    <cellStyle name="Entrada 2 3 3 2 39 3" xfId="25867" xr:uid="{00000000-0005-0000-0000-0000A2520000}"/>
    <cellStyle name="Entrada 2 3 3 2 39 4" xfId="28832" xr:uid="{00000000-0005-0000-0000-0000A3520000}"/>
    <cellStyle name="Entrada 2 3 3 2 39 5" xfId="16966" xr:uid="{00000000-0005-0000-0000-0000A4520000}"/>
    <cellStyle name="Entrada 2 3 3 2 4" xfId="3028" xr:uid="{00000000-0005-0000-0000-0000A5520000}"/>
    <cellStyle name="Entrada 2 3 3 2 4 2" xfId="12254" xr:uid="{00000000-0005-0000-0000-0000A6520000}"/>
    <cellStyle name="Entrada 2 3 3 2 4 2 2" xfId="34556" xr:uid="{00000000-0005-0000-0000-0000A7520000}"/>
    <cellStyle name="Entrada 2 3 3 2 4 2 3" xfId="39103" xr:uid="{00000000-0005-0000-0000-0000A8520000}"/>
    <cellStyle name="Entrada 2 3 3 2 4 2 4" xfId="21326" xr:uid="{00000000-0005-0000-0000-0000A9520000}"/>
    <cellStyle name="Entrada 2 3 3 2 4 3" xfId="25899" xr:uid="{00000000-0005-0000-0000-0000AA520000}"/>
    <cellStyle name="Entrada 2 3 3 2 4 4" xfId="28800" xr:uid="{00000000-0005-0000-0000-0000AB520000}"/>
    <cellStyle name="Entrada 2 3 3 2 4 5" xfId="16998" xr:uid="{00000000-0005-0000-0000-0000AC520000}"/>
    <cellStyle name="Entrada 2 3 3 2 40" xfId="9492" xr:uid="{00000000-0005-0000-0000-0000AD520000}"/>
    <cellStyle name="Entrada 2 3 3 2 40 2" xfId="13807" xr:uid="{00000000-0005-0000-0000-0000AE520000}"/>
    <cellStyle name="Entrada 2 3 3 2 40 2 2" xfId="36109" xr:uid="{00000000-0005-0000-0000-0000AF520000}"/>
    <cellStyle name="Entrada 2 3 3 2 40 2 3" xfId="40656" xr:uid="{00000000-0005-0000-0000-0000B0520000}"/>
    <cellStyle name="Entrada 2 3 3 2 40 2 4" xfId="22879" xr:uid="{00000000-0005-0000-0000-0000B1520000}"/>
    <cellStyle name="Entrada 2 3 3 2 40 3" xfId="31794" xr:uid="{00000000-0005-0000-0000-0000B2520000}"/>
    <cellStyle name="Entrada 2 3 3 2 40 4" xfId="36341" xr:uid="{00000000-0005-0000-0000-0000B3520000}"/>
    <cellStyle name="Entrada 2 3 3 2 40 5" xfId="18564" xr:uid="{00000000-0005-0000-0000-0000B4520000}"/>
    <cellStyle name="Entrada 2 3 3 2 41" xfId="9714" xr:uid="{00000000-0005-0000-0000-0000B5520000}"/>
    <cellStyle name="Entrada 2 3 3 2 41 2" xfId="32016" xr:uid="{00000000-0005-0000-0000-0000B6520000}"/>
    <cellStyle name="Entrada 2 3 3 2 41 3" xfId="36563" xr:uid="{00000000-0005-0000-0000-0000B7520000}"/>
    <cellStyle name="Entrada 2 3 3 2 41 4" xfId="18786" xr:uid="{00000000-0005-0000-0000-0000B8520000}"/>
    <cellStyle name="Entrada 2 3 3 2 42" xfId="23045" xr:uid="{00000000-0005-0000-0000-0000B9520000}"/>
    <cellStyle name="Entrada 2 3 3 2 43" xfId="31624" xr:uid="{00000000-0005-0000-0000-0000BA520000}"/>
    <cellStyle name="Entrada 2 3 3 2 44" xfId="14155" xr:uid="{00000000-0005-0000-0000-0000BB520000}"/>
    <cellStyle name="Entrada 2 3 3 2 5" xfId="3029" xr:uid="{00000000-0005-0000-0000-0000BC520000}"/>
    <cellStyle name="Entrada 2 3 3 2 5 2" xfId="12255" xr:uid="{00000000-0005-0000-0000-0000BD520000}"/>
    <cellStyle name="Entrada 2 3 3 2 5 2 2" xfId="34557" xr:uid="{00000000-0005-0000-0000-0000BE520000}"/>
    <cellStyle name="Entrada 2 3 3 2 5 2 3" xfId="39104" xr:uid="{00000000-0005-0000-0000-0000BF520000}"/>
    <cellStyle name="Entrada 2 3 3 2 5 2 4" xfId="21327" xr:uid="{00000000-0005-0000-0000-0000C0520000}"/>
    <cellStyle name="Entrada 2 3 3 2 5 3" xfId="25900" xr:uid="{00000000-0005-0000-0000-0000C1520000}"/>
    <cellStyle name="Entrada 2 3 3 2 5 4" xfId="28799" xr:uid="{00000000-0005-0000-0000-0000C2520000}"/>
    <cellStyle name="Entrada 2 3 3 2 5 5" xfId="16999" xr:uid="{00000000-0005-0000-0000-0000C3520000}"/>
    <cellStyle name="Entrada 2 3 3 2 6" xfId="3030" xr:uid="{00000000-0005-0000-0000-0000C4520000}"/>
    <cellStyle name="Entrada 2 3 3 2 6 2" xfId="12256" xr:uid="{00000000-0005-0000-0000-0000C5520000}"/>
    <cellStyle name="Entrada 2 3 3 2 6 2 2" xfId="34558" xr:uid="{00000000-0005-0000-0000-0000C6520000}"/>
    <cellStyle name="Entrada 2 3 3 2 6 2 3" xfId="39105" xr:uid="{00000000-0005-0000-0000-0000C7520000}"/>
    <cellStyle name="Entrada 2 3 3 2 6 2 4" xfId="21328" xr:uid="{00000000-0005-0000-0000-0000C8520000}"/>
    <cellStyle name="Entrada 2 3 3 2 6 3" xfId="25901" xr:uid="{00000000-0005-0000-0000-0000C9520000}"/>
    <cellStyle name="Entrada 2 3 3 2 6 4" xfId="28798" xr:uid="{00000000-0005-0000-0000-0000CA520000}"/>
    <cellStyle name="Entrada 2 3 3 2 6 5" xfId="17000" xr:uid="{00000000-0005-0000-0000-0000CB520000}"/>
    <cellStyle name="Entrada 2 3 3 2 7" xfId="3031" xr:uid="{00000000-0005-0000-0000-0000CC520000}"/>
    <cellStyle name="Entrada 2 3 3 2 7 2" xfId="12257" xr:uid="{00000000-0005-0000-0000-0000CD520000}"/>
    <cellStyle name="Entrada 2 3 3 2 7 2 2" xfId="34559" xr:uid="{00000000-0005-0000-0000-0000CE520000}"/>
    <cellStyle name="Entrada 2 3 3 2 7 2 3" xfId="39106" xr:uid="{00000000-0005-0000-0000-0000CF520000}"/>
    <cellStyle name="Entrada 2 3 3 2 7 2 4" xfId="21329" xr:uid="{00000000-0005-0000-0000-0000D0520000}"/>
    <cellStyle name="Entrada 2 3 3 2 7 3" xfId="25902" xr:uid="{00000000-0005-0000-0000-0000D1520000}"/>
    <cellStyle name="Entrada 2 3 3 2 7 4" xfId="28797" xr:uid="{00000000-0005-0000-0000-0000D2520000}"/>
    <cellStyle name="Entrada 2 3 3 2 7 5" xfId="17001" xr:uid="{00000000-0005-0000-0000-0000D3520000}"/>
    <cellStyle name="Entrada 2 3 3 2 8" xfId="3032" xr:uid="{00000000-0005-0000-0000-0000D4520000}"/>
    <cellStyle name="Entrada 2 3 3 2 8 2" xfId="12258" xr:uid="{00000000-0005-0000-0000-0000D5520000}"/>
    <cellStyle name="Entrada 2 3 3 2 8 2 2" xfId="34560" xr:uid="{00000000-0005-0000-0000-0000D6520000}"/>
    <cellStyle name="Entrada 2 3 3 2 8 2 3" xfId="39107" xr:uid="{00000000-0005-0000-0000-0000D7520000}"/>
    <cellStyle name="Entrada 2 3 3 2 8 2 4" xfId="21330" xr:uid="{00000000-0005-0000-0000-0000D8520000}"/>
    <cellStyle name="Entrada 2 3 3 2 8 3" xfId="25903" xr:uid="{00000000-0005-0000-0000-0000D9520000}"/>
    <cellStyle name="Entrada 2 3 3 2 8 4" xfId="28796" xr:uid="{00000000-0005-0000-0000-0000DA520000}"/>
    <cellStyle name="Entrada 2 3 3 2 8 5" xfId="17002" xr:uid="{00000000-0005-0000-0000-0000DB520000}"/>
    <cellStyle name="Entrada 2 3 3 2 9" xfId="3033" xr:uid="{00000000-0005-0000-0000-0000DC520000}"/>
    <cellStyle name="Entrada 2 3 3 2 9 2" xfId="12259" xr:uid="{00000000-0005-0000-0000-0000DD520000}"/>
    <cellStyle name="Entrada 2 3 3 2 9 2 2" xfId="34561" xr:uid="{00000000-0005-0000-0000-0000DE520000}"/>
    <cellStyle name="Entrada 2 3 3 2 9 2 3" xfId="39108" xr:uid="{00000000-0005-0000-0000-0000DF520000}"/>
    <cellStyle name="Entrada 2 3 3 2 9 2 4" xfId="21331" xr:uid="{00000000-0005-0000-0000-0000E0520000}"/>
    <cellStyle name="Entrada 2 3 3 2 9 3" xfId="25904" xr:uid="{00000000-0005-0000-0000-0000E1520000}"/>
    <cellStyle name="Entrada 2 3 3 2 9 4" xfId="28795" xr:uid="{00000000-0005-0000-0000-0000E2520000}"/>
    <cellStyle name="Entrada 2 3 3 2 9 5" xfId="17003" xr:uid="{00000000-0005-0000-0000-0000E3520000}"/>
    <cellStyle name="Entrada 2 3 3 20" xfId="3034" xr:uid="{00000000-0005-0000-0000-0000E4520000}"/>
    <cellStyle name="Entrada 2 3 3 20 2" xfId="12260" xr:uid="{00000000-0005-0000-0000-0000E5520000}"/>
    <cellStyle name="Entrada 2 3 3 20 2 2" xfId="34562" xr:uid="{00000000-0005-0000-0000-0000E6520000}"/>
    <cellStyle name="Entrada 2 3 3 20 2 3" xfId="39109" xr:uid="{00000000-0005-0000-0000-0000E7520000}"/>
    <cellStyle name="Entrada 2 3 3 20 2 4" xfId="21332" xr:uid="{00000000-0005-0000-0000-0000E8520000}"/>
    <cellStyle name="Entrada 2 3 3 20 3" xfId="25905" xr:uid="{00000000-0005-0000-0000-0000E9520000}"/>
    <cellStyle name="Entrada 2 3 3 20 4" xfId="28794" xr:uid="{00000000-0005-0000-0000-0000EA520000}"/>
    <cellStyle name="Entrada 2 3 3 20 5" xfId="17004" xr:uid="{00000000-0005-0000-0000-0000EB520000}"/>
    <cellStyle name="Entrada 2 3 3 21" xfId="3035" xr:uid="{00000000-0005-0000-0000-0000EC520000}"/>
    <cellStyle name="Entrada 2 3 3 21 2" xfId="12261" xr:uid="{00000000-0005-0000-0000-0000ED520000}"/>
    <cellStyle name="Entrada 2 3 3 21 2 2" xfId="34563" xr:uid="{00000000-0005-0000-0000-0000EE520000}"/>
    <cellStyle name="Entrada 2 3 3 21 2 3" xfId="39110" xr:uid="{00000000-0005-0000-0000-0000EF520000}"/>
    <cellStyle name="Entrada 2 3 3 21 2 4" xfId="21333" xr:uid="{00000000-0005-0000-0000-0000F0520000}"/>
    <cellStyle name="Entrada 2 3 3 21 3" xfId="25906" xr:uid="{00000000-0005-0000-0000-0000F1520000}"/>
    <cellStyle name="Entrada 2 3 3 21 4" xfId="28792" xr:uid="{00000000-0005-0000-0000-0000F2520000}"/>
    <cellStyle name="Entrada 2 3 3 21 5" xfId="17005" xr:uid="{00000000-0005-0000-0000-0000F3520000}"/>
    <cellStyle name="Entrada 2 3 3 22" xfId="3036" xr:uid="{00000000-0005-0000-0000-0000F4520000}"/>
    <cellStyle name="Entrada 2 3 3 22 2" xfId="12262" xr:uid="{00000000-0005-0000-0000-0000F5520000}"/>
    <cellStyle name="Entrada 2 3 3 22 2 2" xfId="34564" xr:uid="{00000000-0005-0000-0000-0000F6520000}"/>
    <cellStyle name="Entrada 2 3 3 22 2 3" xfId="39111" xr:uid="{00000000-0005-0000-0000-0000F7520000}"/>
    <cellStyle name="Entrada 2 3 3 22 2 4" xfId="21334" xr:uid="{00000000-0005-0000-0000-0000F8520000}"/>
    <cellStyle name="Entrada 2 3 3 22 3" xfId="25907" xr:uid="{00000000-0005-0000-0000-0000F9520000}"/>
    <cellStyle name="Entrada 2 3 3 22 4" xfId="28791" xr:uid="{00000000-0005-0000-0000-0000FA520000}"/>
    <cellStyle name="Entrada 2 3 3 22 5" xfId="17006" xr:uid="{00000000-0005-0000-0000-0000FB520000}"/>
    <cellStyle name="Entrada 2 3 3 23" xfId="3037" xr:uid="{00000000-0005-0000-0000-0000FC520000}"/>
    <cellStyle name="Entrada 2 3 3 23 2" xfId="12263" xr:uid="{00000000-0005-0000-0000-0000FD520000}"/>
    <cellStyle name="Entrada 2 3 3 23 2 2" xfId="34565" xr:uid="{00000000-0005-0000-0000-0000FE520000}"/>
    <cellStyle name="Entrada 2 3 3 23 2 3" xfId="39112" xr:uid="{00000000-0005-0000-0000-0000FF520000}"/>
    <cellStyle name="Entrada 2 3 3 23 2 4" xfId="21335" xr:uid="{00000000-0005-0000-0000-000000530000}"/>
    <cellStyle name="Entrada 2 3 3 23 3" xfId="25908" xr:uid="{00000000-0005-0000-0000-000001530000}"/>
    <cellStyle name="Entrada 2 3 3 23 4" xfId="28790" xr:uid="{00000000-0005-0000-0000-000002530000}"/>
    <cellStyle name="Entrada 2 3 3 23 5" xfId="17007" xr:uid="{00000000-0005-0000-0000-000003530000}"/>
    <cellStyle name="Entrada 2 3 3 24" xfId="3038" xr:uid="{00000000-0005-0000-0000-000004530000}"/>
    <cellStyle name="Entrada 2 3 3 24 2" xfId="12264" xr:uid="{00000000-0005-0000-0000-000005530000}"/>
    <cellStyle name="Entrada 2 3 3 24 2 2" xfId="34566" xr:uid="{00000000-0005-0000-0000-000006530000}"/>
    <cellStyle name="Entrada 2 3 3 24 2 3" xfId="39113" xr:uid="{00000000-0005-0000-0000-000007530000}"/>
    <cellStyle name="Entrada 2 3 3 24 2 4" xfId="21336" xr:uid="{00000000-0005-0000-0000-000008530000}"/>
    <cellStyle name="Entrada 2 3 3 24 3" xfId="25909" xr:uid="{00000000-0005-0000-0000-000009530000}"/>
    <cellStyle name="Entrada 2 3 3 24 4" xfId="28789" xr:uid="{00000000-0005-0000-0000-00000A530000}"/>
    <cellStyle name="Entrada 2 3 3 24 5" xfId="17008" xr:uid="{00000000-0005-0000-0000-00000B530000}"/>
    <cellStyle name="Entrada 2 3 3 25" xfId="3039" xr:uid="{00000000-0005-0000-0000-00000C530000}"/>
    <cellStyle name="Entrada 2 3 3 25 2" xfId="12265" xr:uid="{00000000-0005-0000-0000-00000D530000}"/>
    <cellStyle name="Entrada 2 3 3 25 2 2" xfId="34567" xr:uid="{00000000-0005-0000-0000-00000E530000}"/>
    <cellStyle name="Entrada 2 3 3 25 2 3" xfId="39114" xr:uid="{00000000-0005-0000-0000-00000F530000}"/>
    <cellStyle name="Entrada 2 3 3 25 2 4" xfId="21337" xr:uid="{00000000-0005-0000-0000-000010530000}"/>
    <cellStyle name="Entrada 2 3 3 25 3" xfId="25910" xr:uid="{00000000-0005-0000-0000-000011530000}"/>
    <cellStyle name="Entrada 2 3 3 25 4" xfId="28788" xr:uid="{00000000-0005-0000-0000-000012530000}"/>
    <cellStyle name="Entrada 2 3 3 25 5" xfId="17009" xr:uid="{00000000-0005-0000-0000-000013530000}"/>
    <cellStyle name="Entrada 2 3 3 26" xfId="3040" xr:uid="{00000000-0005-0000-0000-000014530000}"/>
    <cellStyle name="Entrada 2 3 3 26 2" xfId="12266" xr:uid="{00000000-0005-0000-0000-000015530000}"/>
    <cellStyle name="Entrada 2 3 3 26 2 2" xfId="34568" xr:uid="{00000000-0005-0000-0000-000016530000}"/>
    <cellStyle name="Entrada 2 3 3 26 2 3" xfId="39115" xr:uid="{00000000-0005-0000-0000-000017530000}"/>
    <cellStyle name="Entrada 2 3 3 26 2 4" xfId="21338" xr:uid="{00000000-0005-0000-0000-000018530000}"/>
    <cellStyle name="Entrada 2 3 3 26 3" xfId="25911" xr:uid="{00000000-0005-0000-0000-000019530000}"/>
    <cellStyle name="Entrada 2 3 3 26 4" xfId="28787" xr:uid="{00000000-0005-0000-0000-00001A530000}"/>
    <cellStyle name="Entrada 2 3 3 26 5" xfId="17010" xr:uid="{00000000-0005-0000-0000-00001B530000}"/>
    <cellStyle name="Entrada 2 3 3 27" xfId="3041" xr:uid="{00000000-0005-0000-0000-00001C530000}"/>
    <cellStyle name="Entrada 2 3 3 27 2" xfId="12267" xr:uid="{00000000-0005-0000-0000-00001D530000}"/>
    <cellStyle name="Entrada 2 3 3 27 2 2" xfId="34569" xr:uid="{00000000-0005-0000-0000-00001E530000}"/>
    <cellStyle name="Entrada 2 3 3 27 2 3" xfId="39116" xr:uid="{00000000-0005-0000-0000-00001F530000}"/>
    <cellStyle name="Entrada 2 3 3 27 2 4" xfId="21339" xr:uid="{00000000-0005-0000-0000-000020530000}"/>
    <cellStyle name="Entrada 2 3 3 27 3" xfId="25912" xr:uid="{00000000-0005-0000-0000-000021530000}"/>
    <cellStyle name="Entrada 2 3 3 27 4" xfId="28786" xr:uid="{00000000-0005-0000-0000-000022530000}"/>
    <cellStyle name="Entrada 2 3 3 27 5" xfId="17011" xr:uid="{00000000-0005-0000-0000-000023530000}"/>
    <cellStyle name="Entrada 2 3 3 28" xfId="3042" xr:uid="{00000000-0005-0000-0000-000024530000}"/>
    <cellStyle name="Entrada 2 3 3 28 2" xfId="12268" xr:uid="{00000000-0005-0000-0000-000025530000}"/>
    <cellStyle name="Entrada 2 3 3 28 2 2" xfId="34570" xr:uid="{00000000-0005-0000-0000-000026530000}"/>
    <cellStyle name="Entrada 2 3 3 28 2 3" xfId="39117" xr:uid="{00000000-0005-0000-0000-000027530000}"/>
    <cellStyle name="Entrada 2 3 3 28 2 4" xfId="21340" xr:uid="{00000000-0005-0000-0000-000028530000}"/>
    <cellStyle name="Entrada 2 3 3 28 3" xfId="25913" xr:uid="{00000000-0005-0000-0000-000029530000}"/>
    <cellStyle name="Entrada 2 3 3 28 4" xfId="28785" xr:uid="{00000000-0005-0000-0000-00002A530000}"/>
    <cellStyle name="Entrada 2 3 3 28 5" xfId="17012" xr:uid="{00000000-0005-0000-0000-00002B530000}"/>
    <cellStyle name="Entrada 2 3 3 29" xfId="3043" xr:uid="{00000000-0005-0000-0000-00002C530000}"/>
    <cellStyle name="Entrada 2 3 3 29 2" xfId="12269" xr:uid="{00000000-0005-0000-0000-00002D530000}"/>
    <cellStyle name="Entrada 2 3 3 29 2 2" xfId="34571" xr:uid="{00000000-0005-0000-0000-00002E530000}"/>
    <cellStyle name="Entrada 2 3 3 29 2 3" xfId="39118" xr:uid="{00000000-0005-0000-0000-00002F530000}"/>
    <cellStyle name="Entrada 2 3 3 29 2 4" xfId="21341" xr:uid="{00000000-0005-0000-0000-000030530000}"/>
    <cellStyle name="Entrada 2 3 3 29 3" xfId="25914" xr:uid="{00000000-0005-0000-0000-000031530000}"/>
    <cellStyle name="Entrada 2 3 3 29 4" xfId="28784" xr:uid="{00000000-0005-0000-0000-000032530000}"/>
    <cellStyle name="Entrada 2 3 3 29 5" xfId="17013" xr:uid="{00000000-0005-0000-0000-000033530000}"/>
    <cellStyle name="Entrada 2 3 3 3" xfId="295" xr:uid="{00000000-0005-0000-0000-000034530000}"/>
    <cellStyle name="Entrada 2 3 3 3 10" xfId="3045" xr:uid="{00000000-0005-0000-0000-000035530000}"/>
    <cellStyle name="Entrada 2 3 3 3 10 2" xfId="12271" xr:uid="{00000000-0005-0000-0000-000036530000}"/>
    <cellStyle name="Entrada 2 3 3 3 10 2 2" xfId="34573" xr:uid="{00000000-0005-0000-0000-000037530000}"/>
    <cellStyle name="Entrada 2 3 3 3 10 2 3" xfId="39120" xr:uid="{00000000-0005-0000-0000-000038530000}"/>
    <cellStyle name="Entrada 2 3 3 3 10 2 4" xfId="21343" xr:uid="{00000000-0005-0000-0000-000039530000}"/>
    <cellStyle name="Entrada 2 3 3 3 10 3" xfId="25916" xr:uid="{00000000-0005-0000-0000-00003A530000}"/>
    <cellStyle name="Entrada 2 3 3 3 10 4" xfId="28782" xr:uid="{00000000-0005-0000-0000-00003B530000}"/>
    <cellStyle name="Entrada 2 3 3 3 10 5" xfId="17015" xr:uid="{00000000-0005-0000-0000-00003C530000}"/>
    <cellStyle name="Entrada 2 3 3 3 11" xfId="3046" xr:uid="{00000000-0005-0000-0000-00003D530000}"/>
    <cellStyle name="Entrada 2 3 3 3 11 2" xfId="12272" xr:uid="{00000000-0005-0000-0000-00003E530000}"/>
    <cellStyle name="Entrada 2 3 3 3 11 2 2" xfId="34574" xr:uid="{00000000-0005-0000-0000-00003F530000}"/>
    <cellStyle name="Entrada 2 3 3 3 11 2 3" xfId="39121" xr:uid="{00000000-0005-0000-0000-000040530000}"/>
    <cellStyle name="Entrada 2 3 3 3 11 2 4" xfId="21344" xr:uid="{00000000-0005-0000-0000-000041530000}"/>
    <cellStyle name="Entrada 2 3 3 3 11 3" xfId="25917" xr:uid="{00000000-0005-0000-0000-000042530000}"/>
    <cellStyle name="Entrada 2 3 3 3 11 4" xfId="28781" xr:uid="{00000000-0005-0000-0000-000043530000}"/>
    <cellStyle name="Entrada 2 3 3 3 11 5" xfId="17016" xr:uid="{00000000-0005-0000-0000-000044530000}"/>
    <cellStyle name="Entrada 2 3 3 3 12" xfId="3047" xr:uid="{00000000-0005-0000-0000-000045530000}"/>
    <cellStyle name="Entrada 2 3 3 3 12 2" xfId="12273" xr:uid="{00000000-0005-0000-0000-000046530000}"/>
    <cellStyle name="Entrada 2 3 3 3 12 2 2" xfId="34575" xr:uid="{00000000-0005-0000-0000-000047530000}"/>
    <cellStyle name="Entrada 2 3 3 3 12 2 3" xfId="39122" xr:uid="{00000000-0005-0000-0000-000048530000}"/>
    <cellStyle name="Entrada 2 3 3 3 12 2 4" xfId="21345" xr:uid="{00000000-0005-0000-0000-000049530000}"/>
    <cellStyle name="Entrada 2 3 3 3 12 3" xfId="25918" xr:uid="{00000000-0005-0000-0000-00004A530000}"/>
    <cellStyle name="Entrada 2 3 3 3 12 4" xfId="28780" xr:uid="{00000000-0005-0000-0000-00004B530000}"/>
    <cellStyle name="Entrada 2 3 3 3 12 5" xfId="17017" xr:uid="{00000000-0005-0000-0000-00004C530000}"/>
    <cellStyle name="Entrada 2 3 3 3 13" xfId="3048" xr:uid="{00000000-0005-0000-0000-00004D530000}"/>
    <cellStyle name="Entrada 2 3 3 3 13 2" xfId="12274" xr:uid="{00000000-0005-0000-0000-00004E530000}"/>
    <cellStyle name="Entrada 2 3 3 3 13 2 2" xfId="34576" xr:uid="{00000000-0005-0000-0000-00004F530000}"/>
    <cellStyle name="Entrada 2 3 3 3 13 2 3" xfId="39123" xr:uid="{00000000-0005-0000-0000-000050530000}"/>
    <cellStyle name="Entrada 2 3 3 3 13 2 4" xfId="21346" xr:uid="{00000000-0005-0000-0000-000051530000}"/>
    <cellStyle name="Entrada 2 3 3 3 13 3" xfId="25919" xr:uid="{00000000-0005-0000-0000-000052530000}"/>
    <cellStyle name="Entrada 2 3 3 3 13 4" xfId="28779" xr:uid="{00000000-0005-0000-0000-000053530000}"/>
    <cellStyle name="Entrada 2 3 3 3 13 5" xfId="17018" xr:uid="{00000000-0005-0000-0000-000054530000}"/>
    <cellStyle name="Entrada 2 3 3 3 14" xfId="3049" xr:uid="{00000000-0005-0000-0000-000055530000}"/>
    <cellStyle name="Entrada 2 3 3 3 14 2" xfId="12275" xr:uid="{00000000-0005-0000-0000-000056530000}"/>
    <cellStyle name="Entrada 2 3 3 3 14 2 2" xfId="34577" xr:uid="{00000000-0005-0000-0000-000057530000}"/>
    <cellStyle name="Entrada 2 3 3 3 14 2 3" xfId="39124" xr:uid="{00000000-0005-0000-0000-000058530000}"/>
    <cellStyle name="Entrada 2 3 3 3 14 2 4" xfId="21347" xr:uid="{00000000-0005-0000-0000-000059530000}"/>
    <cellStyle name="Entrada 2 3 3 3 14 3" xfId="25920" xr:uid="{00000000-0005-0000-0000-00005A530000}"/>
    <cellStyle name="Entrada 2 3 3 3 14 4" xfId="28778" xr:uid="{00000000-0005-0000-0000-00005B530000}"/>
    <cellStyle name="Entrada 2 3 3 3 14 5" xfId="17019" xr:uid="{00000000-0005-0000-0000-00005C530000}"/>
    <cellStyle name="Entrada 2 3 3 3 15" xfId="3050" xr:uid="{00000000-0005-0000-0000-00005D530000}"/>
    <cellStyle name="Entrada 2 3 3 3 15 2" xfId="12276" xr:uid="{00000000-0005-0000-0000-00005E530000}"/>
    <cellStyle name="Entrada 2 3 3 3 15 2 2" xfId="34578" xr:uid="{00000000-0005-0000-0000-00005F530000}"/>
    <cellStyle name="Entrada 2 3 3 3 15 2 3" xfId="39125" xr:uid="{00000000-0005-0000-0000-000060530000}"/>
    <cellStyle name="Entrada 2 3 3 3 15 2 4" xfId="21348" xr:uid="{00000000-0005-0000-0000-000061530000}"/>
    <cellStyle name="Entrada 2 3 3 3 15 3" xfId="25921" xr:uid="{00000000-0005-0000-0000-000062530000}"/>
    <cellStyle name="Entrada 2 3 3 3 15 4" xfId="28746" xr:uid="{00000000-0005-0000-0000-000063530000}"/>
    <cellStyle name="Entrada 2 3 3 3 15 5" xfId="17020" xr:uid="{00000000-0005-0000-0000-000064530000}"/>
    <cellStyle name="Entrada 2 3 3 3 16" xfId="3051" xr:uid="{00000000-0005-0000-0000-000065530000}"/>
    <cellStyle name="Entrada 2 3 3 3 16 2" xfId="12277" xr:uid="{00000000-0005-0000-0000-000066530000}"/>
    <cellStyle name="Entrada 2 3 3 3 16 2 2" xfId="34579" xr:uid="{00000000-0005-0000-0000-000067530000}"/>
    <cellStyle name="Entrada 2 3 3 3 16 2 3" xfId="39126" xr:uid="{00000000-0005-0000-0000-000068530000}"/>
    <cellStyle name="Entrada 2 3 3 3 16 2 4" xfId="21349" xr:uid="{00000000-0005-0000-0000-000069530000}"/>
    <cellStyle name="Entrada 2 3 3 3 16 3" xfId="25922" xr:uid="{00000000-0005-0000-0000-00006A530000}"/>
    <cellStyle name="Entrada 2 3 3 3 16 4" xfId="28777" xr:uid="{00000000-0005-0000-0000-00006B530000}"/>
    <cellStyle name="Entrada 2 3 3 3 16 5" xfId="17021" xr:uid="{00000000-0005-0000-0000-00006C530000}"/>
    <cellStyle name="Entrada 2 3 3 3 17" xfId="3052" xr:uid="{00000000-0005-0000-0000-00006D530000}"/>
    <cellStyle name="Entrada 2 3 3 3 17 2" xfId="12278" xr:uid="{00000000-0005-0000-0000-00006E530000}"/>
    <cellStyle name="Entrada 2 3 3 3 17 2 2" xfId="34580" xr:uid="{00000000-0005-0000-0000-00006F530000}"/>
    <cellStyle name="Entrada 2 3 3 3 17 2 3" xfId="39127" xr:uid="{00000000-0005-0000-0000-000070530000}"/>
    <cellStyle name="Entrada 2 3 3 3 17 2 4" xfId="21350" xr:uid="{00000000-0005-0000-0000-000071530000}"/>
    <cellStyle name="Entrada 2 3 3 3 17 3" xfId="25923" xr:uid="{00000000-0005-0000-0000-000072530000}"/>
    <cellStyle name="Entrada 2 3 3 3 17 4" xfId="28776" xr:uid="{00000000-0005-0000-0000-000073530000}"/>
    <cellStyle name="Entrada 2 3 3 3 17 5" xfId="17022" xr:uid="{00000000-0005-0000-0000-000074530000}"/>
    <cellStyle name="Entrada 2 3 3 3 18" xfId="3053" xr:uid="{00000000-0005-0000-0000-000075530000}"/>
    <cellStyle name="Entrada 2 3 3 3 18 2" xfId="12279" xr:uid="{00000000-0005-0000-0000-000076530000}"/>
    <cellStyle name="Entrada 2 3 3 3 18 2 2" xfId="34581" xr:uid="{00000000-0005-0000-0000-000077530000}"/>
    <cellStyle name="Entrada 2 3 3 3 18 2 3" xfId="39128" xr:uid="{00000000-0005-0000-0000-000078530000}"/>
    <cellStyle name="Entrada 2 3 3 3 18 2 4" xfId="21351" xr:uid="{00000000-0005-0000-0000-000079530000}"/>
    <cellStyle name="Entrada 2 3 3 3 18 3" xfId="25924" xr:uid="{00000000-0005-0000-0000-00007A530000}"/>
    <cellStyle name="Entrada 2 3 3 3 18 4" xfId="28775" xr:uid="{00000000-0005-0000-0000-00007B530000}"/>
    <cellStyle name="Entrada 2 3 3 3 18 5" xfId="17023" xr:uid="{00000000-0005-0000-0000-00007C530000}"/>
    <cellStyle name="Entrada 2 3 3 3 19" xfId="3054" xr:uid="{00000000-0005-0000-0000-00007D530000}"/>
    <cellStyle name="Entrada 2 3 3 3 19 2" xfId="12280" xr:uid="{00000000-0005-0000-0000-00007E530000}"/>
    <cellStyle name="Entrada 2 3 3 3 19 2 2" xfId="34582" xr:uid="{00000000-0005-0000-0000-00007F530000}"/>
    <cellStyle name="Entrada 2 3 3 3 19 2 3" xfId="39129" xr:uid="{00000000-0005-0000-0000-000080530000}"/>
    <cellStyle name="Entrada 2 3 3 3 19 2 4" xfId="21352" xr:uid="{00000000-0005-0000-0000-000081530000}"/>
    <cellStyle name="Entrada 2 3 3 3 19 3" xfId="25925" xr:uid="{00000000-0005-0000-0000-000082530000}"/>
    <cellStyle name="Entrada 2 3 3 3 19 4" xfId="28774" xr:uid="{00000000-0005-0000-0000-000083530000}"/>
    <cellStyle name="Entrada 2 3 3 3 19 5" xfId="17024" xr:uid="{00000000-0005-0000-0000-000084530000}"/>
    <cellStyle name="Entrada 2 3 3 3 2" xfId="3055" xr:uid="{00000000-0005-0000-0000-000085530000}"/>
    <cellStyle name="Entrada 2 3 3 3 2 2" xfId="12281" xr:uid="{00000000-0005-0000-0000-000086530000}"/>
    <cellStyle name="Entrada 2 3 3 3 2 2 2" xfId="34583" xr:uid="{00000000-0005-0000-0000-000087530000}"/>
    <cellStyle name="Entrada 2 3 3 3 2 2 3" xfId="39130" xr:uid="{00000000-0005-0000-0000-000088530000}"/>
    <cellStyle name="Entrada 2 3 3 3 2 2 4" xfId="21353" xr:uid="{00000000-0005-0000-0000-000089530000}"/>
    <cellStyle name="Entrada 2 3 3 3 2 3" xfId="25926" xr:uid="{00000000-0005-0000-0000-00008A530000}"/>
    <cellStyle name="Entrada 2 3 3 3 2 4" xfId="28773" xr:uid="{00000000-0005-0000-0000-00008B530000}"/>
    <cellStyle name="Entrada 2 3 3 3 2 5" xfId="17025" xr:uid="{00000000-0005-0000-0000-00008C530000}"/>
    <cellStyle name="Entrada 2 3 3 3 20" xfId="3056" xr:uid="{00000000-0005-0000-0000-00008D530000}"/>
    <cellStyle name="Entrada 2 3 3 3 20 2" xfId="12282" xr:uid="{00000000-0005-0000-0000-00008E530000}"/>
    <cellStyle name="Entrada 2 3 3 3 20 2 2" xfId="34584" xr:uid="{00000000-0005-0000-0000-00008F530000}"/>
    <cellStyle name="Entrada 2 3 3 3 20 2 3" xfId="39131" xr:uid="{00000000-0005-0000-0000-000090530000}"/>
    <cellStyle name="Entrada 2 3 3 3 20 2 4" xfId="21354" xr:uid="{00000000-0005-0000-0000-000091530000}"/>
    <cellStyle name="Entrada 2 3 3 3 20 3" xfId="25927" xr:uid="{00000000-0005-0000-0000-000092530000}"/>
    <cellStyle name="Entrada 2 3 3 3 20 4" xfId="28772" xr:uid="{00000000-0005-0000-0000-000093530000}"/>
    <cellStyle name="Entrada 2 3 3 3 20 5" xfId="17026" xr:uid="{00000000-0005-0000-0000-000094530000}"/>
    <cellStyle name="Entrada 2 3 3 3 21" xfId="3057" xr:uid="{00000000-0005-0000-0000-000095530000}"/>
    <cellStyle name="Entrada 2 3 3 3 21 2" xfId="12283" xr:uid="{00000000-0005-0000-0000-000096530000}"/>
    <cellStyle name="Entrada 2 3 3 3 21 2 2" xfId="34585" xr:uid="{00000000-0005-0000-0000-000097530000}"/>
    <cellStyle name="Entrada 2 3 3 3 21 2 3" xfId="39132" xr:uid="{00000000-0005-0000-0000-000098530000}"/>
    <cellStyle name="Entrada 2 3 3 3 21 2 4" xfId="21355" xr:uid="{00000000-0005-0000-0000-000099530000}"/>
    <cellStyle name="Entrada 2 3 3 3 21 3" xfId="25928" xr:uid="{00000000-0005-0000-0000-00009A530000}"/>
    <cellStyle name="Entrada 2 3 3 3 21 4" xfId="28771" xr:uid="{00000000-0005-0000-0000-00009B530000}"/>
    <cellStyle name="Entrada 2 3 3 3 21 5" xfId="17027" xr:uid="{00000000-0005-0000-0000-00009C530000}"/>
    <cellStyle name="Entrada 2 3 3 3 22" xfId="3058" xr:uid="{00000000-0005-0000-0000-00009D530000}"/>
    <cellStyle name="Entrada 2 3 3 3 22 2" xfId="12284" xr:uid="{00000000-0005-0000-0000-00009E530000}"/>
    <cellStyle name="Entrada 2 3 3 3 22 2 2" xfId="34586" xr:uid="{00000000-0005-0000-0000-00009F530000}"/>
    <cellStyle name="Entrada 2 3 3 3 22 2 3" xfId="39133" xr:uid="{00000000-0005-0000-0000-0000A0530000}"/>
    <cellStyle name="Entrada 2 3 3 3 22 2 4" xfId="21356" xr:uid="{00000000-0005-0000-0000-0000A1530000}"/>
    <cellStyle name="Entrada 2 3 3 3 22 3" xfId="25929" xr:uid="{00000000-0005-0000-0000-0000A2530000}"/>
    <cellStyle name="Entrada 2 3 3 3 22 4" xfId="28770" xr:uid="{00000000-0005-0000-0000-0000A3530000}"/>
    <cellStyle name="Entrada 2 3 3 3 22 5" xfId="17028" xr:uid="{00000000-0005-0000-0000-0000A4530000}"/>
    <cellStyle name="Entrada 2 3 3 3 23" xfId="3059" xr:uid="{00000000-0005-0000-0000-0000A5530000}"/>
    <cellStyle name="Entrada 2 3 3 3 23 2" xfId="12285" xr:uid="{00000000-0005-0000-0000-0000A6530000}"/>
    <cellStyle name="Entrada 2 3 3 3 23 2 2" xfId="34587" xr:uid="{00000000-0005-0000-0000-0000A7530000}"/>
    <cellStyle name="Entrada 2 3 3 3 23 2 3" xfId="39134" xr:uid="{00000000-0005-0000-0000-0000A8530000}"/>
    <cellStyle name="Entrada 2 3 3 3 23 2 4" xfId="21357" xr:uid="{00000000-0005-0000-0000-0000A9530000}"/>
    <cellStyle name="Entrada 2 3 3 3 23 3" xfId="25930" xr:uid="{00000000-0005-0000-0000-0000AA530000}"/>
    <cellStyle name="Entrada 2 3 3 3 23 4" xfId="28769" xr:uid="{00000000-0005-0000-0000-0000AB530000}"/>
    <cellStyle name="Entrada 2 3 3 3 23 5" xfId="17029" xr:uid="{00000000-0005-0000-0000-0000AC530000}"/>
    <cellStyle name="Entrada 2 3 3 3 24" xfId="3060" xr:uid="{00000000-0005-0000-0000-0000AD530000}"/>
    <cellStyle name="Entrada 2 3 3 3 24 2" xfId="12286" xr:uid="{00000000-0005-0000-0000-0000AE530000}"/>
    <cellStyle name="Entrada 2 3 3 3 24 2 2" xfId="34588" xr:uid="{00000000-0005-0000-0000-0000AF530000}"/>
    <cellStyle name="Entrada 2 3 3 3 24 2 3" xfId="39135" xr:uid="{00000000-0005-0000-0000-0000B0530000}"/>
    <cellStyle name="Entrada 2 3 3 3 24 2 4" xfId="21358" xr:uid="{00000000-0005-0000-0000-0000B1530000}"/>
    <cellStyle name="Entrada 2 3 3 3 24 3" xfId="25931" xr:uid="{00000000-0005-0000-0000-0000B2530000}"/>
    <cellStyle name="Entrada 2 3 3 3 24 4" xfId="28768" xr:uid="{00000000-0005-0000-0000-0000B3530000}"/>
    <cellStyle name="Entrada 2 3 3 3 24 5" xfId="17030" xr:uid="{00000000-0005-0000-0000-0000B4530000}"/>
    <cellStyle name="Entrada 2 3 3 3 25" xfId="3061" xr:uid="{00000000-0005-0000-0000-0000B5530000}"/>
    <cellStyle name="Entrada 2 3 3 3 25 2" xfId="12287" xr:uid="{00000000-0005-0000-0000-0000B6530000}"/>
    <cellStyle name="Entrada 2 3 3 3 25 2 2" xfId="34589" xr:uid="{00000000-0005-0000-0000-0000B7530000}"/>
    <cellStyle name="Entrada 2 3 3 3 25 2 3" xfId="39136" xr:uid="{00000000-0005-0000-0000-0000B8530000}"/>
    <cellStyle name="Entrada 2 3 3 3 25 2 4" xfId="21359" xr:uid="{00000000-0005-0000-0000-0000B9530000}"/>
    <cellStyle name="Entrada 2 3 3 3 25 3" xfId="25932" xr:uid="{00000000-0005-0000-0000-0000BA530000}"/>
    <cellStyle name="Entrada 2 3 3 3 25 4" xfId="28767" xr:uid="{00000000-0005-0000-0000-0000BB530000}"/>
    <cellStyle name="Entrada 2 3 3 3 25 5" xfId="17031" xr:uid="{00000000-0005-0000-0000-0000BC530000}"/>
    <cellStyle name="Entrada 2 3 3 3 26" xfId="3062" xr:uid="{00000000-0005-0000-0000-0000BD530000}"/>
    <cellStyle name="Entrada 2 3 3 3 26 2" xfId="12288" xr:uid="{00000000-0005-0000-0000-0000BE530000}"/>
    <cellStyle name="Entrada 2 3 3 3 26 2 2" xfId="34590" xr:uid="{00000000-0005-0000-0000-0000BF530000}"/>
    <cellStyle name="Entrada 2 3 3 3 26 2 3" xfId="39137" xr:uid="{00000000-0005-0000-0000-0000C0530000}"/>
    <cellStyle name="Entrada 2 3 3 3 26 2 4" xfId="21360" xr:uid="{00000000-0005-0000-0000-0000C1530000}"/>
    <cellStyle name="Entrada 2 3 3 3 26 3" xfId="25933" xr:uid="{00000000-0005-0000-0000-0000C2530000}"/>
    <cellStyle name="Entrada 2 3 3 3 26 4" xfId="28766" xr:uid="{00000000-0005-0000-0000-0000C3530000}"/>
    <cellStyle name="Entrada 2 3 3 3 26 5" xfId="17032" xr:uid="{00000000-0005-0000-0000-0000C4530000}"/>
    <cellStyle name="Entrada 2 3 3 3 27" xfId="3063" xr:uid="{00000000-0005-0000-0000-0000C5530000}"/>
    <cellStyle name="Entrada 2 3 3 3 27 2" xfId="12289" xr:uid="{00000000-0005-0000-0000-0000C6530000}"/>
    <cellStyle name="Entrada 2 3 3 3 27 2 2" xfId="34591" xr:uid="{00000000-0005-0000-0000-0000C7530000}"/>
    <cellStyle name="Entrada 2 3 3 3 27 2 3" xfId="39138" xr:uid="{00000000-0005-0000-0000-0000C8530000}"/>
    <cellStyle name="Entrada 2 3 3 3 27 2 4" xfId="21361" xr:uid="{00000000-0005-0000-0000-0000C9530000}"/>
    <cellStyle name="Entrada 2 3 3 3 27 3" xfId="25934" xr:uid="{00000000-0005-0000-0000-0000CA530000}"/>
    <cellStyle name="Entrada 2 3 3 3 27 4" xfId="28765" xr:uid="{00000000-0005-0000-0000-0000CB530000}"/>
    <cellStyle name="Entrada 2 3 3 3 27 5" xfId="17033" xr:uid="{00000000-0005-0000-0000-0000CC530000}"/>
    <cellStyle name="Entrada 2 3 3 3 28" xfId="3064" xr:uid="{00000000-0005-0000-0000-0000CD530000}"/>
    <cellStyle name="Entrada 2 3 3 3 28 2" xfId="12290" xr:uid="{00000000-0005-0000-0000-0000CE530000}"/>
    <cellStyle name="Entrada 2 3 3 3 28 2 2" xfId="34592" xr:uid="{00000000-0005-0000-0000-0000CF530000}"/>
    <cellStyle name="Entrada 2 3 3 3 28 2 3" xfId="39139" xr:uid="{00000000-0005-0000-0000-0000D0530000}"/>
    <cellStyle name="Entrada 2 3 3 3 28 2 4" xfId="21362" xr:uid="{00000000-0005-0000-0000-0000D1530000}"/>
    <cellStyle name="Entrada 2 3 3 3 28 3" xfId="25935" xr:uid="{00000000-0005-0000-0000-0000D2530000}"/>
    <cellStyle name="Entrada 2 3 3 3 28 4" xfId="28764" xr:uid="{00000000-0005-0000-0000-0000D3530000}"/>
    <cellStyle name="Entrada 2 3 3 3 28 5" xfId="17034" xr:uid="{00000000-0005-0000-0000-0000D4530000}"/>
    <cellStyle name="Entrada 2 3 3 3 29" xfId="3065" xr:uid="{00000000-0005-0000-0000-0000D5530000}"/>
    <cellStyle name="Entrada 2 3 3 3 29 2" xfId="12291" xr:uid="{00000000-0005-0000-0000-0000D6530000}"/>
    <cellStyle name="Entrada 2 3 3 3 29 2 2" xfId="34593" xr:uid="{00000000-0005-0000-0000-0000D7530000}"/>
    <cellStyle name="Entrada 2 3 3 3 29 2 3" xfId="39140" xr:uid="{00000000-0005-0000-0000-0000D8530000}"/>
    <cellStyle name="Entrada 2 3 3 3 29 2 4" xfId="21363" xr:uid="{00000000-0005-0000-0000-0000D9530000}"/>
    <cellStyle name="Entrada 2 3 3 3 29 3" xfId="25936" xr:uid="{00000000-0005-0000-0000-0000DA530000}"/>
    <cellStyle name="Entrada 2 3 3 3 29 4" xfId="28763" xr:uid="{00000000-0005-0000-0000-0000DB530000}"/>
    <cellStyle name="Entrada 2 3 3 3 29 5" xfId="17035" xr:uid="{00000000-0005-0000-0000-0000DC530000}"/>
    <cellStyle name="Entrada 2 3 3 3 3" xfId="3066" xr:uid="{00000000-0005-0000-0000-0000DD530000}"/>
    <cellStyle name="Entrada 2 3 3 3 3 2" xfId="12292" xr:uid="{00000000-0005-0000-0000-0000DE530000}"/>
    <cellStyle name="Entrada 2 3 3 3 3 2 2" xfId="34594" xr:uid="{00000000-0005-0000-0000-0000DF530000}"/>
    <cellStyle name="Entrada 2 3 3 3 3 2 3" xfId="39141" xr:uid="{00000000-0005-0000-0000-0000E0530000}"/>
    <cellStyle name="Entrada 2 3 3 3 3 2 4" xfId="21364" xr:uid="{00000000-0005-0000-0000-0000E1530000}"/>
    <cellStyle name="Entrada 2 3 3 3 3 3" xfId="25937" xr:uid="{00000000-0005-0000-0000-0000E2530000}"/>
    <cellStyle name="Entrada 2 3 3 3 3 4" xfId="28762" xr:uid="{00000000-0005-0000-0000-0000E3530000}"/>
    <cellStyle name="Entrada 2 3 3 3 3 5" xfId="17036" xr:uid="{00000000-0005-0000-0000-0000E4530000}"/>
    <cellStyle name="Entrada 2 3 3 3 30" xfId="3067" xr:uid="{00000000-0005-0000-0000-0000E5530000}"/>
    <cellStyle name="Entrada 2 3 3 3 30 2" xfId="12293" xr:uid="{00000000-0005-0000-0000-0000E6530000}"/>
    <cellStyle name="Entrada 2 3 3 3 30 2 2" xfId="34595" xr:uid="{00000000-0005-0000-0000-0000E7530000}"/>
    <cellStyle name="Entrada 2 3 3 3 30 2 3" xfId="39142" xr:uid="{00000000-0005-0000-0000-0000E8530000}"/>
    <cellStyle name="Entrada 2 3 3 3 30 2 4" xfId="21365" xr:uid="{00000000-0005-0000-0000-0000E9530000}"/>
    <cellStyle name="Entrada 2 3 3 3 30 3" xfId="25938" xr:uid="{00000000-0005-0000-0000-0000EA530000}"/>
    <cellStyle name="Entrada 2 3 3 3 30 4" xfId="28761" xr:uid="{00000000-0005-0000-0000-0000EB530000}"/>
    <cellStyle name="Entrada 2 3 3 3 30 5" xfId="17037" xr:uid="{00000000-0005-0000-0000-0000EC530000}"/>
    <cellStyle name="Entrada 2 3 3 3 31" xfId="3068" xr:uid="{00000000-0005-0000-0000-0000ED530000}"/>
    <cellStyle name="Entrada 2 3 3 3 31 2" xfId="12294" xr:uid="{00000000-0005-0000-0000-0000EE530000}"/>
    <cellStyle name="Entrada 2 3 3 3 31 2 2" xfId="34596" xr:uid="{00000000-0005-0000-0000-0000EF530000}"/>
    <cellStyle name="Entrada 2 3 3 3 31 2 3" xfId="39143" xr:uid="{00000000-0005-0000-0000-0000F0530000}"/>
    <cellStyle name="Entrada 2 3 3 3 31 2 4" xfId="21366" xr:uid="{00000000-0005-0000-0000-0000F1530000}"/>
    <cellStyle name="Entrada 2 3 3 3 31 3" xfId="25939" xr:uid="{00000000-0005-0000-0000-0000F2530000}"/>
    <cellStyle name="Entrada 2 3 3 3 31 4" xfId="28760" xr:uid="{00000000-0005-0000-0000-0000F3530000}"/>
    <cellStyle name="Entrada 2 3 3 3 31 5" xfId="17038" xr:uid="{00000000-0005-0000-0000-0000F4530000}"/>
    <cellStyle name="Entrada 2 3 3 3 32" xfId="3069" xr:uid="{00000000-0005-0000-0000-0000F5530000}"/>
    <cellStyle name="Entrada 2 3 3 3 32 2" xfId="12295" xr:uid="{00000000-0005-0000-0000-0000F6530000}"/>
    <cellStyle name="Entrada 2 3 3 3 32 2 2" xfId="34597" xr:uid="{00000000-0005-0000-0000-0000F7530000}"/>
    <cellStyle name="Entrada 2 3 3 3 32 2 3" xfId="39144" xr:uid="{00000000-0005-0000-0000-0000F8530000}"/>
    <cellStyle name="Entrada 2 3 3 3 32 2 4" xfId="21367" xr:uid="{00000000-0005-0000-0000-0000F9530000}"/>
    <cellStyle name="Entrada 2 3 3 3 32 3" xfId="25940" xr:uid="{00000000-0005-0000-0000-0000FA530000}"/>
    <cellStyle name="Entrada 2 3 3 3 32 4" xfId="28759" xr:uid="{00000000-0005-0000-0000-0000FB530000}"/>
    <cellStyle name="Entrada 2 3 3 3 32 5" xfId="17039" xr:uid="{00000000-0005-0000-0000-0000FC530000}"/>
    <cellStyle name="Entrada 2 3 3 3 33" xfId="3070" xr:uid="{00000000-0005-0000-0000-0000FD530000}"/>
    <cellStyle name="Entrada 2 3 3 3 33 2" xfId="12296" xr:uid="{00000000-0005-0000-0000-0000FE530000}"/>
    <cellStyle name="Entrada 2 3 3 3 33 2 2" xfId="34598" xr:uid="{00000000-0005-0000-0000-0000FF530000}"/>
    <cellStyle name="Entrada 2 3 3 3 33 2 3" xfId="39145" xr:uid="{00000000-0005-0000-0000-000000540000}"/>
    <cellStyle name="Entrada 2 3 3 3 33 2 4" xfId="21368" xr:uid="{00000000-0005-0000-0000-000001540000}"/>
    <cellStyle name="Entrada 2 3 3 3 33 3" xfId="25941" xr:uid="{00000000-0005-0000-0000-000002540000}"/>
    <cellStyle name="Entrada 2 3 3 3 33 4" xfId="28758" xr:uid="{00000000-0005-0000-0000-000003540000}"/>
    <cellStyle name="Entrada 2 3 3 3 33 5" xfId="17040" xr:uid="{00000000-0005-0000-0000-000004540000}"/>
    <cellStyle name="Entrada 2 3 3 3 34" xfId="3071" xr:uid="{00000000-0005-0000-0000-000005540000}"/>
    <cellStyle name="Entrada 2 3 3 3 34 2" xfId="12297" xr:uid="{00000000-0005-0000-0000-000006540000}"/>
    <cellStyle name="Entrada 2 3 3 3 34 2 2" xfId="34599" xr:uid="{00000000-0005-0000-0000-000007540000}"/>
    <cellStyle name="Entrada 2 3 3 3 34 2 3" xfId="39146" xr:uid="{00000000-0005-0000-0000-000008540000}"/>
    <cellStyle name="Entrada 2 3 3 3 34 2 4" xfId="21369" xr:uid="{00000000-0005-0000-0000-000009540000}"/>
    <cellStyle name="Entrada 2 3 3 3 34 3" xfId="25942" xr:uid="{00000000-0005-0000-0000-00000A540000}"/>
    <cellStyle name="Entrada 2 3 3 3 34 4" xfId="28757" xr:uid="{00000000-0005-0000-0000-00000B540000}"/>
    <cellStyle name="Entrada 2 3 3 3 34 5" xfId="17041" xr:uid="{00000000-0005-0000-0000-00000C540000}"/>
    <cellStyle name="Entrada 2 3 3 3 35" xfId="3072" xr:uid="{00000000-0005-0000-0000-00000D540000}"/>
    <cellStyle name="Entrada 2 3 3 3 35 2" xfId="12298" xr:uid="{00000000-0005-0000-0000-00000E540000}"/>
    <cellStyle name="Entrada 2 3 3 3 35 2 2" xfId="34600" xr:uid="{00000000-0005-0000-0000-00000F540000}"/>
    <cellStyle name="Entrada 2 3 3 3 35 2 3" xfId="39147" xr:uid="{00000000-0005-0000-0000-000010540000}"/>
    <cellStyle name="Entrada 2 3 3 3 35 2 4" xfId="21370" xr:uid="{00000000-0005-0000-0000-000011540000}"/>
    <cellStyle name="Entrada 2 3 3 3 35 3" xfId="25943" xr:uid="{00000000-0005-0000-0000-000012540000}"/>
    <cellStyle name="Entrada 2 3 3 3 35 4" xfId="28756" xr:uid="{00000000-0005-0000-0000-000013540000}"/>
    <cellStyle name="Entrada 2 3 3 3 35 5" xfId="17042" xr:uid="{00000000-0005-0000-0000-000014540000}"/>
    <cellStyle name="Entrada 2 3 3 3 36" xfId="3073" xr:uid="{00000000-0005-0000-0000-000015540000}"/>
    <cellStyle name="Entrada 2 3 3 3 36 2" xfId="12299" xr:uid="{00000000-0005-0000-0000-000016540000}"/>
    <cellStyle name="Entrada 2 3 3 3 36 2 2" xfId="34601" xr:uid="{00000000-0005-0000-0000-000017540000}"/>
    <cellStyle name="Entrada 2 3 3 3 36 2 3" xfId="39148" xr:uid="{00000000-0005-0000-0000-000018540000}"/>
    <cellStyle name="Entrada 2 3 3 3 36 2 4" xfId="21371" xr:uid="{00000000-0005-0000-0000-000019540000}"/>
    <cellStyle name="Entrada 2 3 3 3 36 3" xfId="25944" xr:uid="{00000000-0005-0000-0000-00001A540000}"/>
    <cellStyle name="Entrada 2 3 3 3 36 4" xfId="28755" xr:uid="{00000000-0005-0000-0000-00001B540000}"/>
    <cellStyle name="Entrada 2 3 3 3 36 5" xfId="17043" xr:uid="{00000000-0005-0000-0000-00001C540000}"/>
    <cellStyle name="Entrada 2 3 3 3 37" xfId="3074" xr:uid="{00000000-0005-0000-0000-00001D540000}"/>
    <cellStyle name="Entrada 2 3 3 3 37 2" xfId="12300" xr:uid="{00000000-0005-0000-0000-00001E540000}"/>
    <cellStyle name="Entrada 2 3 3 3 37 2 2" xfId="34602" xr:uid="{00000000-0005-0000-0000-00001F540000}"/>
    <cellStyle name="Entrada 2 3 3 3 37 2 3" xfId="39149" xr:uid="{00000000-0005-0000-0000-000020540000}"/>
    <cellStyle name="Entrada 2 3 3 3 37 2 4" xfId="21372" xr:uid="{00000000-0005-0000-0000-000021540000}"/>
    <cellStyle name="Entrada 2 3 3 3 37 3" xfId="25945" xr:uid="{00000000-0005-0000-0000-000022540000}"/>
    <cellStyle name="Entrada 2 3 3 3 37 4" xfId="28754" xr:uid="{00000000-0005-0000-0000-000023540000}"/>
    <cellStyle name="Entrada 2 3 3 3 37 5" xfId="17044" xr:uid="{00000000-0005-0000-0000-000024540000}"/>
    <cellStyle name="Entrada 2 3 3 3 38" xfId="3075" xr:uid="{00000000-0005-0000-0000-000025540000}"/>
    <cellStyle name="Entrada 2 3 3 3 38 2" xfId="12301" xr:uid="{00000000-0005-0000-0000-000026540000}"/>
    <cellStyle name="Entrada 2 3 3 3 38 2 2" xfId="34603" xr:uid="{00000000-0005-0000-0000-000027540000}"/>
    <cellStyle name="Entrada 2 3 3 3 38 2 3" xfId="39150" xr:uid="{00000000-0005-0000-0000-000028540000}"/>
    <cellStyle name="Entrada 2 3 3 3 38 2 4" xfId="21373" xr:uid="{00000000-0005-0000-0000-000029540000}"/>
    <cellStyle name="Entrada 2 3 3 3 38 3" xfId="25946" xr:uid="{00000000-0005-0000-0000-00002A540000}"/>
    <cellStyle name="Entrada 2 3 3 3 38 4" xfId="28753" xr:uid="{00000000-0005-0000-0000-00002B540000}"/>
    <cellStyle name="Entrada 2 3 3 3 38 5" xfId="17045" xr:uid="{00000000-0005-0000-0000-00002C540000}"/>
    <cellStyle name="Entrada 2 3 3 3 39" xfId="3044" xr:uid="{00000000-0005-0000-0000-00002D540000}"/>
    <cellStyle name="Entrada 2 3 3 3 39 2" xfId="12270" xr:uid="{00000000-0005-0000-0000-00002E540000}"/>
    <cellStyle name="Entrada 2 3 3 3 39 2 2" xfId="34572" xr:uid="{00000000-0005-0000-0000-00002F540000}"/>
    <cellStyle name="Entrada 2 3 3 3 39 2 3" xfId="39119" xr:uid="{00000000-0005-0000-0000-000030540000}"/>
    <cellStyle name="Entrada 2 3 3 3 39 2 4" xfId="21342" xr:uid="{00000000-0005-0000-0000-000031540000}"/>
    <cellStyle name="Entrada 2 3 3 3 39 3" xfId="25915" xr:uid="{00000000-0005-0000-0000-000032540000}"/>
    <cellStyle name="Entrada 2 3 3 3 39 4" xfId="28783" xr:uid="{00000000-0005-0000-0000-000033540000}"/>
    <cellStyle name="Entrada 2 3 3 3 39 5" xfId="17014" xr:uid="{00000000-0005-0000-0000-000034540000}"/>
    <cellStyle name="Entrada 2 3 3 3 4" xfId="3076" xr:uid="{00000000-0005-0000-0000-000035540000}"/>
    <cellStyle name="Entrada 2 3 3 3 4 2" xfId="12302" xr:uid="{00000000-0005-0000-0000-000036540000}"/>
    <cellStyle name="Entrada 2 3 3 3 4 2 2" xfId="34604" xr:uid="{00000000-0005-0000-0000-000037540000}"/>
    <cellStyle name="Entrada 2 3 3 3 4 2 3" xfId="39151" xr:uid="{00000000-0005-0000-0000-000038540000}"/>
    <cellStyle name="Entrada 2 3 3 3 4 2 4" xfId="21374" xr:uid="{00000000-0005-0000-0000-000039540000}"/>
    <cellStyle name="Entrada 2 3 3 3 4 3" xfId="25947" xr:uid="{00000000-0005-0000-0000-00003A540000}"/>
    <cellStyle name="Entrada 2 3 3 3 4 4" xfId="28752" xr:uid="{00000000-0005-0000-0000-00003B540000}"/>
    <cellStyle name="Entrada 2 3 3 3 4 5" xfId="17046" xr:uid="{00000000-0005-0000-0000-00003C540000}"/>
    <cellStyle name="Entrada 2 3 3 3 40" xfId="9604" xr:uid="{00000000-0005-0000-0000-00003D540000}"/>
    <cellStyle name="Entrada 2 3 3 3 40 2" xfId="13896" xr:uid="{00000000-0005-0000-0000-00003E540000}"/>
    <cellStyle name="Entrada 2 3 3 3 40 2 2" xfId="36198" xr:uid="{00000000-0005-0000-0000-00003F540000}"/>
    <cellStyle name="Entrada 2 3 3 3 40 2 3" xfId="40745" xr:uid="{00000000-0005-0000-0000-000040540000}"/>
    <cellStyle name="Entrada 2 3 3 3 40 2 4" xfId="22968" xr:uid="{00000000-0005-0000-0000-000041540000}"/>
    <cellStyle name="Entrada 2 3 3 3 40 3" xfId="31906" xr:uid="{00000000-0005-0000-0000-000042540000}"/>
    <cellStyle name="Entrada 2 3 3 3 40 4" xfId="36453" xr:uid="{00000000-0005-0000-0000-000043540000}"/>
    <cellStyle name="Entrada 2 3 3 3 40 5" xfId="18676" xr:uid="{00000000-0005-0000-0000-000044540000}"/>
    <cellStyle name="Entrada 2 3 3 3 41" xfId="456" xr:uid="{00000000-0005-0000-0000-000045540000}"/>
    <cellStyle name="Entrada 2 3 3 3 41 2" xfId="23327" xr:uid="{00000000-0005-0000-0000-000046540000}"/>
    <cellStyle name="Entrada 2 3 3 3 41 3" xfId="31360" xr:uid="{00000000-0005-0000-0000-000047540000}"/>
    <cellStyle name="Entrada 2 3 3 3 41 4" xfId="14426" xr:uid="{00000000-0005-0000-0000-000048540000}"/>
    <cellStyle name="Entrada 2 3 3 3 42" xfId="23166" xr:uid="{00000000-0005-0000-0000-000049540000}"/>
    <cellStyle name="Entrada 2 3 3 3 43" xfId="31519" xr:uid="{00000000-0005-0000-0000-00004A540000}"/>
    <cellStyle name="Entrada 2 3 3 3 44" xfId="14265" xr:uid="{00000000-0005-0000-0000-00004B540000}"/>
    <cellStyle name="Entrada 2 3 3 3 5" xfId="3077" xr:uid="{00000000-0005-0000-0000-00004C540000}"/>
    <cellStyle name="Entrada 2 3 3 3 5 2" xfId="12303" xr:uid="{00000000-0005-0000-0000-00004D540000}"/>
    <cellStyle name="Entrada 2 3 3 3 5 2 2" xfId="34605" xr:uid="{00000000-0005-0000-0000-00004E540000}"/>
    <cellStyle name="Entrada 2 3 3 3 5 2 3" xfId="39152" xr:uid="{00000000-0005-0000-0000-00004F540000}"/>
    <cellStyle name="Entrada 2 3 3 3 5 2 4" xfId="21375" xr:uid="{00000000-0005-0000-0000-000050540000}"/>
    <cellStyle name="Entrada 2 3 3 3 5 3" xfId="25948" xr:uid="{00000000-0005-0000-0000-000051540000}"/>
    <cellStyle name="Entrada 2 3 3 3 5 4" xfId="28751" xr:uid="{00000000-0005-0000-0000-000052540000}"/>
    <cellStyle name="Entrada 2 3 3 3 5 5" xfId="17047" xr:uid="{00000000-0005-0000-0000-000053540000}"/>
    <cellStyle name="Entrada 2 3 3 3 6" xfId="3078" xr:uid="{00000000-0005-0000-0000-000054540000}"/>
    <cellStyle name="Entrada 2 3 3 3 6 2" xfId="12304" xr:uid="{00000000-0005-0000-0000-000055540000}"/>
    <cellStyle name="Entrada 2 3 3 3 6 2 2" xfId="34606" xr:uid="{00000000-0005-0000-0000-000056540000}"/>
    <cellStyle name="Entrada 2 3 3 3 6 2 3" xfId="39153" xr:uid="{00000000-0005-0000-0000-000057540000}"/>
    <cellStyle name="Entrada 2 3 3 3 6 2 4" xfId="21376" xr:uid="{00000000-0005-0000-0000-000058540000}"/>
    <cellStyle name="Entrada 2 3 3 3 6 3" xfId="25949" xr:uid="{00000000-0005-0000-0000-000059540000}"/>
    <cellStyle name="Entrada 2 3 3 3 6 4" xfId="28750" xr:uid="{00000000-0005-0000-0000-00005A540000}"/>
    <cellStyle name="Entrada 2 3 3 3 6 5" xfId="17048" xr:uid="{00000000-0005-0000-0000-00005B540000}"/>
    <cellStyle name="Entrada 2 3 3 3 7" xfId="3079" xr:uid="{00000000-0005-0000-0000-00005C540000}"/>
    <cellStyle name="Entrada 2 3 3 3 7 2" xfId="12305" xr:uid="{00000000-0005-0000-0000-00005D540000}"/>
    <cellStyle name="Entrada 2 3 3 3 7 2 2" xfId="34607" xr:uid="{00000000-0005-0000-0000-00005E540000}"/>
    <cellStyle name="Entrada 2 3 3 3 7 2 3" xfId="39154" xr:uid="{00000000-0005-0000-0000-00005F540000}"/>
    <cellStyle name="Entrada 2 3 3 3 7 2 4" xfId="21377" xr:uid="{00000000-0005-0000-0000-000060540000}"/>
    <cellStyle name="Entrada 2 3 3 3 7 3" xfId="25950" xr:uid="{00000000-0005-0000-0000-000061540000}"/>
    <cellStyle name="Entrada 2 3 3 3 7 4" xfId="28749" xr:uid="{00000000-0005-0000-0000-000062540000}"/>
    <cellStyle name="Entrada 2 3 3 3 7 5" xfId="17049" xr:uid="{00000000-0005-0000-0000-000063540000}"/>
    <cellStyle name="Entrada 2 3 3 3 8" xfId="3080" xr:uid="{00000000-0005-0000-0000-000064540000}"/>
    <cellStyle name="Entrada 2 3 3 3 8 2" xfId="12306" xr:uid="{00000000-0005-0000-0000-000065540000}"/>
    <cellStyle name="Entrada 2 3 3 3 8 2 2" xfId="34608" xr:uid="{00000000-0005-0000-0000-000066540000}"/>
    <cellStyle name="Entrada 2 3 3 3 8 2 3" xfId="39155" xr:uid="{00000000-0005-0000-0000-000067540000}"/>
    <cellStyle name="Entrada 2 3 3 3 8 2 4" xfId="21378" xr:uid="{00000000-0005-0000-0000-000068540000}"/>
    <cellStyle name="Entrada 2 3 3 3 8 3" xfId="25951" xr:uid="{00000000-0005-0000-0000-000069540000}"/>
    <cellStyle name="Entrada 2 3 3 3 8 4" xfId="28748" xr:uid="{00000000-0005-0000-0000-00006A540000}"/>
    <cellStyle name="Entrada 2 3 3 3 8 5" xfId="17050" xr:uid="{00000000-0005-0000-0000-00006B540000}"/>
    <cellStyle name="Entrada 2 3 3 3 9" xfId="3081" xr:uid="{00000000-0005-0000-0000-00006C540000}"/>
    <cellStyle name="Entrada 2 3 3 3 9 2" xfId="12307" xr:uid="{00000000-0005-0000-0000-00006D540000}"/>
    <cellStyle name="Entrada 2 3 3 3 9 2 2" xfId="34609" xr:uid="{00000000-0005-0000-0000-00006E540000}"/>
    <cellStyle name="Entrada 2 3 3 3 9 2 3" xfId="39156" xr:uid="{00000000-0005-0000-0000-00006F540000}"/>
    <cellStyle name="Entrada 2 3 3 3 9 2 4" xfId="21379" xr:uid="{00000000-0005-0000-0000-000070540000}"/>
    <cellStyle name="Entrada 2 3 3 3 9 3" xfId="25952" xr:uid="{00000000-0005-0000-0000-000071540000}"/>
    <cellStyle name="Entrada 2 3 3 3 9 4" xfId="28747" xr:uid="{00000000-0005-0000-0000-000072540000}"/>
    <cellStyle name="Entrada 2 3 3 3 9 5" xfId="17051" xr:uid="{00000000-0005-0000-0000-000073540000}"/>
    <cellStyle name="Entrada 2 3 3 30" xfId="3082" xr:uid="{00000000-0005-0000-0000-000074540000}"/>
    <cellStyle name="Entrada 2 3 3 30 2" xfId="12308" xr:uid="{00000000-0005-0000-0000-000075540000}"/>
    <cellStyle name="Entrada 2 3 3 30 2 2" xfId="34610" xr:uid="{00000000-0005-0000-0000-000076540000}"/>
    <cellStyle name="Entrada 2 3 3 30 2 3" xfId="39157" xr:uid="{00000000-0005-0000-0000-000077540000}"/>
    <cellStyle name="Entrada 2 3 3 30 2 4" xfId="21380" xr:uid="{00000000-0005-0000-0000-000078540000}"/>
    <cellStyle name="Entrada 2 3 3 30 3" xfId="25953" xr:uid="{00000000-0005-0000-0000-000079540000}"/>
    <cellStyle name="Entrada 2 3 3 30 4" xfId="28744" xr:uid="{00000000-0005-0000-0000-00007A540000}"/>
    <cellStyle name="Entrada 2 3 3 30 5" xfId="17052" xr:uid="{00000000-0005-0000-0000-00007B540000}"/>
    <cellStyle name="Entrada 2 3 3 31" xfId="3083" xr:uid="{00000000-0005-0000-0000-00007C540000}"/>
    <cellStyle name="Entrada 2 3 3 31 2" xfId="12309" xr:uid="{00000000-0005-0000-0000-00007D540000}"/>
    <cellStyle name="Entrada 2 3 3 31 2 2" xfId="34611" xr:uid="{00000000-0005-0000-0000-00007E540000}"/>
    <cellStyle name="Entrada 2 3 3 31 2 3" xfId="39158" xr:uid="{00000000-0005-0000-0000-00007F540000}"/>
    <cellStyle name="Entrada 2 3 3 31 2 4" xfId="21381" xr:uid="{00000000-0005-0000-0000-000080540000}"/>
    <cellStyle name="Entrada 2 3 3 31 3" xfId="25954" xr:uid="{00000000-0005-0000-0000-000081540000}"/>
    <cellStyle name="Entrada 2 3 3 31 4" xfId="28743" xr:uid="{00000000-0005-0000-0000-000082540000}"/>
    <cellStyle name="Entrada 2 3 3 31 5" xfId="17053" xr:uid="{00000000-0005-0000-0000-000083540000}"/>
    <cellStyle name="Entrada 2 3 3 32" xfId="3084" xr:uid="{00000000-0005-0000-0000-000084540000}"/>
    <cellStyle name="Entrada 2 3 3 32 2" xfId="12310" xr:uid="{00000000-0005-0000-0000-000085540000}"/>
    <cellStyle name="Entrada 2 3 3 32 2 2" xfId="34612" xr:uid="{00000000-0005-0000-0000-000086540000}"/>
    <cellStyle name="Entrada 2 3 3 32 2 3" xfId="39159" xr:uid="{00000000-0005-0000-0000-000087540000}"/>
    <cellStyle name="Entrada 2 3 3 32 2 4" xfId="21382" xr:uid="{00000000-0005-0000-0000-000088540000}"/>
    <cellStyle name="Entrada 2 3 3 32 3" xfId="25955" xr:uid="{00000000-0005-0000-0000-000089540000}"/>
    <cellStyle name="Entrada 2 3 3 32 4" xfId="28742" xr:uid="{00000000-0005-0000-0000-00008A540000}"/>
    <cellStyle name="Entrada 2 3 3 32 5" xfId="17054" xr:uid="{00000000-0005-0000-0000-00008B540000}"/>
    <cellStyle name="Entrada 2 3 3 33" xfId="3085" xr:uid="{00000000-0005-0000-0000-00008C540000}"/>
    <cellStyle name="Entrada 2 3 3 33 2" xfId="12311" xr:uid="{00000000-0005-0000-0000-00008D540000}"/>
    <cellStyle name="Entrada 2 3 3 33 2 2" xfId="34613" xr:uid="{00000000-0005-0000-0000-00008E540000}"/>
    <cellStyle name="Entrada 2 3 3 33 2 3" xfId="39160" xr:uid="{00000000-0005-0000-0000-00008F540000}"/>
    <cellStyle name="Entrada 2 3 3 33 2 4" xfId="21383" xr:uid="{00000000-0005-0000-0000-000090540000}"/>
    <cellStyle name="Entrada 2 3 3 33 3" xfId="25956" xr:uid="{00000000-0005-0000-0000-000091540000}"/>
    <cellStyle name="Entrada 2 3 3 33 4" xfId="28741" xr:uid="{00000000-0005-0000-0000-000092540000}"/>
    <cellStyle name="Entrada 2 3 3 33 5" xfId="17055" xr:uid="{00000000-0005-0000-0000-000093540000}"/>
    <cellStyle name="Entrada 2 3 3 34" xfId="3086" xr:uid="{00000000-0005-0000-0000-000094540000}"/>
    <cellStyle name="Entrada 2 3 3 34 2" xfId="12312" xr:uid="{00000000-0005-0000-0000-000095540000}"/>
    <cellStyle name="Entrada 2 3 3 34 2 2" xfId="34614" xr:uid="{00000000-0005-0000-0000-000096540000}"/>
    <cellStyle name="Entrada 2 3 3 34 2 3" xfId="39161" xr:uid="{00000000-0005-0000-0000-000097540000}"/>
    <cellStyle name="Entrada 2 3 3 34 2 4" xfId="21384" xr:uid="{00000000-0005-0000-0000-000098540000}"/>
    <cellStyle name="Entrada 2 3 3 34 3" xfId="25957" xr:uid="{00000000-0005-0000-0000-000099540000}"/>
    <cellStyle name="Entrada 2 3 3 34 4" xfId="28740" xr:uid="{00000000-0005-0000-0000-00009A540000}"/>
    <cellStyle name="Entrada 2 3 3 34 5" xfId="17056" xr:uid="{00000000-0005-0000-0000-00009B540000}"/>
    <cellStyle name="Entrada 2 3 3 35" xfId="3087" xr:uid="{00000000-0005-0000-0000-00009C540000}"/>
    <cellStyle name="Entrada 2 3 3 35 2" xfId="12313" xr:uid="{00000000-0005-0000-0000-00009D540000}"/>
    <cellStyle name="Entrada 2 3 3 35 2 2" xfId="34615" xr:uid="{00000000-0005-0000-0000-00009E540000}"/>
    <cellStyle name="Entrada 2 3 3 35 2 3" xfId="39162" xr:uid="{00000000-0005-0000-0000-00009F540000}"/>
    <cellStyle name="Entrada 2 3 3 35 2 4" xfId="21385" xr:uid="{00000000-0005-0000-0000-0000A0540000}"/>
    <cellStyle name="Entrada 2 3 3 35 3" xfId="25958" xr:uid="{00000000-0005-0000-0000-0000A1540000}"/>
    <cellStyle name="Entrada 2 3 3 35 4" xfId="28739" xr:uid="{00000000-0005-0000-0000-0000A2540000}"/>
    <cellStyle name="Entrada 2 3 3 35 5" xfId="17057" xr:uid="{00000000-0005-0000-0000-0000A3540000}"/>
    <cellStyle name="Entrada 2 3 3 36" xfId="3088" xr:uid="{00000000-0005-0000-0000-0000A4540000}"/>
    <cellStyle name="Entrada 2 3 3 36 2" xfId="12314" xr:uid="{00000000-0005-0000-0000-0000A5540000}"/>
    <cellStyle name="Entrada 2 3 3 36 2 2" xfId="34616" xr:uid="{00000000-0005-0000-0000-0000A6540000}"/>
    <cellStyle name="Entrada 2 3 3 36 2 3" xfId="39163" xr:uid="{00000000-0005-0000-0000-0000A7540000}"/>
    <cellStyle name="Entrada 2 3 3 36 2 4" xfId="21386" xr:uid="{00000000-0005-0000-0000-0000A8540000}"/>
    <cellStyle name="Entrada 2 3 3 36 3" xfId="25959" xr:uid="{00000000-0005-0000-0000-0000A9540000}"/>
    <cellStyle name="Entrada 2 3 3 36 4" xfId="28738" xr:uid="{00000000-0005-0000-0000-0000AA540000}"/>
    <cellStyle name="Entrada 2 3 3 36 5" xfId="17058" xr:uid="{00000000-0005-0000-0000-0000AB540000}"/>
    <cellStyle name="Entrada 2 3 3 37" xfId="3089" xr:uid="{00000000-0005-0000-0000-0000AC540000}"/>
    <cellStyle name="Entrada 2 3 3 37 2" xfId="12315" xr:uid="{00000000-0005-0000-0000-0000AD540000}"/>
    <cellStyle name="Entrada 2 3 3 37 2 2" xfId="34617" xr:uid="{00000000-0005-0000-0000-0000AE540000}"/>
    <cellStyle name="Entrada 2 3 3 37 2 3" xfId="39164" xr:uid="{00000000-0005-0000-0000-0000AF540000}"/>
    <cellStyle name="Entrada 2 3 3 37 2 4" xfId="21387" xr:uid="{00000000-0005-0000-0000-0000B0540000}"/>
    <cellStyle name="Entrada 2 3 3 37 3" xfId="25960" xr:uid="{00000000-0005-0000-0000-0000B1540000}"/>
    <cellStyle name="Entrada 2 3 3 37 4" xfId="28737" xr:uid="{00000000-0005-0000-0000-0000B2540000}"/>
    <cellStyle name="Entrada 2 3 3 37 5" xfId="17059" xr:uid="{00000000-0005-0000-0000-0000B3540000}"/>
    <cellStyle name="Entrada 2 3 3 38" xfId="3090" xr:uid="{00000000-0005-0000-0000-0000B4540000}"/>
    <cellStyle name="Entrada 2 3 3 38 2" xfId="12316" xr:uid="{00000000-0005-0000-0000-0000B5540000}"/>
    <cellStyle name="Entrada 2 3 3 38 2 2" xfId="34618" xr:uid="{00000000-0005-0000-0000-0000B6540000}"/>
    <cellStyle name="Entrada 2 3 3 38 2 3" xfId="39165" xr:uid="{00000000-0005-0000-0000-0000B7540000}"/>
    <cellStyle name="Entrada 2 3 3 38 2 4" xfId="21388" xr:uid="{00000000-0005-0000-0000-0000B8540000}"/>
    <cellStyle name="Entrada 2 3 3 38 3" xfId="25961" xr:uid="{00000000-0005-0000-0000-0000B9540000}"/>
    <cellStyle name="Entrada 2 3 3 38 4" xfId="28736" xr:uid="{00000000-0005-0000-0000-0000BA540000}"/>
    <cellStyle name="Entrada 2 3 3 38 5" xfId="17060" xr:uid="{00000000-0005-0000-0000-0000BB540000}"/>
    <cellStyle name="Entrada 2 3 3 39" xfId="3091" xr:uid="{00000000-0005-0000-0000-0000BC540000}"/>
    <cellStyle name="Entrada 2 3 3 39 2" xfId="12317" xr:uid="{00000000-0005-0000-0000-0000BD540000}"/>
    <cellStyle name="Entrada 2 3 3 39 2 2" xfId="34619" xr:uid="{00000000-0005-0000-0000-0000BE540000}"/>
    <cellStyle name="Entrada 2 3 3 39 2 3" xfId="39166" xr:uid="{00000000-0005-0000-0000-0000BF540000}"/>
    <cellStyle name="Entrada 2 3 3 39 2 4" xfId="21389" xr:uid="{00000000-0005-0000-0000-0000C0540000}"/>
    <cellStyle name="Entrada 2 3 3 39 3" xfId="25962" xr:uid="{00000000-0005-0000-0000-0000C1540000}"/>
    <cellStyle name="Entrada 2 3 3 39 4" xfId="28735" xr:uid="{00000000-0005-0000-0000-0000C2540000}"/>
    <cellStyle name="Entrada 2 3 3 39 5" xfId="17061" xr:uid="{00000000-0005-0000-0000-0000C3540000}"/>
    <cellStyle name="Entrada 2 3 3 4" xfId="3092" xr:uid="{00000000-0005-0000-0000-0000C4540000}"/>
    <cellStyle name="Entrada 2 3 3 4 2" xfId="12318" xr:uid="{00000000-0005-0000-0000-0000C5540000}"/>
    <cellStyle name="Entrada 2 3 3 4 2 2" xfId="34620" xr:uid="{00000000-0005-0000-0000-0000C6540000}"/>
    <cellStyle name="Entrada 2 3 3 4 2 3" xfId="39167" xr:uid="{00000000-0005-0000-0000-0000C7540000}"/>
    <cellStyle name="Entrada 2 3 3 4 2 4" xfId="21390" xr:uid="{00000000-0005-0000-0000-0000C8540000}"/>
    <cellStyle name="Entrada 2 3 3 4 3" xfId="25963" xr:uid="{00000000-0005-0000-0000-0000C9540000}"/>
    <cellStyle name="Entrada 2 3 3 4 4" xfId="14047" xr:uid="{00000000-0005-0000-0000-0000CA540000}"/>
    <cellStyle name="Entrada 2 3 3 4 5" xfId="17062" xr:uid="{00000000-0005-0000-0000-0000CB540000}"/>
    <cellStyle name="Entrada 2 3 3 40" xfId="3093" xr:uid="{00000000-0005-0000-0000-0000CC540000}"/>
    <cellStyle name="Entrada 2 3 3 40 2" xfId="12319" xr:uid="{00000000-0005-0000-0000-0000CD540000}"/>
    <cellStyle name="Entrada 2 3 3 40 2 2" xfId="34621" xr:uid="{00000000-0005-0000-0000-0000CE540000}"/>
    <cellStyle name="Entrada 2 3 3 40 2 3" xfId="39168" xr:uid="{00000000-0005-0000-0000-0000CF540000}"/>
    <cellStyle name="Entrada 2 3 3 40 2 4" xfId="21391" xr:uid="{00000000-0005-0000-0000-0000D0540000}"/>
    <cellStyle name="Entrada 2 3 3 40 3" xfId="25964" xr:uid="{00000000-0005-0000-0000-0000D1540000}"/>
    <cellStyle name="Entrada 2 3 3 40 4" xfId="14048" xr:uid="{00000000-0005-0000-0000-0000D2540000}"/>
    <cellStyle name="Entrada 2 3 3 40 5" xfId="17063" xr:uid="{00000000-0005-0000-0000-0000D3540000}"/>
    <cellStyle name="Entrada 2 3 3 41" xfId="3094" xr:uid="{00000000-0005-0000-0000-0000D4540000}"/>
    <cellStyle name="Entrada 2 3 3 41 2" xfId="12320" xr:uid="{00000000-0005-0000-0000-0000D5540000}"/>
    <cellStyle name="Entrada 2 3 3 41 2 2" xfId="34622" xr:uid="{00000000-0005-0000-0000-0000D6540000}"/>
    <cellStyle name="Entrada 2 3 3 41 2 3" xfId="39169" xr:uid="{00000000-0005-0000-0000-0000D7540000}"/>
    <cellStyle name="Entrada 2 3 3 41 2 4" xfId="21392" xr:uid="{00000000-0005-0000-0000-0000D8540000}"/>
    <cellStyle name="Entrada 2 3 3 41 3" xfId="25965" xr:uid="{00000000-0005-0000-0000-0000D9540000}"/>
    <cellStyle name="Entrada 2 3 3 41 4" xfId="14066" xr:uid="{00000000-0005-0000-0000-0000DA540000}"/>
    <cellStyle name="Entrada 2 3 3 41 5" xfId="17064" xr:uid="{00000000-0005-0000-0000-0000DB540000}"/>
    <cellStyle name="Entrada 2 3 3 42" xfId="2985" xr:uid="{00000000-0005-0000-0000-0000DC540000}"/>
    <cellStyle name="Entrada 2 3 3 42 2" xfId="12211" xr:uid="{00000000-0005-0000-0000-0000DD540000}"/>
    <cellStyle name="Entrada 2 3 3 42 2 2" xfId="34513" xr:uid="{00000000-0005-0000-0000-0000DE540000}"/>
    <cellStyle name="Entrada 2 3 3 42 2 3" xfId="39060" xr:uid="{00000000-0005-0000-0000-0000DF540000}"/>
    <cellStyle name="Entrada 2 3 3 42 2 4" xfId="21283" xr:uid="{00000000-0005-0000-0000-0000E0540000}"/>
    <cellStyle name="Entrada 2 3 3 42 3" xfId="25856" xr:uid="{00000000-0005-0000-0000-0000E1540000}"/>
    <cellStyle name="Entrada 2 3 3 42 4" xfId="28842" xr:uid="{00000000-0005-0000-0000-0000E2540000}"/>
    <cellStyle name="Entrada 2 3 3 42 5" xfId="16955" xr:uid="{00000000-0005-0000-0000-0000E3540000}"/>
    <cellStyle name="Entrada 2 3 3 43" xfId="9458" xr:uid="{00000000-0005-0000-0000-0000E4540000}"/>
    <cellStyle name="Entrada 2 3 3 43 2" xfId="13783" xr:uid="{00000000-0005-0000-0000-0000E5540000}"/>
    <cellStyle name="Entrada 2 3 3 43 2 2" xfId="36085" xr:uid="{00000000-0005-0000-0000-0000E6540000}"/>
    <cellStyle name="Entrada 2 3 3 43 2 3" xfId="40632" xr:uid="{00000000-0005-0000-0000-0000E7540000}"/>
    <cellStyle name="Entrada 2 3 3 43 2 4" xfId="22855" xr:uid="{00000000-0005-0000-0000-0000E8540000}"/>
    <cellStyle name="Entrada 2 3 3 43 3" xfId="31760" xr:uid="{00000000-0005-0000-0000-0000E9540000}"/>
    <cellStyle name="Entrada 2 3 3 43 4" xfId="36307" xr:uid="{00000000-0005-0000-0000-0000EA540000}"/>
    <cellStyle name="Entrada 2 3 3 43 5" xfId="18530" xr:uid="{00000000-0005-0000-0000-0000EB540000}"/>
    <cellStyle name="Entrada 2 3 3 44" xfId="390" xr:uid="{00000000-0005-0000-0000-0000EC540000}"/>
    <cellStyle name="Entrada 2 3 3 44 2" xfId="23261" xr:uid="{00000000-0005-0000-0000-0000ED540000}"/>
    <cellStyle name="Entrada 2 3 3 44 3" xfId="31426" xr:uid="{00000000-0005-0000-0000-0000EE540000}"/>
    <cellStyle name="Entrada 2 3 3 44 4" xfId="14360" xr:uid="{00000000-0005-0000-0000-0000EF540000}"/>
    <cellStyle name="Entrada 2 3 3 45" xfId="9699" xr:uid="{00000000-0005-0000-0000-0000F0540000}"/>
    <cellStyle name="Entrada 2 3 3 45 2" xfId="32001" xr:uid="{00000000-0005-0000-0000-0000F1540000}"/>
    <cellStyle name="Entrada 2 3 3 45 3" xfId="36548" xr:uid="{00000000-0005-0000-0000-0000F2540000}"/>
    <cellStyle name="Entrada 2 3 3 45 4" xfId="18771" xr:uid="{00000000-0005-0000-0000-0000F3540000}"/>
    <cellStyle name="Entrada 2 3 3 46" xfId="14015" xr:uid="{00000000-0005-0000-0000-0000F4540000}"/>
    <cellStyle name="Entrada 2 3 3 47" xfId="31662" xr:uid="{00000000-0005-0000-0000-0000F5540000}"/>
    <cellStyle name="Entrada 2 3 3 48" xfId="13963" xr:uid="{00000000-0005-0000-0000-0000F6540000}"/>
    <cellStyle name="Entrada 2 3 3 5" xfId="3095" xr:uid="{00000000-0005-0000-0000-0000F7540000}"/>
    <cellStyle name="Entrada 2 3 3 5 2" xfId="12321" xr:uid="{00000000-0005-0000-0000-0000F8540000}"/>
    <cellStyle name="Entrada 2 3 3 5 2 2" xfId="34623" xr:uid="{00000000-0005-0000-0000-0000F9540000}"/>
    <cellStyle name="Entrada 2 3 3 5 2 3" xfId="39170" xr:uid="{00000000-0005-0000-0000-0000FA540000}"/>
    <cellStyle name="Entrada 2 3 3 5 2 4" xfId="21393" xr:uid="{00000000-0005-0000-0000-0000FB540000}"/>
    <cellStyle name="Entrada 2 3 3 5 3" xfId="25966" xr:uid="{00000000-0005-0000-0000-0000FC540000}"/>
    <cellStyle name="Entrada 2 3 3 5 4" xfId="14067" xr:uid="{00000000-0005-0000-0000-0000FD540000}"/>
    <cellStyle name="Entrada 2 3 3 5 5" xfId="17065" xr:uid="{00000000-0005-0000-0000-0000FE540000}"/>
    <cellStyle name="Entrada 2 3 3 6" xfId="3096" xr:uid="{00000000-0005-0000-0000-0000FF540000}"/>
    <cellStyle name="Entrada 2 3 3 6 2" xfId="12322" xr:uid="{00000000-0005-0000-0000-000000550000}"/>
    <cellStyle name="Entrada 2 3 3 6 2 2" xfId="34624" xr:uid="{00000000-0005-0000-0000-000001550000}"/>
    <cellStyle name="Entrada 2 3 3 6 2 3" xfId="39171" xr:uid="{00000000-0005-0000-0000-000002550000}"/>
    <cellStyle name="Entrada 2 3 3 6 2 4" xfId="21394" xr:uid="{00000000-0005-0000-0000-000003550000}"/>
    <cellStyle name="Entrada 2 3 3 6 3" xfId="25967" xr:uid="{00000000-0005-0000-0000-000004550000}"/>
    <cellStyle name="Entrada 2 3 3 6 4" xfId="14068" xr:uid="{00000000-0005-0000-0000-000005550000}"/>
    <cellStyle name="Entrada 2 3 3 6 5" xfId="17066" xr:uid="{00000000-0005-0000-0000-000006550000}"/>
    <cellStyle name="Entrada 2 3 3 7" xfId="3097" xr:uid="{00000000-0005-0000-0000-000007550000}"/>
    <cellStyle name="Entrada 2 3 3 7 2" xfId="12323" xr:uid="{00000000-0005-0000-0000-000008550000}"/>
    <cellStyle name="Entrada 2 3 3 7 2 2" xfId="34625" xr:uid="{00000000-0005-0000-0000-000009550000}"/>
    <cellStyle name="Entrada 2 3 3 7 2 3" xfId="39172" xr:uid="{00000000-0005-0000-0000-00000A550000}"/>
    <cellStyle name="Entrada 2 3 3 7 2 4" xfId="21395" xr:uid="{00000000-0005-0000-0000-00000B550000}"/>
    <cellStyle name="Entrada 2 3 3 7 3" xfId="25968" xr:uid="{00000000-0005-0000-0000-00000C550000}"/>
    <cellStyle name="Entrada 2 3 3 7 4" xfId="14069" xr:uid="{00000000-0005-0000-0000-00000D550000}"/>
    <cellStyle name="Entrada 2 3 3 7 5" xfId="17067" xr:uid="{00000000-0005-0000-0000-00000E550000}"/>
    <cellStyle name="Entrada 2 3 3 8" xfId="3098" xr:uid="{00000000-0005-0000-0000-00000F550000}"/>
    <cellStyle name="Entrada 2 3 3 8 2" xfId="12324" xr:uid="{00000000-0005-0000-0000-000010550000}"/>
    <cellStyle name="Entrada 2 3 3 8 2 2" xfId="34626" xr:uid="{00000000-0005-0000-0000-000011550000}"/>
    <cellStyle name="Entrada 2 3 3 8 2 3" xfId="39173" xr:uid="{00000000-0005-0000-0000-000012550000}"/>
    <cellStyle name="Entrada 2 3 3 8 2 4" xfId="21396" xr:uid="{00000000-0005-0000-0000-000013550000}"/>
    <cellStyle name="Entrada 2 3 3 8 3" xfId="25969" xr:uid="{00000000-0005-0000-0000-000014550000}"/>
    <cellStyle name="Entrada 2 3 3 8 4" xfId="14070" xr:uid="{00000000-0005-0000-0000-000015550000}"/>
    <cellStyle name="Entrada 2 3 3 8 5" xfId="17068" xr:uid="{00000000-0005-0000-0000-000016550000}"/>
    <cellStyle name="Entrada 2 3 3 9" xfId="3099" xr:uid="{00000000-0005-0000-0000-000017550000}"/>
    <cellStyle name="Entrada 2 3 3 9 2" xfId="12325" xr:uid="{00000000-0005-0000-0000-000018550000}"/>
    <cellStyle name="Entrada 2 3 3 9 2 2" xfId="34627" xr:uid="{00000000-0005-0000-0000-000019550000}"/>
    <cellStyle name="Entrada 2 3 3 9 2 3" xfId="39174" xr:uid="{00000000-0005-0000-0000-00001A550000}"/>
    <cellStyle name="Entrada 2 3 3 9 2 4" xfId="21397" xr:uid="{00000000-0005-0000-0000-00001B550000}"/>
    <cellStyle name="Entrada 2 3 3 9 3" xfId="25970" xr:uid="{00000000-0005-0000-0000-00001C550000}"/>
    <cellStyle name="Entrada 2 3 3 9 4" xfId="28733" xr:uid="{00000000-0005-0000-0000-00001D550000}"/>
    <cellStyle name="Entrada 2 3 3 9 5" xfId="17069" xr:uid="{00000000-0005-0000-0000-00001E550000}"/>
    <cellStyle name="Entrada 2 3 30" xfId="3100" xr:uid="{00000000-0005-0000-0000-00001F550000}"/>
    <cellStyle name="Entrada 2 3 30 2" xfId="12326" xr:uid="{00000000-0005-0000-0000-000020550000}"/>
    <cellStyle name="Entrada 2 3 30 2 2" xfId="34628" xr:uid="{00000000-0005-0000-0000-000021550000}"/>
    <cellStyle name="Entrada 2 3 30 2 3" xfId="39175" xr:uid="{00000000-0005-0000-0000-000022550000}"/>
    <cellStyle name="Entrada 2 3 30 2 4" xfId="21398" xr:uid="{00000000-0005-0000-0000-000023550000}"/>
    <cellStyle name="Entrada 2 3 30 3" xfId="25971" xr:uid="{00000000-0005-0000-0000-000024550000}"/>
    <cellStyle name="Entrada 2 3 30 4" xfId="14088" xr:uid="{00000000-0005-0000-0000-000025550000}"/>
    <cellStyle name="Entrada 2 3 30 5" xfId="17070" xr:uid="{00000000-0005-0000-0000-000026550000}"/>
    <cellStyle name="Entrada 2 3 31" xfId="3101" xr:uid="{00000000-0005-0000-0000-000027550000}"/>
    <cellStyle name="Entrada 2 3 31 2" xfId="12327" xr:uid="{00000000-0005-0000-0000-000028550000}"/>
    <cellStyle name="Entrada 2 3 31 2 2" xfId="34629" xr:uid="{00000000-0005-0000-0000-000029550000}"/>
    <cellStyle name="Entrada 2 3 31 2 3" xfId="39176" xr:uid="{00000000-0005-0000-0000-00002A550000}"/>
    <cellStyle name="Entrada 2 3 31 2 4" xfId="21399" xr:uid="{00000000-0005-0000-0000-00002B550000}"/>
    <cellStyle name="Entrada 2 3 31 3" xfId="25972" xr:uid="{00000000-0005-0000-0000-00002C550000}"/>
    <cellStyle name="Entrada 2 3 31 4" xfId="28732" xr:uid="{00000000-0005-0000-0000-00002D550000}"/>
    <cellStyle name="Entrada 2 3 31 5" xfId="17071" xr:uid="{00000000-0005-0000-0000-00002E550000}"/>
    <cellStyle name="Entrada 2 3 32" xfId="3102" xr:uid="{00000000-0005-0000-0000-00002F550000}"/>
    <cellStyle name="Entrada 2 3 32 2" xfId="12328" xr:uid="{00000000-0005-0000-0000-000030550000}"/>
    <cellStyle name="Entrada 2 3 32 2 2" xfId="34630" xr:uid="{00000000-0005-0000-0000-000031550000}"/>
    <cellStyle name="Entrada 2 3 32 2 3" xfId="39177" xr:uid="{00000000-0005-0000-0000-000032550000}"/>
    <cellStyle name="Entrada 2 3 32 2 4" xfId="21400" xr:uid="{00000000-0005-0000-0000-000033550000}"/>
    <cellStyle name="Entrada 2 3 32 3" xfId="25973" xr:uid="{00000000-0005-0000-0000-000034550000}"/>
    <cellStyle name="Entrada 2 3 32 4" xfId="14127" xr:uid="{00000000-0005-0000-0000-000035550000}"/>
    <cellStyle name="Entrada 2 3 32 5" xfId="17072" xr:uid="{00000000-0005-0000-0000-000036550000}"/>
    <cellStyle name="Entrada 2 3 33" xfId="3103" xr:uid="{00000000-0005-0000-0000-000037550000}"/>
    <cellStyle name="Entrada 2 3 33 2" xfId="12329" xr:uid="{00000000-0005-0000-0000-000038550000}"/>
    <cellStyle name="Entrada 2 3 33 2 2" xfId="34631" xr:uid="{00000000-0005-0000-0000-000039550000}"/>
    <cellStyle name="Entrada 2 3 33 2 3" xfId="39178" xr:uid="{00000000-0005-0000-0000-00003A550000}"/>
    <cellStyle name="Entrada 2 3 33 2 4" xfId="21401" xr:uid="{00000000-0005-0000-0000-00003B550000}"/>
    <cellStyle name="Entrada 2 3 33 3" xfId="25974" xr:uid="{00000000-0005-0000-0000-00003C550000}"/>
    <cellStyle name="Entrada 2 3 33 4" xfId="14071" xr:uid="{00000000-0005-0000-0000-00003D550000}"/>
    <cellStyle name="Entrada 2 3 33 5" xfId="17073" xr:uid="{00000000-0005-0000-0000-00003E550000}"/>
    <cellStyle name="Entrada 2 3 34" xfId="3104" xr:uid="{00000000-0005-0000-0000-00003F550000}"/>
    <cellStyle name="Entrada 2 3 34 2" xfId="12330" xr:uid="{00000000-0005-0000-0000-000040550000}"/>
    <cellStyle name="Entrada 2 3 34 2 2" xfId="34632" xr:uid="{00000000-0005-0000-0000-000041550000}"/>
    <cellStyle name="Entrada 2 3 34 2 3" xfId="39179" xr:uid="{00000000-0005-0000-0000-000042550000}"/>
    <cellStyle name="Entrada 2 3 34 2 4" xfId="21402" xr:uid="{00000000-0005-0000-0000-000043550000}"/>
    <cellStyle name="Entrada 2 3 34 3" xfId="25975" xr:uid="{00000000-0005-0000-0000-000044550000}"/>
    <cellStyle name="Entrada 2 3 34 4" xfId="28731" xr:uid="{00000000-0005-0000-0000-000045550000}"/>
    <cellStyle name="Entrada 2 3 34 5" xfId="17074" xr:uid="{00000000-0005-0000-0000-000046550000}"/>
    <cellStyle name="Entrada 2 3 35" xfId="3105" xr:uid="{00000000-0005-0000-0000-000047550000}"/>
    <cellStyle name="Entrada 2 3 35 2" xfId="12331" xr:uid="{00000000-0005-0000-0000-000048550000}"/>
    <cellStyle name="Entrada 2 3 35 2 2" xfId="34633" xr:uid="{00000000-0005-0000-0000-000049550000}"/>
    <cellStyle name="Entrada 2 3 35 2 3" xfId="39180" xr:uid="{00000000-0005-0000-0000-00004A550000}"/>
    <cellStyle name="Entrada 2 3 35 2 4" xfId="21403" xr:uid="{00000000-0005-0000-0000-00004B550000}"/>
    <cellStyle name="Entrada 2 3 35 3" xfId="25976" xr:uid="{00000000-0005-0000-0000-00004C550000}"/>
    <cellStyle name="Entrada 2 3 35 4" xfId="14128" xr:uid="{00000000-0005-0000-0000-00004D550000}"/>
    <cellStyle name="Entrada 2 3 35 5" xfId="17075" xr:uid="{00000000-0005-0000-0000-00004E550000}"/>
    <cellStyle name="Entrada 2 3 36" xfId="2849" xr:uid="{00000000-0005-0000-0000-00004F550000}"/>
    <cellStyle name="Entrada 2 3 36 2" xfId="12075" xr:uid="{00000000-0005-0000-0000-000050550000}"/>
    <cellStyle name="Entrada 2 3 36 2 2" xfId="34377" xr:uid="{00000000-0005-0000-0000-000051550000}"/>
    <cellStyle name="Entrada 2 3 36 2 3" xfId="38924" xr:uid="{00000000-0005-0000-0000-000052550000}"/>
    <cellStyle name="Entrada 2 3 36 2 4" xfId="21147" xr:uid="{00000000-0005-0000-0000-000053550000}"/>
    <cellStyle name="Entrada 2 3 36 3" xfId="25720" xr:uid="{00000000-0005-0000-0000-000054550000}"/>
    <cellStyle name="Entrada 2 3 36 4" xfId="28978" xr:uid="{00000000-0005-0000-0000-000055550000}"/>
    <cellStyle name="Entrada 2 3 36 5" xfId="16819" xr:uid="{00000000-0005-0000-0000-000056550000}"/>
    <cellStyle name="Entrada 2 3 37" xfId="9431" xr:uid="{00000000-0005-0000-0000-000057550000}"/>
    <cellStyle name="Entrada 2 3 37 2" xfId="13756" xr:uid="{00000000-0005-0000-0000-000058550000}"/>
    <cellStyle name="Entrada 2 3 37 2 2" xfId="36058" xr:uid="{00000000-0005-0000-0000-000059550000}"/>
    <cellStyle name="Entrada 2 3 37 2 3" xfId="40605" xr:uid="{00000000-0005-0000-0000-00005A550000}"/>
    <cellStyle name="Entrada 2 3 37 2 4" xfId="22828" xr:uid="{00000000-0005-0000-0000-00005B550000}"/>
    <cellStyle name="Entrada 2 3 37 3" xfId="31733" xr:uid="{00000000-0005-0000-0000-00005C550000}"/>
    <cellStyle name="Entrada 2 3 37 4" xfId="36280" xr:uid="{00000000-0005-0000-0000-00005D550000}"/>
    <cellStyle name="Entrada 2 3 37 5" xfId="18503" xr:uid="{00000000-0005-0000-0000-00005E550000}"/>
    <cellStyle name="Entrada 2 3 38" xfId="9686" xr:uid="{00000000-0005-0000-0000-00005F550000}"/>
    <cellStyle name="Entrada 2 3 38 2" xfId="31988" xr:uid="{00000000-0005-0000-0000-000060550000}"/>
    <cellStyle name="Entrada 2 3 38 3" xfId="36535" xr:uid="{00000000-0005-0000-0000-000061550000}"/>
    <cellStyle name="Entrada 2 3 38 4" xfId="18758" xr:uid="{00000000-0005-0000-0000-000062550000}"/>
    <cellStyle name="Entrada 2 3 39" xfId="14114" xr:uid="{00000000-0005-0000-0000-000063550000}"/>
    <cellStyle name="Entrada 2 3 4" xfId="251" xr:uid="{00000000-0005-0000-0000-000064550000}"/>
    <cellStyle name="Entrada 2 3 4 10" xfId="3107" xr:uid="{00000000-0005-0000-0000-000065550000}"/>
    <cellStyle name="Entrada 2 3 4 10 2" xfId="12333" xr:uid="{00000000-0005-0000-0000-000066550000}"/>
    <cellStyle name="Entrada 2 3 4 10 2 2" xfId="34635" xr:uid="{00000000-0005-0000-0000-000067550000}"/>
    <cellStyle name="Entrada 2 3 4 10 2 3" xfId="39182" xr:uid="{00000000-0005-0000-0000-000068550000}"/>
    <cellStyle name="Entrada 2 3 4 10 2 4" xfId="21405" xr:uid="{00000000-0005-0000-0000-000069550000}"/>
    <cellStyle name="Entrada 2 3 4 10 3" xfId="25978" xr:uid="{00000000-0005-0000-0000-00006A550000}"/>
    <cellStyle name="Entrada 2 3 4 10 4" xfId="14193" xr:uid="{00000000-0005-0000-0000-00006B550000}"/>
    <cellStyle name="Entrada 2 3 4 10 5" xfId="17077" xr:uid="{00000000-0005-0000-0000-00006C550000}"/>
    <cellStyle name="Entrada 2 3 4 11" xfId="3108" xr:uid="{00000000-0005-0000-0000-00006D550000}"/>
    <cellStyle name="Entrada 2 3 4 11 2" xfId="12334" xr:uid="{00000000-0005-0000-0000-00006E550000}"/>
    <cellStyle name="Entrada 2 3 4 11 2 2" xfId="34636" xr:uid="{00000000-0005-0000-0000-00006F550000}"/>
    <cellStyle name="Entrada 2 3 4 11 2 3" xfId="39183" xr:uid="{00000000-0005-0000-0000-000070550000}"/>
    <cellStyle name="Entrada 2 3 4 11 2 4" xfId="21406" xr:uid="{00000000-0005-0000-0000-000071550000}"/>
    <cellStyle name="Entrada 2 3 4 11 3" xfId="25979" xr:uid="{00000000-0005-0000-0000-000072550000}"/>
    <cellStyle name="Entrada 2 3 4 11 4" xfId="14129" xr:uid="{00000000-0005-0000-0000-000073550000}"/>
    <cellStyle name="Entrada 2 3 4 11 5" xfId="17078" xr:uid="{00000000-0005-0000-0000-000074550000}"/>
    <cellStyle name="Entrada 2 3 4 12" xfId="3109" xr:uid="{00000000-0005-0000-0000-000075550000}"/>
    <cellStyle name="Entrada 2 3 4 12 2" xfId="12335" xr:uid="{00000000-0005-0000-0000-000076550000}"/>
    <cellStyle name="Entrada 2 3 4 12 2 2" xfId="34637" xr:uid="{00000000-0005-0000-0000-000077550000}"/>
    <cellStyle name="Entrada 2 3 4 12 2 3" xfId="39184" xr:uid="{00000000-0005-0000-0000-000078550000}"/>
    <cellStyle name="Entrada 2 3 4 12 2 4" xfId="21407" xr:uid="{00000000-0005-0000-0000-000079550000}"/>
    <cellStyle name="Entrada 2 3 4 12 3" xfId="25980" xr:uid="{00000000-0005-0000-0000-00007A550000}"/>
    <cellStyle name="Entrada 2 3 4 12 4" xfId="14037" xr:uid="{00000000-0005-0000-0000-00007B550000}"/>
    <cellStyle name="Entrada 2 3 4 12 5" xfId="17079" xr:uid="{00000000-0005-0000-0000-00007C550000}"/>
    <cellStyle name="Entrada 2 3 4 13" xfId="3110" xr:uid="{00000000-0005-0000-0000-00007D550000}"/>
    <cellStyle name="Entrada 2 3 4 13 2" xfId="12336" xr:uid="{00000000-0005-0000-0000-00007E550000}"/>
    <cellStyle name="Entrada 2 3 4 13 2 2" xfId="34638" xr:uid="{00000000-0005-0000-0000-00007F550000}"/>
    <cellStyle name="Entrada 2 3 4 13 2 3" xfId="39185" xr:uid="{00000000-0005-0000-0000-000080550000}"/>
    <cellStyle name="Entrada 2 3 4 13 2 4" xfId="21408" xr:uid="{00000000-0005-0000-0000-000081550000}"/>
    <cellStyle name="Entrada 2 3 4 13 3" xfId="25981" xr:uid="{00000000-0005-0000-0000-000082550000}"/>
    <cellStyle name="Entrada 2 3 4 13 4" xfId="14038" xr:uid="{00000000-0005-0000-0000-000083550000}"/>
    <cellStyle name="Entrada 2 3 4 13 5" xfId="17080" xr:uid="{00000000-0005-0000-0000-000084550000}"/>
    <cellStyle name="Entrada 2 3 4 14" xfId="3111" xr:uid="{00000000-0005-0000-0000-000085550000}"/>
    <cellStyle name="Entrada 2 3 4 14 2" xfId="12337" xr:uid="{00000000-0005-0000-0000-000086550000}"/>
    <cellStyle name="Entrada 2 3 4 14 2 2" xfId="34639" xr:uid="{00000000-0005-0000-0000-000087550000}"/>
    <cellStyle name="Entrada 2 3 4 14 2 3" xfId="39186" xr:uid="{00000000-0005-0000-0000-000088550000}"/>
    <cellStyle name="Entrada 2 3 4 14 2 4" xfId="21409" xr:uid="{00000000-0005-0000-0000-000089550000}"/>
    <cellStyle name="Entrada 2 3 4 14 3" xfId="25982" xr:uid="{00000000-0005-0000-0000-00008A550000}"/>
    <cellStyle name="Entrada 2 3 4 14 4" xfId="14085" xr:uid="{00000000-0005-0000-0000-00008B550000}"/>
    <cellStyle name="Entrada 2 3 4 14 5" xfId="17081" xr:uid="{00000000-0005-0000-0000-00008C550000}"/>
    <cellStyle name="Entrada 2 3 4 15" xfId="3112" xr:uid="{00000000-0005-0000-0000-00008D550000}"/>
    <cellStyle name="Entrada 2 3 4 15 2" xfId="12338" xr:uid="{00000000-0005-0000-0000-00008E550000}"/>
    <cellStyle name="Entrada 2 3 4 15 2 2" xfId="34640" xr:uid="{00000000-0005-0000-0000-00008F550000}"/>
    <cellStyle name="Entrada 2 3 4 15 2 3" xfId="39187" xr:uid="{00000000-0005-0000-0000-000090550000}"/>
    <cellStyle name="Entrada 2 3 4 15 2 4" xfId="21410" xr:uid="{00000000-0005-0000-0000-000091550000}"/>
    <cellStyle name="Entrada 2 3 4 15 3" xfId="25983" xr:uid="{00000000-0005-0000-0000-000092550000}"/>
    <cellStyle name="Entrada 2 3 4 15 4" xfId="14133" xr:uid="{00000000-0005-0000-0000-000093550000}"/>
    <cellStyle name="Entrada 2 3 4 15 5" xfId="17082" xr:uid="{00000000-0005-0000-0000-000094550000}"/>
    <cellStyle name="Entrada 2 3 4 16" xfId="3113" xr:uid="{00000000-0005-0000-0000-000095550000}"/>
    <cellStyle name="Entrada 2 3 4 16 2" xfId="12339" xr:uid="{00000000-0005-0000-0000-000096550000}"/>
    <cellStyle name="Entrada 2 3 4 16 2 2" xfId="34641" xr:uid="{00000000-0005-0000-0000-000097550000}"/>
    <cellStyle name="Entrada 2 3 4 16 2 3" xfId="39188" xr:uid="{00000000-0005-0000-0000-000098550000}"/>
    <cellStyle name="Entrada 2 3 4 16 2 4" xfId="21411" xr:uid="{00000000-0005-0000-0000-000099550000}"/>
    <cellStyle name="Entrada 2 3 4 16 3" xfId="25984" xr:uid="{00000000-0005-0000-0000-00009A550000}"/>
    <cellStyle name="Entrada 2 3 4 16 4" xfId="14134" xr:uid="{00000000-0005-0000-0000-00009B550000}"/>
    <cellStyle name="Entrada 2 3 4 16 5" xfId="17083" xr:uid="{00000000-0005-0000-0000-00009C550000}"/>
    <cellStyle name="Entrada 2 3 4 17" xfId="3114" xr:uid="{00000000-0005-0000-0000-00009D550000}"/>
    <cellStyle name="Entrada 2 3 4 17 2" xfId="12340" xr:uid="{00000000-0005-0000-0000-00009E550000}"/>
    <cellStyle name="Entrada 2 3 4 17 2 2" xfId="34642" xr:uid="{00000000-0005-0000-0000-00009F550000}"/>
    <cellStyle name="Entrada 2 3 4 17 2 3" xfId="39189" xr:uid="{00000000-0005-0000-0000-0000A0550000}"/>
    <cellStyle name="Entrada 2 3 4 17 2 4" xfId="21412" xr:uid="{00000000-0005-0000-0000-0000A1550000}"/>
    <cellStyle name="Entrada 2 3 4 17 3" xfId="25985" xr:uid="{00000000-0005-0000-0000-0000A2550000}"/>
    <cellStyle name="Entrada 2 3 4 17 4" xfId="14087" xr:uid="{00000000-0005-0000-0000-0000A3550000}"/>
    <cellStyle name="Entrada 2 3 4 17 5" xfId="17084" xr:uid="{00000000-0005-0000-0000-0000A4550000}"/>
    <cellStyle name="Entrada 2 3 4 18" xfId="3115" xr:uid="{00000000-0005-0000-0000-0000A5550000}"/>
    <cellStyle name="Entrada 2 3 4 18 2" xfId="12341" xr:uid="{00000000-0005-0000-0000-0000A6550000}"/>
    <cellStyle name="Entrada 2 3 4 18 2 2" xfId="34643" xr:uid="{00000000-0005-0000-0000-0000A7550000}"/>
    <cellStyle name="Entrada 2 3 4 18 2 3" xfId="39190" xr:uid="{00000000-0005-0000-0000-0000A8550000}"/>
    <cellStyle name="Entrada 2 3 4 18 2 4" xfId="21413" xr:uid="{00000000-0005-0000-0000-0000A9550000}"/>
    <cellStyle name="Entrada 2 3 4 18 3" xfId="25986" xr:uid="{00000000-0005-0000-0000-0000AA550000}"/>
    <cellStyle name="Entrada 2 3 4 18 4" xfId="14136" xr:uid="{00000000-0005-0000-0000-0000AB550000}"/>
    <cellStyle name="Entrada 2 3 4 18 5" xfId="17085" xr:uid="{00000000-0005-0000-0000-0000AC550000}"/>
    <cellStyle name="Entrada 2 3 4 19" xfId="3116" xr:uid="{00000000-0005-0000-0000-0000AD550000}"/>
    <cellStyle name="Entrada 2 3 4 19 2" xfId="12342" xr:uid="{00000000-0005-0000-0000-0000AE550000}"/>
    <cellStyle name="Entrada 2 3 4 19 2 2" xfId="34644" xr:uid="{00000000-0005-0000-0000-0000AF550000}"/>
    <cellStyle name="Entrada 2 3 4 19 2 3" xfId="39191" xr:uid="{00000000-0005-0000-0000-0000B0550000}"/>
    <cellStyle name="Entrada 2 3 4 19 2 4" xfId="21414" xr:uid="{00000000-0005-0000-0000-0000B1550000}"/>
    <cellStyle name="Entrada 2 3 4 19 3" xfId="25987" xr:uid="{00000000-0005-0000-0000-0000B2550000}"/>
    <cellStyle name="Entrada 2 3 4 19 4" xfId="14045" xr:uid="{00000000-0005-0000-0000-0000B3550000}"/>
    <cellStyle name="Entrada 2 3 4 19 5" xfId="17086" xr:uid="{00000000-0005-0000-0000-0000B4550000}"/>
    <cellStyle name="Entrada 2 3 4 2" xfId="335" xr:uid="{00000000-0005-0000-0000-0000B5550000}"/>
    <cellStyle name="Entrada 2 3 4 2 10" xfId="3118" xr:uid="{00000000-0005-0000-0000-0000B6550000}"/>
    <cellStyle name="Entrada 2 3 4 2 10 2" xfId="12344" xr:uid="{00000000-0005-0000-0000-0000B7550000}"/>
    <cellStyle name="Entrada 2 3 4 2 10 2 2" xfId="34646" xr:uid="{00000000-0005-0000-0000-0000B8550000}"/>
    <cellStyle name="Entrada 2 3 4 2 10 2 3" xfId="39193" xr:uid="{00000000-0005-0000-0000-0000B9550000}"/>
    <cellStyle name="Entrada 2 3 4 2 10 2 4" xfId="21416" xr:uid="{00000000-0005-0000-0000-0000BA550000}"/>
    <cellStyle name="Entrada 2 3 4 2 10 3" xfId="25989" xr:uid="{00000000-0005-0000-0000-0000BB550000}"/>
    <cellStyle name="Entrada 2 3 4 2 10 4" xfId="14039" xr:uid="{00000000-0005-0000-0000-0000BC550000}"/>
    <cellStyle name="Entrada 2 3 4 2 10 5" xfId="17088" xr:uid="{00000000-0005-0000-0000-0000BD550000}"/>
    <cellStyle name="Entrada 2 3 4 2 11" xfId="3119" xr:uid="{00000000-0005-0000-0000-0000BE550000}"/>
    <cellStyle name="Entrada 2 3 4 2 11 2" xfId="12345" xr:uid="{00000000-0005-0000-0000-0000BF550000}"/>
    <cellStyle name="Entrada 2 3 4 2 11 2 2" xfId="34647" xr:uid="{00000000-0005-0000-0000-0000C0550000}"/>
    <cellStyle name="Entrada 2 3 4 2 11 2 3" xfId="39194" xr:uid="{00000000-0005-0000-0000-0000C1550000}"/>
    <cellStyle name="Entrada 2 3 4 2 11 2 4" xfId="21417" xr:uid="{00000000-0005-0000-0000-0000C2550000}"/>
    <cellStyle name="Entrada 2 3 4 2 11 3" xfId="25990" xr:uid="{00000000-0005-0000-0000-0000C3550000}"/>
    <cellStyle name="Entrada 2 3 4 2 11 4" xfId="14003" xr:uid="{00000000-0005-0000-0000-0000C4550000}"/>
    <cellStyle name="Entrada 2 3 4 2 11 5" xfId="17089" xr:uid="{00000000-0005-0000-0000-0000C5550000}"/>
    <cellStyle name="Entrada 2 3 4 2 12" xfId="3120" xr:uid="{00000000-0005-0000-0000-0000C6550000}"/>
    <cellStyle name="Entrada 2 3 4 2 12 2" xfId="12346" xr:uid="{00000000-0005-0000-0000-0000C7550000}"/>
    <cellStyle name="Entrada 2 3 4 2 12 2 2" xfId="34648" xr:uid="{00000000-0005-0000-0000-0000C8550000}"/>
    <cellStyle name="Entrada 2 3 4 2 12 2 3" xfId="39195" xr:uid="{00000000-0005-0000-0000-0000C9550000}"/>
    <cellStyle name="Entrada 2 3 4 2 12 2 4" xfId="21418" xr:uid="{00000000-0005-0000-0000-0000CA550000}"/>
    <cellStyle name="Entrada 2 3 4 2 12 3" xfId="25991" xr:uid="{00000000-0005-0000-0000-0000CB550000}"/>
    <cellStyle name="Entrada 2 3 4 2 12 4" xfId="14040" xr:uid="{00000000-0005-0000-0000-0000CC550000}"/>
    <cellStyle name="Entrada 2 3 4 2 12 5" xfId="17090" xr:uid="{00000000-0005-0000-0000-0000CD550000}"/>
    <cellStyle name="Entrada 2 3 4 2 13" xfId="3121" xr:uid="{00000000-0005-0000-0000-0000CE550000}"/>
    <cellStyle name="Entrada 2 3 4 2 13 2" xfId="12347" xr:uid="{00000000-0005-0000-0000-0000CF550000}"/>
    <cellStyle name="Entrada 2 3 4 2 13 2 2" xfId="34649" xr:uid="{00000000-0005-0000-0000-0000D0550000}"/>
    <cellStyle name="Entrada 2 3 4 2 13 2 3" xfId="39196" xr:uid="{00000000-0005-0000-0000-0000D1550000}"/>
    <cellStyle name="Entrada 2 3 4 2 13 2 4" xfId="21419" xr:uid="{00000000-0005-0000-0000-0000D2550000}"/>
    <cellStyle name="Entrada 2 3 4 2 13 3" xfId="25992" xr:uid="{00000000-0005-0000-0000-0000D3550000}"/>
    <cellStyle name="Entrada 2 3 4 2 13 4" xfId="14052" xr:uid="{00000000-0005-0000-0000-0000D4550000}"/>
    <cellStyle name="Entrada 2 3 4 2 13 5" xfId="17091" xr:uid="{00000000-0005-0000-0000-0000D5550000}"/>
    <cellStyle name="Entrada 2 3 4 2 14" xfId="3122" xr:uid="{00000000-0005-0000-0000-0000D6550000}"/>
    <cellStyle name="Entrada 2 3 4 2 14 2" xfId="12348" xr:uid="{00000000-0005-0000-0000-0000D7550000}"/>
    <cellStyle name="Entrada 2 3 4 2 14 2 2" xfId="34650" xr:uid="{00000000-0005-0000-0000-0000D8550000}"/>
    <cellStyle name="Entrada 2 3 4 2 14 2 3" xfId="39197" xr:uid="{00000000-0005-0000-0000-0000D9550000}"/>
    <cellStyle name="Entrada 2 3 4 2 14 2 4" xfId="21420" xr:uid="{00000000-0005-0000-0000-0000DA550000}"/>
    <cellStyle name="Entrada 2 3 4 2 14 3" xfId="25993" xr:uid="{00000000-0005-0000-0000-0000DB550000}"/>
    <cellStyle name="Entrada 2 3 4 2 14 4" xfId="14053" xr:uid="{00000000-0005-0000-0000-0000DC550000}"/>
    <cellStyle name="Entrada 2 3 4 2 14 5" xfId="17092" xr:uid="{00000000-0005-0000-0000-0000DD550000}"/>
    <cellStyle name="Entrada 2 3 4 2 15" xfId="3123" xr:uid="{00000000-0005-0000-0000-0000DE550000}"/>
    <cellStyle name="Entrada 2 3 4 2 15 2" xfId="12349" xr:uid="{00000000-0005-0000-0000-0000DF550000}"/>
    <cellStyle name="Entrada 2 3 4 2 15 2 2" xfId="34651" xr:uid="{00000000-0005-0000-0000-0000E0550000}"/>
    <cellStyle name="Entrada 2 3 4 2 15 2 3" xfId="39198" xr:uid="{00000000-0005-0000-0000-0000E1550000}"/>
    <cellStyle name="Entrada 2 3 4 2 15 2 4" xfId="21421" xr:uid="{00000000-0005-0000-0000-0000E2550000}"/>
    <cellStyle name="Entrada 2 3 4 2 15 3" xfId="25994" xr:uid="{00000000-0005-0000-0000-0000E3550000}"/>
    <cellStyle name="Entrada 2 3 4 2 15 4" xfId="14054" xr:uid="{00000000-0005-0000-0000-0000E4550000}"/>
    <cellStyle name="Entrada 2 3 4 2 15 5" xfId="17093" xr:uid="{00000000-0005-0000-0000-0000E5550000}"/>
    <cellStyle name="Entrada 2 3 4 2 16" xfId="3124" xr:uid="{00000000-0005-0000-0000-0000E6550000}"/>
    <cellStyle name="Entrada 2 3 4 2 16 2" xfId="12350" xr:uid="{00000000-0005-0000-0000-0000E7550000}"/>
    <cellStyle name="Entrada 2 3 4 2 16 2 2" xfId="34652" xr:uid="{00000000-0005-0000-0000-0000E8550000}"/>
    <cellStyle name="Entrada 2 3 4 2 16 2 3" xfId="39199" xr:uid="{00000000-0005-0000-0000-0000E9550000}"/>
    <cellStyle name="Entrada 2 3 4 2 16 2 4" xfId="21422" xr:uid="{00000000-0005-0000-0000-0000EA550000}"/>
    <cellStyle name="Entrada 2 3 4 2 16 3" xfId="25995" xr:uid="{00000000-0005-0000-0000-0000EB550000}"/>
    <cellStyle name="Entrada 2 3 4 2 16 4" xfId="14055" xr:uid="{00000000-0005-0000-0000-0000EC550000}"/>
    <cellStyle name="Entrada 2 3 4 2 16 5" xfId="17094" xr:uid="{00000000-0005-0000-0000-0000ED550000}"/>
    <cellStyle name="Entrada 2 3 4 2 17" xfId="3125" xr:uid="{00000000-0005-0000-0000-0000EE550000}"/>
    <cellStyle name="Entrada 2 3 4 2 17 2" xfId="12351" xr:uid="{00000000-0005-0000-0000-0000EF550000}"/>
    <cellStyle name="Entrada 2 3 4 2 17 2 2" xfId="34653" xr:uid="{00000000-0005-0000-0000-0000F0550000}"/>
    <cellStyle name="Entrada 2 3 4 2 17 2 3" xfId="39200" xr:uid="{00000000-0005-0000-0000-0000F1550000}"/>
    <cellStyle name="Entrada 2 3 4 2 17 2 4" xfId="21423" xr:uid="{00000000-0005-0000-0000-0000F2550000}"/>
    <cellStyle name="Entrada 2 3 4 2 17 3" xfId="25996" xr:uid="{00000000-0005-0000-0000-0000F3550000}"/>
    <cellStyle name="Entrada 2 3 4 2 17 4" xfId="14056" xr:uid="{00000000-0005-0000-0000-0000F4550000}"/>
    <cellStyle name="Entrada 2 3 4 2 17 5" xfId="17095" xr:uid="{00000000-0005-0000-0000-0000F5550000}"/>
    <cellStyle name="Entrada 2 3 4 2 18" xfId="3126" xr:uid="{00000000-0005-0000-0000-0000F6550000}"/>
    <cellStyle name="Entrada 2 3 4 2 18 2" xfId="12352" xr:uid="{00000000-0005-0000-0000-0000F7550000}"/>
    <cellStyle name="Entrada 2 3 4 2 18 2 2" xfId="34654" xr:uid="{00000000-0005-0000-0000-0000F8550000}"/>
    <cellStyle name="Entrada 2 3 4 2 18 2 3" xfId="39201" xr:uid="{00000000-0005-0000-0000-0000F9550000}"/>
    <cellStyle name="Entrada 2 3 4 2 18 2 4" xfId="21424" xr:uid="{00000000-0005-0000-0000-0000FA550000}"/>
    <cellStyle name="Entrada 2 3 4 2 18 3" xfId="25997" xr:uid="{00000000-0005-0000-0000-0000FB550000}"/>
    <cellStyle name="Entrada 2 3 4 2 18 4" xfId="14057" xr:uid="{00000000-0005-0000-0000-0000FC550000}"/>
    <cellStyle name="Entrada 2 3 4 2 18 5" xfId="17096" xr:uid="{00000000-0005-0000-0000-0000FD550000}"/>
    <cellStyle name="Entrada 2 3 4 2 19" xfId="3127" xr:uid="{00000000-0005-0000-0000-0000FE550000}"/>
    <cellStyle name="Entrada 2 3 4 2 19 2" xfId="12353" xr:uid="{00000000-0005-0000-0000-0000FF550000}"/>
    <cellStyle name="Entrada 2 3 4 2 19 2 2" xfId="34655" xr:uid="{00000000-0005-0000-0000-000000560000}"/>
    <cellStyle name="Entrada 2 3 4 2 19 2 3" xfId="39202" xr:uid="{00000000-0005-0000-0000-000001560000}"/>
    <cellStyle name="Entrada 2 3 4 2 19 2 4" xfId="21425" xr:uid="{00000000-0005-0000-0000-000002560000}"/>
    <cellStyle name="Entrada 2 3 4 2 19 3" xfId="25998" xr:uid="{00000000-0005-0000-0000-000003560000}"/>
    <cellStyle name="Entrada 2 3 4 2 19 4" xfId="28729" xr:uid="{00000000-0005-0000-0000-000004560000}"/>
    <cellStyle name="Entrada 2 3 4 2 19 5" xfId="17097" xr:uid="{00000000-0005-0000-0000-000005560000}"/>
    <cellStyle name="Entrada 2 3 4 2 2" xfId="3128" xr:uid="{00000000-0005-0000-0000-000006560000}"/>
    <cellStyle name="Entrada 2 3 4 2 2 2" xfId="12354" xr:uid="{00000000-0005-0000-0000-000007560000}"/>
    <cellStyle name="Entrada 2 3 4 2 2 2 2" xfId="34656" xr:uid="{00000000-0005-0000-0000-000008560000}"/>
    <cellStyle name="Entrada 2 3 4 2 2 2 3" xfId="39203" xr:uid="{00000000-0005-0000-0000-000009560000}"/>
    <cellStyle name="Entrada 2 3 4 2 2 2 4" xfId="21426" xr:uid="{00000000-0005-0000-0000-00000A560000}"/>
    <cellStyle name="Entrada 2 3 4 2 2 3" xfId="25999" xr:uid="{00000000-0005-0000-0000-00000B560000}"/>
    <cellStyle name="Entrada 2 3 4 2 2 4" xfId="14032" xr:uid="{00000000-0005-0000-0000-00000C560000}"/>
    <cellStyle name="Entrada 2 3 4 2 2 5" xfId="17098" xr:uid="{00000000-0005-0000-0000-00000D560000}"/>
    <cellStyle name="Entrada 2 3 4 2 20" xfId="3129" xr:uid="{00000000-0005-0000-0000-00000E560000}"/>
    <cellStyle name="Entrada 2 3 4 2 20 2" xfId="12355" xr:uid="{00000000-0005-0000-0000-00000F560000}"/>
    <cellStyle name="Entrada 2 3 4 2 20 2 2" xfId="34657" xr:uid="{00000000-0005-0000-0000-000010560000}"/>
    <cellStyle name="Entrada 2 3 4 2 20 2 3" xfId="39204" xr:uid="{00000000-0005-0000-0000-000011560000}"/>
    <cellStyle name="Entrada 2 3 4 2 20 2 4" xfId="21427" xr:uid="{00000000-0005-0000-0000-000012560000}"/>
    <cellStyle name="Entrada 2 3 4 2 20 3" xfId="26000" xr:uid="{00000000-0005-0000-0000-000013560000}"/>
    <cellStyle name="Entrada 2 3 4 2 20 4" xfId="14072" xr:uid="{00000000-0005-0000-0000-000014560000}"/>
    <cellStyle name="Entrada 2 3 4 2 20 5" xfId="17099" xr:uid="{00000000-0005-0000-0000-000015560000}"/>
    <cellStyle name="Entrada 2 3 4 2 21" xfId="3130" xr:uid="{00000000-0005-0000-0000-000016560000}"/>
    <cellStyle name="Entrada 2 3 4 2 21 2" xfId="12356" xr:uid="{00000000-0005-0000-0000-000017560000}"/>
    <cellStyle name="Entrada 2 3 4 2 21 2 2" xfId="34658" xr:uid="{00000000-0005-0000-0000-000018560000}"/>
    <cellStyle name="Entrada 2 3 4 2 21 2 3" xfId="39205" xr:uid="{00000000-0005-0000-0000-000019560000}"/>
    <cellStyle name="Entrada 2 3 4 2 21 2 4" xfId="21428" xr:uid="{00000000-0005-0000-0000-00001A560000}"/>
    <cellStyle name="Entrada 2 3 4 2 21 3" xfId="26001" xr:uid="{00000000-0005-0000-0000-00001B560000}"/>
    <cellStyle name="Entrada 2 3 4 2 21 4" xfId="14058" xr:uid="{00000000-0005-0000-0000-00001C560000}"/>
    <cellStyle name="Entrada 2 3 4 2 21 5" xfId="17100" xr:uid="{00000000-0005-0000-0000-00001D560000}"/>
    <cellStyle name="Entrada 2 3 4 2 22" xfId="3131" xr:uid="{00000000-0005-0000-0000-00001E560000}"/>
    <cellStyle name="Entrada 2 3 4 2 22 2" xfId="12357" xr:uid="{00000000-0005-0000-0000-00001F560000}"/>
    <cellStyle name="Entrada 2 3 4 2 22 2 2" xfId="34659" xr:uid="{00000000-0005-0000-0000-000020560000}"/>
    <cellStyle name="Entrada 2 3 4 2 22 2 3" xfId="39206" xr:uid="{00000000-0005-0000-0000-000021560000}"/>
    <cellStyle name="Entrada 2 3 4 2 22 2 4" xfId="21429" xr:uid="{00000000-0005-0000-0000-000022560000}"/>
    <cellStyle name="Entrada 2 3 4 2 22 3" xfId="26002" xr:uid="{00000000-0005-0000-0000-000023560000}"/>
    <cellStyle name="Entrada 2 3 4 2 22 4" xfId="14059" xr:uid="{00000000-0005-0000-0000-000024560000}"/>
    <cellStyle name="Entrada 2 3 4 2 22 5" xfId="17101" xr:uid="{00000000-0005-0000-0000-000025560000}"/>
    <cellStyle name="Entrada 2 3 4 2 23" xfId="3132" xr:uid="{00000000-0005-0000-0000-000026560000}"/>
    <cellStyle name="Entrada 2 3 4 2 23 2" xfId="12358" xr:uid="{00000000-0005-0000-0000-000027560000}"/>
    <cellStyle name="Entrada 2 3 4 2 23 2 2" xfId="34660" xr:uid="{00000000-0005-0000-0000-000028560000}"/>
    <cellStyle name="Entrada 2 3 4 2 23 2 3" xfId="39207" xr:uid="{00000000-0005-0000-0000-000029560000}"/>
    <cellStyle name="Entrada 2 3 4 2 23 2 4" xfId="21430" xr:uid="{00000000-0005-0000-0000-00002A560000}"/>
    <cellStyle name="Entrada 2 3 4 2 23 3" xfId="26003" xr:uid="{00000000-0005-0000-0000-00002B560000}"/>
    <cellStyle name="Entrada 2 3 4 2 23 4" xfId="14060" xr:uid="{00000000-0005-0000-0000-00002C560000}"/>
    <cellStyle name="Entrada 2 3 4 2 23 5" xfId="17102" xr:uid="{00000000-0005-0000-0000-00002D560000}"/>
    <cellStyle name="Entrada 2 3 4 2 24" xfId="3133" xr:uid="{00000000-0005-0000-0000-00002E560000}"/>
    <cellStyle name="Entrada 2 3 4 2 24 2" xfId="12359" xr:uid="{00000000-0005-0000-0000-00002F560000}"/>
    <cellStyle name="Entrada 2 3 4 2 24 2 2" xfId="34661" xr:uid="{00000000-0005-0000-0000-000030560000}"/>
    <cellStyle name="Entrada 2 3 4 2 24 2 3" xfId="39208" xr:uid="{00000000-0005-0000-0000-000031560000}"/>
    <cellStyle name="Entrada 2 3 4 2 24 2 4" xfId="21431" xr:uid="{00000000-0005-0000-0000-000032560000}"/>
    <cellStyle name="Entrada 2 3 4 2 24 3" xfId="26004" xr:uid="{00000000-0005-0000-0000-000033560000}"/>
    <cellStyle name="Entrada 2 3 4 2 24 4" xfId="14061" xr:uid="{00000000-0005-0000-0000-000034560000}"/>
    <cellStyle name="Entrada 2 3 4 2 24 5" xfId="17103" xr:uid="{00000000-0005-0000-0000-000035560000}"/>
    <cellStyle name="Entrada 2 3 4 2 25" xfId="3134" xr:uid="{00000000-0005-0000-0000-000036560000}"/>
    <cellStyle name="Entrada 2 3 4 2 25 2" xfId="12360" xr:uid="{00000000-0005-0000-0000-000037560000}"/>
    <cellStyle name="Entrada 2 3 4 2 25 2 2" xfId="34662" xr:uid="{00000000-0005-0000-0000-000038560000}"/>
    <cellStyle name="Entrada 2 3 4 2 25 2 3" xfId="39209" xr:uid="{00000000-0005-0000-0000-000039560000}"/>
    <cellStyle name="Entrada 2 3 4 2 25 2 4" xfId="21432" xr:uid="{00000000-0005-0000-0000-00003A560000}"/>
    <cellStyle name="Entrada 2 3 4 2 25 3" xfId="26005" xr:uid="{00000000-0005-0000-0000-00003B560000}"/>
    <cellStyle name="Entrada 2 3 4 2 25 4" xfId="14044" xr:uid="{00000000-0005-0000-0000-00003C560000}"/>
    <cellStyle name="Entrada 2 3 4 2 25 5" xfId="17104" xr:uid="{00000000-0005-0000-0000-00003D560000}"/>
    <cellStyle name="Entrada 2 3 4 2 26" xfId="3135" xr:uid="{00000000-0005-0000-0000-00003E560000}"/>
    <cellStyle name="Entrada 2 3 4 2 26 2" xfId="12361" xr:uid="{00000000-0005-0000-0000-00003F560000}"/>
    <cellStyle name="Entrada 2 3 4 2 26 2 2" xfId="34663" xr:uid="{00000000-0005-0000-0000-000040560000}"/>
    <cellStyle name="Entrada 2 3 4 2 26 2 3" xfId="39210" xr:uid="{00000000-0005-0000-0000-000041560000}"/>
    <cellStyle name="Entrada 2 3 4 2 26 2 4" xfId="21433" xr:uid="{00000000-0005-0000-0000-000042560000}"/>
    <cellStyle name="Entrada 2 3 4 2 26 3" xfId="26006" xr:uid="{00000000-0005-0000-0000-000043560000}"/>
    <cellStyle name="Entrada 2 3 4 2 26 4" xfId="14092" xr:uid="{00000000-0005-0000-0000-000044560000}"/>
    <cellStyle name="Entrada 2 3 4 2 26 5" xfId="17105" xr:uid="{00000000-0005-0000-0000-000045560000}"/>
    <cellStyle name="Entrada 2 3 4 2 27" xfId="3136" xr:uid="{00000000-0005-0000-0000-000046560000}"/>
    <cellStyle name="Entrada 2 3 4 2 27 2" xfId="12362" xr:uid="{00000000-0005-0000-0000-000047560000}"/>
    <cellStyle name="Entrada 2 3 4 2 27 2 2" xfId="34664" xr:uid="{00000000-0005-0000-0000-000048560000}"/>
    <cellStyle name="Entrada 2 3 4 2 27 2 3" xfId="39211" xr:uid="{00000000-0005-0000-0000-000049560000}"/>
    <cellStyle name="Entrada 2 3 4 2 27 2 4" xfId="21434" xr:uid="{00000000-0005-0000-0000-00004A560000}"/>
    <cellStyle name="Entrada 2 3 4 2 27 3" xfId="26007" xr:uid="{00000000-0005-0000-0000-00004B560000}"/>
    <cellStyle name="Entrada 2 3 4 2 27 4" xfId="14062" xr:uid="{00000000-0005-0000-0000-00004C560000}"/>
    <cellStyle name="Entrada 2 3 4 2 27 5" xfId="17106" xr:uid="{00000000-0005-0000-0000-00004D560000}"/>
    <cellStyle name="Entrada 2 3 4 2 28" xfId="3137" xr:uid="{00000000-0005-0000-0000-00004E560000}"/>
    <cellStyle name="Entrada 2 3 4 2 28 2" xfId="12363" xr:uid="{00000000-0005-0000-0000-00004F560000}"/>
    <cellStyle name="Entrada 2 3 4 2 28 2 2" xfId="34665" xr:uid="{00000000-0005-0000-0000-000050560000}"/>
    <cellStyle name="Entrada 2 3 4 2 28 2 3" xfId="39212" xr:uid="{00000000-0005-0000-0000-000051560000}"/>
    <cellStyle name="Entrada 2 3 4 2 28 2 4" xfId="21435" xr:uid="{00000000-0005-0000-0000-000052560000}"/>
    <cellStyle name="Entrada 2 3 4 2 28 3" xfId="26008" xr:uid="{00000000-0005-0000-0000-000053560000}"/>
    <cellStyle name="Entrada 2 3 4 2 28 4" xfId="14063" xr:uid="{00000000-0005-0000-0000-000054560000}"/>
    <cellStyle name="Entrada 2 3 4 2 28 5" xfId="17107" xr:uid="{00000000-0005-0000-0000-000055560000}"/>
    <cellStyle name="Entrada 2 3 4 2 29" xfId="3138" xr:uid="{00000000-0005-0000-0000-000056560000}"/>
    <cellStyle name="Entrada 2 3 4 2 29 2" xfId="12364" xr:uid="{00000000-0005-0000-0000-000057560000}"/>
    <cellStyle name="Entrada 2 3 4 2 29 2 2" xfId="34666" xr:uid="{00000000-0005-0000-0000-000058560000}"/>
    <cellStyle name="Entrada 2 3 4 2 29 2 3" xfId="39213" xr:uid="{00000000-0005-0000-0000-000059560000}"/>
    <cellStyle name="Entrada 2 3 4 2 29 2 4" xfId="21436" xr:uid="{00000000-0005-0000-0000-00005A560000}"/>
    <cellStyle name="Entrada 2 3 4 2 29 3" xfId="26009" xr:uid="{00000000-0005-0000-0000-00005B560000}"/>
    <cellStyle name="Entrada 2 3 4 2 29 4" xfId="14064" xr:uid="{00000000-0005-0000-0000-00005C560000}"/>
    <cellStyle name="Entrada 2 3 4 2 29 5" xfId="17108" xr:uid="{00000000-0005-0000-0000-00005D560000}"/>
    <cellStyle name="Entrada 2 3 4 2 3" xfId="3139" xr:uid="{00000000-0005-0000-0000-00005E560000}"/>
    <cellStyle name="Entrada 2 3 4 2 3 2" xfId="12365" xr:uid="{00000000-0005-0000-0000-00005F560000}"/>
    <cellStyle name="Entrada 2 3 4 2 3 2 2" xfId="34667" xr:uid="{00000000-0005-0000-0000-000060560000}"/>
    <cellStyle name="Entrada 2 3 4 2 3 2 3" xfId="39214" xr:uid="{00000000-0005-0000-0000-000061560000}"/>
    <cellStyle name="Entrada 2 3 4 2 3 2 4" xfId="21437" xr:uid="{00000000-0005-0000-0000-000062560000}"/>
    <cellStyle name="Entrada 2 3 4 2 3 3" xfId="26010" xr:uid="{00000000-0005-0000-0000-000063560000}"/>
    <cellStyle name="Entrada 2 3 4 2 3 4" xfId="14065" xr:uid="{00000000-0005-0000-0000-000064560000}"/>
    <cellStyle name="Entrada 2 3 4 2 3 5" xfId="17109" xr:uid="{00000000-0005-0000-0000-000065560000}"/>
    <cellStyle name="Entrada 2 3 4 2 30" xfId="3140" xr:uid="{00000000-0005-0000-0000-000066560000}"/>
    <cellStyle name="Entrada 2 3 4 2 30 2" xfId="12366" xr:uid="{00000000-0005-0000-0000-000067560000}"/>
    <cellStyle name="Entrada 2 3 4 2 30 2 2" xfId="34668" xr:uid="{00000000-0005-0000-0000-000068560000}"/>
    <cellStyle name="Entrada 2 3 4 2 30 2 3" xfId="39215" xr:uid="{00000000-0005-0000-0000-000069560000}"/>
    <cellStyle name="Entrada 2 3 4 2 30 2 4" xfId="21438" xr:uid="{00000000-0005-0000-0000-00006A560000}"/>
    <cellStyle name="Entrada 2 3 4 2 30 3" xfId="26011" xr:uid="{00000000-0005-0000-0000-00006B560000}"/>
    <cellStyle name="Entrada 2 3 4 2 30 4" xfId="28728" xr:uid="{00000000-0005-0000-0000-00006C560000}"/>
    <cellStyle name="Entrada 2 3 4 2 30 5" xfId="17110" xr:uid="{00000000-0005-0000-0000-00006D560000}"/>
    <cellStyle name="Entrada 2 3 4 2 31" xfId="3141" xr:uid="{00000000-0005-0000-0000-00006E560000}"/>
    <cellStyle name="Entrada 2 3 4 2 31 2" xfId="12367" xr:uid="{00000000-0005-0000-0000-00006F560000}"/>
    <cellStyle name="Entrada 2 3 4 2 31 2 2" xfId="34669" xr:uid="{00000000-0005-0000-0000-000070560000}"/>
    <cellStyle name="Entrada 2 3 4 2 31 2 3" xfId="39216" xr:uid="{00000000-0005-0000-0000-000071560000}"/>
    <cellStyle name="Entrada 2 3 4 2 31 2 4" xfId="21439" xr:uid="{00000000-0005-0000-0000-000072560000}"/>
    <cellStyle name="Entrada 2 3 4 2 31 3" xfId="26012" xr:uid="{00000000-0005-0000-0000-000073560000}"/>
    <cellStyle name="Entrada 2 3 4 2 31 4" xfId="14049" xr:uid="{00000000-0005-0000-0000-000074560000}"/>
    <cellStyle name="Entrada 2 3 4 2 31 5" xfId="17111" xr:uid="{00000000-0005-0000-0000-000075560000}"/>
    <cellStyle name="Entrada 2 3 4 2 32" xfId="3142" xr:uid="{00000000-0005-0000-0000-000076560000}"/>
    <cellStyle name="Entrada 2 3 4 2 32 2" xfId="12368" xr:uid="{00000000-0005-0000-0000-000077560000}"/>
    <cellStyle name="Entrada 2 3 4 2 32 2 2" xfId="34670" xr:uid="{00000000-0005-0000-0000-000078560000}"/>
    <cellStyle name="Entrada 2 3 4 2 32 2 3" xfId="39217" xr:uid="{00000000-0005-0000-0000-000079560000}"/>
    <cellStyle name="Entrada 2 3 4 2 32 2 4" xfId="21440" xr:uid="{00000000-0005-0000-0000-00007A560000}"/>
    <cellStyle name="Entrada 2 3 4 2 32 3" xfId="26013" xr:uid="{00000000-0005-0000-0000-00007B560000}"/>
    <cellStyle name="Entrada 2 3 4 2 32 4" xfId="14086" xr:uid="{00000000-0005-0000-0000-00007C560000}"/>
    <cellStyle name="Entrada 2 3 4 2 32 5" xfId="17112" xr:uid="{00000000-0005-0000-0000-00007D560000}"/>
    <cellStyle name="Entrada 2 3 4 2 33" xfId="3143" xr:uid="{00000000-0005-0000-0000-00007E560000}"/>
    <cellStyle name="Entrada 2 3 4 2 33 2" xfId="12369" xr:uid="{00000000-0005-0000-0000-00007F560000}"/>
    <cellStyle name="Entrada 2 3 4 2 33 2 2" xfId="34671" xr:uid="{00000000-0005-0000-0000-000080560000}"/>
    <cellStyle name="Entrada 2 3 4 2 33 2 3" xfId="39218" xr:uid="{00000000-0005-0000-0000-000081560000}"/>
    <cellStyle name="Entrada 2 3 4 2 33 2 4" xfId="21441" xr:uid="{00000000-0005-0000-0000-000082560000}"/>
    <cellStyle name="Entrada 2 3 4 2 33 3" xfId="26014" xr:uid="{00000000-0005-0000-0000-000083560000}"/>
    <cellStyle name="Entrada 2 3 4 2 33 4" xfId="28727" xr:uid="{00000000-0005-0000-0000-000084560000}"/>
    <cellStyle name="Entrada 2 3 4 2 33 5" xfId="17113" xr:uid="{00000000-0005-0000-0000-000085560000}"/>
    <cellStyle name="Entrada 2 3 4 2 34" xfId="3144" xr:uid="{00000000-0005-0000-0000-000086560000}"/>
    <cellStyle name="Entrada 2 3 4 2 34 2" xfId="12370" xr:uid="{00000000-0005-0000-0000-000087560000}"/>
    <cellStyle name="Entrada 2 3 4 2 34 2 2" xfId="34672" xr:uid="{00000000-0005-0000-0000-000088560000}"/>
    <cellStyle name="Entrada 2 3 4 2 34 2 3" xfId="39219" xr:uid="{00000000-0005-0000-0000-000089560000}"/>
    <cellStyle name="Entrada 2 3 4 2 34 2 4" xfId="21442" xr:uid="{00000000-0005-0000-0000-00008A560000}"/>
    <cellStyle name="Entrada 2 3 4 2 34 3" xfId="26015" xr:uid="{00000000-0005-0000-0000-00008B560000}"/>
    <cellStyle name="Entrada 2 3 4 2 34 4" xfId="14050" xr:uid="{00000000-0005-0000-0000-00008C560000}"/>
    <cellStyle name="Entrada 2 3 4 2 34 5" xfId="17114" xr:uid="{00000000-0005-0000-0000-00008D560000}"/>
    <cellStyle name="Entrada 2 3 4 2 35" xfId="3145" xr:uid="{00000000-0005-0000-0000-00008E560000}"/>
    <cellStyle name="Entrada 2 3 4 2 35 2" xfId="12371" xr:uid="{00000000-0005-0000-0000-00008F560000}"/>
    <cellStyle name="Entrada 2 3 4 2 35 2 2" xfId="34673" xr:uid="{00000000-0005-0000-0000-000090560000}"/>
    <cellStyle name="Entrada 2 3 4 2 35 2 3" xfId="39220" xr:uid="{00000000-0005-0000-0000-000091560000}"/>
    <cellStyle name="Entrada 2 3 4 2 35 2 4" xfId="21443" xr:uid="{00000000-0005-0000-0000-000092560000}"/>
    <cellStyle name="Entrada 2 3 4 2 35 3" xfId="26016" xr:uid="{00000000-0005-0000-0000-000093560000}"/>
    <cellStyle name="Entrada 2 3 4 2 35 4" xfId="27823" xr:uid="{00000000-0005-0000-0000-000094560000}"/>
    <cellStyle name="Entrada 2 3 4 2 35 5" xfId="17115" xr:uid="{00000000-0005-0000-0000-000095560000}"/>
    <cellStyle name="Entrada 2 3 4 2 36" xfId="3146" xr:uid="{00000000-0005-0000-0000-000096560000}"/>
    <cellStyle name="Entrada 2 3 4 2 36 2" xfId="12372" xr:uid="{00000000-0005-0000-0000-000097560000}"/>
    <cellStyle name="Entrada 2 3 4 2 36 2 2" xfId="34674" xr:uid="{00000000-0005-0000-0000-000098560000}"/>
    <cellStyle name="Entrada 2 3 4 2 36 2 3" xfId="39221" xr:uid="{00000000-0005-0000-0000-000099560000}"/>
    <cellStyle name="Entrada 2 3 4 2 36 2 4" xfId="21444" xr:uid="{00000000-0005-0000-0000-00009A560000}"/>
    <cellStyle name="Entrada 2 3 4 2 36 3" xfId="26017" xr:uid="{00000000-0005-0000-0000-00009B560000}"/>
    <cellStyle name="Entrada 2 3 4 2 36 4" xfId="28726" xr:uid="{00000000-0005-0000-0000-00009C560000}"/>
    <cellStyle name="Entrada 2 3 4 2 36 5" xfId="17116" xr:uid="{00000000-0005-0000-0000-00009D560000}"/>
    <cellStyle name="Entrada 2 3 4 2 37" xfId="3147" xr:uid="{00000000-0005-0000-0000-00009E560000}"/>
    <cellStyle name="Entrada 2 3 4 2 37 2" xfId="12373" xr:uid="{00000000-0005-0000-0000-00009F560000}"/>
    <cellStyle name="Entrada 2 3 4 2 37 2 2" xfId="34675" xr:uid="{00000000-0005-0000-0000-0000A0560000}"/>
    <cellStyle name="Entrada 2 3 4 2 37 2 3" xfId="39222" xr:uid="{00000000-0005-0000-0000-0000A1560000}"/>
    <cellStyle name="Entrada 2 3 4 2 37 2 4" xfId="21445" xr:uid="{00000000-0005-0000-0000-0000A2560000}"/>
    <cellStyle name="Entrada 2 3 4 2 37 3" xfId="26018" xr:uid="{00000000-0005-0000-0000-0000A3560000}"/>
    <cellStyle name="Entrada 2 3 4 2 37 4" xfId="28725" xr:uid="{00000000-0005-0000-0000-0000A4560000}"/>
    <cellStyle name="Entrada 2 3 4 2 37 5" xfId="17117" xr:uid="{00000000-0005-0000-0000-0000A5560000}"/>
    <cellStyle name="Entrada 2 3 4 2 38" xfId="3148" xr:uid="{00000000-0005-0000-0000-0000A6560000}"/>
    <cellStyle name="Entrada 2 3 4 2 38 2" xfId="12374" xr:uid="{00000000-0005-0000-0000-0000A7560000}"/>
    <cellStyle name="Entrada 2 3 4 2 38 2 2" xfId="34676" xr:uid="{00000000-0005-0000-0000-0000A8560000}"/>
    <cellStyle name="Entrada 2 3 4 2 38 2 3" xfId="39223" xr:uid="{00000000-0005-0000-0000-0000A9560000}"/>
    <cellStyle name="Entrada 2 3 4 2 38 2 4" xfId="21446" xr:uid="{00000000-0005-0000-0000-0000AA560000}"/>
    <cellStyle name="Entrada 2 3 4 2 38 3" xfId="26019" xr:uid="{00000000-0005-0000-0000-0000AB560000}"/>
    <cellStyle name="Entrada 2 3 4 2 38 4" xfId="28724" xr:uid="{00000000-0005-0000-0000-0000AC560000}"/>
    <cellStyle name="Entrada 2 3 4 2 38 5" xfId="17118" xr:uid="{00000000-0005-0000-0000-0000AD560000}"/>
    <cellStyle name="Entrada 2 3 4 2 39" xfId="3117" xr:uid="{00000000-0005-0000-0000-0000AE560000}"/>
    <cellStyle name="Entrada 2 3 4 2 39 2" xfId="12343" xr:uid="{00000000-0005-0000-0000-0000AF560000}"/>
    <cellStyle name="Entrada 2 3 4 2 39 2 2" xfId="34645" xr:uid="{00000000-0005-0000-0000-0000B0560000}"/>
    <cellStyle name="Entrada 2 3 4 2 39 2 3" xfId="39192" xr:uid="{00000000-0005-0000-0000-0000B1560000}"/>
    <cellStyle name="Entrada 2 3 4 2 39 2 4" xfId="21415" xr:uid="{00000000-0005-0000-0000-0000B2560000}"/>
    <cellStyle name="Entrada 2 3 4 2 39 3" xfId="25988" xr:uid="{00000000-0005-0000-0000-0000B3560000}"/>
    <cellStyle name="Entrada 2 3 4 2 39 4" xfId="14137" xr:uid="{00000000-0005-0000-0000-0000B4560000}"/>
    <cellStyle name="Entrada 2 3 4 2 39 5" xfId="17087" xr:uid="{00000000-0005-0000-0000-0000B5560000}"/>
    <cellStyle name="Entrada 2 3 4 2 4" xfId="3149" xr:uid="{00000000-0005-0000-0000-0000B6560000}"/>
    <cellStyle name="Entrada 2 3 4 2 4 2" xfId="12375" xr:uid="{00000000-0005-0000-0000-0000B7560000}"/>
    <cellStyle name="Entrada 2 3 4 2 4 2 2" xfId="34677" xr:uid="{00000000-0005-0000-0000-0000B8560000}"/>
    <cellStyle name="Entrada 2 3 4 2 4 2 3" xfId="39224" xr:uid="{00000000-0005-0000-0000-0000B9560000}"/>
    <cellStyle name="Entrada 2 3 4 2 4 2 4" xfId="21447" xr:uid="{00000000-0005-0000-0000-0000BA560000}"/>
    <cellStyle name="Entrada 2 3 4 2 4 3" xfId="26020" xr:uid="{00000000-0005-0000-0000-0000BB560000}"/>
    <cellStyle name="Entrada 2 3 4 2 4 4" xfId="28723" xr:uid="{00000000-0005-0000-0000-0000BC560000}"/>
    <cellStyle name="Entrada 2 3 4 2 4 5" xfId="17119" xr:uid="{00000000-0005-0000-0000-0000BD560000}"/>
    <cellStyle name="Entrada 2 3 4 2 40" xfId="9644" xr:uid="{00000000-0005-0000-0000-0000BE560000}"/>
    <cellStyle name="Entrada 2 3 4 2 40 2" xfId="13928" xr:uid="{00000000-0005-0000-0000-0000BF560000}"/>
    <cellStyle name="Entrada 2 3 4 2 40 2 2" xfId="36230" xr:uid="{00000000-0005-0000-0000-0000C0560000}"/>
    <cellStyle name="Entrada 2 3 4 2 40 2 3" xfId="40777" xr:uid="{00000000-0005-0000-0000-0000C1560000}"/>
    <cellStyle name="Entrada 2 3 4 2 40 2 4" xfId="23000" xr:uid="{00000000-0005-0000-0000-0000C2560000}"/>
    <cellStyle name="Entrada 2 3 4 2 40 3" xfId="31946" xr:uid="{00000000-0005-0000-0000-0000C3560000}"/>
    <cellStyle name="Entrada 2 3 4 2 40 4" xfId="36493" xr:uid="{00000000-0005-0000-0000-0000C4560000}"/>
    <cellStyle name="Entrada 2 3 4 2 40 5" xfId="18716" xr:uid="{00000000-0005-0000-0000-0000C5560000}"/>
    <cellStyle name="Entrada 2 3 4 2 41" xfId="496" xr:uid="{00000000-0005-0000-0000-0000C6560000}"/>
    <cellStyle name="Entrada 2 3 4 2 41 2" xfId="23367" xr:uid="{00000000-0005-0000-0000-0000C7560000}"/>
    <cellStyle name="Entrada 2 3 4 2 41 3" xfId="31318" xr:uid="{00000000-0005-0000-0000-0000C8560000}"/>
    <cellStyle name="Entrada 2 3 4 2 41 4" xfId="14466" xr:uid="{00000000-0005-0000-0000-0000C9560000}"/>
    <cellStyle name="Entrada 2 3 4 2 42" xfId="23206" xr:uid="{00000000-0005-0000-0000-0000CA560000}"/>
    <cellStyle name="Entrada 2 3 4 2 43" xfId="31480" xr:uid="{00000000-0005-0000-0000-0000CB560000}"/>
    <cellStyle name="Entrada 2 3 4 2 44" xfId="14305" xr:uid="{00000000-0005-0000-0000-0000CC560000}"/>
    <cellStyle name="Entrada 2 3 4 2 5" xfId="3150" xr:uid="{00000000-0005-0000-0000-0000CD560000}"/>
    <cellStyle name="Entrada 2 3 4 2 5 2" xfId="12376" xr:uid="{00000000-0005-0000-0000-0000CE560000}"/>
    <cellStyle name="Entrada 2 3 4 2 5 2 2" xfId="34678" xr:uid="{00000000-0005-0000-0000-0000CF560000}"/>
    <cellStyle name="Entrada 2 3 4 2 5 2 3" xfId="39225" xr:uid="{00000000-0005-0000-0000-0000D0560000}"/>
    <cellStyle name="Entrada 2 3 4 2 5 2 4" xfId="21448" xr:uid="{00000000-0005-0000-0000-0000D1560000}"/>
    <cellStyle name="Entrada 2 3 4 2 5 3" xfId="26021" xr:uid="{00000000-0005-0000-0000-0000D2560000}"/>
    <cellStyle name="Entrada 2 3 4 2 5 4" xfId="28722" xr:uid="{00000000-0005-0000-0000-0000D3560000}"/>
    <cellStyle name="Entrada 2 3 4 2 5 5" xfId="17120" xr:uid="{00000000-0005-0000-0000-0000D4560000}"/>
    <cellStyle name="Entrada 2 3 4 2 6" xfId="3151" xr:uid="{00000000-0005-0000-0000-0000D5560000}"/>
    <cellStyle name="Entrada 2 3 4 2 6 2" xfId="12377" xr:uid="{00000000-0005-0000-0000-0000D6560000}"/>
    <cellStyle name="Entrada 2 3 4 2 6 2 2" xfId="34679" xr:uid="{00000000-0005-0000-0000-0000D7560000}"/>
    <cellStyle name="Entrada 2 3 4 2 6 2 3" xfId="39226" xr:uid="{00000000-0005-0000-0000-0000D8560000}"/>
    <cellStyle name="Entrada 2 3 4 2 6 2 4" xfId="21449" xr:uid="{00000000-0005-0000-0000-0000D9560000}"/>
    <cellStyle name="Entrada 2 3 4 2 6 3" xfId="26022" xr:uid="{00000000-0005-0000-0000-0000DA560000}"/>
    <cellStyle name="Entrada 2 3 4 2 6 4" xfId="28721" xr:uid="{00000000-0005-0000-0000-0000DB560000}"/>
    <cellStyle name="Entrada 2 3 4 2 6 5" xfId="17121" xr:uid="{00000000-0005-0000-0000-0000DC560000}"/>
    <cellStyle name="Entrada 2 3 4 2 7" xfId="3152" xr:uid="{00000000-0005-0000-0000-0000DD560000}"/>
    <cellStyle name="Entrada 2 3 4 2 7 2" xfId="12378" xr:uid="{00000000-0005-0000-0000-0000DE560000}"/>
    <cellStyle name="Entrada 2 3 4 2 7 2 2" xfId="34680" xr:uid="{00000000-0005-0000-0000-0000DF560000}"/>
    <cellStyle name="Entrada 2 3 4 2 7 2 3" xfId="39227" xr:uid="{00000000-0005-0000-0000-0000E0560000}"/>
    <cellStyle name="Entrada 2 3 4 2 7 2 4" xfId="21450" xr:uid="{00000000-0005-0000-0000-0000E1560000}"/>
    <cellStyle name="Entrada 2 3 4 2 7 3" xfId="26023" xr:uid="{00000000-0005-0000-0000-0000E2560000}"/>
    <cellStyle name="Entrada 2 3 4 2 7 4" xfId="28691" xr:uid="{00000000-0005-0000-0000-0000E3560000}"/>
    <cellStyle name="Entrada 2 3 4 2 7 5" xfId="17122" xr:uid="{00000000-0005-0000-0000-0000E4560000}"/>
    <cellStyle name="Entrada 2 3 4 2 8" xfId="3153" xr:uid="{00000000-0005-0000-0000-0000E5560000}"/>
    <cellStyle name="Entrada 2 3 4 2 8 2" xfId="12379" xr:uid="{00000000-0005-0000-0000-0000E6560000}"/>
    <cellStyle name="Entrada 2 3 4 2 8 2 2" xfId="34681" xr:uid="{00000000-0005-0000-0000-0000E7560000}"/>
    <cellStyle name="Entrada 2 3 4 2 8 2 3" xfId="39228" xr:uid="{00000000-0005-0000-0000-0000E8560000}"/>
    <cellStyle name="Entrada 2 3 4 2 8 2 4" xfId="21451" xr:uid="{00000000-0005-0000-0000-0000E9560000}"/>
    <cellStyle name="Entrada 2 3 4 2 8 3" xfId="26024" xr:uid="{00000000-0005-0000-0000-0000EA560000}"/>
    <cellStyle name="Entrada 2 3 4 2 8 4" xfId="28720" xr:uid="{00000000-0005-0000-0000-0000EB560000}"/>
    <cellStyle name="Entrada 2 3 4 2 8 5" xfId="17123" xr:uid="{00000000-0005-0000-0000-0000EC560000}"/>
    <cellStyle name="Entrada 2 3 4 2 9" xfId="3154" xr:uid="{00000000-0005-0000-0000-0000ED560000}"/>
    <cellStyle name="Entrada 2 3 4 2 9 2" xfId="12380" xr:uid="{00000000-0005-0000-0000-0000EE560000}"/>
    <cellStyle name="Entrada 2 3 4 2 9 2 2" xfId="34682" xr:uid="{00000000-0005-0000-0000-0000EF560000}"/>
    <cellStyle name="Entrada 2 3 4 2 9 2 3" xfId="39229" xr:uid="{00000000-0005-0000-0000-0000F0560000}"/>
    <cellStyle name="Entrada 2 3 4 2 9 2 4" xfId="21452" xr:uid="{00000000-0005-0000-0000-0000F1560000}"/>
    <cellStyle name="Entrada 2 3 4 2 9 3" xfId="26025" xr:uid="{00000000-0005-0000-0000-0000F2560000}"/>
    <cellStyle name="Entrada 2 3 4 2 9 4" xfId="28719" xr:uid="{00000000-0005-0000-0000-0000F3560000}"/>
    <cellStyle name="Entrada 2 3 4 2 9 5" xfId="17124" xr:uid="{00000000-0005-0000-0000-0000F4560000}"/>
    <cellStyle name="Entrada 2 3 4 20" xfId="3155" xr:uid="{00000000-0005-0000-0000-0000F5560000}"/>
    <cellStyle name="Entrada 2 3 4 20 2" xfId="12381" xr:uid="{00000000-0005-0000-0000-0000F6560000}"/>
    <cellStyle name="Entrada 2 3 4 20 2 2" xfId="34683" xr:uid="{00000000-0005-0000-0000-0000F7560000}"/>
    <cellStyle name="Entrada 2 3 4 20 2 3" xfId="39230" xr:uid="{00000000-0005-0000-0000-0000F8560000}"/>
    <cellStyle name="Entrada 2 3 4 20 2 4" xfId="21453" xr:uid="{00000000-0005-0000-0000-0000F9560000}"/>
    <cellStyle name="Entrada 2 3 4 20 3" xfId="26026" xr:uid="{00000000-0005-0000-0000-0000FA560000}"/>
    <cellStyle name="Entrada 2 3 4 20 4" xfId="28718" xr:uid="{00000000-0005-0000-0000-0000FB560000}"/>
    <cellStyle name="Entrada 2 3 4 20 5" xfId="17125" xr:uid="{00000000-0005-0000-0000-0000FC560000}"/>
    <cellStyle name="Entrada 2 3 4 21" xfId="3156" xr:uid="{00000000-0005-0000-0000-0000FD560000}"/>
    <cellStyle name="Entrada 2 3 4 21 2" xfId="12382" xr:uid="{00000000-0005-0000-0000-0000FE560000}"/>
    <cellStyle name="Entrada 2 3 4 21 2 2" xfId="34684" xr:uid="{00000000-0005-0000-0000-0000FF560000}"/>
    <cellStyle name="Entrada 2 3 4 21 2 3" xfId="39231" xr:uid="{00000000-0005-0000-0000-000000570000}"/>
    <cellStyle name="Entrada 2 3 4 21 2 4" xfId="21454" xr:uid="{00000000-0005-0000-0000-000001570000}"/>
    <cellStyle name="Entrada 2 3 4 21 3" xfId="26027" xr:uid="{00000000-0005-0000-0000-000002570000}"/>
    <cellStyle name="Entrada 2 3 4 21 4" xfId="28717" xr:uid="{00000000-0005-0000-0000-000003570000}"/>
    <cellStyle name="Entrada 2 3 4 21 5" xfId="17126" xr:uid="{00000000-0005-0000-0000-000004570000}"/>
    <cellStyle name="Entrada 2 3 4 22" xfId="3157" xr:uid="{00000000-0005-0000-0000-000005570000}"/>
    <cellStyle name="Entrada 2 3 4 22 2" xfId="12383" xr:uid="{00000000-0005-0000-0000-000006570000}"/>
    <cellStyle name="Entrada 2 3 4 22 2 2" xfId="34685" xr:uid="{00000000-0005-0000-0000-000007570000}"/>
    <cellStyle name="Entrada 2 3 4 22 2 3" xfId="39232" xr:uid="{00000000-0005-0000-0000-000008570000}"/>
    <cellStyle name="Entrada 2 3 4 22 2 4" xfId="21455" xr:uid="{00000000-0005-0000-0000-000009570000}"/>
    <cellStyle name="Entrada 2 3 4 22 3" xfId="26028" xr:uid="{00000000-0005-0000-0000-00000A570000}"/>
    <cellStyle name="Entrada 2 3 4 22 4" xfId="28716" xr:uid="{00000000-0005-0000-0000-00000B570000}"/>
    <cellStyle name="Entrada 2 3 4 22 5" xfId="17127" xr:uid="{00000000-0005-0000-0000-00000C570000}"/>
    <cellStyle name="Entrada 2 3 4 23" xfId="3158" xr:uid="{00000000-0005-0000-0000-00000D570000}"/>
    <cellStyle name="Entrada 2 3 4 23 2" xfId="12384" xr:uid="{00000000-0005-0000-0000-00000E570000}"/>
    <cellStyle name="Entrada 2 3 4 23 2 2" xfId="34686" xr:uid="{00000000-0005-0000-0000-00000F570000}"/>
    <cellStyle name="Entrada 2 3 4 23 2 3" xfId="39233" xr:uid="{00000000-0005-0000-0000-000010570000}"/>
    <cellStyle name="Entrada 2 3 4 23 2 4" xfId="21456" xr:uid="{00000000-0005-0000-0000-000011570000}"/>
    <cellStyle name="Entrada 2 3 4 23 3" xfId="26029" xr:uid="{00000000-0005-0000-0000-000012570000}"/>
    <cellStyle name="Entrada 2 3 4 23 4" xfId="28715" xr:uid="{00000000-0005-0000-0000-000013570000}"/>
    <cellStyle name="Entrada 2 3 4 23 5" xfId="17128" xr:uid="{00000000-0005-0000-0000-000014570000}"/>
    <cellStyle name="Entrada 2 3 4 24" xfId="3159" xr:uid="{00000000-0005-0000-0000-000015570000}"/>
    <cellStyle name="Entrada 2 3 4 24 2" xfId="12385" xr:uid="{00000000-0005-0000-0000-000016570000}"/>
    <cellStyle name="Entrada 2 3 4 24 2 2" xfId="34687" xr:uid="{00000000-0005-0000-0000-000017570000}"/>
    <cellStyle name="Entrada 2 3 4 24 2 3" xfId="39234" xr:uid="{00000000-0005-0000-0000-000018570000}"/>
    <cellStyle name="Entrada 2 3 4 24 2 4" xfId="21457" xr:uid="{00000000-0005-0000-0000-000019570000}"/>
    <cellStyle name="Entrada 2 3 4 24 3" xfId="26030" xr:uid="{00000000-0005-0000-0000-00001A570000}"/>
    <cellStyle name="Entrada 2 3 4 24 4" xfId="28714" xr:uid="{00000000-0005-0000-0000-00001B570000}"/>
    <cellStyle name="Entrada 2 3 4 24 5" xfId="17129" xr:uid="{00000000-0005-0000-0000-00001C570000}"/>
    <cellStyle name="Entrada 2 3 4 25" xfId="3160" xr:uid="{00000000-0005-0000-0000-00001D570000}"/>
    <cellStyle name="Entrada 2 3 4 25 2" xfId="12386" xr:uid="{00000000-0005-0000-0000-00001E570000}"/>
    <cellStyle name="Entrada 2 3 4 25 2 2" xfId="34688" xr:uid="{00000000-0005-0000-0000-00001F570000}"/>
    <cellStyle name="Entrada 2 3 4 25 2 3" xfId="39235" xr:uid="{00000000-0005-0000-0000-000020570000}"/>
    <cellStyle name="Entrada 2 3 4 25 2 4" xfId="21458" xr:uid="{00000000-0005-0000-0000-000021570000}"/>
    <cellStyle name="Entrada 2 3 4 25 3" xfId="26031" xr:uid="{00000000-0005-0000-0000-000022570000}"/>
    <cellStyle name="Entrada 2 3 4 25 4" xfId="28713" xr:uid="{00000000-0005-0000-0000-000023570000}"/>
    <cellStyle name="Entrada 2 3 4 25 5" xfId="17130" xr:uid="{00000000-0005-0000-0000-000024570000}"/>
    <cellStyle name="Entrada 2 3 4 26" xfId="3161" xr:uid="{00000000-0005-0000-0000-000025570000}"/>
    <cellStyle name="Entrada 2 3 4 26 2" xfId="12387" xr:uid="{00000000-0005-0000-0000-000026570000}"/>
    <cellStyle name="Entrada 2 3 4 26 2 2" xfId="34689" xr:uid="{00000000-0005-0000-0000-000027570000}"/>
    <cellStyle name="Entrada 2 3 4 26 2 3" xfId="39236" xr:uid="{00000000-0005-0000-0000-000028570000}"/>
    <cellStyle name="Entrada 2 3 4 26 2 4" xfId="21459" xr:uid="{00000000-0005-0000-0000-000029570000}"/>
    <cellStyle name="Entrada 2 3 4 26 3" xfId="26032" xr:uid="{00000000-0005-0000-0000-00002A570000}"/>
    <cellStyle name="Entrada 2 3 4 26 4" xfId="28712" xr:uid="{00000000-0005-0000-0000-00002B570000}"/>
    <cellStyle name="Entrada 2 3 4 26 5" xfId="17131" xr:uid="{00000000-0005-0000-0000-00002C570000}"/>
    <cellStyle name="Entrada 2 3 4 27" xfId="3162" xr:uid="{00000000-0005-0000-0000-00002D570000}"/>
    <cellStyle name="Entrada 2 3 4 27 2" xfId="12388" xr:uid="{00000000-0005-0000-0000-00002E570000}"/>
    <cellStyle name="Entrada 2 3 4 27 2 2" xfId="34690" xr:uid="{00000000-0005-0000-0000-00002F570000}"/>
    <cellStyle name="Entrada 2 3 4 27 2 3" xfId="39237" xr:uid="{00000000-0005-0000-0000-000030570000}"/>
    <cellStyle name="Entrada 2 3 4 27 2 4" xfId="21460" xr:uid="{00000000-0005-0000-0000-000031570000}"/>
    <cellStyle name="Entrada 2 3 4 27 3" xfId="26033" xr:uid="{00000000-0005-0000-0000-000032570000}"/>
    <cellStyle name="Entrada 2 3 4 27 4" xfId="28711" xr:uid="{00000000-0005-0000-0000-000033570000}"/>
    <cellStyle name="Entrada 2 3 4 27 5" xfId="17132" xr:uid="{00000000-0005-0000-0000-000034570000}"/>
    <cellStyle name="Entrada 2 3 4 28" xfId="3163" xr:uid="{00000000-0005-0000-0000-000035570000}"/>
    <cellStyle name="Entrada 2 3 4 28 2" xfId="12389" xr:uid="{00000000-0005-0000-0000-000036570000}"/>
    <cellStyle name="Entrada 2 3 4 28 2 2" xfId="34691" xr:uid="{00000000-0005-0000-0000-000037570000}"/>
    <cellStyle name="Entrada 2 3 4 28 2 3" xfId="39238" xr:uid="{00000000-0005-0000-0000-000038570000}"/>
    <cellStyle name="Entrada 2 3 4 28 2 4" xfId="21461" xr:uid="{00000000-0005-0000-0000-000039570000}"/>
    <cellStyle name="Entrada 2 3 4 28 3" xfId="26034" xr:uid="{00000000-0005-0000-0000-00003A570000}"/>
    <cellStyle name="Entrada 2 3 4 28 4" xfId="28710" xr:uid="{00000000-0005-0000-0000-00003B570000}"/>
    <cellStyle name="Entrada 2 3 4 28 5" xfId="17133" xr:uid="{00000000-0005-0000-0000-00003C570000}"/>
    <cellStyle name="Entrada 2 3 4 29" xfId="3106" xr:uid="{00000000-0005-0000-0000-00003D570000}"/>
    <cellStyle name="Entrada 2 3 4 29 2" xfId="12332" xr:uid="{00000000-0005-0000-0000-00003E570000}"/>
    <cellStyle name="Entrada 2 3 4 29 2 2" xfId="34634" xr:uid="{00000000-0005-0000-0000-00003F570000}"/>
    <cellStyle name="Entrada 2 3 4 29 2 3" xfId="39181" xr:uid="{00000000-0005-0000-0000-000040570000}"/>
    <cellStyle name="Entrada 2 3 4 29 2 4" xfId="21404" xr:uid="{00000000-0005-0000-0000-000041570000}"/>
    <cellStyle name="Entrada 2 3 4 29 3" xfId="25977" xr:uid="{00000000-0005-0000-0000-000042570000}"/>
    <cellStyle name="Entrada 2 3 4 29 4" xfId="28730" xr:uid="{00000000-0005-0000-0000-000043570000}"/>
    <cellStyle name="Entrada 2 3 4 29 5" xfId="17076" xr:uid="{00000000-0005-0000-0000-000044570000}"/>
    <cellStyle name="Entrada 2 3 4 3" xfId="3164" xr:uid="{00000000-0005-0000-0000-000045570000}"/>
    <cellStyle name="Entrada 2 3 4 3 2" xfId="12390" xr:uid="{00000000-0005-0000-0000-000046570000}"/>
    <cellStyle name="Entrada 2 3 4 3 2 2" xfId="34692" xr:uid="{00000000-0005-0000-0000-000047570000}"/>
    <cellStyle name="Entrada 2 3 4 3 2 3" xfId="39239" xr:uid="{00000000-0005-0000-0000-000048570000}"/>
    <cellStyle name="Entrada 2 3 4 3 2 4" xfId="21462" xr:uid="{00000000-0005-0000-0000-000049570000}"/>
    <cellStyle name="Entrada 2 3 4 3 3" xfId="26035" xr:uid="{00000000-0005-0000-0000-00004A570000}"/>
    <cellStyle name="Entrada 2 3 4 3 4" xfId="28709" xr:uid="{00000000-0005-0000-0000-00004B570000}"/>
    <cellStyle name="Entrada 2 3 4 3 5" xfId="17134" xr:uid="{00000000-0005-0000-0000-00004C570000}"/>
    <cellStyle name="Entrada 2 3 4 30" xfId="9566" xr:uid="{00000000-0005-0000-0000-00004D570000}"/>
    <cellStyle name="Entrada 2 3 4 30 2" xfId="13864" xr:uid="{00000000-0005-0000-0000-00004E570000}"/>
    <cellStyle name="Entrada 2 3 4 30 2 2" xfId="36166" xr:uid="{00000000-0005-0000-0000-00004F570000}"/>
    <cellStyle name="Entrada 2 3 4 30 2 3" xfId="40713" xr:uid="{00000000-0005-0000-0000-000050570000}"/>
    <cellStyle name="Entrada 2 3 4 30 2 4" xfId="22936" xr:uid="{00000000-0005-0000-0000-000051570000}"/>
    <cellStyle name="Entrada 2 3 4 30 3" xfId="31868" xr:uid="{00000000-0005-0000-0000-000052570000}"/>
    <cellStyle name="Entrada 2 3 4 30 4" xfId="36415" xr:uid="{00000000-0005-0000-0000-000053570000}"/>
    <cellStyle name="Entrada 2 3 4 30 5" xfId="18638" xr:uid="{00000000-0005-0000-0000-000054570000}"/>
    <cellStyle name="Entrada 2 3 4 31" xfId="23122" xr:uid="{00000000-0005-0000-0000-000055570000}"/>
    <cellStyle name="Entrada 2 3 4 32" xfId="31558" xr:uid="{00000000-0005-0000-0000-000056570000}"/>
    <cellStyle name="Entrada 2 3 4 33" xfId="14221" xr:uid="{00000000-0005-0000-0000-000057570000}"/>
    <cellStyle name="Entrada 2 3 4 4" xfId="3165" xr:uid="{00000000-0005-0000-0000-000058570000}"/>
    <cellStyle name="Entrada 2 3 4 4 2" xfId="12391" xr:uid="{00000000-0005-0000-0000-000059570000}"/>
    <cellStyle name="Entrada 2 3 4 4 2 2" xfId="34693" xr:uid="{00000000-0005-0000-0000-00005A570000}"/>
    <cellStyle name="Entrada 2 3 4 4 2 3" xfId="39240" xr:uid="{00000000-0005-0000-0000-00005B570000}"/>
    <cellStyle name="Entrada 2 3 4 4 2 4" xfId="21463" xr:uid="{00000000-0005-0000-0000-00005C570000}"/>
    <cellStyle name="Entrada 2 3 4 4 3" xfId="26036" xr:uid="{00000000-0005-0000-0000-00005D570000}"/>
    <cellStyle name="Entrada 2 3 4 4 4" xfId="28708" xr:uid="{00000000-0005-0000-0000-00005E570000}"/>
    <cellStyle name="Entrada 2 3 4 4 5" xfId="17135" xr:uid="{00000000-0005-0000-0000-00005F570000}"/>
    <cellStyle name="Entrada 2 3 4 5" xfId="3166" xr:uid="{00000000-0005-0000-0000-000060570000}"/>
    <cellStyle name="Entrada 2 3 4 5 2" xfId="12392" xr:uid="{00000000-0005-0000-0000-000061570000}"/>
    <cellStyle name="Entrada 2 3 4 5 2 2" xfId="34694" xr:uid="{00000000-0005-0000-0000-000062570000}"/>
    <cellStyle name="Entrada 2 3 4 5 2 3" xfId="39241" xr:uid="{00000000-0005-0000-0000-000063570000}"/>
    <cellStyle name="Entrada 2 3 4 5 2 4" xfId="21464" xr:uid="{00000000-0005-0000-0000-000064570000}"/>
    <cellStyle name="Entrada 2 3 4 5 3" xfId="26037" xr:uid="{00000000-0005-0000-0000-000065570000}"/>
    <cellStyle name="Entrada 2 3 4 5 4" xfId="28707" xr:uid="{00000000-0005-0000-0000-000066570000}"/>
    <cellStyle name="Entrada 2 3 4 5 5" xfId="17136" xr:uid="{00000000-0005-0000-0000-000067570000}"/>
    <cellStyle name="Entrada 2 3 4 6" xfId="3167" xr:uid="{00000000-0005-0000-0000-000068570000}"/>
    <cellStyle name="Entrada 2 3 4 6 2" xfId="12393" xr:uid="{00000000-0005-0000-0000-000069570000}"/>
    <cellStyle name="Entrada 2 3 4 6 2 2" xfId="34695" xr:uid="{00000000-0005-0000-0000-00006A570000}"/>
    <cellStyle name="Entrada 2 3 4 6 2 3" xfId="39242" xr:uid="{00000000-0005-0000-0000-00006B570000}"/>
    <cellStyle name="Entrada 2 3 4 6 2 4" xfId="21465" xr:uid="{00000000-0005-0000-0000-00006C570000}"/>
    <cellStyle name="Entrada 2 3 4 6 3" xfId="26038" xr:uid="{00000000-0005-0000-0000-00006D570000}"/>
    <cellStyle name="Entrada 2 3 4 6 4" xfId="28706" xr:uid="{00000000-0005-0000-0000-00006E570000}"/>
    <cellStyle name="Entrada 2 3 4 6 5" xfId="17137" xr:uid="{00000000-0005-0000-0000-00006F570000}"/>
    <cellStyle name="Entrada 2 3 4 7" xfId="3168" xr:uid="{00000000-0005-0000-0000-000070570000}"/>
    <cellStyle name="Entrada 2 3 4 7 2" xfId="12394" xr:uid="{00000000-0005-0000-0000-000071570000}"/>
    <cellStyle name="Entrada 2 3 4 7 2 2" xfId="34696" xr:uid="{00000000-0005-0000-0000-000072570000}"/>
    <cellStyle name="Entrada 2 3 4 7 2 3" xfId="39243" xr:uid="{00000000-0005-0000-0000-000073570000}"/>
    <cellStyle name="Entrada 2 3 4 7 2 4" xfId="21466" xr:uid="{00000000-0005-0000-0000-000074570000}"/>
    <cellStyle name="Entrada 2 3 4 7 3" xfId="26039" xr:uid="{00000000-0005-0000-0000-000075570000}"/>
    <cellStyle name="Entrada 2 3 4 7 4" xfId="28705" xr:uid="{00000000-0005-0000-0000-000076570000}"/>
    <cellStyle name="Entrada 2 3 4 7 5" xfId="17138" xr:uid="{00000000-0005-0000-0000-000077570000}"/>
    <cellStyle name="Entrada 2 3 4 8" xfId="3169" xr:uid="{00000000-0005-0000-0000-000078570000}"/>
    <cellStyle name="Entrada 2 3 4 8 2" xfId="12395" xr:uid="{00000000-0005-0000-0000-000079570000}"/>
    <cellStyle name="Entrada 2 3 4 8 2 2" xfId="34697" xr:uid="{00000000-0005-0000-0000-00007A570000}"/>
    <cellStyle name="Entrada 2 3 4 8 2 3" xfId="39244" xr:uid="{00000000-0005-0000-0000-00007B570000}"/>
    <cellStyle name="Entrada 2 3 4 8 2 4" xfId="21467" xr:uid="{00000000-0005-0000-0000-00007C570000}"/>
    <cellStyle name="Entrada 2 3 4 8 3" xfId="26040" xr:uid="{00000000-0005-0000-0000-00007D570000}"/>
    <cellStyle name="Entrada 2 3 4 8 4" xfId="28704" xr:uid="{00000000-0005-0000-0000-00007E570000}"/>
    <cellStyle name="Entrada 2 3 4 8 5" xfId="17139" xr:uid="{00000000-0005-0000-0000-00007F570000}"/>
    <cellStyle name="Entrada 2 3 4 9" xfId="3170" xr:uid="{00000000-0005-0000-0000-000080570000}"/>
    <cellStyle name="Entrada 2 3 4 9 2" xfId="12396" xr:uid="{00000000-0005-0000-0000-000081570000}"/>
    <cellStyle name="Entrada 2 3 4 9 2 2" xfId="34698" xr:uid="{00000000-0005-0000-0000-000082570000}"/>
    <cellStyle name="Entrada 2 3 4 9 2 3" xfId="39245" xr:uid="{00000000-0005-0000-0000-000083570000}"/>
    <cellStyle name="Entrada 2 3 4 9 2 4" xfId="21468" xr:uid="{00000000-0005-0000-0000-000084570000}"/>
    <cellStyle name="Entrada 2 3 4 9 3" xfId="26041" xr:uid="{00000000-0005-0000-0000-000085570000}"/>
    <cellStyle name="Entrada 2 3 4 9 4" xfId="28703" xr:uid="{00000000-0005-0000-0000-000086570000}"/>
    <cellStyle name="Entrada 2 3 4 9 5" xfId="17140" xr:uid="{00000000-0005-0000-0000-000087570000}"/>
    <cellStyle name="Entrada 2 3 40" xfId="31688" xr:uid="{00000000-0005-0000-0000-000088570000}"/>
    <cellStyle name="Entrada 2 3 41" xfId="13961" xr:uid="{00000000-0005-0000-0000-000089570000}"/>
    <cellStyle name="Entrada 2 3 5" xfId="264" xr:uid="{00000000-0005-0000-0000-00008A570000}"/>
    <cellStyle name="Entrada 2 3 5 10" xfId="3172" xr:uid="{00000000-0005-0000-0000-00008B570000}"/>
    <cellStyle name="Entrada 2 3 5 10 2" xfId="12398" xr:uid="{00000000-0005-0000-0000-00008C570000}"/>
    <cellStyle name="Entrada 2 3 5 10 2 2" xfId="34700" xr:uid="{00000000-0005-0000-0000-00008D570000}"/>
    <cellStyle name="Entrada 2 3 5 10 2 3" xfId="39247" xr:uid="{00000000-0005-0000-0000-00008E570000}"/>
    <cellStyle name="Entrada 2 3 5 10 2 4" xfId="21470" xr:uid="{00000000-0005-0000-0000-00008F570000}"/>
    <cellStyle name="Entrada 2 3 5 10 3" xfId="26043" xr:uid="{00000000-0005-0000-0000-000090570000}"/>
    <cellStyle name="Entrada 2 3 5 10 4" xfId="28701" xr:uid="{00000000-0005-0000-0000-000091570000}"/>
    <cellStyle name="Entrada 2 3 5 10 5" xfId="17142" xr:uid="{00000000-0005-0000-0000-000092570000}"/>
    <cellStyle name="Entrada 2 3 5 11" xfId="3173" xr:uid="{00000000-0005-0000-0000-000093570000}"/>
    <cellStyle name="Entrada 2 3 5 11 2" xfId="12399" xr:uid="{00000000-0005-0000-0000-000094570000}"/>
    <cellStyle name="Entrada 2 3 5 11 2 2" xfId="34701" xr:uid="{00000000-0005-0000-0000-000095570000}"/>
    <cellStyle name="Entrada 2 3 5 11 2 3" xfId="39248" xr:uid="{00000000-0005-0000-0000-000096570000}"/>
    <cellStyle name="Entrada 2 3 5 11 2 4" xfId="21471" xr:uid="{00000000-0005-0000-0000-000097570000}"/>
    <cellStyle name="Entrada 2 3 5 11 3" xfId="26044" xr:uid="{00000000-0005-0000-0000-000098570000}"/>
    <cellStyle name="Entrada 2 3 5 11 4" xfId="28700" xr:uid="{00000000-0005-0000-0000-000099570000}"/>
    <cellStyle name="Entrada 2 3 5 11 5" xfId="17143" xr:uid="{00000000-0005-0000-0000-00009A570000}"/>
    <cellStyle name="Entrada 2 3 5 12" xfId="3174" xr:uid="{00000000-0005-0000-0000-00009B570000}"/>
    <cellStyle name="Entrada 2 3 5 12 2" xfId="12400" xr:uid="{00000000-0005-0000-0000-00009C570000}"/>
    <cellStyle name="Entrada 2 3 5 12 2 2" xfId="34702" xr:uid="{00000000-0005-0000-0000-00009D570000}"/>
    <cellStyle name="Entrada 2 3 5 12 2 3" xfId="39249" xr:uid="{00000000-0005-0000-0000-00009E570000}"/>
    <cellStyle name="Entrada 2 3 5 12 2 4" xfId="21472" xr:uid="{00000000-0005-0000-0000-00009F570000}"/>
    <cellStyle name="Entrada 2 3 5 12 3" xfId="26045" xr:uid="{00000000-0005-0000-0000-0000A0570000}"/>
    <cellStyle name="Entrada 2 3 5 12 4" xfId="28699" xr:uid="{00000000-0005-0000-0000-0000A1570000}"/>
    <cellStyle name="Entrada 2 3 5 12 5" xfId="17144" xr:uid="{00000000-0005-0000-0000-0000A2570000}"/>
    <cellStyle name="Entrada 2 3 5 13" xfId="3175" xr:uid="{00000000-0005-0000-0000-0000A3570000}"/>
    <cellStyle name="Entrada 2 3 5 13 2" xfId="12401" xr:uid="{00000000-0005-0000-0000-0000A4570000}"/>
    <cellStyle name="Entrada 2 3 5 13 2 2" xfId="34703" xr:uid="{00000000-0005-0000-0000-0000A5570000}"/>
    <cellStyle name="Entrada 2 3 5 13 2 3" xfId="39250" xr:uid="{00000000-0005-0000-0000-0000A6570000}"/>
    <cellStyle name="Entrada 2 3 5 13 2 4" xfId="21473" xr:uid="{00000000-0005-0000-0000-0000A7570000}"/>
    <cellStyle name="Entrada 2 3 5 13 3" xfId="26046" xr:uid="{00000000-0005-0000-0000-0000A8570000}"/>
    <cellStyle name="Entrada 2 3 5 13 4" xfId="28698" xr:uid="{00000000-0005-0000-0000-0000A9570000}"/>
    <cellStyle name="Entrada 2 3 5 13 5" xfId="17145" xr:uid="{00000000-0005-0000-0000-0000AA570000}"/>
    <cellStyle name="Entrada 2 3 5 14" xfId="3176" xr:uid="{00000000-0005-0000-0000-0000AB570000}"/>
    <cellStyle name="Entrada 2 3 5 14 2" xfId="12402" xr:uid="{00000000-0005-0000-0000-0000AC570000}"/>
    <cellStyle name="Entrada 2 3 5 14 2 2" xfId="34704" xr:uid="{00000000-0005-0000-0000-0000AD570000}"/>
    <cellStyle name="Entrada 2 3 5 14 2 3" xfId="39251" xr:uid="{00000000-0005-0000-0000-0000AE570000}"/>
    <cellStyle name="Entrada 2 3 5 14 2 4" xfId="21474" xr:uid="{00000000-0005-0000-0000-0000AF570000}"/>
    <cellStyle name="Entrada 2 3 5 14 3" xfId="26047" xr:uid="{00000000-0005-0000-0000-0000B0570000}"/>
    <cellStyle name="Entrada 2 3 5 14 4" xfId="28697" xr:uid="{00000000-0005-0000-0000-0000B1570000}"/>
    <cellStyle name="Entrada 2 3 5 14 5" xfId="17146" xr:uid="{00000000-0005-0000-0000-0000B2570000}"/>
    <cellStyle name="Entrada 2 3 5 15" xfId="3177" xr:uid="{00000000-0005-0000-0000-0000B3570000}"/>
    <cellStyle name="Entrada 2 3 5 15 2" xfId="12403" xr:uid="{00000000-0005-0000-0000-0000B4570000}"/>
    <cellStyle name="Entrada 2 3 5 15 2 2" xfId="34705" xr:uid="{00000000-0005-0000-0000-0000B5570000}"/>
    <cellStyle name="Entrada 2 3 5 15 2 3" xfId="39252" xr:uid="{00000000-0005-0000-0000-0000B6570000}"/>
    <cellStyle name="Entrada 2 3 5 15 2 4" xfId="21475" xr:uid="{00000000-0005-0000-0000-0000B7570000}"/>
    <cellStyle name="Entrada 2 3 5 15 3" xfId="26048" xr:uid="{00000000-0005-0000-0000-0000B8570000}"/>
    <cellStyle name="Entrada 2 3 5 15 4" xfId="28696" xr:uid="{00000000-0005-0000-0000-0000B9570000}"/>
    <cellStyle name="Entrada 2 3 5 15 5" xfId="17147" xr:uid="{00000000-0005-0000-0000-0000BA570000}"/>
    <cellStyle name="Entrada 2 3 5 16" xfId="3178" xr:uid="{00000000-0005-0000-0000-0000BB570000}"/>
    <cellStyle name="Entrada 2 3 5 16 2" xfId="12404" xr:uid="{00000000-0005-0000-0000-0000BC570000}"/>
    <cellStyle name="Entrada 2 3 5 16 2 2" xfId="34706" xr:uid="{00000000-0005-0000-0000-0000BD570000}"/>
    <cellStyle name="Entrada 2 3 5 16 2 3" xfId="39253" xr:uid="{00000000-0005-0000-0000-0000BE570000}"/>
    <cellStyle name="Entrada 2 3 5 16 2 4" xfId="21476" xr:uid="{00000000-0005-0000-0000-0000BF570000}"/>
    <cellStyle name="Entrada 2 3 5 16 3" xfId="26049" xr:uid="{00000000-0005-0000-0000-0000C0570000}"/>
    <cellStyle name="Entrada 2 3 5 16 4" xfId="28695" xr:uid="{00000000-0005-0000-0000-0000C1570000}"/>
    <cellStyle name="Entrada 2 3 5 16 5" xfId="17148" xr:uid="{00000000-0005-0000-0000-0000C2570000}"/>
    <cellStyle name="Entrada 2 3 5 17" xfId="3179" xr:uid="{00000000-0005-0000-0000-0000C3570000}"/>
    <cellStyle name="Entrada 2 3 5 17 2" xfId="12405" xr:uid="{00000000-0005-0000-0000-0000C4570000}"/>
    <cellStyle name="Entrada 2 3 5 17 2 2" xfId="34707" xr:uid="{00000000-0005-0000-0000-0000C5570000}"/>
    <cellStyle name="Entrada 2 3 5 17 2 3" xfId="39254" xr:uid="{00000000-0005-0000-0000-0000C6570000}"/>
    <cellStyle name="Entrada 2 3 5 17 2 4" xfId="21477" xr:uid="{00000000-0005-0000-0000-0000C7570000}"/>
    <cellStyle name="Entrada 2 3 5 17 3" xfId="26050" xr:uid="{00000000-0005-0000-0000-0000C8570000}"/>
    <cellStyle name="Entrada 2 3 5 17 4" xfId="28694" xr:uid="{00000000-0005-0000-0000-0000C9570000}"/>
    <cellStyle name="Entrada 2 3 5 17 5" xfId="17149" xr:uid="{00000000-0005-0000-0000-0000CA570000}"/>
    <cellStyle name="Entrada 2 3 5 18" xfId="3180" xr:uid="{00000000-0005-0000-0000-0000CB570000}"/>
    <cellStyle name="Entrada 2 3 5 18 2" xfId="12406" xr:uid="{00000000-0005-0000-0000-0000CC570000}"/>
    <cellStyle name="Entrada 2 3 5 18 2 2" xfId="34708" xr:uid="{00000000-0005-0000-0000-0000CD570000}"/>
    <cellStyle name="Entrada 2 3 5 18 2 3" xfId="39255" xr:uid="{00000000-0005-0000-0000-0000CE570000}"/>
    <cellStyle name="Entrada 2 3 5 18 2 4" xfId="21478" xr:uid="{00000000-0005-0000-0000-0000CF570000}"/>
    <cellStyle name="Entrada 2 3 5 18 3" xfId="26051" xr:uid="{00000000-0005-0000-0000-0000D0570000}"/>
    <cellStyle name="Entrada 2 3 5 18 4" xfId="28693" xr:uid="{00000000-0005-0000-0000-0000D1570000}"/>
    <cellStyle name="Entrada 2 3 5 18 5" xfId="17150" xr:uid="{00000000-0005-0000-0000-0000D2570000}"/>
    <cellStyle name="Entrada 2 3 5 19" xfId="3181" xr:uid="{00000000-0005-0000-0000-0000D3570000}"/>
    <cellStyle name="Entrada 2 3 5 19 2" xfId="12407" xr:uid="{00000000-0005-0000-0000-0000D4570000}"/>
    <cellStyle name="Entrada 2 3 5 19 2 2" xfId="34709" xr:uid="{00000000-0005-0000-0000-0000D5570000}"/>
    <cellStyle name="Entrada 2 3 5 19 2 3" xfId="39256" xr:uid="{00000000-0005-0000-0000-0000D6570000}"/>
    <cellStyle name="Entrada 2 3 5 19 2 4" xfId="21479" xr:uid="{00000000-0005-0000-0000-0000D7570000}"/>
    <cellStyle name="Entrada 2 3 5 19 3" xfId="26052" xr:uid="{00000000-0005-0000-0000-0000D8570000}"/>
    <cellStyle name="Entrada 2 3 5 19 4" xfId="28692" xr:uid="{00000000-0005-0000-0000-0000D9570000}"/>
    <cellStyle name="Entrada 2 3 5 19 5" xfId="17151" xr:uid="{00000000-0005-0000-0000-0000DA570000}"/>
    <cellStyle name="Entrada 2 3 5 2" xfId="181" xr:uid="{00000000-0005-0000-0000-0000DB570000}"/>
    <cellStyle name="Entrada 2 3 5 2 10" xfId="3183" xr:uid="{00000000-0005-0000-0000-0000DC570000}"/>
    <cellStyle name="Entrada 2 3 5 2 10 2" xfId="12409" xr:uid="{00000000-0005-0000-0000-0000DD570000}"/>
    <cellStyle name="Entrada 2 3 5 2 10 2 2" xfId="34711" xr:uid="{00000000-0005-0000-0000-0000DE570000}"/>
    <cellStyle name="Entrada 2 3 5 2 10 2 3" xfId="39258" xr:uid="{00000000-0005-0000-0000-0000DF570000}"/>
    <cellStyle name="Entrada 2 3 5 2 10 2 4" xfId="21481" xr:uid="{00000000-0005-0000-0000-0000E0570000}"/>
    <cellStyle name="Entrada 2 3 5 2 10 3" xfId="26054" xr:uid="{00000000-0005-0000-0000-0000E1570000}"/>
    <cellStyle name="Entrada 2 3 5 2 10 4" xfId="28689" xr:uid="{00000000-0005-0000-0000-0000E2570000}"/>
    <cellStyle name="Entrada 2 3 5 2 10 5" xfId="17153" xr:uid="{00000000-0005-0000-0000-0000E3570000}"/>
    <cellStyle name="Entrada 2 3 5 2 11" xfId="3184" xr:uid="{00000000-0005-0000-0000-0000E4570000}"/>
    <cellStyle name="Entrada 2 3 5 2 11 2" xfId="12410" xr:uid="{00000000-0005-0000-0000-0000E5570000}"/>
    <cellStyle name="Entrada 2 3 5 2 11 2 2" xfId="34712" xr:uid="{00000000-0005-0000-0000-0000E6570000}"/>
    <cellStyle name="Entrada 2 3 5 2 11 2 3" xfId="39259" xr:uid="{00000000-0005-0000-0000-0000E7570000}"/>
    <cellStyle name="Entrada 2 3 5 2 11 2 4" xfId="21482" xr:uid="{00000000-0005-0000-0000-0000E8570000}"/>
    <cellStyle name="Entrada 2 3 5 2 11 3" xfId="26055" xr:uid="{00000000-0005-0000-0000-0000E9570000}"/>
    <cellStyle name="Entrada 2 3 5 2 11 4" xfId="28688" xr:uid="{00000000-0005-0000-0000-0000EA570000}"/>
    <cellStyle name="Entrada 2 3 5 2 11 5" xfId="17154" xr:uid="{00000000-0005-0000-0000-0000EB570000}"/>
    <cellStyle name="Entrada 2 3 5 2 12" xfId="3185" xr:uid="{00000000-0005-0000-0000-0000EC570000}"/>
    <cellStyle name="Entrada 2 3 5 2 12 2" xfId="12411" xr:uid="{00000000-0005-0000-0000-0000ED570000}"/>
    <cellStyle name="Entrada 2 3 5 2 12 2 2" xfId="34713" xr:uid="{00000000-0005-0000-0000-0000EE570000}"/>
    <cellStyle name="Entrada 2 3 5 2 12 2 3" xfId="39260" xr:uid="{00000000-0005-0000-0000-0000EF570000}"/>
    <cellStyle name="Entrada 2 3 5 2 12 2 4" xfId="21483" xr:uid="{00000000-0005-0000-0000-0000F0570000}"/>
    <cellStyle name="Entrada 2 3 5 2 12 3" xfId="26056" xr:uid="{00000000-0005-0000-0000-0000F1570000}"/>
    <cellStyle name="Entrada 2 3 5 2 12 4" xfId="28687" xr:uid="{00000000-0005-0000-0000-0000F2570000}"/>
    <cellStyle name="Entrada 2 3 5 2 12 5" xfId="17155" xr:uid="{00000000-0005-0000-0000-0000F3570000}"/>
    <cellStyle name="Entrada 2 3 5 2 13" xfId="3186" xr:uid="{00000000-0005-0000-0000-0000F4570000}"/>
    <cellStyle name="Entrada 2 3 5 2 13 2" xfId="12412" xr:uid="{00000000-0005-0000-0000-0000F5570000}"/>
    <cellStyle name="Entrada 2 3 5 2 13 2 2" xfId="34714" xr:uid="{00000000-0005-0000-0000-0000F6570000}"/>
    <cellStyle name="Entrada 2 3 5 2 13 2 3" xfId="39261" xr:uid="{00000000-0005-0000-0000-0000F7570000}"/>
    <cellStyle name="Entrada 2 3 5 2 13 2 4" xfId="21484" xr:uid="{00000000-0005-0000-0000-0000F8570000}"/>
    <cellStyle name="Entrada 2 3 5 2 13 3" xfId="26057" xr:uid="{00000000-0005-0000-0000-0000F9570000}"/>
    <cellStyle name="Entrada 2 3 5 2 13 4" xfId="28686" xr:uid="{00000000-0005-0000-0000-0000FA570000}"/>
    <cellStyle name="Entrada 2 3 5 2 13 5" xfId="17156" xr:uid="{00000000-0005-0000-0000-0000FB570000}"/>
    <cellStyle name="Entrada 2 3 5 2 14" xfId="3187" xr:uid="{00000000-0005-0000-0000-0000FC570000}"/>
    <cellStyle name="Entrada 2 3 5 2 14 2" xfId="12413" xr:uid="{00000000-0005-0000-0000-0000FD570000}"/>
    <cellStyle name="Entrada 2 3 5 2 14 2 2" xfId="34715" xr:uid="{00000000-0005-0000-0000-0000FE570000}"/>
    <cellStyle name="Entrada 2 3 5 2 14 2 3" xfId="39262" xr:uid="{00000000-0005-0000-0000-0000FF570000}"/>
    <cellStyle name="Entrada 2 3 5 2 14 2 4" xfId="21485" xr:uid="{00000000-0005-0000-0000-000000580000}"/>
    <cellStyle name="Entrada 2 3 5 2 14 3" xfId="26058" xr:uid="{00000000-0005-0000-0000-000001580000}"/>
    <cellStyle name="Entrada 2 3 5 2 14 4" xfId="28685" xr:uid="{00000000-0005-0000-0000-000002580000}"/>
    <cellStyle name="Entrada 2 3 5 2 14 5" xfId="17157" xr:uid="{00000000-0005-0000-0000-000003580000}"/>
    <cellStyle name="Entrada 2 3 5 2 15" xfId="3188" xr:uid="{00000000-0005-0000-0000-000004580000}"/>
    <cellStyle name="Entrada 2 3 5 2 15 2" xfId="12414" xr:uid="{00000000-0005-0000-0000-000005580000}"/>
    <cellStyle name="Entrada 2 3 5 2 15 2 2" xfId="34716" xr:uid="{00000000-0005-0000-0000-000006580000}"/>
    <cellStyle name="Entrada 2 3 5 2 15 2 3" xfId="39263" xr:uid="{00000000-0005-0000-0000-000007580000}"/>
    <cellStyle name="Entrada 2 3 5 2 15 2 4" xfId="21486" xr:uid="{00000000-0005-0000-0000-000008580000}"/>
    <cellStyle name="Entrada 2 3 5 2 15 3" xfId="26059" xr:uid="{00000000-0005-0000-0000-000009580000}"/>
    <cellStyle name="Entrada 2 3 5 2 15 4" xfId="28656" xr:uid="{00000000-0005-0000-0000-00000A580000}"/>
    <cellStyle name="Entrada 2 3 5 2 15 5" xfId="17158" xr:uid="{00000000-0005-0000-0000-00000B580000}"/>
    <cellStyle name="Entrada 2 3 5 2 16" xfId="3189" xr:uid="{00000000-0005-0000-0000-00000C580000}"/>
    <cellStyle name="Entrada 2 3 5 2 16 2" xfId="12415" xr:uid="{00000000-0005-0000-0000-00000D580000}"/>
    <cellStyle name="Entrada 2 3 5 2 16 2 2" xfId="34717" xr:uid="{00000000-0005-0000-0000-00000E580000}"/>
    <cellStyle name="Entrada 2 3 5 2 16 2 3" xfId="39264" xr:uid="{00000000-0005-0000-0000-00000F580000}"/>
    <cellStyle name="Entrada 2 3 5 2 16 2 4" xfId="21487" xr:uid="{00000000-0005-0000-0000-000010580000}"/>
    <cellStyle name="Entrada 2 3 5 2 16 3" xfId="26060" xr:uid="{00000000-0005-0000-0000-000011580000}"/>
    <cellStyle name="Entrada 2 3 5 2 16 4" xfId="28684" xr:uid="{00000000-0005-0000-0000-000012580000}"/>
    <cellStyle name="Entrada 2 3 5 2 16 5" xfId="17159" xr:uid="{00000000-0005-0000-0000-000013580000}"/>
    <cellStyle name="Entrada 2 3 5 2 17" xfId="3190" xr:uid="{00000000-0005-0000-0000-000014580000}"/>
    <cellStyle name="Entrada 2 3 5 2 17 2" xfId="12416" xr:uid="{00000000-0005-0000-0000-000015580000}"/>
    <cellStyle name="Entrada 2 3 5 2 17 2 2" xfId="34718" xr:uid="{00000000-0005-0000-0000-000016580000}"/>
    <cellStyle name="Entrada 2 3 5 2 17 2 3" xfId="39265" xr:uid="{00000000-0005-0000-0000-000017580000}"/>
    <cellStyle name="Entrada 2 3 5 2 17 2 4" xfId="21488" xr:uid="{00000000-0005-0000-0000-000018580000}"/>
    <cellStyle name="Entrada 2 3 5 2 17 3" xfId="26061" xr:uid="{00000000-0005-0000-0000-000019580000}"/>
    <cellStyle name="Entrada 2 3 5 2 17 4" xfId="28683" xr:uid="{00000000-0005-0000-0000-00001A580000}"/>
    <cellStyle name="Entrada 2 3 5 2 17 5" xfId="17160" xr:uid="{00000000-0005-0000-0000-00001B580000}"/>
    <cellStyle name="Entrada 2 3 5 2 18" xfId="3191" xr:uid="{00000000-0005-0000-0000-00001C580000}"/>
    <cellStyle name="Entrada 2 3 5 2 18 2" xfId="12417" xr:uid="{00000000-0005-0000-0000-00001D580000}"/>
    <cellStyle name="Entrada 2 3 5 2 18 2 2" xfId="34719" xr:uid="{00000000-0005-0000-0000-00001E580000}"/>
    <cellStyle name="Entrada 2 3 5 2 18 2 3" xfId="39266" xr:uid="{00000000-0005-0000-0000-00001F580000}"/>
    <cellStyle name="Entrada 2 3 5 2 18 2 4" xfId="21489" xr:uid="{00000000-0005-0000-0000-000020580000}"/>
    <cellStyle name="Entrada 2 3 5 2 18 3" xfId="26062" xr:uid="{00000000-0005-0000-0000-000021580000}"/>
    <cellStyle name="Entrada 2 3 5 2 18 4" xfId="28682" xr:uid="{00000000-0005-0000-0000-000022580000}"/>
    <cellStyle name="Entrada 2 3 5 2 18 5" xfId="17161" xr:uid="{00000000-0005-0000-0000-000023580000}"/>
    <cellStyle name="Entrada 2 3 5 2 19" xfId="3192" xr:uid="{00000000-0005-0000-0000-000024580000}"/>
    <cellStyle name="Entrada 2 3 5 2 19 2" xfId="12418" xr:uid="{00000000-0005-0000-0000-000025580000}"/>
    <cellStyle name="Entrada 2 3 5 2 19 2 2" xfId="34720" xr:uid="{00000000-0005-0000-0000-000026580000}"/>
    <cellStyle name="Entrada 2 3 5 2 19 2 3" xfId="39267" xr:uid="{00000000-0005-0000-0000-000027580000}"/>
    <cellStyle name="Entrada 2 3 5 2 19 2 4" xfId="21490" xr:uid="{00000000-0005-0000-0000-000028580000}"/>
    <cellStyle name="Entrada 2 3 5 2 19 3" xfId="26063" xr:uid="{00000000-0005-0000-0000-000029580000}"/>
    <cellStyle name="Entrada 2 3 5 2 19 4" xfId="28681" xr:uid="{00000000-0005-0000-0000-00002A580000}"/>
    <cellStyle name="Entrada 2 3 5 2 19 5" xfId="17162" xr:uid="{00000000-0005-0000-0000-00002B580000}"/>
    <cellStyle name="Entrada 2 3 5 2 2" xfId="3193" xr:uid="{00000000-0005-0000-0000-00002C580000}"/>
    <cellStyle name="Entrada 2 3 5 2 2 2" xfId="12419" xr:uid="{00000000-0005-0000-0000-00002D580000}"/>
    <cellStyle name="Entrada 2 3 5 2 2 2 2" xfId="34721" xr:uid="{00000000-0005-0000-0000-00002E580000}"/>
    <cellStyle name="Entrada 2 3 5 2 2 2 3" xfId="39268" xr:uid="{00000000-0005-0000-0000-00002F580000}"/>
    <cellStyle name="Entrada 2 3 5 2 2 2 4" xfId="21491" xr:uid="{00000000-0005-0000-0000-000030580000}"/>
    <cellStyle name="Entrada 2 3 5 2 2 3" xfId="26064" xr:uid="{00000000-0005-0000-0000-000031580000}"/>
    <cellStyle name="Entrada 2 3 5 2 2 4" xfId="28680" xr:uid="{00000000-0005-0000-0000-000032580000}"/>
    <cellStyle name="Entrada 2 3 5 2 2 5" xfId="17163" xr:uid="{00000000-0005-0000-0000-000033580000}"/>
    <cellStyle name="Entrada 2 3 5 2 20" xfId="3194" xr:uid="{00000000-0005-0000-0000-000034580000}"/>
    <cellStyle name="Entrada 2 3 5 2 20 2" xfId="12420" xr:uid="{00000000-0005-0000-0000-000035580000}"/>
    <cellStyle name="Entrada 2 3 5 2 20 2 2" xfId="34722" xr:uid="{00000000-0005-0000-0000-000036580000}"/>
    <cellStyle name="Entrada 2 3 5 2 20 2 3" xfId="39269" xr:uid="{00000000-0005-0000-0000-000037580000}"/>
    <cellStyle name="Entrada 2 3 5 2 20 2 4" xfId="21492" xr:uid="{00000000-0005-0000-0000-000038580000}"/>
    <cellStyle name="Entrada 2 3 5 2 20 3" xfId="26065" xr:uid="{00000000-0005-0000-0000-000039580000}"/>
    <cellStyle name="Entrada 2 3 5 2 20 4" xfId="28679" xr:uid="{00000000-0005-0000-0000-00003A580000}"/>
    <cellStyle name="Entrada 2 3 5 2 20 5" xfId="17164" xr:uid="{00000000-0005-0000-0000-00003B580000}"/>
    <cellStyle name="Entrada 2 3 5 2 21" xfId="3195" xr:uid="{00000000-0005-0000-0000-00003C580000}"/>
    <cellStyle name="Entrada 2 3 5 2 21 2" xfId="12421" xr:uid="{00000000-0005-0000-0000-00003D580000}"/>
    <cellStyle name="Entrada 2 3 5 2 21 2 2" xfId="34723" xr:uid="{00000000-0005-0000-0000-00003E580000}"/>
    <cellStyle name="Entrada 2 3 5 2 21 2 3" xfId="39270" xr:uid="{00000000-0005-0000-0000-00003F580000}"/>
    <cellStyle name="Entrada 2 3 5 2 21 2 4" xfId="21493" xr:uid="{00000000-0005-0000-0000-000040580000}"/>
    <cellStyle name="Entrada 2 3 5 2 21 3" xfId="26066" xr:uid="{00000000-0005-0000-0000-000041580000}"/>
    <cellStyle name="Entrada 2 3 5 2 21 4" xfId="28678" xr:uid="{00000000-0005-0000-0000-000042580000}"/>
    <cellStyle name="Entrada 2 3 5 2 21 5" xfId="17165" xr:uid="{00000000-0005-0000-0000-000043580000}"/>
    <cellStyle name="Entrada 2 3 5 2 22" xfId="3196" xr:uid="{00000000-0005-0000-0000-000044580000}"/>
    <cellStyle name="Entrada 2 3 5 2 22 2" xfId="12422" xr:uid="{00000000-0005-0000-0000-000045580000}"/>
    <cellStyle name="Entrada 2 3 5 2 22 2 2" xfId="34724" xr:uid="{00000000-0005-0000-0000-000046580000}"/>
    <cellStyle name="Entrada 2 3 5 2 22 2 3" xfId="39271" xr:uid="{00000000-0005-0000-0000-000047580000}"/>
    <cellStyle name="Entrada 2 3 5 2 22 2 4" xfId="21494" xr:uid="{00000000-0005-0000-0000-000048580000}"/>
    <cellStyle name="Entrada 2 3 5 2 22 3" xfId="26067" xr:uid="{00000000-0005-0000-0000-000049580000}"/>
    <cellStyle name="Entrada 2 3 5 2 22 4" xfId="28677" xr:uid="{00000000-0005-0000-0000-00004A580000}"/>
    <cellStyle name="Entrada 2 3 5 2 22 5" xfId="17166" xr:uid="{00000000-0005-0000-0000-00004B580000}"/>
    <cellStyle name="Entrada 2 3 5 2 23" xfId="3197" xr:uid="{00000000-0005-0000-0000-00004C580000}"/>
    <cellStyle name="Entrada 2 3 5 2 23 2" xfId="12423" xr:uid="{00000000-0005-0000-0000-00004D580000}"/>
    <cellStyle name="Entrada 2 3 5 2 23 2 2" xfId="34725" xr:uid="{00000000-0005-0000-0000-00004E580000}"/>
    <cellStyle name="Entrada 2 3 5 2 23 2 3" xfId="39272" xr:uid="{00000000-0005-0000-0000-00004F580000}"/>
    <cellStyle name="Entrada 2 3 5 2 23 2 4" xfId="21495" xr:uid="{00000000-0005-0000-0000-000050580000}"/>
    <cellStyle name="Entrada 2 3 5 2 23 3" xfId="26068" xr:uid="{00000000-0005-0000-0000-000051580000}"/>
    <cellStyle name="Entrada 2 3 5 2 23 4" xfId="28676" xr:uid="{00000000-0005-0000-0000-000052580000}"/>
    <cellStyle name="Entrada 2 3 5 2 23 5" xfId="17167" xr:uid="{00000000-0005-0000-0000-000053580000}"/>
    <cellStyle name="Entrada 2 3 5 2 24" xfId="3198" xr:uid="{00000000-0005-0000-0000-000054580000}"/>
    <cellStyle name="Entrada 2 3 5 2 24 2" xfId="12424" xr:uid="{00000000-0005-0000-0000-000055580000}"/>
    <cellStyle name="Entrada 2 3 5 2 24 2 2" xfId="34726" xr:uid="{00000000-0005-0000-0000-000056580000}"/>
    <cellStyle name="Entrada 2 3 5 2 24 2 3" xfId="39273" xr:uid="{00000000-0005-0000-0000-000057580000}"/>
    <cellStyle name="Entrada 2 3 5 2 24 2 4" xfId="21496" xr:uid="{00000000-0005-0000-0000-000058580000}"/>
    <cellStyle name="Entrada 2 3 5 2 24 3" xfId="26069" xr:uid="{00000000-0005-0000-0000-000059580000}"/>
    <cellStyle name="Entrada 2 3 5 2 24 4" xfId="28675" xr:uid="{00000000-0005-0000-0000-00005A580000}"/>
    <cellStyle name="Entrada 2 3 5 2 24 5" xfId="17168" xr:uid="{00000000-0005-0000-0000-00005B580000}"/>
    <cellStyle name="Entrada 2 3 5 2 25" xfId="3199" xr:uid="{00000000-0005-0000-0000-00005C580000}"/>
    <cellStyle name="Entrada 2 3 5 2 25 2" xfId="12425" xr:uid="{00000000-0005-0000-0000-00005D580000}"/>
    <cellStyle name="Entrada 2 3 5 2 25 2 2" xfId="34727" xr:uid="{00000000-0005-0000-0000-00005E580000}"/>
    <cellStyle name="Entrada 2 3 5 2 25 2 3" xfId="39274" xr:uid="{00000000-0005-0000-0000-00005F580000}"/>
    <cellStyle name="Entrada 2 3 5 2 25 2 4" xfId="21497" xr:uid="{00000000-0005-0000-0000-000060580000}"/>
    <cellStyle name="Entrada 2 3 5 2 25 3" xfId="26070" xr:uid="{00000000-0005-0000-0000-000061580000}"/>
    <cellStyle name="Entrada 2 3 5 2 25 4" xfId="28674" xr:uid="{00000000-0005-0000-0000-000062580000}"/>
    <cellStyle name="Entrada 2 3 5 2 25 5" xfId="17169" xr:uid="{00000000-0005-0000-0000-000063580000}"/>
    <cellStyle name="Entrada 2 3 5 2 26" xfId="3200" xr:uid="{00000000-0005-0000-0000-000064580000}"/>
    <cellStyle name="Entrada 2 3 5 2 26 2" xfId="12426" xr:uid="{00000000-0005-0000-0000-000065580000}"/>
    <cellStyle name="Entrada 2 3 5 2 26 2 2" xfId="34728" xr:uid="{00000000-0005-0000-0000-000066580000}"/>
    <cellStyle name="Entrada 2 3 5 2 26 2 3" xfId="39275" xr:uid="{00000000-0005-0000-0000-000067580000}"/>
    <cellStyle name="Entrada 2 3 5 2 26 2 4" xfId="21498" xr:uid="{00000000-0005-0000-0000-000068580000}"/>
    <cellStyle name="Entrada 2 3 5 2 26 3" xfId="26071" xr:uid="{00000000-0005-0000-0000-000069580000}"/>
    <cellStyle name="Entrada 2 3 5 2 26 4" xfId="28673" xr:uid="{00000000-0005-0000-0000-00006A580000}"/>
    <cellStyle name="Entrada 2 3 5 2 26 5" xfId="17170" xr:uid="{00000000-0005-0000-0000-00006B580000}"/>
    <cellStyle name="Entrada 2 3 5 2 27" xfId="3201" xr:uid="{00000000-0005-0000-0000-00006C580000}"/>
    <cellStyle name="Entrada 2 3 5 2 27 2" xfId="12427" xr:uid="{00000000-0005-0000-0000-00006D580000}"/>
    <cellStyle name="Entrada 2 3 5 2 27 2 2" xfId="34729" xr:uid="{00000000-0005-0000-0000-00006E580000}"/>
    <cellStyle name="Entrada 2 3 5 2 27 2 3" xfId="39276" xr:uid="{00000000-0005-0000-0000-00006F580000}"/>
    <cellStyle name="Entrada 2 3 5 2 27 2 4" xfId="21499" xr:uid="{00000000-0005-0000-0000-000070580000}"/>
    <cellStyle name="Entrada 2 3 5 2 27 3" xfId="26072" xr:uid="{00000000-0005-0000-0000-000071580000}"/>
    <cellStyle name="Entrada 2 3 5 2 27 4" xfId="28672" xr:uid="{00000000-0005-0000-0000-000072580000}"/>
    <cellStyle name="Entrada 2 3 5 2 27 5" xfId="17171" xr:uid="{00000000-0005-0000-0000-000073580000}"/>
    <cellStyle name="Entrada 2 3 5 2 28" xfId="3202" xr:uid="{00000000-0005-0000-0000-000074580000}"/>
    <cellStyle name="Entrada 2 3 5 2 28 2" xfId="12428" xr:uid="{00000000-0005-0000-0000-000075580000}"/>
    <cellStyle name="Entrada 2 3 5 2 28 2 2" xfId="34730" xr:uid="{00000000-0005-0000-0000-000076580000}"/>
    <cellStyle name="Entrada 2 3 5 2 28 2 3" xfId="39277" xr:uid="{00000000-0005-0000-0000-000077580000}"/>
    <cellStyle name="Entrada 2 3 5 2 28 2 4" xfId="21500" xr:uid="{00000000-0005-0000-0000-000078580000}"/>
    <cellStyle name="Entrada 2 3 5 2 28 3" xfId="26073" xr:uid="{00000000-0005-0000-0000-000079580000}"/>
    <cellStyle name="Entrada 2 3 5 2 28 4" xfId="28671" xr:uid="{00000000-0005-0000-0000-00007A580000}"/>
    <cellStyle name="Entrada 2 3 5 2 28 5" xfId="17172" xr:uid="{00000000-0005-0000-0000-00007B580000}"/>
    <cellStyle name="Entrada 2 3 5 2 29" xfId="3203" xr:uid="{00000000-0005-0000-0000-00007C580000}"/>
    <cellStyle name="Entrada 2 3 5 2 29 2" xfId="12429" xr:uid="{00000000-0005-0000-0000-00007D580000}"/>
    <cellStyle name="Entrada 2 3 5 2 29 2 2" xfId="34731" xr:uid="{00000000-0005-0000-0000-00007E580000}"/>
    <cellStyle name="Entrada 2 3 5 2 29 2 3" xfId="39278" xr:uid="{00000000-0005-0000-0000-00007F580000}"/>
    <cellStyle name="Entrada 2 3 5 2 29 2 4" xfId="21501" xr:uid="{00000000-0005-0000-0000-000080580000}"/>
    <cellStyle name="Entrada 2 3 5 2 29 3" xfId="26074" xr:uid="{00000000-0005-0000-0000-000081580000}"/>
    <cellStyle name="Entrada 2 3 5 2 29 4" xfId="28670" xr:uid="{00000000-0005-0000-0000-000082580000}"/>
    <cellStyle name="Entrada 2 3 5 2 29 5" xfId="17173" xr:uid="{00000000-0005-0000-0000-000083580000}"/>
    <cellStyle name="Entrada 2 3 5 2 3" xfId="3204" xr:uid="{00000000-0005-0000-0000-000084580000}"/>
    <cellStyle name="Entrada 2 3 5 2 3 2" xfId="12430" xr:uid="{00000000-0005-0000-0000-000085580000}"/>
    <cellStyle name="Entrada 2 3 5 2 3 2 2" xfId="34732" xr:uid="{00000000-0005-0000-0000-000086580000}"/>
    <cellStyle name="Entrada 2 3 5 2 3 2 3" xfId="39279" xr:uid="{00000000-0005-0000-0000-000087580000}"/>
    <cellStyle name="Entrada 2 3 5 2 3 2 4" xfId="21502" xr:uid="{00000000-0005-0000-0000-000088580000}"/>
    <cellStyle name="Entrada 2 3 5 2 3 3" xfId="26075" xr:uid="{00000000-0005-0000-0000-000089580000}"/>
    <cellStyle name="Entrada 2 3 5 2 3 4" xfId="28669" xr:uid="{00000000-0005-0000-0000-00008A580000}"/>
    <cellStyle name="Entrada 2 3 5 2 3 5" xfId="17174" xr:uid="{00000000-0005-0000-0000-00008B580000}"/>
    <cellStyle name="Entrada 2 3 5 2 30" xfId="3205" xr:uid="{00000000-0005-0000-0000-00008C580000}"/>
    <cellStyle name="Entrada 2 3 5 2 30 2" xfId="12431" xr:uid="{00000000-0005-0000-0000-00008D580000}"/>
    <cellStyle name="Entrada 2 3 5 2 30 2 2" xfId="34733" xr:uid="{00000000-0005-0000-0000-00008E580000}"/>
    <cellStyle name="Entrada 2 3 5 2 30 2 3" xfId="39280" xr:uid="{00000000-0005-0000-0000-00008F580000}"/>
    <cellStyle name="Entrada 2 3 5 2 30 2 4" xfId="21503" xr:uid="{00000000-0005-0000-0000-000090580000}"/>
    <cellStyle name="Entrada 2 3 5 2 30 3" xfId="26076" xr:uid="{00000000-0005-0000-0000-000091580000}"/>
    <cellStyle name="Entrada 2 3 5 2 30 4" xfId="28668" xr:uid="{00000000-0005-0000-0000-000092580000}"/>
    <cellStyle name="Entrada 2 3 5 2 30 5" xfId="17175" xr:uid="{00000000-0005-0000-0000-000093580000}"/>
    <cellStyle name="Entrada 2 3 5 2 31" xfId="3206" xr:uid="{00000000-0005-0000-0000-000094580000}"/>
    <cellStyle name="Entrada 2 3 5 2 31 2" xfId="12432" xr:uid="{00000000-0005-0000-0000-000095580000}"/>
    <cellStyle name="Entrada 2 3 5 2 31 2 2" xfId="34734" xr:uid="{00000000-0005-0000-0000-000096580000}"/>
    <cellStyle name="Entrada 2 3 5 2 31 2 3" xfId="39281" xr:uid="{00000000-0005-0000-0000-000097580000}"/>
    <cellStyle name="Entrada 2 3 5 2 31 2 4" xfId="21504" xr:uid="{00000000-0005-0000-0000-000098580000}"/>
    <cellStyle name="Entrada 2 3 5 2 31 3" xfId="26077" xr:uid="{00000000-0005-0000-0000-000099580000}"/>
    <cellStyle name="Entrada 2 3 5 2 31 4" xfId="28667" xr:uid="{00000000-0005-0000-0000-00009A580000}"/>
    <cellStyle name="Entrada 2 3 5 2 31 5" xfId="17176" xr:uid="{00000000-0005-0000-0000-00009B580000}"/>
    <cellStyle name="Entrada 2 3 5 2 32" xfId="3207" xr:uid="{00000000-0005-0000-0000-00009C580000}"/>
    <cellStyle name="Entrada 2 3 5 2 32 2" xfId="12433" xr:uid="{00000000-0005-0000-0000-00009D580000}"/>
    <cellStyle name="Entrada 2 3 5 2 32 2 2" xfId="34735" xr:uid="{00000000-0005-0000-0000-00009E580000}"/>
    <cellStyle name="Entrada 2 3 5 2 32 2 3" xfId="39282" xr:uid="{00000000-0005-0000-0000-00009F580000}"/>
    <cellStyle name="Entrada 2 3 5 2 32 2 4" xfId="21505" xr:uid="{00000000-0005-0000-0000-0000A0580000}"/>
    <cellStyle name="Entrada 2 3 5 2 32 3" xfId="26078" xr:uid="{00000000-0005-0000-0000-0000A1580000}"/>
    <cellStyle name="Entrada 2 3 5 2 32 4" xfId="28666" xr:uid="{00000000-0005-0000-0000-0000A2580000}"/>
    <cellStyle name="Entrada 2 3 5 2 32 5" xfId="17177" xr:uid="{00000000-0005-0000-0000-0000A3580000}"/>
    <cellStyle name="Entrada 2 3 5 2 33" xfId="3208" xr:uid="{00000000-0005-0000-0000-0000A4580000}"/>
    <cellStyle name="Entrada 2 3 5 2 33 2" xfId="12434" xr:uid="{00000000-0005-0000-0000-0000A5580000}"/>
    <cellStyle name="Entrada 2 3 5 2 33 2 2" xfId="34736" xr:uid="{00000000-0005-0000-0000-0000A6580000}"/>
    <cellStyle name="Entrada 2 3 5 2 33 2 3" xfId="39283" xr:uid="{00000000-0005-0000-0000-0000A7580000}"/>
    <cellStyle name="Entrada 2 3 5 2 33 2 4" xfId="21506" xr:uid="{00000000-0005-0000-0000-0000A8580000}"/>
    <cellStyle name="Entrada 2 3 5 2 33 3" xfId="26079" xr:uid="{00000000-0005-0000-0000-0000A9580000}"/>
    <cellStyle name="Entrada 2 3 5 2 33 4" xfId="28665" xr:uid="{00000000-0005-0000-0000-0000AA580000}"/>
    <cellStyle name="Entrada 2 3 5 2 33 5" xfId="17178" xr:uid="{00000000-0005-0000-0000-0000AB580000}"/>
    <cellStyle name="Entrada 2 3 5 2 34" xfId="3209" xr:uid="{00000000-0005-0000-0000-0000AC580000}"/>
    <cellStyle name="Entrada 2 3 5 2 34 2" xfId="12435" xr:uid="{00000000-0005-0000-0000-0000AD580000}"/>
    <cellStyle name="Entrada 2 3 5 2 34 2 2" xfId="34737" xr:uid="{00000000-0005-0000-0000-0000AE580000}"/>
    <cellStyle name="Entrada 2 3 5 2 34 2 3" xfId="39284" xr:uid="{00000000-0005-0000-0000-0000AF580000}"/>
    <cellStyle name="Entrada 2 3 5 2 34 2 4" xfId="21507" xr:uid="{00000000-0005-0000-0000-0000B0580000}"/>
    <cellStyle name="Entrada 2 3 5 2 34 3" xfId="26080" xr:uid="{00000000-0005-0000-0000-0000B1580000}"/>
    <cellStyle name="Entrada 2 3 5 2 34 4" xfId="28664" xr:uid="{00000000-0005-0000-0000-0000B2580000}"/>
    <cellStyle name="Entrada 2 3 5 2 34 5" xfId="17179" xr:uid="{00000000-0005-0000-0000-0000B3580000}"/>
    <cellStyle name="Entrada 2 3 5 2 35" xfId="3210" xr:uid="{00000000-0005-0000-0000-0000B4580000}"/>
    <cellStyle name="Entrada 2 3 5 2 35 2" xfId="12436" xr:uid="{00000000-0005-0000-0000-0000B5580000}"/>
    <cellStyle name="Entrada 2 3 5 2 35 2 2" xfId="34738" xr:uid="{00000000-0005-0000-0000-0000B6580000}"/>
    <cellStyle name="Entrada 2 3 5 2 35 2 3" xfId="39285" xr:uid="{00000000-0005-0000-0000-0000B7580000}"/>
    <cellStyle name="Entrada 2 3 5 2 35 2 4" xfId="21508" xr:uid="{00000000-0005-0000-0000-0000B8580000}"/>
    <cellStyle name="Entrada 2 3 5 2 35 3" xfId="26081" xr:uid="{00000000-0005-0000-0000-0000B9580000}"/>
    <cellStyle name="Entrada 2 3 5 2 35 4" xfId="28663" xr:uid="{00000000-0005-0000-0000-0000BA580000}"/>
    <cellStyle name="Entrada 2 3 5 2 35 5" xfId="17180" xr:uid="{00000000-0005-0000-0000-0000BB580000}"/>
    <cellStyle name="Entrada 2 3 5 2 36" xfId="3211" xr:uid="{00000000-0005-0000-0000-0000BC580000}"/>
    <cellStyle name="Entrada 2 3 5 2 36 2" xfId="12437" xr:uid="{00000000-0005-0000-0000-0000BD580000}"/>
    <cellStyle name="Entrada 2 3 5 2 36 2 2" xfId="34739" xr:uid="{00000000-0005-0000-0000-0000BE580000}"/>
    <cellStyle name="Entrada 2 3 5 2 36 2 3" xfId="39286" xr:uid="{00000000-0005-0000-0000-0000BF580000}"/>
    <cellStyle name="Entrada 2 3 5 2 36 2 4" xfId="21509" xr:uid="{00000000-0005-0000-0000-0000C0580000}"/>
    <cellStyle name="Entrada 2 3 5 2 36 3" xfId="26082" xr:uid="{00000000-0005-0000-0000-0000C1580000}"/>
    <cellStyle name="Entrada 2 3 5 2 36 4" xfId="28662" xr:uid="{00000000-0005-0000-0000-0000C2580000}"/>
    <cellStyle name="Entrada 2 3 5 2 36 5" xfId="17181" xr:uid="{00000000-0005-0000-0000-0000C3580000}"/>
    <cellStyle name="Entrada 2 3 5 2 37" xfId="3212" xr:uid="{00000000-0005-0000-0000-0000C4580000}"/>
    <cellStyle name="Entrada 2 3 5 2 37 2" xfId="12438" xr:uid="{00000000-0005-0000-0000-0000C5580000}"/>
    <cellStyle name="Entrada 2 3 5 2 37 2 2" xfId="34740" xr:uid="{00000000-0005-0000-0000-0000C6580000}"/>
    <cellStyle name="Entrada 2 3 5 2 37 2 3" xfId="39287" xr:uid="{00000000-0005-0000-0000-0000C7580000}"/>
    <cellStyle name="Entrada 2 3 5 2 37 2 4" xfId="21510" xr:uid="{00000000-0005-0000-0000-0000C8580000}"/>
    <cellStyle name="Entrada 2 3 5 2 37 3" xfId="26083" xr:uid="{00000000-0005-0000-0000-0000C9580000}"/>
    <cellStyle name="Entrada 2 3 5 2 37 4" xfId="28661" xr:uid="{00000000-0005-0000-0000-0000CA580000}"/>
    <cellStyle name="Entrada 2 3 5 2 37 5" xfId="17182" xr:uid="{00000000-0005-0000-0000-0000CB580000}"/>
    <cellStyle name="Entrada 2 3 5 2 38" xfId="3213" xr:uid="{00000000-0005-0000-0000-0000CC580000}"/>
    <cellStyle name="Entrada 2 3 5 2 38 2" xfId="12439" xr:uid="{00000000-0005-0000-0000-0000CD580000}"/>
    <cellStyle name="Entrada 2 3 5 2 38 2 2" xfId="34741" xr:uid="{00000000-0005-0000-0000-0000CE580000}"/>
    <cellStyle name="Entrada 2 3 5 2 38 2 3" xfId="39288" xr:uid="{00000000-0005-0000-0000-0000CF580000}"/>
    <cellStyle name="Entrada 2 3 5 2 38 2 4" xfId="21511" xr:uid="{00000000-0005-0000-0000-0000D0580000}"/>
    <cellStyle name="Entrada 2 3 5 2 38 3" xfId="26084" xr:uid="{00000000-0005-0000-0000-0000D1580000}"/>
    <cellStyle name="Entrada 2 3 5 2 38 4" xfId="28660" xr:uid="{00000000-0005-0000-0000-0000D2580000}"/>
    <cellStyle name="Entrada 2 3 5 2 38 5" xfId="17183" xr:uid="{00000000-0005-0000-0000-0000D3580000}"/>
    <cellStyle name="Entrada 2 3 5 2 39" xfId="3182" xr:uid="{00000000-0005-0000-0000-0000D4580000}"/>
    <cellStyle name="Entrada 2 3 5 2 39 2" xfId="12408" xr:uid="{00000000-0005-0000-0000-0000D5580000}"/>
    <cellStyle name="Entrada 2 3 5 2 39 2 2" xfId="34710" xr:uid="{00000000-0005-0000-0000-0000D6580000}"/>
    <cellStyle name="Entrada 2 3 5 2 39 2 3" xfId="39257" xr:uid="{00000000-0005-0000-0000-0000D7580000}"/>
    <cellStyle name="Entrada 2 3 5 2 39 2 4" xfId="21480" xr:uid="{00000000-0005-0000-0000-0000D8580000}"/>
    <cellStyle name="Entrada 2 3 5 2 39 3" xfId="26053" xr:uid="{00000000-0005-0000-0000-0000D9580000}"/>
    <cellStyle name="Entrada 2 3 5 2 39 4" xfId="28690" xr:uid="{00000000-0005-0000-0000-0000DA580000}"/>
    <cellStyle name="Entrada 2 3 5 2 39 5" xfId="17152" xr:uid="{00000000-0005-0000-0000-0000DB580000}"/>
    <cellStyle name="Entrada 2 3 5 2 4" xfId="3214" xr:uid="{00000000-0005-0000-0000-0000DC580000}"/>
    <cellStyle name="Entrada 2 3 5 2 4 2" xfId="12440" xr:uid="{00000000-0005-0000-0000-0000DD580000}"/>
    <cellStyle name="Entrada 2 3 5 2 4 2 2" xfId="34742" xr:uid="{00000000-0005-0000-0000-0000DE580000}"/>
    <cellStyle name="Entrada 2 3 5 2 4 2 3" xfId="39289" xr:uid="{00000000-0005-0000-0000-0000DF580000}"/>
    <cellStyle name="Entrada 2 3 5 2 4 2 4" xfId="21512" xr:uid="{00000000-0005-0000-0000-0000E0580000}"/>
    <cellStyle name="Entrada 2 3 5 2 4 3" xfId="26085" xr:uid="{00000000-0005-0000-0000-0000E1580000}"/>
    <cellStyle name="Entrada 2 3 5 2 4 4" xfId="28659" xr:uid="{00000000-0005-0000-0000-0000E2580000}"/>
    <cellStyle name="Entrada 2 3 5 2 4 5" xfId="17184" xr:uid="{00000000-0005-0000-0000-0000E3580000}"/>
    <cellStyle name="Entrada 2 3 5 2 40" xfId="9499" xr:uid="{00000000-0005-0000-0000-0000E4580000}"/>
    <cellStyle name="Entrada 2 3 5 2 40 2" xfId="13814" xr:uid="{00000000-0005-0000-0000-0000E5580000}"/>
    <cellStyle name="Entrada 2 3 5 2 40 2 2" xfId="36116" xr:uid="{00000000-0005-0000-0000-0000E6580000}"/>
    <cellStyle name="Entrada 2 3 5 2 40 2 3" xfId="40663" xr:uid="{00000000-0005-0000-0000-0000E7580000}"/>
    <cellStyle name="Entrada 2 3 5 2 40 2 4" xfId="22886" xr:uid="{00000000-0005-0000-0000-0000E8580000}"/>
    <cellStyle name="Entrada 2 3 5 2 40 3" xfId="31801" xr:uid="{00000000-0005-0000-0000-0000E9580000}"/>
    <cellStyle name="Entrada 2 3 5 2 40 4" xfId="36348" xr:uid="{00000000-0005-0000-0000-0000EA580000}"/>
    <cellStyle name="Entrada 2 3 5 2 40 5" xfId="18571" xr:uid="{00000000-0005-0000-0000-0000EB580000}"/>
    <cellStyle name="Entrada 2 3 5 2 41" xfId="421" xr:uid="{00000000-0005-0000-0000-0000EC580000}"/>
    <cellStyle name="Entrada 2 3 5 2 41 2" xfId="23292" xr:uid="{00000000-0005-0000-0000-0000ED580000}"/>
    <cellStyle name="Entrada 2 3 5 2 41 3" xfId="31393" xr:uid="{00000000-0005-0000-0000-0000EE580000}"/>
    <cellStyle name="Entrada 2 3 5 2 41 4" xfId="14391" xr:uid="{00000000-0005-0000-0000-0000EF580000}"/>
    <cellStyle name="Entrada 2 3 5 2 42" xfId="23052" xr:uid="{00000000-0005-0000-0000-0000F0580000}"/>
    <cellStyle name="Entrada 2 3 5 2 43" xfId="31618" xr:uid="{00000000-0005-0000-0000-0000F1580000}"/>
    <cellStyle name="Entrada 2 3 5 2 44" xfId="14162" xr:uid="{00000000-0005-0000-0000-0000F2580000}"/>
    <cellStyle name="Entrada 2 3 5 2 5" xfId="3215" xr:uid="{00000000-0005-0000-0000-0000F3580000}"/>
    <cellStyle name="Entrada 2 3 5 2 5 2" xfId="12441" xr:uid="{00000000-0005-0000-0000-0000F4580000}"/>
    <cellStyle name="Entrada 2 3 5 2 5 2 2" xfId="34743" xr:uid="{00000000-0005-0000-0000-0000F5580000}"/>
    <cellStyle name="Entrada 2 3 5 2 5 2 3" xfId="39290" xr:uid="{00000000-0005-0000-0000-0000F6580000}"/>
    <cellStyle name="Entrada 2 3 5 2 5 2 4" xfId="21513" xr:uid="{00000000-0005-0000-0000-0000F7580000}"/>
    <cellStyle name="Entrada 2 3 5 2 5 3" xfId="26086" xr:uid="{00000000-0005-0000-0000-0000F8580000}"/>
    <cellStyle name="Entrada 2 3 5 2 5 4" xfId="28658" xr:uid="{00000000-0005-0000-0000-0000F9580000}"/>
    <cellStyle name="Entrada 2 3 5 2 5 5" xfId="17185" xr:uid="{00000000-0005-0000-0000-0000FA580000}"/>
    <cellStyle name="Entrada 2 3 5 2 6" xfId="3216" xr:uid="{00000000-0005-0000-0000-0000FB580000}"/>
    <cellStyle name="Entrada 2 3 5 2 6 2" xfId="12442" xr:uid="{00000000-0005-0000-0000-0000FC580000}"/>
    <cellStyle name="Entrada 2 3 5 2 6 2 2" xfId="34744" xr:uid="{00000000-0005-0000-0000-0000FD580000}"/>
    <cellStyle name="Entrada 2 3 5 2 6 2 3" xfId="39291" xr:uid="{00000000-0005-0000-0000-0000FE580000}"/>
    <cellStyle name="Entrada 2 3 5 2 6 2 4" xfId="21514" xr:uid="{00000000-0005-0000-0000-0000FF580000}"/>
    <cellStyle name="Entrada 2 3 5 2 6 3" xfId="26087" xr:uid="{00000000-0005-0000-0000-000000590000}"/>
    <cellStyle name="Entrada 2 3 5 2 6 4" xfId="28657" xr:uid="{00000000-0005-0000-0000-000001590000}"/>
    <cellStyle name="Entrada 2 3 5 2 6 5" xfId="17186" xr:uid="{00000000-0005-0000-0000-000002590000}"/>
    <cellStyle name="Entrada 2 3 5 2 7" xfId="3217" xr:uid="{00000000-0005-0000-0000-000003590000}"/>
    <cellStyle name="Entrada 2 3 5 2 7 2" xfId="12443" xr:uid="{00000000-0005-0000-0000-000004590000}"/>
    <cellStyle name="Entrada 2 3 5 2 7 2 2" xfId="34745" xr:uid="{00000000-0005-0000-0000-000005590000}"/>
    <cellStyle name="Entrada 2 3 5 2 7 2 3" xfId="39292" xr:uid="{00000000-0005-0000-0000-000006590000}"/>
    <cellStyle name="Entrada 2 3 5 2 7 2 4" xfId="21515" xr:uid="{00000000-0005-0000-0000-000007590000}"/>
    <cellStyle name="Entrada 2 3 5 2 7 3" xfId="26088" xr:uid="{00000000-0005-0000-0000-000008590000}"/>
    <cellStyle name="Entrada 2 3 5 2 7 4" xfId="28655" xr:uid="{00000000-0005-0000-0000-000009590000}"/>
    <cellStyle name="Entrada 2 3 5 2 7 5" xfId="17187" xr:uid="{00000000-0005-0000-0000-00000A590000}"/>
    <cellStyle name="Entrada 2 3 5 2 8" xfId="3218" xr:uid="{00000000-0005-0000-0000-00000B590000}"/>
    <cellStyle name="Entrada 2 3 5 2 8 2" xfId="12444" xr:uid="{00000000-0005-0000-0000-00000C590000}"/>
    <cellStyle name="Entrada 2 3 5 2 8 2 2" xfId="34746" xr:uid="{00000000-0005-0000-0000-00000D590000}"/>
    <cellStyle name="Entrada 2 3 5 2 8 2 3" xfId="39293" xr:uid="{00000000-0005-0000-0000-00000E590000}"/>
    <cellStyle name="Entrada 2 3 5 2 8 2 4" xfId="21516" xr:uid="{00000000-0005-0000-0000-00000F590000}"/>
    <cellStyle name="Entrada 2 3 5 2 8 3" xfId="26089" xr:uid="{00000000-0005-0000-0000-000010590000}"/>
    <cellStyle name="Entrada 2 3 5 2 8 4" xfId="28654" xr:uid="{00000000-0005-0000-0000-000011590000}"/>
    <cellStyle name="Entrada 2 3 5 2 8 5" xfId="17188" xr:uid="{00000000-0005-0000-0000-000012590000}"/>
    <cellStyle name="Entrada 2 3 5 2 9" xfId="3219" xr:uid="{00000000-0005-0000-0000-000013590000}"/>
    <cellStyle name="Entrada 2 3 5 2 9 2" xfId="12445" xr:uid="{00000000-0005-0000-0000-000014590000}"/>
    <cellStyle name="Entrada 2 3 5 2 9 2 2" xfId="34747" xr:uid="{00000000-0005-0000-0000-000015590000}"/>
    <cellStyle name="Entrada 2 3 5 2 9 2 3" xfId="39294" xr:uid="{00000000-0005-0000-0000-000016590000}"/>
    <cellStyle name="Entrada 2 3 5 2 9 2 4" xfId="21517" xr:uid="{00000000-0005-0000-0000-000017590000}"/>
    <cellStyle name="Entrada 2 3 5 2 9 3" xfId="26090" xr:uid="{00000000-0005-0000-0000-000018590000}"/>
    <cellStyle name="Entrada 2 3 5 2 9 4" xfId="28653" xr:uid="{00000000-0005-0000-0000-000019590000}"/>
    <cellStyle name="Entrada 2 3 5 2 9 5" xfId="17189" xr:uid="{00000000-0005-0000-0000-00001A590000}"/>
    <cellStyle name="Entrada 2 3 5 20" xfId="3220" xr:uid="{00000000-0005-0000-0000-00001B590000}"/>
    <cellStyle name="Entrada 2 3 5 20 2" xfId="12446" xr:uid="{00000000-0005-0000-0000-00001C590000}"/>
    <cellStyle name="Entrada 2 3 5 20 2 2" xfId="34748" xr:uid="{00000000-0005-0000-0000-00001D590000}"/>
    <cellStyle name="Entrada 2 3 5 20 2 3" xfId="39295" xr:uid="{00000000-0005-0000-0000-00001E590000}"/>
    <cellStyle name="Entrada 2 3 5 20 2 4" xfId="21518" xr:uid="{00000000-0005-0000-0000-00001F590000}"/>
    <cellStyle name="Entrada 2 3 5 20 3" xfId="26091" xr:uid="{00000000-0005-0000-0000-000020590000}"/>
    <cellStyle name="Entrada 2 3 5 20 4" xfId="28652" xr:uid="{00000000-0005-0000-0000-000021590000}"/>
    <cellStyle name="Entrada 2 3 5 20 5" xfId="17190" xr:uid="{00000000-0005-0000-0000-000022590000}"/>
    <cellStyle name="Entrada 2 3 5 21" xfId="3221" xr:uid="{00000000-0005-0000-0000-000023590000}"/>
    <cellStyle name="Entrada 2 3 5 21 2" xfId="12447" xr:uid="{00000000-0005-0000-0000-000024590000}"/>
    <cellStyle name="Entrada 2 3 5 21 2 2" xfId="34749" xr:uid="{00000000-0005-0000-0000-000025590000}"/>
    <cellStyle name="Entrada 2 3 5 21 2 3" xfId="39296" xr:uid="{00000000-0005-0000-0000-000026590000}"/>
    <cellStyle name="Entrada 2 3 5 21 2 4" xfId="21519" xr:uid="{00000000-0005-0000-0000-000027590000}"/>
    <cellStyle name="Entrada 2 3 5 21 3" xfId="26092" xr:uid="{00000000-0005-0000-0000-000028590000}"/>
    <cellStyle name="Entrada 2 3 5 21 4" xfId="28651" xr:uid="{00000000-0005-0000-0000-000029590000}"/>
    <cellStyle name="Entrada 2 3 5 21 5" xfId="17191" xr:uid="{00000000-0005-0000-0000-00002A590000}"/>
    <cellStyle name="Entrada 2 3 5 22" xfId="3222" xr:uid="{00000000-0005-0000-0000-00002B590000}"/>
    <cellStyle name="Entrada 2 3 5 22 2" xfId="12448" xr:uid="{00000000-0005-0000-0000-00002C590000}"/>
    <cellStyle name="Entrada 2 3 5 22 2 2" xfId="34750" xr:uid="{00000000-0005-0000-0000-00002D590000}"/>
    <cellStyle name="Entrada 2 3 5 22 2 3" xfId="39297" xr:uid="{00000000-0005-0000-0000-00002E590000}"/>
    <cellStyle name="Entrada 2 3 5 22 2 4" xfId="21520" xr:uid="{00000000-0005-0000-0000-00002F590000}"/>
    <cellStyle name="Entrada 2 3 5 22 3" xfId="26093" xr:uid="{00000000-0005-0000-0000-000030590000}"/>
    <cellStyle name="Entrada 2 3 5 22 4" xfId="28650" xr:uid="{00000000-0005-0000-0000-000031590000}"/>
    <cellStyle name="Entrada 2 3 5 22 5" xfId="17192" xr:uid="{00000000-0005-0000-0000-000032590000}"/>
    <cellStyle name="Entrada 2 3 5 23" xfId="3223" xr:uid="{00000000-0005-0000-0000-000033590000}"/>
    <cellStyle name="Entrada 2 3 5 23 2" xfId="12449" xr:uid="{00000000-0005-0000-0000-000034590000}"/>
    <cellStyle name="Entrada 2 3 5 23 2 2" xfId="34751" xr:uid="{00000000-0005-0000-0000-000035590000}"/>
    <cellStyle name="Entrada 2 3 5 23 2 3" xfId="39298" xr:uid="{00000000-0005-0000-0000-000036590000}"/>
    <cellStyle name="Entrada 2 3 5 23 2 4" xfId="21521" xr:uid="{00000000-0005-0000-0000-000037590000}"/>
    <cellStyle name="Entrada 2 3 5 23 3" xfId="26094" xr:uid="{00000000-0005-0000-0000-000038590000}"/>
    <cellStyle name="Entrada 2 3 5 23 4" xfId="28649" xr:uid="{00000000-0005-0000-0000-000039590000}"/>
    <cellStyle name="Entrada 2 3 5 23 5" xfId="17193" xr:uid="{00000000-0005-0000-0000-00003A590000}"/>
    <cellStyle name="Entrada 2 3 5 24" xfId="3224" xr:uid="{00000000-0005-0000-0000-00003B590000}"/>
    <cellStyle name="Entrada 2 3 5 24 2" xfId="12450" xr:uid="{00000000-0005-0000-0000-00003C590000}"/>
    <cellStyle name="Entrada 2 3 5 24 2 2" xfId="34752" xr:uid="{00000000-0005-0000-0000-00003D590000}"/>
    <cellStyle name="Entrada 2 3 5 24 2 3" xfId="39299" xr:uid="{00000000-0005-0000-0000-00003E590000}"/>
    <cellStyle name="Entrada 2 3 5 24 2 4" xfId="21522" xr:uid="{00000000-0005-0000-0000-00003F590000}"/>
    <cellStyle name="Entrada 2 3 5 24 3" xfId="26095" xr:uid="{00000000-0005-0000-0000-000040590000}"/>
    <cellStyle name="Entrada 2 3 5 24 4" xfId="28601" xr:uid="{00000000-0005-0000-0000-000041590000}"/>
    <cellStyle name="Entrada 2 3 5 24 5" xfId="17194" xr:uid="{00000000-0005-0000-0000-000042590000}"/>
    <cellStyle name="Entrada 2 3 5 25" xfId="3225" xr:uid="{00000000-0005-0000-0000-000043590000}"/>
    <cellStyle name="Entrada 2 3 5 25 2" xfId="12451" xr:uid="{00000000-0005-0000-0000-000044590000}"/>
    <cellStyle name="Entrada 2 3 5 25 2 2" xfId="34753" xr:uid="{00000000-0005-0000-0000-000045590000}"/>
    <cellStyle name="Entrada 2 3 5 25 2 3" xfId="39300" xr:uid="{00000000-0005-0000-0000-000046590000}"/>
    <cellStyle name="Entrada 2 3 5 25 2 4" xfId="21523" xr:uid="{00000000-0005-0000-0000-000047590000}"/>
    <cellStyle name="Entrada 2 3 5 25 3" xfId="26096" xr:uid="{00000000-0005-0000-0000-000048590000}"/>
    <cellStyle name="Entrada 2 3 5 25 4" xfId="28648" xr:uid="{00000000-0005-0000-0000-000049590000}"/>
    <cellStyle name="Entrada 2 3 5 25 5" xfId="17195" xr:uid="{00000000-0005-0000-0000-00004A590000}"/>
    <cellStyle name="Entrada 2 3 5 26" xfId="3226" xr:uid="{00000000-0005-0000-0000-00004B590000}"/>
    <cellStyle name="Entrada 2 3 5 26 2" xfId="12452" xr:uid="{00000000-0005-0000-0000-00004C590000}"/>
    <cellStyle name="Entrada 2 3 5 26 2 2" xfId="34754" xr:uid="{00000000-0005-0000-0000-00004D590000}"/>
    <cellStyle name="Entrada 2 3 5 26 2 3" xfId="39301" xr:uid="{00000000-0005-0000-0000-00004E590000}"/>
    <cellStyle name="Entrada 2 3 5 26 2 4" xfId="21524" xr:uid="{00000000-0005-0000-0000-00004F590000}"/>
    <cellStyle name="Entrada 2 3 5 26 3" xfId="26097" xr:uid="{00000000-0005-0000-0000-000050590000}"/>
    <cellStyle name="Entrada 2 3 5 26 4" xfId="28647" xr:uid="{00000000-0005-0000-0000-000051590000}"/>
    <cellStyle name="Entrada 2 3 5 26 5" xfId="17196" xr:uid="{00000000-0005-0000-0000-000052590000}"/>
    <cellStyle name="Entrada 2 3 5 27" xfId="3227" xr:uid="{00000000-0005-0000-0000-000053590000}"/>
    <cellStyle name="Entrada 2 3 5 27 2" xfId="12453" xr:uid="{00000000-0005-0000-0000-000054590000}"/>
    <cellStyle name="Entrada 2 3 5 27 2 2" xfId="34755" xr:uid="{00000000-0005-0000-0000-000055590000}"/>
    <cellStyle name="Entrada 2 3 5 27 2 3" xfId="39302" xr:uid="{00000000-0005-0000-0000-000056590000}"/>
    <cellStyle name="Entrada 2 3 5 27 2 4" xfId="21525" xr:uid="{00000000-0005-0000-0000-000057590000}"/>
    <cellStyle name="Entrada 2 3 5 27 3" xfId="26098" xr:uid="{00000000-0005-0000-0000-000058590000}"/>
    <cellStyle name="Entrada 2 3 5 27 4" xfId="28646" xr:uid="{00000000-0005-0000-0000-000059590000}"/>
    <cellStyle name="Entrada 2 3 5 27 5" xfId="17197" xr:uid="{00000000-0005-0000-0000-00005A590000}"/>
    <cellStyle name="Entrada 2 3 5 28" xfId="3228" xr:uid="{00000000-0005-0000-0000-00005B590000}"/>
    <cellStyle name="Entrada 2 3 5 28 2" xfId="12454" xr:uid="{00000000-0005-0000-0000-00005C590000}"/>
    <cellStyle name="Entrada 2 3 5 28 2 2" xfId="34756" xr:uid="{00000000-0005-0000-0000-00005D590000}"/>
    <cellStyle name="Entrada 2 3 5 28 2 3" xfId="39303" xr:uid="{00000000-0005-0000-0000-00005E590000}"/>
    <cellStyle name="Entrada 2 3 5 28 2 4" xfId="21526" xr:uid="{00000000-0005-0000-0000-00005F590000}"/>
    <cellStyle name="Entrada 2 3 5 28 3" xfId="26099" xr:uid="{00000000-0005-0000-0000-000060590000}"/>
    <cellStyle name="Entrada 2 3 5 28 4" xfId="28645" xr:uid="{00000000-0005-0000-0000-000061590000}"/>
    <cellStyle name="Entrada 2 3 5 28 5" xfId="17198" xr:uid="{00000000-0005-0000-0000-000062590000}"/>
    <cellStyle name="Entrada 2 3 5 29" xfId="3171" xr:uid="{00000000-0005-0000-0000-000063590000}"/>
    <cellStyle name="Entrada 2 3 5 29 2" xfId="12397" xr:uid="{00000000-0005-0000-0000-000064590000}"/>
    <cellStyle name="Entrada 2 3 5 29 2 2" xfId="34699" xr:uid="{00000000-0005-0000-0000-000065590000}"/>
    <cellStyle name="Entrada 2 3 5 29 2 3" xfId="39246" xr:uid="{00000000-0005-0000-0000-000066590000}"/>
    <cellStyle name="Entrada 2 3 5 29 2 4" xfId="21469" xr:uid="{00000000-0005-0000-0000-000067590000}"/>
    <cellStyle name="Entrada 2 3 5 29 3" xfId="26042" xr:uid="{00000000-0005-0000-0000-000068590000}"/>
    <cellStyle name="Entrada 2 3 5 29 4" xfId="28702" xr:uid="{00000000-0005-0000-0000-000069590000}"/>
    <cellStyle name="Entrada 2 3 5 29 5" xfId="17141" xr:uid="{00000000-0005-0000-0000-00006A590000}"/>
    <cellStyle name="Entrada 2 3 5 3" xfId="3229" xr:uid="{00000000-0005-0000-0000-00006B590000}"/>
    <cellStyle name="Entrada 2 3 5 3 2" xfId="12455" xr:uid="{00000000-0005-0000-0000-00006C590000}"/>
    <cellStyle name="Entrada 2 3 5 3 2 2" xfId="34757" xr:uid="{00000000-0005-0000-0000-00006D590000}"/>
    <cellStyle name="Entrada 2 3 5 3 2 3" xfId="39304" xr:uid="{00000000-0005-0000-0000-00006E590000}"/>
    <cellStyle name="Entrada 2 3 5 3 2 4" xfId="21527" xr:uid="{00000000-0005-0000-0000-00006F590000}"/>
    <cellStyle name="Entrada 2 3 5 3 3" xfId="26100" xr:uid="{00000000-0005-0000-0000-000070590000}"/>
    <cellStyle name="Entrada 2 3 5 3 4" xfId="28644" xr:uid="{00000000-0005-0000-0000-000071590000}"/>
    <cellStyle name="Entrada 2 3 5 3 5" xfId="17199" xr:uid="{00000000-0005-0000-0000-000072590000}"/>
    <cellStyle name="Entrada 2 3 5 30" xfId="9577" xr:uid="{00000000-0005-0000-0000-000073590000}"/>
    <cellStyle name="Entrada 2 3 5 30 2" xfId="13873" xr:uid="{00000000-0005-0000-0000-000074590000}"/>
    <cellStyle name="Entrada 2 3 5 30 2 2" xfId="36175" xr:uid="{00000000-0005-0000-0000-000075590000}"/>
    <cellStyle name="Entrada 2 3 5 30 2 3" xfId="40722" xr:uid="{00000000-0005-0000-0000-000076590000}"/>
    <cellStyle name="Entrada 2 3 5 30 2 4" xfId="22945" xr:uid="{00000000-0005-0000-0000-000077590000}"/>
    <cellStyle name="Entrada 2 3 5 30 3" xfId="31879" xr:uid="{00000000-0005-0000-0000-000078590000}"/>
    <cellStyle name="Entrada 2 3 5 30 4" xfId="36426" xr:uid="{00000000-0005-0000-0000-000079590000}"/>
    <cellStyle name="Entrada 2 3 5 30 5" xfId="18649" xr:uid="{00000000-0005-0000-0000-00007A590000}"/>
    <cellStyle name="Entrada 2 3 5 31" xfId="23135" xr:uid="{00000000-0005-0000-0000-00007B590000}"/>
    <cellStyle name="Entrada 2 3 5 32" xfId="31547" xr:uid="{00000000-0005-0000-0000-00007C590000}"/>
    <cellStyle name="Entrada 2 3 5 33" xfId="14234" xr:uid="{00000000-0005-0000-0000-00007D590000}"/>
    <cellStyle name="Entrada 2 3 5 4" xfId="3230" xr:uid="{00000000-0005-0000-0000-00007E590000}"/>
    <cellStyle name="Entrada 2 3 5 4 2" xfId="12456" xr:uid="{00000000-0005-0000-0000-00007F590000}"/>
    <cellStyle name="Entrada 2 3 5 4 2 2" xfId="34758" xr:uid="{00000000-0005-0000-0000-000080590000}"/>
    <cellStyle name="Entrada 2 3 5 4 2 3" xfId="39305" xr:uid="{00000000-0005-0000-0000-000081590000}"/>
    <cellStyle name="Entrada 2 3 5 4 2 4" xfId="21528" xr:uid="{00000000-0005-0000-0000-000082590000}"/>
    <cellStyle name="Entrada 2 3 5 4 3" xfId="26101" xr:uid="{00000000-0005-0000-0000-000083590000}"/>
    <cellStyle name="Entrada 2 3 5 4 4" xfId="28643" xr:uid="{00000000-0005-0000-0000-000084590000}"/>
    <cellStyle name="Entrada 2 3 5 4 5" xfId="17200" xr:uid="{00000000-0005-0000-0000-000085590000}"/>
    <cellStyle name="Entrada 2 3 5 5" xfId="3231" xr:uid="{00000000-0005-0000-0000-000086590000}"/>
    <cellStyle name="Entrada 2 3 5 5 2" xfId="12457" xr:uid="{00000000-0005-0000-0000-000087590000}"/>
    <cellStyle name="Entrada 2 3 5 5 2 2" xfId="34759" xr:uid="{00000000-0005-0000-0000-000088590000}"/>
    <cellStyle name="Entrada 2 3 5 5 2 3" xfId="39306" xr:uid="{00000000-0005-0000-0000-000089590000}"/>
    <cellStyle name="Entrada 2 3 5 5 2 4" xfId="21529" xr:uid="{00000000-0005-0000-0000-00008A590000}"/>
    <cellStyle name="Entrada 2 3 5 5 3" xfId="26102" xr:uid="{00000000-0005-0000-0000-00008B590000}"/>
    <cellStyle name="Entrada 2 3 5 5 4" xfId="28642" xr:uid="{00000000-0005-0000-0000-00008C590000}"/>
    <cellStyle name="Entrada 2 3 5 5 5" xfId="17201" xr:uid="{00000000-0005-0000-0000-00008D590000}"/>
    <cellStyle name="Entrada 2 3 5 6" xfId="3232" xr:uid="{00000000-0005-0000-0000-00008E590000}"/>
    <cellStyle name="Entrada 2 3 5 6 2" xfId="12458" xr:uid="{00000000-0005-0000-0000-00008F590000}"/>
    <cellStyle name="Entrada 2 3 5 6 2 2" xfId="34760" xr:uid="{00000000-0005-0000-0000-000090590000}"/>
    <cellStyle name="Entrada 2 3 5 6 2 3" xfId="39307" xr:uid="{00000000-0005-0000-0000-000091590000}"/>
    <cellStyle name="Entrada 2 3 5 6 2 4" xfId="21530" xr:uid="{00000000-0005-0000-0000-000092590000}"/>
    <cellStyle name="Entrada 2 3 5 6 3" xfId="26103" xr:uid="{00000000-0005-0000-0000-000093590000}"/>
    <cellStyle name="Entrada 2 3 5 6 4" xfId="28612" xr:uid="{00000000-0005-0000-0000-000094590000}"/>
    <cellStyle name="Entrada 2 3 5 6 5" xfId="17202" xr:uid="{00000000-0005-0000-0000-000095590000}"/>
    <cellStyle name="Entrada 2 3 5 7" xfId="3233" xr:uid="{00000000-0005-0000-0000-000096590000}"/>
    <cellStyle name="Entrada 2 3 5 7 2" xfId="12459" xr:uid="{00000000-0005-0000-0000-000097590000}"/>
    <cellStyle name="Entrada 2 3 5 7 2 2" xfId="34761" xr:uid="{00000000-0005-0000-0000-000098590000}"/>
    <cellStyle name="Entrada 2 3 5 7 2 3" xfId="39308" xr:uid="{00000000-0005-0000-0000-000099590000}"/>
    <cellStyle name="Entrada 2 3 5 7 2 4" xfId="21531" xr:uid="{00000000-0005-0000-0000-00009A590000}"/>
    <cellStyle name="Entrada 2 3 5 7 3" xfId="26104" xr:uid="{00000000-0005-0000-0000-00009B590000}"/>
    <cellStyle name="Entrada 2 3 5 7 4" xfId="28641" xr:uid="{00000000-0005-0000-0000-00009C590000}"/>
    <cellStyle name="Entrada 2 3 5 7 5" xfId="17203" xr:uid="{00000000-0005-0000-0000-00009D590000}"/>
    <cellStyle name="Entrada 2 3 5 8" xfId="3234" xr:uid="{00000000-0005-0000-0000-00009E590000}"/>
    <cellStyle name="Entrada 2 3 5 8 2" xfId="12460" xr:uid="{00000000-0005-0000-0000-00009F590000}"/>
    <cellStyle name="Entrada 2 3 5 8 2 2" xfId="34762" xr:uid="{00000000-0005-0000-0000-0000A0590000}"/>
    <cellStyle name="Entrada 2 3 5 8 2 3" xfId="39309" xr:uid="{00000000-0005-0000-0000-0000A1590000}"/>
    <cellStyle name="Entrada 2 3 5 8 2 4" xfId="21532" xr:uid="{00000000-0005-0000-0000-0000A2590000}"/>
    <cellStyle name="Entrada 2 3 5 8 3" xfId="26105" xr:uid="{00000000-0005-0000-0000-0000A3590000}"/>
    <cellStyle name="Entrada 2 3 5 8 4" xfId="28640" xr:uid="{00000000-0005-0000-0000-0000A4590000}"/>
    <cellStyle name="Entrada 2 3 5 8 5" xfId="17204" xr:uid="{00000000-0005-0000-0000-0000A5590000}"/>
    <cellStyle name="Entrada 2 3 5 9" xfId="3235" xr:uid="{00000000-0005-0000-0000-0000A6590000}"/>
    <cellStyle name="Entrada 2 3 5 9 2" xfId="12461" xr:uid="{00000000-0005-0000-0000-0000A7590000}"/>
    <cellStyle name="Entrada 2 3 5 9 2 2" xfId="34763" xr:uid="{00000000-0005-0000-0000-0000A8590000}"/>
    <cellStyle name="Entrada 2 3 5 9 2 3" xfId="39310" xr:uid="{00000000-0005-0000-0000-0000A9590000}"/>
    <cellStyle name="Entrada 2 3 5 9 2 4" xfId="21533" xr:uid="{00000000-0005-0000-0000-0000AA590000}"/>
    <cellStyle name="Entrada 2 3 5 9 3" xfId="26106" xr:uid="{00000000-0005-0000-0000-0000AB590000}"/>
    <cellStyle name="Entrada 2 3 5 9 4" xfId="28639" xr:uid="{00000000-0005-0000-0000-0000AC590000}"/>
    <cellStyle name="Entrada 2 3 5 9 5" xfId="17205" xr:uid="{00000000-0005-0000-0000-0000AD590000}"/>
    <cellStyle name="Entrada 2 3 6" xfId="278" xr:uid="{00000000-0005-0000-0000-0000AE590000}"/>
    <cellStyle name="Entrada 2 3 6 10" xfId="3237" xr:uid="{00000000-0005-0000-0000-0000AF590000}"/>
    <cellStyle name="Entrada 2 3 6 10 2" xfId="12463" xr:uid="{00000000-0005-0000-0000-0000B0590000}"/>
    <cellStyle name="Entrada 2 3 6 10 2 2" xfId="34765" xr:uid="{00000000-0005-0000-0000-0000B1590000}"/>
    <cellStyle name="Entrada 2 3 6 10 2 3" xfId="39312" xr:uid="{00000000-0005-0000-0000-0000B2590000}"/>
    <cellStyle name="Entrada 2 3 6 10 2 4" xfId="21535" xr:uid="{00000000-0005-0000-0000-0000B3590000}"/>
    <cellStyle name="Entrada 2 3 6 10 3" xfId="26108" xr:uid="{00000000-0005-0000-0000-0000B4590000}"/>
    <cellStyle name="Entrada 2 3 6 10 4" xfId="28637" xr:uid="{00000000-0005-0000-0000-0000B5590000}"/>
    <cellStyle name="Entrada 2 3 6 10 5" xfId="17207" xr:uid="{00000000-0005-0000-0000-0000B6590000}"/>
    <cellStyle name="Entrada 2 3 6 11" xfId="3238" xr:uid="{00000000-0005-0000-0000-0000B7590000}"/>
    <cellStyle name="Entrada 2 3 6 11 2" xfId="12464" xr:uid="{00000000-0005-0000-0000-0000B8590000}"/>
    <cellStyle name="Entrada 2 3 6 11 2 2" xfId="34766" xr:uid="{00000000-0005-0000-0000-0000B9590000}"/>
    <cellStyle name="Entrada 2 3 6 11 2 3" xfId="39313" xr:uid="{00000000-0005-0000-0000-0000BA590000}"/>
    <cellStyle name="Entrada 2 3 6 11 2 4" xfId="21536" xr:uid="{00000000-0005-0000-0000-0000BB590000}"/>
    <cellStyle name="Entrada 2 3 6 11 3" xfId="26109" xr:uid="{00000000-0005-0000-0000-0000BC590000}"/>
    <cellStyle name="Entrada 2 3 6 11 4" xfId="28636" xr:uid="{00000000-0005-0000-0000-0000BD590000}"/>
    <cellStyle name="Entrada 2 3 6 11 5" xfId="17208" xr:uid="{00000000-0005-0000-0000-0000BE590000}"/>
    <cellStyle name="Entrada 2 3 6 12" xfId="3239" xr:uid="{00000000-0005-0000-0000-0000BF590000}"/>
    <cellStyle name="Entrada 2 3 6 12 2" xfId="12465" xr:uid="{00000000-0005-0000-0000-0000C0590000}"/>
    <cellStyle name="Entrada 2 3 6 12 2 2" xfId="34767" xr:uid="{00000000-0005-0000-0000-0000C1590000}"/>
    <cellStyle name="Entrada 2 3 6 12 2 3" xfId="39314" xr:uid="{00000000-0005-0000-0000-0000C2590000}"/>
    <cellStyle name="Entrada 2 3 6 12 2 4" xfId="21537" xr:uid="{00000000-0005-0000-0000-0000C3590000}"/>
    <cellStyle name="Entrada 2 3 6 12 3" xfId="26110" xr:uid="{00000000-0005-0000-0000-0000C4590000}"/>
    <cellStyle name="Entrada 2 3 6 12 4" xfId="28635" xr:uid="{00000000-0005-0000-0000-0000C5590000}"/>
    <cellStyle name="Entrada 2 3 6 12 5" xfId="17209" xr:uid="{00000000-0005-0000-0000-0000C6590000}"/>
    <cellStyle name="Entrada 2 3 6 13" xfId="3240" xr:uid="{00000000-0005-0000-0000-0000C7590000}"/>
    <cellStyle name="Entrada 2 3 6 13 2" xfId="12466" xr:uid="{00000000-0005-0000-0000-0000C8590000}"/>
    <cellStyle name="Entrada 2 3 6 13 2 2" xfId="34768" xr:uid="{00000000-0005-0000-0000-0000C9590000}"/>
    <cellStyle name="Entrada 2 3 6 13 2 3" xfId="39315" xr:uid="{00000000-0005-0000-0000-0000CA590000}"/>
    <cellStyle name="Entrada 2 3 6 13 2 4" xfId="21538" xr:uid="{00000000-0005-0000-0000-0000CB590000}"/>
    <cellStyle name="Entrada 2 3 6 13 3" xfId="26111" xr:uid="{00000000-0005-0000-0000-0000CC590000}"/>
    <cellStyle name="Entrada 2 3 6 13 4" xfId="28634" xr:uid="{00000000-0005-0000-0000-0000CD590000}"/>
    <cellStyle name="Entrada 2 3 6 13 5" xfId="17210" xr:uid="{00000000-0005-0000-0000-0000CE590000}"/>
    <cellStyle name="Entrada 2 3 6 14" xfId="3241" xr:uid="{00000000-0005-0000-0000-0000CF590000}"/>
    <cellStyle name="Entrada 2 3 6 14 2" xfId="12467" xr:uid="{00000000-0005-0000-0000-0000D0590000}"/>
    <cellStyle name="Entrada 2 3 6 14 2 2" xfId="34769" xr:uid="{00000000-0005-0000-0000-0000D1590000}"/>
    <cellStyle name="Entrada 2 3 6 14 2 3" xfId="39316" xr:uid="{00000000-0005-0000-0000-0000D2590000}"/>
    <cellStyle name="Entrada 2 3 6 14 2 4" xfId="21539" xr:uid="{00000000-0005-0000-0000-0000D3590000}"/>
    <cellStyle name="Entrada 2 3 6 14 3" xfId="26112" xr:uid="{00000000-0005-0000-0000-0000D4590000}"/>
    <cellStyle name="Entrada 2 3 6 14 4" xfId="28633" xr:uid="{00000000-0005-0000-0000-0000D5590000}"/>
    <cellStyle name="Entrada 2 3 6 14 5" xfId="17211" xr:uid="{00000000-0005-0000-0000-0000D6590000}"/>
    <cellStyle name="Entrada 2 3 6 15" xfId="3242" xr:uid="{00000000-0005-0000-0000-0000D7590000}"/>
    <cellStyle name="Entrada 2 3 6 15 2" xfId="12468" xr:uid="{00000000-0005-0000-0000-0000D8590000}"/>
    <cellStyle name="Entrada 2 3 6 15 2 2" xfId="34770" xr:uid="{00000000-0005-0000-0000-0000D9590000}"/>
    <cellStyle name="Entrada 2 3 6 15 2 3" xfId="39317" xr:uid="{00000000-0005-0000-0000-0000DA590000}"/>
    <cellStyle name="Entrada 2 3 6 15 2 4" xfId="21540" xr:uid="{00000000-0005-0000-0000-0000DB590000}"/>
    <cellStyle name="Entrada 2 3 6 15 3" xfId="26113" xr:uid="{00000000-0005-0000-0000-0000DC590000}"/>
    <cellStyle name="Entrada 2 3 6 15 4" xfId="28632" xr:uid="{00000000-0005-0000-0000-0000DD590000}"/>
    <cellStyle name="Entrada 2 3 6 15 5" xfId="17212" xr:uid="{00000000-0005-0000-0000-0000DE590000}"/>
    <cellStyle name="Entrada 2 3 6 16" xfId="3243" xr:uid="{00000000-0005-0000-0000-0000DF590000}"/>
    <cellStyle name="Entrada 2 3 6 16 2" xfId="12469" xr:uid="{00000000-0005-0000-0000-0000E0590000}"/>
    <cellStyle name="Entrada 2 3 6 16 2 2" xfId="34771" xr:uid="{00000000-0005-0000-0000-0000E1590000}"/>
    <cellStyle name="Entrada 2 3 6 16 2 3" xfId="39318" xr:uid="{00000000-0005-0000-0000-0000E2590000}"/>
    <cellStyle name="Entrada 2 3 6 16 2 4" xfId="21541" xr:uid="{00000000-0005-0000-0000-0000E3590000}"/>
    <cellStyle name="Entrada 2 3 6 16 3" xfId="26114" xr:uid="{00000000-0005-0000-0000-0000E4590000}"/>
    <cellStyle name="Entrada 2 3 6 16 4" xfId="28631" xr:uid="{00000000-0005-0000-0000-0000E5590000}"/>
    <cellStyle name="Entrada 2 3 6 16 5" xfId="17213" xr:uid="{00000000-0005-0000-0000-0000E6590000}"/>
    <cellStyle name="Entrada 2 3 6 17" xfId="3244" xr:uid="{00000000-0005-0000-0000-0000E7590000}"/>
    <cellStyle name="Entrada 2 3 6 17 2" xfId="12470" xr:uid="{00000000-0005-0000-0000-0000E8590000}"/>
    <cellStyle name="Entrada 2 3 6 17 2 2" xfId="34772" xr:uid="{00000000-0005-0000-0000-0000E9590000}"/>
    <cellStyle name="Entrada 2 3 6 17 2 3" xfId="39319" xr:uid="{00000000-0005-0000-0000-0000EA590000}"/>
    <cellStyle name="Entrada 2 3 6 17 2 4" xfId="21542" xr:uid="{00000000-0005-0000-0000-0000EB590000}"/>
    <cellStyle name="Entrada 2 3 6 17 3" xfId="26115" xr:uid="{00000000-0005-0000-0000-0000EC590000}"/>
    <cellStyle name="Entrada 2 3 6 17 4" xfId="28630" xr:uid="{00000000-0005-0000-0000-0000ED590000}"/>
    <cellStyle name="Entrada 2 3 6 17 5" xfId="17214" xr:uid="{00000000-0005-0000-0000-0000EE590000}"/>
    <cellStyle name="Entrada 2 3 6 18" xfId="3245" xr:uid="{00000000-0005-0000-0000-0000EF590000}"/>
    <cellStyle name="Entrada 2 3 6 18 2" xfId="12471" xr:uid="{00000000-0005-0000-0000-0000F0590000}"/>
    <cellStyle name="Entrada 2 3 6 18 2 2" xfId="34773" xr:uid="{00000000-0005-0000-0000-0000F1590000}"/>
    <cellStyle name="Entrada 2 3 6 18 2 3" xfId="39320" xr:uid="{00000000-0005-0000-0000-0000F2590000}"/>
    <cellStyle name="Entrada 2 3 6 18 2 4" xfId="21543" xr:uid="{00000000-0005-0000-0000-0000F3590000}"/>
    <cellStyle name="Entrada 2 3 6 18 3" xfId="26116" xr:uid="{00000000-0005-0000-0000-0000F4590000}"/>
    <cellStyle name="Entrada 2 3 6 18 4" xfId="28629" xr:uid="{00000000-0005-0000-0000-0000F5590000}"/>
    <cellStyle name="Entrada 2 3 6 18 5" xfId="17215" xr:uid="{00000000-0005-0000-0000-0000F6590000}"/>
    <cellStyle name="Entrada 2 3 6 19" xfId="3246" xr:uid="{00000000-0005-0000-0000-0000F7590000}"/>
    <cellStyle name="Entrada 2 3 6 19 2" xfId="12472" xr:uid="{00000000-0005-0000-0000-0000F8590000}"/>
    <cellStyle name="Entrada 2 3 6 19 2 2" xfId="34774" xr:uid="{00000000-0005-0000-0000-0000F9590000}"/>
    <cellStyle name="Entrada 2 3 6 19 2 3" xfId="39321" xr:uid="{00000000-0005-0000-0000-0000FA590000}"/>
    <cellStyle name="Entrada 2 3 6 19 2 4" xfId="21544" xr:uid="{00000000-0005-0000-0000-0000FB590000}"/>
    <cellStyle name="Entrada 2 3 6 19 3" xfId="26117" xr:uid="{00000000-0005-0000-0000-0000FC590000}"/>
    <cellStyle name="Entrada 2 3 6 19 4" xfId="28628" xr:uid="{00000000-0005-0000-0000-0000FD590000}"/>
    <cellStyle name="Entrada 2 3 6 19 5" xfId="17216" xr:uid="{00000000-0005-0000-0000-0000FE590000}"/>
    <cellStyle name="Entrada 2 3 6 2" xfId="331" xr:uid="{00000000-0005-0000-0000-0000FF590000}"/>
    <cellStyle name="Entrada 2 3 6 2 10" xfId="3248" xr:uid="{00000000-0005-0000-0000-0000005A0000}"/>
    <cellStyle name="Entrada 2 3 6 2 10 2" xfId="12474" xr:uid="{00000000-0005-0000-0000-0000015A0000}"/>
    <cellStyle name="Entrada 2 3 6 2 10 2 2" xfId="34776" xr:uid="{00000000-0005-0000-0000-0000025A0000}"/>
    <cellStyle name="Entrada 2 3 6 2 10 2 3" xfId="39323" xr:uid="{00000000-0005-0000-0000-0000035A0000}"/>
    <cellStyle name="Entrada 2 3 6 2 10 2 4" xfId="21546" xr:uid="{00000000-0005-0000-0000-0000045A0000}"/>
    <cellStyle name="Entrada 2 3 6 2 10 3" xfId="26119" xr:uid="{00000000-0005-0000-0000-0000055A0000}"/>
    <cellStyle name="Entrada 2 3 6 2 10 4" xfId="28626" xr:uid="{00000000-0005-0000-0000-0000065A0000}"/>
    <cellStyle name="Entrada 2 3 6 2 10 5" xfId="17218" xr:uid="{00000000-0005-0000-0000-0000075A0000}"/>
    <cellStyle name="Entrada 2 3 6 2 11" xfId="3249" xr:uid="{00000000-0005-0000-0000-0000085A0000}"/>
    <cellStyle name="Entrada 2 3 6 2 11 2" xfId="12475" xr:uid="{00000000-0005-0000-0000-0000095A0000}"/>
    <cellStyle name="Entrada 2 3 6 2 11 2 2" xfId="34777" xr:uid="{00000000-0005-0000-0000-00000A5A0000}"/>
    <cellStyle name="Entrada 2 3 6 2 11 2 3" xfId="39324" xr:uid="{00000000-0005-0000-0000-00000B5A0000}"/>
    <cellStyle name="Entrada 2 3 6 2 11 2 4" xfId="21547" xr:uid="{00000000-0005-0000-0000-00000C5A0000}"/>
    <cellStyle name="Entrada 2 3 6 2 11 3" xfId="26120" xr:uid="{00000000-0005-0000-0000-00000D5A0000}"/>
    <cellStyle name="Entrada 2 3 6 2 11 4" xfId="28625" xr:uid="{00000000-0005-0000-0000-00000E5A0000}"/>
    <cellStyle name="Entrada 2 3 6 2 11 5" xfId="17219" xr:uid="{00000000-0005-0000-0000-00000F5A0000}"/>
    <cellStyle name="Entrada 2 3 6 2 12" xfId="3250" xr:uid="{00000000-0005-0000-0000-0000105A0000}"/>
    <cellStyle name="Entrada 2 3 6 2 12 2" xfId="12476" xr:uid="{00000000-0005-0000-0000-0000115A0000}"/>
    <cellStyle name="Entrada 2 3 6 2 12 2 2" xfId="34778" xr:uid="{00000000-0005-0000-0000-0000125A0000}"/>
    <cellStyle name="Entrada 2 3 6 2 12 2 3" xfId="39325" xr:uid="{00000000-0005-0000-0000-0000135A0000}"/>
    <cellStyle name="Entrada 2 3 6 2 12 2 4" xfId="21548" xr:uid="{00000000-0005-0000-0000-0000145A0000}"/>
    <cellStyle name="Entrada 2 3 6 2 12 3" xfId="26121" xr:uid="{00000000-0005-0000-0000-0000155A0000}"/>
    <cellStyle name="Entrada 2 3 6 2 12 4" xfId="28624" xr:uid="{00000000-0005-0000-0000-0000165A0000}"/>
    <cellStyle name="Entrada 2 3 6 2 12 5" xfId="17220" xr:uid="{00000000-0005-0000-0000-0000175A0000}"/>
    <cellStyle name="Entrada 2 3 6 2 13" xfId="3251" xr:uid="{00000000-0005-0000-0000-0000185A0000}"/>
    <cellStyle name="Entrada 2 3 6 2 13 2" xfId="12477" xr:uid="{00000000-0005-0000-0000-0000195A0000}"/>
    <cellStyle name="Entrada 2 3 6 2 13 2 2" xfId="34779" xr:uid="{00000000-0005-0000-0000-00001A5A0000}"/>
    <cellStyle name="Entrada 2 3 6 2 13 2 3" xfId="39326" xr:uid="{00000000-0005-0000-0000-00001B5A0000}"/>
    <cellStyle name="Entrada 2 3 6 2 13 2 4" xfId="21549" xr:uid="{00000000-0005-0000-0000-00001C5A0000}"/>
    <cellStyle name="Entrada 2 3 6 2 13 3" xfId="26122" xr:uid="{00000000-0005-0000-0000-00001D5A0000}"/>
    <cellStyle name="Entrada 2 3 6 2 13 4" xfId="28623" xr:uid="{00000000-0005-0000-0000-00001E5A0000}"/>
    <cellStyle name="Entrada 2 3 6 2 13 5" xfId="17221" xr:uid="{00000000-0005-0000-0000-00001F5A0000}"/>
    <cellStyle name="Entrada 2 3 6 2 14" xfId="3252" xr:uid="{00000000-0005-0000-0000-0000205A0000}"/>
    <cellStyle name="Entrada 2 3 6 2 14 2" xfId="12478" xr:uid="{00000000-0005-0000-0000-0000215A0000}"/>
    <cellStyle name="Entrada 2 3 6 2 14 2 2" xfId="34780" xr:uid="{00000000-0005-0000-0000-0000225A0000}"/>
    <cellStyle name="Entrada 2 3 6 2 14 2 3" xfId="39327" xr:uid="{00000000-0005-0000-0000-0000235A0000}"/>
    <cellStyle name="Entrada 2 3 6 2 14 2 4" xfId="21550" xr:uid="{00000000-0005-0000-0000-0000245A0000}"/>
    <cellStyle name="Entrada 2 3 6 2 14 3" xfId="26123" xr:uid="{00000000-0005-0000-0000-0000255A0000}"/>
    <cellStyle name="Entrada 2 3 6 2 14 4" xfId="28622" xr:uid="{00000000-0005-0000-0000-0000265A0000}"/>
    <cellStyle name="Entrada 2 3 6 2 14 5" xfId="17222" xr:uid="{00000000-0005-0000-0000-0000275A0000}"/>
    <cellStyle name="Entrada 2 3 6 2 15" xfId="3253" xr:uid="{00000000-0005-0000-0000-0000285A0000}"/>
    <cellStyle name="Entrada 2 3 6 2 15 2" xfId="12479" xr:uid="{00000000-0005-0000-0000-0000295A0000}"/>
    <cellStyle name="Entrada 2 3 6 2 15 2 2" xfId="34781" xr:uid="{00000000-0005-0000-0000-00002A5A0000}"/>
    <cellStyle name="Entrada 2 3 6 2 15 2 3" xfId="39328" xr:uid="{00000000-0005-0000-0000-00002B5A0000}"/>
    <cellStyle name="Entrada 2 3 6 2 15 2 4" xfId="21551" xr:uid="{00000000-0005-0000-0000-00002C5A0000}"/>
    <cellStyle name="Entrada 2 3 6 2 15 3" xfId="26124" xr:uid="{00000000-0005-0000-0000-00002D5A0000}"/>
    <cellStyle name="Entrada 2 3 6 2 15 4" xfId="28621" xr:uid="{00000000-0005-0000-0000-00002E5A0000}"/>
    <cellStyle name="Entrada 2 3 6 2 15 5" xfId="17223" xr:uid="{00000000-0005-0000-0000-00002F5A0000}"/>
    <cellStyle name="Entrada 2 3 6 2 16" xfId="3254" xr:uid="{00000000-0005-0000-0000-0000305A0000}"/>
    <cellStyle name="Entrada 2 3 6 2 16 2" xfId="12480" xr:uid="{00000000-0005-0000-0000-0000315A0000}"/>
    <cellStyle name="Entrada 2 3 6 2 16 2 2" xfId="34782" xr:uid="{00000000-0005-0000-0000-0000325A0000}"/>
    <cellStyle name="Entrada 2 3 6 2 16 2 3" xfId="39329" xr:uid="{00000000-0005-0000-0000-0000335A0000}"/>
    <cellStyle name="Entrada 2 3 6 2 16 2 4" xfId="21552" xr:uid="{00000000-0005-0000-0000-0000345A0000}"/>
    <cellStyle name="Entrada 2 3 6 2 16 3" xfId="26125" xr:uid="{00000000-0005-0000-0000-0000355A0000}"/>
    <cellStyle name="Entrada 2 3 6 2 16 4" xfId="28620" xr:uid="{00000000-0005-0000-0000-0000365A0000}"/>
    <cellStyle name="Entrada 2 3 6 2 16 5" xfId="17224" xr:uid="{00000000-0005-0000-0000-0000375A0000}"/>
    <cellStyle name="Entrada 2 3 6 2 17" xfId="3255" xr:uid="{00000000-0005-0000-0000-0000385A0000}"/>
    <cellStyle name="Entrada 2 3 6 2 17 2" xfId="12481" xr:uid="{00000000-0005-0000-0000-0000395A0000}"/>
    <cellStyle name="Entrada 2 3 6 2 17 2 2" xfId="34783" xr:uid="{00000000-0005-0000-0000-00003A5A0000}"/>
    <cellStyle name="Entrada 2 3 6 2 17 2 3" xfId="39330" xr:uid="{00000000-0005-0000-0000-00003B5A0000}"/>
    <cellStyle name="Entrada 2 3 6 2 17 2 4" xfId="21553" xr:uid="{00000000-0005-0000-0000-00003C5A0000}"/>
    <cellStyle name="Entrada 2 3 6 2 17 3" xfId="26126" xr:uid="{00000000-0005-0000-0000-00003D5A0000}"/>
    <cellStyle name="Entrada 2 3 6 2 17 4" xfId="28619" xr:uid="{00000000-0005-0000-0000-00003E5A0000}"/>
    <cellStyle name="Entrada 2 3 6 2 17 5" xfId="17225" xr:uid="{00000000-0005-0000-0000-00003F5A0000}"/>
    <cellStyle name="Entrada 2 3 6 2 18" xfId="3256" xr:uid="{00000000-0005-0000-0000-0000405A0000}"/>
    <cellStyle name="Entrada 2 3 6 2 18 2" xfId="12482" xr:uid="{00000000-0005-0000-0000-0000415A0000}"/>
    <cellStyle name="Entrada 2 3 6 2 18 2 2" xfId="34784" xr:uid="{00000000-0005-0000-0000-0000425A0000}"/>
    <cellStyle name="Entrada 2 3 6 2 18 2 3" xfId="39331" xr:uid="{00000000-0005-0000-0000-0000435A0000}"/>
    <cellStyle name="Entrada 2 3 6 2 18 2 4" xfId="21554" xr:uid="{00000000-0005-0000-0000-0000445A0000}"/>
    <cellStyle name="Entrada 2 3 6 2 18 3" xfId="26127" xr:uid="{00000000-0005-0000-0000-0000455A0000}"/>
    <cellStyle name="Entrada 2 3 6 2 18 4" xfId="28618" xr:uid="{00000000-0005-0000-0000-0000465A0000}"/>
    <cellStyle name="Entrada 2 3 6 2 18 5" xfId="17226" xr:uid="{00000000-0005-0000-0000-0000475A0000}"/>
    <cellStyle name="Entrada 2 3 6 2 19" xfId="3257" xr:uid="{00000000-0005-0000-0000-0000485A0000}"/>
    <cellStyle name="Entrada 2 3 6 2 19 2" xfId="12483" xr:uid="{00000000-0005-0000-0000-0000495A0000}"/>
    <cellStyle name="Entrada 2 3 6 2 19 2 2" xfId="34785" xr:uid="{00000000-0005-0000-0000-00004A5A0000}"/>
    <cellStyle name="Entrada 2 3 6 2 19 2 3" xfId="39332" xr:uid="{00000000-0005-0000-0000-00004B5A0000}"/>
    <cellStyle name="Entrada 2 3 6 2 19 2 4" xfId="21555" xr:uid="{00000000-0005-0000-0000-00004C5A0000}"/>
    <cellStyle name="Entrada 2 3 6 2 19 3" xfId="26128" xr:uid="{00000000-0005-0000-0000-00004D5A0000}"/>
    <cellStyle name="Entrada 2 3 6 2 19 4" xfId="28617" xr:uid="{00000000-0005-0000-0000-00004E5A0000}"/>
    <cellStyle name="Entrada 2 3 6 2 19 5" xfId="17227" xr:uid="{00000000-0005-0000-0000-00004F5A0000}"/>
    <cellStyle name="Entrada 2 3 6 2 2" xfId="3258" xr:uid="{00000000-0005-0000-0000-0000505A0000}"/>
    <cellStyle name="Entrada 2 3 6 2 2 2" xfId="12484" xr:uid="{00000000-0005-0000-0000-0000515A0000}"/>
    <cellStyle name="Entrada 2 3 6 2 2 2 2" xfId="34786" xr:uid="{00000000-0005-0000-0000-0000525A0000}"/>
    <cellStyle name="Entrada 2 3 6 2 2 2 3" xfId="39333" xr:uid="{00000000-0005-0000-0000-0000535A0000}"/>
    <cellStyle name="Entrada 2 3 6 2 2 2 4" xfId="21556" xr:uid="{00000000-0005-0000-0000-0000545A0000}"/>
    <cellStyle name="Entrada 2 3 6 2 2 3" xfId="26129" xr:uid="{00000000-0005-0000-0000-0000555A0000}"/>
    <cellStyle name="Entrada 2 3 6 2 2 4" xfId="28616" xr:uid="{00000000-0005-0000-0000-0000565A0000}"/>
    <cellStyle name="Entrada 2 3 6 2 2 5" xfId="17228" xr:uid="{00000000-0005-0000-0000-0000575A0000}"/>
    <cellStyle name="Entrada 2 3 6 2 20" xfId="3259" xr:uid="{00000000-0005-0000-0000-0000585A0000}"/>
    <cellStyle name="Entrada 2 3 6 2 20 2" xfId="12485" xr:uid="{00000000-0005-0000-0000-0000595A0000}"/>
    <cellStyle name="Entrada 2 3 6 2 20 2 2" xfId="34787" xr:uid="{00000000-0005-0000-0000-00005A5A0000}"/>
    <cellStyle name="Entrada 2 3 6 2 20 2 3" xfId="39334" xr:uid="{00000000-0005-0000-0000-00005B5A0000}"/>
    <cellStyle name="Entrada 2 3 6 2 20 2 4" xfId="21557" xr:uid="{00000000-0005-0000-0000-00005C5A0000}"/>
    <cellStyle name="Entrada 2 3 6 2 20 3" xfId="26130" xr:uid="{00000000-0005-0000-0000-00005D5A0000}"/>
    <cellStyle name="Entrada 2 3 6 2 20 4" xfId="28615" xr:uid="{00000000-0005-0000-0000-00005E5A0000}"/>
    <cellStyle name="Entrada 2 3 6 2 20 5" xfId="17229" xr:uid="{00000000-0005-0000-0000-00005F5A0000}"/>
    <cellStyle name="Entrada 2 3 6 2 21" xfId="3260" xr:uid="{00000000-0005-0000-0000-0000605A0000}"/>
    <cellStyle name="Entrada 2 3 6 2 21 2" xfId="12486" xr:uid="{00000000-0005-0000-0000-0000615A0000}"/>
    <cellStyle name="Entrada 2 3 6 2 21 2 2" xfId="34788" xr:uid="{00000000-0005-0000-0000-0000625A0000}"/>
    <cellStyle name="Entrada 2 3 6 2 21 2 3" xfId="39335" xr:uid="{00000000-0005-0000-0000-0000635A0000}"/>
    <cellStyle name="Entrada 2 3 6 2 21 2 4" xfId="21558" xr:uid="{00000000-0005-0000-0000-0000645A0000}"/>
    <cellStyle name="Entrada 2 3 6 2 21 3" xfId="26131" xr:uid="{00000000-0005-0000-0000-0000655A0000}"/>
    <cellStyle name="Entrada 2 3 6 2 21 4" xfId="28614" xr:uid="{00000000-0005-0000-0000-0000665A0000}"/>
    <cellStyle name="Entrada 2 3 6 2 21 5" xfId="17230" xr:uid="{00000000-0005-0000-0000-0000675A0000}"/>
    <cellStyle name="Entrada 2 3 6 2 22" xfId="3261" xr:uid="{00000000-0005-0000-0000-0000685A0000}"/>
    <cellStyle name="Entrada 2 3 6 2 22 2" xfId="12487" xr:uid="{00000000-0005-0000-0000-0000695A0000}"/>
    <cellStyle name="Entrada 2 3 6 2 22 2 2" xfId="34789" xr:uid="{00000000-0005-0000-0000-00006A5A0000}"/>
    <cellStyle name="Entrada 2 3 6 2 22 2 3" xfId="39336" xr:uid="{00000000-0005-0000-0000-00006B5A0000}"/>
    <cellStyle name="Entrada 2 3 6 2 22 2 4" xfId="21559" xr:uid="{00000000-0005-0000-0000-00006C5A0000}"/>
    <cellStyle name="Entrada 2 3 6 2 22 3" xfId="26132" xr:uid="{00000000-0005-0000-0000-00006D5A0000}"/>
    <cellStyle name="Entrada 2 3 6 2 22 4" xfId="28613" xr:uid="{00000000-0005-0000-0000-00006E5A0000}"/>
    <cellStyle name="Entrada 2 3 6 2 22 5" xfId="17231" xr:uid="{00000000-0005-0000-0000-00006F5A0000}"/>
    <cellStyle name="Entrada 2 3 6 2 23" xfId="3262" xr:uid="{00000000-0005-0000-0000-0000705A0000}"/>
    <cellStyle name="Entrada 2 3 6 2 23 2" xfId="12488" xr:uid="{00000000-0005-0000-0000-0000715A0000}"/>
    <cellStyle name="Entrada 2 3 6 2 23 2 2" xfId="34790" xr:uid="{00000000-0005-0000-0000-0000725A0000}"/>
    <cellStyle name="Entrada 2 3 6 2 23 2 3" xfId="39337" xr:uid="{00000000-0005-0000-0000-0000735A0000}"/>
    <cellStyle name="Entrada 2 3 6 2 23 2 4" xfId="21560" xr:uid="{00000000-0005-0000-0000-0000745A0000}"/>
    <cellStyle name="Entrada 2 3 6 2 23 3" xfId="26133" xr:uid="{00000000-0005-0000-0000-0000755A0000}"/>
    <cellStyle name="Entrada 2 3 6 2 23 4" xfId="28611" xr:uid="{00000000-0005-0000-0000-0000765A0000}"/>
    <cellStyle name="Entrada 2 3 6 2 23 5" xfId="17232" xr:uid="{00000000-0005-0000-0000-0000775A0000}"/>
    <cellStyle name="Entrada 2 3 6 2 24" xfId="3263" xr:uid="{00000000-0005-0000-0000-0000785A0000}"/>
    <cellStyle name="Entrada 2 3 6 2 24 2" xfId="12489" xr:uid="{00000000-0005-0000-0000-0000795A0000}"/>
    <cellStyle name="Entrada 2 3 6 2 24 2 2" xfId="34791" xr:uid="{00000000-0005-0000-0000-00007A5A0000}"/>
    <cellStyle name="Entrada 2 3 6 2 24 2 3" xfId="39338" xr:uid="{00000000-0005-0000-0000-00007B5A0000}"/>
    <cellStyle name="Entrada 2 3 6 2 24 2 4" xfId="21561" xr:uid="{00000000-0005-0000-0000-00007C5A0000}"/>
    <cellStyle name="Entrada 2 3 6 2 24 3" xfId="26134" xr:uid="{00000000-0005-0000-0000-00007D5A0000}"/>
    <cellStyle name="Entrada 2 3 6 2 24 4" xfId="28610" xr:uid="{00000000-0005-0000-0000-00007E5A0000}"/>
    <cellStyle name="Entrada 2 3 6 2 24 5" xfId="17233" xr:uid="{00000000-0005-0000-0000-00007F5A0000}"/>
    <cellStyle name="Entrada 2 3 6 2 25" xfId="3264" xr:uid="{00000000-0005-0000-0000-0000805A0000}"/>
    <cellStyle name="Entrada 2 3 6 2 25 2" xfId="12490" xr:uid="{00000000-0005-0000-0000-0000815A0000}"/>
    <cellStyle name="Entrada 2 3 6 2 25 2 2" xfId="34792" xr:uid="{00000000-0005-0000-0000-0000825A0000}"/>
    <cellStyle name="Entrada 2 3 6 2 25 2 3" xfId="39339" xr:uid="{00000000-0005-0000-0000-0000835A0000}"/>
    <cellStyle name="Entrada 2 3 6 2 25 2 4" xfId="21562" xr:uid="{00000000-0005-0000-0000-0000845A0000}"/>
    <cellStyle name="Entrada 2 3 6 2 25 3" xfId="26135" xr:uid="{00000000-0005-0000-0000-0000855A0000}"/>
    <cellStyle name="Entrada 2 3 6 2 25 4" xfId="28609" xr:uid="{00000000-0005-0000-0000-0000865A0000}"/>
    <cellStyle name="Entrada 2 3 6 2 25 5" xfId="17234" xr:uid="{00000000-0005-0000-0000-0000875A0000}"/>
    <cellStyle name="Entrada 2 3 6 2 26" xfId="3265" xr:uid="{00000000-0005-0000-0000-0000885A0000}"/>
    <cellStyle name="Entrada 2 3 6 2 26 2" xfId="12491" xr:uid="{00000000-0005-0000-0000-0000895A0000}"/>
    <cellStyle name="Entrada 2 3 6 2 26 2 2" xfId="34793" xr:uid="{00000000-0005-0000-0000-00008A5A0000}"/>
    <cellStyle name="Entrada 2 3 6 2 26 2 3" xfId="39340" xr:uid="{00000000-0005-0000-0000-00008B5A0000}"/>
    <cellStyle name="Entrada 2 3 6 2 26 2 4" xfId="21563" xr:uid="{00000000-0005-0000-0000-00008C5A0000}"/>
    <cellStyle name="Entrada 2 3 6 2 26 3" xfId="26136" xr:uid="{00000000-0005-0000-0000-00008D5A0000}"/>
    <cellStyle name="Entrada 2 3 6 2 26 4" xfId="28608" xr:uid="{00000000-0005-0000-0000-00008E5A0000}"/>
    <cellStyle name="Entrada 2 3 6 2 26 5" xfId="17235" xr:uid="{00000000-0005-0000-0000-00008F5A0000}"/>
    <cellStyle name="Entrada 2 3 6 2 27" xfId="3266" xr:uid="{00000000-0005-0000-0000-0000905A0000}"/>
    <cellStyle name="Entrada 2 3 6 2 27 2" xfId="12492" xr:uid="{00000000-0005-0000-0000-0000915A0000}"/>
    <cellStyle name="Entrada 2 3 6 2 27 2 2" xfId="34794" xr:uid="{00000000-0005-0000-0000-0000925A0000}"/>
    <cellStyle name="Entrada 2 3 6 2 27 2 3" xfId="39341" xr:uid="{00000000-0005-0000-0000-0000935A0000}"/>
    <cellStyle name="Entrada 2 3 6 2 27 2 4" xfId="21564" xr:uid="{00000000-0005-0000-0000-0000945A0000}"/>
    <cellStyle name="Entrada 2 3 6 2 27 3" xfId="26137" xr:uid="{00000000-0005-0000-0000-0000955A0000}"/>
    <cellStyle name="Entrada 2 3 6 2 27 4" xfId="28607" xr:uid="{00000000-0005-0000-0000-0000965A0000}"/>
    <cellStyle name="Entrada 2 3 6 2 27 5" xfId="17236" xr:uid="{00000000-0005-0000-0000-0000975A0000}"/>
    <cellStyle name="Entrada 2 3 6 2 28" xfId="3267" xr:uid="{00000000-0005-0000-0000-0000985A0000}"/>
    <cellStyle name="Entrada 2 3 6 2 28 2" xfId="12493" xr:uid="{00000000-0005-0000-0000-0000995A0000}"/>
    <cellStyle name="Entrada 2 3 6 2 28 2 2" xfId="34795" xr:uid="{00000000-0005-0000-0000-00009A5A0000}"/>
    <cellStyle name="Entrada 2 3 6 2 28 2 3" xfId="39342" xr:uid="{00000000-0005-0000-0000-00009B5A0000}"/>
    <cellStyle name="Entrada 2 3 6 2 28 2 4" xfId="21565" xr:uid="{00000000-0005-0000-0000-00009C5A0000}"/>
    <cellStyle name="Entrada 2 3 6 2 28 3" xfId="26138" xr:uid="{00000000-0005-0000-0000-00009D5A0000}"/>
    <cellStyle name="Entrada 2 3 6 2 28 4" xfId="28606" xr:uid="{00000000-0005-0000-0000-00009E5A0000}"/>
    <cellStyle name="Entrada 2 3 6 2 28 5" xfId="17237" xr:uid="{00000000-0005-0000-0000-00009F5A0000}"/>
    <cellStyle name="Entrada 2 3 6 2 29" xfId="3268" xr:uid="{00000000-0005-0000-0000-0000A05A0000}"/>
    <cellStyle name="Entrada 2 3 6 2 29 2" xfId="12494" xr:uid="{00000000-0005-0000-0000-0000A15A0000}"/>
    <cellStyle name="Entrada 2 3 6 2 29 2 2" xfId="34796" xr:uid="{00000000-0005-0000-0000-0000A25A0000}"/>
    <cellStyle name="Entrada 2 3 6 2 29 2 3" xfId="39343" xr:uid="{00000000-0005-0000-0000-0000A35A0000}"/>
    <cellStyle name="Entrada 2 3 6 2 29 2 4" xfId="21566" xr:uid="{00000000-0005-0000-0000-0000A45A0000}"/>
    <cellStyle name="Entrada 2 3 6 2 29 3" xfId="26139" xr:uid="{00000000-0005-0000-0000-0000A55A0000}"/>
    <cellStyle name="Entrada 2 3 6 2 29 4" xfId="28605" xr:uid="{00000000-0005-0000-0000-0000A65A0000}"/>
    <cellStyle name="Entrada 2 3 6 2 29 5" xfId="17238" xr:uid="{00000000-0005-0000-0000-0000A75A0000}"/>
    <cellStyle name="Entrada 2 3 6 2 3" xfId="3269" xr:uid="{00000000-0005-0000-0000-0000A85A0000}"/>
    <cellStyle name="Entrada 2 3 6 2 3 2" xfId="12495" xr:uid="{00000000-0005-0000-0000-0000A95A0000}"/>
    <cellStyle name="Entrada 2 3 6 2 3 2 2" xfId="34797" xr:uid="{00000000-0005-0000-0000-0000AA5A0000}"/>
    <cellStyle name="Entrada 2 3 6 2 3 2 3" xfId="39344" xr:uid="{00000000-0005-0000-0000-0000AB5A0000}"/>
    <cellStyle name="Entrada 2 3 6 2 3 2 4" xfId="21567" xr:uid="{00000000-0005-0000-0000-0000AC5A0000}"/>
    <cellStyle name="Entrada 2 3 6 2 3 3" xfId="26140" xr:uid="{00000000-0005-0000-0000-0000AD5A0000}"/>
    <cellStyle name="Entrada 2 3 6 2 3 4" xfId="28604" xr:uid="{00000000-0005-0000-0000-0000AE5A0000}"/>
    <cellStyle name="Entrada 2 3 6 2 3 5" xfId="17239" xr:uid="{00000000-0005-0000-0000-0000AF5A0000}"/>
    <cellStyle name="Entrada 2 3 6 2 30" xfId="3270" xr:uid="{00000000-0005-0000-0000-0000B05A0000}"/>
    <cellStyle name="Entrada 2 3 6 2 30 2" xfId="12496" xr:uid="{00000000-0005-0000-0000-0000B15A0000}"/>
    <cellStyle name="Entrada 2 3 6 2 30 2 2" xfId="34798" xr:uid="{00000000-0005-0000-0000-0000B25A0000}"/>
    <cellStyle name="Entrada 2 3 6 2 30 2 3" xfId="39345" xr:uid="{00000000-0005-0000-0000-0000B35A0000}"/>
    <cellStyle name="Entrada 2 3 6 2 30 2 4" xfId="21568" xr:uid="{00000000-0005-0000-0000-0000B45A0000}"/>
    <cellStyle name="Entrada 2 3 6 2 30 3" xfId="26141" xr:uid="{00000000-0005-0000-0000-0000B55A0000}"/>
    <cellStyle name="Entrada 2 3 6 2 30 4" xfId="28603" xr:uid="{00000000-0005-0000-0000-0000B65A0000}"/>
    <cellStyle name="Entrada 2 3 6 2 30 5" xfId="17240" xr:uid="{00000000-0005-0000-0000-0000B75A0000}"/>
    <cellStyle name="Entrada 2 3 6 2 31" xfId="3271" xr:uid="{00000000-0005-0000-0000-0000B85A0000}"/>
    <cellStyle name="Entrada 2 3 6 2 31 2" xfId="12497" xr:uid="{00000000-0005-0000-0000-0000B95A0000}"/>
    <cellStyle name="Entrada 2 3 6 2 31 2 2" xfId="34799" xr:uid="{00000000-0005-0000-0000-0000BA5A0000}"/>
    <cellStyle name="Entrada 2 3 6 2 31 2 3" xfId="39346" xr:uid="{00000000-0005-0000-0000-0000BB5A0000}"/>
    <cellStyle name="Entrada 2 3 6 2 31 2 4" xfId="21569" xr:uid="{00000000-0005-0000-0000-0000BC5A0000}"/>
    <cellStyle name="Entrada 2 3 6 2 31 3" xfId="26142" xr:uid="{00000000-0005-0000-0000-0000BD5A0000}"/>
    <cellStyle name="Entrada 2 3 6 2 31 4" xfId="28602" xr:uid="{00000000-0005-0000-0000-0000BE5A0000}"/>
    <cellStyle name="Entrada 2 3 6 2 31 5" xfId="17241" xr:uid="{00000000-0005-0000-0000-0000BF5A0000}"/>
    <cellStyle name="Entrada 2 3 6 2 32" xfId="3272" xr:uid="{00000000-0005-0000-0000-0000C05A0000}"/>
    <cellStyle name="Entrada 2 3 6 2 32 2" xfId="12498" xr:uid="{00000000-0005-0000-0000-0000C15A0000}"/>
    <cellStyle name="Entrada 2 3 6 2 32 2 2" xfId="34800" xr:uid="{00000000-0005-0000-0000-0000C25A0000}"/>
    <cellStyle name="Entrada 2 3 6 2 32 2 3" xfId="39347" xr:uid="{00000000-0005-0000-0000-0000C35A0000}"/>
    <cellStyle name="Entrada 2 3 6 2 32 2 4" xfId="21570" xr:uid="{00000000-0005-0000-0000-0000C45A0000}"/>
    <cellStyle name="Entrada 2 3 6 2 32 3" xfId="26143" xr:uid="{00000000-0005-0000-0000-0000C55A0000}"/>
    <cellStyle name="Entrada 2 3 6 2 32 4" xfId="28600" xr:uid="{00000000-0005-0000-0000-0000C65A0000}"/>
    <cellStyle name="Entrada 2 3 6 2 32 5" xfId="17242" xr:uid="{00000000-0005-0000-0000-0000C75A0000}"/>
    <cellStyle name="Entrada 2 3 6 2 33" xfId="3273" xr:uid="{00000000-0005-0000-0000-0000C85A0000}"/>
    <cellStyle name="Entrada 2 3 6 2 33 2" xfId="12499" xr:uid="{00000000-0005-0000-0000-0000C95A0000}"/>
    <cellStyle name="Entrada 2 3 6 2 33 2 2" xfId="34801" xr:uid="{00000000-0005-0000-0000-0000CA5A0000}"/>
    <cellStyle name="Entrada 2 3 6 2 33 2 3" xfId="39348" xr:uid="{00000000-0005-0000-0000-0000CB5A0000}"/>
    <cellStyle name="Entrada 2 3 6 2 33 2 4" xfId="21571" xr:uid="{00000000-0005-0000-0000-0000CC5A0000}"/>
    <cellStyle name="Entrada 2 3 6 2 33 3" xfId="26144" xr:uid="{00000000-0005-0000-0000-0000CD5A0000}"/>
    <cellStyle name="Entrada 2 3 6 2 33 4" xfId="28599" xr:uid="{00000000-0005-0000-0000-0000CE5A0000}"/>
    <cellStyle name="Entrada 2 3 6 2 33 5" xfId="17243" xr:uid="{00000000-0005-0000-0000-0000CF5A0000}"/>
    <cellStyle name="Entrada 2 3 6 2 34" xfId="3274" xr:uid="{00000000-0005-0000-0000-0000D05A0000}"/>
    <cellStyle name="Entrada 2 3 6 2 34 2" xfId="12500" xr:uid="{00000000-0005-0000-0000-0000D15A0000}"/>
    <cellStyle name="Entrada 2 3 6 2 34 2 2" xfId="34802" xr:uid="{00000000-0005-0000-0000-0000D25A0000}"/>
    <cellStyle name="Entrada 2 3 6 2 34 2 3" xfId="39349" xr:uid="{00000000-0005-0000-0000-0000D35A0000}"/>
    <cellStyle name="Entrada 2 3 6 2 34 2 4" xfId="21572" xr:uid="{00000000-0005-0000-0000-0000D45A0000}"/>
    <cellStyle name="Entrada 2 3 6 2 34 3" xfId="26145" xr:uid="{00000000-0005-0000-0000-0000D55A0000}"/>
    <cellStyle name="Entrada 2 3 6 2 34 4" xfId="28598" xr:uid="{00000000-0005-0000-0000-0000D65A0000}"/>
    <cellStyle name="Entrada 2 3 6 2 34 5" xfId="17244" xr:uid="{00000000-0005-0000-0000-0000D75A0000}"/>
    <cellStyle name="Entrada 2 3 6 2 35" xfId="3275" xr:uid="{00000000-0005-0000-0000-0000D85A0000}"/>
    <cellStyle name="Entrada 2 3 6 2 35 2" xfId="12501" xr:uid="{00000000-0005-0000-0000-0000D95A0000}"/>
    <cellStyle name="Entrada 2 3 6 2 35 2 2" xfId="34803" xr:uid="{00000000-0005-0000-0000-0000DA5A0000}"/>
    <cellStyle name="Entrada 2 3 6 2 35 2 3" xfId="39350" xr:uid="{00000000-0005-0000-0000-0000DB5A0000}"/>
    <cellStyle name="Entrada 2 3 6 2 35 2 4" xfId="21573" xr:uid="{00000000-0005-0000-0000-0000DC5A0000}"/>
    <cellStyle name="Entrada 2 3 6 2 35 3" xfId="26146" xr:uid="{00000000-0005-0000-0000-0000DD5A0000}"/>
    <cellStyle name="Entrada 2 3 6 2 35 4" xfId="28597" xr:uid="{00000000-0005-0000-0000-0000DE5A0000}"/>
    <cellStyle name="Entrada 2 3 6 2 35 5" xfId="17245" xr:uid="{00000000-0005-0000-0000-0000DF5A0000}"/>
    <cellStyle name="Entrada 2 3 6 2 36" xfId="3276" xr:uid="{00000000-0005-0000-0000-0000E05A0000}"/>
    <cellStyle name="Entrada 2 3 6 2 36 2" xfId="12502" xr:uid="{00000000-0005-0000-0000-0000E15A0000}"/>
    <cellStyle name="Entrada 2 3 6 2 36 2 2" xfId="34804" xr:uid="{00000000-0005-0000-0000-0000E25A0000}"/>
    <cellStyle name="Entrada 2 3 6 2 36 2 3" xfId="39351" xr:uid="{00000000-0005-0000-0000-0000E35A0000}"/>
    <cellStyle name="Entrada 2 3 6 2 36 2 4" xfId="21574" xr:uid="{00000000-0005-0000-0000-0000E45A0000}"/>
    <cellStyle name="Entrada 2 3 6 2 36 3" xfId="26147" xr:uid="{00000000-0005-0000-0000-0000E55A0000}"/>
    <cellStyle name="Entrada 2 3 6 2 36 4" xfId="28596" xr:uid="{00000000-0005-0000-0000-0000E65A0000}"/>
    <cellStyle name="Entrada 2 3 6 2 36 5" xfId="17246" xr:uid="{00000000-0005-0000-0000-0000E75A0000}"/>
    <cellStyle name="Entrada 2 3 6 2 37" xfId="3277" xr:uid="{00000000-0005-0000-0000-0000E85A0000}"/>
    <cellStyle name="Entrada 2 3 6 2 37 2" xfId="12503" xr:uid="{00000000-0005-0000-0000-0000E95A0000}"/>
    <cellStyle name="Entrada 2 3 6 2 37 2 2" xfId="34805" xr:uid="{00000000-0005-0000-0000-0000EA5A0000}"/>
    <cellStyle name="Entrada 2 3 6 2 37 2 3" xfId="39352" xr:uid="{00000000-0005-0000-0000-0000EB5A0000}"/>
    <cellStyle name="Entrada 2 3 6 2 37 2 4" xfId="21575" xr:uid="{00000000-0005-0000-0000-0000EC5A0000}"/>
    <cellStyle name="Entrada 2 3 6 2 37 3" xfId="26148" xr:uid="{00000000-0005-0000-0000-0000ED5A0000}"/>
    <cellStyle name="Entrada 2 3 6 2 37 4" xfId="28595" xr:uid="{00000000-0005-0000-0000-0000EE5A0000}"/>
    <cellStyle name="Entrada 2 3 6 2 37 5" xfId="17247" xr:uid="{00000000-0005-0000-0000-0000EF5A0000}"/>
    <cellStyle name="Entrada 2 3 6 2 38" xfId="3278" xr:uid="{00000000-0005-0000-0000-0000F05A0000}"/>
    <cellStyle name="Entrada 2 3 6 2 38 2" xfId="12504" xr:uid="{00000000-0005-0000-0000-0000F15A0000}"/>
    <cellStyle name="Entrada 2 3 6 2 38 2 2" xfId="34806" xr:uid="{00000000-0005-0000-0000-0000F25A0000}"/>
    <cellStyle name="Entrada 2 3 6 2 38 2 3" xfId="39353" xr:uid="{00000000-0005-0000-0000-0000F35A0000}"/>
    <cellStyle name="Entrada 2 3 6 2 38 2 4" xfId="21576" xr:uid="{00000000-0005-0000-0000-0000F45A0000}"/>
    <cellStyle name="Entrada 2 3 6 2 38 3" xfId="26149" xr:uid="{00000000-0005-0000-0000-0000F55A0000}"/>
    <cellStyle name="Entrada 2 3 6 2 38 4" xfId="28594" xr:uid="{00000000-0005-0000-0000-0000F65A0000}"/>
    <cellStyle name="Entrada 2 3 6 2 38 5" xfId="17248" xr:uid="{00000000-0005-0000-0000-0000F75A0000}"/>
    <cellStyle name="Entrada 2 3 6 2 39" xfId="3247" xr:uid="{00000000-0005-0000-0000-0000F85A0000}"/>
    <cellStyle name="Entrada 2 3 6 2 39 2" xfId="12473" xr:uid="{00000000-0005-0000-0000-0000F95A0000}"/>
    <cellStyle name="Entrada 2 3 6 2 39 2 2" xfId="34775" xr:uid="{00000000-0005-0000-0000-0000FA5A0000}"/>
    <cellStyle name="Entrada 2 3 6 2 39 2 3" xfId="39322" xr:uid="{00000000-0005-0000-0000-0000FB5A0000}"/>
    <cellStyle name="Entrada 2 3 6 2 39 2 4" xfId="21545" xr:uid="{00000000-0005-0000-0000-0000FC5A0000}"/>
    <cellStyle name="Entrada 2 3 6 2 39 3" xfId="26118" xr:uid="{00000000-0005-0000-0000-0000FD5A0000}"/>
    <cellStyle name="Entrada 2 3 6 2 39 4" xfId="28627" xr:uid="{00000000-0005-0000-0000-0000FE5A0000}"/>
    <cellStyle name="Entrada 2 3 6 2 39 5" xfId="17217" xr:uid="{00000000-0005-0000-0000-0000FF5A0000}"/>
    <cellStyle name="Entrada 2 3 6 2 4" xfId="3279" xr:uid="{00000000-0005-0000-0000-0000005B0000}"/>
    <cellStyle name="Entrada 2 3 6 2 4 2" xfId="12505" xr:uid="{00000000-0005-0000-0000-0000015B0000}"/>
    <cellStyle name="Entrada 2 3 6 2 4 2 2" xfId="34807" xr:uid="{00000000-0005-0000-0000-0000025B0000}"/>
    <cellStyle name="Entrada 2 3 6 2 4 2 3" xfId="39354" xr:uid="{00000000-0005-0000-0000-0000035B0000}"/>
    <cellStyle name="Entrada 2 3 6 2 4 2 4" xfId="21577" xr:uid="{00000000-0005-0000-0000-0000045B0000}"/>
    <cellStyle name="Entrada 2 3 6 2 4 3" xfId="26150" xr:uid="{00000000-0005-0000-0000-0000055B0000}"/>
    <cellStyle name="Entrada 2 3 6 2 4 4" xfId="28564" xr:uid="{00000000-0005-0000-0000-0000065B0000}"/>
    <cellStyle name="Entrada 2 3 6 2 4 5" xfId="17249" xr:uid="{00000000-0005-0000-0000-0000075B0000}"/>
    <cellStyle name="Entrada 2 3 6 2 40" xfId="9640" xr:uid="{00000000-0005-0000-0000-0000085B0000}"/>
    <cellStyle name="Entrada 2 3 6 2 40 2" xfId="13925" xr:uid="{00000000-0005-0000-0000-0000095B0000}"/>
    <cellStyle name="Entrada 2 3 6 2 40 2 2" xfId="36227" xr:uid="{00000000-0005-0000-0000-00000A5B0000}"/>
    <cellStyle name="Entrada 2 3 6 2 40 2 3" xfId="40774" xr:uid="{00000000-0005-0000-0000-00000B5B0000}"/>
    <cellStyle name="Entrada 2 3 6 2 40 2 4" xfId="22997" xr:uid="{00000000-0005-0000-0000-00000C5B0000}"/>
    <cellStyle name="Entrada 2 3 6 2 40 3" xfId="31942" xr:uid="{00000000-0005-0000-0000-00000D5B0000}"/>
    <cellStyle name="Entrada 2 3 6 2 40 4" xfId="36489" xr:uid="{00000000-0005-0000-0000-00000E5B0000}"/>
    <cellStyle name="Entrada 2 3 6 2 40 5" xfId="18712" xr:uid="{00000000-0005-0000-0000-00000F5B0000}"/>
    <cellStyle name="Entrada 2 3 6 2 41" xfId="492" xr:uid="{00000000-0005-0000-0000-0000105B0000}"/>
    <cellStyle name="Entrada 2 3 6 2 41 2" xfId="23363" xr:uid="{00000000-0005-0000-0000-0000115B0000}"/>
    <cellStyle name="Entrada 2 3 6 2 41 3" xfId="31323" xr:uid="{00000000-0005-0000-0000-0000125B0000}"/>
    <cellStyle name="Entrada 2 3 6 2 41 4" xfId="14462" xr:uid="{00000000-0005-0000-0000-0000135B0000}"/>
    <cellStyle name="Entrada 2 3 6 2 42" xfId="23202" xr:uid="{00000000-0005-0000-0000-0000145B0000}"/>
    <cellStyle name="Entrada 2 3 6 2 43" xfId="31484" xr:uid="{00000000-0005-0000-0000-0000155B0000}"/>
    <cellStyle name="Entrada 2 3 6 2 44" xfId="14301" xr:uid="{00000000-0005-0000-0000-0000165B0000}"/>
    <cellStyle name="Entrada 2 3 6 2 5" xfId="3280" xr:uid="{00000000-0005-0000-0000-0000175B0000}"/>
    <cellStyle name="Entrada 2 3 6 2 5 2" xfId="12506" xr:uid="{00000000-0005-0000-0000-0000185B0000}"/>
    <cellStyle name="Entrada 2 3 6 2 5 2 2" xfId="34808" xr:uid="{00000000-0005-0000-0000-0000195B0000}"/>
    <cellStyle name="Entrada 2 3 6 2 5 2 3" xfId="39355" xr:uid="{00000000-0005-0000-0000-00001A5B0000}"/>
    <cellStyle name="Entrada 2 3 6 2 5 2 4" xfId="21578" xr:uid="{00000000-0005-0000-0000-00001B5B0000}"/>
    <cellStyle name="Entrada 2 3 6 2 5 3" xfId="26151" xr:uid="{00000000-0005-0000-0000-00001C5B0000}"/>
    <cellStyle name="Entrada 2 3 6 2 5 4" xfId="28593" xr:uid="{00000000-0005-0000-0000-00001D5B0000}"/>
    <cellStyle name="Entrada 2 3 6 2 5 5" xfId="17250" xr:uid="{00000000-0005-0000-0000-00001E5B0000}"/>
    <cellStyle name="Entrada 2 3 6 2 6" xfId="3281" xr:uid="{00000000-0005-0000-0000-00001F5B0000}"/>
    <cellStyle name="Entrada 2 3 6 2 6 2" xfId="12507" xr:uid="{00000000-0005-0000-0000-0000205B0000}"/>
    <cellStyle name="Entrada 2 3 6 2 6 2 2" xfId="34809" xr:uid="{00000000-0005-0000-0000-0000215B0000}"/>
    <cellStyle name="Entrada 2 3 6 2 6 2 3" xfId="39356" xr:uid="{00000000-0005-0000-0000-0000225B0000}"/>
    <cellStyle name="Entrada 2 3 6 2 6 2 4" xfId="21579" xr:uid="{00000000-0005-0000-0000-0000235B0000}"/>
    <cellStyle name="Entrada 2 3 6 2 6 3" xfId="26152" xr:uid="{00000000-0005-0000-0000-0000245B0000}"/>
    <cellStyle name="Entrada 2 3 6 2 6 4" xfId="28592" xr:uid="{00000000-0005-0000-0000-0000255B0000}"/>
    <cellStyle name="Entrada 2 3 6 2 6 5" xfId="17251" xr:uid="{00000000-0005-0000-0000-0000265B0000}"/>
    <cellStyle name="Entrada 2 3 6 2 7" xfId="3282" xr:uid="{00000000-0005-0000-0000-0000275B0000}"/>
    <cellStyle name="Entrada 2 3 6 2 7 2" xfId="12508" xr:uid="{00000000-0005-0000-0000-0000285B0000}"/>
    <cellStyle name="Entrada 2 3 6 2 7 2 2" xfId="34810" xr:uid="{00000000-0005-0000-0000-0000295B0000}"/>
    <cellStyle name="Entrada 2 3 6 2 7 2 3" xfId="39357" xr:uid="{00000000-0005-0000-0000-00002A5B0000}"/>
    <cellStyle name="Entrada 2 3 6 2 7 2 4" xfId="21580" xr:uid="{00000000-0005-0000-0000-00002B5B0000}"/>
    <cellStyle name="Entrada 2 3 6 2 7 3" xfId="26153" xr:uid="{00000000-0005-0000-0000-00002C5B0000}"/>
    <cellStyle name="Entrada 2 3 6 2 7 4" xfId="28591" xr:uid="{00000000-0005-0000-0000-00002D5B0000}"/>
    <cellStyle name="Entrada 2 3 6 2 7 5" xfId="17252" xr:uid="{00000000-0005-0000-0000-00002E5B0000}"/>
    <cellStyle name="Entrada 2 3 6 2 8" xfId="3283" xr:uid="{00000000-0005-0000-0000-00002F5B0000}"/>
    <cellStyle name="Entrada 2 3 6 2 8 2" xfId="12509" xr:uid="{00000000-0005-0000-0000-0000305B0000}"/>
    <cellStyle name="Entrada 2 3 6 2 8 2 2" xfId="34811" xr:uid="{00000000-0005-0000-0000-0000315B0000}"/>
    <cellStyle name="Entrada 2 3 6 2 8 2 3" xfId="39358" xr:uid="{00000000-0005-0000-0000-0000325B0000}"/>
    <cellStyle name="Entrada 2 3 6 2 8 2 4" xfId="21581" xr:uid="{00000000-0005-0000-0000-0000335B0000}"/>
    <cellStyle name="Entrada 2 3 6 2 8 3" xfId="26154" xr:uid="{00000000-0005-0000-0000-0000345B0000}"/>
    <cellStyle name="Entrada 2 3 6 2 8 4" xfId="28590" xr:uid="{00000000-0005-0000-0000-0000355B0000}"/>
    <cellStyle name="Entrada 2 3 6 2 8 5" xfId="17253" xr:uid="{00000000-0005-0000-0000-0000365B0000}"/>
    <cellStyle name="Entrada 2 3 6 2 9" xfId="3284" xr:uid="{00000000-0005-0000-0000-0000375B0000}"/>
    <cellStyle name="Entrada 2 3 6 2 9 2" xfId="12510" xr:uid="{00000000-0005-0000-0000-0000385B0000}"/>
    <cellStyle name="Entrada 2 3 6 2 9 2 2" xfId="34812" xr:uid="{00000000-0005-0000-0000-0000395B0000}"/>
    <cellStyle name="Entrada 2 3 6 2 9 2 3" xfId="39359" xr:uid="{00000000-0005-0000-0000-00003A5B0000}"/>
    <cellStyle name="Entrada 2 3 6 2 9 2 4" xfId="21582" xr:uid="{00000000-0005-0000-0000-00003B5B0000}"/>
    <cellStyle name="Entrada 2 3 6 2 9 3" xfId="26155" xr:uid="{00000000-0005-0000-0000-00003C5B0000}"/>
    <cellStyle name="Entrada 2 3 6 2 9 4" xfId="28589" xr:uid="{00000000-0005-0000-0000-00003D5B0000}"/>
    <cellStyle name="Entrada 2 3 6 2 9 5" xfId="17254" xr:uid="{00000000-0005-0000-0000-00003E5B0000}"/>
    <cellStyle name="Entrada 2 3 6 20" xfId="3285" xr:uid="{00000000-0005-0000-0000-00003F5B0000}"/>
    <cellStyle name="Entrada 2 3 6 20 2" xfId="12511" xr:uid="{00000000-0005-0000-0000-0000405B0000}"/>
    <cellStyle name="Entrada 2 3 6 20 2 2" xfId="34813" xr:uid="{00000000-0005-0000-0000-0000415B0000}"/>
    <cellStyle name="Entrada 2 3 6 20 2 3" xfId="39360" xr:uid="{00000000-0005-0000-0000-0000425B0000}"/>
    <cellStyle name="Entrada 2 3 6 20 2 4" xfId="21583" xr:uid="{00000000-0005-0000-0000-0000435B0000}"/>
    <cellStyle name="Entrada 2 3 6 20 3" xfId="26156" xr:uid="{00000000-0005-0000-0000-0000445B0000}"/>
    <cellStyle name="Entrada 2 3 6 20 4" xfId="28588" xr:uid="{00000000-0005-0000-0000-0000455B0000}"/>
    <cellStyle name="Entrada 2 3 6 20 5" xfId="17255" xr:uid="{00000000-0005-0000-0000-0000465B0000}"/>
    <cellStyle name="Entrada 2 3 6 21" xfId="3286" xr:uid="{00000000-0005-0000-0000-0000475B0000}"/>
    <cellStyle name="Entrada 2 3 6 21 2" xfId="12512" xr:uid="{00000000-0005-0000-0000-0000485B0000}"/>
    <cellStyle name="Entrada 2 3 6 21 2 2" xfId="34814" xr:uid="{00000000-0005-0000-0000-0000495B0000}"/>
    <cellStyle name="Entrada 2 3 6 21 2 3" xfId="39361" xr:uid="{00000000-0005-0000-0000-00004A5B0000}"/>
    <cellStyle name="Entrada 2 3 6 21 2 4" xfId="21584" xr:uid="{00000000-0005-0000-0000-00004B5B0000}"/>
    <cellStyle name="Entrada 2 3 6 21 3" xfId="26157" xr:uid="{00000000-0005-0000-0000-00004C5B0000}"/>
    <cellStyle name="Entrada 2 3 6 21 4" xfId="28587" xr:uid="{00000000-0005-0000-0000-00004D5B0000}"/>
    <cellStyle name="Entrada 2 3 6 21 5" xfId="17256" xr:uid="{00000000-0005-0000-0000-00004E5B0000}"/>
    <cellStyle name="Entrada 2 3 6 22" xfId="3287" xr:uid="{00000000-0005-0000-0000-00004F5B0000}"/>
    <cellStyle name="Entrada 2 3 6 22 2" xfId="12513" xr:uid="{00000000-0005-0000-0000-0000505B0000}"/>
    <cellStyle name="Entrada 2 3 6 22 2 2" xfId="34815" xr:uid="{00000000-0005-0000-0000-0000515B0000}"/>
    <cellStyle name="Entrada 2 3 6 22 2 3" xfId="39362" xr:uid="{00000000-0005-0000-0000-0000525B0000}"/>
    <cellStyle name="Entrada 2 3 6 22 2 4" xfId="21585" xr:uid="{00000000-0005-0000-0000-0000535B0000}"/>
    <cellStyle name="Entrada 2 3 6 22 3" xfId="26158" xr:uid="{00000000-0005-0000-0000-0000545B0000}"/>
    <cellStyle name="Entrada 2 3 6 22 4" xfId="28586" xr:uid="{00000000-0005-0000-0000-0000555B0000}"/>
    <cellStyle name="Entrada 2 3 6 22 5" xfId="17257" xr:uid="{00000000-0005-0000-0000-0000565B0000}"/>
    <cellStyle name="Entrada 2 3 6 23" xfId="3288" xr:uid="{00000000-0005-0000-0000-0000575B0000}"/>
    <cellStyle name="Entrada 2 3 6 23 2" xfId="12514" xr:uid="{00000000-0005-0000-0000-0000585B0000}"/>
    <cellStyle name="Entrada 2 3 6 23 2 2" xfId="34816" xr:uid="{00000000-0005-0000-0000-0000595B0000}"/>
    <cellStyle name="Entrada 2 3 6 23 2 3" xfId="39363" xr:uid="{00000000-0005-0000-0000-00005A5B0000}"/>
    <cellStyle name="Entrada 2 3 6 23 2 4" xfId="21586" xr:uid="{00000000-0005-0000-0000-00005B5B0000}"/>
    <cellStyle name="Entrada 2 3 6 23 3" xfId="26159" xr:uid="{00000000-0005-0000-0000-00005C5B0000}"/>
    <cellStyle name="Entrada 2 3 6 23 4" xfId="28585" xr:uid="{00000000-0005-0000-0000-00005D5B0000}"/>
    <cellStyle name="Entrada 2 3 6 23 5" xfId="17258" xr:uid="{00000000-0005-0000-0000-00005E5B0000}"/>
    <cellStyle name="Entrada 2 3 6 24" xfId="3289" xr:uid="{00000000-0005-0000-0000-00005F5B0000}"/>
    <cellStyle name="Entrada 2 3 6 24 2" xfId="12515" xr:uid="{00000000-0005-0000-0000-0000605B0000}"/>
    <cellStyle name="Entrada 2 3 6 24 2 2" xfId="34817" xr:uid="{00000000-0005-0000-0000-0000615B0000}"/>
    <cellStyle name="Entrada 2 3 6 24 2 3" xfId="39364" xr:uid="{00000000-0005-0000-0000-0000625B0000}"/>
    <cellStyle name="Entrada 2 3 6 24 2 4" xfId="21587" xr:uid="{00000000-0005-0000-0000-0000635B0000}"/>
    <cellStyle name="Entrada 2 3 6 24 3" xfId="26160" xr:uid="{00000000-0005-0000-0000-0000645B0000}"/>
    <cellStyle name="Entrada 2 3 6 24 4" xfId="28584" xr:uid="{00000000-0005-0000-0000-0000655B0000}"/>
    <cellStyle name="Entrada 2 3 6 24 5" xfId="17259" xr:uid="{00000000-0005-0000-0000-0000665B0000}"/>
    <cellStyle name="Entrada 2 3 6 25" xfId="3290" xr:uid="{00000000-0005-0000-0000-0000675B0000}"/>
    <cellStyle name="Entrada 2 3 6 25 2" xfId="12516" xr:uid="{00000000-0005-0000-0000-0000685B0000}"/>
    <cellStyle name="Entrada 2 3 6 25 2 2" xfId="34818" xr:uid="{00000000-0005-0000-0000-0000695B0000}"/>
    <cellStyle name="Entrada 2 3 6 25 2 3" xfId="39365" xr:uid="{00000000-0005-0000-0000-00006A5B0000}"/>
    <cellStyle name="Entrada 2 3 6 25 2 4" xfId="21588" xr:uid="{00000000-0005-0000-0000-00006B5B0000}"/>
    <cellStyle name="Entrada 2 3 6 25 3" xfId="26161" xr:uid="{00000000-0005-0000-0000-00006C5B0000}"/>
    <cellStyle name="Entrada 2 3 6 25 4" xfId="28583" xr:uid="{00000000-0005-0000-0000-00006D5B0000}"/>
    <cellStyle name="Entrada 2 3 6 25 5" xfId="17260" xr:uid="{00000000-0005-0000-0000-00006E5B0000}"/>
    <cellStyle name="Entrada 2 3 6 26" xfId="3291" xr:uid="{00000000-0005-0000-0000-00006F5B0000}"/>
    <cellStyle name="Entrada 2 3 6 26 2" xfId="12517" xr:uid="{00000000-0005-0000-0000-0000705B0000}"/>
    <cellStyle name="Entrada 2 3 6 26 2 2" xfId="34819" xr:uid="{00000000-0005-0000-0000-0000715B0000}"/>
    <cellStyle name="Entrada 2 3 6 26 2 3" xfId="39366" xr:uid="{00000000-0005-0000-0000-0000725B0000}"/>
    <cellStyle name="Entrada 2 3 6 26 2 4" xfId="21589" xr:uid="{00000000-0005-0000-0000-0000735B0000}"/>
    <cellStyle name="Entrada 2 3 6 26 3" xfId="26162" xr:uid="{00000000-0005-0000-0000-0000745B0000}"/>
    <cellStyle name="Entrada 2 3 6 26 4" xfId="28582" xr:uid="{00000000-0005-0000-0000-0000755B0000}"/>
    <cellStyle name="Entrada 2 3 6 26 5" xfId="17261" xr:uid="{00000000-0005-0000-0000-0000765B0000}"/>
    <cellStyle name="Entrada 2 3 6 27" xfId="3292" xr:uid="{00000000-0005-0000-0000-0000775B0000}"/>
    <cellStyle name="Entrada 2 3 6 27 2" xfId="12518" xr:uid="{00000000-0005-0000-0000-0000785B0000}"/>
    <cellStyle name="Entrada 2 3 6 27 2 2" xfId="34820" xr:uid="{00000000-0005-0000-0000-0000795B0000}"/>
    <cellStyle name="Entrada 2 3 6 27 2 3" xfId="39367" xr:uid="{00000000-0005-0000-0000-00007A5B0000}"/>
    <cellStyle name="Entrada 2 3 6 27 2 4" xfId="21590" xr:uid="{00000000-0005-0000-0000-00007B5B0000}"/>
    <cellStyle name="Entrada 2 3 6 27 3" xfId="26163" xr:uid="{00000000-0005-0000-0000-00007C5B0000}"/>
    <cellStyle name="Entrada 2 3 6 27 4" xfId="28581" xr:uid="{00000000-0005-0000-0000-00007D5B0000}"/>
    <cellStyle name="Entrada 2 3 6 27 5" xfId="17262" xr:uid="{00000000-0005-0000-0000-00007E5B0000}"/>
    <cellStyle name="Entrada 2 3 6 28" xfId="3293" xr:uid="{00000000-0005-0000-0000-00007F5B0000}"/>
    <cellStyle name="Entrada 2 3 6 28 2" xfId="12519" xr:uid="{00000000-0005-0000-0000-0000805B0000}"/>
    <cellStyle name="Entrada 2 3 6 28 2 2" xfId="34821" xr:uid="{00000000-0005-0000-0000-0000815B0000}"/>
    <cellStyle name="Entrada 2 3 6 28 2 3" xfId="39368" xr:uid="{00000000-0005-0000-0000-0000825B0000}"/>
    <cellStyle name="Entrada 2 3 6 28 2 4" xfId="21591" xr:uid="{00000000-0005-0000-0000-0000835B0000}"/>
    <cellStyle name="Entrada 2 3 6 28 3" xfId="26164" xr:uid="{00000000-0005-0000-0000-0000845B0000}"/>
    <cellStyle name="Entrada 2 3 6 28 4" xfId="28580" xr:uid="{00000000-0005-0000-0000-0000855B0000}"/>
    <cellStyle name="Entrada 2 3 6 28 5" xfId="17263" xr:uid="{00000000-0005-0000-0000-0000865B0000}"/>
    <cellStyle name="Entrada 2 3 6 29" xfId="3236" xr:uid="{00000000-0005-0000-0000-0000875B0000}"/>
    <cellStyle name="Entrada 2 3 6 29 2" xfId="12462" xr:uid="{00000000-0005-0000-0000-0000885B0000}"/>
    <cellStyle name="Entrada 2 3 6 29 2 2" xfId="34764" xr:uid="{00000000-0005-0000-0000-0000895B0000}"/>
    <cellStyle name="Entrada 2 3 6 29 2 3" xfId="39311" xr:uid="{00000000-0005-0000-0000-00008A5B0000}"/>
    <cellStyle name="Entrada 2 3 6 29 2 4" xfId="21534" xr:uid="{00000000-0005-0000-0000-00008B5B0000}"/>
    <cellStyle name="Entrada 2 3 6 29 3" xfId="26107" xr:uid="{00000000-0005-0000-0000-00008C5B0000}"/>
    <cellStyle name="Entrada 2 3 6 29 4" xfId="28638" xr:uid="{00000000-0005-0000-0000-00008D5B0000}"/>
    <cellStyle name="Entrada 2 3 6 29 5" xfId="17206" xr:uid="{00000000-0005-0000-0000-00008E5B0000}"/>
    <cellStyle name="Entrada 2 3 6 3" xfId="3294" xr:uid="{00000000-0005-0000-0000-00008F5B0000}"/>
    <cellStyle name="Entrada 2 3 6 3 2" xfId="12520" xr:uid="{00000000-0005-0000-0000-0000905B0000}"/>
    <cellStyle name="Entrada 2 3 6 3 2 2" xfId="34822" xr:uid="{00000000-0005-0000-0000-0000915B0000}"/>
    <cellStyle name="Entrada 2 3 6 3 2 3" xfId="39369" xr:uid="{00000000-0005-0000-0000-0000925B0000}"/>
    <cellStyle name="Entrada 2 3 6 3 2 4" xfId="21592" xr:uid="{00000000-0005-0000-0000-0000935B0000}"/>
    <cellStyle name="Entrada 2 3 6 3 3" xfId="26165" xr:uid="{00000000-0005-0000-0000-0000945B0000}"/>
    <cellStyle name="Entrada 2 3 6 3 4" xfId="28579" xr:uid="{00000000-0005-0000-0000-0000955B0000}"/>
    <cellStyle name="Entrada 2 3 6 3 5" xfId="17264" xr:uid="{00000000-0005-0000-0000-0000965B0000}"/>
    <cellStyle name="Entrada 2 3 6 30" xfId="9589" xr:uid="{00000000-0005-0000-0000-0000975B0000}"/>
    <cellStyle name="Entrada 2 3 6 30 2" xfId="13883" xr:uid="{00000000-0005-0000-0000-0000985B0000}"/>
    <cellStyle name="Entrada 2 3 6 30 2 2" xfId="36185" xr:uid="{00000000-0005-0000-0000-0000995B0000}"/>
    <cellStyle name="Entrada 2 3 6 30 2 3" xfId="40732" xr:uid="{00000000-0005-0000-0000-00009A5B0000}"/>
    <cellStyle name="Entrada 2 3 6 30 2 4" xfId="22955" xr:uid="{00000000-0005-0000-0000-00009B5B0000}"/>
    <cellStyle name="Entrada 2 3 6 30 3" xfId="31891" xr:uid="{00000000-0005-0000-0000-00009C5B0000}"/>
    <cellStyle name="Entrada 2 3 6 30 4" xfId="36438" xr:uid="{00000000-0005-0000-0000-00009D5B0000}"/>
    <cellStyle name="Entrada 2 3 6 30 5" xfId="18661" xr:uid="{00000000-0005-0000-0000-00009E5B0000}"/>
    <cellStyle name="Entrada 2 3 6 31" xfId="23149" xr:uid="{00000000-0005-0000-0000-00009F5B0000}"/>
    <cellStyle name="Entrada 2 3 6 32" xfId="31534" xr:uid="{00000000-0005-0000-0000-0000A05B0000}"/>
    <cellStyle name="Entrada 2 3 6 33" xfId="14248" xr:uid="{00000000-0005-0000-0000-0000A15B0000}"/>
    <cellStyle name="Entrada 2 3 6 4" xfId="3295" xr:uid="{00000000-0005-0000-0000-0000A25B0000}"/>
    <cellStyle name="Entrada 2 3 6 4 2" xfId="12521" xr:uid="{00000000-0005-0000-0000-0000A35B0000}"/>
    <cellStyle name="Entrada 2 3 6 4 2 2" xfId="34823" xr:uid="{00000000-0005-0000-0000-0000A45B0000}"/>
    <cellStyle name="Entrada 2 3 6 4 2 3" xfId="39370" xr:uid="{00000000-0005-0000-0000-0000A55B0000}"/>
    <cellStyle name="Entrada 2 3 6 4 2 4" xfId="21593" xr:uid="{00000000-0005-0000-0000-0000A65B0000}"/>
    <cellStyle name="Entrada 2 3 6 4 3" xfId="26166" xr:uid="{00000000-0005-0000-0000-0000A75B0000}"/>
    <cellStyle name="Entrada 2 3 6 4 4" xfId="28578" xr:uid="{00000000-0005-0000-0000-0000A85B0000}"/>
    <cellStyle name="Entrada 2 3 6 4 5" xfId="17265" xr:uid="{00000000-0005-0000-0000-0000A95B0000}"/>
    <cellStyle name="Entrada 2 3 6 5" xfId="3296" xr:uid="{00000000-0005-0000-0000-0000AA5B0000}"/>
    <cellStyle name="Entrada 2 3 6 5 2" xfId="12522" xr:uid="{00000000-0005-0000-0000-0000AB5B0000}"/>
    <cellStyle name="Entrada 2 3 6 5 2 2" xfId="34824" xr:uid="{00000000-0005-0000-0000-0000AC5B0000}"/>
    <cellStyle name="Entrada 2 3 6 5 2 3" xfId="39371" xr:uid="{00000000-0005-0000-0000-0000AD5B0000}"/>
    <cellStyle name="Entrada 2 3 6 5 2 4" xfId="21594" xr:uid="{00000000-0005-0000-0000-0000AE5B0000}"/>
    <cellStyle name="Entrada 2 3 6 5 3" xfId="26167" xr:uid="{00000000-0005-0000-0000-0000AF5B0000}"/>
    <cellStyle name="Entrada 2 3 6 5 4" xfId="28577" xr:uid="{00000000-0005-0000-0000-0000B05B0000}"/>
    <cellStyle name="Entrada 2 3 6 5 5" xfId="17266" xr:uid="{00000000-0005-0000-0000-0000B15B0000}"/>
    <cellStyle name="Entrada 2 3 6 6" xfId="3297" xr:uid="{00000000-0005-0000-0000-0000B25B0000}"/>
    <cellStyle name="Entrada 2 3 6 6 2" xfId="12523" xr:uid="{00000000-0005-0000-0000-0000B35B0000}"/>
    <cellStyle name="Entrada 2 3 6 6 2 2" xfId="34825" xr:uid="{00000000-0005-0000-0000-0000B45B0000}"/>
    <cellStyle name="Entrada 2 3 6 6 2 3" xfId="39372" xr:uid="{00000000-0005-0000-0000-0000B55B0000}"/>
    <cellStyle name="Entrada 2 3 6 6 2 4" xfId="21595" xr:uid="{00000000-0005-0000-0000-0000B65B0000}"/>
    <cellStyle name="Entrada 2 3 6 6 3" xfId="26168" xr:uid="{00000000-0005-0000-0000-0000B75B0000}"/>
    <cellStyle name="Entrada 2 3 6 6 4" xfId="28576" xr:uid="{00000000-0005-0000-0000-0000B85B0000}"/>
    <cellStyle name="Entrada 2 3 6 6 5" xfId="17267" xr:uid="{00000000-0005-0000-0000-0000B95B0000}"/>
    <cellStyle name="Entrada 2 3 6 7" xfId="3298" xr:uid="{00000000-0005-0000-0000-0000BA5B0000}"/>
    <cellStyle name="Entrada 2 3 6 7 2" xfId="12524" xr:uid="{00000000-0005-0000-0000-0000BB5B0000}"/>
    <cellStyle name="Entrada 2 3 6 7 2 2" xfId="34826" xr:uid="{00000000-0005-0000-0000-0000BC5B0000}"/>
    <cellStyle name="Entrada 2 3 6 7 2 3" xfId="39373" xr:uid="{00000000-0005-0000-0000-0000BD5B0000}"/>
    <cellStyle name="Entrada 2 3 6 7 2 4" xfId="21596" xr:uid="{00000000-0005-0000-0000-0000BE5B0000}"/>
    <cellStyle name="Entrada 2 3 6 7 3" xfId="26169" xr:uid="{00000000-0005-0000-0000-0000BF5B0000}"/>
    <cellStyle name="Entrada 2 3 6 7 4" xfId="28575" xr:uid="{00000000-0005-0000-0000-0000C05B0000}"/>
    <cellStyle name="Entrada 2 3 6 7 5" xfId="17268" xr:uid="{00000000-0005-0000-0000-0000C15B0000}"/>
    <cellStyle name="Entrada 2 3 6 8" xfId="3299" xr:uid="{00000000-0005-0000-0000-0000C25B0000}"/>
    <cellStyle name="Entrada 2 3 6 8 2" xfId="12525" xr:uid="{00000000-0005-0000-0000-0000C35B0000}"/>
    <cellStyle name="Entrada 2 3 6 8 2 2" xfId="34827" xr:uid="{00000000-0005-0000-0000-0000C45B0000}"/>
    <cellStyle name="Entrada 2 3 6 8 2 3" xfId="39374" xr:uid="{00000000-0005-0000-0000-0000C55B0000}"/>
    <cellStyle name="Entrada 2 3 6 8 2 4" xfId="21597" xr:uid="{00000000-0005-0000-0000-0000C65B0000}"/>
    <cellStyle name="Entrada 2 3 6 8 3" xfId="26170" xr:uid="{00000000-0005-0000-0000-0000C75B0000}"/>
    <cellStyle name="Entrada 2 3 6 8 4" xfId="28574" xr:uid="{00000000-0005-0000-0000-0000C85B0000}"/>
    <cellStyle name="Entrada 2 3 6 8 5" xfId="17269" xr:uid="{00000000-0005-0000-0000-0000C95B0000}"/>
    <cellStyle name="Entrada 2 3 6 9" xfId="3300" xr:uid="{00000000-0005-0000-0000-0000CA5B0000}"/>
    <cellStyle name="Entrada 2 3 6 9 2" xfId="12526" xr:uid="{00000000-0005-0000-0000-0000CB5B0000}"/>
    <cellStyle name="Entrada 2 3 6 9 2 2" xfId="34828" xr:uid="{00000000-0005-0000-0000-0000CC5B0000}"/>
    <cellStyle name="Entrada 2 3 6 9 2 3" xfId="39375" xr:uid="{00000000-0005-0000-0000-0000CD5B0000}"/>
    <cellStyle name="Entrada 2 3 6 9 2 4" xfId="21598" xr:uid="{00000000-0005-0000-0000-0000CE5B0000}"/>
    <cellStyle name="Entrada 2 3 6 9 3" xfId="26171" xr:uid="{00000000-0005-0000-0000-0000CF5B0000}"/>
    <cellStyle name="Entrada 2 3 6 9 4" xfId="28573" xr:uid="{00000000-0005-0000-0000-0000D05B0000}"/>
    <cellStyle name="Entrada 2 3 6 9 5" xfId="17270" xr:uid="{00000000-0005-0000-0000-0000D15B0000}"/>
    <cellStyle name="Entrada 2 3 7" xfId="289" xr:uid="{00000000-0005-0000-0000-0000D25B0000}"/>
    <cellStyle name="Entrada 2 3 7 10" xfId="3302" xr:uid="{00000000-0005-0000-0000-0000D35B0000}"/>
    <cellStyle name="Entrada 2 3 7 10 2" xfId="12528" xr:uid="{00000000-0005-0000-0000-0000D45B0000}"/>
    <cellStyle name="Entrada 2 3 7 10 2 2" xfId="34830" xr:uid="{00000000-0005-0000-0000-0000D55B0000}"/>
    <cellStyle name="Entrada 2 3 7 10 2 3" xfId="39377" xr:uid="{00000000-0005-0000-0000-0000D65B0000}"/>
    <cellStyle name="Entrada 2 3 7 10 2 4" xfId="21600" xr:uid="{00000000-0005-0000-0000-0000D75B0000}"/>
    <cellStyle name="Entrada 2 3 7 10 3" xfId="26173" xr:uid="{00000000-0005-0000-0000-0000D85B0000}"/>
    <cellStyle name="Entrada 2 3 7 10 4" xfId="28571" xr:uid="{00000000-0005-0000-0000-0000D95B0000}"/>
    <cellStyle name="Entrada 2 3 7 10 5" xfId="17272" xr:uid="{00000000-0005-0000-0000-0000DA5B0000}"/>
    <cellStyle name="Entrada 2 3 7 11" xfId="3303" xr:uid="{00000000-0005-0000-0000-0000DB5B0000}"/>
    <cellStyle name="Entrada 2 3 7 11 2" xfId="12529" xr:uid="{00000000-0005-0000-0000-0000DC5B0000}"/>
    <cellStyle name="Entrada 2 3 7 11 2 2" xfId="34831" xr:uid="{00000000-0005-0000-0000-0000DD5B0000}"/>
    <cellStyle name="Entrada 2 3 7 11 2 3" xfId="39378" xr:uid="{00000000-0005-0000-0000-0000DE5B0000}"/>
    <cellStyle name="Entrada 2 3 7 11 2 4" xfId="21601" xr:uid="{00000000-0005-0000-0000-0000DF5B0000}"/>
    <cellStyle name="Entrada 2 3 7 11 3" xfId="26174" xr:uid="{00000000-0005-0000-0000-0000E05B0000}"/>
    <cellStyle name="Entrada 2 3 7 11 4" xfId="28570" xr:uid="{00000000-0005-0000-0000-0000E15B0000}"/>
    <cellStyle name="Entrada 2 3 7 11 5" xfId="17273" xr:uid="{00000000-0005-0000-0000-0000E25B0000}"/>
    <cellStyle name="Entrada 2 3 7 12" xfId="3304" xr:uid="{00000000-0005-0000-0000-0000E35B0000}"/>
    <cellStyle name="Entrada 2 3 7 12 2" xfId="12530" xr:uid="{00000000-0005-0000-0000-0000E45B0000}"/>
    <cellStyle name="Entrada 2 3 7 12 2 2" xfId="34832" xr:uid="{00000000-0005-0000-0000-0000E55B0000}"/>
    <cellStyle name="Entrada 2 3 7 12 2 3" xfId="39379" xr:uid="{00000000-0005-0000-0000-0000E65B0000}"/>
    <cellStyle name="Entrada 2 3 7 12 2 4" xfId="21602" xr:uid="{00000000-0005-0000-0000-0000E75B0000}"/>
    <cellStyle name="Entrada 2 3 7 12 3" xfId="26175" xr:uid="{00000000-0005-0000-0000-0000E85B0000}"/>
    <cellStyle name="Entrada 2 3 7 12 4" xfId="28569" xr:uid="{00000000-0005-0000-0000-0000E95B0000}"/>
    <cellStyle name="Entrada 2 3 7 12 5" xfId="17274" xr:uid="{00000000-0005-0000-0000-0000EA5B0000}"/>
    <cellStyle name="Entrada 2 3 7 13" xfId="3305" xr:uid="{00000000-0005-0000-0000-0000EB5B0000}"/>
    <cellStyle name="Entrada 2 3 7 13 2" xfId="12531" xr:uid="{00000000-0005-0000-0000-0000EC5B0000}"/>
    <cellStyle name="Entrada 2 3 7 13 2 2" xfId="34833" xr:uid="{00000000-0005-0000-0000-0000ED5B0000}"/>
    <cellStyle name="Entrada 2 3 7 13 2 3" xfId="39380" xr:uid="{00000000-0005-0000-0000-0000EE5B0000}"/>
    <cellStyle name="Entrada 2 3 7 13 2 4" xfId="21603" xr:uid="{00000000-0005-0000-0000-0000EF5B0000}"/>
    <cellStyle name="Entrada 2 3 7 13 3" xfId="26176" xr:uid="{00000000-0005-0000-0000-0000F05B0000}"/>
    <cellStyle name="Entrada 2 3 7 13 4" xfId="28568" xr:uid="{00000000-0005-0000-0000-0000F15B0000}"/>
    <cellStyle name="Entrada 2 3 7 13 5" xfId="17275" xr:uid="{00000000-0005-0000-0000-0000F25B0000}"/>
    <cellStyle name="Entrada 2 3 7 14" xfId="3306" xr:uid="{00000000-0005-0000-0000-0000F35B0000}"/>
    <cellStyle name="Entrada 2 3 7 14 2" xfId="12532" xr:uid="{00000000-0005-0000-0000-0000F45B0000}"/>
    <cellStyle name="Entrada 2 3 7 14 2 2" xfId="34834" xr:uid="{00000000-0005-0000-0000-0000F55B0000}"/>
    <cellStyle name="Entrada 2 3 7 14 2 3" xfId="39381" xr:uid="{00000000-0005-0000-0000-0000F65B0000}"/>
    <cellStyle name="Entrada 2 3 7 14 2 4" xfId="21604" xr:uid="{00000000-0005-0000-0000-0000F75B0000}"/>
    <cellStyle name="Entrada 2 3 7 14 3" xfId="26177" xr:uid="{00000000-0005-0000-0000-0000F85B0000}"/>
    <cellStyle name="Entrada 2 3 7 14 4" xfId="28567" xr:uid="{00000000-0005-0000-0000-0000F95B0000}"/>
    <cellStyle name="Entrada 2 3 7 14 5" xfId="17276" xr:uid="{00000000-0005-0000-0000-0000FA5B0000}"/>
    <cellStyle name="Entrada 2 3 7 15" xfId="3307" xr:uid="{00000000-0005-0000-0000-0000FB5B0000}"/>
    <cellStyle name="Entrada 2 3 7 15 2" xfId="12533" xr:uid="{00000000-0005-0000-0000-0000FC5B0000}"/>
    <cellStyle name="Entrada 2 3 7 15 2 2" xfId="34835" xr:uid="{00000000-0005-0000-0000-0000FD5B0000}"/>
    <cellStyle name="Entrada 2 3 7 15 2 3" xfId="39382" xr:uid="{00000000-0005-0000-0000-0000FE5B0000}"/>
    <cellStyle name="Entrada 2 3 7 15 2 4" xfId="21605" xr:uid="{00000000-0005-0000-0000-0000FF5B0000}"/>
    <cellStyle name="Entrada 2 3 7 15 3" xfId="26178" xr:uid="{00000000-0005-0000-0000-0000005C0000}"/>
    <cellStyle name="Entrada 2 3 7 15 4" xfId="28566" xr:uid="{00000000-0005-0000-0000-0000015C0000}"/>
    <cellStyle name="Entrada 2 3 7 15 5" xfId="17277" xr:uid="{00000000-0005-0000-0000-0000025C0000}"/>
    <cellStyle name="Entrada 2 3 7 16" xfId="3308" xr:uid="{00000000-0005-0000-0000-0000035C0000}"/>
    <cellStyle name="Entrada 2 3 7 16 2" xfId="12534" xr:uid="{00000000-0005-0000-0000-0000045C0000}"/>
    <cellStyle name="Entrada 2 3 7 16 2 2" xfId="34836" xr:uid="{00000000-0005-0000-0000-0000055C0000}"/>
    <cellStyle name="Entrada 2 3 7 16 2 3" xfId="39383" xr:uid="{00000000-0005-0000-0000-0000065C0000}"/>
    <cellStyle name="Entrada 2 3 7 16 2 4" xfId="21606" xr:uid="{00000000-0005-0000-0000-0000075C0000}"/>
    <cellStyle name="Entrada 2 3 7 16 3" xfId="26179" xr:uid="{00000000-0005-0000-0000-0000085C0000}"/>
    <cellStyle name="Entrada 2 3 7 16 4" xfId="28565" xr:uid="{00000000-0005-0000-0000-0000095C0000}"/>
    <cellStyle name="Entrada 2 3 7 16 5" xfId="17278" xr:uid="{00000000-0005-0000-0000-00000A5C0000}"/>
    <cellStyle name="Entrada 2 3 7 17" xfId="3309" xr:uid="{00000000-0005-0000-0000-00000B5C0000}"/>
    <cellStyle name="Entrada 2 3 7 17 2" xfId="12535" xr:uid="{00000000-0005-0000-0000-00000C5C0000}"/>
    <cellStyle name="Entrada 2 3 7 17 2 2" xfId="34837" xr:uid="{00000000-0005-0000-0000-00000D5C0000}"/>
    <cellStyle name="Entrada 2 3 7 17 2 3" xfId="39384" xr:uid="{00000000-0005-0000-0000-00000E5C0000}"/>
    <cellStyle name="Entrada 2 3 7 17 2 4" xfId="21607" xr:uid="{00000000-0005-0000-0000-00000F5C0000}"/>
    <cellStyle name="Entrada 2 3 7 17 3" xfId="26180" xr:uid="{00000000-0005-0000-0000-0000105C0000}"/>
    <cellStyle name="Entrada 2 3 7 17 4" xfId="28563" xr:uid="{00000000-0005-0000-0000-0000115C0000}"/>
    <cellStyle name="Entrada 2 3 7 17 5" xfId="17279" xr:uid="{00000000-0005-0000-0000-0000125C0000}"/>
    <cellStyle name="Entrada 2 3 7 18" xfId="3310" xr:uid="{00000000-0005-0000-0000-0000135C0000}"/>
    <cellStyle name="Entrada 2 3 7 18 2" xfId="12536" xr:uid="{00000000-0005-0000-0000-0000145C0000}"/>
    <cellStyle name="Entrada 2 3 7 18 2 2" xfId="34838" xr:uid="{00000000-0005-0000-0000-0000155C0000}"/>
    <cellStyle name="Entrada 2 3 7 18 2 3" xfId="39385" xr:uid="{00000000-0005-0000-0000-0000165C0000}"/>
    <cellStyle name="Entrada 2 3 7 18 2 4" xfId="21608" xr:uid="{00000000-0005-0000-0000-0000175C0000}"/>
    <cellStyle name="Entrada 2 3 7 18 3" xfId="26181" xr:uid="{00000000-0005-0000-0000-0000185C0000}"/>
    <cellStyle name="Entrada 2 3 7 18 4" xfId="28562" xr:uid="{00000000-0005-0000-0000-0000195C0000}"/>
    <cellStyle name="Entrada 2 3 7 18 5" xfId="17280" xr:uid="{00000000-0005-0000-0000-00001A5C0000}"/>
    <cellStyle name="Entrada 2 3 7 19" xfId="3311" xr:uid="{00000000-0005-0000-0000-00001B5C0000}"/>
    <cellStyle name="Entrada 2 3 7 19 2" xfId="12537" xr:uid="{00000000-0005-0000-0000-00001C5C0000}"/>
    <cellStyle name="Entrada 2 3 7 19 2 2" xfId="34839" xr:uid="{00000000-0005-0000-0000-00001D5C0000}"/>
    <cellStyle name="Entrada 2 3 7 19 2 3" xfId="39386" xr:uid="{00000000-0005-0000-0000-00001E5C0000}"/>
    <cellStyle name="Entrada 2 3 7 19 2 4" xfId="21609" xr:uid="{00000000-0005-0000-0000-00001F5C0000}"/>
    <cellStyle name="Entrada 2 3 7 19 3" xfId="26182" xr:uid="{00000000-0005-0000-0000-0000205C0000}"/>
    <cellStyle name="Entrada 2 3 7 19 4" xfId="28561" xr:uid="{00000000-0005-0000-0000-0000215C0000}"/>
    <cellStyle name="Entrada 2 3 7 19 5" xfId="17281" xr:uid="{00000000-0005-0000-0000-0000225C0000}"/>
    <cellStyle name="Entrada 2 3 7 2" xfId="171" xr:uid="{00000000-0005-0000-0000-0000235C0000}"/>
    <cellStyle name="Entrada 2 3 7 2 10" xfId="3313" xr:uid="{00000000-0005-0000-0000-0000245C0000}"/>
    <cellStyle name="Entrada 2 3 7 2 10 2" xfId="12539" xr:uid="{00000000-0005-0000-0000-0000255C0000}"/>
    <cellStyle name="Entrada 2 3 7 2 10 2 2" xfId="34841" xr:uid="{00000000-0005-0000-0000-0000265C0000}"/>
    <cellStyle name="Entrada 2 3 7 2 10 2 3" xfId="39388" xr:uid="{00000000-0005-0000-0000-0000275C0000}"/>
    <cellStyle name="Entrada 2 3 7 2 10 2 4" xfId="21611" xr:uid="{00000000-0005-0000-0000-0000285C0000}"/>
    <cellStyle name="Entrada 2 3 7 2 10 3" xfId="26184" xr:uid="{00000000-0005-0000-0000-0000295C0000}"/>
    <cellStyle name="Entrada 2 3 7 2 10 4" xfId="28559" xr:uid="{00000000-0005-0000-0000-00002A5C0000}"/>
    <cellStyle name="Entrada 2 3 7 2 10 5" xfId="17283" xr:uid="{00000000-0005-0000-0000-00002B5C0000}"/>
    <cellStyle name="Entrada 2 3 7 2 11" xfId="3314" xr:uid="{00000000-0005-0000-0000-00002C5C0000}"/>
    <cellStyle name="Entrada 2 3 7 2 11 2" xfId="12540" xr:uid="{00000000-0005-0000-0000-00002D5C0000}"/>
    <cellStyle name="Entrada 2 3 7 2 11 2 2" xfId="34842" xr:uid="{00000000-0005-0000-0000-00002E5C0000}"/>
    <cellStyle name="Entrada 2 3 7 2 11 2 3" xfId="39389" xr:uid="{00000000-0005-0000-0000-00002F5C0000}"/>
    <cellStyle name="Entrada 2 3 7 2 11 2 4" xfId="21612" xr:uid="{00000000-0005-0000-0000-0000305C0000}"/>
    <cellStyle name="Entrada 2 3 7 2 11 3" xfId="26185" xr:uid="{00000000-0005-0000-0000-0000315C0000}"/>
    <cellStyle name="Entrada 2 3 7 2 11 4" xfId="28558" xr:uid="{00000000-0005-0000-0000-0000325C0000}"/>
    <cellStyle name="Entrada 2 3 7 2 11 5" xfId="17284" xr:uid="{00000000-0005-0000-0000-0000335C0000}"/>
    <cellStyle name="Entrada 2 3 7 2 12" xfId="3315" xr:uid="{00000000-0005-0000-0000-0000345C0000}"/>
    <cellStyle name="Entrada 2 3 7 2 12 2" xfId="12541" xr:uid="{00000000-0005-0000-0000-0000355C0000}"/>
    <cellStyle name="Entrada 2 3 7 2 12 2 2" xfId="34843" xr:uid="{00000000-0005-0000-0000-0000365C0000}"/>
    <cellStyle name="Entrada 2 3 7 2 12 2 3" xfId="39390" xr:uid="{00000000-0005-0000-0000-0000375C0000}"/>
    <cellStyle name="Entrada 2 3 7 2 12 2 4" xfId="21613" xr:uid="{00000000-0005-0000-0000-0000385C0000}"/>
    <cellStyle name="Entrada 2 3 7 2 12 3" xfId="26186" xr:uid="{00000000-0005-0000-0000-0000395C0000}"/>
    <cellStyle name="Entrada 2 3 7 2 12 4" xfId="28529" xr:uid="{00000000-0005-0000-0000-00003A5C0000}"/>
    <cellStyle name="Entrada 2 3 7 2 12 5" xfId="17285" xr:uid="{00000000-0005-0000-0000-00003B5C0000}"/>
    <cellStyle name="Entrada 2 3 7 2 13" xfId="3316" xr:uid="{00000000-0005-0000-0000-00003C5C0000}"/>
    <cellStyle name="Entrada 2 3 7 2 13 2" xfId="12542" xr:uid="{00000000-0005-0000-0000-00003D5C0000}"/>
    <cellStyle name="Entrada 2 3 7 2 13 2 2" xfId="34844" xr:uid="{00000000-0005-0000-0000-00003E5C0000}"/>
    <cellStyle name="Entrada 2 3 7 2 13 2 3" xfId="39391" xr:uid="{00000000-0005-0000-0000-00003F5C0000}"/>
    <cellStyle name="Entrada 2 3 7 2 13 2 4" xfId="21614" xr:uid="{00000000-0005-0000-0000-0000405C0000}"/>
    <cellStyle name="Entrada 2 3 7 2 13 3" xfId="26187" xr:uid="{00000000-0005-0000-0000-0000415C0000}"/>
    <cellStyle name="Entrada 2 3 7 2 13 4" xfId="28557" xr:uid="{00000000-0005-0000-0000-0000425C0000}"/>
    <cellStyle name="Entrada 2 3 7 2 13 5" xfId="17286" xr:uid="{00000000-0005-0000-0000-0000435C0000}"/>
    <cellStyle name="Entrada 2 3 7 2 14" xfId="3317" xr:uid="{00000000-0005-0000-0000-0000445C0000}"/>
    <cellStyle name="Entrada 2 3 7 2 14 2" xfId="12543" xr:uid="{00000000-0005-0000-0000-0000455C0000}"/>
    <cellStyle name="Entrada 2 3 7 2 14 2 2" xfId="34845" xr:uid="{00000000-0005-0000-0000-0000465C0000}"/>
    <cellStyle name="Entrada 2 3 7 2 14 2 3" xfId="39392" xr:uid="{00000000-0005-0000-0000-0000475C0000}"/>
    <cellStyle name="Entrada 2 3 7 2 14 2 4" xfId="21615" xr:uid="{00000000-0005-0000-0000-0000485C0000}"/>
    <cellStyle name="Entrada 2 3 7 2 14 3" xfId="26188" xr:uid="{00000000-0005-0000-0000-0000495C0000}"/>
    <cellStyle name="Entrada 2 3 7 2 14 4" xfId="28556" xr:uid="{00000000-0005-0000-0000-00004A5C0000}"/>
    <cellStyle name="Entrada 2 3 7 2 14 5" xfId="17287" xr:uid="{00000000-0005-0000-0000-00004B5C0000}"/>
    <cellStyle name="Entrada 2 3 7 2 15" xfId="3318" xr:uid="{00000000-0005-0000-0000-00004C5C0000}"/>
    <cellStyle name="Entrada 2 3 7 2 15 2" xfId="12544" xr:uid="{00000000-0005-0000-0000-00004D5C0000}"/>
    <cellStyle name="Entrada 2 3 7 2 15 2 2" xfId="34846" xr:uid="{00000000-0005-0000-0000-00004E5C0000}"/>
    <cellStyle name="Entrada 2 3 7 2 15 2 3" xfId="39393" xr:uid="{00000000-0005-0000-0000-00004F5C0000}"/>
    <cellStyle name="Entrada 2 3 7 2 15 2 4" xfId="21616" xr:uid="{00000000-0005-0000-0000-0000505C0000}"/>
    <cellStyle name="Entrada 2 3 7 2 15 3" xfId="26189" xr:uid="{00000000-0005-0000-0000-0000515C0000}"/>
    <cellStyle name="Entrada 2 3 7 2 15 4" xfId="28555" xr:uid="{00000000-0005-0000-0000-0000525C0000}"/>
    <cellStyle name="Entrada 2 3 7 2 15 5" xfId="17288" xr:uid="{00000000-0005-0000-0000-0000535C0000}"/>
    <cellStyle name="Entrada 2 3 7 2 16" xfId="3319" xr:uid="{00000000-0005-0000-0000-0000545C0000}"/>
    <cellStyle name="Entrada 2 3 7 2 16 2" xfId="12545" xr:uid="{00000000-0005-0000-0000-0000555C0000}"/>
    <cellStyle name="Entrada 2 3 7 2 16 2 2" xfId="34847" xr:uid="{00000000-0005-0000-0000-0000565C0000}"/>
    <cellStyle name="Entrada 2 3 7 2 16 2 3" xfId="39394" xr:uid="{00000000-0005-0000-0000-0000575C0000}"/>
    <cellStyle name="Entrada 2 3 7 2 16 2 4" xfId="21617" xr:uid="{00000000-0005-0000-0000-0000585C0000}"/>
    <cellStyle name="Entrada 2 3 7 2 16 3" xfId="26190" xr:uid="{00000000-0005-0000-0000-0000595C0000}"/>
    <cellStyle name="Entrada 2 3 7 2 16 4" xfId="28554" xr:uid="{00000000-0005-0000-0000-00005A5C0000}"/>
    <cellStyle name="Entrada 2 3 7 2 16 5" xfId="17289" xr:uid="{00000000-0005-0000-0000-00005B5C0000}"/>
    <cellStyle name="Entrada 2 3 7 2 17" xfId="3320" xr:uid="{00000000-0005-0000-0000-00005C5C0000}"/>
    <cellStyle name="Entrada 2 3 7 2 17 2" xfId="12546" xr:uid="{00000000-0005-0000-0000-00005D5C0000}"/>
    <cellStyle name="Entrada 2 3 7 2 17 2 2" xfId="34848" xr:uid="{00000000-0005-0000-0000-00005E5C0000}"/>
    <cellStyle name="Entrada 2 3 7 2 17 2 3" xfId="39395" xr:uid="{00000000-0005-0000-0000-00005F5C0000}"/>
    <cellStyle name="Entrada 2 3 7 2 17 2 4" xfId="21618" xr:uid="{00000000-0005-0000-0000-0000605C0000}"/>
    <cellStyle name="Entrada 2 3 7 2 17 3" xfId="26191" xr:uid="{00000000-0005-0000-0000-0000615C0000}"/>
    <cellStyle name="Entrada 2 3 7 2 17 4" xfId="28553" xr:uid="{00000000-0005-0000-0000-0000625C0000}"/>
    <cellStyle name="Entrada 2 3 7 2 17 5" xfId="17290" xr:uid="{00000000-0005-0000-0000-0000635C0000}"/>
    <cellStyle name="Entrada 2 3 7 2 18" xfId="3321" xr:uid="{00000000-0005-0000-0000-0000645C0000}"/>
    <cellStyle name="Entrada 2 3 7 2 18 2" xfId="12547" xr:uid="{00000000-0005-0000-0000-0000655C0000}"/>
    <cellStyle name="Entrada 2 3 7 2 18 2 2" xfId="34849" xr:uid="{00000000-0005-0000-0000-0000665C0000}"/>
    <cellStyle name="Entrada 2 3 7 2 18 2 3" xfId="39396" xr:uid="{00000000-0005-0000-0000-0000675C0000}"/>
    <cellStyle name="Entrada 2 3 7 2 18 2 4" xfId="21619" xr:uid="{00000000-0005-0000-0000-0000685C0000}"/>
    <cellStyle name="Entrada 2 3 7 2 18 3" xfId="26192" xr:uid="{00000000-0005-0000-0000-0000695C0000}"/>
    <cellStyle name="Entrada 2 3 7 2 18 4" xfId="28552" xr:uid="{00000000-0005-0000-0000-00006A5C0000}"/>
    <cellStyle name="Entrada 2 3 7 2 18 5" xfId="17291" xr:uid="{00000000-0005-0000-0000-00006B5C0000}"/>
    <cellStyle name="Entrada 2 3 7 2 19" xfId="3322" xr:uid="{00000000-0005-0000-0000-00006C5C0000}"/>
    <cellStyle name="Entrada 2 3 7 2 19 2" xfId="12548" xr:uid="{00000000-0005-0000-0000-00006D5C0000}"/>
    <cellStyle name="Entrada 2 3 7 2 19 2 2" xfId="34850" xr:uid="{00000000-0005-0000-0000-00006E5C0000}"/>
    <cellStyle name="Entrada 2 3 7 2 19 2 3" xfId="39397" xr:uid="{00000000-0005-0000-0000-00006F5C0000}"/>
    <cellStyle name="Entrada 2 3 7 2 19 2 4" xfId="21620" xr:uid="{00000000-0005-0000-0000-0000705C0000}"/>
    <cellStyle name="Entrada 2 3 7 2 19 3" xfId="26193" xr:uid="{00000000-0005-0000-0000-0000715C0000}"/>
    <cellStyle name="Entrada 2 3 7 2 19 4" xfId="28551" xr:uid="{00000000-0005-0000-0000-0000725C0000}"/>
    <cellStyle name="Entrada 2 3 7 2 19 5" xfId="17292" xr:uid="{00000000-0005-0000-0000-0000735C0000}"/>
    <cellStyle name="Entrada 2 3 7 2 2" xfId="3323" xr:uid="{00000000-0005-0000-0000-0000745C0000}"/>
    <cellStyle name="Entrada 2 3 7 2 2 2" xfId="12549" xr:uid="{00000000-0005-0000-0000-0000755C0000}"/>
    <cellStyle name="Entrada 2 3 7 2 2 2 2" xfId="34851" xr:uid="{00000000-0005-0000-0000-0000765C0000}"/>
    <cellStyle name="Entrada 2 3 7 2 2 2 3" xfId="39398" xr:uid="{00000000-0005-0000-0000-0000775C0000}"/>
    <cellStyle name="Entrada 2 3 7 2 2 2 4" xfId="21621" xr:uid="{00000000-0005-0000-0000-0000785C0000}"/>
    <cellStyle name="Entrada 2 3 7 2 2 3" xfId="26194" xr:uid="{00000000-0005-0000-0000-0000795C0000}"/>
    <cellStyle name="Entrada 2 3 7 2 2 4" xfId="28550" xr:uid="{00000000-0005-0000-0000-00007A5C0000}"/>
    <cellStyle name="Entrada 2 3 7 2 2 5" xfId="17293" xr:uid="{00000000-0005-0000-0000-00007B5C0000}"/>
    <cellStyle name="Entrada 2 3 7 2 20" xfId="3324" xr:uid="{00000000-0005-0000-0000-00007C5C0000}"/>
    <cellStyle name="Entrada 2 3 7 2 20 2" xfId="12550" xr:uid="{00000000-0005-0000-0000-00007D5C0000}"/>
    <cellStyle name="Entrada 2 3 7 2 20 2 2" xfId="34852" xr:uid="{00000000-0005-0000-0000-00007E5C0000}"/>
    <cellStyle name="Entrada 2 3 7 2 20 2 3" xfId="39399" xr:uid="{00000000-0005-0000-0000-00007F5C0000}"/>
    <cellStyle name="Entrada 2 3 7 2 20 2 4" xfId="21622" xr:uid="{00000000-0005-0000-0000-0000805C0000}"/>
    <cellStyle name="Entrada 2 3 7 2 20 3" xfId="26195" xr:uid="{00000000-0005-0000-0000-0000815C0000}"/>
    <cellStyle name="Entrada 2 3 7 2 20 4" xfId="28549" xr:uid="{00000000-0005-0000-0000-0000825C0000}"/>
    <cellStyle name="Entrada 2 3 7 2 20 5" xfId="17294" xr:uid="{00000000-0005-0000-0000-0000835C0000}"/>
    <cellStyle name="Entrada 2 3 7 2 21" xfId="3325" xr:uid="{00000000-0005-0000-0000-0000845C0000}"/>
    <cellStyle name="Entrada 2 3 7 2 21 2" xfId="12551" xr:uid="{00000000-0005-0000-0000-0000855C0000}"/>
    <cellStyle name="Entrada 2 3 7 2 21 2 2" xfId="34853" xr:uid="{00000000-0005-0000-0000-0000865C0000}"/>
    <cellStyle name="Entrada 2 3 7 2 21 2 3" xfId="39400" xr:uid="{00000000-0005-0000-0000-0000875C0000}"/>
    <cellStyle name="Entrada 2 3 7 2 21 2 4" xfId="21623" xr:uid="{00000000-0005-0000-0000-0000885C0000}"/>
    <cellStyle name="Entrada 2 3 7 2 21 3" xfId="26196" xr:uid="{00000000-0005-0000-0000-0000895C0000}"/>
    <cellStyle name="Entrada 2 3 7 2 21 4" xfId="28548" xr:uid="{00000000-0005-0000-0000-00008A5C0000}"/>
    <cellStyle name="Entrada 2 3 7 2 21 5" xfId="17295" xr:uid="{00000000-0005-0000-0000-00008B5C0000}"/>
    <cellStyle name="Entrada 2 3 7 2 22" xfId="3326" xr:uid="{00000000-0005-0000-0000-00008C5C0000}"/>
    <cellStyle name="Entrada 2 3 7 2 22 2" xfId="12552" xr:uid="{00000000-0005-0000-0000-00008D5C0000}"/>
    <cellStyle name="Entrada 2 3 7 2 22 2 2" xfId="34854" xr:uid="{00000000-0005-0000-0000-00008E5C0000}"/>
    <cellStyle name="Entrada 2 3 7 2 22 2 3" xfId="39401" xr:uid="{00000000-0005-0000-0000-00008F5C0000}"/>
    <cellStyle name="Entrada 2 3 7 2 22 2 4" xfId="21624" xr:uid="{00000000-0005-0000-0000-0000905C0000}"/>
    <cellStyle name="Entrada 2 3 7 2 22 3" xfId="26197" xr:uid="{00000000-0005-0000-0000-0000915C0000}"/>
    <cellStyle name="Entrada 2 3 7 2 22 4" xfId="28547" xr:uid="{00000000-0005-0000-0000-0000925C0000}"/>
    <cellStyle name="Entrada 2 3 7 2 22 5" xfId="17296" xr:uid="{00000000-0005-0000-0000-0000935C0000}"/>
    <cellStyle name="Entrada 2 3 7 2 23" xfId="3327" xr:uid="{00000000-0005-0000-0000-0000945C0000}"/>
    <cellStyle name="Entrada 2 3 7 2 23 2" xfId="12553" xr:uid="{00000000-0005-0000-0000-0000955C0000}"/>
    <cellStyle name="Entrada 2 3 7 2 23 2 2" xfId="34855" xr:uid="{00000000-0005-0000-0000-0000965C0000}"/>
    <cellStyle name="Entrada 2 3 7 2 23 2 3" xfId="39402" xr:uid="{00000000-0005-0000-0000-0000975C0000}"/>
    <cellStyle name="Entrada 2 3 7 2 23 2 4" xfId="21625" xr:uid="{00000000-0005-0000-0000-0000985C0000}"/>
    <cellStyle name="Entrada 2 3 7 2 23 3" xfId="26198" xr:uid="{00000000-0005-0000-0000-0000995C0000}"/>
    <cellStyle name="Entrada 2 3 7 2 23 4" xfId="28546" xr:uid="{00000000-0005-0000-0000-00009A5C0000}"/>
    <cellStyle name="Entrada 2 3 7 2 23 5" xfId="17297" xr:uid="{00000000-0005-0000-0000-00009B5C0000}"/>
    <cellStyle name="Entrada 2 3 7 2 24" xfId="3328" xr:uid="{00000000-0005-0000-0000-00009C5C0000}"/>
    <cellStyle name="Entrada 2 3 7 2 24 2" xfId="12554" xr:uid="{00000000-0005-0000-0000-00009D5C0000}"/>
    <cellStyle name="Entrada 2 3 7 2 24 2 2" xfId="34856" xr:uid="{00000000-0005-0000-0000-00009E5C0000}"/>
    <cellStyle name="Entrada 2 3 7 2 24 2 3" xfId="39403" xr:uid="{00000000-0005-0000-0000-00009F5C0000}"/>
    <cellStyle name="Entrada 2 3 7 2 24 2 4" xfId="21626" xr:uid="{00000000-0005-0000-0000-0000A05C0000}"/>
    <cellStyle name="Entrada 2 3 7 2 24 3" xfId="26199" xr:uid="{00000000-0005-0000-0000-0000A15C0000}"/>
    <cellStyle name="Entrada 2 3 7 2 24 4" xfId="28545" xr:uid="{00000000-0005-0000-0000-0000A25C0000}"/>
    <cellStyle name="Entrada 2 3 7 2 24 5" xfId="17298" xr:uid="{00000000-0005-0000-0000-0000A35C0000}"/>
    <cellStyle name="Entrada 2 3 7 2 25" xfId="3329" xr:uid="{00000000-0005-0000-0000-0000A45C0000}"/>
    <cellStyle name="Entrada 2 3 7 2 25 2" xfId="12555" xr:uid="{00000000-0005-0000-0000-0000A55C0000}"/>
    <cellStyle name="Entrada 2 3 7 2 25 2 2" xfId="34857" xr:uid="{00000000-0005-0000-0000-0000A65C0000}"/>
    <cellStyle name="Entrada 2 3 7 2 25 2 3" xfId="39404" xr:uid="{00000000-0005-0000-0000-0000A75C0000}"/>
    <cellStyle name="Entrada 2 3 7 2 25 2 4" xfId="21627" xr:uid="{00000000-0005-0000-0000-0000A85C0000}"/>
    <cellStyle name="Entrada 2 3 7 2 25 3" xfId="26200" xr:uid="{00000000-0005-0000-0000-0000A95C0000}"/>
    <cellStyle name="Entrada 2 3 7 2 25 4" xfId="28544" xr:uid="{00000000-0005-0000-0000-0000AA5C0000}"/>
    <cellStyle name="Entrada 2 3 7 2 25 5" xfId="17299" xr:uid="{00000000-0005-0000-0000-0000AB5C0000}"/>
    <cellStyle name="Entrada 2 3 7 2 26" xfId="3330" xr:uid="{00000000-0005-0000-0000-0000AC5C0000}"/>
    <cellStyle name="Entrada 2 3 7 2 26 2" xfId="12556" xr:uid="{00000000-0005-0000-0000-0000AD5C0000}"/>
    <cellStyle name="Entrada 2 3 7 2 26 2 2" xfId="34858" xr:uid="{00000000-0005-0000-0000-0000AE5C0000}"/>
    <cellStyle name="Entrada 2 3 7 2 26 2 3" xfId="39405" xr:uid="{00000000-0005-0000-0000-0000AF5C0000}"/>
    <cellStyle name="Entrada 2 3 7 2 26 2 4" xfId="21628" xr:uid="{00000000-0005-0000-0000-0000B05C0000}"/>
    <cellStyle name="Entrada 2 3 7 2 26 3" xfId="26201" xr:uid="{00000000-0005-0000-0000-0000B15C0000}"/>
    <cellStyle name="Entrada 2 3 7 2 26 4" xfId="28543" xr:uid="{00000000-0005-0000-0000-0000B25C0000}"/>
    <cellStyle name="Entrada 2 3 7 2 26 5" xfId="17300" xr:uid="{00000000-0005-0000-0000-0000B35C0000}"/>
    <cellStyle name="Entrada 2 3 7 2 27" xfId="3331" xr:uid="{00000000-0005-0000-0000-0000B45C0000}"/>
    <cellStyle name="Entrada 2 3 7 2 27 2" xfId="12557" xr:uid="{00000000-0005-0000-0000-0000B55C0000}"/>
    <cellStyle name="Entrada 2 3 7 2 27 2 2" xfId="34859" xr:uid="{00000000-0005-0000-0000-0000B65C0000}"/>
    <cellStyle name="Entrada 2 3 7 2 27 2 3" xfId="39406" xr:uid="{00000000-0005-0000-0000-0000B75C0000}"/>
    <cellStyle name="Entrada 2 3 7 2 27 2 4" xfId="21629" xr:uid="{00000000-0005-0000-0000-0000B85C0000}"/>
    <cellStyle name="Entrada 2 3 7 2 27 3" xfId="26202" xr:uid="{00000000-0005-0000-0000-0000B95C0000}"/>
    <cellStyle name="Entrada 2 3 7 2 27 4" xfId="28542" xr:uid="{00000000-0005-0000-0000-0000BA5C0000}"/>
    <cellStyle name="Entrada 2 3 7 2 27 5" xfId="17301" xr:uid="{00000000-0005-0000-0000-0000BB5C0000}"/>
    <cellStyle name="Entrada 2 3 7 2 28" xfId="3332" xr:uid="{00000000-0005-0000-0000-0000BC5C0000}"/>
    <cellStyle name="Entrada 2 3 7 2 28 2" xfId="12558" xr:uid="{00000000-0005-0000-0000-0000BD5C0000}"/>
    <cellStyle name="Entrada 2 3 7 2 28 2 2" xfId="34860" xr:uid="{00000000-0005-0000-0000-0000BE5C0000}"/>
    <cellStyle name="Entrada 2 3 7 2 28 2 3" xfId="39407" xr:uid="{00000000-0005-0000-0000-0000BF5C0000}"/>
    <cellStyle name="Entrada 2 3 7 2 28 2 4" xfId="21630" xr:uid="{00000000-0005-0000-0000-0000C05C0000}"/>
    <cellStyle name="Entrada 2 3 7 2 28 3" xfId="26203" xr:uid="{00000000-0005-0000-0000-0000C15C0000}"/>
    <cellStyle name="Entrada 2 3 7 2 28 4" xfId="28541" xr:uid="{00000000-0005-0000-0000-0000C25C0000}"/>
    <cellStyle name="Entrada 2 3 7 2 28 5" xfId="17302" xr:uid="{00000000-0005-0000-0000-0000C35C0000}"/>
    <cellStyle name="Entrada 2 3 7 2 29" xfId="3333" xr:uid="{00000000-0005-0000-0000-0000C45C0000}"/>
    <cellStyle name="Entrada 2 3 7 2 29 2" xfId="12559" xr:uid="{00000000-0005-0000-0000-0000C55C0000}"/>
    <cellStyle name="Entrada 2 3 7 2 29 2 2" xfId="34861" xr:uid="{00000000-0005-0000-0000-0000C65C0000}"/>
    <cellStyle name="Entrada 2 3 7 2 29 2 3" xfId="39408" xr:uid="{00000000-0005-0000-0000-0000C75C0000}"/>
    <cellStyle name="Entrada 2 3 7 2 29 2 4" xfId="21631" xr:uid="{00000000-0005-0000-0000-0000C85C0000}"/>
    <cellStyle name="Entrada 2 3 7 2 29 3" xfId="26204" xr:uid="{00000000-0005-0000-0000-0000C95C0000}"/>
    <cellStyle name="Entrada 2 3 7 2 29 4" xfId="28540" xr:uid="{00000000-0005-0000-0000-0000CA5C0000}"/>
    <cellStyle name="Entrada 2 3 7 2 29 5" xfId="17303" xr:uid="{00000000-0005-0000-0000-0000CB5C0000}"/>
    <cellStyle name="Entrada 2 3 7 2 3" xfId="3334" xr:uid="{00000000-0005-0000-0000-0000CC5C0000}"/>
    <cellStyle name="Entrada 2 3 7 2 3 2" xfId="12560" xr:uid="{00000000-0005-0000-0000-0000CD5C0000}"/>
    <cellStyle name="Entrada 2 3 7 2 3 2 2" xfId="34862" xr:uid="{00000000-0005-0000-0000-0000CE5C0000}"/>
    <cellStyle name="Entrada 2 3 7 2 3 2 3" xfId="39409" xr:uid="{00000000-0005-0000-0000-0000CF5C0000}"/>
    <cellStyle name="Entrada 2 3 7 2 3 2 4" xfId="21632" xr:uid="{00000000-0005-0000-0000-0000D05C0000}"/>
    <cellStyle name="Entrada 2 3 7 2 3 3" xfId="26205" xr:uid="{00000000-0005-0000-0000-0000D15C0000}"/>
    <cellStyle name="Entrada 2 3 7 2 3 4" xfId="28539" xr:uid="{00000000-0005-0000-0000-0000D25C0000}"/>
    <cellStyle name="Entrada 2 3 7 2 3 5" xfId="17304" xr:uid="{00000000-0005-0000-0000-0000D35C0000}"/>
    <cellStyle name="Entrada 2 3 7 2 30" xfId="3335" xr:uid="{00000000-0005-0000-0000-0000D45C0000}"/>
    <cellStyle name="Entrada 2 3 7 2 30 2" xfId="12561" xr:uid="{00000000-0005-0000-0000-0000D55C0000}"/>
    <cellStyle name="Entrada 2 3 7 2 30 2 2" xfId="34863" xr:uid="{00000000-0005-0000-0000-0000D65C0000}"/>
    <cellStyle name="Entrada 2 3 7 2 30 2 3" xfId="39410" xr:uid="{00000000-0005-0000-0000-0000D75C0000}"/>
    <cellStyle name="Entrada 2 3 7 2 30 2 4" xfId="21633" xr:uid="{00000000-0005-0000-0000-0000D85C0000}"/>
    <cellStyle name="Entrada 2 3 7 2 30 3" xfId="26206" xr:uid="{00000000-0005-0000-0000-0000D95C0000}"/>
    <cellStyle name="Entrada 2 3 7 2 30 4" xfId="28538" xr:uid="{00000000-0005-0000-0000-0000DA5C0000}"/>
    <cellStyle name="Entrada 2 3 7 2 30 5" xfId="17305" xr:uid="{00000000-0005-0000-0000-0000DB5C0000}"/>
    <cellStyle name="Entrada 2 3 7 2 31" xfId="3336" xr:uid="{00000000-0005-0000-0000-0000DC5C0000}"/>
    <cellStyle name="Entrada 2 3 7 2 31 2" xfId="12562" xr:uid="{00000000-0005-0000-0000-0000DD5C0000}"/>
    <cellStyle name="Entrada 2 3 7 2 31 2 2" xfId="34864" xr:uid="{00000000-0005-0000-0000-0000DE5C0000}"/>
    <cellStyle name="Entrada 2 3 7 2 31 2 3" xfId="39411" xr:uid="{00000000-0005-0000-0000-0000DF5C0000}"/>
    <cellStyle name="Entrada 2 3 7 2 31 2 4" xfId="21634" xr:uid="{00000000-0005-0000-0000-0000E05C0000}"/>
    <cellStyle name="Entrada 2 3 7 2 31 3" xfId="26207" xr:uid="{00000000-0005-0000-0000-0000E15C0000}"/>
    <cellStyle name="Entrada 2 3 7 2 31 4" xfId="28537" xr:uid="{00000000-0005-0000-0000-0000E25C0000}"/>
    <cellStyle name="Entrada 2 3 7 2 31 5" xfId="17306" xr:uid="{00000000-0005-0000-0000-0000E35C0000}"/>
    <cellStyle name="Entrada 2 3 7 2 32" xfId="3337" xr:uid="{00000000-0005-0000-0000-0000E45C0000}"/>
    <cellStyle name="Entrada 2 3 7 2 32 2" xfId="12563" xr:uid="{00000000-0005-0000-0000-0000E55C0000}"/>
    <cellStyle name="Entrada 2 3 7 2 32 2 2" xfId="34865" xr:uid="{00000000-0005-0000-0000-0000E65C0000}"/>
    <cellStyle name="Entrada 2 3 7 2 32 2 3" xfId="39412" xr:uid="{00000000-0005-0000-0000-0000E75C0000}"/>
    <cellStyle name="Entrada 2 3 7 2 32 2 4" xfId="21635" xr:uid="{00000000-0005-0000-0000-0000E85C0000}"/>
    <cellStyle name="Entrada 2 3 7 2 32 3" xfId="26208" xr:uid="{00000000-0005-0000-0000-0000E95C0000}"/>
    <cellStyle name="Entrada 2 3 7 2 32 4" xfId="28536" xr:uid="{00000000-0005-0000-0000-0000EA5C0000}"/>
    <cellStyle name="Entrada 2 3 7 2 32 5" xfId="17307" xr:uid="{00000000-0005-0000-0000-0000EB5C0000}"/>
    <cellStyle name="Entrada 2 3 7 2 33" xfId="3338" xr:uid="{00000000-0005-0000-0000-0000EC5C0000}"/>
    <cellStyle name="Entrada 2 3 7 2 33 2" xfId="12564" xr:uid="{00000000-0005-0000-0000-0000ED5C0000}"/>
    <cellStyle name="Entrada 2 3 7 2 33 2 2" xfId="34866" xr:uid="{00000000-0005-0000-0000-0000EE5C0000}"/>
    <cellStyle name="Entrada 2 3 7 2 33 2 3" xfId="39413" xr:uid="{00000000-0005-0000-0000-0000EF5C0000}"/>
    <cellStyle name="Entrada 2 3 7 2 33 2 4" xfId="21636" xr:uid="{00000000-0005-0000-0000-0000F05C0000}"/>
    <cellStyle name="Entrada 2 3 7 2 33 3" xfId="26209" xr:uid="{00000000-0005-0000-0000-0000F15C0000}"/>
    <cellStyle name="Entrada 2 3 7 2 33 4" xfId="28535" xr:uid="{00000000-0005-0000-0000-0000F25C0000}"/>
    <cellStyle name="Entrada 2 3 7 2 33 5" xfId="17308" xr:uid="{00000000-0005-0000-0000-0000F35C0000}"/>
    <cellStyle name="Entrada 2 3 7 2 34" xfId="3339" xr:uid="{00000000-0005-0000-0000-0000F45C0000}"/>
    <cellStyle name="Entrada 2 3 7 2 34 2" xfId="12565" xr:uid="{00000000-0005-0000-0000-0000F55C0000}"/>
    <cellStyle name="Entrada 2 3 7 2 34 2 2" xfId="34867" xr:uid="{00000000-0005-0000-0000-0000F65C0000}"/>
    <cellStyle name="Entrada 2 3 7 2 34 2 3" xfId="39414" xr:uid="{00000000-0005-0000-0000-0000F75C0000}"/>
    <cellStyle name="Entrada 2 3 7 2 34 2 4" xfId="21637" xr:uid="{00000000-0005-0000-0000-0000F85C0000}"/>
    <cellStyle name="Entrada 2 3 7 2 34 3" xfId="26210" xr:uid="{00000000-0005-0000-0000-0000F95C0000}"/>
    <cellStyle name="Entrada 2 3 7 2 34 4" xfId="28534" xr:uid="{00000000-0005-0000-0000-0000FA5C0000}"/>
    <cellStyle name="Entrada 2 3 7 2 34 5" xfId="17309" xr:uid="{00000000-0005-0000-0000-0000FB5C0000}"/>
    <cellStyle name="Entrada 2 3 7 2 35" xfId="3340" xr:uid="{00000000-0005-0000-0000-0000FC5C0000}"/>
    <cellStyle name="Entrada 2 3 7 2 35 2" xfId="12566" xr:uid="{00000000-0005-0000-0000-0000FD5C0000}"/>
    <cellStyle name="Entrada 2 3 7 2 35 2 2" xfId="34868" xr:uid="{00000000-0005-0000-0000-0000FE5C0000}"/>
    <cellStyle name="Entrada 2 3 7 2 35 2 3" xfId="39415" xr:uid="{00000000-0005-0000-0000-0000FF5C0000}"/>
    <cellStyle name="Entrada 2 3 7 2 35 2 4" xfId="21638" xr:uid="{00000000-0005-0000-0000-0000005D0000}"/>
    <cellStyle name="Entrada 2 3 7 2 35 3" xfId="26211" xr:uid="{00000000-0005-0000-0000-0000015D0000}"/>
    <cellStyle name="Entrada 2 3 7 2 35 4" xfId="28533" xr:uid="{00000000-0005-0000-0000-0000025D0000}"/>
    <cellStyle name="Entrada 2 3 7 2 35 5" xfId="17310" xr:uid="{00000000-0005-0000-0000-0000035D0000}"/>
    <cellStyle name="Entrada 2 3 7 2 36" xfId="3341" xr:uid="{00000000-0005-0000-0000-0000045D0000}"/>
    <cellStyle name="Entrada 2 3 7 2 36 2" xfId="12567" xr:uid="{00000000-0005-0000-0000-0000055D0000}"/>
    <cellStyle name="Entrada 2 3 7 2 36 2 2" xfId="34869" xr:uid="{00000000-0005-0000-0000-0000065D0000}"/>
    <cellStyle name="Entrada 2 3 7 2 36 2 3" xfId="39416" xr:uid="{00000000-0005-0000-0000-0000075D0000}"/>
    <cellStyle name="Entrada 2 3 7 2 36 2 4" xfId="21639" xr:uid="{00000000-0005-0000-0000-0000085D0000}"/>
    <cellStyle name="Entrada 2 3 7 2 36 3" xfId="26212" xr:uid="{00000000-0005-0000-0000-0000095D0000}"/>
    <cellStyle name="Entrada 2 3 7 2 36 4" xfId="28532" xr:uid="{00000000-0005-0000-0000-00000A5D0000}"/>
    <cellStyle name="Entrada 2 3 7 2 36 5" xfId="17311" xr:uid="{00000000-0005-0000-0000-00000B5D0000}"/>
    <cellStyle name="Entrada 2 3 7 2 37" xfId="3342" xr:uid="{00000000-0005-0000-0000-00000C5D0000}"/>
    <cellStyle name="Entrada 2 3 7 2 37 2" xfId="12568" xr:uid="{00000000-0005-0000-0000-00000D5D0000}"/>
    <cellStyle name="Entrada 2 3 7 2 37 2 2" xfId="34870" xr:uid="{00000000-0005-0000-0000-00000E5D0000}"/>
    <cellStyle name="Entrada 2 3 7 2 37 2 3" xfId="39417" xr:uid="{00000000-0005-0000-0000-00000F5D0000}"/>
    <cellStyle name="Entrada 2 3 7 2 37 2 4" xfId="21640" xr:uid="{00000000-0005-0000-0000-0000105D0000}"/>
    <cellStyle name="Entrada 2 3 7 2 37 3" xfId="26213" xr:uid="{00000000-0005-0000-0000-0000115D0000}"/>
    <cellStyle name="Entrada 2 3 7 2 37 4" xfId="28531" xr:uid="{00000000-0005-0000-0000-0000125D0000}"/>
    <cellStyle name="Entrada 2 3 7 2 37 5" xfId="17312" xr:uid="{00000000-0005-0000-0000-0000135D0000}"/>
    <cellStyle name="Entrada 2 3 7 2 38" xfId="3343" xr:uid="{00000000-0005-0000-0000-0000145D0000}"/>
    <cellStyle name="Entrada 2 3 7 2 38 2" xfId="12569" xr:uid="{00000000-0005-0000-0000-0000155D0000}"/>
    <cellStyle name="Entrada 2 3 7 2 38 2 2" xfId="34871" xr:uid="{00000000-0005-0000-0000-0000165D0000}"/>
    <cellStyle name="Entrada 2 3 7 2 38 2 3" xfId="39418" xr:uid="{00000000-0005-0000-0000-0000175D0000}"/>
    <cellStyle name="Entrada 2 3 7 2 38 2 4" xfId="21641" xr:uid="{00000000-0005-0000-0000-0000185D0000}"/>
    <cellStyle name="Entrada 2 3 7 2 38 3" xfId="26214" xr:uid="{00000000-0005-0000-0000-0000195D0000}"/>
    <cellStyle name="Entrada 2 3 7 2 38 4" xfId="28530" xr:uid="{00000000-0005-0000-0000-00001A5D0000}"/>
    <cellStyle name="Entrada 2 3 7 2 38 5" xfId="17313" xr:uid="{00000000-0005-0000-0000-00001B5D0000}"/>
    <cellStyle name="Entrada 2 3 7 2 39" xfId="3312" xr:uid="{00000000-0005-0000-0000-00001C5D0000}"/>
    <cellStyle name="Entrada 2 3 7 2 39 2" xfId="12538" xr:uid="{00000000-0005-0000-0000-00001D5D0000}"/>
    <cellStyle name="Entrada 2 3 7 2 39 2 2" xfId="34840" xr:uid="{00000000-0005-0000-0000-00001E5D0000}"/>
    <cellStyle name="Entrada 2 3 7 2 39 2 3" xfId="39387" xr:uid="{00000000-0005-0000-0000-00001F5D0000}"/>
    <cellStyle name="Entrada 2 3 7 2 39 2 4" xfId="21610" xr:uid="{00000000-0005-0000-0000-0000205D0000}"/>
    <cellStyle name="Entrada 2 3 7 2 39 3" xfId="26183" xr:uid="{00000000-0005-0000-0000-0000215D0000}"/>
    <cellStyle name="Entrada 2 3 7 2 39 4" xfId="28560" xr:uid="{00000000-0005-0000-0000-0000225D0000}"/>
    <cellStyle name="Entrada 2 3 7 2 39 5" xfId="17282" xr:uid="{00000000-0005-0000-0000-0000235D0000}"/>
    <cellStyle name="Entrada 2 3 7 2 4" xfId="3344" xr:uid="{00000000-0005-0000-0000-0000245D0000}"/>
    <cellStyle name="Entrada 2 3 7 2 4 2" xfId="12570" xr:uid="{00000000-0005-0000-0000-0000255D0000}"/>
    <cellStyle name="Entrada 2 3 7 2 4 2 2" xfId="34872" xr:uid="{00000000-0005-0000-0000-0000265D0000}"/>
    <cellStyle name="Entrada 2 3 7 2 4 2 3" xfId="39419" xr:uid="{00000000-0005-0000-0000-0000275D0000}"/>
    <cellStyle name="Entrada 2 3 7 2 4 2 4" xfId="21642" xr:uid="{00000000-0005-0000-0000-0000285D0000}"/>
    <cellStyle name="Entrada 2 3 7 2 4 3" xfId="26215" xr:uid="{00000000-0005-0000-0000-0000295D0000}"/>
    <cellStyle name="Entrada 2 3 7 2 4 4" xfId="28528" xr:uid="{00000000-0005-0000-0000-00002A5D0000}"/>
    <cellStyle name="Entrada 2 3 7 2 4 5" xfId="17314" xr:uid="{00000000-0005-0000-0000-00002B5D0000}"/>
    <cellStyle name="Entrada 2 3 7 2 40" xfId="9489" xr:uid="{00000000-0005-0000-0000-00002C5D0000}"/>
    <cellStyle name="Entrada 2 3 7 2 40 2" xfId="13804" xr:uid="{00000000-0005-0000-0000-00002D5D0000}"/>
    <cellStyle name="Entrada 2 3 7 2 40 2 2" xfId="36106" xr:uid="{00000000-0005-0000-0000-00002E5D0000}"/>
    <cellStyle name="Entrada 2 3 7 2 40 2 3" xfId="40653" xr:uid="{00000000-0005-0000-0000-00002F5D0000}"/>
    <cellStyle name="Entrada 2 3 7 2 40 2 4" xfId="22876" xr:uid="{00000000-0005-0000-0000-0000305D0000}"/>
    <cellStyle name="Entrada 2 3 7 2 40 3" xfId="31791" xr:uid="{00000000-0005-0000-0000-0000315D0000}"/>
    <cellStyle name="Entrada 2 3 7 2 40 4" xfId="36338" xr:uid="{00000000-0005-0000-0000-0000325D0000}"/>
    <cellStyle name="Entrada 2 3 7 2 40 5" xfId="18561" xr:uid="{00000000-0005-0000-0000-0000335D0000}"/>
    <cellStyle name="Entrada 2 3 7 2 41" xfId="418" xr:uid="{00000000-0005-0000-0000-0000345D0000}"/>
    <cellStyle name="Entrada 2 3 7 2 41 2" xfId="23289" xr:uid="{00000000-0005-0000-0000-0000355D0000}"/>
    <cellStyle name="Entrada 2 3 7 2 41 3" xfId="31396" xr:uid="{00000000-0005-0000-0000-0000365D0000}"/>
    <cellStyle name="Entrada 2 3 7 2 41 4" xfId="14388" xr:uid="{00000000-0005-0000-0000-0000375D0000}"/>
    <cellStyle name="Entrada 2 3 7 2 42" xfId="23042" xr:uid="{00000000-0005-0000-0000-0000385D0000}"/>
    <cellStyle name="Entrada 2 3 7 2 43" xfId="31627" xr:uid="{00000000-0005-0000-0000-0000395D0000}"/>
    <cellStyle name="Entrada 2 3 7 2 44" xfId="14152" xr:uid="{00000000-0005-0000-0000-00003A5D0000}"/>
    <cellStyle name="Entrada 2 3 7 2 5" xfId="3345" xr:uid="{00000000-0005-0000-0000-00003B5D0000}"/>
    <cellStyle name="Entrada 2 3 7 2 5 2" xfId="12571" xr:uid="{00000000-0005-0000-0000-00003C5D0000}"/>
    <cellStyle name="Entrada 2 3 7 2 5 2 2" xfId="34873" xr:uid="{00000000-0005-0000-0000-00003D5D0000}"/>
    <cellStyle name="Entrada 2 3 7 2 5 2 3" xfId="39420" xr:uid="{00000000-0005-0000-0000-00003E5D0000}"/>
    <cellStyle name="Entrada 2 3 7 2 5 2 4" xfId="21643" xr:uid="{00000000-0005-0000-0000-00003F5D0000}"/>
    <cellStyle name="Entrada 2 3 7 2 5 3" xfId="26216" xr:uid="{00000000-0005-0000-0000-0000405D0000}"/>
    <cellStyle name="Entrada 2 3 7 2 5 4" xfId="28527" xr:uid="{00000000-0005-0000-0000-0000415D0000}"/>
    <cellStyle name="Entrada 2 3 7 2 5 5" xfId="17315" xr:uid="{00000000-0005-0000-0000-0000425D0000}"/>
    <cellStyle name="Entrada 2 3 7 2 6" xfId="3346" xr:uid="{00000000-0005-0000-0000-0000435D0000}"/>
    <cellStyle name="Entrada 2 3 7 2 6 2" xfId="12572" xr:uid="{00000000-0005-0000-0000-0000445D0000}"/>
    <cellStyle name="Entrada 2 3 7 2 6 2 2" xfId="34874" xr:uid="{00000000-0005-0000-0000-0000455D0000}"/>
    <cellStyle name="Entrada 2 3 7 2 6 2 3" xfId="39421" xr:uid="{00000000-0005-0000-0000-0000465D0000}"/>
    <cellStyle name="Entrada 2 3 7 2 6 2 4" xfId="21644" xr:uid="{00000000-0005-0000-0000-0000475D0000}"/>
    <cellStyle name="Entrada 2 3 7 2 6 3" xfId="26217" xr:uid="{00000000-0005-0000-0000-0000485D0000}"/>
    <cellStyle name="Entrada 2 3 7 2 6 4" xfId="28526" xr:uid="{00000000-0005-0000-0000-0000495D0000}"/>
    <cellStyle name="Entrada 2 3 7 2 6 5" xfId="17316" xr:uid="{00000000-0005-0000-0000-00004A5D0000}"/>
    <cellStyle name="Entrada 2 3 7 2 7" xfId="3347" xr:uid="{00000000-0005-0000-0000-00004B5D0000}"/>
    <cellStyle name="Entrada 2 3 7 2 7 2" xfId="12573" xr:uid="{00000000-0005-0000-0000-00004C5D0000}"/>
    <cellStyle name="Entrada 2 3 7 2 7 2 2" xfId="34875" xr:uid="{00000000-0005-0000-0000-00004D5D0000}"/>
    <cellStyle name="Entrada 2 3 7 2 7 2 3" xfId="39422" xr:uid="{00000000-0005-0000-0000-00004E5D0000}"/>
    <cellStyle name="Entrada 2 3 7 2 7 2 4" xfId="21645" xr:uid="{00000000-0005-0000-0000-00004F5D0000}"/>
    <cellStyle name="Entrada 2 3 7 2 7 3" xfId="26218" xr:uid="{00000000-0005-0000-0000-0000505D0000}"/>
    <cellStyle name="Entrada 2 3 7 2 7 4" xfId="28525" xr:uid="{00000000-0005-0000-0000-0000515D0000}"/>
    <cellStyle name="Entrada 2 3 7 2 7 5" xfId="17317" xr:uid="{00000000-0005-0000-0000-0000525D0000}"/>
    <cellStyle name="Entrada 2 3 7 2 8" xfId="3348" xr:uid="{00000000-0005-0000-0000-0000535D0000}"/>
    <cellStyle name="Entrada 2 3 7 2 8 2" xfId="12574" xr:uid="{00000000-0005-0000-0000-0000545D0000}"/>
    <cellStyle name="Entrada 2 3 7 2 8 2 2" xfId="34876" xr:uid="{00000000-0005-0000-0000-0000555D0000}"/>
    <cellStyle name="Entrada 2 3 7 2 8 2 3" xfId="39423" xr:uid="{00000000-0005-0000-0000-0000565D0000}"/>
    <cellStyle name="Entrada 2 3 7 2 8 2 4" xfId="21646" xr:uid="{00000000-0005-0000-0000-0000575D0000}"/>
    <cellStyle name="Entrada 2 3 7 2 8 3" xfId="26219" xr:uid="{00000000-0005-0000-0000-0000585D0000}"/>
    <cellStyle name="Entrada 2 3 7 2 8 4" xfId="28524" xr:uid="{00000000-0005-0000-0000-0000595D0000}"/>
    <cellStyle name="Entrada 2 3 7 2 8 5" xfId="17318" xr:uid="{00000000-0005-0000-0000-00005A5D0000}"/>
    <cellStyle name="Entrada 2 3 7 2 9" xfId="3349" xr:uid="{00000000-0005-0000-0000-00005B5D0000}"/>
    <cellStyle name="Entrada 2 3 7 2 9 2" xfId="12575" xr:uid="{00000000-0005-0000-0000-00005C5D0000}"/>
    <cellStyle name="Entrada 2 3 7 2 9 2 2" xfId="34877" xr:uid="{00000000-0005-0000-0000-00005D5D0000}"/>
    <cellStyle name="Entrada 2 3 7 2 9 2 3" xfId="39424" xr:uid="{00000000-0005-0000-0000-00005E5D0000}"/>
    <cellStyle name="Entrada 2 3 7 2 9 2 4" xfId="21647" xr:uid="{00000000-0005-0000-0000-00005F5D0000}"/>
    <cellStyle name="Entrada 2 3 7 2 9 3" xfId="26220" xr:uid="{00000000-0005-0000-0000-0000605D0000}"/>
    <cellStyle name="Entrada 2 3 7 2 9 4" xfId="28523" xr:uid="{00000000-0005-0000-0000-0000615D0000}"/>
    <cellStyle name="Entrada 2 3 7 2 9 5" xfId="17319" xr:uid="{00000000-0005-0000-0000-0000625D0000}"/>
    <cellStyle name="Entrada 2 3 7 20" xfId="3350" xr:uid="{00000000-0005-0000-0000-0000635D0000}"/>
    <cellStyle name="Entrada 2 3 7 20 2" xfId="12576" xr:uid="{00000000-0005-0000-0000-0000645D0000}"/>
    <cellStyle name="Entrada 2 3 7 20 2 2" xfId="34878" xr:uid="{00000000-0005-0000-0000-0000655D0000}"/>
    <cellStyle name="Entrada 2 3 7 20 2 3" xfId="39425" xr:uid="{00000000-0005-0000-0000-0000665D0000}"/>
    <cellStyle name="Entrada 2 3 7 20 2 4" xfId="21648" xr:uid="{00000000-0005-0000-0000-0000675D0000}"/>
    <cellStyle name="Entrada 2 3 7 20 3" xfId="26221" xr:uid="{00000000-0005-0000-0000-0000685D0000}"/>
    <cellStyle name="Entrada 2 3 7 20 4" xfId="28522" xr:uid="{00000000-0005-0000-0000-0000695D0000}"/>
    <cellStyle name="Entrada 2 3 7 20 5" xfId="17320" xr:uid="{00000000-0005-0000-0000-00006A5D0000}"/>
    <cellStyle name="Entrada 2 3 7 21" xfId="3351" xr:uid="{00000000-0005-0000-0000-00006B5D0000}"/>
    <cellStyle name="Entrada 2 3 7 21 2" xfId="12577" xr:uid="{00000000-0005-0000-0000-00006C5D0000}"/>
    <cellStyle name="Entrada 2 3 7 21 2 2" xfId="34879" xr:uid="{00000000-0005-0000-0000-00006D5D0000}"/>
    <cellStyle name="Entrada 2 3 7 21 2 3" xfId="39426" xr:uid="{00000000-0005-0000-0000-00006E5D0000}"/>
    <cellStyle name="Entrada 2 3 7 21 2 4" xfId="21649" xr:uid="{00000000-0005-0000-0000-00006F5D0000}"/>
    <cellStyle name="Entrada 2 3 7 21 3" xfId="26222" xr:uid="{00000000-0005-0000-0000-0000705D0000}"/>
    <cellStyle name="Entrada 2 3 7 21 4" xfId="28475" xr:uid="{00000000-0005-0000-0000-0000715D0000}"/>
    <cellStyle name="Entrada 2 3 7 21 5" xfId="17321" xr:uid="{00000000-0005-0000-0000-0000725D0000}"/>
    <cellStyle name="Entrada 2 3 7 22" xfId="3352" xr:uid="{00000000-0005-0000-0000-0000735D0000}"/>
    <cellStyle name="Entrada 2 3 7 22 2" xfId="12578" xr:uid="{00000000-0005-0000-0000-0000745D0000}"/>
    <cellStyle name="Entrada 2 3 7 22 2 2" xfId="34880" xr:uid="{00000000-0005-0000-0000-0000755D0000}"/>
    <cellStyle name="Entrada 2 3 7 22 2 3" xfId="39427" xr:uid="{00000000-0005-0000-0000-0000765D0000}"/>
    <cellStyle name="Entrada 2 3 7 22 2 4" xfId="21650" xr:uid="{00000000-0005-0000-0000-0000775D0000}"/>
    <cellStyle name="Entrada 2 3 7 22 3" xfId="26223" xr:uid="{00000000-0005-0000-0000-0000785D0000}"/>
    <cellStyle name="Entrada 2 3 7 22 4" xfId="28521" xr:uid="{00000000-0005-0000-0000-0000795D0000}"/>
    <cellStyle name="Entrada 2 3 7 22 5" xfId="17322" xr:uid="{00000000-0005-0000-0000-00007A5D0000}"/>
    <cellStyle name="Entrada 2 3 7 23" xfId="3353" xr:uid="{00000000-0005-0000-0000-00007B5D0000}"/>
    <cellStyle name="Entrada 2 3 7 23 2" xfId="12579" xr:uid="{00000000-0005-0000-0000-00007C5D0000}"/>
    <cellStyle name="Entrada 2 3 7 23 2 2" xfId="34881" xr:uid="{00000000-0005-0000-0000-00007D5D0000}"/>
    <cellStyle name="Entrada 2 3 7 23 2 3" xfId="39428" xr:uid="{00000000-0005-0000-0000-00007E5D0000}"/>
    <cellStyle name="Entrada 2 3 7 23 2 4" xfId="21651" xr:uid="{00000000-0005-0000-0000-00007F5D0000}"/>
    <cellStyle name="Entrada 2 3 7 23 3" xfId="26224" xr:uid="{00000000-0005-0000-0000-0000805D0000}"/>
    <cellStyle name="Entrada 2 3 7 23 4" xfId="28520" xr:uid="{00000000-0005-0000-0000-0000815D0000}"/>
    <cellStyle name="Entrada 2 3 7 23 5" xfId="17323" xr:uid="{00000000-0005-0000-0000-0000825D0000}"/>
    <cellStyle name="Entrada 2 3 7 24" xfId="3354" xr:uid="{00000000-0005-0000-0000-0000835D0000}"/>
    <cellStyle name="Entrada 2 3 7 24 2" xfId="12580" xr:uid="{00000000-0005-0000-0000-0000845D0000}"/>
    <cellStyle name="Entrada 2 3 7 24 2 2" xfId="34882" xr:uid="{00000000-0005-0000-0000-0000855D0000}"/>
    <cellStyle name="Entrada 2 3 7 24 2 3" xfId="39429" xr:uid="{00000000-0005-0000-0000-0000865D0000}"/>
    <cellStyle name="Entrada 2 3 7 24 2 4" xfId="21652" xr:uid="{00000000-0005-0000-0000-0000875D0000}"/>
    <cellStyle name="Entrada 2 3 7 24 3" xfId="26225" xr:uid="{00000000-0005-0000-0000-0000885D0000}"/>
    <cellStyle name="Entrada 2 3 7 24 4" xfId="28519" xr:uid="{00000000-0005-0000-0000-0000895D0000}"/>
    <cellStyle name="Entrada 2 3 7 24 5" xfId="17324" xr:uid="{00000000-0005-0000-0000-00008A5D0000}"/>
    <cellStyle name="Entrada 2 3 7 25" xfId="3355" xr:uid="{00000000-0005-0000-0000-00008B5D0000}"/>
    <cellStyle name="Entrada 2 3 7 25 2" xfId="12581" xr:uid="{00000000-0005-0000-0000-00008C5D0000}"/>
    <cellStyle name="Entrada 2 3 7 25 2 2" xfId="34883" xr:uid="{00000000-0005-0000-0000-00008D5D0000}"/>
    <cellStyle name="Entrada 2 3 7 25 2 3" xfId="39430" xr:uid="{00000000-0005-0000-0000-00008E5D0000}"/>
    <cellStyle name="Entrada 2 3 7 25 2 4" xfId="21653" xr:uid="{00000000-0005-0000-0000-00008F5D0000}"/>
    <cellStyle name="Entrada 2 3 7 25 3" xfId="26226" xr:uid="{00000000-0005-0000-0000-0000905D0000}"/>
    <cellStyle name="Entrada 2 3 7 25 4" xfId="28518" xr:uid="{00000000-0005-0000-0000-0000915D0000}"/>
    <cellStyle name="Entrada 2 3 7 25 5" xfId="17325" xr:uid="{00000000-0005-0000-0000-0000925D0000}"/>
    <cellStyle name="Entrada 2 3 7 26" xfId="3356" xr:uid="{00000000-0005-0000-0000-0000935D0000}"/>
    <cellStyle name="Entrada 2 3 7 26 2" xfId="12582" xr:uid="{00000000-0005-0000-0000-0000945D0000}"/>
    <cellStyle name="Entrada 2 3 7 26 2 2" xfId="34884" xr:uid="{00000000-0005-0000-0000-0000955D0000}"/>
    <cellStyle name="Entrada 2 3 7 26 2 3" xfId="39431" xr:uid="{00000000-0005-0000-0000-0000965D0000}"/>
    <cellStyle name="Entrada 2 3 7 26 2 4" xfId="21654" xr:uid="{00000000-0005-0000-0000-0000975D0000}"/>
    <cellStyle name="Entrada 2 3 7 26 3" xfId="26227" xr:uid="{00000000-0005-0000-0000-0000985D0000}"/>
    <cellStyle name="Entrada 2 3 7 26 4" xfId="28517" xr:uid="{00000000-0005-0000-0000-0000995D0000}"/>
    <cellStyle name="Entrada 2 3 7 26 5" xfId="17326" xr:uid="{00000000-0005-0000-0000-00009A5D0000}"/>
    <cellStyle name="Entrada 2 3 7 27" xfId="3357" xr:uid="{00000000-0005-0000-0000-00009B5D0000}"/>
    <cellStyle name="Entrada 2 3 7 27 2" xfId="12583" xr:uid="{00000000-0005-0000-0000-00009C5D0000}"/>
    <cellStyle name="Entrada 2 3 7 27 2 2" xfId="34885" xr:uid="{00000000-0005-0000-0000-00009D5D0000}"/>
    <cellStyle name="Entrada 2 3 7 27 2 3" xfId="39432" xr:uid="{00000000-0005-0000-0000-00009E5D0000}"/>
    <cellStyle name="Entrada 2 3 7 27 2 4" xfId="21655" xr:uid="{00000000-0005-0000-0000-00009F5D0000}"/>
    <cellStyle name="Entrada 2 3 7 27 3" xfId="26228" xr:uid="{00000000-0005-0000-0000-0000A05D0000}"/>
    <cellStyle name="Entrada 2 3 7 27 4" xfId="28516" xr:uid="{00000000-0005-0000-0000-0000A15D0000}"/>
    <cellStyle name="Entrada 2 3 7 27 5" xfId="17327" xr:uid="{00000000-0005-0000-0000-0000A25D0000}"/>
    <cellStyle name="Entrada 2 3 7 28" xfId="3358" xr:uid="{00000000-0005-0000-0000-0000A35D0000}"/>
    <cellStyle name="Entrada 2 3 7 28 2" xfId="12584" xr:uid="{00000000-0005-0000-0000-0000A45D0000}"/>
    <cellStyle name="Entrada 2 3 7 28 2 2" xfId="34886" xr:uid="{00000000-0005-0000-0000-0000A55D0000}"/>
    <cellStyle name="Entrada 2 3 7 28 2 3" xfId="39433" xr:uid="{00000000-0005-0000-0000-0000A65D0000}"/>
    <cellStyle name="Entrada 2 3 7 28 2 4" xfId="21656" xr:uid="{00000000-0005-0000-0000-0000A75D0000}"/>
    <cellStyle name="Entrada 2 3 7 28 3" xfId="26229" xr:uid="{00000000-0005-0000-0000-0000A85D0000}"/>
    <cellStyle name="Entrada 2 3 7 28 4" xfId="28486" xr:uid="{00000000-0005-0000-0000-0000A95D0000}"/>
    <cellStyle name="Entrada 2 3 7 28 5" xfId="17328" xr:uid="{00000000-0005-0000-0000-0000AA5D0000}"/>
    <cellStyle name="Entrada 2 3 7 29" xfId="3301" xr:uid="{00000000-0005-0000-0000-0000AB5D0000}"/>
    <cellStyle name="Entrada 2 3 7 29 2" xfId="12527" xr:uid="{00000000-0005-0000-0000-0000AC5D0000}"/>
    <cellStyle name="Entrada 2 3 7 29 2 2" xfId="34829" xr:uid="{00000000-0005-0000-0000-0000AD5D0000}"/>
    <cellStyle name="Entrada 2 3 7 29 2 3" xfId="39376" xr:uid="{00000000-0005-0000-0000-0000AE5D0000}"/>
    <cellStyle name="Entrada 2 3 7 29 2 4" xfId="21599" xr:uid="{00000000-0005-0000-0000-0000AF5D0000}"/>
    <cellStyle name="Entrada 2 3 7 29 3" xfId="26172" xr:uid="{00000000-0005-0000-0000-0000B05D0000}"/>
    <cellStyle name="Entrada 2 3 7 29 4" xfId="28572" xr:uid="{00000000-0005-0000-0000-0000B15D0000}"/>
    <cellStyle name="Entrada 2 3 7 29 5" xfId="17271" xr:uid="{00000000-0005-0000-0000-0000B25D0000}"/>
    <cellStyle name="Entrada 2 3 7 3" xfId="3359" xr:uid="{00000000-0005-0000-0000-0000B35D0000}"/>
    <cellStyle name="Entrada 2 3 7 3 2" xfId="12585" xr:uid="{00000000-0005-0000-0000-0000B45D0000}"/>
    <cellStyle name="Entrada 2 3 7 3 2 2" xfId="34887" xr:uid="{00000000-0005-0000-0000-0000B55D0000}"/>
    <cellStyle name="Entrada 2 3 7 3 2 3" xfId="39434" xr:uid="{00000000-0005-0000-0000-0000B65D0000}"/>
    <cellStyle name="Entrada 2 3 7 3 2 4" xfId="21657" xr:uid="{00000000-0005-0000-0000-0000B75D0000}"/>
    <cellStyle name="Entrada 2 3 7 3 3" xfId="26230" xr:uid="{00000000-0005-0000-0000-0000B85D0000}"/>
    <cellStyle name="Entrada 2 3 7 3 4" xfId="28515" xr:uid="{00000000-0005-0000-0000-0000B95D0000}"/>
    <cellStyle name="Entrada 2 3 7 3 5" xfId="17329" xr:uid="{00000000-0005-0000-0000-0000BA5D0000}"/>
    <cellStyle name="Entrada 2 3 7 30" xfId="9598" xr:uid="{00000000-0005-0000-0000-0000BB5D0000}"/>
    <cellStyle name="Entrada 2 3 7 30 2" xfId="13890" xr:uid="{00000000-0005-0000-0000-0000BC5D0000}"/>
    <cellStyle name="Entrada 2 3 7 30 2 2" xfId="36192" xr:uid="{00000000-0005-0000-0000-0000BD5D0000}"/>
    <cellStyle name="Entrada 2 3 7 30 2 3" xfId="40739" xr:uid="{00000000-0005-0000-0000-0000BE5D0000}"/>
    <cellStyle name="Entrada 2 3 7 30 2 4" xfId="22962" xr:uid="{00000000-0005-0000-0000-0000BF5D0000}"/>
    <cellStyle name="Entrada 2 3 7 30 3" xfId="31900" xr:uid="{00000000-0005-0000-0000-0000C05D0000}"/>
    <cellStyle name="Entrada 2 3 7 30 4" xfId="36447" xr:uid="{00000000-0005-0000-0000-0000C15D0000}"/>
    <cellStyle name="Entrada 2 3 7 30 5" xfId="18670" xr:uid="{00000000-0005-0000-0000-0000C25D0000}"/>
    <cellStyle name="Entrada 2 3 7 31" xfId="23160" xr:uid="{00000000-0005-0000-0000-0000C35D0000}"/>
    <cellStyle name="Entrada 2 3 7 32" xfId="31467" xr:uid="{00000000-0005-0000-0000-0000C45D0000}"/>
    <cellStyle name="Entrada 2 3 7 33" xfId="14259" xr:uid="{00000000-0005-0000-0000-0000C55D0000}"/>
    <cellStyle name="Entrada 2 3 7 4" xfId="3360" xr:uid="{00000000-0005-0000-0000-0000C65D0000}"/>
    <cellStyle name="Entrada 2 3 7 4 2" xfId="12586" xr:uid="{00000000-0005-0000-0000-0000C75D0000}"/>
    <cellStyle name="Entrada 2 3 7 4 2 2" xfId="34888" xr:uid="{00000000-0005-0000-0000-0000C85D0000}"/>
    <cellStyle name="Entrada 2 3 7 4 2 3" xfId="39435" xr:uid="{00000000-0005-0000-0000-0000C95D0000}"/>
    <cellStyle name="Entrada 2 3 7 4 2 4" xfId="21658" xr:uid="{00000000-0005-0000-0000-0000CA5D0000}"/>
    <cellStyle name="Entrada 2 3 7 4 3" xfId="26231" xr:uid="{00000000-0005-0000-0000-0000CB5D0000}"/>
    <cellStyle name="Entrada 2 3 7 4 4" xfId="28514" xr:uid="{00000000-0005-0000-0000-0000CC5D0000}"/>
    <cellStyle name="Entrada 2 3 7 4 5" xfId="17330" xr:uid="{00000000-0005-0000-0000-0000CD5D0000}"/>
    <cellStyle name="Entrada 2 3 7 5" xfId="3361" xr:uid="{00000000-0005-0000-0000-0000CE5D0000}"/>
    <cellStyle name="Entrada 2 3 7 5 2" xfId="12587" xr:uid="{00000000-0005-0000-0000-0000CF5D0000}"/>
    <cellStyle name="Entrada 2 3 7 5 2 2" xfId="34889" xr:uid="{00000000-0005-0000-0000-0000D05D0000}"/>
    <cellStyle name="Entrada 2 3 7 5 2 3" xfId="39436" xr:uid="{00000000-0005-0000-0000-0000D15D0000}"/>
    <cellStyle name="Entrada 2 3 7 5 2 4" xfId="21659" xr:uid="{00000000-0005-0000-0000-0000D25D0000}"/>
    <cellStyle name="Entrada 2 3 7 5 3" xfId="26232" xr:uid="{00000000-0005-0000-0000-0000D35D0000}"/>
    <cellStyle name="Entrada 2 3 7 5 4" xfId="28513" xr:uid="{00000000-0005-0000-0000-0000D45D0000}"/>
    <cellStyle name="Entrada 2 3 7 5 5" xfId="17331" xr:uid="{00000000-0005-0000-0000-0000D55D0000}"/>
    <cellStyle name="Entrada 2 3 7 6" xfId="3362" xr:uid="{00000000-0005-0000-0000-0000D65D0000}"/>
    <cellStyle name="Entrada 2 3 7 6 2" xfId="12588" xr:uid="{00000000-0005-0000-0000-0000D75D0000}"/>
    <cellStyle name="Entrada 2 3 7 6 2 2" xfId="34890" xr:uid="{00000000-0005-0000-0000-0000D85D0000}"/>
    <cellStyle name="Entrada 2 3 7 6 2 3" xfId="39437" xr:uid="{00000000-0005-0000-0000-0000D95D0000}"/>
    <cellStyle name="Entrada 2 3 7 6 2 4" xfId="21660" xr:uid="{00000000-0005-0000-0000-0000DA5D0000}"/>
    <cellStyle name="Entrada 2 3 7 6 3" xfId="26233" xr:uid="{00000000-0005-0000-0000-0000DB5D0000}"/>
    <cellStyle name="Entrada 2 3 7 6 4" xfId="28512" xr:uid="{00000000-0005-0000-0000-0000DC5D0000}"/>
    <cellStyle name="Entrada 2 3 7 6 5" xfId="17332" xr:uid="{00000000-0005-0000-0000-0000DD5D0000}"/>
    <cellStyle name="Entrada 2 3 7 7" xfId="3363" xr:uid="{00000000-0005-0000-0000-0000DE5D0000}"/>
    <cellStyle name="Entrada 2 3 7 7 2" xfId="12589" xr:uid="{00000000-0005-0000-0000-0000DF5D0000}"/>
    <cellStyle name="Entrada 2 3 7 7 2 2" xfId="34891" xr:uid="{00000000-0005-0000-0000-0000E05D0000}"/>
    <cellStyle name="Entrada 2 3 7 7 2 3" xfId="39438" xr:uid="{00000000-0005-0000-0000-0000E15D0000}"/>
    <cellStyle name="Entrada 2 3 7 7 2 4" xfId="21661" xr:uid="{00000000-0005-0000-0000-0000E25D0000}"/>
    <cellStyle name="Entrada 2 3 7 7 3" xfId="26234" xr:uid="{00000000-0005-0000-0000-0000E35D0000}"/>
    <cellStyle name="Entrada 2 3 7 7 4" xfId="28511" xr:uid="{00000000-0005-0000-0000-0000E45D0000}"/>
    <cellStyle name="Entrada 2 3 7 7 5" xfId="17333" xr:uid="{00000000-0005-0000-0000-0000E55D0000}"/>
    <cellStyle name="Entrada 2 3 7 8" xfId="3364" xr:uid="{00000000-0005-0000-0000-0000E65D0000}"/>
    <cellStyle name="Entrada 2 3 7 8 2" xfId="12590" xr:uid="{00000000-0005-0000-0000-0000E75D0000}"/>
    <cellStyle name="Entrada 2 3 7 8 2 2" xfId="34892" xr:uid="{00000000-0005-0000-0000-0000E85D0000}"/>
    <cellStyle name="Entrada 2 3 7 8 2 3" xfId="39439" xr:uid="{00000000-0005-0000-0000-0000E95D0000}"/>
    <cellStyle name="Entrada 2 3 7 8 2 4" xfId="21662" xr:uid="{00000000-0005-0000-0000-0000EA5D0000}"/>
    <cellStyle name="Entrada 2 3 7 8 3" xfId="26235" xr:uid="{00000000-0005-0000-0000-0000EB5D0000}"/>
    <cellStyle name="Entrada 2 3 7 8 4" xfId="28510" xr:uid="{00000000-0005-0000-0000-0000EC5D0000}"/>
    <cellStyle name="Entrada 2 3 7 8 5" xfId="17334" xr:uid="{00000000-0005-0000-0000-0000ED5D0000}"/>
    <cellStyle name="Entrada 2 3 7 9" xfId="3365" xr:uid="{00000000-0005-0000-0000-0000EE5D0000}"/>
    <cellStyle name="Entrada 2 3 7 9 2" xfId="12591" xr:uid="{00000000-0005-0000-0000-0000EF5D0000}"/>
    <cellStyle name="Entrada 2 3 7 9 2 2" xfId="34893" xr:uid="{00000000-0005-0000-0000-0000F05D0000}"/>
    <cellStyle name="Entrada 2 3 7 9 2 3" xfId="39440" xr:uid="{00000000-0005-0000-0000-0000F15D0000}"/>
    <cellStyle name="Entrada 2 3 7 9 2 4" xfId="21663" xr:uid="{00000000-0005-0000-0000-0000F25D0000}"/>
    <cellStyle name="Entrada 2 3 7 9 3" xfId="26236" xr:uid="{00000000-0005-0000-0000-0000F35D0000}"/>
    <cellStyle name="Entrada 2 3 7 9 4" xfId="28509" xr:uid="{00000000-0005-0000-0000-0000F45D0000}"/>
    <cellStyle name="Entrada 2 3 7 9 5" xfId="17335" xr:uid="{00000000-0005-0000-0000-0000F55D0000}"/>
    <cellStyle name="Entrada 2 3 8" xfId="134" xr:uid="{00000000-0005-0000-0000-0000F65D0000}"/>
    <cellStyle name="Entrada 2 3 8 10" xfId="3367" xr:uid="{00000000-0005-0000-0000-0000F75D0000}"/>
    <cellStyle name="Entrada 2 3 8 10 2" xfId="12593" xr:uid="{00000000-0005-0000-0000-0000F85D0000}"/>
    <cellStyle name="Entrada 2 3 8 10 2 2" xfId="34895" xr:uid="{00000000-0005-0000-0000-0000F95D0000}"/>
    <cellStyle name="Entrada 2 3 8 10 2 3" xfId="39442" xr:uid="{00000000-0005-0000-0000-0000FA5D0000}"/>
    <cellStyle name="Entrada 2 3 8 10 2 4" xfId="21665" xr:uid="{00000000-0005-0000-0000-0000FB5D0000}"/>
    <cellStyle name="Entrada 2 3 8 10 3" xfId="26238" xr:uid="{00000000-0005-0000-0000-0000FC5D0000}"/>
    <cellStyle name="Entrada 2 3 8 10 4" xfId="28507" xr:uid="{00000000-0005-0000-0000-0000FD5D0000}"/>
    <cellStyle name="Entrada 2 3 8 10 5" xfId="17337" xr:uid="{00000000-0005-0000-0000-0000FE5D0000}"/>
    <cellStyle name="Entrada 2 3 8 11" xfId="3368" xr:uid="{00000000-0005-0000-0000-0000FF5D0000}"/>
    <cellStyle name="Entrada 2 3 8 11 2" xfId="12594" xr:uid="{00000000-0005-0000-0000-0000005E0000}"/>
    <cellStyle name="Entrada 2 3 8 11 2 2" xfId="34896" xr:uid="{00000000-0005-0000-0000-0000015E0000}"/>
    <cellStyle name="Entrada 2 3 8 11 2 3" xfId="39443" xr:uid="{00000000-0005-0000-0000-0000025E0000}"/>
    <cellStyle name="Entrada 2 3 8 11 2 4" xfId="21666" xr:uid="{00000000-0005-0000-0000-0000035E0000}"/>
    <cellStyle name="Entrada 2 3 8 11 3" xfId="26239" xr:uid="{00000000-0005-0000-0000-0000045E0000}"/>
    <cellStyle name="Entrada 2 3 8 11 4" xfId="28506" xr:uid="{00000000-0005-0000-0000-0000055E0000}"/>
    <cellStyle name="Entrada 2 3 8 11 5" xfId="17338" xr:uid="{00000000-0005-0000-0000-0000065E0000}"/>
    <cellStyle name="Entrada 2 3 8 12" xfId="3369" xr:uid="{00000000-0005-0000-0000-0000075E0000}"/>
    <cellStyle name="Entrada 2 3 8 12 2" xfId="12595" xr:uid="{00000000-0005-0000-0000-0000085E0000}"/>
    <cellStyle name="Entrada 2 3 8 12 2 2" xfId="34897" xr:uid="{00000000-0005-0000-0000-0000095E0000}"/>
    <cellStyle name="Entrada 2 3 8 12 2 3" xfId="39444" xr:uid="{00000000-0005-0000-0000-00000A5E0000}"/>
    <cellStyle name="Entrada 2 3 8 12 2 4" xfId="21667" xr:uid="{00000000-0005-0000-0000-00000B5E0000}"/>
    <cellStyle name="Entrada 2 3 8 12 3" xfId="26240" xr:uid="{00000000-0005-0000-0000-00000C5E0000}"/>
    <cellStyle name="Entrada 2 3 8 12 4" xfId="28505" xr:uid="{00000000-0005-0000-0000-00000D5E0000}"/>
    <cellStyle name="Entrada 2 3 8 12 5" xfId="17339" xr:uid="{00000000-0005-0000-0000-00000E5E0000}"/>
    <cellStyle name="Entrada 2 3 8 13" xfId="3370" xr:uid="{00000000-0005-0000-0000-00000F5E0000}"/>
    <cellStyle name="Entrada 2 3 8 13 2" xfId="12596" xr:uid="{00000000-0005-0000-0000-0000105E0000}"/>
    <cellStyle name="Entrada 2 3 8 13 2 2" xfId="34898" xr:uid="{00000000-0005-0000-0000-0000115E0000}"/>
    <cellStyle name="Entrada 2 3 8 13 2 3" xfId="39445" xr:uid="{00000000-0005-0000-0000-0000125E0000}"/>
    <cellStyle name="Entrada 2 3 8 13 2 4" xfId="21668" xr:uid="{00000000-0005-0000-0000-0000135E0000}"/>
    <cellStyle name="Entrada 2 3 8 13 3" xfId="26241" xr:uid="{00000000-0005-0000-0000-0000145E0000}"/>
    <cellStyle name="Entrada 2 3 8 13 4" xfId="28504" xr:uid="{00000000-0005-0000-0000-0000155E0000}"/>
    <cellStyle name="Entrada 2 3 8 13 5" xfId="17340" xr:uid="{00000000-0005-0000-0000-0000165E0000}"/>
    <cellStyle name="Entrada 2 3 8 14" xfId="3371" xr:uid="{00000000-0005-0000-0000-0000175E0000}"/>
    <cellStyle name="Entrada 2 3 8 14 2" xfId="12597" xr:uid="{00000000-0005-0000-0000-0000185E0000}"/>
    <cellStyle name="Entrada 2 3 8 14 2 2" xfId="34899" xr:uid="{00000000-0005-0000-0000-0000195E0000}"/>
    <cellStyle name="Entrada 2 3 8 14 2 3" xfId="39446" xr:uid="{00000000-0005-0000-0000-00001A5E0000}"/>
    <cellStyle name="Entrada 2 3 8 14 2 4" xfId="21669" xr:uid="{00000000-0005-0000-0000-00001B5E0000}"/>
    <cellStyle name="Entrada 2 3 8 14 3" xfId="26242" xr:uid="{00000000-0005-0000-0000-00001C5E0000}"/>
    <cellStyle name="Entrada 2 3 8 14 4" xfId="28503" xr:uid="{00000000-0005-0000-0000-00001D5E0000}"/>
    <cellStyle name="Entrada 2 3 8 14 5" xfId="17341" xr:uid="{00000000-0005-0000-0000-00001E5E0000}"/>
    <cellStyle name="Entrada 2 3 8 15" xfId="3372" xr:uid="{00000000-0005-0000-0000-00001F5E0000}"/>
    <cellStyle name="Entrada 2 3 8 15 2" xfId="12598" xr:uid="{00000000-0005-0000-0000-0000205E0000}"/>
    <cellStyle name="Entrada 2 3 8 15 2 2" xfId="34900" xr:uid="{00000000-0005-0000-0000-0000215E0000}"/>
    <cellStyle name="Entrada 2 3 8 15 2 3" xfId="39447" xr:uid="{00000000-0005-0000-0000-0000225E0000}"/>
    <cellStyle name="Entrada 2 3 8 15 2 4" xfId="21670" xr:uid="{00000000-0005-0000-0000-0000235E0000}"/>
    <cellStyle name="Entrada 2 3 8 15 3" xfId="26243" xr:uid="{00000000-0005-0000-0000-0000245E0000}"/>
    <cellStyle name="Entrada 2 3 8 15 4" xfId="28502" xr:uid="{00000000-0005-0000-0000-0000255E0000}"/>
    <cellStyle name="Entrada 2 3 8 15 5" xfId="17342" xr:uid="{00000000-0005-0000-0000-0000265E0000}"/>
    <cellStyle name="Entrada 2 3 8 16" xfId="3373" xr:uid="{00000000-0005-0000-0000-0000275E0000}"/>
    <cellStyle name="Entrada 2 3 8 16 2" xfId="12599" xr:uid="{00000000-0005-0000-0000-0000285E0000}"/>
    <cellStyle name="Entrada 2 3 8 16 2 2" xfId="34901" xr:uid="{00000000-0005-0000-0000-0000295E0000}"/>
    <cellStyle name="Entrada 2 3 8 16 2 3" xfId="39448" xr:uid="{00000000-0005-0000-0000-00002A5E0000}"/>
    <cellStyle name="Entrada 2 3 8 16 2 4" xfId="21671" xr:uid="{00000000-0005-0000-0000-00002B5E0000}"/>
    <cellStyle name="Entrada 2 3 8 16 3" xfId="26244" xr:uid="{00000000-0005-0000-0000-00002C5E0000}"/>
    <cellStyle name="Entrada 2 3 8 16 4" xfId="28501" xr:uid="{00000000-0005-0000-0000-00002D5E0000}"/>
    <cellStyle name="Entrada 2 3 8 16 5" xfId="17343" xr:uid="{00000000-0005-0000-0000-00002E5E0000}"/>
    <cellStyle name="Entrada 2 3 8 17" xfId="3374" xr:uid="{00000000-0005-0000-0000-00002F5E0000}"/>
    <cellStyle name="Entrada 2 3 8 17 2" xfId="12600" xr:uid="{00000000-0005-0000-0000-0000305E0000}"/>
    <cellStyle name="Entrada 2 3 8 17 2 2" xfId="34902" xr:uid="{00000000-0005-0000-0000-0000315E0000}"/>
    <cellStyle name="Entrada 2 3 8 17 2 3" xfId="39449" xr:uid="{00000000-0005-0000-0000-0000325E0000}"/>
    <cellStyle name="Entrada 2 3 8 17 2 4" xfId="21672" xr:uid="{00000000-0005-0000-0000-0000335E0000}"/>
    <cellStyle name="Entrada 2 3 8 17 3" xfId="26245" xr:uid="{00000000-0005-0000-0000-0000345E0000}"/>
    <cellStyle name="Entrada 2 3 8 17 4" xfId="28500" xr:uid="{00000000-0005-0000-0000-0000355E0000}"/>
    <cellStyle name="Entrada 2 3 8 17 5" xfId="17344" xr:uid="{00000000-0005-0000-0000-0000365E0000}"/>
    <cellStyle name="Entrada 2 3 8 18" xfId="3375" xr:uid="{00000000-0005-0000-0000-0000375E0000}"/>
    <cellStyle name="Entrada 2 3 8 18 2" xfId="12601" xr:uid="{00000000-0005-0000-0000-0000385E0000}"/>
    <cellStyle name="Entrada 2 3 8 18 2 2" xfId="34903" xr:uid="{00000000-0005-0000-0000-0000395E0000}"/>
    <cellStyle name="Entrada 2 3 8 18 2 3" xfId="39450" xr:uid="{00000000-0005-0000-0000-00003A5E0000}"/>
    <cellStyle name="Entrada 2 3 8 18 2 4" xfId="21673" xr:uid="{00000000-0005-0000-0000-00003B5E0000}"/>
    <cellStyle name="Entrada 2 3 8 18 3" xfId="26246" xr:uid="{00000000-0005-0000-0000-00003C5E0000}"/>
    <cellStyle name="Entrada 2 3 8 18 4" xfId="28499" xr:uid="{00000000-0005-0000-0000-00003D5E0000}"/>
    <cellStyle name="Entrada 2 3 8 18 5" xfId="17345" xr:uid="{00000000-0005-0000-0000-00003E5E0000}"/>
    <cellStyle name="Entrada 2 3 8 19" xfId="3376" xr:uid="{00000000-0005-0000-0000-00003F5E0000}"/>
    <cellStyle name="Entrada 2 3 8 19 2" xfId="12602" xr:uid="{00000000-0005-0000-0000-0000405E0000}"/>
    <cellStyle name="Entrada 2 3 8 19 2 2" xfId="34904" xr:uid="{00000000-0005-0000-0000-0000415E0000}"/>
    <cellStyle name="Entrada 2 3 8 19 2 3" xfId="39451" xr:uid="{00000000-0005-0000-0000-0000425E0000}"/>
    <cellStyle name="Entrada 2 3 8 19 2 4" xfId="21674" xr:uid="{00000000-0005-0000-0000-0000435E0000}"/>
    <cellStyle name="Entrada 2 3 8 19 3" xfId="26247" xr:uid="{00000000-0005-0000-0000-0000445E0000}"/>
    <cellStyle name="Entrada 2 3 8 19 4" xfId="28498" xr:uid="{00000000-0005-0000-0000-0000455E0000}"/>
    <cellStyle name="Entrada 2 3 8 19 5" xfId="17346" xr:uid="{00000000-0005-0000-0000-0000465E0000}"/>
    <cellStyle name="Entrada 2 3 8 2" xfId="3377" xr:uid="{00000000-0005-0000-0000-0000475E0000}"/>
    <cellStyle name="Entrada 2 3 8 2 2" xfId="12603" xr:uid="{00000000-0005-0000-0000-0000485E0000}"/>
    <cellStyle name="Entrada 2 3 8 2 2 2" xfId="34905" xr:uid="{00000000-0005-0000-0000-0000495E0000}"/>
    <cellStyle name="Entrada 2 3 8 2 2 3" xfId="39452" xr:uid="{00000000-0005-0000-0000-00004A5E0000}"/>
    <cellStyle name="Entrada 2 3 8 2 2 4" xfId="21675" xr:uid="{00000000-0005-0000-0000-00004B5E0000}"/>
    <cellStyle name="Entrada 2 3 8 2 3" xfId="26248" xr:uid="{00000000-0005-0000-0000-00004C5E0000}"/>
    <cellStyle name="Entrada 2 3 8 2 4" xfId="28497" xr:uid="{00000000-0005-0000-0000-00004D5E0000}"/>
    <cellStyle name="Entrada 2 3 8 2 5" xfId="17347" xr:uid="{00000000-0005-0000-0000-00004E5E0000}"/>
    <cellStyle name="Entrada 2 3 8 20" xfId="3378" xr:uid="{00000000-0005-0000-0000-00004F5E0000}"/>
    <cellStyle name="Entrada 2 3 8 20 2" xfId="12604" xr:uid="{00000000-0005-0000-0000-0000505E0000}"/>
    <cellStyle name="Entrada 2 3 8 20 2 2" xfId="34906" xr:uid="{00000000-0005-0000-0000-0000515E0000}"/>
    <cellStyle name="Entrada 2 3 8 20 2 3" xfId="39453" xr:uid="{00000000-0005-0000-0000-0000525E0000}"/>
    <cellStyle name="Entrada 2 3 8 20 2 4" xfId="21676" xr:uid="{00000000-0005-0000-0000-0000535E0000}"/>
    <cellStyle name="Entrada 2 3 8 20 3" xfId="26249" xr:uid="{00000000-0005-0000-0000-0000545E0000}"/>
    <cellStyle name="Entrada 2 3 8 20 4" xfId="28496" xr:uid="{00000000-0005-0000-0000-0000555E0000}"/>
    <cellStyle name="Entrada 2 3 8 20 5" xfId="17348" xr:uid="{00000000-0005-0000-0000-0000565E0000}"/>
    <cellStyle name="Entrada 2 3 8 21" xfId="3379" xr:uid="{00000000-0005-0000-0000-0000575E0000}"/>
    <cellStyle name="Entrada 2 3 8 21 2" xfId="12605" xr:uid="{00000000-0005-0000-0000-0000585E0000}"/>
    <cellStyle name="Entrada 2 3 8 21 2 2" xfId="34907" xr:uid="{00000000-0005-0000-0000-0000595E0000}"/>
    <cellStyle name="Entrada 2 3 8 21 2 3" xfId="39454" xr:uid="{00000000-0005-0000-0000-00005A5E0000}"/>
    <cellStyle name="Entrada 2 3 8 21 2 4" xfId="21677" xr:uid="{00000000-0005-0000-0000-00005B5E0000}"/>
    <cellStyle name="Entrada 2 3 8 21 3" xfId="26250" xr:uid="{00000000-0005-0000-0000-00005C5E0000}"/>
    <cellStyle name="Entrada 2 3 8 21 4" xfId="28495" xr:uid="{00000000-0005-0000-0000-00005D5E0000}"/>
    <cellStyle name="Entrada 2 3 8 21 5" xfId="17349" xr:uid="{00000000-0005-0000-0000-00005E5E0000}"/>
    <cellStyle name="Entrada 2 3 8 22" xfId="3380" xr:uid="{00000000-0005-0000-0000-00005F5E0000}"/>
    <cellStyle name="Entrada 2 3 8 22 2" xfId="12606" xr:uid="{00000000-0005-0000-0000-0000605E0000}"/>
    <cellStyle name="Entrada 2 3 8 22 2 2" xfId="34908" xr:uid="{00000000-0005-0000-0000-0000615E0000}"/>
    <cellStyle name="Entrada 2 3 8 22 2 3" xfId="39455" xr:uid="{00000000-0005-0000-0000-0000625E0000}"/>
    <cellStyle name="Entrada 2 3 8 22 2 4" xfId="21678" xr:uid="{00000000-0005-0000-0000-0000635E0000}"/>
    <cellStyle name="Entrada 2 3 8 22 3" xfId="26251" xr:uid="{00000000-0005-0000-0000-0000645E0000}"/>
    <cellStyle name="Entrada 2 3 8 22 4" xfId="28494" xr:uid="{00000000-0005-0000-0000-0000655E0000}"/>
    <cellStyle name="Entrada 2 3 8 22 5" xfId="17350" xr:uid="{00000000-0005-0000-0000-0000665E0000}"/>
    <cellStyle name="Entrada 2 3 8 23" xfId="3381" xr:uid="{00000000-0005-0000-0000-0000675E0000}"/>
    <cellStyle name="Entrada 2 3 8 23 2" xfId="12607" xr:uid="{00000000-0005-0000-0000-0000685E0000}"/>
    <cellStyle name="Entrada 2 3 8 23 2 2" xfId="34909" xr:uid="{00000000-0005-0000-0000-0000695E0000}"/>
    <cellStyle name="Entrada 2 3 8 23 2 3" xfId="39456" xr:uid="{00000000-0005-0000-0000-00006A5E0000}"/>
    <cellStyle name="Entrada 2 3 8 23 2 4" xfId="21679" xr:uid="{00000000-0005-0000-0000-00006B5E0000}"/>
    <cellStyle name="Entrada 2 3 8 23 3" xfId="26252" xr:uid="{00000000-0005-0000-0000-00006C5E0000}"/>
    <cellStyle name="Entrada 2 3 8 23 4" xfId="28493" xr:uid="{00000000-0005-0000-0000-00006D5E0000}"/>
    <cellStyle name="Entrada 2 3 8 23 5" xfId="17351" xr:uid="{00000000-0005-0000-0000-00006E5E0000}"/>
    <cellStyle name="Entrada 2 3 8 24" xfId="3382" xr:uid="{00000000-0005-0000-0000-00006F5E0000}"/>
    <cellStyle name="Entrada 2 3 8 24 2" xfId="12608" xr:uid="{00000000-0005-0000-0000-0000705E0000}"/>
    <cellStyle name="Entrada 2 3 8 24 2 2" xfId="34910" xr:uid="{00000000-0005-0000-0000-0000715E0000}"/>
    <cellStyle name="Entrada 2 3 8 24 2 3" xfId="39457" xr:uid="{00000000-0005-0000-0000-0000725E0000}"/>
    <cellStyle name="Entrada 2 3 8 24 2 4" xfId="21680" xr:uid="{00000000-0005-0000-0000-0000735E0000}"/>
    <cellStyle name="Entrada 2 3 8 24 3" xfId="26253" xr:uid="{00000000-0005-0000-0000-0000745E0000}"/>
    <cellStyle name="Entrada 2 3 8 24 4" xfId="28492" xr:uid="{00000000-0005-0000-0000-0000755E0000}"/>
    <cellStyle name="Entrada 2 3 8 24 5" xfId="17352" xr:uid="{00000000-0005-0000-0000-0000765E0000}"/>
    <cellStyle name="Entrada 2 3 8 25" xfId="3383" xr:uid="{00000000-0005-0000-0000-0000775E0000}"/>
    <cellStyle name="Entrada 2 3 8 25 2" xfId="12609" xr:uid="{00000000-0005-0000-0000-0000785E0000}"/>
    <cellStyle name="Entrada 2 3 8 25 2 2" xfId="34911" xr:uid="{00000000-0005-0000-0000-0000795E0000}"/>
    <cellStyle name="Entrada 2 3 8 25 2 3" xfId="39458" xr:uid="{00000000-0005-0000-0000-00007A5E0000}"/>
    <cellStyle name="Entrada 2 3 8 25 2 4" xfId="21681" xr:uid="{00000000-0005-0000-0000-00007B5E0000}"/>
    <cellStyle name="Entrada 2 3 8 25 3" xfId="26254" xr:uid="{00000000-0005-0000-0000-00007C5E0000}"/>
    <cellStyle name="Entrada 2 3 8 25 4" xfId="28491" xr:uid="{00000000-0005-0000-0000-00007D5E0000}"/>
    <cellStyle name="Entrada 2 3 8 25 5" xfId="17353" xr:uid="{00000000-0005-0000-0000-00007E5E0000}"/>
    <cellStyle name="Entrada 2 3 8 26" xfId="3384" xr:uid="{00000000-0005-0000-0000-00007F5E0000}"/>
    <cellStyle name="Entrada 2 3 8 26 2" xfId="12610" xr:uid="{00000000-0005-0000-0000-0000805E0000}"/>
    <cellStyle name="Entrada 2 3 8 26 2 2" xfId="34912" xr:uid="{00000000-0005-0000-0000-0000815E0000}"/>
    <cellStyle name="Entrada 2 3 8 26 2 3" xfId="39459" xr:uid="{00000000-0005-0000-0000-0000825E0000}"/>
    <cellStyle name="Entrada 2 3 8 26 2 4" xfId="21682" xr:uid="{00000000-0005-0000-0000-0000835E0000}"/>
    <cellStyle name="Entrada 2 3 8 26 3" xfId="26255" xr:uid="{00000000-0005-0000-0000-0000845E0000}"/>
    <cellStyle name="Entrada 2 3 8 26 4" xfId="28490" xr:uid="{00000000-0005-0000-0000-0000855E0000}"/>
    <cellStyle name="Entrada 2 3 8 26 5" xfId="17354" xr:uid="{00000000-0005-0000-0000-0000865E0000}"/>
    <cellStyle name="Entrada 2 3 8 27" xfId="3385" xr:uid="{00000000-0005-0000-0000-0000875E0000}"/>
    <cellStyle name="Entrada 2 3 8 27 2" xfId="12611" xr:uid="{00000000-0005-0000-0000-0000885E0000}"/>
    <cellStyle name="Entrada 2 3 8 27 2 2" xfId="34913" xr:uid="{00000000-0005-0000-0000-0000895E0000}"/>
    <cellStyle name="Entrada 2 3 8 27 2 3" xfId="39460" xr:uid="{00000000-0005-0000-0000-00008A5E0000}"/>
    <cellStyle name="Entrada 2 3 8 27 2 4" xfId="21683" xr:uid="{00000000-0005-0000-0000-00008B5E0000}"/>
    <cellStyle name="Entrada 2 3 8 27 3" xfId="26256" xr:uid="{00000000-0005-0000-0000-00008C5E0000}"/>
    <cellStyle name="Entrada 2 3 8 27 4" xfId="28489" xr:uid="{00000000-0005-0000-0000-00008D5E0000}"/>
    <cellStyle name="Entrada 2 3 8 27 5" xfId="17355" xr:uid="{00000000-0005-0000-0000-00008E5E0000}"/>
    <cellStyle name="Entrada 2 3 8 28" xfId="3386" xr:uid="{00000000-0005-0000-0000-00008F5E0000}"/>
    <cellStyle name="Entrada 2 3 8 28 2" xfId="12612" xr:uid="{00000000-0005-0000-0000-0000905E0000}"/>
    <cellStyle name="Entrada 2 3 8 28 2 2" xfId="34914" xr:uid="{00000000-0005-0000-0000-0000915E0000}"/>
    <cellStyle name="Entrada 2 3 8 28 2 3" xfId="39461" xr:uid="{00000000-0005-0000-0000-0000925E0000}"/>
    <cellStyle name="Entrada 2 3 8 28 2 4" xfId="21684" xr:uid="{00000000-0005-0000-0000-0000935E0000}"/>
    <cellStyle name="Entrada 2 3 8 28 3" xfId="26257" xr:uid="{00000000-0005-0000-0000-0000945E0000}"/>
    <cellStyle name="Entrada 2 3 8 28 4" xfId="28488" xr:uid="{00000000-0005-0000-0000-0000955E0000}"/>
    <cellStyle name="Entrada 2 3 8 28 5" xfId="17356" xr:uid="{00000000-0005-0000-0000-0000965E0000}"/>
    <cellStyle name="Entrada 2 3 8 29" xfId="3387" xr:uid="{00000000-0005-0000-0000-0000975E0000}"/>
    <cellStyle name="Entrada 2 3 8 29 2" xfId="12613" xr:uid="{00000000-0005-0000-0000-0000985E0000}"/>
    <cellStyle name="Entrada 2 3 8 29 2 2" xfId="34915" xr:uid="{00000000-0005-0000-0000-0000995E0000}"/>
    <cellStyle name="Entrada 2 3 8 29 2 3" xfId="39462" xr:uid="{00000000-0005-0000-0000-00009A5E0000}"/>
    <cellStyle name="Entrada 2 3 8 29 2 4" xfId="21685" xr:uid="{00000000-0005-0000-0000-00009B5E0000}"/>
    <cellStyle name="Entrada 2 3 8 29 3" xfId="26258" xr:uid="{00000000-0005-0000-0000-00009C5E0000}"/>
    <cellStyle name="Entrada 2 3 8 29 4" xfId="28487" xr:uid="{00000000-0005-0000-0000-00009D5E0000}"/>
    <cellStyle name="Entrada 2 3 8 29 5" xfId="17357" xr:uid="{00000000-0005-0000-0000-00009E5E0000}"/>
    <cellStyle name="Entrada 2 3 8 3" xfId="3388" xr:uid="{00000000-0005-0000-0000-00009F5E0000}"/>
    <cellStyle name="Entrada 2 3 8 3 2" xfId="12614" xr:uid="{00000000-0005-0000-0000-0000A05E0000}"/>
    <cellStyle name="Entrada 2 3 8 3 2 2" xfId="34916" xr:uid="{00000000-0005-0000-0000-0000A15E0000}"/>
    <cellStyle name="Entrada 2 3 8 3 2 3" xfId="39463" xr:uid="{00000000-0005-0000-0000-0000A25E0000}"/>
    <cellStyle name="Entrada 2 3 8 3 2 4" xfId="21686" xr:uid="{00000000-0005-0000-0000-0000A35E0000}"/>
    <cellStyle name="Entrada 2 3 8 3 3" xfId="26259" xr:uid="{00000000-0005-0000-0000-0000A45E0000}"/>
    <cellStyle name="Entrada 2 3 8 3 4" xfId="28485" xr:uid="{00000000-0005-0000-0000-0000A55E0000}"/>
    <cellStyle name="Entrada 2 3 8 3 5" xfId="17358" xr:uid="{00000000-0005-0000-0000-0000A65E0000}"/>
    <cellStyle name="Entrada 2 3 8 30" xfId="3389" xr:uid="{00000000-0005-0000-0000-0000A75E0000}"/>
    <cellStyle name="Entrada 2 3 8 30 2" xfId="12615" xr:uid="{00000000-0005-0000-0000-0000A85E0000}"/>
    <cellStyle name="Entrada 2 3 8 30 2 2" xfId="34917" xr:uid="{00000000-0005-0000-0000-0000A95E0000}"/>
    <cellStyle name="Entrada 2 3 8 30 2 3" xfId="39464" xr:uid="{00000000-0005-0000-0000-0000AA5E0000}"/>
    <cellStyle name="Entrada 2 3 8 30 2 4" xfId="21687" xr:uid="{00000000-0005-0000-0000-0000AB5E0000}"/>
    <cellStyle name="Entrada 2 3 8 30 3" xfId="26260" xr:uid="{00000000-0005-0000-0000-0000AC5E0000}"/>
    <cellStyle name="Entrada 2 3 8 30 4" xfId="28484" xr:uid="{00000000-0005-0000-0000-0000AD5E0000}"/>
    <cellStyle name="Entrada 2 3 8 30 5" xfId="17359" xr:uid="{00000000-0005-0000-0000-0000AE5E0000}"/>
    <cellStyle name="Entrada 2 3 8 31" xfId="3390" xr:uid="{00000000-0005-0000-0000-0000AF5E0000}"/>
    <cellStyle name="Entrada 2 3 8 31 2" xfId="12616" xr:uid="{00000000-0005-0000-0000-0000B05E0000}"/>
    <cellStyle name="Entrada 2 3 8 31 2 2" xfId="34918" xr:uid="{00000000-0005-0000-0000-0000B15E0000}"/>
    <cellStyle name="Entrada 2 3 8 31 2 3" xfId="39465" xr:uid="{00000000-0005-0000-0000-0000B25E0000}"/>
    <cellStyle name="Entrada 2 3 8 31 2 4" xfId="21688" xr:uid="{00000000-0005-0000-0000-0000B35E0000}"/>
    <cellStyle name="Entrada 2 3 8 31 3" xfId="26261" xr:uid="{00000000-0005-0000-0000-0000B45E0000}"/>
    <cellStyle name="Entrada 2 3 8 31 4" xfId="28483" xr:uid="{00000000-0005-0000-0000-0000B55E0000}"/>
    <cellStyle name="Entrada 2 3 8 31 5" xfId="17360" xr:uid="{00000000-0005-0000-0000-0000B65E0000}"/>
    <cellStyle name="Entrada 2 3 8 32" xfId="3391" xr:uid="{00000000-0005-0000-0000-0000B75E0000}"/>
    <cellStyle name="Entrada 2 3 8 32 2" xfId="12617" xr:uid="{00000000-0005-0000-0000-0000B85E0000}"/>
    <cellStyle name="Entrada 2 3 8 32 2 2" xfId="34919" xr:uid="{00000000-0005-0000-0000-0000B95E0000}"/>
    <cellStyle name="Entrada 2 3 8 32 2 3" xfId="39466" xr:uid="{00000000-0005-0000-0000-0000BA5E0000}"/>
    <cellStyle name="Entrada 2 3 8 32 2 4" xfId="21689" xr:uid="{00000000-0005-0000-0000-0000BB5E0000}"/>
    <cellStyle name="Entrada 2 3 8 32 3" xfId="26262" xr:uid="{00000000-0005-0000-0000-0000BC5E0000}"/>
    <cellStyle name="Entrada 2 3 8 32 4" xfId="28482" xr:uid="{00000000-0005-0000-0000-0000BD5E0000}"/>
    <cellStyle name="Entrada 2 3 8 32 5" xfId="17361" xr:uid="{00000000-0005-0000-0000-0000BE5E0000}"/>
    <cellStyle name="Entrada 2 3 8 33" xfId="3392" xr:uid="{00000000-0005-0000-0000-0000BF5E0000}"/>
    <cellStyle name="Entrada 2 3 8 33 2" xfId="12618" xr:uid="{00000000-0005-0000-0000-0000C05E0000}"/>
    <cellStyle name="Entrada 2 3 8 33 2 2" xfId="34920" xr:uid="{00000000-0005-0000-0000-0000C15E0000}"/>
    <cellStyle name="Entrada 2 3 8 33 2 3" xfId="39467" xr:uid="{00000000-0005-0000-0000-0000C25E0000}"/>
    <cellStyle name="Entrada 2 3 8 33 2 4" xfId="21690" xr:uid="{00000000-0005-0000-0000-0000C35E0000}"/>
    <cellStyle name="Entrada 2 3 8 33 3" xfId="26263" xr:uid="{00000000-0005-0000-0000-0000C45E0000}"/>
    <cellStyle name="Entrada 2 3 8 33 4" xfId="28481" xr:uid="{00000000-0005-0000-0000-0000C55E0000}"/>
    <cellStyle name="Entrada 2 3 8 33 5" xfId="17362" xr:uid="{00000000-0005-0000-0000-0000C65E0000}"/>
    <cellStyle name="Entrada 2 3 8 34" xfId="3393" xr:uid="{00000000-0005-0000-0000-0000C75E0000}"/>
    <cellStyle name="Entrada 2 3 8 34 2" xfId="12619" xr:uid="{00000000-0005-0000-0000-0000C85E0000}"/>
    <cellStyle name="Entrada 2 3 8 34 2 2" xfId="34921" xr:uid="{00000000-0005-0000-0000-0000C95E0000}"/>
    <cellStyle name="Entrada 2 3 8 34 2 3" xfId="39468" xr:uid="{00000000-0005-0000-0000-0000CA5E0000}"/>
    <cellStyle name="Entrada 2 3 8 34 2 4" xfId="21691" xr:uid="{00000000-0005-0000-0000-0000CB5E0000}"/>
    <cellStyle name="Entrada 2 3 8 34 3" xfId="26264" xr:uid="{00000000-0005-0000-0000-0000CC5E0000}"/>
    <cellStyle name="Entrada 2 3 8 34 4" xfId="28480" xr:uid="{00000000-0005-0000-0000-0000CD5E0000}"/>
    <cellStyle name="Entrada 2 3 8 34 5" xfId="17363" xr:uid="{00000000-0005-0000-0000-0000CE5E0000}"/>
    <cellStyle name="Entrada 2 3 8 35" xfId="3394" xr:uid="{00000000-0005-0000-0000-0000CF5E0000}"/>
    <cellStyle name="Entrada 2 3 8 35 2" xfId="12620" xr:uid="{00000000-0005-0000-0000-0000D05E0000}"/>
    <cellStyle name="Entrada 2 3 8 35 2 2" xfId="34922" xr:uid="{00000000-0005-0000-0000-0000D15E0000}"/>
    <cellStyle name="Entrada 2 3 8 35 2 3" xfId="39469" xr:uid="{00000000-0005-0000-0000-0000D25E0000}"/>
    <cellStyle name="Entrada 2 3 8 35 2 4" xfId="21692" xr:uid="{00000000-0005-0000-0000-0000D35E0000}"/>
    <cellStyle name="Entrada 2 3 8 35 3" xfId="26265" xr:uid="{00000000-0005-0000-0000-0000D45E0000}"/>
    <cellStyle name="Entrada 2 3 8 35 4" xfId="28479" xr:uid="{00000000-0005-0000-0000-0000D55E0000}"/>
    <cellStyle name="Entrada 2 3 8 35 5" xfId="17364" xr:uid="{00000000-0005-0000-0000-0000D65E0000}"/>
    <cellStyle name="Entrada 2 3 8 36" xfId="3395" xr:uid="{00000000-0005-0000-0000-0000D75E0000}"/>
    <cellStyle name="Entrada 2 3 8 36 2" xfId="12621" xr:uid="{00000000-0005-0000-0000-0000D85E0000}"/>
    <cellStyle name="Entrada 2 3 8 36 2 2" xfId="34923" xr:uid="{00000000-0005-0000-0000-0000D95E0000}"/>
    <cellStyle name="Entrada 2 3 8 36 2 3" xfId="39470" xr:uid="{00000000-0005-0000-0000-0000DA5E0000}"/>
    <cellStyle name="Entrada 2 3 8 36 2 4" xfId="21693" xr:uid="{00000000-0005-0000-0000-0000DB5E0000}"/>
    <cellStyle name="Entrada 2 3 8 36 3" xfId="26266" xr:uid="{00000000-0005-0000-0000-0000DC5E0000}"/>
    <cellStyle name="Entrada 2 3 8 36 4" xfId="28478" xr:uid="{00000000-0005-0000-0000-0000DD5E0000}"/>
    <cellStyle name="Entrada 2 3 8 36 5" xfId="17365" xr:uid="{00000000-0005-0000-0000-0000DE5E0000}"/>
    <cellStyle name="Entrada 2 3 8 37" xfId="3396" xr:uid="{00000000-0005-0000-0000-0000DF5E0000}"/>
    <cellStyle name="Entrada 2 3 8 37 2" xfId="12622" xr:uid="{00000000-0005-0000-0000-0000E05E0000}"/>
    <cellStyle name="Entrada 2 3 8 37 2 2" xfId="34924" xr:uid="{00000000-0005-0000-0000-0000E15E0000}"/>
    <cellStyle name="Entrada 2 3 8 37 2 3" xfId="39471" xr:uid="{00000000-0005-0000-0000-0000E25E0000}"/>
    <cellStyle name="Entrada 2 3 8 37 2 4" xfId="21694" xr:uid="{00000000-0005-0000-0000-0000E35E0000}"/>
    <cellStyle name="Entrada 2 3 8 37 3" xfId="26267" xr:uid="{00000000-0005-0000-0000-0000E45E0000}"/>
    <cellStyle name="Entrada 2 3 8 37 4" xfId="28477" xr:uid="{00000000-0005-0000-0000-0000E55E0000}"/>
    <cellStyle name="Entrada 2 3 8 37 5" xfId="17366" xr:uid="{00000000-0005-0000-0000-0000E65E0000}"/>
    <cellStyle name="Entrada 2 3 8 38" xfId="3397" xr:uid="{00000000-0005-0000-0000-0000E75E0000}"/>
    <cellStyle name="Entrada 2 3 8 38 2" xfId="12623" xr:uid="{00000000-0005-0000-0000-0000E85E0000}"/>
    <cellStyle name="Entrada 2 3 8 38 2 2" xfId="34925" xr:uid="{00000000-0005-0000-0000-0000E95E0000}"/>
    <cellStyle name="Entrada 2 3 8 38 2 3" xfId="39472" xr:uid="{00000000-0005-0000-0000-0000EA5E0000}"/>
    <cellStyle name="Entrada 2 3 8 38 2 4" xfId="21695" xr:uid="{00000000-0005-0000-0000-0000EB5E0000}"/>
    <cellStyle name="Entrada 2 3 8 38 3" xfId="26268" xr:uid="{00000000-0005-0000-0000-0000EC5E0000}"/>
    <cellStyle name="Entrada 2 3 8 38 4" xfId="28476" xr:uid="{00000000-0005-0000-0000-0000ED5E0000}"/>
    <cellStyle name="Entrada 2 3 8 38 5" xfId="17367" xr:uid="{00000000-0005-0000-0000-0000EE5E0000}"/>
    <cellStyle name="Entrada 2 3 8 39" xfId="3366" xr:uid="{00000000-0005-0000-0000-0000EF5E0000}"/>
    <cellStyle name="Entrada 2 3 8 39 2" xfId="12592" xr:uid="{00000000-0005-0000-0000-0000F05E0000}"/>
    <cellStyle name="Entrada 2 3 8 39 2 2" xfId="34894" xr:uid="{00000000-0005-0000-0000-0000F15E0000}"/>
    <cellStyle name="Entrada 2 3 8 39 2 3" xfId="39441" xr:uid="{00000000-0005-0000-0000-0000F25E0000}"/>
    <cellStyle name="Entrada 2 3 8 39 2 4" xfId="21664" xr:uid="{00000000-0005-0000-0000-0000F35E0000}"/>
    <cellStyle name="Entrada 2 3 8 39 3" xfId="26237" xr:uid="{00000000-0005-0000-0000-0000F45E0000}"/>
    <cellStyle name="Entrada 2 3 8 39 4" xfId="28508" xr:uid="{00000000-0005-0000-0000-0000F55E0000}"/>
    <cellStyle name="Entrada 2 3 8 39 5" xfId="17336" xr:uid="{00000000-0005-0000-0000-0000F65E0000}"/>
    <cellStyle name="Entrada 2 3 8 4" xfId="3398" xr:uid="{00000000-0005-0000-0000-0000F75E0000}"/>
    <cellStyle name="Entrada 2 3 8 4 2" xfId="12624" xr:uid="{00000000-0005-0000-0000-0000F85E0000}"/>
    <cellStyle name="Entrada 2 3 8 4 2 2" xfId="34926" xr:uid="{00000000-0005-0000-0000-0000F95E0000}"/>
    <cellStyle name="Entrada 2 3 8 4 2 3" xfId="39473" xr:uid="{00000000-0005-0000-0000-0000FA5E0000}"/>
    <cellStyle name="Entrada 2 3 8 4 2 4" xfId="21696" xr:uid="{00000000-0005-0000-0000-0000FB5E0000}"/>
    <cellStyle name="Entrada 2 3 8 4 3" xfId="26269" xr:uid="{00000000-0005-0000-0000-0000FC5E0000}"/>
    <cellStyle name="Entrada 2 3 8 4 4" xfId="28474" xr:uid="{00000000-0005-0000-0000-0000FD5E0000}"/>
    <cellStyle name="Entrada 2 3 8 4 5" xfId="17368" xr:uid="{00000000-0005-0000-0000-0000FE5E0000}"/>
    <cellStyle name="Entrada 2 3 8 40" xfId="9456" xr:uid="{00000000-0005-0000-0000-0000FF5E0000}"/>
    <cellStyle name="Entrada 2 3 8 40 2" xfId="13781" xr:uid="{00000000-0005-0000-0000-0000005F0000}"/>
    <cellStyle name="Entrada 2 3 8 40 2 2" xfId="36083" xr:uid="{00000000-0005-0000-0000-0000015F0000}"/>
    <cellStyle name="Entrada 2 3 8 40 2 3" xfId="40630" xr:uid="{00000000-0005-0000-0000-0000025F0000}"/>
    <cellStyle name="Entrada 2 3 8 40 2 4" xfId="22853" xr:uid="{00000000-0005-0000-0000-0000035F0000}"/>
    <cellStyle name="Entrada 2 3 8 40 3" xfId="31758" xr:uid="{00000000-0005-0000-0000-0000045F0000}"/>
    <cellStyle name="Entrada 2 3 8 40 4" xfId="36305" xr:uid="{00000000-0005-0000-0000-0000055F0000}"/>
    <cellStyle name="Entrada 2 3 8 40 5" xfId="18528" xr:uid="{00000000-0005-0000-0000-0000065F0000}"/>
    <cellStyle name="Entrada 2 3 8 41" xfId="388" xr:uid="{00000000-0005-0000-0000-0000075F0000}"/>
    <cellStyle name="Entrada 2 3 8 41 2" xfId="23259" xr:uid="{00000000-0005-0000-0000-0000085F0000}"/>
    <cellStyle name="Entrada 2 3 8 41 3" xfId="31428" xr:uid="{00000000-0005-0000-0000-0000095F0000}"/>
    <cellStyle name="Entrada 2 3 8 41 4" xfId="14358" xr:uid="{00000000-0005-0000-0000-00000A5F0000}"/>
    <cellStyle name="Entrada 2 3 8 42" xfId="14017" xr:uid="{00000000-0005-0000-0000-00000B5F0000}"/>
    <cellStyle name="Entrada 2 3 8 43" xfId="31664" xr:uid="{00000000-0005-0000-0000-00000C5F0000}"/>
    <cellStyle name="Entrada 2 3 8 44" xfId="14116" xr:uid="{00000000-0005-0000-0000-00000D5F0000}"/>
    <cellStyle name="Entrada 2 3 8 5" xfId="3399" xr:uid="{00000000-0005-0000-0000-00000E5F0000}"/>
    <cellStyle name="Entrada 2 3 8 5 2" xfId="12625" xr:uid="{00000000-0005-0000-0000-00000F5F0000}"/>
    <cellStyle name="Entrada 2 3 8 5 2 2" xfId="34927" xr:uid="{00000000-0005-0000-0000-0000105F0000}"/>
    <cellStyle name="Entrada 2 3 8 5 2 3" xfId="39474" xr:uid="{00000000-0005-0000-0000-0000115F0000}"/>
    <cellStyle name="Entrada 2 3 8 5 2 4" xfId="21697" xr:uid="{00000000-0005-0000-0000-0000125F0000}"/>
    <cellStyle name="Entrada 2 3 8 5 3" xfId="26270" xr:uid="{00000000-0005-0000-0000-0000135F0000}"/>
    <cellStyle name="Entrada 2 3 8 5 4" xfId="28473" xr:uid="{00000000-0005-0000-0000-0000145F0000}"/>
    <cellStyle name="Entrada 2 3 8 5 5" xfId="17369" xr:uid="{00000000-0005-0000-0000-0000155F0000}"/>
    <cellStyle name="Entrada 2 3 8 6" xfId="3400" xr:uid="{00000000-0005-0000-0000-0000165F0000}"/>
    <cellStyle name="Entrada 2 3 8 6 2" xfId="12626" xr:uid="{00000000-0005-0000-0000-0000175F0000}"/>
    <cellStyle name="Entrada 2 3 8 6 2 2" xfId="34928" xr:uid="{00000000-0005-0000-0000-0000185F0000}"/>
    <cellStyle name="Entrada 2 3 8 6 2 3" xfId="39475" xr:uid="{00000000-0005-0000-0000-0000195F0000}"/>
    <cellStyle name="Entrada 2 3 8 6 2 4" xfId="21698" xr:uid="{00000000-0005-0000-0000-00001A5F0000}"/>
    <cellStyle name="Entrada 2 3 8 6 3" xfId="26271" xr:uid="{00000000-0005-0000-0000-00001B5F0000}"/>
    <cellStyle name="Entrada 2 3 8 6 4" xfId="28472" xr:uid="{00000000-0005-0000-0000-00001C5F0000}"/>
    <cellStyle name="Entrada 2 3 8 6 5" xfId="17370" xr:uid="{00000000-0005-0000-0000-00001D5F0000}"/>
    <cellStyle name="Entrada 2 3 8 7" xfId="3401" xr:uid="{00000000-0005-0000-0000-00001E5F0000}"/>
    <cellStyle name="Entrada 2 3 8 7 2" xfId="12627" xr:uid="{00000000-0005-0000-0000-00001F5F0000}"/>
    <cellStyle name="Entrada 2 3 8 7 2 2" xfId="34929" xr:uid="{00000000-0005-0000-0000-0000205F0000}"/>
    <cellStyle name="Entrada 2 3 8 7 2 3" xfId="39476" xr:uid="{00000000-0005-0000-0000-0000215F0000}"/>
    <cellStyle name="Entrada 2 3 8 7 2 4" xfId="21699" xr:uid="{00000000-0005-0000-0000-0000225F0000}"/>
    <cellStyle name="Entrada 2 3 8 7 3" xfId="26272" xr:uid="{00000000-0005-0000-0000-0000235F0000}"/>
    <cellStyle name="Entrada 2 3 8 7 4" xfId="28471" xr:uid="{00000000-0005-0000-0000-0000245F0000}"/>
    <cellStyle name="Entrada 2 3 8 7 5" xfId="17371" xr:uid="{00000000-0005-0000-0000-0000255F0000}"/>
    <cellStyle name="Entrada 2 3 8 8" xfId="3402" xr:uid="{00000000-0005-0000-0000-0000265F0000}"/>
    <cellStyle name="Entrada 2 3 8 8 2" xfId="12628" xr:uid="{00000000-0005-0000-0000-0000275F0000}"/>
    <cellStyle name="Entrada 2 3 8 8 2 2" xfId="34930" xr:uid="{00000000-0005-0000-0000-0000285F0000}"/>
    <cellStyle name="Entrada 2 3 8 8 2 3" xfId="39477" xr:uid="{00000000-0005-0000-0000-0000295F0000}"/>
    <cellStyle name="Entrada 2 3 8 8 2 4" xfId="21700" xr:uid="{00000000-0005-0000-0000-00002A5F0000}"/>
    <cellStyle name="Entrada 2 3 8 8 3" xfId="26273" xr:uid="{00000000-0005-0000-0000-00002B5F0000}"/>
    <cellStyle name="Entrada 2 3 8 8 4" xfId="28470" xr:uid="{00000000-0005-0000-0000-00002C5F0000}"/>
    <cellStyle name="Entrada 2 3 8 8 5" xfId="17372" xr:uid="{00000000-0005-0000-0000-00002D5F0000}"/>
    <cellStyle name="Entrada 2 3 8 9" xfId="3403" xr:uid="{00000000-0005-0000-0000-00002E5F0000}"/>
    <cellStyle name="Entrada 2 3 8 9 2" xfId="12629" xr:uid="{00000000-0005-0000-0000-00002F5F0000}"/>
    <cellStyle name="Entrada 2 3 8 9 2 2" xfId="34931" xr:uid="{00000000-0005-0000-0000-0000305F0000}"/>
    <cellStyle name="Entrada 2 3 8 9 2 3" xfId="39478" xr:uid="{00000000-0005-0000-0000-0000315F0000}"/>
    <cellStyle name="Entrada 2 3 8 9 2 4" xfId="21701" xr:uid="{00000000-0005-0000-0000-0000325F0000}"/>
    <cellStyle name="Entrada 2 3 8 9 3" xfId="26274" xr:uid="{00000000-0005-0000-0000-0000335F0000}"/>
    <cellStyle name="Entrada 2 3 8 9 4" xfId="28469" xr:uid="{00000000-0005-0000-0000-0000345F0000}"/>
    <cellStyle name="Entrada 2 3 8 9 5" xfId="17373" xr:uid="{00000000-0005-0000-0000-0000355F0000}"/>
    <cellStyle name="Entrada 2 3 9" xfId="3404" xr:uid="{00000000-0005-0000-0000-0000365F0000}"/>
    <cellStyle name="Entrada 2 3 9 2" xfId="12630" xr:uid="{00000000-0005-0000-0000-0000375F0000}"/>
    <cellStyle name="Entrada 2 3 9 2 2" xfId="34932" xr:uid="{00000000-0005-0000-0000-0000385F0000}"/>
    <cellStyle name="Entrada 2 3 9 2 3" xfId="39479" xr:uid="{00000000-0005-0000-0000-0000395F0000}"/>
    <cellStyle name="Entrada 2 3 9 2 4" xfId="21702" xr:uid="{00000000-0005-0000-0000-00003A5F0000}"/>
    <cellStyle name="Entrada 2 3 9 3" xfId="26275" xr:uid="{00000000-0005-0000-0000-00003B5F0000}"/>
    <cellStyle name="Entrada 2 3 9 4" xfId="28468" xr:uid="{00000000-0005-0000-0000-00003C5F0000}"/>
    <cellStyle name="Entrada 2 3 9 5" xfId="17374" xr:uid="{00000000-0005-0000-0000-00003D5F0000}"/>
    <cellStyle name="Entrada 2 4" xfId="137" xr:uid="{00000000-0005-0000-0000-00003E5F0000}"/>
    <cellStyle name="Entrada 2 4 10" xfId="3406" xr:uid="{00000000-0005-0000-0000-00003F5F0000}"/>
    <cellStyle name="Entrada 2 4 10 2" xfId="12632" xr:uid="{00000000-0005-0000-0000-0000405F0000}"/>
    <cellStyle name="Entrada 2 4 10 2 2" xfId="34934" xr:uid="{00000000-0005-0000-0000-0000415F0000}"/>
    <cellStyle name="Entrada 2 4 10 2 3" xfId="39481" xr:uid="{00000000-0005-0000-0000-0000425F0000}"/>
    <cellStyle name="Entrada 2 4 10 2 4" xfId="21704" xr:uid="{00000000-0005-0000-0000-0000435F0000}"/>
    <cellStyle name="Entrada 2 4 10 3" xfId="26277" xr:uid="{00000000-0005-0000-0000-0000445F0000}"/>
    <cellStyle name="Entrada 2 4 10 4" xfId="28467" xr:uid="{00000000-0005-0000-0000-0000455F0000}"/>
    <cellStyle name="Entrada 2 4 10 5" xfId="17376" xr:uid="{00000000-0005-0000-0000-0000465F0000}"/>
    <cellStyle name="Entrada 2 4 11" xfId="3407" xr:uid="{00000000-0005-0000-0000-0000475F0000}"/>
    <cellStyle name="Entrada 2 4 11 2" xfId="12633" xr:uid="{00000000-0005-0000-0000-0000485F0000}"/>
    <cellStyle name="Entrada 2 4 11 2 2" xfId="34935" xr:uid="{00000000-0005-0000-0000-0000495F0000}"/>
    <cellStyle name="Entrada 2 4 11 2 3" xfId="39482" xr:uid="{00000000-0005-0000-0000-00004A5F0000}"/>
    <cellStyle name="Entrada 2 4 11 2 4" xfId="21705" xr:uid="{00000000-0005-0000-0000-00004B5F0000}"/>
    <cellStyle name="Entrada 2 4 11 3" xfId="26278" xr:uid="{00000000-0005-0000-0000-00004C5F0000}"/>
    <cellStyle name="Entrada 2 4 11 4" xfId="28466" xr:uid="{00000000-0005-0000-0000-00004D5F0000}"/>
    <cellStyle name="Entrada 2 4 11 5" xfId="17377" xr:uid="{00000000-0005-0000-0000-00004E5F0000}"/>
    <cellStyle name="Entrada 2 4 12" xfId="3408" xr:uid="{00000000-0005-0000-0000-00004F5F0000}"/>
    <cellStyle name="Entrada 2 4 12 2" xfId="12634" xr:uid="{00000000-0005-0000-0000-0000505F0000}"/>
    <cellStyle name="Entrada 2 4 12 2 2" xfId="34936" xr:uid="{00000000-0005-0000-0000-0000515F0000}"/>
    <cellStyle name="Entrada 2 4 12 2 3" xfId="39483" xr:uid="{00000000-0005-0000-0000-0000525F0000}"/>
    <cellStyle name="Entrada 2 4 12 2 4" xfId="21706" xr:uid="{00000000-0005-0000-0000-0000535F0000}"/>
    <cellStyle name="Entrada 2 4 12 3" xfId="26279" xr:uid="{00000000-0005-0000-0000-0000545F0000}"/>
    <cellStyle name="Entrada 2 4 12 4" xfId="28465" xr:uid="{00000000-0005-0000-0000-0000555F0000}"/>
    <cellStyle name="Entrada 2 4 12 5" xfId="17378" xr:uid="{00000000-0005-0000-0000-0000565F0000}"/>
    <cellStyle name="Entrada 2 4 13" xfId="3409" xr:uid="{00000000-0005-0000-0000-0000575F0000}"/>
    <cellStyle name="Entrada 2 4 13 2" xfId="12635" xr:uid="{00000000-0005-0000-0000-0000585F0000}"/>
    <cellStyle name="Entrada 2 4 13 2 2" xfId="34937" xr:uid="{00000000-0005-0000-0000-0000595F0000}"/>
    <cellStyle name="Entrada 2 4 13 2 3" xfId="39484" xr:uid="{00000000-0005-0000-0000-00005A5F0000}"/>
    <cellStyle name="Entrada 2 4 13 2 4" xfId="21707" xr:uid="{00000000-0005-0000-0000-00005B5F0000}"/>
    <cellStyle name="Entrada 2 4 13 3" xfId="26280" xr:uid="{00000000-0005-0000-0000-00005C5F0000}"/>
    <cellStyle name="Entrada 2 4 13 4" xfId="28464" xr:uid="{00000000-0005-0000-0000-00005D5F0000}"/>
    <cellStyle name="Entrada 2 4 13 5" xfId="17379" xr:uid="{00000000-0005-0000-0000-00005E5F0000}"/>
    <cellStyle name="Entrada 2 4 14" xfId="3410" xr:uid="{00000000-0005-0000-0000-00005F5F0000}"/>
    <cellStyle name="Entrada 2 4 14 2" xfId="12636" xr:uid="{00000000-0005-0000-0000-0000605F0000}"/>
    <cellStyle name="Entrada 2 4 14 2 2" xfId="34938" xr:uid="{00000000-0005-0000-0000-0000615F0000}"/>
    <cellStyle name="Entrada 2 4 14 2 3" xfId="39485" xr:uid="{00000000-0005-0000-0000-0000625F0000}"/>
    <cellStyle name="Entrada 2 4 14 2 4" xfId="21708" xr:uid="{00000000-0005-0000-0000-0000635F0000}"/>
    <cellStyle name="Entrada 2 4 14 3" xfId="26281" xr:uid="{00000000-0005-0000-0000-0000645F0000}"/>
    <cellStyle name="Entrada 2 4 14 4" xfId="28463" xr:uid="{00000000-0005-0000-0000-0000655F0000}"/>
    <cellStyle name="Entrada 2 4 14 5" xfId="17380" xr:uid="{00000000-0005-0000-0000-0000665F0000}"/>
    <cellStyle name="Entrada 2 4 15" xfId="3411" xr:uid="{00000000-0005-0000-0000-0000675F0000}"/>
    <cellStyle name="Entrada 2 4 15 2" xfId="12637" xr:uid="{00000000-0005-0000-0000-0000685F0000}"/>
    <cellStyle name="Entrada 2 4 15 2 2" xfId="34939" xr:uid="{00000000-0005-0000-0000-0000695F0000}"/>
    <cellStyle name="Entrada 2 4 15 2 3" xfId="39486" xr:uid="{00000000-0005-0000-0000-00006A5F0000}"/>
    <cellStyle name="Entrada 2 4 15 2 4" xfId="21709" xr:uid="{00000000-0005-0000-0000-00006B5F0000}"/>
    <cellStyle name="Entrada 2 4 15 3" xfId="26282" xr:uid="{00000000-0005-0000-0000-00006C5F0000}"/>
    <cellStyle name="Entrada 2 4 15 4" xfId="28462" xr:uid="{00000000-0005-0000-0000-00006D5F0000}"/>
    <cellStyle name="Entrada 2 4 15 5" xfId="17381" xr:uid="{00000000-0005-0000-0000-00006E5F0000}"/>
    <cellStyle name="Entrada 2 4 16" xfId="3412" xr:uid="{00000000-0005-0000-0000-00006F5F0000}"/>
    <cellStyle name="Entrada 2 4 16 2" xfId="12638" xr:uid="{00000000-0005-0000-0000-0000705F0000}"/>
    <cellStyle name="Entrada 2 4 16 2 2" xfId="34940" xr:uid="{00000000-0005-0000-0000-0000715F0000}"/>
    <cellStyle name="Entrada 2 4 16 2 3" xfId="39487" xr:uid="{00000000-0005-0000-0000-0000725F0000}"/>
    <cellStyle name="Entrada 2 4 16 2 4" xfId="21710" xr:uid="{00000000-0005-0000-0000-0000735F0000}"/>
    <cellStyle name="Entrada 2 4 16 3" xfId="26283" xr:uid="{00000000-0005-0000-0000-0000745F0000}"/>
    <cellStyle name="Entrada 2 4 16 4" xfId="28432" xr:uid="{00000000-0005-0000-0000-0000755F0000}"/>
    <cellStyle name="Entrada 2 4 16 5" xfId="17382" xr:uid="{00000000-0005-0000-0000-0000765F0000}"/>
    <cellStyle name="Entrada 2 4 17" xfId="3413" xr:uid="{00000000-0005-0000-0000-0000775F0000}"/>
    <cellStyle name="Entrada 2 4 17 2" xfId="12639" xr:uid="{00000000-0005-0000-0000-0000785F0000}"/>
    <cellStyle name="Entrada 2 4 17 2 2" xfId="34941" xr:uid="{00000000-0005-0000-0000-0000795F0000}"/>
    <cellStyle name="Entrada 2 4 17 2 3" xfId="39488" xr:uid="{00000000-0005-0000-0000-00007A5F0000}"/>
    <cellStyle name="Entrada 2 4 17 2 4" xfId="21711" xr:uid="{00000000-0005-0000-0000-00007B5F0000}"/>
    <cellStyle name="Entrada 2 4 17 3" xfId="26284" xr:uid="{00000000-0005-0000-0000-00007C5F0000}"/>
    <cellStyle name="Entrada 2 4 17 4" xfId="28461" xr:uid="{00000000-0005-0000-0000-00007D5F0000}"/>
    <cellStyle name="Entrada 2 4 17 5" xfId="17383" xr:uid="{00000000-0005-0000-0000-00007E5F0000}"/>
    <cellStyle name="Entrada 2 4 18" xfId="3414" xr:uid="{00000000-0005-0000-0000-00007F5F0000}"/>
    <cellStyle name="Entrada 2 4 18 2" xfId="12640" xr:uid="{00000000-0005-0000-0000-0000805F0000}"/>
    <cellStyle name="Entrada 2 4 18 2 2" xfId="34942" xr:uid="{00000000-0005-0000-0000-0000815F0000}"/>
    <cellStyle name="Entrada 2 4 18 2 3" xfId="39489" xr:uid="{00000000-0005-0000-0000-0000825F0000}"/>
    <cellStyle name="Entrada 2 4 18 2 4" xfId="21712" xr:uid="{00000000-0005-0000-0000-0000835F0000}"/>
    <cellStyle name="Entrada 2 4 18 3" xfId="26285" xr:uid="{00000000-0005-0000-0000-0000845F0000}"/>
    <cellStyle name="Entrada 2 4 18 4" xfId="28460" xr:uid="{00000000-0005-0000-0000-0000855F0000}"/>
    <cellStyle name="Entrada 2 4 18 5" xfId="17384" xr:uid="{00000000-0005-0000-0000-0000865F0000}"/>
    <cellStyle name="Entrada 2 4 19" xfId="3415" xr:uid="{00000000-0005-0000-0000-0000875F0000}"/>
    <cellStyle name="Entrada 2 4 19 2" xfId="12641" xr:uid="{00000000-0005-0000-0000-0000885F0000}"/>
    <cellStyle name="Entrada 2 4 19 2 2" xfId="34943" xr:uid="{00000000-0005-0000-0000-0000895F0000}"/>
    <cellStyle name="Entrada 2 4 19 2 3" xfId="39490" xr:uid="{00000000-0005-0000-0000-00008A5F0000}"/>
    <cellStyle name="Entrada 2 4 19 2 4" xfId="21713" xr:uid="{00000000-0005-0000-0000-00008B5F0000}"/>
    <cellStyle name="Entrada 2 4 19 3" xfId="26286" xr:uid="{00000000-0005-0000-0000-00008C5F0000}"/>
    <cellStyle name="Entrada 2 4 19 4" xfId="28459" xr:uid="{00000000-0005-0000-0000-00008D5F0000}"/>
    <cellStyle name="Entrada 2 4 19 5" xfId="17385" xr:uid="{00000000-0005-0000-0000-00008E5F0000}"/>
    <cellStyle name="Entrada 2 4 2" xfId="173" xr:uid="{00000000-0005-0000-0000-00008F5F0000}"/>
    <cellStyle name="Entrada 2 4 2 10" xfId="3417" xr:uid="{00000000-0005-0000-0000-0000905F0000}"/>
    <cellStyle name="Entrada 2 4 2 10 2" xfId="12643" xr:uid="{00000000-0005-0000-0000-0000915F0000}"/>
    <cellStyle name="Entrada 2 4 2 10 2 2" xfId="34945" xr:uid="{00000000-0005-0000-0000-0000925F0000}"/>
    <cellStyle name="Entrada 2 4 2 10 2 3" xfId="39492" xr:uid="{00000000-0005-0000-0000-0000935F0000}"/>
    <cellStyle name="Entrada 2 4 2 10 2 4" xfId="21715" xr:uid="{00000000-0005-0000-0000-0000945F0000}"/>
    <cellStyle name="Entrada 2 4 2 10 3" xfId="26288" xr:uid="{00000000-0005-0000-0000-0000955F0000}"/>
    <cellStyle name="Entrada 2 4 2 10 4" xfId="28457" xr:uid="{00000000-0005-0000-0000-0000965F0000}"/>
    <cellStyle name="Entrada 2 4 2 10 5" xfId="17387" xr:uid="{00000000-0005-0000-0000-0000975F0000}"/>
    <cellStyle name="Entrada 2 4 2 11" xfId="3418" xr:uid="{00000000-0005-0000-0000-0000985F0000}"/>
    <cellStyle name="Entrada 2 4 2 11 2" xfId="12644" xr:uid="{00000000-0005-0000-0000-0000995F0000}"/>
    <cellStyle name="Entrada 2 4 2 11 2 2" xfId="34946" xr:uid="{00000000-0005-0000-0000-00009A5F0000}"/>
    <cellStyle name="Entrada 2 4 2 11 2 3" xfId="39493" xr:uid="{00000000-0005-0000-0000-00009B5F0000}"/>
    <cellStyle name="Entrada 2 4 2 11 2 4" xfId="21716" xr:uid="{00000000-0005-0000-0000-00009C5F0000}"/>
    <cellStyle name="Entrada 2 4 2 11 3" xfId="26289" xr:uid="{00000000-0005-0000-0000-00009D5F0000}"/>
    <cellStyle name="Entrada 2 4 2 11 4" xfId="28456" xr:uid="{00000000-0005-0000-0000-00009E5F0000}"/>
    <cellStyle name="Entrada 2 4 2 11 5" xfId="17388" xr:uid="{00000000-0005-0000-0000-00009F5F0000}"/>
    <cellStyle name="Entrada 2 4 2 12" xfId="3419" xr:uid="{00000000-0005-0000-0000-0000A05F0000}"/>
    <cellStyle name="Entrada 2 4 2 12 2" xfId="12645" xr:uid="{00000000-0005-0000-0000-0000A15F0000}"/>
    <cellStyle name="Entrada 2 4 2 12 2 2" xfId="34947" xr:uid="{00000000-0005-0000-0000-0000A25F0000}"/>
    <cellStyle name="Entrada 2 4 2 12 2 3" xfId="39494" xr:uid="{00000000-0005-0000-0000-0000A35F0000}"/>
    <cellStyle name="Entrada 2 4 2 12 2 4" xfId="21717" xr:uid="{00000000-0005-0000-0000-0000A45F0000}"/>
    <cellStyle name="Entrada 2 4 2 12 3" xfId="26290" xr:uid="{00000000-0005-0000-0000-0000A55F0000}"/>
    <cellStyle name="Entrada 2 4 2 12 4" xfId="28455" xr:uid="{00000000-0005-0000-0000-0000A65F0000}"/>
    <cellStyle name="Entrada 2 4 2 12 5" xfId="17389" xr:uid="{00000000-0005-0000-0000-0000A75F0000}"/>
    <cellStyle name="Entrada 2 4 2 13" xfId="3420" xr:uid="{00000000-0005-0000-0000-0000A85F0000}"/>
    <cellStyle name="Entrada 2 4 2 13 2" xfId="12646" xr:uid="{00000000-0005-0000-0000-0000A95F0000}"/>
    <cellStyle name="Entrada 2 4 2 13 2 2" xfId="34948" xr:uid="{00000000-0005-0000-0000-0000AA5F0000}"/>
    <cellStyle name="Entrada 2 4 2 13 2 3" xfId="39495" xr:uid="{00000000-0005-0000-0000-0000AB5F0000}"/>
    <cellStyle name="Entrada 2 4 2 13 2 4" xfId="21718" xr:uid="{00000000-0005-0000-0000-0000AC5F0000}"/>
    <cellStyle name="Entrada 2 4 2 13 3" xfId="26291" xr:uid="{00000000-0005-0000-0000-0000AD5F0000}"/>
    <cellStyle name="Entrada 2 4 2 13 4" xfId="28454" xr:uid="{00000000-0005-0000-0000-0000AE5F0000}"/>
    <cellStyle name="Entrada 2 4 2 13 5" xfId="17390" xr:uid="{00000000-0005-0000-0000-0000AF5F0000}"/>
    <cellStyle name="Entrada 2 4 2 14" xfId="3421" xr:uid="{00000000-0005-0000-0000-0000B05F0000}"/>
    <cellStyle name="Entrada 2 4 2 14 2" xfId="12647" xr:uid="{00000000-0005-0000-0000-0000B15F0000}"/>
    <cellStyle name="Entrada 2 4 2 14 2 2" xfId="34949" xr:uid="{00000000-0005-0000-0000-0000B25F0000}"/>
    <cellStyle name="Entrada 2 4 2 14 2 3" xfId="39496" xr:uid="{00000000-0005-0000-0000-0000B35F0000}"/>
    <cellStyle name="Entrada 2 4 2 14 2 4" xfId="21719" xr:uid="{00000000-0005-0000-0000-0000B45F0000}"/>
    <cellStyle name="Entrada 2 4 2 14 3" xfId="26292" xr:uid="{00000000-0005-0000-0000-0000B55F0000}"/>
    <cellStyle name="Entrada 2 4 2 14 4" xfId="28453" xr:uid="{00000000-0005-0000-0000-0000B65F0000}"/>
    <cellStyle name="Entrada 2 4 2 14 5" xfId="17391" xr:uid="{00000000-0005-0000-0000-0000B75F0000}"/>
    <cellStyle name="Entrada 2 4 2 15" xfId="3422" xr:uid="{00000000-0005-0000-0000-0000B85F0000}"/>
    <cellStyle name="Entrada 2 4 2 15 2" xfId="12648" xr:uid="{00000000-0005-0000-0000-0000B95F0000}"/>
    <cellStyle name="Entrada 2 4 2 15 2 2" xfId="34950" xr:uid="{00000000-0005-0000-0000-0000BA5F0000}"/>
    <cellStyle name="Entrada 2 4 2 15 2 3" xfId="39497" xr:uid="{00000000-0005-0000-0000-0000BB5F0000}"/>
    <cellStyle name="Entrada 2 4 2 15 2 4" xfId="21720" xr:uid="{00000000-0005-0000-0000-0000BC5F0000}"/>
    <cellStyle name="Entrada 2 4 2 15 3" xfId="26293" xr:uid="{00000000-0005-0000-0000-0000BD5F0000}"/>
    <cellStyle name="Entrada 2 4 2 15 4" xfId="28452" xr:uid="{00000000-0005-0000-0000-0000BE5F0000}"/>
    <cellStyle name="Entrada 2 4 2 15 5" xfId="17392" xr:uid="{00000000-0005-0000-0000-0000BF5F0000}"/>
    <cellStyle name="Entrada 2 4 2 16" xfId="3423" xr:uid="{00000000-0005-0000-0000-0000C05F0000}"/>
    <cellStyle name="Entrada 2 4 2 16 2" xfId="12649" xr:uid="{00000000-0005-0000-0000-0000C15F0000}"/>
    <cellStyle name="Entrada 2 4 2 16 2 2" xfId="34951" xr:uid="{00000000-0005-0000-0000-0000C25F0000}"/>
    <cellStyle name="Entrada 2 4 2 16 2 3" xfId="39498" xr:uid="{00000000-0005-0000-0000-0000C35F0000}"/>
    <cellStyle name="Entrada 2 4 2 16 2 4" xfId="21721" xr:uid="{00000000-0005-0000-0000-0000C45F0000}"/>
    <cellStyle name="Entrada 2 4 2 16 3" xfId="26294" xr:uid="{00000000-0005-0000-0000-0000C55F0000}"/>
    <cellStyle name="Entrada 2 4 2 16 4" xfId="28451" xr:uid="{00000000-0005-0000-0000-0000C65F0000}"/>
    <cellStyle name="Entrada 2 4 2 16 5" xfId="17393" xr:uid="{00000000-0005-0000-0000-0000C75F0000}"/>
    <cellStyle name="Entrada 2 4 2 17" xfId="3424" xr:uid="{00000000-0005-0000-0000-0000C85F0000}"/>
    <cellStyle name="Entrada 2 4 2 17 2" xfId="12650" xr:uid="{00000000-0005-0000-0000-0000C95F0000}"/>
    <cellStyle name="Entrada 2 4 2 17 2 2" xfId="34952" xr:uid="{00000000-0005-0000-0000-0000CA5F0000}"/>
    <cellStyle name="Entrada 2 4 2 17 2 3" xfId="39499" xr:uid="{00000000-0005-0000-0000-0000CB5F0000}"/>
    <cellStyle name="Entrada 2 4 2 17 2 4" xfId="21722" xr:uid="{00000000-0005-0000-0000-0000CC5F0000}"/>
    <cellStyle name="Entrada 2 4 2 17 3" xfId="26295" xr:uid="{00000000-0005-0000-0000-0000CD5F0000}"/>
    <cellStyle name="Entrada 2 4 2 17 4" xfId="28450" xr:uid="{00000000-0005-0000-0000-0000CE5F0000}"/>
    <cellStyle name="Entrada 2 4 2 17 5" xfId="17394" xr:uid="{00000000-0005-0000-0000-0000CF5F0000}"/>
    <cellStyle name="Entrada 2 4 2 18" xfId="3425" xr:uid="{00000000-0005-0000-0000-0000D05F0000}"/>
    <cellStyle name="Entrada 2 4 2 18 2" xfId="12651" xr:uid="{00000000-0005-0000-0000-0000D15F0000}"/>
    <cellStyle name="Entrada 2 4 2 18 2 2" xfId="34953" xr:uid="{00000000-0005-0000-0000-0000D25F0000}"/>
    <cellStyle name="Entrada 2 4 2 18 2 3" xfId="39500" xr:uid="{00000000-0005-0000-0000-0000D35F0000}"/>
    <cellStyle name="Entrada 2 4 2 18 2 4" xfId="21723" xr:uid="{00000000-0005-0000-0000-0000D45F0000}"/>
    <cellStyle name="Entrada 2 4 2 18 3" xfId="26296" xr:uid="{00000000-0005-0000-0000-0000D55F0000}"/>
    <cellStyle name="Entrada 2 4 2 18 4" xfId="28449" xr:uid="{00000000-0005-0000-0000-0000D65F0000}"/>
    <cellStyle name="Entrada 2 4 2 18 5" xfId="17395" xr:uid="{00000000-0005-0000-0000-0000D75F0000}"/>
    <cellStyle name="Entrada 2 4 2 19" xfId="3426" xr:uid="{00000000-0005-0000-0000-0000D85F0000}"/>
    <cellStyle name="Entrada 2 4 2 19 2" xfId="12652" xr:uid="{00000000-0005-0000-0000-0000D95F0000}"/>
    <cellStyle name="Entrada 2 4 2 19 2 2" xfId="34954" xr:uid="{00000000-0005-0000-0000-0000DA5F0000}"/>
    <cellStyle name="Entrada 2 4 2 19 2 3" xfId="39501" xr:uid="{00000000-0005-0000-0000-0000DB5F0000}"/>
    <cellStyle name="Entrada 2 4 2 19 2 4" xfId="21724" xr:uid="{00000000-0005-0000-0000-0000DC5F0000}"/>
    <cellStyle name="Entrada 2 4 2 19 3" xfId="26297" xr:uid="{00000000-0005-0000-0000-0000DD5F0000}"/>
    <cellStyle name="Entrada 2 4 2 19 4" xfId="28448" xr:uid="{00000000-0005-0000-0000-0000DE5F0000}"/>
    <cellStyle name="Entrada 2 4 2 19 5" xfId="17396" xr:uid="{00000000-0005-0000-0000-0000DF5F0000}"/>
    <cellStyle name="Entrada 2 4 2 2" xfId="3427" xr:uid="{00000000-0005-0000-0000-0000E05F0000}"/>
    <cellStyle name="Entrada 2 4 2 2 2" xfId="12653" xr:uid="{00000000-0005-0000-0000-0000E15F0000}"/>
    <cellStyle name="Entrada 2 4 2 2 2 2" xfId="34955" xr:uid="{00000000-0005-0000-0000-0000E25F0000}"/>
    <cellStyle name="Entrada 2 4 2 2 2 3" xfId="39502" xr:uid="{00000000-0005-0000-0000-0000E35F0000}"/>
    <cellStyle name="Entrada 2 4 2 2 2 4" xfId="21725" xr:uid="{00000000-0005-0000-0000-0000E45F0000}"/>
    <cellStyle name="Entrada 2 4 2 2 3" xfId="26298" xr:uid="{00000000-0005-0000-0000-0000E55F0000}"/>
    <cellStyle name="Entrada 2 4 2 2 4" xfId="28447" xr:uid="{00000000-0005-0000-0000-0000E65F0000}"/>
    <cellStyle name="Entrada 2 4 2 2 5" xfId="17397" xr:uid="{00000000-0005-0000-0000-0000E75F0000}"/>
    <cellStyle name="Entrada 2 4 2 20" xfId="3428" xr:uid="{00000000-0005-0000-0000-0000E85F0000}"/>
    <cellStyle name="Entrada 2 4 2 20 2" xfId="12654" xr:uid="{00000000-0005-0000-0000-0000E95F0000}"/>
    <cellStyle name="Entrada 2 4 2 20 2 2" xfId="34956" xr:uid="{00000000-0005-0000-0000-0000EA5F0000}"/>
    <cellStyle name="Entrada 2 4 2 20 2 3" xfId="39503" xr:uid="{00000000-0005-0000-0000-0000EB5F0000}"/>
    <cellStyle name="Entrada 2 4 2 20 2 4" xfId="21726" xr:uid="{00000000-0005-0000-0000-0000EC5F0000}"/>
    <cellStyle name="Entrada 2 4 2 20 3" xfId="26299" xr:uid="{00000000-0005-0000-0000-0000ED5F0000}"/>
    <cellStyle name="Entrada 2 4 2 20 4" xfId="28446" xr:uid="{00000000-0005-0000-0000-0000EE5F0000}"/>
    <cellStyle name="Entrada 2 4 2 20 5" xfId="17398" xr:uid="{00000000-0005-0000-0000-0000EF5F0000}"/>
    <cellStyle name="Entrada 2 4 2 21" xfId="3429" xr:uid="{00000000-0005-0000-0000-0000F05F0000}"/>
    <cellStyle name="Entrada 2 4 2 21 2" xfId="12655" xr:uid="{00000000-0005-0000-0000-0000F15F0000}"/>
    <cellStyle name="Entrada 2 4 2 21 2 2" xfId="34957" xr:uid="{00000000-0005-0000-0000-0000F25F0000}"/>
    <cellStyle name="Entrada 2 4 2 21 2 3" xfId="39504" xr:uid="{00000000-0005-0000-0000-0000F35F0000}"/>
    <cellStyle name="Entrada 2 4 2 21 2 4" xfId="21727" xr:uid="{00000000-0005-0000-0000-0000F45F0000}"/>
    <cellStyle name="Entrada 2 4 2 21 3" xfId="26300" xr:uid="{00000000-0005-0000-0000-0000F55F0000}"/>
    <cellStyle name="Entrada 2 4 2 21 4" xfId="28445" xr:uid="{00000000-0005-0000-0000-0000F65F0000}"/>
    <cellStyle name="Entrada 2 4 2 21 5" xfId="17399" xr:uid="{00000000-0005-0000-0000-0000F75F0000}"/>
    <cellStyle name="Entrada 2 4 2 22" xfId="3430" xr:uid="{00000000-0005-0000-0000-0000F85F0000}"/>
    <cellStyle name="Entrada 2 4 2 22 2" xfId="12656" xr:uid="{00000000-0005-0000-0000-0000F95F0000}"/>
    <cellStyle name="Entrada 2 4 2 22 2 2" xfId="34958" xr:uid="{00000000-0005-0000-0000-0000FA5F0000}"/>
    <cellStyle name="Entrada 2 4 2 22 2 3" xfId="39505" xr:uid="{00000000-0005-0000-0000-0000FB5F0000}"/>
    <cellStyle name="Entrada 2 4 2 22 2 4" xfId="21728" xr:uid="{00000000-0005-0000-0000-0000FC5F0000}"/>
    <cellStyle name="Entrada 2 4 2 22 3" xfId="26301" xr:uid="{00000000-0005-0000-0000-0000FD5F0000}"/>
    <cellStyle name="Entrada 2 4 2 22 4" xfId="28444" xr:uid="{00000000-0005-0000-0000-0000FE5F0000}"/>
    <cellStyle name="Entrada 2 4 2 22 5" xfId="17400" xr:uid="{00000000-0005-0000-0000-0000FF5F0000}"/>
    <cellStyle name="Entrada 2 4 2 23" xfId="3431" xr:uid="{00000000-0005-0000-0000-000000600000}"/>
    <cellStyle name="Entrada 2 4 2 23 2" xfId="12657" xr:uid="{00000000-0005-0000-0000-000001600000}"/>
    <cellStyle name="Entrada 2 4 2 23 2 2" xfId="34959" xr:uid="{00000000-0005-0000-0000-000002600000}"/>
    <cellStyle name="Entrada 2 4 2 23 2 3" xfId="39506" xr:uid="{00000000-0005-0000-0000-000003600000}"/>
    <cellStyle name="Entrada 2 4 2 23 2 4" xfId="21729" xr:uid="{00000000-0005-0000-0000-000004600000}"/>
    <cellStyle name="Entrada 2 4 2 23 3" xfId="26302" xr:uid="{00000000-0005-0000-0000-000005600000}"/>
    <cellStyle name="Entrada 2 4 2 23 4" xfId="28443" xr:uid="{00000000-0005-0000-0000-000006600000}"/>
    <cellStyle name="Entrada 2 4 2 23 5" xfId="17401" xr:uid="{00000000-0005-0000-0000-000007600000}"/>
    <cellStyle name="Entrada 2 4 2 24" xfId="3432" xr:uid="{00000000-0005-0000-0000-000008600000}"/>
    <cellStyle name="Entrada 2 4 2 24 2" xfId="12658" xr:uid="{00000000-0005-0000-0000-000009600000}"/>
    <cellStyle name="Entrada 2 4 2 24 2 2" xfId="34960" xr:uid="{00000000-0005-0000-0000-00000A600000}"/>
    <cellStyle name="Entrada 2 4 2 24 2 3" xfId="39507" xr:uid="{00000000-0005-0000-0000-00000B600000}"/>
    <cellStyle name="Entrada 2 4 2 24 2 4" xfId="21730" xr:uid="{00000000-0005-0000-0000-00000C600000}"/>
    <cellStyle name="Entrada 2 4 2 24 3" xfId="26303" xr:uid="{00000000-0005-0000-0000-00000D600000}"/>
    <cellStyle name="Entrada 2 4 2 24 4" xfId="28442" xr:uid="{00000000-0005-0000-0000-00000E600000}"/>
    <cellStyle name="Entrada 2 4 2 24 5" xfId="17402" xr:uid="{00000000-0005-0000-0000-00000F600000}"/>
    <cellStyle name="Entrada 2 4 2 25" xfId="3433" xr:uid="{00000000-0005-0000-0000-000010600000}"/>
    <cellStyle name="Entrada 2 4 2 25 2" xfId="12659" xr:uid="{00000000-0005-0000-0000-000011600000}"/>
    <cellStyle name="Entrada 2 4 2 25 2 2" xfId="34961" xr:uid="{00000000-0005-0000-0000-000012600000}"/>
    <cellStyle name="Entrada 2 4 2 25 2 3" xfId="39508" xr:uid="{00000000-0005-0000-0000-000013600000}"/>
    <cellStyle name="Entrada 2 4 2 25 2 4" xfId="21731" xr:uid="{00000000-0005-0000-0000-000014600000}"/>
    <cellStyle name="Entrada 2 4 2 25 3" xfId="26304" xr:uid="{00000000-0005-0000-0000-000015600000}"/>
    <cellStyle name="Entrada 2 4 2 25 4" xfId="28441" xr:uid="{00000000-0005-0000-0000-000016600000}"/>
    <cellStyle name="Entrada 2 4 2 25 5" xfId="17403" xr:uid="{00000000-0005-0000-0000-000017600000}"/>
    <cellStyle name="Entrada 2 4 2 26" xfId="3434" xr:uid="{00000000-0005-0000-0000-000018600000}"/>
    <cellStyle name="Entrada 2 4 2 26 2" xfId="12660" xr:uid="{00000000-0005-0000-0000-000019600000}"/>
    <cellStyle name="Entrada 2 4 2 26 2 2" xfId="34962" xr:uid="{00000000-0005-0000-0000-00001A600000}"/>
    <cellStyle name="Entrada 2 4 2 26 2 3" xfId="39509" xr:uid="{00000000-0005-0000-0000-00001B600000}"/>
    <cellStyle name="Entrada 2 4 2 26 2 4" xfId="21732" xr:uid="{00000000-0005-0000-0000-00001C600000}"/>
    <cellStyle name="Entrada 2 4 2 26 3" xfId="26305" xr:uid="{00000000-0005-0000-0000-00001D600000}"/>
    <cellStyle name="Entrada 2 4 2 26 4" xfId="28440" xr:uid="{00000000-0005-0000-0000-00001E600000}"/>
    <cellStyle name="Entrada 2 4 2 26 5" xfId="17404" xr:uid="{00000000-0005-0000-0000-00001F600000}"/>
    <cellStyle name="Entrada 2 4 2 27" xfId="3435" xr:uid="{00000000-0005-0000-0000-000020600000}"/>
    <cellStyle name="Entrada 2 4 2 27 2" xfId="12661" xr:uid="{00000000-0005-0000-0000-000021600000}"/>
    <cellStyle name="Entrada 2 4 2 27 2 2" xfId="34963" xr:uid="{00000000-0005-0000-0000-000022600000}"/>
    <cellStyle name="Entrada 2 4 2 27 2 3" xfId="39510" xr:uid="{00000000-0005-0000-0000-000023600000}"/>
    <cellStyle name="Entrada 2 4 2 27 2 4" xfId="21733" xr:uid="{00000000-0005-0000-0000-000024600000}"/>
    <cellStyle name="Entrada 2 4 2 27 3" xfId="26306" xr:uid="{00000000-0005-0000-0000-000025600000}"/>
    <cellStyle name="Entrada 2 4 2 27 4" xfId="28439" xr:uid="{00000000-0005-0000-0000-000026600000}"/>
    <cellStyle name="Entrada 2 4 2 27 5" xfId="17405" xr:uid="{00000000-0005-0000-0000-000027600000}"/>
    <cellStyle name="Entrada 2 4 2 28" xfId="3436" xr:uid="{00000000-0005-0000-0000-000028600000}"/>
    <cellStyle name="Entrada 2 4 2 28 2" xfId="12662" xr:uid="{00000000-0005-0000-0000-000029600000}"/>
    <cellStyle name="Entrada 2 4 2 28 2 2" xfId="34964" xr:uid="{00000000-0005-0000-0000-00002A600000}"/>
    <cellStyle name="Entrada 2 4 2 28 2 3" xfId="39511" xr:uid="{00000000-0005-0000-0000-00002B600000}"/>
    <cellStyle name="Entrada 2 4 2 28 2 4" xfId="21734" xr:uid="{00000000-0005-0000-0000-00002C600000}"/>
    <cellStyle name="Entrada 2 4 2 28 3" xfId="26307" xr:uid="{00000000-0005-0000-0000-00002D600000}"/>
    <cellStyle name="Entrada 2 4 2 28 4" xfId="28438" xr:uid="{00000000-0005-0000-0000-00002E600000}"/>
    <cellStyle name="Entrada 2 4 2 28 5" xfId="17406" xr:uid="{00000000-0005-0000-0000-00002F600000}"/>
    <cellStyle name="Entrada 2 4 2 29" xfId="3437" xr:uid="{00000000-0005-0000-0000-000030600000}"/>
    <cellStyle name="Entrada 2 4 2 29 2" xfId="12663" xr:uid="{00000000-0005-0000-0000-000031600000}"/>
    <cellStyle name="Entrada 2 4 2 29 2 2" xfId="34965" xr:uid="{00000000-0005-0000-0000-000032600000}"/>
    <cellStyle name="Entrada 2 4 2 29 2 3" xfId="39512" xr:uid="{00000000-0005-0000-0000-000033600000}"/>
    <cellStyle name="Entrada 2 4 2 29 2 4" xfId="21735" xr:uid="{00000000-0005-0000-0000-000034600000}"/>
    <cellStyle name="Entrada 2 4 2 29 3" xfId="26308" xr:uid="{00000000-0005-0000-0000-000035600000}"/>
    <cellStyle name="Entrada 2 4 2 29 4" xfId="28437" xr:uid="{00000000-0005-0000-0000-000036600000}"/>
    <cellStyle name="Entrada 2 4 2 29 5" xfId="17407" xr:uid="{00000000-0005-0000-0000-000037600000}"/>
    <cellStyle name="Entrada 2 4 2 3" xfId="3438" xr:uid="{00000000-0005-0000-0000-000038600000}"/>
    <cellStyle name="Entrada 2 4 2 3 2" xfId="12664" xr:uid="{00000000-0005-0000-0000-000039600000}"/>
    <cellStyle name="Entrada 2 4 2 3 2 2" xfId="34966" xr:uid="{00000000-0005-0000-0000-00003A600000}"/>
    <cellStyle name="Entrada 2 4 2 3 2 3" xfId="39513" xr:uid="{00000000-0005-0000-0000-00003B600000}"/>
    <cellStyle name="Entrada 2 4 2 3 2 4" xfId="21736" xr:uid="{00000000-0005-0000-0000-00003C600000}"/>
    <cellStyle name="Entrada 2 4 2 3 3" xfId="26309" xr:uid="{00000000-0005-0000-0000-00003D600000}"/>
    <cellStyle name="Entrada 2 4 2 3 4" xfId="28436" xr:uid="{00000000-0005-0000-0000-00003E600000}"/>
    <cellStyle name="Entrada 2 4 2 3 5" xfId="17408" xr:uid="{00000000-0005-0000-0000-00003F600000}"/>
    <cellStyle name="Entrada 2 4 2 30" xfId="3439" xr:uid="{00000000-0005-0000-0000-000040600000}"/>
    <cellStyle name="Entrada 2 4 2 30 2" xfId="12665" xr:uid="{00000000-0005-0000-0000-000041600000}"/>
    <cellStyle name="Entrada 2 4 2 30 2 2" xfId="34967" xr:uid="{00000000-0005-0000-0000-000042600000}"/>
    <cellStyle name="Entrada 2 4 2 30 2 3" xfId="39514" xr:uid="{00000000-0005-0000-0000-000043600000}"/>
    <cellStyle name="Entrada 2 4 2 30 2 4" xfId="21737" xr:uid="{00000000-0005-0000-0000-000044600000}"/>
    <cellStyle name="Entrada 2 4 2 30 3" xfId="26310" xr:uid="{00000000-0005-0000-0000-000045600000}"/>
    <cellStyle name="Entrada 2 4 2 30 4" xfId="28435" xr:uid="{00000000-0005-0000-0000-000046600000}"/>
    <cellStyle name="Entrada 2 4 2 30 5" xfId="17409" xr:uid="{00000000-0005-0000-0000-000047600000}"/>
    <cellStyle name="Entrada 2 4 2 31" xfId="3440" xr:uid="{00000000-0005-0000-0000-000048600000}"/>
    <cellStyle name="Entrada 2 4 2 31 2" xfId="12666" xr:uid="{00000000-0005-0000-0000-000049600000}"/>
    <cellStyle name="Entrada 2 4 2 31 2 2" xfId="34968" xr:uid="{00000000-0005-0000-0000-00004A600000}"/>
    <cellStyle name="Entrada 2 4 2 31 2 3" xfId="39515" xr:uid="{00000000-0005-0000-0000-00004B600000}"/>
    <cellStyle name="Entrada 2 4 2 31 2 4" xfId="21738" xr:uid="{00000000-0005-0000-0000-00004C600000}"/>
    <cellStyle name="Entrada 2 4 2 31 3" xfId="26311" xr:uid="{00000000-0005-0000-0000-00004D600000}"/>
    <cellStyle name="Entrada 2 4 2 31 4" xfId="28434" xr:uid="{00000000-0005-0000-0000-00004E600000}"/>
    <cellStyle name="Entrada 2 4 2 31 5" xfId="17410" xr:uid="{00000000-0005-0000-0000-00004F600000}"/>
    <cellStyle name="Entrada 2 4 2 32" xfId="3441" xr:uid="{00000000-0005-0000-0000-000050600000}"/>
    <cellStyle name="Entrada 2 4 2 32 2" xfId="12667" xr:uid="{00000000-0005-0000-0000-000051600000}"/>
    <cellStyle name="Entrada 2 4 2 32 2 2" xfId="34969" xr:uid="{00000000-0005-0000-0000-000052600000}"/>
    <cellStyle name="Entrada 2 4 2 32 2 3" xfId="39516" xr:uid="{00000000-0005-0000-0000-000053600000}"/>
    <cellStyle name="Entrada 2 4 2 32 2 4" xfId="21739" xr:uid="{00000000-0005-0000-0000-000054600000}"/>
    <cellStyle name="Entrada 2 4 2 32 3" xfId="26312" xr:uid="{00000000-0005-0000-0000-000055600000}"/>
    <cellStyle name="Entrada 2 4 2 32 4" xfId="28433" xr:uid="{00000000-0005-0000-0000-000056600000}"/>
    <cellStyle name="Entrada 2 4 2 32 5" xfId="17411" xr:uid="{00000000-0005-0000-0000-000057600000}"/>
    <cellStyle name="Entrada 2 4 2 33" xfId="3442" xr:uid="{00000000-0005-0000-0000-000058600000}"/>
    <cellStyle name="Entrada 2 4 2 33 2" xfId="12668" xr:uid="{00000000-0005-0000-0000-000059600000}"/>
    <cellStyle name="Entrada 2 4 2 33 2 2" xfId="34970" xr:uid="{00000000-0005-0000-0000-00005A600000}"/>
    <cellStyle name="Entrada 2 4 2 33 2 3" xfId="39517" xr:uid="{00000000-0005-0000-0000-00005B600000}"/>
    <cellStyle name="Entrada 2 4 2 33 2 4" xfId="21740" xr:uid="{00000000-0005-0000-0000-00005C600000}"/>
    <cellStyle name="Entrada 2 4 2 33 3" xfId="26313" xr:uid="{00000000-0005-0000-0000-00005D600000}"/>
    <cellStyle name="Entrada 2 4 2 33 4" xfId="28431" xr:uid="{00000000-0005-0000-0000-00005E600000}"/>
    <cellStyle name="Entrada 2 4 2 33 5" xfId="17412" xr:uid="{00000000-0005-0000-0000-00005F600000}"/>
    <cellStyle name="Entrada 2 4 2 34" xfId="3443" xr:uid="{00000000-0005-0000-0000-000060600000}"/>
    <cellStyle name="Entrada 2 4 2 34 2" xfId="12669" xr:uid="{00000000-0005-0000-0000-000061600000}"/>
    <cellStyle name="Entrada 2 4 2 34 2 2" xfId="34971" xr:uid="{00000000-0005-0000-0000-000062600000}"/>
    <cellStyle name="Entrada 2 4 2 34 2 3" xfId="39518" xr:uid="{00000000-0005-0000-0000-000063600000}"/>
    <cellStyle name="Entrada 2 4 2 34 2 4" xfId="21741" xr:uid="{00000000-0005-0000-0000-000064600000}"/>
    <cellStyle name="Entrada 2 4 2 34 3" xfId="26314" xr:uid="{00000000-0005-0000-0000-000065600000}"/>
    <cellStyle name="Entrada 2 4 2 34 4" xfId="28430" xr:uid="{00000000-0005-0000-0000-000066600000}"/>
    <cellStyle name="Entrada 2 4 2 34 5" xfId="17413" xr:uid="{00000000-0005-0000-0000-000067600000}"/>
    <cellStyle name="Entrada 2 4 2 35" xfId="3444" xr:uid="{00000000-0005-0000-0000-000068600000}"/>
    <cellStyle name="Entrada 2 4 2 35 2" xfId="12670" xr:uid="{00000000-0005-0000-0000-000069600000}"/>
    <cellStyle name="Entrada 2 4 2 35 2 2" xfId="34972" xr:uid="{00000000-0005-0000-0000-00006A600000}"/>
    <cellStyle name="Entrada 2 4 2 35 2 3" xfId="39519" xr:uid="{00000000-0005-0000-0000-00006B600000}"/>
    <cellStyle name="Entrada 2 4 2 35 2 4" xfId="21742" xr:uid="{00000000-0005-0000-0000-00006C600000}"/>
    <cellStyle name="Entrada 2 4 2 35 3" xfId="26315" xr:uid="{00000000-0005-0000-0000-00006D600000}"/>
    <cellStyle name="Entrada 2 4 2 35 4" xfId="28429" xr:uid="{00000000-0005-0000-0000-00006E600000}"/>
    <cellStyle name="Entrada 2 4 2 35 5" xfId="17414" xr:uid="{00000000-0005-0000-0000-00006F600000}"/>
    <cellStyle name="Entrada 2 4 2 36" xfId="3445" xr:uid="{00000000-0005-0000-0000-000070600000}"/>
    <cellStyle name="Entrada 2 4 2 36 2" xfId="12671" xr:uid="{00000000-0005-0000-0000-000071600000}"/>
    <cellStyle name="Entrada 2 4 2 36 2 2" xfId="34973" xr:uid="{00000000-0005-0000-0000-000072600000}"/>
    <cellStyle name="Entrada 2 4 2 36 2 3" xfId="39520" xr:uid="{00000000-0005-0000-0000-000073600000}"/>
    <cellStyle name="Entrada 2 4 2 36 2 4" xfId="21743" xr:uid="{00000000-0005-0000-0000-000074600000}"/>
    <cellStyle name="Entrada 2 4 2 36 3" xfId="26316" xr:uid="{00000000-0005-0000-0000-000075600000}"/>
    <cellStyle name="Entrada 2 4 2 36 4" xfId="28428" xr:uid="{00000000-0005-0000-0000-000076600000}"/>
    <cellStyle name="Entrada 2 4 2 36 5" xfId="17415" xr:uid="{00000000-0005-0000-0000-000077600000}"/>
    <cellStyle name="Entrada 2 4 2 37" xfId="3446" xr:uid="{00000000-0005-0000-0000-000078600000}"/>
    <cellStyle name="Entrada 2 4 2 37 2" xfId="12672" xr:uid="{00000000-0005-0000-0000-000079600000}"/>
    <cellStyle name="Entrada 2 4 2 37 2 2" xfId="34974" xr:uid="{00000000-0005-0000-0000-00007A600000}"/>
    <cellStyle name="Entrada 2 4 2 37 2 3" xfId="39521" xr:uid="{00000000-0005-0000-0000-00007B600000}"/>
    <cellStyle name="Entrada 2 4 2 37 2 4" xfId="21744" xr:uid="{00000000-0005-0000-0000-00007C600000}"/>
    <cellStyle name="Entrada 2 4 2 37 3" xfId="26317" xr:uid="{00000000-0005-0000-0000-00007D600000}"/>
    <cellStyle name="Entrada 2 4 2 37 4" xfId="28427" xr:uid="{00000000-0005-0000-0000-00007E600000}"/>
    <cellStyle name="Entrada 2 4 2 37 5" xfId="17416" xr:uid="{00000000-0005-0000-0000-00007F600000}"/>
    <cellStyle name="Entrada 2 4 2 38" xfId="3447" xr:uid="{00000000-0005-0000-0000-000080600000}"/>
    <cellStyle name="Entrada 2 4 2 38 2" xfId="12673" xr:uid="{00000000-0005-0000-0000-000081600000}"/>
    <cellStyle name="Entrada 2 4 2 38 2 2" xfId="34975" xr:uid="{00000000-0005-0000-0000-000082600000}"/>
    <cellStyle name="Entrada 2 4 2 38 2 3" xfId="39522" xr:uid="{00000000-0005-0000-0000-000083600000}"/>
    <cellStyle name="Entrada 2 4 2 38 2 4" xfId="21745" xr:uid="{00000000-0005-0000-0000-000084600000}"/>
    <cellStyle name="Entrada 2 4 2 38 3" xfId="26318" xr:uid="{00000000-0005-0000-0000-000085600000}"/>
    <cellStyle name="Entrada 2 4 2 38 4" xfId="28426" xr:uid="{00000000-0005-0000-0000-000086600000}"/>
    <cellStyle name="Entrada 2 4 2 38 5" xfId="17417" xr:uid="{00000000-0005-0000-0000-000087600000}"/>
    <cellStyle name="Entrada 2 4 2 39" xfId="3416" xr:uid="{00000000-0005-0000-0000-000088600000}"/>
    <cellStyle name="Entrada 2 4 2 39 2" xfId="12642" xr:uid="{00000000-0005-0000-0000-000089600000}"/>
    <cellStyle name="Entrada 2 4 2 39 2 2" xfId="34944" xr:uid="{00000000-0005-0000-0000-00008A600000}"/>
    <cellStyle name="Entrada 2 4 2 39 2 3" xfId="39491" xr:uid="{00000000-0005-0000-0000-00008B600000}"/>
    <cellStyle name="Entrada 2 4 2 39 2 4" xfId="21714" xr:uid="{00000000-0005-0000-0000-00008C600000}"/>
    <cellStyle name="Entrada 2 4 2 39 3" xfId="26287" xr:uid="{00000000-0005-0000-0000-00008D600000}"/>
    <cellStyle name="Entrada 2 4 2 39 4" xfId="28458" xr:uid="{00000000-0005-0000-0000-00008E600000}"/>
    <cellStyle name="Entrada 2 4 2 39 5" xfId="17386" xr:uid="{00000000-0005-0000-0000-00008F600000}"/>
    <cellStyle name="Entrada 2 4 2 4" xfId="3448" xr:uid="{00000000-0005-0000-0000-000090600000}"/>
    <cellStyle name="Entrada 2 4 2 4 2" xfId="12674" xr:uid="{00000000-0005-0000-0000-000091600000}"/>
    <cellStyle name="Entrada 2 4 2 4 2 2" xfId="34976" xr:uid="{00000000-0005-0000-0000-000092600000}"/>
    <cellStyle name="Entrada 2 4 2 4 2 3" xfId="39523" xr:uid="{00000000-0005-0000-0000-000093600000}"/>
    <cellStyle name="Entrada 2 4 2 4 2 4" xfId="21746" xr:uid="{00000000-0005-0000-0000-000094600000}"/>
    <cellStyle name="Entrada 2 4 2 4 3" xfId="26319" xr:uid="{00000000-0005-0000-0000-000095600000}"/>
    <cellStyle name="Entrada 2 4 2 4 4" xfId="28425" xr:uid="{00000000-0005-0000-0000-000096600000}"/>
    <cellStyle name="Entrada 2 4 2 4 5" xfId="17418" xr:uid="{00000000-0005-0000-0000-000097600000}"/>
    <cellStyle name="Entrada 2 4 2 40" xfId="9491" xr:uid="{00000000-0005-0000-0000-000098600000}"/>
    <cellStyle name="Entrada 2 4 2 40 2" xfId="13806" xr:uid="{00000000-0005-0000-0000-000099600000}"/>
    <cellStyle name="Entrada 2 4 2 40 2 2" xfId="36108" xr:uid="{00000000-0005-0000-0000-00009A600000}"/>
    <cellStyle name="Entrada 2 4 2 40 2 3" xfId="40655" xr:uid="{00000000-0005-0000-0000-00009B600000}"/>
    <cellStyle name="Entrada 2 4 2 40 2 4" xfId="22878" xr:uid="{00000000-0005-0000-0000-00009C600000}"/>
    <cellStyle name="Entrada 2 4 2 40 3" xfId="31793" xr:uid="{00000000-0005-0000-0000-00009D600000}"/>
    <cellStyle name="Entrada 2 4 2 40 4" xfId="36340" xr:uid="{00000000-0005-0000-0000-00009E600000}"/>
    <cellStyle name="Entrada 2 4 2 40 5" xfId="18563" xr:uid="{00000000-0005-0000-0000-00009F600000}"/>
    <cellStyle name="Entrada 2 4 2 41" xfId="9713" xr:uid="{00000000-0005-0000-0000-0000A0600000}"/>
    <cellStyle name="Entrada 2 4 2 41 2" xfId="32015" xr:uid="{00000000-0005-0000-0000-0000A1600000}"/>
    <cellStyle name="Entrada 2 4 2 41 3" xfId="36562" xr:uid="{00000000-0005-0000-0000-0000A2600000}"/>
    <cellStyle name="Entrada 2 4 2 41 4" xfId="18785" xr:uid="{00000000-0005-0000-0000-0000A3600000}"/>
    <cellStyle name="Entrada 2 4 2 42" xfId="23044" xr:uid="{00000000-0005-0000-0000-0000A4600000}"/>
    <cellStyle name="Entrada 2 4 2 43" xfId="31625" xr:uid="{00000000-0005-0000-0000-0000A5600000}"/>
    <cellStyle name="Entrada 2 4 2 44" xfId="14154" xr:uid="{00000000-0005-0000-0000-0000A6600000}"/>
    <cellStyle name="Entrada 2 4 2 5" xfId="3449" xr:uid="{00000000-0005-0000-0000-0000A7600000}"/>
    <cellStyle name="Entrada 2 4 2 5 2" xfId="12675" xr:uid="{00000000-0005-0000-0000-0000A8600000}"/>
    <cellStyle name="Entrada 2 4 2 5 2 2" xfId="34977" xr:uid="{00000000-0005-0000-0000-0000A9600000}"/>
    <cellStyle name="Entrada 2 4 2 5 2 3" xfId="39524" xr:uid="{00000000-0005-0000-0000-0000AA600000}"/>
    <cellStyle name="Entrada 2 4 2 5 2 4" xfId="21747" xr:uid="{00000000-0005-0000-0000-0000AB600000}"/>
    <cellStyle name="Entrada 2 4 2 5 3" xfId="26320" xr:uid="{00000000-0005-0000-0000-0000AC600000}"/>
    <cellStyle name="Entrada 2 4 2 5 4" xfId="28424" xr:uid="{00000000-0005-0000-0000-0000AD600000}"/>
    <cellStyle name="Entrada 2 4 2 5 5" xfId="17419" xr:uid="{00000000-0005-0000-0000-0000AE600000}"/>
    <cellStyle name="Entrada 2 4 2 6" xfId="3450" xr:uid="{00000000-0005-0000-0000-0000AF600000}"/>
    <cellStyle name="Entrada 2 4 2 6 2" xfId="12676" xr:uid="{00000000-0005-0000-0000-0000B0600000}"/>
    <cellStyle name="Entrada 2 4 2 6 2 2" xfId="34978" xr:uid="{00000000-0005-0000-0000-0000B1600000}"/>
    <cellStyle name="Entrada 2 4 2 6 2 3" xfId="39525" xr:uid="{00000000-0005-0000-0000-0000B2600000}"/>
    <cellStyle name="Entrada 2 4 2 6 2 4" xfId="21748" xr:uid="{00000000-0005-0000-0000-0000B3600000}"/>
    <cellStyle name="Entrada 2 4 2 6 3" xfId="26321" xr:uid="{00000000-0005-0000-0000-0000B4600000}"/>
    <cellStyle name="Entrada 2 4 2 6 4" xfId="28423" xr:uid="{00000000-0005-0000-0000-0000B5600000}"/>
    <cellStyle name="Entrada 2 4 2 6 5" xfId="17420" xr:uid="{00000000-0005-0000-0000-0000B6600000}"/>
    <cellStyle name="Entrada 2 4 2 7" xfId="3451" xr:uid="{00000000-0005-0000-0000-0000B7600000}"/>
    <cellStyle name="Entrada 2 4 2 7 2" xfId="12677" xr:uid="{00000000-0005-0000-0000-0000B8600000}"/>
    <cellStyle name="Entrada 2 4 2 7 2 2" xfId="34979" xr:uid="{00000000-0005-0000-0000-0000B9600000}"/>
    <cellStyle name="Entrada 2 4 2 7 2 3" xfId="39526" xr:uid="{00000000-0005-0000-0000-0000BA600000}"/>
    <cellStyle name="Entrada 2 4 2 7 2 4" xfId="21749" xr:uid="{00000000-0005-0000-0000-0000BB600000}"/>
    <cellStyle name="Entrada 2 4 2 7 3" xfId="26322" xr:uid="{00000000-0005-0000-0000-0000BC600000}"/>
    <cellStyle name="Entrada 2 4 2 7 4" xfId="28422" xr:uid="{00000000-0005-0000-0000-0000BD600000}"/>
    <cellStyle name="Entrada 2 4 2 7 5" xfId="17421" xr:uid="{00000000-0005-0000-0000-0000BE600000}"/>
    <cellStyle name="Entrada 2 4 2 8" xfId="3452" xr:uid="{00000000-0005-0000-0000-0000BF600000}"/>
    <cellStyle name="Entrada 2 4 2 8 2" xfId="12678" xr:uid="{00000000-0005-0000-0000-0000C0600000}"/>
    <cellStyle name="Entrada 2 4 2 8 2 2" xfId="34980" xr:uid="{00000000-0005-0000-0000-0000C1600000}"/>
    <cellStyle name="Entrada 2 4 2 8 2 3" xfId="39527" xr:uid="{00000000-0005-0000-0000-0000C2600000}"/>
    <cellStyle name="Entrada 2 4 2 8 2 4" xfId="21750" xr:uid="{00000000-0005-0000-0000-0000C3600000}"/>
    <cellStyle name="Entrada 2 4 2 8 3" xfId="26323" xr:uid="{00000000-0005-0000-0000-0000C4600000}"/>
    <cellStyle name="Entrada 2 4 2 8 4" xfId="28420" xr:uid="{00000000-0005-0000-0000-0000C5600000}"/>
    <cellStyle name="Entrada 2 4 2 8 5" xfId="17422" xr:uid="{00000000-0005-0000-0000-0000C6600000}"/>
    <cellStyle name="Entrada 2 4 2 9" xfId="3453" xr:uid="{00000000-0005-0000-0000-0000C7600000}"/>
    <cellStyle name="Entrada 2 4 2 9 2" xfId="12679" xr:uid="{00000000-0005-0000-0000-0000C8600000}"/>
    <cellStyle name="Entrada 2 4 2 9 2 2" xfId="34981" xr:uid="{00000000-0005-0000-0000-0000C9600000}"/>
    <cellStyle name="Entrada 2 4 2 9 2 3" xfId="39528" xr:uid="{00000000-0005-0000-0000-0000CA600000}"/>
    <cellStyle name="Entrada 2 4 2 9 2 4" xfId="21751" xr:uid="{00000000-0005-0000-0000-0000CB600000}"/>
    <cellStyle name="Entrada 2 4 2 9 3" xfId="26324" xr:uid="{00000000-0005-0000-0000-0000CC600000}"/>
    <cellStyle name="Entrada 2 4 2 9 4" xfId="28419" xr:uid="{00000000-0005-0000-0000-0000CD600000}"/>
    <cellStyle name="Entrada 2 4 2 9 5" xfId="17423" xr:uid="{00000000-0005-0000-0000-0000CE600000}"/>
    <cellStyle name="Entrada 2 4 20" xfId="3454" xr:uid="{00000000-0005-0000-0000-0000CF600000}"/>
    <cellStyle name="Entrada 2 4 20 2" xfId="12680" xr:uid="{00000000-0005-0000-0000-0000D0600000}"/>
    <cellStyle name="Entrada 2 4 20 2 2" xfId="34982" xr:uid="{00000000-0005-0000-0000-0000D1600000}"/>
    <cellStyle name="Entrada 2 4 20 2 3" xfId="39529" xr:uid="{00000000-0005-0000-0000-0000D2600000}"/>
    <cellStyle name="Entrada 2 4 20 2 4" xfId="21752" xr:uid="{00000000-0005-0000-0000-0000D3600000}"/>
    <cellStyle name="Entrada 2 4 20 3" xfId="26325" xr:uid="{00000000-0005-0000-0000-0000D4600000}"/>
    <cellStyle name="Entrada 2 4 20 4" xfId="28418" xr:uid="{00000000-0005-0000-0000-0000D5600000}"/>
    <cellStyle name="Entrada 2 4 20 5" xfId="17424" xr:uid="{00000000-0005-0000-0000-0000D6600000}"/>
    <cellStyle name="Entrada 2 4 21" xfId="3455" xr:uid="{00000000-0005-0000-0000-0000D7600000}"/>
    <cellStyle name="Entrada 2 4 21 2" xfId="12681" xr:uid="{00000000-0005-0000-0000-0000D8600000}"/>
    <cellStyle name="Entrada 2 4 21 2 2" xfId="34983" xr:uid="{00000000-0005-0000-0000-0000D9600000}"/>
    <cellStyle name="Entrada 2 4 21 2 3" xfId="39530" xr:uid="{00000000-0005-0000-0000-0000DA600000}"/>
    <cellStyle name="Entrada 2 4 21 2 4" xfId="21753" xr:uid="{00000000-0005-0000-0000-0000DB600000}"/>
    <cellStyle name="Entrada 2 4 21 3" xfId="26326" xr:uid="{00000000-0005-0000-0000-0000DC600000}"/>
    <cellStyle name="Entrada 2 4 21 4" xfId="28417" xr:uid="{00000000-0005-0000-0000-0000DD600000}"/>
    <cellStyle name="Entrada 2 4 21 5" xfId="17425" xr:uid="{00000000-0005-0000-0000-0000DE600000}"/>
    <cellStyle name="Entrada 2 4 22" xfId="3456" xr:uid="{00000000-0005-0000-0000-0000DF600000}"/>
    <cellStyle name="Entrada 2 4 22 2" xfId="12682" xr:uid="{00000000-0005-0000-0000-0000E0600000}"/>
    <cellStyle name="Entrada 2 4 22 2 2" xfId="34984" xr:uid="{00000000-0005-0000-0000-0000E1600000}"/>
    <cellStyle name="Entrada 2 4 22 2 3" xfId="39531" xr:uid="{00000000-0005-0000-0000-0000E2600000}"/>
    <cellStyle name="Entrada 2 4 22 2 4" xfId="21754" xr:uid="{00000000-0005-0000-0000-0000E3600000}"/>
    <cellStyle name="Entrada 2 4 22 3" xfId="26327" xr:uid="{00000000-0005-0000-0000-0000E4600000}"/>
    <cellStyle name="Entrada 2 4 22 4" xfId="28416" xr:uid="{00000000-0005-0000-0000-0000E5600000}"/>
    <cellStyle name="Entrada 2 4 22 5" xfId="17426" xr:uid="{00000000-0005-0000-0000-0000E6600000}"/>
    <cellStyle name="Entrada 2 4 23" xfId="3457" xr:uid="{00000000-0005-0000-0000-0000E7600000}"/>
    <cellStyle name="Entrada 2 4 23 2" xfId="12683" xr:uid="{00000000-0005-0000-0000-0000E8600000}"/>
    <cellStyle name="Entrada 2 4 23 2 2" xfId="34985" xr:uid="{00000000-0005-0000-0000-0000E9600000}"/>
    <cellStyle name="Entrada 2 4 23 2 3" xfId="39532" xr:uid="{00000000-0005-0000-0000-0000EA600000}"/>
    <cellStyle name="Entrada 2 4 23 2 4" xfId="21755" xr:uid="{00000000-0005-0000-0000-0000EB600000}"/>
    <cellStyle name="Entrada 2 4 23 3" xfId="26328" xr:uid="{00000000-0005-0000-0000-0000EC600000}"/>
    <cellStyle name="Entrada 2 4 23 4" xfId="28415" xr:uid="{00000000-0005-0000-0000-0000ED600000}"/>
    <cellStyle name="Entrada 2 4 23 5" xfId="17427" xr:uid="{00000000-0005-0000-0000-0000EE600000}"/>
    <cellStyle name="Entrada 2 4 24" xfId="3458" xr:uid="{00000000-0005-0000-0000-0000EF600000}"/>
    <cellStyle name="Entrada 2 4 24 2" xfId="12684" xr:uid="{00000000-0005-0000-0000-0000F0600000}"/>
    <cellStyle name="Entrada 2 4 24 2 2" xfId="34986" xr:uid="{00000000-0005-0000-0000-0000F1600000}"/>
    <cellStyle name="Entrada 2 4 24 2 3" xfId="39533" xr:uid="{00000000-0005-0000-0000-0000F2600000}"/>
    <cellStyle name="Entrada 2 4 24 2 4" xfId="21756" xr:uid="{00000000-0005-0000-0000-0000F3600000}"/>
    <cellStyle name="Entrada 2 4 24 3" xfId="26329" xr:uid="{00000000-0005-0000-0000-0000F4600000}"/>
    <cellStyle name="Entrada 2 4 24 4" xfId="28414" xr:uid="{00000000-0005-0000-0000-0000F5600000}"/>
    <cellStyle name="Entrada 2 4 24 5" xfId="17428" xr:uid="{00000000-0005-0000-0000-0000F6600000}"/>
    <cellStyle name="Entrada 2 4 25" xfId="3459" xr:uid="{00000000-0005-0000-0000-0000F7600000}"/>
    <cellStyle name="Entrada 2 4 25 2" xfId="12685" xr:uid="{00000000-0005-0000-0000-0000F8600000}"/>
    <cellStyle name="Entrada 2 4 25 2 2" xfId="34987" xr:uid="{00000000-0005-0000-0000-0000F9600000}"/>
    <cellStyle name="Entrada 2 4 25 2 3" xfId="39534" xr:uid="{00000000-0005-0000-0000-0000FA600000}"/>
    <cellStyle name="Entrada 2 4 25 2 4" xfId="21757" xr:uid="{00000000-0005-0000-0000-0000FB600000}"/>
    <cellStyle name="Entrada 2 4 25 3" xfId="26330" xr:uid="{00000000-0005-0000-0000-0000FC600000}"/>
    <cellStyle name="Entrada 2 4 25 4" xfId="28367" xr:uid="{00000000-0005-0000-0000-0000FD600000}"/>
    <cellStyle name="Entrada 2 4 25 5" xfId="17429" xr:uid="{00000000-0005-0000-0000-0000FE600000}"/>
    <cellStyle name="Entrada 2 4 26" xfId="3460" xr:uid="{00000000-0005-0000-0000-0000FF600000}"/>
    <cellStyle name="Entrada 2 4 26 2" xfId="12686" xr:uid="{00000000-0005-0000-0000-000000610000}"/>
    <cellStyle name="Entrada 2 4 26 2 2" xfId="34988" xr:uid="{00000000-0005-0000-0000-000001610000}"/>
    <cellStyle name="Entrada 2 4 26 2 3" xfId="39535" xr:uid="{00000000-0005-0000-0000-000002610000}"/>
    <cellStyle name="Entrada 2 4 26 2 4" xfId="21758" xr:uid="{00000000-0005-0000-0000-000003610000}"/>
    <cellStyle name="Entrada 2 4 26 3" xfId="26331" xr:uid="{00000000-0005-0000-0000-000004610000}"/>
    <cellStyle name="Entrada 2 4 26 4" xfId="28413" xr:uid="{00000000-0005-0000-0000-000005610000}"/>
    <cellStyle name="Entrada 2 4 26 5" xfId="17430" xr:uid="{00000000-0005-0000-0000-000006610000}"/>
    <cellStyle name="Entrada 2 4 27" xfId="3461" xr:uid="{00000000-0005-0000-0000-000007610000}"/>
    <cellStyle name="Entrada 2 4 27 2" xfId="12687" xr:uid="{00000000-0005-0000-0000-000008610000}"/>
    <cellStyle name="Entrada 2 4 27 2 2" xfId="34989" xr:uid="{00000000-0005-0000-0000-000009610000}"/>
    <cellStyle name="Entrada 2 4 27 2 3" xfId="39536" xr:uid="{00000000-0005-0000-0000-00000A610000}"/>
    <cellStyle name="Entrada 2 4 27 2 4" xfId="21759" xr:uid="{00000000-0005-0000-0000-00000B610000}"/>
    <cellStyle name="Entrada 2 4 27 3" xfId="26332" xr:uid="{00000000-0005-0000-0000-00000C610000}"/>
    <cellStyle name="Entrada 2 4 27 4" xfId="28412" xr:uid="{00000000-0005-0000-0000-00000D610000}"/>
    <cellStyle name="Entrada 2 4 27 5" xfId="17431" xr:uid="{00000000-0005-0000-0000-00000E610000}"/>
    <cellStyle name="Entrada 2 4 28" xfId="3462" xr:uid="{00000000-0005-0000-0000-00000F610000}"/>
    <cellStyle name="Entrada 2 4 28 2" xfId="12688" xr:uid="{00000000-0005-0000-0000-000010610000}"/>
    <cellStyle name="Entrada 2 4 28 2 2" xfId="34990" xr:uid="{00000000-0005-0000-0000-000011610000}"/>
    <cellStyle name="Entrada 2 4 28 2 3" xfId="39537" xr:uid="{00000000-0005-0000-0000-000012610000}"/>
    <cellStyle name="Entrada 2 4 28 2 4" xfId="21760" xr:uid="{00000000-0005-0000-0000-000013610000}"/>
    <cellStyle name="Entrada 2 4 28 3" xfId="26333" xr:uid="{00000000-0005-0000-0000-000014610000}"/>
    <cellStyle name="Entrada 2 4 28 4" xfId="28411" xr:uid="{00000000-0005-0000-0000-000015610000}"/>
    <cellStyle name="Entrada 2 4 28 5" xfId="17432" xr:uid="{00000000-0005-0000-0000-000016610000}"/>
    <cellStyle name="Entrada 2 4 29" xfId="3463" xr:uid="{00000000-0005-0000-0000-000017610000}"/>
    <cellStyle name="Entrada 2 4 29 2" xfId="12689" xr:uid="{00000000-0005-0000-0000-000018610000}"/>
    <cellStyle name="Entrada 2 4 29 2 2" xfId="34991" xr:uid="{00000000-0005-0000-0000-000019610000}"/>
    <cellStyle name="Entrada 2 4 29 2 3" xfId="39538" xr:uid="{00000000-0005-0000-0000-00001A610000}"/>
    <cellStyle name="Entrada 2 4 29 2 4" xfId="21761" xr:uid="{00000000-0005-0000-0000-00001B610000}"/>
    <cellStyle name="Entrada 2 4 29 3" xfId="26334" xr:uid="{00000000-0005-0000-0000-00001C610000}"/>
    <cellStyle name="Entrada 2 4 29 4" xfId="28410" xr:uid="{00000000-0005-0000-0000-00001D610000}"/>
    <cellStyle name="Entrada 2 4 29 5" xfId="17433" xr:uid="{00000000-0005-0000-0000-00001E610000}"/>
    <cellStyle name="Entrada 2 4 3" xfId="296" xr:uid="{00000000-0005-0000-0000-00001F610000}"/>
    <cellStyle name="Entrada 2 4 3 10" xfId="3465" xr:uid="{00000000-0005-0000-0000-000020610000}"/>
    <cellStyle name="Entrada 2 4 3 10 2" xfId="12691" xr:uid="{00000000-0005-0000-0000-000021610000}"/>
    <cellStyle name="Entrada 2 4 3 10 2 2" xfId="34993" xr:uid="{00000000-0005-0000-0000-000022610000}"/>
    <cellStyle name="Entrada 2 4 3 10 2 3" xfId="39540" xr:uid="{00000000-0005-0000-0000-000023610000}"/>
    <cellStyle name="Entrada 2 4 3 10 2 4" xfId="21763" xr:uid="{00000000-0005-0000-0000-000024610000}"/>
    <cellStyle name="Entrada 2 4 3 10 3" xfId="26336" xr:uid="{00000000-0005-0000-0000-000025610000}"/>
    <cellStyle name="Entrada 2 4 3 10 4" xfId="28408" xr:uid="{00000000-0005-0000-0000-000026610000}"/>
    <cellStyle name="Entrada 2 4 3 10 5" xfId="17435" xr:uid="{00000000-0005-0000-0000-000027610000}"/>
    <cellStyle name="Entrada 2 4 3 11" xfId="3466" xr:uid="{00000000-0005-0000-0000-000028610000}"/>
    <cellStyle name="Entrada 2 4 3 11 2" xfId="12692" xr:uid="{00000000-0005-0000-0000-000029610000}"/>
    <cellStyle name="Entrada 2 4 3 11 2 2" xfId="34994" xr:uid="{00000000-0005-0000-0000-00002A610000}"/>
    <cellStyle name="Entrada 2 4 3 11 2 3" xfId="39541" xr:uid="{00000000-0005-0000-0000-00002B610000}"/>
    <cellStyle name="Entrada 2 4 3 11 2 4" xfId="21764" xr:uid="{00000000-0005-0000-0000-00002C610000}"/>
    <cellStyle name="Entrada 2 4 3 11 3" xfId="26337" xr:uid="{00000000-0005-0000-0000-00002D610000}"/>
    <cellStyle name="Entrada 2 4 3 11 4" xfId="28378" xr:uid="{00000000-0005-0000-0000-00002E610000}"/>
    <cellStyle name="Entrada 2 4 3 11 5" xfId="17436" xr:uid="{00000000-0005-0000-0000-00002F610000}"/>
    <cellStyle name="Entrada 2 4 3 12" xfId="3467" xr:uid="{00000000-0005-0000-0000-000030610000}"/>
    <cellStyle name="Entrada 2 4 3 12 2" xfId="12693" xr:uid="{00000000-0005-0000-0000-000031610000}"/>
    <cellStyle name="Entrada 2 4 3 12 2 2" xfId="34995" xr:uid="{00000000-0005-0000-0000-000032610000}"/>
    <cellStyle name="Entrada 2 4 3 12 2 3" xfId="39542" xr:uid="{00000000-0005-0000-0000-000033610000}"/>
    <cellStyle name="Entrada 2 4 3 12 2 4" xfId="21765" xr:uid="{00000000-0005-0000-0000-000034610000}"/>
    <cellStyle name="Entrada 2 4 3 12 3" xfId="26338" xr:uid="{00000000-0005-0000-0000-000035610000}"/>
    <cellStyle name="Entrada 2 4 3 12 4" xfId="28407" xr:uid="{00000000-0005-0000-0000-000036610000}"/>
    <cellStyle name="Entrada 2 4 3 12 5" xfId="17437" xr:uid="{00000000-0005-0000-0000-000037610000}"/>
    <cellStyle name="Entrada 2 4 3 13" xfId="3468" xr:uid="{00000000-0005-0000-0000-000038610000}"/>
    <cellStyle name="Entrada 2 4 3 13 2" xfId="12694" xr:uid="{00000000-0005-0000-0000-000039610000}"/>
    <cellStyle name="Entrada 2 4 3 13 2 2" xfId="34996" xr:uid="{00000000-0005-0000-0000-00003A610000}"/>
    <cellStyle name="Entrada 2 4 3 13 2 3" xfId="39543" xr:uid="{00000000-0005-0000-0000-00003B610000}"/>
    <cellStyle name="Entrada 2 4 3 13 2 4" xfId="21766" xr:uid="{00000000-0005-0000-0000-00003C610000}"/>
    <cellStyle name="Entrada 2 4 3 13 3" xfId="26339" xr:uid="{00000000-0005-0000-0000-00003D610000}"/>
    <cellStyle name="Entrada 2 4 3 13 4" xfId="28406" xr:uid="{00000000-0005-0000-0000-00003E610000}"/>
    <cellStyle name="Entrada 2 4 3 13 5" xfId="17438" xr:uid="{00000000-0005-0000-0000-00003F610000}"/>
    <cellStyle name="Entrada 2 4 3 14" xfId="3469" xr:uid="{00000000-0005-0000-0000-000040610000}"/>
    <cellStyle name="Entrada 2 4 3 14 2" xfId="12695" xr:uid="{00000000-0005-0000-0000-000041610000}"/>
    <cellStyle name="Entrada 2 4 3 14 2 2" xfId="34997" xr:uid="{00000000-0005-0000-0000-000042610000}"/>
    <cellStyle name="Entrada 2 4 3 14 2 3" xfId="39544" xr:uid="{00000000-0005-0000-0000-000043610000}"/>
    <cellStyle name="Entrada 2 4 3 14 2 4" xfId="21767" xr:uid="{00000000-0005-0000-0000-000044610000}"/>
    <cellStyle name="Entrada 2 4 3 14 3" xfId="26340" xr:uid="{00000000-0005-0000-0000-000045610000}"/>
    <cellStyle name="Entrada 2 4 3 14 4" xfId="28405" xr:uid="{00000000-0005-0000-0000-000046610000}"/>
    <cellStyle name="Entrada 2 4 3 14 5" xfId="17439" xr:uid="{00000000-0005-0000-0000-000047610000}"/>
    <cellStyle name="Entrada 2 4 3 15" xfId="3470" xr:uid="{00000000-0005-0000-0000-000048610000}"/>
    <cellStyle name="Entrada 2 4 3 15 2" xfId="12696" xr:uid="{00000000-0005-0000-0000-000049610000}"/>
    <cellStyle name="Entrada 2 4 3 15 2 2" xfId="34998" xr:uid="{00000000-0005-0000-0000-00004A610000}"/>
    <cellStyle name="Entrada 2 4 3 15 2 3" xfId="39545" xr:uid="{00000000-0005-0000-0000-00004B610000}"/>
    <cellStyle name="Entrada 2 4 3 15 2 4" xfId="21768" xr:uid="{00000000-0005-0000-0000-00004C610000}"/>
    <cellStyle name="Entrada 2 4 3 15 3" xfId="26341" xr:uid="{00000000-0005-0000-0000-00004D610000}"/>
    <cellStyle name="Entrada 2 4 3 15 4" xfId="28404" xr:uid="{00000000-0005-0000-0000-00004E610000}"/>
    <cellStyle name="Entrada 2 4 3 15 5" xfId="17440" xr:uid="{00000000-0005-0000-0000-00004F610000}"/>
    <cellStyle name="Entrada 2 4 3 16" xfId="3471" xr:uid="{00000000-0005-0000-0000-000050610000}"/>
    <cellStyle name="Entrada 2 4 3 16 2" xfId="12697" xr:uid="{00000000-0005-0000-0000-000051610000}"/>
    <cellStyle name="Entrada 2 4 3 16 2 2" xfId="34999" xr:uid="{00000000-0005-0000-0000-000052610000}"/>
    <cellStyle name="Entrada 2 4 3 16 2 3" xfId="39546" xr:uid="{00000000-0005-0000-0000-000053610000}"/>
    <cellStyle name="Entrada 2 4 3 16 2 4" xfId="21769" xr:uid="{00000000-0005-0000-0000-000054610000}"/>
    <cellStyle name="Entrada 2 4 3 16 3" xfId="26342" xr:uid="{00000000-0005-0000-0000-000055610000}"/>
    <cellStyle name="Entrada 2 4 3 16 4" xfId="28403" xr:uid="{00000000-0005-0000-0000-000056610000}"/>
    <cellStyle name="Entrada 2 4 3 16 5" xfId="17441" xr:uid="{00000000-0005-0000-0000-000057610000}"/>
    <cellStyle name="Entrada 2 4 3 17" xfId="3472" xr:uid="{00000000-0005-0000-0000-000058610000}"/>
    <cellStyle name="Entrada 2 4 3 17 2" xfId="12698" xr:uid="{00000000-0005-0000-0000-000059610000}"/>
    <cellStyle name="Entrada 2 4 3 17 2 2" xfId="35000" xr:uid="{00000000-0005-0000-0000-00005A610000}"/>
    <cellStyle name="Entrada 2 4 3 17 2 3" xfId="39547" xr:uid="{00000000-0005-0000-0000-00005B610000}"/>
    <cellStyle name="Entrada 2 4 3 17 2 4" xfId="21770" xr:uid="{00000000-0005-0000-0000-00005C610000}"/>
    <cellStyle name="Entrada 2 4 3 17 3" xfId="26343" xr:uid="{00000000-0005-0000-0000-00005D610000}"/>
    <cellStyle name="Entrada 2 4 3 17 4" xfId="28402" xr:uid="{00000000-0005-0000-0000-00005E610000}"/>
    <cellStyle name="Entrada 2 4 3 17 5" xfId="17442" xr:uid="{00000000-0005-0000-0000-00005F610000}"/>
    <cellStyle name="Entrada 2 4 3 18" xfId="3473" xr:uid="{00000000-0005-0000-0000-000060610000}"/>
    <cellStyle name="Entrada 2 4 3 18 2" xfId="12699" xr:uid="{00000000-0005-0000-0000-000061610000}"/>
    <cellStyle name="Entrada 2 4 3 18 2 2" xfId="35001" xr:uid="{00000000-0005-0000-0000-000062610000}"/>
    <cellStyle name="Entrada 2 4 3 18 2 3" xfId="39548" xr:uid="{00000000-0005-0000-0000-000063610000}"/>
    <cellStyle name="Entrada 2 4 3 18 2 4" xfId="21771" xr:uid="{00000000-0005-0000-0000-000064610000}"/>
    <cellStyle name="Entrada 2 4 3 18 3" xfId="26344" xr:uid="{00000000-0005-0000-0000-000065610000}"/>
    <cellStyle name="Entrada 2 4 3 18 4" xfId="28401" xr:uid="{00000000-0005-0000-0000-000066610000}"/>
    <cellStyle name="Entrada 2 4 3 18 5" xfId="17443" xr:uid="{00000000-0005-0000-0000-000067610000}"/>
    <cellStyle name="Entrada 2 4 3 19" xfId="3474" xr:uid="{00000000-0005-0000-0000-000068610000}"/>
    <cellStyle name="Entrada 2 4 3 19 2" xfId="12700" xr:uid="{00000000-0005-0000-0000-000069610000}"/>
    <cellStyle name="Entrada 2 4 3 19 2 2" xfId="35002" xr:uid="{00000000-0005-0000-0000-00006A610000}"/>
    <cellStyle name="Entrada 2 4 3 19 2 3" xfId="39549" xr:uid="{00000000-0005-0000-0000-00006B610000}"/>
    <cellStyle name="Entrada 2 4 3 19 2 4" xfId="21772" xr:uid="{00000000-0005-0000-0000-00006C610000}"/>
    <cellStyle name="Entrada 2 4 3 19 3" xfId="26345" xr:uid="{00000000-0005-0000-0000-00006D610000}"/>
    <cellStyle name="Entrada 2 4 3 19 4" xfId="28400" xr:uid="{00000000-0005-0000-0000-00006E610000}"/>
    <cellStyle name="Entrada 2 4 3 19 5" xfId="17444" xr:uid="{00000000-0005-0000-0000-00006F610000}"/>
    <cellStyle name="Entrada 2 4 3 2" xfId="3475" xr:uid="{00000000-0005-0000-0000-000070610000}"/>
    <cellStyle name="Entrada 2 4 3 2 2" xfId="12701" xr:uid="{00000000-0005-0000-0000-000071610000}"/>
    <cellStyle name="Entrada 2 4 3 2 2 2" xfId="35003" xr:uid="{00000000-0005-0000-0000-000072610000}"/>
    <cellStyle name="Entrada 2 4 3 2 2 3" xfId="39550" xr:uid="{00000000-0005-0000-0000-000073610000}"/>
    <cellStyle name="Entrada 2 4 3 2 2 4" xfId="21773" xr:uid="{00000000-0005-0000-0000-000074610000}"/>
    <cellStyle name="Entrada 2 4 3 2 3" xfId="26346" xr:uid="{00000000-0005-0000-0000-000075610000}"/>
    <cellStyle name="Entrada 2 4 3 2 4" xfId="28399" xr:uid="{00000000-0005-0000-0000-000076610000}"/>
    <cellStyle name="Entrada 2 4 3 2 5" xfId="17445" xr:uid="{00000000-0005-0000-0000-000077610000}"/>
    <cellStyle name="Entrada 2 4 3 20" xfId="3476" xr:uid="{00000000-0005-0000-0000-000078610000}"/>
    <cellStyle name="Entrada 2 4 3 20 2" xfId="12702" xr:uid="{00000000-0005-0000-0000-000079610000}"/>
    <cellStyle name="Entrada 2 4 3 20 2 2" xfId="35004" xr:uid="{00000000-0005-0000-0000-00007A610000}"/>
    <cellStyle name="Entrada 2 4 3 20 2 3" xfId="39551" xr:uid="{00000000-0005-0000-0000-00007B610000}"/>
    <cellStyle name="Entrada 2 4 3 20 2 4" xfId="21774" xr:uid="{00000000-0005-0000-0000-00007C610000}"/>
    <cellStyle name="Entrada 2 4 3 20 3" xfId="26347" xr:uid="{00000000-0005-0000-0000-00007D610000}"/>
    <cellStyle name="Entrada 2 4 3 20 4" xfId="28398" xr:uid="{00000000-0005-0000-0000-00007E610000}"/>
    <cellStyle name="Entrada 2 4 3 20 5" xfId="17446" xr:uid="{00000000-0005-0000-0000-00007F610000}"/>
    <cellStyle name="Entrada 2 4 3 21" xfId="3477" xr:uid="{00000000-0005-0000-0000-000080610000}"/>
    <cellStyle name="Entrada 2 4 3 21 2" xfId="12703" xr:uid="{00000000-0005-0000-0000-000081610000}"/>
    <cellStyle name="Entrada 2 4 3 21 2 2" xfId="35005" xr:uid="{00000000-0005-0000-0000-000082610000}"/>
    <cellStyle name="Entrada 2 4 3 21 2 3" xfId="39552" xr:uid="{00000000-0005-0000-0000-000083610000}"/>
    <cellStyle name="Entrada 2 4 3 21 2 4" xfId="21775" xr:uid="{00000000-0005-0000-0000-000084610000}"/>
    <cellStyle name="Entrada 2 4 3 21 3" xfId="26348" xr:uid="{00000000-0005-0000-0000-000085610000}"/>
    <cellStyle name="Entrada 2 4 3 21 4" xfId="28397" xr:uid="{00000000-0005-0000-0000-000086610000}"/>
    <cellStyle name="Entrada 2 4 3 21 5" xfId="17447" xr:uid="{00000000-0005-0000-0000-000087610000}"/>
    <cellStyle name="Entrada 2 4 3 22" xfId="3478" xr:uid="{00000000-0005-0000-0000-000088610000}"/>
    <cellStyle name="Entrada 2 4 3 22 2" xfId="12704" xr:uid="{00000000-0005-0000-0000-000089610000}"/>
    <cellStyle name="Entrada 2 4 3 22 2 2" xfId="35006" xr:uid="{00000000-0005-0000-0000-00008A610000}"/>
    <cellStyle name="Entrada 2 4 3 22 2 3" xfId="39553" xr:uid="{00000000-0005-0000-0000-00008B610000}"/>
    <cellStyle name="Entrada 2 4 3 22 2 4" xfId="21776" xr:uid="{00000000-0005-0000-0000-00008C610000}"/>
    <cellStyle name="Entrada 2 4 3 22 3" xfId="26349" xr:uid="{00000000-0005-0000-0000-00008D610000}"/>
    <cellStyle name="Entrada 2 4 3 22 4" xfId="28396" xr:uid="{00000000-0005-0000-0000-00008E610000}"/>
    <cellStyle name="Entrada 2 4 3 22 5" xfId="17448" xr:uid="{00000000-0005-0000-0000-00008F610000}"/>
    <cellStyle name="Entrada 2 4 3 23" xfId="3479" xr:uid="{00000000-0005-0000-0000-000090610000}"/>
    <cellStyle name="Entrada 2 4 3 23 2" xfId="12705" xr:uid="{00000000-0005-0000-0000-000091610000}"/>
    <cellStyle name="Entrada 2 4 3 23 2 2" xfId="35007" xr:uid="{00000000-0005-0000-0000-000092610000}"/>
    <cellStyle name="Entrada 2 4 3 23 2 3" xfId="39554" xr:uid="{00000000-0005-0000-0000-000093610000}"/>
    <cellStyle name="Entrada 2 4 3 23 2 4" xfId="21777" xr:uid="{00000000-0005-0000-0000-000094610000}"/>
    <cellStyle name="Entrada 2 4 3 23 3" xfId="26350" xr:uid="{00000000-0005-0000-0000-000095610000}"/>
    <cellStyle name="Entrada 2 4 3 23 4" xfId="28395" xr:uid="{00000000-0005-0000-0000-000096610000}"/>
    <cellStyle name="Entrada 2 4 3 23 5" xfId="17449" xr:uid="{00000000-0005-0000-0000-000097610000}"/>
    <cellStyle name="Entrada 2 4 3 24" xfId="3480" xr:uid="{00000000-0005-0000-0000-000098610000}"/>
    <cellStyle name="Entrada 2 4 3 24 2" xfId="12706" xr:uid="{00000000-0005-0000-0000-000099610000}"/>
    <cellStyle name="Entrada 2 4 3 24 2 2" xfId="35008" xr:uid="{00000000-0005-0000-0000-00009A610000}"/>
    <cellStyle name="Entrada 2 4 3 24 2 3" xfId="39555" xr:uid="{00000000-0005-0000-0000-00009B610000}"/>
    <cellStyle name="Entrada 2 4 3 24 2 4" xfId="21778" xr:uid="{00000000-0005-0000-0000-00009C610000}"/>
    <cellStyle name="Entrada 2 4 3 24 3" xfId="26351" xr:uid="{00000000-0005-0000-0000-00009D610000}"/>
    <cellStyle name="Entrada 2 4 3 24 4" xfId="28394" xr:uid="{00000000-0005-0000-0000-00009E610000}"/>
    <cellStyle name="Entrada 2 4 3 24 5" xfId="17450" xr:uid="{00000000-0005-0000-0000-00009F610000}"/>
    <cellStyle name="Entrada 2 4 3 25" xfId="3481" xr:uid="{00000000-0005-0000-0000-0000A0610000}"/>
    <cellStyle name="Entrada 2 4 3 25 2" xfId="12707" xr:uid="{00000000-0005-0000-0000-0000A1610000}"/>
    <cellStyle name="Entrada 2 4 3 25 2 2" xfId="35009" xr:uid="{00000000-0005-0000-0000-0000A2610000}"/>
    <cellStyle name="Entrada 2 4 3 25 2 3" xfId="39556" xr:uid="{00000000-0005-0000-0000-0000A3610000}"/>
    <cellStyle name="Entrada 2 4 3 25 2 4" xfId="21779" xr:uid="{00000000-0005-0000-0000-0000A4610000}"/>
    <cellStyle name="Entrada 2 4 3 25 3" xfId="26352" xr:uid="{00000000-0005-0000-0000-0000A5610000}"/>
    <cellStyle name="Entrada 2 4 3 25 4" xfId="28393" xr:uid="{00000000-0005-0000-0000-0000A6610000}"/>
    <cellStyle name="Entrada 2 4 3 25 5" xfId="17451" xr:uid="{00000000-0005-0000-0000-0000A7610000}"/>
    <cellStyle name="Entrada 2 4 3 26" xfId="3482" xr:uid="{00000000-0005-0000-0000-0000A8610000}"/>
    <cellStyle name="Entrada 2 4 3 26 2" xfId="12708" xr:uid="{00000000-0005-0000-0000-0000A9610000}"/>
    <cellStyle name="Entrada 2 4 3 26 2 2" xfId="35010" xr:uid="{00000000-0005-0000-0000-0000AA610000}"/>
    <cellStyle name="Entrada 2 4 3 26 2 3" xfId="39557" xr:uid="{00000000-0005-0000-0000-0000AB610000}"/>
    <cellStyle name="Entrada 2 4 3 26 2 4" xfId="21780" xr:uid="{00000000-0005-0000-0000-0000AC610000}"/>
    <cellStyle name="Entrada 2 4 3 26 3" xfId="26353" xr:uid="{00000000-0005-0000-0000-0000AD610000}"/>
    <cellStyle name="Entrada 2 4 3 26 4" xfId="28392" xr:uid="{00000000-0005-0000-0000-0000AE610000}"/>
    <cellStyle name="Entrada 2 4 3 26 5" xfId="17452" xr:uid="{00000000-0005-0000-0000-0000AF610000}"/>
    <cellStyle name="Entrada 2 4 3 27" xfId="3483" xr:uid="{00000000-0005-0000-0000-0000B0610000}"/>
    <cellStyle name="Entrada 2 4 3 27 2" xfId="12709" xr:uid="{00000000-0005-0000-0000-0000B1610000}"/>
    <cellStyle name="Entrada 2 4 3 27 2 2" xfId="35011" xr:uid="{00000000-0005-0000-0000-0000B2610000}"/>
    <cellStyle name="Entrada 2 4 3 27 2 3" xfId="39558" xr:uid="{00000000-0005-0000-0000-0000B3610000}"/>
    <cellStyle name="Entrada 2 4 3 27 2 4" xfId="21781" xr:uid="{00000000-0005-0000-0000-0000B4610000}"/>
    <cellStyle name="Entrada 2 4 3 27 3" xfId="26354" xr:uid="{00000000-0005-0000-0000-0000B5610000}"/>
    <cellStyle name="Entrada 2 4 3 27 4" xfId="28391" xr:uid="{00000000-0005-0000-0000-0000B6610000}"/>
    <cellStyle name="Entrada 2 4 3 27 5" xfId="17453" xr:uid="{00000000-0005-0000-0000-0000B7610000}"/>
    <cellStyle name="Entrada 2 4 3 28" xfId="3484" xr:uid="{00000000-0005-0000-0000-0000B8610000}"/>
    <cellStyle name="Entrada 2 4 3 28 2" xfId="12710" xr:uid="{00000000-0005-0000-0000-0000B9610000}"/>
    <cellStyle name="Entrada 2 4 3 28 2 2" xfId="35012" xr:uid="{00000000-0005-0000-0000-0000BA610000}"/>
    <cellStyle name="Entrada 2 4 3 28 2 3" xfId="39559" xr:uid="{00000000-0005-0000-0000-0000BB610000}"/>
    <cellStyle name="Entrada 2 4 3 28 2 4" xfId="21782" xr:uid="{00000000-0005-0000-0000-0000BC610000}"/>
    <cellStyle name="Entrada 2 4 3 28 3" xfId="26355" xr:uid="{00000000-0005-0000-0000-0000BD610000}"/>
    <cellStyle name="Entrada 2 4 3 28 4" xfId="28390" xr:uid="{00000000-0005-0000-0000-0000BE610000}"/>
    <cellStyle name="Entrada 2 4 3 28 5" xfId="17454" xr:uid="{00000000-0005-0000-0000-0000BF610000}"/>
    <cellStyle name="Entrada 2 4 3 29" xfId="3485" xr:uid="{00000000-0005-0000-0000-0000C0610000}"/>
    <cellStyle name="Entrada 2 4 3 29 2" xfId="12711" xr:uid="{00000000-0005-0000-0000-0000C1610000}"/>
    <cellStyle name="Entrada 2 4 3 29 2 2" xfId="35013" xr:uid="{00000000-0005-0000-0000-0000C2610000}"/>
    <cellStyle name="Entrada 2 4 3 29 2 3" xfId="39560" xr:uid="{00000000-0005-0000-0000-0000C3610000}"/>
    <cellStyle name="Entrada 2 4 3 29 2 4" xfId="21783" xr:uid="{00000000-0005-0000-0000-0000C4610000}"/>
    <cellStyle name="Entrada 2 4 3 29 3" xfId="26356" xr:uid="{00000000-0005-0000-0000-0000C5610000}"/>
    <cellStyle name="Entrada 2 4 3 29 4" xfId="28389" xr:uid="{00000000-0005-0000-0000-0000C6610000}"/>
    <cellStyle name="Entrada 2 4 3 29 5" xfId="17455" xr:uid="{00000000-0005-0000-0000-0000C7610000}"/>
    <cellStyle name="Entrada 2 4 3 3" xfId="3486" xr:uid="{00000000-0005-0000-0000-0000C8610000}"/>
    <cellStyle name="Entrada 2 4 3 3 2" xfId="12712" xr:uid="{00000000-0005-0000-0000-0000C9610000}"/>
    <cellStyle name="Entrada 2 4 3 3 2 2" xfId="35014" xr:uid="{00000000-0005-0000-0000-0000CA610000}"/>
    <cellStyle name="Entrada 2 4 3 3 2 3" xfId="39561" xr:uid="{00000000-0005-0000-0000-0000CB610000}"/>
    <cellStyle name="Entrada 2 4 3 3 2 4" xfId="21784" xr:uid="{00000000-0005-0000-0000-0000CC610000}"/>
    <cellStyle name="Entrada 2 4 3 3 3" xfId="26357" xr:uid="{00000000-0005-0000-0000-0000CD610000}"/>
    <cellStyle name="Entrada 2 4 3 3 4" xfId="28388" xr:uid="{00000000-0005-0000-0000-0000CE610000}"/>
    <cellStyle name="Entrada 2 4 3 3 5" xfId="17456" xr:uid="{00000000-0005-0000-0000-0000CF610000}"/>
    <cellStyle name="Entrada 2 4 3 30" xfId="3487" xr:uid="{00000000-0005-0000-0000-0000D0610000}"/>
    <cellStyle name="Entrada 2 4 3 30 2" xfId="12713" xr:uid="{00000000-0005-0000-0000-0000D1610000}"/>
    <cellStyle name="Entrada 2 4 3 30 2 2" xfId="35015" xr:uid="{00000000-0005-0000-0000-0000D2610000}"/>
    <cellStyle name="Entrada 2 4 3 30 2 3" xfId="39562" xr:uid="{00000000-0005-0000-0000-0000D3610000}"/>
    <cellStyle name="Entrada 2 4 3 30 2 4" xfId="21785" xr:uid="{00000000-0005-0000-0000-0000D4610000}"/>
    <cellStyle name="Entrada 2 4 3 30 3" xfId="26358" xr:uid="{00000000-0005-0000-0000-0000D5610000}"/>
    <cellStyle name="Entrada 2 4 3 30 4" xfId="28387" xr:uid="{00000000-0005-0000-0000-0000D6610000}"/>
    <cellStyle name="Entrada 2 4 3 30 5" xfId="17457" xr:uid="{00000000-0005-0000-0000-0000D7610000}"/>
    <cellStyle name="Entrada 2 4 3 31" xfId="3488" xr:uid="{00000000-0005-0000-0000-0000D8610000}"/>
    <cellStyle name="Entrada 2 4 3 31 2" xfId="12714" xr:uid="{00000000-0005-0000-0000-0000D9610000}"/>
    <cellStyle name="Entrada 2 4 3 31 2 2" xfId="35016" xr:uid="{00000000-0005-0000-0000-0000DA610000}"/>
    <cellStyle name="Entrada 2 4 3 31 2 3" xfId="39563" xr:uid="{00000000-0005-0000-0000-0000DB610000}"/>
    <cellStyle name="Entrada 2 4 3 31 2 4" xfId="21786" xr:uid="{00000000-0005-0000-0000-0000DC610000}"/>
    <cellStyle name="Entrada 2 4 3 31 3" xfId="26359" xr:uid="{00000000-0005-0000-0000-0000DD610000}"/>
    <cellStyle name="Entrada 2 4 3 31 4" xfId="28386" xr:uid="{00000000-0005-0000-0000-0000DE610000}"/>
    <cellStyle name="Entrada 2 4 3 31 5" xfId="17458" xr:uid="{00000000-0005-0000-0000-0000DF610000}"/>
    <cellStyle name="Entrada 2 4 3 32" xfId="3489" xr:uid="{00000000-0005-0000-0000-0000E0610000}"/>
    <cellStyle name="Entrada 2 4 3 32 2" xfId="12715" xr:uid="{00000000-0005-0000-0000-0000E1610000}"/>
    <cellStyle name="Entrada 2 4 3 32 2 2" xfId="35017" xr:uid="{00000000-0005-0000-0000-0000E2610000}"/>
    <cellStyle name="Entrada 2 4 3 32 2 3" xfId="39564" xr:uid="{00000000-0005-0000-0000-0000E3610000}"/>
    <cellStyle name="Entrada 2 4 3 32 2 4" xfId="21787" xr:uid="{00000000-0005-0000-0000-0000E4610000}"/>
    <cellStyle name="Entrada 2 4 3 32 3" xfId="26360" xr:uid="{00000000-0005-0000-0000-0000E5610000}"/>
    <cellStyle name="Entrada 2 4 3 32 4" xfId="28385" xr:uid="{00000000-0005-0000-0000-0000E6610000}"/>
    <cellStyle name="Entrada 2 4 3 32 5" xfId="17459" xr:uid="{00000000-0005-0000-0000-0000E7610000}"/>
    <cellStyle name="Entrada 2 4 3 33" xfId="3490" xr:uid="{00000000-0005-0000-0000-0000E8610000}"/>
    <cellStyle name="Entrada 2 4 3 33 2" xfId="12716" xr:uid="{00000000-0005-0000-0000-0000E9610000}"/>
    <cellStyle name="Entrada 2 4 3 33 2 2" xfId="35018" xr:uid="{00000000-0005-0000-0000-0000EA610000}"/>
    <cellStyle name="Entrada 2 4 3 33 2 3" xfId="39565" xr:uid="{00000000-0005-0000-0000-0000EB610000}"/>
    <cellStyle name="Entrada 2 4 3 33 2 4" xfId="21788" xr:uid="{00000000-0005-0000-0000-0000EC610000}"/>
    <cellStyle name="Entrada 2 4 3 33 3" xfId="26361" xr:uid="{00000000-0005-0000-0000-0000ED610000}"/>
    <cellStyle name="Entrada 2 4 3 33 4" xfId="28384" xr:uid="{00000000-0005-0000-0000-0000EE610000}"/>
    <cellStyle name="Entrada 2 4 3 33 5" xfId="17460" xr:uid="{00000000-0005-0000-0000-0000EF610000}"/>
    <cellStyle name="Entrada 2 4 3 34" xfId="3491" xr:uid="{00000000-0005-0000-0000-0000F0610000}"/>
    <cellStyle name="Entrada 2 4 3 34 2" xfId="12717" xr:uid="{00000000-0005-0000-0000-0000F1610000}"/>
    <cellStyle name="Entrada 2 4 3 34 2 2" xfId="35019" xr:uid="{00000000-0005-0000-0000-0000F2610000}"/>
    <cellStyle name="Entrada 2 4 3 34 2 3" xfId="39566" xr:uid="{00000000-0005-0000-0000-0000F3610000}"/>
    <cellStyle name="Entrada 2 4 3 34 2 4" xfId="21789" xr:uid="{00000000-0005-0000-0000-0000F4610000}"/>
    <cellStyle name="Entrada 2 4 3 34 3" xfId="26362" xr:uid="{00000000-0005-0000-0000-0000F5610000}"/>
    <cellStyle name="Entrada 2 4 3 34 4" xfId="28383" xr:uid="{00000000-0005-0000-0000-0000F6610000}"/>
    <cellStyle name="Entrada 2 4 3 34 5" xfId="17461" xr:uid="{00000000-0005-0000-0000-0000F7610000}"/>
    <cellStyle name="Entrada 2 4 3 35" xfId="3492" xr:uid="{00000000-0005-0000-0000-0000F8610000}"/>
    <cellStyle name="Entrada 2 4 3 35 2" xfId="12718" xr:uid="{00000000-0005-0000-0000-0000F9610000}"/>
    <cellStyle name="Entrada 2 4 3 35 2 2" xfId="35020" xr:uid="{00000000-0005-0000-0000-0000FA610000}"/>
    <cellStyle name="Entrada 2 4 3 35 2 3" xfId="39567" xr:uid="{00000000-0005-0000-0000-0000FB610000}"/>
    <cellStyle name="Entrada 2 4 3 35 2 4" xfId="21790" xr:uid="{00000000-0005-0000-0000-0000FC610000}"/>
    <cellStyle name="Entrada 2 4 3 35 3" xfId="26363" xr:uid="{00000000-0005-0000-0000-0000FD610000}"/>
    <cellStyle name="Entrada 2 4 3 35 4" xfId="28382" xr:uid="{00000000-0005-0000-0000-0000FE610000}"/>
    <cellStyle name="Entrada 2 4 3 35 5" xfId="17462" xr:uid="{00000000-0005-0000-0000-0000FF610000}"/>
    <cellStyle name="Entrada 2 4 3 36" xfId="3493" xr:uid="{00000000-0005-0000-0000-000000620000}"/>
    <cellStyle name="Entrada 2 4 3 36 2" xfId="12719" xr:uid="{00000000-0005-0000-0000-000001620000}"/>
    <cellStyle name="Entrada 2 4 3 36 2 2" xfId="35021" xr:uid="{00000000-0005-0000-0000-000002620000}"/>
    <cellStyle name="Entrada 2 4 3 36 2 3" xfId="39568" xr:uid="{00000000-0005-0000-0000-000003620000}"/>
    <cellStyle name="Entrada 2 4 3 36 2 4" xfId="21791" xr:uid="{00000000-0005-0000-0000-000004620000}"/>
    <cellStyle name="Entrada 2 4 3 36 3" xfId="26364" xr:uid="{00000000-0005-0000-0000-000005620000}"/>
    <cellStyle name="Entrada 2 4 3 36 4" xfId="28381" xr:uid="{00000000-0005-0000-0000-000006620000}"/>
    <cellStyle name="Entrada 2 4 3 36 5" xfId="17463" xr:uid="{00000000-0005-0000-0000-000007620000}"/>
    <cellStyle name="Entrada 2 4 3 37" xfId="3494" xr:uid="{00000000-0005-0000-0000-000008620000}"/>
    <cellStyle name="Entrada 2 4 3 37 2" xfId="12720" xr:uid="{00000000-0005-0000-0000-000009620000}"/>
    <cellStyle name="Entrada 2 4 3 37 2 2" xfId="35022" xr:uid="{00000000-0005-0000-0000-00000A620000}"/>
    <cellStyle name="Entrada 2 4 3 37 2 3" xfId="39569" xr:uid="{00000000-0005-0000-0000-00000B620000}"/>
    <cellStyle name="Entrada 2 4 3 37 2 4" xfId="21792" xr:uid="{00000000-0005-0000-0000-00000C620000}"/>
    <cellStyle name="Entrada 2 4 3 37 3" xfId="26365" xr:uid="{00000000-0005-0000-0000-00000D620000}"/>
    <cellStyle name="Entrada 2 4 3 37 4" xfId="28380" xr:uid="{00000000-0005-0000-0000-00000E620000}"/>
    <cellStyle name="Entrada 2 4 3 37 5" xfId="17464" xr:uid="{00000000-0005-0000-0000-00000F620000}"/>
    <cellStyle name="Entrada 2 4 3 38" xfId="3495" xr:uid="{00000000-0005-0000-0000-000010620000}"/>
    <cellStyle name="Entrada 2 4 3 38 2" xfId="12721" xr:uid="{00000000-0005-0000-0000-000011620000}"/>
    <cellStyle name="Entrada 2 4 3 38 2 2" xfId="35023" xr:uid="{00000000-0005-0000-0000-000012620000}"/>
    <cellStyle name="Entrada 2 4 3 38 2 3" xfId="39570" xr:uid="{00000000-0005-0000-0000-000013620000}"/>
    <cellStyle name="Entrada 2 4 3 38 2 4" xfId="21793" xr:uid="{00000000-0005-0000-0000-000014620000}"/>
    <cellStyle name="Entrada 2 4 3 38 3" xfId="26366" xr:uid="{00000000-0005-0000-0000-000015620000}"/>
    <cellStyle name="Entrada 2 4 3 38 4" xfId="28379" xr:uid="{00000000-0005-0000-0000-000016620000}"/>
    <cellStyle name="Entrada 2 4 3 38 5" xfId="17465" xr:uid="{00000000-0005-0000-0000-000017620000}"/>
    <cellStyle name="Entrada 2 4 3 39" xfId="3464" xr:uid="{00000000-0005-0000-0000-000018620000}"/>
    <cellStyle name="Entrada 2 4 3 39 2" xfId="12690" xr:uid="{00000000-0005-0000-0000-000019620000}"/>
    <cellStyle name="Entrada 2 4 3 39 2 2" xfId="34992" xr:uid="{00000000-0005-0000-0000-00001A620000}"/>
    <cellStyle name="Entrada 2 4 3 39 2 3" xfId="39539" xr:uid="{00000000-0005-0000-0000-00001B620000}"/>
    <cellStyle name="Entrada 2 4 3 39 2 4" xfId="21762" xr:uid="{00000000-0005-0000-0000-00001C620000}"/>
    <cellStyle name="Entrada 2 4 3 39 3" xfId="26335" xr:uid="{00000000-0005-0000-0000-00001D620000}"/>
    <cellStyle name="Entrada 2 4 3 39 4" xfId="28409" xr:uid="{00000000-0005-0000-0000-00001E620000}"/>
    <cellStyle name="Entrada 2 4 3 39 5" xfId="17434" xr:uid="{00000000-0005-0000-0000-00001F620000}"/>
    <cellStyle name="Entrada 2 4 3 4" xfId="3496" xr:uid="{00000000-0005-0000-0000-000020620000}"/>
    <cellStyle name="Entrada 2 4 3 4 2" xfId="12722" xr:uid="{00000000-0005-0000-0000-000021620000}"/>
    <cellStyle name="Entrada 2 4 3 4 2 2" xfId="35024" xr:uid="{00000000-0005-0000-0000-000022620000}"/>
    <cellStyle name="Entrada 2 4 3 4 2 3" xfId="39571" xr:uid="{00000000-0005-0000-0000-000023620000}"/>
    <cellStyle name="Entrada 2 4 3 4 2 4" xfId="21794" xr:uid="{00000000-0005-0000-0000-000024620000}"/>
    <cellStyle name="Entrada 2 4 3 4 3" xfId="26367" xr:uid="{00000000-0005-0000-0000-000025620000}"/>
    <cellStyle name="Entrada 2 4 3 4 4" xfId="28377" xr:uid="{00000000-0005-0000-0000-000026620000}"/>
    <cellStyle name="Entrada 2 4 3 4 5" xfId="17466" xr:uid="{00000000-0005-0000-0000-000027620000}"/>
    <cellStyle name="Entrada 2 4 3 40" xfId="9605" xr:uid="{00000000-0005-0000-0000-000028620000}"/>
    <cellStyle name="Entrada 2 4 3 40 2" xfId="13897" xr:uid="{00000000-0005-0000-0000-000029620000}"/>
    <cellStyle name="Entrada 2 4 3 40 2 2" xfId="36199" xr:uid="{00000000-0005-0000-0000-00002A620000}"/>
    <cellStyle name="Entrada 2 4 3 40 2 3" xfId="40746" xr:uid="{00000000-0005-0000-0000-00002B620000}"/>
    <cellStyle name="Entrada 2 4 3 40 2 4" xfId="22969" xr:uid="{00000000-0005-0000-0000-00002C620000}"/>
    <cellStyle name="Entrada 2 4 3 40 3" xfId="31907" xr:uid="{00000000-0005-0000-0000-00002D620000}"/>
    <cellStyle name="Entrada 2 4 3 40 4" xfId="36454" xr:uid="{00000000-0005-0000-0000-00002E620000}"/>
    <cellStyle name="Entrada 2 4 3 40 5" xfId="18677" xr:uid="{00000000-0005-0000-0000-00002F620000}"/>
    <cellStyle name="Entrada 2 4 3 41" xfId="457" xr:uid="{00000000-0005-0000-0000-000030620000}"/>
    <cellStyle name="Entrada 2 4 3 41 2" xfId="23328" xr:uid="{00000000-0005-0000-0000-000031620000}"/>
    <cellStyle name="Entrada 2 4 3 41 3" xfId="31359" xr:uid="{00000000-0005-0000-0000-000032620000}"/>
    <cellStyle name="Entrada 2 4 3 41 4" xfId="14427" xr:uid="{00000000-0005-0000-0000-000033620000}"/>
    <cellStyle name="Entrada 2 4 3 42" xfId="23167" xr:uid="{00000000-0005-0000-0000-000034620000}"/>
    <cellStyle name="Entrada 2 4 3 43" xfId="31518" xr:uid="{00000000-0005-0000-0000-000035620000}"/>
    <cellStyle name="Entrada 2 4 3 44" xfId="14266" xr:uid="{00000000-0005-0000-0000-000036620000}"/>
    <cellStyle name="Entrada 2 4 3 5" xfId="3497" xr:uid="{00000000-0005-0000-0000-000037620000}"/>
    <cellStyle name="Entrada 2 4 3 5 2" xfId="12723" xr:uid="{00000000-0005-0000-0000-000038620000}"/>
    <cellStyle name="Entrada 2 4 3 5 2 2" xfId="35025" xr:uid="{00000000-0005-0000-0000-000039620000}"/>
    <cellStyle name="Entrada 2 4 3 5 2 3" xfId="39572" xr:uid="{00000000-0005-0000-0000-00003A620000}"/>
    <cellStyle name="Entrada 2 4 3 5 2 4" xfId="21795" xr:uid="{00000000-0005-0000-0000-00003B620000}"/>
    <cellStyle name="Entrada 2 4 3 5 3" xfId="26368" xr:uid="{00000000-0005-0000-0000-00003C620000}"/>
    <cellStyle name="Entrada 2 4 3 5 4" xfId="28376" xr:uid="{00000000-0005-0000-0000-00003D620000}"/>
    <cellStyle name="Entrada 2 4 3 5 5" xfId="17467" xr:uid="{00000000-0005-0000-0000-00003E620000}"/>
    <cellStyle name="Entrada 2 4 3 6" xfId="3498" xr:uid="{00000000-0005-0000-0000-00003F620000}"/>
    <cellStyle name="Entrada 2 4 3 6 2" xfId="12724" xr:uid="{00000000-0005-0000-0000-000040620000}"/>
    <cellStyle name="Entrada 2 4 3 6 2 2" xfId="35026" xr:uid="{00000000-0005-0000-0000-000041620000}"/>
    <cellStyle name="Entrada 2 4 3 6 2 3" xfId="39573" xr:uid="{00000000-0005-0000-0000-000042620000}"/>
    <cellStyle name="Entrada 2 4 3 6 2 4" xfId="21796" xr:uid="{00000000-0005-0000-0000-000043620000}"/>
    <cellStyle name="Entrada 2 4 3 6 3" xfId="26369" xr:uid="{00000000-0005-0000-0000-000044620000}"/>
    <cellStyle name="Entrada 2 4 3 6 4" xfId="28375" xr:uid="{00000000-0005-0000-0000-000045620000}"/>
    <cellStyle name="Entrada 2 4 3 6 5" xfId="17468" xr:uid="{00000000-0005-0000-0000-000046620000}"/>
    <cellStyle name="Entrada 2 4 3 7" xfId="3499" xr:uid="{00000000-0005-0000-0000-000047620000}"/>
    <cellStyle name="Entrada 2 4 3 7 2" xfId="12725" xr:uid="{00000000-0005-0000-0000-000048620000}"/>
    <cellStyle name="Entrada 2 4 3 7 2 2" xfId="35027" xr:uid="{00000000-0005-0000-0000-000049620000}"/>
    <cellStyle name="Entrada 2 4 3 7 2 3" xfId="39574" xr:uid="{00000000-0005-0000-0000-00004A620000}"/>
    <cellStyle name="Entrada 2 4 3 7 2 4" xfId="21797" xr:uid="{00000000-0005-0000-0000-00004B620000}"/>
    <cellStyle name="Entrada 2 4 3 7 3" xfId="26370" xr:uid="{00000000-0005-0000-0000-00004C620000}"/>
    <cellStyle name="Entrada 2 4 3 7 4" xfId="28374" xr:uid="{00000000-0005-0000-0000-00004D620000}"/>
    <cellStyle name="Entrada 2 4 3 7 5" xfId="17469" xr:uid="{00000000-0005-0000-0000-00004E620000}"/>
    <cellStyle name="Entrada 2 4 3 8" xfId="3500" xr:uid="{00000000-0005-0000-0000-00004F620000}"/>
    <cellStyle name="Entrada 2 4 3 8 2" xfId="12726" xr:uid="{00000000-0005-0000-0000-000050620000}"/>
    <cellStyle name="Entrada 2 4 3 8 2 2" xfId="35028" xr:uid="{00000000-0005-0000-0000-000051620000}"/>
    <cellStyle name="Entrada 2 4 3 8 2 3" xfId="39575" xr:uid="{00000000-0005-0000-0000-000052620000}"/>
    <cellStyle name="Entrada 2 4 3 8 2 4" xfId="21798" xr:uid="{00000000-0005-0000-0000-000053620000}"/>
    <cellStyle name="Entrada 2 4 3 8 3" xfId="26371" xr:uid="{00000000-0005-0000-0000-000054620000}"/>
    <cellStyle name="Entrada 2 4 3 8 4" xfId="28373" xr:uid="{00000000-0005-0000-0000-000055620000}"/>
    <cellStyle name="Entrada 2 4 3 8 5" xfId="17470" xr:uid="{00000000-0005-0000-0000-000056620000}"/>
    <cellStyle name="Entrada 2 4 3 9" xfId="3501" xr:uid="{00000000-0005-0000-0000-000057620000}"/>
    <cellStyle name="Entrada 2 4 3 9 2" xfId="12727" xr:uid="{00000000-0005-0000-0000-000058620000}"/>
    <cellStyle name="Entrada 2 4 3 9 2 2" xfId="35029" xr:uid="{00000000-0005-0000-0000-000059620000}"/>
    <cellStyle name="Entrada 2 4 3 9 2 3" xfId="39576" xr:uid="{00000000-0005-0000-0000-00005A620000}"/>
    <cellStyle name="Entrada 2 4 3 9 2 4" xfId="21799" xr:uid="{00000000-0005-0000-0000-00005B620000}"/>
    <cellStyle name="Entrada 2 4 3 9 3" xfId="26372" xr:uid="{00000000-0005-0000-0000-00005C620000}"/>
    <cellStyle name="Entrada 2 4 3 9 4" xfId="28372" xr:uid="{00000000-0005-0000-0000-00005D620000}"/>
    <cellStyle name="Entrada 2 4 3 9 5" xfId="17471" xr:uid="{00000000-0005-0000-0000-00005E620000}"/>
    <cellStyle name="Entrada 2 4 30" xfId="3502" xr:uid="{00000000-0005-0000-0000-00005F620000}"/>
    <cellStyle name="Entrada 2 4 30 2" xfId="12728" xr:uid="{00000000-0005-0000-0000-000060620000}"/>
    <cellStyle name="Entrada 2 4 30 2 2" xfId="35030" xr:uid="{00000000-0005-0000-0000-000061620000}"/>
    <cellStyle name="Entrada 2 4 30 2 3" xfId="39577" xr:uid="{00000000-0005-0000-0000-000062620000}"/>
    <cellStyle name="Entrada 2 4 30 2 4" xfId="21800" xr:uid="{00000000-0005-0000-0000-000063620000}"/>
    <cellStyle name="Entrada 2 4 30 3" xfId="26373" xr:uid="{00000000-0005-0000-0000-000064620000}"/>
    <cellStyle name="Entrada 2 4 30 4" xfId="28371" xr:uid="{00000000-0005-0000-0000-000065620000}"/>
    <cellStyle name="Entrada 2 4 30 5" xfId="17472" xr:uid="{00000000-0005-0000-0000-000066620000}"/>
    <cellStyle name="Entrada 2 4 31" xfId="3503" xr:uid="{00000000-0005-0000-0000-000067620000}"/>
    <cellStyle name="Entrada 2 4 31 2" xfId="12729" xr:uid="{00000000-0005-0000-0000-000068620000}"/>
    <cellStyle name="Entrada 2 4 31 2 2" xfId="35031" xr:uid="{00000000-0005-0000-0000-000069620000}"/>
    <cellStyle name="Entrada 2 4 31 2 3" xfId="39578" xr:uid="{00000000-0005-0000-0000-00006A620000}"/>
    <cellStyle name="Entrada 2 4 31 2 4" xfId="21801" xr:uid="{00000000-0005-0000-0000-00006B620000}"/>
    <cellStyle name="Entrada 2 4 31 3" xfId="26374" xr:uid="{00000000-0005-0000-0000-00006C620000}"/>
    <cellStyle name="Entrada 2 4 31 4" xfId="28370" xr:uid="{00000000-0005-0000-0000-00006D620000}"/>
    <cellStyle name="Entrada 2 4 31 5" xfId="17473" xr:uid="{00000000-0005-0000-0000-00006E620000}"/>
    <cellStyle name="Entrada 2 4 32" xfId="3504" xr:uid="{00000000-0005-0000-0000-00006F620000}"/>
    <cellStyle name="Entrada 2 4 32 2" xfId="12730" xr:uid="{00000000-0005-0000-0000-000070620000}"/>
    <cellStyle name="Entrada 2 4 32 2 2" xfId="35032" xr:uid="{00000000-0005-0000-0000-000071620000}"/>
    <cellStyle name="Entrada 2 4 32 2 3" xfId="39579" xr:uid="{00000000-0005-0000-0000-000072620000}"/>
    <cellStyle name="Entrada 2 4 32 2 4" xfId="21802" xr:uid="{00000000-0005-0000-0000-000073620000}"/>
    <cellStyle name="Entrada 2 4 32 3" xfId="26375" xr:uid="{00000000-0005-0000-0000-000074620000}"/>
    <cellStyle name="Entrada 2 4 32 4" xfId="28369" xr:uid="{00000000-0005-0000-0000-000075620000}"/>
    <cellStyle name="Entrada 2 4 32 5" xfId="17474" xr:uid="{00000000-0005-0000-0000-000076620000}"/>
    <cellStyle name="Entrada 2 4 33" xfId="3505" xr:uid="{00000000-0005-0000-0000-000077620000}"/>
    <cellStyle name="Entrada 2 4 33 2" xfId="12731" xr:uid="{00000000-0005-0000-0000-000078620000}"/>
    <cellStyle name="Entrada 2 4 33 2 2" xfId="35033" xr:uid="{00000000-0005-0000-0000-000079620000}"/>
    <cellStyle name="Entrada 2 4 33 2 3" xfId="39580" xr:uid="{00000000-0005-0000-0000-00007A620000}"/>
    <cellStyle name="Entrada 2 4 33 2 4" xfId="21803" xr:uid="{00000000-0005-0000-0000-00007B620000}"/>
    <cellStyle name="Entrada 2 4 33 3" xfId="26376" xr:uid="{00000000-0005-0000-0000-00007C620000}"/>
    <cellStyle name="Entrada 2 4 33 4" xfId="28368" xr:uid="{00000000-0005-0000-0000-00007D620000}"/>
    <cellStyle name="Entrada 2 4 33 5" xfId="17475" xr:uid="{00000000-0005-0000-0000-00007E620000}"/>
    <cellStyle name="Entrada 2 4 34" xfId="3506" xr:uid="{00000000-0005-0000-0000-00007F620000}"/>
    <cellStyle name="Entrada 2 4 34 2" xfId="12732" xr:uid="{00000000-0005-0000-0000-000080620000}"/>
    <cellStyle name="Entrada 2 4 34 2 2" xfId="35034" xr:uid="{00000000-0005-0000-0000-000081620000}"/>
    <cellStyle name="Entrada 2 4 34 2 3" xfId="39581" xr:uid="{00000000-0005-0000-0000-000082620000}"/>
    <cellStyle name="Entrada 2 4 34 2 4" xfId="21804" xr:uid="{00000000-0005-0000-0000-000083620000}"/>
    <cellStyle name="Entrada 2 4 34 3" xfId="26377" xr:uid="{00000000-0005-0000-0000-000084620000}"/>
    <cellStyle name="Entrada 2 4 34 4" xfId="28366" xr:uid="{00000000-0005-0000-0000-000085620000}"/>
    <cellStyle name="Entrada 2 4 34 5" xfId="17476" xr:uid="{00000000-0005-0000-0000-000086620000}"/>
    <cellStyle name="Entrada 2 4 35" xfId="3507" xr:uid="{00000000-0005-0000-0000-000087620000}"/>
    <cellStyle name="Entrada 2 4 35 2" xfId="12733" xr:uid="{00000000-0005-0000-0000-000088620000}"/>
    <cellStyle name="Entrada 2 4 35 2 2" xfId="35035" xr:uid="{00000000-0005-0000-0000-000089620000}"/>
    <cellStyle name="Entrada 2 4 35 2 3" xfId="39582" xr:uid="{00000000-0005-0000-0000-00008A620000}"/>
    <cellStyle name="Entrada 2 4 35 2 4" xfId="21805" xr:uid="{00000000-0005-0000-0000-00008B620000}"/>
    <cellStyle name="Entrada 2 4 35 3" xfId="26378" xr:uid="{00000000-0005-0000-0000-00008C620000}"/>
    <cellStyle name="Entrada 2 4 35 4" xfId="28365" xr:uid="{00000000-0005-0000-0000-00008D620000}"/>
    <cellStyle name="Entrada 2 4 35 5" xfId="17477" xr:uid="{00000000-0005-0000-0000-00008E620000}"/>
    <cellStyle name="Entrada 2 4 36" xfId="3508" xr:uid="{00000000-0005-0000-0000-00008F620000}"/>
    <cellStyle name="Entrada 2 4 36 2" xfId="12734" xr:uid="{00000000-0005-0000-0000-000090620000}"/>
    <cellStyle name="Entrada 2 4 36 2 2" xfId="35036" xr:uid="{00000000-0005-0000-0000-000091620000}"/>
    <cellStyle name="Entrada 2 4 36 2 3" xfId="39583" xr:uid="{00000000-0005-0000-0000-000092620000}"/>
    <cellStyle name="Entrada 2 4 36 2 4" xfId="21806" xr:uid="{00000000-0005-0000-0000-000093620000}"/>
    <cellStyle name="Entrada 2 4 36 3" xfId="26379" xr:uid="{00000000-0005-0000-0000-000094620000}"/>
    <cellStyle name="Entrada 2 4 36 4" xfId="28364" xr:uid="{00000000-0005-0000-0000-000095620000}"/>
    <cellStyle name="Entrada 2 4 36 5" xfId="17478" xr:uid="{00000000-0005-0000-0000-000096620000}"/>
    <cellStyle name="Entrada 2 4 37" xfId="3509" xr:uid="{00000000-0005-0000-0000-000097620000}"/>
    <cellStyle name="Entrada 2 4 37 2" xfId="12735" xr:uid="{00000000-0005-0000-0000-000098620000}"/>
    <cellStyle name="Entrada 2 4 37 2 2" xfId="35037" xr:uid="{00000000-0005-0000-0000-000099620000}"/>
    <cellStyle name="Entrada 2 4 37 2 3" xfId="39584" xr:uid="{00000000-0005-0000-0000-00009A620000}"/>
    <cellStyle name="Entrada 2 4 37 2 4" xfId="21807" xr:uid="{00000000-0005-0000-0000-00009B620000}"/>
    <cellStyle name="Entrada 2 4 37 3" xfId="26380" xr:uid="{00000000-0005-0000-0000-00009C620000}"/>
    <cellStyle name="Entrada 2 4 37 4" xfId="28363" xr:uid="{00000000-0005-0000-0000-00009D620000}"/>
    <cellStyle name="Entrada 2 4 37 5" xfId="17479" xr:uid="{00000000-0005-0000-0000-00009E620000}"/>
    <cellStyle name="Entrada 2 4 38" xfId="3510" xr:uid="{00000000-0005-0000-0000-00009F620000}"/>
    <cellStyle name="Entrada 2 4 38 2" xfId="12736" xr:uid="{00000000-0005-0000-0000-0000A0620000}"/>
    <cellStyle name="Entrada 2 4 38 2 2" xfId="35038" xr:uid="{00000000-0005-0000-0000-0000A1620000}"/>
    <cellStyle name="Entrada 2 4 38 2 3" xfId="39585" xr:uid="{00000000-0005-0000-0000-0000A2620000}"/>
    <cellStyle name="Entrada 2 4 38 2 4" xfId="21808" xr:uid="{00000000-0005-0000-0000-0000A3620000}"/>
    <cellStyle name="Entrada 2 4 38 3" xfId="26381" xr:uid="{00000000-0005-0000-0000-0000A4620000}"/>
    <cellStyle name="Entrada 2 4 38 4" xfId="28362" xr:uid="{00000000-0005-0000-0000-0000A5620000}"/>
    <cellStyle name="Entrada 2 4 38 5" xfId="17480" xr:uid="{00000000-0005-0000-0000-0000A6620000}"/>
    <cellStyle name="Entrada 2 4 39" xfId="3511" xr:uid="{00000000-0005-0000-0000-0000A7620000}"/>
    <cellStyle name="Entrada 2 4 39 2" xfId="12737" xr:uid="{00000000-0005-0000-0000-0000A8620000}"/>
    <cellStyle name="Entrada 2 4 39 2 2" xfId="35039" xr:uid="{00000000-0005-0000-0000-0000A9620000}"/>
    <cellStyle name="Entrada 2 4 39 2 3" xfId="39586" xr:uid="{00000000-0005-0000-0000-0000AA620000}"/>
    <cellStyle name="Entrada 2 4 39 2 4" xfId="21809" xr:uid="{00000000-0005-0000-0000-0000AB620000}"/>
    <cellStyle name="Entrada 2 4 39 3" xfId="26382" xr:uid="{00000000-0005-0000-0000-0000AC620000}"/>
    <cellStyle name="Entrada 2 4 39 4" xfId="28361" xr:uid="{00000000-0005-0000-0000-0000AD620000}"/>
    <cellStyle name="Entrada 2 4 39 5" xfId="17481" xr:uid="{00000000-0005-0000-0000-0000AE620000}"/>
    <cellStyle name="Entrada 2 4 4" xfId="3512" xr:uid="{00000000-0005-0000-0000-0000AF620000}"/>
    <cellStyle name="Entrada 2 4 4 2" xfId="12738" xr:uid="{00000000-0005-0000-0000-0000B0620000}"/>
    <cellStyle name="Entrada 2 4 4 2 2" xfId="35040" xr:uid="{00000000-0005-0000-0000-0000B1620000}"/>
    <cellStyle name="Entrada 2 4 4 2 3" xfId="39587" xr:uid="{00000000-0005-0000-0000-0000B2620000}"/>
    <cellStyle name="Entrada 2 4 4 2 4" xfId="21810" xr:uid="{00000000-0005-0000-0000-0000B3620000}"/>
    <cellStyle name="Entrada 2 4 4 3" xfId="26383" xr:uid="{00000000-0005-0000-0000-0000B4620000}"/>
    <cellStyle name="Entrada 2 4 4 4" xfId="28360" xr:uid="{00000000-0005-0000-0000-0000B5620000}"/>
    <cellStyle name="Entrada 2 4 4 5" xfId="17482" xr:uid="{00000000-0005-0000-0000-0000B6620000}"/>
    <cellStyle name="Entrada 2 4 40" xfId="3513" xr:uid="{00000000-0005-0000-0000-0000B7620000}"/>
    <cellStyle name="Entrada 2 4 40 2" xfId="12739" xr:uid="{00000000-0005-0000-0000-0000B8620000}"/>
    <cellStyle name="Entrada 2 4 40 2 2" xfId="35041" xr:uid="{00000000-0005-0000-0000-0000B9620000}"/>
    <cellStyle name="Entrada 2 4 40 2 3" xfId="39588" xr:uid="{00000000-0005-0000-0000-0000BA620000}"/>
    <cellStyle name="Entrada 2 4 40 2 4" xfId="21811" xr:uid="{00000000-0005-0000-0000-0000BB620000}"/>
    <cellStyle name="Entrada 2 4 40 3" xfId="26384" xr:uid="{00000000-0005-0000-0000-0000BC620000}"/>
    <cellStyle name="Entrada 2 4 40 4" xfId="28313" xr:uid="{00000000-0005-0000-0000-0000BD620000}"/>
    <cellStyle name="Entrada 2 4 40 5" xfId="17483" xr:uid="{00000000-0005-0000-0000-0000BE620000}"/>
    <cellStyle name="Entrada 2 4 41" xfId="3514" xr:uid="{00000000-0005-0000-0000-0000BF620000}"/>
    <cellStyle name="Entrada 2 4 41 2" xfId="12740" xr:uid="{00000000-0005-0000-0000-0000C0620000}"/>
    <cellStyle name="Entrada 2 4 41 2 2" xfId="35042" xr:uid="{00000000-0005-0000-0000-0000C1620000}"/>
    <cellStyle name="Entrada 2 4 41 2 3" xfId="39589" xr:uid="{00000000-0005-0000-0000-0000C2620000}"/>
    <cellStyle name="Entrada 2 4 41 2 4" xfId="21812" xr:uid="{00000000-0005-0000-0000-0000C3620000}"/>
    <cellStyle name="Entrada 2 4 41 3" xfId="26385" xr:uid="{00000000-0005-0000-0000-0000C4620000}"/>
    <cellStyle name="Entrada 2 4 41 4" xfId="28359" xr:uid="{00000000-0005-0000-0000-0000C5620000}"/>
    <cellStyle name="Entrada 2 4 41 5" xfId="17484" xr:uid="{00000000-0005-0000-0000-0000C6620000}"/>
    <cellStyle name="Entrada 2 4 42" xfId="3405" xr:uid="{00000000-0005-0000-0000-0000C7620000}"/>
    <cellStyle name="Entrada 2 4 42 2" xfId="12631" xr:uid="{00000000-0005-0000-0000-0000C8620000}"/>
    <cellStyle name="Entrada 2 4 42 2 2" xfId="34933" xr:uid="{00000000-0005-0000-0000-0000C9620000}"/>
    <cellStyle name="Entrada 2 4 42 2 3" xfId="39480" xr:uid="{00000000-0005-0000-0000-0000CA620000}"/>
    <cellStyle name="Entrada 2 4 42 2 4" xfId="21703" xr:uid="{00000000-0005-0000-0000-0000CB620000}"/>
    <cellStyle name="Entrada 2 4 42 3" xfId="26276" xr:uid="{00000000-0005-0000-0000-0000CC620000}"/>
    <cellStyle name="Entrada 2 4 42 4" xfId="28421" xr:uid="{00000000-0005-0000-0000-0000CD620000}"/>
    <cellStyle name="Entrada 2 4 42 5" xfId="17375" xr:uid="{00000000-0005-0000-0000-0000CE620000}"/>
    <cellStyle name="Entrada 2 4 43" xfId="9459" xr:uid="{00000000-0005-0000-0000-0000CF620000}"/>
    <cellStyle name="Entrada 2 4 43 2" xfId="13784" xr:uid="{00000000-0005-0000-0000-0000D0620000}"/>
    <cellStyle name="Entrada 2 4 43 2 2" xfId="36086" xr:uid="{00000000-0005-0000-0000-0000D1620000}"/>
    <cellStyle name="Entrada 2 4 43 2 3" xfId="40633" xr:uid="{00000000-0005-0000-0000-0000D2620000}"/>
    <cellStyle name="Entrada 2 4 43 2 4" xfId="22856" xr:uid="{00000000-0005-0000-0000-0000D3620000}"/>
    <cellStyle name="Entrada 2 4 43 3" xfId="31761" xr:uid="{00000000-0005-0000-0000-0000D4620000}"/>
    <cellStyle name="Entrada 2 4 43 4" xfId="36308" xr:uid="{00000000-0005-0000-0000-0000D5620000}"/>
    <cellStyle name="Entrada 2 4 43 5" xfId="18531" xr:uid="{00000000-0005-0000-0000-0000D6620000}"/>
    <cellStyle name="Entrada 2 4 44" xfId="391" xr:uid="{00000000-0005-0000-0000-0000D7620000}"/>
    <cellStyle name="Entrada 2 4 44 2" xfId="23262" xr:uid="{00000000-0005-0000-0000-0000D8620000}"/>
    <cellStyle name="Entrada 2 4 44 3" xfId="31425" xr:uid="{00000000-0005-0000-0000-0000D9620000}"/>
    <cellStyle name="Entrada 2 4 44 4" xfId="14361" xr:uid="{00000000-0005-0000-0000-0000DA620000}"/>
    <cellStyle name="Entrada 2 4 45" xfId="9700" xr:uid="{00000000-0005-0000-0000-0000DB620000}"/>
    <cellStyle name="Entrada 2 4 45 2" xfId="32002" xr:uid="{00000000-0005-0000-0000-0000DC620000}"/>
    <cellStyle name="Entrada 2 4 45 3" xfId="36549" xr:uid="{00000000-0005-0000-0000-0000DD620000}"/>
    <cellStyle name="Entrada 2 4 45 4" xfId="18772" xr:uid="{00000000-0005-0000-0000-0000DE620000}"/>
    <cellStyle name="Entrada 2 4 46" xfId="14014" xr:uid="{00000000-0005-0000-0000-0000DF620000}"/>
    <cellStyle name="Entrada 2 4 47" xfId="31661" xr:uid="{00000000-0005-0000-0000-0000E0620000}"/>
    <cellStyle name="Entrada 2 4 48" xfId="13964" xr:uid="{00000000-0005-0000-0000-0000E1620000}"/>
    <cellStyle name="Entrada 2 4 5" xfId="3515" xr:uid="{00000000-0005-0000-0000-0000E2620000}"/>
    <cellStyle name="Entrada 2 4 5 2" xfId="12741" xr:uid="{00000000-0005-0000-0000-0000E3620000}"/>
    <cellStyle name="Entrada 2 4 5 2 2" xfId="35043" xr:uid="{00000000-0005-0000-0000-0000E4620000}"/>
    <cellStyle name="Entrada 2 4 5 2 3" xfId="39590" xr:uid="{00000000-0005-0000-0000-0000E5620000}"/>
    <cellStyle name="Entrada 2 4 5 2 4" xfId="21813" xr:uid="{00000000-0005-0000-0000-0000E6620000}"/>
    <cellStyle name="Entrada 2 4 5 3" xfId="26386" xr:uid="{00000000-0005-0000-0000-0000E7620000}"/>
    <cellStyle name="Entrada 2 4 5 4" xfId="28358" xr:uid="{00000000-0005-0000-0000-0000E8620000}"/>
    <cellStyle name="Entrada 2 4 5 5" xfId="17485" xr:uid="{00000000-0005-0000-0000-0000E9620000}"/>
    <cellStyle name="Entrada 2 4 6" xfId="3516" xr:uid="{00000000-0005-0000-0000-0000EA620000}"/>
    <cellStyle name="Entrada 2 4 6 2" xfId="12742" xr:uid="{00000000-0005-0000-0000-0000EB620000}"/>
    <cellStyle name="Entrada 2 4 6 2 2" xfId="35044" xr:uid="{00000000-0005-0000-0000-0000EC620000}"/>
    <cellStyle name="Entrada 2 4 6 2 3" xfId="39591" xr:uid="{00000000-0005-0000-0000-0000ED620000}"/>
    <cellStyle name="Entrada 2 4 6 2 4" xfId="21814" xr:uid="{00000000-0005-0000-0000-0000EE620000}"/>
    <cellStyle name="Entrada 2 4 6 3" xfId="26387" xr:uid="{00000000-0005-0000-0000-0000EF620000}"/>
    <cellStyle name="Entrada 2 4 6 4" xfId="28357" xr:uid="{00000000-0005-0000-0000-0000F0620000}"/>
    <cellStyle name="Entrada 2 4 6 5" xfId="17486" xr:uid="{00000000-0005-0000-0000-0000F1620000}"/>
    <cellStyle name="Entrada 2 4 7" xfId="3517" xr:uid="{00000000-0005-0000-0000-0000F2620000}"/>
    <cellStyle name="Entrada 2 4 7 2" xfId="12743" xr:uid="{00000000-0005-0000-0000-0000F3620000}"/>
    <cellStyle name="Entrada 2 4 7 2 2" xfId="35045" xr:uid="{00000000-0005-0000-0000-0000F4620000}"/>
    <cellStyle name="Entrada 2 4 7 2 3" xfId="39592" xr:uid="{00000000-0005-0000-0000-0000F5620000}"/>
    <cellStyle name="Entrada 2 4 7 2 4" xfId="21815" xr:uid="{00000000-0005-0000-0000-0000F6620000}"/>
    <cellStyle name="Entrada 2 4 7 3" xfId="26388" xr:uid="{00000000-0005-0000-0000-0000F7620000}"/>
    <cellStyle name="Entrada 2 4 7 4" xfId="28356" xr:uid="{00000000-0005-0000-0000-0000F8620000}"/>
    <cellStyle name="Entrada 2 4 7 5" xfId="17487" xr:uid="{00000000-0005-0000-0000-0000F9620000}"/>
    <cellStyle name="Entrada 2 4 8" xfId="3518" xr:uid="{00000000-0005-0000-0000-0000FA620000}"/>
    <cellStyle name="Entrada 2 4 8 2" xfId="12744" xr:uid="{00000000-0005-0000-0000-0000FB620000}"/>
    <cellStyle name="Entrada 2 4 8 2 2" xfId="35046" xr:uid="{00000000-0005-0000-0000-0000FC620000}"/>
    <cellStyle name="Entrada 2 4 8 2 3" xfId="39593" xr:uid="{00000000-0005-0000-0000-0000FD620000}"/>
    <cellStyle name="Entrada 2 4 8 2 4" xfId="21816" xr:uid="{00000000-0005-0000-0000-0000FE620000}"/>
    <cellStyle name="Entrada 2 4 8 3" xfId="26389" xr:uid="{00000000-0005-0000-0000-0000FF620000}"/>
    <cellStyle name="Entrada 2 4 8 4" xfId="28355" xr:uid="{00000000-0005-0000-0000-000000630000}"/>
    <cellStyle name="Entrada 2 4 8 5" xfId="17488" xr:uid="{00000000-0005-0000-0000-000001630000}"/>
    <cellStyle name="Entrada 2 4 9" xfId="3519" xr:uid="{00000000-0005-0000-0000-000002630000}"/>
    <cellStyle name="Entrada 2 4 9 2" xfId="12745" xr:uid="{00000000-0005-0000-0000-000003630000}"/>
    <cellStyle name="Entrada 2 4 9 2 2" xfId="35047" xr:uid="{00000000-0005-0000-0000-000004630000}"/>
    <cellStyle name="Entrada 2 4 9 2 3" xfId="39594" xr:uid="{00000000-0005-0000-0000-000005630000}"/>
    <cellStyle name="Entrada 2 4 9 2 4" xfId="21817" xr:uid="{00000000-0005-0000-0000-000006630000}"/>
    <cellStyle name="Entrada 2 4 9 3" xfId="26390" xr:uid="{00000000-0005-0000-0000-000007630000}"/>
    <cellStyle name="Entrada 2 4 9 4" xfId="28354" xr:uid="{00000000-0005-0000-0000-000008630000}"/>
    <cellStyle name="Entrada 2 4 9 5" xfId="17489" xr:uid="{00000000-0005-0000-0000-000009630000}"/>
    <cellStyle name="Entrada 2 5" xfId="138" xr:uid="{00000000-0005-0000-0000-00000A630000}"/>
    <cellStyle name="Entrada 2 5 10" xfId="3521" xr:uid="{00000000-0005-0000-0000-00000B630000}"/>
    <cellStyle name="Entrada 2 5 10 2" xfId="12747" xr:uid="{00000000-0005-0000-0000-00000C630000}"/>
    <cellStyle name="Entrada 2 5 10 2 2" xfId="35049" xr:uid="{00000000-0005-0000-0000-00000D630000}"/>
    <cellStyle name="Entrada 2 5 10 2 3" xfId="39596" xr:uid="{00000000-0005-0000-0000-00000E630000}"/>
    <cellStyle name="Entrada 2 5 10 2 4" xfId="21819" xr:uid="{00000000-0005-0000-0000-00000F630000}"/>
    <cellStyle name="Entrada 2 5 10 3" xfId="26392" xr:uid="{00000000-0005-0000-0000-000010630000}"/>
    <cellStyle name="Entrada 2 5 10 4" xfId="28353" xr:uid="{00000000-0005-0000-0000-000011630000}"/>
    <cellStyle name="Entrada 2 5 10 5" xfId="17491" xr:uid="{00000000-0005-0000-0000-000012630000}"/>
    <cellStyle name="Entrada 2 5 11" xfId="3522" xr:uid="{00000000-0005-0000-0000-000013630000}"/>
    <cellStyle name="Entrada 2 5 11 2" xfId="12748" xr:uid="{00000000-0005-0000-0000-000014630000}"/>
    <cellStyle name="Entrada 2 5 11 2 2" xfId="35050" xr:uid="{00000000-0005-0000-0000-000015630000}"/>
    <cellStyle name="Entrada 2 5 11 2 3" xfId="39597" xr:uid="{00000000-0005-0000-0000-000016630000}"/>
    <cellStyle name="Entrada 2 5 11 2 4" xfId="21820" xr:uid="{00000000-0005-0000-0000-000017630000}"/>
    <cellStyle name="Entrada 2 5 11 3" xfId="26393" xr:uid="{00000000-0005-0000-0000-000018630000}"/>
    <cellStyle name="Entrada 2 5 11 4" xfId="28352" xr:uid="{00000000-0005-0000-0000-000019630000}"/>
    <cellStyle name="Entrada 2 5 11 5" xfId="17492" xr:uid="{00000000-0005-0000-0000-00001A630000}"/>
    <cellStyle name="Entrada 2 5 12" xfId="3523" xr:uid="{00000000-0005-0000-0000-00001B630000}"/>
    <cellStyle name="Entrada 2 5 12 2" xfId="12749" xr:uid="{00000000-0005-0000-0000-00001C630000}"/>
    <cellStyle name="Entrada 2 5 12 2 2" xfId="35051" xr:uid="{00000000-0005-0000-0000-00001D630000}"/>
    <cellStyle name="Entrada 2 5 12 2 3" xfId="39598" xr:uid="{00000000-0005-0000-0000-00001E630000}"/>
    <cellStyle name="Entrada 2 5 12 2 4" xfId="21821" xr:uid="{00000000-0005-0000-0000-00001F630000}"/>
    <cellStyle name="Entrada 2 5 12 3" xfId="26394" xr:uid="{00000000-0005-0000-0000-000020630000}"/>
    <cellStyle name="Entrada 2 5 12 4" xfId="28351" xr:uid="{00000000-0005-0000-0000-000021630000}"/>
    <cellStyle name="Entrada 2 5 12 5" xfId="17493" xr:uid="{00000000-0005-0000-0000-000022630000}"/>
    <cellStyle name="Entrada 2 5 13" xfId="3524" xr:uid="{00000000-0005-0000-0000-000023630000}"/>
    <cellStyle name="Entrada 2 5 13 2" xfId="12750" xr:uid="{00000000-0005-0000-0000-000024630000}"/>
    <cellStyle name="Entrada 2 5 13 2 2" xfId="35052" xr:uid="{00000000-0005-0000-0000-000025630000}"/>
    <cellStyle name="Entrada 2 5 13 2 3" xfId="39599" xr:uid="{00000000-0005-0000-0000-000026630000}"/>
    <cellStyle name="Entrada 2 5 13 2 4" xfId="21822" xr:uid="{00000000-0005-0000-0000-000027630000}"/>
    <cellStyle name="Entrada 2 5 13 3" xfId="26395" xr:uid="{00000000-0005-0000-0000-000028630000}"/>
    <cellStyle name="Entrada 2 5 13 4" xfId="28350" xr:uid="{00000000-0005-0000-0000-000029630000}"/>
    <cellStyle name="Entrada 2 5 13 5" xfId="17494" xr:uid="{00000000-0005-0000-0000-00002A630000}"/>
    <cellStyle name="Entrada 2 5 14" xfId="3525" xr:uid="{00000000-0005-0000-0000-00002B630000}"/>
    <cellStyle name="Entrada 2 5 14 2" xfId="12751" xr:uid="{00000000-0005-0000-0000-00002C630000}"/>
    <cellStyle name="Entrada 2 5 14 2 2" xfId="35053" xr:uid="{00000000-0005-0000-0000-00002D630000}"/>
    <cellStyle name="Entrada 2 5 14 2 3" xfId="39600" xr:uid="{00000000-0005-0000-0000-00002E630000}"/>
    <cellStyle name="Entrada 2 5 14 2 4" xfId="21823" xr:uid="{00000000-0005-0000-0000-00002F630000}"/>
    <cellStyle name="Entrada 2 5 14 3" xfId="26396" xr:uid="{00000000-0005-0000-0000-000030630000}"/>
    <cellStyle name="Entrada 2 5 14 4" xfId="28349" xr:uid="{00000000-0005-0000-0000-000031630000}"/>
    <cellStyle name="Entrada 2 5 14 5" xfId="17495" xr:uid="{00000000-0005-0000-0000-000032630000}"/>
    <cellStyle name="Entrada 2 5 15" xfId="3526" xr:uid="{00000000-0005-0000-0000-000033630000}"/>
    <cellStyle name="Entrada 2 5 15 2" xfId="12752" xr:uid="{00000000-0005-0000-0000-000034630000}"/>
    <cellStyle name="Entrada 2 5 15 2 2" xfId="35054" xr:uid="{00000000-0005-0000-0000-000035630000}"/>
    <cellStyle name="Entrada 2 5 15 2 3" xfId="39601" xr:uid="{00000000-0005-0000-0000-000036630000}"/>
    <cellStyle name="Entrada 2 5 15 2 4" xfId="21824" xr:uid="{00000000-0005-0000-0000-000037630000}"/>
    <cellStyle name="Entrada 2 5 15 3" xfId="26397" xr:uid="{00000000-0005-0000-0000-000038630000}"/>
    <cellStyle name="Entrada 2 5 15 4" xfId="28348" xr:uid="{00000000-0005-0000-0000-000039630000}"/>
    <cellStyle name="Entrada 2 5 15 5" xfId="17496" xr:uid="{00000000-0005-0000-0000-00003A630000}"/>
    <cellStyle name="Entrada 2 5 16" xfId="3527" xr:uid="{00000000-0005-0000-0000-00003B630000}"/>
    <cellStyle name="Entrada 2 5 16 2" xfId="12753" xr:uid="{00000000-0005-0000-0000-00003C630000}"/>
    <cellStyle name="Entrada 2 5 16 2 2" xfId="35055" xr:uid="{00000000-0005-0000-0000-00003D630000}"/>
    <cellStyle name="Entrada 2 5 16 2 3" xfId="39602" xr:uid="{00000000-0005-0000-0000-00003E630000}"/>
    <cellStyle name="Entrada 2 5 16 2 4" xfId="21825" xr:uid="{00000000-0005-0000-0000-00003F630000}"/>
    <cellStyle name="Entrada 2 5 16 3" xfId="26398" xr:uid="{00000000-0005-0000-0000-000040630000}"/>
    <cellStyle name="Entrada 2 5 16 4" xfId="28347" xr:uid="{00000000-0005-0000-0000-000041630000}"/>
    <cellStyle name="Entrada 2 5 16 5" xfId="17497" xr:uid="{00000000-0005-0000-0000-000042630000}"/>
    <cellStyle name="Entrada 2 5 17" xfId="3528" xr:uid="{00000000-0005-0000-0000-000043630000}"/>
    <cellStyle name="Entrada 2 5 17 2" xfId="12754" xr:uid="{00000000-0005-0000-0000-000044630000}"/>
    <cellStyle name="Entrada 2 5 17 2 2" xfId="35056" xr:uid="{00000000-0005-0000-0000-000045630000}"/>
    <cellStyle name="Entrada 2 5 17 2 3" xfId="39603" xr:uid="{00000000-0005-0000-0000-000046630000}"/>
    <cellStyle name="Entrada 2 5 17 2 4" xfId="21826" xr:uid="{00000000-0005-0000-0000-000047630000}"/>
    <cellStyle name="Entrada 2 5 17 3" xfId="26399" xr:uid="{00000000-0005-0000-0000-000048630000}"/>
    <cellStyle name="Entrada 2 5 17 4" xfId="28346" xr:uid="{00000000-0005-0000-0000-000049630000}"/>
    <cellStyle name="Entrada 2 5 17 5" xfId="17498" xr:uid="{00000000-0005-0000-0000-00004A630000}"/>
    <cellStyle name="Entrada 2 5 18" xfId="3529" xr:uid="{00000000-0005-0000-0000-00004B630000}"/>
    <cellStyle name="Entrada 2 5 18 2" xfId="12755" xr:uid="{00000000-0005-0000-0000-00004C630000}"/>
    <cellStyle name="Entrada 2 5 18 2 2" xfId="35057" xr:uid="{00000000-0005-0000-0000-00004D630000}"/>
    <cellStyle name="Entrada 2 5 18 2 3" xfId="39604" xr:uid="{00000000-0005-0000-0000-00004E630000}"/>
    <cellStyle name="Entrada 2 5 18 2 4" xfId="21827" xr:uid="{00000000-0005-0000-0000-00004F630000}"/>
    <cellStyle name="Entrada 2 5 18 3" xfId="26400" xr:uid="{00000000-0005-0000-0000-000050630000}"/>
    <cellStyle name="Entrada 2 5 18 4" xfId="28345" xr:uid="{00000000-0005-0000-0000-000051630000}"/>
    <cellStyle name="Entrada 2 5 18 5" xfId="17499" xr:uid="{00000000-0005-0000-0000-000052630000}"/>
    <cellStyle name="Entrada 2 5 19" xfId="3530" xr:uid="{00000000-0005-0000-0000-000053630000}"/>
    <cellStyle name="Entrada 2 5 19 2" xfId="12756" xr:uid="{00000000-0005-0000-0000-000054630000}"/>
    <cellStyle name="Entrada 2 5 19 2 2" xfId="35058" xr:uid="{00000000-0005-0000-0000-000055630000}"/>
    <cellStyle name="Entrada 2 5 19 2 3" xfId="39605" xr:uid="{00000000-0005-0000-0000-000056630000}"/>
    <cellStyle name="Entrada 2 5 19 2 4" xfId="21828" xr:uid="{00000000-0005-0000-0000-000057630000}"/>
    <cellStyle name="Entrada 2 5 19 3" xfId="26401" xr:uid="{00000000-0005-0000-0000-000058630000}"/>
    <cellStyle name="Entrada 2 5 19 4" xfId="28344" xr:uid="{00000000-0005-0000-0000-000059630000}"/>
    <cellStyle name="Entrada 2 5 19 5" xfId="17500" xr:uid="{00000000-0005-0000-0000-00005A630000}"/>
    <cellStyle name="Entrada 2 5 2" xfId="172" xr:uid="{00000000-0005-0000-0000-00005B630000}"/>
    <cellStyle name="Entrada 2 5 2 10" xfId="3532" xr:uid="{00000000-0005-0000-0000-00005C630000}"/>
    <cellStyle name="Entrada 2 5 2 10 2" xfId="12758" xr:uid="{00000000-0005-0000-0000-00005D630000}"/>
    <cellStyle name="Entrada 2 5 2 10 2 2" xfId="35060" xr:uid="{00000000-0005-0000-0000-00005E630000}"/>
    <cellStyle name="Entrada 2 5 2 10 2 3" xfId="39607" xr:uid="{00000000-0005-0000-0000-00005F630000}"/>
    <cellStyle name="Entrada 2 5 2 10 2 4" xfId="21830" xr:uid="{00000000-0005-0000-0000-000060630000}"/>
    <cellStyle name="Entrada 2 5 2 10 3" xfId="26403" xr:uid="{00000000-0005-0000-0000-000061630000}"/>
    <cellStyle name="Entrada 2 5 2 10 4" xfId="28342" xr:uid="{00000000-0005-0000-0000-000062630000}"/>
    <cellStyle name="Entrada 2 5 2 10 5" xfId="17502" xr:uid="{00000000-0005-0000-0000-000063630000}"/>
    <cellStyle name="Entrada 2 5 2 11" xfId="3533" xr:uid="{00000000-0005-0000-0000-000064630000}"/>
    <cellStyle name="Entrada 2 5 2 11 2" xfId="12759" xr:uid="{00000000-0005-0000-0000-000065630000}"/>
    <cellStyle name="Entrada 2 5 2 11 2 2" xfId="35061" xr:uid="{00000000-0005-0000-0000-000066630000}"/>
    <cellStyle name="Entrada 2 5 2 11 2 3" xfId="39608" xr:uid="{00000000-0005-0000-0000-000067630000}"/>
    <cellStyle name="Entrada 2 5 2 11 2 4" xfId="21831" xr:uid="{00000000-0005-0000-0000-000068630000}"/>
    <cellStyle name="Entrada 2 5 2 11 3" xfId="26404" xr:uid="{00000000-0005-0000-0000-000069630000}"/>
    <cellStyle name="Entrada 2 5 2 11 4" xfId="28341" xr:uid="{00000000-0005-0000-0000-00006A630000}"/>
    <cellStyle name="Entrada 2 5 2 11 5" xfId="17503" xr:uid="{00000000-0005-0000-0000-00006B630000}"/>
    <cellStyle name="Entrada 2 5 2 12" xfId="3534" xr:uid="{00000000-0005-0000-0000-00006C630000}"/>
    <cellStyle name="Entrada 2 5 2 12 2" xfId="12760" xr:uid="{00000000-0005-0000-0000-00006D630000}"/>
    <cellStyle name="Entrada 2 5 2 12 2 2" xfId="35062" xr:uid="{00000000-0005-0000-0000-00006E630000}"/>
    <cellStyle name="Entrada 2 5 2 12 2 3" xfId="39609" xr:uid="{00000000-0005-0000-0000-00006F630000}"/>
    <cellStyle name="Entrada 2 5 2 12 2 4" xfId="21832" xr:uid="{00000000-0005-0000-0000-000070630000}"/>
    <cellStyle name="Entrada 2 5 2 12 3" xfId="26405" xr:uid="{00000000-0005-0000-0000-000071630000}"/>
    <cellStyle name="Entrada 2 5 2 12 4" xfId="28340" xr:uid="{00000000-0005-0000-0000-000072630000}"/>
    <cellStyle name="Entrada 2 5 2 12 5" xfId="17504" xr:uid="{00000000-0005-0000-0000-000073630000}"/>
    <cellStyle name="Entrada 2 5 2 13" xfId="3535" xr:uid="{00000000-0005-0000-0000-000074630000}"/>
    <cellStyle name="Entrada 2 5 2 13 2" xfId="12761" xr:uid="{00000000-0005-0000-0000-000075630000}"/>
    <cellStyle name="Entrada 2 5 2 13 2 2" xfId="35063" xr:uid="{00000000-0005-0000-0000-000076630000}"/>
    <cellStyle name="Entrada 2 5 2 13 2 3" xfId="39610" xr:uid="{00000000-0005-0000-0000-000077630000}"/>
    <cellStyle name="Entrada 2 5 2 13 2 4" xfId="21833" xr:uid="{00000000-0005-0000-0000-000078630000}"/>
    <cellStyle name="Entrada 2 5 2 13 3" xfId="26406" xr:uid="{00000000-0005-0000-0000-000079630000}"/>
    <cellStyle name="Entrada 2 5 2 13 4" xfId="28339" xr:uid="{00000000-0005-0000-0000-00007A630000}"/>
    <cellStyle name="Entrada 2 5 2 13 5" xfId="17505" xr:uid="{00000000-0005-0000-0000-00007B630000}"/>
    <cellStyle name="Entrada 2 5 2 14" xfId="3536" xr:uid="{00000000-0005-0000-0000-00007C630000}"/>
    <cellStyle name="Entrada 2 5 2 14 2" xfId="12762" xr:uid="{00000000-0005-0000-0000-00007D630000}"/>
    <cellStyle name="Entrada 2 5 2 14 2 2" xfId="35064" xr:uid="{00000000-0005-0000-0000-00007E630000}"/>
    <cellStyle name="Entrada 2 5 2 14 2 3" xfId="39611" xr:uid="{00000000-0005-0000-0000-00007F630000}"/>
    <cellStyle name="Entrada 2 5 2 14 2 4" xfId="21834" xr:uid="{00000000-0005-0000-0000-000080630000}"/>
    <cellStyle name="Entrada 2 5 2 14 3" xfId="26407" xr:uid="{00000000-0005-0000-0000-000081630000}"/>
    <cellStyle name="Entrada 2 5 2 14 4" xfId="28338" xr:uid="{00000000-0005-0000-0000-000082630000}"/>
    <cellStyle name="Entrada 2 5 2 14 5" xfId="17506" xr:uid="{00000000-0005-0000-0000-000083630000}"/>
    <cellStyle name="Entrada 2 5 2 15" xfId="3537" xr:uid="{00000000-0005-0000-0000-000084630000}"/>
    <cellStyle name="Entrada 2 5 2 15 2" xfId="12763" xr:uid="{00000000-0005-0000-0000-000085630000}"/>
    <cellStyle name="Entrada 2 5 2 15 2 2" xfId="35065" xr:uid="{00000000-0005-0000-0000-000086630000}"/>
    <cellStyle name="Entrada 2 5 2 15 2 3" xfId="39612" xr:uid="{00000000-0005-0000-0000-000087630000}"/>
    <cellStyle name="Entrada 2 5 2 15 2 4" xfId="21835" xr:uid="{00000000-0005-0000-0000-000088630000}"/>
    <cellStyle name="Entrada 2 5 2 15 3" xfId="26408" xr:uid="{00000000-0005-0000-0000-000089630000}"/>
    <cellStyle name="Entrada 2 5 2 15 4" xfId="28337" xr:uid="{00000000-0005-0000-0000-00008A630000}"/>
    <cellStyle name="Entrada 2 5 2 15 5" xfId="17507" xr:uid="{00000000-0005-0000-0000-00008B630000}"/>
    <cellStyle name="Entrada 2 5 2 16" xfId="3538" xr:uid="{00000000-0005-0000-0000-00008C630000}"/>
    <cellStyle name="Entrada 2 5 2 16 2" xfId="12764" xr:uid="{00000000-0005-0000-0000-00008D630000}"/>
    <cellStyle name="Entrada 2 5 2 16 2 2" xfId="35066" xr:uid="{00000000-0005-0000-0000-00008E630000}"/>
    <cellStyle name="Entrada 2 5 2 16 2 3" xfId="39613" xr:uid="{00000000-0005-0000-0000-00008F630000}"/>
    <cellStyle name="Entrada 2 5 2 16 2 4" xfId="21836" xr:uid="{00000000-0005-0000-0000-000090630000}"/>
    <cellStyle name="Entrada 2 5 2 16 3" xfId="26409" xr:uid="{00000000-0005-0000-0000-000091630000}"/>
    <cellStyle name="Entrada 2 5 2 16 4" xfId="28336" xr:uid="{00000000-0005-0000-0000-000092630000}"/>
    <cellStyle name="Entrada 2 5 2 16 5" xfId="17508" xr:uid="{00000000-0005-0000-0000-000093630000}"/>
    <cellStyle name="Entrada 2 5 2 17" xfId="3539" xr:uid="{00000000-0005-0000-0000-000094630000}"/>
    <cellStyle name="Entrada 2 5 2 17 2" xfId="12765" xr:uid="{00000000-0005-0000-0000-000095630000}"/>
    <cellStyle name="Entrada 2 5 2 17 2 2" xfId="35067" xr:uid="{00000000-0005-0000-0000-000096630000}"/>
    <cellStyle name="Entrada 2 5 2 17 2 3" xfId="39614" xr:uid="{00000000-0005-0000-0000-000097630000}"/>
    <cellStyle name="Entrada 2 5 2 17 2 4" xfId="21837" xr:uid="{00000000-0005-0000-0000-000098630000}"/>
    <cellStyle name="Entrada 2 5 2 17 3" xfId="26410" xr:uid="{00000000-0005-0000-0000-000099630000}"/>
    <cellStyle name="Entrada 2 5 2 17 4" xfId="28335" xr:uid="{00000000-0005-0000-0000-00009A630000}"/>
    <cellStyle name="Entrada 2 5 2 17 5" xfId="17509" xr:uid="{00000000-0005-0000-0000-00009B630000}"/>
    <cellStyle name="Entrada 2 5 2 18" xfId="3540" xr:uid="{00000000-0005-0000-0000-00009C630000}"/>
    <cellStyle name="Entrada 2 5 2 18 2" xfId="12766" xr:uid="{00000000-0005-0000-0000-00009D630000}"/>
    <cellStyle name="Entrada 2 5 2 18 2 2" xfId="35068" xr:uid="{00000000-0005-0000-0000-00009E630000}"/>
    <cellStyle name="Entrada 2 5 2 18 2 3" xfId="39615" xr:uid="{00000000-0005-0000-0000-00009F630000}"/>
    <cellStyle name="Entrada 2 5 2 18 2 4" xfId="21838" xr:uid="{00000000-0005-0000-0000-0000A0630000}"/>
    <cellStyle name="Entrada 2 5 2 18 3" xfId="26411" xr:uid="{00000000-0005-0000-0000-0000A1630000}"/>
    <cellStyle name="Entrada 2 5 2 18 4" xfId="28334" xr:uid="{00000000-0005-0000-0000-0000A2630000}"/>
    <cellStyle name="Entrada 2 5 2 18 5" xfId="17510" xr:uid="{00000000-0005-0000-0000-0000A3630000}"/>
    <cellStyle name="Entrada 2 5 2 19" xfId="3541" xr:uid="{00000000-0005-0000-0000-0000A4630000}"/>
    <cellStyle name="Entrada 2 5 2 19 2" xfId="12767" xr:uid="{00000000-0005-0000-0000-0000A5630000}"/>
    <cellStyle name="Entrada 2 5 2 19 2 2" xfId="35069" xr:uid="{00000000-0005-0000-0000-0000A6630000}"/>
    <cellStyle name="Entrada 2 5 2 19 2 3" xfId="39616" xr:uid="{00000000-0005-0000-0000-0000A7630000}"/>
    <cellStyle name="Entrada 2 5 2 19 2 4" xfId="21839" xr:uid="{00000000-0005-0000-0000-0000A8630000}"/>
    <cellStyle name="Entrada 2 5 2 19 3" xfId="26412" xr:uid="{00000000-0005-0000-0000-0000A9630000}"/>
    <cellStyle name="Entrada 2 5 2 19 4" xfId="28333" xr:uid="{00000000-0005-0000-0000-0000AA630000}"/>
    <cellStyle name="Entrada 2 5 2 19 5" xfId="17511" xr:uid="{00000000-0005-0000-0000-0000AB630000}"/>
    <cellStyle name="Entrada 2 5 2 2" xfId="3542" xr:uid="{00000000-0005-0000-0000-0000AC630000}"/>
    <cellStyle name="Entrada 2 5 2 2 2" xfId="12768" xr:uid="{00000000-0005-0000-0000-0000AD630000}"/>
    <cellStyle name="Entrada 2 5 2 2 2 2" xfId="35070" xr:uid="{00000000-0005-0000-0000-0000AE630000}"/>
    <cellStyle name="Entrada 2 5 2 2 2 3" xfId="39617" xr:uid="{00000000-0005-0000-0000-0000AF630000}"/>
    <cellStyle name="Entrada 2 5 2 2 2 4" xfId="21840" xr:uid="{00000000-0005-0000-0000-0000B0630000}"/>
    <cellStyle name="Entrada 2 5 2 2 3" xfId="26413" xr:uid="{00000000-0005-0000-0000-0000B1630000}"/>
    <cellStyle name="Entrada 2 5 2 2 4" xfId="28332" xr:uid="{00000000-0005-0000-0000-0000B2630000}"/>
    <cellStyle name="Entrada 2 5 2 2 5" xfId="17512" xr:uid="{00000000-0005-0000-0000-0000B3630000}"/>
    <cellStyle name="Entrada 2 5 2 20" xfId="3543" xr:uid="{00000000-0005-0000-0000-0000B4630000}"/>
    <cellStyle name="Entrada 2 5 2 20 2" xfId="12769" xr:uid="{00000000-0005-0000-0000-0000B5630000}"/>
    <cellStyle name="Entrada 2 5 2 20 2 2" xfId="35071" xr:uid="{00000000-0005-0000-0000-0000B6630000}"/>
    <cellStyle name="Entrada 2 5 2 20 2 3" xfId="39618" xr:uid="{00000000-0005-0000-0000-0000B7630000}"/>
    <cellStyle name="Entrada 2 5 2 20 2 4" xfId="21841" xr:uid="{00000000-0005-0000-0000-0000B8630000}"/>
    <cellStyle name="Entrada 2 5 2 20 3" xfId="26414" xr:uid="{00000000-0005-0000-0000-0000B9630000}"/>
    <cellStyle name="Entrada 2 5 2 20 4" xfId="28331" xr:uid="{00000000-0005-0000-0000-0000BA630000}"/>
    <cellStyle name="Entrada 2 5 2 20 5" xfId="17513" xr:uid="{00000000-0005-0000-0000-0000BB630000}"/>
    <cellStyle name="Entrada 2 5 2 21" xfId="3544" xr:uid="{00000000-0005-0000-0000-0000BC630000}"/>
    <cellStyle name="Entrada 2 5 2 21 2" xfId="12770" xr:uid="{00000000-0005-0000-0000-0000BD630000}"/>
    <cellStyle name="Entrada 2 5 2 21 2 2" xfId="35072" xr:uid="{00000000-0005-0000-0000-0000BE630000}"/>
    <cellStyle name="Entrada 2 5 2 21 2 3" xfId="39619" xr:uid="{00000000-0005-0000-0000-0000BF630000}"/>
    <cellStyle name="Entrada 2 5 2 21 2 4" xfId="21842" xr:uid="{00000000-0005-0000-0000-0000C0630000}"/>
    <cellStyle name="Entrada 2 5 2 21 3" xfId="26415" xr:uid="{00000000-0005-0000-0000-0000C1630000}"/>
    <cellStyle name="Entrada 2 5 2 21 4" xfId="28330" xr:uid="{00000000-0005-0000-0000-0000C2630000}"/>
    <cellStyle name="Entrada 2 5 2 21 5" xfId="17514" xr:uid="{00000000-0005-0000-0000-0000C3630000}"/>
    <cellStyle name="Entrada 2 5 2 22" xfId="3545" xr:uid="{00000000-0005-0000-0000-0000C4630000}"/>
    <cellStyle name="Entrada 2 5 2 22 2" xfId="12771" xr:uid="{00000000-0005-0000-0000-0000C5630000}"/>
    <cellStyle name="Entrada 2 5 2 22 2 2" xfId="35073" xr:uid="{00000000-0005-0000-0000-0000C6630000}"/>
    <cellStyle name="Entrada 2 5 2 22 2 3" xfId="39620" xr:uid="{00000000-0005-0000-0000-0000C7630000}"/>
    <cellStyle name="Entrada 2 5 2 22 2 4" xfId="21843" xr:uid="{00000000-0005-0000-0000-0000C8630000}"/>
    <cellStyle name="Entrada 2 5 2 22 3" xfId="26416" xr:uid="{00000000-0005-0000-0000-0000C9630000}"/>
    <cellStyle name="Entrada 2 5 2 22 4" xfId="28329" xr:uid="{00000000-0005-0000-0000-0000CA630000}"/>
    <cellStyle name="Entrada 2 5 2 22 5" xfId="17515" xr:uid="{00000000-0005-0000-0000-0000CB630000}"/>
    <cellStyle name="Entrada 2 5 2 23" xfId="3546" xr:uid="{00000000-0005-0000-0000-0000CC630000}"/>
    <cellStyle name="Entrada 2 5 2 23 2" xfId="12772" xr:uid="{00000000-0005-0000-0000-0000CD630000}"/>
    <cellStyle name="Entrada 2 5 2 23 2 2" xfId="35074" xr:uid="{00000000-0005-0000-0000-0000CE630000}"/>
    <cellStyle name="Entrada 2 5 2 23 2 3" xfId="39621" xr:uid="{00000000-0005-0000-0000-0000CF630000}"/>
    <cellStyle name="Entrada 2 5 2 23 2 4" xfId="21844" xr:uid="{00000000-0005-0000-0000-0000D0630000}"/>
    <cellStyle name="Entrada 2 5 2 23 3" xfId="26417" xr:uid="{00000000-0005-0000-0000-0000D1630000}"/>
    <cellStyle name="Entrada 2 5 2 23 4" xfId="28328" xr:uid="{00000000-0005-0000-0000-0000D2630000}"/>
    <cellStyle name="Entrada 2 5 2 23 5" xfId="17516" xr:uid="{00000000-0005-0000-0000-0000D3630000}"/>
    <cellStyle name="Entrada 2 5 2 24" xfId="3547" xr:uid="{00000000-0005-0000-0000-0000D4630000}"/>
    <cellStyle name="Entrada 2 5 2 24 2" xfId="12773" xr:uid="{00000000-0005-0000-0000-0000D5630000}"/>
    <cellStyle name="Entrada 2 5 2 24 2 2" xfId="35075" xr:uid="{00000000-0005-0000-0000-0000D6630000}"/>
    <cellStyle name="Entrada 2 5 2 24 2 3" xfId="39622" xr:uid="{00000000-0005-0000-0000-0000D7630000}"/>
    <cellStyle name="Entrada 2 5 2 24 2 4" xfId="21845" xr:uid="{00000000-0005-0000-0000-0000D8630000}"/>
    <cellStyle name="Entrada 2 5 2 24 3" xfId="26418" xr:uid="{00000000-0005-0000-0000-0000D9630000}"/>
    <cellStyle name="Entrada 2 5 2 24 4" xfId="28327" xr:uid="{00000000-0005-0000-0000-0000DA630000}"/>
    <cellStyle name="Entrada 2 5 2 24 5" xfId="17517" xr:uid="{00000000-0005-0000-0000-0000DB630000}"/>
    <cellStyle name="Entrada 2 5 2 25" xfId="3548" xr:uid="{00000000-0005-0000-0000-0000DC630000}"/>
    <cellStyle name="Entrada 2 5 2 25 2" xfId="12774" xr:uid="{00000000-0005-0000-0000-0000DD630000}"/>
    <cellStyle name="Entrada 2 5 2 25 2 2" xfId="35076" xr:uid="{00000000-0005-0000-0000-0000DE630000}"/>
    <cellStyle name="Entrada 2 5 2 25 2 3" xfId="39623" xr:uid="{00000000-0005-0000-0000-0000DF630000}"/>
    <cellStyle name="Entrada 2 5 2 25 2 4" xfId="21846" xr:uid="{00000000-0005-0000-0000-0000E0630000}"/>
    <cellStyle name="Entrada 2 5 2 25 3" xfId="26419" xr:uid="{00000000-0005-0000-0000-0000E1630000}"/>
    <cellStyle name="Entrada 2 5 2 25 4" xfId="28326" xr:uid="{00000000-0005-0000-0000-0000E2630000}"/>
    <cellStyle name="Entrada 2 5 2 25 5" xfId="17518" xr:uid="{00000000-0005-0000-0000-0000E3630000}"/>
    <cellStyle name="Entrada 2 5 2 26" xfId="3549" xr:uid="{00000000-0005-0000-0000-0000E4630000}"/>
    <cellStyle name="Entrada 2 5 2 26 2" xfId="12775" xr:uid="{00000000-0005-0000-0000-0000E5630000}"/>
    <cellStyle name="Entrada 2 5 2 26 2 2" xfId="35077" xr:uid="{00000000-0005-0000-0000-0000E6630000}"/>
    <cellStyle name="Entrada 2 5 2 26 2 3" xfId="39624" xr:uid="{00000000-0005-0000-0000-0000E7630000}"/>
    <cellStyle name="Entrada 2 5 2 26 2 4" xfId="21847" xr:uid="{00000000-0005-0000-0000-0000E8630000}"/>
    <cellStyle name="Entrada 2 5 2 26 3" xfId="26420" xr:uid="{00000000-0005-0000-0000-0000E9630000}"/>
    <cellStyle name="Entrada 2 5 2 26 4" xfId="28325" xr:uid="{00000000-0005-0000-0000-0000EA630000}"/>
    <cellStyle name="Entrada 2 5 2 26 5" xfId="17519" xr:uid="{00000000-0005-0000-0000-0000EB630000}"/>
    <cellStyle name="Entrada 2 5 2 27" xfId="3550" xr:uid="{00000000-0005-0000-0000-0000EC630000}"/>
    <cellStyle name="Entrada 2 5 2 27 2" xfId="12776" xr:uid="{00000000-0005-0000-0000-0000ED630000}"/>
    <cellStyle name="Entrada 2 5 2 27 2 2" xfId="35078" xr:uid="{00000000-0005-0000-0000-0000EE630000}"/>
    <cellStyle name="Entrada 2 5 2 27 2 3" xfId="39625" xr:uid="{00000000-0005-0000-0000-0000EF630000}"/>
    <cellStyle name="Entrada 2 5 2 27 2 4" xfId="21848" xr:uid="{00000000-0005-0000-0000-0000F0630000}"/>
    <cellStyle name="Entrada 2 5 2 27 3" xfId="26421" xr:uid="{00000000-0005-0000-0000-0000F1630000}"/>
    <cellStyle name="Entrada 2 5 2 27 4" xfId="28323" xr:uid="{00000000-0005-0000-0000-0000F2630000}"/>
    <cellStyle name="Entrada 2 5 2 27 5" xfId="17520" xr:uid="{00000000-0005-0000-0000-0000F3630000}"/>
    <cellStyle name="Entrada 2 5 2 28" xfId="3551" xr:uid="{00000000-0005-0000-0000-0000F4630000}"/>
    <cellStyle name="Entrada 2 5 2 28 2" xfId="12777" xr:uid="{00000000-0005-0000-0000-0000F5630000}"/>
    <cellStyle name="Entrada 2 5 2 28 2 2" xfId="35079" xr:uid="{00000000-0005-0000-0000-0000F6630000}"/>
    <cellStyle name="Entrada 2 5 2 28 2 3" xfId="39626" xr:uid="{00000000-0005-0000-0000-0000F7630000}"/>
    <cellStyle name="Entrada 2 5 2 28 2 4" xfId="21849" xr:uid="{00000000-0005-0000-0000-0000F8630000}"/>
    <cellStyle name="Entrada 2 5 2 28 3" xfId="26422" xr:uid="{00000000-0005-0000-0000-0000F9630000}"/>
    <cellStyle name="Entrada 2 5 2 28 4" xfId="28322" xr:uid="{00000000-0005-0000-0000-0000FA630000}"/>
    <cellStyle name="Entrada 2 5 2 28 5" xfId="17521" xr:uid="{00000000-0005-0000-0000-0000FB630000}"/>
    <cellStyle name="Entrada 2 5 2 29" xfId="3552" xr:uid="{00000000-0005-0000-0000-0000FC630000}"/>
    <cellStyle name="Entrada 2 5 2 29 2" xfId="12778" xr:uid="{00000000-0005-0000-0000-0000FD630000}"/>
    <cellStyle name="Entrada 2 5 2 29 2 2" xfId="35080" xr:uid="{00000000-0005-0000-0000-0000FE630000}"/>
    <cellStyle name="Entrada 2 5 2 29 2 3" xfId="39627" xr:uid="{00000000-0005-0000-0000-0000FF630000}"/>
    <cellStyle name="Entrada 2 5 2 29 2 4" xfId="21850" xr:uid="{00000000-0005-0000-0000-000000640000}"/>
    <cellStyle name="Entrada 2 5 2 29 3" xfId="26423" xr:uid="{00000000-0005-0000-0000-000001640000}"/>
    <cellStyle name="Entrada 2 5 2 29 4" xfId="28321" xr:uid="{00000000-0005-0000-0000-000002640000}"/>
    <cellStyle name="Entrada 2 5 2 29 5" xfId="17522" xr:uid="{00000000-0005-0000-0000-000003640000}"/>
    <cellStyle name="Entrada 2 5 2 3" xfId="3553" xr:uid="{00000000-0005-0000-0000-000004640000}"/>
    <cellStyle name="Entrada 2 5 2 3 2" xfId="12779" xr:uid="{00000000-0005-0000-0000-000005640000}"/>
    <cellStyle name="Entrada 2 5 2 3 2 2" xfId="35081" xr:uid="{00000000-0005-0000-0000-000006640000}"/>
    <cellStyle name="Entrada 2 5 2 3 2 3" xfId="39628" xr:uid="{00000000-0005-0000-0000-000007640000}"/>
    <cellStyle name="Entrada 2 5 2 3 2 4" xfId="21851" xr:uid="{00000000-0005-0000-0000-000008640000}"/>
    <cellStyle name="Entrada 2 5 2 3 3" xfId="26424" xr:uid="{00000000-0005-0000-0000-000009640000}"/>
    <cellStyle name="Entrada 2 5 2 3 4" xfId="28320" xr:uid="{00000000-0005-0000-0000-00000A640000}"/>
    <cellStyle name="Entrada 2 5 2 3 5" xfId="17523" xr:uid="{00000000-0005-0000-0000-00000B640000}"/>
    <cellStyle name="Entrada 2 5 2 30" xfId="3554" xr:uid="{00000000-0005-0000-0000-00000C640000}"/>
    <cellStyle name="Entrada 2 5 2 30 2" xfId="12780" xr:uid="{00000000-0005-0000-0000-00000D640000}"/>
    <cellStyle name="Entrada 2 5 2 30 2 2" xfId="35082" xr:uid="{00000000-0005-0000-0000-00000E640000}"/>
    <cellStyle name="Entrada 2 5 2 30 2 3" xfId="39629" xr:uid="{00000000-0005-0000-0000-00000F640000}"/>
    <cellStyle name="Entrada 2 5 2 30 2 4" xfId="21852" xr:uid="{00000000-0005-0000-0000-000010640000}"/>
    <cellStyle name="Entrada 2 5 2 30 3" xfId="26425" xr:uid="{00000000-0005-0000-0000-000011640000}"/>
    <cellStyle name="Entrada 2 5 2 30 4" xfId="28319" xr:uid="{00000000-0005-0000-0000-000012640000}"/>
    <cellStyle name="Entrada 2 5 2 30 5" xfId="17524" xr:uid="{00000000-0005-0000-0000-000013640000}"/>
    <cellStyle name="Entrada 2 5 2 31" xfId="3555" xr:uid="{00000000-0005-0000-0000-000014640000}"/>
    <cellStyle name="Entrada 2 5 2 31 2" xfId="12781" xr:uid="{00000000-0005-0000-0000-000015640000}"/>
    <cellStyle name="Entrada 2 5 2 31 2 2" xfId="35083" xr:uid="{00000000-0005-0000-0000-000016640000}"/>
    <cellStyle name="Entrada 2 5 2 31 2 3" xfId="39630" xr:uid="{00000000-0005-0000-0000-000017640000}"/>
    <cellStyle name="Entrada 2 5 2 31 2 4" xfId="21853" xr:uid="{00000000-0005-0000-0000-000018640000}"/>
    <cellStyle name="Entrada 2 5 2 31 3" xfId="26426" xr:uid="{00000000-0005-0000-0000-000019640000}"/>
    <cellStyle name="Entrada 2 5 2 31 4" xfId="28318" xr:uid="{00000000-0005-0000-0000-00001A640000}"/>
    <cellStyle name="Entrada 2 5 2 31 5" xfId="17525" xr:uid="{00000000-0005-0000-0000-00001B640000}"/>
    <cellStyle name="Entrada 2 5 2 32" xfId="3556" xr:uid="{00000000-0005-0000-0000-00001C640000}"/>
    <cellStyle name="Entrada 2 5 2 32 2" xfId="12782" xr:uid="{00000000-0005-0000-0000-00001D640000}"/>
    <cellStyle name="Entrada 2 5 2 32 2 2" xfId="35084" xr:uid="{00000000-0005-0000-0000-00001E640000}"/>
    <cellStyle name="Entrada 2 5 2 32 2 3" xfId="39631" xr:uid="{00000000-0005-0000-0000-00001F640000}"/>
    <cellStyle name="Entrada 2 5 2 32 2 4" xfId="21854" xr:uid="{00000000-0005-0000-0000-000020640000}"/>
    <cellStyle name="Entrada 2 5 2 32 3" xfId="26427" xr:uid="{00000000-0005-0000-0000-000021640000}"/>
    <cellStyle name="Entrada 2 5 2 32 4" xfId="28317" xr:uid="{00000000-0005-0000-0000-000022640000}"/>
    <cellStyle name="Entrada 2 5 2 32 5" xfId="17526" xr:uid="{00000000-0005-0000-0000-000023640000}"/>
    <cellStyle name="Entrada 2 5 2 33" xfId="3557" xr:uid="{00000000-0005-0000-0000-000024640000}"/>
    <cellStyle name="Entrada 2 5 2 33 2" xfId="12783" xr:uid="{00000000-0005-0000-0000-000025640000}"/>
    <cellStyle name="Entrada 2 5 2 33 2 2" xfId="35085" xr:uid="{00000000-0005-0000-0000-000026640000}"/>
    <cellStyle name="Entrada 2 5 2 33 2 3" xfId="39632" xr:uid="{00000000-0005-0000-0000-000027640000}"/>
    <cellStyle name="Entrada 2 5 2 33 2 4" xfId="21855" xr:uid="{00000000-0005-0000-0000-000028640000}"/>
    <cellStyle name="Entrada 2 5 2 33 3" xfId="26428" xr:uid="{00000000-0005-0000-0000-000029640000}"/>
    <cellStyle name="Entrada 2 5 2 33 4" xfId="28316" xr:uid="{00000000-0005-0000-0000-00002A640000}"/>
    <cellStyle name="Entrada 2 5 2 33 5" xfId="17527" xr:uid="{00000000-0005-0000-0000-00002B640000}"/>
    <cellStyle name="Entrada 2 5 2 34" xfId="3558" xr:uid="{00000000-0005-0000-0000-00002C640000}"/>
    <cellStyle name="Entrada 2 5 2 34 2" xfId="12784" xr:uid="{00000000-0005-0000-0000-00002D640000}"/>
    <cellStyle name="Entrada 2 5 2 34 2 2" xfId="35086" xr:uid="{00000000-0005-0000-0000-00002E640000}"/>
    <cellStyle name="Entrada 2 5 2 34 2 3" xfId="39633" xr:uid="{00000000-0005-0000-0000-00002F640000}"/>
    <cellStyle name="Entrada 2 5 2 34 2 4" xfId="21856" xr:uid="{00000000-0005-0000-0000-000030640000}"/>
    <cellStyle name="Entrada 2 5 2 34 3" xfId="26429" xr:uid="{00000000-0005-0000-0000-000031640000}"/>
    <cellStyle name="Entrada 2 5 2 34 4" xfId="28315" xr:uid="{00000000-0005-0000-0000-000032640000}"/>
    <cellStyle name="Entrada 2 5 2 34 5" xfId="17528" xr:uid="{00000000-0005-0000-0000-000033640000}"/>
    <cellStyle name="Entrada 2 5 2 35" xfId="3559" xr:uid="{00000000-0005-0000-0000-000034640000}"/>
    <cellStyle name="Entrada 2 5 2 35 2" xfId="12785" xr:uid="{00000000-0005-0000-0000-000035640000}"/>
    <cellStyle name="Entrada 2 5 2 35 2 2" xfId="35087" xr:uid="{00000000-0005-0000-0000-000036640000}"/>
    <cellStyle name="Entrada 2 5 2 35 2 3" xfId="39634" xr:uid="{00000000-0005-0000-0000-000037640000}"/>
    <cellStyle name="Entrada 2 5 2 35 2 4" xfId="21857" xr:uid="{00000000-0005-0000-0000-000038640000}"/>
    <cellStyle name="Entrada 2 5 2 35 3" xfId="26430" xr:uid="{00000000-0005-0000-0000-000039640000}"/>
    <cellStyle name="Entrada 2 5 2 35 4" xfId="28314" xr:uid="{00000000-0005-0000-0000-00003A640000}"/>
    <cellStyle name="Entrada 2 5 2 35 5" xfId="17529" xr:uid="{00000000-0005-0000-0000-00003B640000}"/>
    <cellStyle name="Entrada 2 5 2 36" xfId="3560" xr:uid="{00000000-0005-0000-0000-00003C640000}"/>
    <cellStyle name="Entrada 2 5 2 36 2" xfId="12786" xr:uid="{00000000-0005-0000-0000-00003D640000}"/>
    <cellStyle name="Entrada 2 5 2 36 2 2" xfId="35088" xr:uid="{00000000-0005-0000-0000-00003E640000}"/>
    <cellStyle name="Entrada 2 5 2 36 2 3" xfId="39635" xr:uid="{00000000-0005-0000-0000-00003F640000}"/>
    <cellStyle name="Entrada 2 5 2 36 2 4" xfId="21858" xr:uid="{00000000-0005-0000-0000-000040640000}"/>
    <cellStyle name="Entrada 2 5 2 36 3" xfId="26431" xr:uid="{00000000-0005-0000-0000-000041640000}"/>
    <cellStyle name="Entrada 2 5 2 36 4" xfId="28240" xr:uid="{00000000-0005-0000-0000-000042640000}"/>
    <cellStyle name="Entrada 2 5 2 36 5" xfId="17530" xr:uid="{00000000-0005-0000-0000-000043640000}"/>
    <cellStyle name="Entrada 2 5 2 37" xfId="3561" xr:uid="{00000000-0005-0000-0000-000044640000}"/>
    <cellStyle name="Entrada 2 5 2 37 2" xfId="12787" xr:uid="{00000000-0005-0000-0000-000045640000}"/>
    <cellStyle name="Entrada 2 5 2 37 2 2" xfId="35089" xr:uid="{00000000-0005-0000-0000-000046640000}"/>
    <cellStyle name="Entrada 2 5 2 37 2 3" xfId="39636" xr:uid="{00000000-0005-0000-0000-000047640000}"/>
    <cellStyle name="Entrada 2 5 2 37 2 4" xfId="21859" xr:uid="{00000000-0005-0000-0000-000048640000}"/>
    <cellStyle name="Entrada 2 5 2 37 3" xfId="26432" xr:uid="{00000000-0005-0000-0000-000049640000}"/>
    <cellStyle name="Entrada 2 5 2 37 4" xfId="28312" xr:uid="{00000000-0005-0000-0000-00004A640000}"/>
    <cellStyle name="Entrada 2 5 2 37 5" xfId="17531" xr:uid="{00000000-0005-0000-0000-00004B640000}"/>
    <cellStyle name="Entrada 2 5 2 38" xfId="3562" xr:uid="{00000000-0005-0000-0000-00004C640000}"/>
    <cellStyle name="Entrada 2 5 2 38 2" xfId="12788" xr:uid="{00000000-0005-0000-0000-00004D640000}"/>
    <cellStyle name="Entrada 2 5 2 38 2 2" xfId="35090" xr:uid="{00000000-0005-0000-0000-00004E640000}"/>
    <cellStyle name="Entrada 2 5 2 38 2 3" xfId="39637" xr:uid="{00000000-0005-0000-0000-00004F640000}"/>
    <cellStyle name="Entrada 2 5 2 38 2 4" xfId="21860" xr:uid="{00000000-0005-0000-0000-000050640000}"/>
    <cellStyle name="Entrada 2 5 2 38 3" xfId="26433" xr:uid="{00000000-0005-0000-0000-000051640000}"/>
    <cellStyle name="Entrada 2 5 2 38 4" xfId="28311" xr:uid="{00000000-0005-0000-0000-000052640000}"/>
    <cellStyle name="Entrada 2 5 2 38 5" xfId="17532" xr:uid="{00000000-0005-0000-0000-000053640000}"/>
    <cellStyle name="Entrada 2 5 2 39" xfId="3531" xr:uid="{00000000-0005-0000-0000-000054640000}"/>
    <cellStyle name="Entrada 2 5 2 39 2" xfId="12757" xr:uid="{00000000-0005-0000-0000-000055640000}"/>
    <cellStyle name="Entrada 2 5 2 39 2 2" xfId="35059" xr:uid="{00000000-0005-0000-0000-000056640000}"/>
    <cellStyle name="Entrada 2 5 2 39 2 3" xfId="39606" xr:uid="{00000000-0005-0000-0000-000057640000}"/>
    <cellStyle name="Entrada 2 5 2 39 2 4" xfId="21829" xr:uid="{00000000-0005-0000-0000-000058640000}"/>
    <cellStyle name="Entrada 2 5 2 39 3" xfId="26402" xr:uid="{00000000-0005-0000-0000-000059640000}"/>
    <cellStyle name="Entrada 2 5 2 39 4" xfId="28343" xr:uid="{00000000-0005-0000-0000-00005A640000}"/>
    <cellStyle name="Entrada 2 5 2 39 5" xfId="17501" xr:uid="{00000000-0005-0000-0000-00005B640000}"/>
    <cellStyle name="Entrada 2 5 2 4" xfId="3563" xr:uid="{00000000-0005-0000-0000-00005C640000}"/>
    <cellStyle name="Entrada 2 5 2 4 2" xfId="12789" xr:uid="{00000000-0005-0000-0000-00005D640000}"/>
    <cellStyle name="Entrada 2 5 2 4 2 2" xfId="35091" xr:uid="{00000000-0005-0000-0000-00005E640000}"/>
    <cellStyle name="Entrada 2 5 2 4 2 3" xfId="39638" xr:uid="{00000000-0005-0000-0000-00005F640000}"/>
    <cellStyle name="Entrada 2 5 2 4 2 4" xfId="21861" xr:uid="{00000000-0005-0000-0000-000060640000}"/>
    <cellStyle name="Entrada 2 5 2 4 3" xfId="26434" xr:uid="{00000000-0005-0000-0000-000061640000}"/>
    <cellStyle name="Entrada 2 5 2 4 4" xfId="28310" xr:uid="{00000000-0005-0000-0000-000062640000}"/>
    <cellStyle name="Entrada 2 5 2 4 5" xfId="17533" xr:uid="{00000000-0005-0000-0000-000063640000}"/>
    <cellStyle name="Entrada 2 5 2 40" xfId="9490" xr:uid="{00000000-0005-0000-0000-000064640000}"/>
    <cellStyle name="Entrada 2 5 2 40 2" xfId="13805" xr:uid="{00000000-0005-0000-0000-000065640000}"/>
    <cellStyle name="Entrada 2 5 2 40 2 2" xfId="36107" xr:uid="{00000000-0005-0000-0000-000066640000}"/>
    <cellStyle name="Entrada 2 5 2 40 2 3" xfId="40654" xr:uid="{00000000-0005-0000-0000-000067640000}"/>
    <cellStyle name="Entrada 2 5 2 40 2 4" xfId="22877" xr:uid="{00000000-0005-0000-0000-000068640000}"/>
    <cellStyle name="Entrada 2 5 2 40 3" xfId="31792" xr:uid="{00000000-0005-0000-0000-000069640000}"/>
    <cellStyle name="Entrada 2 5 2 40 4" xfId="36339" xr:uid="{00000000-0005-0000-0000-00006A640000}"/>
    <cellStyle name="Entrada 2 5 2 40 5" xfId="18562" xr:uid="{00000000-0005-0000-0000-00006B640000}"/>
    <cellStyle name="Entrada 2 5 2 41" xfId="9712" xr:uid="{00000000-0005-0000-0000-00006C640000}"/>
    <cellStyle name="Entrada 2 5 2 41 2" xfId="32014" xr:uid="{00000000-0005-0000-0000-00006D640000}"/>
    <cellStyle name="Entrada 2 5 2 41 3" xfId="36561" xr:uid="{00000000-0005-0000-0000-00006E640000}"/>
    <cellStyle name="Entrada 2 5 2 41 4" xfId="18784" xr:uid="{00000000-0005-0000-0000-00006F640000}"/>
    <cellStyle name="Entrada 2 5 2 42" xfId="23043" xr:uid="{00000000-0005-0000-0000-000070640000}"/>
    <cellStyle name="Entrada 2 5 2 43" xfId="31626" xr:uid="{00000000-0005-0000-0000-000071640000}"/>
    <cellStyle name="Entrada 2 5 2 44" xfId="14153" xr:uid="{00000000-0005-0000-0000-000072640000}"/>
    <cellStyle name="Entrada 2 5 2 5" xfId="3564" xr:uid="{00000000-0005-0000-0000-000073640000}"/>
    <cellStyle name="Entrada 2 5 2 5 2" xfId="12790" xr:uid="{00000000-0005-0000-0000-000074640000}"/>
    <cellStyle name="Entrada 2 5 2 5 2 2" xfId="35092" xr:uid="{00000000-0005-0000-0000-000075640000}"/>
    <cellStyle name="Entrada 2 5 2 5 2 3" xfId="39639" xr:uid="{00000000-0005-0000-0000-000076640000}"/>
    <cellStyle name="Entrada 2 5 2 5 2 4" xfId="21862" xr:uid="{00000000-0005-0000-0000-000077640000}"/>
    <cellStyle name="Entrada 2 5 2 5 3" xfId="26435" xr:uid="{00000000-0005-0000-0000-000078640000}"/>
    <cellStyle name="Entrada 2 5 2 5 4" xfId="28309" xr:uid="{00000000-0005-0000-0000-000079640000}"/>
    <cellStyle name="Entrada 2 5 2 5 5" xfId="17534" xr:uid="{00000000-0005-0000-0000-00007A640000}"/>
    <cellStyle name="Entrada 2 5 2 6" xfId="3565" xr:uid="{00000000-0005-0000-0000-00007B640000}"/>
    <cellStyle name="Entrada 2 5 2 6 2" xfId="12791" xr:uid="{00000000-0005-0000-0000-00007C640000}"/>
    <cellStyle name="Entrada 2 5 2 6 2 2" xfId="35093" xr:uid="{00000000-0005-0000-0000-00007D640000}"/>
    <cellStyle name="Entrada 2 5 2 6 2 3" xfId="39640" xr:uid="{00000000-0005-0000-0000-00007E640000}"/>
    <cellStyle name="Entrada 2 5 2 6 2 4" xfId="21863" xr:uid="{00000000-0005-0000-0000-00007F640000}"/>
    <cellStyle name="Entrada 2 5 2 6 3" xfId="26436" xr:uid="{00000000-0005-0000-0000-000080640000}"/>
    <cellStyle name="Entrada 2 5 2 6 4" xfId="28308" xr:uid="{00000000-0005-0000-0000-000081640000}"/>
    <cellStyle name="Entrada 2 5 2 6 5" xfId="17535" xr:uid="{00000000-0005-0000-0000-000082640000}"/>
    <cellStyle name="Entrada 2 5 2 7" xfId="3566" xr:uid="{00000000-0005-0000-0000-000083640000}"/>
    <cellStyle name="Entrada 2 5 2 7 2" xfId="12792" xr:uid="{00000000-0005-0000-0000-000084640000}"/>
    <cellStyle name="Entrada 2 5 2 7 2 2" xfId="35094" xr:uid="{00000000-0005-0000-0000-000085640000}"/>
    <cellStyle name="Entrada 2 5 2 7 2 3" xfId="39641" xr:uid="{00000000-0005-0000-0000-000086640000}"/>
    <cellStyle name="Entrada 2 5 2 7 2 4" xfId="21864" xr:uid="{00000000-0005-0000-0000-000087640000}"/>
    <cellStyle name="Entrada 2 5 2 7 3" xfId="26437" xr:uid="{00000000-0005-0000-0000-000088640000}"/>
    <cellStyle name="Entrada 2 5 2 7 4" xfId="28307" xr:uid="{00000000-0005-0000-0000-000089640000}"/>
    <cellStyle name="Entrada 2 5 2 7 5" xfId="17536" xr:uid="{00000000-0005-0000-0000-00008A640000}"/>
    <cellStyle name="Entrada 2 5 2 8" xfId="3567" xr:uid="{00000000-0005-0000-0000-00008B640000}"/>
    <cellStyle name="Entrada 2 5 2 8 2" xfId="12793" xr:uid="{00000000-0005-0000-0000-00008C640000}"/>
    <cellStyle name="Entrada 2 5 2 8 2 2" xfId="35095" xr:uid="{00000000-0005-0000-0000-00008D640000}"/>
    <cellStyle name="Entrada 2 5 2 8 2 3" xfId="39642" xr:uid="{00000000-0005-0000-0000-00008E640000}"/>
    <cellStyle name="Entrada 2 5 2 8 2 4" xfId="21865" xr:uid="{00000000-0005-0000-0000-00008F640000}"/>
    <cellStyle name="Entrada 2 5 2 8 3" xfId="26438" xr:uid="{00000000-0005-0000-0000-000090640000}"/>
    <cellStyle name="Entrada 2 5 2 8 4" xfId="28306" xr:uid="{00000000-0005-0000-0000-000091640000}"/>
    <cellStyle name="Entrada 2 5 2 8 5" xfId="17537" xr:uid="{00000000-0005-0000-0000-000092640000}"/>
    <cellStyle name="Entrada 2 5 2 9" xfId="3568" xr:uid="{00000000-0005-0000-0000-000093640000}"/>
    <cellStyle name="Entrada 2 5 2 9 2" xfId="12794" xr:uid="{00000000-0005-0000-0000-000094640000}"/>
    <cellStyle name="Entrada 2 5 2 9 2 2" xfId="35096" xr:uid="{00000000-0005-0000-0000-000095640000}"/>
    <cellStyle name="Entrada 2 5 2 9 2 3" xfId="39643" xr:uid="{00000000-0005-0000-0000-000096640000}"/>
    <cellStyle name="Entrada 2 5 2 9 2 4" xfId="21866" xr:uid="{00000000-0005-0000-0000-000097640000}"/>
    <cellStyle name="Entrada 2 5 2 9 3" xfId="26439" xr:uid="{00000000-0005-0000-0000-000098640000}"/>
    <cellStyle name="Entrada 2 5 2 9 4" xfId="28305" xr:uid="{00000000-0005-0000-0000-000099640000}"/>
    <cellStyle name="Entrada 2 5 2 9 5" xfId="17538" xr:uid="{00000000-0005-0000-0000-00009A640000}"/>
    <cellStyle name="Entrada 2 5 20" xfId="3569" xr:uid="{00000000-0005-0000-0000-00009B640000}"/>
    <cellStyle name="Entrada 2 5 20 2" xfId="12795" xr:uid="{00000000-0005-0000-0000-00009C640000}"/>
    <cellStyle name="Entrada 2 5 20 2 2" xfId="35097" xr:uid="{00000000-0005-0000-0000-00009D640000}"/>
    <cellStyle name="Entrada 2 5 20 2 3" xfId="39644" xr:uid="{00000000-0005-0000-0000-00009E640000}"/>
    <cellStyle name="Entrada 2 5 20 2 4" xfId="21867" xr:uid="{00000000-0005-0000-0000-00009F640000}"/>
    <cellStyle name="Entrada 2 5 20 3" xfId="26440" xr:uid="{00000000-0005-0000-0000-0000A0640000}"/>
    <cellStyle name="Entrada 2 5 20 4" xfId="28304" xr:uid="{00000000-0005-0000-0000-0000A1640000}"/>
    <cellStyle name="Entrada 2 5 20 5" xfId="17539" xr:uid="{00000000-0005-0000-0000-0000A2640000}"/>
    <cellStyle name="Entrada 2 5 21" xfId="3570" xr:uid="{00000000-0005-0000-0000-0000A3640000}"/>
    <cellStyle name="Entrada 2 5 21 2" xfId="12796" xr:uid="{00000000-0005-0000-0000-0000A4640000}"/>
    <cellStyle name="Entrada 2 5 21 2 2" xfId="35098" xr:uid="{00000000-0005-0000-0000-0000A5640000}"/>
    <cellStyle name="Entrada 2 5 21 2 3" xfId="39645" xr:uid="{00000000-0005-0000-0000-0000A6640000}"/>
    <cellStyle name="Entrada 2 5 21 2 4" xfId="21868" xr:uid="{00000000-0005-0000-0000-0000A7640000}"/>
    <cellStyle name="Entrada 2 5 21 3" xfId="26441" xr:uid="{00000000-0005-0000-0000-0000A8640000}"/>
    <cellStyle name="Entrada 2 5 21 4" xfId="28303" xr:uid="{00000000-0005-0000-0000-0000A9640000}"/>
    <cellStyle name="Entrada 2 5 21 5" xfId="17540" xr:uid="{00000000-0005-0000-0000-0000AA640000}"/>
    <cellStyle name="Entrada 2 5 22" xfId="3571" xr:uid="{00000000-0005-0000-0000-0000AB640000}"/>
    <cellStyle name="Entrada 2 5 22 2" xfId="12797" xr:uid="{00000000-0005-0000-0000-0000AC640000}"/>
    <cellStyle name="Entrada 2 5 22 2 2" xfId="35099" xr:uid="{00000000-0005-0000-0000-0000AD640000}"/>
    <cellStyle name="Entrada 2 5 22 2 3" xfId="39646" xr:uid="{00000000-0005-0000-0000-0000AE640000}"/>
    <cellStyle name="Entrada 2 5 22 2 4" xfId="21869" xr:uid="{00000000-0005-0000-0000-0000AF640000}"/>
    <cellStyle name="Entrada 2 5 22 3" xfId="26442" xr:uid="{00000000-0005-0000-0000-0000B0640000}"/>
    <cellStyle name="Entrada 2 5 22 4" xfId="28302" xr:uid="{00000000-0005-0000-0000-0000B1640000}"/>
    <cellStyle name="Entrada 2 5 22 5" xfId="17541" xr:uid="{00000000-0005-0000-0000-0000B2640000}"/>
    <cellStyle name="Entrada 2 5 23" xfId="3572" xr:uid="{00000000-0005-0000-0000-0000B3640000}"/>
    <cellStyle name="Entrada 2 5 23 2" xfId="12798" xr:uid="{00000000-0005-0000-0000-0000B4640000}"/>
    <cellStyle name="Entrada 2 5 23 2 2" xfId="35100" xr:uid="{00000000-0005-0000-0000-0000B5640000}"/>
    <cellStyle name="Entrada 2 5 23 2 3" xfId="39647" xr:uid="{00000000-0005-0000-0000-0000B6640000}"/>
    <cellStyle name="Entrada 2 5 23 2 4" xfId="21870" xr:uid="{00000000-0005-0000-0000-0000B7640000}"/>
    <cellStyle name="Entrada 2 5 23 3" xfId="26443" xr:uid="{00000000-0005-0000-0000-0000B8640000}"/>
    <cellStyle name="Entrada 2 5 23 4" xfId="28301" xr:uid="{00000000-0005-0000-0000-0000B9640000}"/>
    <cellStyle name="Entrada 2 5 23 5" xfId="17542" xr:uid="{00000000-0005-0000-0000-0000BA640000}"/>
    <cellStyle name="Entrada 2 5 24" xfId="3573" xr:uid="{00000000-0005-0000-0000-0000BB640000}"/>
    <cellStyle name="Entrada 2 5 24 2" xfId="12799" xr:uid="{00000000-0005-0000-0000-0000BC640000}"/>
    <cellStyle name="Entrada 2 5 24 2 2" xfId="35101" xr:uid="{00000000-0005-0000-0000-0000BD640000}"/>
    <cellStyle name="Entrada 2 5 24 2 3" xfId="39648" xr:uid="{00000000-0005-0000-0000-0000BE640000}"/>
    <cellStyle name="Entrada 2 5 24 2 4" xfId="21871" xr:uid="{00000000-0005-0000-0000-0000BF640000}"/>
    <cellStyle name="Entrada 2 5 24 3" xfId="26444" xr:uid="{00000000-0005-0000-0000-0000C0640000}"/>
    <cellStyle name="Entrada 2 5 24 4" xfId="28300" xr:uid="{00000000-0005-0000-0000-0000C1640000}"/>
    <cellStyle name="Entrada 2 5 24 5" xfId="17543" xr:uid="{00000000-0005-0000-0000-0000C2640000}"/>
    <cellStyle name="Entrada 2 5 25" xfId="3574" xr:uid="{00000000-0005-0000-0000-0000C3640000}"/>
    <cellStyle name="Entrada 2 5 25 2" xfId="12800" xr:uid="{00000000-0005-0000-0000-0000C4640000}"/>
    <cellStyle name="Entrada 2 5 25 2 2" xfId="35102" xr:uid="{00000000-0005-0000-0000-0000C5640000}"/>
    <cellStyle name="Entrada 2 5 25 2 3" xfId="39649" xr:uid="{00000000-0005-0000-0000-0000C6640000}"/>
    <cellStyle name="Entrada 2 5 25 2 4" xfId="21872" xr:uid="{00000000-0005-0000-0000-0000C7640000}"/>
    <cellStyle name="Entrada 2 5 25 3" xfId="26445" xr:uid="{00000000-0005-0000-0000-0000C8640000}"/>
    <cellStyle name="Entrada 2 5 25 4" xfId="28299" xr:uid="{00000000-0005-0000-0000-0000C9640000}"/>
    <cellStyle name="Entrada 2 5 25 5" xfId="17544" xr:uid="{00000000-0005-0000-0000-0000CA640000}"/>
    <cellStyle name="Entrada 2 5 26" xfId="3575" xr:uid="{00000000-0005-0000-0000-0000CB640000}"/>
    <cellStyle name="Entrada 2 5 26 2" xfId="12801" xr:uid="{00000000-0005-0000-0000-0000CC640000}"/>
    <cellStyle name="Entrada 2 5 26 2 2" xfId="35103" xr:uid="{00000000-0005-0000-0000-0000CD640000}"/>
    <cellStyle name="Entrada 2 5 26 2 3" xfId="39650" xr:uid="{00000000-0005-0000-0000-0000CE640000}"/>
    <cellStyle name="Entrada 2 5 26 2 4" xfId="21873" xr:uid="{00000000-0005-0000-0000-0000CF640000}"/>
    <cellStyle name="Entrada 2 5 26 3" xfId="26446" xr:uid="{00000000-0005-0000-0000-0000D0640000}"/>
    <cellStyle name="Entrada 2 5 26 4" xfId="28251" xr:uid="{00000000-0005-0000-0000-0000D1640000}"/>
    <cellStyle name="Entrada 2 5 26 5" xfId="17545" xr:uid="{00000000-0005-0000-0000-0000D2640000}"/>
    <cellStyle name="Entrada 2 5 27" xfId="3576" xr:uid="{00000000-0005-0000-0000-0000D3640000}"/>
    <cellStyle name="Entrada 2 5 27 2" xfId="12802" xr:uid="{00000000-0005-0000-0000-0000D4640000}"/>
    <cellStyle name="Entrada 2 5 27 2 2" xfId="35104" xr:uid="{00000000-0005-0000-0000-0000D5640000}"/>
    <cellStyle name="Entrada 2 5 27 2 3" xfId="39651" xr:uid="{00000000-0005-0000-0000-0000D6640000}"/>
    <cellStyle name="Entrada 2 5 27 2 4" xfId="21874" xr:uid="{00000000-0005-0000-0000-0000D7640000}"/>
    <cellStyle name="Entrada 2 5 27 3" xfId="26447" xr:uid="{00000000-0005-0000-0000-0000D8640000}"/>
    <cellStyle name="Entrada 2 5 27 4" xfId="28298" xr:uid="{00000000-0005-0000-0000-0000D9640000}"/>
    <cellStyle name="Entrada 2 5 27 5" xfId="17546" xr:uid="{00000000-0005-0000-0000-0000DA640000}"/>
    <cellStyle name="Entrada 2 5 28" xfId="3577" xr:uid="{00000000-0005-0000-0000-0000DB640000}"/>
    <cellStyle name="Entrada 2 5 28 2" xfId="12803" xr:uid="{00000000-0005-0000-0000-0000DC640000}"/>
    <cellStyle name="Entrada 2 5 28 2 2" xfId="35105" xr:uid="{00000000-0005-0000-0000-0000DD640000}"/>
    <cellStyle name="Entrada 2 5 28 2 3" xfId="39652" xr:uid="{00000000-0005-0000-0000-0000DE640000}"/>
    <cellStyle name="Entrada 2 5 28 2 4" xfId="21875" xr:uid="{00000000-0005-0000-0000-0000DF640000}"/>
    <cellStyle name="Entrada 2 5 28 3" xfId="26448" xr:uid="{00000000-0005-0000-0000-0000E0640000}"/>
    <cellStyle name="Entrada 2 5 28 4" xfId="28297" xr:uid="{00000000-0005-0000-0000-0000E1640000}"/>
    <cellStyle name="Entrada 2 5 28 5" xfId="17547" xr:uid="{00000000-0005-0000-0000-0000E2640000}"/>
    <cellStyle name="Entrada 2 5 29" xfId="3578" xr:uid="{00000000-0005-0000-0000-0000E3640000}"/>
    <cellStyle name="Entrada 2 5 29 2" xfId="12804" xr:uid="{00000000-0005-0000-0000-0000E4640000}"/>
    <cellStyle name="Entrada 2 5 29 2 2" xfId="35106" xr:uid="{00000000-0005-0000-0000-0000E5640000}"/>
    <cellStyle name="Entrada 2 5 29 2 3" xfId="39653" xr:uid="{00000000-0005-0000-0000-0000E6640000}"/>
    <cellStyle name="Entrada 2 5 29 2 4" xfId="21876" xr:uid="{00000000-0005-0000-0000-0000E7640000}"/>
    <cellStyle name="Entrada 2 5 29 3" xfId="26449" xr:uid="{00000000-0005-0000-0000-0000E8640000}"/>
    <cellStyle name="Entrada 2 5 29 4" xfId="28296" xr:uid="{00000000-0005-0000-0000-0000E9640000}"/>
    <cellStyle name="Entrada 2 5 29 5" xfId="17548" xr:uid="{00000000-0005-0000-0000-0000EA640000}"/>
    <cellStyle name="Entrada 2 5 3" xfId="297" xr:uid="{00000000-0005-0000-0000-0000EB640000}"/>
    <cellStyle name="Entrada 2 5 3 10" xfId="3580" xr:uid="{00000000-0005-0000-0000-0000EC640000}"/>
    <cellStyle name="Entrada 2 5 3 10 2" xfId="12806" xr:uid="{00000000-0005-0000-0000-0000ED640000}"/>
    <cellStyle name="Entrada 2 5 3 10 2 2" xfId="35108" xr:uid="{00000000-0005-0000-0000-0000EE640000}"/>
    <cellStyle name="Entrada 2 5 3 10 2 3" xfId="39655" xr:uid="{00000000-0005-0000-0000-0000EF640000}"/>
    <cellStyle name="Entrada 2 5 3 10 2 4" xfId="21878" xr:uid="{00000000-0005-0000-0000-0000F0640000}"/>
    <cellStyle name="Entrada 2 5 3 10 3" xfId="26451" xr:uid="{00000000-0005-0000-0000-0000F1640000}"/>
    <cellStyle name="Entrada 2 5 3 10 4" xfId="28294" xr:uid="{00000000-0005-0000-0000-0000F2640000}"/>
    <cellStyle name="Entrada 2 5 3 10 5" xfId="17550" xr:uid="{00000000-0005-0000-0000-0000F3640000}"/>
    <cellStyle name="Entrada 2 5 3 11" xfId="3581" xr:uid="{00000000-0005-0000-0000-0000F4640000}"/>
    <cellStyle name="Entrada 2 5 3 11 2" xfId="12807" xr:uid="{00000000-0005-0000-0000-0000F5640000}"/>
    <cellStyle name="Entrada 2 5 3 11 2 2" xfId="35109" xr:uid="{00000000-0005-0000-0000-0000F6640000}"/>
    <cellStyle name="Entrada 2 5 3 11 2 3" xfId="39656" xr:uid="{00000000-0005-0000-0000-0000F7640000}"/>
    <cellStyle name="Entrada 2 5 3 11 2 4" xfId="21879" xr:uid="{00000000-0005-0000-0000-0000F8640000}"/>
    <cellStyle name="Entrada 2 5 3 11 3" xfId="26452" xr:uid="{00000000-0005-0000-0000-0000F9640000}"/>
    <cellStyle name="Entrada 2 5 3 11 4" xfId="28293" xr:uid="{00000000-0005-0000-0000-0000FA640000}"/>
    <cellStyle name="Entrada 2 5 3 11 5" xfId="17551" xr:uid="{00000000-0005-0000-0000-0000FB640000}"/>
    <cellStyle name="Entrada 2 5 3 12" xfId="3582" xr:uid="{00000000-0005-0000-0000-0000FC640000}"/>
    <cellStyle name="Entrada 2 5 3 12 2" xfId="12808" xr:uid="{00000000-0005-0000-0000-0000FD640000}"/>
    <cellStyle name="Entrada 2 5 3 12 2 2" xfId="35110" xr:uid="{00000000-0005-0000-0000-0000FE640000}"/>
    <cellStyle name="Entrada 2 5 3 12 2 3" xfId="39657" xr:uid="{00000000-0005-0000-0000-0000FF640000}"/>
    <cellStyle name="Entrada 2 5 3 12 2 4" xfId="21880" xr:uid="{00000000-0005-0000-0000-000000650000}"/>
    <cellStyle name="Entrada 2 5 3 12 3" xfId="26453" xr:uid="{00000000-0005-0000-0000-000001650000}"/>
    <cellStyle name="Entrada 2 5 3 12 4" xfId="28292" xr:uid="{00000000-0005-0000-0000-000002650000}"/>
    <cellStyle name="Entrada 2 5 3 12 5" xfId="17552" xr:uid="{00000000-0005-0000-0000-000003650000}"/>
    <cellStyle name="Entrada 2 5 3 13" xfId="3583" xr:uid="{00000000-0005-0000-0000-000004650000}"/>
    <cellStyle name="Entrada 2 5 3 13 2" xfId="12809" xr:uid="{00000000-0005-0000-0000-000005650000}"/>
    <cellStyle name="Entrada 2 5 3 13 2 2" xfId="35111" xr:uid="{00000000-0005-0000-0000-000006650000}"/>
    <cellStyle name="Entrada 2 5 3 13 2 3" xfId="39658" xr:uid="{00000000-0005-0000-0000-000007650000}"/>
    <cellStyle name="Entrada 2 5 3 13 2 4" xfId="21881" xr:uid="{00000000-0005-0000-0000-000008650000}"/>
    <cellStyle name="Entrada 2 5 3 13 3" xfId="26454" xr:uid="{00000000-0005-0000-0000-000009650000}"/>
    <cellStyle name="Entrada 2 5 3 13 4" xfId="28262" xr:uid="{00000000-0005-0000-0000-00000A650000}"/>
    <cellStyle name="Entrada 2 5 3 13 5" xfId="17553" xr:uid="{00000000-0005-0000-0000-00000B650000}"/>
    <cellStyle name="Entrada 2 5 3 14" xfId="3584" xr:uid="{00000000-0005-0000-0000-00000C650000}"/>
    <cellStyle name="Entrada 2 5 3 14 2" xfId="12810" xr:uid="{00000000-0005-0000-0000-00000D650000}"/>
    <cellStyle name="Entrada 2 5 3 14 2 2" xfId="35112" xr:uid="{00000000-0005-0000-0000-00000E650000}"/>
    <cellStyle name="Entrada 2 5 3 14 2 3" xfId="39659" xr:uid="{00000000-0005-0000-0000-00000F650000}"/>
    <cellStyle name="Entrada 2 5 3 14 2 4" xfId="21882" xr:uid="{00000000-0005-0000-0000-000010650000}"/>
    <cellStyle name="Entrada 2 5 3 14 3" xfId="26455" xr:uid="{00000000-0005-0000-0000-000011650000}"/>
    <cellStyle name="Entrada 2 5 3 14 4" xfId="28291" xr:uid="{00000000-0005-0000-0000-000012650000}"/>
    <cellStyle name="Entrada 2 5 3 14 5" xfId="17554" xr:uid="{00000000-0005-0000-0000-000013650000}"/>
    <cellStyle name="Entrada 2 5 3 15" xfId="3585" xr:uid="{00000000-0005-0000-0000-000014650000}"/>
    <cellStyle name="Entrada 2 5 3 15 2" xfId="12811" xr:uid="{00000000-0005-0000-0000-000015650000}"/>
    <cellStyle name="Entrada 2 5 3 15 2 2" xfId="35113" xr:uid="{00000000-0005-0000-0000-000016650000}"/>
    <cellStyle name="Entrada 2 5 3 15 2 3" xfId="39660" xr:uid="{00000000-0005-0000-0000-000017650000}"/>
    <cellStyle name="Entrada 2 5 3 15 2 4" xfId="21883" xr:uid="{00000000-0005-0000-0000-000018650000}"/>
    <cellStyle name="Entrada 2 5 3 15 3" xfId="26456" xr:uid="{00000000-0005-0000-0000-000019650000}"/>
    <cellStyle name="Entrada 2 5 3 15 4" xfId="28290" xr:uid="{00000000-0005-0000-0000-00001A650000}"/>
    <cellStyle name="Entrada 2 5 3 15 5" xfId="17555" xr:uid="{00000000-0005-0000-0000-00001B650000}"/>
    <cellStyle name="Entrada 2 5 3 16" xfId="3586" xr:uid="{00000000-0005-0000-0000-00001C650000}"/>
    <cellStyle name="Entrada 2 5 3 16 2" xfId="12812" xr:uid="{00000000-0005-0000-0000-00001D650000}"/>
    <cellStyle name="Entrada 2 5 3 16 2 2" xfId="35114" xr:uid="{00000000-0005-0000-0000-00001E650000}"/>
    <cellStyle name="Entrada 2 5 3 16 2 3" xfId="39661" xr:uid="{00000000-0005-0000-0000-00001F650000}"/>
    <cellStyle name="Entrada 2 5 3 16 2 4" xfId="21884" xr:uid="{00000000-0005-0000-0000-000020650000}"/>
    <cellStyle name="Entrada 2 5 3 16 3" xfId="26457" xr:uid="{00000000-0005-0000-0000-000021650000}"/>
    <cellStyle name="Entrada 2 5 3 16 4" xfId="28289" xr:uid="{00000000-0005-0000-0000-000022650000}"/>
    <cellStyle name="Entrada 2 5 3 16 5" xfId="17556" xr:uid="{00000000-0005-0000-0000-000023650000}"/>
    <cellStyle name="Entrada 2 5 3 17" xfId="3587" xr:uid="{00000000-0005-0000-0000-000024650000}"/>
    <cellStyle name="Entrada 2 5 3 17 2" xfId="12813" xr:uid="{00000000-0005-0000-0000-000025650000}"/>
    <cellStyle name="Entrada 2 5 3 17 2 2" xfId="35115" xr:uid="{00000000-0005-0000-0000-000026650000}"/>
    <cellStyle name="Entrada 2 5 3 17 2 3" xfId="39662" xr:uid="{00000000-0005-0000-0000-000027650000}"/>
    <cellStyle name="Entrada 2 5 3 17 2 4" xfId="21885" xr:uid="{00000000-0005-0000-0000-000028650000}"/>
    <cellStyle name="Entrada 2 5 3 17 3" xfId="26458" xr:uid="{00000000-0005-0000-0000-000029650000}"/>
    <cellStyle name="Entrada 2 5 3 17 4" xfId="28288" xr:uid="{00000000-0005-0000-0000-00002A650000}"/>
    <cellStyle name="Entrada 2 5 3 17 5" xfId="17557" xr:uid="{00000000-0005-0000-0000-00002B650000}"/>
    <cellStyle name="Entrada 2 5 3 18" xfId="3588" xr:uid="{00000000-0005-0000-0000-00002C650000}"/>
    <cellStyle name="Entrada 2 5 3 18 2" xfId="12814" xr:uid="{00000000-0005-0000-0000-00002D650000}"/>
    <cellStyle name="Entrada 2 5 3 18 2 2" xfId="35116" xr:uid="{00000000-0005-0000-0000-00002E650000}"/>
    <cellStyle name="Entrada 2 5 3 18 2 3" xfId="39663" xr:uid="{00000000-0005-0000-0000-00002F650000}"/>
    <cellStyle name="Entrada 2 5 3 18 2 4" xfId="21886" xr:uid="{00000000-0005-0000-0000-000030650000}"/>
    <cellStyle name="Entrada 2 5 3 18 3" xfId="26459" xr:uid="{00000000-0005-0000-0000-000031650000}"/>
    <cellStyle name="Entrada 2 5 3 18 4" xfId="28287" xr:uid="{00000000-0005-0000-0000-000032650000}"/>
    <cellStyle name="Entrada 2 5 3 18 5" xfId="17558" xr:uid="{00000000-0005-0000-0000-000033650000}"/>
    <cellStyle name="Entrada 2 5 3 19" xfId="3589" xr:uid="{00000000-0005-0000-0000-000034650000}"/>
    <cellStyle name="Entrada 2 5 3 19 2" xfId="12815" xr:uid="{00000000-0005-0000-0000-000035650000}"/>
    <cellStyle name="Entrada 2 5 3 19 2 2" xfId="35117" xr:uid="{00000000-0005-0000-0000-000036650000}"/>
    <cellStyle name="Entrada 2 5 3 19 2 3" xfId="39664" xr:uid="{00000000-0005-0000-0000-000037650000}"/>
    <cellStyle name="Entrada 2 5 3 19 2 4" xfId="21887" xr:uid="{00000000-0005-0000-0000-000038650000}"/>
    <cellStyle name="Entrada 2 5 3 19 3" xfId="26460" xr:uid="{00000000-0005-0000-0000-000039650000}"/>
    <cellStyle name="Entrada 2 5 3 19 4" xfId="28286" xr:uid="{00000000-0005-0000-0000-00003A650000}"/>
    <cellStyle name="Entrada 2 5 3 19 5" xfId="17559" xr:uid="{00000000-0005-0000-0000-00003B650000}"/>
    <cellStyle name="Entrada 2 5 3 2" xfId="3590" xr:uid="{00000000-0005-0000-0000-00003C650000}"/>
    <cellStyle name="Entrada 2 5 3 2 2" xfId="12816" xr:uid="{00000000-0005-0000-0000-00003D650000}"/>
    <cellStyle name="Entrada 2 5 3 2 2 2" xfId="35118" xr:uid="{00000000-0005-0000-0000-00003E650000}"/>
    <cellStyle name="Entrada 2 5 3 2 2 3" xfId="39665" xr:uid="{00000000-0005-0000-0000-00003F650000}"/>
    <cellStyle name="Entrada 2 5 3 2 2 4" xfId="21888" xr:uid="{00000000-0005-0000-0000-000040650000}"/>
    <cellStyle name="Entrada 2 5 3 2 3" xfId="26461" xr:uid="{00000000-0005-0000-0000-000041650000}"/>
    <cellStyle name="Entrada 2 5 3 2 4" xfId="28285" xr:uid="{00000000-0005-0000-0000-000042650000}"/>
    <cellStyle name="Entrada 2 5 3 2 5" xfId="17560" xr:uid="{00000000-0005-0000-0000-000043650000}"/>
    <cellStyle name="Entrada 2 5 3 20" xfId="3591" xr:uid="{00000000-0005-0000-0000-000044650000}"/>
    <cellStyle name="Entrada 2 5 3 20 2" xfId="12817" xr:uid="{00000000-0005-0000-0000-000045650000}"/>
    <cellStyle name="Entrada 2 5 3 20 2 2" xfId="35119" xr:uid="{00000000-0005-0000-0000-000046650000}"/>
    <cellStyle name="Entrada 2 5 3 20 2 3" xfId="39666" xr:uid="{00000000-0005-0000-0000-000047650000}"/>
    <cellStyle name="Entrada 2 5 3 20 2 4" xfId="21889" xr:uid="{00000000-0005-0000-0000-000048650000}"/>
    <cellStyle name="Entrada 2 5 3 20 3" xfId="26462" xr:uid="{00000000-0005-0000-0000-000049650000}"/>
    <cellStyle name="Entrada 2 5 3 20 4" xfId="28284" xr:uid="{00000000-0005-0000-0000-00004A650000}"/>
    <cellStyle name="Entrada 2 5 3 20 5" xfId="17561" xr:uid="{00000000-0005-0000-0000-00004B650000}"/>
    <cellStyle name="Entrada 2 5 3 21" xfId="3592" xr:uid="{00000000-0005-0000-0000-00004C650000}"/>
    <cellStyle name="Entrada 2 5 3 21 2" xfId="12818" xr:uid="{00000000-0005-0000-0000-00004D650000}"/>
    <cellStyle name="Entrada 2 5 3 21 2 2" xfId="35120" xr:uid="{00000000-0005-0000-0000-00004E650000}"/>
    <cellStyle name="Entrada 2 5 3 21 2 3" xfId="39667" xr:uid="{00000000-0005-0000-0000-00004F650000}"/>
    <cellStyle name="Entrada 2 5 3 21 2 4" xfId="21890" xr:uid="{00000000-0005-0000-0000-000050650000}"/>
    <cellStyle name="Entrada 2 5 3 21 3" xfId="26463" xr:uid="{00000000-0005-0000-0000-000051650000}"/>
    <cellStyle name="Entrada 2 5 3 21 4" xfId="28283" xr:uid="{00000000-0005-0000-0000-000052650000}"/>
    <cellStyle name="Entrada 2 5 3 21 5" xfId="17562" xr:uid="{00000000-0005-0000-0000-000053650000}"/>
    <cellStyle name="Entrada 2 5 3 22" xfId="3593" xr:uid="{00000000-0005-0000-0000-000054650000}"/>
    <cellStyle name="Entrada 2 5 3 22 2" xfId="12819" xr:uid="{00000000-0005-0000-0000-000055650000}"/>
    <cellStyle name="Entrada 2 5 3 22 2 2" xfId="35121" xr:uid="{00000000-0005-0000-0000-000056650000}"/>
    <cellStyle name="Entrada 2 5 3 22 2 3" xfId="39668" xr:uid="{00000000-0005-0000-0000-000057650000}"/>
    <cellStyle name="Entrada 2 5 3 22 2 4" xfId="21891" xr:uid="{00000000-0005-0000-0000-000058650000}"/>
    <cellStyle name="Entrada 2 5 3 22 3" xfId="26464" xr:uid="{00000000-0005-0000-0000-000059650000}"/>
    <cellStyle name="Entrada 2 5 3 22 4" xfId="28282" xr:uid="{00000000-0005-0000-0000-00005A650000}"/>
    <cellStyle name="Entrada 2 5 3 22 5" xfId="17563" xr:uid="{00000000-0005-0000-0000-00005B650000}"/>
    <cellStyle name="Entrada 2 5 3 23" xfId="3594" xr:uid="{00000000-0005-0000-0000-00005C650000}"/>
    <cellStyle name="Entrada 2 5 3 23 2" xfId="12820" xr:uid="{00000000-0005-0000-0000-00005D650000}"/>
    <cellStyle name="Entrada 2 5 3 23 2 2" xfId="35122" xr:uid="{00000000-0005-0000-0000-00005E650000}"/>
    <cellStyle name="Entrada 2 5 3 23 2 3" xfId="39669" xr:uid="{00000000-0005-0000-0000-00005F650000}"/>
    <cellStyle name="Entrada 2 5 3 23 2 4" xfId="21892" xr:uid="{00000000-0005-0000-0000-000060650000}"/>
    <cellStyle name="Entrada 2 5 3 23 3" xfId="26465" xr:uid="{00000000-0005-0000-0000-000061650000}"/>
    <cellStyle name="Entrada 2 5 3 23 4" xfId="28281" xr:uid="{00000000-0005-0000-0000-000062650000}"/>
    <cellStyle name="Entrada 2 5 3 23 5" xfId="17564" xr:uid="{00000000-0005-0000-0000-000063650000}"/>
    <cellStyle name="Entrada 2 5 3 24" xfId="3595" xr:uid="{00000000-0005-0000-0000-000064650000}"/>
    <cellStyle name="Entrada 2 5 3 24 2" xfId="12821" xr:uid="{00000000-0005-0000-0000-000065650000}"/>
    <cellStyle name="Entrada 2 5 3 24 2 2" xfId="35123" xr:uid="{00000000-0005-0000-0000-000066650000}"/>
    <cellStyle name="Entrada 2 5 3 24 2 3" xfId="39670" xr:uid="{00000000-0005-0000-0000-000067650000}"/>
    <cellStyle name="Entrada 2 5 3 24 2 4" xfId="21893" xr:uid="{00000000-0005-0000-0000-000068650000}"/>
    <cellStyle name="Entrada 2 5 3 24 3" xfId="26466" xr:uid="{00000000-0005-0000-0000-000069650000}"/>
    <cellStyle name="Entrada 2 5 3 24 4" xfId="28280" xr:uid="{00000000-0005-0000-0000-00006A650000}"/>
    <cellStyle name="Entrada 2 5 3 24 5" xfId="17565" xr:uid="{00000000-0005-0000-0000-00006B650000}"/>
    <cellStyle name="Entrada 2 5 3 25" xfId="3596" xr:uid="{00000000-0005-0000-0000-00006C650000}"/>
    <cellStyle name="Entrada 2 5 3 25 2" xfId="12822" xr:uid="{00000000-0005-0000-0000-00006D650000}"/>
    <cellStyle name="Entrada 2 5 3 25 2 2" xfId="35124" xr:uid="{00000000-0005-0000-0000-00006E650000}"/>
    <cellStyle name="Entrada 2 5 3 25 2 3" xfId="39671" xr:uid="{00000000-0005-0000-0000-00006F650000}"/>
    <cellStyle name="Entrada 2 5 3 25 2 4" xfId="21894" xr:uid="{00000000-0005-0000-0000-000070650000}"/>
    <cellStyle name="Entrada 2 5 3 25 3" xfId="26467" xr:uid="{00000000-0005-0000-0000-000071650000}"/>
    <cellStyle name="Entrada 2 5 3 25 4" xfId="28279" xr:uid="{00000000-0005-0000-0000-000072650000}"/>
    <cellStyle name="Entrada 2 5 3 25 5" xfId="17566" xr:uid="{00000000-0005-0000-0000-000073650000}"/>
    <cellStyle name="Entrada 2 5 3 26" xfId="3597" xr:uid="{00000000-0005-0000-0000-000074650000}"/>
    <cellStyle name="Entrada 2 5 3 26 2" xfId="12823" xr:uid="{00000000-0005-0000-0000-000075650000}"/>
    <cellStyle name="Entrada 2 5 3 26 2 2" xfId="35125" xr:uid="{00000000-0005-0000-0000-000076650000}"/>
    <cellStyle name="Entrada 2 5 3 26 2 3" xfId="39672" xr:uid="{00000000-0005-0000-0000-000077650000}"/>
    <cellStyle name="Entrada 2 5 3 26 2 4" xfId="21895" xr:uid="{00000000-0005-0000-0000-000078650000}"/>
    <cellStyle name="Entrada 2 5 3 26 3" xfId="26468" xr:uid="{00000000-0005-0000-0000-000079650000}"/>
    <cellStyle name="Entrada 2 5 3 26 4" xfId="28278" xr:uid="{00000000-0005-0000-0000-00007A650000}"/>
    <cellStyle name="Entrada 2 5 3 26 5" xfId="17567" xr:uid="{00000000-0005-0000-0000-00007B650000}"/>
    <cellStyle name="Entrada 2 5 3 27" xfId="3598" xr:uid="{00000000-0005-0000-0000-00007C650000}"/>
    <cellStyle name="Entrada 2 5 3 27 2" xfId="12824" xr:uid="{00000000-0005-0000-0000-00007D650000}"/>
    <cellStyle name="Entrada 2 5 3 27 2 2" xfId="35126" xr:uid="{00000000-0005-0000-0000-00007E650000}"/>
    <cellStyle name="Entrada 2 5 3 27 2 3" xfId="39673" xr:uid="{00000000-0005-0000-0000-00007F650000}"/>
    <cellStyle name="Entrada 2 5 3 27 2 4" xfId="21896" xr:uid="{00000000-0005-0000-0000-000080650000}"/>
    <cellStyle name="Entrada 2 5 3 27 3" xfId="26469" xr:uid="{00000000-0005-0000-0000-000081650000}"/>
    <cellStyle name="Entrada 2 5 3 27 4" xfId="28277" xr:uid="{00000000-0005-0000-0000-000082650000}"/>
    <cellStyle name="Entrada 2 5 3 27 5" xfId="17568" xr:uid="{00000000-0005-0000-0000-000083650000}"/>
    <cellStyle name="Entrada 2 5 3 28" xfId="3599" xr:uid="{00000000-0005-0000-0000-000084650000}"/>
    <cellStyle name="Entrada 2 5 3 28 2" xfId="12825" xr:uid="{00000000-0005-0000-0000-000085650000}"/>
    <cellStyle name="Entrada 2 5 3 28 2 2" xfId="35127" xr:uid="{00000000-0005-0000-0000-000086650000}"/>
    <cellStyle name="Entrada 2 5 3 28 2 3" xfId="39674" xr:uid="{00000000-0005-0000-0000-000087650000}"/>
    <cellStyle name="Entrada 2 5 3 28 2 4" xfId="21897" xr:uid="{00000000-0005-0000-0000-000088650000}"/>
    <cellStyle name="Entrada 2 5 3 28 3" xfId="26470" xr:uid="{00000000-0005-0000-0000-000089650000}"/>
    <cellStyle name="Entrada 2 5 3 28 4" xfId="28276" xr:uid="{00000000-0005-0000-0000-00008A650000}"/>
    <cellStyle name="Entrada 2 5 3 28 5" xfId="17569" xr:uid="{00000000-0005-0000-0000-00008B650000}"/>
    <cellStyle name="Entrada 2 5 3 29" xfId="3600" xr:uid="{00000000-0005-0000-0000-00008C650000}"/>
    <cellStyle name="Entrada 2 5 3 29 2" xfId="12826" xr:uid="{00000000-0005-0000-0000-00008D650000}"/>
    <cellStyle name="Entrada 2 5 3 29 2 2" xfId="35128" xr:uid="{00000000-0005-0000-0000-00008E650000}"/>
    <cellStyle name="Entrada 2 5 3 29 2 3" xfId="39675" xr:uid="{00000000-0005-0000-0000-00008F650000}"/>
    <cellStyle name="Entrada 2 5 3 29 2 4" xfId="21898" xr:uid="{00000000-0005-0000-0000-000090650000}"/>
    <cellStyle name="Entrada 2 5 3 29 3" xfId="26471" xr:uid="{00000000-0005-0000-0000-000091650000}"/>
    <cellStyle name="Entrada 2 5 3 29 4" xfId="28275" xr:uid="{00000000-0005-0000-0000-000092650000}"/>
    <cellStyle name="Entrada 2 5 3 29 5" xfId="17570" xr:uid="{00000000-0005-0000-0000-000093650000}"/>
    <cellStyle name="Entrada 2 5 3 3" xfId="3601" xr:uid="{00000000-0005-0000-0000-000094650000}"/>
    <cellStyle name="Entrada 2 5 3 3 2" xfId="12827" xr:uid="{00000000-0005-0000-0000-000095650000}"/>
    <cellStyle name="Entrada 2 5 3 3 2 2" xfId="35129" xr:uid="{00000000-0005-0000-0000-000096650000}"/>
    <cellStyle name="Entrada 2 5 3 3 2 3" xfId="39676" xr:uid="{00000000-0005-0000-0000-000097650000}"/>
    <cellStyle name="Entrada 2 5 3 3 2 4" xfId="21899" xr:uid="{00000000-0005-0000-0000-000098650000}"/>
    <cellStyle name="Entrada 2 5 3 3 3" xfId="26472" xr:uid="{00000000-0005-0000-0000-000099650000}"/>
    <cellStyle name="Entrada 2 5 3 3 4" xfId="28274" xr:uid="{00000000-0005-0000-0000-00009A650000}"/>
    <cellStyle name="Entrada 2 5 3 3 5" xfId="17571" xr:uid="{00000000-0005-0000-0000-00009B650000}"/>
    <cellStyle name="Entrada 2 5 3 30" xfId="3602" xr:uid="{00000000-0005-0000-0000-00009C650000}"/>
    <cellStyle name="Entrada 2 5 3 30 2" xfId="12828" xr:uid="{00000000-0005-0000-0000-00009D650000}"/>
    <cellStyle name="Entrada 2 5 3 30 2 2" xfId="35130" xr:uid="{00000000-0005-0000-0000-00009E650000}"/>
    <cellStyle name="Entrada 2 5 3 30 2 3" xfId="39677" xr:uid="{00000000-0005-0000-0000-00009F650000}"/>
    <cellStyle name="Entrada 2 5 3 30 2 4" xfId="21900" xr:uid="{00000000-0005-0000-0000-0000A0650000}"/>
    <cellStyle name="Entrada 2 5 3 30 3" xfId="26473" xr:uid="{00000000-0005-0000-0000-0000A1650000}"/>
    <cellStyle name="Entrada 2 5 3 30 4" xfId="28273" xr:uid="{00000000-0005-0000-0000-0000A2650000}"/>
    <cellStyle name="Entrada 2 5 3 30 5" xfId="17572" xr:uid="{00000000-0005-0000-0000-0000A3650000}"/>
    <cellStyle name="Entrada 2 5 3 31" xfId="3603" xr:uid="{00000000-0005-0000-0000-0000A4650000}"/>
    <cellStyle name="Entrada 2 5 3 31 2" xfId="12829" xr:uid="{00000000-0005-0000-0000-0000A5650000}"/>
    <cellStyle name="Entrada 2 5 3 31 2 2" xfId="35131" xr:uid="{00000000-0005-0000-0000-0000A6650000}"/>
    <cellStyle name="Entrada 2 5 3 31 2 3" xfId="39678" xr:uid="{00000000-0005-0000-0000-0000A7650000}"/>
    <cellStyle name="Entrada 2 5 3 31 2 4" xfId="21901" xr:uid="{00000000-0005-0000-0000-0000A8650000}"/>
    <cellStyle name="Entrada 2 5 3 31 3" xfId="26474" xr:uid="{00000000-0005-0000-0000-0000A9650000}"/>
    <cellStyle name="Entrada 2 5 3 31 4" xfId="28272" xr:uid="{00000000-0005-0000-0000-0000AA650000}"/>
    <cellStyle name="Entrada 2 5 3 31 5" xfId="17573" xr:uid="{00000000-0005-0000-0000-0000AB650000}"/>
    <cellStyle name="Entrada 2 5 3 32" xfId="3604" xr:uid="{00000000-0005-0000-0000-0000AC650000}"/>
    <cellStyle name="Entrada 2 5 3 32 2" xfId="12830" xr:uid="{00000000-0005-0000-0000-0000AD650000}"/>
    <cellStyle name="Entrada 2 5 3 32 2 2" xfId="35132" xr:uid="{00000000-0005-0000-0000-0000AE650000}"/>
    <cellStyle name="Entrada 2 5 3 32 2 3" xfId="39679" xr:uid="{00000000-0005-0000-0000-0000AF650000}"/>
    <cellStyle name="Entrada 2 5 3 32 2 4" xfId="21902" xr:uid="{00000000-0005-0000-0000-0000B0650000}"/>
    <cellStyle name="Entrada 2 5 3 32 3" xfId="26475" xr:uid="{00000000-0005-0000-0000-0000B1650000}"/>
    <cellStyle name="Entrada 2 5 3 32 4" xfId="28271" xr:uid="{00000000-0005-0000-0000-0000B2650000}"/>
    <cellStyle name="Entrada 2 5 3 32 5" xfId="17574" xr:uid="{00000000-0005-0000-0000-0000B3650000}"/>
    <cellStyle name="Entrada 2 5 3 33" xfId="3605" xr:uid="{00000000-0005-0000-0000-0000B4650000}"/>
    <cellStyle name="Entrada 2 5 3 33 2" xfId="12831" xr:uid="{00000000-0005-0000-0000-0000B5650000}"/>
    <cellStyle name="Entrada 2 5 3 33 2 2" xfId="35133" xr:uid="{00000000-0005-0000-0000-0000B6650000}"/>
    <cellStyle name="Entrada 2 5 3 33 2 3" xfId="39680" xr:uid="{00000000-0005-0000-0000-0000B7650000}"/>
    <cellStyle name="Entrada 2 5 3 33 2 4" xfId="21903" xr:uid="{00000000-0005-0000-0000-0000B8650000}"/>
    <cellStyle name="Entrada 2 5 3 33 3" xfId="26476" xr:uid="{00000000-0005-0000-0000-0000B9650000}"/>
    <cellStyle name="Entrada 2 5 3 33 4" xfId="28270" xr:uid="{00000000-0005-0000-0000-0000BA650000}"/>
    <cellStyle name="Entrada 2 5 3 33 5" xfId="17575" xr:uid="{00000000-0005-0000-0000-0000BB650000}"/>
    <cellStyle name="Entrada 2 5 3 34" xfId="3606" xr:uid="{00000000-0005-0000-0000-0000BC650000}"/>
    <cellStyle name="Entrada 2 5 3 34 2" xfId="12832" xr:uid="{00000000-0005-0000-0000-0000BD650000}"/>
    <cellStyle name="Entrada 2 5 3 34 2 2" xfId="35134" xr:uid="{00000000-0005-0000-0000-0000BE650000}"/>
    <cellStyle name="Entrada 2 5 3 34 2 3" xfId="39681" xr:uid="{00000000-0005-0000-0000-0000BF650000}"/>
    <cellStyle name="Entrada 2 5 3 34 2 4" xfId="21904" xr:uid="{00000000-0005-0000-0000-0000C0650000}"/>
    <cellStyle name="Entrada 2 5 3 34 3" xfId="26477" xr:uid="{00000000-0005-0000-0000-0000C1650000}"/>
    <cellStyle name="Entrada 2 5 3 34 4" xfId="28269" xr:uid="{00000000-0005-0000-0000-0000C2650000}"/>
    <cellStyle name="Entrada 2 5 3 34 5" xfId="17576" xr:uid="{00000000-0005-0000-0000-0000C3650000}"/>
    <cellStyle name="Entrada 2 5 3 35" xfId="3607" xr:uid="{00000000-0005-0000-0000-0000C4650000}"/>
    <cellStyle name="Entrada 2 5 3 35 2" xfId="12833" xr:uid="{00000000-0005-0000-0000-0000C5650000}"/>
    <cellStyle name="Entrada 2 5 3 35 2 2" xfId="35135" xr:uid="{00000000-0005-0000-0000-0000C6650000}"/>
    <cellStyle name="Entrada 2 5 3 35 2 3" xfId="39682" xr:uid="{00000000-0005-0000-0000-0000C7650000}"/>
    <cellStyle name="Entrada 2 5 3 35 2 4" xfId="21905" xr:uid="{00000000-0005-0000-0000-0000C8650000}"/>
    <cellStyle name="Entrada 2 5 3 35 3" xfId="26478" xr:uid="{00000000-0005-0000-0000-0000C9650000}"/>
    <cellStyle name="Entrada 2 5 3 35 4" xfId="28268" xr:uid="{00000000-0005-0000-0000-0000CA650000}"/>
    <cellStyle name="Entrada 2 5 3 35 5" xfId="17577" xr:uid="{00000000-0005-0000-0000-0000CB650000}"/>
    <cellStyle name="Entrada 2 5 3 36" xfId="3608" xr:uid="{00000000-0005-0000-0000-0000CC650000}"/>
    <cellStyle name="Entrada 2 5 3 36 2" xfId="12834" xr:uid="{00000000-0005-0000-0000-0000CD650000}"/>
    <cellStyle name="Entrada 2 5 3 36 2 2" xfId="35136" xr:uid="{00000000-0005-0000-0000-0000CE650000}"/>
    <cellStyle name="Entrada 2 5 3 36 2 3" xfId="39683" xr:uid="{00000000-0005-0000-0000-0000CF650000}"/>
    <cellStyle name="Entrada 2 5 3 36 2 4" xfId="21906" xr:uid="{00000000-0005-0000-0000-0000D0650000}"/>
    <cellStyle name="Entrada 2 5 3 36 3" xfId="26479" xr:uid="{00000000-0005-0000-0000-0000D1650000}"/>
    <cellStyle name="Entrada 2 5 3 36 4" xfId="28267" xr:uid="{00000000-0005-0000-0000-0000D2650000}"/>
    <cellStyle name="Entrada 2 5 3 36 5" xfId="17578" xr:uid="{00000000-0005-0000-0000-0000D3650000}"/>
    <cellStyle name="Entrada 2 5 3 37" xfId="3609" xr:uid="{00000000-0005-0000-0000-0000D4650000}"/>
    <cellStyle name="Entrada 2 5 3 37 2" xfId="12835" xr:uid="{00000000-0005-0000-0000-0000D5650000}"/>
    <cellStyle name="Entrada 2 5 3 37 2 2" xfId="35137" xr:uid="{00000000-0005-0000-0000-0000D6650000}"/>
    <cellStyle name="Entrada 2 5 3 37 2 3" xfId="39684" xr:uid="{00000000-0005-0000-0000-0000D7650000}"/>
    <cellStyle name="Entrada 2 5 3 37 2 4" xfId="21907" xr:uid="{00000000-0005-0000-0000-0000D8650000}"/>
    <cellStyle name="Entrada 2 5 3 37 3" xfId="26480" xr:uid="{00000000-0005-0000-0000-0000D9650000}"/>
    <cellStyle name="Entrada 2 5 3 37 4" xfId="28266" xr:uid="{00000000-0005-0000-0000-0000DA650000}"/>
    <cellStyle name="Entrada 2 5 3 37 5" xfId="17579" xr:uid="{00000000-0005-0000-0000-0000DB650000}"/>
    <cellStyle name="Entrada 2 5 3 38" xfId="3610" xr:uid="{00000000-0005-0000-0000-0000DC650000}"/>
    <cellStyle name="Entrada 2 5 3 38 2" xfId="12836" xr:uid="{00000000-0005-0000-0000-0000DD650000}"/>
    <cellStyle name="Entrada 2 5 3 38 2 2" xfId="35138" xr:uid="{00000000-0005-0000-0000-0000DE650000}"/>
    <cellStyle name="Entrada 2 5 3 38 2 3" xfId="39685" xr:uid="{00000000-0005-0000-0000-0000DF650000}"/>
    <cellStyle name="Entrada 2 5 3 38 2 4" xfId="21908" xr:uid="{00000000-0005-0000-0000-0000E0650000}"/>
    <cellStyle name="Entrada 2 5 3 38 3" xfId="26481" xr:uid="{00000000-0005-0000-0000-0000E1650000}"/>
    <cellStyle name="Entrada 2 5 3 38 4" xfId="28265" xr:uid="{00000000-0005-0000-0000-0000E2650000}"/>
    <cellStyle name="Entrada 2 5 3 38 5" xfId="17580" xr:uid="{00000000-0005-0000-0000-0000E3650000}"/>
    <cellStyle name="Entrada 2 5 3 39" xfId="3579" xr:uid="{00000000-0005-0000-0000-0000E4650000}"/>
    <cellStyle name="Entrada 2 5 3 39 2" xfId="12805" xr:uid="{00000000-0005-0000-0000-0000E5650000}"/>
    <cellStyle name="Entrada 2 5 3 39 2 2" xfId="35107" xr:uid="{00000000-0005-0000-0000-0000E6650000}"/>
    <cellStyle name="Entrada 2 5 3 39 2 3" xfId="39654" xr:uid="{00000000-0005-0000-0000-0000E7650000}"/>
    <cellStyle name="Entrada 2 5 3 39 2 4" xfId="21877" xr:uid="{00000000-0005-0000-0000-0000E8650000}"/>
    <cellStyle name="Entrada 2 5 3 39 3" xfId="26450" xr:uid="{00000000-0005-0000-0000-0000E9650000}"/>
    <cellStyle name="Entrada 2 5 3 39 4" xfId="28295" xr:uid="{00000000-0005-0000-0000-0000EA650000}"/>
    <cellStyle name="Entrada 2 5 3 39 5" xfId="17549" xr:uid="{00000000-0005-0000-0000-0000EB650000}"/>
    <cellStyle name="Entrada 2 5 3 4" xfId="3611" xr:uid="{00000000-0005-0000-0000-0000EC650000}"/>
    <cellStyle name="Entrada 2 5 3 4 2" xfId="12837" xr:uid="{00000000-0005-0000-0000-0000ED650000}"/>
    <cellStyle name="Entrada 2 5 3 4 2 2" xfId="35139" xr:uid="{00000000-0005-0000-0000-0000EE650000}"/>
    <cellStyle name="Entrada 2 5 3 4 2 3" xfId="39686" xr:uid="{00000000-0005-0000-0000-0000EF650000}"/>
    <cellStyle name="Entrada 2 5 3 4 2 4" xfId="21909" xr:uid="{00000000-0005-0000-0000-0000F0650000}"/>
    <cellStyle name="Entrada 2 5 3 4 3" xfId="26482" xr:uid="{00000000-0005-0000-0000-0000F1650000}"/>
    <cellStyle name="Entrada 2 5 3 4 4" xfId="28264" xr:uid="{00000000-0005-0000-0000-0000F2650000}"/>
    <cellStyle name="Entrada 2 5 3 4 5" xfId="17581" xr:uid="{00000000-0005-0000-0000-0000F3650000}"/>
    <cellStyle name="Entrada 2 5 3 40" xfId="9606" xr:uid="{00000000-0005-0000-0000-0000F4650000}"/>
    <cellStyle name="Entrada 2 5 3 40 2" xfId="13898" xr:uid="{00000000-0005-0000-0000-0000F5650000}"/>
    <cellStyle name="Entrada 2 5 3 40 2 2" xfId="36200" xr:uid="{00000000-0005-0000-0000-0000F6650000}"/>
    <cellStyle name="Entrada 2 5 3 40 2 3" xfId="40747" xr:uid="{00000000-0005-0000-0000-0000F7650000}"/>
    <cellStyle name="Entrada 2 5 3 40 2 4" xfId="22970" xr:uid="{00000000-0005-0000-0000-0000F8650000}"/>
    <cellStyle name="Entrada 2 5 3 40 3" xfId="31908" xr:uid="{00000000-0005-0000-0000-0000F9650000}"/>
    <cellStyle name="Entrada 2 5 3 40 4" xfId="36455" xr:uid="{00000000-0005-0000-0000-0000FA650000}"/>
    <cellStyle name="Entrada 2 5 3 40 5" xfId="18678" xr:uid="{00000000-0005-0000-0000-0000FB650000}"/>
    <cellStyle name="Entrada 2 5 3 41" xfId="458" xr:uid="{00000000-0005-0000-0000-0000FC650000}"/>
    <cellStyle name="Entrada 2 5 3 41 2" xfId="23329" xr:uid="{00000000-0005-0000-0000-0000FD650000}"/>
    <cellStyle name="Entrada 2 5 3 41 3" xfId="31358" xr:uid="{00000000-0005-0000-0000-0000FE650000}"/>
    <cellStyle name="Entrada 2 5 3 41 4" xfId="14428" xr:uid="{00000000-0005-0000-0000-0000FF650000}"/>
    <cellStyle name="Entrada 2 5 3 42" xfId="23168" xr:uid="{00000000-0005-0000-0000-000000660000}"/>
    <cellStyle name="Entrada 2 5 3 43" xfId="31517" xr:uid="{00000000-0005-0000-0000-000001660000}"/>
    <cellStyle name="Entrada 2 5 3 44" xfId="14267" xr:uid="{00000000-0005-0000-0000-000002660000}"/>
    <cellStyle name="Entrada 2 5 3 5" xfId="3612" xr:uid="{00000000-0005-0000-0000-000003660000}"/>
    <cellStyle name="Entrada 2 5 3 5 2" xfId="12838" xr:uid="{00000000-0005-0000-0000-000004660000}"/>
    <cellStyle name="Entrada 2 5 3 5 2 2" xfId="35140" xr:uid="{00000000-0005-0000-0000-000005660000}"/>
    <cellStyle name="Entrada 2 5 3 5 2 3" xfId="39687" xr:uid="{00000000-0005-0000-0000-000006660000}"/>
    <cellStyle name="Entrada 2 5 3 5 2 4" xfId="21910" xr:uid="{00000000-0005-0000-0000-000007660000}"/>
    <cellStyle name="Entrada 2 5 3 5 3" xfId="26483" xr:uid="{00000000-0005-0000-0000-000008660000}"/>
    <cellStyle name="Entrada 2 5 3 5 4" xfId="28263" xr:uid="{00000000-0005-0000-0000-000009660000}"/>
    <cellStyle name="Entrada 2 5 3 5 5" xfId="17582" xr:uid="{00000000-0005-0000-0000-00000A660000}"/>
    <cellStyle name="Entrada 2 5 3 6" xfId="3613" xr:uid="{00000000-0005-0000-0000-00000B660000}"/>
    <cellStyle name="Entrada 2 5 3 6 2" xfId="12839" xr:uid="{00000000-0005-0000-0000-00000C660000}"/>
    <cellStyle name="Entrada 2 5 3 6 2 2" xfId="35141" xr:uid="{00000000-0005-0000-0000-00000D660000}"/>
    <cellStyle name="Entrada 2 5 3 6 2 3" xfId="39688" xr:uid="{00000000-0005-0000-0000-00000E660000}"/>
    <cellStyle name="Entrada 2 5 3 6 2 4" xfId="21911" xr:uid="{00000000-0005-0000-0000-00000F660000}"/>
    <cellStyle name="Entrada 2 5 3 6 3" xfId="26484" xr:uid="{00000000-0005-0000-0000-000010660000}"/>
    <cellStyle name="Entrada 2 5 3 6 4" xfId="28261" xr:uid="{00000000-0005-0000-0000-000011660000}"/>
    <cellStyle name="Entrada 2 5 3 6 5" xfId="17583" xr:uid="{00000000-0005-0000-0000-000012660000}"/>
    <cellStyle name="Entrada 2 5 3 7" xfId="3614" xr:uid="{00000000-0005-0000-0000-000013660000}"/>
    <cellStyle name="Entrada 2 5 3 7 2" xfId="12840" xr:uid="{00000000-0005-0000-0000-000014660000}"/>
    <cellStyle name="Entrada 2 5 3 7 2 2" xfId="35142" xr:uid="{00000000-0005-0000-0000-000015660000}"/>
    <cellStyle name="Entrada 2 5 3 7 2 3" xfId="39689" xr:uid="{00000000-0005-0000-0000-000016660000}"/>
    <cellStyle name="Entrada 2 5 3 7 2 4" xfId="21912" xr:uid="{00000000-0005-0000-0000-000017660000}"/>
    <cellStyle name="Entrada 2 5 3 7 3" xfId="26485" xr:uid="{00000000-0005-0000-0000-000018660000}"/>
    <cellStyle name="Entrada 2 5 3 7 4" xfId="28260" xr:uid="{00000000-0005-0000-0000-000019660000}"/>
    <cellStyle name="Entrada 2 5 3 7 5" xfId="17584" xr:uid="{00000000-0005-0000-0000-00001A660000}"/>
    <cellStyle name="Entrada 2 5 3 8" xfId="3615" xr:uid="{00000000-0005-0000-0000-00001B660000}"/>
    <cellStyle name="Entrada 2 5 3 8 2" xfId="12841" xr:uid="{00000000-0005-0000-0000-00001C660000}"/>
    <cellStyle name="Entrada 2 5 3 8 2 2" xfId="35143" xr:uid="{00000000-0005-0000-0000-00001D660000}"/>
    <cellStyle name="Entrada 2 5 3 8 2 3" xfId="39690" xr:uid="{00000000-0005-0000-0000-00001E660000}"/>
    <cellStyle name="Entrada 2 5 3 8 2 4" xfId="21913" xr:uid="{00000000-0005-0000-0000-00001F660000}"/>
    <cellStyle name="Entrada 2 5 3 8 3" xfId="26486" xr:uid="{00000000-0005-0000-0000-000020660000}"/>
    <cellStyle name="Entrada 2 5 3 8 4" xfId="28259" xr:uid="{00000000-0005-0000-0000-000021660000}"/>
    <cellStyle name="Entrada 2 5 3 8 5" xfId="17585" xr:uid="{00000000-0005-0000-0000-000022660000}"/>
    <cellStyle name="Entrada 2 5 3 9" xfId="3616" xr:uid="{00000000-0005-0000-0000-000023660000}"/>
    <cellStyle name="Entrada 2 5 3 9 2" xfId="12842" xr:uid="{00000000-0005-0000-0000-000024660000}"/>
    <cellStyle name="Entrada 2 5 3 9 2 2" xfId="35144" xr:uid="{00000000-0005-0000-0000-000025660000}"/>
    <cellStyle name="Entrada 2 5 3 9 2 3" xfId="39691" xr:uid="{00000000-0005-0000-0000-000026660000}"/>
    <cellStyle name="Entrada 2 5 3 9 2 4" xfId="21914" xr:uid="{00000000-0005-0000-0000-000027660000}"/>
    <cellStyle name="Entrada 2 5 3 9 3" xfId="26487" xr:uid="{00000000-0005-0000-0000-000028660000}"/>
    <cellStyle name="Entrada 2 5 3 9 4" xfId="28258" xr:uid="{00000000-0005-0000-0000-000029660000}"/>
    <cellStyle name="Entrada 2 5 3 9 5" xfId="17586" xr:uid="{00000000-0005-0000-0000-00002A660000}"/>
    <cellStyle name="Entrada 2 5 30" xfId="3617" xr:uid="{00000000-0005-0000-0000-00002B660000}"/>
    <cellStyle name="Entrada 2 5 30 2" xfId="12843" xr:uid="{00000000-0005-0000-0000-00002C660000}"/>
    <cellStyle name="Entrada 2 5 30 2 2" xfId="35145" xr:uid="{00000000-0005-0000-0000-00002D660000}"/>
    <cellStyle name="Entrada 2 5 30 2 3" xfId="39692" xr:uid="{00000000-0005-0000-0000-00002E660000}"/>
    <cellStyle name="Entrada 2 5 30 2 4" xfId="21915" xr:uid="{00000000-0005-0000-0000-00002F660000}"/>
    <cellStyle name="Entrada 2 5 30 3" xfId="26488" xr:uid="{00000000-0005-0000-0000-000030660000}"/>
    <cellStyle name="Entrada 2 5 30 4" xfId="28257" xr:uid="{00000000-0005-0000-0000-000031660000}"/>
    <cellStyle name="Entrada 2 5 30 5" xfId="17587" xr:uid="{00000000-0005-0000-0000-000032660000}"/>
    <cellStyle name="Entrada 2 5 31" xfId="3618" xr:uid="{00000000-0005-0000-0000-000033660000}"/>
    <cellStyle name="Entrada 2 5 31 2" xfId="12844" xr:uid="{00000000-0005-0000-0000-000034660000}"/>
    <cellStyle name="Entrada 2 5 31 2 2" xfId="35146" xr:uid="{00000000-0005-0000-0000-000035660000}"/>
    <cellStyle name="Entrada 2 5 31 2 3" xfId="39693" xr:uid="{00000000-0005-0000-0000-000036660000}"/>
    <cellStyle name="Entrada 2 5 31 2 4" xfId="21916" xr:uid="{00000000-0005-0000-0000-000037660000}"/>
    <cellStyle name="Entrada 2 5 31 3" xfId="26489" xr:uid="{00000000-0005-0000-0000-000038660000}"/>
    <cellStyle name="Entrada 2 5 31 4" xfId="28256" xr:uid="{00000000-0005-0000-0000-000039660000}"/>
    <cellStyle name="Entrada 2 5 31 5" xfId="17588" xr:uid="{00000000-0005-0000-0000-00003A660000}"/>
    <cellStyle name="Entrada 2 5 32" xfId="3619" xr:uid="{00000000-0005-0000-0000-00003B660000}"/>
    <cellStyle name="Entrada 2 5 32 2" xfId="12845" xr:uid="{00000000-0005-0000-0000-00003C660000}"/>
    <cellStyle name="Entrada 2 5 32 2 2" xfId="35147" xr:uid="{00000000-0005-0000-0000-00003D660000}"/>
    <cellStyle name="Entrada 2 5 32 2 3" xfId="39694" xr:uid="{00000000-0005-0000-0000-00003E660000}"/>
    <cellStyle name="Entrada 2 5 32 2 4" xfId="21917" xr:uid="{00000000-0005-0000-0000-00003F660000}"/>
    <cellStyle name="Entrada 2 5 32 3" xfId="26490" xr:uid="{00000000-0005-0000-0000-000040660000}"/>
    <cellStyle name="Entrada 2 5 32 4" xfId="28255" xr:uid="{00000000-0005-0000-0000-000041660000}"/>
    <cellStyle name="Entrada 2 5 32 5" xfId="17589" xr:uid="{00000000-0005-0000-0000-000042660000}"/>
    <cellStyle name="Entrada 2 5 33" xfId="3620" xr:uid="{00000000-0005-0000-0000-000043660000}"/>
    <cellStyle name="Entrada 2 5 33 2" xfId="12846" xr:uid="{00000000-0005-0000-0000-000044660000}"/>
    <cellStyle name="Entrada 2 5 33 2 2" xfId="35148" xr:uid="{00000000-0005-0000-0000-000045660000}"/>
    <cellStyle name="Entrada 2 5 33 2 3" xfId="39695" xr:uid="{00000000-0005-0000-0000-000046660000}"/>
    <cellStyle name="Entrada 2 5 33 2 4" xfId="21918" xr:uid="{00000000-0005-0000-0000-000047660000}"/>
    <cellStyle name="Entrada 2 5 33 3" xfId="26491" xr:uid="{00000000-0005-0000-0000-000048660000}"/>
    <cellStyle name="Entrada 2 5 33 4" xfId="28254" xr:uid="{00000000-0005-0000-0000-000049660000}"/>
    <cellStyle name="Entrada 2 5 33 5" xfId="17590" xr:uid="{00000000-0005-0000-0000-00004A660000}"/>
    <cellStyle name="Entrada 2 5 34" xfId="3621" xr:uid="{00000000-0005-0000-0000-00004B660000}"/>
    <cellStyle name="Entrada 2 5 34 2" xfId="12847" xr:uid="{00000000-0005-0000-0000-00004C660000}"/>
    <cellStyle name="Entrada 2 5 34 2 2" xfId="35149" xr:uid="{00000000-0005-0000-0000-00004D660000}"/>
    <cellStyle name="Entrada 2 5 34 2 3" xfId="39696" xr:uid="{00000000-0005-0000-0000-00004E660000}"/>
    <cellStyle name="Entrada 2 5 34 2 4" xfId="21919" xr:uid="{00000000-0005-0000-0000-00004F660000}"/>
    <cellStyle name="Entrada 2 5 34 3" xfId="26492" xr:uid="{00000000-0005-0000-0000-000050660000}"/>
    <cellStyle name="Entrada 2 5 34 4" xfId="28253" xr:uid="{00000000-0005-0000-0000-000051660000}"/>
    <cellStyle name="Entrada 2 5 34 5" xfId="17591" xr:uid="{00000000-0005-0000-0000-000052660000}"/>
    <cellStyle name="Entrada 2 5 35" xfId="3622" xr:uid="{00000000-0005-0000-0000-000053660000}"/>
    <cellStyle name="Entrada 2 5 35 2" xfId="12848" xr:uid="{00000000-0005-0000-0000-000054660000}"/>
    <cellStyle name="Entrada 2 5 35 2 2" xfId="35150" xr:uid="{00000000-0005-0000-0000-000055660000}"/>
    <cellStyle name="Entrada 2 5 35 2 3" xfId="39697" xr:uid="{00000000-0005-0000-0000-000056660000}"/>
    <cellStyle name="Entrada 2 5 35 2 4" xfId="21920" xr:uid="{00000000-0005-0000-0000-000057660000}"/>
    <cellStyle name="Entrada 2 5 35 3" xfId="26493" xr:uid="{00000000-0005-0000-0000-000058660000}"/>
    <cellStyle name="Entrada 2 5 35 4" xfId="28252" xr:uid="{00000000-0005-0000-0000-000059660000}"/>
    <cellStyle name="Entrada 2 5 35 5" xfId="17592" xr:uid="{00000000-0005-0000-0000-00005A660000}"/>
    <cellStyle name="Entrada 2 5 36" xfId="3623" xr:uid="{00000000-0005-0000-0000-00005B660000}"/>
    <cellStyle name="Entrada 2 5 36 2" xfId="12849" xr:uid="{00000000-0005-0000-0000-00005C660000}"/>
    <cellStyle name="Entrada 2 5 36 2 2" xfId="35151" xr:uid="{00000000-0005-0000-0000-00005D660000}"/>
    <cellStyle name="Entrada 2 5 36 2 3" xfId="39698" xr:uid="{00000000-0005-0000-0000-00005E660000}"/>
    <cellStyle name="Entrada 2 5 36 2 4" xfId="21921" xr:uid="{00000000-0005-0000-0000-00005F660000}"/>
    <cellStyle name="Entrada 2 5 36 3" xfId="26494" xr:uid="{00000000-0005-0000-0000-000060660000}"/>
    <cellStyle name="Entrada 2 5 36 4" xfId="28250" xr:uid="{00000000-0005-0000-0000-000061660000}"/>
    <cellStyle name="Entrada 2 5 36 5" xfId="17593" xr:uid="{00000000-0005-0000-0000-000062660000}"/>
    <cellStyle name="Entrada 2 5 37" xfId="3624" xr:uid="{00000000-0005-0000-0000-000063660000}"/>
    <cellStyle name="Entrada 2 5 37 2" xfId="12850" xr:uid="{00000000-0005-0000-0000-000064660000}"/>
    <cellStyle name="Entrada 2 5 37 2 2" xfId="35152" xr:uid="{00000000-0005-0000-0000-000065660000}"/>
    <cellStyle name="Entrada 2 5 37 2 3" xfId="39699" xr:uid="{00000000-0005-0000-0000-000066660000}"/>
    <cellStyle name="Entrada 2 5 37 2 4" xfId="21922" xr:uid="{00000000-0005-0000-0000-000067660000}"/>
    <cellStyle name="Entrada 2 5 37 3" xfId="26495" xr:uid="{00000000-0005-0000-0000-000068660000}"/>
    <cellStyle name="Entrada 2 5 37 4" xfId="28249" xr:uid="{00000000-0005-0000-0000-000069660000}"/>
    <cellStyle name="Entrada 2 5 37 5" xfId="17594" xr:uid="{00000000-0005-0000-0000-00006A660000}"/>
    <cellStyle name="Entrada 2 5 38" xfId="3625" xr:uid="{00000000-0005-0000-0000-00006B660000}"/>
    <cellStyle name="Entrada 2 5 38 2" xfId="12851" xr:uid="{00000000-0005-0000-0000-00006C660000}"/>
    <cellStyle name="Entrada 2 5 38 2 2" xfId="35153" xr:uid="{00000000-0005-0000-0000-00006D660000}"/>
    <cellStyle name="Entrada 2 5 38 2 3" xfId="39700" xr:uid="{00000000-0005-0000-0000-00006E660000}"/>
    <cellStyle name="Entrada 2 5 38 2 4" xfId="21923" xr:uid="{00000000-0005-0000-0000-00006F660000}"/>
    <cellStyle name="Entrada 2 5 38 3" xfId="26496" xr:uid="{00000000-0005-0000-0000-000070660000}"/>
    <cellStyle name="Entrada 2 5 38 4" xfId="28248" xr:uid="{00000000-0005-0000-0000-000071660000}"/>
    <cellStyle name="Entrada 2 5 38 5" xfId="17595" xr:uid="{00000000-0005-0000-0000-000072660000}"/>
    <cellStyle name="Entrada 2 5 39" xfId="3626" xr:uid="{00000000-0005-0000-0000-000073660000}"/>
    <cellStyle name="Entrada 2 5 39 2" xfId="12852" xr:uid="{00000000-0005-0000-0000-000074660000}"/>
    <cellStyle name="Entrada 2 5 39 2 2" xfId="35154" xr:uid="{00000000-0005-0000-0000-000075660000}"/>
    <cellStyle name="Entrada 2 5 39 2 3" xfId="39701" xr:uid="{00000000-0005-0000-0000-000076660000}"/>
    <cellStyle name="Entrada 2 5 39 2 4" xfId="21924" xr:uid="{00000000-0005-0000-0000-000077660000}"/>
    <cellStyle name="Entrada 2 5 39 3" xfId="26497" xr:uid="{00000000-0005-0000-0000-000078660000}"/>
    <cellStyle name="Entrada 2 5 39 4" xfId="28247" xr:uid="{00000000-0005-0000-0000-000079660000}"/>
    <cellStyle name="Entrada 2 5 39 5" xfId="17596" xr:uid="{00000000-0005-0000-0000-00007A660000}"/>
    <cellStyle name="Entrada 2 5 4" xfId="3627" xr:uid="{00000000-0005-0000-0000-00007B660000}"/>
    <cellStyle name="Entrada 2 5 4 2" xfId="12853" xr:uid="{00000000-0005-0000-0000-00007C660000}"/>
    <cellStyle name="Entrada 2 5 4 2 2" xfId="35155" xr:uid="{00000000-0005-0000-0000-00007D660000}"/>
    <cellStyle name="Entrada 2 5 4 2 3" xfId="39702" xr:uid="{00000000-0005-0000-0000-00007E660000}"/>
    <cellStyle name="Entrada 2 5 4 2 4" xfId="21925" xr:uid="{00000000-0005-0000-0000-00007F660000}"/>
    <cellStyle name="Entrada 2 5 4 3" xfId="26498" xr:uid="{00000000-0005-0000-0000-000080660000}"/>
    <cellStyle name="Entrada 2 5 4 4" xfId="28246" xr:uid="{00000000-0005-0000-0000-000081660000}"/>
    <cellStyle name="Entrada 2 5 4 5" xfId="17597" xr:uid="{00000000-0005-0000-0000-000082660000}"/>
    <cellStyle name="Entrada 2 5 40" xfId="3628" xr:uid="{00000000-0005-0000-0000-000083660000}"/>
    <cellStyle name="Entrada 2 5 40 2" xfId="12854" xr:uid="{00000000-0005-0000-0000-000084660000}"/>
    <cellStyle name="Entrada 2 5 40 2 2" xfId="35156" xr:uid="{00000000-0005-0000-0000-000085660000}"/>
    <cellStyle name="Entrada 2 5 40 2 3" xfId="39703" xr:uid="{00000000-0005-0000-0000-000086660000}"/>
    <cellStyle name="Entrada 2 5 40 2 4" xfId="21926" xr:uid="{00000000-0005-0000-0000-000087660000}"/>
    <cellStyle name="Entrada 2 5 40 3" xfId="26499" xr:uid="{00000000-0005-0000-0000-000088660000}"/>
    <cellStyle name="Entrada 2 5 40 4" xfId="28245" xr:uid="{00000000-0005-0000-0000-000089660000}"/>
    <cellStyle name="Entrada 2 5 40 5" xfId="17598" xr:uid="{00000000-0005-0000-0000-00008A660000}"/>
    <cellStyle name="Entrada 2 5 41" xfId="3629" xr:uid="{00000000-0005-0000-0000-00008B660000}"/>
    <cellStyle name="Entrada 2 5 41 2" xfId="12855" xr:uid="{00000000-0005-0000-0000-00008C660000}"/>
    <cellStyle name="Entrada 2 5 41 2 2" xfId="35157" xr:uid="{00000000-0005-0000-0000-00008D660000}"/>
    <cellStyle name="Entrada 2 5 41 2 3" xfId="39704" xr:uid="{00000000-0005-0000-0000-00008E660000}"/>
    <cellStyle name="Entrada 2 5 41 2 4" xfId="21927" xr:uid="{00000000-0005-0000-0000-00008F660000}"/>
    <cellStyle name="Entrada 2 5 41 3" xfId="26500" xr:uid="{00000000-0005-0000-0000-000090660000}"/>
    <cellStyle name="Entrada 2 5 41 4" xfId="28244" xr:uid="{00000000-0005-0000-0000-000091660000}"/>
    <cellStyle name="Entrada 2 5 41 5" xfId="17599" xr:uid="{00000000-0005-0000-0000-000092660000}"/>
    <cellStyle name="Entrada 2 5 42" xfId="3520" xr:uid="{00000000-0005-0000-0000-000093660000}"/>
    <cellStyle name="Entrada 2 5 42 2" xfId="12746" xr:uid="{00000000-0005-0000-0000-000094660000}"/>
    <cellStyle name="Entrada 2 5 42 2 2" xfId="35048" xr:uid="{00000000-0005-0000-0000-000095660000}"/>
    <cellStyle name="Entrada 2 5 42 2 3" xfId="39595" xr:uid="{00000000-0005-0000-0000-000096660000}"/>
    <cellStyle name="Entrada 2 5 42 2 4" xfId="21818" xr:uid="{00000000-0005-0000-0000-000097660000}"/>
    <cellStyle name="Entrada 2 5 42 3" xfId="26391" xr:uid="{00000000-0005-0000-0000-000098660000}"/>
    <cellStyle name="Entrada 2 5 42 4" xfId="28324" xr:uid="{00000000-0005-0000-0000-000099660000}"/>
    <cellStyle name="Entrada 2 5 42 5" xfId="17490" xr:uid="{00000000-0005-0000-0000-00009A660000}"/>
    <cellStyle name="Entrada 2 5 43" xfId="9460" xr:uid="{00000000-0005-0000-0000-00009B660000}"/>
    <cellStyle name="Entrada 2 5 43 2" xfId="13785" xr:uid="{00000000-0005-0000-0000-00009C660000}"/>
    <cellStyle name="Entrada 2 5 43 2 2" xfId="36087" xr:uid="{00000000-0005-0000-0000-00009D660000}"/>
    <cellStyle name="Entrada 2 5 43 2 3" xfId="40634" xr:uid="{00000000-0005-0000-0000-00009E660000}"/>
    <cellStyle name="Entrada 2 5 43 2 4" xfId="22857" xr:uid="{00000000-0005-0000-0000-00009F660000}"/>
    <cellStyle name="Entrada 2 5 43 3" xfId="31762" xr:uid="{00000000-0005-0000-0000-0000A0660000}"/>
    <cellStyle name="Entrada 2 5 43 4" xfId="36309" xr:uid="{00000000-0005-0000-0000-0000A1660000}"/>
    <cellStyle name="Entrada 2 5 43 5" xfId="18532" xr:uid="{00000000-0005-0000-0000-0000A2660000}"/>
    <cellStyle name="Entrada 2 5 44" xfId="392" xr:uid="{00000000-0005-0000-0000-0000A3660000}"/>
    <cellStyle name="Entrada 2 5 44 2" xfId="23263" xr:uid="{00000000-0005-0000-0000-0000A4660000}"/>
    <cellStyle name="Entrada 2 5 44 3" xfId="31424" xr:uid="{00000000-0005-0000-0000-0000A5660000}"/>
    <cellStyle name="Entrada 2 5 44 4" xfId="14362" xr:uid="{00000000-0005-0000-0000-0000A6660000}"/>
    <cellStyle name="Entrada 2 5 45" xfId="9701" xr:uid="{00000000-0005-0000-0000-0000A7660000}"/>
    <cellStyle name="Entrada 2 5 45 2" xfId="32003" xr:uid="{00000000-0005-0000-0000-0000A8660000}"/>
    <cellStyle name="Entrada 2 5 45 3" xfId="36550" xr:uid="{00000000-0005-0000-0000-0000A9660000}"/>
    <cellStyle name="Entrada 2 5 45 4" xfId="18773" xr:uid="{00000000-0005-0000-0000-0000AA660000}"/>
    <cellStyle name="Entrada 2 5 46" xfId="14013" xr:uid="{00000000-0005-0000-0000-0000AB660000}"/>
    <cellStyle name="Entrada 2 5 47" xfId="31660" xr:uid="{00000000-0005-0000-0000-0000AC660000}"/>
    <cellStyle name="Entrada 2 5 48" xfId="13965" xr:uid="{00000000-0005-0000-0000-0000AD660000}"/>
    <cellStyle name="Entrada 2 5 5" xfId="3630" xr:uid="{00000000-0005-0000-0000-0000AE660000}"/>
    <cellStyle name="Entrada 2 5 5 2" xfId="12856" xr:uid="{00000000-0005-0000-0000-0000AF660000}"/>
    <cellStyle name="Entrada 2 5 5 2 2" xfId="35158" xr:uid="{00000000-0005-0000-0000-0000B0660000}"/>
    <cellStyle name="Entrada 2 5 5 2 3" xfId="39705" xr:uid="{00000000-0005-0000-0000-0000B1660000}"/>
    <cellStyle name="Entrada 2 5 5 2 4" xfId="21928" xr:uid="{00000000-0005-0000-0000-0000B2660000}"/>
    <cellStyle name="Entrada 2 5 5 3" xfId="26501" xr:uid="{00000000-0005-0000-0000-0000B3660000}"/>
    <cellStyle name="Entrada 2 5 5 4" xfId="28243" xr:uid="{00000000-0005-0000-0000-0000B4660000}"/>
    <cellStyle name="Entrada 2 5 5 5" xfId="17600" xr:uid="{00000000-0005-0000-0000-0000B5660000}"/>
    <cellStyle name="Entrada 2 5 6" xfId="3631" xr:uid="{00000000-0005-0000-0000-0000B6660000}"/>
    <cellStyle name="Entrada 2 5 6 2" xfId="12857" xr:uid="{00000000-0005-0000-0000-0000B7660000}"/>
    <cellStyle name="Entrada 2 5 6 2 2" xfId="35159" xr:uid="{00000000-0005-0000-0000-0000B8660000}"/>
    <cellStyle name="Entrada 2 5 6 2 3" xfId="39706" xr:uid="{00000000-0005-0000-0000-0000B9660000}"/>
    <cellStyle name="Entrada 2 5 6 2 4" xfId="21929" xr:uid="{00000000-0005-0000-0000-0000BA660000}"/>
    <cellStyle name="Entrada 2 5 6 3" xfId="26502" xr:uid="{00000000-0005-0000-0000-0000BB660000}"/>
    <cellStyle name="Entrada 2 5 6 4" xfId="28242" xr:uid="{00000000-0005-0000-0000-0000BC660000}"/>
    <cellStyle name="Entrada 2 5 6 5" xfId="17601" xr:uid="{00000000-0005-0000-0000-0000BD660000}"/>
    <cellStyle name="Entrada 2 5 7" xfId="3632" xr:uid="{00000000-0005-0000-0000-0000BE660000}"/>
    <cellStyle name="Entrada 2 5 7 2" xfId="12858" xr:uid="{00000000-0005-0000-0000-0000BF660000}"/>
    <cellStyle name="Entrada 2 5 7 2 2" xfId="35160" xr:uid="{00000000-0005-0000-0000-0000C0660000}"/>
    <cellStyle name="Entrada 2 5 7 2 3" xfId="39707" xr:uid="{00000000-0005-0000-0000-0000C1660000}"/>
    <cellStyle name="Entrada 2 5 7 2 4" xfId="21930" xr:uid="{00000000-0005-0000-0000-0000C2660000}"/>
    <cellStyle name="Entrada 2 5 7 3" xfId="26503" xr:uid="{00000000-0005-0000-0000-0000C3660000}"/>
    <cellStyle name="Entrada 2 5 7 4" xfId="28241" xr:uid="{00000000-0005-0000-0000-0000C4660000}"/>
    <cellStyle name="Entrada 2 5 7 5" xfId="17602" xr:uid="{00000000-0005-0000-0000-0000C5660000}"/>
    <cellStyle name="Entrada 2 5 8" xfId="3633" xr:uid="{00000000-0005-0000-0000-0000C6660000}"/>
    <cellStyle name="Entrada 2 5 8 2" xfId="12859" xr:uid="{00000000-0005-0000-0000-0000C7660000}"/>
    <cellStyle name="Entrada 2 5 8 2 2" xfId="35161" xr:uid="{00000000-0005-0000-0000-0000C8660000}"/>
    <cellStyle name="Entrada 2 5 8 2 3" xfId="39708" xr:uid="{00000000-0005-0000-0000-0000C9660000}"/>
    <cellStyle name="Entrada 2 5 8 2 4" xfId="21931" xr:uid="{00000000-0005-0000-0000-0000CA660000}"/>
    <cellStyle name="Entrada 2 5 8 3" xfId="26504" xr:uid="{00000000-0005-0000-0000-0000CB660000}"/>
    <cellStyle name="Entrada 2 5 8 4" xfId="28239" xr:uid="{00000000-0005-0000-0000-0000CC660000}"/>
    <cellStyle name="Entrada 2 5 8 5" xfId="17603" xr:uid="{00000000-0005-0000-0000-0000CD660000}"/>
    <cellStyle name="Entrada 2 5 9" xfId="3634" xr:uid="{00000000-0005-0000-0000-0000CE660000}"/>
    <cellStyle name="Entrada 2 5 9 2" xfId="12860" xr:uid="{00000000-0005-0000-0000-0000CF660000}"/>
    <cellStyle name="Entrada 2 5 9 2 2" xfId="35162" xr:uid="{00000000-0005-0000-0000-0000D0660000}"/>
    <cellStyle name="Entrada 2 5 9 2 3" xfId="39709" xr:uid="{00000000-0005-0000-0000-0000D1660000}"/>
    <cellStyle name="Entrada 2 5 9 2 4" xfId="21932" xr:uid="{00000000-0005-0000-0000-0000D2660000}"/>
    <cellStyle name="Entrada 2 5 9 3" xfId="26505" xr:uid="{00000000-0005-0000-0000-0000D3660000}"/>
    <cellStyle name="Entrada 2 5 9 4" xfId="28238" xr:uid="{00000000-0005-0000-0000-0000D4660000}"/>
    <cellStyle name="Entrada 2 5 9 5" xfId="17604" xr:uid="{00000000-0005-0000-0000-0000D5660000}"/>
    <cellStyle name="Entrada 2 6" xfId="237" xr:uid="{00000000-0005-0000-0000-0000D6660000}"/>
    <cellStyle name="Entrada 2 6 10" xfId="3636" xr:uid="{00000000-0005-0000-0000-0000D7660000}"/>
    <cellStyle name="Entrada 2 6 10 2" xfId="12862" xr:uid="{00000000-0005-0000-0000-0000D8660000}"/>
    <cellStyle name="Entrada 2 6 10 2 2" xfId="35164" xr:uid="{00000000-0005-0000-0000-0000D9660000}"/>
    <cellStyle name="Entrada 2 6 10 2 3" xfId="39711" xr:uid="{00000000-0005-0000-0000-0000DA660000}"/>
    <cellStyle name="Entrada 2 6 10 2 4" xfId="21934" xr:uid="{00000000-0005-0000-0000-0000DB660000}"/>
    <cellStyle name="Entrada 2 6 10 3" xfId="26507" xr:uid="{00000000-0005-0000-0000-0000DC660000}"/>
    <cellStyle name="Entrada 2 6 10 4" xfId="28236" xr:uid="{00000000-0005-0000-0000-0000DD660000}"/>
    <cellStyle name="Entrada 2 6 10 5" xfId="17606" xr:uid="{00000000-0005-0000-0000-0000DE660000}"/>
    <cellStyle name="Entrada 2 6 11" xfId="3637" xr:uid="{00000000-0005-0000-0000-0000DF660000}"/>
    <cellStyle name="Entrada 2 6 11 2" xfId="12863" xr:uid="{00000000-0005-0000-0000-0000E0660000}"/>
    <cellStyle name="Entrada 2 6 11 2 2" xfId="35165" xr:uid="{00000000-0005-0000-0000-0000E1660000}"/>
    <cellStyle name="Entrada 2 6 11 2 3" xfId="39712" xr:uid="{00000000-0005-0000-0000-0000E2660000}"/>
    <cellStyle name="Entrada 2 6 11 2 4" xfId="21935" xr:uid="{00000000-0005-0000-0000-0000E3660000}"/>
    <cellStyle name="Entrada 2 6 11 3" xfId="26508" xr:uid="{00000000-0005-0000-0000-0000E4660000}"/>
    <cellStyle name="Entrada 2 6 11 4" xfId="28235" xr:uid="{00000000-0005-0000-0000-0000E5660000}"/>
    <cellStyle name="Entrada 2 6 11 5" xfId="17607" xr:uid="{00000000-0005-0000-0000-0000E6660000}"/>
    <cellStyle name="Entrada 2 6 12" xfId="3638" xr:uid="{00000000-0005-0000-0000-0000E7660000}"/>
    <cellStyle name="Entrada 2 6 12 2" xfId="12864" xr:uid="{00000000-0005-0000-0000-0000E8660000}"/>
    <cellStyle name="Entrada 2 6 12 2 2" xfId="35166" xr:uid="{00000000-0005-0000-0000-0000E9660000}"/>
    <cellStyle name="Entrada 2 6 12 2 3" xfId="39713" xr:uid="{00000000-0005-0000-0000-0000EA660000}"/>
    <cellStyle name="Entrada 2 6 12 2 4" xfId="21936" xr:uid="{00000000-0005-0000-0000-0000EB660000}"/>
    <cellStyle name="Entrada 2 6 12 3" xfId="26509" xr:uid="{00000000-0005-0000-0000-0000EC660000}"/>
    <cellStyle name="Entrada 2 6 12 4" xfId="28234" xr:uid="{00000000-0005-0000-0000-0000ED660000}"/>
    <cellStyle name="Entrada 2 6 12 5" xfId="17608" xr:uid="{00000000-0005-0000-0000-0000EE660000}"/>
    <cellStyle name="Entrada 2 6 13" xfId="3639" xr:uid="{00000000-0005-0000-0000-0000EF660000}"/>
    <cellStyle name="Entrada 2 6 13 2" xfId="12865" xr:uid="{00000000-0005-0000-0000-0000F0660000}"/>
    <cellStyle name="Entrada 2 6 13 2 2" xfId="35167" xr:uid="{00000000-0005-0000-0000-0000F1660000}"/>
    <cellStyle name="Entrada 2 6 13 2 3" xfId="39714" xr:uid="{00000000-0005-0000-0000-0000F2660000}"/>
    <cellStyle name="Entrada 2 6 13 2 4" xfId="21937" xr:uid="{00000000-0005-0000-0000-0000F3660000}"/>
    <cellStyle name="Entrada 2 6 13 3" xfId="26510" xr:uid="{00000000-0005-0000-0000-0000F4660000}"/>
    <cellStyle name="Entrada 2 6 13 4" xfId="28204" xr:uid="{00000000-0005-0000-0000-0000F5660000}"/>
    <cellStyle name="Entrada 2 6 13 5" xfId="17609" xr:uid="{00000000-0005-0000-0000-0000F6660000}"/>
    <cellStyle name="Entrada 2 6 14" xfId="3640" xr:uid="{00000000-0005-0000-0000-0000F7660000}"/>
    <cellStyle name="Entrada 2 6 14 2" xfId="12866" xr:uid="{00000000-0005-0000-0000-0000F8660000}"/>
    <cellStyle name="Entrada 2 6 14 2 2" xfId="35168" xr:uid="{00000000-0005-0000-0000-0000F9660000}"/>
    <cellStyle name="Entrada 2 6 14 2 3" xfId="39715" xr:uid="{00000000-0005-0000-0000-0000FA660000}"/>
    <cellStyle name="Entrada 2 6 14 2 4" xfId="21938" xr:uid="{00000000-0005-0000-0000-0000FB660000}"/>
    <cellStyle name="Entrada 2 6 14 3" xfId="26511" xr:uid="{00000000-0005-0000-0000-0000FC660000}"/>
    <cellStyle name="Entrada 2 6 14 4" xfId="28233" xr:uid="{00000000-0005-0000-0000-0000FD660000}"/>
    <cellStyle name="Entrada 2 6 14 5" xfId="17610" xr:uid="{00000000-0005-0000-0000-0000FE660000}"/>
    <cellStyle name="Entrada 2 6 15" xfId="3641" xr:uid="{00000000-0005-0000-0000-0000FF660000}"/>
    <cellStyle name="Entrada 2 6 15 2" xfId="12867" xr:uid="{00000000-0005-0000-0000-000000670000}"/>
    <cellStyle name="Entrada 2 6 15 2 2" xfId="35169" xr:uid="{00000000-0005-0000-0000-000001670000}"/>
    <cellStyle name="Entrada 2 6 15 2 3" xfId="39716" xr:uid="{00000000-0005-0000-0000-000002670000}"/>
    <cellStyle name="Entrada 2 6 15 2 4" xfId="21939" xr:uid="{00000000-0005-0000-0000-000003670000}"/>
    <cellStyle name="Entrada 2 6 15 3" xfId="26512" xr:uid="{00000000-0005-0000-0000-000004670000}"/>
    <cellStyle name="Entrada 2 6 15 4" xfId="28232" xr:uid="{00000000-0005-0000-0000-000005670000}"/>
    <cellStyle name="Entrada 2 6 15 5" xfId="17611" xr:uid="{00000000-0005-0000-0000-000006670000}"/>
    <cellStyle name="Entrada 2 6 16" xfId="3642" xr:uid="{00000000-0005-0000-0000-000007670000}"/>
    <cellStyle name="Entrada 2 6 16 2" xfId="12868" xr:uid="{00000000-0005-0000-0000-000008670000}"/>
    <cellStyle name="Entrada 2 6 16 2 2" xfId="35170" xr:uid="{00000000-0005-0000-0000-000009670000}"/>
    <cellStyle name="Entrada 2 6 16 2 3" xfId="39717" xr:uid="{00000000-0005-0000-0000-00000A670000}"/>
    <cellStyle name="Entrada 2 6 16 2 4" xfId="21940" xr:uid="{00000000-0005-0000-0000-00000B670000}"/>
    <cellStyle name="Entrada 2 6 16 3" xfId="26513" xr:uid="{00000000-0005-0000-0000-00000C670000}"/>
    <cellStyle name="Entrada 2 6 16 4" xfId="28231" xr:uid="{00000000-0005-0000-0000-00000D670000}"/>
    <cellStyle name="Entrada 2 6 16 5" xfId="17612" xr:uid="{00000000-0005-0000-0000-00000E670000}"/>
    <cellStyle name="Entrada 2 6 17" xfId="3643" xr:uid="{00000000-0005-0000-0000-00000F670000}"/>
    <cellStyle name="Entrada 2 6 17 2" xfId="12869" xr:uid="{00000000-0005-0000-0000-000010670000}"/>
    <cellStyle name="Entrada 2 6 17 2 2" xfId="35171" xr:uid="{00000000-0005-0000-0000-000011670000}"/>
    <cellStyle name="Entrada 2 6 17 2 3" xfId="39718" xr:uid="{00000000-0005-0000-0000-000012670000}"/>
    <cellStyle name="Entrada 2 6 17 2 4" xfId="21941" xr:uid="{00000000-0005-0000-0000-000013670000}"/>
    <cellStyle name="Entrada 2 6 17 3" xfId="26514" xr:uid="{00000000-0005-0000-0000-000014670000}"/>
    <cellStyle name="Entrada 2 6 17 4" xfId="28230" xr:uid="{00000000-0005-0000-0000-000015670000}"/>
    <cellStyle name="Entrada 2 6 17 5" xfId="17613" xr:uid="{00000000-0005-0000-0000-000016670000}"/>
    <cellStyle name="Entrada 2 6 18" xfId="3644" xr:uid="{00000000-0005-0000-0000-000017670000}"/>
    <cellStyle name="Entrada 2 6 18 2" xfId="12870" xr:uid="{00000000-0005-0000-0000-000018670000}"/>
    <cellStyle name="Entrada 2 6 18 2 2" xfId="35172" xr:uid="{00000000-0005-0000-0000-000019670000}"/>
    <cellStyle name="Entrada 2 6 18 2 3" xfId="39719" xr:uid="{00000000-0005-0000-0000-00001A670000}"/>
    <cellStyle name="Entrada 2 6 18 2 4" xfId="21942" xr:uid="{00000000-0005-0000-0000-00001B670000}"/>
    <cellStyle name="Entrada 2 6 18 3" xfId="26515" xr:uid="{00000000-0005-0000-0000-00001C670000}"/>
    <cellStyle name="Entrada 2 6 18 4" xfId="28229" xr:uid="{00000000-0005-0000-0000-00001D670000}"/>
    <cellStyle name="Entrada 2 6 18 5" xfId="17614" xr:uid="{00000000-0005-0000-0000-00001E670000}"/>
    <cellStyle name="Entrada 2 6 19" xfId="3645" xr:uid="{00000000-0005-0000-0000-00001F670000}"/>
    <cellStyle name="Entrada 2 6 19 2" xfId="12871" xr:uid="{00000000-0005-0000-0000-000020670000}"/>
    <cellStyle name="Entrada 2 6 19 2 2" xfId="35173" xr:uid="{00000000-0005-0000-0000-000021670000}"/>
    <cellStyle name="Entrada 2 6 19 2 3" xfId="39720" xr:uid="{00000000-0005-0000-0000-000022670000}"/>
    <cellStyle name="Entrada 2 6 19 2 4" xfId="21943" xr:uid="{00000000-0005-0000-0000-000023670000}"/>
    <cellStyle name="Entrada 2 6 19 3" xfId="26516" xr:uid="{00000000-0005-0000-0000-000024670000}"/>
    <cellStyle name="Entrada 2 6 19 4" xfId="28228" xr:uid="{00000000-0005-0000-0000-000025670000}"/>
    <cellStyle name="Entrada 2 6 19 5" xfId="17615" xr:uid="{00000000-0005-0000-0000-000026670000}"/>
    <cellStyle name="Entrada 2 6 2" xfId="310" xr:uid="{00000000-0005-0000-0000-000027670000}"/>
    <cellStyle name="Entrada 2 6 2 10" xfId="3647" xr:uid="{00000000-0005-0000-0000-000028670000}"/>
    <cellStyle name="Entrada 2 6 2 10 2" xfId="12873" xr:uid="{00000000-0005-0000-0000-000029670000}"/>
    <cellStyle name="Entrada 2 6 2 10 2 2" xfId="35175" xr:uid="{00000000-0005-0000-0000-00002A670000}"/>
    <cellStyle name="Entrada 2 6 2 10 2 3" xfId="39722" xr:uid="{00000000-0005-0000-0000-00002B670000}"/>
    <cellStyle name="Entrada 2 6 2 10 2 4" xfId="21945" xr:uid="{00000000-0005-0000-0000-00002C670000}"/>
    <cellStyle name="Entrada 2 6 2 10 3" xfId="26518" xr:uid="{00000000-0005-0000-0000-00002D670000}"/>
    <cellStyle name="Entrada 2 6 2 10 4" xfId="28226" xr:uid="{00000000-0005-0000-0000-00002E670000}"/>
    <cellStyle name="Entrada 2 6 2 10 5" xfId="17617" xr:uid="{00000000-0005-0000-0000-00002F670000}"/>
    <cellStyle name="Entrada 2 6 2 11" xfId="3648" xr:uid="{00000000-0005-0000-0000-000030670000}"/>
    <cellStyle name="Entrada 2 6 2 11 2" xfId="12874" xr:uid="{00000000-0005-0000-0000-000031670000}"/>
    <cellStyle name="Entrada 2 6 2 11 2 2" xfId="35176" xr:uid="{00000000-0005-0000-0000-000032670000}"/>
    <cellStyle name="Entrada 2 6 2 11 2 3" xfId="39723" xr:uid="{00000000-0005-0000-0000-000033670000}"/>
    <cellStyle name="Entrada 2 6 2 11 2 4" xfId="21946" xr:uid="{00000000-0005-0000-0000-000034670000}"/>
    <cellStyle name="Entrada 2 6 2 11 3" xfId="26519" xr:uid="{00000000-0005-0000-0000-000035670000}"/>
    <cellStyle name="Entrada 2 6 2 11 4" xfId="28225" xr:uid="{00000000-0005-0000-0000-000036670000}"/>
    <cellStyle name="Entrada 2 6 2 11 5" xfId="17618" xr:uid="{00000000-0005-0000-0000-000037670000}"/>
    <cellStyle name="Entrada 2 6 2 12" xfId="3649" xr:uid="{00000000-0005-0000-0000-000038670000}"/>
    <cellStyle name="Entrada 2 6 2 12 2" xfId="12875" xr:uid="{00000000-0005-0000-0000-000039670000}"/>
    <cellStyle name="Entrada 2 6 2 12 2 2" xfId="35177" xr:uid="{00000000-0005-0000-0000-00003A670000}"/>
    <cellStyle name="Entrada 2 6 2 12 2 3" xfId="39724" xr:uid="{00000000-0005-0000-0000-00003B670000}"/>
    <cellStyle name="Entrada 2 6 2 12 2 4" xfId="21947" xr:uid="{00000000-0005-0000-0000-00003C670000}"/>
    <cellStyle name="Entrada 2 6 2 12 3" xfId="26520" xr:uid="{00000000-0005-0000-0000-00003D670000}"/>
    <cellStyle name="Entrada 2 6 2 12 4" xfId="28224" xr:uid="{00000000-0005-0000-0000-00003E670000}"/>
    <cellStyle name="Entrada 2 6 2 12 5" xfId="17619" xr:uid="{00000000-0005-0000-0000-00003F670000}"/>
    <cellStyle name="Entrada 2 6 2 13" xfId="3650" xr:uid="{00000000-0005-0000-0000-000040670000}"/>
    <cellStyle name="Entrada 2 6 2 13 2" xfId="12876" xr:uid="{00000000-0005-0000-0000-000041670000}"/>
    <cellStyle name="Entrada 2 6 2 13 2 2" xfId="35178" xr:uid="{00000000-0005-0000-0000-000042670000}"/>
    <cellStyle name="Entrada 2 6 2 13 2 3" xfId="39725" xr:uid="{00000000-0005-0000-0000-000043670000}"/>
    <cellStyle name="Entrada 2 6 2 13 2 4" xfId="21948" xr:uid="{00000000-0005-0000-0000-000044670000}"/>
    <cellStyle name="Entrada 2 6 2 13 3" xfId="26521" xr:uid="{00000000-0005-0000-0000-000045670000}"/>
    <cellStyle name="Entrada 2 6 2 13 4" xfId="28223" xr:uid="{00000000-0005-0000-0000-000046670000}"/>
    <cellStyle name="Entrada 2 6 2 13 5" xfId="17620" xr:uid="{00000000-0005-0000-0000-000047670000}"/>
    <cellStyle name="Entrada 2 6 2 14" xfId="3651" xr:uid="{00000000-0005-0000-0000-000048670000}"/>
    <cellStyle name="Entrada 2 6 2 14 2" xfId="12877" xr:uid="{00000000-0005-0000-0000-000049670000}"/>
    <cellStyle name="Entrada 2 6 2 14 2 2" xfId="35179" xr:uid="{00000000-0005-0000-0000-00004A670000}"/>
    <cellStyle name="Entrada 2 6 2 14 2 3" xfId="39726" xr:uid="{00000000-0005-0000-0000-00004B670000}"/>
    <cellStyle name="Entrada 2 6 2 14 2 4" xfId="21949" xr:uid="{00000000-0005-0000-0000-00004C670000}"/>
    <cellStyle name="Entrada 2 6 2 14 3" xfId="26522" xr:uid="{00000000-0005-0000-0000-00004D670000}"/>
    <cellStyle name="Entrada 2 6 2 14 4" xfId="28222" xr:uid="{00000000-0005-0000-0000-00004E670000}"/>
    <cellStyle name="Entrada 2 6 2 14 5" xfId="17621" xr:uid="{00000000-0005-0000-0000-00004F670000}"/>
    <cellStyle name="Entrada 2 6 2 15" xfId="3652" xr:uid="{00000000-0005-0000-0000-000050670000}"/>
    <cellStyle name="Entrada 2 6 2 15 2" xfId="12878" xr:uid="{00000000-0005-0000-0000-000051670000}"/>
    <cellStyle name="Entrada 2 6 2 15 2 2" xfId="35180" xr:uid="{00000000-0005-0000-0000-000052670000}"/>
    <cellStyle name="Entrada 2 6 2 15 2 3" xfId="39727" xr:uid="{00000000-0005-0000-0000-000053670000}"/>
    <cellStyle name="Entrada 2 6 2 15 2 4" xfId="21950" xr:uid="{00000000-0005-0000-0000-000054670000}"/>
    <cellStyle name="Entrada 2 6 2 15 3" xfId="26523" xr:uid="{00000000-0005-0000-0000-000055670000}"/>
    <cellStyle name="Entrada 2 6 2 15 4" xfId="28221" xr:uid="{00000000-0005-0000-0000-000056670000}"/>
    <cellStyle name="Entrada 2 6 2 15 5" xfId="17622" xr:uid="{00000000-0005-0000-0000-000057670000}"/>
    <cellStyle name="Entrada 2 6 2 16" xfId="3653" xr:uid="{00000000-0005-0000-0000-000058670000}"/>
    <cellStyle name="Entrada 2 6 2 16 2" xfId="12879" xr:uid="{00000000-0005-0000-0000-000059670000}"/>
    <cellStyle name="Entrada 2 6 2 16 2 2" xfId="35181" xr:uid="{00000000-0005-0000-0000-00005A670000}"/>
    <cellStyle name="Entrada 2 6 2 16 2 3" xfId="39728" xr:uid="{00000000-0005-0000-0000-00005B670000}"/>
    <cellStyle name="Entrada 2 6 2 16 2 4" xfId="21951" xr:uid="{00000000-0005-0000-0000-00005C670000}"/>
    <cellStyle name="Entrada 2 6 2 16 3" xfId="26524" xr:uid="{00000000-0005-0000-0000-00005D670000}"/>
    <cellStyle name="Entrada 2 6 2 16 4" xfId="28220" xr:uid="{00000000-0005-0000-0000-00005E670000}"/>
    <cellStyle name="Entrada 2 6 2 16 5" xfId="17623" xr:uid="{00000000-0005-0000-0000-00005F670000}"/>
    <cellStyle name="Entrada 2 6 2 17" xfId="3654" xr:uid="{00000000-0005-0000-0000-000060670000}"/>
    <cellStyle name="Entrada 2 6 2 17 2" xfId="12880" xr:uid="{00000000-0005-0000-0000-000061670000}"/>
    <cellStyle name="Entrada 2 6 2 17 2 2" xfId="35182" xr:uid="{00000000-0005-0000-0000-000062670000}"/>
    <cellStyle name="Entrada 2 6 2 17 2 3" xfId="39729" xr:uid="{00000000-0005-0000-0000-000063670000}"/>
    <cellStyle name="Entrada 2 6 2 17 2 4" xfId="21952" xr:uid="{00000000-0005-0000-0000-000064670000}"/>
    <cellStyle name="Entrada 2 6 2 17 3" xfId="26525" xr:uid="{00000000-0005-0000-0000-000065670000}"/>
    <cellStyle name="Entrada 2 6 2 17 4" xfId="28219" xr:uid="{00000000-0005-0000-0000-000066670000}"/>
    <cellStyle name="Entrada 2 6 2 17 5" xfId="17624" xr:uid="{00000000-0005-0000-0000-000067670000}"/>
    <cellStyle name="Entrada 2 6 2 18" xfId="3655" xr:uid="{00000000-0005-0000-0000-000068670000}"/>
    <cellStyle name="Entrada 2 6 2 18 2" xfId="12881" xr:uid="{00000000-0005-0000-0000-000069670000}"/>
    <cellStyle name="Entrada 2 6 2 18 2 2" xfId="35183" xr:uid="{00000000-0005-0000-0000-00006A670000}"/>
    <cellStyle name="Entrada 2 6 2 18 2 3" xfId="39730" xr:uid="{00000000-0005-0000-0000-00006B670000}"/>
    <cellStyle name="Entrada 2 6 2 18 2 4" xfId="21953" xr:uid="{00000000-0005-0000-0000-00006C670000}"/>
    <cellStyle name="Entrada 2 6 2 18 3" xfId="26526" xr:uid="{00000000-0005-0000-0000-00006D670000}"/>
    <cellStyle name="Entrada 2 6 2 18 4" xfId="28218" xr:uid="{00000000-0005-0000-0000-00006E670000}"/>
    <cellStyle name="Entrada 2 6 2 18 5" xfId="17625" xr:uid="{00000000-0005-0000-0000-00006F670000}"/>
    <cellStyle name="Entrada 2 6 2 19" xfId="3656" xr:uid="{00000000-0005-0000-0000-000070670000}"/>
    <cellStyle name="Entrada 2 6 2 19 2" xfId="12882" xr:uid="{00000000-0005-0000-0000-000071670000}"/>
    <cellStyle name="Entrada 2 6 2 19 2 2" xfId="35184" xr:uid="{00000000-0005-0000-0000-000072670000}"/>
    <cellStyle name="Entrada 2 6 2 19 2 3" xfId="39731" xr:uid="{00000000-0005-0000-0000-000073670000}"/>
    <cellStyle name="Entrada 2 6 2 19 2 4" xfId="21954" xr:uid="{00000000-0005-0000-0000-000074670000}"/>
    <cellStyle name="Entrada 2 6 2 19 3" xfId="26527" xr:uid="{00000000-0005-0000-0000-000075670000}"/>
    <cellStyle name="Entrada 2 6 2 19 4" xfId="28217" xr:uid="{00000000-0005-0000-0000-000076670000}"/>
    <cellStyle name="Entrada 2 6 2 19 5" xfId="17626" xr:uid="{00000000-0005-0000-0000-000077670000}"/>
    <cellStyle name="Entrada 2 6 2 2" xfId="3657" xr:uid="{00000000-0005-0000-0000-000078670000}"/>
    <cellStyle name="Entrada 2 6 2 2 2" xfId="12883" xr:uid="{00000000-0005-0000-0000-000079670000}"/>
    <cellStyle name="Entrada 2 6 2 2 2 2" xfId="35185" xr:uid="{00000000-0005-0000-0000-00007A670000}"/>
    <cellStyle name="Entrada 2 6 2 2 2 3" xfId="39732" xr:uid="{00000000-0005-0000-0000-00007B670000}"/>
    <cellStyle name="Entrada 2 6 2 2 2 4" xfId="21955" xr:uid="{00000000-0005-0000-0000-00007C670000}"/>
    <cellStyle name="Entrada 2 6 2 2 3" xfId="26528" xr:uid="{00000000-0005-0000-0000-00007D670000}"/>
    <cellStyle name="Entrada 2 6 2 2 4" xfId="28216" xr:uid="{00000000-0005-0000-0000-00007E670000}"/>
    <cellStyle name="Entrada 2 6 2 2 5" xfId="17627" xr:uid="{00000000-0005-0000-0000-00007F670000}"/>
    <cellStyle name="Entrada 2 6 2 20" xfId="3658" xr:uid="{00000000-0005-0000-0000-000080670000}"/>
    <cellStyle name="Entrada 2 6 2 20 2" xfId="12884" xr:uid="{00000000-0005-0000-0000-000081670000}"/>
    <cellStyle name="Entrada 2 6 2 20 2 2" xfId="35186" xr:uid="{00000000-0005-0000-0000-000082670000}"/>
    <cellStyle name="Entrada 2 6 2 20 2 3" xfId="39733" xr:uid="{00000000-0005-0000-0000-000083670000}"/>
    <cellStyle name="Entrada 2 6 2 20 2 4" xfId="21956" xr:uid="{00000000-0005-0000-0000-000084670000}"/>
    <cellStyle name="Entrada 2 6 2 20 3" xfId="26529" xr:uid="{00000000-0005-0000-0000-000085670000}"/>
    <cellStyle name="Entrada 2 6 2 20 4" xfId="28215" xr:uid="{00000000-0005-0000-0000-000086670000}"/>
    <cellStyle name="Entrada 2 6 2 20 5" xfId="17628" xr:uid="{00000000-0005-0000-0000-000087670000}"/>
    <cellStyle name="Entrada 2 6 2 21" xfId="3659" xr:uid="{00000000-0005-0000-0000-000088670000}"/>
    <cellStyle name="Entrada 2 6 2 21 2" xfId="12885" xr:uid="{00000000-0005-0000-0000-000089670000}"/>
    <cellStyle name="Entrada 2 6 2 21 2 2" xfId="35187" xr:uid="{00000000-0005-0000-0000-00008A670000}"/>
    <cellStyle name="Entrada 2 6 2 21 2 3" xfId="39734" xr:uid="{00000000-0005-0000-0000-00008B670000}"/>
    <cellStyle name="Entrada 2 6 2 21 2 4" xfId="21957" xr:uid="{00000000-0005-0000-0000-00008C670000}"/>
    <cellStyle name="Entrada 2 6 2 21 3" xfId="26530" xr:uid="{00000000-0005-0000-0000-00008D670000}"/>
    <cellStyle name="Entrada 2 6 2 21 4" xfId="28214" xr:uid="{00000000-0005-0000-0000-00008E670000}"/>
    <cellStyle name="Entrada 2 6 2 21 5" xfId="17629" xr:uid="{00000000-0005-0000-0000-00008F670000}"/>
    <cellStyle name="Entrada 2 6 2 22" xfId="3660" xr:uid="{00000000-0005-0000-0000-000090670000}"/>
    <cellStyle name="Entrada 2 6 2 22 2" xfId="12886" xr:uid="{00000000-0005-0000-0000-000091670000}"/>
    <cellStyle name="Entrada 2 6 2 22 2 2" xfId="35188" xr:uid="{00000000-0005-0000-0000-000092670000}"/>
    <cellStyle name="Entrada 2 6 2 22 2 3" xfId="39735" xr:uid="{00000000-0005-0000-0000-000093670000}"/>
    <cellStyle name="Entrada 2 6 2 22 2 4" xfId="21958" xr:uid="{00000000-0005-0000-0000-000094670000}"/>
    <cellStyle name="Entrada 2 6 2 22 3" xfId="26531" xr:uid="{00000000-0005-0000-0000-000095670000}"/>
    <cellStyle name="Entrada 2 6 2 22 4" xfId="28213" xr:uid="{00000000-0005-0000-0000-000096670000}"/>
    <cellStyle name="Entrada 2 6 2 22 5" xfId="17630" xr:uid="{00000000-0005-0000-0000-000097670000}"/>
    <cellStyle name="Entrada 2 6 2 23" xfId="3661" xr:uid="{00000000-0005-0000-0000-000098670000}"/>
    <cellStyle name="Entrada 2 6 2 23 2" xfId="12887" xr:uid="{00000000-0005-0000-0000-000099670000}"/>
    <cellStyle name="Entrada 2 6 2 23 2 2" xfId="35189" xr:uid="{00000000-0005-0000-0000-00009A670000}"/>
    <cellStyle name="Entrada 2 6 2 23 2 3" xfId="39736" xr:uid="{00000000-0005-0000-0000-00009B670000}"/>
    <cellStyle name="Entrada 2 6 2 23 2 4" xfId="21959" xr:uid="{00000000-0005-0000-0000-00009C670000}"/>
    <cellStyle name="Entrada 2 6 2 23 3" xfId="26532" xr:uid="{00000000-0005-0000-0000-00009D670000}"/>
    <cellStyle name="Entrada 2 6 2 23 4" xfId="28212" xr:uid="{00000000-0005-0000-0000-00009E670000}"/>
    <cellStyle name="Entrada 2 6 2 23 5" xfId="17631" xr:uid="{00000000-0005-0000-0000-00009F670000}"/>
    <cellStyle name="Entrada 2 6 2 24" xfId="3662" xr:uid="{00000000-0005-0000-0000-0000A0670000}"/>
    <cellStyle name="Entrada 2 6 2 24 2" xfId="12888" xr:uid="{00000000-0005-0000-0000-0000A1670000}"/>
    <cellStyle name="Entrada 2 6 2 24 2 2" xfId="35190" xr:uid="{00000000-0005-0000-0000-0000A2670000}"/>
    <cellStyle name="Entrada 2 6 2 24 2 3" xfId="39737" xr:uid="{00000000-0005-0000-0000-0000A3670000}"/>
    <cellStyle name="Entrada 2 6 2 24 2 4" xfId="21960" xr:uid="{00000000-0005-0000-0000-0000A4670000}"/>
    <cellStyle name="Entrada 2 6 2 24 3" xfId="26533" xr:uid="{00000000-0005-0000-0000-0000A5670000}"/>
    <cellStyle name="Entrada 2 6 2 24 4" xfId="28211" xr:uid="{00000000-0005-0000-0000-0000A6670000}"/>
    <cellStyle name="Entrada 2 6 2 24 5" xfId="17632" xr:uid="{00000000-0005-0000-0000-0000A7670000}"/>
    <cellStyle name="Entrada 2 6 2 25" xfId="3663" xr:uid="{00000000-0005-0000-0000-0000A8670000}"/>
    <cellStyle name="Entrada 2 6 2 25 2" xfId="12889" xr:uid="{00000000-0005-0000-0000-0000A9670000}"/>
    <cellStyle name="Entrada 2 6 2 25 2 2" xfId="35191" xr:uid="{00000000-0005-0000-0000-0000AA670000}"/>
    <cellStyle name="Entrada 2 6 2 25 2 3" xfId="39738" xr:uid="{00000000-0005-0000-0000-0000AB670000}"/>
    <cellStyle name="Entrada 2 6 2 25 2 4" xfId="21961" xr:uid="{00000000-0005-0000-0000-0000AC670000}"/>
    <cellStyle name="Entrada 2 6 2 25 3" xfId="26534" xr:uid="{00000000-0005-0000-0000-0000AD670000}"/>
    <cellStyle name="Entrada 2 6 2 25 4" xfId="28210" xr:uid="{00000000-0005-0000-0000-0000AE670000}"/>
    <cellStyle name="Entrada 2 6 2 25 5" xfId="17633" xr:uid="{00000000-0005-0000-0000-0000AF670000}"/>
    <cellStyle name="Entrada 2 6 2 26" xfId="3664" xr:uid="{00000000-0005-0000-0000-0000B0670000}"/>
    <cellStyle name="Entrada 2 6 2 26 2" xfId="12890" xr:uid="{00000000-0005-0000-0000-0000B1670000}"/>
    <cellStyle name="Entrada 2 6 2 26 2 2" xfId="35192" xr:uid="{00000000-0005-0000-0000-0000B2670000}"/>
    <cellStyle name="Entrada 2 6 2 26 2 3" xfId="39739" xr:uid="{00000000-0005-0000-0000-0000B3670000}"/>
    <cellStyle name="Entrada 2 6 2 26 2 4" xfId="21962" xr:uid="{00000000-0005-0000-0000-0000B4670000}"/>
    <cellStyle name="Entrada 2 6 2 26 3" xfId="26535" xr:uid="{00000000-0005-0000-0000-0000B5670000}"/>
    <cellStyle name="Entrada 2 6 2 26 4" xfId="28209" xr:uid="{00000000-0005-0000-0000-0000B6670000}"/>
    <cellStyle name="Entrada 2 6 2 26 5" xfId="17634" xr:uid="{00000000-0005-0000-0000-0000B7670000}"/>
    <cellStyle name="Entrada 2 6 2 27" xfId="3665" xr:uid="{00000000-0005-0000-0000-0000B8670000}"/>
    <cellStyle name="Entrada 2 6 2 27 2" xfId="12891" xr:uid="{00000000-0005-0000-0000-0000B9670000}"/>
    <cellStyle name="Entrada 2 6 2 27 2 2" xfId="35193" xr:uid="{00000000-0005-0000-0000-0000BA670000}"/>
    <cellStyle name="Entrada 2 6 2 27 2 3" xfId="39740" xr:uid="{00000000-0005-0000-0000-0000BB670000}"/>
    <cellStyle name="Entrada 2 6 2 27 2 4" xfId="21963" xr:uid="{00000000-0005-0000-0000-0000BC670000}"/>
    <cellStyle name="Entrada 2 6 2 27 3" xfId="26536" xr:uid="{00000000-0005-0000-0000-0000BD670000}"/>
    <cellStyle name="Entrada 2 6 2 27 4" xfId="28208" xr:uid="{00000000-0005-0000-0000-0000BE670000}"/>
    <cellStyle name="Entrada 2 6 2 27 5" xfId="17635" xr:uid="{00000000-0005-0000-0000-0000BF670000}"/>
    <cellStyle name="Entrada 2 6 2 28" xfId="3666" xr:uid="{00000000-0005-0000-0000-0000C0670000}"/>
    <cellStyle name="Entrada 2 6 2 28 2" xfId="12892" xr:uid="{00000000-0005-0000-0000-0000C1670000}"/>
    <cellStyle name="Entrada 2 6 2 28 2 2" xfId="35194" xr:uid="{00000000-0005-0000-0000-0000C2670000}"/>
    <cellStyle name="Entrada 2 6 2 28 2 3" xfId="39741" xr:uid="{00000000-0005-0000-0000-0000C3670000}"/>
    <cellStyle name="Entrada 2 6 2 28 2 4" xfId="21964" xr:uid="{00000000-0005-0000-0000-0000C4670000}"/>
    <cellStyle name="Entrada 2 6 2 28 3" xfId="26537" xr:uid="{00000000-0005-0000-0000-0000C5670000}"/>
    <cellStyle name="Entrada 2 6 2 28 4" xfId="28207" xr:uid="{00000000-0005-0000-0000-0000C6670000}"/>
    <cellStyle name="Entrada 2 6 2 28 5" xfId="17636" xr:uid="{00000000-0005-0000-0000-0000C7670000}"/>
    <cellStyle name="Entrada 2 6 2 29" xfId="3667" xr:uid="{00000000-0005-0000-0000-0000C8670000}"/>
    <cellStyle name="Entrada 2 6 2 29 2" xfId="12893" xr:uid="{00000000-0005-0000-0000-0000C9670000}"/>
    <cellStyle name="Entrada 2 6 2 29 2 2" xfId="35195" xr:uid="{00000000-0005-0000-0000-0000CA670000}"/>
    <cellStyle name="Entrada 2 6 2 29 2 3" xfId="39742" xr:uid="{00000000-0005-0000-0000-0000CB670000}"/>
    <cellStyle name="Entrada 2 6 2 29 2 4" xfId="21965" xr:uid="{00000000-0005-0000-0000-0000CC670000}"/>
    <cellStyle name="Entrada 2 6 2 29 3" xfId="26538" xr:uid="{00000000-0005-0000-0000-0000CD670000}"/>
    <cellStyle name="Entrada 2 6 2 29 4" xfId="28206" xr:uid="{00000000-0005-0000-0000-0000CE670000}"/>
    <cellStyle name="Entrada 2 6 2 29 5" xfId="17637" xr:uid="{00000000-0005-0000-0000-0000CF670000}"/>
    <cellStyle name="Entrada 2 6 2 3" xfId="3668" xr:uid="{00000000-0005-0000-0000-0000D0670000}"/>
    <cellStyle name="Entrada 2 6 2 3 2" xfId="12894" xr:uid="{00000000-0005-0000-0000-0000D1670000}"/>
    <cellStyle name="Entrada 2 6 2 3 2 2" xfId="35196" xr:uid="{00000000-0005-0000-0000-0000D2670000}"/>
    <cellStyle name="Entrada 2 6 2 3 2 3" xfId="39743" xr:uid="{00000000-0005-0000-0000-0000D3670000}"/>
    <cellStyle name="Entrada 2 6 2 3 2 4" xfId="21966" xr:uid="{00000000-0005-0000-0000-0000D4670000}"/>
    <cellStyle name="Entrada 2 6 2 3 3" xfId="26539" xr:uid="{00000000-0005-0000-0000-0000D5670000}"/>
    <cellStyle name="Entrada 2 6 2 3 4" xfId="28205" xr:uid="{00000000-0005-0000-0000-0000D6670000}"/>
    <cellStyle name="Entrada 2 6 2 3 5" xfId="17638" xr:uid="{00000000-0005-0000-0000-0000D7670000}"/>
    <cellStyle name="Entrada 2 6 2 30" xfId="3669" xr:uid="{00000000-0005-0000-0000-0000D8670000}"/>
    <cellStyle name="Entrada 2 6 2 30 2" xfId="12895" xr:uid="{00000000-0005-0000-0000-0000D9670000}"/>
    <cellStyle name="Entrada 2 6 2 30 2 2" xfId="35197" xr:uid="{00000000-0005-0000-0000-0000DA670000}"/>
    <cellStyle name="Entrada 2 6 2 30 2 3" xfId="39744" xr:uid="{00000000-0005-0000-0000-0000DB670000}"/>
    <cellStyle name="Entrada 2 6 2 30 2 4" xfId="21967" xr:uid="{00000000-0005-0000-0000-0000DC670000}"/>
    <cellStyle name="Entrada 2 6 2 30 3" xfId="26540" xr:uid="{00000000-0005-0000-0000-0000DD670000}"/>
    <cellStyle name="Entrada 2 6 2 30 4" xfId="28203" xr:uid="{00000000-0005-0000-0000-0000DE670000}"/>
    <cellStyle name="Entrada 2 6 2 30 5" xfId="17639" xr:uid="{00000000-0005-0000-0000-0000DF670000}"/>
    <cellStyle name="Entrada 2 6 2 31" xfId="3670" xr:uid="{00000000-0005-0000-0000-0000E0670000}"/>
    <cellStyle name="Entrada 2 6 2 31 2" xfId="12896" xr:uid="{00000000-0005-0000-0000-0000E1670000}"/>
    <cellStyle name="Entrada 2 6 2 31 2 2" xfId="35198" xr:uid="{00000000-0005-0000-0000-0000E2670000}"/>
    <cellStyle name="Entrada 2 6 2 31 2 3" xfId="39745" xr:uid="{00000000-0005-0000-0000-0000E3670000}"/>
    <cellStyle name="Entrada 2 6 2 31 2 4" xfId="21968" xr:uid="{00000000-0005-0000-0000-0000E4670000}"/>
    <cellStyle name="Entrada 2 6 2 31 3" xfId="26541" xr:uid="{00000000-0005-0000-0000-0000E5670000}"/>
    <cellStyle name="Entrada 2 6 2 31 4" xfId="28202" xr:uid="{00000000-0005-0000-0000-0000E6670000}"/>
    <cellStyle name="Entrada 2 6 2 31 5" xfId="17640" xr:uid="{00000000-0005-0000-0000-0000E7670000}"/>
    <cellStyle name="Entrada 2 6 2 32" xfId="3671" xr:uid="{00000000-0005-0000-0000-0000E8670000}"/>
    <cellStyle name="Entrada 2 6 2 32 2" xfId="12897" xr:uid="{00000000-0005-0000-0000-0000E9670000}"/>
    <cellStyle name="Entrada 2 6 2 32 2 2" xfId="35199" xr:uid="{00000000-0005-0000-0000-0000EA670000}"/>
    <cellStyle name="Entrada 2 6 2 32 2 3" xfId="39746" xr:uid="{00000000-0005-0000-0000-0000EB670000}"/>
    <cellStyle name="Entrada 2 6 2 32 2 4" xfId="21969" xr:uid="{00000000-0005-0000-0000-0000EC670000}"/>
    <cellStyle name="Entrada 2 6 2 32 3" xfId="26542" xr:uid="{00000000-0005-0000-0000-0000ED670000}"/>
    <cellStyle name="Entrada 2 6 2 32 4" xfId="28201" xr:uid="{00000000-0005-0000-0000-0000EE670000}"/>
    <cellStyle name="Entrada 2 6 2 32 5" xfId="17641" xr:uid="{00000000-0005-0000-0000-0000EF670000}"/>
    <cellStyle name="Entrada 2 6 2 33" xfId="3672" xr:uid="{00000000-0005-0000-0000-0000F0670000}"/>
    <cellStyle name="Entrada 2 6 2 33 2" xfId="12898" xr:uid="{00000000-0005-0000-0000-0000F1670000}"/>
    <cellStyle name="Entrada 2 6 2 33 2 2" xfId="35200" xr:uid="{00000000-0005-0000-0000-0000F2670000}"/>
    <cellStyle name="Entrada 2 6 2 33 2 3" xfId="39747" xr:uid="{00000000-0005-0000-0000-0000F3670000}"/>
    <cellStyle name="Entrada 2 6 2 33 2 4" xfId="21970" xr:uid="{00000000-0005-0000-0000-0000F4670000}"/>
    <cellStyle name="Entrada 2 6 2 33 3" xfId="26543" xr:uid="{00000000-0005-0000-0000-0000F5670000}"/>
    <cellStyle name="Entrada 2 6 2 33 4" xfId="28200" xr:uid="{00000000-0005-0000-0000-0000F6670000}"/>
    <cellStyle name="Entrada 2 6 2 33 5" xfId="17642" xr:uid="{00000000-0005-0000-0000-0000F7670000}"/>
    <cellStyle name="Entrada 2 6 2 34" xfId="3673" xr:uid="{00000000-0005-0000-0000-0000F8670000}"/>
    <cellStyle name="Entrada 2 6 2 34 2" xfId="12899" xr:uid="{00000000-0005-0000-0000-0000F9670000}"/>
    <cellStyle name="Entrada 2 6 2 34 2 2" xfId="35201" xr:uid="{00000000-0005-0000-0000-0000FA670000}"/>
    <cellStyle name="Entrada 2 6 2 34 2 3" xfId="39748" xr:uid="{00000000-0005-0000-0000-0000FB670000}"/>
    <cellStyle name="Entrada 2 6 2 34 2 4" xfId="21971" xr:uid="{00000000-0005-0000-0000-0000FC670000}"/>
    <cellStyle name="Entrada 2 6 2 34 3" xfId="26544" xr:uid="{00000000-0005-0000-0000-0000FD670000}"/>
    <cellStyle name="Entrada 2 6 2 34 4" xfId="28199" xr:uid="{00000000-0005-0000-0000-0000FE670000}"/>
    <cellStyle name="Entrada 2 6 2 34 5" xfId="17643" xr:uid="{00000000-0005-0000-0000-0000FF670000}"/>
    <cellStyle name="Entrada 2 6 2 35" xfId="3674" xr:uid="{00000000-0005-0000-0000-000000680000}"/>
    <cellStyle name="Entrada 2 6 2 35 2" xfId="12900" xr:uid="{00000000-0005-0000-0000-000001680000}"/>
    <cellStyle name="Entrada 2 6 2 35 2 2" xfId="35202" xr:uid="{00000000-0005-0000-0000-000002680000}"/>
    <cellStyle name="Entrada 2 6 2 35 2 3" xfId="39749" xr:uid="{00000000-0005-0000-0000-000003680000}"/>
    <cellStyle name="Entrada 2 6 2 35 2 4" xfId="21972" xr:uid="{00000000-0005-0000-0000-000004680000}"/>
    <cellStyle name="Entrada 2 6 2 35 3" xfId="26545" xr:uid="{00000000-0005-0000-0000-000005680000}"/>
    <cellStyle name="Entrada 2 6 2 35 4" xfId="28198" xr:uid="{00000000-0005-0000-0000-000006680000}"/>
    <cellStyle name="Entrada 2 6 2 35 5" xfId="17644" xr:uid="{00000000-0005-0000-0000-000007680000}"/>
    <cellStyle name="Entrada 2 6 2 36" xfId="3675" xr:uid="{00000000-0005-0000-0000-000008680000}"/>
    <cellStyle name="Entrada 2 6 2 36 2" xfId="12901" xr:uid="{00000000-0005-0000-0000-000009680000}"/>
    <cellStyle name="Entrada 2 6 2 36 2 2" xfId="35203" xr:uid="{00000000-0005-0000-0000-00000A680000}"/>
    <cellStyle name="Entrada 2 6 2 36 2 3" xfId="39750" xr:uid="{00000000-0005-0000-0000-00000B680000}"/>
    <cellStyle name="Entrada 2 6 2 36 2 4" xfId="21973" xr:uid="{00000000-0005-0000-0000-00000C680000}"/>
    <cellStyle name="Entrada 2 6 2 36 3" xfId="26546" xr:uid="{00000000-0005-0000-0000-00000D680000}"/>
    <cellStyle name="Entrada 2 6 2 36 4" xfId="28169" xr:uid="{00000000-0005-0000-0000-00000E680000}"/>
    <cellStyle name="Entrada 2 6 2 36 5" xfId="17645" xr:uid="{00000000-0005-0000-0000-00000F680000}"/>
    <cellStyle name="Entrada 2 6 2 37" xfId="3676" xr:uid="{00000000-0005-0000-0000-000010680000}"/>
    <cellStyle name="Entrada 2 6 2 37 2" xfId="12902" xr:uid="{00000000-0005-0000-0000-000011680000}"/>
    <cellStyle name="Entrada 2 6 2 37 2 2" xfId="35204" xr:uid="{00000000-0005-0000-0000-000012680000}"/>
    <cellStyle name="Entrada 2 6 2 37 2 3" xfId="39751" xr:uid="{00000000-0005-0000-0000-000013680000}"/>
    <cellStyle name="Entrada 2 6 2 37 2 4" xfId="21974" xr:uid="{00000000-0005-0000-0000-000014680000}"/>
    <cellStyle name="Entrada 2 6 2 37 3" xfId="26547" xr:uid="{00000000-0005-0000-0000-000015680000}"/>
    <cellStyle name="Entrada 2 6 2 37 4" xfId="28197" xr:uid="{00000000-0005-0000-0000-000016680000}"/>
    <cellStyle name="Entrada 2 6 2 37 5" xfId="17646" xr:uid="{00000000-0005-0000-0000-000017680000}"/>
    <cellStyle name="Entrada 2 6 2 38" xfId="3677" xr:uid="{00000000-0005-0000-0000-000018680000}"/>
    <cellStyle name="Entrada 2 6 2 38 2" xfId="12903" xr:uid="{00000000-0005-0000-0000-000019680000}"/>
    <cellStyle name="Entrada 2 6 2 38 2 2" xfId="35205" xr:uid="{00000000-0005-0000-0000-00001A680000}"/>
    <cellStyle name="Entrada 2 6 2 38 2 3" xfId="39752" xr:uid="{00000000-0005-0000-0000-00001B680000}"/>
    <cellStyle name="Entrada 2 6 2 38 2 4" xfId="21975" xr:uid="{00000000-0005-0000-0000-00001C680000}"/>
    <cellStyle name="Entrada 2 6 2 38 3" xfId="26548" xr:uid="{00000000-0005-0000-0000-00001D680000}"/>
    <cellStyle name="Entrada 2 6 2 38 4" xfId="28196" xr:uid="{00000000-0005-0000-0000-00001E680000}"/>
    <cellStyle name="Entrada 2 6 2 38 5" xfId="17647" xr:uid="{00000000-0005-0000-0000-00001F680000}"/>
    <cellStyle name="Entrada 2 6 2 39" xfId="3646" xr:uid="{00000000-0005-0000-0000-000020680000}"/>
    <cellStyle name="Entrada 2 6 2 39 2" xfId="12872" xr:uid="{00000000-0005-0000-0000-000021680000}"/>
    <cellStyle name="Entrada 2 6 2 39 2 2" xfId="35174" xr:uid="{00000000-0005-0000-0000-000022680000}"/>
    <cellStyle name="Entrada 2 6 2 39 2 3" xfId="39721" xr:uid="{00000000-0005-0000-0000-000023680000}"/>
    <cellStyle name="Entrada 2 6 2 39 2 4" xfId="21944" xr:uid="{00000000-0005-0000-0000-000024680000}"/>
    <cellStyle name="Entrada 2 6 2 39 3" xfId="26517" xr:uid="{00000000-0005-0000-0000-000025680000}"/>
    <cellStyle name="Entrada 2 6 2 39 4" xfId="28227" xr:uid="{00000000-0005-0000-0000-000026680000}"/>
    <cellStyle name="Entrada 2 6 2 39 5" xfId="17616" xr:uid="{00000000-0005-0000-0000-000027680000}"/>
    <cellStyle name="Entrada 2 6 2 4" xfId="3678" xr:uid="{00000000-0005-0000-0000-000028680000}"/>
    <cellStyle name="Entrada 2 6 2 4 2" xfId="12904" xr:uid="{00000000-0005-0000-0000-000029680000}"/>
    <cellStyle name="Entrada 2 6 2 4 2 2" xfId="35206" xr:uid="{00000000-0005-0000-0000-00002A680000}"/>
    <cellStyle name="Entrada 2 6 2 4 2 3" xfId="39753" xr:uid="{00000000-0005-0000-0000-00002B680000}"/>
    <cellStyle name="Entrada 2 6 2 4 2 4" xfId="21976" xr:uid="{00000000-0005-0000-0000-00002C680000}"/>
    <cellStyle name="Entrada 2 6 2 4 3" xfId="26549" xr:uid="{00000000-0005-0000-0000-00002D680000}"/>
    <cellStyle name="Entrada 2 6 2 4 4" xfId="28195" xr:uid="{00000000-0005-0000-0000-00002E680000}"/>
    <cellStyle name="Entrada 2 6 2 4 5" xfId="17648" xr:uid="{00000000-0005-0000-0000-00002F680000}"/>
    <cellStyle name="Entrada 2 6 2 40" xfId="9619" xr:uid="{00000000-0005-0000-0000-000030680000}"/>
    <cellStyle name="Entrada 2 6 2 40 2" xfId="13907" xr:uid="{00000000-0005-0000-0000-000031680000}"/>
    <cellStyle name="Entrada 2 6 2 40 2 2" xfId="36209" xr:uid="{00000000-0005-0000-0000-000032680000}"/>
    <cellStyle name="Entrada 2 6 2 40 2 3" xfId="40756" xr:uid="{00000000-0005-0000-0000-000033680000}"/>
    <cellStyle name="Entrada 2 6 2 40 2 4" xfId="22979" xr:uid="{00000000-0005-0000-0000-000034680000}"/>
    <cellStyle name="Entrada 2 6 2 40 3" xfId="31921" xr:uid="{00000000-0005-0000-0000-000035680000}"/>
    <cellStyle name="Entrada 2 6 2 40 4" xfId="36468" xr:uid="{00000000-0005-0000-0000-000036680000}"/>
    <cellStyle name="Entrada 2 6 2 40 5" xfId="18691" xr:uid="{00000000-0005-0000-0000-000037680000}"/>
    <cellStyle name="Entrada 2 6 2 41" xfId="471" xr:uid="{00000000-0005-0000-0000-000038680000}"/>
    <cellStyle name="Entrada 2 6 2 41 2" xfId="23342" xr:uid="{00000000-0005-0000-0000-000039680000}"/>
    <cellStyle name="Entrada 2 6 2 41 3" xfId="31345" xr:uid="{00000000-0005-0000-0000-00003A680000}"/>
    <cellStyle name="Entrada 2 6 2 41 4" xfId="14441" xr:uid="{00000000-0005-0000-0000-00003B680000}"/>
    <cellStyle name="Entrada 2 6 2 42" xfId="23181" xr:uid="{00000000-0005-0000-0000-00003C680000}"/>
    <cellStyle name="Entrada 2 6 2 43" xfId="31505" xr:uid="{00000000-0005-0000-0000-00003D680000}"/>
    <cellStyle name="Entrada 2 6 2 44" xfId="14280" xr:uid="{00000000-0005-0000-0000-00003E680000}"/>
    <cellStyle name="Entrada 2 6 2 5" xfId="3679" xr:uid="{00000000-0005-0000-0000-00003F680000}"/>
    <cellStyle name="Entrada 2 6 2 5 2" xfId="12905" xr:uid="{00000000-0005-0000-0000-000040680000}"/>
    <cellStyle name="Entrada 2 6 2 5 2 2" xfId="35207" xr:uid="{00000000-0005-0000-0000-000041680000}"/>
    <cellStyle name="Entrada 2 6 2 5 2 3" xfId="39754" xr:uid="{00000000-0005-0000-0000-000042680000}"/>
    <cellStyle name="Entrada 2 6 2 5 2 4" xfId="21977" xr:uid="{00000000-0005-0000-0000-000043680000}"/>
    <cellStyle name="Entrada 2 6 2 5 3" xfId="26550" xr:uid="{00000000-0005-0000-0000-000044680000}"/>
    <cellStyle name="Entrada 2 6 2 5 4" xfId="28194" xr:uid="{00000000-0005-0000-0000-000045680000}"/>
    <cellStyle name="Entrada 2 6 2 5 5" xfId="17649" xr:uid="{00000000-0005-0000-0000-000046680000}"/>
    <cellStyle name="Entrada 2 6 2 6" xfId="3680" xr:uid="{00000000-0005-0000-0000-000047680000}"/>
    <cellStyle name="Entrada 2 6 2 6 2" xfId="12906" xr:uid="{00000000-0005-0000-0000-000048680000}"/>
    <cellStyle name="Entrada 2 6 2 6 2 2" xfId="35208" xr:uid="{00000000-0005-0000-0000-000049680000}"/>
    <cellStyle name="Entrada 2 6 2 6 2 3" xfId="39755" xr:uid="{00000000-0005-0000-0000-00004A680000}"/>
    <cellStyle name="Entrada 2 6 2 6 2 4" xfId="21978" xr:uid="{00000000-0005-0000-0000-00004B680000}"/>
    <cellStyle name="Entrada 2 6 2 6 3" xfId="26551" xr:uid="{00000000-0005-0000-0000-00004C680000}"/>
    <cellStyle name="Entrada 2 6 2 6 4" xfId="28193" xr:uid="{00000000-0005-0000-0000-00004D680000}"/>
    <cellStyle name="Entrada 2 6 2 6 5" xfId="17650" xr:uid="{00000000-0005-0000-0000-00004E680000}"/>
    <cellStyle name="Entrada 2 6 2 7" xfId="3681" xr:uid="{00000000-0005-0000-0000-00004F680000}"/>
    <cellStyle name="Entrada 2 6 2 7 2" xfId="12907" xr:uid="{00000000-0005-0000-0000-000050680000}"/>
    <cellStyle name="Entrada 2 6 2 7 2 2" xfId="35209" xr:uid="{00000000-0005-0000-0000-000051680000}"/>
    <cellStyle name="Entrada 2 6 2 7 2 3" xfId="39756" xr:uid="{00000000-0005-0000-0000-000052680000}"/>
    <cellStyle name="Entrada 2 6 2 7 2 4" xfId="21979" xr:uid="{00000000-0005-0000-0000-000053680000}"/>
    <cellStyle name="Entrada 2 6 2 7 3" xfId="26552" xr:uid="{00000000-0005-0000-0000-000054680000}"/>
    <cellStyle name="Entrada 2 6 2 7 4" xfId="28192" xr:uid="{00000000-0005-0000-0000-000055680000}"/>
    <cellStyle name="Entrada 2 6 2 7 5" xfId="17651" xr:uid="{00000000-0005-0000-0000-000056680000}"/>
    <cellStyle name="Entrada 2 6 2 8" xfId="3682" xr:uid="{00000000-0005-0000-0000-000057680000}"/>
    <cellStyle name="Entrada 2 6 2 8 2" xfId="12908" xr:uid="{00000000-0005-0000-0000-000058680000}"/>
    <cellStyle name="Entrada 2 6 2 8 2 2" xfId="35210" xr:uid="{00000000-0005-0000-0000-000059680000}"/>
    <cellStyle name="Entrada 2 6 2 8 2 3" xfId="39757" xr:uid="{00000000-0005-0000-0000-00005A680000}"/>
    <cellStyle name="Entrada 2 6 2 8 2 4" xfId="21980" xr:uid="{00000000-0005-0000-0000-00005B680000}"/>
    <cellStyle name="Entrada 2 6 2 8 3" xfId="26553" xr:uid="{00000000-0005-0000-0000-00005C680000}"/>
    <cellStyle name="Entrada 2 6 2 8 4" xfId="28191" xr:uid="{00000000-0005-0000-0000-00005D680000}"/>
    <cellStyle name="Entrada 2 6 2 8 5" xfId="17652" xr:uid="{00000000-0005-0000-0000-00005E680000}"/>
    <cellStyle name="Entrada 2 6 2 9" xfId="3683" xr:uid="{00000000-0005-0000-0000-00005F680000}"/>
    <cellStyle name="Entrada 2 6 2 9 2" xfId="12909" xr:uid="{00000000-0005-0000-0000-000060680000}"/>
    <cellStyle name="Entrada 2 6 2 9 2 2" xfId="35211" xr:uid="{00000000-0005-0000-0000-000061680000}"/>
    <cellStyle name="Entrada 2 6 2 9 2 3" xfId="39758" xr:uid="{00000000-0005-0000-0000-000062680000}"/>
    <cellStyle name="Entrada 2 6 2 9 2 4" xfId="21981" xr:uid="{00000000-0005-0000-0000-000063680000}"/>
    <cellStyle name="Entrada 2 6 2 9 3" xfId="26554" xr:uid="{00000000-0005-0000-0000-000064680000}"/>
    <cellStyle name="Entrada 2 6 2 9 4" xfId="28190" xr:uid="{00000000-0005-0000-0000-000065680000}"/>
    <cellStyle name="Entrada 2 6 2 9 5" xfId="17653" xr:uid="{00000000-0005-0000-0000-000066680000}"/>
    <cellStyle name="Entrada 2 6 20" xfId="3684" xr:uid="{00000000-0005-0000-0000-000067680000}"/>
    <cellStyle name="Entrada 2 6 20 2" xfId="12910" xr:uid="{00000000-0005-0000-0000-000068680000}"/>
    <cellStyle name="Entrada 2 6 20 2 2" xfId="35212" xr:uid="{00000000-0005-0000-0000-000069680000}"/>
    <cellStyle name="Entrada 2 6 20 2 3" xfId="39759" xr:uid="{00000000-0005-0000-0000-00006A680000}"/>
    <cellStyle name="Entrada 2 6 20 2 4" xfId="21982" xr:uid="{00000000-0005-0000-0000-00006B680000}"/>
    <cellStyle name="Entrada 2 6 20 3" xfId="26555" xr:uid="{00000000-0005-0000-0000-00006C680000}"/>
    <cellStyle name="Entrada 2 6 20 4" xfId="28189" xr:uid="{00000000-0005-0000-0000-00006D680000}"/>
    <cellStyle name="Entrada 2 6 20 5" xfId="17654" xr:uid="{00000000-0005-0000-0000-00006E680000}"/>
    <cellStyle name="Entrada 2 6 21" xfId="3685" xr:uid="{00000000-0005-0000-0000-00006F680000}"/>
    <cellStyle name="Entrada 2 6 21 2" xfId="12911" xr:uid="{00000000-0005-0000-0000-000070680000}"/>
    <cellStyle name="Entrada 2 6 21 2 2" xfId="35213" xr:uid="{00000000-0005-0000-0000-000071680000}"/>
    <cellStyle name="Entrada 2 6 21 2 3" xfId="39760" xr:uid="{00000000-0005-0000-0000-000072680000}"/>
    <cellStyle name="Entrada 2 6 21 2 4" xfId="21983" xr:uid="{00000000-0005-0000-0000-000073680000}"/>
    <cellStyle name="Entrada 2 6 21 3" xfId="26556" xr:uid="{00000000-0005-0000-0000-000074680000}"/>
    <cellStyle name="Entrada 2 6 21 4" xfId="28188" xr:uid="{00000000-0005-0000-0000-000075680000}"/>
    <cellStyle name="Entrada 2 6 21 5" xfId="17655" xr:uid="{00000000-0005-0000-0000-000076680000}"/>
    <cellStyle name="Entrada 2 6 22" xfId="3686" xr:uid="{00000000-0005-0000-0000-000077680000}"/>
    <cellStyle name="Entrada 2 6 22 2" xfId="12912" xr:uid="{00000000-0005-0000-0000-000078680000}"/>
    <cellStyle name="Entrada 2 6 22 2 2" xfId="35214" xr:uid="{00000000-0005-0000-0000-000079680000}"/>
    <cellStyle name="Entrada 2 6 22 2 3" xfId="39761" xr:uid="{00000000-0005-0000-0000-00007A680000}"/>
    <cellStyle name="Entrada 2 6 22 2 4" xfId="21984" xr:uid="{00000000-0005-0000-0000-00007B680000}"/>
    <cellStyle name="Entrada 2 6 22 3" xfId="26557" xr:uid="{00000000-0005-0000-0000-00007C680000}"/>
    <cellStyle name="Entrada 2 6 22 4" xfId="28187" xr:uid="{00000000-0005-0000-0000-00007D680000}"/>
    <cellStyle name="Entrada 2 6 22 5" xfId="17656" xr:uid="{00000000-0005-0000-0000-00007E680000}"/>
    <cellStyle name="Entrada 2 6 23" xfId="3687" xr:uid="{00000000-0005-0000-0000-00007F680000}"/>
    <cellStyle name="Entrada 2 6 23 2" xfId="12913" xr:uid="{00000000-0005-0000-0000-000080680000}"/>
    <cellStyle name="Entrada 2 6 23 2 2" xfId="35215" xr:uid="{00000000-0005-0000-0000-000081680000}"/>
    <cellStyle name="Entrada 2 6 23 2 3" xfId="39762" xr:uid="{00000000-0005-0000-0000-000082680000}"/>
    <cellStyle name="Entrada 2 6 23 2 4" xfId="21985" xr:uid="{00000000-0005-0000-0000-000083680000}"/>
    <cellStyle name="Entrada 2 6 23 3" xfId="26558" xr:uid="{00000000-0005-0000-0000-000084680000}"/>
    <cellStyle name="Entrada 2 6 23 4" xfId="28186" xr:uid="{00000000-0005-0000-0000-000085680000}"/>
    <cellStyle name="Entrada 2 6 23 5" xfId="17657" xr:uid="{00000000-0005-0000-0000-000086680000}"/>
    <cellStyle name="Entrada 2 6 24" xfId="3688" xr:uid="{00000000-0005-0000-0000-000087680000}"/>
    <cellStyle name="Entrada 2 6 24 2" xfId="12914" xr:uid="{00000000-0005-0000-0000-000088680000}"/>
    <cellStyle name="Entrada 2 6 24 2 2" xfId="35216" xr:uid="{00000000-0005-0000-0000-000089680000}"/>
    <cellStyle name="Entrada 2 6 24 2 3" xfId="39763" xr:uid="{00000000-0005-0000-0000-00008A680000}"/>
    <cellStyle name="Entrada 2 6 24 2 4" xfId="21986" xr:uid="{00000000-0005-0000-0000-00008B680000}"/>
    <cellStyle name="Entrada 2 6 24 3" xfId="26559" xr:uid="{00000000-0005-0000-0000-00008C680000}"/>
    <cellStyle name="Entrada 2 6 24 4" xfId="28185" xr:uid="{00000000-0005-0000-0000-00008D680000}"/>
    <cellStyle name="Entrada 2 6 24 5" xfId="17658" xr:uid="{00000000-0005-0000-0000-00008E680000}"/>
    <cellStyle name="Entrada 2 6 25" xfId="3689" xr:uid="{00000000-0005-0000-0000-00008F680000}"/>
    <cellStyle name="Entrada 2 6 25 2" xfId="12915" xr:uid="{00000000-0005-0000-0000-000090680000}"/>
    <cellStyle name="Entrada 2 6 25 2 2" xfId="35217" xr:uid="{00000000-0005-0000-0000-000091680000}"/>
    <cellStyle name="Entrada 2 6 25 2 3" xfId="39764" xr:uid="{00000000-0005-0000-0000-000092680000}"/>
    <cellStyle name="Entrada 2 6 25 2 4" xfId="21987" xr:uid="{00000000-0005-0000-0000-000093680000}"/>
    <cellStyle name="Entrada 2 6 25 3" xfId="26560" xr:uid="{00000000-0005-0000-0000-000094680000}"/>
    <cellStyle name="Entrada 2 6 25 4" xfId="28184" xr:uid="{00000000-0005-0000-0000-000095680000}"/>
    <cellStyle name="Entrada 2 6 25 5" xfId="17659" xr:uid="{00000000-0005-0000-0000-000096680000}"/>
    <cellStyle name="Entrada 2 6 26" xfId="3690" xr:uid="{00000000-0005-0000-0000-000097680000}"/>
    <cellStyle name="Entrada 2 6 26 2" xfId="12916" xr:uid="{00000000-0005-0000-0000-000098680000}"/>
    <cellStyle name="Entrada 2 6 26 2 2" xfId="35218" xr:uid="{00000000-0005-0000-0000-000099680000}"/>
    <cellStyle name="Entrada 2 6 26 2 3" xfId="39765" xr:uid="{00000000-0005-0000-0000-00009A680000}"/>
    <cellStyle name="Entrada 2 6 26 2 4" xfId="21988" xr:uid="{00000000-0005-0000-0000-00009B680000}"/>
    <cellStyle name="Entrada 2 6 26 3" xfId="26561" xr:uid="{00000000-0005-0000-0000-00009C680000}"/>
    <cellStyle name="Entrada 2 6 26 4" xfId="28183" xr:uid="{00000000-0005-0000-0000-00009D680000}"/>
    <cellStyle name="Entrada 2 6 26 5" xfId="17660" xr:uid="{00000000-0005-0000-0000-00009E680000}"/>
    <cellStyle name="Entrada 2 6 27" xfId="3691" xr:uid="{00000000-0005-0000-0000-00009F680000}"/>
    <cellStyle name="Entrada 2 6 27 2" xfId="12917" xr:uid="{00000000-0005-0000-0000-0000A0680000}"/>
    <cellStyle name="Entrada 2 6 27 2 2" xfId="35219" xr:uid="{00000000-0005-0000-0000-0000A1680000}"/>
    <cellStyle name="Entrada 2 6 27 2 3" xfId="39766" xr:uid="{00000000-0005-0000-0000-0000A2680000}"/>
    <cellStyle name="Entrada 2 6 27 2 4" xfId="21989" xr:uid="{00000000-0005-0000-0000-0000A3680000}"/>
    <cellStyle name="Entrada 2 6 27 3" xfId="26562" xr:uid="{00000000-0005-0000-0000-0000A4680000}"/>
    <cellStyle name="Entrada 2 6 27 4" xfId="28182" xr:uid="{00000000-0005-0000-0000-0000A5680000}"/>
    <cellStyle name="Entrada 2 6 27 5" xfId="17661" xr:uid="{00000000-0005-0000-0000-0000A6680000}"/>
    <cellStyle name="Entrada 2 6 28" xfId="3692" xr:uid="{00000000-0005-0000-0000-0000A7680000}"/>
    <cellStyle name="Entrada 2 6 28 2" xfId="12918" xr:uid="{00000000-0005-0000-0000-0000A8680000}"/>
    <cellStyle name="Entrada 2 6 28 2 2" xfId="35220" xr:uid="{00000000-0005-0000-0000-0000A9680000}"/>
    <cellStyle name="Entrada 2 6 28 2 3" xfId="39767" xr:uid="{00000000-0005-0000-0000-0000AA680000}"/>
    <cellStyle name="Entrada 2 6 28 2 4" xfId="21990" xr:uid="{00000000-0005-0000-0000-0000AB680000}"/>
    <cellStyle name="Entrada 2 6 28 3" xfId="26563" xr:uid="{00000000-0005-0000-0000-0000AC680000}"/>
    <cellStyle name="Entrada 2 6 28 4" xfId="28181" xr:uid="{00000000-0005-0000-0000-0000AD680000}"/>
    <cellStyle name="Entrada 2 6 28 5" xfId="17662" xr:uid="{00000000-0005-0000-0000-0000AE680000}"/>
    <cellStyle name="Entrada 2 6 29" xfId="3635" xr:uid="{00000000-0005-0000-0000-0000AF680000}"/>
    <cellStyle name="Entrada 2 6 29 2" xfId="12861" xr:uid="{00000000-0005-0000-0000-0000B0680000}"/>
    <cellStyle name="Entrada 2 6 29 2 2" xfId="35163" xr:uid="{00000000-0005-0000-0000-0000B1680000}"/>
    <cellStyle name="Entrada 2 6 29 2 3" xfId="39710" xr:uid="{00000000-0005-0000-0000-0000B2680000}"/>
    <cellStyle name="Entrada 2 6 29 2 4" xfId="21933" xr:uid="{00000000-0005-0000-0000-0000B3680000}"/>
    <cellStyle name="Entrada 2 6 29 3" xfId="26506" xr:uid="{00000000-0005-0000-0000-0000B4680000}"/>
    <cellStyle name="Entrada 2 6 29 4" xfId="28237" xr:uid="{00000000-0005-0000-0000-0000B5680000}"/>
    <cellStyle name="Entrada 2 6 29 5" xfId="17605" xr:uid="{00000000-0005-0000-0000-0000B6680000}"/>
    <cellStyle name="Entrada 2 6 3" xfId="3693" xr:uid="{00000000-0005-0000-0000-0000B7680000}"/>
    <cellStyle name="Entrada 2 6 3 2" xfId="12919" xr:uid="{00000000-0005-0000-0000-0000B8680000}"/>
    <cellStyle name="Entrada 2 6 3 2 2" xfId="35221" xr:uid="{00000000-0005-0000-0000-0000B9680000}"/>
    <cellStyle name="Entrada 2 6 3 2 3" xfId="39768" xr:uid="{00000000-0005-0000-0000-0000BA680000}"/>
    <cellStyle name="Entrada 2 6 3 2 4" xfId="21991" xr:uid="{00000000-0005-0000-0000-0000BB680000}"/>
    <cellStyle name="Entrada 2 6 3 3" xfId="26564" xr:uid="{00000000-0005-0000-0000-0000BC680000}"/>
    <cellStyle name="Entrada 2 6 3 4" xfId="28180" xr:uid="{00000000-0005-0000-0000-0000BD680000}"/>
    <cellStyle name="Entrada 2 6 3 5" xfId="17663" xr:uid="{00000000-0005-0000-0000-0000BE680000}"/>
    <cellStyle name="Entrada 2 6 30" xfId="9554" xr:uid="{00000000-0005-0000-0000-0000BF680000}"/>
    <cellStyle name="Entrada 2 6 30 2" xfId="13854" xr:uid="{00000000-0005-0000-0000-0000C0680000}"/>
    <cellStyle name="Entrada 2 6 30 2 2" xfId="36156" xr:uid="{00000000-0005-0000-0000-0000C1680000}"/>
    <cellStyle name="Entrada 2 6 30 2 3" xfId="40703" xr:uid="{00000000-0005-0000-0000-0000C2680000}"/>
    <cellStyle name="Entrada 2 6 30 2 4" xfId="22926" xr:uid="{00000000-0005-0000-0000-0000C3680000}"/>
    <cellStyle name="Entrada 2 6 30 3" xfId="31856" xr:uid="{00000000-0005-0000-0000-0000C4680000}"/>
    <cellStyle name="Entrada 2 6 30 4" xfId="36403" xr:uid="{00000000-0005-0000-0000-0000C5680000}"/>
    <cellStyle name="Entrada 2 6 30 5" xfId="18626" xr:uid="{00000000-0005-0000-0000-0000C6680000}"/>
    <cellStyle name="Entrada 2 6 31" xfId="23108" xr:uid="{00000000-0005-0000-0000-0000C7680000}"/>
    <cellStyle name="Entrada 2 6 32" xfId="31569" xr:uid="{00000000-0005-0000-0000-0000C8680000}"/>
    <cellStyle name="Entrada 2 6 33" xfId="14207" xr:uid="{00000000-0005-0000-0000-0000C9680000}"/>
    <cellStyle name="Entrada 2 6 4" xfId="3694" xr:uid="{00000000-0005-0000-0000-0000CA680000}"/>
    <cellStyle name="Entrada 2 6 4 2" xfId="12920" xr:uid="{00000000-0005-0000-0000-0000CB680000}"/>
    <cellStyle name="Entrada 2 6 4 2 2" xfId="35222" xr:uid="{00000000-0005-0000-0000-0000CC680000}"/>
    <cellStyle name="Entrada 2 6 4 2 3" xfId="39769" xr:uid="{00000000-0005-0000-0000-0000CD680000}"/>
    <cellStyle name="Entrada 2 6 4 2 4" xfId="21992" xr:uid="{00000000-0005-0000-0000-0000CE680000}"/>
    <cellStyle name="Entrada 2 6 4 3" xfId="26565" xr:uid="{00000000-0005-0000-0000-0000CF680000}"/>
    <cellStyle name="Entrada 2 6 4 4" xfId="28179" xr:uid="{00000000-0005-0000-0000-0000D0680000}"/>
    <cellStyle name="Entrada 2 6 4 5" xfId="17664" xr:uid="{00000000-0005-0000-0000-0000D1680000}"/>
    <cellStyle name="Entrada 2 6 5" xfId="3695" xr:uid="{00000000-0005-0000-0000-0000D2680000}"/>
    <cellStyle name="Entrada 2 6 5 2" xfId="12921" xr:uid="{00000000-0005-0000-0000-0000D3680000}"/>
    <cellStyle name="Entrada 2 6 5 2 2" xfId="35223" xr:uid="{00000000-0005-0000-0000-0000D4680000}"/>
    <cellStyle name="Entrada 2 6 5 2 3" xfId="39770" xr:uid="{00000000-0005-0000-0000-0000D5680000}"/>
    <cellStyle name="Entrada 2 6 5 2 4" xfId="21993" xr:uid="{00000000-0005-0000-0000-0000D6680000}"/>
    <cellStyle name="Entrada 2 6 5 3" xfId="26566" xr:uid="{00000000-0005-0000-0000-0000D7680000}"/>
    <cellStyle name="Entrada 2 6 5 4" xfId="28178" xr:uid="{00000000-0005-0000-0000-0000D8680000}"/>
    <cellStyle name="Entrada 2 6 5 5" xfId="17665" xr:uid="{00000000-0005-0000-0000-0000D9680000}"/>
    <cellStyle name="Entrada 2 6 6" xfId="3696" xr:uid="{00000000-0005-0000-0000-0000DA680000}"/>
    <cellStyle name="Entrada 2 6 6 2" xfId="12922" xr:uid="{00000000-0005-0000-0000-0000DB680000}"/>
    <cellStyle name="Entrada 2 6 6 2 2" xfId="35224" xr:uid="{00000000-0005-0000-0000-0000DC680000}"/>
    <cellStyle name="Entrada 2 6 6 2 3" xfId="39771" xr:uid="{00000000-0005-0000-0000-0000DD680000}"/>
    <cellStyle name="Entrada 2 6 6 2 4" xfId="21994" xr:uid="{00000000-0005-0000-0000-0000DE680000}"/>
    <cellStyle name="Entrada 2 6 6 3" xfId="26567" xr:uid="{00000000-0005-0000-0000-0000DF680000}"/>
    <cellStyle name="Entrada 2 6 6 4" xfId="28177" xr:uid="{00000000-0005-0000-0000-0000E0680000}"/>
    <cellStyle name="Entrada 2 6 6 5" xfId="17666" xr:uid="{00000000-0005-0000-0000-0000E1680000}"/>
    <cellStyle name="Entrada 2 6 7" xfId="3697" xr:uid="{00000000-0005-0000-0000-0000E2680000}"/>
    <cellStyle name="Entrada 2 6 7 2" xfId="12923" xr:uid="{00000000-0005-0000-0000-0000E3680000}"/>
    <cellStyle name="Entrada 2 6 7 2 2" xfId="35225" xr:uid="{00000000-0005-0000-0000-0000E4680000}"/>
    <cellStyle name="Entrada 2 6 7 2 3" xfId="39772" xr:uid="{00000000-0005-0000-0000-0000E5680000}"/>
    <cellStyle name="Entrada 2 6 7 2 4" xfId="21995" xr:uid="{00000000-0005-0000-0000-0000E6680000}"/>
    <cellStyle name="Entrada 2 6 7 3" xfId="26568" xr:uid="{00000000-0005-0000-0000-0000E7680000}"/>
    <cellStyle name="Entrada 2 6 7 4" xfId="28176" xr:uid="{00000000-0005-0000-0000-0000E8680000}"/>
    <cellStyle name="Entrada 2 6 7 5" xfId="17667" xr:uid="{00000000-0005-0000-0000-0000E9680000}"/>
    <cellStyle name="Entrada 2 6 8" xfId="3698" xr:uid="{00000000-0005-0000-0000-0000EA680000}"/>
    <cellStyle name="Entrada 2 6 8 2" xfId="12924" xr:uid="{00000000-0005-0000-0000-0000EB680000}"/>
    <cellStyle name="Entrada 2 6 8 2 2" xfId="35226" xr:uid="{00000000-0005-0000-0000-0000EC680000}"/>
    <cellStyle name="Entrada 2 6 8 2 3" xfId="39773" xr:uid="{00000000-0005-0000-0000-0000ED680000}"/>
    <cellStyle name="Entrada 2 6 8 2 4" xfId="21996" xr:uid="{00000000-0005-0000-0000-0000EE680000}"/>
    <cellStyle name="Entrada 2 6 8 3" xfId="26569" xr:uid="{00000000-0005-0000-0000-0000EF680000}"/>
    <cellStyle name="Entrada 2 6 8 4" xfId="28175" xr:uid="{00000000-0005-0000-0000-0000F0680000}"/>
    <cellStyle name="Entrada 2 6 8 5" xfId="17668" xr:uid="{00000000-0005-0000-0000-0000F1680000}"/>
    <cellStyle name="Entrada 2 6 9" xfId="3699" xr:uid="{00000000-0005-0000-0000-0000F2680000}"/>
    <cellStyle name="Entrada 2 6 9 2" xfId="12925" xr:uid="{00000000-0005-0000-0000-0000F3680000}"/>
    <cellStyle name="Entrada 2 6 9 2 2" xfId="35227" xr:uid="{00000000-0005-0000-0000-0000F4680000}"/>
    <cellStyle name="Entrada 2 6 9 2 3" xfId="39774" xr:uid="{00000000-0005-0000-0000-0000F5680000}"/>
    <cellStyle name="Entrada 2 6 9 2 4" xfId="21997" xr:uid="{00000000-0005-0000-0000-0000F6680000}"/>
    <cellStyle name="Entrada 2 6 9 3" xfId="26570" xr:uid="{00000000-0005-0000-0000-0000F7680000}"/>
    <cellStyle name="Entrada 2 6 9 4" xfId="28174" xr:uid="{00000000-0005-0000-0000-0000F8680000}"/>
    <cellStyle name="Entrada 2 6 9 5" xfId="17669" xr:uid="{00000000-0005-0000-0000-0000F9680000}"/>
    <cellStyle name="Entrada 2 7" xfId="228" xr:uid="{00000000-0005-0000-0000-0000FA680000}"/>
    <cellStyle name="Entrada 2 7 10" xfId="3701" xr:uid="{00000000-0005-0000-0000-0000FB680000}"/>
    <cellStyle name="Entrada 2 7 10 2" xfId="12927" xr:uid="{00000000-0005-0000-0000-0000FC680000}"/>
    <cellStyle name="Entrada 2 7 10 2 2" xfId="35229" xr:uid="{00000000-0005-0000-0000-0000FD680000}"/>
    <cellStyle name="Entrada 2 7 10 2 3" xfId="39776" xr:uid="{00000000-0005-0000-0000-0000FE680000}"/>
    <cellStyle name="Entrada 2 7 10 2 4" xfId="21999" xr:uid="{00000000-0005-0000-0000-0000FF680000}"/>
    <cellStyle name="Entrada 2 7 10 3" xfId="26572" xr:uid="{00000000-0005-0000-0000-000000690000}"/>
    <cellStyle name="Entrada 2 7 10 4" xfId="28172" xr:uid="{00000000-0005-0000-0000-000001690000}"/>
    <cellStyle name="Entrada 2 7 10 5" xfId="17671" xr:uid="{00000000-0005-0000-0000-000002690000}"/>
    <cellStyle name="Entrada 2 7 11" xfId="3702" xr:uid="{00000000-0005-0000-0000-000003690000}"/>
    <cellStyle name="Entrada 2 7 11 2" xfId="12928" xr:uid="{00000000-0005-0000-0000-000004690000}"/>
    <cellStyle name="Entrada 2 7 11 2 2" xfId="35230" xr:uid="{00000000-0005-0000-0000-000005690000}"/>
    <cellStyle name="Entrada 2 7 11 2 3" xfId="39777" xr:uid="{00000000-0005-0000-0000-000006690000}"/>
    <cellStyle name="Entrada 2 7 11 2 4" xfId="22000" xr:uid="{00000000-0005-0000-0000-000007690000}"/>
    <cellStyle name="Entrada 2 7 11 3" xfId="26573" xr:uid="{00000000-0005-0000-0000-000008690000}"/>
    <cellStyle name="Entrada 2 7 11 4" xfId="28171" xr:uid="{00000000-0005-0000-0000-000009690000}"/>
    <cellStyle name="Entrada 2 7 11 5" xfId="17672" xr:uid="{00000000-0005-0000-0000-00000A690000}"/>
    <cellStyle name="Entrada 2 7 12" xfId="3703" xr:uid="{00000000-0005-0000-0000-00000B690000}"/>
    <cellStyle name="Entrada 2 7 12 2" xfId="12929" xr:uid="{00000000-0005-0000-0000-00000C690000}"/>
    <cellStyle name="Entrada 2 7 12 2 2" xfId="35231" xr:uid="{00000000-0005-0000-0000-00000D690000}"/>
    <cellStyle name="Entrada 2 7 12 2 3" xfId="39778" xr:uid="{00000000-0005-0000-0000-00000E690000}"/>
    <cellStyle name="Entrada 2 7 12 2 4" xfId="22001" xr:uid="{00000000-0005-0000-0000-00000F690000}"/>
    <cellStyle name="Entrada 2 7 12 3" xfId="26574" xr:uid="{00000000-0005-0000-0000-000010690000}"/>
    <cellStyle name="Entrada 2 7 12 4" xfId="28170" xr:uid="{00000000-0005-0000-0000-000011690000}"/>
    <cellStyle name="Entrada 2 7 12 5" xfId="17673" xr:uid="{00000000-0005-0000-0000-000012690000}"/>
    <cellStyle name="Entrada 2 7 13" xfId="3704" xr:uid="{00000000-0005-0000-0000-000013690000}"/>
    <cellStyle name="Entrada 2 7 13 2" xfId="12930" xr:uid="{00000000-0005-0000-0000-000014690000}"/>
    <cellStyle name="Entrada 2 7 13 2 2" xfId="35232" xr:uid="{00000000-0005-0000-0000-000015690000}"/>
    <cellStyle name="Entrada 2 7 13 2 3" xfId="39779" xr:uid="{00000000-0005-0000-0000-000016690000}"/>
    <cellStyle name="Entrada 2 7 13 2 4" xfId="22002" xr:uid="{00000000-0005-0000-0000-000017690000}"/>
    <cellStyle name="Entrada 2 7 13 3" xfId="26575" xr:uid="{00000000-0005-0000-0000-000018690000}"/>
    <cellStyle name="Entrada 2 7 13 4" xfId="28168" xr:uid="{00000000-0005-0000-0000-000019690000}"/>
    <cellStyle name="Entrada 2 7 13 5" xfId="17674" xr:uid="{00000000-0005-0000-0000-00001A690000}"/>
    <cellStyle name="Entrada 2 7 14" xfId="3705" xr:uid="{00000000-0005-0000-0000-00001B690000}"/>
    <cellStyle name="Entrada 2 7 14 2" xfId="12931" xr:uid="{00000000-0005-0000-0000-00001C690000}"/>
    <cellStyle name="Entrada 2 7 14 2 2" xfId="35233" xr:uid="{00000000-0005-0000-0000-00001D690000}"/>
    <cellStyle name="Entrada 2 7 14 2 3" xfId="39780" xr:uid="{00000000-0005-0000-0000-00001E690000}"/>
    <cellStyle name="Entrada 2 7 14 2 4" xfId="22003" xr:uid="{00000000-0005-0000-0000-00001F690000}"/>
    <cellStyle name="Entrada 2 7 14 3" xfId="26576" xr:uid="{00000000-0005-0000-0000-000020690000}"/>
    <cellStyle name="Entrada 2 7 14 4" xfId="28167" xr:uid="{00000000-0005-0000-0000-000021690000}"/>
    <cellStyle name="Entrada 2 7 14 5" xfId="17675" xr:uid="{00000000-0005-0000-0000-000022690000}"/>
    <cellStyle name="Entrada 2 7 15" xfId="3706" xr:uid="{00000000-0005-0000-0000-000023690000}"/>
    <cellStyle name="Entrada 2 7 15 2" xfId="12932" xr:uid="{00000000-0005-0000-0000-000024690000}"/>
    <cellStyle name="Entrada 2 7 15 2 2" xfId="35234" xr:uid="{00000000-0005-0000-0000-000025690000}"/>
    <cellStyle name="Entrada 2 7 15 2 3" xfId="39781" xr:uid="{00000000-0005-0000-0000-000026690000}"/>
    <cellStyle name="Entrada 2 7 15 2 4" xfId="22004" xr:uid="{00000000-0005-0000-0000-000027690000}"/>
    <cellStyle name="Entrada 2 7 15 3" xfId="26577" xr:uid="{00000000-0005-0000-0000-000028690000}"/>
    <cellStyle name="Entrada 2 7 15 4" xfId="28166" xr:uid="{00000000-0005-0000-0000-000029690000}"/>
    <cellStyle name="Entrada 2 7 15 5" xfId="17676" xr:uid="{00000000-0005-0000-0000-00002A690000}"/>
    <cellStyle name="Entrada 2 7 16" xfId="3707" xr:uid="{00000000-0005-0000-0000-00002B690000}"/>
    <cellStyle name="Entrada 2 7 16 2" xfId="12933" xr:uid="{00000000-0005-0000-0000-00002C690000}"/>
    <cellStyle name="Entrada 2 7 16 2 2" xfId="35235" xr:uid="{00000000-0005-0000-0000-00002D690000}"/>
    <cellStyle name="Entrada 2 7 16 2 3" xfId="39782" xr:uid="{00000000-0005-0000-0000-00002E690000}"/>
    <cellStyle name="Entrada 2 7 16 2 4" xfId="22005" xr:uid="{00000000-0005-0000-0000-00002F690000}"/>
    <cellStyle name="Entrada 2 7 16 3" xfId="26578" xr:uid="{00000000-0005-0000-0000-000030690000}"/>
    <cellStyle name="Entrada 2 7 16 4" xfId="28165" xr:uid="{00000000-0005-0000-0000-000031690000}"/>
    <cellStyle name="Entrada 2 7 16 5" xfId="17677" xr:uid="{00000000-0005-0000-0000-000032690000}"/>
    <cellStyle name="Entrada 2 7 17" xfId="3708" xr:uid="{00000000-0005-0000-0000-000033690000}"/>
    <cellStyle name="Entrada 2 7 17 2" xfId="12934" xr:uid="{00000000-0005-0000-0000-000034690000}"/>
    <cellStyle name="Entrada 2 7 17 2 2" xfId="35236" xr:uid="{00000000-0005-0000-0000-000035690000}"/>
    <cellStyle name="Entrada 2 7 17 2 3" xfId="39783" xr:uid="{00000000-0005-0000-0000-000036690000}"/>
    <cellStyle name="Entrada 2 7 17 2 4" xfId="22006" xr:uid="{00000000-0005-0000-0000-000037690000}"/>
    <cellStyle name="Entrada 2 7 17 3" xfId="26579" xr:uid="{00000000-0005-0000-0000-000038690000}"/>
    <cellStyle name="Entrada 2 7 17 4" xfId="28164" xr:uid="{00000000-0005-0000-0000-000039690000}"/>
    <cellStyle name="Entrada 2 7 17 5" xfId="17678" xr:uid="{00000000-0005-0000-0000-00003A690000}"/>
    <cellStyle name="Entrada 2 7 18" xfId="3709" xr:uid="{00000000-0005-0000-0000-00003B690000}"/>
    <cellStyle name="Entrada 2 7 18 2" xfId="12935" xr:uid="{00000000-0005-0000-0000-00003C690000}"/>
    <cellStyle name="Entrada 2 7 18 2 2" xfId="35237" xr:uid="{00000000-0005-0000-0000-00003D690000}"/>
    <cellStyle name="Entrada 2 7 18 2 3" xfId="39784" xr:uid="{00000000-0005-0000-0000-00003E690000}"/>
    <cellStyle name="Entrada 2 7 18 2 4" xfId="22007" xr:uid="{00000000-0005-0000-0000-00003F690000}"/>
    <cellStyle name="Entrada 2 7 18 3" xfId="26580" xr:uid="{00000000-0005-0000-0000-000040690000}"/>
    <cellStyle name="Entrada 2 7 18 4" xfId="28163" xr:uid="{00000000-0005-0000-0000-000041690000}"/>
    <cellStyle name="Entrada 2 7 18 5" xfId="17679" xr:uid="{00000000-0005-0000-0000-000042690000}"/>
    <cellStyle name="Entrada 2 7 19" xfId="3710" xr:uid="{00000000-0005-0000-0000-000043690000}"/>
    <cellStyle name="Entrada 2 7 19 2" xfId="12936" xr:uid="{00000000-0005-0000-0000-000044690000}"/>
    <cellStyle name="Entrada 2 7 19 2 2" xfId="35238" xr:uid="{00000000-0005-0000-0000-000045690000}"/>
    <cellStyle name="Entrada 2 7 19 2 3" xfId="39785" xr:uid="{00000000-0005-0000-0000-000046690000}"/>
    <cellStyle name="Entrada 2 7 19 2 4" xfId="22008" xr:uid="{00000000-0005-0000-0000-000047690000}"/>
    <cellStyle name="Entrada 2 7 19 3" xfId="26581" xr:uid="{00000000-0005-0000-0000-000048690000}"/>
    <cellStyle name="Entrada 2 7 19 4" xfId="28162" xr:uid="{00000000-0005-0000-0000-000049690000}"/>
    <cellStyle name="Entrada 2 7 19 5" xfId="17680" xr:uid="{00000000-0005-0000-0000-00004A690000}"/>
    <cellStyle name="Entrada 2 7 2" xfId="363" xr:uid="{00000000-0005-0000-0000-00004B690000}"/>
    <cellStyle name="Entrada 2 7 2 10" xfId="3712" xr:uid="{00000000-0005-0000-0000-00004C690000}"/>
    <cellStyle name="Entrada 2 7 2 10 2" xfId="12938" xr:uid="{00000000-0005-0000-0000-00004D690000}"/>
    <cellStyle name="Entrada 2 7 2 10 2 2" xfId="35240" xr:uid="{00000000-0005-0000-0000-00004E690000}"/>
    <cellStyle name="Entrada 2 7 2 10 2 3" xfId="39787" xr:uid="{00000000-0005-0000-0000-00004F690000}"/>
    <cellStyle name="Entrada 2 7 2 10 2 4" xfId="22010" xr:uid="{00000000-0005-0000-0000-000050690000}"/>
    <cellStyle name="Entrada 2 7 2 10 3" xfId="26583" xr:uid="{00000000-0005-0000-0000-000051690000}"/>
    <cellStyle name="Entrada 2 7 2 10 4" xfId="28161" xr:uid="{00000000-0005-0000-0000-000052690000}"/>
    <cellStyle name="Entrada 2 7 2 10 5" xfId="17682" xr:uid="{00000000-0005-0000-0000-000053690000}"/>
    <cellStyle name="Entrada 2 7 2 11" xfId="3713" xr:uid="{00000000-0005-0000-0000-000054690000}"/>
    <cellStyle name="Entrada 2 7 2 11 2" xfId="12939" xr:uid="{00000000-0005-0000-0000-000055690000}"/>
    <cellStyle name="Entrada 2 7 2 11 2 2" xfId="35241" xr:uid="{00000000-0005-0000-0000-000056690000}"/>
    <cellStyle name="Entrada 2 7 2 11 2 3" xfId="39788" xr:uid="{00000000-0005-0000-0000-000057690000}"/>
    <cellStyle name="Entrada 2 7 2 11 2 4" xfId="22011" xr:uid="{00000000-0005-0000-0000-000058690000}"/>
    <cellStyle name="Entrada 2 7 2 11 3" xfId="26584" xr:uid="{00000000-0005-0000-0000-000059690000}"/>
    <cellStyle name="Entrada 2 7 2 11 4" xfId="28160" xr:uid="{00000000-0005-0000-0000-00005A690000}"/>
    <cellStyle name="Entrada 2 7 2 11 5" xfId="17683" xr:uid="{00000000-0005-0000-0000-00005B690000}"/>
    <cellStyle name="Entrada 2 7 2 12" xfId="3714" xr:uid="{00000000-0005-0000-0000-00005C690000}"/>
    <cellStyle name="Entrada 2 7 2 12 2" xfId="12940" xr:uid="{00000000-0005-0000-0000-00005D690000}"/>
    <cellStyle name="Entrada 2 7 2 12 2 2" xfId="35242" xr:uid="{00000000-0005-0000-0000-00005E690000}"/>
    <cellStyle name="Entrada 2 7 2 12 2 3" xfId="39789" xr:uid="{00000000-0005-0000-0000-00005F690000}"/>
    <cellStyle name="Entrada 2 7 2 12 2 4" xfId="22012" xr:uid="{00000000-0005-0000-0000-000060690000}"/>
    <cellStyle name="Entrada 2 7 2 12 3" xfId="26585" xr:uid="{00000000-0005-0000-0000-000061690000}"/>
    <cellStyle name="Entrada 2 7 2 12 4" xfId="28159" xr:uid="{00000000-0005-0000-0000-000062690000}"/>
    <cellStyle name="Entrada 2 7 2 12 5" xfId="17684" xr:uid="{00000000-0005-0000-0000-000063690000}"/>
    <cellStyle name="Entrada 2 7 2 13" xfId="3715" xr:uid="{00000000-0005-0000-0000-000064690000}"/>
    <cellStyle name="Entrada 2 7 2 13 2" xfId="12941" xr:uid="{00000000-0005-0000-0000-000065690000}"/>
    <cellStyle name="Entrada 2 7 2 13 2 2" xfId="35243" xr:uid="{00000000-0005-0000-0000-000066690000}"/>
    <cellStyle name="Entrada 2 7 2 13 2 3" xfId="39790" xr:uid="{00000000-0005-0000-0000-000067690000}"/>
    <cellStyle name="Entrada 2 7 2 13 2 4" xfId="22013" xr:uid="{00000000-0005-0000-0000-000068690000}"/>
    <cellStyle name="Entrada 2 7 2 13 3" xfId="26586" xr:uid="{00000000-0005-0000-0000-000069690000}"/>
    <cellStyle name="Entrada 2 7 2 13 4" xfId="28158" xr:uid="{00000000-0005-0000-0000-00006A690000}"/>
    <cellStyle name="Entrada 2 7 2 13 5" xfId="17685" xr:uid="{00000000-0005-0000-0000-00006B690000}"/>
    <cellStyle name="Entrada 2 7 2 14" xfId="3716" xr:uid="{00000000-0005-0000-0000-00006C690000}"/>
    <cellStyle name="Entrada 2 7 2 14 2" xfId="12942" xr:uid="{00000000-0005-0000-0000-00006D690000}"/>
    <cellStyle name="Entrada 2 7 2 14 2 2" xfId="35244" xr:uid="{00000000-0005-0000-0000-00006E690000}"/>
    <cellStyle name="Entrada 2 7 2 14 2 3" xfId="39791" xr:uid="{00000000-0005-0000-0000-00006F690000}"/>
    <cellStyle name="Entrada 2 7 2 14 2 4" xfId="22014" xr:uid="{00000000-0005-0000-0000-000070690000}"/>
    <cellStyle name="Entrada 2 7 2 14 3" xfId="26587" xr:uid="{00000000-0005-0000-0000-000071690000}"/>
    <cellStyle name="Entrada 2 7 2 14 4" xfId="28157" xr:uid="{00000000-0005-0000-0000-000072690000}"/>
    <cellStyle name="Entrada 2 7 2 14 5" xfId="17686" xr:uid="{00000000-0005-0000-0000-000073690000}"/>
    <cellStyle name="Entrada 2 7 2 15" xfId="3717" xr:uid="{00000000-0005-0000-0000-000074690000}"/>
    <cellStyle name="Entrada 2 7 2 15 2" xfId="12943" xr:uid="{00000000-0005-0000-0000-000075690000}"/>
    <cellStyle name="Entrada 2 7 2 15 2 2" xfId="35245" xr:uid="{00000000-0005-0000-0000-000076690000}"/>
    <cellStyle name="Entrada 2 7 2 15 2 3" xfId="39792" xr:uid="{00000000-0005-0000-0000-000077690000}"/>
    <cellStyle name="Entrada 2 7 2 15 2 4" xfId="22015" xr:uid="{00000000-0005-0000-0000-000078690000}"/>
    <cellStyle name="Entrada 2 7 2 15 3" xfId="26588" xr:uid="{00000000-0005-0000-0000-000079690000}"/>
    <cellStyle name="Entrada 2 7 2 15 4" xfId="28156" xr:uid="{00000000-0005-0000-0000-00007A690000}"/>
    <cellStyle name="Entrada 2 7 2 15 5" xfId="17687" xr:uid="{00000000-0005-0000-0000-00007B690000}"/>
    <cellStyle name="Entrada 2 7 2 16" xfId="3718" xr:uid="{00000000-0005-0000-0000-00007C690000}"/>
    <cellStyle name="Entrada 2 7 2 16 2" xfId="12944" xr:uid="{00000000-0005-0000-0000-00007D690000}"/>
    <cellStyle name="Entrada 2 7 2 16 2 2" xfId="35246" xr:uid="{00000000-0005-0000-0000-00007E690000}"/>
    <cellStyle name="Entrada 2 7 2 16 2 3" xfId="39793" xr:uid="{00000000-0005-0000-0000-00007F690000}"/>
    <cellStyle name="Entrada 2 7 2 16 2 4" xfId="22016" xr:uid="{00000000-0005-0000-0000-000080690000}"/>
    <cellStyle name="Entrada 2 7 2 16 3" xfId="26589" xr:uid="{00000000-0005-0000-0000-000081690000}"/>
    <cellStyle name="Entrada 2 7 2 16 4" xfId="28126" xr:uid="{00000000-0005-0000-0000-000082690000}"/>
    <cellStyle name="Entrada 2 7 2 16 5" xfId="17688" xr:uid="{00000000-0005-0000-0000-000083690000}"/>
    <cellStyle name="Entrada 2 7 2 17" xfId="3719" xr:uid="{00000000-0005-0000-0000-000084690000}"/>
    <cellStyle name="Entrada 2 7 2 17 2" xfId="12945" xr:uid="{00000000-0005-0000-0000-000085690000}"/>
    <cellStyle name="Entrada 2 7 2 17 2 2" xfId="35247" xr:uid="{00000000-0005-0000-0000-000086690000}"/>
    <cellStyle name="Entrada 2 7 2 17 2 3" xfId="39794" xr:uid="{00000000-0005-0000-0000-000087690000}"/>
    <cellStyle name="Entrada 2 7 2 17 2 4" xfId="22017" xr:uid="{00000000-0005-0000-0000-000088690000}"/>
    <cellStyle name="Entrada 2 7 2 17 3" xfId="26590" xr:uid="{00000000-0005-0000-0000-000089690000}"/>
    <cellStyle name="Entrada 2 7 2 17 4" xfId="28155" xr:uid="{00000000-0005-0000-0000-00008A690000}"/>
    <cellStyle name="Entrada 2 7 2 17 5" xfId="17689" xr:uid="{00000000-0005-0000-0000-00008B690000}"/>
    <cellStyle name="Entrada 2 7 2 18" xfId="3720" xr:uid="{00000000-0005-0000-0000-00008C690000}"/>
    <cellStyle name="Entrada 2 7 2 18 2" xfId="12946" xr:uid="{00000000-0005-0000-0000-00008D690000}"/>
    <cellStyle name="Entrada 2 7 2 18 2 2" xfId="35248" xr:uid="{00000000-0005-0000-0000-00008E690000}"/>
    <cellStyle name="Entrada 2 7 2 18 2 3" xfId="39795" xr:uid="{00000000-0005-0000-0000-00008F690000}"/>
    <cellStyle name="Entrada 2 7 2 18 2 4" xfId="22018" xr:uid="{00000000-0005-0000-0000-000090690000}"/>
    <cellStyle name="Entrada 2 7 2 18 3" xfId="26591" xr:uid="{00000000-0005-0000-0000-000091690000}"/>
    <cellStyle name="Entrada 2 7 2 18 4" xfId="28154" xr:uid="{00000000-0005-0000-0000-000092690000}"/>
    <cellStyle name="Entrada 2 7 2 18 5" xfId="17690" xr:uid="{00000000-0005-0000-0000-000093690000}"/>
    <cellStyle name="Entrada 2 7 2 19" xfId="3721" xr:uid="{00000000-0005-0000-0000-000094690000}"/>
    <cellStyle name="Entrada 2 7 2 19 2" xfId="12947" xr:uid="{00000000-0005-0000-0000-000095690000}"/>
    <cellStyle name="Entrada 2 7 2 19 2 2" xfId="35249" xr:uid="{00000000-0005-0000-0000-000096690000}"/>
    <cellStyle name="Entrada 2 7 2 19 2 3" xfId="39796" xr:uid="{00000000-0005-0000-0000-000097690000}"/>
    <cellStyle name="Entrada 2 7 2 19 2 4" xfId="22019" xr:uid="{00000000-0005-0000-0000-000098690000}"/>
    <cellStyle name="Entrada 2 7 2 19 3" xfId="26592" xr:uid="{00000000-0005-0000-0000-000099690000}"/>
    <cellStyle name="Entrada 2 7 2 19 4" xfId="28153" xr:uid="{00000000-0005-0000-0000-00009A690000}"/>
    <cellStyle name="Entrada 2 7 2 19 5" xfId="17691" xr:uid="{00000000-0005-0000-0000-00009B690000}"/>
    <cellStyle name="Entrada 2 7 2 2" xfId="3722" xr:uid="{00000000-0005-0000-0000-00009C690000}"/>
    <cellStyle name="Entrada 2 7 2 2 2" xfId="12948" xr:uid="{00000000-0005-0000-0000-00009D690000}"/>
    <cellStyle name="Entrada 2 7 2 2 2 2" xfId="35250" xr:uid="{00000000-0005-0000-0000-00009E690000}"/>
    <cellStyle name="Entrada 2 7 2 2 2 3" xfId="39797" xr:uid="{00000000-0005-0000-0000-00009F690000}"/>
    <cellStyle name="Entrada 2 7 2 2 2 4" xfId="22020" xr:uid="{00000000-0005-0000-0000-0000A0690000}"/>
    <cellStyle name="Entrada 2 7 2 2 3" xfId="26593" xr:uid="{00000000-0005-0000-0000-0000A1690000}"/>
    <cellStyle name="Entrada 2 7 2 2 4" xfId="28152" xr:uid="{00000000-0005-0000-0000-0000A2690000}"/>
    <cellStyle name="Entrada 2 7 2 2 5" xfId="17692" xr:uid="{00000000-0005-0000-0000-0000A3690000}"/>
    <cellStyle name="Entrada 2 7 2 20" xfId="3723" xr:uid="{00000000-0005-0000-0000-0000A4690000}"/>
    <cellStyle name="Entrada 2 7 2 20 2" xfId="12949" xr:uid="{00000000-0005-0000-0000-0000A5690000}"/>
    <cellStyle name="Entrada 2 7 2 20 2 2" xfId="35251" xr:uid="{00000000-0005-0000-0000-0000A6690000}"/>
    <cellStyle name="Entrada 2 7 2 20 2 3" xfId="39798" xr:uid="{00000000-0005-0000-0000-0000A7690000}"/>
    <cellStyle name="Entrada 2 7 2 20 2 4" xfId="22021" xr:uid="{00000000-0005-0000-0000-0000A8690000}"/>
    <cellStyle name="Entrada 2 7 2 20 3" xfId="26594" xr:uid="{00000000-0005-0000-0000-0000A9690000}"/>
    <cellStyle name="Entrada 2 7 2 20 4" xfId="28151" xr:uid="{00000000-0005-0000-0000-0000AA690000}"/>
    <cellStyle name="Entrada 2 7 2 20 5" xfId="17693" xr:uid="{00000000-0005-0000-0000-0000AB690000}"/>
    <cellStyle name="Entrada 2 7 2 21" xfId="3724" xr:uid="{00000000-0005-0000-0000-0000AC690000}"/>
    <cellStyle name="Entrada 2 7 2 21 2" xfId="12950" xr:uid="{00000000-0005-0000-0000-0000AD690000}"/>
    <cellStyle name="Entrada 2 7 2 21 2 2" xfId="35252" xr:uid="{00000000-0005-0000-0000-0000AE690000}"/>
    <cellStyle name="Entrada 2 7 2 21 2 3" xfId="39799" xr:uid="{00000000-0005-0000-0000-0000AF690000}"/>
    <cellStyle name="Entrada 2 7 2 21 2 4" xfId="22022" xr:uid="{00000000-0005-0000-0000-0000B0690000}"/>
    <cellStyle name="Entrada 2 7 2 21 3" xfId="26595" xr:uid="{00000000-0005-0000-0000-0000B1690000}"/>
    <cellStyle name="Entrada 2 7 2 21 4" xfId="28150" xr:uid="{00000000-0005-0000-0000-0000B2690000}"/>
    <cellStyle name="Entrada 2 7 2 21 5" xfId="17694" xr:uid="{00000000-0005-0000-0000-0000B3690000}"/>
    <cellStyle name="Entrada 2 7 2 22" xfId="3725" xr:uid="{00000000-0005-0000-0000-0000B4690000}"/>
    <cellStyle name="Entrada 2 7 2 22 2" xfId="12951" xr:uid="{00000000-0005-0000-0000-0000B5690000}"/>
    <cellStyle name="Entrada 2 7 2 22 2 2" xfId="35253" xr:uid="{00000000-0005-0000-0000-0000B6690000}"/>
    <cellStyle name="Entrada 2 7 2 22 2 3" xfId="39800" xr:uid="{00000000-0005-0000-0000-0000B7690000}"/>
    <cellStyle name="Entrada 2 7 2 22 2 4" xfId="22023" xr:uid="{00000000-0005-0000-0000-0000B8690000}"/>
    <cellStyle name="Entrada 2 7 2 22 3" xfId="26596" xr:uid="{00000000-0005-0000-0000-0000B9690000}"/>
    <cellStyle name="Entrada 2 7 2 22 4" xfId="28149" xr:uid="{00000000-0005-0000-0000-0000BA690000}"/>
    <cellStyle name="Entrada 2 7 2 22 5" xfId="17695" xr:uid="{00000000-0005-0000-0000-0000BB690000}"/>
    <cellStyle name="Entrada 2 7 2 23" xfId="3726" xr:uid="{00000000-0005-0000-0000-0000BC690000}"/>
    <cellStyle name="Entrada 2 7 2 23 2" xfId="12952" xr:uid="{00000000-0005-0000-0000-0000BD690000}"/>
    <cellStyle name="Entrada 2 7 2 23 2 2" xfId="35254" xr:uid="{00000000-0005-0000-0000-0000BE690000}"/>
    <cellStyle name="Entrada 2 7 2 23 2 3" xfId="39801" xr:uid="{00000000-0005-0000-0000-0000BF690000}"/>
    <cellStyle name="Entrada 2 7 2 23 2 4" xfId="22024" xr:uid="{00000000-0005-0000-0000-0000C0690000}"/>
    <cellStyle name="Entrada 2 7 2 23 3" xfId="26597" xr:uid="{00000000-0005-0000-0000-0000C1690000}"/>
    <cellStyle name="Entrada 2 7 2 23 4" xfId="28148" xr:uid="{00000000-0005-0000-0000-0000C2690000}"/>
    <cellStyle name="Entrada 2 7 2 23 5" xfId="17696" xr:uid="{00000000-0005-0000-0000-0000C3690000}"/>
    <cellStyle name="Entrada 2 7 2 24" xfId="3727" xr:uid="{00000000-0005-0000-0000-0000C4690000}"/>
    <cellStyle name="Entrada 2 7 2 24 2" xfId="12953" xr:uid="{00000000-0005-0000-0000-0000C5690000}"/>
    <cellStyle name="Entrada 2 7 2 24 2 2" xfId="35255" xr:uid="{00000000-0005-0000-0000-0000C6690000}"/>
    <cellStyle name="Entrada 2 7 2 24 2 3" xfId="39802" xr:uid="{00000000-0005-0000-0000-0000C7690000}"/>
    <cellStyle name="Entrada 2 7 2 24 2 4" xfId="22025" xr:uid="{00000000-0005-0000-0000-0000C8690000}"/>
    <cellStyle name="Entrada 2 7 2 24 3" xfId="26598" xr:uid="{00000000-0005-0000-0000-0000C9690000}"/>
    <cellStyle name="Entrada 2 7 2 24 4" xfId="28147" xr:uid="{00000000-0005-0000-0000-0000CA690000}"/>
    <cellStyle name="Entrada 2 7 2 24 5" xfId="17697" xr:uid="{00000000-0005-0000-0000-0000CB690000}"/>
    <cellStyle name="Entrada 2 7 2 25" xfId="3728" xr:uid="{00000000-0005-0000-0000-0000CC690000}"/>
    <cellStyle name="Entrada 2 7 2 25 2" xfId="12954" xr:uid="{00000000-0005-0000-0000-0000CD690000}"/>
    <cellStyle name="Entrada 2 7 2 25 2 2" xfId="35256" xr:uid="{00000000-0005-0000-0000-0000CE690000}"/>
    <cellStyle name="Entrada 2 7 2 25 2 3" xfId="39803" xr:uid="{00000000-0005-0000-0000-0000CF690000}"/>
    <cellStyle name="Entrada 2 7 2 25 2 4" xfId="22026" xr:uid="{00000000-0005-0000-0000-0000D0690000}"/>
    <cellStyle name="Entrada 2 7 2 25 3" xfId="26599" xr:uid="{00000000-0005-0000-0000-0000D1690000}"/>
    <cellStyle name="Entrada 2 7 2 25 4" xfId="28146" xr:uid="{00000000-0005-0000-0000-0000D2690000}"/>
    <cellStyle name="Entrada 2 7 2 25 5" xfId="17698" xr:uid="{00000000-0005-0000-0000-0000D3690000}"/>
    <cellStyle name="Entrada 2 7 2 26" xfId="3729" xr:uid="{00000000-0005-0000-0000-0000D4690000}"/>
    <cellStyle name="Entrada 2 7 2 26 2" xfId="12955" xr:uid="{00000000-0005-0000-0000-0000D5690000}"/>
    <cellStyle name="Entrada 2 7 2 26 2 2" xfId="35257" xr:uid="{00000000-0005-0000-0000-0000D6690000}"/>
    <cellStyle name="Entrada 2 7 2 26 2 3" xfId="39804" xr:uid="{00000000-0005-0000-0000-0000D7690000}"/>
    <cellStyle name="Entrada 2 7 2 26 2 4" xfId="22027" xr:uid="{00000000-0005-0000-0000-0000D8690000}"/>
    <cellStyle name="Entrada 2 7 2 26 3" xfId="26600" xr:uid="{00000000-0005-0000-0000-0000D9690000}"/>
    <cellStyle name="Entrada 2 7 2 26 4" xfId="28145" xr:uid="{00000000-0005-0000-0000-0000DA690000}"/>
    <cellStyle name="Entrada 2 7 2 26 5" xfId="17699" xr:uid="{00000000-0005-0000-0000-0000DB690000}"/>
    <cellStyle name="Entrada 2 7 2 27" xfId="3730" xr:uid="{00000000-0005-0000-0000-0000DC690000}"/>
    <cellStyle name="Entrada 2 7 2 27 2" xfId="12956" xr:uid="{00000000-0005-0000-0000-0000DD690000}"/>
    <cellStyle name="Entrada 2 7 2 27 2 2" xfId="35258" xr:uid="{00000000-0005-0000-0000-0000DE690000}"/>
    <cellStyle name="Entrada 2 7 2 27 2 3" xfId="39805" xr:uid="{00000000-0005-0000-0000-0000DF690000}"/>
    <cellStyle name="Entrada 2 7 2 27 2 4" xfId="22028" xr:uid="{00000000-0005-0000-0000-0000E0690000}"/>
    <cellStyle name="Entrada 2 7 2 27 3" xfId="26601" xr:uid="{00000000-0005-0000-0000-0000E1690000}"/>
    <cellStyle name="Entrada 2 7 2 27 4" xfId="28144" xr:uid="{00000000-0005-0000-0000-0000E2690000}"/>
    <cellStyle name="Entrada 2 7 2 27 5" xfId="17700" xr:uid="{00000000-0005-0000-0000-0000E3690000}"/>
    <cellStyle name="Entrada 2 7 2 28" xfId="3731" xr:uid="{00000000-0005-0000-0000-0000E4690000}"/>
    <cellStyle name="Entrada 2 7 2 28 2" xfId="12957" xr:uid="{00000000-0005-0000-0000-0000E5690000}"/>
    <cellStyle name="Entrada 2 7 2 28 2 2" xfId="35259" xr:uid="{00000000-0005-0000-0000-0000E6690000}"/>
    <cellStyle name="Entrada 2 7 2 28 2 3" xfId="39806" xr:uid="{00000000-0005-0000-0000-0000E7690000}"/>
    <cellStyle name="Entrada 2 7 2 28 2 4" xfId="22029" xr:uid="{00000000-0005-0000-0000-0000E8690000}"/>
    <cellStyle name="Entrada 2 7 2 28 3" xfId="26602" xr:uid="{00000000-0005-0000-0000-0000E9690000}"/>
    <cellStyle name="Entrada 2 7 2 28 4" xfId="28143" xr:uid="{00000000-0005-0000-0000-0000EA690000}"/>
    <cellStyle name="Entrada 2 7 2 28 5" xfId="17701" xr:uid="{00000000-0005-0000-0000-0000EB690000}"/>
    <cellStyle name="Entrada 2 7 2 29" xfId="3732" xr:uid="{00000000-0005-0000-0000-0000EC690000}"/>
    <cellStyle name="Entrada 2 7 2 29 2" xfId="12958" xr:uid="{00000000-0005-0000-0000-0000ED690000}"/>
    <cellStyle name="Entrada 2 7 2 29 2 2" xfId="35260" xr:uid="{00000000-0005-0000-0000-0000EE690000}"/>
    <cellStyle name="Entrada 2 7 2 29 2 3" xfId="39807" xr:uid="{00000000-0005-0000-0000-0000EF690000}"/>
    <cellStyle name="Entrada 2 7 2 29 2 4" xfId="22030" xr:uid="{00000000-0005-0000-0000-0000F0690000}"/>
    <cellStyle name="Entrada 2 7 2 29 3" xfId="26603" xr:uid="{00000000-0005-0000-0000-0000F1690000}"/>
    <cellStyle name="Entrada 2 7 2 29 4" xfId="28142" xr:uid="{00000000-0005-0000-0000-0000F2690000}"/>
    <cellStyle name="Entrada 2 7 2 29 5" xfId="17702" xr:uid="{00000000-0005-0000-0000-0000F3690000}"/>
    <cellStyle name="Entrada 2 7 2 3" xfId="3733" xr:uid="{00000000-0005-0000-0000-0000F4690000}"/>
    <cellStyle name="Entrada 2 7 2 3 2" xfId="12959" xr:uid="{00000000-0005-0000-0000-0000F5690000}"/>
    <cellStyle name="Entrada 2 7 2 3 2 2" xfId="35261" xr:uid="{00000000-0005-0000-0000-0000F6690000}"/>
    <cellStyle name="Entrada 2 7 2 3 2 3" xfId="39808" xr:uid="{00000000-0005-0000-0000-0000F7690000}"/>
    <cellStyle name="Entrada 2 7 2 3 2 4" xfId="22031" xr:uid="{00000000-0005-0000-0000-0000F8690000}"/>
    <cellStyle name="Entrada 2 7 2 3 3" xfId="26604" xr:uid="{00000000-0005-0000-0000-0000F9690000}"/>
    <cellStyle name="Entrada 2 7 2 3 4" xfId="28141" xr:uid="{00000000-0005-0000-0000-0000FA690000}"/>
    <cellStyle name="Entrada 2 7 2 3 5" xfId="17703" xr:uid="{00000000-0005-0000-0000-0000FB690000}"/>
    <cellStyle name="Entrada 2 7 2 30" xfId="3734" xr:uid="{00000000-0005-0000-0000-0000FC690000}"/>
    <cellStyle name="Entrada 2 7 2 30 2" xfId="12960" xr:uid="{00000000-0005-0000-0000-0000FD690000}"/>
    <cellStyle name="Entrada 2 7 2 30 2 2" xfId="35262" xr:uid="{00000000-0005-0000-0000-0000FE690000}"/>
    <cellStyle name="Entrada 2 7 2 30 2 3" xfId="39809" xr:uid="{00000000-0005-0000-0000-0000FF690000}"/>
    <cellStyle name="Entrada 2 7 2 30 2 4" xfId="22032" xr:uid="{00000000-0005-0000-0000-0000006A0000}"/>
    <cellStyle name="Entrada 2 7 2 30 3" xfId="26605" xr:uid="{00000000-0005-0000-0000-0000016A0000}"/>
    <cellStyle name="Entrada 2 7 2 30 4" xfId="28140" xr:uid="{00000000-0005-0000-0000-0000026A0000}"/>
    <cellStyle name="Entrada 2 7 2 30 5" xfId="17704" xr:uid="{00000000-0005-0000-0000-0000036A0000}"/>
    <cellStyle name="Entrada 2 7 2 31" xfId="3735" xr:uid="{00000000-0005-0000-0000-0000046A0000}"/>
    <cellStyle name="Entrada 2 7 2 31 2" xfId="12961" xr:uid="{00000000-0005-0000-0000-0000056A0000}"/>
    <cellStyle name="Entrada 2 7 2 31 2 2" xfId="35263" xr:uid="{00000000-0005-0000-0000-0000066A0000}"/>
    <cellStyle name="Entrada 2 7 2 31 2 3" xfId="39810" xr:uid="{00000000-0005-0000-0000-0000076A0000}"/>
    <cellStyle name="Entrada 2 7 2 31 2 4" xfId="22033" xr:uid="{00000000-0005-0000-0000-0000086A0000}"/>
    <cellStyle name="Entrada 2 7 2 31 3" xfId="26606" xr:uid="{00000000-0005-0000-0000-0000096A0000}"/>
    <cellStyle name="Entrada 2 7 2 31 4" xfId="28139" xr:uid="{00000000-0005-0000-0000-00000A6A0000}"/>
    <cellStyle name="Entrada 2 7 2 31 5" xfId="17705" xr:uid="{00000000-0005-0000-0000-00000B6A0000}"/>
    <cellStyle name="Entrada 2 7 2 32" xfId="3736" xr:uid="{00000000-0005-0000-0000-00000C6A0000}"/>
    <cellStyle name="Entrada 2 7 2 32 2" xfId="12962" xr:uid="{00000000-0005-0000-0000-00000D6A0000}"/>
    <cellStyle name="Entrada 2 7 2 32 2 2" xfId="35264" xr:uid="{00000000-0005-0000-0000-00000E6A0000}"/>
    <cellStyle name="Entrada 2 7 2 32 2 3" xfId="39811" xr:uid="{00000000-0005-0000-0000-00000F6A0000}"/>
    <cellStyle name="Entrada 2 7 2 32 2 4" xfId="22034" xr:uid="{00000000-0005-0000-0000-0000106A0000}"/>
    <cellStyle name="Entrada 2 7 2 32 3" xfId="26607" xr:uid="{00000000-0005-0000-0000-0000116A0000}"/>
    <cellStyle name="Entrada 2 7 2 32 4" xfId="28138" xr:uid="{00000000-0005-0000-0000-0000126A0000}"/>
    <cellStyle name="Entrada 2 7 2 32 5" xfId="17706" xr:uid="{00000000-0005-0000-0000-0000136A0000}"/>
    <cellStyle name="Entrada 2 7 2 33" xfId="3737" xr:uid="{00000000-0005-0000-0000-0000146A0000}"/>
    <cellStyle name="Entrada 2 7 2 33 2" xfId="12963" xr:uid="{00000000-0005-0000-0000-0000156A0000}"/>
    <cellStyle name="Entrada 2 7 2 33 2 2" xfId="35265" xr:uid="{00000000-0005-0000-0000-0000166A0000}"/>
    <cellStyle name="Entrada 2 7 2 33 2 3" xfId="39812" xr:uid="{00000000-0005-0000-0000-0000176A0000}"/>
    <cellStyle name="Entrada 2 7 2 33 2 4" xfId="22035" xr:uid="{00000000-0005-0000-0000-0000186A0000}"/>
    <cellStyle name="Entrada 2 7 2 33 3" xfId="26608" xr:uid="{00000000-0005-0000-0000-0000196A0000}"/>
    <cellStyle name="Entrada 2 7 2 33 4" xfId="28137" xr:uid="{00000000-0005-0000-0000-00001A6A0000}"/>
    <cellStyle name="Entrada 2 7 2 33 5" xfId="17707" xr:uid="{00000000-0005-0000-0000-00001B6A0000}"/>
    <cellStyle name="Entrada 2 7 2 34" xfId="3738" xr:uid="{00000000-0005-0000-0000-00001C6A0000}"/>
    <cellStyle name="Entrada 2 7 2 34 2" xfId="12964" xr:uid="{00000000-0005-0000-0000-00001D6A0000}"/>
    <cellStyle name="Entrada 2 7 2 34 2 2" xfId="35266" xr:uid="{00000000-0005-0000-0000-00001E6A0000}"/>
    <cellStyle name="Entrada 2 7 2 34 2 3" xfId="39813" xr:uid="{00000000-0005-0000-0000-00001F6A0000}"/>
    <cellStyle name="Entrada 2 7 2 34 2 4" xfId="22036" xr:uid="{00000000-0005-0000-0000-0000206A0000}"/>
    <cellStyle name="Entrada 2 7 2 34 3" xfId="26609" xr:uid="{00000000-0005-0000-0000-0000216A0000}"/>
    <cellStyle name="Entrada 2 7 2 34 4" xfId="28136" xr:uid="{00000000-0005-0000-0000-0000226A0000}"/>
    <cellStyle name="Entrada 2 7 2 34 5" xfId="17708" xr:uid="{00000000-0005-0000-0000-0000236A0000}"/>
    <cellStyle name="Entrada 2 7 2 35" xfId="3739" xr:uid="{00000000-0005-0000-0000-0000246A0000}"/>
    <cellStyle name="Entrada 2 7 2 35 2" xfId="12965" xr:uid="{00000000-0005-0000-0000-0000256A0000}"/>
    <cellStyle name="Entrada 2 7 2 35 2 2" xfId="35267" xr:uid="{00000000-0005-0000-0000-0000266A0000}"/>
    <cellStyle name="Entrada 2 7 2 35 2 3" xfId="39814" xr:uid="{00000000-0005-0000-0000-0000276A0000}"/>
    <cellStyle name="Entrada 2 7 2 35 2 4" xfId="22037" xr:uid="{00000000-0005-0000-0000-0000286A0000}"/>
    <cellStyle name="Entrada 2 7 2 35 3" xfId="26610" xr:uid="{00000000-0005-0000-0000-0000296A0000}"/>
    <cellStyle name="Entrada 2 7 2 35 4" xfId="28135" xr:uid="{00000000-0005-0000-0000-00002A6A0000}"/>
    <cellStyle name="Entrada 2 7 2 35 5" xfId="17709" xr:uid="{00000000-0005-0000-0000-00002B6A0000}"/>
    <cellStyle name="Entrada 2 7 2 36" xfId="3740" xr:uid="{00000000-0005-0000-0000-00002C6A0000}"/>
    <cellStyle name="Entrada 2 7 2 36 2" xfId="12966" xr:uid="{00000000-0005-0000-0000-00002D6A0000}"/>
    <cellStyle name="Entrada 2 7 2 36 2 2" xfId="35268" xr:uid="{00000000-0005-0000-0000-00002E6A0000}"/>
    <cellStyle name="Entrada 2 7 2 36 2 3" xfId="39815" xr:uid="{00000000-0005-0000-0000-00002F6A0000}"/>
    <cellStyle name="Entrada 2 7 2 36 2 4" xfId="22038" xr:uid="{00000000-0005-0000-0000-0000306A0000}"/>
    <cellStyle name="Entrada 2 7 2 36 3" xfId="26611" xr:uid="{00000000-0005-0000-0000-0000316A0000}"/>
    <cellStyle name="Entrada 2 7 2 36 4" xfId="28134" xr:uid="{00000000-0005-0000-0000-0000326A0000}"/>
    <cellStyle name="Entrada 2 7 2 36 5" xfId="17710" xr:uid="{00000000-0005-0000-0000-0000336A0000}"/>
    <cellStyle name="Entrada 2 7 2 37" xfId="3741" xr:uid="{00000000-0005-0000-0000-0000346A0000}"/>
    <cellStyle name="Entrada 2 7 2 37 2" xfId="12967" xr:uid="{00000000-0005-0000-0000-0000356A0000}"/>
    <cellStyle name="Entrada 2 7 2 37 2 2" xfId="35269" xr:uid="{00000000-0005-0000-0000-0000366A0000}"/>
    <cellStyle name="Entrada 2 7 2 37 2 3" xfId="39816" xr:uid="{00000000-0005-0000-0000-0000376A0000}"/>
    <cellStyle name="Entrada 2 7 2 37 2 4" xfId="22039" xr:uid="{00000000-0005-0000-0000-0000386A0000}"/>
    <cellStyle name="Entrada 2 7 2 37 3" xfId="26612" xr:uid="{00000000-0005-0000-0000-0000396A0000}"/>
    <cellStyle name="Entrada 2 7 2 37 4" xfId="28133" xr:uid="{00000000-0005-0000-0000-00003A6A0000}"/>
    <cellStyle name="Entrada 2 7 2 37 5" xfId="17711" xr:uid="{00000000-0005-0000-0000-00003B6A0000}"/>
    <cellStyle name="Entrada 2 7 2 38" xfId="3742" xr:uid="{00000000-0005-0000-0000-00003C6A0000}"/>
    <cellStyle name="Entrada 2 7 2 38 2" xfId="12968" xr:uid="{00000000-0005-0000-0000-00003D6A0000}"/>
    <cellStyle name="Entrada 2 7 2 38 2 2" xfId="35270" xr:uid="{00000000-0005-0000-0000-00003E6A0000}"/>
    <cellStyle name="Entrada 2 7 2 38 2 3" xfId="39817" xr:uid="{00000000-0005-0000-0000-00003F6A0000}"/>
    <cellStyle name="Entrada 2 7 2 38 2 4" xfId="22040" xr:uid="{00000000-0005-0000-0000-0000406A0000}"/>
    <cellStyle name="Entrada 2 7 2 38 3" xfId="26613" xr:uid="{00000000-0005-0000-0000-0000416A0000}"/>
    <cellStyle name="Entrada 2 7 2 38 4" xfId="28132" xr:uid="{00000000-0005-0000-0000-0000426A0000}"/>
    <cellStyle name="Entrada 2 7 2 38 5" xfId="17712" xr:uid="{00000000-0005-0000-0000-0000436A0000}"/>
    <cellStyle name="Entrada 2 7 2 39" xfId="3711" xr:uid="{00000000-0005-0000-0000-0000446A0000}"/>
    <cellStyle name="Entrada 2 7 2 39 2" xfId="12937" xr:uid="{00000000-0005-0000-0000-0000456A0000}"/>
    <cellStyle name="Entrada 2 7 2 39 2 2" xfId="35239" xr:uid="{00000000-0005-0000-0000-0000466A0000}"/>
    <cellStyle name="Entrada 2 7 2 39 2 3" xfId="39786" xr:uid="{00000000-0005-0000-0000-0000476A0000}"/>
    <cellStyle name="Entrada 2 7 2 39 2 4" xfId="22009" xr:uid="{00000000-0005-0000-0000-0000486A0000}"/>
    <cellStyle name="Entrada 2 7 2 39 3" xfId="26582" xr:uid="{00000000-0005-0000-0000-0000496A0000}"/>
    <cellStyle name="Entrada 2 7 2 39 4" xfId="28115" xr:uid="{00000000-0005-0000-0000-00004A6A0000}"/>
    <cellStyle name="Entrada 2 7 2 39 5" xfId="17681" xr:uid="{00000000-0005-0000-0000-00004B6A0000}"/>
    <cellStyle name="Entrada 2 7 2 4" xfId="3743" xr:uid="{00000000-0005-0000-0000-00004C6A0000}"/>
    <cellStyle name="Entrada 2 7 2 4 2" xfId="12969" xr:uid="{00000000-0005-0000-0000-00004D6A0000}"/>
    <cellStyle name="Entrada 2 7 2 4 2 2" xfId="35271" xr:uid="{00000000-0005-0000-0000-00004E6A0000}"/>
    <cellStyle name="Entrada 2 7 2 4 2 3" xfId="39818" xr:uid="{00000000-0005-0000-0000-00004F6A0000}"/>
    <cellStyle name="Entrada 2 7 2 4 2 4" xfId="22041" xr:uid="{00000000-0005-0000-0000-0000506A0000}"/>
    <cellStyle name="Entrada 2 7 2 4 3" xfId="26614" xr:uid="{00000000-0005-0000-0000-0000516A0000}"/>
    <cellStyle name="Entrada 2 7 2 4 4" xfId="28131" xr:uid="{00000000-0005-0000-0000-0000526A0000}"/>
    <cellStyle name="Entrada 2 7 2 4 5" xfId="17713" xr:uid="{00000000-0005-0000-0000-0000536A0000}"/>
    <cellStyle name="Entrada 2 7 2 40" xfId="9672" xr:uid="{00000000-0005-0000-0000-0000546A0000}"/>
    <cellStyle name="Entrada 2 7 2 40 2" xfId="13945" xr:uid="{00000000-0005-0000-0000-0000556A0000}"/>
    <cellStyle name="Entrada 2 7 2 40 2 2" xfId="36247" xr:uid="{00000000-0005-0000-0000-0000566A0000}"/>
    <cellStyle name="Entrada 2 7 2 40 2 3" xfId="40794" xr:uid="{00000000-0005-0000-0000-0000576A0000}"/>
    <cellStyle name="Entrada 2 7 2 40 2 4" xfId="23017" xr:uid="{00000000-0005-0000-0000-0000586A0000}"/>
    <cellStyle name="Entrada 2 7 2 40 3" xfId="31974" xr:uid="{00000000-0005-0000-0000-0000596A0000}"/>
    <cellStyle name="Entrada 2 7 2 40 4" xfId="36521" xr:uid="{00000000-0005-0000-0000-00005A6A0000}"/>
    <cellStyle name="Entrada 2 7 2 40 5" xfId="18744" xr:uid="{00000000-0005-0000-0000-00005B6A0000}"/>
    <cellStyle name="Entrada 2 7 2 41" xfId="524" xr:uid="{00000000-0005-0000-0000-00005C6A0000}"/>
    <cellStyle name="Entrada 2 7 2 41 2" xfId="23395" xr:uid="{00000000-0005-0000-0000-00005D6A0000}"/>
    <cellStyle name="Entrada 2 7 2 41 3" xfId="31290" xr:uid="{00000000-0005-0000-0000-00005E6A0000}"/>
    <cellStyle name="Entrada 2 7 2 41 4" xfId="14494" xr:uid="{00000000-0005-0000-0000-00005F6A0000}"/>
    <cellStyle name="Entrada 2 7 2 42" xfId="23234" xr:uid="{00000000-0005-0000-0000-0000606A0000}"/>
    <cellStyle name="Entrada 2 7 2 43" xfId="31452" xr:uid="{00000000-0005-0000-0000-0000616A0000}"/>
    <cellStyle name="Entrada 2 7 2 44" xfId="14333" xr:uid="{00000000-0005-0000-0000-0000626A0000}"/>
    <cellStyle name="Entrada 2 7 2 5" xfId="3744" xr:uid="{00000000-0005-0000-0000-0000636A0000}"/>
    <cellStyle name="Entrada 2 7 2 5 2" xfId="12970" xr:uid="{00000000-0005-0000-0000-0000646A0000}"/>
    <cellStyle name="Entrada 2 7 2 5 2 2" xfId="35272" xr:uid="{00000000-0005-0000-0000-0000656A0000}"/>
    <cellStyle name="Entrada 2 7 2 5 2 3" xfId="39819" xr:uid="{00000000-0005-0000-0000-0000666A0000}"/>
    <cellStyle name="Entrada 2 7 2 5 2 4" xfId="22042" xr:uid="{00000000-0005-0000-0000-0000676A0000}"/>
    <cellStyle name="Entrada 2 7 2 5 3" xfId="26615" xr:uid="{00000000-0005-0000-0000-0000686A0000}"/>
    <cellStyle name="Entrada 2 7 2 5 4" xfId="28130" xr:uid="{00000000-0005-0000-0000-0000696A0000}"/>
    <cellStyle name="Entrada 2 7 2 5 5" xfId="17714" xr:uid="{00000000-0005-0000-0000-00006A6A0000}"/>
    <cellStyle name="Entrada 2 7 2 6" xfId="3745" xr:uid="{00000000-0005-0000-0000-00006B6A0000}"/>
    <cellStyle name="Entrada 2 7 2 6 2" xfId="12971" xr:uid="{00000000-0005-0000-0000-00006C6A0000}"/>
    <cellStyle name="Entrada 2 7 2 6 2 2" xfId="35273" xr:uid="{00000000-0005-0000-0000-00006D6A0000}"/>
    <cellStyle name="Entrada 2 7 2 6 2 3" xfId="39820" xr:uid="{00000000-0005-0000-0000-00006E6A0000}"/>
    <cellStyle name="Entrada 2 7 2 6 2 4" xfId="22043" xr:uid="{00000000-0005-0000-0000-00006F6A0000}"/>
    <cellStyle name="Entrada 2 7 2 6 3" xfId="26616" xr:uid="{00000000-0005-0000-0000-0000706A0000}"/>
    <cellStyle name="Entrada 2 7 2 6 4" xfId="28129" xr:uid="{00000000-0005-0000-0000-0000716A0000}"/>
    <cellStyle name="Entrada 2 7 2 6 5" xfId="17715" xr:uid="{00000000-0005-0000-0000-0000726A0000}"/>
    <cellStyle name="Entrada 2 7 2 7" xfId="3746" xr:uid="{00000000-0005-0000-0000-0000736A0000}"/>
    <cellStyle name="Entrada 2 7 2 7 2" xfId="12972" xr:uid="{00000000-0005-0000-0000-0000746A0000}"/>
    <cellStyle name="Entrada 2 7 2 7 2 2" xfId="35274" xr:uid="{00000000-0005-0000-0000-0000756A0000}"/>
    <cellStyle name="Entrada 2 7 2 7 2 3" xfId="39821" xr:uid="{00000000-0005-0000-0000-0000766A0000}"/>
    <cellStyle name="Entrada 2 7 2 7 2 4" xfId="22044" xr:uid="{00000000-0005-0000-0000-0000776A0000}"/>
    <cellStyle name="Entrada 2 7 2 7 3" xfId="26617" xr:uid="{00000000-0005-0000-0000-0000786A0000}"/>
    <cellStyle name="Entrada 2 7 2 7 4" xfId="28128" xr:uid="{00000000-0005-0000-0000-0000796A0000}"/>
    <cellStyle name="Entrada 2 7 2 7 5" xfId="17716" xr:uid="{00000000-0005-0000-0000-00007A6A0000}"/>
    <cellStyle name="Entrada 2 7 2 8" xfId="3747" xr:uid="{00000000-0005-0000-0000-00007B6A0000}"/>
    <cellStyle name="Entrada 2 7 2 8 2" xfId="12973" xr:uid="{00000000-0005-0000-0000-00007C6A0000}"/>
    <cellStyle name="Entrada 2 7 2 8 2 2" xfId="35275" xr:uid="{00000000-0005-0000-0000-00007D6A0000}"/>
    <cellStyle name="Entrada 2 7 2 8 2 3" xfId="39822" xr:uid="{00000000-0005-0000-0000-00007E6A0000}"/>
    <cellStyle name="Entrada 2 7 2 8 2 4" xfId="22045" xr:uid="{00000000-0005-0000-0000-00007F6A0000}"/>
    <cellStyle name="Entrada 2 7 2 8 3" xfId="26618" xr:uid="{00000000-0005-0000-0000-0000806A0000}"/>
    <cellStyle name="Entrada 2 7 2 8 4" xfId="28127" xr:uid="{00000000-0005-0000-0000-0000816A0000}"/>
    <cellStyle name="Entrada 2 7 2 8 5" xfId="17717" xr:uid="{00000000-0005-0000-0000-0000826A0000}"/>
    <cellStyle name="Entrada 2 7 2 9" xfId="3748" xr:uid="{00000000-0005-0000-0000-0000836A0000}"/>
    <cellStyle name="Entrada 2 7 2 9 2" xfId="12974" xr:uid="{00000000-0005-0000-0000-0000846A0000}"/>
    <cellStyle name="Entrada 2 7 2 9 2 2" xfId="35276" xr:uid="{00000000-0005-0000-0000-0000856A0000}"/>
    <cellStyle name="Entrada 2 7 2 9 2 3" xfId="39823" xr:uid="{00000000-0005-0000-0000-0000866A0000}"/>
    <cellStyle name="Entrada 2 7 2 9 2 4" xfId="22046" xr:uid="{00000000-0005-0000-0000-0000876A0000}"/>
    <cellStyle name="Entrada 2 7 2 9 3" xfId="26619" xr:uid="{00000000-0005-0000-0000-0000886A0000}"/>
    <cellStyle name="Entrada 2 7 2 9 4" xfId="28125" xr:uid="{00000000-0005-0000-0000-0000896A0000}"/>
    <cellStyle name="Entrada 2 7 2 9 5" xfId="17718" xr:uid="{00000000-0005-0000-0000-00008A6A0000}"/>
    <cellStyle name="Entrada 2 7 20" xfId="3749" xr:uid="{00000000-0005-0000-0000-00008B6A0000}"/>
    <cellStyle name="Entrada 2 7 20 2" xfId="12975" xr:uid="{00000000-0005-0000-0000-00008C6A0000}"/>
    <cellStyle name="Entrada 2 7 20 2 2" xfId="35277" xr:uid="{00000000-0005-0000-0000-00008D6A0000}"/>
    <cellStyle name="Entrada 2 7 20 2 3" xfId="39824" xr:uid="{00000000-0005-0000-0000-00008E6A0000}"/>
    <cellStyle name="Entrada 2 7 20 2 4" xfId="22047" xr:uid="{00000000-0005-0000-0000-00008F6A0000}"/>
    <cellStyle name="Entrada 2 7 20 3" xfId="26620" xr:uid="{00000000-0005-0000-0000-0000906A0000}"/>
    <cellStyle name="Entrada 2 7 20 4" xfId="28124" xr:uid="{00000000-0005-0000-0000-0000916A0000}"/>
    <cellStyle name="Entrada 2 7 20 5" xfId="17719" xr:uid="{00000000-0005-0000-0000-0000926A0000}"/>
    <cellStyle name="Entrada 2 7 21" xfId="3750" xr:uid="{00000000-0005-0000-0000-0000936A0000}"/>
    <cellStyle name="Entrada 2 7 21 2" xfId="12976" xr:uid="{00000000-0005-0000-0000-0000946A0000}"/>
    <cellStyle name="Entrada 2 7 21 2 2" xfId="35278" xr:uid="{00000000-0005-0000-0000-0000956A0000}"/>
    <cellStyle name="Entrada 2 7 21 2 3" xfId="39825" xr:uid="{00000000-0005-0000-0000-0000966A0000}"/>
    <cellStyle name="Entrada 2 7 21 2 4" xfId="22048" xr:uid="{00000000-0005-0000-0000-0000976A0000}"/>
    <cellStyle name="Entrada 2 7 21 3" xfId="26621" xr:uid="{00000000-0005-0000-0000-0000986A0000}"/>
    <cellStyle name="Entrada 2 7 21 4" xfId="28123" xr:uid="{00000000-0005-0000-0000-0000996A0000}"/>
    <cellStyle name="Entrada 2 7 21 5" xfId="17720" xr:uid="{00000000-0005-0000-0000-00009A6A0000}"/>
    <cellStyle name="Entrada 2 7 22" xfId="3751" xr:uid="{00000000-0005-0000-0000-00009B6A0000}"/>
    <cellStyle name="Entrada 2 7 22 2" xfId="12977" xr:uid="{00000000-0005-0000-0000-00009C6A0000}"/>
    <cellStyle name="Entrada 2 7 22 2 2" xfId="35279" xr:uid="{00000000-0005-0000-0000-00009D6A0000}"/>
    <cellStyle name="Entrada 2 7 22 2 3" xfId="39826" xr:uid="{00000000-0005-0000-0000-00009E6A0000}"/>
    <cellStyle name="Entrada 2 7 22 2 4" xfId="22049" xr:uid="{00000000-0005-0000-0000-00009F6A0000}"/>
    <cellStyle name="Entrada 2 7 22 3" xfId="26622" xr:uid="{00000000-0005-0000-0000-0000A06A0000}"/>
    <cellStyle name="Entrada 2 7 22 4" xfId="28122" xr:uid="{00000000-0005-0000-0000-0000A16A0000}"/>
    <cellStyle name="Entrada 2 7 22 5" xfId="17721" xr:uid="{00000000-0005-0000-0000-0000A26A0000}"/>
    <cellStyle name="Entrada 2 7 23" xfId="3752" xr:uid="{00000000-0005-0000-0000-0000A36A0000}"/>
    <cellStyle name="Entrada 2 7 23 2" xfId="12978" xr:uid="{00000000-0005-0000-0000-0000A46A0000}"/>
    <cellStyle name="Entrada 2 7 23 2 2" xfId="35280" xr:uid="{00000000-0005-0000-0000-0000A56A0000}"/>
    <cellStyle name="Entrada 2 7 23 2 3" xfId="39827" xr:uid="{00000000-0005-0000-0000-0000A66A0000}"/>
    <cellStyle name="Entrada 2 7 23 2 4" xfId="22050" xr:uid="{00000000-0005-0000-0000-0000A76A0000}"/>
    <cellStyle name="Entrada 2 7 23 3" xfId="26623" xr:uid="{00000000-0005-0000-0000-0000A86A0000}"/>
    <cellStyle name="Entrada 2 7 23 4" xfId="28121" xr:uid="{00000000-0005-0000-0000-0000A96A0000}"/>
    <cellStyle name="Entrada 2 7 23 5" xfId="17722" xr:uid="{00000000-0005-0000-0000-0000AA6A0000}"/>
    <cellStyle name="Entrada 2 7 24" xfId="3753" xr:uid="{00000000-0005-0000-0000-0000AB6A0000}"/>
    <cellStyle name="Entrada 2 7 24 2" xfId="12979" xr:uid="{00000000-0005-0000-0000-0000AC6A0000}"/>
    <cellStyle name="Entrada 2 7 24 2 2" xfId="35281" xr:uid="{00000000-0005-0000-0000-0000AD6A0000}"/>
    <cellStyle name="Entrada 2 7 24 2 3" xfId="39828" xr:uid="{00000000-0005-0000-0000-0000AE6A0000}"/>
    <cellStyle name="Entrada 2 7 24 2 4" xfId="22051" xr:uid="{00000000-0005-0000-0000-0000AF6A0000}"/>
    <cellStyle name="Entrada 2 7 24 3" xfId="26624" xr:uid="{00000000-0005-0000-0000-0000B06A0000}"/>
    <cellStyle name="Entrada 2 7 24 4" xfId="28120" xr:uid="{00000000-0005-0000-0000-0000B16A0000}"/>
    <cellStyle name="Entrada 2 7 24 5" xfId="17723" xr:uid="{00000000-0005-0000-0000-0000B26A0000}"/>
    <cellStyle name="Entrada 2 7 25" xfId="3754" xr:uid="{00000000-0005-0000-0000-0000B36A0000}"/>
    <cellStyle name="Entrada 2 7 25 2" xfId="12980" xr:uid="{00000000-0005-0000-0000-0000B46A0000}"/>
    <cellStyle name="Entrada 2 7 25 2 2" xfId="35282" xr:uid="{00000000-0005-0000-0000-0000B56A0000}"/>
    <cellStyle name="Entrada 2 7 25 2 3" xfId="39829" xr:uid="{00000000-0005-0000-0000-0000B66A0000}"/>
    <cellStyle name="Entrada 2 7 25 2 4" xfId="22052" xr:uid="{00000000-0005-0000-0000-0000B76A0000}"/>
    <cellStyle name="Entrada 2 7 25 3" xfId="26625" xr:uid="{00000000-0005-0000-0000-0000B86A0000}"/>
    <cellStyle name="Entrada 2 7 25 4" xfId="28119" xr:uid="{00000000-0005-0000-0000-0000B96A0000}"/>
    <cellStyle name="Entrada 2 7 25 5" xfId="17724" xr:uid="{00000000-0005-0000-0000-0000BA6A0000}"/>
    <cellStyle name="Entrada 2 7 26" xfId="3755" xr:uid="{00000000-0005-0000-0000-0000BB6A0000}"/>
    <cellStyle name="Entrada 2 7 26 2" xfId="12981" xr:uid="{00000000-0005-0000-0000-0000BC6A0000}"/>
    <cellStyle name="Entrada 2 7 26 2 2" xfId="35283" xr:uid="{00000000-0005-0000-0000-0000BD6A0000}"/>
    <cellStyle name="Entrada 2 7 26 2 3" xfId="39830" xr:uid="{00000000-0005-0000-0000-0000BE6A0000}"/>
    <cellStyle name="Entrada 2 7 26 2 4" xfId="22053" xr:uid="{00000000-0005-0000-0000-0000BF6A0000}"/>
    <cellStyle name="Entrada 2 7 26 3" xfId="26626" xr:uid="{00000000-0005-0000-0000-0000C06A0000}"/>
    <cellStyle name="Entrada 2 7 26 4" xfId="28118" xr:uid="{00000000-0005-0000-0000-0000C16A0000}"/>
    <cellStyle name="Entrada 2 7 26 5" xfId="17725" xr:uid="{00000000-0005-0000-0000-0000C26A0000}"/>
    <cellStyle name="Entrada 2 7 27" xfId="3756" xr:uid="{00000000-0005-0000-0000-0000C36A0000}"/>
    <cellStyle name="Entrada 2 7 27 2" xfId="12982" xr:uid="{00000000-0005-0000-0000-0000C46A0000}"/>
    <cellStyle name="Entrada 2 7 27 2 2" xfId="35284" xr:uid="{00000000-0005-0000-0000-0000C56A0000}"/>
    <cellStyle name="Entrada 2 7 27 2 3" xfId="39831" xr:uid="{00000000-0005-0000-0000-0000C66A0000}"/>
    <cellStyle name="Entrada 2 7 27 2 4" xfId="22054" xr:uid="{00000000-0005-0000-0000-0000C76A0000}"/>
    <cellStyle name="Entrada 2 7 27 3" xfId="26627" xr:uid="{00000000-0005-0000-0000-0000C86A0000}"/>
    <cellStyle name="Entrada 2 7 27 4" xfId="28117" xr:uid="{00000000-0005-0000-0000-0000C96A0000}"/>
    <cellStyle name="Entrada 2 7 27 5" xfId="17726" xr:uid="{00000000-0005-0000-0000-0000CA6A0000}"/>
    <cellStyle name="Entrada 2 7 28" xfId="3757" xr:uid="{00000000-0005-0000-0000-0000CB6A0000}"/>
    <cellStyle name="Entrada 2 7 28 2" xfId="12983" xr:uid="{00000000-0005-0000-0000-0000CC6A0000}"/>
    <cellStyle name="Entrada 2 7 28 2 2" xfId="35285" xr:uid="{00000000-0005-0000-0000-0000CD6A0000}"/>
    <cellStyle name="Entrada 2 7 28 2 3" xfId="39832" xr:uid="{00000000-0005-0000-0000-0000CE6A0000}"/>
    <cellStyle name="Entrada 2 7 28 2 4" xfId="22055" xr:uid="{00000000-0005-0000-0000-0000CF6A0000}"/>
    <cellStyle name="Entrada 2 7 28 3" xfId="26628" xr:uid="{00000000-0005-0000-0000-0000D06A0000}"/>
    <cellStyle name="Entrada 2 7 28 4" xfId="28116" xr:uid="{00000000-0005-0000-0000-0000D16A0000}"/>
    <cellStyle name="Entrada 2 7 28 5" xfId="17727" xr:uid="{00000000-0005-0000-0000-0000D26A0000}"/>
    <cellStyle name="Entrada 2 7 29" xfId="3700" xr:uid="{00000000-0005-0000-0000-0000D36A0000}"/>
    <cellStyle name="Entrada 2 7 29 2" xfId="12926" xr:uid="{00000000-0005-0000-0000-0000D46A0000}"/>
    <cellStyle name="Entrada 2 7 29 2 2" xfId="35228" xr:uid="{00000000-0005-0000-0000-0000D56A0000}"/>
    <cellStyle name="Entrada 2 7 29 2 3" xfId="39775" xr:uid="{00000000-0005-0000-0000-0000D66A0000}"/>
    <cellStyle name="Entrada 2 7 29 2 4" xfId="21998" xr:uid="{00000000-0005-0000-0000-0000D76A0000}"/>
    <cellStyle name="Entrada 2 7 29 3" xfId="26571" xr:uid="{00000000-0005-0000-0000-0000D86A0000}"/>
    <cellStyle name="Entrada 2 7 29 4" xfId="28173" xr:uid="{00000000-0005-0000-0000-0000D96A0000}"/>
    <cellStyle name="Entrada 2 7 29 5" xfId="17670" xr:uid="{00000000-0005-0000-0000-0000DA6A0000}"/>
    <cellStyle name="Entrada 2 7 3" xfId="3758" xr:uid="{00000000-0005-0000-0000-0000DB6A0000}"/>
    <cellStyle name="Entrada 2 7 3 2" xfId="12984" xr:uid="{00000000-0005-0000-0000-0000DC6A0000}"/>
    <cellStyle name="Entrada 2 7 3 2 2" xfId="35286" xr:uid="{00000000-0005-0000-0000-0000DD6A0000}"/>
    <cellStyle name="Entrada 2 7 3 2 3" xfId="39833" xr:uid="{00000000-0005-0000-0000-0000DE6A0000}"/>
    <cellStyle name="Entrada 2 7 3 2 4" xfId="22056" xr:uid="{00000000-0005-0000-0000-0000DF6A0000}"/>
    <cellStyle name="Entrada 2 7 3 3" xfId="26629" xr:uid="{00000000-0005-0000-0000-0000E06A0000}"/>
    <cellStyle name="Entrada 2 7 3 4" xfId="28114" xr:uid="{00000000-0005-0000-0000-0000E16A0000}"/>
    <cellStyle name="Entrada 2 7 3 5" xfId="17728" xr:uid="{00000000-0005-0000-0000-0000E26A0000}"/>
    <cellStyle name="Entrada 2 7 30" xfId="9545" xr:uid="{00000000-0005-0000-0000-0000E36A0000}"/>
    <cellStyle name="Entrada 2 7 30 2" xfId="13846" xr:uid="{00000000-0005-0000-0000-0000E46A0000}"/>
    <cellStyle name="Entrada 2 7 30 2 2" xfId="36148" xr:uid="{00000000-0005-0000-0000-0000E56A0000}"/>
    <cellStyle name="Entrada 2 7 30 2 3" xfId="40695" xr:uid="{00000000-0005-0000-0000-0000E66A0000}"/>
    <cellStyle name="Entrada 2 7 30 2 4" xfId="22918" xr:uid="{00000000-0005-0000-0000-0000E76A0000}"/>
    <cellStyle name="Entrada 2 7 30 3" xfId="31847" xr:uid="{00000000-0005-0000-0000-0000E86A0000}"/>
    <cellStyle name="Entrada 2 7 30 4" xfId="36394" xr:uid="{00000000-0005-0000-0000-0000E96A0000}"/>
    <cellStyle name="Entrada 2 7 30 5" xfId="18617" xr:uid="{00000000-0005-0000-0000-0000EA6A0000}"/>
    <cellStyle name="Entrada 2 7 31" xfId="23099" xr:uid="{00000000-0005-0000-0000-0000EB6A0000}"/>
    <cellStyle name="Entrada 2 7 32" xfId="31577" xr:uid="{00000000-0005-0000-0000-0000EC6A0000}"/>
    <cellStyle name="Entrada 2 7 33" xfId="14198" xr:uid="{00000000-0005-0000-0000-0000ED6A0000}"/>
    <cellStyle name="Entrada 2 7 4" xfId="3759" xr:uid="{00000000-0005-0000-0000-0000EE6A0000}"/>
    <cellStyle name="Entrada 2 7 4 2" xfId="12985" xr:uid="{00000000-0005-0000-0000-0000EF6A0000}"/>
    <cellStyle name="Entrada 2 7 4 2 2" xfId="35287" xr:uid="{00000000-0005-0000-0000-0000F06A0000}"/>
    <cellStyle name="Entrada 2 7 4 2 3" xfId="39834" xr:uid="{00000000-0005-0000-0000-0000F16A0000}"/>
    <cellStyle name="Entrada 2 7 4 2 4" xfId="22057" xr:uid="{00000000-0005-0000-0000-0000F26A0000}"/>
    <cellStyle name="Entrada 2 7 4 3" xfId="26630" xr:uid="{00000000-0005-0000-0000-0000F36A0000}"/>
    <cellStyle name="Entrada 2 7 4 4" xfId="28113" xr:uid="{00000000-0005-0000-0000-0000F46A0000}"/>
    <cellStyle name="Entrada 2 7 4 5" xfId="17729" xr:uid="{00000000-0005-0000-0000-0000F56A0000}"/>
    <cellStyle name="Entrada 2 7 5" xfId="3760" xr:uid="{00000000-0005-0000-0000-0000F66A0000}"/>
    <cellStyle name="Entrada 2 7 5 2" xfId="12986" xr:uid="{00000000-0005-0000-0000-0000F76A0000}"/>
    <cellStyle name="Entrada 2 7 5 2 2" xfId="35288" xr:uid="{00000000-0005-0000-0000-0000F86A0000}"/>
    <cellStyle name="Entrada 2 7 5 2 3" xfId="39835" xr:uid="{00000000-0005-0000-0000-0000F96A0000}"/>
    <cellStyle name="Entrada 2 7 5 2 4" xfId="22058" xr:uid="{00000000-0005-0000-0000-0000FA6A0000}"/>
    <cellStyle name="Entrada 2 7 5 3" xfId="26631" xr:uid="{00000000-0005-0000-0000-0000FB6A0000}"/>
    <cellStyle name="Entrada 2 7 5 4" xfId="28112" xr:uid="{00000000-0005-0000-0000-0000FC6A0000}"/>
    <cellStyle name="Entrada 2 7 5 5" xfId="17730" xr:uid="{00000000-0005-0000-0000-0000FD6A0000}"/>
    <cellStyle name="Entrada 2 7 6" xfId="3761" xr:uid="{00000000-0005-0000-0000-0000FE6A0000}"/>
    <cellStyle name="Entrada 2 7 6 2" xfId="12987" xr:uid="{00000000-0005-0000-0000-0000FF6A0000}"/>
    <cellStyle name="Entrada 2 7 6 2 2" xfId="35289" xr:uid="{00000000-0005-0000-0000-0000006B0000}"/>
    <cellStyle name="Entrada 2 7 6 2 3" xfId="39836" xr:uid="{00000000-0005-0000-0000-0000016B0000}"/>
    <cellStyle name="Entrada 2 7 6 2 4" xfId="22059" xr:uid="{00000000-0005-0000-0000-0000026B0000}"/>
    <cellStyle name="Entrada 2 7 6 3" xfId="26632" xr:uid="{00000000-0005-0000-0000-0000036B0000}"/>
    <cellStyle name="Entrada 2 7 6 4" xfId="28111" xr:uid="{00000000-0005-0000-0000-0000046B0000}"/>
    <cellStyle name="Entrada 2 7 6 5" xfId="17731" xr:uid="{00000000-0005-0000-0000-0000056B0000}"/>
    <cellStyle name="Entrada 2 7 7" xfId="3762" xr:uid="{00000000-0005-0000-0000-0000066B0000}"/>
    <cellStyle name="Entrada 2 7 7 2" xfId="12988" xr:uid="{00000000-0005-0000-0000-0000076B0000}"/>
    <cellStyle name="Entrada 2 7 7 2 2" xfId="35290" xr:uid="{00000000-0005-0000-0000-0000086B0000}"/>
    <cellStyle name="Entrada 2 7 7 2 3" xfId="39837" xr:uid="{00000000-0005-0000-0000-0000096B0000}"/>
    <cellStyle name="Entrada 2 7 7 2 4" xfId="22060" xr:uid="{00000000-0005-0000-0000-00000A6B0000}"/>
    <cellStyle name="Entrada 2 7 7 3" xfId="26633" xr:uid="{00000000-0005-0000-0000-00000B6B0000}"/>
    <cellStyle name="Entrada 2 7 7 4" xfId="28110" xr:uid="{00000000-0005-0000-0000-00000C6B0000}"/>
    <cellStyle name="Entrada 2 7 7 5" xfId="17732" xr:uid="{00000000-0005-0000-0000-00000D6B0000}"/>
    <cellStyle name="Entrada 2 7 8" xfId="3763" xr:uid="{00000000-0005-0000-0000-00000E6B0000}"/>
    <cellStyle name="Entrada 2 7 8 2" xfId="12989" xr:uid="{00000000-0005-0000-0000-00000F6B0000}"/>
    <cellStyle name="Entrada 2 7 8 2 2" xfId="35291" xr:uid="{00000000-0005-0000-0000-0000106B0000}"/>
    <cellStyle name="Entrada 2 7 8 2 3" xfId="39838" xr:uid="{00000000-0005-0000-0000-0000116B0000}"/>
    <cellStyle name="Entrada 2 7 8 2 4" xfId="22061" xr:uid="{00000000-0005-0000-0000-0000126B0000}"/>
    <cellStyle name="Entrada 2 7 8 3" xfId="26634" xr:uid="{00000000-0005-0000-0000-0000136B0000}"/>
    <cellStyle name="Entrada 2 7 8 4" xfId="28109" xr:uid="{00000000-0005-0000-0000-0000146B0000}"/>
    <cellStyle name="Entrada 2 7 8 5" xfId="17733" xr:uid="{00000000-0005-0000-0000-0000156B0000}"/>
    <cellStyle name="Entrada 2 7 9" xfId="3764" xr:uid="{00000000-0005-0000-0000-0000166B0000}"/>
    <cellStyle name="Entrada 2 7 9 2" xfId="12990" xr:uid="{00000000-0005-0000-0000-0000176B0000}"/>
    <cellStyle name="Entrada 2 7 9 2 2" xfId="35292" xr:uid="{00000000-0005-0000-0000-0000186B0000}"/>
    <cellStyle name="Entrada 2 7 9 2 3" xfId="39839" xr:uid="{00000000-0005-0000-0000-0000196B0000}"/>
    <cellStyle name="Entrada 2 7 9 2 4" xfId="22062" xr:uid="{00000000-0005-0000-0000-00001A6B0000}"/>
    <cellStyle name="Entrada 2 7 9 3" xfId="26635" xr:uid="{00000000-0005-0000-0000-00001B6B0000}"/>
    <cellStyle name="Entrada 2 7 9 4" xfId="28108" xr:uid="{00000000-0005-0000-0000-00001C6B0000}"/>
    <cellStyle name="Entrada 2 7 9 5" xfId="17734" xr:uid="{00000000-0005-0000-0000-00001D6B0000}"/>
    <cellStyle name="Entrada 2 8" xfId="129" xr:uid="{00000000-0005-0000-0000-00001E6B0000}"/>
    <cellStyle name="Entrada 2 8 10" xfId="3766" xr:uid="{00000000-0005-0000-0000-00001F6B0000}"/>
    <cellStyle name="Entrada 2 8 10 2" xfId="12992" xr:uid="{00000000-0005-0000-0000-0000206B0000}"/>
    <cellStyle name="Entrada 2 8 10 2 2" xfId="35294" xr:uid="{00000000-0005-0000-0000-0000216B0000}"/>
    <cellStyle name="Entrada 2 8 10 2 3" xfId="39841" xr:uid="{00000000-0005-0000-0000-0000226B0000}"/>
    <cellStyle name="Entrada 2 8 10 2 4" xfId="22064" xr:uid="{00000000-0005-0000-0000-0000236B0000}"/>
    <cellStyle name="Entrada 2 8 10 3" xfId="26637" xr:uid="{00000000-0005-0000-0000-0000246B0000}"/>
    <cellStyle name="Entrada 2 8 10 4" xfId="28107" xr:uid="{00000000-0005-0000-0000-0000256B0000}"/>
    <cellStyle name="Entrada 2 8 10 5" xfId="17736" xr:uid="{00000000-0005-0000-0000-0000266B0000}"/>
    <cellStyle name="Entrada 2 8 11" xfId="3767" xr:uid="{00000000-0005-0000-0000-0000276B0000}"/>
    <cellStyle name="Entrada 2 8 11 2" xfId="12993" xr:uid="{00000000-0005-0000-0000-0000286B0000}"/>
    <cellStyle name="Entrada 2 8 11 2 2" xfId="35295" xr:uid="{00000000-0005-0000-0000-0000296B0000}"/>
    <cellStyle name="Entrada 2 8 11 2 3" xfId="39842" xr:uid="{00000000-0005-0000-0000-00002A6B0000}"/>
    <cellStyle name="Entrada 2 8 11 2 4" xfId="22065" xr:uid="{00000000-0005-0000-0000-00002B6B0000}"/>
    <cellStyle name="Entrada 2 8 11 3" xfId="26638" xr:uid="{00000000-0005-0000-0000-00002C6B0000}"/>
    <cellStyle name="Entrada 2 8 11 4" xfId="28106" xr:uid="{00000000-0005-0000-0000-00002D6B0000}"/>
    <cellStyle name="Entrada 2 8 11 5" xfId="17737" xr:uid="{00000000-0005-0000-0000-00002E6B0000}"/>
    <cellStyle name="Entrada 2 8 12" xfId="3768" xr:uid="{00000000-0005-0000-0000-00002F6B0000}"/>
    <cellStyle name="Entrada 2 8 12 2" xfId="12994" xr:uid="{00000000-0005-0000-0000-0000306B0000}"/>
    <cellStyle name="Entrada 2 8 12 2 2" xfId="35296" xr:uid="{00000000-0005-0000-0000-0000316B0000}"/>
    <cellStyle name="Entrada 2 8 12 2 3" xfId="39843" xr:uid="{00000000-0005-0000-0000-0000326B0000}"/>
    <cellStyle name="Entrada 2 8 12 2 4" xfId="22066" xr:uid="{00000000-0005-0000-0000-0000336B0000}"/>
    <cellStyle name="Entrada 2 8 12 3" xfId="26639" xr:uid="{00000000-0005-0000-0000-0000346B0000}"/>
    <cellStyle name="Entrada 2 8 12 4" xfId="28105" xr:uid="{00000000-0005-0000-0000-0000356B0000}"/>
    <cellStyle name="Entrada 2 8 12 5" xfId="17738" xr:uid="{00000000-0005-0000-0000-0000366B0000}"/>
    <cellStyle name="Entrada 2 8 13" xfId="3769" xr:uid="{00000000-0005-0000-0000-0000376B0000}"/>
    <cellStyle name="Entrada 2 8 13 2" xfId="12995" xr:uid="{00000000-0005-0000-0000-0000386B0000}"/>
    <cellStyle name="Entrada 2 8 13 2 2" xfId="35297" xr:uid="{00000000-0005-0000-0000-0000396B0000}"/>
    <cellStyle name="Entrada 2 8 13 2 3" xfId="39844" xr:uid="{00000000-0005-0000-0000-00003A6B0000}"/>
    <cellStyle name="Entrada 2 8 13 2 4" xfId="22067" xr:uid="{00000000-0005-0000-0000-00003B6B0000}"/>
    <cellStyle name="Entrada 2 8 13 3" xfId="26640" xr:uid="{00000000-0005-0000-0000-00003C6B0000}"/>
    <cellStyle name="Entrada 2 8 13 4" xfId="28104" xr:uid="{00000000-0005-0000-0000-00003D6B0000}"/>
    <cellStyle name="Entrada 2 8 13 5" xfId="17739" xr:uid="{00000000-0005-0000-0000-00003E6B0000}"/>
    <cellStyle name="Entrada 2 8 14" xfId="3770" xr:uid="{00000000-0005-0000-0000-00003F6B0000}"/>
    <cellStyle name="Entrada 2 8 14 2" xfId="12996" xr:uid="{00000000-0005-0000-0000-0000406B0000}"/>
    <cellStyle name="Entrada 2 8 14 2 2" xfId="35298" xr:uid="{00000000-0005-0000-0000-0000416B0000}"/>
    <cellStyle name="Entrada 2 8 14 2 3" xfId="39845" xr:uid="{00000000-0005-0000-0000-0000426B0000}"/>
    <cellStyle name="Entrada 2 8 14 2 4" xfId="22068" xr:uid="{00000000-0005-0000-0000-0000436B0000}"/>
    <cellStyle name="Entrada 2 8 14 3" xfId="26641" xr:uid="{00000000-0005-0000-0000-0000446B0000}"/>
    <cellStyle name="Entrada 2 8 14 4" xfId="28103" xr:uid="{00000000-0005-0000-0000-0000456B0000}"/>
    <cellStyle name="Entrada 2 8 14 5" xfId="17740" xr:uid="{00000000-0005-0000-0000-0000466B0000}"/>
    <cellStyle name="Entrada 2 8 15" xfId="3771" xr:uid="{00000000-0005-0000-0000-0000476B0000}"/>
    <cellStyle name="Entrada 2 8 15 2" xfId="12997" xr:uid="{00000000-0005-0000-0000-0000486B0000}"/>
    <cellStyle name="Entrada 2 8 15 2 2" xfId="35299" xr:uid="{00000000-0005-0000-0000-0000496B0000}"/>
    <cellStyle name="Entrada 2 8 15 2 3" xfId="39846" xr:uid="{00000000-0005-0000-0000-00004A6B0000}"/>
    <cellStyle name="Entrada 2 8 15 2 4" xfId="22069" xr:uid="{00000000-0005-0000-0000-00004B6B0000}"/>
    <cellStyle name="Entrada 2 8 15 3" xfId="26642" xr:uid="{00000000-0005-0000-0000-00004C6B0000}"/>
    <cellStyle name="Entrada 2 8 15 4" xfId="28102" xr:uid="{00000000-0005-0000-0000-00004D6B0000}"/>
    <cellStyle name="Entrada 2 8 15 5" xfId="17741" xr:uid="{00000000-0005-0000-0000-00004E6B0000}"/>
    <cellStyle name="Entrada 2 8 16" xfId="3772" xr:uid="{00000000-0005-0000-0000-00004F6B0000}"/>
    <cellStyle name="Entrada 2 8 16 2" xfId="12998" xr:uid="{00000000-0005-0000-0000-0000506B0000}"/>
    <cellStyle name="Entrada 2 8 16 2 2" xfId="35300" xr:uid="{00000000-0005-0000-0000-0000516B0000}"/>
    <cellStyle name="Entrada 2 8 16 2 3" xfId="39847" xr:uid="{00000000-0005-0000-0000-0000526B0000}"/>
    <cellStyle name="Entrada 2 8 16 2 4" xfId="22070" xr:uid="{00000000-0005-0000-0000-0000536B0000}"/>
    <cellStyle name="Entrada 2 8 16 3" xfId="26643" xr:uid="{00000000-0005-0000-0000-0000546B0000}"/>
    <cellStyle name="Entrada 2 8 16 4" xfId="28072" xr:uid="{00000000-0005-0000-0000-0000556B0000}"/>
    <cellStyle name="Entrada 2 8 16 5" xfId="17742" xr:uid="{00000000-0005-0000-0000-0000566B0000}"/>
    <cellStyle name="Entrada 2 8 17" xfId="3773" xr:uid="{00000000-0005-0000-0000-0000576B0000}"/>
    <cellStyle name="Entrada 2 8 17 2" xfId="12999" xr:uid="{00000000-0005-0000-0000-0000586B0000}"/>
    <cellStyle name="Entrada 2 8 17 2 2" xfId="35301" xr:uid="{00000000-0005-0000-0000-0000596B0000}"/>
    <cellStyle name="Entrada 2 8 17 2 3" xfId="39848" xr:uid="{00000000-0005-0000-0000-00005A6B0000}"/>
    <cellStyle name="Entrada 2 8 17 2 4" xfId="22071" xr:uid="{00000000-0005-0000-0000-00005B6B0000}"/>
    <cellStyle name="Entrada 2 8 17 3" xfId="26644" xr:uid="{00000000-0005-0000-0000-00005C6B0000}"/>
    <cellStyle name="Entrada 2 8 17 4" xfId="28101" xr:uid="{00000000-0005-0000-0000-00005D6B0000}"/>
    <cellStyle name="Entrada 2 8 17 5" xfId="17743" xr:uid="{00000000-0005-0000-0000-00005E6B0000}"/>
    <cellStyle name="Entrada 2 8 18" xfId="3774" xr:uid="{00000000-0005-0000-0000-00005F6B0000}"/>
    <cellStyle name="Entrada 2 8 18 2" xfId="13000" xr:uid="{00000000-0005-0000-0000-0000606B0000}"/>
    <cellStyle name="Entrada 2 8 18 2 2" xfId="35302" xr:uid="{00000000-0005-0000-0000-0000616B0000}"/>
    <cellStyle name="Entrada 2 8 18 2 3" xfId="39849" xr:uid="{00000000-0005-0000-0000-0000626B0000}"/>
    <cellStyle name="Entrada 2 8 18 2 4" xfId="22072" xr:uid="{00000000-0005-0000-0000-0000636B0000}"/>
    <cellStyle name="Entrada 2 8 18 3" xfId="26645" xr:uid="{00000000-0005-0000-0000-0000646B0000}"/>
    <cellStyle name="Entrada 2 8 18 4" xfId="28100" xr:uid="{00000000-0005-0000-0000-0000656B0000}"/>
    <cellStyle name="Entrada 2 8 18 5" xfId="17744" xr:uid="{00000000-0005-0000-0000-0000666B0000}"/>
    <cellStyle name="Entrada 2 8 19" xfId="3775" xr:uid="{00000000-0005-0000-0000-0000676B0000}"/>
    <cellStyle name="Entrada 2 8 19 2" xfId="13001" xr:uid="{00000000-0005-0000-0000-0000686B0000}"/>
    <cellStyle name="Entrada 2 8 19 2 2" xfId="35303" xr:uid="{00000000-0005-0000-0000-0000696B0000}"/>
    <cellStyle name="Entrada 2 8 19 2 3" xfId="39850" xr:uid="{00000000-0005-0000-0000-00006A6B0000}"/>
    <cellStyle name="Entrada 2 8 19 2 4" xfId="22073" xr:uid="{00000000-0005-0000-0000-00006B6B0000}"/>
    <cellStyle name="Entrada 2 8 19 3" xfId="26646" xr:uid="{00000000-0005-0000-0000-00006C6B0000}"/>
    <cellStyle name="Entrada 2 8 19 4" xfId="28099" xr:uid="{00000000-0005-0000-0000-00006D6B0000}"/>
    <cellStyle name="Entrada 2 8 19 5" xfId="17745" xr:uid="{00000000-0005-0000-0000-00006E6B0000}"/>
    <cellStyle name="Entrada 2 8 2" xfId="3776" xr:uid="{00000000-0005-0000-0000-00006F6B0000}"/>
    <cellStyle name="Entrada 2 8 2 2" xfId="13002" xr:uid="{00000000-0005-0000-0000-0000706B0000}"/>
    <cellStyle name="Entrada 2 8 2 2 2" xfId="35304" xr:uid="{00000000-0005-0000-0000-0000716B0000}"/>
    <cellStyle name="Entrada 2 8 2 2 3" xfId="39851" xr:uid="{00000000-0005-0000-0000-0000726B0000}"/>
    <cellStyle name="Entrada 2 8 2 2 4" xfId="22074" xr:uid="{00000000-0005-0000-0000-0000736B0000}"/>
    <cellStyle name="Entrada 2 8 2 3" xfId="26647" xr:uid="{00000000-0005-0000-0000-0000746B0000}"/>
    <cellStyle name="Entrada 2 8 2 4" xfId="28098" xr:uid="{00000000-0005-0000-0000-0000756B0000}"/>
    <cellStyle name="Entrada 2 8 2 5" xfId="17746" xr:uid="{00000000-0005-0000-0000-0000766B0000}"/>
    <cellStyle name="Entrada 2 8 20" xfId="3777" xr:uid="{00000000-0005-0000-0000-0000776B0000}"/>
    <cellStyle name="Entrada 2 8 20 2" xfId="13003" xr:uid="{00000000-0005-0000-0000-0000786B0000}"/>
    <cellStyle name="Entrada 2 8 20 2 2" xfId="35305" xr:uid="{00000000-0005-0000-0000-0000796B0000}"/>
    <cellStyle name="Entrada 2 8 20 2 3" xfId="39852" xr:uid="{00000000-0005-0000-0000-00007A6B0000}"/>
    <cellStyle name="Entrada 2 8 20 2 4" xfId="22075" xr:uid="{00000000-0005-0000-0000-00007B6B0000}"/>
    <cellStyle name="Entrada 2 8 20 3" xfId="26648" xr:uid="{00000000-0005-0000-0000-00007C6B0000}"/>
    <cellStyle name="Entrada 2 8 20 4" xfId="28097" xr:uid="{00000000-0005-0000-0000-00007D6B0000}"/>
    <cellStyle name="Entrada 2 8 20 5" xfId="17747" xr:uid="{00000000-0005-0000-0000-00007E6B0000}"/>
    <cellStyle name="Entrada 2 8 21" xfId="3778" xr:uid="{00000000-0005-0000-0000-00007F6B0000}"/>
    <cellStyle name="Entrada 2 8 21 2" xfId="13004" xr:uid="{00000000-0005-0000-0000-0000806B0000}"/>
    <cellStyle name="Entrada 2 8 21 2 2" xfId="35306" xr:uid="{00000000-0005-0000-0000-0000816B0000}"/>
    <cellStyle name="Entrada 2 8 21 2 3" xfId="39853" xr:uid="{00000000-0005-0000-0000-0000826B0000}"/>
    <cellStyle name="Entrada 2 8 21 2 4" xfId="22076" xr:uid="{00000000-0005-0000-0000-0000836B0000}"/>
    <cellStyle name="Entrada 2 8 21 3" xfId="26649" xr:uid="{00000000-0005-0000-0000-0000846B0000}"/>
    <cellStyle name="Entrada 2 8 21 4" xfId="28096" xr:uid="{00000000-0005-0000-0000-0000856B0000}"/>
    <cellStyle name="Entrada 2 8 21 5" xfId="17748" xr:uid="{00000000-0005-0000-0000-0000866B0000}"/>
    <cellStyle name="Entrada 2 8 22" xfId="3779" xr:uid="{00000000-0005-0000-0000-0000876B0000}"/>
    <cellStyle name="Entrada 2 8 22 2" xfId="13005" xr:uid="{00000000-0005-0000-0000-0000886B0000}"/>
    <cellStyle name="Entrada 2 8 22 2 2" xfId="35307" xr:uid="{00000000-0005-0000-0000-0000896B0000}"/>
    <cellStyle name="Entrada 2 8 22 2 3" xfId="39854" xr:uid="{00000000-0005-0000-0000-00008A6B0000}"/>
    <cellStyle name="Entrada 2 8 22 2 4" xfId="22077" xr:uid="{00000000-0005-0000-0000-00008B6B0000}"/>
    <cellStyle name="Entrada 2 8 22 3" xfId="26650" xr:uid="{00000000-0005-0000-0000-00008C6B0000}"/>
    <cellStyle name="Entrada 2 8 22 4" xfId="28095" xr:uid="{00000000-0005-0000-0000-00008D6B0000}"/>
    <cellStyle name="Entrada 2 8 22 5" xfId="17749" xr:uid="{00000000-0005-0000-0000-00008E6B0000}"/>
    <cellStyle name="Entrada 2 8 23" xfId="3780" xr:uid="{00000000-0005-0000-0000-00008F6B0000}"/>
    <cellStyle name="Entrada 2 8 23 2" xfId="13006" xr:uid="{00000000-0005-0000-0000-0000906B0000}"/>
    <cellStyle name="Entrada 2 8 23 2 2" xfId="35308" xr:uid="{00000000-0005-0000-0000-0000916B0000}"/>
    <cellStyle name="Entrada 2 8 23 2 3" xfId="39855" xr:uid="{00000000-0005-0000-0000-0000926B0000}"/>
    <cellStyle name="Entrada 2 8 23 2 4" xfId="22078" xr:uid="{00000000-0005-0000-0000-0000936B0000}"/>
    <cellStyle name="Entrada 2 8 23 3" xfId="26651" xr:uid="{00000000-0005-0000-0000-0000946B0000}"/>
    <cellStyle name="Entrada 2 8 23 4" xfId="28094" xr:uid="{00000000-0005-0000-0000-0000956B0000}"/>
    <cellStyle name="Entrada 2 8 23 5" xfId="17750" xr:uid="{00000000-0005-0000-0000-0000966B0000}"/>
    <cellStyle name="Entrada 2 8 24" xfId="3781" xr:uid="{00000000-0005-0000-0000-0000976B0000}"/>
    <cellStyle name="Entrada 2 8 24 2" xfId="13007" xr:uid="{00000000-0005-0000-0000-0000986B0000}"/>
    <cellStyle name="Entrada 2 8 24 2 2" xfId="35309" xr:uid="{00000000-0005-0000-0000-0000996B0000}"/>
    <cellStyle name="Entrada 2 8 24 2 3" xfId="39856" xr:uid="{00000000-0005-0000-0000-00009A6B0000}"/>
    <cellStyle name="Entrada 2 8 24 2 4" xfId="22079" xr:uid="{00000000-0005-0000-0000-00009B6B0000}"/>
    <cellStyle name="Entrada 2 8 24 3" xfId="26652" xr:uid="{00000000-0005-0000-0000-00009C6B0000}"/>
    <cellStyle name="Entrada 2 8 24 4" xfId="28093" xr:uid="{00000000-0005-0000-0000-00009D6B0000}"/>
    <cellStyle name="Entrada 2 8 24 5" xfId="17751" xr:uid="{00000000-0005-0000-0000-00009E6B0000}"/>
    <cellStyle name="Entrada 2 8 25" xfId="3782" xr:uid="{00000000-0005-0000-0000-00009F6B0000}"/>
    <cellStyle name="Entrada 2 8 25 2" xfId="13008" xr:uid="{00000000-0005-0000-0000-0000A06B0000}"/>
    <cellStyle name="Entrada 2 8 25 2 2" xfId="35310" xr:uid="{00000000-0005-0000-0000-0000A16B0000}"/>
    <cellStyle name="Entrada 2 8 25 2 3" xfId="39857" xr:uid="{00000000-0005-0000-0000-0000A26B0000}"/>
    <cellStyle name="Entrada 2 8 25 2 4" xfId="22080" xr:uid="{00000000-0005-0000-0000-0000A36B0000}"/>
    <cellStyle name="Entrada 2 8 25 3" xfId="26653" xr:uid="{00000000-0005-0000-0000-0000A46B0000}"/>
    <cellStyle name="Entrada 2 8 25 4" xfId="28092" xr:uid="{00000000-0005-0000-0000-0000A56B0000}"/>
    <cellStyle name="Entrada 2 8 25 5" xfId="17752" xr:uid="{00000000-0005-0000-0000-0000A66B0000}"/>
    <cellStyle name="Entrada 2 8 26" xfId="3783" xr:uid="{00000000-0005-0000-0000-0000A76B0000}"/>
    <cellStyle name="Entrada 2 8 26 2" xfId="13009" xr:uid="{00000000-0005-0000-0000-0000A86B0000}"/>
    <cellStyle name="Entrada 2 8 26 2 2" xfId="35311" xr:uid="{00000000-0005-0000-0000-0000A96B0000}"/>
    <cellStyle name="Entrada 2 8 26 2 3" xfId="39858" xr:uid="{00000000-0005-0000-0000-0000AA6B0000}"/>
    <cellStyle name="Entrada 2 8 26 2 4" xfId="22081" xr:uid="{00000000-0005-0000-0000-0000AB6B0000}"/>
    <cellStyle name="Entrada 2 8 26 3" xfId="26654" xr:uid="{00000000-0005-0000-0000-0000AC6B0000}"/>
    <cellStyle name="Entrada 2 8 26 4" xfId="28091" xr:uid="{00000000-0005-0000-0000-0000AD6B0000}"/>
    <cellStyle name="Entrada 2 8 26 5" xfId="17753" xr:uid="{00000000-0005-0000-0000-0000AE6B0000}"/>
    <cellStyle name="Entrada 2 8 27" xfId="3784" xr:uid="{00000000-0005-0000-0000-0000AF6B0000}"/>
    <cellStyle name="Entrada 2 8 27 2" xfId="13010" xr:uid="{00000000-0005-0000-0000-0000B06B0000}"/>
    <cellStyle name="Entrada 2 8 27 2 2" xfId="35312" xr:uid="{00000000-0005-0000-0000-0000B16B0000}"/>
    <cellStyle name="Entrada 2 8 27 2 3" xfId="39859" xr:uid="{00000000-0005-0000-0000-0000B26B0000}"/>
    <cellStyle name="Entrada 2 8 27 2 4" xfId="22082" xr:uid="{00000000-0005-0000-0000-0000B36B0000}"/>
    <cellStyle name="Entrada 2 8 27 3" xfId="26655" xr:uid="{00000000-0005-0000-0000-0000B46B0000}"/>
    <cellStyle name="Entrada 2 8 27 4" xfId="28090" xr:uid="{00000000-0005-0000-0000-0000B56B0000}"/>
    <cellStyle name="Entrada 2 8 27 5" xfId="17754" xr:uid="{00000000-0005-0000-0000-0000B66B0000}"/>
    <cellStyle name="Entrada 2 8 28" xfId="3785" xr:uid="{00000000-0005-0000-0000-0000B76B0000}"/>
    <cellStyle name="Entrada 2 8 28 2" xfId="13011" xr:uid="{00000000-0005-0000-0000-0000B86B0000}"/>
    <cellStyle name="Entrada 2 8 28 2 2" xfId="35313" xr:uid="{00000000-0005-0000-0000-0000B96B0000}"/>
    <cellStyle name="Entrada 2 8 28 2 3" xfId="39860" xr:uid="{00000000-0005-0000-0000-0000BA6B0000}"/>
    <cellStyle name="Entrada 2 8 28 2 4" xfId="22083" xr:uid="{00000000-0005-0000-0000-0000BB6B0000}"/>
    <cellStyle name="Entrada 2 8 28 3" xfId="26656" xr:uid="{00000000-0005-0000-0000-0000BC6B0000}"/>
    <cellStyle name="Entrada 2 8 28 4" xfId="28089" xr:uid="{00000000-0005-0000-0000-0000BD6B0000}"/>
    <cellStyle name="Entrada 2 8 28 5" xfId="17755" xr:uid="{00000000-0005-0000-0000-0000BE6B0000}"/>
    <cellStyle name="Entrada 2 8 29" xfId="3786" xr:uid="{00000000-0005-0000-0000-0000BF6B0000}"/>
    <cellStyle name="Entrada 2 8 29 2" xfId="13012" xr:uid="{00000000-0005-0000-0000-0000C06B0000}"/>
    <cellStyle name="Entrada 2 8 29 2 2" xfId="35314" xr:uid="{00000000-0005-0000-0000-0000C16B0000}"/>
    <cellStyle name="Entrada 2 8 29 2 3" xfId="39861" xr:uid="{00000000-0005-0000-0000-0000C26B0000}"/>
    <cellStyle name="Entrada 2 8 29 2 4" xfId="22084" xr:uid="{00000000-0005-0000-0000-0000C36B0000}"/>
    <cellStyle name="Entrada 2 8 29 3" xfId="26657" xr:uid="{00000000-0005-0000-0000-0000C46B0000}"/>
    <cellStyle name="Entrada 2 8 29 4" xfId="28088" xr:uid="{00000000-0005-0000-0000-0000C56B0000}"/>
    <cellStyle name="Entrada 2 8 29 5" xfId="17756" xr:uid="{00000000-0005-0000-0000-0000C66B0000}"/>
    <cellStyle name="Entrada 2 8 3" xfId="3787" xr:uid="{00000000-0005-0000-0000-0000C76B0000}"/>
    <cellStyle name="Entrada 2 8 3 2" xfId="13013" xr:uid="{00000000-0005-0000-0000-0000C86B0000}"/>
    <cellStyle name="Entrada 2 8 3 2 2" xfId="35315" xr:uid="{00000000-0005-0000-0000-0000C96B0000}"/>
    <cellStyle name="Entrada 2 8 3 2 3" xfId="39862" xr:uid="{00000000-0005-0000-0000-0000CA6B0000}"/>
    <cellStyle name="Entrada 2 8 3 2 4" xfId="22085" xr:uid="{00000000-0005-0000-0000-0000CB6B0000}"/>
    <cellStyle name="Entrada 2 8 3 3" xfId="26658" xr:uid="{00000000-0005-0000-0000-0000CC6B0000}"/>
    <cellStyle name="Entrada 2 8 3 4" xfId="28087" xr:uid="{00000000-0005-0000-0000-0000CD6B0000}"/>
    <cellStyle name="Entrada 2 8 3 5" xfId="17757" xr:uid="{00000000-0005-0000-0000-0000CE6B0000}"/>
    <cellStyle name="Entrada 2 8 30" xfId="3788" xr:uid="{00000000-0005-0000-0000-0000CF6B0000}"/>
    <cellStyle name="Entrada 2 8 30 2" xfId="13014" xr:uid="{00000000-0005-0000-0000-0000D06B0000}"/>
    <cellStyle name="Entrada 2 8 30 2 2" xfId="35316" xr:uid="{00000000-0005-0000-0000-0000D16B0000}"/>
    <cellStyle name="Entrada 2 8 30 2 3" xfId="39863" xr:uid="{00000000-0005-0000-0000-0000D26B0000}"/>
    <cellStyle name="Entrada 2 8 30 2 4" xfId="22086" xr:uid="{00000000-0005-0000-0000-0000D36B0000}"/>
    <cellStyle name="Entrada 2 8 30 3" xfId="26659" xr:uid="{00000000-0005-0000-0000-0000D46B0000}"/>
    <cellStyle name="Entrada 2 8 30 4" xfId="28086" xr:uid="{00000000-0005-0000-0000-0000D56B0000}"/>
    <cellStyle name="Entrada 2 8 30 5" xfId="17758" xr:uid="{00000000-0005-0000-0000-0000D66B0000}"/>
    <cellStyle name="Entrada 2 8 31" xfId="3789" xr:uid="{00000000-0005-0000-0000-0000D76B0000}"/>
    <cellStyle name="Entrada 2 8 31 2" xfId="13015" xr:uid="{00000000-0005-0000-0000-0000D86B0000}"/>
    <cellStyle name="Entrada 2 8 31 2 2" xfId="35317" xr:uid="{00000000-0005-0000-0000-0000D96B0000}"/>
    <cellStyle name="Entrada 2 8 31 2 3" xfId="39864" xr:uid="{00000000-0005-0000-0000-0000DA6B0000}"/>
    <cellStyle name="Entrada 2 8 31 2 4" xfId="22087" xr:uid="{00000000-0005-0000-0000-0000DB6B0000}"/>
    <cellStyle name="Entrada 2 8 31 3" xfId="26660" xr:uid="{00000000-0005-0000-0000-0000DC6B0000}"/>
    <cellStyle name="Entrada 2 8 31 4" xfId="28085" xr:uid="{00000000-0005-0000-0000-0000DD6B0000}"/>
    <cellStyle name="Entrada 2 8 31 5" xfId="17759" xr:uid="{00000000-0005-0000-0000-0000DE6B0000}"/>
    <cellStyle name="Entrada 2 8 32" xfId="3790" xr:uid="{00000000-0005-0000-0000-0000DF6B0000}"/>
    <cellStyle name="Entrada 2 8 32 2" xfId="13016" xr:uid="{00000000-0005-0000-0000-0000E06B0000}"/>
    <cellStyle name="Entrada 2 8 32 2 2" xfId="35318" xr:uid="{00000000-0005-0000-0000-0000E16B0000}"/>
    <cellStyle name="Entrada 2 8 32 2 3" xfId="39865" xr:uid="{00000000-0005-0000-0000-0000E26B0000}"/>
    <cellStyle name="Entrada 2 8 32 2 4" xfId="22088" xr:uid="{00000000-0005-0000-0000-0000E36B0000}"/>
    <cellStyle name="Entrada 2 8 32 3" xfId="26661" xr:uid="{00000000-0005-0000-0000-0000E46B0000}"/>
    <cellStyle name="Entrada 2 8 32 4" xfId="28084" xr:uid="{00000000-0005-0000-0000-0000E56B0000}"/>
    <cellStyle name="Entrada 2 8 32 5" xfId="17760" xr:uid="{00000000-0005-0000-0000-0000E66B0000}"/>
    <cellStyle name="Entrada 2 8 33" xfId="3791" xr:uid="{00000000-0005-0000-0000-0000E76B0000}"/>
    <cellStyle name="Entrada 2 8 33 2" xfId="13017" xr:uid="{00000000-0005-0000-0000-0000E86B0000}"/>
    <cellStyle name="Entrada 2 8 33 2 2" xfId="35319" xr:uid="{00000000-0005-0000-0000-0000E96B0000}"/>
    <cellStyle name="Entrada 2 8 33 2 3" xfId="39866" xr:uid="{00000000-0005-0000-0000-0000EA6B0000}"/>
    <cellStyle name="Entrada 2 8 33 2 4" xfId="22089" xr:uid="{00000000-0005-0000-0000-0000EB6B0000}"/>
    <cellStyle name="Entrada 2 8 33 3" xfId="26662" xr:uid="{00000000-0005-0000-0000-0000EC6B0000}"/>
    <cellStyle name="Entrada 2 8 33 4" xfId="28083" xr:uid="{00000000-0005-0000-0000-0000ED6B0000}"/>
    <cellStyle name="Entrada 2 8 33 5" xfId="17761" xr:uid="{00000000-0005-0000-0000-0000EE6B0000}"/>
    <cellStyle name="Entrada 2 8 34" xfId="3792" xr:uid="{00000000-0005-0000-0000-0000EF6B0000}"/>
    <cellStyle name="Entrada 2 8 34 2" xfId="13018" xr:uid="{00000000-0005-0000-0000-0000F06B0000}"/>
    <cellStyle name="Entrada 2 8 34 2 2" xfId="35320" xr:uid="{00000000-0005-0000-0000-0000F16B0000}"/>
    <cellStyle name="Entrada 2 8 34 2 3" xfId="39867" xr:uid="{00000000-0005-0000-0000-0000F26B0000}"/>
    <cellStyle name="Entrada 2 8 34 2 4" xfId="22090" xr:uid="{00000000-0005-0000-0000-0000F36B0000}"/>
    <cellStyle name="Entrada 2 8 34 3" xfId="26663" xr:uid="{00000000-0005-0000-0000-0000F46B0000}"/>
    <cellStyle name="Entrada 2 8 34 4" xfId="28082" xr:uid="{00000000-0005-0000-0000-0000F56B0000}"/>
    <cellStyle name="Entrada 2 8 34 5" xfId="17762" xr:uid="{00000000-0005-0000-0000-0000F66B0000}"/>
    <cellStyle name="Entrada 2 8 35" xfId="3793" xr:uid="{00000000-0005-0000-0000-0000F76B0000}"/>
    <cellStyle name="Entrada 2 8 35 2" xfId="13019" xr:uid="{00000000-0005-0000-0000-0000F86B0000}"/>
    <cellStyle name="Entrada 2 8 35 2 2" xfId="35321" xr:uid="{00000000-0005-0000-0000-0000F96B0000}"/>
    <cellStyle name="Entrada 2 8 35 2 3" xfId="39868" xr:uid="{00000000-0005-0000-0000-0000FA6B0000}"/>
    <cellStyle name="Entrada 2 8 35 2 4" xfId="22091" xr:uid="{00000000-0005-0000-0000-0000FB6B0000}"/>
    <cellStyle name="Entrada 2 8 35 3" xfId="26664" xr:uid="{00000000-0005-0000-0000-0000FC6B0000}"/>
    <cellStyle name="Entrada 2 8 35 4" xfId="28081" xr:uid="{00000000-0005-0000-0000-0000FD6B0000}"/>
    <cellStyle name="Entrada 2 8 35 5" xfId="17763" xr:uid="{00000000-0005-0000-0000-0000FE6B0000}"/>
    <cellStyle name="Entrada 2 8 36" xfId="3794" xr:uid="{00000000-0005-0000-0000-0000FF6B0000}"/>
    <cellStyle name="Entrada 2 8 36 2" xfId="13020" xr:uid="{00000000-0005-0000-0000-0000006C0000}"/>
    <cellStyle name="Entrada 2 8 36 2 2" xfId="35322" xr:uid="{00000000-0005-0000-0000-0000016C0000}"/>
    <cellStyle name="Entrada 2 8 36 2 3" xfId="39869" xr:uid="{00000000-0005-0000-0000-0000026C0000}"/>
    <cellStyle name="Entrada 2 8 36 2 4" xfId="22092" xr:uid="{00000000-0005-0000-0000-0000036C0000}"/>
    <cellStyle name="Entrada 2 8 36 3" xfId="26665" xr:uid="{00000000-0005-0000-0000-0000046C0000}"/>
    <cellStyle name="Entrada 2 8 36 4" xfId="28080" xr:uid="{00000000-0005-0000-0000-0000056C0000}"/>
    <cellStyle name="Entrada 2 8 36 5" xfId="17764" xr:uid="{00000000-0005-0000-0000-0000066C0000}"/>
    <cellStyle name="Entrada 2 8 37" xfId="3795" xr:uid="{00000000-0005-0000-0000-0000076C0000}"/>
    <cellStyle name="Entrada 2 8 37 2" xfId="13021" xr:uid="{00000000-0005-0000-0000-0000086C0000}"/>
    <cellStyle name="Entrada 2 8 37 2 2" xfId="35323" xr:uid="{00000000-0005-0000-0000-0000096C0000}"/>
    <cellStyle name="Entrada 2 8 37 2 3" xfId="39870" xr:uid="{00000000-0005-0000-0000-00000A6C0000}"/>
    <cellStyle name="Entrada 2 8 37 2 4" xfId="22093" xr:uid="{00000000-0005-0000-0000-00000B6C0000}"/>
    <cellStyle name="Entrada 2 8 37 3" xfId="26666" xr:uid="{00000000-0005-0000-0000-00000C6C0000}"/>
    <cellStyle name="Entrada 2 8 37 4" xfId="28079" xr:uid="{00000000-0005-0000-0000-00000D6C0000}"/>
    <cellStyle name="Entrada 2 8 37 5" xfId="17765" xr:uid="{00000000-0005-0000-0000-00000E6C0000}"/>
    <cellStyle name="Entrada 2 8 38" xfId="3796" xr:uid="{00000000-0005-0000-0000-00000F6C0000}"/>
    <cellStyle name="Entrada 2 8 38 2" xfId="13022" xr:uid="{00000000-0005-0000-0000-0000106C0000}"/>
    <cellStyle name="Entrada 2 8 38 2 2" xfId="35324" xr:uid="{00000000-0005-0000-0000-0000116C0000}"/>
    <cellStyle name="Entrada 2 8 38 2 3" xfId="39871" xr:uid="{00000000-0005-0000-0000-0000126C0000}"/>
    <cellStyle name="Entrada 2 8 38 2 4" xfId="22094" xr:uid="{00000000-0005-0000-0000-0000136C0000}"/>
    <cellStyle name="Entrada 2 8 38 3" xfId="26667" xr:uid="{00000000-0005-0000-0000-0000146C0000}"/>
    <cellStyle name="Entrada 2 8 38 4" xfId="28078" xr:uid="{00000000-0005-0000-0000-0000156C0000}"/>
    <cellStyle name="Entrada 2 8 38 5" xfId="17766" xr:uid="{00000000-0005-0000-0000-0000166C0000}"/>
    <cellStyle name="Entrada 2 8 39" xfId="3765" xr:uid="{00000000-0005-0000-0000-0000176C0000}"/>
    <cellStyle name="Entrada 2 8 39 2" xfId="12991" xr:uid="{00000000-0005-0000-0000-0000186C0000}"/>
    <cellStyle name="Entrada 2 8 39 2 2" xfId="35293" xr:uid="{00000000-0005-0000-0000-0000196C0000}"/>
    <cellStyle name="Entrada 2 8 39 2 3" xfId="39840" xr:uid="{00000000-0005-0000-0000-00001A6C0000}"/>
    <cellStyle name="Entrada 2 8 39 2 4" xfId="22063" xr:uid="{00000000-0005-0000-0000-00001B6C0000}"/>
    <cellStyle name="Entrada 2 8 39 3" xfId="26636" xr:uid="{00000000-0005-0000-0000-00001C6C0000}"/>
    <cellStyle name="Entrada 2 8 39 4" xfId="28061" xr:uid="{00000000-0005-0000-0000-00001D6C0000}"/>
    <cellStyle name="Entrada 2 8 39 5" xfId="17735" xr:uid="{00000000-0005-0000-0000-00001E6C0000}"/>
    <cellStyle name="Entrada 2 8 4" xfId="3797" xr:uid="{00000000-0005-0000-0000-00001F6C0000}"/>
    <cellStyle name="Entrada 2 8 4 2" xfId="13023" xr:uid="{00000000-0005-0000-0000-0000206C0000}"/>
    <cellStyle name="Entrada 2 8 4 2 2" xfId="35325" xr:uid="{00000000-0005-0000-0000-0000216C0000}"/>
    <cellStyle name="Entrada 2 8 4 2 3" xfId="39872" xr:uid="{00000000-0005-0000-0000-0000226C0000}"/>
    <cellStyle name="Entrada 2 8 4 2 4" xfId="22095" xr:uid="{00000000-0005-0000-0000-0000236C0000}"/>
    <cellStyle name="Entrada 2 8 4 3" xfId="26668" xr:uid="{00000000-0005-0000-0000-0000246C0000}"/>
    <cellStyle name="Entrada 2 8 4 4" xfId="28077" xr:uid="{00000000-0005-0000-0000-0000256C0000}"/>
    <cellStyle name="Entrada 2 8 4 5" xfId="17767" xr:uid="{00000000-0005-0000-0000-0000266C0000}"/>
    <cellStyle name="Entrada 2 8 40" xfId="9451" xr:uid="{00000000-0005-0000-0000-0000276C0000}"/>
    <cellStyle name="Entrada 2 8 40 2" xfId="13776" xr:uid="{00000000-0005-0000-0000-0000286C0000}"/>
    <cellStyle name="Entrada 2 8 40 2 2" xfId="36078" xr:uid="{00000000-0005-0000-0000-0000296C0000}"/>
    <cellStyle name="Entrada 2 8 40 2 3" xfId="40625" xr:uid="{00000000-0005-0000-0000-00002A6C0000}"/>
    <cellStyle name="Entrada 2 8 40 2 4" xfId="22848" xr:uid="{00000000-0005-0000-0000-00002B6C0000}"/>
    <cellStyle name="Entrada 2 8 40 3" xfId="31753" xr:uid="{00000000-0005-0000-0000-00002C6C0000}"/>
    <cellStyle name="Entrada 2 8 40 4" xfId="36300" xr:uid="{00000000-0005-0000-0000-00002D6C0000}"/>
    <cellStyle name="Entrada 2 8 40 5" xfId="18523" xr:uid="{00000000-0005-0000-0000-00002E6C0000}"/>
    <cellStyle name="Entrada 2 8 41" xfId="383" xr:uid="{00000000-0005-0000-0000-00002F6C0000}"/>
    <cellStyle name="Entrada 2 8 41 2" xfId="23254" xr:uid="{00000000-0005-0000-0000-0000306C0000}"/>
    <cellStyle name="Entrada 2 8 41 3" xfId="31433" xr:uid="{00000000-0005-0000-0000-0000316C0000}"/>
    <cellStyle name="Entrada 2 8 41 4" xfId="14353" xr:uid="{00000000-0005-0000-0000-0000326C0000}"/>
    <cellStyle name="Entrada 2 8 42" xfId="14022" xr:uid="{00000000-0005-0000-0000-0000336C0000}"/>
    <cellStyle name="Entrada 2 8 43" xfId="31669" xr:uid="{00000000-0005-0000-0000-0000346C0000}"/>
    <cellStyle name="Entrada 2 8 44" xfId="14111" xr:uid="{00000000-0005-0000-0000-0000356C0000}"/>
    <cellStyle name="Entrada 2 8 5" xfId="3798" xr:uid="{00000000-0005-0000-0000-0000366C0000}"/>
    <cellStyle name="Entrada 2 8 5 2" xfId="13024" xr:uid="{00000000-0005-0000-0000-0000376C0000}"/>
    <cellStyle name="Entrada 2 8 5 2 2" xfId="35326" xr:uid="{00000000-0005-0000-0000-0000386C0000}"/>
    <cellStyle name="Entrada 2 8 5 2 3" xfId="39873" xr:uid="{00000000-0005-0000-0000-0000396C0000}"/>
    <cellStyle name="Entrada 2 8 5 2 4" xfId="22096" xr:uid="{00000000-0005-0000-0000-00003A6C0000}"/>
    <cellStyle name="Entrada 2 8 5 3" xfId="26669" xr:uid="{00000000-0005-0000-0000-00003B6C0000}"/>
    <cellStyle name="Entrada 2 8 5 4" xfId="28076" xr:uid="{00000000-0005-0000-0000-00003C6C0000}"/>
    <cellStyle name="Entrada 2 8 5 5" xfId="17768" xr:uid="{00000000-0005-0000-0000-00003D6C0000}"/>
    <cellStyle name="Entrada 2 8 6" xfId="3799" xr:uid="{00000000-0005-0000-0000-00003E6C0000}"/>
    <cellStyle name="Entrada 2 8 6 2" xfId="13025" xr:uid="{00000000-0005-0000-0000-00003F6C0000}"/>
    <cellStyle name="Entrada 2 8 6 2 2" xfId="35327" xr:uid="{00000000-0005-0000-0000-0000406C0000}"/>
    <cellStyle name="Entrada 2 8 6 2 3" xfId="39874" xr:uid="{00000000-0005-0000-0000-0000416C0000}"/>
    <cellStyle name="Entrada 2 8 6 2 4" xfId="22097" xr:uid="{00000000-0005-0000-0000-0000426C0000}"/>
    <cellStyle name="Entrada 2 8 6 3" xfId="26670" xr:uid="{00000000-0005-0000-0000-0000436C0000}"/>
    <cellStyle name="Entrada 2 8 6 4" xfId="28075" xr:uid="{00000000-0005-0000-0000-0000446C0000}"/>
    <cellStyle name="Entrada 2 8 6 5" xfId="17769" xr:uid="{00000000-0005-0000-0000-0000456C0000}"/>
    <cellStyle name="Entrada 2 8 7" xfId="3800" xr:uid="{00000000-0005-0000-0000-0000466C0000}"/>
    <cellStyle name="Entrada 2 8 7 2" xfId="13026" xr:uid="{00000000-0005-0000-0000-0000476C0000}"/>
    <cellStyle name="Entrada 2 8 7 2 2" xfId="35328" xr:uid="{00000000-0005-0000-0000-0000486C0000}"/>
    <cellStyle name="Entrada 2 8 7 2 3" xfId="39875" xr:uid="{00000000-0005-0000-0000-0000496C0000}"/>
    <cellStyle name="Entrada 2 8 7 2 4" xfId="22098" xr:uid="{00000000-0005-0000-0000-00004A6C0000}"/>
    <cellStyle name="Entrada 2 8 7 3" xfId="26671" xr:uid="{00000000-0005-0000-0000-00004B6C0000}"/>
    <cellStyle name="Entrada 2 8 7 4" xfId="28074" xr:uid="{00000000-0005-0000-0000-00004C6C0000}"/>
    <cellStyle name="Entrada 2 8 7 5" xfId="17770" xr:uid="{00000000-0005-0000-0000-00004D6C0000}"/>
    <cellStyle name="Entrada 2 8 8" xfId="3801" xr:uid="{00000000-0005-0000-0000-00004E6C0000}"/>
    <cellStyle name="Entrada 2 8 8 2" xfId="13027" xr:uid="{00000000-0005-0000-0000-00004F6C0000}"/>
    <cellStyle name="Entrada 2 8 8 2 2" xfId="35329" xr:uid="{00000000-0005-0000-0000-0000506C0000}"/>
    <cellStyle name="Entrada 2 8 8 2 3" xfId="39876" xr:uid="{00000000-0005-0000-0000-0000516C0000}"/>
    <cellStyle name="Entrada 2 8 8 2 4" xfId="22099" xr:uid="{00000000-0005-0000-0000-0000526C0000}"/>
    <cellStyle name="Entrada 2 8 8 3" xfId="26672" xr:uid="{00000000-0005-0000-0000-0000536C0000}"/>
    <cellStyle name="Entrada 2 8 8 4" xfId="28073" xr:uid="{00000000-0005-0000-0000-0000546C0000}"/>
    <cellStyle name="Entrada 2 8 8 5" xfId="17771" xr:uid="{00000000-0005-0000-0000-0000556C0000}"/>
    <cellStyle name="Entrada 2 8 9" xfId="3802" xr:uid="{00000000-0005-0000-0000-0000566C0000}"/>
    <cellStyle name="Entrada 2 8 9 2" xfId="13028" xr:uid="{00000000-0005-0000-0000-0000576C0000}"/>
    <cellStyle name="Entrada 2 8 9 2 2" xfId="35330" xr:uid="{00000000-0005-0000-0000-0000586C0000}"/>
    <cellStyle name="Entrada 2 8 9 2 3" xfId="39877" xr:uid="{00000000-0005-0000-0000-0000596C0000}"/>
    <cellStyle name="Entrada 2 8 9 2 4" xfId="22100" xr:uid="{00000000-0005-0000-0000-00005A6C0000}"/>
    <cellStyle name="Entrada 2 8 9 3" xfId="26673" xr:uid="{00000000-0005-0000-0000-00005B6C0000}"/>
    <cellStyle name="Entrada 2 8 9 4" xfId="28071" xr:uid="{00000000-0005-0000-0000-00005C6C0000}"/>
    <cellStyle name="Entrada 2 8 9 5" xfId="17772" xr:uid="{00000000-0005-0000-0000-00005D6C0000}"/>
    <cellStyle name="Entrada 2 9" xfId="3803" xr:uid="{00000000-0005-0000-0000-00005E6C0000}"/>
    <cellStyle name="Entrada 2 9 2" xfId="13029" xr:uid="{00000000-0005-0000-0000-00005F6C0000}"/>
    <cellStyle name="Entrada 2 9 2 2" xfId="35331" xr:uid="{00000000-0005-0000-0000-0000606C0000}"/>
    <cellStyle name="Entrada 2 9 2 3" xfId="39878" xr:uid="{00000000-0005-0000-0000-0000616C0000}"/>
    <cellStyle name="Entrada 2 9 2 4" xfId="22101" xr:uid="{00000000-0005-0000-0000-0000626C0000}"/>
    <cellStyle name="Entrada 2 9 3" xfId="26674" xr:uid="{00000000-0005-0000-0000-0000636C0000}"/>
    <cellStyle name="Entrada 2 9 4" xfId="28070" xr:uid="{00000000-0005-0000-0000-0000646C0000}"/>
    <cellStyle name="Entrada 2 9 5" xfId="17773" xr:uid="{00000000-0005-0000-0000-0000656C0000}"/>
    <cellStyle name="Estilo 1" xfId="31" xr:uid="{00000000-0005-0000-0000-0000666C0000}"/>
    <cellStyle name="Grey" xfId="32" xr:uid="{00000000-0005-0000-0000-0000676C0000}"/>
    <cellStyle name="Header1" xfId="33" xr:uid="{00000000-0005-0000-0000-0000686C0000}"/>
    <cellStyle name="Header2" xfId="34" xr:uid="{00000000-0005-0000-0000-0000696C0000}"/>
    <cellStyle name="Header2 10" xfId="3805" xr:uid="{00000000-0005-0000-0000-00006A6C0000}"/>
    <cellStyle name="Header2 10 2" xfId="13031" xr:uid="{00000000-0005-0000-0000-00006B6C0000}"/>
    <cellStyle name="Header2 10 2 2" xfId="35333" xr:uid="{00000000-0005-0000-0000-00006C6C0000}"/>
    <cellStyle name="Header2 10 2 3" xfId="39880" xr:uid="{00000000-0005-0000-0000-00006D6C0000}"/>
    <cellStyle name="Header2 10 2 4" xfId="22103" xr:uid="{00000000-0005-0000-0000-00006E6C0000}"/>
    <cellStyle name="Header2 10 3" xfId="26676" xr:uid="{00000000-0005-0000-0000-00006F6C0000}"/>
    <cellStyle name="Header2 10 4" xfId="28068" xr:uid="{00000000-0005-0000-0000-0000706C0000}"/>
    <cellStyle name="Header2 10 5" xfId="17775" xr:uid="{00000000-0005-0000-0000-0000716C0000}"/>
    <cellStyle name="Header2 11" xfId="3806" xr:uid="{00000000-0005-0000-0000-0000726C0000}"/>
    <cellStyle name="Header2 11 2" xfId="13032" xr:uid="{00000000-0005-0000-0000-0000736C0000}"/>
    <cellStyle name="Header2 11 2 2" xfId="35334" xr:uid="{00000000-0005-0000-0000-0000746C0000}"/>
    <cellStyle name="Header2 11 2 3" xfId="39881" xr:uid="{00000000-0005-0000-0000-0000756C0000}"/>
    <cellStyle name="Header2 11 2 4" xfId="22104" xr:uid="{00000000-0005-0000-0000-0000766C0000}"/>
    <cellStyle name="Header2 11 3" xfId="26677" xr:uid="{00000000-0005-0000-0000-0000776C0000}"/>
    <cellStyle name="Header2 11 4" xfId="28067" xr:uid="{00000000-0005-0000-0000-0000786C0000}"/>
    <cellStyle name="Header2 11 5" xfId="17776" xr:uid="{00000000-0005-0000-0000-0000796C0000}"/>
    <cellStyle name="Header2 12" xfId="3807" xr:uid="{00000000-0005-0000-0000-00007A6C0000}"/>
    <cellStyle name="Header2 12 2" xfId="13033" xr:uid="{00000000-0005-0000-0000-00007B6C0000}"/>
    <cellStyle name="Header2 12 2 2" xfId="35335" xr:uid="{00000000-0005-0000-0000-00007C6C0000}"/>
    <cellStyle name="Header2 12 2 3" xfId="39882" xr:uid="{00000000-0005-0000-0000-00007D6C0000}"/>
    <cellStyle name="Header2 12 2 4" xfId="22105" xr:uid="{00000000-0005-0000-0000-00007E6C0000}"/>
    <cellStyle name="Header2 12 3" xfId="26678" xr:uid="{00000000-0005-0000-0000-00007F6C0000}"/>
    <cellStyle name="Header2 12 4" xfId="28066" xr:uid="{00000000-0005-0000-0000-0000806C0000}"/>
    <cellStyle name="Header2 12 5" xfId="17777" xr:uid="{00000000-0005-0000-0000-0000816C0000}"/>
    <cellStyle name="Header2 13" xfId="3808" xr:uid="{00000000-0005-0000-0000-0000826C0000}"/>
    <cellStyle name="Header2 13 2" xfId="13034" xr:uid="{00000000-0005-0000-0000-0000836C0000}"/>
    <cellStyle name="Header2 13 2 2" xfId="35336" xr:uid="{00000000-0005-0000-0000-0000846C0000}"/>
    <cellStyle name="Header2 13 2 3" xfId="39883" xr:uid="{00000000-0005-0000-0000-0000856C0000}"/>
    <cellStyle name="Header2 13 2 4" xfId="22106" xr:uid="{00000000-0005-0000-0000-0000866C0000}"/>
    <cellStyle name="Header2 13 3" xfId="26679" xr:uid="{00000000-0005-0000-0000-0000876C0000}"/>
    <cellStyle name="Header2 13 4" xfId="28065" xr:uid="{00000000-0005-0000-0000-0000886C0000}"/>
    <cellStyle name="Header2 13 5" xfId="17778" xr:uid="{00000000-0005-0000-0000-0000896C0000}"/>
    <cellStyle name="Header2 14" xfId="3809" xr:uid="{00000000-0005-0000-0000-00008A6C0000}"/>
    <cellStyle name="Header2 14 2" xfId="13035" xr:uid="{00000000-0005-0000-0000-00008B6C0000}"/>
    <cellStyle name="Header2 14 2 2" xfId="35337" xr:uid="{00000000-0005-0000-0000-00008C6C0000}"/>
    <cellStyle name="Header2 14 2 3" xfId="39884" xr:uid="{00000000-0005-0000-0000-00008D6C0000}"/>
    <cellStyle name="Header2 14 2 4" xfId="22107" xr:uid="{00000000-0005-0000-0000-00008E6C0000}"/>
    <cellStyle name="Header2 14 3" xfId="26680" xr:uid="{00000000-0005-0000-0000-00008F6C0000}"/>
    <cellStyle name="Header2 14 4" xfId="28064" xr:uid="{00000000-0005-0000-0000-0000906C0000}"/>
    <cellStyle name="Header2 14 5" xfId="17779" xr:uid="{00000000-0005-0000-0000-0000916C0000}"/>
    <cellStyle name="Header2 15" xfId="3810" xr:uid="{00000000-0005-0000-0000-0000926C0000}"/>
    <cellStyle name="Header2 15 2" xfId="13036" xr:uid="{00000000-0005-0000-0000-0000936C0000}"/>
    <cellStyle name="Header2 15 2 2" xfId="35338" xr:uid="{00000000-0005-0000-0000-0000946C0000}"/>
    <cellStyle name="Header2 15 2 3" xfId="39885" xr:uid="{00000000-0005-0000-0000-0000956C0000}"/>
    <cellStyle name="Header2 15 2 4" xfId="22108" xr:uid="{00000000-0005-0000-0000-0000966C0000}"/>
    <cellStyle name="Header2 15 3" xfId="26681" xr:uid="{00000000-0005-0000-0000-0000976C0000}"/>
    <cellStyle name="Header2 15 4" xfId="28063" xr:uid="{00000000-0005-0000-0000-0000986C0000}"/>
    <cellStyle name="Header2 15 5" xfId="17780" xr:uid="{00000000-0005-0000-0000-0000996C0000}"/>
    <cellStyle name="Header2 16" xfId="3804" xr:uid="{00000000-0005-0000-0000-00009A6C0000}"/>
    <cellStyle name="Header2 16 2" xfId="13030" xr:uid="{00000000-0005-0000-0000-00009B6C0000}"/>
    <cellStyle name="Header2 16 2 2" xfId="35332" xr:uid="{00000000-0005-0000-0000-00009C6C0000}"/>
    <cellStyle name="Header2 16 2 3" xfId="39879" xr:uid="{00000000-0005-0000-0000-00009D6C0000}"/>
    <cellStyle name="Header2 16 2 4" xfId="22102" xr:uid="{00000000-0005-0000-0000-00009E6C0000}"/>
    <cellStyle name="Header2 16 3" xfId="26675" xr:uid="{00000000-0005-0000-0000-00009F6C0000}"/>
    <cellStyle name="Header2 16 4" xfId="28069" xr:uid="{00000000-0005-0000-0000-0000A06C0000}"/>
    <cellStyle name="Header2 16 5" xfId="17774" xr:uid="{00000000-0005-0000-0000-0000A16C0000}"/>
    <cellStyle name="Header2 17" xfId="9417" xr:uid="{00000000-0005-0000-0000-0000A26C0000}"/>
    <cellStyle name="Header2 17 2" xfId="13745" xr:uid="{00000000-0005-0000-0000-0000A36C0000}"/>
    <cellStyle name="Header2 17 2 2" xfId="36047" xr:uid="{00000000-0005-0000-0000-0000A46C0000}"/>
    <cellStyle name="Header2 17 2 3" xfId="40594" xr:uid="{00000000-0005-0000-0000-0000A56C0000}"/>
    <cellStyle name="Header2 17 2 4" xfId="22817" xr:uid="{00000000-0005-0000-0000-0000A66C0000}"/>
    <cellStyle name="Header2 17 3" xfId="31719" xr:uid="{00000000-0005-0000-0000-0000A76C0000}"/>
    <cellStyle name="Header2 17 4" xfId="36266" xr:uid="{00000000-0005-0000-0000-0000A86C0000}"/>
    <cellStyle name="Header2 17 5" xfId="18489" xr:uid="{00000000-0005-0000-0000-0000A96C0000}"/>
    <cellStyle name="Header2 18" xfId="14042" xr:uid="{00000000-0005-0000-0000-0000AA6C0000}"/>
    <cellStyle name="Header2 19" xfId="13966" xr:uid="{00000000-0005-0000-0000-0000AB6C0000}"/>
    <cellStyle name="Header2 2" xfId="95" xr:uid="{00000000-0005-0000-0000-0000AC6C0000}"/>
    <cellStyle name="Header2 2 10" xfId="183" xr:uid="{00000000-0005-0000-0000-0000AD6C0000}"/>
    <cellStyle name="Header2 2 10 10" xfId="3813" xr:uid="{00000000-0005-0000-0000-0000AE6C0000}"/>
    <cellStyle name="Header2 2 10 10 2" xfId="13039" xr:uid="{00000000-0005-0000-0000-0000AF6C0000}"/>
    <cellStyle name="Header2 2 10 10 2 2" xfId="35341" xr:uid="{00000000-0005-0000-0000-0000B06C0000}"/>
    <cellStyle name="Header2 2 10 10 2 3" xfId="39888" xr:uid="{00000000-0005-0000-0000-0000B16C0000}"/>
    <cellStyle name="Header2 2 10 10 2 4" xfId="22111" xr:uid="{00000000-0005-0000-0000-0000B26C0000}"/>
    <cellStyle name="Header2 2 10 10 3" xfId="26684" xr:uid="{00000000-0005-0000-0000-0000B36C0000}"/>
    <cellStyle name="Header2 2 10 10 4" xfId="28059" xr:uid="{00000000-0005-0000-0000-0000B46C0000}"/>
    <cellStyle name="Header2 2 10 10 5" xfId="17783" xr:uid="{00000000-0005-0000-0000-0000B56C0000}"/>
    <cellStyle name="Header2 2 10 11" xfId="3814" xr:uid="{00000000-0005-0000-0000-0000B66C0000}"/>
    <cellStyle name="Header2 2 10 11 2" xfId="13040" xr:uid="{00000000-0005-0000-0000-0000B76C0000}"/>
    <cellStyle name="Header2 2 10 11 2 2" xfId="35342" xr:uid="{00000000-0005-0000-0000-0000B86C0000}"/>
    <cellStyle name="Header2 2 10 11 2 3" xfId="39889" xr:uid="{00000000-0005-0000-0000-0000B96C0000}"/>
    <cellStyle name="Header2 2 10 11 2 4" xfId="22112" xr:uid="{00000000-0005-0000-0000-0000BA6C0000}"/>
    <cellStyle name="Header2 2 10 11 3" xfId="26685" xr:uid="{00000000-0005-0000-0000-0000BB6C0000}"/>
    <cellStyle name="Header2 2 10 11 4" xfId="28058" xr:uid="{00000000-0005-0000-0000-0000BC6C0000}"/>
    <cellStyle name="Header2 2 10 11 5" xfId="17784" xr:uid="{00000000-0005-0000-0000-0000BD6C0000}"/>
    <cellStyle name="Header2 2 10 12" xfId="3815" xr:uid="{00000000-0005-0000-0000-0000BE6C0000}"/>
    <cellStyle name="Header2 2 10 12 2" xfId="13041" xr:uid="{00000000-0005-0000-0000-0000BF6C0000}"/>
    <cellStyle name="Header2 2 10 12 2 2" xfId="35343" xr:uid="{00000000-0005-0000-0000-0000C06C0000}"/>
    <cellStyle name="Header2 2 10 12 2 3" xfId="39890" xr:uid="{00000000-0005-0000-0000-0000C16C0000}"/>
    <cellStyle name="Header2 2 10 12 2 4" xfId="22113" xr:uid="{00000000-0005-0000-0000-0000C26C0000}"/>
    <cellStyle name="Header2 2 10 12 3" xfId="26686" xr:uid="{00000000-0005-0000-0000-0000C36C0000}"/>
    <cellStyle name="Header2 2 10 12 4" xfId="28057" xr:uid="{00000000-0005-0000-0000-0000C46C0000}"/>
    <cellStyle name="Header2 2 10 12 5" xfId="17785" xr:uid="{00000000-0005-0000-0000-0000C56C0000}"/>
    <cellStyle name="Header2 2 10 13" xfId="3816" xr:uid="{00000000-0005-0000-0000-0000C66C0000}"/>
    <cellStyle name="Header2 2 10 13 2" xfId="13042" xr:uid="{00000000-0005-0000-0000-0000C76C0000}"/>
    <cellStyle name="Header2 2 10 13 2 2" xfId="35344" xr:uid="{00000000-0005-0000-0000-0000C86C0000}"/>
    <cellStyle name="Header2 2 10 13 2 3" xfId="39891" xr:uid="{00000000-0005-0000-0000-0000C96C0000}"/>
    <cellStyle name="Header2 2 10 13 2 4" xfId="22114" xr:uid="{00000000-0005-0000-0000-0000CA6C0000}"/>
    <cellStyle name="Header2 2 10 13 3" xfId="26687" xr:uid="{00000000-0005-0000-0000-0000CB6C0000}"/>
    <cellStyle name="Header2 2 10 13 4" xfId="28056" xr:uid="{00000000-0005-0000-0000-0000CC6C0000}"/>
    <cellStyle name="Header2 2 10 13 5" xfId="17786" xr:uid="{00000000-0005-0000-0000-0000CD6C0000}"/>
    <cellStyle name="Header2 2 10 14" xfId="3817" xr:uid="{00000000-0005-0000-0000-0000CE6C0000}"/>
    <cellStyle name="Header2 2 10 14 2" xfId="13043" xr:uid="{00000000-0005-0000-0000-0000CF6C0000}"/>
    <cellStyle name="Header2 2 10 14 2 2" xfId="35345" xr:uid="{00000000-0005-0000-0000-0000D06C0000}"/>
    <cellStyle name="Header2 2 10 14 2 3" xfId="39892" xr:uid="{00000000-0005-0000-0000-0000D16C0000}"/>
    <cellStyle name="Header2 2 10 14 2 4" xfId="22115" xr:uid="{00000000-0005-0000-0000-0000D26C0000}"/>
    <cellStyle name="Header2 2 10 14 3" xfId="26688" xr:uid="{00000000-0005-0000-0000-0000D36C0000}"/>
    <cellStyle name="Header2 2 10 14 4" xfId="28055" xr:uid="{00000000-0005-0000-0000-0000D46C0000}"/>
    <cellStyle name="Header2 2 10 14 5" xfId="17787" xr:uid="{00000000-0005-0000-0000-0000D56C0000}"/>
    <cellStyle name="Header2 2 10 15" xfId="3818" xr:uid="{00000000-0005-0000-0000-0000D66C0000}"/>
    <cellStyle name="Header2 2 10 15 2" xfId="13044" xr:uid="{00000000-0005-0000-0000-0000D76C0000}"/>
    <cellStyle name="Header2 2 10 15 2 2" xfId="35346" xr:uid="{00000000-0005-0000-0000-0000D86C0000}"/>
    <cellStyle name="Header2 2 10 15 2 3" xfId="39893" xr:uid="{00000000-0005-0000-0000-0000D96C0000}"/>
    <cellStyle name="Header2 2 10 15 2 4" xfId="22116" xr:uid="{00000000-0005-0000-0000-0000DA6C0000}"/>
    <cellStyle name="Header2 2 10 15 3" xfId="26689" xr:uid="{00000000-0005-0000-0000-0000DB6C0000}"/>
    <cellStyle name="Header2 2 10 15 4" xfId="28054" xr:uid="{00000000-0005-0000-0000-0000DC6C0000}"/>
    <cellStyle name="Header2 2 10 15 5" xfId="17788" xr:uid="{00000000-0005-0000-0000-0000DD6C0000}"/>
    <cellStyle name="Header2 2 10 16" xfId="3819" xr:uid="{00000000-0005-0000-0000-0000DE6C0000}"/>
    <cellStyle name="Header2 2 10 16 2" xfId="13045" xr:uid="{00000000-0005-0000-0000-0000DF6C0000}"/>
    <cellStyle name="Header2 2 10 16 2 2" xfId="35347" xr:uid="{00000000-0005-0000-0000-0000E06C0000}"/>
    <cellStyle name="Header2 2 10 16 2 3" xfId="39894" xr:uid="{00000000-0005-0000-0000-0000E16C0000}"/>
    <cellStyle name="Header2 2 10 16 2 4" xfId="22117" xr:uid="{00000000-0005-0000-0000-0000E26C0000}"/>
    <cellStyle name="Header2 2 10 16 3" xfId="26690" xr:uid="{00000000-0005-0000-0000-0000E36C0000}"/>
    <cellStyle name="Header2 2 10 16 4" xfId="28007" xr:uid="{00000000-0005-0000-0000-0000E46C0000}"/>
    <cellStyle name="Header2 2 10 16 5" xfId="17789" xr:uid="{00000000-0005-0000-0000-0000E56C0000}"/>
    <cellStyle name="Header2 2 10 17" xfId="3820" xr:uid="{00000000-0005-0000-0000-0000E66C0000}"/>
    <cellStyle name="Header2 2 10 17 2" xfId="13046" xr:uid="{00000000-0005-0000-0000-0000E76C0000}"/>
    <cellStyle name="Header2 2 10 17 2 2" xfId="35348" xr:uid="{00000000-0005-0000-0000-0000E86C0000}"/>
    <cellStyle name="Header2 2 10 17 2 3" xfId="39895" xr:uid="{00000000-0005-0000-0000-0000E96C0000}"/>
    <cellStyle name="Header2 2 10 17 2 4" xfId="22118" xr:uid="{00000000-0005-0000-0000-0000EA6C0000}"/>
    <cellStyle name="Header2 2 10 17 3" xfId="26691" xr:uid="{00000000-0005-0000-0000-0000EB6C0000}"/>
    <cellStyle name="Header2 2 10 17 4" xfId="28053" xr:uid="{00000000-0005-0000-0000-0000EC6C0000}"/>
    <cellStyle name="Header2 2 10 17 5" xfId="17790" xr:uid="{00000000-0005-0000-0000-0000ED6C0000}"/>
    <cellStyle name="Header2 2 10 18" xfId="3821" xr:uid="{00000000-0005-0000-0000-0000EE6C0000}"/>
    <cellStyle name="Header2 2 10 18 2" xfId="13047" xr:uid="{00000000-0005-0000-0000-0000EF6C0000}"/>
    <cellStyle name="Header2 2 10 18 2 2" xfId="35349" xr:uid="{00000000-0005-0000-0000-0000F06C0000}"/>
    <cellStyle name="Header2 2 10 18 2 3" xfId="39896" xr:uid="{00000000-0005-0000-0000-0000F16C0000}"/>
    <cellStyle name="Header2 2 10 18 2 4" xfId="22119" xr:uid="{00000000-0005-0000-0000-0000F26C0000}"/>
    <cellStyle name="Header2 2 10 18 3" xfId="26692" xr:uid="{00000000-0005-0000-0000-0000F36C0000}"/>
    <cellStyle name="Header2 2 10 18 4" xfId="28052" xr:uid="{00000000-0005-0000-0000-0000F46C0000}"/>
    <cellStyle name="Header2 2 10 18 5" xfId="17791" xr:uid="{00000000-0005-0000-0000-0000F56C0000}"/>
    <cellStyle name="Header2 2 10 19" xfId="3822" xr:uid="{00000000-0005-0000-0000-0000F66C0000}"/>
    <cellStyle name="Header2 2 10 19 2" xfId="13048" xr:uid="{00000000-0005-0000-0000-0000F76C0000}"/>
    <cellStyle name="Header2 2 10 19 2 2" xfId="35350" xr:uid="{00000000-0005-0000-0000-0000F86C0000}"/>
    <cellStyle name="Header2 2 10 19 2 3" xfId="39897" xr:uid="{00000000-0005-0000-0000-0000F96C0000}"/>
    <cellStyle name="Header2 2 10 19 2 4" xfId="22120" xr:uid="{00000000-0005-0000-0000-0000FA6C0000}"/>
    <cellStyle name="Header2 2 10 19 3" xfId="26693" xr:uid="{00000000-0005-0000-0000-0000FB6C0000}"/>
    <cellStyle name="Header2 2 10 19 4" xfId="28051" xr:uid="{00000000-0005-0000-0000-0000FC6C0000}"/>
    <cellStyle name="Header2 2 10 19 5" xfId="17792" xr:uid="{00000000-0005-0000-0000-0000FD6C0000}"/>
    <cellStyle name="Header2 2 10 2" xfId="3823" xr:uid="{00000000-0005-0000-0000-0000FE6C0000}"/>
    <cellStyle name="Header2 2 10 2 2" xfId="13049" xr:uid="{00000000-0005-0000-0000-0000FF6C0000}"/>
    <cellStyle name="Header2 2 10 2 2 2" xfId="35351" xr:uid="{00000000-0005-0000-0000-0000006D0000}"/>
    <cellStyle name="Header2 2 10 2 2 3" xfId="39898" xr:uid="{00000000-0005-0000-0000-0000016D0000}"/>
    <cellStyle name="Header2 2 10 2 2 4" xfId="22121" xr:uid="{00000000-0005-0000-0000-0000026D0000}"/>
    <cellStyle name="Header2 2 10 2 3" xfId="26694" xr:uid="{00000000-0005-0000-0000-0000036D0000}"/>
    <cellStyle name="Header2 2 10 2 4" xfId="28050" xr:uid="{00000000-0005-0000-0000-0000046D0000}"/>
    <cellStyle name="Header2 2 10 2 5" xfId="17793" xr:uid="{00000000-0005-0000-0000-0000056D0000}"/>
    <cellStyle name="Header2 2 10 20" xfId="3824" xr:uid="{00000000-0005-0000-0000-0000066D0000}"/>
    <cellStyle name="Header2 2 10 20 2" xfId="13050" xr:uid="{00000000-0005-0000-0000-0000076D0000}"/>
    <cellStyle name="Header2 2 10 20 2 2" xfId="35352" xr:uid="{00000000-0005-0000-0000-0000086D0000}"/>
    <cellStyle name="Header2 2 10 20 2 3" xfId="39899" xr:uid="{00000000-0005-0000-0000-0000096D0000}"/>
    <cellStyle name="Header2 2 10 20 2 4" xfId="22122" xr:uid="{00000000-0005-0000-0000-00000A6D0000}"/>
    <cellStyle name="Header2 2 10 20 3" xfId="26695" xr:uid="{00000000-0005-0000-0000-00000B6D0000}"/>
    <cellStyle name="Header2 2 10 20 4" xfId="28049" xr:uid="{00000000-0005-0000-0000-00000C6D0000}"/>
    <cellStyle name="Header2 2 10 20 5" xfId="17794" xr:uid="{00000000-0005-0000-0000-00000D6D0000}"/>
    <cellStyle name="Header2 2 10 21" xfId="3825" xr:uid="{00000000-0005-0000-0000-00000E6D0000}"/>
    <cellStyle name="Header2 2 10 21 2" xfId="13051" xr:uid="{00000000-0005-0000-0000-00000F6D0000}"/>
    <cellStyle name="Header2 2 10 21 2 2" xfId="35353" xr:uid="{00000000-0005-0000-0000-0000106D0000}"/>
    <cellStyle name="Header2 2 10 21 2 3" xfId="39900" xr:uid="{00000000-0005-0000-0000-0000116D0000}"/>
    <cellStyle name="Header2 2 10 21 2 4" xfId="22123" xr:uid="{00000000-0005-0000-0000-0000126D0000}"/>
    <cellStyle name="Header2 2 10 21 3" xfId="26696" xr:uid="{00000000-0005-0000-0000-0000136D0000}"/>
    <cellStyle name="Header2 2 10 21 4" xfId="28048" xr:uid="{00000000-0005-0000-0000-0000146D0000}"/>
    <cellStyle name="Header2 2 10 21 5" xfId="17795" xr:uid="{00000000-0005-0000-0000-0000156D0000}"/>
    <cellStyle name="Header2 2 10 22" xfId="3826" xr:uid="{00000000-0005-0000-0000-0000166D0000}"/>
    <cellStyle name="Header2 2 10 22 2" xfId="13052" xr:uid="{00000000-0005-0000-0000-0000176D0000}"/>
    <cellStyle name="Header2 2 10 22 2 2" xfId="35354" xr:uid="{00000000-0005-0000-0000-0000186D0000}"/>
    <cellStyle name="Header2 2 10 22 2 3" xfId="39901" xr:uid="{00000000-0005-0000-0000-0000196D0000}"/>
    <cellStyle name="Header2 2 10 22 2 4" xfId="22124" xr:uid="{00000000-0005-0000-0000-00001A6D0000}"/>
    <cellStyle name="Header2 2 10 22 3" xfId="26697" xr:uid="{00000000-0005-0000-0000-00001B6D0000}"/>
    <cellStyle name="Header2 2 10 22 4" xfId="28018" xr:uid="{00000000-0005-0000-0000-00001C6D0000}"/>
    <cellStyle name="Header2 2 10 22 5" xfId="17796" xr:uid="{00000000-0005-0000-0000-00001D6D0000}"/>
    <cellStyle name="Header2 2 10 23" xfId="3827" xr:uid="{00000000-0005-0000-0000-00001E6D0000}"/>
    <cellStyle name="Header2 2 10 23 2" xfId="13053" xr:uid="{00000000-0005-0000-0000-00001F6D0000}"/>
    <cellStyle name="Header2 2 10 23 2 2" xfId="35355" xr:uid="{00000000-0005-0000-0000-0000206D0000}"/>
    <cellStyle name="Header2 2 10 23 2 3" xfId="39902" xr:uid="{00000000-0005-0000-0000-0000216D0000}"/>
    <cellStyle name="Header2 2 10 23 2 4" xfId="22125" xr:uid="{00000000-0005-0000-0000-0000226D0000}"/>
    <cellStyle name="Header2 2 10 23 3" xfId="26698" xr:uid="{00000000-0005-0000-0000-0000236D0000}"/>
    <cellStyle name="Header2 2 10 23 4" xfId="28047" xr:uid="{00000000-0005-0000-0000-0000246D0000}"/>
    <cellStyle name="Header2 2 10 23 5" xfId="17797" xr:uid="{00000000-0005-0000-0000-0000256D0000}"/>
    <cellStyle name="Header2 2 10 24" xfId="3828" xr:uid="{00000000-0005-0000-0000-0000266D0000}"/>
    <cellStyle name="Header2 2 10 24 2" xfId="13054" xr:uid="{00000000-0005-0000-0000-0000276D0000}"/>
    <cellStyle name="Header2 2 10 24 2 2" xfId="35356" xr:uid="{00000000-0005-0000-0000-0000286D0000}"/>
    <cellStyle name="Header2 2 10 24 2 3" xfId="39903" xr:uid="{00000000-0005-0000-0000-0000296D0000}"/>
    <cellStyle name="Header2 2 10 24 2 4" xfId="22126" xr:uid="{00000000-0005-0000-0000-00002A6D0000}"/>
    <cellStyle name="Header2 2 10 24 3" xfId="26699" xr:uid="{00000000-0005-0000-0000-00002B6D0000}"/>
    <cellStyle name="Header2 2 10 24 4" xfId="28046" xr:uid="{00000000-0005-0000-0000-00002C6D0000}"/>
    <cellStyle name="Header2 2 10 24 5" xfId="17798" xr:uid="{00000000-0005-0000-0000-00002D6D0000}"/>
    <cellStyle name="Header2 2 10 25" xfId="3829" xr:uid="{00000000-0005-0000-0000-00002E6D0000}"/>
    <cellStyle name="Header2 2 10 25 2" xfId="13055" xr:uid="{00000000-0005-0000-0000-00002F6D0000}"/>
    <cellStyle name="Header2 2 10 25 2 2" xfId="35357" xr:uid="{00000000-0005-0000-0000-0000306D0000}"/>
    <cellStyle name="Header2 2 10 25 2 3" xfId="39904" xr:uid="{00000000-0005-0000-0000-0000316D0000}"/>
    <cellStyle name="Header2 2 10 25 2 4" xfId="22127" xr:uid="{00000000-0005-0000-0000-0000326D0000}"/>
    <cellStyle name="Header2 2 10 25 3" xfId="26700" xr:uid="{00000000-0005-0000-0000-0000336D0000}"/>
    <cellStyle name="Header2 2 10 25 4" xfId="28045" xr:uid="{00000000-0005-0000-0000-0000346D0000}"/>
    <cellStyle name="Header2 2 10 25 5" xfId="17799" xr:uid="{00000000-0005-0000-0000-0000356D0000}"/>
    <cellStyle name="Header2 2 10 26" xfId="3830" xr:uid="{00000000-0005-0000-0000-0000366D0000}"/>
    <cellStyle name="Header2 2 10 26 2" xfId="13056" xr:uid="{00000000-0005-0000-0000-0000376D0000}"/>
    <cellStyle name="Header2 2 10 26 2 2" xfId="35358" xr:uid="{00000000-0005-0000-0000-0000386D0000}"/>
    <cellStyle name="Header2 2 10 26 2 3" xfId="39905" xr:uid="{00000000-0005-0000-0000-0000396D0000}"/>
    <cellStyle name="Header2 2 10 26 2 4" xfId="22128" xr:uid="{00000000-0005-0000-0000-00003A6D0000}"/>
    <cellStyle name="Header2 2 10 26 3" xfId="26701" xr:uid="{00000000-0005-0000-0000-00003B6D0000}"/>
    <cellStyle name="Header2 2 10 26 4" xfId="28044" xr:uid="{00000000-0005-0000-0000-00003C6D0000}"/>
    <cellStyle name="Header2 2 10 26 5" xfId="17800" xr:uid="{00000000-0005-0000-0000-00003D6D0000}"/>
    <cellStyle name="Header2 2 10 27" xfId="3831" xr:uid="{00000000-0005-0000-0000-00003E6D0000}"/>
    <cellStyle name="Header2 2 10 27 2" xfId="13057" xr:uid="{00000000-0005-0000-0000-00003F6D0000}"/>
    <cellStyle name="Header2 2 10 27 2 2" xfId="35359" xr:uid="{00000000-0005-0000-0000-0000406D0000}"/>
    <cellStyle name="Header2 2 10 27 2 3" xfId="39906" xr:uid="{00000000-0005-0000-0000-0000416D0000}"/>
    <cellStyle name="Header2 2 10 27 2 4" xfId="22129" xr:uid="{00000000-0005-0000-0000-0000426D0000}"/>
    <cellStyle name="Header2 2 10 27 3" xfId="26702" xr:uid="{00000000-0005-0000-0000-0000436D0000}"/>
    <cellStyle name="Header2 2 10 27 4" xfId="28043" xr:uid="{00000000-0005-0000-0000-0000446D0000}"/>
    <cellStyle name="Header2 2 10 27 5" xfId="17801" xr:uid="{00000000-0005-0000-0000-0000456D0000}"/>
    <cellStyle name="Header2 2 10 28" xfId="3832" xr:uid="{00000000-0005-0000-0000-0000466D0000}"/>
    <cellStyle name="Header2 2 10 28 2" xfId="13058" xr:uid="{00000000-0005-0000-0000-0000476D0000}"/>
    <cellStyle name="Header2 2 10 28 2 2" xfId="35360" xr:uid="{00000000-0005-0000-0000-0000486D0000}"/>
    <cellStyle name="Header2 2 10 28 2 3" xfId="39907" xr:uid="{00000000-0005-0000-0000-0000496D0000}"/>
    <cellStyle name="Header2 2 10 28 2 4" xfId="22130" xr:uid="{00000000-0005-0000-0000-00004A6D0000}"/>
    <cellStyle name="Header2 2 10 28 3" xfId="26703" xr:uid="{00000000-0005-0000-0000-00004B6D0000}"/>
    <cellStyle name="Header2 2 10 28 4" xfId="28042" xr:uid="{00000000-0005-0000-0000-00004C6D0000}"/>
    <cellStyle name="Header2 2 10 28 5" xfId="17802" xr:uid="{00000000-0005-0000-0000-00004D6D0000}"/>
    <cellStyle name="Header2 2 10 29" xfId="3833" xr:uid="{00000000-0005-0000-0000-00004E6D0000}"/>
    <cellStyle name="Header2 2 10 29 2" xfId="13059" xr:uid="{00000000-0005-0000-0000-00004F6D0000}"/>
    <cellStyle name="Header2 2 10 29 2 2" xfId="35361" xr:uid="{00000000-0005-0000-0000-0000506D0000}"/>
    <cellStyle name="Header2 2 10 29 2 3" xfId="39908" xr:uid="{00000000-0005-0000-0000-0000516D0000}"/>
    <cellStyle name="Header2 2 10 29 2 4" xfId="22131" xr:uid="{00000000-0005-0000-0000-0000526D0000}"/>
    <cellStyle name="Header2 2 10 29 3" xfId="26704" xr:uid="{00000000-0005-0000-0000-0000536D0000}"/>
    <cellStyle name="Header2 2 10 29 4" xfId="28041" xr:uid="{00000000-0005-0000-0000-0000546D0000}"/>
    <cellStyle name="Header2 2 10 29 5" xfId="17803" xr:uid="{00000000-0005-0000-0000-0000556D0000}"/>
    <cellStyle name="Header2 2 10 3" xfId="3834" xr:uid="{00000000-0005-0000-0000-0000566D0000}"/>
    <cellStyle name="Header2 2 10 3 2" xfId="13060" xr:uid="{00000000-0005-0000-0000-0000576D0000}"/>
    <cellStyle name="Header2 2 10 3 2 2" xfId="35362" xr:uid="{00000000-0005-0000-0000-0000586D0000}"/>
    <cellStyle name="Header2 2 10 3 2 3" xfId="39909" xr:uid="{00000000-0005-0000-0000-0000596D0000}"/>
    <cellStyle name="Header2 2 10 3 2 4" xfId="22132" xr:uid="{00000000-0005-0000-0000-00005A6D0000}"/>
    <cellStyle name="Header2 2 10 3 3" xfId="26705" xr:uid="{00000000-0005-0000-0000-00005B6D0000}"/>
    <cellStyle name="Header2 2 10 3 4" xfId="28040" xr:uid="{00000000-0005-0000-0000-00005C6D0000}"/>
    <cellStyle name="Header2 2 10 3 5" xfId="17804" xr:uid="{00000000-0005-0000-0000-00005D6D0000}"/>
    <cellStyle name="Header2 2 10 30" xfId="3835" xr:uid="{00000000-0005-0000-0000-00005E6D0000}"/>
    <cellStyle name="Header2 2 10 30 2" xfId="13061" xr:uid="{00000000-0005-0000-0000-00005F6D0000}"/>
    <cellStyle name="Header2 2 10 30 2 2" xfId="35363" xr:uid="{00000000-0005-0000-0000-0000606D0000}"/>
    <cellStyle name="Header2 2 10 30 2 3" xfId="39910" xr:uid="{00000000-0005-0000-0000-0000616D0000}"/>
    <cellStyle name="Header2 2 10 30 2 4" xfId="22133" xr:uid="{00000000-0005-0000-0000-0000626D0000}"/>
    <cellStyle name="Header2 2 10 30 3" xfId="26706" xr:uid="{00000000-0005-0000-0000-0000636D0000}"/>
    <cellStyle name="Header2 2 10 30 4" xfId="28039" xr:uid="{00000000-0005-0000-0000-0000646D0000}"/>
    <cellStyle name="Header2 2 10 30 5" xfId="17805" xr:uid="{00000000-0005-0000-0000-0000656D0000}"/>
    <cellStyle name="Header2 2 10 31" xfId="3836" xr:uid="{00000000-0005-0000-0000-0000666D0000}"/>
    <cellStyle name="Header2 2 10 31 2" xfId="13062" xr:uid="{00000000-0005-0000-0000-0000676D0000}"/>
    <cellStyle name="Header2 2 10 31 2 2" xfId="35364" xr:uid="{00000000-0005-0000-0000-0000686D0000}"/>
    <cellStyle name="Header2 2 10 31 2 3" xfId="39911" xr:uid="{00000000-0005-0000-0000-0000696D0000}"/>
    <cellStyle name="Header2 2 10 31 2 4" xfId="22134" xr:uid="{00000000-0005-0000-0000-00006A6D0000}"/>
    <cellStyle name="Header2 2 10 31 3" xfId="26707" xr:uid="{00000000-0005-0000-0000-00006B6D0000}"/>
    <cellStyle name="Header2 2 10 31 4" xfId="28038" xr:uid="{00000000-0005-0000-0000-00006C6D0000}"/>
    <cellStyle name="Header2 2 10 31 5" xfId="17806" xr:uid="{00000000-0005-0000-0000-00006D6D0000}"/>
    <cellStyle name="Header2 2 10 32" xfId="3837" xr:uid="{00000000-0005-0000-0000-00006E6D0000}"/>
    <cellStyle name="Header2 2 10 32 2" xfId="13063" xr:uid="{00000000-0005-0000-0000-00006F6D0000}"/>
    <cellStyle name="Header2 2 10 32 2 2" xfId="35365" xr:uid="{00000000-0005-0000-0000-0000706D0000}"/>
    <cellStyle name="Header2 2 10 32 2 3" xfId="39912" xr:uid="{00000000-0005-0000-0000-0000716D0000}"/>
    <cellStyle name="Header2 2 10 32 2 4" xfId="22135" xr:uid="{00000000-0005-0000-0000-0000726D0000}"/>
    <cellStyle name="Header2 2 10 32 3" xfId="26708" xr:uid="{00000000-0005-0000-0000-0000736D0000}"/>
    <cellStyle name="Header2 2 10 32 4" xfId="28037" xr:uid="{00000000-0005-0000-0000-0000746D0000}"/>
    <cellStyle name="Header2 2 10 32 5" xfId="17807" xr:uid="{00000000-0005-0000-0000-0000756D0000}"/>
    <cellStyle name="Header2 2 10 33" xfId="3838" xr:uid="{00000000-0005-0000-0000-0000766D0000}"/>
    <cellStyle name="Header2 2 10 33 2" xfId="13064" xr:uid="{00000000-0005-0000-0000-0000776D0000}"/>
    <cellStyle name="Header2 2 10 33 2 2" xfId="35366" xr:uid="{00000000-0005-0000-0000-0000786D0000}"/>
    <cellStyle name="Header2 2 10 33 2 3" xfId="39913" xr:uid="{00000000-0005-0000-0000-0000796D0000}"/>
    <cellStyle name="Header2 2 10 33 2 4" xfId="22136" xr:uid="{00000000-0005-0000-0000-00007A6D0000}"/>
    <cellStyle name="Header2 2 10 33 3" xfId="26709" xr:uid="{00000000-0005-0000-0000-00007B6D0000}"/>
    <cellStyle name="Header2 2 10 33 4" xfId="28036" xr:uid="{00000000-0005-0000-0000-00007C6D0000}"/>
    <cellStyle name="Header2 2 10 33 5" xfId="17808" xr:uid="{00000000-0005-0000-0000-00007D6D0000}"/>
    <cellStyle name="Header2 2 10 34" xfId="3839" xr:uid="{00000000-0005-0000-0000-00007E6D0000}"/>
    <cellStyle name="Header2 2 10 34 2" xfId="13065" xr:uid="{00000000-0005-0000-0000-00007F6D0000}"/>
    <cellStyle name="Header2 2 10 34 2 2" xfId="35367" xr:uid="{00000000-0005-0000-0000-0000806D0000}"/>
    <cellStyle name="Header2 2 10 34 2 3" xfId="39914" xr:uid="{00000000-0005-0000-0000-0000816D0000}"/>
    <cellStyle name="Header2 2 10 34 2 4" xfId="22137" xr:uid="{00000000-0005-0000-0000-0000826D0000}"/>
    <cellStyle name="Header2 2 10 34 3" xfId="26710" xr:uid="{00000000-0005-0000-0000-0000836D0000}"/>
    <cellStyle name="Header2 2 10 34 4" xfId="28035" xr:uid="{00000000-0005-0000-0000-0000846D0000}"/>
    <cellStyle name="Header2 2 10 34 5" xfId="17809" xr:uid="{00000000-0005-0000-0000-0000856D0000}"/>
    <cellStyle name="Header2 2 10 35" xfId="3840" xr:uid="{00000000-0005-0000-0000-0000866D0000}"/>
    <cellStyle name="Header2 2 10 35 2" xfId="13066" xr:uid="{00000000-0005-0000-0000-0000876D0000}"/>
    <cellStyle name="Header2 2 10 35 2 2" xfId="35368" xr:uid="{00000000-0005-0000-0000-0000886D0000}"/>
    <cellStyle name="Header2 2 10 35 2 3" xfId="39915" xr:uid="{00000000-0005-0000-0000-0000896D0000}"/>
    <cellStyle name="Header2 2 10 35 2 4" xfId="22138" xr:uid="{00000000-0005-0000-0000-00008A6D0000}"/>
    <cellStyle name="Header2 2 10 35 3" xfId="26711" xr:uid="{00000000-0005-0000-0000-00008B6D0000}"/>
    <cellStyle name="Header2 2 10 35 4" xfId="28034" xr:uid="{00000000-0005-0000-0000-00008C6D0000}"/>
    <cellStyle name="Header2 2 10 35 5" xfId="17810" xr:uid="{00000000-0005-0000-0000-00008D6D0000}"/>
    <cellStyle name="Header2 2 10 36" xfId="3841" xr:uid="{00000000-0005-0000-0000-00008E6D0000}"/>
    <cellStyle name="Header2 2 10 36 2" xfId="13067" xr:uid="{00000000-0005-0000-0000-00008F6D0000}"/>
    <cellStyle name="Header2 2 10 36 2 2" xfId="35369" xr:uid="{00000000-0005-0000-0000-0000906D0000}"/>
    <cellStyle name="Header2 2 10 36 2 3" xfId="39916" xr:uid="{00000000-0005-0000-0000-0000916D0000}"/>
    <cellStyle name="Header2 2 10 36 2 4" xfId="22139" xr:uid="{00000000-0005-0000-0000-0000926D0000}"/>
    <cellStyle name="Header2 2 10 36 3" xfId="26712" xr:uid="{00000000-0005-0000-0000-0000936D0000}"/>
    <cellStyle name="Header2 2 10 36 4" xfId="28033" xr:uid="{00000000-0005-0000-0000-0000946D0000}"/>
    <cellStyle name="Header2 2 10 36 5" xfId="17811" xr:uid="{00000000-0005-0000-0000-0000956D0000}"/>
    <cellStyle name="Header2 2 10 37" xfId="3842" xr:uid="{00000000-0005-0000-0000-0000966D0000}"/>
    <cellStyle name="Header2 2 10 37 2" xfId="13068" xr:uid="{00000000-0005-0000-0000-0000976D0000}"/>
    <cellStyle name="Header2 2 10 37 2 2" xfId="35370" xr:uid="{00000000-0005-0000-0000-0000986D0000}"/>
    <cellStyle name="Header2 2 10 37 2 3" xfId="39917" xr:uid="{00000000-0005-0000-0000-0000996D0000}"/>
    <cellStyle name="Header2 2 10 37 2 4" xfId="22140" xr:uid="{00000000-0005-0000-0000-00009A6D0000}"/>
    <cellStyle name="Header2 2 10 37 3" xfId="26713" xr:uid="{00000000-0005-0000-0000-00009B6D0000}"/>
    <cellStyle name="Header2 2 10 37 4" xfId="28032" xr:uid="{00000000-0005-0000-0000-00009C6D0000}"/>
    <cellStyle name="Header2 2 10 37 5" xfId="17812" xr:uid="{00000000-0005-0000-0000-00009D6D0000}"/>
    <cellStyle name="Header2 2 10 38" xfId="3843" xr:uid="{00000000-0005-0000-0000-00009E6D0000}"/>
    <cellStyle name="Header2 2 10 38 2" xfId="13069" xr:uid="{00000000-0005-0000-0000-00009F6D0000}"/>
    <cellStyle name="Header2 2 10 38 2 2" xfId="35371" xr:uid="{00000000-0005-0000-0000-0000A06D0000}"/>
    <cellStyle name="Header2 2 10 38 2 3" xfId="39918" xr:uid="{00000000-0005-0000-0000-0000A16D0000}"/>
    <cellStyle name="Header2 2 10 38 2 4" xfId="22141" xr:uid="{00000000-0005-0000-0000-0000A26D0000}"/>
    <cellStyle name="Header2 2 10 38 3" xfId="26714" xr:uid="{00000000-0005-0000-0000-0000A36D0000}"/>
    <cellStyle name="Header2 2 10 38 4" xfId="28031" xr:uid="{00000000-0005-0000-0000-0000A46D0000}"/>
    <cellStyle name="Header2 2 10 38 5" xfId="17813" xr:uid="{00000000-0005-0000-0000-0000A56D0000}"/>
    <cellStyle name="Header2 2 10 39" xfId="3844" xr:uid="{00000000-0005-0000-0000-0000A66D0000}"/>
    <cellStyle name="Header2 2 10 39 2" xfId="13070" xr:uid="{00000000-0005-0000-0000-0000A76D0000}"/>
    <cellStyle name="Header2 2 10 39 2 2" xfId="35372" xr:uid="{00000000-0005-0000-0000-0000A86D0000}"/>
    <cellStyle name="Header2 2 10 39 2 3" xfId="39919" xr:uid="{00000000-0005-0000-0000-0000A96D0000}"/>
    <cellStyle name="Header2 2 10 39 2 4" xfId="22142" xr:uid="{00000000-0005-0000-0000-0000AA6D0000}"/>
    <cellStyle name="Header2 2 10 39 3" xfId="26715" xr:uid="{00000000-0005-0000-0000-0000AB6D0000}"/>
    <cellStyle name="Header2 2 10 39 4" xfId="28030" xr:uid="{00000000-0005-0000-0000-0000AC6D0000}"/>
    <cellStyle name="Header2 2 10 39 5" xfId="17814" xr:uid="{00000000-0005-0000-0000-0000AD6D0000}"/>
    <cellStyle name="Header2 2 10 4" xfId="3845" xr:uid="{00000000-0005-0000-0000-0000AE6D0000}"/>
    <cellStyle name="Header2 2 10 4 2" xfId="13071" xr:uid="{00000000-0005-0000-0000-0000AF6D0000}"/>
    <cellStyle name="Header2 2 10 4 2 2" xfId="35373" xr:uid="{00000000-0005-0000-0000-0000B06D0000}"/>
    <cellStyle name="Header2 2 10 4 2 3" xfId="39920" xr:uid="{00000000-0005-0000-0000-0000B16D0000}"/>
    <cellStyle name="Header2 2 10 4 2 4" xfId="22143" xr:uid="{00000000-0005-0000-0000-0000B26D0000}"/>
    <cellStyle name="Header2 2 10 4 3" xfId="26716" xr:uid="{00000000-0005-0000-0000-0000B36D0000}"/>
    <cellStyle name="Header2 2 10 4 4" xfId="28029" xr:uid="{00000000-0005-0000-0000-0000B46D0000}"/>
    <cellStyle name="Header2 2 10 4 5" xfId="17815" xr:uid="{00000000-0005-0000-0000-0000B56D0000}"/>
    <cellStyle name="Header2 2 10 40" xfId="3812" xr:uid="{00000000-0005-0000-0000-0000B66D0000}"/>
    <cellStyle name="Header2 2 10 40 2" xfId="13038" xr:uid="{00000000-0005-0000-0000-0000B76D0000}"/>
    <cellStyle name="Header2 2 10 40 2 2" xfId="35340" xr:uid="{00000000-0005-0000-0000-0000B86D0000}"/>
    <cellStyle name="Header2 2 10 40 2 3" xfId="39887" xr:uid="{00000000-0005-0000-0000-0000B96D0000}"/>
    <cellStyle name="Header2 2 10 40 2 4" xfId="22110" xr:uid="{00000000-0005-0000-0000-0000BA6D0000}"/>
    <cellStyle name="Header2 2 10 40 3" xfId="26683" xr:uid="{00000000-0005-0000-0000-0000BB6D0000}"/>
    <cellStyle name="Header2 2 10 40 4" xfId="28060" xr:uid="{00000000-0005-0000-0000-0000BC6D0000}"/>
    <cellStyle name="Header2 2 10 40 5" xfId="17782" xr:uid="{00000000-0005-0000-0000-0000BD6D0000}"/>
    <cellStyle name="Header2 2 10 41" xfId="9501" xr:uid="{00000000-0005-0000-0000-0000BE6D0000}"/>
    <cellStyle name="Header2 2 10 41 2" xfId="13816" xr:uid="{00000000-0005-0000-0000-0000BF6D0000}"/>
    <cellStyle name="Header2 2 10 41 2 2" xfId="36118" xr:uid="{00000000-0005-0000-0000-0000C06D0000}"/>
    <cellStyle name="Header2 2 10 41 2 3" xfId="40665" xr:uid="{00000000-0005-0000-0000-0000C16D0000}"/>
    <cellStyle name="Header2 2 10 41 2 4" xfId="22888" xr:uid="{00000000-0005-0000-0000-0000C26D0000}"/>
    <cellStyle name="Header2 2 10 41 3" xfId="31803" xr:uid="{00000000-0005-0000-0000-0000C36D0000}"/>
    <cellStyle name="Header2 2 10 41 4" xfId="36350" xr:uid="{00000000-0005-0000-0000-0000C46D0000}"/>
    <cellStyle name="Header2 2 10 41 5" xfId="18573" xr:uid="{00000000-0005-0000-0000-0000C56D0000}"/>
    <cellStyle name="Header2 2 10 42" xfId="423" xr:uid="{00000000-0005-0000-0000-0000C66D0000}"/>
    <cellStyle name="Header2 2 10 42 2" xfId="23294" xr:uid="{00000000-0005-0000-0000-0000C76D0000}"/>
    <cellStyle name="Header2 2 10 42 3" xfId="31391" xr:uid="{00000000-0005-0000-0000-0000C86D0000}"/>
    <cellStyle name="Header2 2 10 42 4" xfId="14393" xr:uid="{00000000-0005-0000-0000-0000C96D0000}"/>
    <cellStyle name="Header2 2 10 43" xfId="23054" xr:uid="{00000000-0005-0000-0000-0000CA6D0000}"/>
    <cellStyle name="Header2 2 10 44" xfId="31616" xr:uid="{00000000-0005-0000-0000-0000CB6D0000}"/>
    <cellStyle name="Header2 2 10 45" xfId="14164" xr:uid="{00000000-0005-0000-0000-0000CC6D0000}"/>
    <cellStyle name="Header2 2 10 5" xfId="3846" xr:uid="{00000000-0005-0000-0000-0000CD6D0000}"/>
    <cellStyle name="Header2 2 10 5 2" xfId="13072" xr:uid="{00000000-0005-0000-0000-0000CE6D0000}"/>
    <cellStyle name="Header2 2 10 5 2 2" xfId="35374" xr:uid="{00000000-0005-0000-0000-0000CF6D0000}"/>
    <cellStyle name="Header2 2 10 5 2 3" xfId="39921" xr:uid="{00000000-0005-0000-0000-0000D06D0000}"/>
    <cellStyle name="Header2 2 10 5 2 4" xfId="22144" xr:uid="{00000000-0005-0000-0000-0000D16D0000}"/>
    <cellStyle name="Header2 2 10 5 3" xfId="26717" xr:uid="{00000000-0005-0000-0000-0000D26D0000}"/>
    <cellStyle name="Header2 2 10 5 4" xfId="28028" xr:uid="{00000000-0005-0000-0000-0000D36D0000}"/>
    <cellStyle name="Header2 2 10 5 5" xfId="17816" xr:uid="{00000000-0005-0000-0000-0000D46D0000}"/>
    <cellStyle name="Header2 2 10 6" xfId="3847" xr:uid="{00000000-0005-0000-0000-0000D56D0000}"/>
    <cellStyle name="Header2 2 10 6 2" xfId="13073" xr:uid="{00000000-0005-0000-0000-0000D66D0000}"/>
    <cellStyle name="Header2 2 10 6 2 2" xfId="35375" xr:uid="{00000000-0005-0000-0000-0000D76D0000}"/>
    <cellStyle name="Header2 2 10 6 2 3" xfId="39922" xr:uid="{00000000-0005-0000-0000-0000D86D0000}"/>
    <cellStyle name="Header2 2 10 6 2 4" xfId="22145" xr:uid="{00000000-0005-0000-0000-0000D96D0000}"/>
    <cellStyle name="Header2 2 10 6 3" xfId="26718" xr:uid="{00000000-0005-0000-0000-0000DA6D0000}"/>
    <cellStyle name="Header2 2 10 6 4" xfId="28027" xr:uid="{00000000-0005-0000-0000-0000DB6D0000}"/>
    <cellStyle name="Header2 2 10 6 5" xfId="17817" xr:uid="{00000000-0005-0000-0000-0000DC6D0000}"/>
    <cellStyle name="Header2 2 10 7" xfId="3848" xr:uid="{00000000-0005-0000-0000-0000DD6D0000}"/>
    <cellStyle name="Header2 2 10 7 2" xfId="13074" xr:uid="{00000000-0005-0000-0000-0000DE6D0000}"/>
    <cellStyle name="Header2 2 10 7 2 2" xfId="35376" xr:uid="{00000000-0005-0000-0000-0000DF6D0000}"/>
    <cellStyle name="Header2 2 10 7 2 3" xfId="39923" xr:uid="{00000000-0005-0000-0000-0000E06D0000}"/>
    <cellStyle name="Header2 2 10 7 2 4" xfId="22146" xr:uid="{00000000-0005-0000-0000-0000E16D0000}"/>
    <cellStyle name="Header2 2 10 7 3" xfId="26719" xr:uid="{00000000-0005-0000-0000-0000E26D0000}"/>
    <cellStyle name="Header2 2 10 7 4" xfId="28026" xr:uid="{00000000-0005-0000-0000-0000E36D0000}"/>
    <cellStyle name="Header2 2 10 7 5" xfId="17818" xr:uid="{00000000-0005-0000-0000-0000E46D0000}"/>
    <cellStyle name="Header2 2 10 8" xfId="3849" xr:uid="{00000000-0005-0000-0000-0000E56D0000}"/>
    <cellStyle name="Header2 2 10 8 2" xfId="13075" xr:uid="{00000000-0005-0000-0000-0000E66D0000}"/>
    <cellStyle name="Header2 2 10 8 2 2" xfId="35377" xr:uid="{00000000-0005-0000-0000-0000E76D0000}"/>
    <cellStyle name="Header2 2 10 8 2 3" xfId="39924" xr:uid="{00000000-0005-0000-0000-0000E86D0000}"/>
    <cellStyle name="Header2 2 10 8 2 4" xfId="22147" xr:uid="{00000000-0005-0000-0000-0000E96D0000}"/>
    <cellStyle name="Header2 2 10 8 3" xfId="26720" xr:uid="{00000000-0005-0000-0000-0000EA6D0000}"/>
    <cellStyle name="Header2 2 10 8 4" xfId="28025" xr:uid="{00000000-0005-0000-0000-0000EB6D0000}"/>
    <cellStyle name="Header2 2 10 8 5" xfId="17819" xr:uid="{00000000-0005-0000-0000-0000EC6D0000}"/>
    <cellStyle name="Header2 2 10 9" xfId="3850" xr:uid="{00000000-0005-0000-0000-0000ED6D0000}"/>
    <cellStyle name="Header2 2 10 9 2" xfId="13076" xr:uid="{00000000-0005-0000-0000-0000EE6D0000}"/>
    <cellStyle name="Header2 2 10 9 2 2" xfId="35378" xr:uid="{00000000-0005-0000-0000-0000EF6D0000}"/>
    <cellStyle name="Header2 2 10 9 2 3" xfId="39925" xr:uid="{00000000-0005-0000-0000-0000F06D0000}"/>
    <cellStyle name="Header2 2 10 9 2 4" xfId="22148" xr:uid="{00000000-0005-0000-0000-0000F16D0000}"/>
    <cellStyle name="Header2 2 10 9 3" xfId="26721" xr:uid="{00000000-0005-0000-0000-0000F26D0000}"/>
    <cellStyle name="Header2 2 10 9 4" xfId="28024" xr:uid="{00000000-0005-0000-0000-0000F36D0000}"/>
    <cellStyle name="Header2 2 10 9 5" xfId="17820" xr:uid="{00000000-0005-0000-0000-0000F46D0000}"/>
    <cellStyle name="Header2 2 11" xfId="3851" xr:uid="{00000000-0005-0000-0000-0000F56D0000}"/>
    <cellStyle name="Header2 2 11 2" xfId="13077" xr:uid="{00000000-0005-0000-0000-0000F66D0000}"/>
    <cellStyle name="Header2 2 11 2 2" xfId="35379" xr:uid="{00000000-0005-0000-0000-0000F76D0000}"/>
    <cellStyle name="Header2 2 11 2 3" xfId="39926" xr:uid="{00000000-0005-0000-0000-0000F86D0000}"/>
    <cellStyle name="Header2 2 11 2 4" xfId="22149" xr:uid="{00000000-0005-0000-0000-0000F96D0000}"/>
    <cellStyle name="Header2 2 11 3" xfId="26722" xr:uid="{00000000-0005-0000-0000-0000FA6D0000}"/>
    <cellStyle name="Header2 2 11 4" xfId="28023" xr:uid="{00000000-0005-0000-0000-0000FB6D0000}"/>
    <cellStyle name="Header2 2 11 5" xfId="17821" xr:uid="{00000000-0005-0000-0000-0000FC6D0000}"/>
    <cellStyle name="Header2 2 12" xfId="3852" xr:uid="{00000000-0005-0000-0000-0000FD6D0000}"/>
    <cellStyle name="Header2 2 12 2" xfId="13078" xr:uid="{00000000-0005-0000-0000-0000FE6D0000}"/>
    <cellStyle name="Header2 2 12 2 2" xfId="35380" xr:uid="{00000000-0005-0000-0000-0000FF6D0000}"/>
    <cellStyle name="Header2 2 12 2 3" xfId="39927" xr:uid="{00000000-0005-0000-0000-0000006E0000}"/>
    <cellStyle name="Header2 2 12 2 4" xfId="22150" xr:uid="{00000000-0005-0000-0000-0000016E0000}"/>
    <cellStyle name="Header2 2 12 3" xfId="26723" xr:uid="{00000000-0005-0000-0000-0000026E0000}"/>
    <cellStyle name="Header2 2 12 4" xfId="28022" xr:uid="{00000000-0005-0000-0000-0000036E0000}"/>
    <cellStyle name="Header2 2 12 5" xfId="17822" xr:uid="{00000000-0005-0000-0000-0000046E0000}"/>
    <cellStyle name="Header2 2 13" xfId="3853" xr:uid="{00000000-0005-0000-0000-0000056E0000}"/>
    <cellStyle name="Header2 2 13 2" xfId="13079" xr:uid="{00000000-0005-0000-0000-0000066E0000}"/>
    <cellStyle name="Header2 2 13 2 2" xfId="35381" xr:uid="{00000000-0005-0000-0000-0000076E0000}"/>
    <cellStyle name="Header2 2 13 2 3" xfId="39928" xr:uid="{00000000-0005-0000-0000-0000086E0000}"/>
    <cellStyle name="Header2 2 13 2 4" xfId="22151" xr:uid="{00000000-0005-0000-0000-0000096E0000}"/>
    <cellStyle name="Header2 2 13 3" xfId="26724" xr:uid="{00000000-0005-0000-0000-00000A6E0000}"/>
    <cellStyle name="Header2 2 13 4" xfId="28021" xr:uid="{00000000-0005-0000-0000-00000B6E0000}"/>
    <cellStyle name="Header2 2 13 5" xfId="17823" xr:uid="{00000000-0005-0000-0000-00000C6E0000}"/>
    <cellStyle name="Header2 2 14" xfId="3854" xr:uid="{00000000-0005-0000-0000-00000D6E0000}"/>
    <cellStyle name="Header2 2 14 2" xfId="13080" xr:uid="{00000000-0005-0000-0000-00000E6E0000}"/>
    <cellStyle name="Header2 2 14 2 2" xfId="35382" xr:uid="{00000000-0005-0000-0000-00000F6E0000}"/>
    <cellStyle name="Header2 2 14 2 3" xfId="39929" xr:uid="{00000000-0005-0000-0000-0000106E0000}"/>
    <cellStyle name="Header2 2 14 2 4" xfId="22152" xr:uid="{00000000-0005-0000-0000-0000116E0000}"/>
    <cellStyle name="Header2 2 14 3" xfId="26725" xr:uid="{00000000-0005-0000-0000-0000126E0000}"/>
    <cellStyle name="Header2 2 14 4" xfId="28020" xr:uid="{00000000-0005-0000-0000-0000136E0000}"/>
    <cellStyle name="Header2 2 14 5" xfId="17824" xr:uid="{00000000-0005-0000-0000-0000146E0000}"/>
    <cellStyle name="Header2 2 15" xfId="3855" xr:uid="{00000000-0005-0000-0000-0000156E0000}"/>
    <cellStyle name="Header2 2 15 2" xfId="13081" xr:uid="{00000000-0005-0000-0000-0000166E0000}"/>
    <cellStyle name="Header2 2 15 2 2" xfId="35383" xr:uid="{00000000-0005-0000-0000-0000176E0000}"/>
    <cellStyle name="Header2 2 15 2 3" xfId="39930" xr:uid="{00000000-0005-0000-0000-0000186E0000}"/>
    <cellStyle name="Header2 2 15 2 4" xfId="22153" xr:uid="{00000000-0005-0000-0000-0000196E0000}"/>
    <cellStyle name="Header2 2 15 3" xfId="26726" xr:uid="{00000000-0005-0000-0000-00001A6E0000}"/>
    <cellStyle name="Header2 2 15 4" xfId="28019" xr:uid="{00000000-0005-0000-0000-00001B6E0000}"/>
    <cellStyle name="Header2 2 15 5" xfId="17825" xr:uid="{00000000-0005-0000-0000-00001C6E0000}"/>
    <cellStyle name="Header2 2 16" xfId="3856" xr:uid="{00000000-0005-0000-0000-00001D6E0000}"/>
    <cellStyle name="Header2 2 16 2" xfId="13082" xr:uid="{00000000-0005-0000-0000-00001E6E0000}"/>
    <cellStyle name="Header2 2 16 2 2" xfId="35384" xr:uid="{00000000-0005-0000-0000-00001F6E0000}"/>
    <cellStyle name="Header2 2 16 2 3" xfId="39931" xr:uid="{00000000-0005-0000-0000-0000206E0000}"/>
    <cellStyle name="Header2 2 16 2 4" xfId="22154" xr:uid="{00000000-0005-0000-0000-0000216E0000}"/>
    <cellStyle name="Header2 2 16 3" xfId="26727" xr:uid="{00000000-0005-0000-0000-0000226E0000}"/>
    <cellStyle name="Header2 2 16 4" xfId="28017" xr:uid="{00000000-0005-0000-0000-0000236E0000}"/>
    <cellStyle name="Header2 2 16 5" xfId="17826" xr:uid="{00000000-0005-0000-0000-0000246E0000}"/>
    <cellStyle name="Header2 2 17" xfId="3857" xr:uid="{00000000-0005-0000-0000-0000256E0000}"/>
    <cellStyle name="Header2 2 17 2" xfId="13083" xr:uid="{00000000-0005-0000-0000-0000266E0000}"/>
    <cellStyle name="Header2 2 17 2 2" xfId="35385" xr:uid="{00000000-0005-0000-0000-0000276E0000}"/>
    <cellStyle name="Header2 2 17 2 3" xfId="39932" xr:uid="{00000000-0005-0000-0000-0000286E0000}"/>
    <cellStyle name="Header2 2 17 2 4" xfId="22155" xr:uid="{00000000-0005-0000-0000-0000296E0000}"/>
    <cellStyle name="Header2 2 17 3" xfId="26728" xr:uid="{00000000-0005-0000-0000-00002A6E0000}"/>
    <cellStyle name="Header2 2 17 4" xfId="28016" xr:uid="{00000000-0005-0000-0000-00002B6E0000}"/>
    <cellStyle name="Header2 2 17 5" xfId="17827" xr:uid="{00000000-0005-0000-0000-00002C6E0000}"/>
    <cellStyle name="Header2 2 18" xfId="3858" xr:uid="{00000000-0005-0000-0000-00002D6E0000}"/>
    <cellStyle name="Header2 2 18 2" xfId="13084" xr:uid="{00000000-0005-0000-0000-00002E6E0000}"/>
    <cellStyle name="Header2 2 18 2 2" xfId="35386" xr:uid="{00000000-0005-0000-0000-00002F6E0000}"/>
    <cellStyle name="Header2 2 18 2 3" xfId="39933" xr:uid="{00000000-0005-0000-0000-0000306E0000}"/>
    <cellStyle name="Header2 2 18 2 4" xfId="22156" xr:uid="{00000000-0005-0000-0000-0000316E0000}"/>
    <cellStyle name="Header2 2 18 3" xfId="26729" xr:uid="{00000000-0005-0000-0000-0000326E0000}"/>
    <cellStyle name="Header2 2 18 4" xfId="28015" xr:uid="{00000000-0005-0000-0000-0000336E0000}"/>
    <cellStyle name="Header2 2 18 5" xfId="17828" xr:uid="{00000000-0005-0000-0000-0000346E0000}"/>
    <cellStyle name="Header2 2 19" xfId="3859" xr:uid="{00000000-0005-0000-0000-0000356E0000}"/>
    <cellStyle name="Header2 2 19 2" xfId="13085" xr:uid="{00000000-0005-0000-0000-0000366E0000}"/>
    <cellStyle name="Header2 2 19 2 2" xfId="35387" xr:uid="{00000000-0005-0000-0000-0000376E0000}"/>
    <cellStyle name="Header2 2 19 2 3" xfId="39934" xr:uid="{00000000-0005-0000-0000-0000386E0000}"/>
    <cellStyle name="Header2 2 19 2 4" xfId="22157" xr:uid="{00000000-0005-0000-0000-0000396E0000}"/>
    <cellStyle name="Header2 2 19 3" xfId="26730" xr:uid="{00000000-0005-0000-0000-00003A6E0000}"/>
    <cellStyle name="Header2 2 19 4" xfId="28014" xr:uid="{00000000-0005-0000-0000-00003B6E0000}"/>
    <cellStyle name="Header2 2 19 5" xfId="17829" xr:uid="{00000000-0005-0000-0000-00003C6E0000}"/>
    <cellStyle name="Header2 2 2" xfId="142" xr:uid="{00000000-0005-0000-0000-00003D6E0000}"/>
    <cellStyle name="Header2 2 2 10" xfId="3861" xr:uid="{00000000-0005-0000-0000-00003E6E0000}"/>
    <cellStyle name="Header2 2 2 10 2" xfId="13087" xr:uid="{00000000-0005-0000-0000-00003F6E0000}"/>
    <cellStyle name="Header2 2 2 10 2 2" xfId="35389" xr:uid="{00000000-0005-0000-0000-0000406E0000}"/>
    <cellStyle name="Header2 2 2 10 2 3" xfId="39936" xr:uid="{00000000-0005-0000-0000-0000416E0000}"/>
    <cellStyle name="Header2 2 2 10 2 4" xfId="22159" xr:uid="{00000000-0005-0000-0000-0000426E0000}"/>
    <cellStyle name="Header2 2 2 10 3" xfId="26732" xr:uid="{00000000-0005-0000-0000-0000436E0000}"/>
    <cellStyle name="Header2 2 2 10 4" xfId="28012" xr:uid="{00000000-0005-0000-0000-0000446E0000}"/>
    <cellStyle name="Header2 2 2 10 5" xfId="17831" xr:uid="{00000000-0005-0000-0000-0000456E0000}"/>
    <cellStyle name="Header2 2 2 11" xfId="3862" xr:uid="{00000000-0005-0000-0000-0000466E0000}"/>
    <cellStyle name="Header2 2 2 11 2" xfId="13088" xr:uid="{00000000-0005-0000-0000-0000476E0000}"/>
    <cellStyle name="Header2 2 2 11 2 2" xfId="35390" xr:uid="{00000000-0005-0000-0000-0000486E0000}"/>
    <cellStyle name="Header2 2 2 11 2 3" xfId="39937" xr:uid="{00000000-0005-0000-0000-0000496E0000}"/>
    <cellStyle name="Header2 2 2 11 2 4" xfId="22160" xr:uid="{00000000-0005-0000-0000-00004A6E0000}"/>
    <cellStyle name="Header2 2 2 11 3" xfId="26733" xr:uid="{00000000-0005-0000-0000-00004B6E0000}"/>
    <cellStyle name="Header2 2 2 11 4" xfId="28011" xr:uid="{00000000-0005-0000-0000-00004C6E0000}"/>
    <cellStyle name="Header2 2 2 11 5" xfId="17832" xr:uid="{00000000-0005-0000-0000-00004D6E0000}"/>
    <cellStyle name="Header2 2 2 12" xfId="3863" xr:uid="{00000000-0005-0000-0000-00004E6E0000}"/>
    <cellStyle name="Header2 2 2 12 2" xfId="13089" xr:uid="{00000000-0005-0000-0000-00004F6E0000}"/>
    <cellStyle name="Header2 2 2 12 2 2" xfId="35391" xr:uid="{00000000-0005-0000-0000-0000506E0000}"/>
    <cellStyle name="Header2 2 2 12 2 3" xfId="39938" xr:uid="{00000000-0005-0000-0000-0000516E0000}"/>
    <cellStyle name="Header2 2 2 12 2 4" xfId="22161" xr:uid="{00000000-0005-0000-0000-0000526E0000}"/>
    <cellStyle name="Header2 2 2 12 3" xfId="26734" xr:uid="{00000000-0005-0000-0000-0000536E0000}"/>
    <cellStyle name="Header2 2 2 12 4" xfId="28010" xr:uid="{00000000-0005-0000-0000-0000546E0000}"/>
    <cellStyle name="Header2 2 2 12 5" xfId="17833" xr:uid="{00000000-0005-0000-0000-0000556E0000}"/>
    <cellStyle name="Header2 2 2 13" xfId="3864" xr:uid="{00000000-0005-0000-0000-0000566E0000}"/>
    <cellStyle name="Header2 2 2 13 2" xfId="13090" xr:uid="{00000000-0005-0000-0000-0000576E0000}"/>
    <cellStyle name="Header2 2 2 13 2 2" xfId="35392" xr:uid="{00000000-0005-0000-0000-0000586E0000}"/>
    <cellStyle name="Header2 2 2 13 2 3" xfId="39939" xr:uid="{00000000-0005-0000-0000-0000596E0000}"/>
    <cellStyle name="Header2 2 2 13 2 4" xfId="22162" xr:uid="{00000000-0005-0000-0000-00005A6E0000}"/>
    <cellStyle name="Header2 2 2 13 3" xfId="26735" xr:uid="{00000000-0005-0000-0000-00005B6E0000}"/>
    <cellStyle name="Header2 2 2 13 4" xfId="28009" xr:uid="{00000000-0005-0000-0000-00005C6E0000}"/>
    <cellStyle name="Header2 2 2 13 5" xfId="17834" xr:uid="{00000000-0005-0000-0000-00005D6E0000}"/>
    <cellStyle name="Header2 2 2 14" xfId="3865" xr:uid="{00000000-0005-0000-0000-00005E6E0000}"/>
    <cellStyle name="Header2 2 2 14 2" xfId="13091" xr:uid="{00000000-0005-0000-0000-00005F6E0000}"/>
    <cellStyle name="Header2 2 2 14 2 2" xfId="35393" xr:uid="{00000000-0005-0000-0000-0000606E0000}"/>
    <cellStyle name="Header2 2 2 14 2 3" xfId="39940" xr:uid="{00000000-0005-0000-0000-0000616E0000}"/>
    <cellStyle name="Header2 2 2 14 2 4" xfId="22163" xr:uid="{00000000-0005-0000-0000-0000626E0000}"/>
    <cellStyle name="Header2 2 2 14 3" xfId="26736" xr:uid="{00000000-0005-0000-0000-0000636E0000}"/>
    <cellStyle name="Header2 2 2 14 4" xfId="28008" xr:uid="{00000000-0005-0000-0000-0000646E0000}"/>
    <cellStyle name="Header2 2 2 14 5" xfId="17835" xr:uid="{00000000-0005-0000-0000-0000656E0000}"/>
    <cellStyle name="Header2 2 2 15" xfId="3866" xr:uid="{00000000-0005-0000-0000-0000666E0000}"/>
    <cellStyle name="Header2 2 2 15 2" xfId="13092" xr:uid="{00000000-0005-0000-0000-0000676E0000}"/>
    <cellStyle name="Header2 2 2 15 2 2" xfId="35394" xr:uid="{00000000-0005-0000-0000-0000686E0000}"/>
    <cellStyle name="Header2 2 2 15 2 3" xfId="39941" xr:uid="{00000000-0005-0000-0000-0000696E0000}"/>
    <cellStyle name="Header2 2 2 15 2 4" xfId="22164" xr:uid="{00000000-0005-0000-0000-00006A6E0000}"/>
    <cellStyle name="Header2 2 2 15 3" xfId="26737" xr:uid="{00000000-0005-0000-0000-00006B6E0000}"/>
    <cellStyle name="Header2 2 2 15 4" xfId="28006" xr:uid="{00000000-0005-0000-0000-00006C6E0000}"/>
    <cellStyle name="Header2 2 2 15 5" xfId="17836" xr:uid="{00000000-0005-0000-0000-00006D6E0000}"/>
    <cellStyle name="Header2 2 2 16" xfId="3867" xr:uid="{00000000-0005-0000-0000-00006E6E0000}"/>
    <cellStyle name="Header2 2 2 16 2" xfId="13093" xr:uid="{00000000-0005-0000-0000-00006F6E0000}"/>
    <cellStyle name="Header2 2 2 16 2 2" xfId="35395" xr:uid="{00000000-0005-0000-0000-0000706E0000}"/>
    <cellStyle name="Header2 2 2 16 2 3" xfId="39942" xr:uid="{00000000-0005-0000-0000-0000716E0000}"/>
    <cellStyle name="Header2 2 2 16 2 4" xfId="22165" xr:uid="{00000000-0005-0000-0000-0000726E0000}"/>
    <cellStyle name="Header2 2 2 16 3" xfId="26738" xr:uid="{00000000-0005-0000-0000-0000736E0000}"/>
    <cellStyle name="Header2 2 2 16 4" xfId="28005" xr:uid="{00000000-0005-0000-0000-0000746E0000}"/>
    <cellStyle name="Header2 2 2 16 5" xfId="17837" xr:uid="{00000000-0005-0000-0000-0000756E0000}"/>
    <cellStyle name="Header2 2 2 17" xfId="3868" xr:uid="{00000000-0005-0000-0000-0000766E0000}"/>
    <cellStyle name="Header2 2 2 17 2" xfId="13094" xr:uid="{00000000-0005-0000-0000-0000776E0000}"/>
    <cellStyle name="Header2 2 2 17 2 2" xfId="35396" xr:uid="{00000000-0005-0000-0000-0000786E0000}"/>
    <cellStyle name="Header2 2 2 17 2 3" xfId="39943" xr:uid="{00000000-0005-0000-0000-0000796E0000}"/>
    <cellStyle name="Header2 2 2 17 2 4" xfId="22166" xr:uid="{00000000-0005-0000-0000-00007A6E0000}"/>
    <cellStyle name="Header2 2 2 17 3" xfId="26739" xr:uid="{00000000-0005-0000-0000-00007B6E0000}"/>
    <cellStyle name="Header2 2 2 17 4" xfId="28004" xr:uid="{00000000-0005-0000-0000-00007C6E0000}"/>
    <cellStyle name="Header2 2 2 17 5" xfId="17838" xr:uid="{00000000-0005-0000-0000-00007D6E0000}"/>
    <cellStyle name="Header2 2 2 18" xfId="3869" xr:uid="{00000000-0005-0000-0000-00007E6E0000}"/>
    <cellStyle name="Header2 2 2 18 2" xfId="13095" xr:uid="{00000000-0005-0000-0000-00007F6E0000}"/>
    <cellStyle name="Header2 2 2 18 2 2" xfId="35397" xr:uid="{00000000-0005-0000-0000-0000806E0000}"/>
    <cellStyle name="Header2 2 2 18 2 3" xfId="39944" xr:uid="{00000000-0005-0000-0000-0000816E0000}"/>
    <cellStyle name="Header2 2 2 18 2 4" xfId="22167" xr:uid="{00000000-0005-0000-0000-0000826E0000}"/>
    <cellStyle name="Header2 2 2 18 3" xfId="26740" xr:uid="{00000000-0005-0000-0000-0000836E0000}"/>
    <cellStyle name="Header2 2 2 18 4" xfId="28003" xr:uid="{00000000-0005-0000-0000-0000846E0000}"/>
    <cellStyle name="Header2 2 2 18 5" xfId="17839" xr:uid="{00000000-0005-0000-0000-0000856E0000}"/>
    <cellStyle name="Header2 2 2 19" xfId="3870" xr:uid="{00000000-0005-0000-0000-0000866E0000}"/>
    <cellStyle name="Header2 2 2 19 2" xfId="13096" xr:uid="{00000000-0005-0000-0000-0000876E0000}"/>
    <cellStyle name="Header2 2 2 19 2 2" xfId="35398" xr:uid="{00000000-0005-0000-0000-0000886E0000}"/>
    <cellStyle name="Header2 2 2 19 2 3" xfId="39945" xr:uid="{00000000-0005-0000-0000-0000896E0000}"/>
    <cellStyle name="Header2 2 2 19 2 4" xfId="22168" xr:uid="{00000000-0005-0000-0000-00008A6E0000}"/>
    <cellStyle name="Header2 2 2 19 3" xfId="26741" xr:uid="{00000000-0005-0000-0000-00008B6E0000}"/>
    <cellStyle name="Header2 2 2 19 4" xfId="28002" xr:uid="{00000000-0005-0000-0000-00008C6E0000}"/>
    <cellStyle name="Header2 2 2 19 5" xfId="17840" xr:uid="{00000000-0005-0000-0000-00008D6E0000}"/>
    <cellStyle name="Header2 2 2 2" xfId="315" xr:uid="{00000000-0005-0000-0000-00008E6E0000}"/>
    <cellStyle name="Header2 2 2 2 10" xfId="3872" xr:uid="{00000000-0005-0000-0000-00008F6E0000}"/>
    <cellStyle name="Header2 2 2 2 10 2" xfId="13098" xr:uid="{00000000-0005-0000-0000-0000906E0000}"/>
    <cellStyle name="Header2 2 2 2 10 2 2" xfId="35400" xr:uid="{00000000-0005-0000-0000-0000916E0000}"/>
    <cellStyle name="Header2 2 2 2 10 2 3" xfId="39947" xr:uid="{00000000-0005-0000-0000-0000926E0000}"/>
    <cellStyle name="Header2 2 2 2 10 2 4" xfId="22170" xr:uid="{00000000-0005-0000-0000-0000936E0000}"/>
    <cellStyle name="Header2 2 2 2 10 3" xfId="26743" xr:uid="{00000000-0005-0000-0000-0000946E0000}"/>
    <cellStyle name="Header2 2 2 2 10 4" xfId="28000" xr:uid="{00000000-0005-0000-0000-0000956E0000}"/>
    <cellStyle name="Header2 2 2 2 10 5" xfId="17842" xr:uid="{00000000-0005-0000-0000-0000966E0000}"/>
    <cellStyle name="Header2 2 2 2 11" xfId="3873" xr:uid="{00000000-0005-0000-0000-0000976E0000}"/>
    <cellStyle name="Header2 2 2 2 11 2" xfId="13099" xr:uid="{00000000-0005-0000-0000-0000986E0000}"/>
    <cellStyle name="Header2 2 2 2 11 2 2" xfId="35401" xr:uid="{00000000-0005-0000-0000-0000996E0000}"/>
    <cellStyle name="Header2 2 2 2 11 2 3" xfId="39948" xr:uid="{00000000-0005-0000-0000-00009A6E0000}"/>
    <cellStyle name="Header2 2 2 2 11 2 4" xfId="22171" xr:uid="{00000000-0005-0000-0000-00009B6E0000}"/>
    <cellStyle name="Header2 2 2 2 11 3" xfId="26744" xr:uid="{00000000-0005-0000-0000-00009C6E0000}"/>
    <cellStyle name="Header2 2 2 2 11 4" xfId="27953" xr:uid="{00000000-0005-0000-0000-00009D6E0000}"/>
    <cellStyle name="Header2 2 2 2 11 5" xfId="17843" xr:uid="{00000000-0005-0000-0000-00009E6E0000}"/>
    <cellStyle name="Header2 2 2 2 12" xfId="3874" xr:uid="{00000000-0005-0000-0000-00009F6E0000}"/>
    <cellStyle name="Header2 2 2 2 12 2" xfId="13100" xr:uid="{00000000-0005-0000-0000-0000A06E0000}"/>
    <cellStyle name="Header2 2 2 2 12 2 2" xfId="35402" xr:uid="{00000000-0005-0000-0000-0000A16E0000}"/>
    <cellStyle name="Header2 2 2 2 12 2 3" xfId="39949" xr:uid="{00000000-0005-0000-0000-0000A26E0000}"/>
    <cellStyle name="Header2 2 2 2 12 2 4" xfId="22172" xr:uid="{00000000-0005-0000-0000-0000A36E0000}"/>
    <cellStyle name="Header2 2 2 2 12 3" xfId="26745" xr:uid="{00000000-0005-0000-0000-0000A46E0000}"/>
    <cellStyle name="Header2 2 2 2 12 4" xfId="27999" xr:uid="{00000000-0005-0000-0000-0000A56E0000}"/>
    <cellStyle name="Header2 2 2 2 12 5" xfId="17844" xr:uid="{00000000-0005-0000-0000-0000A66E0000}"/>
    <cellStyle name="Header2 2 2 2 13" xfId="3875" xr:uid="{00000000-0005-0000-0000-0000A76E0000}"/>
    <cellStyle name="Header2 2 2 2 13 2" xfId="13101" xr:uid="{00000000-0005-0000-0000-0000A86E0000}"/>
    <cellStyle name="Header2 2 2 2 13 2 2" xfId="35403" xr:uid="{00000000-0005-0000-0000-0000A96E0000}"/>
    <cellStyle name="Header2 2 2 2 13 2 3" xfId="39950" xr:uid="{00000000-0005-0000-0000-0000AA6E0000}"/>
    <cellStyle name="Header2 2 2 2 13 2 4" xfId="22173" xr:uid="{00000000-0005-0000-0000-0000AB6E0000}"/>
    <cellStyle name="Header2 2 2 2 13 3" xfId="26746" xr:uid="{00000000-0005-0000-0000-0000AC6E0000}"/>
    <cellStyle name="Header2 2 2 2 13 4" xfId="27998" xr:uid="{00000000-0005-0000-0000-0000AD6E0000}"/>
    <cellStyle name="Header2 2 2 2 13 5" xfId="17845" xr:uid="{00000000-0005-0000-0000-0000AE6E0000}"/>
    <cellStyle name="Header2 2 2 2 14" xfId="3876" xr:uid="{00000000-0005-0000-0000-0000AF6E0000}"/>
    <cellStyle name="Header2 2 2 2 14 2" xfId="13102" xr:uid="{00000000-0005-0000-0000-0000B06E0000}"/>
    <cellStyle name="Header2 2 2 2 14 2 2" xfId="35404" xr:uid="{00000000-0005-0000-0000-0000B16E0000}"/>
    <cellStyle name="Header2 2 2 2 14 2 3" xfId="39951" xr:uid="{00000000-0005-0000-0000-0000B26E0000}"/>
    <cellStyle name="Header2 2 2 2 14 2 4" xfId="22174" xr:uid="{00000000-0005-0000-0000-0000B36E0000}"/>
    <cellStyle name="Header2 2 2 2 14 3" xfId="26747" xr:uid="{00000000-0005-0000-0000-0000B46E0000}"/>
    <cellStyle name="Header2 2 2 2 14 4" xfId="27997" xr:uid="{00000000-0005-0000-0000-0000B56E0000}"/>
    <cellStyle name="Header2 2 2 2 14 5" xfId="17846" xr:uid="{00000000-0005-0000-0000-0000B66E0000}"/>
    <cellStyle name="Header2 2 2 2 15" xfId="3877" xr:uid="{00000000-0005-0000-0000-0000B76E0000}"/>
    <cellStyle name="Header2 2 2 2 15 2" xfId="13103" xr:uid="{00000000-0005-0000-0000-0000B86E0000}"/>
    <cellStyle name="Header2 2 2 2 15 2 2" xfId="35405" xr:uid="{00000000-0005-0000-0000-0000B96E0000}"/>
    <cellStyle name="Header2 2 2 2 15 2 3" xfId="39952" xr:uid="{00000000-0005-0000-0000-0000BA6E0000}"/>
    <cellStyle name="Header2 2 2 2 15 2 4" xfId="22175" xr:uid="{00000000-0005-0000-0000-0000BB6E0000}"/>
    <cellStyle name="Header2 2 2 2 15 3" xfId="26748" xr:uid="{00000000-0005-0000-0000-0000BC6E0000}"/>
    <cellStyle name="Header2 2 2 2 15 4" xfId="27996" xr:uid="{00000000-0005-0000-0000-0000BD6E0000}"/>
    <cellStyle name="Header2 2 2 2 15 5" xfId="17847" xr:uid="{00000000-0005-0000-0000-0000BE6E0000}"/>
    <cellStyle name="Header2 2 2 2 16" xfId="3878" xr:uid="{00000000-0005-0000-0000-0000BF6E0000}"/>
    <cellStyle name="Header2 2 2 2 16 2" xfId="13104" xr:uid="{00000000-0005-0000-0000-0000C06E0000}"/>
    <cellStyle name="Header2 2 2 2 16 2 2" xfId="35406" xr:uid="{00000000-0005-0000-0000-0000C16E0000}"/>
    <cellStyle name="Header2 2 2 2 16 2 3" xfId="39953" xr:uid="{00000000-0005-0000-0000-0000C26E0000}"/>
    <cellStyle name="Header2 2 2 2 16 2 4" xfId="22176" xr:uid="{00000000-0005-0000-0000-0000C36E0000}"/>
    <cellStyle name="Header2 2 2 2 16 3" xfId="26749" xr:uid="{00000000-0005-0000-0000-0000C46E0000}"/>
    <cellStyle name="Header2 2 2 2 16 4" xfId="27995" xr:uid="{00000000-0005-0000-0000-0000C56E0000}"/>
    <cellStyle name="Header2 2 2 2 16 5" xfId="17848" xr:uid="{00000000-0005-0000-0000-0000C66E0000}"/>
    <cellStyle name="Header2 2 2 2 17" xfId="3879" xr:uid="{00000000-0005-0000-0000-0000C76E0000}"/>
    <cellStyle name="Header2 2 2 2 17 2" xfId="13105" xr:uid="{00000000-0005-0000-0000-0000C86E0000}"/>
    <cellStyle name="Header2 2 2 2 17 2 2" xfId="35407" xr:uid="{00000000-0005-0000-0000-0000C96E0000}"/>
    <cellStyle name="Header2 2 2 2 17 2 3" xfId="39954" xr:uid="{00000000-0005-0000-0000-0000CA6E0000}"/>
    <cellStyle name="Header2 2 2 2 17 2 4" xfId="22177" xr:uid="{00000000-0005-0000-0000-0000CB6E0000}"/>
    <cellStyle name="Header2 2 2 2 17 3" xfId="26750" xr:uid="{00000000-0005-0000-0000-0000CC6E0000}"/>
    <cellStyle name="Header2 2 2 2 17 4" xfId="27994" xr:uid="{00000000-0005-0000-0000-0000CD6E0000}"/>
    <cellStyle name="Header2 2 2 2 17 5" xfId="17849" xr:uid="{00000000-0005-0000-0000-0000CE6E0000}"/>
    <cellStyle name="Header2 2 2 2 18" xfId="3880" xr:uid="{00000000-0005-0000-0000-0000CF6E0000}"/>
    <cellStyle name="Header2 2 2 2 18 2" xfId="13106" xr:uid="{00000000-0005-0000-0000-0000D06E0000}"/>
    <cellStyle name="Header2 2 2 2 18 2 2" xfId="35408" xr:uid="{00000000-0005-0000-0000-0000D16E0000}"/>
    <cellStyle name="Header2 2 2 2 18 2 3" xfId="39955" xr:uid="{00000000-0005-0000-0000-0000D26E0000}"/>
    <cellStyle name="Header2 2 2 2 18 2 4" xfId="22178" xr:uid="{00000000-0005-0000-0000-0000D36E0000}"/>
    <cellStyle name="Header2 2 2 2 18 3" xfId="26751" xr:uid="{00000000-0005-0000-0000-0000D46E0000}"/>
    <cellStyle name="Header2 2 2 2 18 4" xfId="27964" xr:uid="{00000000-0005-0000-0000-0000D56E0000}"/>
    <cellStyle name="Header2 2 2 2 18 5" xfId="17850" xr:uid="{00000000-0005-0000-0000-0000D66E0000}"/>
    <cellStyle name="Header2 2 2 2 19" xfId="3881" xr:uid="{00000000-0005-0000-0000-0000D76E0000}"/>
    <cellStyle name="Header2 2 2 2 19 2" xfId="13107" xr:uid="{00000000-0005-0000-0000-0000D86E0000}"/>
    <cellStyle name="Header2 2 2 2 19 2 2" xfId="35409" xr:uid="{00000000-0005-0000-0000-0000D96E0000}"/>
    <cellStyle name="Header2 2 2 2 19 2 3" xfId="39956" xr:uid="{00000000-0005-0000-0000-0000DA6E0000}"/>
    <cellStyle name="Header2 2 2 2 19 2 4" xfId="22179" xr:uid="{00000000-0005-0000-0000-0000DB6E0000}"/>
    <cellStyle name="Header2 2 2 2 19 3" xfId="26752" xr:uid="{00000000-0005-0000-0000-0000DC6E0000}"/>
    <cellStyle name="Header2 2 2 2 19 4" xfId="27993" xr:uid="{00000000-0005-0000-0000-0000DD6E0000}"/>
    <cellStyle name="Header2 2 2 2 19 5" xfId="17851" xr:uid="{00000000-0005-0000-0000-0000DE6E0000}"/>
    <cellStyle name="Header2 2 2 2 2" xfId="3882" xr:uid="{00000000-0005-0000-0000-0000DF6E0000}"/>
    <cellStyle name="Header2 2 2 2 2 2" xfId="13108" xr:uid="{00000000-0005-0000-0000-0000E06E0000}"/>
    <cellStyle name="Header2 2 2 2 2 2 2" xfId="35410" xr:uid="{00000000-0005-0000-0000-0000E16E0000}"/>
    <cellStyle name="Header2 2 2 2 2 2 3" xfId="39957" xr:uid="{00000000-0005-0000-0000-0000E26E0000}"/>
    <cellStyle name="Header2 2 2 2 2 2 4" xfId="22180" xr:uid="{00000000-0005-0000-0000-0000E36E0000}"/>
    <cellStyle name="Header2 2 2 2 2 3" xfId="26753" xr:uid="{00000000-0005-0000-0000-0000E46E0000}"/>
    <cellStyle name="Header2 2 2 2 2 4" xfId="27992" xr:uid="{00000000-0005-0000-0000-0000E56E0000}"/>
    <cellStyle name="Header2 2 2 2 2 5" xfId="17852" xr:uid="{00000000-0005-0000-0000-0000E66E0000}"/>
    <cellStyle name="Header2 2 2 2 20" xfId="3883" xr:uid="{00000000-0005-0000-0000-0000E76E0000}"/>
    <cellStyle name="Header2 2 2 2 20 2" xfId="13109" xr:uid="{00000000-0005-0000-0000-0000E86E0000}"/>
    <cellStyle name="Header2 2 2 2 20 2 2" xfId="35411" xr:uid="{00000000-0005-0000-0000-0000E96E0000}"/>
    <cellStyle name="Header2 2 2 2 20 2 3" xfId="39958" xr:uid="{00000000-0005-0000-0000-0000EA6E0000}"/>
    <cellStyle name="Header2 2 2 2 20 2 4" xfId="22181" xr:uid="{00000000-0005-0000-0000-0000EB6E0000}"/>
    <cellStyle name="Header2 2 2 2 20 3" xfId="26754" xr:uid="{00000000-0005-0000-0000-0000EC6E0000}"/>
    <cellStyle name="Header2 2 2 2 20 4" xfId="27991" xr:uid="{00000000-0005-0000-0000-0000ED6E0000}"/>
    <cellStyle name="Header2 2 2 2 20 5" xfId="17853" xr:uid="{00000000-0005-0000-0000-0000EE6E0000}"/>
    <cellStyle name="Header2 2 2 2 21" xfId="3884" xr:uid="{00000000-0005-0000-0000-0000EF6E0000}"/>
    <cellStyle name="Header2 2 2 2 21 2" xfId="13110" xr:uid="{00000000-0005-0000-0000-0000F06E0000}"/>
    <cellStyle name="Header2 2 2 2 21 2 2" xfId="35412" xr:uid="{00000000-0005-0000-0000-0000F16E0000}"/>
    <cellStyle name="Header2 2 2 2 21 2 3" xfId="39959" xr:uid="{00000000-0005-0000-0000-0000F26E0000}"/>
    <cellStyle name="Header2 2 2 2 21 2 4" xfId="22182" xr:uid="{00000000-0005-0000-0000-0000F36E0000}"/>
    <cellStyle name="Header2 2 2 2 21 3" xfId="26755" xr:uid="{00000000-0005-0000-0000-0000F46E0000}"/>
    <cellStyle name="Header2 2 2 2 21 4" xfId="27990" xr:uid="{00000000-0005-0000-0000-0000F56E0000}"/>
    <cellStyle name="Header2 2 2 2 21 5" xfId="17854" xr:uid="{00000000-0005-0000-0000-0000F66E0000}"/>
    <cellStyle name="Header2 2 2 2 22" xfId="3885" xr:uid="{00000000-0005-0000-0000-0000F76E0000}"/>
    <cellStyle name="Header2 2 2 2 22 2" xfId="13111" xr:uid="{00000000-0005-0000-0000-0000F86E0000}"/>
    <cellStyle name="Header2 2 2 2 22 2 2" xfId="35413" xr:uid="{00000000-0005-0000-0000-0000F96E0000}"/>
    <cellStyle name="Header2 2 2 2 22 2 3" xfId="39960" xr:uid="{00000000-0005-0000-0000-0000FA6E0000}"/>
    <cellStyle name="Header2 2 2 2 22 2 4" xfId="22183" xr:uid="{00000000-0005-0000-0000-0000FB6E0000}"/>
    <cellStyle name="Header2 2 2 2 22 3" xfId="26756" xr:uid="{00000000-0005-0000-0000-0000FC6E0000}"/>
    <cellStyle name="Header2 2 2 2 22 4" xfId="27989" xr:uid="{00000000-0005-0000-0000-0000FD6E0000}"/>
    <cellStyle name="Header2 2 2 2 22 5" xfId="17855" xr:uid="{00000000-0005-0000-0000-0000FE6E0000}"/>
    <cellStyle name="Header2 2 2 2 23" xfId="3886" xr:uid="{00000000-0005-0000-0000-0000FF6E0000}"/>
    <cellStyle name="Header2 2 2 2 23 2" xfId="13112" xr:uid="{00000000-0005-0000-0000-0000006F0000}"/>
    <cellStyle name="Header2 2 2 2 23 2 2" xfId="35414" xr:uid="{00000000-0005-0000-0000-0000016F0000}"/>
    <cellStyle name="Header2 2 2 2 23 2 3" xfId="39961" xr:uid="{00000000-0005-0000-0000-0000026F0000}"/>
    <cellStyle name="Header2 2 2 2 23 2 4" xfId="22184" xr:uid="{00000000-0005-0000-0000-0000036F0000}"/>
    <cellStyle name="Header2 2 2 2 23 3" xfId="26757" xr:uid="{00000000-0005-0000-0000-0000046F0000}"/>
    <cellStyle name="Header2 2 2 2 23 4" xfId="27988" xr:uid="{00000000-0005-0000-0000-0000056F0000}"/>
    <cellStyle name="Header2 2 2 2 23 5" xfId="17856" xr:uid="{00000000-0005-0000-0000-0000066F0000}"/>
    <cellStyle name="Header2 2 2 2 24" xfId="3887" xr:uid="{00000000-0005-0000-0000-0000076F0000}"/>
    <cellStyle name="Header2 2 2 2 24 2" xfId="13113" xr:uid="{00000000-0005-0000-0000-0000086F0000}"/>
    <cellStyle name="Header2 2 2 2 24 2 2" xfId="35415" xr:uid="{00000000-0005-0000-0000-0000096F0000}"/>
    <cellStyle name="Header2 2 2 2 24 2 3" xfId="39962" xr:uid="{00000000-0005-0000-0000-00000A6F0000}"/>
    <cellStyle name="Header2 2 2 2 24 2 4" xfId="22185" xr:uid="{00000000-0005-0000-0000-00000B6F0000}"/>
    <cellStyle name="Header2 2 2 2 24 3" xfId="26758" xr:uid="{00000000-0005-0000-0000-00000C6F0000}"/>
    <cellStyle name="Header2 2 2 2 24 4" xfId="27987" xr:uid="{00000000-0005-0000-0000-00000D6F0000}"/>
    <cellStyle name="Header2 2 2 2 24 5" xfId="17857" xr:uid="{00000000-0005-0000-0000-00000E6F0000}"/>
    <cellStyle name="Header2 2 2 2 25" xfId="3888" xr:uid="{00000000-0005-0000-0000-00000F6F0000}"/>
    <cellStyle name="Header2 2 2 2 25 2" xfId="13114" xr:uid="{00000000-0005-0000-0000-0000106F0000}"/>
    <cellStyle name="Header2 2 2 2 25 2 2" xfId="35416" xr:uid="{00000000-0005-0000-0000-0000116F0000}"/>
    <cellStyle name="Header2 2 2 2 25 2 3" xfId="39963" xr:uid="{00000000-0005-0000-0000-0000126F0000}"/>
    <cellStyle name="Header2 2 2 2 25 2 4" xfId="22186" xr:uid="{00000000-0005-0000-0000-0000136F0000}"/>
    <cellStyle name="Header2 2 2 2 25 3" xfId="26759" xr:uid="{00000000-0005-0000-0000-0000146F0000}"/>
    <cellStyle name="Header2 2 2 2 25 4" xfId="27986" xr:uid="{00000000-0005-0000-0000-0000156F0000}"/>
    <cellStyle name="Header2 2 2 2 25 5" xfId="17858" xr:uid="{00000000-0005-0000-0000-0000166F0000}"/>
    <cellStyle name="Header2 2 2 2 26" xfId="3889" xr:uid="{00000000-0005-0000-0000-0000176F0000}"/>
    <cellStyle name="Header2 2 2 2 26 2" xfId="13115" xr:uid="{00000000-0005-0000-0000-0000186F0000}"/>
    <cellStyle name="Header2 2 2 2 26 2 2" xfId="35417" xr:uid="{00000000-0005-0000-0000-0000196F0000}"/>
    <cellStyle name="Header2 2 2 2 26 2 3" xfId="39964" xr:uid="{00000000-0005-0000-0000-00001A6F0000}"/>
    <cellStyle name="Header2 2 2 2 26 2 4" xfId="22187" xr:uid="{00000000-0005-0000-0000-00001B6F0000}"/>
    <cellStyle name="Header2 2 2 2 26 3" xfId="26760" xr:uid="{00000000-0005-0000-0000-00001C6F0000}"/>
    <cellStyle name="Header2 2 2 2 26 4" xfId="27985" xr:uid="{00000000-0005-0000-0000-00001D6F0000}"/>
    <cellStyle name="Header2 2 2 2 26 5" xfId="17859" xr:uid="{00000000-0005-0000-0000-00001E6F0000}"/>
    <cellStyle name="Header2 2 2 2 27" xfId="3890" xr:uid="{00000000-0005-0000-0000-00001F6F0000}"/>
    <cellStyle name="Header2 2 2 2 27 2" xfId="13116" xr:uid="{00000000-0005-0000-0000-0000206F0000}"/>
    <cellStyle name="Header2 2 2 2 27 2 2" xfId="35418" xr:uid="{00000000-0005-0000-0000-0000216F0000}"/>
    <cellStyle name="Header2 2 2 2 27 2 3" xfId="39965" xr:uid="{00000000-0005-0000-0000-0000226F0000}"/>
    <cellStyle name="Header2 2 2 2 27 2 4" xfId="22188" xr:uid="{00000000-0005-0000-0000-0000236F0000}"/>
    <cellStyle name="Header2 2 2 2 27 3" xfId="26761" xr:uid="{00000000-0005-0000-0000-0000246F0000}"/>
    <cellStyle name="Header2 2 2 2 27 4" xfId="27984" xr:uid="{00000000-0005-0000-0000-0000256F0000}"/>
    <cellStyle name="Header2 2 2 2 27 5" xfId="17860" xr:uid="{00000000-0005-0000-0000-0000266F0000}"/>
    <cellStyle name="Header2 2 2 2 28" xfId="3891" xr:uid="{00000000-0005-0000-0000-0000276F0000}"/>
    <cellStyle name="Header2 2 2 2 28 2" xfId="13117" xr:uid="{00000000-0005-0000-0000-0000286F0000}"/>
    <cellStyle name="Header2 2 2 2 28 2 2" xfId="35419" xr:uid="{00000000-0005-0000-0000-0000296F0000}"/>
    <cellStyle name="Header2 2 2 2 28 2 3" xfId="39966" xr:uid="{00000000-0005-0000-0000-00002A6F0000}"/>
    <cellStyle name="Header2 2 2 2 28 2 4" xfId="22189" xr:uid="{00000000-0005-0000-0000-00002B6F0000}"/>
    <cellStyle name="Header2 2 2 2 28 3" xfId="26762" xr:uid="{00000000-0005-0000-0000-00002C6F0000}"/>
    <cellStyle name="Header2 2 2 2 28 4" xfId="27983" xr:uid="{00000000-0005-0000-0000-00002D6F0000}"/>
    <cellStyle name="Header2 2 2 2 28 5" xfId="17861" xr:uid="{00000000-0005-0000-0000-00002E6F0000}"/>
    <cellStyle name="Header2 2 2 2 29" xfId="3892" xr:uid="{00000000-0005-0000-0000-00002F6F0000}"/>
    <cellStyle name="Header2 2 2 2 29 2" xfId="13118" xr:uid="{00000000-0005-0000-0000-0000306F0000}"/>
    <cellStyle name="Header2 2 2 2 29 2 2" xfId="35420" xr:uid="{00000000-0005-0000-0000-0000316F0000}"/>
    <cellStyle name="Header2 2 2 2 29 2 3" xfId="39967" xr:uid="{00000000-0005-0000-0000-0000326F0000}"/>
    <cellStyle name="Header2 2 2 2 29 2 4" xfId="22190" xr:uid="{00000000-0005-0000-0000-0000336F0000}"/>
    <cellStyle name="Header2 2 2 2 29 3" xfId="26763" xr:uid="{00000000-0005-0000-0000-0000346F0000}"/>
    <cellStyle name="Header2 2 2 2 29 4" xfId="27982" xr:uid="{00000000-0005-0000-0000-0000356F0000}"/>
    <cellStyle name="Header2 2 2 2 29 5" xfId="17862" xr:uid="{00000000-0005-0000-0000-0000366F0000}"/>
    <cellStyle name="Header2 2 2 2 3" xfId="3893" xr:uid="{00000000-0005-0000-0000-0000376F0000}"/>
    <cellStyle name="Header2 2 2 2 3 2" xfId="13119" xr:uid="{00000000-0005-0000-0000-0000386F0000}"/>
    <cellStyle name="Header2 2 2 2 3 2 2" xfId="35421" xr:uid="{00000000-0005-0000-0000-0000396F0000}"/>
    <cellStyle name="Header2 2 2 2 3 2 3" xfId="39968" xr:uid="{00000000-0005-0000-0000-00003A6F0000}"/>
    <cellStyle name="Header2 2 2 2 3 2 4" xfId="22191" xr:uid="{00000000-0005-0000-0000-00003B6F0000}"/>
    <cellStyle name="Header2 2 2 2 3 3" xfId="26764" xr:uid="{00000000-0005-0000-0000-00003C6F0000}"/>
    <cellStyle name="Header2 2 2 2 3 4" xfId="27981" xr:uid="{00000000-0005-0000-0000-00003D6F0000}"/>
    <cellStyle name="Header2 2 2 2 3 5" xfId="17863" xr:uid="{00000000-0005-0000-0000-00003E6F0000}"/>
    <cellStyle name="Header2 2 2 2 30" xfId="3894" xr:uid="{00000000-0005-0000-0000-00003F6F0000}"/>
    <cellStyle name="Header2 2 2 2 30 2" xfId="13120" xr:uid="{00000000-0005-0000-0000-0000406F0000}"/>
    <cellStyle name="Header2 2 2 2 30 2 2" xfId="35422" xr:uid="{00000000-0005-0000-0000-0000416F0000}"/>
    <cellStyle name="Header2 2 2 2 30 2 3" xfId="39969" xr:uid="{00000000-0005-0000-0000-0000426F0000}"/>
    <cellStyle name="Header2 2 2 2 30 2 4" xfId="22192" xr:uid="{00000000-0005-0000-0000-0000436F0000}"/>
    <cellStyle name="Header2 2 2 2 30 3" xfId="26765" xr:uid="{00000000-0005-0000-0000-0000446F0000}"/>
    <cellStyle name="Header2 2 2 2 30 4" xfId="27980" xr:uid="{00000000-0005-0000-0000-0000456F0000}"/>
    <cellStyle name="Header2 2 2 2 30 5" xfId="17864" xr:uid="{00000000-0005-0000-0000-0000466F0000}"/>
    <cellStyle name="Header2 2 2 2 31" xfId="3895" xr:uid="{00000000-0005-0000-0000-0000476F0000}"/>
    <cellStyle name="Header2 2 2 2 31 2" xfId="13121" xr:uid="{00000000-0005-0000-0000-0000486F0000}"/>
    <cellStyle name="Header2 2 2 2 31 2 2" xfId="35423" xr:uid="{00000000-0005-0000-0000-0000496F0000}"/>
    <cellStyle name="Header2 2 2 2 31 2 3" xfId="39970" xr:uid="{00000000-0005-0000-0000-00004A6F0000}"/>
    <cellStyle name="Header2 2 2 2 31 2 4" xfId="22193" xr:uid="{00000000-0005-0000-0000-00004B6F0000}"/>
    <cellStyle name="Header2 2 2 2 31 3" xfId="26766" xr:uid="{00000000-0005-0000-0000-00004C6F0000}"/>
    <cellStyle name="Header2 2 2 2 31 4" xfId="27979" xr:uid="{00000000-0005-0000-0000-00004D6F0000}"/>
    <cellStyle name="Header2 2 2 2 31 5" xfId="17865" xr:uid="{00000000-0005-0000-0000-00004E6F0000}"/>
    <cellStyle name="Header2 2 2 2 32" xfId="3896" xr:uid="{00000000-0005-0000-0000-00004F6F0000}"/>
    <cellStyle name="Header2 2 2 2 32 2" xfId="13122" xr:uid="{00000000-0005-0000-0000-0000506F0000}"/>
    <cellStyle name="Header2 2 2 2 32 2 2" xfId="35424" xr:uid="{00000000-0005-0000-0000-0000516F0000}"/>
    <cellStyle name="Header2 2 2 2 32 2 3" xfId="39971" xr:uid="{00000000-0005-0000-0000-0000526F0000}"/>
    <cellStyle name="Header2 2 2 2 32 2 4" xfId="22194" xr:uid="{00000000-0005-0000-0000-0000536F0000}"/>
    <cellStyle name="Header2 2 2 2 32 3" xfId="26767" xr:uid="{00000000-0005-0000-0000-0000546F0000}"/>
    <cellStyle name="Header2 2 2 2 32 4" xfId="27978" xr:uid="{00000000-0005-0000-0000-0000556F0000}"/>
    <cellStyle name="Header2 2 2 2 32 5" xfId="17866" xr:uid="{00000000-0005-0000-0000-0000566F0000}"/>
    <cellStyle name="Header2 2 2 2 33" xfId="3897" xr:uid="{00000000-0005-0000-0000-0000576F0000}"/>
    <cellStyle name="Header2 2 2 2 33 2" xfId="13123" xr:uid="{00000000-0005-0000-0000-0000586F0000}"/>
    <cellStyle name="Header2 2 2 2 33 2 2" xfId="35425" xr:uid="{00000000-0005-0000-0000-0000596F0000}"/>
    <cellStyle name="Header2 2 2 2 33 2 3" xfId="39972" xr:uid="{00000000-0005-0000-0000-00005A6F0000}"/>
    <cellStyle name="Header2 2 2 2 33 2 4" xfId="22195" xr:uid="{00000000-0005-0000-0000-00005B6F0000}"/>
    <cellStyle name="Header2 2 2 2 33 3" xfId="26768" xr:uid="{00000000-0005-0000-0000-00005C6F0000}"/>
    <cellStyle name="Header2 2 2 2 33 4" xfId="27977" xr:uid="{00000000-0005-0000-0000-00005D6F0000}"/>
    <cellStyle name="Header2 2 2 2 33 5" xfId="17867" xr:uid="{00000000-0005-0000-0000-00005E6F0000}"/>
    <cellStyle name="Header2 2 2 2 34" xfId="3898" xr:uid="{00000000-0005-0000-0000-00005F6F0000}"/>
    <cellStyle name="Header2 2 2 2 34 2" xfId="13124" xr:uid="{00000000-0005-0000-0000-0000606F0000}"/>
    <cellStyle name="Header2 2 2 2 34 2 2" xfId="35426" xr:uid="{00000000-0005-0000-0000-0000616F0000}"/>
    <cellStyle name="Header2 2 2 2 34 2 3" xfId="39973" xr:uid="{00000000-0005-0000-0000-0000626F0000}"/>
    <cellStyle name="Header2 2 2 2 34 2 4" xfId="22196" xr:uid="{00000000-0005-0000-0000-0000636F0000}"/>
    <cellStyle name="Header2 2 2 2 34 3" xfId="26769" xr:uid="{00000000-0005-0000-0000-0000646F0000}"/>
    <cellStyle name="Header2 2 2 2 34 4" xfId="27976" xr:uid="{00000000-0005-0000-0000-0000656F0000}"/>
    <cellStyle name="Header2 2 2 2 34 5" xfId="17868" xr:uid="{00000000-0005-0000-0000-0000666F0000}"/>
    <cellStyle name="Header2 2 2 2 35" xfId="3899" xr:uid="{00000000-0005-0000-0000-0000676F0000}"/>
    <cellStyle name="Header2 2 2 2 35 2" xfId="13125" xr:uid="{00000000-0005-0000-0000-0000686F0000}"/>
    <cellStyle name="Header2 2 2 2 35 2 2" xfId="35427" xr:uid="{00000000-0005-0000-0000-0000696F0000}"/>
    <cellStyle name="Header2 2 2 2 35 2 3" xfId="39974" xr:uid="{00000000-0005-0000-0000-00006A6F0000}"/>
    <cellStyle name="Header2 2 2 2 35 2 4" xfId="22197" xr:uid="{00000000-0005-0000-0000-00006B6F0000}"/>
    <cellStyle name="Header2 2 2 2 35 3" xfId="26770" xr:uid="{00000000-0005-0000-0000-00006C6F0000}"/>
    <cellStyle name="Header2 2 2 2 35 4" xfId="27975" xr:uid="{00000000-0005-0000-0000-00006D6F0000}"/>
    <cellStyle name="Header2 2 2 2 35 5" xfId="17869" xr:uid="{00000000-0005-0000-0000-00006E6F0000}"/>
    <cellStyle name="Header2 2 2 2 36" xfId="3900" xr:uid="{00000000-0005-0000-0000-00006F6F0000}"/>
    <cellStyle name="Header2 2 2 2 36 2" xfId="13126" xr:uid="{00000000-0005-0000-0000-0000706F0000}"/>
    <cellStyle name="Header2 2 2 2 36 2 2" xfId="35428" xr:uid="{00000000-0005-0000-0000-0000716F0000}"/>
    <cellStyle name="Header2 2 2 2 36 2 3" xfId="39975" xr:uid="{00000000-0005-0000-0000-0000726F0000}"/>
    <cellStyle name="Header2 2 2 2 36 2 4" xfId="22198" xr:uid="{00000000-0005-0000-0000-0000736F0000}"/>
    <cellStyle name="Header2 2 2 2 36 3" xfId="26771" xr:uid="{00000000-0005-0000-0000-0000746F0000}"/>
    <cellStyle name="Header2 2 2 2 36 4" xfId="27974" xr:uid="{00000000-0005-0000-0000-0000756F0000}"/>
    <cellStyle name="Header2 2 2 2 36 5" xfId="17870" xr:uid="{00000000-0005-0000-0000-0000766F0000}"/>
    <cellStyle name="Header2 2 2 2 37" xfId="3901" xr:uid="{00000000-0005-0000-0000-0000776F0000}"/>
    <cellStyle name="Header2 2 2 2 37 2" xfId="13127" xr:uid="{00000000-0005-0000-0000-0000786F0000}"/>
    <cellStyle name="Header2 2 2 2 37 2 2" xfId="35429" xr:uid="{00000000-0005-0000-0000-0000796F0000}"/>
    <cellStyle name="Header2 2 2 2 37 2 3" xfId="39976" xr:uid="{00000000-0005-0000-0000-00007A6F0000}"/>
    <cellStyle name="Header2 2 2 2 37 2 4" xfId="22199" xr:uid="{00000000-0005-0000-0000-00007B6F0000}"/>
    <cellStyle name="Header2 2 2 2 37 3" xfId="26772" xr:uid="{00000000-0005-0000-0000-00007C6F0000}"/>
    <cellStyle name="Header2 2 2 2 37 4" xfId="27973" xr:uid="{00000000-0005-0000-0000-00007D6F0000}"/>
    <cellStyle name="Header2 2 2 2 37 5" xfId="17871" xr:uid="{00000000-0005-0000-0000-00007E6F0000}"/>
    <cellStyle name="Header2 2 2 2 38" xfId="3902" xr:uid="{00000000-0005-0000-0000-00007F6F0000}"/>
    <cellStyle name="Header2 2 2 2 38 2" xfId="13128" xr:uid="{00000000-0005-0000-0000-0000806F0000}"/>
    <cellStyle name="Header2 2 2 2 38 2 2" xfId="35430" xr:uid="{00000000-0005-0000-0000-0000816F0000}"/>
    <cellStyle name="Header2 2 2 2 38 2 3" xfId="39977" xr:uid="{00000000-0005-0000-0000-0000826F0000}"/>
    <cellStyle name="Header2 2 2 2 38 2 4" xfId="22200" xr:uid="{00000000-0005-0000-0000-0000836F0000}"/>
    <cellStyle name="Header2 2 2 2 38 3" xfId="26773" xr:uid="{00000000-0005-0000-0000-0000846F0000}"/>
    <cellStyle name="Header2 2 2 2 38 4" xfId="27972" xr:uid="{00000000-0005-0000-0000-0000856F0000}"/>
    <cellStyle name="Header2 2 2 2 38 5" xfId="17872" xr:uid="{00000000-0005-0000-0000-0000866F0000}"/>
    <cellStyle name="Header2 2 2 2 39" xfId="3903" xr:uid="{00000000-0005-0000-0000-0000876F0000}"/>
    <cellStyle name="Header2 2 2 2 39 2" xfId="13129" xr:uid="{00000000-0005-0000-0000-0000886F0000}"/>
    <cellStyle name="Header2 2 2 2 39 2 2" xfId="35431" xr:uid="{00000000-0005-0000-0000-0000896F0000}"/>
    <cellStyle name="Header2 2 2 2 39 2 3" xfId="39978" xr:uid="{00000000-0005-0000-0000-00008A6F0000}"/>
    <cellStyle name="Header2 2 2 2 39 2 4" xfId="22201" xr:uid="{00000000-0005-0000-0000-00008B6F0000}"/>
    <cellStyle name="Header2 2 2 2 39 3" xfId="26774" xr:uid="{00000000-0005-0000-0000-00008C6F0000}"/>
    <cellStyle name="Header2 2 2 2 39 4" xfId="27971" xr:uid="{00000000-0005-0000-0000-00008D6F0000}"/>
    <cellStyle name="Header2 2 2 2 39 5" xfId="17873" xr:uid="{00000000-0005-0000-0000-00008E6F0000}"/>
    <cellStyle name="Header2 2 2 2 4" xfId="3904" xr:uid="{00000000-0005-0000-0000-00008F6F0000}"/>
    <cellStyle name="Header2 2 2 2 4 2" xfId="13130" xr:uid="{00000000-0005-0000-0000-0000906F0000}"/>
    <cellStyle name="Header2 2 2 2 4 2 2" xfId="35432" xr:uid="{00000000-0005-0000-0000-0000916F0000}"/>
    <cellStyle name="Header2 2 2 2 4 2 3" xfId="39979" xr:uid="{00000000-0005-0000-0000-0000926F0000}"/>
    <cellStyle name="Header2 2 2 2 4 2 4" xfId="22202" xr:uid="{00000000-0005-0000-0000-0000936F0000}"/>
    <cellStyle name="Header2 2 2 2 4 3" xfId="26775" xr:uid="{00000000-0005-0000-0000-0000946F0000}"/>
    <cellStyle name="Header2 2 2 2 4 4" xfId="27970" xr:uid="{00000000-0005-0000-0000-0000956F0000}"/>
    <cellStyle name="Header2 2 2 2 4 5" xfId="17874" xr:uid="{00000000-0005-0000-0000-0000966F0000}"/>
    <cellStyle name="Header2 2 2 2 40" xfId="3871" xr:uid="{00000000-0005-0000-0000-0000976F0000}"/>
    <cellStyle name="Header2 2 2 2 40 2" xfId="13097" xr:uid="{00000000-0005-0000-0000-0000986F0000}"/>
    <cellStyle name="Header2 2 2 2 40 2 2" xfId="35399" xr:uid="{00000000-0005-0000-0000-0000996F0000}"/>
    <cellStyle name="Header2 2 2 2 40 2 3" xfId="39946" xr:uid="{00000000-0005-0000-0000-00009A6F0000}"/>
    <cellStyle name="Header2 2 2 2 40 2 4" xfId="22169" xr:uid="{00000000-0005-0000-0000-00009B6F0000}"/>
    <cellStyle name="Header2 2 2 2 40 3" xfId="26742" xr:uid="{00000000-0005-0000-0000-00009C6F0000}"/>
    <cellStyle name="Header2 2 2 2 40 4" xfId="28001" xr:uid="{00000000-0005-0000-0000-00009D6F0000}"/>
    <cellStyle name="Header2 2 2 2 40 5" xfId="17841" xr:uid="{00000000-0005-0000-0000-00009E6F0000}"/>
    <cellStyle name="Header2 2 2 2 41" xfId="9624" xr:uid="{00000000-0005-0000-0000-00009F6F0000}"/>
    <cellStyle name="Header2 2 2 2 41 2" xfId="13911" xr:uid="{00000000-0005-0000-0000-0000A06F0000}"/>
    <cellStyle name="Header2 2 2 2 41 2 2" xfId="36213" xr:uid="{00000000-0005-0000-0000-0000A16F0000}"/>
    <cellStyle name="Header2 2 2 2 41 2 3" xfId="40760" xr:uid="{00000000-0005-0000-0000-0000A26F0000}"/>
    <cellStyle name="Header2 2 2 2 41 2 4" xfId="22983" xr:uid="{00000000-0005-0000-0000-0000A36F0000}"/>
    <cellStyle name="Header2 2 2 2 41 3" xfId="31926" xr:uid="{00000000-0005-0000-0000-0000A46F0000}"/>
    <cellStyle name="Header2 2 2 2 41 4" xfId="36473" xr:uid="{00000000-0005-0000-0000-0000A56F0000}"/>
    <cellStyle name="Header2 2 2 2 41 5" xfId="18696" xr:uid="{00000000-0005-0000-0000-0000A66F0000}"/>
    <cellStyle name="Header2 2 2 2 42" xfId="476" xr:uid="{00000000-0005-0000-0000-0000A76F0000}"/>
    <cellStyle name="Header2 2 2 2 42 2" xfId="23347" xr:uid="{00000000-0005-0000-0000-0000A86F0000}"/>
    <cellStyle name="Header2 2 2 2 42 3" xfId="31340" xr:uid="{00000000-0005-0000-0000-0000A96F0000}"/>
    <cellStyle name="Header2 2 2 2 42 4" xfId="14446" xr:uid="{00000000-0005-0000-0000-0000AA6F0000}"/>
    <cellStyle name="Header2 2 2 2 43" xfId="23186" xr:uid="{00000000-0005-0000-0000-0000AB6F0000}"/>
    <cellStyle name="Header2 2 2 2 44" xfId="31500" xr:uid="{00000000-0005-0000-0000-0000AC6F0000}"/>
    <cellStyle name="Header2 2 2 2 45" xfId="14285" xr:uid="{00000000-0005-0000-0000-0000AD6F0000}"/>
    <cellStyle name="Header2 2 2 2 5" xfId="3905" xr:uid="{00000000-0005-0000-0000-0000AE6F0000}"/>
    <cellStyle name="Header2 2 2 2 5 2" xfId="13131" xr:uid="{00000000-0005-0000-0000-0000AF6F0000}"/>
    <cellStyle name="Header2 2 2 2 5 2 2" xfId="35433" xr:uid="{00000000-0005-0000-0000-0000B06F0000}"/>
    <cellStyle name="Header2 2 2 2 5 2 3" xfId="39980" xr:uid="{00000000-0005-0000-0000-0000B16F0000}"/>
    <cellStyle name="Header2 2 2 2 5 2 4" xfId="22203" xr:uid="{00000000-0005-0000-0000-0000B26F0000}"/>
    <cellStyle name="Header2 2 2 2 5 3" xfId="26776" xr:uid="{00000000-0005-0000-0000-0000B36F0000}"/>
    <cellStyle name="Header2 2 2 2 5 4" xfId="27969" xr:uid="{00000000-0005-0000-0000-0000B46F0000}"/>
    <cellStyle name="Header2 2 2 2 5 5" xfId="17875" xr:uid="{00000000-0005-0000-0000-0000B56F0000}"/>
    <cellStyle name="Header2 2 2 2 6" xfId="3906" xr:uid="{00000000-0005-0000-0000-0000B66F0000}"/>
    <cellStyle name="Header2 2 2 2 6 2" xfId="13132" xr:uid="{00000000-0005-0000-0000-0000B76F0000}"/>
    <cellStyle name="Header2 2 2 2 6 2 2" xfId="35434" xr:uid="{00000000-0005-0000-0000-0000B86F0000}"/>
    <cellStyle name="Header2 2 2 2 6 2 3" xfId="39981" xr:uid="{00000000-0005-0000-0000-0000B96F0000}"/>
    <cellStyle name="Header2 2 2 2 6 2 4" xfId="22204" xr:uid="{00000000-0005-0000-0000-0000BA6F0000}"/>
    <cellStyle name="Header2 2 2 2 6 3" xfId="26777" xr:uid="{00000000-0005-0000-0000-0000BB6F0000}"/>
    <cellStyle name="Header2 2 2 2 6 4" xfId="27968" xr:uid="{00000000-0005-0000-0000-0000BC6F0000}"/>
    <cellStyle name="Header2 2 2 2 6 5" xfId="17876" xr:uid="{00000000-0005-0000-0000-0000BD6F0000}"/>
    <cellStyle name="Header2 2 2 2 7" xfId="3907" xr:uid="{00000000-0005-0000-0000-0000BE6F0000}"/>
    <cellStyle name="Header2 2 2 2 7 2" xfId="13133" xr:uid="{00000000-0005-0000-0000-0000BF6F0000}"/>
    <cellStyle name="Header2 2 2 2 7 2 2" xfId="35435" xr:uid="{00000000-0005-0000-0000-0000C06F0000}"/>
    <cellStyle name="Header2 2 2 2 7 2 3" xfId="39982" xr:uid="{00000000-0005-0000-0000-0000C16F0000}"/>
    <cellStyle name="Header2 2 2 2 7 2 4" xfId="22205" xr:uid="{00000000-0005-0000-0000-0000C26F0000}"/>
    <cellStyle name="Header2 2 2 2 7 3" xfId="26778" xr:uid="{00000000-0005-0000-0000-0000C36F0000}"/>
    <cellStyle name="Header2 2 2 2 7 4" xfId="27967" xr:uid="{00000000-0005-0000-0000-0000C46F0000}"/>
    <cellStyle name="Header2 2 2 2 7 5" xfId="17877" xr:uid="{00000000-0005-0000-0000-0000C56F0000}"/>
    <cellStyle name="Header2 2 2 2 8" xfId="3908" xr:uid="{00000000-0005-0000-0000-0000C66F0000}"/>
    <cellStyle name="Header2 2 2 2 8 2" xfId="13134" xr:uid="{00000000-0005-0000-0000-0000C76F0000}"/>
    <cellStyle name="Header2 2 2 2 8 2 2" xfId="35436" xr:uid="{00000000-0005-0000-0000-0000C86F0000}"/>
    <cellStyle name="Header2 2 2 2 8 2 3" xfId="39983" xr:uid="{00000000-0005-0000-0000-0000C96F0000}"/>
    <cellStyle name="Header2 2 2 2 8 2 4" xfId="22206" xr:uid="{00000000-0005-0000-0000-0000CA6F0000}"/>
    <cellStyle name="Header2 2 2 2 8 3" xfId="26779" xr:uid="{00000000-0005-0000-0000-0000CB6F0000}"/>
    <cellStyle name="Header2 2 2 2 8 4" xfId="27966" xr:uid="{00000000-0005-0000-0000-0000CC6F0000}"/>
    <cellStyle name="Header2 2 2 2 8 5" xfId="17878" xr:uid="{00000000-0005-0000-0000-0000CD6F0000}"/>
    <cellStyle name="Header2 2 2 2 9" xfId="3909" xr:uid="{00000000-0005-0000-0000-0000CE6F0000}"/>
    <cellStyle name="Header2 2 2 2 9 2" xfId="13135" xr:uid="{00000000-0005-0000-0000-0000CF6F0000}"/>
    <cellStyle name="Header2 2 2 2 9 2 2" xfId="35437" xr:uid="{00000000-0005-0000-0000-0000D06F0000}"/>
    <cellStyle name="Header2 2 2 2 9 2 3" xfId="39984" xr:uid="{00000000-0005-0000-0000-0000D16F0000}"/>
    <cellStyle name="Header2 2 2 2 9 2 4" xfId="22207" xr:uid="{00000000-0005-0000-0000-0000D26F0000}"/>
    <cellStyle name="Header2 2 2 2 9 3" xfId="26780" xr:uid="{00000000-0005-0000-0000-0000D36F0000}"/>
    <cellStyle name="Header2 2 2 2 9 4" xfId="27965" xr:uid="{00000000-0005-0000-0000-0000D46F0000}"/>
    <cellStyle name="Header2 2 2 2 9 5" xfId="17879" xr:uid="{00000000-0005-0000-0000-0000D56F0000}"/>
    <cellStyle name="Header2 2 2 20" xfId="3910" xr:uid="{00000000-0005-0000-0000-0000D66F0000}"/>
    <cellStyle name="Header2 2 2 20 2" xfId="13136" xr:uid="{00000000-0005-0000-0000-0000D76F0000}"/>
    <cellStyle name="Header2 2 2 20 2 2" xfId="35438" xr:uid="{00000000-0005-0000-0000-0000D86F0000}"/>
    <cellStyle name="Header2 2 2 20 2 3" xfId="39985" xr:uid="{00000000-0005-0000-0000-0000D96F0000}"/>
    <cellStyle name="Header2 2 2 20 2 4" xfId="22208" xr:uid="{00000000-0005-0000-0000-0000DA6F0000}"/>
    <cellStyle name="Header2 2 2 20 3" xfId="26781" xr:uid="{00000000-0005-0000-0000-0000DB6F0000}"/>
    <cellStyle name="Header2 2 2 20 4" xfId="27963" xr:uid="{00000000-0005-0000-0000-0000DC6F0000}"/>
    <cellStyle name="Header2 2 2 20 5" xfId="17880" xr:uid="{00000000-0005-0000-0000-0000DD6F0000}"/>
    <cellStyle name="Header2 2 2 21" xfId="3911" xr:uid="{00000000-0005-0000-0000-0000DE6F0000}"/>
    <cellStyle name="Header2 2 2 21 2" xfId="13137" xr:uid="{00000000-0005-0000-0000-0000DF6F0000}"/>
    <cellStyle name="Header2 2 2 21 2 2" xfId="35439" xr:uid="{00000000-0005-0000-0000-0000E06F0000}"/>
    <cellStyle name="Header2 2 2 21 2 3" xfId="39986" xr:uid="{00000000-0005-0000-0000-0000E16F0000}"/>
    <cellStyle name="Header2 2 2 21 2 4" xfId="22209" xr:uid="{00000000-0005-0000-0000-0000E26F0000}"/>
    <cellStyle name="Header2 2 2 21 3" xfId="26782" xr:uid="{00000000-0005-0000-0000-0000E36F0000}"/>
    <cellStyle name="Header2 2 2 21 4" xfId="27962" xr:uid="{00000000-0005-0000-0000-0000E46F0000}"/>
    <cellStyle name="Header2 2 2 21 5" xfId="17881" xr:uid="{00000000-0005-0000-0000-0000E56F0000}"/>
    <cellStyle name="Header2 2 2 22" xfId="3912" xr:uid="{00000000-0005-0000-0000-0000E66F0000}"/>
    <cellStyle name="Header2 2 2 22 2" xfId="13138" xr:uid="{00000000-0005-0000-0000-0000E76F0000}"/>
    <cellStyle name="Header2 2 2 22 2 2" xfId="35440" xr:uid="{00000000-0005-0000-0000-0000E86F0000}"/>
    <cellStyle name="Header2 2 2 22 2 3" xfId="39987" xr:uid="{00000000-0005-0000-0000-0000E96F0000}"/>
    <cellStyle name="Header2 2 2 22 2 4" xfId="22210" xr:uid="{00000000-0005-0000-0000-0000EA6F0000}"/>
    <cellStyle name="Header2 2 2 22 3" xfId="26783" xr:uid="{00000000-0005-0000-0000-0000EB6F0000}"/>
    <cellStyle name="Header2 2 2 22 4" xfId="27961" xr:uid="{00000000-0005-0000-0000-0000EC6F0000}"/>
    <cellStyle name="Header2 2 2 22 5" xfId="17882" xr:uid="{00000000-0005-0000-0000-0000ED6F0000}"/>
    <cellStyle name="Header2 2 2 23" xfId="3913" xr:uid="{00000000-0005-0000-0000-0000EE6F0000}"/>
    <cellStyle name="Header2 2 2 23 2" xfId="13139" xr:uid="{00000000-0005-0000-0000-0000EF6F0000}"/>
    <cellStyle name="Header2 2 2 23 2 2" xfId="35441" xr:uid="{00000000-0005-0000-0000-0000F06F0000}"/>
    <cellStyle name="Header2 2 2 23 2 3" xfId="39988" xr:uid="{00000000-0005-0000-0000-0000F16F0000}"/>
    <cellStyle name="Header2 2 2 23 2 4" xfId="22211" xr:uid="{00000000-0005-0000-0000-0000F26F0000}"/>
    <cellStyle name="Header2 2 2 23 3" xfId="26784" xr:uid="{00000000-0005-0000-0000-0000F36F0000}"/>
    <cellStyle name="Header2 2 2 23 4" xfId="27960" xr:uid="{00000000-0005-0000-0000-0000F46F0000}"/>
    <cellStyle name="Header2 2 2 23 5" xfId="17883" xr:uid="{00000000-0005-0000-0000-0000F56F0000}"/>
    <cellStyle name="Header2 2 2 24" xfId="3914" xr:uid="{00000000-0005-0000-0000-0000F66F0000}"/>
    <cellStyle name="Header2 2 2 24 2" xfId="13140" xr:uid="{00000000-0005-0000-0000-0000F76F0000}"/>
    <cellStyle name="Header2 2 2 24 2 2" xfId="35442" xr:uid="{00000000-0005-0000-0000-0000F86F0000}"/>
    <cellStyle name="Header2 2 2 24 2 3" xfId="39989" xr:uid="{00000000-0005-0000-0000-0000F96F0000}"/>
    <cellStyle name="Header2 2 2 24 2 4" xfId="22212" xr:uid="{00000000-0005-0000-0000-0000FA6F0000}"/>
    <cellStyle name="Header2 2 2 24 3" xfId="26785" xr:uid="{00000000-0005-0000-0000-0000FB6F0000}"/>
    <cellStyle name="Header2 2 2 24 4" xfId="27959" xr:uid="{00000000-0005-0000-0000-0000FC6F0000}"/>
    <cellStyle name="Header2 2 2 24 5" xfId="17884" xr:uid="{00000000-0005-0000-0000-0000FD6F0000}"/>
    <cellStyle name="Header2 2 2 25" xfId="3915" xr:uid="{00000000-0005-0000-0000-0000FE6F0000}"/>
    <cellStyle name="Header2 2 2 25 2" xfId="13141" xr:uid="{00000000-0005-0000-0000-0000FF6F0000}"/>
    <cellStyle name="Header2 2 2 25 2 2" xfId="35443" xr:uid="{00000000-0005-0000-0000-000000700000}"/>
    <cellStyle name="Header2 2 2 25 2 3" xfId="39990" xr:uid="{00000000-0005-0000-0000-000001700000}"/>
    <cellStyle name="Header2 2 2 25 2 4" xfId="22213" xr:uid="{00000000-0005-0000-0000-000002700000}"/>
    <cellStyle name="Header2 2 2 25 3" xfId="26786" xr:uid="{00000000-0005-0000-0000-000003700000}"/>
    <cellStyle name="Header2 2 2 25 4" xfId="27958" xr:uid="{00000000-0005-0000-0000-000004700000}"/>
    <cellStyle name="Header2 2 2 25 5" xfId="17885" xr:uid="{00000000-0005-0000-0000-000005700000}"/>
    <cellStyle name="Header2 2 2 26" xfId="3916" xr:uid="{00000000-0005-0000-0000-000006700000}"/>
    <cellStyle name="Header2 2 2 26 2" xfId="13142" xr:uid="{00000000-0005-0000-0000-000007700000}"/>
    <cellStyle name="Header2 2 2 26 2 2" xfId="35444" xr:uid="{00000000-0005-0000-0000-000008700000}"/>
    <cellStyle name="Header2 2 2 26 2 3" xfId="39991" xr:uid="{00000000-0005-0000-0000-000009700000}"/>
    <cellStyle name="Header2 2 2 26 2 4" xfId="22214" xr:uid="{00000000-0005-0000-0000-00000A700000}"/>
    <cellStyle name="Header2 2 2 26 3" xfId="26787" xr:uid="{00000000-0005-0000-0000-00000B700000}"/>
    <cellStyle name="Header2 2 2 26 4" xfId="27957" xr:uid="{00000000-0005-0000-0000-00000C700000}"/>
    <cellStyle name="Header2 2 2 26 5" xfId="17886" xr:uid="{00000000-0005-0000-0000-00000D700000}"/>
    <cellStyle name="Header2 2 2 27" xfId="3917" xr:uid="{00000000-0005-0000-0000-00000E700000}"/>
    <cellStyle name="Header2 2 2 27 2" xfId="13143" xr:uid="{00000000-0005-0000-0000-00000F700000}"/>
    <cellStyle name="Header2 2 2 27 2 2" xfId="35445" xr:uid="{00000000-0005-0000-0000-000010700000}"/>
    <cellStyle name="Header2 2 2 27 2 3" xfId="39992" xr:uid="{00000000-0005-0000-0000-000011700000}"/>
    <cellStyle name="Header2 2 2 27 2 4" xfId="22215" xr:uid="{00000000-0005-0000-0000-000012700000}"/>
    <cellStyle name="Header2 2 2 27 3" xfId="26788" xr:uid="{00000000-0005-0000-0000-000013700000}"/>
    <cellStyle name="Header2 2 2 27 4" xfId="27956" xr:uid="{00000000-0005-0000-0000-000014700000}"/>
    <cellStyle name="Header2 2 2 27 5" xfId="17887" xr:uid="{00000000-0005-0000-0000-000015700000}"/>
    <cellStyle name="Header2 2 2 28" xfId="3918" xr:uid="{00000000-0005-0000-0000-000016700000}"/>
    <cellStyle name="Header2 2 2 28 2" xfId="13144" xr:uid="{00000000-0005-0000-0000-000017700000}"/>
    <cellStyle name="Header2 2 2 28 2 2" xfId="35446" xr:uid="{00000000-0005-0000-0000-000018700000}"/>
    <cellStyle name="Header2 2 2 28 2 3" xfId="39993" xr:uid="{00000000-0005-0000-0000-000019700000}"/>
    <cellStyle name="Header2 2 2 28 2 4" xfId="22216" xr:uid="{00000000-0005-0000-0000-00001A700000}"/>
    <cellStyle name="Header2 2 2 28 3" xfId="26789" xr:uid="{00000000-0005-0000-0000-00001B700000}"/>
    <cellStyle name="Header2 2 2 28 4" xfId="27955" xr:uid="{00000000-0005-0000-0000-00001C700000}"/>
    <cellStyle name="Header2 2 2 28 5" xfId="17888" xr:uid="{00000000-0005-0000-0000-00001D700000}"/>
    <cellStyle name="Header2 2 2 29" xfId="3919" xr:uid="{00000000-0005-0000-0000-00001E700000}"/>
    <cellStyle name="Header2 2 2 29 2" xfId="13145" xr:uid="{00000000-0005-0000-0000-00001F700000}"/>
    <cellStyle name="Header2 2 2 29 2 2" xfId="35447" xr:uid="{00000000-0005-0000-0000-000020700000}"/>
    <cellStyle name="Header2 2 2 29 2 3" xfId="39994" xr:uid="{00000000-0005-0000-0000-000021700000}"/>
    <cellStyle name="Header2 2 2 29 2 4" xfId="22217" xr:uid="{00000000-0005-0000-0000-000022700000}"/>
    <cellStyle name="Header2 2 2 29 3" xfId="26790" xr:uid="{00000000-0005-0000-0000-000023700000}"/>
    <cellStyle name="Header2 2 2 29 4" xfId="27954" xr:uid="{00000000-0005-0000-0000-000024700000}"/>
    <cellStyle name="Header2 2 2 29 5" xfId="17889" xr:uid="{00000000-0005-0000-0000-000025700000}"/>
    <cellStyle name="Header2 2 2 3" xfId="344" xr:uid="{00000000-0005-0000-0000-000026700000}"/>
    <cellStyle name="Header2 2 2 3 10" xfId="3921" xr:uid="{00000000-0005-0000-0000-000027700000}"/>
    <cellStyle name="Header2 2 2 3 10 2" xfId="13147" xr:uid="{00000000-0005-0000-0000-000028700000}"/>
    <cellStyle name="Header2 2 2 3 10 2 2" xfId="35449" xr:uid="{00000000-0005-0000-0000-000029700000}"/>
    <cellStyle name="Header2 2 2 3 10 2 3" xfId="39996" xr:uid="{00000000-0005-0000-0000-00002A700000}"/>
    <cellStyle name="Header2 2 2 3 10 2 4" xfId="22219" xr:uid="{00000000-0005-0000-0000-00002B700000}"/>
    <cellStyle name="Header2 2 2 3 10 3" xfId="26792" xr:uid="{00000000-0005-0000-0000-00002C700000}"/>
    <cellStyle name="Header2 2 2 3 10 4" xfId="27951" xr:uid="{00000000-0005-0000-0000-00002D700000}"/>
    <cellStyle name="Header2 2 2 3 10 5" xfId="17891" xr:uid="{00000000-0005-0000-0000-00002E700000}"/>
    <cellStyle name="Header2 2 2 3 11" xfId="3922" xr:uid="{00000000-0005-0000-0000-00002F700000}"/>
    <cellStyle name="Header2 2 2 3 11 2" xfId="13148" xr:uid="{00000000-0005-0000-0000-000030700000}"/>
    <cellStyle name="Header2 2 2 3 11 2 2" xfId="35450" xr:uid="{00000000-0005-0000-0000-000031700000}"/>
    <cellStyle name="Header2 2 2 3 11 2 3" xfId="39997" xr:uid="{00000000-0005-0000-0000-000032700000}"/>
    <cellStyle name="Header2 2 2 3 11 2 4" xfId="22220" xr:uid="{00000000-0005-0000-0000-000033700000}"/>
    <cellStyle name="Header2 2 2 3 11 3" xfId="26793" xr:uid="{00000000-0005-0000-0000-000034700000}"/>
    <cellStyle name="Header2 2 2 3 11 4" xfId="27950" xr:uid="{00000000-0005-0000-0000-000035700000}"/>
    <cellStyle name="Header2 2 2 3 11 5" xfId="17892" xr:uid="{00000000-0005-0000-0000-000036700000}"/>
    <cellStyle name="Header2 2 2 3 12" xfId="3923" xr:uid="{00000000-0005-0000-0000-000037700000}"/>
    <cellStyle name="Header2 2 2 3 12 2" xfId="13149" xr:uid="{00000000-0005-0000-0000-000038700000}"/>
    <cellStyle name="Header2 2 2 3 12 2 2" xfId="35451" xr:uid="{00000000-0005-0000-0000-000039700000}"/>
    <cellStyle name="Header2 2 2 3 12 2 3" xfId="39998" xr:uid="{00000000-0005-0000-0000-00003A700000}"/>
    <cellStyle name="Header2 2 2 3 12 2 4" xfId="22221" xr:uid="{00000000-0005-0000-0000-00003B700000}"/>
    <cellStyle name="Header2 2 2 3 12 3" xfId="26794" xr:uid="{00000000-0005-0000-0000-00003C700000}"/>
    <cellStyle name="Header2 2 2 3 12 4" xfId="27949" xr:uid="{00000000-0005-0000-0000-00003D700000}"/>
    <cellStyle name="Header2 2 2 3 12 5" xfId="17893" xr:uid="{00000000-0005-0000-0000-00003E700000}"/>
    <cellStyle name="Header2 2 2 3 13" xfId="3924" xr:uid="{00000000-0005-0000-0000-00003F700000}"/>
    <cellStyle name="Header2 2 2 3 13 2" xfId="13150" xr:uid="{00000000-0005-0000-0000-000040700000}"/>
    <cellStyle name="Header2 2 2 3 13 2 2" xfId="35452" xr:uid="{00000000-0005-0000-0000-000041700000}"/>
    <cellStyle name="Header2 2 2 3 13 2 3" xfId="39999" xr:uid="{00000000-0005-0000-0000-000042700000}"/>
    <cellStyle name="Header2 2 2 3 13 2 4" xfId="22222" xr:uid="{00000000-0005-0000-0000-000043700000}"/>
    <cellStyle name="Header2 2 2 3 13 3" xfId="26795" xr:uid="{00000000-0005-0000-0000-000044700000}"/>
    <cellStyle name="Header2 2 2 3 13 4" xfId="27948" xr:uid="{00000000-0005-0000-0000-000045700000}"/>
    <cellStyle name="Header2 2 2 3 13 5" xfId="17894" xr:uid="{00000000-0005-0000-0000-000046700000}"/>
    <cellStyle name="Header2 2 2 3 14" xfId="3925" xr:uid="{00000000-0005-0000-0000-000047700000}"/>
    <cellStyle name="Header2 2 2 3 14 2" xfId="13151" xr:uid="{00000000-0005-0000-0000-000048700000}"/>
    <cellStyle name="Header2 2 2 3 14 2 2" xfId="35453" xr:uid="{00000000-0005-0000-0000-000049700000}"/>
    <cellStyle name="Header2 2 2 3 14 2 3" xfId="40000" xr:uid="{00000000-0005-0000-0000-00004A700000}"/>
    <cellStyle name="Header2 2 2 3 14 2 4" xfId="22223" xr:uid="{00000000-0005-0000-0000-00004B700000}"/>
    <cellStyle name="Header2 2 2 3 14 3" xfId="26796" xr:uid="{00000000-0005-0000-0000-00004C700000}"/>
    <cellStyle name="Header2 2 2 3 14 4" xfId="27947" xr:uid="{00000000-0005-0000-0000-00004D700000}"/>
    <cellStyle name="Header2 2 2 3 14 5" xfId="17895" xr:uid="{00000000-0005-0000-0000-00004E700000}"/>
    <cellStyle name="Header2 2 2 3 15" xfId="3926" xr:uid="{00000000-0005-0000-0000-00004F700000}"/>
    <cellStyle name="Header2 2 2 3 15 2" xfId="13152" xr:uid="{00000000-0005-0000-0000-000050700000}"/>
    <cellStyle name="Header2 2 2 3 15 2 2" xfId="35454" xr:uid="{00000000-0005-0000-0000-000051700000}"/>
    <cellStyle name="Header2 2 2 3 15 2 3" xfId="40001" xr:uid="{00000000-0005-0000-0000-000052700000}"/>
    <cellStyle name="Header2 2 2 3 15 2 4" xfId="22224" xr:uid="{00000000-0005-0000-0000-000053700000}"/>
    <cellStyle name="Header2 2 2 3 15 3" xfId="26797" xr:uid="{00000000-0005-0000-0000-000054700000}"/>
    <cellStyle name="Header2 2 2 3 15 4" xfId="27946" xr:uid="{00000000-0005-0000-0000-000055700000}"/>
    <cellStyle name="Header2 2 2 3 15 5" xfId="17896" xr:uid="{00000000-0005-0000-0000-000056700000}"/>
    <cellStyle name="Header2 2 2 3 16" xfId="3927" xr:uid="{00000000-0005-0000-0000-000057700000}"/>
    <cellStyle name="Header2 2 2 3 16 2" xfId="13153" xr:uid="{00000000-0005-0000-0000-000058700000}"/>
    <cellStyle name="Header2 2 2 3 16 2 2" xfId="35455" xr:uid="{00000000-0005-0000-0000-000059700000}"/>
    <cellStyle name="Header2 2 2 3 16 2 3" xfId="40002" xr:uid="{00000000-0005-0000-0000-00005A700000}"/>
    <cellStyle name="Header2 2 2 3 16 2 4" xfId="22225" xr:uid="{00000000-0005-0000-0000-00005B700000}"/>
    <cellStyle name="Header2 2 2 3 16 3" xfId="26798" xr:uid="{00000000-0005-0000-0000-00005C700000}"/>
    <cellStyle name="Header2 2 2 3 16 4" xfId="27898" xr:uid="{00000000-0005-0000-0000-00005D700000}"/>
    <cellStyle name="Header2 2 2 3 16 5" xfId="17897" xr:uid="{00000000-0005-0000-0000-00005E700000}"/>
    <cellStyle name="Header2 2 2 3 17" xfId="3928" xr:uid="{00000000-0005-0000-0000-00005F700000}"/>
    <cellStyle name="Header2 2 2 3 17 2" xfId="13154" xr:uid="{00000000-0005-0000-0000-000060700000}"/>
    <cellStyle name="Header2 2 2 3 17 2 2" xfId="35456" xr:uid="{00000000-0005-0000-0000-000061700000}"/>
    <cellStyle name="Header2 2 2 3 17 2 3" xfId="40003" xr:uid="{00000000-0005-0000-0000-000062700000}"/>
    <cellStyle name="Header2 2 2 3 17 2 4" xfId="22226" xr:uid="{00000000-0005-0000-0000-000063700000}"/>
    <cellStyle name="Header2 2 2 3 17 3" xfId="26799" xr:uid="{00000000-0005-0000-0000-000064700000}"/>
    <cellStyle name="Header2 2 2 3 17 4" xfId="27945" xr:uid="{00000000-0005-0000-0000-000065700000}"/>
    <cellStyle name="Header2 2 2 3 17 5" xfId="17898" xr:uid="{00000000-0005-0000-0000-000066700000}"/>
    <cellStyle name="Header2 2 2 3 18" xfId="3929" xr:uid="{00000000-0005-0000-0000-000067700000}"/>
    <cellStyle name="Header2 2 2 3 18 2" xfId="13155" xr:uid="{00000000-0005-0000-0000-000068700000}"/>
    <cellStyle name="Header2 2 2 3 18 2 2" xfId="35457" xr:uid="{00000000-0005-0000-0000-000069700000}"/>
    <cellStyle name="Header2 2 2 3 18 2 3" xfId="40004" xr:uid="{00000000-0005-0000-0000-00006A700000}"/>
    <cellStyle name="Header2 2 2 3 18 2 4" xfId="22227" xr:uid="{00000000-0005-0000-0000-00006B700000}"/>
    <cellStyle name="Header2 2 2 3 18 3" xfId="26800" xr:uid="{00000000-0005-0000-0000-00006C700000}"/>
    <cellStyle name="Header2 2 2 3 18 4" xfId="27944" xr:uid="{00000000-0005-0000-0000-00006D700000}"/>
    <cellStyle name="Header2 2 2 3 18 5" xfId="17899" xr:uid="{00000000-0005-0000-0000-00006E700000}"/>
    <cellStyle name="Header2 2 2 3 19" xfId="3930" xr:uid="{00000000-0005-0000-0000-00006F700000}"/>
    <cellStyle name="Header2 2 2 3 19 2" xfId="13156" xr:uid="{00000000-0005-0000-0000-000070700000}"/>
    <cellStyle name="Header2 2 2 3 19 2 2" xfId="35458" xr:uid="{00000000-0005-0000-0000-000071700000}"/>
    <cellStyle name="Header2 2 2 3 19 2 3" xfId="40005" xr:uid="{00000000-0005-0000-0000-000072700000}"/>
    <cellStyle name="Header2 2 2 3 19 2 4" xfId="22228" xr:uid="{00000000-0005-0000-0000-000073700000}"/>
    <cellStyle name="Header2 2 2 3 19 3" xfId="26801" xr:uid="{00000000-0005-0000-0000-000074700000}"/>
    <cellStyle name="Header2 2 2 3 19 4" xfId="27943" xr:uid="{00000000-0005-0000-0000-000075700000}"/>
    <cellStyle name="Header2 2 2 3 19 5" xfId="17900" xr:uid="{00000000-0005-0000-0000-000076700000}"/>
    <cellStyle name="Header2 2 2 3 2" xfId="3931" xr:uid="{00000000-0005-0000-0000-000077700000}"/>
    <cellStyle name="Header2 2 2 3 2 2" xfId="13157" xr:uid="{00000000-0005-0000-0000-000078700000}"/>
    <cellStyle name="Header2 2 2 3 2 2 2" xfId="35459" xr:uid="{00000000-0005-0000-0000-000079700000}"/>
    <cellStyle name="Header2 2 2 3 2 2 3" xfId="40006" xr:uid="{00000000-0005-0000-0000-00007A700000}"/>
    <cellStyle name="Header2 2 2 3 2 2 4" xfId="22229" xr:uid="{00000000-0005-0000-0000-00007B700000}"/>
    <cellStyle name="Header2 2 2 3 2 3" xfId="26802" xr:uid="{00000000-0005-0000-0000-00007C700000}"/>
    <cellStyle name="Header2 2 2 3 2 4" xfId="27942" xr:uid="{00000000-0005-0000-0000-00007D700000}"/>
    <cellStyle name="Header2 2 2 3 2 5" xfId="17901" xr:uid="{00000000-0005-0000-0000-00007E700000}"/>
    <cellStyle name="Header2 2 2 3 20" xfId="3932" xr:uid="{00000000-0005-0000-0000-00007F700000}"/>
    <cellStyle name="Header2 2 2 3 20 2" xfId="13158" xr:uid="{00000000-0005-0000-0000-000080700000}"/>
    <cellStyle name="Header2 2 2 3 20 2 2" xfId="35460" xr:uid="{00000000-0005-0000-0000-000081700000}"/>
    <cellStyle name="Header2 2 2 3 20 2 3" xfId="40007" xr:uid="{00000000-0005-0000-0000-000082700000}"/>
    <cellStyle name="Header2 2 2 3 20 2 4" xfId="22230" xr:uid="{00000000-0005-0000-0000-000083700000}"/>
    <cellStyle name="Header2 2 2 3 20 3" xfId="26803" xr:uid="{00000000-0005-0000-0000-000084700000}"/>
    <cellStyle name="Header2 2 2 3 20 4" xfId="27941" xr:uid="{00000000-0005-0000-0000-000085700000}"/>
    <cellStyle name="Header2 2 2 3 20 5" xfId="17902" xr:uid="{00000000-0005-0000-0000-000086700000}"/>
    <cellStyle name="Header2 2 2 3 21" xfId="3933" xr:uid="{00000000-0005-0000-0000-000087700000}"/>
    <cellStyle name="Header2 2 2 3 21 2" xfId="13159" xr:uid="{00000000-0005-0000-0000-000088700000}"/>
    <cellStyle name="Header2 2 2 3 21 2 2" xfId="35461" xr:uid="{00000000-0005-0000-0000-000089700000}"/>
    <cellStyle name="Header2 2 2 3 21 2 3" xfId="40008" xr:uid="{00000000-0005-0000-0000-00008A700000}"/>
    <cellStyle name="Header2 2 2 3 21 2 4" xfId="22231" xr:uid="{00000000-0005-0000-0000-00008B700000}"/>
    <cellStyle name="Header2 2 2 3 21 3" xfId="26804" xr:uid="{00000000-0005-0000-0000-00008C700000}"/>
    <cellStyle name="Header2 2 2 3 21 4" xfId="27940" xr:uid="{00000000-0005-0000-0000-00008D700000}"/>
    <cellStyle name="Header2 2 2 3 21 5" xfId="17903" xr:uid="{00000000-0005-0000-0000-00008E700000}"/>
    <cellStyle name="Header2 2 2 3 22" xfId="3934" xr:uid="{00000000-0005-0000-0000-00008F700000}"/>
    <cellStyle name="Header2 2 2 3 22 2" xfId="13160" xr:uid="{00000000-0005-0000-0000-000090700000}"/>
    <cellStyle name="Header2 2 2 3 22 2 2" xfId="35462" xr:uid="{00000000-0005-0000-0000-000091700000}"/>
    <cellStyle name="Header2 2 2 3 22 2 3" xfId="40009" xr:uid="{00000000-0005-0000-0000-000092700000}"/>
    <cellStyle name="Header2 2 2 3 22 2 4" xfId="22232" xr:uid="{00000000-0005-0000-0000-000093700000}"/>
    <cellStyle name="Header2 2 2 3 22 3" xfId="26805" xr:uid="{00000000-0005-0000-0000-000094700000}"/>
    <cellStyle name="Header2 2 2 3 22 4" xfId="27939" xr:uid="{00000000-0005-0000-0000-000095700000}"/>
    <cellStyle name="Header2 2 2 3 22 5" xfId="17904" xr:uid="{00000000-0005-0000-0000-000096700000}"/>
    <cellStyle name="Header2 2 2 3 23" xfId="3935" xr:uid="{00000000-0005-0000-0000-000097700000}"/>
    <cellStyle name="Header2 2 2 3 23 2" xfId="13161" xr:uid="{00000000-0005-0000-0000-000098700000}"/>
    <cellStyle name="Header2 2 2 3 23 2 2" xfId="35463" xr:uid="{00000000-0005-0000-0000-000099700000}"/>
    <cellStyle name="Header2 2 2 3 23 2 3" xfId="40010" xr:uid="{00000000-0005-0000-0000-00009A700000}"/>
    <cellStyle name="Header2 2 2 3 23 2 4" xfId="22233" xr:uid="{00000000-0005-0000-0000-00009B700000}"/>
    <cellStyle name="Header2 2 2 3 23 3" xfId="26806" xr:uid="{00000000-0005-0000-0000-00009C700000}"/>
    <cellStyle name="Header2 2 2 3 23 4" xfId="27909" xr:uid="{00000000-0005-0000-0000-00009D700000}"/>
    <cellStyle name="Header2 2 2 3 23 5" xfId="17905" xr:uid="{00000000-0005-0000-0000-00009E700000}"/>
    <cellStyle name="Header2 2 2 3 24" xfId="3936" xr:uid="{00000000-0005-0000-0000-00009F700000}"/>
    <cellStyle name="Header2 2 2 3 24 2" xfId="13162" xr:uid="{00000000-0005-0000-0000-0000A0700000}"/>
    <cellStyle name="Header2 2 2 3 24 2 2" xfId="35464" xr:uid="{00000000-0005-0000-0000-0000A1700000}"/>
    <cellStyle name="Header2 2 2 3 24 2 3" xfId="40011" xr:uid="{00000000-0005-0000-0000-0000A2700000}"/>
    <cellStyle name="Header2 2 2 3 24 2 4" xfId="22234" xr:uid="{00000000-0005-0000-0000-0000A3700000}"/>
    <cellStyle name="Header2 2 2 3 24 3" xfId="26807" xr:uid="{00000000-0005-0000-0000-0000A4700000}"/>
    <cellStyle name="Header2 2 2 3 24 4" xfId="27938" xr:uid="{00000000-0005-0000-0000-0000A5700000}"/>
    <cellStyle name="Header2 2 2 3 24 5" xfId="17906" xr:uid="{00000000-0005-0000-0000-0000A6700000}"/>
    <cellStyle name="Header2 2 2 3 25" xfId="3937" xr:uid="{00000000-0005-0000-0000-0000A7700000}"/>
    <cellStyle name="Header2 2 2 3 25 2" xfId="13163" xr:uid="{00000000-0005-0000-0000-0000A8700000}"/>
    <cellStyle name="Header2 2 2 3 25 2 2" xfId="35465" xr:uid="{00000000-0005-0000-0000-0000A9700000}"/>
    <cellStyle name="Header2 2 2 3 25 2 3" xfId="40012" xr:uid="{00000000-0005-0000-0000-0000AA700000}"/>
    <cellStyle name="Header2 2 2 3 25 2 4" xfId="22235" xr:uid="{00000000-0005-0000-0000-0000AB700000}"/>
    <cellStyle name="Header2 2 2 3 25 3" xfId="26808" xr:uid="{00000000-0005-0000-0000-0000AC700000}"/>
    <cellStyle name="Header2 2 2 3 25 4" xfId="27937" xr:uid="{00000000-0005-0000-0000-0000AD700000}"/>
    <cellStyle name="Header2 2 2 3 25 5" xfId="17907" xr:uid="{00000000-0005-0000-0000-0000AE700000}"/>
    <cellStyle name="Header2 2 2 3 26" xfId="3938" xr:uid="{00000000-0005-0000-0000-0000AF700000}"/>
    <cellStyle name="Header2 2 2 3 26 2" xfId="13164" xr:uid="{00000000-0005-0000-0000-0000B0700000}"/>
    <cellStyle name="Header2 2 2 3 26 2 2" xfId="35466" xr:uid="{00000000-0005-0000-0000-0000B1700000}"/>
    <cellStyle name="Header2 2 2 3 26 2 3" xfId="40013" xr:uid="{00000000-0005-0000-0000-0000B2700000}"/>
    <cellStyle name="Header2 2 2 3 26 2 4" xfId="22236" xr:uid="{00000000-0005-0000-0000-0000B3700000}"/>
    <cellStyle name="Header2 2 2 3 26 3" xfId="26809" xr:uid="{00000000-0005-0000-0000-0000B4700000}"/>
    <cellStyle name="Header2 2 2 3 26 4" xfId="27936" xr:uid="{00000000-0005-0000-0000-0000B5700000}"/>
    <cellStyle name="Header2 2 2 3 26 5" xfId="17908" xr:uid="{00000000-0005-0000-0000-0000B6700000}"/>
    <cellStyle name="Header2 2 2 3 27" xfId="3939" xr:uid="{00000000-0005-0000-0000-0000B7700000}"/>
    <cellStyle name="Header2 2 2 3 27 2" xfId="13165" xr:uid="{00000000-0005-0000-0000-0000B8700000}"/>
    <cellStyle name="Header2 2 2 3 27 2 2" xfId="35467" xr:uid="{00000000-0005-0000-0000-0000B9700000}"/>
    <cellStyle name="Header2 2 2 3 27 2 3" xfId="40014" xr:uid="{00000000-0005-0000-0000-0000BA700000}"/>
    <cellStyle name="Header2 2 2 3 27 2 4" xfId="22237" xr:uid="{00000000-0005-0000-0000-0000BB700000}"/>
    <cellStyle name="Header2 2 2 3 27 3" xfId="26810" xr:uid="{00000000-0005-0000-0000-0000BC700000}"/>
    <cellStyle name="Header2 2 2 3 27 4" xfId="27935" xr:uid="{00000000-0005-0000-0000-0000BD700000}"/>
    <cellStyle name="Header2 2 2 3 27 5" xfId="17909" xr:uid="{00000000-0005-0000-0000-0000BE700000}"/>
    <cellStyle name="Header2 2 2 3 28" xfId="3940" xr:uid="{00000000-0005-0000-0000-0000BF700000}"/>
    <cellStyle name="Header2 2 2 3 28 2" xfId="13166" xr:uid="{00000000-0005-0000-0000-0000C0700000}"/>
    <cellStyle name="Header2 2 2 3 28 2 2" xfId="35468" xr:uid="{00000000-0005-0000-0000-0000C1700000}"/>
    <cellStyle name="Header2 2 2 3 28 2 3" xfId="40015" xr:uid="{00000000-0005-0000-0000-0000C2700000}"/>
    <cellStyle name="Header2 2 2 3 28 2 4" xfId="22238" xr:uid="{00000000-0005-0000-0000-0000C3700000}"/>
    <cellStyle name="Header2 2 2 3 28 3" xfId="26811" xr:uid="{00000000-0005-0000-0000-0000C4700000}"/>
    <cellStyle name="Header2 2 2 3 28 4" xfId="27934" xr:uid="{00000000-0005-0000-0000-0000C5700000}"/>
    <cellStyle name="Header2 2 2 3 28 5" xfId="17910" xr:uid="{00000000-0005-0000-0000-0000C6700000}"/>
    <cellStyle name="Header2 2 2 3 29" xfId="3941" xr:uid="{00000000-0005-0000-0000-0000C7700000}"/>
    <cellStyle name="Header2 2 2 3 29 2" xfId="13167" xr:uid="{00000000-0005-0000-0000-0000C8700000}"/>
    <cellStyle name="Header2 2 2 3 29 2 2" xfId="35469" xr:uid="{00000000-0005-0000-0000-0000C9700000}"/>
    <cellStyle name="Header2 2 2 3 29 2 3" xfId="40016" xr:uid="{00000000-0005-0000-0000-0000CA700000}"/>
    <cellStyle name="Header2 2 2 3 29 2 4" xfId="22239" xr:uid="{00000000-0005-0000-0000-0000CB700000}"/>
    <cellStyle name="Header2 2 2 3 29 3" xfId="26812" xr:uid="{00000000-0005-0000-0000-0000CC700000}"/>
    <cellStyle name="Header2 2 2 3 29 4" xfId="27933" xr:uid="{00000000-0005-0000-0000-0000CD700000}"/>
    <cellStyle name="Header2 2 2 3 29 5" xfId="17911" xr:uid="{00000000-0005-0000-0000-0000CE700000}"/>
    <cellStyle name="Header2 2 2 3 3" xfId="3942" xr:uid="{00000000-0005-0000-0000-0000CF700000}"/>
    <cellStyle name="Header2 2 2 3 3 2" xfId="13168" xr:uid="{00000000-0005-0000-0000-0000D0700000}"/>
    <cellStyle name="Header2 2 2 3 3 2 2" xfId="35470" xr:uid="{00000000-0005-0000-0000-0000D1700000}"/>
    <cellStyle name="Header2 2 2 3 3 2 3" xfId="40017" xr:uid="{00000000-0005-0000-0000-0000D2700000}"/>
    <cellStyle name="Header2 2 2 3 3 2 4" xfId="22240" xr:uid="{00000000-0005-0000-0000-0000D3700000}"/>
    <cellStyle name="Header2 2 2 3 3 3" xfId="26813" xr:uid="{00000000-0005-0000-0000-0000D4700000}"/>
    <cellStyle name="Header2 2 2 3 3 4" xfId="27932" xr:uid="{00000000-0005-0000-0000-0000D5700000}"/>
    <cellStyle name="Header2 2 2 3 3 5" xfId="17912" xr:uid="{00000000-0005-0000-0000-0000D6700000}"/>
    <cellStyle name="Header2 2 2 3 30" xfId="3943" xr:uid="{00000000-0005-0000-0000-0000D7700000}"/>
    <cellStyle name="Header2 2 2 3 30 2" xfId="13169" xr:uid="{00000000-0005-0000-0000-0000D8700000}"/>
    <cellStyle name="Header2 2 2 3 30 2 2" xfId="35471" xr:uid="{00000000-0005-0000-0000-0000D9700000}"/>
    <cellStyle name="Header2 2 2 3 30 2 3" xfId="40018" xr:uid="{00000000-0005-0000-0000-0000DA700000}"/>
    <cellStyle name="Header2 2 2 3 30 2 4" xfId="22241" xr:uid="{00000000-0005-0000-0000-0000DB700000}"/>
    <cellStyle name="Header2 2 2 3 30 3" xfId="26814" xr:uid="{00000000-0005-0000-0000-0000DC700000}"/>
    <cellStyle name="Header2 2 2 3 30 4" xfId="27931" xr:uid="{00000000-0005-0000-0000-0000DD700000}"/>
    <cellStyle name="Header2 2 2 3 30 5" xfId="17913" xr:uid="{00000000-0005-0000-0000-0000DE700000}"/>
    <cellStyle name="Header2 2 2 3 31" xfId="3944" xr:uid="{00000000-0005-0000-0000-0000DF700000}"/>
    <cellStyle name="Header2 2 2 3 31 2" xfId="13170" xr:uid="{00000000-0005-0000-0000-0000E0700000}"/>
    <cellStyle name="Header2 2 2 3 31 2 2" xfId="35472" xr:uid="{00000000-0005-0000-0000-0000E1700000}"/>
    <cellStyle name="Header2 2 2 3 31 2 3" xfId="40019" xr:uid="{00000000-0005-0000-0000-0000E2700000}"/>
    <cellStyle name="Header2 2 2 3 31 2 4" xfId="22242" xr:uid="{00000000-0005-0000-0000-0000E3700000}"/>
    <cellStyle name="Header2 2 2 3 31 3" xfId="26815" xr:uid="{00000000-0005-0000-0000-0000E4700000}"/>
    <cellStyle name="Header2 2 2 3 31 4" xfId="27930" xr:uid="{00000000-0005-0000-0000-0000E5700000}"/>
    <cellStyle name="Header2 2 2 3 31 5" xfId="17914" xr:uid="{00000000-0005-0000-0000-0000E6700000}"/>
    <cellStyle name="Header2 2 2 3 32" xfId="3945" xr:uid="{00000000-0005-0000-0000-0000E7700000}"/>
    <cellStyle name="Header2 2 2 3 32 2" xfId="13171" xr:uid="{00000000-0005-0000-0000-0000E8700000}"/>
    <cellStyle name="Header2 2 2 3 32 2 2" xfId="35473" xr:uid="{00000000-0005-0000-0000-0000E9700000}"/>
    <cellStyle name="Header2 2 2 3 32 2 3" xfId="40020" xr:uid="{00000000-0005-0000-0000-0000EA700000}"/>
    <cellStyle name="Header2 2 2 3 32 2 4" xfId="22243" xr:uid="{00000000-0005-0000-0000-0000EB700000}"/>
    <cellStyle name="Header2 2 2 3 32 3" xfId="26816" xr:uid="{00000000-0005-0000-0000-0000EC700000}"/>
    <cellStyle name="Header2 2 2 3 32 4" xfId="27929" xr:uid="{00000000-0005-0000-0000-0000ED700000}"/>
    <cellStyle name="Header2 2 2 3 32 5" xfId="17915" xr:uid="{00000000-0005-0000-0000-0000EE700000}"/>
    <cellStyle name="Header2 2 2 3 33" xfId="3946" xr:uid="{00000000-0005-0000-0000-0000EF700000}"/>
    <cellStyle name="Header2 2 2 3 33 2" xfId="13172" xr:uid="{00000000-0005-0000-0000-0000F0700000}"/>
    <cellStyle name="Header2 2 2 3 33 2 2" xfId="35474" xr:uid="{00000000-0005-0000-0000-0000F1700000}"/>
    <cellStyle name="Header2 2 2 3 33 2 3" xfId="40021" xr:uid="{00000000-0005-0000-0000-0000F2700000}"/>
    <cellStyle name="Header2 2 2 3 33 2 4" xfId="22244" xr:uid="{00000000-0005-0000-0000-0000F3700000}"/>
    <cellStyle name="Header2 2 2 3 33 3" xfId="26817" xr:uid="{00000000-0005-0000-0000-0000F4700000}"/>
    <cellStyle name="Header2 2 2 3 33 4" xfId="27928" xr:uid="{00000000-0005-0000-0000-0000F5700000}"/>
    <cellStyle name="Header2 2 2 3 33 5" xfId="17916" xr:uid="{00000000-0005-0000-0000-0000F6700000}"/>
    <cellStyle name="Header2 2 2 3 34" xfId="3947" xr:uid="{00000000-0005-0000-0000-0000F7700000}"/>
    <cellStyle name="Header2 2 2 3 34 2" xfId="13173" xr:uid="{00000000-0005-0000-0000-0000F8700000}"/>
    <cellStyle name="Header2 2 2 3 34 2 2" xfId="35475" xr:uid="{00000000-0005-0000-0000-0000F9700000}"/>
    <cellStyle name="Header2 2 2 3 34 2 3" xfId="40022" xr:uid="{00000000-0005-0000-0000-0000FA700000}"/>
    <cellStyle name="Header2 2 2 3 34 2 4" xfId="22245" xr:uid="{00000000-0005-0000-0000-0000FB700000}"/>
    <cellStyle name="Header2 2 2 3 34 3" xfId="26818" xr:uid="{00000000-0005-0000-0000-0000FC700000}"/>
    <cellStyle name="Header2 2 2 3 34 4" xfId="27927" xr:uid="{00000000-0005-0000-0000-0000FD700000}"/>
    <cellStyle name="Header2 2 2 3 34 5" xfId="17917" xr:uid="{00000000-0005-0000-0000-0000FE700000}"/>
    <cellStyle name="Header2 2 2 3 35" xfId="3948" xr:uid="{00000000-0005-0000-0000-0000FF700000}"/>
    <cellStyle name="Header2 2 2 3 35 2" xfId="13174" xr:uid="{00000000-0005-0000-0000-000000710000}"/>
    <cellStyle name="Header2 2 2 3 35 2 2" xfId="35476" xr:uid="{00000000-0005-0000-0000-000001710000}"/>
    <cellStyle name="Header2 2 2 3 35 2 3" xfId="40023" xr:uid="{00000000-0005-0000-0000-000002710000}"/>
    <cellStyle name="Header2 2 2 3 35 2 4" xfId="22246" xr:uid="{00000000-0005-0000-0000-000003710000}"/>
    <cellStyle name="Header2 2 2 3 35 3" xfId="26819" xr:uid="{00000000-0005-0000-0000-000004710000}"/>
    <cellStyle name="Header2 2 2 3 35 4" xfId="27926" xr:uid="{00000000-0005-0000-0000-000005710000}"/>
    <cellStyle name="Header2 2 2 3 35 5" xfId="17918" xr:uid="{00000000-0005-0000-0000-000006710000}"/>
    <cellStyle name="Header2 2 2 3 36" xfId="3949" xr:uid="{00000000-0005-0000-0000-000007710000}"/>
    <cellStyle name="Header2 2 2 3 36 2" xfId="13175" xr:uid="{00000000-0005-0000-0000-000008710000}"/>
    <cellStyle name="Header2 2 2 3 36 2 2" xfId="35477" xr:uid="{00000000-0005-0000-0000-000009710000}"/>
    <cellStyle name="Header2 2 2 3 36 2 3" xfId="40024" xr:uid="{00000000-0005-0000-0000-00000A710000}"/>
    <cellStyle name="Header2 2 2 3 36 2 4" xfId="22247" xr:uid="{00000000-0005-0000-0000-00000B710000}"/>
    <cellStyle name="Header2 2 2 3 36 3" xfId="26820" xr:uid="{00000000-0005-0000-0000-00000C710000}"/>
    <cellStyle name="Header2 2 2 3 36 4" xfId="27925" xr:uid="{00000000-0005-0000-0000-00000D710000}"/>
    <cellStyle name="Header2 2 2 3 36 5" xfId="17919" xr:uid="{00000000-0005-0000-0000-00000E710000}"/>
    <cellStyle name="Header2 2 2 3 37" xfId="3950" xr:uid="{00000000-0005-0000-0000-00000F710000}"/>
    <cellStyle name="Header2 2 2 3 37 2" xfId="13176" xr:uid="{00000000-0005-0000-0000-000010710000}"/>
    <cellStyle name="Header2 2 2 3 37 2 2" xfId="35478" xr:uid="{00000000-0005-0000-0000-000011710000}"/>
    <cellStyle name="Header2 2 2 3 37 2 3" xfId="40025" xr:uid="{00000000-0005-0000-0000-000012710000}"/>
    <cellStyle name="Header2 2 2 3 37 2 4" xfId="22248" xr:uid="{00000000-0005-0000-0000-000013710000}"/>
    <cellStyle name="Header2 2 2 3 37 3" xfId="26821" xr:uid="{00000000-0005-0000-0000-000014710000}"/>
    <cellStyle name="Header2 2 2 3 37 4" xfId="27924" xr:uid="{00000000-0005-0000-0000-000015710000}"/>
    <cellStyle name="Header2 2 2 3 37 5" xfId="17920" xr:uid="{00000000-0005-0000-0000-000016710000}"/>
    <cellStyle name="Header2 2 2 3 38" xfId="3951" xr:uid="{00000000-0005-0000-0000-000017710000}"/>
    <cellStyle name="Header2 2 2 3 38 2" xfId="13177" xr:uid="{00000000-0005-0000-0000-000018710000}"/>
    <cellStyle name="Header2 2 2 3 38 2 2" xfId="35479" xr:uid="{00000000-0005-0000-0000-000019710000}"/>
    <cellStyle name="Header2 2 2 3 38 2 3" xfId="40026" xr:uid="{00000000-0005-0000-0000-00001A710000}"/>
    <cellStyle name="Header2 2 2 3 38 2 4" xfId="22249" xr:uid="{00000000-0005-0000-0000-00001B710000}"/>
    <cellStyle name="Header2 2 2 3 38 3" xfId="26822" xr:uid="{00000000-0005-0000-0000-00001C710000}"/>
    <cellStyle name="Header2 2 2 3 38 4" xfId="27923" xr:uid="{00000000-0005-0000-0000-00001D710000}"/>
    <cellStyle name="Header2 2 2 3 38 5" xfId="17921" xr:uid="{00000000-0005-0000-0000-00001E710000}"/>
    <cellStyle name="Header2 2 2 3 39" xfId="3952" xr:uid="{00000000-0005-0000-0000-00001F710000}"/>
    <cellStyle name="Header2 2 2 3 39 2" xfId="13178" xr:uid="{00000000-0005-0000-0000-000020710000}"/>
    <cellStyle name="Header2 2 2 3 39 2 2" xfId="35480" xr:uid="{00000000-0005-0000-0000-000021710000}"/>
    <cellStyle name="Header2 2 2 3 39 2 3" xfId="40027" xr:uid="{00000000-0005-0000-0000-000022710000}"/>
    <cellStyle name="Header2 2 2 3 39 2 4" xfId="22250" xr:uid="{00000000-0005-0000-0000-000023710000}"/>
    <cellStyle name="Header2 2 2 3 39 3" xfId="26823" xr:uid="{00000000-0005-0000-0000-000024710000}"/>
    <cellStyle name="Header2 2 2 3 39 4" xfId="27922" xr:uid="{00000000-0005-0000-0000-000025710000}"/>
    <cellStyle name="Header2 2 2 3 39 5" xfId="17922" xr:uid="{00000000-0005-0000-0000-000026710000}"/>
    <cellStyle name="Header2 2 2 3 4" xfId="3953" xr:uid="{00000000-0005-0000-0000-000027710000}"/>
    <cellStyle name="Header2 2 2 3 4 2" xfId="13179" xr:uid="{00000000-0005-0000-0000-000028710000}"/>
    <cellStyle name="Header2 2 2 3 4 2 2" xfId="35481" xr:uid="{00000000-0005-0000-0000-000029710000}"/>
    <cellStyle name="Header2 2 2 3 4 2 3" xfId="40028" xr:uid="{00000000-0005-0000-0000-00002A710000}"/>
    <cellStyle name="Header2 2 2 3 4 2 4" xfId="22251" xr:uid="{00000000-0005-0000-0000-00002B710000}"/>
    <cellStyle name="Header2 2 2 3 4 3" xfId="26824" xr:uid="{00000000-0005-0000-0000-00002C710000}"/>
    <cellStyle name="Header2 2 2 3 4 4" xfId="27921" xr:uid="{00000000-0005-0000-0000-00002D710000}"/>
    <cellStyle name="Header2 2 2 3 4 5" xfId="17923" xr:uid="{00000000-0005-0000-0000-00002E710000}"/>
    <cellStyle name="Header2 2 2 3 40" xfId="3920" xr:uid="{00000000-0005-0000-0000-00002F710000}"/>
    <cellStyle name="Header2 2 2 3 40 2" xfId="13146" xr:uid="{00000000-0005-0000-0000-000030710000}"/>
    <cellStyle name="Header2 2 2 3 40 2 2" xfId="35448" xr:uid="{00000000-0005-0000-0000-000031710000}"/>
    <cellStyle name="Header2 2 2 3 40 2 3" xfId="39995" xr:uid="{00000000-0005-0000-0000-000032710000}"/>
    <cellStyle name="Header2 2 2 3 40 2 4" xfId="22218" xr:uid="{00000000-0005-0000-0000-000033710000}"/>
    <cellStyle name="Header2 2 2 3 40 3" xfId="26791" xr:uid="{00000000-0005-0000-0000-000034710000}"/>
    <cellStyle name="Header2 2 2 3 40 4" xfId="27952" xr:uid="{00000000-0005-0000-0000-000035710000}"/>
    <cellStyle name="Header2 2 2 3 40 5" xfId="17890" xr:uid="{00000000-0005-0000-0000-000036710000}"/>
    <cellStyle name="Header2 2 2 3 41" xfId="9653" xr:uid="{00000000-0005-0000-0000-000037710000}"/>
    <cellStyle name="Header2 2 2 3 41 2" xfId="13933" xr:uid="{00000000-0005-0000-0000-000038710000}"/>
    <cellStyle name="Header2 2 2 3 41 2 2" xfId="36235" xr:uid="{00000000-0005-0000-0000-000039710000}"/>
    <cellStyle name="Header2 2 2 3 41 2 3" xfId="40782" xr:uid="{00000000-0005-0000-0000-00003A710000}"/>
    <cellStyle name="Header2 2 2 3 41 2 4" xfId="23005" xr:uid="{00000000-0005-0000-0000-00003B710000}"/>
    <cellStyle name="Header2 2 2 3 41 3" xfId="31955" xr:uid="{00000000-0005-0000-0000-00003C710000}"/>
    <cellStyle name="Header2 2 2 3 41 4" xfId="36502" xr:uid="{00000000-0005-0000-0000-00003D710000}"/>
    <cellStyle name="Header2 2 2 3 41 5" xfId="18725" xr:uid="{00000000-0005-0000-0000-00003E710000}"/>
    <cellStyle name="Header2 2 2 3 42" xfId="505" xr:uid="{00000000-0005-0000-0000-00003F710000}"/>
    <cellStyle name="Header2 2 2 3 42 2" xfId="23376" xr:uid="{00000000-0005-0000-0000-000040710000}"/>
    <cellStyle name="Header2 2 2 3 42 3" xfId="31308" xr:uid="{00000000-0005-0000-0000-000041710000}"/>
    <cellStyle name="Header2 2 2 3 42 4" xfId="14475" xr:uid="{00000000-0005-0000-0000-000042710000}"/>
    <cellStyle name="Header2 2 2 3 43" xfId="23215" xr:uid="{00000000-0005-0000-0000-000043710000}"/>
    <cellStyle name="Header2 2 2 3 44" xfId="31470" xr:uid="{00000000-0005-0000-0000-000044710000}"/>
    <cellStyle name="Header2 2 2 3 45" xfId="14314" xr:uid="{00000000-0005-0000-0000-000045710000}"/>
    <cellStyle name="Header2 2 2 3 5" xfId="3954" xr:uid="{00000000-0005-0000-0000-000046710000}"/>
    <cellStyle name="Header2 2 2 3 5 2" xfId="13180" xr:uid="{00000000-0005-0000-0000-000047710000}"/>
    <cellStyle name="Header2 2 2 3 5 2 2" xfId="35482" xr:uid="{00000000-0005-0000-0000-000048710000}"/>
    <cellStyle name="Header2 2 2 3 5 2 3" xfId="40029" xr:uid="{00000000-0005-0000-0000-000049710000}"/>
    <cellStyle name="Header2 2 2 3 5 2 4" xfId="22252" xr:uid="{00000000-0005-0000-0000-00004A710000}"/>
    <cellStyle name="Header2 2 2 3 5 3" xfId="26825" xr:uid="{00000000-0005-0000-0000-00004B710000}"/>
    <cellStyle name="Header2 2 2 3 5 4" xfId="27920" xr:uid="{00000000-0005-0000-0000-00004C710000}"/>
    <cellStyle name="Header2 2 2 3 5 5" xfId="17924" xr:uid="{00000000-0005-0000-0000-00004D710000}"/>
    <cellStyle name="Header2 2 2 3 6" xfId="3955" xr:uid="{00000000-0005-0000-0000-00004E710000}"/>
    <cellStyle name="Header2 2 2 3 6 2" xfId="13181" xr:uid="{00000000-0005-0000-0000-00004F710000}"/>
    <cellStyle name="Header2 2 2 3 6 2 2" xfId="35483" xr:uid="{00000000-0005-0000-0000-000050710000}"/>
    <cellStyle name="Header2 2 2 3 6 2 3" xfId="40030" xr:uid="{00000000-0005-0000-0000-000051710000}"/>
    <cellStyle name="Header2 2 2 3 6 2 4" xfId="22253" xr:uid="{00000000-0005-0000-0000-000052710000}"/>
    <cellStyle name="Header2 2 2 3 6 3" xfId="26826" xr:uid="{00000000-0005-0000-0000-000053710000}"/>
    <cellStyle name="Header2 2 2 3 6 4" xfId="27919" xr:uid="{00000000-0005-0000-0000-000054710000}"/>
    <cellStyle name="Header2 2 2 3 6 5" xfId="17925" xr:uid="{00000000-0005-0000-0000-000055710000}"/>
    <cellStyle name="Header2 2 2 3 7" xfId="3956" xr:uid="{00000000-0005-0000-0000-000056710000}"/>
    <cellStyle name="Header2 2 2 3 7 2" xfId="13182" xr:uid="{00000000-0005-0000-0000-000057710000}"/>
    <cellStyle name="Header2 2 2 3 7 2 2" xfId="35484" xr:uid="{00000000-0005-0000-0000-000058710000}"/>
    <cellStyle name="Header2 2 2 3 7 2 3" xfId="40031" xr:uid="{00000000-0005-0000-0000-000059710000}"/>
    <cellStyle name="Header2 2 2 3 7 2 4" xfId="22254" xr:uid="{00000000-0005-0000-0000-00005A710000}"/>
    <cellStyle name="Header2 2 2 3 7 3" xfId="26827" xr:uid="{00000000-0005-0000-0000-00005B710000}"/>
    <cellStyle name="Header2 2 2 3 7 4" xfId="27918" xr:uid="{00000000-0005-0000-0000-00005C710000}"/>
    <cellStyle name="Header2 2 2 3 7 5" xfId="17926" xr:uid="{00000000-0005-0000-0000-00005D710000}"/>
    <cellStyle name="Header2 2 2 3 8" xfId="3957" xr:uid="{00000000-0005-0000-0000-00005E710000}"/>
    <cellStyle name="Header2 2 2 3 8 2" xfId="13183" xr:uid="{00000000-0005-0000-0000-00005F710000}"/>
    <cellStyle name="Header2 2 2 3 8 2 2" xfId="35485" xr:uid="{00000000-0005-0000-0000-000060710000}"/>
    <cellStyle name="Header2 2 2 3 8 2 3" xfId="40032" xr:uid="{00000000-0005-0000-0000-000061710000}"/>
    <cellStyle name="Header2 2 2 3 8 2 4" xfId="22255" xr:uid="{00000000-0005-0000-0000-000062710000}"/>
    <cellStyle name="Header2 2 2 3 8 3" xfId="26828" xr:uid="{00000000-0005-0000-0000-000063710000}"/>
    <cellStyle name="Header2 2 2 3 8 4" xfId="27917" xr:uid="{00000000-0005-0000-0000-000064710000}"/>
    <cellStyle name="Header2 2 2 3 8 5" xfId="17927" xr:uid="{00000000-0005-0000-0000-000065710000}"/>
    <cellStyle name="Header2 2 2 3 9" xfId="3958" xr:uid="{00000000-0005-0000-0000-000066710000}"/>
    <cellStyle name="Header2 2 2 3 9 2" xfId="13184" xr:uid="{00000000-0005-0000-0000-000067710000}"/>
    <cellStyle name="Header2 2 2 3 9 2 2" xfId="35486" xr:uid="{00000000-0005-0000-0000-000068710000}"/>
    <cellStyle name="Header2 2 2 3 9 2 3" xfId="40033" xr:uid="{00000000-0005-0000-0000-000069710000}"/>
    <cellStyle name="Header2 2 2 3 9 2 4" xfId="22256" xr:uid="{00000000-0005-0000-0000-00006A710000}"/>
    <cellStyle name="Header2 2 2 3 9 3" xfId="26829" xr:uid="{00000000-0005-0000-0000-00006B710000}"/>
    <cellStyle name="Header2 2 2 3 9 4" xfId="27916" xr:uid="{00000000-0005-0000-0000-00006C710000}"/>
    <cellStyle name="Header2 2 2 3 9 5" xfId="17928" xr:uid="{00000000-0005-0000-0000-00006D710000}"/>
    <cellStyle name="Header2 2 2 30" xfId="3959" xr:uid="{00000000-0005-0000-0000-00006E710000}"/>
    <cellStyle name="Header2 2 2 30 2" xfId="13185" xr:uid="{00000000-0005-0000-0000-00006F710000}"/>
    <cellStyle name="Header2 2 2 30 2 2" xfId="35487" xr:uid="{00000000-0005-0000-0000-000070710000}"/>
    <cellStyle name="Header2 2 2 30 2 3" xfId="40034" xr:uid="{00000000-0005-0000-0000-000071710000}"/>
    <cellStyle name="Header2 2 2 30 2 4" xfId="22257" xr:uid="{00000000-0005-0000-0000-000072710000}"/>
    <cellStyle name="Header2 2 2 30 3" xfId="26830" xr:uid="{00000000-0005-0000-0000-000073710000}"/>
    <cellStyle name="Header2 2 2 30 4" xfId="27915" xr:uid="{00000000-0005-0000-0000-000074710000}"/>
    <cellStyle name="Header2 2 2 30 5" xfId="17929" xr:uid="{00000000-0005-0000-0000-000075710000}"/>
    <cellStyle name="Header2 2 2 31" xfId="3960" xr:uid="{00000000-0005-0000-0000-000076710000}"/>
    <cellStyle name="Header2 2 2 31 2" xfId="13186" xr:uid="{00000000-0005-0000-0000-000077710000}"/>
    <cellStyle name="Header2 2 2 31 2 2" xfId="35488" xr:uid="{00000000-0005-0000-0000-000078710000}"/>
    <cellStyle name="Header2 2 2 31 2 3" xfId="40035" xr:uid="{00000000-0005-0000-0000-000079710000}"/>
    <cellStyle name="Header2 2 2 31 2 4" xfId="22258" xr:uid="{00000000-0005-0000-0000-00007A710000}"/>
    <cellStyle name="Header2 2 2 31 3" xfId="26831" xr:uid="{00000000-0005-0000-0000-00007B710000}"/>
    <cellStyle name="Header2 2 2 31 4" xfId="27914" xr:uid="{00000000-0005-0000-0000-00007C710000}"/>
    <cellStyle name="Header2 2 2 31 5" xfId="17930" xr:uid="{00000000-0005-0000-0000-00007D710000}"/>
    <cellStyle name="Header2 2 2 32" xfId="3961" xr:uid="{00000000-0005-0000-0000-00007E710000}"/>
    <cellStyle name="Header2 2 2 32 2" xfId="13187" xr:uid="{00000000-0005-0000-0000-00007F710000}"/>
    <cellStyle name="Header2 2 2 32 2 2" xfId="35489" xr:uid="{00000000-0005-0000-0000-000080710000}"/>
    <cellStyle name="Header2 2 2 32 2 3" xfId="40036" xr:uid="{00000000-0005-0000-0000-000081710000}"/>
    <cellStyle name="Header2 2 2 32 2 4" xfId="22259" xr:uid="{00000000-0005-0000-0000-000082710000}"/>
    <cellStyle name="Header2 2 2 32 3" xfId="26832" xr:uid="{00000000-0005-0000-0000-000083710000}"/>
    <cellStyle name="Header2 2 2 32 4" xfId="27913" xr:uid="{00000000-0005-0000-0000-000084710000}"/>
    <cellStyle name="Header2 2 2 32 5" xfId="17931" xr:uid="{00000000-0005-0000-0000-000085710000}"/>
    <cellStyle name="Header2 2 2 33" xfId="3860" xr:uid="{00000000-0005-0000-0000-000086710000}"/>
    <cellStyle name="Header2 2 2 33 2" xfId="13086" xr:uid="{00000000-0005-0000-0000-000087710000}"/>
    <cellStyle name="Header2 2 2 33 2 2" xfId="35388" xr:uid="{00000000-0005-0000-0000-000088710000}"/>
    <cellStyle name="Header2 2 2 33 2 3" xfId="39935" xr:uid="{00000000-0005-0000-0000-000089710000}"/>
    <cellStyle name="Header2 2 2 33 2 4" xfId="22158" xr:uid="{00000000-0005-0000-0000-00008A710000}"/>
    <cellStyle name="Header2 2 2 33 3" xfId="26731" xr:uid="{00000000-0005-0000-0000-00008B710000}"/>
    <cellStyle name="Header2 2 2 33 4" xfId="28013" xr:uid="{00000000-0005-0000-0000-00008C710000}"/>
    <cellStyle name="Header2 2 2 33 5" xfId="17830" xr:uid="{00000000-0005-0000-0000-00008D710000}"/>
    <cellStyle name="Header2 2 2 34" xfId="9464" xr:uid="{00000000-0005-0000-0000-00008E710000}"/>
    <cellStyle name="Header2 2 2 34 2" xfId="13788" xr:uid="{00000000-0005-0000-0000-00008F710000}"/>
    <cellStyle name="Header2 2 2 34 2 2" xfId="36090" xr:uid="{00000000-0005-0000-0000-000090710000}"/>
    <cellStyle name="Header2 2 2 34 2 3" xfId="40637" xr:uid="{00000000-0005-0000-0000-000091710000}"/>
    <cellStyle name="Header2 2 2 34 2 4" xfId="22860" xr:uid="{00000000-0005-0000-0000-000092710000}"/>
    <cellStyle name="Header2 2 2 34 3" xfId="31766" xr:uid="{00000000-0005-0000-0000-000093710000}"/>
    <cellStyle name="Header2 2 2 34 4" xfId="36313" xr:uid="{00000000-0005-0000-0000-000094710000}"/>
    <cellStyle name="Header2 2 2 34 5" xfId="18536" xr:uid="{00000000-0005-0000-0000-000095710000}"/>
    <cellStyle name="Header2 2 2 35" xfId="396" xr:uid="{00000000-0005-0000-0000-000096710000}"/>
    <cellStyle name="Header2 2 2 35 2" xfId="23267" xr:uid="{00000000-0005-0000-0000-000097710000}"/>
    <cellStyle name="Header2 2 2 35 3" xfId="31420" xr:uid="{00000000-0005-0000-0000-000098710000}"/>
    <cellStyle name="Header2 2 2 35 4" xfId="14366" xr:uid="{00000000-0005-0000-0000-000099710000}"/>
    <cellStyle name="Header2 2 2 36" xfId="9702" xr:uid="{00000000-0005-0000-0000-00009A710000}"/>
    <cellStyle name="Header2 2 2 36 2" xfId="32004" xr:uid="{00000000-0005-0000-0000-00009B710000}"/>
    <cellStyle name="Header2 2 2 36 3" xfId="36551" xr:uid="{00000000-0005-0000-0000-00009C710000}"/>
    <cellStyle name="Header2 2 2 36 4" xfId="18774" xr:uid="{00000000-0005-0000-0000-00009D710000}"/>
    <cellStyle name="Header2 2 2 37" xfId="14009" xr:uid="{00000000-0005-0000-0000-00009E710000}"/>
    <cellStyle name="Header2 2 2 38" xfId="31656" xr:uid="{00000000-0005-0000-0000-00009F710000}"/>
    <cellStyle name="Header2 2 2 39" xfId="13968" xr:uid="{00000000-0005-0000-0000-0000A0710000}"/>
    <cellStyle name="Header2 2 2 4" xfId="3962" xr:uid="{00000000-0005-0000-0000-0000A1710000}"/>
    <cellStyle name="Header2 2 2 4 2" xfId="13188" xr:uid="{00000000-0005-0000-0000-0000A2710000}"/>
    <cellStyle name="Header2 2 2 4 2 2" xfId="35490" xr:uid="{00000000-0005-0000-0000-0000A3710000}"/>
    <cellStyle name="Header2 2 2 4 2 3" xfId="40037" xr:uid="{00000000-0005-0000-0000-0000A4710000}"/>
    <cellStyle name="Header2 2 2 4 2 4" xfId="22260" xr:uid="{00000000-0005-0000-0000-0000A5710000}"/>
    <cellStyle name="Header2 2 2 4 3" xfId="26833" xr:uid="{00000000-0005-0000-0000-0000A6710000}"/>
    <cellStyle name="Header2 2 2 4 4" xfId="27912" xr:uid="{00000000-0005-0000-0000-0000A7710000}"/>
    <cellStyle name="Header2 2 2 4 5" xfId="17932" xr:uid="{00000000-0005-0000-0000-0000A8710000}"/>
    <cellStyle name="Header2 2 2 5" xfId="3963" xr:uid="{00000000-0005-0000-0000-0000A9710000}"/>
    <cellStyle name="Header2 2 2 5 2" xfId="13189" xr:uid="{00000000-0005-0000-0000-0000AA710000}"/>
    <cellStyle name="Header2 2 2 5 2 2" xfId="35491" xr:uid="{00000000-0005-0000-0000-0000AB710000}"/>
    <cellStyle name="Header2 2 2 5 2 3" xfId="40038" xr:uid="{00000000-0005-0000-0000-0000AC710000}"/>
    <cellStyle name="Header2 2 2 5 2 4" xfId="22261" xr:uid="{00000000-0005-0000-0000-0000AD710000}"/>
    <cellStyle name="Header2 2 2 5 3" xfId="26834" xr:uid="{00000000-0005-0000-0000-0000AE710000}"/>
    <cellStyle name="Header2 2 2 5 4" xfId="27911" xr:uid="{00000000-0005-0000-0000-0000AF710000}"/>
    <cellStyle name="Header2 2 2 5 5" xfId="17933" xr:uid="{00000000-0005-0000-0000-0000B0710000}"/>
    <cellStyle name="Header2 2 2 6" xfId="3964" xr:uid="{00000000-0005-0000-0000-0000B1710000}"/>
    <cellStyle name="Header2 2 2 6 2" xfId="13190" xr:uid="{00000000-0005-0000-0000-0000B2710000}"/>
    <cellStyle name="Header2 2 2 6 2 2" xfId="35492" xr:uid="{00000000-0005-0000-0000-0000B3710000}"/>
    <cellStyle name="Header2 2 2 6 2 3" xfId="40039" xr:uid="{00000000-0005-0000-0000-0000B4710000}"/>
    <cellStyle name="Header2 2 2 6 2 4" xfId="22262" xr:uid="{00000000-0005-0000-0000-0000B5710000}"/>
    <cellStyle name="Header2 2 2 6 3" xfId="26835" xr:uid="{00000000-0005-0000-0000-0000B6710000}"/>
    <cellStyle name="Header2 2 2 6 4" xfId="27910" xr:uid="{00000000-0005-0000-0000-0000B7710000}"/>
    <cellStyle name="Header2 2 2 6 5" xfId="17934" xr:uid="{00000000-0005-0000-0000-0000B8710000}"/>
    <cellStyle name="Header2 2 2 7" xfId="3965" xr:uid="{00000000-0005-0000-0000-0000B9710000}"/>
    <cellStyle name="Header2 2 2 7 2" xfId="13191" xr:uid="{00000000-0005-0000-0000-0000BA710000}"/>
    <cellStyle name="Header2 2 2 7 2 2" xfId="35493" xr:uid="{00000000-0005-0000-0000-0000BB710000}"/>
    <cellStyle name="Header2 2 2 7 2 3" xfId="40040" xr:uid="{00000000-0005-0000-0000-0000BC710000}"/>
    <cellStyle name="Header2 2 2 7 2 4" xfId="22263" xr:uid="{00000000-0005-0000-0000-0000BD710000}"/>
    <cellStyle name="Header2 2 2 7 3" xfId="26836" xr:uid="{00000000-0005-0000-0000-0000BE710000}"/>
    <cellStyle name="Header2 2 2 7 4" xfId="27908" xr:uid="{00000000-0005-0000-0000-0000BF710000}"/>
    <cellStyle name="Header2 2 2 7 5" xfId="17935" xr:uid="{00000000-0005-0000-0000-0000C0710000}"/>
    <cellStyle name="Header2 2 2 8" xfId="3966" xr:uid="{00000000-0005-0000-0000-0000C1710000}"/>
    <cellStyle name="Header2 2 2 8 2" xfId="13192" xr:uid="{00000000-0005-0000-0000-0000C2710000}"/>
    <cellStyle name="Header2 2 2 8 2 2" xfId="35494" xr:uid="{00000000-0005-0000-0000-0000C3710000}"/>
    <cellStyle name="Header2 2 2 8 2 3" xfId="40041" xr:uid="{00000000-0005-0000-0000-0000C4710000}"/>
    <cellStyle name="Header2 2 2 8 2 4" xfId="22264" xr:uid="{00000000-0005-0000-0000-0000C5710000}"/>
    <cellStyle name="Header2 2 2 8 3" xfId="26837" xr:uid="{00000000-0005-0000-0000-0000C6710000}"/>
    <cellStyle name="Header2 2 2 8 4" xfId="27907" xr:uid="{00000000-0005-0000-0000-0000C7710000}"/>
    <cellStyle name="Header2 2 2 8 5" xfId="17936" xr:uid="{00000000-0005-0000-0000-0000C8710000}"/>
    <cellStyle name="Header2 2 2 9" xfId="3967" xr:uid="{00000000-0005-0000-0000-0000C9710000}"/>
    <cellStyle name="Header2 2 2 9 2" xfId="13193" xr:uid="{00000000-0005-0000-0000-0000CA710000}"/>
    <cellStyle name="Header2 2 2 9 2 2" xfId="35495" xr:uid="{00000000-0005-0000-0000-0000CB710000}"/>
    <cellStyle name="Header2 2 2 9 2 3" xfId="40042" xr:uid="{00000000-0005-0000-0000-0000CC710000}"/>
    <cellStyle name="Header2 2 2 9 2 4" xfId="22265" xr:uid="{00000000-0005-0000-0000-0000CD710000}"/>
    <cellStyle name="Header2 2 2 9 3" xfId="26838" xr:uid="{00000000-0005-0000-0000-0000CE710000}"/>
    <cellStyle name="Header2 2 2 9 4" xfId="27906" xr:uid="{00000000-0005-0000-0000-0000CF710000}"/>
    <cellStyle name="Header2 2 2 9 5" xfId="17937" xr:uid="{00000000-0005-0000-0000-0000D0710000}"/>
    <cellStyle name="Header2 2 20" xfId="3968" xr:uid="{00000000-0005-0000-0000-0000D1710000}"/>
    <cellStyle name="Header2 2 20 2" xfId="13194" xr:uid="{00000000-0005-0000-0000-0000D2710000}"/>
    <cellStyle name="Header2 2 20 2 2" xfId="35496" xr:uid="{00000000-0005-0000-0000-0000D3710000}"/>
    <cellStyle name="Header2 2 20 2 3" xfId="40043" xr:uid="{00000000-0005-0000-0000-0000D4710000}"/>
    <cellStyle name="Header2 2 20 2 4" xfId="22266" xr:uid="{00000000-0005-0000-0000-0000D5710000}"/>
    <cellStyle name="Header2 2 20 3" xfId="26839" xr:uid="{00000000-0005-0000-0000-0000D6710000}"/>
    <cellStyle name="Header2 2 20 4" xfId="27905" xr:uid="{00000000-0005-0000-0000-0000D7710000}"/>
    <cellStyle name="Header2 2 20 5" xfId="17938" xr:uid="{00000000-0005-0000-0000-0000D8710000}"/>
    <cellStyle name="Header2 2 21" xfId="3969" xr:uid="{00000000-0005-0000-0000-0000D9710000}"/>
    <cellStyle name="Header2 2 21 2" xfId="13195" xr:uid="{00000000-0005-0000-0000-0000DA710000}"/>
    <cellStyle name="Header2 2 21 2 2" xfId="35497" xr:uid="{00000000-0005-0000-0000-0000DB710000}"/>
    <cellStyle name="Header2 2 21 2 3" xfId="40044" xr:uid="{00000000-0005-0000-0000-0000DC710000}"/>
    <cellStyle name="Header2 2 21 2 4" xfId="22267" xr:uid="{00000000-0005-0000-0000-0000DD710000}"/>
    <cellStyle name="Header2 2 21 3" xfId="26840" xr:uid="{00000000-0005-0000-0000-0000DE710000}"/>
    <cellStyle name="Header2 2 21 4" xfId="27904" xr:uid="{00000000-0005-0000-0000-0000DF710000}"/>
    <cellStyle name="Header2 2 21 5" xfId="17939" xr:uid="{00000000-0005-0000-0000-0000E0710000}"/>
    <cellStyle name="Header2 2 22" xfId="3970" xr:uid="{00000000-0005-0000-0000-0000E1710000}"/>
    <cellStyle name="Header2 2 22 2" xfId="13196" xr:uid="{00000000-0005-0000-0000-0000E2710000}"/>
    <cellStyle name="Header2 2 22 2 2" xfId="35498" xr:uid="{00000000-0005-0000-0000-0000E3710000}"/>
    <cellStyle name="Header2 2 22 2 3" xfId="40045" xr:uid="{00000000-0005-0000-0000-0000E4710000}"/>
    <cellStyle name="Header2 2 22 2 4" xfId="22268" xr:uid="{00000000-0005-0000-0000-0000E5710000}"/>
    <cellStyle name="Header2 2 22 3" xfId="26841" xr:uid="{00000000-0005-0000-0000-0000E6710000}"/>
    <cellStyle name="Header2 2 22 4" xfId="27903" xr:uid="{00000000-0005-0000-0000-0000E7710000}"/>
    <cellStyle name="Header2 2 22 5" xfId="17940" xr:uid="{00000000-0005-0000-0000-0000E8710000}"/>
    <cellStyle name="Header2 2 23" xfId="3971" xr:uid="{00000000-0005-0000-0000-0000E9710000}"/>
    <cellStyle name="Header2 2 23 2" xfId="13197" xr:uid="{00000000-0005-0000-0000-0000EA710000}"/>
    <cellStyle name="Header2 2 23 2 2" xfId="35499" xr:uid="{00000000-0005-0000-0000-0000EB710000}"/>
    <cellStyle name="Header2 2 23 2 3" xfId="40046" xr:uid="{00000000-0005-0000-0000-0000EC710000}"/>
    <cellStyle name="Header2 2 23 2 4" xfId="22269" xr:uid="{00000000-0005-0000-0000-0000ED710000}"/>
    <cellStyle name="Header2 2 23 3" xfId="26842" xr:uid="{00000000-0005-0000-0000-0000EE710000}"/>
    <cellStyle name="Header2 2 23 4" xfId="27902" xr:uid="{00000000-0005-0000-0000-0000EF710000}"/>
    <cellStyle name="Header2 2 23 5" xfId="17941" xr:uid="{00000000-0005-0000-0000-0000F0710000}"/>
    <cellStyle name="Header2 2 24" xfId="3972" xr:uid="{00000000-0005-0000-0000-0000F1710000}"/>
    <cellStyle name="Header2 2 24 2" xfId="13198" xr:uid="{00000000-0005-0000-0000-0000F2710000}"/>
    <cellStyle name="Header2 2 24 2 2" xfId="35500" xr:uid="{00000000-0005-0000-0000-0000F3710000}"/>
    <cellStyle name="Header2 2 24 2 3" xfId="40047" xr:uid="{00000000-0005-0000-0000-0000F4710000}"/>
    <cellStyle name="Header2 2 24 2 4" xfId="22270" xr:uid="{00000000-0005-0000-0000-0000F5710000}"/>
    <cellStyle name="Header2 2 24 3" xfId="26843" xr:uid="{00000000-0005-0000-0000-0000F6710000}"/>
    <cellStyle name="Header2 2 24 4" xfId="27901" xr:uid="{00000000-0005-0000-0000-0000F7710000}"/>
    <cellStyle name="Header2 2 24 5" xfId="17942" xr:uid="{00000000-0005-0000-0000-0000F8710000}"/>
    <cellStyle name="Header2 2 25" xfId="3973" xr:uid="{00000000-0005-0000-0000-0000F9710000}"/>
    <cellStyle name="Header2 2 25 2" xfId="13199" xr:uid="{00000000-0005-0000-0000-0000FA710000}"/>
    <cellStyle name="Header2 2 25 2 2" xfId="35501" xr:uid="{00000000-0005-0000-0000-0000FB710000}"/>
    <cellStyle name="Header2 2 25 2 3" xfId="40048" xr:uid="{00000000-0005-0000-0000-0000FC710000}"/>
    <cellStyle name="Header2 2 25 2 4" xfId="22271" xr:uid="{00000000-0005-0000-0000-0000FD710000}"/>
    <cellStyle name="Header2 2 25 3" xfId="26844" xr:uid="{00000000-0005-0000-0000-0000FE710000}"/>
    <cellStyle name="Header2 2 25 4" xfId="27900" xr:uid="{00000000-0005-0000-0000-0000FF710000}"/>
    <cellStyle name="Header2 2 25 5" xfId="17943" xr:uid="{00000000-0005-0000-0000-000000720000}"/>
    <cellStyle name="Header2 2 26" xfId="3974" xr:uid="{00000000-0005-0000-0000-000001720000}"/>
    <cellStyle name="Header2 2 26 2" xfId="13200" xr:uid="{00000000-0005-0000-0000-000002720000}"/>
    <cellStyle name="Header2 2 26 2 2" xfId="35502" xr:uid="{00000000-0005-0000-0000-000003720000}"/>
    <cellStyle name="Header2 2 26 2 3" xfId="40049" xr:uid="{00000000-0005-0000-0000-000004720000}"/>
    <cellStyle name="Header2 2 26 2 4" xfId="22272" xr:uid="{00000000-0005-0000-0000-000005720000}"/>
    <cellStyle name="Header2 2 26 3" xfId="26845" xr:uid="{00000000-0005-0000-0000-000006720000}"/>
    <cellStyle name="Header2 2 26 4" xfId="27899" xr:uid="{00000000-0005-0000-0000-000007720000}"/>
    <cellStyle name="Header2 2 26 5" xfId="17944" xr:uid="{00000000-0005-0000-0000-000008720000}"/>
    <cellStyle name="Header2 2 27" xfId="3975" xr:uid="{00000000-0005-0000-0000-000009720000}"/>
    <cellStyle name="Header2 2 27 2" xfId="13201" xr:uid="{00000000-0005-0000-0000-00000A720000}"/>
    <cellStyle name="Header2 2 27 2 2" xfId="35503" xr:uid="{00000000-0005-0000-0000-00000B720000}"/>
    <cellStyle name="Header2 2 27 2 3" xfId="40050" xr:uid="{00000000-0005-0000-0000-00000C720000}"/>
    <cellStyle name="Header2 2 27 2 4" xfId="22273" xr:uid="{00000000-0005-0000-0000-00000D720000}"/>
    <cellStyle name="Header2 2 27 3" xfId="26846" xr:uid="{00000000-0005-0000-0000-00000E720000}"/>
    <cellStyle name="Header2 2 27 4" xfId="27824" xr:uid="{00000000-0005-0000-0000-00000F720000}"/>
    <cellStyle name="Header2 2 27 5" xfId="17945" xr:uid="{00000000-0005-0000-0000-000010720000}"/>
    <cellStyle name="Header2 2 28" xfId="3976" xr:uid="{00000000-0005-0000-0000-000011720000}"/>
    <cellStyle name="Header2 2 28 2" xfId="13202" xr:uid="{00000000-0005-0000-0000-000012720000}"/>
    <cellStyle name="Header2 2 28 2 2" xfId="35504" xr:uid="{00000000-0005-0000-0000-000013720000}"/>
    <cellStyle name="Header2 2 28 2 3" xfId="40051" xr:uid="{00000000-0005-0000-0000-000014720000}"/>
    <cellStyle name="Header2 2 28 2 4" xfId="22274" xr:uid="{00000000-0005-0000-0000-000015720000}"/>
    <cellStyle name="Header2 2 28 3" xfId="26847" xr:uid="{00000000-0005-0000-0000-000016720000}"/>
    <cellStyle name="Header2 2 28 4" xfId="27897" xr:uid="{00000000-0005-0000-0000-000017720000}"/>
    <cellStyle name="Header2 2 28 5" xfId="17946" xr:uid="{00000000-0005-0000-0000-000018720000}"/>
    <cellStyle name="Header2 2 29" xfId="3977" xr:uid="{00000000-0005-0000-0000-000019720000}"/>
    <cellStyle name="Header2 2 29 2" xfId="13203" xr:uid="{00000000-0005-0000-0000-00001A720000}"/>
    <cellStyle name="Header2 2 29 2 2" xfId="35505" xr:uid="{00000000-0005-0000-0000-00001B720000}"/>
    <cellStyle name="Header2 2 29 2 3" xfId="40052" xr:uid="{00000000-0005-0000-0000-00001C720000}"/>
    <cellStyle name="Header2 2 29 2 4" xfId="22275" xr:uid="{00000000-0005-0000-0000-00001D720000}"/>
    <cellStyle name="Header2 2 29 3" xfId="26848" xr:uid="{00000000-0005-0000-0000-00001E720000}"/>
    <cellStyle name="Header2 2 29 4" xfId="27896" xr:uid="{00000000-0005-0000-0000-00001F720000}"/>
    <cellStyle name="Header2 2 29 5" xfId="17947" xr:uid="{00000000-0005-0000-0000-000020720000}"/>
    <cellStyle name="Header2 2 3" xfId="143" xr:uid="{00000000-0005-0000-0000-000021720000}"/>
    <cellStyle name="Header2 2 3 10" xfId="3979" xr:uid="{00000000-0005-0000-0000-000022720000}"/>
    <cellStyle name="Header2 2 3 10 2" xfId="13205" xr:uid="{00000000-0005-0000-0000-000023720000}"/>
    <cellStyle name="Header2 2 3 10 2 2" xfId="35507" xr:uid="{00000000-0005-0000-0000-000024720000}"/>
    <cellStyle name="Header2 2 3 10 2 3" xfId="40054" xr:uid="{00000000-0005-0000-0000-000025720000}"/>
    <cellStyle name="Header2 2 3 10 2 4" xfId="22277" xr:uid="{00000000-0005-0000-0000-000026720000}"/>
    <cellStyle name="Header2 2 3 10 3" xfId="26850" xr:uid="{00000000-0005-0000-0000-000027720000}"/>
    <cellStyle name="Header2 2 3 10 4" xfId="27894" xr:uid="{00000000-0005-0000-0000-000028720000}"/>
    <cellStyle name="Header2 2 3 10 5" xfId="17949" xr:uid="{00000000-0005-0000-0000-000029720000}"/>
    <cellStyle name="Header2 2 3 11" xfId="3980" xr:uid="{00000000-0005-0000-0000-00002A720000}"/>
    <cellStyle name="Header2 2 3 11 2" xfId="13206" xr:uid="{00000000-0005-0000-0000-00002B720000}"/>
    <cellStyle name="Header2 2 3 11 2 2" xfId="35508" xr:uid="{00000000-0005-0000-0000-00002C720000}"/>
    <cellStyle name="Header2 2 3 11 2 3" xfId="40055" xr:uid="{00000000-0005-0000-0000-00002D720000}"/>
    <cellStyle name="Header2 2 3 11 2 4" xfId="22278" xr:uid="{00000000-0005-0000-0000-00002E720000}"/>
    <cellStyle name="Header2 2 3 11 3" xfId="26851" xr:uid="{00000000-0005-0000-0000-00002F720000}"/>
    <cellStyle name="Header2 2 3 11 4" xfId="27893" xr:uid="{00000000-0005-0000-0000-000030720000}"/>
    <cellStyle name="Header2 2 3 11 5" xfId="17950" xr:uid="{00000000-0005-0000-0000-000031720000}"/>
    <cellStyle name="Header2 2 3 12" xfId="3981" xr:uid="{00000000-0005-0000-0000-000032720000}"/>
    <cellStyle name="Header2 2 3 12 2" xfId="13207" xr:uid="{00000000-0005-0000-0000-000033720000}"/>
    <cellStyle name="Header2 2 3 12 2 2" xfId="35509" xr:uid="{00000000-0005-0000-0000-000034720000}"/>
    <cellStyle name="Header2 2 3 12 2 3" xfId="40056" xr:uid="{00000000-0005-0000-0000-000035720000}"/>
    <cellStyle name="Header2 2 3 12 2 4" xfId="22279" xr:uid="{00000000-0005-0000-0000-000036720000}"/>
    <cellStyle name="Header2 2 3 12 3" xfId="26852" xr:uid="{00000000-0005-0000-0000-000037720000}"/>
    <cellStyle name="Header2 2 3 12 4" xfId="27892" xr:uid="{00000000-0005-0000-0000-000038720000}"/>
    <cellStyle name="Header2 2 3 12 5" xfId="17951" xr:uid="{00000000-0005-0000-0000-000039720000}"/>
    <cellStyle name="Header2 2 3 13" xfId="3982" xr:uid="{00000000-0005-0000-0000-00003A720000}"/>
    <cellStyle name="Header2 2 3 13 2" xfId="13208" xr:uid="{00000000-0005-0000-0000-00003B720000}"/>
    <cellStyle name="Header2 2 3 13 2 2" xfId="35510" xr:uid="{00000000-0005-0000-0000-00003C720000}"/>
    <cellStyle name="Header2 2 3 13 2 3" xfId="40057" xr:uid="{00000000-0005-0000-0000-00003D720000}"/>
    <cellStyle name="Header2 2 3 13 2 4" xfId="22280" xr:uid="{00000000-0005-0000-0000-00003E720000}"/>
    <cellStyle name="Header2 2 3 13 3" xfId="26853" xr:uid="{00000000-0005-0000-0000-00003F720000}"/>
    <cellStyle name="Header2 2 3 13 4" xfId="27891" xr:uid="{00000000-0005-0000-0000-000040720000}"/>
    <cellStyle name="Header2 2 3 13 5" xfId="17952" xr:uid="{00000000-0005-0000-0000-000041720000}"/>
    <cellStyle name="Header2 2 3 14" xfId="3983" xr:uid="{00000000-0005-0000-0000-000042720000}"/>
    <cellStyle name="Header2 2 3 14 2" xfId="13209" xr:uid="{00000000-0005-0000-0000-000043720000}"/>
    <cellStyle name="Header2 2 3 14 2 2" xfId="35511" xr:uid="{00000000-0005-0000-0000-000044720000}"/>
    <cellStyle name="Header2 2 3 14 2 3" xfId="40058" xr:uid="{00000000-0005-0000-0000-000045720000}"/>
    <cellStyle name="Header2 2 3 14 2 4" xfId="22281" xr:uid="{00000000-0005-0000-0000-000046720000}"/>
    <cellStyle name="Header2 2 3 14 3" xfId="26854" xr:uid="{00000000-0005-0000-0000-000047720000}"/>
    <cellStyle name="Header2 2 3 14 4" xfId="27890" xr:uid="{00000000-0005-0000-0000-000048720000}"/>
    <cellStyle name="Header2 2 3 14 5" xfId="17953" xr:uid="{00000000-0005-0000-0000-000049720000}"/>
    <cellStyle name="Header2 2 3 15" xfId="3984" xr:uid="{00000000-0005-0000-0000-00004A720000}"/>
    <cellStyle name="Header2 2 3 15 2" xfId="13210" xr:uid="{00000000-0005-0000-0000-00004B720000}"/>
    <cellStyle name="Header2 2 3 15 2 2" xfId="35512" xr:uid="{00000000-0005-0000-0000-00004C720000}"/>
    <cellStyle name="Header2 2 3 15 2 3" xfId="40059" xr:uid="{00000000-0005-0000-0000-00004D720000}"/>
    <cellStyle name="Header2 2 3 15 2 4" xfId="22282" xr:uid="{00000000-0005-0000-0000-00004E720000}"/>
    <cellStyle name="Header2 2 3 15 3" xfId="26855" xr:uid="{00000000-0005-0000-0000-00004F720000}"/>
    <cellStyle name="Header2 2 3 15 4" xfId="27889" xr:uid="{00000000-0005-0000-0000-000050720000}"/>
    <cellStyle name="Header2 2 3 15 5" xfId="17954" xr:uid="{00000000-0005-0000-0000-000051720000}"/>
    <cellStyle name="Header2 2 3 16" xfId="3985" xr:uid="{00000000-0005-0000-0000-000052720000}"/>
    <cellStyle name="Header2 2 3 16 2" xfId="13211" xr:uid="{00000000-0005-0000-0000-000053720000}"/>
    <cellStyle name="Header2 2 3 16 2 2" xfId="35513" xr:uid="{00000000-0005-0000-0000-000054720000}"/>
    <cellStyle name="Header2 2 3 16 2 3" xfId="40060" xr:uid="{00000000-0005-0000-0000-000055720000}"/>
    <cellStyle name="Header2 2 3 16 2 4" xfId="22283" xr:uid="{00000000-0005-0000-0000-000056720000}"/>
    <cellStyle name="Header2 2 3 16 3" xfId="26856" xr:uid="{00000000-0005-0000-0000-000057720000}"/>
    <cellStyle name="Header2 2 3 16 4" xfId="27888" xr:uid="{00000000-0005-0000-0000-000058720000}"/>
    <cellStyle name="Header2 2 3 16 5" xfId="17955" xr:uid="{00000000-0005-0000-0000-000059720000}"/>
    <cellStyle name="Header2 2 3 17" xfId="3986" xr:uid="{00000000-0005-0000-0000-00005A720000}"/>
    <cellStyle name="Header2 2 3 17 2" xfId="13212" xr:uid="{00000000-0005-0000-0000-00005B720000}"/>
    <cellStyle name="Header2 2 3 17 2 2" xfId="35514" xr:uid="{00000000-0005-0000-0000-00005C720000}"/>
    <cellStyle name="Header2 2 3 17 2 3" xfId="40061" xr:uid="{00000000-0005-0000-0000-00005D720000}"/>
    <cellStyle name="Header2 2 3 17 2 4" xfId="22284" xr:uid="{00000000-0005-0000-0000-00005E720000}"/>
    <cellStyle name="Header2 2 3 17 3" xfId="26857" xr:uid="{00000000-0005-0000-0000-00005F720000}"/>
    <cellStyle name="Header2 2 3 17 4" xfId="27887" xr:uid="{00000000-0005-0000-0000-000060720000}"/>
    <cellStyle name="Header2 2 3 17 5" xfId="17956" xr:uid="{00000000-0005-0000-0000-000061720000}"/>
    <cellStyle name="Header2 2 3 18" xfId="3987" xr:uid="{00000000-0005-0000-0000-000062720000}"/>
    <cellStyle name="Header2 2 3 18 2" xfId="13213" xr:uid="{00000000-0005-0000-0000-000063720000}"/>
    <cellStyle name="Header2 2 3 18 2 2" xfId="35515" xr:uid="{00000000-0005-0000-0000-000064720000}"/>
    <cellStyle name="Header2 2 3 18 2 3" xfId="40062" xr:uid="{00000000-0005-0000-0000-000065720000}"/>
    <cellStyle name="Header2 2 3 18 2 4" xfId="22285" xr:uid="{00000000-0005-0000-0000-000066720000}"/>
    <cellStyle name="Header2 2 3 18 3" xfId="26858" xr:uid="{00000000-0005-0000-0000-000067720000}"/>
    <cellStyle name="Header2 2 3 18 4" xfId="27886" xr:uid="{00000000-0005-0000-0000-000068720000}"/>
    <cellStyle name="Header2 2 3 18 5" xfId="17957" xr:uid="{00000000-0005-0000-0000-000069720000}"/>
    <cellStyle name="Header2 2 3 19" xfId="3988" xr:uid="{00000000-0005-0000-0000-00006A720000}"/>
    <cellStyle name="Header2 2 3 19 2" xfId="13214" xr:uid="{00000000-0005-0000-0000-00006B720000}"/>
    <cellStyle name="Header2 2 3 19 2 2" xfId="35516" xr:uid="{00000000-0005-0000-0000-00006C720000}"/>
    <cellStyle name="Header2 2 3 19 2 3" xfId="40063" xr:uid="{00000000-0005-0000-0000-00006D720000}"/>
    <cellStyle name="Header2 2 3 19 2 4" xfId="22286" xr:uid="{00000000-0005-0000-0000-00006E720000}"/>
    <cellStyle name="Header2 2 3 19 3" xfId="26859" xr:uid="{00000000-0005-0000-0000-00006F720000}"/>
    <cellStyle name="Header2 2 3 19 4" xfId="27885" xr:uid="{00000000-0005-0000-0000-000070720000}"/>
    <cellStyle name="Header2 2 3 19 5" xfId="17958" xr:uid="{00000000-0005-0000-0000-000071720000}"/>
    <cellStyle name="Header2 2 3 2" xfId="312" xr:uid="{00000000-0005-0000-0000-000072720000}"/>
    <cellStyle name="Header2 2 3 2 10" xfId="3990" xr:uid="{00000000-0005-0000-0000-000073720000}"/>
    <cellStyle name="Header2 2 3 2 10 2" xfId="13216" xr:uid="{00000000-0005-0000-0000-000074720000}"/>
    <cellStyle name="Header2 2 3 2 10 2 2" xfId="35518" xr:uid="{00000000-0005-0000-0000-000075720000}"/>
    <cellStyle name="Header2 2 3 2 10 2 3" xfId="40065" xr:uid="{00000000-0005-0000-0000-000076720000}"/>
    <cellStyle name="Header2 2 3 2 10 2 4" xfId="22288" xr:uid="{00000000-0005-0000-0000-000077720000}"/>
    <cellStyle name="Header2 2 3 2 10 3" xfId="26861" xr:uid="{00000000-0005-0000-0000-000078720000}"/>
    <cellStyle name="Header2 2 3 2 10 4" xfId="27883" xr:uid="{00000000-0005-0000-0000-000079720000}"/>
    <cellStyle name="Header2 2 3 2 10 5" xfId="17960" xr:uid="{00000000-0005-0000-0000-00007A720000}"/>
    <cellStyle name="Header2 2 3 2 11" xfId="3991" xr:uid="{00000000-0005-0000-0000-00007B720000}"/>
    <cellStyle name="Header2 2 3 2 11 2" xfId="13217" xr:uid="{00000000-0005-0000-0000-00007C720000}"/>
    <cellStyle name="Header2 2 3 2 11 2 2" xfId="35519" xr:uid="{00000000-0005-0000-0000-00007D720000}"/>
    <cellStyle name="Header2 2 3 2 11 2 3" xfId="40066" xr:uid="{00000000-0005-0000-0000-00007E720000}"/>
    <cellStyle name="Header2 2 3 2 11 2 4" xfId="22289" xr:uid="{00000000-0005-0000-0000-00007F720000}"/>
    <cellStyle name="Header2 2 3 2 11 3" xfId="26862" xr:uid="{00000000-0005-0000-0000-000080720000}"/>
    <cellStyle name="Header2 2 3 2 11 4" xfId="27835" xr:uid="{00000000-0005-0000-0000-000081720000}"/>
    <cellStyle name="Header2 2 3 2 11 5" xfId="17961" xr:uid="{00000000-0005-0000-0000-000082720000}"/>
    <cellStyle name="Header2 2 3 2 12" xfId="3992" xr:uid="{00000000-0005-0000-0000-000083720000}"/>
    <cellStyle name="Header2 2 3 2 12 2" xfId="13218" xr:uid="{00000000-0005-0000-0000-000084720000}"/>
    <cellStyle name="Header2 2 3 2 12 2 2" xfId="35520" xr:uid="{00000000-0005-0000-0000-000085720000}"/>
    <cellStyle name="Header2 2 3 2 12 2 3" xfId="40067" xr:uid="{00000000-0005-0000-0000-000086720000}"/>
    <cellStyle name="Header2 2 3 2 12 2 4" xfId="22290" xr:uid="{00000000-0005-0000-0000-000087720000}"/>
    <cellStyle name="Header2 2 3 2 12 3" xfId="26863" xr:uid="{00000000-0005-0000-0000-000088720000}"/>
    <cellStyle name="Header2 2 3 2 12 4" xfId="27882" xr:uid="{00000000-0005-0000-0000-000089720000}"/>
    <cellStyle name="Header2 2 3 2 12 5" xfId="17962" xr:uid="{00000000-0005-0000-0000-00008A720000}"/>
    <cellStyle name="Header2 2 3 2 13" xfId="3993" xr:uid="{00000000-0005-0000-0000-00008B720000}"/>
    <cellStyle name="Header2 2 3 2 13 2" xfId="13219" xr:uid="{00000000-0005-0000-0000-00008C720000}"/>
    <cellStyle name="Header2 2 3 2 13 2 2" xfId="35521" xr:uid="{00000000-0005-0000-0000-00008D720000}"/>
    <cellStyle name="Header2 2 3 2 13 2 3" xfId="40068" xr:uid="{00000000-0005-0000-0000-00008E720000}"/>
    <cellStyle name="Header2 2 3 2 13 2 4" xfId="22291" xr:uid="{00000000-0005-0000-0000-00008F720000}"/>
    <cellStyle name="Header2 2 3 2 13 3" xfId="26864" xr:uid="{00000000-0005-0000-0000-000090720000}"/>
    <cellStyle name="Header2 2 3 2 13 4" xfId="27881" xr:uid="{00000000-0005-0000-0000-000091720000}"/>
    <cellStyle name="Header2 2 3 2 13 5" xfId="17963" xr:uid="{00000000-0005-0000-0000-000092720000}"/>
    <cellStyle name="Header2 2 3 2 14" xfId="3994" xr:uid="{00000000-0005-0000-0000-000093720000}"/>
    <cellStyle name="Header2 2 3 2 14 2" xfId="13220" xr:uid="{00000000-0005-0000-0000-000094720000}"/>
    <cellStyle name="Header2 2 3 2 14 2 2" xfId="35522" xr:uid="{00000000-0005-0000-0000-000095720000}"/>
    <cellStyle name="Header2 2 3 2 14 2 3" xfId="40069" xr:uid="{00000000-0005-0000-0000-000096720000}"/>
    <cellStyle name="Header2 2 3 2 14 2 4" xfId="22292" xr:uid="{00000000-0005-0000-0000-000097720000}"/>
    <cellStyle name="Header2 2 3 2 14 3" xfId="26865" xr:uid="{00000000-0005-0000-0000-000098720000}"/>
    <cellStyle name="Header2 2 3 2 14 4" xfId="27880" xr:uid="{00000000-0005-0000-0000-000099720000}"/>
    <cellStyle name="Header2 2 3 2 14 5" xfId="17964" xr:uid="{00000000-0005-0000-0000-00009A720000}"/>
    <cellStyle name="Header2 2 3 2 15" xfId="3995" xr:uid="{00000000-0005-0000-0000-00009B720000}"/>
    <cellStyle name="Header2 2 3 2 15 2" xfId="13221" xr:uid="{00000000-0005-0000-0000-00009C720000}"/>
    <cellStyle name="Header2 2 3 2 15 2 2" xfId="35523" xr:uid="{00000000-0005-0000-0000-00009D720000}"/>
    <cellStyle name="Header2 2 3 2 15 2 3" xfId="40070" xr:uid="{00000000-0005-0000-0000-00009E720000}"/>
    <cellStyle name="Header2 2 3 2 15 2 4" xfId="22293" xr:uid="{00000000-0005-0000-0000-00009F720000}"/>
    <cellStyle name="Header2 2 3 2 15 3" xfId="26866" xr:uid="{00000000-0005-0000-0000-0000A0720000}"/>
    <cellStyle name="Header2 2 3 2 15 4" xfId="27879" xr:uid="{00000000-0005-0000-0000-0000A1720000}"/>
    <cellStyle name="Header2 2 3 2 15 5" xfId="17965" xr:uid="{00000000-0005-0000-0000-0000A2720000}"/>
    <cellStyle name="Header2 2 3 2 16" xfId="3996" xr:uid="{00000000-0005-0000-0000-0000A3720000}"/>
    <cellStyle name="Header2 2 3 2 16 2" xfId="13222" xr:uid="{00000000-0005-0000-0000-0000A4720000}"/>
    <cellStyle name="Header2 2 3 2 16 2 2" xfId="35524" xr:uid="{00000000-0005-0000-0000-0000A5720000}"/>
    <cellStyle name="Header2 2 3 2 16 2 3" xfId="40071" xr:uid="{00000000-0005-0000-0000-0000A6720000}"/>
    <cellStyle name="Header2 2 3 2 16 2 4" xfId="22294" xr:uid="{00000000-0005-0000-0000-0000A7720000}"/>
    <cellStyle name="Header2 2 3 2 16 3" xfId="26867" xr:uid="{00000000-0005-0000-0000-0000A8720000}"/>
    <cellStyle name="Header2 2 3 2 16 4" xfId="27878" xr:uid="{00000000-0005-0000-0000-0000A9720000}"/>
    <cellStyle name="Header2 2 3 2 16 5" xfId="17966" xr:uid="{00000000-0005-0000-0000-0000AA720000}"/>
    <cellStyle name="Header2 2 3 2 17" xfId="3997" xr:uid="{00000000-0005-0000-0000-0000AB720000}"/>
    <cellStyle name="Header2 2 3 2 17 2" xfId="13223" xr:uid="{00000000-0005-0000-0000-0000AC720000}"/>
    <cellStyle name="Header2 2 3 2 17 2 2" xfId="35525" xr:uid="{00000000-0005-0000-0000-0000AD720000}"/>
    <cellStyle name="Header2 2 3 2 17 2 3" xfId="40072" xr:uid="{00000000-0005-0000-0000-0000AE720000}"/>
    <cellStyle name="Header2 2 3 2 17 2 4" xfId="22295" xr:uid="{00000000-0005-0000-0000-0000AF720000}"/>
    <cellStyle name="Header2 2 3 2 17 3" xfId="26868" xr:uid="{00000000-0005-0000-0000-0000B0720000}"/>
    <cellStyle name="Header2 2 3 2 17 4" xfId="27877" xr:uid="{00000000-0005-0000-0000-0000B1720000}"/>
    <cellStyle name="Header2 2 3 2 17 5" xfId="17967" xr:uid="{00000000-0005-0000-0000-0000B2720000}"/>
    <cellStyle name="Header2 2 3 2 18" xfId="3998" xr:uid="{00000000-0005-0000-0000-0000B3720000}"/>
    <cellStyle name="Header2 2 3 2 18 2" xfId="13224" xr:uid="{00000000-0005-0000-0000-0000B4720000}"/>
    <cellStyle name="Header2 2 3 2 18 2 2" xfId="35526" xr:uid="{00000000-0005-0000-0000-0000B5720000}"/>
    <cellStyle name="Header2 2 3 2 18 2 3" xfId="40073" xr:uid="{00000000-0005-0000-0000-0000B6720000}"/>
    <cellStyle name="Header2 2 3 2 18 2 4" xfId="22296" xr:uid="{00000000-0005-0000-0000-0000B7720000}"/>
    <cellStyle name="Header2 2 3 2 18 3" xfId="26869" xr:uid="{00000000-0005-0000-0000-0000B8720000}"/>
    <cellStyle name="Header2 2 3 2 18 4" xfId="27876" xr:uid="{00000000-0005-0000-0000-0000B9720000}"/>
    <cellStyle name="Header2 2 3 2 18 5" xfId="17968" xr:uid="{00000000-0005-0000-0000-0000BA720000}"/>
    <cellStyle name="Header2 2 3 2 19" xfId="3999" xr:uid="{00000000-0005-0000-0000-0000BB720000}"/>
    <cellStyle name="Header2 2 3 2 19 2" xfId="13225" xr:uid="{00000000-0005-0000-0000-0000BC720000}"/>
    <cellStyle name="Header2 2 3 2 19 2 2" xfId="35527" xr:uid="{00000000-0005-0000-0000-0000BD720000}"/>
    <cellStyle name="Header2 2 3 2 19 2 3" xfId="40074" xr:uid="{00000000-0005-0000-0000-0000BE720000}"/>
    <cellStyle name="Header2 2 3 2 19 2 4" xfId="22297" xr:uid="{00000000-0005-0000-0000-0000BF720000}"/>
    <cellStyle name="Header2 2 3 2 19 3" xfId="26870" xr:uid="{00000000-0005-0000-0000-0000C0720000}"/>
    <cellStyle name="Header2 2 3 2 19 4" xfId="27846" xr:uid="{00000000-0005-0000-0000-0000C1720000}"/>
    <cellStyle name="Header2 2 3 2 19 5" xfId="17969" xr:uid="{00000000-0005-0000-0000-0000C2720000}"/>
    <cellStyle name="Header2 2 3 2 2" xfId="4000" xr:uid="{00000000-0005-0000-0000-0000C3720000}"/>
    <cellStyle name="Header2 2 3 2 2 2" xfId="13226" xr:uid="{00000000-0005-0000-0000-0000C4720000}"/>
    <cellStyle name="Header2 2 3 2 2 2 2" xfId="35528" xr:uid="{00000000-0005-0000-0000-0000C5720000}"/>
    <cellStyle name="Header2 2 3 2 2 2 3" xfId="40075" xr:uid="{00000000-0005-0000-0000-0000C6720000}"/>
    <cellStyle name="Header2 2 3 2 2 2 4" xfId="22298" xr:uid="{00000000-0005-0000-0000-0000C7720000}"/>
    <cellStyle name="Header2 2 3 2 2 3" xfId="26871" xr:uid="{00000000-0005-0000-0000-0000C8720000}"/>
    <cellStyle name="Header2 2 3 2 2 4" xfId="27875" xr:uid="{00000000-0005-0000-0000-0000C9720000}"/>
    <cellStyle name="Header2 2 3 2 2 5" xfId="17970" xr:uid="{00000000-0005-0000-0000-0000CA720000}"/>
    <cellStyle name="Header2 2 3 2 20" xfId="4001" xr:uid="{00000000-0005-0000-0000-0000CB720000}"/>
    <cellStyle name="Header2 2 3 2 20 2" xfId="13227" xr:uid="{00000000-0005-0000-0000-0000CC720000}"/>
    <cellStyle name="Header2 2 3 2 20 2 2" xfId="35529" xr:uid="{00000000-0005-0000-0000-0000CD720000}"/>
    <cellStyle name="Header2 2 3 2 20 2 3" xfId="40076" xr:uid="{00000000-0005-0000-0000-0000CE720000}"/>
    <cellStyle name="Header2 2 3 2 20 2 4" xfId="22299" xr:uid="{00000000-0005-0000-0000-0000CF720000}"/>
    <cellStyle name="Header2 2 3 2 20 3" xfId="26872" xr:uid="{00000000-0005-0000-0000-0000D0720000}"/>
    <cellStyle name="Header2 2 3 2 20 4" xfId="27874" xr:uid="{00000000-0005-0000-0000-0000D1720000}"/>
    <cellStyle name="Header2 2 3 2 20 5" xfId="17971" xr:uid="{00000000-0005-0000-0000-0000D2720000}"/>
    <cellStyle name="Header2 2 3 2 21" xfId="4002" xr:uid="{00000000-0005-0000-0000-0000D3720000}"/>
    <cellStyle name="Header2 2 3 2 21 2" xfId="13228" xr:uid="{00000000-0005-0000-0000-0000D4720000}"/>
    <cellStyle name="Header2 2 3 2 21 2 2" xfId="35530" xr:uid="{00000000-0005-0000-0000-0000D5720000}"/>
    <cellStyle name="Header2 2 3 2 21 2 3" xfId="40077" xr:uid="{00000000-0005-0000-0000-0000D6720000}"/>
    <cellStyle name="Header2 2 3 2 21 2 4" xfId="22300" xr:uid="{00000000-0005-0000-0000-0000D7720000}"/>
    <cellStyle name="Header2 2 3 2 21 3" xfId="26873" xr:uid="{00000000-0005-0000-0000-0000D8720000}"/>
    <cellStyle name="Header2 2 3 2 21 4" xfId="27873" xr:uid="{00000000-0005-0000-0000-0000D9720000}"/>
    <cellStyle name="Header2 2 3 2 21 5" xfId="17972" xr:uid="{00000000-0005-0000-0000-0000DA720000}"/>
    <cellStyle name="Header2 2 3 2 22" xfId="4003" xr:uid="{00000000-0005-0000-0000-0000DB720000}"/>
    <cellStyle name="Header2 2 3 2 22 2" xfId="13229" xr:uid="{00000000-0005-0000-0000-0000DC720000}"/>
    <cellStyle name="Header2 2 3 2 22 2 2" xfId="35531" xr:uid="{00000000-0005-0000-0000-0000DD720000}"/>
    <cellStyle name="Header2 2 3 2 22 2 3" xfId="40078" xr:uid="{00000000-0005-0000-0000-0000DE720000}"/>
    <cellStyle name="Header2 2 3 2 22 2 4" xfId="22301" xr:uid="{00000000-0005-0000-0000-0000DF720000}"/>
    <cellStyle name="Header2 2 3 2 22 3" xfId="26874" xr:uid="{00000000-0005-0000-0000-0000E0720000}"/>
    <cellStyle name="Header2 2 3 2 22 4" xfId="27872" xr:uid="{00000000-0005-0000-0000-0000E1720000}"/>
    <cellStyle name="Header2 2 3 2 22 5" xfId="17973" xr:uid="{00000000-0005-0000-0000-0000E2720000}"/>
    <cellStyle name="Header2 2 3 2 23" xfId="4004" xr:uid="{00000000-0005-0000-0000-0000E3720000}"/>
    <cellStyle name="Header2 2 3 2 23 2" xfId="13230" xr:uid="{00000000-0005-0000-0000-0000E4720000}"/>
    <cellStyle name="Header2 2 3 2 23 2 2" xfId="35532" xr:uid="{00000000-0005-0000-0000-0000E5720000}"/>
    <cellStyle name="Header2 2 3 2 23 2 3" xfId="40079" xr:uid="{00000000-0005-0000-0000-0000E6720000}"/>
    <cellStyle name="Header2 2 3 2 23 2 4" xfId="22302" xr:uid="{00000000-0005-0000-0000-0000E7720000}"/>
    <cellStyle name="Header2 2 3 2 23 3" xfId="26875" xr:uid="{00000000-0005-0000-0000-0000E8720000}"/>
    <cellStyle name="Header2 2 3 2 23 4" xfId="27871" xr:uid="{00000000-0005-0000-0000-0000E9720000}"/>
    <cellStyle name="Header2 2 3 2 23 5" xfId="17974" xr:uid="{00000000-0005-0000-0000-0000EA720000}"/>
    <cellStyle name="Header2 2 3 2 24" xfId="4005" xr:uid="{00000000-0005-0000-0000-0000EB720000}"/>
    <cellStyle name="Header2 2 3 2 24 2" xfId="13231" xr:uid="{00000000-0005-0000-0000-0000EC720000}"/>
    <cellStyle name="Header2 2 3 2 24 2 2" xfId="35533" xr:uid="{00000000-0005-0000-0000-0000ED720000}"/>
    <cellStyle name="Header2 2 3 2 24 2 3" xfId="40080" xr:uid="{00000000-0005-0000-0000-0000EE720000}"/>
    <cellStyle name="Header2 2 3 2 24 2 4" xfId="22303" xr:uid="{00000000-0005-0000-0000-0000EF720000}"/>
    <cellStyle name="Header2 2 3 2 24 3" xfId="26876" xr:uid="{00000000-0005-0000-0000-0000F0720000}"/>
    <cellStyle name="Header2 2 3 2 24 4" xfId="27870" xr:uid="{00000000-0005-0000-0000-0000F1720000}"/>
    <cellStyle name="Header2 2 3 2 24 5" xfId="17975" xr:uid="{00000000-0005-0000-0000-0000F2720000}"/>
    <cellStyle name="Header2 2 3 2 25" xfId="4006" xr:uid="{00000000-0005-0000-0000-0000F3720000}"/>
    <cellStyle name="Header2 2 3 2 25 2" xfId="13232" xr:uid="{00000000-0005-0000-0000-0000F4720000}"/>
    <cellStyle name="Header2 2 3 2 25 2 2" xfId="35534" xr:uid="{00000000-0005-0000-0000-0000F5720000}"/>
    <cellStyle name="Header2 2 3 2 25 2 3" xfId="40081" xr:uid="{00000000-0005-0000-0000-0000F6720000}"/>
    <cellStyle name="Header2 2 3 2 25 2 4" xfId="22304" xr:uid="{00000000-0005-0000-0000-0000F7720000}"/>
    <cellStyle name="Header2 2 3 2 25 3" xfId="26877" xr:uid="{00000000-0005-0000-0000-0000F8720000}"/>
    <cellStyle name="Header2 2 3 2 25 4" xfId="27869" xr:uid="{00000000-0005-0000-0000-0000F9720000}"/>
    <cellStyle name="Header2 2 3 2 25 5" xfId="17976" xr:uid="{00000000-0005-0000-0000-0000FA720000}"/>
    <cellStyle name="Header2 2 3 2 26" xfId="4007" xr:uid="{00000000-0005-0000-0000-0000FB720000}"/>
    <cellStyle name="Header2 2 3 2 26 2" xfId="13233" xr:uid="{00000000-0005-0000-0000-0000FC720000}"/>
    <cellStyle name="Header2 2 3 2 26 2 2" xfId="35535" xr:uid="{00000000-0005-0000-0000-0000FD720000}"/>
    <cellStyle name="Header2 2 3 2 26 2 3" xfId="40082" xr:uid="{00000000-0005-0000-0000-0000FE720000}"/>
    <cellStyle name="Header2 2 3 2 26 2 4" xfId="22305" xr:uid="{00000000-0005-0000-0000-0000FF720000}"/>
    <cellStyle name="Header2 2 3 2 26 3" xfId="26878" xr:uid="{00000000-0005-0000-0000-000000730000}"/>
    <cellStyle name="Header2 2 3 2 26 4" xfId="27868" xr:uid="{00000000-0005-0000-0000-000001730000}"/>
    <cellStyle name="Header2 2 3 2 26 5" xfId="17977" xr:uid="{00000000-0005-0000-0000-000002730000}"/>
    <cellStyle name="Header2 2 3 2 27" xfId="4008" xr:uid="{00000000-0005-0000-0000-000003730000}"/>
    <cellStyle name="Header2 2 3 2 27 2" xfId="13234" xr:uid="{00000000-0005-0000-0000-000004730000}"/>
    <cellStyle name="Header2 2 3 2 27 2 2" xfId="35536" xr:uid="{00000000-0005-0000-0000-000005730000}"/>
    <cellStyle name="Header2 2 3 2 27 2 3" xfId="40083" xr:uid="{00000000-0005-0000-0000-000006730000}"/>
    <cellStyle name="Header2 2 3 2 27 2 4" xfId="22306" xr:uid="{00000000-0005-0000-0000-000007730000}"/>
    <cellStyle name="Header2 2 3 2 27 3" xfId="26879" xr:uid="{00000000-0005-0000-0000-000008730000}"/>
    <cellStyle name="Header2 2 3 2 27 4" xfId="27867" xr:uid="{00000000-0005-0000-0000-000009730000}"/>
    <cellStyle name="Header2 2 3 2 27 5" xfId="17978" xr:uid="{00000000-0005-0000-0000-00000A730000}"/>
    <cellStyle name="Header2 2 3 2 28" xfId="4009" xr:uid="{00000000-0005-0000-0000-00000B730000}"/>
    <cellStyle name="Header2 2 3 2 28 2" xfId="13235" xr:uid="{00000000-0005-0000-0000-00000C730000}"/>
    <cellStyle name="Header2 2 3 2 28 2 2" xfId="35537" xr:uid="{00000000-0005-0000-0000-00000D730000}"/>
    <cellStyle name="Header2 2 3 2 28 2 3" xfId="40084" xr:uid="{00000000-0005-0000-0000-00000E730000}"/>
    <cellStyle name="Header2 2 3 2 28 2 4" xfId="22307" xr:uid="{00000000-0005-0000-0000-00000F730000}"/>
    <cellStyle name="Header2 2 3 2 28 3" xfId="26880" xr:uid="{00000000-0005-0000-0000-000010730000}"/>
    <cellStyle name="Header2 2 3 2 28 4" xfId="27866" xr:uid="{00000000-0005-0000-0000-000011730000}"/>
    <cellStyle name="Header2 2 3 2 28 5" xfId="17979" xr:uid="{00000000-0005-0000-0000-000012730000}"/>
    <cellStyle name="Header2 2 3 2 29" xfId="4010" xr:uid="{00000000-0005-0000-0000-000013730000}"/>
    <cellStyle name="Header2 2 3 2 29 2" xfId="13236" xr:uid="{00000000-0005-0000-0000-000014730000}"/>
    <cellStyle name="Header2 2 3 2 29 2 2" xfId="35538" xr:uid="{00000000-0005-0000-0000-000015730000}"/>
    <cellStyle name="Header2 2 3 2 29 2 3" xfId="40085" xr:uid="{00000000-0005-0000-0000-000016730000}"/>
    <cellStyle name="Header2 2 3 2 29 2 4" xfId="22308" xr:uid="{00000000-0005-0000-0000-000017730000}"/>
    <cellStyle name="Header2 2 3 2 29 3" xfId="26881" xr:uid="{00000000-0005-0000-0000-000018730000}"/>
    <cellStyle name="Header2 2 3 2 29 4" xfId="27865" xr:uid="{00000000-0005-0000-0000-000019730000}"/>
    <cellStyle name="Header2 2 3 2 29 5" xfId="17980" xr:uid="{00000000-0005-0000-0000-00001A730000}"/>
    <cellStyle name="Header2 2 3 2 3" xfId="4011" xr:uid="{00000000-0005-0000-0000-00001B730000}"/>
    <cellStyle name="Header2 2 3 2 3 2" xfId="13237" xr:uid="{00000000-0005-0000-0000-00001C730000}"/>
    <cellStyle name="Header2 2 3 2 3 2 2" xfId="35539" xr:uid="{00000000-0005-0000-0000-00001D730000}"/>
    <cellStyle name="Header2 2 3 2 3 2 3" xfId="40086" xr:uid="{00000000-0005-0000-0000-00001E730000}"/>
    <cellStyle name="Header2 2 3 2 3 2 4" xfId="22309" xr:uid="{00000000-0005-0000-0000-00001F730000}"/>
    <cellStyle name="Header2 2 3 2 3 3" xfId="26882" xr:uid="{00000000-0005-0000-0000-000020730000}"/>
    <cellStyle name="Header2 2 3 2 3 4" xfId="27864" xr:uid="{00000000-0005-0000-0000-000021730000}"/>
    <cellStyle name="Header2 2 3 2 3 5" xfId="17981" xr:uid="{00000000-0005-0000-0000-000022730000}"/>
    <cellStyle name="Header2 2 3 2 30" xfId="4012" xr:uid="{00000000-0005-0000-0000-000023730000}"/>
    <cellStyle name="Header2 2 3 2 30 2" xfId="13238" xr:uid="{00000000-0005-0000-0000-000024730000}"/>
    <cellStyle name="Header2 2 3 2 30 2 2" xfId="35540" xr:uid="{00000000-0005-0000-0000-000025730000}"/>
    <cellStyle name="Header2 2 3 2 30 2 3" xfId="40087" xr:uid="{00000000-0005-0000-0000-000026730000}"/>
    <cellStyle name="Header2 2 3 2 30 2 4" xfId="22310" xr:uid="{00000000-0005-0000-0000-000027730000}"/>
    <cellStyle name="Header2 2 3 2 30 3" xfId="26883" xr:uid="{00000000-0005-0000-0000-000028730000}"/>
    <cellStyle name="Header2 2 3 2 30 4" xfId="27863" xr:uid="{00000000-0005-0000-0000-000029730000}"/>
    <cellStyle name="Header2 2 3 2 30 5" xfId="17982" xr:uid="{00000000-0005-0000-0000-00002A730000}"/>
    <cellStyle name="Header2 2 3 2 31" xfId="4013" xr:uid="{00000000-0005-0000-0000-00002B730000}"/>
    <cellStyle name="Header2 2 3 2 31 2" xfId="13239" xr:uid="{00000000-0005-0000-0000-00002C730000}"/>
    <cellStyle name="Header2 2 3 2 31 2 2" xfId="35541" xr:uid="{00000000-0005-0000-0000-00002D730000}"/>
    <cellStyle name="Header2 2 3 2 31 2 3" xfId="40088" xr:uid="{00000000-0005-0000-0000-00002E730000}"/>
    <cellStyle name="Header2 2 3 2 31 2 4" xfId="22311" xr:uid="{00000000-0005-0000-0000-00002F730000}"/>
    <cellStyle name="Header2 2 3 2 31 3" xfId="26884" xr:uid="{00000000-0005-0000-0000-000030730000}"/>
    <cellStyle name="Header2 2 3 2 31 4" xfId="27862" xr:uid="{00000000-0005-0000-0000-000031730000}"/>
    <cellStyle name="Header2 2 3 2 31 5" xfId="17983" xr:uid="{00000000-0005-0000-0000-000032730000}"/>
    <cellStyle name="Header2 2 3 2 32" xfId="4014" xr:uid="{00000000-0005-0000-0000-000033730000}"/>
    <cellStyle name="Header2 2 3 2 32 2" xfId="13240" xr:uid="{00000000-0005-0000-0000-000034730000}"/>
    <cellStyle name="Header2 2 3 2 32 2 2" xfId="35542" xr:uid="{00000000-0005-0000-0000-000035730000}"/>
    <cellStyle name="Header2 2 3 2 32 2 3" xfId="40089" xr:uid="{00000000-0005-0000-0000-000036730000}"/>
    <cellStyle name="Header2 2 3 2 32 2 4" xfId="22312" xr:uid="{00000000-0005-0000-0000-000037730000}"/>
    <cellStyle name="Header2 2 3 2 32 3" xfId="26885" xr:uid="{00000000-0005-0000-0000-000038730000}"/>
    <cellStyle name="Header2 2 3 2 32 4" xfId="27861" xr:uid="{00000000-0005-0000-0000-000039730000}"/>
    <cellStyle name="Header2 2 3 2 32 5" xfId="17984" xr:uid="{00000000-0005-0000-0000-00003A730000}"/>
    <cellStyle name="Header2 2 3 2 33" xfId="4015" xr:uid="{00000000-0005-0000-0000-00003B730000}"/>
    <cellStyle name="Header2 2 3 2 33 2" xfId="13241" xr:uid="{00000000-0005-0000-0000-00003C730000}"/>
    <cellStyle name="Header2 2 3 2 33 2 2" xfId="35543" xr:uid="{00000000-0005-0000-0000-00003D730000}"/>
    <cellStyle name="Header2 2 3 2 33 2 3" xfId="40090" xr:uid="{00000000-0005-0000-0000-00003E730000}"/>
    <cellStyle name="Header2 2 3 2 33 2 4" xfId="22313" xr:uid="{00000000-0005-0000-0000-00003F730000}"/>
    <cellStyle name="Header2 2 3 2 33 3" xfId="26886" xr:uid="{00000000-0005-0000-0000-000040730000}"/>
    <cellStyle name="Header2 2 3 2 33 4" xfId="27860" xr:uid="{00000000-0005-0000-0000-000041730000}"/>
    <cellStyle name="Header2 2 3 2 33 5" xfId="17985" xr:uid="{00000000-0005-0000-0000-000042730000}"/>
    <cellStyle name="Header2 2 3 2 34" xfId="4016" xr:uid="{00000000-0005-0000-0000-000043730000}"/>
    <cellStyle name="Header2 2 3 2 34 2" xfId="13242" xr:uid="{00000000-0005-0000-0000-000044730000}"/>
    <cellStyle name="Header2 2 3 2 34 2 2" xfId="35544" xr:uid="{00000000-0005-0000-0000-000045730000}"/>
    <cellStyle name="Header2 2 3 2 34 2 3" xfId="40091" xr:uid="{00000000-0005-0000-0000-000046730000}"/>
    <cellStyle name="Header2 2 3 2 34 2 4" xfId="22314" xr:uid="{00000000-0005-0000-0000-000047730000}"/>
    <cellStyle name="Header2 2 3 2 34 3" xfId="26887" xr:uid="{00000000-0005-0000-0000-000048730000}"/>
    <cellStyle name="Header2 2 3 2 34 4" xfId="27859" xr:uid="{00000000-0005-0000-0000-000049730000}"/>
    <cellStyle name="Header2 2 3 2 34 5" xfId="17986" xr:uid="{00000000-0005-0000-0000-00004A730000}"/>
    <cellStyle name="Header2 2 3 2 35" xfId="4017" xr:uid="{00000000-0005-0000-0000-00004B730000}"/>
    <cellStyle name="Header2 2 3 2 35 2" xfId="13243" xr:uid="{00000000-0005-0000-0000-00004C730000}"/>
    <cellStyle name="Header2 2 3 2 35 2 2" xfId="35545" xr:uid="{00000000-0005-0000-0000-00004D730000}"/>
    <cellStyle name="Header2 2 3 2 35 2 3" xfId="40092" xr:uid="{00000000-0005-0000-0000-00004E730000}"/>
    <cellStyle name="Header2 2 3 2 35 2 4" xfId="22315" xr:uid="{00000000-0005-0000-0000-00004F730000}"/>
    <cellStyle name="Header2 2 3 2 35 3" xfId="26888" xr:uid="{00000000-0005-0000-0000-000050730000}"/>
    <cellStyle name="Header2 2 3 2 35 4" xfId="27858" xr:uid="{00000000-0005-0000-0000-000051730000}"/>
    <cellStyle name="Header2 2 3 2 35 5" xfId="17987" xr:uid="{00000000-0005-0000-0000-000052730000}"/>
    <cellStyle name="Header2 2 3 2 36" xfId="4018" xr:uid="{00000000-0005-0000-0000-000053730000}"/>
    <cellStyle name="Header2 2 3 2 36 2" xfId="13244" xr:uid="{00000000-0005-0000-0000-000054730000}"/>
    <cellStyle name="Header2 2 3 2 36 2 2" xfId="35546" xr:uid="{00000000-0005-0000-0000-000055730000}"/>
    <cellStyle name="Header2 2 3 2 36 2 3" xfId="40093" xr:uid="{00000000-0005-0000-0000-000056730000}"/>
    <cellStyle name="Header2 2 3 2 36 2 4" xfId="22316" xr:uid="{00000000-0005-0000-0000-000057730000}"/>
    <cellStyle name="Header2 2 3 2 36 3" xfId="26889" xr:uid="{00000000-0005-0000-0000-000058730000}"/>
    <cellStyle name="Header2 2 3 2 36 4" xfId="27857" xr:uid="{00000000-0005-0000-0000-000059730000}"/>
    <cellStyle name="Header2 2 3 2 36 5" xfId="17988" xr:uid="{00000000-0005-0000-0000-00005A730000}"/>
    <cellStyle name="Header2 2 3 2 37" xfId="4019" xr:uid="{00000000-0005-0000-0000-00005B730000}"/>
    <cellStyle name="Header2 2 3 2 37 2" xfId="13245" xr:uid="{00000000-0005-0000-0000-00005C730000}"/>
    <cellStyle name="Header2 2 3 2 37 2 2" xfId="35547" xr:uid="{00000000-0005-0000-0000-00005D730000}"/>
    <cellStyle name="Header2 2 3 2 37 2 3" xfId="40094" xr:uid="{00000000-0005-0000-0000-00005E730000}"/>
    <cellStyle name="Header2 2 3 2 37 2 4" xfId="22317" xr:uid="{00000000-0005-0000-0000-00005F730000}"/>
    <cellStyle name="Header2 2 3 2 37 3" xfId="26890" xr:uid="{00000000-0005-0000-0000-000060730000}"/>
    <cellStyle name="Header2 2 3 2 37 4" xfId="27856" xr:uid="{00000000-0005-0000-0000-000061730000}"/>
    <cellStyle name="Header2 2 3 2 37 5" xfId="17989" xr:uid="{00000000-0005-0000-0000-000062730000}"/>
    <cellStyle name="Header2 2 3 2 38" xfId="4020" xr:uid="{00000000-0005-0000-0000-000063730000}"/>
    <cellStyle name="Header2 2 3 2 38 2" xfId="13246" xr:uid="{00000000-0005-0000-0000-000064730000}"/>
    <cellStyle name="Header2 2 3 2 38 2 2" xfId="35548" xr:uid="{00000000-0005-0000-0000-000065730000}"/>
    <cellStyle name="Header2 2 3 2 38 2 3" xfId="40095" xr:uid="{00000000-0005-0000-0000-000066730000}"/>
    <cellStyle name="Header2 2 3 2 38 2 4" xfId="22318" xr:uid="{00000000-0005-0000-0000-000067730000}"/>
    <cellStyle name="Header2 2 3 2 38 3" xfId="26891" xr:uid="{00000000-0005-0000-0000-000068730000}"/>
    <cellStyle name="Header2 2 3 2 38 4" xfId="27855" xr:uid="{00000000-0005-0000-0000-000069730000}"/>
    <cellStyle name="Header2 2 3 2 38 5" xfId="17990" xr:uid="{00000000-0005-0000-0000-00006A730000}"/>
    <cellStyle name="Header2 2 3 2 39" xfId="4021" xr:uid="{00000000-0005-0000-0000-00006B730000}"/>
    <cellStyle name="Header2 2 3 2 39 2" xfId="13247" xr:uid="{00000000-0005-0000-0000-00006C730000}"/>
    <cellStyle name="Header2 2 3 2 39 2 2" xfId="35549" xr:uid="{00000000-0005-0000-0000-00006D730000}"/>
    <cellStyle name="Header2 2 3 2 39 2 3" xfId="40096" xr:uid="{00000000-0005-0000-0000-00006E730000}"/>
    <cellStyle name="Header2 2 3 2 39 2 4" xfId="22319" xr:uid="{00000000-0005-0000-0000-00006F730000}"/>
    <cellStyle name="Header2 2 3 2 39 3" xfId="26892" xr:uid="{00000000-0005-0000-0000-000070730000}"/>
    <cellStyle name="Header2 2 3 2 39 4" xfId="27854" xr:uid="{00000000-0005-0000-0000-000071730000}"/>
    <cellStyle name="Header2 2 3 2 39 5" xfId="17991" xr:uid="{00000000-0005-0000-0000-000072730000}"/>
    <cellStyle name="Header2 2 3 2 4" xfId="4022" xr:uid="{00000000-0005-0000-0000-000073730000}"/>
    <cellStyle name="Header2 2 3 2 4 2" xfId="13248" xr:uid="{00000000-0005-0000-0000-000074730000}"/>
    <cellStyle name="Header2 2 3 2 4 2 2" xfId="35550" xr:uid="{00000000-0005-0000-0000-000075730000}"/>
    <cellStyle name="Header2 2 3 2 4 2 3" xfId="40097" xr:uid="{00000000-0005-0000-0000-000076730000}"/>
    <cellStyle name="Header2 2 3 2 4 2 4" xfId="22320" xr:uid="{00000000-0005-0000-0000-000077730000}"/>
    <cellStyle name="Header2 2 3 2 4 3" xfId="26893" xr:uid="{00000000-0005-0000-0000-000078730000}"/>
    <cellStyle name="Header2 2 3 2 4 4" xfId="27853" xr:uid="{00000000-0005-0000-0000-000079730000}"/>
    <cellStyle name="Header2 2 3 2 4 5" xfId="17992" xr:uid="{00000000-0005-0000-0000-00007A730000}"/>
    <cellStyle name="Header2 2 3 2 40" xfId="3989" xr:uid="{00000000-0005-0000-0000-00007B730000}"/>
    <cellStyle name="Header2 2 3 2 40 2" xfId="13215" xr:uid="{00000000-0005-0000-0000-00007C730000}"/>
    <cellStyle name="Header2 2 3 2 40 2 2" xfId="35517" xr:uid="{00000000-0005-0000-0000-00007D730000}"/>
    <cellStyle name="Header2 2 3 2 40 2 3" xfId="40064" xr:uid="{00000000-0005-0000-0000-00007E730000}"/>
    <cellStyle name="Header2 2 3 2 40 2 4" xfId="22287" xr:uid="{00000000-0005-0000-0000-00007F730000}"/>
    <cellStyle name="Header2 2 3 2 40 3" xfId="26860" xr:uid="{00000000-0005-0000-0000-000080730000}"/>
    <cellStyle name="Header2 2 3 2 40 4" xfId="27884" xr:uid="{00000000-0005-0000-0000-000081730000}"/>
    <cellStyle name="Header2 2 3 2 40 5" xfId="17959" xr:uid="{00000000-0005-0000-0000-000082730000}"/>
    <cellStyle name="Header2 2 3 2 41" xfId="9621" xr:uid="{00000000-0005-0000-0000-000083730000}"/>
    <cellStyle name="Header2 2 3 2 41 2" xfId="13908" xr:uid="{00000000-0005-0000-0000-000084730000}"/>
    <cellStyle name="Header2 2 3 2 41 2 2" xfId="36210" xr:uid="{00000000-0005-0000-0000-000085730000}"/>
    <cellStyle name="Header2 2 3 2 41 2 3" xfId="40757" xr:uid="{00000000-0005-0000-0000-000086730000}"/>
    <cellStyle name="Header2 2 3 2 41 2 4" xfId="22980" xr:uid="{00000000-0005-0000-0000-000087730000}"/>
    <cellStyle name="Header2 2 3 2 41 3" xfId="31923" xr:uid="{00000000-0005-0000-0000-000088730000}"/>
    <cellStyle name="Header2 2 3 2 41 4" xfId="36470" xr:uid="{00000000-0005-0000-0000-000089730000}"/>
    <cellStyle name="Header2 2 3 2 41 5" xfId="18693" xr:uid="{00000000-0005-0000-0000-00008A730000}"/>
    <cellStyle name="Header2 2 3 2 42" xfId="473" xr:uid="{00000000-0005-0000-0000-00008B730000}"/>
    <cellStyle name="Header2 2 3 2 42 2" xfId="23344" xr:uid="{00000000-0005-0000-0000-00008C730000}"/>
    <cellStyle name="Header2 2 3 2 42 3" xfId="31343" xr:uid="{00000000-0005-0000-0000-00008D730000}"/>
    <cellStyle name="Header2 2 3 2 42 4" xfId="14443" xr:uid="{00000000-0005-0000-0000-00008E730000}"/>
    <cellStyle name="Header2 2 3 2 43" xfId="23183" xr:uid="{00000000-0005-0000-0000-00008F730000}"/>
    <cellStyle name="Header2 2 3 2 44" xfId="31503" xr:uid="{00000000-0005-0000-0000-000090730000}"/>
    <cellStyle name="Header2 2 3 2 45" xfId="14282" xr:uid="{00000000-0005-0000-0000-000091730000}"/>
    <cellStyle name="Header2 2 3 2 5" xfId="4023" xr:uid="{00000000-0005-0000-0000-000092730000}"/>
    <cellStyle name="Header2 2 3 2 5 2" xfId="13249" xr:uid="{00000000-0005-0000-0000-000093730000}"/>
    <cellStyle name="Header2 2 3 2 5 2 2" xfId="35551" xr:uid="{00000000-0005-0000-0000-000094730000}"/>
    <cellStyle name="Header2 2 3 2 5 2 3" xfId="40098" xr:uid="{00000000-0005-0000-0000-000095730000}"/>
    <cellStyle name="Header2 2 3 2 5 2 4" xfId="22321" xr:uid="{00000000-0005-0000-0000-000096730000}"/>
    <cellStyle name="Header2 2 3 2 5 3" xfId="26894" xr:uid="{00000000-0005-0000-0000-000097730000}"/>
    <cellStyle name="Header2 2 3 2 5 4" xfId="27852" xr:uid="{00000000-0005-0000-0000-000098730000}"/>
    <cellStyle name="Header2 2 3 2 5 5" xfId="17993" xr:uid="{00000000-0005-0000-0000-000099730000}"/>
    <cellStyle name="Header2 2 3 2 6" xfId="4024" xr:uid="{00000000-0005-0000-0000-00009A730000}"/>
    <cellStyle name="Header2 2 3 2 6 2" xfId="13250" xr:uid="{00000000-0005-0000-0000-00009B730000}"/>
    <cellStyle name="Header2 2 3 2 6 2 2" xfId="35552" xr:uid="{00000000-0005-0000-0000-00009C730000}"/>
    <cellStyle name="Header2 2 3 2 6 2 3" xfId="40099" xr:uid="{00000000-0005-0000-0000-00009D730000}"/>
    <cellStyle name="Header2 2 3 2 6 2 4" xfId="22322" xr:uid="{00000000-0005-0000-0000-00009E730000}"/>
    <cellStyle name="Header2 2 3 2 6 3" xfId="26895" xr:uid="{00000000-0005-0000-0000-00009F730000}"/>
    <cellStyle name="Header2 2 3 2 6 4" xfId="27851" xr:uid="{00000000-0005-0000-0000-0000A0730000}"/>
    <cellStyle name="Header2 2 3 2 6 5" xfId="17994" xr:uid="{00000000-0005-0000-0000-0000A1730000}"/>
    <cellStyle name="Header2 2 3 2 7" xfId="4025" xr:uid="{00000000-0005-0000-0000-0000A2730000}"/>
    <cellStyle name="Header2 2 3 2 7 2" xfId="13251" xr:uid="{00000000-0005-0000-0000-0000A3730000}"/>
    <cellStyle name="Header2 2 3 2 7 2 2" xfId="35553" xr:uid="{00000000-0005-0000-0000-0000A4730000}"/>
    <cellStyle name="Header2 2 3 2 7 2 3" xfId="40100" xr:uid="{00000000-0005-0000-0000-0000A5730000}"/>
    <cellStyle name="Header2 2 3 2 7 2 4" xfId="22323" xr:uid="{00000000-0005-0000-0000-0000A6730000}"/>
    <cellStyle name="Header2 2 3 2 7 3" xfId="26896" xr:uid="{00000000-0005-0000-0000-0000A7730000}"/>
    <cellStyle name="Header2 2 3 2 7 4" xfId="27850" xr:uid="{00000000-0005-0000-0000-0000A8730000}"/>
    <cellStyle name="Header2 2 3 2 7 5" xfId="17995" xr:uid="{00000000-0005-0000-0000-0000A9730000}"/>
    <cellStyle name="Header2 2 3 2 8" xfId="4026" xr:uid="{00000000-0005-0000-0000-0000AA730000}"/>
    <cellStyle name="Header2 2 3 2 8 2" xfId="13252" xr:uid="{00000000-0005-0000-0000-0000AB730000}"/>
    <cellStyle name="Header2 2 3 2 8 2 2" xfId="35554" xr:uid="{00000000-0005-0000-0000-0000AC730000}"/>
    <cellStyle name="Header2 2 3 2 8 2 3" xfId="40101" xr:uid="{00000000-0005-0000-0000-0000AD730000}"/>
    <cellStyle name="Header2 2 3 2 8 2 4" xfId="22324" xr:uid="{00000000-0005-0000-0000-0000AE730000}"/>
    <cellStyle name="Header2 2 3 2 8 3" xfId="26897" xr:uid="{00000000-0005-0000-0000-0000AF730000}"/>
    <cellStyle name="Header2 2 3 2 8 4" xfId="27849" xr:uid="{00000000-0005-0000-0000-0000B0730000}"/>
    <cellStyle name="Header2 2 3 2 8 5" xfId="17996" xr:uid="{00000000-0005-0000-0000-0000B1730000}"/>
    <cellStyle name="Header2 2 3 2 9" xfId="4027" xr:uid="{00000000-0005-0000-0000-0000B2730000}"/>
    <cellStyle name="Header2 2 3 2 9 2" xfId="13253" xr:uid="{00000000-0005-0000-0000-0000B3730000}"/>
    <cellStyle name="Header2 2 3 2 9 2 2" xfId="35555" xr:uid="{00000000-0005-0000-0000-0000B4730000}"/>
    <cellStyle name="Header2 2 3 2 9 2 3" xfId="40102" xr:uid="{00000000-0005-0000-0000-0000B5730000}"/>
    <cellStyle name="Header2 2 3 2 9 2 4" xfId="22325" xr:uid="{00000000-0005-0000-0000-0000B6730000}"/>
    <cellStyle name="Header2 2 3 2 9 3" xfId="26898" xr:uid="{00000000-0005-0000-0000-0000B7730000}"/>
    <cellStyle name="Header2 2 3 2 9 4" xfId="27848" xr:uid="{00000000-0005-0000-0000-0000B8730000}"/>
    <cellStyle name="Header2 2 3 2 9 5" xfId="17997" xr:uid="{00000000-0005-0000-0000-0000B9730000}"/>
    <cellStyle name="Header2 2 3 20" xfId="4028" xr:uid="{00000000-0005-0000-0000-0000BA730000}"/>
    <cellStyle name="Header2 2 3 20 2" xfId="13254" xr:uid="{00000000-0005-0000-0000-0000BB730000}"/>
    <cellStyle name="Header2 2 3 20 2 2" xfId="35556" xr:uid="{00000000-0005-0000-0000-0000BC730000}"/>
    <cellStyle name="Header2 2 3 20 2 3" xfId="40103" xr:uid="{00000000-0005-0000-0000-0000BD730000}"/>
    <cellStyle name="Header2 2 3 20 2 4" xfId="22326" xr:uid="{00000000-0005-0000-0000-0000BE730000}"/>
    <cellStyle name="Header2 2 3 20 3" xfId="26899" xr:uid="{00000000-0005-0000-0000-0000BF730000}"/>
    <cellStyle name="Header2 2 3 20 4" xfId="27847" xr:uid="{00000000-0005-0000-0000-0000C0730000}"/>
    <cellStyle name="Header2 2 3 20 5" xfId="17998" xr:uid="{00000000-0005-0000-0000-0000C1730000}"/>
    <cellStyle name="Header2 2 3 21" xfId="4029" xr:uid="{00000000-0005-0000-0000-0000C2730000}"/>
    <cellStyle name="Header2 2 3 21 2" xfId="13255" xr:uid="{00000000-0005-0000-0000-0000C3730000}"/>
    <cellStyle name="Header2 2 3 21 2 2" xfId="35557" xr:uid="{00000000-0005-0000-0000-0000C4730000}"/>
    <cellStyle name="Header2 2 3 21 2 3" xfId="40104" xr:uid="{00000000-0005-0000-0000-0000C5730000}"/>
    <cellStyle name="Header2 2 3 21 2 4" xfId="22327" xr:uid="{00000000-0005-0000-0000-0000C6730000}"/>
    <cellStyle name="Header2 2 3 21 3" xfId="26900" xr:uid="{00000000-0005-0000-0000-0000C7730000}"/>
    <cellStyle name="Header2 2 3 21 4" xfId="27845" xr:uid="{00000000-0005-0000-0000-0000C8730000}"/>
    <cellStyle name="Header2 2 3 21 5" xfId="17999" xr:uid="{00000000-0005-0000-0000-0000C9730000}"/>
    <cellStyle name="Header2 2 3 22" xfId="4030" xr:uid="{00000000-0005-0000-0000-0000CA730000}"/>
    <cellStyle name="Header2 2 3 22 2" xfId="13256" xr:uid="{00000000-0005-0000-0000-0000CB730000}"/>
    <cellStyle name="Header2 2 3 22 2 2" xfId="35558" xr:uid="{00000000-0005-0000-0000-0000CC730000}"/>
    <cellStyle name="Header2 2 3 22 2 3" xfId="40105" xr:uid="{00000000-0005-0000-0000-0000CD730000}"/>
    <cellStyle name="Header2 2 3 22 2 4" xfId="22328" xr:uid="{00000000-0005-0000-0000-0000CE730000}"/>
    <cellStyle name="Header2 2 3 22 3" xfId="26901" xr:uid="{00000000-0005-0000-0000-0000CF730000}"/>
    <cellStyle name="Header2 2 3 22 4" xfId="27844" xr:uid="{00000000-0005-0000-0000-0000D0730000}"/>
    <cellStyle name="Header2 2 3 22 5" xfId="18000" xr:uid="{00000000-0005-0000-0000-0000D1730000}"/>
    <cellStyle name="Header2 2 3 23" xfId="4031" xr:uid="{00000000-0005-0000-0000-0000D2730000}"/>
    <cellStyle name="Header2 2 3 23 2" xfId="13257" xr:uid="{00000000-0005-0000-0000-0000D3730000}"/>
    <cellStyle name="Header2 2 3 23 2 2" xfId="35559" xr:uid="{00000000-0005-0000-0000-0000D4730000}"/>
    <cellStyle name="Header2 2 3 23 2 3" xfId="40106" xr:uid="{00000000-0005-0000-0000-0000D5730000}"/>
    <cellStyle name="Header2 2 3 23 2 4" xfId="22329" xr:uid="{00000000-0005-0000-0000-0000D6730000}"/>
    <cellStyle name="Header2 2 3 23 3" xfId="26902" xr:uid="{00000000-0005-0000-0000-0000D7730000}"/>
    <cellStyle name="Header2 2 3 23 4" xfId="27843" xr:uid="{00000000-0005-0000-0000-0000D8730000}"/>
    <cellStyle name="Header2 2 3 23 5" xfId="18001" xr:uid="{00000000-0005-0000-0000-0000D9730000}"/>
    <cellStyle name="Header2 2 3 24" xfId="4032" xr:uid="{00000000-0005-0000-0000-0000DA730000}"/>
    <cellStyle name="Header2 2 3 24 2" xfId="13258" xr:uid="{00000000-0005-0000-0000-0000DB730000}"/>
    <cellStyle name="Header2 2 3 24 2 2" xfId="35560" xr:uid="{00000000-0005-0000-0000-0000DC730000}"/>
    <cellStyle name="Header2 2 3 24 2 3" xfId="40107" xr:uid="{00000000-0005-0000-0000-0000DD730000}"/>
    <cellStyle name="Header2 2 3 24 2 4" xfId="22330" xr:uid="{00000000-0005-0000-0000-0000DE730000}"/>
    <cellStyle name="Header2 2 3 24 3" xfId="26903" xr:uid="{00000000-0005-0000-0000-0000DF730000}"/>
    <cellStyle name="Header2 2 3 24 4" xfId="27842" xr:uid="{00000000-0005-0000-0000-0000E0730000}"/>
    <cellStyle name="Header2 2 3 24 5" xfId="18002" xr:uid="{00000000-0005-0000-0000-0000E1730000}"/>
    <cellStyle name="Header2 2 3 25" xfId="4033" xr:uid="{00000000-0005-0000-0000-0000E2730000}"/>
    <cellStyle name="Header2 2 3 25 2" xfId="13259" xr:uid="{00000000-0005-0000-0000-0000E3730000}"/>
    <cellStyle name="Header2 2 3 25 2 2" xfId="35561" xr:uid="{00000000-0005-0000-0000-0000E4730000}"/>
    <cellStyle name="Header2 2 3 25 2 3" xfId="40108" xr:uid="{00000000-0005-0000-0000-0000E5730000}"/>
    <cellStyle name="Header2 2 3 25 2 4" xfId="22331" xr:uid="{00000000-0005-0000-0000-0000E6730000}"/>
    <cellStyle name="Header2 2 3 25 3" xfId="26904" xr:uid="{00000000-0005-0000-0000-0000E7730000}"/>
    <cellStyle name="Header2 2 3 25 4" xfId="27841" xr:uid="{00000000-0005-0000-0000-0000E8730000}"/>
    <cellStyle name="Header2 2 3 25 5" xfId="18003" xr:uid="{00000000-0005-0000-0000-0000E9730000}"/>
    <cellStyle name="Header2 2 3 26" xfId="4034" xr:uid="{00000000-0005-0000-0000-0000EA730000}"/>
    <cellStyle name="Header2 2 3 26 2" xfId="13260" xr:uid="{00000000-0005-0000-0000-0000EB730000}"/>
    <cellStyle name="Header2 2 3 26 2 2" xfId="35562" xr:uid="{00000000-0005-0000-0000-0000EC730000}"/>
    <cellStyle name="Header2 2 3 26 2 3" xfId="40109" xr:uid="{00000000-0005-0000-0000-0000ED730000}"/>
    <cellStyle name="Header2 2 3 26 2 4" xfId="22332" xr:uid="{00000000-0005-0000-0000-0000EE730000}"/>
    <cellStyle name="Header2 2 3 26 3" xfId="26905" xr:uid="{00000000-0005-0000-0000-0000EF730000}"/>
    <cellStyle name="Header2 2 3 26 4" xfId="27840" xr:uid="{00000000-0005-0000-0000-0000F0730000}"/>
    <cellStyle name="Header2 2 3 26 5" xfId="18004" xr:uid="{00000000-0005-0000-0000-0000F1730000}"/>
    <cellStyle name="Header2 2 3 27" xfId="4035" xr:uid="{00000000-0005-0000-0000-0000F2730000}"/>
    <cellStyle name="Header2 2 3 27 2" xfId="13261" xr:uid="{00000000-0005-0000-0000-0000F3730000}"/>
    <cellStyle name="Header2 2 3 27 2 2" xfId="35563" xr:uid="{00000000-0005-0000-0000-0000F4730000}"/>
    <cellStyle name="Header2 2 3 27 2 3" xfId="40110" xr:uid="{00000000-0005-0000-0000-0000F5730000}"/>
    <cellStyle name="Header2 2 3 27 2 4" xfId="22333" xr:uid="{00000000-0005-0000-0000-0000F6730000}"/>
    <cellStyle name="Header2 2 3 27 3" xfId="26906" xr:uid="{00000000-0005-0000-0000-0000F7730000}"/>
    <cellStyle name="Header2 2 3 27 4" xfId="27839" xr:uid="{00000000-0005-0000-0000-0000F8730000}"/>
    <cellStyle name="Header2 2 3 27 5" xfId="18005" xr:uid="{00000000-0005-0000-0000-0000F9730000}"/>
    <cellStyle name="Header2 2 3 28" xfId="4036" xr:uid="{00000000-0005-0000-0000-0000FA730000}"/>
    <cellStyle name="Header2 2 3 28 2" xfId="13262" xr:uid="{00000000-0005-0000-0000-0000FB730000}"/>
    <cellStyle name="Header2 2 3 28 2 2" xfId="35564" xr:uid="{00000000-0005-0000-0000-0000FC730000}"/>
    <cellStyle name="Header2 2 3 28 2 3" xfId="40111" xr:uid="{00000000-0005-0000-0000-0000FD730000}"/>
    <cellStyle name="Header2 2 3 28 2 4" xfId="22334" xr:uid="{00000000-0005-0000-0000-0000FE730000}"/>
    <cellStyle name="Header2 2 3 28 3" xfId="26907" xr:uid="{00000000-0005-0000-0000-0000FF730000}"/>
    <cellStyle name="Header2 2 3 28 4" xfId="27838" xr:uid="{00000000-0005-0000-0000-000000740000}"/>
    <cellStyle name="Header2 2 3 28 5" xfId="18006" xr:uid="{00000000-0005-0000-0000-000001740000}"/>
    <cellStyle name="Header2 2 3 29" xfId="4037" xr:uid="{00000000-0005-0000-0000-000002740000}"/>
    <cellStyle name="Header2 2 3 29 2" xfId="13263" xr:uid="{00000000-0005-0000-0000-000003740000}"/>
    <cellStyle name="Header2 2 3 29 2 2" xfId="35565" xr:uid="{00000000-0005-0000-0000-000004740000}"/>
    <cellStyle name="Header2 2 3 29 2 3" xfId="40112" xr:uid="{00000000-0005-0000-0000-000005740000}"/>
    <cellStyle name="Header2 2 3 29 2 4" xfId="22335" xr:uid="{00000000-0005-0000-0000-000006740000}"/>
    <cellStyle name="Header2 2 3 29 3" xfId="26908" xr:uid="{00000000-0005-0000-0000-000007740000}"/>
    <cellStyle name="Header2 2 3 29 4" xfId="27837" xr:uid="{00000000-0005-0000-0000-000008740000}"/>
    <cellStyle name="Header2 2 3 29 5" xfId="18007" xr:uid="{00000000-0005-0000-0000-000009740000}"/>
    <cellStyle name="Header2 2 3 3" xfId="324" xr:uid="{00000000-0005-0000-0000-00000A740000}"/>
    <cellStyle name="Header2 2 3 3 10" xfId="4039" xr:uid="{00000000-0005-0000-0000-00000B740000}"/>
    <cellStyle name="Header2 2 3 3 10 2" xfId="13265" xr:uid="{00000000-0005-0000-0000-00000C740000}"/>
    <cellStyle name="Header2 2 3 3 10 2 2" xfId="35567" xr:uid="{00000000-0005-0000-0000-00000D740000}"/>
    <cellStyle name="Header2 2 3 3 10 2 3" xfId="40114" xr:uid="{00000000-0005-0000-0000-00000E740000}"/>
    <cellStyle name="Header2 2 3 3 10 2 4" xfId="22337" xr:uid="{00000000-0005-0000-0000-00000F740000}"/>
    <cellStyle name="Header2 2 3 3 10 3" xfId="26910" xr:uid="{00000000-0005-0000-0000-000010740000}"/>
    <cellStyle name="Header2 2 3 3 10 4" xfId="27834" xr:uid="{00000000-0005-0000-0000-000011740000}"/>
    <cellStyle name="Header2 2 3 3 10 5" xfId="18009" xr:uid="{00000000-0005-0000-0000-000012740000}"/>
    <cellStyle name="Header2 2 3 3 11" xfId="4040" xr:uid="{00000000-0005-0000-0000-000013740000}"/>
    <cellStyle name="Header2 2 3 3 11 2" xfId="13266" xr:uid="{00000000-0005-0000-0000-000014740000}"/>
    <cellStyle name="Header2 2 3 3 11 2 2" xfId="35568" xr:uid="{00000000-0005-0000-0000-000015740000}"/>
    <cellStyle name="Header2 2 3 3 11 2 3" xfId="40115" xr:uid="{00000000-0005-0000-0000-000016740000}"/>
    <cellStyle name="Header2 2 3 3 11 2 4" xfId="22338" xr:uid="{00000000-0005-0000-0000-000017740000}"/>
    <cellStyle name="Header2 2 3 3 11 3" xfId="26911" xr:uid="{00000000-0005-0000-0000-000018740000}"/>
    <cellStyle name="Header2 2 3 3 11 4" xfId="27833" xr:uid="{00000000-0005-0000-0000-000019740000}"/>
    <cellStyle name="Header2 2 3 3 11 5" xfId="18010" xr:uid="{00000000-0005-0000-0000-00001A740000}"/>
    <cellStyle name="Header2 2 3 3 12" xfId="4041" xr:uid="{00000000-0005-0000-0000-00001B740000}"/>
    <cellStyle name="Header2 2 3 3 12 2" xfId="13267" xr:uid="{00000000-0005-0000-0000-00001C740000}"/>
    <cellStyle name="Header2 2 3 3 12 2 2" xfId="35569" xr:uid="{00000000-0005-0000-0000-00001D740000}"/>
    <cellStyle name="Header2 2 3 3 12 2 3" xfId="40116" xr:uid="{00000000-0005-0000-0000-00001E740000}"/>
    <cellStyle name="Header2 2 3 3 12 2 4" xfId="22339" xr:uid="{00000000-0005-0000-0000-00001F740000}"/>
    <cellStyle name="Header2 2 3 3 12 3" xfId="26912" xr:uid="{00000000-0005-0000-0000-000020740000}"/>
    <cellStyle name="Header2 2 3 3 12 4" xfId="27832" xr:uid="{00000000-0005-0000-0000-000021740000}"/>
    <cellStyle name="Header2 2 3 3 12 5" xfId="18011" xr:uid="{00000000-0005-0000-0000-000022740000}"/>
    <cellStyle name="Header2 2 3 3 13" xfId="4042" xr:uid="{00000000-0005-0000-0000-000023740000}"/>
    <cellStyle name="Header2 2 3 3 13 2" xfId="13268" xr:uid="{00000000-0005-0000-0000-000024740000}"/>
    <cellStyle name="Header2 2 3 3 13 2 2" xfId="35570" xr:uid="{00000000-0005-0000-0000-000025740000}"/>
    <cellStyle name="Header2 2 3 3 13 2 3" xfId="40117" xr:uid="{00000000-0005-0000-0000-000026740000}"/>
    <cellStyle name="Header2 2 3 3 13 2 4" xfId="22340" xr:uid="{00000000-0005-0000-0000-000027740000}"/>
    <cellStyle name="Header2 2 3 3 13 3" xfId="26913" xr:uid="{00000000-0005-0000-0000-000028740000}"/>
    <cellStyle name="Header2 2 3 3 13 4" xfId="27831" xr:uid="{00000000-0005-0000-0000-000029740000}"/>
    <cellStyle name="Header2 2 3 3 13 5" xfId="18012" xr:uid="{00000000-0005-0000-0000-00002A740000}"/>
    <cellStyle name="Header2 2 3 3 14" xfId="4043" xr:uid="{00000000-0005-0000-0000-00002B740000}"/>
    <cellStyle name="Header2 2 3 3 14 2" xfId="13269" xr:uid="{00000000-0005-0000-0000-00002C740000}"/>
    <cellStyle name="Header2 2 3 3 14 2 2" xfId="35571" xr:uid="{00000000-0005-0000-0000-00002D740000}"/>
    <cellStyle name="Header2 2 3 3 14 2 3" xfId="40118" xr:uid="{00000000-0005-0000-0000-00002E740000}"/>
    <cellStyle name="Header2 2 3 3 14 2 4" xfId="22341" xr:uid="{00000000-0005-0000-0000-00002F740000}"/>
    <cellStyle name="Header2 2 3 3 14 3" xfId="26914" xr:uid="{00000000-0005-0000-0000-000030740000}"/>
    <cellStyle name="Header2 2 3 3 14 4" xfId="27830" xr:uid="{00000000-0005-0000-0000-000031740000}"/>
    <cellStyle name="Header2 2 3 3 14 5" xfId="18013" xr:uid="{00000000-0005-0000-0000-000032740000}"/>
    <cellStyle name="Header2 2 3 3 15" xfId="4044" xr:uid="{00000000-0005-0000-0000-000033740000}"/>
    <cellStyle name="Header2 2 3 3 15 2" xfId="13270" xr:uid="{00000000-0005-0000-0000-000034740000}"/>
    <cellStyle name="Header2 2 3 3 15 2 2" xfId="35572" xr:uid="{00000000-0005-0000-0000-000035740000}"/>
    <cellStyle name="Header2 2 3 3 15 2 3" xfId="40119" xr:uid="{00000000-0005-0000-0000-000036740000}"/>
    <cellStyle name="Header2 2 3 3 15 2 4" xfId="22342" xr:uid="{00000000-0005-0000-0000-000037740000}"/>
    <cellStyle name="Header2 2 3 3 15 3" xfId="26915" xr:uid="{00000000-0005-0000-0000-000038740000}"/>
    <cellStyle name="Header2 2 3 3 15 4" xfId="27829" xr:uid="{00000000-0005-0000-0000-000039740000}"/>
    <cellStyle name="Header2 2 3 3 15 5" xfId="18014" xr:uid="{00000000-0005-0000-0000-00003A740000}"/>
    <cellStyle name="Header2 2 3 3 16" xfId="4045" xr:uid="{00000000-0005-0000-0000-00003B740000}"/>
    <cellStyle name="Header2 2 3 3 16 2" xfId="13271" xr:uid="{00000000-0005-0000-0000-00003C740000}"/>
    <cellStyle name="Header2 2 3 3 16 2 2" xfId="35573" xr:uid="{00000000-0005-0000-0000-00003D740000}"/>
    <cellStyle name="Header2 2 3 3 16 2 3" xfId="40120" xr:uid="{00000000-0005-0000-0000-00003E740000}"/>
    <cellStyle name="Header2 2 3 3 16 2 4" xfId="22343" xr:uid="{00000000-0005-0000-0000-00003F740000}"/>
    <cellStyle name="Header2 2 3 3 16 3" xfId="26916" xr:uid="{00000000-0005-0000-0000-000040740000}"/>
    <cellStyle name="Header2 2 3 3 16 4" xfId="27828" xr:uid="{00000000-0005-0000-0000-000041740000}"/>
    <cellStyle name="Header2 2 3 3 16 5" xfId="18015" xr:uid="{00000000-0005-0000-0000-000042740000}"/>
    <cellStyle name="Header2 2 3 3 17" xfId="4046" xr:uid="{00000000-0005-0000-0000-000043740000}"/>
    <cellStyle name="Header2 2 3 3 17 2" xfId="13272" xr:uid="{00000000-0005-0000-0000-000044740000}"/>
    <cellStyle name="Header2 2 3 3 17 2 2" xfId="35574" xr:uid="{00000000-0005-0000-0000-000045740000}"/>
    <cellStyle name="Header2 2 3 3 17 2 3" xfId="40121" xr:uid="{00000000-0005-0000-0000-000046740000}"/>
    <cellStyle name="Header2 2 3 3 17 2 4" xfId="22344" xr:uid="{00000000-0005-0000-0000-000047740000}"/>
    <cellStyle name="Header2 2 3 3 17 3" xfId="26917" xr:uid="{00000000-0005-0000-0000-000048740000}"/>
    <cellStyle name="Header2 2 3 3 17 4" xfId="27827" xr:uid="{00000000-0005-0000-0000-000049740000}"/>
    <cellStyle name="Header2 2 3 3 17 5" xfId="18016" xr:uid="{00000000-0005-0000-0000-00004A740000}"/>
    <cellStyle name="Header2 2 3 3 18" xfId="4047" xr:uid="{00000000-0005-0000-0000-00004B740000}"/>
    <cellStyle name="Header2 2 3 3 18 2" xfId="13273" xr:uid="{00000000-0005-0000-0000-00004C740000}"/>
    <cellStyle name="Header2 2 3 3 18 2 2" xfId="35575" xr:uid="{00000000-0005-0000-0000-00004D740000}"/>
    <cellStyle name="Header2 2 3 3 18 2 3" xfId="40122" xr:uid="{00000000-0005-0000-0000-00004E740000}"/>
    <cellStyle name="Header2 2 3 3 18 2 4" xfId="22345" xr:uid="{00000000-0005-0000-0000-00004F740000}"/>
    <cellStyle name="Header2 2 3 3 18 3" xfId="26918" xr:uid="{00000000-0005-0000-0000-000050740000}"/>
    <cellStyle name="Header2 2 3 3 18 4" xfId="27826" xr:uid="{00000000-0005-0000-0000-000051740000}"/>
    <cellStyle name="Header2 2 3 3 18 5" xfId="18017" xr:uid="{00000000-0005-0000-0000-000052740000}"/>
    <cellStyle name="Header2 2 3 3 19" xfId="4048" xr:uid="{00000000-0005-0000-0000-000053740000}"/>
    <cellStyle name="Header2 2 3 3 19 2" xfId="13274" xr:uid="{00000000-0005-0000-0000-000054740000}"/>
    <cellStyle name="Header2 2 3 3 19 2 2" xfId="35576" xr:uid="{00000000-0005-0000-0000-000055740000}"/>
    <cellStyle name="Header2 2 3 3 19 2 3" xfId="40123" xr:uid="{00000000-0005-0000-0000-000056740000}"/>
    <cellStyle name="Header2 2 3 3 19 2 4" xfId="22346" xr:uid="{00000000-0005-0000-0000-000057740000}"/>
    <cellStyle name="Header2 2 3 3 19 3" xfId="26919" xr:uid="{00000000-0005-0000-0000-000058740000}"/>
    <cellStyle name="Header2 2 3 3 19 4" xfId="27825" xr:uid="{00000000-0005-0000-0000-000059740000}"/>
    <cellStyle name="Header2 2 3 3 19 5" xfId="18018" xr:uid="{00000000-0005-0000-0000-00005A740000}"/>
    <cellStyle name="Header2 2 3 3 2" xfId="4049" xr:uid="{00000000-0005-0000-0000-00005B740000}"/>
    <cellStyle name="Header2 2 3 3 2 2" xfId="13275" xr:uid="{00000000-0005-0000-0000-00005C740000}"/>
    <cellStyle name="Header2 2 3 3 2 2 2" xfId="35577" xr:uid="{00000000-0005-0000-0000-00005D740000}"/>
    <cellStyle name="Header2 2 3 3 2 2 3" xfId="40124" xr:uid="{00000000-0005-0000-0000-00005E740000}"/>
    <cellStyle name="Header2 2 3 3 2 2 4" xfId="22347" xr:uid="{00000000-0005-0000-0000-00005F740000}"/>
    <cellStyle name="Header2 2 3 3 2 3" xfId="26920" xr:uid="{00000000-0005-0000-0000-000060740000}"/>
    <cellStyle name="Header2 2 3 3 2 4" xfId="27822" xr:uid="{00000000-0005-0000-0000-000061740000}"/>
    <cellStyle name="Header2 2 3 3 2 5" xfId="18019" xr:uid="{00000000-0005-0000-0000-000062740000}"/>
    <cellStyle name="Header2 2 3 3 20" xfId="4050" xr:uid="{00000000-0005-0000-0000-000063740000}"/>
    <cellStyle name="Header2 2 3 3 20 2" xfId="13276" xr:uid="{00000000-0005-0000-0000-000064740000}"/>
    <cellStyle name="Header2 2 3 3 20 2 2" xfId="35578" xr:uid="{00000000-0005-0000-0000-000065740000}"/>
    <cellStyle name="Header2 2 3 3 20 2 3" xfId="40125" xr:uid="{00000000-0005-0000-0000-000066740000}"/>
    <cellStyle name="Header2 2 3 3 20 2 4" xfId="22348" xr:uid="{00000000-0005-0000-0000-000067740000}"/>
    <cellStyle name="Header2 2 3 3 20 3" xfId="26921" xr:uid="{00000000-0005-0000-0000-000068740000}"/>
    <cellStyle name="Header2 2 3 3 20 4" xfId="14041" xr:uid="{00000000-0005-0000-0000-000069740000}"/>
    <cellStyle name="Header2 2 3 3 20 5" xfId="18020" xr:uid="{00000000-0005-0000-0000-00006A740000}"/>
    <cellStyle name="Header2 2 3 3 21" xfId="4051" xr:uid="{00000000-0005-0000-0000-00006B740000}"/>
    <cellStyle name="Header2 2 3 3 21 2" xfId="13277" xr:uid="{00000000-0005-0000-0000-00006C740000}"/>
    <cellStyle name="Header2 2 3 3 21 2 2" xfId="35579" xr:uid="{00000000-0005-0000-0000-00006D740000}"/>
    <cellStyle name="Header2 2 3 3 21 2 3" xfId="40126" xr:uid="{00000000-0005-0000-0000-00006E740000}"/>
    <cellStyle name="Header2 2 3 3 21 2 4" xfId="22349" xr:uid="{00000000-0005-0000-0000-00006F740000}"/>
    <cellStyle name="Header2 2 3 3 21 3" xfId="26922" xr:uid="{00000000-0005-0000-0000-000070740000}"/>
    <cellStyle name="Header2 2 3 3 21 4" xfId="27821" xr:uid="{00000000-0005-0000-0000-000071740000}"/>
    <cellStyle name="Header2 2 3 3 21 5" xfId="18021" xr:uid="{00000000-0005-0000-0000-000072740000}"/>
    <cellStyle name="Header2 2 3 3 22" xfId="4052" xr:uid="{00000000-0005-0000-0000-000073740000}"/>
    <cellStyle name="Header2 2 3 3 22 2" xfId="13278" xr:uid="{00000000-0005-0000-0000-000074740000}"/>
    <cellStyle name="Header2 2 3 3 22 2 2" xfId="35580" xr:uid="{00000000-0005-0000-0000-000075740000}"/>
    <cellStyle name="Header2 2 3 3 22 2 3" xfId="40127" xr:uid="{00000000-0005-0000-0000-000076740000}"/>
    <cellStyle name="Header2 2 3 3 22 2 4" xfId="22350" xr:uid="{00000000-0005-0000-0000-000077740000}"/>
    <cellStyle name="Header2 2 3 3 22 3" xfId="26923" xr:uid="{00000000-0005-0000-0000-000078740000}"/>
    <cellStyle name="Header2 2 3 3 22 4" xfId="27820" xr:uid="{00000000-0005-0000-0000-000079740000}"/>
    <cellStyle name="Header2 2 3 3 22 5" xfId="18022" xr:uid="{00000000-0005-0000-0000-00007A740000}"/>
    <cellStyle name="Header2 2 3 3 23" xfId="4053" xr:uid="{00000000-0005-0000-0000-00007B740000}"/>
    <cellStyle name="Header2 2 3 3 23 2" xfId="13279" xr:uid="{00000000-0005-0000-0000-00007C740000}"/>
    <cellStyle name="Header2 2 3 3 23 2 2" xfId="35581" xr:uid="{00000000-0005-0000-0000-00007D740000}"/>
    <cellStyle name="Header2 2 3 3 23 2 3" xfId="40128" xr:uid="{00000000-0005-0000-0000-00007E740000}"/>
    <cellStyle name="Header2 2 3 3 23 2 4" xfId="22351" xr:uid="{00000000-0005-0000-0000-00007F740000}"/>
    <cellStyle name="Header2 2 3 3 23 3" xfId="26924" xr:uid="{00000000-0005-0000-0000-000080740000}"/>
    <cellStyle name="Header2 2 3 3 23 4" xfId="27819" xr:uid="{00000000-0005-0000-0000-000081740000}"/>
    <cellStyle name="Header2 2 3 3 23 5" xfId="18023" xr:uid="{00000000-0005-0000-0000-000082740000}"/>
    <cellStyle name="Header2 2 3 3 24" xfId="4054" xr:uid="{00000000-0005-0000-0000-000083740000}"/>
    <cellStyle name="Header2 2 3 3 24 2" xfId="13280" xr:uid="{00000000-0005-0000-0000-000084740000}"/>
    <cellStyle name="Header2 2 3 3 24 2 2" xfId="35582" xr:uid="{00000000-0005-0000-0000-000085740000}"/>
    <cellStyle name="Header2 2 3 3 24 2 3" xfId="40129" xr:uid="{00000000-0005-0000-0000-000086740000}"/>
    <cellStyle name="Header2 2 3 3 24 2 4" xfId="22352" xr:uid="{00000000-0005-0000-0000-000087740000}"/>
    <cellStyle name="Header2 2 3 3 24 3" xfId="26925" xr:uid="{00000000-0005-0000-0000-000088740000}"/>
    <cellStyle name="Header2 2 3 3 24 4" xfId="27818" xr:uid="{00000000-0005-0000-0000-000089740000}"/>
    <cellStyle name="Header2 2 3 3 24 5" xfId="18024" xr:uid="{00000000-0005-0000-0000-00008A740000}"/>
    <cellStyle name="Header2 2 3 3 25" xfId="4055" xr:uid="{00000000-0005-0000-0000-00008B740000}"/>
    <cellStyle name="Header2 2 3 3 25 2" xfId="13281" xr:uid="{00000000-0005-0000-0000-00008C740000}"/>
    <cellStyle name="Header2 2 3 3 25 2 2" xfId="35583" xr:uid="{00000000-0005-0000-0000-00008D740000}"/>
    <cellStyle name="Header2 2 3 3 25 2 3" xfId="40130" xr:uid="{00000000-0005-0000-0000-00008E740000}"/>
    <cellStyle name="Header2 2 3 3 25 2 4" xfId="22353" xr:uid="{00000000-0005-0000-0000-00008F740000}"/>
    <cellStyle name="Header2 2 3 3 25 3" xfId="26926" xr:uid="{00000000-0005-0000-0000-000090740000}"/>
    <cellStyle name="Header2 2 3 3 25 4" xfId="27817" xr:uid="{00000000-0005-0000-0000-000091740000}"/>
    <cellStyle name="Header2 2 3 3 25 5" xfId="18025" xr:uid="{00000000-0005-0000-0000-000092740000}"/>
    <cellStyle name="Header2 2 3 3 26" xfId="4056" xr:uid="{00000000-0005-0000-0000-000093740000}"/>
    <cellStyle name="Header2 2 3 3 26 2" xfId="13282" xr:uid="{00000000-0005-0000-0000-000094740000}"/>
    <cellStyle name="Header2 2 3 3 26 2 2" xfId="35584" xr:uid="{00000000-0005-0000-0000-000095740000}"/>
    <cellStyle name="Header2 2 3 3 26 2 3" xfId="40131" xr:uid="{00000000-0005-0000-0000-000096740000}"/>
    <cellStyle name="Header2 2 3 3 26 2 4" xfId="22354" xr:uid="{00000000-0005-0000-0000-000097740000}"/>
    <cellStyle name="Header2 2 3 3 26 3" xfId="26927" xr:uid="{00000000-0005-0000-0000-000098740000}"/>
    <cellStyle name="Header2 2 3 3 26 4" xfId="27816" xr:uid="{00000000-0005-0000-0000-000099740000}"/>
    <cellStyle name="Header2 2 3 3 26 5" xfId="18026" xr:uid="{00000000-0005-0000-0000-00009A740000}"/>
    <cellStyle name="Header2 2 3 3 27" xfId="4057" xr:uid="{00000000-0005-0000-0000-00009B740000}"/>
    <cellStyle name="Header2 2 3 3 27 2" xfId="13283" xr:uid="{00000000-0005-0000-0000-00009C740000}"/>
    <cellStyle name="Header2 2 3 3 27 2 2" xfId="35585" xr:uid="{00000000-0005-0000-0000-00009D740000}"/>
    <cellStyle name="Header2 2 3 3 27 2 3" xfId="40132" xr:uid="{00000000-0005-0000-0000-00009E740000}"/>
    <cellStyle name="Header2 2 3 3 27 2 4" xfId="22355" xr:uid="{00000000-0005-0000-0000-00009F740000}"/>
    <cellStyle name="Header2 2 3 3 27 3" xfId="26928" xr:uid="{00000000-0005-0000-0000-0000A0740000}"/>
    <cellStyle name="Header2 2 3 3 27 4" xfId="27782" xr:uid="{00000000-0005-0000-0000-0000A1740000}"/>
    <cellStyle name="Header2 2 3 3 27 5" xfId="18027" xr:uid="{00000000-0005-0000-0000-0000A2740000}"/>
    <cellStyle name="Header2 2 3 3 28" xfId="4058" xr:uid="{00000000-0005-0000-0000-0000A3740000}"/>
    <cellStyle name="Header2 2 3 3 28 2" xfId="13284" xr:uid="{00000000-0005-0000-0000-0000A4740000}"/>
    <cellStyle name="Header2 2 3 3 28 2 2" xfId="35586" xr:uid="{00000000-0005-0000-0000-0000A5740000}"/>
    <cellStyle name="Header2 2 3 3 28 2 3" xfId="40133" xr:uid="{00000000-0005-0000-0000-0000A6740000}"/>
    <cellStyle name="Header2 2 3 3 28 2 4" xfId="22356" xr:uid="{00000000-0005-0000-0000-0000A7740000}"/>
    <cellStyle name="Header2 2 3 3 28 3" xfId="26929" xr:uid="{00000000-0005-0000-0000-0000A8740000}"/>
    <cellStyle name="Header2 2 3 3 28 4" xfId="27815" xr:uid="{00000000-0005-0000-0000-0000A9740000}"/>
    <cellStyle name="Header2 2 3 3 28 5" xfId="18028" xr:uid="{00000000-0005-0000-0000-0000AA740000}"/>
    <cellStyle name="Header2 2 3 3 29" xfId="4059" xr:uid="{00000000-0005-0000-0000-0000AB740000}"/>
    <cellStyle name="Header2 2 3 3 29 2" xfId="13285" xr:uid="{00000000-0005-0000-0000-0000AC740000}"/>
    <cellStyle name="Header2 2 3 3 29 2 2" xfId="35587" xr:uid="{00000000-0005-0000-0000-0000AD740000}"/>
    <cellStyle name="Header2 2 3 3 29 2 3" xfId="40134" xr:uid="{00000000-0005-0000-0000-0000AE740000}"/>
    <cellStyle name="Header2 2 3 3 29 2 4" xfId="22357" xr:uid="{00000000-0005-0000-0000-0000AF740000}"/>
    <cellStyle name="Header2 2 3 3 29 3" xfId="26930" xr:uid="{00000000-0005-0000-0000-0000B0740000}"/>
    <cellStyle name="Header2 2 3 3 29 4" xfId="27814" xr:uid="{00000000-0005-0000-0000-0000B1740000}"/>
    <cellStyle name="Header2 2 3 3 29 5" xfId="18029" xr:uid="{00000000-0005-0000-0000-0000B2740000}"/>
    <cellStyle name="Header2 2 3 3 3" xfId="4060" xr:uid="{00000000-0005-0000-0000-0000B3740000}"/>
    <cellStyle name="Header2 2 3 3 3 2" xfId="13286" xr:uid="{00000000-0005-0000-0000-0000B4740000}"/>
    <cellStyle name="Header2 2 3 3 3 2 2" xfId="35588" xr:uid="{00000000-0005-0000-0000-0000B5740000}"/>
    <cellStyle name="Header2 2 3 3 3 2 3" xfId="40135" xr:uid="{00000000-0005-0000-0000-0000B6740000}"/>
    <cellStyle name="Header2 2 3 3 3 2 4" xfId="22358" xr:uid="{00000000-0005-0000-0000-0000B7740000}"/>
    <cellStyle name="Header2 2 3 3 3 3" xfId="26931" xr:uid="{00000000-0005-0000-0000-0000B8740000}"/>
    <cellStyle name="Header2 2 3 3 3 4" xfId="27813" xr:uid="{00000000-0005-0000-0000-0000B9740000}"/>
    <cellStyle name="Header2 2 3 3 3 5" xfId="18030" xr:uid="{00000000-0005-0000-0000-0000BA740000}"/>
    <cellStyle name="Header2 2 3 3 30" xfId="4061" xr:uid="{00000000-0005-0000-0000-0000BB740000}"/>
    <cellStyle name="Header2 2 3 3 30 2" xfId="13287" xr:uid="{00000000-0005-0000-0000-0000BC740000}"/>
    <cellStyle name="Header2 2 3 3 30 2 2" xfId="35589" xr:uid="{00000000-0005-0000-0000-0000BD740000}"/>
    <cellStyle name="Header2 2 3 3 30 2 3" xfId="40136" xr:uid="{00000000-0005-0000-0000-0000BE740000}"/>
    <cellStyle name="Header2 2 3 3 30 2 4" xfId="22359" xr:uid="{00000000-0005-0000-0000-0000BF740000}"/>
    <cellStyle name="Header2 2 3 3 30 3" xfId="26932" xr:uid="{00000000-0005-0000-0000-0000C0740000}"/>
    <cellStyle name="Header2 2 3 3 30 4" xfId="27812" xr:uid="{00000000-0005-0000-0000-0000C1740000}"/>
    <cellStyle name="Header2 2 3 3 30 5" xfId="18031" xr:uid="{00000000-0005-0000-0000-0000C2740000}"/>
    <cellStyle name="Header2 2 3 3 31" xfId="4062" xr:uid="{00000000-0005-0000-0000-0000C3740000}"/>
    <cellStyle name="Header2 2 3 3 31 2" xfId="13288" xr:uid="{00000000-0005-0000-0000-0000C4740000}"/>
    <cellStyle name="Header2 2 3 3 31 2 2" xfId="35590" xr:uid="{00000000-0005-0000-0000-0000C5740000}"/>
    <cellStyle name="Header2 2 3 3 31 2 3" xfId="40137" xr:uid="{00000000-0005-0000-0000-0000C6740000}"/>
    <cellStyle name="Header2 2 3 3 31 2 4" xfId="22360" xr:uid="{00000000-0005-0000-0000-0000C7740000}"/>
    <cellStyle name="Header2 2 3 3 31 3" xfId="26933" xr:uid="{00000000-0005-0000-0000-0000C8740000}"/>
    <cellStyle name="Header2 2 3 3 31 4" xfId="27811" xr:uid="{00000000-0005-0000-0000-0000C9740000}"/>
    <cellStyle name="Header2 2 3 3 31 5" xfId="18032" xr:uid="{00000000-0005-0000-0000-0000CA740000}"/>
    <cellStyle name="Header2 2 3 3 32" xfId="4063" xr:uid="{00000000-0005-0000-0000-0000CB740000}"/>
    <cellStyle name="Header2 2 3 3 32 2" xfId="13289" xr:uid="{00000000-0005-0000-0000-0000CC740000}"/>
    <cellStyle name="Header2 2 3 3 32 2 2" xfId="35591" xr:uid="{00000000-0005-0000-0000-0000CD740000}"/>
    <cellStyle name="Header2 2 3 3 32 2 3" xfId="40138" xr:uid="{00000000-0005-0000-0000-0000CE740000}"/>
    <cellStyle name="Header2 2 3 3 32 2 4" xfId="22361" xr:uid="{00000000-0005-0000-0000-0000CF740000}"/>
    <cellStyle name="Header2 2 3 3 32 3" xfId="26934" xr:uid="{00000000-0005-0000-0000-0000D0740000}"/>
    <cellStyle name="Header2 2 3 3 32 4" xfId="27810" xr:uid="{00000000-0005-0000-0000-0000D1740000}"/>
    <cellStyle name="Header2 2 3 3 32 5" xfId="18033" xr:uid="{00000000-0005-0000-0000-0000D2740000}"/>
    <cellStyle name="Header2 2 3 3 33" xfId="4064" xr:uid="{00000000-0005-0000-0000-0000D3740000}"/>
    <cellStyle name="Header2 2 3 3 33 2" xfId="13290" xr:uid="{00000000-0005-0000-0000-0000D4740000}"/>
    <cellStyle name="Header2 2 3 3 33 2 2" xfId="35592" xr:uid="{00000000-0005-0000-0000-0000D5740000}"/>
    <cellStyle name="Header2 2 3 3 33 2 3" xfId="40139" xr:uid="{00000000-0005-0000-0000-0000D6740000}"/>
    <cellStyle name="Header2 2 3 3 33 2 4" xfId="22362" xr:uid="{00000000-0005-0000-0000-0000D7740000}"/>
    <cellStyle name="Header2 2 3 3 33 3" xfId="26935" xr:uid="{00000000-0005-0000-0000-0000D8740000}"/>
    <cellStyle name="Header2 2 3 3 33 4" xfId="27809" xr:uid="{00000000-0005-0000-0000-0000D9740000}"/>
    <cellStyle name="Header2 2 3 3 33 5" xfId="18034" xr:uid="{00000000-0005-0000-0000-0000DA740000}"/>
    <cellStyle name="Header2 2 3 3 34" xfId="4065" xr:uid="{00000000-0005-0000-0000-0000DB740000}"/>
    <cellStyle name="Header2 2 3 3 34 2" xfId="13291" xr:uid="{00000000-0005-0000-0000-0000DC740000}"/>
    <cellStyle name="Header2 2 3 3 34 2 2" xfId="35593" xr:uid="{00000000-0005-0000-0000-0000DD740000}"/>
    <cellStyle name="Header2 2 3 3 34 2 3" xfId="40140" xr:uid="{00000000-0005-0000-0000-0000DE740000}"/>
    <cellStyle name="Header2 2 3 3 34 2 4" xfId="22363" xr:uid="{00000000-0005-0000-0000-0000DF740000}"/>
    <cellStyle name="Header2 2 3 3 34 3" xfId="26936" xr:uid="{00000000-0005-0000-0000-0000E0740000}"/>
    <cellStyle name="Header2 2 3 3 34 4" xfId="27808" xr:uid="{00000000-0005-0000-0000-0000E1740000}"/>
    <cellStyle name="Header2 2 3 3 34 5" xfId="18035" xr:uid="{00000000-0005-0000-0000-0000E2740000}"/>
    <cellStyle name="Header2 2 3 3 35" xfId="4066" xr:uid="{00000000-0005-0000-0000-0000E3740000}"/>
    <cellStyle name="Header2 2 3 3 35 2" xfId="13292" xr:uid="{00000000-0005-0000-0000-0000E4740000}"/>
    <cellStyle name="Header2 2 3 3 35 2 2" xfId="35594" xr:uid="{00000000-0005-0000-0000-0000E5740000}"/>
    <cellStyle name="Header2 2 3 3 35 2 3" xfId="40141" xr:uid="{00000000-0005-0000-0000-0000E6740000}"/>
    <cellStyle name="Header2 2 3 3 35 2 4" xfId="22364" xr:uid="{00000000-0005-0000-0000-0000E7740000}"/>
    <cellStyle name="Header2 2 3 3 35 3" xfId="26937" xr:uid="{00000000-0005-0000-0000-0000E8740000}"/>
    <cellStyle name="Header2 2 3 3 35 4" xfId="27807" xr:uid="{00000000-0005-0000-0000-0000E9740000}"/>
    <cellStyle name="Header2 2 3 3 35 5" xfId="18036" xr:uid="{00000000-0005-0000-0000-0000EA740000}"/>
    <cellStyle name="Header2 2 3 3 36" xfId="4067" xr:uid="{00000000-0005-0000-0000-0000EB740000}"/>
    <cellStyle name="Header2 2 3 3 36 2" xfId="13293" xr:uid="{00000000-0005-0000-0000-0000EC740000}"/>
    <cellStyle name="Header2 2 3 3 36 2 2" xfId="35595" xr:uid="{00000000-0005-0000-0000-0000ED740000}"/>
    <cellStyle name="Header2 2 3 3 36 2 3" xfId="40142" xr:uid="{00000000-0005-0000-0000-0000EE740000}"/>
    <cellStyle name="Header2 2 3 3 36 2 4" xfId="22365" xr:uid="{00000000-0005-0000-0000-0000EF740000}"/>
    <cellStyle name="Header2 2 3 3 36 3" xfId="26938" xr:uid="{00000000-0005-0000-0000-0000F0740000}"/>
    <cellStyle name="Header2 2 3 3 36 4" xfId="27806" xr:uid="{00000000-0005-0000-0000-0000F1740000}"/>
    <cellStyle name="Header2 2 3 3 36 5" xfId="18037" xr:uid="{00000000-0005-0000-0000-0000F2740000}"/>
    <cellStyle name="Header2 2 3 3 37" xfId="4068" xr:uid="{00000000-0005-0000-0000-0000F3740000}"/>
    <cellStyle name="Header2 2 3 3 37 2" xfId="13294" xr:uid="{00000000-0005-0000-0000-0000F4740000}"/>
    <cellStyle name="Header2 2 3 3 37 2 2" xfId="35596" xr:uid="{00000000-0005-0000-0000-0000F5740000}"/>
    <cellStyle name="Header2 2 3 3 37 2 3" xfId="40143" xr:uid="{00000000-0005-0000-0000-0000F6740000}"/>
    <cellStyle name="Header2 2 3 3 37 2 4" xfId="22366" xr:uid="{00000000-0005-0000-0000-0000F7740000}"/>
    <cellStyle name="Header2 2 3 3 37 3" xfId="26939" xr:uid="{00000000-0005-0000-0000-0000F8740000}"/>
    <cellStyle name="Header2 2 3 3 37 4" xfId="27805" xr:uid="{00000000-0005-0000-0000-0000F9740000}"/>
    <cellStyle name="Header2 2 3 3 37 5" xfId="18038" xr:uid="{00000000-0005-0000-0000-0000FA740000}"/>
    <cellStyle name="Header2 2 3 3 38" xfId="4069" xr:uid="{00000000-0005-0000-0000-0000FB740000}"/>
    <cellStyle name="Header2 2 3 3 38 2" xfId="13295" xr:uid="{00000000-0005-0000-0000-0000FC740000}"/>
    <cellStyle name="Header2 2 3 3 38 2 2" xfId="35597" xr:uid="{00000000-0005-0000-0000-0000FD740000}"/>
    <cellStyle name="Header2 2 3 3 38 2 3" xfId="40144" xr:uid="{00000000-0005-0000-0000-0000FE740000}"/>
    <cellStyle name="Header2 2 3 3 38 2 4" xfId="22367" xr:uid="{00000000-0005-0000-0000-0000FF740000}"/>
    <cellStyle name="Header2 2 3 3 38 3" xfId="26940" xr:uid="{00000000-0005-0000-0000-000000750000}"/>
    <cellStyle name="Header2 2 3 3 38 4" xfId="27804" xr:uid="{00000000-0005-0000-0000-000001750000}"/>
    <cellStyle name="Header2 2 3 3 38 5" xfId="18039" xr:uid="{00000000-0005-0000-0000-000002750000}"/>
    <cellStyle name="Header2 2 3 3 39" xfId="4070" xr:uid="{00000000-0005-0000-0000-000003750000}"/>
    <cellStyle name="Header2 2 3 3 39 2" xfId="13296" xr:uid="{00000000-0005-0000-0000-000004750000}"/>
    <cellStyle name="Header2 2 3 3 39 2 2" xfId="35598" xr:uid="{00000000-0005-0000-0000-000005750000}"/>
    <cellStyle name="Header2 2 3 3 39 2 3" xfId="40145" xr:uid="{00000000-0005-0000-0000-000006750000}"/>
    <cellStyle name="Header2 2 3 3 39 2 4" xfId="22368" xr:uid="{00000000-0005-0000-0000-000007750000}"/>
    <cellStyle name="Header2 2 3 3 39 3" xfId="26941" xr:uid="{00000000-0005-0000-0000-000008750000}"/>
    <cellStyle name="Header2 2 3 3 39 4" xfId="27803" xr:uid="{00000000-0005-0000-0000-000009750000}"/>
    <cellStyle name="Header2 2 3 3 39 5" xfId="18040" xr:uid="{00000000-0005-0000-0000-00000A750000}"/>
    <cellStyle name="Header2 2 3 3 4" xfId="4071" xr:uid="{00000000-0005-0000-0000-00000B750000}"/>
    <cellStyle name="Header2 2 3 3 4 2" xfId="13297" xr:uid="{00000000-0005-0000-0000-00000C750000}"/>
    <cellStyle name="Header2 2 3 3 4 2 2" xfId="35599" xr:uid="{00000000-0005-0000-0000-00000D750000}"/>
    <cellStyle name="Header2 2 3 3 4 2 3" xfId="40146" xr:uid="{00000000-0005-0000-0000-00000E750000}"/>
    <cellStyle name="Header2 2 3 3 4 2 4" xfId="22369" xr:uid="{00000000-0005-0000-0000-00000F750000}"/>
    <cellStyle name="Header2 2 3 3 4 3" xfId="26942" xr:uid="{00000000-0005-0000-0000-000010750000}"/>
    <cellStyle name="Header2 2 3 3 4 4" xfId="27802" xr:uid="{00000000-0005-0000-0000-000011750000}"/>
    <cellStyle name="Header2 2 3 3 4 5" xfId="18041" xr:uid="{00000000-0005-0000-0000-000012750000}"/>
    <cellStyle name="Header2 2 3 3 40" xfId="4038" xr:uid="{00000000-0005-0000-0000-000013750000}"/>
    <cellStyle name="Header2 2 3 3 40 2" xfId="13264" xr:uid="{00000000-0005-0000-0000-000014750000}"/>
    <cellStyle name="Header2 2 3 3 40 2 2" xfId="35566" xr:uid="{00000000-0005-0000-0000-000015750000}"/>
    <cellStyle name="Header2 2 3 3 40 2 3" xfId="40113" xr:uid="{00000000-0005-0000-0000-000016750000}"/>
    <cellStyle name="Header2 2 3 3 40 2 4" xfId="22336" xr:uid="{00000000-0005-0000-0000-000017750000}"/>
    <cellStyle name="Header2 2 3 3 40 3" xfId="26909" xr:uid="{00000000-0005-0000-0000-000018750000}"/>
    <cellStyle name="Header2 2 3 3 40 4" xfId="27836" xr:uid="{00000000-0005-0000-0000-000019750000}"/>
    <cellStyle name="Header2 2 3 3 40 5" xfId="18008" xr:uid="{00000000-0005-0000-0000-00001A750000}"/>
    <cellStyle name="Header2 2 3 3 41" xfId="9633" xr:uid="{00000000-0005-0000-0000-00001B750000}"/>
    <cellStyle name="Header2 2 3 3 41 2" xfId="13918" xr:uid="{00000000-0005-0000-0000-00001C750000}"/>
    <cellStyle name="Header2 2 3 3 41 2 2" xfId="36220" xr:uid="{00000000-0005-0000-0000-00001D750000}"/>
    <cellStyle name="Header2 2 3 3 41 2 3" xfId="40767" xr:uid="{00000000-0005-0000-0000-00001E750000}"/>
    <cellStyle name="Header2 2 3 3 41 2 4" xfId="22990" xr:uid="{00000000-0005-0000-0000-00001F750000}"/>
    <cellStyle name="Header2 2 3 3 41 3" xfId="31935" xr:uid="{00000000-0005-0000-0000-000020750000}"/>
    <cellStyle name="Header2 2 3 3 41 4" xfId="36482" xr:uid="{00000000-0005-0000-0000-000021750000}"/>
    <cellStyle name="Header2 2 3 3 41 5" xfId="18705" xr:uid="{00000000-0005-0000-0000-000022750000}"/>
    <cellStyle name="Header2 2 3 3 42" xfId="485" xr:uid="{00000000-0005-0000-0000-000023750000}"/>
    <cellStyle name="Header2 2 3 3 42 2" xfId="23356" xr:uid="{00000000-0005-0000-0000-000024750000}"/>
    <cellStyle name="Header2 2 3 3 42 3" xfId="31330" xr:uid="{00000000-0005-0000-0000-000025750000}"/>
    <cellStyle name="Header2 2 3 3 42 4" xfId="14455" xr:uid="{00000000-0005-0000-0000-000026750000}"/>
    <cellStyle name="Header2 2 3 3 43" xfId="23195" xr:uid="{00000000-0005-0000-0000-000027750000}"/>
    <cellStyle name="Header2 2 3 3 44" xfId="31491" xr:uid="{00000000-0005-0000-0000-000028750000}"/>
    <cellStyle name="Header2 2 3 3 45" xfId="14294" xr:uid="{00000000-0005-0000-0000-000029750000}"/>
    <cellStyle name="Header2 2 3 3 5" xfId="4072" xr:uid="{00000000-0005-0000-0000-00002A750000}"/>
    <cellStyle name="Header2 2 3 3 5 2" xfId="13298" xr:uid="{00000000-0005-0000-0000-00002B750000}"/>
    <cellStyle name="Header2 2 3 3 5 2 2" xfId="35600" xr:uid="{00000000-0005-0000-0000-00002C750000}"/>
    <cellStyle name="Header2 2 3 3 5 2 3" xfId="40147" xr:uid="{00000000-0005-0000-0000-00002D750000}"/>
    <cellStyle name="Header2 2 3 3 5 2 4" xfId="22370" xr:uid="{00000000-0005-0000-0000-00002E750000}"/>
    <cellStyle name="Header2 2 3 3 5 3" xfId="26943" xr:uid="{00000000-0005-0000-0000-00002F750000}"/>
    <cellStyle name="Header2 2 3 3 5 4" xfId="27801" xr:uid="{00000000-0005-0000-0000-000030750000}"/>
    <cellStyle name="Header2 2 3 3 5 5" xfId="18042" xr:uid="{00000000-0005-0000-0000-000031750000}"/>
    <cellStyle name="Header2 2 3 3 6" xfId="4073" xr:uid="{00000000-0005-0000-0000-000032750000}"/>
    <cellStyle name="Header2 2 3 3 6 2" xfId="13299" xr:uid="{00000000-0005-0000-0000-000033750000}"/>
    <cellStyle name="Header2 2 3 3 6 2 2" xfId="35601" xr:uid="{00000000-0005-0000-0000-000034750000}"/>
    <cellStyle name="Header2 2 3 3 6 2 3" xfId="40148" xr:uid="{00000000-0005-0000-0000-000035750000}"/>
    <cellStyle name="Header2 2 3 3 6 2 4" xfId="22371" xr:uid="{00000000-0005-0000-0000-000036750000}"/>
    <cellStyle name="Header2 2 3 3 6 3" xfId="26944" xr:uid="{00000000-0005-0000-0000-000037750000}"/>
    <cellStyle name="Header2 2 3 3 6 4" xfId="27800" xr:uid="{00000000-0005-0000-0000-000038750000}"/>
    <cellStyle name="Header2 2 3 3 6 5" xfId="18043" xr:uid="{00000000-0005-0000-0000-000039750000}"/>
    <cellStyle name="Header2 2 3 3 7" xfId="4074" xr:uid="{00000000-0005-0000-0000-00003A750000}"/>
    <cellStyle name="Header2 2 3 3 7 2" xfId="13300" xr:uid="{00000000-0005-0000-0000-00003B750000}"/>
    <cellStyle name="Header2 2 3 3 7 2 2" xfId="35602" xr:uid="{00000000-0005-0000-0000-00003C750000}"/>
    <cellStyle name="Header2 2 3 3 7 2 3" xfId="40149" xr:uid="{00000000-0005-0000-0000-00003D750000}"/>
    <cellStyle name="Header2 2 3 3 7 2 4" xfId="22372" xr:uid="{00000000-0005-0000-0000-00003E750000}"/>
    <cellStyle name="Header2 2 3 3 7 3" xfId="26945" xr:uid="{00000000-0005-0000-0000-00003F750000}"/>
    <cellStyle name="Header2 2 3 3 7 4" xfId="27799" xr:uid="{00000000-0005-0000-0000-000040750000}"/>
    <cellStyle name="Header2 2 3 3 7 5" xfId="18044" xr:uid="{00000000-0005-0000-0000-000041750000}"/>
    <cellStyle name="Header2 2 3 3 8" xfId="4075" xr:uid="{00000000-0005-0000-0000-000042750000}"/>
    <cellStyle name="Header2 2 3 3 8 2" xfId="13301" xr:uid="{00000000-0005-0000-0000-000043750000}"/>
    <cellStyle name="Header2 2 3 3 8 2 2" xfId="35603" xr:uid="{00000000-0005-0000-0000-000044750000}"/>
    <cellStyle name="Header2 2 3 3 8 2 3" xfId="40150" xr:uid="{00000000-0005-0000-0000-000045750000}"/>
    <cellStyle name="Header2 2 3 3 8 2 4" xfId="22373" xr:uid="{00000000-0005-0000-0000-000046750000}"/>
    <cellStyle name="Header2 2 3 3 8 3" xfId="26946" xr:uid="{00000000-0005-0000-0000-000047750000}"/>
    <cellStyle name="Header2 2 3 3 8 4" xfId="27798" xr:uid="{00000000-0005-0000-0000-000048750000}"/>
    <cellStyle name="Header2 2 3 3 8 5" xfId="18045" xr:uid="{00000000-0005-0000-0000-000049750000}"/>
    <cellStyle name="Header2 2 3 3 9" xfId="4076" xr:uid="{00000000-0005-0000-0000-00004A750000}"/>
    <cellStyle name="Header2 2 3 3 9 2" xfId="13302" xr:uid="{00000000-0005-0000-0000-00004B750000}"/>
    <cellStyle name="Header2 2 3 3 9 2 2" xfId="35604" xr:uid="{00000000-0005-0000-0000-00004C750000}"/>
    <cellStyle name="Header2 2 3 3 9 2 3" xfId="40151" xr:uid="{00000000-0005-0000-0000-00004D750000}"/>
    <cellStyle name="Header2 2 3 3 9 2 4" xfId="22374" xr:uid="{00000000-0005-0000-0000-00004E750000}"/>
    <cellStyle name="Header2 2 3 3 9 3" xfId="26947" xr:uid="{00000000-0005-0000-0000-00004F750000}"/>
    <cellStyle name="Header2 2 3 3 9 4" xfId="27797" xr:uid="{00000000-0005-0000-0000-000050750000}"/>
    <cellStyle name="Header2 2 3 3 9 5" xfId="18046" xr:uid="{00000000-0005-0000-0000-000051750000}"/>
    <cellStyle name="Header2 2 3 30" xfId="4077" xr:uid="{00000000-0005-0000-0000-000052750000}"/>
    <cellStyle name="Header2 2 3 30 2" xfId="13303" xr:uid="{00000000-0005-0000-0000-000053750000}"/>
    <cellStyle name="Header2 2 3 30 2 2" xfId="35605" xr:uid="{00000000-0005-0000-0000-000054750000}"/>
    <cellStyle name="Header2 2 3 30 2 3" xfId="40152" xr:uid="{00000000-0005-0000-0000-000055750000}"/>
    <cellStyle name="Header2 2 3 30 2 4" xfId="22375" xr:uid="{00000000-0005-0000-0000-000056750000}"/>
    <cellStyle name="Header2 2 3 30 3" xfId="26948" xr:uid="{00000000-0005-0000-0000-000057750000}"/>
    <cellStyle name="Header2 2 3 30 4" xfId="27796" xr:uid="{00000000-0005-0000-0000-000058750000}"/>
    <cellStyle name="Header2 2 3 30 5" xfId="18047" xr:uid="{00000000-0005-0000-0000-000059750000}"/>
    <cellStyle name="Header2 2 3 31" xfId="4078" xr:uid="{00000000-0005-0000-0000-00005A750000}"/>
    <cellStyle name="Header2 2 3 31 2" xfId="13304" xr:uid="{00000000-0005-0000-0000-00005B750000}"/>
    <cellStyle name="Header2 2 3 31 2 2" xfId="35606" xr:uid="{00000000-0005-0000-0000-00005C750000}"/>
    <cellStyle name="Header2 2 3 31 2 3" xfId="40153" xr:uid="{00000000-0005-0000-0000-00005D750000}"/>
    <cellStyle name="Header2 2 3 31 2 4" xfId="22376" xr:uid="{00000000-0005-0000-0000-00005E750000}"/>
    <cellStyle name="Header2 2 3 31 3" xfId="26949" xr:uid="{00000000-0005-0000-0000-00005F750000}"/>
    <cellStyle name="Header2 2 3 31 4" xfId="27795" xr:uid="{00000000-0005-0000-0000-000060750000}"/>
    <cellStyle name="Header2 2 3 31 5" xfId="18048" xr:uid="{00000000-0005-0000-0000-000061750000}"/>
    <cellStyle name="Header2 2 3 32" xfId="4079" xr:uid="{00000000-0005-0000-0000-000062750000}"/>
    <cellStyle name="Header2 2 3 32 2" xfId="13305" xr:uid="{00000000-0005-0000-0000-000063750000}"/>
    <cellStyle name="Header2 2 3 32 2 2" xfId="35607" xr:uid="{00000000-0005-0000-0000-000064750000}"/>
    <cellStyle name="Header2 2 3 32 2 3" xfId="40154" xr:uid="{00000000-0005-0000-0000-000065750000}"/>
    <cellStyle name="Header2 2 3 32 2 4" xfId="22377" xr:uid="{00000000-0005-0000-0000-000066750000}"/>
    <cellStyle name="Header2 2 3 32 3" xfId="26950" xr:uid="{00000000-0005-0000-0000-000067750000}"/>
    <cellStyle name="Header2 2 3 32 4" xfId="27794" xr:uid="{00000000-0005-0000-0000-000068750000}"/>
    <cellStyle name="Header2 2 3 32 5" xfId="18049" xr:uid="{00000000-0005-0000-0000-000069750000}"/>
    <cellStyle name="Header2 2 3 33" xfId="3978" xr:uid="{00000000-0005-0000-0000-00006A750000}"/>
    <cellStyle name="Header2 2 3 33 2" xfId="13204" xr:uid="{00000000-0005-0000-0000-00006B750000}"/>
    <cellStyle name="Header2 2 3 33 2 2" xfId="35506" xr:uid="{00000000-0005-0000-0000-00006C750000}"/>
    <cellStyle name="Header2 2 3 33 2 3" xfId="40053" xr:uid="{00000000-0005-0000-0000-00006D750000}"/>
    <cellStyle name="Header2 2 3 33 2 4" xfId="22276" xr:uid="{00000000-0005-0000-0000-00006E750000}"/>
    <cellStyle name="Header2 2 3 33 3" xfId="26849" xr:uid="{00000000-0005-0000-0000-00006F750000}"/>
    <cellStyle name="Header2 2 3 33 4" xfId="27895" xr:uid="{00000000-0005-0000-0000-000070750000}"/>
    <cellStyle name="Header2 2 3 33 5" xfId="17948" xr:uid="{00000000-0005-0000-0000-000071750000}"/>
    <cellStyle name="Header2 2 3 34" xfId="9465" xr:uid="{00000000-0005-0000-0000-000072750000}"/>
    <cellStyle name="Header2 2 3 34 2" xfId="13789" xr:uid="{00000000-0005-0000-0000-000073750000}"/>
    <cellStyle name="Header2 2 3 34 2 2" xfId="36091" xr:uid="{00000000-0005-0000-0000-000074750000}"/>
    <cellStyle name="Header2 2 3 34 2 3" xfId="40638" xr:uid="{00000000-0005-0000-0000-000075750000}"/>
    <cellStyle name="Header2 2 3 34 2 4" xfId="22861" xr:uid="{00000000-0005-0000-0000-000076750000}"/>
    <cellStyle name="Header2 2 3 34 3" xfId="31767" xr:uid="{00000000-0005-0000-0000-000077750000}"/>
    <cellStyle name="Header2 2 3 34 4" xfId="36314" xr:uid="{00000000-0005-0000-0000-000078750000}"/>
    <cellStyle name="Header2 2 3 34 5" xfId="18537" xr:uid="{00000000-0005-0000-0000-000079750000}"/>
    <cellStyle name="Header2 2 3 35" xfId="397" xr:uid="{00000000-0005-0000-0000-00007A750000}"/>
    <cellStyle name="Header2 2 3 35 2" xfId="23268" xr:uid="{00000000-0005-0000-0000-00007B750000}"/>
    <cellStyle name="Header2 2 3 35 3" xfId="31419" xr:uid="{00000000-0005-0000-0000-00007C750000}"/>
    <cellStyle name="Header2 2 3 35 4" xfId="14367" xr:uid="{00000000-0005-0000-0000-00007D750000}"/>
    <cellStyle name="Header2 2 3 36" xfId="9703" xr:uid="{00000000-0005-0000-0000-00007E750000}"/>
    <cellStyle name="Header2 2 3 36 2" xfId="32005" xr:uid="{00000000-0005-0000-0000-00007F750000}"/>
    <cellStyle name="Header2 2 3 36 3" xfId="36552" xr:uid="{00000000-0005-0000-0000-000080750000}"/>
    <cellStyle name="Header2 2 3 36 4" xfId="18775" xr:uid="{00000000-0005-0000-0000-000081750000}"/>
    <cellStyle name="Header2 2 3 37" xfId="14008" xr:uid="{00000000-0005-0000-0000-000082750000}"/>
    <cellStyle name="Header2 2 3 38" xfId="31655" xr:uid="{00000000-0005-0000-0000-000083750000}"/>
    <cellStyle name="Header2 2 3 39" xfId="13969" xr:uid="{00000000-0005-0000-0000-000084750000}"/>
    <cellStyle name="Header2 2 3 4" xfId="4080" xr:uid="{00000000-0005-0000-0000-000085750000}"/>
    <cellStyle name="Header2 2 3 4 2" xfId="13306" xr:uid="{00000000-0005-0000-0000-000086750000}"/>
    <cellStyle name="Header2 2 3 4 2 2" xfId="35608" xr:uid="{00000000-0005-0000-0000-000087750000}"/>
    <cellStyle name="Header2 2 3 4 2 3" xfId="40155" xr:uid="{00000000-0005-0000-0000-000088750000}"/>
    <cellStyle name="Header2 2 3 4 2 4" xfId="22378" xr:uid="{00000000-0005-0000-0000-000089750000}"/>
    <cellStyle name="Header2 2 3 4 3" xfId="26951" xr:uid="{00000000-0005-0000-0000-00008A750000}"/>
    <cellStyle name="Header2 2 3 4 4" xfId="27793" xr:uid="{00000000-0005-0000-0000-00008B750000}"/>
    <cellStyle name="Header2 2 3 4 5" xfId="18050" xr:uid="{00000000-0005-0000-0000-00008C750000}"/>
    <cellStyle name="Header2 2 3 5" xfId="4081" xr:uid="{00000000-0005-0000-0000-00008D750000}"/>
    <cellStyle name="Header2 2 3 5 2" xfId="13307" xr:uid="{00000000-0005-0000-0000-00008E750000}"/>
    <cellStyle name="Header2 2 3 5 2 2" xfId="35609" xr:uid="{00000000-0005-0000-0000-00008F750000}"/>
    <cellStyle name="Header2 2 3 5 2 3" xfId="40156" xr:uid="{00000000-0005-0000-0000-000090750000}"/>
    <cellStyle name="Header2 2 3 5 2 4" xfId="22379" xr:uid="{00000000-0005-0000-0000-000091750000}"/>
    <cellStyle name="Header2 2 3 5 3" xfId="26952" xr:uid="{00000000-0005-0000-0000-000092750000}"/>
    <cellStyle name="Header2 2 3 5 4" xfId="27792" xr:uid="{00000000-0005-0000-0000-000093750000}"/>
    <cellStyle name="Header2 2 3 5 5" xfId="18051" xr:uid="{00000000-0005-0000-0000-000094750000}"/>
    <cellStyle name="Header2 2 3 6" xfId="4082" xr:uid="{00000000-0005-0000-0000-000095750000}"/>
    <cellStyle name="Header2 2 3 6 2" xfId="13308" xr:uid="{00000000-0005-0000-0000-000096750000}"/>
    <cellStyle name="Header2 2 3 6 2 2" xfId="35610" xr:uid="{00000000-0005-0000-0000-000097750000}"/>
    <cellStyle name="Header2 2 3 6 2 3" xfId="40157" xr:uid="{00000000-0005-0000-0000-000098750000}"/>
    <cellStyle name="Header2 2 3 6 2 4" xfId="22380" xr:uid="{00000000-0005-0000-0000-000099750000}"/>
    <cellStyle name="Header2 2 3 6 3" xfId="26953" xr:uid="{00000000-0005-0000-0000-00009A750000}"/>
    <cellStyle name="Header2 2 3 6 4" xfId="27791" xr:uid="{00000000-0005-0000-0000-00009B750000}"/>
    <cellStyle name="Header2 2 3 6 5" xfId="18052" xr:uid="{00000000-0005-0000-0000-00009C750000}"/>
    <cellStyle name="Header2 2 3 7" xfId="4083" xr:uid="{00000000-0005-0000-0000-00009D750000}"/>
    <cellStyle name="Header2 2 3 7 2" xfId="13309" xr:uid="{00000000-0005-0000-0000-00009E750000}"/>
    <cellStyle name="Header2 2 3 7 2 2" xfId="35611" xr:uid="{00000000-0005-0000-0000-00009F750000}"/>
    <cellStyle name="Header2 2 3 7 2 3" xfId="40158" xr:uid="{00000000-0005-0000-0000-0000A0750000}"/>
    <cellStyle name="Header2 2 3 7 2 4" xfId="22381" xr:uid="{00000000-0005-0000-0000-0000A1750000}"/>
    <cellStyle name="Header2 2 3 7 3" xfId="26954" xr:uid="{00000000-0005-0000-0000-0000A2750000}"/>
    <cellStyle name="Header2 2 3 7 4" xfId="27790" xr:uid="{00000000-0005-0000-0000-0000A3750000}"/>
    <cellStyle name="Header2 2 3 7 5" xfId="18053" xr:uid="{00000000-0005-0000-0000-0000A4750000}"/>
    <cellStyle name="Header2 2 3 8" xfId="4084" xr:uid="{00000000-0005-0000-0000-0000A5750000}"/>
    <cellStyle name="Header2 2 3 8 2" xfId="13310" xr:uid="{00000000-0005-0000-0000-0000A6750000}"/>
    <cellStyle name="Header2 2 3 8 2 2" xfId="35612" xr:uid="{00000000-0005-0000-0000-0000A7750000}"/>
    <cellStyle name="Header2 2 3 8 2 3" xfId="40159" xr:uid="{00000000-0005-0000-0000-0000A8750000}"/>
    <cellStyle name="Header2 2 3 8 2 4" xfId="22382" xr:uid="{00000000-0005-0000-0000-0000A9750000}"/>
    <cellStyle name="Header2 2 3 8 3" xfId="26955" xr:uid="{00000000-0005-0000-0000-0000AA750000}"/>
    <cellStyle name="Header2 2 3 8 4" xfId="27789" xr:uid="{00000000-0005-0000-0000-0000AB750000}"/>
    <cellStyle name="Header2 2 3 8 5" xfId="18054" xr:uid="{00000000-0005-0000-0000-0000AC750000}"/>
    <cellStyle name="Header2 2 3 9" xfId="4085" xr:uid="{00000000-0005-0000-0000-0000AD750000}"/>
    <cellStyle name="Header2 2 3 9 2" xfId="13311" xr:uid="{00000000-0005-0000-0000-0000AE750000}"/>
    <cellStyle name="Header2 2 3 9 2 2" xfId="35613" xr:uid="{00000000-0005-0000-0000-0000AF750000}"/>
    <cellStyle name="Header2 2 3 9 2 3" xfId="40160" xr:uid="{00000000-0005-0000-0000-0000B0750000}"/>
    <cellStyle name="Header2 2 3 9 2 4" xfId="22383" xr:uid="{00000000-0005-0000-0000-0000B1750000}"/>
    <cellStyle name="Header2 2 3 9 3" xfId="26956" xr:uid="{00000000-0005-0000-0000-0000B2750000}"/>
    <cellStyle name="Header2 2 3 9 4" xfId="27788" xr:uid="{00000000-0005-0000-0000-0000B3750000}"/>
    <cellStyle name="Header2 2 3 9 5" xfId="18055" xr:uid="{00000000-0005-0000-0000-0000B4750000}"/>
    <cellStyle name="Header2 2 30" xfId="4086" xr:uid="{00000000-0005-0000-0000-0000B5750000}"/>
    <cellStyle name="Header2 2 30 2" xfId="13312" xr:uid="{00000000-0005-0000-0000-0000B6750000}"/>
    <cellStyle name="Header2 2 30 2 2" xfId="35614" xr:uid="{00000000-0005-0000-0000-0000B7750000}"/>
    <cellStyle name="Header2 2 30 2 3" xfId="40161" xr:uid="{00000000-0005-0000-0000-0000B8750000}"/>
    <cellStyle name="Header2 2 30 2 4" xfId="22384" xr:uid="{00000000-0005-0000-0000-0000B9750000}"/>
    <cellStyle name="Header2 2 30 3" xfId="26957" xr:uid="{00000000-0005-0000-0000-0000BA750000}"/>
    <cellStyle name="Header2 2 30 4" xfId="27787" xr:uid="{00000000-0005-0000-0000-0000BB750000}"/>
    <cellStyle name="Header2 2 30 5" xfId="18056" xr:uid="{00000000-0005-0000-0000-0000BC750000}"/>
    <cellStyle name="Header2 2 31" xfId="4087" xr:uid="{00000000-0005-0000-0000-0000BD750000}"/>
    <cellStyle name="Header2 2 31 2" xfId="13313" xr:uid="{00000000-0005-0000-0000-0000BE750000}"/>
    <cellStyle name="Header2 2 31 2 2" xfId="35615" xr:uid="{00000000-0005-0000-0000-0000BF750000}"/>
    <cellStyle name="Header2 2 31 2 3" xfId="40162" xr:uid="{00000000-0005-0000-0000-0000C0750000}"/>
    <cellStyle name="Header2 2 31 2 4" xfId="22385" xr:uid="{00000000-0005-0000-0000-0000C1750000}"/>
    <cellStyle name="Header2 2 31 3" xfId="26958" xr:uid="{00000000-0005-0000-0000-0000C2750000}"/>
    <cellStyle name="Header2 2 31 4" xfId="27786" xr:uid="{00000000-0005-0000-0000-0000C3750000}"/>
    <cellStyle name="Header2 2 31 5" xfId="18057" xr:uid="{00000000-0005-0000-0000-0000C4750000}"/>
    <cellStyle name="Header2 2 32" xfId="4088" xr:uid="{00000000-0005-0000-0000-0000C5750000}"/>
    <cellStyle name="Header2 2 32 2" xfId="13314" xr:uid="{00000000-0005-0000-0000-0000C6750000}"/>
    <cellStyle name="Header2 2 32 2 2" xfId="35616" xr:uid="{00000000-0005-0000-0000-0000C7750000}"/>
    <cellStyle name="Header2 2 32 2 3" xfId="40163" xr:uid="{00000000-0005-0000-0000-0000C8750000}"/>
    <cellStyle name="Header2 2 32 2 4" xfId="22386" xr:uid="{00000000-0005-0000-0000-0000C9750000}"/>
    <cellStyle name="Header2 2 32 3" xfId="26959" xr:uid="{00000000-0005-0000-0000-0000CA750000}"/>
    <cellStyle name="Header2 2 32 4" xfId="27785" xr:uid="{00000000-0005-0000-0000-0000CB750000}"/>
    <cellStyle name="Header2 2 32 5" xfId="18058" xr:uid="{00000000-0005-0000-0000-0000CC750000}"/>
    <cellStyle name="Header2 2 33" xfId="4089" xr:uid="{00000000-0005-0000-0000-0000CD750000}"/>
    <cellStyle name="Header2 2 33 2" xfId="13315" xr:uid="{00000000-0005-0000-0000-0000CE750000}"/>
    <cellStyle name="Header2 2 33 2 2" xfId="35617" xr:uid="{00000000-0005-0000-0000-0000CF750000}"/>
    <cellStyle name="Header2 2 33 2 3" xfId="40164" xr:uid="{00000000-0005-0000-0000-0000D0750000}"/>
    <cellStyle name="Header2 2 33 2 4" xfId="22387" xr:uid="{00000000-0005-0000-0000-0000D1750000}"/>
    <cellStyle name="Header2 2 33 3" xfId="26960" xr:uid="{00000000-0005-0000-0000-0000D2750000}"/>
    <cellStyle name="Header2 2 33 4" xfId="27784" xr:uid="{00000000-0005-0000-0000-0000D3750000}"/>
    <cellStyle name="Header2 2 33 5" xfId="18059" xr:uid="{00000000-0005-0000-0000-0000D4750000}"/>
    <cellStyle name="Header2 2 34" xfId="4090" xr:uid="{00000000-0005-0000-0000-0000D5750000}"/>
    <cellStyle name="Header2 2 34 2" xfId="13316" xr:uid="{00000000-0005-0000-0000-0000D6750000}"/>
    <cellStyle name="Header2 2 34 2 2" xfId="35618" xr:uid="{00000000-0005-0000-0000-0000D7750000}"/>
    <cellStyle name="Header2 2 34 2 3" xfId="40165" xr:uid="{00000000-0005-0000-0000-0000D8750000}"/>
    <cellStyle name="Header2 2 34 2 4" xfId="22388" xr:uid="{00000000-0005-0000-0000-0000D9750000}"/>
    <cellStyle name="Header2 2 34 3" xfId="26961" xr:uid="{00000000-0005-0000-0000-0000DA750000}"/>
    <cellStyle name="Header2 2 34 4" xfId="27783" xr:uid="{00000000-0005-0000-0000-0000DB750000}"/>
    <cellStyle name="Header2 2 34 5" xfId="18060" xr:uid="{00000000-0005-0000-0000-0000DC750000}"/>
    <cellStyle name="Header2 2 35" xfId="3811" xr:uid="{00000000-0005-0000-0000-0000DD750000}"/>
    <cellStyle name="Header2 2 35 2" xfId="13037" xr:uid="{00000000-0005-0000-0000-0000DE750000}"/>
    <cellStyle name="Header2 2 35 2 2" xfId="35339" xr:uid="{00000000-0005-0000-0000-0000DF750000}"/>
    <cellStyle name="Header2 2 35 2 3" xfId="39886" xr:uid="{00000000-0005-0000-0000-0000E0750000}"/>
    <cellStyle name="Header2 2 35 2 4" xfId="22109" xr:uid="{00000000-0005-0000-0000-0000E1750000}"/>
    <cellStyle name="Header2 2 35 3" xfId="26682" xr:uid="{00000000-0005-0000-0000-0000E2750000}"/>
    <cellStyle name="Header2 2 35 4" xfId="28062" xr:uid="{00000000-0005-0000-0000-0000E3750000}"/>
    <cellStyle name="Header2 2 35 5" xfId="17781" xr:uid="{00000000-0005-0000-0000-0000E4750000}"/>
    <cellStyle name="Header2 2 36" xfId="9423" xr:uid="{00000000-0005-0000-0000-0000E5750000}"/>
    <cellStyle name="Header2 2 36 2" xfId="13750" xr:uid="{00000000-0005-0000-0000-0000E6750000}"/>
    <cellStyle name="Header2 2 36 2 2" xfId="36052" xr:uid="{00000000-0005-0000-0000-0000E7750000}"/>
    <cellStyle name="Header2 2 36 2 3" xfId="40599" xr:uid="{00000000-0005-0000-0000-0000E8750000}"/>
    <cellStyle name="Header2 2 36 2 4" xfId="22822" xr:uid="{00000000-0005-0000-0000-0000E9750000}"/>
    <cellStyle name="Header2 2 36 3" xfId="31725" xr:uid="{00000000-0005-0000-0000-0000EA750000}"/>
    <cellStyle name="Header2 2 36 4" xfId="36272" xr:uid="{00000000-0005-0000-0000-0000EB750000}"/>
    <cellStyle name="Header2 2 36 5" xfId="18495" xr:uid="{00000000-0005-0000-0000-0000EC750000}"/>
    <cellStyle name="Header2 2 37" xfId="9676" xr:uid="{00000000-0005-0000-0000-0000ED750000}"/>
    <cellStyle name="Header2 2 37 2" xfId="31978" xr:uid="{00000000-0005-0000-0000-0000EE750000}"/>
    <cellStyle name="Header2 2 37 3" xfId="36525" xr:uid="{00000000-0005-0000-0000-0000EF750000}"/>
    <cellStyle name="Header2 2 37 4" xfId="18748" xr:uid="{00000000-0005-0000-0000-0000F0750000}"/>
    <cellStyle name="Header2 2 38" xfId="14084" xr:uid="{00000000-0005-0000-0000-0000F1750000}"/>
    <cellStyle name="Header2 2 39" xfId="31698" xr:uid="{00000000-0005-0000-0000-0000F2750000}"/>
    <cellStyle name="Header2 2 4" xfId="144" xr:uid="{00000000-0005-0000-0000-0000F3750000}"/>
    <cellStyle name="Header2 2 4 10" xfId="4092" xr:uid="{00000000-0005-0000-0000-0000F4750000}"/>
    <cellStyle name="Header2 2 4 10 2" xfId="13318" xr:uid="{00000000-0005-0000-0000-0000F5750000}"/>
    <cellStyle name="Header2 2 4 10 2 2" xfId="35620" xr:uid="{00000000-0005-0000-0000-0000F6750000}"/>
    <cellStyle name="Header2 2 4 10 2 3" xfId="40167" xr:uid="{00000000-0005-0000-0000-0000F7750000}"/>
    <cellStyle name="Header2 2 4 10 2 4" xfId="22390" xr:uid="{00000000-0005-0000-0000-0000F8750000}"/>
    <cellStyle name="Header2 2 4 10 3" xfId="26963" xr:uid="{00000000-0005-0000-0000-0000F9750000}"/>
    <cellStyle name="Header2 2 4 10 4" xfId="27780" xr:uid="{00000000-0005-0000-0000-0000FA750000}"/>
    <cellStyle name="Header2 2 4 10 5" xfId="18062" xr:uid="{00000000-0005-0000-0000-0000FB750000}"/>
    <cellStyle name="Header2 2 4 11" xfId="4093" xr:uid="{00000000-0005-0000-0000-0000FC750000}"/>
    <cellStyle name="Header2 2 4 11 2" xfId="13319" xr:uid="{00000000-0005-0000-0000-0000FD750000}"/>
    <cellStyle name="Header2 2 4 11 2 2" xfId="35621" xr:uid="{00000000-0005-0000-0000-0000FE750000}"/>
    <cellStyle name="Header2 2 4 11 2 3" xfId="40168" xr:uid="{00000000-0005-0000-0000-0000FF750000}"/>
    <cellStyle name="Header2 2 4 11 2 4" xfId="22391" xr:uid="{00000000-0005-0000-0000-000000760000}"/>
    <cellStyle name="Header2 2 4 11 3" xfId="26964" xr:uid="{00000000-0005-0000-0000-000001760000}"/>
    <cellStyle name="Header2 2 4 11 4" xfId="27779" xr:uid="{00000000-0005-0000-0000-000002760000}"/>
    <cellStyle name="Header2 2 4 11 5" xfId="18063" xr:uid="{00000000-0005-0000-0000-000003760000}"/>
    <cellStyle name="Header2 2 4 12" xfId="4094" xr:uid="{00000000-0005-0000-0000-000004760000}"/>
    <cellStyle name="Header2 2 4 12 2" xfId="13320" xr:uid="{00000000-0005-0000-0000-000005760000}"/>
    <cellStyle name="Header2 2 4 12 2 2" xfId="35622" xr:uid="{00000000-0005-0000-0000-000006760000}"/>
    <cellStyle name="Header2 2 4 12 2 3" xfId="40169" xr:uid="{00000000-0005-0000-0000-000007760000}"/>
    <cellStyle name="Header2 2 4 12 2 4" xfId="22392" xr:uid="{00000000-0005-0000-0000-000008760000}"/>
    <cellStyle name="Header2 2 4 12 3" xfId="26965" xr:uid="{00000000-0005-0000-0000-000009760000}"/>
    <cellStyle name="Header2 2 4 12 4" xfId="27778" xr:uid="{00000000-0005-0000-0000-00000A760000}"/>
    <cellStyle name="Header2 2 4 12 5" xfId="18064" xr:uid="{00000000-0005-0000-0000-00000B760000}"/>
    <cellStyle name="Header2 2 4 13" xfId="4095" xr:uid="{00000000-0005-0000-0000-00000C760000}"/>
    <cellStyle name="Header2 2 4 13 2" xfId="13321" xr:uid="{00000000-0005-0000-0000-00000D760000}"/>
    <cellStyle name="Header2 2 4 13 2 2" xfId="35623" xr:uid="{00000000-0005-0000-0000-00000E760000}"/>
    <cellStyle name="Header2 2 4 13 2 3" xfId="40170" xr:uid="{00000000-0005-0000-0000-00000F760000}"/>
    <cellStyle name="Header2 2 4 13 2 4" xfId="22393" xr:uid="{00000000-0005-0000-0000-000010760000}"/>
    <cellStyle name="Header2 2 4 13 3" xfId="26966" xr:uid="{00000000-0005-0000-0000-000011760000}"/>
    <cellStyle name="Header2 2 4 13 4" xfId="27777" xr:uid="{00000000-0005-0000-0000-000012760000}"/>
    <cellStyle name="Header2 2 4 13 5" xfId="18065" xr:uid="{00000000-0005-0000-0000-000013760000}"/>
    <cellStyle name="Header2 2 4 14" xfId="4096" xr:uid="{00000000-0005-0000-0000-000014760000}"/>
    <cellStyle name="Header2 2 4 14 2" xfId="13322" xr:uid="{00000000-0005-0000-0000-000015760000}"/>
    <cellStyle name="Header2 2 4 14 2 2" xfId="35624" xr:uid="{00000000-0005-0000-0000-000016760000}"/>
    <cellStyle name="Header2 2 4 14 2 3" xfId="40171" xr:uid="{00000000-0005-0000-0000-000017760000}"/>
    <cellStyle name="Header2 2 4 14 2 4" xfId="22394" xr:uid="{00000000-0005-0000-0000-000018760000}"/>
    <cellStyle name="Header2 2 4 14 3" xfId="26967" xr:uid="{00000000-0005-0000-0000-000019760000}"/>
    <cellStyle name="Header2 2 4 14 4" xfId="27776" xr:uid="{00000000-0005-0000-0000-00001A760000}"/>
    <cellStyle name="Header2 2 4 14 5" xfId="18066" xr:uid="{00000000-0005-0000-0000-00001B760000}"/>
    <cellStyle name="Header2 2 4 15" xfId="4097" xr:uid="{00000000-0005-0000-0000-00001C760000}"/>
    <cellStyle name="Header2 2 4 15 2" xfId="13323" xr:uid="{00000000-0005-0000-0000-00001D760000}"/>
    <cellStyle name="Header2 2 4 15 2 2" xfId="35625" xr:uid="{00000000-0005-0000-0000-00001E760000}"/>
    <cellStyle name="Header2 2 4 15 2 3" xfId="40172" xr:uid="{00000000-0005-0000-0000-00001F760000}"/>
    <cellStyle name="Header2 2 4 15 2 4" xfId="22395" xr:uid="{00000000-0005-0000-0000-000020760000}"/>
    <cellStyle name="Header2 2 4 15 3" xfId="26968" xr:uid="{00000000-0005-0000-0000-000021760000}"/>
    <cellStyle name="Header2 2 4 15 4" xfId="27748" xr:uid="{00000000-0005-0000-0000-000022760000}"/>
    <cellStyle name="Header2 2 4 15 5" xfId="18067" xr:uid="{00000000-0005-0000-0000-000023760000}"/>
    <cellStyle name="Header2 2 4 16" xfId="4098" xr:uid="{00000000-0005-0000-0000-000024760000}"/>
    <cellStyle name="Header2 2 4 16 2" xfId="13324" xr:uid="{00000000-0005-0000-0000-000025760000}"/>
    <cellStyle name="Header2 2 4 16 2 2" xfId="35626" xr:uid="{00000000-0005-0000-0000-000026760000}"/>
    <cellStyle name="Header2 2 4 16 2 3" xfId="40173" xr:uid="{00000000-0005-0000-0000-000027760000}"/>
    <cellStyle name="Header2 2 4 16 2 4" xfId="22396" xr:uid="{00000000-0005-0000-0000-000028760000}"/>
    <cellStyle name="Header2 2 4 16 3" xfId="26969" xr:uid="{00000000-0005-0000-0000-000029760000}"/>
    <cellStyle name="Header2 2 4 16 4" xfId="27775" xr:uid="{00000000-0005-0000-0000-00002A760000}"/>
    <cellStyle name="Header2 2 4 16 5" xfId="18068" xr:uid="{00000000-0005-0000-0000-00002B760000}"/>
    <cellStyle name="Header2 2 4 17" xfId="4099" xr:uid="{00000000-0005-0000-0000-00002C760000}"/>
    <cellStyle name="Header2 2 4 17 2" xfId="13325" xr:uid="{00000000-0005-0000-0000-00002D760000}"/>
    <cellStyle name="Header2 2 4 17 2 2" xfId="35627" xr:uid="{00000000-0005-0000-0000-00002E760000}"/>
    <cellStyle name="Header2 2 4 17 2 3" xfId="40174" xr:uid="{00000000-0005-0000-0000-00002F760000}"/>
    <cellStyle name="Header2 2 4 17 2 4" xfId="22397" xr:uid="{00000000-0005-0000-0000-000030760000}"/>
    <cellStyle name="Header2 2 4 17 3" xfId="26970" xr:uid="{00000000-0005-0000-0000-000031760000}"/>
    <cellStyle name="Header2 2 4 17 4" xfId="27774" xr:uid="{00000000-0005-0000-0000-000032760000}"/>
    <cellStyle name="Header2 2 4 17 5" xfId="18069" xr:uid="{00000000-0005-0000-0000-000033760000}"/>
    <cellStyle name="Header2 2 4 18" xfId="4100" xr:uid="{00000000-0005-0000-0000-000034760000}"/>
    <cellStyle name="Header2 2 4 18 2" xfId="13326" xr:uid="{00000000-0005-0000-0000-000035760000}"/>
    <cellStyle name="Header2 2 4 18 2 2" xfId="35628" xr:uid="{00000000-0005-0000-0000-000036760000}"/>
    <cellStyle name="Header2 2 4 18 2 3" xfId="40175" xr:uid="{00000000-0005-0000-0000-000037760000}"/>
    <cellStyle name="Header2 2 4 18 2 4" xfId="22398" xr:uid="{00000000-0005-0000-0000-000038760000}"/>
    <cellStyle name="Header2 2 4 18 3" xfId="26971" xr:uid="{00000000-0005-0000-0000-000039760000}"/>
    <cellStyle name="Header2 2 4 18 4" xfId="27773" xr:uid="{00000000-0005-0000-0000-00003A760000}"/>
    <cellStyle name="Header2 2 4 18 5" xfId="18070" xr:uid="{00000000-0005-0000-0000-00003B760000}"/>
    <cellStyle name="Header2 2 4 19" xfId="4101" xr:uid="{00000000-0005-0000-0000-00003C760000}"/>
    <cellStyle name="Header2 2 4 19 2" xfId="13327" xr:uid="{00000000-0005-0000-0000-00003D760000}"/>
    <cellStyle name="Header2 2 4 19 2 2" xfId="35629" xr:uid="{00000000-0005-0000-0000-00003E760000}"/>
    <cellStyle name="Header2 2 4 19 2 3" xfId="40176" xr:uid="{00000000-0005-0000-0000-00003F760000}"/>
    <cellStyle name="Header2 2 4 19 2 4" xfId="22399" xr:uid="{00000000-0005-0000-0000-000040760000}"/>
    <cellStyle name="Header2 2 4 19 3" xfId="26972" xr:uid="{00000000-0005-0000-0000-000041760000}"/>
    <cellStyle name="Header2 2 4 19 4" xfId="27772" xr:uid="{00000000-0005-0000-0000-000042760000}"/>
    <cellStyle name="Header2 2 4 19 5" xfId="18071" xr:uid="{00000000-0005-0000-0000-000043760000}"/>
    <cellStyle name="Header2 2 4 2" xfId="356" xr:uid="{00000000-0005-0000-0000-000044760000}"/>
    <cellStyle name="Header2 2 4 2 10" xfId="4103" xr:uid="{00000000-0005-0000-0000-000045760000}"/>
    <cellStyle name="Header2 2 4 2 10 2" xfId="13329" xr:uid="{00000000-0005-0000-0000-000046760000}"/>
    <cellStyle name="Header2 2 4 2 10 2 2" xfId="35631" xr:uid="{00000000-0005-0000-0000-000047760000}"/>
    <cellStyle name="Header2 2 4 2 10 2 3" xfId="40178" xr:uid="{00000000-0005-0000-0000-000048760000}"/>
    <cellStyle name="Header2 2 4 2 10 2 4" xfId="22401" xr:uid="{00000000-0005-0000-0000-000049760000}"/>
    <cellStyle name="Header2 2 4 2 10 3" xfId="26974" xr:uid="{00000000-0005-0000-0000-00004A760000}"/>
    <cellStyle name="Header2 2 4 2 10 4" xfId="27770" xr:uid="{00000000-0005-0000-0000-00004B760000}"/>
    <cellStyle name="Header2 2 4 2 10 5" xfId="18073" xr:uid="{00000000-0005-0000-0000-00004C760000}"/>
    <cellStyle name="Header2 2 4 2 11" xfId="4104" xr:uid="{00000000-0005-0000-0000-00004D760000}"/>
    <cellStyle name="Header2 2 4 2 11 2" xfId="13330" xr:uid="{00000000-0005-0000-0000-00004E760000}"/>
    <cellStyle name="Header2 2 4 2 11 2 2" xfId="35632" xr:uid="{00000000-0005-0000-0000-00004F760000}"/>
    <cellStyle name="Header2 2 4 2 11 2 3" xfId="40179" xr:uid="{00000000-0005-0000-0000-000050760000}"/>
    <cellStyle name="Header2 2 4 2 11 2 4" xfId="22402" xr:uid="{00000000-0005-0000-0000-000051760000}"/>
    <cellStyle name="Header2 2 4 2 11 3" xfId="26975" xr:uid="{00000000-0005-0000-0000-000052760000}"/>
    <cellStyle name="Header2 2 4 2 11 4" xfId="27769" xr:uid="{00000000-0005-0000-0000-000053760000}"/>
    <cellStyle name="Header2 2 4 2 11 5" xfId="18074" xr:uid="{00000000-0005-0000-0000-000054760000}"/>
    <cellStyle name="Header2 2 4 2 12" xfId="4105" xr:uid="{00000000-0005-0000-0000-000055760000}"/>
    <cellStyle name="Header2 2 4 2 12 2" xfId="13331" xr:uid="{00000000-0005-0000-0000-000056760000}"/>
    <cellStyle name="Header2 2 4 2 12 2 2" xfId="35633" xr:uid="{00000000-0005-0000-0000-000057760000}"/>
    <cellStyle name="Header2 2 4 2 12 2 3" xfId="40180" xr:uid="{00000000-0005-0000-0000-000058760000}"/>
    <cellStyle name="Header2 2 4 2 12 2 4" xfId="22403" xr:uid="{00000000-0005-0000-0000-000059760000}"/>
    <cellStyle name="Header2 2 4 2 12 3" xfId="26976" xr:uid="{00000000-0005-0000-0000-00005A760000}"/>
    <cellStyle name="Header2 2 4 2 12 4" xfId="27768" xr:uid="{00000000-0005-0000-0000-00005B760000}"/>
    <cellStyle name="Header2 2 4 2 12 5" xfId="18075" xr:uid="{00000000-0005-0000-0000-00005C760000}"/>
    <cellStyle name="Header2 2 4 2 13" xfId="4106" xr:uid="{00000000-0005-0000-0000-00005D760000}"/>
    <cellStyle name="Header2 2 4 2 13 2" xfId="13332" xr:uid="{00000000-0005-0000-0000-00005E760000}"/>
    <cellStyle name="Header2 2 4 2 13 2 2" xfId="35634" xr:uid="{00000000-0005-0000-0000-00005F760000}"/>
    <cellStyle name="Header2 2 4 2 13 2 3" xfId="40181" xr:uid="{00000000-0005-0000-0000-000060760000}"/>
    <cellStyle name="Header2 2 4 2 13 2 4" xfId="22404" xr:uid="{00000000-0005-0000-0000-000061760000}"/>
    <cellStyle name="Header2 2 4 2 13 3" xfId="26977" xr:uid="{00000000-0005-0000-0000-000062760000}"/>
    <cellStyle name="Header2 2 4 2 13 4" xfId="27767" xr:uid="{00000000-0005-0000-0000-000063760000}"/>
    <cellStyle name="Header2 2 4 2 13 5" xfId="18076" xr:uid="{00000000-0005-0000-0000-000064760000}"/>
    <cellStyle name="Header2 2 4 2 14" xfId="4107" xr:uid="{00000000-0005-0000-0000-000065760000}"/>
    <cellStyle name="Header2 2 4 2 14 2" xfId="13333" xr:uid="{00000000-0005-0000-0000-000066760000}"/>
    <cellStyle name="Header2 2 4 2 14 2 2" xfId="35635" xr:uid="{00000000-0005-0000-0000-000067760000}"/>
    <cellStyle name="Header2 2 4 2 14 2 3" xfId="40182" xr:uid="{00000000-0005-0000-0000-000068760000}"/>
    <cellStyle name="Header2 2 4 2 14 2 4" xfId="22405" xr:uid="{00000000-0005-0000-0000-000069760000}"/>
    <cellStyle name="Header2 2 4 2 14 3" xfId="26978" xr:uid="{00000000-0005-0000-0000-00006A760000}"/>
    <cellStyle name="Header2 2 4 2 14 4" xfId="27766" xr:uid="{00000000-0005-0000-0000-00006B760000}"/>
    <cellStyle name="Header2 2 4 2 14 5" xfId="18077" xr:uid="{00000000-0005-0000-0000-00006C760000}"/>
    <cellStyle name="Header2 2 4 2 15" xfId="4108" xr:uid="{00000000-0005-0000-0000-00006D760000}"/>
    <cellStyle name="Header2 2 4 2 15 2" xfId="13334" xr:uid="{00000000-0005-0000-0000-00006E760000}"/>
    <cellStyle name="Header2 2 4 2 15 2 2" xfId="35636" xr:uid="{00000000-0005-0000-0000-00006F760000}"/>
    <cellStyle name="Header2 2 4 2 15 2 3" xfId="40183" xr:uid="{00000000-0005-0000-0000-000070760000}"/>
    <cellStyle name="Header2 2 4 2 15 2 4" xfId="22406" xr:uid="{00000000-0005-0000-0000-000071760000}"/>
    <cellStyle name="Header2 2 4 2 15 3" xfId="26979" xr:uid="{00000000-0005-0000-0000-000072760000}"/>
    <cellStyle name="Header2 2 4 2 15 4" xfId="27765" xr:uid="{00000000-0005-0000-0000-000073760000}"/>
    <cellStyle name="Header2 2 4 2 15 5" xfId="18078" xr:uid="{00000000-0005-0000-0000-000074760000}"/>
    <cellStyle name="Header2 2 4 2 16" xfId="4109" xr:uid="{00000000-0005-0000-0000-000075760000}"/>
    <cellStyle name="Header2 2 4 2 16 2" xfId="13335" xr:uid="{00000000-0005-0000-0000-000076760000}"/>
    <cellStyle name="Header2 2 4 2 16 2 2" xfId="35637" xr:uid="{00000000-0005-0000-0000-000077760000}"/>
    <cellStyle name="Header2 2 4 2 16 2 3" xfId="40184" xr:uid="{00000000-0005-0000-0000-000078760000}"/>
    <cellStyle name="Header2 2 4 2 16 2 4" xfId="22407" xr:uid="{00000000-0005-0000-0000-000079760000}"/>
    <cellStyle name="Header2 2 4 2 16 3" xfId="26980" xr:uid="{00000000-0005-0000-0000-00007A760000}"/>
    <cellStyle name="Header2 2 4 2 16 4" xfId="27764" xr:uid="{00000000-0005-0000-0000-00007B760000}"/>
    <cellStyle name="Header2 2 4 2 16 5" xfId="18079" xr:uid="{00000000-0005-0000-0000-00007C760000}"/>
    <cellStyle name="Header2 2 4 2 17" xfId="4110" xr:uid="{00000000-0005-0000-0000-00007D760000}"/>
    <cellStyle name="Header2 2 4 2 17 2" xfId="13336" xr:uid="{00000000-0005-0000-0000-00007E760000}"/>
    <cellStyle name="Header2 2 4 2 17 2 2" xfId="35638" xr:uid="{00000000-0005-0000-0000-00007F760000}"/>
    <cellStyle name="Header2 2 4 2 17 2 3" xfId="40185" xr:uid="{00000000-0005-0000-0000-000080760000}"/>
    <cellStyle name="Header2 2 4 2 17 2 4" xfId="22408" xr:uid="{00000000-0005-0000-0000-000081760000}"/>
    <cellStyle name="Header2 2 4 2 17 3" xfId="26981" xr:uid="{00000000-0005-0000-0000-000082760000}"/>
    <cellStyle name="Header2 2 4 2 17 4" xfId="27763" xr:uid="{00000000-0005-0000-0000-000083760000}"/>
    <cellStyle name="Header2 2 4 2 17 5" xfId="18080" xr:uid="{00000000-0005-0000-0000-000084760000}"/>
    <cellStyle name="Header2 2 4 2 18" xfId="4111" xr:uid="{00000000-0005-0000-0000-000085760000}"/>
    <cellStyle name="Header2 2 4 2 18 2" xfId="13337" xr:uid="{00000000-0005-0000-0000-000086760000}"/>
    <cellStyle name="Header2 2 4 2 18 2 2" xfId="35639" xr:uid="{00000000-0005-0000-0000-000087760000}"/>
    <cellStyle name="Header2 2 4 2 18 2 3" xfId="40186" xr:uid="{00000000-0005-0000-0000-000088760000}"/>
    <cellStyle name="Header2 2 4 2 18 2 4" xfId="22409" xr:uid="{00000000-0005-0000-0000-000089760000}"/>
    <cellStyle name="Header2 2 4 2 18 3" xfId="26982" xr:uid="{00000000-0005-0000-0000-00008A760000}"/>
    <cellStyle name="Header2 2 4 2 18 4" xfId="27762" xr:uid="{00000000-0005-0000-0000-00008B760000}"/>
    <cellStyle name="Header2 2 4 2 18 5" xfId="18081" xr:uid="{00000000-0005-0000-0000-00008C760000}"/>
    <cellStyle name="Header2 2 4 2 19" xfId="4112" xr:uid="{00000000-0005-0000-0000-00008D760000}"/>
    <cellStyle name="Header2 2 4 2 19 2" xfId="13338" xr:uid="{00000000-0005-0000-0000-00008E760000}"/>
    <cellStyle name="Header2 2 4 2 19 2 2" xfId="35640" xr:uid="{00000000-0005-0000-0000-00008F760000}"/>
    <cellStyle name="Header2 2 4 2 19 2 3" xfId="40187" xr:uid="{00000000-0005-0000-0000-000090760000}"/>
    <cellStyle name="Header2 2 4 2 19 2 4" xfId="22410" xr:uid="{00000000-0005-0000-0000-000091760000}"/>
    <cellStyle name="Header2 2 4 2 19 3" xfId="26983" xr:uid="{00000000-0005-0000-0000-000092760000}"/>
    <cellStyle name="Header2 2 4 2 19 4" xfId="27761" xr:uid="{00000000-0005-0000-0000-000093760000}"/>
    <cellStyle name="Header2 2 4 2 19 5" xfId="18082" xr:uid="{00000000-0005-0000-0000-000094760000}"/>
    <cellStyle name="Header2 2 4 2 2" xfId="4113" xr:uid="{00000000-0005-0000-0000-000095760000}"/>
    <cellStyle name="Header2 2 4 2 2 2" xfId="13339" xr:uid="{00000000-0005-0000-0000-000096760000}"/>
    <cellStyle name="Header2 2 4 2 2 2 2" xfId="35641" xr:uid="{00000000-0005-0000-0000-000097760000}"/>
    <cellStyle name="Header2 2 4 2 2 2 3" xfId="40188" xr:uid="{00000000-0005-0000-0000-000098760000}"/>
    <cellStyle name="Header2 2 4 2 2 2 4" xfId="22411" xr:uid="{00000000-0005-0000-0000-000099760000}"/>
    <cellStyle name="Header2 2 4 2 2 3" xfId="26984" xr:uid="{00000000-0005-0000-0000-00009A760000}"/>
    <cellStyle name="Header2 2 4 2 2 4" xfId="27760" xr:uid="{00000000-0005-0000-0000-00009B760000}"/>
    <cellStyle name="Header2 2 4 2 2 5" xfId="18083" xr:uid="{00000000-0005-0000-0000-00009C760000}"/>
    <cellStyle name="Header2 2 4 2 20" xfId="4114" xr:uid="{00000000-0005-0000-0000-00009D760000}"/>
    <cellStyle name="Header2 2 4 2 20 2" xfId="13340" xr:uid="{00000000-0005-0000-0000-00009E760000}"/>
    <cellStyle name="Header2 2 4 2 20 2 2" xfId="35642" xr:uid="{00000000-0005-0000-0000-00009F760000}"/>
    <cellStyle name="Header2 2 4 2 20 2 3" xfId="40189" xr:uid="{00000000-0005-0000-0000-0000A0760000}"/>
    <cellStyle name="Header2 2 4 2 20 2 4" xfId="22412" xr:uid="{00000000-0005-0000-0000-0000A1760000}"/>
    <cellStyle name="Header2 2 4 2 20 3" xfId="26985" xr:uid="{00000000-0005-0000-0000-0000A2760000}"/>
    <cellStyle name="Header2 2 4 2 20 4" xfId="27759" xr:uid="{00000000-0005-0000-0000-0000A3760000}"/>
    <cellStyle name="Header2 2 4 2 20 5" xfId="18084" xr:uid="{00000000-0005-0000-0000-0000A4760000}"/>
    <cellStyle name="Header2 2 4 2 21" xfId="4115" xr:uid="{00000000-0005-0000-0000-0000A5760000}"/>
    <cellStyle name="Header2 2 4 2 21 2" xfId="13341" xr:uid="{00000000-0005-0000-0000-0000A6760000}"/>
    <cellStyle name="Header2 2 4 2 21 2 2" xfId="35643" xr:uid="{00000000-0005-0000-0000-0000A7760000}"/>
    <cellStyle name="Header2 2 4 2 21 2 3" xfId="40190" xr:uid="{00000000-0005-0000-0000-0000A8760000}"/>
    <cellStyle name="Header2 2 4 2 21 2 4" xfId="22413" xr:uid="{00000000-0005-0000-0000-0000A9760000}"/>
    <cellStyle name="Header2 2 4 2 21 3" xfId="26986" xr:uid="{00000000-0005-0000-0000-0000AA760000}"/>
    <cellStyle name="Header2 2 4 2 21 4" xfId="27758" xr:uid="{00000000-0005-0000-0000-0000AB760000}"/>
    <cellStyle name="Header2 2 4 2 21 5" xfId="18085" xr:uid="{00000000-0005-0000-0000-0000AC760000}"/>
    <cellStyle name="Header2 2 4 2 22" xfId="4116" xr:uid="{00000000-0005-0000-0000-0000AD760000}"/>
    <cellStyle name="Header2 2 4 2 22 2" xfId="13342" xr:uid="{00000000-0005-0000-0000-0000AE760000}"/>
    <cellStyle name="Header2 2 4 2 22 2 2" xfId="35644" xr:uid="{00000000-0005-0000-0000-0000AF760000}"/>
    <cellStyle name="Header2 2 4 2 22 2 3" xfId="40191" xr:uid="{00000000-0005-0000-0000-0000B0760000}"/>
    <cellStyle name="Header2 2 4 2 22 2 4" xfId="22414" xr:uid="{00000000-0005-0000-0000-0000B1760000}"/>
    <cellStyle name="Header2 2 4 2 22 3" xfId="26987" xr:uid="{00000000-0005-0000-0000-0000B2760000}"/>
    <cellStyle name="Header2 2 4 2 22 4" xfId="27757" xr:uid="{00000000-0005-0000-0000-0000B3760000}"/>
    <cellStyle name="Header2 2 4 2 22 5" xfId="18086" xr:uid="{00000000-0005-0000-0000-0000B4760000}"/>
    <cellStyle name="Header2 2 4 2 23" xfId="4117" xr:uid="{00000000-0005-0000-0000-0000B5760000}"/>
    <cellStyle name="Header2 2 4 2 23 2" xfId="13343" xr:uid="{00000000-0005-0000-0000-0000B6760000}"/>
    <cellStyle name="Header2 2 4 2 23 2 2" xfId="35645" xr:uid="{00000000-0005-0000-0000-0000B7760000}"/>
    <cellStyle name="Header2 2 4 2 23 2 3" xfId="40192" xr:uid="{00000000-0005-0000-0000-0000B8760000}"/>
    <cellStyle name="Header2 2 4 2 23 2 4" xfId="22415" xr:uid="{00000000-0005-0000-0000-0000B9760000}"/>
    <cellStyle name="Header2 2 4 2 23 3" xfId="26988" xr:uid="{00000000-0005-0000-0000-0000BA760000}"/>
    <cellStyle name="Header2 2 4 2 23 4" xfId="27756" xr:uid="{00000000-0005-0000-0000-0000BB760000}"/>
    <cellStyle name="Header2 2 4 2 23 5" xfId="18087" xr:uid="{00000000-0005-0000-0000-0000BC760000}"/>
    <cellStyle name="Header2 2 4 2 24" xfId="4118" xr:uid="{00000000-0005-0000-0000-0000BD760000}"/>
    <cellStyle name="Header2 2 4 2 24 2" xfId="13344" xr:uid="{00000000-0005-0000-0000-0000BE760000}"/>
    <cellStyle name="Header2 2 4 2 24 2 2" xfId="35646" xr:uid="{00000000-0005-0000-0000-0000BF760000}"/>
    <cellStyle name="Header2 2 4 2 24 2 3" xfId="40193" xr:uid="{00000000-0005-0000-0000-0000C0760000}"/>
    <cellStyle name="Header2 2 4 2 24 2 4" xfId="22416" xr:uid="{00000000-0005-0000-0000-0000C1760000}"/>
    <cellStyle name="Header2 2 4 2 24 3" xfId="26989" xr:uid="{00000000-0005-0000-0000-0000C2760000}"/>
    <cellStyle name="Header2 2 4 2 24 4" xfId="27755" xr:uid="{00000000-0005-0000-0000-0000C3760000}"/>
    <cellStyle name="Header2 2 4 2 24 5" xfId="18088" xr:uid="{00000000-0005-0000-0000-0000C4760000}"/>
    <cellStyle name="Header2 2 4 2 25" xfId="4119" xr:uid="{00000000-0005-0000-0000-0000C5760000}"/>
    <cellStyle name="Header2 2 4 2 25 2" xfId="13345" xr:uid="{00000000-0005-0000-0000-0000C6760000}"/>
    <cellStyle name="Header2 2 4 2 25 2 2" xfId="35647" xr:uid="{00000000-0005-0000-0000-0000C7760000}"/>
    <cellStyle name="Header2 2 4 2 25 2 3" xfId="40194" xr:uid="{00000000-0005-0000-0000-0000C8760000}"/>
    <cellStyle name="Header2 2 4 2 25 2 4" xfId="22417" xr:uid="{00000000-0005-0000-0000-0000C9760000}"/>
    <cellStyle name="Header2 2 4 2 25 3" xfId="26990" xr:uid="{00000000-0005-0000-0000-0000CA760000}"/>
    <cellStyle name="Header2 2 4 2 25 4" xfId="27754" xr:uid="{00000000-0005-0000-0000-0000CB760000}"/>
    <cellStyle name="Header2 2 4 2 25 5" xfId="18089" xr:uid="{00000000-0005-0000-0000-0000CC760000}"/>
    <cellStyle name="Header2 2 4 2 26" xfId="4120" xr:uid="{00000000-0005-0000-0000-0000CD760000}"/>
    <cellStyle name="Header2 2 4 2 26 2" xfId="13346" xr:uid="{00000000-0005-0000-0000-0000CE760000}"/>
    <cellStyle name="Header2 2 4 2 26 2 2" xfId="35648" xr:uid="{00000000-0005-0000-0000-0000CF760000}"/>
    <cellStyle name="Header2 2 4 2 26 2 3" xfId="40195" xr:uid="{00000000-0005-0000-0000-0000D0760000}"/>
    <cellStyle name="Header2 2 4 2 26 2 4" xfId="22418" xr:uid="{00000000-0005-0000-0000-0000D1760000}"/>
    <cellStyle name="Header2 2 4 2 26 3" xfId="26991" xr:uid="{00000000-0005-0000-0000-0000D2760000}"/>
    <cellStyle name="Header2 2 4 2 26 4" xfId="27753" xr:uid="{00000000-0005-0000-0000-0000D3760000}"/>
    <cellStyle name="Header2 2 4 2 26 5" xfId="18090" xr:uid="{00000000-0005-0000-0000-0000D4760000}"/>
    <cellStyle name="Header2 2 4 2 27" xfId="4121" xr:uid="{00000000-0005-0000-0000-0000D5760000}"/>
    <cellStyle name="Header2 2 4 2 27 2" xfId="13347" xr:uid="{00000000-0005-0000-0000-0000D6760000}"/>
    <cellStyle name="Header2 2 4 2 27 2 2" xfId="35649" xr:uid="{00000000-0005-0000-0000-0000D7760000}"/>
    <cellStyle name="Header2 2 4 2 27 2 3" xfId="40196" xr:uid="{00000000-0005-0000-0000-0000D8760000}"/>
    <cellStyle name="Header2 2 4 2 27 2 4" xfId="22419" xr:uid="{00000000-0005-0000-0000-0000D9760000}"/>
    <cellStyle name="Header2 2 4 2 27 3" xfId="26992" xr:uid="{00000000-0005-0000-0000-0000DA760000}"/>
    <cellStyle name="Header2 2 4 2 27 4" xfId="27752" xr:uid="{00000000-0005-0000-0000-0000DB760000}"/>
    <cellStyle name="Header2 2 4 2 27 5" xfId="18091" xr:uid="{00000000-0005-0000-0000-0000DC760000}"/>
    <cellStyle name="Header2 2 4 2 28" xfId="4122" xr:uid="{00000000-0005-0000-0000-0000DD760000}"/>
    <cellStyle name="Header2 2 4 2 28 2" xfId="13348" xr:uid="{00000000-0005-0000-0000-0000DE760000}"/>
    <cellStyle name="Header2 2 4 2 28 2 2" xfId="35650" xr:uid="{00000000-0005-0000-0000-0000DF760000}"/>
    <cellStyle name="Header2 2 4 2 28 2 3" xfId="40197" xr:uid="{00000000-0005-0000-0000-0000E0760000}"/>
    <cellStyle name="Header2 2 4 2 28 2 4" xfId="22420" xr:uid="{00000000-0005-0000-0000-0000E1760000}"/>
    <cellStyle name="Header2 2 4 2 28 3" xfId="26993" xr:uid="{00000000-0005-0000-0000-0000E2760000}"/>
    <cellStyle name="Header2 2 4 2 28 4" xfId="27751" xr:uid="{00000000-0005-0000-0000-0000E3760000}"/>
    <cellStyle name="Header2 2 4 2 28 5" xfId="18092" xr:uid="{00000000-0005-0000-0000-0000E4760000}"/>
    <cellStyle name="Header2 2 4 2 29" xfId="4123" xr:uid="{00000000-0005-0000-0000-0000E5760000}"/>
    <cellStyle name="Header2 2 4 2 29 2" xfId="13349" xr:uid="{00000000-0005-0000-0000-0000E6760000}"/>
    <cellStyle name="Header2 2 4 2 29 2 2" xfId="35651" xr:uid="{00000000-0005-0000-0000-0000E7760000}"/>
    <cellStyle name="Header2 2 4 2 29 2 3" xfId="40198" xr:uid="{00000000-0005-0000-0000-0000E8760000}"/>
    <cellStyle name="Header2 2 4 2 29 2 4" xfId="22421" xr:uid="{00000000-0005-0000-0000-0000E9760000}"/>
    <cellStyle name="Header2 2 4 2 29 3" xfId="26994" xr:uid="{00000000-0005-0000-0000-0000EA760000}"/>
    <cellStyle name="Header2 2 4 2 29 4" xfId="27750" xr:uid="{00000000-0005-0000-0000-0000EB760000}"/>
    <cellStyle name="Header2 2 4 2 29 5" xfId="18093" xr:uid="{00000000-0005-0000-0000-0000EC760000}"/>
    <cellStyle name="Header2 2 4 2 3" xfId="4124" xr:uid="{00000000-0005-0000-0000-0000ED760000}"/>
    <cellStyle name="Header2 2 4 2 3 2" xfId="13350" xr:uid="{00000000-0005-0000-0000-0000EE760000}"/>
    <cellStyle name="Header2 2 4 2 3 2 2" xfId="35652" xr:uid="{00000000-0005-0000-0000-0000EF760000}"/>
    <cellStyle name="Header2 2 4 2 3 2 3" xfId="40199" xr:uid="{00000000-0005-0000-0000-0000F0760000}"/>
    <cellStyle name="Header2 2 4 2 3 2 4" xfId="22422" xr:uid="{00000000-0005-0000-0000-0000F1760000}"/>
    <cellStyle name="Header2 2 4 2 3 3" xfId="26995" xr:uid="{00000000-0005-0000-0000-0000F2760000}"/>
    <cellStyle name="Header2 2 4 2 3 4" xfId="27749" xr:uid="{00000000-0005-0000-0000-0000F3760000}"/>
    <cellStyle name="Header2 2 4 2 3 5" xfId="18094" xr:uid="{00000000-0005-0000-0000-0000F4760000}"/>
    <cellStyle name="Header2 2 4 2 30" xfId="4125" xr:uid="{00000000-0005-0000-0000-0000F5760000}"/>
    <cellStyle name="Header2 2 4 2 30 2" xfId="13351" xr:uid="{00000000-0005-0000-0000-0000F6760000}"/>
    <cellStyle name="Header2 2 4 2 30 2 2" xfId="35653" xr:uid="{00000000-0005-0000-0000-0000F7760000}"/>
    <cellStyle name="Header2 2 4 2 30 2 3" xfId="40200" xr:uid="{00000000-0005-0000-0000-0000F8760000}"/>
    <cellStyle name="Header2 2 4 2 30 2 4" xfId="22423" xr:uid="{00000000-0005-0000-0000-0000F9760000}"/>
    <cellStyle name="Header2 2 4 2 30 3" xfId="26996" xr:uid="{00000000-0005-0000-0000-0000FA760000}"/>
    <cellStyle name="Header2 2 4 2 30 4" xfId="27747" xr:uid="{00000000-0005-0000-0000-0000FB760000}"/>
    <cellStyle name="Header2 2 4 2 30 5" xfId="18095" xr:uid="{00000000-0005-0000-0000-0000FC760000}"/>
    <cellStyle name="Header2 2 4 2 31" xfId="4126" xr:uid="{00000000-0005-0000-0000-0000FD760000}"/>
    <cellStyle name="Header2 2 4 2 31 2" xfId="13352" xr:uid="{00000000-0005-0000-0000-0000FE760000}"/>
    <cellStyle name="Header2 2 4 2 31 2 2" xfId="35654" xr:uid="{00000000-0005-0000-0000-0000FF760000}"/>
    <cellStyle name="Header2 2 4 2 31 2 3" xfId="40201" xr:uid="{00000000-0005-0000-0000-000000770000}"/>
    <cellStyle name="Header2 2 4 2 31 2 4" xfId="22424" xr:uid="{00000000-0005-0000-0000-000001770000}"/>
    <cellStyle name="Header2 2 4 2 31 3" xfId="26997" xr:uid="{00000000-0005-0000-0000-000002770000}"/>
    <cellStyle name="Header2 2 4 2 31 4" xfId="27746" xr:uid="{00000000-0005-0000-0000-000003770000}"/>
    <cellStyle name="Header2 2 4 2 31 5" xfId="18096" xr:uid="{00000000-0005-0000-0000-000004770000}"/>
    <cellStyle name="Header2 2 4 2 32" xfId="4127" xr:uid="{00000000-0005-0000-0000-000005770000}"/>
    <cellStyle name="Header2 2 4 2 32 2" xfId="13353" xr:uid="{00000000-0005-0000-0000-000006770000}"/>
    <cellStyle name="Header2 2 4 2 32 2 2" xfId="35655" xr:uid="{00000000-0005-0000-0000-000007770000}"/>
    <cellStyle name="Header2 2 4 2 32 2 3" xfId="40202" xr:uid="{00000000-0005-0000-0000-000008770000}"/>
    <cellStyle name="Header2 2 4 2 32 2 4" xfId="22425" xr:uid="{00000000-0005-0000-0000-000009770000}"/>
    <cellStyle name="Header2 2 4 2 32 3" xfId="26998" xr:uid="{00000000-0005-0000-0000-00000A770000}"/>
    <cellStyle name="Header2 2 4 2 32 4" xfId="27745" xr:uid="{00000000-0005-0000-0000-00000B770000}"/>
    <cellStyle name="Header2 2 4 2 32 5" xfId="18097" xr:uid="{00000000-0005-0000-0000-00000C770000}"/>
    <cellStyle name="Header2 2 4 2 33" xfId="4128" xr:uid="{00000000-0005-0000-0000-00000D770000}"/>
    <cellStyle name="Header2 2 4 2 33 2" xfId="13354" xr:uid="{00000000-0005-0000-0000-00000E770000}"/>
    <cellStyle name="Header2 2 4 2 33 2 2" xfId="35656" xr:uid="{00000000-0005-0000-0000-00000F770000}"/>
    <cellStyle name="Header2 2 4 2 33 2 3" xfId="40203" xr:uid="{00000000-0005-0000-0000-000010770000}"/>
    <cellStyle name="Header2 2 4 2 33 2 4" xfId="22426" xr:uid="{00000000-0005-0000-0000-000011770000}"/>
    <cellStyle name="Header2 2 4 2 33 3" xfId="26999" xr:uid="{00000000-0005-0000-0000-000012770000}"/>
    <cellStyle name="Header2 2 4 2 33 4" xfId="27744" xr:uid="{00000000-0005-0000-0000-000013770000}"/>
    <cellStyle name="Header2 2 4 2 33 5" xfId="18098" xr:uid="{00000000-0005-0000-0000-000014770000}"/>
    <cellStyle name="Header2 2 4 2 34" xfId="4129" xr:uid="{00000000-0005-0000-0000-000015770000}"/>
    <cellStyle name="Header2 2 4 2 34 2" xfId="13355" xr:uid="{00000000-0005-0000-0000-000016770000}"/>
    <cellStyle name="Header2 2 4 2 34 2 2" xfId="35657" xr:uid="{00000000-0005-0000-0000-000017770000}"/>
    <cellStyle name="Header2 2 4 2 34 2 3" xfId="40204" xr:uid="{00000000-0005-0000-0000-000018770000}"/>
    <cellStyle name="Header2 2 4 2 34 2 4" xfId="22427" xr:uid="{00000000-0005-0000-0000-000019770000}"/>
    <cellStyle name="Header2 2 4 2 34 3" xfId="27000" xr:uid="{00000000-0005-0000-0000-00001A770000}"/>
    <cellStyle name="Header2 2 4 2 34 4" xfId="27743" xr:uid="{00000000-0005-0000-0000-00001B770000}"/>
    <cellStyle name="Header2 2 4 2 34 5" xfId="18099" xr:uid="{00000000-0005-0000-0000-00001C770000}"/>
    <cellStyle name="Header2 2 4 2 35" xfId="4130" xr:uid="{00000000-0005-0000-0000-00001D770000}"/>
    <cellStyle name="Header2 2 4 2 35 2" xfId="13356" xr:uid="{00000000-0005-0000-0000-00001E770000}"/>
    <cellStyle name="Header2 2 4 2 35 2 2" xfId="35658" xr:uid="{00000000-0005-0000-0000-00001F770000}"/>
    <cellStyle name="Header2 2 4 2 35 2 3" xfId="40205" xr:uid="{00000000-0005-0000-0000-000020770000}"/>
    <cellStyle name="Header2 2 4 2 35 2 4" xfId="22428" xr:uid="{00000000-0005-0000-0000-000021770000}"/>
    <cellStyle name="Header2 2 4 2 35 3" xfId="27001" xr:uid="{00000000-0005-0000-0000-000022770000}"/>
    <cellStyle name="Header2 2 4 2 35 4" xfId="27742" xr:uid="{00000000-0005-0000-0000-000023770000}"/>
    <cellStyle name="Header2 2 4 2 35 5" xfId="18100" xr:uid="{00000000-0005-0000-0000-000024770000}"/>
    <cellStyle name="Header2 2 4 2 36" xfId="4131" xr:uid="{00000000-0005-0000-0000-000025770000}"/>
    <cellStyle name="Header2 2 4 2 36 2" xfId="13357" xr:uid="{00000000-0005-0000-0000-000026770000}"/>
    <cellStyle name="Header2 2 4 2 36 2 2" xfId="35659" xr:uid="{00000000-0005-0000-0000-000027770000}"/>
    <cellStyle name="Header2 2 4 2 36 2 3" xfId="40206" xr:uid="{00000000-0005-0000-0000-000028770000}"/>
    <cellStyle name="Header2 2 4 2 36 2 4" xfId="22429" xr:uid="{00000000-0005-0000-0000-000029770000}"/>
    <cellStyle name="Header2 2 4 2 36 3" xfId="27002" xr:uid="{00000000-0005-0000-0000-00002A770000}"/>
    <cellStyle name="Header2 2 4 2 36 4" xfId="27680" xr:uid="{00000000-0005-0000-0000-00002B770000}"/>
    <cellStyle name="Header2 2 4 2 36 5" xfId="18101" xr:uid="{00000000-0005-0000-0000-00002C770000}"/>
    <cellStyle name="Header2 2 4 2 37" xfId="4132" xr:uid="{00000000-0005-0000-0000-00002D770000}"/>
    <cellStyle name="Header2 2 4 2 37 2" xfId="13358" xr:uid="{00000000-0005-0000-0000-00002E770000}"/>
    <cellStyle name="Header2 2 4 2 37 2 2" xfId="35660" xr:uid="{00000000-0005-0000-0000-00002F770000}"/>
    <cellStyle name="Header2 2 4 2 37 2 3" xfId="40207" xr:uid="{00000000-0005-0000-0000-000030770000}"/>
    <cellStyle name="Header2 2 4 2 37 2 4" xfId="22430" xr:uid="{00000000-0005-0000-0000-000031770000}"/>
    <cellStyle name="Header2 2 4 2 37 3" xfId="27003" xr:uid="{00000000-0005-0000-0000-000032770000}"/>
    <cellStyle name="Header2 2 4 2 37 4" xfId="27741" xr:uid="{00000000-0005-0000-0000-000033770000}"/>
    <cellStyle name="Header2 2 4 2 37 5" xfId="18102" xr:uid="{00000000-0005-0000-0000-000034770000}"/>
    <cellStyle name="Header2 2 4 2 38" xfId="4133" xr:uid="{00000000-0005-0000-0000-000035770000}"/>
    <cellStyle name="Header2 2 4 2 38 2" xfId="13359" xr:uid="{00000000-0005-0000-0000-000036770000}"/>
    <cellStyle name="Header2 2 4 2 38 2 2" xfId="35661" xr:uid="{00000000-0005-0000-0000-000037770000}"/>
    <cellStyle name="Header2 2 4 2 38 2 3" xfId="40208" xr:uid="{00000000-0005-0000-0000-000038770000}"/>
    <cellStyle name="Header2 2 4 2 38 2 4" xfId="22431" xr:uid="{00000000-0005-0000-0000-000039770000}"/>
    <cellStyle name="Header2 2 4 2 38 3" xfId="27004" xr:uid="{00000000-0005-0000-0000-00003A770000}"/>
    <cellStyle name="Header2 2 4 2 38 4" xfId="27740" xr:uid="{00000000-0005-0000-0000-00003B770000}"/>
    <cellStyle name="Header2 2 4 2 38 5" xfId="18103" xr:uid="{00000000-0005-0000-0000-00003C770000}"/>
    <cellStyle name="Header2 2 4 2 39" xfId="4134" xr:uid="{00000000-0005-0000-0000-00003D770000}"/>
    <cellStyle name="Header2 2 4 2 39 2" xfId="13360" xr:uid="{00000000-0005-0000-0000-00003E770000}"/>
    <cellStyle name="Header2 2 4 2 39 2 2" xfId="35662" xr:uid="{00000000-0005-0000-0000-00003F770000}"/>
    <cellStyle name="Header2 2 4 2 39 2 3" xfId="40209" xr:uid="{00000000-0005-0000-0000-000040770000}"/>
    <cellStyle name="Header2 2 4 2 39 2 4" xfId="22432" xr:uid="{00000000-0005-0000-0000-000041770000}"/>
    <cellStyle name="Header2 2 4 2 39 3" xfId="27005" xr:uid="{00000000-0005-0000-0000-000042770000}"/>
    <cellStyle name="Header2 2 4 2 39 4" xfId="27739" xr:uid="{00000000-0005-0000-0000-000043770000}"/>
    <cellStyle name="Header2 2 4 2 39 5" xfId="18104" xr:uid="{00000000-0005-0000-0000-000044770000}"/>
    <cellStyle name="Header2 2 4 2 4" xfId="4135" xr:uid="{00000000-0005-0000-0000-000045770000}"/>
    <cellStyle name="Header2 2 4 2 4 2" xfId="13361" xr:uid="{00000000-0005-0000-0000-000046770000}"/>
    <cellStyle name="Header2 2 4 2 4 2 2" xfId="35663" xr:uid="{00000000-0005-0000-0000-000047770000}"/>
    <cellStyle name="Header2 2 4 2 4 2 3" xfId="40210" xr:uid="{00000000-0005-0000-0000-000048770000}"/>
    <cellStyle name="Header2 2 4 2 4 2 4" xfId="22433" xr:uid="{00000000-0005-0000-0000-000049770000}"/>
    <cellStyle name="Header2 2 4 2 4 3" xfId="27006" xr:uid="{00000000-0005-0000-0000-00004A770000}"/>
    <cellStyle name="Header2 2 4 2 4 4" xfId="27738" xr:uid="{00000000-0005-0000-0000-00004B770000}"/>
    <cellStyle name="Header2 2 4 2 4 5" xfId="18105" xr:uid="{00000000-0005-0000-0000-00004C770000}"/>
    <cellStyle name="Header2 2 4 2 40" xfId="4102" xr:uid="{00000000-0005-0000-0000-00004D770000}"/>
    <cellStyle name="Header2 2 4 2 40 2" xfId="13328" xr:uid="{00000000-0005-0000-0000-00004E770000}"/>
    <cellStyle name="Header2 2 4 2 40 2 2" xfId="35630" xr:uid="{00000000-0005-0000-0000-00004F770000}"/>
    <cellStyle name="Header2 2 4 2 40 2 3" xfId="40177" xr:uid="{00000000-0005-0000-0000-000050770000}"/>
    <cellStyle name="Header2 2 4 2 40 2 4" xfId="22400" xr:uid="{00000000-0005-0000-0000-000051770000}"/>
    <cellStyle name="Header2 2 4 2 40 3" xfId="26973" xr:uid="{00000000-0005-0000-0000-000052770000}"/>
    <cellStyle name="Header2 2 4 2 40 4" xfId="27771" xr:uid="{00000000-0005-0000-0000-000053770000}"/>
    <cellStyle name="Header2 2 4 2 40 5" xfId="18072" xr:uid="{00000000-0005-0000-0000-000054770000}"/>
    <cellStyle name="Header2 2 4 2 41" xfId="9665" xr:uid="{00000000-0005-0000-0000-000055770000}"/>
    <cellStyle name="Header2 2 4 2 41 2" xfId="13940" xr:uid="{00000000-0005-0000-0000-000056770000}"/>
    <cellStyle name="Header2 2 4 2 41 2 2" xfId="36242" xr:uid="{00000000-0005-0000-0000-000057770000}"/>
    <cellStyle name="Header2 2 4 2 41 2 3" xfId="40789" xr:uid="{00000000-0005-0000-0000-000058770000}"/>
    <cellStyle name="Header2 2 4 2 41 2 4" xfId="23012" xr:uid="{00000000-0005-0000-0000-000059770000}"/>
    <cellStyle name="Header2 2 4 2 41 3" xfId="31967" xr:uid="{00000000-0005-0000-0000-00005A770000}"/>
    <cellStyle name="Header2 2 4 2 41 4" xfId="36514" xr:uid="{00000000-0005-0000-0000-00005B770000}"/>
    <cellStyle name="Header2 2 4 2 41 5" xfId="18737" xr:uid="{00000000-0005-0000-0000-00005C770000}"/>
    <cellStyle name="Header2 2 4 2 42" xfId="517" xr:uid="{00000000-0005-0000-0000-00005D770000}"/>
    <cellStyle name="Header2 2 4 2 42 2" xfId="23388" xr:uid="{00000000-0005-0000-0000-00005E770000}"/>
    <cellStyle name="Header2 2 4 2 42 3" xfId="31297" xr:uid="{00000000-0005-0000-0000-00005F770000}"/>
    <cellStyle name="Header2 2 4 2 42 4" xfId="14487" xr:uid="{00000000-0005-0000-0000-000060770000}"/>
    <cellStyle name="Header2 2 4 2 43" xfId="23227" xr:uid="{00000000-0005-0000-0000-000061770000}"/>
    <cellStyle name="Header2 2 4 2 44" xfId="31458" xr:uid="{00000000-0005-0000-0000-000062770000}"/>
    <cellStyle name="Header2 2 4 2 45" xfId="14326" xr:uid="{00000000-0005-0000-0000-000063770000}"/>
    <cellStyle name="Header2 2 4 2 5" xfId="4136" xr:uid="{00000000-0005-0000-0000-000064770000}"/>
    <cellStyle name="Header2 2 4 2 5 2" xfId="13362" xr:uid="{00000000-0005-0000-0000-000065770000}"/>
    <cellStyle name="Header2 2 4 2 5 2 2" xfId="35664" xr:uid="{00000000-0005-0000-0000-000066770000}"/>
    <cellStyle name="Header2 2 4 2 5 2 3" xfId="40211" xr:uid="{00000000-0005-0000-0000-000067770000}"/>
    <cellStyle name="Header2 2 4 2 5 2 4" xfId="22434" xr:uid="{00000000-0005-0000-0000-000068770000}"/>
    <cellStyle name="Header2 2 4 2 5 3" xfId="27007" xr:uid="{00000000-0005-0000-0000-000069770000}"/>
    <cellStyle name="Header2 2 4 2 5 4" xfId="27737" xr:uid="{00000000-0005-0000-0000-00006A770000}"/>
    <cellStyle name="Header2 2 4 2 5 5" xfId="18106" xr:uid="{00000000-0005-0000-0000-00006B770000}"/>
    <cellStyle name="Header2 2 4 2 6" xfId="4137" xr:uid="{00000000-0005-0000-0000-00006C770000}"/>
    <cellStyle name="Header2 2 4 2 6 2" xfId="13363" xr:uid="{00000000-0005-0000-0000-00006D770000}"/>
    <cellStyle name="Header2 2 4 2 6 2 2" xfId="35665" xr:uid="{00000000-0005-0000-0000-00006E770000}"/>
    <cellStyle name="Header2 2 4 2 6 2 3" xfId="40212" xr:uid="{00000000-0005-0000-0000-00006F770000}"/>
    <cellStyle name="Header2 2 4 2 6 2 4" xfId="22435" xr:uid="{00000000-0005-0000-0000-000070770000}"/>
    <cellStyle name="Header2 2 4 2 6 3" xfId="27008" xr:uid="{00000000-0005-0000-0000-000071770000}"/>
    <cellStyle name="Header2 2 4 2 6 4" xfId="27736" xr:uid="{00000000-0005-0000-0000-000072770000}"/>
    <cellStyle name="Header2 2 4 2 6 5" xfId="18107" xr:uid="{00000000-0005-0000-0000-000073770000}"/>
    <cellStyle name="Header2 2 4 2 7" xfId="4138" xr:uid="{00000000-0005-0000-0000-000074770000}"/>
    <cellStyle name="Header2 2 4 2 7 2" xfId="13364" xr:uid="{00000000-0005-0000-0000-000075770000}"/>
    <cellStyle name="Header2 2 4 2 7 2 2" xfId="35666" xr:uid="{00000000-0005-0000-0000-000076770000}"/>
    <cellStyle name="Header2 2 4 2 7 2 3" xfId="40213" xr:uid="{00000000-0005-0000-0000-000077770000}"/>
    <cellStyle name="Header2 2 4 2 7 2 4" xfId="22436" xr:uid="{00000000-0005-0000-0000-000078770000}"/>
    <cellStyle name="Header2 2 4 2 7 3" xfId="27009" xr:uid="{00000000-0005-0000-0000-000079770000}"/>
    <cellStyle name="Header2 2 4 2 7 4" xfId="27735" xr:uid="{00000000-0005-0000-0000-00007A770000}"/>
    <cellStyle name="Header2 2 4 2 7 5" xfId="18108" xr:uid="{00000000-0005-0000-0000-00007B770000}"/>
    <cellStyle name="Header2 2 4 2 8" xfId="4139" xr:uid="{00000000-0005-0000-0000-00007C770000}"/>
    <cellStyle name="Header2 2 4 2 8 2" xfId="13365" xr:uid="{00000000-0005-0000-0000-00007D770000}"/>
    <cellStyle name="Header2 2 4 2 8 2 2" xfId="35667" xr:uid="{00000000-0005-0000-0000-00007E770000}"/>
    <cellStyle name="Header2 2 4 2 8 2 3" xfId="40214" xr:uid="{00000000-0005-0000-0000-00007F770000}"/>
    <cellStyle name="Header2 2 4 2 8 2 4" xfId="22437" xr:uid="{00000000-0005-0000-0000-000080770000}"/>
    <cellStyle name="Header2 2 4 2 8 3" xfId="27010" xr:uid="{00000000-0005-0000-0000-000081770000}"/>
    <cellStyle name="Header2 2 4 2 8 4" xfId="27734" xr:uid="{00000000-0005-0000-0000-000082770000}"/>
    <cellStyle name="Header2 2 4 2 8 5" xfId="18109" xr:uid="{00000000-0005-0000-0000-000083770000}"/>
    <cellStyle name="Header2 2 4 2 9" xfId="4140" xr:uid="{00000000-0005-0000-0000-000084770000}"/>
    <cellStyle name="Header2 2 4 2 9 2" xfId="13366" xr:uid="{00000000-0005-0000-0000-000085770000}"/>
    <cellStyle name="Header2 2 4 2 9 2 2" xfId="35668" xr:uid="{00000000-0005-0000-0000-000086770000}"/>
    <cellStyle name="Header2 2 4 2 9 2 3" xfId="40215" xr:uid="{00000000-0005-0000-0000-000087770000}"/>
    <cellStyle name="Header2 2 4 2 9 2 4" xfId="22438" xr:uid="{00000000-0005-0000-0000-000088770000}"/>
    <cellStyle name="Header2 2 4 2 9 3" xfId="27011" xr:uid="{00000000-0005-0000-0000-000089770000}"/>
    <cellStyle name="Header2 2 4 2 9 4" xfId="27733" xr:uid="{00000000-0005-0000-0000-00008A770000}"/>
    <cellStyle name="Header2 2 4 2 9 5" xfId="18110" xr:uid="{00000000-0005-0000-0000-00008B770000}"/>
    <cellStyle name="Header2 2 4 20" xfId="4141" xr:uid="{00000000-0005-0000-0000-00008C770000}"/>
    <cellStyle name="Header2 2 4 20 2" xfId="13367" xr:uid="{00000000-0005-0000-0000-00008D770000}"/>
    <cellStyle name="Header2 2 4 20 2 2" xfId="35669" xr:uid="{00000000-0005-0000-0000-00008E770000}"/>
    <cellStyle name="Header2 2 4 20 2 3" xfId="40216" xr:uid="{00000000-0005-0000-0000-00008F770000}"/>
    <cellStyle name="Header2 2 4 20 2 4" xfId="22439" xr:uid="{00000000-0005-0000-0000-000090770000}"/>
    <cellStyle name="Header2 2 4 20 3" xfId="27012" xr:uid="{00000000-0005-0000-0000-000091770000}"/>
    <cellStyle name="Header2 2 4 20 4" xfId="27732" xr:uid="{00000000-0005-0000-0000-000092770000}"/>
    <cellStyle name="Header2 2 4 20 5" xfId="18111" xr:uid="{00000000-0005-0000-0000-000093770000}"/>
    <cellStyle name="Header2 2 4 21" xfId="4142" xr:uid="{00000000-0005-0000-0000-000094770000}"/>
    <cellStyle name="Header2 2 4 21 2" xfId="13368" xr:uid="{00000000-0005-0000-0000-000095770000}"/>
    <cellStyle name="Header2 2 4 21 2 2" xfId="35670" xr:uid="{00000000-0005-0000-0000-000096770000}"/>
    <cellStyle name="Header2 2 4 21 2 3" xfId="40217" xr:uid="{00000000-0005-0000-0000-000097770000}"/>
    <cellStyle name="Header2 2 4 21 2 4" xfId="22440" xr:uid="{00000000-0005-0000-0000-000098770000}"/>
    <cellStyle name="Header2 2 4 21 3" xfId="27013" xr:uid="{00000000-0005-0000-0000-000099770000}"/>
    <cellStyle name="Header2 2 4 21 4" xfId="27731" xr:uid="{00000000-0005-0000-0000-00009A770000}"/>
    <cellStyle name="Header2 2 4 21 5" xfId="18112" xr:uid="{00000000-0005-0000-0000-00009B770000}"/>
    <cellStyle name="Header2 2 4 22" xfId="4143" xr:uid="{00000000-0005-0000-0000-00009C770000}"/>
    <cellStyle name="Header2 2 4 22 2" xfId="13369" xr:uid="{00000000-0005-0000-0000-00009D770000}"/>
    <cellStyle name="Header2 2 4 22 2 2" xfId="35671" xr:uid="{00000000-0005-0000-0000-00009E770000}"/>
    <cellStyle name="Header2 2 4 22 2 3" xfId="40218" xr:uid="{00000000-0005-0000-0000-00009F770000}"/>
    <cellStyle name="Header2 2 4 22 2 4" xfId="22441" xr:uid="{00000000-0005-0000-0000-0000A0770000}"/>
    <cellStyle name="Header2 2 4 22 3" xfId="27014" xr:uid="{00000000-0005-0000-0000-0000A1770000}"/>
    <cellStyle name="Header2 2 4 22 4" xfId="27730" xr:uid="{00000000-0005-0000-0000-0000A2770000}"/>
    <cellStyle name="Header2 2 4 22 5" xfId="18113" xr:uid="{00000000-0005-0000-0000-0000A3770000}"/>
    <cellStyle name="Header2 2 4 23" xfId="4144" xr:uid="{00000000-0005-0000-0000-0000A4770000}"/>
    <cellStyle name="Header2 2 4 23 2" xfId="13370" xr:uid="{00000000-0005-0000-0000-0000A5770000}"/>
    <cellStyle name="Header2 2 4 23 2 2" xfId="35672" xr:uid="{00000000-0005-0000-0000-0000A6770000}"/>
    <cellStyle name="Header2 2 4 23 2 3" xfId="40219" xr:uid="{00000000-0005-0000-0000-0000A7770000}"/>
    <cellStyle name="Header2 2 4 23 2 4" xfId="22442" xr:uid="{00000000-0005-0000-0000-0000A8770000}"/>
    <cellStyle name="Header2 2 4 23 3" xfId="27015" xr:uid="{00000000-0005-0000-0000-0000A9770000}"/>
    <cellStyle name="Header2 2 4 23 4" xfId="27729" xr:uid="{00000000-0005-0000-0000-0000AA770000}"/>
    <cellStyle name="Header2 2 4 23 5" xfId="18114" xr:uid="{00000000-0005-0000-0000-0000AB770000}"/>
    <cellStyle name="Header2 2 4 24" xfId="4145" xr:uid="{00000000-0005-0000-0000-0000AC770000}"/>
    <cellStyle name="Header2 2 4 24 2" xfId="13371" xr:uid="{00000000-0005-0000-0000-0000AD770000}"/>
    <cellStyle name="Header2 2 4 24 2 2" xfId="35673" xr:uid="{00000000-0005-0000-0000-0000AE770000}"/>
    <cellStyle name="Header2 2 4 24 2 3" xfId="40220" xr:uid="{00000000-0005-0000-0000-0000AF770000}"/>
    <cellStyle name="Header2 2 4 24 2 4" xfId="22443" xr:uid="{00000000-0005-0000-0000-0000B0770000}"/>
    <cellStyle name="Header2 2 4 24 3" xfId="27016" xr:uid="{00000000-0005-0000-0000-0000B1770000}"/>
    <cellStyle name="Header2 2 4 24 4" xfId="27728" xr:uid="{00000000-0005-0000-0000-0000B2770000}"/>
    <cellStyle name="Header2 2 4 24 5" xfId="18115" xr:uid="{00000000-0005-0000-0000-0000B3770000}"/>
    <cellStyle name="Header2 2 4 25" xfId="4146" xr:uid="{00000000-0005-0000-0000-0000B4770000}"/>
    <cellStyle name="Header2 2 4 25 2" xfId="13372" xr:uid="{00000000-0005-0000-0000-0000B5770000}"/>
    <cellStyle name="Header2 2 4 25 2 2" xfId="35674" xr:uid="{00000000-0005-0000-0000-0000B6770000}"/>
    <cellStyle name="Header2 2 4 25 2 3" xfId="40221" xr:uid="{00000000-0005-0000-0000-0000B7770000}"/>
    <cellStyle name="Header2 2 4 25 2 4" xfId="22444" xr:uid="{00000000-0005-0000-0000-0000B8770000}"/>
    <cellStyle name="Header2 2 4 25 3" xfId="27017" xr:uid="{00000000-0005-0000-0000-0000B9770000}"/>
    <cellStyle name="Header2 2 4 25 4" xfId="27727" xr:uid="{00000000-0005-0000-0000-0000BA770000}"/>
    <cellStyle name="Header2 2 4 25 5" xfId="18116" xr:uid="{00000000-0005-0000-0000-0000BB770000}"/>
    <cellStyle name="Header2 2 4 26" xfId="4147" xr:uid="{00000000-0005-0000-0000-0000BC770000}"/>
    <cellStyle name="Header2 2 4 26 2" xfId="13373" xr:uid="{00000000-0005-0000-0000-0000BD770000}"/>
    <cellStyle name="Header2 2 4 26 2 2" xfId="35675" xr:uid="{00000000-0005-0000-0000-0000BE770000}"/>
    <cellStyle name="Header2 2 4 26 2 3" xfId="40222" xr:uid="{00000000-0005-0000-0000-0000BF770000}"/>
    <cellStyle name="Header2 2 4 26 2 4" xfId="22445" xr:uid="{00000000-0005-0000-0000-0000C0770000}"/>
    <cellStyle name="Header2 2 4 26 3" xfId="27018" xr:uid="{00000000-0005-0000-0000-0000C1770000}"/>
    <cellStyle name="Header2 2 4 26 4" xfId="27726" xr:uid="{00000000-0005-0000-0000-0000C2770000}"/>
    <cellStyle name="Header2 2 4 26 5" xfId="18117" xr:uid="{00000000-0005-0000-0000-0000C3770000}"/>
    <cellStyle name="Header2 2 4 27" xfId="4148" xr:uid="{00000000-0005-0000-0000-0000C4770000}"/>
    <cellStyle name="Header2 2 4 27 2" xfId="13374" xr:uid="{00000000-0005-0000-0000-0000C5770000}"/>
    <cellStyle name="Header2 2 4 27 2 2" xfId="35676" xr:uid="{00000000-0005-0000-0000-0000C6770000}"/>
    <cellStyle name="Header2 2 4 27 2 3" xfId="40223" xr:uid="{00000000-0005-0000-0000-0000C7770000}"/>
    <cellStyle name="Header2 2 4 27 2 4" xfId="22446" xr:uid="{00000000-0005-0000-0000-0000C8770000}"/>
    <cellStyle name="Header2 2 4 27 3" xfId="27019" xr:uid="{00000000-0005-0000-0000-0000C9770000}"/>
    <cellStyle name="Header2 2 4 27 4" xfId="27725" xr:uid="{00000000-0005-0000-0000-0000CA770000}"/>
    <cellStyle name="Header2 2 4 27 5" xfId="18118" xr:uid="{00000000-0005-0000-0000-0000CB770000}"/>
    <cellStyle name="Header2 2 4 28" xfId="4149" xr:uid="{00000000-0005-0000-0000-0000CC770000}"/>
    <cellStyle name="Header2 2 4 28 2" xfId="13375" xr:uid="{00000000-0005-0000-0000-0000CD770000}"/>
    <cellStyle name="Header2 2 4 28 2 2" xfId="35677" xr:uid="{00000000-0005-0000-0000-0000CE770000}"/>
    <cellStyle name="Header2 2 4 28 2 3" xfId="40224" xr:uid="{00000000-0005-0000-0000-0000CF770000}"/>
    <cellStyle name="Header2 2 4 28 2 4" xfId="22447" xr:uid="{00000000-0005-0000-0000-0000D0770000}"/>
    <cellStyle name="Header2 2 4 28 3" xfId="27020" xr:uid="{00000000-0005-0000-0000-0000D1770000}"/>
    <cellStyle name="Header2 2 4 28 4" xfId="27691" xr:uid="{00000000-0005-0000-0000-0000D2770000}"/>
    <cellStyle name="Header2 2 4 28 5" xfId="18119" xr:uid="{00000000-0005-0000-0000-0000D3770000}"/>
    <cellStyle name="Header2 2 4 29" xfId="4150" xr:uid="{00000000-0005-0000-0000-0000D4770000}"/>
    <cellStyle name="Header2 2 4 29 2" xfId="13376" xr:uid="{00000000-0005-0000-0000-0000D5770000}"/>
    <cellStyle name="Header2 2 4 29 2 2" xfId="35678" xr:uid="{00000000-0005-0000-0000-0000D6770000}"/>
    <cellStyle name="Header2 2 4 29 2 3" xfId="40225" xr:uid="{00000000-0005-0000-0000-0000D7770000}"/>
    <cellStyle name="Header2 2 4 29 2 4" xfId="22448" xr:uid="{00000000-0005-0000-0000-0000D8770000}"/>
    <cellStyle name="Header2 2 4 29 3" xfId="27021" xr:uid="{00000000-0005-0000-0000-0000D9770000}"/>
    <cellStyle name="Header2 2 4 29 4" xfId="27724" xr:uid="{00000000-0005-0000-0000-0000DA770000}"/>
    <cellStyle name="Header2 2 4 29 5" xfId="18120" xr:uid="{00000000-0005-0000-0000-0000DB770000}"/>
    <cellStyle name="Header2 2 4 3" xfId="313" xr:uid="{00000000-0005-0000-0000-0000DC770000}"/>
    <cellStyle name="Header2 2 4 3 10" xfId="4152" xr:uid="{00000000-0005-0000-0000-0000DD770000}"/>
    <cellStyle name="Header2 2 4 3 10 2" xfId="13378" xr:uid="{00000000-0005-0000-0000-0000DE770000}"/>
    <cellStyle name="Header2 2 4 3 10 2 2" xfId="35680" xr:uid="{00000000-0005-0000-0000-0000DF770000}"/>
    <cellStyle name="Header2 2 4 3 10 2 3" xfId="40227" xr:uid="{00000000-0005-0000-0000-0000E0770000}"/>
    <cellStyle name="Header2 2 4 3 10 2 4" xfId="22450" xr:uid="{00000000-0005-0000-0000-0000E1770000}"/>
    <cellStyle name="Header2 2 4 3 10 3" xfId="27023" xr:uid="{00000000-0005-0000-0000-0000E2770000}"/>
    <cellStyle name="Header2 2 4 3 10 4" xfId="27722" xr:uid="{00000000-0005-0000-0000-0000E3770000}"/>
    <cellStyle name="Header2 2 4 3 10 5" xfId="18122" xr:uid="{00000000-0005-0000-0000-0000E4770000}"/>
    <cellStyle name="Header2 2 4 3 11" xfId="4153" xr:uid="{00000000-0005-0000-0000-0000E5770000}"/>
    <cellStyle name="Header2 2 4 3 11 2" xfId="13379" xr:uid="{00000000-0005-0000-0000-0000E6770000}"/>
    <cellStyle name="Header2 2 4 3 11 2 2" xfId="35681" xr:uid="{00000000-0005-0000-0000-0000E7770000}"/>
    <cellStyle name="Header2 2 4 3 11 2 3" xfId="40228" xr:uid="{00000000-0005-0000-0000-0000E8770000}"/>
    <cellStyle name="Header2 2 4 3 11 2 4" xfId="22451" xr:uid="{00000000-0005-0000-0000-0000E9770000}"/>
    <cellStyle name="Header2 2 4 3 11 3" xfId="27024" xr:uid="{00000000-0005-0000-0000-0000EA770000}"/>
    <cellStyle name="Header2 2 4 3 11 4" xfId="27721" xr:uid="{00000000-0005-0000-0000-0000EB770000}"/>
    <cellStyle name="Header2 2 4 3 11 5" xfId="18123" xr:uid="{00000000-0005-0000-0000-0000EC770000}"/>
    <cellStyle name="Header2 2 4 3 12" xfId="4154" xr:uid="{00000000-0005-0000-0000-0000ED770000}"/>
    <cellStyle name="Header2 2 4 3 12 2" xfId="13380" xr:uid="{00000000-0005-0000-0000-0000EE770000}"/>
    <cellStyle name="Header2 2 4 3 12 2 2" xfId="35682" xr:uid="{00000000-0005-0000-0000-0000EF770000}"/>
    <cellStyle name="Header2 2 4 3 12 2 3" xfId="40229" xr:uid="{00000000-0005-0000-0000-0000F0770000}"/>
    <cellStyle name="Header2 2 4 3 12 2 4" xfId="22452" xr:uid="{00000000-0005-0000-0000-0000F1770000}"/>
    <cellStyle name="Header2 2 4 3 12 3" xfId="27025" xr:uid="{00000000-0005-0000-0000-0000F2770000}"/>
    <cellStyle name="Header2 2 4 3 12 4" xfId="27720" xr:uid="{00000000-0005-0000-0000-0000F3770000}"/>
    <cellStyle name="Header2 2 4 3 12 5" xfId="18124" xr:uid="{00000000-0005-0000-0000-0000F4770000}"/>
    <cellStyle name="Header2 2 4 3 13" xfId="4155" xr:uid="{00000000-0005-0000-0000-0000F5770000}"/>
    <cellStyle name="Header2 2 4 3 13 2" xfId="13381" xr:uid="{00000000-0005-0000-0000-0000F6770000}"/>
    <cellStyle name="Header2 2 4 3 13 2 2" xfId="35683" xr:uid="{00000000-0005-0000-0000-0000F7770000}"/>
    <cellStyle name="Header2 2 4 3 13 2 3" xfId="40230" xr:uid="{00000000-0005-0000-0000-0000F8770000}"/>
    <cellStyle name="Header2 2 4 3 13 2 4" xfId="22453" xr:uid="{00000000-0005-0000-0000-0000F9770000}"/>
    <cellStyle name="Header2 2 4 3 13 3" xfId="27026" xr:uid="{00000000-0005-0000-0000-0000FA770000}"/>
    <cellStyle name="Header2 2 4 3 13 4" xfId="27719" xr:uid="{00000000-0005-0000-0000-0000FB770000}"/>
    <cellStyle name="Header2 2 4 3 13 5" xfId="18125" xr:uid="{00000000-0005-0000-0000-0000FC770000}"/>
    <cellStyle name="Header2 2 4 3 14" xfId="4156" xr:uid="{00000000-0005-0000-0000-0000FD770000}"/>
    <cellStyle name="Header2 2 4 3 14 2" xfId="13382" xr:uid="{00000000-0005-0000-0000-0000FE770000}"/>
    <cellStyle name="Header2 2 4 3 14 2 2" xfId="35684" xr:uid="{00000000-0005-0000-0000-0000FF770000}"/>
    <cellStyle name="Header2 2 4 3 14 2 3" xfId="40231" xr:uid="{00000000-0005-0000-0000-000000780000}"/>
    <cellStyle name="Header2 2 4 3 14 2 4" xfId="22454" xr:uid="{00000000-0005-0000-0000-000001780000}"/>
    <cellStyle name="Header2 2 4 3 14 3" xfId="27027" xr:uid="{00000000-0005-0000-0000-000002780000}"/>
    <cellStyle name="Header2 2 4 3 14 4" xfId="27718" xr:uid="{00000000-0005-0000-0000-000003780000}"/>
    <cellStyle name="Header2 2 4 3 14 5" xfId="18126" xr:uid="{00000000-0005-0000-0000-000004780000}"/>
    <cellStyle name="Header2 2 4 3 15" xfId="4157" xr:uid="{00000000-0005-0000-0000-000005780000}"/>
    <cellStyle name="Header2 2 4 3 15 2" xfId="13383" xr:uid="{00000000-0005-0000-0000-000006780000}"/>
    <cellStyle name="Header2 2 4 3 15 2 2" xfId="35685" xr:uid="{00000000-0005-0000-0000-000007780000}"/>
    <cellStyle name="Header2 2 4 3 15 2 3" xfId="40232" xr:uid="{00000000-0005-0000-0000-000008780000}"/>
    <cellStyle name="Header2 2 4 3 15 2 4" xfId="22455" xr:uid="{00000000-0005-0000-0000-000009780000}"/>
    <cellStyle name="Header2 2 4 3 15 3" xfId="27028" xr:uid="{00000000-0005-0000-0000-00000A780000}"/>
    <cellStyle name="Header2 2 4 3 15 4" xfId="27717" xr:uid="{00000000-0005-0000-0000-00000B780000}"/>
    <cellStyle name="Header2 2 4 3 15 5" xfId="18127" xr:uid="{00000000-0005-0000-0000-00000C780000}"/>
    <cellStyle name="Header2 2 4 3 16" xfId="4158" xr:uid="{00000000-0005-0000-0000-00000D780000}"/>
    <cellStyle name="Header2 2 4 3 16 2" xfId="13384" xr:uid="{00000000-0005-0000-0000-00000E780000}"/>
    <cellStyle name="Header2 2 4 3 16 2 2" xfId="35686" xr:uid="{00000000-0005-0000-0000-00000F780000}"/>
    <cellStyle name="Header2 2 4 3 16 2 3" xfId="40233" xr:uid="{00000000-0005-0000-0000-000010780000}"/>
    <cellStyle name="Header2 2 4 3 16 2 4" xfId="22456" xr:uid="{00000000-0005-0000-0000-000011780000}"/>
    <cellStyle name="Header2 2 4 3 16 3" xfId="27029" xr:uid="{00000000-0005-0000-0000-000012780000}"/>
    <cellStyle name="Header2 2 4 3 16 4" xfId="27716" xr:uid="{00000000-0005-0000-0000-000013780000}"/>
    <cellStyle name="Header2 2 4 3 16 5" xfId="18128" xr:uid="{00000000-0005-0000-0000-000014780000}"/>
    <cellStyle name="Header2 2 4 3 17" xfId="4159" xr:uid="{00000000-0005-0000-0000-000015780000}"/>
    <cellStyle name="Header2 2 4 3 17 2" xfId="13385" xr:uid="{00000000-0005-0000-0000-000016780000}"/>
    <cellStyle name="Header2 2 4 3 17 2 2" xfId="35687" xr:uid="{00000000-0005-0000-0000-000017780000}"/>
    <cellStyle name="Header2 2 4 3 17 2 3" xfId="40234" xr:uid="{00000000-0005-0000-0000-000018780000}"/>
    <cellStyle name="Header2 2 4 3 17 2 4" xfId="22457" xr:uid="{00000000-0005-0000-0000-000019780000}"/>
    <cellStyle name="Header2 2 4 3 17 3" xfId="27030" xr:uid="{00000000-0005-0000-0000-00001A780000}"/>
    <cellStyle name="Header2 2 4 3 17 4" xfId="27715" xr:uid="{00000000-0005-0000-0000-00001B780000}"/>
    <cellStyle name="Header2 2 4 3 17 5" xfId="18129" xr:uid="{00000000-0005-0000-0000-00001C780000}"/>
    <cellStyle name="Header2 2 4 3 18" xfId="4160" xr:uid="{00000000-0005-0000-0000-00001D780000}"/>
    <cellStyle name="Header2 2 4 3 18 2" xfId="13386" xr:uid="{00000000-0005-0000-0000-00001E780000}"/>
    <cellStyle name="Header2 2 4 3 18 2 2" xfId="35688" xr:uid="{00000000-0005-0000-0000-00001F780000}"/>
    <cellStyle name="Header2 2 4 3 18 2 3" xfId="40235" xr:uid="{00000000-0005-0000-0000-000020780000}"/>
    <cellStyle name="Header2 2 4 3 18 2 4" xfId="22458" xr:uid="{00000000-0005-0000-0000-000021780000}"/>
    <cellStyle name="Header2 2 4 3 18 3" xfId="27031" xr:uid="{00000000-0005-0000-0000-000022780000}"/>
    <cellStyle name="Header2 2 4 3 18 4" xfId="27714" xr:uid="{00000000-0005-0000-0000-000023780000}"/>
    <cellStyle name="Header2 2 4 3 18 5" xfId="18130" xr:uid="{00000000-0005-0000-0000-000024780000}"/>
    <cellStyle name="Header2 2 4 3 19" xfId="4161" xr:uid="{00000000-0005-0000-0000-000025780000}"/>
    <cellStyle name="Header2 2 4 3 19 2" xfId="13387" xr:uid="{00000000-0005-0000-0000-000026780000}"/>
    <cellStyle name="Header2 2 4 3 19 2 2" xfId="35689" xr:uid="{00000000-0005-0000-0000-000027780000}"/>
    <cellStyle name="Header2 2 4 3 19 2 3" xfId="40236" xr:uid="{00000000-0005-0000-0000-000028780000}"/>
    <cellStyle name="Header2 2 4 3 19 2 4" xfId="22459" xr:uid="{00000000-0005-0000-0000-000029780000}"/>
    <cellStyle name="Header2 2 4 3 19 3" xfId="27032" xr:uid="{00000000-0005-0000-0000-00002A780000}"/>
    <cellStyle name="Header2 2 4 3 19 4" xfId="27713" xr:uid="{00000000-0005-0000-0000-00002B780000}"/>
    <cellStyle name="Header2 2 4 3 19 5" xfId="18131" xr:uid="{00000000-0005-0000-0000-00002C780000}"/>
    <cellStyle name="Header2 2 4 3 2" xfId="4162" xr:uid="{00000000-0005-0000-0000-00002D780000}"/>
    <cellStyle name="Header2 2 4 3 2 2" xfId="13388" xr:uid="{00000000-0005-0000-0000-00002E780000}"/>
    <cellStyle name="Header2 2 4 3 2 2 2" xfId="35690" xr:uid="{00000000-0005-0000-0000-00002F780000}"/>
    <cellStyle name="Header2 2 4 3 2 2 3" xfId="40237" xr:uid="{00000000-0005-0000-0000-000030780000}"/>
    <cellStyle name="Header2 2 4 3 2 2 4" xfId="22460" xr:uid="{00000000-0005-0000-0000-000031780000}"/>
    <cellStyle name="Header2 2 4 3 2 3" xfId="27033" xr:uid="{00000000-0005-0000-0000-000032780000}"/>
    <cellStyle name="Header2 2 4 3 2 4" xfId="27712" xr:uid="{00000000-0005-0000-0000-000033780000}"/>
    <cellStyle name="Header2 2 4 3 2 5" xfId="18132" xr:uid="{00000000-0005-0000-0000-000034780000}"/>
    <cellStyle name="Header2 2 4 3 20" xfId="4163" xr:uid="{00000000-0005-0000-0000-000035780000}"/>
    <cellStyle name="Header2 2 4 3 20 2" xfId="13389" xr:uid="{00000000-0005-0000-0000-000036780000}"/>
    <cellStyle name="Header2 2 4 3 20 2 2" xfId="35691" xr:uid="{00000000-0005-0000-0000-000037780000}"/>
    <cellStyle name="Header2 2 4 3 20 2 3" xfId="40238" xr:uid="{00000000-0005-0000-0000-000038780000}"/>
    <cellStyle name="Header2 2 4 3 20 2 4" xfId="22461" xr:uid="{00000000-0005-0000-0000-000039780000}"/>
    <cellStyle name="Header2 2 4 3 20 3" xfId="27034" xr:uid="{00000000-0005-0000-0000-00003A780000}"/>
    <cellStyle name="Header2 2 4 3 20 4" xfId="27711" xr:uid="{00000000-0005-0000-0000-00003B780000}"/>
    <cellStyle name="Header2 2 4 3 20 5" xfId="18133" xr:uid="{00000000-0005-0000-0000-00003C780000}"/>
    <cellStyle name="Header2 2 4 3 21" xfId="4164" xr:uid="{00000000-0005-0000-0000-00003D780000}"/>
    <cellStyle name="Header2 2 4 3 21 2" xfId="13390" xr:uid="{00000000-0005-0000-0000-00003E780000}"/>
    <cellStyle name="Header2 2 4 3 21 2 2" xfId="35692" xr:uid="{00000000-0005-0000-0000-00003F780000}"/>
    <cellStyle name="Header2 2 4 3 21 2 3" xfId="40239" xr:uid="{00000000-0005-0000-0000-000040780000}"/>
    <cellStyle name="Header2 2 4 3 21 2 4" xfId="22462" xr:uid="{00000000-0005-0000-0000-000041780000}"/>
    <cellStyle name="Header2 2 4 3 21 3" xfId="27035" xr:uid="{00000000-0005-0000-0000-000042780000}"/>
    <cellStyle name="Header2 2 4 3 21 4" xfId="27710" xr:uid="{00000000-0005-0000-0000-000043780000}"/>
    <cellStyle name="Header2 2 4 3 21 5" xfId="18134" xr:uid="{00000000-0005-0000-0000-000044780000}"/>
    <cellStyle name="Header2 2 4 3 22" xfId="4165" xr:uid="{00000000-0005-0000-0000-000045780000}"/>
    <cellStyle name="Header2 2 4 3 22 2" xfId="13391" xr:uid="{00000000-0005-0000-0000-000046780000}"/>
    <cellStyle name="Header2 2 4 3 22 2 2" xfId="35693" xr:uid="{00000000-0005-0000-0000-000047780000}"/>
    <cellStyle name="Header2 2 4 3 22 2 3" xfId="40240" xr:uid="{00000000-0005-0000-0000-000048780000}"/>
    <cellStyle name="Header2 2 4 3 22 2 4" xfId="22463" xr:uid="{00000000-0005-0000-0000-000049780000}"/>
    <cellStyle name="Header2 2 4 3 22 3" xfId="27036" xr:uid="{00000000-0005-0000-0000-00004A780000}"/>
    <cellStyle name="Header2 2 4 3 22 4" xfId="27709" xr:uid="{00000000-0005-0000-0000-00004B780000}"/>
    <cellStyle name="Header2 2 4 3 22 5" xfId="18135" xr:uid="{00000000-0005-0000-0000-00004C780000}"/>
    <cellStyle name="Header2 2 4 3 23" xfId="4166" xr:uid="{00000000-0005-0000-0000-00004D780000}"/>
    <cellStyle name="Header2 2 4 3 23 2" xfId="13392" xr:uid="{00000000-0005-0000-0000-00004E780000}"/>
    <cellStyle name="Header2 2 4 3 23 2 2" xfId="35694" xr:uid="{00000000-0005-0000-0000-00004F780000}"/>
    <cellStyle name="Header2 2 4 3 23 2 3" xfId="40241" xr:uid="{00000000-0005-0000-0000-000050780000}"/>
    <cellStyle name="Header2 2 4 3 23 2 4" xfId="22464" xr:uid="{00000000-0005-0000-0000-000051780000}"/>
    <cellStyle name="Header2 2 4 3 23 3" xfId="27037" xr:uid="{00000000-0005-0000-0000-000052780000}"/>
    <cellStyle name="Header2 2 4 3 23 4" xfId="27708" xr:uid="{00000000-0005-0000-0000-000053780000}"/>
    <cellStyle name="Header2 2 4 3 23 5" xfId="18136" xr:uid="{00000000-0005-0000-0000-000054780000}"/>
    <cellStyle name="Header2 2 4 3 24" xfId="4167" xr:uid="{00000000-0005-0000-0000-000055780000}"/>
    <cellStyle name="Header2 2 4 3 24 2" xfId="13393" xr:uid="{00000000-0005-0000-0000-000056780000}"/>
    <cellStyle name="Header2 2 4 3 24 2 2" xfId="35695" xr:uid="{00000000-0005-0000-0000-000057780000}"/>
    <cellStyle name="Header2 2 4 3 24 2 3" xfId="40242" xr:uid="{00000000-0005-0000-0000-000058780000}"/>
    <cellStyle name="Header2 2 4 3 24 2 4" xfId="22465" xr:uid="{00000000-0005-0000-0000-000059780000}"/>
    <cellStyle name="Header2 2 4 3 24 3" xfId="27038" xr:uid="{00000000-0005-0000-0000-00005A780000}"/>
    <cellStyle name="Header2 2 4 3 24 4" xfId="27707" xr:uid="{00000000-0005-0000-0000-00005B780000}"/>
    <cellStyle name="Header2 2 4 3 24 5" xfId="18137" xr:uid="{00000000-0005-0000-0000-00005C780000}"/>
    <cellStyle name="Header2 2 4 3 25" xfId="4168" xr:uid="{00000000-0005-0000-0000-00005D780000}"/>
    <cellStyle name="Header2 2 4 3 25 2" xfId="13394" xr:uid="{00000000-0005-0000-0000-00005E780000}"/>
    <cellStyle name="Header2 2 4 3 25 2 2" xfId="35696" xr:uid="{00000000-0005-0000-0000-00005F780000}"/>
    <cellStyle name="Header2 2 4 3 25 2 3" xfId="40243" xr:uid="{00000000-0005-0000-0000-000060780000}"/>
    <cellStyle name="Header2 2 4 3 25 2 4" xfId="22466" xr:uid="{00000000-0005-0000-0000-000061780000}"/>
    <cellStyle name="Header2 2 4 3 25 3" xfId="27039" xr:uid="{00000000-0005-0000-0000-000062780000}"/>
    <cellStyle name="Header2 2 4 3 25 4" xfId="27706" xr:uid="{00000000-0005-0000-0000-000063780000}"/>
    <cellStyle name="Header2 2 4 3 25 5" xfId="18138" xr:uid="{00000000-0005-0000-0000-000064780000}"/>
    <cellStyle name="Header2 2 4 3 26" xfId="4169" xr:uid="{00000000-0005-0000-0000-000065780000}"/>
    <cellStyle name="Header2 2 4 3 26 2" xfId="13395" xr:uid="{00000000-0005-0000-0000-000066780000}"/>
    <cellStyle name="Header2 2 4 3 26 2 2" xfId="35697" xr:uid="{00000000-0005-0000-0000-000067780000}"/>
    <cellStyle name="Header2 2 4 3 26 2 3" xfId="40244" xr:uid="{00000000-0005-0000-0000-000068780000}"/>
    <cellStyle name="Header2 2 4 3 26 2 4" xfId="22467" xr:uid="{00000000-0005-0000-0000-000069780000}"/>
    <cellStyle name="Header2 2 4 3 26 3" xfId="27040" xr:uid="{00000000-0005-0000-0000-00006A780000}"/>
    <cellStyle name="Header2 2 4 3 26 4" xfId="27705" xr:uid="{00000000-0005-0000-0000-00006B780000}"/>
    <cellStyle name="Header2 2 4 3 26 5" xfId="18139" xr:uid="{00000000-0005-0000-0000-00006C780000}"/>
    <cellStyle name="Header2 2 4 3 27" xfId="4170" xr:uid="{00000000-0005-0000-0000-00006D780000}"/>
    <cellStyle name="Header2 2 4 3 27 2" xfId="13396" xr:uid="{00000000-0005-0000-0000-00006E780000}"/>
    <cellStyle name="Header2 2 4 3 27 2 2" xfId="35698" xr:uid="{00000000-0005-0000-0000-00006F780000}"/>
    <cellStyle name="Header2 2 4 3 27 2 3" xfId="40245" xr:uid="{00000000-0005-0000-0000-000070780000}"/>
    <cellStyle name="Header2 2 4 3 27 2 4" xfId="22468" xr:uid="{00000000-0005-0000-0000-000071780000}"/>
    <cellStyle name="Header2 2 4 3 27 3" xfId="27041" xr:uid="{00000000-0005-0000-0000-000072780000}"/>
    <cellStyle name="Header2 2 4 3 27 4" xfId="27704" xr:uid="{00000000-0005-0000-0000-000073780000}"/>
    <cellStyle name="Header2 2 4 3 27 5" xfId="18140" xr:uid="{00000000-0005-0000-0000-000074780000}"/>
    <cellStyle name="Header2 2 4 3 28" xfId="4171" xr:uid="{00000000-0005-0000-0000-000075780000}"/>
    <cellStyle name="Header2 2 4 3 28 2" xfId="13397" xr:uid="{00000000-0005-0000-0000-000076780000}"/>
    <cellStyle name="Header2 2 4 3 28 2 2" xfId="35699" xr:uid="{00000000-0005-0000-0000-000077780000}"/>
    <cellStyle name="Header2 2 4 3 28 2 3" xfId="40246" xr:uid="{00000000-0005-0000-0000-000078780000}"/>
    <cellStyle name="Header2 2 4 3 28 2 4" xfId="22469" xr:uid="{00000000-0005-0000-0000-000079780000}"/>
    <cellStyle name="Header2 2 4 3 28 3" xfId="27042" xr:uid="{00000000-0005-0000-0000-00007A780000}"/>
    <cellStyle name="Header2 2 4 3 28 4" xfId="27703" xr:uid="{00000000-0005-0000-0000-00007B780000}"/>
    <cellStyle name="Header2 2 4 3 28 5" xfId="18141" xr:uid="{00000000-0005-0000-0000-00007C780000}"/>
    <cellStyle name="Header2 2 4 3 29" xfId="4172" xr:uid="{00000000-0005-0000-0000-00007D780000}"/>
    <cellStyle name="Header2 2 4 3 29 2" xfId="13398" xr:uid="{00000000-0005-0000-0000-00007E780000}"/>
    <cellStyle name="Header2 2 4 3 29 2 2" xfId="35700" xr:uid="{00000000-0005-0000-0000-00007F780000}"/>
    <cellStyle name="Header2 2 4 3 29 2 3" xfId="40247" xr:uid="{00000000-0005-0000-0000-000080780000}"/>
    <cellStyle name="Header2 2 4 3 29 2 4" xfId="22470" xr:uid="{00000000-0005-0000-0000-000081780000}"/>
    <cellStyle name="Header2 2 4 3 29 3" xfId="27043" xr:uid="{00000000-0005-0000-0000-000082780000}"/>
    <cellStyle name="Header2 2 4 3 29 4" xfId="27702" xr:uid="{00000000-0005-0000-0000-000083780000}"/>
    <cellStyle name="Header2 2 4 3 29 5" xfId="18142" xr:uid="{00000000-0005-0000-0000-000084780000}"/>
    <cellStyle name="Header2 2 4 3 3" xfId="4173" xr:uid="{00000000-0005-0000-0000-000085780000}"/>
    <cellStyle name="Header2 2 4 3 3 2" xfId="13399" xr:uid="{00000000-0005-0000-0000-000086780000}"/>
    <cellStyle name="Header2 2 4 3 3 2 2" xfId="35701" xr:uid="{00000000-0005-0000-0000-000087780000}"/>
    <cellStyle name="Header2 2 4 3 3 2 3" xfId="40248" xr:uid="{00000000-0005-0000-0000-000088780000}"/>
    <cellStyle name="Header2 2 4 3 3 2 4" xfId="22471" xr:uid="{00000000-0005-0000-0000-000089780000}"/>
    <cellStyle name="Header2 2 4 3 3 3" xfId="27044" xr:uid="{00000000-0005-0000-0000-00008A780000}"/>
    <cellStyle name="Header2 2 4 3 3 4" xfId="27701" xr:uid="{00000000-0005-0000-0000-00008B780000}"/>
    <cellStyle name="Header2 2 4 3 3 5" xfId="18143" xr:uid="{00000000-0005-0000-0000-00008C780000}"/>
    <cellStyle name="Header2 2 4 3 30" xfId="4174" xr:uid="{00000000-0005-0000-0000-00008D780000}"/>
    <cellStyle name="Header2 2 4 3 30 2" xfId="13400" xr:uid="{00000000-0005-0000-0000-00008E780000}"/>
    <cellStyle name="Header2 2 4 3 30 2 2" xfId="35702" xr:uid="{00000000-0005-0000-0000-00008F780000}"/>
    <cellStyle name="Header2 2 4 3 30 2 3" xfId="40249" xr:uid="{00000000-0005-0000-0000-000090780000}"/>
    <cellStyle name="Header2 2 4 3 30 2 4" xfId="22472" xr:uid="{00000000-0005-0000-0000-000091780000}"/>
    <cellStyle name="Header2 2 4 3 30 3" xfId="27045" xr:uid="{00000000-0005-0000-0000-000092780000}"/>
    <cellStyle name="Header2 2 4 3 30 4" xfId="27700" xr:uid="{00000000-0005-0000-0000-000093780000}"/>
    <cellStyle name="Header2 2 4 3 30 5" xfId="18144" xr:uid="{00000000-0005-0000-0000-000094780000}"/>
    <cellStyle name="Header2 2 4 3 31" xfId="4175" xr:uid="{00000000-0005-0000-0000-000095780000}"/>
    <cellStyle name="Header2 2 4 3 31 2" xfId="13401" xr:uid="{00000000-0005-0000-0000-000096780000}"/>
    <cellStyle name="Header2 2 4 3 31 2 2" xfId="35703" xr:uid="{00000000-0005-0000-0000-000097780000}"/>
    <cellStyle name="Header2 2 4 3 31 2 3" xfId="40250" xr:uid="{00000000-0005-0000-0000-000098780000}"/>
    <cellStyle name="Header2 2 4 3 31 2 4" xfId="22473" xr:uid="{00000000-0005-0000-0000-000099780000}"/>
    <cellStyle name="Header2 2 4 3 31 3" xfId="27046" xr:uid="{00000000-0005-0000-0000-00009A780000}"/>
    <cellStyle name="Header2 2 4 3 31 4" xfId="27699" xr:uid="{00000000-0005-0000-0000-00009B780000}"/>
    <cellStyle name="Header2 2 4 3 31 5" xfId="18145" xr:uid="{00000000-0005-0000-0000-00009C780000}"/>
    <cellStyle name="Header2 2 4 3 32" xfId="4176" xr:uid="{00000000-0005-0000-0000-00009D780000}"/>
    <cellStyle name="Header2 2 4 3 32 2" xfId="13402" xr:uid="{00000000-0005-0000-0000-00009E780000}"/>
    <cellStyle name="Header2 2 4 3 32 2 2" xfId="35704" xr:uid="{00000000-0005-0000-0000-00009F780000}"/>
    <cellStyle name="Header2 2 4 3 32 2 3" xfId="40251" xr:uid="{00000000-0005-0000-0000-0000A0780000}"/>
    <cellStyle name="Header2 2 4 3 32 2 4" xfId="22474" xr:uid="{00000000-0005-0000-0000-0000A1780000}"/>
    <cellStyle name="Header2 2 4 3 32 3" xfId="27047" xr:uid="{00000000-0005-0000-0000-0000A2780000}"/>
    <cellStyle name="Header2 2 4 3 32 4" xfId="27698" xr:uid="{00000000-0005-0000-0000-0000A3780000}"/>
    <cellStyle name="Header2 2 4 3 32 5" xfId="18146" xr:uid="{00000000-0005-0000-0000-0000A4780000}"/>
    <cellStyle name="Header2 2 4 3 33" xfId="4177" xr:uid="{00000000-0005-0000-0000-0000A5780000}"/>
    <cellStyle name="Header2 2 4 3 33 2" xfId="13403" xr:uid="{00000000-0005-0000-0000-0000A6780000}"/>
    <cellStyle name="Header2 2 4 3 33 2 2" xfId="35705" xr:uid="{00000000-0005-0000-0000-0000A7780000}"/>
    <cellStyle name="Header2 2 4 3 33 2 3" xfId="40252" xr:uid="{00000000-0005-0000-0000-0000A8780000}"/>
    <cellStyle name="Header2 2 4 3 33 2 4" xfId="22475" xr:uid="{00000000-0005-0000-0000-0000A9780000}"/>
    <cellStyle name="Header2 2 4 3 33 3" xfId="27048" xr:uid="{00000000-0005-0000-0000-0000AA780000}"/>
    <cellStyle name="Header2 2 4 3 33 4" xfId="27697" xr:uid="{00000000-0005-0000-0000-0000AB780000}"/>
    <cellStyle name="Header2 2 4 3 33 5" xfId="18147" xr:uid="{00000000-0005-0000-0000-0000AC780000}"/>
    <cellStyle name="Header2 2 4 3 34" xfId="4178" xr:uid="{00000000-0005-0000-0000-0000AD780000}"/>
    <cellStyle name="Header2 2 4 3 34 2" xfId="13404" xr:uid="{00000000-0005-0000-0000-0000AE780000}"/>
    <cellStyle name="Header2 2 4 3 34 2 2" xfId="35706" xr:uid="{00000000-0005-0000-0000-0000AF780000}"/>
    <cellStyle name="Header2 2 4 3 34 2 3" xfId="40253" xr:uid="{00000000-0005-0000-0000-0000B0780000}"/>
    <cellStyle name="Header2 2 4 3 34 2 4" xfId="22476" xr:uid="{00000000-0005-0000-0000-0000B1780000}"/>
    <cellStyle name="Header2 2 4 3 34 3" xfId="27049" xr:uid="{00000000-0005-0000-0000-0000B2780000}"/>
    <cellStyle name="Header2 2 4 3 34 4" xfId="27696" xr:uid="{00000000-0005-0000-0000-0000B3780000}"/>
    <cellStyle name="Header2 2 4 3 34 5" xfId="18148" xr:uid="{00000000-0005-0000-0000-0000B4780000}"/>
    <cellStyle name="Header2 2 4 3 35" xfId="4179" xr:uid="{00000000-0005-0000-0000-0000B5780000}"/>
    <cellStyle name="Header2 2 4 3 35 2" xfId="13405" xr:uid="{00000000-0005-0000-0000-0000B6780000}"/>
    <cellStyle name="Header2 2 4 3 35 2 2" xfId="35707" xr:uid="{00000000-0005-0000-0000-0000B7780000}"/>
    <cellStyle name="Header2 2 4 3 35 2 3" xfId="40254" xr:uid="{00000000-0005-0000-0000-0000B8780000}"/>
    <cellStyle name="Header2 2 4 3 35 2 4" xfId="22477" xr:uid="{00000000-0005-0000-0000-0000B9780000}"/>
    <cellStyle name="Header2 2 4 3 35 3" xfId="27050" xr:uid="{00000000-0005-0000-0000-0000BA780000}"/>
    <cellStyle name="Header2 2 4 3 35 4" xfId="27695" xr:uid="{00000000-0005-0000-0000-0000BB780000}"/>
    <cellStyle name="Header2 2 4 3 35 5" xfId="18149" xr:uid="{00000000-0005-0000-0000-0000BC780000}"/>
    <cellStyle name="Header2 2 4 3 36" xfId="4180" xr:uid="{00000000-0005-0000-0000-0000BD780000}"/>
    <cellStyle name="Header2 2 4 3 36 2" xfId="13406" xr:uid="{00000000-0005-0000-0000-0000BE780000}"/>
    <cellStyle name="Header2 2 4 3 36 2 2" xfId="35708" xr:uid="{00000000-0005-0000-0000-0000BF780000}"/>
    <cellStyle name="Header2 2 4 3 36 2 3" xfId="40255" xr:uid="{00000000-0005-0000-0000-0000C0780000}"/>
    <cellStyle name="Header2 2 4 3 36 2 4" xfId="22478" xr:uid="{00000000-0005-0000-0000-0000C1780000}"/>
    <cellStyle name="Header2 2 4 3 36 3" xfId="27051" xr:uid="{00000000-0005-0000-0000-0000C2780000}"/>
    <cellStyle name="Header2 2 4 3 36 4" xfId="27694" xr:uid="{00000000-0005-0000-0000-0000C3780000}"/>
    <cellStyle name="Header2 2 4 3 36 5" xfId="18150" xr:uid="{00000000-0005-0000-0000-0000C4780000}"/>
    <cellStyle name="Header2 2 4 3 37" xfId="4181" xr:uid="{00000000-0005-0000-0000-0000C5780000}"/>
    <cellStyle name="Header2 2 4 3 37 2" xfId="13407" xr:uid="{00000000-0005-0000-0000-0000C6780000}"/>
    <cellStyle name="Header2 2 4 3 37 2 2" xfId="35709" xr:uid="{00000000-0005-0000-0000-0000C7780000}"/>
    <cellStyle name="Header2 2 4 3 37 2 3" xfId="40256" xr:uid="{00000000-0005-0000-0000-0000C8780000}"/>
    <cellStyle name="Header2 2 4 3 37 2 4" xfId="22479" xr:uid="{00000000-0005-0000-0000-0000C9780000}"/>
    <cellStyle name="Header2 2 4 3 37 3" xfId="27052" xr:uid="{00000000-0005-0000-0000-0000CA780000}"/>
    <cellStyle name="Header2 2 4 3 37 4" xfId="27693" xr:uid="{00000000-0005-0000-0000-0000CB780000}"/>
    <cellStyle name="Header2 2 4 3 37 5" xfId="18151" xr:uid="{00000000-0005-0000-0000-0000CC780000}"/>
    <cellStyle name="Header2 2 4 3 38" xfId="4182" xr:uid="{00000000-0005-0000-0000-0000CD780000}"/>
    <cellStyle name="Header2 2 4 3 38 2" xfId="13408" xr:uid="{00000000-0005-0000-0000-0000CE780000}"/>
    <cellStyle name="Header2 2 4 3 38 2 2" xfId="35710" xr:uid="{00000000-0005-0000-0000-0000CF780000}"/>
    <cellStyle name="Header2 2 4 3 38 2 3" xfId="40257" xr:uid="{00000000-0005-0000-0000-0000D0780000}"/>
    <cellStyle name="Header2 2 4 3 38 2 4" xfId="22480" xr:uid="{00000000-0005-0000-0000-0000D1780000}"/>
    <cellStyle name="Header2 2 4 3 38 3" xfId="27053" xr:uid="{00000000-0005-0000-0000-0000D2780000}"/>
    <cellStyle name="Header2 2 4 3 38 4" xfId="27692" xr:uid="{00000000-0005-0000-0000-0000D3780000}"/>
    <cellStyle name="Header2 2 4 3 38 5" xfId="18152" xr:uid="{00000000-0005-0000-0000-0000D4780000}"/>
    <cellStyle name="Header2 2 4 3 39" xfId="4183" xr:uid="{00000000-0005-0000-0000-0000D5780000}"/>
    <cellStyle name="Header2 2 4 3 39 2" xfId="13409" xr:uid="{00000000-0005-0000-0000-0000D6780000}"/>
    <cellStyle name="Header2 2 4 3 39 2 2" xfId="35711" xr:uid="{00000000-0005-0000-0000-0000D7780000}"/>
    <cellStyle name="Header2 2 4 3 39 2 3" xfId="40258" xr:uid="{00000000-0005-0000-0000-0000D8780000}"/>
    <cellStyle name="Header2 2 4 3 39 2 4" xfId="22481" xr:uid="{00000000-0005-0000-0000-0000D9780000}"/>
    <cellStyle name="Header2 2 4 3 39 3" xfId="27054" xr:uid="{00000000-0005-0000-0000-0000DA780000}"/>
    <cellStyle name="Header2 2 4 3 39 4" xfId="27690" xr:uid="{00000000-0005-0000-0000-0000DB780000}"/>
    <cellStyle name="Header2 2 4 3 39 5" xfId="18153" xr:uid="{00000000-0005-0000-0000-0000DC780000}"/>
    <cellStyle name="Header2 2 4 3 4" xfId="4184" xr:uid="{00000000-0005-0000-0000-0000DD780000}"/>
    <cellStyle name="Header2 2 4 3 4 2" xfId="13410" xr:uid="{00000000-0005-0000-0000-0000DE780000}"/>
    <cellStyle name="Header2 2 4 3 4 2 2" xfId="35712" xr:uid="{00000000-0005-0000-0000-0000DF780000}"/>
    <cellStyle name="Header2 2 4 3 4 2 3" xfId="40259" xr:uid="{00000000-0005-0000-0000-0000E0780000}"/>
    <cellStyle name="Header2 2 4 3 4 2 4" xfId="22482" xr:uid="{00000000-0005-0000-0000-0000E1780000}"/>
    <cellStyle name="Header2 2 4 3 4 3" xfId="27055" xr:uid="{00000000-0005-0000-0000-0000E2780000}"/>
    <cellStyle name="Header2 2 4 3 4 4" xfId="27689" xr:uid="{00000000-0005-0000-0000-0000E3780000}"/>
    <cellStyle name="Header2 2 4 3 4 5" xfId="18154" xr:uid="{00000000-0005-0000-0000-0000E4780000}"/>
    <cellStyle name="Header2 2 4 3 40" xfId="4151" xr:uid="{00000000-0005-0000-0000-0000E5780000}"/>
    <cellStyle name="Header2 2 4 3 40 2" xfId="13377" xr:uid="{00000000-0005-0000-0000-0000E6780000}"/>
    <cellStyle name="Header2 2 4 3 40 2 2" xfId="35679" xr:uid="{00000000-0005-0000-0000-0000E7780000}"/>
    <cellStyle name="Header2 2 4 3 40 2 3" xfId="40226" xr:uid="{00000000-0005-0000-0000-0000E8780000}"/>
    <cellStyle name="Header2 2 4 3 40 2 4" xfId="22449" xr:uid="{00000000-0005-0000-0000-0000E9780000}"/>
    <cellStyle name="Header2 2 4 3 40 3" xfId="27022" xr:uid="{00000000-0005-0000-0000-0000EA780000}"/>
    <cellStyle name="Header2 2 4 3 40 4" xfId="27723" xr:uid="{00000000-0005-0000-0000-0000EB780000}"/>
    <cellStyle name="Header2 2 4 3 40 5" xfId="18121" xr:uid="{00000000-0005-0000-0000-0000EC780000}"/>
    <cellStyle name="Header2 2 4 3 41" xfId="9622" xr:uid="{00000000-0005-0000-0000-0000ED780000}"/>
    <cellStyle name="Header2 2 4 3 41 2" xfId="13909" xr:uid="{00000000-0005-0000-0000-0000EE780000}"/>
    <cellStyle name="Header2 2 4 3 41 2 2" xfId="36211" xr:uid="{00000000-0005-0000-0000-0000EF780000}"/>
    <cellStyle name="Header2 2 4 3 41 2 3" xfId="40758" xr:uid="{00000000-0005-0000-0000-0000F0780000}"/>
    <cellStyle name="Header2 2 4 3 41 2 4" xfId="22981" xr:uid="{00000000-0005-0000-0000-0000F1780000}"/>
    <cellStyle name="Header2 2 4 3 41 3" xfId="31924" xr:uid="{00000000-0005-0000-0000-0000F2780000}"/>
    <cellStyle name="Header2 2 4 3 41 4" xfId="36471" xr:uid="{00000000-0005-0000-0000-0000F3780000}"/>
    <cellStyle name="Header2 2 4 3 41 5" xfId="18694" xr:uid="{00000000-0005-0000-0000-0000F4780000}"/>
    <cellStyle name="Header2 2 4 3 42" xfId="474" xr:uid="{00000000-0005-0000-0000-0000F5780000}"/>
    <cellStyle name="Header2 2 4 3 42 2" xfId="23345" xr:uid="{00000000-0005-0000-0000-0000F6780000}"/>
    <cellStyle name="Header2 2 4 3 42 3" xfId="31342" xr:uid="{00000000-0005-0000-0000-0000F7780000}"/>
    <cellStyle name="Header2 2 4 3 42 4" xfId="14444" xr:uid="{00000000-0005-0000-0000-0000F8780000}"/>
    <cellStyle name="Header2 2 4 3 43" xfId="23184" xr:uid="{00000000-0005-0000-0000-0000F9780000}"/>
    <cellStyle name="Header2 2 4 3 44" xfId="31502" xr:uid="{00000000-0005-0000-0000-0000FA780000}"/>
    <cellStyle name="Header2 2 4 3 45" xfId="14283" xr:uid="{00000000-0005-0000-0000-0000FB780000}"/>
    <cellStyle name="Header2 2 4 3 5" xfId="4185" xr:uid="{00000000-0005-0000-0000-0000FC780000}"/>
    <cellStyle name="Header2 2 4 3 5 2" xfId="13411" xr:uid="{00000000-0005-0000-0000-0000FD780000}"/>
    <cellStyle name="Header2 2 4 3 5 2 2" xfId="35713" xr:uid="{00000000-0005-0000-0000-0000FE780000}"/>
    <cellStyle name="Header2 2 4 3 5 2 3" xfId="40260" xr:uid="{00000000-0005-0000-0000-0000FF780000}"/>
    <cellStyle name="Header2 2 4 3 5 2 4" xfId="22483" xr:uid="{00000000-0005-0000-0000-000000790000}"/>
    <cellStyle name="Header2 2 4 3 5 3" xfId="27056" xr:uid="{00000000-0005-0000-0000-000001790000}"/>
    <cellStyle name="Header2 2 4 3 5 4" xfId="27688" xr:uid="{00000000-0005-0000-0000-000002790000}"/>
    <cellStyle name="Header2 2 4 3 5 5" xfId="18155" xr:uid="{00000000-0005-0000-0000-000003790000}"/>
    <cellStyle name="Header2 2 4 3 6" xfId="4186" xr:uid="{00000000-0005-0000-0000-000004790000}"/>
    <cellStyle name="Header2 2 4 3 6 2" xfId="13412" xr:uid="{00000000-0005-0000-0000-000005790000}"/>
    <cellStyle name="Header2 2 4 3 6 2 2" xfId="35714" xr:uid="{00000000-0005-0000-0000-000006790000}"/>
    <cellStyle name="Header2 2 4 3 6 2 3" xfId="40261" xr:uid="{00000000-0005-0000-0000-000007790000}"/>
    <cellStyle name="Header2 2 4 3 6 2 4" xfId="22484" xr:uid="{00000000-0005-0000-0000-000008790000}"/>
    <cellStyle name="Header2 2 4 3 6 3" xfId="27057" xr:uid="{00000000-0005-0000-0000-000009790000}"/>
    <cellStyle name="Header2 2 4 3 6 4" xfId="27687" xr:uid="{00000000-0005-0000-0000-00000A790000}"/>
    <cellStyle name="Header2 2 4 3 6 5" xfId="18156" xr:uid="{00000000-0005-0000-0000-00000B790000}"/>
    <cellStyle name="Header2 2 4 3 7" xfId="4187" xr:uid="{00000000-0005-0000-0000-00000C790000}"/>
    <cellStyle name="Header2 2 4 3 7 2" xfId="13413" xr:uid="{00000000-0005-0000-0000-00000D790000}"/>
    <cellStyle name="Header2 2 4 3 7 2 2" xfId="35715" xr:uid="{00000000-0005-0000-0000-00000E790000}"/>
    <cellStyle name="Header2 2 4 3 7 2 3" xfId="40262" xr:uid="{00000000-0005-0000-0000-00000F790000}"/>
    <cellStyle name="Header2 2 4 3 7 2 4" xfId="22485" xr:uid="{00000000-0005-0000-0000-000010790000}"/>
    <cellStyle name="Header2 2 4 3 7 3" xfId="27058" xr:uid="{00000000-0005-0000-0000-000011790000}"/>
    <cellStyle name="Header2 2 4 3 7 4" xfId="27686" xr:uid="{00000000-0005-0000-0000-000012790000}"/>
    <cellStyle name="Header2 2 4 3 7 5" xfId="18157" xr:uid="{00000000-0005-0000-0000-000013790000}"/>
    <cellStyle name="Header2 2 4 3 8" xfId="4188" xr:uid="{00000000-0005-0000-0000-000014790000}"/>
    <cellStyle name="Header2 2 4 3 8 2" xfId="13414" xr:uid="{00000000-0005-0000-0000-000015790000}"/>
    <cellStyle name="Header2 2 4 3 8 2 2" xfId="35716" xr:uid="{00000000-0005-0000-0000-000016790000}"/>
    <cellStyle name="Header2 2 4 3 8 2 3" xfId="40263" xr:uid="{00000000-0005-0000-0000-000017790000}"/>
    <cellStyle name="Header2 2 4 3 8 2 4" xfId="22486" xr:uid="{00000000-0005-0000-0000-000018790000}"/>
    <cellStyle name="Header2 2 4 3 8 3" xfId="27059" xr:uid="{00000000-0005-0000-0000-000019790000}"/>
    <cellStyle name="Header2 2 4 3 8 4" xfId="27685" xr:uid="{00000000-0005-0000-0000-00001A790000}"/>
    <cellStyle name="Header2 2 4 3 8 5" xfId="18158" xr:uid="{00000000-0005-0000-0000-00001B790000}"/>
    <cellStyle name="Header2 2 4 3 9" xfId="4189" xr:uid="{00000000-0005-0000-0000-00001C790000}"/>
    <cellStyle name="Header2 2 4 3 9 2" xfId="13415" xr:uid="{00000000-0005-0000-0000-00001D790000}"/>
    <cellStyle name="Header2 2 4 3 9 2 2" xfId="35717" xr:uid="{00000000-0005-0000-0000-00001E790000}"/>
    <cellStyle name="Header2 2 4 3 9 2 3" xfId="40264" xr:uid="{00000000-0005-0000-0000-00001F790000}"/>
    <cellStyle name="Header2 2 4 3 9 2 4" xfId="22487" xr:uid="{00000000-0005-0000-0000-000020790000}"/>
    <cellStyle name="Header2 2 4 3 9 3" xfId="27060" xr:uid="{00000000-0005-0000-0000-000021790000}"/>
    <cellStyle name="Header2 2 4 3 9 4" xfId="27684" xr:uid="{00000000-0005-0000-0000-000022790000}"/>
    <cellStyle name="Header2 2 4 3 9 5" xfId="18159" xr:uid="{00000000-0005-0000-0000-000023790000}"/>
    <cellStyle name="Header2 2 4 30" xfId="4190" xr:uid="{00000000-0005-0000-0000-000024790000}"/>
    <cellStyle name="Header2 2 4 30 2" xfId="13416" xr:uid="{00000000-0005-0000-0000-000025790000}"/>
    <cellStyle name="Header2 2 4 30 2 2" xfId="35718" xr:uid="{00000000-0005-0000-0000-000026790000}"/>
    <cellStyle name="Header2 2 4 30 2 3" xfId="40265" xr:uid="{00000000-0005-0000-0000-000027790000}"/>
    <cellStyle name="Header2 2 4 30 2 4" xfId="22488" xr:uid="{00000000-0005-0000-0000-000028790000}"/>
    <cellStyle name="Header2 2 4 30 3" xfId="27061" xr:uid="{00000000-0005-0000-0000-000029790000}"/>
    <cellStyle name="Header2 2 4 30 4" xfId="27683" xr:uid="{00000000-0005-0000-0000-00002A790000}"/>
    <cellStyle name="Header2 2 4 30 5" xfId="18160" xr:uid="{00000000-0005-0000-0000-00002B790000}"/>
    <cellStyle name="Header2 2 4 31" xfId="4191" xr:uid="{00000000-0005-0000-0000-00002C790000}"/>
    <cellStyle name="Header2 2 4 31 2" xfId="13417" xr:uid="{00000000-0005-0000-0000-00002D790000}"/>
    <cellStyle name="Header2 2 4 31 2 2" xfId="35719" xr:uid="{00000000-0005-0000-0000-00002E790000}"/>
    <cellStyle name="Header2 2 4 31 2 3" xfId="40266" xr:uid="{00000000-0005-0000-0000-00002F790000}"/>
    <cellStyle name="Header2 2 4 31 2 4" xfId="22489" xr:uid="{00000000-0005-0000-0000-000030790000}"/>
    <cellStyle name="Header2 2 4 31 3" xfId="27062" xr:uid="{00000000-0005-0000-0000-000031790000}"/>
    <cellStyle name="Header2 2 4 31 4" xfId="27682" xr:uid="{00000000-0005-0000-0000-000032790000}"/>
    <cellStyle name="Header2 2 4 31 5" xfId="18161" xr:uid="{00000000-0005-0000-0000-000033790000}"/>
    <cellStyle name="Header2 2 4 32" xfId="4192" xr:uid="{00000000-0005-0000-0000-000034790000}"/>
    <cellStyle name="Header2 2 4 32 2" xfId="13418" xr:uid="{00000000-0005-0000-0000-000035790000}"/>
    <cellStyle name="Header2 2 4 32 2 2" xfId="35720" xr:uid="{00000000-0005-0000-0000-000036790000}"/>
    <cellStyle name="Header2 2 4 32 2 3" xfId="40267" xr:uid="{00000000-0005-0000-0000-000037790000}"/>
    <cellStyle name="Header2 2 4 32 2 4" xfId="22490" xr:uid="{00000000-0005-0000-0000-000038790000}"/>
    <cellStyle name="Header2 2 4 32 3" xfId="27063" xr:uid="{00000000-0005-0000-0000-000039790000}"/>
    <cellStyle name="Header2 2 4 32 4" xfId="27681" xr:uid="{00000000-0005-0000-0000-00003A790000}"/>
    <cellStyle name="Header2 2 4 32 5" xfId="18162" xr:uid="{00000000-0005-0000-0000-00003B790000}"/>
    <cellStyle name="Header2 2 4 33" xfId="4091" xr:uid="{00000000-0005-0000-0000-00003C790000}"/>
    <cellStyle name="Header2 2 4 33 2" xfId="13317" xr:uid="{00000000-0005-0000-0000-00003D790000}"/>
    <cellStyle name="Header2 2 4 33 2 2" xfId="35619" xr:uid="{00000000-0005-0000-0000-00003E790000}"/>
    <cellStyle name="Header2 2 4 33 2 3" xfId="40166" xr:uid="{00000000-0005-0000-0000-00003F790000}"/>
    <cellStyle name="Header2 2 4 33 2 4" xfId="22389" xr:uid="{00000000-0005-0000-0000-000040790000}"/>
    <cellStyle name="Header2 2 4 33 3" xfId="26962" xr:uid="{00000000-0005-0000-0000-000041790000}"/>
    <cellStyle name="Header2 2 4 33 4" xfId="27781" xr:uid="{00000000-0005-0000-0000-000042790000}"/>
    <cellStyle name="Header2 2 4 33 5" xfId="18061" xr:uid="{00000000-0005-0000-0000-000043790000}"/>
    <cellStyle name="Header2 2 4 34" xfId="9466" xr:uid="{00000000-0005-0000-0000-000044790000}"/>
    <cellStyle name="Header2 2 4 34 2" xfId="13790" xr:uid="{00000000-0005-0000-0000-000045790000}"/>
    <cellStyle name="Header2 2 4 34 2 2" xfId="36092" xr:uid="{00000000-0005-0000-0000-000046790000}"/>
    <cellStyle name="Header2 2 4 34 2 3" xfId="40639" xr:uid="{00000000-0005-0000-0000-000047790000}"/>
    <cellStyle name="Header2 2 4 34 2 4" xfId="22862" xr:uid="{00000000-0005-0000-0000-000048790000}"/>
    <cellStyle name="Header2 2 4 34 3" xfId="31768" xr:uid="{00000000-0005-0000-0000-000049790000}"/>
    <cellStyle name="Header2 2 4 34 4" xfId="36315" xr:uid="{00000000-0005-0000-0000-00004A790000}"/>
    <cellStyle name="Header2 2 4 34 5" xfId="18538" xr:uid="{00000000-0005-0000-0000-00004B790000}"/>
    <cellStyle name="Header2 2 4 35" xfId="398" xr:uid="{00000000-0005-0000-0000-00004C790000}"/>
    <cellStyle name="Header2 2 4 35 2" xfId="23269" xr:uid="{00000000-0005-0000-0000-00004D790000}"/>
    <cellStyle name="Header2 2 4 35 3" xfId="31418" xr:uid="{00000000-0005-0000-0000-00004E790000}"/>
    <cellStyle name="Header2 2 4 35 4" xfId="14368" xr:uid="{00000000-0005-0000-0000-00004F790000}"/>
    <cellStyle name="Header2 2 4 36" xfId="9704" xr:uid="{00000000-0005-0000-0000-000050790000}"/>
    <cellStyle name="Header2 2 4 36 2" xfId="32006" xr:uid="{00000000-0005-0000-0000-000051790000}"/>
    <cellStyle name="Header2 2 4 36 3" xfId="36553" xr:uid="{00000000-0005-0000-0000-000052790000}"/>
    <cellStyle name="Header2 2 4 36 4" xfId="18776" xr:uid="{00000000-0005-0000-0000-000053790000}"/>
    <cellStyle name="Header2 2 4 37" xfId="14007" xr:uid="{00000000-0005-0000-0000-000054790000}"/>
    <cellStyle name="Header2 2 4 38" xfId="31654" xr:uid="{00000000-0005-0000-0000-000055790000}"/>
    <cellStyle name="Header2 2 4 39" xfId="13970" xr:uid="{00000000-0005-0000-0000-000056790000}"/>
    <cellStyle name="Header2 2 4 4" xfId="4193" xr:uid="{00000000-0005-0000-0000-000057790000}"/>
    <cellStyle name="Header2 2 4 4 2" xfId="13419" xr:uid="{00000000-0005-0000-0000-000058790000}"/>
    <cellStyle name="Header2 2 4 4 2 2" xfId="35721" xr:uid="{00000000-0005-0000-0000-000059790000}"/>
    <cellStyle name="Header2 2 4 4 2 3" xfId="40268" xr:uid="{00000000-0005-0000-0000-00005A790000}"/>
    <cellStyle name="Header2 2 4 4 2 4" xfId="22491" xr:uid="{00000000-0005-0000-0000-00005B790000}"/>
    <cellStyle name="Header2 2 4 4 3" xfId="27064" xr:uid="{00000000-0005-0000-0000-00005C790000}"/>
    <cellStyle name="Header2 2 4 4 4" xfId="27679" xr:uid="{00000000-0005-0000-0000-00005D790000}"/>
    <cellStyle name="Header2 2 4 4 5" xfId="18163" xr:uid="{00000000-0005-0000-0000-00005E790000}"/>
    <cellStyle name="Header2 2 4 5" xfId="4194" xr:uid="{00000000-0005-0000-0000-00005F790000}"/>
    <cellStyle name="Header2 2 4 5 2" xfId="13420" xr:uid="{00000000-0005-0000-0000-000060790000}"/>
    <cellStyle name="Header2 2 4 5 2 2" xfId="35722" xr:uid="{00000000-0005-0000-0000-000061790000}"/>
    <cellStyle name="Header2 2 4 5 2 3" xfId="40269" xr:uid="{00000000-0005-0000-0000-000062790000}"/>
    <cellStyle name="Header2 2 4 5 2 4" xfId="22492" xr:uid="{00000000-0005-0000-0000-000063790000}"/>
    <cellStyle name="Header2 2 4 5 3" xfId="27065" xr:uid="{00000000-0005-0000-0000-000064790000}"/>
    <cellStyle name="Header2 2 4 5 4" xfId="27678" xr:uid="{00000000-0005-0000-0000-000065790000}"/>
    <cellStyle name="Header2 2 4 5 5" xfId="18164" xr:uid="{00000000-0005-0000-0000-000066790000}"/>
    <cellStyle name="Header2 2 4 6" xfId="4195" xr:uid="{00000000-0005-0000-0000-000067790000}"/>
    <cellStyle name="Header2 2 4 6 2" xfId="13421" xr:uid="{00000000-0005-0000-0000-000068790000}"/>
    <cellStyle name="Header2 2 4 6 2 2" xfId="35723" xr:uid="{00000000-0005-0000-0000-000069790000}"/>
    <cellStyle name="Header2 2 4 6 2 3" xfId="40270" xr:uid="{00000000-0005-0000-0000-00006A790000}"/>
    <cellStyle name="Header2 2 4 6 2 4" xfId="22493" xr:uid="{00000000-0005-0000-0000-00006B790000}"/>
    <cellStyle name="Header2 2 4 6 3" xfId="27066" xr:uid="{00000000-0005-0000-0000-00006C790000}"/>
    <cellStyle name="Header2 2 4 6 4" xfId="27677" xr:uid="{00000000-0005-0000-0000-00006D790000}"/>
    <cellStyle name="Header2 2 4 6 5" xfId="18165" xr:uid="{00000000-0005-0000-0000-00006E790000}"/>
    <cellStyle name="Header2 2 4 7" xfId="4196" xr:uid="{00000000-0005-0000-0000-00006F790000}"/>
    <cellStyle name="Header2 2 4 7 2" xfId="13422" xr:uid="{00000000-0005-0000-0000-000070790000}"/>
    <cellStyle name="Header2 2 4 7 2 2" xfId="35724" xr:uid="{00000000-0005-0000-0000-000071790000}"/>
    <cellStyle name="Header2 2 4 7 2 3" xfId="40271" xr:uid="{00000000-0005-0000-0000-000072790000}"/>
    <cellStyle name="Header2 2 4 7 2 4" xfId="22494" xr:uid="{00000000-0005-0000-0000-000073790000}"/>
    <cellStyle name="Header2 2 4 7 3" xfId="27067" xr:uid="{00000000-0005-0000-0000-000074790000}"/>
    <cellStyle name="Header2 2 4 7 4" xfId="27676" xr:uid="{00000000-0005-0000-0000-000075790000}"/>
    <cellStyle name="Header2 2 4 7 5" xfId="18166" xr:uid="{00000000-0005-0000-0000-000076790000}"/>
    <cellStyle name="Header2 2 4 8" xfId="4197" xr:uid="{00000000-0005-0000-0000-000077790000}"/>
    <cellStyle name="Header2 2 4 8 2" xfId="13423" xr:uid="{00000000-0005-0000-0000-000078790000}"/>
    <cellStyle name="Header2 2 4 8 2 2" xfId="35725" xr:uid="{00000000-0005-0000-0000-000079790000}"/>
    <cellStyle name="Header2 2 4 8 2 3" xfId="40272" xr:uid="{00000000-0005-0000-0000-00007A790000}"/>
    <cellStyle name="Header2 2 4 8 2 4" xfId="22495" xr:uid="{00000000-0005-0000-0000-00007B790000}"/>
    <cellStyle name="Header2 2 4 8 3" xfId="27068" xr:uid="{00000000-0005-0000-0000-00007C790000}"/>
    <cellStyle name="Header2 2 4 8 4" xfId="27675" xr:uid="{00000000-0005-0000-0000-00007D790000}"/>
    <cellStyle name="Header2 2 4 8 5" xfId="18167" xr:uid="{00000000-0005-0000-0000-00007E790000}"/>
    <cellStyle name="Header2 2 4 9" xfId="4198" xr:uid="{00000000-0005-0000-0000-00007F790000}"/>
    <cellStyle name="Header2 2 4 9 2" xfId="13424" xr:uid="{00000000-0005-0000-0000-000080790000}"/>
    <cellStyle name="Header2 2 4 9 2 2" xfId="35726" xr:uid="{00000000-0005-0000-0000-000081790000}"/>
    <cellStyle name="Header2 2 4 9 2 3" xfId="40273" xr:uid="{00000000-0005-0000-0000-000082790000}"/>
    <cellStyle name="Header2 2 4 9 2 4" xfId="22496" xr:uid="{00000000-0005-0000-0000-000083790000}"/>
    <cellStyle name="Header2 2 4 9 3" xfId="27069" xr:uid="{00000000-0005-0000-0000-000084790000}"/>
    <cellStyle name="Header2 2 4 9 4" xfId="27674" xr:uid="{00000000-0005-0000-0000-000085790000}"/>
    <cellStyle name="Header2 2 4 9 5" xfId="18168" xr:uid="{00000000-0005-0000-0000-000086790000}"/>
    <cellStyle name="Header2 2 40" xfId="13967" xr:uid="{00000000-0005-0000-0000-000087790000}"/>
    <cellStyle name="Header2 2 5" xfId="240" xr:uid="{00000000-0005-0000-0000-000088790000}"/>
    <cellStyle name="Header2 2 5 10" xfId="4200" xr:uid="{00000000-0005-0000-0000-000089790000}"/>
    <cellStyle name="Header2 2 5 10 2" xfId="13426" xr:uid="{00000000-0005-0000-0000-00008A790000}"/>
    <cellStyle name="Header2 2 5 10 2 2" xfId="35728" xr:uid="{00000000-0005-0000-0000-00008B790000}"/>
    <cellStyle name="Header2 2 5 10 2 3" xfId="40275" xr:uid="{00000000-0005-0000-0000-00008C790000}"/>
    <cellStyle name="Header2 2 5 10 2 4" xfId="22498" xr:uid="{00000000-0005-0000-0000-00008D790000}"/>
    <cellStyle name="Header2 2 5 10 3" xfId="27071" xr:uid="{00000000-0005-0000-0000-00008E790000}"/>
    <cellStyle name="Header2 2 5 10 4" xfId="27673" xr:uid="{00000000-0005-0000-0000-00008F790000}"/>
    <cellStyle name="Header2 2 5 10 5" xfId="18170" xr:uid="{00000000-0005-0000-0000-000090790000}"/>
    <cellStyle name="Header2 2 5 11" xfId="4201" xr:uid="{00000000-0005-0000-0000-000091790000}"/>
    <cellStyle name="Header2 2 5 11 2" xfId="13427" xr:uid="{00000000-0005-0000-0000-000092790000}"/>
    <cellStyle name="Header2 2 5 11 2 2" xfId="35729" xr:uid="{00000000-0005-0000-0000-000093790000}"/>
    <cellStyle name="Header2 2 5 11 2 3" xfId="40276" xr:uid="{00000000-0005-0000-0000-000094790000}"/>
    <cellStyle name="Header2 2 5 11 2 4" xfId="22499" xr:uid="{00000000-0005-0000-0000-000095790000}"/>
    <cellStyle name="Header2 2 5 11 3" xfId="27072" xr:uid="{00000000-0005-0000-0000-000096790000}"/>
    <cellStyle name="Header2 2 5 11 4" xfId="27672" xr:uid="{00000000-0005-0000-0000-000097790000}"/>
    <cellStyle name="Header2 2 5 11 5" xfId="18171" xr:uid="{00000000-0005-0000-0000-000098790000}"/>
    <cellStyle name="Header2 2 5 12" xfId="4202" xr:uid="{00000000-0005-0000-0000-000099790000}"/>
    <cellStyle name="Header2 2 5 12 2" xfId="13428" xr:uid="{00000000-0005-0000-0000-00009A790000}"/>
    <cellStyle name="Header2 2 5 12 2 2" xfId="35730" xr:uid="{00000000-0005-0000-0000-00009B790000}"/>
    <cellStyle name="Header2 2 5 12 2 3" xfId="40277" xr:uid="{00000000-0005-0000-0000-00009C790000}"/>
    <cellStyle name="Header2 2 5 12 2 4" xfId="22500" xr:uid="{00000000-0005-0000-0000-00009D790000}"/>
    <cellStyle name="Header2 2 5 12 3" xfId="27073" xr:uid="{00000000-0005-0000-0000-00009E790000}"/>
    <cellStyle name="Header2 2 5 12 4" xfId="27671" xr:uid="{00000000-0005-0000-0000-00009F790000}"/>
    <cellStyle name="Header2 2 5 12 5" xfId="18172" xr:uid="{00000000-0005-0000-0000-0000A0790000}"/>
    <cellStyle name="Header2 2 5 13" xfId="4203" xr:uid="{00000000-0005-0000-0000-0000A1790000}"/>
    <cellStyle name="Header2 2 5 13 2" xfId="13429" xr:uid="{00000000-0005-0000-0000-0000A2790000}"/>
    <cellStyle name="Header2 2 5 13 2 2" xfId="35731" xr:uid="{00000000-0005-0000-0000-0000A3790000}"/>
    <cellStyle name="Header2 2 5 13 2 3" xfId="40278" xr:uid="{00000000-0005-0000-0000-0000A4790000}"/>
    <cellStyle name="Header2 2 5 13 2 4" xfId="22501" xr:uid="{00000000-0005-0000-0000-0000A5790000}"/>
    <cellStyle name="Header2 2 5 13 3" xfId="27074" xr:uid="{00000000-0005-0000-0000-0000A6790000}"/>
    <cellStyle name="Header2 2 5 13 4" xfId="27670" xr:uid="{00000000-0005-0000-0000-0000A7790000}"/>
    <cellStyle name="Header2 2 5 13 5" xfId="18173" xr:uid="{00000000-0005-0000-0000-0000A8790000}"/>
    <cellStyle name="Header2 2 5 14" xfId="4204" xr:uid="{00000000-0005-0000-0000-0000A9790000}"/>
    <cellStyle name="Header2 2 5 14 2" xfId="13430" xr:uid="{00000000-0005-0000-0000-0000AA790000}"/>
    <cellStyle name="Header2 2 5 14 2 2" xfId="35732" xr:uid="{00000000-0005-0000-0000-0000AB790000}"/>
    <cellStyle name="Header2 2 5 14 2 3" xfId="40279" xr:uid="{00000000-0005-0000-0000-0000AC790000}"/>
    <cellStyle name="Header2 2 5 14 2 4" xfId="22502" xr:uid="{00000000-0005-0000-0000-0000AD790000}"/>
    <cellStyle name="Header2 2 5 14 3" xfId="27075" xr:uid="{00000000-0005-0000-0000-0000AE790000}"/>
    <cellStyle name="Header2 2 5 14 4" xfId="27669" xr:uid="{00000000-0005-0000-0000-0000AF790000}"/>
    <cellStyle name="Header2 2 5 14 5" xfId="18174" xr:uid="{00000000-0005-0000-0000-0000B0790000}"/>
    <cellStyle name="Header2 2 5 15" xfId="4205" xr:uid="{00000000-0005-0000-0000-0000B1790000}"/>
    <cellStyle name="Header2 2 5 15 2" xfId="13431" xr:uid="{00000000-0005-0000-0000-0000B2790000}"/>
    <cellStyle name="Header2 2 5 15 2 2" xfId="35733" xr:uid="{00000000-0005-0000-0000-0000B3790000}"/>
    <cellStyle name="Header2 2 5 15 2 3" xfId="40280" xr:uid="{00000000-0005-0000-0000-0000B4790000}"/>
    <cellStyle name="Header2 2 5 15 2 4" xfId="22503" xr:uid="{00000000-0005-0000-0000-0000B5790000}"/>
    <cellStyle name="Header2 2 5 15 3" xfId="27076" xr:uid="{00000000-0005-0000-0000-0000B6790000}"/>
    <cellStyle name="Header2 2 5 15 4" xfId="27668" xr:uid="{00000000-0005-0000-0000-0000B7790000}"/>
    <cellStyle name="Header2 2 5 15 5" xfId="18175" xr:uid="{00000000-0005-0000-0000-0000B8790000}"/>
    <cellStyle name="Header2 2 5 16" xfId="4206" xr:uid="{00000000-0005-0000-0000-0000B9790000}"/>
    <cellStyle name="Header2 2 5 16 2" xfId="13432" xr:uid="{00000000-0005-0000-0000-0000BA790000}"/>
    <cellStyle name="Header2 2 5 16 2 2" xfId="35734" xr:uid="{00000000-0005-0000-0000-0000BB790000}"/>
    <cellStyle name="Header2 2 5 16 2 3" xfId="40281" xr:uid="{00000000-0005-0000-0000-0000BC790000}"/>
    <cellStyle name="Header2 2 5 16 2 4" xfId="22504" xr:uid="{00000000-0005-0000-0000-0000BD790000}"/>
    <cellStyle name="Header2 2 5 16 3" xfId="27077" xr:uid="{00000000-0005-0000-0000-0000BE790000}"/>
    <cellStyle name="Header2 2 5 16 4" xfId="27667" xr:uid="{00000000-0005-0000-0000-0000BF790000}"/>
    <cellStyle name="Header2 2 5 16 5" xfId="18176" xr:uid="{00000000-0005-0000-0000-0000C0790000}"/>
    <cellStyle name="Header2 2 5 17" xfId="4207" xr:uid="{00000000-0005-0000-0000-0000C1790000}"/>
    <cellStyle name="Header2 2 5 17 2" xfId="13433" xr:uid="{00000000-0005-0000-0000-0000C2790000}"/>
    <cellStyle name="Header2 2 5 17 2 2" xfId="35735" xr:uid="{00000000-0005-0000-0000-0000C3790000}"/>
    <cellStyle name="Header2 2 5 17 2 3" xfId="40282" xr:uid="{00000000-0005-0000-0000-0000C4790000}"/>
    <cellStyle name="Header2 2 5 17 2 4" xfId="22505" xr:uid="{00000000-0005-0000-0000-0000C5790000}"/>
    <cellStyle name="Header2 2 5 17 3" xfId="27078" xr:uid="{00000000-0005-0000-0000-0000C6790000}"/>
    <cellStyle name="Header2 2 5 17 4" xfId="27666" xr:uid="{00000000-0005-0000-0000-0000C7790000}"/>
    <cellStyle name="Header2 2 5 17 5" xfId="18177" xr:uid="{00000000-0005-0000-0000-0000C8790000}"/>
    <cellStyle name="Header2 2 5 18" xfId="4208" xr:uid="{00000000-0005-0000-0000-0000C9790000}"/>
    <cellStyle name="Header2 2 5 18 2" xfId="13434" xr:uid="{00000000-0005-0000-0000-0000CA790000}"/>
    <cellStyle name="Header2 2 5 18 2 2" xfId="35736" xr:uid="{00000000-0005-0000-0000-0000CB790000}"/>
    <cellStyle name="Header2 2 5 18 2 3" xfId="40283" xr:uid="{00000000-0005-0000-0000-0000CC790000}"/>
    <cellStyle name="Header2 2 5 18 2 4" xfId="22506" xr:uid="{00000000-0005-0000-0000-0000CD790000}"/>
    <cellStyle name="Header2 2 5 18 3" xfId="27079" xr:uid="{00000000-0005-0000-0000-0000CE790000}"/>
    <cellStyle name="Header2 2 5 18 4" xfId="27665" xr:uid="{00000000-0005-0000-0000-0000CF790000}"/>
    <cellStyle name="Header2 2 5 18 5" xfId="18178" xr:uid="{00000000-0005-0000-0000-0000D0790000}"/>
    <cellStyle name="Header2 2 5 19" xfId="4209" xr:uid="{00000000-0005-0000-0000-0000D1790000}"/>
    <cellStyle name="Header2 2 5 19 2" xfId="13435" xr:uid="{00000000-0005-0000-0000-0000D2790000}"/>
    <cellStyle name="Header2 2 5 19 2 2" xfId="35737" xr:uid="{00000000-0005-0000-0000-0000D3790000}"/>
    <cellStyle name="Header2 2 5 19 2 3" xfId="40284" xr:uid="{00000000-0005-0000-0000-0000D4790000}"/>
    <cellStyle name="Header2 2 5 19 2 4" xfId="22507" xr:uid="{00000000-0005-0000-0000-0000D5790000}"/>
    <cellStyle name="Header2 2 5 19 3" xfId="27080" xr:uid="{00000000-0005-0000-0000-0000D6790000}"/>
    <cellStyle name="Header2 2 5 19 4" xfId="27664" xr:uid="{00000000-0005-0000-0000-0000D7790000}"/>
    <cellStyle name="Header2 2 5 19 5" xfId="18179" xr:uid="{00000000-0005-0000-0000-0000D8790000}"/>
    <cellStyle name="Header2 2 5 2" xfId="159" xr:uid="{00000000-0005-0000-0000-0000D9790000}"/>
    <cellStyle name="Header2 2 5 2 10" xfId="4211" xr:uid="{00000000-0005-0000-0000-0000DA790000}"/>
    <cellStyle name="Header2 2 5 2 10 2" xfId="13437" xr:uid="{00000000-0005-0000-0000-0000DB790000}"/>
    <cellStyle name="Header2 2 5 2 10 2 2" xfId="35739" xr:uid="{00000000-0005-0000-0000-0000DC790000}"/>
    <cellStyle name="Header2 2 5 2 10 2 3" xfId="40286" xr:uid="{00000000-0005-0000-0000-0000DD790000}"/>
    <cellStyle name="Header2 2 5 2 10 2 4" xfId="22509" xr:uid="{00000000-0005-0000-0000-0000DE790000}"/>
    <cellStyle name="Header2 2 5 2 10 3" xfId="27082" xr:uid="{00000000-0005-0000-0000-0000DF790000}"/>
    <cellStyle name="Header2 2 5 2 10 4" xfId="27662" xr:uid="{00000000-0005-0000-0000-0000E0790000}"/>
    <cellStyle name="Header2 2 5 2 10 5" xfId="18181" xr:uid="{00000000-0005-0000-0000-0000E1790000}"/>
    <cellStyle name="Header2 2 5 2 11" xfId="4212" xr:uid="{00000000-0005-0000-0000-0000E2790000}"/>
    <cellStyle name="Header2 2 5 2 11 2" xfId="13438" xr:uid="{00000000-0005-0000-0000-0000E3790000}"/>
    <cellStyle name="Header2 2 5 2 11 2 2" xfId="35740" xr:uid="{00000000-0005-0000-0000-0000E4790000}"/>
    <cellStyle name="Header2 2 5 2 11 2 3" xfId="40287" xr:uid="{00000000-0005-0000-0000-0000E5790000}"/>
    <cellStyle name="Header2 2 5 2 11 2 4" xfId="22510" xr:uid="{00000000-0005-0000-0000-0000E6790000}"/>
    <cellStyle name="Header2 2 5 2 11 3" xfId="27083" xr:uid="{00000000-0005-0000-0000-0000E7790000}"/>
    <cellStyle name="Header2 2 5 2 11 4" xfId="27661" xr:uid="{00000000-0005-0000-0000-0000E8790000}"/>
    <cellStyle name="Header2 2 5 2 11 5" xfId="18182" xr:uid="{00000000-0005-0000-0000-0000E9790000}"/>
    <cellStyle name="Header2 2 5 2 12" xfId="4213" xr:uid="{00000000-0005-0000-0000-0000EA790000}"/>
    <cellStyle name="Header2 2 5 2 12 2" xfId="13439" xr:uid="{00000000-0005-0000-0000-0000EB790000}"/>
    <cellStyle name="Header2 2 5 2 12 2 2" xfId="35741" xr:uid="{00000000-0005-0000-0000-0000EC790000}"/>
    <cellStyle name="Header2 2 5 2 12 2 3" xfId="40288" xr:uid="{00000000-0005-0000-0000-0000ED790000}"/>
    <cellStyle name="Header2 2 5 2 12 2 4" xfId="22511" xr:uid="{00000000-0005-0000-0000-0000EE790000}"/>
    <cellStyle name="Header2 2 5 2 12 3" xfId="27084" xr:uid="{00000000-0005-0000-0000-0000EF790000}"/>
    <cellStyle name="Header2 2 5 2 12 4" xfId="27660" xr:uid="{00000000-0005-0000-0000-0000F0790000}"/>
    <cellStyle name="Header2 2 5 2 12 5" xfId="18183" xr:uid="{00000000-0005-0000-0000-0000F1790000}"/>
    <cellStyle name="Header2 2 5 2 13" xfId="4214" xr:uid="{00000000-0005-0000-0000-0000F2790000}"/>
    <cellStyle name="Header2 2 5 2 13 2" xfId="13440" xr:uid="{00000000-0005-0000-0000-0000F3790000}"/>
    <cellStyle name="Header2 2 5 2 13 2 2" xfId="35742" xr:uid="{00000000-0005-0000-0000-0000F4790000}"/>
    <cellStyle name="Header2 2 5 2 13 2 3" xfId="40289" xr:uid="{00000000-0005-0000-0000-0000F5790000}"/>
    <cellStyle name="Header2 2 5 2 13 2 4" xfId="22512" xr:uid="{00000000-0005-0000-0000-0000F6790000}"/>
    <cellStyle name="Header2 2 5 2 13 3" xfId="27085" xr:uid="{00000000-0005-0000-0000-0000F7790000}"/>
    <cellStyle name="Header2 2 5 2 13 4" xfId="27659" xr:uid="{00000000-0005-0000-0000-0000F8790000}"/>
    <cellStyle name="Header2 2 5 2 13 5" xfId="18184" xr:uid="{00000000-0005-0000-0000-0000F9790000}"/>
    <cellStyle name="Header2 2 5 2 14" xfId="4215" xr:uid="{00000000-0005-0000-0000-0000FA790000}"/>
    <cellStyle name="Header2 2 5 2 14 2" xfId="13441" xr:uid="{00000000-0005-0000-0000-0000FB790000}"/>
    <cellStyle name="Header2 2 5 2 14 2 2" xfId="35743" xr:uid="{00000000-0005-0000-0000-0000FC790000}"/>
    <cellStyle name="Header2 2 5 2 14 2 3" xfId="40290" xr:uid="{00000000-0005-0000-0000-0000FD790000}"/>
    <cellStyle name="Header2 2 5 2 14 2 4" xfId="22513" xr:uid="{00000000-0005-0000-0000-0000FE790000}"/>
    <cellStyle name="Header2 2 5 2 14 3" xfId="27086" xr:uid="{00000000-0005-0000-0000-0000FF790000}"/>
    <cellStyle name="Header2 2 5 2 14 4" xfId="27658" xr:uid="{00000000-0005-0000-0000-0000007A0000}"/>
    <cellStyle name="Header2 2 5 2 14 5" xfId="18185" xr:uid="{00000000-0005-0000-0000-0000017A0000}"/>
    <cellStyle name="Header2 2 5 2 15" xfId="4216" xr:uid="{00000000-0005-0000-0000-0000027A0000}"/>
    <cellStyle name="Header2 2 5 2 15 2" xfId="13442" xr:uid="{00000000-0005-0000-0000-0000037A0000}"/>
    <cellStyle name="Header2 2 5 2 15 2 2" xfId="35744" xr:uid="{00000000-0005-0000-0000-0000047A0000}"/>
    <cellStyle name="Header2 2 5 2 15 2 3" xfId="40291" xr:uid="{00000000-0005-0000-0000-0000057A0000}"/>
    <cellStyle name="Header2 2 5 2 15 2 4" xfId="22514" xr:uid="{00000000-0005-0000-0000-0000067A0000}"/>
    <cellStyle name="Header2 2 5 2 15 3" xfId="27087" xr:uid="{00000000-0005-0000-0000-0000077A0000}"/>
    <cellStyle name="Header2 2 5 2 15 4" xfId="27657" xr:uid="{00000000-0005-0000-0000-0000087A0000}"/>
    <cellStyle name="Header2 2 5 2 15 5" xfId="18186" xr:uid="{00000000-0005-0000-0000-0000097A0000}"/>
    <cellStyle name="Header2 2 5 2 16" xfId="4217" xr:uid="{00000000-0005-0000-0000-00000A7A0000}"/>
    <cellStyle name="Header2 2 5 2 16 2" xfId="13443" xr:uid="{00000000-0005-0000-0000-00000B7A0000}"/>
    <cellStyle name="Header2 2 5 2 16 2 2" xfId="35745" xr:uid="{00000000-0005-0000-0000-00000C7A0000}"/>
    <cellStyle name="Header2 2 5 2 16 2 3" xfId="40292" xr:uid="{00000000-0005-0000-0000-00000D7A0000}"/>
    <cellStyle name="Header2 2 5 2 16 2 4" xfId="22515" xr:uid="{00000000-0005-0000-0000-00000E7A0000}"/>
    <cellStyle name="Header2 2 5 2 16 3" xfId="27088" xr:uid="{00000000-0005-0000-0000-00000F7A0000}"/>
    <cellStyle name="Header2 2 5 2 16 4" xfId="27623" xr:uid="{00000000-0005-0000-0000-0000107A0000}"/>
    <cellStyle name="Header2 2 5 2 16 5" xfId="18187" xr:uid="{00000000-0005-0000-0000-0000117A0000}"/>
    <cellStyle name="Header2 2 5 2 17" xfId="4218" xr:uid="{00000000-0005-0000-0000-0000127A0000}"/>
    <cellStyle name="Header2 2 5 2 17 2" xfId="13444" xr:uid="{00000000-0005-0000-0000-0000137A0000}"/>
    <cellStyle name="Header2 2 5 2 17 2 2" xfId="35746" xr:uid="{00000000-0005-0000-0000-0000147A0000}"/>
    <cellStyle name="Header2 2 5 2 17 2 3" xfId="40293" xr:uid="{00000000-0005-0000-0000-0000157A0000}"/>
    <cellStyle name="Header2 2 5 2 17 2 4" xfId="22516" xr:uid="{00000000-0005-0000-0000-0000167A0000}"/>
    <cellStyle name="Header2 2 5 2 17 3" xfId="27089" xr:uid="{00000000-0005-0000-0000-0000177A0000}"/>
    <cellStyle name="Header2 2 5 2 17 4" xfId="27656" xr:uid="{00000000-0005-0000-0000-0000187A0000}"/>
    <cellStyle name="Header2 2 5 2 17 5" xfId="18188" xr:uid="{00000000-0005-0000-0000-0000197A0000}"/>
    <cellStyle name="Header2 2 5 2 18" xfId="4219" xr:uid="{00000000-0005-0000-0000-00001A7A0000}"/>
    <cellStyle name="Header2 2 5 2 18 2" xfId="13445" xr:uid="{00000000-0005-0000-0000-00001B7A0000}"/>
    <cellStyle name="Header2 2 5 2 18 2 2" xfId="35747" xr:uid="{00000000-0005-0000-0000-00001C7A0000}"/>
    <cellStyle name="Header2 2 5 2 18 2 3" xfId="40294" xr:uid="{00000000-0005-0000-0000-00001D7A0000}"/>
    <cellStyle name="Header2 2 5 2 18 2 4" xfId="22517" xr:uid="{00000000-0005-0000-0000-00001E7A0000}"/>
    <cellStyle name="Header2 2 5 2 18 3" xfId="27090" xr:uid="{00000000-0005-0000-0000-00001F7A0000}"/>
    <cellStyle name="Header2 2 5 2 18 4" xfId="27655" xr:uid="{00000000-0005-0000-0000-0000207A0000}"/>
    <cellStyle name="Header2 2 5 2 18 5" xfId="18189" xr:uid="{00000000-0005-0000-0000-0000217A0000}"/>
    <cellStyle name="Header2 2 5 2 19" xfId="4220" xr:uid="{00000000-0005-0000-0000-0000227A0000}"/>
    <cellStyle name="Header2 2 5 2 19 2" xfId="13446" xr:uid="{00000000-0005-0000-0000-0000237A0000}"/>
    <cellStyle name="Header2 2 5 2 19 2 2" xfId="35748" xr:uid="{00000000-0005-0000-0000-0000247A0000}"/>
    <cellStyle name="Header2 2 5 2 19 2 3" xfId="40295" xr:uid="{00000000-0005-0000-0000-0000257A0000}"/>
    <cellStyle name="Header2 2 5 2 19 2 4" xfId="22518" xr:uid="{00000000-0005-0000-0000-0000267A0000}"/>
    <cellStyle name="Header2 2 5 2 19 3" xfId="27091" xr:uid="{00000000-0005-0000-0000-0000277A0000}"/>
    <cellStyle name="Header2 2 5 2 19 4" xfId="27654" xr:uid="{00000000-0005-0000-0000-0000287A0000}"/>
    <cellStyle name="Header2 2 5 2 19 5" xfId="18190" xr:uid="{00000000-0005-0000-0000-0000297A0000}"/>
    <cellStyle name="Header2 2 5 2 2" xfId="4221" xr:uid="{00000000-0005-0000-0000-00002A7A0000}"/>
    <cellStyle name="Header2 2 5 2 2 2" xfId="13447" xr:uid="{00000000-0005-0000-0000-00002B7A0000}"/>
    <cellStyle name="Header2 2 5 2 2 2 2" xfId="35749" xr:uid="{00000000-0005-0000-0000-00002C7A0000}"/>
    <cellStyle name="Header2 2 5 2 2 2 3" xfId="40296" xr:uid="{00000000-0005-0000-0000-00002D7A0000}"/>
    <cellStyle name="Header2 2 5 2 2 2 4" xfId="22519" xr:uid="{00000000-0005-0000-0000-00002E7A0000}"/>
    <cellStyle name="Header2 2 5 2 2 3" xfId="27092" xr:uid="{00000000-0005-0000-0000-00002F7A0000}"/>
    <cellStyle name="Header2 2 5 2 2 4" xfId="27653" xr:uid="{00000000-0005-0000-0000-0000307A0000}"/>
    <cellStyle name="Header2 2 5 2 2 5" xfId="18191" xr:uid="{00000000-0005-0000-0000-0000317A0000}"/>
    <cellStyle name="Header2 2 5 2 20" xfId="4222" xr:uid="{00000000-0005-0000-0000-0000327A0000}"/>
    <cellStyle name="Header2 2 5 2 20 2" xfId="13448" xr:uid="{00000000-0005-0000-0000-0000337A0000}"/>
    <cellStyle name="Header2 2 5 2 20 2 2" xfId="35750" xr:uid="{00000000-0005-0000-0000-0000347A0000}"/>
    <cellStyle name="Header2 2 5 2 20 2 3" xfId="40297" xr:uid="{00000000-0005-0000-0000-0000357A0000}"/>
    <cellStyle name="Header2 2 5 2 20 2 4" xfId="22520" xr:uid="{00000000-0005-0000-0000-0000367A0000}"/>
    <cellStyle name="Header2 2 5 2 20 3" xfId="27093" xr:uid="{00000000-0005-0000-0000-0000377A0000}"/>
    <cellStyle name="Header2 2 5 2 20 4" xfId="27652" xr:uid="{00000000-0005-0000-0000-0000387A0000}"/>
    <cellStyle name="Header2 2 5 2 20 5" xfId="18192" xr:uid="{00000000-0005-0000-0000-0000397A0000}"/>
    <cellStyle name="Header2 2 5 2 21" xfId="4223" xr:uid="{00000000-0005-0000-0000-00003A7A0000}"/>
    <cellStyle name="Header2 2 5 2 21 2" xfId="13449" xr:uid="{00000000-0005-0000-0000-00003B7A0000}"/>
    <cellStyle name="Header2 2 5 2 21 2 2" xfId="35751" xr:uid="{00000000-0005-0000-0000-00003C7A0000}"/>
    <cellStyle name="Header2 2 5 2 21 2 3" xfId="40298" xr:uid="{00000000-0005-0000-0000-00003D7A0000}"/>
    <cellStyle name="Header2 2 5 2 21 2 4" xfId="22521" xr:uid="{00000000-0005-0000-0000-00003E7A0000}"/>
    <cellStyle name="Header2 2 5 2 21 3" xfId="27094" xr:uid="{00000000-0005-0000-0000-00003F7A0000}"/>
    <cellStyle name="Header2 2 5 2 21 4" xfId="27651" xr:uid="{00000000-0005-0000-0000-0000407A0000}"/>
    <cellStyle name="Header2 2 5 2 21 5" xfId="18193" xr:uid="{00000000-0005-0000-0000-0000417A0000}"/>
    <cellStyle name="Header2 2 5 2 22" xfId="4224" xr:uid="{00000000-0005-0000-0000-0000427A0000}"/>
    <cellStyle name="Header2 2 5 2 22 2" xfId="13450" xr:uid="{00000000-0005-0000-0000-0000437A0000}"/>
    <cellStyle name="Header2 2 5 2 22 2 2" xfId="35752" xr:uid="{00000000-0005-0000-0000-0000447A0000}"/>
    <cellStyle name="Header2 2 5 2 22 2 3" xfId="40299" xr:uid="{00000000-0005-0000-0000-0000457A0000}"/>
    <cellStyle name="Header2 2 5 2 22 2 4" xfId="22522" xr:uid="{00000000-0005-0000-0000-0000467A0000}"/>
    <cellStyle name="Header2 2 5 2 22 3" xfId="27095" xr:uid="{00000000-0005-0000-0000-0000477A0000}"/>
    <cellStyle name="Header2 2 5 2 22 4" xfId="27650" xr:uid="{00000000-0005-0000-0000-0000487A0000}"/>
    <cellStyle name="Header2 2 5 2 22 5" xfId="18194" xr:uid="{00000000-0005-0000-0000-0000497A0000}"/>
    <cellStyle name="Header2 2 5 2 23" xfId="4225" xr:uid="{00000000-0005-0000-0000-00004A7A0000}"/>
    <cellStyle name="Header2 2 5 2 23 2" xfId="13451" xr:uid="{00000000-0005-0000-0000-00004B7A0000}"/>
    <cellStyle name="Header2 2 5 2 23 2 2" xfId="35753" xr:uid="{00000000-0005-0000-0000-00004C7A0000}"/>
    <cellStyle name="Header2 2 5 2 23 2 3" xfId="40300" xr:uid="{00000000-0005-0000-0000-00004D7A0000}"/>
    <cellStyle name="Header2 2 5 2 23 2 4" xfId="22523" xr:uid="{00000000-0005-0000-0000-00004E7A0000}"/>
    <cellStyle name="Header2 2 5 2 23 3" xfId="27096" xr:uid="{00000000-0005-0000-0000-00004F7A0000}"/>
    <cellStyle name="Header2 2 5 2 23 4" xfId="27649" xr:uid="{00000000-0005-0000-0000-0000507A0000}"/>
    <cellStyle name="Header2 2 5 2 23 5" xfId="18195" xr:uid="{00000000-0005-0000-0000-0000517A0000}"/>
    <cellStyle name="Header2 2 5 2 24" xfId="4226" xr:uid="{00000000-0005-0000-0000-0000527A0000}"/>
    <cellStyle name="Header2 2 5 2 24 2" xfId="13452" xr:uid="{00000000-0005-0000-0000-0000537A0000}"/>
    <cellStyle name="Header2 2 5 2 24 2 2" xfId="35754" xr:uid="{00000000-0005-0000-0000-0000547A0000}"/>
    <cellStyle name="Header2 2 5 2 24 2 3" xfId="40301" xr:uid="{00000000-0005-0000-0000-0000557A0000}"/>
    <cellStyle name="Header2 2 5 2 24 2 4" xfId="22524" xr:uid="{00000000-0005-0000-0000-0000567A0000}"/>
    <cellStyle name="Header2 2 5 2 24 3" xfId="27097" xr:uid="{00000000-0005-0000-0000-0000577A0000}"/>
    <cellStyle name="Header2 2 5 2 24 4" xfId="27648" xr:uid="{00000000-0005-0000-0000-0000587A0000}"/>
    <cellStyle name="Header2 2 5 2 24 5" xfId="18196" xr:uid="{00000000-0005-0000-0000-0000597A0000}"/>
    <cellStyle name="Header2 2 5 2 25" xfId="4227" xr:uid="{00000000-0005-0000-0000-00005A7A0000}"/>
    <cellStyle name="Header2 2 5 2 25 2" xfId="13453" xr:uid="{00000000-0005-0000-0000-00005B7A0000}"/>
    <cellStyle name="Header2 2 5 2 25 2 2" xfId="35755" xr:uid="{00000000-0005-0000-0000-00005C7A0000}"/>
    <cellStyle name="Header2 2 5 2 25 2 3" xfId="40302" xr:uid="{00000000-0005-0000-0000-00005D7A0000}"/>
    <cellStyle name="Header2 2 5 2 25 2 4" xfId="22525" xr:uid="{00000000-0005-0000-0000-00005E7A0000}"/>
    <cellStyle name="Header2 2 5 2 25 3" xfId="27098" xr:uid="{00000000-0005-0000-0000-00005F7A0000}"/>
    <cellStyle name="Header2 2 5 2 25 4" xfId="27647" xr:uid="{00000000-0005-0000-0000-0000607A0000}"/>
    <cellStyle name="Header2 2 5 2 25 5" xfId="18197" xr:uid="{00000000-0005-0000-0000-0000617A0000}"/>
    <cellStyle name="Header2 2 5 2 26" xfId="4228" xr:uid="{00000000-0005-0000-0000-0000627A0000}"/>
    <cellStyle name="Header2 2 5 2 26 2" xfId="13454" xr:uid="{00000000-0005-0000-0000-0000637A0000}"/>
    <cellStyle name="Header2 2 5 2 26 2 2" xfId="35756" xr:uid="{00000000-0005-0000-0000-0000647A0000}"/>
    <cellStyle name="Header2 2 5 2 26 2 3" xfId="40303" xr:uid="{00000000-0005-0000-0000-0000657A0000}"/>
    <cellStyle name="Header2 2 5 2 26 2 4" xfId="22526" xr:uid="{00000000-0005-0000-0000-0000667A0000}"/>
    <cellStyle name="Header2 2 5 2 26 3" xfId="27099" xr:uid="{00000000-0005-0000-0000-0000677A0000}"/>
    <cellStyle name="Header2 2 5 2 26 4" xfId="27646" xr:uid="{00000000-0005-0000-0000-0000687A0000}"/>
    <cellStyle name="Header2 2 5 2 26 5" xfId="18198" xr:uid="{00000000-0005-0000-0000-0000697A0000}"/>
    <cellStyle name="Header2 2 5 2 27" xfId="4229" xr:uid="{00000000-0005-0000-0000-00006A7A0000}"/>
    <cellStyle name="Header2 2 5 2 27 2" xfId="13455" xr:uid="{00000000-0005-0000-0000-00006B7A0000}"/>
    <cellStyle name="Header2 2 5 2 27 2 2" xfId="35757" xr:uid="{00000000-0005-0000-0000-00006C7A0000}"/>
    <cellStyle name="Header2 2 5 2 27 2 3" xfId="40304" xr:uid="{00000000-0005-0000-0000-00006D7A0000}"/>
    <cellStyle name="Header2 2 5 2 27 2 4" xfId="22527" xr:uid="{00000000-0005-0000-0000-00006E7A0000}"/>
    <cellStyle name="Header2 2 5 2 27 3" xfId="27100" xr:uid="{00000000-0005-0000-0000-00006F7A0000}"/>
    <cellStyle name="Header2 2 5 2 27 4" xfId="27645" xr:uid="{00000000-0005-0000-0000-0000707A0000}"/>
    <cellStyle name="Header2 2 5 2 27 5" xfId="18199" xr:uid="{00000000-0005-0000-0000-0000717A0000}"/>
    <cellStyle name="Header2 2 5 2 28" xfId="4230" xr:uid="{00000000-0005-0000-0000-0000727A0000}"/>
    <cellStyle name="Header2 2 5 2 28 2" xfId="13456" xr:uid="{00000000-0005-0000-0000-0000737A0000}"/>
    <cellStyle name="Header2 2 5 2 28 2 2" xfId="35758" xr:uid="{00000000-0005-0000-0000-0000747A0000}"/>
    <cellStyle name="Header2 2 5 2 28 2 3" xfId="40305" xr:uid="{00000000-0005-0000-0000-0000757A0000}"/>
    <cellStyle name="Header2 2 5 2 28 2 4" xfId="22528" xr:uid="{00000000-0005-0000-0000-0000767A0000}"/>
    <cellStyle name="Header2 2 5 2 28 3" xfId="27101" xr:uid="{00000000-0005-0000-0000-0000777A0000}"/>
    <cellStyle name="Header2 2 5 2 28 4" xfId="27644" xr:uid="{00000000-0005-0000-0000-0000787A0000}"/>
    <cellStyle name="Header2 2 5 2 28 5" xfId="18200" xr:uid="{00000000-0005-0000-0000-0000797A0000}"/>
    <cellStyle name="Header2 2 5 2 29" xfId="4231" xr:uid="{00000000-0005-0000-0000-00007A7A0000}"/>
    <cellStyle name="Header2 2 5 2 29 2" xfId="13457" xr:uid="{00000000-0005-0000-0000-00007B7A0000}"/>
    <cellStyle name="Header2 2 5 2 29 2 2" xfId="35759" xr:uid="{00000000-0005-0000-0000-00007C7A0000}"/>
    <cellStyle name="Header2 2 5 2 29 2 3" xfId="40306" xr:uid="{00000000-0005-0000-0000-00007D7A0000}"/>
    <cellStyle name="Header2 2 5 2 29 2 4" xfId="22529" xr:uid="{00000000-0005-0000-0000-00007E7A0000}"/>
    <cellStyle name="Header2 2 5 2 29 3" xfId="27102" xr:uid="{00000000-0005-0000-0000-00007F7A0000}"/>
    <cellStyle name="Header2 2 5 2 29 4" xfId="27643" xr:uid="{00000000-0005-0000-0000-0000807A0000}"/>
    <cellStyle name="Header2 2 5 2 29 5" xfId="18201" xr:uid="{00000000-0005-0000-0000-0000817A0000}"/>
    <cellStyle name="Header2 2 5 2 3" xfId="4232" xr:uid="{00000000-0005-0000-0000-0000827A0000}"/>
    <cellStyle name="Header2 2 5 2 3 2" xfId="13458" xr:uid="{00000000-0005-0000-0000-0000837A0000}"/>
    <cellStyle name="Header2 2 5 2 3 2 2" xfId="35760" xr:uid="{00000000-0005-0000-0000-0000847A0000}"/>
    <cellStyle name="Header2 2 5 2 3 2 3" xfId="40307" xr:uid="{00000000-0005-0000-0000-0000857A0000}"/>
    <cellStyle name="Header2 2 5 2 3 2 4" xfId="22530" xr:uid="{00000000-0005-0000-0000-0000867A0000}"/>
    <cellStyle name="Header2 2 5 2 3 3" xfId="27103" xr:uid="{00000000-0005-0000-0000-0000877A0000}"/>
    <cellStyle name="Header2 2 5 2 3 4" xfId="27642" xr:uid="{00000000-0005-0000-0000-0000887A0000}"/>
    <cellStyle name="Header2 2 5 2 3 5" xfId="18202" xr:uid="{00000000-0005-0000-0000-0000897A0000}"/>
    <cellStyle name="Header2 2 5 2 30" xfId="4233" xr:uid="{00000000-0005-0000-0000-00008A7A0000}"/>
    <cellStyle name="Header2 2 5 2 30 2" xfId="13459" xr:uid="{00000000-0005-0000-0000-00008B7A0000}"/>
    <cellStyle name="Header2 2 5 2 30 2 2" xfId="35761" xr:uid="{00000000-0005-0000-0000-00008C7A0000}"/>
    <cellStyle name="Header2 2 5 2 30 2 3" xfId="40308" xr:uid="{00000000-0005-0000-0000-00008D7A0000}"/>
    <cellStyle name="Header2 2 5 2 30 2 4" xfId="22531" xr:uid="{00000000-0005-0000-0000-00008E7A0000}"/>
    <cellStyle name="Header2 2 5 2 30 3" xfId="27104" xr:uid="{00000000-0005-0000-0000-00008F7A0000}"/>
    <cellStyle name="Header2 2 5 2 30 4" xfId="27641" xr:uid="{00000000-0005-0000-0000-0000907A0000}"/>
    <cellStyle name="Header2 2 5 2 30 5" xfId="18203" xr:uid="{00000000-0005-0000-0000-0000917A0000}"/>
    <cellStyle name="Header2 2 5 2 31" xfId="4234" xr:uid="{00000000-0005-0000-0000-0000927A0000}"/>
    <cellStyle name="Header2 2 5 2 31 2" xfId="13460" xr:uid="{00000000-0005-0000-0000-0000937A0000}"/>
    <cellStyle name="Header2 2 5 2 31 2 2" xfId="35762" xr:uid="{00000000-0005-0000-0000-0000947A0000}"/>
    <cellStyle name="Header2 2 5 2 31 2 3" xfId="40309" xr:uid="{00000000-0005-0000-0000-0000957A0000}"/>
    <cellStyle name="Header2 2 5 2 31 2 4" xfId="22532" xr:uid="{00000000-0005-0000-0000-0000967A0000}"/>
    <cellStyle name="Header2 2 5 2 31 3" xfId="27105" xr:uid="{00000000-0005-0000-0000-0000977A0000}"/>
    <cellStyle name="Header2 2 5 2 31 4" xfId="27640" xr:uid="{00000000-0005-0000-0000-0000987A0000}"/>
    <cellStyle name="Header2 2 5 2 31 5" xfId="18204" xr:uid="{00000000-0005-0000-0000-0000997A0000}"/>
    <cellStyle name="Header2 2 5 2 32" xfId="4235" xr:uid="{00000000-0005-0000-0000-00009A7A0000}"/>
    <cellStyle name="Header2 2 5 2 32 2" xfId="13461" xr:uid="{00000000-0005-0000-0000-00009B7A0000}"/>
    <cellStyle name="Header2 2 5 2 32 2 2" xfId="35763" xr:uid="{00000000-0005-0000-0000-00009C7A0000}"/>
    <cellStyle name="Header2 2 5 2 32 2 3" xfId="40310" xr:uid="{00000000-0005-0000-0000-00009D7A0000}"/>
    <cellStyle name="Header2 2 5 2 32 2 4" xfId="22533" xr:uid="{00000000-0005-0000-0000-00009E7A0000}"/>
    <cellStyle name="Header2 2 5 2 32 3" xfId="27106" xr:uid="{00000000-0005-0000-0000-00009F7A0000}"/>
    <cellStyle name="Header2 2 5 2 32 4" xfId="27639" xr:uid="{00000000-0005-0000-0000-0000A07A0000}"/>
    <cellStyle name="Header2 2 5 2 32 5" xfId="18205" xr:uid="{00000000-0005-0000-0000-0000A17A0000}"/>
    <cellStyle name="Header2 2 5 2 33" xfId="4236" xr:uid="{00000000-0005-0000-0000-0000A27A0000}"/>
    <cellStyle name="Header2 2 5 2 33 2" xfId="13462" xr:uid="{00000000-0005-0000-0000-0000A37A0000}"/>
    <cellStyle name="Header2 2 5 2 33 2 2" xfId="35764" xr:uid="{00000000-0005-0000-0000-0000A47A0000}"/>
    <cellStyle name="Header2 2 5 2 33 2 3" xfId="40311" xr:uid="{00000000-0005-0000-0000-0000A57A0000}"/>
    <cellStyle name="Header2 2 5 2 33 2 4" xfId="22534" xr:uid="{00000000-0005-0000-0000-0000A67A0000}"/>
    <cellStyle name="Header2 2 5 2 33 3" xfId="27107" xr:uid="{00000000-0005-0000-0000-0000A77A0000}"/>
    <cellStyle name="Header2 2 5 2 33 4" xfId="27638" xr:uid="{00000000-0005-0000-0000-0000A87A0000}"/>
    <cellStyle name="Header2 2 5 2 33 5" xfId="18206" xr:uid="{00000000-0005-0000-0000-0000A97A0000}"/>
    <cellStyle name="Header2 2 5 2 34" xfId="4237" xr:uid="{00000000-0005-0000-0000-0000AA7A0000}"/>
    <cellStyle name="Header2 2 5 2 34 2" xfId="13463" xr:uid="{00000000-0005-0000-0000-0000AB7A0000}"/>
    <cellStyle name="Header2 2 5 2 34 2 2" xfId="35765" xr:uid="{00000000-0005-0000-0000-0000AC7A0000}"/>
    <cellStyle name="Header2 2 5 2 34 2 3" xfId="40312" xr:uid="{00000000-0005-0000-0000-0000AD7A0000}"/>
    <cellStyle name="Header2 2 5 2 34 2 4" xfId="22535" xr:uid="{00000000-0005-0000-0000-0000AE7A0000}"/>
    <cellStyle name="Header2 2 5 2 34 3" xfId="27108" xr:uid="{00000000-0005-0000-0000-0000AF7A0000}"/>
    <cellStyle name="Header2 2 5 2 34 4" xfId="27637" xr:uid="{00000000-0005-0000-0000-0000B07A0000}"/>
    <cellStyle name="Header2 2 5 2 34 5" xfId="18207" xr:uid="{00000000-0005-0000-0000-0000B17A0000}"/>
    <cellStyle name="Header2 2 5 2 35" xfId="4238" xr:uid="{00000000-0005-0000-0000-0000B27A0000}"/>
    <cellStyle name="Header2 2 5 2 35 2" xfId="13464" xr:uid="{00000000-0005-0000-0000-0000B37A0000}"/>
    <cellStyle name="Header2 2 5 2 35 2 2" xfId="35766" xr:uid="{00000000-0005-0000-0000-0000B47A0000}"/>
    <cellStyle name="Header2 2 5 2 35 2 3" xfId="40313" xr:uid="{00000000-0005-0000-0000-0000B57A0000}"/>
    <cellStyle name="Header2 2 5 2 35 2 4" xfId="22536" xr:uid="{00000000-0005-0000-0000-0000B67A0000}"/>
    <cellStyle name="Header2 2 5 2 35 3" xfId="27109" xr:uid="{00000000-0005-0000-0000-0000B77A0000}"/>
    <cellStyle name="Header2 2 5 2 35 4" xfId="27636" xr:uid="{00000000-0005-0000-0000-0000B87A0000}"/>
    <cellStyle name="Header2 2 5 2 35 5" xfId="18208" xr:uid="{00000000-0005-0000-0000-0000B97A0000}"/>
    <cellStyle name="Header2 2 5 2 36" xfId="4239" xr:uid="{00000000-0005-0000-0000-0000BA7A0000}"/>
    <cellStyle name="Header2 2 5 2 36 2" xfId="13465" xr:uid="{00000000-0005-0000-0000-0000BB7A0000}"/>
    <cellStyle name="Header2 2 5 2 36 2 2" xfId="35767" xr:uid="{00000000-0005-0000-0000-0000BC7A0000}"/>
    <cellStyle name="Header2 2 5 2 36 2 3" xfId="40314" xr:uid="{00000000-0005-0000-0000-0000BD7A0000}"/>
    <cellStyle name="Header2 2 5 2 36 2 4" xfId="22537" xr:uid="{00000000-0005-0000-0000-0000BE7A0000}"/>
    <cellStyle name="Header2 2 5 2 36 3" xfId="27110" xr:uid="{00000000-0005-0000-0000-0000BF7A0000}"/>
    <cellStyle name="Header2 2 5 2 36 4" xfId="27635" xr:uid="{00000000-0005-0000-0000-0000C07A0000}"/>
    <cellStyle name="Header2 2 5 2 36 5" xfId="18209" xr:uid="{00000000-0005-0000-0000-0000C17A0000}"/>
    <cellStyle name="Header2 2 5 2 37" xfId="4240" xr:uid="{00000000-0005-0000-0000-0000C27A0000}"/>
    <cellStyle name="Header2 2 5 2 37 2" xfId="13466" xr:uid="{00000000-0005-0000-0000-0000C37A0000}"/>
    <cellStyle name="Header2 2 5 2 37 2 2" xfId="35768" xr:uid="{00000000-0005-0000-0000-0000C47A0000}"/>
    <cellStyle name="Header2 2 5 2 37 2 3" xfId="40315" xr:uid="{00000000-0005-0000-0000-0000C57A0000}"/>
    <cellStyle name="Header2 2 5 2 37 2 4" xfId="22538" xr:uid="{00000000-0005-0000-0000-0000C67A0000}"/>
    <cellStyle name="Header2 2 5 2 37 3" xfId="27111" xr:uid="{00000000-0005-0000-0000-0000C77A0000}"/>
    <cellStyle name="Header2 2 5 2 37 4" xfId="27634" xr:uid="{00000000-0005-0000-0000-0000C87A0000}"/>
    <cellStyle name="Header2 2 5 2 37 5" xfId="18210" xr:uid="{00000000-0005-0000-0000-0000C97A0000}"/>
    <cellStyle name="Header2 2 5 2 38" xfId="4241" xr:uid="{00000000-0005-0000-0000-0000CA7A0000}"/>
    <cellStyle name="Header2 2 5 2 38 2" xfId="13467" xr:uid="{00000000-0005-0000-0000-0000CB7A0000}"/>
    <cellStyle name="Header2 2 5 2 38 2 2" xfId="35769" xr:uid="{00000000-0005-0000-0000-0000CC7A0000}"/>
    <cellStyle name="Header2 2 5 2 38 2 3" xfId="40316" xr:uid="{00000000-0005-0000-0000-0000CD7A0000}"/>
    <cellStyle name="Header2 2 5 2 38 2 4" xfId="22539" xr:uid="{00000000-0005-0000-0000-0000CE7A0000}"/>
    <cellStyle name="Header2 2 5 2 38 3" xfId="27112" xr:uid="{00000000-0005-0000-0000-0000CF7A0000}"/>
    <cellStyle name="Header2 2 5 2 38 4" xfId="27633" xr:uid="{00000000-0005-0000-0000-0000D07A0000}"/>
    <cellStyle name="Header2 2 5 2 38 5" xfId="18211" xr:uid="{00000000-0005-0000-0000-0000D17A0000}"/>
    <cellStyle name="Header2 2 5 2 39" xfId="4242" xr:uid="{00000000-0005-0000-0000-0000D27A0000}"/>
    <cellStyle name="Header2 2 5 2 39 2" xfId="13468" xr:uid="{00000000-0005-0000-0000-0000D37A0000}"/>
    <cellStyle name="Header2 2 5 2 39 2 2" xfId="35770" xr:uid="{00000000-0005-0000-0000-0000D47A0000}"/>
    <cellStyle name="Header2 2 5 2 39 2 3" xfId="40317" xr:uid="{00000000-0005-0000-0000-0000D57A0000}"/>
    <cellStyle name="Header2 2 5 2 39 2 4" xfId="22540" xr:uid="{00000000-0005-0000-0000-0000D67A0000}"/>
    <cellStyle name="Header2 2 5 2 39 3" xfId="27113" xr:uid="{00000000-0005-0000-0000-0000D77A0000}"/>
    <cellStyle name="Header2 2 5 2 39 4" xfId="27632" xr:uid="{00000000-0005-0000-0000-0000D87A0000}"/>
    <cellStyle name="Header2 2 5 2 39 5" xfId="18212" xr:uid="{00000000-0005-0000-0000-0000D97A0000}"/>
    <cellStyle name="Header2 2 5 2 4" xfId="4243" xr:uid="{00000000-0005-0000-0000-0000DA7A0000}"/>
    <cellStyle name="Header2 2 5 2 4 2" xfId="13469" xr:uid="{00000000-0005-0000-0000-0000DB7A0000}"/>
    <cellStyle name="Header2 2 5 2 4 2 2" xfId="35771" xr:uid="{00000000-0005-0000-0000-0000DC7A0000}"/>
    <cellStyle name="Header2 2 5 2 4 2 3" xfId="40318" xr:uid="{00000000-0005-0000-0000-0000DD7A0000}"/>
    <cellStyle name="Header2 2 5 2 4 2 4" xfId="22541" xr:uid="{00000000-0005-0000-0000-0000DE7A0000}"/>
    <cellStyle name="Header2 2 5 2 4 3" xfId="27114" xr:uid="{00000000-0005-0000-0000-0000DF7A0000}"/>
    <cellStyle name="Header2 2 5 2 4 4" xfId="27631" xr:uid="{00000000-0005-0000-0000-0000E07A0000}"/>
    <cellStyle name="Header2 2 5 2 4 5" xfId="18213" xr:uid="{00000000-0005-0000-0000-0000E17A0000}"/>
    <cellStyle name="Header2 2 5 2 40" xfId="4210" xr:uid="{00000000-0005-0000-0000-0000E27A0000}"/>
    <cellStyle name="Header2 2 5 2 40 2" xfId="13436" xr:uid="{00000000-0005-0000-0000-0000E37A0000}"/>
    <cellStyle name="Header2 2 5 2 40 2 2" xfId="35738" xr:uid="{00000000-0005-0000-0000-0000E47A0000}"/>
    <cellStyle name="Header2 2 5 2 40 2 3" xfId="40285" xr:uid="{00000000-0005-0000-0000-0000E57A0000}"/>
    <cellStyle name="Header2 2 5 2 40 2 4" xfId="22508" xr:uid="{00000000-0005-0000-0000-0000E67A0000}"/>
    <cellStyle name="Header2 2 5 2 40 3" xfId="27081" xr:uid="{00000000-0005-0000-0000-0000E77A0000}"/>
    <cellStyle name="Header2 2 5 2 40 4" xfId="27663" xr:uid="{00000000-0005-0000-0000-0000E87A0000}"/>
    <cellStyle name="Header2 2 5 2 40 5" xfId="18180" xr:uid="{00000000-0005-0000-0000-0000E97A0000}"/>
    <cellStyle name="Header2 2 5 2 41" xfId="9477" xr:uid="{00000000-0005-0000-0000-0000EA7A0000}"/>
    <cellStyle name="Header2 2 5 2 41 2" xfId="13797" xr:uid="{00000000-0005-0000-0000-0000EB7A0000}"/>
    <cellStyle name="Header2 2 5 2 41 2 2" xfId="36099" xr:uid="{00000000-0005-0000-0000-0000EC7A0000}"/>
    <cellStyle name="Header2 2 5 2 41 2 3" xfId="40646" xr:uid="{00000000-0005-0000-0000-0000ED7A0000}"/>
    <cellStyle name="Header2 2 5 2 41 2 4" xfId="22869" xr:uid="{00000000-0005-0000-0000-0000EE7A0000}"/>
    <cellStyle name="Header2 2 5 2 41 3" xfId="31779" xr:uid="{00000000-0005-0000-0000-0000EF7A0000}"/>
    <cellStyle name="Header2 2 5 2 41 4" xfId="36326" xr:uid="{00000000-0005-0000-0000-0000F07A0000}"/>
    <cellStyle name="Header2 2 5 2 41 5" xfId="18549" xr:uid="{00000000-0005-0000-0000-0000F17A0000}"/>
    <cellStyle name="Header2 2 5 2 42" xfId="406" xr:uid="{00000000-0005-0000-0000-0000F27A0000}"/>
    <cellStyle name="Header2 2 5 2 42 2" xfId="23277" xr:uid="{00000000-0005-0000-0000-0000F37A0000}"/>
    <cellStyle name="Header2 2 5 2 42 3" xfId="31410" xr:uid="{00000000-0005-0000-0000-0000F47A0000}"/>
    <cellStyle name="Header2 2 5 2 42 4" xfId="14376" xr:uid="{00000000-0005-0000-0000-0000F57A0000}"/>
    <cellStyle name="Header2 2 5 2 43" xfId="23030" xr:uid="{00000000-0005-0000-0000-0000F67A0000}"/>
    <cellStyle name="Header2 2 5 2 44" xfId="31588" xr:uid="{00000000-0005-0000-0000-0000F77A0000}"/>
    <cellStyle name="Header2 2 5 2 45" xfId="14140" xr:uid="{00000000-0005-0000-0000-0000F87A0000}"/>
    <cellStyle name="Header2 2 5 2 5" xfId="4244" xr:uid="{00000000-0005-0000-0000-0000F97A0000}"/>
    <cellStyle name="Header2 2 5 2 5 2" xfId="13470" xr:uid="{00000000-0005-0000-0000-0000FA7A0000}"/>
    <cellStyle name="Header2 2 5 2 5 2 2" xfId="35772" xr:uid="{00000000-0005-0000-0000-0000FB7A0000}"/>
    <cellStyle name="Header2 2 5 2 5 2 3" xfId="40319" xr:uid="{00000000-0005-0000-0000-0000FC7A0000}"/>
    <cellStyle name="Header2 2 5 2 5 2 4" xfId="22542" xr:uid="{00000000-0005-0000-0000-0000FD7A0000}"/>
    <cellStyle name="Header2 2 5 2 5 3" xfId="27115" xr:uid="{00000000-0005-0000-0000-0000FE7A0000}"/>
    <cellStyle name="Header2 2 5 2 5 4" xfId="27630" xr:uid="{00000000-0005-0000-0000-0000FF7A0000}"/>
    <cellStyle name="Header2 2 5 2 5 5" xfId="18214" xr:uid="{00000000-0005-0000-0000-0000007B0000}"/>
    <cellStyle name="Header2 2 5 2 6" xfId="4245" xr:uid="{00000000-0005-0000-0000-0000017B0000}"/>
    <cellStyle name="Header2 2 5 2 6 2" xfId="13471" xr:uid="{00000000-0005-0000-0000-0000027B0000}"/>
    <cellStyle name="Header2 2 5 2 6 2 2" xfId="35773" xr:uid="{00000000-0005-0000-0000-0000037B0000}"/>
    <cellStyle name="Header2 2 5 2 6 2 3" xfId="40320" xr:uid="{00000000-0005-0000-0000-0000047B0000}"/>
    <cellStyle name="Header2 2 5 2 6 2 4" xfId="22543" xr:uid="{00000000-0005-0000-0000-0000057B0000}"/>
    <cellStyle name="Header2 2 5 2 6 3" xfId="27116" xr:uid="{00000000-0005-0000-0000-0000067B0000}"/>
    <cellStyle name="Header2 2 5 2 6 4" xfId="27629" xr:uid="{00000000-0005-0000-0000-0000077B0000}"/>
    <cellStyle name="Header2 2 5 2 6 5" xfId="18215" xr:uid="{00000000-0005-0000-0000-0000087B0000}"/>
    <cellStyle name="Header2 2 5 2 7" xfId="4246" xr:uid="{00000000-0005-0000-0000-0000097B0000}"/>
    <cellStyle name="Header2 2 5 2 7 2" xfId="13472" xr:uid="{00000000-0005-0000-0000-00000A7B0000}"/>
    <cellStyle name="Header2 2 5 2 7 2 2" xfId="35774" xr:uid="{00000000-0005-0000-0000-00000B7B0000}"/>
    <cellStyle name="Header2 2 5 2 7 2 3" xfId="40321" xr:uid="{00000000-0005-0000-0000-00000C7B0000}"/>
    <cellStyle name="Header2 2 5 2 7 2 4" xfId="22544" xr:uid="{00000000-0005-0000-0000-00000D7B0000}"/>
    <cellStyle name="Header2 2 5 2 7 3" xfId="27117" xr:uid="{00000000-0005-0000-0000-00000E7B0000}"/>
    <cellStyle name="Header2 2 5 2 7 4" xfId="27628" xr:uid="{00000000-0005-0000-0000-00000F7B0000}"/>
    <cellStyle name="Header2 2 5 2 7 5" xfId="18216" xr:uid="{00000000-0005-0000-0000-0000107B0000}"/>
    <cellStyle name="Header2 2 5 2 8" xfId="4247" xr:uid="{00000000-0005-0000-0000-0000117B0000}"/>
    <cellStyle name="Header2 2 5 2 8 2" xfId="13473" xr:uid="{00000000-0005-0000-0000-0000127B0000}"/>
    <cellStyle name="Header2 2 5 2 8 2 2" xfId="35775" xr:uid="{00000000-0005-0000-0000-0000137B0000}"/>
    <cellStyle name="Header2 2 5 2 8 2 3" xfId="40322" xr:uid="{00000000-0005-0000-0000-0000147B0000}"/>
    <cellStyle name="Header2 2 5 2 8 2 4" xfId="22545" xr:uid="{00000000-0005-0000-0000-0000157B0000}"/>
    <cellStyle name="Header2 2 5 2 8 3" xfId="27118" xr:uid="{00000000-0005-0000-0000-0000167B0000}"/>
    <cellStyle name="Header2 2 5 2 8 4" xfId="27627" xr:uid="{00000000-0005-0000-0000-0000177B0000}"/>
    <cellStyle name="Header2 2 5 2 8 5" xfId="18217" xr:uid="{00000000-0005-0000-0000-0000187B0000}"/>
    <cellStyle name="Header2 2 5 2 9" xfId="4248" xr:uid="{00000000-0005-0000-0000-0000197B0000}"/>
    <cellStyle name="Header2 2 5 2 9 2" xfId="13474" xr:uid="{00000000-0005-0000-0000-00001A7B0000}"/>
    <cellStyle name="Header2 2 5 2 9 2 2" xfId="35776" xr:uid="{00000000-0005-0000-0000-00001B7B0000}"/>
    <cellStyle name="Header2 2 5 2 9 2 3" xfId="40323" xr:uid="{00000000-0005-0000-0000-00001C7B0000}"/>
    <cellStyle name="Header2 2 5 2 9 2 4" xfId="22546" xr:uid="{00000000-0005-0000-0000-00001D7B0000}"/>
    <cellStyle name="Header2 2 5 2 9 3" xfId="27119" xr:uid="{00000000-0005-0000-0000-00001E7B0000}"/>
    <cellStyle name="Header2 2 5 2 9 4" xfId="27626" xr:uid="{00000000-0005-0000-0000-00001F7B0000}"/>
    <cellStyle name="Header2 2 5 2 9 5" xfId="18218" xr:uid="{00000000-0005-0000-0000-0000207B0000}"/>
    <cellStyle name="Header2 2 5 20" xfId="4249" xr:uid="{00000000-0005-0000-0000-0000217B0000}"/>
    <cellStyle name="Header2 2 5 20 2" xfId="13475" xr:uid="{00000000-0005-0000-0000-0000227B0000}"/>
    <cellStyle name="Header2 2 5 20 2 2" xfId="35777" xr:uid="{00000000-0005-0000-0000-0000237B0000}"/>
    <cellStyle name="Header2 2 5 20 2 3" xfId="40324" xr:uid="{00000000-0005-0000-0000-0000247B0000}"/>
    <cellStyle name="Header2 2 5 20 2 4" xfId="22547" xr:uid="{00000000-0005-0000-0000-0000257B0000}"/>
    <cellStyle name="Header2 2 5 20 3" xfId="27120" xr:uid="{00000000-0005-0000-0000-0000267B0000}"/>
    <cellStyle name="Header2 2 5 20 4" xfId="27625" xr:uid="{00000000-0005-0000-0000-0000277B0000}"/>
    <cellStyle name="Header2 2 5 20 5" xfId="18219" xr:uid="{00000000-0005-0000-0000-0000287B0000}"/>
    <cellStyle name="Header2 2 5 21" xfId="4250" xr:uid="{00000000-0005-0000-0000-0000297B0000}"/>
    <cellStyle name="Header2 2 5 21 2" xfId="13476" xr:uid="{00000000-0005-0000-0000-00002A7B0000}"/>
    <cellStyle name="Header2 2 5 21 2 2" xfId="35778" xr:uid="{00000000-0005-0000-0000-00002B7B0000}"/>
    <cellStyle name="Header2 2 5 21 2 3" xfId="40325" xr:uid="{00000000-0005-0000-0000-00002C7B0000}"/>
    <cellStyle name="Header2 2 5 21 2 4" xfId="22548" xr:uid="{00000000-0005-0000-0000-00002D7B0000}"/>
    <cellStyle name="Header2 2 5 21 3" xfId="27121" xr:uid="{00000000-0005-0000-0000-00002E7B0000}"/>
    <cellStyle name="Header2 2 5 21 4" xfId="27624" xr:uid="{00000000-0005-0000-0000-00002F7B0000}"/>
    <cellStyle name="Header2 2 5 21 5" xfId="18220" xr:uid="{00000000-0005-0000-0000-0000307B0000}"/>
    <cellStyle name="Header2 2 5 22" xfId="4251" xr:uid="{00000000-0005-0000-0000-0000317B0000}"/>
    <cellStyle name="Header2 2 5 22 2" xfId="13477" xr:uid="{00000000-0005-0000-0000-0000327B0000}"/>
    <cellStyle name="Header2 2 5 22 2 2" xfId="35779" xr:uid="{00000000-0005-0000-0000-0000337B0000}"/>
    <cellStyle name="Header2 2 5 22 2 3" xfId="40326" xr:uid="{00000000-0005-0000-0000-0000347B0000}"/>
    <cellStyle name="Header2 2 5 22 2 4" xfId="22549" xr:uid="{00000000-0005-0000-0000-0000357B0000}"/>
    <cellStyle name="Header2 2 5 22 3" xfId="27122" xr:uid="{00000000-0005-0000-0000-0000367B0000}"/>
    <cellStyle name="Header2 2 5 22 4" xfId="27622" xr:uid="{00000000-0005-0000-0000-0000377B0000}"/>
    <cellStyle name="Header2 2 5 22 5" xfId="18221" xr:uid="{00000000-0005-0000-0000-0000387B0000}"/>
    <cellStyle name="Header2 2 5 23" xfId="4252" xr:uid="{00000000-0005-0000-0000-0000397B0000}"/>
    <cellStyle name="Header2 2 5 23 2" xfId="13478" xr:uid="{00000000-0005-0000-0000-00003A7B0000}"/>
    <cellStyle name="Header2 2 5 23 2 2" xfId="35780" xr:uid="{00000000-0005-0000-0000-00003B7B0000}"/>
    <cellStyle name="Header2 2 5 23 2 3" xfId="40327" xr:uid="{00000000-0005-0000-0000-00003C7B0000}"/>
    <cellStyle name="Header2 2 5 23 2 4" xfId="22550" xr:uid="{00000000-0005-0000-0000-00003D7B0000}"/>
    <cellStyle name="Header2 2 5 23 3" xfId="27123" xr:uid="{00000000-0005-0000-0000-00003E7B0000}"/>
    <cellStyle name="Header2 2 5 23 4" xfId="27621" xr:uid="{00000000-0005-0000-0000-00003F7B0000}"/>
    <cellStyle name="Header2 2 5 23 5" xfId="18222" xr:uid="{00000000-0005-0000-0000-0000407B0000}"/>
    <cellStyle name="Header2 2 5 24" xfId="4253" xr:uid="{00000000-0005-0000-0000-0000417B0000}"/>
    <cellStyle name="Header2 2 5 24 2" xfId="13479" xr:uid="{00000000-0005-0000-0000-0000427B0000}"/>
    <cellStyle name="Header2 2 5 24 2 2" xfId="35781" xr:uid="{00000000-0005-0000-0000-0000437B0000}"/>
    <cellStyle name="Header2 2 5 24 2 3" xfId="40328" xr:uid="{00000000-0005-0000-0000-0000447B0000}"/>
    <cellStyle name="Header2 2 5 24 2 4" xfId="22551" xr:uid="{00000000-0005-0000-0000-0000457B0000}"/>
    <cellStyle name="Header2 2 5 24 3" xfId="27124" xr:uid="{00000000-0005-0000-0000-0000467B0000}"/>
    <cellStyle name="Header2 2 5 24 4" xfId="27620" xr:uid="{00000000-0005-0000-0000-0000477B0000}"/>
    <cellStyle name="Header2 2 5 24 5" xfId="18223" xr:uid="{00000000-0005-0000-0000-0000487B0000}"/>
    <cellStyle name="Header2 2 5 25" xfId="4254" xr:uid="{00000000-0005-0000-0000-0000497B0000}"/>
    <cellStyle name="Header2 2 5 25 2" xfId="13480" xr:uid="{00000000-0005-0000-0000-00004A7B0000}"/>
    <cellStyle name="Header2 2 5 25 2 2" xfId="35782" xr:uid="{00000000-0005-0000-0000-00004B7B0000}"/>
    <cellStyle name="Header2 2 5 25 2 3" xfId="40329" xr:uid="{00000000-0005-0000-0000-00004C7B0000}"/>
    <cellStyle name="Header2 2 5 25 2 4" xfId="22552" xr:uid="{00000000-0005-0000-0000-00004D7B0000}"/>
    <cellStyle name="Header2 2 5 25 3" xfId="27125" xr:uid="{00000000-0005-0000-0000-00004E7B0000}"/>
    <cellStyle name="Header2 2 5 25 4" xfId="27619" xr:uid="{00000000-0005-0000-0000-00004F7B0000}"/>
    <cellStyle name="Header2 2 5 25 5" xfId="18224" xr:uid="{00000000-0005-0000-0000-0000507B0000}"/>
    <cellStyle name="Header2 2 5 26" xfId="4255" xr:uid="{00000000-0005-0000-0000-0000517B0000}"/>
    <cellStyle name="Header2 2 5 26 2" xfId="13481" xr:uid="{00000000-0005-0000-0000-0000527B0000}"/>
    <cellStyle name="Header2 2 5 26 2 2" xfId="35783" xr:uid="{00000000-0005-0000-0000-0000537B0000}"/>
    <cellStyle name="Header2 2 5 26 2 3" xfId="40330" xr:uid="{00000000-0005-0000-0000-0000547B0000}"/>
    <cellStyle name="Header2 2 5 26 2 4" xfId="22553" xr:uid="{00000000-0005-0000-0000-0000557B0000}"/>
    <cellStyle name="Header2 2 5 26 3" xfId="27126" xr:uid="{00000000-0005-0000-0000-0000567B0000}"/>
    <cellStyle name="Header2 2 5 26 4" xfId="27618" xr:uid="{00000000-0005-0000-0000-0000577B0000}"/>
    <cellStyle name="Header2 2 5 26 5" xfId="18225" xr:uid="{00000000-0005-0000-0000-0000587B0000}"/>
    <cellStyle name="Header2 2 5 27" xfId="4256" xr:uid="{00000000-0005-0000-0000-0000597B0000}"/>
    <cellStyle name="Header2 2 5 27 2" xfId="13482" xr:uid="{00000000-0005-0000-0000-00005A7B0000}"/>
    <cellStyle name="Header2 2 5 27 2 2" xfId="35784" xr:uid="{00000000-0005-0000-0000-00005B7B0000}"/>
    <cellStyle name="Header2 2 5 27 2 3" xfId="40331" xr:uid="{00000000-0005-0000-0000-00005C7B0000}"/>
    <cellStyle name="Header2 2 5 27 2 4" xfId="22554" xr:uid="{00000000-0005-0000-0000-00005D7B0000}"/>
    <cellStyle name="Header2 2 5 27 3" xfId="27127" xr:uid="{00000000-0005-0000-0000-00005E7B0000}"/>
    <cellStyle name="Header2 2 5 27 4" xfId="27617" xr:uid="{00000000-0005-0000-0000-00005F7B0000}"/>
    <cellStyle name="Header2 2 5 27 5" xfId="18226" xr:uid="{00000000-0005-0000-0000-0000607B0000}"/>
    <cellStyle name="Header2 2 5 28" xfId="4257" xr:uid="{00000000-0005-0000-0000-0000617B0000}"/>
    <cellStyle name="Header2 2 5 28 2" xfId="13483" xr:uid="{00000000-0005-0000-0000-0000627B0000}"/>
    <cellStyle name="Header2 2 5 28 2 2" xfId="35785" xr:uid="{00000000-0005-0000-0000-0000637B0000}"/>
    <cellStyle name="Header2 2 5 28 2 3" xfId="40332" xr:uid="{00000000-0005-0000-0000-0000647B0000}"/>
    <cellStyle name="Header2 2 5 28 2 4" xfId="22555" xr:uid="{00000000-0005-0000-0000-0000657B0000}"/>
    <cellStyle name="Header2 2 5 28 3" xfId="27128" xr:uid="{00000000-0005-0000-0000-0000667B0000}"/>
    <cellStyle name="Header2 2 5 28 4" xfId="27616" xr:uid="{00000000-0005-0000-0000-0000677B0000}"/>
    <cellStyle name="Header2 2 5 28 5" xfId="18227" xr:uid="{00000000-0005-0000-0000-0000687B0000}"/>
    <cellStyle name="Header2 2 5 29" xfId="4258" xr:uid="{00000000-0005-0000-0000-0000697B0000}"/>
    <cellStyle name="Header2 2 5 29 2" xfId="13484" xr:uid="{00000000-0005-0000-0000-00006A7B0000}"/>
    <cellStyle name="Header2 2 5 29 2 2" xfId="35786" xr:uid="{00000000-0005-0000-0000-00006B7B0000}"/>
    <cellStyle name="Header2 2 5 29 2 3" xfId="40333" xr:uid="{00000000-0005-0000-0000-00006C7B0000}"/>
    <cellStyle name="Header2 2 5 29 2 4" xfId="22556" xr:uid="{00000000-0005-0000-0000-00006D7B0000}"/>
    <cellStyle name="Header2 2 5 29 3" xfId="27129" xr:uid="{00000000-0005-0000-0000-00006E7B0000}"/>
    <cellStyle name="Header2 2 5 29 4" xfId="27615" xr:uid="{00000000-0005-0000-0000-00006F7B0000}"/>
    <cellStyle name="Header2 2 5 29 5" xfId="18228" xr:uid="{00000000-0005-0000-0000-0000707B0000}"/>
    <cellStyle name="Header2 2 5 3" xfId="4259" xr:uid="{00000000-0005-0000-0000-0000717B0000}"/>
    <cellStyle name="Header2 2 5 3 2" xfId="13485" xr:uid="{00000000-0005-0000-0000-0000727B0000}"/>
    <cellStyle name="Header2 2 5 3 2 2" xfId="35787" xr:uid="{00000000-0005-0000-0000-0000737B0000}"/>
    <cellStyle name="Header2 2 5 3 2 3" xfId="40334" xr:uid="{00000000-0005-0000-0000-0000747B0000}"/>
    <cellStyle name="Header2 2 5 3 2 4" xfId="22557" xr:uid="{00000000-0005-0000-0000-0000757B0000}"/>
    <cellStyle name="Header2 2 5 3 3" xfId="27130" xr:uid="{00000000-0005-0000-0000-0000767B0000}"/>
    <cellStyle name="Header2 2 5 3 4" xfId="27614" xr:uid="{00000000-0005-0000-0000-0000777B0000}"/>
    <cellStyle name="Header2 2 5 3 5" xfId="18229" xr:uid="{00000000-0005-0000-0000-0000787B0000}"/>
    <cellStyle name="Header2 2 5 30" xfId="4260" xr:uid="{00000000-0005-0000-0000-0000797B0000}"/>
    <cellStyle name="Header2 2 5 30 2" xfId="13486" xr:uid="{00000000-0005-0000-0000-00007A7B0000}"/>
    <cellStyle name="Header2 2 5 30 2 2" xfId="35788" xr:uid="{00000000-0005-0000-0000-00007B7B0000}"/>
    <cellStyle name="Header2 2 5 30 2 3" xfId="40335" xr:uid="{00000000-0005-0000-0000-00007C7B0000}"/>
    <cellStyle name="Header2 2 5 30 2 4" xfId="22558" xr:uid="{00000000-0005-0000-0000-00007D7B0000}"/>
    <cellStyle name="Header2 2 5 30 3" xfId="27131" xr:uid="{00000000-0005-0000-0000-00007E7B0000}"/>
    <cellStyle name="Header2 2 5 30 4" xfId="27613" xr:uid="{00000000-0005-0000-0000-00007F7B0000}"/>
    <cellStyle name="Header2 2 5 30 5" xfId="18230" xr:uid="{00000000-0005-0000-0000-0000807B0000}"/>
    <cellStyle name="Header2 2 5 31" xfId="4199" xr:uid="{00000000-0005-0000-0000-0000817B0000}"/>
    <cellStyle name="Header2 2 5 31 2" xfId="13425" xr:uid="{00000000-0005-0000-0000-0000827B0000}"/>
    <cellStyle name="Header2 2 5 31 2 2" xfId="35727" xr:uid="{00000000-0005-0000-0000-0000837B0000}"/>
    <cellStyle name="Header2 2 5 31 2 3" xfId="40274" xr:uid="{00000000-0005-0000-0000-0000847B0000}"/>
    <cellStyle name="Header2 2 5 31 2 4" xfId="22497" xr:uid="{00000000-0005-0000-0000-0000857B0000}"/>
    <cellStyle name="Header2 2 5 31 3" xfId="27070" xr:uid="{00000000-0005-0000-0000-0000867B0000}"/>
    <cellStyle name="Header2 2 5 31 4" xfId="27612" xr:uid="{00000000-0005-0000-0000-0000877B0000}"/>
    <cellStyle name="Header2 2 5 31 5" xfId="18169" xr:uid="{00000000-0005-0000-0000-0000887B0000}"/>
    <cellStyle name="Header2 2 5 32" xfId="9557" xr:uid="{00000000-0005-0000-0000-0000897B0000}"/>
    <cellStyle name="Header2 2 5 32 2" xfId="13857" xr:uid="{00000000-0005-0000-0000-00008A7B0000}"/>
    <cellStyle name="Header2 2 5 32 2 2" xfId="36159" xr:uid="{00000000-0005-0000-0000-00008B7B0000}"/>
    <cellStyle name="Header2 2 5 32 2 3" xfId="40706" xr:uid="{00000000-0005-0000-0000-00008C7B0000}"/>
    <cellStyle name="Header2 2 5 32 2 4" xfId="22929" xr:uid="{00000000-0005-0000-0000-00008D7B0000}"/>
    <cellStyle name="Header2 2 5 32 3" xfId="31859" xr:uid="{00000000-0005-0000-0000-00008E7B0000}"/>
    <cellStyle name="Header2 2 5 32 4" xfId="36406" xr:uid="{00000000-0005-0000-0000-00008F7B0000}"/>
    <cellStyle name="Header2 2 5 32 5" xfId="18629" xr:uid="{00000000-0005-0000-0000-0000907B0000}"/>
    <cellStyle name="Header2 2 5 33" xfId="444" xr:uid="{00000000-0005-0000-0000-0000917B0000}"/>
    <cellStyle name="Header2 2 5 33 2" xfId="23315" xr:uid="{00000000-0005-0000-0000-0000927B0000}"/>
    <cellStyle name="Header2 2 5 33 3" xfId="31371" xr:uid="{00000000-0005-0000-0000-0000937B0000}"/>
    <cellStyle name="Header2 2 5 33 4" xfId="14414" xr:uid="{00000000-0005-0000-0000-0000947B0000}"/>
    <cellStyle name="Header2 2 5 34" xfId="23111" xr:uid="{00000000-0005-0000-0000-0000957B0000}"/>
    <cellStyle name="Header2 2 5 35" xfId="31540" xr:uid="{00000000-0005-0000-0000-0000967B0000}"/>
    <cellStyle name="Header2 2 5 36" xfId="14210" xr:uid="{00000000-0005-0000-0000-0000977B0000}"/>
    <cellStyle name="Header2 2 5 4" xfId="4261" xr:uid="{00000000-0005-0000-0000-0000987B0000}"/>
    <cellStyle name="Header2 2 5 4 2" xfId="13487" xr:uid="{00000000-0005-0000-0000-0000997B0000}"/>
    <cellStyle name="Header2 2 5 4 2 2" xfId="35789" xr:uid="{00000000-0005-0000-0000-00009A7B0000}"/>
    <cellStyle name="Header2 2 5 4 2 3" xfId="40336" xr:uid="{00000000-0005-0000-0000-00009B7B0000}"/>
    <cellStyle name="Header2 2 5 4 2 4" xfId="22559" xr:uid="{00000000-0005-0000-0000-00009C7B0000}"/>
    <cellStyle name="Header2 2 5 4 3" xfId="27132" xr:uid="{00000000-0005-0000-0000-00009D7B0000}"/>
    <cellStyle name="Header2 2 5 4 4" xfId="27611" xr:uid="{00000000-0005-0000-0000-00009E7B0000}"/>
    <cellStyle name="Header2 2 5 4 5" xfId="18231" xr:uid="{00000000-0005-0000-0000-00009F7B0000}"/>
    <cellStyle name="Header2 2 5 5" xfId="4262" xr:uid="{00000000-0005-0000-0000-0000A07B0000}"/>
    <cellStyle name="Header2 2 5 5 2" xfId="13488" xr:uid="{00000000-0005-0000-0000-0000A17B0000}"/>
    <cellStyle name="Header2 2 5 5 2 2" xfId="35790" xr:uid="{00000000-0005-0000-0000-0000A27B0000}"/>
    <cellStyle name="Header2 2 5 5 2 3" xfId="40337" xr:uid="{00000000-0005-0000-0000-0000A37B0000}"/>
    <cellStyle name="Header2 2 5 5 2 4" xfId="22560" xr:uid="{00000000-0005-0000-0000-0000A47B0000}"/>
    <cellStyle name="Header2 2 5 5 3" xfId="27133" xr:uid="{00000000-0005-0000-0000-0000A57B0000}"/>
    <cellStyle name="Header2 2 5 5 4" xfId="27610" xr:uid="{00000000-0005-0000-0000-0000A67B0000}"/>
    <cellStyle name="Header2 2 5 5 5" xfId="18232" xr:uid="{00000000-0005-0000-0000-0000A77B0000}"/>
    <cellStyle name="Header2 2 5 6" xfId="4263" xr:uid="{00000000-0005-0000-0000-0000A87B0000}"/>
    <cellStyle name="Header2 2 5 6 2" xfId="13489" xr:uid="{00000000-0005-0000-0000-0000A97B0000}"/>
    <cellStyle name="Header2 2 5 6 2 2" xfId="35791" xr:uid="{00000000-0005-0000-0000-0000AA7B0000}"/>
    <cellStyle name="Header2 2 5 6 2 3" xfId="40338" xr:uid="{00000000-0005-0000-0000-0000AB7B0000}"/>
    <cellStyle name="Header2 2 5 6 2 4" xfId="22561" xr:uid="{00000000-0005-0000-0000-0000AC7B0000}"/>
    <cellStyle name="Header2 2 5 6 3" xfId="27134" xr:uid="{00000000-0005-0000-0000-0000AD7B0000}"/>
    <cellStyle name="Header2 2 5 6 4" xfId="27609" xr:uid="{00000000-0005-0000-0000-0000AE7B0000}"/>
    <cellStyle name="Header2 2 5 6 5" xfId="18233" xr:uid="{00000000-0005-0000-0000-0000AF7B0000}"/>
    <cellStyle name="Header2 2 5 7" xfId="4264" xr:uid="{00000000-0005-0000-0000-0000B07B0000}"/>
    <cellStyle name="Header2 2 5 7 2" xfId="13490" xr:uid="{00000000-0005-0000-0000-0000B17B0000}"/>
    <cellStyle name="Header2 2 5 7 2 2" xfId="35792" xr:uid="{00000000-0005-0000-0000-0000B27B0000}"/>
    <cellStyle name="Header2 2 5 7 2 3" xfId="40339" xr:uid="{00000000-0005-0000-0000-0000B37B0000}"/>
    <cellStyle name="Header2 2 5 7 2 4" xfId="22562" xr:uid="{00000000-0005-0000-0000-0000B47B0000}"/>
    <cellStyle name="Header2 2 5 7 3" xfId="27135" xr:uid="{00000000-0005-0000-0000-0000B57B0000}"/>
    <cellStyle name="Header2 2 5 7 4" xfId="27608" xr:uid="{00000000-0005-0000-0000-0000B67B0000}"/>
    <cellStyle name="Header2 2 5 7 5" xfId="18234" xr:uid="{00000000-0005-0000-0000-0000B77B0000}"/>
    <cellStyle name="Header2 2 5 8" xfId="4265" xr:uid="{00000000-0005-0000-0000-0000B87B0000}"/>
    <cellStyle name="Header2 2 5 8 2" xfId="13491" xr:uid="{00000000-0005-0000-0000-0000B97B0000}"/>
    <cellStyle name="Header2 2 5 8 2 2" xfId="35793" xr:uid="{00000000-0005-0000-0000-0000BA7B0000}"/>
    <cellStyle name="Header2 2 5 8 2 3" xfId="40340" xr:uid="{00000000-0005-0000-0000-0000BB7B0000}"/>
    <cellStyle name="Header2 2 5 8 2 4" xfId="22563" xr:uid="{00000000-0005-0000-0000-0000BC7B0000}"/>
    <cellStyle name="Header2 2 5 8 3" xfId="27136" xr:uid="{00000000-0005-0000-0000-0000BD7B0000}"/>
    <cellStyle name="Header2 2 5 8 4" xfId="27607" xr:uid="{00000000-0005-0000-0000-0000BE7B0000}"/>
    <cellStyle name="Header2 2 5 8 5" xfId="18235" xr:uid="{00000000-0005-0000-0000-0000BF7B0000}"/>
    <cellStyle name="Header2 2 5 9" xfId="4266" xr:uid="{00000000-0005-0000-0000-0000C07B0000}"/>
    <cellStyle name="Header2 2 5 9 2" xfId="13492" xr:uid="{00000000-0005-0000-0000-0000C17B0000}"/>
    <cellStyle name="Header2 2 5 9 2 2" xfId="35794" xr:uid="{00000000-0005-0000-0000-0000C27B0000}"/>
    <cellStyle name="Header2 2 5 9 2 3" xfId="40341" xr:uid="{00000000-0005-0000-0000-0000C37B0000}"/>
    <cellStyle name="Header2 2 5 9 2 4" xfId="22564" xr:uid="{00000000-0005-0000-0000-0000C47B0000}"/>
    <cellStyle name="Header2 2 5 9 3" xfId="27137" xr:uid="{00000000-0005-0000-0000-0000C57B0000}"/>
    <cellStyle name="Header2 2 5 9 4" xfId="27606" xr:uid="{00000000-0005-0000-0000-0000C67B0000}"/>
    <cellStyle name="Header2 2 5 9 5" xfId="18236" xr:uid="{00000000-0005-0000-0000-0000C77B0000}"/>
    <cellStyle name="Header2 2 6" xfId="254" xr:uid="{00000000-0005-0000-0000-0000C87B0000}"/>
    <cellStyle name="Header2 2 6 10" xfId="4268" xr:uid="{00000000-0005-0000-0000-0000C97B0000}"/>
    <cellStyle name="Header2 2 6 10 2" xfId="13494" xr:uid="{00000000-0005-0000-0000-0000CA7B0000}"/>
    <cellStyle name="Header2 2 6 10 2 2" xfId="35796" xr:uid="{00000000-0005-0000-0000-0000CB7B0000}"/>
    <cellStyle name="Header2 2 6 10 2 3" xfId="40343" xr:uid="{00000000-0005-0000-0000-0000CC7B0000}"/>
    <cellStyle name="Header2 2 6 10 2 4" xfId="22566" xr:uid="{00000000-0005-0000-0000-0000CD7B0000}"/>
    <cellStyle name="Header2 2 6 10 3" xfId="27139" xr:uid="{00000000-0005-0000-0000-0000CE7B0000}"/>
    <cellStyle name="Header2 2 6 10 4" xfId="27605" xr:uid="{00000000-0005-0000-0000-0000CF7B0000}"/>
    <cellStyle name="Header2 2 6 10 5" xfId="18238" xr:uid="{00000000-0005-0000-0000-0000D07B0000}"/>
    <cellStyle name="Header2 2 6 11" xfId="4269" xr:uid="{00000000-0005-0000-0000-0000D17B0000}"/>
    <cellStyle name="Header2 2 6 11 2" xfId="13495" xr:uid="{00000000-0005-0000-0000-0000D27B0000}"/>
    <cellStyle name="Header2 2 6 11 2 2" xfId="35797" xr:uid="{00000000-0005-0000-0000-0000D37B0000}"/>
    <cellStyle name="Header2 2 6 11 2 3" xfId="40344" xr:uid="{00000000-0005-0000-0000-0000D47B0000}"/>
    <cellStyle name="Header2 2 6 11 2 4" xfId="22567" xr:uid="{00000000-0005-0000-0000-0000D57B0000}"/>
    <cellStyle name="Header2 2 6 11 3" xfId="27140" xr:uid="{00000000-0005-0000-0000-0000D67B0000}"/>
    <cellStyle name="Header2 2 6 11 4" xfId="27604" xr:uid="{00000000-0005-0000-0000-0000D77B0000}"/>
    <cellStyle name="Header2 2 6 11 5" xfId="18239" xr:uid="{00000000-0005-0000-0000-0000D87B0000}"/>
    <cellStyle name="Header2 2 6 12" xfId="4270" xr:uid="{00000000-0005-0000-0000-0000D97B0000}"/>
    <cellStyle name="Header2 2 6 12 2" xfId="13496" xr:uid="{00000000-0005-0000-0000-0000DA7B0000}"/>
    <cellStyle name="Header2 2 6 12 2 2" xfId="35798" xr:uid="{00000000-0005-0000-0000-0000DB7B0000}"/>
    <cellStyle name="Header2 2 6 12 2 3" xfId="40345" xr:uid="{00000000-0005-0000-0000-0000DC7B0000}"/>
    <cellStyle name="Header2 2 6 12 2 4" xfId="22568" xr:uid="{00000000-0005-0000-0000-0000DD7B0000}"/>
    <cellStyle name="Header2 2 6 12 3" xfId="27141" xr:uid="{00000000-0005-0000-0000-0000DE7B0000}"/>
    <cellStyle name="Header2 2 6 12 4" xfId="27603" xr:uid="{00000000-0005-0000-0000-0000DF7B0000}"/>
    <cellStyle name="Header2 2 6 12 5" xfId="18240" xr:uid="{00000000-0005-0000-0000-0000E07B0000}"/>
    <cellStyle name="Header2 2 6 13" xfId="4271" xr:uid="{00000000-0005-0000-0000-0000E17B0000}"/>
    <cellStyle name="Header2 2 6 13 2" xfId="13497" xr:uid="{00000000-0005-0000-0000-0000E27B0000}"/>
    <cellStyle name="Header2 2 6 13 2 2" xfId="35799" xr:uid="{00000000-0005-0000-0000-0000E37B0000}"/>
    <cellStyle name="Header2 2 6 13 2 3" xfId="40346" xr:uid="{00000000-0005-0000-0000-0000E47B0000}"/>
    <cellStyle name="Header2 2 6 13 2 4" xfId="22569" xr:uid="{00000000-0005-0000-0000-0000E57B0000}"/>
    <cellStyle name="Header2 2 6 13 3" xfId="27142" xr:uid="{00000000-0005-0000-0000-0000E67B0000}"/>
    <cellStyle name="Header2 2 6 13 4" xfId="27602" xr:uid="{00000000-0005-0000-0000-0000E77B0000}"/>
    <cellStyle name="Header2 2 6 13 5" xfId="18241" xr:uid="{00000000-0005-0000-0000-0000E87B0000}"/>
    <cellStyle name="Header2 2 6 14" xfId="4272" xr:uid="{00000000-0005-0000-0000-0000E97B0000}"/>
    <cellStyle name="Header2 2 6 14 2" xfId="13498" xr:uid="{00000000-0005-0000-0000-0000EA7B0000}"/>
    <cellStyle name="Header2 2 6 14 2 2" xfId="35800" xr:uid="{00000000-0005-0000-0000-0000EB7B0000}"/>
    <cellStyle name="Header2 2 6 14 2 3" xfId="40347" xr:uid="{00000000-0005-0000-0000-0000EC7B0000}"/>
    <cellStyle name="Header2 2 6 14 2 4" xfId="22570" xr:uid="{00000000-0005-0000-0000-0000ED7B0000}"/>
    <cellStyle name="Header2 2 6 14 3" xfId="27143" xr:uid="{00000000-0005-0000-0000-0000EE7B0000}"/>
    <cellStyle name="Header2 2 6 14 4" xfId="27601" xr:uid="{00000000-0005-0000-0000-0000EF7B0000}"/>
    <cellStyle name="Header2 2 6 14 5" xfId="18242" xr:uid="{00000000-0005-0000-0000-0000F07B0000}"/>
    <cellStyle name="Header2 2 6 15" xfId="4273" xr:uid="{00000000-0005-0000-0000-0000F17B0000}"/>
    <cellStyle name="Header2 2 6 15 2" xfId="13499" xr:uid="{00000000-0005-0000-0000-0000F27B0000}"/>
    <cellStyle name="Header2 2 6 15 2 2" xfId="35801" xr:uid="{00000000-0005-0000-0000-0000F37B0000}"/>
    <cellStyle name="Header2 2 6 15 2 3" xfId="40348" xr:uid="{00000000-0005-0000-0000-0000F47B0000}"/>
    <cellStyle name="Header2 2 6 15 2 4" xfId="22571" xr:uid="{00000000-0005-0000-0000-0000F57B0000}"/>
    <cellStyle name="Header2 2 6 15 3" xfId="27144" xr:uid="{00000000-0005-0000-0000-0000F67B0000}"/>
    <cellStyle name="Header2 2 6 15 4" xfId="27600" xr:uid="{00000000-0005-0000-0000-0000F77B0000}"/>
    <cellStyle name="Header2 2 6 15 5" xfId="18243" xr:uid="{00000000-0005-0000-0000-0000F87B0000}"/>
    <cellStyle name="Header2 2 6 16" xfId="4274" xr:uid="{00000000-0005-0000-0000-0000F97B0000}"/>
    <cellStyle name="Header2 2 6 16 2" xfId="13500" xr:uid="{00000000-0005-0000-0000-0000FA7B0000}"/>
    <cellStyle name="Header2 2 6 16 2 2" xfId="35802" xr:uid="{00000000-0005-0000-0000-0000FB7B0000}"/>
    <cellStyle name="Header2 2 6 16 2 3" xfId="40349" xr:uid="{00000000-0005-0000-0000-0000FC7B0000}"/>
    <cellStyle name="Header2 2 6 16 2 4" xfId="22572" xr:uid="{00000000-0005-0000-0000-0000FD7B0000}"/>
    <cellStyle name="Header2 2 6 16 3" xfId="27145" xr:uid="{00000000-0005-0000-0000-0000FE7B0000}"/>
    <cellStyle name="Header2 2 6 16 4" xfId="27599" xr:uid="{00000000-0005-0000-0000-0000FF7B0000}"/>
    <cellStyle name="Header2 2 6 16 5" xfId="18244" xr:uid="{00000000-0005-0000-0000-0000007C0000}"/>
    <cellStyle name="Header2 2 6 17" xfId="4275" xr:uid="{00000000-0005-0000-0000-0000017C0000}"/>
    <cellStyle name="Header2 2 6 17 2" xfId="13501" xr:uid="{00000000-0005-0000-0000-0000027C0000}"/>
    <cellStyle name="Header2 2 6 17 2 2" xfId="35803" xr:uid="{00000000-0005-0000-0000-0000037C0000}"/>
    <cellStyle name="Header2 2 6 17 2 3" xfId="40350" xr:uid="{00000000-0005-0000-0000-0000047C0000}"/>
    <cellStyle name="Header2 2 6 17 2 4" xfId="22573" xr:uid="{00000000-0005-0000-0000-0000057C0000}"/>
    <cellStyle name="Header2 2 6 17 3" xfId="27146" xr:uid="{00000000-0005-0000-0000-0000067C0000}"/>
    <cellStyle name="Header2 2 6 17 4" xfId="27598" xr:uid="{00000000-0005-0000-0000-0000077C0000}"/>
    <cellStyle name="Header2 2 6 17 5" xfId="18245" xr:uid="{00000000-0005-0000-0000-0000087C0000}"/>
    <cellStyle name="Header2 2 6 18" xfId="4276" xr:uid="{00000000-0005-0000-0000-0000097C0000}"/>
    <cellStyle name="Header2 2 6 18 2" xfId="13502" xr:uid="{00000000-0005-0000-0000-00000A7C0000}"/>
    <cellStyle name="Header2 2 6 18 2 2" xfId="35804" xr:uid="{00000000-0005-0000-0000-00000B7C0000}"/>
    <cellStyle name="Header2 2 6 18 2 3" xfId="40351" xr:uid="{00000000-0005-0000-0000-00000C7C0000}"/>
    <cellStyle name="Header2 2 6 18 2 4" xfId="22574" xr:uid="{00000000-0005-0000-0000-00000D7C0000}"/>
    <cellStyle name="Header2 2 6 18 3" xfId="27147" xr:uid="{00000000-0005-0000-0000-00000E7C0000}"/>
    <cellStyle name="Header2 2 6 18 4" xfId="27564" xr:uid="{00000000-0005-0000-0000-00000F7C0000}"/>
    <cellStyle name="Header2 2 6 18 5" xfId="18246" xr:uid="{00000000-0005-0000-0000-0000107C0000}"/>
    <cellStyle name="Header2 2 6 19" xfId="4277" xr:uid="{00000000-0005-0000-0000-0000117C0000}"/>
    <cellStyle name="Header2 2 6 19 2" xfId="13503" xr:uid="{00000000-0005-0000-0000-0000127C0000}"/>
    <cellStyle name="Header2 2 6 19 2 2" xfId="35805" xr:uid="{00000000-0005-0000-0000-0000137C0000}"/>
    <cellStyle name="Header2 2 6 19 2 3" xfId="40352" xr:uid="{00000000-0005-0000-0000-0000147C0000}"/>
    <cellStyle name="Header2 2 6 19 2 4" xfId="22575" xr:uid="{00000000-0005-0000-0000-0000157C0000}"/>
    <cellStyle name="Header2 2 6 19 3" xfId="27148" xr:uid="{00000000-0005-0000-0000-0000167C0000}"/>
    <cellStyle name="Header2 2 6 19 4" xfId="27597" xr:uid="{00000000-0005-0000-0000-0000177C0000}"/>
    <cellStyle name="Header2 2 6 19 5" xfId="18247" xr:uid="{00000000-0005-0000-0000-0000187C0000}"/>
    <cellStyle name="Header2 2 6 2" xfId="196" xr:uid="{00000000-0005-0000-0000-0000197C0000}"/>
    <cellStyle name="Header2 2 6 2 10" xfId="4279" xr:uid="{00000000-0005-0000-0000-00001A7C0000}"/>
    <cellStyle name="Header2 2 6 2 10 2" xfId="13505" xr:uid="{00000000-0005-0000-0000-00001B7C0000}"/>
    <cellStyle name="Header2 2 6 2 10 2 2" xfId="35807" xr:uid="{00000000-0005-0000-0000-00001C7C0000}"/>
    <cellStyle name="Header2 2 6 2 10 2 3" xfId="40354" xr:uid="{00000000-0005-0000-0000-00001D7C0000}"/>
    <cellStyle name="Header2 2 6 2 10 2 4" xfId="22577" xr:uid="{00000000-0005-0000-0000-00001E7C0000}"/>
    <cellStyle name="Header2 2 6 2 10 3" xfId="27150" xr:uid="{00000000-0005-0000-0000-00001F7C0000}"/>
    <cellStyle name="Header2 2 6 2 10 4" xfId="27595" xr:uid="{00000000-0005-0000-0000-0000207C0000}"/>
    <cellStyle name="Header2 2 6 2 10 5" xfId="18249" xr:uid="{00000000-0005-0000-0000-0000217C0000}"/>
    <cellStyle name="Header2 2 6 2 11" xfId="4280" xr:uid="{00000000-0005-0000-0000-0000227C0000}"/>
    <cellStyle name="Header2 2 6 2 11 2" xfId="13506" xr:uid="{00000000-0005-0000-0000-0000237C0000}"/>
    <cellStyle name="Header2 2 6 2 11 2 2" xfId="35808" xr:uid="{00000000-0005-0000-0000-0000247C0000}"/>
    <cellStyle name="Header2 2 6 2 11 2 3" xfId="40355" xr:uid="{00000000-0005-0000-0000-0000257C0000}"/>
    <cellStyle name="Header2 2 6 2 11 2 4" xfId="22578" xr:uid="{00000000-0005-0000-0000-0000267C0000}"/>
    <cellStyle name="Header2 2 6 2 11 3" xfId="27151" xr:uid="{00000000-0005-0000-0000-0000277C0000}"/>
    <cellStyle name="Header2 2 6 2 11 4" xfId="27594" xr:uid="{00000000-0005-0000-0000-0000287C0000}"/>
    <cellStyle name="Header2 2 6 2 11 5" xfId="18250" xr:uid="{00000000-0005-0000-0000-0000297C0000}"/>
    <cellStyle name="Header2 2 6 2 12" xfId="4281" xr:uid="{00000000-0005-0000-0000-00002A7C0000}"/>
    <cellStyle name="Header2 2 6 2 12 2" xfId="13507" xr:uid="{00000000-0005-0000-0000-00002B7C0000}"/>
    <cellStyle name="Header2 2 6 2 12 2 2" xfId="35809" xr:uid="{00000000-0005-0000-0000-00002C7C0000}"/>
    <cellStyle name="Header2 2 6 2 12 2 3" xfId="40356" xr:uid="{00000000-0005-0000-0000-00002D7C0000}"/>
    <cellStyle name="Header2 2 6 2 12 2 4" xfId="22579" xr:uid="{00000000-0005-0000-0000-00002E7C0000}"/>
    <cellStyle name="Header2 2 6 2 12 3" xfId="27152" xr:uid="{00000000-0005-0000-0000-00002F7C0000}"/>
    <cellStyle name="Header2 2 6 2 12 4" xfId="27593" xr:uid="{00000000-0005-0000-0000-0000307C0000}"/>
    <cellStyle name="Header2 2 6 2 12 5" xfId="18251" xr:uid="{00000000-0005-0000-0000-0000317C0000}"/>
    <cellStyle name="Header2 2 6 2 13" xfId="4282" xr:uid="{00000000-0005-0000-0000-0000327C0000}"/>
    <cellStyle name="Header2 2 6 2 13 2" xfId="13508" xr:uid="{00000000-0005-0000-0000-0000337C0000}"/>
    <cellStyle name="Header2 2 6 2 13 2 2" xfId="35810" xr:uid="{00000000-0005-0000-0000-0000347C0000}"/>
    <cellStyle name="Header2 2 6 2 13 2 3" xfId="40357" xr:uid="{00000000-0005-0000-0000-0000357C0000}"/>
    <cellStyle name="Header2 2 6 2 13 2 4" xfId="22580" xr:uid="{00000000-0005-0000-0000-0000367C0000}"/>
    <cellStyle name="Header2 2 6 2 13 3" xfId="27153" xr:uid="{00000000-0005-0000-0000-0000377C0000}"/>
    <cellStyle name="Header2 2 6 2 13 4" xfId="27592" xr:uid="{00000000-0005-0000-0000-0000387C0000}"/>
    <cellStyle name="Header2 2 6 2 13 5" xfId="18252" xr:uid="{00000000-0005-0000-0000-0000397C0000}"/>
    <cellStyle name="Header2 2 6 2 14" xfId="4283" xr:uid="{00000000-0005-0000-0000-00003A7C0000}"/>
    <cellStyle name="Header2 2 6 2 14 2" xfId="13509" xr:uid="{00000000-0005-0000-0000-00003B7C0000}"/>
    <cellStyle name="Header2 2 6 2 14 2 2" xfId="35811" xr:uid="{00000000-0005-0000-0000-00003C7C0000}"/>
    <cellStyle name="Header2 2 6 2 14 2 3" xfId="40358" xr:uid="{00000000-0005-0000-0000-00003D7C0000}"/>
    <cellStyle name="Header2 2 6 2 14 2 4" xfId="22581" xr:uid="{00000000-0005-0000-0000-00003E7C0000}"/>
    <cellStyle name="Header2 2 6 2 14 3" xfId="27154" xr:uid="{00000000-0005-0000-0000-00003F7C0000}"/>
    <cellStyle name="Header2 2 6 2 14 4" xfId="27591" xr:uid="{00000000-0005-0000-0000-0000407C0000}"/>
    <cellStyle name="Header2 2 6 2 14 5" xfId="18253" xr:uid="{00000000-0005-0000-0000-0000417C0000}"/>
    <cellStyle name="Header2 2 6 2 15" xfId="4284" xr:uid="{00000000-0005-0000-0000-0000427C0000}"/>
    <cellStyle name="Header2 2 6 2 15 2" xfId="13510" xr:uid="{00000000-0005-0000-0000-0000437C0000}"/>
    <cellStyle name="Header2 2 6 2 15 2 2" xfId="35812" xr:uid="{00000000-0005-0000-0000-0000447C0000}"/>
    <cellStyle name="Header2 2 6 2 15 2 3" xfId="40359" xr:uid="{00000000-0005-0000-0000-0000457C0000}"/>
    <cellStyle name="Header2 2 6 2 15 2 4" xfId="22582" xr:uid="{00000000-0005-0000-0000-0000467C0000}"/>
    <cellStyle name="Header2 2 6 2 15 3" xfId="27155" xr:uid="{00000000-0005-0000-0000-0000477C0000}"/>
    <cellStyle name="Header2 2 6 2 15 4" xfId="27590" xr:uid="{00000000-0005-0000-0000-0000487C0000}"/>
    <cellStyle name="Header2 2 6 2 15 5" xfId="18254" xr:uid="{00000000-0005-0000-0000-0000497C0000}"/>
    <cellStyle name="Header2 2 6 2 16" xfId="4285" xr:uid="{00000000-0005-0000-0000-00004A7C0000}"/>
    <cellStyle name="Header2 2 6 2 16 2" xfId="13511" xr:uid="{00000000-0005-0000-0000-00004B7C0000}"/>
    <cellStyle name="Header2 2 6 2 16 2 2" xfId="35813" xr:uid="{00000000-0005-0000-0000-00004C7C0000}"/>
    <cellStyle name="Header2 2 6 2 16 2 3" xfId="40360" xr:uid="{00000000-0005-0000-0000-00004D7C0000}"/>
    <cellStyle name="Header2 2 6 2 16 2 4" xfId="22583" xr:uid="{00000000-0005-0000-0000-00004E7C0000}"/>
    <cellStyle name="Header2 2 6 2 16 3" xfId="27156" xr:uid="{00000000-0005-0000-0000-00004F7C0000}"/>
    <cellStyle name="Header2 2 6 2 16 4" xfId="27589" xr:uid="{00000000-0005-0000-0000-0000507C0000}"/>
    <cellStyle name="Header2 2 6 2 16 5" xfId="18255" xr:uid="{00000000-0005-0000-0000-0000517C0000}"/>
    <cellStyle name="Header2 2 6 2 17" xfId="4286" xr:uid="{00000000-0005-0000-0000-0000527C0000}"/>
    <cellStyle name="Header2 2 6 2 17 2" xfId="13512" xr:uid="{00000000-0005-0000-0000-0000537C0000}"/>
    <cellStyle name="Header2 2 6 2 17 2 2" xfId="35814" xr:uid="{00000000-0005-0000-0000-0000547C0000}"/>
    <cellStyle name="Header2 2 6 2 17 2 3" xfId="40361" xr:uid="{00000000-0005-0000-0000-0000557C0000}"/>
    <cellStyle name="Header2 2 6 2 17 2 4" xfId="22584" xr:uid="{00000000-0005-0000-0000-0000567C0000}"/>
    <cellStyle name="Header2 2 6 2 17 3" xfId="27157" xr:uid="{00000000-0005-0000-0000-0000577C0000}"/>
    <cellStyle name="Header2 2 6 2 17 4" xfId="27588" xr:uid="{00000000-0005-0000-0000-0000587C0000}"/>
    <cellStyle name="Header2 2 6 2 17 5" xfId="18256" xr:uid="{00000000-0005-0000-0000-0000597C0000}"/>
    <cellStyle name="Header2 2 6 2 18" xfId="4287" xr:uid="{00000000-0005-0000-0000-00005A7C0000}"/>
    <cellStyle name="Header2 2 6 2 18 2" xfId="13513" xr:uid="{00000000-0005-0000-0000-00005B7C0000}"/>
    <cellStyle name="Header2 2 6 2 18 2 2" xfId="35815" xr:uid="{00000000-0005-0000-0000-00005C7C0000}"/>
    <cellStyle name="Header2 2 6 2 18 2 3" xfId="40362" xr:uid="{00000000-0005-0000-0000-00005D7C0000}"/>
    <cellStyle name="Header2 2 6 2 18 2 4" xfId="22585" xr:uid="{00000000-0005-0000-0000-00005E7C0000}"/>
    <cellStyle name="Header2 2 6 2 18 3" xfId="27158" xr:uid="{00000000-0005-0000-0000-00005F7C0000}"/>
    <cellStyle name="Header2 2 6 2 18 4" xfId="27587" xr:uid="{00000000-0005-0000-0000-0000607C0000}"/>
    <cellStyle name="Header2 2 6 2 18 5" xfId="18257" xr:uid="{00000000-0005-0000-0000-0000617C0000}"/>
    <cellStyle name="Header2 2 6 2 19" xfId="4288" xr:uid="{00000000-0005-0000-0000-0000627C0000}"/>
    <cellStyle name="Header2 2 6 2 19 2" xfId="13514" xr:uid="{00000000-0005-0000-0000-0000637C0000}"/>
    <cellStyle name="Header2 2 6 2 19 2 2" xfId="35816" xr:uid="{00000000-0005-0000-0000-0000647C0000}"/>
    <cellStyle name="Header2 2 6 2 19 2 3" xfId="40363" xr:uid="{00000000-0005-0000-0000-0000657C0000}"/>
    <cellStyle name="Header2 2 6 2 19 2 4" xfId="22586" xr:uid="{00000000-0005-0000-0000-0000667C0000}"/>
    <cellStyle name="Header2 2 6 2 19 3" xfId="27159" xr:uid="{00000000-0005-0000-0000-0000677C0000}"/>
    <cellStyle name="Header2 2 6 2 19 4" xfId="27586" xr:uid="{00000000-0005-0000-0000-0000687C0000}"/>
    <cellStyle name="Header2 2 6 2 19 5" xfId="18258" xr:uid="{00000000-0005-0000-0000-0000697C0000}"/>
    <cellStyle name="Header2 2 6 2 2" xfId="4289" xr:uid="{00000000-0005-0000-0000-00006A7C0000}"/>
    <cellStyle name="Header2 2 6 2 2 2" xfId="13515" xr:uid="{00000000-0005-0000-0000-00006B7C0000}"/>
    <cellStyle name="Header2 2 6 2 2 2 2" xfId="35817" xr:uid="{00000000-0005-0000-0000-00006C7C0000}"/>
    <cellStyle name="Header2 2 6 2 2 2 3" xfId="40364" xr:uid="{00000000-0005-0000-0000-00006D7C0000}"/>
    <cellStyle name="Header2 2 6 2 2 2 4" xfId="22587" xr:uid="{00000000-0005-0000-0000-00006E7C0000}"/>
    <cellStyle name="Header2 2 6 2 2 3" xfId="27160" xr:uid="{00000000-0005-0000-0000-00006F7C0000}"/>
    <cellStyle name="Header2 2 6 2 2 4" xfId="27585" xr:uid="{00000000-0005-0000-0000-0000707C0000}"/>
    <cellStyle name="Header2 2 6 2 2 5" xfId="18259" xr:uid="{00000000-0005-0000-0000-0000717C0000}"/>
    <cellStyle name="Header2 2 6 2 20" xfId="4290" xr:uid="{00000000-0005-0000-0000-0000727C0000}"/>
    <cellStyle name="Header2 2 6 2 20 2" xfId="13516" xr:uid="{00000000-0005-0000-0000-0000737C0000}"/>
    <cellStyle name="Header2 2 6 2 20 2 2" xfId="35818" xr:uid="{00000000-0005-0000-0000-0000747C0000}"/>
    <cellStyle name="Header2 2 6 2 20 2 3" xfId="40365" xr:uid="{00000000-0005-0000-0000-0000757C0000}"/>
    <cellStyle name="Header2 2 6 2 20 2 4" xfId="22588" xr:uid="{00000000-0005-0000-0000-0000767C0000}"/>
    <cellStyle name="Header2 2 6 2 20 3" xfId="27161" xr:uid="{00000000-0005-0000-0000-0000777C0000}"/>
    <cellStyle name="Header2 2 6 2 20 4" xfId="27584" xr:uid="{00000000-0005-0000-0000-0000787C0000}"/>
    <cellStyle name="Header2 2 6 2 20 5" xfId="18260" xr:uid="{00000000-0005-0000-0000-0000797C0000}"/>
    <cellStyle name="Header2 2 6 2 21" xfId="4291" xr:uid="{00000000-0005-0000-0000-00007A7C0000}"/>
    <cellStyle name="Header2 2 6 2 21 2" xfId="13517" xr:uid="{00000000-0005-0000-0000-00007B7C0000}"/>
    <cellStyle name="Header2 2 6 2 21 2 2" xfId="35819" xr:uid="{00000000-0005-0000-0000-00007C7C0000}"/>
    <cellStyle name="Header2 2 6 2 21 2 3" xfId="40366" xr:uid="{00000000-0005-0000-0000-00007D7C0000}"/>
    <cellStyle name="Header2 2 6 2 21 2 4" xfId="22589" xr:uid="{00000000-0005-0000-0000-00007E7C0000}"/>
    <cellStyle name="Header2 2 6 2 21 3" xfId="27162" xr:uid="{00000000-0005-0000-0000-00007F7C0000}"/>
    <cellStyle name="Header2 2 6 2 21 4" xfId="27583" xr:uid="{00000000-0005-0000-0000-0000807C0000}"/>
    <cellStyle name="Header2 2 6 2 21 5" xfId="18261" xr:uid="{00000000-0005-0000-0000-0000817C0000}"/>
    <cellStyle name="Header2 2 6 2 22" xfId="4292" xr:uid="{00000000-0005-0000-0000-0000827C0000}"/>
    <cellStyle name="Header2 2 6 2 22 2" xfId="13518" xr:uid="{00000000-0005-0000-0000-0000837C0000}"/>
    <cellStyle name="Header2 2 6 2 22 2 2" xfId="35820" xr:uid="{00000000-0005-0000-0000-0000847C0000}"/>
    <cellStyle name="Header2 2 6 2 22 2 3" xfId="40367" xr:uid="{00000000-0005-0000-0000-0000857C0000}"/>
    <cellStyle name="Header2 2 6 2 22 2 4" xfId="22590" xr:uid="{00000000-0005-0000-0000-0000867C0000}"/>
    <cellStyle name="Header2 2 6 2 22 3" xfId="27163" xr:uid="{00000000-0005-0000-0000-0000877C0000}"/>
    <cellStyle name="Header2 2 6 2 22 4" xfId="27582" xr:uid="{00000000-0005-0000-0000-0000887C0000}"/>
    <cellStyle name="Header2 2 6 2 22 5" xfId="18262" xr:uid="{00000000-0005-0000-0000-0000897C0000}"/>
    <cellStyle name="Header2 2 6 2 23" xfId="4293" xr:uid="{00000000-0005-0000-0000-00008A7C0000}"/>
    <cellStyle name="Header2 2 6 2 23 2" xfId="13519" xr:uid="{00000000-0005-0000-0000-00008B7C0000}"/>
    <cellStyle name="Header2 2 6 2 23 2 2" xfId="35821" xr:uid="{00000000-0005-0000-0000-00008C7C0000}"/>
    <cellStyle name="Header2 2 6 2 23 2 3" xfId="40368" xr:uid="{00000000-0005-0000-0000-00008D7C0000}"/>
    <cellStyle name="Header2 2 6 2 23 2 4" xfId="22591" xr:uid="{00000000-0005-0000-0000-00008E7C0000}"/>
    <cellStyle name="Header2 2 6 2 23 3" xfId="27164" xr:uid="{00000000-0005-0000-0000-00008F7C0000}"/>
    <cellStyle name="Header2 2 6 2 23 4" xfId="27581" xr:uid="{00000000-0005-0000-0000-0000907C0000}"/>
    <cellStyle name="Header2 2 6 2 23 5" xfId="18263" xr:uid="{00000000-0005-0000-0000-0000917C0000}"/>
    <cellStyle name="Header2 2 6 2 24" xfId="4294" xr:uid="{00000000-0005-0000-0000-0000927C0000}"/>
    <cellStyle name="Header2 2 6 2 24 2" xfId="13520" xr:uid="{00000000-0005-0000-0000-0000937C0000}"/>
    <cellStyle name="Header2 2 6 2 24 2 2" xfId="35822" xr:uid="{00000000-0005-0000-0000-0000947C0000}"/>
    <cellStyle name="Header2 2 6 2 24 2 3" xfId="40369" xr:uid="{00000000-0005-0000-0000-0000957C0000}"/>
    <cellStyle name="Header2 2 6 2 24 2 4" xfId="22592" xr:uid="{00000000-0005-0000-0000-0000967C0000}"/>
    <cellStyle name="Header2 2 6 2 24 3" xfId="27165" xr:uid="{00000000-0005-0000-0000-0000977C0000}"/>
    <cellStyle name="Header2 2 6 2 24 4" xfId="27580" xr:uid="{00000000-0005-0000-0000-0000987C0000}"/>
    <cellStyle name="Header2 2 6 2 24 5" xfId="18264" xr:uid="{00000000-0005-0000-0000-0000997C0000}"/>
    <cellStyle name="Header2 2 6 2 25" xfId="4295" xr:uid="{00000000-0005-0000-0000-00009A7C0000}"/>
    <cellStyle name="Header2 2 6 2 25 2" xfId="13521" xr:uid="{00000000-0005-0000-0000-00009B7C0000}"/>
    <cellStyle name="Header2 2 6 2 25 2 2" xfId="35823" xr:uid="{00000000-0005-0000-0000-00009C7C0000}"/>
    <cellStyle name="Header2 2 6 2 25 2 3" xfId="40370" xr:uid="{00000000-0005-0000-0000-00009D7C0000}"/>
    <cellStyle name="Header2 2 6 2 25 2 4" xfId="22593" xr:uid="{00000000-0005-0000-0000-00009E7C0000}"/>
    <cellStyle name="Header2 2 6 2 25 3" xfId="27166" xr:uid="{00000000-0005-0000-0000-00009F7C0000}"/>
    <cellStyle name="Header2 2 6 2 25 4" xfId="27579" xr:uid="{00000000-0005-0000-0000-0000A07C0000}"/>
    <cellStyle name="Header2 2 6 2 25 5" xfId="18265" xr:uid="{00000000-0005-0000-0000-0000A17C0000}"/>
    <cellStyle name="Header2 2 6 2 26" xfId="4296" xr:uid="{00000000-0005-0000-0000-0000A27C0000}"/>
    <cellStyle name="Header2 2 6 2 26 2" xfId="13522" xr:uid="{00000000-0005-0000-0000-0000A37C0000}"/>
    <cellStyle name="Header2 2 6 2 26 2 2" xfId="35824" xr:uid="{00000000-0005-0000-0000-0000A47C0000}"/>
    <cellStyle name="Header2 2 6 2 26 2 3" xfId="40371" xr:uid="{00000000-0005-0000-0000-0000A57C0000}"/>
    <cellStyle name="Header2 2 6 2 26 2 4" xfId="22594" xr:uid="{00000000-0005-0000-0000-0000A67C0000}"/>
    <cellStyle name="Header2 2 6 2 26 3" xfId="27167" xr:uid="{00000000-0005-0000-0000-0000A77C0000}"/>
    <cellStyle name="Header2 2 6 2 26 4" xfId="27578" xr:uid="{00000000-0005-0000-0000-0000A87C0000}"/>
    <cellStyle name="Header2 2 6 2 26 5" xfId="18266" xr:uid="{00000000-0005-0000-0000-0000A97C0000}"/>
    <cellStyle name="Header2 2 6 2 27" xfId="4297" xr:uid="{00000000-0005-0000-0000-0000AA7C0000}"/>
    <cellStyle name="Header2 2 6 2 27 2" xfId="13523" xr:uid="{00000000-0005-0000-0000-0000AB7C0000}"/>
    <cellStyle name="Header2 2 6 2 27 2 2" xfId="35825" xr:uid="{00000000-0005-0000-0000-0000AC7C0000}"/>
    <cellStyle name="Header2 2 6 2 27 2 3" xfId="40372" xr:uid="{00000000-0005-0000-0000-0000AD7C0000}"/>
    <cellStyle name="Header2 2 6 2 27 2 4" xfId="22595" xr:uid="{00000000-0005-0000-0000-0000AE7C0000}"/>
    <cellStyle name="Header2 2 6 2 27 3" xfId="27168" xr:uid="{00000000-0005-0000-0000-0000AF7C0000}"/>
    <cellStyle name="Header2 2 6 2 27 4" xfId="27577" xr:uid="{00000000-0005-0000-0000-0000B07C0000}"/>
    <cellStyle name="Header2 2 6 2 27 5" xfId="18267" xr:uid="{00000000-0005-0000-0000-0000B17C0000}"/>
    <cellStyle name="Header2 2 6 2 28" xfId="4298" xr:uid="{00000000-0005-0000-0000-0000B27C0000}"/>
    <cellStyle name="Header2 2 6 2 28 2" xfId="13524" xr:uid="{00000000-0005-0000-0000-0000B37C0000}"/>
    <cellStyle name="Header2 2 6 2 28 2 2" xfId="35826" xr:uid="{00000000-0005-0000-0000-0000B47C0000}"/>
    <cellStyle name="Header2 2 6 2 28 2 3" xfId="40373" xr:uid="{00000000-0005-0000-0000-0000B57C0000}"/>
    <cellStyle name="Header2 2 6 2 28 2 4" xfId="22596" xr:uid="{00000000-0005-0000-0000-0000B67C0000}"/>
    <cellStyle name="Header2 2 6 2 28 3" xfId="27169" xr:uid="{00000000-0005-0000-0000-0000B77C0000}"/>
    <cellStyle name="Header2 2 6 2 28 4" xfId="27576" xr:uid="{00000000-0005-0000-0000-0000B87C0000}"/>
    <cellStyle name="Header2 2 6 2 28 5" xfId="18268" xr:uid="{00000000-0005-0000-0000-0000B97C0000}"/>
    <cellStyle name="Header2 2 6 2 29" xfId="4299" xr:uid="{00000000-0005-0000-0000-0000BA7C0000}"/>
    <cellStyle name="Header2 2 6 2 29 2" xfId="13525" xr:uid="{00000000-0005-0000-0000-0000BB7C0000}"/>
    <cellStyle name="Header2 2 6 2 29 2 2" xfId="35827" xr:uid="{00000000-0005-0000-0000-0000BC7C0000}"/>
    <cellStyle name="Header2 2 6 2 29 2 3" xfId="40374" xr:uid="{00000000-0005-0000-0000-0000BD7C0000}"/>
    <cellStyle name="Header2 2 6 2 29 2 4" xfId="22597" xr:uid="{00000000-0005-0000-0000-0000BE7C0000}"/>
    <cellStyle name="Header2 2 6 2 29 3" xfId="27170" xr:uid="{00000000-0005-0000-0000-0000BF7C0000}"/>
    <cellStyle name="Header2 2 6 2 29 4" xfId="27575" xr:uid="{00000000-0005-0000-0000-0000C07C0000}"/>
    <cellStyle name="Header2 2 6 2 29 5" xfId="18269" xr:uid="{00000000-0005-0000-0000-0000C17C0000}"/>
    <cellStyle name="Header2 2 6 2 3" xfId="4300" xr:uid="{00000000-0005-0000-0000-0000C27C0000}"/>
    <cellStyle name="Header2 2 6 2 3 2" xfId="13526" xr:uid="{00000000-0005-0000-0000-0000C37C0000}"/>
    <cellStyle name="Header2 2 6 2 3 2 2" xfId="35828" xr:uid="{00000000-0005-0000-0000-0000C47C0000}"/>
    <cellStyle name="Header2 2 6 2 3 2 3" xfId="40375" xr:uid="{00000000-0005-0000-0000-0000C57C0000}"/>
    <cellStyle name="Header2 2 6 2 3 2 4" xfId="22598" xr:uid="{00000000-0005-0000-0000-0000C67C0000}"/>
    <cellStyle name="Header2 2 6 2 3 3" xfId="27171" xr:uid="{00000000-0005-0000-0000-0000C77C0000}"/>
    <cellStyle name="Header2 2 6 2 3 4" xfId="27574" xr:uid="{00000000-0005-0000-0000-0000C87C0000}"/>
    <cellStyle name="Header2 2 6 2 3 5" xfId="18270" xr:uid="{00000000-0005-0000-0000-0000C97C0000}"/>
    <cellStyle name="Header2 2 6 2 30" xfId="4301" xr:uid="{00000000-0005-0000-0000-0000CA7C0000}"/>
    <cellStyle name="Header2 2 6 2 30 2" xfId="13527" xr:uid="{00000000-0005-0000-0000-0000CB7C0000}"/>
    <cellStyle name="Header2 2 6 2 30 2 2" xfId="35829" xr:uid="{00000000-0005-0000-0000-0000CC7C0000}"/>
    <cellStyle name="Header2 2 6 2 30 2 3" xfId="40376" xr:uid="{00000000-0005-0000-0000-0000CD7C0000}"/>
    <cellStyle name="Header2 2 6 2 30 2 4" xfId="22599" xr:uid="{00000000-0005-0000-0000-0000CE7C0000}"/>
    <cellStyle name="Header2 2 6 2 30 3" xfId="27172" xr:uid="{00000000-0005-0000-0000-0000CF7C0000}"/>
    <cellStyle name="Header2 2 6 2 30 4" xfId="27573" xr:uid="{00000000-0005-0000-0000-0000D07C0000}"/>
    <cellStyle name="Header2 2 6 2 30 5" xfId="18271" xr:uid="{00000000-0005-0000-0000-0000D17C0000}"/>
    <cellStyle name="Header2 2 6 2 31" xfId="4302" xr:uid="{00000000-0005-0000-0000-0000D27C0000}"/>
    <cellStyle name="Header2 2 6 2 31 2" xfId="13528" xr:uid="{00000000-0005-0000-0000-0000D37C0000}"/>
    <cellStyle name="Header2 2 6 2 31 2 2" xfId="35830" xr:uid="{00000000-0005-0000-0000-0000D47C0000}"/>
    <cellStyle name="Header2 2 6 2 31 2 3" xfId="40377" xr:uid="{00000000-0005-0000-0000-0000D57C0000}"/>
    <cellStyle name="Header2 2 6 2 31 2 4" xfId="22600" xr:uid="{00000000-0005-0000-0000-0000D67C0000}"/>
    <cellStyle name="Header2 2 6 2 31 3" xfId="27173" xr:uid="{00000000-0005-0000-0000-0000D77C0000}"/>
    <cellStyle name="Header2 2 6 2 31 4" xfId="27572" xr:uid="{00000000-0005-0000-0000-0000D87C0000}"/>
    <cellStyle name="Header2 2 6 2 31 5" xfId="18272" xr:uid="{00000000-0005-0000-0000-0000D97C0000}"/>
    <cellStyle name="Header2 2 6 2 32" xfId="4303" xr:uid="{00000000-0005-0000-0000-0000DA7C0000}"/>
    <cellStyle name="Header2 2 6 2 32 2" xfId="13529" xr:uid="{00000000-0005-0000-0000-0000DB7C0000}"/>
    <cellStyle name="Header2 2 6 2 32 2 2" xfId="35831" xr:uid="{00000000-0005-0000-0000-0000DC7C0000}"/>
    <cellStyle name="Header2 2 6 2 32 2 3" xfId="40378" xr:uid="{00000000-0005-0000-0000-0000DD7C0000}"/>
    <cellStyle name="Header2 2 6 2 32 2 4" xfId="22601" xr:uid="{00000000-0005-0000-0000-0000DE7C0000}"/>
    <cellStyle name="Header2 2 6 2 32 3" xfId="27174" xr:uid="{00000000-0005-0000-0000-0000DF7C0000}"/>
    <cellStyle name="Header2 2 6 2 32 4" xfId="27571" xr:uid="{00000000-0005-0000-0000-0000E07C0000}"/>
    <cellStyle name="Header2 2 6 2 32 5" xfId="18273" xr:uid="{00000000-0005-0000-0000-0000E17C0000}"/>
    <cellStyle name="Header2 2 6 2 33" xfId="4304" xr:uid="{00000000-0005-0000-0000-0000E27C0000}"/>
    <cellStyle name="Header2 2 6 2 33 2" xfId="13530" xr:uid="{00000000-0005-0000-0000-0000E37C0000}"/>
    <cellStyle name="Header2 2 6 2 33 2 2" xfId="35832" xr:uid="{00000000-0005-0000-0000-0000E47C0000}"/>
    <cellStyle name="Header2 2 6 2 33 2 3" xfId="40379" xr:uid="{00000000-0005-0000-0000-0000E57C0000}"/>
    <cellStyle name="Header2 2 6 2 33 2 4" xfId="22602" xr:uid="{00000000-0005-0000-0000-0000E67C0000}"/>
    <cellStyle name="Header2 2 6 2 33 3" xfId="27175" xr:uid="{00000000-0005-0000-0000-0000E77C0000}"/>
    <cellStyle name="Header2 2 6 2 33 4" xfId="27570" xr:uid="{00000000-0005-0000-0000-0000E87C0000}"/>
    <cellStyle name="Header2 2 6 2 33 5" xfId="18274" xr:uid="{00000000-0005-0000-0000-0000E97C0000}"/>
    <cellStyle name="Header2 2 6 2 34" xfId="4305" xr:uid="{00000000-0005-0000-0000-0000EA7C0000}"/>
    <cellStyle name="Header2 2 6 2 34 2" xfId="13531" xr:uid="{00000000-0005-0000-0000-0000EB7C0000}"/>
    <cellStyle name="Header2 2 6 2 34 2 2" xfId="35833" xr:uid="{00000000-0005-0000-0000-0000EC7C0000}"/>
    <cellStyle name="Header2 2 6 2 34 2 3" xfId="40380" xr:uid="{00000000-0005-0000-0000-0000ED7C0000}"/>
    <cellStyle name="Header2 2 6 2 34 2 4" xfId="22603" xr:uid="{00000000-0005-0000-0000-0000EE7C0000}"/>
    <cellStyle name="Header2 2 6 2 34 3" xfId="27176" xr:uid="{00000000-0005-0000-0000-0000EF7C0000}"/>
    <cellStyle name="Header2 2 6 2 34 4" xfId="27569" xr:uid="{00000000-0005-0000-0000-0000F07C0000}"/>
    <cellStyle name="Header2 2 6 2 34 5" xfId="18275" xr:uid="{00000000-0005-0000-0000-0000F17C0000}"/>
    <cellStyle name="Header2 2 6 2 35" xfId="4306" xr:uid="{00000000-0005-0000-0000-0000F27C0000}"/>
    <cellStyle name="Header2 2 6 2 35 2" xfId="13532" xr:uid="{00000000-0005-0000-0000-0000F37C0000}"/>
    <cellStyle name="Header2 2 6 2 35 2 2" xfId="35834" xr:uid="{00000000-0005-0000-0000-0000F47C0000}"/>
    <cellStyle name="Header2 2 6 2 35 2 3" xfId="40381" xr:uid="{00000000-0005-0000-0000-0000F57C0000}"/>
    <cellStyle name="Header2 2 6 2 35 2 4" xfId="22604" xr:uid="{00000000-0005-0000-0000-0000F67C0000}"/>
    <cellStyle name="Header2 2 6 2 35 3" xfId="27177" xr:uid="{00000000-0005-0000-0000-0000F77C0000}"/>
    <cellStyle name="Header2 2 6 2 35 4" xfId="27568" xr:uid="{00000000-0005-0000-0000-0000F87C0000}"/>
    <cellStyle name="Header2 2 6 2 35 5" xfId="18276" xr:uid="{00000000-0005-0000-0000-0000F97C0000}"/>
    <cellStyle name="Header2 2 6 2 36" xfId="4307" xr:uid="{00000000-0005-0000-0000-0000FA7C0000}"/>
    <cellStyle name="Header2 2 6 2 36 2" xfId="13533" xr:uid="{00000000-0005-0000-0000-0000FB7C0000}"/>
    <cellStyle name="Header2 2 6 2 36 2 2" xfId="35835" xr:uid="{00000000-0005-0000-0000-0000FC7C0000}"/>
    <cellStyle name="Header2 2 6 2 36 2 3" xfId="40382" xr:uid="{00000000-0005-0000-0000-0000FD7C0000}"/>
    <cellStyle name="Header2 2 6 2 36 2 4" xfId="22605" xr:uid="{00000000-0005-0000-0000-0000FE7C0000}"/>
    <cellStyle name="Header2 2 6 2 36 3" xfId="27178" xr:uid="{00000000-0005-0000-0000-0000FF7C0000}"/>
    <cellStyle name="Header2 2 6 2 36 4" xfId="27567" xr:uid="{00000000-0005-0000-0000-0000007D0000}"/>
    <cellStyle name="Header2 2 6 2 36 5" xfId="18277" xr:uid="{00000000-0005-0000-0000-0000017D0000}"/>
    <cellStyle name="Header2 2 6 2 37" xfId="4308" xr:uid="{00000000-0005-0000-0000-0000027D0000}"/>
    <cellStyle name="Header2 2 6 2 37 2" xfId="13534" xr:uid="{00000000-0005-0000-0000-0000037D0000}"/>
    <cellStyle name="Header2 2 6 2 37 2 2" xfId="35836" xr:uid="{00000000-0005-0000-0000-0000047D0000}"/>
    <cellStyle name="Header2 2 6 2 37 2 3" xfId="40383" xr:uid="{00000000-0005-0000-0000-0000057D0000}"/>
    <cellStyle name="Header2 2 6 2 37 2 4" xfId="22606" xr:uid="{00000000-0005-0000-0000-0000067D0000}"/>
    <cellStyle name="Header2 2 6 2 37 3" xfId="27179" xr:uid="{00000000-0005-0000-0000-0000077D0000}"/>
    <cellStyle name="Header2 2 6 2 37 4" xfId="27566" xr:uid="{00000000-0005-0000-0000-0000087D0000}"/>
    <cellStyle name="Header2 2 6 2 37 5" xfId="18278" xr:uid="{00000000-0005-0000-0000-0000097D0000}"/>
    <cellStyle name="Header2 2 6 2 38" xfId="4309" xr:uid="{00000000-0005-0000-0000-00000A7D0000}"/>
    <cellStyle name="Header2 2 6 2 38 2" xfId="13535" xr:uid="{00000000-0005-0000-0000-00000B7D0000}"/>
    <cellStyle name="Header2 2 6 2 38 2 2" xfId="35837" xr:uid="{00000000-0005-0000-0000-00000C7D0000}"/>
    <cellStyle name="Header2 2 6 2 38 2 3" xfId="40384" xr:uid="{00000000-0005-0000-0000-00000D7D0000}"/>
    <cellStyle name="Header2 2 6 2 38 2 4" xfId="22607" xr:uid="{00000000-0005-0000-0000-00000E7D0000}"/>
    <cellStyle name="Header2 2 6 2 38 3" xfId="27180" xr:uid="{00000000-0005-0000-0000-00000F7D0000}"/>
    <cellStyle name="Header2 2 6 2 38 4" xfId="27565" xr:uid="{00000000-0005-0000-0000-0000107D0000}"/>
    <cellStyle name="Header2 2 6 2 38 5" xfId="18279" xr:uid="{00000000-0005-0000-0000-0000117D0000}"/>
    <cellStyle name="Header2 2 6 2 39" xfId="4310" xr:uid="{00000000-0005-0000-0000-0000127D0000}"/>
    <cellStyle name="Header2 2 6 2 39 2" xfId="13536" xr:uid="{00000000-0005-0000-0000-0000137D0000}"/>
    <cellStyle name="Header2 2 6 2 39 2 2" xfId="35838" xr:uid="{00000000-0005-0000-0000-0000147D0000}"/>
    <cellStyle name="Header2 2 6 2 39 2 3" xfId="40385" xr:uid="{00000000-0005-0000-0000-0000157D0000}"/>
    <cellStyle name="Header2 2 6 2 39 2 4" xfId="22608" xr:uid="{00000000-0005-0000-0000-0000167D0000}"/>
    <cellStyle name="Header2 2 6 2 39 3" xfId="27181" xr:uid="{00000000-0005-0000-0000-0000177D0000}"/>
    <cellStyle name="Header2 2 6 2 39 4" xfId="27563" xr:uid="{00000000-0005-0000-0000-0000187D0000}"/>
    <cellStyle name="Header2 2 6 2 39 5" xfId="18280" xr:uid="{00000000-0005-0000-0000-0000197D0000}"/>
    <cellStyle name="Header2 2 6 2 4" xfId="4311" xr:uid="{00000000-0005-0000-0000-00001A7D0000}"/>
    <cellStyle name="Header2 2 6 2 4 2" xfId="13537" xr:uid="{00000000-0005-0000-0000-00001B7D0000}"/>
    <cellStyle name="Header2 2 6 2 4 2 2" xfId="35839" xr:uid="{00000000-0005-0000-0000-00001C7D0000}"/>
    <cellStyle name="Header2 2 6 2 4 2 3" xfId="40386" xr:uid="{00000000-0005-0000-0000-00001D7D0000}"/>
    <cellStyle name="Header2 2 6 2 4 2 4" xfId="22609" xr:uid="{00000000-0005-0000-0000-00001E7D0000}"/>
    <cellStyle name="Header2 2 6 2 4 3" xfId="27182" xr:uid="{00000000-0005-0000-0000-00001F7D0000}"/>
    <cellStyle name="Header2 2 6 2 4 4" xfId="27562" xr:uid="{00000000-0005-0000-0000-0000207D0000}"/>
    <cellStyle name="Header2 2 6 2 4 5" xfId="18281" xr:uid="{00000000-0005-0000-0000-0000217D0000}"/>
    <cellStyle name="Header2 2 6 2 40" xfId="4278" xr:uid="{00000000-0005-0000-0000-0000227D0000}"/>
    <cellStyle name="Header2 2 6 2 40 2" xfId="13504" xr:uid="{00000000-0005-0000-0000-0000237D0000}"/>
    <cellStyle name="Header2 2 6 2 40 2 2" xfId="35806" xr:uid="{00000000-0005-0000-0000-0000247D0000}"/>
    <cellStyle name="Header2 2 6 2 40 2 3" xfId="40353" xr:uid="{00000000-0005-0000-0000-0000257D0000}"/>
    <cellStyle name="Header2 2 6 2 40 2 4" xfId="22576" xr:uid="{00000000-0005-0000-0000-0000267D0000}"/>
    <cellStyle name="Header2 2 6 2 40 3" xfId="27149" xr:uid="{00000000-0005-0000-0000-0000277D0000}"/>
    <cellStyle name="Header2 2 6 2 40 4" xfId="27596" xr:uid="{00000000-0005-0000-0000-0000287D0000}"/>
    <cellStyle name="Header2 2 6 2 40 5" xfId="18248" xr:uid="{00000000-0005-0000-0000-0000297D0000}"/>
    <cellStyle name="Header2 2 6 2 41" xfId="9514" xr:uid="{00000000-0005-0000-0000-00002A7D0000}"/>
    <cellStyle name="Header2 2 6 2 41 2" xfId="13829" xr:uid="{00000000-0005-0000-0000-00002B7D0000}"/>
    <cellStyle name="Header2 2 6 2 41 2 2" xfId="36131" xr:uid="{00000000-0005-0000-0000-00002C7D0000}"/>
    <cellStyle name="Header2 2 6 2 41 2 3" xfId="40678" xr:uid="{00000000-0005-0000-0000-00002D7D0000}"/>
    <cellStyle name="Header2 2 6 2 41 2 4" xfId="22901" xr:uid="{00000000-0005-0000-0000-00002E7D0000}"/>
    <cellStyle name="Header2 2 6 2 41 3" xfId="31816" xr:uid="{00000000-0005-0000-0000-00002F7D0000}"/>
    <cellStyle name="Header2 2 6 2 41 4" xfId="36363" xr:uid="{00000000-0005-0000-0000-0000307D0000}"/>
    <cellStyle name="Header2 2 6 2 41 5" xfId="18586" xr:uid="{00000000-0005-0000-0000-0000317D0000}"/>
    <cellStyle name="Header2 2 6 2 42" xfId="429" xr:uid="{00000000-0005-0000-0000-0000327D0000}"/>
    <cellStyle name="Header2 2 6 2 42 2" xfId="23300" xr:uid="{00000000-0005-0000-0000-0000337D0000}"/>
    <cellStyle name="Header2 2 6 2 42 3" xfId="31385" xr:uid="{00000000-0005-0000-0000-0000347D0000}"/>
    <cellStyle name="Header2 2 6 2 42 4" xfId="14399" xr:uid="{00000000-0005-0000-0000-0000357D0000}"/>
    <cellStyle name="Header2 2 6 2 43" xfId="23067" xr:uid="{00000000-0005-0000-0000-0000367D0000}"/>
    <cellStyle name="Header2 2 6 2 44" xfId="31603" xr:uid="{00000000-0005-0000-0000-0000377D0000}"/>
    <cellStyle name="Header2 2 6 2 45" xfId="14177" xr:uid="{00000000-0005-0000-0000-0000387D0000}"/>
    <cellStyle name="Header2 2 6 2 5" xfId="4312" xr:uid="{00000000-0005-0000-0000-0000397D0000}"/>
    <cellStyle name="Header2 2 6 2 5 2" xfId="13538" xr:uid="{00000000-0005-0000-0000-00003A7D0000}"/>
    <cellStyle name="Header2 2 6 2 5 2 2" xfId="35840" xr:uid="{00000000-0005-0000-0000-00003B7D0000}"/>
    <cellStyle name="Header2 2 6 2 5 2 3" xfId="40387" xr:uid="{00000000-0005-0000-0000-00003C7D0000}"/>
    <cellStyle name="Header2 2 6 2 5 2 4" xfId="22610" xr:uid="{00000000-0005-0000-0000-00003D7D0000}"/>
    <cellStyle name="Header2 2 6 2 5 3" xfId="27183" xr:uid="{00000000-0005-0000-0000-00003E7D0000}"/>
    <cellStyle name="Header2 2 6 2 5 4" xfId="27561" xr:uid="{00000000-0005-0000-0000-00003F7D0000}"/>
    <cellStyle name="Header2 2 6 2 5 5" xfId="18282" xr:uid="{00000000-0005-0000-0000-0000407D0000}"/>
    <cellStyle name="Header2 2 6 2 6" xfId="4313" xr:uid="{00000000-0005-0000-0000-0000417D0000}"/>
    <cellStyle name="Header2 2 6 2 6 2" xfId="13539" xr:uid="{00000000-0005-0000-0000-0000427D0000}"/>
    <cellStyle name="Header2 2 6 2 6 2 2" xfId="35841" xr:uid="{00000000-0005-0000-0000-0000437D0000}"/>
    <cellStyle name="Header2 2 6 2 6 2 3" xfId="40388" xr:uid="{00000000-0005-0000-0000-0000447D0000}"/>
    <cellStyle name="Header2 2 6 2 6 2 4" xfId="22611" xr:uid="{00000000-0005-0000-0000-0000457D0000}"/>
    <cellStyle name="Header2 2 6 2 6 3" xfId="27184" xr:uid="{00000000-0005-0000-0000-0000467D0000}"/>
    <cellStyle name="Header2 2 6 2 6 4" xfId="27560" xr:uid="{00000000-0005-0000-0000-0000477D0000}"/>
    <cellStyle name="Header2 2 6 2 6 5" xfId="18283" xr:uid="{00000000-0005-0000-0000-0000487D0000}"/>
    <cellStyle name="Header2 2 6 2 7" xfId="4314" xr:uid="{00000000-0005-0000-0000-0000497D0000}"/>
    <cellStyle name="Header2 2 6 2 7 2" xfId="13540" xr:uid="{00000000-0005-0000-0000-00004A7D0000}"/>
    <cellStyle name="Header2 2 6 2 7 2 2" xfId="35842" xr:uid="{00000000-0005-0000-0000-00004B7D0000}"/>
    <cellStyle name="Header2 2 6 2 7 2 3" xfId="40389" xr:uid="{00000000-0005-0000-0000-00004C7D0000}"/>
    <cellStyle name="Header2 2 6 2 7 2 4" xfId="22612" xr:uid="{00000000-0005-0000-0000-00004D7D0000}"/>
    <cellStyle name="Header2 2 6 2 7 3" xfId="27185" xr:uid="{00000000-0005-0000-0000-00004E7D0000}"/>
    <cellStyle name="Header2 2 6 2 7 4" xfId="27559" xr:uid="{00000000-0005-0000-0000-00004F7D0000}"/>
    <cellStyle name="Header2 2 6 2 7 5" xfId="18284" xr:uid="{00000000-0005-0000-0000-0000507D0000}"/>
    <cellStyle name="Header2 2 6 2 8" xfId="4315" xr:uid="{00000000-0005-0000-0000-0000517D0000}"/>
    <cellStyle name="Header2 2 6 2 8 2" xfId="13541" xr:uid="{00000000-0005-0000-0000-0000527D0000}"/>
    <cellStyle name="Header2 2 6 2 8 2 2" xfId="35843" xr:uid="{00000000-0005-0000-0000-0000537D0000}"/>
    <cellStyle name="Header2 2 6 2 8 2 3" xfId="40390" xr:uid="{00000000-0005-0000-0000-0000547D0000}"/>
    <cellStyle name="Header2 2 6 2 8 2 4" xfId="22613" xr:uid="{00000000-0005-0000-0000-0000557D0000}"/>
    <cellStyle name="Header2 2 6 2 8 3" xfId="27186" xr:uid="{00000000-0005-0000-0000-0000567D0000}"/>
    <cellStyle name="Header2 2 6 2 8 4" xfId="27558" xr:uid="{00000000-0005-0000-0000-0000577D0000}"/>
    <cellStyle name="Header2 2 6 2 8 5" xfId="18285" xr:uid="{00000000-0005-0000-0000-0000587D0000}"/>
    <cellStyle name="Header2 2 6 2 9" xfId="4316" xr:uid="{00000000-0005-0000-0000-0000597D0000}"/>
    <cellStyle name="Header2 2 6 2 9 2" xfId="13542" xr:uid="{00000000-0005-0000-0000-00005A7D0000}"/>
    <cellStyle name="Header2 2 6 2 9 2 2" xfId="35844" xr:uid="{00000000-0005-0000-0000-00005B7D0000}"/>
    <cellStyle name="Header2 2 6 2 9 2 3" xfId="40391" xr:uid="{00000000-0005-0000-0000-00005C7D0000}"/>
    <cellStyle name="Header2 2 6 2 9 2 4" xfId="22614" xr:uid="{00000000-0005-0000-0000-00005D7D0000}"/>
    <cellStyle name="Header2 2 6 2 9 3" xfId="27187" xr:uid="{00000000-0005-0000-0000-00005E7D0000}"/>
    <cellStyle name="Header2 2 6 2 9 4" xfId="27557" xr:uid="{00000000-0005-0000-0000-00005F7D0000}"/>
    <cellStyle name="Header2 2 6 2 9 5" xfId="18286" xr:uid="{00000000-0005-0000-0000-0000607D0000}"/>
    <cellStyle name="Header2 2 6 20" xfId="4317" xr:uid="{00000000-0005-0000-0000-0000617D0000}"/>
    <cellStyle name="Header2 2 6 20 2" xfId="13543" xr:uid="{00000000-0005-0000-0000-0000627D0000}"/>
    <cellStyle name="Header2 2 6 20 2 2" xfId="35845" xr:uid="{00000000-0005-0000-0000-0000637D0000}"/>
    <cellStyle name="Header2 2 6 20 2 3" xfId="40392" xr:uid="{00000000-0005-0000-0000-0000647D0000}"/>
    <cellStyle name="Header2 2 6 20 2 4" xfId="22615" xr:uid="{00000000-0005-0000-0000-0000657D0000}"/>
    <cellStyle name="Header2 2 6 20 3" xfId="27188" xr:uid="{00000000-0005-0000-0000-0000667D0000}"/>
    <cellStyle name="Header2 2 6 20 4" xfId="27556" xr:uid="{00000000-0005-0000-0000-0000677D0000}"/>
    <cellStyle name="Header2 2 6 20 5" xfId="18287" xr:uid="{00000000-0005-0000-0000-0000687D0000}"/>
    <cellStyle name="Header2 2 6 21" xfId="4318" xr:uid="{00000000-0005-0000-0000-0000697D0000}"/>
    <cellStyle name="Header2 2 6 21 2" xfId="13544" xr:uid="{00000000-0005-0000-0000-00006A7D0000}"/>
    <cellStyle name="Header2 2 6 21 2 2" xfId="35846" xr:uid="{00000000-0005-0000-0000-00006B7D0000}"/>
    <cellStyle name="Header2 2 6 21 2 3" xfId="40393" xr:uid="{00000000-0005-0000-0000-00006C7D0000}"/>
    <cellStyle name="Header2 2 6 21 2 4" xfId="22616" xr:uid="{00000000-0005-0000-0000-00006D7D0000}"/>
    <cellStyle name="Header2 2 6 21 3" xfId="27189" xr:uid="{00000000-0005-0000-0000-00006E7D0000}"/>
    <cellStyle name="Header2 2 6 21 4" xfId="27555" xr:uid="{00000000-0005-0000-0000-00006F7D0000}"/>
    <cellStyle name="Header2 2 6 21 5" xfId="18288" xr:uid="{00000000-0005-0000-0000-0000707D0000}"/>
    <cellStyle name="Header2 2 6 22" xfId="4319" xr:uid="{00000000-0005-0000-0000-0000717D0000}"/>
    <cellStyle name="Header2 2 6 22 2" xfId="13545" xr:uid="{00000000-0005-0000-0000-0000727D0000}"/>
    <cellStyle name="Header2 2 6 22 2 2" xfId="35847" xr:uid="{00000000-0005-0000-0000-0000737D0000}"/>
    <cellStyle name="Header2 2 6 22 2 3" xfId="40394" xr:uid="{00000000-0005-0000-0000-0000747D0000}"/>
    <cellStyle name="Header2 2 6 22 2 4" xfId="22617" xr:uid="{00000000-0005-0000-0000-0000757D0000}"/>
    <cellStyle name="Header2 2 6 22 3" xfId="27190" xr:uid="{00000000-0005-0000-0000-0000767D0000}"/>
    <cellStyle name="Header2 2 6 22 4" xfId="27554" xr:uid="{00000000-0005-0000-0000-0000777D0000}"/>
    <cellStyle name="Header2 2 6 22 5" xfId="18289" xr:uid="{00000000-0005-0000-0000-0000787D0000}"/>
    <cellStyle name="Header2 2 6 23" xfId="4320" xr:uid="{00000000-0005-0000-0000-0000797D0000}"/>
    <cellStyle name="Header2 2 6 23 2" xfId="13546" xr:uid="{00000000-0005-0000-0000-00007A7D0000}"/>
    <cellStyle name="Header2 2 6 23 2 2" xfId="35848" xr:uid="{00000000-0005-0000-0000-00007B7D0000}"/>
    <cellStyle name="Header2 2 6 23 2 3" xfId="40395" xr:uid="{00000000-0005-0000-0000-00007C7D0000}"/>
    <cellStyle name="Header2 2 6 23 2 4" xfId="22618" xr:uid="{00000000-0005-0000-0000-00007D7D0000}"/>
    <cellStyle name="Header2 2 6 23 3" xfId="27191" xr:uid="{00000000-0005-0000-0000-00007E7D0000}"/>
    <cellStyle name="Header2 2 6 23 4" xfId="27553" xr:uid="{00000000-0005-0000-0000-00007F7D0000}"/>
    <cellStyle name="Header2 2 6 23 5" xfId="18290" xr:uid="{00000000-0005-0000-0000-0000807D0000}"/>
    <cellStyle name="Header2 2 6 24" xfId="4321" xr:uid="{00000000-0005-0000-0000-0000817D0000}"/>
    <cellStyle name="Header2 2 6 24 2" xfId="13547" xr:uid="{00000000-0005-0000-0000-0000827D0000}"/>
    <cellStyle name="Header2 2 6 24 2 2" xfId="35849" xr:uid="{00000000-0005-0000-0000-0000837D0000}"/>
    <cellStyle name="Header2 2 6 24 2 3" xfId="40396" xr:uid="{00000000-0005-0000-0000-0000847D0000}"/>
    <cellStyle name="Header2 2 6 24 2 4" xfId="22619" xr:uid="{00000000-0005-0000-0000-0000857D0000}"/>
    <cellStyle name="Header2 2 6 24 3" xfId="27192" xr:uid="{00000000-0005-0000-0000-0000867D0000}"/>
    <cellStyle name="Header2 2 6 24 4" xfId="27552" xr:uid="{00000000-0005-0000-0000-0000877D0000}"/>
    <cellStyle name="Header2 2 6 24 5" xfId="18291" xr:uid="{00000000-0005-0000-0000-0000887D0000}"/>
    <cellStyle name="Header2 2 6 25" xfId="4322" xr:uid="{00000000-0005-0000-0000-0000897D0000}"/>
    <cellStyle name="Header2 2 6 25 2" xfId="13548" xr:uid="{00000000-0005-0000-0000-00008A7D0000}"/>
    <cellStyle name="Header2 2 6 25 2 2" xfId="35850" xr:uid="{00000000-0005-0000-0000-00008B7D0000}"/>
    <cellStyle name="Header2 2 6 25 2 3" xfId="40397" xr:uid="{00000000-0005-0000-0000-00008C7D0000}"/>
    <cellStyle name="Header2 2 6 25 2 4" xfId="22620" xr:uid="{00000000-0005-0000-0000-00008D7D0000}"/>
    <cellStyle name="Header2 2 6 25 3" xfId="27193" xr:uid="{00000000-0005-0000-0000-00008E7D0000}"/>
    <cellStyle name="Header2 2 6 25 4" xfId="27551" xr:uid="{00000000-0005-0000-0000-00008F7D0000}"/>
    <cellStyle name="Header2 2 6 25 5" xfId="18292" xr:uid="{00000000-0005-0000-0000-0000907D0000}"/>
    <cellStyle name="Header2 2 6 26" xfId="4323" xr:uid="{00000000-0005-0000-0000-0000917D0000}"/>
    <cellStyle name="Header2 2 6 26 2" xfId="13549" xr:uid="{00000000-0005-0000-0000-0000927D0000}"/>
    <cellStyle name="Header2 2 6 26 2 2" xfId="35851" xr:uid="{00000000-0005-0000-0000-0000937D0000}"/>
    <cellStyle name="Header2 2 6 26 2 3" xfId="40398" xr:uid="{00000000-0005-0000-0000-0000947D0000}"/>
    <cellStyle name="Header2 2 6 26 2 4" xfId="22621" xr:uid="{00000000-0005-0000-0000-0000957D0000}"/>
    <cellStyle name="Header2 2 6 26 3" xfId="27194" xr:uid="{00000000-0005-0000-0000-0000967D0000}"/>
    <cellStyle name="Header2 2 6 26 4" xfId="27550" xr:uid="{00000000-0005-0000-0000-0000977D0000}"/>
    <cellStyle name="Header2 2 6 26 5" xfId="18293" xr:uid="{00000000-0005-0000-0000-0000987D0000}"/>
    <cellStyle name="Header2 2 6 27" xfId="4324" xr:uid="{00000000-0005-0000-0000-0000997D0000}"/>
    <cellStyle name="Header2 2 6 27 2" xfId="13550" xr:uid="{00000000-0005-0000-0000-00009A7D0000}"/>
    <cellStyle name="Header2 2 6 27 2 2" xfId="35852" xr:uid="{00000000-0005-0000-0000-00009B7D0000}"/>
    <cellStyle name="Header2 2 6 27 2 3" xfId="40399" xr:uid="{00000000-0005-0000-0000-00009C7D0000}"/>
    <cellStyle name="Header2 2 6 27 2 4" xfId="22622" xr:uid="{00000000-0005-0000-0000-00009D7D0000}"/>
    <cellStyle name="Header2 2 6 27 3" xfId="27195" xr:uid="{00000000-0005-0000-0000-00009E7D0000}"/>
    <cellStyle name="Header2 2 6 27 4" xfId="27549" xr:uid="{00000000-0005-0000-0000-00009F7D0000}"/>
    <cellStyle name="Header2 2 6 27 5" xfId="18294" xr:uid="{00000000-0005-0000-0000-0000A07D0000}"/>
    <cellStyle name="Header2 2 6 28" xfId="4325" xr:uid="{00000000-0005-0000-0000-0000A17D0000}"/>
    <cellStyle name="Header2 2 6 28 2" xfId="13551" xr:uid="{00000000-0005-0000-0000-0000A27D0000}"/>
    <cellStyle name="Header2 2 6 28 2 2" xfId="35853" xr:uid="{00000000-0005-0000-0000-0000A37D0000}"/>
    <cellStyle name="Header2 2 6 28 2 3" xfId="40400" xr:uid="{00000000-0005-0000-0000-0000A47D0000}"/>
    <cellStyle name="Header2 2 6 28 2 4" xfId="22623" xr:uid="{00000000-0005-0000-0000-0000A57D0000}"/>
    <cellStyle name="Header2 2 6 28 3" xfId="27196" xr:uid="{00000000-0005-0000-0000-0000A67D0000}"/>
    <cellStyle name="Header2 2 6 28 4" xfId="27515" xr:uid="{00000000-0005-0000-0000-0000A77D0000}"/>
    <cellStyle name="Header2 2 6 28 5" xfId="18295" xr:uid="{00000000-0005-0000-0000-0000A87D0000}"/>
    <cellStyle name="Header2 2 6 29" xfId="4326" xr:uid="{00000000-0005-0000-0000-0000A97D0000}"/>
    <cellStyle name="Header2 2 6 29 2" xfId="13552" xr:uid="{00000000-0005-0000-0000-0000AA7D0000}"/>
    <cellStyle name="Header2 2 6 29 2 2" xfId="35854" xr:uid="{00000000-0005-0000-0000-0000AB7D0000}"/>
    <cellStyle name="Header2 2 6 29 2 3" xfId="40401" xr:uid="{00000000-0005-0000-0000-0000AC7D0000}"/>
    <cellStyle name="Header2 2 6 29 2 4" xfId="22624" xr:uid="{00000000-0005-0000-0000-0000AD7D0000}"/>
    <cellStyle name="Header2 2 6 29 3" xfId="27197" xr:uid="{00000000-0005-0000-0000-0000AE7D0000}"/>
    <cellStyle name="Header2 2 6 29 4" xfId="27548" xr:uid="{00000000-0005-0000-0000-0000AF7D0000}"/>
    <cellStyle name="Header2 2 6 29 5" xfId="18296" xr:uid="{00000000-0005-0000-0000-0000B07D0000}"/>
    <cellStyle name="Header2 2 6 3" xfId="4327" xr:uid="{00000000-0005-0000-0000-0000B17D0000}"/>
    <cellStyle name="Header2 2 6 3 2" xfId="13553" xr:uid="{00000000-0005-0000-0000-0000B27D0000}"/>
    <cellStyle name="Header2 2 6 3 2 2" xfId="35855" xr:uid="{00000000-0005-0000-0000-0000B37D0000}"/>
    <cellStyle name="Header2 2 6 3 2 3" xfId="40402" xr:uid="{00000000-0005-0000-0000-0000B47D0000}"/>
    <cellStyle name="Header2 2 6 3 2 4" xfId="22625" xr:uid="{00000000-0005-0000-0000-0000B57D0000}"/>
    <cellStyle name="Header2 2 6 3 3" xfId="27198" xr:uid="{00000000-0005-0000-0000-0000B67D0000}"/>
    <cellStyle name="Header2 2 6 3 4" xfId="27547" xr:uid="{00000000-0005-0000-0000-0000B77D0000}"/>
    <cellStyle name="Header2 2 6 3 5" xfId="18297" xr:uid="{00000000-0005-0000-0000-0000B87D0000}"/>
    <cellStyle name="Header2 2 6 30" xfId="4328" xr:uid="{00000000-0005-0000-0000-0000B97D0000}"/>
    <cellStyle name="Header2 2 6 30 2" xfId="13554" xr:uid="{00000000-0005-0000-0000-0000BA7D0000}"/>
    <cellStyle name="Header2 2 6 30 2 2" xfId="35856" xr:uid="{00000000-0005-0000-0000-0000BB7D0000}"/>
    <cellStyle name="Header2 2 6 30 2 3" xfId="40403" xr:uid="{00000000-0005-0000-0000-0000BC7D0000}"/>
    <cellStyle name="Header2 2 6 30 2 4" xfId="22626" xr:uid="{00000000-0005-0000-0000-0000BD7D0000}"/>
    <cellStyle name="Header2 2 6 30 3" xfId="27199" xr:uid="{00000000-0005-0000-0000-0000BE7D0000}"/>
    <cellStyle name="Header2 2 6 30 4" xfId="27546" xr:uid="{00000000-0005-0000-0000-0000BF7D0000}"/>
    <cellStyle name="Header2 2 6 30 5" xfId="18298" xr:uid="{00000000-0005-0000-0000-0000C07D0000}"/>
    <cellStyle name="Header2 2 6 31" xfId="4267" xr:uid="{00000000-0005-0000-0000-0000C17D0000}"/>
    <cellStyle name="Header2 2 6 31 2" xfId="13493" xr:uid="{00000000-0005-0000-0000-0000C27D0000}"/>
    <cellStyle name="Header2 2 6 31 2 2" xfId="35795" xr:uid="{00000000-0005-0000-0000-0000C37D0000}"/>
    <cellStyle name="Header2 2 6 31 2 3" xfId="40342" xr:uid="{00000000-0005-0000-0000-0000C47D0000}"/>
    <cellStyle name="Header2 2 6 31 2 4" xfId="22565" xr:uid="{00000000-0005-0000-0000-0000C57D0000}"/>
    <cellStyle name="Header2 2 6 31 3" xfId="27138" xr:uid="{00000000-0005-0000-0000-0000C67D0000}"/>
    <cellStyle name="Header2 2 6 31 4" xfId="27504" xr:uid="{00000000-0005-0000-0000-0000C77D0000}"/>
    <cellStyle name="Header2 2 6 31 5" xfId="18237" xr:uid="{00000000-0005-0000-0000-0000C87D0000}"/>
    <cellStyle name="Header2 2 6 32" xfId="9569" xr:uid="{00000000-0005-0000-0000-0000C97D0000}"/>
    <cellStyle name="Header2 2 6 32 2" xfId="13867" xr:uid="{00000000-0005-0000-0000-0000CA7D0000}"/>
    <cellStyle name="Header2 2 6 32 2 2" xfId="36169" xr:uid="{00000000-0005-0000-0000-0000CB7D0000}"/>
    <cellStyle name="Header2 2 6 32 2 3" xfId="40716" xr:uid="{00000000-0005-0000-0000-0000CC7D0000}"/>
    <cellStyle name="Header2 2 6 32 2 4" xfId="22939" xr:uid="{00000000-0005-0000-0000-0000CD7D0000}"/>
    <cellStyle name="Header2 2 6 32 3" xfId="31871" xr:uid="{00000000-0005-0000-0000-0000CE7D0000}"/>
    <cellStyle name="Header2 2 6 32 4" xfId="36418" xr:uid="{00000000-0005-0000-0000-0000CF7D0000}"/>
    <cellStyle name="Header2 2 6 32 5" xfId="18641" xr:uid="{00000000-0005-0000-0000-0000D07D0000}"/>
    <cellStyle name="Header2 2 6 33" xfId="447" xr:uid="{00000000-0005-0000-0000-0000D17D0000}"/>
    <cellStyle name="Header2 2 6 33 2" xfId="23318" xr:uid="{00000000-0005-0000-0000-0000D27D0000}"/>
    <cellStyle name="Header2 2 6 33 3" xfId="31368" xr:uid="{00000000-0005-0000-0000-0000D37D0000}"/>
    <cellStyle name="Header2 2 6 33 4" xfId="14417" xr:uid="{00000000-0005-0000-0000-0000D47D0000}"/>
    <cellStyle name="Header2 2 6 34" xfId="23125" xr:uid="{00000000-0005-0000-0000-0000D57D0000}"/>
    <cellStyle name="Header2 2 6 35" xfId="31555" xr:uid="{00000000-0005-0000-0000-0000D67D0000}"/>
    <cellStyle name="Header2 2 6 36" xfId="14224" xr:uid="{00000000-0005-0000-0000-0000D77D0000}"/>
    <cellStyle name="Header2 2 6 4" xfId="4329" xr:uid="{00000000-0005-0000-0000-0000D87D0000}"/>
    <cellStyle name="Header2 2 6 4 2" xfId="13555" xr:uid="{00000000-0005-0000-0000-0000D97D0000}"/>
    <cellStyle name="Header2 2 6 4 2 2" xfId="35857" xr:uid="{00000000-0005-0000-0000-0000DA7D0000}"/>
    <cellStyle name="Header2 2 6 4 2 3" xfId="40404" xr:uid="{00000000-0005-0000-0000-0000DB7D0000}"/>
    <cellStyle name="Header2 2 6 4 2 4" xfId="22627" xr:uid="{00000000-0005-0000-0000-0000DC7D0000}"/>
    <cellStyle name="Header2 2 6 4 3" xfId="27200" xr:uid="{00000000-0005-0000-0000-0000DD7D0000}"/>
    <cellStyle name="Header2 2 6 4 4" xfId="27545" xr:uid="{00000000-0005-0000-0000-0000DE7D0000}"/>
    <cellStyle name="Header2 2 6 4 5" xfId="18299" xr:uid="{00000000-0005-0000-0000-0000DF7D0000}"/>
    <cellStyle name="Header2 2 6 5" xfId="4330" xr:uid="{00000000-0005-0000-0000-0000E07D0000}"/>
    <cellStyle name="Header2 2 6 5 2" xfId="13556" xr:uid="{00000000-0005-0000-0000-0000E17D0000}"/>
    <cellStyle name="Header2 2 6 5 2 2" xfId="35858" xr:uid="{00000000-0005-0000-0000-0000E27D0000}"/>
    <cellStyle name="Header2 2 6 5 2 3" xfId="40405" xr:uid="{00000000-0005-0000-0000-0000E37D0000}"/>
    <cellStyle name="Header2 2 6 5 2 4" xfId="22628" xr:uid="{00000000-0005-0000-0000-0000E47D0000}"/>
    <cellStyle name="Header2 2 6 5 3" xfId="27201" xr:uid="{00000000-0005-0000-0000-0000E57D0000}"/>
    <cellStyle name="Header2 2 6 5 4" xfId="27544" xr:uid="{00000000-0005-0000-0000-0000E67D0000}"/>
    <cellStyle name="Header2 2 6 5 5" xfId="18300" xr:uid="{00000000-0005-0000-0000-0000E77D0000}"/>
    <cellStyle name="Header2 2 6 6" xfId="4331" xr:uid="{00000000-0005-0000-0000-0000E87D0000}"/>
    <cellStyle name="Header2 2 6 6 2" xfId="13557" xr:uid="{00000000-0005-0000-0000-0000E97D0000}"/>
    <cellStyle name="Header2 2 6 6 2 2" xfId="35859" xr:uid="{00000000-0005-0000-0000-0000EA7D0000}"/>
    <cellStyle name="Header2 2 6 6 2 3" xfId="40406" xr:uid="{00000000-0005-0000-0000-0000EB7D0000}"/>
    <cellStyle name="Header2 2 6 6 2 4" xfId="22629" xr:uid="{00000000-0005-0000-0000-0000EC7D0000}"/>
    <cellStyle name="Header2 2 6 6 3" xfId="27202" xr:uid="{00000000-0005-0000-0000-0000ED7D0000}"/>
    <cellStyle name="Header2 2 6 6 4" xfId="27543" xr:uid="{00000000-0005-0000-0000-0000EE7D0000}"/>
    <cellStyle name="Header2 2 6 6 5" xfId="18301" xr:uid="{00000000-0005-0000-0000-0000EF7D0000}"/>
    <cellStyle name="Header2 2 6 7" xfId="4332" xr:uid="{00000000-0005-0000-0000-0000F07D0000}"/>
    <cellStyle name="Header2 2 6 7 2" xfId="13558" xr:uid="{00000000-0005-0000-0000-0000F17D0000}"/>
    <cellStyle name="Header2 2 6 7 2 2" xfId="35860" xr:uid="{00000000-0005-0000-0000-0000F27D0000}"/>
    <cellStyle name="Header2 2 6 7 2 3" xfId="40407" xr:uid="{00000000-0005-0000-0000-0000F37D0000}"/>
    <cellStyle name="Header2 2 6 7 2 4" xfId="22630" xr:uid="{00000000-0005-0000-0000-0000F47D0000}"/>
    <cellStyle name="Header2 2 6 7 3" xfId="27203" xr:uid="{00000000-0005-0000-0000-0000F57D0000}"/>
    <cellStyle name="Header2 2 6 7 4" xfId="27542" xr:uid="{00000000-0005-0000-0000-0000F67D0000}"/>
    <cellStyle name="Header2 2 6 7 5" xfId="18302" xr:uid="{00000000-0005-0000-0000-0000F77D0000}"/>
    <cellStyle name="Header2 2 6 8" xfId="4333" xr:uid="{00000000-0005-0000-0000-0000F87D0000}"/>
    <cellStyle name="Header2 2 6 8 2" xfId="13559" xr:uid="{00000000-0005-0000-0000-0000F97D0000}"/>
    <cellStyle name="Header2 2 6 8 2 2" xfId="35861" xr:uid="{00000000-0005-0000-0000-0000FA7D0000}"/>
    <cellStyle name="Header2 2 6 8 2 3" xfId="40408" xr:uid="{00000000-0005-0000-0000-0000FB7D0000}"/>
    <cellStyle name="Header2 2 6 8 2 4" xfId="22631" xr:uid="{00000000-0005-0000-0000-0000FC7D0000}"/>
    <cellStyle name="Header2 2 6 8 3" xfId="27204" xr:uid="{00000000-0005-0000-0000-0000FD7D0000}"/>
    <cellStyle name="Header2 2 6 8 4" xfId="27541" xr:uid="{00000000-0005-0000-0000-0000FE7D0000}"/>
    <cellStyle name="Header2 2 6 8 5" xfId="18303" xr:uid="{00000000-0005-0000-0000-0000FF7D0000}"/>
    <cellStyle name="Header2 2 6 9" xfId="4334" xr:uid="{00000000-0005-0000-0000-0000007E0000}"/>
    <cellStyle name="Header2 2 6 9 2" xfId="13560" xr:uid="{00000000-0005-0000-0000-0000017E0000}"/>
    <cellStyle name="Header2 2 6 9 2 2" xfId="35862" xr:uid="{00000000-0005-0000-0000-0000027E0000}"/>
    <cellStyle name="Header2 2 6 9 2 3" xfId="40409" xr:uid="{00000000-0005-0000-0000-0000037E0000}"/>
    <cellStyle name="Header2 2 6 9 2 4" xfId="22632" xr:uid="{00000000-0005-0000-0000-0000047E0000}"/>
    <cellStyle name="Header2 2 6 9 3" xfId="27205" xr:uid="{00000000-0005-0000-0000-0000057E0000}"/>
    <cellStyle name="Header2 2 6 9 4" xfId="27540" xr:uid="{00000000-0005-0000-0000-0000067E0000}"/>
    <cellStyle name="Header2 2 6 9 5" xfId="18304" xr:uid="{00000000-0005-0000-0000-0000077E0000}"/>
    <cellStyle name="Header2 2 7" xfId="268" xr:uid="{00000000-0005-0000-0000-0000087E0000}"/>
    <cellStyle name="Header2 2 7 10" xfId="4336" xr:uid="{00000000-0005-0000-0000-0000097E0000}"/>
    <cellStyle name="Header2 2 7 10 2" xfId="13562" xr:uid="{00000000-0005-0000-0000-00000A7E0000}"/>
    <cellStyle name="Header2 2 7 10 2 2" xfId="35864" xr:uid="{00000000-0005-0000-0000-00000B7E0000}"/>
    <cellStyle name="Header2 2 7 10 2 3" xfId="40411" xr:uid="{00000000-0005-0000-0000-00000C7E0000}"/>
    <cellStyle name="Header2 2 7 10 2 4" xfId="22634" xr:uid="{00000000-0005-0000-0000-00000D7E0000}"/>
    <cellStyle name="Header2 2 7 10 3" xfId="27207" xr:uid="{00000000-0005-0000-0000-00000E7E0000}"/>
    <cellStyle name="Header2 2 7 10 4" xfId="27538" xr:uid="{00000000-0005-0000-0000-00000F7E0000}"/>
    <cellStyle name="Header2 2 7 10 5" xfId="18306" xr:uid="{00000000-0005-0000-0000-0000107E0000}"/>
    <cellStyle name="Header2 2 7 11" xfId="4337" xr:uid="{00000000-0005-0000-0000-0000117E0000}"/>
    <cellStyle name="Header2 2 7 11 2" xfId="13563" xr:uid="{00000000-0005-0000-0000-0000127E0000}"/>
    <cellStyle name="Header2 2 7 11 2 2" xfId="35865" xr:uid="{00000000-0005-0000-0000-0000137E0000}"/>
    <cellStyle name="Header2 2 7 11 2 3" xfId="40412" xr:uid="{00000000-0005-0000-0000-0000147E0000}"/>
    <cellStyle name="Header2 2 7 11 2 4" xfId="22635" xr:uid="{00000000-0005-0000-0000-0000157E0000}"/>
    <cellStyle name="Header2 2 7 11 3" xfId="27208" xr:uid="{00000000-0005-0000-0000-0000167E0000}"/>
    <cellStyle name="Header2 2 7 11 4" xfId="27537" xr:uid="{00000000-0005-0000-0000-0000177E0000}"/>
    <cellStyle name="Header2 2 7 11 5" xfId="18307" xr:uid="{00000000-0005-0000-0000-0000187E0000}"/>
    <cellStyle name="Header2 2 7 12" xfId="4338" xr:uid="{00000000-0005-0000-0000-0000197E0000}"/>
    <cellStyle name="Header2 2 7 12 2" xfId="13564" xr:uid="{00000000-0005-0000-0000-00001A7E0000}"/>
    <cellStyle name="Header2 2 7 12 2 2" xfId="35866" xr:uid="{00000000-0005-0000-0000-00001B7E0000}"/>
    <cellStyle name="Header2 2 7 12 2 3" xfId="40413" xr:uid="{00000000-0005-0000-0000-00001C7E0000}"/>
    <cellStyle name="Header2 2 7 12 2 4" xfId="22636" xr:uid="{00000000-0005-0000-0000-00001D7E0000}"/>
    <cellStyle name="Header2 2 7 12 3" xfId="27209" xr:uid="{00000000-0005-0000-0000-00001E7E0000}"/>
    <cellStyle name="Header2 2 7 12 4" xfId="27536" xr:uid="{00000000-0005-0000-0000-00001F7E0000}"/>
    <cellStyle name="Header2 2 7 12 5" xfId="18308" xr:uid="{00000000-0005-0000-0000-0000207E0000}"/>
    <cellStyle name="Header2 2 7 13" xfId="4339" xr:uid="{00000000-0005-0000-0000-0000217E0000}"/>
    <cellStyle name="Header2 2 7 13 2" xfId="13565" xr:uid="{00000000-0005-0000-0000-0000227E0000}"/>
    <cellStyle name="Header2 2 7 13 2 2" xfId="35867" xr:uid="{00000000-0005-0000-0000-0000237E0000}"/>
    <cellStyle name="Header2 2 7 13 2 3" xfId="40414" xr:uid="{00000000-0005-0000-0000-0000247E0000}"/>
    <cellStyle name="Header2 2 7 13 2 4" xfId="22637" xr:uid="{00000000-0005-0000-0000-0000257E0000}"/>
    <cellStyle name="Header2 2 7 13 3" xfId="27210" xr:uid="{00000000-0005-0000-0000-0000267E0000}"/>
    <cellStyle name="Header2 2 7 13 4" xfId="27535" xr:uid="{00000000-0005-0000-0000-0000277E0000}"/>
    <cellStyle name="Header2 2 7 13 5" xfId="18309" xr:uid="{00000000-0005-0000-0000-0000287E0000}"/>
    <cellStyle name="Header2 2 7 14" xfId="4340" xr:uid="{00000000-0005-0000-0000-0000297E0000}"/>
    <cellStyle name="Header2 2 7 14 2" xfId="13566" xr:uid="{00000000-0005-0000-0000-00002A7E0000}"/>
    <cellStyle name="Header2 2 7 14 2 2" xfId="35868" xr:uid="{00000000-0005-0000-0000-00002B7E0000}"/>
    <cellStyle name="Header2 2 7 14 2 3" xfId="40415" xr:uid="{00000000-0005-0000-0000-00002C7E0000}"/>
    <cellStyle name="Header2 2 7 14 2 4" xfId="22638" xr:uid="{00000000-0005-0000-0000-00002D7E0000}"/>
    <cellStyle name="Header2 2 7 14 3" xfId="27211" xr:uid="{00000000-0005-0000-0000-00002E7E0000}"/>
    <cellStyle name="Header2 2 7 14 4" xfId="27534" xr:uid="{00000000-0005-0000-0000-00002F7E0000}"/>
    <cellStyle name="Header2 2 7 14 5" xfId="18310" xr:uid="{00000000-0005-0000-0000-0000307E0000}"/>
    <cellStyle name="Header2 2 7 15" xfId="4341" xr:uid="{00000000-0005-0000-0000-0000317E0000}"/>
    <cellStyle name="Header2 2 7 15 2" xfId="13567" xr:uid="{00000000-0005-0000-0000-0000327E0000}"/>
    <cellStyle name="Header2 2 7 15 2 2" xfId="35869" xr:uid="{00000000-0005-0000-0000-0000337E0000}"/>
    <cellStyle name="Header2 2 7 15 2 3" xfId="40416" xr:uid="{00000000-0005-0000-0000-0000347E0000}"/>
    <cellStyle name="Header2 2 7 15 2 4" xfId="22639" xr:uid="{00000000-0005-0000-0000-0000357E0000}"/>
    <cellStyle name="Header2 2 7 15 3" xfId="27212" xr:uid="{00000000-0005-0000-0000-0000367E0000}"/>
    <cellStyle name="Header2 2 7 15 4" xfId="27533" xr:uid="{00000000-0005-0000-0000-0000377E0000}"/>
    <cellStyle name="Header2 2 7 15 5" xfId="18311" xr:uid="{00000000-0005-0000-0000-0000387E0000}"/>
    <cellStyle name="Header2 2 7 16" xfId="4342" xr:uid="{00000000-0005-0000-0000-0000397E0000}"/>
    <cellStyle name="Header2 2 7 16 2" xfId="13568" xr:uid="{00000000-0005-0000-0000-00003A7E0000}"/>
    <cellStyle name="Header2 2 7 16 2 2" xfId="35870" xr:uid="{00000000-0005-0000-0000-00003B7E0000}"/>
    <cellStyle name="Header2 2 7 16 2 3" xfId="40417" xr:uid="{00000000-0005-0000-0000-00003C7E0000}"/>
    <cellStyle name="Header2 2 7 16 2 4" xfId="22640" xr:uid="{00000000-0005-0000-0000-00003D7E0000}"/>
    <cellStyle name="Header2 2 7 16 3" xfId="27213" xr:uid="{00000000-0005-0000-0000-00003E7E0000}"/>
    <cellStyle name="Header2 2 7 16 4" xfId="27532" xr:uid="{00000000-0005-0000-0000-00003F7E0000}"/>
    <cellStyle name="Header2 2 7 16 5" xfId="18312" xr:uid="{00000000-0005-0000-0000-0000407E0000}"/>
    <cellStyle name="Header2 2 7 17" xfId="4343" xr:uid="{00000000-0005-0000-0000-0000417E0000}"/>
    <cellStyle name="Header2 2 7 17 2" xfId="13569" xr:uid="{00000000-0005-0000-0000-0000427E0000}"/>
    <cellStyle name="Header2 2 7 17 2 2" xfId="35871" xr:uid="{00000000-0005-0000-0000-0000437E0000}"/>
    <cellStyle name="Header2 2 7 17 2 3" xfId="40418" xr:uid="{00000000-0005-0000-0000-0000447E0000}"/>
    <cellStyle name="Header2 2 7 17 2 4" xfId="22641" xr:uid="{00000000-0005-0000-0000-0000457E0000}"/>
    <cellStyle name="Header2 2 7 17 3" xfId="27214" xr:uid="{00000000-0005-0000-0000-0000467E0000}"/>
    <cellStyle name="Header2 2 7 17 4" xfId="27531" xr:uid="{00000000-0005-0000-0000-0000477E0000}"/>
    <cellStyle name="Header2 2 7 17 5" xfId="18313" xr:uid="{00000000-0005-0000-0000-0000487E0000}"/>
    <cellStyle name="Header2 2 7 18" xfId="4344" xr:uid="{00000000-0005-0000-0000-0000497E0000}"/>
    <cellStyle name="Header2 2 7 18 2" xfId="13570" xr:uid="{00000000-0005-0000-0000-00004A7E0000}"/>
    <cellStyle name="Header2 2 7 18 2 2" xfId="35872" xr:uid="{00000000-0005-0000-0000-00004B7E0000}"/>
    <cellStyle name="Header2 2 7 18 2 3" xfId="40419" xr:uid="{00000000-0005-0000-0000-00004C7E0000}"/>
    <cellStyle name="Header2 2 7 18 2 4" xfId="22642" xr:uid="{00000000-0005-0000-0000-00004D7E0000}"/>
    <cellStyle name="Header2 2 7 18 3" xfId="27215" xr:uid="{00000000-0005-0000-0000-00004E7E0000}"/>
    <cellStyle name="Header2 2 7 18 4" xfId="27530" xr:uid="{00000000-0005-0000-0000-00004F7E0000}"/>
    <cellStyle name="Header2 2 7 18 5" xfId="18314" xr:uid="{00000000-0005-0000-0000-0000507E0000}"/>
    <cellStyle name="Header2 2 7 19" xfId="4345" xr:uid="{00000000-0005-0000-0000-0000517E0000}"/>
    <cellStyle name="Header2 2 7 19 2" xfId="13571" xr:uid="{00000000-0005-0000-0000-0000527E0000}"/>
    <cellStyle name="Header2 2 7 19 2 2" xfId="35873" xr:uid="{00000000-0005-0000-0000-0000537E0000}"/>
    <cellStyle name="Header2 2 7 19 2 3" xfId="40420" xr:uid="{00000000-0005-0000-0000-0000547E0000}"/>
    <cellStyle name="Header2 2 7 19 2 4" xfId="22643" xr:uid="{00000000-0005-0000-0000-0000557E0000}"/>
    <cellStyle name="Header2 2 7 19 3" xfId="27216" xr:uid="{00000000-0005-0000-0000-0000567E0000}"/>
    <cellStyle name="Header2 2 7 19 4" xfId="27529" xr:uid="{00000000-0005-0000-0000-0000577E0000}"/>
    <cellStyle name="Header2 2 7 19 5" xfId="18315" xr:uid="{00000000-0005-0000-0000-0000587E0000}"/>
    <cellStyle name="Header2 2 7 2" xfId="163" xr:uid="{00000000-0005-0000-0000-0000597E0000}"/>
    <cellStyle name="Header2 2 7 2 10" xfId="4347" xr:uid="{00000000-0005-0000-0000-00005A7E0000}"/>
    <cellStyle name="Header2 2 7 2 10 2" xfId="13573" xr:uid="{00000000-0005-0000-0000-00005B7E0000}"/>
    <cellStyle name="Header2 2 7 2 10 2 2" xfId="35875" xr:uid="{00000000-0005-0000-0000-00005C7E0000}"/>
    <cellStyle name="Header2 2 7 2 10 2 3" xfId="40422" xr:uid="{00000000-0005-0000-0000-00005D7E0000}"/>
    <cellStyle name="Header2 2 7 2 10 2 4" xfId="22645" xr:uid="{00000000-0005-0000-0000-00005E7E0000}"/>
    <cellStyle name="Header2 2 7 2 10 3" xfId="27218" xr:uid="{00000000-0005-0000-0000-00005F7E0000}"/>
    <cellStyle name="Header2 2 7 2 10 4" xfId="27527" xr:uid="{00000000-0005-0000-0000-0000607E0000}"/>
    <cellStyle name="Header2 2 7 2 10 5" xfId="18317" xr:uid="{00000000-0005-0000-0000-0000617E0000}"/>
    <cellStyle name="Header2 2 7 2 11" xfId="4348" xr:uid="{00000000-0005-0000-0000-0000627E0000}"/>
    <cellStyle name="Header2 2 7 2 11 2" xfId="13574" xr:uid="{00000000-0005-0000-0000-0000637E0000}"/>
    <cellStyle name="Header2 2 7 2 11 2 2" xfId="35876" xr:uid="{00000000-0005-0000-0000-0000647E0000}"/>
    <cellStyle name="Header2 2 7 2 11 2 3" xfId="40423" xr:uid="{00000000-0005-0000-0000-0000657E0000}"/>
    <cellStyle name="Header2 2 7 2 11 2 4" xfId="22646" xr:uid="{00000000-0005-0000-0000-0000667E0000}"/>
    <cellStyle name="Header2 2 7 2 11 3" xfId="27219" xr:uid="{00000000-0005-0000-0000-0000677E0000}"/>
    <cellStyle name="Header2 2 7 2 11 4" xfId="27526" xr:uid="{00000000-0005-0000-0000-0000687E0000}"/>
    <cellStyle name="Header2 2 7 2 11 5" xfId="18318" xr:uid="{00000000-0005-0000-0000-0000697E0000}"/>
    <cellStyle name="Header2 2 7 2 12" xfId="4349" xr:uid="{00000000-0005-0000-0000-00006A7E0000}"/>
    <cellStyle name="Header2 2 7 2 12 2" xfId="13575" xr:uid="{00000000-0005-0000-0000-00006B7E0000}"/>
    <cellStyle name="Header2 2 7 2 12 2 2" xfId="35877" xr:uid="{00000000-0005-0000-0000-00006C7E0000}"/>
    <cellStyle name="Header2 2 7 2 12 2 3" xfId="40424" xr:uid="{00000000-0005-0000-0000-00006D7E0000}"/>
    <cellStyle name="Header2 2 7 2 12 2 4" xfId="22647" xr:uid="{00000000-0005-0000-0000-00006E7E0000}"/>
    <cellStyle name="Header2 2 7 2 12 3" xfId="27220" xr:uid="{00000000-0005-0000-0000-00006F7E0000}"/>
    <cellStyle name="Header2 2 7 2 12 4" xfId="27525" xr:uid="{00000000-0005-0000-0000-0000707E0000}"/>
    <cellStyle name="Header2 2 7 2 12 5" xfId="18319" xr:uid="{00000000-0005-0000-0000-0000717E0000}"/>
    <cellStyle name="Header2 2 7 2 13" xfId="4350" xr:uid="{00000000-0005-0000-0000-0000727E0000}"/>
    <cellStyle name="Header2 2 7 2 13 2" xfId="13576" xr:uid="{00000000-0005-0000-0000-0000737E0000}"/>
    <cellStyle name="Header2 2 7 2 13 2 2" xfId="35878" xr:uid="{00000000-0005-0000-0000-0000747E0000}"/>
    <cellStyle name="Header2 2 7 2 13 2 3" xfId="40425" xr:uid="{00000000-0005-0000-0000-0000757E0000}"/>
    <cellStyle name="Header2 2 7 2 13 2 4" xfId="22648" xr:uid="{00000000-0005-0000-0000-0000767E0000}"/>
    <cellStyle name="Header2 2 7 2 13 3" xfId="27221" xr:uid="{00000000-0005-0000-0000-0000777E0000}"/>
    <cellStyle name="Header2 2 7 2 13 4" xfId="27524" xr:uid="{00000000-0005-0000-0000-0000787E0000}"/>
    <cellStyle name="Header2 2 7 2 13 5" xfId="18320" xr:uid="{00000000-0005-0000-0000-0000797E0000}"/>
    <cellStyle name="Header2 2 7 2 14" xfId="4351" xr:uid="{00000000-0005-0000-0000-00007A7E0000}"/>
    <cellStyle name="Header2 2 7 2 14 2" xfId="13577" xr:uid="{00000000-0005-0000-0000-00007B7E0000}"/>
    <cellStyle name="Header2 2 7 2 14 2 2" xfId="35879" xr:uid="{00000000-0005-0000-0000-00007C7E0000}"/>
    <cellStyle name="Header2 2 7 2 14 2 3" xfId="40426" xr:uid="{00000000-0005-0000-0000-00007D7E0000}"/>
    <cellStyle name="Header2 2 7 2 14 2 4" xfId="22649" xr:uid="{00000000-0005-0000-0000-00007E7E0000}"/>
    <cellStyle name="Header2 2 7 2 14 3" xfId="27222" xr:uid="{00000000-0005-0000-0000-00007F7E0000}"/>
    <cellStyle name="Header2 2 7 2 14 4" xfId="27523" xr:uid="{00000000-0005-0000-0000-0000807E0000}"/>
    <cellStyle name="Header2 2 7 2 14 5" xfId="18321" xr:uid="{00000000-0005-0000-0000-0000817E0000}"/>
    <cellStyle name="Header2 2 7 2 15" xfId="4352" xr:uid="{00000000-0005-0000-0000-0000827E0000}"/>
    <cellStyle name="Header2 2 7 2 15 2" xfId="13578" xr:uid="{00000000-0005-0000-0000-0000837E0000}"/>
    <cellStyle name="Header2 2 7 2 15 2 2" xfId="35880" xr:uid="{00000000-0005-0000-0000-0000847E0000}"/>
    <cellStyle name="Header2 2 7 2 15 2 3" xfId="40427" xr:uid="{00000000-0005-0000-0000-0000857E0000}"/>
    <cellStyle name="Header2 2 7 2 15 2 4" xfId="22650" xr:uid="{00000000-0005-0000-0000-0000867E0000}"/>
    <cellStyle name="Header2 2 7 2 15 3" xfId="27223" xr:uid="{00000000-0005-0000-0000-0000877E0000}"/>
    <cellStyle name="Header2 2 7 2 15 4" xfId="27522" xr:uid="{00000000-0005-0000-0000-0000887E0000}"/>
    <cellStyle name="Header2 2 7 2 15 5" xfId="18322" xr:uid="{00000000-0005-0000-0000-0000897E0000}"/>
    <cellStyle name="Header2 2 7 2 16" xfId="4353" xr:uid="{00000000-0005-0000-0000-00008A7E0000}"/>
    <cellStyle name="Header2 2 7 2 16 2" xfId="13579" xr:uid="{00000000-0005-0000-0000-00008B7E0000}"/>
    <cellStyle name="Header2 2 7 2 16 2 2" xfId="35881" xr:uid="{00000000-0005-0000-0000-00008C7E0000}"/>
    <cellStyle name="Header2 2 7 2 16 2 3" xfId="40428" xr:uid="{00000000-0005-0000-0000-00008D7E0000}"/>
    <cellStyle name="Header2 2 7 2 16 2 4" xfId="22651" xr:uid="{00000000-0005-0000-0000-00008E7E0000}"/>
    <cellStyle name="Header2 2 7 2 16 3" xfId="27224" xr:uid="{00000000-0005-0000-0000-00008F7E0000}"/>
    <cellStyle name="Header2 2 7 2 16 4" xfId="27521" xr:uid="{00000000-0005-0000-0000-0000907E0000}"/>
    <cellStyle name="Header2 2 7 2 16 5" xfId="18323" xr:uid="{00000000-0005-0000-0000-0000917E0000}"/>
    <cellStyle name="Header2 2 7 2 17" xfId="4354" xr:uid="{00000000-0005-0000-0000-0000927E0000}"/>
    <cellStyle name="Header2 2 7 2 17 2" xfId="13580" xr:uid="{00000000-0005-0000-0000-0000937E0000}"/>
    <cellStyle name="Header2 2 7 2 17 2 2" xfId="35882" xr:uid="{00000000-0005-0000-0000-0000947E0000}"/>
    <cellStyle name="Header2 2 7 2 17 2 3" xfId="40429" xr:uid="{00000000-0005-0000-0000-0000957E0000}"/>
    <cellStyle name="Header2 2 7 2 17 2 4" xfId="22652" xr:uid="{00000000-0005-0000-0000-0000967E0000}"/>
    <cellStyle name="Header2 2 7 2 17 3" xfId="27225" xr:uid="{00000000-0005-0000-0000-0000977E0000}"/>
    <cellStyle name="Header2 2 7 2 17 4" xfId="27520" xr:uid="{00000000-0005-0000-0000-0000987E0000}"/>
    <cellStyle name="Header2 2 7 2 17 5" xfId="18324" xr:uid="{00000000-0005-0000-0000-0000997E0000}"/>
    <cellStyle name="Header2 2 7 2 18" xfId="4355" xr:uid="{00000000-0005-0000-0000-00009A7E0000}"/>
    <cellStyle name="Header2 2 7 2 18 2" xfId="13581" xr:uid="{00000000-0005-0000-0000-00009B7E0000}"/>
    <cellStyle name="Header2 2 7 2 18 2 2" xfId="35883" xr:uid="{00000000-0005-0000-0000-00009C7E0000}"/>
    <cellStyle name="Header2 2 7 2 18 2 3" xfId="40430" xr:uid="{00000000-0005-0000-0000-00009D7E0000}"/>
    <cellStyle name="Header2 2 7 2 18 2 4" xfId="22653" xr:uid="{00000000-0005-0000-0000-00009E7E0000}"/>
    <cellStyle name="Header2 2 7 2 18 3" xfId="27226" xr:uid="{00000000-0005-0000-0000-00009F7E0000}"/>
    <cellStyle name="Header2 2 7 2 18 4" xfId="27519" xr:uid="{00000000-0005-0000-0000-0000A07E0000}"/>
    <cellStyle name="Header2 2 7 2 18 5" xfId="18325" xr:uid="{00000000-0005-0000-0000-0000A17E0000}"/>
    <cellStyle name="Header2 2 7 2 19" xfId="4356" xr:uid="{00000000-0005-0000-0000-0000A27E0000}"/>
    <cellStyle name="Header2 2 7 2 19 2" xfId="13582" xr:uid="{00000000-0005-0000-0000-0000A37E0000}"/>
    <cellStyle name="Header2 2 7 2 19 2 2" xfId="35884" xr:uid="{00000000-0005-0000-0000-0000A47E0000}"/>
    <cellStyle name="Header2 2 7 2 19 2 3" xfId="40431" xr:uid="{00000000-0005-0000-0000-0000A57E0000}"/>
    <cellStyle name="Header2 2 7 2 19 2 4" xfId="22654" xr:uid="{00000000-0005-0000-0000-0000A67E0000}"/>
    <cellStyle name="Header2 2 7 2 19 3" xfId="27227" xr:uid="{00000000-0005-0000-0000-0000A77E0000}"/>
    <cellStyle name="Header2 2 7 2 19 4" xfId="27518" xr:uid="{00000000-0005-0000-0000-0000A87E0000}"/>
    <cellStyle name="Header2 2 7 2 19 5" xfId="18326" xr:uid="{00000000-0005-0000-0000-0000A97E0000}"/>
    <cellStyle name="Header2 2 7 2 2" xfId="4357" xr:uid="{00000000-0005-0000-0000-0000AA7E0000}"/>
    <cellStyle name="Header2 2 7 2 2 2" xfId="13583" xr:uid="{00000000-0005-0000-0000-0000AB7E0000}"/>
    <cellStyle name="Header2 2 7 2 2 2 2" xfId="35885" xr:uid="{00000000-0005-0000-0000-0000AC7E0000}"/>
    <cellStyle name="Header2 2 7 2 2 2 3" xfId="40432" xr:uid="{00000000-0005-0000-0000-0000AD7E0000}"/>
    <cellStyle name="Header2 2 7 2 2 2 4" xfId="22655" xr:uid="{00000000-0005-0000-0000-0000AE7E0000}"/>
    <cellStyle name="Header2 2 7 2 2 3" xfId="27228" xr:uid="{00000000-0005-0000-0000-0000AF7E0000}"/>
    <cellStyle name="Header2 2 7 2 2 4" xfId="27517" xr:uid="{00000000-0005-0000-0000-0000B07E0000}"/>
    <cellStyle name="Header2 2 7 2 2 5" xfId="18327" xr:uid="{00000000-0005-0000-0000-0000B17E0000}"/>
    <cellStyle name="Header2 2 7 2 20" xfId="4358" xr:uid="{00000000-0005-0000-0000-0000B27E0000}"/>
    <cellStyle name="Header2 2 7 2 20 2" xfId="13584" xr:uid="{00000000-0005-0000-0000-0000B37E0000}"/>
    <cellStyle name="Header2 2 7 2 20 2 2" xfId="35886" xr:uid="{00000000-0005-0000-0000-0000B47E0000}"/>
    <cellStyle name="Header2 2 7 2 20 2 3" xfId="40433" xr:uid="{00000000-0005-0000-0000-0000B57E0000}"/>
    <cellStyle name="Header2 2 7 2 20 2 4" xfId="22656" xr:uid="{00000000-0005-0000-0000-0000B67E0000}"/>
    <cellStyle name="Header2 2 7 2 20 3" xfId="27229" xr:uid="{00000000-0005-0000-0000-0000B77E0000}"/>
    <cellStyle name="Header2 2 7 2 20 4" xfId="27516" xr:uid="{00000000-0005-0000-0000-0000B87E0000}"/>
    <cellStyle name="Header2 2 7 2 20 5" xfId="18328" xr:uid="{00000000-0005-0000-0000-0000B97E0000}"/>
    <cellStyle name="Header2 2 7 2 21" xfId="4359" xr:uid="{00000000-0005-0000-0000-0000BA7E0000}"/>
    <cellStyle name="Header2 2 7 2 21 2" xfId="13585" xr:uid="{00000000-0005-0000-0000-0000BB7E0000}"/>
    <cellStyle name="Header2 2 7 2 21 2 2" xfId="35887" xr:uid="{00000000-0005-0000-0000-0000BC7E0000}"/>
    <cellStyle name="Header2 2 7 2 21 2 3" xfId="40434" xr:uid="{00000000-0005-0000-0000-0000BD7E0000}"/>
    <cellStyle name="Header2 2 7 2 21 2 4" xfId="22657" xr:uid="{00000000-0005-0000-0000-0000BE7E0000}"/>
    <cellStyle name="Header2 2 7 2 21 3" xfId="27230" xr:uid="{00000000-0005-0000-0000-0000BF7E0000}"/>
    <cellStyle name="Header2 2 7 2 21 4" xfId="27514" xr:uid="{00000000-0005-0000-0000-0000C07E0000}"/>
    <cellStyle name="Header2 2 7 2 21 5" xfId="18329" xr:uid="{00000000-0005-0000-0000-0000C17E0000}"/>
    <cellStyle name="Header2 2 7 2 22" xfId="4360" xr:uid="{00000000-0005-0000-0000-0000C27E0000}"/>
    <cellStyle name="Header2 2 7 2 22 2" xfId="13586" xr:uid="{00000000-0005-0000-0000-0000C37E0000}"/>
    <cellStyle name="Header2 2 7 2 22 2 2" xfId="35888" xr:uid="{00000000-0005-0000-0000-0000C47E0000}"/>
    <cellStyle name="Header2 2 7 2 22 2 3" xfId="40435" xr:uid="{00000000-0005-0000-0000-0000C57E0000}"/>
    <cellStyle name="Header2 2 7 2 22 2 4" xfId="22658" xr:uid="{00000000-0005-0000-0000-0000C67E0000}"/>
    <cellStyle name="Header2 2 7 2 22 3" xfId="27231" xr:uid="{00000000-0005-0000-0000-0000C77E0000}"/>
    <cellStyle name="Header2 2 7 2 22 4" xfId="27513" xr:uid="{00000000-0005-0000-0000-0000C87E0000}"/>
    <cellStyle name="Header2 2 7 2 22 5" xfId="18330" xr:uid="{00000000-0005-0000-0000-0000C97E0000}"/>
    <cellStyle name="Header2 2 7 2 23" xfId="4361" xr:uid="{00000000-0005-0000-0000-0000CA7E0000}"/>
    <cellStyle name="Header2 2 7 2 23 2" xfId="13587" xr:uid="{00000000-0005-0000-0000-0000CB7E0000}"/>
    <cellStyle name="Header2 2 7 2 23 2 2" xfId="35889" xr:uid="{00000000-0005-0000-0000-0000CC7E0000}"/>
    <cellStyle name="Header2 2 7 2 23 2 3" xfId="40436" xr:uid="{00000000-0005-0000-0000-0000CD7E0000}"/>
    <cellStyle name="Header2 2 7 2 23 2 4" xfId="22659" xr:uid="{00000000-0005-0000-0000-0000CE7E0000}"/>
    <cellStyle name="Header2 2 7 2 23 3" xfId="27232" xr:uid="{00000000-0005-0000-0000-0000CF7E0000}"/>
    <cellStyle name="Header2 2 7 2 23 4" xfId="27512" xr:uid="{00000000-0005-0000-0000-0000D07E0000}"/>
    <cellStyle name="Header2 2 7 2 23 5" xfId="18331" xr:uid="{00000000-0005-0000-0000-0000D17E0000}"/>
    <cellStyle name="Header2 2 7 2 24" xfId="4362" xr:uid="{00000000-0005-0000-0000-0000D27E0000}"/>
    <cellStyle name="Header2 2 7 2 24 2" xfId="13588" xr:uid="{00000000-0005-0000-0000-0000D37E0000}"/>
    <cellStyle name="Header2 2 7 2 24 2 2" xfId="35890" xr:uid="{00000000-0005-0000-0000-0000D47E0000}"/>
    <cellStyle name="Header2 2 7 2 24 2 3" xfId="40437" xr:uid="{00000000-0005-0000-0000-0000D57E0000}"/>
    <cellStyle name="Header2 2 7 2 24 2 4" xfId="22660" xr:uid="{00000000-0005-0000-0000-0000D67E0000}"/>
    <cellStyle name="Header2 2 7 2 24 3" xfId="27233" xr:uid="{00000000-0005-0000-0000-0000D77E0000}"/>
    <cellStyle name="Header2 2 7 2 24 4" xfId="27511" xr:uid="{00000000-0005-0000-0000-0000D87E0000}"/>
    <cellStyle name="Header2 2 7 2 24 5" xfId="18332" xr:uid="{00000000-0005-0000-0000-0000D97E0000}"/>
    <cellStyle name="Header2 2 7 2 25" xfId="4363" xr:uid="{00000000-0005-0000-0000-0000DA7E0000}"/>
    <cellStyle name="Header2 2 7 2 25 2" xfId="13589" xr:uid="{00000000-0005-0000-0000-0000DB7E0000}"/>
    <cellStyle name="Header2 2 7 2 25 2 2" xfId="35891" xr:uid="{00000000-0005-0000-0000-0000DC7E0000}"/>
    <cellStyle name="Header2 2 7 2 25 2 3" xfId="40438" xr:uid="{00000000-0005-0000-0000-0000DD7E0000}"/>
    <cellStyle name="Header2 2 7 2 25 2 4" xfId="22661" xr:uid="{00000000-0005-0000-0000-0000DE7E0000}"/>
    <cellStyle name="Header2 2 7 2 25 3" xfId="27234" xr:uid="{00000000-0005-0000-0000-0000DF7E0000}"/>
    <cellStyle name="Header2 2 7 2 25 4" xfId="27510" xr:uid="{00000000-0005-0000-0000-0000E07E0000}"/>
    <cellStyle name="Header2 2 7 2 25 5" xfId="18333" xr:uid="{00000000-0005-0000-0000-0000E17E0000}"/>
    <cellStyle name="Header2 2 7 2 26" xfId="4364" xr:uid="{00000000-0005-0000-0000-0000E27E0000}"/>
    <cellStyle name="Header2 2 7 2 26 2" xfId="13590" xr:uid="{00000000-0005-0000-0000-0000E37E0000}"/>
    <cellStyle name="Header2 2 7 2 26 2 2" xfId="35892" xr:uid="{00000000-0005-0000-0000-0000E47E0000}"/>
    <cellStyle name="Header2 2 7 2 26 2 3" xfId="40439" xr:uid="{00000000-0005-0000-0000-0000E57E0000}"/>
    <cellStyle name="Header2 2 7 2 26 2 4" xfId="22662" xr:uid="{00000000-0005-0000-0000-0000E67E0000}"/>
    <cellStyle name="Header2 2 7 2 26 3" xfId="27235" xr:uid="{00000000-0005-0000-0000-0000E77E0000}"/>
    <cellStyle name="Header2 2 7 2 26 4" xfId="27509" xr:uid="{00000000-0005-0000-0000-0000E87E0000}"/>
    <cellStyle name="Header2 2 7 2 26 5" xfId="18334" xr:uid="{00000000-0005-0000-0000-0000E97E0000}"/>
    <cellStyle name="Header2 2 7 2 27" xfId="4365" xr:uid="{00000000-0005-0000-0000-0000EA7E0000}"/>
    <cellStyle name="Header2 2 7 2 27 2" xfId="13591" xr:uid="{00000000-0005-0000-0000-0000EB7E0000}"/>
    <cellStyle name="Header2 2 7 2 27 2 2" xfId="35893" xr:uid="{00000000-0005-0000-0000-0000EC7E0000}"/>
    <cellStyle name="Header2 2 7 2 27 2 3" xfId="40440" xr:uid="{00000000-0005-0000-0000-0000ED7E0000}"/>
    <cellStyle name="Header2 2 7 2 27 2 4" xfId="22663" xr:uid="{00000000-0005-0000-0000-0000EE7E0000}"/>
    <cellStyle name="Header2 2 7 2 27 3" xfId="27236" xr:uid="{00000000-0005-0000-0000-0000EF7E0000}"/>
    <cellStyle name="Header2 2 7 2 27 4" xfId="27508" xr:uid="{00000000-0005-0000-0000-0000F07E0000}"/>
    <cellStyle name="Header2 2 7 2 27 5" xfId="18335" xr:uid="{00000000-0005-0000-0000-0000F17E0000}"/>
    <cellStyle name="Header2 2 7 2 28" xfId="4366" xr:uid="{00000000-0005-0000-0000-0000F27E0000}"/>
    <cellStyle name="Header2 2 7 2 28 2" xfId="13592" xr:uid="{00000000-0005-0000-0000-0000F37E0000}"/>
    <cellStyle name="Header2 2 7 2 28 2 2" xfId="35894" xr:uid="{00000000-0005-0000-0000-0000F47E0000}"/>
    <cellStyle name="Header2 2 7 2 28 2 3" xfId="40441" xr:uid="{00000000-0005-0000-0000-0000F57E0000}"/>
    <cellStyle name="Header2 2 7 2 28 2 4" xfId="22664" xr:uid="{00000000-0005-0000-0000-0000F67E0000}"/>
    <cellStyle name="Header2 2 7 2 28 3" xfId="27237" xr:uid="{00000000-0005-0000-0000-0000F77E0000}"/>
    <cellStyle name="Header2 2 7 2 28 4" xfId="27507" xr:uid="{00000000-0005-0000-0000-0000F87E0000}"/>
    <cellStyle name="Header2 2 7 2 28 5" xfId="18336" xr:uid="{00000000-0005-0000-0000-0000F97E0000}"/>
    <cellStyle name="Header2 2 7 2 29" xfId="4367" xr:uid="{00000000-0005-0000-0000-0000FA7E0000}"/>
    <cellStyle name="Header2 2 7 2 29 2" xfId="13593" xr:uid="{00000000-0005-0000-0000-0000FB7E0000}"/>
    <cellStyle name="Header2 2 7 2 29 2 2" xfId="35895" xr:uid="{00000000-0005-0000-0000-0000FC7E0000}"/>
    <cellStyle name="Header2 2 7 2 29 2 3" xfId="40442" xr:uid="{00000000-0005-0000-0000-0000FD7E0000}"/>
    <cellStyle name="Header2 2 7 2 29 2 4" xfId="22665" xr:uid="{00000000-0005-0000-0000-0000FE7E0000}"/>
    <cellStyle name="Header2 2 7 2 29 3" xfId="27238" xr:uid="{00000000-0005-0000-0000-0000FF7E0000}"/>
    <cellStyle name="Header2 2 7 2 29 4" xfId="27506" xr:uid="{00000000-0005-0000-0000-0000007F0000}"/>
    <cellStyle name="Header2 2 7 2 29 5" xfId="18337" xr:uid="{00000000-0005-0000-0000-0000017F0000}"/>
    <cellStyle name="Header2 2 7 2 3" xfId="4368" xr:uid="{00000000-0005-0000-0000-0000027F0000}"/>
    <cellStyle name="Header2 2 7 2 3 2" xfId="13594" xr:uid="{00000000-0005-0000-0000-0000037F0000}"/>
    <cellStyle name="Header2 2 7 2 3 2 2" xfId="35896" xr:uid="{00000000-0005-0000-0000-0000047F0000}"/>
    <cellStyle name="Header2 2 7 2 3 2 3" xfId="40443" xr:uid="{00000000-0005-0000-0000-0000057F0000}"/>
    <cellStyle name="Header2 2 7 2 3 2 4" xfId="22666" xr:uid="{00000000-0005-0000-0000-0000067F0000}"/>
    <cellStyle name="Header2 2 7 2 3 3" xfId="27239" xr:uid="{00000000-0005-0000-0000-0000077F0000}"/>
    <cellStyle name="Header2 2 7 2 3 4" xfId="27505" xr:uid="{00000000-0005-0000-0000-0000087F0000}"/>
    <cellStyle name="Header2 2 7 2 3 5" xfId="18338" xr:uid="{00000000-0005-0000-0000-0000097F0000}"/>
    <cellStyle name="Header2 2 7 2 30" xfId="4369" xr:uid="{00000000-0005-0000-0000-00000A7F0000}"/>
    <cellStyle name="Header2 2 7 2 30 2" xfId="13595" xr:uid="{00000000-0005-0000-0000-00000B7F0000}"/>
    <cellStyle name="Header2 2 7 2 30 2 2" xfId="35897" xr:uid="{00000000-0005-0000-0000-00000C7F0000}"/>
    <cellStyle name="Header2 2 7 2 30 2 3" xfId="40444" xr:uid="{00000000-0005-0000-0000-00000D7F0000}"/>
    <cellStyle name="Header2 2 7 2 30 2 4" xfId="22667" xr:uid="{00000000-0005-0000-0000-00000E7F0000}"/>
    <cellStyle name="Header2 2 7 2 30 3" xfId="27240" xr:uid="{00000000-0005-0000-0000-00000F7F0000}"/>
    <cellStyle name="Header2 2 7 2 30 4" xfId="27503" xr:uid="{00000000-0005-0000-0000-0000107F0000}"/>
    <cellStyle name="Header2 2 7 2 30 5" xfId="18339" xr:uid="{00000000-0005-0000-0000-0000117F0000}"/>
    <cellStyle name="Header2 2 7 2 31" xfId="4370" xr:uid="{00000000-0005-0000-0000-0000127F0000}"/>
    <cellStyle name="Header2 2 7 2 31 2" xfId="13596" xr:uid="{00000000-0005-0000-0000-0000137F0000}"/>
    <cellStyle name="Header2 2 7 2 31 2 2" xfId="35898" xr:uid="{00000000-0005-0000-0000-0000147F0000}"/>
    <cellStyle name="Header2 2 7 2 31 2 3" xfId="40445" xr:uid="{00000000-0005-0000-0000-0000157F0000}"/>
    <cellStyle name="Header2 2 7 2 31 2 4" xfId="22668" xr:uid="{00000000-0005-0000-0000-0000167F0000}"/>
    <cellStyle name="Header2 2 7 2 31 3" xfId="27241" xr:uid="{00000000-0005-0000-0000-0000177F0000}"/>
    <cellStyle name="Header2 2 7 2 31 4" xfId="27502" xr:uid="{00000000-0005-0000-0000-0000187F0000}"/>
    <cellStyle name="Header2 2 7 2 31 5" xfId="18340" xr:uid="{00000000-0005-0000-0000-0000197F0000}"/>
    <cellStyle name="Header2 2 7 2 32" xfId="4371" xr:uid="{00000000-0005-0000-0000-00001A7F0000}"/>
    <cellStyle name="Header2 2 7 2 32 2" xfId="13597" xr:uid="{00000000-0005-0000-0000-00001B7F0000}"/>
    <cellStyle name="Header2 2 7 2 32 2 2" xfId="35899" xr:uid="{00000000-0005-0000-0000-00001C7F0000}"/>
    <cellStyle name="Header2 2 7 2 32 2 3" xfId="40446" xr:uid="{00000000-0005-0000-0000-00001D7F0000}"/>
    <cellStyle name="Header2 2 7 2 32 2 4" xfId="22669" xr:uid="{00000000-0005-0000-0000-00001E7F0000}"/>
    <cellStyle name="Header2 2 7 2 32 3" xfId="27242" xr:uid="{00000000-0005-0000-0000-00001F7F0000}"/>
    <cellStyle name="Header2 2 7 2 32 4" xfId="27501" xr:uid="{00000000-0005-0000-0000-0000207F0000}"/>
    <cellStyle name="Header2 2 7 2 32 5" xfId="18341" xr:uid="{00000000-0005-0000-0000-0000217F0000}"/>
    <cellStyle name="Header2 2 7 2 33" xfId="4372" xr:uid="{00000000-0005-0000-0000-0000227F0000}"/>
    <cellStyle name="Header2 2 7 2 33 2" xfId="13598" xr:uid="{00000000-0005-0000-0000-0000237F0000}"/>
    <cellStyle name="Header2 2 7 2 33 2 2" xfId="35900" xr:uid="{00000000-0005-0000-0000-0000247F0000}"/>
    <cellStyle name="Header2 2 7 2 33 2 3" xfId="40447" xr:uid="{00000000-0005-0000-0000-0000257F0000}"/>
    <cellStyle name="Header2 2 7 2 33 2 4" xfId="22670" xr:uid="{00000000-0005-0000-0000-0000267F0000}"/>
    <cellStyle name="Header2 2 7 2 33 3" xfId="27243" xr:uid="{00000000-0005-0000-0000-0000277F0000}"/>
    <cellStyle name="Header2 2 7 2 33 4" xfId="27500" xr:uid="{00000000-0005-0000-0000-0000287F0000}"/>
    <cellStyle name="Header2 2 7 2 33 5" xfId="18342" xr:uid="{00000000-0005-0000-0000-0000297F0000}"/>
    <cellStyle name="Header2 2 7 2 34" xfId="4373" xr:uid="{00000000-0005-0000-0000-00002A7F0000}"/>
    <cellStyle name="Header2 2 7 2 34 2" xfId="13599" xr:uid="{00000000-0005-0000-0000-00002B7F0000}"/>
    <cellStyle name="Header2 2 7 2 34 2 2" xfId="35901" xr:uid="{00000000-0005-0000-0000-00002C7F0000}"/>
    <cellStyle name="Header2 2 7 2 34 2 3" xfId="40448" xr:uid="{00000000-0005-0000-0000-00002D7F0000}"/>
    <cellStyle name="Header2 2 7 2 34 2 4" xfId="22671" xr:uid="{00000000-0005-0000-0000-00002E7F0000}"/>
    <cellStyle name="Header2 2 7 2 34 3" xfId="27244" xr:uid="{00000000-0005-0000-0000-00002F7F0000}"/>
    <cellStyle name="Header2 2 7 2 34 4" xfId="27499" xr:uid="{00000000-0005-0000-0000-0000307F0000}"/>
    <cellStyle name="Header2 2 7 2 34 5" xfId="18343" xr:uid="{00000000-0005-0000-0000-0000317F0000}"/>
    <cellStyle name="Header2 2 7 2 35" xfId="4374" xr:uid="{00000000-0005-0000-0000-0000327F0000}"/>
    <cellStyle name="Header2 2 7 2 35 2" xfId="13600" xr:uid="{00000000-0005-0000-0000-0000337F0000}"/>
    <cellStyle name="Header2 2 7 2 35 2 2" xfId="35902" xr:uid="{00000000-0005-0000-0000-0000347F0000}"/>
    <cellStyle name="Header2 2 7 2 35 2 3" xfId="40449" xr:uid="{00000000-0005-0000-0000-0000357F0000}"/>
    <cellStyle name="Header2 2 7 2 35 2 4" xfId="22672" xr:uid="{00000000-0005-0000-0000-0000367F0000}"/>
    <cellStyle name="Header2 2 7 2 35 3" xfId="27245" xr:uid="{00000000-0005-0000-0000-0000377F0000}"/>
    <cellStyle name="Header2 2 7 2 35 4" xfId="27465" xr:uid="{00000000-0005-0000-0000-0000387F0000}"/>
    <cellStyle name="Header2 2 7 2 35 5" xfId="18344" xr:uid="{00000000-0005-0000-0000-0000397F0000}"/>
    <cellStyle name="Header2 2 7 2 36" xfId="4375" xr:uid="{00000000-0005-0000-0000-00003A7F0000}"/>
    <cellStyle name="Header2 2 7 2 36 2" xfId="13601" xr:uid="{00000000-0005-0000-0000-00003B7F0000}"/>
    <cellStyle name="Header2 2 7 2 36 2 2" xfId="35903" xr:uid="{00000000-0005-0000-0000-00003C7F0000}"/>
    <cellStyle name="Header2 2 7 2 36 2 3" xfId="40450" xr:uid="{00000000-0005-0000-0000-00003D7F0000}"/>
    <cellStyle name="Header2 2 7 2 36 2 4" xfId="22673" xr:uid="{00000000-0005-0000-0000-00003E7F0000}"/>
    <cellStyle name="Header2 2 7 2 36 3" xfId="27246" xr:uid="{00000000-0005-0000-0000-00003F7F0000}"/>
    <cellStyle name="Header2 2 7 2 36 4" xfId="27498" xr:uid="{00000000-0005-0000-0000-0000407F0000}"/>
    <cellStyle name="Header2 2 7 2 36 5" xfId="18345" xr:uid="{00000000-0005-0000-0000-0000417F0000}"/>
    <cellStyle name="Header2 2 7 2 37" xfId="4376" xr:uid="{00000000-0005-0000-0000-0000427F0000}"/>
    <cellStyle name="Header2 2 7 2 37 2" xfId="13602" xr:uid="{00000000-0005-0000-0000-0000437F0000}"/>
    <cellStyle name="Header2 2 7 2 37 2 2" xfId="35904" xr:uid="{00000000-0005-0000-0000-0000447F0000}"/>
    <cellStyle name="Header2 2 7 2 37 2 3" xfId="40451" xr:uid="{00000000-0005-0000-0000-0000457F0000}"/>
    <cellStyle name="Header2 2 7 2 37 2 4" xfId="22674" xr:uid="{00000000-0005-0000-0000-0000467F0000}"/>
    <cellStyle name="Header2 2 7 2 37 3" xfId="27247" xr:uid="{00000000-0005-0000-0000-0000477F0000}"/>
    <cellStyle name="Header2 2 7 2 37 4" xfId="27497" xr:uid="{00000000-0005-0000-0000-0000487F0000}"/>
    <cellStyle name="Header2 2 7 2 37 5" xfId="18346" xr:uid="{00000000-0005-0000-0000-0000497F0000}"/>
    <cellStyle name="Header2 2 7 2 38" xfId="4377" xr:uid="{00000000-0005-0000-0000-00004A7F0000}"/>
    <cellStyle name="Header2 2 7 2 38 2" xfId="13603" xr:uid="{00000000-0005-0000-0000-00004B7F0000}"/>
    <cellStyle name="Header2 2 7 2 38 2 2" xfId="35905" xr:uid="{00000000-0005-0000-0000-00004C7F0000}"/>
    <cellStyle name="Header2 2 7 2 38 2 3" xfId="40452" xr:uid="{00000000-0005-0000-0000-00004D7F0000}"/>
    <cellStyle name="Header2 2 7 2 38 2 4" xfId="22675" xr:uid="{00000000-0005-0000-0000-00004E7F0000}"/>
    <cellStyle name="Header2 2 7 2 38 3" xfId="27248" xr:uid="{00000000-0005-0000-0000-00004F7F0000}"/>
    <cellStyle name="Header2 2 7 2 38 4" xfId="27496" xr:uid="{00000000-0005-0000-0000-0000507F0000}"/>
    <cellStyle name="Header2 2 7 2 38 5" xfId="18347" xr:uid="{00000000-0005-0000-0000-0000517F0000}"/>
    <cellStyle name="Header2 2 7 2 39" xfId="4378" xr:uid="{00000000-0005-0000-0000-0000527F0000}"/>
    <cellStyle name="Header2 2 7 2 39 2" xfId="13604" xr:uid="{00000000-0005-0000-0000-0000537F0000}"/>
    <cellStyle name="Header2 2 7 2 39 2 2" xfId="35906" xr:uid="{00000000-0005-0000-0000-0000547F0000}"/>
    <cellStyle name="Header2 2 7 2 39 2 3" xfId="40453" xr:uid="{00000000-0005-0000-0000-0000557F0000}"/>
    <cellStyle name="Header2 2 7 2 39 2 4" xfId="22676" xr:uid="{00000000-0005-0000-0000-0000567F0000}"/>
    <cellStyle name="Header2 2 7 2 39 3" xfId="27249" xr:uid="{00000000-0005-0000-0000-0000577F0000}"/>
    <cellStyle name="Header2 2 7 2 39 4" xfId="27495" xr:uid="{00000000-0005-0000-0000-0000587F0000}"/>
    <cellStyle name="Header2 2 7 2 39 5" xfId="18348" xr:uid="{00000000-0005-0000-0000-0000597F0000}"/>
    <cellStyle name="Header2 2 7 2 4" xfId="4379" xr:uid="{00000000-0005-0000-0000-00005A7F0000}"/>
    <cellStyle name="Header2 2 7 2 4 2" xfId="13605" xr:uid="{00000000-0005-0000-0000-00005B7F0000}"/>
    <cellStyle name="Header2 2 7 2 4 2 2" xfId="35907" xr:uid="{00000000-0005-0000-0000-00005C7F0000}"/>
    <cellStyle name="Header2 2 7 2 4 2 3" xfId="40454" xr:uid="{00000000-0005-0000-0000-00005D7F0000}"/>
    <cellStyle name="Header2 2 7 2 4 2 4" xfId="22677" xr:uid="{00000000-0005-0000-0000-00005E7F0000}"/>
    <cellStyle name="Header2 2 7 2 4 3" xfId="27250" xr:uid="{00000000-0005-0000-0000-00005F7F0000}"/>
    <cellStyle name="Header2 2 7 2 4 4" xfId="27494" xr:uid="{00000000-0005-0000-0000-0000607F0000}"/>
    <cellStyle name="Header2 2 7 2 4 5" xfId="18349" xr:uid="{00000000-0005-0000-0000-0000617F0000}"/>
    <cellStyle name="Header2 2 7 2 40" xfId="4346" xr:uid="{00000000-0005-0000-0000-0000627F0000}"/>
    <cellStyle name="Header2 2 7 2 40 2" xfId="13572" xr:uid="{00000000-0005-0000-0000-0000637F0000}"/>
    <cellStyle name="Header2 2 7 2 40 2 2" xfId="35874" xr:uid="{00000000-0005-0000-0000-0000647F0000}"/>
    <cellStyle name="Header2 2 7 2 40 2 3" xfId="40421" xr:uid="{00000000-0005-0000-0000-0000657F0000}"/>
    <cellStyle name="Header2 2 7 2 40 2 4" xfId="22644" xr:uid="{00000000-0005-0000-0000-0000667F0000}"/>
    <cellStyle name="Header2 2 7 2 40 3" xfId="27217" xr:uid="{00000000-0005-0000-0000-0000677F0000}"/>
    <cellStyle name="Header2 2 7 2 40 4" xfId="27528" xr:uid="{00000000-0005-0000-0000-0000687F0000}"/>
    <cellStyle name="Header2 2 7 2 40 5" xfId="18316" xr:uid="{00000000-0005-0000-0000-0000697F0000}"/>
    <cellStyle name="Header2 2 7 2 41" xfId="9481" xr:uid="{00000000-0005-0000-0000-00006A7F0000}"/>
    <cellStyle name="Header2 2 7 2 41 2" xfId="13799" xr:uid="{00000000-0005-0000-0000-00006B7F0000}"/>
    <cellStyle name="Header2 2 7 2 41 2 2" xfId="36101" xr:uid="{00000000-0005-0000-0000-00006C7F0000}"/>
    <cellStyle name="Header2 2 7 2 41 2 3" xfId="40648" xr:uid="{00000000-0005-0000-0000-00006D7F0000}"/>
    <cellStyle name="Header2 2 7 2 41 2 4" xfId="22871" xr:uid="{00000000-0005-0000-0000-00006E7F0000}"/>
    <cellStyle name="Header2 2 7 2 41 3" xfId="31783" xr:uid="{00000000-0005-0000-0000-00006F7F0000}"/>
    <cellStyle name="Header2 2 7 2 41 4" xfId="36330" xr:uid="{00000000-0005-0000-0000-0000707F0000}"/>
    <cellStyle name="Header2 2 7 2 41 5" xfId="18553" xr:uid="{00000000-0005-0000-0000-0000717F0000}"/>
    <cellStyle name="Header2 2 7 2 42" xfId="410" xr:uid="{00000000-0005-0000-0000-0000727F0000}"/>
    <cellStyle name="Header2 2 7 2 42 2" xfId="23281" xr:uid="{00000000-0005-0000-0000-0000737F0000}"/>
    <cellStyle name="Header2 2 7 2 42 3" xfId="31405" xr:uid="{00000000-0005-0000-0000-0000747F0000}"/>
    <cellStyle name="Header2 2 7 2 42 4" xfId="14380" xr:uid="{00000000-0005-0000-0000-0000757F0000}"/>
    <cellStyle name="Header2 2 7 2 43" xfId="23034" xr:uid="{00000000-0005-0000-0000-0000767F0000}"/>
    <cellStyle name="Header2 2 7 2 44" xfId="31635" xr:uid="{00000000-0005-0000-0000-0000777F0000}"/>
    <cellStyle name="Header2 2 7 2 45" xfId="14144" xr:uid="{00000000-0005-0000-0000-0000787F0000}"/>
    <cellStyle name="Header2 2 7 2 5" xfId="4380" xr:uid="{00000000-0005-0000-0000-0000797F0000}"/>
    <cellStyle name="Header2 2 7 2 5 2" xfId="13606" xr:uid="{00000000-0005-0000-0000-00007A7F0000}"/>
    <cellStyle name="Header2 2 7 2 5 2 2" xfId="35908" xr:uid="{00000000-0005-0000-0000-00007B7F0000}"/>
    <cellStyle name="Header2 2 7 2 5 2 3" xfId="40455" xr:uid="{00000000-0005-0000-0000-00007C7F0000}"/>
    <cellStyle name="Header2 2 7 2 5 2 4" xfId="22678" xr:uid="{00000000-0005-0000-0000-00007D7F0000}"/>
    <cellStyle name="Header2 2 7 2 5 3" xfId="27251" xr:uid="{00000000-0005-0000-0000-00007E7F0000}"/>
    <cellStyle name="Header2 2 7 2 5 4" xfId="27493" xr:uid="{00000000-0005-0000-0000-00007F7F0000}"/>
    <cellStyle name="Header2 2 7 2 5 5" xfId="18350" xr:uid="{00000000-0005-0000-0000-0000807F0000}"/>
    <cellStyle name="Header2 2 7 2 6" xfId="4381" xr:uid="{00000000-0005-0000-0000-0000817F0000}"/>
    <cellStyle name="Header2 2 7 2 6 2" xfId="13607" xr:uid="{00000000-0005-0000-0000-0000827F0000}"/>
    <cellStyle name="Header2 2 7 2 6 2 2" xfId="35909" xr:uid="{00000000-0005-0000-0000-0000837F0000}"/>
    <cellStyle name="Header2 2 7 2 6 2 3" xfId="40456" xr:uid="{00000000-0005-0000-0000-0000847F0000}"/>
    <cellStyle name="Header2 2 7 2 6 2 4" xfId="22679" xr:uid="{00000000-0005-0000-0000-0000857F0000}"/>
    <cellStyle name="Header2 2 7 2 6 3" xfId="27252" xr:uid="{00000000-0005-0000-0000-0000867F0000}"/>
    <cellStyle name="Header2 2 7 2 6 4" xfId="27492" xr:uid="{00000000-0005-0000-0000-0000877F0000}"/>
    <cellStyle name="Header2 2 7 2 6 5" xfId="18351" xr:uid="{00000000-0005-0000-0000-0000887F0000}"/>
    <cellStyle name="Header2 2 7 2 7" xfId="4382" xr:uid="{00000000-0005-0000-0000-0000897F0000}"/>
    <cellStyle name="Header2 2 7 2 7 2" xfId="13608" xr:uid="{00000000-0005-0000-0000-00008A7F0000}"/>
    <cellStyle name="Header2 2 7 2 7 2 2" xfId="35910" xr:uid="{00000000-0005-0000-0000-00008B7F0000}"/>
    <cellStyle name="Header2 2 7 2 7 2 3" xfId="40457" xr:uid="{00000000-0005-0000-0000-00008C7F0000}"/>
    <cellStyle name="Header2 2 7 2 7 2 4" xfId="22680" xr:uid="{00000000-0005-0000-0000-00008D7F0000}"/>
    <cellStyle name="Header2 2 7 2 7 3" xfId="27253" xr:uid="{00000000-0005-0000-0000-00008E7F0000}"/>
    <cellStyle name="Header2 2 7 2 7 4" xfId="27491" xr:uid="{00000000-0005-0000-0000-00008F7F0000}"/>
    <cellStyle name="Header2 2 7 2 7 5" xfId="18352" xr:uid="{00000000-0005-0000-0000-0000907F0000}"/>
    <cellStyle name="Header2 2 7 2 8" xfId="4383" xr:uid="{00000000-0005-0000-0000-0000917F0000}"/>
    <cellStyle name="Header2 2 7 2 8 2" xfId="13609" xr:uid="{00000000-0005-0000-0000-0000927F0000}"/>
    <cellStyle name="Header2 2 7 2 8 2 2" xfId="35911" xr:uid="{00000000-0005-0000-0000-0000937F0000}"/>
    <cellStyle name="Header2 2 7 2 8 2 3" xfId="40458" xr:uid="{00000000-0005-0000-0000-0000947F0000}"/>
    <cellStyle name="Header2 2 7 2 8 2 4" xfId="22681" xr:uid="{00000000-0005-0000-0000-0000957F0000}"/>
    <cellStyle name="Header2 2 7 2 8 3" xfId="27254" xr:uid="{00000000-0005-0000-0000-0000967F0000}"/>
    <cellStyle name="Header2 2 7 2 8 4" xfId="27490" xr:uid="{00000000-0005-0000-0000-0000977F0000}"/>
    <cellStyle name="Header2 2 7 2 8 5" xfId="18353" xr:uid="{00000000-0005-0000-0000-0000987F0000}"/>
    <cellStyle name="Header2 2 7 2 9" xfId="4384" xr:uid="{00000000-0005-0000-0000-0000997F0000}"/>
    <cellStyle name="Header2 2 7 2 9 2" xfId="13610" xr:uid="{00000000-0005-0000-0000-00009A7F0000}"/>
    <cellStyle name="Header2 2 7 2 9 2 2" xfId="35912" xr:uid="{00000000-0005-0000-0000-00009B7F0000}"/>
    <cellStyle name="Header2 2 7 2 9 2 3" xfId="40459" xr:uid="{00000000-0005-0000-0000-00009C7F0000}"/>
    <cellStyle name="Header2 2 7 2 9 2 4" xfId="22682" xr:uid="{00000000-0005-0000-0000-00009D7F0000}"/>
    <cellStyle name="Header2 2 7 2 9 3" xfId="27255" xr:uid="{00000000-0005-0000-0000-00009E7F0000}"/>
    <cellStyle name="Header2 2 7 2 9 4" xfId="27489" xr:uid="{00000000-0005-0000-0000-00009F7F0000}"/>
    <cellStyle name="Header2 2 7 2 9 5" xfId="18354" xr:uid="{00000000-0005-0000-0000-0000A07F0000}"/>
    <cellStyle name="Header2 2 7 20" xfId="4385" xr:uid="{00000000-0005-0000-0000-0000A17F0000}"/>
    <cellStyle name="Header2 2 7 20 2" xfId="13611" xr:uid="{00000000-0005-0000-0000-0000A27F0000}"/>
    <cellStyle name="Header2 2 7 20 2 2" xfId="35913" xr:uid="{00000000-0005-0000-0000-0000A37F0000}"/>
    <cellStyle name="Header2 2 7 20 2 3" xfId="40460" xr:uid="{00000000-0005-0000-0000-0000A47F0000}"/>
    <cellStyle name="Header2 2 7 20 2 4" xfId="22683" xr:uid="{00000000-0005-0000-0000-0000A57F0000}"/>
    <cellStyle name="Header2 2 7 20 3" xfId="27256" xr:uid="{00000000-0005-0000-0000-0000A67F0000}"/>
    <cellStyle name="Header2 2 7 20 4" xfId="27488" xr:uid="{00000000-0005-0000-0000-0000A77F0000}"/>
    <cellStyle name="Header2 2 7 20 5" xfId="18355" xr:uid="{00000000-0005-0000-0000-0000A87F0000}"/>
    <cellStyle name="Header2 2 7 21" xfId="4386" xr:uid="{00000000-0005-0000-0000-0000A97F0000}"/>
    <cellStyle name="Header2 2 7 21 2" xfId="13612" xr:uid="{00000000-0005-0000-0000-0000AA7F0000}"/>
    <cellStyle name="Header2 2 7 21 2 2" xfId="35914" xr:uid="{00000000-0005-0000-0000-0000AB7F0000}"/>
    <cellStyle name="Header2 2 7 21 2 3" xfId="40461" xr:uid="{00000000-0005-0000-0000-0000AC7F0000}"/>
    <cellStyle name="Header2 2 7 21 2 4" xfId="22684" xr:uid="{00000000-0005-0000-0000-0000AD7F0000}"/>
    <cellStyle name="Header2 2 7 21 3" xfId="27257" xr:uid="{00000000-0005-0000-0000-0000AE7F0000}"/>
    <cellStyle name="Header2 2 7 21 4" xfId="27487" xr:uid="{00000000-0005-0000-0000-0000AF7F0000}"/>
    <cellStyle name="Header2 2 7 21 5" xfId="18356" xr:uid="{00000000-0005-0000-0000-0000B07F0000}"/>
    <cellStyle name="Header2 2 7 22" xfId="4387" xr:uid="{00000000-0005-0000-0000-0000B17F0000}"/>
    <cellStyle name="Header2 2 7 22 2" xfId="13613" xr:uid="{00000000-0005-0000-0000-0000B27F0000}"/>
    <cellStyle name="Header2 2 7 22 2 2" xfId="35915" xr:uid="{00000000-0005-0000-0000-0000B37F0000}"/>
    <cellStyle name="Header2 2 7 22 2 3" xfId="40462" xr:uid="{00000000-0005-0000-0000-0000B47F0000}"/>
    <cellStyle name="Header2 2 7 22 2 4" xfId="22685" xr:uid="{00000000-0005-0000-0000-0000B57F0000}"/>
    <cellStyle name="Header2 2 7 22 3" xfId="27258" xr:uid="{00000000-0005-0000-0000-0000B67F0000}"/>
    <cellStyle name="Header2 2 7 22 4" xfId="27486" xr:uid="{00000000-0005-0000-0000-0000B77F0000}"/>
    <cellStyle name="Header2 2 7 22 5" xfId="18357" xr:uid="{00000000-0005-0000-0000-0000B87F0000}"/>
    <cellStyle name="Header2 2 7 23" xfId="4388" xr:uid="{00000000-0005-0000-0000-0000B97F0000}"/>
    <cellStyle name="Header2 2 7 23 2" xfId="13614" xr:uid="{00000000-0005-0000-0000-0000BA7F0000}"/>
    <cellStyle name="Header2 2 7 23 2 2" xfId="35916" xr:uid="{00000000-0005-0000-0000-0000BB7F0000}"/>
    <cellStyle name="Header2 2 7 23 2 3" xfId="40463" xr:uid="{00000000-0005-0000-0000-0000BC7F0000}"/>
    <cellStyle name="Header2 2 7 23 2 4" xfId="22686" xr:uid="{00000000-0005-0000-0000-0000BD7F0000}"/>
    <cellStyle name="Header2 2 7 23 3" xfId="27259" xr:uid="{00000000-0005-0000-0000-0000BE7F0000}"/>
    <cellStyle name="Header2 2 7 23 4" xfId="27485" xr:uid="{00000000-0005-0000-0000-0000BF7F0000}"/>
    <cellStyle name="Header2 2 7 23 5" xfId="18358" xr:uid="{00000000-0005-0000-0000-0000C07F0000}"/>
    <cellStyle name="Header2 2 7 24" xfId="4389" xr:uid="{00000000-0005-0000-0000-0000C17F0000}"/>
    <cellStyle name="Header2 2 7 24 2" xfId="13615" xr:uid="{00000000-0005-0000-0000-0000C27F0000}"/>
    <cellStyle name="Header2 2 7 24 2 2" xfId="35917" xr:uid="{00000000-0005-0000-0000-0000C37F0000}"/>
    <cellStyle name="Header2 2 7 24 2 3" xfId="40464" xr:uid="{00000000-0005-0000-0000-0000C47F0000}"/>
    <cellStyle name="Header2 2 7 24 2 4" xfId="22687" xr:uid="{00000000-0005-0000-0000-0000C57F0000}"/>
    <cellStyle name="Header2 2 7 24 3" xfId="27260" xr:uid="{00000000-0005-0000-0000-0000C67F0000}"/>
    <cellStyle name="Header2 2 7 24 4" xfId="27484" xr:uid="{00000000-0005-0000-0000-0000C77F0000}"/>
    <cellStyle name="Header2 2 7 24 5" xfId="18359" xr:uid="{00000000-0005-0000-0000-0000C87F0000}"/>
    <cellStyle name="Header2 2 7 25" xfId="4390" xr:uid="{00000000-0005-0000-0000-0000C97F0000}"/>
    <cellStyle name="Header2 2 7 25 2" xfId="13616" xr:uid="{00000000-0005-0000-0000-0000CA7F0000}"/>
    <cellStyle name="Header2 2 7 25 2 2" xfId="35918" xr:uid="{00000000-0005-0000-0000-0000CB7F0000}"/>
    <cellStyle name="Header2 2 7 25 2 3" xfId="40465" xr:uid="{00000000-0005-0000-0000-0000CC7F0000}"/>
    <cellStyle name="Header2 2 7 25 2 4" xfId="22688" xr:uid="{00000000-0005-0000-0000-0000CD7F0000}"/>
    <cellStyle name="Header2 2 7 25 3" xfId="27261" xr:uid="{00000000-0005-0000-0000-0000CE7F0000}"/>
    <cellStyle name="Header2 2 7 25 4" xfId="27483" xr:uid="{00000000-0005-0000-0000-0000CF7F0000}"/>
    <cellStyle name="Header2 2 7 25 5" xfId="18360" xr:uid="{00000000-0005-0000-0000-0000D07F0000}"/>
    <cellStyle name="Header2 2 7 26" xfId="4391" xr:uid="{00000000-0005-0000-0000-0000D17F0000}"/>
    <cellStyle name="Header2 2 7 26 2" xfId="13617" xr:uid="{00000000-0005-0000-0000-0000D27F0000}"/>
    <cellStyle name="Header2 2 7 26 2 2" xfId="35919" xr:uid="{00000000-0005-0000-0000-0000D37F0000}"/>
    <cellStyle name="Header2 2 7 26 2 3" xfId="40466" xr:uid="{00000000-0005-0000-0000-0000D47F0000}"/>
    <cellStyle name="Header2 2 7 26 2 4" xfId="22689" xr:uid="{00000000-0005-0000-0000-0000D57F0000}"/>
    <cellStyle name="Header2 2 7 26 3" xfId="27262" xr:uid="{00000000-0005-0000-0000-0000D67F0000}"/>
    <cellStyle name="Header2 2 7 26 4" xfId="27482" xr:uid="{00000000-0005-0000-0000-0000D77F0000}"/>
    <cellStyle name="Header2 2 7 26 5" xfId="18361" xr:uid="{00000000-0005-0000-0000-0000D87F0000}"/>
    <cellStyle name="Header2 2 7 27" xfId="4392" xr:uid="{00000000-0005-0000-0000-0000D97F0000}"/>
    <cellStyle name="Header2 2 7 27 2" xfId="13618" xr:uid="{00000000-0005-0000-0000-0000DA7F0000}"/>
    <cellStyle name="Header2 2 7 27 2 2" xfId="35920" xr:uid="{00000000-0005-0000-0000-0000DB7F0000}"/>
    <cellStyle name="Header2 2 7 27 2 3" xfId="40467" xr:uid="{00000000-0005-0000-0000-0000DC7F0000}"/>
    <cellStyle name="Header2 2 7 27 2 4" xfId="22690" xr:uid="{00000000-0005-0000-0000-0000DD7F0000}"/>
    <cellStyle name="Header2 2 7 27 3" xfId="27263" xr:uid="{00000000-0005-0000-0000-0000DE7F0000}"/>
    <cellStyle name="Header2 2 7 27 4" xfId="27481" xr:uid="{00000000-0005-0000-0000-0000DF7F0000}"/>
    <cellStyle name="Header2 2 7 27 5" xfId="18362" xr:uid="{00000000-0005-0000-0000-0000E07F0000}"/>
    <cellStyle name="Header2 2 7 28" xfId="4393" xr:uid="{00000000-0005-0000-0000-0000E17F0000}"/>
    <cellStyle name="Header2 2 7 28 2" xfId="13619" xr:uid="{00000000-0005-0000-0000-0000E27F0000}"/>
    <cellStyle name="Header2 2 7 28 2 2" xfId="35921" xr:uid="{00000000-0005-0000-0000-0000E37F0000}"/>
    <cellStyle name="Header2 2 7 28 2 3" xfId="40468" xr:uid="{00000000-0005-0000-0000-0000E47F0000}"/>
    <cellStyle name="Header2 2 7 28 2 4" xfId="22691" xr:uid="{00000000-0005-0000-0000-0000E57F0000}"/>
    <cellStyle name="Header2 2 7 28 3" xfId="27264" xr:uid="{00000000-0005-0000-0000-0000E67F0000}"/>
    <cellStyle name="Header2 2 7 28 4" xfId="27480" xr:uid="{00000000-0005-0000-0000-0000E77F0000}"/>
    <cellStyle name="Header2 2 7 28 5" xfId="18363" xr:uid="{00000000-0005-0000-0000-0000E87F0000}"/>
    <cellStyle name="Header2 2 7 29" xfId="4394" xr:uid="{00000000-0005-0000-0000-0000E97F0000}"/>
    <cellStyle name="Header2 2 7 29 2" xfId="13620" xr:uid="{00000000-0005-0000-0000-0000EA7F0000}"/>
    <cellStyle name="Header2 2 7 29 2 2" xfId="35922" xr:uid="{00000000-0005-0000-0000-0000EB7F0000}"/>
    <cellStyle name="Header2 2 7 29 2 3" xfId="40469" xr:uid="{00000000-0005-0000-0000-0000EC7F0000}"/>
    <cellStyle name="Header2 2 7 29 2 4" xfId="22692" xr:uid="{00000000-0005-0000-0000-0000ED7F0000}"/>
    <cellStyle name="Header2 2 7 29 3" xfId="27265" xr:uid="{00000000-0005-0000-0000-0000EE7F0000}"/>
    <cellStyle name="Header2 2 7 29 4" xfId="27479" xr:uid="{00000000-0005-0000-0000-0000EF7F0000}"/>
    <cellStyle name="Header2 2 7 29 5" xfId="18364" xr:uid="{00000000-0005-0000-0000-0000F07F0000}"/>
    <cellStyle name="Header2 2 7 3" xfId="4395" xr:uid="{00000000-0005-0000-0000-0000F17F0000}"/>
    <cellStyle name="Header2 2 7 3 2" xfId="13621" xr:uid="{00000000-0005-0000-0000-0000F27F0000}"/>
    <cellStyle name="Header2 2 7 3 2 2" xfId="35923" xr:uid="{00000000-0005-0000-0000-0000F37F0000}"/>
    <cellStyle name="Header2 2 7 3 2 3" xfId="40470" xr:uid="{00000000-0005-0000-0000-0000F47F0000}"/>
    <cellStyle name="Header2 2 7 3 2 4" xfId="22693" xr:uid="{00000000-0005-0000-0000-0000F57F0000}"/>
    <cellStyle name="Header2 2 7 3 3" xfId="27266" xr:uid="{00000000-0005-0000-0000-0000F67F0000}"/>
    <cellStyle name="Header2 2 7 3 4" xfId="27478" xr:uid="{00000000-0005-0000-0000-0000F77F0000}"/>
    <cellStyle name="Header2 2 7 3 5" xfId="18365" xr:uid="{00000000-0005-0000-0000-0000F87F0000}"/>
    <cellStyle name="Header2 2 7 30" xfId="4396" xr:uid="{00000000-0005-0000-0000-0000F97F0000}"/>
    <cellStyle name="Header2 2 7 30 2" xfId="13622" xr:uid="{00000000-0005-0000-0000-0000FA7F0000}"/>
    <cellStyle name="Header2 2 7 30 2 2" xfId="35924" xr:uid="{00000000-0005-0000-0000-0000FB7F0000}"/>
    <cellStyle name="Header2 2 7 30 2 3" xfId="40471" xr:uid="{00000000-0005-0000-0000-0000FC7F0000}"/>
    <cellStyle name="Header2 2 7 30 2 4" xfId="22694" xr:uid="{00000000-0005-0000-0000-0000FD7F0000}"/>
    <cellStyle name="Header2 2 7 30 3" xfId="27267" xr:uid="{00000000-0005-0000-0000-0000FE7F0000}"/>
    <cellStyle name="Header2 2 7 30 4" xfId="27477" xr:uid="{00000000-0005-0000-0000-0000FF7F0000}"/>
    <cellStyle name="Header2 2 7 30 5" xfId="18366" xr:uid="{00000000-0005-0000-0000-000000800000}"/>
    <cellStyle name="Header2 2 7 31" xfId="4335" xr:uid="{00000000-0005-0000-0000-000001800000}"/>
    <cellStyle name="Header2 2 7 31 2" xfId="13561" xr:uid="{00000000-0005-0000-0000-000002800000}"/>
    <cellStyle name="Header2 2 7 31 2 2" xfId="35863" xr:uid="{00000000-0005-0000-0000-000003800000}"/>
    <cellStyle name="Header2 2 7 31 2 3" xfId="40410" xr:uid="{00000000-0005-0000-0000-000004800000}"/>
    <cellStyle name="Header2 2 7 31 2 4" xfId="22633" xr:uid="{00000000-0005-0000-0000-000005800000}"/>
    <cellStyle name="Header2 2 7 31 3" xfId="27206" xr:uid="{00000000-0005-0000-0000-000006800000}"/>
    <cellStyle name="Header2 2 7 31 4" xfId="27539" xr:uid="{00000000-0005-0000-0000-000007800000}"/>
    <cellStyle name="Header2 2 7 31 5" xfId="18305" xr:uid="{00000000-0005-0000-0000-000008800000}"/>
    <cellStyle name="Header2 2 7 32" xfId="9581" xr:uid="{00000000-0005-0000-0000-000009800000}"/>
    <cellStyle name="Header2 2 7 32 2" xfId="13877" xr:uid="{00000000-0005-0000-0000-00000A800000}"/>
    <cellStyle name="Header2 2 7 32 2 2" xfId="36179" xr:uid="{00000000-0005-0000-0000-00000B800000}"/>
    <cellStyle name="Header2 2 7 32 2 3" xfId="40726" xr:uid="{00000000-0005-0000-0000-00000C800000}"/>
    <cellStyle name="Header2 2 7 32 2 4" xfId="22949" xr:uid="{00000000-0005-0000-0000-00000D800000}"/>
    <cellStyle name="Header2 2 7 32 3" xfId="31883" xr:uid="{00000000-0005-0000-0000-00000E800000}"/>
    <cellStyle name="Header2 2 7 32 4" xfId="36430" xr:uid="{00000000-0005-0000-0000-00000F800000}"/>
    <cellStyle name="Header2 2 7 32 5" xfId="18653" xr:uid="{00000000-0005-0000-0000-000010800000}"/>
    <cellStyle name="Header2 2 7 33" xfId="449" xr:uid="{00000000-0005-0000-0000-000011800000}"/>
    <cellStyle name="Header2 2 7 33 2" xfId="23320" xr:uid="{00000000-0005-0000-0000-000012800000}"/>
    <cellStyle name="Header2 2 7 33 3" xfId="31366" xr:uid="{00000000-0005-0000-0000-000013800000}"/>
    <cellStyle name="Header2 2 7 33 4" xfId="14419" xr:uid="{00000000-0005-0000-0000-000014800000}"/>
    <cellStyle name="Header2 2 7 34" xfId="23139" xr:uid="{00000000-0005-0000-0000-000015800000}"/>
    <cellStyle name="Header2 2 7 35" xfId="31543" xr:uid="{00000000-0005-0000-0000-000016800000}"/>
    <cellStyle name="Header2 2 7 36" xfId="14238" xr:uid="{00000000-0005-0000-0000-000017800000}"/>
    <cellStyle name="Header2 2 7 4" xfId="4397" xr:uid="{00000000-0005-0000-0000-000018800000}"/>
    <cellStyle name="Header2 2 7 4 2" xfId="13623" xr:uid="{00000000-0005-0000-0000-000019800000}"/>
    <cellStyle name="Header2 2 7 4 2 2" xfId="35925" xr:uid="{00000000-0005-0000-0000-00001A800000}"/>
    <cellStyle name="Header2 2 7 4 2 3" xfId="40472" xr:uid="{00000000-0005-0000-0000-00001B800000}"/>
    <cellStyle name="Header2 2 7 4 2 4" xfId="22695" xr:uid="{00000000-0005-0000-0000-00001C800000}"/>
    <cellStyle name="Header2 2 7 4 3" xfId="27268" xr:uid="{00000000-0005-0000-0000-00001D800000}"/>
    <cellStyle name="Header2 2 7 4 4" xfId="27476" xr:uid="{00000000-0005-0000-0000-00001E800000}"/>
    <cellStyle name="Header2 2 7 4 5" xfId="18367" xr:uid="{00000000-0005-0000-0000-00001F800000}"/>
    <cellStyle name="Header2 2 7 5" xfId="4398" xr:uid="{00000000-0005-0000-0000-000020800000}"/>
    <cellStyle name="Header2 2 7 5 2" xfId="13624" xr:uid="{00000000-0005-0000-0000-000021800000}"/>
    <cellStyle name="Header2 2 7 5 2 2" xfId="35926" xr:uid="{00000000-0005-0000-0000-000022800000}"/>
    <cellStyle name="Header2 2 7 5 2 3" xfId="40473" xr:uid="{00000000-0005-0000-0000-000023800000}"/>
    <cellStyle name="Header2 2 7 5 2 4" xfId="22696" xr:uid="{00000000-0005-0000-0000-000024800000}"/>
    <cellStyle name="Header2 2 7 5 3" xfId="27269" xr:uid="{00000000-0005-0000-0000-000025800000}"/>
    <cellStyle name="Header2 2 7 5 4" xfId="27475" xr:uid="{00000000-0005-0000-0000-000026800000}"/>
    <cellStyle name="Header2 2 7 5 5" xfId="18368" xr:uid="{00000000-0005-0000-0000-000027800000}"/>
    <cellStyle name="Header2 2 7 6" xfId="4399" xr:uid="{00000000-0005-0000-0000-000028800000}"/>
    <cellStyle name="Header2 2 7 6 2" xfId="13625" xr:uid="{00000000-0005-0000-0000-000029800000}"/>
    <cellStyle name="Header2 2 7 6 2 2" xfId="35927" xr:uid="{00000000-0005-0000-0000-00002A800000}"/>
    <cellStyle name="Header2 2 7 6 2 3" xfId="40474" xr:uid="{00000000-0005-0000-0000-00002B800000}"/>
    <cellStyle name="Header2 2 7 6 2 4" xfId="22697" xr:uid="{00000000-0005-0000-0000-00002C800000}"/>
    <cellStyle name="Header2 2 7 6 3" xfId="27270" xr:uid="{00000000-0005-0000-0000-00002D800000}"/>
    <cellStyle name="Header2 2 7 6 4" xfId="27474" xr:uid="{00000000-0005-0000-0000-00002E800000}"/>
    <cellStyle name="Header2 2 7 6 5" xfId="18369" xr:uid="{00000000-0005-0000-0000-00002F800000}"/>
    <cellStyle name="Header2 2 7 7" xfId="4400" xr:uid="{00000000-0005-0000-0000-000030800000}"/>
    <cellStyle name="Header2 2 7 7 2" xfId="13626" xr:uid="{00000000-0005-0000-0000-000031800000}"/>
    <cellStyle name="Header2 2 7 7 2 2" xfId="35928" xr:uid="{00000000-0005-0000-0000-000032800000}"/>
    <cellStyle name="Header2 2 7 7 2 3" xfId="40475" xr:uid="{00000000-0005-0000-0000-000033800000}"/>
    <cellStyle name="Header2 2 7 7 2 4" xfId="22698" xr:uid="{00000000-0005-0000-0000-000034800000}"/>
    <cellStyle name="Header2 2 7 7 3" xfId="27271" xr:uid="{00000000-0005-0000-0000-000035800000}"/>
    <cellStyle name="Header2 2 7 7 4" xfId="27473" xr:uid="{00000000-0005-0000-0000-000036800000}"/>
    <cellStyle name="Header2 2 7 7 5" xfId="18370" xr:uid="{00000000-0005-0000-0000-000037800000}"/>
    <cellStyle name="Header2 2 7 8" xfId="4401" xr:uid="{00000000-0005-0000-0000-000038800000}"/>
    <cellStyle name="Header2 2 7 8 2" xfId="13627" xr:uid="{00000000-0005-0000-0000-000039800000}"/>
    <cellStyle name="Header2 2 7 8 2 2" xfId="35929" xr:uid="{00000000-0005-0000-0000-00003A800000}"/>
    <cellStyle name="Header2 2 7 8 2 3" xfId="40476" xr:uid="{00000000-0005-0000-0000-00003B800000}"/>
    <cellStyle name="Header2 2 7 8 2 4" xfId="22699" xr:uid="{00000000-0005-0000-0000-00003C800000}"/>
    <cellStyle name="Header2 2 7 8 3" xfId="27272" xr:uid="{00000000-0005-0000-0000-00003D800000}"/>
    <cellStyle name="Header2 2 7 8 4" xfId="27472" xr:uid="{00000000-0005-0000-0000-00003E800000}"/>
    <cellStyle name="Header2 2 7 8 5" xfId="18371" xr:uid="{00000000-0005-0000-0000-00003F800000}"/>
    <cellStyle name="Header2 2 7 9" xfId="4402" xr:uid="{00000000-0005-0000-0000-000040800000}"/>
    <cellStyle name="Header2 2 7 9 2" xfId="13628" xr:uid="{00000000-0005-0000-0000-000041800000}"/>
    <cellStyle name="Header2 2 7 9 2 2" xfId="35930" xr:uid="{00000000-0005-0000-0000-000042800000}"/>
    <cellStyle name="Header2 2 7 9 2 3" xfId="40477" xr:uid="{00000000-0005-0000-0000-000043800000}"/>
    <cellStyle name="Header2 2 7 9 2 4" xfId="22700" xr:uid="{00000000-0005-0000-0000-000044800000}"/>
    <cellStyle name="Header2 2 7 9 3" xfId="27273" xr:uid="{00000000-0005-0000-0000-000045800000}"/>
    <cellStyle name="Header2 2 7 9 4" xfId="27471" xr:uid="{00000000-0005-0000-0000-000046800000}"/>
    <cellStyle name="Header2 2 7 9 5" xfId="18372" xr:uid="{00000000-0005-0000-0000-000047800000}"/>
    <cellStyle name="Header2 2 8" xfId="233" xr:uid="{00000000-0005-0000-0000-000048800000}"/>
    <cellStyle name="Header2 2 8 10" xfId="4404" xr:uid="{00000000-0005-0000-0000-000049800000}"/>
    <cellStyle name="Header2 2 8 10 2" xfId="13630" xr:uid="{00000000-0005-0000-0000-00004A800000}"/>
    <cellStyle name="Header2 2 8 10 2 2" xfId="35932" xr:uid="{00000000-0005-0000-0000-00004B800000}"/>
    <cellStyle name="Header2 2 8 10 2 3" xfId="40479" xr:uid="{00000000-0005-0000-0000-00004C800000}"/>
    <cellStyle name="Header2 2 8 10 2 4" xfId="22702" xr:uid="{00000000-0005-0000-0000-00004D800000}"/>
    <cellStyle name="Header2 2 8 10 3" xfId="27275" xr:uid="{00000000-0005-0000-0000-00004E800000}"/>
    <cellStyle name="Header2 2 8 10 4" xfId="27469" xr:uid="{00000000-0005-0000-0000-00004F800000}"/>
    <cellStyle name="Header2 2 8 10 5" xfId="18374" xr:uid="{00000000-0005-0000-0000-000050800000}"/>
    <cellStyle name="Header2 2 8 11" xfId="4405" xr:uid="{00000000-0005-0000-0000-000051800000}"/>
    <cellStyle name="Header2 2 8 11 2" xfId="13631" xr:uid="{00000000-0005-0000-0000-000052800000}"/>
    <cellStyle name="Header2 2 8 11 2 2" xfId="35933" xr:uid="{00000000-0005-0000-0000-000053800000}"/>
    <cellStyle name="Header2 2 8 11 2 3" xfId="40480" xr:uid="{00000000-0005-0000-0000-000054800000}"/>
    <cellStyle name="Header2 2 8 11 2 4" xfId="22703" xr:uid="{00000000-0005-0000-0000-000055800000}"/>
    <cellStyle name="Header2 2 8 11 3" xfId="27276" xr:uid="{00000000-0005-0000-0000-000056800000}"/>
    <cellStyle name="Header2 2 8 11 4" xfId="27468" xr:uid="{00000000-0005-0000-0000-000057800000}"/>
    <cellStyle name="Header2 2 8 11 5" xfId="18375" xr:uid="{00000000-0005-0000-0000-000058800000}"/>
    <cellStyle name="Header2 2 8 12" xfId="4406" xr:uid="{00000000-0005-0000-0000-000059800000}"/>
    <cellStyle name="Header2 2 8 12 2" xfId="13632" xr:uid="{00000000-0005-0000-0000-00005A800000}"/>
    <cellStyle name="Header2 2 8 12 2 2" xfId="35934" xr:uid="{00000000-0005-0000-0000-00005B800000}"/>
    <cellStyle name="Header2 2 8 12 2 3" xfId="40481" xr:uid="{00000000-0005-0000-0000-00005C800000}"/>
    <cellStyle name="Header2 2 8 12 2 4" xfId="22704" xr:uid="{00000000-0005-0000-0000-00005D800000}"/>
    <cellStyle name="Header2 2 8 12 3" xfId="27277" xr:uid="{00000000-0005-0000-0000-00005E800000}"/>
    <cellStyle name="Header2 2 8 12 4" xfId="27467" xr:uid="{00000000-0005-0000-0000-00005F800000}"/>
    <cellStyle name="Header2 2 8 12 5" xfId="18376" xr:uid="{00000000-0005-0000-0000-000060800000}"/>
    <cellStyle name="Header2 2 8 13" xfId="4407" xr:uid="{00000000-0005-0000-0000-000061800000}"/>
    <cellStyle name="Header2 2 8 13 2" xfId="13633" xr:uid="{00000000-0005-0000-0000-000062800000}"/>
    <cellStyle name="Header2 2 8 13 2 2" xfId="35935" xr:uid="{00000000-0005-0000-0000-000063800000}"/>
    <cellStyle name="Header2 2 8 13 2 3" xfId="40482" xr:uid="{00000000-0005-0000-0000-000064800000}"/>
    <cellStyle name="Header2 2 8 13 2 4" xfId="22705" xr:uid="{00000000-0005-0000-0000-000065800000}"/>
    <cellStyle name="Header2 2 8 13 3" xfId="27278" xr:uid="{00000000-0005-0000-0000-000066800000}"/>
    <cellStyle name="Header2 2 8 13 4" xfId="27466" xr:uid="{00000000-0005-0000-0000-000067800000}"/>
    <cellStyle name="Header2 2 8 13 5" xfId="18377" xr:uid="{00000000-0005-0000-0000-000068800000}"/>
    <cellStyle name="Header2 2 8 14" xfId="4408" xr:uid="{00000000-0005-0000-0000-000069800000}"/>
    <cellStyle name="Header2 2 8 14 2" xfId="13634" xr:uid="{00000000-0005-0000-0000-00006A800000}"/>
    <cellStyle name="Header2 2 8 14 2 2" xfId="35936" xr:uid="{00000000-0005-0000-0000-00006B800000}"/>
    <cellStyle name="Header2 2 8 14 2 3" xfId="40483" xr:uid="{00000000-0005-0000-0000-00006C800000}"/>
    <cellStyle name="Header2 2 8 14 2 4" xfId="22706" xr:uid="{00000000-0005-0000-0000-00006D800000}"/>
    <cellStyle name="Header2 2 8 14 3" xfId="27279" xr:uid="{00000000-0005-0000-0000-00006E800000}"/>
    <cellStyle name="Header2 2 8 14 4" xfId="27464" xr:uid="{00000000-0005-0000-0000-00006F800000}"/>
    <cellStyle name="Header2 2 8 14 5" xfId="18378" xr:uid="{00000000-0005-0000-0000-000070800000}"/>
    <cellStyle name="Header2 2 8 15" xfId="4409" xr:uid="{00000000-0005-0000-0000-000071800000}"/>
    <cellStyle name="Header2 2 8 15 2" xfId="13635" xr:uid="{00000000-0005-0000-0000-000072800000}"/>
    <cellStyle name="Header2 2 8 15 2 2" xfId="35937" xr:uid="{00000000-0005-0000-0000-000073800000}"/>
    <cellStyle name="Header2 2 8 15 2 3" xfId="40484" xr:uid="{00000000-0005-0000-0000-000074800000}"/>
    <cellStyle name="Header2 2 8 15 2 4" xfId="22707" xr:uid="{00000000-0005-0000-0000-000075800000}"/>
    <cellStyle name="Header2 2 8 15 3" xfId="27280" xr:uid="{00000000-0005-0000-0000-000076800000}"/>
    <cellStyle name="Header2 2 8 15 4" xfId="27463" xr:uid="{00000000-0005-0000-0000-000077800000}"/>
    <cellStyle name="Header2 2 8 15 5" xfId="18379" xr:uid="{00000000-0005-0000-0000-000078800000}"/>
    <cellStyle name="Header2 2 8 16" xfId="4410" xr:uid="{00000000-0005-0000-0000-000079800000}"/>
    <cellStyle name="Header2 2 8 16 2" xfId="13636" xr:uid="{00000000-0005-0000-0000-00007A800000}"/>
    <cellStyle name="Header2 2 8 16 2 2" xfId="35938" xr:uid="{00000000-0005-0000-0000-00007B800000}"/>
    <cellStyle name="Header2 2 8 16 2 3" xfId="40485" xr:uid="{00000000-0005-0000-0000-00007C800000}"/>
    <cellStyle name="Header2 2 8 16 2 4" xfId="22708" xr:uid="{00000000-0005-0000-0000-00007D800000}"/>
    <cellStyle name="Header2 2 8 16 3" xfId="27281" xr:uid="{00000000-0005-0000-0000-00007E800000}"/>
    <cellStyle name="Header2 2 8 16 4" xfId="27462" xr:uid="{00000000-0005-0000-0000-00007F800000}"/>
    <cellStyle name="Header2 2 8 16 5" xfId="18380" xr:uid="{00000000-0005-0000-0000-000080800000}"/>
    <cellStyle name="Header2 2 8 17" xfId="4411" xr:uid="{00000000-0005-0000-0000-000081800000}"/>
    <cellStyle name="Header2 2 8 17 2" xfId="13637" xr:uid="{00000000-0005-0000-0000-000082800000}"/>
    <cellStyle name="Header2 2 8 17 2 2" xfId="35939" xr:uid="{00000000-0005-0000-0000-000083800000}"/>
    <cellStyle name="Header2 2 8 17 2 3" xfId="40486" xr:uid="{00000000-0005-0000-0000-000084800000}"/>
    <cellStyle name="Header2 2 8 17 2 4" xfId="22709" xr:uid="{00000000-0005-0000-0000-000085800000}"/>
    <cellStyle name="Header2 2 8 17 3" xfId="27282" xr:uid="{00000000-0005-0000-0000-000086800000}"/>
    <cellStyle name="Header2 2 8 17 4" xfId="27461" xr:uid="{00000000-0005-0000-0000-000087800000}"/>
    <cellStyle name="Header2 2 8 17 5" xfId="18381" xr:uid="{00000000-0005-0000-0000-000088800000}"/>
    <cellStyle name="Header2 2 8 18" xfId="4412" xr:uid="{00000000-0005-0000-0000-000089800000}"/>
    <cellStyle name="Header2 2 8 18 2" xfId="13638" xr:uid="{00000000-0005-0000-0000-00008A800000}"/>
    <cellStyle name="Header2 2 8 18 2 2" xfId="35940" xr:uid="{00000000-0005-0000-0000-00008B800000}"/>
    <cellStyle name="Header2 2 8 18 2 3" xfId="40487" xr:uid="{00000000-0005-0000-0000-00008C800000}"/>
    <cellStyle name="Header2 2 8 18 2 4" xfId="22710" xr:uid="{00000000-0005-0000-0000-00008D800000}"/>
    <cellStyle name="Header2 2 8 18 3" xfId="27283" xr:uid="{00000000-0005-0000-0000-00008E800000}"/>
    <cellStyle name="Header2 2 8 18 4" xfId="27460" xr:uid="{00000000-0005-0000-0000-00008F800000}"/>
    <cellStyle name="Header2 2 8 18 5" xfId="18382" xr:uid="{00000000-0005-0000-0000-000090800000}"/>
    <cellStyle name="Header2 2 8 19" xfId="4413" xr:uid="{00000000-0005-0000-0000-000091800000}"/>
    <cellStyle name="Header2 2 8 19 2" xfId="13639" xr:uid="{00000000-0005-0000-0000-000092800000}"/>
    <cellStyle name="Header2 2 8 19 2 2" xfId="35941" xr:uid="{00000000-0005-0000-0000-000093800000}"/>
    <cellStyle name="Header2 2 8 19 2 3" xfId="40488" xr:uid="{00000000-0005-0000-0000-000094800000}"/>
    <cellStyle name="Header2 2 8 19 2 4" xfId="22711" xr:uid="{00000000-0005-0000-0000-000095800000}"/>
    <cellStyle name="Header2 2 8 19 3" xfId="27284" xr:uid="{00000000-0005-0000-0000-000096800000}"/>
    <cellStyle name="Header2 2 8 19 4" xfId="27459" xr:uid="{00000000-0005-0000-0000-000097800000}"/>
    <cellStyle name="Header2 2 8 19 5" xfId="18383" xr:uid="{00000000-0005-0000-0000-000098800000}"/>
    <cellStyle name="Header2 2 8 2" xfId="111" xr:uid="{00000000-0005-0000-0000-000099800000}"/>
    <cellStyle name="Header2 2 8 2 10" xfId="4415" xr:uid="{00000000-0005-0000-0000-00009A800000}"/>
    <cellStyle name="Header2 2 8 2 10 2" xfId="13641" xr:uid="{00000000-0005-0000-0000-00009B800000}"/>
    <cellStyle name="Header2 2 8 2 10 2 2" xfId="35943" xr:uid="{00000000-0005-0000-0000-00009C800000}"/>
    <cellStyle name="Header2 2 8 2 10 2 3" xfId="40490" xr:uid="{00000000-0005-0000-0000-00009D800000}"/>
    <cellStyle name="Header2 2 8 2 10 2 4" xfId="22713" xr:uid="{00000000-0005-0000-0000-00009E800000}"/>
    <cellStyle name="Header2 2 8 2 10 3" xfId="27286" xr:uid="{00000000-0005-0000-0000-00009F800000}"/>
    <cellStyle name="Header2 2 8 2 10 4" xfId="27458" xr:uid="{00000000-0005-0000-0000-0000A0800000}"/>
    <cellStyle name="Header2 2 8 2 10 5" xfId="18385" xr:uid="{00000000-0005-0000-0000-0000A1800000}"/>
    <cellStyle name="Header2 2 8 2 11" xfId="4416" xr:uid="{00000000-0005-0000-0000-0000A2800000}"/>
    <cellStyle name="Header2 2 8 2 11 2" xfId="13642" xr:uid="{00000000-0005-0000-0000-0000A3800000}"/>
    <cellStyle name="Header2 2 8 2 11 2 2" xfId="35944" xr:uid="{00000000-0005-0000-0000-0000A4800000}"/>
    <cellStyle name="Header2 2 8 2 11 2 3" xfId="40491" xr:uid="{00000000-0005-0000-0000-0000A5800000}"/>
    <cellStyle name="Header2 2 8 2 11 2 4" xfId="22714" xr:uid="{00000000-0005-0000-0000-0000A6800000}"/>
    <cellStyle name="Header2 2 8 2 11 3" xfId="27287" xr:uid="{00000000-0005-0000-0000-0000A7800000}"/>
    <cellStyle name="Header2 2 8 2 11 4" xfId="27457" xr:uid="{00000000-0005-0000-0000-0000A8800000}"/>
    <cellStyle name="Header2 2 8 2 11 5" xfId="18386" xr:uid="{00000000-0005-0000-0000-0000A9800000}"/>
    <cellStyle name="Header2 2 8 2 12" xfId="4417" xr:uid="{00000000-0005-0000-0000-0000AA800000}"/>
    <cellStyle name="Header2 2 8 2 12 2" xfId="13643" xr:uid="{00000000-0005-0000-0000-0000AB800000}"/>
    <cellStyle name="Header2 2 8 2 12 2 2" xfId="35945" xr:uid="{00000000-0005-0000-0000-0000AC800000}"/>
    <cellStyle name="Header2 2 8 2 12 2 3" xfId="40492" xr:uid="{00000000-0005-0000-0000-0000AD800000}"/>
    <cellStyle name="Header2 2 8 2 12 2 4" xfId="22715" xr:uid="{00000000-0005-0000-0000-0000AE800000}"/>
    <cellStyle name="Header2 2 8 2 12 3" xfId="27288" xr:uid="{00000000-0005-0000-0000-0000AF800000}"/>
    <cellStyle name="Header2 2 8 2 12 4" xfId="27456" xr:uid="{00000000-0005-0000-0000-0000B0800000}"/>
    <cellStyle name="Header2 2 8 2 12 5" xfId="18387" xr:uid="{00000000-0005-0000-0000-0000B1800000}"/>
    <cellStyle name="Header2 2 8 2 13" xfId="4418" xr:uid="{00000000-0005-0000-0000-0000B2800000}"/>
    <cellStyle name="Header2 2 8 2 13 2" xfId="13644" xr:uid="{00000000-0005-0000-0000-0000B3800000}"/>
    <cellStyle name="Header2 2 8 2 13 2 2" xfId="35946" xr:uid="{00000000-0005-0000-0000-0000B4800000}"/>
    <cellStyle name="Header2 2 8 2 13 2 3" xfId="40493" xr:uid="{00000000-0005-0000-0000-0000B5800000}"/>
    <cellStyle name="Header2 2 8 2 13 2 4" xfId="22716" xr:uid="{00000000-0005-0000-0000-0000B6800000}"/>
    <cellStyle name="Header2 2 8 2 13 3" xfId="27289" xr:uid="{00000000-0005-0000-0000-0000B7800000}"/>
    <cellStyle name="Header2 2 8 2 13 4" xfId="27455" xr:uid="{00000000-0005-0000-0000-0000B8800000}"/>
    <cellStyle name="Header2 2 8 2 13 5" xfId="18388" xr:uid="{00000000-0005-0000-0000-0000B9800000}"/>
    <cellStyle name="Header2 2 8 2 14" xfId="4419" xr:uid="{00000000-0005-0000-0000-0000BA800000}"/>
    <cellStyle name="Header2 2 8 2 14 2" xfId="13645" xr:uid="{00000000-0005-0000-0000-0000BB800000}"/>
    <cellStyle name="Header2 2 8 2 14 2 2" xfId="35947" xr:uid="{00000000-0005-0000-0000-0000BC800000}"/>
    <cellStyle name="Header2 2 8 2 14 2 3" xfId="40494" xr:uid="{00000000-0005-0000-0000-0000BD800000}"/>
    <cellStyle name="Header2 2 8 2 14 2 4" xfId="22717" xr:uid="{00000000-0005-0000-0000-0000BE800000}"/>
    <cellStyle name="Header2 2 8 2 14 3" xfId="27290" xr:uid="{00000000-0005-0000-0000-0000BF800000}"/>
    <cellStyle name="Header2 2 8 2 14 4" xfId="27454" xr:uid="{00000000-0005-0000-0000-0000C0800000}"/>
    <cellStyle name="Header2 2 8 2 14 5" xfId="18389" xr:uid="{00000000-0005-0000-0000-0000C1800000}"/>
    <cellStyle name="Header2 2 8 2 15" xfId="4420" xr:uid="{00000000-0005-0000-0000-0000C2800000}"/>
    <cellStyle name="Header2 2 8 2 15 2" xfId="13646" xr:uid="{00000000-0005-0000-0000-0000C3800000}"/>
    <cellStyle name="Header2 2 8 2 15 2 2" xfId="35948" xr:uid="{00000000-0005-0000-0000-0000C4800000}"/>
    <cellStyle name="Header2 2 8 2 15 2 3" xfId="40495" xr:uid="{00000000-0005-0000-0000-0000C5800000}"/>
    <cellStyle name="Header2 2 8 2 15 2 4" xfId="22718" xr:uid="{00000000-0005-0000-0000-0000C6800000}"/>
    <cellStyle name="Header2 2 8 2 15 3" xfId="27291" xr:uid="{00000000-0005-0000-0000-0000C7800000}"/>
    <cellStyle name="Header2 2 8 2 15 4" xfId="27453" xr:uid="{00000000-0005-0000-0000-0000C8800000}"/>
    <cellStyle name="Header2 2 8 2 15 5" xfId="18390" xr:uid="{00000000-0005-0000-0000-0000C9800000}"/>
    <cellStyle name="Header2 2 8 2 16" xfId="4421" xr:uid="{00000000-0005-0000-0000-0000CA800000}"/>
    <cellStyle name="Header2 2 8 2 16 2" xfId="13647" xr:uid="{00000000-0005-0000-0000-0000CB800000}"/>
    <cellStyle name="Header2 2 8 2 16 2 2" xfId="35949" xr:uid="{00000000-0005-0000-0000-0000CC800000}"/>
    <cellStyle name="Header2 2 8 2 16 2 3" xfId="40496" xr:uid="{00000000-0005-0000-0000-0000CD800000}"/>
    <cellStyle name="Header2 2 8 2 16 2 4" xfId="22719" xr:uid="{00000000-0005-0000-0000-0000CE800000}"/>
    <cellStyle name="Header2 2 8 2 16 3" xfId="27292" xr:uid="{00000000-0005-0000-0000-0000CF800000}"/>
    <cellStyle name="Header2 2 8 2 16 4" xfId="27452" xr:uid="{00000000-0005-0000-0000-0000D0800000}"/>
    <cellStyle name="Header2 2 8 2 16 5" xfId="18391" xr:uid="{00000000-0005-0000-0000-0000D1800000}"/>
    <cellStyle name="Header2 2 8 2 17" xfId="4422" xr:uid="{00000000-0005-0000-0000-0000D2800000}"/>
    <cellStyle name="Header2 2 8 2 17 2" xfId="13648" xr:uid="{00000000-0005-0000-0000-0000D3800000}"/>
    <cellStyle name="Header2 2 8 2 17 2 2" xfId="35950" xr:uid="{00000000-0005-0000-0000-0000D4800000}"/>
    <cellStyle name="Header2 2 8 2 17 2 3" xfId="40497" xr:uid="{00000000-0005-0000-0000-0000D5800000}"/>
    <cellStyle name="Header2 2 8 2 17 2 4" xfId="22720" xr:uid="{00000000-0005-0000-0000-0000D6800000}"/>
    <cellStyle name="Header2 2 8 2 17 3" xfId="27293" xr:uid="{00000000-0005-0000-0000-0000D7800000}"/>
    <cellStyle name="Header2 2 8 2 17 4" xfId="27451" xr:uid="{00000000-0005-0000-0000-0000D8800000}"/>
    <cellStyle name="Header2 2 8 2 17 5" xfId="18392" xr:uid="{00000000-0005-0000-0000-0000D9800000}"/>
    <cellStyle name="Header2 2 8 2 18" xfId="4423" xr:uid="{00000000-0005-0000-0000-0000DA800000}"/>
    <cellStyle name="Header2 2 8 2 18 2" xfId="13649" xr:uid="{00000000-0005-0000-0000-0000DB800000}"/>
    <cellStyle name="Header2 2 8 2 18 2 2" xfId="35951" xr:uid="{00000000-0005-0000-0000-0000DC800000}"/>
    <cellStyle name="Header2 2 8 2 18 2 3" xfId="40498" xr:uid="{00000000-0005-0000-0000-0000DD800000}"/>
    <cellStyle name="Header2 2 8 2 18 2 4" xfId="22721" xr:uid="{00000000-0005-0000-0000-0000DE800000}"/>
    <cellStyle name="Header2 2 8 2 18 3" xfId="27294" xr:uid="{00000000-0005-0000-0000-0000DF800000}"/>
    <cellStyle name="Header2 2 8 2 18 4" xfId="27450" xr:uid="{00000000-0005-0000-0000-0000E0800000}"/>
    <cellStyle name="Header2 2 8 2 18 5" xfId="18393" xr:uid="{00000000-0005-0000-0000-0000E1800000}"/>
    <cellStyle name="Header2 2 8 2 19" xfId="4424" xr:uid="{00000000-0005-0000-0000-0000E2800000}"/>
    <cellStyle name="Header2 2 8 2 19 2" xfId="13650" xr:uid="{00000000-0005-0000-0000-0000E3800000}"/>
    <cellStyle name="Header2 2 8 2 19 2 2" xfId="35952" xr:uid="{00000000-0005-0000-0000-0000E4800000}"/>
    <cellStyle name="Header2 2 8 2 19 2 3" xfId="40499" xr:uid="{00000000-0005-0000-0000-0000E5800000}"/>
    <cellStyle name="Header2 2 8 2 19 2 4" xfId="22722" xr:uid="{00000000-0005-0000-0000-0000E6800000}"/>
    <cellStyle name="Header2 2 8 2 19 3" xfId="27295" xr:uid="{00000000-0005-0000-0000-0000E7800000}"/>
    <cellStyle name="Header2 2 8 2 19 4" xfId="27449" xr:uid="{00000000-0005-0000-0000-0000E8800000}"/>
    <cellStyle name="Header2 2 8 2 19 5" xfId="18394" xr:uid="{00000000-0005-0000-0000-0000E9800000}"/>
    <cellStyle name="Header2 2 8 2 2" xfId="4425" xr:uid="{00000000-0005-0000-0000-0000EA800000}"/>
    <cellStyle name="Header2 2 8 2 2 2" xfId="13651" xr:uid="{00000000-0005-0000-0000-0000EB800000}"/>
    <cellStyle name="Header2 2 8 2 2 2 2" xfId="35953" xr:uid="{00000000-0005-0000-0000-0000EC800000}"/>
    <cellStyle name="Header2 2 8 2 2 2 3" xfId="40500" xr:uid="{00000000-0005-0000-0000-0000ED800000}"/>
    <cellStyle name="Header2 2 8 2 2 2 4" xfId="22723" xr:uid="{00000000-0005-0000-0000-0000EE800000}"/>
    <cellStyle name="Header2 2 8 2 2 3" xfId="27296" xr:uid="{00000000-0005-0000-0000-0000EF800000}"/>
    <cellStyle name="Header2 2 8 2 2 4" xfId="27448" xr:uid="{00000000-0005-0000-0000-0000F0800000}"/>
    <cellStyle name="Header2 2 8 2 2 5" xfId="18395" xr:uid="{00000000-0005-0000-0000-0000F1800000}"/>
    <cellStyle name="Header2 2 8 2 20" xfId="4426" xr:uid="{00000000-0005-0000-0000-0000F2800000}"/>
    <cellStyle name="Header2 2 8 2 20 2" xfId="13652" xr:uid="{00000000-0005-0000-0000-0000F3800000}"/>
    <cellStyle name="Header2 2 8 2 20 2 2" xfId="35954" xr:uid="{00000000-0005-0000-0000-0000F4800000}"/>
    <cellStyle name="Header2 2 8 2 20 2 3" xfId="40501" xr:uid="{00000000-0005-0000-0000-0000F5800000}"/>
    <cellStyle name="Header2 2 8 2 20 2 4" xfId="22724" xr:uid="{00000000-0005-0000-0000-0000F6800000}"/>
    <cellStyle name="Header2 2 8 2 20 3" xfId="27297" xr:uid="{00000000-0005-0000-0000-0000F7800000}"/>
    <cellStyle name="Header2 2 8 2 20 4" xfId="27447" xr:uid="{00000000-0005-0000-0000-0000F8800000}"/>
    <cellStyle name="Header2 2 8 2 20 5" xfId="18396" xr:uid="{00000000-0005-0000-0000-0000F9800000}"/>
    <cellStyle name="Header2 2 8 2 21" xfId="4427" xr:uid="{00000000-0005-0000-0000-0000FA800000}"/>
    <cellStyle name="Header2 2 8 2 21 2" xfId="13653" xr:uid="{00000000-0005-0000-0000-0000FB800000}"/>
    <cellStyle name="Header2 2 8 2 21 2 2" xfId="35955" xr:uid="{00000000-0005-0000-0000-0000FC800000}"/>
    <cellStyle name="Header2 2 8 2 21 2 3" xfId="40502" xr:uid="{00000000-0005-0000-0000-0000FD800000}"/>
    <cellStyle name="Header2 2 8 2 21 2 4" xfId="22725" xr:uid="{00000000-0005-0000-0000-0000FE800000}"/>
    <cellStyle name="Header2 2 8 2 21 3" xfId="27298" xr:uid="{00000000-0005-0000-0000-0000FF800000}"/>
    <cellStyle name="Header2 2 8 2 21 4" xfId="27446" xr:uid="{00000000-0005-0000-0000-000000810000}"/>
    <cellStyle name="Header2 2 8 2 21 5" xfId="18397" xr:uid="{00000000-0005-0000-0000-000001810000}"/>
    <cellStyle name="Header2 2 8 2 22" xfId="4428" xr:uid="{00000000-0005-0000-0000-000002810000}"/>
    <cellStyle name="Header2 2 8 2 22 2" xfId="13654" xr:uid="{00000000-0005-0000-0000-000003810000}"/>
    <cellStyle name="Header2 2 8 2 22 2 2" xfId="35956" xr:uid="{00000000-0005-0000-0000-000004810000}"/>
    <cellStyle name="Header2 2 8 2 22 2 3" xfId="40503" xr:uid="{00000000-0005-0000-0000-000005810000}"/>
    <cellStyle name="Header2 2 8 2 22 2 4" xfId="22726" xr:uid="{00000000-0005-0000-0000-000006810000}"/>
    <cellStyle name="Header2 2 8 2 22 3" xfId="27299" xr:uid="{00000000-0005-0000-0000-000007810000}"/>
    <cellStyle name="Header2 2 8 2 22 4" xfId="27445" xr:uid="{00000000-0005-0000-0000-000008810000}"/>
    <cellStyle name="Header2 2 8 2 22 5" xfId="18398" xr:uid="{00000000-0005-0000-0000-000009810000}"/>
    <cellStyle name="Header2 2 8 2 23" xfId="4429" xr:uid="{00000000-0005-0000-0000-00000A810000}"/>
    <cellStyle name="Header2 2 8 2 23 2" xfId="13655" xr:uid="{00000000-0005-0000-0000-00000B810000}"/>
    <cellStyle name="Header2 2 8 2 23 2 2" xfId="35957" xr:uid="{00000000-0005-0000-0000-00000C810000}"/>
    <cellStyle name="Header2 2 8 2 23 2 3" xfId="40504" xr:uid="{00000000-0005-0000-0000-00000D810000}"/>
    <cellStyle name="Header2 2 8 2 23 2 4" xfId="22727" xr:uid="{00000000-0005-0000-0000-00000E810000}"/>
    <cellStyle name="Header2 2 8 2 23 3" xfId="27300" xr:uid="{00000000-0005-0000-0000-00000F810000}"/>
    <cellStyle name="Header2 2 8 2 23 4" xfId="27444" xr:uid="{00000000-0005-0000-0000-000010810000}"/>
    <cellStyle name="Header2 2 8 2 23 5" xfId="18399" xr:uid="{00000000-0005-0000-0000-000011810000}"/>
    <cellStyle name="Header2 2 8 2 24" xfId="4430" xr:uid="{00000000-0005-0000-0000-000012810000}"/>
    <cellStyle name="Header2 2 8 2 24 2" xfId="13656" xr:uid="{00000000-0005-0000-0000-000013810000}"/>
    <cellStyle name="Header2 2 8 2 24 2 2" xfId="35958" xr:uid="{00000000-0005-0000-0000-000014810000}"/>
    <cellStyle name="Header2 2 8 2 24 2 3" xfId="40505" xr:uid="{00000000-0005-0000-0000-000015810000}"/>
    <cellStyle name="Header2 2 8 2 24 2 4" xfId="22728" xr:uid="{00000000-0005-0000-0000-000016810000}"/>
    <cellStyle name="Header2 2 8 2 24 3" xfId="27301" xr:uid="{00000000-0005-0000-0000-000017810000}"/>
    <cellStyle name="Header2 2 8 2 24 4" xfId="27443" xr:uid="{00000000-0005-0000-0000-000018810000}"/>
    <cellStyle name="Header2 2 8 2 24 5" xfId="18400" xr:uid="{00000000-0005-0000-0000-000019810000}"/>
    <cellStyle name="Header2 2 8 2 25" xfId="4431" xr:uid="{00000000-0005-0000-0000-00001A810000}"/>
    <cellStyle name="Header2 2 8 2 25 2" xfId="13657" xr:uid="{00000000-0005-0000-0000-00001B810000}"/>
    <cellStyle name="Header2 2 8 2 25 2 2" xfId="35959" xr:uid="{00000000-0005-0000-0000-00001C810000}"/>
    <cellStyle name="Header2 2 8 2 25 2 3" xfId="40506" xr:uid="{00000000-0005-0000-0000-00001D810000}"/>
    <cellStyle name="Header2 2 8 2 25 2 4" xfId="22729" xr:uid="{00000000-0005-0000-0000-00001E810000}"/>
    <cellStyle name="Header2 2 8 2 25 3" xfId="27302" xr:uid="{00000000-0005-0000-0000-00001F810000}"/>
    <cellStyle name="Header2 2 8 2 25 4" xfId="27442" xr:uid="{00000000-0005-0000-0000-000020810000}"/>
    <cellStyle name="Header2 2 8 2 25 5" xfId="18401" xr:uid="{00000000-0005-0000-0000-000021810000}"/>
    <cellStyle name="Header2 2 8 2 26" xfId="4432" xr:uid="{00000000-0005-0000-0000-000022810000}"/>
    <cellStyle name="Header2 2 8 2 26 2" xfId="13658" xr:uid="{00000000-0005-0000-0000-000023810000}"/>
    <cellStyle name="Header2 2 8 2 26 2 2" xfId="35960" xr:uid="{00000000-0005-0000-0000-000024810000}"/>
    <cellStyle name="Header2 2 8 2 26 2 3" xfId="40507" xr:uid="{00000000-0005-0000-0000-000025810000}"/>
    <cellStyle name="Header2 2 8 2 26 2 4" xfId="22730" xr:uid="{00000000-0005-0000-0000-000026810000}"/>
    <cellStyle name="Header2 2 8 2 26 3" xfId="27303" xr:uid="{00000000-0005-0000-0000-000027810000}"/>
    <cellStyle name="Header2 2 8 2 26 4" xfId="27441" xr:uid="{00000000-0005-0000-0000-000028810000}"/>
    <cellStyle name="Header2 2 8 2 26 5" xfId="18402" xr:uid="{00000000-0005-0000-0000-000029810000}"/>
    <cellStyle name="Header2 2 8 2 27" xfId="4433" xr:uid="{00000000-0005-0000-0000-00002A810000}"/>
    <cellStyle name="Header2 2 8 2 27 2" xfId="13659" xr:uid="{00000000-0005-0000-0000-00002B810000}"/>
    <cellStyle name="Header2 2 8 2 27 2 2" xfId="35961" xr:uid="{00000000-0005-0000-0000-00002C810000}"/>
    <cellStyle name="Header2 2 8 2 27 2 3" xfId="40508" xr:uid="{00000000-0005-0000-0000-00002D810000}"/>
    <cellStyle name="Header2 2 8 2 27 2 4" xfId="22731" xr:uid="{00000000-0005-0000-0000-00002E810000}"/>
    <cellStyle name="Header2 2 8 2 27 3" xfId="27304" xr:uid="{00000000-0005-0000-0000-00002F810000}"/>
    <cellStyle name="Header2 2 8 2 27 4" xfId="27440" xr:uid="{00000000-0005-0000-0000-000030810000}"/>
    <cellStyle name="Header2 2 8 2 27 5" xfId="18403" xr:uid="{00000000-0005-0000-0000-000031810000}"/>
    <cellStyle name="Header2 2 8 2 28" xfId="4434" xr:uid="{00000000-0005-0000-0000-000032810000}"/>
    <cellStyle name="Header2 2 8 2 28 2" xfId="13660" xr:uid="{00000000-0005-0000-0000-000033810000}"/>
    <cellStyle name="Header2 2 8 2 28 2 2" xfId="35962" xr:uid="{00000000-0005-0000-0000-000034810000}"/>
    <cellStyle name="Header2 2 8 2 28 2 3" xfId="40509" xr:uid="{00000000-0005-0000-0000-000035810000}"/>
    <cellStyle name="Header2 2 8 2 28 2 4" xfId="22732" xr:uid="{00000000-0005-0000-0000-000036810000}"/>
    <cellStyle name="Header2 2 8 2 28 3" xfId="27305" xr:uid="{00000000-0005-0000-0000-000037810000}"/>
    <cellStyle name="Header2 2 8 2 28 4" xfId="27439" xr:uid="{00000000-0005-0000-0000-000038810000}"/>
    <cellStyle name="Header2 2 8 2 28 5" xfId="18404" xr:uid="{00000000-0005-0000-0000-000039810000}"/>
    <cellStyle name="Header2 2 8 2 29" xfId="4435" xr:uid="{00000000-0005-0000-0000-00003A810000}"/>
    <cellStyle name="Header2 2 8 2 29 2" xfId="13661" xr:uid="{00000000-0005-0000-0000-00003B810000}"/>
    <cellStyle name="Header2 2 8 2 29 2 2" xfId="35963" xr:uid="{00000000-0005-0000-0000-00003C810000}"/>
    <cellStyle name="Header2 2 8 2 29 2 3" xfId="40510" xr:uid="{00000000-0005-0000-0000-00003D810000}"/>
    <cellStyle name="Header2 2 8 2 29 2 4" xfId="22733" xr:uid="{00000000-0005-0000-0000-00003E810000}"/>
    <cellStyle name="Header2 2 8 2 29 3" xfId="27306" xr:uid="{00000000-0005-0000-0000-00003F810000}"/>
    <cellStyle name="Header2 2 8 2 29 4" xfId="27438" xr:uid="{00000000-0005-0000-0000-000040810000}"/>
    <cellStyle name="Header2 2 8 2 29 5" xfId="18405" xr:uid="{00000000-0005-0000-0000-000041810000}"/>
    <cellStyle name="Header2 2 8 2 3" xfId="4436" xr:uid="{00000000-0005-0000-0000-000042810000}"/>
    <cellStyle name="Header2 2 8 2 3 2" xfId="13662" xr:uid="{00000000-0005-0000-0000-000043810000}"/>
    <cellStyle name="Header2 2 8 2 3 2 2" xfId="35964" xr:uid="{00000000-0005-0000-0000-000044810000}"/>
    <cellStyle name="Header2 2 8 2 3 2 3" xfId="40511" xr:uid="{00000000-0005-0000-0000-000045810000}"/>
    <cellStyle name="Header2 2 8 2 3 2 4" xfId="22734" xr:uid="{00000000-0005-0000-0000-000046810000}"/>
    <cellStyle name="Header2 2 8 2 3 3" xfId="27307" xr:uid="{00000000-0005-0000-0000-000047810000}"/>
    <cellStyle name="Header2 2 8 2 3 4" xfId="27437" xr:uid="{00000000-0005-0000-0000-000048810000}"/>
    <cellStyle name="Header2 2 8 2 3 5" xfId="18406" xr:uid="{00000000-0005-0000-0000-000049810000}"/>
    <cellStyle name="Header2 2 8 2 30" xfId="4437" xr:uid="{00000000-0005-0000-0000-00004A810000}"/>
    <cellStyle name="Header2 2 8 2 30 2" xfId="13663" xr:uid="{00000000-0005-0000-0000-00004B810000}"/>
    <cellStyle name="Header2 2 8 2 30 2 2" xfId="35965" xr:uid="{00000000-0005-0000-0000-00004C810000}"/>
    <cellStyle name="Header2 2 8 2 30 2 3" xfId="40512" xr:uid="{00000000-0005-0000-0000-00004D810000}"/>
    <cellStyle name="Header2 2 8 2 30 2 4" xfId="22735" xr:uid="{00000000-0005-0000-0000-00004E810000}"/>
    <cellStyle name="Header2 2 8 2 30 3" xfId="27308" xr:uid="{00000000-0005-0000-0000-00004F810000}"/>
    <cellStyle name="Header2 2 8 2 30 4" xfId="27436" xr:uid="{00000000-0005-0000-0000-000050810000}"/>
    <cellStyle name="Header2 2 8 2 30 5" xfId="18407" xr:uid="{00000000-0005-0000-0000-000051810000}"/>
    <cellStyle name="Header2 2 8 2 31" xfId="4438" xr:uid="{00000000-0005-0000-0000-000052810000}"/>
    <cellStyle name="Header2 2 8 2 31 2" xfId="13664" xr:uid="{00000000-0005-0000-0000-000053810000}"/>
    <cellStyle name="Header2 2 8 2 31 2 2" xfId="35966" xr:uid="{00000000-0005-0000-0000-000054810000}"/>
    <cellStyle name="Header2 2 8 2 31 2 3" xfId="40513" xr:uid="{00000000-0005-0000-0000-000055810000}"/>
    <cellStyle name="Header2 2 8 2 31 2 4" xfId="22736" xr:uid="{00000000-0005-0000-0000-000056810000}"/>
    <cellStyle name="Header2 2 8 2 31 3" xfId="27309" xr:uid="{00000000-0005-0000-0000-000057810000}"/>
    <cellStyle name="Header2 2 8 2 31 4" xfId="27435" xr:uid="{00000000-0005-0000-0000-000058810000}"/>
    <cellStyle name="Header2 2 8 2 31 5" xfId="18408" xr:uid="{00000000-0005-0000-0000-000059810000}"/>
    <cellStyle name="Header2 2 8 2 32" xfId="4439" xr:uid="{00000000-0005-0000-0000-00005A810000}"/>
    <cellStyle name="Header2 2 8 2 32 2" xfId="13665" xr:uid="{00000000-0005-0000-0000-00005B810000}"/>
    <cellStyle name="Header2 2 8 2 32 2 2" xfId="35967" xr:uid="{00000000-0005-0000-0000-00005C810000}"/>
    <cellStyle name="Header2 2 8 2 32 2 3" xfId="40514" xr:uid="{00000000-0005-0000-0000-00005D810000}"/>
    <cellStyle name="Header2 2 8 2 32 2 4" xfId="22737" xr:uid="{00000000-0005-0000-0000-00005E810000}"/>
    <cellStyle name="Header2 2 8 2 32 3" xfId="27310" xr:uid="{00000000-0005-0000-0000-00005F810000}"/>
    <cellStyle name="Header2 2 8 2 32 4" xfId="27434" xr:uid="{00000000-0005-0000-0000-000060810000}"/>
    <cellStyle name="Header2 2 8 2 32 5" xfId="18409" xr:uid="{00000000-0005-0000-0000-000061810000}"/>
    <cellStyle name="Header2 2 8 2 33" xfId="4440" xr:uid="{00000000-0005-0000-0000-000062810000}"/>
    <cellStyle name="Header2 2 8 2 33 2" xfId="13666" xr:uid="{00000000-0005-0000-0000-000063810000}"/>
    <cellStyle name="Header2 2 8 2 33 2 2" xfId="35968" xr:uid="{00000000-0005-0000-0000-000064810000}"/>
    <cellStyle name="Header2 2 8 2 33 2 3" xfId="40515" xr:uid="{00000000-0005-0000-0000-000065810000}"/>
    <cellStyle name="Header2 2 8 2 33 2 4" xfId="22738" xr:uid="{00000000-0005-0000-0000-000066810000}"/>
    <cellStyle name="Header2 2 8 2 33 3" xfId="27311" xr:uid="{00000000-0005-0000-0000-000067810000}"/>
    <cellStyle name="Header2 2 8 2 33 4" xfId="27433" xr:uid="{00000000-0005-0000-0000-000068810000}"/>
    <cellStyle name="Header2 2 8 2 33 5" xfId="18410" xr:uid="{00000000-0005-0000-0000-000069810000}"/>
    <cellStyle name="Header2 2 8 2 34" xfId="4441" xr:uid="{00000000-0005-0000-0000-00006A810000}"/>
    <cellStyle name="Header2 2 8 2 34 2" xfId="13667" xr:uid="{00000000-0005-0000-0000-00006B810000}"/>
    <cellStyle name="Header2 2 8 2 34 2 2" xfId="35969" xr:uid="{00000000-0005-0000-0000-00006C810000}"/>
    <cellStyle name="Header2 2 8 2 34 2 3" xfId="40516" xr:uid="{00000000-0005-0000-0000-00006D810000}"/>
    <cellStyle name="Header2 2 8 2 34 2 4" xfId="22739" xr:uid="{00000000-0005-0000-0000-00006E810000}"/>
    <cellStyle name="Header2 2 8 2 34 3" xfId="27312" xr:uid="{00000000-0005-0000-0000-00006F810000}"/>
    <cellStyle name="Header2 2 8 2 34 4" xfId="27432" xr:uid="{00000000-0005-0000-0000-000070810000}"/>
    <cellStyle name="Header2 2 8 2 34 5" xfId="18411" xr:uid="{00000000-0005-0000-0000-000071810000}"/>
    <cellStyle name="Header2 2 8 2 35" xfId="4442" xr:uid="{00000000-0005-0000-0000-000072810000}"/>
    <cellStyle name="Header2 2 8 2 35 2" xfId="13668" xr:uid="{00000000-0005-0000-0000-000073810000}"/>
    <cellStyle name="Header2 2 8 2 35 2 2" xfId="35970" xr:uid="{00000000-0005-0000-0000-000074810000}"/>
    <cellStyle name="Header2 2 8 2 35 2 3" xfId="40517" xr:uid="{00000000-0005-0000-0000-000075810000}"/>
    <cellStyle name="Header2 2 8 2 35 2 4" xfId="22740" xr:uid="{00000000-0005-0000-0000-000076810000}"/>
    <cellStyle name="Header2 2 8 2 35 3" xfId="27313" xr:uid="{00000000-0005-0000-0000-000077810000}"/>
    <cellStyle name="Header2 2 8 2 35 4" xfId="27430" xr:uid="{00000000-0005-0000-0000-000078810000}"/>
    <cellStyle name="Header2 2 8 2 35 5" xfId="18412" xr:uid="{00000000-0005-0000-0000-000079810000}"/>
    <cellStyle name="Header2 2 8 2 36" xfId="4443" xr:uid="{00000000-0005-0000-0000-00007A810000}"/>
    <cellStyle name="Header2 2 8 2 36 2" xfId="13669" xr:uid="{00000000-0005-0000-0000-00007B810000}"/>
    <cellStyle name="Header2 2 8 2 36 2 2" xfId="35971" xr:uid="{00000000-0005-0000-0000-00007C810000}"/>
    <cellStyle name="Header2 2 8 2 36 2 3" xfId="40518" xr:uid="{00000000-0005-0000-0000-00007D810000}"/>
    <cellStyle name="Header2 2 8 2 36 2 4" xfId="22741" xr:uid="{00000000-0005-0000-0000-00007E810000}"/>
    <cellStyle name="Header2 2 8 2 36 3" xfId="27314" xr:uid="{00000000-0005-0000-0000-00007F810000}"/>
    <cellStyle name="Header2 2 8 2 36 4" xfId="27429" xr:uid="{00000000-0005-0000-0000-000080810000}"/>
    <cellStyle name="Header2 2 8 2 36 5" xfId="18413" xr:uid="{00000000-0005-0000-0000-000081810000}"/>
    <cellStyle name="Header2 2 8 2 37" xfId="4444" xr:uid="{00000000-0005-0000-0000-000082810000}"/>
    <cellStyle name="Header2 2 8 2 37 2" xfId="13670" xr:uid="{00000000-0005-0000-0000-000083810000}"/>
    <cellStyle name="Header2 2 8 2 37 2 2" xfId="35972" xr:uid="{00000000-0005-0000-0000-000084810000}"/>
    <cellStyle name="Header2 2 8 2 37 2 3" xfId="40519" xr:uid="{00000000-0005-0000-0000-000085810000}"/>
    <cellStyle name="Header2 2 8 2 37 2 4" xfId="22742" xr:uid="{00000000-0005-0000-0000-000086810000}"/>
    <cellStyle name="Header2 2 8 2 37 3" xfId="27315" xr:uid="{00000000-0005-0000-0000-000087810000}"/>
    <cellStyle name="Header2 2 8 2 37 4" xfId="27428" xr:uid="{00000000-0005-0000-0000-000088810000}"/>
    <cellStyle name="Header2 2 8 2 37 5" xfId="18414" xr:uid="{00000000-0005-0000-0000-000089810000}"/>
    <cellStyle name="Header2 2 8 2 38" xfId="4445" xr:uid="{00000000-0005-0000-0000-00008A810000}"/>
    <cellStyle name="Header2 2 8 2 38 2" xfId="13671" xr:uid="{00000000-0005-0000-0000-00008B810000}"/>
    <cellStyle name="Header2 2 8 2 38 2 2" xfId="35973" xr:uid="{00000000-0005-0000-0000-00008C810000}"/>
    <cellStyle name="Header2 2 8 2 38 2 3" xfId="40520" xr:uid="{00000000-0005-0000-0000-00008D810000}"/>
    <cellStyle name="Header2 2 8 2 38 2 4" xfId="22743" xr:uid="{00000000-0005-0000-0000-00008E810000}"/>
    <cellStyle name="Header2 2 8 2 38 3" xfId="27316" xr:uid="{00000000-0005-0000-0000-00008F810000}"/>
    <cellStyle name="Header2 2 8 2 38 4" xfId="27427" xr:uid="{00000000-0005-0000-0000-000090810000}"/>
    <cellStyle name="Header2 2 8 2 38 5" xfId="18415" xr:uid="{00000000-0005-0000-0000-000091810000}"/>
    <cellStyle name="Header2 2 8 2 39" xfId="4446" xr:uid="{00000000-0005-0000-0000-000092810000}"/>
    <cellStyle name="Header2 2 8 2 39 2" xfId="13672" xr:uid="{00000000-0005-0000-0000-000093810000}"/>
    <cellStyle name="Header2 2 8 2 39 2 2" xfId="35974" xr:uid="{00000000-0005-0000-0000-000094810000}"/>
    <cellStyle name="Header2 2 8 2 39 2 3" xfId="40521" xr:uid="{00000000-0005-0000-0000-000095810000}"/>
    <cellStyle name="Header2 2 8 2 39 2 4" xfId="22744" xr:uid="{00000000-0005-0000-0000-000096810000}"/>
    <cellStyle name="Header2 2 8 2 39 3" xfId="27317" xr:uid="{00000000-0005-0000-0000-000097810000}"/>
    <cellStyle name="Header2 2 8 2 39 4" xfId="27426" xr:uid="{00000000-0005-0000-0000-000098810000}"/>
    <cellStyle name="Header2 2 8 2 39 5" xfId="18416" xr:uid="{00000000-0005-0000-0000-000099810000}"/>
    <cellStyle name="Header2 2 8 2 4" xfId="4447" xr:uid="{00000000-0005-0000-0000-00009A810000}"/>
    <cellStyle name="Header2 2 8 2 4 2" xfId="13673" xr:uid="{00000000-0005-0000-0000-00009B810000}"/>
    <cellStyle name="Header2 2 8 2 4 2 2" xfId="35975" xr:uid="{00000000-0005-0000-0000-00009C810000}"/>
    <cellStyle name="Header2 2 8 2 4 2 3" xfId="40522" xr:uid="{00000000-0005-0000-0000-00009D810000}"/>
    <cellStyle name="Header2 2 8 2 4 2 4" xfId="22745" xr:uid="{00000000-0005-0000-0000-00009E810000}"/>
    <cellStyle name="Header2 2 8 2 4 3" xfId="27318" xr:uid="{00000000-0005-0000-0000-00009F810000}"/>
    <cellStyle name="Header2 2 8 2 4 4" xfId="27425" xr:uid="{00000000-0005-0000-0000-0000A0810000}"/>
    <cellStyle name="Header2 2 8 2 4 5" xfId="18417" xr:uid="{00000000-0005-0000-0000-0000A1810000}"/>
    <cellStyle name="Header2 2 8 2 40" xfId="4414" xr:uid="{00000000-0005-0000-0000-0000A2810000}"/>
    <cellStyle name="Header2 2 8 2 40 2" xfId="13640" xr:uid="{00000000-0005-0000-0000-0000A3810000}"/>
    <cellStyle name="Header2 2 8 2 40 2 2" xfId="35942" xr:uid="{00000000-0005-0000-0000-0000A4810000}"/>
    <cellStyle name="Header2 2 8 2 40 2 3" xfId="40489" xr:uid="{00000000-0005-0000-0000-0000A5810000}"/>
    <cellStyle name="Header2 2 8 2 40 2 4" xfId="22712" xr:uid="{00000000-0005-0000-0000-0000A6810000}"/>
    <cellStyle name="Header2 2 8 2 40 3" xfId="27285" xr:uid="{00000000-0005-0000-0000-0000A7810000}"/>
    <cellStyle name="Header2 2 8 2 40 4" xfId="27431" xr:uid="{00000000-0005-0000-0000-0000A8810000}"/>
    <cellStyle name="Header2 2 8 2 40 5" xfId="18384" xr:uid="{00000000-0005-0000-0000-0000A9810000}"/>
    <cellStyle name="Header2 2 8 2 41" xfId="9433" xr:uid="{00000000-0005-0000-0000-0000AA810000}"/>
    <cellStyle name="Header2 2 8 2 41 2" xfId="13758" xr:uid="{00000000-0005-0000-0000-0000AB810000}"/>
    <cellStyle name="Header2 2 8 2 41 2 2" xfId="36060" xr:uid="{00000000-0005-0000-0000-0000AC810000}"/>
    <cellStyle name="Header2 2 8 2 41 2 3" xfId="40607" xr:uid="{00000000-0005-0000-0000-0000AD810000}"/>
    <cellStyle name="Header2 2 8 2 41 2 4" xfId="22830" xr:uid="{00000000-0005-0000-0000-0000AE810000}"/>
    <cellStyle name="Header2 2 8 2 41 3" xfId="31735" xr:uid="{00000000-0005-0000-0000-0000AF810000}"/>
    <cellStyle name="Header2 2 8 2 41 4" xfId="36282" xr:uid="{00000000-0005-0000-0000-0000B0810000}"/>
    <cellStyle name="Header2 2 8 2 41 5" xfId="18505" xr:uid="{00000000-0005-0000-0000-0000B1810000}"/>
    <cellStyle name="Header2 2 8 2 42" xfId="365" xr:uid="{00000000-0005-0000-0000-0000B2810000}"/>
    <cellStyle name="Header2 2 8 2 42 2" xfId="23236" xr:uid="{00000000-0005-0000-0000-0000B3810000}"/>
    <cellStyle name="Header2 2 8 2 42 3" xfId="31450" xr:uid="{00000000-0005-0000-0000-0000B4810000}"/>
    <cellStyle name="Header2 2 8 2 42 4" xfId="14335" xr:uid="{00000000-0005-0000-0000-0000B5810000}"/>
    <cellStyle name="Header2 2 8 2 43" xfId="14031" xr:uid="{00000000-0005-0000-0000-0000B6810000}"/>
    <cellStyle name="Header2 2 8 2 44" xfId="31686" xr:uid="{00000000-0005-0000-0000-0000B7810000}"/>
    <cellStyle name="Header2 2 8 2 45" xfId="14093" xr:uid="{00000000-0005-0000-0000-0000B8810000}"/>
    <cellStyle name="Header2 2 8 2 5" xfId="4448" xr:uid="{00000000-0005-0000-0000-0000B9810000}"/>
    <cellStyle name="Header2 2 8 2 5 2" xfId="13674" xr:uid="{00000000-0005-0000-0000-0000BA810000}"/>
    <cellStyle name="Header2 2 8 2 5 2 2" xfId="35976" xr:uid="{00000000-0005-0000-0000-0000BB810000}"/>
    <cellStyle name="Header2 2 8 2 5 2 3" xfId="40523" xr:uid="{00000000-0005-0000-0000-0000BC810000}"/>
    <cellStyle name="Header2 2 8 2 5 2 4" xfId="22746" xr:uid="{00000000-0005-0000-0000-0000BD810000}"/>
    <cellStyle name="Header2 2 8 2 5 3" xfId="27319" xr:uid="{00000000-0005-0000-0000-0000BE810000}"/>
    <cellStyle name="Header2 2 8 2 5 4" xfId="27372" xr:uid="{00000000-0005-0000-0000-0000BF810000}"/>
    <cellStyle name="Header2 2 8 2 5 5" xfId="18418" xr:uid="{00000000-0005-0000-0000-0000C0810000}"/>
    <cellStyle name="Header2 2 8 2 6" xfId="4449" xr:uid="{00000000-0005-0000-0000-0000C1810000}"/>
    <cellStyle name="Header2 2 8 2 6 2" xfId="13675" xr:uid="{00000000-0005-0000-0000-0000C2810000}"/>
    <cellStyle name="Header2 2 8 2 6 2 2" xfId="35977" xr:uid="{00000000-0005-0000-0000-0000C3810000}"/>
    <cellStyle name="Header2 2 8 2 6 2 3" xfId="40524" xr:uid="{00000000-0005-0000-0000-0000C4810000}"/>
    <cellStyle name="Header2 2 8 2 6 2 4" xfId="22747" xr:uid="{00000000-0005-0000-0000-0000C5810000}"/>
    <cellStyle name="Header2 2 8 2 6 3" xfId="27320" xr:uid="{00000000-0005-0000-0000-0000C6810000}"/>
    <cellStyle name="Header2 2 8 2 6 4" xfId="27424" xr:uid="{00000000-0005-0000-0000-0000C7810000}"/>
    <cellStyle name="Header2 2 8 2 6 5" xfId="18419" xr:uid="{00000000-0005-0000-0000-0000C8810000}"/>
    <cellStyle name="Header2 2 8 2 7" xfId="4450" xr:uid="{00000000-0005-0000-0000-0000C9810000}"/>
    <cellStyle name="Header2 2 8 2 7 2" xfId="13676" xr:uid="{00000000-0005-0000-0000-0000CA810000}"/>
    <cellStyle name="Header2 2 8 2 7 2 2" xfId="35978" xr:uid="{00000000-0005-0000-0000-0000CB810000}"/>
    <cellStyle name="Header2 2 8 2 7 2 3" xfId="40525" xr:uid="{00000000-0005-0000-0000-0000CC810000}"/>
    <cellStyle name="Header2 2 8 2 7 2 4" xfId="22748" xr:uid="{00000000-0005-0000-0000-0000CD810000}"/>
    <cellStyle name="Header2 2 8 2 7 3" xfId="27321" xr:uid="{00000000-0005-0000-0000-0000CE810000}"/>
    <cellStyle name="Header2 2 8 2 7 4" xfId="27423" xr:uid="{00000000-0005-0000-0000-0000CF810000}"/>
    <cellStyle name="Header2 2 8 2 7 5" xfId="18420" xr:uid="{00000000-0005-0000-0000-0000D0810000}"/>
    <cellStyle name="Header2 2 8 2 8" xfId="4451" xr:uid="{00000000-0005-0000-0000-0000D1810000}"/>
    <cellStyle name="Header2 2 8 2 8 2" xfId="13677" xr:uid="{00000000-0005-0000-0000-0000D2810000}"/>
    <cellStyle name="Header2 2 8 2 8 2 2" xfId="35979" xr:uid="{00000000-0005-0000-0000-0000D3810000}"/>
    <cellStyle name="Header2 2 8 2 8 2 3" xfId="40526" xr:uid="{00000000-0005-0000-0000-0000D4810000}"/>
    <cellStyle name="Header2 2 8 2 8 2 4" xfId="22749" xr:uid="{00000000-0005-0000-0000-0000D5810000}"/>
    <cellStyle name="Header2 2 8 2 8 3" xfId="27322" xr:uid="{00000000-0005-0000-0000-0000D6810000}"/>
    <cellStyle name="Header2 2 8 2 8 4" xfId="27422" xr:uid="{00000000-0005-0000-0000-0000D7810000}"/>
    <cellStyle name="Header2 2 8 2 8 5" xfId="18421" xr:uid="{00000000-0005-0000-0000-0000D8810000}"/>
    <cellStyle name="Header2 2 8 2 9" xfId="4452" xr:uid="{00000000-0005-0000-0000-0000D9810000}"/>
    <cellStyle name="Header2 2 8 2 9 2" xfId="13678" xr:uid="{00000000-0005-0000-0000-0000DA810000}"/>
    <cellStyle name="Header2 2 8 2 9 2 2" xfId="35980" xr:uid="{00000000-0005-0000-0000-0000DB810000}"/>
    <cellStyle name="Header2 2 8 2 9 2 3" xfId="40527" xr:uid="{00000000-0005-0000-0000-0000DC810000}"/>
    <cellStyle name="Header2 2 8 2 9 2 4" xfId="22750" xr:uid="{00000000-0005-0000-0000-0000DD810000}"/>
    <cellStyle name="Header2 2 8 2 9 3" xfId="27323" xr:uid="{00000000-0005-0000-0000-0000DE810000}"/>
    <cellStyle name="Header2 2 8 2 9 4" xfId="27421" xr:uid="{00000000-0005-0000-0000-0000DF810000}"/>
    <cellStyle name="Header2 2 8 2 9 5" xfId="18422" xr:uid="{00000000-0005-0000-0000-0000E0810000}"/>
    <cellStyle name="Header2 2 8 20" xfId="4453" xr:uid="{00000000-0005-0000-0000-0000E1810000}"/>
    <cellStyle name="Header2 2 8 20 2" xfId="13679" xr:uid="{00000000-0005-0000-0000-0000E2810000}"/>
    <cellStyle name="Header2 2 8 20 2 2" xfId="35981" xr:uid="{00000000-0005-0000-0000-0000E3810000}"/>
    <cellStyle name="Header2 2 8 20 2 3" xfId="40528" xr:uid="{00000000-0005-0000-0000-0000E4810000}"/>
    <cellStyle name="Header2 2 8 20 2 4" xfId="22751" xr:uid="{00000000-0005-0000-0000-0000E5810000}"/>
    <cellStyle name="Header2 2 8 20 3" xfId="27324" xr:uid="{00000000-0005-0000-0000-0000E6810000}"/>
    <cellStyle name="Header2 2 8 20 4" xfId="27420" xr:uid="{00000000-0005-0000-0000-0000E7810000}"/>
    <cellStyle name="Header2 2 8 20 5" xfId="18423" xr:uid="{00000000-0005-0000-0000-0000E8810000}"/>
    <cellStyle name="Header2 2 8 21" xfId="4454" xr:uid="{00000000-0005-0000-0000-0000E9810000}"/>
    <cellStyle name="Header2 2 8 21 2" xfId="13680" xr:uid="{00000000-0005-0000-0000-0000EA810000}"/>
    <cellStyle name="Header2 2 8 21 2 2" xfId="35982" xr:uid="{00000000-0005-0000-0000-0000EB810000}"/>
    <cellStyle name="Header2 2 8 21 2 3" xfId="40529" xr:uid="{00000000-0005-0000-0000-0000EC810000}"/>
    <cellStyle name="Header2 2 8 21 2 4" xfId="22752" xr:uid="{00000000-0005-0000-0000-0000ED810000}"/>
    <cellStyle name="Header2 2 8 21 3" xfId="27325" xr:uid="{00000000-0005-0000-0000-0000EE810000}"/>
    <cellStyle name="Header2 2 8 21 4" xfId="27419" xr:uid="{00000000-0005-0000-0000-0000EF810000}"/>
    <cellStyle name="Header2 2 8 21 5" xfId="18424" xr:uid="{00000000-0005-0000-0000-0000F0810000}"/>
    <cellStyle name="Header2 2 8 22" xfId="4455" xr:uid="{00000000-0005-0000-0000-0000F1810000}"/>
    <cellStyle name="Header2 2 8 22 2" xfId="13681" xr:uid="{00000000-0005-0000-0000-0000F2810000}"/>
    <cellStyle name="Header2 2 8 22 2 2" xfId="35983" xr:uid="{00000000-0005-0000-0000-0000F3810000}"/>
    <cellStyle name="Header2 2 8 22 2 3" xfId="40530" xr:uid="{00000000-0005-0000-0000-0000F4810000}"/>
    <cellStyle name="Header2 2 8 22 2 4" xfId="22753" xr:uid="{00000000-0005-0000-0000-0000F5810000}"/>
    <cellStyle name="Header2 2 8 22 3" xfId="27326" xr:uid="{00000000-0005-0000-0000-0000F6810000}"/>
    <cellStyle name="Header2 2 8 22 4" xfId="27418" xr:uid="{00000000-0005-0000-0000-0000F7810000}"/>
    <cellStyle name="Header2 2 8 22 5" xfId="18425" xr:uid="{00000000-0005-0000-0000-0000F8810000}"/>
    <cellStyle name="Header2 2 8 23" xfId="4456" xr:uid="{00000000-0005-0000-0000-0000F9810000}"/>
    <cellStyle name="Header2 2 8 23 2" xfId="13682" xr:uid="{00000000-0005-0000-0000-0000FA810000}"/>
    <cellStyle name="Header2 2 8 23 2 2" xfId="35984" xr:uid="{00000000-0005-0000-0000-0000FB810000}"/>
    <cellStyle name="Header2 2 8 23 2 3" xfId="40531" xr:uid="{00000000-0005-0000-0000-0000FC810000}"/>
    <cellStyle name="Header2 2 8 23 2 4" xfId="22754" xr:uid="{00000000-0005-0000-0000-0000FD810000}"/>
    <cellStyle name="Header2 2 8 23 3" xfId="27327" xr:uid="{00000000-0005-0000-0000-0000FE810000}"/>
    <cellStyle name="Header2 2 8 23 4" xfId="27417" xr:uid="{00000000-0005-0000-0000-0000FF810000}"/>
    <cellStyle name="Header2 2 8 23 5" xfId="18426" xr:uid="{00000000-0005-0000-0000-000000820000}"/>
    <cellStyle name="Header2 2 8 24" xfId="4457" xr:uid="{00000000-0005-0000-0000-000001820000}"/>
    <cellStyle name="Header2 2 8 24 2" xfId="13683" xr:uid="{00000000-0005-0000-0000-000002820000}"/>
    <cellStyle name="Header2 2 8 24 2 2" xfId="35985" xr:uid="{00000000-0005-0000-0000-000003820000}"/>
    <cellStyle name="Header2 2 8 24 2 3" xfId="40532" xr:uid="{00000000-0005-0000-0000-000004820000}"/>
    <cellStyle name="Header2 2 8 24 2 4" xfId="22755" xr:uid="{00000000-0005-0000-0000-000005820000}"/>
    <cellStyle name="Header2 2 8 24 3" xfId="27328" xr:uid="{00000000-0005-0000-0000-000006820000}"/>
    <cellStyle name="Header2 2 8 24 4" xfId="27416" xr:uid="{00000000-0005-0000-0000-000007820000}"/>
    <cellStyle name="Header2 2 8 24 5" xfId="18427" xr:uid="{00000000-0005-0000-0000-000008820000}"/>
    <cellStyle name="Header2 2 8 25" xfId="4458" xr:uid="{00000000-0005-0000-0000-000009820000}"/>
    <cellStyle name="Header2 2 8 25 2" xfId="13684" xr:uid="{00000000-0005-0000-0000-00000A820000}"/>
    <cellStyle name="Header2 2 8 25 2 2" xfId="35986" xr:uid="{00000000-0005-0000-0000-00000B820000}"/>
    <cellStyle name="Header2 2 8 25 2 3" xfId="40533" xr:uid="{00000000-0005-0000-0000-00000C820000}"/>
    <cellStyle name="Header2 2 8 25 2 4" xfId="22756" xr:uid="{00000000-0005-0000-0000-00000D820000}"/>
    <cellStyle name="Header2 2 8 25 3" xfId="27329" xr:uid="{00000000-0005-0000-0000-00000E820000}"/>
    <cellStyle name="Header2 2 8 25 4" xfId="27415" xr:uid="{00000000-0005-0000-0000-00000F820000}"/>
    <cellStyle name="Header2 2 8 25 5" xfId="18428" xr:uid="{00000000-0005-0000-0000-000010820000}"/>
    <cellStyle name="Header2 2 8 26" xfId="4459" xr:uid="{00000000-0005-0000-0000-000011820000}"/>
    <cellStyle name="Header2 2 8 26 2" xfId="13685" xr:uid="{00000000-0005-0000-0000-000012820000}"/>
    <cellStyle name="Header2 2 8 26 2 2" xfId="35987" xr:uid="{00000000-0005-0000-0000-000013820000}"/>
    <cellStyle name="Header2 2 8 26 2 3" xfId="40534" xr:uid="{00000000-0005-0000-0000-000014820000}"/>
    <cellStyle name="Header2 2 8 26 2 4" xfId="22757" xr:uid="{00000000-0005-0000-0000-000015820000}"/>
    <cellStyle name="Header2 2 8 26 3" xfId="27330" xr:uid="{00000000-0005-0000-0000-000016820000}"/>
    <cellStyle name="Header2 2 8 26 4" xfId="27414" xr:uid="{00000000-0005-0000-0000-000017820000}"/>
    <cellStyle name="Header2 2 8 26 5" xfId="18429" xr:uid="{00000000-0005-0000-0000-000018820000}"/>
    <cellStyle name="Header2 2 8 27" xfId="4460" xr:uid="{00000000-0005-0000-0000-000019820000}"/>
    <cellStyle name="Header2 2 8 27 2" xfId="13686" xr:uid="{00000000-0005-0000-0000-00001A820000}"/>
    <cellStyle name="Header2 2 8 27 2 2" xfId="35988" xr:uid="{00000000-0005-0000-0000-00001B820000}"/>
    <cellStyle name="Header2 2 8 27 2 3" xfId="40535" xr:uid="{00000000-0005-0000-0000-00001C820000}"/>
    <cellStyle name="Header2 2 8 27 2 4" xfId="22758" xr:uid="{00000000-0005-0000-0000-00001D820000}"/>
    <cellStyle name="Header2 2 8 27 3" xfId="27331" xr:uid="{00000000-0005-0000-0000-00001E820000}"/>
    <cellStyle name="Header2 2 8 27 4" xfId="27413" xr:uid="{00000000-0005-0000-0000-00001F820000}"/>
    <cellStyle name="Header2 2 8 27 5" xfId="18430" xr:uid="{00000000-0005-0000-0000-000020820000}"/>
    <cellStyle name="Header2 2 8 28" xfId="4461" xr:uid="{00000000-0005-0000-0000-000021820000}"/>
    <cellStyle name="Header2 2 8 28 2" xfId="13687" xr:uid="{00000000-0005-0000-0000-000022820000}"/>
    <cellStyle name="Header2 2 8 28 2 2" xfId="35989" xr:uid="{00000000-0005-0000-0000-000023820000}"/>
    <cellStyle name="Header2 2 8 28 2 3" xfId="40536" xr:uid="{00000000-0005-0000-0000-000024820000}"/>
    <cellStyle name="Header2 2 8 28 2 4" xfId="22759" xr:uid="{00000000-0005-0000-0000-000025820000}"/>
    <cellStyle name="Header2 2 8 28 3" xfId="27332" xr:uid="{00000000-0005-0000-0000-000026820000}"/>
    <cellStyle name="Header2 2 8 28 4" xfId="27412" xr:uid="{00000000-0005-0000-0000-000027820000}"/>
    <cellStyle name="Header2 2 8 28 5" xfId="18431" xr:uid="{00000000-0005-0000-0000-000028820000}"/>
    <cellStyle name="Header2 2 8 29" xfId="4462" xr:uid="{00000000-0005-0000-0000-000029820000}"/>
    <cellStyle name="Header2 2 8 29 2" xfId="13688" xr:uid="{00000000-0005-0000-0000-00002A820000}"/>
    <cellStyle name="Header2 2 8 29 2 2" xfId="35990" xr:uid="{00000000-0005-0000-0000-00002B820000}"/>
    <cellStyle name="Header2 2 8 29 2 3" xfId="40537" xr:uid="{00000000-0005-0000-0000-00002C820000}"/>
    <cellStyle name="Header2 2 8 29 2 4" xfId="22760" xr:uid="{00000000-0005-0000-0000-00002D820000}"/>
    <cellStyle name="Header2 2 8 29 3" xfId="27333" xr:uid="{00000000-0005-0000-0000-00002E820000}"/>
    <cellStyle name="Header2 2 8 29 4" xfId="27411" xr:uid="{00000000-0005-0000-0000-00002F820000}"/>
    <cellStyle name="Header2 2 8 29 5" xfId="18432" xr:uid="{00000000-0005-0000-0000-000030820000}"/>
    <cellStyle name="Header2 2 8 3" xfId="4463" xr:uid="{00000000-0005-0000-0000-000031820000}"/>
    <cellStyle name="Header2 2 8 3 2" xfId="13689" xr:uid="{00000000-0005-0000-0000-000032820000}"/>
    <cellStyle name="Header2 2 8 3 2 2" xfId="35991" xr:uid="{00000000-0005-0000-0000-000033820000}"/>
    <cellStyle name="Header2 2 8 3 2 3" xfId="40538" xr:uid="{00000000-0005-0000-0000-000034820000}"/>
    <cellStyle name="Header2 2 8 3 2 4" xfId="22761" xr:uid="{00000000-0005-0000-0000-000035820000}"/>
    <cellStyle name="Header2 2 8 3 3" xfId="27334" xr:uid="{00000000-0005-0000-0000-000036820000}"/>
    <cellStyle name="Header2 2 8 3 4" xfId="27410" xr:uid="{00000000-0005-0000-0000-000037820000}"/>
    <cellStyle name="Header2 2 8 3 5" xfId="18433" xr:uid="{00000000-0005-0000-0000-000038820000}"/>
    <cellStyle name="Header2 2 8 30" xfId="4464" xr:uid="{00000000-0005-0000-0000-000039820000}"/>
    <cellStyle name="Header2 2 8 30 2" xfId="13690" xr:uid="{00000000-0005-0000-0000-00003A820000}"/>
    <cellStyle name="Header2 2 8 30 2 2" xfId="35992" xr:uid="{00000000-0005-0000-0000-00003B820000}"/>
    <cellStyle name="Header2 2 8 30 2 3" xfId="40539" xr:uid="{00000000-0005-0000-0000-00003C820000}"/>
    <cellStyle name="Header2 2 8 30 2 4" xfId="22762" xr:uid="{00000000-0005-0000-0000-00003D820000}"/>
    <cellStyle name="Header2 2 8 30 3" xfId="27335" xr:uid="{00000000-0005-0000-0000-00003E820000}"/>
    <cellStyle name="Header2 2 8 30 4" xfId="27409" xr:uid="{00000000-0005-0000-0000-00003F820000}"/>
    <cellStyle name="Header2 2 8 30 5" xfId="18434" xr:uid="{00000000-0005-0000-0000-000040820000}"/>
    <cellStyle name="Header2 2 8 31" xfId="4403" xr:uid="{00000000-0005-0000-0000-000041820000}"/>
    <cellStyle name="Header2 2 8 31 2" xfId="13629" xr:uid="{00000000-0005-0000-0000-000042820000}"/>
    <cellStyle name="Header2 2 8 31 2 2" xfId="35931" xr:uid="{00000000-0005-0000-0000-000043820000}"/>
    <cellStyle name="Header2 2 8 31 2 3" xfId="40478" xr:uid="{00000000-0005-0000-0000-000044820000}"/>
    <cellStyle name="Header2 2 8 31 2 4" xfId="22701" xr:uid="{00000000-0005-0000-0000-000045820000}"/>
    <cellStyle name="Header2 2 8 31 3" xfId="27274" xr:uid="{00000000-0005-0000-0000-000046820000}"/>
    <cellStyle name="Header2 2 8 31 4" xfId="27470" xr:uid="{00000000-0005-0000-0000-000047820000}"/>
    <cellStyle name="Header2 2 8 31 5" xfId="18373" xr:uid="{00000000-0005-0000-0000-000048820000}"/>
    <cellStyle name="Header2 2 8 32" xfId="9550" xr:uid="{00000000-0005-0000-0000-000049820000}"/>
    <cellStyle name="Header2 2 8 32 2" xfId="13851" xr:uid="{00000000-0005-0000-0000-00004A820000}"/>
    <cellStyle name="Header2 2 8 32 2 2" xfId="36153" xr:uid="{00000000-0005-0000-0000-00004B820000}"/>
    <cellStyle name="Header2 2 8 32 2 3" xfId="40700" xr:uid="{00000000-0005-0000-0000-00004C820000}"/>
    <cellStyle name="Header2 2 8 32 2 4" xfId="22923" xr:uid="{00000000-0005-0000-0000-00004D820000}"/>
    <cellStyle name="Header2 2 8 32 3" xfId="31852" xr:uid="{00000000-0005-0000-0000-00004E820000}"/>
    <cellStyle name="Header2 2 8 32 4" xfId="36399" xr:uid="{00000000-0005-0000-0000-00004F820000}"/>
    <cellStyle name="Header2 2 8 32 5" xfId="18622" xr:uid="{00000000-0005-0000-0000-000050820000}"/>
    <cellStyle name="Header2 2 8 33" xfId="442" xr:uid="{00000000-0005-0000-0000-000051820000}"/>
    <cellStyle name="Header2 2 8 33 2" xfId="23313" xr:uid="{00000000-0005-0000-0000-000052820000}"/>
    <cellStyle name="Header2 2 8 33 3" xfId="31373" xr:uid="{00000000-0005-0000-0000-000053820000}"/>
    <cellStyle name="Header2 2 8 33 4" xfId="14412" xr:uid="{00000000-0005-0000-0000-000054820000}"/>
    <cellStyle name="Header2 2 8 34" xfId="23104" xr:uid="{00000000-0005-0000-0000-000055820000}"/>
    <cellStyle name="Header2 2 8 35" xfId="31572" xr:uid="{00000000-0005-0000-0000-000056820000}"/>
    <cellStyle name="Header2 2 8 36" xfId="14203" xr:uid="{00000000-0005-0000-0000-000057820000}"/>
    <cellStyle name="Header2 2 8 4" xfId="4465" xr:uid="{00000000-0005-0000-0000-000058820000}"/>
    <cellStyle name="Header2 2 8 4 2" xfId="13691" xr:uid="{00000000-0005-0000-0000-000059820000}"/>
    <cellStyle name="Header2 2 8 4 2 2" xfId="35993" xr:uid="{00000000-0005-0000-0000-00005A820000}"/>
    <cellStyle name="Header2 2 8 4 2 3" xfId="40540" xr:uid="{00000000-0005-0000-0000-00005B820000}"/>
    <cellStyle name="Header2 2 8 4 2 4" xfId="22763" xr:uid="{00000000-0005-0000-0000-00005C820000}"/>
    <cellStyle name="Header2 2 8 4 3" xfId="27336" xr:uid="{00000000-0005-0000-0000-00005D820000}"/>
    <cellStyle name="Header2 2 8 4 4" xfId="27408" xr:uid="{00000000-0005-0000-0000-00005E820000}"/>
    <cellStyle name="Header2 2 8 4 5" xfId="18435" xr:uid="{00000000-0005-0000-0000-00005F820000}"/>
    <cellStyle name="Header2 2 8 5" xfId="4466" xr:uid="{00000000-0005-0000-0000-000060820000}"/>
    <cellStyle name="Header2 2 8 5 2" xfId="13692" xr:uid="{00000000-0005-0000-0000-000061820000}"/>
    <cellStyle name="Header2 2 8 5 2 2" xfId="35994" xr:uid="{00000000-0005-0000-0000-000062820000}"/>
    <cellStyle name="Header2 2 8 5 2 3" xfId="40541" xr:uid="{00000000-0005-0000-0000-000063820000}"/>
    <cellStyle name="Header2 2 8 5 2 4" xfId="22764" xr:uid="{00000000-0005-0000-0000-000064820000}"/>
    <cellStyle name="Header2 2 8 5 3" xfId="27337" xr:uid="{00000000-0005-0000-0000-000065820000}"/>
    <cellStyle name="Header2 2 8 5 4" xfId="27374" xr:uid="{00000000-0005-0000-0000-000066820000}"/>
    <cellStyle name="Header2 2 8 5 5" xfId="18436" xr:uid="{00000000-0005-0000-0000-000067820000}"/>
    <cellStyle name="Header2 2 8 6" xfId="4467" xr:uid="{00000000-0005-0000-0000-000068820000}"/>
    <cellStyle name="Header2 2 8 6 2" xfId="13693" xr:uid="{00000000-0005-0000-0000-000069820000}"/>
    <cellStyle name="Header2 2 8 6 2 2" xfId="35995" xr:uid="{00000000-0005-0000-0000-00006A820000}"/>
    <cellStyle name="Header2 2 8 6 2 3" xfId="40542" xr:uid="{00000000-0005-0000-0000-00006B820000}"/>
    <cellStyle name="Header2 2 8 6 2 4" xfId="22765" xr:uid="{00000000-0005-0000-0000-00006C820000}"/>
    <cellStyle name="Header2 2 8 6 3" xfId="27338" xr:uid="{00000000-0005-0000-0000-00006D820000}"/>
    <cellStyle name="Header2 2 8 6 4" xfId="27407" xr:uid="{00000000-0005-0000-0000-00006E820000}"/>
    <cellStyle name="Header2 2 8 6 5" xfId="18437" xr:uid="{00000000-0005-0000-0000-00006F820000}"/>
    <cellStyle name="Header2 2 8 7" xfId="4468" xr:uid="{00000000-0005-0000-0000-000070820000}"/>
    <cellStyle name="Header2 2 8 7 2" xfId="13694" xr:uid="{00000000-0005-0000-0000-000071820000}"/>
    <cellStyle name="Header2 2 8 7 2 2" xfId="35996" xr:uid="{00000000-0005-0000-0000-000072820000}"/>
    <cellStyle name="Header2 2 8 7 2 3" xfId="40543" xr:uid="{00000000-0005-0000-0000-000073820000}"/>
    <cellStyle name="Header2 2 8 7 2 4" xfId="22766" xr:uid="{00000000-0005-0000-0000-000074820000}"/>
    <cellStyle name="Header2 2 8 7 3" xfId="27339" xr:uid="{00000000-0005-0000-0000-000075820000}"/>
    <cellStyle name="Header2 2 8 7 4" xfId="27406" xr:uid="{00000000-0005-0000-0000-000076820000}"/>
    <cellStyle name="Header2 2 8 7 5" xfId="18438" xr:uid="{00000000-0005-0000-0000-000077820000}"/>
    <cellStyle name="Header2 2 8 8" xfId="4469" xr:uid="{00000000-0005-0000-0000-000078820000}"/>
    <cellStyle name="Header2 2 8 8 2" xfId="13695" xr:uid="{00000000-0005-0000-0000-000079820000}"/>
    <cellStyle name="Header2 2 8 8 2 2" xfId="35997" xr:uid="{00000000-0005-0000-0000-00007A820000}"/>
    <cellStyle name="Header2 2 8 8 2 3" xfId="40544" xr:uid="{00000000-0005-0000-0000-00007B820000}"/>
    <cellStyle name="Header2 2 8 8 2 4" xfId="22767" xr:uid="{00000000-0005-0000-0000-00007C820000}"/>
    <cellStyle name="Header2 2 8 8 3" xfId="27340" xr:uid="{00000000-0005-0000-0000-00007D820000}"/>
    <cellStyle name="Header2 2 8 8 4" xfId="27405" xr:uid="{00000000-0005-0000-0000-00007E820000}"/>
    <cellStyle name="Header2 2 8 8 5" xfId="18439" xr:uid="{00000000-0005-0000-0000-00007F820000}"/>
    <cellStyle name="Header2 2 8 9" xfId="4470" xr:uid="{00000000-0005-0000-0000-000080820000}"/>
    <cellStyle name="Header2 2 8 9 2" xfId="13696" xr:uid="{00000000-0005-0000-0000-000081820000}"/>
    <cellStyle name="Header2 2 8 9 2 2" xfId="35998" xr:uid="{00000000-0005-0000-0000-000082820000}"/>
    <cellStyle name="Header2 2 8 9 2 3" xfId="40545" xr:uid="{00000000-0005-0000-0000-000083820000}"/>
    <cellStyle name="Header2 2 8 9 2 4" xfId="22768" xr:uid="{00000000-0005-0000-0000-000084820000}"/>
    <cellStyle name="Header2 2 8 9 3" xfId="27341" xr:uid="{00000000-0005-0000-0000-000085820000}"/>
    <cellStyle name="Header2 2 8 9 4" xfId="27404" xr:uid="{00000000-0005-0000-0000-000086820000}"/>
    <cellStyle name="Header2 2 8 9 5" xfId="18440" xr:uid="{00000000-0005-0000-0000-000087820000}"/>
    <cellStyle name="Header2 2 9" xfId="141" xr:uid="{00000000-0005-0000-0000-000088820000}"/>
    <cellStyle name="Header2 2 9 10" xfId="4472" xr:uid="{00000000-0005-0000-0000-000089820000}"/>
    <cellStyle name="Header2 2 9 10 2" xfId="13698" xr:uid="{00000000-0005-0000-0000-00008A820000}"/>
    <cellStyle name="Header2 2 9 10 2 2" xfId="36000" xr:uid="{00000000-0005-0000-0000-00008B820000}"/>
    <cellStyle name="Header2 2 9 10 2 3" xfId="40547" xr:uid="{00000000-0005-0000-0000-00008C820000}"/>
    <cellStyle name="Header2 2 9 10 2 4" xfId="22770" xr:uid="{00000000-0005-0000-0000-00008D820000}"/>
    <cellStyle name="Header2 2 9 10 3" xfId="27343" xr:uid="{00000000-0005-0000-0000-00008E820000}"/>
    <cellStyle name="Header2 2 9 10 4" xfId="27402" xr:uid="{00000000-0005-0000-0000-00008F820000}"/>
    <cellStyle name="Header2 2 9 10 5" xfId="18442" xr:uid="{00000000-0005-0000-0000-000090820000}"/>
    <cellStyle name="Header2 2 9 11" xfId="4473" xr:uid="{00000000-0005-0000-0000-000091820000}"/>
    <cellStyle name="Header2 2 9 11 2" xfId="13699" xr:uid="{00000000-0005-0000-0000-000092820000}"/>
    <cellStyle name="Header2 2 9 11 2 2" xfId="36001" xr:uid="{00000000-0005-0000-0000-000093820000}"/>
    <cellStyle name="Header2 2 9 11 2 3" xfId="40548" xr:uid="{00000000-0005-0000-0000-000094820000}"/>
    <cellStyle name="Header2 2 9 11 2 4" xfId="22771" xr:uid="{00000000-0005-0000-0000-000095820000}"/>
    <cellStyle name="Header2 2 9 11 3" xfId="27344" xr:uid="{00000000-0005-0000-0000-000096820000}"/>
    <cellStyle name="Header2 2 9 11 4" xfId="27401" xr:uid="{00000000-0005-0000-0000-000097820000}"/>
    <cellStyle name="Header2 2 9 11 5" xfId="18443" xr:uid="{00000000-0005-0000-0000-000098820000}"/>
    <cellStyle name="Header2 2 9 12" xfId="4474" xr:uid="{00000000-0005-0000-0000-000099820000}"/>
    <cellStyle name="Header2 2 9 12 2" xfId="13700" xr:uid="{00000000-0005-0000-0000-00009A820000}"/>
    <cellStyle name="Header2 2 9 12 2 2" xfId="36002" xr:uid="{00000000-0005-0000-0000-00009B820000}"/>
    <cellStyle name="Header2 2 9 12 2 3" xfId="40549" xr:uid="{00000000-0005-0000-0000-00009C820000}"/>
    <cellStyle name="Header2 2 9 12 2 4" xfId="22772" xr:uid="{00000000-0005-0000-0000-00009D820000}"/>
    <cellStyle name="Header2 2 9 12 3" xfId="27345" xr:uid="{00000000-0005-0000-0000-00009E820000}"/>
    <cellStyle name="Header2 2 9 12 4" xfId="27400" xr:uid="{00000000-0005-0000-0000-00009F820000}"/>
    <cellStyle name="Header2 2 9 12 5" xfId="18444" xr:uid="{00000000-0005-0000-0000-0000A0820000}"/>
    <cellStyle name="Header2 2 9 13" xfId="4475" xr:uid="{00000000-0005-0000-0000-0000A1820000}"/>
    <cellStyle name="Header2 2 9 13 2" xfId="13701" xr:uid="{00000000-0005-0000-0000-0000A2820000}"/>
    <cellStyle name="Header2 2 9 13 2 2" xfId="36003" xr:uid="{00000000-0005-0000-0000-0000A3820000}"/>
    <cellStyle name="Header2 2 9 13 2 3" xfId="40550" xr:uid="{00000000-0005-0000-0000-0000A4820000}"/>
    <cellStyle name="Header2 2 9 13 2 4" xfId="22773" xr:uid="{00000000-0005-0000-0000-0000A5820000}"/>
    <cellStyle name="Header2 2 9 13 3" xfId="27346" xr:uid="{00000000-0005-0000-0000-0000A6820000}"/>
    <cellStyle name="Header2 2 9 13 4" xfId="27399" xr:uid="{00000000-0005-0000-0000-0000A7820000}"/>
    <cellStyle name="Header2 2 9 13 5" xfId="18445" xr:uid="{00000000-0005-0000-0000-0000A8820000}"/>
    <cellStyle name="Header2 2 9 14" xfId="4476" xr:uid="{00000000-0005-0000-0000-0000A9820000}"/>
    <cellStyle name="Header2 2 9 14 2" xfId="13702" xr:uid="{00000000-0005-0000-0000-0000AA820000}"/>
    <cellStyle name="Header2 2 9 14 2 2" xfId="36004" xr:uid="{00000000-0005-0000-0000-0000AB820000}"/>
    <cellStyle name="Header2 2 9 14 2 3" xfId="40551" xr:uid="{00000000-0005-0000-0000-0000AC820000}"/>
    <cellStyle name="Header2 2 9 14 2 4" xfId="22774" xr:uid="{00000000-0005-0000-0000-0000AD820000}"/>
    <cellStyle name="Header2 2 9 14 3" xfId="27347" xr:uid="{00000000-0005-0000-0000-0000AE820000}"/>
    <cellStyle name="Header2 2 9 14 4" xfId="27398" xr:uid="{00000000-0005-0000-0000-0000AF820000}"/>
    <cellStyle name="Header2 2 9 14 5" xfId="18446" xr:uid="{00000000-0005-0000-0000-0000B0820000}"/>
    <cellStyle name="Header2 2 9 15" xfId="4477" xr:uid="{00000000-0005-0000-0000-0000B1820000}"/>
    <cellStyle name="Header2 2 9 15 2" xfId="13703" xr:uid="{00000000-0005-0000-0000-0000B2820000}"/>
    <cellStyle name="Header2 2 9 15 2 2" xfId="36005" xr:uid="{00000000-0005-0000-0000-0000B3820000}"/>
    <cellStyle name="Header2 2 9 15 2 3" xfId="40552" xr:uid="{00000000-0005-0000-0000-0000B4820000}"/>
    <cellStyle name="Header2 2 9 15 2 4" xfId="22775" xr:uid="{00000000-0005-0000-0000-0000B5820000}"/>
    <cellStyle name="Header2 2 9 15 3" xfId="27348" xr:uid="{00000000-0005-0000-0000-0000B6820000}"/>
    <cellStyle name="Header2 2 9 15 4" xfId="27397" xr:uid="{00000000-0005-0000-0000-0000B7820000}"/>
    <cellStyle name="Header2 2 9 15 5" xfId="18447" xr:uid="{00000000-0005-0000-0000-0000B8820000}"/>
    <cellStyle name="Header2 2 9 16" xfId="4478" xr:uid="{00000000-0005-0000-0000-0000B9820000}"/>
    <cellStyle name="Header2 2 9 16 2" xfId="13704" xr:uid="{00000000-0005-0000-0000-0000BA820000}"/>
    <cellStyle name="Header2 2 9 16 2 2" xfId="36006" xr:uid="{00000000-0005-0000-0000-0000BB820000}"/>
    <cellStyle name="Header2 2 9 16 2 3" xfId="40553" xr:uid="{00000000-0005-0000-0000-0000BC820000}"/>
    <cellStyle name="Header2 2 9 16 2 4" xfId="22776" xr:uid="{00000000-0005-0000-0000-0000BD820000}"/>
    <cellStyle name="Header2 2 9 16 3" xfId="27349" xr:uid="{00000000-0005-0000-0000-0000BE820000}"/>
    <cellStyle name="Header2 2 9 16 4" xfId="27396" xr:uid="{00000000-0005-0000-0000-0000BF820000}"/>
    <cellStyle name="Header2 2 9 16 5" xfId="18448" xr:uid="{00000000-0005-0000-0000-0000C0820000}"/>
    <cellStyle name="Header2 2 9 17" xfId="4479" xr:uid="{00000000-0005-0000-0000-0000C1820000}"/>
    <cellStyle name="Header2 2 9 17 2" xfId="13705" xr:uid="{00000000-0005-0000-0000-0000C2820000}"/>
    <cellStyle name="Header2 2 9 17 2 2" xfId="36007" xr:uid="{00000000-0005-0000-0000-0000C3820000}"/>
    <cellStyle name="Header2 2 9 17 2 3" xfId="40554" xr:uid="{00000000-0005-0000-0000-0000C4820000}"/>
    <cellStyle name="Header2 2 9 17 2 4" xfId="22777" xr:uid="{00000000-0005-0000-0000-0000C5820000}"/>
    <cellStyle name="Header2 2 9 17 3" xfId="27350" xr:uid="{00000000-0005-0000-0000-0000C6820000}"/>
    <cellStyle name="Header2 2 9 17 4" xfId="27395" xr:uid="{00000000-0005-0000-0000-0000C7820000}"/>
    <cellStyle name="Header2 2 9 17 5" xfId="18449" xr:uid="{00000000-0005-0000-0000-0000C8820000}"/>
    <cellStyle name="Header2 2 9 18" xfId="4480" xr:uid="{00000000-0005-0000-0000-0000C9820000}"/>
    <cellStyle name="Header2 2 9 18 2" xfId="13706" xr:uid="{00000000-0005-0000-0000-0000CA820000}"/>
    <cellStyle name="Header2 2 9 18 2 2" xfId="36008" xr:uid="{00000000-0005-0000-0000-0000CB820000}"/>
    <cellStyle name="Header2 2 9 18 2 3" xfId="40555" xr:uid="{00000000-0005-0000-0000-0000CC820000}"/>
    <cellStyle name="Header2 2 9 18 2 4" xfId="22778" xr:uid="{00000000-0005-0000-0000-0000CD820000}"/>
    <cellStyle name="Header2 2 9 18 3" xfId="27351" xr:uid="{00000000-0005-0000-0000-0000CE820000}"/>
    <cellStyle name="Header2 2 9 18 4" xfId="27394" xr:uid="{00000000-0005-0000-0000-0000CF820000}"/>
    <cellStyle name="Header2 2 9 18 5" xfId="18450" xr:uid="{00000000-0005-0000-0000-0000D0820000}"/>
    <cellStyle name="Header2 2 9 19" xfId="4481" xr:uid="{00000000-0005-0000-0000-0000D1820000}"/>
    <cellStyle name="Header2 2 9 19 2" xfId="13707" xr:uid="{00000000-0005-0000-0000-0000D2820000}"/>
    <cellStyle name="Header2 2 9 19 2 2" xfId="36009" xr:uid="{00000000-0005-0000-0000-0000D3820000}"/>
    <cellStyle name="Header2 2 9 19 2 3" xfId="40556" xr:uid="{00000000-0005-0000-0000-0000D4820000}"/>
    <cellStyle name="Header2 2 9 19 2 4" xfId="22779" xr:uid="{00000000-0005-0000-0000-0000D5820000}"/>
    <cellStyle name="Header2 2 9 19 3" xfId="27352" xr:uid="{00000000-0005-0000-0000-0000D6820000}"/>
    <cellStyle name="Header2 2 9 19 4" xfId="27393" xr:uid="{00000000-0005-0000-0000-0000D7820000}"/>
    <cellStyle name="Header2 2 9 19 5" xfId="18451" xr:uid="{00000000-0005-0000-0000-0000D8820000}"/>
    <cellStyle name="Header2 2 9 2" xfId="4482" xr:uid="{00000000-0005-0000-0000-0000D9820000}"/>
    <cellStyle name="Header2 2 9 2 2" xfId="13708" xr:uid="{00000000-0005-0000-0000-0000DA820000}"/>
    <cellStyle name="Header2 2 9 2 2 2" xfId="36010" xr:uid="{00000000-0005-0000-0000-0000DB820000}"/>
    <cellStyle name="Header2 2 9 2 2 3" xfId="40557" xr:uid="{00000000-0005-0000-0000-0000DC820000}"/>
    <cellStyle name="Header2 2 9 2 2 4" xfId="22780" xr:uid="{00000000-0005-0000-0000-0000DD820000}"/>
    <cellStyle name="Header2 2 9 2 3" xfId="27353" xr:uid="{00000000-0005-0000-0000-0000DE820000}"/>
    <cellStyle name="Header2 2 9 2 4" xfId="27392" xr:uid="{00000000-0005-0000-0000-0000DF820000}"/>
    <cellStyle name="Header2 2 9 2 5" xfId="18452" xr:uid="{00000000-0005-0000-0000-0000E0820000}"/>
    <cellStyle name="Header2 2 9 20" xfId="4483" xr:uid="{00000000-0005-0000-0000-0000E1820000}"/>
    <cellStyle name="Header2 2 9 20 2" xfId="13709" xr:uid="{00000000-0005-0000-0000-0000E2820000}"/>
    <cellStyle name="Header2 2 9 20 2 2" xfId="36011" xr:uid="{00000000-0005-0000-0000-0000E3820000}"/>
    <cellStyle name="Header2 2 9 20 2 3" xfId="40558" xr:uid="{00000000-0005-0000-0000-0000E4820000}"/>
    <cellStyle name="Header2 2 9 20 2 4" xfId="22781" xr:uid="{00000000-0005-0000-0000-0000E5820000}"/>
    <cellStyle name="Header2 2 9 20 3" xfId="27354" xr:uid="{00000000-0005-0000-0000-0000E6820000}"/>
    <cellStyle name="Header2 2 9 20 4" xfId="27391" xr:uid="{00000000-0005-0000-0000-0000E7820000}"/>
    <cellStyle name="Header2 2 9 20 5" xfId="18453" xr:uid="{00000000-0005-0000-0000-0000E8820000}"/>
    <cellStyle name="Header2 2 9 21" xfId="4484" xr:uid="{00000000-0005-0000-0000-0000E9820000}"/>
    <cellStyle name="Header2 2 9 21 2" xfId="13710" xr:uid="{00000000-0005-0000-0000-0000EA820000}"/>
    <cellStyle name="Header2 2 9 21 2 2" xfId="36012" xr:uid="{00000000-0005-0000-0000-0000EB820000}"/>
    <cellStyle name="Header2 2 9 21 2 3" xfId="40559" xr:uid="{00000000-0005-0000-0000-0000EC820000}"/>
    <cellStyle name="Header2 2 9 21 2 4" xfId="22782" xr:uid="{00000000-0005-0000-0000-0000ED820000}"/>
    <cellStyle name="Header2 2 9 21 3" xfId="27355" xr:uid="{00000000-0005-0000-0000-0000EE820000}"/>
    <cellStyle name="Header2 2 9 21 4" xfId="27390" xr:uid="{00000000-0005-0000-0000-0000EF820000}"/>
    <cellStyle name="Header2 2 9 21 5" xfId="18454" xr:uid="{00000000-0005-0000-0000-0000F0820000}"/>
    <cellStyle name="Header2 2 9 22" xfId="4485" xr:uid="{00000000-0005-0000-0000-0000F1820000}"/>
    <cellStyle name="Header2 2 9 22 2" xfId="13711" xr:uid="{00000000-0005-0000-0000-0000F2820000}"/>
    <cellStyle name="Header2 2 9 22 2 2" xfId="36013" xr:uid="{00000000-0005-0000-0000-0000F3820000}"/>
    <cellStyle name="Header2 2 9 22 2 3" xfId="40560" xr:uid="{00000000-0005-0000-0000-0000F4820000}"/>
    <cellStyle name="Header2 2 9 22 2 4" xfId="22783" xr:uid="{00000000-0005-0000-0000-0000F5820000}"/>
    <cellStyle name="Header2 2 9 22 3" xfId="27356" xr:uid="{00000000-0005-0000-0000-0000F6820000}"/>
    <cellStyle name="Header2 2 9 22 4" xfId="27389" xr:uid="{00000000-0005-0000-0000-0000F7820000}"/>
    <cellStyle name="Header2 2 9 22 5" xfId="18455" xr:uid="{00000000-0005-0000-0000-0000F8820000}"/>
    <cellStyle name="Header2 2 9 23" xfId="4486" xr:uid="{00000000-0005-0000-0000-0000F9820000}"/>
    <cellStyle name="Header2 2 9 23 2" xfId="13712" xr:uid="{00000000-0005-0000-0000-0000FA820000}"/>
    <cellStyle name="Header2 2 9 23 2 2" xfId="36014" xr:uid="{00000000-0005-0000-0000-0000FB820000}"/>
    <cellStyle name="Header2 2 9 23 2 3" xfId="40561" xr:uid="{00000000-0005-0000-0000-0000FC820000}"/>
    <cellStyle name="Header2 2 9 23 2 4" xfId="22784" xr:uid="{00000000-0005-0000-0000-0000FD820000}"/>
    <cellStyle name="Header2 2 9 23 3" xfId="27357" xr:uid="{00000000-0005-0000-0000-0000FE820000}"/>
    <cellStyle name="Header2 2 9 23 4" xfId="27388" xr:uid="{00000000-0005-0000-0000-0000FF820000}"/>
    <cellStyle name="Header2 2 9 23 5" xfId="18456" xr:uid="{00000000-0005-0000-0000-000000830000}"/>
    <cellStyle name="Header2 2 9 24" xfId="4487" xr:uid="{00000000-0005-0000-0000-000001830000}"/>
    <cellStyle name="Header2 2 9 24 2" xfId="13713" xr:uid="{00000000-0005-0000-0000-000002830000}"/>
    <cellStyle name="Header2 2 9 24 2 2" xfId="36015" xr:uid="{00000000-0005-0000-0000-000003830000}"/>
    <cellStyle name="Header2 2 9 24 2 3" xfId="40562" xr:uid="{00000000-0005-0000-0000-000004830000}"/>
    <cellStyle name="Header2 2 9 24 2 4" xfId="22785" xr:uid="{00000000-0005-0000-0000-000005830000}"/>
    <cellStyle name="Header2 2 9 24 3" xfId="27358" xr:uid="{00000000-0005-0000-0000-000006830000}"/>
    <cellStyle name="Header2 2 9 24 4" xfId="27387" xr:uid="{00000000-0005-0000-0000-000007830000}"/>
    <cellStyle name="Header2 2 9 24 5" xfId="18457" xr:uid="{00000000-0005-0000-0000-000008830000}"/>
    <cellStyle name="Header2 2 9 25" xfId="4488" xr:uid="{00000000-0005-0000-0000-000009830000}"/>
    <cellStyle name="Header2 2 9 25 2" xfId="13714" xr:uid="{00000000-0005-0000-0000-00000A830000}"/>
    <cellStyle name="Header2 2 9 25 2 2" xfId="36016" xr:uid="{00000000-0005-0000-0000-00000B830000}"/>
    <cellStyle name="Header2 2 9 25 2 3" xfId="40563" xr:uid="{00000000-0005-0000-0000-00000C830000}"/>
    <cellStyle name="Header2 2 9 25 2 4" xfId="22786" xr:uid="{00000000-0005-0000-0000-00000D830000}"/>
    <cellStyle name="Header2 2 9 25 3" xfId="27359" xr:uid="{00000000-0005-0000-0000-00000E830000}"/>
    <cellStyle name="Header2 2 9 25 4" xfId="27386" xr:uid="{00000000-0005-0000-0000-00000F830000}"/>
    <cellStyle name="Header2 2 9 25 5" xfId="18458" xr:uid="{00000000-0005-0000-0000-000010830000}"/>
    <cellStyle name="Header2 2 9 26" xfId="4489" xr:uid="{00000000-0005-0000-0000-000011830000}"/>
    <cellStyle name="Header2 2 9 26 2" xfId="13715" xr:uid="{00000000-0005-0000-0000-000012830000}"/>
    <cellStyle name="Header2 2 9 26 2 2" xfId="36017" xr:uid="{00000000-0005-0000-0000-000013830000}"/>
    <cellStyle name="Header2 2 9 26 2 3" xfId="40564" xr:uid="{00000000-0005-0000-0000-000014830000}"/>
    <cellStyle name="Header2 2 9 26 2 4" xfId="22787" xr:uid="{00000000-0005-0000-0000-000015830000}"/>
    <cellStyle name="Header2 2 9 26 3" xfId="27360" xr:uid="{00000000-0005-0000-0000-000016830000}"/>
    <cellStyle name="Header2 2 9 26 4" xfId="27385" xr:uid="{00000000-0005-0000-0000-000017830000}"/>
    <cellStyle name="Header2 2 9 26 5" xfId="18459" xr:uid="{00000000-0005-0000-0000-000018830000}"/>
    <cellStyle name="Header2 2 9 27" xfId="4490" xr:uid="{00000000-0005-0000-0000-000019830000}"/>
    <cellStyle name="Header2 2 9 27 2" xfId="13716" xr:uid="{00000000-0005-0000-0000-00001A830000}"/>
    <cellStyle name="Header2 2 9 27 2 2" xfId="36018" xr:uid="{00000000-0005-0000-0000-00001B830000}"/>
    <cellStyle name="Header2 2 9 27 2 3" xfId="40565" xr:uid="{00000000-0005-0000-0000-00001C830000}"/>
    <cellStyle name="Header2 2 9 27 2 4" xfId="22788" xr:uid="{00000000-0005-0000-0000-00001D830000}"/>
    <cellStyle name="Header2 2 9 27 3" xfId="27361" xr:uid="{00000000-0005-0000-0000-00001E830000}"/>
    <cellStyle name="Header2 2 9 27 4" xfId="27384" xr:uid="{00000000-0005-0000-0000-00001F830000}"/>
    <cellStyle name="Header2 2 9 27 5" xfId="18460" xr:uid="{00000000-0005-0000-0000-000020830000}"/>
    <cellStyle name="Header2 2 9 28" xfId="4491" xr:uid="{00000000-0005-0000-0000-000021830000}"/>
    <cellStyle name="Header2 2 9 28 2" xfId="13717" xr:uid="{00000000-0005-0000-0000-000022830000}"/>
    <cellStyle name="Header2 2 9 28 2 2" xfId="36019" xr:uid="{00000000-0005-0000-0000-000023830000}"/>
    <cellStyle name="Header2 2 9 28 2 3" xfId="40566" xr:uid="{00000000-0005-0000-0000-000024830000}"/>
    <cellStyle name="Header2 2 9 28 2 4" xfId="22789" xr:uid="{00000000-0005-0000-0000-000025830000}"/>
    <cellStyle name="Header2 2 9 28 3" xfId="27362" xr:uid="{00000000-0005-0000-0000-000026830000}"/>
    <cellStyle name="Header2 2 9 28 4" xfId="27383" xr:uid="{00000000-0005-0000-0000-000027830000}"/>
    <cellStyle name="Header2 2 9 28 5" xfId="18461" xr:uid="{00000000-0005-0000-0000-000028830000}"/>
    <cellStyle name="Header2 2 9 29" xfId="4492" xr:uid="{00000000-0005-0000-0000-000029830000}"/>
    <cellStyle name="Header2 2 9 29 2" xfId="13718" xr:uid="{00000000-0005-0000-0000-00002A830000}"/>
    <cellStyle name="Header2 2 9 29 2 2" xfId="36020" xr:uid="{00000000-0005-0000-0000-00002B830000}"/>
    <cellStyle name="Header2 2 9 29 2 3" xfId="40567" xr:uid="{00000000-0005-0000-0000-00002C830000}"/>
    <cellStyle name="Header2 2 9 29 2 4" xfId="22790" xr:uid="{00000000-0005-0000-0000-00002D830000}"/>
    <cellStyle name="Header2 2 9 29 3" xfId="27363" xr:uid="{00000000-0005-0000-0000-00002E830000}"/>
    <cellStyle name="Header2 2 9 29 4" xfId="27382" xr:uid="{00000000-0005-0000-0000-00002F830000}"/>
    <cellStyle name="Header2 2 9 29 5" xfId="18462" xr:uid="{00000000-0005-0000-0000-000030830000}"/>
    <cellStyle name="Header2 2 9 3" xfId="4493" xr:uid="{00000000-0005-0000-0000-000031830000}"/>
    <cellStyle name="Header2 2 9 3 2" xfId="13719" xr:uid="{00000000-0005-0000-0000-000032830000}"/>
    <cellStyle name="Header2 2 9 3 2 2" xfId="36021" xr:uid="{00000000-0005-0000-0000-000033830000}"/>
    <cellStyle name="Header2 2 9 3 2 3" xfId="40568" xr:uid="{00000000-0005-0000-0000-000034830000}"/>
    <cellStyle name="Header2 2 9 3 2 4" xfId="22791" xr:uid="{00000000-0005-0000-0000-000035830000}"/>
    <cellStyle name="Header2 2 9 3 3" xfId="27364" xr:uid="{00000000-0005-0000-0000-000036830000}"/>
    <cellStyle name="Header2 2 9 3 4" xfId="27381" xr:uid="{00000000-0005-0000-0000-000037830000}"/>
    <cellStyle name="Header2 2 9 3 5" xfId="18463" xr:uid="{00000000-0005-0000-0000-000038830000}"/>
    <cellStyle name="Header2 2 9 30" xfId="4494" xr:uid="{00000000-0005-0000-0000-000039830000}"/>
    <cellStyle name="Header2 2 9 30 2" xfId="13720" xr:uid="{00000000-0005-0000-0000-00003A830000}"/>
    <cellStyle name="Header2 2 9 30 2 2" xfId="36022" xr:uid="{00000000-0005-0000-0000-00003B830000}"/>
    <cellStyle name="Header2 2 9 30 2 3" xfId="40569" xr:uid="{00000000-0005-0000-0000-00003C830000}"/>
    <cellStyle name="Header2 2 9 30 2 4" xfId="22792" xr:uid="{00000000-0005-0000-0000-00003D830000}"/>
    <cellStyle name="Header2 2 9 30 3" xfId="27365" xr:uid="{00000000-0005-0000-0000-00003E830000}"/>
    <cellStyle name="Header2 2 9 30 4" xfId="27380" xr:uid="{00000000-0005-0000-0000-00003F830000}"/>
    <cellStyle name="Header2 2 9 30 5" xfId="18464" xr:uid="{00000000-0005-0000-0000-000040830000}"/>
    <cellStyle name="Header2 2 9 31" xfId="4495" xr:uid="{00000000-0005-0000-0000-000041830000}"/>
    <cellStyle name="Header2 2 9 31 2" xfId="13721" xr:uid="{00000000-0005-0000-0000-000042830000}"/>
    <cellStyle name="Header2 2 9 31 2 2" xfId="36023" xr:uid="{00000000-0005-0000-0000-000043830000}"/>
    <cellStyle name="Header2 2 9 31 2 3" xfId="40570" xr:uid="{00000000-0005-0000-0000-000044830000}"/>
    <cellStyle name="Header2 2 9 31 2 4" xfId="22793" xr:uid="{00000000-0005-0000-0000-000045830000}"/>
    <cellStyle name="Header2 2 9 31 3" xfId="27366" xr:uid="{00000000-0005-0000-0000-000046830000}"/>
    <cellStyle name="Header2 2 9 31 4" xfId="27379" xr:uid="{00000000-0005-0000-0000-000047830000}"/>
    <cellStyle name="Header2 2 9 31 5" xfId="18465" xr:uid="{00000000-0005-0000-0000-000048830000}"/>
    <cellStyle name="Header2 2 9 32" xfId="4496" xr:uid="{00000000-0005-0000-0000-000049830000}"/>
    <cellStyle name="Header2 2 9 32 2" xfId="13722" xr:uid="{00000000-0005-0000-0000-00004A830000}"/>
    <cellStyle name="Header2 2 9 32 2 2" xfId="36024" xr:uid="{00000000-0005-0000-0000-00004B830000}"/>
    <cellStyle name="Header2 2 9 32 2 3" xfId="40571" xr:uid="{00000000-0005-0000-0000-00004C830000}"/>
    <cellStyle name="Header2 2 9 32 2 4" xfId="22794" xr:uid="{00000000-0005-0000-0000-00004D830000}"/>
    <cellStyle name="Header2 2 9 32 3" xfId="27367" xr:uid="{00000000-0005-0000-0000-00004E830000}"/>
    <cellStyle name="Header2 2 9 32 4" xfId="27378" xr:uid="{00000000-0005-0000-0000-00004F830000}"/>
    <cellStyle name="Header2 2 9 32 5" xfId="18466" xr:uid="{00000000-0005-0000-0000-000050830000}"/>
    <cellStyle name="Header2 2 9 33" xfId="4497" xr:uid="{00000000-0005-0000-0000-000051830000}"/>
    <cellStyle name="Header2 2 9 33 2" xfId="13723" xr:uid="{00000000-0005-0000-0000-000052830000}"/>
    <cellStyle name="Header2 2 9 33 2 2" xfId="36025" xr:uid="{00000000-0005-0000-0000-000053830000}"/>
    <cellStyle name="Header2 2 9 33 2 3" xfId="40572" xr:uid="{00000000-0005-0000-0000-000054830000}"/>
    <cellStyle name="Header2 2 9 33 2 4" xfId="22795" xr:uid="{00000000-0005-0000-0000-000055830000}"/>
    <cellStyle name="Header2 2 9 33 3" xfId="27368" xr:uid="{00000000-0005-0000-0000-000056830000}"/>
    <cellStyle name="Header2 2 9 33 4" xfId="27377" xr:uid="{00000000-0005-0000-0000-000057830000}"/>
    <cellStyle name="Header2 2 9 33 5" xfId="18467" xr:uid="{00000000-0005-0000-0000-000058830000}"/>
    <cellStyle name="Header2 2 9 34" xfId="4498" xr:uid="{00000000-0005-0000-0000-000059830000}"/>
    <cellStyle name="Header2 2 9 34 2" xfId="13724" xr:uid="{00000000-0005-0000-0000-00005A830000}"/>
    <cellStyle name="Header2 2 9 34 2 2" xfId="36026" xr:uid="{00000000-0005-0000-0000-00005B830000}"/>
    <cellStyle name="Header2 2 9 34 2 3" xfId="40573" xr:uid="{00000000-0005-0000-0000-00005C830000}"/>
    <cellStyle name="Header2 2 9 34 2 4" xfId="22796" xr:uid="{00000000-0005-0000-0000-00005D830000}"/>
    <cellStyle name="Header2 2 9 34 3" xfId="27369" xr:uid="{00000000-0005-0000-0000-00005E830000}"/>
    <cellStyle name="Header2 2 9 34 4" xfId="27376" xr:uid="{00000000-0005-0000-0000-00005F830000}"/>
    <cellStyle name="Header2 2 9 34 5" xfId="18468" xr:uid="{00000000-0005-0000-0000-000060830000}"/>
    <cellStyle name="Header2 2 9 35" xfId="4471" xr:uid="{00000000-0005-0000-0000-000061830000}"/>
    <cellStyle name="Header2 2 9 35 2" xfId="13697" xr:uid="{00000000-0005-0000-0000-000062830000}"/>
    <cellStyle name="Header2 2 9 35 2 2" xfId="35999" xr:uid="{00000000-0005-0000-0000-000063830000}"/>
    <cellStyle name="Header2 2 9 35 2 3" xfId="40546" xr:uid="{00000000-0005-0000-0000-000064830000}"/>
    <cellStyle name="Header2 2 9 35 2 4" xfId="22769" xr:uid="{00000000-0005-0000-0000-000065830000}"/>
    <cellStyle name="Header2 2 9 35 3" xfId="27342" xr:uid="{00000000-0005-0000-0000-000066830000}"/>
    <cellStyle name="Header2 2 9 35 4" xfId="27403" xr:uid="{00000000-0005-0000-0000-000067830000}"/>
    <cellStyle name="Header2 2 9 35 5" xfId="18441" xr:uid="{00000000-0005-0000-0000-000068830000}"/>
    <cellStyle name="Header2 2 9 36" xfId="9463" xr:uid="{00000000-0005-0000-0000-000069830000}"/>
    <cellStyle name="Header2 2 9 36 2" xfId="13787" xr:uid="{00000000-0005-0000-0000-00006A830000}"/>
    <cellStyle name="Header2 2 9 36 2 2" xfId="36089" xr:uid="{00000000-0005-0000-0000-00006B830000}"/>
    <cellStyle name="Header2 2 9 36 2 3" xfId="40636" xr:uid="{00000000-0005-0000-0000-00006C830000}"/>
    <cellStyle name="Header2 2 9 36 2 4" xfId="22859" xr:uid="{00000000-0005-0000-0000-00006D830000}"/>
    <cellStyle name="Header2 2 9 36 3" xfId="31765" xr:uid="{00000000-0005-0000-0000-00006E830000}"/>
    <cellStyle name="Header2 2 9 36 4" xfId="36312" xr:uid="{00000000-0005-0000-0000-00006F830000}"/>
    <cellStyle name="Header2 2 9 36 5" xfId="18535" xr:uid="{00000000-0005-0000-0000-000070830000}"/>
    <cellStyle name="Header2 2 9 37" xfId="395" xr:uid="{00000000-0005-0000-0000-000071830000}"/>
    <cellStyle name="Header2 2 9 37 2" xfId="23266" xr:uid="{00000000-0005-0000-0000-000072830000}"/>
    <cellStyle name="Header2 2 9 37 3" xfId="31421" xr:uid="{00000000-0005-0000-0000-000073830000}"/>
    <cellStyle name="Header2 2 9 37 4" xfId="14365" xr:uid="{00000000-0005-0000-0000-000074830000}"/>
    <cellStyle name="Header2 2 9 38" xfId="14010" xr:uid="{00000000-0005-0000-0000-000075830000}"/>
    <cellStyle name="Header2 2 9 39" xfId="31657" xr:uid="{00000000-0005-0000-0000-000076830000}"/>
    <cellStyle name="Header2 2 9 4" xfId="4499" xr:uid="{00000000-0005-0000-0000-000077830000}"/>
    <cellStyle name="Header2 2 9 4 2" xfId="13725" xr:uid="{00000000-0005-0000-0000-000078830000}"/>
    <cellStyle name="Header2 2 9 4 2 2" xfId="36027" xr:uid="{00000000-0005-0000-0000-000079830000}"/>
    <cellStyle name="Header2 2 9 4 2 3" xfId="40574" xr:uid="{00000000-0005-0000-0000-00007A830000}"/>
    <cellStyle name="Header2 2 9 4 2 4" xfId="22797" xr:uid="{00000000-0005-0000-0000-00007B830000}"/>
    <cellStyle name="Header2 2 9 4 3" xfId="27370" xr:uid="{00000000-0005-0000-0000-00007C830000}"/>
    <cellStyle name="Header2 2 9 4 4" xfId="27375" xr:uid="{00000000-0005-0000-0000-00007D830000}"/>
    <cellStyle name="Header2 2 9 4 5" xfId="18469" xr:uid="{00000000-0005-0000-0000-00007E830000}"/>
    <cellStyle name="Header2 2 9 40" xfId="14122" xr:uid="{00000000-0005-0000-0000-00007F830000}"/>
    <cellStyle name="Header2 2 9 5" xfId="4500" xr:uid="{00000000-0005-0000-0000-000080830000}"/>
    <cellStyle name="Header2 2 9 5 2" xfId="13726" xr:uid="{00000000-0005-0000-0000-000081830000}"/>
    <cellStyle name="Header2 2 9 5 2 2" xfId="36028" xr:uid="{00000000-0005-0000-0000-000082830000}"/>
    <cellStyle name="Header2 2 9 5 2 3" xfId="40575" xr:uid="{00000000-0005-0000-0000-000083830000}"/>
    <cellStyle name="Header2 2 9 5 2 4" xfId="22798" xr:uid="{00000000-0005-0000-0000-000084830000}"/>
    <cellStyle name="Header2 2 9 5 3" xfId="27371" xr:uid="{00000000-0005-0000-0000-000085830000}"/>
    <cellStyle name="Header2 2 9 5 4" xfId="27373" xr:uid="{00000000-0005-0000-0000-000086830000}"/>
    <cellStyle name="Header2 2 9 5 5" xfId="18470" xr:uid="{00000000-0005-0000-0000-000087830000}"/>
    <cellStyle name="Header2 2 9 6" xfId="4501" xr:uid="{00000000-0005-0000-0000-000088830000}"/>
    <cellStyle name="Header2 2 9 7" xfId="4502" xr:uid="{00000000-0005-0000-0000-000089830000}"/>
    <cellStyle name="Header2 2 9 8" xfId="4503" xr:uid="{00000000-0005-0000-0000-00008A830000}"/>
    <cellStyle name="Header2 2 9 9" xfId="4504" xr:uid="{00000000-0005-0000-0000-00008B830000}"/>
    <cellStyle name="Header2 3" xfId="105" xr:uid="{00000000-0005-0000-0000-00008C830000}"/>
    <cellStyle name="Header2 3 10" xfId="4506" xr:uid="{00000000-0005-0000-0000-00008D830000}"/>
    <cellStyle name="Header2 3 11" xfId="4507" xr:uid="{00000000-0005-0000-0000-00008E830000}"/>
    <cellStyle name="Header2 3 12" xfId="4508" xr:uid="{00000000-0005-0000-0000-00008F830000}"/>
    <cellStyle name="Header2 3 13" xfId="4509" xr:uid="{00000000-0005-0000-0000-000090830000}"/>
    <cellStyle name="Header2 3 14" xfId="4510" xr:uid="{00000000-0005-0000-0000-000091830000}"/>
    <cellStyle name="Header2 3 15" xfId="4511" xr:uid="{00000000-0005-0000-0000-000092830000}"/>
    <cellStyle name="Header2 3 16" xfId="4512" xr:uid="{00000000-0005-0000-0000-000093830000}"/>
    <cellStyle name="Header2 3 17" xfId="4513" xr:uid="{00000000-0005-0000-0000-000094830000}"/>
    <cellStyle name="Header2 3 18" xfId="4514" xr:uid="{00000000-0005-0000-0000-000095830000}"/>
    <cellStyle name="Header2 3 19" xfId="4515" xr:uid="{00000000-0005-0000-0000-000096830000}"/>
    <cellStyle name="Header2 3 2" xfId="146" xr:uid="{00000000-0005-0000-0000-000097830000}"/>
    <cellStyle name="Header2 3 2 10" xfId="4517" xr:uid="{00000000-0005-0000-0000-000098830000}"/>
    <cellStyle name="Header2 3 2 11" xfId="4518" xr:uid="{00000000-0005-0000-0000-000099830000}"/>
    <cellStyle name="Header2 3 2 12" xfId="4519" xr:uid="{00000000-0005-0000-0000-00009A830000}"/>
    <cellStyle name="Header2 3 2 13" xfId="4520" xr:uid="{00000000-0005-0000-0000-00009B830000}"/>
    <cellStyle name="Header2 3 2 14" xfId="4521" xr:uid="{00000000-0005-0000-0000-00009C830000}"/>
    <cellStyle name="Header2 3 2 15" xfId="4522" xr:uid="{00000000-0005-0000-0000-00009D830000}"/>
    <cellStyle name="Header2 3 2 16" xfId="4523" xr:uid="{00000000-0005-0000-0000-00009E830000}"/>
    <cellStyle name="Header2 3 2 17" xfId="4524" xr:uid="{00000000-0005-0000-0000-00009F830000}"/>
    <cellStyle name="Header2 3 2 18" xfId="4525" xr:uid="{00000000-0005-0000-0000-0000A0830000}"/>
    <cellStyle name="Header2 3 2 19" xfId="4526" xr:uid="{00000000-0005-0000-0000-0000A1830000}"/>
    <cellStyle name="Header2 3 2 2" xfId="327" xr:uid="{00000000-0005-0000-0000-0000A2830000}"/>
    <cellStyle name="Header2 3 2 2 10" xfId="4528" xr:uid="{00000000-0005-0000-0000-0000A3830000}"/>
    <cellStyle name="Header2 3 2 2 11" xfId="4529" xr:uid="{00000000-0005-0000-0000-0000A4830000}"/>
    <cellStyle name="Header2 3 2 2 12" xfId="4530" xr:uid="{00000000-0005-0000-0000-0000A5830000}"/>
    <cellStyle name="Header2 3 2 2 13" xfId="4531" xr:uid="{00000000-0005-0000-0000-0000A6830000}"/>
    <cellStyle name="Header2 3 2 2 14" xfId="4532" xr:uid="{00000000-0005-0000-0000-0000A7830000}"/>
    <cellStyle name="Header2 3 2 2 15" xfId="4533" xr:uid="{00000000-0005-0000-0000-0000A8830000}"/>
    <cellStyle name="Header2 3 2 2 16" xfId="4534" xr:uid="{00000000-0005-0000-0000-0000A9830000}"/>
    <cellStyle name="Header2 3 2 2 17" xfId="4535" xr:uid="{00000000-0005-0000-0000-0000AA830000}"/>
    <cellStyle name="Header2 3 2 2 18" xfId="4536" xr:uid="{00000000-0005-0000-0000-0000AB830000}"/>
    <cellStyle name="Header2 3 2 2 19" xfId="4537" xr:uid="{00000000-0005-0000-0000-0000AC830000}"/>
    <cellStyle name="Header2 3 2 2 2" xfId="4538" xr:uid="{00000000-0005-0000-0000-0000AD830000}"/>
    <cellStyle name="Header2 3 2 2 20" xfId="4539" xr:uid="{00000000-0005-0000-0000-0000AE830000}"/>
    <cellStyle name="Header2 3 2 2 21" xfId="4540" xr:uid="{00000000-0005-0000-0000-0000AF830000}"/>
    <cellStyle name="Header2 3 2 2 22" xfId="4541" xr:uid="{00000000-0005-0000-0000-0000B0830000}"/>
    <cellStyle name="Header2 3 2 2 23" xfId="4542" xr:uid="{00000000-0005-0000-0000-0000B1830000}"/>
    <cellStyle name="Header2 3 2 2 24" xfId="4543" xr:uid="{00000000-0005-0000-0000-0000B2830000}"/>
    <cellStyle name="Header2 3 2 2 25" xfId="4544" xr:uid="{00000000-0005-0000-0000-0000B3830000}"/>
    <cellStyle name="Header2 3 2 2 26" xfId="4545" xr:uid="{00000000-0005-0000-0000-0000B4830000}"/>
    <cellStyle name="Header2 3 2 2 27" xfId="4546" xr:uid="{00000000-0005-0000-0000-0000B5830000}"/>
    <cellStyle name="Header2 3 2 2 28" xfId="4547" xr:uid="{00000000-0005-0000-0000-0000B6830000}"/>
    <cellStyle name="Header2 3 2 2 29" xfId="4548" xr:uid="{00000000-0005-0000-0000-0000B7830000}"/>
    <cellStyle name="Header2 3 2 2 3" xfId="4549" xr:uid="{00000000-0005-0000-0000-0000B8830000}"/>
    <cellStyle name="Header2 3 2 2 30" xfId="4550" xr:uid="{00000000-0005-0000-0000-0000B9830000}"/>
    <cellStyle name="Header2 3 2 2 31" xfId="4551" xr:uid="{00000000-0005-0000-0000-0000BA830000}"/>
    <cellStyle name="Header2 3 2 2 32" xfId="4552" xr:uid="{00000000-0005-0000-0000-0000BB830000}"/>
    <cellStyle name="Header2 3 2 2 33" xfId="4553" xr:uid="{00000000-0005-0000-0000-0000BC830000}"/>
    <cellStyle name="Header2 3 2 2 34" xfId="4554" xr:uid="{00000000-0005-0000-0000-0000BD830000}"/>
    <cellStyle name="Header2 3 2 2 35" xfId="4555" xr:uid="{00000000-0005-0000-0000-0000BE830000}"/>
    <cellStyle name="Header2 3 2 2 36" xfId="4556" xr:uid="{00000000-0005-0000-0000-0000BF830000}"/>
    <cellStyle name="Header2 3 2 2 37" xfId="4557" xr:uid="{00000000-0005-0000-0000-0000C0830000}"/>
    <cellStyle name="Header2 3 2 2 38" xfId="4558" xr:uid="{00000000-0005-0000-0000-0000C1830000}"/>
    <cellStyle name="Header2 3 2 2 39" xfId="4559" xr:uid="{00000000-0005-0000-0000-0000C2830000}"/>
    <cellStyle name="Header2 3 2 2 4" xfId="4560" xr:uid="{00000000-0005-0000-0000-0000C3830000}"/>
    <cellStyle name="Header2 3 2 2 40" xfId="4527" xr:uid="{00000000-0005-0000-0000-0000C4830000}"/>
    <cellStyle name="Header2 3 2 2 41" xfId="9636" xr:uid="{00000000-0005-0000-0000-0000C5830000}"/>
    <cellStyle name="Header2 3 2 2 41 2" xfId="13921" xr:uid="{00000000-0005-0000-0000-0000C6830000}"/>
    <cellStyle name="Header2 3 2 2 41 2 2" xfId="36223" xr:uid="{00000000-0005-0000-0000-0000C7830000}"/>
    <cellStyle name="Header2 3 2 2 41 2 3" xfId="40770" xr:uid="{00000000-0005-0000-0000-0000C8830000}"/>
    <cellStyle name="Header2 3 2 2 41 2 4" xfId="22993" xr:uid="{00000000-0005-0000-0000-0000C9830000}"/>
    <cellStyle name="Header2 3 2 2 41 3" xfId="31938" xr:uid="{00000000-0005-0000-0000-0000CA830000}"/>
    <cellStyle name="Header2 3 2 2 41 4" xfId="36485" xr:uid="{00000000-0005-0000-0000-0000CB830000}"/>
    <cellStyle name="Header2 3 2 2 41 5" xfId="18708" xr:uid="{00000000-0005-0000-0000-0000CC830000}"/>
    <cellStyle name="Header2 3 2 2 42" xfId="488" xr:uid="{00000000-0005-0000-0000-0000CD830000}"/>
    <cellStyle name="Header2 3 2 2 42 2" xfId="23359" xr:uid="{00000000-0005-0000-0000-0000CE830000}"/>
    <cellStyle name="Header2 3 2 2 42 3" xfId="31327" xr:uid="{00000000-0005-0000-0000-0000CF830000}"/>
    <cellStyle name="Header2 3 2 2 42 4" xfId="14458" xr:uid="{00000000-0005-0000-0000-0000D0830000}"/>
    <cellStyle name="Header2 3 2 2 43" xfId="23198" xr:uid="{00000000-0005-0000-0000-0000D1830000}"/>
    <cellStyle name="Header2 3 2 2 44" xfId="31488" xr:uid="{00000000-0005-0000-0000-0000D2830000}"/>
    <cellStyle name="Header2 3 2 2 45" xfId="14297" xr:uid="{00000000-0005-0000-0000-0000D3830000}"/>
    <cellStyle name="Header2 3 2 2 5" xfId="4561" xr:uid="{00000000-0005-0000-0000-0000D4830000}"/>
    <cellStyle name="Header2 3 2 2 6" xfId="4562" xr:uid="{00000000-0005-0000-0000-0000D5830000}"/>
    <cellStyle name="Header2 3 2 2 7" xfId="4563" xr:uid="{00000000-0005-0000-0000-0000D6830000}"/>
    <cellStyle name="Header2 3 2 2 8" xfId="4564" xr:uid="{00000000-0005-0000-0000-0000D7830000}"/>
    <cellStyle name="Header2 3 2 2 9" xfId="4565" xr:uid="{00000000-0005-0000-0000-0000D8830000}"/>
    <cellStyle name="Header2 3 2 20" xfId="4566" xr:uid="{00000000-0005-0000-0000-0000D9830000}"/>
    <cellStyle name="Header2 3 2 21" xfId="4567" xr:uid="{00000000-0005-0000-0000-0000DA830000}"/>
    <cellStyle name="Header2 3 2 22" xfId="4568" xr:uid="{00000000-0005-0000-0000-0000DB830000}"/>
    <cellStyle name="Header2 3 2 23" xfId="4569" xr:uid="{00000000-0005-0000-0000-0000DC830000}"/>
    <cellStyle name="Header2 3 2 24" xfId="4570" xr:uid="{00000000-0005-0000-0000-0000DD830000}"/>
    <cellStyle name="Header2 3 2 25" xfId="4571" xr:uid="{00000000-0005-0000-0000-0000DE830000}"/>
    <cellStyle name="Header2 3 2 26" xfId="4572" xr:uid="{00000000-0005-0000-0000-0000DF830000}"/>
    <cellStyle name="Header2 3 2 27" xfId="4573" xr:uid="{00000000-0005-0000-0000-0000E0830000}"/>
    <cellStyle name="Header2 3 2 28" xfId="4574" xr:uid="{00000000-0005-0000-0000-0000E1830000}"/>
    <cellStyle name="Header2 3 2 29" xfId="4575" xr:uid="{00000000-0005-0000-0000-0000E2830000}"/>
    <cellStyle name="Header2 3 2 3" xfId="302" xr:uid="{00000000-0005-0000-0000-0000E3830000}"/>
    <cellStyle name="Header2 3 2 3 10" xfId="4577" xr:uid="{00000000-0005-0000-0000-0000E4830000}"/>
    <cellStyle name="Header2 3 2 3 11" xfId="4578" xr:uid="{00000000-0005-0000-0000-0000E5830000}"/>
    <cellStyle name="Header2 3 2 3 12" xfId="4579" xr:uid="{00000000-0005-0000-0000-0000E6830000}"/>
    <cellStyle name="Header2 3 2 3 13" xfId="4580" xr:uid="{00000000-0005-0000-0000-0000E7830000}"/>
    <cellStyle name="Header2 3 2 3 14" xfId="4581" xr:uid="{00000000-0005-0000-0000-0000E8830000}"/>
    <cellStyle name="Header2 3 2 3 15" xfId="4582" xr:uid="{00000000-0005-0000-0000-0000E9830000}"/>
    <cellStyle name="Header2 3 2 3 16" xfId="4583" xr:uid="{00000000-0005-0000-0000-0000EA830000}"/>
    <cellStyle name="Header2 3 2 3 17" xfId="4584" xr:uid="{00000000-0005-0000-0000-0000EB830000}"/>
    <cellStyle name="Header2 3 2 3 18" xfId="4585" xr:uid="{00000000-0005-0000-0000-0000EC830000}"/>
    <cellStyle name="Header2 3 2 3 19" xfId="4586" xr:uid="{00000000-0005-0000-0000-0000ED830000}"/>
    <cellStyle name="Header2 3 2 3 2" xfId="4587" xr:uid="{00000000-0005-0000-0000-0000EE830000}"/>
    <cellStyle name="Header2 3 2 3 20" xfId="4588" xr:uid="{00000000-0005-0000-0000-0000EF830000}"/>
    <cellStyle name="Header2 3 2 3 21" xfId="4589" xr:uid="{00000000-0005-0000-0000-0000F0830000}"/>
    <cellStyle name="Header2 3 2 3 22" xfId="4590" xr:uid="{00000000-0005-0000-0000-0000F1830000}"/>
    <cellStyle name="Header2 3 2 3 23" xfId="4591" xr:uid="{00000000-0005-0000-0000-0000F2830000}"/>
    <cellStyle name="Header2 3 2 3 24" xfId="4592" xr:uid="{00000000-0005-0000-0000-0000F3830000}"/>
    <cellStyle name="Header2 3 2 3 25" xfId="4593" xr:uid="{00000000-0005-0000-0000-0000F4830000}"/>
    <cellStyle name="Header2 3 2 3 26" xfId="4594" xr:uid="{00000000-0005-0000-0000-0000F5830000}"/>
    <cellStyle name="Header2 3 2 3 27" xfId="4595" xr:uid="{00000000-0005-0000-0000-0000F6830000}"/>
    <cellStyle name="Header2 3 2 3 28" xfId="4596" xr:uid="{00000000-0005-0000-0000-0000F7830000}"/>
    <cellStyle name="Header2 3 2 3 29" xfId="4597" xr:uid="{00000000-0005-0000-0000-0000F8830000}"/>
    <cellStyle name="Header2 3 2 3 3" xfId="4598" xr:uid="{00000000-0005-0000-0000-0000F9830000}"/>
    <cellStyle name="Header2 3 2 3 30" xfId="4599" xr:uid="{00000000-0005-0000-0000-0000FA830000}"/>
    <cellStyle name="Header2 3 2 3 31" xfId="4600" xr:uid="{00000000-0005-0000-0000-0000FB830000}"/>
    <cellStyle name="Header2 3 2 3 32" xfId="4601" xr:uid="{00000000-0005-0000-0000-0000FC830000}"/>
    <cellStyle name="Header2 3 2 3 33" xfId="4602" xr:uid="{00000000-0005-0000-0000-0000FD830000}"/>
    <cellStyle name="Header2 3 2 3 34" xfId="4603" xr:uid="{00000000-0005-0000-0000-0000FE830000}"/>
    <cellStyle name="Header2 3 2 3 35" xfId="4604" xr:uid="{00000000-0005-0000-0000-0000FF830000}"/>
    <cellStyle name="Header2 3 2 3 36" xfId="4605" xr:uid="{00000000-0005-0000-0000-000000840000}"/>
    <cellStyle name="Header2 3 2 3 37" xfId="4606" xr:uid="{00000000-0005-0000-0000-000001840000}"/>
    <cellStyle name="Header2 3 2 3 38" xfId="4607" xr:uid="{00000000-0005-0000-0000-000002840000}"/>
    <cellStyle name="Header2 3 2 3 39" xfId="4608" xr:uid="{00000000-0005-0000-0000-000003840000}"/>
    <cellStyle name="Header2 3 2 3 4" xfId="4609" xr:uid="{00000000-0005-0000-0000-000004840000}"/>
    <cellStyle name="Header2 3 2 3 40" xfId="4576" xr:uid="{00000000-0005-0000-0000-000005840000}"/>
    <cellStyle name="Header2 3 2 3 41" xfId="9611" xr:uid="{00000000-0005-0000-0000-000006840000}"/>
    <cellStyle name="Header2 3 2 3 41 2" xfId="13900" xr:uid="{00000000-0005-0000-0000-000007840000}"/>
    <cellStyle name="Header2 3 2 3 41 2 2" xfId="36202" xr:uid="{00000000-0005-0000-0000-000008840000}"/>
    <cellStyle name="Header2 3 2 3 41 2 3" xfId="40749" xr:uid="{00000000-0005-0000-0000-000009840000}"/>
    <cellStyle name="Header2 3 2 3 41 2 4" xfId="22972" xr:uid="{00000000-0005-0000-0000-00000A840000}"/>
    <cellStyle name="Header2 3 2 3 41 3" xfId="31913" xr:uid="{00000000-0005-0000-0000-00000B840000}"/>
    <cellStyle name="Header2 3 2 3 41 4" xfId="36460" xr:uid="{00000000-0005-0000-0000-00000C840000}"/>
    <cellStyle name="Header2 3 2 3 41 5" xfId="18683" xr:uid="{00000000-0005-0000-0000-00000D840000}"/>
    <cellStyle name="Header2 3 2 3 42" xfId="463" xr:uid="{00000000-0005-0000-0000-00000E840000}"/>
    <cellStyle name="Header2 3 2 3 42 2" xfId="23334" xr:uid="{00000000-0005-0000-0000-00000F840000}"/>
    <cellStyle name="Header2 3 2 3 42 3" xfId="31353" xr:uid="{00000000-0005-0000-0000-000010840000}"/>
    <cellStyle name="Header2 3 2 3 42 4" xfId="14433" xr:uid="{00000000-0005-0000-0000-000011840000}"/>
    <cellStyle name="Header2 3 2 3 43" xfId="23173" xr:uid="{00000000-0005-0000-0000-000012840000}"/>
    <cellStyle name="Header2 3 2 3 44" xfId="31512" xr:uid="{00000000-0005-0000-0000-000013840000}"/>
    <cellStyle name="Header2 3 2 3 45" xfId="14272" xr:uid="{00000000-0005-0000-0000-000014840000}"/>
    <cellStyle name="Header2 3 2 3 5" xfId="4610" xr:uid="{00000000-0005-0000-0000-000015840000}"/>
    <cellStyle name="Header2 3 2 3 6" xfId="4611" xr:uid="{00000000-0005-0000-0000-000016840000}"/>
    <cellStyle name="Header2 3 2 3 7" xfId="4612" xr:uid="{00000000-0005-0000-0000-000017840000}"/>
    <cellStyle name="Header2 3 2 3 8" xfId="4613" xr:uid="{00000000-0005-0000-0000-000018840000}"/>
    <cellStyle name="Header2 3 2 3 9" xfId="4614" xr:uid="{00000000-0005-0000-0000-000019840000}"/>
    <cellStyle name="Header2 3 2 30" xfId="4615" xr:uid="{00000000-0005-0000-0000-00001A840000}"/>
    <cellStyle name="Header2 3 2 31" xfId="4616" xr:uid="{00000000-0005-0000-0000-00001B840000}"/>
    <cellStyle name="Header2 3 2 32" xfId="4617" xr:uid="{00000000-0005-0000-0000-00001C840000}"/>
    <cellStyle name="Header2 3 2 33" xfId="4516" xr:uid="{00000000-0005-0000-0000-00001D840000}"/>
    <cellStyle name="Header2 3 2 34" xfId="9400" xr:uid="{00000000-0005-0000-0000-00001E840000}"/>
    <cellStyle name="Header2 3 2 34 2" xfId="13728" xr:uid="{00000000-0005-0000-0000-00001F840000}"/>
    <cellStyle name="Header2 3 2 34 2 2" xfId="36030" xr:uid="{00000000-0005-0000-0000-000020840000}"/>
    <cellStyle name="Header2 3 2 34 2 3" xfId="40577" xr:uid="{00000000-0005-0000-0000-000021840000}"/>
    <cellStyle name="Header2 3 2 34 2 4" xfId="22800" xr:uid="{00000000-0005-0000-0000-000022840000}"/>
    <cellStyle name="Header2 3 2 34 3" xfId="31702" xr:uid="{00000000-0005-0000-0000-000023840000}"/>
    <cellStyle name="Header2 3 2 34 4" xfId="36249" xr:uid="{00000000-0005-0000-0000-000024840000}"/>
    <cellStyle name="Header2 3 2 34 5" xfId="18472" xr:uid="{00000000-0005-0000-0000-000025840000}"/>
    <cellStyle name="Header2 3 2 35" xfId="9468" xr:uid="{00000000-0005-0000-0000-000026840000}"/>
    <cellStyle name="Header2 3 2 35 2" xfId="13792" xr:uid="{00000000-0005-0000-0000-000027840000}"/>
    <cellStyle name="Header2 3 2 35 2 2" xfId="36094" xr:uid="{00000000-0005-0000-0000-000028840000}"/>
    <cellStyle name="Header2 3 2 35 2 3" xfId="40641" xr:uid="{00000000-0005-0000-0000-000029840000}"/>
    <cellStyle name="Header2 3 2 35 2 4" xfId="22864" xr:uid="{00000000-0005-0000-0000-00002A840000}"/>
    <cellStyle name="Header2 3 2 35 3" xfId="31770" xr:uid="{00000000-0005-0000-0000-00002B840000}"/>
    <cellStyle name="Header2 3 2 35 4" xfId="36317" xr:uid="{00000000-0005-0000-0000-00002C840000}"/>
    <cellStyle name="Header2 3 2 35 5" xfId="18540" xr:uid="{00000000-0005-0000-0000-00002D840000}"/>
    <cellStyle name="Header2 3 2 36" xfId="400" xr:uid="{00000000-0005-0000-0000-00002E840000}"/>
    <cellStyle name="Header2 3 2 36 2" xfId="23271" xr:uid="{00000000-0005-0000-0000-00002F840000}"/>
    <cellStyle name="Header2 3 2 36 3" xfId="31416" xr:uid="{00000000-0005-0000-0000-000030840000}"/>
    <cellStyle name="Header2 3 2 36 4" xfId="14370" xr:uid="{00000000-0005-0000-0000-000031840000}"/>
    <cellStyle name="Header2 3 2 37" xfId="9705" xr:uid="{00000000-0005-0000-0000-000032840000}"/>
    <cellStyle name="Header2 3 2 37 2" xfId="32007" xr:uid="{00000000-0005-0000-0000-000033840000}"/>
    <cellStyle name="Header2 3 2 37 3" xfId="36554" xr:uid="{00000000-0005-0000-0000-000034840000}"/>
    <cellStyle name="Header2 3 2 37 4" xfId="18777" xr:uid="{00000000-0005-0000-0000-000035840000}"/>
    <cellStyle name="Header2 3 2 38" xfId="14005" xr:uid="{00000000-0005-0000-0000-000036840000}"/>
    <cellStyle name="Header2 3 2 39" xfId="31652" xr:uid="{00000000-0005-0000-0000-000037840000}"/>
    <cellStyle name="Header2 3 2 4" xfId="4618" xr:uid="{00000000-0005-0000-0000-000038840000}"/>
    <cellStyle name="Header2 3 2 40" xfId="13972" xr:uid="{00000000-0005-0000-0000-000039840000}"/>
    <cellStyle name="Header2 3 2 5" xfId="4619" xr:uid="{00000000-0005-0000-0000-00003A840000}"/>
    <cellStyle name="Header2 3 2 6" xfId="4620" xr:uid="{00000000-0005-0000-0000-00003B840000}"/>
    <cellStyle name="Header2 3 2 7" xfId="4621" xr:uid="{00000000-0005-0000-0000-00003C840000}"/>
    <cellStyle name="Header2 3 2 8" xfId="4622" xr:uid="{00000000-0005-0000-0000-00003D840000}"/>
    <cellStyle name="Header2 3 2 9" xfId="4623" xr:uid="{00000000-0005-0000-0000-00003E840000}"/>
    <cellStyle name="Header2 3 20" xfId="4624" xr:uid="{00000000-0005-0000-0000-00003F840000}"/>
    <cellStyle name="Header2 3 21" xfId="4625" xr:uid="{00000000-0005-0000-0000-000040840000}"/>
    <cellStyle name="Header2 3 22" xfId="4626" xr:uid="{00000000-0005-0000-0000-000041840000}"/>
    <cellStyle name="Header2 3 23" xfId="4627" xr:uid="{00000000-0005-0000-0000-000042840000}"/>
    <cellStyle name="Header2 3 24" xfId="4628" xr:uid="{00000000-0005-0000-0000-000043840000}"/>
    <cellStyle name="Header2 3 25" xfId="4629" xr:uid="{00000000-0005-0000-0000-000044840000}"/>
    <cellStyle name="Header2 3 26" xfId="4630" xr:uid="{00000000-0005-0000-0000-000045840000}"/>
    <cellStyle name="Header2 3 27" xfId="4631" xr:uid="{00000000-0005-0000-0000-000046840000}"/>
    <cellStyle name="Header2 3 28" xfId="4632" xr:uid="{00000000-0005-0000-0000-000047840000}"/>
    <cellStyle name="Header2 3 29" xfId="4633" xr:uid="{00000000-0005-0000-0000-000048840000}"/>
    <cellStyle name="Header2 3 3" xfId="147" xr:uid="{00000000-0005-0000-0000-000049840000}"/>
    <cellStyle name="Header2 3 3 10" xfId="4635" xr:uid="{00000000-0005-0000-0000-00004A840000}"/>
    <cellStyle name="Header2 3 3 11" xfId="4636" xr:uid="{00000000-0005-0000-0000-00004B840000}"/>
    <cellStyle name="Header2 3 3 12" xfId="4637" xr:uid="{00000000-0005-0000-0000-00004C840000}"/>
    <cellStyle name="Header2 3 3 13" xfId="4638" xr:uid="{00000000-0005-0000-0000-00004D840000}"/>
    <cellStyle name="Header2 3 3 14" xfId="4639" xr:uid="{00000000-0005-0000-0000-00004E840000}"/>
    <cellStyle name="Header2 3 3 15" xfId="4640" xr:uid="{00000000-0005-0000-0000-00004F840000}"/>
    <cellStyle name="Header2 3 3 16" xfId="4641" xr:uid="{00000000-0005-0000-0000-000050840000}"/>
    <cellStyle name="Header2 3 3 17" xfId="4642" xr:uid="{00000000-0005-0000-0000-000051840000}"/>
    <cellStyle name="Header2 3 3 18" xfId="4643" xr:uid="{00000000-0005-0000-0000-000052840000}"/>
    <cellStyle name="Header2 3 3 19" xfId="4644" xr:uid="{00000000-0005-0000-0000-000053840000}"/>
    <cellStyle name="Header2 3 3 2" xfId="213" xr:uid="{00000000-0005-0000-0000-000054840000}"/>
    <cellStyle name="Header2 3 3 2 10" xfId="4646" xr:uid="{00000000-0005-0000-0000-000055840000}"/>
    <cellStyle name="Header2 3 3 2 11" xfId="4647" xr:uid="{00000000-0005-0000-0000-000056840000}"/>
    <cellStyle name="Header2 3 3 2 12" xfId="4648" xr:uid="{00000000-0005-0000-0000-000057840000}"/>
    <cellStyle name="Header2 3 3 2 13" xfId="4649" xr:uid="{00000000-0005-0000-0000-000058840000}"/>
    <cellStyle name="Header2 3 3 2 14" xfId="4650" xr:uid="{00000000-0005-0000-0000-000059840000}"/>
    <cellStyle name="Header2 3 3 2 15" xfId="4651" xr:uid="{00000000-0005-0000-0000-00005A840000}"/>
    <cellStyle name="Header2 3 3 2 16" xfId="4652" xr:uid="{00000000-0005-0000-0000-00005B840000}"/>
    <cellStyle name="Header2 3 3 2 17" xfId="4653" xr:uid="{00000000-0005-0000-0000-00005C840000}"/>
    <cellStyle name="Header2 3 3 2 18" xfId="4654" xr:uid="{00000000-0005-0000-0000-00005D840000}"/>
    <cellStyle name="Header2 3 3 2 19" xfId="4655" xr:uid="{00000000-0005-0000-0000-00005E840000}"/>
    <cellStyle name="Header2 3 3 2 2" xfId="4656" xr:uid="{00000000-0005-0000-0000-00005F840000}"/>
    <cellStyle name="Header2 3 3 2 20" xfId="4657" xr:uid="{00000000-0005-0000-0000-000060840000}"/>
    <cellStyle name="Header2 3 3 2 21" xfId="4658" xr:uid="{00000000-0005-0000-0000-000061840000}"/>
    <cellStyle name="Header2 3 3 2 22" xfId="4659" xr:uid="{00000000-0005-0000-0000-000062840000}"/>
    <cellStyle name="Header2 3 3 2 23" xfId="4660" xr:uid="{00000000-0005-0000-0000-000063840000}"/>
    <cellStyle name="Header2 3 3 2 24" xfId="4661" xr:uid="{00000000-0005-0000-0000-000064840000}"/>
    <cellStyle name="Header2 3 3 2 25" xfId="4662" xr:uid="{00000000-0005-0000-0000-000065840000}"/>
    <cellStyle name="Header2 3 3 2 26" xfId="4663" xr:uid="{00000000-0005-0000-0000-000066840000}"/>
    <cellStyle name="Header2 3 3 2 27" xfId="4664" xr:uid="{00000000-0005-0000-0000-000067840000}"/>
    <cellStyle name="Header2 3 3 2 28" xfId="4665" xr:uid="{00000000-0005-0000-0000-000068840000}"/>
    <cellStyle name="Header2 3 3 2 29" xfId="4666" xr:uid="{00000000-0005-0000-0000-000069840000}"/>
    <cellStyle name="Header2 3 3 2 3" xfId="4667" xr:uid="{00000000-0005-0000-0000-00006A840000}"/>
    <cellStyle name="Header2 3 3 2 30" xfId="4668" xr:uid="{00000000-0005-0000-0000-00006B840000}"/>
    <cellStyle name="Header2 3 3 2 31" xfId="4669" xr:uid="{00000000-0005-0000-0000-00006C840000}"/>
    <cellStyle name="Header2 3 3 2 32" xfId="4670" xr:uid="{00000000-0005-0000-0000-00006D840000}"/>
    <cellStyle name="Header2 3 3 2 33" xfId="4671" xr:uid="{00000000-0005-0000-0000-00006E840000}"/>
    <cellStyle name="Header2 3 3 2 34" xfId="4672" xr:uid="{00000000-0005-0000-0000-00006F840000}"/>
    <cellStyle name="Header2 3 3 2 35" xfId="4673" xr:uid="{00000000-0005-0000-0000-000070840000}"/>
    <cellStyle name="Header2 3 3 2 36" xfId="4674" xr:uid="{00000000-0005-0000-0000-000071840000}"/>
    <cellStyle name="Header2 3 3 2 37" xfId="4675" xr:uid="{00000000-0005-0000-0000-000072840000}"/>
    <cellStyle name="Header2 3 3 2 38" xfId="4676" xr:uid="{00000000-0005-0000-0000-000073840000}"/>
    <cellStyle name="Header2 3 3 2 39" xfId="4677" xr:uid="{00000000-0005-0000-0000-000074840000}"/>
    <cellStyle name="Header2 3 3 2 4" xfId="4678" xr:uid="{00000000-0005-0000-0000-000075840000}"/>
    <cellStyle name="Header2 3 3 2 40" xfId="4645" xr:uid="{00000000-0005-0000-0000-000076840000}"/>
    <cellStyle name="Header2 3 3 2 41" xfId="9531" xr:uid="{00000000-0005-0000-0000-000077840000}"/>
    <cellStyle name="Header2 3 3 2 41 2" xfId="13837" xr:uid="{00000000-0005-0000-0000-000078840000}"/>
    <cellStyle name="Header2 3 3 2 41 2 2" xfId="36139" xr:uid="{00000000-0005-0000-0000-000079840000}"/>
    <cellStyle name="Header2 3 3 2 41 2 3" xfId="40686" xr:uid="{00000000-0005-0000-0000-00007A840000}"/>
    <cellStyle name="Header2 3 3 2 41 2 4" xfId="22909" xr:uid="{00000000-0005-0000-0000-00007B840000}"/>
    <cellStyle name="Header2 3 3 2 41 3" xfId="31833" xr:uid="{00000000-0005-0000-0000-00007C840000}"/>
    <cellStyle name="Header2 3 3 2 41 4" xfId="36380" xr:uid="{00000000-0005-0000-0000-00007D840000}"/>
    <cellStyle name="Header2 3 3 2 41 5" xfId="18603" xr:uid="{00000000-0005-0000-0000-00007E840000}"/>
    <cellStyle name="Header2 3 3 2 42" xfId="434" xr:uid="{00000000-0005-0000-0000-00007F840000}"/>
    <cellStyle name="Header2 3 3 2 42 2" xfId="23305" xr:uid="{00000000-0005-0000-0000-000080840000}"/>
    <cellStyle name="Header2 3 3 2 42 3" xfId="31321" xr:uid="{00000000-0005-0000-0000-000081840000}"/>
    <cellStyle name="Header2 3 3 2 42 4" xfId="14404" xr:uid="{00000000-0005-0000-0000-000082840000}"/>
    <cellStyle name="Header2 3 3 2 43" xfId="23084" xr:uid="{00000000-0005-0000-0000-000083840000}"/>
    <cellStyle name="Header2 3 3 2 44" xfId="31591" xr:uid="{00000000-0005-0000-0000-000084840000}"/>
    <cellStyle name="Header2 3 3 2 45" xfId="14186" xr:uid="{00000000-0005-0000-0000-000085840000}"/>
    <cellStyle name="Header2 3 3 2 5" xfId="4679" xr:uid="{00000000-0005-0000-0000-000086840000}"/>
    <cellStyle name="Header2 3 3 2 6" xfId="4680" xr:uid="{00000000-0005-0000-0000-000087840000}"/>
    <cellStyle name="Header2 3 3 2 7" xfId="4681" xr:uid="{00000000-0005-0000-0000-000088840000}"/>
    <cellStyle name="Header2 3 3 2 8" xfId="4682" xr:uid="{00000000-0005-0000-0000-000089840000}"/>
    <cellStyle name="Header2 3 3 2 9" xfId="4683" xr:uid="{00000000-0005-0000-0000-00008A840000}"/>
    <cellStyle name="Header2 3 3 20" xfId="4684" xr:uid="{00000000-0005-0000-0000-00008B840000}"/>
    <cellStyle name="Header2 3 3 21" xfId="4685" xr:uid="{00000000-0005-0000-0000-00008C840000}"/>
    <cellStyle name="Header2 3 3 22" xfId="4686" xr:uid="{00000000-0005-0000-0000-00008D840000}"/>
    <cellStyle name="Header2 3 3 23" xfId="4687" xr:uid="{00000000-0005-0000-0000-00008E840000}"/>
    <cellStyle name="Header2 3 3 24" xfId="4688" xr:uid="{00000000-0005-0000-0000-00008F840000}"/>
    <cellStyle name="Header2 3 3 25" xfId="4689" xr:uid="{00000000-0005-0000-0000-000090840000}"/>
    <cellStyle name="Header2 3 3 26" xfId="4690" xr:uid="{00000000-0005-0000-0000-000091840000}"/>
    <cellStyle name="Header2 3 3 27" xfId="4691" xr:uid="{00000000-0005-0000-0000-000092840000}"/>
    <cellStyle name="Header2 3 3 28" xfId="4692" xr:uid="{00000000-0005-0000-0000-000093840000}"/>
    <cellStyle name="Header2 3 3 29" xfId="4693" xr:uid="{00000000-0005-0000-0000-000094840000}"/>
    <cellStyle name="Header2 3 3 3" xfId="304" xr:uid="{00000000-0005-0000-0000-000095840000}"/>
    <cellStyle name="Header2 3 3 3 10" xfId="4695" xr:uid="{00000000-0005-0000-0000-000096840000}"/>
    <cellStyle name="Header2 3 3 3 11" xfId="4696" xr:uid="{00000000-0005-0000-0000-000097840000}"/>
    <cellStyle name="Header2 3 3 3 12" xfId="4697" xr:uid="{00000000-0005-0000-0000-000098840000}"/>
    <cellStyle name="Header2 3 3 3 13" xfId="4698" xr:uid="{00000000-0005-0000-0000-000099840000}"/>
    <cellStyle name="Header2 3 3 3 14" xfId="4699" xr:uid="{00000000-0005-0000-0000-00009A840000}"/>
    <cellStyle name="Header2 3 3 3 15" xfId="4700" xr:uid="{00000000-0005-0000-0000-00009B840000}"/>
    <cellStyle name="Header2 3 3 3 16" xfId="4701" xr:uid="{00000000-0005-0000-0000-00009C840000}"/>
    <cellStyle name="Header2 3 3 3 17" xfId="4702" xr:uid="{00000000-0005-0000-0000-00009D840000}"/>
    <cellStyle name="Header2 3 3 3 18" xfId="4703" xr:uid="{00000000-0005-0000-0000-00009E840000}"/>
    <cellStyle name="Header2 3 3 3 19" xfId="4704" xr:uid="{00000000-0005-0000-0000-00009F840000}"/>
    <cellStyle name="Header2 3 3 3 2" xfId="4705" xr:uid="{00000000-0005-0000-0000-0000A0840000}"/>
    <cellStyle name="Header2 3 3 3 20" xfId="4706" xr:uid="{00000000-0005-0000-0000-0000A1840000}"/>
    <cellStyle name="Header2 3 3 3 21" xfId="4707" xr:uid="{00000000-0005-0000-0000-0000A2840000}"/>
    <cellStyle name="Header2 3 3 3 22" xfId="4708" xr:uid="{00000000-0005-0000-0000-0000A3840000}"/>
    <cellStyle name="Header2 3 3 3 23" xfId="4709" xr:uid="{00000000-0005-0000-0000-0000A4840000}"/>
    <cellStyle name="Header2 3 3 3 24" xfId="4710" xr:uid="{00000000-0005-0000-0000-0000A5840000}"/>
    <cellStyle name="Header2 3 3 3 25" xfId="4711" xr:uid="{00000000-0005-0000-0000-0000A6840000}"/>
    <cellStyle name="Header2 3 3 3 26" xfId="4712" xr:uid="{00000000-0005-0000-0000-0000A7840000}"/>
    <cellStyle name="Header2 3 3 3 27" xfId="4713" xr:uid="{00000000-0005-0000-0000-0000A8840000}"/>
    <cellStyle name="Header2 3 3 3 28" xfId="4714" xr:uid="{00000000-0005-0000-0000-0000A9840000}"/>
    <cellStyle name="Header2 3 3 3 29" xfId="4715" xr:uid="{00000000-0005-0000-0000-0000AA840000}"/>
    <cellStyle name="Header2 3 3 3 3" xfId="4716" xr:uid="{00000000-0005-0000-0000-0000AB840000}"/>
    <cellStyle name="Header2 3 3 3 30" xfId="4717" xr:uid="{00000000-0005-0000-0000-0000AC840000}"/>
    <cellStyle name="Header2 3 3 3 31" xfId="4718" xr:uid="{00000000-0005-0000-0000-0000AD840000}"/>
    <cellStyle name="Header2 3 3 3 32" xfId="4719" xr:uid="{00000000-0005-0000-0000-0000AE840000}"/>
    <cellStyle name="Header2 3 3 3 33" xfId="4720" xr:uid="{00000000-0005-0000-0000-0000AF840000}"/>
    <cellStyle name="Header2 3 3 3 34" xfId="4721" xr:uid="{00000000-0005-0000-0000-0000B0840000}"/>
    <cellStyle name="Header2 3 3 3 35" xfId="4722" xr:uid="{00000000-0005-0000-0000-0000B1840000}"/>
    <cellStyle name="Header2 3 3 3 36" xfId="4723" xr:uid="{00000000-0005-0000-0000-0000B2840000}"/>
    <cellStyle name="Header2 3 3 3 37" xfId="4724" xr:uid="{00000000-0005-0000-0000-0000B3840000}"/>
    <cellStyle name="Header2 3 3 3 38" xfId="4725" xr:uid="{00000000-0005-0000-0000-0000B4840000}"/>
    <cellStyle name="Header2 3 3 3 39" xfId="4726" xr:uid="{00000000-0005-0000-0000-0000B5840000}"/>
    <cellStyle name="Header2 3 3 3 4" xfId="4727" xr:uid="{00000000-0005-0000-0000-0000B6840000}"/>
    <cellStyle name="Header2 3 3 3 40" xfId="4694" xr:uid="{00000000-0005-0000-0000-0000B7840000}"/>
    <cellStyle name="Header2 3 3 3 41" xfId="9613" xr:uid="{00000000-0005-0000-0000-0000B8840000}"/>
    <cellStyle name="Header2 3 3 3 41 2" xfId="13902" xr:uid="{00000000-0005-0000-0000-0000B9840000}"/>
    <cellStyle name="Header2 3 3 3 41 2 2" xfId="36204" xr:uid="{00000000-0005-0000-0000-0000BA840000}"/>
    <cellStyle name="Header2 3 3 3 41 2 3" xfId="40751" xr:uid="{00000000-0005-0000-0000-0000BB840000}"/>
    <cellStyle name="Header2 3 3 3 41 2 4" xfId="22974" xr:uid="{00000000-0005-0000-0000-0000BC840000}"/>
    <cellStyle name="Header2 3 3 3 41 3" xfId="31915" xr:uid="{00000000-0005-0000-0000-0000BD840000}"/>
    <cellStyle name="Header2 3 3 3 41 4" xfId="36462" xr:uid="{00000000-0005-0000-0000-0000BE840000}"/>
    <cellStyle name="Header2 3 3 3 41 5" xfId="18685" xr:uid="{00000000-0005-0000-0000-0000BF840000}"/>
    <cellStyle name="Header2 3 3 3 42" xfId="465" xr:uid="{00000000-0005-0000-0000-0000C0840000}"/>
    <cellStyle name="Header2 3 3 3 42 2" xfId="23336" xr:uid="{00000000-0005-0000-0000-0000C1840000}"/>
    <cellStyle name="Header2 3 3 3 42 3" xfId="31351" xr:uid="{00000000-0005-0000-0000-0000C2840000}"/>
    <cellStyle name="Header2 3 3 3 42 4" xfId="14435" xr:uid="{00000000-0005-0000-0000-0000C3840000}"/>
    <cellStyle name="Header2 3 3 3 43" xfId="23175" xr:uid="{00000000-0005-0000-0000-0000C4840000}"/>
    <cellStyle name="Header2 3 3 3 44" xfId="31510" xr:uid="{00000000-0005-0000-0000-0000C5840000}"/>
    <cellStyle name="Header2 3 3 3 45" xfId="14274" xr:uid="{00000000-0005-0000-0000-0000C6840000}"/>
    <cellStyle name="Header2 3 3 3 5" xfId="4728" xr:uid="{00000000-0005-0000-0000-0000C7840000}"/>
    <cellStyle name="Header2 3 3 3 6" xfId="4729" xr:uid="{00000000-0005-0000-0000-0000C8840000}"/>
    <cellStyle name="Header2 3 3 3 7" xfId="4730" xr:uid="{00000000-0005-0000-0000-0000C9840000}"/>
    <cellStyle name="Header2 3 3 3 8" xfId="4731" xr:uid="{00000000-0005-0000-0000-0000CA840000}"/>
    <cellStyle name="Header2 3 3 3 9" xfId="4732" xr:uid="{00000000-0005-0000-0000-0000CB840000}"/>
    <cellStyle name="Header2 3 3 30" xfId="4733" xr:uid="{00000000-0005-0000-0000-0000CC840000}"/>
    <cellStyle name="Header2 3 3 31" xfId="4734" xr:uid="{00000000-0005-0000-0000-0000CD840000}"/>
    <cellStyle name="Header2 3 3 32" xfId="4735" xr:uid="{00000000-0005-0000-0000-0000CE840000}"/>
    <cellStyle name="Header2 3 3 33" xfId="4634" xr:uid="{00000000-0005-0000-0000-0000CF840000}"/>
    <cellStyle name="Header2 3 3 34" xfId="9401" xr:uid="{00000000-0005-0000-0000-0000D0840000}"/>
    <cellStyle name="Header2 3 3 34 2" xfId="13729" xr:uid="{00000000-0005-0000-0000-0000D1840000}"/>
    <cellStyle name="Header2 3 3 34 2 2" xfId="36031" xr:uid="{00000000-0005-0000-0000-0000D2840000}"/>
    <cellStyle name="Header2 3 3 34 2 3" xfId="40578" xr:uid="{00000000-0005-0000-0000-0000D3840000}"/>
    <cellStyle name="Header2 3 3 34 2 4" xfId="22801" xr:uid="{00000000-0005-0000-0000-0000D4840000}"/>
    <cellStyle name="Header2 3 3 34 3" xfId="31703" xr:uid="{00000000-0005-0000-0000-0000D5840000}"/>
    <cellStyle name="Header2 3 3 34 4" xfId="36250" xr:uid="{00000000-0005-0000-0000-0000D6840000}"/>
    <cellStyle name="Header2 3 3 34 5" xfId="18473" xr:uid="{00000000-0005-0000-0000-0000D7840000}"/>
    <cellStyle name="Header2 3 3 35" xfId="9469" xr:uid="{00000000-0005-0000-0000-0000D8840000}"/>
    <cellStyle name="Header2 3 3 35 2" xfId="13793" xr:uid="{00000000-0005-0000-0000-0000D9840000}"/>
    <cellStyle name="Header2 3 3 35 2 2" xfId="36095" xr:uid="{00000000-0005-0000-0000-0000DA840000}"/>
    <cellStyle name="Header2 3 3 35 2 3" xfId="40642" xr:uid="{00000000-0005-0000-0000-0000DB840000}"/>
    <cellStyle name="Header2 3 3 35 2 4" xfId="22865" xr:uid="{00000000-0005-0000-0000-0000DC840000}"/>
    <cellStyle name="Header2 3 3 35 3" xfId="31771" xr:uid="{00000000-0005-0000-0000-0000DD840000}"/>
    <cellStyle name="Header2 3 3 35 4" xfId="36318" xr:uid="{00000000-0005-0000-0000-0000DE840000}"/>
    <cellStyle name="Header2 3 3 35 5" xfId="18541" xr:uid="{00000000-0005-0000-0000-0000DF840000}"/>
    <cellStyle name="Header2 3 3 36" xfId="401" xr:uid="{00000000-0005-0000-0000-0000E0840000}"/>
    <cellStyle name="Header2 3 3 36 2" xfId="23272" xr:uid="{00000000-0005-0000-0000-0000E1840000}"/>
    <cellStyle name="Header2 3 3 36 3" xfId="31415" xr:uid="{00000000-0005-0000-0000-0000E2840000}"/>
    <cellStyle name="Header2 3 3 36 4" xfId="14371" xr:uid="{00000000-0005-0000-0000-0000E3840000}"/>
    <cellStyle name="Header2 3 3 37" xfId="9706" xr:uid="{00000000-0005-0000-0000-0000E4840000}"/>
    <cellStyle name="Header2 3 3 37 2" xfId="32008" xr:uid="{00000000-0005-0000-0000-0000E5840000}"/>
    <cellStyle name="Header2 3 3 37 3" xfId="36555" xr:uid="{00000000-0005-0000-0000-0000E6840000}"/>
    <cellStyle name="Header2 3 3 37 4" xfId="18778" xr:uid="{00000000-0005-0000-0000-0000E7840000}"/>
    <cellStyle name="Header2 3 3 38" xfId="23018" xr:uid="{00000000-0005-0000-0000-0000E8840000}"/>
    <cellStyle name="Header2 3 3 39" xfId="31651" xr:uid="{00000000-0005-0000-0000-0000E9840000}"/>
    <cellStyle name="Header2 3 3 4" xfId="4736" xr:uid="{00000000-0005-0000-0000-0000EA840000}"/>
    <cellStyle name="Header2 3 3 40" xfId="13973" xr:uid="{00000000-0005-0000-0000-0000EB840000}"/>
    <cellStyle name="Header2 3 3 5" xfId="4737" xr:uid="{00000000-0005-0000-0000-0000EC840000}"/>
    <cellStyle name="Header2 3 3 6" xfId="4738" xr:uid="{00000000-0005-0000-0000-0000ED840000}"/>
    <cellStyle name="Header2 3 3 7" xfId="4739" xr:uid="{00000000-0005-0000-0000-0000EE840000}"/>
    <cellStyle name="Header2 3 3 8" xfId="4740" xr:uid="{00000000-0005-0000-0000-0000EF840000}"/>
    <cellStyle name="Header2 3 3 9" xfId="4741" xr:uid="{00000000-0005-0000-0000-0000F0840000}"/>
    <cellStyle name="Header2 3 30" xfId="4742" xr:uid="{00000000-0005-0000-0000-0000F1840000}"/>
    <cellStyle name="Header2 3 31" xfId="4743" xr:uid="{00000000-0005-0000-0000-0000F2840000}"/>
    <cellStyle name="Header2 3 32" xfId="4744" xr:uid="{00000000-0005-0000-0000-0000F3840000}"/>
    <cellStyle name="Header2 3 33" xfId="4745" xr:uid="{00000000-0005-0000-0000-0000F4840000}"/>
    <cellStyle name="Header2 3 34" xfId="4505" xr:uid="{00000000-0005-0000-0000-0000F5840000}"/>
    <cellStyle name="Header2 3 35" xfId="9399" xr:uid="{00000000-0005-0000-0000-0000F6840000}"/>
    <cellStyle name="Header2 3 35 2" xfId="13727" xr:uid="{00000000-0005-0000-0000-0000F7840000}"/>
    <cellStyle name="Header2 3 35 2 2" xfId="36029" xr:uid="{00000000-0005-0000-0000-0000F8840000}"/>
    <cellStyle name="Header2 3 35 2 3" xfId="40576" xr:uid="{00000000-0005-0000-0000-0000F9840000}"/>
    <cellStyle name="Header2 3 35 2 4" xfId="22799" xr:uid="{00000000-0005-0000-0000-0000FA840000}"/>
    <cellStyle name="Header2 3 35 3" xfId="31701" xr:uid="{00000000-0005-0000-0000-0000FB840000}"/>
    <cellStyle name="Header2 3 35 4" xfId="36248" xr:uid="{00000000-0005-0000-0000-0000FC840000}"/>
    <cellStyle name="Header2 3 35 5" xfId="18471" xr:uid="{00000000-0005-0000-0000-0000FD840000}"/>
    <cellStyle name="Header2 3 36" xfId="9430" xr:uid="{00000000-0005-0000-0000-0000FE840000}"/>
    <cellStyle name="Header2 3 36 2" xfId="13755" xr:uid="{00000000-0005-0000-0000-0000FF840000}"/>
    <cellStyle name="Header2 3 36 2 2" xfId="36057" xr:uid="{00000000-0005-0000-0000-000000850000}"/>
    <cellStyle name="Header2 3 36 2 3" xfId="40604" xr:uid="{00000000-0005-0000-0000-000001850000}"/>
    <cellStyle name="Header2 3 36 2 4" xfId="22827" xr:uid="{00000000-0005-0000-0000-000002850000}"/>
    <cellStyle name="Header2 3 36 3" xfId="31732" xr:uid="{00000000-0005-0000-0000-000003850000}"/>
    <cellStyle name="Header2 3 36 4" xfId="36279" xr:uid="{00000000-0005-0000-0000-000004850000}"/>
    <cellStyle name="Header2 3 36 5" xfId="18502" xr:uid="{00000000-0005-0000-0000-000005850000}"/>
    <cellStyle name="Header2 3 37" xfId="9685" xr:uid="{00000000-0005-0000-0000-000006850000}"/>
    <cellStyle name="Header2 3 37 2" xfId="31987" xr:uid="{00000000-0005-0000-0000-000007850000}"/>
    <cellStyle name="Header2 3 37 3" xfId="36534" xr:uid="{00000000-0005-0000-0000-000008850000}"/>
    <cellStyle name="Header2 3 37 4" xfId="18757" xr:uid="{00000000-0005-0000-0000-000009850000}"/>
    <cellStyle name="Header2 3 38" xfId="14115" xr:uid="{00000000-0005-0000-0000-00000A850000}"/>
    <cellStyle name="Header2 3 39" xfId="31689" xr:uid="{00000000-0005-0000-0000-00000B850000}"/>
    <cellStyle name="Header2 3 4" xfId="250" xr:uid="{00000000-0005-0000-0000-00000C850000}"/>
    <cellStyle name="Header2 3 4 10" xfId="4747" xr:uid="{00000000-0005-0000-0000-00000D850000}"/>
    <cellStyle name="Header2 3 4 11" xfId="4748" xr:uid="{00000000-0005-0000-0000-00000E850000}"/>
    <cellStyle name="Header2 3 4 12" xfId="4749" xr:uid="{00000000-0005-0000-0000-00000F850000}"/>
    <cellStyle name="Header2 3 4 13" xfId="4750" xr:uid="{00000000-0005-0000-0000-000010850000}"/>
    <cellStyle name="Header2 3 4 14" xfId="4751" xr:uid="{00000000-0005-0000-0000-000011850000}"/>
    <cellStyle name="Header2 3 4 15" xfId="4752" xr:uid="{00000000-0005-0000-0000-000012850000}"/>
    <cellStyle name="Header2 3 4 16" xfId="4753" xr:uid="{00000000-0005-0000-0000-000013850000}"/>
    <cellStyle name="Header2 3 4 17" xfId="4754" xr:uid="{00000000-0005-0000-0000-000014850000}"/>
    <cellStyle name="Header2 3 4 18" xfId="4755" xr:uid="{00000000-0005-0000-0000-000015850000}"/>
    <cellStyle name="Header2 3 4 19" xfId="4756" xr:uid="{00000000-0005-0000-0000-000016850000}"/>
    <cellStyle name="Header2 3 4 2" xfId="342" xr:uid="{00000000-0005-0000-0000-000017850000}"/>
    <cellStyle name="Header2 3 4 2 10" xfId="4758" xr:uid="{00000000-0005-0000-0000-000018850000}"/>
    <cellStyle name="Header2 3 4 2 11" xfId="4759" xr:uid="{00000000-0005-0000-0000-000019850000}"/>
    <cellStyle name="Header2 3 4 2 12" xfId="4760" xr:uid="{00000000-0005-0000-0000-00001A850000}"/>
    <cellStyle name="Header2 3 4 2 13" xfId="4761" xr:uid="{00000000-0005-0000-0000-00001B850000}"/>
    <cellStyle name="Header2 3 4 2 14" xfId="4762" xr:uid="{00000000-0005-0000-0000-00001C850000}"/>
    <cellStyle name="Header2 3 4 2 15" xfId="4763" xr:uid="{00000000-0005-0000-0000-00001D850000}"/>
    <cellStyle name="Header2 3 4 2 16" xfId="4764" xr:uid="{00000000-0005-0000-0000-00001E850000}"/>
    <cellStyle name="Header2 3 4 2 17" xfId="4765" xr:uid="{00000000-0005-0000-0000-00001F850000}"/>
    <cellStyle name="Header2 3 4 2 18" xfId="4766" xr:uid="{00000000-0005-0000-0000-000020850000}"/>
    <cellStyle name="Header2 3 4 2 19" xfId="4767" xr:uid="{00000000-0005-0000-0000-000021850000}"/>
    <cellStyle name="Header2 3 4 2 2" xfId="4768" xr:uid="{00000000-0005-0000-0000-000022850000}"/>
    <cellStyle name="Header2 3 4 2 20" xfId="4769" xr:uid="{00000000-0005-0000-0000-000023850000}"/>
    <cellStyle name="Header2 3 4 2 21" xfId="4770" xr:uid="{00000000-0005-0000-0000-000024850000}"/>
    <cellStyle name="Header2 3 4 2 22" xfId="4771" xr:uid="{00000000-0005-0000-0000-000025850000}"/>
    <cellStyle name="Header2 3 4 2 23" xfId="4772" xr:uid="{00000000-0005-0000-0000-000026850000}"/>
    <cellStyle name="Header2 3 4 2 24" xfId="4773" xr:uid="{00000000-0005-0000-0000-000027850000}"/>
    <cellStyle name="Header2 3 4 2 25" xfId="4774" xr:uid="{00000000-0005-0000-0000-000028850000}"/>
    <cellStyle name="Header2 3 4 2 26" xfId="4775" xr:uid="{00000000-0005-0000-0000-000029850000}"/>
    <cellStyle name="Header2 3 4 2 27" xfId="4776" xr:uid="{00000000-0005-0000-0000-00002A850000}"/>
    <cellStyle name="Header2 3 4 2 28" xfId="4777" xr:uid="{00000000-0005-0000-0000-00002B850000}"/>
    <cellStyle name="Header2 3 4 2 29" xfId="4778" xr:uid="{00000000-0005-0000-0000-00002C850000}"/>
    <cellStyle name="Header2 3 4 2 3" xfId="4779" xr:uid="{00000000-0005-0000-0000-00002D850000}"/>
    <cellStyle name="Header2 3 4 2 30" xfId="4780" xr:uid="{00000000-0005-0000-0000-00002E850000}"/>
    <cellStyle name="Header2 3 4 2 31" xfId="4781" xr:uid="{00000000-0005-0000-0000-00002F850000}"/>
    <cellStyle name="Header2 3 4 2 32" xfId="4782" xr:uid="{00000000-0005-0000-0000-000030850000}"/>
    <cellStyle name="Header2 3 4 2 33" xfId="4783" xr:uid="{00000000-0005-0000-0000-000031850000}"/>
    <cellStyle name="Header2 3 4 2 34" xfId="4784" xr:uid="{00000000-0005-0000-0000-000032850000}"/>
    <cellStyle name="Header2 3 4 2 35" xfId="4785" xr:uid="{00000000-0005-0000-0000-000033850000}"/>
    <cellStyle name="Header2 3 4 2 36" xfId="4786" xr:uid="{00000000-0005-0000-0000-000034850000}"/>
    <cellStyle name="Header2 3 4 2 37" xfId="4787" xr:uid="{00000000-0005-0000-0000-000035850000}"/>
    <cellStyle name="Header2 3 4 2 38" xfId="4788" xr:uid="{00000000-0005-0000-0000-000036850000}"/>
    <cellStyle name="Header2 3 4 2 39" xfId="4789" xr:uid="{00000000-0005-0000-0000-000037850000}"/>
    <cellStyle name="Header2 3 4 2 4" xfId="4790" xr:uid="{00000000-0005-0000-0000-000038850000}"/>
    <cellStyle name="Header2 3 4 2 40" xfId="4757" xr:uid="{00000000-0005-0000-0000-000039850000}"/>
    <cellStyle name="Header2 3 4 2 41" xfId="9651" xr:uid="{00000000-0005-0000-0000-00003A850000}"/>
    <cellStyle name="Header2 3 4 2 41 2" xfId="13931" xr:uid="{00000000-0005-0000-0000-00003B850000}"/>
    <cellStyle name="Header2 3 4 2 41 2 2" xfId="36233" xr:uid="{00000000-0005-0000-0000-00003C850000}"/>
    <cellStyle name="Header2 3 4 2 41 2 3" xfId="40780" xr:uid="{00000000-0005-0000-0000-00003D850000}"/>
    <cellStyle name="Header2 3 4 2 41 2 4" xfId="23003" xr:uid="{00000000-0005-0000-0000-00003E850000}"/>
    <cellStyle name="Header2 3 4 2 41 3" xfId="31953" xr:uid="{00000000-0005-0000-0000-00003F850000}"/>
    <cellStyle name="Header2 3 4 2 41 4" xfId="36500" xr:uid="{00000000-0005-0000-0000-000040850000}"/>
    <cellStyle name="Header2 3 4 2 41 5" xfId="18723" xr:uid="{00000000-0005-0000-0000-000041850000}"/>
    <cellStyle name="Header2 3 4 2 42" xfId="503" xr:uid="{00000000-0005-0000-0000-000042850000}"/>
    <cellStyle name="Header2 3 4 2 42 2" xfId="23374" xr:uid="{00000000-0005-0000-0000-000043850000}"/>
    <cellStyle name="Header2 3 4 2 42 3" xfId="31311" xr:uid="{00000000-0005-0000-0000-000044850000}"/>
    <cellStyle name="Header2 3 4 2 42 4" xfId="14473" xr:uid="{00000000-0005-0000-0000-000045850000}"/>
    <cellStyle name="Header2 3 4 2 43" xfId="23213" xr:uid="{00000000-0005-0000-0000-000046850000}"/>
    <cellStyle name="Header2 3 4 2 44" xfId="31472" xr:uid="{00000000-0005-0000-0000-000047850000}"/>
    <cellStyle name="Header2 3 4 2 45" xfId="14312" xr:uid="{00000000-0005-0000-0000-000048850000}"/>
    <cellStyle name="Header2 3 4 2 5" xfId="4791" xr:uid="{00000000-0005-0000-0000-000049850000}"/>
    <cellStyle name="Header2 3 4 2 6" xfId="4792" xr:uid="{00000000-0005-0000-0000-00004A850000}"/>
    <cellStyle name="Header2 3 4 2 7" xfId="4793" xr:uid="{00000000-0005-0000-0000-00004B850000}"/>
    <cellStyle name="Header2 3 4 2 8" xfId="4794" xr:uid="{00000000-0005-0000-0000-00004C850000}"/>
    <cellStyle name="Header2 3 4 2 9" xfId="4795" xr:uid="{00000000-0005-0000-0000-00004D850000}"/>
    <cellStyle name="Header2 3 4 20" xfId="4796" xr:uid="{00000000-0005-0000-0000-00004E850000}"/>
    <cellStyle name="Header2 3 4 21" xfId="4797" xr:uid="{00000000-0005-0000-0000-00004F850000}"/>
    <cellStyle name="Header2 3 4 22" xfId="4798" xr:uid="{00000000-0005-0000-0000-000050850000}"/>
    <cellStyle name="Header2 3 4 23" xfId="4799" xr:uid="{00000000-0005-0000-0000-000051850000}"/>
    <cellStyle name="Header2 3 4 24" xfId="4800" xr:uid="{00000000-0005-0000-0000-000052850000}"/>
    <cellStyle name="Header2 3 4 25" xfId="4801" xr:uid="{00000000-0005-0000-0000-000053850000}"/>
    <cellStyle name="Header2 3 4 26" xfId="4802" xr:uid="{00000000-0005-0000-0000-000054850000}"/>
    <cellStyle name="Header2 3 4 27" xfId="4803" xr:uid="{00000000-0005-0000-0000-000055850000}"/>
    <cellStyle name="Header2 3 4 28" xfId="4804" xr:uid="{00000000-0005-0000-0000-000056850000}"/>
    <cellStyle name="Header2 3 4 29" xfId="4805" xr:uid="{00000000-0005-0000-0000-000057850000}"/>
    <cellStyle name="Header2 3 4 3" xfId="4806" xr:uid="{00000000-0005-0000-0000-000058850000}"/>
    <cellStyle name="Header2 3 4 30" xfId="4807" xr:uid="{00000000-0005-0000-0000-000059850000}"/>
    <cellStyle name="Header2 3 4 31" xfId="4746" xr:uid="{00000000-0005-0000-0000-00005A850000}"/>
    <cellStyle name="Header2 3 4 32" xfId="9565" xr:uid="{00000000-0005-0000-0000-00005B850000}"/>
    <cellStyle name="Header2 3 4 32 2" xfId="13863" xr:uid="{00000000-0005-0000-0000-00005C850000}"/>
    <cellStyle name="Header2 3 4 32 2 2" xfId="36165" xr:uid="{00000000-0005-0000-0000-00005D850000}"/>
    <cellStyle name="Header2 3 4 32 2 3" xfId="40712" xr:uid="{00000000-0005-0000-0000-00005E850000}"/>
    <cellStyle name="Header2 3 4 32 2 4" xfId="22935" xr:uid="{00000000-0005-0000-0000-00005F850000}"/>
    <cellStyle name="Header2 3 4 32 3" xfId="31867" xr:uid="{00000000-0005-0000-0000-000060850000}"/>
    <cellStyle name="Header2 3 4 32 4" xfId="36414" xr:uid="{00000000-0005-0000-0000-000061850000}"/>
    <cellStyle name="Header2 3 4 32 5" xfId="18637" xr:uid="{00000000-0005-0000-0000-000062850000}"/>
    <cellStyle name="Header2 3 4 33" xfId="445" xr:uid="{00000000-0005-0000-0000-000063850000}"/>
    <cellStyle name="Header2 3 4 33 2" xfId="23316" xr:uid="{00000000-0005-0000-0000-000064850000}"/>
    <cellStyle name="Header2 3 4 33 3" xfId="31370" xr:uid="{00000000-0005-0000-0000-000065850000}"/>
    <cellStyle name="Header2 3 4 33 4" xfId="14415" xr:uid="{00000000-0005-0000-0000-000066850000}"/>
    <cellStyle name="Header2 3 4 34" xfId="23121" xr:uid="{00000000-0005-0000-0000-000067850000}"/>
    <cellStyle name="Header2 3 4 35" xfId="31559" xr:uid="{00000000-0005-0000-0000-000068850000}"/>
    <cellStyle name="Header2 3 4 36" xfId="14220" xr:uid="{00000000-0005-0000-0000-000069850000}"/>
    <cellStyle name="Header2 3 4 4" xfId="4808" xr:uid="{00000000-0005-0000-0000-00006A850000}"/>
    <cellStyle name="Header2 3 4 5" xfId="4809" xr:uid="{00000000-0005-0000-0000-00006B850000}"/>
    <cellStyle name="Header2 3 4 6" xfId="4810" xr:uid="{00000000-0005-0000-0000-00006C850000}"/>
    <cellStyle name="Header2 3 4 7" xfId="4811" xr:uid="{00000000-0005-0000-0000-00006D850000}"/>
    <cellStyle name="Header2 3 4 8" xfId="4812" xr:uid="{00000000-0005-0000-0000-00006E850000}"/>
    <cellStyle name="Header2 3 4 9" xfId="4813" xr:uid="{00000000-0005-0000-0000-00006F850000}"/>
    <cellStyle name="Header2 3 40" xfId="13971" xr:uid="{00000000-0005-0000-0000-000070850000}"/>
    <cellStyle name="Header2 3 5" xfId="263" xr:uid="{00000000-0005-0000-0000-000071850000}"/>
    <cellStyle name="Header2 3 5 10" xfId="4815" xr:uid="{00000000-0005-0000-0000-000072850000}"/>
    <cellStyle name="Header2 3 5 11" xfId="4816" xr:uid="{00000000-0005-0000-0000-000073850000}"/>
    <cellStyle name="Header2 3 5 12" xfId="4817" xr:uid="{00000000-0005-0000-0000-000074850000}"/>
    <cellStyle name="Header2 3 5 13" xfId="4818" xr:uid="{00000000-0005-0000-0000-000075850000}"/>
    <cellStyle name="Header2 3 5 14" xfId="4819" xr:uid="{00000000-0005-0000-0000-000076850000}"/>
    <cellStyle name="Header2 3 5 15" xfId="4820" xr:uid="{00000000-0005-0000-0000-000077850000}"/>
    <cellStyle name="Header2 3 5 16" xfId="4821" xr:uid="{00000000-0005-0000-0000-000078850000}"/>
    <cellStyle name="Header2 3 5 17" xfId="4822" xr:uid="{00000000-0005-0000-0000-000079850000}"/>
    <cellStyle name="Header2 3 5 18" xfId="4823" xr:uid="{00000000-0005-0000-0000-00007A850000}"/>
    <cellStyle name="Header2 3 5 19" xfId="4824" xr:uid="{00000000-0005-0000-0000-00007B850000}"/>
    <cellStyle name="Header2 3 5 2" xfId="337" xr:uid="{00000000-0005-0000-0000-00007C850000}"/>
    <cellStyle name="Header2 3 5 2 10" xfId="4826" xr:uid="{00000000-0005-0000-0000-00007D850000}"/>
    <cellStyle name="Header2 3 5 2 11" xfId="4827" xr:uid="{00000000-0005-0000-0000-00007E850000}"/>
    <cellStyle name="Header2 3 5 2 12" xfId="4828" xr:uid="{00000000-0005-0000-0000-00007F850000}"/>
    <cellStyle name="Header2 3 5 2 13" xfId="4829" xr:uid="{00000000-0005-0000-0000-000080850000}"/>
    <cellStyle name="Header2 3 5 2 14" xfId="4830" xr:uid="{00000000-0005-0000-0000-000081850000}"/>
    <cellStyle name="Header2 3 5 2 15" xfId="4831" xr:uid="{00000000-0005-0000-0000-000082850000}"/>
    <cellStyle name="Header2 3 5 2 16" xfId="4832" xr:uid="{00000000-0005-0000-0000-000083850000}"/>
    <cellStyle name="Header2 3 5 2 17" xfId="4833" xr:uid="{00000000-0005-0000-0000-000084850000}"/>
    <cellStyle name="Header2 3 5 2 18" xfId="4834" xr:uid="{00000000-0005-0000-0000-000085850000}"/>
    <cellStyle name="Header2 3 5 2 19" xfId="4835" xr:uid="{00000000-0005-0000-0000-000086850000}"/>
    <cellStyle name="Header2 3 5 2 2" xfId="4836" xr:uid="{00000000-0005-0000-0000-000087850000}"/>
    <cellStyle name="Header2 3 5 2 20" xfId="4837" xr:uid="{00000000-0005-0000-0000-000088850000}"/>
    <cellStyle name="Header2 3 5 2 21" xfId="4838" xr:uid="{00000000-0005-0000-0000-000089850000}"/>
    <cellStyle name="Header2 3 5 2 22" xfId="4839" xr:uid="{00000000-0005-0000-0000-00008A850000}"/>
    <cellStyle name="Header2 3 5 2 23" xfId="4840" xr:uid="{00000000-0005-0000-0000-00008B850000}"/>
    <cellStyle name="Header2 3 5 2 24" xfId="4841" xr:uid="{00000000-0005-0000-0000-00008C850000}"/>
    <cellStyle name="Header2 3 5 2 25" xfId="4842" xr:uid="{00000000-0005-0000-0000-00008D850000}"/>
    <cellStyle name="Header2 3 5 2 26" xfId="4843" xr:uid="{00000000-0005-0000-0000-00008E850000}"/>
    <cellStyle name="Header2 3 5 2 27" xfId="4844" xr:uid="{00000000-0005-0000-0000-00008F850000}"/>
    <cellStyle name="Header2 3 5 2 28" xfId="4845" xr:uid="{00000000-0005-0000-0000-000090850000}"/>
    <cellStyle name="Header2 3 5 2 29" xfId="4846" xr:uid="{00000000-0005-0000-0000-000091850000}"/>
    <cellStyle name="Header2 3 5 2 3" xfId="4847" xr:uid="{00000000-0005-0000-0000-000092850000}"/>
    <cellStyle name="Header2 3 5 2 30" xfId="4848" xr:uid="{00000000-0005-0000-0000-000093850000}"/>
    <cellStyle name="Header2 3 5 2 31" xfId="4849" xr:uid="{00000000-0005-0000-0000-000094850000}"/>
    <cellStyle name="Header2 3 5 2 32" xfId="4850" xr:uid="{00000000-0005-0000-0000-000095850000}"/>
    <cellStyle name="Header2 3 5 2 33" xfId="4851" xr:uid="{00000000-0005-0000-0000-000096850000}"/>
    <cellStyle name="Header2 3 5 2 34" xfId="4852" xr:uid="{00000000-0005-0000-0000-000097850000}"/>
    <cellStyle name="Header2 3 5 2 35" xfId="4853" xr:uid="{00000000-0005-0000-0000-000098850000}"/>
    <cellStyle name="Header2 3 5 2 36" xfId="4854" xr:uid="{00000000-0005-0000-0000-000099850000}"/>
    <cellStyle name="Header2 3 5 2 37" xfId="4855" xr:uid="{00000000-0005-0000-0000-00009A850000}"/>
    <cellStyle name="Header2 3 5 2 38" xfId="4856" xr:uid="{00000000-0005-0000-0000-00009B850000}"/>
    <cellStyle name="Header2 3 5 2 39" xfId="4857" xr:uid="{00000000-0005-0000-0000-00009C850000}"/>
    <cellStyle name="Header2 3 5 2 4" xfId="4858" xr:uid="{00000000-0005-0000-0000-00009D850000}"/>
    <cellStyle name="Header2 3 5 2 40" xfId="4825" xr:uid="{00000000-0005-0000-0000-00009E850000}"/>
    <cellStyle name="Header2 3 5 2 41" xfId="9646" xr:uid="{00000000-0005-0000-0000-00009F850000}"/>
    <cellStyle name="Header2 3 5 2 41 2" xfId="13930" xr:uid="{00000000-0005-0000-0000-0000A0850000}"/>
    <cellStyle name="Header2 3 5 2 41 2 2" xfId="36232" xr:uid="{00000000-0005-0000-0000-0000A1850000}"/>
    <cellStyle name="Header2 3 5 2 41 2 3" xfId="40779" xr:uid="{00000000-0005-0000-0000-0000A2850000}"/>
    <cellStyle name="Header2 3 5 2 41 2 4" xfId="23002" xr:uid="{00000000-0005-0000-0000-0000A3850000}"/>
    <cellStyle name="Header2 3 5 2 41 3" xfId="31948" xr:uid="{00000000-0005-0000-0000-0000A4850000}"/>
    <cellStyle name="Header2 3 5 2 41 4" xfId="36495" xr:uid="{00000000-0005-0000-0000-0000A5850000}"/>
    <cellStyle name="Header2 3 5 2 41 5" xfId="18718" xr:uid="{00000000-0005-0000-0000-0000A6850000}"/>
    <cellStyle name="Header2 3 5 2 42" xfId="498" xr:uid="{00000000-0005-0000-0000-0000A7850000}"/>
    <cellStyle name="Header2 3 5 2 42 2" xfId="23369" xr:uid="{00000000-0005-0000-0000-0000A8850000}"/>
    <cellStyle name="Header2 3 5 2 42 3" xfId="31316" xr:uid="{00000000-0005-0000-0000-0000A9850000}"/>
    <cellStyle name="Header2 3 5 2 42 4" xfId="14468" xr:uid="{00000000-0005-0000-0000-0000AA850000}"/>
    <cellStyle name="Header2 3 5 2 43" xfId="23208" xr:uid="{00000000-0005-0000-0000-0000AB850000}"/>
    <cellStyle name="Header2 3 5 2 44" xfId="31477" xr:uid="{00000000-0005-0000-0000-0000AC850000}"/>
    <cellStyle name="Header2 3 5 2 45" xfId="14307" xr:uid="{00000000-0005-0000-0000-0000AD850000}"/>
    <cellStyle name="Header2 3 5 2 5" xfId="4859" xr:uid="{00000000-0005-0000-0000-0000AE850000}"/>
    <cellStyle name="Header2 3 5 2 6" xfId="4860" xr:uid="{00000000-0005-0000-0000-0000AF850000}"/>
    <cellStyle name="Header2 3 5 2 7" xfId="4861" xr:uid="{00000000-0005-0000-0000-0000B0850000}"/>
    <cellStyle name="Header2 3 5 2 8" xfId="4862" xr:uid="{00000000-0005-0000-0000-0000B1850000}"/>
    <cellStyle name="Header2 3 5 2 9" xfId="4863" xr:uid="{00000000-0005-0000-0000-0000B2850000}"/>
    <cellStyle name="Header2 3 5 20" xfId="4864" xr:uid="{00000000-0005-0000-0000-0000B3850000}"/>
    <cellStyle name="Header2 3 5 21" xfId="4865" xr:uid="{00000000-0005-0000-0000-0000B4850000}"/>
    <cellStyle name="Header2 3 5 22" xfId="4866" xr:uid="{00000000-0005-0000-0000-0000B5850000}"/>
    <cellStyle name="Header2 3 5 23" xfId="4867" xr:uid="{00000000-0005-0000-0000-0000B6850000}"/>
    <cellStyle name="Header2 3 5 24" xfId="4868" xr:uid="{00000000-0005-0000-0000-0000B7850000}"/>
    <cellStyle name="Header2 3 5 25" xfId="4869" xr:uid="{00000000-0005-0000-0000-0000B8850000}"/>
    <cellStyle name="Header2 3 5 26" xfId="4870" xr:uid="{00000000-0005-0000-0000-0000B9850000}"/>
    <cellStyle name="Header2 3 5 27" xfId="4871" xr:uid="{00000000-0005-0000-0000-0000BA850000}"/>
    <cellStyle name="Header2 3 5 28" xfId="4872" xr:uid="{00000000-0005-0000-0000-0000BB850000}"/>
    <cellStyle name="Header2 3 5 29" xfId="4873" xr:uid="{00000000-0005-0000-0000-0000BC850000}"/>
    <cellStyle name="Header2 3 5 3" xfId="4874" xr:uid="{00000000-0005-0000-0000-0000BD850000}"/>
    <cellStyle name="Header2 3 5 30" xfId="4875" xr:uid="{00000000-0005-0000-0000-0000BE850000}"/>
    <cellStyle name="Header2 3 5 31" xfId="4814" xr:uid="{00000000-0005-0000-0000-0000BF850000}"/>
    <cellStyle name="Header2 3 5 32" xfId="9576" xr:uid="{00000000-0005-0000-0000-0000C0850000}"/>
    <cellStyle name="Header2 3 5 32 2" xfId="13872" xr:uid="{00000000-0005-0000-0000-0000C1850000}"/>
    <cellStyle name="Header2 3 5 32 2 2" xfId="36174" xr:uid="{00000000-0005-0000-0000-0000C2850000}"/>
    <cellStyle name="Header2 3 5 32 2 3" xfId="40721" xr:uid="{00000000-0005-0000-0000-0000C3850000}"/>
    <cellStyle name="Header2 3 5 32 2 4" xfId="22944" xr:uid="{00000000-0005-0000-0000-0000C4850000}"/>
    <cellStyle name="Header2 3 5 32 3" xfId="31878" xr:uid="{00000000-0005-0000-0000-0000C5850000}"/>
    <cellStyle name="Header2 3 5 32 4" xfId="36425" xr:uid="{00000000-0005-0000-0000-0000C6850000}"/>
    <cellStyle name="Header2 3 5 32 5" xfId="18648" xr:uid="{00000000-0005-0000-0000-0000C7850000}"/>
    <cellStyle name="Header2 3 5 33" xfId="448" xr:uid="{00000000-0005-0000-0000-0000C8850000}"/>
    <cellStyle name="Header2 3 5 33 2" xfId="23319" xr:uid="{00000000-0005-0000-0000-0000C9850000}"/>
    <cellStyle name="Header2 3 5 33 3" xfId="31367" xr:uid="{00000000-0005-0000-0000-0000CA850000}"/>
    <cellStyle name="Header2 3 5 33 4" xfId="14418" xr:uid="{00000000-0005-0000-0000-0000CB850000}"/>
    <cellStyle name="Header2 3 5 34" xfId="23134" xr:uid="{00000000-0005-0000-0000-0000CC850000}"/>
    <cellStyle name="Header2 3 5 35" xfId="31548" xr:uid="{00000000-0005-0000-0000-0000CD850000}"/>
    <cellStyle name="Header2 3 5 36" xfId="14233" xr:uid="{00000000-0005-0000-0000-0000CE850000}"/>
    <cellStyle name="Header2 3 5 4" xfId="4876" xr:uid="{00000000-0005-0000-0000-0000CF850000}"/>
    <cellStyle name="Header2 3 5 5" xfId="4877" xr:uid="{00000000-0005-0000-0000-0000D0850000}"/>
    <cellStyle name="Header2 3 5 6" xfId="4878" xr:uid="{00000000-0005-0000-0000-0000D1850000}"/>
    <cellStyle name="Header2 3 5 7" xfId="4879" xr:uid="{00000000-0005-0000-0000-0000D2850000}"/>
    <cellStyle name="Header2 3 5 8" xfId="4880" xr:uid="{00000000-0005-0000-0000-0000D3850000}"/>
    <cellStyle name="Header2 3 5 9" xfId="4881" xr:uid="{00000000-0005-0000-0000-0000D4850000}"/>
    <cellStyle name="Header2 3 6" xfId="277" xr:uid="{00000000-0005-0000-0000-0000D5850000}"/>
    <cellStyle name="Header2 3 6 10" xfId="4883" xr:uid="{00000000-0005-0000-0000-0000D6850000}"/>
    <cellStyle name="Header2 3 6 11" xfId="4884" xr:uid="{00000000-0005-0000-0000-0000D7850000}"/>
    <cellStyle name="Header2 3 6 12" xfId="4885" xr:uid="{00000000-0005-0000-0000-0000D8850000}"/>
    <cellStyle name="Header2 3 6 13" xfId="4886" xr:uid="{00000000-0005-0000-0000-0000D9850000}"/>
    <cellStyle name="Header2 3 6 14" xfId="4887" xr:uid="{00000000-0005-0000-0000-0000DA850000}"/>
    <cellStyle name="Header2 3 6 15" xfId="4888" xr:uid="{00000000-0005-0000-0000-0000DB850000}"/>
    <cellStyle name="Header2 3 6 16" xfId="4889" xr:uid="{00000000-0005-0000-0000-0000DC850000}"/>
    <cellStyle name="Header2 3 6 17" xfId="4890" xr:uid="{00000000-0005-0000-0000-0000DD850000}"/>
    <cellStyle name="Header2 3 6 18" xfId="4891" xr:uid="{00000000-0005-0000-0000-0000DE850000}"/>
    <cellStyle name="Header2 3 6 19" xfId="4892" xr:uid="{00000000-0005-0000-0000-0000DF850000}"/>
    <cellStyle name="Header2 3 6 2" xfId="168" xr:uid="{00000000-0005-0000-0000-0000E0850000}"/>
    <cellStyle name="Header2 3 6 2 10" xfId="4894" xr:uid="{00000000-0005-0000-0000-0000E1850000}"/>
    <cellStyle name="Header2 3 6 2 11" xfId="4895" xr:uid="{00000000-0005-0000-0000-0000E2850000}"/>
    <cellStyle name="Header2 3 6 2 12" xfId="4896" xr:uid="{00000000-0005-0000-0000-0000E3850000}"/>
    <cellStyle name="Header2 3 6 2 13" xfId="4897" xr:uid="{00000000-0005-0000-0000-0000E4850000}"/>
    <cellStyle name="Header2 3 6 2 14" xfId="4898" xr:uid="{00000000-0005-0000-0000-0000E5850000}"/>
    <cellStyle name="Header2 3 6 2 15" xfId="4899" xr:uid="{00000000-0005-0000-0000-0000E6850000}"/>
    <cellStyle name="Header2 3 6 2 16" xfId="4900" xr:uid="{00000000-0005-0000-0000-0000E7850000}"/>
    <cellStyle name="Header2 3 6 2 17" xfId="4901" xr:uid="{00000000-0005-0000-0000-0000E8850000}"/>
    <cellStyle name="Header2 3 6 2 18" xfId="4902" xr:uid="{00000000-0005-0000-0000-0000E9850000}"/>
    <cellStyle name="Header2 3 6 2 19" xfId="4903" xr:uid="{00000000-0005-0000-0000-0000EA850000}"/>
    <cellStyle name="Header2 3 6 2 2" xfId="4904" xr:uid="{00000000-0005-0000-0000-0000EB850000}"/>
    <cellStyle name="Header2 3 6 2 20" xfId="4905" xr:uid="{00000000-0005-0000-0000-0000EC850000}"/>
    <cellStyle name="Header2 3 6 2 21" xfId="4906" xr:uid="{00000000-0005-0000-0000-0000ED850000}"/>
    <cellStyle name="Header2 3 6 2 22" xfId="4907" xr:uid="{00000000-0005-0000-0000-0000EE850000}"/>
    <cellStyle name="Header2 3 6 2 23" xfId="4908" xr:uid="{00000000-0005-0000-0000-0000EF850000}"/>
    <cellStyle name="Header2 3 6 2 24" xfId="4909" xr:uid="{00000000-0005-0000-0000-0000F0850000}"/>
    <cellStyle name="Header2 3 6 2 25" xfId="4910" xr:uid="{00000000-0005-0000-0000-0000F1850000}"/>
    <cellStyle name="Header2 3 6 2 26" xfId="4911" xr:uid="{00000000-0005-0000-0000-0000F2850000}"/>
    <cellStyle name="Header2 3 6 2 27" xfId="4912" xr:uid="{00000000-0005-0000-0000-0000F3850000}"/>
    <cellStyle name="Header2 3 6 2 28" xfId="4913" xr:uid="{00000000-0005-0000-0000-0000F4850000}"/>
    <cellStyle name="Header2 3 6 2 29" xfId="4914" xr:uid="{00000000-0005-0000-0000-0000F5850000}"/>
    <cellStyle name="Header2 3 6 2 3" xfId="4915" xr:uid="{00000000-0005-0000-0000-0000F6850000}"/>
    <cellStyle name="Header2 3 6 2 30" xfId="4916" xr:uid="{00000000-0005-0000-0000-0000F7850000}"/>
    <cellStyle name="Header2 3 6 2 31" xfId="4917" xr:uid="{00000000-0005-0000-0000-0000F8850000}"/>
    <cellStyle name="Header2 3 6 2 32" xfId="4918" xr:uid="{00000000-0005-0000-0000-0000F9850000}"/>
    <cellStyle name="Header2 3 6 2 33" xfId="4919" xr:uid="{00000000-0005-0000-0000-0000FA850000}"/>
    <cellStyle name="Header2 3 6 2 34" xfId="4920" xr:uid="{00000000-0005-0000-0000-0000FB850000}"/>
    <cellStyle name="Header2 3 6 2 35" xfId="4921" xr:uid="{00000000-0005-0000-0000-0000FC850000}"/>
    <cellStyle name="Header2 3 6 2 36" xfId="4922" xr:uid="{00000000-0005-0000-0000-0000FD850000}"/>
    <cellStyle name="Header2 3 6 2 37" xfId="4923" xr:uid="{00000000-0005-0000-0000-0000FE850000}"/>
    <cellStyle name="Header2 3 6 2 38" xfId="4924" xr:uid="{00000000-0005-0000-0000-0000FF850000}"/>
    <cellStyle name="Header2 3 6 2 39" xfId="4925" xr:uid="{00000000-0005-0000-0000-000000860000}"/>
    <cellStyle name="Header2 3 6 2 4" xfId="4926" xr:uid="{00000000-0005-0000-0000-000001860000}"/>
    <cellStyle name="Header2 3 6 2 40" xfId="4893" xr:uid="{00000000-0005-0000-0000-000002860000}"/>
    <cellStyle name="Header2 3 6 2 41" xfId="9486" xr:uid="{00000000-0005-0000-0000-000003860000}"/>
    <cellStyle name="Header2 3 6 2 41 2" xfId="13802" xr:uid="{00000000-0005-0000-0000-000004860000}"/>
    <cellStyle name="Header2 3 6 2 41 2 2" xfId="36104" xr:uid="{00000000-0005-0000-0000-000005860000}"/>
    <cellStyle name="Header2 3 6 2 41 2 3" xfId="40651" xr:uid="{00000000-0005-0000-0000-000006860000}"/>
    <cellStyle name="Header2 3 6 2 41 2 4" xfId="22874" xr:uid="{00000000-0005-0000-0000-000007860000}"/>
    <cellStyle name="Header2 3 6 2 41 3" xfId="31788" xr:uid="{00000000-0005-0000-0000-000008860000}"/>
    <cellStyle name="Header2 3 6 2 41 4" xfId="36335" xr:uid="{00000000-0005-0000-0000-000009860000}"/>
    <cellStyle name="Header2 3 6 2 41 5" xfId="18558" xr:uid="{00000000-0005-0000-0000-00000A860000}"/>
    <cellStyle name="Header2 3 6 2 42" xfId="415" xr:uid="{00000000-0005-0000-0000-00000B860000}"/>
    <cellStyle name="Header2 3 6 2 42 2" xfId="23286" xr:uid="{00000000-0005-0000-0000-00000C860000}"/>
    <cellStyle name="Header2 3 6 2 42 3" xfId="31400" xr:uid="{00000000-0005-0000-0000-00000D860000}"/>
    <cellStyle name="Header2 3 6 2 42 4" xfId="14385" xr:uid="{00000000-0005-0000-0000-00000E860000}"/>
    <cellStyle name="Header2 3 6 2 43" xfId="23039" xr:uid="{00000000-0005-0000-0000-00000F860000}"/>
    <cellStyle name="Header2 3 6 2 44" xfId="31630" xr:uid="{00000000-0005-0000-0000-000010860000}"/>
    <cellStyle name="Header2 3 6 2 45" xfId="14149" xr:uid="{00000000-0005-0000-0000-000011860000}"/>
    <cellStyle name="Header2 3 6 2 5" xfId="4927" xr:uid="{00000000-0005-0000-0000-000012860000}"/>
    <cellStyle name="Header2 3 6 2 6" xfId="4928" xr:uid="{00000000-0005-0000-0000-000013860000}"/>
    <cellStyle name="Header2 3 6 2 7" xfId="4929" xr:uid="{00000000-0005-0000-0000-000014860000}"/>
    <cellStyle name="Header2 3 6 2 8" xfId="4930" xr:uid="{00000000-0005-0000-0000-000015860000}"/>
    <cellStyle name="Header2 3 6 2 9" xfId="4931" xr:uid="{00000000-0005-0000-0000-000016860000}"/>
    <cellStyle name="Header2 3 6 20" xfId="4932" xr:uid="{00000000-0005-0000-0000-000017860000}"/>
    <cellStyle name="Header2 3 6 21" xfId="4933" xr:uid="{00000000-0005-0000-0000-000018860000}"/>
    <cellStyle name="Header2 3 6 22" xfId="4934" xr:uid="{00000000-0005-0000-0000-000019860000}"/>
    <cellStyle name="Header2 3 6 23" xfId="4935" xr:uid="{00000000-0005-0000-0000-00001A860000}"/>
    <cellStyle name="Header2 3 6 24" xfId="4936" xr:uid="{00000000-0005-0000-0000-00001B860000}"/>
    <cellStyle name="Header2 3 6 25" xfId="4937" xr:uid="{00000000-0005-0000-0000-00001C860000}"/>
    <cellStyle name="Header2 3 6 26" xfId="4938" xr:uid="{00000000-0005-0000-0000-00001D860000}"/>
    <cellStyle name="Header2 3 6 27" xfId="4939" xr:uid="{00000000-0005-0000-0000-00001E860000}"/>
    <cellStyle name="Header2 3 6 28" xfId="4940" xr:uid="{00000000-0005-0000-0000-00001F860000}"/>
    <cellStyle name="Header2 3 6 29" xfId="4941" xr:uid="{00000000-0005-0000-0000-000020860000}"/>
    <cellStyle name="Header2 3 6 3" xfId="4942" xr:uid="{00000000-0005-0000-0000-000021860000}"/>
    <cellStyle name="Header2 3 6 30" xfId="4943" xr:uid="{00000000-0005-0000-0000-000022860000}"/>
    <cellStyle name="Header2 3 6 31" xfId="4882" xr:uid="{00000000-0005-0000-0000-000023860000}"/>
    <cellStyle name="Header2 3 6 32" xfId="9588" xr:uid="{00000000-0005-0000-0000-000024860000}"/>
    <cellStyle name="Header2 3 6 32 2" xfId="13882" xr:uid="{00000000-0005-0000-0000-000025860000}"/>
    <cellStyle name="Header2 3 6 32 2 2" xfId="36184" xr:uid="{00000000-0005-0000-0000-000026860000}"/>
    <cellStyle name="Header2 3 6 32 2 3" xfId="40731" xr:uid="{00000000-0005-0000-0000-000027860000}"/>
    <cellStyle name="Header2 3 6 32 2 4" xfId="22954" xr:uid="{00000000-0005-0000-0000-000028860000}"/>
    <cellStyle name="Header2 3 6 32 3" xfId="31890" xr:uid="{00000000-0005-0000-0000-000029860000}"/>
    <cellStyle name="Header2 3 6 32 4" xfId="36437" xr:uid="{00000000-0005-0000-0000-00002A860000}"/>
    <cellStyle name="Header2 3 6 32 5" xfId="18660" xr:uid="{00000000-0005-0000-0000-00002B860000}"/>
    <cellStyle name="Header2 3 6 33" xfId="450" xr:uid="{00000000-0005-0000-0000-00002C860000}"/>
    <cellStyle name="Header2 3 6 33 2" xfId="23321" xr:uid="{00000000-0005-0000-0000-00002D860000}"/>
    <cellStyle name="Header2 3 6 33 3" xfId="31365" xr:uid="{00000000-0005-0000-0000-00002E860000}"/>
    <cellStyle name="Header2 3 6 33 4" xfId="14420" xr:uid="{00000000-0005-0000-0000-00002F860000}"/>
    <cellStyle name="Header2 3 6 34" xfId="23148" xr:uid="{00000000-0005-0000-0000-000030860000}"/>
    <cellStyle name="Header2 3 6 35" xfId="31535" xr:uid="{00000000-0005-0000-0000-000031860000}"/>
    <cellStyle name="Header2 3 6 36" xfId="14247" xr:uid="{00000000-0005-0000-0000-000032860000}"/>
    <cellStyle name="Header2 3 6 4" xfId="4944" xr:uid="{00000000-0005-0000-0000-000033860000}"/>
    <cellStyle name="Header2 3 6 5" xfId="4945" xr:uid="{00000000-0005-0000-0000-000034860000}"/>
    <cellStyle name="Header2 3 6 6" xfId="4946" xr:uid="{00000000-0005-0000-0000-000035860000}"/>
    <cellStyle name="Header2 3 6 7" xfId="4947" xr:uid="{00000000-0005-0000-0000-000036860000}"/>
    <cellStyle name="Header2 3 6 8" xfId="4948" xr:uid="{00000000-0005-0000-0000-000037860000}"/>
    <cellStyle name="Header2 3 6 9" xfId="4949" xr:uid="{00000000-0005-0000-0000-000038860000}"/>
    <cellStyle name="Header2 3 7" xfId="288" xr:uid="{00000000-0005-0000-0000-000039860000}"/>
    <cellStyle name="Header2 3 7 10" xfId="4951" xr:uid="{00000000-0005-0000-0000-00003A860000}"/>
    <cellStyle name="Header2 3 7 11" xfId="4952" xr:uid="{00000000-0005-0000-0000-00003B860000}"/>
    <cellStyle name="Header2 3 7 12" xfId="4953" xr:uid="{00000000-0005-0000-0000-00003C860000}"/>
    <cellStyle name="Header2 3 7 13" xfId="4954" xr:uid="{00000000-0005-0000-0000-00003D860000}"/>
    <cellStyle name="Header2 3 7 14" xfId="4955" xr:uid="{00000000-0005-0000-0000-00003E860000}"/>
    <cellStyle name="Header2 3 7 15" xfId="4956" xr:uid="{00000000-0005-0000-0000-00003F860000}"/>
    <cellStyle name="Header2 3 7 16" xfId="4957" xr:uid="{00000000-0005-0000-0000-000040860000}"/>
    <cellStyle name="Header2 3 7 17" xfId="4958" xr:uid="{00000000-0005-0000-0000-000041860000}"/>
    <cellStyle name="Header2 3 7 18" xfId="4959" xr:uid="{00000000-0005-0000-0000-000042860000}"/>
    <cellStyle name="Header2 3 7 19" xfId="4960" xr:uid="{00000000-0005-0000-0000-000043860000}"/>
    <cellStyle name="Header2 3 7 2" xfId="336" xr:uid="{00000000-0005-0000-0000-000044860000}"/>
    <cellStyle name="Header2 3 7 2 10" xfId="4962" xr:uid="{00000000-0005-0000-0000-000045860000}"/>
    <cellStyle name="Header2 3 7 2 11" xfId="4963" xr:uid="{00000000-0005-0000-0000-000046860000}"/>
    <cellStyle name="Header2 3 7 2 12" xfId="4964" xr:uid="{00000000-0005-0000-0000-000047860000}"/>
    <cellStyle name="Header2 3 7 2 13" xfId="4965" xr:uid="{00000000-0005-0000-0000-000048860000}"/>
    <cellStyle name="Header2 3 7 2 14" xfId="4966" xr:uid="{00000000-0005-0000-0000-000049860000}"/>
    <cellStyle name="Header2 3 7 2 15" xfId="4967" xr:uid="{00000000-0005-0000-0000-00004A860000}"/>
    <cellStyle name="Header2 3 7 2 16" xfId="4968" xr:uid="{00000000-0005-0000-0000-00004B860000}"/>
    <cellStyle name="Header2 3 7 2 17" xfId="4969" xr:uid="{00000000-0005-0000-0000-00004C860000}"/>
    <cellStyle name="Header2 3 7 2 18" xfId="4970" xr:uid="{00000000-0005-0000-0000-00004D860000}"/>
    <cellStyle name="Header2 3 7 2 19" xfId="4971" xr:uid="{00000000-0005-0000-0000-00004E860000}"/>
    <cellStyle name="Header2 3 7 2 2" xfId="4972" xr:uid="{00000000-0005-0000-0000-00004F860000}"/>
    <cellStyle name="Header2 3 7 2 20" xfId="4973" xr:uid="{00000000-0005-0000-0000-000050860000}"/>
    <cellStyle name="Header2 3 7 2 21" xfId="4974" xr:uid="{00000000-0005-0000-0000-000051860000}"/>
    <cellStyle name="Header2 3 7 2 22" xfId="4975" xr:uid="{00000000-0005-0000-0000-000052860000}"/>
    <cellStyle name="Header2 3 7 2 23" xfId="4976" xr:uid="{00000000-0005-0000-0000-000053860000}"/>
    <cellStyle name="Header2 3 7 2 24" xfId="4977" xr:uid="{00000000-0005-0000-0000-000054860000}"/>
    <cellStyle name="Header2 3 7 2 25" xfId="4978" xr:uid="{00000000-0005-0000-0000-000055860000}"/>
    <cellStyle name="Header2 3 7 2 26" xfId="4979" xr:uid="{00000000-0005-0000-0000-000056860000}"/>
    <cellStyle name="Header2 3 7 2 27" xfId="4980" xr:uid="{00000000-0005-0000-0000-000057860000}"/>
    <cellStyle name="Header2 3 7 2 28" xfId="4981" xr:uid="{00000000-0005-0000-0000-000058860000}"/>
    <cellStyle name="Header2 3 7 2 29" xfId="4982" xr:uid="{00000000-0005-0000-0000-000059860000}"/>
    <cellStyle name="Header2 3 7 2 3" xfId="4983" xr:uid="{00000000-0005-0000-0000-00005A860000}"/>
    <cellStyle name="Header2 3 7 2 30" xfId="4984" xr:uid="{00000000-0005-0000-0000-00005B860000}"/>
    <cellStyle name="Header2 3 7 2 31" xfId="4985" xr:uid="{00000000-0005-0000-0000-00005C860000}"/>
    <cellStyle name="Header2 3 7 2 32" xfId="4986" xr:uid="{00000000-0005-0000-0000-00005D860000}"/>
    <cellStyle name="Header2 3 7 2 33" xfId="4987" xr:uid="{00000000-0005-0000-0000-00005E860000}"/>
    <cellStyle name="Header2 3 7 2 34" xfId="4988" xr:uid="{00000000-0005-0000-0000-00005F860000}"/>
    <cellStyle name="Header2 3 7 2 35" xfId="4989" xr:uid="{00000000-0005-0000-0000-000060860000}"/>
    <cellStyle name="Header2 3 7 2 36" xfId="4990" xr:uid="{00000000-0005-0000-0000-000061860000}"/>
    <cellStyle name="Header2 3 7 2 37" xfId="4991" xr:uid="{00000000-0005-0000-0000-000062860000}"/>
    <cellStyle name="Header2 3 7 2 38" xfId="4992" xr:uid="{00000000-0005-0000-0000-000063860000}"/>
    <cellStyle name="Header2 3 7 2 39" xfId="4993" xr:uid="{00000000-0005-0000-0000-000064860000}"/>
    <cellStyle name="Header2 3 7 2 4" xfId="4994" xr:uid="{00000000-0005-0000-0000-000065860000}"/>
    <cellStyle name="Header2 3 7 2 40" xfId="4961" xr:uid="{00000000-0005-0000-0000-000066860000}"/>
    <cellStyle name="Header2 3 7 2 41" xfId="9645" xr:uid="{00000000-0005-0000-0000-000067860000}"/>
    <cellStyle name="Header2 3 7 2 41 2" xfId="13929" xr:uid="{00000000-0005-0000-0000-000068860000}"/>
    <cellStyle name="Header2 3 7 2 41 2 2" xfId="36231" xr:uid="{00000000-0005-0000-0000-000069860000}"/>
    <cellStyle name="Header2 3 7 2 41 2 3" xfId="40778" xr:uid="{00000000-0005-0000-0000-00006A860000}"/>
    <cellStyle name="Header2 3 7 2 41 2 4" xfId="23001" xr:uid="{00000000-0005-0000-0000-00006B860000}"/>
    <cellStyle name="Header2 3 7 2 41 3" xfId="31947" xr:uid="{00000000-0005-0000-0000-00006C860000}"/>
    <cellStyle name="Header2 3 7 2 41 4" xfId="36494" xr:uid="{00000000-0005-0000-0000-00006D860000}"/>
    <cellStyle name="Header2 3 7 2 41 5" xfId="18717" xr:uid="{00000000-0005-0000-0000-00006E860000}"/>
    <cellStyle name="Header2 3 7 2 42" xfId="497" xr:uid="{00000000-0005-0000-0000-00006F860000}"/>
    <cellStyle name="Header2 3 7 2 42 2" xfId="23368" xr:uid="{00000000-0005-0000-0000-000070860000}"/>
    <cellStyle name="Header2 3 7 2 42 3" xfId="31317" xr:uid="{00000000-0005-0000-0000-000071860000}"/>
    <cellStyle name="Header2 3 7 2 42 4" xfId="14467" xr:uid="{00000000-0005-0000-0000-000072860000}"/>
    <cellStyle name="Header2 3 7 2 43" xfId="23207" xr:uid="{00000000-0005-0000-0000-000073860000}"/>
    <cellStyle name="Header2 3 7 2 44" xfId="31479" xr:uid="{00000000-0005-0000-0000-000074860000}"/>
    <cellStyle name="Header2 3 7 2 45" xfId="14306" xr:uid="{00000000-0005-0000-0000-000075860000}"/>
    <cellStyle name="Header2 3 7 2 5" xfId="4995" xr:uid="{00000000-0005-0000-0000-000076860000}"/>
    <cellStyle name="Header2 3 7 2 6" xfId="4996" xr:uid="{00000000-0005-0000-0000-000077860000}"/>
    <cellStyle name="Header2 3 7 2 7" xfId="4997" xr:uid="{00000000-0005-0000-0000-000078860000}"/>
    <cellStyle name="Header2 3 7 2 8" xfId="4998" xr:uid="{00000000-0005-0000-0000-000079860000}"/>
    <cellStyle name="Header2 3 7 2 9" xfId="4999" xr:uid="{00000000-0005-0000-0000-00007A860000}"/>
    <cellStyle name="Header2 3 7 20" xfId="5000" xr:uid="{00000000-0005-0000-0000-00007B860000}"/>
    <cellStyle name="Header2 3 7 21" xfId="5001" xr:uid="{00000000-0005-0000-0000-00007C860000}"/>
    <cellStyle name="Header2 3 7 22" xfId="5002" xr:uid="{00000000-0005-0000-0000-00007D860000}"/>
    <cellStyle name="Header2 3 7 23" xfId="5003" xr:uid="{00000000-0005-0000-0000-00007E860000}"/>
    <cellStyle name="Header2 3 7 24" xfId="5004" xr:uid="{00000000-0005-0000-0000-00007F860000}"/>
    <cellStyle name="Header2 3 7 25" xfId="5005" xr:uid="{00000000-0005-0000-0000-000080860000}"/>
    <cellStyle name="Header2 3 7 26" xfId="5006" xr:uid="{00000000-0005-0000-0000-000081860000}"/>
    <cellStyle name="Header2 3 7 27" xfId="5007" xr:uid="{00000000-0005-0000-0000-000082860000}"/>
    <cellStyle name="Header2 3 7 28" xfId="5008" xr:uid="{00000000-0005-0000-0000-000083860000}"/>
    <cellStyle name="Header2 3 7 29" xfId="5009" xr:uid="{00000000-0005-0000-0000-000084860000}"/>
    <cellStyle name="Header2 3 7 3" xfId="5010" xr:uid="{00000000-0005-0000-0000-000085860000}"/>
    <cellStyle name="Header2 3 7 30" xfId="5011" xr:uid="{00000000-0005-0000-0000-000086860000}"/>
    <cellStyle name="Header2 3 7 31" xfId="4950" xr:uid="{00000000-0005-0000-0000-000087860000}"/>
    <cellStyle name="Header2 3 7 32" xfId="9597" xr:uid="{00000000-0005-0000-0000-000088860000}"/>
    <cellStyle name="Header2 3 7 32 2" xfId="13889" xr:uid="{00000000-0005-0000-0000-000089860000}"/>
    <cellStyle name="Header2 3 7 32 2 2" xfId="36191" xr:uid="{00000000-0005-0000-0000-00008A860000}"/>
    <cellStyle name="Header2 3 7 32 2 3" xfId="40738" xr:uid="{00000000-0005-0000-0000-00008B860000}"/>
    <cellStyle name="Header2 3 7 32 2 4" xfId="22961" xr:uid="{00000000-0005-0000-0000-00008C860000}"/>
    <cellStyle name="Header2 3 7 32 3" xfId="31899" xr:uid="{00000000-0005-0000-0000-00008D860000}"/>
    <cellStyle name="Header2 3 7 32 4" xfId="36446" xr:uid="{00000000-0005-0000-0000-00008E860000}"/>
    <cellStyle name="Header2 3 7 32 5" xfId="18669" xr:uid="{00000000-0005-0000-0000-00008F860000}"/>
    <cellStyle name="Header2 3 7 33" xfId="451" xr:uid="{00000000-0005-0000-0000-000090860000}"/>
    <cellStyle name="Header2 3 7 33 2" xfId="23322" xr:uid="{00000000-0005-0000-0000-000091860000}"/>
    <cellStyle name="Header2 3 7 33 3" xfId="31364" xr:uid="{00000000-0005-0000-0000-000092860000}"/>
    <cellStyle name="Header2 3 7 33 4" xfId="14421" xr:uid="{00000000-0005-0000-0000-000093860000}"/>
    <cellStyle name="Header2 3 7 34" xfId="23159" xr:uid="{00000000-0005-0000-0000-000094860000}"/>
    <cellStyle name="Header2 3 7 35" xfId="31525" xr:uid="{00000000-0005-0000-0000-000095860000}"/>
    <cellStyle name="Header2 3 7 36" xfId="14258" xr:uid="{00000000-0005-0000-0000-000096860000}"/>
    <cellStyle name="Header2 3 7 4" xfId="5012" xr:uid="{00000000-0005-0000-0000-000097860000}"/>
    <cellStyle name="Header2 3 7 5" xfId="5013" xr:uid="{00000000-0005-0000-0000-000098860000}"/>
    <cellStyle name="Header2 3 7 6" xfId="5014" xr:uid="{00000000-0005-0000-0000-000099860000}"/>
    <cellStyle name="Header2 3 7 7" xfId="5015" xr:uid="{00000000-0005-0000-0000-00009A860000}"/>
    <cellStyle name="Header2 3 7 8" xfId="5016" xr:uid="{00000000-0005-0000-0000-00009B860000}"/>
    <cellStyle name="Header2 3 7 9" xfId="5017" xr:uid="{00000000-0005-0000-0000-00009C860000}"/>
    <cellStyle name="Header2 3 8" xfId="145" xr:uid="{00000000-0005-0000-0000-00009D860000}"/>
    <cellStyle name="Header2 3 8 10" xfId="5019" xr:uid="{00000000-0005-0000-0000-00009E860000}"/>
    <cellStyle name="Header2 3 8 11" xfId="5020" xr:uid="{00000000-0005-0000-0000-00009F860000}"/>
    <cellStyle name="Header2 3 8 12" xfId="5021" xr:uid="{00000000-0005-0000-0000-0000A0860000}"/>
    <cellStyle name="Header2 3 8 13" xfId="5022" xr:uid="{00000000-0005-0000-0000-0000A1860000}"/>
    <cellStyle name="Header2 3 8 14" xfId="5023" xr:uid="{00000000-0005-0000-0000-0000A2860000}"/>
    <cellStyle name="Header2 3 8 15" xfId="5024" xr:uid="{00000000-0005-0000-0000-0000A3860000}"/>
    <cellStyle name="Header2 3 8 16" xfId="5025" xr:uid="{00000000-0005-0000-0000-0000A4860000}"/>
    <cellStyle name="Header2 3 8 17" xfId="5026" xr:uid="{00000000-0005-0000-0000-0000A5860000}"/>
    <cellStyle name="Header2 3 8 18" xfId="5027" xr:uid="{00000000-0005-0000-0000-0000A6860000}"/>
    <cellStyle name="Header2 3 8 19" xfId="5028" xr:uid="{00000000-0005-0000-0000-0000A7860000}"/>
    <cellStyle name="Header2 3 8 2" xfId="5029" xr:uid="{00000000-0005-0000-0000-0000A8860000}"/>
    <cellStyle name="Header2 3 8 20" xfId="5030" xr:uid="{00000000-0005-0000-0000-0000A9860000}"/>
    <cellStyle name="Header2 3 8 21" xfId="5031" xr:uid="{00000000-0005-0000-0000-0000AA860000}"/>
    <cellStyle name="Header2 3 8 22" xfId="5032" xr:uid="{00000000-0005-0000-0000-0000AB860000}"/>
    <cellStyle name="Header2 3 8 23" xfId="5033" xr:uid="{00000000-0005-0000-0000-0000AC860000}"/>
    <cellStyle name="Header2 3 8 24" xfId="5034" xr:uid="{00000000-0005-0000-0000-0000AD860000}"/>
    <cellStyle name="Header2 3 8 25" xfId="5035" xr:uid="{00000000-0005-0000-0000-0000AE860000}"/>
    <cellStyle name="Header2 3 8 26" xfId="5036" xr:uid="{00000000-0005-0000-0000-0000AF860000}"/>
    <cellStyle name="Header2 3 8 27" xfId="5037" xr:uid="{00000000-0005-0000-0000-0000B0860000}"/>
    <cellStyle name="Header2 3 8 28" xfId="5038" xr:uid="{00000000-0005-0000-0000-0000B1860000}"/>
    <cellStyle name="Header2 3 8 29" xfId="5039" xr:uid="{00000000-0005-0000-0000-0000B2860000}"/>
    <cellStyle name="Header2 3 8 3" xfId="5040" xr:uid="{00000000-0005-0000-0000-0000B3860000}"/>
    <cellStyle name="Header2 3 8 30" xfId="5041" xr:uid="{00000000-0005-0000-0000-0000B4860000}"/>
    <cellStyle name="Header2 3 8 31" xfId="5042" xr:uid="{00000000-0005-0000-0000-0000B5860000}"/>
    <cellStyle name="Header2 3 8 32" xfId="5043" xr:uid="{00000000-0005-0000-0000-0000B6860000}"/>
    <cellStyle name="Header2 3 8 33" xfId="5044" xr:uid="{00000000-0005-0000-0000-0000B7860000}"/>
    <cellStyle name="Header2 3 8 34" xfId="5045" xr:uid="{00000000-0005-0000-0000-0000B8860000}"/>
    <cellStyle name="Header2 3 8 35" xfId="5018" xr:uid="{00000000-0005-0000-0000-0000B9860000}"/>
    <cellStyle name="Header2 3 8 36" xfId="9467" xr:uid="{00000000-0005-0000-0000-0000BA860000}"/>
    <cellStyle name="Header2 3 8 36 2" xfId="13791" xr:uid="{00000000-0005-0000-0000-0000BB860000}"/>
    <cellStyle name="Header2 3 8 36 2 2" xfId="36093" xr:uid="{00000000-0005-0000-0000-0000BC860000}"/>
    <cellStyle name="Header2 3 8 36 2 3" xfId="40640" xr:uid="{00000000-0005-0000-0000-0000BD860000}"/>
    <cellStyle name="Header2 3 8 36 2 4" xfId="22863" xr:uid="{00000000-0005-0000-0000-0000BE860000}"/>
    <cellStyle name="Header2 3 8 36 3" xfId="31769" xr:uid="{00000000-0005-0000-0000-0000BF860000}"/>
    <cellStyle name="Header2 3 8 36 4" xfId="36316" xr:uid="{00000000-0005-0000-0000-0000C0860000}"/>
    <cellStyle name="Header2 3 8 36 5" xfId="18539" xr:uid="{00000000-0005-0000-0000-0000C1860000}"/>
    <cellStyle name="Header2 3 8 37" xfId="399" xr:uid="{00000000-0005-0000-0000-0000C2860000}"/>
    <cellStyle name="Header2 3 8 37 2" xfId="23270" xr:uid="{00000000-0005-0000-0000-0000C3860000}"/>
    <cellStyle name="Header2 3 8 37 3" xfId="31417" xr:uid="{00000000-0005-0000-0000-0000C4860000}"/>
    <cellStyle name="Header2 3 8 37 4" xfId="14369" xr:uid="{00000000-0005-0000-0000-0000C5860000}"/>
    <cellStyle name="Header2 3 8 38" xfId="14006" xr:uid="{00000000-0005-0000-0000-0000C6860000}"/>
    <cellStyle name="Header2 3 8 39" xfId="31653" xr:uid="{00000000-0005-0000-0000-0000C7860000}"/>
    <cellStyle name="Header2 3 8 4" xfId="5046" xr:uid="{00000000-0005-0000-0000-0000C8860000}"/>
    <cellStyle name="Header2 3 8 40" xfId="14126" xr:uid="{00000000-0005-0000-0000-0000C9860000}"/>
    <cellStyle name="Header2 3 8 5" xfId="5047" xr:uid="{00000000-0005-0000-0000-0000CA860000}"/>
    <cellStyle name="Header2 3 8 6" xfId="5048" xr:uid="{00000000-0005-0000-0000-0000CB860000}"/>
    <cellStyle name="Header2 3 8 7" xfId="5049" xr:uid="{00000000-0005-0000-0000-0000CC860000}"/>
    <cellStyle name="Header2 3 8 8" xfId="5050" xr:uid="{00000000-0005-0000-0000-0000CD860000}"/>
    <cellStyle name="Header2 3 8 9" xfId="5051" xr:uid="{00000000-0005-0000-0000-0000CE860000}"/>
    <cellStyle name="Header2 3 9" xfId="306" xr:uid="{00000000-0005-0000-0000-0000CF860000}"/>
    <cellStyle name="Header2 3 9 10" xfId="5053" xr:uid="{00000000-0005-0000-0000-0000D0860000}"/>
    <cellStyle name="Header2 3 9 11" xfId="5054" xr:uid="{00000000-0005-0000-0000-0000D1860000}"/>
    <cellStyle name="Header2 3 9 12" xfId="5055" xr:uid="{00000000-0005-0000-0000-0000D2860000}"/>
    <cellStyle name="Header2 3 9 13" xfId="5056" xr:uid="{00000000-0005-0000-0000-0000D3860000}"/>
    <cellStyle name="Header2 3 9 14" xfId="5057" xr:uid="{00000000-0005-0000-0000-0000D4860000}"/>
    <cellStyle name="Header2 3 9 15" xfId="5058" xr:uid="{00000000-0005-0000-0000-0000D5860000}"/>
    <cellStyle name="Header2 3 9 16" xfId="5059" xr:uid="{00000000-0005-0000-0000-0000D6860000}"/>
    <cellStyle name="Header2 3 9 17" xfId="5060" xr:uid="{00000000-0005-0000-0000-0000D7860000}"/>
    <cellStyle name="Header2 3 9 18" xfId="5061" xr:uid="{00000000-0005-0000-0000-0000D8860000}"/>
    <cellStyle name="Header2 3 9 19" xfId="5062" xr:uid="{00000000-0005-0000-0000-0000D9860000}"/>
    <cellStyle name="Header2 3 9 2" xfId="5063" xr:uid="{00000000-0005-0000-0000-0000DA860000}"/>
    <cellStyle name="Header2 3 9 20" xfId="5064" xr:uid="{00000000-0005-0000-0000-0000DB860000}"/>
    <cellStyle name="Header2 3 9 21" xfId="5065" xr:uid="{00000000-0005-0000-0000-0000DC860000}"/>
    <cellStyle name="Header2 3 9 22" xfId="5066" xr:uid="{00000000-0005-0000-0000-0000DD860000}"/>
    <cellStyle name="Header2 3 9 23" xfId="5067" xr:uid="{00000000-0005-0000-0000-0000DE860000}"/>
    <cellStyle name="Header2 3 9 24" xfId="5068" xr:uid="{00000000-0005-0000-0000-0000DF860000}"/>
    <cellStyle name="Header2 3 9 25" xfId="5069" xr:uid="{00000000-0005-0000-0000-0000E0860000}"/>
    <cellStyle name="Header2 3 9 26" xfId="5070" xr:uid="{00000000-0005-0000-0000-0000E1860000}"/>
    <cellStyle name="Header2 3 9 27" xfId="5071" xr:uid="{00000000-0005-0000-0000-0000E2860000}"/>
    <cellStyle name="Header2 3 9 28" xfId="5072" xr:uid="{00000000-0005-0000-0000-0000E3860000}"/>
    <cellStyle name="Header2 3 9 29" xfId="5073" xr:uid="{00000000-0005-0000-0000-0000E4860000}"/>
    <cellStyle name="Header2 3 9 3" xfId="5074" xr:uid="{00000000-0005-0000-0000-0000E5860000}"/>
    <cellStyle name="Header2 3 9 30" xfId="5075" xr:uid="{00000000-0005-0000-0000-0000E6860000}"/>
    <cellStyle name="Header2 3 9 31" xfId="5076" xr:uid="{00000000-0005-0000-0000-0000E7860000}"/>
    <cellStyle name="Header2 3 9 32" xfId="5077" xr:uid="{00000000-0005-0000-0000-0000E8860000}"/>
    <cellStyle name="Header2 3 9 33" xfId="5078" xr:uid="{00000000-0005-0000-0000-0000E9860000}"/>
    <cellStyle name="Header2 3 9 34" xfId="5079" xr:uid="{00000000-0005-0000-0000-0000EA860000}"/>
    <cellStyle name="Header2 3 9 35" xfId="5080" xr:uid="{00000000-0005-0000-0000-0000EB860000}"/>
    <cellStyle name="Header2 3 9 36" xfId="5081" xr:uid="{00000000-0005-0000-0000-0000EC860000}"/>
    <cellStyle name="Header2 3 9 37" xfId="5082" xr:uid="{00000000-0005-0000-0000-0000ED860000}"/>
    <cellStyle name="Header2 3 9 38" xfId="5083" xr:uid="{00000000-0005-0000-0000-0000EE860000}"/>
    <cellStyle name="Header2 3 9 39" xfId="5084" xr:uid="{00000000-0005-0000-0000-0000EF860000}"/>
    <cellStyle name="Header2 3 9 4" xfId="5085" xr:uid="{00000000-0005-0000-0000-0000F0860000}"/>
    <cellStyle name="Header2 3 9 40" xfId="5052" xr:uid="{00000000-0005-0000-0000-0000F1860000}"/>
    <cellStyle name="Header2 3 9 41" xfId="9615" xr:uid="{00000000-0005-0000-0000-0000F2860000}"/>
    <cellStyle name="Header2 3 9 41 2" xfId="13903" xr:uid="{00000000-0005-0000-0000-0000F3860000}"/>
    <cellStyle name="Header2 3 9 41 2 2" xfId="36205" xr:uid="{00000000-0005-0000-0000-0000F4860000}"/>
    <cellStyle name="Header2 3 9 41 2 3" xfId="40752" xr:uid="{00000000-0005-0000-0000-0000F5860000}"/>
    <cellStyle name="Header2 3 9 41 2 4" xfId="22975" xr:uid="{00000000-0005-0000-0000-0000F6860000}"/>
    <cellStyle name="Header2 3 9 41 3" xfId="31917" xr:uid="{00000000-0005-0000-0000-0000F7860000}"/>
    <cellStyle name="Header2 3 9 41 4" xfId="36464" xr:uid="{00000000-0005-0000-0000-0000F8860000}"/>
    <cellStyle name="Header2 3 9 41 5" xfId="18687" xr:uid="{00000000-0005-0000-0000-0000F9860000}"/>
    <cellStyle name="Header2 3 9 42" xfId="467" xr:uid="{00000000-0005-0000-0000-0000FA860000}"/>
    <cellStyle name="Header2 3 9 42 2" xfId="23338" xr:uid="{00000000-0005-0000-0000-0000FB860000}"/>
    <cellStyle name="Header2 3 9 42 3" xfId="31349" xr:uid="{00000000-0005-0000-0000-0000FC860000}"/>
    <cellStyle name="Header2 3 9 42 4" xfId="14437" xr:uid="{00000000-0005-0000-0000-0000FD860000}"/>
    <cellStyle name="Header2 3 9 43" xfId="23177" xr:uid="{00000000-0005-0000-0000-0000FE860000}"/>
    <cellStyle name="Header2 3 9 44" xfId="31509" xr:uid="{00000000-0005-0000-0000-0000FF860000}"/>
    <cellStyle name="Header2 3 9 45" xfId="14276" xr:uid="{00000000-0005-0000-0000-000000870000}"/>
    <cellStyle name="Header2 3 9 5" xfId="5086" xr:uid="{00000000-0005-0000-0000-000001870000}"/>
    <cellStyle name="Header2 3 9 6" xfId="5087" xr:uid="{00000000-0005-0000-0000-000002870000}"/>
    <cellStyle name="Header2 3 9 7" xfId="5088" xr:uid="{00000000-0005-0000-0000-000003870000}"/>
    <cellStyle name="Header2 3 9 8" xfId="5089" xr:uid="{00000000-0005-0000-0000-000004870000}"/>
    <cellStyle name="Header2 3 9 9" xfId="5090" xr:uid="{00000000-0005-0000-0000-000005870000}"/>
    <cellStyle name="Header2 4" xfId="148" xr:uid="{00000000-0005-0000-0000-000006870000}"/>
    <cellStyle name="Header2 4 10" xfId="5092" xr:uid="{00000000-0005-0000-0000-000007870000}"/>
    <cellStyle name="Header2 4 11" xfId="5093" xr:uid="{00000000-0005-0000-0000-000008870000}"/>
    <cellStyle name="Header2 4 12" xfId="5094" xr:uid="{00000000-0005-0000-0000-000009870000}"/>
    <cellStyle name="Header2 4 13" xfId="5095" xr:uid="{00000000-0005-0000-0000-00000A870000}"/>
    <cellStyle name="Header2 4 14" xfId="5096" xr:uid="{00000000-0005-0000-0000-00000B870000}"/>
    <cellStyle name="Header2 4 15" xfId="5097" xr:uid="{00000000-0005-0000-0000-00000C870000}"/>
    <cellStyle name="Header2 4 16" xfId="5098" xr:uid="{00000000-0005-0000-0000-00000D870000}"/>
    <cellStyle name="Header2 4 17" xfId="5099" xr:uid="{00000000-0005-0000-0000-00000E870000}"/>
    <cellStyle name="Header2 4 18" xfId="5100" xr:uid="{00000000-0005-0000-0000-00000F870000}"/>
    <cellStyle name="Header2 4 19" xfId="5101" xr:uid="{00000000-0005-0000-0000-000010870000}"/>
    <cellStyle name="Header2 4 2" xfId="357" xr:uid="{00000000-0005-0000-0000-000011870000}"/>
    <cellStyle name="Header2 4 2 10" xfId="5103" xr:uid="{00000000-0005-0000-0000-000012870000}"/>
    <cellStyle name="Header2 4 2 11" xfId="5104" xr:uid="{00000000-0005-0000-0000-000013870000}"/>
    <cellStyle name="Header2 4 2 12" xfId="5105" xr:uid="{00000000-0005-0000-0000-000014870000}"/>
    <cellStyle name="Header2 4 2 13" xfId="5106" xr:uid="{00000000-0005-0000-0000-000015870000}"/>
    <cellStyle name="Header2 4 2 14" xfId="5107" xr:uid="{00000000-0005-0000-0000-000016870000}"/>
    <cellStyle name="Header2 4 2 15" xfId="5108" xr:uid="{00000000-0005-0000-0000-000017870000}"/>
    <cellStyle name="Header2 4 2 16" xfId="5109" xr:uid="{00000000-0005-0000-0000-000018870000}"/>
    <cellStyle name="Header2 4 2 17" xfId="5110" xr:uid="{00000000-0005-0000-0000-000019870000}"/>
    <cellStyle name="Header2 4 2 18" xfId="5111" xr:uid="{00000000-0005-0000-0000-00001A870000}"/>
    <cellStyle name="Header2 4 2 19" xfId="5112" xr:uid="{00000000-0005-0000-0000-00001B870000}"/>
    <cellStyle name="Header2 4 2 2" xfId="5113" xr:uid="{00000000-0005-0000-0000-00001C870000}"/>
    <cellStyle name="Header2 4 2 20" xfId="5114" xr:uid="{00000000-0005-0000-0000-00001D870000}"/>
    <cellStyle name="Header2 4 2 21" xfId="5115" xr:uid="{00000000-0005-0000-0000-00001E870000}"/>
    <cellStyle name="Header2 4 2 22" xfId="5116" xr:uid="{00000000-0005-0000-0000-00001F870000}"/>
    <cellStyle name="Header2 4 2 23" xfId="5117" xr:uid="{00000000-0005-0000-0000-000020870000}"/>
    <cellStyle name="Header2 4 2 24" xfId="5118" xr:uid="{00000000-0005-0000-0000-000021870000}"/>
    <cellStyle name="Header2 4 2 25" xfId="5119" xr:uid="{00000000-0005-0000-0000-000022870000}"/>
    <cellStyle name="Header2 4 2 26" xfId="5120" xr:uid="{00000000-0005-0000-0000-000023870000}"/>
    <cellStyle name="Header2 4 2 27" xfId="5121" xr:uid="{00000000-0005-0000-0000-000024870000}"/>
    <cellStyle name="Header2 4 2 28" xfId="5122" xr:uid="{00000000-0005-0000-0000-000025870000}"/>
    <cellStyle name="Header2 4 2 29" xfId="5123" xr:uid="{00000000-0005-0000-0000-000026870000}"/>
    <cellStyle name="Header2 4 2 3" xfId="5124" xr:uid="{00000000-0005-0000-0000-000027870000}"/>
    <cellStyle name="Header2 4 2 30" xfId="5125" xr:uid="{00000000-0005-0000-0000-000028870000}"/>
    <cellStyle name="Header2 4 2 31" xfId="5126" xr:uid="{00000000-0005-0000-0000-000029870000}"/>
    <cellStyle name="Header2 4 2 32" xfId="5127" xr:uid="{00000000-0005-0000-0000-00002A870000}"/>
    <cellStyle name="Header2 4 2 33" xfId="5128" xr:uid="{00000000-0005-0000-0000-00002B870000}"/>
    <cellStyle name="Header2 4 2 34" xfId="5129" xr:uid="{00000000-0005-0000-0000-00002C870000}"/>
    <cellStyle name="Header2 4 2 35" xfId="5130" xr:uid="{00000000-0005-0000-0000-00002D870000}"/>
    <cellStyle name="Header2 4 2 36" xfId="5131" xr:uid="{00000000-0005-0000-0000-00002E870000}"/>
    <cellStyle name="Header2 4 2 37" xfId="5132" xr:uid="{00000000-0005-0000-0000-00002F870000}"/>
    <cellStyle name="Header2 4 2 38" xfId="5133" xr:uid="{00000000-0005-0000-0000-000030870000}"/>
    <cellStyle name="Header2 4 2 39" xfId="5134" xr:uid="{00000000-0005-0000-0000-000031870000}"/>
    <cellStyle name="Header2 4 2 4" xfId="5135" xr:uid="{00000000-0005-0000-0000-000032870000}"/>
    <cellStyle name="Header2 4 2 40" xfId="5102" xr:uid="{00000000-0005-0000-0000-000033870000}"/>
    <cellStyle name="Header2 4 2 41" xfId="9666" xr:uid="{00000000-0005-0000-0000-000034870000}"/>
    <cellStyle name="Header2 4 2 41 2" xfId="13941" xr:uid="{00000000-0005-0000-0000-000035870000}"/>
    <cellStyle name="Header2 4 2 41 2 2" xfId="36243" xr:uid="{00000000-0005-0000-0000-000036870000}"/>
    <cellStyle name="Header2 4 2 41 2 3" xfId="40790" xr:uid="{00000000-0005-0000-0000-000037870000}"/>
    <cellStyle name="Header2 4 2 41 2 4" xfId="23013" xr:uid="{00000000-0005-0000-0000-000038870000}"/>
    <cellStyle name="Header2 4 2 41 3" xfId="31968" xr:uid="{00000000-0005-0000-0000-000039870000}"/>
    <cellStyle name="Header2 4 2 41 4" xfId="36515" xr:uid="{00000000-0005-0000-0000-00003A870000}"/>
    <cellStyle name="Header2 4 2 41 5" xfId="18738" xr:uid="{00000000-0005-0000-0000-00003B870000}"/>
    <cellStyle name="Header2 4 2 42" xfId="518" xr:uid="{00000000-0005-0000-0000-00003C870000}"/>
    <cellStyle name="Header2 4 2 42 2" xfId="23389" xr:uid="{00000000-0005-0000-0000-00003D870000}"/>
    <cellStyle name="Header2 4 2 42 3" xfId="31296" xr:uid="{00000000-0005-0000-0000-00003E870000}"/>
    <cellStyle name="Header2 4 2 42 4" xfId="14488" xr:uid="{00000000-0005-0000-0000-00003F870000}"/>
    <cellStyle name="Header2 4 2 43" xfId="23228" xr:uid="{00000000-0005-0000-0000-000040870000}"/>
    <cellStyle name="Header2 4 2 44" xfId="31457" xr:uid="{00000000-0005-0000-0000-000041870000}"/>
    <cellStyle name="Header2 4 2 45" xfId="14327" xr:uid="{00000000-0005-0000-0000-000042870000}"/>
    <cellStyle name="Header2 4 2 5" xfId="5136" xr:uid="{00000000-0005-0000-0000-000043870000}"/>
    <cellStyle name="Header2 4 2 6" xfId="5137" xr:uid="{00000000-0005-0000-0000-000044870000}"/>
    <cellStyle name="Header2 4 2 7" xfId="5138" xr:uid="{00000000-0005-0000-0000-000045870000}"/>
    <cellStyle name="Header2 4 2 8" xfId="5139" xr:uid="{00000000-0005-0000-0000-000046870000}"/>
    <cellStyle name="Header2 4 2 9" xfId="5140" xr:uid="{00000000-0005-0000-0000-000047870000}"/>
    <cellStyle name="Header2 4 20" xfId="5141" xr:uid="{00000000-0005-0000-0000-000048870000}"/>
    <cellStyle name="Header2 4 21" xfId="5142" xr:uid="{00000000-0005-0000-0000-000049870000}"/>
    <cellStyle name="Header2 4 22" xfId="5143" xr:uid="{00000000-0005-0000-0000-00004A870000}"/>
    <cellStyle name="Header2 4 23" xfId="5144" xr:uid="{00000000-0005-0000-0000-00004B870000}"/>
    <cellStyle name="Header2 4 24" xfId="5145" xr:uid="{00000000-0005-0000-0000-00004C870000}"/>
    <cellStyle name="Header2 4 25" xfId="5146" xr:uid="{00000000-0005-0000-0000-00004D870000}"/>
    <cellStyle name="Header2 4 26" xfId="5147" xr:uid="{00000000-0005-0000-0000-00004E870000}"/>
    <cellStyle name="Header2 4 27" xfId="5148" xr:uid="{00000000-0005-0000-0000-00004F870000}"/>
    <cellStyle name="Header2 4 28" xfId="5149" xr:uid="{00000000-0005-0000-0000-000050870000}"/>
    <cellStyle name="Header2 4 29" xfId="5150" xr:uid="{00000000-0005-0000-0000-000051870000}"/>
    <cellStyle name="Header2 4 3" xfId="303" xr:uid="{00000000-0005-0000-0000-000052870000}"/>
    <cellStyle name="Header2 4 3 10" xfId="5152" xr:uid="{00000000-0005-0000-0000-000053870000}"/>
    <cellStyle name="Header2 4 3 11" xfId="5153" xr:uid="{00000000-0005-0000-0000-000054870000}"/>
    <cellStyle name="Header2 4 3 12" xfId="5154" xr:uid="{00000000-0005-0000-0000-000055870000}"/>
    <cellStyle name="Header2 4 3 13" xfId="5155" xr:uid="{00000000-0005-0000-0000-000056870000}"/>
    <cellStyle name="Header2 4 3 14" xfId="5156" xr:uid="{00000000-0005-0000-0000-000057870000}"/>
    <cellStyle name="Header2 4 3 15" xfId="5157" xr:uid="{00000000-0005-0000-0000-000058870000}"/>
    <cellStyle name="Header2 4 3 16" xfId="5158" xr:uid="{00000000-0005-0000-0000-000059870000}"/>
    <cellStyle name="Header2 4 3 17" xfId="5159" xr:uid="{00000000-0005-0000-0000-00005A870000}"/>
    <cellStyle name="Header2 4 3 18" xfId="5160" xr:uid="{00000000-0005-0000-0000-00005B870000}"/>
    <cellStyle name="Header2 4 3 19" xfId="5161" xr:uid="{00000000-0005-0000-0000-00005C870000}"/>
    <cellStyle name="Header2 4 3 2" xfId="5162" xr:uid="{00000000-0005-0000-0000-00005D870000}"/>
    <cellStyle name="Header2 4 3 20" xfId="5163" xr:uid="{00000000-0005-0000-0000-00005E870000}"/>
    <cellStyle name="Header2 4 3 21" xfId="5164" xr:uid="{00000000-0005-0000-0000-00005F870000}"/>
    <cellStyle name="Header2 4 3 22" xfId="5165" xr:uid="{00000000-0005-0000-0000-000060870000}"/>
    <cellStyle name="Header2 4 3 23" xfId="5166" xr:uid="{00000000-0005-0000-0000-000061870000}"/>
    <cellStyle name="Header2 4 3 24" xfId="5167" xr:uid="{00000000-0005-0000-0000-000062870000}"/>
    <cellStyle name="Header2 4 3 25" xfId="5168" xr:uid="{00000000-0005-0000-0000-000063870000}"/>
    <cellStyle name="Header2 4 3 26" xfId="5169" xr:uid="{00000000-0005-0000-0000-000064870000}"/>
    <cellStyle name="Header2 4 3 27" xfId="5170" xr:uid="{00000000-0005-0000-0000-000065870000}"/>
    <cellStyle name="Header2 4 3 28" xfId="5171" xr:uid="{00000000-0005-0000-0000-000066870000}"/>
    <cellStyle name="Header2 4 3 29" xfId="5172" xr:uid="{00000000-0005-0000-0000-000067870000}"/>
    <cellStyle name="Header2 4 3 3" xfId="5173" xr:uid="{00000000-0005-0000-0000-000068870000}"/>
    <cellStyle name="Header2 4 3 30" xfId="5174" xr:uid="{00000000-0005-0000-0000-000069870000}"/>
    <cellStyle name="Header2 4 3 31" xfId="5175" xr:uid="{00000000-0005-0000-0000-00006A870000}"/>
    <cellStyle name="Header2 4 3 32" xfId="5176" xr:uid="{00000000-0005-0000-0000-00006B870000}"/>
    <cellStyle name="Header2 4 3 33" xfId="5177" xr:uid="{00000000-0005-0000-0000-00006C870000}"/>
    <cellStyle name="Header2 4 3 34" xfId="5178" xr:uid="{00000000-0005-0000-0000-00006D870000}"/>
    <cellStyle name="Header2 4 3 35" xfId="5179" xr:uid="{00000000-0005-0000-0000-00006E870000}"/>
    <cellStyle name="Header2 4 3 36" xfId="5180" xr:uid="{00000000-0005-0000-0000-00006F870000}"/>
    <cellStyle name="Header2 4 3 37" xfId="5181" xr:uid="{00000000-0005-0000-0000-000070870000}"/>
    <cellStyle name="Header2 4 3 38" xfId="5182" xr:uid="{00000000-0005-0000-0000-000071870000}"/>
    <cellStyle name="Header2 4 3 39" xfId="5183" xr:uid="{00000000-0005-0000-0000-000072870000}"/>
    <cellStyle name="Header2 4 3 4" xfId="5184" xr:uid="{00000000-0005-0000-0000-000073870000}"/>
    <cellStyle name="Header2 4 3 40" xfId="5151" xr:uid="{00000000-0005-0000-0000-000074870000}"/>
    <cellStyle name="Header2 4 3 41" xfId="9612" xr:uid="{00000000-0005-0000-0000-000075870000}"/>
    <cellStyle name="Header2 4 3 41 2" xfId="13901" xr:uid="{00000000-0005-0000-0000-000076870000}"/>
    <cellStyle name="Header2 4 3 41 2 2" xfId="36203" xr:uid="{00000000-0005-0000-0000-000077870000}"/>
    <cellStyle name="Header2 4 3 41 2 3" xfId="40750" xr:uid="{00000000-0005-0000-0000-000078870000}"/>
    <cellStyle name="Header2 4 3 41 2 4" xfId="22973" xr:uid="{00000000-0005-0000-0000-000079870000}"/>
    <cellStyle name="Header2 4 3 41 3" xfId="31914" xr:uid="{00000000-0005-0000-0000-00007A870000}"/>
    <cellStyle name="Header2 4 3 41 4" xfId="36461" xr:uid="{00000000-0005-0000-0000-00007B870000}"/>
    <cellStyle name="Header2 4 3 41 5" xfId="18684" xr:uid="{00000000-0005-0000-0000-00007C870000}"/>
    <cellStyle name="Header2 4 3 42" xfId="464" xr:uid="{00000000-0005-0000-0000-00007D870000}"/>
    <cellStyle name="Header2 4 3 42 2" xfId="23335" xr:uid="{00000000-0005-0000-0000-00007E870000}"/>
    <cellStyle name="Header2 4 3 42 3" xfId="31352" xr:uid="{00000000-0005-0000-0000-00007F870000}"/>
    <cellStyle name="Header2 4 3 42 4" xfId="14434" xr:uid="{00000000-0005-0000-0000-000080870000}"/>
    <cellStyle name="Header2 4 3 43" xfId="23174" xr:uid="{00000000-0005-0000-0000-000081870000}"/>
    <cellStyle name="Header2 4 3 44" xfId="31511" xr:uid="{00000000-0005-0000-0000-000082870000}"/>
    <cellStyle name="Header2 4 3 45" xfId="14273" xr:uid="{00000000-0005-0000-0000-000083870000}"/>
    <cellStyle name="Header2 4 3 5" xfId="5185" xr:uid="{00000000-0005-0000-0000-000084870000}"/>
    <cellStyle name="Header2 4 3 6" xfId="5186" xr:uid="{00000000-0005-0000-0000-000085870000}"/>
    <cellStyle name="Header2 4 3 7" xfId="5187" xr:uid="{00000000-0005-0000-0000-000086870000}"/>
    <cellStyle name="Header2 4 3 8" xfId="5188" xr:uid="{00000000-0005-0000-0000-000087870000}"/>
    <cellStyle name="Header2 4 3 9" xfId="5189" xr:uid="{00000000-0005-0000-0000-000088870000}"/>
    <cellStyle name="Header2 4 30" xfId="5190" xr:uid="{00000000-0005-0000-0000-000089870000}"/>
    <cellStyle name="Header2 4 31" xfId="5191" xr:uid="{00000000-0005-0000-0000-00008A870000}"/>
    <cellStyle name="Header2 4 32" xfId="5192" xr:uid="{00000000-0005-0000-0000-00008B870000}"/>
    <cellStyle name="Header2 4 33" xfId="5091" xr:uid="{00000000-0005-0000-0000-00008C870000}"/>
    <cellStyle name="Header2 4 34" xfId="9402" xr:uid="{00000000-0005-0000-0000-00008D870000}"/>
    <cellStyle name="Header2 4 34 2" xfId="13730" xr:uid="{00000000-0005-0000-0000-00008E870000}"/>
    <cellStyle name="Header2 4 34 2 2" xfId="36032" xr:uid="{00000000-0005-0000-0000-00008F870000}"/>
    <cellStyle name="Header2 4 34 2 3" xfId="40579" xr:uid="{00000000-0005-0000-0000-000090870000}"/>
    <cellStyle name="Header2 4 34 2 4" xfId="22802" xr:uid="{00000000-0005-0000-0000-000091870000}"/>
    <cellStyle name="Header2 4 34 3" xfId="31704" xr:uid="{00000000-0005-0000-0000-000092870000}"/>
    <cellStyle name="Header2 4 34 4" xfId="36251" xr:uid="{00000000-0005-0000-0000-000093870000}"/>
    <cellStyle name="Header2 4 34 5" xfId="18474" xr:uid="{00000000-0005-0000-0000-000094870000}"/>
    <cellStyle name="Header2 4 35" xfId="9470" xr:uid="{00000000-0005-0000-0000-000095870000}"/>
    <cellStyle name="Header2 4 35 2" xfId="13794" xr:uid="{00000000-0005-0000-0000-000096870000}"/>
    <cellStyle name="Header2 4 35 2 2" xfId="36096" xr:uid="{00000000-0005-0000-0000-000097870000}"/>
    <cellStyle name="Header2 4 35 2 3" xfId="40643" xr:uid="{00000000-0005-0000-0000-000098870000}"/>
    <cellStyle name="Header2 4 35 2 4" xfId="22866" xr:uid="{00000000-0005-0000-0000-000099870000}"/>
    <cellStyle name="Header2 4 35 3" xfId="31772" xr:uid="{00000000-0005-0000-0000-00009A870000}"/>
    <cellStyle name="Header2 4 35 4" xfId="36319" xr:uid="{00000000-0005-0000-0000-00009B870000}"/>
    <cellStyle name="Header2 4 35 5" xfId="18542" xr:uid="{00000000-0005-0000-0000-00009C870000}"/>
    <cellStyle name="Header2 4 36" xfId="402" xr:uid="{00000000-0005-0000-0000-00009D870000}"/>
    <cellStyle name="Header2 4 36 2" xfId="23273" xr:uid="{00000000-0005-0000-0000-00009E870000}"/>
    <cellStyle name="Header2 4 36 3" xfId="31414" xr:uid="{00000000-0005-0000-0000-00009F870000}"/>
    <cellStyle name="Header2 4 36 4" xfId="14372" xr:uid="{00000000-0005-0000-0000-0000A0870000}"/>
    <cellStyle name="Header2 4 37" xfId="9707" xr:uid="{00000000-0005-0000-0000-0000A1870000}"/>
    <cellStyle name="Header2 4 37 2" xfId="32009" xr:uid="{00000000-0005-0000-0000-0000A2870000}"/>
    <cellStyle name="Header2 4 37 3" xfId="36556" xr:uid="{00000000-0005-0000-0000-0000A3870000}"/>
    <cellStyle name="Header2 4 37 4" xfId="18779" xr:uid="{00000000-0005-0000-0000-0000A4870000}"/>
    <cellStyle name="Header2 4 38" xfId="23019" xr:uid="{00000000-0005-0000-0000-0000A5870000}"/>
    <cellStyle name="Header2 4 39" xfId="31650" xr:uid="{00000000-0005-0000-0000-0000A6870000}"/>
    <cellStyle name="Header2 4 4" xfId="5193" xr:uid="{00000000-0005-0000-0000-0000A7870000}"/>
    <cellStyle name="Header2 4 40" xfId="13974" xr:uid="{00000000-0005-0000-0000-0000A8870000}"/>
    <cellStyle name="Header2 4 5" xfId="5194" xr:uid="{00000000-0005-0000-0000-0000A9870000}"/>
    <cellStyle name="Header2 4 6" xfId="5195" xr:uid="{00000000-0005-0000-0000-0000AA870000}"/>
    <cellStyle name="Header2 4 7" xfId="5196" xr:uid="{00000000-0005-0000-0000-0000AB870000}"/>
    <cellStyle name="Header2 4 8" xfId="5197" xr:uid="{00000000-0005-0000-0000-0000AC870000}"/>
    <cellStyle name="Header2 4 9" xfId="5198" xr:uid="{00000000-0005-0000-0000-0000AD870000}"/>
    <cellStyle name="Header2 5" xfId="236" xr:uid="{00000000-0005-0000-0000-0000AE870000}"/>
    <cellStyle name="Header2 5 10" xfId="5200" xr:uid="{00000000-0005-0000-0000-0000AF870000}"/>
    <cellStyle name="Header2 5 11" xfId="5201" xr:uid="{00000000-0005-0000-0000-0000B0870000}"/>
    <cellStyle name="Header2 5 12" xfId="5202" xr:uid="{00000000-0005-0000-0000-0000B1870000}"/>
    <cellStyle name="Header2 5 13" xfId="5203" xr:uid="{00000000-0005-0000-0000-0000B2870000}"/>
    <cellStyle name="Header2 5 14" xfId="5204" xr:uid="{00000000-0005-0000-0000-0000B3870000}"/>
    <cellStyle name="Header2 5 15" xfId="5205" xr:uid="{00000000-0005-0000-0000-0000B4870000}"/>
    <cellStyle name="Header2 5 16" xfId="5206" xr:uid="{00000000-0005-0000-0000-0000B5870000}"/>
    <cellStyle name="Header2 5 17" xfId="5207" xr:uid="{00000000-0005-0000-0000-0000B6870000}"/>
    <cellStyle name="Header2 5 18" xfId="5208" xr:uid="{00000000-0005-0000-0000-0000B7870000}"/>
    <cellStyle name="Header2 5 19" xfId="5209" xr:uid="{00000000-0005-0000-0000-0000B8870000}"/>
    <cellStyle name="Header2 5 2" xfId="206" xr:uid="{00000000-0005-0000-0000-0000B9870000}"/>
    <cellStyle name="Header2 5 2 10" xfId="5211" xr:uid="{00000000-0005-0000-0000-0000BA870000}"/>
    <cellStyle name="Header2 5 2 11" xfId="5212" xr:uid="{00000000-0005-0000-0000-0000BB870000}"/>
    <cellStyle name="Header2 5 2 12" xfId="5213" xr:uid="{00000000-0005-0000-0000-0000BC870000}"/>
    <cellStyle name="Header2 5 2 13" xfId="5214" xr:uid="{00000000-0005-0000-0000-0000BD870000}"/>
    <cellStyle name="Header2 5 2 14" xfId="5215" xr:uid="{00000000-0005-0000-0000-0000BE870000}"/>
    <cellStyle name="Header2 5 2 15" xfId="5216" xr:uid="{00000000-0005-0000-0000-0000BF870000}"/>
    <cellStyle name="Header2 5 2 16" xfId="5217" xr:uid="{00000000-0005-0000-0000-0000C0870000}"/>
    <cellStyle name="Header2 5 2 17" xfId="5218" xr:uid="{00000000-0005-0000-0000-0000C1870000}"/>
    <cellStyle name="Header2 5 2 18" xfId="5219" xr:uid="{00000000-0005-0000-0000-0000C2870000}"/>
    <cellStyle name="Header2 5 2 19" xfId="5220" xr:uid="{00000000-0005-0000-0000-0000C3870000}"/>
    <cellStyle name="Header2 5 2 2" xfId="5221" xr:uid="{00000000-0005-0000-0000-0000C4870000}"/>
    <cellStyle name="Header2 5 2 20" xfId="5222" xr:uid="{00000000-0005-0000-0000-0000C5870000}"/>
    <cellStyle name="Header2 5 2 21" xfId="5223" xr:uid="{00000000-0005-0000-0000-0000C6870000}"/>
    <cellStyle name="Header2 5 2 22" xfId="5224" xr:uid="{00000000-0005-0000-0000-0000C7870000}"/>
    <cellStyle name="Header2 5 2 23" xfId="5225" xr:uid="{00000000-0005-0000-0000-0000C8870000}"/>
    <cellStyle name="Header2 5 2 24" xfId="5226" xr:uid="{00000000-0005-0000-0000-0000C9870000}"/>
    <cellStyle name="Header2 5 2 25" xfId="5227" xr:uid="{00000000-0005-0000-0000-0000CA870000}"/>
    <cellStyle name="Header2 5 2 26" xfId="5228" xr:uid="{00000000-0005-0000-0000-0000CB870000}"/>
    <cellStyle name="Header2 5 2 27" xfId="5229" xr:uid="{00000000-0005-0000-0000-0000CC870000}"/>
    <cellStyle name="Header2 5 2 28" xfId="5230" xr:uid="{00000000-0005-0000-0000-0000CD870000}"/>
    <cellStyle name="Header2 5 2 29" xfId="5231" xr:uid="{00000000-0005-0000-0000-0000CE870000}"/>
    <cellStyle name="Header2 5 2 3" xfId="5232" xr:uid="{00000000-0005-0000-0000-0000CF870000}"/>
    <cellStyle name="Header2 5 2 30" xfId="5233" xr:uid="{00000000-0005-0000-0000-0000D0870000}"/>
    <cellStyle name="Header2 5 2 31" xfId="5234" xr:uid="{00000000-0005-0000-0000-0000D1870000}"/>
    <cellStyle name="Header2 5 2 32" xfId="5235" xr:uid="{00000000-0005-0000-0000-0000D2870000}"/>
    <cellStyle name="Header2 5 2 33" xfId="5236" xr:uid="{00000000-0005-0000-0000-0000D3870000}"/>
    <cellStyle name="Header2 5 2 34" xfId="5237" xr:uid="{00000000-0005-0000-0000-0000D4870000}"/>
    <cellStyle name="Header2 5 2 35" xfId="5238" xr:uid="{00000000-0005-0000-0000-0000D5870000}"/>
    <cellStyle name="Header2 5 2 36" xfId="5239" xr:uid="{00000000-0005-0000-0000-0000D6870000}"/>
    <cellStyle name="Header2 5 2 37" xfId="5240" xr:uid="{00000000-0005-0000-0000-0000D7870000}"/>
    <cellStyle name="Header2 5 2 38" xfId="5241" xr:uid="{00000000-0005-0000-0000-0000D8870000}"/>
    <cellStyle name="Header2 5 2 39" xfId="5242" xr:uid="{00000000-0005-0000-0000-0000D9870000}"/>
    <cellStyle name="Header2 5 2 4" xfId="5243" xr:uid="{00000000-0005-0000-0000-0000DA870000}"/>
    <cellStyle name="Header2 5 2 40" xfId="5210" xr:uid="{00000000-0005-0000-0000-0000DB870000}"/>
    <cellStyle name="Header2 5 2 41" xfId="9524" xr:uid="{00000000-0005-0000-0000-0000DC870000}"/>
    <cellStyle name="Header2 5 2 41 2" xfId="13830" xr:uid="{00000000-0005-0000-0000-0000DD870000}"/>
    <cellStyle name="Header2 5 2 41 2 2" xfId="36132" xr:uid="{00000000-0005-0000-0000-0000DE870000}"/>
    <cellStyle name="Header2 5 2 41 2 3" xfId="40679" xr:uid="{00000000-0005-0000-0000-0000DF870000}"/>
    <cellStyle name="Header2 5 2 41 2 4" xfId="22902" xr:uid="{00000000-0005-0000-0000-0000E0870000}"/>
    <cellStyle name="Header2 5 2 41 3" xfId="31826" xr:uid="{00000000-0005-0000-0000-0000E1870000}"/>
    <cellStyle name="Header2 5 2 41 4" xfId="36373" xr:uid="{00000000-0005-0000-0000-0000E2870000}"/>
    <cellStyle name="Header2 5 2 41 5" xfId="18596" xr:uid="{00000000-0005-0000-0000-0000E3870000}"/>
    <cellStyle name="Header2 5 2 42" xfId="431" xr:uid="{00000000-0005-0000-0000-0000E4870000}"/>
    <cellStyle name="Header2 5 2 42 2" xfId="23302" xr:uid="{00000000-0005-0000-0000-0000E5870000}"/>
    <cellStyle name="Header2 5 2 42 3" xfId="31383" xr:uid="{00000000-0005-0000-0000-0000E6870000}"/>
    <cellStyle name="Header2 5 2 42 4" xfId="14401" xr:uid="{00000000-0005-0000-0000-0000E7870000}"/>
    <cellStyle name="Header2 5 2 43" xfId="23077" xr:uid="{00000000-0005-0000-0000-0000E8870000}"/>
    <cellStyle name="Header2 5 2 44" xfId="31599" xr:uid="{00000000-0005-0000-0000-0000E9870000}"/>
    <cellStyle name="Header2 5 2 45" xfId="14182" xr:uid="{00000000-0005-0000-0000-0000EA870000}"/>
    <cellStyle name="Header2 5 2 5" xfId="5244" xr:uid="{00000000-0005-0000-0000-0000EB870000}"/>
    <cellStyle name="Header2 5 2 6" xfId="5245" xr:uid="{00000000-0005-0000-0000-0000EC870000}"/>
    <cellStyle name="Header2 5 2 7" xfId="5246" xr:uid="{00000000-0005-0000-0000-0000ED870000}"/>
    <cellStyle name="Header2 5 2 8" xfId="5247" xr:uid="{00000000-0005-0000-0000-0000EE870000}"/>
    <cellStyle name="Header2 5 2 9" xfId="5248" xr:uid="{00000000-0005-0000-0000-0000EF870000}"/>
    <cellStyle name="Header2 5 20" xfId="5249" xr:uid="{00000000-0005-0000-0000-0000F0870000}"/>
    <cellStyle name="Header2 5 21" xfId="5250" xr:uid="{00000000-0005-0000-0000-0000F1870000}"/>
    <cellStyle name="Header2 5 22" xfId="5251" xr:uid="{00000000-0005-0000-0000-0000F2870000}"/>
    <cellStyle name="Header2 5 23" xfId="5252" xr:uid="{00000000-0005-0000-0000-0000F3870000}"/>
    <cellStyle name="Header2 5 24" xfId="5253" xr:uid="{00000000-0005-0000-0000-0000F4870000}"/>
    <cellStyle name="Header2 5 25" xfId="5254" xr:uid="{00000000-0005-0000-0000-0000F5870000}"/>
    <cellStyle name="Header2 5 26" xfId="5255" xr:uid="{00000000-0005-0000-0000-0000F6870000}"/>
    <cellStyle name="Header2 5 27" xfId="5256" xr:uid="{00000000-0005-0000-0000-0000F7870000}"/>
    <cellStyle name="Header2 5 28" xfId="5257" xr:uid="{00000000-0005-0000-0000-0000F8870000}"/>
    <cellStyle name="Header2 5 29" xfId="5258" xr:uid="{00000000-0005-0000-0000-0000F9870000}"/>
    <cellStyle name="Header2 5 3" xfId="5259" xr:uid="{00000000-0005-0000-0000-0000FA870000}"/>
    <cellStyle name="Header2 5 30" xfId="5260" xr:uid="{00000000-0005-0000-0000-0000FB870000}"/>
    <cellStyle name="Header2 5 31" xfId="5199" xr:uid="{00000000-0005-0000-0000-0000FC870000}"/>
    <cellStyle name="Header2 5 32" xfId="9553" xr:uid="{00000000-0005-0000-0000-0000FD870000}"/>
    <cellStyle name="Header2 5 32 2" xfId="13853" xr:uid="{00000000-0005-0000-0000-0000FE870000}"/>
    <cellStyle name="Header2 5 32 2 2" xfId="36155" xr:uid="{00000000-0005-0000-0000-0000FF870000}"/>
    <cellStyle name="Header2 5 32 2 3" xfId="40702" xr:uid="{00000000-0005-0000-0000-000000880000}"/>
    <cellStyle name="Header2 5 32 2 4" xfId="22925" xr:uid="{00000000-0005-0000-0000-000001880000}"/>
    <cellStyle name="Header2 5 32 3" xfId="31855" xr:uid="{00000000-0005-0000-0000-000002880000}"/>
    <cellStyle name="Header2 5 32 4" xfId="36402" xr:uid="{00000000-0005-0000-0000-000003880000}"/>
    <cellStyle name="Header2 5 32 5" xfId="18625" xr:uid="{00000000-0005-0000-0000-000004880000}"/>
    <cellStyle name="Header2 5 33" xfId="443" xr:uid="{00000000-0005-0000-0000-000005880000}"/>
    <cellStyle name="Header2 5 33 2" xfId="23314" xr:uid="{00000000-0005-0000-0000-000006880000}"/>
    <cellStyle name="Header2 5 33 3" xfId="31372" xr:uid="{00000000-0005-0000-0000-000007880000}"/>
    <cellStyle name="Header2 5 33 4" xfId="14413" xr:uid="{00000000-0005-0000-0000-000008880000}"/>
    <cellStyle name="Header2 5 34" xfId="23107" xr:uid="{00000000-0005-0000-0000-000009880000}"/>
    <cellStyle name="Header2 5 35" xfId="31570" xr:uid="{00000000-0005-0000-0000-00000A880000}"/>
    <cellStyle name="Header2 5 36" xfId="14206" xr:uid="{00000000-0005-0000-0000-00000B880000}"/>
    <cellStyle name="Header2 5 4" xfId="5261" xr:uid="{00000000-0005-0000-0000-00000C880000}"/>
    <cellStyle name="Header2 5 5" xfId="5262" xr:uid="{00000000-0005-0000-0000-00000D880000}"/>
    <cellStyle name="Header2 5 6" xfId="5263" xr:uid="{00000000-0005-0000-0000-00000E880000}"/>
    <cellStyle name="Header2 5 7" xfId="5264" xr:uid="{00000000-0005-0000-0000-00000F880000}"/>
    <cellStyle name="Header2 5 8" xfId="5265" xr:uid="{00000000-0005-0000-0000-000010880000}"/>
    <cellStyle name="Header2 5 9" xfId="5266" xr:uid="{00000000-0005-0000-0000-000011880000}"/>
    <cellStyle name="Header2 6" xfId="253" xr:uid="{00000000-0005-0000-0000-000012880000}"/>
    <cellStyle name="Header2 6 10" xfId="5268" xr:uid="{00000000-0005-0000-0000-000013880000}"/>
    <cellStyle name="Header2 6 11" xfId="5269" xr:uid="{00000000-0005-0000-0000-000014880000}"/>
    <cellStyle name="Header2 6 12" xfId="5270" xr:uid="{00000000-0005-0000-0000-000015880000}"/>
    <cellStyle name="Header2 6 13" xfId="5271" xr:uid="{00000000-0005-0000-0000-000016880000}"/>
    <cellStyle name="Header2 6 14" xfId="5272" xr:uid="{00000000-0005-0000-0000-000017880000}"/>
    <cellStyle name="Header2 6 15" xfId="5273" xr:uid="{00000000-0005-0000-0000-000018880000}"/>
    <cellStyle name="Header2 6 16" xfId="5274" xr:uid="{00000000-0005-0000-0000-000019880000}"/>
    <cellStyle name="Header2 6 17" xfId="5275" xr:uid="{00000000-0005-0000-0000-00001A880000}"/>
    <cellStyle name="Header2 6 18" xfId="5276" xr:uid="{00000000-0005-0000-0000-00001B880000}"/>
    <cellStyle name="Header2 6 19" xfId="5277" xr:uid="{00000000-0005-0000-0000-00001C880000}"/>
    <cellStyle name="Header2 6 2" xfId="307" xr:uid="{00000000-0005-0000-0000-00001D880000}"/>
    <cellStyle name="Header2 6 2 10" xfId="5279" xr:uid="{00000000-0005-0000-0000-00001E880000}"/>
    <cellStyle name="Header2 6 2 11" xfId="5280" xr:uid="{00000000-0005-0000-0000-00001F880000}"/>
    <cellStyle name="Header2 6 2 12" xfId="5281" xr:uid="{00000000-0005-0000-0000-000020880000}"/>
    <cellStyle name="Header2 6 2 13" xfId="5282" xr:uid="{00000000-0005-0000-0000-000021880000}"/>
    <cellStyle name="Header2 6 2 14" xfId="5283" xr:uid="{00000000-0005-0000-0000-000022880000}"/>
    <cellStyle name="Header2 6 2 15" xfId="5284" xr:uid="{00000000-0005-0000-0000-000023880000}"/>
    <cellStyle name="Header2 6 2 16" xfId="5285" xr:uid="{00000000-0005-0000-0000-000024880000}"/>
    <cellStyle name="Header2 6 2 17" xfId="5286" xr:uid="{00000000-0005-0000-0000-000025880000}"/>
    <cellStyle name="Header2 6 2 18" xfId="5287" xr:uid="{00000000-0005-0000-0000-000026880000}"/>
    <cellStyle name="Header2 6 2 19" xfId="5288" xr:uid="{00000000-0005-0000-0000-000027880000}"/>
    <cellStyle name="Header2 6 2 2" xfId="5289" xr:uid="{00000000-0005-0000-0000-000028880000}"/>
    <cellStyle name="Header2 6 2 20" xfId="5290" xr:uid="{00000000-0005-0000-0000-000029880000}"/>
    <cellStyle name="Header2 6 2 21" xfId="5291" xr:uid="{00000000-0005-0000-0000-00002A880000}"/>
    <cellStyle name="Header2 6 2 22" xfId="5292" xr:uid="{00000000-0005-0000-0000-00002B880000}"/>
    <cellStyle name="Header2 6 2 23" xfId="5293" xr:uid="{00000000-0005-0000-0000-00002C880000}"/>
    <cellStyle name="Header2 6 2 24" xfId="5294" xr:uid="{00000000-0005-0000-0000-00002D880000}"/>
    <cellStyle name="Header2 6 2 25" xfId="5295" xr:uid="{00000000-0005-0000-0000-00002E880000}"/>
    <cellStyle name="Header2 6 2 26" xfId="5296" xr:uid="{00000000-0005-0000-0000-00002F880000}"/>
    <cellStyle name="Header2 6 2 27" xfId="5297" xr:uid="{00000000-0005-0000-0000-000030880000}"/>
    <cellStyle name="Header2 6 2 28" xfId="5298" xr:uid="{00000000-0005-0000-0000-000031880000}"/>
    <cellStyle name="Header2 6 2 29" xfId="5299" xr:uid="{00000000-0005-0000-0000-000032880000}"/>
    <cellStyle name="Header2 6 2 3" xfId="5300" xr:uid="{00000000-0005-0000-0000-000033880000}"/>
    <cellStyle name="Header2 6 2 30" xfId="5301" xr:uid="{00000000-0005-0000-0000-000034880000}"/>
    <cellStyle name="Header2 6 2 31" xfId="5302" xr:uid="{00000000-0005-0000-0000-000035880000}"/>
    <cellStyle name="Header2 6 2 32" xfId="5303" xr:uid="{00000000-0005-0000-0000-000036880000}"/>
    <cellStyle name="Header2 6 2 33" xfId="5304" xr:uid="{00000000-0005-0000-0000-000037880000}"/>
    <cellStyle name="Header2 6 2 34" xfId="5305" xr:uid="{00000000-0005-0000-0000-000038880000}"/>
    <cellStyle name="Header2 6 2 35" xfId="5306" xr:uid="{00000000-0005-0000-0000-000039880000}"/>
    <cellStyle name="Header2 6 2 36" xfId="5307" xr:uid="{00000000-0005-0000-0000-00003A880000}"/>
    <cellStyle name="Header2 6 2 37" xfId="5308" xr:uid="{00000000-0005-0000-0000-00003B880000}"/>
    <cellStyle name="Header2 6 2 38" xfId="5309" xr:uid="{00000000-0005-0000-0000-00003C880000}"/>
    <cellStyle name="Header2 6 2 39" xfId="5310" xr:uid="{00000000-0005-0000-0000-00003D880000}"/>
    <cellStyle name="Header2 6 2 4" xfId="5311" xr:uid="{00000000-0005-0000-0000-00003E880000}"/>
    <cellStyle name="Header2 6 2 40" xfId="5278" xr:uid="{00000000-0005-0000-0000-00003F880000}"/>
    <cellStyle name="Header2 6 2 41" xfId="9616" xr:uid="{00000000-0005-0000-0000-000040880000}"/>
    <cellStyle name="Header2 6 2 41 2" xfId="13904" xr:uid="{00000000-0005-0000-0000-000041880000}"/>
    <cellStyle name="Header2 6 2 41 2 2" xfId="36206" xr:uid="{00000000-0005-0000-0000-000042880000}"/>
    <cellStyle name="Header2 6 2 41 2 3" xfId="40753" xr:uid="{00000000-0005-0000-0000-000043880000}"/>
    <cellStyle name="Header2 6 2 41 2 4" xfId="22976" xr:uid="{00000000-0005-0000-0000-000044880000}"/>
    <cellStyle name="Header2 6 2 41 3" xfId="31918" xr:uid="{00000000-0005-0000-0000-000045880000}"/>
    <cellStyle name="Header2 6 2 41 4" xfId="36465" xr:uid="{00000000-0005-0000-0000-000046880000}"/>
    <cellStyle name="Header2 6 2 41 5" xfId="18688" xr:uid="{00000000-0005-0000-0000-000047880000}"/>
    <cellStyle name="Header2 6 2 42" xfId="468" xr:uid="{00000000-0005-0000-0000-000048880000}"/>
    <cellStyle name="Header2 6 2 42 2" xfId="23339" xr:uid="{00000000-0005-0000-0000-000049880000}"/>
    <cellStyle name="Header2 6 2 42 3" xfId="31348" xr:uid="{00000000-0005-0000-0000-00004A880000}"/>
    <cellStyle name="Header2 6 2 42 4" xfId="14438" xr:uid="{00000000-0005-0000-0000-00004B880000}"/>
    <cellStyle name="Header2 6 2 43" xfId="23178" xr:uid="{00000000-0005-0000-0000-00004C880000}"/>
    <cellStyle name="Header2 6 2 44" xfId="31508" xr:uid="{00000000-0005-0000-0000-00004D880000}"/>
    <cellStyle name="Header2 6 2 45" xfId="14277" xr:uid="{00000000-0005-0000-0000-00004E880000}"/>
    <cellStyle name="Header2 6 2 5" xfId="5312" xr:uid="{00000000-0005-0000-0000-00004F880000}"/>
    <cellStyle name="Header2 6 2 6" xfId="5313" xr:uid="{00000000-0005-0000-0000-000050880000}"/>
    <cellStyle name="Header2 6 2 7" xfId="5314" xr:uid="{00000000-0005-0000-0000-000051880000}"/>
    <cellStyle name="Header2 6 2 8" xfId="5315" xr:uid="{00000000-0005-0000-0000-000052880000}"/>
    <cellStyle name="Header2 6 2 9" xfId="5316" xr:uid="{00000000-0005-0000-0000-000053880000}"/>
    <cellStyle name="Header2 6 20" xfId="5317" xr:uid="{00000000-0005-0000-0000-000054880000}"/>
    <cellStyle name="Header2 6 21" xfId="5318" xr:uid="{00000000-0005-0000-0000-000055880000}"/>
    <cellStyle name="Header2 6 22" xfId="5319" xr:uid="{00000000-0005-0000-0000-000056880000}"/>
    <cellStyle name="Header2 6 23" xfId="5320" xr:uid="{00000000-0005-0000-0000-000057880000}"/>
    <cellStyle name="Header2 6 24" xfId="5321" xr:uid="{00000000-0005-0000-0000-000058880000}"/>
    <cellStyle name="Header2 6 25" xfId="5322" xr:uid="{00000000-0005-0000-0000-000059880000}"/>
    <cellStyle name="Header2 6 26" xfId="5323" xr:uid="{00000000-0005-0000-0000-00005A880000}"/>
    <cellStyle name="Header2 6 27" xfId="5324" xr:uid="{00000000-0005-0000-0000-00005B880000}"/>
    <cellStyle name="Header2 6 28" xfId="5325" xr:uid="{00000000-0005-0000-0000-00005C880000}"/>
    <cellStyle name="Header2 6 29" xfId="5326" xr:uid="{00000000-0005-0000-0000-00005D880000}"/>
    <cellStyle name="Header2 6 3" xfId="5327" xr:uid="{00000000-0005-0000-0000-00005E880000}"/>
    <cellStyle name="Header2 6 30" xfId="5328" xr:uid="{00000000-0005-0000-0000-00005F880000}"/>
    <cellStyle name="Header2 6 31" xfId="5267" xr:uid="{00000000-0005-0000-0000-000060880000}"/>
    <cellStyle name="Header2 6 32" xfId="9568" xr:uid="{00000000-0005-0000-0000-000061880000}"/>
    <cellStyle name="Header2 6 32 2" xfId="13866" xr:uid="{00000000-0005-0000-0000-000062880000}"/>
    <cellStyle name="Header2 6 32 2 2" xfId="36168" xr:uid="{00000000-0005-0000-0000-000063880000}"/>
    <cellStyle name="Header2 6 32 2 3" xfId="40715" xr:uid="{00000000-0005-0000-0000-000064880000}"/>
    <cellStyle name="Header2 6 32 2 4" xfId="22938" xr:uid="{00000000-0005-0000-0000-000065880000}"/>
    <cellStyle name="Header2 6 32 3" xfId="31870" xr:uid="{00000000-0005-0000-0000-000066880000}"/>
    <cellStyle name="Header2 6 32 4" xfId="36417" xr:uid="{00000000-0005-0000-0000-000067880000}"/>
    <cellStyle name="Header2 6 32 5" xfId="18640" xr:uid="{00000000-0005-0000-0000-000068880000}"/>
    <cellStyle name="Header2 6 33" xfId="446" xr:uid="{00000000-0005-0000-0000-000069880000}"/>
    <cellStyle name="Header2 6 33 2" xfId="23317" xr:uid="{00000000-0005-0000-0000-00006A880000}"/>
    <cellStyle name="Header2 6 33 3" xfId="31369" xr:uid="{00000000-0005-0000-0000-00006B880000}"/>
    <cellStyle name="Header2 6 33 4" xfId="14416" xr:uid="{00000000-0005-0000-0000-00006C880000}"/>
    <cellStyle name="Header2 6 34" xfId="23124" xr:uid="{00000000-0005-0000-0000-00006D880000}"/>
    <cellStyle name="Header2 6 35" xfId="31556" xr:uid="{00000000-0005-0000-0000-00006E880000}"/>
    <cellStyle name="Header2 6 36" xfId="14223" xr:uid="{00000000-0005-0000-0000-00006F880000}"/>
    <cellStyle name="Header2 6 4" xfId="5329" xr:uid="{00000000-0005-0000-0000-000070880000}"/>
    <cellStyle name="Header2 6 5" xfId="5330" xr:uid="{00000000-0005-0000-0000-000071880000}"/>
    <cellStyle name="Header2 6 6" xfId="5331" xr:uid="{00000000-0005-0000-0000-000072880000}"/>
    <cellStyle name="Header2 6 7" xfId="5332" xr:uid="{00000000-0005-0000-0000-000073880000}"/>
    <cellStyle name="Header2 6 8" xfId="5333" xr:uid="{00000000-0005-0000-0000-000074880000}"/>
    <cellStyle name="Header2 6 9" xfId="5334" xr:uid="{00000000-0005-0000-0000-000075880000}"/>
    <cellStyle name="Header2 7" xfId="140" xr:uid="{00000000-0005-0000-0000-000076880000}"/>
    <cellStyle name="Header2 7 10" xfId="5336" xr:uid="{00000000-0005-0000-0000-000077880000}"/>
    <cellStyle name="Header2 7 11" xfId="5337" xr:uid="{00000000-0005-0000-0000-000078880000}"/>
    <cellStyle name="Header2 7 12" xfId="5338" xr:uid="{00000000-0005-0000-0000-000079880000}"/>
    <cellStyle name="Header2 7 13" xfId="5339" xr:uid="{00000000-0005-0000-0000-00007A880000}"/>
    <cellStyle name="Header2 7 14" xfId="5340" xr:uid="{00000000-0005-0000-0000-00007B880000}"/>
    <cellStyle name="Header2 7 15" xfId="5341" xr:uid="{00000000-0005-0000-0000-00007C880000}"/>
    <cellStyle name="Header2 7 16" xfId="5342" xr:uid="{00000000-0005-0000-0000-00007D880000}"/>
    <cellStyle name="Header2 7 17" xfId="5343" xr:uid="{00000000-0005-0000-0000-00007E880000}"/>
    <cellStyle name="Header2 7 18" xfId="5344" xr:uid="{00000000-0005-0000-0000-00007F880000}"/>
    <cellStyle name="Header2 7 19" xfId="5345" xr:uid="{00000000-0005-0000-0000-000080880000}"/>
    <cellStyle name="Header2 7 2" xfId="5346" xr:uid="{00000000-0005-0000-0000-000081880000}"/>
    <cellStyle name="Header2 7 20" xfId="5347" xr:uid="{00000000-0005-0000-0000-000082880000}"/>
    <cellStyle name="Header2 7 21" xfId="5348" xr:uid="{00000000-0005-0000-0000-000083880000}"/>
    <cellStyle name="Header2 7 22" xfId="5349" xr:uid="{00000000-0005-0000-0000-000084880000}"/>
    <cellStyle name="Header2 7 23" xfId="5350" xr:uid="{00000000-0005-0000-0000-000085880000}"/>
    <cellStyle name="Header2 7 24" xfId="5351" xr:uid="{00000000-0005-0000-0000-000086880000}"/>
    <cellStyle name="Header2 7 25" xfId="5352" xr:uid="{00000000-0005-0000-0000-000087880000}"/>
    <cellStyle name="Header2 7 26" xfId="5353" xr:uid="{00000000-0005-0000-0000-000088880000}"/>
    <cellStyle name="Header2 7 27" xfId="5354" xr:uid="{00000000-0005-0000-0000-000089880000}"/>
    <cellStyle name="Header2 7 28" xfId="5355" xr:uid="{00000000-0005-0000-0000-00008A880000}"/>
    <cellStyle name="Header2 7 29" xfId="5356" xr:uid="{00000000-0005-0000-0000-00008B880000}"/>
    <cellStyle name="Header2 7 3" xfId="5357" xr:uid="{00000000-0005-0000-0000-00008C880000}"/>
    <cellStyle name="Header2 7 30" xfId="5358" xr:uid="{00000000-0005-0000-0000-00008D880000}"/>
    <cellStyle name="Header2 7 31" xfId="5359" xr:uid="{00000000-0005-0000-0000-00008E880000}"/>
    <cellStyle name="Header2 7 32" xfId="5360" xr:uid="{00000000-0005-0000-0000-00008F880000}"/>
    <cellStyle name="Header2 7 33" xfId="5361" xr:uid="{00000000-0005-0000-0000-000090880000}"/>
    <cellStyle name="Header2 7 34" xfId="5362" xr:uid="{00000000-0005-0000-0000-000091880000}"/>
    <cellStyle name="Header2 7 35" xfId="5335" xr:uid="{00000000-0005-0000-0000-000092880000}"/>
    <cellStyle name="Header2 7 36" xfId="9462" xr:uid="{00000000-0005-0000-0000-000093880000}"/>
    <cellStyle name="Header2 7 36 2" xfId="13786" xr:uid="{00000000-0005-0000-0000-000094880000}"/>
    <cellStyle name="Header2 7 36 2 2" xfId="36088" xr:uid="{00000000-0005-0000-0000-000095880000}"/>
    <cellStyle name="Header2 7 36 2 3" xfId="40635" xr:uid="{00000000-0005-0000-0000-000096880000}"/>
    <cellStyle name="Header2 7 36 2 4" xfId="22858" xr:uid="{00000000-0005-0000-0000-000097880000}"/>
    <cellStyle name="Header2 7 36 3" xfId="31764" xr:uid="{00000000-0005-0000-0000-000098880000}"/>
    <cellStyle name="Header2 7 36 4" xfId="36311" xr:uid="{00000000-0005-0000-0000-000099880000}"/>
    <cellStyle name="Header2 7 36 5" xfId="18534" xr:uid="{00000000-0005-0000-0000-00009A880000}"/>
    <cellStyle name="Header2 7 37" xfId="394" xr:uid="{00000000-0005-0000-0000-00009B880000}"/>
    <cellStyle name="Header2 7 37 2" xfId="23265" xr:uid="{00000000-0005-0000-0000-00009C880000}"/>
    <cellStyle name="Header2 7 37 3" xfId="31422" xr:uid="{00000000-0005-0000-0000-00009D880000}"/>
    <cellStyle name="Header2 7 37 4" xfId="14364" xr:uid="{00000000-0005-0000-0000-00009E880000}"/>
    <cellStyle name="Header2 7 38" xfId="14011" xr:uid="{00000000-0005-0000-0000-00009F880000}"/>
    <cellStyle name="Header2 7 39" xfId="31658" xr:uid="{00000000-0005-0000-0000-0000A0880000}"/>
    <cellStyle name="Header2 7 4" xfId="5363" xr:uid="{00000000-0005-0000-0000-0000A1880000}"/>
    <cellStyle name="Header2 7 40" xfId="14121" xr:uid="{00000000-0005-0000-0000-0000A2880000}"/>
    <cellStyle name="Header2 7 5" xfId="5364" xr:uid="{00000000-0005-0000-0000-0000A3880000}"/>
    <cellStyle name="Header2 7 6" xfId="5365" xr:uid="{00000000-0005-0000-0000-0000A4880000}"/>
    <cellStyle name="Header2 7 7" xfId="5366" xr:uid="{00000000-0005-0000-0000-0000A5880000}"/>
    <cellStyle name="Header2 7 8" xfId="5367" xr:uid="{00000000-0005-0000-0000-0000A6880000}"/>
    <cellStyle name="Header2 7 9" xfId="5368" xr:uid="{00000000-0005-0000-0000-0000A7880000}"/>
    <cellStyle name="Header2 8" xfId="301" xr:uid="{00000000-0005-0000-0000-0000A8880000}"/>
    <cellStyle name="Header2 8 10" xfId="5370" xr:uid="{00000000-0005-0000-0000-0000A9880000}"/>
    <cellStyle name="Header2 8 11" xfId="5371" xr:uid="{00000000-0005-0000-0000-0000AA880000}"/>
    <cellStyle name="Header2 8 12" xfId="5372" xr:uid="{00000000-0005-0000-0000-0000AB880000}"/>
    <cellStyle name="Header2 8 13" xfId="5373" xr:uid="{00000000-0005-0000-0000-0000AC880000}"/>
    <cellStyle name="Header2 8 14" xfId="5374" xr:uid="{00000000-0005-0000-0000-0000AD880000}"/>
    <cellStyle name="Header2 8 15" xfId="5375" xr:uid="{00000000-0005-0000-0000-0000AE880000}"/>
    <cellStyle name="Header2 8 16" xfId="5376" xr:uid="{00000000-0005-0000-0000-0000AF880000}"/>
    <cellStyle name="Header2 8 17" xfId="5377" xr:uid="{00000000-0005-0000-0000-0000B0880000}"/>
    <cellStyle name="Header2 8 18" xfId="5378" xr:uid="{00000000-0005-0000-0000-0000B1880000}"/>
    <cellStyle name="Header2 8 19" xfId="5379" xr:uid="{00000000-0005-0000-0000-0000B2880000}"/>
    <cellStyle name="Header2 8 2" xfId="5380" xr:uid="{00000000-0005-0000-0000-0000B3880000}"/>
    <cellStyle name="Header2 8 20" xfId="5381" xr:uid="{00000000-0005-0000-0000-0000B4880000}"/>
    <cellStyle name="Header2 8 21" xfId="5382" xr:uid="{00000000-0005-0000-0000-0000B5880000}"/>
    <cellStyle name="Header2 8 22" xfId="5383" xr:uid="{00000000-0005-0000-0000-0000B6880000}"/>
    <cellStyle name="Header2 8 23" xfId="5384" xr:uid="{00000000-0005-0000-0000-0000B7880000}"/>
    <cellStyle name="Header2 8 24" xfId="5385" xr:uid="{00000000-0005-0000-0000-0000B8880000}"/>
    <cellStyle name="Header2 8 25" xfId="5386" xr:uid="{00000000-0005-0000-0000-0000B9880000}"/>
    <cellStyle name="Header2 8 26" xfId="5387" xr:uid="{00000000-0005-0000-0000-0000BA880000}"/>
    <cellStyle name="Header2 8 27" xfId="5388" xr:uid="{00000000-0005-0000-0000-0000BB880000}"/>
    <cellStyle name="Header2 8 28" xfId="5389" xr:uid="{00000000-0005-0000-0000-0000BC880000}"/>
    <cellStyle name="Header2 8 29" xfId="5390" xr:uid="{00000000-0005-0000-0000-0000BD880000}"/>
    <cellStyle name="Header2 8 3" xfId="5391" xr:uid="{00000000-0005-0000-0000-0000BE880000}"/>
    <cellStyle name="Header2 8 30" xfId="5392" xr:uid="{00000000-0005-0000-0000-0000BF880000}"/>
    <cellStyle name="Header2 8 31" xfId="5393" xr:uid="{00000000-0005-0000-0000-0000C0880000}"/>
    <cellStyle name="Header2 8 32" xfId="5394" xr:uid="{00000000-0005-0000-0000-0000C1880000}"/>
    <cellStyle name="Header2 8 33" xfId="5395" xr:uid="{00000000-0005-0000-0000-0000C2880000}"/>
    <cellStyle name="Header2 8 34" xfId="5396" xr:uid="{00000000-0005-0000-0000-0000C3880000}"/>
    <cellStyle name="Header2 8 35" xfId="5397" xr:uid="{00000000-0005-0000-0000-0000C4880000}"/>
    <cellStyle name="Header2 8 36" xfId="5398" xr:uid="{00000000-0005-0000-0000-0000C5880000}"/>
    <cellStyle name="Header2 8 37" xfId="5399" xr:uid="{00000000-0005-0000-0000-0000C6880000}"/>
    <cellStyle name="Header2 8 38" xfId="5400" xr:uid="{00000000-0005-0000-0000-0000C7880000}"/>
    <cellStyle name="Header2 8 39" xfId="5401" xr:uid="{00000000-0005-0000-0000-0000C8880000}"/>
    <cellStyle name="Header2 8 4" xfId="5402" xr:uid="{00000000-0005-0000-0000-0000C9880000}"/>
    <cellStyle name="Header2 8 40" xfId="5369" xr:uid="{00000000-0005-0000-0000-0000CA880000}"/>
    <cellStyle name="Header2 8 41" xfId="9610" xr:uid="{00000000-0005-0000-0000-0000CB880000}"/>
    <cellStyle name="Header2 8 41 2" xfId="13899" xr:uid="{00000000-0005-0000-0000-0000CC880000}"/>
    <cellStyle name="Header2 8 41 2 2" xfId="36201" xr:uid="{00000000-0005-0000-0000-0000CD880000}"/>
    <cellStyle name="Header2 8 41 2 3" xfId="40748" xr:uid="{00000000-0005-0000-0000-0000CE880000}"/>
    <cellStyle name="Header2 8 41 2 4" xfId="22971" xr:uid="{00000000-0005-0000-0000-0000CF880000}"/>
    <cellStyle name="Header2 8 41 3" xfId="31912" xr:uid="{00000000-0005-0000-0000-0000D0880000}"/>
    <cellStyle name="Header2 8 41 4" xfId="36459" xr:uid="{00000000-0005-0000-0000-0000D1880000}"/>
    <cellStyle name="Header2 8 41 5" xfId="18682" xr:uid="{00000000-0005-0000-0000-0000D2880000}"/>
    <cellStyle name="Header2 8 42" xfId="462" xr:uid="{00000000-0005-0000-0000-0000D3880000}"/>
    <cellStyle name="Header2 8 42 2" xfId="23333" xr:uid="{00000000-0005-0000-0000-0000D4880000}"/>
    <cellStyle name="Header2 8 42 3" xfId="31354" xr:uid="{00000000-0005-0000-0000-0000D5880000}"/>
    <cellStyle name="Header2 8 42 4" xfId="14432" xr:uid="{00000000-0005-0000-0000-0000D6880000}"/>
    <cellStyle name="Header2 8 43" xfId="23172" xr:uid="{00000000-0005-0000-0000-0000D7880000}"/>
    <cellStyle name="Header2 8 44" xfId="31513" xr:uid="{00000000-0005-0000-0000-0000D8880000}"/>
    <cellStyle name="Header2 8 45" xfId="14271" xr:uid="{00000000-0005-0000-0000-0000D9880000}"/>
    <cellStyle name="Header2 8 5" xfId="5403" xr:uid="{00000000-0005-0000-0000-0000DA880000}"/>
    <cellStyle name="Header2 8 6" xfId="5404" xr:uid="{00000000-0005-0000-0000-0000DB880000}"/>
    <cellStyle name="Header2 8 7" xfId="5405" xr:uid="{00000000-0005-0000-0000-0000DC880000}"/>
    <cellStyle name="Header2 8 8" xfId="5406" xr:uid="{00000000-0005-0000-0000-0000DD880000}"/>
    <cellStyle name="Header2 8 9" xfId="5407" xr:uid="{00000000-0005-0000-0000-0000DE880000}"/>
    <cellStyle name="Header2 9" xfId="5408" xr:uid="{00000000-0005-0000-0000-0000DF880000}"/>
    <cellStyle name="Hipervínculo" xfId="40795" builtinId="8"/>
    <cellStyle name="Incorrecto" xfId="40802" builtinId="27" customBuiltin="1"/>
    <cellStyle name="Incorreto 2" xfId="35" xr:uid="{00000000-0005-0000-0000-0000E2880000}"/>
    <cellStyle name="Incorreto 2 2" xfId="5409" xr:uid="{00000000-0005-0000-0000-0000E3880000}"/>
    <cellStyle name="Input [yellow]" xfId="36" xr:uid="{00000000-0005-0000-0000-0000E4880000}"/>
    <cellStyle name="Input [yellow] 2" xfId="96" xr:uid="{00000000-0005-0000-0000-0000E5880000}"/>
    <cellStyle name="Input [yellow] 2 10" xfId="5412" xr:uid="{00000000-0005-0000-0000-0000E6880000}"/>
    <cellStyle name="Input [yellow] 2 11" xfId="5413" xr:uid="{00000000-0005-0000-0000-0000E7880000}"/>
    <cellStyle name="Input [yellow] 2 12" xfId="5414" xr:uid="{00000000-0005-0000-0000-0000E8880000}"/>
    <cellStyle name="Input [yellow] 2 13" xfId="5415" xr:uid="{00000000-0005-0000-0000-0000E9880000}"/>
    <cellStyle name="Input [yellow] 2 14" xfId="5416" xr:uid="{00000000-0005-0000-0000-0000EA880000}"/>
    <cellStyle name="Input [yellow] 2 15" xfId="5417" xr:uid="{00000000-0005-0000-0000-0000EB880000}"/>
    <cellStyle name="Input [yellow] 2 16" xfId="5418" xr:uid="{00000000-0005-0000-0000-0000EC880000}"/>
    <cellStyle name="Input [yellow] 2 17" xfId="5419" xr:uid="{00000000-0005-0000-0000-0000ED880000}"/>
    <cellStyle name="Input [yellow] 2 18" xfId="5420" xr:uid="{00000000-0005-0000-0000-0000EE880000}"/>
    <cellStyle name="Input [yellow] 2 19" xfId="5421" xr:uid="{00000000-0005-0000-0000-0000EF880000}"/>
    <cellStyle name="Input [yellow] 2 2" xfId="152" xr:uid="{00000000-0005-0000-0000-0000F0880000}"/>
    <cellStyle name="Input [yellow] 2 2 10" xfId="5423" xr:uid="{00000000-0005-0000-0000-0000F1880000}"/>
    <cellStyle name="Input [yellow] 2 2 11" xfId="5424" xr:uid="{00000000-0005-0000-0000-0000F2880000}"/>
    <cellStyle name="Input [yellow] 2 2 12" xfId="5425" xr:uid="{00000000-0005-0000-0000-0000F3880000}"/>
    <cellStyle name="Input [yellow] 2 2 13" xfId="5426" xr:uid="{00000000-0005-0000-0000-0000F4880000}"/>
    <cellStyle name="Input [yellow] 2 2 14" xfId="5427" xr:uid="{00000000-0005-0000-0000-0000F5880000}"/>
    <cellStyle name="Input [yellow] 2 2 15" xfId="5428" xr:uid="{00000000-0005-0000-0000-0000F6880000}"/>
    <cellStyle name="Input [yellow] 2 2 16" xfId="5429" xr:uid="{00000000-0005-0000-0000-0000F7880000}"/>
    <cellStyle name="Input [yellow] 2 2 17" xfId="5430" xr:uid="{00000000-0005-0000-0000-0000F8880000}"/>
    <cellStyle name="Input [yellow] 2 2 18" xfId="5431" xr:uid="{00000000-0005-0000-0000-0000F9880000}"/>
    <cellStyle name="Input [yellow] 2 2 19" xfId="5432" xr:uid="{00000000-0005-0000-0000-0000FA880000}"/>
    <cellStyle name="Input [yellow] 2 2 2" xfId="205" xr:uid="{00000000-0005-0000-0000-0000FB880000}"/>
    <cellStyle name="Input [yellow] 2 2 2 10" xfId="5434" xr:uid="{00000000-0005-0000-0000-0000FC880000}"/>
    <cellStyle name="Input [yellow] 2 2 2 11" xfId="5435" xr:uid="{00000000-0005-0000-0000-0000FD880000}"/>
    <cellStyle name="Input [yellow] 2 2 2 12" xfId="5436" xr:uid="{00000000-0005-0000-0000-0000FE880000}"/>
    <cellStyle name="Input [yellow] 2 2 2 13" xfId="5437" xr:uid="{00000000-0005-0000-0000-0000FF880000}"/>
    <cellStyle name="Input [yellow] 2 2 2 14" xfId="5438" xr:uid="{00000000-0005-0000-0000-000000890000}"/>
    <cellStyle name="Input [yellow] 2 2 2 15" xfId="5439" xr:uid="{00000000-0005-0000-0000-000001890000}"/>
    <cellStyle name="Input [yellow] 2 2 2 16" xfId="5440" xr:uid="{00000000-0005-0000-0000-000002890000}"/>
    <cellStyle name="Input [yellow] 2 2 2 17" xfId="5441" xr:uid="{00000000-0005-0000-0000-000003890000}"/>
    <cellStyle name="Input [yellow] 2 2 2 18" xfId="5442" xr:uid="{00000000-0005-0000-0000-000004890000}"/>
    <cellStyle name="Input [yellow] 2 2 2 19" xfId="5443" xr:uid="{00000000-0005-0000-0000-000005890000}"/>
    <cellStyle name="Input [yellow] 2 2 2 2" xfId="5444" xr:uid="{00000000-0005-0000-0000-000006890000}"/>
    <cellStyle name="Input [yellow] 2 2 2 20" xfId="5445" xr:uid="{00000000-0005-0000-0000-000007890000}"/>
    <cellStyle name="Input [yellow] 2 2 2 21" xfId="5446" xr:uid="{00000000-0005-0000-0000-000008890000}"/>
    <cellStyle name="Input [yellow] 2 2 2 22" xfId="5447" xr:uid="{00000000-0005-0000-0000-000009890000}"/>
    <cellStyle name="Input [yellow] 2 2 2 23" xfId="5448" xr:uid="{00000000-0005-0000-0000-00000A890000}"/>
    <cellStyle name="Input [yellow] 2 2 2 24" xfId="5449" xr:uid="{00000000-0005-0000-0000-00000B890000}"/>
    <cellStyle name="Input [yellow] 2 2 2 25" xfId="5450" xr:uid="{00000000-0005-0000-0000-00000C890000}"/>
    <cellStyle name="Input [yellow] 2 2 2 26" xfId="5451" xr:uid="{00000000-0005-0000-0000-00000D890000}"/>
    <cellStyle name="Input [yellow] 2 2 2 27" xfId="5452" xr:uid="{00000000-0005-0000-0000-00000E890000}"/>
    <cellStyle name="Input [yellow] 2 2 2 28" xfId="5453" xr:uid="{00000000-0005-0000-0000-00000F890000}"/>
    <cellStyle name="Input [yellow] 2 2 2 29" xfId="5454" xr:uid="{00000000-0005-0000-0000-000010890000}"/>
    <cellStyle name="Input [yellow] 2 2 2 3" xfId="5455" xr:uid="{00000000-0005-0000-0000-000011890000}"/>
    <cellStyle name="Input [yellow] 2 2 2 30" xfId="5456" xr:uid="{00000000-0005-0000-0000-000012890000}"/>
    <cellStyle name="Input [yellow] 2 2 2 31" xfId="5457" xr:uid="{00000000-0005-0000-0000-000013890000}"/>
    <cellStyle name="Input [yellow] 2 2 2 32" xfId="5458" xr:uid="{00000000-0005-0000-0000-000014890000}"/>
    <cellStyle name="Input [yellow] 2 2 2 33" xfId="5459" xr:uid="{00000000-0005-0000-0000-000015890000}"/>
    <cellStyle name="Input [yellow] 2 2 2 34" xfId="5460" xr:uid="{00000000-0005-0000-0000-000016890000}"/>
    <cellStyle name="Input [yellow] 2 2 2 35" xfId="5461" xr:uid="{00000000-0005-0000-0000-000017890000}"/>
    <cellStyle name="Input [yellow] 2 2 2 36" xfId="5462" xr:uid="{00000000-0005-0000-0000-000018890000}"/>
    <cellStyle name="Input [yellow] 2 2 2 37" xfId="5433" xr:uid="{00000000-0005-0000-0000-000019890000}"/>
    <cellStyle name="Input [yellow] 2 2 2 38" xfId="9523" xr:uid="{00000000-0005-0000-0000-00001A890000}"/>
    <cellStyle name="Input [yellow] 2 2 2 38 2" xfId="31825" xr:uid="{00000000-0005-0000-0000-00001B890000}"/>
    <cellStyle name="Input [yellow] 2 2 2 38 3" xfId="36372" xr:uid="{00000000-0005-0000-0000-00001C890000}"/>
    <cellStyle name="Input [yellow] 2 2 2 38 4" xfId="18595" xr:uid="{00000000-0005-0000-0000-00001D890000}"/>
    <cellStyle name="Input [yellow] 2 2 2 39" xfId="430" xr:uid="{00000000-0005-0000-0000-00001E890000}"/>
    <cellStyle name="Input [yellow] 2 2 2 39 2" xfId="23301" xr:uid="{00000000-0005-0000-0000-00001F890000}"/>
    <cellStyle name="Input [yellow] 2 2 2 39 3" xfId="31384" xr:uid="{00000000-0005-0000-0000-000020890000}"/>
    <cellStyle name="Input [yellow] 2 2 2 39 4" xfId="14400" xr:uid="{00000000-0005-0000-0000-000021890000}"/>
    <cellStyle name="Input [yellow] 2 2 2 4" xfId="5463" xr:uid="{00000000-0005-0000-0000-000022890000}"/>
    <cellStyle name="Input [yellow] 2 2 2 40" xfId="23076" xr:uid="{00000000-0005-0000-0000-000023890000}"/>
    <cellStyle name="Input [yellow] 2 2 2 41" xfId="31600" xr:uid="{00000000-0005-0000-0000-000024890000}"/>
    <cellStyle name="Input [yellow] 2 2 2 42" xfId="14181" xr:uid="{00000000-0005-0000-0000-000025890000}"/>
    <cellStyle name="Input [yellow] 2 2 2 5" xfId="5464" xr:uid="{00000000-0005-0000-0000-000026890000}"/>
    <cellStyle name="Input [yellow] 2 2 2 6" xfId="5465" xr:uid="{00000000-0005-0000-0000-000027890000}"/>
    <cellStyle name="Input [yellow] 2 2 2 7" xfId="5466" xr:uid="{00000000-0005-0000-0000-000028890000}"/>
    <cellStyle name="Input [yellow] 2 2 2 8" xfId="5467" xr:uid="{00000000-0005-0000-0000-000029890000}"/>
    <cellStyle name="Input [yellow] 2 2 2 9" xfId="5468" xr:uid="{00000000-0005-0000-0000-00002A890000}"/>
    <cellStyle name="Input [yellow] 2 2 20" xfId="5469" xr:uid="{00000000-0005-0000-0000-00002B890000}"/>
    <cellStyle name="Input [yellow] 2 2 21" xfId="5422" xr:uid="{00000000-0005-0000-0000-00002C890000}"/>
    <cellStyle name="Input [yellow] 2 2 22" xfId="9708" xr:uid="{00000000-0005-0000-0000-00002D890000}"/>
    <cellStyle name="Input [yellow] 2 2 22 2" xfId="32010" xr:uid="{00000000-0005-0000-0000-00002E890000}"/>
    <cellStyle name="Input [yellow] 2 2 22 3" xfId="36557" xr:uid="{00000000-0005-0000-0000-00002F890000}"/>
    <cellStyle name="Input [yellow] 2 2 22 4" xfId="18780" xr:uid="{00000000-0005-0000-0000-000030890000}"/>
    <cellStyle name="Input [yellow] 2 2 23" xfId="23023" xr:uid="{00000000-0005-0000-0000-000031890000}"/>
    <cellStyle name="Input [yellow] 2 2 24" xfId="31645" xr:uid="{00000000-0005-0000-0000-000032890000}"/>
    <cellStyle name="Input [yellow] 2 2 25" xfId="13977" xr:uid="{00000000-0005-0000-0000-000033890000}"/>
    <cellStyle name="Input [yellow] 2 2 3" xfId="5470" xr:uid="{00000000-0005-0000-0000-000034890000}"/>
    <cellStyle name="Input [yellow] 2 2 4" xfId="5471" xr:uid="{00000000-0005-0000-0000-000035890000}"/>
    <cellStyle name="Input [yellow] 2 2 5" xfId="5472" xr:uid="{00000000-0005-0000-0000-000036890000}"/>
    <cellStyle name="Input [yellow] 2 2 6" xfId="5473" xr:uid="{00000000-0005-0000-0000-000037890000}"/>
    <cellStyle name="Input [yellow] 2 2 7" xfId="5474" xr:uid="{00000000-0005-0000-0000-000038890000}"/>
    <cellStyle name="Input [yellow] 2 2 8" xfId="5475" xr:uid="{00000000-0005-0000-0000-000039890000}"/>
    <cellStyle name="Input [yellow] 2 2 9" xfId="5476" xr:uid="{00000000-0005-0000-0000-00003A890000}"/>
    <cellStyle name="Input [yellow] 2 20" xfId="5477" xr:uid="{00000000-0005-0000-0000-00003B890000}"/>
    <cellStyle name="Input [yellow] 2 21" xfId="5478" xr:uid="{00000000-0005-0000-0000-00003C890000}"/>
    <cellStyle name="Input [yellow] 2 22" xfId="5479" xr:uid="{00000000-0005-0000-0000-00003D890000}"/>
    <cellStyle name="Input [yellow] 2 23" xfId="5480" xr:uid="{00000000-0005-0000-0000-00003E890000}"/>
    <cellStyle name="Input [yellow] 2 24" xfId="5481" xr:uid="{00000000-0005-0000-0000-00003F890000}"/>
    <cellStyle name="Input [yellow] 2 25" xfId="5482" xr:uid="{00000000-0005-0000-0000-000040890000}"/>
    <cellStyle name="Input [yellow] 2 26" xfId="5483" xr:uid="{00000000-0005-0000-0000-000041890000}"/>
    <cellStyle name="Input [yellow] 2 27" xfId="5484" xr:uid="{00000000-0005-0000-0000-000042890000}"/>
    <cellStyle name="Input [yellow] 2 28" xfId="5411" xr:uid="{00000000-0005-0000-0000-000043890000}"/>
    <cellStyle name="Input [yellow] 2 29" xfId="9677" xr:uid="{00000000-0005-0000-0000-000044890000}"/>
    <cellStyle name="Input [yellow] 2 29 2" xfId="31979" xr:uid="{00000000-0005-0000-0000-000045890000}"/>
    <cellStyle name="Input [yellow] 2 29 3" xfId="36526" xr:uid="{00000000-0005-0000-0000-000046890000}"/>
    <cellStyle name="Input [yellow] 2 29 4" xfId="18749" xr:uid="{00000000-0005-0000-0000-000047890000}"/>
    <cellStyle name="Input [yellow] 2 3" xfId="153" xr:uid="{00000000-0005-0000-0000-000048890000}"/>
    <cellStyle name="Input [yellow] 2 3 10" xfId="5486" xr:uid="{00000000-0005-0000-0000-000049890000}"/>
    <cellStyle name="Input [yellow] 2 3 11" xfId="5487" xr:uid="{00000000-0005-0000-0000-00004A890000}"/>
    <cellStyle name="Input [yellow] 2 3 12" xfId="5488" xr:uid="{00000000-0005-0000-0000-00004B890000}"/>
    <cellStyle name="Input [yellow] 2 3 13" xfId="5489" xr:uid="{00000000-0005-0000-0000-00004C890000}"/>
    <cellStyle name="Input [yellow] 2 3 14" xfId="5490" xr:uid="{00000000-0005-0000-0000-00004D890000}"/>
    <cellStyle name="Input [yellow] 2 3 15" xfId="5491" xr:uid="{00000000-0005-0000-0000-00004E890000}"/>
    <cellStyle name="Input [yellow] 2 3 16" xfId="5492" xr:uid="{00000000-0005-0000-0000-00004F890000}"/>
    <cellStyle name="Input [yellow] 2 3 17" xfId="5493" xr:uid="{00000000-0005-0000-0000-000050890000}"/>
    <cellStyle name="Input [yellow] 2 3 18" xfId="5494" xr:uid="{00000000-0005-0000-0000-000051890000}"/>
    <cellStyle name="Input [yellow] 2 3 19" xfId="5495" xr:uid="{00000000-0005-0000-0000-000052890000}"/>
    <cellStyle name="Input [yellow] 2 3 2" xfId="225" xr:uid="{00000000-0005-0000-0000-000053890000}"/>
    <cellStyle name="Input [yellow] 2 3 2 10" xfId="5497" xr:uid="{00000000-0005-0000-0000-000054890000}"/>
    <cellStyle name="Input [yellow] 2 3 2 11" xfId="5498" xr:uid="{00000000-0005-0000-0000-000055890000}"/>
    <cellStyle name="Input [yellow] 2 3 2 12" xfId="5499" xr:uid="{00000000-0005-0000-0000-000056890000}"/>
    <cellStyle name="Input [yellow] 2 3 2 13" xfId="5500" xr:uid="{00000000-0005-0000-0000-000057890000}"/>
    <cellStyle name="Input [yellow] 2 3 2 14" xfId="5501" xr:uid="{00000000-0005-0000-0000-000058890000}"/>
    <cellStyle name="Input [yellow] 2 3 2 15" xfId="5502" xr:uid="{00000000-0005-0000-0000-000059890000}"/>
    <cellStyle name="Input [yellow] 2 3 2 16" xfId="5503" xr:uid="{00000000-0005-0000-0000-00005A890000}"/>
    <cellStyle name="Input [yellow] 2 3 2 17" xfId="5504" xr:uid="{00000000-0005-0000-0000-00005B890000}"/>
    <cellStyle name="Input [yellow] 2 3 2 18" xfId="5505" xr:uid="{00000000-0005-0000-0000-00005C890000}"/>
    <cellStyle name="Input [yellow] 2 3 2 19" xfId="5506" xr:uid="{00000000-0005-0000-0000-00005D890000}"/>
    <cellStyle name="Input [yellow] 2 3 2 2" xfId="5507" xr:uid="{00000000-0005-0000-0000-00005E890000}"/>
    <cellStyle name="Input [yellow] 2 3 2 20" xfId="5508" xr:uid="{00000000-0005-0000-0000-00005F890000}"/>
    <cellStyle name="Input [yellow] 2 3 2 21" xfId="5509" xr:uid="{00000000-0005-0000-0000-000060890000}"/>
    <cellStyle name="Input [yellow] 2 3 2 22" xfId="5510" xr:uid="{00000000-0005-0000-0000-000061890000}"/>
    <cellStyle name="Input [yellow] 2 3 2 23" xfId="5511" xr:uid="{00000000-0005-0000-0000-000062890000}"/>
    <cellStyle name="Input [yellow] 2 3 2 24" xfId="5512" xr:uid="{00000000-0005-0000-0000-000063890000}"/>
    <cellStyle name="Input [yellow] 2 3 2 25" xfId="5513" xr:uid="{00000000-0005-0000-0000-000064890000}"/>
    <cellStyle name="Input [yellow] 2 3 2 26" xfId="5514" xr:uid="{00000000-0005-0000-0000-000065890000}"/>
    <cellStyle name="Input [yellow] 2 3 2 27" xfId="5515" xr:uid="{00000000-0005-0000-0000-000066890000}"/>
    <cellStyle name="Input [yellow] 2 3 2 28" xfId="5516" xr:uid="{00000000-0005-0000-0000-000067890000}"/>
    <cellStyle name="Input [yellow] 2 3 2 29" xfId="5517" xr:uid="{00000000-0005-0000-0000-000068890000}"/>
    <cellStyle name="Input [yellow] 2 3 2 3" xfId="5518" xr:uid="{00000000-0005-0000-0000-000069890000}"/>
    <cellStyle name="Input [yellow] 2 3 2 30" xfId="5519" xr:uid="{00000000-0005-0000-0000-00006A890000}"/>
    <cellStyle name="Input [yellow] 2 3 2 31" xfId="5520" xr:uid="{00000000-0005-0000-0000-00006B890000}"/>
    <cellStyle name="Input [yellow] 2 3 2 32" xfId="5521" xr:uid="{00000000-0005-0000-0000-00006C890000}"/>
    <cellStyle name="Input [yellow] 2 3 2 33" xfId="5522" xr:uid="{00000000-0005-0000-0000-00006D890000}"/>
    <cellStyle name="Input [yellow] 2 3 2 34" xfId="5523" xr:uid="{00000000-0005-0000-0000-00006E890000}"/>
    <cellStyle name="Input [yellow] 2 3 2 35" xfId="5524" xr:uid="{00000000-0005-0000-0000-00006F890000}"/>
    <cellStyle name="Input [yellow] 2 3 2 36" xfId="5525" xr:uid="{00000000-0005-0000-0000-000070890000}"/>
    <cellStyle name="Input [yellow] 2 3 2 37" xfId="5496" xr:uid="{00000000-0005-0000-0000-000071890000}"/>
    <cellStyle name="Input [yellow] 2 3 2 38" xfId="9542" xr:uid="{00000000-0005-0000-0000-000072890000}"/>
    <cellStyle name="Input [yellow] 2 3 2 38 2" xfId="31844" xr:uid="{00000000-0005-0000-0000-000073890000}"/>
    <cellStyle name="Input [yellow] 2 3 2 38 3" xfId="36391" xr:uid="{00000000-0005-0000-0000-000074890000}"/>
    <cellStyle name="Input [yellow] 2 3 2 38 4" xfId="18614" xr:uid="{00000000-0005-0000-0000-000075890000}"/>
    <cellStyle name="Input [yellow] 2 3 2 39" xfId="441" xr:uid="{00000000-0005-0000-0000-000076890000}"/>
    <cellStyle name="Input [yellow] 2 3 2 39 2" xfId="23312" xr:uid="{00000000-0005-0000-0000-000077890000}"/>
    <cellStyle name="Input [yellow] 2 3 2 39 3" xfId="31374" xr:uid="{00000000-0005-0000-0000-000078890000}"/>
    <cellStyle name="Input [yellow] 2 3 2 39 4" xfId="14411" xr:uid="{00000000-0005-0000-0000-000079890000}"/>
    <cellStyle name="Input [yellow] 2 3 2 4" xfId="5526" xr:uid="{00000000-0005-0000-0000-00007A890000}"/>
    <cellStyle name="Input [yellow] 2 3 2 40" xfId="23096" xr:uid="{00000000-0005-0000-0000-00007B890000}"/>
    <cellStyle name="Input [yellow] 2 3 2 41" xfId="31580" xr:uid="{00000000-0005-0000-0000-00007C890000}"/>
    <cellStyle name="Input [yellow] 2 3 2 42" xfId="14195" xr:uid="{00000000-0005-0000-0000-00007D890000}"/>
    <cellStyle name="Input [yellow] 2 3 2 5" xfId="5527" xr:uid="{00000000-0005-0000-0000-00007E890000}"/>
    <cellStyle name="Input [yellow] 2 3 2 6" xfId="5528" xr:uid="{00000000-0005-0000-0000-00007F890000}"/>
    <cellStyle name="Input [yellow] 2 3 2 7" xfId="5529" xr:uid="{00000000-0005-0000-0000-000080890000}"/>
    <cellStyle name="Input [yellow] 2 3 2 8" xfId="5530" xr:uid="{00000000-0005-0000-0000-000081890000}"/>
    <cellStyle name="Input [yellow] 2 3 2 9" xfId="5531" xr:uid="{00000000-0005-0000-0000-000082890000}"/>
    <cellStyle name="Input [yellow] 2 3 20" xfId="5532" xr:uid="{00000000-0005-0000-0000-000083890000}"/>
    <cellStyle name="Input [yellow] 2 3 21" xfId="5485" xr:uid="{00000000-0005-0000-0000-000084890000}"/>
    <cellStyle name="Input [yellow] 2 3 22" xfId="9709" xr:uid="{00000000-0005-0000-0000-000085890000}"/>
    <cellStyle name="Input [yellow] 2 3 22 2" xfId="32011" xr:uid="{00000000-0005-0000-0000-000086890000}"/>
    <cellStyle name="Input [yellow] 2 3 22 3" xfId="36558" xr:uid="{00000000-0005-0000-0000-000087890000}"/>
    <cellStyle name="Input [yellow] 2 3 22 4" xfId="18781" xr:uid="{00000000-0005-0000-0000-000088890000}"/>
    <cellStyle name="Input [yellow] 2 3 23" xfId="23024" xr:uid="{00000000-0005-0000-0000-000089890000}"/>
    <cellStyle name="Input [yellow] 2 3 24" xfId="31644" xr:uid="{00000000-0005-0000-0000-00008A890000}"/>
    <cellStyle name="Input [yellow] 2 3 25" xfId="13978" xr:uid="{00000000-0005-0000-0000-00008B890000}"/>
    <cellStyle name="Input [yellow] 2 3 3" xfId="5533" xr:uid="{00000000-0005-0000-0000-00008C890000}"/>
    <cellStyle name="Input [yellow] 2 3 4" xfId="5534" xr:uid="{00000000-0005-0000-0000-00008D890000}"/>
    <cellStyle name="Input [yellow] 2 3 5" xfId="5535" xr:uid="{00000000-0005-0000-0000-00008E890000}"/>
    <cellStyle name="Input [yellow] 2 3 6" xfId="5536" xr:uid="{00000000-0005-0000-0000-00008F890000}"/>
    <cellStyle name="Input [yellow] 2 3 7" xfId="5537" xr:uid="{00000000-0005-0000-0000-000090890000}"/>
    <cellStyle name="Input [yellow] 2 3 8" xfId="5538" xr:uid="{00000000-0005-0000-0000-000091890000}"/>
    <cellStyle name="Input [yellow] 2 3 9" xfId="5539" xr:uid="{00000000-0005-0000-0000-000092890000}"/>
    <cellStyle name="Input [yellow] 2 30" xfId="14036" xr:uid="{00000000-0005-0000-0000-000093890000}"/>
    <cellStyle name="Input [yellow] 2 31" xfId="31697" xr:uid="{00000000-0005-0000-0000-000094890000}"/>
    <cellStyle name="Input [yellow] 2 32" xfId="13976" xr:uid="{00000000-0005-0000-0000-000095890000}"/>
    <cellStyle name="Input [yellow] 2 4" xfId="241" xr:uid="{00000000-0005-0000-0000-000096890000}"/>
    <cellStyle name="Input [yellow] 2 4 10" xfId="5541" xr:uid="{00000000-0005-0000-0000-000097890000}"/>
    <cellStyle name="Input [yellow] 2 4 11" xfId="5542" xr:uid="{00000000-0005-0000-0000-000098890000}"/>
    <cellStyle name="Input [yellow] 2 4 12" xfId="5543" xr:uid="{00000000-0005-0000-0000-000099890000}"/>
    <cellStyle name="Input [yellow] 2 4 13" xfId="5544" xr:uid="{00000000-0005-0000-0000-00009A890000}"/>
    <cellStyle name="Input [yellow] 2 4 14" xfId="5545" xr:uid="{00000000-0005-0000-0000-00009B890000}"/>
    <cellStyle name="Input [yellow] 2 4 15" xfId="5546" xr:uid="{00000000-0005-0000-0000-00009C890000}"/>
    <cellStyle name="Input [yellow] 2 4 16" xfId="5547" xr:uid="{00000000-0005-0000-0000-00009D890000}"/>
    <cellStyle name="Input [yellow] 2 4 17" xfId="5548" xr:uid="{00000000-0005-0000-0000-00009E890000}"/>
    <cellStyle name="Input [yellow] 2 4 18" xfId="5549" xr:uid="{00000000-0005-0000-0000-00009F890000}"/>
    <cellStyle name="Input [yellow] 2 4 19" xfId="5550" xr:uid="{00000000-0005-0000-0000-0000A0890000}"/>
    <cellStyle name="Input [yellow] 2 4 2" xfId="338" xr:uid="{00000000-0005-0000-0000-0000A1890000}"/>
    <cellStyle name="Input [yellow] 2 4 2 10" xfId="5552" xr:uid="{00000000-0005-0000-0000-0000A2890000}"/>
    <cellStyle name="Input [yellow] 2 4 2 11" xfId="5553" xr:uid="{00000000-0005-0000-0000-0000A3890000}"/>
    <cellStyle name="Input [yellow] 2 4 2 12" xfId="5554" xr:uid="{00000000-0005-0000-0000-0000A4890000}"/>
    <cellStyle name="Input [yellow] 2 4 2 13" xfId="5555" xr:uid="{00000000-0005-0000-0000-0000A5890000}"/>
    <cellStyle name="Input [yellow] 2 4 2 14" xfId="5556" xr:uid="{00000000-0005-0000-0000-0000A6890000}"/>
    <cellStyle name="Input [yellow] 2 4 2 15" xfId="5557" xr:uid="{00000000-0005-0000-0000-0000A7890000}"/>
    <cellStyle name="Input [yellow] 2 4 2 16" xfId="5558" xr:uid="{00000000-0005-0000-0000-0000A8890000}"/>
    <cellStyle name="Input [yellow] 2 4 2 17" xfId="5559" xr:uid="{00000000-0005-0000-0000-0000A9890000}"/>
    <cellStyle name="Input [yellow] 2 4 2 18" xfId="5560" xr:uid="{00000000-0005-0000-0000-0000AA890000}"/>
    <cellStyle name="Input [yellow] 2 4 2 19" xfId="5561" xr:uid="{00000000-0005-0000-0000-0000AB890000}"/>
    <cellStyle name="Input [yellow] 2 4 2 2" xfId="5562" xr:uid="{00000000-0005-0000-0000-0000AC890000}"/>
    <cellStyle name="Input [yellow] 2 4 2 20" xfId="5563" xr:uid="{00000000-0005-0000-0000-0000AD890000}"/>
    <cellStyle name="Input [yellow] 2 4 2 21" xfId="5564" xr:uid="{00000000-0005-0000-0000-0000AE890000}"/>
    <cellStyle name="Input [yellow] 2 4 2 22" xfId="5565" xr:uid="{00000000-0005-0000-0000-0000AF890000}"/>
    <cellStyle name="Input [yellow] 2 4 2 23" xfId="5566" xr:uid="{00000000-0005-0000-0000-0000B0890000}"/>
    <cellStyle name="Input [yellow] 2 4 2 24" xfId="5567" xr:uid="{00000000-0005-0000-0000-0000B1890000}"/>
    <cellStyle name="Input [yellow] 2 4 2 25" xfId="5568" xr:uid="{00000000-0005-0000-0000-0000B2890000}"/>
    <cellStyle name="Input [yellow] 2 4 2 26" xfId="5569" xr:uid="{00000000-0005-0000-0000-0000B3890000}"/>
    <cellStyle name="Input [yellow] 2 4 2 27" xfId="5570" xr:uid="{00000000-0005-0000-0000-0000B4890000}"/>
    <cellStyle name="Input [yellow] 2 4 2 28" xfId="5571" xr:uid="{00000000-0005-0000-0000-0000B5890000}"/>
    <cellStyle name="Input [yellow] 2 4 2 29" xfId="5572" xr:uid="{00000000-0005-0000-0000-0000B6890000}"/>
    <cellStyle name="Input [yellow] 2 4 2 3" xfId="5573" xr:uid="{00000000-0005-0000-0000-0000B7890000}"/>
    <cellStyle name="Input [yellow] 2 4 2 30" xfId="5574" xr:uid="{00000000-0005-0000-0000-0000B8890000}"/>
    <cellStyle name="Input [yellow] 2 4 2 31" xfId="5575" xr:uid="{00000000-0005-0000-0000-0000B9890000}"/>
    <cellStyle name="Input [yellow] 2 4 2 32" xfId="5576" xr:uid="{00000000-0005-0000-0000-0000BA890000}"/>
    <cellStyle name="Input [yellow] 2 4 2 33" xfId="5577" xr:uid="{00000000-0005-0000-0000-0000BB890000}"/>
    <cellStyle name="Input [yellow] 2 4 2 34" xfId="5578" xr:uid="{00000000-0005-0000-0000-0000BC890000}"/>
    <cellStyle name="Input [yellow] 2 4 2 35" xfId="5579" xr:uid="{00000000-0005-0000-0000-0000BD890000}"/>
    <cellStyle name="Input [yellow] 2 4 2 36" xfId="5580" xr:uid="{00000000-0005-0000-0000-0000BE890000}"/>
    <cellStyle name="Input [yellow] 2 4 2 37" xfId="5551" xr:uid="{00000000-0005-0000-0000-0000BF890000}"/>
    <cellStyle name="Input [yellow] 2 4 2 38" xfId="9647" xr:uid="{00000000-0005-0000-0000-0000C0890000}"/>
    <cellStyle name="Input [yellow] 2 4 2 38 2" xfId="31949" xr:uid="{00000000-0005-0000-0000-0000C1890000}"/>
    <cellStyle name="Input [yellow] 2 4 2 38 3" xfId="36496" xr:uid="{00000000-0005-0000-0000-0000C2890000}"/>
    <cellStyle name="Input [yellow] 2 4 2 38 4" xfId="18719" xr:uid="{00000000-0005-0000-0000-0000C3890000}"/>
    <cellStyle name="Input [yellow] 2 4 2 39" xfId="499" xr:uid="{00000000-0005-0000-0000-0000C4890000}"/>
    <cellStyle name="Input [yellow] 2 4 2 39 2" xfId="23370" xr:uid="{00000000-0005-0000-0000-0000C5890000}"/>
    <cellStyle name="Input [yellow] 2 4 2 39 3" xfId="31315" xr:uid="{00000000-0005-0000-0000-0000C6890000}"/>
    <cellStyle name="Input [yellow] 2 4 2 39 4" xfId="14469" xr:uid="{00000000-0005-0000-0000-0000C7890000}"/>
    <cellStyle name="Input [yellow] 2 4 2 4" xfId="5581" xr:uid="{00000000-0005-0000-0000-0000C8890000}"/>
    <cellStyle name="Input [yellow] 2 4 2 40" xfId="23209" xr:uid="{00000000-0005-0000-0000-0000C9890000}"/>
    <cellStyle name="Input [yellow] 2 4 2 41" xfId="31476" xr:uid="{00000000-0005-0000-0000-0000CA890000}"/>
    <cellStyle name="Input [yellow] 2 4 2 42" xfId="14308" xr:uid="{00000000-0005-0000-0000-0000CB890000}"/>
    <cellStyle name="Input [yellow] 2 4 2 5" xfId="5582" xr:uid="{00000000-0005-0000-0000-0000CC890000}"/>
    <cellStyle name="Input [yellow] 2 4 2 6" xfId="5583" xr:uid="{00000000-0005-0000-0000-0000CD890000}"/>
    <cellStyle name="Input [yellow] 2 4 2 7" xfId="5584" xr:uid="{00000000-0005-0000-0000-0000CE890000}"/>
    <cellStyle name="Input [yellow] 2 4 2 8" xfId="5585" xr:uid="{00000000-0005-0000-0000-0000CF890000}"/>
    <cellStyle name="Input [yellow] 2 4 2 9" xfId="5586" xr:uid="{00000000-0005-0000-0000-0000D0890000}"/>
    <cellStyle name="Input [yellow] 2 4 20" xfId="5540" xr:uid="{00000000-0005-0000-0000-0000D1890000}"/>
    <cellStyle name="Input [yellow] 2 4 21" xfId="23112" xr:uid="{00000000-0005-0000-0000-0000D2890000}"/>
    <cellStyle name="Input [yellow] 2 4 22" xfId="31566" xr:uid="{00000000-0005-0000-0000-0000D3890000}"/>
    <cellStyle name="Input [yellow] 2 4 23" xfId="14211" xr:uid="{00000000-0005-0000-0000-0000D4890000}"/>
    <cellStyle name="Input [yellow] 2 4 3" xfId="5587" xr:uid="{00000000-0005-0000-0000-0000D5890000}"/>
    <cellStyle name="Input [yellow] 2 4 4" xfId="5588" xr:uid="{00000000-0005-0000-0000-0000D6890000}"/>
    <cellStyle name="Input [yellow] 2 4 5" xfId="5589" xr:uid="{00000000-0005-0000-0000-0000D7890000}"/>
    <cellStyle name="Input [yellow] 2 4 6" xfId="5590" xr:uid="{00000000-0005-0000-0000-0000D8890000}"/>
    <cellStyle name="Input [yellow] 2 4 7" xfId="5591" xr:uid="{00000000-0005-0000-0000-0000D9890000}"/>
    <cellStyle name="Input [yellow] 2 4 8" xfId="5592" xr:uid="{00000000-0005-0000-0000-0000DA890000}"/>
    <cellStyle name="Input [yellow] 2 4 9" xfId="5593" xr:uid="{00000000-0005-0000-0000-0000DB890000}"/>
    <cellStyle name="Input [yellow] 2 5" xfId="255" xr:uid="{00000000-0005-0000-0000-0000DC890000}"/>
    <cellStyle name="Input [yellow] 2 5 10" xfId="5595" xr:uid="{00000000-0005-0000-0000-0000DD890000}"/>
    <cellStyle name="Input [yellow] 2 5 11" xfId="5596" xr:uid="{00000000-0005-0000-0000-0000DE890000}"/>
    <cellStyle name="Input [yellow] 2 5 12" xfId="5597" xr:uid="{00000000-0005-0000-0000-0000DF890000}"/>
    <cellStyle name="Input [yellow] 2 5 13" xfId="5598" xr:uid="{00000000-0005-0000-0000-0000E0890000}"/>
    <cellStyle name="Input [yellow] 2 5 14" xfId="5599" xr:uid="{00000000-0005-0000-0000-0000E1890000}"/>
    <cellStyle name="Input [yellow] 2 5 15" xfId="5600" xr:uid="{00000000-0005-0000-0000-0000E2890000}"/>
    <cellStyle name="Input [yellow] 2 5 16" xfId="5601" xr:uid="{00000000-0005-0000-0000-0000E3890000}"/>
    <cellStyle name="Input [yellow] 2 5 17" xfId="5602" xr:uid="{00000000-0005-0000-0000-0000E4890000}"/>
    <cellStyle name="Input [yellow] 2 5 18" xfId="5603" xr:uid="{00000000-0005-0000-0000-0000E5890000}"/>
    <cellStyle name="Input [yellow] 2 5 19" xfId="5604" xr:uid="{00000000-0005-0000-0000-0000E6890000}"/>
    <cellStyle name="Input [yellow] 2 5 2" xfId="222" xr:uid="{00000000-0005-0000-0000-0000E7890000}"/>
    <cellStyle name="Input [yellow] 2 5 2 10" xfId="5606" xr:uid="{00000000-0005-0000-0000-0000E8890000}"/>
    <cellStyle name="Input [yellow] 2 5 2 11" xfId="5607" xr:uid="{00000000-0005-0000-0000-0000E9890000}"/>
    <cellStyle name="Input [yellow] 2 5 2 12" xfId="5608" xr:uid="{00000000-0005-0000-0000-0000EA890000}"/>
    <cellStyle name="Input [yellow] 2 5 2 13" xfId="5609" xr:uid="{00000000-0005-0000-0000-0000EB890000}"/>
    <cellStyle name="Input [yellow] 2 5 2 14" xfId="5610" xr:uid="{00000000-0005-0000-0000-0000EC890000}"/>
    <cellStyle name="Input [yellow] 2 5 2 15" xfId="5611" xr:uid="{00000000-0005-0000-0000-0000ED890000}"/>
    <cellStyle name="Input [yellow] 2 5 2 16" xfId="5612" xr:uid="{00000000-0005-0000-0000-0000EE890000}"/>
    <cellStyle name="Input [yellow] 2 5 2 17" xfId="5613" xr:uid="{00000000-0005-0000-0000-0000EF890000}"/>
    <cellStyle name="Input [yellow] 2 5 2 18" xfId="5614" xr:uid="{00000000-0005-0000-0000-0000F0890000}"/>
    <cellStyle name="Input [yellow] 2 5 2 19" xfId="5615" xr:uid="{00000000-0005-0000-0000-0000F1890000}"/>
    <cellStyle name="Input [yellow] 2 5 2 2" xfId="5616" xr:uid="{00000000-0005-0000-0000-0000F2890000}"/>
    <cellStyle name="Input [yellow] 2 5 2 20" xfId="5617" xr:uid="{00000000-0005-0000-0000-0000F3890000}"/>
    <cellStyle name="Input [yellow] 2 5 2 21" xfId="5618" xr:uid="{00000000-0005-0000-0000-0000F4890000}"/>
    <cellStyle name="Input [yellow] 2 5 2 22" xfId="5619" xr:uid="{00000000-0005-0000-0000-0000F5890000}"/>
    <cellStyle name="Input [yellow] 2 5 2 23" xfId="5620" xr:uid="{00000000-0005-0000-0000-0000F6890000}"/>
    <cellStyle name="Input [yellow] 2 5 2 24" xfId="5621" xr:uid="{00000000-0005-0000-0000-0000F7890000}"/>
    <cellStyle name="Input [yellow] 2 5 2 25" xfId="5622" xr:uid="{00000000-0005-0000-0000-0000F8890000}"/>
    <cellStyle name="Input [yellow] 2 5 2 26" xfId="5623" xr:uid="{00000000-0005-0000-0000-0000F9890000}"/>
    <cellStyle name="Input [yellow] 2 5 2 27" xfId="5624" xr:uid="{00000000-0005-0000-0000-0000FA890000}"/>
    <cellStyle name="Input [yellow] 2 5 2 28" xfId="5625" xr:uid="{00000000-0005-0000-0000-0000FB890000}"/>
    <cellStyle name="Input [yellow] 2 5 2 29" xfId="5626" xr:uid="{00000000-0005-0000-0000-0000FC890000}"/>
    <cellStyle name="Input [yellow] 2 5 2 3" xfId="5627" xr:uid="{00000000-0005-0000-0000-0000FD890000}"/>
    <cellStyle name="Input [yellow] 2 5 2 30" xfId="5628" xr:uid="{00000000-0005-0000-0000-0000FE890000}"/>
    <cellStyle name="Input [yellow] 2 5 2 31" xfId="5629" xr:uid="{00000000-0005-0000-0000-0000FF890000}"/>
    <cellStyle name="Input [yellow] 2 5 2 32" xfId="5630" xr:uid="{00000000-0005-0000-0000-0000008A0000}"/>
    <cellStyle name="Input [yellow] 2 5 2 33" xfId="5631" xr:uid="{00000000-0005-0000-0000-0000018A0000}"/>
    <cellStyle name="Input [yellow] 2 5 2 34" xfId="5632" xr:uid="{00000000-0005-0000-0000-0000028A0000}"/>
    <cellStyle name="Input [yellow] 2 5 2 35" xfId="5633" xr:uid="{00000000-0005-0000-0000-0000038A0000}"/>
    <cellStyle name="Input [yellow] 2 5 2 36" xfId="5634" xr:uid="{00000000-0005-0000-0000-0000048A0000}"/>
    <cellStyle name="Input [yellow] 2 5 2 37" xfId="5605" xr:uid="{00000000-0005-0000-0000-0000058A0000}"/>
    <cellStyle name="Input [yellow] 2 5 2 38" xfId="9539" xr:uid="{00000000-0005-0000-0000-0000068A0000}"/>
    <cellStyle name="Input [yellow] 2 5 2 38 2" xfId="31841" xr:uid="{00000000-0005-0000-0000-0000078A0000}"/>
    <cellStyle name="Input [yellow] 2 5 2 38 3" xfId="36388" xr:uid="{00000000-0005-0000-0000-0000088A0000}"/>
    <cellStyle name="Input [yellow] 2 5 2 38 4" xfId="18611" xr:uid="{00000000-0005-0000-0000-0000098A0000}"/>
    <cellStyle name="Input [yellow] 2 5 2 39" xfId="439" xr:uid="{00000000-0005-0000-0000-00000A8A0000}"/>
    <cellStyle name="Input [yellow] 2 5 2 39 2" xfId="23310" xr:uid="{00000000-0005-0000-0000-00000B8A0000}"/>
    <cellStyle name="Input [yellow] 2 5 2 39 3" xfId="31376" xr:uid="{00000000-0005-0000-0000-00000C8A0000}"/>
    <cellStyle name="Input [yellow] 2 5 2 39 4" xfId="14409" xr:uid="{00000000-0005-0000-0000-00000D8A0000}"/>
    <cellStyle name="Input [yellow] 2 5 2 4" xfId="5635" xr:uid="{00000000-0005-0000-0000-00000E8A0000}"/>
    <cellStyle name="Input [yellow] 2 5 2 40" xfId="23093" xr:uid="{00000000-0005-0000-0000-00000F8A0000}"/>
    <cellStyle name="Input [yellow] 2 5 2 41" xfId="31582" xr:uid="{00000000-0005-0000-0000-0000108A0000}"/>
    <cellStyle name="Input [yellow] 2 5 2 42" xfId="14192" xr:uid="{00000000-0005-0000-0000-0000118A0000}"/>
    <cellStyle name="Input [yellow] 2 5 2 5" xfId="5636" xr:uid="{00000000-0005-0000-0000-0000128A0000}"/>
    <cellStyle name="Input [yellow] 2 5 2 6" xfId="5637" xr:uid="{00000000-0005-0000-0000-0000138A0000}"/>
    <cellStyle name="Input [yellow] 2 5 2 7" xfId="5638" xr:uid="{00000000-0005-0000-0000-0000148A0000}"/>
    <cellStyle name="Input [yellow] 2 5 2 8" xfId="5639" xr:uid="{00000000-0005-0000-0000-0000158A0000}"/>
    <cellStyle name="Input [yellow] 2 5 2 9" xfId="5640" xr:uid="{00000000-0005-0000-0000-0000168A0000}"/>
    <cellStyle name="Input [yellow] 2 5 20" xfId="5594" xr:uid="{00000000-0005-0000-0000-0000178A0000}"/>
    <cellStyle name="Input [yellow] 2 5 21" xfId="23126" xr:uid="{00000000-0005-0000-0000-0000188A0000}"/>
    <cellStyle name="Input [yellow] 2 5 22" xfId="31554" xr:uid="{00000000-0005-0000-0000-0000198A0000}"/>
    <cellStyle name="Input [yellow] 2 5 23" xfId="14225" xr:uid="{00000000-0005-0000-0000-00001A8A0000}"/>
    <cellStyle name="Input [yellow] 2 5 3" xfId="5641" xr:uid="{00000000-0005-0000-0000-00001B8A0000}"/>
    <cellStyle name="Input [yellow] 2 5 4" xfId="5642" xr:uid="{00000000-0005-0000-0000-00001C8A0000}"/>
    <cellStyle name="Input [yellow] 2 5 5" xfId="5643" xr:uid="{00000000-0005-0000-0000-00001D8A0000}"/>
    <cellStyle name="Input [yellow] 2 5 6" xfId="5644" xr:uid="{00000000-0005-0000-0000-00001E8A0000}"/>
    <cellStyle name="Input [yellow] 2 5 7" xfId="5645" xr:uid="{00000000-0005-0000-0000-00001F8A0000}"/>
    <cellStyle name="Input [yellow] 2 5 8" xfId="5646" xr:uid="{00000000-0005-0000-0000-0000208A0000}"/>
    <cellStyle name="Input [yellow] 2 5 9" xfId="5647" xr:uid="{00000000-0005-0000-0000-0000218A0000}"/>
    <cellStyle name="Input [yellow] 2 6" xfId="269" xr:uid="{00000000-0005-0000-0000-0000228A0000}"/>
    <cellStyle name="Input [yellow] 2 6 10" xfId="5649" xr:uid="{00000000-0005-0000-0000-0000238A0000}"/>
    <cellStyle name="Input [yellow] 2 6 11" xfId="5650" xr:uid="{00000000-0005-0000-0000-0000248A0000}"/>
    <cellStyle name="Input [yellow] 2 6 12" xfId="5651" xr:uid="{00000000-0005-0000-0000-0000258A0000}"/>
    <cellStyle name="Input [yellow] 2 6 13" xfId="5652" xr:uid="{00000000-0005-0000-0000-0000268A0000}"/>
    <cellStyle name="Input [yellow] 2 6 14" xfId="5653" xr:uid="{00000000-0005-0000-0000-0000278A0000}"/>
    <cellStyle name="Input [yellow] 2 6 15" xfId="5654" xr:uid="{00000000-0005-0000-0000-0000288A0000}"/>
    <cellStyle name="Input [yellow] 2 6 16" xfId="5655" xr:uid="{00000000-0005-0000-0000-0000298A0000}"/>
    <cellStyle name="Input [yellow] 2 6 17" xfId="5656" xr:uid="{00000000-0005-0000-0000-00002A8A0000}"/>
    <cellStyle name="Input [yellow] 2 6 18" xfId="5657" xr:uid="{00000000-0005-0000-0000-00002B8A0000}"/>
    <cellStyle name="Input [yellow] 2 6 19" xfId="5658" xr:uid="{00000000-0005-0000-0000-00002C8A0000}"/>
    <cellStyle name="Input [yellow] 2 6 2" xfId="323" xr:uid="{00000000-0005-0000-0000-00002D8A0000}"/>
    <cellStyle name="Input [yellow] 2 6 2 10" xfId="5660" xr:uid="{00000000-0005-0000-0000-00002E8A0000}"/>
    <cellStyle name="Input [yellow] 2 6 2 11" xfId="5661" xr:uid="{00000000-0005-0000-0000-00002F8A0000}"/>
    <cellStyle name="Input [yellow] 2 6 2 12" xfId="5662" xr:uid="{00000000-0005-0000-0000-0000308A0000}"/>
    <cellStyle name="Input [yellow] 2 6 2 13" xfId="5663" xr:uid="{00000000-0005-0000-0000-0000318A0000}"/>
    <cellStyle name="Input [yellow] 2 6 2 14" xfId="5664" xr:uid="{00000000-0005-0000-0000-0000328A0000}"/>
    <cellStyle name="Input [yellow] 2 6 2 15" xfId="5665" xr:uid="{00000000-0005-0000-0000-0000338A0000}"/>
    <cellStyle name="Input [yellow] 2 6 2 16" xfId="5666" xr:uid="{00000000-0005-0000-0000-0000348A0000}"/>
    <cellStyle name="Input [yellow] 2 6 2 17" xfId="5667" xr:uid="{00000000-0005-0000-0000-0000358A0000}"/>
    <cellStyle name="Input [yellow] 2 6 2 18" xfId="5668" xr:uid="{00000000-0005-0000-0000-0000368A0000}"/>
    <cellStyle name="Input [yellow] 2 6 2 19" xfId="5669" xr:uid="{00000000-0005-0000-0000-0000378A0000}"/>
    <cellStyle name="Input [yellow] 2 6 2 2" xfId="5670" xr:uid="{00000000-0005-0000-0000-0000388A0000}"/>
    <cellStyle name="Input [yellow] 2 6 2 20" xfId="5671" xr:uid="{00000000-0005-0000-0000-0000398A0000}"/>
    <cellStyle name="Input [yellow] 2 6 2 21" xfId="5672" xr:uid="{00000000-0005-0000-0000-00003A8A0000}"/>
    <cellStyle name="Input [yellow] 2 6 2 22" xfId="5673" xr:uid="{00000000-0005-0000-0000-00003B8A0000}"/>
    <cellStyle name="Input [yellow] 2 6 2 23" xfId="5674" xr:uid="{00000000-0005-0000-0000-00003C8A0000}"/>
    <cellStyle name="Input [yellow] 2 6 2 24" xfId="5675" xr:uid="{00000000-0005-0000-0000-00003D8A0000}"/>
    <cellStyle name="Input [yellow] 2 6 2 25" xfId="5676" xr:uid="{00000000-0005-0000-0000-00003E8A0000}"/>
    <cellStyle name="Input [yellow] 2 6 2 26" xfId="5677" xr:uid="{00000000-0005-0000-0000-00003F8A0000}"/>
    <cellStyle name="Input [yellow] 2 6 2 27" xfId="5678" xr:uid="{00000000-0005-0000-0000-0000408A0000}"/>
    <cellStyle name="Input [yellow] 2 6 2 28" xfId="5679" xr:uid="{00000000-0005-0000-0000-0000418A0000}"/>
    <cellStyle name="Input [yellow] 2 6 2 29" xfId="5680" xr:uid="{00000000-0005-0000-0000-0000428A0000}"/>
    <cellStyle name="Input [yellow] 2 6 2 3" xfId="5681" xr:uid="{00000000-0005-0000-0000-0000438A0000}"/>
    <cellStyle name="Input [yellow] 2 6 2 30" xfId="5682" xr:uid="{00000000-0005-0000-0000-0000448A0000}"/>
    <cellStyle name="Input [yellow] 2 6 2 31" xfId="5683" xr:uid="{00000000-0005-0000-0000-0000458A0000}"/>
    <cellStyle name="Input [yellow] 2 6 2 32" xfId="5684" xr:uid="{00000000-0005-0000-0000-0000468A0000}"/>
    <cellStyle name="Input [yellow] 2 6 2 33" xfId="5685" xr:uid="{00000000-0005-0000-0000-0000478A0000}"/>
    <cellStyle name="Input [yellow] 2 6 2 34" xfId="5686" xr:uid="{00000000-0005-0000-0000-0000488A0000}"/>
    <cellStyle name="Input [yellow] 2 6 2 35" xfId="5687" xr:uid="{00000000-0005-0000-0000-0000498A0000}"/>
    <cellStyle name="Input [yellow] 2 6 2 36" xfId="5688" xr:uid="{00000000-0005-0000-0000-00004A8A0000}"/>
    <cellStyle name="Input [yellow] 2 6 2 37" xfId="5659" xr:uid="{00000000-0005-0000-0000-00004B8A0000}"/>
    <cellStyle name="Input [yellow] 2 6 2 38" xfId="9632" xr:uid="{00000000-0005-0000-0000-00004C8A0000}"/>
    <cellStyle name="Input [yellow] 2 6 2 38 2" xfId="31934" xr:uid="{00000000-0005-0000-0000-00004D8A0000}"/>
    <cellStyle name="Input [yellow] 2 6 2 38 3" xfId="36481" xr:uid="{00000000-0005-0000-0000-00004E8A0000}"/>
    <cellStyle name="Input [yellow] 2 6 2 38 4" xfId="18704" xr:uid="{00000000-0005-0000-0000-00004F8A0000}"/>
    <cellStyle name="Input [yellow] 2 6 2 39" xfId="484" xr:uid="{00000000-0005-0000-0000-0000508A0000}"/>
    <cellStyle name="Input [yellow] 2 6 2 39 2" xfId="23355" xr:uid="{00000000-0005-0000-0000-0000518A0000}"/>
    <cellStyle name="Input [yellow] 2 6 2 39 3" xfId="31331" xr:uid="{00000000-0005-0000-0000-0000528A0000}"/>
    <cellStyle name="Input [yellow] 2 6 2 39 4" xfId="14454" xr:uid="{00000000-0005-0000-0000-0000538A0000}"/>
    <cellStyle name="Input [yellow] 2 6 2 4" xfId="5689" xr:uid="{00000000-0005-0000-0000-0000548A0000}"/>
    <cellStyle name="Input [yellow] 2 6 2 40" xfId="23194" xr:uid="{00000000-0005-0000-0000-0000558A0000}"/>
    <cellStyle name="Input [yellow] 2 6 2 41" xfId="31492" xr:uid="{00000000-0005-0000-0000-0000568A0000}"/>
    <cellStyle name="Input [yellow] 2 6 2 42" xfId="14293" xr:uid="{00000000-0005-0000-0000-0000578A0000}"/>
    <cellStyle name="Input [yellow] 2 6 2 5" xfId="5690" xr:uid="{00000000-0005-0000-0000-0000588A0000}"/>
    <cellStyle name="Input [yellow] 2 6 2 6" xfId="5691" xr:uid="{00000000-0005-0000-0000-0000598A0000}"/>
    <cellStyle name="Input [yellow] 2 6 2 7" xfId="5692" xr:uid="{00000000-0005-0000-0000-00005A8A0000}"/>
    <cellStyle name="Input [yellow] 2 6 2 8" xfId="5693" xr:uid="{00000000-0005-0000-0000-00005B8A0000}"/>
    <cellStyle name="Input [yellow] 2 6 2 9" xfId="5694" xr:uid="{00000000-0005-0000-0000-00005C8A0000}"/>
    <cellStyle name="Input [yellow] 2 6 20" xfId="5648" xr:uid="{00000000-0005-0000-0000-00005D8A0000}"/>
    <cellStyle name="Input [yellow] 2 6 21" xfId="23140" xr:uid="{00000000-0005-0000-0000-00005E8A0000}"/>
    <cellStyle name="Input [yellow] 2 6 22" xfId="31542" xr:uid="{00000000-0005-0000-0000-00005F8A0000}"/>
    <cellStyle name="Input [yellow] 2 6 23" xfId="14239" xr:uid="{00000000-0005-0000-0000-0000608A0000}"/>
    <cellStyle name="Input [yellow] 2 6 3" xfId="5695" xr:uid="{00000000-0005-0000-0000-0000618A0000}"/>
    <cellStyle name="Input [yellow] 2 6 4" xfId="5696" xr:uid="{00000000-0005-0000-0000-0000628A0000}"/>
    <cellStyle name="Input [yellow] 2 6 5" xfId="5697" xr:uid="{00000000-0005-0000-0000-0000638A0000}"/>
    <cellStyle name="Input [yellow] 2 6 6" xfId="5698" xr:uid="{00000000-0005-0000-0000-0000648A0000}"/>
    <cellStyle name="Input [yellow] 2 6 7" xfId="5699" xr:uid="{00000000-0005-0000-0000-0000658A0000}"/>
    <cellStyle name="Input [yellow] 2 6 8" xfId="5700" xr:uid="{00000000-0005-0000-0000-0000668A0000}"/>
    <cellStyle name="Input [yellow] 2 6 9" xfId="5701" xr:uid="{00000000-0005-0000-0000-0000678A0000}"/>
    <cellStyle name="Input [yellow] 2 7" xfId="280" xr:uid="{00000000-0005-0000-0000-0000688A0000}"/>
    <cellStyle name="Input [yellow] 2 7 10" xfId="5703" xr:uid="{00000000-0005-0000-0000-0000698A0000}"/>
    <cellStyle name="Input [yellow] 2 7 11" xfId="5704" xr:uid="{00000000-0005-0000-0000-00006A8A0000}"/>
    <cellStyle name="Input [yellow] 2 7 12" xfId="5705" xr:uid="{00000000-0005-0000-0000-00006B8A0000}"/>
    <cellStyle name="Input [yellow] 2 7 13" xfId="5706" xr:uid="{00000000-0005-0000-0000-00006C8A0000}"/>
    <cellStyle name="Input [yellow] 2 7 14" xfId="5707" xr:uid="{00000000-0005-0000-0000-00006D8A0000}"/>
    <cellStyle name="Input [yellow] 2 7 15" xfId="5708" xr:uid="{00000000-0005-0000-0000-00006E8A0000}"/>
    <cellStyle name="Input [yellow] 2 7 16" xfId="5709" xr:uid="{00000000-0005-0000-0000-00006F8A0000}"/>
    <cellStyle name="Input [yellow] 2 7 17" xfId="5710" xr:uid="{00000000-0005-0000-0000-0000708A0000}"/>
    <cellStyle name="Input [yellow] 2 7 18" xfId="5711" xr:uid="{00000000-0005-0000-0000-0000718A0000}"/>
    <cellStyle name="Input [yellow] 2 7 19" xfId="5712" xr:uid="{00000000-0005-0000-0000-0000728A0000}"/>
    <cellStyle name="Input [yellow] 2 7 2" xfId="218" xr:uid="{00000000-0005-0000-0000-0000738A0000}"/>
    <cellStyle name="Input [yellow] 2 7 2 10" xfId="5714" xr:uid="{00000000-0005-0000-0000-0000748A0000}"/>
    <cellStyle name="Input [yellow] 2 7 2 11" xfId="5715" xr:uid="{00000000-0005-0000-0000-0000758A0000}"/>
    <cellStyle name="Input [yellow] 2 7 2 12" xfId="5716" xr:uid="{00000000-0005-0000-0000-0000768A0000}"/>
    <cellStyle name="Input [yellow] 2 7 2 13" xfId="5717" xr:uid="{00000000-0005-0000-0000-0000778A0000}"/>
    <cellStyle name="Input [yellow] 2 7 2 14" xfId="5718" xr:uid="{00000000-0005-0000-0000-0000788A0000}"/>
    <cellStyle name="Input [yellow] 2 7 2 15" xfId="5719" xr:uid="{00000000-0005-0000-0000-0000798A0000}"/>
    <cellStyle name="Input [yellow] 2 7 2 16" xfId="5720" xr:uid="{00000000-0005-0000-0000-00007A8A0000}"/>
    <cellStyle name="Input [yellow] 2 7 2 17" xfId="5721" xr:uid="{00000000-0005-0000-0000-00007B8A0000}"/>
    <cellStyle name="Input [yellow] 2 7 2 18" xfId="5722" xr:uid="{00000000-0005-0000-0000-00007C8A0000}"/>
    <cellStyle name="Input [yellow] 2 7 2 19" xfId="5723" xr:uid="{00000000-0005-0000-0000-00007D8A0000}"/>
    <cellStyle name="Input [yellow] 2 7 2 2" xfId="5724" xr:uid="{00000000-0005-0000-0000-00007E8A0000}"/>
    <cellStyle name="Input [yellow] 2 7 2 20" xfId="5725" xr:uid="{00000000-0005-0000-0000-00007F8A0000}"/>
    <cellStyle name="Input [yellow] 2 7 2 21" xfId="5726" xr:uid="{00000000-0005-0000-0000-0000808A0000}"/>
    <cellStyle name="Input [yellow] 2 7 2 22" xfId="5727" xr:uid="{00000000-0005-0000-0000-0000818A0000}"/>
    <cellStyle name="Input [yellow] 2 7 2 23" xfId="5728" xr:uid="{00000000-0005-0000-0000-0000828A0000}"/>
    <cellStyle name="Input [yellow] 2 7 2 24" xfId="5729" xr:uid="{00000000-0005-0000-0000-0000838A0000}"/>
    <cellStyle name="Input [yellow] 2 7 2 25" xfId="5730" xr:uid="{00000000-0005-0000-0000-0000848A0000}"/>
    <cellStyle name="Input [yellow] 2 7 2 26" xfId="5731" xr:uid="{00000000-0005-0000-0000-0000858A0000}"/>
    <cellStyle name="Input [yellow] 2 7 2 27" xfId="5732" xr:uid="{00000000-0005-0000-0000-0000868A0000}"/>
    <cellStyle name="Input [yellow] 2 7 2 28" xfId="5733" xr:uid="{00000000-0005-0000-0000-0000878A0000}"/>
    <cellStyle name="Input [yellow] 2 7 2 29" xfId="5734" xr:uid="{00000000-0005-0000-0000-0000888A0000}"/>
    <cellStyle name="Input [yellow] 2 7 2 3" xfId="5735" xr:uid="{00000000-0005-0000-0000-0000898A0000}"/>
    <cellStyle name="Input [yellow] 2 7 2 30" xfId="5736" xr:uid="{00000000-0005-0000-0000-00008A8A0000}"/>
    <cellStyle name="Input [yellow] 2 7 2 31" xfId="5737" xr:uid="{00000000-0005-0000-0000-00008B8A0000}"/>
    <cellStyle name="Input [yellow] 2 7 2 32" xfId="5738" xr:uid="{00000000-0005-0000-0000-00008C8A0000}"/>
    <cellStyle name="Input [yellow] 2 7 2 33" xfId="5739" xr:uid="{00000000-0005-0000-0000-00008D8A0000}"/>
    <cellStyle name="Input [yellow] 2 7 2 34" xfId="5740" xr:uid="{00000000-0005-0000-0000-00008E8A0000}"/>
    <cellStyle name="Input [yellow] 2 7 2 35" xfId="5741" xr:uid="{00000000-0005-0000-0000-00008F8A0000}"/>
    <cellStyle name="Input [yellow] 2 7 2 36" xfId="5742" xr:uid="{00000000-0005-0000-0000-0000908A0000}"/>
    <cellStyle name="Input [yellow] 2 7 2 37" xfId="5713" xr:uid="{00000000-0005-0000-0000-0000918A0000}"/>
    <cellStyle name="Input [yellow] 2 7 2 38" xfId="9535" xr:uid="{00000000-0005-0000-0000-0000928A0000}"/>
    <cellStyle name="Input [yellow] 2 7 2 38 2" xfId="31837" xr:uid="{00000000-0005-0000-0000-0000938A0000}"/>
    <cellStyle name="Input [yellow] 2 7 2 38 3" xfId="36384" xr:uid="{00000000-0005-0000-0000-0000948A0000}"/>
    <cellStyle name="Input [yellow] 2 7 2 38 4" xfId="18607" xr:uid="{00000000-0005-0000-0000-0000958A0000}"/>
    <cellStyle name="Input [yellow] 2 7 2 39" xfId="438" xr:uid="{00000000-0005-0000-0000-0000968A0000}"/>
    <cellStyle name="Input [yellow] 2 7 2 39 2" xfId="23309" xr:uid="{00000000-0005-0000-0000-0000978A0000}"/>
    <cellStyle name="Input [yellow] 2 7 2 39 3" xfId="31377" xr:uid="{00000000-0005-0000-0000-0000988A0000}"/>
    <cellStyle name="Input [yellow] 2 7 2 39 4" xfId="14408" xr:uid="{00000000-0005-0000-0000-0000998A0000}"/>
    <cellStyle name="Input [yellow] 2 7 2 4" xfId="5743" xr:uid="{00000000-0005-0000-0000-00009A8A0000}"/>
    <cellStyle name="Input [yellow] 2 7 2 40" xfId="23089" xr:uid="{00000000-0005-0000-0000-00009B8A0000}"/>
    <cellStyle name="Input [yellow] 2 7 2 41" xfId="31586" xr:uid="{00000000-0005-0000-0000-00009C8A0000}"/>
    <cellStyle name="Input [yellow] 2 7 2 42" xfId="14190" xr:uid="{00000000-0005-0000-0000-00009D8A0000}"/>
    <cellStyle name="Input [yellow] 2 7 2 5" xfId="5744" xr:uid="{00000000-0005-0000-0000-00009E8A0000}"/>
    <cellStyle name="Input [yellow] 2 7 2 6" xfId="5745" xr:uid="{00000000-0005-0000-0000-00009F8A0000}"/>
    <cellStyle name="Input [yellow] 2 7 2 7" xfId="5746" xr:uid="{00000000-0005-0000-0000-0000A08A0000}"/>
    <cellStyle name="Input [yellow] 2 7 2 8" xfId="5747" xr:uid="{00000000-0005-0000-0000-0000A18A0000}"/>
    <cellStyle name="Input [yellow] 2 7 2 9" xfId="5748" xr:uid="{00000000-0005-0000-0000-0000A28A0000}"/>
    <cellStyle name="Input [yellow] 2 7 20" xfId="5702" xr:uid="{00000000-0005-0000-0000-0000A38A0000}"/>
    <cellStyle name="Input [yellow] 2 7 21" xfId="23151" xr:uid="{00000000-0005-0000-0000-0000A48A0000}"/>
    <cellStyle name="Input [yellow] 2 7 22" xfId="31532" xr:uid="{00000000-0005-0000-0000-0000A58A0000}"/>
    <cellStyle name="Input [yellow] 2 7 23" xfId="14250" xr:uid="{00000000-0005-0000-0000-0000A68A0000}"/>
    <cellStyle name="Input [yellow] 2 7 3" xfId="5749" xr:uid="{00000000-0005-0000-0000-0000A78A0000}"/>
    <cellStyle name="Input [yellow] 2 7 4" xfId="5750" xr:uid="{00000000-0005-0000-0000-0000A88A0000}"/>
    <cellStyle name="Input [yellow] 2 7 5" xfId="5751" xr:uid="{00000000-0005-0000-0000-0000A98A0000}"/>
    <cellStyle name="Input [yellow] 2 7 6" xfId="5752" xr:uid="{00000000-0005-0000-0000-0000AA8A0000}"/>
    <cellStyle name="Input [yellow] 2 7 7" xfId="5753" xr:uid="{00000000-0005-0000-0000-0000AB8A0000}"/>
    <cellStyle name="Input [yellow] 2 7 8" xfId="5754" xr:uid="{00000000-0005-0000-0000-0000AC8A0000}"/>
    <cellStyle name="Input [yellow] 2 7 9" xfId="5755" xr:uid="{00000000-0005-0000-0000-0000AD8A0000}"/>
    <cellStyle name="Input [yellow] 2 8" xfId="151" xr:uid="{00000000-0005-0000-0000-0000AE8A0000}"/>
    <cellStyle name="Input [yellow] 2 8 10" xfId="5757" xr:uid="{00000000-0005-0000-0000-0000AF8A0000}"/>
    <cellStyle name="Input [yellow] 2 8 11" xfId="5758" xr:uid="{00000000-0005-0000-0000-0000B08A0000}"/>
    <cellStyle name="Input [yellow] 2 8 12" xfId="5759" xr:uid="{00000000-0005-0000-0000-0000B18A0000}"/>
    <cellStyle name="Input [yellow] 2 8 13" xfId="5760" xr:uid="{00000000-0005-0000-0000-0000B28A0000}"/>
    <cellStyle name="Input [yellow] 2 8 14" xfId="5761" xr:uid="{00000000-0005-0000-0000-0000B38A0000}"/>
    <cellStyle name="Input [yellow] 2 8 15" xfId="5762" xr:uid="{00000000-0005-0000-0000-0000B48A0000}"/>
    <cellStyle name="Input [yellow] 2 8 16" xfId="5763" xr:uid="{00000000-0005-0000-0000-0000B58A0000}"/>
    <cellStyle name="Input [yellow] 2 8 17" xfId="5764" xr:uid="{00000000-0005-0000-0000-0000B68A0000}"/>
    <cellStyle name="Input [yellow] 2 8 18" xfId="5765" xr:uid="{00000000-0005-0000-0000-0000B78A0000}"/>
    <cellStyle name="Input [yellow] 2 8 19" xfId="5766" xr:uid="{00000000-0005-0000-0000-0000B88A0000}"/>
    <cellStyle name="Input [yellow] 2 8 2" xfId="5767" xr:uid="{00000000-0005-0000-0000-0000B98A0000}"/>
    <cellStyle name="Input [yellow] 2 8 20" xfId="5768" xr:uid="{00000000-0005-0000-0000-0000BA8A0000}"/>
    <cellStyle name="Input [yellow] 2 8 21" xfId="5769" xr:uid="{00000000-0005-0000-0000-0000BB8A0000}"/>
    <cellStyle name="Input [yellow] 2 8 22" xfId="5770" xr:uid="{00000000-0005-0000-0000-0000BC8A0000}"/>
    <cellStyle name="Input [yellow] 2 8 23" xfId="5771" xr:uid="{00000000-0005-0000-0000-0000BD8A0000}"/>
    <cellStyle name="Input [yellow] 2 8 24" xfId="5772" xr:uid="{00000000-0005-0000-0000-0000BE8A0000}"/>
    <cellStyle name="Input [yellow] 2 8 25" xfId="5773" xr:uid="{00000000-0005-0000-0000-0000BF8A0000}"/>
    <cellStyle name="Input [yellow] 2 8 26" xfId="5774" xr:uid="{00000000-0005-0000-0000-0000C08A0000}"/>
    <cellStyle name="Input [yellow] 2 8 27" xfId="5775" xr:uid="{00000000-0005-0000-0000-0000C18A0000}"/>
    <cellStyle name="Input [yellow] 2 8 28" xfId="5776" xr:uid="{00000000-0005-0000-0000-0000C28A0000}"/>
    <cellStyle name="Input [yellow] 2 8 29" xfId="5777" xr:uid="{00000000-0005-0000-0000-0000C38A0000}"/>
    <cellStyle name="Input [yellow] 2 8 3" xfId="5778" xr:uid="{00000000-0005-0000-0000-0000C48A0000}"/>
    <cellStyle name="Input [yellow] 2 8 30" xfId="5779" xr:uid="{00000000-0005-0000-0000-0000C58A0000}"/>
    <cellStyle name="Input [yellow] 2 8 31" xfId="5780" xr:uid="{00000000-0005-0000-0000-0000C68A0000}"/>
    <cellStyle name="Input [yellow] 2 8 32" xfId="5781" xr:uid="{00000000-0005-0000-0000-0000C78A0000}"/>
    <cellStyle name="Input [yellow] 2 8 33" xfId="5782" xr:uid="{00000000-0005-0000-0000-0000C88A0000}"/>
    <cellStyle name="Input [yellow] 2 8 34" xfId="5783" xr:uid="{00000000-0005-0000-0000-0000C98A0000}"/>
    <cellStyle name="Input [yellow] 2 8 35" xfId="5784" xr:uid="{00000000-0005-0000-0000-0000CA8A0000}"/>
    <cellStyle name="Input [yellow] 2 8 36" xfId="5756" xr:uid="{00000000-0005-0000-0000-0000CB8A0000}"/>
    <cellStyle name="Input [yellow] 2 8 37" xfId="9473" xr:uid="{00000000-0005-0000-0000-0000CC8A0000}"/>
    <cellStyle name="Input [yellow] 2 8 37 2" xfId="31775" xr:uid="{00000000-0005-0000-0000-0000CD8A0000}"/>
    <cellStyle name="Input [yellow] 2 8 37 3" xfId="36322" xr:uid="{00000000-0005-0000-0000-0000CE8A0000}"/>
    <cellStyle name="Input [yellow] 2 8 37 4" xfId="18545" xr:uid="{00000000-0005-0000-0000-0000CF8A0000}"/>
    <cellStyle name="Input [yellow] 2 8 38" xfId="23022" xr:uid="{00000000-0005-0000-0000-0000D08A0000}"/>
    <cellStyle name="Input [yellow] 2 8 39" xfId="31647" xr:uid="{00000000-0005-0000-0000-0000D18A0000}"/>
    <cellStyle name="Input [yellow] 2 8 4" xfId="5785" xr:uid="{00000000-0005-0000-0000-0000D28A0000}"/>
    <cellStyle name="Input [yellow] 2 8 40" xfId="14132" xr:uid="{00000000-0005-0000-0000-0000D38A0000}"/>
    <cellStyle name="Input [yellow] 2 8 5" xfId="5786" xr:uid="{00000000-0005-0000-0000-0000D48A0000}"/>
    <cellStyle name="Input [yellow] 2 8 6" xfId="5787" xr:uid="{00000000-0005-0000-0000-0000D58A0000}"/>
    <cellStyle name="Input [yellow] 2 8 7" xfId="5788" xr:uid="{00000000-0005-0000-0000-0000D68A0000}"/>
    <cellStyle name="Input [yellow] 2 8 8" xfId="5789" xr:uid="{00000000-0005-0000-0000-0000D78A0000}"/>
    <cellStyle name="Input [yellow] 2 8 9" xfId="5790" xr:uid="{00000000-0005-0000-0000-0000D88A0000}"/>
    <cellStyle name="Input [yellow] 2 9" xfId="350" xr:uid="{00000000-0005-0000-0000-0000D98A0000}"/>
    <cellStyle name="Input [yellow] 2 9 10" xfId="5792" xr:uid="{00000000-0005-0000-0000-0000DA8A0000}"/>
    <cellStyle name="Input [yellow] 2 9 11" xfId="5793" xr:uid="{00000000-0005-0000-0000-0000DB8A0000}"/>
    <cellStyle name="Input [yellow] 2 9 12" xfId="5794" xr:uid="{00000000-0005-0000-0000-0000DC8A0000}"/>
    <cellStyle name="Input [yellow] 2 9 13" xfId="5795" xr:uid="{00000000-0005-0000-0000-0000DD8A0000}"/>
    <cellStyle name="Input [yellow] 2 9 14" xfId="5796" xr:uid="{00000000-0005-0000-0000-0000DE8A0000}"/>
    <cellStyle name="Input [yellow] 2 9 15" xfId="5797" xr:uid="{00000000-0005-0000-0000-0000DF8A0000}"/>
    <cellStyle name="Input [yellow] 2 9 16" xfId="5798" xr:uid="{00000000-0005-0000-0000-0000E08A0000}"/>
    <cellStyle name="Input [yellow] 2 9 17" xfId="5799" xr:uid="{00000000-0005-0000-0000-0000E18A0000}"/>
    <cellStyle name="Input [yellow] 2 9 18" xfId="5800" xr:uid="{00000000-0005-0000-0000-0000E28A0000}"/>
    <cellStyle name="Input [yellow] 2 9 19" xfId="5801" xr:uid="{00000000-0005-0000-0000-0000E38A0000}"/>
    <cellStyle name="Input [yellow] 2 9 2" xfId="5802" xr:uid="{00000000-0005-0000-0000-0000E48A0000}"/>
    <cellStyle name="Input [yellow] 2 9 20" xfId="5803" xr:uid="{00000000-0005-0000-0000-0000E58A0000}"/>
    <cellStyle name="Input [yellow] 2 9 21" xfId="5804" xr:uid="{00000000-0005-0000-0000-0000E68A0000}"/>
    <cellStyle name="Input [yellow] 2 9 22" xfId="5805" xr:uid="{00000000-0005-0000-0000-0000E78A0000}"/>
    <cellStyle name="Input [yellow] 2 9 23" xfId="5806" xr:uid="{00000000-0005-0000-0000-0000E88A0000}"/>
    <cellStyle name="Input [yellow] 2 9 24" xfId="5807" xr:uid="{00000000-0005-0000-0000-0000E98A0000}"/>
    <cellStyle name="Input [yellow] 2 9 25" xfId="5808" xr:uid="{00000000-0005-0000-0000-0000EA8A0000}"/>
    <cellStyle name="Input [yellow] 2 9 26" xfId="5809" xr:uid="{00000000-0005-0000-0000-0000EB8A0000}"/>
    <cellStyle name="Input [yellow] 2 9 27" xfId="5810" xr:uid="{00000000-0005-0000-0000-0000EC8A0000}"/>
    <cellStyle name="Input [yellow] 2 9 28" xfId="5811" xr:uid="{00000000-0005-0000-0000-0000ED8A0000}"/>
    <cellStyle name="Input [yellow] 2 9 29" xfId="5812" xr:uid="{00000000-0005-0000-0000-0000EE8A0000}"/>
    <cellStyle name="Input [yellow] 2 9 3" xfId="5813" xr:uid="{00000000-0005-0000-0000-0000EF8A0000}"/>
    <cellStyle name="Input [yellow] 2 9 30" xfId="5814" xr:uid="{00000000-0005-0000-0000-0000F08A0000}"/>
    <cellStyle name="Input [yellow] 2 9 31" xfId="5815" xr:uid="{00000000-0005-0000-0000-0000F18A0000}"/>
    <cellStyle name="Input [yellow] 2 9 32" xfId="5816" xr:uid="{00000000-0005-0000-0000-0000F28A0000}"/>
    <cellStyle name="Input [yellow] 2 9 33" xfId="5817" xr:uid="{00000000-0005-0000-0000-0000F38A0000}"/>
    <cellStyle name="Input [yellow] 2 9 34" xfId="5818" xr:uid="{00000000-0005-0000-0000-0000F48A0000}"/>
    <cellStyle name="Input [yellow] 2 9 35" xfId="5819" xr:uid="{00000000-0005-0000-0000-0000F58A0000}"/>
    <cellStyle name="Input [yellow] 2 9 36" xfId="5820" xr:uid="{00000000-0005-0000-0000-0000F68A0000}"/>
    <cellStyle name="Input [yellow] 2 9 37" xfId="5791" xr:uid="{00000000-0005-0000-0000-0000F78A0000}"/>
    <cellStyle name="Input [yellow] 2 9 38" xfId="9659" xr:uid="{00000000-0005-0000-0000-0000F88A0000}"/>
    <cellStyle name="Input [yellow] 2 9 38 2" xfId="31961" xr:uid="{00000000-0005-0000-0000-0000F98A0000}"/>
    <cellStyle name="Input [yellow] 2 9 38 3" xfId="36508" xr:uid="{00000000-0005-0000-0000-0000FA8A0000}"/>
    <cellStyle name="Input [yellow] 2 9 38 4" xfId="18731" xr:uid="{00000000-0005-0000-0000-0000FB8A0000}"/>
    <cellStyle name="Input [yellow] 2 9 39" xfId="511" xr:uid="{00000000-0005-0000-0000-0000FC8A0000}"/>
    <cellStyle name="Input [yellow] 2 9 39 2" xfId="23382" xr:uid="{00000000-0005-0000-0000-0000FD8A0000}"/>
    <cellStyle name="Input [yellow] 2 9 39 3" xfId="31303" xr:uid="{00000000-0005-0000-0000-0000FE8A0000}"/>
    <cellStyle name="Input [yellow] 2 9 39 4" xfId="14481" xr:uid="{00000000-0005-0000-0000-0000FF8A0000}"/>
    <cellStyle name="Input [yellow] 2 9 4" xfId="5821" xr:uid="{00000000-0005-0000-0000-0000008B0000}"/>
    <cellStyle name="Input [yellow] 2 9 40" xfId="23221" xr:uid="{00000000-0005-0000-0000-0000018B0000}"/>
    <cellStyle name="Input [yellow] 2 9 41" xfId="31464" xr:uid="{00000000-0005-0000-0000-0000028B0000}"/>
    <cellStyle name="Input [yellow] 2 9 42" xfId="14320" xr:uid="{00000000-0005-0000-0000-0000038B0000}"/>
    <cellStyle name="Input [yellow] 2 9 5" xfId="5822" xr:uid="{00000000-0005-0000-0000-0000048B0000}"/>
    <cellStyle name="Input [yellow] 2 9 6" xfId="5823" xr:uid="{00000000-0005-0000-0000-0000058B0000}"/>
    <cellStyle name="Input [yellow] 2 9 7" xfId="5824" xr:uid="{00000000-0005-0000-0000-0000068B0000}"/>
    <cellStyle name="Input [yellow] 2 9 8" xfId="5825" xr:uid="{00000000-0005-0000-0000-0000078B0000}"/>
    <cellStyle name="Input [yellow] 2 9 9" xfId="5826" xr:uid="{00000000-0005-0000-0000-0000088B0000}"/>
    <cellStyle name="Input [yellow] 3" xfId="104" xr:uid="{00000000-0005-0000-0000-0000098B0000}"/>
    <cellStyle name="Input [yellow] 3 10" xfId="5828" xr:uid="{00000000-0005-0000-0000-00000A8B0000}"/>
    <cellStyle name="Input [yellow] 3 11" xfId="5829" xr:uid="{00000000-0005-0000-0000-00000B8B0000}"/>
    <cellStyle name="Input [yellow] 3 12" xfId="5830" xr:uid="{00000000-0005-0000-0000-00000C8B0000}"/>
    <cellStyle name="Input [yellow] 3 13" xfId="5831" xr:uid="{00000000-0005-0000-0000-00000D8B0000}"/>
    <cellStyle name="Input [yellow] 3 14" xfId="5832" xr:uid="{00000000-0005-0000-0000-00000E8B0000}"/>
    <cellStyle name="Input [yellow] 3 15" xfId="5833" xr:uid="{00000000-0005-0000-0000-00000F8B0000}"/>
    <cellStyle name="Input [yellow] 3 16" xfId="5834" xr:uid="{00000000-0005-0000-0000-0000108B0000}"/>
    <cellStyle name="Input [yellow] 3 17" xfId="5835" xr:uid="{00000000-0005-0000-0000-0000118B0000}"/>
    <cellStyle name="Input [yellow] 3 18" xfId="5836" xr:uid="{00000000-0005-0000-0000-0000128B0000}"/>
    <cellStyle name="Input [yellow] 3 19" xfId="5837" xr:uid="{00000000-0005-0000-0000-0000138B0000}"/>
    <cellStyle name="Input [yellow] 3 2" xfId="155" xr:uid="{00000000-0005-0000-0000-0000148B0000}"/>
    <cellStyle name="Input [yellow] 3 2 10" xfId="5839" xr:uid="{00000000-0005-0000-0000-0000158B0000}"/>
    <cellStyle name="Input [yellow] 3 2 11" xfId="5840" xr:uid="{00000000-0005-0000-0000-0000168B0000}"/>
    <cellStyle name="Input [yellow] 3 2 12" xfId="5841" xr:uid="{00000000-0005-0000-0000-0000178B0000}"/>
    <cellStyle name="Input [yellow] 3 2 13" xfId="5842" xr:uid="{00000000-0005-0000-0000-0000188B0000}"/>
    <cellStyle name="Input [yellow] 3 2 14" xfId="5843" xr:uid="{00000000-0005-0000-0000-0000198B0000}"/>
    <cellStyle name="Input [yellow] 3 2 15" xfId="5844" xr:uid="{00000000-0005-0000-0000-00001A8B0000}"/>
    <cellStyle name="Input [yellow] 3 2 16" xfId="5845" xr:uid="{00000000-0005-0000-0000-00001B8B0000}"/>
    <cellStyle name="Input [yellow] 3 2 17" xfId="5846" xr:uid="{00000000-0005-0000-0000-00001C8B0000}"/>
    <cellStyle name="Input [yellow] 3 2 18" xfId="5847" xr:uid="{00000000-0005-0000-0000-00001D8B0000}"/>
    <cellStyle name="Input [yellow] 3 2 19" xfId="5848" xr:uid="{00000000-0005-0000-0000-00001E8B0000}"/>
    <cellStyle name="Input [yellow] 3 2 2" xfId="299" xr:uid="{00000000-0005-0000-0000-00001F8B0000}"/>
    <cellStyle name="Input [yellow] 3 2 2 10" xfId="5850" xr:uid="{00000000-0005-0000-0000-0000208B0000}"/>
    <cellStyle name="Input [yellow] 3 2 2 11" xfId="5851" xr:uid="{00000000-0005-0000-0000-0000218B0000}"/>
    <cellStyle name="Input [yellow] 3 2 2 12" xfId="5852" xr:uid="{00000000-0005-0000-0000-0000228B0000}"/>
    <cellStyle name="Input [yellow] 3 2 2 13" xfId="5853" xr:uid="{00000000-0005-0000-0000-0000238B0000}"/>
    <cellStyle name="Input [yellow] 3 2 2 14" xfId="5854" xr:uid="{00000000-0005-0000-0000-0000248B0000}"/>
    <cellStyle name="Input [yellow] 3 2 2 15" xfId="5855" xr:uid="{00000000-0005-0000-0000-0000258B0000}"/>
    <cellStyle name="Input [yellow] 3 2 2 16" xfId="5856" xr:uid="{00000000-0005-0000-0000-0000268B0000}"/>
    <cellStyle name="Input [yellow] 3 2 2 17" xfId="5857" xr:uid="{00000000-0005-0000-0000-0000278B0000}"/>
    <cellStyle name="Input [yellow] 3 2 2 18" xfId="5858" xr:uid="{00000000-0005-0000-0000-0000288B0000}"/>
    <cellStyle name="Input [yellow] 3 2 2 19" xfId="5859" xr:uid="{00000000-0005-0000-0000-0000298B0000}"/>
    <cellStyle name="Input [yellow] 3 2 2 2" xfId="5860" xr:uid="{00000000-0005-0000-0000-00002A8B0000}"/>
    <cellStyle name="Input [yellow] 3 2 2 20" xfId="5861" xr:uid="{00000000-0005-0000-0000-00002B8B0000}"/>
    <cellStyle name="Input [yellow] 3 2 2 21" xfId="5862" xr:uid="{00000000-0005-0000-0000-00002C8B0000}"/>
    <cellStyle name="Input [yellow] 3 2 2 22" xfId="5863" xr:uid="{00000000-0005-0000-0000-00002D8B0000}"/>
    <cellStyle name="Input [yellow] 3 2 2 23" xfId="5864" xr:uid="{00000000-0005-0000-0000-00002E8B0000}"/>
    <cellStyle name="Input [yellow] 3 2 2 24" xfId="5865" xr:uid="{00000000-0005-0000-0000-00002F8B0000}"/>
    <cellStyle name="Input [yellow] 3 2 2 25" xfId="5866" xr:uid="{00000000-0005-0000-0000-0000308B0000}"/>
    <cellStyle name="Input [yellow] 3 2 2 26" xfId="5867" xr:uid="{00000000-0005-0000-0000-0000318B0000}"/>
    <cellStyle name="Input [yellow] 3 2 2 27" xfId="5868" xr:uid="{00000000-0005-0000-0000-0000328B0000}"/>
    <cellStyle name="Input [yellow] 3 2 2 28" xfId="5869" xr:uid="{00000000-0005-0000-0000-0000338B0000}"/>
    <cellStyle name="Input [yellow] 3 2 2 29" xfId="5870" xr:uid="{00000000-0005-0000-0000-0000348B0000}"/>
    <cellStyle name="Input [yellow] 3 2 2 3" xfId="5871" xr:uid="{00000000-0005-0000-0000-0000358B0000}"/>
    <cellStyle name="Input [yellow] 3 2 2 30" xfId="5872" xr:uid="{00000000-0005-0000-0000-0000368B0000}"/>
    <cellStyle name="Input [yellow] 3 2 2 31" xfId="5873" xr:uid="{00000000-0005-0000-0000-0000378B0000}"/>
    <cellStyle name="Input [yellow] 3 2 2 32" xfId="5874" xr:uid="{00000000-0005-0000-0000-0000388B0000}"/>
    <cellStyle name="Input [yellow] 3 2 2 33" xfId="5875" xr:uid="{00000000-0005-0000-0000-0000398B0000}"/>
    <cellStyle name="Input [yellow] 3 2 2 34" xfId="5876" xr:uid="{00000000-0005-0000-0000-00003A8B0000}"/>
    <cellStyle name="Input [yellow] 3 2 2 35" xfId="5877" xr:uid="{00000000-0005-0000-0000-00003B8B0000}"/>
    <cellStyle name="Input [yellow] 3 2 2 36" xfId="5878" xr:uid="{00000000-0005-0000-0000-00003C8B0000}"/>
    <cellStyle name="Input [yellow] 3 2 2 37" xfId="5849" xr:uid="{00000000-0005-0000-0000-00003D8B0000}"/>
    <cellStyle name="Input [yellow] 3 2 2 38" xfId="9608" xr:uid="{00000000-0005-0000-0000-00003E8B0000}"/>
    <cellStyle name="Input [yellow] 3 2 2 38 2" xfId="31910" xr:uid="{00000000-0005-0000-0000-00003F8B0000}"/>
    <cellStyle name="Input [yellow] 3 2 2 38 3" xfId="36457" xr:uid="{00000000-0005-0000-0000-0000408B0000}"/>
    <cellStyle name="Input [yellow] 3 2 2 38 4" xfId="18680" xr:uid="{00000000-0005-0000-0000-0000418B0000}"/>
    <cellStyle name="Input [yellow] 3 2 2 39" xfId="460" xr:uid="{00000000-0005-0000-0000-0000428B0000}"/>
    <cellStyle name="Input [yellow] 3 2 2 39 2" xfId="23331" xr:uid="{00000000-0005-0000-0000-0000438B0000}"/>
    <cellStyle name="Input [yellow] 3 2 2 39 3" xfId="31356" xr:uid="{00000000-0005-0000-0000-0000448B0000}"/>
    <cellStyle name="Input [yellow] 3 2 2 39 4" xfId="14430" xr:uid="{00000000-0005-0000-0000-0000458B0000}"/>
    <cellStyle name="Input [yellow] 3 2 2 4" xfId="5879" xr:uid="{00000000-0005-0000-0000-0000468B0000}"/>
    <cellStyle name="Input [yellow] 3 2 2 40" xfId="23170" xr:uid="{00000000-0005-0000-0000-0000478B0000}"/>
    <cellStyle name="Input [yellow] 3 2 2 41" xfId="31515" xr:uid="{00000000-0005-0000-0000-0000488B0000}"/>
    <cellStyle name="Input [yellow] 3 2 2 42" xfId="14269" xr:uid="{00000000-0005-0000-0000-0000498B0000}"/>
    <cellStyle name="Input [yellow] 3 2 2 5" xfId="5880" xr:uid="{00000000-0005-0000-0000-00004A8B0000}"/>
    <cellStyle name="Input [yellow] 3 2 2 6" xfId="5881" xr:uid="{00000000-0005-0000-0000-00004B8B0000}"/>
    <cellStyle name="Input [yellow] 3 2 2 7" xfId="5882" xr:uid="{00000000-0005-0000-0000-00004C8B0000}"/>
    <cellStyle name="Input [yellow] 3 2 2 8" xfId="5883" xr:uid="{00000000-0005-0000-0000-00004D8B0000}"/>
    <cellStyle name="Input [yellow] 3 2 2 9" xfId="5884" xr:uid="{00000000-0005-0000-0000-00004E8B0000}"/>
    <cellStyle name="Input [yellow] 3 2 20" xfId="5885" xr:uid="{00000000-0005-0000-0000-00004F8B0000}"/>
    <cellStyle name="Input [yellow] 3 2 21" xfId="5838" xr:uid="{00000000-0005-0000-0000-0000508B0000}"/>
    <cellStyle name="Input [yellow] 3 2 22" xfId="9710" xr:uid="{00000000-0005-0000-0000-0000518B0000}"/>
    <cellStyle name="Input [yellow] 3 2 22 2" xfId="32012" xr:uid="{00000000-0005-0000-0000-0000528B0000}"/>
    <cellStyle name="Input [yellow] 3 2 22 3" xfId="36559" xr:uid="{00000000-0005-0000-0000-0000538B0000}"/>
    <cellStyle name="Input [yellow] 3 2 22 4" xfId="18782" xr:uid="{00000000-0005-0000-0000-0000548B0000}"/>
    <cellStyle name="Input [yellow] 3 2 23" xfId="23026" xr:uid="{00000000-0005-0000-0000-0000558B0000}"/>
    <cellStyle name="Input [yellow] 3 2 24" xfId="31642" xr:uid="{00000000-0005-0000-0000-0000568B0000}"/>
    <cellStyle name="Input [yellow] 3 2 25" xfId="13980" xr:uid="{00000000-0005-0000-0000-0000578B0000}"/>
    <cellStyle name="Input [yellow] 3 2 3" xfId="5886" xr:uid="{00000000-0005-0000-0000-0000588B0000}"/>
    <cellStyle name="Input [yellow] 3 2 4" xfId="5887" xr:uid="{00000000-0005-0000-0000-0000598B0000}"/>
    <cellStyle name="Input [yellow] 3 2 5" xfId="5888" xr:uid="{00000000-0005-0000-0000-00005A8B0000}"/>
    <cellStyle name="Input [yellow] 3 2 6" xfId="5889" xr:uid="{00000000-0005-0000-0000-00005B8B0000}"/>
    <cellStyle name="Input [yellow] 3 2 7" xfId="5890" xr:uid="{00000000-0005-0000-0000-00005C8B0000}"/>
    <cellStyle name="Input [yellow] 3 2 8" xfId="5891" xr:uid="{00000000-0005-0000-0000-00005D8B0000}"/>
    <cellStyle name="Input [yellow] 3 2 9" xfId="5892" xr:uid="{00000000-0005-0000-0000-00005E8B0000}"/>
    <cellStyle name="Input [yellow] 3 20" xfId="5893" xr:uid="{00000000-0005-0000-0000-00005F8B0000}"/>
    <cellStyle name="Input [yellow] 3 21" xfId="5894" xr:uid="{00000000-0005-0000-0000-0000608B0000}"/>
    <cellStyle name="Input [yellow] 3 22" xfId="5895" xr:uid="{00000000-0005-0000-0000-0000618B0000}"/>
    <cellStyle name="Input [yellow] 3 23" xfId="5896" xr:uid="{00000000-0005-0000-0000-0000628B0000}"/>
    <cellStyle name="Input [yellow] 3 24" xfId="5897" xr:uid="{00000000-0005-0000-0000-0000638B0000}"/>
    <cellStyle name="Input [yellow] 3 25" xfId="5898" xr:uid="{00000000-0005-0000-0000-0000648B0000}"/>
    <cellStyle name="Input [yellow] 3 26" xfId="5899" xr:uid="{00000000-0005-0000-0000-0000658B0000}"/>
    <cellStyle name="Input [yellow] 3 27" xfId="5827" xr:uid="{00000000-0005-0000-0000-0000668B0000}"/>
    <cellStyle name="Input [yellow] 3 28" xfId="9684" xr:uid="{00000000-0005-0000-0000-0000678B0000}"/>
    <cellStyle name="Input [yellow] 3 28 2" xfId="31986" xr:uid="{00000000-0005-0000-0000-0000688B0000}"/>
    <cellStyle name="Input [yellow] 3 28 3" xfId="36533" xr:uid="{00000000-0005-0000-0000-0000698B0000}"/>
    <cellStyle name="Input [yellow] 3 28 4" xfId="18756" xr:uid="{00000000-0005-0000-0000-00006A8B0000}"/>
    <cellStyle name="Input [yellow] 3 29" xfId="14089" xr:uid="{00000000-0005-0000-0000-00006B8B0000}"/>
    <cellStyle name="Input [yellow] 3 3" xfId="249" xr:uid="{00000000-0005-0000-0000-00006C8B0000}"/>
    <cellStyle name="Input [yellow] 3 3 10" xfId="5901" xr:uid="{00000000-0005-0000-0000-00006D8B0000}"/>
    <cellStyle name="Input [yellow] 3 3 11" xfId="5902" xr:uid="{00000000-0005-0000-0000-00006E8B0000}"/>
    <cellStyle name="Input [yellow] 3 3 12" xfId="5903" xr:uid="{00000000-0005-0000-0000-00006F8B0000}"/>
    <cellStyle name="Input [yellow] 3 3 13" xfId="5904" xr:uid="{00000000-0005-0000-0000-0000708B0000}"/>
    <cellStyle name="Input [yellow] 3 3 14" xfId="5905" xr:uid="{00000000-0005-0000-0000-0000718B0000}"/>
    <cellStyle name="Input [yellow] 3 3 15" xfId="5906" xr:uid="{00000000-0005-0000-0000-0000728B0000}"/>
    <cellStyle name="Input [yellow] 3 3 16" xfId="5907" xr:uid="{00000000-0005-0000-0000-0000738B0000}"/>
    <cellStyle name="Input [yellow] 3 3 17" xfId="5908" xr:uid="{00000000-0005-0000-0000-0000748B0000}"/>
    <cellStyle name="Input [yellow] 3 3 18" xfId="5909" xr:uid="{00000000-0005-0000-0000-0000758B0000}"/>
    <cellStyle name="Input [yellow] 3 3 19" xfId="5910" xr:uid="{00000000-0005-0000-0000-0000768B0000}"/>
    <cellStyle name="Input [yellow] 3 3 2" xfId="360" xr:uid="{00000000-0005-0000-0000-0000778B0000}"/>
    <cellStyle name="Input [yellow] 3 3 2 10" xfId="5912" xr:uid="{00000000-0005-0000-0000-0000788B0000}"/>
    <cellStyle name="Input [yellow] 3 3 2 11" xfId="5913" xr:uid="{00000000-0005-0000-0000-0000798B0000}"/>
    <cellStyle name="Input [yellow] 3 3 2 12" xfId="5914" xr:uid="{00000000-0005-0000-0000-00007A8B0000}"/>
    <cellStyle name="Input [yellow] 3 3 2 13" xfId="5915" xr:uid="{00000000-0005-0000-0000-00007B8B0000}"/>
    <cellStyle name="Input [yellow] 3 3 2 14" xfId="5916" xr:uid="{00000000-0005-0000-0000-00007C8B0000}"/>
    <cellStyle name="Input [yellow] 3 3 2 15" xfId="5917" xr:uid="{00000000-0005-0000-0000-00007D8B0000}"/>
    <cellStyle name="Input [yellow] 3 3 2 16" xfId="5918" xr:uid="{00000000-0005-0000-0000-00007E8B0000}"/>
    <cellStyle name="Input [yellow] 3 3 2 17" xfId="5919" xr:uid="{00000000-0005-0000-0000-00007F8B0000}"/>
    <cellStyle name="Input [yellow] 3 3 2 18" xfId="5920" xr:uid="{00000000-0005-0000-0000-0000808B0000}"/>
    <cellStyle name="Input [yellow] 3 3 2 19" xfId="5921" xr:uid="{00000000-0005-0000-0000-0000818B0000}"/>
    <cellStyle name="Input [yellow] 3 3 2 2" xfId="5922" xr:uid="{00000000-0005-0000-0000-0000828B0000}"/>
    <cellStyle name="Input [yellow] 3 3 2 20" xfId="5923" xr:uid="{00000000-0005-0000-0000-0000838B0000}"/>
    <cellStyle name="Input [yellow] 3 3 2 21" xfId="5924" xr:uid="{00000000-0005-0000-0000-0000848B0000}"/>
    <cellStyle name="Input [yellow] 3 3 2 22" xfId="5925" xr:uid="{00000000-0005-0000-0000-0000858B0000}"/>
    <cellStyle name="Input [yellow] 3 3 2 23" xfId="5926" xr:uid="{00000000-0005-0000-0000-0000868B0000}"/>
    <cellStyle name="Input [yellow] 3 3 2 24" xfId="5927" xr:uid="{00000000-0005-0000-0000-0000878B0000}"/>
    <cellStyle name="Input [yellow] 3 3 2 25" xfId="5928" xr:uid="{00000000-0005-0000-0000-0000888B0000}"/>
    <cellStyle name="Input [yellow] 3 3 2 26" xfId="5929" xr:uid="{00000000-0005-0000-0000-0000898B0000}"/>
    <cellStyle name="Input [yellow] 3 3 2 27" xfId="5930" xr:uid="{00000000-0005-0000-0000-00008A8B0000}"/>
    <cellStyle name="Input [yellow] 3 3 2 28" xfId="5931" xr:uid="{00000000-0005-0000-0000-00008B8B0000}"/>
    <cellStyle name="Input [yellow] 3 3 2 29" xfId="5932" xr:uid="{00000000-0005-0000-0000-00008C8B0000}"/>
    <cellStyle name="Input [yellow] 3 3 2 3" xfId="5933" xr:uid="{00000000-0005-0000-0000-00008D8B0000}"/>
    <cellStyle name="Input [yellow] 3 3 2 30" xfId="5934" xr:uid="{00000000-0005-0000-0000-00008E8B0000}"/>
    <cellStyle name="Input [yellow] 3 3 2 31" xfId="5935" xr:uid="{00000000-0005-0000-0000-00008F8B0000}"/>
    <cellStyle name="Input [yellow] 3 3 2 32" xfId="5936" xr:uid="{00000000-0005-0000-0000-0000908B0000}"/>
    <cellStyle name="Input [yellow] 3 3 2 33" xfId="5937" xr:uid="{00000000-0005-0000-0000-0000918B0000}"/>
    <cellStyle name="Input [yellow] 3 3 2 34" xfId="5938" xr:uid="{00000000-0005-0000-0000-0000928B0000}"/>
    <cellStyle name="Input [yellow] 3 3 2 35" xfId="5939" xr:uid="{00000000-0005-0000-0000-0000938B0000}"/>
    <cellStyle name="Input [yellow] 3 3 2 36" xfId="5940" xr:uid="{00000000-0005-0000-0000-0000948B0000}"/>
    <cellStyle name="Input [yellow] 3 3 2 37" xfId="5911" xr:uid="{00000000-0005-0000-0000-0000958B0000}"/>
    <cellStyle name="Input [yellow] 3 3 2 38" xfId="9669" xr:uid="{00000000-0005-0000-0000-0000968B0000}"/>
    <cellStyle name="Input [yellow] 3 3 2 38 2" xfId="31971" xr:uid="{00000000-0005-0000-0000-0000978B0000}"/>
    <cellStyle name="Input [yellow] 3 3 2 38 3" xfId="36518" xr:uid="{00000000-0005-0000-0000-0000988B0000}"/>
    <cellStyle name="Input [yellow] 3 3 2 38 4" xfId="18741" xr:uid="{00000000-0005-0000-0000-0000998B0000}"/>
    <cellStyle name="Input [yellow] 3 3 2 39" xfId="521" xr:uid="{00000000-0005-0000-0000-00009A8B0000}"/>
    <cellStyle name="Input [yellow] 3 3 2 39 2" xfId="23392" xr:uid="{00000000-0005-0000-0000-00009B8B0000}"/>
    <cellStyle name="Input [yellow] 3 3 2 39 3" xfId="31293" xr:uid="{00000000-0005-0000-0000-00009C8B0000}"/>
    <cellStyle name="Input [yellow] 3 3 2 39 4" xfId="14491" xr:uid="{00000000-0005-0000-0000-00009D8B0000}"/>
    <cellStyle name="Input [yellow] 3 3 2 4" xfId="5941" xr:uid="{00000000-0005-0000-0000-00009E8B0000}"/>
    <cellStyle name="Input [yellow] 3 3 2 40" xfId="23231" xr:uid="{00000000-0005-0000-0000-00009F8B0000}"/>
    <cellStyle name="Input [yellow] 3 3 2 41" xfId="31397" xr:uid="{00000000-0005-0000-0000-0000A08B0000}"/>
    <cellStyle name="Input [yellow] 3 3 2 42" xfId="14330" xr:uid="{00000000-0005-0000-0000-0000A18B0000}"/>
    <cellStyle name="Input [yellow] 3 3 2 5" xfId="5942" xr:uid="{00000000-0005-0000-0000-0000A28B0000}"/>
    <cellStyle name="Input [yellow] 3 3 2 6" xfId="5943" xr:uid="{00000000-0005-0000-0000-0000A38B0000}"/>
    <cellStyle name="Input [yellow] 3 3 2 7" xfId="5944" xr:uid="{00000000-0005-0000-0000-0000A48B0000}"/>
    <cellStyle name="Input [yellow] 3 3 2 8" xfId="5945" xr:uid="{00000000-0005-0000-0000-0000A58B0000}"/>
    <cellStyle name="Input [yellow] 3 3 2 9" xfId="5946" xr:uid="{00000000-0005-0000-0000-0000A68B0000}"/>
    <cellStyle name="Input [yellow] 3 3 20" xfId="5900" xr:uid="{00000000-0005-0000-0000-0000A78B0000}"/>
    <cellStyle name="Input [yellow] 3 3 21" xfId="23120" xr:uid="{00000000-0005-0000-0000-0000A88B0000}"/>
    <cellStyle name="Input [yellow] 3 3 22" xfId="31560" xr:uid="{00000000-0005-0000-0000-0000A98B0000}"/>
    <cellStyle name="Input [yellow] 3 3 23" xfId="14219" xr:uid="{00000000-0005-0000-0000-0000AA8B0000}"/>
    <cellStyle name="Input [yellow] 3 3 3" xfId="5947" xr:uid="{00000000-0005-0000-0000-0000AB8B0000}"/>
    <cellStyle name="Input [yellow] 3 3 4" xfId="5948" xr:uid="{00000000-0005-0000-0000-0000AC8B0000}"/>
    <cellStyle name="Input [yellow] 3 3 5" xfId="5949" xr:uid="{00000000-0005-0000-0000-0000AD8B0000}"/>
    <cellStyle name="Input [yellow] 3 3 6" xfId="5950" xr:uid="{00000000-0005-0000-0000-0000AE8B0000}"/>
    <cellStyle name="Input [yellow] 3 3 7" xfId="5951" xr:uid="{00000000-0005-0000-0000-0000AF8B0000}"/>
    <cellStyle name="Input [yellow] 3 3 8" xfId="5952" xr:uid="{00000000-0005-0000-0000-0000B08B0000}"/>
    <cellStyle name="Input [yellow] 3 3 9" xfId="5953" xr:uid="{00000000-0005-0000-0000-0000B18B0000}"/>
    <cellStyle name="Input [yellow] 3 30" xfId="31690" xr:uid="{00000000-0005-0000-0000-0000B28B0000}"/>
    <cellStyle name="Input [yellow] 3 31" xfId="13979" xr:uid="{00000000-0005-0000-0000-0000B38B0000}"/>
    <cellStyle name="Input [yellow] 3 4" xfId="262" xr:uid="{00000000-0005-0000-0000-0000B48B0000}"/>
    <cellStyle name="Input [yellow] 3 4 10" xfId="5955" xr:uid="{00000000-0005-0000-0000-0000B58B0000}"/>
    <cellStyle name="Input [yellow] 3 4 11" xfId="5956" xr:uid="{00000000-0005-0000-0000-0000B68B0000}"/>
    <cellStyle name="Input [yellow] 3 4 12" xfId="5957" xr:uid="{00000000-0005-0000-0000-0000B78B0000}"/>
    <cellStyle name="Input [yellow] 3 4 13" xfId="5958" xr:uid="{00000000-0005-0000-0000-0000B88B0000}"/>
    <cellStyle name="Input [yellow] 3 4 14" xfId="5959" xr:uid="{00000000-0005-0000-0000-0000B98B0000}"/>
    <cellStyle name="Input [yellow] 3 4 15" xfId="5960" xr:uid="{00000000-0005-0000-0000-0000BA8B0000}"/>
    <cellStyle name="Input [yellow] 3 4 16" xfId="5961" xr:uid="{00000000-0005-0000-0000-0000BB8B0000}"/>
    <cellStyle name="Input [yellow] 3 4 17" xfId="5962" xr:uid="{00000000-0005-0000-0000-0000BC8B0000}"/>
    <cellStyle name="Input [yellow] 3 4 18" xfId="5963" xr:uid="{00000000-0005-0000-0000-0000BD8B0000}"/>
    <cellStyle name="Input [yellow] 3 4 19" xfId="5964" xr:uid="{00000000-0005-0000-0000-0000BE8B0000}"/>
    <cellStyle name="Input [yellow] 3 4 2" xfId="161" xr:uid="{00000000-0005-0000-0000-0000BF8B0000}"/>
    <cellStyle name="Input [yellow] 3 4 2 10" xfId="5966" xr:uid="{00000000-0005-0000-0000-0000C08B0000}"/>
    <cellStyle name="Input [yellow] 3 4 2 11" xfId="5967" xr:uid="{00000000-0005-0000-0000-0000C18B0000}"/>
    <cellStyle name="Input [yellow] 3 4 2 12" xfId="5968" xr:uid="{00000000-0005-0000-0000-0000C28B0000}"/>
    <cellStyle name="Input [yellow] 3 4 2 13" xfId="5969" xr:uid="{00000000-0005-0000-0000-0000C38B0000}"/>
    <cellStyle name="Input [yellow] 3 4 2 14" xfId="5970" xr:uid="{00000000-0005-0000-0000-0000C48B0000}"/>
    <cellStyle name="Input [yellow] 3 4 2 15" xfId="5971" xr:uid="{00000000-0005-0000-0000-0000C58B0000}"/>
    <cellStyle name="Input [yellow] 3 4 2 16" xfId="5972" xr:uid="{00000000-0005-0000-0000-0000C68B0000}"/>
    <cellStyle name="Input [yellow] 3 4 2 17" xfId="5973" xr:uid="{00000000-0005-0000-0000-0000C78B0000}"/>
    <cellStyle name="Input [yellow] 3 4 2 18" xfId="5974" xr:uid="{00000000-0005-0000-0000-0000C88B0000}"/>
    <cellStyle name="Input [yellow] 3 4 2 19" xfId="5975" xr:uid="{00000000-0005-0000-0000-0000C98B0000}"/>
    <cellStyle name="Input [yellow] 3 4 2 2" xfId="5976" xr:uid="{00000000-0005-0000-0000-0000CA8B0000}"/>
    <cellStyle name="Input [yellow] 3 4 2 20" xfId="5977" xr:uid="{00000000-0005-0000-0000-0000CB8B0000}"/>
    <cellStyle name="Input [yellow] 3 4 2 21" xfId="5978" xr:uid="{00000000-0005-0000-0000-0000CC8B0000}"/>
    <cellStyle name="Input [yellow] 3 4 2 22" xfId="5979" xr:uid="{00000000-0005-0000-0000-0000CD8B0000}"/>
    <cellStyle name="Input [yellow] 3 4 2 23" xfId="5980" xr:uid="{00000000-0005-0000-0000-0000CE8B0000}"/>
    <cellStyle name="Input [yellow] 3 4 2 24" xfId="5981" xr:uid="{00000000-0005-0000-0000-0000CF8B0000}"/>
    <cellStyle name="Input [yellow] 3 4 2 25" xfId="5982" xr:uid="{00000000-0005-0000-0000-0000D08B0000}"/>
    <cellStyle name="Input [yellow] 3 4 2 26" xfId="5983" xr:uid="{00000000-0005-0000-0000-0000D18B0000}"/>
    <cellStyle name="Input [yellow] 3 4 2 27" xfId="5984" xr:uid="{00000000-0005-0000-0000-0000D28B0000}"/>
    <cellStyle name="Input [yellow] 3 4 2 28" xfId="5985" xr:uid="{00000000-0005-0000-0000-0000D38B0000}"/>
    <cellStyle name="Input [yellow] 3 4 2 29" xfId="5986" xr:uid="{00000000-0005-0000-0000-0000D48B0000}"/>
    <cellStyle name="Input [yellow] 3 4 2 3" xfId="5987" xr:uid="{00000000-0005-0000-0000-0000D58B0000}"/>
    <cellStyle name="Input [yellow] 3 4 2 30" xfId="5988" xr:uid="{00000000-0005-0000-0000-0000D68B0000}"/>
    <cellStyle name="Input [yellow] 3 4 2 31" xfId="5989" xr:uid="{00000000-0005-0000-0000-0000D78B0000}"/>
    <cellStyle name="Input [yellow] 3 4 2 32" xfId="5990" xr:uid="{00000000-0005-0000-0000-0000D88B0000}"/>
    <cellStyle name="Input [yellow] 3 4 2 33" xfId="5991" xr:uid="{00000000-0005-0000-0000-0000D98B0000}"/>
    <cellStyle name="Input [yellow] 3 4 2 34" xfId="5992" xr:uid="{00000000-0005-0000-0000-0000DA8B0000}"/>
    <cellStyle name="Input [yellow] 3 4 2 35" xfId="5993" xr:uid="{00000000-0005-0000-0000-0000DB8B0000}"/>
    <cellStyle name="Input [yellow] 3 4 2 36" xfId="5994" xr:uid="{00000000-0005-0000-0000-0000DC8B0000}"/>
    <cellStyle name="Input [yellow] 3 4 2 37" xfId="5965" xr:uid="{00000000-0005-0000-0000-0000DD8B0000}"/>
    <cellStyle name="Input [yellow] 3 4 2 38" xfId="9479" xr:uid="{00000000-0005-0000-0000-0000DE8B0000}"/>
    <cellStyle name="Input [yellow] 3 4 2 38 2" xfId="31781" xr:uid="{00000000-0005-0000-0000-0000DF8B0000}"/>
    <cellStyle name="Input [yellow] 3 4 2 38 3" xfId="36328" xr:uid="{00000000-0005-0000-0000-0000E08B0000}"/>
    <cellStyle name="Input [yellow] 3 4 2 38 4" xfId="18551" xr:uid="{00000000-0005-0000-0000-0000E18B0000}"/>
    <cellStyle name="Input [yellow] 3 4 2 39" xfId="408" xr:uid="{00000000-0005-0000-0000-0000E28B0000}"/>
    <cellStyle name="Input [yellow] 3 4 2 39 2" xfId="23279" xr:uid="{00000000-0005-0000-0000-0000E38B0000}"/>
    <cellStyle name="Input [yellow] 3 4 2 39 3" xfId="31407" xr:uid="{00000000-0005-0000-0000-0000E48B0000}"/>
    <cellStyle name="Input [yellow] 3 4 2 39 4" xfId="14378" xr:uid="{00000000-0005-0000-0000-0000E58B0000}"/>
    <cellStyle name="Input [yellow] 3 4 2 4" xfId="5995" xr:uid="{00000000-0005-0000-0000-0000E68B0000}"/>
    <cellStyle name="Input [yellow] 3 4 2 40" xfId="23032" xr:uid="{00000000-0005-0000-0000-0000E78B0000}"/>
    <cellStyle name="Input [yellow] 3 4 2 41" xfId="31637" xr:uid="{00000000-0005-0000-0000-0000E88B0000}"/>
    <cellStyle name="Input [yellow] 3 4 2 42" xfId="14142" xr:uid="{00000000-0005-0000-0000-0000E98B0000}"/>
    <cellStyle name="Input [yellow] 3 4 2 5" xfId="5996" xr:uid="{00000000-0005-0000-0000-0000EA8B0000}"/>
    <cellStyle name="Input [yellow] 3 4 2 6" xfId="5997" xr:uid="{00000000-0005-0000-0000-0000EB8B0000}"/>
    <cellStyle name="Input [yellow] 3 4 2 7" xfId="5998" xr:uid="{00000000-0005-0000-0000-0000EC8B0000}"/>
    <cellStyle name="Input [yellow] 3 4 2 8" xfId="5999" xr:uid="{00000000-0005-0000-0000-0000ED8B0000}"/>
    <cellStyle name="Input [yellow] 3 4 2 9" xfId="6000" xr:uid="{00000000-0005-0000-0000-0000EE8B0000}"/>
    <cellStyle name="Input [yellow] 3 4 20" xfId="5954" xr:uid="{00000000-0005-0000-0000-0000EF8B0000}"/>
    <cellStyle name="Input [yellow] 3 4 21" xfId="23133" xr:uid="{00000000-0005-0000-0000-0000F08B0000}"/>
    <cellStyle name="Input [yellow] 3 4 22" xfId="31549" xr:uid="{00000000-0005-0000-0000-0000F18B0000}"/>
    <cellStyle name="Input [yellow] 3 4 23" xfId="14232" xr:uid="{00000000-0005-0000-0000-0000F28B0000}"/>
    <cellStyle name="Input [yellow] 3 4 3" xfId="6001" xr:uid="{00000000-0005-0000-0000-0000F38B0000}"/>
    <cellStyle name="Input [yellow] 3 4 4" xfId="6002" xr:uid="{00000000-0005-0000-0000-0000F48B0000}"/>
    <cellStyle name="Input [yellow] 3 4 5" xfId="6003" xr:uid="{00000000-0005-0000-0000-0000F58B0000}"/>
    <cellStyle name="Input [yellow] 3 4 6" xfId="6004" xr:uid="{00000000-0005-0000-0000-0000F68B0000}"/>
    <cellStyle name="Input [yellow] 3 4 7" xfId="6005" xr:uid="{00000000-0005-0000-0000-0000F78B0000}"/>
    <cellStyle name="Input [yellow] 3 4 8" xfId="6006" xr:uid="{00000000-0005-0000-0000-0000F88B0000}"/>
    <cellStyle name="Input [yellow] 3 4 9" xfId="6007" xr:uid="{00000000-0005-0000-0000-0000F98B0000}"/>
    <cellStyle name="Input [yellow] 3 5" xfId="276" xr:uid="{00000000-0005-0000-0000-0000FA8B0000}"/>
    <cellStyle name="Input [yellow] 3 5 10" xfId="6009" xr:uid="{00000000-0005-0000-0000-0000FB8B0000}"/>
    <cellStyle name="Input [yellow] 3 5 11" xfId="6010" xr:uid="{00000000-0005-0000-0000-0000FC8B0000}"/>
    <cellStyle name="Input [yellow] 3 5 12" xfId="6011" xr:uid="{00000000-0005-0000-0000-0000FD8B0000}"/>
    <cellStyle name="Input [yellow] 3 5 13" xfId="6012" xr:uid="{00000000-0005-0000-0000-0000FE8B0000}"/>
    <cellStyle name="Input [yellow] 3 5 14" xfId="6013" xr:uid="{00000000-0005-0000-0000-0000FF8B0000}"/>
    <cellStyle name="Input [yellow] 3 5 15" xfId="6014" xr:uid="{00000000-0005-0000-0000-0000008C0000}"/>
    <cellStyle name="Input [yellow] 3 5 16" xfId="6015" xr:uid="{00000000-0005-0000-0000-0000018C0000}"/>
    <cellStyle name="Input [yellow] 3 5 17" xfId="6016" xr:uid="{00000000-0005-0000-0000-0000028C0000}"/>
    <cellStyle name="Input [yellow] 3 5 18" xfId="6017" xr:uid="{00000000-0005-0000-0000-0000038C0000}"/>
    <cellStyle name="Input [yellow] 3 5 19" xfId="6018" xr:uid="{00000000-0005-0000-0000-0000048C0000}"/>
    <cellStyle name="Input [yellow] 3 5 2" xfId="167" xr:uid="{00000000-0005-0000-0000-0000058C0000}"/>
    <cellStyle name="Input [yellow] 3 5 2 10" xfId="6020" xr:uid="{00000000-0005-0000-0000-0000068C0000}"/>
    <cellStyle name="Input [yellow] 3 5 2 11" xfId="6021" xr:uid="{00000000-0005-0000-0000-0000078C0000}"/>
    <cellStyle name="Input [yellow] 3 5 2 12" xfId="6022" xr:uid="{00000000-0005-0000-0000-0000088C0000}"/>
    <cellStyle name="Input [yellow] 3 5 2 13" xfId="6023" xr:uid="{00000000-0005-0000-0000-0000098C0000}"/>
    <cellStyle name="Input [yellow] 3 5 2 14" xfId="6024" xr:uid="{00000000-0005-0000-0000-00000A8C0000}"/>
    <cellStyle name="Input [yellow] 3 5 2 15" xfId="6025" xr:uid="{00000000-0005-0000-0000-00000B8C0000}"/>
    <cellStyle name="Input [yellow] 3 5 2 16" xfId="6026" xr:uid="{00000000-0005-0000-0000-00000C8C0000}"/>
    <cellStyle name="Input [yellow] 3 5 2 17" xfId="6027" xr:uid="{00000000-0005-0000-0000-00000D8C0000}"/>
    <cellStyle name="Input [yellow] 3 5 2 18" xfId="6028" xr:uid="{00000000-0005-0000-0000-00000E8C0000}"/>
    <cellStyle name="Input [yellow] 3 5 2 19" xfId="6029" xr:uid="{00000000-0005-0000-0000-00000F8C0000}"/>
    <cellStyle name="Input [yellow] 3 5 2 2" xfId="6030" xr:uid="{00000000-0005-0000-0000-0000108C0000}"/>
    <cellStyle name="Input [yellow] 3 5 2 20" xfId="6031" xr:uid="{00000000-0005-0000-0000-0000118C0000}"/>
    <cellStyle name="Input [yellow] 3 5 2 21" xfId="6032" xr:uid="{00000000-0005-0000-0000-0000128C0000}"/>
    <cellStyle name="Input [yellow] 3 5 2 22" xfId="6033" xr:uid="{00000000-0005-0000-0000-0000138C0000}"/>
    <cellStyle name="Input [yellow] 3 5 2 23" xfId="6034" xr:uid="{00000000-0005-0000-0000-0000148C0000}"/>
    <cellStyle name="Input [yellow] 3 5 2 24" xfId="6035" xr:uid="{00000000-0005-0000-0000-0000158C0000}"/>
    <cellStyle name="Input [yellow] 3 5 2 25" xfId="6036" xr:uid="{00000000-0005-0000-0000-0000168C0000}"/>
    <cellStyle name="Input [yellow] 3 5 2 26" xfId="6037" xr:uid="{00000000-0005-0000-0000-0000178C0000}"/>
    <cellStyle name="Input [yellow] 3 5 2 27" xfId="6038" xr:uid="{00000000-0005-0000-0000-0000188C0000}"/>
    <cellStyle name="Input [yellow] 3 5 2 28" xfId="6039" xr:uid="{00000000-0005-0000-0000-0000198C0000}"/>
    <cellStyle name="Input [yellow] 3 5 2 29" xfId="6040" xr:uid="{00000000-0005-0000-0000-00001A8C0000}"/>
    <cellStyle name="Input [yellow] 3 5 2 3" xfId="6041" xr:uid="{00000000-0005-0000-0000-00001B8C0000}"/>
    <cellStyle name="Input [yellow] 3 5 2 30" xfId="6042" xr:uid="{00000000-0005-0000-0000-00001C8C0000}"/>
    <cellStyle name="Input [yellow] 3 5 2 31" xfId="6043" xr:uid="{00000000-0005-0000-0000-00001D8C0000}"/>
    <cellStyle name="Input [yellow] 3 5 2 32" xfId="6044" xr:uid="{00000000-0005-0000-0000-00001E8C0000}"/>
    <cellStyle name="Input [yellow] 3 5 2 33" xfId="6045" xr:uid="{00000000-0005-0000-0000-00001F8C0000}"/>
    <cellStyle name="Input [yellow] 3 5 2 34" xfId="6046" xr:uid="{00000000-0005-0000-0000-0000208C0000}"/>
    <cellStyle name="Input [yellow] 3 5 2 35" xfId="6047" xr:uid="{00000000-0005-0000-0000-0000218C0000}"/>
    <cellStyle name="Input [yellow] 3 5 2 36" xfId="6048" xr:uid="{00000000-0005-0000-0000-0000228C0000}"/>
    <cellStyle name="Input [yellow] 3 5 2 37" xfId="6019" xr:uid="{00000000-0005-0000-0000-0000238C0000}"/>
    <cellStyle name="Input [yellow] 3 5 2 38" xfId="9485" xr:uid="{00000000-0005-0000-0000-0000248C0000}"/>
    <cellStyle name="Input [yellow] 3 5 2 38 2" xfId="31787" xr:uid="{00000000-0005-0000-0000-0000258C0000}"/>
    <cellStyle name="Input [yellow] 3 5 2 38 3" xfId="36334" xr:uid="{00000000-0005-0000-0000-0000268C0000}"/>
    <cellStyle name="Input [yellow] 3 5 2 38 4" xfId="18557" xr:uid="{00000000-0005-0000-0000-0000278C0000}"/>
    <cellStyle name="Input [yellow] 3 5 2 39" xfId="414" xr:uid="{00000000-0005-0000-0000-0000288C0000}"/>
    <cellStyle name="Input [yellow] 3 5 2 39 2" xfId="23285" xr:uid="{00000000-0005-0000-0000-0000298C0000}"/>
    <cellStyle name="Input [yellow] 3 5 2 39 3" xfId="31401" xr:uid="{00000000-0005-0000-0000-00002A8C0000}"/>
    <cellStyle name="Input [yellow] 3 5 2 39 4" xfId="14384" xr:uid="{00000000-0005-0000-0000-00002B8C0000}"/>
    <cellStyle name="Input [yellow] 3 5 2 4" xfId="6049" xr:uid="{00000000-0005-0000-0000-00002C8C0000}"/>
    <cellStyle name="Input [yellow] 3 5 2 40" xfId="23038" xr:uid="{00000000-0005-0000-0000-00002D8C0000}"/>
    <cellStyle name="Input [yellow] 3 5 2 41" xfId="31631" xr:uid="{00000000-0005-0000-0000-00002E8C0000}"/>
    <cellStyle name="Input [yellow] 3 5 2 42" xfId="14148" xr:uid="{00000000-0005-0000-0000-00002F8C0000}"/>
    <cellStyle name="Input [yellow] 3 5 2 5" xfId="6050" xr:uid="{00000000-0005-0000-0000-0000308C0000}"/>
    <cellStyle name="Input [yellow] 3 5 2 6" xfId="6051" xr:uid="{00000000-0005-0000-0000-0000318C0000}"/>
    <cellStyle name="Input [yellow] 3 5 2 7" xfId="6052" xr:uid="{00000000-0005-0000-0000-0000328C0000}"/>
    <cellStyle name="Input [yellow] 3 5 2 8" xfId="6053" xr:uid="{00000000-0005-0000-0000-0000338C0000}"/>
    <cellStyle name="Input [yellow] 3 5 2 9" xfId="6054" xr:uid="{00000000-0005-0000-0000-0000348C0000}"/>
    <cellStyle name="Input [yellow] 3 5 20" xfId="6008" xr:uid="{00000000-0005-0000-0000-0000358C0000}"/>
    <cellStyle name="Input [yellow] 3 5 21" xfId="23147" xr:uid="{00000000-0005-0000-0000-0000368C0000}"/>
    <cellStyle name="Input [yellow] 3 5 22" xfId="31536" xr:uid="{00000000-0005-0000-0000-0000378C0000}"/>
    <cellStyle name="Input [yellow] 3 5 23" xfId="14246" xr:uid="{00000000-0005-0000-0000-0000388C0000}"/>
    <cellStyle name="Input [yellow] 3 5 3" xfId="6055" xr:uid="{00000000-0005-0000-0000-0000398C0000}"/>
    <cellStyle name="Input [yellow] 3 5 4" xfId="6056" xr:uid="{00000000-0005-0000-0000-00003A8C0000}"/>
    <cellStyle name="Input [yellow] 3 5 5" xfId="6057" xr:uid="{00000000-0005-0000-0000-00003B8C0000}"/>
    <cellStyle name="Input [yellow] 3 5 6" xfId="6058" xr:uid="{00000000-0005-0000-0000-00003C8C0000}"/>
    <cellStyle name="Input [yellow] 3 5 7" xfId="6059" xr:uid="{00000000-0005-0000-0000-00003D8C0000}"/>
    <cellStyle name="Input [yellow] 3 5 8" xfId="6060" xr:uid="{00000000-0005-0000-0000-00003E8C0000}"/>
    <cellStyle name="Input [yellow] 3 5 9" xfId="6061" xr:uid="{00000000-0005-0000-0000-00003F8C0000}"/>
    <cellStyle name="Input [yellow] 3 6" xfId="287" xr:uid="{00000000-0005-0000-0000-0000408C0000}"/>
    <cellStyle name="Input [yellow] 3 6 10" xfId="6063" xr:uid="{00000000-0005-0000-0000-0000418C0000}"/>
    <cellStyle name="Input [yellow] 3 6 11" xfId="6064" xr:uid="{00000000-0005-0000-0000-0000428C0000}"/>
    <cellStyle name="Input [yellow] 3 6 12" xfId="6065" xr:uid="{00000000-0005-0000-0000-0000438C0000}"/>
    <cellStyle name="Input [yellow] 3 6 13" xfId="6066" xr:uid="{00000000-0005-0000-0000-0000448C0000}"/>
    <cellStyle name="Input [yellow] 3 6 14" xfId="6067" xr:uid="{00000000-0005-0000-0000-0000458C0000}"/>
    <cellStyle name="Input [yellow] 3 6 15" xfId="6068" xr:uid="{00000000-0005-0000-0000-0000468C0000}"/>
    <cellStyle name="Input [yellow] 3 6 16" xfId="6069" xr:uid="{00000000-0005-0000-0000-0000478C0000}"/>
    <cellStyle name="Input [yellow] 3 6 17" xfId="6070" xr:uid="{00000000-0005-0000-0000-0000488C0000}"/>
    <cellStyle name="Input [yellow] 3 6 18" xfId="6071" xr:uid="{00000000-0005-0000-0000-0000498C0000}"/>
    <cellStyle name="Input [yellow] 3 6 19" xfId="6072" xr:uid="{00000000-0005-0000-0000-00004A8C0000}"/>
    <cellStyle name="Input [yellow] 3 6 2" xfId="358" xr:uid="{00000000-0005-0000-0000-00004B8C0000}"/>
    <cellStyle name="Input [yellow] 3 6 2 10" xfId="6074" xr:uid="{00000000-0005-0000-0000-00004C8C0000}"/>
    <cellStyle name="Input [yellow] 3 6 2 11" xfId="6075" xr:uid="{00000000-0005-0000-0000-00004D8C0000}"/>
    <cellStyle name="Input [yellow] 3 6 2 12" xfId="6076" xr:uid="{00000000-0005-0000-0000-00004E8C0000}"/>
    <cellStyle name="Input [yellow] 3 6 2 13" xfId="6077" xr:uid="{00000000-0005-0000-0000-00004F8C0000}"/>
    <cellStyle name="Input [yellow] 3 6 2 14" xfId="6078" xr:uid="{00000000-0005-0000-0000-0000508C0000}"/>
    <cellStyle name="Input [yellow] 3 6 2 15" xfId="6079" xr:uid="{00000000-0005-0000-0000-0000518C0000}"/>
    <cellStyle name="Input [yellow] 3 6 2 16" xfId="6080" xr:uid="{00000000-0005-0000-0000-0000528C0000}"/>
    <cellStyle name="Input [yellow] 3 6 2 17" xfId="6081" xr:uid="{00000000-0005-0000-0000-0000538C0000}"/>
    <cellStyle name="Input [yellow] 3 6 2 18" xfId="6082" xr:uid="{00000000-0005-0000-0000-0000548C0000}"/>
    <cellStyle name="Input [yellow] 3 6 2 19" xfId="6083" xr:uid="{00000000-0005-0000-0000-0000558C0000}"/>
    <cellStyle name="Input [yellow] 3 6 2 2" xfId="6084" xr:uid="{00000000-0005-0000-0000-0000568C0000}"/>
    <cellStyle name="Input [yellow] 3 6 2 20" xfId="6085" xr:uid="{00000000-0005-0000-0000-0000578C0000}"/>
    <cellStyle name="Input [yellow] 3 6 2 21" xfId="6086" xr:uid="{00000000-0005-0000-0000-0000588C0000}"/>
    <cellStyle name="Input [yellow] 3 6 2 22" xfId="6087" xr:uid="{00000000-0005-0000-0000-0000598C0000}"/>
    <cellStyle name="Input [yellow] 3 6 2 23" xfId="6088" xr:uid="{00000000-0005-0000-0000-00005A8C0000}"/>
    <cellStyle name="Input [yellow] 3 6 2 24" xfId="6089" xr:uid="{00000000-0005-0000-0000-00005B8C0000}"/>
    <cellStyle name="Input [yellow] 3 6 2 25" xfId="6090" xr:uid="{00000000-0005-0000-0000-00005C8C0000}"/>
    <cellStyle name="Input [yellow] 3 6 2 26" xfId="6091" xr:uid="{00000000-0005-0000-0000-00005D8C0000}"/>
    <cellStyle name="Input [yellow] 3 6 2 27" xfId="6092" xr:uid="{00000000-0005-0000-0000-00005E8C0000}"/>
    <cellStyle name="Input [yellow] 3 6 2 28" xfId="6093" xr:uid="{00000000-0005-0000-0000-00005F8C0000}"/>
    <cellStyle name="Input [yellow] 3 6 2 29" xfId="6094" xr:uid="{00000000-0005-0000-0000-0000608C0000}"/>
    <cellStyle name="Input [yellow] 3 6 2 3" xfId="6095" xr:uid="{00000000-0005-0000-0000-0000618C0000}"/>
    <cellStyle name="Input [yellow] 3 6 2 30" xfId="6096" xr:uid="{00000000-0005-0000-0000-0000628C0000}"/>
    <cellStyle name="Input [yellow] 3 6 2 31" xfId="6097" xr:uid="{00000000-0005-0000-0000-0000638C0000}"/>
    <cellStyle name="Input [yellow] 3 6 2 32" xfId="6098" xr:uid="{00000000-0005-0000-0000-0000648C0000}"/>
    <cellStyle name="Input [yellow] 3 6 2 33" xfId="6099" xr:uid="{00000000-0005-0000-0000-0000658C0000}"/>
    <cellStyle name="Input [yellow] 3 6 2 34" xfId="6100" xr:uid="{00000000-0005-0000-0000-0000668C0000}"/>
    <cellStyle name="Input [yellow] 3 6 2 35" xfId="6101" xr:uid="{00000000-0005-0000-0000-0000678C0000}"/>
    <cellStyle name="Input [yellow] 3 6 2 36" xfId="6102" xr:uid="{00000000-0005-0000-0000-0000688C0000}"/>
    <cellStyle name="Input [yellow] 3 6 2 37" xfId="6073" xr:uid="{00000000-0005-0000-0000-0000698C0000}"/>
    <cellStyle name="Input [yellow] 3 6 2 38" xfId="9667" xr:uid="{00000000-0005-0000-0000-00006A8C0000}"/>
    <cellStyle name="Input [yellow] 3 6 2 38 2" xfId="31969" xr:uid="{00000000-0005-0000-0000-00006B8C0000}"/>
    <cellStyle name="Input [yellow] 3 6 2 38 3" xfId="36516" xr:uid="{00000000-0005-0000-0000-00006C8C0000}"/>
    <cellStyle name="Input [yellow] 3 6 2 38 4" xfId="18739" xr:uid="{00000000-0005-0000-0000-00006D8C0000}"/>
    <cellStyle name="Input [yellow] 3 6 2 39" xfId="519" xr:uid="{00000000-0005-0000-0000-00006E8C0000}"/>
    <cellStyle name="Input [yellow] 3 6 2 39 2" xfId="23390" xr:uid="{00000000-0005-0000-0000-00006F8C0000}"/>
    <cellStyle name="Input [yellow] 3 6 2 39 3" xfId="31295" xr:uid="{00000000-0005-0000-0000-0000708C0000}"/>
    <cellStyle name="Input [yellow] 3 6 2 39 4" xfId="14489" xr:uid="{00000000-0005-0000-0000-0000718C0000}"/>
    <cellStyle name="Input [yellow] 3 6 2 4" xfId="6103" xr:uid="{00000000-0005-0000-0000-0000728C0000}"/>
    <cellStyle name="Input [yellow] 3 6 2 40" xfId="23229" xr:uid="{00000000-0005-0000-0000-0000738C0000}"/>
    <cellStyle name="Input [yellow] 3 6 2 41" xfId="31456" xr:uid="{00000000-0005-0000-0000-0000748C0000}"/>
    <cellStyle name="Input [yellow] 3 6 2 42" xfId="14328" xr:uid="{00000000-0005-0000-0000-0000758C0000}"/>
    <cellStyle name="Input [yellow] 3 6 2 5" xfId="6104" xr:uid="{00000000-0005-0000-0000-0000768C0000}"/>
    <cellStyle name="Input [yellow] 3 6 2 6" xfId="6105" xr:uid="{00000000-0005-0000-0000-0000778C0000}"/>
    <cellStyle name="Input [yellow] 3 6 2 7" xfId="6106" xr:uid="{00000000-0005-0000-0000-0000788C0000}"/>
    <cellStyle name="Input [yellow] 3 6 2 8" xfId="6107" xr:uid="{00000000-0005-0000-0000-0000798C0000}"/>
    <cellStyle name="Input [yellow] 3 6 2 9" xfId="6108" xr:uid="{00000000-0005-0000-0000-00007A8C0000}"/>
    <cellStyle name="Input [yellow] 3 6 20" xfId="6062" xr:uid="{00000000-0005-0000-0000-00007B8C0000}"/>
    <cellStyle name="Input [yellow] 3 6 21" xfId="23158" xr:uid="{00000000-0005-0000-0000-00007C8C0000}"/>
    <cellStyle name="Input [yellow] 3 6 22" xfId="31526" xr:uid="{00000000-0005-0000-0000-00007D8C0000}"/>
    <cellStyle name="Input [yellow] 3 6 23" xfId="14257" xr:uid="{00000000-0005-0000-0000-00007E8C0000}"/>
    <cellStyle name="Input [yellow] 3 6 3" xfId="6109" xr:uid="{00000000-0005-0000-0000-00007F8C0000}"/>
    <cellStyle name="Input [yellow] 3 6 4" xfId="6110" xr:uid="{00000000-0005-0000-0000-0000808C0000}"/>
    <cellStyle name="Input [yellow] 3 6 5" xfId="6111" xr:uid="{00000000-0005-0000-0000-0000818C0000}"/>
    <cellStyle name="Input [yellow] 3 6 6" xfId="6112" xr:uid="{00000000-0005-0000-0000-0000828C0000}"/>
    <cellStyle name="Input [yellow] 3 6 7" xfId="6113" xr:uid="{00000000-0005-0000-0000-0000838C0000}"/>
    <cellStyle name="Input [yellow] 3 6 8" xfId="6114" xr:uid="{00000000-0005-0000-0000-0000848C0000}"/>
    <cellStyle name="Input [yellow] 3 6 9" xfId="6115" xr:uid="{00000000-0005-0000-0000-0000858C0000}"/>
    <cellStyle name="Input [yellow] 3 7" xfId="154" xr:uid="{00000000-0005-0000-0000-0000868C0000}"/>
    <cellStyle name="Input [yellow] 3 7 10" xfId="6117" xr:uid="{00000000-0005-0000-0000-0000878C0000}"/>
    <cellStyle name="Input [yellow] 3 7 11" xfId="6118" xr:uid="{00000000-0005-0000-0000-0000888C0000}"/>
    <cellStyle name="Input [yellow] 3 7 12" xfId="6119" xr:uid="{00000000-0005-0000-0000-0000898C0000}"/>
    <cellStyle name="Input [yellow] 3 7 13" xfId="6120" xr:uid="{00000000-0005-0000-0000-00008A8C0000}"/>
    <cellStyle name="Input [yellow] 3 7 14" xfId="6121" xr:uid="{00000000-0005-0000-0000-00008B8C0000}"/>
    <cellStyle name="Input [yellow] 3 7 15" xfId="6122" xr:uid="{00000000-0005-0000-0000-00008C8C0000}"/>
    <cellStyle name="Input [yellow] 3 7 16" xfId="6123" xr:uid="{00000000-0005-0000-0000-00008D8C0000}"/>
    <cellStyle name="Input [yellow] 3 7 17" xfId="6124" xr:uid="{00000000-0005-0000-0000-00008E8C0000}"/>
    <cellStyle name="Input [yellow] 3 7 18" xfId="6125" xr:uid="{00000000-0005-0000-0000-00008F8C0000}"/>
    <cellStyle name="Input [yellow] 3 7 19" xfId="6126" xr:uid="{00000000-0005-0000-0000-0000908C0000}"/>
    <cellStyle name="Input [yellow] 3 7 2" xfId="6127" xr:uid="{00000000-0005-0000-0000-0000918C0000}"/>
    <cellStyle name="Input [yellow] 3 7 20" xfId="6128" xr:uid="{00000000-0005-0000-0000-0000928C0000}"/>
    <cellStyle name="Input [yellow] 3 7 21" xfId="6129" xr:uid="{00000000-0005-0000-0000-0000938C0000}"/>
    <cellStyle name="Input [yellow] 3 7 22" xfId="6130" xr:uid="{00000000-0005-0000-0000-0000948C0000}"/>
    <cellStyle name="Input [yellow] 3 7 23" xfId="6131" xr:uid="{00000000-0005-0000-0000-0000958C0000}"/>
    <cellStyle name="Input [yellow] 3 7 24" xfId="6132" xr:uid="{00000000-0005-0000-0000-0000968C0000}"/>
    <cellStyle name="Input [yellow] 3 7 25" xfId="6133" xr:uid="{00000000-0005-0000-0000-0000978C0000}"/>
    <cellStyle name="Input [yellow] 3 7 26" xfId="6134" xr:uid="{00000000-0005-0000-0000-0000988C0000}"/>
    <cellStyle name="Input [yellow] 3 7 27" xfId="6135" xr:uid="{00000000-0005-0000-0000-0000998C0000}"/>
    <cellStyle name="Input [yellow] 3 7 28" xfId="6136" xr:uid="{00000000-0005-0000-0000-00009A8C0000}"/>
    <cellStyle name="Input [yellow] 3 7 29" xfId="6137" xr:uid="{00000000-0005-0000-0000-00009B8C0000}"/>
    <cellStyle name="Input [yellow] 3 7 3" xfId="6138" xr:uid="{00000000-0005-0000-0000-00009C8C0000}"/>
    <cellStyle name="Input [yellow] 3 7 30" xfId="6139" xr:uid="{00000000-0005-0000-0000-00009D8C0000}"/>
    <cellStyle name="Input [yellow] 3 7 31" xfId="6140" xr:uid="{00000000-0005-0000-0000-00009E8C0000}"/>
    <cellStyle name="Input [yellow] 3 7 32" xfId="6141" xr:uid="{00000000-0005-0000-0000-00009F8C0000}"/>
    <cellStyle name="Input [yellow] 3 7 33" xfId="6142" xr:uid="{00000000-0005-0000-0000-0000A08C0000}"/>
    <cellStyle name="Input [yellow] 3 7 34" xfId="6143" xr:uid="{00000000-0005-0000-0000-0000A18C0000}"/>
    <cellStyle name="Input [yellow] 3 7 35" xfId="6144" xr:uid="{00000000-0005-0000-0000-0000A28C0000}"/>
    <cellStyle name="Input [yellow] 3 7 36" xfId="6116" xr:uid="{00000000-0005-0000-0000-0000A38C0000}"/>
    <cellStyle name="Input [yellow] 3 7 37" xfId="9474" xr:uid="{00000000-0005-0000-0000-0000A48C0000}"/>
    <cellStyle name="Input [yellow] 3 7 37 2" xfId="31776" xr:uid="{00000000-0005-0000-0000-0000A58C0000}"/>
    <cellStyle name="Input [yellow] 3 7 37 3" xfId="36323" xr:uid="{00000000-0005-0000-0000-0000A68C0000}"/>
    <cellStyle name="Input [yellow] 3 7 37 4" xfId="18546" xr:uid="{00000000-0005-0000-0000-0000A78C0000}"/>
    <cellStyle name="Input [yellow] 3 7 38" xfId="23025" xr:uid="{00000000-0005-0000-0000-0000A88C0000}"/>
    <cellStyle name="Input [yellow] 3 7 39" xfId="31643" xr:uid="{00000000-0005-0000-0000-0000A98C0000}"/>
    <cellStyle name="Input [yellow] 3 7 4" xfId="6145" xr:uid="{00000000-0005-0000-0000-0000AA8C0000}"/>
    <cellStyle name="Input [yellow] 3 7 40" xfId="14135" xr:uid="{00000000-0005-0000-0000-0000AB8C0000}"/>
    <cellStyle name="Input [yellow] 3 7 5" xfId="6146" xr:uid="{00000000-0005-0000-0000-0000AC8C0000}"/>
    <cellStyle name="Input [yellow] 3 7 6" xfId="6147" xr:uid="{00000000-0005-0000-0000-0000AD8C0000}"/>
    <cellStyle name="Input [yellow] 3 7 7" xfId="6148" xr:uid="{00000000-0005-0000-0000-0000AE8C0000}"/>
    <cellStyle name="Input [yellow] 3 7 8" xfId="6149" xr:uid="{00000000-0005-0000-0000-0000AF8C0000}"/>
    <cellStyle name="Input [yellow] 3 7 9" xfId="6150" xr:uid="{00000000-0005-0000-0000-0000B08C0000}"/>
    <cellStyle name="Input [yellow] 3 8" xfId="364" xr:uid="{00000000-0005-0000-0000-0000B18C0000}"/>
    <cellStyle name="Input [yellow] 3 8 10" xfId="6152" xr:uid="{00000000-0005-0000-0000-0000B28C0000}"/>
    <cellStyle name="Input [yellow] 3 8 11" xfId="6153" xr:uid="{00000000-0005-0000-0000-0000B38C0000}"/>
    <cellStyle name="Input [yellow] 3 8 12" xfId="6154" xr:uid="{00000000-0005-0000-0000-0000B48C0000}"/>
    <cellStyle name="Input [yellow] 3 8 13" xfId="6155" xr:uid="{00000000-0005-0000-0000-0000B58C0000}"/>
    <cellStyle name="Input [yellow] 3 8 14" xfId="6156" xr:uid="{00000000-0005-0000-0000-0000B68C0000}"/>
    <cellStyle name="Input [yellow] 3 8 15" xfId="6157" xr:uid="{00000000-0005-0000-0000-0000B78C0000}"/>
    <cellStyle name="Input [yellow] 3 8 16" xfId="6158" xr:uid="{00000000-0005-0000-0000-0000B88C0000}"/>
    <cellStyle name="Input [yellow] 3 8 17" xfId="6159" xr:uid="{00000000-0005-0000-0000-0000B98C0000}"/>
    <cellStyle name="Input [yellow] 3 8 18" xfId="6160" xr:uid="{00000000-0005-0000-0000-0000BA8C0000}"/>
    <cellStyle name="Input [yellow] 3 8 19" xfId="6161" xr:uid="{00000000-0005-0000-0000-0000BB8C0000}"/>
    <cellStyle name="Input [yellow] 3 8 2" xfId="6162" xr:uid="{00000000-0005-0000-0000-0000BC8C0000}"/>
    <cellStyle name="Input [yellow] 3 8 20" xfId="6163" xr:uid="{00000000-0005-0000-0000-0000BD8C0000}"/>
    <cellStyle name="Input [yellow] 3 8 21" xfId="6164" xr:uid="{00000000-0005-0000-0000-0000BE8C0000}"/>
    <cellStyle name="Input [yellow] 3 8 22" xfId="6165" xr:uid="{00000000-0005-0000-0000-0000BF8C0000}"/>
    <cellStyle name="Input [yellow] 3 8 23" xfId="6166" xr:uid="{00000000-0005-0000-0000-0000C08C0000}"/>
    <cellStyle name="Input [yellow] 3 8 24" xfId="6167" xr:uid="{00000000-0005-0000-0000-0000C18C0000}"/>
    <cellStyle name="Input [yellow] 3 8 25" xfId="6168" xr:uid="{00000000-0005-0000-0000-0000C28C0000}"/>
    <cellStyle name="Input [yellow] 3 8 26" xfId="6169" xr:uid="{00000000-0005-0000-0000-0000C38C0000}"/>
    <cellStyle name="Input [yellow] 3 8 27" xfId="6170" xr:uid="{00000000-0005-0000-0000-0000C48C0000}"/>
    <cellStyle name="Input [yellow] 3 8 28" xfId="6171" xr:uid="{00000000-0005-0000-0000-0000C58C0000}"/>
    <cellStyle name="Input [yellow] 3 8 29" xfId="6172" xr:uid="{00000000-0005-0000-0000-0000C68C0000}"/>
    <cellStyle name="Input [yellow] 3 8 3" xfId="6173" xr:uid="{00000000-0005-0000-0000-0000C78C0000}"/>
    <cellStyle name="Input [yellow] 3 8 30" xfId="6174" xr:uid="{00000000-0005-0000-0000-0000C88C0000}"/>
    <cellStyle name="Input [yellow] 3 8 31" xfId="6175" xr:uid="{00000000-0005-0000-0000-0000C98C0000}"/>
    <cellStyle name="Input [yellow] 3 8 32" xfId="6176" xr:uid="{00000000-0005-0000-0000-0000CA8C0000}"/>
    <cellStyle name="Input [yellow] 3 8 33" xfId="6177" xr:uid="{00000000-0005-0000-0000-0000CB8C0000}"/>
    <cellStyle name="Input [yellow] 3 8 34" xfId="6178" xr:uid="{00000000-0005-0000-0000-0000CC8C0000}"/>
    <cellStyle name="Input [yellow] 3 8 35" xfId="6179" xr:uid="{00000000-0005-0000-0000-0000CD8C0000}"/>
    <cellStyle name="Input [yellow] 3 8 36" xfId="6180" xr:uid="{00000000-0005-0000-0000-0000CE8C0000}"/>
    <cellStyle name="Input [yellow] 3 8 37" xfId="6151" xr:uid="{00000000-0005-0000-0000-0000CF8C0000}"/>
    <cellStyle name="Input [yellow] 3 8 38" xfId="9673" xr:uid="{00000000-0005-0000-0000-0000D08C0000}"/>
    <cellStyle name="Input [yellow] 3 8 38 2" xfId="31975" xr:uid="{00000000-0005-0000-0000-0000D18C0000}"/>
    <cellStyle name="Input [yellow] 3 8 38 3" xfId="36522" xr:uid="{00000000-0005-0000-0000-0000D28C0000}"/>
    <cellStyle name="Input [yellow] 3 8 38 4" xfId="18745" xr:uid="{00000000-0005-0000-0000-0000D38C0000}"/>
    <cellStyle name="Input [yellow] 3 8 39" xfId="525" xr:uid="{00000000-0005-0000-0000-0000D48C0000}"/>
    <cellStyle name="Input [yellow] 3 8 39 2" xfId="23396" xr:uid="{00000000-0005-0000-0000-0000D58C0000}"/>
    <cellStyle name="Input [yellow] 3 8 39 3" xfId="31289" xr:uid="{00000000-0005-0000-0000-0000D68C0000}"/>
    <cellStyle name="Input [yellow] 3 8 39 4" xfId="14495" xr:uid="{00000000-0005-0000-0000-0000D78C0000}"/>
    <cellStyle name="Input [yellow] 3 8 4" xfId="6181" xr:uid="{00000000-0005-0000-0000-0000D88C0000}"/>
    <cellStyle name="Input [yellow] 3 8 40" xfId="23235" xr:uid="{00000000-0005-0000-0000-0000D98C0000}"/>
    <cellStyle name="Input [yellow] 3 8 41" xfId="31451" xr:uid="{00000000-0005-0000-0000-0000DA8C0000}"/>
    <cellStyle name="Input [yellow] 3 8 42" xfId="14334" xr:uid="{00000000-0005-0000-0000-0000DB8C0000}"/>
    <cellStyle name="Input [yellow] 3 8 5" xfId="6182" xr:uid="{00000000-0005-0000-0000-0000DC8C0000}"/>
    <cellStyle name="Input [yellow] 3 8 6" xfId="6183" xr:uid="{00000000-0005-0000-0000-0000DD8C0000}"/>
    <cellStyle name="Input [yellow] 3 8 7" xfId="6184" xr:uid="{00000000-0005-0000-0000-0000DE8C0000}"/>
    <cellStyle name="Input [yellow] 3 8 8" xfId="6185" xr:uid="{00000000-0005-0000-0000-0000DF8C0000}"/>
    <cellStyle name="Input [yellow] 3 8 9" xfId="6186" xr:uid="{00000000-0005-0000-0000-0000E08C0000}"/>
    <cellStyle name="Input [yellow] 3 9" xfId="6187" xr:uid="{00000000-0005-0000-0000-0000E18C0000}"/>
    <cellStyle name="Input [yellow] 4" xfId="156" xr:uid="{00000000-0005-0000-0000-0000E28C0000}"/>
    <cellStyle name="Input [yellow] 4 10" xfId="6189" xr:uid="{00000000-0005-0000-0000-0000E38C0000}"/>
    <cellStyle name="Input [yellow] 4 11" xfId="6190" xr:uid="{00000000-0005-0000-0000-0000E48C0000}"/>
    <cellStyle name="Input [yellow] 4 12" xfId="6191" xr:uid="{00000000-0005-0000-0000-0000E58C0000}"/>
    <cellStyle name="Input [yellow] 4 13" xfId="6192" xr:uid="{00000000-0005-0000-0000-0000E68C0000}"/>
    <cellStyle name="Input [yellow] 4 14" xfId="6193" xr:uid="{00000000-0005-0000-0000-0000E78C0000}"/>
    <cellStyle name="Input [yellow] 4 15" xfId="6194" xr:uid="{00000000-0005-0000-0000-0000E88C0000}"/>
    <cellStyle name="Input [yellow] 4 16" xfId="6195" xr:uid="{00000000-0005-0000-0000-0000E98C0000}"/>
    <cellStyle name="Input [yellow] 4 17" xfId="6196" xr:uid="{00000000-0005-0000-0000-0000EA8C0000}"/>
    <cellStyle name="Input [yellow] 4 18" xfId="6197" xr:uid="{00000000-0005-0000-0000-0000EB8C0000}"/>
    <cellStyle name="Input [yellow] 4 19" xfId="6198" xr:uid="{00000000-0005-0000-0000-0000EC8C0000}"/>
    <cellStyle name="Input [yellow] 4 2" xfId="298" xr:uid="{00000000-0005-0000-0000-0000ED8C0000}"/>
    <cellStyle name="Input [yellow] 4 2 10" xfId="6200" xr:uid="{00000000-0005-0000-0000-0000EE8C0000}"/>
    <cellStyle name="Input [yellow] 4 2 11" xfId="6201" xr:uid="{00000000-0005-0000-0000-0000EF8C0000}"/>
    <cellStyle name="Input [yellow] 4 2 12" xfId="6202" xr:uid="{00000000-0005-0000-0000-0000F08C0000}"/>
    <cellStyle name="Input [yellow] 4 2 13" xfId="6203" xr:uid="{00000000-0005-0000-0000-0000F18C0000}"/>
    <cellStyle name="Input [yellow] 4 2 14" xfId="6204" xr:uid="{00000000-0005-0000-0000-0000F28C0000}"/>
    <cellStyle name="Input [yellow] 4 2 15" xfId="6205" xr:uid="{00000000-0005-0000-0000-0000F38C0000}"/>
    <cellStyle name="Input [yellow] 4 2 16" xfId="6206" xr:uid="{00000000-0005-0000-0000-0000F48C0000}"/>
    <cellStyle name="Input [yellow] 4 2 17" xfId="6207" xr:uid="{00000000-0005-0000-0000-0000F58C0000}"/>
    <cellStyle name="Input [yellow] 4 2 18" xfId="6208" xr:uid="{00000000-0005-0000-0000-0000F68C0000}"/>
    <cellStyle name="Input [yellow] 4 2 19" xfId="6209" xr:uid="{00000000-0005-0000-0000-0000F78C0000}"/>
    <cellStyle name="Input [yellow] 4 2 2" xfId="6210" xr:uid="{00000000-0005-0000-0000-0000F88C0000}"/>
    <cellStyle name="Input [yellow] 4 2 20" xfId="6211" xr:uid="{00000000-0005-0000-0000-0000F98C0000}"/>
    <cellStyle name="Input [yellow] 4 2 21" xfId="6212" xr:uid="{00000000-0005-0000-0000-0000FA8C0000}"/>
    <cellStyle name="Input [yellow] 4 2 22" xfId="6213" xr:uid="{00000000-0005-0000-0000-0000FB8C0000}"/>
    <cellStyle name="Input [yellow] 4 2 23" xfId="6214" xr:uid="{00000000-0005-0000-0000-0000FC8C0000}"/>
    <cellStyle name="Input [yellow] 4 2 24" xfId="6215" xr:uid="{00000000-0005-0000-0000-0000FD8C0000}"/>
    <cellStyle name="Input [yellow] 4 2 25" xfId="6216" xr:uid="{00000000-0005-0000-0000-0000FE8C0000}"/>
    <cellStyle name="Input [yellow] 4 2 26" xfId="6217" xr:uid="{00000000-0005-0000-0000-0000FF8C0000}"/>
    <cellStyle name="Input [yellow] 4 2 27" xfId="6218" xr:uid="{00000000-0005-0000-0000-0000008D0000}"/>
    <cellStyle name="Input [yellow] 4 2 28" xfId="6219" xr:uid="{00000000-0005-0000-0000-0000018D0000}"/>
    <cellStyle name="Input [yellow] 4 2 29" xfId="6220" xr:uid="{00000000-0005-0000-0000-0000028D0000}"/>
    <cellStyle name="Input [yellow] 4 2 3" xfId="6221" xr:uid="{00000000-0005-0000-0000-0000038D0000}"/>
    <cellStyle name="Input [yellow] 4 2 30" xfId="6222" xr:uid="{00000000-0005-0000-0000-0000048D0000}"/>
    <cellStyle name="Input [yellow] 4 2 31" xfId="6223" xr:uid="{00000000-0005-0000-0000-0000058D0000}"/>
    <cellStyle name="Input [yellow] 4 2 32" xfId="6224" xr:uid="{00000000-0005-0000-0000-0000068D0000}"/>
    <cellStyle name="Input [yellow] 4 2 33" xfId="6225" xr:uid="{00000000-0005-0000-0000-0000078D0000}"/>
    <cellStyle name="Input [yellow] 4 2 34" xfId="6226" xr:uid="{00000000-0005-0000-0000-0000088D0000}"/>
    <cellStyle name="Input [yellow] 4 2 35" xfId="6227" xr:uid="{00000000-0005-0000-0000-0000098D0000}"/>
    <cellStyle name="Input [yellow] 4 2 36" xfId="6228" xr:uid="{00000000-0005-0000-0000-00000A8D0000}"/>
    <cellStyle name="Input [yellow] 4 2 37" xfId="6199" xr:uid="{00000000-0005-0000-0000-00000B8D0000}"/>
    <cellStyle name="Input [yellow] 4 2 38" xfId="9607" xr:uid="{00000000-0005-0000-0000-00000C8D0000}"/>
    <cellStyle name="Input [yellow] 4 2 38 2" xfId="31909" xr:uid="{00000000-0005-0000-0000-00000D8D0000}"/>
    <cellStyle name="Input [yellow] 4 2 38 3" xfId="36456" xr:uid="{00000000-0005-0000-0000-00000E8D0000}"/>
    <cellStyle name="Input [yellow] 4 2 38 4" xfId="18679" xr:uid="{00000000-0005-0000-0000-00000F8D0000}"/>
    <cellStyle name="Input [yellow] 4 2 39" xfId="459" xr:uid="{00000000-0005-0000-0000-0000108D0000}"/>
    <cellStyle name="Input [yellow] 4 2 39 2" xfId="23330" xr:uid="{00000000-0005-0000-0000-0000118D0000}"/>
    <cellStyle name="Input [yellow] 4 2 39 3" xfId="31357" xr:uid="{00000000-0005-0000-0000-0000128D0000}"/>
    <cellStyle name="Input [yellow] 4 2 39 4" xfId="14429" xr:uid="{00000000-0005-0000-0000-0000138D0000}"/>
    <cellStyle name="Input [yellow] 4 2 4" xfId="6229" xr:uid="{00000000-0005-0000-0000-0000148D0000}"/>
    <cellStyle name="Input [yellow] 4 2 40" xfId="23169" xr:uid="{00000000-0005-0000-0000-0000158D0000}"/>
    <cellStyle name="Input [yellow] 4 2 41" xfId="31516" xr:uid="{00000000-0005-0000-0000-0000168D0000}"/>
    <cellStyle name="Input [yellow] 4 2 42" xfId="14268" xr:uid="{00000000-0005-0000-0000-0000178D0000}"/>
    <cellStyle name="Input [yellow] 4 2 5" xfId="6230" xr:uid="{00000000-0005-0000-0000-0000188D0000}"/>
    <cellStyle name="Input [yellow] 4 2 6" xfId="6231" xr:uid="{00000000-0005-0000-0000-0000198D0000}"/>
    <cellStyle name="Input [yellow] 4 2 7" xfId="6232" xr:uid="{00000000-0005-0000-0000-00001A8D0000}"/>
    <cellStyle name="Input [yellow] 4 2 8" xfId="6233" xr:uid="{00000000-0005-0000-0000-00001B8D0000}"/>
    <cellStyle name="Input [yellow] 4 2 9" xfId="6234" xr:uid="{00000000-0005-0000-0000-00001C8D0000}"/>
    <cellStyle name="Input [yellow] 4 20" xfId="6235" xr:uid="{00000000-0005-0000-0000-00001D8D0000}"/>
    <cellStyle name="Input [yellow] 4 21" xfId="6188" xr:uid="{00000000-0005-0000-0000-00001E8D0000}"/>
    <cellStyle name="Input [yellow] 4 22" xfId="9711" xr:uid="{00000000-0005-0000-0000-00001F8D0000}"/>
    <cellStyle name="Input [yellow] 4 22 2" xfId="32013" xr:uid="{00000000-0005-0000-0000-0000208D0000}"/>
    <cellStyle name="Input [yellow] 4 22 3" xfId="36560" xr:uid="{00000000-0005-0000-0000-0000218D0000}"/>
    <cellStyle name="Input [yellow] 4 22 4" xfId="18783" xr:uid="{00000000-0005-0000-0000-0000228D0000}"/>
    <cellStyle name="Input [yellow] 4 23" xfId="23027" xr:uid="{00000000-0005-0000-0000-0000238D0000}"/>
    <cellStyle name="Input [yellow] 4 24" xfId="31641" xr:uid="{00000000-0005-0000-0000-0000248D0000}"/>
    <cellStyle name="Input [yellow] 4 25" xfId="13981" xr:uid="{00000000-0005-0000-0000-0000258D0000}"/>
    <cellStyle name="Input [yellow] 4 3" xfId="6236" xr:uid="{00000000-0005-0000-0000-0000268D0000}"/>
    <cellStyle name="Input [yellow] 4 4" xfId="6237" xr:uid="{00000000-0005-0000-0000-0000278D0000}"/>
    <cellStyle name="Input [yellow] 4 5" xfId="6238" xr:uid="{00000000-0005-0000-0000-0000288D0000}"/>
    <cellStyle name="Input [yellow] 4 6" xfId="6239" xr:uid="{00000000-0005-0000-0000-0000298D0000}"/>
    <cellStyle name="Input [yellow] 4 7" xfId="6240" xr:uid="{00000000-0005-0000-0000-00002A8D0000}"/>
    <cellStyle name="Input [yellow] 4 8" xfId="6241" xr:uid="{00000000-0005-0000-0000-00002B8D0000}"/>
    <cellStyle name="Input [yellow] 4 9" xfId="6242" xr:uid="{00000000-0005-0000-0000-00002C8D0000}"/>
    <cellStyle name="Input [yellow] 5" xfId="150" xr:uid="{00000000-0005-0000-0000-00002D8D0000}"/>
    <cellStyle name="Input [yellow] 5 10" xfId="6244" xr:uid="{00000000-0005-0000-0000-00002E8D0000}"/>
    <cellStyle name="Input [yellow] 5 11" xfId="6245" xr:uid="{00000000-0005-0000-0000-00002F8D0000}"/>
    <cellStyle name="Input [yellow] 5 12" xfId="6246" xr:uid="{00000000-0005-0000-0000-0000308D0000}"/>
    <cellStyle name="Input [yellow] 5 13" xfId="6247" xr:uid="{00000000-0005-0000-0000-0000318D0000}"/>
    <cellStyle name="Input [yellow] 5 14" xfId="6248" xr:uid="{00000000-0005-0000-0000-0000328D0000}"/>
    <cellStyle name="Input [yellow] 5 15" xfId="6249" xr:uid="{00000000-0005-0000-0000-0000338D0000}"/>
    <cellStyle name="Input [yellow] 5 16" xfId="6250" xr:uid="{00000000-0005-0000-0000-0000348D0000}"/>
    <cellStyle name="Input [yellow] 5 17" xfId="6251" xr:uid="{00000000-0005-0000-0000-0000358D0000}"/>
    <cellStyle name="Input [yellow] 5 18" xfId="6252" xr:uid="{00000000-0005-0000-0000-0000368D0000}"/>
    <cellStyle name="Input [yellow] 5 19" xfId="6253" xr:uid="{00000000-0005-0000-0000-0000378D0000}"/>
    <cellStyle name="Input [yellow] 5 2" xfId="6254" xr:uid="{00000000-0005-0000-0000-0000388D0000}"/>
    <cellStyle name="Input [yellow] 5 20" xfId="6255" xr:uid="{00000000-0005-0000-0000-0000398D0000}"/>
    <cellStyle name="Input [yellow] 5 21" xfId="6256" xr:uid="{00000000-0005-0000-0000-00003A8D0000}"/>
    <cellStyle name="Input [yellow] 5 22" xfId="6257" xr:uid="{00000000-0005-0000-0000-00003B8D0000}"/>
    <cellStyle name="Input [yellow] 5 23" xfId="6258" xr:uid="{00000000-0005-0000-0000-00003C8D0000}"/>
    <cellStyle name="Input [yellow] 5 24" xfId="6259" xr:uid="{00000000-0005-0000-0000-00003D8D0000}"/>
    <cellStyle name="Input [yellow] 5 25" xfId="6260" xr:uid="{00000000-0005-0000-0000-00003E8D0000}"/>
    <cellStyle name="Input [yellow] 5 26" xfId="6261" xr:uid="{00000000-0005-0000-0000-00003F8D0000}"/>
    <cellStyle name="Input [yellow] 5 27" xfId="6262" xr:uid="{00000000-0005-0000-0000-0000408D0000}"/>
    <cellStyle name="Input [yellow] 5 28" xfId="6263" xr:uid="{00000000-0005-0000-0000-0000418D0000}"/>
    <cellStyle name="Input [yellow] 5 29" xfId="6264" xr:uid="{00000000-0005-0000-0000-0000428D0000}"/>
    <cellStyle name="Input [yellow] 5 3" xfId="6265" xr:uid="{00000000-0005-0000-0000-0000438D0000}"/>
    <cellStyle name="Input [yellow] 5 30" xfId="6266" xr:uid="{00000000-0005-0000-0000-0000448D0000}"/>
    <cellStyle name="Input [yellow] 5 31" xfId="6267" xr:uid="{00000000-0005-0000-0000-0000458D0000}"/>
    <cellStyle name="Input [yellow] 5 32" xfId="6268" xr:uid="{00000000-0005-0000-0000-0000468D0000}"/>
    <cellStyle name="Input [yellow] 5 33" xfId="6269" xr:uid="{00000000-0005-0000-0000-0000478D0000}"/>
    <cellStyle name="Input [yellow] 5 34" xfId="6270" xr:uid="{00000000-0005-0000-0000-0000488D0000}"/>
    <cellStyle name="Input [yellow] 5 35" xfId="6271" xr:uid="{00000000-0005-0000-0000-0000498D0000}"/>
    <cellStyle name="Input [yellow] 5 36" xfId="6243" xr:uid="{00000000-0005-0000-0000-00004A8D0000}"/>
    <cellStyle name="Input [yellow] 5 37" xfId="9472" xr:uid="{00000000-0005-0000-0000-00004B8D0000}"/>
    <cellStyle name="Input [yellow] 5 37 2" xfId="31774" xr:uid="{00000000-0005-0000-0000-00004C8D0000}"/>
    <cellStyle name="Input [yellow] 5 37 3" xfId="36321" xr:uid="{00000000-0005-0000-0000-00004D8D0000}"/>
    <cellStyle name="Input [yellow] 5 37 4" xfId="18544" xr:uid="{00000000-0005-0000-0000-00004E8D0000}"/>
    <cellStyle name="Input [yellow] 5 38" xfId="23021" xr:uid="{00000000-0005-0000-0000-00004F8D0000}"/>
    <cellStyle name="Input [yellow] 5 39" xfId="31648" xr:uid="{00000000-0005-0000-0000-0000508D0000}"/>
    <cellStyle name="Input [yellow] 5 4" xfId="6272" xr:uid="{00000000-0005-0000-0000-0000518D0000}"/>
    <cellStyle name="Input [yellow] 5 40" xfId="14131" xr:uid="{00000000-0005-0000-0000-0000528D0000}"/>
    <cellStyle name="Input [yellow] 5 5" xfId="6273" xr:uid="{00000000-0005-0000-0000-0000538D0000}"/>
    <cellStyle name="Input [yellow] 5 6" xfId="6274" xr:uid="{00000000-0005-0000-0000-0000548D0000}"/>
    <cellStyle name="Input [yellow] 5 7" xfId="6275" xr:uid="{00000000-0005-0000-0000-0000558D0000}"/>
    <cellStyle name="Input [yellow] 5 8" xfId="6276" xr:uid="{00000000-0005-0000-0000-0000568D0000}"/>
    <cellStyle name="Input [yellow] 5 9" xfId="6277" xr:uid="{00000000-0005-0000-0000-0000578D0000}"/>
    <cellStyle name="Input [yellow] 6" xfId="300" xr:uid="{00000000-0005-0000-0000-0000588D0000}"/>
    <cellStyle name="Input [yellow] 6 10" xfId="6279" xr:uid="{00000000-0005-0000-0000-0000598D0000}"/>
    <cellStyle name="Input [yellow] 6 11" xfId="6280" xr:uid="{00000000-0005-0000-0000-00005A8D0000}"/>
    <cellStyle name="Input [yellow] 6 12" xfId="6281" xr:uid="{00000000-0005-0000-0000-00005B8D0000}"/>
    <cellStyle name="Input [yellow] 6 13" xfId="6282" xr:uid="{00000000-0005-0000-0000-00005C8D0000}"/>
    <cellStyle name="Input [yellow] 6 14" xfId="6283" xr:uid="{00000000-0005-0000-0000-00005D8D0000}"/>
    <cellStyle name="Input [yellow] 6 15" xfId="6284" xr:uid="{00000000-0005-0000-0000-00005E8D0000}"/>
    <cellStyle name="Input [yellow] 6 16" xfId="6285" xr:uid="{00000000-0005-0000-0000-00005F8D0000}"/>
    <cellStyle name="Input [yellow] 6 17" xfId="6286" xr:uid="{00000000-0005-0000-0000-0000608D0000}"/>
    <cellStyle name="Input [yellow] 6 18" xfId="6287" xr:uid="{00000000-0005-0000-0000-0000618D0000}"/>
    <cellStyle name="Input [yellow] 6 19" xfId="6288" xr:uid="{00000000-0005-0000-0000-0000628D0000}"/>
    <cellStyle name="Input [yellow] 6 2" xfId="6289" xr:uid="{00000000-0005-0000-0000-0000638D0000}"/>
    <cellStyle name="Input [yellow] 6 20" xfId="6290" xr:uid="{00000000-0005-0000-0000-0000648D0000}"/>
    <cellStyle name="Input [yellow] 6 21" xfId="6291" xr:uid="{00000000-0005-0000-0000-0000658D0000}"/>
    <cellStyle name="Input [yellow] 6 22" xfId="6292" xr:uid="{00000000-0005-0000-0000-0000668D0000}"/>
    <cellStyle name="Input [yellow] 6 23" xfId="6293" xr:uid="{00000000-0005-0000-0000-0000678D0000}"/>
    <cellStyle name="Input [yellow] 6 24" xfId="6294" xr:uid="{00000000-0005-0000-0000-0000688D0000}"/>
    <cellStyle name="Input [yellow] 6 25" xfId="6295" xr:uid="{00000000-0005-0000-0000-0000698D0000}"/>
    <cellStyle name="Input [yellow] 6 26" xfId="6296" xr:uid="{00000000-0005-0000-0000-00006A8D0000}"/>
    <cellStyle name="Input [yellow] 6 27" xfId="6297" xr:uid="{00000000-0005-0000-0000-00006B8D0000}"/>
    <cellStyle name="Input [yellow] 6 28" xfId="6298" xr:uid="{00000000-0005-0000-0000-00006C8D0000}"/>
    <cellStyle name="Input [yellow] 6 29" xfId="6299" xr:uid="{00000000-0005-0000-0000-00006D8D0000}"/>
    <cellStyle name="Input [yellow] 6 3" xfId="6300" xr:uid="{00000000-0005-0000-0000-00006E8D0000}"/>
    <cellStyle name="Input [yellow] 6 30" xfId="6301" xr:uid="{00000000-0005-0000-0000-00006F8D0000}"/>
    <cellStyle name="Input [yellow] 6 31" xfId="6302" xr:uid="{00000000-0005-0000-0000-0000708D0000}"/>
    <cellStyle name="Input [yellow] 6 32" xfId="6303" xr:uid="{00000000-0005-0000-0000-0000718D0000}"/>
    <cellStyle name="Input [yellow] 6 33" xfId="6304" xr:uid="{00000000-0005-0000-0000-0000728D0000}"/>
    <cellStyle name="Input [yellow] 6 34" xfId="6305" xr:uid="{00000000-0005-0000-0000-0000738D0000}"/>
    <cellStyle name="Input [yellow] 6 35" xfId="6306" xr:uid="{00000000-0005-0000-0000-0000748D0000}"/>
    <cellStyle name="Input [yellow] 6 36" xfId="6307" xr:uid="{00000000-0005-0000-0000-0000758D0000}"/>
    <cellStyle name="Input [yellow] 6 37" xfId="6278" xr:uid="{00000000-0005-0000-0000-0000768D0000}"/>
    <cellStyle name="Input [yellow] 6 38" xfId="9609" xr:uid="{00000000-0005-0000-0000-0000778D0000}"/>
    <cellStyle name="Input [yellow] 6 38 2" xfId="31911" xr:uid="{00000000-0005-0000-0000-0000788D0000}"/>
    <cellStyle name="Input [yellow] 6 38 3" xfId="36458" xr:uid="{00000000-0005-0000-0000-0000798D0000}"/>
    <cellStyle name="Input [yellow] 6 38 4" xfId="18681" xr:uid="{00000000-0005-0000-0000-00007A8D0000}"/>
    <cellStyle name="Input [yellow] 6 39" xfId="461" xr:uid="{00000000-0005-0000-0000-00007B8D0000}"/>
    <cellStyle name="Input [yellow] 6 39 2" xfId="23332" xr:uid="{00000000-0005-0000-0000-00007C8D0000}"/>
    <cellStyle name="Input [yellow] 6 39 3" xfId="31355" xr:uid="{00000000-0005-0000-0000-00007D8D0000}"/>
    <cellStyle name="Input [yellow] 6 39 4" xfId="14431" xr:uid="{00000000-0005-0000-0000-00007E8D0000}"/>
    <cellStyle name="Input [yellow] 6 4" xfId="6308" xr:uid="{00000000-0005-0000-0000-00007F8D0000}"/>
    <cellStyle name="Input [yellow] 6 40" xfId="23171" xr:uid="{00000000-0005-0000-0000-0000808D0000}"/>
    <cellStyle name="Input [yellow] 6 41" xfId="31514" xr:uid="{00000000-0005-0000-0000-0000818D0000}"/>
    <cellStyle name="Input [yellow] 6 42" xfId="14270" xr:uid="{00000000-0005-0000-0000-0000828D0000}"/>
    <cellStyle name="Input [yellow] 6 5" xfId="6309" xr:uid="{00000000-0005-0000-0000-0000838D0000}"/>
    <cellStyle name="Input [yellow] 6 6" xfId="6310" xr:uid="{00000000-0005-0000-0000-0000848D0000}"/>
    <cellStyle name="Input [yellow] 6 7" xfId="6311" xr:uid="{00000000-0005-0000-0000-0000858D0000}"/>
    <cellStyle name="Input [yellow] 6 8" xfId="6312" xr:uid="{00000000-0005-0000-0000-0000868D0000}"/>
    <cellStyle name="Input [yellow] 6 9" xfId="6313" xr:uid="{00000000-0005-0000-0000-0000878D0000}"/>
    <cellStyle name="Input [yellow] 7" xfId="5410" xr:uid="{00000000-0005-0000-0000-0000888D0000}"/>
    <cellStyle name="Input [yellow] 8" xfId="14051" xr:uid="{00000000-0005-0000-0000-0000898D0000}"/>
    <cellStyle name="Input [yellow] 9" xfId="13975" xr:uid="{00000000-0005-0000-0000-00008A8D0000}"/>
    <cellStyle name="Neutra 2" xfId="37" xr:uid="{00000000-0005-0000-0000-00008C8D0000}"/>
    <cellStyle name="Neutra 2 2" xfId="6314" xr:uid="{00000000-0005-0000-0000-00008D8D0000}"/>
    <cellStyle name="Neutral" xfId="40803" builtinId="28" customBuiltin="1"/>
    <cellStyle name="Normal" xfId="0" builtinId="0"/>
    <cellStyle name="Normal - Style1" xfId="38" xr:uid="{00000000-0005-0000-0000-00008F8D0000}"/>
    <cellStyle name="Normal - Style1 2" xfId="6315" xr:uid="{00000000-0005-0000-0000-0000908D0000}"/>
    <cellStyle name="Normal 10" xfId="61" xr:uid="{00000000-0005-0000-0000-0000918D0000}"/>
    <cellStyle name="Normal 11" xfId="62" xr:uid="{00000000-0005-0000-0000-0000928D0000}"/>
    <cellStyle name="Normal 12" xfId="63" xr:uid="{00000000-0005-0000-0000-0000938D0000}"/>
    <cellStyle name="Normal 13" xfId="64" xr:uid="{00000000-0005-0000-0000-0000948D0000}"/>
    <cellStyle name="Normal 14" xfId="65" xr:uid="{00000000-0005-0000-0000-0000958D0000}"/>
    <cellStyle name="Normal 15" xfId="66" xr:uid="{00000000-0005-0000-0000-0000968D0000}"/>
    <cellStyle name="Normal 16" xfId="67" xr:uid="{00000000-0005-0000-0000-0000978D0000}"/>
    <cellStyle name="Normal 17" xfId="68" xr:uid="{00000000-0005-0000-0000-0000988D0000}"/>
    <cellStyle name="Normal 18" xfId="69" xr:uid="{00000000-0005-0000-0000-0000998D0000}"/>
    <cellStyle name="Normal 19" xfId="70" xr:uid="{00000000-0005-0000-0000-00009A8D0000}"/>
    <cellStyle name="Normal 2" xfId="53" xr:uid="{00000000-0005-0000-0000-00009B8D0000}"/>
    <cellStyle name="Normal 2 2" xfId="109" xr:uid="{00000000-0005-0000-0000-00009C8D0000}"/>
    <cellStyle name="Normal 2 2 2" xfId="6316" xr:uid="{00000000-0005-0000-0000-00009D8D0000}"/>
    <cellStyle name="Normal 20" xfId="71" xr:uid="{00000000-0005-0000-0000-00009E8D0000}"/>
    <cellStyle name="Normal 21" xfId="72" xr:uid="{00000000-0005-0000-0000-00009F8D0000}"/>
    <cellStyle name="Normal 22" xfId="73" xr:uid="{00000000-0005-0000-0000-0000A08D0000}"/>
    <cellStyle name="Normal 23" xfId="74" xr:uid="{00000000-0005-0000-0000-0000A18D0000}"/>
    <cellStyle name="Normal 24" xfId="75" xr:uid="{00000000-0005-0000-0000-0000A28D0000}"/>
    <cellStyle name="Normal 25" xfId="76" xr:uid="{00000000-0005-0000-0000-0000A38D0000}"/>
    <cellStyle name="Normal 26" xfId="77" xr:uid="{00000000-0005-0000-0000-0000A48D0000}"/>
    <cellStyle name="Normal 27" xfId="78" xr:uid="{00000000-0005-0000-0000-0000A58D0000}"/>
    <cellStyle name="Normal 28" xfId="79" xr:uid="{00000000-0005-0000-0000-0000A68D0000}"/>
    <cellStyle name="Normal 29" xfId="80" xr:uid="{00000000-0005-0000-0000-0000A78D0000}"/>
    <cellStyle name="Normal 3" xfId="54" xr:uid="{00000000-0005-0000-0000-0000A88D0000}"/>
    <cellStyle name="Normal 30" xfId="81" xr:uid="{00000000-0005-0000-0000-0000A98D0000}"/>
    <cellStyle name="Normal 31" xfId="82" xr:uid="{00000000-0005-0000-0000-0000AA8D0000}"/>
    <cellStyle name="Normal 32" xfId="83" xr:uid="{00000000-0005-0000-0000-0000AB8D0000}"/>
    <cellStyle name="Normal 33" xfId="84" xr:uid="{00000000-0005-0000-0000-0000AC8D0000}"/>
    <cellStyle name="Normal 34" xfId="85" xr:uid="{00000000-0005-0000-0000-0000AD8D0000}"/>
    <cellStyle name="Normal 35" xfId="86" xr:uid="{00000000-0005-0000-0000-0000AE8D0000}"/>
    <cellStyle name="Normal 36" xfId="87" xr:uid="{00000000-0005-0000-0000-0000AF8D0000}"/>
    <cellStyle name="Normal 37" xfId="88" xr:uid="{00000000-0005-0000-0000-0000B08D0000}"/>
    <cellStyle name="Normal 38" xfId="1" xr:uid="{00000000-0005-0000-0000-0000B18D0000}"/>
    <cellStyle name="Normal 38 2" xfId="6317" xr:uid="{00000000-0005-0000-0000-0000B28D0000}"/>
    <cellStyle name="Normal 39" xfId="89" xr:uid="{00000000-0005-0000-0000-0000B38D0000}"/>
    <cellStyle name="Normal 39 2" xfId="6318" xr:uid="{00000000-0005-0000-0000-0000B48D0000}"/>
    <cellStyle name="Normal 4" xfId="55" xr:uid="{00000000-0005-0000-0000-0000B58D0000}"/>
    <cellStyle name="Normal 40" xfId="90" xr:uid="{00000000-0005-0000-0000-0000B68D0000}"/>
    <cellStyle name="Normal 40 2" xfId="6319" xr:uid="{00000000-0005-0000-0000-0000B78D0000}"/>
    <cellStyle name="Normal 41" xfId="91" xr:uid="{00000000-0005-0000-0000-0000B88D0000}"/>
    <cellStyle name="Normal 41 2" xfId="6320" xr:uid="{00000000-0005-0000-0000-0000B98D0000}"/>
    <cellStyle name="Normal 5" xfId="56" xr:uid="{00000000-0005-0000-0000-0000BA8D0000}"/>
    <cellStyle name="Normal 6" xfId="57" xr:uid="{00000000-0005-0000-0000-0000BB8D0000}"/>
    <cellStyle name="Normal 7" xfId="58" xr:uid="{00000000-0005-0000-0000-0000BC8D0000}"/>
    <cellStyle name="Normal 8" xfId="59" xr:uid="{00000000-0005-0000-0000-0000BD8D0000}"/>
    <cellStyle name="Normal 9" xfId="60" xr:uid="{00000000-0005-0000-0000-0000BE8D0000}"/>
    <cellStyle name="Normal_LM-TSJ 1-REV0" xfId="39" xr:uid="{00000000-0005-0000-0000-0000BF8D0000}"/>
    <cellStyle name="Normal_RFP Motorola" xfId="40" xr:uid="{00000000-0005-0000-0000-0000C08D0000}"/>
    <cellStyle name="Nota 2" xfId="41" xr:uid="{00000000-0005-0000-0000-0000C28D0000}"/>
    <cellStyle name="Nota 2 10" xfId="6322" xr:uid="{00000000-0005-0000-0000-0000C38D0000}"/>
    <cellStyle name="Nota 2 11" xfId="6323" xr:uid="{00000000-0005-0000-0000-0000C48D0000}"/>
    <cellStyle name="Nota 2 12" xfId="6324" xr:uid="{00000000-0005-0000-0000-0000C58D0000}"/>
    <cellStyle name="Nota 2 13" xfId="6325" xr:uid="{00000000-0005-0000-0000-0000C68D0000}"/>
    <cellStyle name="Nota 2 14" xfId="6326" xr:uid="{00000000-0005-0000-0000-0000C78D0000}"/>
    <cellStyle name="Nota 2 15" xfId="6327" xr:uid="{00000000-0005-0000-0000-0000C88D0000}"/>
    <cellStyle name="Nota 2 16" xfId="6328" xr:uid="{00000000-0005-0000-0000-0000C98D0000}"/>
    <cellStyle name="Nota 2 17" xfId="6329" xr:uid="{00000000-0005-0000-0000-0000CA8D0000}"/>
    <cellStyle name="Nota 2 18" xfId="6330" xr:uid="{00000000-0005-0000-0000-0000CB8D0000}"/>
    <cellStyle name="Nota 2 19" xfId="6331" xr:uid="{00000000-0005-0000-0000-0000CC8D0000}"/>
    <cellStyle name="Nota 2 2" xfId="98" xr:uid="{00000000-0005-0000-0000-0000CD8D0000}"/>
    <cellStyle name="Nota 2 2 10" xfId="352" xr:uid="{00000000-0005-0000-0000-0000CE8D0000}"/>
    <cellStyle name="Nota 2 2 10 10" xfId="6334" xr:uid="{00000000-0005-0000-0000-0000CF8D0000}"/>
    <cellStyle name="Nota 2 2 10 11" xfId="6335" xr:uid="{00000000-0005-0000-0000-0000D08D0000}"/>
    <cellStyle name="Nota 2 2 10 12" xfId="6336" xr:uid="{00000000-0005-0000-0000-0000D18D0000}"/>
    <cellStyle name="Nota 2 2 10 13" xfId="6337" xr:uid="{00000000-0005-0000-0000-0000D28D0000}"/>
    <cellStyle name="Nota 2 2 10 14" xfId="6338" xr:uid="{00000000-0005-0000-0000-0000D38D0000}"/>
    <cellStyle name="Nota 2 2 10 15" xfId="6339" xr:uid="{00000000-0005-0000-0000-0000D48D0000}"/>
    <cellStyle name="Nota 2 2 10 16" xfId="6340" xr:uid="{00000000-0005-0000-0000-0000D58D0000}"/>
    <cellStyle name="Nota 2 2 10 17" xfId="6341" xr:uid="{00000000-0005-0000-0000-0000D68D0000}"/>
    <cellStyle name="Nota 2 2 10 18" xfId="6342" xr:uid="{00000000-0005-0000-0000-0000D78D0000}"/>
    <cellStyle name="Nota 2 2 10 19" xfId="6343" xr:uid="{00000000-0005-0000-0000-0000D88D0000}"/>
    <cellStyle name="Nota 2 2 10 2" xfId="6344" xr:uid="{00000000-0005-0000-0000-0000D98D0000}"/>
    <cellStyle name="Nota 2 2 10 20" xfId="6345" xr:uid="{00000000-0005-0000-0000-0000DA8D0000}"/>
    <cellStyle name="Nota 2 2 10 21" xfId="6346" xr:uid="{00000000-0005-0000-0000-0000DB8D0000}"/>
    <cellStyle name="Nota 2 2 10 22" xfId="6347" xr:uid="{00000000-0005-0000-0000-0000DC8D0000}"/>
    <cellStyle name="Nota 2 2 10 23" xfId="6348" xr:uid="{00000000-0005-0000-0000-0000DD8D0000}"/>
    <cellStyle name="Nota 2 2 10 24" xfId="6349" xr:uid="{00000000-0005-0000-0000-0000DE8D0000}"/>
    <cellStyle name="Nota 2 2 10 25" xfId="6350" xr:uid="{00000000-0005-0000-0000-0000DF8D0000}"/>
    <cellStyle name="Nota 2 2 10 26" xfId="6351" xr:uid="{00000000-0005-0000-0000-0000E08D0000}"/>
    <cellStyle name="Nota 2 2 10 27" xfId="6352" xr:uid="{00000000-0005-0000-0000-0000E18D0000}"/>
    <cellStyle name="Nota 2 2 10 28" xfId="6353" xr:uid="{00000000-0005-0000-0000-0000E28D0000}"/>
    <cellStyle name="Nota 2 2 10 29" xfId="6354" xr:uid="{00000000-0005-0000-0000-0000E38D0000}"/>
    <cellStyle name="Nota 2 2 10 3" xfId="6355" xr:uid="{00000000-0005-0000-0000-0000E48D0000}"/>
    <cellStyle name="Nota 2 2 10 30" xfId="6356" xr:uid="{00000000-0005-0000-0000-0000E58D0000}"/>
    <cellStyle name="Nota 2 2 10 31" xfId="6357" xr:uid="{00000000-0005-0000-0000-0000E68D0000}"/>
    <cellStyle name="Nota 2 2 10 32" xfId="6358" xr:uid="{00000000-0005-0000-0000-0000E78D0000}"/>
    <cellStyle name="Nota 2 2 10 33" xfId="6359" xr:uid="{00000000-0005-0000-0000-0000E88D0000}"/>
    <cellStyle name="Nota 2 2 10 34" xfId="6360" xr:uid="{00000000-0005-0000-0000-0000E98D0000}"/>
    <cellStyle name="Nota 2 2 10 35" xfId="6361" xr:uid="{00000000-0005-0000-0000-0000EA8D0000}"/>
    <cellStyle name="Nota 2 2 10 36" xfId="6362" xr:uid="{00000000-0005-0000-0000-0000EB8D0000}"/>
    <cellStyle name="Nota 2 2 10 37" xfId="6363" xr:uid="{00000000-0005-0000-0000-0000EC8D0000}"/>
    <cellStyle name="Nota 2 2 10 38" xfId="6364" xr:uid="{00000000-0005-0000-0000-0000ED8D0000}"/>
    <cellStyle name="Nota 2 2 10 39" xfId="6333" xr:uid="{00000000-0005-0000-0000-0000EE8D0000}"/>
    <cellStyle name="Nota 2 2 10 4" xfId="6365" xr:uid="{00000000-0005-0000-0000-0000EF8D0000}"/>
    <cellStyle name="Nota 2 2 10 40" xfId="9661" xr:uid="{00000000-0005-0000-0000-0000F08D0000}"/>
    <cellStyle name="Nota 2 2 10 40 2" xfId="31963" xr:uid="{00000000-0005-0000-0000-0000F18D0000}"/>
    <cellStyle name="Nota 2 2 10 40 3" xfId="36510" xr:uid="{00000000-0005-0000-0000-0000F28D0000}"/>
    <cellStyle name="Nota 2 2 10 40 4" xfId="18733" xr:uid="{00000000-0005-0000-0000-0000F38D0000}"/>
    <cellStyle name="Nota 2 2 10 41" xfId="513" xr:uid="{00000000-0005-0000-0000-0000F48D0000}"/>
    <cellStyle name="Nota 2 2 10 41 2" xfId="9751" xr:uid="{00000000-0005-0000-0000-0000F58D0000}"/>
    <cellStyle name="Nota 2 2 10 41 2 2" xfId="32053" xr:uid="{00000000-0005-0000-0000-0000F68D0000}"/>
    <cellStyle name="Nota 2 2 10 41 2 3" xfId="36600" xr:uid="{00000000-0005-0000-0000-0000F78D0000}"/>
    <cellStyle name="Nota 2 2 10 41 2 4" xfId="18823" xr:uid="{00000000-0005-0000-0000-0000F88D0000}"/>
    <cellStyle name="Nota 2 2 10 41 3" xfId="23384" xr:uid="{00000000-0005-0000-0000-0000F98D0000}"/>
    <cellStyle name="Nota 2 2 10 41 4" xfId="31301" xr:uid="{00000000-0005-0000-0000-0000FA8D0000}"/>
    <cellStyle name="Nota 2 2 10 41 5" xfId="14483" xr:uid="{00000000-0005-0000-0000-0000FB8D0000}"/>
    <cellStyle name="Nota 2 2 10 42" xfId="23223" xr:uid="{00000000-0005-0000-0000-0000FC8D0000}"/>
    <cellStyle name="Nota 2 2 10 43" xfId="31462" xr:uid="{00000000-0005-0000-0000-0000FD8D0000}"/>
    <cellStyle name="Nota 2 2 10 44" xfId="14322" xr:uid="{00000000-0005-0000-0000-0000FE8D0000}"/>
    <cellStyle name="Nota 2 2 10 5" xfId="6366" xr:uid="{00000000-0005-0000-0000-0000FF8D0000}"/>
    <cellStyle name="Nota 2 2 10 6" xfId="6367" xr:uid="{00000000-0005-0000-0000-0000008E0000}"/>
    <cellStyle name="Nota 2 2 10 7" xfId="6368" xr:uid="{00000000-0005-0000-0000-0000018E0000}"/>
    <cellStyle name="Nota 2 2 10 8" xfId="6369" xr:uid="{00000000-0005-0000-0000-0000028E0000}"/>
    <cellStyle name="Nota 2 2 10 9" xfId="6370" xr:uid="{00000000-0005-0000-0000-0000038E0000}"/>
    <cellStyle name="Nota 2 2 11" xfId="6371" xr:uid="{00000000-0005-0000-0000-0000048E0000}"/>
    <cellStyle name="Nota 2 2 12" xfId="6372" xr:uid="{00000000-0005-0000-0000-0000058E0000}"/>
    <cellStyle name="Nota 2 2 13" xfId="6373" xr:uid="{00000000-0005-0000-0000-0000068E0000}"/>
    <cellStyle name="Nota 2 2 14" xfId="6374" xr:uid="{00000000-0005-0000-0000-0000078E0000}"/>
    <cellStyle name="Nota 2 2 15" xfId="6375" xr:uid="{00000000-0005-0000-0000-0000088E0000}"/>
    <cellStyle name="Nota 2 2 16" xfId="6376" xr:uid="{00000000-0005-0000-0000-0000098E0000}"/>
    <cellStyle name="Nota 2 2 17" xfId="6377" xr:uid="{00000000-0005-0000-0000-00000A8E0000}"/>
    <cellStyle name="Nota 2 2 18" xfId="6378" xr:uid="{00000000-0005-0000-0000-00000B8E0000}"/>
    <cellStyle name="Nota 2 2 19" xfId="6379" xr:uid="{00000000-0005-0000-0000-00000C8E0000}"/>
    <cellStyle name="Nota 2 2 2" xfId="198" xr:uid="{00000000-0005-0000-0000-00000D8E0000}"/>
    <cellStyle name="Nota 2 2 2 10" xfId="6381" xr:uid="{00000000-0005-0000-0000-00000E8E0000}"/>
    <cellStyle name="Nota 2 2 2 11" xfId="6382" xr:uid="{00000000-0005-0000-0000-00000F8E0000}"/>
    <cellStyle name="Nota 2 2 2 12" xfId="6383" xr:uid="{00000000-0005-0000-0000-0000108E0000}"/>
    <cellStyle name="Nota 2 2 2 13" xfId="6384" xr:uid="{00000000-0005-0000-0000-0000118E0000}"/>
    <cellStyle name="Nota 2 2 2 14" xfId="6385" xr:uid="{00000000-0005-0000-0000-0000128E0000}"/>
    <cellStyle name="Nota 2 2 2 15" xfId="6386" xr:uid="{00000000-0005-0000-0000-0000138E0000}"/>
    <cellStyle name="Nota 2 2 2 16" xfId="6387" xr:uid="{00000000-0005-0000-0000-0000148E0000}"/>
    <cellStyle name="Nota 2 2 2 17" xfId="6388" xr:uid="{00000000-0005-0000-0000-0000158E0000}"/>
    <cellStyle name="Nota 2 2 2 18" xfId="6380" xr:uid="{00000000-0005-0000-0000-0000168E0000}"/>
    <cellStyle name="Nota 2 2 2 19" xfId="9516" xr:uid="{00000000-0005-0000-0000-0000178E0000}"/>
    <cellStyle name="Nota 2 2 2 19 2" xfId="31818" xr:uid="{00000000-0005-0000-0000-0000188E0000}"/>
    <cellStyle name="Nota 2 2 2 19 3" xfId="36365" xr:uid="{00000000-0005-0000-0000-0000198E0000}"/>
    <cellStyle name="Nota 2 2 2 19 4" xfId="18588" xr:uid="{00000000-0005-0000-0000-00001A8E0000}"/>
    <cellStyle name="Nota 2 2 2 2" xfId="345" xr:uid="{00000000-0005-0000-0000-00001B8E0000}"/>
    <cellStyle name="Nota 2 2 2 2 10" xfId="6390" xr:uid="{00000000-0005-0000-0000-00001C8E0000}"/>
    <cellStyle name="Nota 2 2 2 2 11" xfId="6391" xr:uid="{00000000-0005-0000-0000-00001D8E0000}"/>
    <cellStyle name="Nota 2 2 2 2 12" xfId="6392" xr:uid="{00000000-0005-0000-0000-00001E8E0000}"/>
    <cellStyle name="Nota 2 2 2 2 13" xfId="6393" xr:uid="{00000000-0005-0000-0000-00001F8E0000}"/>
    <cellStyle name="Nota 2 2 2 2 14" xfId="6394" xr:uid="{00000000-0005-0000-0000-0000208E0000}"/>
    <cellStyle name="Nota 2 2 2 2 15" xfId="6395" xr:uid="{00000000-0005-0000-0000-0000218E0000}"/>
    <cellStyle name="Nota 2 2 2 2 16" xfId="6396" xr:uid="{00000000-0005-0000-0000-0000228E0000}"/>
    <cellStyle name="Nota 2 2 2 2 17" xfId="6397" xr:uid="{00000000-0005-0000-0000-0000238E0000}"/>
    <cellStyle name="Nota 2 2 2 2 18" xfId="6398" xr:uid="{00000000-0005-0000-0000-0000248E0000}"/>
    <cellStyle name="Nota 2 2 2 2 19" xfId="6399" xr:uid="{00000000-0005-0000-0000-0000258E0000}"/>
    <cellStyle name="Nota 2 2 2 2 2" xfId="6400" xr:uid="{00000000-0005-0000-0000-0000268E0000}"/>
    <cellStyle name="Nota 2 2 2 2 20" xfId="6401" xr:uid="{00000000-0005-0000-0000-0000278E0000}"/>
    <cellStyle name="Nota 2 2 2 2 21" xfId="6402" xr:uid="{00000000-0005-0000-0000-0000288E0000}"/>
    <cellStyle name="Nota 2 2 2 2 22" xfId="6403" xr:uid="{00000000-0005-0000-0000-0000298E0000}"/>
    <cellStyle name="Nota 2 2 2 2 23" xfId="6404" xr:uid="{00000000-0005-0000-0000-00002A8E0000}"/>
    <cellStyle name="Nota 2 2 2 2 24" xfId="6405" xr:uid="{00000000-0005-0000-0000-00002B8E0000}"/>
    <cellStyle name="Nota 2 2 2 2 25" xfId="6406" xr:uid="{00000000-0005-0000-0000-00002C8E0000}"/>
    <cellStyle name="Nota 2 2 2 2 26" xfId="6407" xr:uid="{00000000-0005-0000-0000-00002D8E0000}"/>
    <cellStyle name="Nota 2 2 2 2 27" xfId="6408" xr:uid="{00000000-0005-0000-0000-00002E8E0000}"/>
    <cellStyle name="Nota 2 2 2 2 28" xfId="6409" xr:uid="{00000000-0005-0000-0000-00002F8E0000}"/>
    <cellStyle name="Nota 2 2 2 2 29" xfId="6410" xr:uid="{00000000-0005-0000-0000-0000308E0000}"/>
    <cellStyle name="Nota 2 2 2 2 3" xfId="6411" xr:uid="{00000000-0005-0000-0000-0000318E0000}"/>
    <cellStyle name="Nota 2 2 2 2 30" xfId="6412" xr:uid="{00000000-0005-0000-0000-0000328E0000}"/>
    <cellStyle name="Nota 2 2 2 2 31" xfId="6413" xr:uid="{00000000-0005-0000-0000-0000338E0000}"/>
    <cellStyle name="Nota 2 2 2 2 32" xfId="6414" xr:uid="{00000000-0005-0000-0000-0000348E0000}"/>
    <cellStyle name="Nota 2 2 2 2 33" xfId="6415" xr:uid="{00000000-0005-0000-0000-0000358E0000}"/>
    <cellStyle name="Nota 2 2 2 2 34" xfId="6416" xr:uid="{00000000-0005-0000-0000-0000368E0000}"/>
    <cellStyle name="Nota 2 2 2 2 35" xfId="6417" xr:uid="{00000000-0005-0000-0000-0000378E0000}"/>
    <cellStyle name="Nota 2 2 2 2 36" xfId="6418" xr:uid="{00000000-0005-0000-0000-0000388E0000}"/>
    <cellStyle name="Nota 2 2 2 2 37" xfId="6419" xr:uid="{00000000-0005-0000-0000-0000398E0000}"/>
    <cellStyle name="Nota 2 2 2 2 38" xfId="6420" xr:uid="{00000000-0005-0000-0000-00003A8E0000}"/>
    <cellStyle name="Nota 2 2 2 2 39" xfId="6389" xr:uid="{00000000-0005-0000-0000-00003B8E0000}"/>
    <cellStyle name="Nota 2 2 2 2 4" xfId="6421" xr:uid="{00000000-0005-0000-0000-00003C8E0000}"/>
    <cellStyle name="Nota 2 2 2 2 40" xfId="9654" xr:uid="{00000000-0005-0000-0000-00003D8E0000}"/>
    <cellStyle name="Nota 2 2 2 2 40 2" xfId="31956" xr:uid="{00000000-0005-0000-0000-00003E8E0000}"/>
    <cellStyle name="Nota 2 2 2 2 40 3" xfId="36503" xr:uid="{00000000-0005-0000-0000-00003F8E0000}"/>
    <cellStyle name="Nota 2 2 2 2 40 4" xfId="18726" xr:uid="{00000000-0005-0000-0000-0000408E0000}"/>
    <cellStyle name="Nota 2 2 2 2 41" xfId="506" xr:uid="{00000000-0005-0000-0000-0000418E0000}"/>
    <cellStyle name="Nota 2 2 2 2 41 2" xfId="9748" xr:uid="{00000000-0005-0000-0000-0000428E0000}"/>
    <cellStyle name="Nota 2 2 2 2 41 2 2" xfId="32050" xr:uid="{00000000-0005-0000-0000-0000438E0000}"/>
    <cellStyle name="Nota 2 2 2 2 41 2 3" xfId="36597" xr:uid="{00000000-0005-0000-0000-0000448E0000}"/>
    <cellStyle name="Nota 2 2 2 2 41 2 4" xfId="18820" xr:uid="{00000000-0005-0000-0000-0000458E0000}"/>
    <cellStyle name="Nota 2 2 2 2 41 3" xfId="23377" xr:uid="{00000000-0005-0000-0000-0000468E0000}"/>
    <cellStyle name="Nota 2 2 2 2 41 4" xfId="31307" xr:uid="{00000000-0005-0000-0000-0000478E0000}"/>
    <cellStyle name="Nota 2 2 2 2 41 5" xfId="14476" xr:uid="{00000000-0005-0000-0000-0000488E0000}"/>
    <cellStyle name="Nota 2 2 2 2 42" xfId="23216" xr:uid="{00000000-0005-0000-0000-0000498E0000}"/>
    <cellStyle name="Nota 2 2 2 2 43" xfId="31469" xr:uid="{00000000-0005-0000-0000-00004A8E0000}"/>
    <cellStyle name="Nota 2 2 2 2 44" xfId="14315" xr:uid="{00000000-0005-0000-0000-00004B8E0000}"/>
    <cellStyle name="Nota 2 2 2 2 5" xfId="6422" xr:uid="{00000000-0005-0000-0000-00004C8E0000}"/>
    <cellStyle name="Nota 2 2 2 2 6" xfId="6423" xr:uid="{00000000-0005-0000-0000-00004D8E0000}"/>
    <cellStyle name="Nota 2 2 2 2 7" xfId="6424" xr:uid="{00000000-0005-0000-0000-00004E8E0000}"/>
    <cellStyle name="Nota 2 2 2 2 8" xfId="6425" xr:uid="{00000000-0005-0000-0000-00004F8E0000}"/>
    <cellStyle name="Nota 2 2 2 2 9" xfId="6426" xr:uid="{00000000-0005-0000-0000-0000508E0000}"/>
    <cellStyle name="Nota 2 2 2 20" xfId="23069" xr:uid="{00000000-0005-0000-0000-0000518E0000}"/>
    <cellStyle name="Nota 2 2 2 21" xfId="13984" xr:uid="{00000000-0005-0000-0000-0000528E0000}"/>
    <cellStyle name="Nota 2 2 2 3" xfId="6427" xr:uid="{00000000-0005-0000-0000-0000538E0000}"/>
    <cellStyle name="Nota 2 2 2 4" xfId="6428" xr:uid="{00000000-0005-0000-0000-0000548E0000}"/>
    <cellStyle name="Nota 2 2 2 5" xfId="6429" xr:uid="{00000000-0005-0000-0000-0000558E0000}"/>
    <cellStyle name="Nota 2 2 2 6" xfId="6430" xr:uid="{00000000-0005-0000-0000-0000568E0000}"/>
    <cellStyle name="Nota 2 2 2 7" xfId="6431" xr:uid="{00000000-0005-0000-0000-0000578E0000}"/>
    <cellStyle name="Nota 2 2 2 8" xfId="6432" xr:uid="{00000000-0005-0000-0000-0000588E0000}"/>
    <cellStyle name="Nota 2 2 2 9" xfId="6433" xr:uid="{00000000-0005-0000-0000-0000598E0000}"/>
    <cellStyle name="Nota 2 2 20" xfId="6434" xr:uid="{00000000-0005-0000-0000-00005A8E0000}"/>
    <cellStyle name="Nota 2 2 21" xfId="6435" xr:uid="{00000000-0005-0000-0000-00005B8E0000}"/>
    <cellStyle name="Nota 2 2 22" xfId="6436" xr:uid="{00000000-0005-0000-0000-00005C8E0000}"/>
    <cellStyle name="Nota 2 2 23" xfId="6437" xr:uid="{00000000-0005-0000-0000-00005D8E0000}"/>
    <cellStyle name="Nota 2 2 24" xfId="6438" xr:uid="{00000000-0005-0000-0000-00005E8E0000}"/>
    <cellStyle name="Nota 2 2 25" xfId="6439" xr:uid="{00000000-0005-0000-0000-00005F8E0000}"/>
    <cellStyle name="Nota 2 2 26" xfId="6440" xr:uid="{00000000-0005-0000-0000-0000608E0000}"/>
    <cellStyle name="Nota 2 2 27" xfId="6441" xr:uid="{00000000-0005-0000-0000-0000618E0000}"/>
    <cellStyle name="Nota 2 2 28" xfId="6442" xr:uid="{00000000-0005-0000-0000-0000628E0000}"/>
    <cellStyle name="Nota 2 2 29" xfId="6443" xr:uid="{00000000-0005-0000-0000-0000638E0000}"/>
    <cellStyle name="Nota 2 2 3" xfId="199" xr:uid="{00000000-0005-0000-0000-0000648E0000}"/>
    <cellStyle name="Nota 2 2 3 10" xfId="6445" xr:uid="{00000000-0005-0000-0000-0000658E0000}"/>
    <cellStyle name="Nota 2 2 3 11" xfId="6446" xr:uid="{00000000-0005-0000-0000-0000668E0000}"/>
    <cellStyle name="Nota 2 2 3 12" xfId="6447" xr:uid="{00000000-0005-0000-0000-0000678E0000}"/>
    <cellStyle name="Nota 2 2 3 13" xfId="6448" xr:uid="{00000000-0005-0000-0000-0000688E0000}"/>
    <cellStyle name="Nota 2 2 3 14" xfId="6449" xr:uid="{00000000-0005-0000-0000-0000698E0000}"/>
    <cellStyle name="Nota 2 2 3 15" xfId="6450" xr:uid="{00000000-0005-0000-0000-00006A8E0000}"/>
    <cellStyle name="Nota 2 2 3 16" xfId="6451" xr:uid="{00000000-0005-0000-0000-00006B8E0000}"/>
    <cellStyle name="Nota 2 2 3 17" xfId="6452" xr:uid="{00000000-0005-0000-0000-00006C8E0000}"/>
    <cellStyle name="Nota 2 2 3 18" xfId="6444" xr:uid="{00000000-0005-0000-0000-00006D8E0000}"/>
    <cellStyle name="Nota 2 2 3 19" xfId="9517" xr:uid="{00000000-0005-0000-0000-00006E8E0000}"/>
    <cellStyle name="Nota 2 2 3 19 2" xfId="31819" xr:uid="{00000000-0005-0000-0000-00006F8E0000}"/>
    <cellStyle name="Nota 2 2 3 19 3" xfId="36366" xr:uid="{00000000-0005-0000-0000-0000708E0000}"/>
    <cellStyle name="Nota 2 2 3 19 4" xfId="18589" xr:uid="{00000000-0005-0000-0000-0000718E0000}"/>
    <cellStyle name="Nota 2 2 3 2" xfId="311" xr:uid="{00000000-0005-0000-0000-0000728E0000}"/>
    <cellStyle name="Nota 2 2 3 2 10" xfId="6454" xr:uid="{00000000-0005-0000-0000-0000738E0000}"/>
    <cellStyle name="Nota 2 2 3 2 11" xfId="6455" xr:uid="{00000000-0005-0000-0000-0000748E0000}"/>
    <cellStyle name="Nota 2 2 3 2 12" xfId="6456" xr:uid="{00000000-0005-0000-0000-0000758E0000}"/>
    <cellStyle name="Nota 2 2 3 2 13" xfId="6457" xr:uid="{00000000-0005-0000-0000-0000768E0000}"/>
    <cellStyle name="Nota 2 2 3 2 14" xfId="6458" xr:uid="{00000000-0005-0000-0000-0000778E0000}"/>
    <cellStyle name="Nota 2 2 3 2 15" xfId="6459" xr:uid="{00000000-0005-0000-0000-0000788E0000}"/>
    <cellStyle name="Nota 2 2 3 2 16" xfId="6460" xr:uid="{00000000-0005-0000-0000-0000798E0000}"/>
    <cellStyle name="Nota 2 2 3 2 17" xfId="6461" xr:uid="{00000000-0005-0000-0000-00007A8E0000}"/>
    <cellStyle name="Nota 2 2 3 2 18" xfId="6462" xr:uid="{00000000-0005-0000-0000-00007B8E0000}"/>
    <cellStyle name="Nota 2 2 3 2 19" xfId="6463" xr:uid="{00000000-0005-0000-0000-00007C8E0000}"/>
    <cellStyle name="Nota 2 2 3 2 2" xfId="6464" xr:uid="{00000000-0005-0000-0000-00007D8E0000}"/>
    <cellStyle name="Nota 2 2 3 2 20" xfId="6465" xr:uid="{00000000-0005-0000-0000-00007E8E0000}"/>
    <cellStyle name="Nota 2 2 3 2 21" xfId="6466" xr:uid="{00000000-0005-0000-0000-00007F8E0000}"/>
    <cellStyle name="Nota 2 2 3 2 22" xfId="6467" xr:uid="{00000000-0005-0000-0000-0000808E0000}"/>
    <cellStyle name="Nota 2 2 3 2 23" xfId="6468" xr:uid="{00000000-0005-0000-0000-0000818E0000}"/>
    <cellStyle name="Nota 2 2 3 2 24" xfId="6469" xr:uid="{00000000-0005-0000-0000-0000828E0000}"/>
    <cellStyle name="Nota 2 2 3 2 25" xfId="6470" xr:uid="{00000000-0005-0000-0000-0000838E0000}"/>
    <cellStyle name="Nota 2 2 3 2 26" xfId="6471" xr:uid="{00000000-0005-0000-0000-0000848E0000}"/>
    <cellStyle name="Nota 2 2 3 2 27" xfId="6472" xr:uid="{00000000-0005-0000-0000-0000858E0000}"/>
    <cellStyle name="Nota 2 2 3 2 28" xfId="6473" xr:uid="{00000000-0005-0000-0000-0000868E0000}"/>
    <cellStyle name="Nota 2 2 3 2 29" xfId="6474" xr:uid="{00000000-0005-0000-0000-0000878E0000}"/>
    <cellStyle name="Nota 2 2 3 2 3" xfId="6475" xr:uid="{00000000-0005-0000-0000-0000888E0000}"/>
    <cellStyle name="Nota 2 2 3 2 30" xfId="6476" xr:uid="{00000000-0005-0000-0000-0000898E0000}"/>
    <cellStyle name="Nota 2 2 3 2 31" xfId="6477" xr:uid="{00000000-0005-0000-0000-00008A8E0000}"/>
    <cellStyle name="Nota 2 2 3 2 32" xfId="6478" xr:uid="{00000000-0005-0000-0000-00008B8E0000}"/>
    <cellStyle name="Nota 2 2 3 2 33" xfId="6479" xr:uid="{00000000-0005-0000-0000-00008C8E0000}"/>
    <cellStyle name="Nota 2 2 3 2 34" xfId="6480" xr:uid="{00000000-0005-0000-0000-00008D8E0000}"/>
    <cellStyle name="Nota 2 2 3 2 35" xfId="6481" xr:uid="{00000000-0005-0000-0000-00008E8E0000}"/>
    <cellStyle name="Nota 2 2 3 2 36" xfId="6482" xr:uid="{00000000-0005-0000-0000-00008F8E0000}"/>
    <cellStyle name="Nota 2 2 3 2 37" xfId="6483" xr:uid="{00000000-0005-0000-0000-0000908E0000}"/>
    <cellStyle name="Nota 2 2 3 2 38" xfId="6484" xr:uid="{00000000-0005-0000-0000-0000918E0000}"/>
    <cellStyle name="Nota 2 2 3 2 39" xfId="6453" xr:uid="{00000000-0005-0000-0000-0000928E0000}"/>
    <cellStyle name="Nota 2 2 3 2 4" xfId="6485" xr:uid="{00000000-0005-0000-0000-0000938E0000}"/>
    <cellStyle name="Nota 2 2 3 2 40" xfId="9620" xr:uid="{00000000-0005-0000-0000-0000948E0000}"/>
    <cellStyle name="Nota 2 2 3 2 40 2" xfId="31922" xr:uid="{00000000-0005-0000-0000-0000958E0000}"/>
    <cellStyle name="Nota 2 2 3 2 40 3" xfId="36469" xr:uid="{00000000-0005-0000-0000-0000968E0000}"/>
    <cellStyle name="Nota 2 2 3 2 40 4" xfId="18692" xr:uid="{00000000-0005-0000-0000-0000978E0000}"/>
    <cellStyle name="Nota 2 2 3 2 41" xfId="472" xr:uid="{00000000-0005-0000-0000-0000988E0000}"/>
    <cellStyle name="Nota 2 2 3 2 41 2" xfId="9742" xr:uid="{00000000-0005-0000-0000-0000998E0000}"/>
    <cellStyle name="Nota 2 2 3 2 41 2 2" xfId="32044" xr:uid="{00000000-0005-0000-0000-00009A8E0000}"/>
    <cellStyle name="Nota 2 2 3 2 41 2 3" xfId="36591" xr:uid="{00000000-0005-0000-0000-00009B8E0000}"/>
    <cellStyle name="Nota 2 2 3 2 41 2 4" xfId="18814" xr:uid="{00000000-0005-0000-0000-00009C8E0000}"/>
    <cellStyle name="Nota 2 2 3 2 41 3" xfId="23343" xr:uid="{00000000-0005-0000-0000-00009D8E0000}"/>
    <cellStyle name="Nota 2 2 3 2 41 4" xfId="31344" xr:uid="{00000000-0005-0000-0000-00009E8E0000}"/>
    <cellStyle name="Nota 2 2 3 2 41 5" xfId="14442" xr:uid="{00000000-0005-0000-0000-00009F8E0000}"/>
    <cellStyle name="Nota 2 2 3 2 42" xfId="23182" xr:uid="{00000000-0005-0000-0000-0000A08E0000}"/>
    <cellStyle name="Nota 2 2 3 2 43" xfId="31504" xr:uid="{00000000-0005-0000-0000-0000A18E0000}"/>
    <cellStyle name="Nota 2 2 3 2 44" xfId="14281" xr:uid="{00000000-0005-0000-0000-0000A28E0000}"/>
    <cellStyle name="Nota 2 2 3 2 5" xfId="6486" xr:uid="{00000000-0005-0000-0000-0000A38E0000}"/>
    <cellStyle name="Nota 2 2 3 2 6" xfId="6487" xr:uid="{00000000-0005-0000-0000-0000A48E0000}"/>
    <cellStyle name="Nota 2 2 3 2 7" xfId="6488" xr:uid="{00000000-0005-0000-0000-0000A58E0000}"/>
    <cellStyle name="Nota 2 2 3 2 8" xfId="6489" xr:uid="{00000000-0005-0000-0000-0000A68E0000}"/>
    <cellStyle name="Nota 2 2 3 2 9" xfId="6490" xr:uid="{00000000-0005-0000-0000-0000A78E0000}"/>
    <cellStyle name="Nota 2 2 3 20" xfId="23070" xr:uid="{00000000-0005-0000-0000-0000A88E0000}"/>
    <cellStyle name="Nota 2 2 3 21" xfId="13985" xr:uid="{00000000-0005-0000-0000-0000A98E0000}"/>
    <cellStyle name="Nota 2 2 3 3" xfId="6491" xr:uid="{00000000-0005-0000-0000-0000AA8E0000}"/>
    <cellStyle name="Nota 2 2 3 4" xfId="6492" xr:uid="{00000000-0005-0000-0000-0000AB8E0000}"/>
    <cellStyle name="Nota 2 2 3 5" xfId="6493" xr:uid="{00000000-0005-0000-0000-0000AC8E0000}"/>
    <cellStyle name="Nota 2 2 3 6" xfId="6494" xr:uid="{00000000-0005-0000-0000-0000AD8E0000}"/>
    <cellStyle name="Nota 2 2 3 7" xfId="6495" xr:uid="{00000000-0005-0000-0000-0000AE8E0000}"/>
    <cellStyle name="Nota 2 2 3 8" xfId="6496" xr:uid="{00000000-0005-0000-0000-0000AF8E0000}"/>
    <cellStyle name="Nota 2 2 3 9" xfId="6497" xr:uid="{00000000-0005-0000-0000-0000B08E0000}"/>
    <cellStyle name="Nota 2 2 30" xfId="6498" xr:uid="{00000000-0005-0000-0000-0000B18E0000}"/>
    <cellStyle name="Nota 2 2 31" xfId="6499" xr:uid="{00000000-0005-0000-0000-0000B28E0000}"/>
    <cellStyle name="Nota 2 2 32" xfId="6500" xr:uid="{00000000-0005-0000-0000-0000B38E0000}"/>
    <cellStyle name="Nota 2 2 33" xfId="6501" xr:uid="{00000000-0005-0000-0000-0000B48E0000}"/>
    <cellStyle name="Nota 2 2 34" xfId="6502" xr:uid="{00000000-0005-0000-0000-0000B58E0000}"/>
    <cellStyle name="Nota 2 2 35" xfId="6503" xr:uid="{00000000-0005-0000-0000-0000B68E0000}"/>
    <cellStyle name="Nota 2 2 36" xfId="6504" xr:uid="{00000000-0005-0000-0000-0000B78E0000}"/>
    <cellStyle name="Nota 2 2 37" xfId="6332" xr:uid="{00000000-0005-0000-0000-0000B88E0000}"/>
    <cellStyle name="Nota 2 2 38" xfId="9425" xr:uid="{00000000-0005-0000-0000-0000B98E0000}"/>
    <cellStyle name="Nota 2 2 38 2" xfId="31727" xr:uid="{00000000-0005-0000-0000-0000BA8E0000}"/>
    <cellStyle name="Nota 2 2 38 3" xfId="36274" xr:uid="{00000000-0005-0000-0000-0000BB8E0000}"/>
    <cellStyle name="Nota 2 2 38 4" xfId="18497" xr:uid="{00000000-0005-0000-0000-0000BC8E0000}"/>
    <cellStyle name="Nota 2 2 39" xfId="9679" xr:uid="{00000000-0005-0000-0000-0000BD8E0000}"/>
    <cellStyle name="Nota 2 2 39 2" xfId="31981" xr:uid="{00000000-0005-0000-0000-0000BE8E0000}"/>
    <cellStyle name="Nota 2 2 39 3" xfId="36528" xr:uid="{00000000-0005-0000-0000-0000BF8E0000}"/>
    <cellStyle name="Nota 2 2 39 4" xfId="18751" xr:uid="{00000000-0005-0000-0000-0000C08E0000}"/>
    <cellStyle name="Nota 2 2 4" xfId="200" xr:uid="{00000000-0005-0000-0000-0000C18E0000}"/>
    <cellStyle name="Nota 2 2 4 10" xfId="6506" xr:uid="{00000000-0005-0000-0000-0000C28E0000}"/>
    <cellStyle name="Nota 2 2 4 11" xfId="6507" xr:uid="{00000000-0005-0000-0000-0000C38E0000}"/>
    <cellStyle name="Nota 2 2 4 12" xfId="6508" xr:uid="{00000000-0005-0000-0000-0000C48E0000}"/>
    <cellStyle name="Nota 2 2 4 13" xfId="6509" xr:uid="{00000000-0005-0000-0000-0000C58E0000}"/>
    <cellStyle name="Nota 2 2 4 14" xfId="6510" xr:uid="{00000000-0005-0000-0000-0000C68E0000}"/>
    <cellStyle name="Nota 2 2 4 15" xfId="6511" xr:uid="{00000000-0005-0000-0000-0000C78E0000}"/>
    <cellStyle name="Nota 2 2 4 16" xfId="6512" xr:uid="{00000000-0005-0000-0000-0000C88E0000}"/>
    <cellStyle name="Nota 2 2 4 17" xfId="6513" xr:uid="{00000000-0005-0000-0000-0000C98E0000}"/>
    <cellStyle name="Nota 2 2 4 18" xfId="6505" xr:uid="{00000000-0005-0000-0000-0000CA8E0000}"/>
    <cellStyle name="Nota 2 2 4 19" xfId="9518" xr:uid="{00000000-0005-0000-0000-0000CB8E0000}"/>
    <cellStyle name="Nota 2 2 4 19 2" xfId="31820" xr:uid="{00000000-0005-0000-0000-0000CC8E0000}"/>
    <cellStyle name="Nota 2 2 4 19 3" xfId="36367" xr:uid="{00000000-0005-0000-0000-0000CD8E0000}"/>
    <cellStyle name="Nota 2 2 4 19 4" xfId="18590" xr:uid="{00000000-0005-0000-0000-0000CE8E0000}"/>
    <cellStyle name="Nota 2 2 4 2" xfId="346" xr:uid="{00000000-0005-0000-0000-0000CF8E0000}"/>
    <cellStyle name="Nota 2 2 4 2 10" xfId="6515" xr:uid="{00000000-0005-0000-0000-0000D08E0000}"/>
    <cellStyle name="Nota 2 2 4 2 11" xfId="6516" xr:uid="{00000000-0005-0000-0000-0000D18E0000}"/>
    <cellStyle name="Nota 2 2 4 2 12" xfId="6517" xr:uid="{00000000-0005-0000-0000-0000D28E0000}"/>
    <cellStyle name="Nota 2 2 4 2 13" xfId="6518" xr:uid="{00000000-0005-0000-0000-0000D38E0000}"/>
    <cellStyle name="Nota 2 2 4 2 14" xfId="6519" xr:uid="{00000000-0005-0000-0000-0000D48E0000}"/>
    <cellStyle name="Nota 2 2 4 2 15" xfId="6520" xr:uid="{00000000-0005-0000-0000-0000D58E0000}"/>
    <cellStyle name="Nota 2 2 4 2 16" xfId="6521" xr:uid="{00000000-0005-0000-0000-0000D68E0000}"/>
    <cellStyle name="Nota 2 2 4 2 17" xfId="6522" xr:uid="{00000000-0005-0000-0000-0000D78E0000}"/>
    <cellStyle name="Nota 2 2 4 2 18" xfId="6523" xr:uid="{00000000-0005-0000-0000-0000D88E0000}"/>
    <cellStyle name="Nota 2 2 4 2 19" xfId="6524" xr:uid="{00000000-0005-0000-0000-0000D98E0000}"/>
    <cellStyle name="Nota 2 2 4 2 2" xfId="6525" xr:uid="{00000000-0005-0000-0000-0000DA8E0000}"/>
    <cellStyle name="Nota 2 2 4 2 20" xfId="6526" xr:uid="{00000000-0005-0000-0000-0000DB8E0000}"/>
    <cellStyle name="Nota 2 2 4 2 21" xfId="6527" xr:uid="{00000000-0005-0000-0000-0000DC8E0000}"/>
    <cellStyle name="Nota 2 2 4 2 22" xfId="6528" xr:uid="{00000000-0005-0000-0000-0000DD8E0000}"/>
    <cellStyle name="Nota 2 2 4 2 23" xfId="6529" xr:uid="{00000000-0005-0000-0000-0000DE8E0000}"/>
    <cellStyle name="Nota 2 2 4 2 24" xfId="6530" xr:uid="{00000000-0005-0000-0000-0000DF8E0000}"/>
    <cellStyle name="Nota 2 2 4 2 25" xfId="6531" xr:uid="{00000000-0005-0000-0000-0000E08E0000}"/>
    <cellStyle name="Nota 2 2 4 2 26" xfId="6532" xr:uid="{00000000-0005-0000-0000-0000E18E0000}"/>
    <cellStyle name="Nota 2 2 4 2 27" xfId="6533" xr:uid="{00000000-0005-0000-0000-0000E28E0000}"/>
    <cellStyle name="Nota 2 2 4 2 28" xfId="6534" xr:uid="{00000000-0005-0000-0000-0000E38E0000}"/>
    <cellStyle name="Nota 2 2 4 2 29" xfId="6535" xr:uid="{00000000-0005-0000-0000-0000E48E0000}"/>
    <cellStyle name="Nota 2 2 4 2 3" xfId="6536" xr:uid="{00000000-0005-0000-0000-0000E58E0000}"/>
    <cellStyle name="Nota 2 2 4 2 30" xfId="6537" xr:uid="{00000000-0005-0000-0000-0000E68E0000}"/>
    <cellStyle name="Nota 2 2 4 2 31" xfId="6538" xr:uid="{00000000-0005-0000-0000-0000E78E0000}"/>
    <cellStyle name="Nota 2 2 4 2 32" xfId="6539" xr:uid="{00000000-0005-0000-0000-0000E88E0000}"/>
    <cellStyle name="Nota 2 2 4 2 33" xfId="6540" xr:uid="{00000000-0005-0000-0000-0000E98E0000}"/>
    <cellStyle name="Nota 2 2 4 2 34" xfId="6541" xr:uid="{00000000-0005-0000-0000-0000EA8E0000}"/>
    <cellStyle name="Nota 2 2 4 2 35" xfId="6542" xr:uid="{00000000-0005-0000-0000-0000EB8E0000}"/>
    <cellStyle name="Nota 2 2 4 2 36" xfId="6543" xr:uid="{00000000-0005-0000-0000-0000EC8E0000}"/>
    <cellStyle name="Nota 2 2 4 2 37" xfId="6544" xr:uid="{00000000-0005-0000-0000-0000ED8E0000}"/>
    <cellStyle name="Nota 2 2 4 2 38" xfId="6545" xr:uid="{00000000-0005-0000-0000-0000EE8E0000}"/>
    <cellStyle name="Nota 2 2 4 2 39" xfId="6514" xr:uid="{00000000-0005-0000-0000-0000EF8E0000}"/>
    <cellStyle name="Nota 2 2 4 2 4" xfId="6546" xr:uid="{00000000-0005-0000-0000-0000F08E0000}"/>
    <cellStyle name="Nota 2 2 4 2 40" xfId="9655" xr:uid="{00000000-0005-0000-0000-0000F18E0000}"/>
    <cellStyle name="Nota 2 2 4 2 40 2" xfId="31957" xr:uid="{00000000-0005-0000-0000-0000F28E0000}"/>
    <cellStyle name="Nota 2 2 4 2 40 3" xfId="36504" xr:uid="{00000000-0005-0000-0000-0000F38E0000}"/>
    <cellStyle name="Nota 2 2 4 2 40 4" xfId="18727" xr:uid="{00000000-0005-0000-0000-0000F48E0000}"/>
    <cellStyle name="Nota 2 2 4 2 41" xfId="507" xr:uid="{00000000-0005-0000-0000-0000F58E0000}"/>
    <cellStyle name="Nota 2 2 4 2 41 2" xfId="9749" xr:uid="{00000000-0005-0000-0000-0000F68E0000}"/>
    <cellStyle name="Nota 2 2 4 2 41 2 2" xfId="32051" xr:uid="{00000000-0005-0000-0000-0000F78E0000}"/>
    <cellStyle name="Nota 2 2 4 2 41 2 3" xfId="36598" xr:uid="{00000000-0005-0000-0000-0000F88E0000}"/>
    <cellStyle name="Nota 2 2 4 2 41 2 4" xfId="18821" xr:uid="{00000000-0005-0000-0000-0000F98E0000}"/>
    <cellStyle name="Nota 2 2 4 2 41 3" xfId="23378" xr:uid="{00000000-0005-0000-0000-0000FA8E0000}"/>
    <cellStyle name="Nota 2 2 4 2 41 4" xfId="31306" xr:uid="{00000000-0005-0000-0000-0000FB8E0000}"/>
    <cellStyle name="Nota 2 2 4 2 41 5" xfId="14477" xr:uid="{00000000-0005-0000-0000-0000FC8E0000}"/>
    <cellStyle name="Nota 2 2 4 2 42" xfId="23217" xr:uid="{00000000-0005-0000-0000-0000FD8E0000}"/>
    <cellStyle name="Nota 2 2 4 2 43" xfId="31468" xr:uid="{00000000-0005-0000-0000-0000FE8E0000}"/>
    <cellStyle name="Nota 2 2 4 2 44" xfId="14316" xr:uid="{00000000-0005-0000-0000-0000FF8E0000}"/>
    <cellStyle name="Nota 2 2 4 2 5" xfId="6547" xr:uid="{00000000-0005-0000-0000-0000008F0000}"/>
    <cellStyle name="Nota 2 2 4 2 6" xfId="6548" xr:uid="{00000000-0005-0000-0000-0000018F0000}"/>
    <cellStyle name="Nota 2 2 4 2 7" xfId="6549" xr:uid="{00000000-0005-0000-0000-0000028F0000}"/>
    <cellStyle name="Nota 2 2 4 2 8" xfId="6550" xr:uid="{00000000-0005-0000-0000-0000038F0000}"/>
    <cellStyle name="Nota 2 2 4 2 9" xfId="6551" xr:uid="{00000000-0005-0000-0000-0000048F0000}"/>
    <cellStyle name="Nota 2 2 4 20" xfId="23071" xr:uid="{00000000-0005-0000-0000-0000058F0000}"/>
    <cellStyle name="Nota 2 2 4 21" xfId="13986" xr:uid="{00000000-0005-0000-0000-0000068F0000}"/>
    <cellStyle name="Nota 2 2 4 3" xfId="6552" xr:uid="{00000000-0005-0000-0000-0000078F0000}"/>
    <cellStyle name="Nota 2 2 4 4" xfId="6553" xr:uid="{00000000-0005-0000-0000-0000088F0000}"/>
    <cellStyle name="Nota 2 2 4 5" xfId="6554" xr:uid="{00000000-0005-0000-0000-0000098F0000}"/>
    <cellStyle name="Nota 2 2 4 6" xfId="6555" xr:uid="{00000000-0005-0000-0000-00000A8F0000}"/>
    <cellStyle name="Nota 2 2 4 7" xfId="6556" xr:uid="{00000000-0005-0000-0000-00000B8F0000}"/>
    <cellStyle name="Nota 2 2 4 8" xfId="6557" xr:uid="{00000000-0005-0000-0000-00000C8F0000}"/>
    <cellStyle name="Nota 2 2 4 9" xfId="6558" xr:uid="{00000000-0005-0000-0000-00000D8F0000}"/>
    <cellStyle name="Nota 2 2 40" xfId="14034" xr:uid="{00000000-0005-0000-0000-00000E8F0000}"/>
    <cellStyle name="Nota 2 2 41" xfId="31695" xr:uid="{00000000-0005-0000-0000-00000F8F0000}"/>
    <cellStyle name="Nota 2 2 42" xfId="13983" xr:uid="{00000000-0005-0000-0000-0000108F0000}"/>
    <cellStyle name="Nota 2 2 5" xfId="243" xr:uid="{00000000-0005-0000-0000-0000118F0000}"/>
    <cellStyle name="Nota 2 2 5 10" xfId="6560" xr:uid="{00000000-0005-0000-0000-0000128F0000}"/>
    <cellStyle name="Nota 2 2 5 11" xfId="6561" xr:uid="{00000000-0005-0000-0000-0000138F0000}"/>
    <cellStyle name="Nota 2 2 5 12" xfId="6562" xr:uid="{00000000-0005-0000-0000-0000148F0000}"/>
    <cellStyle name="Nota 2 2 5 13" xfId="6563" xr:uid="{00000000-0005-0000-0000-0000158F0000}"/>
    <cellStyle name="Nota 2 2 5 14" xfId="6564" xr:uid="{00000000-0005-0000-0000-0000168F0000}"/>
    <cellStyle name="Nota 2 2 5 15" xfId="6565" xr:uid="{00000000-0005-0000-0000-0000178F0000}"/>
    <cellStyle name="Nota 2 2 5 16" xfId="6566" xr:uid="{00000000-0005-0000-0000-0000188F0000}"/>
    <cellStyle name="Nota 2 2 5 17" xfId="6567" xr:uid="{00000000-0005-0000-0000-0000198F0000}"/>
    <cellStyle name="Nota 2 2 5 18" xfId="6559" xr:uid="{00000000-0005-0000-0000-00001A8F0000}"/>
    <cellStyle name="Nota 2 2 5 19" xfId="9559" xr:uid="{00000000-0005-0000-0000-00001B8F0000}"/>
    <cellStyle name="Nota 2 2 5 19 2" xfId="31861" xr:uid="{00000000-0005-0000-0000-00001C8F0000}"/>
    <cellStyle name="Nota 2 2 5 19 3" xfId="36408" xr:uid="{00000000-0005-0000-0000-00001D8F0000}"/>
    <cellStyle name="Nota 2 2 5 19 4" xfId="18631" xr:uid="{00000000-0005-0000-0000-00001E8F0000}"/>
    <cellStyle name="Nota 2 2 5 2" xfId="160" xr:uid="{00000000-0005-0000-0000-00001F8F0000}"/>
    <cellStyle name="Nota 2 2 5 2 10" xfId="6569" xr:uid="{00000000-0005-0000-0000-0000208F0000}"/>
    <cellStyle name="Nota 2 2 5 2 11" xfId="6570" xr:uid="{00000000-0005-0000-0000-0000218F0000}"/>
    <cellStyle name="Nota 2 2 5 2 12" xfId="6571" xr:uid="{00000000-0005-0000-0000-0000228F0000}"/>
    <cellStyle name="Nota 2 2 5 2 13" xfId="6572" xr:uid="{00000000-0005-0000-0000-0000238F0000}"/>
    <cellStyle name="Nota 2 2 5 2 14" xfId="6573" xr:uid="{00000000-0005-0000-0000-0000248F0000}"/>
    <cellStyle name="Nota 2 2 5 2 15" xfId="6574" xr:uid="{00000000-0005-0000-0000-0000258F0000}"/>
    <cellStyle name="Nota 2 2 5 2 16" xfId="6575" xr:uid="{00000000-0005-0000-0000-0000268F0000}"/>
    <cellStyle name="Nota 2 2 5 2 17" xfId="6576" xr:uid="{00000000-0005-0000-0000-0000278F0000}"/>
    <cellStyle name="Nota 2 2 5 2 18" xfId="6577" xr:uid="{00000000-0005-0000-0000-0000288F0000}"/>
    <cellStyle name="Nota 2 2 5 2 19" xfId="6578" xr:uid="{00000000-0005-0000-0000-0000298F0000}"/>
    <cellStyle name="Nota 2 2 5 2 2" xfId="6579" xr:uid="{00000000-0005-0000-0000-00002A8F0000}"/>
    <cellStyle name="Nota 2 2 5 2 20" xfId="6580" xr:uid="{00000000-0005-0000-0000-00002B8F0000}"/>
    <cellStyle name="Nota 2 2 5 2 21" xfId="6581" xr:uid="{00000000-0005-0000-0000-00002C8F0000}"/>
    <cellStyle name="Nota 2 2 5 2 22" xfId="6582" xr:uid="{00000000-0005-0000-0000-00002D8F0000}"/>
    <cellStyle name="Nota 2 2 5 2 23" xfId="6583" xr:uid="{00000000-0005-0000-0000-00002E8F0000}"/>
    <cellStyle name="Nota 2 2 5 2 24" xfId="6584" xr:uid="{00000000-0005-0000-0000-00002F8F0000}"/>
    <cellStyle name="Nota 2 2 5 2 25" xfId="6585" xr:uid="{00000000-0005-0000-0000-0000308F0000}"/>
    <cellStyle name="Nota 2 2 5 2 26" xfId="6586" xr:uid="{00000000-0005-0000-0000-0000318F0000}"/>
    <cellStyle name="Nota 2 2 5 2 27" xfId="6587" xr:uid="{00000000-0005-0000-0000-0000328F0000}"/>
    <cellStyle name="Nota 2 2 5 2 28" xfId="6588" xr:uid="{00000000-0005-0000-0000-0000338F0000}"/>
    <cellStyle name="Nota 2 2 5 2 29" xfId="6589" xr:uid="{00000000-0005-0000-0000-0000348F0000}"/>
    <cellStyle name="Nota 2 2 5 2 3" xfId="6590" xr:uid="{00000000-0005-0000-0000-0000358F0000}"/>
    <cellStyle name="Nota 2 2 5 2 30" xfId="6591" xr:uid="{00000000-0005-0000-0000-0000368F0000}"/>
    <cellStyle name="Nota 2 2 5 2 31" xfId="6592" xr:uid="{00000000-0005-0000-0000-0000378F0000}"/>
    <cellStyle name="Nota 2 2 5 2 32" xfId="6593" xr:uid="{00000000-0005-0000-0000-0000388F0000}"/>
    <cellStyle name="Nota 2 2 5 2 33" xfId="6594" xr:uid="{00000000-0005-0000-0000-0000398F0000}"/>
    <cellStyle name="Nota 2 2 5 2 34" xfId="6595" xr:uid="{00000000-0005-0000-0000-00003A8F0000}"/>
    <cellStyle name="Nota 2 2 5 2 35" xfId="6596" xr:uid="{00000000-0005-0000-0000-00003B8F0000}"/>
    <cellStyle name="Nota 2 2 5 2 36" xfId="6597" xr:uid="{00000000-0005-0000-0000-00003C8F0000}"/>
    <cellStyle name="Nota 2 2 5 2 37" xfId="6598" xr:uid="{00000000-0005-0000-0000-00003D8F0000}"/>
    <cellStyle name="Nota 2 2 5 2 38" xfId="6599" xr:uid="{00000000-0005-0000-0000-00003E8F0000}"/>
    <cellStyle name="Nota 2 2 5 2 39" xfId="6568" xr:uid="{00000000-0005-0000-0000-00003F8F0000}"/>
    <cellStyle name="Nota 2 2 5 2 4" xfId="6600" xr:uid="{00000000-0005-0000-0000-0000408F0000}"/>
    <cellStyle name="Nota 2 2 5 2 40" xfId="9478" xr:uid="{00000000-0005-0000-0000-0000418F0000}"/>
    <cellStyle name="Nota 2 2 5 2 40 2" xfId="31780" xr:uid="{00000000-0005-0000-0000-0000428F0000}"/>
    <cellStyle name="Nota 2 2 5 2 40 3" xfId="36327" xr:uid="{00000000-0005-0000-0000-0000438F0000}"/>
    <cellStyle name="Nota 2 2 5 2 40 4" xfId="18550" xr:uid="{00000000-0005-0000-0000-0000448F0000}"/>
    <cellStyle name="Nota 2 2 5 2 41" xfId="407" xr:uid="{00000000-0005-0000-0000-0000458F0000}"/>
    <cellStyle name="Nota 2 2 5 2 41 2" xfId="9736" xr:uid="{00000000-0005-0000-0000-0000468F0000}"/>
    <cellStyle name="Nota 2 2 5 2 41 2 2" xfId="32038" xr:uid="{00000000-0005-0000-0000-0000478F0000}"/>
    <cellStyle name="Nota 2 2 5 2 41 2 3" xfId="36585" xr:uid="{00000000-0005-0000-0000-0000488F0000}"/>
    <cellStyle name="Nota 2 2 5 2 41 2 4" xfId="18808" xr:uid="{00000000-0005-0000-0000-0000498F0000}"/>
    <cellStyle name="Nota 2 2 5 2 41 3" xfId="23278" xr:uid="{00000000-0005-0000-0000-00004A8F0000}"/>
    <cellStyle name="Nota 2 2 5 2 41 4" xfId="31409" xr:uid="{00000000-0005-0000-0000-00004B8F0000}"/>
    <cellStyle name="Nota 2 2 5 2 41 5" xfId="14377" xr:uid="{00000000-0005-0000-0000-00004C8F0000}"/>
    <cellStyle name="Nota 2 2 5 2 42" xfId="23031" xr:uid="{00000000-0005-0000-0000-00004D8F0000}"/>
    <cellStyle name="Nota 2 2 5 2 43" xfId="31638" xr:uid="{00000000-0005-0000-0000-00004E8F0000}"/>
    <cellStyle name="Nota 2 2 5 2 44" xfId="14141" xr:uid="{00000000-0005-0000-0000-00004F8F0000}"/>
    <cellStyle name="Nota 2 2 5 2 5" xfId="6601" xr:uid="{00000000-0005-0000-0000-0000508F0000}"/>
    <cellStyle name="Nota 2 2 5 2 6" xfId="6602" xr:uid="{00000000-0005-0000-0000-0000518F0000}"/>
    <cellStyle name="Nota 2 2 5 2 7" xfId="6603" xr:uid="{00000000-0005-0000-0000-0000528F0000}"/>
    <cellStyle name="Nota 2 2 5 2 8" xfId="6604" xr:uid="{00000000-0005-0000-0000-0000538F0000}"/>
    <cellStyle name="Nota 2 2 5 2 9" xfId="6605" xr:uid="{00000000-0005-0000-0000-0000548F0000}"/>
    <cellStyle name="Nota 2 2 5 20" xfId="23114" xr:uid="{00000000-0005-0000-0000-0000558F0000}"/>
    <cellStyle name="Nota 2 2 5 21" xfId="14213" xr:uid="{00000000-0005-0000-0000-0000568F0000}"/>
    <cellStyle name="Nota 2 2 5 3" xfId="6606" xr:uid="{00000000-0005-0000-0000-0000578F0000}"/>
    <cellStyle name="Nota 2 2 5 4" xfId="6607" xr:uid="{00000000-0005-0000-0000-0000588F0000}"/>
    <cellStyle name="Nota 2 2 5 5" xfId="6608" xr:uid="{00000000-0005-0000-0000-0000598F0000}"/>
    <cellStyle name="Nota 2 2 5 6" xfId="6609" xr:uid="{00000000-0005-0000-0000-00005A8F0000}"/>
    <cellStyle name="Nota 2 2 5 7" xfId="6610" xr:uid="{00000000-0005-0000-0000-00005B8F0000}"/>
    <cellStyle name="Nota 2 2 5 8" xfId="6611" xr:uid="{00000000-0005-0000-0000-00005C8F0000}"/>
    <cellStyle name="Nota 2 2 5 9" xfId="6612" xr:uid="{00000000-0005-0000-0000-00005D8F0000}"/>
    <cellStyle name="Nota 2 2 6" xfId="257" xr:uid="{00000000-0005-0000-0000-00005E8F0000}"/>
    <cellStyle name="Nota 2 2 6 10" xfId="6614" xr:uid="{00000000-0005-0000-0000-00005F8F0000}"/>
    <cellStyle name="Nota 2 2 6 11" xfId="6615" xr:uid="{00000000-0005-0000-0000-0000608F0000}"/>
    <cellStyle name="Nota 2 2 6 12" xfId="6616" xr:uid="{00000000-0005-0000-0000-0000618F0000}"/>
    <cellStyle name="Nota 2 2 6 13" xfId="6617" xr:uid="{00000000-0005-0000-0000-0000628F0000}"/>
    <cellStyle name="Nota 2 2 6 14" xfId="6618" xr:uid="{00000000-0005-0000-0000-0000638F0000}"/>
    <cellStyle name="Nota 2 2 6 15" xfId="6619" xr:uid="{00000000-0005-0000-0000-0000648F0000}"/>
    <cellStyle name="Nota 2 2 6 16" xfId="6620" xr:uid="{00000000-0005-0000-0000-0000658F0000}"/>
    <cellStyle name="Nota 2 2 6 17" xfId="6621" xr:uid="{00000000-0005-0000-0000-0000668F0000}"/>
    <cellStyle name="Nota 2 2 6 18" xfId="6613" xr:uid="{00000000-0005-0000-0000-0000678F0000}"/>
    <cellStyle name="Nota 2 2 6 19" xfId="9571" xr:uid="{00000000-0005-0000-0000-0000688F0000}"/>
    <cellStyle name="Nota 2 2 6 19 2" xfId="31873" xr:uid="{00000000-0005-0000-0000-0000698F0000}"/>
    <cellStyle name="Nota 2 2 6 19 3" xfId="36420" xr:uid="{00000000-0005-0000-0000-00006A8F0000}"/>
    <cellStyle name="Nota 2 2 6 19 4" xfId="18643" xr:uid="{00000000-0005-0000-0000-00006B8F0000}"/>
    <cellStyle name="Nota 2 2 6 2" xfId="340" xr:uid="{00000000-0005-0000-0000-00006C8F0000}"/>
    <cellStyle name="Nota 2 2 6 2 10" xfId="6623" xr:uid="{00000000-0005-0000-0000-00006D8F0000}"/>
    <cellStyle name="Nota 2 2 6 2 11" xfId="6624" xr:uid="{00000000-0005-0000-0000-00006E8F0000}"/>
    <cellStyle name="Nota 2 2 6 2 12" xfId="6625" xr:uid="{00000000-0005-0000-0000-00006F8F0000}"/>
    <cellStyle name="Nota 2 2 6 2 13" xfId="6626" xr:uid="{00000000-0005-0000-0000-0000708F0000}"/>
    <cellStyle name="Nota 2 2 6 2 14" xfId="6627" xr:uid="{00000000-0005-0000-0000-0000718F0000}"/>
    <cellStyle name="Nota 2 2 6 2 15" xfId="6628" xr:uid="{00000000-0005-0000-0000-0000728F0000}"/>
    <cellStyle name="Nota 2 2 6 2 16" xfId="6629" xr:uid="{00000000-0005-0000-0000-0000738F0000}"/>
    <cellStyle name="Nota 2 2 6 2 17" xfId="6630" xr:uid="{00000000-0005-0000-0000-0000748F0000}"/>
    <cellStyle name="Nota 2 2 6 2 18" xfId="6631" xr:uid="{00000000-0005-0000-0000-0000758F0000}"/>
    <cellStyle name="Nota 2 2 6 2 19" xfId="6632" xr:uid="{00000000-0005-0000-0000-0000768F0000}"/>
    <cellStyle name="Nota 2 2 6 2 2" xfId="6633" xr:uid="{00000000-0005-0000-0000-0000778F0000}"/>
    <cellStyle name="Nota 2 2 6 2 20" xfId="6634" xr:uid="{00000000-0005-0000-0000-0000788F0000}"/>
    <cellStyle name="Nota 2 2 6 2 21" xfId="6635" xr:uid="{00000000-0005-0000-0000-0000798F0000}"/>
    <cellStyle name="Nota 2 2 6 2 22" xfId="6636" xr:uid="{00000000-0005-0000-0000-00007A8F0000}"/>
    <cellStyle name="Nota 2 2 6 2 23" xfId="6637" xr:uid="{00000000-0005-0000-0000-00007B8F0000}"/>
    <cellStyle name="Nota 2 2 6 2 24" xfId="6638" xr:uid="{00000000-0005-0000-0000-00007C8F0000}"/>
    <cellStyle name="Nota 2 2 6 2 25" xfId="6639" xr:uid="{00000000-0005-0000-0000-00007D8F0000}"/>
    <cellStyle name="Nota 2 2 6 2 26" xfId="6640" xr:uid="{00000000-0005-0000-0000-00007E8F0000}"/>
    <cellStyle name="Nota 2 2 6 2 27" xfId="6641" xr:uid="{00000000-0005-0000-0000-00007F8F0000}"/>
    <cellStyle name="Nota 2 2 6 2 28" xfId="6642" xr:uid="{00000000-0005-0000-0000-0000808F0000}"/>
    <cellStyle name="Nota 2 2 6 2 29" xfId="6643" xr:uid="{00000000-0005-0000-0000-0000818F0000}"/>
    <cellStyle name="Nota 2 2 6 2 3" xfId="6644" xr:uid="{00000000-0005-0000-0000-0000828F0000}"/>
    <cellStyle name="Nota 2 2 6 2 30" xfId="6645" xr:uid="{00000000-0005-0000-0000-0000838F0000}"/>
    <cellStyle name="Nota 2 2 6 2 31" xfId="6646" xr:uid="{00000000-0005-0000-0000-0000848F0000}"/>
    <cellStyle name="Nota 2 2 6 2 32" xfId="6647" xr:uid="{00000000-0005-0000-0000-0000858F0000}"/>
    <cellStyle name="Nota 2 2 6 2 33" xfId="6648" xr:uid="{00000000-0005-0000-0000-0000868F0000}"/>
    <cellStyle name="Nota 2 2 6 2 34" xfId="6649" xr:uid="{00000000-0005-0000-0000-0000878F0000}"/>
    <cellStyle name="Nota 2 2 6 2 35" xfId="6650" xr:uid="{00000000-0005-0000-0000-0000888F0000}"/>
    <cellStyle name="Nota 2 2 6 2 36" xfId="6651" xr:uid="{00000000-0005-0000-0000-0000898F0000}"/>
    <cellStyle name="Nota 2 2 6 2 37" xfId="6652" xr:uid="{00000000-0005-0000-0000-00008A8F0000}"/>
    <cellStyle name="Nota 2 2 6 2 38" xfId="6653" xr:uid="{00000000-0005-0000-0000-00008B8F0000}"/>
    <cellStyle name="Nota 2 2 6 2 39" xfId="6622" xr:uid="{00000000-0005-0000-0000-00008C8F0000}"/>
    <cellStyle name="Nota 2 2 6 2 4" xfId="6654" xr:uid="{00000000-0005-0000-0000-00008D8F0000}"/>
    <cellStyle name="Nota 2 2 6 2 40" xfId="9649" xr:uid="{00000000-0005-0000-0000-00008E8F0000}"/>
    <cellStyle name="Nota 2 2 6 2 40 2" xfId="31951" xr:uid="{00000000-0005-0000-0000-00008F8F0000}"/>
    <cellStyle name="Nota 2 2 6 2 40 3" xfId="36498" xr:uid="{00000000-0005-0000-0000-0000908F0000}"/>
    <cellStyle name="Nota 2 2 6 2 40 4" xfId="18721" xr:uid="{00000000-0005-0000-0000-0000918F0000}"/>
    <cellStyle name="Nota 2 2 6 2 41" xfId="501" xr:uid="{00000000-0005-0000-0000-0000928F0000}"/>
    <cellStyle name="Nota 2 2 6 2 41 2" xfId="9746" xr:uid="{00000000-0005-0000-0000-0000938F0000}"/>
    <cellStyle name="Nota 2 2 6 2 41 2 2" xfId="32048" xr:uid="{00000000-0005-0000-0000-0000948F0000}"/>
    <cellStyle name="Nota 2 2 6 2 41 2 3" xfId="36595" xr:uid="{00000000-0005-0000-0000-0000958F0000}"/>
    <cellStyle name="Nota 2 2 6 2 41 2 4" xfId="18818" xr:uid="{00000000-0005-0000-0000-0000968F0000}"/>
    <cellStyle name="Nota 2 2 6 2 41 3" xfId="23372" xr:uid="{00000000-0005-0000-0000-0000978F0000}"/>
    <cellStyle name="Nota 2 2 6 2 41 4" xfId="31313" xr:uid="{00000000-0005-0000-0000-0000988F0000}"/>
    <cellStyle name="Nota 2 2 6 2 41 5" xfId="14471" xr:uid="{00000000-0005-0000-0000-0000998F0000}"/>
    <cellStyle name="Nota 2 2 6 2 42" xfId="23211" xr:uid="{00000000-0005-0000-0000-00009A8F0000}"/>
    <cellStyle name="Nota 2 2 6 2 43" xfId="31474" xr:uid="{00000000-0005-0000-0000-00009B8F0000}"/>
    <cellStyle name="Nota 2 2 6 2 44" xfId="14310" xr:uid="{00000000-0005-0000-0000-00009C8F0000}"/>
    <cellStyle name="Nota 2 2 6 2 5" xfId="6655" xr:uid="{00000000-0005-0000-0000-00009D8F0000}"/>
    <cellStyle name="Nota 2 2 6 2 6" xfId="6656" xr:uid="{00000000-0005-0000-0000-00009E8F0000}"/>
    <cellStyle name="Nota 2 2 6 2 7" xfId="6657" xr:uid="{00000000-0005-0000-0000-00009F8F0000}"/>
    <cellStyle name="Nota 2 2 6 2 8" xfId="6658" xr:uid="{00000000-0005-0000-0000-0000A08F0000}"/>
    <cellStyle name="Nota 2 2 6 2 9" xfId="6659" xr:uid="{00000000-0005-0000-0000-0000A18F0000}"/>
    <cellStyle name="Nota 2 2 6 20" xfId="23128" xr:uid="{00000000-0005-0000-0000-0000A28F0000}"/>
    <cellStyle name="Nota 2 2 6 21" xfId="14227" xr:uid="{00000000-0005-0000-0000-0000A38F0000}"/>
    <cellStyle name="Nota 2 2 6 3" xfId="6660" xr:uid="{00000000-0005-0000-0000-0000A48F0000}"/>
    <cellStyle name="Nota 2 2 6 4" xfId="6661" xr:uid="{00000000-0005-0000-0000-0000A58F0000}"/>
    <cellStyle name="Nota 2 2 6 5" xfId="6662" xr:uid="{00000000-0005-0000-0000-0000A68F0000}"/>
    <cellStyle name="Nota 2 2 6 6" xfId="6663" xr:uid="{00000000-0005-0000-0000-0000A78F0000}"/>
    <cellStyle name="Nota 2 2 6 7" xfId="6664" xr:uid="{00000000-0005-0000-0000-0000A88F0000}"/>
    <cellStyle name="Nota 2 2 6 8" xfId="6665" xr:uid="{00000000-0005-0000-0000-0000A98F0000}"/>
    <cellStyle name="Nota 2 2 6 9" xfId="6666" xr:uid="{00000000-0005-0000-0000-0000AA8F0000}"/>
    <cellStyle name="Nota 2 2 7" xfId="271" xr:uid="{00000000-0005-0000-0000-0000AB8F0000}"/>
    <cellStyle name="Nota 2 2 7 10" xfId="6668" xr:uid="{00000000-0005-0000-0000-0000AC8F0000}"/>
    <cellStyle name="Nota 2 2 7 11" xfId="6669" xr:uid="{00000000-0005-0000-0000-0000AD8F0000}"/>
    <cellStyle name="Nota 2 2 7 12" xfId="6670" xr:uid="{00000000-0005-0000-0000-0000AE8F0000}"/>
    <cellStyle name="Nota 2 2 7 13" xfId="6671" xr:uid="{00000000-0005-0000-0000-0000AF8F0000}"/>
    <cellStyle name="Nota 2 2 7 14" xfId="6672" xr:uid="{00000000-0005-0000-0000-0000B08F0000}"/>
    <cellStyle name="Nota 2 2 7 15" xfId="6673" xr:uid="{00000000-0005-0000-0000-0000B18F0000}"/>
    <cellStyle name="Nota 2 2 7 16" xfId="6674" xr:uid="{00000000-0005-0000-0000-0000B28F0000}"/>
    <cellStyle name="Nota 2 2 7 17" xfId="6675" xr:uid="{00000000-0005-0000-0000-0000B38F0000}"/>
    <cellStyle name="Nota 2 2 7 18" xfId="6667" xr:uid="{00000000-0005-0000-0000-0000B48F0000}"/>
    <cellStyle name="Nota 2 2 7 19" xfId="9583" xr:uid="{00000000-0005-0000-0000-0000B58F0000}"/>
    <cellStyle name="Nota 2 2 7 19 2" xfId="31885" xr:uid="{00000000-0005-0000-0000-0000B68F0000}"/>
    <cellStyle name="Nota 2 2 7 19 3" xfId="36432" xr:uid="{00000000-0005-0000-0000-0000B78F0000}"/>
    <cellStyle name="Nota 2 2 7 19 4" xfId="18655" xr:uid="{00000000-0005-0000-0000-0000B88F0000}"/>
    <cellStyle name="Nota 2 2 7 2" xfId="339" xr:uid="{00000000-0005-0000-0000-0000B98F0000}"/>
    <cellStyle name="Nota 2 2 7 2 10" xfId="6677" xr:uid="{00000000-0005-0000-0000-0000BA8F0000}"/>
    <cellStyle name="Nota 2 2 7 2 11" xfId="6678" xr:uid="{00000000-0005-0000-0000-0000BB8F0000}"/>
    <cellStyle name="Nota 2 2 7 2 12" xfId="6679" xr:uid="{00000000-0005-0000-0000-0000BC8F0000}"/>
    <cellStyle name="Nota 2 2 7 2 13" xfId="6680" xr:uid="{00000000-0005-0000-0000-0000BD8F0000}"/>
    <cellStyle name="Nota 2 2 7 2 14" xfId="6681" xr:uid="{00000000-0005-0000-0000-0000BE8F0000}"/>
    <cellStyle name="Nota 2 2 7 2 15" xfId="6682" xr:uid="{00000000-0005-0000-0000-0000BF8F0000}"/>
    <cellStyle name="Nota 2 2 7 2 16" xfId="6683" xr:uid="{00000000-0005-0000-0000-0000C08F0000}"/>
    <cellStyle name="Nota 2 2 7 2 17" xfId="6684" xr:uid="{00000000-0005-0000-0000-0000C18F0000}"/>
    <cellStyle name="Nota 2 2 7 2 18" xfId="6685" xr:uid="{00000000-0005-0000-0000-0000C28F0000}"/>
    <cellStyle name="Nota 2 2 7 2 19" xfId="6686" xr:uid="{00000000-0005-0000-0000-0000C38F0000}"/>
    <cellStyle name="Nota 2 2 7 2 2" xfId="6687" xr:uid="{00000000-0005-0000-0000-0000C48F0000}"/>
    <cellStyle name="Nota 2 2 7 2 20" xfId="6688" xr:uid="{00000000-0005-0000-0000-0000C58F0000}"/>
    <cellStyle name="Nota 2 2 7 2 21" xfId="6689" xr:uid="{00000000-0005-0000-0000-0000C68F0000}"/>
    <cellStyle name="Nota 2 2 7 2 22" xfId="6690" xr:uid="{00000000-0005-0000-0000-0000C78F0000}"/>
    <cellStyle name="Nota 2 2 7 2 23" xfId="6691" xr:uid="{00000000-0005-0000-0000-0000C88F0000}"/>
    <cellStyle name="Nota 2 2 7 2 24" xfId="6692" xr:uid="{00000000-0005-0000-0000-0000C98F0000}"/>
    <cellStyle name="Nota 2 2 7 2 25" xfId="6693" xr:uid="{00000000-0005-0000-0000-0000CA8F0000}"/>
    <cellStyle name="Nota 2 2 7 2 26" xfId="6694" xr:uid="{00000000-0005-0000-0000-0000CB8F0000}"/>
    <cellStyle name="Nota 2 2 7 2 27" xfId="6695" xr:uid="{00000000-0005-0000-0000-0000CC8F0000}"/>
    <cellStyle name="Nota 2 2 7 2 28" xfId="6696" xr:uid="{00000000-0005-0000-0000-0000CD8F0000}"/>
    <cellStyle name="Nota 2 2 7 2 29" xfId="6697" xr:uid="{00000000-0005-0000-0000-0000CE8F0000}"/>
    <cellStyle name="Nota 2 2 7 2 3" xfId="6698" xr:uid="{00000000-0005-0000-0000-0000CF8F0000}"/>
    <cellStyle name="Nota 2 2 7 2 30" xfId="6699" xr:uid="{00000000-0005-0000-0000-0000D08F0000}"/>
    <cellStyle name="Nota 2 2 7 2 31" xfId="6700" xr:uid="{00000000-0005-0000-0000-0000D18F0000}"/>
    <cellStyle name="Nota 2 2 7 2 32" xfId="6701" xr:uid="{00000000-0005-0000-0000-0000D28F0000}"/>
    <cellStyle name="Nota 2 2 7 2 33" xfId="6702" xr:uid="{00000000-0005-0000-0000-0000D38F0000}"/>
    <cellStyle name="Nota 2 2 7 2 34" xfId="6703" xr:uid="{00000000-0005-0000-0000-0000D48F0000}"/>
    <cellStyle name="Nota 2 2 7 2 35" xfId="6704" xr:uid="{00000000-0005-0000-0000-0000D58F0000}"/>
    <cellStyle name="Nota 2 2 7 2 36" xfId="6705" xr:uid="{00000000-0005-0000-0000-0000D68F0000}"/>
    <cellStyle name="Nota 2 2 7 2 37" xfId="6706" xr:uid="{00000000-0005-0000-0000-0000D78F0000}"/>
    <cellStyle name="Nota 2 2 7 2 38" xfId="6707" xr:uid="{00000000-0005-0000-0000-0000D88F0000}"/>
    <cellStyle name="Nota 2 2 7 2 39" xfId="6676" xr:uid="{00000000-0005-0000-0000-0000D98F0000}"/>
    <cellStyle name="Nota 2 2 7 2 4" xfId="6708" xr:uid="{00000000-0005-0000-0000-0000DA8F0000}"/>
    <cellStyle name="Nota 2 2 7 2 40" xfId="9648" xr:uid="{00000000-0005-0000-0000-0000DB8F0000}"/>
    <cellStyle name="Nota 2 2 7 2 40 2" xfId="31950" xr:uid="{00000000-0005-0000-0000-0000DC8F0000}"/>
    <cellStyle name="Nota 2 2 7 2 40 3" xfId="36497" xr:uid="{00000000-0005-0000-0000-0000DD8F0000}"/>
    <cellStyle name="Nota 2 2 7 2 40 4" xfId="18720" xr:uid="{00000000-0005-0000-0000-0000DE8F0000}"/>
    <cellStyle name="Nota 2 2 7 2 41" xfId="500" xr:uid="{00000000-0005-0000-0000-0000DF8F0000}"/>
    <cellStyle name="Nota 2 2 7 2 41 2" xfId="9745" xr:uid="{00000000-0005-0000-0000-0000E08F0000}"/>
    <cellStyle name="Nota 2 2 7 2 41 2 2" xfId="32047" xr:uid="{00000000-0005-0000-0000-0000E18F0000}"/>
    <cellStyle name="Nota 2 2 7 2 41 2 3" xfId="36594" xr:uid="{00000000-0005-0000-0000-0000E28F0000}"/>
    <cellStyle name="Nota 2 2 7 2 41 2 4" xfId="18817" xr:uid="{00000000-0005-0000-0000-0000E38F0000}"/>
    <cellStyle name="Nota 2 2 7 2 41 3" xfId="23371" xr:uid="{00000000-0005-0000-0000-0000E48F0000}"/>
    <cellStyle name="Nota 2 2 7 2 41 4" xfId="31314" xr:uid="{00000000-0005-0000-0000-0000E58F0000}"/>
    <cellStyle name="Nota 2 2 7 2 41 5" xfId="14470" xr:uid="{00000000-0005-0000-0000-0000E68F0000}"/>
    <cellStyle name="Nota 2 2 7 2 42" xfId="23210" xr:uid="{00000000-0005-0000-0000-0000E78F0000}"/>
    <cellStyle name="Nota 2 2 7 2 43" xfId="31475" xr:uid="{00000000-0005-0000-0000-0000E88F0000}"/>
    <cellStyle name="Nota 2 2 7 2 44" xfId="14309" xr:uid="{00000000-0005-0000-0000-0000E98F0000}"/>
    <cellStyle name="Nota 2 2 7 2 5" xfId="6709" xr:uid="{00000000-0005-0000-0000-0000EA8F0000}"/>
    <cellStyle name="Nota 2 2 7 2 6" xfId="6710" xr:uid="{00000000-0005-0000-0000-0000EB8F0000}"/>
    <cellStyle name="Nota 2 2 7 2 7" xfId="6711" xr:uid="{00000000-0005-0000-0000-0000EC8F0000}"/>
    <cellStyle name="Nota 2 2 7 2 8" xfId="6712" xr:uid="{00000000-0005-0000-0000-0000ED8F0000}"/>
    <cellStyle name="Nota 2 2 7 2 9" xfId="6713" xr:uid="{00000000-0005-0000-0000-0000EE8F0000}"/>
    <cellStyle name="Nota 2 2 7 20" xfId="23142" xr:uid="{00000000-0005-0000-0000-0000EF8F0000}"/>
    <cellStyle name="Nota 2 2 7 21" xfId="14241" xr:uid="{00000000-0005-0000-0000-0000F08F0000}"/>
    <cellStyle name="Nota 2 2 7 3" xfId="6714" xr:uid="{00000000-0005-0000-0000-0000F18F0000}"/>
    <cellStyle name="Nota 2 2 7 4" xfId="6715" xr:uid="{00000000-0005-0000-0000-0000F28F0000}"/>
    <cellStyle name="Nota 2 2 7 5" xfId="6716" xr:uid="{00000000-0005-0000-0000-0000F38F0000}"/>
    <cellStyle name="Nota 2 2 7 6" xfId="6717" xr:uid="{00000000-0005-0000-0000-0000F48F0000}"/>
    <cellStyle name="Nota 2 2 7 7" xfId="6718" xr:uid="{00000000-0005-0000-0000-0000F58F0000}"/>
    <cellStyle name="Nota 2 2 7 8" xfId="6719" xr:uid="{00000000-0005-0000-0000-0000F68F0000}"/>
    <cellStyle name="Nota 2 2 7 9" xfId="6720" xr:uid="{00000000-0005-0000-0000-0000F78F0000}"/>
    <cellStyle name="Nota 2 2 8" xfId="282" xr:uid="{00000000-0005-0000-0000-0000F88F0000}"/>
    <cellStyle name="Nota 2 2 8 10" xfId="6722" xr:uid="{00000000-0005-0000-0000-0000F98F0000}"/>
    <cellStyle name="Nota 2 2 8 11" xfId="6723" xr:uid="{00000000-0005-0000-0000-0000FA8F0000}"/>
    <cellStyle name="Nota 2 2 8 12" xfId="6724" xr:uid="{00000000-0005-0000-0000-0000FB8F0000}"/>
    <cellStyle name="Nota 2 2 8 13" xfId="6725" xr:uid="{00000000-0005-0000-0000-0000FC8F0000}"/>
    <cellStyle name="Nota 2 2 8 14" xfId="6726" xr:uid="{00000000-0005-0000-0000-0000FD8F0000}"/>
    <cellStyle name="Nota 2 2 8 15" xfId="6727" xr:uid="{00000000-0005-0000-0000-0000FE8F0000}"/>
    <cellStyle name="Nota 2 2 8 16" xfId="6728" xr:uid="{00000000-0005-0000-0000-0000FF8F0000}"/>
    <cellStyle name="Nota 2 2 8 17" xfId="6729" xr:uid="{00000000-0005-0000-0000-000000900000}"/>
    <cellStyle name="Nota 2 2 8 18" xfId="6721" xr:uid="{00000000-0005-0000-0000-000001900000}"/>
    <cellStyle name="Nota 2 2 8 19" xfId="9592" xr:uid="{00000000-0005-0000-0000-000002900000}"/>
    <cellStyle name="Nota 2 2 8 19 2" xfId="31894" xr:uid="{00000000-0005-0000-0000-000003900000}"/>
    <cellStyle name="Nota 2 2 8 19 3" xfId="36441" xr:uid="{00000000-0005-0000-0000-000004900000}"/>
    <cellStyle name="Nota 2 2 8 19 4" xfId="18664" xr:uid="{00000000-0005-0000-0000-000005900000}"/>
    <cellStyle name="Nota 2 2 8 2" xfId="169" xr:uid="{00000000-0005-0000-0000-000006900000}"/>
    <cellStyle name="Nota 2 2 8 2 10" xfId="6731" xr:uid="{00000000-0005-0000-0000-000007900000}"/>
    <cellStyle name="Nota 2 2 8 2 11" xfId="6732" xr:uid="{00000000-0005-0000-0000-000008900000}"/>
    <cellStyle name="Nota 2 2 8 2 12" xfId="6733" xr:uid="{00000000-0005-0000-0000-000009900000}"/>
    <cellStyle name="Nota 2 2 8 2 13" xfId="6734" xr:uid="{00000000-0005-0000-0000-00000A900000}"/>
    <cellStyle name="Nota 2 2 8 2 14" xfId="6735" xr:uid="{00000000-0005-0000-0000-00000B900000}"/>
    <cellStyle name="Nota 2 2 8 2 15" xfId="6736" xr:uid="{00000000-0005-0000-0000-00000C900000}"/>
    <cellStyle name="Nota 2 2 8 2 16" xfId="6737" xr:uid="{00000000-0005-0000-0000-00000D900000}"/>
    <cellStyle name="Nota 2 2 8 2 17" xfId="6738" xr:uid="{00000000-0005-0000-0000-00000E900000}"/>
    <cellStyle name="Nota 2 2 8 2 18" xfId="6739" xr:uid="{00000000-0005-0000-0000-00000F900000}"/>
    <cellStyle name="Nota 2 2 8 2 19" xfId="6740" xr:uid="{00000000-0005-0000-0000-000010900000}"/>
    <cellStyle name="Nota 2 2 8 2 2" xfId="6741" xr:uid="{00000000-0005-0000-0000-000011900000}"/>
    <cellStyle name="Nota 2 2 8 2 20" xfId="6742" xr:uid="{00000000-0005-0000-0000-000012900000}"/>
    <cellStyle name="Nota 2 2 8 2 21" xfId="6743" xr:uid="{00000000-0005-0000-0000-000013900000}"/>
    <cellStyle name="Nota 2 2 8 2 22" xfId="6744" xr:uid="{00000000-0005-0000-0000-000014900000}"/>
    <cellStyle name="Nota 2 2 8 2 23" xfId="6745" xr:uid="{00000000-0005-0000-0000-000015900000}"/>
    <cellStyle name="Nota 2 2 8 2 24" xfId="6746" xr:uid="{00000000-0005-0000-0000-000016900000}"/>
    <cellStyle name="Nota 2 2 8 2 25" xfId="6747" xr:uid="{00000000-0005-0000-0000-000017900000}"/>
    <cellStyle name="Nota 2 2 8 2 26" xfId="6748" xr:uid="{00000000-0005-0000-0000-000018900000}"/>
    <cellStyle name="Nota 2 2 8 2 27" xfId="6749" xr:uid="{00000000-0005-0000-0000-000019900000}"/>
    <cellStyle name="Nota 2 2 8 2 28" xfId="6750" xr:uid="{00000000-0005-0000-0000-00001A900000}"/>
    <cellStyle name="Nota 2 2 8 2 29" xfId="6751" xr:uid="{00000000-0005-0000-0000-00001B900000}"/>
    <cellStyle name="Nota 2 2 8 2 3" xfId="6752" xr:uid="{00000000-0005-0000-0000-00001C900000}"/>
    <cellStyle name="Nota 2 2 8 2 30" xfId="6753" xr:uid="{00000000-0005-0000-0000-00001D900000}"/>
    <cellStyle name="Nota 2 2 8 2 31" xfId="6754" xr:uid="{00000000-0005-0000-0000-00001E900000}"/>
    <cellStyle name="Nota 2 2 8 2 32" xfId="6755" xr:uid="{00000000-0005-0000-0000-00001F900000}"/>
    <cellStyle name="Nota 2 2 8 2 33" xfId="6756" xr:uid="{00000000-0005-0000-0000-000020900000}"/>
    <cellStyle name="Nota 2 2 8 2 34" xfId="6757" xr:uid="{00000000-0005-0000-0000-000021900000}"/>
    <cellStyle name="Nota 2 2 8 2 35" xfId="6758" xr:uid="{00000000-0005-0000-0000-000022900000}"/>
    <cellStyle name="Nota 2 2 8 2 36" xfId="6759" xr:uid="{00000000-0005-0000-0000-000023900000}"/>
    <cellStyle name="Nota 2 2 8 2 37" xfId="6760" xr:uid="{00000000-0005-0000-0000-000024900000}"/>
    <cellStyle name="Nota 2 2 8 2 38" xfId="6761" xr:uid="{00000000-0005-0000-0000-000025900000}"/>
    <cellStyle name="Nota 2 2 8 2 39" xfId="6730" xr:uid="{00000000-0005-0000-0000-000026900000}"/>
    <cellStyle name="Nota 2 2 8 2 4" xfId="6762" xr:uid="{00000000-0005-0000-0000-000027900000}"/>
    <cellStyle name="Nota 2 2 8 2 40" xfId="9487" xr:uid="{00000000-0005-0000-0000-000028900000}"/>
    <cellStyle name="Nota 2 2 8 2 40 2" xfId="31789" xr:uid="{00000000-0005-0000-0000-000029900000}"/>
    <cellStyle name="Nota 2 2 8 2 40 3" xfId="36336" xr:uid="{00000000-0005-0000-0000-00002A900000}"/>
    <cellStyle name="Nota 2 2 8 2 40 4" xfId="18559" xr:uid="{00000000-0005-0000-0000-00002B900000}"/>
    <cellStyle name="Nota 2 2 8 2 41" xfId="416" xr:uid="{00000000-0005-0000-0000-00002C900000}"/>
    <cellStyle name="Nota 2 2 8 2 41 2" xfId="9738" xr:uid="{00000000-0005-0000-0000-00002D900000}"/>
    <cellStyle name="Nota 2 2 8 2 41 2 2" xfId="32040" xr:uid="{00000000-0005-0000-0000-00002E900000}"/>
    <cellStyle name="Nota 2 2 8 2 41 2 3" xfId="36587" xr:uid="{00000000-0005-0000-0000-00002F900000}"/>
    <cellStyle name="Nota 2 2 8 2 41 2 4" xfId="18810" xr:uid="{00000000-0005-0000-0000-000030900000}"/>
    <cellStyle name="Nota 2 2 8 2 41 3" xfId="23287" xr:uid="{00000000-0005-0000-0000-000031900000}"/>
    <cellStyle name="Nota 2 2 8 2 41 4" xfId="31399" xr:uid="{00000000-0005-0000-0000-000032900000}"/>
    <cellStyle name="Nota 2 2 8 2 41 5" xfId="14386" xr:uid="{00000000-0005-0000-0000-000033900000}"/>
    <cellStyle name="Nota 2 2 8 2 42" xfId="23040" xr:uid="{00000000-0005-0000-0000-000034900000}"/>
    <cellStyle name="Nota 2 2 8 2 43" xfId="31629" xr:uid="{00000000-0005-0000-0000-000035900000}"/>
    <cellStyle name="Nota 2 2 8 2 44" xfId="14150" xr:uid="{00000000-0005-0000-0000-000036900000}"/>
    <cellStyle name="Nota 2 2 8 2 5" xfId="6763" xr:uid="{00000000-0005-0000-0000-000037900000}"/>
    <cellStyle name="Nota 2 2 8 2 6" xfId="6764" xr:uid="{00000000-0005-0000-0000-000038900000}"/>
    <cellStyle name="Nota 2 2 8 2 7" xfId="6765" xr:uid="{00000000-0005-0000-0000-000039900000}"/>
    <cellStyle name="Nota 2 2 8 2 8" xfId="6766" xr:uid="{00000000-0005-0000-0000-00003A900000}"/>
    <cellStyle name="Nota 2 2 8 2 9" xfId="6767" xr:uid="{00000000-0005-0000-0000-00003B900000}"/>
    <cellStyle name="Nota 2 2 8 20" xfId="23153" xr:uid="{00000000-0005-0000-0000-00003C900000}"/>
    <cellStyle name="Nota 2 2 8 21" xfId="14252" xr:uid="{00000000-0005-0000-0000-00003D900000}"/>
    <cellStyle name="Nota 2 2 8 3" xfId="6768" xr:uid="{00000000-0005-0000-0000-00003E900000}"/>
    <cellStyle name="Nota 2 2 8 4" xfId="6769" xr:uid="{00000000-0005-0000-0000-00003F900000}"/>
    <cellStyle name="Nota 2 2 8 5" xfId="6770" xr:uid="{00000000-0005-0000-0000-000040900000}"/>
    <cellStyle name="Nota 2 2 8 6" xfId="6771" xr:uid="{00000000-0005-0000-0000-000041900000}"/>
    <cellStyle name="Nota 2 2 8 7" xfId="6772" xr:uid="{00000000-0005-0000-0000-000042900000}"/>
    <cellStyle name="Nota 2 2 8 8" xfId="6773" xr:uid="{00000000-0005-0000-0000-000043900000}"/>
    <cellStyle name="Nota 2 2 8 9" xfId="6774" xr:uid="{00000000-0005-0000-0000-000044900000}"/>
    <cellStyle name="Nota 2 2 9" xfId="197" xr:uid="{00000000-0005-0000-0000-000045900000}"/>
    <cellStyle name="Nota 2 2 9 10" xfId="6776" xr:uid="{00000000-0005-0000-0000-000046900000}"/>
    <cellStyle name="Nota 2 2 9 11" xfId="6777" xr:uid="{00000000-0005-0000-0000-000047900000}"/>
    <cellStyle name="Nota 2 2 9 12" xfId="6778" xr:uid="{00000000-0005-0000-0000-000048900000}"/>
    <cellStyle name="Nota 2 2 9 13" xfId="6779" xr:uid="{00000000-0005-0000-0000-000049900000}"/>
    <cellStyle name="Nota 2 2 9 14" xfId="6780" xr:uid="{00000000-0005-0000-0000-00004A900000}"/>
    <cellStyle name="Nota 2 2 9 15" xfId="6781" xr:uid="{00000000-0005-0000-0000-00004B900000}"/>
    <cellStyle name="Nota 2 2 9 16" xfId="6782" xr:uid="{00000000-0005-0000-0000-00004C900000}"/>
    <cellStyle name="Nota 2 2 9 17" xfId="6783" xr:uid="{00000000-0005-0000-0000-00004D900000}"/>
    <cellStyle name="Nota 2 2 9 18" xfId="6784" xr:uid="{00000000-0005-0000-0000-00004E900000}"/>
    <cellStyle name="Nota 2 2 9 19" xfId="6785" xr:uid="{00000000-0005-0000-0000-00004F900000}"/>
    <cellStyle name="Nota 2 2 9 2" xfId="6786" xr:uid="{00000000-0005-0000-0000-000050900000}"/>
    <cellStyle name="Nota 2 2 9 20" xfId="6787" xr:uid="{00000000-0005-0000-0000-000051900000}"/>
    <cellStyle name="Nota 2 2 9 21" xfId="6788" xr:uid="{00000000-0005-0000-0000-000052900000}"/>
    <cellStyle name="Nota 2 2 9 22" xfId="6789" xr:uid="{00000000-0005-0000-0000-000053900000}"/>
    <cellStyle name="Nota 2 2 9 23" xfId="6790" xr:uid="{00000000-0005-0000-0000-000054900000}"/>
    <cellStyle name="Nota 2 2 9 24" xfId="6791" xr:uid="{00000000-0005-0000-0000-000055900000}"/>
    <cellStyle name="Nota 2 2 9 25" xfId="6792" xr:uid="{00000000-0005-0000-0000-000056900000}"/>
    <cellStyle name="Nota 2 2 9 26" xfId="6793" xr:uid="{00000000-0005-0000-0000-000057900000}"/>
    <cellStyle name="Nota 2 2 9 27" xfId="6794" xr:uid="{00000000-0005-0000-0000-000058900000}"/>
    <cellStyle name="Nota 2 2 9 28" xfId="6795" xr:uid="{00000000-0005-0000-0000-000059900000}"/>
    <cellStyle name="Nota 2 2 9 29" xfId="6796" xr:uid="{00000000-0005-0000-0000-00005A900000}"/>
    <cellStyle name="Nota 2 2 9 3" xfId="6797" xr:uid="{00000000-0005-0000-0000-00005B900000}"/>
    <cellStyle name="Nota 2 2 9 30" xfId="6798" xr:uid="{00000000-0005-0000-0000-00005C900000}"/>
    <cellStyle name="Nota 2 2 9 31" xfId="6799" xr:uid="{00000000-0005-0000-0000-00005D900000}"/>
    <cellStyle name="Nota 2 2 9 32" xfId="6775" xr:uid="{00000000-0005-0000-0000-00005E900000}"/>
    <cellStyle name="Nota 2 2 9 33" xfId="9515" xr:uid="{00000000-0005-0000-0000-00005F900000}"/>
    <cellStyle name="Nota 2 2 9 33 2" xfId="31817" xr:uid="{00000000-0005-0000-0000-000060900000}"/>
    <cellStyle name="Nota 2 2 9 33 3" xfId="36364" xr:uid="{00000000-0005-0000-0000-000061900000}"/>
    <cellStyle name="Nota 2 2 9 33 4" xfId="18587" xr:uid="{00000000-0005-0000-0000-000062900000}"/>
    <cellStyle name="Nota 2 2 9 34" xfId="23068" xr:uid="{00000000-0005-0000-0000-000063900000}"/>
    <cellStyle name="Nota 2 2 9 35" xfId="31602" xr:uid="{00000000-0005-0000-0000-000064900000}"/>
    <cellStyle name="Nota 2 2 9 36" xfId="14178" xr:uid="{00000000-0005-0000-0000-000065900000}"/>
    <cellStyle name="Nota 2 2 9 4" xfId="6800" xr:uid="{00000000-0005-0000-0000-000066900000}"/>
    <cellStyle name="Nota 2 2 9 5" xfId="6801" xr:uid="{00000000-0005-0000-0000-000067900000}"/>
    <cellStyle name="Nota 2 2 9 6" xfId="6802" xr:uid="{00000000-0005-0000-0000-000068900000}"/>
    <cellStyle name="Nota 2 2 9 7" xfId="6803" xr:uid="{00000000-0005-0000-0000-000069900000}"/>
    <cellStyle name="Nota 2 2 9 8" xfId="6804" xr:uid="{00000000-0005-0000-0000-00006A900000}"/>
    <cellStyle name="Nota 2 2 9 9" xfId="6805" xr:uid="{00000000-0005-0000-0000-00006B900000}"/>
    <cellStyle name="Nota 2 20" xfId="6321" xr:uid="{00000000-0005-0000-0000-00006C900000}"/>
    <cellStyle name="Nota 2 21" xfId="9418" xr:uid="{00000000-0005-0000-0000-00006D900000}"/>
    <cellStyle name="Nota 2 21 2" xfId="31720" xr:uid="{00000000-0005-0000-0000-00006E900000}"/>
    <cellStyle name="Nota 2 21 3" xfId="36267" xr:uid="{00000000-0005-0000-0000-00006F900000}"/>
    <cellStyle name="Nota 2 21 4" xfId="18490" xr:uid="{00000000-0005-0000-0000-000070900000}"/>
    <cellStyle name="Nota 2 22" xfId="14081" xr:uid="{00000000-0005-0000-0000-000071900000}"/>
    <cellStyle name="Nota 2 23" xfId="13982" xr:uid="{00000000-0005-0000-0000-000072900000}"/>
    <cellStyle name="Nota 2 3" xfId="103" xr:uid="{00000000-0005-0000-0000-000073900000}"/>
    <cellStyle name="Nota 2 3 10" xfId="6807" xr:uid="{00000000-0005-0000-0000-000074900000}"/>
    <cellStyle name="Nota 2 3 11" xfId="6808" xr:uid="{00000000-0005-0000-0000-000075900000}"/>
    <cellStyle name="Nota 2 3 12" xfId="6809" xr:uid="{00000000-0005-0000-0000-000076900000}"/>
    <cellStyle name="Nota 2 3 13" xfId="6810" xr:uid="{00000000-0005-0000-0000-000077900000}"/>
    <cellStyle name="Nota 2 3 14" xfId="6811" xr:uid="{00000000-0005-0000-0000-000078900000}"/>
    <cellStyle name="Nota 2 3 15" xfId="6812" xr:uid="{00000000-0005-0000-0000-000079900000}"/>
    <cellStyle name="Nota 2 3 16" xfId="6813" xr:uid="{00000000-0005-0000-0000-00007A900000}"/>
    <cellStyle name="Nota 2 3 17" xfId="6814" xr:uid="{00000000-0005-0000-0000-00007B900000}"/>
    <cellStyle name="Nota 2 3 18" xfId="6815" xr:uid="{00000000-0005-0000-0000-00007C900000}"/>
    <cellStyle name="Nota 2 3 19" xfId="6816" xr:uid="{00000000-0005-0000-0000-00007D900000}"/>
    <cellStyle name="Nota 2 3 2" xfId="202" xr:uid="{00000000-0005-0000-0000-00007E900000}"/>
    <cellStyle name="Nota 2 3 2 10" xfId="6818" xr:uid="{00000000-0005-0000-0000-00007F900000}"/>
    <cellStyle name="Nota 2 3 2 11" xfId="6819" xr:uid="{00000000-0005-0000-0000-000080900000}"/>
    <cellStyle name="Nota 2 3 2 12" xfId="6820" xr:uid="{00000000-0005-0000-0000-000081900000}"/>
    <cellStyle name="Nota 2 3 2 13" xfId="6821" xr:uid="{00000000-0005-0000-0000-000082900000}"/>
    <cellStyle name="Nota 2 3 2 14" xfId="6822" xr:uid="{00000000-0005-0000-0000-000083900000}"/>
    <cellStyle name="Nota 2 3 2 15" xfId="6823" xr:uid="{00000000-0005-0000-0000-000084900000}"/>
    <cellStyle name="Nota 2 3 2 16" xfId="6824" xr:uid="{00000000-0005-0000-0000-000085900000}"/>
    <cellStyle name="Nota 2 3 2 17" xfId="6825" xr:uid="{00000000-0005-0000-0000-000086900000}"/>
    <cellStyle name="Nota 2 3 2 18" xfId="6817" xr:uid="{00000000-0005-0000-0000-000087900000}"/>
    <cellStyle name="Nota 2 3 2 19" xfId="9520" xr:uid="{00000000-0005-0000-0000-000088900000}"/>
    <cellStyle name="Nota 2 3 2 19 2" xfId="31822" xr:uid="{00000000-0005-0000-0000-000089900000}"/>
    <cellStyle name="Nota 2 3 2 19 3" xfId="36369" xr:uid="{00000000-0005-0000-0000-00008A900000}"/>
    <cellStyle name="Nota 2 3 2 19 4" xfId="18592" xr:uid="{00000000-0005-0000-0000-00008B900000}"/>
    <cellStyle name="Nota 2 3 2 2" xfId="348" xr:uid="{00000000-0005-0000-0000-00008C900000}"/>
    <cellStyle name="Nota 2 3 2 2 10" xfId="6827" xr:uid="{00000000-0005-0000-0000-00008D900000}"/>
    <cellStyle name="Nota 2 3 2 2 11" xfId="6828" xr:uid="{00000000-0005-0000-0000-00008E900000}"/>
    <cellStyle name="Nota 2 3 2 2 12" xfId="6829" xr:uid="{00000000-0005-0000-0000-00008F900000}"/>
    <cellStyle name="Nota 2 3 2 2 13" xfId="6830" xr:uid="{00000000-0005-0000-0000-000090900000}"/>
    <cellStyle name="Nota 2 3 2 2 14" xfId="6831" xr:uid="{00000000-0005-0000-0000-000091900000}"/>
    <cellStyle name="Nota 2 3 2 2 15" xfId="6832" xr:uid="{00000000-0005-0000-0000-000092900000}"/>
    <cellStyle name="Nota 2 3 2 2 16" xfId="6833" xr:uid="{00000000-0005-0000-0000-000093900000}"/>
    <cellStyle name="Nota 2 3 2 2 17" xfId="6834" xr:uid="{00000000-0005-0000-0000-000094900000}"/>
    <cellStyle name="Nota 2 3 2 2 18" xfId="6835" xr:uid="{00000000-0005-0000-0000-000095900000}"/>
    <cellStyle name="Nota 2 3 2 2 19" xfId="6836" xr:uid="{00000000-0005-0000-0000-000096900000}"/>
    <cellStyle name="Nota 2 3 2 2 2" xfId="6837" xr:uid="{00000000-0005-0000-0000-000097900000}"/>
    <cellStyle name="Nota 2 3 2 2 20" xfId="6838" xr:uid="{00000000-0005-0000-0000-000098900000}"/>
    <cellStyle name="Nota 2 3 2 2 21" xfId="6839" xr:uid="{00000000-0005-0000-0000-000099900000}"/>
    <cellStyle name="Nota 2 3 2 2 22" xfId="6840" xr:uid="{00000000-0005-0000-0000-00009A900000}"/>
    <cellStyle name="Nota 2 3 2 2 23" xfId="6841" xr:uid="{00000000-0005-0000-0000-00009B900000}"/>
    <cellStyle name="Nota 2 3 2 2 24" xfId="6842" xr:uid="{00000000-0005-0000-0000-00009C900000}"/>
    <cellStyle name="Nota 2 3 2 2 25" xfId="6843" xr:uid="{00000000-0005-0000-0000-00009D900000}"/>
    <cellStyle name="Nota 2 3 2 2 26" xfId="6844" xr:uid="{00000000-0005-0000-0000-00009E900000}"/>
    <cellStyle name="Nota 2 3 2 2 27" xfId="6845" xr:uid="{00000000-0005-0000-0000-00009F900000}"/>
    <cellStyle name="Nota 2 3 2 2 28" xfId="6846" xr:uid="{00000000-0005-0000-0000-0000A0900000}"/>
    <cellStyle name="Nota 2 3 2 2 29" xfId="6847" xr:uid="{00000000-0005-0000-0000-0000A1900000}"/>
    <cellStyle name="Nota 2 3 2 2 3" xfId="6848" xr:uid="{00000000-0005-0000-0000-0000A2900000}"/>
    <cellStyle name="Nota 2 3 2 2 30" xfId="6849" xr:uid="{00000000-0005-0000-0000-0000A3900000}"/>
    <cellStyle name="Nota 2 3 2 2 31" xfId="6850" xr:uid="{00000000-0005-0000-0000-0000A4900000}"/>
    <cellStyle name="Nota 2 3 2 2 32" xfId="6851" xr:uid="{00000000-0005-0000-0000-0000A5900000}"/>
    <cellStyle name="Nota 2 3 2 2 33" xfId="6852" xr:uid="{00000000-0005-0000-0000-0000A6900000}"/>
    <cellStyle name="Nota 2 3 2 2 34" xfId="6853" xr:uid="{00000000-0005-0000-0000-0000A7900000}"/>
    <cellStyle name="Nota 2 3 2 2 35" xfId="6854" xr:uid="{00000000-0005-0000-0000-0000A8900000}"/>
    <cellStyle name="Nota 2 3 2 2 36" xfId="6855" xr:uid="{00000000-0005-0000-0000-0000A9900000}"/>
    <cellStyle name="Nota 2 3 2 2 37" xfId="6856" xr:uid="{00000000-0005-0000-0000-0000AA900000}"/>
    <cellStyle name="Nota 2 3 2 2 38" xfId="6857" xr:uid="{00000000-0005-0000-0000-0000AB900000}"/>
    <cellStyle name="Nota 2 3 2 2 39" xfId="6826" xr:uid="{00000000-0005-0000-0000-0000AC900000}"/>
    <cellStyle name="Nota 2 3 2 2 4" xfId="6858" xr:uid="{00000000-0005-0000-0000-0000AD900000}"/>
    <cellStyle name="Nota 2 3 2 2 40" xfId="9657" xr:uid="{00000000-0005-0000-0000-0000AE900000}"/>
    <cellStyle name="Nota 2 3 2 2 40 2" xfId="31959" xr:uid="{00000000-0005-0000-0000-0000AF900000}"/>
    <cellStyle name="Nota 2 3 2 2 40 3" xfId="36506" xr:uid="{00000000-0005-0000-0000-0000B0900000}"/>
    <cellStyle name="Nota 2 3 2 2 40 4" xfId="18729" xr:uid="{00000000-0005-0000-0000-0000B1900000}"/>
    <cellStyle name="Nota 2 3 2 2 41" xfId="509" xr:uid="{00000000-0005-0000-0000-0000B2900000}"/>
    <cellStyle name="Nota 2 3 2 2 41 2" xfId="9750" xr:uid="{00000000-0005-0000-0000-0000B3900000}"/>
    <cellStyle name="Nota 2 3 2 2 41 2 2" xfId="32052" xr:uid="{00000000-0005-0000-0000-0000B4900000}"/>
    <cellStyle name="Nota 2 3 2 2 41 2 3" xfId="36599" xr:uid="{00000000-0005-0000-0000-0000B5900000}"/>
    <cellStyle name="Nota 2 3 2 2 41 2 4" xfId="18822" xr:uid="{00000000-0005-0000-0000-0000B6900000}"/>
    <cellStyle name="Nota 2 3 2 2 41 3" xfId="23380" xr:uid="{00000000-0005-0000-0000-0000B7900000}"/>
    <cellStyle name="Nota 2 3 2 2 41 4" xfId="31304" xr:uid="{00000000-0005-0000-0000-0000B8900000}"/>
    <cellStyle name="Nota 2 3 2 2 41 5" xfId="14479" xr:uid="{00000000-0005-0000-0000-0000B9900000}"/>
    <cellStyle name="Nota 2 3 2 2 42" xfId="23219" xr:uid="{00000000-0005-0000-0000-0000BA900000}"/>
    <cellStyle name="Nota 2 3 2 2 43" xfId="31466" xr:uid="{00000000-0005-0000-0000-0000BB900000}"/>
    <cellStyle name="Nota 2 3 2 2 44" xfId="14318" xr:uid="{00000000-0005-0000-0000-0000BC900000}"/>
    <cellStyle name="Nota 2 3 2 2 5" xfId="6859" xr:uid="{00000000-0005-0000-0000-0000BD900000}"/>
    <cellStyle name="Nota 2 3 2 2 6" xfId="6860" xr:uid="{00000000-0005-0000-0000-0000BE900000}"/>
    <cellStyle name="Nota 2 3 2 2 7" xfId="6861" xr:uid="{00000000-0005-0000-0000-0000BF900000}"/>
    <cellStyle name="Nota 2 3 2 2 8" xfId="6862" xr:uid="{00000000-0005-0000-0000-0000C0900000}"/>
    <cellStyle name="Nota 2 3 2 2 9" xfId="6863" xr:uid="{00000000-0005-0000-0000-0000C1900000}"/>
    <cellStyle name="Nota 2 3 2 20" xfId="23073" xr:uid="{00000000-0005-0000-0000-0000C2900000}"/>
    <cellStyle name="Nota 2 3 2 21" xfId="13988" xr:uid="{00000000-0005-0000-0000-0000C3900000}"/>
    <cellStyle name="Nota 2 3 2 3" xfId="6864" xr:uid="{00000000-0005-0000-0000-0000C4900000}"/>
    <cellStyle name="Nota 2 3 2 4" xfId="6865" xr:uid="{00000000-0005-0000-0000-0000C5900000}"/>
    <cellStyle name="Nota 2 3 2 5" xfId="6866" xr:uid="{00000000-0005-0000-0000-0000C6900000}"/>
    <cellStyle name="Nota 2 3 2 6" xfId="6867" xr:uid="{00000000-0005-0000-0000-0000C7900000}"/>
    <cellStyle name="Nota 2 3 2 7" xfId="6868" xr:uid="{00000000-0005-0000-0000-0000C8900000}"/>
    <cellStyle name="Nota 2 3 2 8" xfId="6869" xr:uid="{00000000-0005-0000-0000-0000C9900000}"/>
    <cellStyle name="Nota 2 3 2 9" xfId="6870" xr:uid="{00000000-0005-0000-0000-0000CA900000}"/>
    <cellStyle name="Nota 2 3 20" xfId="6871" xr:uid="{00000000-0005-0000-0000-0000CB900000}"/>
    <cellStyle name="Nota 2 3 21" xfId="6872" xr:uid="{00000000-0005-0000-0000-0000CC900000}"/>
    <cellStyle name="Nota 2 3 22" xfId="6873" xr:uid="{00000000-0005-0000-0000-0000CD900000}"/>
    <cellStyle name="Nota 2 3 23" xfId="6874" xr:uid="{00000000-0005-0000-0000-0000CE900000}"/>
    <cellStyle name="Nota 2 3 24" xfId="6875" xr:uid="{00000000-0005-0000-0000-0000CF900000}"/>
    <cellStyle name="Nota 2 3 25" xfId="6876" xr:uid="{00000000-0005-0000-0000-0000D0900000}"/>
    <cellStyle name="Nota 2 3 26" xfId="6877" xr:uid="{00000000-0005-0000-0000-0000D1900000}"/>
    <cellStyle name="Nota 2 3 27" xfId="6878" xr:uid="{00000000-0005-0000-0000-0000D2900000}"/>
    <cellStyle name="Nota 2 3 28" xfId="6879" xr:uid="{00000000-0005-0000-0000-0000D3900000}"/>
    <cellStyle name="Nota 2 3 29" xfId="6880" xr:uid="{00000000-0005-0000-0000-0000D4900000}"/>
    <cellStyle name="Nota 2 3 3" xfId="203" xr:uid="{00000000-0005-0000-0000-0000D5900000}"/>
    <cellStyle name="Nota 2 3 3 10" xfId="6882" xr:uid="{00000000-0005-0000-0000-0000D6900000}"/>
    <cellStyle name="Nota 2 3 3 11" xfId="6883" xr:uid="{00000000-0005-0000-0000-0000D7900000}"/>
    <cellStyle name="Nota 2 3 3 12" xfId="6884" xr:uid="{00000000-0005-0000-0000-0000D8900000}"/>
    <cellStyle name="Nota 2 3 3 13" xfId="6885" xr:uid="{00000000-0005-0000-0000-0000D9900000}"/>
    <cellStyle name="Nota 2 3 3 14" xfId="6886" xr:uid="{00000000-0005-0000-0000-0000DA900000}"/>
    <cellStyle name="Nota 2 3 3 15" xfId="6887" xr:uid="{00000000-0005-0000-0000-0000DB900000}"/>
    <cellStyle name="Nota 2 3 3 16" xfId="6888" xr:uid="{00000000-0005-0000-0000-0000DC900000}"/>
    <cellStyle name="Nota 2 3 3 17" xfId="6889" xr:uid="{00000000-0005-0000-0000-0000DD900000}"/>
    <cellStyle name="Nota 2 3 3 18" xfId="6881" xr:uid="{00000000-0005-0000-0000-0000DE900000}"/>
    <cellStyle name="Nota 2 3 3 19" xfId="9521" xr:uid="{00000000-0005-0000-0000-0000DF900000}"/>
    <cellStyle name="Nota 2 3 3 19 2" xfId="31823" xr:uid="{00000000-0005-0000-0000-0000E0900000}"/>
    <cellStyle name="Nota 2 3 3 19 3" xfId="36370" xr:uid="{00000000-0005-0000-0000-0000E1900000}"/>
    <cellStyle name="Nota 2 3 3 19 4" xfId="18593" xr:uid="{00000000-0005-0000-0000-0000E2900000}"/>
    <cellStyle name="Nota 2 3 3 2" xfId="341" xr:uid="{00000000-0005-0000-0000-0000E3900000}"/>
    <cellStyle name="Nota 2 3 3 2 10" xfId="6891" xr:uid="{00000000-0005-0000-0000-0000E4900000}"/>
    <cellStyle name="Nota 2 3 3 2 11" xfId="6892" xr:uid="{00000000-0005-0000-0000-0000E5900000}"/>
    <cellStyle name="Nota 2 3 3 2 12" xfId="6893" xr:uid="{00000000-0005-0000-0000-0000E6900000}"/>
    <cellStyle name="Nota 2 3 3 2 13" xfId="6894" xr:uid="{00000000-0005-0000-0000-0000E7900000}"/>
    <cellStyle name="Nota 2 3 3 2 14" xfId="6895" xr:uid="{00000000-0005-0000-0000-0000E8900000}"/>
    <cellStyle name="Nota 2 3 3 2 15" xfId="6896" xr:uid="{00000000-0005-0000-0000-0000E9900000}"/>
    <cellStyle name="Nota 2 3 3 2 16" xfId="6897" xr:uid="{00000000-0005-0000-0000-0000EA900000}"/>
    <cellStyle name="Nota 2 3 3 2 17" xfId="6898" xr:uid="{00000000-0005-0000-0000-0000EB900000}"/>
    <cellStyle name="Nota 2 3 3 2 18" xfId="6899" xr:uid="{00000000-0005-0000-0000-0000EC900000}"/>
    <cellStyle name="Nota 2 3 3 2 19" xfId="6900" xr:uid="{00000000-0005-0000-0000-0000ED900000}"/>
    <cellStyle name="Nota 2 3 3 2 2" xfId="6901" xr:uid="{00000000-0005-0000-0000-0000EE900000}"/>
    <cellStyle name="Nota 2 3 3 2 20" xfId="6902" xr:uid="{00000000-0005-0000-0000-0000EF900000}"/>
    <cellStyle name="Nota 2 3 3 2 21" xfId="6903" xr:uid="{00000000-0005-0000-0000-0000F0900000}"/>
    <cellStyle name="Nota 2 3 3 2 22" xfId="6904" xr:uid="{00000000-0005-0000-0000-0000F1900000}"/>
    <cellStyle name="Nota 2 3 3 2 23" xfId="6905" xr:uid="{00000000-0005-0000-0000-0000F2900000}"/>
    <cellStyle name="Nota 2 3 3 2 24" xfId="6906" xr:uid="{00000000-0005-0000-0000-0000F3900000}"/>
    <cellStyle name="Nota 2 3 3 2 25" xfId="6907" xr:uid="{00000000-0005-0000-0000-0000F4900000}"/>
    <cellStyle name="Nota 2 3 3 2 26" xfId="6908" xr:uid="{00000000-0005-0000-0000-0000F5900000}"/>
    <cellStyle name="Nota 2 3 3 2 27" xfId="6909" xr:uid="{00000000-0005-0000-0000-0000F6900000}"/>
    <cellStyle name="Nota 2 3 3 2 28" xfId="6910" xr:uid="{00000000-0005-0000-0000-0000F7900000}"/>
    <cellStyle name="Nota 2 3 3 2 29" xfId="6911" xr:uid="{00000000-0005-0000-0000-0000F8900000}"/>
    <cellStyle name="Nota 2 3 3 2 3" xfId="6912" xr:uid="{00000000-0005-0000-0000-0000F9900000}"/>
    <cellStyle name="Nota 2 3 3 2 30" xfId="6913" xr:uid="{00000000-0005-0000-0000-0000FA900000}"/>
    <cellStyle name="Nota 2 3 3 2 31" xfId="6914" xr:uid="{00000000-0005-0000-0000-0000FB900000}"/>
    <cellStyle name="Nota 2 3 3 2 32" xfId="6915" xr:uid="{00000000-0005-0000-0000-0000FC900000}"/>
    <cellStyle name="Nota 2 3 3 2 33" xfId="6916" xr:uid="{00000000-0005-0000-0000-0000FD900000}"/>
    <cellStyle name="Nota 2 3 3 2 34" xfId="6917" xr:uid="{00000000-0005-0000-0000-0000FE900000}"/>
    <cellStyle name="Nota 2 3 3 2 35" xfId="6918" xr:uid="{00000000-0005-0000-0000-0000FF900000}"/>
    <cellStyle name="Nota 2 3 3 2 36" xfId="6919" xr:uid="{00000000-0005-0000-0000-000000910000}"/>
    <cellStyle name="Nota 2 3 3 2 37" xfId="6920" xr:uid="{00000000-0005-0000-0000-000001910000}"/>
    <cellStyle name="Nota 2 3 3 2 38" xfId="6921" xr:uid="{00000000-0005-0000-0000-000002910000}"/>
    <cellStyle name="Nota 2 3 3 2 39" xfId="6890" xr:uid="{00000000-0005-0000-0000-000003910000}"/>
    <cellStyle name="Nota 2 3 3 2 4" xfId="6922" xr:uid="{00000000-0005-0000-0000-000004910000}"/>
    <cellStyle name="Nota 2 3 3 2 40" xfId="9650" xr:uid="{00000000-0005-0000-0000-000005910000}"/>
    <cellStyle name="Nota 2 3 3 2 40 2" xfId="31952" xr:uid="{00000000-0005-0000-0000-000006910000}"/>
    <cellStyle name="Nota 2 3 3 2 40 3" xfId="36499" xr:uid="{00000000-0005-0000-0000-000007910000}"/>
    <cellStyle name="Nota 2 3 3 2 40 4" xfId="18722" xr:uid="{00000000-0005-0000-0000-000008910000}"/>
    <cellStyle name="Nota 2 3 3 2 41" xfId="502" xr:uid="{00000000-0005-0000-0000-000009910000}"/>
    <cellStyle name="Nota 2 3 3 2 41 2" xfId="9747" xr:uid="{00000000-0005-0000-0000-00000A910000}"/>
    <cellStyle name="Nota 2 3 3 2 41 2 2" xfId="32049" xr:uid="{00000000-0005-0000-0000-00000B910000}"/>
    <cellStyle name="Nota 2 3 3 2 41 2 3" xfId="36596" xr:uid="{00000000-0005-0000-0000-00000C910000}"/>
    <cellStyle name="Nota 2 3 3 2 41 2 4" xfId="18819" xr:uid="{00000000-0005-0000-0000-00000D910000}"/>
    <cellStyle name="Nota 2 3 3 2 41 3" xfId="23373" xr:uid="{00000000-0005-0000-0000-00000E910000}"/>
    <cellStyle name="Nota 2 3 3 2 41 4" xfId="31312" xr:uid="{00000000-0005-0000-0000-00000F910000}"/>
    <cellStyle name="Nota 2 3 3 2 41 5" xfId="14472" xr:uid="{00000000-0005-0000-0000-000010910000}"/>
    <cellStyle name="Nota 2 3 3 2 42" xfId="23212" xr:uid="{00000000-0005-0000-0000-000011910000}"/>
    <cellStyle name="Nota 2 3 3 2 43" xfId="31473" xr:uid="{00000000-0005-0000-0000-000012910000}"/>
    <cellStyle name="Nota 2 3 3 2 44" xfId="14311" xr:uid="{00000000-0005-0000-0000-000013910000}"/>
    <cellStyle name="Nota 2 3 3 2 5" xfId="6923" xr:uid="{00000000-0005-0000-0000-000014910000}"/>
    <cellStyle name="Nota 2 3 3 2 6" xfId="6924" xr:uid="{00000000-0005-0000-0000-000015910000}"/>
    <cellStyle name="Nota 2 3 3 2 7" xfId="6925" xr:uid="{00000000-0005-0000-0000-000016910000}"/>
    <cellStyle name="Nota 2 3 3 2 8" xfId="6926" xr:uid="{00000000-0005-0000-0000-000017910000}"/>
    <cellStyle name="Nota 2 3 3 2 9" xfId="6927" xr:uid="{00000000-0005-0000-0000-000018910000}"/>
    <cellStyle name="Nota 2 3 3 20" xfId="23074" xr:uid="{00000000-0005-0000-0000-000019910000}"/>
    <cellStyle name="Nota 2 3 3 21" xfId="13989" xr:uid="{00000000-0005-0000-0000-00001A910000}"/>
    <cellStyle name="Nota 2 3 3 3" xfId="6928" xr:uid="{00000000-0005-0000-0000-00001B910000}"/>
    <cellStyle name="Nota 2 3 3 4" xfId="6929" xr:uid="{00000000-0005-0000-0000-00001C910000}"/>
    <cellStyle name="Nota 2 3 3 5" xfId="6930" xr:uid="{00000000-0005-0000-0000-00001D910000}"/>
    <cellStyle name="Nota 2 3 3 6" xfId="6931" xr:uid="{00000000-0005-0000-0000-00001E910000}"/>
    <cellStyle name="Nota 2 3 3 7" xfId="6932" xr:uid="{00000000-0005-0000-0000-00001F910000}"/>
    <cellStyle name="Nota 2 3 3 8" xfId="6933" xr:uid="{00000000-0005-0000-0000-000020910000}"/>
    <cellStyle name="Nota 2 3 3 9" xfId="6934" xr:uid="{00000000-0005-0000-0000-000021910000}"/>
    <cellStyle name="Nota 2 3 30" xfId="6935" xr:uid="{00000000-0005-0000-0000-000022910000}"/>
    <cellStyle name="Nota 2 3 31" xfId="6936" xr:uid="{00000000-0005-0000-0000-000023910000}"/>
    <cellStyle name="Nota 2 3 32" xfId="6937" xr:uid="{00000000-0005-0000-0000-000024910000}"/>
    <cellStyle name="Nota 2 3 33" xfId="6938" xr:uid="{00000000-0005-0000-0000-000025910000}"/>
    <cellStyle name="Nota 2 3 34" xfId="6939" xr:uid="{00000000-0005-0000-0000-000026910000}"/>
    <cellStyle name="Nota 2 3 35" xfId="6940" xr:uid="{00000000-0005-0000-0000-000027910000}"/>
    <cellStyle name="Nota 2 3 36" xfId="6806" xr:uid="{00000000-0005-0000-0000-000028910000}"/>
    <cellStyle name="Nota 2 3 37" xfId="9429" xr:uid="{00000000-0005-0000-0000-000029910000}"/>
    <cellStyle name="Nota 2 3 37 2" xfId="31731" xr:uid="{00000000-0005-0000-0000-00002A910000}"/>
    <cellStyle name="Nota 2 3 37 3" xfId="36278" xr:uid="{00000000-0005-0000-0000-00002B910000}"/>
    <cellStyle name="Nota 2 3 37 4" xfId="18501" xr:uid="{00000000-0005-0000-0000-00002C910000}"/>
    <cellStyle name="Nota 2 3 38" xfId="9683" xr:uid="{00000000-0005-0000-0000-00002D910000}"/>
    <cellStyle name="Nota 2 3 38 2" xfId="31985" xr:uid="{00000000-0005-0000-0000-00002E910000}"/>
    <cellStyle name="Nota 2 3 38 3" xfId="36532" xr:uid="{00000000-0005-0000-0000-00002F910000}"/>
    <cellStyle name="Nota 2 3 38 4" xfId="18755" xr:uid="{00000000-0005-0000-0000-000030910000}"/>
    <cellStyle name="Nota 2 3 39" xfId="14117" xr:uid="{00000000-0005-0000-0000-000031910000}"/>
    <cellStyle name="Nota 2 3 4" xfId="248" xr:uid="{00000000-0005-0000-0000-000032910000}"/>
    <cellStyle name="Nota 2 3 4 10" xfId="6942" xr:uid="{00000000-0005-0000-0000-000033910000}"/>
    <cellStyle name="Nota 2 3 4 11" xfId="6943" xr:uid="{00000000-0005-0000-0000-000034910000}"/>
    <cellStyle name="Nota 2 3 4 12" xfId="6944" xr:uid="{00000000-0005-0000-0000-000035910000}"/>
    <cellStyle name="Nota 2 3 4 13" xfId="6945" xr:uid="{00000000-0005-0000-0000-000036910000}"/>
    <cellStyle name="Nota 2 3 4 14" xfId="6946" xr:uid="{00000000-0005-0000-0000-000037910000}"/>
    <cellStyle name="Nota 2 3 4 15" xfId="6947" xr:uid="{00000000-0005-0000-0000-000038910000}"/>
    <cellStyle name="Nota 2 3 4 16" xfId="6948" xr:uid="{00000000-0005-0000-0000-000039910000}"/>
    <cellStyle name="Nota 2 3 4 17" xfId="6949" xr:uid="{00000000-0005-0000-0000-00003A910000}"/>
    <cellStyle name="Nota 2 3 4 18" xfId="6941" xr:uid="{00000000-0005-0000-0000-00003B910000}"/>
    <cellStyle name="Nota 2 3 4 19" xfId="9564" xr:uid="{00000000-0005-0000-0000-00003C910000}"/>
    <cellStyle name="Nota 2 3 4 19 2" xfId="31866" xr:uid="{00000000-0005-0000-0000-00003D910000}"/>
    <cellStyle name="Nota 2 3 4 19 3" xfId="36413" xr:uid="{00000000-0005-0000-0000-00003E910000}"/>
    <cellStyle name="Nota 2 3 4 19 4" xfId="18636" xr:uid="{00000000-0005-0000-0000-00003F910000}"/>
    <cellStyle name="Nota 2 3 4 2" xfId="217" xr:uid="{00000000-0005-0000-0000-000040910000}"/>
    <cellStyle name="Nota 2 3 4 2 10" xfId="6951" xr:uid="{00000000-0005-0000-0000-000041910000}"/>
    <cellStyle name="Nota 2 3 4 2 11" xfId="6952" xr:uid="{00000000-0005-0000-0000-000042910000}"/>
    <cellStyle name="Nota 2 3 4 2 12" xfId="6953" xr:uid="{00000000-0005-0000-0000-000043910000}"/>
    <cellStyle name="Nota 2 3 4 2 13" xfId="6954" xr:uid="{00000000-0005-0000-0000-000044910000}"/>
    <cellStyle name="Nota 2 3 4 2 14" xfId="6955" xr:uid="{00000000-0005-0000-0000-000045910000}"/>
    <cellStyle name="Nota 2 3 4 2 15" xfId="6956" xr:uid="{00000000-0005-0000-0000-000046910000}"/>
    <cellStyle name="Nota 2 3 4 2 16" xfId="6957" xr:uid="{00000000-0005-0000-0000-000047910000}"/>
    <cellStyle name="Nota 2 3 4 2 17" xfId="6958" xr:uid="{00000000-0005-0000-0000-000048910000}"/>
    <cellStyle name="Nota 2 3 4 2 18" xfId="6959" xr:uid="{00000000-0005-0000-0000-000049910000}"/>
    <cellStyle name="Nota 2 3 4 2 19" xfId="6960" xr:uid="{00000000-0005-0000-0000-00004A910000}"/>
    <cellStyle name="Nota 2 3 4 2 2" xfId="6961" xr:uid="{00000000-0005-0000-0000-00004B910000}"/>
    <cellStyle name="Nota 2 3 4 2 20" xfId="6962" xr:uid="{00000000-0005-0000-0000-00004C910000}"/>
    <cellStyle name="Nota 2 3 4 2 21" xfId="6963" xr:uid="{00000000-0005-0000-0000-00004D910000}"/>
    <cellStyle name="Nota 2 3 4 2 22" xfId="6964" xr:uid="{00000000-0005-0000-0000-00004E910000}"/>
    <cellStyle name="Nota 2 3 4 2 23" xfId="6965" xr:uid="{00000000-0005-0000-0000-00004F910000}"/>
    <cellStyle name="Nota 2 3 4 2 24" xfId="6966" xr:uid="{00000000-0005-0000-0000-000050910000}"/>
    <cellStyle name="Nota 2 3 4 2 25" xfId="6967" xr:uid="{00000000-0005-0000-0000-000051910000}"/>
    <cellStyle name="Nota 2 3 4 2 26" xfId="6968" xr:uid="{00000000-0005-0000-0000-000052910000}"/>
    <cellStyle name="Nota 2 3 4 2 27" xfId="6969" xr:uid="{00000000-0005-0000-0000-000053910000}"/>
    <cellStyle name="Nota 2 3 4 2 28" xfId="6970" xr:uid="{00000000-0005-0000-0000-000054910000}"/>
    <cellStyle name="Nota 2 3 4 2 29" xfId="6971" xr:uid="{00000000-0005-0000-0000-000055910000}"/>
    <cellStyle name="Nota 2 3 4 2 3" xfId="6972" xr:uid="{00000000-0005-0000-0000-000056910000}"/>
    <cellStyle name="Nota 2 3 4 2 30" xfId="6973" xr:uid="{00000000-0005-0000-0000-000057910000}"/>
    <cellStyle name="Nota 2 3 4 2 31" xfId="6974" xr:uid="{00000000-0005-0000-0000-000058910000}"/>
    <cellStyle name="Nota 2 3 4 2 32" xfId="6975" xr:uid="{00000000-0005-0000-0000-000059910000}"/>
    <cellStyle name="Nota 2 3 4 2 33" xfId="6976" xr:uid="{00000000-0005-0000-0000-00005A910000}"/>
    <cellStyle name="Nota 2 3 4 2 34" xfId="6977" xr:uid="{00000000-0005-0000-0000-00005B910000}"/>
    <cellStyle name="Nota 2 3 4 2 35" xfId="6978" xr:uid="{00000000-0005-0000-0000-00005C910000}"/>
    <cellStyle name="Nota 2 3 4 2 36" xfId="6979" xr:uid="{00000000-0005-0000-0000-00005D910000}"/>
    <cellStyle name="Nota 2 3 4 2 37" xfId="6980" xr:uid="{00000000-0005-0000-0000-00005E910000}"/>
    <cellStyle name="Nota 2 3 4 2 38" xfId="6981" xr:uid="{00000000-0005-0000-0000-00005F910000}"/>
    <cellStyle name="Nota 2 3 4 2 39" xfId="6950" xr:uid="{00000000-0005-0000-0000-000060910000}"/>
    <cellStyle name="Nota 2 3 4 2 4" xfId="6982" xr:uid="{00000000-0005-0000-0000-000061910000}"/>
    <cellStyle name="Nota 2 3 4 2 40" xfId="9534" xr:uid="{00000000-0005-0000-0000-000062910000}"/>
    <cellStyle name="Nota 2 3 4 2 40 2" xfId="31836" xr:uid="{00000000-0005-0000-0000-000063910000}"/>
    <cellStyle name="Nota 2 3 4 2 40 3" xfId="36383" xr:uid="{00000000-0005-0000-0000-000064910000}"/>
    <cellStyle name="Nota 2 3 4 2 40 4" xfId="18606" xr:uid="{00000000-0005-0000-0000-000065910000}"/>
    <cellStyle name="Nota 2 3 4 2 41" xfId="437" xr:uid="{00000000-0005-0000-0000-000066910000}"/>
    <cellStyle name="Nota 2 3 4 2 41 2" xfId="9740" xr:uid="{00000000-0005-0000-0000-000067910000}"/>
    <cellStyle name="Nota 2 3 4 2 41 2 2" xfId="32042" xr:uid="{00000000-0005-0000-0000-000068910000}"/>
    <cellStyle name="Nota 2 3 4 2 41 2 3" xfId="36589" xr:uid="{00000000-0005-0000-0000-000069910000}"/>
    <cellStyle name="Nota 2 3 4 2 41 2 4" xfId="18812" xr:uid="{00000000-0005-0000-0000-00006A910000}"/>
    <cellStyle name="Nota 2 3 4 2 41 3" xfId="23308" xr:uid="{00000000-0005-0000-0000-00006B910000}"/>
    <cellStyle name="Nota 2 3 4 2 41 4" xfId="31378" xr:uid="{00000000-0005-0000-0000-00006C910000}"/>
    <cellStyle name="Nota 2 3 4 2 41 5" xfId="14407" xr:uid="{00000000-0005-0000-0000-00006D910000}"/>
    <cellStyle name="Nota 2 3 4 2 42" xfId="23088" xr:uid="{00000000-0005-0000-0000-00006E910000}"/>
    <cellStyle name="Nota 2 3 4 2 43" xfId="31587" xr:uid="{00000000-0005-0000-0000-00006F910000}"/>
    <cellStyle name="Nota 2 3 4 2 44" xfId="14189" xr:uid="{00000000-0005-0000-0000-000070910000}"/>
    <cellStyle name="Nota 2 3 4 2 5" xfId="6983" xr:uid="{00000000-0005-0000-0000-000071910000}"/>
    <cellStyle name="Nota 2 3 4 2 6" xfId="6984" xr:uid="{00000000-0005-0000-0000-000072910000}"/>
    <cellStyle name="Nota 2 3 4 2 7" xfId="6985" xr:uid="{00000000-0005-0000-0000-000073910000}"/>
    <cellStyle name="Nota 2 3 4 2 8" xfId="6986" xr:uid="{00000000-0005-0000-0000-000074910000}"/>
    <cellStyle name="Nota 2 3 4 2 9" xfId="6987" xr:uid="{00000000-0005-0000-0000-000075910000}"/>
    <cellStyle name="Nota 2 3 4 20" xfId="23119" xr:uid="{00000000-0005-0000-0000-000076910000}"/>
    <cellStyle name="Nota 2 3 4 21" xfId="14218" xr:uid="{00000000-0005-0000-0000-000077910000}"/>
    <cellStyle name="Nota 2 3 4 3" xfId="6988" xr:uid="{00000000-0005-0000-0000-000078910000}"/>
    <cellStyle name="Nota 2 3 4 4" xfId="6989" xr:uid="{00000000-0005-0000-0000-000079910000}"/>
    <cellStyle name="Nota 2 3 4 5" xfId="6990" xr:uid="{00000000-0005-0000-0000-00007A910000}"/>
    <cellStyle name="Nota 2 3 4 6" xfId="6991" xr:uid="{00000000-0005-0000-0000-00007B910000}"/>
    <cellStyle name="Nota 2 3 4 7" xfId="6992" xr:uid="{00000000-0005-0000-0000-00007C910000}"/>
    <cellStyle name="Nota 2 3 4 8" xfId="6993" xr:uid="{00000000-0005-0000-0000-00007D910000}"/>
    <cellStyle name="Nota 2 3 4 9" xfId="6994" xr:uid="{00000000-0005-0000-0000-00007E910000}"/>
    <cellStyle name="Nota 2 3 40" xfId="31691" xr:uid="{00000000-0005-0000-0000-00007F910000}"/>
    <cellStyle name="Nota 2 3 41" xfId="13987" xr:uid="{00000000-0005-0000-0000-000080910000}"/>
    <cellStyle name="Nota 2 3 5" xfId="261" xr:uid="{00000000-0005-0000-0000-000081910000}"/>
    <cellStyle name="Nota 2 3 5 10" xfId="6996" xr:uid="{00000000-0005-0000-0000-000082910000}"/>
    <cellStyle name="Nota 2 3 5 11" xfId="6997" xr:uid="{00000000-0005-0000-0000-000083910000}"/>
    <cellStyle name="Nota 2 3 5 12" xfId="6998" xr:uid="{00000000-0005-0000-0000-000084910000}"/>
    <cellStyle name="Nota 2 3 5 13" xfId="6999" xr:uid="{00000000-0005-0000-0000-000085910000}"/>
    <cellStyle name="Nota 2 3 5 14" xfId="7000" xr:uid="{00000000-0005-0000-0000-000086910000}"/>
    <cellStyle name="Nota 2 3 5 15" xfId="7001" xr:uid="{00000000-0005-0000-0000-000087910000}"/>
    <cellStyle name="Nota 2 3 5 16" xfId="7002" xr:uid="{00000000-0005-0000-0000-000088910000}"/>
    <cellStyle name="Nota 2 3 5 17" xfId="7003" xr:uid="{00000000-0005-0000-0000-000089910000}"/>
    <cellStyle name="Nota 2 3 5 18" xfId="6995" xr:uid="{00000000-0005-0000-0000-00008A910000}"/>
    <cellStyle name="Nota 2 3 5 19" xfId="9575" xr:uid="{00000000-0005-0000-0000-00008B910000}"/>
    <cellStyle name="Nota 2 3 5 19 2" xfId="31877" xr:uid="{00000000-0005-0000-0000-00008C910000}"/>
    <cellStyle name="Nota 2 3 5 19 3" xfId="36424" xr:uid="{00000000-0005-0000-0000-00008D910000}"/>
    <cellStyle name="Nota 2 3 5 19 4" xfId="18647" xr:uid="{00000000-0005-0000-0000-00008E910000}"/>
    <cellStyle name="Nota 2 3 5 2" xfId="318" xr:uid="{00000000-0005-0000-0000-00008F910000}"/>
    <cellStyle name="Nota 2 3 5 2 10" xfId="7005" xr:uid="{00000000-0005-0000-0000-000090910000}"/>
    <cellStyle name="Nota 2 3 5 2 11" xfId="7006" xr:uid="{00000000-0005-0000-0000-000091910000}"/>
    <cellStyle name="Nota 2 3 5 2 12" xfId="7007" xr:uid="{00000000-0005-0000-0000-000092910000}"/>
    <cellStyle name="Nota 2 3 5 2 13" xfId="7008" xr:uid="{00000000-0005-0000-0000-000093910000}"/>
    <cellStyle name="Nota 2 3 5 2 14" xfId="7009" xr:uid="{00000000-0005-0000-0000-000094910000}"/>
    <cellStyle name="Nota 2 3 5 2 15" xfId="7010" xr:uid="{00000000-0005-0000-0000-000095910000}"/>
    <cellStyle name="Nota 2 3 5 2 16" xfId="7011" xr:uid="{00000000-0005-0000-0000-000096910000}"/>
    <cellStyle name="Nota 2 3 5 2 17" xfId="7012" xr:uid="{00000000-0005-0000-0000-000097910000}"/>
    <cellStyle name="Nota 2 3 5 2 18" xfId="7013" xr:uid="{00000000-0005-0000-0000-000098910000}"/>
    <cellStyle name="Nota 2 3 5 2 19" xfId="7014" xr:uid="{00000000-0005-0000-0000-000099910000}"/>
    <cellStyle name="Nota 2 3 5 2 2" xfId="7015" xr:uid="{00000000-0005-0000-0000-00009A910000}"/>
    <cellStyle name="Nota 2 3 5 2 20" xfId="7016" xr:uid="{00000000-0005-0000-0000-00009B910000}"/>
    <cellStyle name="Nota 2 3 5 2 21" xfId="7017" xr:uid="{00000000-0005-0000-0000-00009C910000}"/>
    <cellStyle name="Nota 2 3 5 2 22" xfId="7018" xr:uid="{00000000-0005-0000-0000-00009D910000}"/>
    <cellStyle name="Nota 2 3 5 2 23" xfId="7019" xr:uid="{00000000-0005-0000-0000-00009E910000}"/>
    <cellStyle name="Nota 2 3 5 2 24" xfId="7020" xr:uid="{00000000-0005-0000-0000-00009F910000}"/>
    <cellStyle name="Nota 2 3 5 2 25" xfId="7021" xr:uid="{00000000-0005-0000-0000-0000A0910000}"/>
    <cellStyle name="Nota 2 3 5 2 26" xfId="7022" xr:uid="{00000000-0005-0000-0000-0000A1910000}"/>
    <cellStyle name="Nota 2 3 5 2 27" xfId="7023" xr:uid="{00000000-0005-0000-0000-0000A2910000}"/>
    <cellStyle name="Nota 2 3 5 2 28" xfId="7024" xr:uid="{00000000-0005-0000-0000-0000A3910000}"/>
    <cellStyle name="Nota 2 3 5 2 29" xfId="7025" xr:uid="{00000000-0005-0000-0000-0000A4910000}"/>
    <cellStyle name="Nota 2 3 5 2 3" xfId="7026" xr:uid="{00000000-0005-0000-0000-0000A5910000}"/>
    <cellStyle name="Nota 2 3 5 2 30" xfId="7027" xr:uid="{00000000-0005-0000-0000-0000A6910000}"/>
    <cellStyle name="Nota 2 3 5 2 31" xfId="7028" xr:uid="{00000000-0005-0000-0000-0000A7910000}"/>
    <cellStyle name="Nota 2 3 5 2 32" xfId="7029" xr:uid="{00000000-0005-0000-0000-0000A8910000}"/>
    <cellStyle name="Nota 2 3 5 2 33" xfId="7030" xr:uid="{00000000-0005-0000-0000-0000A9910000}"/>
    <cellStyle name="Nota 2 3 5 2 34" xfId="7031" xr:uid="{00000000-0005-0000-0000-0000AA910000}"/>
    <cellStyle name="Nota 2 3 5 2 35" xfId="7032" xr:uid="{00000000-0005-0000-0000-0000AB910000}"/>
    <cellStyle name="Nota 2 3 5 2 36" xfId="7033" xr:uid="{00000000-0005-0000-0000-0000AC910000}"/>
    <cellStyle name="Nota 2 3 5 2 37" xfId="7034" xr:uid="{00000000-0005-0000-0000-0000AD910000}"/>
    <cellStyle name="Nota 2 3 5 2 38" xfId="7035" xr:uid="{00000000-0005-0000-0000-0000AE910000}"/>
    <cellStyle name="Nota 2 3 5 2 39" xfId="7004" xr:uid="{00000000-0005-0000-0000-0000AF910000}"/>
    <cellStyle name="Nota 2 3 5 2 4" xfId="7036" xr:uid="{00000000-0005-0000-0000-0000B0910000}"/>
    <cellStyle name="Nota 2 3 5 2 40" xfId="9627" xr:uid="{00000000-0005-0000-0000-0000B1910000}"/>
    <cellStyle name="Nota 2 3 5 2 40 2" xfId="31929" xr:uid="{00000000-0005-0000-0000-0000B2910000}"/>
    <cellStyle name="Nota 2 3 5 2 40 3" xfId="36476" xr:uid="{00000000-0005-0000-0000-0000B3910000}"/>
    <cellStyle name="Nota 2 3 5 2 40 4" xfId="18699" xr:uid="{00000000-0005-0000-0000-0000B4910000}"/>
    <cellStyle name="Nota 2 3 5 2 41" xfId="479" xr:uid="{00000000-0005-0000-0000-0000B5910000}"/>
    <cellStyle name="Nota 2 3 5 2 41 2" xfId="9743" xr:uid="{00000000-0005-0000-0000-0000B6910000}"/>
    <cellStyle name="Nota 2 3 5 2 41 2 2" xfId="32045" xr:uid="{00000000-0005-0000-0000-0000B7910000}"/>
    <cellStyle name="Nota 2 3 5 2 41 2 3" xfId="36592" xr:uid="{00000000-0005-0000-0000-0000B8910000}"/>
    <cellStyle name="Nota 2 3 5 2 41 2 4" xfId="18815" xr:uid="{00000000-0005-0000-0000-0000B9910000}"/>
    <cellStyle name="Nota 2 3 5 2 41 3" xfId="23350" xr:uid="{00000000-0005-0000-0000-0000BA910000}"/>
    <cellStyle name="Nota 2 3 5 2 41 4" xfId="31337" xr:uid="{00000000-0005-0000-0000-0000BB910000}"/>
    <cellStyle name="Nota 2 3 5 2 41 5" xfId="14449" xr:uid="{00000000-0005-0000-0000-0000BC910000}"/>
    <cellStyle name="Nota 2 3 5 2 42" xfId="23189" xr:uid="{00000000-0005-0000-0000-0000BD910000}"/>
    <cellStyle name="Nota 2 3 5 2 43" xfId="31497" xr:uid="{00000000-0005-0000-0000-0000BE910000}"/>
    <cellStyle name="Nota 2 3 5 2 44" xfId="14288" xr:uid="{00000000-0005-0000-0000-0000BF910000}"/>
    <cellStyle name="Nota 2 3 5 2 5" xfId="7037" xr:uid="{00000000-0005-0000-0000-0000C0910000}"/>
    <cellStyle name="Nota 2 3 5 2 6" xfId="7038" xr:uid="{00000000-0005-0000-0000-0000C1910000}"/>
    <cellStyle name="Nota 2 3 5 2 7" xfId="7039" xr:uid="{00000000-0005-0000-0000-0000C2910000}"/>
    <cellStyle name="Nota 2 3 5 2 8" xfId="7040" xr:uid="{00000000-0005-0000-0000-0000C3910000}"/>
    <cellStyle name="Nota 2 3 5 2 9" xfId="7041" xr:uid="{00000000-0005-0000-0000-0000C4910000}"/>
    <cellStyle name="Nota 2 3 5 20" xfId="23132" xr:uid="{00000000-0005-0000-0000-0000C5910000}"/>
    <cellStyle name="Nota 2 3 5 21" xfId="14231" xr:uid="{00000000-0005-0000-0000-0000C6910000}"/>
    <cellStyle name="Nota 2 3 5 3" xfId="7042" xr:uid="{00000000-0005-0000-0000-0000C7910000}"/>
    <cellStyle name="Nota 2 3 5 4" xfId="7043" xr:uid="{00000000-0005-0000-0000-0000C8910000}"/>
    <cellStyle name="Nota 2 3 5 5" xfId="7044" xr:uid="{00000000-0005-0000-0000-0000C9910000}"/>
    <cellStyle name="Nota 2 3 5 6" xfId="7045" xr:uid="{00000000-0005-0000-0000-0000CA910000}"/>
    <cellStyle name="Nota 2 3 5 7" xfId="7046" xr:uid="{00000000-0005-0000-0000-0000CB910000}"/>
    <cellStyle name="Nota 2 3 5 8" xfId="7047" xr:uid="{00000000-0005-0000-0000-0000CC910000}"/>
    <cellStyle name="Nota 2 3 5 9" xfId="7048" xr:uid="{00000000-0005-0000-0000-0000CD910000}"/>
    <cellStyle name="Nota 2 3 6" xfId="275" xr:uid="{00000000-0005-0000-0000-0000CE910000}"/>
    <cellStyle name="Nota 2 3 6 10" xfId="7050" xr:uid="{00000000-0005-0000-0000-0000CF910000}"/>
    <cellStyle name="Nota 2 3 6 11" xfId="7051" xr:uid="{00000000-0005-0000-0000-0000D0910000}"/>
    <cellStyle name="Nota 2 3 6 12" xfId="7052" xr:uid="{00000000-0005-0000-0000-0000D1910000}"/>
    <cellStyle name="Nota 2 3 6 13" xfId="7053" xr:uid="{00000000-0005-0000-0000-0000D2910000}"/>
    <cellStyle name="Nota 2 3 6 14" xfId="7054" xr:uid="{00000000-0005-0000-0000-0000D3910000}"/>
    <cellStyle name="Nota 2 3 6 15" xfId="7055" xr:uid="{00000000-0005-0000-0000-0000D4910000}"/>
    <cellStyle name="Nota 2 3 6 16" xfId="7056" xr:uid="{00000000-0005-0000-0000-0000D5910000}"/>
    <cellStyle name="Nota 2 3 6 17" xfId="7057" xr:uid="{00000000-0005-0000-0000-0000D6910000}"/>
    <cellStyle name="Nota 2 3 6 18" xfId="7049" xr:uid="{00000000-0005-0000-0000-0000D7910000}"/>
    <cellStyle name="Nota 2 3 6 19" xfId="9587" xr:uid="{00000000-0005-0000-0000-0000D8910000}"/>
    <cellStyle name="Nota 2 3 6 19 2" xfId="31889" xr:uid="{00000000-0005-0000-0000-0000D9910000}"/>
    <cellStyle name="Nota 2 3 6 19 3" xfId="36436" xr:uid="{00000000-0005-0000-0000-0000DA910000}"/>
    <cellStyle name="Nota 2 3 6 19 4" xfId="18659" xr:uid="{00000000-0005-0000-0000-0000DB910000}"/>
    <cellStyle name="Nota 2 3 6 2" xfId="166" xr:uid="{00000000-0005-0000-0000-0000DC910000}"/>
    <cellStyle name="Nota 2 3 6 2 10" xfId="7059" xr:uid="{00000000-0005-0000-0000-0000DD910000}"/>
    <cellStyle name="Nota 2 3 6 2 11" xfId="7060" xr:uid="{00000000-0005-0000-0000-0000DE910000}"/>
    <cellStyle name="Nota 2 3 6 2 12" xfId="7061" xr:uid="{00000000-0005-0000-0000-0000DF910000}"/>
    <cellStyle name="Nota 2 3 6 2 13" xfId="7062" xr:uid="{00000000-0005-0000-0000-0000E0910000}"/>
    <cellStyle name="Nota 2 3 6 2 14" xfId="7063" xr:uid="{00000000-0005-0000-0000-0000E1910000}"/>
    <cellStyle name="Nota 2 3 6 2 15" xfId="7064" xr:uid="{00000000-0005-0000-0000-0000E2910000}"/>
    <cellStyle name="Nota 2 3 6 2 16" xfId="7065" xr:uid="{00000000-0005-0000-0000-0000E3910000}"/>
    <cellStyle name="Nota 2 3 6 2 17" xfId="7066" xr:uid="{00000000-0005-0000-0000-0000E4910000}"/>
    <cellStyle name="Nota 2 3 6 2 18" xfId="7067" xr:uid="{00000000-0005-0000-0000-0000E5910000}"/>
    <cellStyle name="Nota 2 3 6 2 19" xfId="7068" xr:uid="{00000000-0005-0000-0000-0000E6910000}"/>
    <cellStyle name="Nota 2 3 6 2 2" xfId="7069" xr:uid="{00000000-0005-0000-0000-0000E7910000}"/>
    <cellStyle name="Nota 2 3 6 2 20" xfId="7070" xr:uid="{00000000-0005-0000-0000-0000E8910000}"/>
    <cellStyle name="Nota 2 3 6 2 21" xfId="7071" xr:uid="{00000000-0005-0000-0000-0000E9910000}"/>
    <cellStyle name="Nota 2 3 6 2 22" xfId="7072" xr:uid="{00000000-0005-0000-0000-0000EA910000}"/>
    <cellStyle name="Nota 2 3 6 2 23" xfId="7073" xr:uid="{00000000-0005-0000-0000-0000EB910000}"/>
    <cellStyle name="Nota 2 3 6 2 24" xfId="7074" xr:uid="{00000000-0005-0000-0000-0000EC910000}"/>
    <cellStyle name="Nota 2 3 6 2 25" xfId="7075" xr:uid="{00000000-0005-0000-0000-0000ED910000}"/>
    <cellStyle name="Nota 2 3 6 2 26" xfId="7076" xr:uid="{00000000-0005-0000-0000-0000EE910000}"/>
    <cellStyle name="Nota 2 3 6 2 27" xfId="7077" xr:uid="{00000000-0005-0000-0000-0000EF910000}"/>
    <cellStyle name="Nota 2 3 6 2 28" xfId="7078" xr:uid="{00000000-0005-0000-0000-0000F0910000}"/>
    <cellStyle name="Nota 2 3 6 2 29" xfId="7079" xr:uid="{00000000-0005-0000-0000-0000F1910000}"/>
    <cellStyle name="Nota 2 3 6 2 3" xfId="7080" xr:uid="{00000000-0005-0000-0000-0000F2910000}"/>
    <cellStyle name="Nota 2 3 6 2 30" xfId="7081" xr:uid="{00000000-0005-0000-0000-0000F3910000}"/>
    <cellStyle name="Nota 2 3 6 2 31" xfId="7082" xr:uid="{00000000-0005-0000-0000-0000F4910000}"/>
    <cellStyle name="Nota 2 3 6 2 32" xfId="7083" xr:uid="{00000000-0005-0000-0000-0000F5910000}"/>
    <cellStyle name="Nota 2 3 6 2 33" xfId="7084" xr:uid="{00000000-0005-0000-0000-0000F6910000}"/>
    <cellStyle name="Nota 2 3 6 2 34" xfId="7085" xr:uid="{00000000-0005-0000-0000-0000F7910000}"/>
    <cellStyle name="Nota 2 3 6 2 35" xfId="7086" xr:uid="{00000000-0005-0000-0000-0000F8910000}"/>
    <cellStyle name="Nota 2 3 6 2 36" xfId="7087" xr:uid="{00000000-0005-0000-0000-0000F9910000}"/>
    <cellStyle name="Nota 2 3 6 2 37" xfId="7088" xr:uid="{00000000-0005-0000-0000-0000FA910000}"/>
    <cellStyle name="Nota 2 3 6 2 38" xfId="7089" xr:uid="{00000000-0005-0000-0000-0000FB910000}"/>
    <cellStyle name="Nota 2 3 6 2 39" xfId="7058" xr:uid="{00000000-0005-0000-0000-0000FC910000}"/>
    <cellStyle name="Nota 2 3 6 2 4" xfId="7090" xr:uid="{00000000-0005-0000-0000-0000FD910000}"/>
    <cellStyle name="Nota 2 3 6 2 40" xfId="9484" xr:uid="{00000000-0005-0000-0000-0000FE910000}"/>
    <cellStyle name="Nota 2 3 6 2 40 2" xfId="31786" xr:uid="{00000000-0005-0000-0000-0000FF910000}"/>
    <cellStyle name="Nota 2 3 6 2 40 3" xfId="36333" xr:uid="{00000000-0005-0000-0000-000000920000}"/>
    <cellStyle name="Nota 2 3 6 2 40 4" xfId="18556" xr:uid="{00000000-0005-0000-0000-000001920000}"/>
    <cellStyle name="Nota 2 3 6 2 41" xfId="413" xr:uid="{00000000-0005-0000-0000-000002920000}"/>
    <cellStyle name="Nota 2 3 6 2 41 2" xfId="9737" xr:uid="{00000000-0005-0000-0000-000003920000}"/>
    <cellStyle name="Nota 2 3 6 2 41 2 2" xfId="32039" xr:uid="{00000000-0005-0000-0000-000004920000}"/>
    <cellStyle name="Nota 2 3 6 2 41 2 3" xfId="36586" xr:uid="{00000000-0005-0000-0000-000005920000}"/>
    <cellStyle name="Nota 2 3 6 2 41 2 4" xfId="18809" xr:uid="{00000000-0005-0000-0000-000006920000}"/>
    <cellStyle name="Nota 2 3 6 2 41 3" xfId="23284" xr:uid="{00000000-0005-0000-0000-000007920000}"/>
    <cellStyle name="Nota 2 3 6 2 41 4" xfId="31402" xr:uid="{00000000-0005-0000-0000-000008920000}"/>
    <cellStyle name="Nota 2 3 6 2 41 5" xfId="14383" xr:uid="{00000000-0005-0000-0000-000009920000}"/>
    <cellStyle name="Nota 2 3 6 2 42" xfId="23037" xr:uid="{00000000-0005-0000-0000-00000A920000}"/>
    <cellStyle name="Nota 2 3 6 2 43" xfId="31632" xr:uid="{00000000-0005-0000-0000-00000B920000}"/>
    <cellStyle name="Nota 2 3 6 2 44" xfId="14147" xr:uid="{00000000-0005-0000-0000-00000C920000}"/>
    <cellStyle name="Nota 2 3 6 2 5" xfId="7091" xr:uid="{00000000-0005-0000-0000-00000D920000}"/>
    <cellStyle name="Nota 2 3 6 2 6" xfId="7092" xr:uid="{00000000-0005-0000-0000-00000E920000}"/>
    <cellStyle name="Nota 2 3 6 2 7" xfId="7093" xr:uid="{00000000-0005-0000-0000-00000F920000}"/>
    <cellStyle name="Nota 2 3 6 2 8" xfId="7094" xr:uid="{00000000-0005-0000-0000-000010920000}"/>
    <cellStyle name="Nota 2 3 6 2 9" xfId="7095" xr:uid="{00000000-0005-0000-0000-000011920000}"/>
    <cellStyle name="Nota 2 3 6 20" xfId="23146" xr:uid="{00000000-0005-0000-0000-000012920000}"/>
    <cellStyle name="Nota 2 3 6 21" xfId="14245" xr:uid="{00000000-0005-0000-0000-000013920000}"/>
    <cellStyle name="Nota 2 3 6 3" xfId="7096" xr:uid="{00000000-0005-0000-0000-000014920000}"/>
    <cellStyle name="Nota 2 3 6 4" xfId="7097" xr:uid="{00000000-0005-0000-0000-000015920000}"/>
    <cellStyle name="Nota 2 3 6 5" xfId="7098" xr:uid="{00000000-0005-0000-0000-000016920000}"/>
    <cellStyle name="Nota 2 3 6 6" xfId="7099" xr:uid="{00000000-0005-0000-0000-000017920000}"/>
    <cellStyle name="Nota 2 3 6 7" xfId="7100" xr:uid="{00000000-0005-0000-0000-000018920000}"/>
    <cellStyle name="Nota 2 3 6 8" xfId="7101" xr:uid="{00000000-0005-0000-0000-000019920000}"/>
    <cellStyle name="Nota 2 3 6 9" xfId="7102" xr:uid="{00000000-0005-0000-0000-00001A920000}"/>
    <cellStyle name="Nota 2 3 7" xfId="286" xr:uid="{00000000-0005-0000-0000-00001B920000}"/>
    <cellStyle name="Nota 2 3 7 10" xfId="7104" xr:uid="{00000000-0005-0000-0000-00001C920000}"/>
    <cellStyle name="Nota 2 3 7 11" xfId="7105" xr:uid="{00000000-0005-0000-0000-00001D920000}"/>
    <cellStyle name="Nota 2 3 7 12" xfId="7106" xr:uid="{00000000-0005-0000-0000-00001E920000}"/>
    <cellStyle name="Nota 2 3 7 13" xfId="7107" xr:uid="{00000000-0005-0000-0000-00001F920000}"/>
    <cellStyle name="Nota 2 3 7 14" xfId="7108" xr:uid="{00000000-0005-0000-0000-000020920000}"/>
    <cellStyle name="Nota 2 3 7 15" xfId="7109" xr:uid="{00000000-0005-0000-0000-000021920000}"/>
    <cellStyle name="Nota 2 3 7 16" xfId="7110" xr:uid="{00000000-0005-0000-0000-000022920000}"/>
    <cellStyle name="Nota 2 3 7 17" xfId="7111" xr:uid="{00000000-0005-0000-0000-000023920000}"/>
    <cellStyle name="Nota 2 3 7 18" xfId="7103" xr:uid="{00000000-0005-0000-0000-000024920000}"/>
    <cellStyle name="Nota 2 3 7 19" xfId="9596" xr:uid="{00000000-0005-0000-0000-000025920000}"/>
    <cellStyle name="Nota 2 3 7 19 2" xfId="31898" xr:uid="{00000000-0005-0000-0000-000026920000}"/>
    <cellStyle name="Nota 2 3 7 19 3" xfId="36445" xr:uid="{00000000-0005-0000-0000-000027920000}"/>
    <cellStyle name="Nota 2 3 7 19 4" xfId="18668" xr:uid="{00000000-0005-0000-0000-000028920000}"/>
    <cellStyle name="Nota 2 3 7 2" xfId="214" xr:uid="{00000000-0005-0000-0000-000029920000}"/>
    <cellStyle name="Nota 2 3 7 2 10" xfId="7113" xr:uid="{00000000-0005-0000-0000-00002A920000}"/>
    <cellStyle name="Nota 2 3 7 2 11" xfId="7114" xr:uid="{00000000-0005-0000-0000-00002B920000}"/>
    <cellStyle name="Nota 2 3 7 2 12" xfId="7115" xr:uid="{00000000-0005-0000-0000-00002C920000}"/>
    <cellStyle name="Nota 2 3 7 2 13" xfId="7116" xr:uid="{00000000-0005-0000-0000-00002D920000}"/>
    <cellStyle name="Nota 2 3 7 2 14" xfId="7117" xr:uid="{00000000-0005-0000-0000-00002E920000}"/>
    <cellStyle name="Nota 2 3 7 2 15" xfId="7118" xr:uid="{00000000-0005-0000-0000-00002F920000}"/>
    <cellStyle name="Nota 2 3 7 2 16" xfId="7119" xr:uid="{00000000-0005-0000-0000-000030920000}"/>
    <cellStyle name="Nota 2 3 7 2 17" xfId="7120" xr:uid="{00000000-0005-0000-0000-000031920000}"/>
    <cellStyle name="Nota 2 3 7 2 18" xfId="7121" xr:uid="{00000000-0005-0000-0000-000032920000}"/>
    <cellStyle name="Nota 2 3 7 2 19" xfId="7122" xr:uid="{00000000-0005-0000-0000-000033920000}"/>
    <cellStyle name="Nota 2 3 7 2 2" xfId="7123" xr:uid="{00000000-0005-0000-0000-000034920000}"/>
    <cellStyle name="Nota 2 3 7 2 20" xfId="7124" xr:uid="{00000000-0005-0000-0000-000035920000}"/>
    <cellStyle name="Nota 2 3 7 2 21" xfId="7125" xr:uid="{00000000-0005-0000-0000-000036920000}"/>
    <cellStyle name="Nota 2 3 7 2 22" xfId="7126" xr:uid="{00000000-0005-0000-0000-000037920000}"/>
    <cellStyle name="Nota 2 3 7 2 23" xfId="7127" xr:uid="{00000000-0005-0000-0000-000038920000}"/>
    <cellStyle name="Nota 2 3 7 2 24" xfId="7128" xr:uid="{00000000-0005-0000-0000-000039920000}"/>
    <cellStyle name="Nota 2 3 7 2 25" xfId="7129" xr:uid="{00000000-0005-0000-0000-00003A920000}"/>
    <cellStyle name="Nota 2 3 7 2 26" xfId="7130" xr:uid="{00000000-0005-0000-0000-00003B920000}"/>
    <cellStyle name="Nota 2 3 7 2 27" xfId="7131" xr:uid="{00000000-0005-0000-0000-00003C920000}"/>
    <cellStyle name="Nota 2 3 7 2 28" xfId="7132" xr:uid="{00000000-0005-0000-0000-00003D920000}"/>
    <cellStyle name="Nota 2 3 7 2 29" xfId="7133" xr:uid="{00000000-0005-0000-0000-00003E920000}"/>
    <cellStyle name="Nota 2 3 7 2 3" xfId="7134" xr:uid="{00000000-0005-0000-0000-00003F920000}"/>
    <cellStyle name="Nota 2 3 7 2 30" xfId="7135" xr:uid="{00000000-0005-0000-0000-000040920000}"/>
    <cellStyle name="Nota 2 3 7 2 31" xfId="7136" xr:uid="{00000000-0005-0000-0000-000041920000}"/>
    <cellStyle name="Nota 2 3 7 2 32" xfId="7137" xr:uid="{00000000-0005-0000-0000-000042920000}"/>
    <cellStyle name="Nota 2 3 7 2 33" xfId="7138" xr:uid="{00000000-0005-0000-0000-000043920000}"/>
    <cellStyle name="Nota 2 3 7 2 34" xfId="7139" xr:uid="{00000000-0005-0000-0000-000044920000}"/>
    <cellStyle name="Nota 2 3 7 2 35" xfId="7140" xr:uid="{00000000-0005-0000-0000-000045920000}"/>
    <cellStyle name="Nota 2 3 7 2 36" xfId="7141" xr:uid="{00000000-0005-0000-0000-000046920000}"/>
    <cellStyle name="Nota 2 3 7 2 37" xfId="7142" xr:uid="{00000000-0005-0000-0000-000047920000}"/>
    <cellStyle name="Nota 2 3 7 2 38" xfId="7143" xr:uid="{00000000-0005-0000-0000-000048920000}"/>
    <cellStyle name="Nota 2 3 7 2 39" xfId="7112" xr:uid="{00000000-0005-0000-0000-000049920000}"/>
    <cellStyle name="Nota 2 3 7 2 4" xfId="7144" xr:uid="{00000000-0005-0000-0000-00004A920000}"/>
    <cellStyle name="Nota 2 3 7 2 40" xfId="9532" xr:uid="{00000000-0005-0000-0000-00004B920000}"/>
    <cellStyle name="Nota 2 3 7 2 40 2" xfId="31834" xr:uid="{00000000-0005-0000-0000-00004C920000}"/>
    <cellStyle name="Nota 2 3 7 2 40 3" xfId="36381" xr:uid="{00000000-0005-0000-0000-00004D920000}"/>
    <cellStyle name="Nota 2 3 7 2 40 4" xfId="18604" xr:uid="{00000000-0005-0000-0000-00004E920000}"/>
    <cellStyle name="Nota 2 3 7 2 41" xfId="435" xr:uid="{00000000-0005-0000-0000-00004F920000}"/>
    <cellStyle name="Nota 2 3 7 2 41 2" xfId="9739" xr:uid="{00000000-0005-0000-0000-000050920000}"/>
    <cellStyle name="Nota 2 3 7 2 41 2 2" xfId="32041" xr:uid="{00000000-0005-0000-0000-000051920000}"/>
    <cellStyle name="Nota 2 3 7 2 41 2 3" xfId="36588" xr:uid="{00000000-0005-0000-0000-000052920000}"/>
    <cellStyle name="Nota 2 3 7 2 41 2 4" xfId="18811" xr:uid="{00000000-0005-0000-0000-000053920000}"/>
    <cellStyle name="Nota 2 3 7 2 41 3" xfId="23306" xr:uid="{00000000-0005-0000-0000-000054920000}"/>
    <cellStyle name="Nota 2 3 7 2 41 4" xfId="31380" xr:uid="{00000000-0005-0000-0000-000055920000}"/>
    <cellStyle name="Nota 2 3 7 2 41 5" xfId="14405" xr:uid="{00000000-0005-0000-0000-000056920000}"/>
    <cellStyle name="Nota 2 3 7 2 42" xfId="23085" xr:uid="{00000000-0005-0000-0000-000057920000}"/>
    <cellStyle name="Nota 2 3 7 2 43" xfId="31590" xr:uid="{00000000-0005-0000-0000-000058920000}"/>
    <cellStyle name="Nota 2 3 7 2 44" xfId="14187" xr:uid="{00000000-0005-0000-0000-000059920000}"/>
    <cellStyle name="Nota 2 3 7 2 5" xfId="7145" xr:uid="{00000000-0005-0000-0000-00005A920000}"/>
    <cellStyle name="Nota 2 3 7 2 6" xfId="7146" xr:uid="{00000000-0005-0000-0000-00005B920000}"/>
    <cellStyle name="Nota 2 3 7 2 7" xfId="7147" xr:uid="{00000000-0005-0000-0000-00005C920000}"/>
    <cellStyle name="Nota 2 3 7 2 8" xfId="7148" xr:uid="{00000000-0005-0000-0000-00005D920000}"/>
    <cellStyle name="Nota 2 3 7 2 9" xfId="7149" xr:uid="{00000000-0005-0000-0000-00005E920000}"/>
    <cellStyle name="Nota 2 3 7 20" xfId="23157" xr:uid="{00000000-0005-0000-0000-00005F920000}"/>
    <cellStyle name="Nota 2 3 7 21" xfId="14256" xr:uid="{00000000-0005-0000-0000-000060920000}"/>
    <cellStyle name="Nota 2 3 7 3" xfId="7150" xr:uid="{00000000-0005-0000-0000-000061920000}"/>
    <cellStyle name="Nota 2 3 7 4" xfId="7151" xr:uid="{00000000-0005-0000-0000-000062920000}"/>
    <cellStyle name="Nota 2 3 7 5" xfId="7152" xr:uid="{00000000-0005-0000-0000-000063920000}"/>
    <cellStyle name="Nota 2 3 7 6" xfId="7153" xr:uid="{00000000-0005-0000-0000-000064920000}"/>
    <cellStyle name="Nota 2 3 7 7" xfId="7154" xr:uid="{00000000-0005-0000-0000-000065920000}"/>
    <cellStyle name="Nota 2 3 7 8" xfId="7155" xr:uid="{00000000-0005-0000-0000-000066920000}"/>
    <cellStyle name="Nota 2 3 7 9" xfId="7156" xr:uid="{00000000-0005-0000-0000-000067920000}"/>
    <cellStyle name="Nota 2 3 8" xfId="201" xr:uid="{00000000-0005-0000-0000-000068920000}"/>
    <cellStyle name="Nota 2 3 8 10" xfId="7158" xr:uid="{00000000-0005-0000-0000-000069920000}"/>
    <cellStyle name="Nota 2 3 8 11" xfId="7159" xr:uid="{00000000-0005-0000-0000-00006A920000}"/>
    <cellStyle name="Nota 2 3 8 12" xfId="7160" xr:uid="{00000000-0005-0000-0000-00006B920000}"/>
    <cellStyle name="Nota 2 3 8 13" xfId="7161" xr:uid="{00000000-0005-0000-0000-00006C920000}"/>
    <cellStyle name="Nota 2 3 8 14" xfId="7162" xr:uid="{00000000-0005-0000-0000-00006D920000}"/>
    <cellStyle name="Nota 2 3 8 15" xfId="7163" xr:uid="{00000000-0005-0000-0000-00006E920000}"/>
    <cellStyle name="Nota 2 3 8 16" xfId="7164" xr:uid="{00000000-0005-0000-0000-00006F920000}"/>
    <cellStyle name="Nota 2 3 8 17" xfId="7165" xr:uid="{00000000-0005-0000-0000-000070920000}"/>
    <cellStyle name="Nota 2 3 8 18" xfId="7166" xr:uid="{00000000-0005-0000-0000-000071920000}"/>
    <cellStyle name="Nota 2 3 8 19" xfId="7167" xr:uid="{00000000-0005-0000-0000-000072920000}"/>
    <cellStyle name="Nota 2 3 8 2" xfId="7168" xr:uid="{00000000-0005-0000-0000-000073920000}"/>
    <cellStyle name="Nota 2 3 8 20" xfId="7169" xr:uid="{00000000-0005-0000-0000-000074920000}"/>
    <cellStyle name="Nota 2 3 8 21" xfId="7170" xr:uid="{00000000-0005-0000-0000-000075920000}"/>
    <cellStyle name="Nota 2 3 8 22" xfId="7171" xr:uid="{00000000-0005-0000-0000-000076920000}"/>
    <cellStyle name="Nota 2 3 8 23" xfId="7172" xr:uid="{00000000-0005-0000-0000-000077920000}"/>
    <cellStyle name="Nota 2 3 8 24" xfId="7173" xr:uid="{00000000-0005-0000-0000-000078920000}"/>
    <cellStyle name="Nota 2 3 8 25" xfId="7174" xr:uid="{00000000-0005-0000-0000-000079920000}"/>
    <cellStyle name="Nota 2 3 8 26" xfId="7175" xr:uid="{00000000-0005-0000-0000-00007A920000}"/>
    <cellStyle name="Nota 2 3 8 27" xfId="7176" xr:uid="{00000000-0005-0000-0000-00007B920000}"/>
    <cellStyle name="Nota 2 3 8 28" xfId="7177" xr:uid="{00000000-0005-0000-0000-00007C920000}"/>
    <cellStyle name="Nota 2 3 8 29" xfId="7178" xr:uid="{00000000-0005-0000-0000-00007D920000}"/>
    <cellStyle name="Nota 2 3 8 3" xfId="7179" xr:uid="{00000000-0005-0000-0000-00007E920000}"/>
    <cellStyle name="Nota 2 3 8 30" xfId="7180" xr:uid="{00000000-0005-0000-0000-00007F920000}"/>
    <cellStyle name="Nota 2 3 8 31" xfId="7181" xr:uid="{00000000-0005-0000-0000-000080920000}"/>
    <cellStyle name="Nota 2 3 8 32" xfId="7157" xr:uid="{00000000-0005-0000-0000-000081920000}"/>
    <cellStyle name="Nota 2 3 8 33" xfId="9519" xr:uid="{00000000-0005-0000-0000-000082920000}"/>
    <cellStyle name="Nota 2 3 8 33 2" xfId="31821" xr:uid="{00000000-0005-0000-0000-000083920000}"/>
    <cellStyle name="Nota 2 3 8 33 3" xfId="36368" xr:uid="{00000000-0005-0000-0000-000084920000}"/>
    <cellStyle name="Nota 2 3 8 33 4" xfId="18591" xr:uid="{00000000-0005-0000-0000-000085920000}"/>
    <cellStyle name="Nota 2 3 8 34" xfId="23072" xr:uid="{00000000-0005-0000-0000-000086920000}"/>
    <cellStyle name="Nota 2 3 8 35" xfId="31601" xr:uid="{00000000-0005-0000-0000-000087920000}"/>
    <cellStyle name="Nota 2 3 8 36" xfId="14180" xr:uid="{00000000-0005-0000-0000-000088920000}"/>
    <cellStyle name="Nota 2 3 8 4" xfId="7182" xr:uid="{00000000-0005-0000-0000-000089920000}"/>
    <cellStyle name="Nota 2 3 8 5" xfId="7183" xr:uid="{00000000-0005-0000-0000-00008A920000}"/>
    <cellStyle name="Nota 2 3 8 6" xfId="7184" xr:uid="{00000000-0005-0000-0000-00008B920000}"/>
    <cellStyle name="Nota 2 3 8 7" xfId="7185" xr:uid="{00000000-0005-0000-0000-00008C920000}"/>
    <cellStyle name="Nota 2 3 8 8" xfId="7186" xr:uid="{00000000-0005-0000-0000-00008D920000}"/>
    <cellStyle name="Nota 2 3 8 9" xfId="7187" xr:uid="{00000000-0005-0000-0000-00008E920000}"/>
    <cellStyle name="Nota 2 3 9" xfId="305" xr:uid="{00000000-0005-0000-0000-00008F920000}"/>
    <cellStyle name="Nota 2 3 9 10" xfId="7189" xr:uid="{00000000-0005-0000-0000-000090920000}"/>
    <cellStyle name="Nota 2 3 9 11" xfId="7190" xr:uid="{00000000-0005-0000-0000-000091920000}"/>
    <cellStyle name="Nota 2 3 9 12" xfId="7191" xr:uid="{00000000-0005-0000-0000-000092920000}"/>
    <cellStyle name="Nota 2 3 9 13" xfId="7192" xr:uid="{00000000-0005-0000-0000-000093920000}"/>
    <cellStyle name="Nota 2 3 9 14" xfId="7193" xr:uid="{00000000-0005-0000-0000-000094920000}"/>
    <cellStyle name="Nota 2 3 9 15" xfId="7194" xr:uid="{00000000-0005-0000-0000-000095920000}"/>
    <cellStyle name="Nota 2 3 9 16" xfId="7195" xr:uid="{00000000-0005-0000-0000-000096920000}"/>
    <cellStyle name="Nota 2 3 9 17" xfId="7196" xr:uid="{00000000-0005-0000-0000-000097920000}"/>
    <cellStyle name="Nota 2 3 9 18" xfId="7197" xr:uid="{00000000-0005-0000-0000-000098920000}"/>
    <cellStyle name="Nota 2 3 9 19" xfId="7198" xr:uid="{00000000-0005-0000-0000-000099920000}"/>
    <cellStyle name="Nota 2 3 9 2" xfId="7199" xr:uid="{00000000-0005-0000-0000-00009A920000}"/>
    <cellStyle name="Nota 2 3 9 20" xfId="7200" xr:uid="{00000000-0005-0000-0000-00009B920000}"/>
    <cellStyle name="Nota 2 3 9 21" xfId="7201" xr:uid="{00000000-0005-0000-0000-00009C920000}"/>
    <cellStyle name="Nota 2 3 9 22" xfId="7202" xr:uid="{00000000-0005-0000-0000-00009D920000}"/>
    <cellStyle name="Nota 2 3 9 23" xfId="7203" xr:uid="{00000000-0005-0000-0000-00009E920000}"/>
    <cellStyle name="Nota 2 3 9 24" xfId="7204" xr:uid="{00000000-0005-0000-0000-00009F920000}"/>
    <cellStyle name="Nota 2 3 9 25" xfId="7205" xr:uid="{00000000-0005-0000-0000-0000A0920000}"/>
    <cellStyle name="Nota 2 3 9 26" xfId="7206" xr:uid="{00000000-0005-0000-0000-0000A1920000}"/>
    <cellStyle name="Nota 2 3 9 27" xfId="7207" xr:uid="{00000000-0005-0000-0000-0000A2920000}"/>
    <cellStyle name="Nota 2 3 9 28" xfId="7208" xr:uid="{00000000-0005-0000-0000-0000A3920000}"/>
    <cellStyle name="Nota 2 3 9 29" xfId="7209" xr:uid="{00000000-0005-0000-0000-0000A4920000}"/>
    <cellStyle name="Nota 2 3 9 3" xfId="7210" xr:uid="{00000000-0005-0000-0000-0000A5920000}"/>
    <cellStyle name="Nota 2 3 9 30" xfId="7211" xr:uid="{00000000-0005-0000-0000-0000A6920000}"/>
    <cellStyle name="Nota 2 3 9 31" xfId="7212" xr:uid="{00000000-0005-0000-0000-0000A7920000}"/>
    <cellStyle name="Nota 2 3 9 32" xfId="7213" xr:uid="{00000000-0005-0000-0000-0000A8920000}"/>
    <cellStyle name="Nota 2 3 9 33" xfId="7214" xr:uid="{00000000-0005-0000-0000-0000A9920000}"/>
    <cellStyle name="Nota 2 3 9 34" xfId="7215" xr:uid="{00000000-0005-0000-0000-0000AA920000}"/>
    <cellStyle name="Nota 2 3 9 35" xfId="7216" xr:uid="{00000000-0005-0000-0000-0000AB920000}"/>
    <cellStyle name="Nota 2 3 9 36" xfId="7217" xr:uid="{00000000-0005-0000-0000-0000AC920000}"/>
    <cellStyle name="Nota 2 3 9 37" xfId="7218" xr:uid="{00000000-0005-0000-0000-0000AD920000}"/>
    <cellStyle name="Nota 2 3 9 38" xfId="7219" xr:uid="{00000000-0005-0000-0000-0000AE920000}"/>
    <cellStyle name="Nota 2 3 9 39" xfId="7188" xr:uid="{00000000-0005-0000-0000-0000AF920000}"/>
    <cellStyle name="Nota 2 3 9 4" xfId="7220" xr:uid="{00000000-0005-0000-0000-0000B0920000}"/>
    <cellStyle name="Nota 2 3 9 40" xfId="9614" xr:uid="{00000000-0005-0000-0000-0000B1920000}"/>
    <cellStyle name="Nota 2 3 9 40 2" xfId="31916" xr:uid="{00000000-0005-0000-0000-0000B2920000}"/>
    <cellStyle name="Nota 2 3 9 40 3" xfId="36463" xr:uid="{00000000-0005-0000-0000-0000B3920000}"/>
    <cellStyle name="Nota 2 3 9 40 4" xfId="18686" xr:uid="{00000000-0005-0000-0000-0000B4920000}"/>
    <cellStyle name="Nota 2 3 9 41" xfId="466" xr:uid="{00000000-0005-0000-0000-0000B5920000}"/>
    <cellStyle name="Nota 2 3 9 41 2" xfId="9741" xr:uid="{00000000-0005-0000-0000-0000B6920000}"/>
    <cellStyle name="Nota 2 3 9 41 2 2" xfId="32043" xr:uid="{00000000-0005-0000-0000-0000B7920000}"/>
    <cellStyle name="Nota 2 3 9 41 2 3" xfId="36590" xr:uid="{00000000-0005-0000-0000-0000B8920000}"/>
    <cellStyle name="Nota 2 3 9 41 2 4" xfId="18813" xr:uid="{00000000-0005-0000-0000-0000B9920000}"/>
    <cellStyle name="Nota 2 3 9 41 3" xfId="23337" xr:uid="{00000000-0005-0000-0000-0000BA920000}"/>
    <cellStyle name="Nota 2 3 9 41 4" xfId="31350" xr:uid="{00000000-0005-0000-0000-0000BB920000}"/>
    <cellStyle name="Nota 2 3 9 41 5" xfId="14436" xr:uid="{00000000-0005-0000-0000-0000BC920000}"/>
    <cellStyle name="Nota 2 3 9 42" xfId="23176" xr:uid="{00000000-0005-0000-0000-0000BD920000}"/>
    <cellStyle name="Nota 2 3 9 43" xfId="31478" xr:uid="{00000000-0005-0000-0000-0000BE920000}"/>
    <cellStyle name="Nota 2 3 9 44" xfId="14275" xr:uid="{00000000-0005-0000-0000-0000BF920000}"/>
    <cellStyle name="Nota 2 3 9 5" xfId="7221" xr:uid="{00000000-0005-0000-0000-0000C0920000}"/>
    <cellStyle name="Nota 2 3 9 6" xfId="7222" xr:uid="{00000000-0005-0000-0000-0000C1920000}"/>
    <cellStyle name="Nota 2 3 9 7" xfId="7223" xr:uid="{00000000-0005-0000-0000-0000C2920000}"/>
    <cellStyle name="Nota 2 3 9 8" xfId="7224" xr:uid="{00000000-0005-0000-0000-0000C3920000}"/>
    <cellStyle name="Nota 2 3 9 9" xfId="7225" xr:uid="{00000000-0005-0000-0000-0000C4920000}"/>
    <cellStyle name="Nota 2 4" xfId="204" xr:uid="{00000000-0005-0000-0000-0000C5920000}"/>
    <cellStyle name="Nota 2 4 10" xfId="7227" xr:uid="{00000000-0005-0000-0000-0000C6920000}"/>
    <cellStyle name="Nota 2 4 11" xfId="7228" xr:uid="{00000000-0005-0000-0000-0000C7920000}"/>
    <cellStyle name="Nota 2 4 12" xfId="7229" xr:uid="{00000000-0005-0000-0000-0000C8920000}"/>
    <cellStyle name="Nota 2 4 13" xfId="7230" xr:uid="{00000000-0005-0000-0000-0000C9920000}"/>
    <cellStyle name="Nota 2 4 14" xfId="7231" xr:uid="{00000000-0005-0000-0000-0000CA920000}"/>
    <cellStyle name="Nota 2 4 15" xfId="7232" xr:uid="{00000000-0005-0000-0000-0000CB920000}"/>
    <cellStyle name="Nota 2 4 16" xfId="7233" xr:uid="{00000000-0005-0000-0000-0000CC920000}"/>
    <cellStyle name="Nota 2 4 17" xfId="7234" xr:uid="{00000000-0005-0000-0000-0000CD920000}"/>
    <cellStyle name="Nota 2 4 18" xfId="7226" xr:uid="{00000000-0005-0000-0000-0000CE920000}"/>
    <cellStyle name="Nota 2 4 19" xfId="9522" xr:uid="{00000000-0005-0000-0000-0000CF920000}"/>
    <cellStyle name="Nota 2 4 19 2" xfId="31824" xr:uid="{00000000-0005-0000-0000-0000D0920000}"/>
    <cellStyle name="Nota 2 4 19 3" xfId="36371" xr:uid="{00000000-0005-0000-0000-0000D1920000}"/>
    <cellStyle name="Nota 2 4 19 4" xfId="18594" xr:uid="{00000000-0005-0000-0000-0000D2920000}"/>
    <cellStyle name="Nota 2 4 2" xfId="334" xr:uid="{00000000-0005-0000-0000-0000D3920000}"/>
    <cellStyle name="Nota 2 4 2 10" xfId="7236" xr:uid="{00000000-0005-0000-0000-0000D4920000}"/>
    <cellStyle name="Nota 2 4 2 11" xfId="7237" xr:uid="{00000000-0005-0000-0000-0000D5920000}"/>
    <cellStyle name="Nota 2 4 2 12" xfId="7238" xr:uid="{00000000-0005-0000-0000-0000D6920000}"/>
    <cellStyle name="Nota 2 4 2 13" xfId="7239" xr:uid="{00000000-0005-0000-0000-0000D7920000}"/>
    <cellStyle name="Nota 2 4 2 14" xfId="7240" xr:uid="{00000000-0005-0000-0000-0000D8920000}"/>
    <cellStyle name="Nota 2 4 2 15" xfId="7241" xr:uid="{00000000-0005-0000-0000-0000D9920000}"/>
    <cellStyle name="Nota 2 4 2 16" xfId="7242" xr:uid="{00000000-0005-0000-0000-0000DA920000}"/>
    <cellStyle name="Nota 2 4 2 17" xfId="7243" xr:uid="{00000000-0005-0000-0000-0000DB920000}"/>
    <cellStyle name="Nota 2 4 2 18" xfId="7244" xr:uid="{00000000-0005-0000-0000-0000DC920000}"/>
    <cellStyle name="Nota 2 4 2 19" xfId="7245" xr:uid="{00000000-0005-0000-0000-0000DD920000}"/>
    <cellStyle name="Nota 2 4 2 2" xfId="7246" xr:uid="{00000000-0005-0000-0000-0000DE920000}"/>
    <cellStyle name="Nota 2 4 2 20" xfId="7247" xr:uid="{00000000-0005-0000-0000-0000DF920000}"/>
    <cellStyle name="Nota 2 4 2 21" xfId="7248" xr:uid="{00000000-0005-0000-0000-0000E0920000}"/>
    <cellStyle name="Nota 2 4 2 22" xfId="7249" xr:uid="{00000000-0005-0000-0000-0000E1920000}"/>
    <cellStyle name="Nota 2 4 2 23" xfId="7250" xr:uid="{00000000-0005-0000-0000-0000E2920000}"/>
    <cellStyle name="Nota 2 4 2 24" xfId="7251" xr:uid="{00000000-0005-0000-0000-0000E3920000}"/>
    <cellStyle name="Nota 2 4 2 25" xfId="7252" xr:uid="{00000000-0005-0000-0000-0000E4920000}"/>
    <cellStyle name="Nota 2 4 2 26" xfId="7253" xr:uid="{00000000-0005-0000-0000-0000E5920000}"/>
    <cellStyle name="Nota 2 4 2 27" xfId="7254" xr:uid="{00000000-0005-0000-0000-0000E6920000}"/>
    <cellStyle name="Nota 2 4 2 28" xfId="7255" xr:uid="{00000000-0005-0000-0000-0000E7920000}"/>
    <cellStyle name="Nota 2 4 2 29" xfId="7256" xr:uid="{00000000-0005-0000-0000-0000E8920000}"/>
    <cellStyle name="Nota 2 4 2 3" xfId="7257" xr:uid="{00000000-0005-0000-0000-0000E9920000}"/>
    <cellStyle name="Nota 2 4 2 30" xfId="7258" xr:uid="{00000000-0005-0000-0000-0000EA920000}"/>
    <cellStyle name="Nota 2 4 2 31" xfId="7259" xr:uid="{00000000-0005-0000-0000-0000EB920000}"/>
    <cellStyle name="Nota 2 4 2 32" xfId="7260" xr:uid="{00000000-0005-0000-0000-0000EC920000}"/>
    <cellStyle name="Nota 2 4 2 33" xfId="7261" xr:uid="{00000000-0005-0000-0000-0000ED920000}"/>
    <cellStyle name="Nota 2 4 2 34" xfId="7262" xr:uid="{00000000-0005-0000-0000-0000EE920000}"/>
    <cellStyle name="Nota 2 4 2 35" xfId="7263" xr:uid="{00000000-0005-0000-0000-0000EF920000}"/>
    <cellStyle name="Nota 2 4 2 36" xfId="7264" xr:uid="{00000000-0005-0000-0000-0000F0920000}"/>
    <cellStyle name="Nota 2 4 2 37" xfId="7265" xr:uid="{00000000-0005-0000-0000-0000F1920000}"/>
    <cellStyle name="Nota 2 4 2 38" xfId="7266" xr:uid="{00000000-0005-0000-0000-0000F2920000}"/>
    <cellStyle name="Nota 2 4 2 39" xfId="7235" xr:uid="{00000000-0005-0000-0000-0000F3920000}"/>
    <cellStyle name="Nota 2 4 2 4" xfId="7267" xr:uid="{00000000-0005-0000-0000-0000F4920000}"/>
    <cellStyle name="Nota 2 4 2 40" xfId="9643" xr:uid="{00000000-0005-0000-0000-0000F5920000}"/>
    <cellStyle name="Nota 2 4 2 40 2" xfId="31945" xr:uid="{00000000-0005-0000-0000-0000F6920000}"/>
    <cellStyle name="Nota 2 4 2 40 3" xfId="36492" xr:uid="{00000000-0005-0000-0000-0000F7920000}"/>
    <cellStyle name="Nota 2 4 2 40 4" xfId="18715" xr:uid="{00000000-0005-0000-0000-0000F8920000}"/>
    <cellStyle name="Nota 2 4 2 41" xfId="495" xr:uid="{00000000-0005-0000-0000-0000F9920000}"/>
    <cellStyle name="Nota 2 4 2 41 2" xfId="9744" xr:uid="{00000000-0005-0000-0000-0000FA920000}"/>
    <cellStyle name="Nota 2 4 2 41 2 2" xfId="32046" xr:uid="{00000000-0005-0000-0000-0000FB920000}"/>
    <cellStyle name="Nota 2 4 2 41 2 3" xfId="36593" xr:uid="{00000000-0005-0000-0000-0000FC920000}"/>
    <cellStyle name="Nota 2 4 2 41 2 4" xfId="18816" xr:uid="{00000000-0005-0000-0000-0000FD920000}"/>
    <cellStyle name="Nota 2 4 2 41 3" xfId="23366" xr:uid="{00000000-0005-0000-0000-0000FE920000}"/>
    <cellStyle name="Nota 2 4 2 41 4" xfId="31319" xr:uid="{00000000-0005-0000-0000-0000FF920000}"/>
    <cellStyle name="Nota 2 4 2 41 5" xfId="14465" xr:uid="{00000000-0005-0000-0000-000000930000}"/>
    <cellStyle name="Nota 2 4 2 42" xfId="23205" xr:uid="{00000000-0005-0000-0000-000001930000}"/>
    <cellStyle name="Nota 2 4 2 43" xfId="31481" xr:uid="{00000000-0005-0000-0000-000002930000}"/>
    <cellStyle name="Nota 2 4 2 44" xfId="14304" xr:uid="{00000000-0005-0000-0000-000003930000}"/>
    <cellStyle name="Nota 2 4 2 5" xfId="7268" xr:uid="{00000000-0005-0000-0000-000004930000}"/>
    <cellStyle name="Nota 2 4 2 6" xfId="7269" xr:uid="{00000000-0005-0000-0000-000005930000}"/>
    <cellStyle name="Nota 2 4 2 7" xfId="7270" xr:uid="{00000000-0005-0000-0000-000006930000}"/>
    <cellStyle name="Nota 2 4 2 8" xfId="7271" xr:uid="{00000000-0005-0000-0000-000007930000}"/>
    <cellStyle name="Nota 2 4 2 9" xfId="7272" xr:uid="{00000000-0005-0000-0000-000008930000}"/>
    <cellStyle name="Nota 2 4 20" xfId="23075" xr:uid="{00000000-0005-0000-0000-000009930000}"/>
    <cellStyle name="Nota 2 4 21" xfId="13990" xr:uid="{00000000-0005-0000-0000-00000A930000}"/>
    <cellStyle name="Nota 2 4 3" xfId="7273" xr:uid="{00000000-0005-0000-0000-00000B930000}"/>
    <cellStyle name="Nota 2 4 4" xfId="7274" xr:uid="{00000000-0005-0000-0000-00000C930000}"/>
    <cellStyle name="Nota 2 4 5" xfId="7275" xr:uid="{00000000-0005-0000-0000-00000D930000}"/>
    <cellStyle name="Nota 2 4 6" xfId="7276" xr:uid="{00000000-0005-0000-0000-00000E930000}"/>
    <cellStyle name="Nota 2 4 7" xfId="7277" xr:uid="{00000000-0005-0000-0000-00000F930000}"/>
    <cellStyle name="Nota 2 4 8" xfId="7278" xr:uid="{00000000-0005-0000-0000-000010930000}"/>
    <cellStyle name="Nota 2 4 9" xfId="7279" xr:uid="{00000000-0005-0000-0000-000011930000}"/>
    <cellStyle name="Nota 2 5" xfId="235" xr:uid="{00000000-0005-0000-0000-000012930000}"/>
    <cellStyle name="Nota 2 5 10" xfId="7281" xr:uid="{00000000-0005-0000-0000-000013930000}"/>
    <cellStyle name="Nota 2 5 11" xfId="7282" xr:uid="{00000000-0005-0000-0000-000014930000}"/>
    <cellStyle name="Nota 2 5 12" xfId="7283" xr:uid="{00000000-0005-0000-0000-000015930000}"/>
    <cellStyle name="Nota 2 5 13" xfId="7284" xr:uid="{00000000-0005-0000-0000-000016930000}"/>
    <cellStyle name="Nota 2 5 14" xfId="7285" xr:uid="{00000000-0005-0000-0000-000017930000}"/>
    <cellStyle name="Nota 2 5 15" xfId="7286" xr:uid="{00000000-0005-0000-0000-000018930000}"/>
    <cellStyle name="Nota 2 5 16" xfId="7287" xr:uid="{00000000-0005-0000-0000-000019930000}"/>
    <cellStyle name="Nota 2 5 17" xfId="7288" xr:uid="{00000000-0005-0000-0000-00001A930000}"/>
    <cellStyle name="Nota 2 5 18" xfId="7280" xr:uid="{00000000-0005-0000-0000-00001B930000}"/>
    <cellStyle name="Nota 2 5 19" xfId="9552" xr:uid="{00000000-0005-0000-0000-00001C930000}"/>
    <cellStyle name="Nota 2 5 19 2" xfId="31854" xr:uid="{00000000-0005-0000-0000-00001D930000}"/>
    <cellStyle name="Nota 2 5 19 3" xfId="36401" xr:uid="{00000000-0005-0000-0000-00001E930000}"/>
    <cellStyle name="Nota 2 5 19 4" xfId="18624" xr:uid="{00000000-0005-0000-0000-00001F930000}"/>
    <cellStyle name="Nota 2 5 2" xfId="158" xr:uid="{00000000-0005-0000-0000-000020930000}"/>
    <cellStyle name="Nota 2 5 2 10" xfId="7290" xr:uid="{00000000-0005-0000-0000-000021930000}"/>
    <cellStyle name="Nota 2 5 2 11" xfId="7291" xr:uid="{00000000-0005-0000-0000-000022930000}"/>
    <cellStyle name="Nota 2 5 2 12" xfId="7292" xr:uid="{00000000-0005-0000-0000-000023930000}"/>
    <cellStyle name="Nota 2 5 2 13" xfId="7293" xr:uid="{00000000-0005-0000-0000-000024930000}"/>
    <cellStyle name="Nota 2 5 2 14" xfId="7294" xr:uid="{00000000-0005-0000-0000-000025930000}"/>
    <cellStyle name="Nota 2 5 2 15" xfId="7295" xr:uid="{00000000-0005-0000-0000-000026930000}"/>
    <cellStyle name="Nota 2 5 2 16" xfId="7296" xr:uid="{00000000-0005-0000-0000-000027930000}"/>
    <cellStyle name="Nota 2 5 2 17" xfId="7297" xr:uid="{00000000-0005-0000-0000-000028930000}"/>
    <cellStyle name="Nota 2 5 2 18" xfId="7298" xr:uid="{00000000-0005-0000-0000-000029930000}"/>
    <cellStyle name="Nota 2 5 2 19" xfId="7299" xr:uid="{00000000-0005-0000-0000-00002A930000}"/>
    <cellStyle name="Nota 2 5 2 2" xfId="7300" xr:uid="{00000000-0005-0000-0000-00002B930000}"/>
    <cellStyle name="Nota 2 5 2 20" xfId="7301" xr:uid="{00000000-0005-0000-0000-00002C930000}"/>
    <cellStyle name="Nota 2 5 2 21" xfId="7302" xr:uid="{00000000-0005-0000-0000-00002D930000}"/>
    <cellStyle name="Nota 2 5 2 22" xfId="7303" xr:uid="{00000000-0005-0000-0000-00002E930000}"/>
    <cellStyle name="Nota 2 5 2 23" xfId="7304" xr:uid="{00000000-0005-0000-0000-00002F930000}"/>
    <cellStyle name="Nota 2 5 2 24" xfId="7305" xr:uid="{00000000-0005-0000-0000-000030930000}"/>
    <cellStyle name="Nota 2 5 2 25" xfId="7306" xr:uid="{00000000-0005-0000-0000-000031930000}"/>
    <cellStyle name="Nota 2 5 2 26" xfId="7307" xr:uid="{00000000-0005-0000-0000-000032930000}"/>
    <cellStyle name="Nota 2 5 2 27" xfId="7308" xr:uid="{00000000-0005-0000-0000-000033930000}"/>
    <cellStyle name="Nota 2 5 2 28" xfId="7309" xr:uid="{00000000-0005-0000-0000-000034930000}"/>
    <cellStyle name="Nota 2 5 2 29" xfId="7310" xr:uid="{00000000-0005-0000-0000-000035930000}"/>
    <cellStyle name="Nota 2 5 2 3" xfId="7311" xr:uid="{00000000-0005-0000-0000-000036930000}"/>
    <cellStyle name="Nota 2 5 2 30" xfId="7312" xr:uid="{00000000-0005-0000-0000-000037930000}"/>
    <cellStyle name="Nota 2 5 2 31" xfId="7313" xr:uid="{00000000-0005-0000-0000-000038930000}"/>
    <cellStyle name="Nota 2 5 2 32" xfId="7314" xr:uid="{00000000-0005-0000-0000-000039930000}"/>
    <cellStyle name="Nota 2 5 2 33" xfId="7315" xr:uid="{00000000-0005-0000-0000-00003A930000}"/>
    <cellStyle name="Nota 2 5 2 34" xfId="7316" xr:uid="{00000000-0005-0000-0000-00003B930000}"/>
    <cellStyle name="Nota 2 5 2 35" xfId="7317" xr:uid="{00000000-0005-0000-0000-00003C930000}"/>
    <cellStyle name="Nota 2 5 2 36" xfId="7318" xr:uid="{00000000-0005-0000-0000-00003D930000}"/>
    <cellStyle name="Nota 2 5 2 37" xfId="7319" xr:uid="{00000000-0005-0000-0000-00003E930000}"/>
    <cellStyle name="Nota 2 5 2 38" xfId="7320" xr:uid="{00000000-0005-0000-0000-00003F930000}"/>
    <cellStyle name="Nota 2 5 2 39" xfId="7289" xr:uid="{00000000-0005-0000-0000-000040930000}"/>
    <cellStyle name="Nota 2 5 2 4" xfId="7321" xr:uid="{00000000-0005-0000-0000-000041930000}"/>
    <cellStyle name="Nota 2 5 2 40" xfId="9476" xr:uid="{00000000-0005-0000-0000-000042930000}"/>
    <cellStyle name="Nota 2 5 2 40 2" xfId="31778" xr:uid="{00000000-0005-0000-0000-000043930000}"/>
    <cellStyle name="Nota 2 5 2 40 3" xfId="36325" xr:uid="{00000000-0005-0000-0000-000044930000}"/>
    <cellStyle name="Nota 2 5 2 40 4" xfId="18548" xr:uid="{00000000-0005-0000-0000-000045930000}"/>
    <cellStyle name="Nota 2 5 2 41" xfId="405" xr:uid="{00000000-0005-0000-0000-000046930000}"/>
    <cellStyle name="Nota 2 5 2 41 2" xfId="9735" xr:uid="{00000000-0005-0000-0000-000047930000}"/>
    <cellStyle name="Nota 2 5 2 41 2 2" xfId="32037" xr:uid="{00000000-0005-0000-0000-000048930000}"/>
    <cellStyle name="Nota 2 5 2 41 2 3" xfId="36584" xr:uid="{00000000-0005-0000-0000-000049930000}"/>
    <cellStyle name="Nota 2 5 2 41 2 4" xfId="18807" xr:uid="{00000000-0005-0000-0000-00004A930000}"/>
    <cellStyle name="Nota 2 5 2 41 3" xfId="23276" xr:uid="{00000000-0005-0000-0000-00004B930000}"/>
    <cellStyle name="Nota 2 5 2 41 4" xfId="31411" xr:uid="{00000000-0005-0000-0000-00004C930000}"/>
    <cellStyle name="Nota 2 5 2 41 5" xfId="14375" xr:uid="{00000000-0005-0000-0000-00004D930000}"/>
    <cellStyle name="Nota 2 5 2 42" xfId="23029" xr:uid="{00000000-0005-0000-0000-00004E930000}"/>
    <cellStyle name="Nota 2 5 2 43" xfId="31639" xr:uid="{00000000-0005-0000-0000-00004F930000}"/>
    <cellStyle name="Nota 2 5 2 44" xfId="14139" xr:uid="{00000000-0005-0000-0000-000050930000}"/>
    <cellStyle name="Nota 2 5 2 5" xfId="7322" xr:uid="{00000000-0005-0000-0000-000051930000}"/>
    <cellStyle name="Nota 2 5 2 6" xfId="7323" xr:uid="{00000000-0005-0000-0000-000052930000}"/>
    <cellStyle name="Nota 2 5 2 7" xfId="7324" xr:uid="{00000000-0005-0000-0000-000053930000}"/>
    <cellStyle name="Nota 2 5 2 8" xfId="7325" xr:uid="{00000000-0005-0000-0000-000054930000}"/>
    <cellStyle name="Nota 2 5 2 9" xfId="7326" xr:uid="{00000000-0005-0000-0000-000055930000}"/>
    <cellStyle name="Nota 2 5 20" xfId="23106" xr:uid="{00000000-0005-0000-0000-000056930000}"/>
    <cellStyle name="Nota 2 5 21" xfId="14205" xr:uid="{00000000-0005-0000-0000-000057930000}"/>
    <cellStyle name="Nota 2 5 3" xfId="7327" xr:uid="{00000000-0005-0000-0000-000058930000}"/>
    <cellStyle name="Nota 2 5 4" xfId="7328" xr:uid="{00000000-0005-0000-0000-000059930000}"/>
    <cellStyle name="Nota 2 5 5" xfId="7329" xr:uid="{00000000-0005-0000-0000-00005A930000}"/>
    <cellStyle name="Nota 2 5 6" xfId="7330" xr:uid="{00000000-0005-0000-0000-00005B930000}"/>
    <cellStyle name="Nota 2 5 7" xfId="7331" xr:uid="{00000000-0005-0000-0000-00005C930000}"/>
    <cellStyle name="Nota 2 5 8" xfId="7332" xr:uid="{00000000-0005-0000-0000-00005D930000}"/>
    <cellStyle name="Nota 2 5 9" xfId="7333" xr:uid="{00000000-0005-0000-0000-00005E930000}"/>
    <cellStyle name="Nota 2 6" xfId="139" xr:uid="{00000000-0005-0000-0000-00005F930000}"/>
    <cellStyle name="Nota 2 6 10" xfId="7335" xr:uid="{00000000-0005-0000-0000-000060930000}"/>
    <cellStyle name="Nota 2 6 11" xfId="7336" xr:uid="{00000000-0005-0000-0000-000061930000}"/>
    <cellStyle name="Nota 2 6 12" xfId="7337" xr:uid="{00000000-0005-0000-0000-000062930000}"/>
    <cellStyle name="Nota 2 6 13" xfId="7338" xr:uid="{00000000-0005-0000-0000-000063930000}"/>
    <cellStyle name="Nota 2 6 14" xfId="7339" xr:uid="{00000000-0005-0000-0000-000064930000}"/>
    <cellStyle name="Nota 2 6 15" xfId="7340" xr:uid="{00000000-0005-0000-0000-000065930000}"/>
    <cellStyle name="Nota 2 6 16" xfId="7341" xr:uid="{00000000-0005-0000-0000-000066930000}"/>
    <cellStyle name="Nota 2 6 17" xfId="7342" xr:uid="{00000000-0005-0000-0000-000067930000}"/>
    <cellStyle name="Nota 2 6 18" xfId="7343" xr:uid="{00000000-0005-0000-0000-000068930000}"/>
    <cellStyle name="Nota 2 6 19" xfId="7344" xr:uid="{00000000-0005-0000-0000-000069930000}"/>
    <cellStyle name="Nota 2 6 2" xfId="7345" xr:uid="{00000000-0005-0000-0000-00006A930000}"/>
    <cellStyle name="Nota 2 6 20" xfId="7346" xr:uid="{00000000-0005-0000-0000-00006B930000}"/>
    <cellStyle name="Nota 2 6 21" xfId="7347" xr:uid="{00000000-0005-0000-0000-00006C930000}"/>
    <cellStyle name="Nota 2 6 22" xfId="7348" xr:uid="{00000000-0005-0000-0000-00006D930000}"/>
    <cellStyle name="Nota 2 6 23" xfId="7349" xr:uid="{00000000-0005-0000-0000-00006E930000}"/>
    <cellStyle name="Nota 2 6 24" xfId="7350" xr:uid="{00000000-0005-0000-0000-00006F930000}"/>
    <cellStyle name="Nota 2 6 25" xfId="7351" xr:uid="{00000000-0005-0000-0000-000070930000}"/>
    <cellStyle name="Nota 2 6 26" xfId="7352" xr:uid="{00000000-0005-0000-0000-000071930000}"/>
    <cellStyle name="Nota 2 6 27" xfId="7353" xr:uid="{00000000-0005-0000-0000-000072930000}"/>
    <cellStyle name="Nota 2 6 28" xfId="7354" xr:uid="{00000000-0005-0000-0000-000073930000}"/>
    <cellStyle name="Nota 2 6 29" xfId="7355" xr:uid="{00000000-0005-0000-0000-000074930000}"/>
    <cellStyle name="Nota 2 6 3" xfId="7356" xr:uid="{00000000-0005-0000-0000-000075930000}"/>
    <cellStyle name="Nota 2 6 30" xfId="7357" xr:uid="{00000000-0005-0000-0000-000076930000}"/>
    <cellStyle name="Nota 2 6 31" xfId="7358" xr:uid="{00000000-0005-0000-0000-000077930000}"/>
    <cellStyle name="Nota 2 6 32" xfId="7359" xr:uid="{00000000-0005-0000-0000-000078930000}"/>
    <cellStyle name="Nota 2 6 33" xfId="7360" xr:uid="{00000000-0005-0000-0000-000079930000}"/>
    <cellStyle name="Nota 2 6 34" xfId="7361" xr:uid="{00000000-0005-0000-0000-00007A930000}"/>
    <cellStyle name="Nota 2 6 35" xfId="7362" xr:uid="{00000000-0005-0000-0000-00007B930000}"/>
    <cellStyle name="Nota 2 6 36" xfId="7363" xr:uid="{00000000-0005-0000-0000-00007C930000}"/>
    <cellStyle name="Nota 2 6 37" xfId="7364" xr:uid="{00000000-0005-0000-0000-00007D930000}"/>
    <cellStyle name="Nota 2 6 38" xfId="7365" xr:uid="{00000000-0005-0000-0000-00007E930000}"/>
    <cellStyle name="Nota 2 6 39" xfId="7334" xr:uid="{00000000-0005-0000-0000-00007F930000}"/>
    <cellStyle name="Nota 2 6 4" xfId="7366" xr:uid="{00000000-0005-0000-0000-000080930000}"/>
    <cellStyle name="Nota 2 6 40" xfId="9461" xr:uid="{00000000-0005-0000-0000-000081930000}"/>
    <cellStyle name="Nota 2 6 40 2" xfId="31763" xr:uid="{00000000-0005-0000-0000-000082930000}"/>
    <cellStyle name="Nota 2 6 40 3" xfId="36310" xr:uid="{00000000-0005-0000-0000-000083930000}"/>
    <cellStyle name="Nota 2 6 40 4" xfId="18533" xr:uid="{00000000-0005-0000-0000-000084930000}"/>
    <cellStyle name="Nota 2 6 41" xfId="393" xr:uid="{00000000-0005-0000-0000-000085930000}"/>
    <cellStyle name="Nota 2 6 41 2" xfId="9734" xr:uid="{00000000-0005-0000-0000-000086930000}"/>
    <cellStyle name="Nota 2 6 41 2 2" xfId="32036" xr:uid="{00000000-0005-0000-0000-000087930000}"/>
    <cellStyle name="Nota 2 6 41 2 3" xfId="36583" xr:uid="{00000000-0005-0000-0000-000088930000}"/>
    <cellStyle name="Nota 2 6 41 2 4" xfId="18806" xr:uid="{00000000-0005-0000-0000-000089930000}"/>
    <cellStyle name="Nota 2 6 41 3" xfId="23264" xr:uid="{00000000-0005-0000-0000-00008A930000}"/>
    <cellStyle name="Nota 2 6 41 4" xfId="31423" xr:uid="{00000000-0005-0000-0000-00008B930000}"/>
    <cellStyle name="Nota 2 6 41 5" xfId="14363" xr:uid="{00000000-0005-0000-0000-00008C930000}"/>
    <cellStyle name="Nota 2 6 42" xfId="14012" xr:uid="{00000000-0005-0000-0000-00008D930000}"/>
    <cellStyle name="Nota 2 6 43" xfId="31659" xr:uid="{00000000-0005-0000-0000-00008E930000}"/>
    <cellStyle name="Nota 2 6 44" xfId="14120" xr:uid="{00000000-0005-0000-0000-00008F930000}"/>
    <cellStyle name="Nota 2 6 5" xfId="7367" xr:uid="{00000000-0005-0000-0000-000090930000}"/>
    <cellStyle name="Nota 2 6 6" xfId="7368" xr:uid="{00000000-0005-0000-0000-000091930000}"/>
    <cellStyle name="Nota 2 6 7" xfId="7369" xr:uid="{00000000-0005-0000-0000-000092930000}"/>
    <cellStyle name="Nota 2 6 8" xfId="7370" xr:uid="{00000000-0005-0000-0000-000093930000}"/>
    <cellStyle name="Nota 2 6 9" xfId="7371" xr:uid="{00000000-0005-0000-0000-000094930000}"/>
    <cellStyle name="Nota 2 7" xfId="7372" xr:uid="{00000000-0005-0000-0000-000095930000}"/>
    <cellStyle name="Nota 2 8" xfId="7373" xr:uid="{00000000-0005-0000-0000-000096930000}"/>
    <cellStyle name="Nota 2 9" xfId="7374" xr:uid="{00000000-0005-0000-0000-000097930000}"/>
    <cellStyle name="Notas" xfId="40810" builtinId="10" customBuiltin="1"/>
    <cellStyle name="Percent [2]" xfId="42" xr:uid="{00000000-0005-0000-0000-000098930000}"/>
    <cellStyle name="Percent [2] 2" xfId="7375" xr:uid="{00000000-0005-0000-0000-000099930000}"/>
    <cellStyle name="Porcentagem 2" xfId="92" xr:uid="{00000000-0005-0000-0000-00009A930000}"/>
    <cellStyle name="Porcentagem 2 2" xfId="108" xr:uid="{00000000-0005-0000-0000-00009B930000}"/>
    <cellStyle name="Porcentagem 2 2 2" xfId="7377" xr:uid="{00000000-0005-0000-0000-00009C930000}"/>
    <cellStyle name="Porcentagem 2 3" xfId="7376" xr:uid="{00000000-0005-0000-0000-00009D930000}"/>
    <cellStyle name="Saída 2" xfId="43" xr:uid="{00000000-0005-0000-0000-00009F930000}"/>
    <cellStyle name="Saída 2 10" xfId="7379" xr:uid="{00000000-0005-0000-0000-0000A0930000}"/>
    <cellStyle name="Saída 2 11" xfId="7380" xr:uid="{00000000-0005-0000-0000-0000A1930000}"/>
    <cellStyle name="Saída 2 12" xfId="7381" xr:uid="{00000000-0005-0000-0000-0000A2930000}"/>
    <cellStyle name="Saída 2 13" xfId="7382" xr:uid="{00000000-0005-0000-0000-0000A3930000}"/>
    <cellStyle name="Saída 2 14" xfId="7383" xr:uid="{00000000-0005-0000-0000-0000A4930000}"/>
    <cellStyle name="Saída 2 15" xfId="7384" xr:uid="{00000000-0005-0000-0000-0000A5930000}"/>
    <cellStyle name="Saída 2 16" xfId="7385" xr:uid="{00000000-0005-0000-0000-0000A6930000}"/>
    <cellStyle name="Saída 2 17" xfId="7386" xr:uid="{00000000-0005-0000-0000-0000A7930000}"/>
    <cellStyle name="Saída 2 18" xfId="7387" xr:uid="{00000000-0005-0000-0000-0000A8930000}"/>
    <cellStyle name="Saída 2 19" xfId="7378" xr:uid="{00000000-0005-0000-0000-0000A9930000}"/>
    <cellStyle name="Saída 2 2" xfId="99" xr:uid="{00000000-0005-0000-0000-0000AA930000}"/>
    <cellStyle name="Saída 2 2 10" xfId="7389" xr:uid="{00000000-0005-0000-0000-0000AB930000}"/>
    <cellStyle name="Saída 2 2 11" xfId="7390" xr:uid="{00000000-0005-0000-0000-0000AC930000}"/>
    <cellStyle name="Saída 2 2 12" xfId="7391" xr:uid="{00000000-0005-0000-0000-0000AD930000}"/>
    <cellStyle name="Saída 2 2 13" xfId="7392" xr:uid="{00000000-0005-0000-0000-0000AE930000}"/>
    <cellStyle name="Saída 2 2 14" xfId="7393" xr:uid="{00000000-0005-0000-0000-0000AF930000}"/>
    <cellStyle name="Saída 2 2 15" xfId="7394" xr:uid="{00000000-0005-0000-0000-0000B0930000}"/>
    <cellStyle name="Saída 2 2 16" xfId="7395" xr:uid="{00000000-0005-0000-0000-0000B1930000}"/>
    <cellStyle name="Saída 2 2 17" xfId="7396" xr:uid="{00000000-0005-0000-0000-0000B2930000}"/>
    <cellStyle name="Saída 2 2 18" xfId="7397" xr:uid="{00000000-0005-0000-0000-0000B3930000}"/>
    <cellStyle name="Saída 2 2 19" xfId="7398" xr:uid="{00000000-0005-0000-0000-0000B4930000}"/>
    <cellStyle name="Saída 2 2 2" xfId="208" xr:uid="{00000000-0005-0000-0000-0000B5930000}"/>
    <cellStyle name="Saída 2 2 2 10" xfId="7400" xr:uid="{00000000-0005-0000-0000-0000B6930000}"/>
    <cellStyle name="Saída 2 2 2 11" xfId="7401" xr:uid="{00000000-0005-0000-0000-0000B7930000}"/>
    <cellStyle name="Saída 2 2 2 12" xfId="7402" xr:uid="{00000000-0005-0000-0000-0000B8930000}"/>
    <cellStyle name="Saída 2 2 2 13" xfId="7403" xr:uid="{00000000-0005-0000-0000-0000B9930000}"/>
    <cellStyle name="Saída 2 2 2 14" xfId="7404" xr:uid="{00000000-0005-0000-0000-0000BA930000}"/>
    <cellStyle name="Saída 2 2 2 15" xfId="7405" xr:uid="{00000000-0005-0000-0000-0000BB930000}"/>
    <cellStyle name="Saída 2 2 2 16" xfId="7406" xr:uid="{00000000-0005-0000-0000-0000BC930000}"/>
    <cellStyle name="Saída 2 2 2 17" xfId="7407" xr:uid="{00000000-0005-0000-0000-0000BD930000}"/>
    <cellStyle name="Saída 2 2 2 18" xfId="7408" xr:uid="{00000000-0005-0000-0000-0000BE930000}"/>
    <cellStyle name="Saída 2 2 2 19" xfId="7409" xr:uid="{00000000-0005-0000-0000-0000BF930000}"/>
    <cellStyle name="Saída 2 2 2 2" xfId="321" xr:uid="{00000000-0005-0000-0000-0000C0930000}"/>
    <cellStyle name="Saída 2 2 2 2 10" xfId="7411" xr:uid="{00000000-0005-0000-0000-0000C1930000}"/>
    <cellStyle name="Saída 2 2 2 2 11" xfId="7412" xr:uid="{00000000-0005-0000-0000-0000C2930000}"/>
    <cellStyle name="Saída 2 2 2 2 12" xfId="7413" xr:uid="{00000000-0005-0000-0000-0000C3930000}"/>
    <cellStyle name="Saída 2 2 2 2 13" xfId="7414" xr:uid="{00000000-0005-0000-0000-0000C4930000}"/>
    <cellStyle name="Saída 2 2 2 2 14" xfId="7415" xr:uid="{00000000-0005-0000-0000-0000C5930000}"/>
    <cellStyle name="Saída 2 2 2 2 15" xfId="7416" xr:uid="{00000000-0005-0000-0000-0000C6930000}"/>
    <cellStyle name="Saída 2 2 2 2 16" xfId="7417" xr:uid="{00000000-0005-0000-0000-0000C7930000}"/>
    <cellStyle name="Saída 2 2 2 2 17" xfId="7418" xr:uid="{00000000-0005-0000-0000-0000C8930000}"/>
    <cellStyle name="Saída 2 2 2 2 18" xfId="7419" xr:uid="{00000000-0005-0000-0000-0000C9930000}"/>
    <cellStyle name="Saída 2 2 2 2 19" xfId="7420" xr:uid="{00000000-0005-0000-0000-0000CA930000}"/>
    <cellStyle name="Saída 2 2 2 2 2" xfId="7421" xr:uid="{00000000-0005-0000-0000-0000CB930000}"/>
    <cellStyle name="Saída 2 2 2 2 20" xfId="7422" xr:uid="{00000000-0005-0000-0000-0000CC930000}"/>
    <cellStyle name="Saída 2 2 2 2 21" xfId="7423" xr:uid="{00000000-0005-0000-0000-0000CD930000}"/>
    <cellStyle name="Saída 2 2 2 2 22" xfId="7424" xr:uid="{00000000-0005-0000-0000-0000CE930000}"/>
    <cellStyle name="Saída 2 2 2 2 23" xfId="7425" xr:uid="{00000000-0005-0000-0000-0000CF930000}"/>
    <cellStyle name="Saída 2 2 2 2 24" xfId="7426" xr:uid="{00000000-0005-0000-0000-0000D0930000}"/>
    <cellStyle name="Saída 2 2 2 2 25" xfId="7427" xr:uid="{00000000-0005-0000-0000-0000D1930000}"/>
    <cellStyle name="Saída 2 2 2 2 26" xfId="7428" xr:uid="{00000000-0005-0000-0000-0000D2930000}"/>
    <cellStyle name="Saída 2 2 2 2 27" xfId="7429" xr:uid="{00000000-0005-0000-0000-0000D3930000}"/>
    <cellStyle name="Saída 2 2 2 2 28" xfId="7430" xr:uid="{00000000-0005-0000-0000-0000D4930000}"/>
    <cellStyle name="Saída 2 2 2 2 29" xfId="7431" xr:uid="{00000000-0005-0000-0000-0000D5930000}"/>
    <cellStyle name="Saída 2 2 2 2 3" xfId="7432" xr:uid="{00000000-0005-0000-0000-0000D6930000}"/>
    <cellStyle name="Saída 2 2 2 2 30" xfId="7433" xr:uid="{00000000-0005-0000-0000-0000D7930000}"/>
    <cellStyle name="Saída 2 2 2 2 31" xfId="7434" xr:uid="{00000000-0005-0000-0000-0000D8930000}"/>
    <cellStyle name="Saída 2 2 2 2 32" xfId="7435" xr:uid="{00000000-0005-0000-0000-0000D9930000}"/>
    <cellStyle name="Saída 2 2 2 2 33" xfId="7436" xr:uid="{00000000-0005-0000-0000-0000DA930000}"/>
    <cellStyle name="Saída 2 2 2 2 34" xfId="7437" xr:uid="{00000000-0005-0000-0000-0000DB930000}"/>
    <cellStyle name="Saída 2 2 2 2 35" xfId="7438" xr:uid="{00000000-0005-0000-0000-0000DC930000}"/>
    <cellStyle name="Saída 2 2 2 2 36" xfId="7439" xr:uid="{00000000-0005-0000-0000-0000DD930000}"/>
    <cellStyle name="Saída 2 2 2 2 37" xfId="7440" xr:uid="{00000000-0005-0000-0000-0000DE930000}"/>
    <cellStyle name="Saída 2 2 2 2 38" xfId="7441" xr:uid="{00000000-0005-0000-0000-0000DF930000}"/>
    <cellStyle name="Saída 2 2 2 2 39" xfId="7410" xr:uid="{00000000-0005-0000-0000-0000E0930000}"/>
    <cellStyle name="Saída 2 2 2 2 4" xfId="7442" xr:uid="{00000000-0005-0000-0000-0000E1930000}"/>
    <cellStyle name="Saída 2 2 2 2 40" xfId="9630" xr:uid="{00000000-0005-0000-0000-0000E2930000}"/>
    <cellStyle name="Saída 2 2 2 2 40 2" xfId="13916" xr:uid="{00000000-0005-0000-0000-0000E3930000}"/>
    <cellStyle name="Saída 2 2 2 2 40 2 2" xfId="36218" xr:uid="{00000000-0005-0000-0000-0000E4930000}"/>
    <cellStyle name="Saída 2 2 2 2 40 2 3" xfId="40765" xr:uid="{00000000-0005-0000-0000-0000E5930000}"/>
    <cellStyle name="Saída 2 2 2 2 40 2 4" xfId="22988" xr:uid="{00000000-0005-0000-0000-0000E6930000}"/>
    <cellStyle name="Saída 2 2 2 2 40 3" xfId="31932" xr:uid="{00000000-0005-0000-0000-0000E7930000}"/>
    <cellStyle name="Saída 2 2 2 2 40 4" xfId="36479" xr:uid="{00000000-0005-0000-0000-0000E8930000}"/>
    <cellStyle name="Saída 2 2 2 2 40 5" xfId="18702" xr:uid="{00000000-0005-0000-0000-0000E9930000}"/>
    <cellStyle name="Saída 2 2 2 2 41" xfId="482" xr:uid="{00000000-0005-0000-0000-0000EA930000}"/>
    <cellStyle name="Saída 2 2 2 2 41 2" xfId="23353" xr:uid="{00000000-0005-0000-0000-0000EB930000}"/>
    <cellStyle name="Saída 2 2 2 2 41 3" xfId="31334" xr:uid="{00000000-0005-0000-0000-0000EC930000}"/>
    <cellStyle name="Saída 2 2 2 2 41 4" xfId="14452" xr:uid="{00000000-0005-0000-0000-0000ED930000}"/>
    <cellStyle name="Saída 2 2 2 2 42" xfId="23192" xr:uid="{00000000-0005-0000-0000-0000EE930000}"/>
    <cellStyle name="Saída 2 2 2 2 43" xfId="31494" xr:uid="{00000000-0005-0000-0000-0000EF930000}"/>
    <cellStyle name="Saída 2 2 2 2 44" xfId="14291" xr:uid="{00000000-0005-0000-0000-0000F0930000}"/>
    <cellStyle name="Saída 2 2 2 2 5" xfId="7443" xr:uid="{00000000-0005-0000-0000-0000F1930000}"/>
    <cellStyle name="Saída 2 2 2 2 6" xfId="7444" xr:uid="{00000000-0005-0000-0000-0000F2930000}"/>
    <cellStyle name="Saída 2 2 2 2 7" xfId="7445" xr:uid="{00000000-0005-0000-0000-0000F3930000}"/>
    <cellStyle name="Saída 2 2 2 2 8" xfId="7446" xr:uid="{00000000-0005-0000-0000-0000F4930000}"/>
    <cellStyle name="Saída 2 2 2 2 9" xfId="7447" xr:uid="{00000000-0005-0000-0000-0000F5930000}"/>
    <cellStyle name="Saída 2 2 2 20" xfId="7448" xr:uid="{00000000-0005-0000-0000-0000F6930000}"/>
    <cellStyle name="Saída 2 2 2 21" xfId="7449" xr:uid="{00000000-0005-0000-0000-0000F7930000}"/>
    <cellStyle name="Saída 2 2 2 22" xfId="7450" xr:uid="{00000000-0005-0000-0000-0000F8930000}"/>
    <cellStyle name="Saída 2 2 2 23" xfId="7451" xr:uid="{00000000-0005-0000-0000-0000F9930000}"/>
    <cellStyle name="Saída 2 2 2 24" xfId="7452" xr:uid="{00000000-0005-0000-0000-0000FA930000}"/>
    <cellStyle name="Saída 2 2 2 25" xfId="7453" xr:uid="{00000000-0005-0000-0000-0000FB930000}"/>
    <cellStyle name="Saída 2 2 2 26" xfId="7454" xr:uid="{00000000-0005-0000-0000-0000FC930000}"/>
    <cellStyle name="Saída 2 2 2 27" xfId="7455" xr:uid="{00000000-0005-0000-0000-0000FD930000}"/>
    <cellStyle name="Saída 2 2 2 28" xfId="7456" xr:uid="{00000000-0005-0000-0000-0000FE930000}"/>
    <cellStyle name="Saída 2 2 2 29" xfId="7457" xr:uid="{00000000-0005-0000-0000-0000FF930000}"/>
    <cellStyle name="Saída 2 2 2 3" xfId="7458" xr:uid="{00000000-0005-0000-0000-000000940000}"/>
    <cellStyle name="Saída 2 2 2 30" xfId="7399" xr:uid="{00000000-0005-0000-0000-000001940000}"/>
    <cellStyle name="Saída 2 2 2 31" xfId="9405" xr:uid="{00000000-0005-0000-0000-000002940000}"/>
    <cellStyle name="Saída 2 2 2 31 2" xfId="13733" xr:uid="{00000000-0005-0000-0000-000003940000}"/>
    <cellStyle name="Saída 2 2 2 31 2 2" xfId="36035" xr:uid="{00000000-0005-0000-0000-000004940000}"/>
    <cellStyle name="Saída 2 2 2 31 2 3" xfId="40582" xr:uid="{00000000-0005-0000-0000-000005940000}"/>
    <cellStyle name="Saída 2 2 2 31 2 4" xfId="22805" xr:uid="{00000000-0005-0000-0000-000006940000}"/>
    <cellStyle name="Saída 2 2 2 31 3" xfId="31707" xr:uid="{00000000-0005-0000-0000-000007940000}"/>
    <cellStyle name="Saída 2 2 2 31 4" xfId="36254" xr:uid="{00000000-0005-0000-0000-000008940000}"/>
    <cellStyle name="Saída 2 2 2 31 5" xfId="18477" xr:uid="{00000000-0005-0000-0000-000009940000}"/>
    <cellStyle name="Saída 2 2 2 32" xfId="9526" xr:uid="{00000000-0005-0000-0000-00000A940000}"/>
    <cellStyle name="Saída 2 2 2 32 2" xfId="13832" xr:uid="{00000000-0005-0000-0000-00000B940000}"/>
    <cellStyle name="Saída 2 2 2 32 2 2" xfId="36134" xr:uid="{00000000-0005-0000-0000-00000C940000}"/>
    <cellStyle name="Saída 2 2 2 32 2 3" xfId="40681" xr:uid="{00000000-0005-0000-0000-00000D940000}"/>
    <cellStyle name="Saída 2 2 2 32 2 4" xfId="22904" xr:uid="{00000000-0005-0000-0000-00000E940000}"/>
    <cellStyle name="Saída 2 2 2 32 3" xfId="31828" xr:uid="{00000000-0005-0000-0000-00000F940000}"/>
    <cellStyle name="Saída 2 2 2 32 4" xfId="36375" xr:uid="{00000000-0005-0000-0000-000010940000}"/>
    <cellStyle name="Saída 2 2 2 32 5" xfId="18598" xr:uid="{00000000-0005-0000-0000-000011940000}"/>
    <cellStyle name="Saída 2 2 2 33" xfId="9727" xr:uid="{00000000-0005-0000-0000-000012940000}"/>
    <cellStyle name="Saída 2 2 2 33 2" xfId="32029" xr:uid="{00000000-0005-0000-0000-000013940000}"/>
    <cellStyle name="Saída 2 2 2 33 3" xfId="36576" xr:uid="{00000000-0005-0000-0000-000014940000}"/>
    <cellStyle name="Saída 2 2 2 33 4" xfId="18799" xr:uid="{00000000-0005-0000-0000-000015940000}"/>
    <cellStyle name="Saída 2 2 2 34" xfId="23079" xr:uid="{00000000-0005-0000-0000-000016940000}"/>
    <cellStyle name="Saída 2 2 2 35" xfId="31596" xr:uid="{00000000-0005-0000-0000-000017940000}"/>
    <cellStyle name="Saída 2 2 2 36" xfId="13993" xr:uid="{00000000-0005-0000-0000-000018940000}"/>
    <cellStyle name="Saída 2 2 2 4" xfId="7459" xr:uid="{00000000-0005-0000-0000-000019940000}"/>
    <cellStyle name="Saída 2 2 2 5" xfId="7460" xr:uid="{00000000-0005-0000-0000-00001A940000}"/>
    <cellStyle name="Saída 2 2 2 6" xfId="7461" xr:uid="{00000000-0005-0000-0000-00001B940000}"/>
    <cellStyle name="Saída 2 2 2 7" xfId="7462" xr:uid="{00000000-0005-0000-0000-00001C940000}"/>
    <cellStyle name="Saída 2 2 2 8" xfId="7463" xr:uid="{00000000-0005-0000-0000-00001D940000}"/>
    <cellStyle name="Saída 2 2 2 9" xfId="7464" xr:uid="{00000000-0005-0000-0000-00001E940000}"/>
    <cellStyle name="Saída 2 2 20" xfId="7465" xr:uid="{00000000-0005-0000-0000-00001F940000}"/>
    <cellStyle name="Saída 2 2 21" xfId="7466" xr:uid="{00000000-0005-0000-0000-000020940000}"/>
    <cellStyle name="Saída 2 2 22" xfId="7467" xr:uid="{00000000-0005-0000-0000-000021940000}"/>
    <cellStyle name="Saída 2 2 23" xfId="7468" xr:uid="{00000000-0005-0000-0000-000022940000}"/>
    <cellStyle name="Saída 2 2 24" xfId="7469" xr:uid="{00000000-0005-0000-0000-000023940000}"/>
    <cellStyle name="Saída 2 2 25" xfId="7470" xr:uid="{00000000-0005-0000-0000-000024940000}"/>
    <cellStyle name="Saída 2 2 26" xfId="7471" xr:uid="{00000000-0005-0000-0000-000025940000}"/>
    <cellStyle name="Saída 2 2 27" xfId="7472" xr:uid="{00000000-0005-0000-0000-000026940000}"/>
    <cellStyle name="Saída 2 2 28" xfId="7473" xr:uid="{00000000-0005-0000-0000-000027940000}"/>
    <cellStyle name="Saída 2 2 29" xfId="7474" xr:uid="{00000000-0005-0000-0000-000028940000}"/>
    <cellStyle name="Saída 2 2 3" xfId="209" xr:uid="{00000000-0005-0000-0000-000029940000}"/>
    <cellStyle name="Saída 2 2 3 10" xfId="7476" xr:uid="{00000000-0005-0000-0000-00002A940000}"/>
    <cellStyle name="Saída 2 2 3 11" xfId="7477" xr:uid="{00000000-0005-0000-0000-00002B940000}"/>
    <cellStyle name="Saída 2 2 3 12" xfId="7478" xr:uid="{00000000-0005-0000-0000-00002C940000}"/>
    <cellStyle name="Saída 2 2 3 13" xfId="7479" xr:uid="{00000000-0005-0000-0000-00002D940000}"/>
    <cellStyle name="Saída 2 2 3 14" xfId="7480" xr:uid="{00000000-0005-0000-0000-00002E940000}"/>
    <cellStyle name="Saída 2 2 3 15" xfId="7481" xr:uid="{00000000-0005-0000-0000-00002F940000}"/>
    <cellStyle name="Saída 2 2 3 16" xfId="7482" xr:uid="{00000000-0005-0000-0000-000030940000}"/>
    <cellStyle name="Saída 2 2 3 17" xfId="7483" xr:uid="{00000000-0005-0000-0000-000031940000}"/>
    <cellStyle name="Saída 2 2 3 18" xfId="7484" xr:uid="{00000000-0005-0000-0000-000032940000}"/>
    <cellStyle name="Saída 2 2 3 19" xfId="7485" xr:uid="{00000000-0005-0000-0000-000033940000}"/>
    <cellStyle name="Saída 2 2 3 2" xfId="314" xr:uid="{00000000-0005-0000-0000-000034940000}"/>
    <cellStyle name="Saída 2 2 3 2 10" xfId="7487" xr:uid="{00000000-0005-0000-0000-000035940000}"/>
    <cellStyle name="Saída 2 2 3 2 11" xfId="7488" xr:uid="{00000000-0005-0000-0000-000036940000}"/>
    <cellStyle name="Saída 2 2 3 2 12" xfId="7489" xr:uid="{00000000-0005-0000-0000-000037940000}"/>
    <cellStyle name="Saída 2 2 3 2 13" xfId="7490" xr:uid="{00000000-0005-0000-0000-000038940000}"/>
    <cellStyle name="Saída 2 2 3 2 14" xfId="7491" xr:uid="{00000000-0005-0000-0000-000039940000}"/>
    <cellStyle name="Saída 2 2 3 2 15" xfId="7492" xr:uid="{00000000-0005-0000-0000-00003A940000}"/>
    <cellStyle name="Saída 2 2 3 2 16" xfId="7493" xr:uid="{00000000-0005-0000-0000-00003B940000}"/>
    <cellStyle name="Saída 2 2 3 2 17" xfId="7494" xr:uid="{00000000-0005-0000-0000-00003C940000}"/>
    <cellStyle name="Saída 2 2 3 2 18" xfId="7495" xr:uid="{00000000-0005-0000-0000-00003D940000}"/>
    <cellStyle name="Saída 2 2 3 2 19" xfId="7496" xr:uid="{00000000-0005-0000-0000-00003E940000}"/>
    <cellStyle name="Saída 2 2 3 2 2" xfId="7497" xr:uid="{00000000-0005-0000-0000-00003F940000}"/>
    <cellStyle name="Saída 2 2 3 2 20" xfId="7498" xr:uid="{00000000-0005-0000-0000-000040940000}"/>
    <cellStyle name="Saída 2 2 3 2 21" xfId="7499" xr:uid="{00000000-0005-0000-0000-000041940000}"/>
    <cellStyle name="Saída 2 2 3 2 22" xfId="7500" xr:uid="{00000000-0005-0000-0000-000042940000}"/>
    <cellStyle name="Saída 2 2 3 2 23" xfId="7501" xr:uid="{00000000-0005-0000-0000-000043940000}"/>
    <cellStyle name="Saída 2 2 3 2 24" xfId="7502" xr:uid="{00000000-0005-0000-0000-000044940000}"/>
    <cellStyle name="Saída 2 2 3 2 25" xfId="7503" xr:uid="{00000000-0005-0000-0000-000045940000}"/>
    <cellStyle name="Saída 2 2 3 2 26" xfId="7504" xr:uid="{00000000-0005-0000-0000-000046940000}"/>
    <cellStyle name="Saída 2 2 3 2 27" xfId="7505" xr:uid="{00000000-0005-0000-0000-000047940000}"/>
    <cellStyle name="Saída 2 2 3 2 28" xfId="7506" xr:uid="{00000000-0005-0000-0000-000048940000}"/>
    <cellStyle name="Saída 2 2 3 2 29" xfId="7507" xr:uid="{00000000-0005-0000-0000-000049940000}"/>
    <cellStyle name="Saída 2 2 3 2 3" xfId="7508" xr:uid="{00000000-0005-0000-0000-00004A940000}"/>
    <cellStyle name="Saída 2 2 3 2 30" xfId="7509" xr:uid="{00000000-0005-0000-0000-00004B940000}"/>
    <cellStyle name="Saída 2 2 3 2 31" xfId="7510" xr:uid="{00000000-0005-0000-0000-00004C940000}"/>
    <cellStyle name="Saída 2 2 3 2 32" xfId="7511" xr:uid="{00000000-0005-0000-0000-00004D940000}"/>
    <cellStyle name="Saída 2 2 3 2 33" xfId="7512" xr:uid="{00000000-0005-0000-0000-00004E940000}"/>
    <cellStyle name="Saída 2 2 3 2 34" xfId="7513" xr:uid="{00000000-0005-0000-0000-00004F940000}"/>
    <cellStyle name="Saída 2 2 3 2 35" xfId="7514" xr:uid="{00000000-0005-0000-0000-000050940000}"/>
    <cellStyle name="Saída 2 2 3 2 36" xfId="7515" xr:uid="{00000000-0005-0000-0000-000051940000}"/>
    <cellStyle name="Saída 2 2 3 2 37" xfId="7516" xr:uid="{00000000-0005-0000-0000-000052940000}"/>
    <cellStyle name="Saída 2 2 3 2 38" xfId="7517" xr:uid="{00000000-0005-0000-0000-000053940000}"/>
    <cellStyle name="Saída 2 2 3 2 39" xfId="7486" xr:uid="{00000000-0005-0000-0000-000054940000}"/>
    <cellStyle name="Saída 2 2 3 2 4" xfId="7518" xr:uid="{00000000-0005-0000-0000-000055940000}"/>
    <cellStyle name="Saída 2 2 3 2 40" xfId="9623" xr:uid="{00000000-0005-0000-0000-000056940000}"/>
    <cellStyle name="Saída 2 2 3 2 40 2" xfId="13910" xr:uid="{00000000-0005-0000-0000-000057940000}"/>
    <cellStyle name="Saída 2 2 3 2 40 2 2" xfId="36212" xr:uid="{00000000-0005-0000-0000-000058940000}"/>
    <cellStyle name="Saída 2 2 3 2 40 2 3" xfId="40759" xr:uid="{00000000-0005-0000-0000-000059940000}"/>
    <cellStyle name="Saída 2 2 3 2 40 2 4" xfId="22982" xr:uid="{00000000-0005-0000-0000-00005A940000}"/>
    <cellStyle name="Saída 2 2 3 2 40 3" xfId="31925" xr:uid="{00000000-0005-0000-0000-00005B940000}"/>
    <cellStyle name="Saída 2 2 3 2 40 4" xfId="36472" xr:uid="{00000000-0005-0000-0000-00005C940000}"/>
    <cellStyle name="Saída 2 2 3 2 40 5" xfId="18695" xr:uid="{00000000-0005-0000-0000-00005D940000}"/>
    <cellStyle name="Saída 2 2 3 2 41" xfId="475" xr:uid="{00000000-0005-0000-0000-00005E940000}"/>
    <cellStyle name="Saída 2 2 3 2 41 2" xfId="23346" xr:uid="{00000000-0005-0000-0000-00005F940000}"/>
    <cellStyle name="Saída 2 2 3 2 41 3" xfId="31341" xr:uid="{00000000-0005-0000-0000-000060940000}"/>
    <cellStyle name="Saída 2 2 3 2 41 4" xfId="14445" xr:uid="{00000000-0005-0000-0000-000061940000}"/>
    <cellStyle name="Saída 2 2 3 2 42" xfId="23185" xr:uid="{00000000-0005-0000-0000-000062940000}"/>
    <cellStyle name="Saída 2 2 3 2 43" xfId="31501" xr:uid="{00000000-0005-0000-0000-000063940000}"/>
    <cellStyle name="Saída 2 2 3 2 44" xfId="14284" xr:uid="{00000000-0005-0000-0000-000064940000}"/>
    <cellStyle name="Saída 2 2 3 2 5" xfId="7519" xr:uid="{00000000-0005-0000-0000-000065940000}"/>
    <cellStyle name="Saída 2 2 3 2 6" xfId="7520" xr:uid="{00000000-0005-0000-0000-000066940000}"/>
    <cellStyle name="Saída 2 2 3 2 7" xfId="7521" xr:uid="{00000000-0005-0000-0000-000067940000}"/>
    <cellStyle name="Saída 2 2 3 2 8" xfId="7522" xr:uid="{00000000-0005-0000-0000-000068940000}"/>
    <cellStyle name="Saída 2 2 3 2 9" xfId="7523" xr:uid="{00000000-0005-0000-0000-000069940000}"/>
    <cellStyle name="Saída 2 2 3 20" xfId="7524" xr:uid="{00000000-0005-0000-0000-00006A940000}"/>
    <cellStyle name="Saída 2 2 3 21" xfId="7525" xr:uid="{00000000-0005-0000-0000-00006B940000}"/>
    <cellStyle name="Saída 2 2 3 22" xfId="7526" xr:uid="{00000000-0005-0000-0000-00006C940000}"/>
    <cellStyle name="Saída 2 2 3 23" xfId="7527" xr:uid="{00000000-0005-0000-0000-00006D940000}"/>
    <cellStyle name="Saída 2 2 3 24" xfId="7528" xr:uid="{00000000-0005-0000-0000-00006E940000}"/>
    <cellStyle name="Saída 2 2 3 25" xfId="7529" xr:uid="{00000000-0005-0000-0000-00006F940000}"/>
    <cellStyle name="Saída 2 2 3 26" xfId="7530" xr:uid="{00000000-0005-0000-0000-000070940000}"/>
    <cellStyle name="Saída 2 2 3 27" xfId="7531" xr:uid="{00000000-0005-0000-0000-000071940000}"/>
    <cellStyle name="Saída 2 2 3 28" xfId="7532" xr:uid="{00000000-0005-0000-0000-000072940000}"/>
    <cellStyle name="Saída 2 2 3 29" xfId="7533" xr:uid="{00000000-0005-0000-0000-000073940000}"/>
    <cellStyle name="Saída 2 2 3 3" xfId="7534" xr:uid="{00000000-0005-0000-0000-000074940000}"/>
    <cellStyle name="Saída 2 2 3 30" xfId="7475" xr:uid="{00000000-0005-0000-0000-000075940000}"/>
    <cellStyle name="Saída 2 2 3 31" xfId="9406" xr:uid="{00000000-0005-0000-0000-000076940000}"/>
    <cellStyle name="Saída 2 2 3 31 2" xfId="13734" xr:uid="{00000000-0005-0000-0000-000077940000}"/>
    <cellStyle name="Saída 2 2 3 31 2 2" xfId="36036" xr:uid="{00000000-0005-0000-0000-000078940000}"/>
    <cellStyle name="Saída 2 2 3 31 2 3" xfId="40583" xr:uid="{00000000-0005-0000-0000-000079940000}"/>
    <cellStyle name="Saída 2 2 3 31 2 4" xfId="22806" xr:uid="{00000000-0005-0000-0000-00007A940000}"/>
    <cellStyle name="Saída 2 2 3 31 3" xfId="31708" xr:uid="{00000000-0005-0000-0000-00007B940000}"/>
    <cellStyle name="Saída 2 2 3 31 4" xfId="36255" xr:uid="{00000000-0005-0000-0000-00007C940000}"/>
    <cellStyle name="Saída 2 2 3 31 5" xfId="18478" xr:uid="{00000000-0005-0000-0000-00007D940000}"/>
    <cellStyle name="Saída 2 2 3 32" xfId="9527" xr:uid="{00000000-0005-0000-0000-00007E940000}"/>
    <cellStyle name="Saída 2 2 3 32 2" xfId="13833" xr:uid="{00000000-0005-0000-0000-00007F940000}"/>
    <cellStyle name="Saída 2 2 3 32 2 2" xfId="36135" xr:uid="{00000000-0005-0000-0000-000080940000}"/>
    <cellStyle name="Saída 2 2 3 32 2 3" xfId="40682" xr:uid="{00000000-0005-0000-0000-000081940000}"/>
    <cellStyle name="Saída 2 2 3 32 2 4" xfId="22905" xr:uid="{00000000-0005-0000-0000-000082940000}"/>
    <cellStyle name="Saída 2 2 3 32 3" xfId="31829" xr:uid="{00000000-0005-0000-0000-000083940000}"/>
    <cellStyle name="Saída 2 2 3 32 4" xfId="36376" xr:uid="{00000000-0005-0000-0000-000084940000}"/>
    <cellStyle name="Saída 2 2 3 32 5" xfId="18599" xr:uid="{00000000-0005-0000-0000-000085940000}"/>
    <cellStyle name="Saída 2 2 3 33" xfId="9728" xr:uid="{00000000-0005-0000-0000-000086940000}"/>
    <cellStyle name="Saída 2 2 3 33 2" xfId="32030" xr:uid="{00000000-0005-0000-0000-000087940000}"/>
    <cellStyle name="Saída 2 2 3 33 3" xfId="36577" xr:uid="{00000000-0005-0000-0000-000088940000}"/>
    <cellStyle name="Saída 2 2 3 33 4" xfId="18800" xr:uid="{00000000-0005-0000-0000-000089940000}"/>
    <cellStyle name="Saída 2 2 3 34" xfId="23080" xr:uid="{00000000-0005-0000-0000-00008A940000}"/>
    <cellStyle name="Saída 2 2 3 35" xfId="31595" xr:uid="{00000000-0005-0000-0000-00008B940000}"/>
    <cellStyle name="Saída 2 2 3 36" xfId="13994" xr:uid="{00000000-0005-0000-0000-00008C940000}"/>
    <cellStyle name="Saída 2 2 3 4" xfId="7535" xr:uid="{00000000-0005-0000-0000-00008D940000}"/>
    <cellStyle name="Saída 2 2 3 5" xfId="7536" xr:uid="{00000000-0005-0000-0000-00008E940000}"/>
    <cellStyle name="Saída 2 2 3 6" xfId="7537" xr:uid="{00000000-0005-0000-0000-00008F940000}"/>
    <cellStyle name="Saída 2 2 3 7" xfId="7538" xr:uid="{00000000-0005-0000-0000-000090940000}"/>
    <cellStyle name="Saída 2 2 3 8" xfId="7539" xr:uid="{00000000-0005-0000-0000-000091940000}"/>
    <cellStyle name="Saída 2 2 3 9" xfId="7540" xr:uid="{00000000-0005-0000-0000-000092940000}"/>
    <cellStyle name="Saída 2 2 30" xfId="7541" xr:uid="{00000000-0005-0000-0000-000093940000}"/>
    <cellStyle name="Saída 2 2 31" xfId="7542" xr:uid="{00000000-0005-0000-0000-000094940000}"/>
    <cellStyle name="Saída 2 2 32" xfId="7543" xr:uid="{00000000-0005-0000-0000-000095940000}"/>
    <cellStyle name="Saída 2 2 33" xfId="7544" xr:uid="{00000000-0005-0000-0000-000096940000}"/>
    <cellStyle name="Saída 2 2 34" xfId="7545" xr:uid="{00000000-0005-0000-0000-000097940000}"/>
    <cellStyle name="Saída 2 2 35" xfId="7546" xr:uid="{00000000-0005-0000-0000-000098940000}"/>
    <cellStyle name="Saída 2 2 36" xfId="7547" xr:uid="{00000000-0005-0000-0000-000099940000}"/>
    <cellStyle name="Saída 2 2 37" xfId="7388" xr:uid="{00000000-0005-0000-0000-00009A940000}"/>
    <cellStyle name="Saída 2 2 38" xfId="9404" xr:uid="{00000000-0005-0000-0000-00009B940000}"/>
    <cellStyle name="Saída 2 2 38 2" xfId="13732" xr:uid="{00000000-0005-0000-0000-00009C940000}"/>
    <cellStyle name="Saída 2 2 38 2 2" xfId="36034" xr:uid="{00000000-0005-0000-0000-00009D940000}"/>
    <cellStyle name="Saída 2 2 38 2 3" xfId="40581" xr:uid="{00000000-0005-0000-0000-00009E940000}"/>
    <cellStyle name="Saída 2 2 38 2 4" xfId="22804" xr:uid="{00000000-0005-0000-0000-00009F940000}"/>
    <cellStyle name="Saída 2 2 38 3" xfId="31706" xr:uid="{00000000-0005-0000-0000-0000A0940000}"/>
    <cellStyle name="Saída 2 2 38 4" xfId="36253" xr:uid="{00000000-0005-0000-0000-0000A1940000}"/>
    <cellStyle name="Saída 2 2 38 5" xfId="18476" xr:uid="{00000000-0005-0000-0000-0000A2940000}"/>
    <cellStyle name="Saída 2 2 39" xfId="9426" xr:uid="{00000000-0005-0000-0000-0000A3940000}"/>
    <cellStyle name="Saída 2 2 39 2" xfId="13752" xr:uid="{00000000-0005-0000-0000-0000A4940000}"/>
    <cellStyle name="Saída 2 2 39 2 2" xfId="36054" xr:uid="{00000000-0005-0000-0000-0000A5940000}"/>
    <cellStyle name="Saída 2 2 39 2 3" xfId="40601" xr:uid="{00000000-0005-0000-0000-0000A6940000}"/>
    <cellStyle name="Saída 2 2 39 2 4" xfId="22824" xr:uid="{00000000-0005-0000-0000-0000A7940000}"/>
    <cellStyle name="Saída 2 2 39 3" xfId="31728" xr:uid="{00000000-0005-0000-0000-0000A8940000}"/>
    <cellStyle name="Saída 2 2 39 4" xfId="36275" xr:uid="{00000000-0005-0000-0000-0000A9940000}"/>
    <cellStyle name="Saída 2 2 39 5" xfId="18498" xr:uid="{00000000-0005-0000-0000-0000AA940000}"/>
    <cellStyle name="Saída 2 2 4" xfId="244" xr:uid="{00000000-0005-0000-0000-0000AB940000}"/>
    <cellStyle name="Saída 2 2 4 10" xfId="7549" xr:uid="{00000000-0005-0000-0000-0000AC940000}"/>
    <cellStyle name="Saída 2 2 4 11" xfId="7550" xr:uid="{00000000-0005-0000-0000-0000AD940000}"/>
    <cellStyle name="Saída 2 2 4 12" xfId="7551" xr:uid="{00000000-0005-0000-0000-0000AE940000}"/>
    <cellStyle name="Saída 2 2 4 13" xfId="7552" xr:uid="{00000000-0005-0000-0000-0000AF940000}"/>
    <cellStyle name="Saída 2 2 4 14" xfId="7553" xr:uid="{00000000-0005-0000-0000-0000B0940000}"/>
    <cellStyle name="Saída 2 2 4 15" xfId="7554" xr:uid="{00000000-0005-0000-0000-0000B1940000}"/>
    <cellStyle name="Saída 2 2 4 16" xfId="7555" xr:uid="{00000000-0005-0000-0000-0000B2940000}"/>
    <cellStyle name="Saída 2 2 4 17" xfId="7556" xr:uid="{00000000-0005-0000-0000-0000B3940000}"/>
    <cellStyle name="Saída 2 2 4 18" xfId="7557" xr:uid="{00000000-0005-0000-0000-0000B4940000}"/>
    <cellStyle name="Saída 2 2 4 19" xfId="7558" xr:uid="{00000000-0005-0000-0000-0000B5940000}"/>
    <cellStyle name="Saída 2 2 4 2" xfId="353" xr:uid="{00000000-0005-0000-0000-0000B6940000}"/>
    <cellStyle name="Saída 2 2 4 2 10" xfId="7560" xr:uid="{00000000-0005-0000-0000-0000B7940000}"/>
    <cellStyle name="Saída 2 2 4 2 11" xfId="7561" xr:uid="{00000000-0005-0000-0000-0000B8940000}"/>
    <cellStyle name="Saída 2 2 4 2 12" xfId="7562" xr:uid="{00000000-0005-0000-0000-0000B9940000}"/>
    <cellStyle name="Saída 2 2 4 2 13" xfId="7563" xr:uid="{00000000-0005-0000-0000-0000BA940000}"/>
    <cellStyle name="Saída 2 2 4 2 14" xfId="7564" xr:uid="{00000000-0005-0000-0000-0000BB940000}"/>
    <cellStyle name="Saída 2 2 4 2 15" xfId="7565" xr:uid="{00000000-0005-0000-0000-0000BC940000}"/>
    <cellStyle name="Saída 2 2 4 2 16" xfId="7566" xr:uid="{00000000-0005-0000-0000-0000BD940000}"/>
    <cellStyle name="Saída 2 2 4 2 17" xfId="7567" xr:uid="{00000000-0005-0000-0000-0000BE940000}"/>
    <cellStyle name="Saída 2 2 4 2 18" xfId="7568" xr:uid="{00000000-0005-0000-0000-0000BF940000}"/>
    <cellStyle name="Saída 2 2 4 2 19" xfId="7569" xr:uid="{00000000-0005-0000-0000-0000C0940000}"/>
    <cellStyle name="Saída 2 2 4 2 2" xfId="7570" xr:uid="{00000000-0005-0000-0000-0000C1940000}"/>
    <cellStyle name="Saída 2 2 4 2 20" xfId="7571" xr:uid="{00000000-0005-0000-0000-0000C2940000}"/>
    <cellStyle name="Saída 2 2 4 2 21" xfId="7572" xr:uid="{00000000-0005-0000-0000-0000C3940000}"/>
    <cellStyle name="Saída 2 2 4 2 22" xfId="7573" xr:uid="{00000000-0005-0000-0000-0000C4940000}"/>
    <cellStyle name="Saída 2 2 4 2 23" xfId="7574" xr:uid="{00000000-0005-0000-0000-0000C5940000}"/>
    <cellStyle name="Saída 2 2 4 2 24" xfId="7575" xr:uid="{00000000-0005-0000-0000-0000C6940000}"/>
    <cellStyle name="Saída 2 2 4 2 25" xfId="7576" xr:uid="{00000000-0005-0000-0000-0000C7940000}"/>
    <cellStyle name="Saída 2 2 4 2 26" xfId="7577" xr:uid="{00000000-0005-0000-0000-0000C8940000}"/>
    <cellStyle name="Saída 2 2 4 2 27" xfId="7578" xr:uid="{00000000-0005-0000-0000-0000C9940000}"/>
    <cellStyle name="Saída 2 2 4 2 28" xfId="7579" xr:uid="{00000000-0005-0000-0000-0000CA940000}"/>
    <cellStyle name="Saída 2 2 4 2 29" xfId="7580" xr:uid="{00000000-0005-0000-0000-0000CB940000}"/>
    <cellStyle name="Saída 2 2 4 2 3" xfId="7581" xr:uid="{00000000-0005-0000-0000-0000CC940000}"/>
    <cellStyle name="Saída 2 2 4 2 30" xfId="7582" xr:uid="{00000000-0005-0000-0000-0000CD940000}"/>
    <cellStyle name="Saída 2 2 4 2 31" xfId="7583" xr:uid="{00000000-0005-0000-0000-0000CE940000}"/>
    <cellStyle name="Saída 2 2 4 2 32" xfId="7584" xr:uid="{00000000-0005-0000-0000-0000CF940000}"/>
    <cellStyle name="Saída 2 2 4 2 33" xfId="7585" xr:uid="{00000000-0005-0000-0000-0000D0940000}"/>
    <cellStyle name="Saída 2 2 4 2 34" xfId="7586" xr:uid="{00000000-0005-0000-0000-0000D1940000}"/>
    <cellStyle name="Saída 2 2 4 2 35" xfId="7587" xr:uid="{00000000-0005-0000-0000-0000D2940000}"/>
    <cellStyle name="Saída 2 2 4 2 36" xfId="7588" xr:uid="{00000000-0005-0000-0000-0000D3940000}"/>
    <cellStyle name="Saída 2 2 4 2 37" xfId="7589" xr:uid="{00000000-0005-0000-0000-0000D4940000}"/>
    <cellStyle name="Saída 2 2 4 2 38" xfId="7590" xr:uid="{00000000-0005-0000-0000-0000D5940000}"/>
    <cellStyle name="Saída 2 2 4 2 39" xfId="7559" xr:uid="{00000000-0005-0000-0000-0000D6940000}"/>
    <cellStyle name="Saída 2 2 4 2 4" xfId="7591" xr:uid="{00000000-0005-0000-0000-0000D7940000}"/>
    <cellStyle name="Saída 2 2 4 2 40" xfId="9662" xr:uid="{00000000-0005-0000-0000-0000D8940000}"/>
    <cellStyle name="Saída 2 2 4 2 40 2" xfId="13937" xr:uid="{00000000-0005-0000-0000-0000D9940000}"/>
    <cellStyle name="Saída 2 2 4 2 40 2 2" xfId="36239" xr:uid="{00000000-0005-0000-0000-0000DA940000}"/>
    <cellStyle name="Saída 2 2 4 2 40 2 3" xfId="40786" xr:uid="{00000000-0005-0000-0000-0000DB940000}"/>
    <cellStyle name="Saída 2 2 4 2 40 2 4" xfId="23009" xr:uid="{00000000-0005-0000-0000-0000DC940000}"/>
    <cellStyle name="Saída 2 2 4 2 40 3" xfId="31964" xr:uid="{00000000-0005-0000-0000-0000DD940000}"/>
    <cellStyle name="Saída 2 2 4 2 40 4" xfId="36511" xr:uid="{00000000-0005-0000-0000-0000DE940000}"/>
    <cellStyle name="Saída 2 2 4 2 40 5" xfId="18734" xr:uid="{00000000-0005-0000-0000-0000DF940000}"/>
    <cellStyle name="Saída 2 2 4 2 41" xfId="514" xr:uid="{00000000-0005-0000-0000-0000E0940000}"/>
    <cellStyle name="Saída 2 2 4 2 41 2" xfId="23385" xr:uid="{00000000-0005-0000-0000-0000E1940000}"/>
    <cellStyle name="Saída 2 2 4 2 41 3" xfId="31300" xr:uid="{00000000-0005-0000-0000-0000E2940000}"/>
    <cellStyle name="Saída 2 2 4 2 41 4" xfId="14484" xr:uid="{00000000-0005-0000-0000-0000E3940000}"/>
    <cellStyle name="Saída 2 2 4 2 42" xfId="23224" xr:uid="{00000000-0005-0000-0000-0000E4940000}"/>
    <cellStyle name="Saída 2 2 4 2 43" xfId="31461" xr:uid="{00000000-0005-0000-0000-0000E5940000}"/>
    <cellStyle name="Saída 2 2 4 2 44" xfId="14323" xr:uid="{00000000-0005-0000-0000-0000E6940000}"/>
    <cellStyle name="Saída 2 2 4 2 5" xfId="7592" xr:uid="{00000000-0005-0000-0000-0000E7940000}"/>
    <cellStyle name="Saída 2 2 4 2 6" xfId="7593" xr:uid="{00000000-0005-0000-0000-0000E8940000}"/>
    <cellStyle name="Saída 2 2 4 2 7" xfId="7594" xr:uid="{00000000-0005-0000-0000-0000E9940000}"/>
    <cellStyle name="Saída 2 2 4 2 8" xfId="7595" xr:uid="{00000000-0005-0000-0000-0000EA940000}"/>
    <cellStyle name="Saída 2 2 4 2 9" xfId="7596" xr:uid="{00000000-0005-0000-0000-0000EB940000}"/>
    <cellStyle name="Saída 2 2 4 20" xfId="7597" xr:uid="{00000000-0005-0000-0000-0000EC940000}"/>
    <cellStyle name="Saída 2 2 4 21" xfId="7598" xr:uid="{00000000-0005-0000-0000-0000ED940000}"/>
    <cellStyle name="Saída 2 2 4 22" xfId="7599" xr:uid="{00000000-0005-0000-0000-0000EE940000}"/>
    <cellStyle name="Saída 2 2 4 23" xfId="7600" xr:uid="{00000000-0005-0000-0000-0000EF940000}"/>
    <cellStyle name="Saída 2 2 4 24" xfId="7601" xr:uid="{00000000-0005-0000-0000-0000F0940000}"/>
    <cellStyle name="Saída 2 2 4 25" xfId="7602" xr:uid="{00000000-0005-0000-0000-0000F1940000}"/>
    <cellStyle name="Saída 2 2 4 26" xfId="7603" xr:uid="{00000000-0005-0000-0000-0000F2940000}"/>
    <cellStyle name="Saída 2 2 4 27" xfId="7604" xr:uid="{00000000-0005-0000-0000-0000F3940000}"/>
    <cellStyle name="Saída 2 2 4 28" xfId="7605" xr:uid="{00000000-0005-0000-0000-0000F4940000}"/>
    <cellStyle name="Saída 2 2 4 29" xfId="7548" xr:uid="{00000000-0005-0000-0000-0000F5940000}"/>
    <cellStyle name="Saída 2 2 4 3" xfId="7606" xr:uid="{00000000-0005-0000-0000-0000F6940000}"/>
    <cellStyle name="Saída 2 2 4 30" xfId="9560" xr:uid="{00000000-0005-0000-0000-0000F7940000}"/>
    <cellStyle name="Saída 2 2 4 30 2" xfId="13859" xr:uid="{00000000-0005-0000-0000-0000F8940000}"/>
    <cellStyle name="Saída 2 2 4 30 2 2" xfId="36161" xr:uid="{00000000-0005-0000-0000-0000F9940000}"/>
    <cellStyle name="Saída 2 2 4 30 2 3" xfId="40708" xr:uid="{00000000-0005-0000-0000-0000FA940000}"/>
    <cellStyle name="Saída 2 2 4 30 2 4" xfId="22931" xr:uid="{00000000-0005-0000-0000-0000FB940000}"/>
    <cellStyle name="Saída 2 2 4 30 3" xfId="31862" xr:uid="{00000000-0005-0000-0000-0000FC940000}"/>
    <cellStyle name="Saída 2 2 4 30 4" xfId="36409" xr:uid="{00000000-0005-0000-0000-0000FD940000}"/>
    <cellStyle name="Saída 2 2 4 30 5" xfId="18632" xr:uid="{00000000-0005-0000-0000-0000FE940000}"/>
    <cellStyle name="Saída 2 2 4 31" xfId="23115" xr:uid="{00000000-0005-0000-0000-0000FF940000}"/>
    <cellStyle name="Saída 2 2 4 32" xfId="31564" xr:uid="{00000000-0005-0000-0000-000000950000}"/>
    <cellStyle name="Saída 2 2 4 33" xfId="14214" xr:uid="{00000000-0005-0000-0000-000001950000}"/>
    <cellStyle name="Saída 2 2 4 4" xfId="7607" xr:uid="{00000000-0005-0000-0000-000002950000}"/>
    <cellStyle name="Saída 2 2 4 5" xfId="7608" xr:uid="{00000000-0005-0000-0000-000003950000}"/>
    <cellStyle name="Saída 2 2 4 6" xfId="7609" xr:uid="{00000000-0005-0000-0000-000004950000}"/>
    <cellStyle name="Saída 2 2 4 7" xfId="7610" xr:uid="{00000000-0005-0000-0000-000005950000}"/>
    <cellStyle name="Saída 2 2 4 8" xfId="7611" xr:uid="{00000000-0005-0000-0000-000006950000}"/>
    <cellStyle name="Saída 2 2 4 9" xfId="7612" xr:uid="{00000000-0005-0000-0000-000007950000}"/>
    <cellStyle name="Saída 2 2 40" xfId="9680" xr:uid="{00000000-0005-0000-0000-000008950000}"/>
    <cellStyle name="Saída 2 2 40 2" xfId="31982" xr:uid="{00000000-0005-0000-0000-000009950000}"/>
    <cellStyle name="Saída 2 2 40 3" xfId="36529" xr:uid="{00000000-0005-0000-0000-00000A950000}"/>
    <cellStyle name="Saída 2 2 40 4" xfId="18752" xr:uid="{00000000-0005-0000-0000-00000B950000}"/>
    <cellStyle name="Saída 2 2 41" xfId="14033" xr:uid="{00000000-0005-0000-0000-00000C950000}"/>
    <cellStyle name="Saída 2 2 42" xfId="31694" xr:uid="{00000000-0005-0000-0000-00000D950000}"/>
    <cellStyle name="Saída 2 2 43" xfId="13992" xr:uid="{00000000-0005-0000-0000-00000E950000}"/>
    <cellStyle name="Saída 2 2 5" xfId="258" xr:uid="{00000000-0005-0000-0000-00000F950000}"/>
    <cellStyle name="Saída 2 2 5 10" xfId="7614" xr:uid="{00000000-0005-0000-0000-000010950000}"/>
    <cellStyle name="Saída 2 2 5 11" xfId="7615" xr:uid="{00000000-0005-0000-0000-000011950000}"/>
    <cellStyle name="Saída 2 2 5 12" xfId="7616" xr:uid="{00000000-0005-0000-0000-000012950000}"/>
    <cellStyle name="Saída 2 2 5 13" xfId="7617" xr:uid="{00000000-0005-0000-0000-000013950000}"/>
    <cellStyle name="Saída 2 2 5 14" xfId="7618" xr:uid="{00000000-0005-0000-0000-000014950000}"/>
    <cellStyle name="Saída 2 2 5 15" xfId="7619" xr:uid="{00000000-0005-0000-0000-000015950000}"/>
    <cellStyle name="Saída 2 2 5 16" xfId="7620" xr:uid="{00000000-0005-0000-0000-000016950000}"/>
    <cellStyle name="Saída 2 2 5 17" xfId="7621" xr:uid="{00000000-0005-0000-0000-000017950000}"/>
    <cellStyle name="Saída 2 2 5 18" xfId="7622" xr:uid="{00000000-0005-0000-0000-000018950000}"/>
    <cellStyle name="Saída 2 2 5 19" xfId="7623" xr:uid="{00000000-0005-0000-0000-000019950000}"/>
    <cellStyle name="Saída 2 2 5 2" xfId="354" xr:uid="{00000000-0005-0000-0000-00001A950000}"/>
    <cellStyle name="Saída 2 2 5 2 10" xfId="7625" xr:uid="{00000000-0005-0000-0000-00001B950000}"/>
    <cellStyle name="Saída 2 2 5 2 11" xfId="7626" xr:uid="{00000000-0005-0000-0000-00001C950000}"/>
    <cellStyle name="Saída 2 2 5 2 12" xfId="7627" xr:uid="{00000000-0005-0000-0000-00001D950000}"/>
    <cellStyle name="Saída 2 2 5 2 13" xfId="7628" xr:uid="{00000000-0005-0000-0000-00001E950000}"/>
    <cellStyle name="Saída 2 2 5 2 14" xfId="7629" xr:uid="{00000000-0005-0000-0000-00001F950000}"/>
    <cellStyle name="Saída 2 2 5 2 15" xfId="7630" xr:uid="{00000000-0005-0000-0000-000020950000}"/>
    <cellStyle name="Saída 2 2 5 2 16" xfId="7631" xr:uid="{00000000-0005-0000-0000-000021950000}"/>
    <cellStyle name="Saída 2 2 5 2 17" xfId="7632" xr:uid="{00000000-0005-0000-0000-000022950000}"/>
    <cellStyle name="Saída 2 2 5 2 18" xfId="7633" xr:uid="{00000000-0005-0000-0000-000023950000}"/>
    <cellStyle name="Saída 2 2 5 2 19" xfId="7634" xr:uid="{00000000-0005-0000-0000-000024950000}"/>
    <cellStyle name="Saída 2 2 5 2 2" xfId="7635" xr:uid="{00000000-0005-0000-0000-000025950000}"/>
    <cellStyle name="Saída 2 2 5 2 20" xfId="7636" xr:uid="{00000000-0005-0000-0000-000026950000}"/>
    <cellStyle name="Saída 2 2 5 2 21" xfId="7637" xr:uid="{00000000-0005-0000-0000-000027950000}"/>
    <cellStyle name="Saída 2 2 5 2 22" xfId="7638" xr:uid="{00000000-0005-0000-0000-000028950000}"/>
    <cellStyle name="Saída 2 2 5 2 23" xfId="7639" xr:uid="{00000000-0005-0000-0000-000029950000}"/>
    <cellStyle name="Saída 2 2 5 2 24" xfId="7640" xr:uid="{00000000-0005-0000-0000-00002A950000}"/>
    <cellStyle name="Saída 2 2 5 2 25" xfId="7641" xr:uid="{00000000-0005-0000-0000-00002B950000}"/>
    <cellStyle name="Saída 2 2 5 2 26" xfId="7642" xr:uid="{00000000-0005-0000-0000-00002C950000}"/>
    <cellStyle name="Saída 2 2 5 2 27" xfId="7643" xr:uid="{00000000-0005-0000-0000-00002D950000}"/>
    <cellStyle name="Saída 2 2 5 2 28" xfId="7644" xr:uid="{00000000-0005-0000-0000-00002E950000}"/>
    <cellStyle name="Saída 2 2 5 2 29" xfId="7645" xr:uid="{00000000-0005-0000-0000-00002F950000}"/>
    <cellStyle name="Saída 2 2 5 2 3" xfId="7646" xr:uid="{00000000-0005-0000-0000-000030950000}"/>
    <cellStyle name="Saída 2 2 5 2 30" xfId="7647" xr:uid="{00000000-0005-0000-0000-000031950000}"/>
    <cellStyle name="Saída 2 2 5 2 31" xfId="7648" xr:uid="{00000000-0005-0000-0000-000032950000}"/>
    <cellStyle name="Saída 2 2 5 2 32" xfId="7649" xr:uid="{00000000-0005-0000-0000-000033950000}"/>
    <cellStyle name="Saída 2 2 5 2 33" xfId="7650" xr:uid="{00000000-0005-0000-0000-000034950000}"/>
    <cellStyle name="Saída 2 2 5 2 34" xfId="7651" xr:uid="{00000000-0005-0000-0000-000035950000}"/>
    <cellStyle name="Saída 2 2 5 2 35" xfId="7652" xr:uid="{00000000-0005-0000-0000-000036950000}"/>
    <cellStyle name="Saída 2 2 5 2 36" xfId="7653" xr:uid="{00000000-0005-0000-0000-000037950000}"/>
    <cellStyle name="Saída 2 2 5 2 37" xfId="7654" xr:uid="{00000000-0005-0000-0000-000038950000}"/>
    <cellStyle name="Saída 2 2 5 2 38" xfId="7655" xr:uid="{00000000-0005-0000-0000-000039950000}"/>
    <cellStyle name="Saída 2 2 5 2 39" xfId="7624" xr:uid="{00000000-0005-0000-0000-00003A950000}"/>
    <cellStyle name="Saída 2 2 5 2 4" xfId="7656" xr:uid="{00000000-0005-0000-0000-00003B950000}"/>
    <cellStyle name="Saída 2 2 5 2 40" xfId="9663" xr:uid="{00000000-0005-0000-0000-00003C950000}"/>
    <cellStyle name="Saída 2 2 5 2 40 2" xfId="13938" xr:uid="{00000000-0005-0000-0000-00003D950000}"/>
    <cellStyle name="Saída 2 2 5 2 40 2 2" xfId="36240" xr:uid="{00000000-0005-0000-0000-00003E950000}"/>
    <cellStyle name="Saída 2 2 5 2 40 2 3" xfId="40787" xr:uid="{00000000-0005-0000-0000-00003F950000}"/>
    <cellStyle name="Saída 2 2 5 2 40 2 4" xfId="23010" xr:uid="{00000000-0005-0000-0000-000040950000}"/>
    <cellStyle name="Saída 2 2 5 2 40 3" xfId="31965" xr:uid="{00000000-0005-0000-0000-000041950000}"/>
    <cellStyle name="Saída 2 2 5 2 40 4" xfId="36512" xr:uid="{00000000-0005-0000-0000-000042950000}"/>
    <cellStyle name="Saída 2 2 5 2 40 5" xfId="18735" xr:uid="{00000000-0005-0000-0000-000043950000}"/>
    <cellStyle name="Saída 2 2 5 2 41" xfId="515" xr:uid="{00000000-0005-0000-0000-000044950000}"/>
    <cellStyle name="Saída 2 2 5 2 41 2" xfId="23386" xr:uid="{00000000-0005-0000-0000-000045950000}"/>
    <cellStyle name="Saída 2 2 5 2 41 3" xfId="31299" xr:uid="{00000000-0005-0000-0000-000046950000}"/>
    <cellStyle name="Saída 2 2 5 2 41 4" xfId="14485" xr:uid="{00000000-0005-0000-0000-000047950000}"/>
    <cellStyle name="Saída 2 2 5 2 42" xfId="23225" xr:uid="{00000000-0005-0000-0000-000048950000}"/>
    <cellStyle name="Saída 2 2 5 2 43" xfId="31460" xr:uid="{00000000-0005-0000-0000-000049950000}"/>
    <cellStyle name="Saída 2 2 5 2 44" xfId="14324" xr:uid="{00000000-0005-0000-0000-00004A950000}"/>
    <cellStyle name="Saída 2 2 5 2 5" xfId="7657" xr:uid="{00000000-0005-0000-0000-00004B950000}"/>
    <cellStyle name="Saída 2 2 5 2 6" xfId="7658" xr:uid="{00000000-0005-0000-0000-00004C950000}"/>
    <cellStyle name="Saída 2 2 5 2 7" xfId="7659" xr:uid="{00000000-0005-0000-0000-00004D950000}"/>
    <cellStyle name="Saída 2 2 5 2 8" xfId="7660" xr:uid="{00000000-0005-0000-0000-00004E950000}"/>
    <cellStyle name="Saída 2 2 5 2 9" xfId="7661" xr:uid="{00000000-0005-0000-0000-00004F950000}"/>
    <cellStyle name="Saída 2 2 5 20" xfId="7662" xr:uid="{00000000-0005-0000-0000-000050950000}"/>
    <cellStyle name="Saída 2 2 5 21" xfId="7663" xr:uid="{00000000-0005-0000-0000-000051950000}"/>
    <cellStyle name="Saída 2 2 5 22" xfId="7664" xr:uid="{00000000-0005-0000-0000-000052950000}"/>
    <cellStyle name="Saída 2 2 5 23" xfId="7665" xr:uid="{00000000-0005-0000-0000-000053950000}"/>
    <cellStyle name="Saída 2 2 5 24" xfId="7666" xr:uid="{00000000-0005-0000-0000-000054950000}"/>
    <cellStyle name="Saída 2 2 5 25" xfId="7667" xr:uid="{00000000-0005-0000-0000-000055950000}"/>
    <cellStyle name="Saída 2 2 5 26" xfId="7668" xr:uid="{00000000-0005-0000-0000-000056950000}"/>
    <cellStyle name="Saída 2 2 5 27" xfId="7669" xr:uid="{00000000-0005-0000-0000-000057950000}"/>
    <cellStyle name="Saída 2 2 5 28" xfId="7670" xr:uid="{00000000-0005-0000-0000-000058950000}"/>
    <cellStyle name="Saída 2 2 5 29" xfId="7613" xr:uid="{00000000-0005-0000-0000-000059950000}"/>
    <cellStyle name="Saída 2 2 5 3" xfId="7671" xr:uid="{00000000-0005-0000-0000-00005A950000}"/>
    <cellStyle name="Saída 2 2 5 30" xfId="9572" xr:uid="{00000000-0005-0000-0000-00005B950000}"/>
    <cellStyle name="Saída 2 2 5 30 2" xfId="13869" xr:uid="{00000000-0005-0000-0000-00005C950000}"/>
    <cellStyle name="Saída 2 2 5 30 2 2" xfId="36171" xr:uid="{00000000-0005-0000-0000-00005D950000}"/>
    <cellStyle name="Saída 2 2 5 30 2 3" xfId="40718" xr:uid="{00000000-0005-0000-0000-00005E950000}"/>
    <cellStyle name="Saída 2 2 5 30 2 4" xfId="22941" xr:uid="{00000000-0005-0000-0000-00005F950000}"/>
    <cellStyle name="Saída 2 2 5 30 3" xfId="31874" xr:uid="{00000000-0005-0000-0000-000060950000}"/>
    <cellStyle name="Saída 2 2 5 30 4" xfId="36421" xr:uid="{00000000-0005-0000-0000-000061950000}"/>
    <cellStyle name="Saída 2 2 5 30 5" xfId="18644" xr:uid="{00000000-0005-0000-0000-000062950000}"/>
    <cellStyle name="Saída 2 2 5 31" xfId="23129" xr:uid="{00000000-0005-0000-0000-000063950000}"/>
    <cellStyle name="Saída 2 2 5 32" xfId="31552" xr:uid="{00000000-0005-0000-0000-000064950000}"/>
    <cellStyle name="Saída 2 2 5 33" xfId="14228" xr:uid="{00000000-0005-0000-0000-000065950000}"/>
    <cellStyle name="Saída 2 2 5 4" xfId="7672" xr:uid="{00000000-0005-0000-0000-000066950000}"/>
    <cellStyle name="Saída 2 2 5 5" xfId="7673" xr:uid="{00000000-0005-0000-0000-000067950000}"/>
    <cellStyle name="Saída 2 2 5 6" xfId="7674" xr:uid="{00000000-0005-0000-0000-000068950000}"/>
    <cellStyle name="Saída 2 2 5 7" xfId="7675" xr:uid="{00000000-0005-0000-0000-000069950000}"/>
    <cellStyle name="Saída 2 2 5 8" xfId="7676" xr:uid="{00000000-0005-0000-0000-00006A950000}"/>
    <cellStyle name="Saída 2 2 5 9" xfId="7677" xr:uid="{00000000-0005-0000-0000-00006B950000}"/>
    <cellStyle name="Saída 2 2 6" xfId="272" xr:uid="{00000000-0005-0000-0000-00006C950000}"/>
    <cellStyle name="Saída 2 2 6 10" xfId="7679" xr:uid="{00000000-0005-0000-0000-00006D950000}"/>
    <cellStyle name="Saída 2 2 6 11" xfId="7680" xr:uid="{00000000-0005-0000-0000-00006E950000}"/>
    <cellStyle name="Saída 2 2 6 12" xfId="7681" xr:uid="{00000000-0005-0000-0000-00006F950000}"/>
    <cellStyle name="Saída 2 2 6 13" xfId="7682" xr:uid="{00000000-0005-0000-0000-000070950000}"/>
    <cellStyle name="Saída 2 2 6 14" xfId="7683" xr:uid="{00000000-0005-0000-0000-000071950000}"/>
    <cellStyle name="Saída 2 2 6 15" xfId="7684" xr:uid="{00000000-0005-0000-0000-000072950000}"/>
    <cellStyle name="Saída 2 2 6 16" xfId="7685" xr:uid="{00000000-0005-0000-0000-000073950000}"/>
    <cellStyle name="Saída 2 2 6 17" xfId="7686" xr:uid="{00000000-0005-0000-0000-000074950000}"/>
    <cellStyle name="Saída 2 2 6 18" xfId="7687" xr:uid="{00000000-0005-0000-0000-000075950000}"/>
    <cellStyle name="Saída 2 2 6 19" xfId="7688" xr:uid="{00000000-0005-0000-0000-000076950000}"/>
    <cellStyle name="Saída 2 2 6 2" xfId="329" xr:uid="{00000000-0005-0000-0000-000077950000}"/>
    <cellStyle name="Saída 2 2 6 2 10" xfId="7690" xr:uid="{00000000-0005-0000-0000-000078950000}"/>
    <cellStyle name="Saída 2 2 6 2 11" xfId="7691" xr:uid="{00000000-0005-0000-0000-000079950000}"/>
    <cellStyle name="Saída 2 2 6 2 12" xfId="7692" xr:uid="{00000000-0005-0000-0000-00007A950000}"/>
    <cellStyle name="Saída 2 2 6 2 13" xfId="7693" xr:uid="{00000000-0005-0000-0000-00007B950000}"/>
    <cellStyle name="Saída 2 2 6 2 14" xfId="7694" xr:uid="{00000000-0005-0000-0000-00007C950000}"/>
    <cellStyle name="Saída 2 2 6 2 15" xfId="7695" xr:uid="{00000000-0005-0000-0000-00007D950000}"/>
    <cellStyle name="Saída 2 2 6 2 16" xfId="7696" xr:uid="{00000000-0005-0000-0000-00007E950000}"/>
    <cellStyle name="Saída 2 2 6 2 17" xfId="7697" xr:uid="{00000000-0005-0000-0000-00007F950000}"/>
    <cellStyle name="Saída 2 2 6 2 18" xfId="7698" xr:uid="{00000000-0005-0000-0000-000080950000}"/>
    <cellStyle name="Saída 2 2 6 2 19" xfId="7699" xr:uid="{00000000-0005-0000-0000-000081950000}"/>
    <cellStyle name="Saída 2 2 6 2 2" xfId="7700" xr:uid="{00000000-0005-0000-0000-000082950000}"/>
    <cellStyle name="Saída 2 2 6 2 20" xfId="7701" xr:uid="{00000000-0005-0000-0000-000083950000}"/>
    <cellStyle name="Saída 2 2 6 2 21" xfId="7702" xr:uid="{00000000-0005-0000-0000-000084950000}"/>
    <cellStyle name="Saída 2 2 6 2 22" xfId="7703" xr:uid="{00000000-0005-0000-0000-000085950000}"/>
    <cellStyle name="Saída 2 2 6 2 23" xfId="7704" xr:uid="{00000000-0005-0000-0000-000086950000}"/>
    <cellStyle name="Saída 2 2 6 2 24" xfId="7705" xr:uid="{00000000-0005-0000-0000-000087950000}"/>
    <cellStyle name="Saída 2 2 6 2 25" xfId="7706" xr:uid="{00000000-0005-0000-0000-000088950000}"/>
    <cellStyle name="Saída 2 2 6 2 26" xfId="7707" xr:uid="{00000000-0005-0000-0000-000089950000}"/>
    <cellStyle name="Saída 2 2 6 2 27" xfId="7708" xr:uid="{00000000-0005-0000-0000-00008A950000}"/>
    <cellStyle name="Saída 2 2 6 2 28" xfId="7709" xr:uid="{00000000-0005-0000-0000-00008B950000}"/>
    <cellStyle name="Saída 2 2 6 2 29" xfId="7710" xr:uid="{00000000-0005-0000-0000-00008C950000}"/>
    <cellStyle name="Saída 2 2 6 2 3" xfId="7711" xr:uid="{00000000-0005-0000-0000-00008D950000}"/>
    <cellStyle name="Saída 2 2 6 2 30" xfId="7712" xr:uid="{00000000-0005-0000-0000-00008E950000}"/>
    <cellStyle name="Saída 2 2 6 2 31" xfId="7713" xr:uid="{00000000-0005-0000-0000-00008F950000}"/>
    <cellStyle name="Saída 2 2 6 2 32" xfId="7714" xr:uid="{00000000-0005-0000-0000-000090950000}"/>
    <cellStyle name="Saída 2 2 6 2 33" xfId="7715" xr:uid="{00000000-0005-0000-0000-000091950000}"/>
    <cellStyle name="Saída 2 2 6 2 34" xfId="7716" xr:uid="{00000000-0005-0000-0000-000092950000}"/>
    <cellStyle name="Saída 2 2 6 2 35" xfId="7717" xr:uid="{00000000-0005-0000-0000-000093950000}"/>
    <cellStyle name="Saída 2 2 6 2 36" xfId="7718" xr:uid="{00000000-0005-0000-0000-000094950000}"/>
    <cellStyle name="Saída 2 2 6 2 37" xfId="7719" xr:uid="{00000000-0005-0000-0000-000095950000}"/>
    <cellStyle name="Saída 2 2 6 2 38" xfId="7720" xr:uid="{00000000-0005-0000-0000-000096950000}"/>
    <cellStyle name="Saída 2 2 6 2 39" xfId="7689" xr:uid="{00000000-0005-0000-0000-000097950000}"/>
    <cellStyle name="Saída 2 2 6 2 4" xfId="7721" xr:uid="{00000000-0005-0000-0000-000098950000}"/>
    <cellStyle name="Saída 2 2 6 2 40" xfId="9638" xr:uid="{00000000-0005-0000-0000-000099950000}"/>
    <cellStyle name="Saída 2 2 6 2 40 2" xfId="13923" xr:uid="{00000000-0005-0000-0000-00009A950000}"/>
    <cellStyle name="Saída 2 2 6 2 40 2 2" xfId="36225" xr:uid="{00000000-0005-0000-0000-00009B950000}"/>
    <cellStyle name="Saída 2 2 6 2 40 2 3" xfId="40772" xr:uid="{00000000-0005-0000-0000-00009C950000}"/>
    <cellStyle name="Saída 2 2 6 2 40 2 4" xfId="22995" xr:uid="{00000000-0005-0000-0000-00009D950000}"/>
    <cellStyle name="Saída 2 2 6 2 40 3" xfId="31940" xr:uid="{00000000-0005-0000-0000-00009E950000}"/>
    <cellStyle name="Saída 2 2 6 2 40 4" xfId="36487" xr:uid="{00000000-0005-0000-0000-00009F950000}"/>
    <cellStyle name="Saída 2 2 6 2 40 5" xfId="18710" xr:uid="{00000000-0005-0000-0000-0000A0950000}"/>
    <cellStyle name="Saída 2 2 6 2 41" xfId="490" xr:uid="{00000000-0005-0000-0000-0000A1950000}"/>
    <cellStyle name="Saída 2 2 6 2 41 2" xfId="23361" xr:uid="{00000000-0005-0000-0000-0000A2950000}"/>
    <cellStyle name="Saída 2 2 6 2 41 3" xfId="31325" xr:uid="{00000000-0005-0000-0000-0000A3950000}"/>
    <cellStyle name="Saída 2 2 6 2 41 4" xfId="14460" xr:uid="{00000000-0005-0000-0000-0000A4950000}"/>
    <cellStyle name="Saída 2 2 6 2 42" xfId="23200" xr:uid="{00000000-0005-0000-0000-0000A5950000}"/>
    <cellStyle name="Saída 2 2 6 2 43" xfId="31486" xr:uid="{00000000-0005-0000-0000-0000A6950000}"/>
    <cellStyle name="Saída 2 2 6 2 44" xfId="14299" xr:uid="{00000000-0005-0000-0000-0000A7950000}"/>
    <cellStyle name="Saída 2 2 6 2 5" xfId="7722" xr:uid="{00000000-0005-0000-0000-0000A8950000}"/>
    <cellStyle name="Saída 2 2 6 2 6" xfId="7723" xr:uid="{00000000-0005-0000-0000-0000A9950000}"/>
    <cellStyle name="Saída 2 2 6 2 7" xfId="7724" xr:uid="{00000000-0005-0000-0000-0000AA950000}"/>
    <cellStyle name="Saída 2 2 6 2 8" xfId="7725" xr:uid="{00000000-0005-0000-0000-0000AB950000}"/>
    <cellStyle name="Saída 2 2 6 2 9" xfId="7726" xr:uid="{00000000-0005-0000-0000-0000AC950000}"/>
    <cellStyle name="Saída 2 2 6 20" xfId="7727" xr:uid="{00000000-0005-0000-0000-0000AD950000}"/>
    <cellStyle name="Saída 2 2 6 21" xfId="7728" xr:uid="{00000000-0005-0000-0000-0000AE950000}"/>
    <cellStyle name="Saída 2 2 6 22" xfId="7729" xr:uid="{00000000-0005-0000-0000-0000AF950000}"/>
    <cellStyle name="Saída 2 2 6 23" xfId="7730" xr:uid="{00000000-0005-0000-0000-0000B0950000}"/>
    <cellStyle name="Saída 2 2 6 24" xfId="7731" xr:uid="{00000000-0005-0000-0000-0000B1950000}"/>
    <cellStyle name="Saída 2 2 6 25" xfId="7732" xr:uid="{00000000-0005-0000-0000-0000B2950000}"/>
    <cellStyle name="Saída 2 2 6 26" xfId="7733" xr:uid="{00000000-0005-0000-0000-0000B3950000}"/>
    <cellStyle name="Saída 2 2 6 27" xfId="7734" xr:uid="{00000000-0005-0000-0000-0000B4950000}"/>
    <cellStyle name="Saída 2 2 6 28" xfId="7735" xr:uid="{00000000-0005-0000-0000-0000B5950000}"/>
    <cellStyle name="Saída 2 2 6 29" xfId="7678" xr:uid="{00000000-0005-0000-0000-0000B6950000}"/>
    <cellStyle name="Saída 2 2 6 3" xfId="7736" xr:uid="{00000000-0005-0000-0000-0000B7950000}"/>
    <cellStyle name="Saída 2 2 6 30" xfId="9584" xr:uid="{00000000-0005-0000-0000-0000B8950000}"/>
    <cellStyle name="Saída 2 2 6 30 2" xfId="13879" xr:uid="{00000000-0005-0000-0000-0000B9950000}"/>
    <cellStyle name="Saída 2 2 6 30 2 2" xfId="36181" xr:uid="{00000000-0005-0000-0000-0000BA950000}"/>
    <cellStyle name="Saída 2 2 6 30 2 3" xfId="40728" xr:uid="{00000000-0005-0000-0000-0000BB950000}"/>
    <cellStyle name="Saída 2 2 6 30 2 4" xfId="22951" xr:uid="{00000000-0005-0000-0000-0000BC950000}"/>
    <cellStyle name="Saída 2 2 6 30 3" xfId="31886" xr:uid="{00000000-0005-0000-0000-0000BD950000}"/>
    <cellStyle name="Saída 2 2 6 30 4" xfId="36433" xr:uid="{00000000-0005-0000-0000-0000BE950000}"/>
    <cellStyle name="Saída 2 2 6 30 5" xfId="18656" xr:uid="{00000000-0005-0000-0000-0000BF950000}"/>
    <cellStyle name="Saída 2 2 6 31" xfId="23143" xr:uid="{00000000-0005-0000-0000-0000C0950000}"/>
    <cellStyle name="Saída 2 2 6 32" xfId="31539" xr:uid="{00000000-0005-0000-0000-0000C1950000}"/>
    <cellStyle name="Saída 2 2 6 33" xfId="14242" xr:uid="{00000000-0005-0000-0000-0000C2950000}"/>
    <cellStyle name="Saída 2 2 6 4" xfId="7737" xr:uid="{00000000-0005-0000-0000-0000C3950000}"/>
    <cellStyle name="Saída 2 2 6 5" xfId="7738" xr:uid="{00000000-0005-0000-0000-0000C4950000}"/>
    <cellStyle name="Saída 2 2 6 6" xfId="7739" xr:uid="{00000000-0005-0000-0000-0000C5950000}"/>
    <cellStyle name="Saída 2 2 6 7" xfId="7740" xr:uid="{00000000-0005-0000-0000-0000C6950000}"/>
    <cellStyle name="Saída 2 2 6 8" xfId="7741" xr:uid="{00000000-0005-0000-0000-0000C7950000}"/>
    <cellStyle name="Saída 2 2 6 9" xfId="7742" xr:uid="{00000000-0005-0000-0000-0000C8950000}"/>
    <cellStyle name="Saída 2 2 7" xfId="283" xr:uid="{00000000-0005-0000-0000-0000C9950000}"/>
    <cellStyle name="Saída 2 2 7 10" xfId="7744" xr:uid="{00000000-0005-0000-0000-0000CA950000}"/>
    <cellStyle name="Saída 2 2 7 11" xfId="7745" xr:uid="{00000000-0005-0000-0000-0000CB950000}"/>
    <cellStyle name="Saída 2 2 7 12" xfId="7746" xr:uid="{00000000-0005-0000-0000-0000CC950000}"/>
    <cellStyle name="Saída 2 2 7 13" xfId="7747" xr:uid="{00000000-0005-0000-0000-0000CD950000}"/>
    <cellStyle name="Saída 2 2 7 14" xfId="7748" xr:uid="{00000000-0005-0000-0000-0000CE950000}"/>
    <cellStyle name="Saída 2 2 7 15" xfId="7749" xr:uid="{00000000-0005-0000-0000-0000CF950000}"/>
    <cellStyle name="Saída 2 2 7 16" xfId="7750" xr:uid="{00000000-0005-0000-0000-0000D0950000}"/>
    <cellStyle name="Saída 2 2 7 17" xfId="7751" xr:uid="{00000000-0005-0000-0000-0000D1950000}"/>
    <cellStyle name="Saída 2 2 7 18" xfId="7752" xr:uid="{00000000-0005-0000-0000-0000D2950000}"/>
    <cellStyle name="Saída 2 2 7 19" xfId="7753" xr:uid="{00000000-0005-0000-0000-0000D3950000}"/>
    <cellStyle name="Saída 2 2 7 2" xfId="170" xr:uid="{00000000-0005-0000-0000-0000D4950000}"/>
    <cellStyle name="Saída 2 2 7 2 10" xfId="7755" xr:uid="{00000000-0005-0000-0000-0000D5950000}"/>
    <cellStyle name="Saída 2 2 7 2 11" xfId="7756" xr:uid="{00000000-0005-0000-0000-0000D6950000}"/>
    <cellStyle name="Saída 2 2 7 2 12" xfId="7757" xr:uid="{00000000-0005-0000-0000-0000D7950000}"/>
    <cellStyle name="Saída 2 2 7 2 13" xfId="7758" xr:uid="{00000000-0005-0000-0000-0000D8950000}"/>
    <cellStyle name="Saída 2 2 7 2 14" xfId="7759" xr:uid="{00000000-0005-0000-0000-0000D9950000}"/>
    <cellStyle name="Saída 2 2 7 2 15" xfId="7760" xr:uid="{00000000-0005-0000-0000-0000DA950000}"/>
    <cellStyle name="Saída 2 2 7 2 16" xfId="7761" xr:uid="{00000000-0005-0000-0000-0000DB950000}"/>
    <cellStyle name="Saída 2 2 7 2 17" xfId="7762" xr:uid="{00000000-0005-0000-0000-0000DC950000}"/>
    <cellStyle name="Saída 2 2 7 2 18" xfId="7763" xr:uid="{00000000-0005-0000-0000-0000DD950000}"/>
    <cellStyle name="Saída 2 2 7 2 19" xfId="7764" xr:uid="{00000000-0005-0000-0000-0000DE950000}"/>
    <cellStyle name="Saída 2 2 7 2 2" xfId="7765" xr:uid="{00000000-0005-0000-0000-0000DF950000}"/>
    <cellStyle name="Saída 2 2 7 2 20" xfId="7766" xr:uid="{00000000-0005-0000-0000-0000E0950000}"/>
    <cellStyle name="Saída 2 2 7 2 21" xfId="7767" xr:uid="{00000000-0005-0000-0000-0000E1950000}"/>
    <cellStyle name="Saída 2 2 7 2 22" xfId="7768" xr:uid="{00000000-0005-0000-0000-0000E2950000}"/>
    <cellStyle name="Saída 2 2 7 2 23" xfId="7769" xr:uid="{00000000-0005-0000-0000-0000E3950000}"/>
    <cellStyle name="Saída 2 2 7 2 24" xfId="7770" xr:uid="{00000000-0005-0000-0000-0000E4950000}"/>
    <cellStyle name="Saída 2 2 7 2 25" xfId="7771" xr:uid="{00000000-0005-0000-0000-0000E5950000}"/>
    <cellStyle name="Saída 2 2 7 2 26" xfId="7772" xr:uid="{00000000-0005-0000-0000-0000E6950000}"/>
    <cellStyle name="Saída 2 2 7 2 27" xfId="7773" xr:uid="{00000000-0005-0000-0000-0000E7950000}"/>
    <cellStyle name="Saída 2 2 7 2 28" xfId="7774" xr:uid="{00000000-0005-0000-0000-0000E8950000}"/>
    <cellStyle name="Saída 2 2 7 2 29" xfId="7775" xr:uid="{00000000-0005-0000-0000-0000E9950000}"/>
    <cellStyle name="Saída 2 2 7 2 3" xfId="7776" xr:uid="{00000000-0005-0000-0000-0000EA950000}"/>
    <cellStyle name="Saída 2 2 7 2 30" xfId="7777" xr:uid="{00000000-0005-0000-0000-0000EB950000}"/>
    <cellStyle name="Saída 2 2 7 2 31" xfId="7778" xr:uid="{00000000-0005-0000-0000-0000EC950000}"/>
    <cellStyle name="Saída 2 2 7 2 32" xfId="7779" xr:uid="{00000000-0005-0000-0000-0000ED950000}"/>
    <cellStyle name="Saída 2 2 7 2 33" xfId="7780" xr:uid="{00000000-0005-0000-0000-0000EE950000}"/>
    <cellStyle name="Saída 2 2 7 2 34" xfId="7781" xr:uid="{00000000-0005-0000-0000-0000EF950000}"/>
    <cellStyle name="Saída 2 2 7 2 35" xfId="7782" xr:uid="{00000000-0005-0000-0000-0000F0950000}"/>
    <cellStyle name="Saída 2 2 7 2 36" xfId="7783" xr:uid="{00000000-0005-0000-0000-0000F1950000}"/>
    <cellStyle name="Saída 2 2 7 2 37" xfId="7784" xr:uid="{00000000-0005-0000-0000-0000F2950000}"/>
    <cellStyle name="Saída 2 2 7 2 38" xfId="7785" xr:uid="{00000000-0005-0000-0000-0000F3950000}"/>
    <cellStyle name="Saída 2 2 7 2 39" xfId="7754" xr:uid="{00000000-0005-0000-0000-0000F4950000}"/>
    <cellStyle name="Saída 2 2 7 2 4" xfId="7786" xr:uid="{00000000-0005-0000-0000-0000F5950000}"/>
    <cellStyle name="Saída 2 2 7 2 40" xfId="9488" xr:uid="{00000000-0005-0000-0000-0000F6950000}"/>
    <cellStyle name="Saída 2 2 7 2 40 2" xfId="13803" xr:uid="{00000000-0005-0000-0000-0000F7950000}"/>
    <cellStyle name="Saída 2 2 7 2 40 2 2" xfId="36105" xr:uid="{00000000-0005-0000-0000-0000F8950000}"/>
    <cellStyle name="Saída 2 2 7 2 40 2 3" xfId="40652" xr:uid="{00000000-0005-0000-0000-0000F9950000}"/>
    <cellStyle name="Saída 2 2 7 2 40 2 4" xfId="22875" xr:uid="{00000000-0005-0000-0000-0000FA950000}"/>
    <cellStyle name="Saída 2 2 7 2 40 3" xfId="31790" xr:uid="{00000000-0005-0000-0000-0000FB950000}"/>
    <cellStyle name="Saída 2 2 7 2 40 4" xfId="36337" xr:uid="{00000000-0005-0000-0000-0000FC950000}"/>
    <cellStyle name="Saída 2 2 7 2 40 5" xfId="18560" xr:uid="{00000000-0005-0000-0000-0000FD950000}"/>
    <cellStyle name="Saída 2 2 7 2 41" xfId="417" xr:uid="{00000000-0005-0000-0000-0000FE950000}"/>
    <cellStyle name="Saída 2 2 7 2 41 2" xfId="23288" xr:uid="{00000000-0005-0000-0000-0000FF950000}"/>
    <cellStyle name="Saída 2 2 7 2 41 3" xfId="31398" xr:uid="{00000000-0005-0000-0000-000000960000}"/>
    <cellStyle name="Saída 2 2 7 2 41 4" xfId="14387" xr:uid="{00000000-0005-0000-0000-000001960000}"/>
    <cellStyle name="Saída 2 2 7 2 42" xfId="23041" xr:uid="{00000000-0005-0000-0000-000002960000}"/>
    <cellStyle name="Saída 2 2 7 2 43" xfId="31628" xr:uid="{00000000-0005-0000-0000-000003960000}"/>
    <cellStyle name="Saída 2 2 7 2 44" xfId="14151" xr:uid="{00000000-0005-0000-0000-000004960000}"/>
    <cellStyle name="Saída 2 2 7 2 5" xfId="7787" xr:uid="{00000000-0005-0000-0000-000005960000}"/>
    <cellStyle name="Saída 2 2 7 2 6" xfId="7788" xr:uid="{00000000-0005-0000-0000-000006960000}"/>
    <cellStyle name="Saída 2 2 7 2 7" xfId="7789" xr:uid="{00000000-0005-0000-0000-000007960000}"/>
    <cellStyle name="Saída 2 2 7 2 8" xfId="7790" xr:uid="{00000000-0005-0000-0000-000008960000}"/>
    <cellStyle name="Saída 2 2 7 2 9" xfId="7791" xr:uid="{00000000-0005-0000-0000-000009960000}"/>
    <cellStyle name="Saída 2 2 7 20" xfId="7792" xr:uid="{00000000-0005-0000-0000-00000A960000}"/>
    <cellStyle name="Saída 2 2 7 21" xfId="7793" xr:uid="{00000000-0005-0000-0000-00000B960000}"/>
    <cellStyle name="Saída 2 2 7 22" xfId="7794" xr:uid="{00000000-0005-0000-0000-00000C960000}"/>
    <cellStyle name="Saída 2 2 7 23" xfId="7795" xr:uid="{00000000-0005-0000-0000-00000D960000}"/>
    <cellStyle name="Saída 2 2 7 24" xfId="7796" xr:uid="{00000000-0005-0000-0000-00000E960000}"/>
    <cellStyle name="Saída 2 2 7 25" xfId="7797" xr:uid="{00000000-0005-0000-0000-00000F960000}"/>
    <cellStyle name="Saída 2 2 7 26" xfId="7798" xr:uid="{00000000-0005-0000-0000-000010960000}"/>
    <cellStyle name="Saída 2 2 7 27" xfId="7799" xr:uid="{00000000-0005-0000-0000-000011960000}"/>
    <cellStyle name="Saída 2 2 7 28" xfId="7800" xr:uid="{00000000-0005-0000-0000-000012960000}"/>
    <cellStyle name="Saída 2 2 7 29" xfId="7743" xr:uid="{00000000-0005-0000-0000-000013960000}"/>
    <cellStyle name="Saída 2 2 7 3" xfId="7801" xr:uid="{00000000-0005-0000-0000-000014960000}"/>
    <cellStyle name="Saída 2 2 7 30" xfId="9593" xr:uid="{00000000-0005-0000-0000-000015960000}"/>
    <cellStyle name="Saída 2 2 7 30 2" xfId="13886" xr:uid="{00000000-0005-0000-0000-000016960000}"/>
    <cellStyle name="Saída 2 2 7 30 2 2" xfId="36188" xr:uid="{00000000-0005-0000-0000-000017960000}"/>
    <cellStyle name="Saída 2 2 7 30 2 3" xfId="40735" xr:uid="{00000000-0005-0000-0000-000018960000}"/>
    <cellStyle name="Saída 2 2 7 30 2 4" xfId="22958" xr:uid="{00000000-0005-0000-0000-000019960000}"/>
    <cellStyle name="Saída 2 2 7 30 3" xfId="31895" xr:uid="{00000000-0005-0000-0000-00001A960000}"/>
    <cellStyle name="Saída 2 2 7 30 4" xfId="36442" xr:uid="{00000000-0005-0000-0000-00001B960000}"/>
    <cellStyle name="Saída 2 2 7 30 5" xfId="18665" xr:uid="{00000000-0005-0000-0000-00001C960000}"/>
    <cellStyle name="Saída 2 2 7 31" xfId="23154" xr:uid="{00000000-0005-0000-0000-00001D960000}"/>
    <cellStyle name="Saída 2 2 7 32" xfId="31529" xr:uid="{00000000-0005-0000-0000-00001E960000}"/>
    <cellStyle name="Saída 2 2 7 33" xfId="14253" xr:uid="{00000000-0005-0000-0000-00001F960000}"/>
    <cellStyle name="Saída 2 2 7 4" xfId="7802" xr:uid="{00000000-0005-0000-0000-000020960000}"/>
    <cellStyle name="Saída 2 2 7 5" xfId="7803" xr:uid="{00000000-0005-0000-0000-000021960000}"/>
    <cellStyle name="Saída 2 2 7 6" xfId="7804" xr:uid="{00000000-0005-0000-0000-000022960000}"/>
    <cellStyle name="Saída 2 2 7 7" xfId="7805" xr:uid="{00000000-0005-0000-0000-000023960000}"/>
    <cellStyle name="Saída 2 2 7 8" xfId="7806" xr:uid="{00000000-0005-0000-0000-000024960000}"/>
    <cellStyle name="Saída 2 2 7 9" xfId="7807" xr:uid="{00000000-0005-0000-0000-000025960000}"/>
    <cellStyle name="Saída 2 2 8" xfId="207" xr:uid="{00000000-0005-0000-0000-000026960000}"/>
    <cellStyle name="Saída 2 2 8 10" xfId="7809" xr:uid="{00000000-0005-0000-0000-000027960000}"/>
    <cellStyle name="Saída 2 2 8 11" xfId="7810" xr:uid="{00000000-0005-0000-0000-000028960000}"/>
    <cellStyle name="Saída 2 2 8 12" xfId="7811" xr:uid="{00000000-0005-0000-0000-000029960000}"/>
    <cellStyle name="Saída 2 2 8 13" xfId="7812" xr:uid="{00000000-0005-0000-0000-00002A960000}"/>
    <cellStyle name="Saída 2 2 8 14" xfId="7813" xr:uid="{00000000-0005-0000-0000-00002B960000}"/>
    <cellStyle name="Saída 2 2 8 15" xfId="7814" xr:uid="{00000000-0005-0000-0000-00002C960000}"/>
    <cellStyle name="Saída 2 2 8 16" xfId="7815" xr:uid="{00000000-0005-0000-0000-00002D960000}"/>
    <cellStyle name="Saída 2 2 8 17" xfId="7816" xr:uid="{00000000-0005-0000-0000-00002E960000}"/>
    <cellStyle name="Saída 2 2 8 18" xfId="7817" xr:uid="{00000000-0005-0000-0000-00002F960000}"/>
    <cellStyle name="Saída 2 2 8 19" xfId="7818" xr:uid="{00000000-0005-0000-0000-000030960000}"/>
    <cellStyle name="Saída 2 2 8 2" xfId="7819" xr:uid="{00000000-0005-0000-0000-000031960000}"/>
    <cellStyle name="Saída 2 2 8 20" xfId="7820" xr:uid="{00000000-0005-0000-0000-000032960000}"/>
    <cellStyle name="Saída 2 2 8 21" xfId="7821" xr:uid="{00000000-0005-0000-0000-000033960000}"/>
    <cellStyle name="Saída 2 2 8 22" xfId="7822" xr:uid="{00000000-0005-0000-0000-000034960000}"/>
    <cellStyle name="Saída 2 2 8 23" xfId="7823" xr:uid="{00000000-0005-0000-0000-000035960000}"/>
    <cellStyle name="Saída 2 2 8 24" xfId="7824" xr:uid="{00000000-0005-0000-0000-000036960000}"/>
    <cellStyle name="Saída 2 2 8 25" xfId="7825" xr:uid="{00000000-0005-0000-0000-000037960000}"/>
    <cellStyle name="Saída 2 2 8 26" xfId="7826" xr:uid="{00000000-0005-0000-0000-000038960000}"/>
    <cellStyle name="Saída 2 2 8 27" xfId="7827" xr:uid="{00000000-0005-0000-0000-000039960000}"/>
    <cellStyle name="Saída 2 2 8 28" xfId="7828" xr:uid="{00000000-0005-0000-0000-00003A960000}"/>
    <cellStyle name="Saída 2 2 8 29" xfId="7829" xr:uid="{00000000-0005-0000-0000-00003B960000}"/>
    <cellStyle name="Saída 2 2 8 3" xfId="7830" xr:uid="{00000000-0005-0000-0000-00003C960000}"/>
    <cellStyle name="Saída 2 2 8 30" xfId="7831" xr:uid="{00000000-0005-0000-0000-00003D960000}"/>
    <cellStyle name="Saída 2 2 8 31" xfId="7832" xr:uid="{00000000-0005-0000-0000-00003E960000}"/>
    <cellStyle name="Saída 2 2 8 32" xfId="7833" xr:uid="{00000000-0005-0000-0000-00003F960000}"/>
    <cellStyle name="Saída 2 2 8 33" xfId="7834" xr:uid="{00000000-0005-0000-0000-000040960000}"/>
    <cellStyle name="Saída 2 2 8 34" xfId="7835" xr:uid="{00000000-0005-0000-0000-000041960000}"/>
    <cellStyle name="Saída 2 2 8 35" xfId="7836" xr:uid="{00000000-0005-0000-0000-000042960000}"/>
    <cellStyle name="Saída 2 2 8 36" xfId="7837" xr:uid="{00000000-0005-0000-0000-000043960000}"/>
    <cellStyle name="Saída 2 2 8 37" xfId="7838" xr:uid="{00000000-0005-0000-0000-000044960000}"/>
    <cellStyle name="Saída 2 2 8 38" xfId="7839" xr:uid="{00000000-0005-0000-0000-000045960000}"/>
    <cellStyle name="Saída 2 2 8 39" xfId="7808" xr:uid="{00000000-0005-0000-0000-000046960000}"/>
    <cellStyle name="Saída 2 2 8 4" xfId="7840" xr:uid="{00000000-0005-0000-0000-000047960000}"/>
    <cellStyle name="Saída 2 2 8 40" xfId="9525" xr:uid="{00000000-0005-0000-0000-000048960000}"/>
    <cellStyle name="Saída 2 2 8 40 2" xfId="13831" xr:uid="{00000000-0005-0000-0000-000049960000}"/>
    <cellStyle name="Saída 2 2 8 40 2 2" xfId="36133" xr:uid="{00000000-0005-0000-0000-00004A960000}"/>
    <cellStyle name="Saída 2 2 8 40 2 3" xfId="40680" xr:uid="{00000000-0005-0000-0000-00004B960000}"/>
    <cellStyle name="Saída 2 2 8 40 2 4" xfId="22903" xr:uid="{00000000-0005-0000-0000-00004C960000}"/>
    <cellStyle name="Saída 2 2 8 40 3" xfId="31827" xr:uid="{00000000-0005-0000-0000-00004D960000}"/>
    <cellStyle name="Saída 2 2 8 40 4" xfId="36374" xr:uid="{00000000-0005-0000-0000-00004E960000}"/>
    <cellStyle name="Saída 2 2 8 40 5" xfId="18597" xr:uid="{00000000-0005-0000-0000-00004F960000}"/>
    <cellStyle name="Saída 2 2 8 41" xfId="9726" xr:uid="{00000000-0005-0000-0000-000050960000}"/>
    <cellStyle name="Saída 2 2 8 41 2" xfId="32028" xr:uid="{00000000-0005-0000-0000-000051960000}"/>
    <cellStyle name="Saída 2 2 8 41 3" xfId="36575" xr:uid="{00000000-0005-0000-0000-000052960000}"/>
    <cellStyle name="Saída 2 2 8 41 4" xfId="18798" xr:uid="{00000000-0005-0000-0000-000053960000}"/>
    <cellStyle name="Saída 2 2 8 42" xfId="23078" xr:uid="{00000000-0005-0000-0000-000054960000}"/>
    <cellStyle name="Saída 2 2 8 43" xfId="31597" xr:uid="{00000000-0005-0000-0000-000055960000}"/>
    <cellStyle name="Saída 2 2 8 44" xfId="14183" xr:uid="{00000000-0005-0000-0000-000056960000}"/>
    <cellStyle name="Saída 2 2 8 5" xfId="7841" xr:uid="{00000000-0005-0000-0000-000057960000}"/>
    <cellStyle name="Saída 2 2 8 6" xfId="7842" xr:uid="{00000000-0005-0000-0000-000058960000}"/>
    <cellStyle name="Saída 2 2 8 7" xfId="7843" xr:uid="{00000000-0005-0000-0000-000059960000}"/>
    <cellStyle name="Saída 2 2 8 8" xfId="7844" xr:uid="{00000000-0005-0000-0000-00005A960000}"/>
    <cellStyle name="Saída 2 2 8 9" xfId="7845" xr:uid="{00000000-0005-0000-0000-00005B960000}"/>
    <cellStyle name="Saída 2 2 9" xfId="351" xr:uid="{00000000-0005-0000-0000-00005C960000}"/>
    <cellStyle name="Saída 2 2 9 10" xfId="7847" xr:uid="{00000000-0005-0000-0000-00005D960000}"/>
    <cellStyle name="Saída 2 2 9 11" xfId="7848" xr:uid="{00000000-0005-0000-0000-00005E960000}"/>
    <cellStyle name="Saída 2 2 9 12" xfId="7849" xr:uid="{00000000-0005-0000-0000-00005F960000}"/>
    <cellStyle name="Saída 2 2 9 13" xfId="7850" xr:uid="{00000000-0005-0000-0000-000060960000}"/>
    <cellStyle name="Saída 2 2 9 14" xfId="7851" xr:uid="{00000000-0005-0000-0000-000061960000}"/>
    <cellStyle name="Saída 2 2 9 15" xfId="7852" xr:uid="{00000000-0005-0000-0000-000062960000}"/>
    <cellStyle name="Saída 2 2 9 16" xfId="7853" xr:uid="{00000000-0005-0000-0000-000063960000}"/>
    <cellStyle name="Saída 2 2 9 17" xfId="7854" xr:uid="{00000000-0005-0000-0000-000064960000}"/>
    <cellStyle name="Saída 2 2 9 18" xfId="7855" xr:uid="{00000000-0005-0000-0000-000065960000}"/>
    <cellStyle name="Saída 2 2 9 19" xfId="7856" xr:uid="{00000000-0005-0000-0000-000066960000}"/>
    <cellStyle name="Saída 2 2 9 2" xfId="7857" xr:uid="{00000000-0005-0000-0000-000067960000}"/>
    <cellStyle name="Saída 2 2 9 20" xfId="7858" xr:uid="{00000000-0005-0000-0000-000068960000}"/>
    <cellStyle name="Saída 2 2 9 21" xfId="7859" xr:uid="{00000000-0005-0000-0000-000069960000}"/>
    <cellStyle name="Saída 2 2 9 22" xfId="7860" xr:uid="{00000000-0005-0000-0000-00006A960000}"/>
    <cellStyle name="Saída 2 2 9 23" xfId="7861" xr:uid="{00000000-0005-0000-0000-00006B960000}"/>
    <cellStyle name="Saída 2 2 9 24" xfId="7862" xr:uid="{00000000-0005-0000-0000-00006C960000}"/>
    <cellStyle name="Saída 2 2 9 25" xfId="7863" xr:uid="{00000000-0005-0000-0000-00006D960000}"/>
    <cellStyle name="Saída 2 2 9 26" xfId="7864" xr:uid="{00000000-0005-0000-0000-00006E960000}"/>
    <cellStyle name="Saída 2 2 9 27" xfId="7865" xr:uid="{00000000-0005-0000-0000-00006F960000}"/>
    <cellStyle name="Saída 2 2 9 28" xfId="7866" xr:uid="{00000000-0005-0000-0000-000070960000}"/>
    <cellStyle name="Saída 2 2 9 29" xfId="7867" xr:uid="{00000000-0005-0000-0000-000071960000}"/>
    <cellStyle name="Saída 2 2 9 3" xfId="7868" xr:uid="{00000000-0005-0000-0000-000072960000}"/>
    <cellStyle name="Saída 2 2 9 30" xfId="7869" xr:uid="{00000000-0005-0000-0000-000073960000}"/>
    <cellStyle name="Saída 2 2 9 31" xfId="7870" xr:uid="{00000000-0005-0000-0000-000074960000}"/>
    <cellStyle name="Saída 2 2 9 32" xfId="7871" xr:uid="{00000000-0005-0000-0000-000075960000}"/>
    <cellStyle name="Saída 2 2 9 33" xfId="7872" xr:uid="{00000000-0005-0000-0000-000076960000}"/>
    <cellStyle name="Saída 2 2 9 34" xfId="7873" xr:uid="{00000000-0005-0000-0000-000077960000}"/>
    <cellStyle name="Saída 2 2 9 35" xfId="7874" xr:uid="{00000000-0005-0000-0000-000078960000}"/>
    <cellStyle name="Saída 2 2 9 36" xfId="7875" xr:uid="{00000000-0005-0000-0000-000079960000}"/>
    <cellStyle name="Saída 2 2 9 37" xfId="7876" xr:uid="{00000000-0005-0000-0000-00007A960000}"/>
    <cellStyle name="Saída 2 2 9 38" xfId="7877" xr:uid="{00000000-0005-0000-0000-00007B960000}"/>
    <cellStyle name="Saída 2 2 9 39" xfId="7846" xr:uid="{00000000-0005-0000-0000-00007C960000}"/>
    <cellStyle name="Saída 2 2 9 4" xfId="7878" xr:uid="{00000000-0005-0000-0000-00007D960000}"/>
    <cellStyle name="Saída 2 2 9 40" xfId="9660" xr:uid="{00000000-0005-0000-0000-00007E960000}"/>
    <cellStyle name="Saída 2 2 9 40 2" xfId="13936" xr:uid="{00000000-0005-0000-0000-00007F960000}"/>
    <cellStyle name="Saída 2 2 9 40 2 2" xfId="36238" xr:uid="{00000000-0005-0000-0000-000080960000}"/>
    <cellStyle name="Saída 2 2 9 40 2 3" xfId="40785" xr:uid="{00000000-0005-0000-0000-000081960000}"/>
    <cellStyle name="Saída 2 2 9 40 2 4" xfId="23008" xr:uid="{00000000-0005-0000-0000-000082960000}"/>
    <cellStyle name="Saída 2 2 9 40 3" xfId="31962" xr:uid="{00000000-0005-0000-0000-000083960000}"/>
    <cellStyle name="Saída 2 2 9 40 4" xfId="36509" xr:uid="{00000000-0005-0000-0000-000084960000}"/>
    <cellStyle name="Saída 2 2 9 40 5" xfId="18732" xr:uid="{00000000-0005-0000-0000-000085960000}"/>
    <cellStyle name="Saída 2 2 9 41" xfId="512" xr:uid="{00000000-0005-0000-0000-000086960000}"/>
    <cellStyle name="Saída 2 2 9 41 2" xfId="23383" xr:uid="{00000000-0005-0000-0000-000087960000}"/>
    <cellStyle name="Saída 2 2 9 41 3" xfId="31302" xr:uid="{00000000-0005-0000-0000-000088960000}"/>
    <cellStyle name="Saída 2 2 9 41 4" xfId="14482" xr:uid="{00000000-0005-0000-0000-000089960000}"/>
    <cellStyle name="Saída 2 2 9 42" xfId="23222" xr:uid="{00000000-0005-0000-0000-00008A960000}"/>
    <cellStyle name="Saída 2 2 9 43" xfId="31463" xr:uid="{00000000-0005-0000-0000-00008B960000}"/>
    <cellStyle name="Saída 2 2 9 44" xfId="14321" xr:uid="{00000000-0005-0000-0000-00008C960000}"/>
    <cellStyle name="Saída 2 2 9 5" xfId="7879" xr:uid="{00000000-0005-0000-0000-00008D960000}"/>
    <cellStyle name="Saída 2 2 9 6" xfId="7880" xr:uid="{00000000-0005-0000-0000-00008E960000}"/>
    <cellStyle name="Saída 2 2 9 7" xfId="7881" xr:uid="{00000000-0005-0000-0000-00008F960000}"/>
    <cellStyle name="Saída 2 2 9 8" xfId="7882" xr:uid="{00000000-0005-0000-0000-000090960000}"/>
    <cellStyle name="Saída 2 2 9 9" xfId="7883" xr:uid="{00000000-0005-0000-0000-000091960000}"/>
    <cellStyle name="Saída 2 20" xfId="9403" xr:uid="{00000000-0005-0000-0000-000092960000}"/>
    <cellStyle name="Saída 2 20 2" xfId="13731" xr:uid="{00000000-0005-0000-0000-000093960000}"/>
    <cellStyle name="Saída 2 20 2 2" xfId="36033" xr:uid="{00000000-0005-0000-0000-000094960000}"/>
    <cellStyle name="Saída 2 20 2 3" xfId="40580" xr:uid="{00000000-0005-0000-0000-000095960000}"/>
    <cellStyle name="Saída 2 20 2 4" xfId="22803" xr:uid="{00000000-0005-0000-0000-000096960000}"/>
    <cellStyle name="Saída 2 20 3" xfId="31705" xr:uid="{00000000-0005-0000-0000-000097960000}"/>
    <cellStyle name="Saída 2 20 4" xfId="36252" xr:uid="{00000000-0005-0000-0000-000098960000}"/>
    <cellStyle name="Saída 2 20 5" xfId="18475" xr:uid="{00000000-0005-0000-0000-000099960000}"/>
    <cellStyle name="Saída 2 21" xfId="9419" xr:uid="{00000000-0005-0000-0000-00009A960000}"/>
    <cellStyle name="Saída 2 21 2" xfId="13746" xr:uid="{00000000-0005-0000-0000-00009B960000}"/>
    <cellStyle name="Saída 2 21 2 2" xfId="36048" xr:uid="{00000000-0005-0000-0000-00009C960000}"/>
    <cellStyle name="Saída 2 21 2 3" xfId="40595" xr:uid="{00000000-0005-0000-0000-00009D960000}"/>
    <cellStyle name="Saída 2 21 2 4" xfId="22818" xr:uid="{00000000-0005-0000-0000-00009E960000}"/>
    <cellStyle name="Saída 2 21 3" xfId="31721" xr:uid="{00000000-0005-0000-0000-00009F960000}"/>
    <cellStyle name="Saída 2 21 4" xfId="36268" xr:uid="{00000000-0005-0000-0000-0000A0960000}"/>
    <cellStyle name="Saída 2 21 5" xfId="18491" xr:uid="{00000000-0005-0000-0000-0000A1960000}"/>
    <cellStyle name="Saída 2 22" xfId="14046" xr:uid="{00000000-0005-0000-0000-0000A2960000}"/>
    <cellStyle name="Saída 2 23" xfId="13991" xr:uid="{00000000-0005-0000-0000-0000A3960000}"/>
    <cellStyle name="Saída 2 3" xfId="102" xr:uid="{00000000-0005-0000-0000-0000A4960000}"/>
    <cellStyle name="Saída 2 3 10" xfId="7885" xr:uid="{00000000-0005-0000-0000-0000A5960000}"/>
    <cellStyle name="Saída 2 3 11" xfId="7886" xr:uid="{00000000-0005-0000-0000-0000A6960000}"/>
    <cellStyle name="Saída 2 3 12" xfId="7887" xr:uid="{00000000-0005-0000-0000-0000A7960000}"/>
    <cellStyle name="Saída 2 3 13" xfId="7888" xr:uid="{00000000-0005-0000-0000-0000A8960000}"/>
    <cellStyle name="Saída 2 3 14" xfId="7889" xr:uid="{00000000-0005-0000-0000-0000A9960000}"/>
    <cellStyle name="Saída 2 3 15" xfId="7890" xr:uid="{00000000-0005-0000-0000-0000AA960000}"/>
    <cellStyle name="Saída 2 3 16" xfId="7891" xr:uid="{00000000-0005-0000-0000-0000AB960000}"/>
    <cellStyle name="Saída 2 3 17" xfId="7892" xr:uid="{00000000-0005-0000-0000-0000AC960000}"/>
    <cellStyle name="Saída 2 3 18" xfId="7893" xr:uid="{00000000-0005-0000-0000-0000AD960000}"/>
    <cellStyle name="Saída 2 3 19" xfId="7894" xr:uid="{00000000-0005-0000-0000-0000AE960000}"/>
    <cellStyle name="Saída 2 3 2" xfId="210" xr:uid="{00000000-0005-0000-0000-0000AF960000}"/>
    <cellStyle name="Saída 2 3 2 10" xfId="7896" xr:uid="{00000000-0005-0000-0000-0000B0960000}"/>
    <cellStyle name="Saída 2 3 2 11" xfId="7897" xr:uid="{00000000-0005-0000-0000-0000B1960000}"/>
    <cellStyle name="Saída 2 3 2 12" xfId="7898" xr:uid="{00000000-0005-0000-0000-0000B2960000}"/>
    <cellStyle name="Saída 2 3 2 13" xfId="7899" xr:uid="{00000000-0005-0000-0000-0000B3960000}"/>
    <cellStyle name="Saída 2 3 2 14" xfId="7900" xr:uid="{00000000-0005-0000-0000-0000B4960000}"/>
    <cellStyle name="Saída 2 3 2 15" xfId="7901" xr:uid="{00000000-0005-0000-0000-0000B5960000}"/>
    <cellStyle name="Saída 2 3 2 16" xfId="7902" xr:uid="{00000000-0005-0000-0000-0000B6960000}"/>
    <cellStyle name="Saída 2 3 2 17" xfId="7903" xr:uid="{00000000-0005-0000-0000-0000B7960000}"/>
    <cellStyle name="Saída 2 3 2 18" xfId="7904" xr:uid="{00000000-0005-0000-0000-0000B8960000}"/>
    <cellStyle name="Saída 2 3 2 19" xfId="7905" xr:uid="{00000000-0005-0000-0000-0000B9960000}"/>
    <cellStyle name="Saída 2 3 2 2" xfId="308" xr:uid="{00000000-0005-0000-0000-0000BA960000}"/>
    <cellStyle name="Saída 2 3 2 2 10" xfId="7907" xr:uid="{00000000-0005-0000-0000-0000BB960000}"/>
    <cellStyle name="Saída 2 3 2 2 11" xfId="7908" xr:uid="{00000000-0005-0000-0000-0000BC960000}"/>
    <cellStyle name="Saída 2 3 2 2 12" xfId="7909" xr:uid="{00000000-0005-0000-0000-0000BD960000}"/>
    <cellStyle name="Saída 2 3 2 2 13" xfId="7910" xr:uid="{00000000-0005-0000-0000-0000BE960000}"/>
    <cellStyle name="Saída 2 3 2 2 14" xfId="7911" xr:uid="{00000000-0005-0000-0000-0000BF960000}"/>
    <cellStyle name="Saída 2 3 2 2 15" xfId="7912" xr:uid="{00000000-0005-0000-0000-0000C0960000}"/>
    <cellStyle name="Saída 2 3 2 2 16" xfId="7913" xr:uid="{00000000-0005-0000-0000-0000C1960000}"/>
    <cellStyle name="Saída 2 3 2 2 17" xfId="7914" xr:uid="{00000000-0005-0000-0000-0000C2960000}"/>
    <cellStyle name="Saída 2 3 2 2 18" xfId="7915" xr:uid="{00000000-0005-0000-0000-0000C3960000}"/>
    <cellStyle name="Saída 2 3 2 2 19" xfId="7916" xr:uid="{00000000-0005-0000-0000-0000C4960000}"/>
    <cellStyle name="Saída 2 3 2 2 2" xfId="7917" xr:uid="{00000000-0005-0000-0000-0000C5960000}"/>
    <cellStyle name="Saída 2 3 2 2 20" xfId="7918" xr:uid="{00000000-0005-0000-0000-0000C6960000}"/>
    <cellStyle name="Saída 2 3 2 2 21" xfId="7919" xr:uid="{00000000-0005-0000-0000-0000C7960000}"/>
    <cellStyle name="Saída 2 3 2 2 22" xfId="7920" xr:uid="{00000000-0005-0000-0000-0000C8960000}"/>
    <cellStyle name="Saída 2 3 2 2 23" xfId="7921" xr:uid="{00000000-0005-0000-0000-0000C9960000}"/>
    <cellStyle name="Saída 2 3 2 2 24" xfId="7922" xr:uid="{00000000-0005-0000-0000-0000CA960000}"/>
    <cellStyle name="Saída 2 3 2 2 25" xfId="7923" xr:uid="{00000000-0005-0000-0000-0000CB960000}"/>
    <cellStyle name="Saída 2 3 2 2 26" xfId="7924" xr:uid="{00000000-0005-0000-0000-0000CC960000}"/>
    <cellStyle name="Saída 2 3 2 2 27" xfId="7925" xr:uid="{00000000-0005-0000-0000-0000CD960000}"/>
    <cellStyle name="Saída 2 3 2 2 28" xfId="7926" xr:uid="{00000000-0005-0000-0000-0000CE960000}"/>
    <cellStyle name="Saída 2 3 2 2 29" xfId="7927" xr:uid="{00000000-0005-0000-0000-0000CF960000}"/>
    <cellStyle name="Saída 2 3 2 2 3" xfId="7928" xr:uid="{00000000-0005-0000-0000-0000D0960000}"/>
    <cellStyle name="Saída 2 3 2 2 30" xfId="7929" xr:uid="{00000000-0005-0000-0000-0000D1960000}"/>
    <cellStyle name="Saída 2 3 2 2 31" xfId="7930" xr:uid="{00000000-0005-0000-0000-0000D2960000}"/>
    <cellStyle name="Saída 2 3 2 2 32" xfId="7931" xr:uid="{00000000-0005-0000-0000-0000D3960000}"/>
    <cellStyle name="Saída 2 3 2 2 33" xfId="7932" xr:uid="{00000000-0005-0000-0000-0000D4960000}"/>
    <cellStyle name="Saída 2 3 2 2 34" xfId="7933" xr:uid="{00000000-0005-0000-0000-0000D5960000}"/>
    <cellStyle name="Saída 2 3 2 2 35" xfId="7934" xr:uid="{00000000-0005-0000-0000-0000D6960000}"/>
    <cellStyle name="Saída 2 3 2 2 36" xfId="7935" xr:uid="{00000000-0005-0000-0000-0000D7960000}"/>
    <cellStyle name="Saída 2 3 2 2 37" xfId="7936" xr:uid="{00000000-0005-0000-0000-0000D8960000}"/>
    <cellStyle name="Saída 2 3 2 2 38" xfId="7937" xr:uid="{00000000-0005-0000-0000-0000D9960000}"/>
    <cellStyle name="Saída 2 3 2 2 39" xfId="7906" xr:uid="{00000000-0005-0000-0000-0000DA960000}"/>
    <cellStyle name="Saída 2 3 2 2 4" xfId="7938" xr:uid="{00000000-0005-0000-0000-0000DB960000}"/>
    <cellStyle name="Saída 2 3 2 2 40" xfId="9617" xr:uid="{00000000-0005-0000-0000-0000DC960000}"/>
    <cellStyle name="Saída 2 3 2 2 40 2" xfId="13905" xr:uid="{00000000-0005-0000-0000-0000DD960000}"/>
    <cellStyle name="Saída 2 3 2 2 40 2 2" xfId="36207" xr:uid="{00000000-0005-0000-0000-0000DE960000}"/>
    <cellStyle name="Saída 2 3 2 2 40 2 3" xfId="40754" xr:uid="{00000000-0005-0000-0000-0000DF960000}"/>
    <cellStyle name="Saída 2 3 2 2 40 2 4" xfId="22977" xr:uid="{00000000-0005-0000-0000-0000E0960000}"/>
    <cellStyle name="Saída 2 3 2 2 40 3" xfId="31919" xr:uid="{00000000-0005-0000-0000-0000E1960000}"/>
    <cellStyle name="Saída 2 3 2 2 40 4" xfId="36466" xr:uid="{00000000-0005-0000-0000-0000E2960000}"/>
    <cellStyle name="Saída 2 3 2 2 40 5" xfId="18689" xr:uid="{00000000-0005-0000-0000-0000E3960000}"/>
    <cellStyle name="Saída 2 3 2 2 41" xfId="469" xr:uid="{00000000-0005-0000-0000-0000E4960000}"/>
    <cellStyle name="Saída 2 3 2 2 41 2" xfId="23340" xr:uid="{00000000-0005-0000-0000-0000E5960000}"/>
    <cellStyle name="Saída 2 3 2 2 41 3" xfId="31347" xr:uid="{00000000-0005-0000-0000-0000E6960000}"/>
    <cellStyle name="Saída 2 3 2 2 41 4" xfId="14439" xr:uid="{00000000-0005-0000-0000-0000E7960000}"/>
    <cellStyle name="Saída 2 3 2 2 42" xfId="23179" xr:uid="{00000000-0005-0000-0000-0000E8960000}"/>
    <cellStyle name="Saída 2 3 2 2 43" xfId="31507" xr:uid="{00000000-0005-0000-0000-0000E9960000}"/>
    <cellStyle name="Saída 2 3 2 2 44" xfId="14278" xr:uid="{00000000-0005-0000-0000-0000EA960000}"/>
    <cellStyle name="Saída 2 3 2 2 5" xfId="7939" xr:uid="{00000000-0005-0000-0000-0000EB960000}"/>
    <cellStyle name="Saída 2 3 2 2 6" xfId="7940" xr:uid="{00000000-0005-0000-0000-0000EC960000}"/>
    <cellStyle name="Saída 2 3 2 2 7" xfId="7941" xr:uid="{00000000-0005-0000-0000-0000ED960000}"/>
    <cellStyle name="Saída 2 3 2 2 8" xfId="7942" xr:uid="{00000000-0005-0000-0000-0000EE960000}"/>
    <cellStyle name="Saída 2 3 2 2 9" xfId="7943" xr:uid="{00000000-0005-0000-0000-0000EF960000}"/>
    <cellStyle name="Saída 2 3 2 20" xfId="7944" xr:uid="{00000000-0005-0000-0000-0000F0960000}"/>
    <cellStyle name="Saída 2 3 2 21" xfId="7945" xr:uid="{00000000-0005-0000-0000-0000F1960000}"/>
    <cellStyle name="Saída 2 3 2 22" xfId="7946" xr:uid="{00000000-0005-0000-0000-0000F2960000}"/>
    <cellStyle name="Saída 2 3 2 23" xfId="7947" xr:uid="{00000000-0005-0000-0000-0000F3960000}"/>
    <cellStyle name="Saída 2 3 2 24" xfId="7948" xr:uid="{00000000-0005-0000-0000-0000F4960000}"/>
    <cellStyle name="Saída 2 3 2 25" xfId="7949" xr:uid="{00000000-0005-0000-0000-0000F5960000}"/>
    <cellStyle name="Saída 2 3 2 26" xfId="7950" xr:uid="{00000000-0005-0000-0000-0000F6960000}"/>
    <cellStyle name="Saída 2 3 2 27" xfId="7951" xr:uid="{00000000-0005-0000-0000-0000F7960000}"/>
    <cellStyle name="Saída 2 3 2 28" xfId="7952" xr:uid="{00000000-0005-0000-0000-0000F8960000}"/>
    <cellStyle name="Saída 2 3 2 29" xfId="7953" xr:uid="{00000000-0005-0000-0000-0000F9960000}"/>
    <cellStyle name="Saída 2 3 2 3" xfId="7954" xr:uid="{00000000-0005-0000-0000-0000FA960000}"/>
    <cellStyle name="Saída 2 3 2 30" xfId="7895" xr:uid="{00000000-0005-0000-0000-0000FB960000}"/>
    <cellStyle name="Saída 2 3 2 31" xfId="9408" xr:uid="{00000000-0005-0000-0000-0000FC960000}"/>
    <cellStyle name="Saída 2 3 2 31 2" xfId="13736" xr:uid="{00000000-0005-0000-0000-0000FD960000}"/>
    <cellStyle name="Saída 2 3 2 31 2 2" xfId="36038" xr:uid="{00000000-0005-0000-0000-0000FE960000}"/>
    <cellStyle name="Saída 2 3 2 31 2 3" xfId="40585" xr:uid="{00000000-0005-0000-0000-0000FF960000}"/>
    <cellStyle name="Saída 2 3 2 31 2 4" xfId="22808" xr:uid="{00000000-0005-0000-0000-000000970000}"/>
    <cellStyle name="Saída 2 3 2 31 3" xfId="31710" xr:uid="{00000000-0005-0000-0000-000001970000}"/>
    <cellStyle name="Saída 2 3 2 31 4" xfId="36257" xr:uid="{00000000-0005-0000-0000-000002970000}"/>
    <cellStyle name="Saída 2 3 2 31 5" xfId="18480" xr:uid="{00000000-0005-0000-0000-000003970000}"/>
    <cellStyle name="Saída 2 3 2 32" xfId="9528" xr:uid="{00000000-0005-0000-0000-000004970000}"/>
    <cellStyle name="Saída 2 3 2 32 2" xfId="13834" xr:uid="{00000000-0005-0000-0000-000005970000}"/>
    <cellStyle name="Saída 2 3 2 32 2 2" xfId="36136" xr:uid="{00000000-0005-0000-0000-000006970000}"/>
    <cellStyle name="Saída 2 3 2 32 2 3" xfId="40683" xr:uid="{00000000-0005-0000-0000-000007970000}"/>
    <cellStyle name="Saída 2 3 2 32 2 4" xfId="22906" xr:uid="{00000000-0005-0000-0000-000008970000}"/>
    <cellStyle name="Saída 2 3 2 32 3" xfId="31830" xr:uid="{00000000-0005-0000-0000-000009970000}"/>
    <cellStyle name="Saída 2 3 2 32 4" xfId="36377" xr:uid="{00000000-0005-0000-0000-00000A970000}"/>
    <cellStyle name="Saída 2 3 2 32 5" xfId="18600" xr:uid="{00000000-0005-0000-0000-00000B970000}"/>
    <cellStyle name="Saída 2 3 2 33" xfId="9729" xr:uid="{00000000-0005-0000-0000-00000C970000}"/>
    <cellStyle name="Saída 2 3 2 33 2" xfId="32031" xr:uid="{00000000-0005-0000-0000-00000D970000}"/>
    <cellStyle name="Saída 2 3 2 33 3" xfId="36578" xr:uid="{00000000-0005-0000-0000-00000E970000}"/>
    <cellStyle name="Saída 2 3 2 33 4" xfId="18801" xr:uid="{00000000-0005-0000-0000-00000F970000}"/>
    <cellStyle name="Saída 2 3 2 34" xfId="23081" xr:uid="{00000000-0005-0000-0000-000010970000}"/>
    <cellStyle name="Saída 2 3 2 35" xfId="31594" xr:uid="{00000000-0005-0000-0000-000011970000}"/>
    <cellStyle name="Saída 2 3 2 36" xfId="13996" xr:uid="{00000000-0005-0000-0000-000012970000}"/>
    <cellStyle name="Saída 2 3 2 4" xfId="7955" xr:uid="{00000000-0005-0000-0000-000013970000}"/>
    <cellStyle name="Saída 2 3 2 5" xfId="7956" xr:uid="{00000000-0005-0000-0000-000014970000}"/>
    <cellStyle name="Saída 2 3 2 6" xfId="7957" xr:uid="{00000000-0005-0000-0000-000015970000}"/>
    <cellStyle name="Saída 2 3 2 7" xfId="7958" xr:uid="{00000000-0005-0000-0000-000016970000}"/>
    <cellStyle name="Saída 2 3 2 8" xfId="7959" xr:uid="{00000000-0005-0000-0000-000017970000}"/>
    <cellStyle name="Saída 2 3 2 9" xfId="7960" xr:uid="{00000000-0005-0000-0000-000018970000}"/>
    <cellStyle name="Saída 2 3 20" xfId="7961" xr:uid="{00000000-0005-0000-0000-000019970000}"/>
    <cellStyle name="Saída 2 3 21" xfId="7962" xr:uid="{00000000-0005-0000-0000-00001A970000}"/>
    <cellStyle name="Saída 2 3 22" xfId="7963" xr:uid="{00000000-0005-0000-0000-00001B970000}"/>
    <cellStyle name="Saída 2 3 23" xfId="7964" xr:uid="{00000000-0005-0000-0000-00001C970000}"/>
    <cellStyle name="Saída 2 3 24" xfId="7965" xr:uid="{00000000-0005-0000-0000-00001D970000}"/>
    <cellStyle name="Saída 2 3 25" xfId="7966" xr:uid="{00000000-0005-0000-0000-00001E970000}"/>
    <cellStyle name="Saída 2 3 26" xfId="7967" xr:uid="{00000000-0005-0000-0000-00001F970000}"/>
    <cellStyle name="Saída 2 3 27" xfId="7968" xr:uid="{00000000-0005-0000-0000-000020970000}"/>
    <cellStyle name="Saída 2 3 28" xfId="7969" xr:uid="{00000000-0005-0000-0000-000021970000}"/>
    <cellStyle name="Saída 2 3 29" xfId="7970" xr:uid="{00000000-0005-0000-0000-000022970000}"/>
    <cellStyle name="Saída 2 3 3" xfId="247" xr:uid="{00000000-0005-0000-0000-000023970000}"/>
    <cellStyle name="Saída 2 3 3 10" xfId="7972" xr:uid="{00000000-0005-0000-0000-000024970000}"/>
    <cellStyle name="Saída 2 3 3 11" xfId="7973" xr:uid="{00000000-0005-0000-0000-000025970000}"/>
    <cellStyle name="Saída 2 3 3 12" xfId="7974" xr:uid="{00000000-0005-0000-0000-000026970000}"/>
    <cellStyle name="Saída 2 3 3 13" xfId="7975" xr:uid="{00000000-0005-0000-0000-000027970000}"/>
    <cellStyle name="Saída 2 3 3 14" xfId="7976" xr:uid="{00000000-0005-0000-0000-000028970000}"/>
    <cellStyle name="Saída 2 3 3 15" xfId="7977" xr:uid="{00000000-0005-0000-0000-000029970000}"/>
    <cellStyle name="Saída 2 3 3 16" xfId="7978" xr:uid="{00000000-0005-0000-0000-00002A970000}"/>
    <cellStyle name="Saída 2 3 3 17" xfId="7979" xr:uid="{00000000-0005-0000-0000-00002B970000}"/>
    <cellStyle name="Saída 2 3 3 18" xfId="7980" xr:uid="{00000000-0005-0000-0000-00002C970000}"/>
    <cellStyle name="Saída 2 3 3 19" xfId="7981" xr:uid="{00000000-0005-0000-0000-00002D970000}"/>
    <cellStyle name="Saída 2 3 3 2" xfId="194" xr:uid="{00000000-0005-0000-0000-00002E970000}"/>
    <cellStyle name="Saída 2 3 3 2 10" xfId="7983" xr:uid="{00000000-0005-0000-0000-00002F970000}"/>
    <cellStyle name="Saída 2 3 3 2 11" xfId="7984" xr:uid="{00000000-0005-0000-0000-000030970000}"/>
    <cellStyle name="Saída 2 3 3 2 12" xfId="7985" xr:uid="{00000000-0005-0000-0000-000031970000}"/>
    <cellStyle name="Saída 2 3 3 2 13" xfId="7986" xr:uid="{00000000-0005-0000-0000-000032970000}"/>
    <cellStyle name="Saída 2 3 3 2 14" xfId="7987" xr:uid="{00000000-0005-0000-0000-000033970000}"/>
    <cellStyle name="Saída 2 3 3 2 15" xfId="7988" xr:uid="{00000000-0005-0000-0000-000034970000}"/>
    <cellStyle name="Saída 2 3 3 2 16" xfId="7989" xr:uid="{00000000-0005-0000-0000-000035970000}"/>
    <cellStyle name="Saída 2 3 3 2 17" xfId="7990" xr:uid="{00000000-0005-0000-0000-000036970000}"/>
    <cellStyle name="Saída 2 3 3 2 18" xfId="7991" xr:uid="{00000000-0005-0000-0000-000037970000}"/>
    <cellStyle name="Saída 2 3 3 2 19" xfId="7992" xr:uid="{00000000-0005-0000-0000-000038970000}"/>
    <cellStyle name="Saída 2 3 3 2 2" xfId="7993" xr:uid="{00000000-0005-0000-0000-000039970000}"/>
    <cellStyle name="Saída 2 3 3 2 20" xfId="7994" xr:uid="{00000000-0005-0000-0000-00003A970000}"/>
    <cellStyle name="Saída 2 3 3 2 21" xfId="7995" xr:uid="{00000000-0005-0000-0000-00003B970000}"/>
    <cellStyle name="Saída 2 3 3 2 22" xfId="7996" xr:uid="{00000000-0005-0000-0000-00003C970000}"/>
    <cellStyle name="Saída 2 3 3 2 23" xfId="7997" xr:uid="{00000000-0005-0000-0000-00003D970000}"/>
    <cellStyle name="Saída 2 3 3 2 24" xfId="7998" xr:uid="{00000000-0005-0000-0000-00003E970000}"/>
    <cellStyle name="Saída 2 3 3 2 25" xfId="7999" xr:uid="{00000000-0005-0000-0000-00003F970000}"/>
    <cellStyle name="Saída 2 3 3 2 26" xfId="8000" xr:uid="{00000000-0005-0000-0000-000040970000}"/>
    <cellStyle name="Saída 2 3 3 2 27" xfId="8001" xr:uid="{00000000-0005-0000-0000-000041970000}"/>
    <cellStyle name="Saída 2 3 3 2 28" xfId="8002" xr:uid="{00000000-0005-0000-0000-000042970000}"/>
    <cellStyle name="Saída 2 3 3 2 29" xfId="8003" xr:uid="{00000000-0005-0000-0000-000043970000}"/>
    <cellStyle name="Saída 2 3 3 2 3" xfId="8004" xr:uid="{00000000-0005-0000-0000-000044970000}"/>
    <cellStyle name="Saída 2 3 3 2 30" xfId="8005" xr:uid="{00000000-0005-0000-0000-000045970000}"/>
    <cellStyle name="Saída 2 3 3 2 31" xfId="8006" xr:uid="{00000000-0005-0000-0000-000046970000}"/>
    <cellStyle name="Saída 2 3 3 2 32" xfId="8007" xr:uid="{00000000-0005-0000-0000-000047970000}"/>
    <cellStyle name="Saída 2 3 3 2 33" xfId="8008" xr:uid="{00000000-0005-0000-0000-000048970000}"/>
    <cellStyle name="Saída 2 3 3 2 34" xfId="8009" xr:uid="{00000000-0005-0000-0000-000049970000}"/>
    <cellStyle name="Saída 2 3 3 2 35" xfId="8010" xr:uid="{00000000-0005-0000-0000-00004A970000}"/>
    <cellStyle name="Saída 2 3 3 2 36" xfId="8011" xr:uid="{00000000-0005-0000-0000-00004B970000}"/>
    <cellStyle name="Saída 2 3 3 2 37" xfId="8012" xr:uid="{00000000-0005-0000-0000-00004C970000}"/>
    <cellStyle name="Saída 2 3 3 2 38" xfId="8013" xr:uid="{00000000-0005-0000-0000-00004D970000}"/>
    <cellStyle name="Saída 2 3 3 2 39" xfId="7982" xr:uid="{00000000-0005-0000-0000-00004E970000}"/>
    <cellStyle name="Saída 2 3 3 2 4" xfId="8014" xr:uid="{00000000-0005-0000-0000-00004F970000}"/>
    <cellStyle name="Saída 2 3 3 2 40" xfId="9512" xr:uid="{00000000-0005-0000-0000-000050970000}"/>
    <cellStyle name="Saída 2 3 3 2 40 2" xfId="13827" xr:uid="{00000000-0005-0000-0000-000051970000}"/>
    <cellStyle name="Saída 2 3 3 2 40 2 2" xfId="36129" xr:uid="{00000000-0005-0000-0000-000052970000}"/>
    <cellStyle name="Saída 2 3 3 2 40 2 3" xfId="40676" xr:uid="{00000000-0005-0000-0000-000053970000}"/>
    <cellStyle name="Saída 2 3 3 2 40 2 4" xfId="22899" xr:uid="{00000000-0005-0000-0000-000054970000}"/>
    <cellStyle name="Saída 2 3 3 2 40 3" xfId="31814" xr:uid="{00000000-0005-0000-0000-000055970000}"/>
    <cellStyle name="Saída 2 3 3 2 40 4" xfId="36361" xr:uid="{00000000-0005-0000-0000-000056970000}"/>
    <cellStyle name="Saída 2 3 3 2 40 5" xfId="18584" xr:uid="{00000000-0005-0000-0000-000057970000}"/>
    <cellStyle name="Saída 2 3 3 2 41" xfId="427" xr:uid="{00000000-0005-0000-0000-000058970000}"/>
    <cellStyle name="Saída 2 3 3 2 41 2" xfId="23298" xr:uid="{00000000-0005-0000-0000-000059970000}"/>
    <cellStyle name="Saída 2 3 3 2 41 3" xfId="31387" xr:uid="{00000000-0005-0000-0000-00005A970000}"/>
    <cellStyle name="Saída 2 3 3 2 41 4" xfId="14397" xr:uid="{00000000-0005-0000-0000-00005B970000}"/>
    <cellStyle name="Saída 2 3 3 2 42" xfId="23065" xr:uid="{00000000-0005-0000-0000-00005C970000}"/>
    <cellStyle name="Saída 2 3 3 2 43" xfId="31605" xr:uid="{00000000-0005-0000-0000-00005D970000}"/>
    <cellStyle name="Saída 2 3 3 2 44" xfId="14175" xr:uid="{00000000-0005-0000-0000-00005E970000}"/>
    <cellStyle name="Saída 2 3 3 2 5" xfId="8015" xr:uid="{00000000-0005-0000-0000-00005F970000}"/>
    <cellStyle name="Saída 2 3 3 2 6" xfId="8016" xr:uid="{00000000-0005-0000-0000-000060970000}"/>
    <cellStyle name="Saída 2 3 3 2 7" xfId="8017" xr:uid="{00000000-0005-0000-0000-000061970000}"/>
    <cellStyle name="Saída 2 3 3 2 8" xfId="8018" xr:uid="{00000000-0005-0000-0000-000062970000}"/>
    <cellStyle name="Saída 2 3 3 2 9" xfId="8019" xr:uid="{00000000-0005-0000-0000-000063970000}"/>
    <cellStyle name="Saída 2 3 3 20" xfId="8020" xr:uid="{00000000-0005-0000-0000-000064970000}"/>
    <cellStyle name="Saída 2 3 3 21" xfId="8021" xr:uid="{00000000-0005-0000-0000-000065970000}"/>
    <cellStyle name="Saída 2 3 3 22" xfId="8022" xr:uid="{00000000-0005-0000-0000-000066970000}"/>
    <cellStyle name="Saída 2 3 3 23" xfId="8023" xr:uid="{00000000-0005-0000-0000-000067970000}"/>
    <cellStyle name="Saída 2 3 3 24" xfId="8024" xr:uid="{00000000-0005-0000-0000-000068970000}"/>
    <cellStyle name="Saída 2 3 3 25" xfId="8025" xr:uid="{00000000-0005-0000-0000-000069970000}"/>
    <cellStyle name="Saída 2 3 3 26" xfId="8026" xr:uid="{00000000-0005-0000-0000-00006A970000}"/>
    <cellStyle name="Saída 2 3 3 27" xfId="8027" xr:uid="{00000000-0005-0000-0000-00006B970000}"/>
    <cellStyle name="Saída 2 3 3 28" xfId="8028" xr:uid="{00000000-0005-0000-0000-00006C970000}"/>
    <cellStyle name="Saída 2 3 3 29" xfId="7971" xr:uid="{00000000-0005-0000-0000-00006D970000}"/>
    <cellStyle name="Saída 2 3 3 3" xfId="8029" xr:uid="{00000000-0005-0000-0000-00006E970000}"/>
    <cellStyle name="Saída 2 3 3 30" xfId="9563" xr:uid="{00000000-0005-0000-0000-00006F970000}"/>
    <cellStyle name="Saída 2 3 3 30 2" xfId="13862" xr:uid="{00000000-0005-0000-0000-000070970000}"/>
    <cellStyle name="Saída 2 3 3 30 2 2" xfId="36164" xr:uid="{00000000-0005-0000-0000-000071970000}"/>
    <cellStyle name="Saída 2 3 3 30 2 3" xfId="40711" xr:uid="{00000000-0005-0000-0000-000072970000}"/>
    <cellStyle name="Saída 2 3 3 30 2 4" xfId="22934" xr:uid="{00000000-0005-0000-0000-000073970000}"/>
    <cellStyle name="Saída 2 3 3 30 3" xfId="31865" xr:uid="{00000000-0005-0000-0000-000074970000}"/>
    <cellStyle name="Saída 2 3 3 30 4" xfId="36412" xr:uid="{00000000-0005-0000-0000-000075970000}"/>
    <cellStyle name="Saída 2 3 3 30 5" xfId="18635" xr:uid="{00000000-0005-0000-0000-000076970000}"/>
    <cellStyle name="Saída 2 3 3 31" xfId="23118" xr:uid="{00000000-0005-0000-0000-000077970000}"/>
    <cellStyle name="Saída 2 3 3 32" xfId="31561" xr:uid="{00000000-0005-0000-0000-000078970000}"/>
    <cellStyle name="Saída 2 3 3 33" xfId="14217" xr:uid="{00000000-0005-0000-0000-000079970000}"/>
    <cellStyle name="Saída 2 3 3 4" xfId="8030" xr:uid="{00000000-0005-0000-0000-00007A970000}"/>
    <cellStyle name="Saída 2 3 3 5" xfId="8031" xr:uid="{00000000-0005-0000-0000-00007B970000}"/>
    <cellStyle name="Saída 2 3 3 6" xfId="8032" xr:uid="{00000000-0005-0000-0000-00007C970000}"/>
    <cellStyle name="Saída 2 3 3 7" xfId="8033" xr:uid="{00000000-0005-0000-0000-00007D970000}"/>
    <cellStyle name="Saída 2 3 3 8" xfId="8034" xr:uid="{00000000-0005-0000-0000-00007E970000}"/>
    <cellStyle name="Saída 2 3 3 9" xfId="8035" xr:uid="{00000000-0005-0000-0000-00007F970000}"/>
    <cellStyle name="Saída 2 3 30" xfId="8036" xr:uid="{00000000-0005-0000-0000-000080970000}"/>
    <cellStyle name="Saída 2 3 31" xfId="8037" xr:uid="{00000000-0005-0000-0000-000081970000}"/>
    <cellStyle name="Saída 2 3 32" xfId="8038" xr:uid="{00000000-0005-0000-0000-000082970000}"/>
    <cellStyle name="Saída 2 3 33" xfId="8039" xr:uid="{00000000-0005-0000-0000-000083970000}"/>
    <cellStyle name="Saída 2 3 34" xfId="8040" xr:uid="{00000000-0005-0000-0000-000084970000}"/>
    <cellStyle name="Saída 2 3 35" xfId="7884" xr:uid="{00000000-0005-0000-0000-000085970000}"/>
    <cellStyle name="Saída 2 3 36" xfId="9407" xr:uid="{00000000-0005-0000-0000-000086970000}"/>
    <cellStyle name="Saída 2 3 36 2" xfId="13735" xr:uid="{00000000-0005-0000-0000-000087970000}"/>
    <cellStyle name="Saída 2 3 36 2 2" xfId="36037" xr:uid="{00000000-0005-0000-0000-000088970000}"/>
    <cellStyle name="Saída 2 3 36 2 3" xfId="40584" xr:uid="{00000000-0005-0000-0000-000089970000}"/>
    <cellStyle name="Saída 2 3 36 2 4" xfId="22807" xr:uid="{00000000-0005-0000-0000-00008A970000}"/>
    <cellStyle name="Saída 2 3 36 3" xfId="31709" xr:uid="{00000000-0005-0000-0000-00008B970000}"/>
    <cellStyle name="Saída 2 3 36 4" xfId="36256" xr:uid="{00000000-0005-0000-0000-00008C970000}"/>
    <cellStyle name="Saída 2 3 36 5" xfId="18479" xr:uid="{00000000-0005-0000-0000-00008D970000}"/>
    <cellStyle name="Saída 2 3 37" xfId="9428" xr:uid="{00000000-0005-0000-0000-00008E970000}"/>
    <cellStyle name="Saída 2 3 37 2" xfId="13754" xr:uid="{00000000-0005-0000-0000-00008F970000}"/>
    <cellStyle name="Saída 2 3 37 2 2" xfId="36056" xr:uid="{00000000-0005-0000-0000-000090970000}"/>
    <cellStyle name="Saída 2 3 37 2 3" xfId="40603" xr:uid="{00000000-0005-0000-0000-000091970000}"/>
    <cellStyle name="Saída 2 3 37 2 4" xfId="22826" xr:uid="{00000000-0005-0000-0000-000092970000}"/>
    <cellStyle name="Saída 2 3 37 3" xfId="31730" xr:uid="{00000000-0005-0000-0000-000093970000}"/>
    <cellStyle name="Saída 2 3 37 4" xfId="36277" xr:uid="{00000000-0005-0000-0000-000094970000}"/>
    <cellStyle name="Saída 2 3 37 5" xfId="18500" xr:uid="{00000000-0005-0000-0000-000095970000}"/>
    <cellStyle name="Saída 2 3 38" xfId="9682" xr:uid="{00000000-0005-0000-0000-000096970000}"/>
    <cellStyle name="Saída 2 3 38 2" xfId="31984" xr:uid="{00000000-0005-0000-0000-000097970000}"/>
    <cellStyle name="Saída 2 3 38 3" xfId="36531" xr:uid="{00000000-0005-0000-0000-000098970000}"/>
    <cellStyle name="Saída 2 3 38 4" xfId="18754" xr:uid="{00000000-0005-0000-0000-000099970000}"/>
    <cellStyle name="Saída 2 3 39" xfId="14118" xr:uid="{00000000-0005-0000-0000-00009A970000}"/>
    <cellStyle name="Saída 2 3 4" xfId="260" xr:uid="{00000000-0005-0000-0000-00009B970000}"/>
    <cellStyle name="Saída 2 3 4 10" xfId="8042" xr:uid="{00000000-0005-0000-0000-00009C970000}"/>
    <cellStyle name="Saída 2 3 4 11" xfId="8043" xr:uid="{00000000-0005-0000-0000-00009D970000}"/>
    <cellStyle name="Saída 2 3 4 12" xfId="8044" xr:uid="{00000000-0005-0000-0000-00009E970000}"/>
    <cellStyle name="Saída 2 3 4 13" xfId="8045" xr:uid="{00000000-0005-0000-0000-00009F970000}"/>
    <cellStyle name="Saída 2 3 4 14" xfId="8046" xr:uid="{00000000-0005-0000-0000-0000A0970000}"/>
    <cellStyle name="Saída 2 3 4 15" xfId="8047" xr:uid="{00000000-0005-0000-0000-0000A1970000}"/>
    <cellStyle name="Saída 2 3 4 16" xfId="8048" xr:uid="{00000000-0005-0000-0000-0000A2970000}"/>
    <cellStyle name="Saída 2 3 4 17" xfId="8049" xr:uid="{00000000-0005-0000-0000-0000A3970000}"/>
    <cellStyle name="Saída 2 3 4 18" xfId="8050" xr:uid="{00000000-0005-0000-0000-0000A4970000}"/>
    <cellStyle name="Saída 2 3 4 19" xfId="8051" xr:uid="{00000000-0005-0000-0000-0000A5970000}"/>
    <cellStyle name="Saída 2 3 4 2" xfId="362" xr:uid="{00000000-0005-0000-0000-0000A6970000}"/>
    <cellStyle name="Saída 2 3 4 2 10" xfId="8053" xr:uid="{00000000-0005-0000-0000-0000A7970000}"/>
    <cellStyle name="Saída 2 3 4 2 11" xfId="8054" xr:uid="{00000000-0005-0000-0000-0000A8970000}"/>
    <cellStyle name="Saída 2 3 4 2 12" xfId="8055" xr:uid="{00000000-0005-0000-0000-0000A9970000}"/>
    <cellStyle name="Saída 2 3 4 2 13" xfId="8056" xr:uid="{00000000-0005-0000-0000-0000AA970000}"/>
    <cellStyle name="Saída 2 3 4 2 14" xfId="8057" xr:uid="{00000000-0005-0000-0000-0000AB970000}"/>
    <cellStyle name="Saída 2 3 4 2 15" xfId="8058" xr:uid="{00000000-0005-0000-0000-0000AC970000}"/>
    <cellStyle name="Saída 2 3 4 2 16" xfId="8059" xr:uid="{00000000-0005-0000-0000-0000AD970000}"/>
    <cellStyle name="Saída 2 3 4 2 17" xfId="8060" xr:uid="{00000000-0005-0000-0000-0000AE970000}"/>
    <cellStyle name="Saída 2 3 4 2 18" xfId="8061" xr:uid="{00000000-0005-0000-0000-0000AF970000}"/>
    <cellStyle name="Saída 2 3 4 2 19" xfId="8062" xr:uid="{00000000-0005-0000-0000-0000B0970000}"/>
    <cellStyle name="Saída 2 3 4 2 2" xfId="8063" xr:uid="{00000000-0005-0000-0000-0000B1970000}"/>
    <cellStyle name="Saída 2 3 4 2 20" xfId="8064" xr:uid="{00000000-0005-0000-0000-0000B2970000}"/>
    <cellStyle name="Saída 2 3 4 2 21" xfId="8065" xr:uid="{00000000-0005-0000-0000-0000B3970000}"/>
    <cellStyle name="Saída 2 3 4 2 22" xfId="8066" xr:uid="{00000000-0005-0000-0000-0000B4970000}"/>
    <cellStyle name="Saída 2 3 4 2 23" xfId="8067" xr:uid="{00000000-0005-0000-0000-0000B5970000}"/>
    <cellStyle name="Saída 2 3 4 2 24" xfId="8068" xr:uid="{00000000-0005-0000-0000-0000B6970000}"/>
    <cellStyle name="Saída 2 3 4 2 25" xfId="8069" xr:uid="{00000000-0005-0000-0000-0000B7970000}"/>
    <cellStyle name="Saída 2 3 4 2 26" xfId="8070" xr:uid="{00000000-0005-0000-0000-0000B8970000}"/>
    <cellStyle name="Saída 2 3 4 2 27" xfId="8071" xr:uid="{00000000-0005-0000-0000-0000B9970000}"/>
    <cellStyle name="Saída 2 3 4 2 28" xfId="8072" xr:uid="{00000000-0005-0000-0000-0000BA970000}"/>
    <cellStyle name="Saída 2 3 4 2 29" xfId="8073" xr:uid="{00000000-0005-0000-0000-0000BB970000}"/>
    <cellStyle name="Saída 2 3 4 2 3" xfId="8074" xr:uid="{00000000-0005-0000-0000-0000BC970000}"/>
    <cellStyle name="Saída 2 3 4 2 30" xfId="8075" xr:uid="{00000000-0005-0000-0000-0000BD970000}"/>
    <cellStyle name="Saída 2 3 4 2 31" xfId="8076" xr:uid="{00000000-0005-0000-0000-0000BE970000}"/>
    <cellStyle name="Saída 2 3 4 2 32" xfId="8077" xr:uid="{00000000-0005-0000-0000-0000BF970000}"/>
    <cellStyle name="Saída 2 3 4 2 33" xfId="8078" xr:uid="{00000000-0005-0000-0000-0000C0970000}"/>
    <cellStyle name="Saída 2 3 4 2 34" xfId="8079" xr:uid="{00000000-0005-0000-0000-0000C1970000}"/>
    <cellStyle name="Saída 2 3 4 2 35" xfId="8080" xr:uid="{00000000-0005-0000-0000-0000C2970000}"/>
    <cellStyle name="Saída 2 3 4 2 36" xfId="8081" xr:uid="{00000000-0005-0000-0000-0000C3970000}"/>
    <cellStyle name="Saída 2 3 4 2 37" xfId="8082" xr:uid="{00000000-0005-0000-0000-0000C4970000}"/>
    <cellStyle name="Saída 2 3 4 2 38" xfId="8083" xr:uid="{00000000-0005-0000-0000-0000C5970000}"/>
    <cellStyle name="Saída 2 3 4 2 39" xfId="8052" xr:uid="{00000000-0005-0000-0000-0000C6970000}"/>
    <cellStyle name="Saída 2 3 4 2 4" xfId="8084" xr:uid="{00000000-0005-0000-0000-0000C7970000}"/>
    <cellStyle name="Saída 2 3 4 2 40" xfId="9671" xr:uid="{00000000-0005-0000-0000-0000C8970000}"/>
    <cellStyle name="Saída 2 3 4 2 40 2" xfId="13944" xr:uid="{00000000-0005-0000-0000-0000C9970000}"/>
    <cellStyle name="Saída 2 3 4 2 40 2 2" xfId="36246" xr:uid="{00000000-0005-0000-0000-0000CA970000}"/>
    <cellStyle name="Saída 2 3 4 2 40 2 3" xfId="40793" xr:uid="{00000000-0005-0000-0000-0000CB970000}"/>
    <cellStyle name="Saída 2 3 4 2 40 2 4" xfId="23016" xr:uid="{00000000-0005-0000-0000-0000CC970000}"/>
    <cellStyle name="Saída 2 3 4 2 40 3" xfId="31973" xr:uid="{00000000-0005-0000-0000-0000CD970000}"/>
    <cellStyle name="Saída 2 3 4 2 40 4" xfId="36520" xr:uid="{00000000-0005-0000-0000-0000CE970000}"/>
    <cellStyle name="Saída 2 3 4 2 40 5" xfId="18743" xr:uid="{00000000-0005-0000-0000-0000CF970000}"/>
    <cellStyle name="Saída 2 3 4 2 41" xfId="523" xr:uid="{00000000-0005-0000-0000-0000D0970000}"/>
    <cellStyle name="Saída 2 3 4 2 41 2" xfId="23394" xr:uid="{00000000-0005-0000-0000-0000D1970000}"/>
    <cellStyle name="Saída 2 3 4 2 41 3" xfId="31291" xr:uid="{00000000-0005-0000-0000-0000D2970000}"/>
    <cellStyle name="Saída 2 3 4 2 41 4" xfId="14493" xr:uid="{00000000-0005-0000-0000-0000D3970000}"/>
    <cellStyle name="Saída 2 3 4 2 42" xfId="23233" xr:uid="{00000000-0005-0000-0000-0000D4970000}"/>
    <cellStyle name="Saída 2 3 4 2 43" xfId="31453" xr:uid="{00000000-0005-0000-0000-0000D5970000}"/>
    <cellStyle name="Saída 2 3 4 2 44" xfId="14332" xr:uid="{00000000-0005-0000-0000-0000D6970000}"/>
    <cellStyle name="Saída 2 3 4 2 5" xfId="8085" xr:uid="{00000000-0005-0000-0000-0000D7970000}"/>
    <cellStyle name="Saída 2 3 4 2 6" xfId="8086" xr:uid="{00000000-0005-0000-0000-0000D8970000}"/>
    <cellStyle name="Saída 2 3 4 2 7" xfId="8087" xr:uid="{00000000-0005-0000-0000-0000D9970000}"/>
    <cellStyle name="Saída 2 3 4 2 8" xfId="8088" xr:uid="{00000000-0005-0000-0000-0000DA970000}"/>
    <cellStyle name="Saída 2 3 4 2 9" xfId="8089" xr:uid="{00000000-0005-0000-0000-0000DB970000}"/>
    <cellStyle name="Saída 2 3 4 20" xfId="8090" xr:uid="{00000000-0005-0000-0000-0000DC970000}"/>
    <cellStyle name="Saída 2 3 4 21" xfId="8091" xr:uid="{00000000-0005-0000-0000-0000DD970000}"/>
    <cellStyle name="Saída 2 3 4 22" xfId="8092" xr:uid="{00000000-0005-0000-0000-0000DE970000}"/>
    <cellStyle name="Saída 2 3 4 23" xfId="8093" xr:uid="{00000000-0005-0000-0000-0000DF970000}"/>
    <cellStyle name="Saída 2 3 4 24" xfId="8094" xr:uid="{00000000-0005-0000-0000-0000E0970000}"/>
    <cellStyle name="Saída 2 3 4 25" xfId="8095" xr:uid="{00000000-0005-0000-0000-0000E1970000}"/>
    <cellStyle name="Saída 2 3 4 26" xfId="8096" xr:uid="{00000000-0005-0000-0000-0000E2970000}"/>
    <cellStyle name="Saída 2 3 4 27" xfId="8097" xr:uid="{00000000-0005-0000-0000-0000E3970000}"/>
    <cellStyle name="Saída 2 3 4 28" xfId="8098" xr:uid="{00000000-0005-0000-0000-0000E4970000}"/>
    <cellStyle name="Saída 2 3 4 29" xfId="8041" xr:uid="{00000000-0005-0000-0000-0000E5970000}"/>
    <cellStyle name="Saída 2 3 4 3" xfId="8099" xr:uid="{00000000-0005-0000-0000-0000E6970000}"/>
    <cellStyle name="Saída 2 3 4 30" xfId="9574" xr:uid="{00000000-0005-0000-0000-0000E7970000}"/>
    <cellStyle name="Saída 2 3 4 30 2" xfId="13871" xr:uid="{00000000-0005-0000-0000-0000E8970000}"/>
    <cellStyle name="Saída 2 3 4 30 2 2" xfId="36173" xr:uid="{00000000-0005-0000-0000-0000E9970000}"/>
    <cellStyle name="Saída 2 3 4 30 2 3" xfId="40720" xr:uid="{00000000-0005-0000-0000-0000EA970000}"/>
    <cellStyle name="Saída 2 3 4 30 2 4" xfId="22943" xr:uid="{00000000-0005-0000-0000-0000EB970000}"/>
    <cellStyle name="Saída 2 3 4 30 3" xfId="31876" xr:uid="{00000000-0005-0000-0000-0000EC970000}"/>
    <cellStyle name="Saída 2 3 4 30 4" xfId="36423" xr:uid="{00000000-0005-0000-0000-0000ED970000}"/>
    <cellStyle name="Saída 2 3 4 30 5" xfId="18646" xr:uid="{00000000-0005-0000-0000-0000EE970000}"/>
    <cellStyle name="Saída 2 3 4 31" xfId="23131" xr:uid="{00000000-0005-0000-0000-0000EF970000}"/>
    <cellStyle name="Saída 2 3 4 32" xfId="31550" xr:uid="{00000000-0005-0000-0000-0000F0970000}"/>
    <cellStyle name="Saída 2 3 4 33" xfId="14230" xr:uid="{00000000-0005-0000-0000-0000F1970000}"/>
    <cellStyle name="Saída 2 3 4 4" xfId="8100" xr:uid="{00000000-0005-0000-0000-0000F2970000}"/>
    <cellStyle name="Saída 2 3 4 5" xfId="8101" xr:uid="{00000000-0005-0000-0000-0000F3970000}"/>
    <cellStyle name="Saída 2 3 4 6" xfId="8102" xr:uid="{00000000-0005-0000-0000-0000F4970000}"/>
    <cellStyle name="Saída 2 3 4 7" xfId="8103" xr:uid="{00000000-0005-0000-0000-0000F5970000}"/>
    <cellStyle name="Saída 2 3 4 8" xfId="8104" xr:uid="{00000000-0005-0000-0000-0000F6970000}"/>
    <cellStyle name="Saída 2 3 4 9" xfId="8105" xr:uid="{00000000-0005-0000-0000-0000F7970000}"/>
    <cellStyle name="Saída 2 3 40" xfId="31692" xr:uid="{00000000-0005-0000-0000-0000F8970000}"/>
    <cellStyle name="Saída 2 3 41" xfId="13995" xr:uid="{00000000-0005-0000-0000-0000F9970000}"/>
    <cellStyle name="Saída 2 3 5" xfId="274" xr:uid="{00000000-0005-0000-0000-0000FA970000}"/>
    <cellStyle name="Saída 2 3 5 10" xfId="8107" xr:uid="{00000000-0005-0000-0000-0000FB970000}"/>
    <cellStyle name="Saída 2 3 5 11" xfId="8108" xr:uid="{00000000-0005-0000-0000-0000FC970000}"/>
    <cellStyle name="Saída 2 3 5 12" xfId="8109" xr:uid="{00000000-0005-0000-0000-0000FD970000}"/>
    <cellStyle name="Saída 2 3 5 13" xfId="8110" xr:uid="{00000000-0005-0000-0000-0000FE970000}"/>
    <cellStyle name="Saída 2 3 5 14" xfId="8111" xr:uid="{00000000-0005-0000-0000-0000FF970000}"/>
    <cellStyle name="Saída 2 3 5 15" xfId="8112" xr:uid="{00000000-0005-0000-0000-000000980000}"/>
    <cellStyle name="Saída 2 3 5 16" xfId="8113" xr:uid="{00000000-0005-0000-0000-000001980000}"/>
    <cellStyle name="Saída 2 3 5 17" xfId="8114" xr:uid="{00000000-0005-0000-0000-000002980000}"/>
    <cellStyle name="Saída 2 3 5 18" xfId="8115" xr:uid="{00000000-0005-0000-0000-000003980000}"/>
    <cellStyle name="Saída 2 3 5 19" xfId="8116" xr:uid="{00000000-0005-0000-0000-000004980000}"/>
    <cellStyle name="Saída 2 3 5 2" xfId="165" xr:uid="{00000000-0005-0000-0000-000005980000}"/>
    <cellStyle name="Saída 2 3 5 2 10" xfId="8118" xr:uid="{00000000-0005-0000-0000-000006980000}"/>
    <cellStyle name="Saída 2 3 5 2 11" xfId="8119" xr:uid="{00000000-0005-0000-0000-000007980000}"/>
    <cellStyle name="Saída 2 3 5 2 12" xfId="8120" xr:uid="{00000000-0005-0000-0000-000008980000}"/>
    <cellStyle name="Saída 2 3 5 2 13" xfId="8121" xr:uid="{00000000-0005-0000-0000-000009980000}"/>
    <cellStyle name="Saída 2 3 5 2 14" xfId="8122" xr:uid="{00000000-0005-0000-0000-00000A980000}"/>
    <cellStyle name="Saída 2 3 5 2 15" xfId="8123" xr:uid="{00000000-0005-0000-0000-00000B980000}"/>
    <cellStyle name="Saída 2 3 5 2 16" xfId="8124" xr:uid="{00000000-0005-0000-0000-00000C980000}"/>
    <cellStyle name="Saída 2 3 5 2 17" xfId="8125" xr:uid="{00000000-0005-0000-0000-00000D980000}"/>
    <cellStyle name="Saída 2 3 5 2 18" xfId="8126" xr:uid="{00000000-0005-0000-0000-00000E980000}"/>
    <cellStyle name="Saída 2 3 5 2 19" xfId="8127" xr:uid="{00000000-0005-0000-0000-00000F980000}"/>
    <cellStyle name="Saída 2 3 5 2 2" xfId="8128" xr:uid="{00000000-0005-0000-0000-000010980000}"/>
    <cellStyle name="Saída 2 3 5 2 20" xfId="8129" xr:uid="{00000000-0005-0000-0000-000011980000}"/>
    <cellStyle name="Saída 2 3 5 2 21" xfId="8130" xr:uid="{00000000-0005-0000-0000-000012980000}"/>
    <cellStyle name="Saída 2 3 5 2 22" xfId="8131" xr:uid="{00000000-0005-0000-0000-000013980000}"/>
    <cellStyle name="Saída 2 3 5 2 23" xfId="8132" xr:uid="{00000000-0005-0000-0000-000014980000}"/>
    <cellStyle name="Saída 2 3 5 2 24" xfId="8133" xr:uid="{00000000-0005-0000-0000-000015980000}"/>
    <cellStyle name="Saída 2 3 5 2 25" xfId="8134" xr:uid="{00000000-0005-0000-0000-000016980000}"/>
    <cellStyle name="Saída 2 3 5 2 26" xfId="8135" xr:uid="{00000000-0005-0000-0000-000017980000}"/>
    <cellStyle name="Saída 2 3 5 2 27" xfId="8136" xr:uid="{00000000-0005-0000-0000-000018980000}"/>
    <cellStyle name="Saída 2 3 5 2 28" xfId="8137" xr:uid="{00000000-0005-0000-0000-000019980000}"/>
    <cellStyle name="Saída 2 3 5 2 29" xfId="8138" xr:uid="{00000000-0005-0000-0000-00001A980000}"/>
    <cellStyle name="Saída 2 3 5 2 3" xfId="8139" xr:uid="{00000000-0005-0000-0000-00001B980000}"/>
    <cellStyle name="Saída 2 3 5 2 30" xfId="8140" xr:uid="{00000000-0005-0000-0000-00001C980000}"/>
    <cellStyle name="Saída 2 3 5 2 31" xfId="8141" xr:uid="{00000000-0005-0000-0000-00001D980000}"/>
    <cellStyle name="Saída 2 3 5 2 32" xfId="8142" xr:uid="{00000000-0005-0000-0000-00001E980000}"/>
    <cellStyle name="Saída 2 3 5 2 33" xfId="8143" xr:uid="{00000000-0005-0000-0000-00001F980000}"/>
    <cellStyle name="Saída 2 3 5 2 34" xfId="8144" xr:uid="{00000000-0005-0000-0000-000020980000}"/>
    <cellStyle name="Saída 2 3 5 2 35" xfId="8145" xr:uid="{00000000-0005-0000-0000-000021980000}"/>
    <cellStyle name="Saída 2 3 5 2 36" xfId="8146" xr:uid="{00000000-0005-0000-0000-000022980000}"/>
    <cellStyle name="Saída 2 3 5 2 37" xfId="8147" xr:uid="{00000000-0005-0000-0000-000023980000}"/>
    <cellStyle name="Saída 2 3 5 2 38" xfId="8148" xr:uid="{00000000-0005-0000-0000-000024980000}"/>
    <cellStyle name="Saída 2 3 5 2 39" xfId="8117" xr:uid="{00000000-0005-0000-0000-000025980000}"/>
    <cellStyle name="Saída 2 3 5 2 4" xfId="8149" xr:uid="{00000000-0005-0000-0000-000026980000}"/>
    <cellStyle name="Saída 2 3 5 2 40" xfId="9483" xr:uid="{00000000-0005-0000-0000-000027980000}"/>
    <cellStyle name="Saída 2 3 5 2 40 2" xfId="13801" xr:uid="{00000000-0005-0000-0000-000028980000}"/>
    <cellStyle name="Saída 2 3 5 2 40 2 2" xfId="36103" xr:uid="{00000000-0005-0000-0000-000029980000}"/>
    <cellStyle name="Saída 2 3 5 2 40 2 3" xfId="40650" xr:uid="{00000000-0005-0000-0000-00002A980000}"/>
    <cellStyle name="Saída 2 3 5 2 40 2 4" xfId="22873" xr:uid="{00000000-0005-0000-0000-00002B980000}"/>
    <cellStyle name="Saída 2 3 5 2 40 3" xfId="31785" xr:uid="{00000000-0005-0000-0000-00002C980000}"/>
    <cellStyle name="Saída 2 3 5 2 40 4" xfId="36332" xr:uid="{00000000-0005-0000-0000-00002D980000}"/>
    <cellStyle name="Saída 2 3 5 2 40 5" xfId="18555" xr:uid="{00000000-0005-0000-0000-00002E980000}"/>
    <cellStyle name="Saída 2 3 5 2 41" xfId="412" xr:uid="{00000000-0005-0000-0000-00002F980000}"/>
    <cellStyle name="Saída 2 3 5 2 41 2" xfId="23283" xr:uid="{00000000-0005-0000-0000-000030980000}"/>
    <cellStyle name="Saída 2 3 5 2 41 3" xfId="31403" xr:uid="{00000000-0005-0000-0000-000031980000}"/>
    <cellStyle name="Saída 2 3 5 2 41 4" xfId="14382" xr:uid="{00000000-0005-0000-0000-000032980000}"/>
    <cellStyle name="Saída 2 3 5 2 42" xfId="23036" xr:uid="{00000000-0005-0000-0000-000033980000}"/>
    <cellStyle name="Saída 2 3 5 2 43" xfId="31633" xr:uid="{00000000-0005-0000-0000-000034980000}"/>
    <cellStyle name="Saída 2 3 5 2 44" xfId="14146" xr:uid="{00000000-0005-0000-0000-000035980000}"/>
    <cellStyle name="Saída 2 3 5 2 5" xfId="8150" xr:uid="{00000000-0005-0000-0000-000036980000}"/>
    <cellStyle name="Saída 2 3 5 2 6" xfId="8151" xr:uid="{00000000-0005-0000-0000-000037980000}"/>
    <cellStyle name="Saída 2 3 5 2 7" xfId="8152" xr:uid="{00000000-0005-0000-0000-000038980000}"/>
    <cellStyle name="Saída 2 3 5 2 8" xfId="8153" xr:uid="{00000000-0005-0000-0000-000039980000}"/>
    <cellStyle name="Saída 2 3 5 2 9" xfId="8154" xr:uid="{00000000-0005-0000-0000-00003A980000}"/>
    <cellStyle name="Saída 2 3 5 20" xfId="8155" xr:uid="{00000000-0005-0000-0000-00003B980000}"/>
    <cellStyle name="Saída 2 3 5 21" xfId="8156" xr:uid="{00000000-0005-0000-0000-00003C980000}"/>
    <cellStyle name="Saída 2 3 5 22" xfId="8157" xr:uid="{00000000-0005-0000-0000-00003D980000}"/>
    <cellStyle name="Saída 2 3 5 23" xfId="8158" xr:uid="{00000000-0005-0000-0000-00003E980000}"/>
    <cellStyle name="Saída 2 3 5 24" xfId="8159" xr:uid="{00000000-0005-0000-0000-00003F980000}"/>
    <cellStyle name="Saída 2 3 5 25" xfId="8160" xr:uid="{00000000-0005-0000-0000-000040980000}"/>
    <cellStyle name="Saída 2 3 5 26" xfId="8161" xr:uid="{00000000-0005-0000-0000-000041980000}"/>
    <cellStyle name="Saída 2 3 5 27" xfId="8162" xr:uid="{00000000-0005-0000-0000-000042980000}"/>
    <cellStyle name="Saída 2 3 5 28" xfId="8163" xr:uid="{00000000-0005-0000-0000-000043980000}"/>
    <cellStyle name="Saída 2 3 5 29" xfId="8106" xr:uid="{00000000-0005-0000-0000-000044980000}"/>
    <cellStyle name="Saída 2 3 5 3" xfId="8164" xr:uid="{00000000-0005-0000-0000-000045980000}"/>
    <cellStyle name="Saída 2 3 5 30" xfId="9586" xr:uid="{00000000-0005-0000-0000-000046980000}"/>
    <cellStyle name="Saída 2 3 5 30 2" xfId="13881" xr:uid="{00000000-0005-0000-0000-000047980000}"/>
    <cellStyle name="Saída 2 3 5 30 2 2" xfId="36183" xr:uid="{00000000-0005-0000-0000-000048980000}"/>
    <cellStyle name="Saída 2 3 5 30 2 3" xfId="40730" xr:uid="{00000000-0005-0000-0000-000049980000}"/>
    <cellStyle name="Saída 2 3 5 30 2 4" xfId="22953" xr:uid="{00000000-0005-0000-0000-00004A980000}"/>
    <cellStyle name="Saída 2 3 5 30 3" xfId="31888" xr:uid="{00000000-0005-0000-0000-00004B980000}"/>
    <cellStyle name="Saída 2 3 5 30 4" xfId="36435" xr:uid="{00000000-0005-0000-0000-00004C980000}"/>
    <cellStyle name="Saída 2 3 5 30 5" xfId="18658" xr:uid="{00000000-0005-0000-0000-00004D980000}"/>
    <cellStyle name="Saída 2 3 5 31" xfId="23145" xr:uid="{00000000-0005-0000-0000-00004E980000}"/>
    <cellStyle name="Saída 2 3 5 32" xfId="31537" xr:uid="{00000000-0005-0000-0000-00004F980000}"/>
    <cellStyle name="Saída 2 3 5 33" xfId="14244" xr:uid="{00000000-0005-0000-0000-000050980000}"/>
    <cellStyle name="Saída 2 3 5 4" xfId="8165" xr:uid="{00000000-0005-0000-0000-000051980000}"/>
    <cellStyle name="Saída 2 3 5 5" xfId="8166" xr:uid="{00000000-0005-0000-0000-000052980000}"/>
    <cellStyle name="Saída 2 3 5 6" xfId="8167" xr:uid="{00000000-0005-0000-0000-000053980000}"/>
    <cellStyle name="Saída 2 3 5 7" xfId="8168" xr:uid="{00000000-0005-0000-0000-000054980000}"/>
    <cellStyle name="Saída 2 3 5 8" xfId="8169" xr:uid="{00000000-0005-0000-0000-000055980000}"/>
    <cellStyle name="Saída 2 3 5 9" xfId="8170" xr:uid="{00000000-0005-0000-0000-000056980000}"/>
    <cellStyle name="Saída 2 3 6" xfId="285" xr:uid="{00000000-0005-0000-0000-000057980000}"/>
    <cellStyle name="Saída 2 3 6 10" xfId="8172" xr:uid="{00000000-0005-0000-0000-000058980000}"/>
    <cellStyle name="Saída 2 3 6 11" xfId="8173" xr:uid="{00000000-0005-0000-0000-000059980000}"/>
    <cellStyle name="Saída 2 3 6 12" xfId="8174" xr:uid="{00000000-0005-0000-0000-00005A980000}"/>
    <cellStyle name="Saída 2 3 6 13" xfId="8175" xr:uid="{00000000-0005-0000-0000-00005B980000}"/>
    <cellStyle name="Saída 2 3 6 14" xfId="8176" xr:uid="{00000000-0005-0000-0000-00005C980000}"/>
    <cellStyle name="Saída 2 3 6 15" xfId="8177" xr:uid="{00000000-0005-0000-0000-00005D980000}"/>
    <cellStyle name="Saída 2 3 6 16" xfId="8178" xr:uid="{00000000-0005-0000-0000-00005E980000}"/>
    <cellStyle name="Saída 2 3 6 17" xfId="8179" xr:uid="{00000000-0005-0000-0000-00005F980000}"/>
    <cellStyle name="Saída 2 3 6 18" xfId="8180" xr:uid="{00000000-0005-0000-0000-000060980000}"/>
    <cellStyle name="Saída 2 3 6 19" xfId="8181" xr:uid="{00000000-0005-0000-0000-000061980000}"/>
    <cellStyle name="Saída 2 3 6 2" xfId="193" xr:uid="{00000000-0005-0000-0000-000062980000}"/>
    <cellStyle name="Saída 2 3 6 2 10" xfId="8183" xr:uid="{00000000-0005-0000-0000-000063980000}"/>
    <cellStyle name="Saída 2 3 6 2 11" xfId="8184" xr:uid="{00000000-0005-0000-0000-000064980000}"/>
    <cellStyle name="Saída 2 3 6 2 12" xfId="8185" xr:uid="{00000000-0005-0000-0000-000065980000}"/>
    <cellStyle name="Saída 2 3 6 2 13" xfId="8186" xr:uid="{00000000-0005-0000-0000-000066980000}"/>
    <cellStyle name="Saída 2 3 6 2 14" xfId="8187" xr:uid="{00000000-0005-0000-0000-000067980000}"/>
    <cellStyle name="Saída 2 3 6 2 15" xfId="8188" xr:uid="{00000000-0005-0000-0000-000068980000}"/>
    <cellStyle name="Saída 2 3 6 2 16" xfId="8189" xr:uid="{00000000-0005-0000-0000-000069980000}"/>
    <cellStyle name="Saída 2 3 6 2 17" xfId="8190" xr:uid="{00000000-0005-0000-0000-00006A980000}"/>
    <cellStyle name="Saída 2 3 6 2 18" xfId="8191" xr:uid="{00000000-0005-0000-0000-00006B980000}"/>
    <cellStyle name="Saída 2 3 6 2 19" xfId="8192" xr:uid="{00000000-0005-0000-0000-00006C980000}"/>
    <cellStyle name="Saída 2 3 6 2 2" xfId="8193" xr:uid="{00000000-0005-0000-0000-00006D980000}"/>
    <cellStyle name="Saída 2 3 6 2 20" xfId="8194" xr:uid="{00000000-0005-0000-0000-00006E980000}"/>
    <cellStyle name="Saída 2 3 6 2 21" xfId="8195" xr:uid="{00000000-0005-0000-0000-00006F980000}"/>
    <cellStyle name="Saída 2 3 6 2 22" xfId="8196" xr:uid="{00000000-0005-0000-0000-000070980000}"/>
    <cellStyle name="Saída 2 3 6 2 23" xfId="8197" xr:uid="{00000000-0005-0000-0000-000071980000}"/>
    <cellStyle name="Saída 2 3 6 2 24" xfId="8198" xr:uid="{00000000-0005-0000-0000-000072980000}"/>
    <cellStyle name="Saída 2 3 6 2 25" xfId="8199" xr:uid="{00000000-0005-0000-0000-000073980000}"/>
    <cellStyle name="Saída 2 3 6 2 26" xfId="8200" xr:uid="{00000000-0005-0000-0000-000074980000}"/>
    <cellStyle name="Saída 2 3 6 2 27" xfId="8201" xr:uid="{00000000-0005-0000-0000-000075980000}"/>
    <cellStyle name="Saída 2 3 6 2 28" xfId="8202" xr:uid="{00000000-0005-0000-0000-000076980000}"/>
    <cellStyle name="Saída 2 3 6 2 29" xfId="8203" xr:uid="{00000000-0005-0000-0000-000077980000}"/>
    <cellStyle name="Saída 2 3 6 2 3" xfId="8204" xr:uid="{00000000-0005-0000-0000-000078980000}"/>
    <cellStyle name="Saída 2 3 6 2 30" xfId="8205" xr:uid="{00000000-0005-0000-0000-000079980000}"/>
    <cellStyle name="Saída 2 3 6 2 31" xfId="8206" xr:uid="{00000000-0005-0000-0000-00007A980000}"/>
    <cellStyle name="Saída 2 3 6 2 32" xfId="8207" xr:uid="{00000000-0005-0000-0000-00007B980000}"/>
    <cellStyle name="Saída 2 3 6 2 33" xfId="8208" xr:uid="{00000000-0005-0000-0000-00007C980000}"/>
    <cellStyle name="Saída 2 3 6 2 34" xfId="8209" xr:uid="{00000000-0005-0000-0000-00007D980000}"/>
    <cellStyle name="Saída 2 3 6 2 35" xfId="8210" xr:uid="{00000000-0005-0000-0000-00007E980000}"/>
    <cellStyle name="Saída 2 3 6 2 36" xfId="8211" xr:uid="{00000000-0005-0000-0000-00007F980000}"/>
    <cellStyle name="Saída 2 3 6 2 37" xfId="8212" xr:uid="{00000000-0005-0000-0000-000080980000}"/>
    <cellStyle name="Saída 2 3 6 2 38" xfId="8213" xr:uid="{00000000-0005-0000-0000-000081980000}"/>
    <cellStyle name="Saída 2 3 6 2 39" xfId="8182" xr:uid="{00000000-0005-0000-0000-000082980000}"/>
    <cellStyle name="Saída 2 3 6 2 4" xfId="8214" xr:uid="{00000000-0005-0000-0000-000083980000}"/>
    <cellStyle name="Saída 2 3 6 2 40" xfId="9511" xr:uid="{00000000-0005-0000-0000-000084980000}"/>
    <cellStyle name="Saída 2 3 6 2 40 2" xfId="13826" xr:uid="{00000000-0005-0000-0000-000085980000}"/>
    <cellStyle name="Saída 2 3 6 2 40 2 2" xfId="36128" xr:uid="{00000000-0005-0000-0000-000086980000}"/>
    <cellStyle name="Saída 2 3 6 2 40 2 3" xfId="40675" xr:uid="{00000000-0005-0000-0000-000087980000}"/>
    <cellStyle name="Saída 2 3 6 2 40 2 4" xfId="22898" xr:uid="{00000000-0005-0000-0000-000088980000}"/>
    <cellStyle name="Saída 2 3 6 2 40 3" xfId="31813" xr:uid="{00000000-0005-0000-0000-000089980000}"/>
    <cellStyle name="Saída 2 3 6 2 40 4" xfId="36360" xr:uid="{00000000-0005-0000-0000-00008A980000}"/>
    <cellStyle name="Saída 2 3 6 2 40 5" xfId="18583" xr:uid="{00000000-0005-0000-0000-00008B980000}"/>
    <cellStyle name="Saída 2 3 6 2 41" xfId="426" xr:uid="{00000000-0005-0000-0000-00008C980000}"/>
    <cellStyle name="Saída 2 3 6 2 41 2" xfId="23297" xr:uid="{00000000-0005-0000-0000-00008D980000}"/>
    <cellStyle name="Saída 2 3 6 2 41 3" xfId="31388" xr:uid="{00000000-0005-0000-0000-00008E980000}"/>
    <cellStyle name="Saída 2 3 6 2 41 4" xfId="14396" xr:uid="{00000000-0005-0000-0000-00008F980000}"/>
    <cellStyle name="Saída 2 3 6 2 42" xfId="23064" xr:uid="{00000000-0005-0000-0000-000090980000}"/>
    <cellStyle name="Saída 2 3 6 2 43" xfId="31606" xr:uid="{00000000-0005-0000-0000-000091980000}"/>
    <cellStyle name="Saída 2 3 6 2 44" xfId="14174" xr:uid="{00000000-0005-0000-0000-000092980000}"/>
    <cellStyle name="Saída 2 3 6 2 5" xfId="8215" xr:uid="{00000000-0005-0000-0000-000093980000}"/>
    <cellStyle name="Saída 2 3 6 2 6" xfId="8216" xr:uid="{00000000-0005-0000-0000-000094980000}"/>
    <cellStyle name="Saída 2 3 6 2 7" xfId="8217" xr:uid="{00000000-0005-0000-0000-000095980000}"/>
    <cellStyle name="Saída 2 3 6 2 8" xfId="8218" xr:uid="{00000000-0005-0000-0000-000096980000}"/>
    <cellStyle name="Saída 2 3 6 2 9" xfId="8219" xr:uid="{00000000-0005-0000-0000-000097980000}"/>
    <cellStyle name="Saída 2 3 6 20" xfId="8220" xr:uid="{00000000-0005-0000-0000-000098980000}"/>
    <cellStyle name="Saída 2 3 6 21" xfId="8221" xr:uid="{00000000-0005-0000-0000-000099980000}"/>
    <cellStyle name="Saída 2 3 6 22" xfId="8222" xr:uid="{00000000-0005-0000-0000-00009A980000}"/>
    <cellStyle name="Saída 2 3 6 23" xfId="8223" xr:uid="{00000000-0005-0000-0000-00009B980000}"/>
    <cellStyle name="Saída 2 3 6 24" xfId="8224" xr:uid="{00000000-0005-0000-0000-00009C980000}"/>
    <cellStyle name="Saída 2 3 6 25" xfId="8225" xr:uid="{00000000-0005-0000-0000-00009D980000}"/>
    <cellStyle name="Saída 2 3 6 26" xfId="8226" xr:uid="{00000000-0005-0000-0000-00009E980000}"/>
    <cellStyle name="Saída 2 3 6 27" xfId="8227" xr:uid="{00000000-0005-0000-0000-00009F980000}"/>
    <cellStyle name="Saída 2 3 6 28" xfId="8228" xr:uid="{00000000-0005-0000-0000-0000A0980000}"/>
    <cellStyle name="Saída 2 3 6 29" xfId="8171" xr:uid="{00000000-0005-0000-0000-0000A1980000}"/>
    <cellStyle name="Saída 2 3 6 3" xfId="8229" xr:uid="{00000000-0005-0000-0000-0000A2980000}"/>
    <cellStyle name="Saída 2 3 6 30" xfId="9595" xr:uid="{00000000-0005-0000-0000-0000A3980000}"/>
    <cellStyle name="Saída 2 3 6 30 2" xfId="13888" xr:uid="{00000000-0005-0000-0000-0000A4980000}"/>
    <cellStyle name="Saída 2 3 6 30 2 2" xfId="36190" xr:uid="{00000000-0005-0000-0000-0000A5980000}"/>
    <cellStyle name="Saída 2 3 6 30 2 3" xfId="40737" xr:uid="{00000000-0005-0000-0000-0000A6980000}"/>
    <cellStyle name="Saída 2 3 6 30 2 4" xfId="22960" xr:uid="{00000000-0005-0000-0000-0000A7980000}"/>
    <cellStyle name="Saída 2 3 6 30 3" xfId="31897" xr:uid="{00000000-0005-0000-0000-0000A8980000}"/>
    <cellStyle name="Saída 2 3 6 30 4" xfId="36444" xr:uid="{00000000-0005-0000-0000-0000A9980000}"/>
    <cellStyle name="Saída 2 3 6 30 5" xfId="18667" xr:uid="{00000000-0005-0000-0000-0000AA980000}"/>
    <cellStyle name="Saída 2 3 6 31" xfId="23156" xr:uid="{00000000-0005-0000-0000-0000AB980000}"/>
    <cellStyle name="Saída 2 3 6 32" xfId="31527" xr:uid="{00000000-0005-0000-0000-0000AC980000}"/>
    <cellStyle name="Saída 2 3 6 33" xfId="14255" xr:uid="{00000000-0005-0000-0000-0000AD980000}"/>
    <cellStyle name="Saída 2 3 6 4" xfId="8230" xr:uid="{00000000-0005-0000-0000-0000AE980000}"/>
    <cellStyle name="Saída 2 3 6 5" xfId="8231" xr:uid="{00000000-0005-0000-0000-0000AF980000}"/>
    <cellStyle name="Saída 2 3 6 6" xfId="8232" xr:uid="{00000000-0005-0000-0000-0000B0980000}"/>
    <cellStyle name="Saída 2 3 6 7" xfId="8233" xr:uid="{00000000-0005-0000-0000-0000B1980000}"/>
    <cellStyle name="Saída 2 3 6 8" xfId="8234" xr:uid="{00000000-0005-0000-0000-0000B2980000}"/>
    <cellStyle name="Saída 2 3 6 9" xfId="8235" xr:uid="{00000000-0005-0000-0000-0000B3980000}"/>
    <cellStyle name="Saída 2 3 7" xfId="322" xr:uid="{00000000-0005-0000-0000-0000B4980000}"/>
    <cellStyle name="Saída 2 3 7 10" xfId="8237" xr:uid="{00000000-0005-0000-0000-0000B5980000}"/>
    <cellStyle name="Saída 2 3 7 11" xfId="8238" xr:uid="{00000000-0005-0000-0000-0000B6980000}"/>
    <cellStyle name="Saída 2 3 7 12" xfId="8239" xr:uid="{00000000-0005-0000-0000-0000B7980000}"/>
    <cellStyle name="Saída 2 3 7 13" xfId="8240" xr:uid="{00000000-0005-0000-0000-0000B8980000}"/>
    <cellStyle name="Saída 2 3 7 14" xfId="8241" xr:uid="{00000000-0005-0000-0000-0000B9980000}"/>
    <cellStyle name="Saída 2 3 7 15" xfId="8242" xr:uid="{00000000-0005-0000-0000-0000BA980000}"/>
    <cellStyle name="Saída 2 3 7 16" xfId="8243" xr:uid="{00000000-0005-0000-0000-0000BB980000}"/>
    <cellStyle name="Saída 2 3 7 17" xfId="8244" xr:uid="{00000000-0005-0000-0000-0000BC980000}"/>
    <cellStyle name="Saída 2 3 7 18" xfId="8245" xr:uid="{00000000-0005-0000-0000-0000BD980000}"/>
    <cellStyle name="Saída 2 3 7 19" xfId="8246" xr:uid="{00000000-0005-0000-0000-0000BE980000}"/>
    <cellStyle name="Saída 2 3 7 2" xfId="8247" xr:uid="{00000000-0005-0000-0000-0000BF980000}"/>
    <cellStyle name="Saída 2 3 7 20" xfId="8248" xr:uid="{00000000-0005-0000-0000-0000C0980000}"/>
    <cellStyle name="Saída 2 3 7 21" xfId="8249" xr:uid="{00000000-0005-0000-0000-0000C1980000}"/>
    <cellStyle name="Saída 2 3 7 22" xfId="8250" xr:uid="{00000000-0005-0000-0000-0000C2980000}"/>
    <cellStyle name="Saída 2 3 7 23" xfId="8251" xr:uid="{00000000-0005-0000-0000-0000C3980000}"/>
    <cellStyle name="Saída 2 3 7 24" xfId="8252" xr:uid="{00000000-0005-0000-0000-0000C4980000}"/>
    <cellStyle name="Saída 2 3 7 25" xfId="8253" xr:uid="{00000000-0005-0000-0000-0000C5980000}"/>
    <cellStyle name="Saída 2 3 7 26" xfId="8254" xr:uid="{00000000-0005-0000-0000-0000C6980000}"/>
    <cellStyle name="Saída 2 3 7 27" xfId="8255" xr:uid="{00000000-0005-0000-0000-0000C7980000}"/>
    <cellStyle name="Saída 2 3 7 28" xfId="8256" xr:uid="{00000000-0005-0000-0000-0000C8980000}"/>
    <cellStyle name="Saída 2 3 7 29" xfId="8257" xr:uid="{00000000-0005-0000-0000-0000C9980000}"/>
    <cellStyle name="Saída 2 3 7 3" xfId="8258" xr:uid="{00000000-0005-0000-0000-0000CA980000}"/>
    <cellStyle name="Saída 2 3 7 30" xfId="8259" xr:uid="{00000000-0005-0000-0000-0000CB980000}"/>
    <cellStyle name="Saída 2 3 7 31" xfId="8260" xr:uid="{00000000-0005-0000-0000-0000CC980000}"/>
    <cellStyle name="Saída 2 3 7 32" xfId="8261" xr:uid="{00000000-0005-0000-0000-0000CD980000}"/>
    <cellStyle name="Saída 2 3 7 33" xfId="8262" xr:uid="{00000000-0005-0000-0000-0000CE980000}"/>
    <cellStyle name="Saída 2 3 7 34" xfId="8263" xr:uid="{00000000-0005-0000-0000-0000CF980000}"/>
    <cellStyle name="Saída 2 3 7 35" xfId="8264" xr:uid="{00000000-0005-0000-0000-0000D0980000}"/>
    <cellStyle name="Saída 2 3 7 36" xfId="8265" xr:uid="{00000000-0005-0000-0000-0000D1980000}"/>
    <cellStyle name="Saída 2 3 7 37" xfId="8266" xr:uid="{00000000-0005-0000-0000-0000D2980000}"/>
    <cellStyle name="Saída 2 3 7 38" xfId="8267" xr:uid="{00000000-0005-0000-0000-0000D3980000}"/>
    <cellStyle name="Saída 2 3 7 39" xfId="8236" xr:uid="{00000000-0005-0000-0000-0000D4980000}"/>
    <cellStyle name="Saída 2 3 7 4" xfId="8268" xr:uid="{00000000-0005-0000-0000-0000D5980000}"/>
    <cellStyle name="Saída 2 3 7 40" xfId="9631" xr:uid="{00000000-0005-0000-0000-0000D6980000}"/>
    <cellStyle name="Saída 2 3 7 40 2" xfId="13917" xr:uid="{00000000-0005-0000-0000-0000D7980000}"/>
    <cellStyle name="Saída 2 3 7 40 2 2" xfId="36219" xr:uid="{00000000-0005-0000-0000-0000D8980000}"/>
    <cellStyle name="Saída 2 3 7 40 2 3" xfId="40766" xr:uid="{00000000-0005-0000-0000-0000D9980000}"/>
    <cellStyle name="Saída 2 3 7 40 2 4" xfId="22989" xr:uid="{00000000-0005-0000-0000-0000DA980000}"/>
    <cellStyle name="Saída 2 3 7 40 3" xfId="31933" xr:uid="{00000000-0005-0000-0000-0000DB980000}"/>
    <cellStyle name="Saída 2 3 7 40 4" xfId="36480" xr:uid="{00000000-0005-0000-0000-0000DC980000}"/>
    <cellStyle name="Saída 2 3 7 40 5" xfId="18703" xr:uid="{00000000-0005-0000-0000-0000DD980000}"/>
    <cellStyle name="Saída 2 3 7 41" xfId="483" xr:uid="{00000000-0005-0000-0000-0000DE980000}"/>
    <cellStyle name="Saída 2 3 7 41 2" xfId="23354" xr:uid="{00000000-0005-0000-0000-0000DF980000}"/>
    <cellStyle name="Saída 2 3 7 41 3" xfId="31333" xr:uid="{00000000-0005-0000-0000-0000E0980000}"/>
    <cellStyle name="Saída 2 3 7 41 4" xfId="14453" xr:uid="{00000000-0005-0000-0000-0000E1980000}"/>
    <cellStyle name="Saída 2 3 7 42" xfId="23193" xr:uid="{00000000-0005-0000-0000-0000E2980000}"/>
    <cellStyle name="Saída 2 3 7 43" xfId="31493" xr:uid="{00000000-0005-0000-0000-0000E3980000}"/>
    <cellStyle name="Saída 2 3 7 44" xfId="14292" xr:uid="{00000000-0005-0000-0000-0000E4980000}"/>
    <cellStyle name="Saída 2 3 7 5" xfId="8269" xr:uid="{00000000-0005-0000-0000-0000E5980000}"/>
    <cellStyle name="Saída 2 3 7 6" xfId="8270" xr:uid="{00000000-0005-0000-0000-0000E6980000}"/>
    <cellStyle name="Saída 2 3 7 7" xfId="8271" xr:uid="{00000000-0005-0000-0000-0000E7980000}"/>
    <cellStyle name="Saída 2 3 7 8" xfId="8272" xr:uid="{00000000-0005-0000-0000-0000E8980000}"/>
    <cellStyle name="Saída 2 3 7 9" xfId="8273" xr:uid="{00000000-0005-0000-0000-0000E9980000}"/>
    <cellStyle name="Saída 2 3 8" xfId="8274" xr:uid="{00000000-0005-0000-0000-0000EA980000}"/>
    <cellStyle name="Saída 2 3 9" xfId="8275" xr:uid="{00000000-0005-0000-0000-0000EB980000}"/>
    <cellStyle name="Saída 2 4" xfId="234" xr:uid="{00000000-0005-0000-0000-0000EC980000}"/>
    <cellStyle name="Saída 2 4 10" xfId="8277" xr:uid="{00000000-0005-0000-0000-0000ED980000}"/>
    <cellStyle name="Saída 2 4 11" xfId="8278" xr:uid="{00000000-0005-0000-0000-0000EE980000}"/>
    <cellStyle name="Saída 2 4 12" xfId="8279" xr:uid="{00000000-0005-0000-0000-0000EF980000}"/>
    <cellStyle name="Saída 2 4 13" xfId="8280" xr:uid="{00000000-0005-0000-0000-0000F0980000}"/>
    <cellStyle name="Saída 2 4 14" xfId="8281" xr:uid="{00000000-0005-0000-0000-0000F1980000}"/>
    <cellStyle name="Saída 2 4 15" xfId="8282" xr:uid="{00000000-0005-0000-0000-0000F2980000}"/>
    <cellStyle name="Saída 2 4 16" xfId="8283" xr:uid="{00000000-0005-0000-0000-0000F3980000}"/>
    <cellStyle name="Saída 2 4 17" xfId="8284" xr:uid="{00000000-0005-0000-0000-0000F4980000}"/>
    <cellStyle name="Saída 2 4 18" xfId="8285" xr:uid="{00000000-0005-0000-0000-0000F5980000}"/>
    <cellStyle name="Saída 2 4 19" xfId="8286" xr:uid="{00000000-0005-0000-0000-0000F6980000}"/>
    <cellStyle name="Saída 2 4 2" xfId="328" xr:uid="{00000000-0005-0000-0000-0000F7980000}"/>
    <cellStyle name="Saída 2 4 2 10" xfId="8288" xr:uid="{00000000-0005-0000-0000-0000F8980000}"/>
    <cellStyle name="Saída 2 4 2 11" xfId="8289" xr:uid="{00000000-0005-0000-0000-0000F9980000}"/>
    <cellStyle name="Saída 2 4 2 12" xfId="8290" xr:uid="{00000000-0005-0000-0000-0000FA980000}"/>
    <cellStyle name="Saída 2 4 2 13" xfId="8291" xr:uid="{00000000-0005-0000-0000-0000FB980000}"/>
    <cellStyle name="Saída 2 4 2 14" xfId="8292" xr:uid="{00000000-0005-0000-0000-0000FC980000}"/>
    <cellStyle name="Saída 2 4 2 15" xfId="8293" xr:uid="{00000000-0005-0000-0000-0000FD980000}"/>
    <cellStyle name="Saída 2 4 2 16" xfId="8294" xr:uid="{00000000-0005-0000-0000-0000FE980000}"/>
    <cellStyle name="Saída 2 4 2 17" xfId="8295" xr:uid="{00000000-0005-0000-0000-0000FF980000}"/>
    <cellStyle name="Saída 2 4 2 18" xfId="8296" xr:uid="{00000000-0005-0000-0000-000000990000}"/>
    <cellStyle name="Saída 2 4 2 19" xfId="8297" xr:uid="{00000000-0005-0000-0000-000001990000}"/>
    <cellStyle name="Saída 2 4 2 2" xfId="8298" xr:uid="{00000000-0005-0000-0000-000002990000}"/>
    <cellStyle name="Saída 2 4 2 20" xfId="8299" xr:uid="{00000000-0005-0000-0000-000003990000}"/>
    <cellStyle name="Saída 2 4 2 21" xfId="8300" xr:uid="{00000000-0005-0000-0000-000004990000}"/>
    <cellStyle name="Saída 2 4 2 22" xfId="8301" xr:uid="{00000000-0005-0000-0000-000005990000}"/>
    <cellStyle name="Saída 2 4 2 23" xfId="8302" xr:uid="{00000000-0005-0000-0000-000006990000}"/>
    <cellStyle name="Saída 2 4 2 24" xfId="8303" xr:uid="{00000000-0005-0000-0000-000007990000}"/>
    <cellStyle name="Saída 2 4 2 25" xfId="8304" xr:uid="{00000000-0005-0000-0000-000008990000}"/>
    <cellStyle name="Saída 2 4 2 26" xfId="8305" xr:uid="{00000000-0005-0000-0000-000009990000}"/>
    <cellStyle name="Saída 2 4 2 27" xfId="8306" xr:uid="{00000000-0005-0000-0000-00000A990000}"/>
    <cellStyle name="Saída 2 4 2 28" xfId="8307" xr:uid="{00000000-0005-0000-0000-00000B990000}"/>
    <cellStyle name="Saída 2 4 2 29" xfId="8308" xr:uid="{00000000-0005-0000-0000-00000C990000}"/>
    <cellStyle name="Saída 2 4 2 3" xfId="8309" xr:uid="{00000000-0005-0000-0000-00000D990000}"/>
    <cellStyle name="Saída 2 4 2 30" xfId="8310" xr:uid="{00000000-0005-0000-0000-00000E990000}"/>
    <cellStyle name="Saída 2 4 2 31" xfId="8311" xr:uid="{00000000-0005-0000-0000-00000F990000}"/>
    <cellStyle name="Saída 2 4 2 32" xfId="8312" xr:uid="{00000000-0005-0000-0000-000010990000}"/>
    <cellStyle name="Saída 2 4 2 33" xfId="8313" xr:uid="{00000000-0005-0000-0000-000011990000}"/>
    <cellStyle name="Saída 2 4 2 34" xfId="8314" xr:uid="{00000000-0005-0000-0000-000012990000}"/>
    <cellStyle name="Saída 2 4 2 35" xfId="8315" xr:uid="{00000000-0005-0000-0000-000013990000}"/>
    <cellStyle name="Saída 2 4 2 36" xfId="8316" xr:uid="{00000000-0005-0000-0000-000014990000}"/>
    <cellStyle name="Saída 2 4 2 37" xfId="8317" xr:uid="{00000000-0005-0000-0000-000015990000}"/>
    <cellStyle name="Saída 2 4 2 38" xfId="8318" xr:uid="{00000000-0005-0000-0000-000016990000}"/>
    <cellStyle name="Saída 2 4 2 39" xfId="8287" xr:uid="{00000000-0005-0000-0000-000017990000}"/>
    <cellStyle name="Saída 2 4 2 4" xfId="8319" xr:uid="{00000000-0005-0000-0000-000018990000}"/>
    <cellStyle name="Saída 2 4 2 40" xfId="9637" xr:uid="{00000000-0005-0000-0000-000019990000}"/>
    <cellStyle name="Saída 2 4 2 40 2" xfId="13922" xr:uid="{00000000-0005-0000-0000-00001A990000}"/>
    <cellStyle name="Saída 2 4 2 40 2 2" xfId="36224" xr:uid="{00000000-0005-0000-0000-00001B990000}"/>
    <cellStyle name="Saída 2 4 2 40 2 3" xfId="40771" xr:uid="{00000000-0005-0000-0000-00001C990000}"/>
    <cellStyle name="Saída 2 4 2 40 2 4" xfId="22994" xr:uid="{00000000-0005-0000-0000-00001D990000}"/>
    <cellStyle name="Saída 2 4 2 40 3" xfId="31939" xr:uid="{00000000-0005-0000-0000-00001E990000}"/>
    <cellStyle name="Saída 2 4 2 40 4" xfId="36486" xr:uid="{00000000-0005-0000-0000-00001F990000}"/>
    <cellStyle name="Saída 2 4 2 40 5" xfId="18709" xr:uid="{00000000-0005-0000-0000-000020990000}"/>
    <cellStyle name="Saída 2 4 2 41" xfId="489" xr:uid="{00000000-0005-0000-0000-000021990000}"/>
    <cellStyle name="Saída 2 4 2 41 2" xfId="23360" xr:uid="{00000000-0005-0000-0000-000022990000}"/>
    <cellStyle name="Saída 2 4 2 41 3" xfId="31326" xr:uid="{00000000-0005-0000-0000-000023990000}"/>
    <cellStyle name="Saída 2 4 2 41 4" xfId="14459" xr:uid="{00000000-0005-0000-0000-000024990000}"/>
    <cellStyle name="Saída 2 4 2 42" xfId="23199" xr:uid="{00000000-0005-0000-0000-000025990000}"/>
    <cellStyle name="Saída 2 4 2 43" xfId="31487" xr:uid="{00000000-0005-0000-0000-000026990000}"/>
    <cellStyle name="Saída 2 4 2 44" xfId="14298" xr:uid="{00000000-0005-0000-0000-000027990000}"/>
    <cellStyle name="Saída 2 4 2 5" xfId="8320" xr:uid="{00000000-0005-0000-0000-000028990000}"/>
    <cellStyle name="Saída 2 4 2 6" xfId="8321" xr:uid="{00000000-0005-0000-0000-000029990000}"/>
    <cellStyle name="Saída 2 4 2 7" xfId="8322" xr:uid="{00000000-0005-0000-0000-00002A990000}"/>
    <cellStyle name="Saída 2 4 2 8" xfId="8323" xr:uid="{00000000-0005-0000-0000-00002B990000}"/>
    <cellStyle name="Saída 2 4 2 9" xfId="8324" xr:uid="{00000000-0005-0000-0000-00002C990000}"/>
    <cellStyle name="Saída 2 4 20" xfId="8325" xr:uid="{00000000-0005-0000-0000-00002D990000}"/>
    <cellStyle name="Saída 2 4 21" xfId="8326" xr:uid="{00000000-0005-0000-0000-00002E990000}"/>
    <cellStyle name="Saída 2 4 22" xfId="8327" xr:uid="{00000000-0005-0000-0000-00002F990000}"/>
    <cellStyle name="Saída 2 4 23" xfId="8328" xr:uid="{00000000-0005-0000-0000-000030990000}"/>
    <cellStyle name="Saída 2 4 24" xfId="8329" xr:uid="{00000000-0005-0000-0000-000031990000}"/>
    <cellStyle name="Saída 2 4 25" xfId="8330" xr:uid="{00000000-0005-0000-0000-000032990000}"/>
    <cellStyle name="Saída 2 4 26" xfId="8331" xr:uid="{00000000-0005-0000-0000-000033990000}"/>
    <cellStyle name="Saída 2 4 27" xfId="8332" xr:uid="{00000000-0005-0000-0000-000034990000}"/>
    <cellStyle name="Saída 2 4 28" xfId="8333" xr:uid="{00000000-0005-0000-0000-000035990000}"/>
    <cellStyle name="Saída 2 4 29" xfId="8276" xr:uid="{00000000-0005-0000-0000-000036990000}"/>
    <cellStyle name="Saída 2 4 3" xfId="8334" xr:uid="{00000000-0005-0000-0000-000037990000}"/>
    <cellStyle name="Saída 2 4 30" xfId="9551" xr:uid="{00000000-0005-0000-0000-000038990000}"/>
    <cellStyle name="Saída 2 4 30 2" xfId="13852" xr:uid="{00000000-0005-0000-0000-000039990000}"/>
    <cellStyle name="Saída 2 4 30 2 2" xfId="36154" xr:uid="{00000000-0005-0000-0000-00003A990000}"/>
    <cellStyle name="Saída 2 4 30 2 3" xfId="40701" xr:uid="{00000000-0005-0000-0000-00003B990000}"/>
    <cellStyle name="Saída 2 4 30 2 4" xfId="22924" xr:uid="{00000000-0005-0000-0000-00003C990000}"/>
    <cellStyle name="Saída 2 4 30 3" xfId="31853" xr:uid="{00000000-0005-0000-0000-00003D990000}"/>
    <cellStyle name="Saída 2 4 30 4" xfId="36400" xr:uid="{00000000-0005-0000-0000-00003E990000}"/>
    <cellStyle name="Saída 2 4 30 5" xfId="18623" xr:uid="{00000000-0005-0000-0000-00003F990000}"/>
    <cellStyle name="Saída 2 4 31" xfId="23105" xr:uid="{00000000-0005-0000-0000-000040990000}"/>
    <cellStyle name="Saída 2 4 32" xfId="31571" xr:uid="{00000000-0005-0000-0000-000041990000}"/>
    <cellStyle name="Saída 2 4 33" xfId="14204" xr:uid="{00000000-0005-0000-0000-000042990000}"/>
    <cellStyle name="Saída 2 4 4" xfId="8335" xr:uid="{00000000-0005-0000-0000-000043990000}"/>
    <cellStyle name="Saída 2 4 5" xfId="8336" xr:uid="{00000000-0005-0000-0000-000044990000}"/>
    <cellStyle name="Saída 2 4 6" xfId="8337" xr:uid="{00000000-0005-0000-0000-000045990000}"/>
    <cellStyle name="Saída 2 4 7" xfId="8338" xr:uid="{00000000-0005-0000-0000-000046990000}"/>
    <cellStyle name="Saída 2 4 8" xfId="8339" xr:uid="{00000000-0005-0000-0000-000047990000}"/>
    <cellStyle name="Saída 2 4 9" xfId="8340" xr:uid="{00000000-0005-0000-0000-000048990000}"/>
    <cellStyle name="Saída 2 5" xfId="176" xr:uid="{00000000-0005-0000-0000-000049990000}"/>
    <cellStyle name="Saída 2 5 10" xfId="8342" xr:uid="{00000000-0005-0000-0000-00004A990000}"/>
    <cellStyle name="Saída 2 5 11" xfId="8343" xr:uid="{00000000-0005-0000-0000-00004B990000}"/>
    <cellStyle name="Saída 2 5 12" xfId="8344" xr:uid="{00000000-0005-0000-0000-00004C990000}"/>
    <cellStyle name="Saída 2 5 13" xfId="8345" xr:uid="{00000000-0005-0000-0000-00004D990000}"/>
    <cellStyle name="Saída 2 5 14" xfId="8346" xr:uid="{00000000-0005-0000-0000-00004E990000}"/>
    <cellStyle name="Saída 2 5 15" xfId="8347" xr:uid="{00000000-0005-0000-0000-00004F990000}"/>
    <cellStyle name="Saída 2 5 16" xfId="8348" xr:uid="{00000000-0005-0000-0000-000050990000}"/>
    <cellStyle name="Saída 2 5 17" xfId="8349" xr:uid="{00000000-0005-0000-0000-000051990000}"/>
    <cellStyle name="Saída 2 5 18" xfId="8350" xr:uid="{00000000-0005-0000-0000-000052990000}"/>
    <cellStyle name="Saída 2 5 19" xfId="8351" xr:uid="{00000000-0005-0000-0000-000053990000}"/>
    <cellStyle name="Saída 2 5 2" xfId="8352" xr:uid="{00000000-0005-0000-0000-000054990000}"/>
    <cellStyle name="Saída 2 5 20" xfId="8353" xr:uid="{00000000-0005-0000-0000-000055990000}"/>
    <cellStyle name="Saída 2 5 21" xfId="8354" xr:uid="{00000000-0005-0000-0000-000056990000}"/>
    <cellStyle name="Saída 2 5 22" xfId="8355" xr:uid="{00000000-0005-0000-0000-000057990000}"/>
    <cellStyle name="Saída 2 5 23" xfId="8356" xr:uid="{00000000-0005-0000-0000-000058990000}"/>
    <cellStyle name="Saída 2 5 24" xfId="8357" xr:uid="{00000000-0005-0000-0000-000059990000}"/>
    <cellStyle name="Saída 2 5 25" xfId="8358" xr:uid="{00000000-0005-0000-0000-00005A990000}"/>
    <cellStyle name="Saída 2 5 26" xfId="8359" xr:uid="{00000000-0005-0000-0000-00005B990000}"/>
    <cellStyle name="Saída 2 5 27" xfId="8360" xr:uid="{00000000-0005-0000-0000-00005C990000}"/>
    <cellStyle name="Saída 2 5 28" xfId="8361" xr:uid="{00000000-0005-0000-0000-00005D990000}"/>
    <cellStyle name="Saída 2 5 29" xfId="8362" xr:uid="{00000000-0005-0000-0000-00005E990000}"/>
    <cellStyle name="Saída 2 5 3" xfId="8363" xr:uid="{00000000-0005-0000-0000-00005F990000}"/>
    <cellStyle name="Saída 2 5 30" xfId="8364" xr:uid="{00000000-0005-0000-0000-000060990000}"/>
    <cellStyle name="Saída 2 5 31" xfId="8365" xr:uid="{00000000-0005-0000-0000-000061990000}"/>
    <cellStyle name="Saída 2 5 32" xfId="8366" xr:uid="{00000000-0005-0000-0000-000062990000}"/>
    <cellStyle name="Saída 2 5 33" xfId="8367" xr:uid="{00000000-0005-0000-0000-000063990000}"/>
    <cellStyle name="Saída 2 5 34" xfId="8368" xr:uid="{00000000-0005-0000-0000-000064990000}"/>
    <cellStyle name="Saída 2 5 35" xfId="8369" xr:uid="{00000000-0005-0000-0000-000065990000}"/>
    <cellStyle name="Saída 2 5 36" xfId="8370" xr:uid="{00000000-0005-0000-0000-000066990000}"/>
    <cellStyle name="Saída 2 5 37" xfId="8371" xr:uid="{00000000-0005-0000-0000-000067990000}"/>
    <cellStyle name="Saída 2 5 38" xfId="8372" xr:uid="{00000000-0005-0000-0000-000068990000}"/>
    <cellStyle name="Saída 2 5 39" xfId="8341" xr:uid="{00000000-0005-0000-0000-000069990000}"/>
    <cellStyle name="Saída 2 5 4" xfId="8373" xr:uid="{00000000-0005-0000-0000-00006A990000}"/>
    <cellStyle name="Saída 2 5 40" xfId="9494" xr:uid="{00000000-0005-0000-0000-00006B990000}"/>
    <cellStyle name="Saída 2 5 40 2" xfId="13809" xr:uid="{00000000-0005-0000-0000-00006C990000}"/>
    <cellStyle name="Saída 2 5 40 2 2" xfId="36111" xr:uid="{00000000-0005-0000-0000-00006D990000}"/>
    <cellStyle name="Saída 2 5 40 2 3" xfId="40658" xr:uid="{00000000-0005-0000-0000-00006E990000}"/>
    <cellStyle name="Saída 2 5 40 2 4" xfId="22881" xr:uid="{00000000-0005-0000-0000-00006F990000}"/>
    <cellStyle name="Saída 2 5 40 3" xfId="31796" xr:uid="{00000000-0005-0000-0000-000070990000}"/>
    <cellStyle name="Saída 2 5 40 4" xfId="36343" xr:uid="{00000000-0005-0000-0000-000071990000}"/>
    <cellStyle name="Saída 2 5 40 5" xfId="18566" xr:uid="{00000000-0005-0000-0000-000072990000}"/>
    <cellStyle name="Saída 2 5 41" xfId="419" xr:uid="{00000000-0005-0000-0000-000073990000}"/>
    <cellStyle name="Saída 2 5 41 2" xfId="23290" xr:uid="{00000000-0005-0000-0000-000074990000}"/>
    <cellStyle name="Saída 2 5 41 3" xfId="31395" xr:uid="{00000000-0005-0000-0000-000075990000}"/>
    <cellStyle name="Saída 2 5 41 4" xfId="14389" xr:uid="{00000000-0005-0000-0000-000076990000}"/>
    <cellStyle name="Saída 2 5 42" xfId="23047" xr:uid="{00000000-0005-0000-0000-000077990000}"/>
    <cellStyle name="Saída 2 5 43" xfId="31623" xr:uid="{00000000-0005-0000-0000-000078990000}"/>
    <cellStyle name="Saída 2 5 44" xfId="14157" xr:uid="{00000000-0005-0000-0000-000079990000}"/>
    <cellStyle name="Saída 2 5 5" xfId="8374" xr:uid="{00000000-0005-0000-0000-00007A990000}"/>
    <cellStyle name="Saída 2 5 6" xfId="8375" xr:uid="{00000000-0005-0000-0000-00007B990000}"/>
    <cellStyle name="Saída 2 5 7" xfId="8376" xr:uid="{00000000-0005-0000-0000-00007C990000}"/>
    <cellStyle name="Saída 2 5 8" xfId="8377" xr:uid="{00000000-0005-0000-0000-00007D990000}"/>
    <cellStyle name="Saída 2 5 9" xfId="8378" xr:uid="{00000000-0005-0000-0000-00007E990000}"/>
    <cellStyle name="Saída 2 6" xfId="8379" xr:uid="{00000000-0005-0000-0000-00007F990000}"/>
    <cellStyle name="Saída 2 7" xfId="8380" xr:uid="{00000000-0005-0000-0000-000080990000}"/>
    <cellStyle name="Saída 2 8" xfId="8381" xr:uid="{00000000-0005-0000-0000-000081990000}"/>
    <cellStyle name="Saída 2 9" xfId="8382" xr:uid="{00000000-0005-0000-0000-000082990000}"/>
    <cellStyle name="Salida" xfId="40805" builtinId="21" customBuiltin="1"/>
    <cellStyle name="Texto de advertencia" xfId="40809" builtinId="11" customBuiltin="1"/>
    <cellStyle name="Texto de Aviso 2" xfId="45" xr:uid="{00000000-0005-0000-0000-000084990000}"/>
    <cellStyle name="Texto de Aviso 2 2" xfId="8383" xr:uid="{00000000-0005-0000-0000-000085990000}"/>
    <cellStyle name="Texto explicativo" xfId="40811" builtinId="53" customBuiltin="1"/>
    <cellStyle name="Texto Explicativo 2" xfId="46" xr:uid="{00000000-0005-0000-0000-000087990000}"/>
    <cellStyle name="Texto Explicativo 2 2" xfId="8384" xr:uid="{00000000-0005-0000-0000-000088990000}"/>
    <cellStyle name="Título" xfId="40796" builtinId="15" customBuiltin="1"/>
    <cellStyle name="Título 1 2" xfId="48" xr:uid="{00000000-0005-0000-0000-00008B990000}"/>
    <cellStyle name="Título 1 2 2" xfId="8385" xr:uid="{00000000-0005-0000-0000-00008C990000}"/>
    <cellStyle name="Título 2" xfId="40798" builtinId="17" customBuiltin="1"/>
    <cellStyle name="Título 2 2" xfId="49" xr:uid="{00000000-0005-0000-0000-00008E990000}"/>
    <cellStyle name="Título 2 2 2" xfId="8386" xr:uid="{00000000-0005-0000-0000-00008F990000}"/>
    <cellStyle name="Título 3" xfId="40799" builtinId="18" customBuiltin="1"/>
    <cellStyle name="Título 3 2" xfId="50" xr:uid="{00000000-0005-0000-0000-000091990000}"/>
    <cellStyle name="Título 3 2 2" xfId="215" xr:uid="{00000000-0005-0000-0000-000092990000}"/>
    <cellStyle name="Título 3 2 2 2" xfId="8388" xr:uid="{00000000-0005-0000-0000-000093990000}"/>
    <cellStyle name="Título 3 2 3" xfId="8387" xr:uid="{00000000-0005-0000-0000-000094990000}"/>
    <cellStyle name="Título 4 2" xfId="51" xr:uid="{00000000-0005-0000-0000-000096990000}"/>
    <cellStyle name="Título 4 2 2" xfId="8389" xr:uid="{00000000-0005-0000-0000-000097990000}"/>
    <cellStyle name="Título 5" xfId="47" xr:uid="{00000000-0005-0000-0000-000098990000}"/>
    <cellStyle name="Título 5 2" xfId="8390" xr:uid="{00000000-0005-0000-0000-000099990000}"/>
    <cellStyle name="Total" xfId="40812" builtinId="25" customBuiltin="1"/>
    <cellStyle name="Total 2" xfId="52" xr:uid="{00000000-0005-0000-0000-00009B990000}"/>
    <cellStyle name="Total 2 10" xfId="8392" xr:uid="{00000000-0005-0000-0000-00009C990000}"/>
    <cellStyle name="Total 2 11" xfId="8393" xr:uid="{00000000-0005-0000-0000-00009D990000}"/>
    <cellStyle name="Total 2 12" xfId="8394" xr:uid="{00000000-0005-0000-0000-00009E990000}"/>
    <cellStyle name="Total 2 13" xfId="8395" xr:uid="{00000000-0005-0000-0000-00009F990000}"/>
    <cellStyle name="Total 2 14" xfId="8396" xr:uid="{00000000-0005-0000-0000-0000A0990000}"/>
    <cellStyle name="Total 2 15" xfId="8397" xr:uid="{00000000-0005-0000-0000-0000A1990000}"/>
    <cellStyle name="Total 2 16" xfId="8398" xr:uid="{00000000-0005-0000-0000-0000A2990000}"/>
    <cellStyle name="Total 2 17" xfId="8399" xr:uid="{00000000-0005-0000-0000-0000A3990000}"/>
    <cellStyle name="Total 2 18" xfId="8400" xr:uid="{00000000-0005-0000-0000-0000A4990000}"/>
    <cellStyle name="Total 2 19" xfId="8391" xr:uid="{00000000-0005-0000-0000-0000A5990000}"/>
    <cellStyle name="Total 2 2" xfId="101" xr:uid="{00000000-0005-0000-0000-0000A6990000}"/>
    <cellStyle name="Total 2 2 10" xfId="8402" xr:uid="{00000000-0005-0000-0000-0000A7990000}"/>
    <cellStyle name="Total 2 2 11" xfId="8403" xr:uid="{00000000-0005-0000-0000-0000A8990000}"/>
    <cellStyle name="Total 2 2 12" xfId="8404" xr:uid="{00000000-0005-0000-0000-0000A9990000}"/>
    <cellStyle name="Total 2 2 13" xfId="8405" xr:uid="{00000000-0005-0000-0000-0000AA990000}"/>
    <cellStyle name="Total 2 2 14" xfId="8406" xr:uid="{00000000-0005-0000-0000-0000AB990000}"/>
    <cellStyle name="Total 2 2 15" xfId="8407" xr:uid="{00000000-0005-0000-0000-0000AC990000}"/>
    <cellStyle name="Total 2 2 16" xfId="8408" xr:uid="{00000000-0005-0000-0000-0000AD990000}"/>
    <cellStyle name="Total 2 2 17" xfId="8409" xr:uid="{00000000-0005-0000-0000-0000AE990000}"/>
    <cellStyle name="Total 2 2 18" xfId="8410" xr:uid="{00000000-0005-0000-0000-0000AF990000}"/>
    <cellStyle name="Total 2 2 19" xfId="8411" xr:uid="{00000000-0005-0000-0000-0000B0990000}"/>
    <cellStyle name="Total 2 2 2" xfId="220" xr:uid="{00000000-0005-0000-0000-0000B1990000}"/>
    <cellStyle name="Total 2 2 2 10" xfId="8413" xr:uid="{00000000-0005-0000-0000-0000B2990000}"/>
    <cellStyle name="Total 2 2 2 11" xfId="8414" xr:uid="{00000000-0005-0000-0000-0000B3990000}"/>
    <cellStyle name="Total 2 2 2 12" xfId="8415" xr:uid="{00000000-0005-0000-0000-0000B4990000}"/>
    <cellStyle name="Total 2 2 2 13" xfId="8416" xr:uid="{00000000-0005-0000-0000-0000B5990000}"/>
    <cellStyle name="Total 2 2 2 14" xfId="8417" xr:uid="{00000000-0005-0000-0000-0000B6990000}"/>
    <cellStyle name="Total 2 2 2 15" xfId="8418" xr:uid="{00000000-0005-0000-0000-0000B7990000}"/>
    <cellStyle name="Total 2 2 2 16" xfId="8419" xr:uid="{00000000-0005-0000-0000-0000B8990000}"/>
    <cellStyle name="Total 2 2 2 17" xfId="8420" xr:uid="{00000000-0005-0000-0000-0000B9990000}"/>
    <cellStyle name="Total 2 2 2 18" xfId="8421" xr:uid="{00000000-0005-0000-0000-0000BA990000}"/>
    <cellStyle name="Total 2 2 2 19" xfId="8422" xr:uid="{00000000-0005-0000-0000-0000BB990000}"/>
    <cellStyle name="Total 2 2 2 2" xfId="330" xr:uid="{00000000-0005-0000-0000-0000BC990000}"/>
    <cellStyle name="Total 2 2 2 2 10" xfId="8424" xr:uid="{00000000-0005-0000-0000-0000BD990000}"/>
    <cellStyle name="Total 2 2 2 2 11" xfId="8425" xr:uid="{00000000-0005-0000-0000-0000BE990000}"/>
    <cellStyle name="Total 2 2 2 2 12" xfId="8426" xr:uid="{00000000-0005-0000-0000-0000BF990000}"/>
    <cellStyle name="Total 2 2 2 2 13" xfId="8427" xr:uid="{00000000-0005-0000-0000-0000C0990000}"/>
    <cellStyle name="Total 2 2 2 2 14" xfId="8428" xr:uid="{00000000-0005-0000-0000-0000C1990000}"/>
    <cellStyle name="Total 2 2 2 2 15" xfId="8429" xr:uid="{00000000-0005-0000-0000-0000C2990000}"/>
    <cellStyle name="Total 2 2 2 2 16" xfId="8430" xr:uid="{00000000-0005-0000-0000-0000C3990000}"/>
    <cellStyle name="Total 2 2 2 2 17" xfId="8431" xr:uid="{00000000-0005-0000-0000-0000C4990000}"/>
    <cellStyle name="Total 2 2 2 2 18" xfId="8432" xr:uid="{00000000-0005-0000-0000-0000C5990000}"/>
    <cellStyle name="Total 2 2 2 2 19" xfId="8433" xr:uid="{00000000-0005-0000-0000-0000C6990000}"/>
    <cellStyle name="Total 2 2 2 2 2" xfId="8434" xr:uid="{00000000-0005-0000-0000-0000C7990000}"/>
    <cellStyle name="Total 2 2 2 2 20" xfId="8435" xr:uid="{00000000-0005-0000-0000-0000C8990000}"/>
    <cellStyle name="Total 2 2 2 2 21" xfId="8436" xr:uid="{00000000-0005-0000-0000-0000C9990000}"/>
    <cellStyle name="Total 2 2 2 2 22" xfId="8437" xr:uid="{00000000-0005-0000-0000-0000CA990000}"/>
    <cellStyle name="Total 2 2 2 2 23" xfId="8438" xr:uid="{00000000-0005-0000-0000-0000CB990000}"/>
    <cellStyle name="Total 2 2 2 2 24" xfId="8439" xr:uid="{00000000-0005-0000-0000-0000CC990000}"/>
    <cellStyle name="Total 2 2 2 2 25" xfId="8440" xr:uid="{00000000-0005-0000-0000-0000CD990000}"/>
    <cellStyle name="Total 2 2 2 2 26" xfId="8441" xr:uid="{00000000-0005-0000-0000-0000CE990000}"/>
    <cellStyle name="Total 2 2 2 2 27" xfId="8442" xr:uid="{00000000-0005-0000-0000-0000CF990000}"/>
    <cellStyle name="Total 2 2 2 2 28" xfId="8443" xr:uid="{00000000-0005-0000-0000-0000D0990000}"/>
    <cellStyle name="Total 2 2 2 2 29" xfId="8444" xr:uid="{00000000-0005-0000-0000-0000D1990000}"/>
    <cellStyle name="Total 2 2 2 2 3" xfId="8445" xr:uid="{00000000-0005-0000-0000-0000D2990000}"/>
    <cellStyle name="Total 2 2 2 2 30" xfId="8446" xr:uid="{00000000-0005-0000-0000-0000D3990000}"/>
    <cellStyle name="Total 2 2 2 2 31" xfId="8447" xr:uid="{00000000-0005-0000-0000-0000D4990000}"/>
    <cellStyle name="Total 2 2 2 2 32" xfId="8448" xr:uid="{00000000-0005-0000-0000-0000D5990000}"/>
    <cellStyle name="Total 2 2 2 2 33" xfId="8449" xr:uid="{00000000-0005-0000-0000-0000D6990000}"/>
    <cellStyle name="Total 2 2 2 2 34" xfId="8450" xr:uid="{00000000-0005-0000-0000-0000D7990000}"/>
    <cellStyle name="Total 2 2 2 2 35" xfId="8451" xr:uid="{00000000-0005-0000-0000-0000D8990000}"/>
    <cellStyle name="Total 2 2 2 2 36" xfId="8452" xr:uid="{00000000-0005-0000-0000-0000D9990000}"/>
    <cellStyle name="Total 2 2 2 2 37" xfId="8453" xr:uid="{00000000-0005-0000-0000-0000DA990000}"/>
    <cellStyle name="Total 2 2 2 2 38" xfId="8454" xr:uid="{00000000-0005-0000-0000-0000DB990000}"/>
    <cellStyle name="Total 2 2 2 2 39" xfId="8423" xr:uid="{00000000-0005-0000-0000-0000DC990000}"/>
    <cellStyle name="Total 2 2 2 2 4" xfId="8455" xr:uid="{00000000-0005-0000-0000-0000DD990000}"/>
    <cellStyle name="Total 2 2 2 2 40" xfId="9639" xr:uid="{00000000-0005-0000-0000-0000DE990000}"/>
    <cellStyle name="Total 2 2 2 2 40 2" xfId="13924" xr:uid="{00000000-0005-0000-0000-0000DF990000}"/>
    <cellStyle name="Total 2 2 2 2 40 2 2" xfId="36226" xr:uid="{00000000-0005-0000-0000-0000E0990000}"/>
    <cellStyle name="Total 2 2 2 2 40 2 3" xfId="40773" xr:uid="{00000000-0005-0000-0000-0000E1990000}"/>
    <cellStyle name="Total 2 2 2 2 40 2 4" xfId="22996" xr:uid="{00000000-0005-0000-0000-0000E2990000}"/>
    <cellStyle name="Total 2 2 2 2 40 3" xfId="31941" xr:uid="{00000000-0005-0000-0000-0000E3990000}"/>
    <cellStyle name="Total 2 2 2 2 40 4" xfId="36488" xr:uid="{00000000-0005-0000-0000-0000E4990000}"/>
    <cellStyle name="Total 2 2 2 2 40 5" xfId="18711" xr:uid="{00000000-0005-0000-0000-0000E5990000}"/>
    <cellStyle name="Total 2 2 2 2 41" xfId="491" xr:uid="{00000000-0005-0000-0000-0000E6990000}"/>
    <cellStyle name="Total 2 2 2 2 41 2" xfId="23362" xr:uid="{00000000-0005-0000-0000-0000E7990000}"/>
    <cellStyle name="Total 2 2 2 2 41 3" xfId="31324" xr:uid="{00000000-0005-0000-0000-0000E8990000}"/>
    <cellStyle name="Total 2 2 2 2 41 4" xfId="14461" xr:uid="{00000000-0005-0000-0000-0000E9990000}"/>
    <cellStyle name="Total 2 2 2 2 42" xfId="23201" xr:uid="{00000000-0005-0000-0000-0000EA990000}"/>
    <cellStyle name="Total 2 2 2 2 43" xfId="31485" xr:uid="{00000000-0005-0000-0000-0000EB990000}"/>
    <cellStyle name="Total 2 2 2 2 44" xfId="14300" xr:uid="{00000000-0005-0000-0000-0000EC990000}"/>
    <cellStyle name="Total 2 2 2 2 5" xfId="8456" xr:uid="{00000000-0005-0000-0000-0000ED990000}"/>
    <cellStyle name="Total 2 2 2 2 6" xfId="8457" xr:uid="{00000000-0005-0000-0000-0000EE990000}"/>
    <cellStyle name="Total 2 2 2 2 7" xfId="8458" xr:uid="{00000000-0005-0000-0000-0000EF990000}"/>
    <cellStyle name="Total 2 2 2 2 8" xfId="8459" xr:uid="{00000000-0005-0000-0000-0000F0990000}"/>
    <cellStyle name="Total 2 2 2 2 9" xfId="8460" xr:uid="{00000000-0005-0000-0000-0000F1990000}"/>
    <cellStyle name="Total 2 2 2 20" xfId="8461" xr:uid="{00000000-0005-0000-0000-0000F2990000}"/>
    <cellStyle name="Total 2 2 2 21" xfId="8462" xr:uid="{00000000-0005-0000-0000-0000F3990000}"/>
    <cellStyle name="Total 2 2 2 22" xfId="8463" xr:uid="{00000000-0005-0000-0000-0000F4990000}"/>
    <cellStyle name="Total 2 2 2 23" xfId="8464" xr:uid="{00000000-0005-0000-0000-0000F5990000}"/>
    <cellStyle name="Total 2 2 2 24" xfId="8465" xr:uid="{00000000-0005-0000-0000-0000F6990000}"/>
    <cellStyle name="Total 2 2 2 25" xfId="8466" xr:uid="{00000000-0005-0000-0000-0000F7990000}"/>
    <cellStyle name="Total 2 2 2 26" xfId="8467" xr:uid="{00000000-0005-0000-0000-0000F8990000}"/>
    <cellStyle name="Total 2 2 2 27" xfId="8468" xr:uid="{00000000-0005-0000-0000-0000F9990000}"/>
    <cellStyle name="Total 2 2 2 28" xfId="8469" xr:uid="{00000000-0005-0000-0000-0000FA990000}"/>
    <cellStyle name="Total 2 2 2 29" xfId="8470" xr:uid="{00000000-0005-0000-0000-0000FB990000}"/>
    <cellStyle name="Total 2 2 2 3" xfId="8471" xr:uid="{00000000-0005-0000-0000-0000FC990000}"/>
    <cellStyle name="Total 2 2 2 30" xfId="8412" xr:uid="{00000000-0005-0000-0000-0000FD990000}"/>
    <cellStyle name="Total 2 2 2 31" xfId="9411" xr:uid="{00000000-0005-0000-0000-0000FE990000}"/>
    <cellStyle name="Total 2 2 2 31 2" xfId="13739" xr:uid="{00000000-0005-0000-0000-0000FF990000}"/>
    <cellStyle name="Total 2 2 2 31 2 2" xfId="36041" xr:uid="{00000000-0005-0000-0000-0000009A0000}"/>
    <cellStyle name="Total 2 2 2 31 2 3" xfId="40588" xr:uid="{00000000-0005-0000-0000-0000019A0000}"/>
    <cellStyle name="Total 2 2 2 31 2 4" xfId="22811" xr:uid="{00000000-0005-0000-0000-0000029A0000}"/>
    <cellStyle name="Total 2 2 2 31 3" xfId="31713" xr:uid="{00000000-0005-0000-0000-0000039A0000}"/>
    <cellStyle name="Total 2 2 2 31 4" xfId="36260" xr:uid="{00000000-0005-0000-0000-0000049A0000}"/>
    <cellStyle name="Total 2 2 2 31 5" xfId="18483" xr:uid="{00000000-0005-0000-0000-0000059A0000}"/>
    <cellStyle name="Total 2 2 2 32" xfId="9537" xr:uid="{00000000-0005-0000-0000-0000069A0000}"/>
    <cellStyle name="Total 2 2 2 32 2" xfId="13840" xr:uid="{00000000-0005-0000-0000-0000079A0000}"/>
    <cellStyle name="Total 2 2 2 32 2 2" xfId="36142" xr:uid="{00000000-0005-0000-0000-0000089A0000}"/>
    <cellStyle name="Total 2 2 2 32 2 3" xfId="40689" xr:uid="{00000000-0005-0000-0000-0000099A0000}"/>
    <cellStyle name="Total 2 2 2 32 2 4" xfId="22912" xr:uid="{00000000-0005-0000-0000-00000A9A0000}"/>
    <cellStyle name="Total 2 2 2 32 3" xfId="31839" xr:uid="{00000000-0005-0000-0000-00000B9A0000}"/>
    <cellStyle name="Total 2 2 2 32 4" xfId="36386" xr:uid="{00000000-0005-0000-0000-00000C9A0000}"/>
    <cellStyle name="Total 2 2 2 32 5" xfId="18609" xr:uid="{00000000-0005-0000-0000-00000D9A0000}"/>
    <cellStyle name="Total 2 2 2 33" xfId="9731" xr:uid="{00000000-0005-0000-0000-00000E9A0000}"/>
    <cellStyle name="Total 2 2 2 33 2" xfId="32033" xr:uid="{00000000-0005-0000-0000-00000F9A0000}"/>
    <cellStyle name="Total 2 2 2 33 3" xfId="36580" xr:uid="{00000000-0005-0000-0000-0000109A0000}"/>
    <cellStyle name="Total 2 2 2 33 4" xfId="18803" xr:uid="{00000000-0005-0000-0000-0000119A0000}"/>
    <cellStyle name="Total 2 2 2 34" xfId="23091" xr:uid="{00000000-0005-0000-0000-0000129A0000}"/>
    <cellStyle name="Total 2 2 2 35" xfId="31584" xr:uid="{00000000-0005-0000-0000-0000139A0000}"/>
    <cellStyle name="Total 2 2 2 36" xfId="13999" xr:uid="{00000000-0005-0000-0000-0000149A0000}"/>
    <cellStyle name="Total 2 2 2 4" xfId="8472" xr:uid="{00000000-0005-0000-0000-0000159A0000}"/>
    <cellStyle name="Total 2 2 2 5" xfId="8473" xr:uid="{00000000-0005-0000-0000-0000169A0000}"/>
    <cellStyle name="Total 2 2 2 6" xfId="8474" xr:uid="{00000000-0005-0000-0000-0000179A0000}"/>
    <cellStyle name="Total 2 2 2 7" xfId="8475" xr:uid="{00000000-0005-0000-0000-0000189A0000}"/>
    <cellStyle name="Total 2 2 2 8" xfId="8476" xr:uid="{00000000-0005-0000-0000-0000199A0000}"/>
    <cellStyle name="Total 2 2 2 9" xfId="8477" xr:uid="{00000000-0005-0000-0000-00001A9A0000}"/>
    <cellStyle name="Total 2 2 20" xfId="8478" xr:uid="{00000000-0005-0000-0000-00001B9A0000}"/>
    <cellStyle name="Total 2 2 21" xfId="8479" xr:uid="{00000000-0005-0000-0000-00001C9A0000}"/>
    <cellStyle name="Total 2 2 22" xfId="8480" xr:uid="{00000000-0005-0000-0000-00001D9A0000}"/>
    <cellStyle name="Total 2 2 23" xfId="8481" xr:uid="{00000000-0005-0000-0000-00001E9A0000}"/>
    <cellStyle name="Total 2 2 24" xfId="8482" xr:uid="{00000000-0005-0000-0000-00001F9A0000}"/>
    <cellStyle name="Total 2 2 25" xfId="8483" xr:uid="{00000000-0005-0000-0000-0000209A0000}"/>
    <cellStyle name="Total 2 2 26" xfId="8484" xr:uid="{00000000-0005-0000-0000-0000219A0000}"/>
    <cellStyle name="Total 2 2 27" xfId="8485" xr:uid="{00000000-0005-0000-0000-0000229A0000}"/>
    <cellStyle name="Total 2 2 28" xfId="8486" xr:uid="{00000000-0005-0000-0000-0000239A0000}"/>
    <cellStyle name="Total 2 2 29" xfId="8487" xr:uid="{00000000-0005-0000-0000-0000249A0000}"/>
    <cellStyle name="Total 2 2 3" xfId="221" xr:uid="{00000000-0005-0000-0000-0000259A0000}"/>
    <cellStyle name="Total 2 2 3 10" xfId="8489" xr:uid="{00000000-0005-0000-0000-0000269A0000}"/>
    <cellStyle name="Total 2 2 3 11" xfId="8490" xr:uid="{00000000-0005-0000-0000-0000279A0000}"/>
    <cellStyle name="Total 2 2 3 12" xfId="8491" xr:uid="{00000000-0005-0000-0000-0000289A0000}"/>
    <cellStyle name="Total 2 2 3 13" xfId="8492" xr:uid="{00000000-0005-0000-0000-0000299A0000}"/>
    <cellStyle name="Total 2 2 3 14" xfId="8493" xr:uid="{00000000-0005-0000-0000-00002A9A0000}"/>
    <cellStyle name="Total 2 2 3 15" xfId="8494" xr:uid="{00000000-0005-0000-0000-00002B9A0000}"/>
    <cellStyle name="Total 2 2 3 16" xfId="8495" xr:uid="{00000000-0005-0000-0000-00002C9A0000}"/>
    <cellStyle name="Total 2 2 3 17" xfId="8496" xr:uid="{00000000-0005-0000-0000-00002D9A0000}"/>
    <cellStyle name="Total 2 2 3 18" xfId="8497" xr:uid="{00000000-0005-0000-0000-00002E9A0000}"/>
    <cellStyle name="Total 2 2 3 19" xfId="8498" xr:uid="{00000000-0005-0000-0000-00002F9A0000}"/>
    <cellStyle name="Total 2 2 3 2" xfId="149" xr:uid="{00000000-0005-0000-0000-0000309A0000}"/>
    <cellStyle name="Total 2 2 3 2 10" xfId="8500" xr:uid="{00000000-0005-0000-0000-0000319A0000}"/>
    <cellStyle name="Total 2 2 3 2 11" xfId="8501" xr:uid="{00000000-0005-0000-0000-0000329A0000}"/>
    <cellStyle name="Total 2 2 3 2 12" xfId="8502" xr:uid="{00000000-0005-0000-0000-0000339A0000}"/>
    <cellStyle name="Total 2 2 3 2 13" xfId="8503" xr:uid="{00000000-0005-0000-0000-0000349A0000}"/>
    <cellStyle name="Total 2 2 3 2 14" xfId="8504" xr:uid="{00000000-0005-0000-0000-0000359A0000}"/>
    <cellStyle name="Total 2 2 3 2 15" xfId="8505" xr:uid="{00000000-0005-0000-0000-0000369A0000}"/>
    <cellStyle name="Total 2 2 3 2 16" xfId="8506" xr:uid="{00000000-0005-0000-0000-0000379A0000}"/>
    <cellStyle name="Total 2 2 3 2 17" xfId="8507" xr:uid="{00000000-0005-0000-0000-0000389A0000}"/>
    <cellStyle name="Total 2 2 3 2 18" xfId="8508" xr:uid="{00000000-0005-0000-0000-0000399A0000}"/>
    <cellStyle name="Total 2 2 3 2 19" xfId="8509" xr:uid="{00000000-0005-0000-0000-00003A9A0000}"/>
    <cellStyle name="Total 2 2 3 2 2" xfId="8510" xr:uid="{00000000-0005-0000-0000-00003B9A0000}"/>
    <cellStyle name="Total 2 2 3 2 20" xfId="8511" xr:uid="{00000000-0005-0000-0000-00003C9A0000}"/>
    <cellStyle name="Total 2 2 3 2 21" xfId="8512" xr:uid="{00000000-0005-0000-0000-00003D9A0000}"/>
    <cellStyle name="Total 2 2 3 2 22" xfId="8513" xr:uid="{00000000-0005-0000-0000-00003E9A0000}"/>
    <cellStyle name="Total 2 2 3 2 23" xfId="8514" xr:uid="{00000000-0005-0000-0000-00003F9A0000}"/>
    <cellStyle name="Total 2 2 3 2 24" xfId="8515" xr:uid="{00000000-0005-0000-0000-0000409A0000}"/>
    <cellStyle name="Total 2 2 3 2 25" xfId="8516" xr:uid="{00000000-0005-0000-0000-0000419A0000}"/>
    <cellStyle name="Total 2 2 3 2 26" xfId="8517" xr:uid="{00000000-0005-0000-0000-0000429A0000}"/>
    <cellStyle name="Total 2 2 3 2 27" xfId="8518" xr:uid="{00000000-0005-0000-0000-0000439A0000}"/>
    <cellStyle name="Total 2 2 3 2 28" xfId="8519" xr:uid="{00000000-0005-0000-0000-0000449A0000}"/>
    <cellStyle name="Total 2 2 3 2 29" xfId="8520" xr:uid="{00000000-0005-0000-0000-0000459A0000}"/>
    <cellStyle name="Total 2 2 3 2 3" xfId="8521" xr:uid="{00000000-0005-0000-0000-0000469A0000}"/>
    <cellStyle name="Total 2 2 3 2 30" xfId="8522" xr:uid="{00000000-0005-0000-0000-0000479A0000}"/>
    <cellStyle name="Total 2 2 3 2 31" xfId="8523" xr:uid="{00000000-0005-0000-0000-0000489A0000}"/>
    <cellStyle name="Total 2 2 3 2 32" xfId="8524" xr:uid="{00000000-0005-0000-0000-0000499A0000}"/>
    <cellStyle name="Total 2 2 3 2 33" xfId="8525" xr:uid="{00000000-0005-0000-0000-00004A9A0000}"/>
    <cellStyle name="Total 2 2 3 2 34" xfId="8526" xr:uid="{00000000-0005-0000-0000-00004B9A0000}"/>
    <cellStyle name="Total 2 2 3 2 35" xfId="8527" xr:uid="{00000000-0005-0000-0000-00004C9A0000}"/>
    <cellStyle name="Total 2 2 3 2 36" xfId="8528" xr:uid="{00000000-0005-0000-0000-00004D9A0000}"/>
    <cellStyle name="Total 2 2 3 2 37" xfId="8529" xr:uid="{00000000-0005-0000-0000-00004E9A0000}"/>
    <cellStyle name="Total 2 2 3 2 38" xfId="8530" xr:uid="{00000000-0005-0000-0000-00004F9A0000}"/>
    <cellStyle name="Total 2 2 3 2 39" xfId="8499" xr:uid="{00000000-0005-0000-0000-0000509A0000}"/>
    <cellStyle name="Total 2 2 3 2 4" xfId="8531" xr:uid="{00000000-0005-0000-0000-0000519A0000}"/>
    <cellStyle name="Total 2 2 3 2 40" xfId="9471" xr:uid="{00000000-0005-0000-0000-0000529A0000}"/>
    <cellStyle name="Total 2 2 3 2 40 2" xfId="13795" xr:uid="{00000000-0005-0000-0000-0000539A0000}"/>
    <cellStyle name="Total 2 2 3 2 40 2 2" xfId="36097" xr:uid="{00000000-0005-0000-0000-0000549A0000}"/>
    <cellStyle name="Total 2 2 3 2 40 2 3" xfId="40644" xr:uid="{00000000-0005-0000-0000-0000559A0000}"/>
    <cellStyle name="Total 2 2 3 2 40 2 4" xfId="22867" xr:uid="{00000000-0005-0000-0000-0000569A0000}"/>
    <cellStyle name="Total 2 2 3 2 40 3" xfId="31773" xr:uid="{00000000-0005-0000-0000-0000579A0000}"/>
    <cellStyle name="Total 2 2 3 2 40 4" xfId="36320" xr:uid="{00000000-0005-0000-0000-0000589A0000}"/>
    <cellStyle name="Total 2 2 3 2 40 5" xfId="18543" xr:uid="{00000000-0005-0000-0000-0000599A0000}"/>
    <cellStyle name="Total 2 2 3 2 41" xfId="403" xr:uid="{00000000-0005-0000-0000-00005A9A0000}"/>
    <cellStyle name="Total 2 2 3 2 41 2" xfId="23274" xr:uid="{00000000-0005-0000-0000-00005B9A0000}"/>
    <cellStyle name="Total 2 2 3 2 41 3" xfId="31413" xr:uid="{00000000-0005-0000-0000-00005C9A0000}"/>
    <cellStyle name="Total 2 2 3 2 41 4" xfId="14373" xr:uid="{00000000-0005-0000-0000-00005D9A0000}"/>
    <cellStyle name="Total 2 2 3 2 42" xfId="23020" xr:uid="{00000000-0005-0000-0000-00005E9A0000}"/>
    <cellStyle name="Total 2 2 3 2 43" xfId="31649" xr:uid="{00000000-0005-0000-0000-00005F9A0000}"/>
    <cellStyle name="Total 2 2 3 2 44" xfId="14130" xr:uid="{00000000-0005-0000-0000-0000609A0000}"/>
    <cellStyle name="Total 2 2 3 2 5" xfId="8532" xr:uid="{00000000-0005-0000-0000-0000619A0000}"/>
    <cellStyle name="Total 2 2 3 2 6" xfId="8533" xr:uid="{00000000-0005-0000-0000-0000629A0000}"/>
    <cellStyle name="Total 2 2 3 2 7" xfId="8534" xr:uid="{00000000-0005-0000-0000-0000639A0000}"/>
    <cellStyle name="Total 2 2 3 2 8" xfId="8535" xr:uid="{00000000-0005-0000-0000-0000649A0000}"/>
    <cellStyle name="Total 2 2 3 2 9" xfId="8536" xr:uid="{00000000-0005-0000-0000-0000659A0000}"/>
    <cellStyle name="Total 2 2 3 20" xfId="8537" xr:uid="{00000000-0005-0000-0000-0000669A0000}"/>
    <cellStyle name="Total 2 2 3 21" xfId="8538" xr:uid="{00000000-0005-0000-0000-0000679A0000}"/>
    <cellStyle name="Total 2 2 3 22" xfId="8539" xr:uid="{00000000-0005-0000-0000-0000689A0000}"/>
    <cellStyle name="Total 2 2 3 23" xfId="8540" xr:uid="{00000000-0005-0000-0000-0000699A0000}"/>
    <cellStyle name="Total 2 2 3 24" xfId="8541" xr:uid="{00000000-0005-0000-0000-00006A9A0000}"/>
    <cellStyle name="Total 2 2 3 25" xfId="8542" xr:uid="{00000000-0005-0000-0000-00006B9A0000}"/>
    <cellStyle name="Total 2 2 3 26" xfId="8543" xr:uid="{00000000-0005-0000-0000-00006C9A0000}"/>
    <cellStyle name="Total 2 2 3 27" xfId="8544" xr:uid="{00000000-0005-0000-0000-00006D9A0000}"/>
    <cellStyle name="Total 2 2 3 28" xfId="8545" xr:uid="{00000000-0005-0000-0000-00006E9A0000}"/>
    <cellStyle name="Total 2 2 3 29" xfId="8546" xr:uid="{00000000-0005-0000-0000-00006F9A0000}"/>
    <cellStyle name="Total 2 2 3 3" xfId="8547" xr:uid="{00000000-0005-0000-0000-0000709A0000}"/>
    <cellStyle name="Total 2 2 3 30" xfId="8488" xr:uid="{00000000-0005-0000-0000-0000719A0000}"/>
    <cellStyle name="Total 2 2 3 31" xfId="9412" xr:uid="{00000000-0005-0000-0000-0000729A0000}"/>
    <cellStyle name="Total 2 2 3 31 2" xfId="13740" xr:uid="{00000000-0005-0000-0000-0000739A0000}"/>
    <cellStyle name="Total 2 2 3 31 2 2" xfId="36042" xr:uid="{00000000-0005-0000-0000-0000749A0000}"/>
    <cellStyle name="Total 2 2 3 31 2 3" xfId="40589" xr:uid="{00000000-0005-0000-0000-0000759A0000}"/>
    <cellStyle name="Total 2 2 3 31 2 4" xfId="22812" xr:uid="{00000000-0005-0000-0000-0000769A0000}"/>
    <cellStyle name="Total 2 2 3 31 3" xfId="31714" xr:uid="{00000000-0005-0000-0000-0000779A0000}"/>
    <cellStyle name="Total 2 2 3 31 4" xfId="36261" xr:uid="{00000000-0005-0000-0000-0000789A0000}"/>
    <cellStyle name="Total 2 2 3 31 5" xfId="18484" xr:uid="{00000000-0005-0000-0000-0000799A0000}"/>
    <cellStyle name="Total 2 2 3 32" xfId="9538" xr:uid="{00000000-0005-0000-0000-00007A9A0000}"/>
    <cellStyle name="Total 2 2 3 32 2" xfId="13841" xr:uid="{00000000-0005-0000-0000-00007B9A0000}"/>
    <cellStyle name="Total 2 2 3 32 2 2" xfId="36143" xr:uid="{00000000-0005-0000-0000-00007C9A0000}"/>
    <cellStyle name="Total 2 2 3 32 2 3" xfId="40690" xr:uid="{00000000-0005-0000-0000-00007D9A0000}"/>
    <cellStyle name="Total 2 2 3 32 2 4" xfId="22913" xr:uid="{00000000-0005-0000-0000-00007E9A0000}"/>
    <cellStyle name="Total 2 2 3 32 3" xfId="31840" xr:uid="{00000000-0005-0000-0000-00007F9A0000}"/>
    <cellStyle name="Total 2 2 3 32 4" xfId="36387" xr:uid="{00000000-0005-0000-0000-0000809A0000}"/>
    <cellStyle name="Total 2 2 3 32 5" xfId="18610" xr:uid="{00000000-0005-0000-0000-0000819A0000}"/>
    <cellStyle name="Total 2 2 3 33" xfId="9732" xr:uid="{00000000-0005-0000-0000-0000829A0000}"/>
    <cellStyle name="Total 2 2 3 33 2" xfId="32034" xr:uid="{00000000-0005-0000-0000-0000839A0000}"/>
    <cellStyle name="Total 2 2 3 33 3" xfId="36581" xr:uid="{00000000-0005-0000-0000-0000849A0000}"/>
    <cellStyle name="Total 2 2 3 33 4" xfId="18804" xr:uid="{00000000-0005-0000-0000-0000859A0000}"/>
    <cellStyle name="Total 2 2 3 34" xfId="23092" xr:uid="{00000000-0005-0000-0000-0000869A0000}"/>
    <cellStyle name="Total 2 2 3 35" xfId="31583" xr:uid="{00000000-0005-0000-0000-0000879A0000}"/>
    <cellStyle name="Total 2 2 3 36" xfId="14000" xr:uid="{00000000-0005-0000-0000-0000889A0000}"/>
    <cellStyle name="Total 2 2 3 4" xfId="8548" xr:uid="{00000000-0005-0000-0000-0000899A0000}"/>
    <cellStyle name="Total 2 2 3 5" xfId="8549" xr:uid="{00000000-0005-0000-0000-00008A9A0000}"/>
    <cellStyle name="Total 2 2 3 6" xfId="8550" xr:uid="{00000000-0005-0000-0000-00008B9A0000}"/>
    <cellStyle name="Total 2 2 3 7" xfId="8551" xr:uid="{00000000-0005-0000-0000-00008C9A0000}"/>
    <cellStyle name="Total 2 2 3 8" xfId="8552" xr:uid="{00000000-0005-0000-0000-00008D9A0000}"/>
    <cellStyle name="Total 2 2 3 9" xfId="8553" xr:uid="{00000000-0005-0000-0000-00008E9A0000}"/>
    <cellStyle name="Total 2 2 30" xfId="8554" xr:uid="{00000000-0005-0000-0000-00008F9A0000}"/>
    <cellStyle name="Total 2 2 31" xfId="8555" xr:uid="{00000000-0005-0000-0000-0000909A0000}"/>
    <cellStyle name="Total 2 2 32" xfId="8556" xr:uid="{00000000-0005-0000-0000-0000919A0000}"/>
    <cellStyle name="Total 2 2 33" xfId="8557" xr:uid="{00000000-0005-0000-0000-0000929A0000}"/>
    <cellStyle name="Total 2 2 34" xfId="8558" xr:uid="{00000000-0005-0000-0000-0000939A0000}"/>
    <cellStyle name="Total 2 2 35" xfId="8559" xr:uid="{00000000-0005-0000-0000-0000949A0000}"/>
    <cellStyle name="Total 2 2 36" xfId="8560" xr:uid="{00000000-0005-0000-0000-0000959A0000}"/>
    <cellStyle name="Total 2 2 37" xfId="8401" xr:uid="{00000000-0005-0000-0000-0000969A0000}"/>
    <cellStyle name="Total 2 2 38" xfId="9410" xr:uid="{00000000-0005-0000-0000-0000979A0000}"/>
    <cellStyle name="Total 2 2 38 2" xfId="13738" xr:uid="{00000000-0005-0000-0000-0000989A0000}"/>
    <cellStyle name="Total 2 2 38 2 2" xfId="36040" xr:uid="{00000000-0005-0000-0000-0000999A0000}"/>
    <cellStyle name="Total 2 2 38 2 3" xfId="40587" xr:uid="{00000000-0005-0000-0000-00009A9A0000}"/>
    <cellStyle name="Total 2 2 38 2 4" xfId="22810" xr:uid="{00000000-0005-0000-0000-00009B9A0000}"/>
    <cellStyle name="Total 2 2 38 3" xfId="31712" xr:uid="{00000000-0005-0000-0000-00009C9A0000}"/>
    <cellStyle name="Total 2 2 38 4" xfId="36259" xr:uid="{00000000-0005-0000-0000-00009D9A0000}"/>
    <cellStyle name="Total 2 2 38 5" xfId="18482" xr:uid="{00000000-0005-0000-0000-00009E9A0000}"/>
    <cellStyle name="Total 2 2 39" xfId="9427" xr:uid="{00000000-0005-0000-0000-00009F9A0000}"/>
    <cellStyle name="Total 2 2 39 2" xfId="13753" xr:uid="{00000000-0005-0000-0000-0000A09A0000}"/>
    <cellStyle name="Total 2 2 39 2 2" xfId="36055" xr:uid="{00000000-0005-0000-0000-0000A19A0000}"/>
    <cellStyle name="Total 2 2 39 2 3" xfId="40602" xr:uid="{00000000-0005-0000-0000-0000A29A0000}"/>
    <cellStyle name="Total 2 2 39 2 4" xfId="22825" xr:uid="{00000000-0005-0000-0000-0000A39A0000}"/>
    <cellStyle name="Total 2 2 39 3" xfId="31729" xr:uid="{00000000-0005-0000-0000-0000A49A0000}"/>
    <cellStyle name="Total 2 2 39 4" xfId="36276" xr:uid="{00000000-0005-0000-0000-0000A59A0000}"/>
    <cellStyle name="Total 2 2 39 5" xfId="18499" xr:uid="{00000000-0005-0000-0000-0000A69A0000}"/>
    <cellStyle name="Total 2 2 4" xfId="246" xr:uid="{00000000-0005-0000-0000-0000A79A0000}"/>
    <cellStyle name="Total 2 2 4 10" xfId="8562" xr:uid="{00000000-0005-0000-0000-0000A89A0000}"/>
    <cellStyle name="Total 2 2 4 11" xfId="8563" xr:uid="{00000000-0005-0000-0000-0000A99A0000}"/>
    <cellStyle name="Total 2 2 4 12" xfId="8564" xr:uid="{00000000-0005-0000-0000-0000AA9A0000}"/>
    <cellStyle name="Total 2 2 4 13" xfId="8565" xr:uid="{00000000-0005-0000-0000-0000AB9A0000}"/>
    <cellStyle name="Total 2 2 4 14" xfId="8566" xr:uid="{00000000-0005-0000-0000-0000AC9A0000}"/>
    <cellStyle name="Total 2 2 4 15" xfId="8567" xr:uid="{00000000-0005-0000-0000-0000AD9A0000}"/>
    <cellStyle name="Total 2 2 4 16" xfId="8568" xr:uid="{00000000-0005-0000-0000-0000AE9A0000}"/>
    <cellStyle name="Total 2 2 4 17" xfId="8569" xr:uid="{00000000-0005-0000-0000-0000AF9A0000}"/>
    <cellStyle name="Total 2 2 4 18" xfId="8570" xr:uid="{00000000-0005-0000-0000-0000B09A0000}"/>
    <cellStyle name="Total 2 2 4 19" xfId="8571" xr:uid="{00000000-0005-0000-0000-0000B19A0000}"/>
    <cellStyle name="Total 2 2 4 2" xfId="185" xr:uid="{00000000-0005-0000-0000-0000B29A0000}"/>
    <cellStyle name="Total 2 2 4 2 10" xfId="8573" xr:uid="{00000000-0005-0000-0000-0000B39A0000}"/>
    <cellStyle name="Total 2 2 4 2 11" xfId="8574" xr:uid="{00000000-0005-0000-0000-0000B49A0000}"/>
    <cellStyle name="Total 2 2 4 2 12" xfId="8575" xr:uid="{00000000-0005-0000-0000-0000B59A0000}"/>
    <cellStyle name="Total 2 2 4 2 13" xfId="8576" xr:uid="{00000000-0005-0000-0000-0000B69A0000}"/>
    <cellStyle name="Total 2 2 4 2 14" xfId="8577" xr:uid="{00000000-0005-0000-0000-0000B79A0000}"/>
    <cellStyle name="Total 2 2 4 2 15" xfId="8578" xr:uid="{00000000-0005-0000-0000-0000B89A0000}"/>
    <cellStyle name="Total 2 2 4 2 16" xfId="8579" xr:uid="{00000000-0005-0000-0000-0000B99A0000}"/>
    <cellStyle name="Total 2 2 4 2 17" xfId="8580" xr:uid="{00000000-0005-0000-0000-0000BA9A0000}"/>
    <cellStyle name="Total 2 2 4 2 18" xfId="8581" xr:uid="{00000000-0005-0000-0000-0000BB9A0000}"/>
    <cellStyle name="Total 2 2 4 2 19" xfId="8582" xr:uid="{00000000-0005-0000-0000-0000BC9A0000}"/>
    <cellStyle name="Total 2 2 4 2 2" xfId="8583" xr:uid="{00000000-0005-0000-0000-0000BD9A0000}"/>
    <cellStyle name="Total 2 2 4 2 20" xfId="8584" xr:uid="{00000000-0005-0000-0000-0000BE9A0000}"/>
    <cellStyle name="Total 2 2 4 2 21" xfId="8585" xr:uid="{00000000-0005-0000-0000-0000BF9A0000}"/>
    <cellStyle name="Total 2 2 4 2 22" xfId="8586" xr:uid="{00000000-0005-0000-0000-0000C09A0000}"/>
    <cellStyle name="Total 2 2 4 2 23" xfId="8587" xr:uid="{00000000-0005-0000-0000-0000C19A0000}"/>
    <cellStyle name="Total 2 2 4 2 24" xfId="8588" xr:uid="{00000000-0005-0000-0000-0000C29A0000}"/>
    <cellStyle name="Total 2 2 4 2 25" xfId="8589" xr:uid="{00000000-0005-0000-0000-0000C39A0000}"/>
    <cellStyle name="Total 2 2 4 2 26" xfId="8590" xr:uid="{00000000-0005-0000-0000-0000C49A0000}"/>
    <cellStyle name="Total 2 2 4 2 27" xfId="8591" xr:uid="{00000000-0005-0000-0000-0000C59A0000}"/>
    <cellStyle name="Total 2 2 4 2 28" xfId="8592" xr:uid="{00000000-0005-0000-0000-0000C69A0000}"/>
    <cellStyle name="Total 2 2 4 2 29" xfId="8593" xr:uid="{00000000-0005-0000-0000-0000C79A0000}"/>
    <cellStyle name="Total 2 2 4 2 3" xfId="8594" xr:uid="{00000000-0005-0000-0000-0000C89A0000}"/>
    <cellStyle name="Total 2 2 4 2 30" xfId="8595" xr:uid="{00000000-0005-0000-0000-0000C99A0000}"/>
    <cellStyle name="Total 2 2 4 2 31" xfId="8596" xr:uid="{00000000-0005-0000-0000-0000CA9A0000}"/>
    <cellStyle name="Total 2 2 4 2 32" xfId="8597" xr:uid="{00000000-0005-0000-0000-0000CB9A0000}"/>
    <cellStyle name="Total 2 2 4 2 33" xfId="8598" xr:uid="{00000000-0005-0000-0000-0000CC9A0000}"/>
    <cellStyle name="Total 2 2 4 2 34" xfId="8599" xr:uid="{00000000-0005-0000-0000-0000CD9A0000}"/>
    <cellStyle name="Total 2 2 4 2 35" xfId="8600" xr:uid="{00000000-0005-0000-0000-0000CE9A0000}"/>
    <cellStyle name="Total 2 2 4 2 36" xfId="8601" xr:uid="{00000000-0005-0000-0000-0000CF9A0000}"/>
    <cellStyle name="Total 2 2 4 2 37" xfId="8602" xr:uid="{00000000-0005-0000-0000-0000D09A0000}"/>
    <cellStyle name="Total 2 2 4 2 38" xfId="8603" xr:uid="{00000000-0005-0000-0000-0000D19A0000}"/>
    <cellStyle name="Total 2 2 4 2 39" xfId="8572" xr:uid="{00000000-0005-0000-0000-0000D29A0000}"/>
    <cellStyle name="Total 2 2 4 2 4" xfId="8604" xr:uid="{00000000-0005-0000-0000-0000D39A0000}"/>
    <cellStyle name="Total 2 2 4 2 40" xfId="9503" xr:uid="{00000000-0005-0000-0000-0000D49A0000}"/>
    <cellStyle name="Total 2 2 4 2 40 2" xfId="13818" xr:uid="{00000000-0005-0000-0000-0000D59A0000}"/>
    <cellStyle name="Total 2 2 4 2 40 2 2" xfId="36120" xr:uid="{00000000-0005-0000-0000-0000D69A0000}"/>
    <cellStyle name="Total 2 2 4 2 40 2 3" xfId="40667" xr:uid="{00000000-0005-0000-0000-0000D79A0000}"/>
    <cellStyle name="Total 2 2 4 2 40 2 4" xfId="22890" xr:uid="{00000000-0005-0000-0000-0000D89A0000}"/>
    <cellStyle name="Total 2 2 4 2 40 3" xfId="31805" xr:uid="{00000000-0005-0000-0000-0000D99A0000}"/>
    <cellStyle name="Total 2 2 4 2 40 4" xfId="36352" xr:uid="{00000000-0005-0000-0000-0000DA9A0000}"/>
    <cellStyle name="Total 2 2 4 2 40 5" xfId="18575" xr:uid="{00000000-0005-0000-0000-0000DB9A0000}"/>
    <cellStyle name="Total 2 2 4 2 41" xfId="425" xr:uid="{00000000-0005-0000-0000-0000DC9A0000}"/>
    <cellStyle name="Total 2 2 4 2 41 2" xfId="23296" xr:uid="{00000000-0005-0000-0000-0000DD9A0000}"/>
    <cellStyle name="Total 2 2 4 2 41 3" xfId="31389" xr:uid="{00000000-0005-0000-0000-0000DE9A0000}"/>
    <cellStyle name="Total 2 2 4 2 41 4" xfId="14395" xr:uid="{00000000-0005-0000-0000-0000DF9A0000}"/>
    <cellStyle name="Total 2 2 4 2 42" xfId="23056" xr:uid="{00000000-0005-0000-0000-0000E09A0000}"/>
    <cellStyle name="Total 2 2 4 2 43" xfId="31614" xr:uid="{00000000-0005-0000-0000-0000E19A0000}"/>
    <cellStyle name="Total 2 2 4 2 44" xfId="14166" xr:uid="{00000000-0005-0000-0000-0000E29A0000}"/>
    <cellStyle name="Total 2 2 4 2 5" xfId="8605" xr:uid="{00000000-0005-0000-0000-0000E39A0000}"/>
    <cellStyle name="Total 2 2 4 2 6" xfId="8606" xr:uid="{00000000-0005-0000-0000-0000E49A0000}"/>
    <cellStyle name="Total 2 2 4 2 7" xfId="8607" xr:uid="{00000000-0005-0000-0000-0000E59A0000}"/>
    <cellStyle name="Total 2 2 4 2 8" xfId="8608" xr:uid="{00000000-0005-0000-0000-0000E69A0000}"/>
    <cellStyle name="Total 2 2 4 2 9" xfId="8609" xr:uid="{00000000-0005-0000-0000-0000E79A0000}"/>
    <cellStyle name="Total 2 2 4 20" xfId="8610" xr:uid="{00000000-0005-0000-0000-0000E89A0000}"/>
    <cellStyle name="Total 2 2 4 21" xfId="8611" xr:uid="{00000000-0005-0000-0000-0000E99A0000}"/>
    <cellStyle name="Total 2 2 4 22" xfId="8612" xr:uid="{00000000-0005-0000-0000-0000EA9A0000}"/>
    <cellStyle name="Total 2 2 4 23" xfId="8613" xr:uid="{00000000-0005-0000-0000-0000EB9A0000}"/>
    <cellStyle name="Total 2 2 4 24" xfId="8614" xr:uid="{00000000-0005-0000-0000-0000EC9A0000}"/>
    <cellStyle name="Total 2 2 4 25" xfId="8615" xr:uid="{00000000-0005-0000-0000-0000ED9A0000}"/>
    <cellStyle name="Total 2 2 4 26" xfId="8616" xr:uid="{00000000-0005-0000-0000-0000EE9A0000}"/>
    <cellStyle name="Total 2 2 4 27" xfId="8617" xr:uid="{00000000-0005-0000-0000-0000EF9A0000}"/>
    <cellStyle name="Total 2 2 4 28" xfId="8618" xr:uid="{00000000-0005-0000-0000-0000F09A0000}"/>
    <cellStyle name="Total 2 2 4 29" xfId="8561" xr:uid="{00000000-0005-0000-0000-0000F19A0000}"/>
    <cellStyle name="Total 2 2 4 3" xfId="8619" xr:uid="{00000000-0005-0000-0000-0000F29A0000}"/>
    <cellStyle name="Total 2 2 4 30" xfId="9562" xr:uid="{00000000-0005-0000-0000-0000F39A0000}"/>
    <cellStyle name="Total 2 2 4 30 2" xfId="13861" xr:uid="{00000000-0005-0000-0000-0000F49A0000}"/>
    <cellStyle name="Total 2 2 4 30 2 2" xfId="36163" xr:uid="{00000000-0005-0000-0000-0000F59A0000}"/>
    <cellStyle name="Total 2 2 4 30 2 3" xfId="40710" xr:uid="{00000000-0005-0000-0000-0000F69A0000}"/>
    <cellStyle name="Total 2 2 4 30 2 4" xfId="22933" xr:uid="{00000000-0005-0000-0000-0000F79A0000}"/>
    <cellStyle name="Total 2 2 4 30 3" xfId="31864" xr:uid="{00000000-0005-0000-0000-0000F89A0000}"/>
    <cellStyle name="Total 2 2 4 30 4" xfId="36411" xr:uid="{00000000-0005-0000-0000-0000F99A0000}"/>
    <cellStyle name="Total 2 2 4 30 5" xfId="18634" xr:uid="{00000000-0005-0000-0000-0000FA9A0000}"/>
    <cellStyle name="Total 2 2 4 31" xfId="23117" xr:uid="{00000000-0005-0000-0000-0000FB9A0000}"/>
    <cellStyle name="Total 2 2 4 32" xfId="31562" xr:uid="{00000000-0005-0000-0000-0000FC9A0000}"/>
    <cellStyle name="Total 2 2 4 33" xfId="14216" xr:uid="{00000000-0005-0000-0000-0000FD9A0000}"/>
    <cellStyle name="Total 2 2 4 4" xfId="8620" xr:uid="{00000000-0005-0000-0000-0000FE9A0000}"/>
    <cellStyle name="Total 2 2 4 5" xfId="8621" xr:uid="{00000000-0005-0000-0000-0000FF9A0000}"/>
    <cellStyle name="Total 2 2 4 6" xfId="8622" xr:uid="{00000000-0005-0000-0000-0000009B0000}"/>
    <cellStyle name="Total 2 2 4 7" xfId="8623" xr:uid="{00000000-0005-0000-0000-0000019B0000}"/>
    <cellStyle name="Total 2 2 4 8" xfId="8624" xr:uid="{00000000-0005-0000-0000-0000029B0000}"/>
    <cellStyle name="Total 2 2 4 9" xfId="8625" xr:uid="{00000000-0005-0000-0000-0000039B0000}"/>
    <cellStyle name="Total 2 2 40" xfId="9681" xr:uid="{00000000-0005-0000-0000-0000049B0000}"/>
    <cellStyle name="Total 2 2 40 2" xfId="31983" xr:uid="{00000000-0005-0000-0000-0000059B0000}"/>
    <cellStyle name="Total 2 2 40 3" xfId="36530" xr:uid="{00000000-0005-0000-0000-0000069B0000}"/>
    <cellStyle name="Total 2 2 40 4" xfId="18753" xr:uid="{00000000-0005-0000-0000-0000079B0000}"/>
    <cellStyle name="Total 2 2 41" xfId="14119" xr:uid="{00000000-0005-0000-0000-0000089B0000}"/>
    <cellStyle name="Total 2 2 42" xfId="31693" xr:uid="{00000000-0005-0000-0000-0000099B0000}"/>
    <cellStyle name="Total 2 2 43" xfId="13998" xr:uid="{00000000-0005-0000-0000-00000A9B0000}"/>
    <cellStyle name="Total 2 2 5" xfId="259" xr:uid="{00000000-0005-0000-0000-00000B9B0000}"/>
    <cellStyle name="Total 2 2 5 10" xfId="8627" xr:uid="{00000000-0005-0000-0000-00000C9B0000}"/>
    <cellStyle name="Total 2 2 5 11" xfId="8628" xr:uid="{00000000-0005-0000-0000-00000D9B0000}"/>
    <cellStyle name="Total 2 2 5 12" xfId="8629" xr:uid="{00000000-0005-0000-0000-00000E9B0000}"/>
    <cellStyle name="Total 2 2 5 13" xfId="8630" xr:uid="{00000000-0005-0000-0000-00000F9B0000}"/>
    <cellStyle name="Total 2 2 5 14" xfId="8631" xr:uid="{00000000-0005-0000-0000-0000109B0000}"/>
    <cellStyle name="Total 2 2 5 15" xfId="8632" xr:uid="{00000000-0005-0000-0000-0000119B0000}"/>
    <cellStyle name="Total 2 2 5 16" xfId="8633" xr:uid="{00000000-0005-0000-0000-0000129B0000}"/>
    <cellStyle name="Total 2 2 5 17" xfId="8634" xr:uid="{00000000-0005-0000-0000-0000139B0000}"/>
    <cellStyle name="Total 2 2 5 18" xfId="8635" xr:uid="{00000000-0005-0000-0000-0000149B0000}"/>
    <cellStyle name="Total 2 2 5 19" xfId="8636" xr:uid="{00000000-0005-0000-0000-0000159B0000}"/>
    <cellStyle name="Total 2 2 5 2" xfId="333" xr:uid="{00000000-0005-0000-0000-0000169B0000}"/>
    <cellStyle name="Total 2 2 5 2 10" xfId="8638" xr:uid="{00000000-0005-0000-0000-0000179B0000}"/>
    <cellStyle name="Total 2 2 5 2 11" xfId="8639" xr:uid="{00000000-0005-0000-0000-0000189B0000}"/>
    <cellStyle name="Total 2 2 5 2 12" xfId="8640" xr:uid="{00000000-0005-0000-0000-0000199B0000}"/>
    <cellStyle name="Total 2 2 5 2 13" xfId="8641" xr:uid="{00000000-0005-0000-0000-00001A9B0000}"/>
    <cellStyle name="Total 2 2 5 2 14" xfId="8642" xr:uid="{00000000-0005-0000-0000-00001B9B0000}"/>
    <cellStyle name="Total 2 2 5 2 15" xfId="8643" xr:uid="{00000000-0005-0000-0000-00001C9B0000}"/>
    <cellStyle name="Total 2 2 5 2 16" xfId="8644" xr:uid="{00000000-0005-0000-0000-00001D9B0000}"/>
    <cellStyle name="Total 2 2 5 2 17" xfId="8645" xr:uid="{00000000-0005-0000-0000-00001E9B0000}"/>
    <cellStyle name="Total 2 2 5 2 18" xfId="8646" xr:uid="{00000000-0005-0000-0000-00001F9B0000}"/>
    <cellStyle name="Total 2 2 5 2 19" xfId="8647" xr:uid="{00000000-0005-0000-0000-0000209B0000}"/>
    <cellStyle name="Total 2 2 5 2 2" xfId="8648" xr:uid="{00000000-0005-0000-0000-0000219B0000}"/>
    <cellStyle name="Total 2 2 5 2 20" xfId="8649" xr:uid="{00000000-0005-0000-0000-0000229B0000}"/>
    <cellStyle name="Total 2 2 5 2 21" xfId="8650" xr:uid="{00000000-0005-0000-0000-0000239B0000}"/>
    <cellStyle name="Total 2 2 5 2 22" xfId="8651" xr:uid="{00000000-0005-0000-0000-0000249B0000}"/>
    <cellStyle name="Total 2 2 5 2 23" xfId="8652" xr:uid="{00000000-0005-0000-0000-0000259B0000}"/>
    <cellStyle name="Total 2 2 5 2 24" xfId="8653" xr:uid="{00000000-0005-0000-0000-0000269B0000}"/>
    <cellStyle name="Total 2 2 5 2 25" xfId="8654" xr:uid="{00000000-0005-0000-0000-0000279B0000}"/>
    <cellStyle name="Total 2 2 5 2 26" xfId="8655" xr:uid="{00000000-0005-0000-0000-0000289B0000}"/>
    <cellStyle name="Total 2 2 5 2 27" xfId="8656" xr:uid="{00000000-0005-0000-0000-0000299B0000}"/>
    <cellStyle name="Total 2 2 5 2 28" xfId="8657" xr:uid="{00000000-0005-0000-0000-00002A9B0000}"/>
    <cellStyle name="Total 2 2 5 2 29" xfId="8658" xr:uid="{00000000-0005-0000-0000-00002B9B0000}"/>
    <cellStyle name="Total 2 2 5 2 3" xfId="8659" xr:uid="{00000000-0005-0000-0000-00002C9B0000}"/>
    <cellStyle name="Total 2 2 5 2 30" xfId="8660" xr:uid="{00000000-0005-0000-0000-00002D9B0000}"/>
    <cellStyle name="Total 2 2 5 2 31" xfId="8661" xr:uid="{00000000-0005-0000-0000-00002E9B0000}"/>
    <cellStyle name="Total 2 2 5 2 32" xfId="8662" xr:uid="{00000000-0005-0000-0000-00002F9B0000}"/>
    <cellStyle name="Total 2 2 5 2 33" xfId="8663" xr:uid="{00000000-0005-0000-0000-0000309B0000}"/>
    <cellStyle name="Total 2 2 5 2 34" xfId="8664" xr:uid="{00000000-0005-0000-0000-0000319B0000}"/>
    <cellStyle name="Total 2 2 5 2 35" xfId="8665" xr:uid="{00000000-0005-0000-0000-0000329B0000}"/>
    <cellStyle name="Total 2 2 5 2 36" xfId="8666" xr:uid="{00000000-0005-0000-0000-0000339B0000}"/>
    <cellStyle name="Total 2 2 5 2 37" xfId="8667" xr:uid="{00000000-0005-0000-0000-0000349B0000}"/>
    <cellStyle name="Total 2 2 5 2 38" xfId="8668" xr:uid="{00000000-0005-0000-0000-0000359B0000}"/>
    <cellStyle name="Total 2 2 5 2 39" xfId="8637" xr:uid="{00000000-0005-0000-0000-0000369B0000}"/>
    <cellStyle name="Total 2 2 5 2 4" xfId="8669" xr:uid="{00000000-0005-0000-0000-0000379B0000}"/>
    <cellStyle name="Total 2 2 5 2 40" xfId="9642" xr:uid="{00000000-0005-0000-0000-0000389B0000}"/>
    <cellStyle name="Total 2 2 5 2 40 2" xfId="13927" xr:uid="{00000000-0005-0000-0000-0000399B0000}"/>
    <cellStyle name="Total 2 2 5 2 40 2 2" xfId="36229" xr:uid="{00000000-0005-0000-0000-00003A9B0000}"/>
    <cellStyle name="Total 2 2 5 2 40 2 3" xfId="40776" xr:uid="{00000000-0005-0000-0000-00003B9B0000}"/>
    <cellStyle name="Total 2 2 5 2 40 2 4" xfId="22999" xr:uid="{00000000-0005-0000-0000-00003C9B0000}"/>
    <cellStyle name="Total 2 2 5 2 40 3" xfId="31944" xr:uid="{00000000-0005-0000-0000-00003D9B0000}"/>
    <cellStyle name="Total 2 2 5 2 40 4" xfId="36491" xr:uid="{00000000-0005-0000-0000-00003E9B0000}"/>
    <cellStyle name="Total 2 2 5 2 40 5" xfId="18714" xr:uid="{00000000-0005-0000-0000-00003F9B0000}"/>
    <cellStyle name="Total 2 2 5 2 41" xfId="494" xr:uid="{00000000-0005-0000-0000-0000409B0000}"/>
    <cellStyle name="Total 2 2 5 2 41 2" xfId="23365" xr:uid="{00000000-0005-0000-0000-0000419B0000}"/>
    <cellStyle name="Total 2 2 5 2 41 3" xfId="31320" xr:uid="{00000000-0005-0000-0000-0000429B0000}"/>
    <cellStyle name="Total 2 2 5 2 41 4" xfId="14464" xr:uid="{00000000-0005-0000-0000-0000439B0000}"/>
    <cellStyle name="Total 2 2 5 2 42" xfId="23204" xr:uid="{00000000-0005-0000-0000-0000449B0000}"/>
    <cellStyle name="Total 2 2 5 2 43" xfId="31482" xr:uid="{00000000-0005-0000-0000-0000459B0000}"/>
    <cellStyle name="Total 2 2 5 2 44" xfId="14303" xr:uid="{00000000-0005-0000-0000-0000469B0000}"/>
    <cellStyle name="Total 2 2 5 2 5" xfId="8670" xr:uid="{00000000-0005-0000-0000-0000479B0000}"/>
    <cellStyle name="Total 2 2 5 2 6" xfId="8671" xr:uid="{00000000-0005-0000-0000-0000489B0000}"/>
    <cellStyle name="Total 2 2 5 2 7" xfId="8672" xr:uid="{00000000-0005-0000-0000-0000499B0000}"/>
    <cellStyle name="Total 2 2 5 2 8" xfId="8673" xr:uid="{00000000-0005-0000-0000-00004A9B0000}"/>
    <cellStyle name="Total 2 2 5 2 9" xfId="8674" xr:uid="{00000000-0005-0000-0000-00004B9B0000}"/>
    <cellStyle name="Total 2 2 5 20" xfId="8675" xr:uid="{00000000-0005-0000-0000-00004C9B0000}"/>
    <cellStyle name="Total 2 2 5 21" xfId="8676" xr:uid="{00000000-0005-0000-0000-00004D9B0000}"/>
    <cellStyle name="Total 2 2 5 22" xfId="8677" xr:uid="{00000000-0005-0000-0000-00004E9B0000}"/>
    <cellStyle name="Total 2 2 5 23" xfId="8678" xr:uid="{00000000-0005-0000-0000-00004F9B0000}"/>
    <cellStyle name="Total 2 2 5 24" xfId="8679" xr:uid="{00000000-0005-0000-0000-0000509B0000}"/>
    <cellStyle name="Total 2 2 5 25" xfId="8680" xr:uid="{00000000-0005-0000-0000-0000519B0000}"/>
    <cellStyle name="Total 2 2 5 26" xfId="8681" xr:uid="{00000000-0005-0000-0000-0000529B0000}"/>
    <cellStyle name="Total 2 2 5 27" xfId="8682" xr:uid="{00000000-0005-0000-0000-0000539B0000}"/>
    <cellStyle name="Total 2 2 5 28" xfId="8683" xr:uid="{00000000-0005-0000-0000-0000549B0000}"/>
    <cellStyle name="Total 2 2 5 29" xfId="8626" xr:uid="{00000000-0005-0000-0000-0000559B0000}"/>
    <cellStyle name="Total 2 2 5 3" xfId="8684" xr:uid="{00000000-0005-0000-0000-0000569B0000}"/>
    <cellStyle name="Total 2 2 5 30" xfId="9573" xr:uid="{00000000-0005-0000-0000-0000579B0000}"/>
    <cellStyle name="Total 2 2 5 30 2" xfId="13870" xr:uid="{00000000-0005-0000-0000-0000589B0000}"/>
    <cellStyle name="Total 2 2 5 30 2 2" xfId="36172" xr:uid="{00000000-0005-0000-0000-0000599B0000}"/>
    <cellStyle name="Total 2 2 5 30 2 3" xfId="40719" xr:uid="{00000000-0005-0000-0000-00005A9B0000}"/>
    <cellStyle name="Total 2 2 5 30 2 4" xfId="22942" xr:uid="{00000000-0005-0000-0000-00005B9B0000}"/>
    <cellStyle name="Total 2 2 5 30 3" xfId="31875" xr:uid="{00000000-0005-0000-0000-00005C9B0000}"/>
    <cellStyle name="Total 2 2 5 30 4" xfId="36422" xr:uid="{00000000-0005-0000-0000-00005D9B0000}"/>
    <cellStyle name="Total 2 2 5 30 5" xfId="18645" xr:uid="{00000000-0005-0000-0000-00005E9B0000}"/>
    <cellStyle name="Total 2 2 5 31" xfId="23130" xr:uid="{00000000-0005-0000-0000-00005F9B0000}"/>
    <cellStyle name="Total 2 2 5 32" xfId="31551" xr:uid="{00000000-0005-0000-0000-0000609B0000}"/>
    <cellStyle name="Total 2 2 5 33" xfId="14229" xr:uid="{00000000-0005-0000-0000-0000619B0000}"/>
    <cellStyle name="Total 2 2 5 4" xfId="8685" xr:uid="{00000000-0005-0000-0000-0000629B0000}"/>
    <cellStyle name="Total 2 2 5 5" xfId="8686" xr:uid="{00000000-0005-0000-0000-0000639B0000}"/>
    <cellStyle name="Total 2 2 5 6" xfId="8687" xr:uid="{00000000-0005-0000-0000-0000649B0000}"/>
    <cellStyle name="Total 2 2 5 7" xfId="8688" xr:uid="{00000000-0005-0000-0000-0000659B0000}"/>
    <cellStyle name="Total 2 2 5 8" xfId="8689" xr:uid="{00000000-0005-0000-0000-0000669B0000}"/>
    <cellStyle name="Total 2 2 5 9" xfId="8690" xr:uid="{00000000-0005-0000-0000-0000679B0000}"/>
    <cellStyle name="Total 2 2 6" xfId="273" xr:uid="{00000000-0005-0000-0000-0000689B0000}"/>
    <cellStyle name="Total 2 2 6 10" xfId="8692" xr:uid="{00000000-0005-0000-0000-0000699B0000}"/>
    <cellStyle name="Total 2 2 6 11" xfId="8693" xr:uid="{00000000-0005-0000-0000-00006A9B0000}"/>
    <cellStyle name="Total 2 2 6 12" xfId="8694" xr:uid="{00000000-0005-0000-0000-00006B9B0000}"/>
    <cellStyle name="Total 2 2 6 13" xfId="8695" xr:uid="{00000000-0005-0000-0000-00006C9B0000}"/>
    <cellStyle name="Total 2 2 6 14" xfId="8696" xr:uid="{00000000-0005-0000-0000-00006D9B0000}"/>
    <cellStyle name="Total 2 2 6 15" xfId="8697" xr:uid="{00000000-0005-0000-0000-00006E9B0000}"/>
    <cellStyle name="Total 2 2 6 16" xfId="8698" xr:uid="{00000000-0005-0000-0000-00006F9B0000}"/>
    <cellStyle name="Total 2 2 6 17" xfId="8699" xr:uid="{00000000-0005-0000-0000-0000709B0000}"/>
    <cellStyle name="Total 2 2 6 18" xfId="8700" xr:uid="{00000000-0005-0000-0000-0000719B0000}"/>
    <cellStyle name="Total 2 2 6 19" xfId="8701" xr:uid="{00000000-0005-0000-0000-0000729B0000}"/>
    <cellStyle name="Total 2 2 6 2" xfId="164" xr:uid="{00000000-0005-0000-0000-0000739B0000}"/>
    <cellStyle name="Total 2 2 6 2 10" xfId="8703" xr:uid="{00000000-0005-0000-0000-0000749B0000}"/>
    <cellStyle name="Total 2 2 6 2 11" xfId="8704" xr:uid="{00000000-0005-0000-0000-0000759B0000}"/>
    <cellStyle name="Total 2 2 6 2 12" xfId="8705" xr:uid="{00000000-0005-0000-0000-0000769B0000}"/>
    <cellStyle name="Total 2 2 6 2 13" xfId="8706" xr:uid="{00000000-0005-0000-0000-0000779B0000}"/>
    <cellStyle name="Total 2 2 6 2 14" xfId="8707" xr:uid="{00000000-0005-0000-0000-0000789B0000}"/>
    <cellStyle name="Total 2 2 6 2 15" xfId="8708" xr:uid="{00000000-0005-0000-0000-0000799B0000}"/>
    <cellStyle name="Total 2 2 6 2 16" xfId="8709" xr:uid="{00000000-0005-0000-0000-00007A9B0000}"/>
    <cellStyle name="Total 2 2 6 2 17" xfId="8710" xr:uid="{00000000-0005-0000-0000-00007B9B0000}"/>
    <cellStyle name="Total 2 2 6 2 18" xfId="8711" xr:uid="{00000000-0005-0000-0000-00007C9B0000}"/>
    <cellStyle name="Total 2 2 6 2 19" xfId="8712" xr:uid="{00000000-0005-0000-0000-00007D9B0000}"/>
    <cellStyle name="Total 2 2 6 2 2" xfId="8713" xr:uid="{00000000-0005-0000-0000-00007E9B0000}"/>
    <cellStyle name="Total 2 2 6 2 20" xfId="8714" xr:uid="{00000000-0005-0000-0000-00007F9B0000}"/>
    <cellStyle name="Total 2 2 6 2 21" xfId="8715" xr:uid="{00000000-0005-0000-0000-0000809B0000}"/>
    <cellStyle name="Total 2 2 6 2 22" xfId="8716" xr:uid="{00000000-0005-0000-0000-0000819B0000}"/>
    <cellStyle name="Total 2 2 6 2 23" xfId="8717" xr:uid="{00000000-0005-0000-0000-0000829B0000}"/>
    <cellStyle name="Total 2 2 6 2 24" xfId="8718" xr:uid="{00000000-0005-0000-0000-0000839B0000}"/>
    <cellStyle name="Total 2 2 6 2 25" xfId="8719" xr:uid="{00000000-0005-0000-0000-0000849B0000}"/>
    <cellStyle name="Total 2 2 6 2 26" xfId="8720" xr:uid="{00000000-0005-0000-0000-0000859B0000}"/>
    <cellStyle name="Total 2 2 6 2 27" xfId="8721" xr:uid="{00000000-0005-0000-0000-0000869B0000}"/>
    <cellStyle name="Total 2 2 6 2 28" xfId="8722" xr:uid="{00000000-0005-0000-0000-0000879B0000}"/>
    <cellStyle name="Total 2 2 6 2 29" xfId="8723" xr:uid="{00000000-0005-0000-0000-0000889B0000}"/>
    <cellStyle name="Total 2 2 6 2 3" xfId="8724" xr:uid="{00000000-0005-0000-0000-0000899B0000}"/>
    <cellStyle name="Total 2 2 6 2 30" xfId="8725" xr:uid="{00000000-0005-0000-0000-00008A9B0000}"/>
    <cellStyle name="Total 2 2 6 2 31" xfId="8726" xr:uid="{00000000-0005-0000-0000-00008B9B0000}"/>
    <cellStyle name="Total 2 2 6 2 32" xfId="8727" xr:uid="{00000000-0005-0000-0000-00008C9B0000}"/>
    <cellStyle name="Total 2 2 6 2 33" xfId="8728" xr:uid="{00000000-0005-0000-0000-00008D9B0000}"/>
    <cellStyle name="Total 2 2 6 2 34" xfId="8729" xr:uid="{00000000-0005-0000-0000-00008E9B0000}"/>
    <cellStyle name="Total 2 2 6 2 35" xfId="8730" xr:uid="{00000000-0005-0000-0000-00008F9B0000}"/>
    <cellStyle name="Total 2 2 6 2 36" xfId="8731" xr:uid="{00000000-0005-0000-0000-0000909B0000}"/>
    <cellStyle name="Total 2 2 6 2 37" xfId="8732" xr:uid="{00000000-0005-0000-0000-0000919B0000}"/>
    <cellStyle name="Total 2 2 6 2 38" xfId="8733" xr:uid="{00000000-0005-0000-0000-0000929B0000}"/>
    <cellStyle name="Total 2 2 6 2 39" xfId="8702" xr:uid="{00000000-0005-0000-0000-0000939B0000}"/>
    <cellStyle name="Total 2 2 6 2 4" xfId="8734" xr:uid="{00000000-0005-0000-0000-0000949B0000}"/>
    <cellStyle name="Total 2 2 6 2 40" xfId="9482" xr:uid="{00000000-0005-0000-0000-0000959B0000}"/>
    <cellStyle name="Total 2 2 6 2 40 2" xfId="13800" xr:uid="{00000000-0005-0000-0000-0000969B0000}"/>
    <cellStyle name="Total 2 2 6 2 40 2 2" xfId="36102" xr:uid="{00000000-0005-0000-0000-0000979B0000}"/>
    <cellStyle name="Total 2 2 6 2 40 2 3" xfId="40649" xr:uid="{00000000-0005-0000-0000-0000989B0000}"/>
    <cellStyle name="Total 2 2 6 2 40 2 4" xfId="22872" xr:uid="{00000000-0005-0000-0000-0000999B0000}"/>
    <cellStyle name="Total 2 2 6 2 40 3" xfId="31784" xr:uid="{00000000-0005-0000-0000-00009A9B0000}"/>
    <cellStyle name="Total 2 2 6 2 40 4" xfId="36331" xr:uid="{00000000-0005-0000-0000-00009B9B0000}"/>
    <cellStyle name="Total 2 2 6 2 40 5" xfId="18554" xr:uid="{00000000-0005-0000-0000-00009C9B0000}"/>
    <cellStyle name="Total 2 2 6 2 41" xfId="411" xr:uid="{00000000-0005-0000-0000-00009D9B0000}"/>
    <cellStyle name="Total 2 2 6 2 41 2" xfId="23282" xr:uid="{00000000-0005-0000-0000-00009E9B0000}"/>
    <cellStyle name="Total 2 2 6 2 41 3" xfId="31404" xr:uid="{00000000-0005-0000-0000-00009F9B0000}"/>
    <cellStyle name="Total 2 2 6 2 41 4" xfId="14381" xr:uid="{00000000-0005-0000-0000-0000A09B0000}"/>
    <cellStyle name="Total 2 2 6 2 42" xfId="23035" xr:uid="{00000000-0005-0000-0000-0000A19B0000}"/>
    <cellStyle name="Total 2 2 6 2 43" xfId="31634" xr:uid="{00000000-0005-0000-0000-0000A29B0000}"/>
    <cellStyle name="Total 2 2 6 2 44" xfId="14145" xr:uid="{00000000-0005-0000-0000-0000A39B0000}"/>
    <cellStyle name="Total 2 2 6 2 5" xfId="8735" xr:uid="{00000000-0005-0000-0000-0000A49B0000}"/>
    <cellStyle name="Total 2 2 6 2 6" xfId="8736" xr:uid="{00000000-0005-0000-0000-0000A59B0000}"/>
    <cellStyle name="Total 2 2 6 2 7" xfId="8737" xr:uid="{00000000-0005-0000-0000-0000A69B0000}"/>
    <cellStyle name="Total 2 2 6 2 8" xfId="8738" xr:uid="{00000000-0005-0000-0000-0000A79B0000}"/>
    <cellStyle name="Total 2 2 6 2 9" xfId="8739" xr:uid="{00000000-0005-0000-0000-0000A89B0000}"/>
    <cellStyle name="Total 2 2 6 20" xfId="8740" xr:uid="{00000000-0005-0000-0000-0000A99B0000}"/>
    <cellStyle name="Total 2 2 6 21" xfId="8741" xr:uid="{00000000-0005-0000-0000-0000AA9B0000}"/>
    <cellStyle name="Total 2 2 6 22" xfId="8742" xr:uid="{00000000-0005-0000-0000-0000AB9B0000}"/>
    <cellStyle name="Total 2 2 6 23" xfId="8743" xr:uid="{00000000-0005-0000-0000-0000AC9B0000}"/>
    <cellStyle name="Total 2 2 6 24" xfId="8744" xr:uid="{00000000-0005-0000-0000-0000AD9B0000}"/>
    <cellStyle name="Total 2 2 6 25" xfId="8745" xr:uid="{00000000-0005-0000-0000-0000AE9B0000}"/>
    <cellStyle name="Total 2 2 6 26" xfId="8746" xr:uid="{00000000-0005-0000-0000-0000AF9B0000}"/>
    <cellStyle name="Total 2 2 6 27" xfId="8747" xr:uid="{00000000-0005-0000-0000-0000B09B0000}"/>
    <cellStyle name="Total 2 2 6 28" xfId="8748" xr:uid="{00000000-0005-0000-0000-0000B19B0000}"/>
    <cellStyle name="Total 2 2 6 29" xfId="8691" xr:uid="{00000000-0005-0000-0000-0000B29B0000}"/>
    <cellStyle name="Total 2 2 6 3" xfId="8749" xr:uid="{00000000-0005-0000-0000-0000B39B0000}"/>
    <cellStyle name="Total 2 2 6 30" xfId="9585" xr:uid="{00000000-0005-0000-0000-0000B49B0000}"/>
    <cellStyle name="Total 2 2 6 30 2" xfId="13880" xr:uid="{00000000-0005-0000-0000-0000B59B0000}"/>
    <cellStyle name="Total 2 2 6 30 2 2" xfId="36182" xr:uid="{00000000-0005-0000-0000-0000B69B0000}"/>
    <cellStyle name="Total 2 2 6 30 2 3" xfId="40729" xr:uid="{00000000-0005-0000-0000-0000B79B0000}"/>
    <cellStyle name="Total 2 2 6 30 2 4" xfId="22952" xr:uid="{00000000-0005-0000-0000-0000B89B0000}"/>
    <cellStyle name="Total 2 2 6 30 3" xfId="31887" xr:uid="{00000000-0005-0000-0000-0000B99B0000}"/>
    <cellStyle name="Total 2 2 6 30 4" xfId="36434" xr:uid="{00000000-0005-0000-0000-0000BA9B0000}"/>
    <cellStyle name="Total 2 2 6 30 5" xfId="18657" xr:uid="{00000000-0005-0000-0000-0000BB9B0000}"/>
    <cellStyle name="Total 2 2 6 31" xfId="23144" xr:uid="{00000000-0005-0000-0000-0000BC9B0000}"/>
    <cellStyle name="Total 2 2 6 32" xfId="31538" xr:uid="{00000000-0005-0000-0000-0000BD9B0000}"/>
    <cellStyle name="Total 2 2 6 33" xfId="14243" xr:uid="{00000000-0005-0000-0000-0000BE9B0000}"/>
    <cellStyle name="Total 2 2 6 4" xfId="8750" xr:uid="{00000000-0005-0000-0000-0000BF9B0000}"/>
    <cellStyle name="Total 2 2 6 5" xfId="8751" xr:uid="{00000000-0005-0000-0000-0000C09B0000}"/>
    <cellStyle name="Total 2 2 6 6" xfId="8752" xr:uid="{00000000-0005-0000-0000-0000C19B0000}"/>
    <cellStyle name="Total 2 2 6 7" xfId="8753" xr:uid="{00000000-0005-0000-0000-0000C29B0000}"/>
    <cellStyle name="Total 2 2 6 8" xfId="8754" xr:uid="{00000000-0005-0000-0000-0000C39B0000}"/>
    <cellStyle name="Total 2 2 6 9" xfId="8755" xr:uid="{00000000-0005-0000-0000-0000C49B0000}"/>
    <cellStyle name="Total 2 2 7" xfId="284" xr:uid="{00000000-0005-0000-0000-0000C59B0000}"/>
    <cellStyle name="Total 2 2 7 10" xfId="8757" xr:uid="{00000000-0005-0000-0000-0000C69B0000}"/>
    <cellStyle name="Total 2 2 7 11" xfId="8758" xr:uid="{00000000-0005-0000-0000-0000C79B0000}"/>
    <cellStyle name="Total 2 2 7 12" xfId="8759" xr:uid="{00000000-0005-0000-0000-0000C89B0000}"/>
    <cellStyle name="Total 2 2 7 13" xfId="8760" xr:uid="{00000000-0005-0000-0000-0000C99B0000}"/>
    <cellStyle name="Total 2 2 7 14" xfId="8761" xr:uid="{00000000-0005-0000-0000-0000CA9B0000}"/>
    <cellStyle name="Total 2 2 7 15" xfId="8762" xr:uid="{00000000-0005-0000-0000-0000CB9B0000}"/>
    <cellStyle name="Total 2 2 7 16" xfId="8763" xr:uid="{00000000-0005-0000-0000-0000CC9B0000}"/>
    <cellStyle name="Total 2 2 7 17" xfId="8764" xr:uid="{00000000-0005-0000-0000-0000CD9B0000}"/>
    <cellStyle name="Total 2 2 7 18" xfId="8765" xr:uid="{00000000-0005-0000-0000-0000CE9B0000}"/>
    <cellStyle name="Total 2 2 7 19" xfId="8766" xr:uid="{00000000-0005-0000-0000-0000CF9B0000}"/>
    <cellStyle name="Total 2 2 7 2" xfId="184" xr:uid="{00000000-0005-0000-0000-0000D09B0000}"/>
    <cellStyle name="Total 2 2 7 2 10" xfId="8768" xr:uid="{00000000-0005-0000-0000-0000D19B0000}"/>
    <cellStyle name="Total 2 2 7 2 11" xfId="8769" xr:uid="{00000000-0005-0000-0000-0000D29B0000}"/>
    <cellStyle name="Total 2 2 7 2 12" xfId="8770" xr:uid="{00000000-0005-0000-0000-0000D39B0000}"/>
    <cellStyle name="Total 2 2 7 2 13" xfId="8771" xr:uid="{00000000-0005-0000-0000-0000D49B0000}"/>
    <cellStyle name="Total 2 2 7 2 14" xfId="8772" xr:uid="{00000000-0005-0000-0000-0000D59B0000}"/>
    <cellStyle name="Total 2 2 7 2 15" xfId="8773" xr:uid="{00000000-0005-0000-0000-0000D69B0000}"/>
    <cellStyle name="Total 2 2 7 2 16" xfId="8774" xr:uid="{00000000-0005-0000-0000-0000D79B0000}"/>
    <cellStyle name="Total 2 2 7 2 17" xfId="8775" xr:uid="{00000000-0005-0000-0000-0000D89B0000}"/>
    <cellStyle name="Total 2 2 7 2 18" xfId="8776" xr:uid="{00000000-0005-0000-0000-0000D99B0000}"/>
    <cellStyle name="Total 2 2 7 2 19" xfId="8777" xr:uid="{00000000-0005-0000-0000-0000DA9B0000}"/>
    <cellStyle name="Total 2 2 7 2 2" xfId="8778" xr:uid="{00000000-0005-0000-0000-0000DB9B0000}"/>
    <cellStyle name="Total 2 2 7 2 20" xfId="8779" xr:uid="{00000000-0005-0000-0000-0000DC9B0000}"/>
    <cellStyle name="Total 2 2 7 2 21" xfId="8780" xr:uid="{00000000-0005-0000-0000-0000DD9B0000}"/>
    <cellStyle name="Total 2 2 7 2 22" xfId="8781" xr:uid="{00000000-0005-0000-0000-0000DE9B0000}"/>
    <cellStyle name="Total 2 2 7 2 23" xfId="8782" xr:uid="{00000000-0005-0000-0000-0000DF9B0000}"/>
    <cellStyle name="Total 2 2 7 2 24" xfId="8783" xr:uid="{00000000-0005-0000-0000-0000E09B0000}"/>
    <cellStyle name="Total 2 2 7 2 25" xfId="8784" xr:uid="{00000000-0005-0000-0000-0000E19B0000}"/>
    <cellStyle name="Total 2 2 7 2 26" xfId="8785" xr:uid="{00000000-0005-0000-0000-0000E29B0000}"/>
    <cellStyle name="Total 2 2 7 2 27" xfId="8786" xr:uid="{00000000-0005-0000-0000-0000E39B0000}"/>
    <cellStyle name="Total 2 2 7 2 28" xfId="8787" xr:uid="{00000000-0005-0000-0000-0000E49B0000}"/>
    <cellStyle name="Total 2 2 7 2 29" xfId="8788" xr:uid="{00000000-0005-0000-0000-0000E59B0000}"/>
    <cellStyle name="Total 2 2 7 2 3" xfId="8789" xr:uid="{00000000-0005-0000-0000-0000E69B0000}"/>
    <cellStyle name="Total 2 2 7 2 30" xfId="8790" xr:uid="{00000000-0005-0000-0000-0000E79B0000}"/>
    <cellStyle name="Total 2 2 7 2 31" xfId="8791" xr:uid="{00000000-0005-0000-0000-0000E89B0000}"/>
    <cellStyle name="Total 2 2 7 2 32" xfId="8792" xr:uid="{00000000-0005-0000-0000-0000E99B0000}"/>
    <cellStyle name="Total 2 2 7 2 33" xfId="8793" xr:uid="{00000000-0005-0000-0000-0000EA9B0000}"/>
    <cellStyle name="Total 2 2 7 2 34" xfId="8794" xr:uid="{00000000-0005-0000-0000-0000EB9B0000}"/>
    <cellStyle name="Total 2 2 7 2 35" xfId="8795" xr:uid="{00000000-0005-0000-0000-0000EC9B0000}"/>
    <cellStyle name="Total 2 2 7 2 36" xfId="8796" xr:uid="{00000000-0005-0000-0000-0000ED9B0000}"/>
    <cellStyle name="Total 2 2 7 2 37" xfId="8797" xr:uid="{00000000-0005-0000-0000-0000EE9B0000}"/>
    <cellStyle name="Total 2 2 7 2 38" xfId="8798" xr:uid="{00000000-0005-0000-0000-0000EF9B0000}"/>
    <cellStyle name="Total 2 2 7 2 39" xfId="8767" xr:uid="{00000000-0005-0000-0000-0000F09B0000}"/>
    <cellStyle name="Total 2 2 7 2 4" xfId="8799" xr:uid="{00000000-0005-0000-0000-0000F19B0000}"/>
    <cellStyle name="Total 2 2 7 2 40" xfId="9502" xr:uid="{00000000-0005-0000-0000-0000F29B0000}"/>
    <cellStyle name="Total 2 2 7 2 40 2" xfId="13817" xr:uid="{00000000-0005-0000-0000-0000F39B0000}"/>
    <cellStyle name="Total 2 2 7 2 40 2 2" xfId="36119" xr:uid="{00000000-0005-0000-0000-0000F49B0000}"/>
    <cellStyle name="Total 2 2 7 2 40 2 3" xfId="40666" xr:uid="{00000000-0005-0000-0000-0000F59B0000}"/>
    <cellStyle name="Total 2 2 7 2 40 2 4" xfId="22889" xr:uid="{00000000-0005-0000-0000-0000F69B0000}"/>
    <cellStyle name="Total 2 2 7 2 40 3" xfId="31804" xr:uid="{00000000-0005-0000-0000-0000F79B0000}"/>
    <cellStyle name="Total 2 2 7 2 40 4" xfId="36351" xr:uid="{00000000-0005-0000-0000-0000F89B0000}"/>
    <cellStyle name="Total 2 2 7 2 40 5" xfId="18574" xr:uid="{00000000-0005-0000-0000-0000F99B0000}"/>
    <cellStyle name="Total 2 2 7 2 41" xfId="424" xr:uid="{00000000-0005-0000-0000-0000FA9B0000}"/>
    <cellStyle name="Total 2 2 7 2 41 2" xfId="23295" xr:uid="{00000000-0005-0000-0000-0000FB9B0000}"/>
    <cellStyle name="Total 2 2 7 2 41 3" xfId="31390" xr:uid="{00000000-0005-0000-0000-0000FC9B0000}"/>
    <cellStyle name="Total 2 2 7 2 41 4" xfId="14394" xr:uid="{00000000-0005-0000-0000-0000FD9B0000}"/>
    <cellStyle name="Total 2 2 7 2 42" xfId="23055" xr:uid="{00000000-0005-0000-0000-0000FE9B0000}"/>
    <cellStyle name="Total 2 2 7 2 43" xfId="31615" xr:uid="{00000000-0005-0000-0000-0000FF9B0000}"/>
    <cellStyle name="Total 2 2 7 2 44" xfId="14165" xr:uid="{00000000-0005-0000-0000-0000009C0000}"/>
    <cellStyle name="Total 2 2 7 2 5" xfId="8800" xr:uid="{00000000-0005-0000-0000-0000019C0000}"/>
    <cellStyle name="Total 2 2 7 2 6" xfId="8801" xr:uid="{00000000-0005-0000-0000-0000029C0000}"/>
    <cellStyle name="Total 2 2 7 2 7" xfId="8802" xr:uid="{00000000-0005-0000-0000-0000039C0000}"/>
    <cellStyle name="Total 2 2 7 2 8" xfId="8803" xr:uid="{00000000-0005-0000-0000-0000049C0000}"/>
    <cellStyle name="Total 2 2 7 2 9" xfId="8804" xr:uid="{00000000-0005-0000-0000-0000059C0000}"/>
    <cellStyle name="Total 2 2 7 20" xfId="8805" xr:uid="{00000000-0005-0000-0000-0000069C0000}"/>
    <cellStyle name="Total 2 2 7 21" xfId="8806" xr:uid="{00000000-0005-0000-0000-0000079C0000}"/>
    <cellStyle name="Total 2 2 7 22" xfId="8807" xr:uid="{00000000-0005-0000-0000-0000089C0000}"/>
    <cellStyle name="Total 2 2 7 23" xfId="8808" xr:uid="{00000000-0005-0000-0000-0000099C0000}"/>
    <cellStyle name="Total 2 2 7 24" xfId="8809" xr:uid="{00000000-0005-0000-0000-00000A9C0000}"/>
    <cellStyle name="Total 2 2 7 25" xfId="8810" xr:uid="{00000000-0005-0000-0000-00000B9C0000}"/>
    <cellStyle name="Total 2 2 7 26" xfId="8811" xr:uid="{00000000-0005-0000-0000-00000C9C0000}"/>
    <cellStyle name="Total 2 2 7 27" xfId="8812" xr:uid="{00000000-0005-0000-0000-00000D9C0000}"/>
    <cellStyle name="Total 2 2 7 28" xfId="8813" xr:uid="{00000000-0005-0000-0000-00000E9C0000}"/>
    <cellStyle name="Total 2 2 7 29" xfId="8756" xr:uid="{00000000-0005-0000-0000-00000F9C0000}"/>
    <cellStyle name="Total 2 2 7 3" xfId="8814" xr:uid="{00000000-0005-0000-0000-0000109C0000}"/>
    <cellStyle name="Total 2 2 7 30" xfId="9594" xr:uid="{00000000-0005-0000-0000-0000119C0000}"/>
    <cellStyle name="Total 2 2 7 30 2" xfId="13887" xr:uid="{00000000-0005-0000-0000-0000129C0000}"/>
    <cellStyle name="Total 2 2 7 30 2 2" xfId="36189" xr:uid="{00000000-0005-0000-0000-0000139C0000}"/>
    <cellStyle name="Total 2 2 7 30 2 3" xfId="40736" xr:uid="{00000000-0005-0000-0000-0000149C0000}"/>
    <cellStyle name="Total 2 2 7 30 2 4" xfId="22959" xr:uid="{00000000-0005-0000-0000-0000159C0000}"/>
    <cellStyle name="Total 2 2 7 30 3" xfId="31896" xr:uid="{00000000-0005-0000-0000-0000169C0000}"/>
    <cellStyle name="Total 2 2 7 30 4" xfId="36443" xr:uid="{00000000-0005-0000-0000-0000179C0000}"/>
    <cellStyle name="Total 2 2 7 30 5" xfId="18666" xr:uid="{00000000-0005-0000-0000-0000189C0000}"/>
    <cellStyle name="Total 2 2 7 31" xfId="23155" xr:uid="{00000000-0005-0000-0000-0000199C0000}"/>
    <cellStyle name="Total 2 2 7 32" xfId="31528" xr:uid="{00000000-0005-0000-0000-00001A9C0000}"/>
    <cellStyle name="Total 2 2 7 33" xfId="14254" xr:uid="{00000000-0005-0000-0000-00001B9C0000}"/>
    <cellStyle name="Total 2 2 7 4" xfId="8815" xr:uid="{00000000-0005-0000-0000-00001C9C0000}"/>
    <cellStyle name="Total 2 2 7 5" xfId="8816" xr:uid="{00000000-0005-0000-0000-00001D9C0000}"/>
    <cellStyle name="Total 2 2 7 6" xfId="8817" xr:uid="{00000000-0005-0000-0000-00001E9C0000}"/>
    <cellStyle name="Total 2 2 7 7" xfId="8818" xr:uid="{00000000-0005-0000-0000-00001F9C0000}"/>
    <cellStyle name="Total 2 2 7 8" xfId="8819" xr:uid="{00000000-0005-0000-0000-0000209C0000}"/>
    <cellStyle name="Total 2 2 7 9" xfId="8820" xr:uid="{00000000-0005-0000-0000-0000219C0000}"/>
    <cellStyle name="Total 2 2 8" xfId="219" xr:uid="{00000000-0005-0000-0000-0000229C0000}"/>
    <cellStyle name="Total 2 2 8 10" xfId="8822" xr:uid="{00000000-0005-0000-0000-0000239C0000}"/>
    <cellStyle name="Total 2 2 8 11" xfId="8823" xr:uid="{00000000-0005-0000-0000-0000249C0000}"/>
    <cellStyle name="Total 2 2 8 12" xfId="8824" xr:uid="{00000000-0005-0000-0000-0000259C0000}"/>
    <cellStyle name="Total 2 2 8 13" xfId="8825" xr:uid="{00000000-0005-0000-0000-0000269C0000}"/>
    <cellStyle name="Total 2 2 8 14" xfId="8826" xr:uid="{00000000-0005-0000-0000-0000279C0000}"/>
    <cellStyle name="Total 2 2 8 15" xfId="8827" xr:uid="{00000000-0005-0000-0000-0000289C0000}"/>
    <cellStyle name="Total 2 2 8 16" xfId="8828" xr:uid="{00000000-0005-0000-0000-0000299C0000}"/>
    <cellStyle name="Total 2 2 8 17" xfId="8829" xr:uid="{00000000-0005-0000-0000-00002A9C0000}"/>
    <cellStyle name="Total 2 2 8 18" xfId="8830" xr:uid="{00000000-0005-0000-0000-00002B9C0000}"/>
    <cellStyle name="Total 2 2 8 19" xfId="8831" xr:uid="{00000000-0005-0000-0000-00002C9C0000}"/>
    <cellStyle name="Total 2 2 8 2" xfId="8832" xr:uid="{00000000-0005-0000-0000-00002D9C0000}"/>
    <cellStyle name="Total 2 2 8 20" xfId="8833" xr:uid="{00000000-0005-0000-0000-00002E9C0000}"/>
    <cellStyle name="Total 2 2 8 21" xfId="8834" xr:uid="{00000000-0005-0000-0000-00002F9C0000}"/>
    <cellStyle name="Total 2 2 8 22" xfId="8835" xr:uid="{00000000-0005-0000-0000-0000309C0000}"/>
    <cellStyle name="Total 2 2 8 23" xfId="8836" xr:uid="{00000000-0005-0000-0000-0000319C0000}"/>
    <cellStyle name="Total 2 2 8 24" xfId="8837" xr:uid="{00000000-0005-0000-0000-0000329C0000}"/>
    <cellStyle name="Total 2 2 8 25" xfId="8838" xr:uid="{00000000-0005-0000-0000-0000339C0000}"/>
    <cellStyle name="Total 2 2 8 26" xfId="8839" xr:uid="{00000000-0005-0000-0000-0000349C0000}"/>
    <cellStyle name="Total 2 2 8 27" xfId="8840" xr:uid="{00000000-0005-0000-0000-0000359C0000}"/>
    <cellStyle name="Total 2 2 8 28" xfId="8841" xr:uid="{00000000-0005-0000-0000-0000369C0000}"/>
    <cellStyle name="Total 2 2 8 29" xfId="8842" xr:uid="{00000000-0005-0000-0000-0000379C0000}"/>
    <cellStyle name="Total 2 2 8 3" xfId="8843" xr:uid="{00000000-0005-0000-0000-0000389C0000}"/>
    <cellStyle name="Total 2 2 8 30" xfId="8844" xr:uid="{00000000-0005-0000-0000-0000399C0000}"/>
    <cellStyle name="Total 2 2 8 31" xfId="8845" xr:uid="{00000000-0005-0000-0000-00003A9C0000}"/>
    <cellStyle name="Total 2 2 8 32" xfId="8846" xr:uid="{00000000-0005-0000-0000-00003B9C0000}"/>
    <cellStyle name="Total 2 2 8 33" xfId="8847" xr:uid="{00000000-0005-0000-0000-00003C9C0000}"/>
    <cellStyle name="Total 2 2 8 34" xfId="8848" xr:uid="{00000000-0005-0000-0000-00003D9C0000}"/>
    <cellStyle name="Total 2 2 8 35" xfId="8849" xr:uid="{00000000-0005-0000-0000-00003E9C0000}"/>
    <cellStyle name="Total 2 2 8 36" xfId="8850" xr:uid="{00000000-0005-0000-0000-00003F9C0000}"/>
    <cellStyle name="Total 2 2 8 37" xfId="8851" xr:uid="{00000000-0005-0000-0000-0000409C0000}"/>
    <cellStyle name="Total 2 2 8 38" xfId="8852" xr:uid="{00000000-0005-0000-0000-0000419C0000}"/>
    <cellStyle name="Total 2 2 8 39" xfId="8821" xr:uid="{00000000-0005-0000-0000-0000429C0000}"/>
    <cellStyle name="Total 2 2 8 4" xfId="8853" xr:uid="{00000000-0005-0000-0000-0000439C0000}"/>
    <cellStyle name="Total 2 2 8 40" xfId="9536" xr:uid="{00000000-0005-0000-0000-0000449C0000}"/>
    <cellStyle name="Total 2 2 8 40 2" xfId="13839" xr:uid="{00000000-0005-0000-0000-0000459C0000}"/>
    <cellStyle name="Total 2 2 8 40 2 2" xfId="36141" xr:uid="{00000000-0005-0000-0000-0000469C0000}"/>
    <cellStyle name="Total 2 2 8 40 2 3" xfId="40688" xr:uid="{00000000-0005-0000-0000-0000479C0000}"/>
    <cellStyle name="Total 2 2 8 40 2 4" xfId="22911" xr:uid="{00000000-0005-0000-0000-0000489C0000}"/>
    <cellStyle name="Total 2 2 8 40 3" xfId="31838" xr:uid="{00000000-0005-0000-0000-0000499C0000}"/>
    <cellStyle name="Total 2 2 8 40 4" xfId="36385" xr:uid="{00000000-0005-0000-0000-00004A9C0000}"/>
    <cellStyle name="Total 2 2 8 40 5" xfId="18608" xr:uid="{00000000-0005-0000-0000-00004B9C0000}"/>
    <cellStyle name="Total 2 2 8 41" xfId="9730" xr:uid="{00000000-0005-0000-0000-00004C9C0000}"/>
    <cellStyle name="Total 2 2 8 41 2" xfId="32032" xr:uid="{00000000-0005-0000-0000-00004D9C0000}"/>
    <cellStyle name="Total 2 2 8 41 3" xfId="36579" xr:uid="{00000000-0005-0000-0000-00004E9C0000}"/>
    <cellStyle name="Total 2 2 8 41 4" xfId="18802" xr:uid="{00000000-0005-0000-0000-00004F9C0000}"/>
    <cellStyle name="Total 2 2 8 42" xfId="23090" xr:uid="{00000000-0005-0000-0000-0000509C0000}"/>
    <cellStyle name="Total 2 2 8 43" xfId="31585" xr:uid="{00000000-0005-0000-0000-0000519C0000}"/>
    <cellStyle name="Total 2 2 8 44" xfId="14191" xr:uid="{00000000-0005-0000-0000-0000529C0000}"/>
    <cellStyle name="Total 2 2 8 5" xfId="8854" xr:uid="{00000000-0005-0000-0000-0000539C0000}"/>
    <cellStyle name="Total 2 2 8 6" xfId="8855" xr:uid="{00000000-0005-0000-0000-0000549C0000}"/>
    <cellStyle name="Total 2 2 8 7" xfId="8856" xr:uid="{00000000-0005-0000-0000-0000559C0000}"/>
    <cellStyle name="Total 2 2 8 8" xfId="8857" xr:uid="{00000000-0005-0000-0000-0000569C0000}"/>
    <cellStyle name="Total 2 2 8 9" xfId="8858" xr:uid="{00000000-0005-0000-0000-0000579C0000}"/>
    <cellStyle name="Total 2 2 9" xfId="359" xr:uid="{00000000-0005-0000-0000-0000589C0000}"/>
    <cellStyle name="Total 2 2 9 10" xfId="8860" xr:uid="{00000000-0005-0000-0000-0000599C0000}"/>
    <cellStyle name="Total 2 2 9 11" xfId="8861" xr:uid="{00000000-0005-0000-0000-00005A9C0000}"/>
    <cellStyle name="Total 2 2 9 12" xfId="8862" xr:uid="{00000000-0005-0000-0000-00005B9C0000}"/>
    <cellStyle name="Total 2 2 9 13" xfId="8863" xr:uid="{00000000-0005-0000-0000-00005C9C0000}"/>
    <cellStyle name="Total 2 2 9 14" xfId="8864" xr:uid="{00000000-0005-0000-0000-00005D9C0000}"/>
    <cellStyle name="Total 2 2 9 15" xfId="8865" xr:uid="{00000000-0005-0000-0000-00005E9C0000}"/>
    <cellStyle name="Total 2 2 9 16" xfId="8866" xr:uid="{00000000-0005-0000-0000-00005F9C0000}"/>
    <cellStyle name="Total 2 2 9 17" xfId="8867" xr:uid="{00000000-0005-0000-0000-0000609C0000}"/>
    <cellStyle name="Total 2 2 9 18" xfId="8868" xr:uid="{00000000-0005-0000-0000-0000619C0000}"/>
    <cellStyle name="Total 2 2 9 19" xfId="8869" xr:uid="{00000000-0005-0000-0000-0000629C0000}"/>
    <cellStyle name="Total 2 2 9 2" xfId="8870" xr:uid="{00000000-0005-0000-0000-0000639C0000}"/>
    <cellStyle name="Total 2 2 9 20" xfId="8871" xr:uid="{00000000-0005-0000-0000-0000649C0000}"/>
    <cellStyle name="Total 2 2 9 21" xfId="8872" xr:uid="{00000000-0005-0000-0000-0000659C0000}"/>
    <cellStyle name="Total 2 2 9 22" xfId="8873" xr:uid="{00000000-0005-0000-0000-0000669C0000}"/>
    <cellStyle name="Total 2 2 9 23" xfId="8874" xr:uid="{00000000-0005-0000-0000-0000679C0000}"/>
    <cellStyle name="Total 2 2 9 24" xfId="8875" xr:uid="{00000000-0005-0000-0000-0000689C0000}"/>
    <cellStyle name="Total 2 2 9 25" xfId="8876" xr:uid="{00000000-0005-0000-0000-0000699C0000}"/>
    <cellStyle name="Total 2 2 9 26" xfId="8877" xr:uid="{00000000-0005-0000-0000-00006A9C0000}"/>
    <cellStyle name="Total 2 2 9 27" xfId="8878" xr:uid="{00000000-0005-0000-0000-00006B9C0000}"/>
    <cellStyle name="Total 2 2 9 28" xfId="8879" xr:uid="{00000000-0005-0000-0000-00006C9C0000}"/>
    <cellStyle name="Total 2 2 9 29" xfId="8880" xr:uid="{00000000-0005-0000-0000-00006D9C0000}"/>
    <cellStyle name="Total 2 2 9 3" xfId="8881" xr:uid="{00000000-0005-0000-0000-00006E9C0000}"/>
    <cellStyle name="Total 2 2 9 30" xfId="8882" xr:uid="{00000000-0005-0000-0000-00006F9C0000}"/>
    <cellStyle name="Total 2 2 9 31" xfId="8883" xr:uid="{00000000-0005-0000-0000-0000709C0000}"/>
    <cellStyle name="Total 2 2 9 32" xfId="8884" xr:uid="{00000000-0005-0000-0000-0000719C0000}"/>
    <cellStyle name="Total 2 2 9 33" xfId="8885" xr:uid="{00000000-0005-0000-0000-0000729C0000}"/>
    <cellStyle name="Total 2 2 9 34" xfId="8886" xr:uid="{00000000-0005-0000-0000-0000739C0000}"/>
    <cellStyle name="Total 2 2 9 35" xfId="8887" xr:uid="{00000000-0005-0000-0000-0000749C0000}"/>
    <cellStyle name="Total 2 2 9 36" xfId="8888" xr:uid="{00000000-0005-0000-0000-0000759C0000}"/>
    <cellStyle name="Total 2 2 9 37" xfId="8889" xr:uid="{00000000-0005-0000-0000-0000769C0000}"/>
    <cellStyle name="Total 2 2 9 38" xfId="8890" xr:uid="{00000000-0005-0000-0000-0000779C0000}"/>
    <cellStyle name="Total 2 2 9 39" xfId="8859" xr:uid="{00000000-0005-0000-0000-0000789C0000}"/>
    <cellStyle name="Total 2 2 9 4" xfId="8891" xr:uid="{00000000-0005-0000-0000-0000799C0000}"/>
    <cellStyle name="Total 2 2 9 40" xfId="9668" xr:uid="{00000000-0005-0000-0000-00007A9C0000}"/>
    <cellStyle name="Total 2 2 9 40 2" xfId="13942" xr:uid="{00000000-0005-0000-0000-00007B9C0000}"/>
    <cellStyle name="Total 2 2 9 40 2 2" xfId="36244" xr:uid="{00000000-0005-0000-0000-00007C9C0000}"/>
    <cellStyle name="Total 2 2 9 40 2 3" xfId="40791" xr:uid="{00000000-0005-0000-0000-00007D9C0000}"/>
    <cellStyle name="Total 2 2 9 40 2 4" xfId="23014" xr:uid="{00000000-0005-0000-0000-00007E9C0000}"/>
    <cellStyle name="Total 2 2 9 40 3" xfId="31970" xr:uid="{00000000-0005-0000-0000-00007F9C0000}"/>
    <cellStyle name="Total 2 2 9 40 4" xfId="36517" xr:uid="{00000000-0005-0000-0000-0000809C0000}"/>
    <cellStyle name="Total 2 2 9 40 5" xfId="18740" xr:uid="{00000000-0005-0000-0000-0000819C0000}"/>
    <cellStyle name="Total 2 2 9 41" xfId="520" xr:uid="{00000000-0005-0000-0000-0000829C0000}"/>
    <cellStyle name="Total 2 2 9 41 2" xfId="23391" xr:uid="{00000000-0005-0000-0000-0000839C0000}"/>
    <cellStyle name="Total 2 2 9 41 3" xfId="31294" xr:uid="{00000000-0005-0000-0000-0000849C0000}"/>
    <cellStyle name="Total 2 2 9 41 4" xfId="14490" xr:uid="{00000000-0005-0000-0000-0000859C0000}"/>
    <cellStyle name="Total 2 2 9 42" xfId="23230" xr:uid="{00000000-0005-0000-0000-0000869C0000}"/>
    <cellStyle name="Total 2 2 9 43" xfId="31455" xr:uid="{00000000-0005-0000-0000-0000879C0000}"/>
    <cellStyle name="Total 2 2 9 44" xfId="14329" xr:uid="{00000000-0005-0000-0000-0000889C0000}"/>
    <cellStyle name="Total 2 2 9 5" xfId="8892" xr:uid="{00000000-0005-0000-0000-0000899C0000}"/>
    <cellStyle name="Total 2 2 9 6" xfId="8893" xr:uid="{00000000-0005-0000-0000-00008A9C0000}"/>
    <cellStyle name="Total 2 2 9 7" xfId="8894" xr:uid="{00000000-0005-0000-0000-00008B9C0000}"/>
    <cellStyle name="Total 2 2 9 8" xfId="8895" xr:uid="{00000000-0005-0000-0000-00008C9C0000}"/>
    <cellStyle name="Total 2 2 9 9" xfId="8896" xr:uid="{00000000-0005-0000-0000-00008D9C0000}"/>
    <cellStyle name="Total 2 20" xfId="9409" xr:uid="{00000000-0005-0000-0000-00008E9C0000}"/>
    <cellStyle name="Total 2 20 2" xfId="13737" xr:uid="{00000000-0005-0000-0000-00008F9C0000}"/>
    <cellStyle name="Total 2 20 2 2" xfId="36039" xr:uid="{00000000-0005-0000-0000-0000909C0000}"/>
    <cellStyle name="Total 2 20 2 3" xfId="40586" xr:uid="{00000000-0005-0000-0000-0000919C0000}"/>
    <cellStyle name="Total 2 20 2 4" xfId="22809" xr:uid="{00000000-0005-0000-0000-0000929C0000}"/>
    <cellStyle name="Total 2 20 3" xfId="31711" xr:uid="{00000000-0005-0000-0000-0000939C0000}"/>
    <cellStyle name="Total 2 20 4" xfId="36258" xr:uid="{00000000-0005-0000-0000-0000949C0000}"/>
    <cellStyle name="Total 2 20 5" xfId="18481" xr:uid="{00000000-0005-0000-0000-0000959C0000}"/>
    <cellStyle name="Total 2 21" xfId="9420" xr:uid="{00000000-0005-0000-0000-0000969C0000}"/>
    <cellStyle name="Total 2 21 2" xfId="13747" xr:uid="{00000000-0005-0000-0000-0000979C0000}"/>
    <cellStyle name="Total 2 21 2 2" xfId="36049" xr:uid="{00000000-0005-0000-0000-0000989C0000}"/>
    <cellStyle name="Total 2 21 2 3" xfId="40596" xr:uid="{00000000-0005-0000-0000-0000999C0000}"/>
    <cellStyle name="Total 2 21 2 4" xfId="22819" xr:uid="{00000000-0005-0000-0000-00009A9C0000}"/>
    <cellStyle name="Total 2 21 3" xfId="31722" xr:uid="{00000000-0005-0000-0000-00009B9C0000}"/>
    <cellStyle name="Total 2 21 4" xfId="36269" xr:uid="{00000000-0005-0000-0000-00009C9C0000}"/>
    <cellStyle name="Total 2 21 5" xfId="18492" xr:uid="{00000000-0005-0000-0000-00009D9C0000}"/>
    <cellStyle name="Total 2 22" xfId="14073" xr:uid="{00000000-0005-0000-0000-00009E9C0000}"/>
    <cellStyle name="Total 2 23" xfId="13997" xr:uid="{00000000-0005-0000-0000-00009F9C0000}"/>
    <cellStyle name="Total 2 3" xfId="97" xr:uid="{00000000-0005-0000-0000-0000A09C0000}"/>
    <cellStyle name="Total 2 3 10" xfId="8898" xr:uid="{00000000-0005-0000-0000-0000A19C0000}"/>
    <cellStyle name="Total 2 3 11" xfId="8899" xr:uid="{00000000-0005-0000-0000-0000A29C0000}"/>
    <cellStyle name="Total 2 3 12" xfId="8900" xr:uid="{00000000-0005-0000-0000-0000A39C0000}"/>
    <cellStyle name="Total 2 3 13" xfId="8901" xr:uid="{00000000-0005-0000-0000-0000A49C0000}"/>
    <cellStyle name="Total 2 3 14" xfId="8902" xr:uid="{00000000-0005-0000-0000-0000A59C0000}"/>
    <cellStyle name="Total 2 3 15" xfId="8903" xr:uid="{00000000-0005-0000-0000-0000A69C0000}"/>
    <cellStyle name="Total 2 3 16" xfId="8904" xr:uid="{00000000-0005-0000-0000-0000A79C0000}"/>
    <cellStyle name="Total 2 3 17" xfId="8905" xr:uid="{00000000-0005-0000-0000-0000A89C0000}"/>
    <cellStyle name="Total 2 3 18" xfId="8906" xr:uid="{00000000-0005-0000-0000-0000A99C0000}"/>
    <cellStyle name="Total 2 3 19" xfId="8907" xr:uid="{00000000-0005-0000-0000-0000AA9C0000}"/>
    <cellStyle name="Total 2 3 2" xfId="223" xr:uid="{00000000-0005-0000-0000-0000AB9C0000}"/>
    <cellStyle name="Total 2 3 2 10" xfId="8909" xr:uid="{00000000-0005-0000-0000-0000AC9C0000}"/>
    <cellStyle name="Total 2 3 2 11" xfId="8910" xr:uid="{00000000-0005-0000-0000-0000AD9C0000}"/>
    <cellStyle name="Total 2 3 2 12" xfId="8911" xr:uid="{00000000-0005-0000-0000-0000AE9C0000}"/>
    <cellStyle name="Total 2 3 2 13" xfId="8912" xr:uid="{00000000-0005-0000-0000-0000AF9C0000}"/>
    <cellStyle name="Total 2 3 2 14" xfId="8913" xr:uid="{00000000-0005-0000-0000-0000B09C0000}"/>
    <cellStyle name="Total 2 3 2 15" xfId="8914" xr:uid="{00000000-0005-0000-0000-0000B19C0000}"/>
    <cellStyle name="Total 2 3 2 16" xfId="8915" xr:uid="{00000000-0005-0000-0000-0000B29C0000}"/>
    <cellStyle name="Total 2 3 2 17" xfId="8916" xr:uid="{00000000-0005-0000-0000-0000B39C0000}"/>
    <cellStyle name="Total 2 3 2 18" xfId="8917" xr:uid="{00000000-0005-0000-0000-0000B49C0000}"/>
    <cellStyle name="Total 2 3 2 19" xfId="8918" xr:uid="{00000000-0005-0000-0000-0000B59C0000}"/>
    <cellStyle name="Total 2 3 2 2" xfId="355" xr:uid="{00000000-0005-0000-0000-0000B69C0000}"/>
    <cellStyle name="Total 2 3 2 2 10" xfId="8920" xr:uid="{00000000-0005-0000-0000-0000B79C0000}"/>
    <cellStyle name="Total 2 3 2 2 11" xfId="8921" xr:uid="{00000000-0005-0000-0000-0000B89C0000}"/>
    <cellStyle name="Total 2 3 2 2 12" xfId="8922" xr:uid="{00000000-0005-0000-0000-0000B99C0000}"/>
    <cellStyle name="Total 2 3 2 2 13" xfId="8923" xr:uid="{00000000-0005-0000-0000-0000BA9C0000}"/>
    <cellStyle name="Total 2 3 2 2 14" xfId="8924" xr:uid="{00000000-0005-0000-0000-0000BB9C0000}"/>
    <cellStyle name="Total 2 3 2 2 15" xfId="8925" xr:uid="{00000000-0005-0000-0000-0000BC9C0000}"/>
    <cellStyle name="Total 2 3 2 2 16" xfId="8926" xr:uid="{00000000-0005-0000-0000-0000BD9C0000}"/>
    <cellStyle name="Total 2 3 2 2 17" xfId="8927" xr:uid="{00000000-0005-0000-0000-0000BE9C0000}"/>
    <cellStyle name="Total 2 3 2 2 18" xfId="8928" xr:uid="{00000000-0005-0000-0000-0000BF9C0000}"/>
    <cellStyle name="Total 2 3 2 2 19" xfId="8929" xr:uid="{00000000-0005-0000-0000-0000C09C0000}"/>
    <cellStyle name="Total 2 3 2 2 2" xfId="8930" xr:uid="{00000000-0005-0000-0000-0000C19C0000}"/>
    <cellStyle name="Total 2 3 2 2 20" xfId="8931" xr:uid="{00000000-0005-0000-0000-0000C29C0000}"/>
    <cellStyle name="Total 2 3 2 2 21" xfId="8932" xr:uid="{00000000-0005-0000-0000-0000C39C0000}"/>
    <cellStyle name="Total 2 3 2 2 22" xfId="8933" xr:uid="{00000000-0005-0000-0000-0000C49C0000}"/>
    <cellStyle name="Total 2 3 2 2 23" xfId="8934" xr:uid="{00000000-0005-0000-0000-0000C59C0000}"/>
    <cellStyle name="Total 2 3 2 2 24" xfId="8935" xr:uid="{00000000-0005-0000-0000-0000C69C0000}"/>
    <cellStyle name="Total 2 3 2 2 25" xfId="8936" xr:uid="{00000000-0005-0000-0000-0000C79C0000}"/>
    <cellStyle name="Total 2 3 2 2 26" xfId="8937" xr:uid="{00000000-0005-0000-0000-0000C89C0000}"/>
    <cellStyle name="Total 2 3 2 2 27" xfId="8938" xr:uid="{00000000-0005-0000-0000-0000C99C0000}"/>
    <cellStyle name="Total 2 3 2 2 28" xfId="8939" xr:uid="{00000000-0005-0000-0000-0000CA9C0000}"/>
    <cellStyle name="Total 2 3 2 2 29" xfId="8940" xr:uid="{00000000-0005-0000-0000-0000CB9C0000}"/>
    <cellStyle name="Total 2 3 2 2 3" xfId="8941" xr:uid="{00000000-0005-0000-0000-0000CC9C0000}"/>
    <cellStyle name="Total 2 3 2 2 30" xfId="8942" xr:uid="{00000000-0005-0000-0000-0000CD9C0000}"/>
    <cellStyle name="Total 2 3 2 2 31" xfId="8943" xr:uid="{00000000-0005-0000-0000-0000CE9C0000}"/>
    <cellStyle name="Total 2 3 2 2 32" xfId="8944" xr:uid="{00000000-0005-0000-0000-0000CF9C0000}"/>
    <cellStyle name="Total 2 3 2 2 33" xfId="8945" xr:uid="{00000000-0005-0000-0000-0000D09C0000}"/>
    <cellStyle name="Total 2 3 2 2 34" xfId="8946" xr:uid="{00000000-0005-0000-0000-0000D19C0000}"/>
    <cellStyle name="Total 2 3 2 2 35" xfId="8947" xr:uid="{00000000-0005-0000-0000-0000D29C0000}"/>
    <cellStyle name="Total 2 3 2 2 36" xfId="8948" xr:uid="{00000000-0005-0000-0000-0000D39C0000}"/>
    <cellStyle name="Total 2 3 2 2 37" xfId="8949" xr:uid="{00000000-0005-0000-0000-0000D49C0000}"/>
    <cellStyle name="Total 2 3 2 2 38" xfId="8950" xr:uid="{00000000-0005-0000-0000-0000D59C0000}"/>
    <cellStyle name="Total 2 3 2 2 39" xfId="8919" xr:uid="{00000000-0005-0000-0000-0000D69C0000}"/>
    <cellStyle name="Total 2 3 2 2 4" xfId="8951" xr:uid="{00000000-0005-0000-0000-0000D79C0000}"/>
    <cellStyle name="Total 2 3 2 2 40" xfId="9664" xr:uid="{00000000-0005-0000-0000-0000D89C0000}"/>
    <cellStyle name="Total 2 3 2 2 40 2" xfId="13939" xr:uid="{00000000-0005-0000-0000-0000D99C0000}"/>
    <cellStyle name="Total 2 3 2 2 40 2 2" xfId="36241" xr:uid="{00000000-0005-0000-0000-0000DA9C0000}"/>
    <cellStyle name="Total 2 3 2 2 40 2 3" xfId="40788" xr:uid="{00000000-0005-0000-0000-0000DB9C0000}"/>
    <cellStyle name="Total 2 3 2 2 40 2 4" xfId="23011" xr:uid="{00000000-0005-0000-0000-0000DC9C0000}"/>
    <cellStyle name="Total 2 3 2 2 40 3" xfId="31966" xr:uid="{00000000-0005-0000-0000-0000DD9C0000}"/>
    <cellStyle name="Total 2 3 2 2 40 4" xfId="36513" xr:uid="{00000000-0005-0000-0000-0000DE9C0000}"/>
    <cellStyle name="Total 2 3 2 2 40 5" xfId="18736" xr:uid="{00000000-0005-0000-0000-0000DF9C0000}"/>
    <cellStyle name="Total 2 3 2 2 41" xfId="516" xr:uid="{00000000-0005-0000-0000-0000E09C0000}"/>
    <cellStyle name="Total 2 3 2 2 41 2" xfId="23387" xr:uid="{00000000-0005-0000-0000-0000E19C0000}"/>
    <cellStyle name="Total 2 3 2 2 41 3" xfId="31298" xr:uid="{00000000-0005-0000-0000-0000E29C0000}"/>
    <cellStyle name="Total 2 3 2 2 41 4" xfId="14486" xr:uid="{00000000-0005-0000-0000-0000E39C0000}"/>
    <cellStyle name="Total 2 3 2 2 42" xfId="23226" xr:uid="{00000000-0005-0000-0000-0000E49C0000}"/>
    <cellStyle name="Total 2 3 2 2 43" xfId="31459" xr:uid="{00000000-0005-0000-0000-0000E59C0000}"/>
    <cellStyle name="Total 2 3 2 2 44" xfId="14325" xr:uid="{00000000-0005-0000-0000-0000E69C0000}"/>
    <cellStyle name="Total 2 3 2 2 5" xfId="8952" xr:uid="{00000000-0005-0000-0000-0000E79C0000}"/>
    <cellStyle name="Total 2 3 2 2 6" xfId="8953" xr:uid="{00000000-0005-0000-0000-0000E89C0000}"/>
    <cellStyle name="Total 2 3 2 2 7" xfId="8954" xr:uid="{00000000-0005-0000-0000-0000E99C0000}"/>
    <cellStyle name="Total 2 3 2 2 8" xfId="8955" xr:uid="{00000000-0005-0000-0000-0000EA9C0000}"/>
    <cellStyle name="Total 2 3 2 2 9" xfId="8956" xr:uid="{00000000-0005-0000-0000-0000EB9C0000}"/>
    <cellStyle name="Total 2 3 2 20" xfId="8957" xr:uid="{00000000-0005-0000-0000-0000EC9C0000}"/>
    <cellStyle name="Total 2 3 2 21" xfId="8958" xr:uid="{00000000-0005-0000-0000-0000ED9C0000}"/>
    <cellStyle name="Total 2 3 2 22" xfId="8959" xr:uid="{00000000-0005-0000-0000-0000EE9C0000}"/>
    <cellStyle name="Total 2 3 2 23" xfId="8960" xr:uid="{00000000-0005-0000-0000-0000EF9C0000}"/>
    <cellStyle name="Total 2 3 2 24" xfId="8961" xr:uid="{00000000-0005-0000-0000-0000F09C0000}"/>
    <cellStyle name="Total 2 3 2 25" xfId="8962" xr:uid="{00000000-0005-0000-0000-0000F19C0000}"/>
    <cellStyle name="Total 2 3 2 26" xfId="8963" xr:uid="{00000000-0005-0000-0000-0000F29C0000}"/>
    <cellStyle name="Total 2 3 2 27" xfId="8964" xr:uid="{00000000-0005-0000-0000-0000F39C0000}"/>
    <cellStyle name="Total 2 3 2 28" xfId="8965" xr:uid="{00000000-0005-0000-0000-0000F49C0000}"/>
    <cellStyle name="Total 2 3 2 29" xfId="8966" xr:uid="{00000000-0005-0000-0000-0000F59C0000}"/>
    <cellStyle name="Total 2 3 2 3" xfId="8967" xr:uid="{00000000-0005-0000-0000-0000F69C0000}"/>
    <cellStyle name="Total 2 3 2 30" xfId="8908" xr:uid="{00000000-0005-0000-0000-0000F79C0000}"/>
    <cellStyle name="Total 2 3 2 31" xfId="9414" xr:uid="{00000000-0005-0000-0000-0000F89C0000}"/>
    <cellStyle name="Total 2 3 2 31 2" xfId="13742" xr:uid="{00000000-0005-0000-0000-0000F99C0000}"/>
    <cellStyle name="Total 2 3 2 31 2 2" xfId="36044" xr:uid="{00000000-0005-0000-0000-0000FA9C0000}"/>
    <cellStyle name="Total 2 3 2 31 2 3" xfId="40591" xr:uid="{00000000-0005-0000-0000-0000FB9C0000}"/>
    <cellStyle name="Total 2 3 2 31 2 4" xfId="22814" xr:uid="{00000000-0005-0000-0000-0000FC9C0000}"/>
    <cellStyle name="Total 2 3 2 31 3" xfId="31716" xr:uid="{00000000-0005-0000-0000-0000FD9C0000}"/>
    <cellStyle name="Total 2 3 2 31 4" xfId="36263" xr:uid="{00000000-0005-0000-0000-0000FE9C0000}"/>
    <cellStyle name="Total 2 3 2 31 5" xfId="18486" xr:uid="{00000000-0005-0000-0000-0000FF9C0000}"/>
    <cellStyle name="Total 2 3 2 32" xfId="9540" xr:uid="{00000000-0005-0000-0000-0000009D0000}"/>
    <cellStyle name="Total 2 3 2 32 2" xfId="13842" xr:uid="{00000000-0005-0000-0000-0000019D0000}"/>
    <cellStyle name="Total 2 3 2 32 2 2" xfId="36144" xr:uid="{00000000-0005-0000-0000-0000029D0000}"/>
    <cellStyle name="Total 2 3 2 32 2 3" xfId="40691" xr:uid="{00000000-0005-0000-0000-0000039D0000}"/>
    <cellStyle name="Total 2 3 2 32 2 4" xfId="22914" xr:uid="{00000000-0005-0000-0000-0000049D0000}"/>
    <cellStyle name="Total 2 3 2 32 3" xfId="31842" xr:uid="{00000000-0005-0000-0000-0000059D0000}"/>
    <cellStyle name="Total 2 3 2 32 4" xfId="36389" xr:uid="{00000000-0005-0000-0000-0000069D0000}"/>
    <cellStyle name="Total 2 3 2 32 5" xfId="18612" xr:uid="{00000000-0005-0000-0000-0000079D0000}"/>
    <cellStyle name="Total 2 3 2 33" xfId="9733" xr:uid="{00000000-0005-0000-0000-0000089D0000}"/>
    <cellStyle name="Total 2 3 2 33 2" xfId="32035" xr:uid="{00000000-0005-0000-0000-0000099D0000}"/>
    <cellStyle name="Total 2 3 2 33 3" xfId="36582" xr:uid="{00000000-0005-0000-0000-00000A9D0000}"/>
    <cellStyle name="Total 2 3 2 33 4" xfId="18805" xr:uid="{00000000-0005-0000-0000-00000B9D0000}"/>
    <cellStyle name="Total 2 3 2 34" xfId="23094" xr:uid="{00000000-0005-0000-0000-00000C9D0000}"/>
    <cellStyle name="Total 2 3 2 35" xfId="31581" xr:uid="{00000000-0005-0000-0000-00000D9D0000}"/>
    <cellStyle name="Total 2 3 2 36" xfId="14002" xr:uid="{00000000-0005-0000-0000-00000E9D0000}"/>
    <cellStyle name="Total 2 3 2 4" xfId="8968" xr:uid="{00000000-0005-0000-0000-00000F9D0000}"/>
    <cellStyle name="Total 2 3 2 5" xfId="8969" xr:uid="{00000000-0005-0000-0000-0000109D0000}"/>
    <cellStyle name="Total 2 3 2 6" xfId="8970" xr:uid="{00000000-0005-0000-0000-0000119D0000}"/>
    <cellStyle name="Total 2 3 2 7" xfId="8971" xr:uid="{00000000-0005-0000-0000-0000129D0000}"/>
    <cellStyle name="Total 2 3 2 8" xfId="8972" xr:uid="{00000000-0005-0000-0000-0000139D0000}"/>
    <cellStyle name="Total 2 3 2 9" xfId="8973" xr:uid="{00000000-0005-0000-0000-0000149D0000}"/>
    <cellStyle name="Total 2 3 20" xfId="8974" xr:uid="{00000000-0005-0000-0000-0000159D0000}"/>
    <cellStyle name="Total 2 3 21" xfId="8975" xr:uid="{00000000-0005-0000-0000-0000169D0000}"/>
    <cellStyle name="Total 2 3 22" xfId="8976" xr:uid="{00000000-0005-0000-0000-0000179D0000}"/>
    <cellStyle name="Total 2 3 23" xfId="8977" xr:uid="{00000000-0005-0000-0000-0000189D0000}"/>
    <cellStyle name="Total 2 3 24" xfId="8978" xr:uid="{00000000-0005-0000-0000-0000199D0000}"/>
    <cellStyle name="Total 2 3 25" xfId="8979" xr:uid="{00000000-0005-0000-0000-00001A9D0000}"/>
    <cellStyle name="Total 2 3 26" xfId="8980" xr:uid="{00000000-0005-0000-0000-00001B9D0000}"/>
    <cellStyle name="Total 2 3 27" xfId="8981" xr:uid="{00000000-0005-0000-0000-00001C9D0000}"/>
    <cellStyle name="Total 2 3 28" xfId="8982" xr:uid="{00000000-0005-0000-0000-00001D9D0000}"/>
    <cellStyle name="Total 2 3 29" xfId="8983" xr:uid="{00000000-0005-0000-0000-00001E9D0000}"/>
    <cellStyle name="Total 2 3 3" xfId="242" xr:uid="{00000000-0005-0000-0000-00001F9D0000}"/>
    <cellStyle name="Total 2 3 3 10" xfId="8985" xr:uid="{00000000-0005-0000-0000-0000209D0000}"/>
    <cellStyle name="Total 2 3 3 11" xfId="8986" xr:uid="{00000000-0005-0000-0000-0000219D0000}"/>
    <cellStyle name="Total 2 3 3 12" xfId="8987" xr:uid="{00000000-0005-0000-0000-0000229D0000}"/>
    <cellStyle name="Total 2 3 3 13" xfId="8988" xr:uid="{00000000-0005-0000-0000-0000239D0000}"/>
    <cellStyle name="Total 2 3 3 14" xfId="8989" xr:uid="{00000000-0005-0000-0000-0000249D0000}"/>
    <cellStyle name="Total 2 3 3 15" xfId="8990" xr:uid="{00000000-0005-0000-0000-0000259D0000}"/>
    <cellStyle name="Total 2 3 3 16" xfId="8991" xr:uid="{00000000-0005-0000-0000-0000269D0000}"/>
    <cellStyle name="Total 2 3 3 17" xfId="8992" xr:uid="{00000000-0005-0000-0000-0000279D0000}"/>
    <cellStyle name="Total 2 3 3 18" xfId="8993" xr:uid="{00000000-0005-0000-0000-0000289D0000}"/>
    <cellStyle name="Total 2 3 3 19" xfId="8994" xr:uid="{00000000-0005-0000-0000-0000299D0000}"/>
    <cellStyle name="Total 2 3 3 2" xfId="325" xr:uid="{00000000-0005-0000-0000-00002A9D0000}"/>
    <cellStyle name="Total 2 3 3 2 10" xfId="8996" xr:uid="{00000000-0005-0000-0000-00002B9D0000}"/>
    <cellStyle name="Total 2 3 3 2 11" xfId="8997" xr:uid="{00000000-0005-0000-0000-00002C9D0000}"/>
    <cellStyle name="Total 2 3 3 2 12" xfId="8998" xr:uid="{00000000-0005-0000-0000-00002D9D0000}"/>
    <cellStyle name="Total 2 3 3 2 13" xfId="8999" xr:uid="{00000000-0005-0000-0000-00002E9D0000}"/>
    <cellStyle name="Total 2 3 3 2 14" xfId="9000" xr:uid="{00000000-0005-0000-0000-00002F9D0000}"/>
    <cellStyle name="Total 2 3 3 2 15" xfId="9001" xr:uid="{00000000-0005-0000-0000-0000309D0000}"/>
    <cellStyle name="Total 2 3 3 2 16" xfId="9002" xr:uid="{00000000-0005-0000-0000-0000319D0000}"/>
    <cellStyle name="Total 2 3 3 2 17" xfId="9003" xr:uid="{00000000-0005-0000-0000-0000329D0000}"/>
    <cellStyle name="Total 2 3 3 2 18" xfId="9004" xr:uid="{00000000-0005-0000-0000-0000339D0000}"/>
    <cellStyle name="Total 2 3 3 2 19" xfId="9005" xr:uid="{00000000-0005-0000-0000-0000349D0000}"/>
    <cellStyle name="Total 2 3 3 2 2" xfId="9006" xr:uid="{00000000-0005-0000-0000-0000359D0000}"/>
    <cellStyle name="Total 2 3 3 2 20" xfId="9007" xr:uid="{00000000-0005-0000-0000-0000369D0000}"/>
    <cellStyle name="Total 2 3 3 2 21" xfId="9008" xr:uid="{00000000-0005-0000-0000-0000379D0000}"/>
    <cellStyle name="Total 2 3 3 2 22" xfId="9009" xr:uid="{00000000-0005-0000-0000-0000389D0000}"/>
    <cellStyle name="Total 2 3 3 2 23" xfId="9010" xr:uid="{00000000-0005-0000-0000-0000399D0000}"/>
    <cellStyle name="Total 2 3 3 2 24" xfId="9011" xr:uid="{00000000-0005-0000-0000-00003A9D0000}"/>
    <cellStyle name="Total 2 3 3 2 25" xfId="9012" xr:uid="{00000000-0005-0000-0000-00003B9D0000}"/>
    <cellStyle name="Total 2 3 3 2 26" xfId="9013" xr:uid="{00000000-0005-0000-0000-00003C9D0000}"/>
    <cellStyle name="Total 2 3 3 2 27" xfId="9014" xr:uid="{00000000-0005-0000-0000-00003D9D0000}"/>
    <cellStyle name="Total 2 3 3 2 28" xfId="9015" xr:uid="{00000000-0005-0000-0000-00003E9D0000}"/>
    <cellStyle name="Total 2 3 3 2 29" xfId="9016" xr:uid="{00000000-0005-0000-0000-00003F9D0000}"/>
    <cellStyle name="Total 2 3 3 2 3" xfId="9017" xr:uid="{00000000-0005-0000-0000-0000409D0000}"/>
    <cellStyle name="Total 2 3 3 2 30" xfId="9018" xr:uid="{00000000-0005-0000-0000-0000419D0000}"/>
    <cellStyle name="Total 2 3 3 2 31" xfId="9019" xr:uid="{00000000-0005-0000-0000-0000429D0000}"/>
    <cellStyle name="Total 2 3 3 2 32" xfId="9020" xr:uid="{00000000-0005-0000-0000-0000439D0000}"/>
    <cellStyle name="Total 2 3 3 2 33" xfId="9021" xr:uid="{00000000-0005-0000-0000-0000449D0000}"/>
    <cellStyle name="Total 2 3 3 2 34" xfId="9022" xr:uid="{00000000-0005-0000-0000-0000459D0000}"/>
    <cellStyle name="Total 2 3 3 2 35" xfId="9023" xr:uid="{00000000-0005-0000-0000-0000469D0000}"/>
    <cellStyle name="Total 2 3 3 2 36" xfId="9024" xr:uid="{00000000-0005-0000-0000-0000479D0000}"/>
    <cellStyle name="Total 2 3 3 2 37" xfId="9025" xr:uid="{00000000-0005-0000-0000-0000489D0000}"/>
    <cellStyle name="Total 2 3 3 2 38" xfId="9026" xr:uid="{00000000-0005-0000-0000-0000499D0000}"/>
    <cellStyle name="Total 2 3 3 2 39" xfId="8995" xr:uid="{00000000-0005-0000-0000-00004A9D0000}"/>
    <cellStyle name="Total 2 3 3 2 4" xfId="9027" xr:uid="{00000000-0005-0000-0000-00004B9D0000}"/>
    <cellStyle name="Total 2 3 3 2 40" xfId="9634" xr:uid="{00000000-0005-0000-0000-00004C9D0000}"/>
    <cellStyle name="Total 2 3 3 2 40 2" xfId="13919" xr:uid="{00000000-0005-0000-0000-00004D9D0000}"/>
    <cellStyle name="Total 2 3 3 2 40 2 2" xfId="36221" xr:uid="{00000000-0005-0000-0000-00004E9D0000}"/>
    <cellStyle name="Total 2 3 3 2 40 2 3" xfId="40768" xr:uid="{00000000-0005-0000-0000-00004F9D0000}"/>
    <cellStyle name="Total 2 3 3 2 40 2 4" xfId="22991" xr:uid="{00000000-0005-0000-0000-0000509D0000}"/>
    <cellStyle name="Total 2 3 3 2 40 3" xfId="31936" xr:uid="{00000000-0005-0000-0000-0000519D0000}"/>
    <cellStyle name="Total 2 3 3 2 40 4" xfId="36483" xr:uid="{00000000-0005-0000-0000-0000529D0000}"/>
    <cellStyle name="Total 2 3 3 2 40 5" xfId="18706" xr:uid="{00000000-0005-0000-0000-0000539D0000}"/>
    <cellStyle name="Total 2 3 3 2 41" xfId="486" xr:uid="{00000000-0005-0000-0000-0000549D0000}"/>
    <cellStyle name="Total 2 3 3 2 41 2" xfId="23357" xr:uid="{00000000-0005-0000-0000-0000559D0000}"/>
    <cellStyle name="Total 2 3 3 2 41 3" xfId="31329" xr:uid="{00000000-0005-0000-0000-0000569D0000}"/>
    <cellStyle name="Total 2 3 3 2 41 4" xfId="14456" xr:uid="{00000000-0005-0000-0000-0000579D0000}"/>
    <cellStyle name="Total 2 3 3 2 42" xfId="23196" xr:uid="{00000000-0005-0000-0000-0000589D0000}"/>
    <cellStyle name="Total 2 3 3 2 43" xfId="31490" xr:uid="{00000000-0005-0000-0000-0000599D0000}"/>
    <cellStyle name="Total 2 3 3 2 44" xfId="14295" xr:uid="{00000000-0005-0000-0000-00005A9D0000}"/>
    <cellStyle name="Total 2 3 3 2 5" xfId="9028" xr:uid="{00000000-0005-0000-0000-00005B9D0000}"/>
    <cellStyle name="Total 2 3 3 2 6" xfId="9029" xr:uid="{00000000-0005-0000-0000-00005C9D0000}"/>
    <cellStyle name="Total 2 3 3 2 7" xfId="9030" xr:uid="{00000000-0005-0000-0000-00005D9D0000}"/>
    <cellStyle name="Total 2 3 3 2 8" xfId="9031" xr:uid="{00000000-0005-0000-0000-00005E9D0000}"/>
    <cellStyle name="Total 2 3 3 2 9" xfId="9032" xr:uid="{00000000-0005-0000-0000-00005F9D0000}"/>
    <cellStyle name="Total 2 3 3 20" xfId="9033" xr:uid="{00000000-0005-0000-0000-0000609D0000}"/>
    <cellStyle name="Total 2 3 3 21" xfId="9034" xr:uid="{00000000-0005-0000-0000-0000619D0000}"/>
    <cellStyle name="Total 2 3 3 22" xfId="9035" xr:uid="{00000000-0005-0000-0000-0000629D0000}"/>
    <cellStyle name="Total 2 3 3 23" xfId="9036" xr:uid="{00000000-0005-0000-0000-0000639D0000}"/>
    <cellStyle name="Total 2 3 3 24" xfId="9037" xr:uid="{00000000-0005-0000-0000-0000649D0000}"/>
    <cellStyle name="Total 2 3 3 25" xfId="9038" xr:uid="{00000000-0005-0000-0000-0000659D0000}"/>
    <cellStyle name="Total 2 3 3 26" xfId="9039" xr:uid="{00000000-0005-0000-0000-0000669D0000}"/>
    <cellStyle name="Total 2 3 3 27" xfId="9040" xr:uid="{00000000-0005-0000-0000-0000679D0000}"/>
    <cellStyle name="Total 2 3 3 28" xfId="9041" xr:uid="{00000000-0005-0000-0000-0000689D0000}"/>
    <cellStyle name="Total 2 3 3 29" xfId="8984" xr:uid="{00000000-0005-0000-0000-0000699D0000}"/>
    <cellStyle name="Total 2 3 3 3" xfId="9042" xr:uid="{00000000-0005-0000-0000-00006A9D0000}"/>
    <cellStyle name="Total 2 3 3 30" xfId="9558" xr:uid="{00000000-0005-0000-0000-00006B9D0000}"/>
    <cellStyle name="Total 2 3 3 30 2" xfId="13858" xr:uid="{00000000-0005-0000-0000-00006C9D0000}"/>
    <cellStyle name="Total 2 3 3 30 2 2" xfId="36160" xr:uid="{00000000-0005-0000-0000-00006D9D0000}"/>
    <cellStyle name="Total 2 3 3 30 2 3" xfId="40707" xr:uid="{00000000-0005-0000-0000-00006E9D0000}"/>
    <cellStyle name="Total 2 3 3 30 2 4" xfId="22930" xr:uid="{00000000-0005-0000-0000-00006F9D0000}"/>
    <cellStyle name="Total 2 3 3 30 3" xfId="31860" xr:uid="{00000000-0005-0000-0000-0000709D0000}"/>
    <cellStyle name="Total 2 3 3 30 4" xfId="36407" xr:uid="{00000000-0005-0000-0000-0000719D0000}"/>
    <cellStyle name="Total 2 3 3 30 5" xfId="18630" xr:uid="{00000000-0005-0000-0000-0000729D0000}"/>
    <cellStyle name="Total 2 3 3 31" xfId="23113" xr:uid="{00000000-0005-0000-0000-0000739D0000}"/>
    <cellStyle name="Total 2 3 3 32" xfId="31565" xr:uid="{00000000-0005-0000-0000-0000749D0000}"/>
    <cellStyle name="Total 2 3 3 33" xfId="14212" xr:uid="{00000000-0005-0000-0000-0000759D0000}"/>
    <cellStyle name="Total 2 3 3 4" xfId="9043" xr:uid="{00000000-0005-0000-0000-0000769D0000}"/>
    <cellStyle name="Total 2 3 3 5" xfId="9044" xr:uid="{00000000-0005-0000-0000-0000779D0000}"/>
    <cellStyle name="Total 2 3 3 6" xfId="9045" xr:uid="{00000000-0005-0000-0000-0000789D0000}"/>
    <cellStyle name="Total 2 3 3 7" xfId="9046" xr:uid="{00000000-0005-0000-0000-0000799D0000}"/>
    <cellStyle name="Total 2 3 3 8" xfId="9047" xr:uid="{00000000-0005-0000-0000-00007A9D0000}"/>
    <cellStyle name="Total 2 3 3 9" xfId="9048" xr:uid="{00000000-0005-0000-0000-00007B9D0000}"/>
    <cellStyle name="Total 2 3 30" xfId="9049" xr:uid="{00000000-0005-0000-0000-00007C9D0000}"/>
    <cellStyle name="Total 2 3 31" xfId="9050" xr:uid="{00000000-0005-0000-0000-00007D9D0000}"/>
    <cellStyle name="Total 2 3 32" xfId="9051" xr:uid="{00000000-0005-0000-0000-00007E9D0000}"/>
    <cellStyle name="Total 2 3 33" xfId="9052" xr:uid="{00000000-0005-0000-0000-00007F9D0000}"/>
    <cellStyle name="Total 2 3 34" xfId="9053" xr:uid="{00000000-0005-0000-0000-0000809D0000}"/>
    <cellStyle name="Total 2 3 35" xfId="8897" xr:uid="{00000000-0005-0000-0000-0000819D0000}"/>
    <cellStyle name="Total 2 3 36" xfId="9413" xr:uid="{00000000-0005-0000-0000-0000829D0000}"/>
    <cellStyle name="Total 2 3 36 2" xfId="13741" xr:uid="{00000000-0005-0000-0000-0000839D0000}"/>
    <cellStyle name="Total 2 3 36 2 2" xfId="36043" xr:uid="{00000000-0005-0000-0000-0000849D0000}"/>
    <cellStyle name="Total 2 3 36 2 3" xfId="40590" xr:uid="{00000000-0005-0000-0000-0000859D0000}"/>
    <cellStyle name="Total 2 3 36 2 4" xfId="22813" xr:uid="{00000000-0005-0000-0000-0000869D0000}"/>
    <cellStyle name="Total 2 3 36 3" xfId="31715" xr:uid="{00000000-0005-0000-0000-0000879D0000}"/>
    <cellStyle name="Total 2 3 36 4" xfId="36262" xr:uid="{00000000-0005-0000-0000-0000889D0000}"/>
    <cellStyle name="Total 2 3 36 5" xfId="18485" xr:uid="{00000000-0005-0000-0000-0000899D0000}"/>
    <cellStyle name="Total 2 3 37" xfId="9424" xr:uid="{00000000-0005-0000-0000-00008A9D0000}"/>
    <cellStyle name="Total 2 3 37 2" xfId="13751" xr:uid="{00000000-0005-0000-0000-00008B9D0000}"/>
    <cellStyle name="Total 2 3 37 2 2" xfId="36053" xr:uid="{00000000-0005-0000-0000-00008C9D0000}"/>
    <cellStyle name="Total 2 3 37 2 3" xfId="40600" xr:uid="{00000000-0005-0000-0000-00008D9D0000}"/>
    <cellStyle name="Total 2 3 37 2 4" xfId="22823" xr:uid="{00000000-0005-0000-0000-00008E9D0000}"/>
    <cellStyle name="Total 2 3 37 3" xfId="31726" xr:uid="{00000000-0005-0000-0000-00008F9D0000}"/>
    <cellStyle name="Total 2 3 37 4" xfId="36273" xr:uid="{00000000-0005-0000-0000-0000909D0000}"/>
    <cellStyle name="Total 2 3 37 5" xfId="18496" xr:uid="{00000000-0005-0000-0000-0000919D0000}"/>
    <cellStyle name="Total 2 3 38" xfId="9678" xr:uid="{00000000-0005-0000-0000-0000929D0000}"/>
    <cellStyle name="Total 2 3 38 2" xfId="31980" xr:uid="{00000000-0005-0000-0000-0000939D0000}"/>
    <cellStyle name="Total 2 3 38 3" xfId="36527" xr:uid="{00000000-0005-0000-0000-0000949D0000}"/>
    <cellStyle name="Total 2 3 38 4" xfId="18750" xr:uid="{00000000-0005-0000-0000-0000959D0000}"/>
    <cellStyle name="Total 2 3 39" xfId="14035" xr:uid="{00000000-0005-0000-0000-0000969D0000}"/>
    <cellStyle name="Total 2 3 4" xfId="256" xr:uid="{00000000-0005-0000-0000-0000979D0000}"/>
    <cellStyle name="Total 2 3 4 10" xfId="9055" xr:uid="{00000000-0005-0000-0000-0000989D0000}"/>
    <cellStyle name="Total 2 3 4 11" xfId="9056" xr:uid="{00000000-0005-0000-0000-0000999D0000}"/>
    <cellStyle name="Total 2 3 4 12" xfId="9057" xr:uid="{00000000-0005-0000-0000-00009A9D0000}"/>
    <cellStyle name="Total 2 3 4 13" xfId="9058" xr:uid="{00000000-0005-0000-0000-00009B9D0000}"/>
    <cellStyle name="Total 2 3 4 14" xfId="9059" xr:uid="{00000000-0005-0000-0000-00009C9D0000}"/>
    <cellStyle name="Total 2 3 4 15" xfId="9060" xr:uid="{00000000-0005-0000-0000-00009D9D0000}"/>
    <cellStyle name="Total 2 3 4 16" xfId="9061" xr:uid="{00000000-0005-0000-0000-00009E9D0000}"/>
    <cellStyle name="Total 2 3 4 17" xfId="9062" xr:uid="{00000000-0005-0000-0000-00009F9D0000}"/>
    <cellStyle name="Total 2 3 4 18" xfId="9063" xr:uid="{00000000-0005-0000-0000-0000A09D0000}"/>
    <cellStyle name="Total 2 3 4 19" xfId="9064" xr:uid="{00000000-0005-0000-0000-0000A19D0000}"/>
    <cellStyle name="Total 2 3 4 2" xfId="317" xr:uid="{00000000-0005-0000-0000-0000A29D0000}"/>
    <cellStyle name="Total 2 3 4 2 10" xfId="9066" xr:uid="{00000000-0005-0000-0000-0000A39D0000}"/>
    <cellStyle name="Total 2 3 4 2 11" xfId="9067" xr:uid="{00000000-0005-0000-0000-0000A49D0000}"/>
    <cellStyle name="Total 2 3 4 2 12" xfId="9068" xr:uid="{00000000-0005-0000-0000-0000A59D0000}"/>
    <cellStyle name="Total 2 3 4 2 13" xfId="9069" xr:uid="{00000000-0005-0000-0000-0000A69D0000}"/>
    <cellStyle name="Total 2 3 4 2 14" xfId="9070" xr:uid="{00000000-0005-0000-0000-0000A79D0000}"/>
    <cellStyle name="Total 2 3 4 2 15" xfId="9071" xr:uid="{00000000-0005-0000-0000-0000A89D0000}"/>
    <cellStyle name="Total 2 3 4 2 16" xfId="9072" xr:uid="{00000000-0005-0000-0000-0000A99D0000}"/>
    <cellStyle name="Total 2 3 4 2 17" xfId="9073" xr:uid="{00000000-0005-0000-0000-0000AA9D0000}"/>
    <cellStyle name="Total 2 3 4 2 18" xfId="9074" xr:uid="{00000000-0005-0000-0000-0000AB9D0000}"/>
    <cellStyle name="Total 2 3 4 2 19" xfId="9075" xr:uid="{00000000-0005-0000-0000-0000AC9D0000}"/>
    <cellStyle name="Total 2 3 4 2 2" xfId="9076" xr:uid="{00000000-0005-0000-0000-0000AD9D0000}"/>
    <cellStyle name="Total 2 3 4 2 20" xfId="9077" xr:uid="{00000000-0005-0000-0000-0000AE9D0000}"/>
    <cellStyle name="Total 2 3 4 2 21" xfId="9078" xr:uid="{00000000-0005-0000-0000-0000AF9D0000}"/>
    <cellStyle name="Total 2 3 4 2 22" xfId="9079" xr:uid="{00000000-0005-0000-0000-0000B09D0000}"/>
    <cellStyle name="Total 2 3 4 2 23" xfId="9080" xr:uid="{00000000-0005-0000-0000-0000B19D0000}"/>
    <cellStyle name="Total 2 3 4 2 24" xfId="9081" xr:uid="{00000000-0005-0000-0000-0000B29D0000}"/>
    <cellStyle name="Total 2 3 4 2 25" xfId="9082" xr:uid="{00000000-0005-0000-0000-0000B39D0000}"/>
    <cellStyle name="Total 2 3 4 2 26" xfId="9083" xr:uid="{00000000-0005-0000-0000-0000B49D0000}"/>
    <cellStyle name="Total 2 3 4 2 27" xfId="9084" xr:uid="{00000000-0005-0000-0000-0000B59D0000}"/>
    <cellStyle name="Total 2 3 4 2 28" xfId="9085" xr:uid="{00000000-0005-0000-0000-0000B69D0000}"/>
    <cellStyle name="Total 2 3 4 2 29" xfId="9086" xr:uid="{00000000-0005-0000-0000-0000B79D0000}"/>
    <cellStyle name="Total 2 3 4 2 3" xfId="9087" xr:uid="{00000000-0005-0000-0000-0000B89D0000}"/>
    <cellStyle name="Total 2 3 4 2 30" xfId="9088" xr:uid="{00000000-0005-0000-0000-0000B99D0000}"/>
    <cellStyle name="Total 2 3 4 2 31" xfId="9089" xr:uid="{00000000-0005-0000-0000-0000BA9D0000}"/>
    <cellStyle name="Total 2 3 4 2 32" xfId="9090" xr:uid="{00000000-0005-0000-0000-0000BB9D0000}"/>
    <cellStyle name="Total 2 3 4 2 33" xfId="9091" xr:uid="{00000000-0005-0000-0000-0000BC9D0000}"/>
    <cellStyle name="Total 2 3 4 2 34" xfId="9092" xr:uid="{00000000-0005-0000-0000-0000BD9D0000}"/>
    <cellStyle name="Total 2 3 4 2 35" xfId="9093" xr:uid="{00000000-0005-0000-0000-0000BE9D0000}"/>
    <cellStyle name="Total 2 3 4 2 36" xfId="9094" xr:uid="{00000000-0005-0000-0000-0000BF9D0000}"/>
    <cellStyle name="Total 2 3 4 2 37" xfId="9095" xr:uid="{00000000-0005-0000-0000-0000C09D0000}"/>
    <cellStyle name="Total 2 3 4 2 38" xfId="9096" xr:uid="{00000000-0005-0000-0000-0000C19D0000}"/>
    <cellStyle name="Total 2 3 4 2 39" xfId="9065" xr:uid="{00000000-0005-0000-0000-0000C29D0000}"/>
    <cellStyle name="Total 2 3 4 2 4" xfId="9097" xr:uid="{00000000-0005-0000-0000-0000C39D0000}"/>
    <cellStyle name="Total 2 3 4 2 40" xfId="9626" xr:uid="{00000000-0005-0000-0000-0000C49D0000}"/>
    <cellStyle name="Total 2 3 4 2 40 2" xfId="13913" xr:uid="{00000000-0005-0000-0000-0000C59D0000}"/>
    <cellStyle name="Total 2 3 4 2 40 2 2" xfId="36215" xr:uid="{00000000-0005-0000-0000-0000C69D0000}"/>
    <cellStyle name="Total 2 3 4 2 40 2 3" xfId="40762" xr:uid="{00000000-0005-0000-0000-0000C79D0000}"/>
    <cellStyle name="Total 2 3 4 2 40 2 4" xfId="22985" xr:uid="{00000000-0005-0000-0000-0000C89D0000}"/>
    <cellStyle name="Total 2 3 4 2 40 3" xfId="31928" xr:uid="{00000000-0005-0000-0000-0000C99D0000}"/>
    <cellStyle name="Total 2 3 4 2 40 4" xfId="36475" xr:uid="{00000000-0005-0000-0000-0000CA9D0000}"/>
    <cellStyle name="Total 2 3 4 2 40 5" xfId="18698" xr:uid="{00000000-0005-0000-0000-0000CB9D0000}"/>
    <cellStyle name="Total 2 3 4 2 41" xfId="478" xr:uid="{00000000-0005-0000-0000-0000CC9D0000}"/>
    <cellStyle name="Total 2 3 4 2 41 2" xfId="23349" xr:uid="{00000000-0005-0000-0000-0000CD9D0000}"/>
    <cellStyle name="Total 2 3 4 2 41 3" xfId="31338" xr:uid="{00000000-0005-0000-0000-0000CE9D0000}"/>
    <cellStyle name="Total 2 3 4 2 41 4" xfId="14448" xr:uid="{00000000-0005-0000-0000-0000CF9D0000}"/>
    <cellStyle name="Total 2 3 4 2 42" xfId="23188" xr:uid="{00000000-0005-0000-0000-0000D09D0000}"/>
    <cellStyle name="Total 2 3 4 2 43" xfId="31498" xr:uid="{00000000-0005-0000-0000-0000D19D0000}"/>
    <cellStyle name="Total 2 3 4 2 44" xfId="14287" xr:uid="{00000000-0005-0000-0000-0000D29D0000}"/>
    <cellStyle name="Total 2 3 4 2 5" xfId="9098" xr:uid="{00000000-0005-0000-0000-0000D39D0000}"/>
    <cellStyle name="Total 2 3 4 2 6" xfId="9099" xr:uid="{00000000-0005-0000-0000-0000D49D0000}"/>
    <cellStyle name="Total 2 3 4 2 7" xfId="9100" xr:uid="{00000000-0005-0000-0000-0000D59D0000}"/>
    <cellStyle name="Total 2 3 4 2 8" xfId="9101" xr:uid="{00000000-0005-0000-0000-0000D69D0000}"/>
    <cellStyle name="Total 2 3 4 2 9" xfId="9102" xr:uid="{00000000-0005-0000-0000-0000D79D0000}"/>
    <cellStyle name="Total 2 3 4 20" xfId="9103" xr:uid="{00000000-0005-0000-0000-0000D89D0000}"/>
    <cellStyle name="Total 2 3 4 21" xfId="9104" xr:uid="{00000000-0005-0000-0000-0000D99D0000}"/>
    <cellStyle name="Total 2 3 4 22" xfId="9105" xr:uid="{00000000-0005-0000-0000-0000DA9D0000}"/>
    <cellStyle name="Total 2 3 4 23" xfId="9106" xr:uid="{00000000-0005-0000-0000-0000DB9D0000}"/>
    <cellStyle name="Total 2 3 4 24" xfId="9107" xr:uid="{00000000-0005-0000-0000-0000DC9D0000}"/>
    <cellStyle name="Total 2 3 4 25" xfId="9108" xr:uid="{00000000-0005-0000-0000-0000DD9D0000}"/>
    <cellStyle name="Total 2 3 4 26" xfId="9109" xr:uid="{00000000-0005-0000-0000-0000DE9D0000}"/>
    <cellStyle name="Total 2 3 4 27" xfId="9110" xr:uid="{00000000-0005-0000-0000-0000DF9D0000}"/>
    <cellStyle name="Total 2 3 4 28" xfId="9111" xr:uid="{00000000-0005-0000-0000-0000E09D0000}"/>
    <cellStyle name="Total 2 3 4 29" xfId="9054" xr:uid="{00000000-0005-0000-0000-0000E19D0000}"/>
    <cellStyle name="Total 2 3 4 3" xfId="9112" xr:uid="{00000000-0005-0000-0000-0000E29D0000}"/>
    <cellStyle name="Total 2 3 4 30" xfId="9570" xr:uid="{00000000-0005-0000-0000-0000E39D0000}"/>
    <cellStyle name="Total 2 3 4 30 2" xfId="13868" xr:uid="{00000000-0005-0000-0000-0000E49D0000}"/>
    <cellStyle name="Total 2 3 4 30 2 2" xfId="36170" xr:uid="{00000000-0005-0000-0000-0000E59D0000}"/>
    <cellStyle name="Total 2 3 4 30 2 3" xfId="40717" xr:uid="{00000000-0005-0000-0000-0000E69D0000}"/>
    <cellStyle name="Total 2 3 4 30 2 4" xfId="22940" xr:uid="{00000000-0005-0000-0000-0000E79D0000}"/>
    <cellStyle name="Total 2 3 4 30 3" xfId="31872" xr:uid="{00000000-0005-0000-0000-0000E89D0000}"/>
    <cellStyle name="Total 2 3 4 30 4" xfId="36419" xr:uid="{00000000-0005-0000-0000-0000E99D0000}"/>
    <cellStyle name="Total 2 3 4 30 5" xfId="18642" xr:uid="{00000000-0005-0000-0000-0000EA9D0000}"/>
    <cellStyle name="Total 2 3 4 31" xfId="23127" xr:uid="{00000000-0005-0000-0000-0000EB9D0000}"/>
    <cellStyle name="Total 2 3 4 32" xfId="31553" xr:uid="{00000000-0005-0000-0000-0000EC9D0000}"/>
    <cellStyle name="Total 2 3 4 33" xfId="14226" xr:uid="{00000000-0005-0000-0000-0000ED9D0000}"/>
    <cellStyle name="Total 2 3 4 4" xfId="9113" xr:uid="{00000000-0005-0000-0000-0000EE9D0000}"/>
    <cellStyle name="Total 2 3 4 5" xfId="9114" xr:uid="{00000000-0005-0000-0000-0000EF9D0000}"/>
    <cellStyle name="Total 2 3 4 6" xfId="9115" xr:uid="{00000000-0005-0000-0000-0000F09D0000}"/>
    <cellStyle name="Total 2 3 4 7" xfId="9116" xr:uid="{00000000-0005-0000-0000-0000F19D0000}"/>
    <cellStyle name="Total 2 3 4 8" xfId="9117" xr:uid="{00000000-0005-0000-0000-0000F29D0000}"/>
    <cellStyle name="Total 2 3 4 9" xfId="9118" xr:uid="{00000000-0005-0000-0000-0000F39D0000}"/>
    <cellStyle name="Total 2 3 40" xfId="31696" xr:uid="{00000000-0005-0000-0000-0000F49D0000}"/>
    <cellStyle name="Total 2 3 41" xfId="14001" xr:uid="{00000000-0005-0000-0000-0000F59D0000}"/>
    <cellStyle name="Total 2 3 5" xfId="270" xr:uid="{00000000-0005-0000-0000-0000F69D0000}"/>
    <cellStyle name="Total 2 3 5 10" xfId="9120" xr:uid="{00000000-0005-0000-0000-0000F79D0000}"/>
    <cellStyle name="Total 2 3 5 11" xfId="9121" xr:uid="{00000000-0005-0000-0000-0000F89D0000}"/>
    <cellStyle name="Total 2 3 5 12" xfId="9122" xr:uid="{00000000-0005-0000-0000-0000F99D0000}"/>
    <cellStyle name="Total 2 3 5 13" xfId="9123" xr:uid="{00000000-0005-0000-0000-0000FA9D0000}"/>
    <cellStyle name="Total 2 3 5 14" xfId="9124" xr:uid="{00000000-0005-0000-0000-0000FB9D0000}"/>
    <cellStyle name="Total 2 3 5 15" xfId="9125" xr:uid="{00000000-0005-0000-0000-0000FC9D0000}"/>
    <cellStyle name="Total 2 3 5 16" xfId="9126" xr:uid="{00000000-0005-0000-0000-0000FD9D0000}"/>
    <cellStyle name="Total 2 3 5 17" xfId="9127" xr:uid="{00000000-0005-0000-0000-0000FE9D0000}"/>
    <cellStyle name="Total 2 3 5 18" xfId="9128" xr:uid="{00000000-0005-0000-0000-0000FF9D0000}"/>
    <cellStyle name="Total 2 3 5 19" xfId="9129" xr:uid="{00000000-0005-0000-0000-0000009E0000}"/>
    <cellStyle name="Total 2 3 5 2" xfId="343" xr:uid="{00000000-0005-0000-0000-0000019E0000}"/>
    <cellStyle name="Total 2 3 5 2 10" xfId="9131" xr:uid="{00000000-0005-0000-0000-0000029E0000}"/>
    <cellStyle name="Total 2 3 5 2 11" xfId="9132" xr:uid="{00000000-0005-0000-0000-0000039E0000}"/>
    <cellStyle name="Total 2 3 5 2 12" xfId="9133" xr:uid="{00000000-0005-0000-0000-0000049E0000}"/>
    <cellStyle name="Total 2 3 5 2 13" xfId="9134" xr:uid="{00000000-0005-0000-0000-0000059E0000}"/>
    <cellStyle name="Total 2 3 5 2 14" xfId="9135" xr:uid="{00000000-0005-0000-0000-0000069E0000}"/>
    <cellStyle name="Total 2 3 5 2 15" xfId="9136" xr:uid="{00000000-0005-0000-0000-0000079E0000}"/>
    <cellStyle name="Total 2 3 5 2 16" xfId="9137" xr:uid="{00000000-0005-0000-0000-0000089E0000}"/>
    <cellStyle name="Total 2 3 5 2 17" xfId="9138" xr:uid="{00000000-0005-0000-0000-0000099E0000}"/>
    <cellStyle name="Total 2 3 5 2 18" xfId="9139" xr:uid="{00000000-0005-0000-0000-00000A9E0000}"/>
    <cellStyle name="Total 2 3 5 2 19" xfId="9140" xr:uid="{00000000-0005-0000-0000-00000B9E0000}"/>
    <cellStyle name="Total 2 3 5 2 2" xfId="9141" xr:uid="{00000000-0005-0000-0000-00000C9E0000}"/>
    <cellStyle name="Total 2 3 5 2 20" xfId="9142" xr:uid="{00000000-0005-0000-0000-00000D9E0000}"/>
    <cellStyle name="Total 2 3 5 2 21" xfId="9143" xr:uid="{00000000-0005-0000-0000-00000E9E0000}"/>
    <cellStyle name="Total 2 3 5 2 22" xfId="9144" xr:uid="{00000000-0005-0000-0000-00000F9E0000}"/>
    <cellStyle name="Total 2 3 5 2 23" xfId="9145" xr:uid="{00000000-0005-0000-0000-0000109E0000}"/>
    <cellStyle name="Total 2 3 5 2 24" xfId="9146" xr:uid="{00000000-0005-0000-0000-0000119E0000}"/>
    <cellStyle name="Total 2 3 5 2 25" xfId="9147" xr:uid="{00000000-0005-0000-0000-0000129E0000}"/>
    <cellStyle name="Total 2 3 5 2 26" xfId="9148" xr:uid="{00000000-0005-0000-0000-0000139E0000}"/>
    <cellStyle name="Total 2 3 5 2 27" xfId="9149" xr:uid="{00000000-0005-0000-0000-0000149E0000}"/>
    <cellStyle name="Total 2 3 5 2 28" xfId="9150" xr:uid="{00000000-0005-0000-0000-0000159E0000}"/>
    <cellStyle name="Total 2 3 5 2 29" xfId="9151" xr:uid="{00000000-0005-0000-0000-0000169E0000}"/>
    <cellStyle name="Total 2 3 5 2 3" xfId="9152" xr:uid="{00000000-0005-0000-0000-0000179E0000}"/>
    <cellStyle name="Total 2 3 5 2 30" xfId="9153" xr:uid="{00000000-0005-0000-0000-0000189E0000}"/>
    <cellStyle name="Total 2 3 5 2 31" xfId="9154" xr:uid="{00000000-0005-0000-0000-0000199E0000}"/>
    <cellStyle name="Total 2 3 5 2 32" xfId="9155" xr:uid="{00000000-0005-0000-0000-00001A9E0000}"/>
    <cellStyle name="Total 2 3 5 2 33" xfId="9156" xr:uid="{00000000-0005-0000-0000-00001B9E0000}"/>
    <cellStyle name="Total 2 3 5 2 34" xfId="9157" xr:uid="{00000000-0005-0000-0000-00001C9E0000}"/>
    <cellStyle name="Total 2 3 5 2 35" xfId="9158" xr:uid="{00000000-0005-0000-0000-00001D9E0000}"/>
    <cellStyle name="Total 2 3 5 2 36" xfId="9159" xr:uid="{00000000-0005-0000-0000-00001E9E0000}"/>
    <cellStyle name="Total 2 3 5 2 37" xfId="9160" xr:uid="{00000000-0005-0000-0000-00001F9E0000}"/>
    <cellStyle name="Total 2 3 5 2 38" xfId="9161" xr:uid="{00000000-0005-0000-0000-0000209E0000}"/>
    <cellStyle name="Total 2 3 5 2 39" xfId="9130" xr:uid="{00000000-0005-0000-0000-0000219E0000}"/>
    <cellStyle name="Total 2 3 5 2 4" xfId="9162" xr:uid="{00000000-0005-0000-0000-0000229E0000}"/>
    <cellStyle name="Total 2 3 5 2 40" xfId="9652" xr:uid="{00000000-0005-0000-0000-0000239E0000}"/>
    <cellStyle name="Total 2 3 5 2 40 2" xfId="13932" xr:uid="{00000000-0005-0000-0000-0000249E0000}"/>
    <cellStyle name="Total 2 3 5 2 40 2 2" xfId="36234" xr:uid="{00000000-0005-0000-0000-0000259E0000}"/>
    <cellStyle name="Total 2 3 5 2 40 2 3" xfId="40781" xr:uid="{00000000-0005-0000-0000-0000269E0000}"/>
    <cellStyle name="Total 2 3 5 2 40 2 4" xfId="23004" xr:uid="{00000000-0005-0000-0000-0000279E0000}"/>
    <cellStyle name="Total 2 3 5 2 40 3" xfId="31954" xr:uid="{00000000-0005-0000-0000-0000289E0000}"/>
    <cellStyle name="Total 2 3 5 2 40 4" xfId="36501" xr:uid="{00000000-0005-0000-0000-0000299E0000}"/>
    <cellStyle name="Total 2 3 5 2 40 5" xfId="18724" xr:uid="{00000000-0005-0000-0000-00002A9E0000}"/>
    <cellStyle name="Total 2 3 5 2 41" xfId="504" xr:uid="{00000000-0005-0000-0000-00002B9E0000}"/>
    <cellStyle name="Total 2 3 5 2 41 2" xfId="23375" xr:uid="{00000000-0005-0000-0000-00002C9E0000}"/>
    <cellStyle name="Total 2 3 5 2 41 3" xfId="31309" xr:uid="{00000000-0005-0000-0000-00002D9E0000}"/>
    <cellStyle name="Total 2 3 5 2 41 4" xfId="14474" xr:uid="{00000000-0005-0000-0000-00002E9E0000}"/>
    <cellStyle name="Total 2 3 5 2 42" xfId="23214" xr:uid="{00000000-0005-0000-0000-00002F9E0000}"/>
    <cellStyle name="Total 2 3 5 2 43" xfId="31471" xr:uid="{00000000-0005-0000-0000-0000309E0000}"/>
    <cellStyle name="Total 2 3 5 2 44" xfId="14313" xr:uid="{00000000-0005-0000-0000-0000319E0000}"/>
    <cellStyle name="Total 2 3 5 2 5" xfId="9163" xr:uid="{00000000-0005-0000-0000-0000329E0000}"/>
    <cellStyle name="Total 2 3 5 2 6" xfId="9164" xr:uid="{00000000-0005-0000-0000-0000339E0000}"/>
    <cellStyle name="Total 2 3 5 2 7" xfId="9165" xr:uid="{00000000-0005-0000-0000-0000349E0000}"/>
    <cellStyle name="Total 2 3 5 2 8" xfId="9166" xr:uid="{00000000-0005-0000-0000-0000359E0000}"/>
    <cellStyle name="Total 2 3 5 2 9" xfId="9167" xr:uid="{00000000-0005-0000-0000-0000369E0000}"/>
    <cellStyle name="Total 2 3 5 20" xfId="9168" xr:uid="{00000000-0005-0000-0000-0000379E0000}"/>
    <cellStyle name="Total 2 3 5 21" xfId="9169" xr:uid="{00000000-0005-0000-0000-0000389E0000}"/>
    <cellStyle name="Total 2 3 5 22" xfId="9170" xr:uid="{00000000-0005-0000-0000-0000399E0000}"/>
    <cellStyle name="Total 2 3 5 23" xfId="9171" xr:uid="{00000000-0005-0000-0000-00003A9E0000}"/>
    <cellStyle name="Total 2 3 5 24" xfId="9172" xr:uid="{00000000-0005-0000-0000-00003B9E0000}"/>
    <cellStyle name="Total 2 3 5 25" xfId="9173" xr:uid="{00000000-0005-0000-0000-00003C9E0000}"/>
    <cellStyle name="Total 2 3 5 26" xfId="9174" xr:uid="{00000000-0005-0000-0000-00003D9E0000}"/>
    <cellStyle name="Total 2 3 5 27" xfId="9175" xr:uid="{00000000-0005-0000-0000-00003E9E0000}"/>
    <cellStyle name="Total 2 3 5 28" xfId="9176" xr:uid="{00000000-0005-0000-0000-00003F9E0000}"/>
    <cellStyle name="Total 2 3 5 29" xfId="9119" xr:uid="{00000000-0005-0000-0000-0000409E0000}"/>
    <cellStyle name="Total 2 3 5 3" xfId="9177" xr:uid="{00000000-0005-0000-0000-0000419E0000}"/>
    <cellStyle name="Total 2 3 5 30" xfId="9582" xr:uid="{00000000-0005-0000-0000-0000429E0000}"/>
    <cellStyle name="Total 2 3 5 30 2" xfId="13878" xr:uid="{00000000-0005-0000-0000-0000439E0000}"/>
    <cellStyle name="Total 2 3 5 30 2 2" xfId="36180" xr:uid="{00000000-0005-0000-0000-0000449E0000}"/>
    <cellStyle name="Total 2 3 5 30 2 3" xfId="40727" xr:uid="{00000000-0005-0000-0000-0000459E0000}"/>
    <cellStyle name="Total 2 3 5 30 2 4" xfId="22950" xr:uid="{00000000-0005-0000-0000-0000469E0000}"/>
    <cellStyle name="Total 2 3 5 30 3" xfId="31884" xr:uid="{00000000-0005-0000-0000-0000479E0000}"/>
    <cellStyle name="Total 2 3 5 30 4" xfId="36431" xr:uid="{00000000-0005-0000-0000-0000489E0000}"/>
    <cellStyle name="Total 2 3 5 30 5" xfId="18654" xr:uid="{00000000-0005-0000-0000-0000499E0000}"/>
    <cellStyle name="Total 2 3 5 31" xfId="23141" xr:uid="{00000000-0005-0000-0000-00004A9E0000}"/>
    <cellStyle name="Total 2 3 5 32" xfId="31541" xr:uid="{00000000-0005-0000-0000-00004B9E0000}"/>
    <cellStyle name="Total 2 3 5 33" xfId="14240" xr:uid="{00000000-0005-0000-0000-00004C9E0000}"/>
    <cellStyle name="Total 2 3 5 4" xfId="9178" xr:uid="{00000000-0005-0000-0000-00004D9E0000}"/>
    <cellStyle name="Total 2 3 5 5" xfId="9179" xr:uid="{00000000-0005-0000-0000-00004E9E0000}"/>
    <cellStyle name="Total 2 3 5 6" xfId="9180" xr:uid="{00000000-0005-0000-0000-00004F9E0000}"/>
    <cellStyle name="Total 2 3 5 7" xfId="9181" xr:uid="{00000000-0005-0000-0000-0000509E0000}"/>
    <cellStyle name="Total 2 3 5 8" xfId="9182" xr:uid="{00000000-0005-0000-0000-0000519E0000}"/>
    <cellStyle name="Total 2 3 5 9" xfId="9183" xr:uid="{00000000-0005-0000-0000-0000529E0000}"/>
    <cellStyle name="Total 2 3 6" xfId="281" xr:uid="{00000000-0005-0000-0000-0000539E0000}"/>
    <cellStyle name="Total 2 3 6 10" xfId="9185" xr:uid="{00000000-0005-0000-0000-0000549E0000}"/>
    <cellStyle name="Total 2 3 6 11" xfId="9186" xr:uid="{00000000-0005-0000-0000-0000559E0000}"/>
    <cellStyle name="Total 2 3 6 12" xfId="9187" xr:uid="{00000000-0005-0000-0000-0000569E0000}"/>
    <cellStyle name="Total 2 3 6 13" xfId="9188" xr:uid="{00000000-0005-0000-0000-0000579E0000}"/>
    <cellStyle name="Total 2 3 6 14" xfId="9189" xr:uid="{00000000-0005-0000-0000-0000589E0000}"/>
    <cellStyle name="Total 2 3 6 15" xfId="9190" xr:uid="{00000000-0005-0000-0000-0000599E0000}"/>
    <cellStyle name="Total 2 3 6 16" xfId="9191" xr:uid="{00000000-0005-0000-0000-00005A9E0000}"/>
    <cellStyle name="Total 2 3 6 17" xfId="9192" xr:uid="{00000000-0005-0000-0000-00005B9E0000}"/>
    <cellStyle name="Total 2 3 6 18" xfId="9193" xr:uid="{00000000-0005-0000-0000-00005C9E0000}"/>
    <cellStyle name="Total 2 3 6 19" xfId="9194" xr:uid="{00000000-0005-0000-0000-00005D9E0000}"/>
    <cellStyle name="Total 2 3 6 2" xfId="361" xr:uid="{00000000-0005-0000-0000-00005E9E0000}"/>
    <cellStyle name="Total 2 3 6 2 10" xfId="9196" xr:uid="{00000000-0005-0000-0000-00005F9E0000}"/>
    <cellStyle name="Total 2 3 6 2 11" xfId="9197" xr:uid="{00000000-0005-0000-0000-0000609E0000}"/>
    <cellStyle name="Total 2 3 6 2 12" xfId="9198" xr:uid="{00000000-0005-0000-0000-0000619E0000}"/>
    <cellStyle name="Total 2 3 6 2 13" xfId="9199" xr:uid="{00000000-0005-0000-0000-0000629E0000}"/>
    <cellStyle name="Total 2 3 6 2 14" xfId="9200" xr:uid="{00000000-0005-0000-0000-0000639E0000}"/>
    <cellStyle name="Total 2 3 6 2 15" xfId="9201" xr:uid="{00000000-0005-0000-0000-0000649E0000}"/>
    <cellStyle name="Total 2 3 6 2 16" xfId="9202" xr:uid="{00000000-0005-0000-0000-0000659E0000}"/>
    <cellStyle name="Total 2 3 6 2 17" xfId="9203" xr:uid="{00000000-0005-0000-0000-0000669E0000}"/>
    <cellStyle name="Total 2 3 6 2 18" xfId="9204" xr:uid="{00000000-0005-0000-0000-0000679E0000}"/>
    <cellStyle name="Total 2 3 6 2 19" xfId="9205" xr:uid="{00000000-0005-0000-0000-0000689E0000}"/>
    <cellStyle name="Total 2 3 6 2 2" xfId="9206" xr:uid="{00000000-0005-0000-0000-0000699E0000}"/>
    <cellStyle name="Total 2 3 6 2 20" xfId="9207" xr:uid="{00000000-0005-0000-0000-00006A9E0000}"/>
    <cellStyle name="Total 2 3 6 2 21" xfId="9208" xr:uid="{00000000-0005-0000-0000-00006B9E0000}"/>
    <cellStyle name="Total 2 3 6 2 22" xfId="9209" xr:uid="{00000000-0005-0000-0000-00006C9E0000}"/>
    <cellStyle name="Total 2 3 6 2 23" xfId="9210" xr:uid="{00000000-0005-0000-0000-00006D9E0000}"/>
    <cellStyle name="Total 2 3 6 2 24" xfId="9211" xr:uid="{00000000-0005-0000-0000-00006E9E0000}"/>
    <cellStyle name="Total 2 3 6 2 25" xfId="9212" xr:uid="{00000000-0005-0000-0000-00006F9E0000}"/>
    <cellStyle name="Total 2 3 6 2 26" xfId="9213" xr:uid="{00000000-0005-0000-0000-0000709E0000}"/>
    <cellStyle name="Total 2 3 6 2 27" xfId="9214" xr:uid="{00000000-0005-0000-0000-0000719E0000}"/>
    <cellStyle name="Total 2 3 6 2 28" xfId="9215" xr:uid="{00000000-0005-0000-0000-0000729E0000}"/>
    <cellStyle name="Total 2 3 6 2 29" xfId="9216" xr:uid="{00000000-0005-0000-0000-0000739E0000}"/>
    <cellStyle name="Total 2 3 6 2 3" xfId="9217" xr:uid="{00000000-0005-0000-0000-0000749E0000}"/>
    <cellStyle name="Total 2 3 6 2 30" xfId="9218" xr:uid="{00000000-0005-0000-0000-0000759E0000}"/>
    <cellStyle name="Total 2 3 6 2 31" xfId="9219" xr:uid="{00000000-0005-0000-0000-0000769E0000}"/>
    <cellStyle name="Total 2 3 6 2 32" xfId="9220" xr:uid="{00000000-0005-0000-0000-0000779E0000}"/>
    <cellStyle name="Total 2 3 6 2 33" xfId="9221" xr:uid="{00000000-0005-0000-0000-0000789E0000}"/>
    <cellStyle name="Total 2 3 6 2 34" xfId="9222" xr:uid="{00000000-0005-0000-0000-0000799E0000}"/>
    <cellStyle name="Total 2 3 6 2 35" xfId="9223" xr:uid="{00000000-0005-0000-0000-00007A9E0000}"/>
    <cellStyle name="Total 2 3 6 2 36" xfId="9224" xr:uid="{00000000-0005-0000-0000-00007B9E0000}"/>
    <cellStyle name="Total 2 3 6 2 37" xfId="9225" xr:uid="{00000000-0005-0000-0000-00007C9E0000}"/>
    <cellStyle name="Total 2 3 6 2 38" xfId="9226" xr:uid="{00000000-0005-0000-0000-00007D9E0000}"/>
    <cellStyle name="Total 2 3 6 2 39" xfId="9195" xr:uid="{00000000-0005-0000-0000-00007E9E0000}"/>
    <cellStyle name="Total 2 3 6 2 4" xfId="9227" xr:uid="{00000000-0005-0000-0000-00007F9E0000}"/>
    <cellStyle name="Total 2 3 6 2 40" xfId="9670" xr:uid="{00000000-0005-0000-0000-0000809E0000}"/>
    <cellStyle name="Total 2 3 6 2 40 2" xfId="13943" xr:uid="{00000000-0005-0000-0000-0000819E0000}"/>
    <cellStyle name="Total 2 3 6 2 40 2 2" xfId="36245" xr:uid="{00000000-0005-0000-0000-0000829E0000}"/>
    <cellStyle name="Total 2 3 6 2 40 2 3" xfId="40792" xr:uid="{00000000-0005-0000-0000-0000839E0000}"/>
    <cellStyle name="Total 2 3 6 2 40 2 4" xfId="23015" xr:uid="{00000000-0005-0000-0000-0000849E0000}"/>
    <cellStyle name="Total 2 3 6 2 40 3" xfId="31972" xr:uid="{00000000-0005-0000-0000-0000859E0000}"/>
    <cellStyle name="Total 2 3 6 2 40 4" xfId="36519" xr:uid="{00000000-0005-0000-0000-0000869E0000}"/>
    <cellStyle name="Total 2 3 6 2 40 5" xfId="18742" xr:uid="{00000000-0005-0000-0000-0000879E0000}"/>
    <cellStyle name="Total 2 3 6 2 41" xfId="522" xr:uid="{00000000-0005-0000-0000-0000889E0000}"/>
    <cellStyle name="Total 2 3 6 2 41 2" xfId="23393" xr:uid="{00000000-0005-0000-0000-0000899E0000}"/>
    <cellStyle name="Total 2 3 6 2 41 3" xfId="31292" xr:uid="{00000000-0005-0000-0000-00008A9E0000}"/>
    <cellStyle name="Total 2 3 6 2 41 4" xfId="14492" xr:uid="{00000000-0005-0000-0000-00008B9E0000}"/>
    <cellStyle name="Total 2 3 6 2 42" xfId="23232" xr:uid="{00000000-0005-0000-0000-00008C9E0000}"/>
    <cellStyle name="Total 2 3 6 2 43" xfId="31454" xr:uid="{00000000-0005-0000-0000-00008D9E0000}"/>
    <cellStyle name="Total 2 3 6 2 44" xfId="14331" xr:uid="{00000000-0005-0000-0000-00008E9E0000}"/>
    <cellStyle name="Total 2 3 6 2 5" xfId="9228" xr:uid="{00000000-0005-0000-0000-00008F9E0000}"/>
    <cellStyle name="Total 2 3 6 2 6" xfId="9229" xr:uid="{00000000-0005-0000-0000-0000909E0000}"/>
    <cellStyle name="Total 2 3 6 2 7" xfId="9230" xr:uid="{00000000-0005-0000-0000-0000919E0000}"/>
    <cellStyle name="Total 2 3 6 2 8" xfId="9231" xr:uid="{00000000-0005-0000-0000-0000929E0000}"/>
    <cellStyle name="Total 2 3 6 2 9" xfId="9232" xr:uid="{00000000-0005-0000-0000-0000939E0000}"/>
    <cellStyle name="Total 2 3 6 20" xfId="9233" xr:uid="{00000000-0005-0000-0000-0000949E0000}"/>
    <cellStyle name="Total 2 3 6 21" xfId="9234" xr:uid="{00000000-0005-0000-0000-0000959E0000}"/>
    <cellStyle name="Total 2 3 6 22" xfId="9235" xr:uid="{00000000-0005-0000-0000-0000969E0000}"/>
    <cellStyle name="Total 2 3 6 23" xfId="9236" xr:uid="{00000000-0005-0000-0000-0000979E0000}"/>
    <cellStyle name="Total 2 3 6 24" xfId="9237" xr:uid="{00000000-0005-0000-0000-0000989E0000}"/>
    <cellStyle name="Total 2 3 6 25" xfId="9238" xr:uid="{00000000-0005-0000-0000-0000999E0000}"/>
    <cellStyle name="Total 2 3 6 26" xfId="9239" xr:uid="{00000000-0005-0000-0000-00009A9E0000}"/>
    <cellStyle name="Total 2 3 6 27" xfId="9240" xr:uid="{00000000-0005-0000-0000-00009B9E0000}"/>
    <cellStyle name="Total 2 3 6 28" xfId="9241" xr:uid="{00000000-0005-0000-0000-00009C9E0000}"/>
    <cellStyle name="Total 2 3 6 29" xfId="9184" xr:uid="{00000000-0005-0000-0000-00009D9E0000}"/>
    <cellStyle name="Total 2 3 6 3" xfId="9242" xr:uid="{00000000-0005-0000-0000-00009E9E0000}"/>
    <cellStyle name="Total 2 3 6 30" xfId="9591" xr:uid="{00000000-0005-0000-0000-00009F9E0000}"/>
    <cellStyle name="Total 2 3 6 30 2" xfId="13885" xr:uid="{00000000-0005-0000-0000-0000A09E0000}"/>
    <cellStyle name="Total 2 3 6 30 2 2" xfId="36187" xr:uid="{00000000-0005-0000-0000-0000A19E0000}"/>
    <cellStyle name="Total 2 3 6 30 2 3" xfId="40734" xr:uid="{00000000-0005-0000-0000-0000A29E0000}"/>
    <cellStyle name="Total 2 3 6 30 2 4" xfId="22957" xr:uid="{00000000-0005-0000-0000-0000A39E0000}"/>
    <cellStyle name="Total 2 3 6 30 3" xfId="31893" xr:uid="{00000000-0005-0000-0000-0000A49E0000}"/>
    <cellStyle name="Total 2 3 6 30 4" xfId="36440" xr:uid="{00000000-0005-0000-0000-0000A59E0000}"/>
    <cellStyle name="Total 2 3 6 30 5" xfId="18663" xr:uid="{00000000-0005-0000-0000-0000A69E0000}"/>
    <cellStyle name="Total 2 3 6 31" xfId="23152" xr:uid="{00000000-0005-0000-0000-0000A79E0000}"/>
    <cellStyle name="Total 2 3 6 32" xfId="31531" xr:uid="{00000000-0005-0000-0000-0000A89E0000}"/>
    <cellStyle name="Total 2 3 6 33" xfId="14251" xr:uid="{00000000-0005-0000-0000-0000A99E0000}"/>
    <cellStyle name="Total 2 3 6 4" xfId="9243" xr:uid="{00000000-0005-0000-0000-0000AA9E0000}"/>
    <cellStyle name="Total 2 3 6 5" xfId="9244" xr:uid="{00000000-0005-0000-0000-0000AB9E0000}"/>
    <cellStyle name="Total 2 3 6 6" xfId="9245" xr:uid="{00000000-0005-0000-0000-0000AC9E0000}"/>
    <cellStyle name="Total 2 3 6 7" xfId="9246" xr:uid="{00000000-0005-0000-0000-0000AD9E0000}"/>
    <cellStyle name="Total 2 3 6 8" xfId="9247" xr:uid="{00000000-0005-0000-0000-0000AE9E0000}"/>
    <cellStyle name="Total 2 3 6 9" xfId="9248" xr:uid="{00000000-0005-0000-0000-0000AF9E0000}"/>
    <cellStyle name="Total 2 3 7" xfId="157" xr:uid="{00000000-0005-0000-0000-0000B09E0000}"/>
    <cellStyle name="Total 2 3 7 10" xfId="9250" xr:uid="{00000000-0005-0000-0000-0000B19E0000}"/>
    <cellStyle name="Total 2 3 7 11" xfId="9251" xr:uid="{00000000-0005-0000-0000-0000B29E0000}"/>
    <cellStyle name="Total 2 3 7 12" xfId="9252" xr:uid="{00000000-0005-0000-0000-0000B39E0000}"/>
    <cellStyle name="Total 2 3 7 13" xfId="9253" xr:uid="{00000000-0005-0000-0000-0000B49E0000}"/>
    <cellStyle name="Total 2 3 7 14" xfId="9254" xr:uid="{00000000-0005-0000-0000-0000B59E0000}"/>
    <cellStyle name="Total 2 3 7 15" xfId="9255" xr:uid="{00000000-0005-0000-0000-0000B69E0000}"/>
    <cellStyle name="Total 2 3 7 16" xfId="9256" xr:uid="{00000000-0005-0000-0000-0000B79E0000}"/>
    <cellStyle name="Total 2 3 7 17" xfId="9257" xr:uid="{00000000-0005-0000-0000-0000B89E0000}"/>
    <cellStyle name="Total 2 3 7 18" xfId="9258" xr:uid="{00000000-0005-0000-0000-0000B99E0000}"/>
    <cellStyle name="Total 2 3 7 19" xfId="9259" xr:uid="{00000000-0005-0000-0000-0000BA9E0000}"/>
    <cellStyle name="Total 2 3 7 2" xfId="9260" xr:uid="{00000000-0005-0000-0000-0000BB9E0000}"/>
    <cellStyle name="Total 2 3 7 20" xfId="9261" xr:uid="{00000000-0005-0000-0000-0000BC9E0000}"/>
    <cellStyle name="Total 2 3 7 21" xfId="9262" xr:uid="{00000000-0005-0000-0000-0000BD9E0000}"/>
    <cellStyle name="Total 2 3 7 22" xfId="9263" xr:uid="{00000000-0005-0000-0000-0000BE9E0000}"/>
    <cellStyle name="Total 2 3 7 23" xfId="9264" xr:uid="{00000000-0005-0000-0000-0000BF9E0000}"/>
    <cellStyle name="Total 2 3 7 24" xfId="9265" xr:uid="{00000000-0005-0000-0000-0000C09E0000}"/>
    <cellStyle name="Total 2 3 7 25" xfId="9266" xr:uid="{00000000-0005-0000-0000-0000C19E0000}"/>
    <cellStyle name="Total 2 3 7 26" xfId="9267" xr:uid="{00000000-0005-0000-0000-0000C29E0000}"/>
    <cellStyle name="Total 2 3 7 27" xfId="9268" xr:uid="{00000000-0005-0000-0000-0000C39E0000}"/>
    <cellStyle name="Total 2 3 7 28" xfId="9269" xr:uid="{00000000-0005-0000-0000-0000C49E0000}"/>
    <cellStyle name="Total 2 3 7 29" xfId="9270" xr:uid="{00000000-0005-0000-0000-0000C59E0000}"/>
    <cellStyle name="Total 2 3 7 3" xfId="9271" xr:uid="{00000000-0005-0000-0000-0000C69E0000}"/>
    <cellStyle name="Total 2 3 7 30" xfId="9272" xr:uid="{00000000-0005-0000-0000-0000C79E0000}"/>
    <cellStyle name="Total 2 3 7 31" xfId="9273" xr:uid="{00000000-0005-0000-0000-0000C89E0000}"/>
    <cellStyle name="Total 2 3 7 32" xfId="9274" xr:uid="{00000000-0005-0000-0000-0000C99E0000}"/>
    <cellStyle name="Total 2 3 7 33" xfId="9275" xr:uid="{00000000-0005-0000-0000-0000CA9E0000}"/>
    <cellStyle name="Total 2 3 7 34" xfId="9276" xr:uid="{00000000-0005-0000-0000-0000CB9E0000}"/>
    <cellStyle name="Total 2 3 7 35" xfId="9277" xr:uid="{00000000-0005-0000-0000-0000CC9E0000}"/>
    <cellStyle name="Total 2 3 7 36" xfId="9278" xr:uid="{00000000-0005-0000-0000-0000CD9E0000}"/>
    <cellStyle name="Total 2 3 7 37" xfId="9279" xr:uid="{00000000-0005-0000-0000-0000CE9E0000}"/>
    <cellStyle name="Total 2 3 7 38" xfId="9280" xr:uid="{00000000-0005-0000-0000-0000CF9E0000}"/>
    <cellStyle name="Total 2 3 7 39" xfId="9249" xr:uid="{00000000-0005-0000-0000-0000D09E0000}"/>
    <cellStyle name="Total 2 3 7 4" xfId="9281" xr:uid="{00000000-0005-0000-0000-0000D19E0000}"/>
    <cellStyle name="Total 2 3 7 40" xfId="9475" xr:uid="{00000000-0005-0000-0000-0000D29E0000}"/>
    <cellStyle name="Total 2 3 7 40 2" xfId="13796" xr:uid="{00000000-0005-0000-0000-0000D39E0000}"/>
    <cellStyle name="Total 2 3 7 40 2 2" xfId="36098" xr:uid="{00000000-0005-0000-0000-0000D49E0000}"/>
    <cellStyle name="Total 2 3 7 40 2 3" xfId="40645" xr:uid="{00000000-0005-0000-0000-0000D59E0000}"/>
    <cellStyle name="Total 2 3 7 40 2 4" xfId="22868" xr:uid="{00000000-0005-0000-0000-0000D69E0000}"/>
    <cellStyle name="Total 2 3 7 40 3" xfId="31777" xr:uid="{00000000-0005-0000-0000-0000D79E0000}"/>
    <cellStyle name="Total 2 3 7 40 4" xfId="36324" xr:uid="{00000000-0005-0000-0000-0000D89E0000}"/>
    <cellStyle name="Total 2 3 7 40 5" xfId="18547" xr:uid="{00000000-0005-0000-0000-0000D99E0000}"/>
    <cellStyle name="Total 2 3 7 41" xfId="404" xr:uid="{00000000-0005-0000-0000-0000DA9E0000}"/>
    <cellStyle name="Total 2 3 7 41 2" xfId="23275" xr:uid="{00000000-0005-0000-0000-0000DB9E0000}"/>
    <cellStyle name="Total 2 3 7 41 3" xfId="31412" xr:uid="{00000000-0005-0000-0000-0000DC9E0000}"/>
    <cellStyle name="Total 2 3 7 41 4" xfId="14374" xr:uid="{00000000-0005-0000-0000-0000DD9E0000}"/>
    <cellStyle name="Total 2 3 7 42" xfId="23028" xr:uid="{00000000-0005-0000-0000-0000DE9E0000}"/>
    <cellStyle name="Total 2 3 7 43" xfId="31640" xr:uid="{00000000-0005-0000-0000-0000DF9E0000}"/>
    <cellStyle name="Total 2 3 7 44" xfId="14138" xr:uid="{00000000-0005-0000-0000-0000E09E0000}"/>
    <cellStyle name="Total 2 3 7 5" xfId="9282" xr:uid="{00000000-0005-0000-0000-0000E19E0000}"/>
    <cellStyle name="Total 2 3 7 6" xfId="9283" xr:uid="{00000000-0005-0000-0000-0000E29E0000}"/>
    <cellStyle name="Total 2 3 7 7" xfId="9284" xr:uid="{00000000-0005-0000-0000-0000E39E0000}"/>
    <cellStyle name="Total 2 3 7 8" xfId="9285" xr:uid="{00000000-0005-0000-0000-0000E49E0000}"/>
    <cellStyle name="Total 2 3 7 9" xfId="9286" xr:uid="{00000000-0005-0000-0000-0000E59E0000}"/>
    <cellStyle name="Total 2 3 8" xfId="9287" xr:uid="{00000000-0005-0000-0000-0000E69E0000}"/>
    <cellStyle name="Total 2 3 9" xfId="9288" xr:uid="{00000000-0005-0000-0000-0000E79E0000}"/>
    <cellStyle name="Total 2 4" xfId="230" xr:uid="{00000000-0005-0000-0000-0000E89E0000}"/>
    <cellStyle name="Total 2 4 10" xfId="9290" xr:uid="{00000000-0005-0000-0000-0000E99E0000}"/>
    <cellStyle name="Total 2 4 11" xfId="9291" xr:uid="{00000000-0005-0000-0000-0000EA9E0000}"/>
    <cellStyle name="Total 2 4 12" xfId="9292" xr:uid="{00000000-0005-0000-0000-0000EB9E0000}"/>
    <cellStyle name="Total 2 4 13" xfId="9293" xr:uid="{00000000-0005-0000-0000-0000EC9E0000}"/>
    <cellStyle name="Total 2 4 14" xfId="9294" xr:uid="{00000000-0005-0000-0000-0000ED9E0000}"/>
    <cellStyle name="Total 2 4 15" xfId="9295" xr:uid="{00000000-0005-0000-0000-0000EE9E0000}"/>
    <cellStyle name="Total 2 4 16" xfId="9296" xr:uid="{00000000-0005-0000-0000-0000EF9E0000}"/>
    <cellStyle name="Total 2 4 17" xfId="9297" xr:uid="{00000000-0005-0000-0000-0000F09E0000}"/>
    <cellStyle name="Total 2 4 18" xfId="9298" xr:uid="{00000000-0005-0000-0000-0000F19E0000}"/>
    <cellStyle name="Total 2 4 19" xfId="9299" xr:uid="{00000000-0005-0000-0000-0000F29E0000}"/>
    <cellStyle name="Total 2 4 2" xfId="332" xr:uid="{00000000-0005-0000-0000-0000F39E0000}"/>
    <cellStyle name="Total 2 4 2 10" xfId="9301" xr:uid="{00000000-0005-0000-0000-0000F49E0000}"/>
    <cellStyle name="Total 2 4 2 11" xfId="9302" xr:uid="{00000000-0005-0000-0000-0000F59E0000}"/>
    <cellStyle name="Total 2 4 2 12" xfId="9303" xr:uid="{00000000-0005-0000-0000-0000F69E0000}"/>
    <cellStyle name="Total 2 4 2 13" xfId="9304" xr:uid="{00000000-0005-0000-0000-0000F79E0000}"/>
    <cellStyle name="Total 2 4 2 14" xfId="9305" xr:uid="{00000000-0005-0000-0000-0000F89E0000}"/>
    <cellStyle name="Total 2 4 2 15" xfId="9306" xr:uid="{00000000-0005-0000-0000-0000F99E0000}"/>
    <cellStyle name="Total 2 4 2 16" xfId="9307" xr:uid="{00000000-0005-0000-0000-0000FA9E0000}"/>
    <cellStyle name="Total 2 4 2 17" xfId="9308" xr:uid="{00000000-0005-0000-0000-0000FB9E0000}"/>
    <cellStyle name="Total 2 4 2 18" xfId="9309" xr:uid="{00000000-0005-0000-0000-0000FC9E0000}"/>
    <cellStyle name="Total 2 4 2 19" xfId="9310" xr:uid="{00000000-0005-0000-0000-0000FD9E0000}"/>
    <cellStyle name="Total 2 4 2 2" xfId="9311" xr:uid="{00000000-0005-0000-0000-0000FE9E0000}"/>
    <cellStyle name="Total 2 4 2 20" xfId="9312" xr:uid="{00000000-0005-0000-0000-0000FF9E0000}"/>
    <cellStyle name="Total 2 4 2 21" xfId="9313" xr:uid="{00000000-0005-0000-0000-0000009F0000}"/>
    <cellStyle name="Total 2 4 2 22" xfId="9314" xr:uid="{00000000-0005-0000-0000-0000019F0000}"/>
    <cellStyle name="Total 2 4 2 23" xfId="9315" xr:uid="{00000000-0005-0000-0000-0000029F0000}"/>
    <cellStyle name="Total 2 4 2 24" xfId="9316" xr:uid="{00000000-0005-0000-0000-0000039F0000}"/>
    <cellStyle name="Total 2 4 2 25" xfId="9317" xr:uid="{00000000-0005-0000-0000-0000049F0000}"/>
    <cellStyle name="Total 2 4 2 26" xfId="9318" xr:uid="{00000000-0005-0000-0000-0000059F0000}"/>
    <cellStyle name="Total 2 4 2 27" xfId="9319" xr:uid="{00000000-0005-0000-0000-0000069F0000}"/>
    <cellStyle name="Total 2 4 2 28" xfId="9320" xr:uid="{00000000-0005-0000-0000-0000079F0000}"/>
    <cellStyle name="Total 2 4 2 29" xfId="9321" xr:uid="{00000000-0005-0000-0000-0000089F0000}"/>
    <cellStyle name="Total 2 4 2 3" xfId="9322" xr:uid="{00000000-0005-0000-0000-0000099F0000}"/>
    <cellStyle name="Total 2 4 2 30" xfId="9323" xr:uid="{00000000-0005-0000-0000-00000A9F0000}"/>
    <cellStyle name="Total 2 4 2 31" xfId="9324" xr:uid="{00000000-0005-0000-0000-00000B9F0000}"/>
    <cellStyle name="Total 2 4 2 32" xfId="9325" xr:uid="{00000000-0005-0000-0000-00000C9F0000}"/>
    <cellStyle name="Total 2 4 2 33" xfId="9326" xr:uid="{00000000-0005-0000-0000-00000D9F0000}"/>
    <cellStyle name="Total 2 4 2 34" xfId="9327" xr:uid="{00000000-0005-0000-0000-00000E9F0000}"/>
    <cellStyle name="Total 2 4 2 35" xfId="9328" xr:uid="{00000000-0005-0000-0000-00000F9F0000}"/>
    <cellStyle name="Total 2 4 2 36" xfId="9329" xr:uid="{00000000-0005-0000-0000-0000109F0000}"/>
    <cellStyle name="Total 2 4 2 37" xfId="9330" xr:uid="{00000000-0005-0000-0000-0000119F0000}"/>
    <cellStyle name="Total 2 4 2 38" xfId="9331" xr:uid="{00000000-0005-0000-0000-0000129F0000}"/>
    <cellStyle name="Total 2 4 2 39" xfId="9300" xr:uid="{00000000-0005-0000-0000-0000139F0000}"/>
    <cellStyle name="Total 2 4 2 4" xfId="9332" xr:uid="{00000000-0005-0000-0000-0000149F0000}"/>
    <cellStyle name="Total 2 4 2 40" xfId="9641" xr:uid="{00000000-0005-0000-0000-0000159F0000}"/>
    <cellStyle name="Total 2 4 2 40 2" xfId="13926" xr:uid="{00000000-0005-0000-0000-0000169F0000}"/>
    <cellStyle name="Total 2 4 2 40 2 2" xfId="36228" xr:uid="{00000000-0005-0000-0000-0000179F0000}"/>
    <cellStyle name="Total 2 4 2 40 2 3" xfId="40775" xr:uid="{00000000-0005-0000-0000-0000189F0000}"/>
    <cellStyle name="Total 2 4 2 40 2 4" xfId="22998" xr:uid="{00000000-0005-0000-0000-0000199F0000}"/>
    <cellStyle name="Total 2 4 2 40 3" xfId="31943" xr:uid="{00000000-0005-0000-0000-00001A9F0000}"/>
    <cellStyle name="Total 2 4 2 40 4" xfId="36490" xr:uid="{00000000-0005-0000-0000-00001B9F0000}"/>
    <cellStyle name="Total 2 4 2 40 5" xfId="18713" xr:uid="{00000000-0005-0000-0000-00001C9F0000}"/>
    <cellStyle name="Total 2 4 2 41" xfId="493" xr:uid="{00000000-0005-0000-0000-00001D9F0000}"/>
    <cellStyle name="Total 2 4 2 41 2" xfId="23364" xr:uid="{00000000-0005-0000-0000-00001E9F0000}"/>
    <cellStyle name="Total 2 4 2 41 3" xfId="31322" xr:uid="{00000000-0005-0000-0000-00001F9F0000}"/>
    <cellStyle name="Total 2 4 2 41 4" xfId="14463" xr:uid="{00000000-0005-0000-0000-0000209F0000}"/>
    <cellStyle name="Total 2 4 2 42" xfId="23203" xr:uid="{00000000-0005-0000-0000-0000219F0000}"/>
    <cellStyle name="Total 2 4 2 43" xfId="31483" xr:uid="{00000000-0005-0000-0000-0000229F0000}"/>
    <cellStyle name="Total 2 4 2 44" xfId="14302" xr:uid="{00000000-0005-0000-0000-0000239F0000}"/>
    <cellStyle name="Total 2 4 2 5" xfId="9333" xr:uid="{00000000-0005-0000-0000-0000249F0000}"/>
    <cellStyle name="Total 2 4 2 6" xfId="9334" xr:uid="{00000000-0005-0000-0000-0000259F0000}"/>
    <cellStyle name="Total 2 4 2 7" xfId="9335" xr:uid="{00000000-0005-0000-0000-0000269F0000}"/>
    <cellStyle name="Total 2 4 2 8" xfId="9336" xr:uid="{00000000-0005-0000-0000-0000279F0000}"/>
    <cellStyle name="Total 2 4 2 9" xfId="9337" xr:uid="{00000000-0005-0000-0000-0000289F0000}"/>
    <cellStyle name="Total 2 4 20" xfId="9338" xr:uid="{00000000-0005-0000-0000-0000299F0000}"/>
    <cellStyle name="Total 2 4 21" xfId="9339" xr:uid="{00000000-0005-0000-0000-00002A9F0000}"/>
    <cellStyle name="Total 2 4 22" xfId="9340" xr:uid="{00000000-0005-0000-0000-00002B9F0000}"/>
    <cellStyle name="Total 2 4 23" xfId="9341" xr:uid="{00000000-0005-0000-0000-00002C9F0000}"/>
    <cellStyle name="Total 2 4 24" xfId="9342" xr:uid="{00000000-0005-0000-0000-00002D9F0000}"/>
    <cellStyle name="Total 2 4 25" xfId="9343" xr:uid="{00000000-0005-0000-0000-00002E9F0000}"/>
    <cellStyle name="Total 2 4 26" xfId="9344" xr:uid="{00000000-0005-0000-0000-00002F9F0000}"/>
    <cellStyle name="Total 2 4 27" xfId="9345" xr:uid="{00000000-0005-0000-0000-0000309F0000}"/>
    <cellStyle name="Total 2 4 28" xfId="9346" xr:uid="{00000000-0005-0000-0000-0000319F0000}"/>
    <cellStyle name="Total 2 4 29" xfId="9289" xr:uid="{00000000-0005-0000-0000-0000329F0000}"/>
    <cellStyle name="Total 2 4 3" xfId="9347" xr:uid="{00000000-0005-0000-0000-0000339F0000}"/>
    <cellStyle name="Total 2 4 30" xfId="9547" xr:uid="{00000000-0005-0000-0000-0000349F0000}"/>
    <cellStyle name="Total 2 4 30 2" xfId="13848" xr:uid="{00000000-0005-0000-0000-0000359F0000}"/>
    <cellStyle name="Total 2 4 30 2 2" xfId="36150" xr:uid="{00000000-0005-0000-0000-0000369F0000}"/>
    <cellStyle name="Total 2 4 30 2 3" xfId="40697" xr:uid="{00000000-0005-0000-0000-0000379F0000}"/>
    <cellStyle name="Total 2 4 30 2 4" xfId="22920" xr:uid="{00000000-0005-0000-0000-0000389F0000}"/>
    <cellStyle name="Total 2 4 30 3" xfId="31849" xr:uid="{00000000-0005-0000-0000-0000399F0000}"/>
    <cellStyle name="Total 2 4 30 4" xfId="36396" xr:uid="{00000000-0005-0000-0000-00003A9F0000}"/>
    <cellStyle name="Total 2 4 30 5" xfId="18619" xr:uid="{00000000-0005-0000-0000-00003B9F0000}"/>
    <cellStyle name="Total 2 4 31" xfId="23101" xr:uid="{00000000-0005-0000-0000-00003C9F0000}"/>
    <cellStyle name="Total 2 4 32" xfId="31575" xr:uid="{00000000-0005-0000-0000-00003D9F0000}"/>
    <cellStyle name="Total 2 4 33" xfId="14200" xr:uid="{00000000-0005-0000-0000-00003E9F0000}"/>
    <cellStyle name="Total 2 4 4" xfId="9348" xr:uid="{00000000-0005-0000-0000-00003F9F0000}"/>
    <cellStyle name="Total 2 4 5" xfId="9349" xr:uid="{00000000-0005-0000-0000-0000409F0000}"/>
    <cellStyle name="Total 2 4 6" xfId="9350" xr:uid="{00000000-0005-0000-0000-0000419F0000}"/>
    <cellStyle name="Total 2 4 7" xfId="9351" xr:uid="{00000000-0005-0000-0000-0000429F0000}"/>
    <cellStyle name="Total 2 4 8" xfId="9352" xr:uid="{00000000-0005-0000-0000-0000439F0000}"/>
    <cellStyle name="Total 2 4 9" xfId="9353" xr:uid="{00000000-0005-0000-0000-0000449F0000}"/>
    <cellStyle name="Total 2 5" xfId="216" xr:uid="{00000000-0005-0000-0000-0000459F0000}"/>
    <cellStyle name="Total 2 5 10" xfId="9355" xr:uid="{00000000-0005-0000-0000-0000469F0000}"/>
    <cellStyle name="Total 2 5 11" xfId="9356" xr:uid="{00000000-0005-0000-0000-0000479F0000}"/>
    <cellStyle name="Total 2 5 12" xfId="9357" xr:uid="{00000000-0005-0000-0000-0000489F0000}"/>
    <cellStyle name="Total 2 5 13" xfId="9358" xr:uid="{00000000-0005-0000-0000-0000499F0000}"/>
    <cellStyle name="Total 2 5 14" xfId="9359" xr:uid="{00000000-0005-0000-0000-00004A9F0000}"/>
    <cellStyle name="Total 2 5 15" xfId="9360" xr:uid="{00000000-0005-0000-0000-00004B9F0000}"/>
    <cellStyle name="Total 2 5 16" xfId="9361" xr:uid="{00000000-0005-0000-0000-00004C9F0000}"/>
    <cellStyle name="Total 2 5 17" xfId="9362" xr:uid="{00000000-0005-0000-0000-00004D9F0000}"/>
    <cellStyle name="Total 2 5 18" xfId="9363" xr:uid="{00000000-0005-0000-0000-00004E9F0000}"/>
    <cellStyle name="Total 2 5 19" xfId="9364" xr:uid="{00000000-0005-0000-0000-00004F9F0000}"/>
    <cellStyle name="Total 2 5 2" xfId="9365" xr:uid="{00000000-0005-0000-0000-0000509F0000}"/>
    <cellStyle name="Total 2 5 20" xfId="9366" xr:uid="{00000000-0005-0000-0000-0000519F0000}"/>
    <cellStyle name="Total 2 5 21" xfId="9367" xr:uid="{00000000-0005-0000-0000-0000529F0000}"/>
    <cellStyle name="Total 2 5 22" xfId="9368" xr:uid="{00000000-0005-0000-0000-0000539F0000}"/>
    <cellStyle name="Total 2 5 23" xfId="9369" xr:uid="{00000000-0005-0000-0000-0000549F0000}"/>
    <cellStyle name="Total 2 5 24" xfId="9370" xr:uid="{00000000-0005-0000-0000-0000559F0000}"/>
    <cellStyle name="Total 2 5 25" xfId="9371" xr:uid="{00000000-0005-0000-0000-0000569F0000}"/>
    <cellStyle name="Total 2 5 26" xfId="9372" xr:uid="{00000000-0005-0000-0000-0000579F0000}"/>
    <cellStyle name="Total 2 5 27" xfId="9373" xr:uid="{00000000-0005-0000-0000-0000589F0000}"/>
    <cellStyle name="Total 2 5 28" xfId="9374" xr:uid="{00000000-0005-0000-0000-0000599F0000}"/>
    <cellStyle name="Total 2 5 29" xfId="9375" xr:uid="{00000000-0005-0000-0000-00005A9F0000}"/>
    <cellStyle name="Total 2 5 3" xfId="9376" xr:uid="{00000000-0005-0000-0000-00005B9F0000}"/>
    <cellStyle name="Total 2 5 30" xfId="9377" xr:uid="{00000000-0005-0000-0000-00005C9F0000}"/>
    <cellStyle name="Total 2 5 31" xfId="9378" xr:uid="{00000000-0005-0000-0000-00005D9F0000}"/>
    <cellStyle name="Total 2 5 32" xfId="9379" xr:uid="{00000000-0005-0000-0000-00005E9F0000}"/>
    <cellStyle name="Total 2 5 33" xfId="9380" xr:uid="{00000000-0005-0000-0000-00005F9F0000}"/>
    <cellStyle name="Total 2 5 34" xfId="9381" xr:uid="{00000000-0005-0000-0000-0000609F0000}"/>
    <cellStyle name="Total 2 5 35" xfId="9382" xr:uid="{00000000-0005-0000-0000-0000619F0000}"/>
    <cellStyle name="Total 2 5 36" xfId="9383" xr:uid="{00000000-0005-0000-0000-0000629F0000}"/>
    <cellStyle name="Total 2 5 37" xfId="9384" xr:uid="{00000000-0005-0000-0000-0000639F0000}"/>
    <cellStyle name="Total 2 5 38" xfId="9385" xr:uid="{00000000-0005-0000-0000-0000649F0000}"/>
    <cellStyle name="Total 2 5 39" xfId="9354" xr:uid="{00000000-0005-0000-0000-0000659F0000}"/>
    <cellStyle name="Total 2 5 4" xfId="9386" xr:uid="{00000000-0005-0000-0000-0000669F0000}"/>
    <cellStyle name="Total 2 5 40" xfId="9533" xr:uid="{00000000-0005-0000-0000-0000679F0000}"/>
    <cellStyle name="Total 2 5 40 2" xfId="13838" xr:uid="{00000000-0005-0000-0000-0000689F0000}"/>
    <cellStyle name="Total 2 5 40 2 2" xfId="36140" xr:uid="{00000000-0005-0000-0000-0000699F0000}"/>
    <cellStyle name="Total 2 5 40 2 3" xfId="40687" xr:uid="{00000000-0005-0000-0000-00006A9F0000}"/>
    <cellStyle name="Total 2 5 40 2 4" xfId="22910" xr:uid="{00000000-0005-0000-0000-00006B9F0000}"/>
    <cellStyle name="Total 2 5 40 3" xfId="31835" xr:uid="{00000000-0005-0000-0000-00006C9F0000}"/>
    <cellStyle name="Total 2 5 40 4" xfId="36382" xr:uid="{00000000-0005-0000-0000-00006D9F0000}"/>
    <cellStyle name="Total 2 5 40 5" xfId="18605" xr:uid="{00000000-0005-0000-0000-00006E9F0000}"/>
    <cellStyle name="Total 2 5 41" xfId="436" xr:uid="{00000000-0005-0000-0000-00006F9F0000}"/>
    <cellStyle name="Total 2 5 41 2" xfId="23307" xr:uid="{00000000-0005-0000-0000-0000709F0000}"/>
    <cellStyle name="Total 2 5 41 3" xfId="31379" xr:uid="{00000000-0005-0000-0000-0000719F0000}"/>
    <cellStyle name="Total 2 5 41 4" xfId="14406" xr:uid="{00000000-0005-0000-0000-0000729F0000}"/>
    <cellStyle name="Total 2 5 42" xfId="23087" xr:uid="{00000000-0005-0000-0000-0000739F0000}"/>
    <cellStyle name="Total 2 5 43" xfId="31589" xr:uid="{00000000-0005-0000-0000-0000749F0000}"/>
    <cellStyle name="Total 2 5 44" xfId="14188" xr:uid="{00000000-0005-0000-0000-0000759F0000}"/>
    <cellStyle name="Total 2 5 5" xfId="9387" xr:uid="{00000000-0005-0000-0000-0000769F0000}"/>
    <cellStyle name="Total 2 5 6" xfId="9388" xr:uid="{00000000-0005-0000-0000-0000779F0000}"/>
    <cellStyle name="Total 2 5 7" xfId="9389" xr:uid="{00000000-0005-0000-0000-0000789F0000}"/>
    <cellStyle name="Total 2 5 8" xfId="9390" xr:uid="{00000000-0005-0000-0000-0000799F0000}"/>
    <cellStyle name="Total 2 5 9" xfId="9391" xr:uid="{00000000-0005-0000-0000-00007A9F0000}"/>
    <cellStyle name="Total 2 6" xfId="9392" xr:uid="{00000000-0005-0000-0000-00007B9F0000}"/>
    <cellStyle name="Total 2 7" xfId="9393" xr:uid="{00000000-0005-0000-0000-00007C9F0000}"/>
    <cellStyle name="Total 2 8" xfId="9394" xr:uid="{00000000-0005-0000-0000-00007D9F0000}"/>
    <cellStyle name="Total 2 9" xfId="9395" xr:uid="{00000000-0005-0000-0000-00007E9F0000}"/>
    <cellStyle name="Vírgula 2" xfId="44" xr:uid="{00000000-0005-0000-0000-00007F9F0000}"/>
    <cellStyle name="Vírgula 2 2" xfId="100" xr:uid="{00000000-0005-0000-0000-0000809F0000}"/>
    <cellStyle name="Vírgula 2 2 2" xfId="9397" xr:uid="{00000000-0005-0000-0000-0000819F0000}"/>
    <cellStyle name="Vírgula 2 3" xfId="110" xr:uid="{00000000-0005-0000-0000-0000829F0000}"/>
    <cellStyle name="Vírgula 2 3 2" xfId="9398" xr:uid="{00000000-0005-0000-0000-0000839F0000}"/>
    <cellStyle name="Vírgula 2 4" xfId="9396" xr:uid="{00000000-0005-0000-0000-0000849F0000}"/>
  </cellStyles>
  <dxfs count="231">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
      <font>
        <b/>
        <i val="0"/>
      </font>
      <fill>
        <patternFill>
          <bgColor theme="9" tint="-0.24994659260841701"/>
        </patternFill>
      </fill>
    </dxf>
  </dxfs>
  <tableStyles count="0" defaultTableStyle="TableStyleMedium2" defaultPivotStyle="PivotStyleLight16"/>
  <colors>
    <mruColors>
      <color rgb="FF0000FF"/>
      <color rgb="FF6EB3F2"/>
      <color rgb="FFCCECFF"/>
      <color rgb="FFFF9900"/>
      <color rgb="FFFFCC99"/>
      <color rgb="FF80808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38100</xdr:rowOff>
    </xdr:from>
    <xdr:to>
      <xdr:col>0</xdr:col>
      <xdr:colOff>5800004</xdr:colOff>
      <xdr:row>9</xdr:row>
      <xdr:rowOff>85529</xdr:rowOff>
    </xdr:to>
    <xdr:pic>
      <xdr:nvPicPr>
        <xdr:cNvPr id="3" name="Imagen 2">
          <a:extLst>
            <a:ext uri="{FF2B5EF4-FFF2-40B4-BE49-F238E27FC236}">
              <a16:creationId xmlns:a16="http://schemas.microsoft.com/office/drawing/2014/main" id="{3D7C170A-97C2-484E-A58F-0BEABC0EE47E}"/>
            </a:ext>
          </a:extLst>
        </xdr:cNvPr>
        <xdr:cNvPicPr>
          <a:picLocks noChangeAspect="1"/>
        </xdr:cNvPicPr>
      </xdr:nvPicPr>
      <xdr:blipFill>
        <a:blip xmlns:r="http://schemas.openxmlformats.org/officeDocument/2006/relationships" r:embed="rId1"/>
        <a:stretch>
          <a:fillRect/>
        </a:stretch>
      </xdr:blipFill>
      <xdr:spPr>
        <a:xfrm>
          <a:off x="28575" y="228600"/>
          <a:ext cx="5771429" cy="1571429"/>
        </a:xfrm>
        <a:prstGeom prst="rect">
          <a:avLst/>
        </a:prstGeom>
      </xdr:spPr>
    </xdr:pic>
    <xdr:clientData/>
  </xdr:twoCellAnchor>
  <xdr:twoCellAnchor editAs="oneCell">
    <xdr:from>
      <xdr:col>0</xdr:col>
      <xdr:colOff>0</xdr:colOff>
      <xdr:row>13</xdr:row>
      <xdr:rowOff>114301</xdr:rowOff>
    </xdr:from>
    <xdr:to>
      <xdr:col>0</xdr:col>
      <xdr:colOff>7229475</xdr:colOff>
      <xdr:row>18</xdr:row>
      <xdr:rowOff>140789</xdr:rowOff>
    </xdr:to>
    <xdr:pic>
      <xdr:nvPicPr>
        <xdr:cNvPr id="5" name="Imagen 4">
          <a:extLst>
            <a:ext uri="{FF2B5EF4-FFF2-40B4-BE49-F238E27FC236}">
              <a16:creationId xmlns:a16="http://schemas.microsoft.com/office/drawing/2014/main" id="{6D074A0A-D606-45C6-A425-F0D0BD5250A3}"/>
            </a:ext>
          </a:extLst>
        </xdr:cNvPr>
        <xdr:cNvPicPr>
          <a:picLocks noChangeAspect="1"/>
        </xdr:cNvPicPr>
      </xdr:nvPicPr>
      <xdr:blipFill>
        <a:blip xmlns:r="http://schemas.openxmlformats.org/officeDocument/2006/relationships" r:embed="rId2"/>
        <a:stretch>
          <a:fillRect/>
        </a:stretch>
      </xdr:blipFill>
      <xdr:spPr>
        <a:xfrm>
          <a:off x="0" y="2886076"/>
          <a:ext cx="7229475" cy="1302838"/>
        </a:xfrm>
        <a:prstGeom prst="rect">
          <a:avLst/>
        </a:prstGeom>
      </xdr:spPr>
    </xdr:pic>
    <xdr:clientData/>
  </xdr:twoCellAnchor>
  <xdr:twoCellAnchor editAs="oneCell">
    <xdr:from>
      <xdr:col>0</xdr:col>
      <xdr:colOff>0</xdr:colOff>
      <xdr:row>21</xdr:row>
      <xdr:rowOff>142875</xdr:rowOff>
    </xdr:from>
    <xdr:to>
      <xdr:col>1</xdr:col>
      <xdr:colOff>0</xdr:colOff>
      <xdr:row>31</xdr:row>
      <xdr:rowOff>45722</xdr:rowOff>
    </xdr:to>
    <xdr:pic>
      <xdr:nvPicPr>
        <xdr:cNvPr id="7" name="Imagen 6">
          <a:extLst>
            <a:ext uri="{FF2B5EF4-FFF2-40B4-BE49-F238E27FC236}">
              <a16:creationId xmlns:a16="http://schemas.microsoft.com/office/drawing/2014/main" id="{AFAD34FF-6ACB-4821-BD97-02B04A3B1C31}"/>
            </a:ext>
          </a:extLst>
        </xdr:cNvPr>
        <xdr:cNvPicPr>
          <a:picLocks noChangeAspect="1"/>
        </xdr:cNvPicPr>
      </xdr:nvPicPr>
      <xdr:blipFill>
        <a:blip xmlns:r="http://schemas.openxmlformats.org/officeDocument/2006/relationships" r:embed="rId3"/>
        <a:stretch>
          <a:fillRect/>
        </a:stretch>
      </xdr:blipFill>
      <xdr:spPr>
        <a:xfrm>
          <a:off x="0" y="4762500"/>
          <a:ext cx="7248525" cy="1807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295275</xdr:colOff>
      <xdr:row>2</xdr:row>
      <xdr:rowOff>112939</xdr:rowOff>
    </xdr:from>
    <xdr:to>
      <xdr:col>9</xdr:col>
      <xdr:colOff>463364</xdr:colOff>
      <xdr:row>11</xdr:row>
      <xdr:rowOff>195397</xdr:rowOff>
    </xdr:to>
    <xdr:pic>
      <xdr:nvPicPr>
        <xdr:cNvPr id="2" name="Imagem 1">
          <a:extLst>
            <a:ext uri="{FF2B5EF4-FFF2-40B4-BE49-F238E27FC236}">
              <a16:creationId xmlns:a16="http://schemas.microsoft.com/office/drawing/2014/main" id="{CC3A37B9-50E4-41A4-807E-544555BCB6D4}"/>
            </a:ext>
          </a:extLst>
        </xdr:cNvPr>
        <xdr:cNvPicPr>
          <a:picLocks noChangeAspect="1"/>
        </xdr:cNvPicPr>
      </xdr:nvPicPr>
      <xdr:blipFill>
        <a:blip xmlns:r="http://schemas.openxmlformats.org/officeDocument/2006/relationships" r:embed="rId1"/>
        <a:stretch>
          <a:fillRect/>
        </a:stretch>
      </xdr:blipFill>
      <xdr:spPr>
        <a:xfrm>
          <a:off x="9086850" y="552450"/>
          <a:ext cx="3216089" cy="1863633"/>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73834</xdr:colOff>
      <xdr:row>1</xdr:row>
      <xdr:rowOff>52917</xdr:rowOff>
    </xdr:from>
    <xdr:to>
      <xdr:col>5</xdr:col>
      <xdr:colOff>426089</xdr:colOff>
      <xdr:row>9</xdr:row>
      <xdr:rowOff>179917</xdr:rowOff>
    </xdr:to>
    <xdr:pic>
      <xdr:nvPicPr>
        <xdr:cNvPr id="6" name="Imagem 5">
          <a:extLst>
            <a:ext uri="{FF2B5EF4-FFF2-40B4-BE49-F238E27FC236}">
              <a16:creationId xmlns:a16="http://schemas.microsoft.com/office/drawing/2014/main" id="{BF57524F-9E82-4B6C-85AF-5B0F668FC9C1}"/>
            </a:ext>
          </a:extLst>
        </xdr:cNvPr>
        <xdr:cNvPicPr>
          <a:picLocks noChangeAspect="1"/>
        </xdr:cNvPicPr>
      </xdr:nvPicPr>
      <xdr:blipFill>
        <a:blip xmlns:r="http://schemas.openxmlformats.org/officeDocument/2006/relationships" r:embed="rId1"/>
        <a:stretch>
          <a:fillRect/>
        </a:stretch>
      </xdr:blipFill>
      <xdr:spPr>
        <a:xfrm>
          <a:off x="12064751" y="52917"/>
          <a:ext cx="3929422" cy="2074333"/>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57431</xdr:colOff>
      <xdr:row>1</xdr:row>
      <xdr:rowOff>247232</xdr:rowOff>
    </xdr:from>
    <xdr:to>
      <xdr:col>4</xdr:col>
      <xdr:colOff>3209838</xdr:colOff>
      <xdr:row>8</xdr:row>
      <xdr:rowOff>214313</xdr:rowOff>
    </xdr:to>
    <xdr:pic>
      <xdr:nvPicPr>
        <xdr:cNvPr id="5" name="Imagem 4">
          <a:extLst>
            <a:ext uri="{FF2B5EF4-FFF2-40B4-BE49-F238E27FC236}">
              <a16:creationId xmlns:a16="http://schemas.microsoft.com/office/drawing/2014/main" id="{D62BE292-5442-4D6B-9D07-7CCFA09DA256}"/>
            </a:ext>
          </a:extLst>
        </xdr:cNvPr>
        <xdr:cNvPicPr>
          <a:picLocks noChangeAspect="1"/>
        </xdr:cNvPicPr>
      </xdr:nvPicPr>
      <xdr:blipFill>
        <a:blip xmlns:r="http://schemas.openxmlformats.org/officeDocument/2006/relationships" r:embed="rId1"/>
        <a:stretch>
          <a:fillRect/>
        </a:stretch>
      </xdr:blipFill>
      <xdr:spPr>
        <a:xfrm>
          <a:off x="11618400" y="247232"/>
          <a:ext cx="3152407" cy="1800644"/>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128868</xdr:colOff>
      <xdr:row>2</xdr:row>
      <xdr:rowOff>21012</xdr:rowOff>
    </xdr:from>
    <xdr:to>
      <xdr:col>4</xdr:col>
      <xdr:colOff>3344957</xdr:colOff>
      <xdr:row>8</xdr:row>
      <xdr:rowOff>190736</xdr:rowOff>
    </xdr:to>
    <xdr:pic>
      <xdr:nvPicPr>
        <xdr:cNvPr id="2" name="Imagem 1">
          <a:extLst>
            <a:ext uri="{FF2B5EF4-FFF2-40B4-BE49-F238E27FC236}">
              <a16:creationId xmlns:a16="http://schemas.microsoft.com/office/drawing/2014/main" id="{5CBB3A5F-5226-4FCB-A84C-870B7C2A9BBE}"/>
            </a:ext>
          </a:extLst>
        </xdr:cNvPr>
        <xdr:cNvPicPr>
          <a:picLocks noChangeAspect="1"/>
        </xdr:cNvPicPr>
      </xdr:nvPicPr>
      <xdr:blipFill>
        <a:blip xmlns:r="http://schemas.openxmlformats.org/officeDocument/2006/relationships" r:embed="rId1"/>
        <a:stretch>
          <a:fillRect/>
        </a:stretch>
      </xdr:blipFill>
      <xdr:spPr>
        <a:xfrm>
          <a:off x="11546962" y="294856"/>
          <a:ext cx="3216089" cy="1812786"/>
        </a:xfrm>
        <a:prstGeom prst="rect">
          <a:avLst/>
        </a:prstGeom>
        <a:solidFill>
          <a:schemeClr val="bg1"/>
        </a:solid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efurukawa.com/a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furukawalatam.com/pt-br/versao-et-pdf/a0r610000046sm2/Furukawa" TargetMode="External"/><Relationship Id="rId13" Type="http://schemas.openxmlformats.org/officeDocument/2006/relationships/hyperlink" Target="https://www.furukawalatam.com/pt-br/versao-et-pdf/a0r610000046sm2/Furukawa" TargetMode="External"/><Relationship Id="rId18" Type="http://schemas.openxmlformats.org/officeDocument/2006/relationships/drawing" Target="../drawings/drawing4.xml"/><Relationship Id="rId3" Type="http://schemas.openxmlformats.org/officeDocument/2006/relationships/hyperlink" Target="https://www.furukawalatam.com/pt-br/versao-et-pdf/a0r610000046sm2/Furukawa" TargetMode="External"/><Relationship Id="rId7" Type="http://schemas.openxmlformats.org/officeDocument/2006/relationships/hyperlink" Target="https://www.furukawalatam.com/pt-br/versao-et-pdf/a0r610000046sm2/Furukawa" TargetMode="External"/><Relationship Id="rId12" Type="http://schemas.openxmlformats.org/officeDocument/2006/relationships/hyperlink" Target="https://www.furukawalatam.com/es/versao-et-pdf/=a0A6100000blnvg" TargetMode="External"/><Relationship Id="rId17" Type="http://schemas.openxmlformats.org/officeDocument/2006/relationships/printerSettings" Target="../printerSettings/printerSettings4.bin"/><Relationship Id="rId2" Type="http://schemas.openxmlformats.org/officeDocument/2006/relationships/hyperlink" Target="https://www.furukawalatam.com/pt-br/versao-et-pdf/a0r610000046sm2/Furukawa" TargetMode="External"/><Relationship Id="rId16" Type="http://schemas.openxmlformats.org/officeDocument/2006/relationships/hyperlink" Target="https://www.furukawalatam.com/pt-br/versao-et-pdf/a0r610000046sm2/Furukawa" TargetMode="External"/><Relationship Id="rId1" Type="http://schemas.openxmlformats.org/officeDocument/2006/relationships/hyperlink" Target="https://www.furukawalatam.com/pt-br/versao-et-pdf/a0r610000046sm2/Furukawa" TargetMode="External"/><Relationship Id="rId6" Type="http://schemas.openxmlformats.org/officeDocument/2006/relationships/hyperlink" Target="https://www.furukawalatam.com/pt-br/versao-et-pdf/a0r610000046sm2/Furukawa" TargetMode="External"/><Relationship Id="rId11" Type="http://schemas.openxmlformats.org/officeDocument/2006/relationships/hyperlink" Target="https://www.furukawalatam.com/pt-br/versao-et-pdf/a0r610000046sm2/Furukawa" TargetMode="External"/><Relationship Id="rId5" Type="http://schemas.openxmlformats.org/officeDocument/2006/relationships/hyperlink" Target="https://www.furukawalatam.com/pt-br/versao-et-pdf/a0r610000046sm2/Furukawa" TargetMode="External"/><Relationship Id="rId15" Type="http://schemas.openxmlformats.org/officeDocument/2006/relationships/hyperlink" Target="https://www.furukawalatam.com/pt-br/versao-et-pdf/a0r610000046sm2/Furukawa" TargetMode="External"/><Relationship Id="rId10" Type="http://schemas.openxmlformats.org/officeDocument/2006/relationships/hyperlink" Target="https://www.furukawalatam.com/pt-br/versao-et-pdf/a0r610000046sm2/Furukawa" TargetMode="External"/><Relationship Id="rId4" Type="http://schemas.openxmlformats.org/officeDocument/2006/relationships/hyperlink" Target="https://www.furukawalatam.com/pt-br/versao-et-pdf/a0r610000046sm2/Furukawa" TargetMode="External"/><Relationship Id="rId9" Type="http://schemas.openxmlformats.org/officeDocument/2006/relationships/hyperlink" Target="https://www.furukawalatam.com/pt-br/versao-et-pdf/a0r610000046sm2/Furukawa" TargetMode="External"/><Relationship Id="rId14" Type="http://schemas.openxmlformats.org/officeDocument/2006/relationships/hyperlink" Target="https://www.furukawalatam.com/pt-br/versao-et-pdf/a0r610000046sm2/Furukawa"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furukawalatam.com/pt-br/versao-et-pdf/a0r610000046sm2/Furukawa" TargetMode="External"/><Relationship Id="rId18" Type="http://schemas.openxmlformats.org/officeDocument/2006/relationships/hyperlink" Target="https://www.furukawalatam.com/pt-br/versao-et-pdf/a0r610000046sm2/Furukawa" TargetMode="External"/><Relationship Id="rId26" Type="http://schemas.openxmlformats.org/officeDocument/2006/relationships/hyperlink" Target="https://www.furukawalatam.com/pt-br/versao-et-pdf/a0r610000046sm2/Furukawa" TargetMode="External"/><Relationship Id="rId39" Type="http://schemas.openxmlformats.org/officeDocument/2006/relationships/hyperlink" Target="https://www.furukawalatam.com/pt-br/versao-et-pdf/a0r610000046sm2/Furukawa" TargetMode="External"/><Relationship Id="rId21" Type="http://schemas.openxmlformats.org/officeDocument/2006/relationships/hyperlink" Target="https://www.furukawalatam.com/pt-br/versao-et-pdf/a0r610000046sm2/Furukawa" TargetMode="External"/><Relationship Id="rId34" Type="http://schemas.openxmlformats.org/officeDocument/2006/relationships/hyperlink" Target="https://www.furukawalatam.com/pt-br/versao-et-pdf/a0r610000046sm2/Furukawa" TargetMode="External"/><Relationship Id="rId42" Type="http://schemas.openxmlformats.org/officeDocument/2006/relationships/hyperlink" Target="https://www.furukawalatam.com/pt-br/versao-et-pdf/a0r610000046sm2/Furukawa" TargetMode="External"/><Relationship Id="rId47" Type="http://schemas.openxmlformats.org/officeDocument/2006/relationships/hyperlink" Target="https://www.furukawalatam.com/pt-br/versao-et-pdf/a0r610000046sm2/Furukawa" TargetMode="External"/><Relationship Id="rId50" Type="http://schemas.openxmlformats.org/officeDocument/2006/relationships/hyperlink" Target="https://www.furukawalatam.com/pt-br/versao-et-pdf/a0r610000046sm2/Furukawa" TargetMode="External"/><Relationship Id="rId55" Type="http://schemas.openxmlformats.org/officeDocument/2006/relationships/hyperlink" Target="https://www.furukawalatam.com/pt-br/versao-et-pdf/a0r610000046sm2/Furukawa" TargetMode="External"/><Relationship Id="rId7" Type="http://schemas.openxmlformats.org/officeDocument/2006/relationships/hyperlink" Target="https://www.furukawalatam.com/pt-br/versao-et-pdf/a0r610000046sm2/Furukawa" TargetMode="External"/><Relationship Id="rId2" Type="http://schemas.openxmlformats.org/officeDocument/2006/relationships/hyperlink" Target="https://www.furukawalatam.com/pt-br/versao-et-pdf/a0r610000046sm2/Furukawa" TargetMode="External"/><Relationship Id="rId16" Type="http://schemas.openxmlformats.org/officeDocument/2006/relationships/hyperlink" Target="https://www.furukawalatam.com/pt-br/versao-et-pdf/a0r610000046sm2/Furukawa" TargetMode="External"/><Relationship Id="rId29" Type="http://schemas.openxmlformats.org/officeDocument/2006/relationships/hyperlink" Target="https://www.furukawalatam.com/pt-br/versao-et-pdf/a0r610000046sm2/Furukawa" TargetMode="External"/><Relationship Id="rId11" Type="http://schemas.openxmlformats.org/officeDocument/2006/relationships/hyperlink" Target="https://www.furukawalatam.com/pt-br/versao-et-pdf/a0r610000046sm2/Furukawa" TargetMode="External"/><Relationship Id="rId24" Type="http://schemas.openxmlformats.org/officeDocument/2006/relationships/hyperlink" Target="https://www.furukawalatam.com/pt-br/versao-et-pdf/a0r610000046sm2/Furukawa" TargetMode="External"/><Relationship Id="rId32" Type="http://schemas.openxmlformats.org/officeDocument/2006/relationships/hyperlink" Target="https://www.furukawalatam.com/pt-br/versao-et-pdf/a0r610000046sm2/Furukawa" TargetMode="External"/><Relationship Id="rId37" Type="http://schemas.openxmlformats.org/officeDocument/2006/relationships/hyperlink" Target="https://www.furukawalatam.com/pt-br/versao-et-pdf/a0r610000046sm2/Furukawa" TargetMode="External"/><Relationship Id="rId40" Type="http://schemas.openxmlformats.org/officeDocument/2006/relationships/hyperlink" Target="https://www.furukawalatam.com/pt-br/versao-et-pdf/a0r610000046sm2/Furukawa" TargetMode="External"/><Relationship Id="rId45" Type="http://schemas.openxmlformats.org/officeDocument/2006/relationships/hyperlink" Target="https://www.furukawalatam.com/pt-br/versao-et-pdf/a0r610000046sm2/Furukawa" TargetMode="External"/><Relationship Id="rId53" Type="http://schemas.openxmlformats.org/officeDocument/2006/relationships/hyperlink" Target="https://www.furukawalatam.com/pt-br/versao-et-pdf/a0r610000046sm2/Furukawa" TargetMode="External"/><Relationship Id="rId58" Type="http://schemas.openxmlformats.org/officeDocument/2006/relationships/hyperlink" Target="https://www.furukawalatam.com/pt-br/versao-et-pdf/a0r610000046sm2/Furukawa" TargetMode="External"/><Relationship Id="rId5" Type="http://schemas.openxmlformats.org/officeDocument/2006/relationships/hyperlink" Target="https://www.furukawalatam.com/pt-br/versao-et-pdf/a0r610000046sm2/Furukawa" TargetMode="External"/><Relationship Id="rId61" Type="http://schemas.openxmlformats.org/officeDocument/2006/relationships/drawing" Target="../drawings/drawing5.xml"/><Relationship Id="rId19" Type="http://schemas.openxmlformats.org/officeDocument/2006/relationships/hyperlink" Target="https://www.furukawalatam.com/pt-br/versao-et-pdf/a0r610000046sm2/Furukawa" TargetMode="External"/><Relationship Id="rId14" Type="http://schemas.openxmlformats.org/officeDocument/2006/relationships/hyperlink" Target="https://www.furukawalatam.com/pt-br/versao-et-pdf/a0r610000046sm2/Furukawa" TargetMode="External"/><Relationship Id="rId22" Type="http://schemas.openxmlformats.org/officeDocument/2006/relationships/hyperlink" Target="https://www.furukawalatam.com/pt-br/versao-et-pdf/a0r610000046sm2/Furukawa" TargetMode="External"/><Relationship Id="rId27" Type="http://schemas.openxmlformats.org/officeDocument/2006/relationships/hyperlink" Target="https://www.furukawalatam.com/pt-br/versao-et-pdf/a0r610000046sm2/Furukawa" TargetMode="External"/><Relationship Id="rId30" Type="http://schemas.openxmlformats.org/officeDocument/2006/relationships/hyperlink" Target="https://www.furukawalatam.com/pt-br/versao-et-pdf/a0r610000046sm2/Furukawa" TargetMode="External"/><Relationship Id="rId35" Type="http://schemas.openxmlformats.org/officeDocument/2006/relationships/hyperlink" Target="https://www.furukawalatam.com/pt-br/versao-et-pdf/a0r610000046sm2/Furukawa" TargetMode="External"/><Relationship Id="rId43" Type="http://schemas.openxmlformats.org/officeDocument/2006/relationships/hyperlink" Target="https://www.furukawalatam.com/pt-br/versao-et-pdf/a0r610000046sm2/Furukawa" TargetMode="External"/><Relationship Id="rId48" Type="http://schemas.openxmlformats.org/officeDocument/2006/relationships/hyperlink" Target="https://www.furukawalatam.com/pt-br/versao-et-pdf/a0r610000046sm2/Furukawa" TargetMode="External"/><Relationship Id="rId56" Type="http://schemas.openxmlformats.org/officeDocument/2006/relationships/hyperlink" Target="https://www.furukawalatam.com/pt-br/versao-et-pdf/=a0A6100001dhfll" TargetMode="External"/><Relationship Id="rId8" Type="http://schemas.openxmlformats.org/officeDocument/2006/relationships/hyperlink" Target="https://www.furukawalatam.com/pt-br/versao-et-pdf/a0r610000046sm2/Furukawa" TargetMode="External"/><Relationship Id="rId51" Type="http://schemas.openxmlformats.org/officeDocument/2006/relationships/hyperlink" Target="https://www.furukawalatam.com/pt-br/versao-et-pdf/a0r610000046sm2/Furukawa" TargetMode="External"/><Relationship Id="rId3" Type="http://schemas.openxmlformats.org/officeDocument/2006/relationships/hyperlink" Target="https://www.furukawalatam.com/pt-br/versao-et-pdf/a0r610000046sm2/Furukawa" TargetMode="External"/><Relationship Id="rId12" Type="http://schemas.openxmlformats.org/officeDocument/2006/relationships/hyperlink" Target="https://www.furukawalatam.com/pt-br/versao-et-pdf/a0r610000046sm2/Furukawa" TargetMode="External"/><Relationship Id="rId17" Type="http://schemas.openxmlformats.org/officeDocument/2006/relationships/hyperlink" Target="https://www.furukawalatam.com/pt-br/versao-et-pdf/a0r610000046sm2/Furukawa" TargetMode="External"/><Relationship Id="rId25" Type="http://schemas.openxmlformats.org/officeDocument/2006/relationships/hyperlink" Target="https://www.furukawalatam.com/pt-br/versao-et-pdf/a0r610000046sm2/Furukawa" TargetMode="External"/><Relationship Id="rId33" Type="http://schemas.openxmlformats.org/officeDocument/2006/relationships/hyperlink" Target="https://www.furukawalatam.com/pt-br/versao-et-pdf/a0r610000046sm2/Furukawa" TargetMode="External"/><Relationship Id="rId38" Type="http://schemas.openxmlformats.org/officeDocument/2006/relationships/hyperlink" Target="https://www.furukawalatam.com/pt-br/versao-et-pdf/a0r610000046sm2/Furukawa" TargetMode="External"/><Relationship Id="rId46" Type="http://schemas.openxmlformats.org/officeDocument/2006/relationships/hyperlink" Target="https://www.furukawalatam.com/pt-br/versao-et-pdf/a0r610000046sm2/Furukawa" TargetMode="External"/><Relationship Id="rId59" Type="http://schemas.openxmlformats.org/officeDocument/2006/relationships/hyperlink" Target="https://www.furukawalatam.com/pt-br/versao-et-pdf/a0r610000046sm2/Furukawa" TargetMode="External"/><Relationship Id="rId20" Type="http://schemas.openxmlformats.org/officeDocument/2006/relationships/hyperlink" Target="https://www.furukawalatam.com/pt-br/versao-et-pdf/a0r610000046sm2/Furukawa" TargetMode="External"/><Relationship Id="rId41" Type="http://schemas.openxmlformats.org/officeDocument/2006/relationships/hyperlink" Target="https://www.furukawalatam.com/pt-br/versao-et-pdf/a0r610000046sm2/Furukawa" TargetMode="External"/><Relationship Id="rId54" Type="http://schemas.openxmlformats.org/officeDocument/2006/relationships/hyperlink" Target="https://www.furukawalatam.com/pt-br/versao-et-pdf/a0r610000046sm2/Furukawa" TargetMode="External"/><Relationship Id="rId1" Type="http://schemas.openxmlformats.org/officeDocument/2006/relationships/hyperlink" Target="https://www.furukawalatam.com/pt-br/versao-et-pdf/a0r610000046sm2/Furukawa" TargetMode="External"/><Relationship Id="rId6" Type="http://schemas.openxmlformats.org/officeDocument/2006/relationships/hyperlink" Target="https://www.furukawalatam.com/pt-br/versao-et-pdf/a0r610000046sm2/Furukawa" TargetMode="External"/><Relationship Id="rId15" Type="http://schemas.openxmlformats.org/officeDocument/2006/relationships/hyperlink" Target="https://www.furukawalatam.com/pt-br/versao-et-pdf/a0r610000046sm2/Furukawa" TargetMode="External"/><Relationship Id="rId23" Type="http://schemas.openxmlformats.org/officeDocument/2006/relationships/hyperlink" Target="https://www.furukawalatam.com/pt-br/versao-et-pdf/a0r610000046sm2/Furukawa" TargetMode="External"/><Relationship Id="rId28" Type="http://schemas.openxmlformats.org/officeDocument/2006/relationships/hyperlink" Target="https://www.furukawalatam.com/pt-br/versao-et-pdf/a0r610000046sm2/Furukawa" TargetMode="External"/><Relationship Id="rId36" Type="http://schemas.openxmlformats.org/officeDocument/2006/relationships/hyperlink" Target="https://www.furukawalatam.com/pt-br/versao-et-pdf/a0r610000046sm2/Furukawa" TargetMode="External"/><Relationship Id="rId49" Type="http://schemas.openxmlformats.org/officeDocument/2006/relationships/hyperlink" Target="https://www.furukawalatam.com/pt-br/versao-et-pdf/a0r610000046sm2/Furukawa" TargetMode="External"/><Relationship Id="rId57" Type="http://schemas.openxmlformats.org/officeDocument/2006/relationships/hyperlink" Target="https://www.furukawalatam.com/pt-br/versao-et-pdf/a0r610000046sm2/Furukawa" TargetMode="External"/><Relationship Id="rId10" Type="http://schemas.openxmlformats.org/officeDocument/2006/relationships/hyperlink" Target="https://www.furukawalatam.com/pt-br/versao-et-pdf/a0r610000046sm2/Furukawa" TargetMode="External"/><Relationship Id="rId31" Type="http://schemas.openxmlformats.org/officeDocument/2006/relationships/hyperlink" Target="https://www.furukawalatam.com/pt-br/versao-et-pdf/a0r610000046sm2/Furukawa" TargetMode="External"/><Relationship Id="rId44" Type="http://schemas.openxmlformats.org/officeDocument/2006/relationships/hyperlink" Target="https://www.furukawalatam.com/pt-br/versao-et-pdf/a0r610000046sm2/Furukawa" TargetMode="External"/><Relationship Id="rId52" Type="http://schemas.openxmlformats.org/officeDocument/2006/relationships/hyperlink" Target="https://www.furukawalatam.com/pt-br/versao-et-pdf/a0r610000046sm2/Furukawa" TargetMode="External"/><Relationship Id="rId60" Type="http://schemas.openxmlformats.org/officeDocument/2006/relationships/printerSettings" Target="../printerSettings/printerSettings5.bin"/><Relationship Id="rId4" Type="http://schemas.openxmlformats.org/officeDocument/2006/relationships/hyperlink" Target="https://www.furukawalatam.com/pt-br/versao-et-pdf/a0r610000046sm2/Furukawa" TargetMode="External"/><Relationship Id="rId9" Type="http://schemas.openxmlformats.org/officeDocument/2006/relationships/hyperlink" Target="https://www.furukawalatam.com/pt-br/versao-et-pdf/a0r610000046sm2/Furukaw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E1D0B-E773-48DC-B9CF-B26DB96DE050}">
  <sheetPr codeName="Planilha5"/>
  <dimension ref="A1:A36"/>
  <sheetViews>
    <sheetView tabSelected="1" workbookViewId="0"/>
  </sheetViews>
  <sheetFormatPr baseColWidth="10" defaultColWidth="9.140625" defaultRowHeight="15" x14ac:dyDescent="0.25"/>
  <cols>
    <col min="1" max="1" width="108.7109375" style="10" customWidth="1"/>
    <col min="2" max="16384" width="9.140625" style="8"/>
  </cols>
  <sheetData>
    <row r="1" spans="1:1" x14ac:dyDescent="0.25">
      <c r="A1" s="7" t="s">
        <v>54419</v>
      </c>
    </row>
    <row r="12" spans="1:1" ht="0.75" customHeight="1" x14ac:dyDescent="0.25"/>
    <row r="13" spans="1:1" ht="52.5" customHeight="1" x14ac:dyDescent="0.25">
      <c r="A13" s="9" t="s">
        <v>54420</v>
      </c>
    </row>
    <row r="15" spans="1:1" ht="40.5" customHeight="1" x14ac:dyDescent="0.25"/>
    <row r="21" spans="1:1" x14ac:dyDescent="0.25">
      <c r="A21" s="9" t="s">
        <v>54421</v>
      </c>
    </row>
    <row r="34" spans="1:1" ht="51.75" x14ac:dyDescent="0.25">
      <c r="A34" s="9" t="s">
        <v>54422</v>
      </c>
    </row>
    <row r="35" spans="1:1" x14ac:dyDescent="0.25">
      <c r="A35" s="9"/>
    </row>
    <row r="36" spans="1:1" ht="51.75" x14ac:dyDescent="0.25">
      <c r="A36" s="9" t="s">
        <v>54423</v>
      </c>
    </row>
  </sheetData>
  <sheetProtection algorithmName="SHA-512" hashValue="MVJfsP4Xz7UxnFKneLKm+Xa5EN0uq9ZqxK2OQmCpS984Vtu4Hp9G3tXsg3+AXKy+8mkfKmxpzImwgaN1FCp+Gg==" saltValue="7RyE5walGuqSTGVgPBf7MQ=="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EBB7-2A4E-43DC-A3DA-53E8BD724337}">
  <sheetPr codeName="Planilha6"/>
  <dimension ref="A1:J23"/>
  <sheetViews>
    <sheetView showGridLines="0" zoomScale="70" zoomScaleNormal="70" workbookViewId="0">
      <selection sqref="A1:J1"/>
    </sheetView>
  </sheetViews>
  <sheetFormatPr baseColWidth="10" defaultColWidth="9.140625" defaultRowHeight="15" x14ac:dyDescent="0.25"/>
  <cols>
    <col min="1" max="1" width="9.140625" style="140"/>
    <col min="2" max="2" width="15.42578125" style="147" bestFit="1" customWidth="1"/>
    <col min="3" max="3" width="4.28515625" style="147" customWidth="1"/>
    <col min="4" max="4" width="103" style="140" customWidth="1"/>
    <col min="5" max="5" width="9.140625" style="140"/>
    <col min="6" max="7" width="9.140625" style="140" customWidth="1"/>
    <col min="8" max="16384" width="9.140625" style="140"/>
  </cols>
  <sheetData>
    <row r="1" spans="1:10" ht="19.5" thickBot="1" x14ac:dyDescent="0.35">
      <c r="A1" s="137" t="s">
        <v>54475</v>
      </c>
      <c r="B1" s="138"/>
      <c r="C1" s="138"/>
      <c r="D1" s="138"/>
      <c r="E1" s="138"/>
      <c r="F1" s="138"/>
      <c r="G1" s="138"/>
      <c r="H1" s="138"/>
      <c r="I1" s="138"/>
      <c r="J1" s="139"/>
    </row>
    <row r="2" spans="1:10" x14ac:dyDescent="0.25">
      <c r="B2" s="141" t="s">
        <v>54425</v>
      </c>
      <c r="C2" s="142"/>
      <c r="D2" s="143" t="s">
        <v>54429</v>
      </c>
    </row>
    <row r="3" spans="1:10" ht="15.75" thickBot="1" x14ac:dyDescent="0.3">
      <c r="B3" s="144" t="s">
        <v>4</v>
      </c>
      <c r="C3" s="145"/>
      <c r="D3" s="146" t="s">
        <v>54472</v>
      </c>
    </row>
    <row r="4" spans="1:10" ht="15.75" thickBot="1" x14ac:dyDescent="0.3">
      <c r="C4" s="148"/>
      <c r="D4" s="147"/>
    </row>
    <row r="5" spans="1:10" x14ac:dyDescent="0.25">
      <c r="B5" s="141" t="s">
        <v>5</v>
      </c>
      <c r="C5" s="142"/>
      <c r="D5" s="143" t="s">
        <v>43</v>
      </c>
    </row>
    <row r="6" spans="1:10" ht="15.75" thickBot="1" x14ac:dyDescent="0.3">
      <c r="B6" s="144" t="s">
        <v>54426</v>
      </c>
      <c r="C6" s="145"/>
      <c r="D6" s="146" t="s">
        <v>35</v>
      </c>
    </row>
    <row r="7" spans="1:10" ht="15.75" thickBot="1" x14ac:dyDescent="0.3">
      <c r="C7" s="148"/>
      <c r="D7" s="147"/>
    </row>
    <row r="8" spans="1:10" x14ac:dyDescent="0.25">
      <c r="B8" s="141" t="s">
        <v>54367</v>
      </c>
      <c r="C8" s="142"/>
      <c r="D8" s="143" t="s">
        <v>54428</v>
      </c>
    </row>
    <row r="9" spans="1:10" ht="15.75" thickBot="1" x14ac:dyDescent="0.3">
      <c r="B9" s="144" t="s">
        <v>54427</v>
      </c>
      <c r="C9" s="145"/>
      <c r="D9" s="146" t="s">
        <v>54428</v>
      </c>
    </row>
    <row r="10" spans="1:10" ht="15.75" thickBot="1" x14ac:dyDescent="0.3">
      <c r="C10" s="148"/>
      <c r="D10" s="147"/>
    </row>
    <row r="11" spans="1:10" ht="15.75" thickBot="1" x14ac:dyDescent="0.3">
      <c r="B11" s="141" t="s">
        <v>54510</v>
      </c>
      <c r="C11" s="149"/>
      <c r="D11" s="147"/>
    </row>
    <row r="12" spans="1:10" ht="15.75" thickBot="1" x14ac:dyDescent="0.3">
      <c r="B12" s="144" t="s">
        <v>6</v>
      </c>
      <c r="C12" s="150"/>
      <c r="D12" s="151" t="s">
        <v>54368</v>
      </c>
    </row>
    <row r="13" spans="1:10" ht="27" thickBot="1" x14ac:dyDescent="0.3">
      <c r="B13" s="152" t="s">
        <v>54430</v>
      </c>
      <c r="C13" s="153"/>
      <c r="D13" s="153"/>
    </row>
    <row r="14" spans="1:10" ht="16.5" thickTop="1" thickBot="1" x14ac:dyDescent="0.3">
      <c r="C14" s="154"/>
      <c r="D14" s="155" t="s">
        <v>54431</v>
      </c>
    </row>
    <row r="15" spans="1:10" ht="36.75" customHeight="1" thickTop="1" x14ac:dyDescent="0.25">
      <c r="C15" s="156" t="s">
        <v>7</v>
      </c>
      <c r="D15" s="157" t="str">
        <f>_xlfn.CONCAT("FTTx GPON EZ! Access (FTTH) estudio de proyecto para servicio ",D12," FTTH de ciudad de ",D2,".")</f>
        <v>FTTx GPON EZ! Access (FTTH) estudio de proyecto para servicio XXXX Clientes FTTH de ciudad de Ciudad / UF.</v>
      </c>
    </row>
    <row r="16" spans="1:10" ht="60" x14ac:dyDescent="0.25">
      <c r="C16" s="158" t="s">
        <v>8</v>
      </c>
      <c r="D16" s="159" t="s">
        <v>54432</v>
      </c>
    </row>
    <row r="17" spans="3:4" ht="105" x14ac:dyDescent="0.25">
      <c r="C17" s="158" t="s">
        <v>107</v>
      </c>
      <c r="D17" s="159" t="s">
        <v>54433</v>
      </c>
    </row>
    <row r="18" spans="3:4" ht="315" x14ac:dyDescent="0.25">
      <c r="C18" s="158" t="s">
        <v>59</v>
      </c>
      <c r="D18" s="160" t="s">
        <v>54434</v>
      </c>
    </row>
    <row r="19" spans="3:4" ht="45" x14ac:dyDescent="0.25">
      <c r="C19" s="158" t="s">
        <v>9</v>
      </c>
      <c r="D19" s="159" t="s">
        <v>54435</v>
      </c>
    </row>
    <row r="20" spans="3:4" ht="30" x14ac:dyDescent="0.25">
      <c r="C20" s="158" t="s">
        <v>10</v>
      </c>
      <c r="D20" s="159" t="s">
        <v>54436</v>
      </c>
    </row>
    <row r="21" spans="3:4" ht="30" x14ac:dyDescent="0.25">
      <c r="C21" s="158" t="s">
        <v>11</v>
      </c>
      <c r="D21" s="161" t="s">
        <v>54437</v>
      </c>
    </row>
    <row r="22" spans="3:4" ht="30.75" thickBot="1" x14ac:dyDescent="0.3">
      <c r="C22" s="162" t="s">
        <v>54369</v>
      </c>
      <c r="D22" s="163" t="s">
        <v>54424</v>
      </c>
    </row>
    <row r="23" spans="3:4" ht="15.75" thickTop="1" x14ac:dyDescent="0.25"/>
  </sheetData>
  <sheetProtection algorithmName="SHA-512" hashValue="Nt2TF0zztrF1kuqthFjavSwbjdyoCNMhFt1bMvHhWB/Zby5PmquVC+jMmtExv+bUrhAnrJo+V0hcPB5GvnZ7Gg==" saltValue="HV6NMPR15OIOCQrbcXmPJg==" spinCount="100000" sheet="1" formatCells="0" formatColumns="0" formatRows="0" insertColumns="0" insertRows="0" insertHyperlinks="0" deleteColumns="0" deleteRows="0" sort="0" autoFilter="0" pivotTables="0"/>
  <mergeCells count="2">
    <mergeCell ref="A1:J1"/>
    <mergeCell ref="B13:D13"/>
  </mergeCells>
  <hyperlinks>
    <hyperlink ref="B13" r:id="rId1" xr:uid="{F7DBF5A5-E7CF-478A-9F81-F88BF1C6631F}"/>
  </hyperlinks>
  <pageMargins left="0.511811024" right="0.511811024" top="0.78740157499999996" bottom="0.78740157499999996" header="0.31496062000000002" footer="0.31496062000000002"/>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
  <dimension ref="A1:CV147"/>
  <sheetViews>
    <sheetView zoomScale="85" zoomScaleNormal="85" workbookViewId="0">
      <pane ySplit="16" topLeftCell="A65" activePane="bottomLeft" state="frozen"/>
      <selection activeCell="H17" sqref="H17"/>
      <selection pane="bottomLeft" activeCell="A2" sqref="A2:C2"/>
    </sheetView>
  </sheetViews>
  <sheetFormatPr baseColWidth="10" defaultColWidth="9" defaultRowHeight="15" x14ac:dyDescent="0.25"/>
  <cols>
    <col min="1" max="1" width="18" style="3" customWidth="1"/>
    <col min="2" max="2" width="98" style="3" bestFit="1" customWidth="1"/>
    <col min="3" max="3" width="30.28515625" style="3" customWidth="1"/>
    <col min="4" max="4" width="43.5703125" style="3" bestFit="1" customWidth="1"/>
    <col min="5" max="5" width="53.5703125" style="3" customWidth="1"/>
    <col min="6" max="6" width="11.5703125" style="123" bestFit="1" customWidth="1"/>
    <col min="7" max="7" width="66.42578125" style="123" bestFit="1" customWidth="1"/>
    <col min="8" max="8" width="4.5703125" style="12" hidden="1" customWidth="1"/>
    <col min="9" max="10" width="12.85546875" style="12" hidden="1" customWidth="1"/>
    <col min="11" max="11" width="21.5703125" style="12" hidden="1" customWidth="1"/>
    <col min="12" max="12" width="34.28515625" style="12" hidden="1" customWidth="1"/>
    <col min="13" max="13" width="6.28515625" style="12" hidden="1" customWidth="1"/>
    <col min="14" max="14" width="7.7109375" style="12" hidden="1" customWidth="1"/>
    <col min="15" max="15" width="2.28515625" style="12" hidden="1" customWidth="1"/>
    <col min="16" max="18" width="4.42578125" style="12" hidden="1" customWidth="1"/>
    <col min="19" max="19" width="13.42578125" style="12" hidden="1" customWidth="1"/>
    <col min="20" max="20" width="10" style="12" hidden="1" customWidth="1"/>
    <col min="21" max="21" width="13.140625" style="12" hidden="1" customWidth="1"/>
    <col min="22" max="22" width="5.5703125" style="12" hidden="1" customWidth="1"/>
    <col min="23" max="23" width="13.42578125" style="12" hidden="1" customWidth="1"/>
    <col min="24" max="24" width="7.7109375" style="12" hidden="1" customWidth="1"/>
    <col min="25" max="25" width="6.7109375" style="12" hidden="1" customWidth="1"/>
    <col min="26" max="26" width="4.42578125" style="12" hidden="1" customWidth="1"/>
    <col min="27" max="27" width="4.5703125" style="12" hidden="1" customWidth="1"/>
    <col min="28" max="28" width="7.7109375" style="12" hidden="1" customWidth="1"/>
    <col min="29" max="29" width="12.28515625" style="12" hidden="1" customWidth="1"/>
    <col min="30" max="30" width="8.5703125" style="12" hidden="1" customWidth="1"/>
    <col min="31" max="34" width="9" style="14" hidden="1" customWidth="1"/>
    <col min="35" max="47" width="9" style="20" hidden="1" customWidth="1"/>
    <col min="48" max="76" width="9" style="20" customWidth="1"/>
    <col min="77" max="100" width="9" style="20"/>
    <col min="101" max="16384" width="9" style="3"/>
  </cols>
  <sheetData>
    <row r="1" spans="1:100" s="68" customFormat="1" ht="19.5" hidden="1" thickBot="1" x14ac:dyDescent="0.3">
      <c r="A1" s="71" t="s">
        <v>106</v>
      </c>
      <c r="B1" s="72"/>
      <c r="C1" s="73"/>
      <c r="D1" s="74" t="s">
        <v>46</v>
      </c>
      <c r="E1" s="122"/>
      <c r="F1" s="122"/>
      <c r="G1" s="75"/>
      <c r="H1" s="4"/>
      <c r="I1" s="4"/>
      <c r="J1" s="4" t="s">
        <v>54486</v>
      </c>
      <c r="K1" s="4">
        <v>1</v>
      </c>
      <c r="L1" s="4" t="s">
        <v>54471</v>
      </c>
      <c r="M1" s="4" t="s">
        <v>69</v>
      </c>
      <c r="N1" s="4">
        <f>IF(D9="1 km", AB1,0)</f>
        <v>0</v>
      </c>
      <c r="O1" s="4"/>
      <c r="P1" s="4">
        <f>IF(D1="Aérea",(IF(H5&lt;64,ROUNDUP((D6/32),0),ROUNDUP((D6/64),0))),0)</f>
        <v>157</v>
      </c>
      <c r="Q1" s="4">
        <f>ROUNDUP((P1/D10),0)</f>
        <v>157</v>
      </c>
      <c r="R1" s="4">
        <f>IF(D10=1,P1,Q1)</f>
        <v>157</v>
      </c>
      <c r="S1" s="4">
        <f>IF(D3="No",R1,(R1*2))</f>
        <v>157</v>
      </c>
      <c r="T1" s="4">
        <f>S1*(SUM(N1:N10))</f>
        <v>19522008</v>
      </c>
      <c r="U1" s="4"/>
      <c r="V1" s="4">
        <f>IF(D9="1 km", (1000/2),0)</f>
        <v>0</v>
      </c>
      <c r="W1" s="4">
        <f>($S$5)*(V1^2)</f>
        <v>0</v>
      </c>
      <c r="X1" s="4">
        <f>ROUNDUP((W1/($S$7+$S$8)),0)</f>
        <v>0</v>
      </c>
      <c r="Y1" s="12">
        <f>ROUNDUP((X1/2.59),0)</f>
        <v>0</v>
      </c>
      <c r="Z1" s="12">
        <f>ROUNDUP((SQRT(Y1)),0)</f>
        <v>0</v>
      </c>
      <c r="AA1" s="12">
        <f>Z1*3</f>
        <v>0</v>
      </c>
      <c r="AB1" s="4">
        <f>AA1*($S$7+$S$8)</f>
        <v>0</v>
      </c>
      <c r="AC1" s="13"/>
      <c r="AD1" s="4" t="e">
        <f>se</f>
        <v>#NAME?</v>
      </c>
      <c r="AE1" s="14"/>
      <c r="AF1" s="14"/>
      <c r="AG1" s="14"/>
      <c r="AH1" s="14"/>
      <c r="AI1" s="14"/>
      <c r="AJ1" s="14"/>
      <c r="AK1" s="14"/>
      <c r="AL1" s="14"/>
      <c r="AM1" s="14"/>
      <c r="AN1" s="14"/>
      <c r="AO1" s="14"/>
      <c r="AP1" s="14"/>
      <c r="AQ1" s="14"/>
      <c r="AR1" s="6"/>
      <c r="AS1" s="6"/>
      <c r="AT1" s="6"/>
      <c r="AU1" s="6"/>
      <c r="AV1" s="6"/>
      <c r="AW1" s="6"/>
      <c r="AX1" s="6"/>
      <c r="AY1" s="6"/>
      <c r="AZ1" s="6"/>
      <c r="BA1" s="6"/>
      <c r="BB1" s="6"/>
      <c r="BC1" s="6"/>
      <c r="BD1" s="6"/>
      <c r="BE1" s="6"/>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row>
    <row r="2" spans="1:100" ht="18.75" x14ac:dyDescent="0.25">
      <c r="A2" s="16" t="s">
        <v>54485</v>
      </c>
      <c r="B2" s="17"/>
      <c r="C2" s="18"/>
      <c r="D2" s="76" t="s">
        <v>54486</v>
      </c>
      <c r="E2" s="77"/>
      <c r="G2" s="79"/>
      <c r="J2" s="12" t="s">
        <v>54487</v>
      </c>
      <c r="K2" s="12">
        <v>2</v>
      </c>
      <c r="L2" s="12" t="s">
        <v>54469</v>
      </c>
      <c r="M2" s="12" t="s">
        <v>70</v>
      </c>
      <c r="N2" s="12">
        <f>IF(D9="2 km", AB2,0)</f>
        <v>0</v>
      </c>
      <c r="P2" s="12">
        <f>IF(D1="Subterrânea",(IF(H5&lt;64,ROUNDUP((D6/32),0),ROUNDUP((D6/64),0))),0)</f>
        <v>0</v>
      </c>
      <c r="Q2" s="12">
        <f>ROUNDUP((P2/D10),0)</f>
        <v>0</v>
      </c>
      <c r="R2" s="12">
        <f>IF(D10=1,P2,Q2)</f>
        <v>0</v>
      </c>
      <c r="S2" s="12">
        <f>IF(D3="No",R2,(R2*2))</f>
        <v>0</v>
      </c>
      <c r="T2" s="12">
        <f>S2*(SUM(N1:N10))</f>
        <v>0</v>
      </c>
      <c r="V2" s="4">
        <f>IF(D9="2 km", (2000/2),0)</f>
        <v>0</v>
      </c>
      <c r="W2" s="4">
        <f t="shared" ref="W2:W15" si="0">($S$5)*(V2^2)</f>
        <v>0</v>
      </c>
      <c r="X2" s="4">
        <f t="shared" ref="X2:X15" si="1">ROUNDUP((W2/($S$7+$S$8)),0)</f>
        <v>0</v>
      </c>
      <c r="Y2" s="12">
        <f t="shared" ref="Y2:Y15" si="2">ROUNDUP((X2/2.59),0)</f>
        <v>0</v>
      </c>
      <c r="Z2" s="12">
        <f t="shared" ref="Z2:Z15" si="3">ROUNDUP((SQRT(Y2)),0)</f>
        <v>0</v>
      </c>
      <c r="AA2" s="12">
        <f t="shared" ref="AA2:AA15" si="4">Z2*3</f>
        <v>0</v>
      </c>
      <c r="AB2" s="4">
        <f t="shared" ref="AB2:AB15" si="5">AA2*($S$7+$S$8)</f>
        <v>0</v>
      </c>
      <c r="AC2" s="19"/>
      <c r="AI2" s="14"/>
      <c r="AJ2" s="14"/>
      <c r="AK2" s="14"/>
      <c r="AL2" s="14"/>
      <c r="AM2" s="14"/>
      <c r="AN2" s="14"/>
      <c r="AO2" s="14"/>
      <c r="AP2" s="14"/>
      <c r="AQ2" s="14"/>
      <c r="AR2" s="6"/>
      <c r="AS2" s="6"/>
      <c r="AT2" s="6"/>
      <c r="AU2" s="6"/>
      <c r="AV2" s="6"/>
      <c r="AW2" s="6"/>
      <c r="AX2" s="6"/>
      <c r="AY2" s="6"/>
      <c r="AZ2" s="6"/>
      <c r="BA2" s="6"/>
      <c r="BB2" s="6"/>
      <c r="BC2" s="6"/>
      <c r="BD2" s="6"/>
      <c r="BE2" s="6"/>
    </row>
    <row r="3" spans="1:100" ht="18.75" x14ac:dyDescent="0.25">
      <c r="A3" s="21" t="s">
        <v>54438</v>
      </c>
      <c r="B3" s="22"/>
      <c r="C3" s="23"/>
      <c r="D3" s="80" t="s">
        <v>54471</v>
      </c>
      <c r="E3" s="77"/>
      <c r="G3" s="79"/>
      <c r="K3" s="12">
        <v>3</v>
      </c>
      <c r="M3" s="12" t="s">
        <v>71</v>
      </c>
      <c r="N3" s="12">
        <f>IF(D9="3 km", AB3,0)</f>
        <v>0</v>
      </c>
      <c r="V3" s="4">
        <f>IF(D9="3 km", (3000/2),0)</f>
        <v>0</v>
      </c>
      <c r="W3" s="4">
        <f t="shared" si="0"/>
        <v>0</v>
      </c>
      <c r="X3" s="4">
        <f t="shared" si="1"/>
        <v>0</v>
      </c>
      <c r="Y3" s="12">
        <f t="shared" si="2"/>
        <v>0</v>
      </c>
      <c r="Z3" s="12">
        <f t="shared" si="3"/>
        <v>0</v>
      </c>
      <c r="AA3" s="12">
        <f t="shared" si="4"/>
        <v>0</v>
      </c>
      <c r="AB3" s="4">
        <f t="shared" si="5"/>
        <v>0</v>
      </c>
      <c r="AC3" s="19"/>
      <c r="AI3" s="14"/>
      <c r="AJ3" s="14"/>
      <c r="AK3" s="14"/>
      <c r="AL3" s="14"/>
      <c r="AM3" s="14"/>
      <c r="AN3" s="14"/>
      <c r="AO3" s="14"/>
      <c r="AP3" s="14"/>
      <c r="AQ3" s="14"/>
      <c r="AR3" s="6"/>
      <c r="AS3" s="6"/>
      <c r="AT3" s="6"/>
      <c r="AU3" s="6"/>
      <c r="AV3" s="6"/>
      <c r="AW3" s="6"/>
      <c r="AX3" s="6"/>
      <c r="AY3" s="6"/>
      <c r="AZ3" s="6"/>
      <c r="BA3" s="6"/>
      <c r="BB3" s="6"/>
      <c r="BC3" s="6"/>
      <c r="BD3" s="6"/>
      <c r="BE3" s="6"/>
    </row>
    <row r="4" spans="1:100" ht="18.75" x14ac:dyDescent="0.25">
      <c r="A4" s="24" t="s">
        <v>54439</v>
      </c>
      <c r="B4" s="25"/>
      <c r="C4" s="26"/>
      <c r="D4" s="80" t="s">
        <v>126</v>
      </c>
      <c r="E4" s="77"/>
      <c r="G4" s="79"/>
      <c r="K4" s="12">
        <v>4</v>
      </c>
      <c r="M4" s="12" t="s">
        <v>72</v>
      </c>
      <c r="N4" s="12">
        <f>IF(D9="4 km", AB4,0)</f>
        <v>0</v>
      </c>
      <c r="V4" s="4">
        <f>IF(D9="4 km", (4000/2),0)</f>
        <v>0</v>
      </c>
      <c r="W4" s="4">
        <f t="shared" si="0"/>
        <v>0</v>
      </c>
      <c r="X4" s="4">
        <f t="shared" si="1"/>
        <v>0</v>
      </c>
      <c r="Y4" s="12">
        <f t="shared" si="2"/>
        <v>0</v>
      </c>
      <c r="Z4" s="12">
        <f t="shared" si="3"/>
        <v>0</v>
      </c>
      <c r="AA4" s="12">
        <f t="shared" si="4"/>
        <v>0</v>
      </c>
      <c r="AB4" s="4">
        <f t="shared" si="5"/>
        <v>0</v>
      </c>
      <c r="AC4" s="19"/>
      <c r="AI4" s="14"/>
      <c r="AJ4" s="14"/>
      <c r="AK4" s="14"/>
      <c r="AL4" s="14"/>
      <c r="AM4" s="14"/>
      <c r="AN4" s="14"/>
      <c r="AO4" s="14"/>
      <c r="AP4" s="14"/>
      <c r="AQ4" s="14"/>
      <c r="AR4" s="6"/>
      <c r="AS4" s="6"/>
      <c r="AT4" s="6"/>
      <c r="AU4" s="6"/>
      <c r="AV4" s="6"/>
      <c r="AW4" s="6"/>
      <c r="AX4" s="6"/>
      <c r="AY4" s="6"/>
      <c r="AZ4" s="6"/>
      <c r="BA4" s="6"/>
      <c r="BB4" s="6"/>
      <c r="BC4" s="6"/>
      <c r="BD4" s="6"/>
      <c r="BE4" s="6"/>
    </row>
    <row r="5" spans="1:100" ht="18.75" x14ac:dyDescent="0.25">
      <c r="A5" s="27" t="s">
        <v>54508</v>
      </c>
      <c r="B5" s="25"/>
      <c r="C5" s="26"/>
      <c r="D5" s="80" t="s">
        <v>54477</v>
      </c>
      <c r="E5" s="77"/>
      <c r="G5" s="79"/>
      <c r="H5" s="12">
        <f>((IF(OR(D4=K$5),128,0))+(IF(OR(D4=K$6,D4=K$7),64,0))+(IF(D4=K$8,32,0)))</f>
        <v>64</v>
      </c>
      <c r="I5" s="12" t="s">
        <v>54487</v>
      </c>
      <c r="J5" s="12" t="s">
        <v>46</v>
      </c>
      <c r="K5" s="28" t="s">
        <v>129</v>
      </c>
      <c r="L5" s="12" t="s">
        <v>44</v>
      </c>
      <c r="M5" s="12" t="s">
        <v>73</v>
      </c>
      <c r="N5" s="12">
        <f>IF(D9="5 km", AB5,0)</f>
        <v>0</v>
      </c>
      <c r="S5" s="12">
        <f>PI()</f>
        <v>3.1415926535897931</v>
      </c>
      <c r="V5" s="4">
        <f>IF(D9="5 km", (5000/2),0)</f>
        <v>0</v>
      </c>
      <c r="W5" s="4">
        <f t="shared" si="0"/>
        <v>0</v>
      </c>
      <c r="X5" s="4">
        <f t="shared" si="1"/>
        <v>0</v>
      </c>
      <c r="Y5" s="12">
        <f t="shared" si="2"/>
        <v>0</v>
      </c>
      <c r="Z5" s="12">
        <f t="shared" si="3"/>
        <v>0</v>
      </c>
      <c r="AA5" s="12">
        <f t="shared" si="4"/>
        <v>0</v>
      </c>
      <c r="AB5" s="4">
        <f t="shared" si="5"/>
        <v>0</v>
      </c>
      <c r="AC5" s="19"/>
      <c r="AI5" s="14"/>
      <c r="AJ5" s="14"/>
      <c r="AK5" s="14"/>
      <c r="AL5" s="14"/>
      <c r="AM5" s="14"/>
      <c r="AN5" s="14"/>
      <c r="AO5" s="14"/>
      <c r="AP5" s="14"/>
      <c r="AQ5" s="14"/>
      <c r="AR5" s="6"/>
      <c r="AS5" s="6"/>
      <c r="AT5" s="6"/>
      <c r="AU5" s="6"/>
      <c r="AV5" s="6"/>
      <c r="AW5" s="6"/>
      <c r="AX5" s="6"/>
      <c r="AY5" s="6"/>
      <c r="AZ5" s="6"/>
      <c r="BA5" s="6"/>
      <c r="BB5" s="6"/>
      <c r="BC5" s="6"/>
      <c r="BD5" s="6"/>
      <c r="BE5" s="6"/>
    </row>
    <row r="6" spans="1:100" ht="18.75" x14ac:dyDescent="0.25">
      <c r="A6" s="27" t="s">
        <v>54440</v>
      </c>
      <c r="B6" s="25"/>
      <c r="C6" s="26"/>
      <c r="D6" s="80">
        <v>10000</v>
      </c>
      <c r="E6" s="77"/>
      <c r="G6" s="79"/>
      <c r="I6" s="12" t="s">
        <v>54486</v>
      </c>
      <c r="J6" s="12" t="s">
        <v>54470</v>
      </c>
      <c r="K6" s="28" t="s">
        <v>126</v>
      </c>
      <c r="L6" s="12" t="s">
        <v>45</v>
      </c>
      <c r="M6" s="12" t="s">
        <v>74</v>
      </c>
      <c r="N6" s="12">
        <f>IF(D9="6 km", AB6,0)</f>
        <v>124344</v>
      </c>
      <c r="V6" s="4">
        <f>IF(D9="6 km", (6000/2),0)</f>
        <v>3000</v>
      </c>
      <c r="W6" s="4">
        <f t="shared" si="0"/>
        <v>28274333.882308137</v>
      </c>
      <c r="X6" s="4">
        <f t="shared" si="1"/>
        <v>180092</v>
      </c>
      <c r="Y6" s="12">
        <f t="shared" si="2"/>
        <v>69534</v>
      </c>
      <c r="Z6" s="12">
        <f t="shared" si="3"/>
        <v>264</v>
      </c>
      <c r="AA6" s="12">
        <f t="shared" si="4"/>
        <v>792</v>
      </c>
      <c r="AB6" s="4">
        <f t="shared" si="5"/>
        <v>124344</v>
      </c>
      <c r="AC6" s="19"/>
      <c r="AI6" s="14"/>
      <c r="AJ6" s="14"/>
      <c r="AK6" s="14"/>
      <c r="AL6" s="14"/>
      <c r="AM6" s="14"/>
      <c r="AN6" s="14"/>
      <c r="AO6" s="14"/>
      <c r="AP6" s="14"/>
      <c r="AQ6" s="14"/>
      <c r="AR6" s="6"/>
      <c r="AS6" s="6"/>
      <c r="AT6" s="6"/>
      <c r="AU6" s="6"/>
      <c r="AV6" s="6"/>
      <c r="AW6" s="6"/>
      <c r="AX6" s="6"/>
      <c r="AY6" s="6"/>
      <c r="AZ6" s="6"/>
      <c r="BA6" s="6"/>
      <c r="BB6" s="6"/>
      <c r="BC6" s="6"/>
      <c r="BD6" s="6"/>
      <c r="BE6" s="6"/>
    </row>
    <row r="7" spans="1:100" ht="18.75" x14ac:dyDescent="0.25">
      <c r="A7" s="24" t="s">
        <v>54441</v>
      </c>
      <c r="B7" s="25"/>
      <c r="C7" s="26"/>
      <c r="D7" s="80">
        <v>500</v>
      </c>
      <c r="E7" s="77"/>
      <c r="G7" s="79"/>
      <c r="I7" s="4"/>
      <c r="K7" s="28" t="s">
        <v>127</v>
      </c>
      <c r="L7" s="12" t="s">
        <v>54476</v>
      </c>
      <c r="M7" s="12" t="s">
        <v>75</v>
      </c>
      <c r="N7" s="12">
        <f>IF(D9="7 km", AB7,0)</f>
        <v>0</v>
      </c>
      <c r="O7" s="12">
        <v>1</v>
      </c>
      <c r="R7" s="12" t="s">
        <v>54365</v>
      </c>
      <c r="S7" s="29">
        <f>D87</f>
        <v>157</v>
      </c>
      <c r="V7" s="4">
        <f>IF(D9="7 km", (7000/2),0)</f>
        <v>0</v>
      </c>
      <c r="W7" s="4">
        <f t="shared" si="0"/>
        <v>0</v>
      </c>
      <c r="X7" s="4">
        <f t="shared" si="1"/>
        <v>0</v>
      </c>
      <c r="Y7" s="12">
        <f t="shared" si="2"/>
        <v>0</v>
      </c>
      <c r="Z7" s="12">
        <f t="shared" si="3"/>
        <v>0</v>
      </c>
      <c r="AA7" s="12">
        <f t="shared" si="4"/>
        <v>0</v>
      </c>
      <c r="AB7" s="4">
        <f t="shared" si="5"/>
        <v>0</v>
      </c>
      <c r="AC7" s="19"/>
      <c r="AI7" s="14"/>
      <c r="AJ7" s="14"/>
      <c r="AK7" s="14"/>
      <c r="AL7" s="14"/>
      <c r="AM7" s="14"/>
      <c r="AN7" s="14"/>
      <c r="AO7" s="14"/>
      <c r="AP7" s="14"/>
      <c r="AQ7" s="14"/>
      <c r="AR7" s="6"/>
      <c r="AS7" s="6"/>
      <c r="AT7" s="6"/>
      <c r="AU7" s="6"/>
      <c r="AV7" s="6"/>
      <c r="AW7" s="6"/>
      <c r="AX7" s="6"/>
      <c r="AY7" s="6"/>
      <c r="AZ7" s="6"/>
      <c r="BA7" s="6"/>
      <c r="BB7" s="6"/>
      <c r="BC7" s="6"/>
      <c r="BD7" s="6"/>
      <c r="BE7" s="6"/>
    </row>
    <row r="8" spans="1:100" ht="18.75" x14ac:dyDescent="0.25">
      <c r="A8" s="21" t="s">
        <v>54528</v>
      </c>
      <c r="B8" s="22"/>
      <c r="C8" s="23"/>
      <c r="D8" s="80" t="s">
        <v>54486</v>
      </c>
      <c r="E8" s="77"/>
      <c r="G8" s="79"/>
      <c r="I8" s="4"/>
      <c r="K8" s="28" t="s">
        <v>128</v>
      </c>
      <c r="L8" s="12" t="s">
        <v>54477</v>
      </c>
      <c r="M8" s="12" t="s">
        <v>76</v>
      </c>
      <c r="N8" s="12">
        <f>IF(D9="8 km", AB8,0)</f>
        <v>0</v>
      </c>
      <c r="O8" s="12">
        <v>2</v>
      </c>
      <c r="R8" s="12" t="s">
        <v>54366</v>
      </c>
      <c r="S8" s="29">
        <f>D86</f>
        <v>0</v>
      </c>
      <c r="V8" s="4">
        <f>IF(D9="8 km", (8000/2),0)</f>
        <v>0</v>
      </c>
      <c r="W8" s="4">
        <f t="shared" si="0"/>
        <v>0</v>
      </c>
      <c r="X8" s="4">
        <f t="shared" si="1"/>
        <v>0</v>
      </c>
      <c r="Y8" s="12">
        <f t="shared" si="2"/>
        <v>0</v>
      </c>
      <c r="Z8" s="12">
        <f t="shared" si="3"/>
        <v>0</v>
      </c>
      <c r="AA8" s="12">
        <f t="shared" si="4"/>
        <v>0</v>
      </c>
      <c r="AB8" s="4">
        <f t="shared" si="5"/>
        <v>0</v>
      </c>
      <c r="AC8" s="19"/>
      <c r="AI8" s="14"/>
      <c r="AJ8" s="14"/>
      <c r="AK8" s="14"/>
      <c r="AL8" s="14"/>
      <c r="AM8" s="14"/>
      <c r="AN8" s="14"/>
      <c r="AO8" s="14"/>
      <c r="AP8" s="14"/>
      <c r="AQ8" s="14"/>
      <c r="AR8" s="6"/>
      <c r="AS8" s="6"/>
      <c r="AT8" s="6"/>
      <c r="AU8" s="6"/>
      <c r="AV8" s="6"/>
      <c r="AW8" s="6"/>
      <c r="AX8" s="6"/>
      <c r="AY8" s="6"/>
      <c r="AZ8" s="6"/>
      <c r="BA8" s="6"/>
      <c r="BB8" s="6"/>
      <c r="BC8" s="6"/>
      <c r="BD8" s="6"/>
      <c r="BE8" s="6"/>
    </row>
    <row r="9" spans="1:100" ht="18.75" x14ac:dyDescent="0.25">
      <c r="A9" s="24" t="s">
        <v>54509</v>
      </c>
      <c r="B9" s="25"/>
      <c r="C9" s="26"/>
      <c r="D9" s="80" t="s">
        <v>74</v>
      </c>
      <c r="E9" s="77"/>
      <c r="G9" s="79"/>
      <c r="K9" s="28"/>
      <c r="M9" s="12" t="s">
        <v>77</v>
      </c>
      <c r="N9" s="12">
        <f>IF(D9="9 km", AB9,0)</f>
        <v>0</v>
      </c>
      <c r="O9" s="12">
        <v>3</v>
      </c>
      <c r="V9" s="4">
        <f>IF(D9="9 km", (9000/2),0)</f>
        <v>0</v>
      </c>
      <c r="W9" s="4">
        <f t="shared" si="0"/>
        <v>0</v>
      </c>
      <c r="X9" s="4">
        <f t="shared" si="1"/>
        <v>0</v>
      </c>
      <c r="Y9" s="12">
        <f t="shared" si="2"/>
        <v>0</v>
      </c>
      <c r="Z9" s="12">
        <f t="shared" si="3"/>
        <v>0</v>
      </c>
      <c r="AA9" s="12">
        <f t="shared" si="4"/>
        <v>0</v>
      </c>
      <c r="AB9" s="4">
        <f t="shared" si="5"/>
        <v>0</v>
      </c>
      <c r="AC9" s="19"/>
      <c r="AI9" s="14"/>
      <c r="AJ9" s="14"/>
      <c r="AK9" s="14"/>
      <c r="AL9" s="14"/>
      <c r="AM9" s="14"/>
      <c r="AN9" s="14"/>
      <c r="AO9" s="14"/>
      <c r="AP9" s="14"/>
      <c r="AQ9" s="14"/>
      <c r="AR9" s="6"/>
      <c r="AS9" s="6"/>
      <c r="AT9" s="6"/>
      <c r="AU9" s="6"/>
      <c r="AV9" s="6"/>
      <c r="AW9" s="6"/>
      <c r="AX9" s="6"/>
      <c r="AY9" s="6"/>
      <c r="AZ9" s="6"/>
      <c r="BA9" s="6"/>
      <c r="BB9" s="6"/>
      <c r="BC9" s="6"/>
      <c r="BD9" s="6"/>
      <c r="BE9" s="6"/>
    </row>
    <row r="10" spans="1:100" ht="18.75" x14ac:dyDescent="0.25">
      <c r="A10" s="27" t="s">
        <v>54484</v>
      </c>
      <c r="B10" s="25"/>
      <c r="C10" s="26"/>
      <c r="D10" s="80">
        <v>1</v>
      </c>
      <c r="E10" s="77"/>
      <c r="G10" s="79"/>
      <c r="M10" s="12" t="s">
        <v>78</v>
      </c>
      <c r="N10" s="12">
        <f>IF(D9="10 km", AB10,0)</f>
        <v>0</v>
      </c>
      <c r="O10" s="12">
        <v>4</v>
      </c>
      <c r="V10" s="4">
        <f>IF(D9="10 km", (10000/2),0)</f>
        <v>0</v>
      </c>
      <c r="W10" s="4">
        <f t="shared" si="0"/>
        <v>0</v>
      </c>
      <c r="X10" s="4">
        <f t="shared" si="1"/>
        <v>0</v>
      </c>
      <c r="Y10" s="12">
        <f t="shared" si="2"/>
        <v>0</v>
      </c>
      <c r="Z10" s="12">
        <f t="shared" si="3"/>
        <v>0</v>
      </c>
      <c r="AA10" s="12">
        <f t="shared" si="4"/>
        <v>0</v>
      </c>
      <c r="AB10" s="4">
        <f t="shared" si="5"/>
        <v>0</v>
      </c>
      <c r="AC10" s="19"/>
      <c r="AI10" s="14"/>
      <c r="AJ10" s="14"/>
      <c r="AK10" s="14"/>
      <c r="AL10" s="14"/>
      <c r="AM10" s="14"/>
      <c r="AN10" s="14"/>
      <c r="AO10" s="14"/>
      <c r="AP10" s="14"/>
      <c r="AQ10" s="14"/>
      <c r="AR10" s="6"/>
      <c r="AS10" s="6"/>
      <c r="AT10" s="6"/>
      <c r="AU10" s="6"/>
      <c r="AV10" s="6"/>
      <c r="AW10" s="6"/>
      <c r="AX10" s="6"/>
      <c r="AY10" s="6"/>
      <c r="AZ10" s="6"/>
      <c r="BA10" s="6"/>
      <c r="BB10" s="6"/>
      <c r="BC10" s="6"/>
      <c r="BD10" s="6"/>
      <c r="BE10" s="6"/>
    </row>
    <row r="11" spans="1:100" s="12" customFormat="1" ht="18.75" hidden="1" x14ac:dyDescent="0.25">
      <c r="A11" s="124"/>
      <c r="B11" s="125"/>
      <c r="C11" s="125"/>
      <c r="D11" s="126"/>
      <c r="E11" s="79"/>
      <c r="F11" s="79"/>
      <c r="G11" s="79"/>
      <c r="M11" s="12" t="s">
        <v>83</v>
      </c>
      <c r="N11" s="12">
        <f>IF(D9="11 km", AB11,0)</f>
        <v>0</v>
      </c>
      <c r="V11" s="4">
        <f>IF(D9="11 km", (11000/2),0)</f>
        <v>0</v>
      </c>
      <c r="W11" s="4">
        <f t="shared" si="0"/>
        <v>0</v>
      </c>
      <c r="X11" s="4">
        <f t="shared" si="1"/>
        <v>0</v>
      </c>
      <c r="Y11" s="12">
        <f t="shared" si="2"/>
        <v>0</v>
      </c>
      <c r="Z11" s="12">
        <f t="shared" si="3"/>
        <v>0</v>
      </c>
      <c r="AA11" s="12">
        <f t="shared" si="4"/>
        <v>0</v>
      </c>
      <c r="AB11" s="4">
        <f t="shared" si="5"/>
        <v>0</v>
      </c>
      <c r="AC11" s="19"/>
      <c r="AE11" s="14"/>
      <c r="AF11" s="14"/>
      <c r="AG11" s="14"/>
      <c r="AH11" s="14"/>
      <c r="AI11" s="14"/>
      <c r="AJ11" s="14"/>
      <c r="AK11" s="14"/>
      <c r="AL11" s="14"/>
      <c r="AM11" s="14"/>
      <c r="AN11" s="14"/>
      <c r="AO11" s="14"/>
      <c r="AP11" s="14"/>
      <c r="AQ11" s="14"/>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row>
    <row r="12" spans="1:100" s="12" customFormat="1" ht="18.75" hidden="1" x14ac:dyDescent="0.25">
      <c r="A12" s="124"/>
      <c r="B12" s="125"/>
      <c r="C12" s="125"/>
      <c r="D12" s="126"/>
      <c r="E12" s="79"/>
      <c r="F12" s="79"/>
      <c r="G12" s="79"/>
      <c r="L12" s="12" t="b">
        <f>IF(H5="32",M1:M15,IF(H5="64",M1:M10,IF(H5="128",M1:M5)))</f>
        <v>0</v>
      </c>
      <c r="M12" s="12" t="s">
        <v>84</v>
      </c>
      <c r="N12" s="12">
        <f>IF(D9="12 km", AB12,0)</f>
        <v>0</v>
      </c>
      <c r="V12" s="4">
        <f>IF(D9="12 km", (12000/2),0)</f>
        <v>0</v>
      </c>
      <c r="W12" s="4">
        <f t="shared" si="0"/>
        <v>0</v>
      </c>
      <c r="X12" s="4">
        <f t="shared" si="1"/>
        <v>0</v>
      </c>
      <c r="Y12" s="12">
        <f t="shared" si="2"/>
        <v>0</v>
      </c>
      <c r="Z12" s="12">
        <f t="shared" si="3"/>
        <v>0</v>
      </c>
      <c r="AA12" s="12">
        <f t="shared" si="4"/>
        <v>0</v>
      </c>
      <c r="AB12" s="4">
        <f t="shared" si="5"/>
        <v>0</v>
      </c>
      <c r="AC12" s="19"/>
      <c r="AE12" s="14"/>
      <c r="AF12" s="14"/>
      <c r="AG12" s="14"/>
      <c r="AH12" s="14"/>
      <c r="AI12" s="14"/>
      <c r="AJ12" s="14"/>
      <c r="AK12" s="14"/>
      <c r="AL12" s="14"/>
      <c r="AM12" s="14"/>
      <c r="AN12" s="14"/>
      <c r="AO12" s="14"/>
      <c r="AP12" s="14"/>
      <c r="AQ12" s="14"/>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row>
    <row r="13" spans="1:100" s="12" customFormat="1" ht="18.75" hidden="1" x14ac:dyDescent="0.25">
      <c r="A13" s="124"/>
      <c r="B13" s="125"/>
      <c r="C13" s="125"/>
      <c r="D13" s="126"/>
      <c r="E13" s="79"/>
      <c r="F13" s="79"/>
      <c r="G13" s="79"/>
      <c r="M13" s="12" t="s">
        <v>85</v>
      </c>
      <c r="N13" s="12">
        <f>IF(D9="13 km", AB13,0)</f>
        <v>0</v>
      </c>
      <c r="V13" s="4">
        <f>IF(D9="13 km", (13000/2),0)</f>
        <v>0</v>
      </c>
      <c r="W13" s="4">
        <f t="shared" si="0"/>
        <v>0</v>
      </c>
      <c r="X13" s="4">
        <f t="shared" si="1"/>
        <v>0</v>
      </c>
      <c r="Y13" s="12">
        <f t="shared" si="2"/>
        <v>0</v>
      </c>
      <c r="Z13" s="12">
        <f t="shared" si="3"/>
        <v>0</v>
      </c>
      <c r="AA13" s="12">
        <f t="shared" si="4"/>
        <v>0</v>
      </c>
      <c r="AB13" s="4">
        <f t="shared" si="5"/>
        <v>0</v>
      </c>
      <c r="AC13" s="19"/>
      <c r="AE13" s="14"/>
      <c r="AF13" s="14"/>
      <c r="AG13" s="14"/>
      <c r="AH13" s="14"/>
      <c r="AI13" s="14"/>
      <c r="AJ13" s="14"/>
      <c r="AK13" s="14"/>
      <c r="AL13" s="14"/>
      <c r="AM13" s="14"/>
      <c r="AN13" s="14"/>
      <c r="AO13" s="14"/>
      <c r="AP13" s="14"/>
      <c r="AQ13" s="14"/>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row>
    <row r="14" spans="1:100" s="12" customFormat="1" ht="18.75" hidden="1" x14ac:dyDescent="0.25">
      <c r="A14" s="124"/>
      <c r="B14" s="125"/>
      <c r="C14" s="125"/>
      <c r="D14" s="126"/>
      <c r="E14" s="79"/>
      <c r="F14" s="79"/>
      <c r="G14" s="79"/>
      <c r="M14" s="12" t="s">
        <v>86</v>
      </c>
      <c r="N14" s="12">
        <f>IF(D9="14 km", AB14,0)</f>
        <v>0</v>
      </c>
      <c r="V14" s="4">
        <f>IF(D9="14 km", (14000/2),0)</f>
        <v>0</v>
      </c>
      <c r="W14" s="4">
        <f t="shared" si="0"/>
        <v>0</v>
      </c>
      <c r="X14" s="4">
        <f t="shared" si="1"/>
        <v>0</v>
      </c>
      <c r="Y14" s="12">
        <f t="shared" si="2"/>
        <v>0</v>
      </c>
      <c r="Z14" s="12">
        <f t="shared" si="3"/>
        <v>0</v>
      </c>
      <c r="AA14" s="12">
        <f t="shared" si="4"/>
        <v>0</v>
      </c>
      <c r="AB14" s="4">
        <f t="shared" si="5"/>
        <v>0</v>
      </c>
      <c r="AC14" s="19"/>
      <c r="AE14" s="14"/>
      <c r="AF14" s="14"/>
      <c r="AG14" s="14"/>
      <c r="AH14" s="14"/>
      <c r="AI14" s="14"/>
      <c r="AJ14" s="14"/>
      <c r="AK14" s="14"/>
      <c r="AL14" s="14"/>
      <c r="AM14" s="14"/>
      <c r="AN14" s="14"/>
      <c r="AO14" s="14"/>
      <c r="AP14" s="14"/>
      <c r="AQ14" s="14"/>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row>
    <row r="15" spans="1:100" s="12" customFormat="1" hidden="1" x14ac:dyDescent="0.25">
      <c r="E15" s="79"/>
      <c r="F15" s="79"/>
      <c r="G15" s="79"/>
      <c r="M15" s="12" t="s">
        <v>87</v>
      </c>
      <c r="N15" s="12">
        <f>IF(D9="15 km", AB15,0)</f>
        <v>0</v>
      </c>
      <c r="V15" s="4">
        <f>IF(D9="15 km", (15000/2),0)</f>
        <v>0</v>
      </c>
      <c r="W15" s="4">
        <f t="shared" si="0"/>
        <v>0</v>
      </c>
      <c r="X15" s="4">
        <f t="shared" si="1"/>
        <v>0</v>
      </c>
      <c r="Y15" s="12">
        <f t="shared" si="2"/>
        <v>0</v>
      </c>
      <c r="Z15" s="12">
        <f t="shared" si="3"/>
        <v>0</v>
      </c>
      <c r="AA15" s="12">
        <f t="shared" si="4"/>
        <v>0</v>
      </c>
      <c r="AB15" s="4">
        <f t="shared" si="5"/>
        <v>0</v>
      </c>
      <c r="AC15" s="19"/>
      <c r="AE15" s="14"/>
      <c r="AF15" s="14"/>
      <c r="AG15" s="14"/>
      <c r="AH15" s="14"/>
      <c r="AI15" s="14"/>
      <c r="AJ15" s="14"/>
      <c r="AK15" s="14"/>
      <c r="AL15" s="14"/>
      <c r="AM15" s="14"/>
      <c r="AN15" s="14"/>
      <c r="AO15" s="14"/>
      <c r="AP15" s="14"/>
      <c r="AQ15" s="14"/>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row>
    <row r="16" spans="1:100" ht="24" x14ac:dyDescent="0.25">
      <c r="A16" s="30" t="s">
        <v>60</v>
      </c>
      <c r="B16" s="30" t="s">
        <v>54473</v>
      </c>
      <c r="C16" s="30" t="s">
        <v>0</v>
      </c>
      <c r="D16" s="30" t="s">
        <v>108</v>
      </c>
      <c r="E16" s="30" t="s">
        <v>54474</v>
      </c>
      <c r="F16" s="30" t="s">
        <v>15</v>
      </c>
      <c r="G16" s="30" t="s">
        <v>16</v>
      </c>
      <c r="H16" s="19"/>
      <c r="I16" s="19"/>
      <c r="J16" s="19"/>
      <c r="K16" s="19"/>
      <c r="L16" s="19"/>
      <c r="M16" s="19"/>
      <c r="N16" s="19"/>
      <c r="O16" s="19"/>
      <c r="P16" s="19"/>
      <c r="Q16" s="19"/>
      <c r="R16" s="19"/>
      <c r="S16" s="19"/>
      <c r="T16" s="19"/>
      <c r="U16" s="19"/>
      <c r="V16" s="19"/>
      <c r="W16" s="19"/>
      <c r="X16" s="19"/>
      <c r="Y16" s="19"/>
      <c r="Z16" s="12">
        <f>SUM(Z1:Z15)</f>
        <v>264</v>
      </c>
      <c r="AA16" s="19"/>
      <c r="AB16" s="19"/>
      <c r="AC16" s="19"/>
      <c r="AD16" s="19"/>
      <c r="AI16" s="14"/>
      <c r="AJ16" s="14"/>
      <c r="AK16" s="14"/>
      <c r="AL16" s="14"/>
      <c r="AM16" s="14"/>
      <c r="AN16" s="14"/>
      <c r="AO16" s="14"/>
      <c r="AP16" s="14"/>
      <c r="AQ16" s="14"/>
      <c r="AR16" s="14"/>
      <c r="AS16" s="14"/>
      <c r="AT16" s="14"/>
      <c r="AU16" s="6"/>
      <c r="AV16" s="6"/>
      <c r="AW16" s="6"/>
      <c r="AX16" s="6"/>
      <c r="AY16" s="6"/>
      <c r="AZ16" s="6"/>
    </row>
    <row r="17" spans="1:100" s="12" customFormat="1" x14ac:dyDescent="0.25">
      <c r="A17" s="31"/>
      <c r="B17" s="31" t="s">
        <v>54533</v>
      </c>
      <c r="C17" s="31"/>
      <c r="D17" s="31"/>
      <c r="E17" s="31"/>
      <c r="F17" s="32"/>
      <c r="G17" s="127"/>
      <c r="H17" s="19"/>
      <c r="I17" s="19"/>
      <c r="J17" s="19"/>
      <c r="K17" s="19"/>
      <c r="L17" s="19"/>
      <c r="M17" s="19"/>
      <c r="N17" s="19"/>
      <c r="O17" s="19"/>
      <c r="P17" s="19"/>
      <c r="Q17" s="19"/>
      <c r="R17" s="19"/>
      <c r="S17" s="19"/>
      <c r="T17" s="19"/>
      <c r="U17" s="19"/>
      <c r="V17" s="19"/>
      <c r="W17" s="19"/>
      <c r="X17" s="19"/>
      <c r="Y17" s="19"/>
      <c r="Z17" s="19"/>
      <c r="AA17" s="19"/>
      <c r="AB17" s="19"/>
      <c r="AC17" s="19"/>
      <c r="AD17" s="19"/>
      <c r="AE17" s="14"/>
      <c r="AF17" s="14"/>
      <c r="AG17" s="14"/>
      <c r="AH17" s="14"/>
      <c r="AI17" s="14"/>
      <c r="AJ17" s="14"/>
      <c r="AK17" s="14"/>
      <c r="AL17" s="14"/>
      <c r="AM17" s="14"/>
      <c r="AN17" s="14"/>
      <c r="AO17" s="14"/>
      <c r="AP17" s="14"/>
      <c r="AQ17" s="14"/>
      <c r="AR17" s="14"/>
      <c r="AS17" s="14"/>
      <c r="AT17" s="14"/>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row>
    <row r="18" spans="1:100" x14ac:dyDescent="0.25">
      <c r="A18" s="33"/>
      <c r="B18" s="33" t="s">
        <v>54525</v>
      </c>
      <c r="C18" s="33"/>
      <c r="D18" s="33"/>
      <c r="E18" s="34"/>
      <c r="F18" s="35"/>
      <c r="G18" s="36"/>
      <c r="H18" s="19"/>
      <c r="I18" s="19"/>
      <c r="J18" s="19"/>
      <c r="K18" s="19"/>
      <c r="L18" s="19"/>
      <c r="M18" s="19"/>
      <c r="N18" s="19"/>
      <c r="O18" s="19"/>
      <c r="P18" s="19"/>
      <c r="Q18" s="19"/>
      <c r="R18" s="19"/>
      <c r="S18" s="19"/>
      <c r="T18" s="19"/>
      <c r="U18" s="19"/>
      <c r="V18" s="19"/>
      <c r="W18" s="19"/>
      <c r="X18" s="19"/>
      <c r="Y18" s="19"/>
      <c r="Z18" s="19"/>
      <c r="AA18" s="19"/>
      <c r="AB18" s="19"/>
      <c r="AC18" s="19"/>
      <c r="AD18" s="19"/>
      <c r="AI18" s="14"/>
      <c r="AJ18" s="14"/>
      <c r="AK18" s="14"/>
      <c r="AL18" s="14"/>
      <c r="AM18" s="14"/>
      <c r="AN18" s="14"/>
      <c r="AO18" s="14"/>
      <c r="AP18" s="14"/>
      <c r="AQ18" s="14"/>
      <c r="AR18" s="14"/>
      <c r="AS18" s="14"/>
      <c r="AT18" s="14"/>
      <c r="AU18" s="6"/>
      <c r="AV18" s="6"/>
      <c r="AW18" s="6"/>
      <c r="AX18" s="6"/>
      <c r="AY18" s="6"/>
      <c r="AZ18" s="6"/>
    </row>
    <row r="19" spans="1:100" ht="36" x14ac:dyDescent="0.25">
      <c r="A19" s="37">
        <v>35510275</v>
      </c>
      <c r="B19" s="38" t="s">
        <v>22</v>
      </c>
      <c r="C19" s="39" t="s">
        <v>1</v>
      </c>
      <c r="D19" s="40">
        <f>(ROUNDUP((D6/H5),0))</f>
        <v>157</v>
      </c>
      <c r="E19" s="38" t="s">
        <v>54442</v>
      </c>
      <c r="F19" s="41" t="s">
        <v>39541</v>
      </c>
      <c r="G19" s="42" t="s">
        <v>54377</v>
      </c>
      <c r="H19" s="13">
        <f>ROUNDUP((D6/H5),0)</f>
        <v>157</v>
      </c>
      <c r="I19" s="13"/>
      <c r="J19" s="13"/>
      <c r="K19" s="13"/>
      <c r="L19" s="13"/>
      <c r="M19" s="13"/>
      <c r="N19" s="13"/>
      <c r="O19" s="13"/>
      <c r="P19" s="13"/>
      <c r="Q19" s="13"/>
      <c r="R19" s="13"/>
      <c r="S19" s="13"/>
      <c r="T19" s="13"/>
      <c r="U19" s="13"/>
      <c r="V19" s="13"/>
      <c r="W19" s="13"/>
      <c r="X19" s="13"/>
      <c r="Y19" s="13"/>
      <c r="Z19" s="13"/>
      <c r="AA19" s="13"/>
      <c r="AB19" s="13"/>
      <c r="AC19" s="13"/>
      <c r="AD19" s="13"/>
      <c r="AI19" s="14"/>
      <c r="AJ19" s="14"/>
      <c r="AK19" s="14"/>
      <c r="AL19" s="14"/>
      <c r="AM19" s="14"/>
      <c r="AN19" s="14"/>
      <c r="AO19" s="14"/>
      <c r="AP19" s="14"/>
      <c r="AQ19" s="14"/>
      <c r="AR19" s="14"/>
      <c r="AS19" s="14"/>
      <c r="AT19" s="14"/>
      <c r="AU19" s="6"/>
      <c r="AV19" s="6"/>
      <c r="AW19" s="6"/>
      <c r="AX19" s="6"/>
      <c r="AY19" s="6"/>
      <c r="AZ19" s="6"/>
    </row>
    <row r="20" spans="1:100" x14ac:dyDescent="0.25">
      <c r="A20" s="35"/>
      <c r="B20" s="33" t="s">
        <v>54479</v>
      </c>
      <c r="C20" s="33"/>
      <c r="D20" s="33"/>
      <c r="E20" s="34"/>
      <c r="F20" s="35"/>
      <c r="G20" s="36"/>
      <c r="AE20" s="6"/>
      <c r="AF20" s="6"/>
      <c r="AG20" s="6"/>
      <c r="AH20" s="6"/>
      <c r="AI20" s="6"/>
      <c r="AJ20" s="6"/>
      <c r="AK20" s="6"/>
      <c r="AL20" s="6"/>
      <c r="AM20" s="6"/>
      <c r="AN20" s="6"/>
      <c r="AO20" s="6"/>
      <c r="AP20" s="6"/>
      <c r="AQ20" s="6"/>
      <c r="AR20" s="6"/>
      <c r="AS20" s="6"/>
      <c r="AT20" s="6"/>
      <c r="AU20" s="6"/>
      <c r="AV20" s="6"/>
      <c r="AW20" s="6"/>
      <c r="AX20" s="6"/>
      <c r="AY20" s="6"/>
      <c r="AZ20" s="6"/>
    </row>
    <row r="21" spans="1:100" x14ac:dyDescent="0.25">
      <c r="A21" s="86">
        <v>35510447</v>
      </c>
      <c r="B21" s="43" t="s">
        <v>110</v>
      </c>
      <c r="C21" s="39" t="s">
        <v>1</v>
      </c>
      <c r="D21" s="40">
        <f>IF(D19&lt;=8, (ROUNDUP(((D19)/8),0)), 0)</f>
        <v>0</v>
      </c>
      <c r="E21" s="44" t="s">
        <v>54443</v>
      </c>
      <c r="F21" s="41" t="s">
        <v>112</v>
      </c>
      <c r="G21" s="45" t="s">
        <v>54378</v>
      </c>
      <c r="H21" s="4">
        <f>IF(H3=128, ROUNDUP((D4/64),0), 0)</f>
        <v>0</v>
      </c>
      <c r="I21" s="4"/>
      <c r="J21" s="4"/>
      <c r="K21" s="4"/>
      <c r="L21" s="4"/>
      <c r="M21" s="4"/>
      <c r="N21" s="4"/>
      <c r="O21" s="4"/>
      <c r="P21" s="4"/>
      <c r="Q21" s="4"/>
      <c r="R21" s="4"/>
      <c r="S21" s="4"/>
      <c r="T21" s="4"/>
      <c r="U21" s="4"/>
      <c r="V21" s="4"/>
      <c r="W21" s="4"/>
      <c r="X21" s="4"/>
      <c r="Y21" s="4"/>
      <c r="Z21" s="4"/>
      <c r="AA21" s="4"/>
      <c r="AB21" s="4"/>
      <c r="AC21" s="4"/>
      <c r="AD21" s="4"/>
      <c r="AE21" s="6"/>
      <c r="AF21" s="6"/>
      <c r="AG21" s="6"/>
      <c r="AH21" s="6"/>
      <c r="AI21" s="6"/>
      <c r="AJ21" s="6"/>
      <c r="AK21" s="6"/>
      <c r="AL21" s="6"/>
      <c r="AM21" s="6"/>
      <c r="AN21" s="6"/>
      <c r="AO21" s="6"/>
      <c r="AP21" s="6"/>
      <c r="AQ21" s="6"/>
      <c r="AR21" s="6"/>
      <c r="AS21" s="6"/>
      <c r="AT21" s="6"/>
      <c r="AU21" s="6"/>
      <c r="AV21" s="6"/>
      <c r="AW21" s="6"/>
      <c r="AX21" s="6"/>
      <c r="AY21" s="6"/>
      <c r="AZ21" s="6"/>
    </row>
    <row r="22" spans="1:100" x14ac:dyDescent="0.25">
      <c r="A22" s="86">
        <v>35510448</v>
      </c>
      <c r="B22" s="43" t="s">
        <v>111</v>
      </c>
      <c r="C22" s="39" t="s">
        <v>1</v>
      </c>
      <c r="D22" s="40">
        <f>IF(AND(D19&gt;8,D19&lt;=16), (ROUNDUP(((D19)/16),0)), 0)</f>
        <v>0</v>
      </c>
      <c r="E22" s="46"/>
      <c r="F22" s="41" t="s">
        <v>113</v>
      </c>
      <c r="G22" s="45" t="s">
        <v>54379</v>
      </c>
      <c r="H22" s="4">
        <f>IF(H5=128, ROUNDUP((D6/64),0), 0)</f>
        <v>0</v>
      </c>
      <c r="I22" s="4"/>
      <c r="J22" s="4"/>
      <c r="K22" s="4"/>
      <c r="L22" s="4"/>
      <c r="M22" s="4"/>
      <c r="N22" s="4"/>
      <c r="O22" s="4"/>
      <c r="P22" s="4"/>
      <c r="Q22" s="4"/>
      <c r="R22" s="4"/>
      <c r="S22" s="4"/>
      <c r="T22" s="4"/>
      <c r="U22" s="4"/>
      <c r="V22" s="4"/>
      <c r="W22" s="4"/>
      <c r="X22" s="4"/>
      <c r="Y22" s="4"/>
      <c r="Z22" s="4"/>
      <c r="AA22" s="4"/>
      <c r="AB22" s="4"/>
      <c r="AC22" s="4"/>
      <c r="AD22" s="4"/>
      <c r="AE22" s="6"/>
      <c r="AF22" s="6"/>
      <c r="AG22" s="6"/>
      <c r="AH22" s="6"/>
      <c r="AI22" s="6"/>
      <c r="AJ22" s="6"/>
      <c r="AK22" s="6"/>
      <c r="AL22" s="6"/>
      <c r="AM22" s="6"/>
      <c r="AN22" s="6"/>
      <c r="AO22" s="6"/>
      <c r="AP22" s="6"/>
      <c r="AQ22" s="6"/>
      <c r="AR22" s="6"/>
      <c r="AS22" s="6"/>
      <c r="AT22" s="6"/>
      <c r="AU22" s="6"/>
      <c r="AV22" s="6"/>
      <c r="AW22" s="6"/>
      <c r="AX22" s="6"/>
      <c r="AY22" s="6"/>
      <c r="AZ22" s="6"/>
    </row>
    <row r="23" spans="1:100" x14ac:dyDescent="0.25">
      <c r="A23" s="86">
        <v>35510450</v>
      </c>
      <c r="B23" s="43" t="s">
        <v>54371</v>
      </c>
      <c r="C23" s="39" t="s">
        <v>1</v>
      </c>
      <c r="D23" s="40">
        <f>ROUNDUP(((D21+D22)/2),0)</f>
        <v>0</v>
      </c>
      <c r="E23" s="46"/>
      <c r="F23" s="41" t="s">
        <v>42622</v>
      </c>
      <c r="G23" s="45" t="s">
        <v>54380</v>
      </c>
      <c r="H23" s="4"/>
      <c r="I23" s="4"/>
      <c r="J23" s="4"/>
      <c r="K23" s="4"/>
      <c r="L23" s="4"/>
      <c r="M23" s="4"/>
      <c r="N23" s="4"/>
      <c r="O23" s="4"/>
      <c r="P23" s="4"/>
      <c r="Q23" s="4"/>
      <c r="R23" s="4"/>
      <c r="S23" s="4"/>
      <c r="T23" s="4"/>
      <c r="U23" s="4"/>
      <c r="V23" s="4"/>
      <c r="W23" s="4"/>
      <c r="X23" s="4"/>
      <c r="Y23" s="4"/>
      <c r="Z23" s="4"/>
      <c r="AA23" s="4"/>
      <c r="AB23" s="4"/>
      <c r="AC23" s="4"/>
      <c r="AD23" s="4"/>
      <c r="AE23" s="6"/>
      <c r="AF23" s="6"/>
      <c r="AG23" s="6"/>
      <c r="AH23" s="6"/>
      <c r="AI23" s="6"/>
      <c r="AJ23" s="6"/>
      <c r="AK23" s="6"/>
      <c r="AL23" s="6"/>
      <c r="AM23" s="6"/>
      <c r="AN23" s="6"/>
      <c r="AO23" s="6"/>
      <c r="AP23" s="6"/>
      <c r="AQ23" s="6"/>
      <c r="AR23" s="6"/>
      <c r="AS23" s="6"/>
      <c r="AT23" s="6"/>
      <c r="AU23" s="6"/>
      <c r="AV23" s="6"/>
      <c r="AW23" s="6"/>
      <c r="AX23" s="6"/>
      <c r="AY23" s="6"/>
      <c r="AZ23" s="6"/>
    </row>
    <row r="24" spans="1:100" x14ac:dyDescent="0.25">
      <c r="A24" s="35"/>
      <c r="B24" s="33" t="s">
        <v>54506</v>
      </c>
      <c r="C24" s="33"/>
      <c r="D24" s="33"/>
      <c r="E24" s="34"/>
      <c r="F24" s="35"/>
      <c r="G24" s="36"/>
      <c r="AE24" s="6"/>
      <c r="AF24" s="6"/>
      <c r="AG24" s="6"/>
      <c r="AH24" s="6"/>
      <c r="AI24" s="6"/>
      <c r="AJ24" s="6"/>
      <c r="AK24" s="6"/>
      <c r="AL24" s="6"/>
      <c r="AM24" s="6"/>
      <c r="AN24" s="6"/>
      <c r="AO24" s="6"/>
      <c r="AP24" s="6"/>
      <c r="AQ24" s="6"/>
      <c r="AR24" s="6"/>
      <c r="AS24" s="6"/>
      <c r="AT24" s="6"/>
      <c r="AU24" s="6"/>
      <c r="AV24" s="6"/>
      <c r="AW24" s="6"/>
      <c r="AX24" s="6"/>
      <c r="AY24" s="6"/>
      <c r="AZ24" s="6"/>
    </row>
    <row r="25" spans="1:100" ht="15" customHeight="1" x14ac:dyDescent="0.25">
      <c r="A25" s="86">
        <v>35510900</v>
      </c>
      <c r="B25" s="43" t="s">
        <v>54505</v>
      </c>
      <c r="C25" s="39" t="s">
        <v>1</v>
      </c>
      <c r="D25" s="40">
        <f>IF(D19&gt;16, (ROUNDUP(((D19)/32),0)), 0)</f>
        <v>5</v>
      </c>
      <c r="E25" s="47" t="s">
        <v>54443</v>
      </c>
      <c r="F25" s="37" t="s">
        <v>97</v>
      </c>
      <c r="G25" s="37" t="s">
        <v>54381</v>
      </c>
      <c r="H25" s="4">
        <f>IF(H5=128, ROUNDUP((D6/64),0), 0)</f>
        <v>0</v>
      </c>
      <c r="I25" s="4"/>
      <c r="J25" s="4"/>
      <c r="K25" s="4"/>
      <c r="L25" s="4"/>
      <c r="M25" s="4"/>
      <c r="N25" s="4"/>
      <c r="O25" s="4"/>
      <c r="P25" s="4"/>
      <c r="Q25" s="4"/>
      <c r="R25" s="4"/>
      <c r="S25" s="4"/>
      <c r="T25" s="4"/>
      <c r="U25" s="4"/>
      <c r="V25" s="4"/>
      <c r="W25" s="4"/>
      <c r="X25" s="4"/>
      <c r="Y25" s="4"/>
      <c r="Z25" s="4"/>
      <c r="AA25" s="4"/>
      <c r="AB25" s="4"/>
      <c r="AC25" s="4"/>
      <c r="AD25" s="4"/>
      <c r="AE25" s="6"/>
      <c r="AF25" s="6"/>
      <c r="AG25" s="6"/>
      <c r="AH25" s="6"/>
      <c r="AI25" s="6"/>
      <c r="AJ25" s="6"/>
      <c r="AK25" s="6"/>
      <c r="AL25" s="6"/>
      <c r="AM25" s="6"/>
      <c r="AN25" s="6"/>
      <c r="AO25" s="6"/>
      <c r="AP25" s="6"/>
      <c r="AQ25" s="6"/>
      <c r="AR25" s="6"/>
      <c r="AS25" s="6"/>
      <c r="AT25" s="6"/>
      <c r="AU25" s="6"/>
      <c r="AV25" s="6"/>
      <c r="AW25" s="6"/>
      <c r="AX25" s="6"/>
      <c r="AY25" s="6"/>
      <c r="AZ25" s="6"/>
    </row>
    <row r="26" spans="1:100" x14ac:dyDescent="0.25">
      <c r="A26" s="86">
        <v>35510901</v>
      </c>
      <c r="B26" s="43" t="s">
        <v>54507</v>
      </c>
      <c r="C26" s="39" t="s">
        <v>1</v>
      </c>
      <c r="D26" s="40">
        <f>IF(D19&gt;16, (ROUNDUP((D19/16),0)),0)</f>
        <v>10</v>
      </c>
      <c r="E26" s="48"/>
      <c r="F26" s="37" t="s">
        <v>97</v>
      </c>
      <c r="G26" s="37" t="s">
        <v>54381</v>
      </c>
      <c r="H26" s="4"/>
      <c r="I26" s="4"/>
      <c r="J26" s="4"/>
      <c r="K26" s="4"/>
      <c r="L26" s="4"/>
      <c r="M26" s="4"/>
      <c r="N26" s="4"/>
      <c r="O26" s="4"/>
      <c r="P26" s="4"/>
      <c r="Q26" s="4"/>
      <c r="R26" s="4"/>
      <c r="S26" s="4"/>
      <c r="T26" s="4"/>
      <c r="U26" s="4"/>
      <c r="V26" s="4"/>
      <c r="W26" s="4"/>
      <c r="X26" s="4"/>
      <c r="Y26" s="4"/>
      <c r="Z26" s="4"/>
      <c r="AA26" s="4"/>
      <c r="AB26" s="4"/>
      <c r="AC26" s="4"/>
      <c r="AD26" s="4"/>
      <c r="AE26" s="6"/>
      <c r="AF26" s="6"/>
      <c r="AG26" s="6"/>
      <c r="AH26" s="6"/>
      <c r="AI26" s="6"/>
      <c r="AJ26" s="6"/>
      <c r="AK26" s="6"/>
      <c r="AL26" s="6"/>
      <c r="AM26" s="6"/>
      <c r="AN26" s="6"/>
      <c r="AO26" s="6"/>
      <c r="AP26" s="6"/>
      <c r="AQ26" s="6"/>
      <c r="AR26" s="6"/>
      <c r="AS26" s="6"/>
      <c r="AT26" s="6"/>
      <c r="AU26" s="6"/>
      <c r="AV26" s="6"/>
      <c r="AW26" s="6"/>
      <c r="AX26" s="6"/>
      <c r="AY26" s="6"/>
      <c r="AZ26" s="6"/>
    </row>
    <row r="27" spans="1:100" x14ac:dyDescent="0.25">
      <c r="A27" s="86">
        <v>35510903</v>
      </c>
      <c r="B27" s="43" t="s">
        <v>54372</v>
      </c>
      <c r="C27" s="39" t="s">
        <v>1</v>
      </c>
      <c r="D27" s="40">
        <f>D25</f>
        <v>5</v>
      </c>
      <c r="E27" s="48"/>
      <c r="F27" s="37" t="s">
        <v>97</v>
      </c>
      <c r="G27" s="37" t="s">
        <v>54381</v>
      </c>
      <c r="H27" s="4"/>
      <c r="I27" s="4"/>
      <c r="J27" s="4"/>
      <c r="K27" s="4"/>
      <c r="L27" s="4"/>
      <c r="M27" s="4"/>
      <c r="N27" s="4"/>
      <c r="O27" s="4"/>
      <c r="P27" s="4"/>
      <c r="Q27" s="4"/>
      <c r="R27" s="4"/>
      <c r="S27" s="4"/>
      <c r="T27" s="4"/>
      <c r="U27" s="4"/>
      <c r="V27" s="4"/>
      <c r="W27" s="4"/>
      <c r="X27" s="4"/>
      <c r="Y27" s="4"/>
      <c r="Z27" s="4"/>
      <c r="AA27" s="4"/>
      <c r="AB27" s="4"/>
      <c r="AC27" s="4"/>
      <c r="AD27" s="4"/>
      <c r="AE27" s="6"/>
      <c r="AF27" s="6"/>
      <c r="AG27" s="6"/>
      <c r="AH27" s="6"/>
      <c r="AI27" s="6"/>
      <c r="AJ27" s="6"/>
      <c r="AK27" s="6"/>
      <c r="AL27" s="6"/>
      <c r="AM27" s="6"/>
      <c r="AN27" s="6"/>
      <c r="AO27" s="6"/>
      <c r="AP27" s="6"/>
      <c r="AQ27" s="6"/>
      <c r="AR27" s="6"/>
      <c r="AS27" s="6"/>
      <c r="AT27" s="6"/>
      <c r="AU27" s="6"/>
      <c r="AV27" s="6"/>
      <c r="AW27" s="6"/>
      <c r="AX27" s="6"/>
      <c r="AY27" s="6"/>
      <c r="AZ27" s="6"/>
    </row>
    <row r="28" spans="1:100" x14ac:dyDescent="0.25">
      <c r="A28" s="86">
        <v>35510905</v>
      </c>
      <c r="B28" s="43" t="s">
        <v>54373</v>
      </c>
      <c r="C28" s="39" t="s">
        <v>1</v>
      </c>
      <c r="D28" s="40">
        <f>D25*2</f>
        <v>10</v>
      </c>
      <c r="E28" s="48"/>
      <c r="F28" s="37" t="s">
        <v>97</v>
      </c>
      <c r="G28" s="37" t="s">
        <v>54381</v>
      </c>
      <c r="H28" s="4"/>
      <c r="I28" s="4"/>
      <c r="J28" s="4"/>
      <c r="K28" s="4"/>
      <c r="L28" s="4"/>
      <c r="M28" s="4"/>
      <c r="N28" s="4"/>
      <c r="O28" s="4"/>
      <c r="P28" s="4"/>
      <c r="Q28" s="4"/>
      <c r="R28" s="4"/>
      <c r="S28" s="4"/>
      <c r="T28" s="4"/>
      <c r="U28" s="4"/>
      <c r="V28" s="4"/>
      <c r="W28" s="4"/>
      <c r="X28" s="4"/>
      <c r="Y28" s="4"/>
      <c r="Z28" s="4"/>
      <c r="AA28" s="4"/>
      <c r="AB28" s="4"/>
      <c r="AC28" s="4"/>
      <c r="AD28" s="4"/>
      <c r="AE28" s="6"/>
      <c r="AF28" s="6"/>
      <c r="AG28" s="6"/>
      <c r="AH28" s="6"/>
      <c r="AI28" s="6"/>
      <c r="AJ28" s="6"/>
      <c r="AK28" s="6"/>
      <c r="AL28" s="6"/>
      <c r="AM28" s="6"/>
      <c r="AN28" s="6"/>
      <c r="AO28" s="6"/>
      <c r="AP28" s="6"/>
      <c r="AQ28" s="6"/>
      <c r="AR28" s="6"/>
      <c r="AS28" s="6"/>
      <c r="AT28" s="6"/>
      <c r="AU28" s="6"/>
      <c r="AV28" s="6"/>
      <c r="AW28" s="6"/>
      <c r="AX28" s="6"/>
      <c r="AY28" s="6"/>
      <c r="AZ28" s="6"/>
    </row>
    <row r="29" spans="1:100" x14ac:dyDescent="0.25">
      <c r="A29" s="86">
        <v>35510902</v>
      </c>
      <c r="B29" s="43" t="s">
        <v>54532</v>
      </c>
      <c r="C29" s="39" t="s">
        <v>1</v>
      </c>
      <c r="D29" s="40">
        <f t="shared" ref="D29:D30" si="6">D26*2</f>
        <v>20</v>
      </c>
      <c r="E29" s="48"/>
      <c r="F29" s="37" t="s">
        <v>97</v>
      </c>
      <c r="G29" s="37" t="s">
        <v>54381</v>
      </c>
      <c r="H29" s="4"/>
      <c r="I29" s="4"/>
      <c r="J29" s="4"/>
      <c r="K29" s="4"/>
      <c r="L29" s="4"/>
      <c r="M29" s="4"/>
      <c r="N29" s="4"/>
      <c r="O29" s="4"/>
      <c r="P29" s="4"/>
      <c r="Q29" s="4"/>
      <c r="R29" s="4"/>
      <c r="S29" s="4"/>
      <c r="T29" s="4"/>
      <c r="U29" s="4"/>
      <c r="V29" s="4"/>
      <c r="W29" s="4"/>
      <c r="X29" s="4"/>
      <c r="Y29" s="4"/>
      <c r="Z29" s="4"/>
      <c r="AA29" s="4"/>
      <c r="AB29" s="4"/>
      <c r="AC29" s="4"/>
      <c r="AD29" s="4"/>
      <c r="AE29" s="6"/>
      <c r="AF29" s="6"/>
      <c r="AG29" s="6"/>
      <c r="AH29" s="6"/>
      <c r="AI29" s="6"/>
      <c r="AJ29" s="6"/>
      <c r="AK29" s="6"/>
      <c r="AL29" s="6"/>
      <c r="AM29" s="6"/>
      <c r="AN29" s="6"/>
      <c r="AO29" s="6"/>
      <c r="AP29" s="6"/>
      <c r="AQ29" s="6"/>
      <c r="AR29" s="6"/>
      <c r="AS29" s="6"/>
      <c r="AT29" s="6"/>
      <c r="AU29" s="6"/>
      <c r="AV29" s="6"/>
      <c r="AW29" s="6"/>
      <c r="AX29" s="6"/>
      <c r="AY29" s="6"/>
      <c r="AZ29" s="6"/>
    </row>
    <row r="30" spans="1:100" x14ac:dyDescent="0.25">
      <c r="A30" s="86">
        <v>35510904</v>
      </c>
      <c r="B30" s="43" t="s">
        <v>54531</v>
      </c>
      <c r="C30" s="39" t="s">
        <v>1</v>
      </c>
      <c r="D30" s="40">
        <f t="shared" si="6"/>
        <v>10</v>
      </c>
      <c r="E30" s="49"/>
      <c r="F30" s="37" t="s">
        <v>97</v>
      </c>
      <c r="G30" s="37" t="s">
        <v>54381</v>
      </c>
      <c r="H30" s="4"/>
      <c r="I30" s="4"/>
      <c r="J30" s="4"/>
      <c r="K30" s="4"/>
      <c r="L30" s="4"/>
      <c r="M30" s="4"/>
      <c r="N30" s="4"/>
      <c r="O30" s="4"/>
      <c r="P30" s="4"/>
      <c r="Q30" s="4"/>
      <c r="R30" s="4"/>
      <c r="S30" s="4"/>
      <c r="T30" s="4"/>
      <c r="U30" s="4"/>
      <c r="V30" s="4"/>
      <c r="W30" s="4"/>
      <c r="X30" s="4"/>
      <c r="Y30" s="4"/>
      <c r="Z30" s="4"/>
      <c r="AA30" s="4"/>
      <c r="AB30" s="4"/>
      <c r="AC30" s="4"/>
      <c r="AD30" s="4"/>
      <c r="AE30" s="6"/>
      <c r="AF30" s="6"/>
      <c r="AG30" s="6"/>
      <c r="AH30" s="6"/>
      <c r="AI30" s="6"/>
      <c r="AJ30" s="6"/>
      <c r="AK30" s="6"/>
      <c r="AL30" s="6"/>
      <c r="AM30" s="6"/>
      <c r="AN30" s="6"/>
      <c r="AO30" s="6"/>
      <c r="AP30" s="6"/>
      <c r="AQ30" s="6"/>
      <c r="AR30" s="6"/>
      <c r="AS30" s="6"/>
      <c r="AT30" s="6"/>
      <c r="AU30" s="6"/>
      <c r="AV30" s="6"/>
      <c r="AW30" s="6"/>
      <c r="AX30" s="6"/>
      <c r="AY30" s="6"/>
      <c r="AZ30" s="6"/>
    </row>
    <row r="31" spans="1:100" x14ac:dyDescent="0.25">
      <c r="A31" s="35"/>
      <c r="B31" s="33" t="s">
        <v>54480</v>
      </c>
      <c r="C31" s="33"/>
      <c r="D31" s="33"/>
      <c r="E31" s="34"/>
      <c r="F31" s="35"/>
      <c r="G31" s="35"/>
      <c r="AE31" s="6"/>
      <c r="AF31" s="6"/>
      <c r="AG31" s="6"/>
      <c r="AH31" s="6"/>
      <c r="AI31" s="6"/>
      <c r="AJ31" s="6"/>
      <c r="AK31" s="6"/>
      <c r="AL31" s="6"/>
      <c r="AM31" s="6"/>
      <c r="AN31" s="6"/>
      <c r="AO31" s="6"/>
      <c r="AP31" s="6"/>
      <c r="AQ31" s="6"/>
      <c r="AR31" s="6"/>
      <c r="AS31" s="6"/>
      <c r="AT31" s="6"/>
      <c r="AU31" s="6"/>
      <c r="AV31" s="6"/>
      <c r="AW31" s="6"/>
      <c r="AX31" s="6"/>
      <c r="AY31" s="6"/>
      <c r="AZ31" s="6"/>
    </row>
    <row r="32" spans="1:100" ht="24" x14ac:dyDescent="0.25">
      <c r="A32" s="86">
        <v>35510271</v>
      </c>
      <c r="B32" s="43" t="s">
        <v>117</v>
      </c>
      <c r="C32" s="39" t="s">
        <v>1</v>
      </c>
      <c r="D32" s="40">
        <f>D21+D22+D27</f>
        <v>5</v>
      </c>
      <c r="E32" s="38" t="s">
        <v>54444</v>
      </c>
      <c r="F32" s="37" t="s">
        <v>2672</v>
      </c>
      <c r="G32" s="37" t="s">
        <v>54382</v>
      </c>
      <c r="H32" s="4">
        <f>ROUNDUP((D20/H19),0)</f>
        <v>0</v>
      </c>
      <c r="I32" s="4"/>
      <c r="J32" s="4"/>
      <c r="K32" s="4"/>
      <c r="L32" s="4"/>
      <c r="M32" s="4"/>
      <c r="N32" s="4"/>
      <c r="O32" s="4"/>
      <c r="P32" s="4"/>
      <c r="Q32" s="4"/>
      <c r="R32" s="4"/>
      <c r="S32" s="4"/>
      <c r="T32" s="4"/>
      <c r="U32" s="4"/>
      <c r="V32" s="4"/>
      <c r="W32" s="4"/>
      <c r="X32" s="4"/>
      <c r="Y32" s="4"/>
      <c r="Z32" s="4"/>
      <c r="AA32" s="4"/>
      <c r="AB32" s="4"/>
      <c r="AC32" s="4"/>
      <c r="AD32" s="4"/>
      <c r="AE32" s="6"/>
      <c r="AF32" s="6"/>
      <c r="AG32" s="6"/>
      <c r="AH32" s="6"/>
      <c r="AI32" s="6"/>
      <c r="AJ32" s="6"/>
      <c r="AK32" s="6"/>
      <c r="AL32" s="6"/>
      <c r="AM32" s="6"/>
      <c r="AN32" s="6"/>
      <c r="AO32" s="6"/>
      <c r="AP32" s="6"/>
      <c r="AQ32" s="6"/>
      <c r="AR32" s="6"/>
      <c r="AS32" s="6"/>
      <c r="AT32" s="6"/>
      <c r="AU32" s="6"/>
      <c r="AV32" s="6"/>
      <c r="AW32" s="6"/>
      <c r="AX32" s="6"/>
      <c r="AY32" s="6"/>
      <c r="AZ32" s="6"/>
    </row>
    <row r="33" spans="1:52" x14ac:dyDescent="0.25">
      <c r="A33" s="35"/>
      <c r="B33" s="33" t="s">
        <v>54362</v>
      </c>
      <c r="C33" s="33"/>
      <c r="D33" s="33"/>
      <c r="E33" s="34"/>
      <c r="F33" s="35"/>
      <c r="G33" s="35"/>
      <c r="AE33" s="6"/>
      <c r="AF33" s="6"/>
      <c r="AG33" s="6"/>
      <c r="AH33" s="6"/>
      <c r="AI33" s="6"/>
      <c r="AJ33" s="6"/>
      <c r="AK33" s="6"/>
      <c r="AL33" s="6"/>
      <c r="AM33" s="6"/>
      <c r="AN33" s="6"/>
      <c r="AO33" s="6"/>
      <c r="AP33" s="6"/>
      <c r="AQ33" s="6"/>
      <c r="AR33" s="6"/>
      <c r="AS33" s="6"/>
      <c r="AT33" s="6"/>
      <c r="AU33" s="6"/>
      <c r="AV33" s="6"/>
      <c r="AW33" s="6"/>
      <c r="AX33" s="6"/>
      <c r="AY33" s="6"/>
      <c r="AZ33" s="6"/>
    </row>
    <row r="34" spans="1:52" ht="36" x14ac:dyDescent="0.25">
      <c r="A34" s="86">
        <v>35810069</v>
      </c>
      <c r="B34" s="50" t="s">
        <v>54481</v>
      </c>
      <c r="C34" s="39" t="s">
        <v>14</v>
      </c>
      <c r="D34" s="40">
        <f>IF((D23+D19+D20)&gt;0,1,0)</f>
        <v>1</v>
      </c>
      <c r="E34" s="50" t="s">
        <v>54523</v>
      </c>
      <c r="F34" s="37" t="s">
        <v>412</v>
      </c>
      <c r="G34" s="37" t="s">
        <v>54383</v>
      </c>
      <c r="AE34" s="6"/>
      <c r="AF34" s="6"/>
      <c r="AG34" s="6"/>
      <c r="AH34" s="6"/>
      <c r="AI34" s="6"/>
      <c r="AJ34" s="6"/>
      <c r="AK34" s="6"/>
      <c r="AL34" s="6"/>
      <c r="AM34" s="6"/>
      <c r="AN34" s="6"/>
      <c r="AO34" s="6"/>
      <c r="AP34" s="6"/>
      <c r="AQ34" s="6"/>
      <c r="AR34" s="6"/>
      <c r="AS34" s="6"/>
      <c r="AT34" s="6"/>
      <c r="AU34" s="6"/>
      <c r="AV34" s="6"/>
      <c r="AW34" s="6"/>
      <c r="AX34" s="6"/>
      <c r="AY34" s="6"/>
      <c r="AZ34" s="6"/>
    </row>
    <row r="35" spans="1:52" ht="24" x14ac:dyDescent="0.25">
      <c r="A35" s="86">
        <v>35910005</v>
      </c>
      <c r="B35" s="50" t="s">
        <v>54482</v>
      </c>
      <c r="C35" s="39"/>
      <c r="D35" s="40">
        <f>IF((D23+D19+D20)&gt;0,1,0)</f>
        <v>1</v>
      </c>
      <c r="E35" s="50" t="s">
        <v>54520</v>
      </c>
      <c r="F35" s="37" t="s">
        <v>290</v>
      </c>
      <c r="G35" s="37" t="s">
        <v>54524</v>
      </c>
      <c r="AE35" s="6"/>
      <c r="AF35" s="6"/>
      <c r="AG35" s="6"/>
      <c r="AH35" s="6"/>
      <c r="AI35" s="6"/>
      <c r="AJ35" s="6"/>
      <c r="AK35" s="6"/>
      <c r="AL35" s="6"/>
      <c r="AM35" s="6"/>
      <c r="AN35" s="6"/>
      <c r="AO35" s="6"/>
      <c r="AP35" s="6"/>
      <c r="AQ35" s="6"/>
      <c r="AR35" s="6"/>
      <c r="AS35" s="6"/>
      <c r="AT35" s="6"/>
      <c r="AU35" s="6"/>
      <c r="AV35" s="6"/>
      <c r="AW35" s="6"/>
      <c r="AX35" s="6"/>
      <c r="AY35" s="6"/>
      <c r="AZ35" s="6"/>
    </row>
    <row r="36" spans="1:52" ht="24" x14ac:dyDescent="0.25">
      <c r="A36" s="86">
        <v>35910006</v>
      </c>
      <c r="B36" s="50" t="s">
        <v>54483</v>
      </c>
      <c r="C36" s="39" t="s">
        <v>14</v>
      </c>
      <c r="D36" s="40">
        <v>0</v>
      </c>
      <c r="E36" s="50" t="s">
        <v>54520</v>
      </c>
      <c r="F36" s="37" t="s">
        <v>290</v>
      </c>
      <c r="G36" s="37" t="s">
        <v>54524</v>
      </c>
      <c r="AE36" s="6"/>
      <c r="AF36" s="6"/>
      <c r="AG36" s="6"/>
      <c r="AH36" s="6"/>
      <c r="AI36" s="6"/>
      <c r="AJ36" s="6"/>
      <c r="AK36" s="6"/>
      <c r="AL36" s="6"/>
      <c r="AM36" s="6"/>
      <c r="AN36" s="6"/>
      <c r="AO36" s="6"/>
      <c r="AP36" s="6"/>
      <c r="AQ36" s="6"/>
      <c r="AR36" s="6"/>
      <c r="AS36" s="6"/>
      <c r="AT36" s="6"/>
      <c r="AU36" s="6"/>
      <c r="AV36" s="6"/>
      <c r="AW36" s="6"/>
      <c r="AX36" s="6"/>
      <c r="AY36" s="6"/>
      <c r="AZ36" s="6"/>
    </row>
    <row r="37" spans="1:52" x14ac:dyDescent="0.25">
      <c r="A37" s="35"/>
      <c r="B37" s="33" t="s">
        <v>54488</v>
      </c>
      <c r="C37" s="33"/>
      <c r="D37" s="33"/>
      <c r="E37" s="34"/>
      <c r="F37" s="35"/>
      <c r="G37" s="35"/>
      <c r="AE37" s="6"/>
      <c r="AF37" s="6"/>
      <c r="AG37" s="6"/>
      <c r="AH37" s="6"/>
      <c r="AI37" s="6"/>
      <c r="AJ37" s="6"/>
      <c r="AK37" s="6"/>
      <c r="AL37" s="6"/>
      <c r="AM37" s="6"/>
      <c r="AN37" s="6"/>
      <c r="AO37" s="6"/>
      <c r="AP37" s="6"/>
      <c r="AQ37" s="6"/>
      <c r="AR37" s="6"/>
      <c r="AS37" s="6"/>
      <c r="AT37" s="6"/>
      <c r="AU37" s="6"/>
      <c r="AV37" s="6"/>
      <c r="AW37" s="6"/>
      <c r="AX37" s="6"/>
      <c r="AY37" s="6"/>
      <c r="AZ37" s="6"/>
    </row>
    <row r="38" spans="1:52" ht="60" x14ac:dyDescent="0.25">
      <c r="A38" s="86">
        <v>35810073</v>
      </c>
      <c r="B38" s="43" t="s">
        <v>1250</v>
      </c>
      <c r="C38" s="39" t="s">
        <v>14</v>
      </c>
      <c r="D38" s="40">
        <f>IF((D25+D22+D21)&gt;0,1,0)</f>
        <v>1</v>
      </c>
      <c r="E38" s="38" t="s">
        <v>54445</v>
      </c>
      <c r="F38" s="37" t="s">
        <v>54364</v>
      </c>
      <c r="G38" s="37" t="s">
        <v>54384</v>
      </c>
      <c r="AE38" s="6"/>
      <c r="AF38" s="6"/>
      <c r="AG38" s="6"/>
      <c r="AH38" s="6"/>
      <c r="AI38" s="6"/>
      <c r="AJ38" s="6"/>
      <c r="AK38" s="6"/>
      <c r="AL38" s="6"/>
      <c r="AM38" s="6"/>
      <c r="AN38" s="6"/>
      <c r="AO38" s="6"/>
      <c r="AP38" s="6"/>
      <c r="AQ38" s="6"/>
      <c r="AR38" s="6"/>
      <c r="AS38" s="6"/>
      <c r="AT38" s="6"/>
      <c r="AU38" s="6"/>
      <c r="AV38" s="6"/>
      <c r="AW38" s="6"/>
      <c r="AX38" s="6"/>
      <c r="AY38" s="6"/>
      <c r="AZ38" s="6"/>
    </row>
    <row r="39" spans="1:52" x14ac:dyDescent="0.25">
      <c r="A39" s="35"/>
      <c r="B39" s="33" t="s">
        <v>54489</v>
      </c>
      <c r="C39" s="33"/>
      <c r="D39" s="34"/>
      <c r="E39" s="34"/>
      <c r="F39" s="35"/>
      <c r="G39" s="35"/>
      <c r="AE39" s="6"/>
      <c r="AF39" s="6"/>
      <c r="AG39" s="6"/>
      <c r="AH39" s="6"/>
      <c r="AI39" s="6"/>
      <c r="AJ39" s="6"/>
      <c r="AK39" s="6"/>
      <c r="AL39" s="6"/>
      <c r="AM39" s="6"/>
      <c r="AN39" s="6"/>
      <c r="AO39" s="6"/>
      <c r="AP39" s="6"/>
      <c r="AQ39" s="6"/>
      <c r="AR39" s="6"/>
      <c r="AS39" s="6"/>
      <c r="AT39" s="6"/>
      <c r="AU39" s="6"/>
      <c r="AV39" s="6"/>
      <c r="AW39" s="6"/>
      <c r="AX39" s="6"/>
      <c r="AY39" s="6"/>
      <c r="AZ39" s="6"/>
    </row>
    <row r="40" spans="1:52" x14ac:dyDescent="0.25">
      <c r="A40" s="128">
        <v>35260050</v>
      </c>
      <c r="B40" s="51" t="s">
        <v>54418</v>
      </c>
      <c r="C40" s="52" t="s">
        <v>1</v>
      </c>
      <c r="D40" s="53">
        <f>IF((SUM(D57,D68)&gt;0), ROUNDUP(((D10*6)/24),0),0)+IF((SUM(D58,D69))&gt;0, ROUNDUP(((D10*12)/24),0),0)+IF((SUM(D59,D70))&gt;0, ROUNDUP(((D10*24)/24),0),0)</f>
        <v>0</v>
      </c>
      <c r="E40" s="44" t="s">
        <v>54446</v>
      </c>
      <c r="F40" s="37" t="s">
        <v>29</v>
      </c>
      <c r="G40" s="37" t="s">
        <v>54385</v>
      </c>
      <c r="H40" s="4"/>
      <c r="I40" s="4"/>
      <c r="J40" s="4"/>
      <c r="K40" s="4"/>
      <c r="L40" s="4"/>
      <c r="M40" s="4"/>
      <c r="N40" s="4"/>
      <c r="O40" s="4"/>
      <c r="P40" s="4"/>
      <c r="Q40" s="4"/>
      <c r="R40" s="4"/>
      <c r="S40" s="4"/>
      <c r="T40" s="4"/>
      <c r="U40" s="4"/>
      <c r="V40" s="4"/>
      <c r="W40" s="4"/>
      <c r="X40" s="4"/>
      <c r="Y40" s="4"/>
      <c r="Z40" s="4"/>
      <c r="AA40" s="4"/>
      <c r="AB40" s="4"/>
      <c r="AC40" s="4"/>
      <c r="AD40" s="4"/>
      <c r="AE40" s="6"/>
      <c r="AF40" s="6"/>
      <c r="AG40" s="6"/>
      <c r="AH40" s="6"/>
      <c r="AI40" s="6"/>
      <c r="AJ40" s="6"/>
      <c r="AK40" s="6"/>
      <c r="AL40" s="6"/>
      <c r="AM40" s="6"/>
      <c r="AN40" s="6"/>
      <c r="AO40" s="6"/>
      <c r="AP40" s="6"/>
      <c r="AQ40" s="6"/>
      <c r="AR40" s="6"/>
      <c r="AS40" s="6"/>
      <c r="AT40" s="6"/>
      <c r="AU40" s="6"/>
      <c r="AV40" s="6"/>
      <c r="AW40" s="6"/>
      <c r="AX40" s="6"/>
      <c r="AY40" s="6"/>
      <c r="AZ40" s="6"/>
    </row>
    <row r="41" spans="1:52" x14ac:dyDescent="0.25">
      <c r="A41" s="86">
        <v>35260057</v>
      </c>
      <c r="B41" s="43" t="s">
        <v>37881</v>
      </c>
      <c r="C41" s="52" t="s">
        <v>1</v>
      </c>
      <c r="D41" s="53">
        <f>IF((SUM(D62,D71))&gt;0, ROUNDUP(((D10*36)/36),0),0)</f>
        <v>0</v>
      </c>
      <c r="E41" s="44"/>
      <c r="F41" s="37" t="s">
        <v>89</v>
      </c>
      <c r="G41" s="37" t="s">
        <v>54386</v>
      </c>
      <c r="H41" s="4"/>
      <c r="I41" s="4"/>
      <c r="J41" s="4"/>
      <c r="K41" s="4"/>
      <c r="L41" s="4"/>
      <c r="M41" s="4"/>
      <c r="N41" s="4"/>
      <c r="O41" s="4"/>
      <c r="P41" s="4"/>
      <c r="Q41" s="4"/>
      <c r="R41" s="4"/>
      <c r="S41" s="4"/>
      <c r="T41" s="4"/>
      <c r="U41" s="4"/>
      <c r="V41" s="4"/>
      <c r="W41" s="4"/>
      <c r="X41" s="4"/>
      <c r="Y41" s="4"/>
      <c r="Z41" s="4"/>
      <c r="AA41" s="4"/>
      <c r="AB41" s="4"/>
      <c r="AC41" s="4"/>
      <c r="AD41" s="4"/>
      <c r="AE41" s="6"/>
      <c r="AF41" s="6"/>
      <c r="AG41" s="6"/>
      <c r="AH41" s="6"/>
      <c r="AI41" s="6"/>
      <c r="AJ41" s="6"/>
      <c r="AK41" s="6"/>
      <c r="AL41" s="6"/>
      <c r="AM41" s="6"/>
      <c r="AN41" s="6"/>
      <c r="AO41" s="6"/>
      <c r="AP41" s="6"/>
      <c r="AQ41" s="6"/>
      <c r="AR41" s="6"/>
      <c r="AS41" s="6"/>
      <c r="AT41" s="6"/>
      <c r="AU41" s="6"/>
      <c r="AV41" s="6"/>
      <c r="AW41" s="6"/>
      <c r="AX41" s="6"/>
      <c r="AY41" s="6"/>
      <c r="AZ41" s="6"/>
    </row>
    <row r="42" spans="1:52" x14ac:dyDescent="0.25">
      <c r="A42" s="86">
        <v>35260060</v>
      </c>
      <c r="B42" s="43" t="s">
        <v>37883</v>
      </c>
      <c r="C42" s="52" t="s">
        <v>1</v>
      </c>
      <c r="D42" s="53">
        <f>IF((SUM(D64,D72))&gt;0, ROUNDUP(((D10*48)/48),0),0)</f>
        <v>0</v>
      </c>
      <c r="E42" s="44"/>
      <c r="F42" s="37" t="s">
        <v>89</v>
      </c>
      <c r="G42" s="37" t="s">
        <v>54386</v>
      </c>
      <c r="H42" s="4"/>
      <c r="I42" s="4"/>
      <c r="J42" s="4"/>
      <c r="K42" s="4"/>
      <c r="L42" s="4"/>
      <c r="M42" s="4"/>
      <c r="N42" s="4"/>
      <c r="O42" s="4"/>
      <c r="P42" s="4"/>
      <c r="Q42" s="4"/>
      <c r="R42" s="4"/>
      <c r="S42" s="4"/>
      <c r="T42" s="4"/>
      <c r="U42" s="4"/>
      <c r="V42" s="4"/>
      <c r="W42" s="4"/>
      <c r="X42" s="4"/>
      <c r="Y42" s="4"/>
      <c r="Z42" s="4"/>
      <c r="AA42" s="4"/>
      <c r="AB42" s="4"/>
      <c r="AC42" s="4"/>
      <c r="AD42" s="4"/>
      <c r="AE42" s="6"/>
      <c r="AF42" s="6"/>
      <c r="AG42" s="6"/>
      <c r="AH42" s="6"/>
      <c r="AI42" s="6"/>
      <c r="AJ42" s="6"/>
      <c r="AK42" s="6"/>
      <c r="AL42" s="6"/>
      <c r="AM42" s="6"/>
      <c r="AN42" s="6"/>
      <c r="AO42" s="6"/>
      <c r="AP42" s="6"/>
      <c r="AQ42" s="6"/>
      <c r="AR42" s="6"/>
      <c r="AS42" s="6"/>
      <c r="AT42" s="6"/>
      <c r="AU42" s="6"/>
      <c r="AV42" s="6"/>
      <c r="AW42" s="6"/>
      <c r="AX42" s="6"/>
      <c r="AY42" s="6"/>
      <c r="AZ42" s="6"/>
    </row>
    <row r="43" spans="1:52" x14ac:dyDescent="0.25">
      <c r="A43" s="86">
        <v>35260733</v>
      </c>
      <c r="B43" s="43" t="s">
        <v>38861</v>
      </c>
      <c r="C43" s="52" t="s">
        <v>1</v>
      </c>
      <c r="D43" s="53">
        <f>IF((SUM(D65,D72))&gt;0, ROUNDUP(((D10*72)/72),0),0)</f>
        <v>0</v>
      </c>
      <c r="E43" s="44"/>
      <c r="F43" s="37" t="s">
        <v>90</v>
      </c>
      <c r="G43" s="37" t="s">
        <v>54387</v>
      </c>
      <c r="H43" s="4"/>
      <c r="I43" s="4"/>
      <c r="J43" s="4"/>
      <c r="K43" s="4"/>
      <c r="L43" s="4"/>
      <c r="M43" s="4"/>
      <c r="N43" s="4"/>
      <c r="O43" s="4"/>
      <c r="P43" s="4"/>
      <c r="Q43" s="4"/>
      <c r="R43" s="4"/>
      <c r="S43" s="4"/>
      <c r="T43" s="4"/>
      <c r="U43" s="4"/>
      <c r="V43" s="4"/>
      <c r="W43" s="4"/>
      <c r="X43" s="4"/>
      <c r="Y43" s="4"/>
      <c r="Z43" s="4"/>
      <c r="AA43" s="4"/>
      <c r="AB43" s="4"/>
      <c r="AC43" s="4"/>
      <c r="AD43" s="4"/>
      <c r="AE43" s="6"/>
      <c r="AF43" s="6"/>
      <c r="AG43" s="6"/>
      <c r="AH43" s="6"/>
      <c r="AI43" s="6"/>
      <c r="AJ43" s="6"/>
      <c r="AK43" s="6"/>
      <c r="AL43" s="6"/>
      <c r="AM43" s="6"/>
      <c r="AN43" s="6"/>
      <c r="AO43" s="6"/>
      <c r="AP43" s="6"/>
      <c r="AQ43" s="6"/>
      <c r="AR43" s="6"/>
      <c r="AS43" s="6"/>
      <c r="AT43" s="6"/>
      <c r="AU43" s="6"/>
      <c r="AV43" s="6"/>
      <c r="AW43" s="6"/>
      <c r="AX43" s="6"/>
      <c r="AY43" s="6"/>
      <c r="AZ43" s="6"/>
    </row>
    <row r="44" spans="1:52" x14ac:dyDescent="0.25">
      <c r="A44" s="86">
        <v>35265051</v>
      </c>
      <c r="B44" s="43" t="s">
        <v>56</v>
      </c>
      <c r="C44" s="52" t="s">
        <v>1</v>
      </c>
      <c r="D44" s="53">
        <f>(IF((AND(S1&gt;72,S1&lt;=144)),(IF((SUM(D66,D75))&gt;0, ROUNDUP(((D10*144)/144),0),0)),0))+(IF((AND(S1&gt;144)),(IF((SUM(D66,D75))&gt;0, ROUNDUP(((D10*288)/144),0),0)),0))</f>
        <v>2</v>
      </c>
      <c r="E44" s="44"/>
      <c r="F44" s="37" t="s">
        <v>91</v>
      </c>
      <c r="G44" s="37" t="s">
        <v>54388</v>
      </c>
      <c r="H44" s="4"/>
      <c r="I44" s="4"/>
      <c r="J44" s="4"/>
      <c r="K44" s="4"/>
      <c r="L44" s="4"/>
      <c r="M44" s="4"/>
      <c r="N44" s="4"/>
      <c r="O44" s="4"/>
      <c r="P44" s="4"/>
      <c r="Q44" s="4"/>
      <c r="R44" s="4"/>
      <c r="S44" s="4"/>
      <c r="T44" s="4"/>
      <c r="U44" s="4"/>
      <c r="V44" s="4"/>
      <c r="W44" s="4"/>
      <c r="X44" s="4"/>
      <c r="Y44" s="4"/>
      <c r="Z44" s="4"/>
      <c r="AA44" s="4"/>
      <c r="AB44" s="4"/>
      <c r="AC44" s="4"/>
      <c r="AD44" s="4"/>
      <c r="AE44" s="6"/>
      <c r="AF44" s="6"/>
      <c r="AG44" s="6"/>
      <c r="AH44" s="6"/>
      <c r="AI44" s="6"/>
      <c r="AJ44" s="6"/>
      <c r="AK44" s="6"/>
      <c r="AL44" s="6"/>
      <c r="AM44" s="6"/>
      <c r="AN44" s="6"/>
      <c r="AO44" s="6"/>
      <c r="AP44" s="6"/>
      <c r="AQ44" s="6"/>
      <c r="AR44" s="6"/>
      <c r="AS44" s="6"/>
      <c r="AT44" s="6"/>
      <c r="AU44" s="6"/>
      <c r="AV44" s="6"/>
      <c r="AW44" s="6"/>
      <c r="AX44" s="6"/>
      <c r="AY44" s="6"/>
      <c r="AZ44" s="6"/>
    </row>
    <row r="45" spans="1:52" x14ac:dyDescent="0.25">
      <c r="A45" s="86">
        <v>35265050</v>
      </c>
      <c r="B45" s="43" t="s">
        <v>39063</v>
      </c>
      <c r="C45" s="52" t="s">
        <v>68</v>
      </c>
      <c r="D45" s="53">
        <f>D44*4</f>
        <v>8</v>
      </c>
      <c r="E45" s="44"/>
      <c r="F45" s="37" t="s">
        <v>98</v>
      </c>
      <c r="G45" s="37" t="s">
        <v>54389</v>
      </c>
      <c r="H45" s="4"/>
      <c r="I45" s="4"/>
      <c r="J45" s="4"/>
      <c r="K45" s="4"/>
      <c r="L45" s="4"/>
      <c r="M45" s="4"/>
      <c r="N45" s="4"/>
      <c r="O45" s="4"/>
      <c r="P45" s="4"/>
      <c r="Q45" s="4"/>
      <c r="R45" s="4"/>
      <c r="S45" s="4"/>
      <c r="T45" s="4"/>
      <c r="U45" s="4"/>
      <c r="V45" s="4"/>
      <c r="W45" s="4"/>
      <c r="X45" s="4"/>
      <c r="Y45" s="4"/>
      <c r="Z45" s="4"/>
      <c r="AA45" s="4"/>
      <c r="AB45" s="4"/>
      <c r="AC45" s="4"/>
      <c r="AD45" s="4"/>
      <c r="AE45" s="6"/>
      <c r="AF45" s="6"/>
      <c r="AG45" s="6"/>
      <c r="AH45" s="6"/>
      <c r="AI45" s="6"/>
      <c r="AJ45" s="6"/>
      <c r="AK45" s="6"/>
      <c r="AL45" s="6"/>
      <c r="AM45" s="6"/>
      <c r="AN45" s="6"/>
      <c r="AO45" s="6"/>
      <c r="AP45" s="6"/>
      <c r="AQ45" s="6"/>
      <c r="AR45" s="6"/>
      <c r="AS45" s="6"/>
      <c r="AT45" s="6"/>
      <c r="AU45" s="6"/>
      <c r="AV45" s="6"/>
      <c r="AW45" s="6"/>
      <c r="AX45" s="6"/>
      <c r="AY45" s="6"/>
      <c r="AZ45" s="6"/>
    </row>
    <row r="46" spans="1:52" x14ac:dyDescent="0.25">
      <c r="A46" s="86">
        <v>35250035</v>
      </c>
      <c r="B46" s="43" t="s">
        <v>54522</v>
      </c>
      <c r="C46" s="52" t="s">
        <v>68</v>
      </c>
      <c r="D46" s="53">
        <f>D44*12</f>
        <v>24</v>
      </c>
      <c r="E46" s="44"/>
      <c r="F46" s="37" t="s">
        <v>88</v>
      </c>
      <c r="G46" s="37" t="s">
        <v>54390</v>
      </c>
      <c r="H46" s="4"/>
      <c r="I46" s="4"/>
      <c r="J46" s="4"/>
      <c r="K46" s="4"/>
      <c r="L46" s="4"/>
      <c r="M46" s="4"/>
      <c r="N46" s="4"/>
      <c r="O46" s="4"/>
      <c r="P46" s="4"/>
      <c r="Q46" s="4"/>
      <c r="R46" s="4"/>
      <c r="S46" s="4"/>
      <c r="T46" s="4"/>
      <c r="U46" s="4"/>
      <c r="V46" s="4"/>
      <c r="W46" s="4"/>
      <c r="X46" s="4"/>
      <c r="Y46" s="4"/>
      <c r="Z46" s="4"/>
      <c r="AA46" s="4"/>
      <c r="AB46" s="4"/>
      <c r="AC46" s="4"/>
      <c r="AD46" s="4"/>
      <c r="AE46" s="6"/>
      <c r="AF46" s="6"/>
      <c r="AG46" s="6"/>
      <c r="AH46" s="6"/>
      <c r="AI46" s="6"/>
      <c r="AJ46" s="6"/>
      <c r="AK46" s="6"/>
      <c r="AL46" s="6"/>
      <c r="AM46" s="6"/>
      <c r="AN46" s="6"/>
      <c r="AO46" s="6"/>
      <c r="AP46" s="6"/>
      <c r="AQ46" s="6"/>
      <c r="AR46" s="6"/>
      <c r="AS46" s="6"/>
      <c r="AT46" s="6"/>
      <c r="AU46" s="6"/>
      <c r="AV46" s="6"/>
      <c r="AW46" s="6"/>
      <c r="AX46" s="6"/>
      <c r="AY46" s="6"/>
      <c r="AZ46" s="6"/>
    </row>
    <row r="47" spans="1:52" ht="24" x14ac:dyDescent="0.25">
      <c r="A47" s="86">
        <v>35265013</v>
      </c>
      <c r="B47" s="43" t="s">
        <v>54375</v>
      </c>
      <c r="C47" s="52" t="s">
        <v>1</v>
      </c>
      <c r="D47" s="53">
        <f>ROUNDUP((D40+(D41*1.5)+(D42*2)+(D43*3))+(D44*6),0)</f>
        <v>12</v>
      </c>
      <c r="E47" s="50" t="s">
        <v>54447</v>
      </c>
      <c r="F47" s="37" t="s">
        <v>30</v>
      </c>
      <c r="G47" s="37" t="s">
        <v>54391</v>
      </c>
      <c r="H47" s="4"/>
      <c r="I47" s="4"/>
      <c r="J47" s="4"/>
      <c r="K47" s="4"/>
      <c r="L47" s="4"/>
      <c r="M47" s="4"/>
      <c r="N47" s="4"/>
      <c r="O47" s="4"/>
      <c r="P47" s="4"/>
      <c r="Q47" s="4"/>
      <c r="R47" s="4"/>
      <c r="S47" s="4"/>
      <c r="T47" s="4"/>
      <c r="U47" s="4"/>
      <c r="V47" s="4"/>
      <c r="W47" s="4"/>
      <c r="X47" s="4"/>
      <c r="Y47" s="4"/>
      <c r="Z47" s="4"/>
      <c r="AA47" s="4"/>
      <c r="AB47" s="4"/>
      <c r="AC47" s="4"/>
      <c r="AD47" s="4"/>
      <c r="AE47" s="6"/>
      <c r="AF47" s="6"/>
      <c r="AG47" s="6"/>
      <c r="AH47" s="6"/>
      <c r="AI47" s="6"/>
      <c r="AJ47" s="6"/>
      <c r="AK47" s="6"/>
      <c r="AL47" s="6"/>
      <c r="AM47" s="6"/>
      <c r="AN47" s="6"/>
      <c r="AO47" s="6"/>
      <c r="AP47" s="6"/>
      <c r="AQ47" s="6"/>
      <c r="AR47" s="6"/>
      <c r="AS47" s="6"/>
      <c r="AT47" s="6"/>
      <c r="AU47" s="6"/>
      <c r="AV47" s="6"/>
      <c r="AW47" s="6"/>
      <c r="AX47" s="6"/>
      <c r="AY47" s="6"/>
      <c r="AZ47" s="6"/>
    </row>
    <row r="48" spans="1:52" x14ac:dyDescent="0.25">
      <c r="A48" s="86">
        <v>33004553</v>
      </c>
      <c r="B48" s="43" t="s">
        <v>54521</v>
      </c>
      <c r="C48" s="52" t="s">
        <v>1</v>
      </c>
      <c r="D48" s="53">
        <f>D19</f>
        <v>157</v>
      </c>
      <c r="E48" s="50" t="s">
        <v>54448</v>
      </c>
      <c r="F48" s="37" t="s">
        <v>39</v>
      </c>
      <c r="G48" s="37" t="s">
        <v>54392</v>
      </c>
      <c r="H48" s="4"/>
      <c r="I48" s="4"/>
      <c r="J48" s="4"/>
      <c r="K48" s="4"/>
      <c r="L48" s="4"/>
      <c r="M48" s="4"/>
      <c r="N48" s="4"/>
      <c r="O48" s="4"/>
      <c r="P48" s="4"/>
      <c r="Q48" s="4"/>
      <c r="R48" s="4"/>
      <c r="S48" s="4"/>
      <c r="T48" s="4"/>
      <c r="U48" s="4"/>
      <c r="V48" s="4"/>
      <c r="W48" s="4"/>
      <c r="X48" s="4"/>
      <c r="Y48" s="4"/>
      <c r="Z48" s="4"/>
      <c r="AA48" s="4"/>
      <c r="AB48" s="4"/>
      <c r="AC48" s="4"/>
      <c r="AD48" s="4"/>
      <c r="AE48" s="6"/>
      <c r="AF48" s="6"/>
      <c r="AG48" s="6"/>
      <c r="AH48" s="6"/>
      <c r="AI48" s="6"/>
      <c r="AJ48" s="6"/>
      <c r="AK48" s="6"/>
      <c r="AL48" s="6"/>
      <c r="AM48" s="6"/>
      <c r="AN48" s="6"/>
      <c r="AO48" s="6"/>
      <c r="AP48" s="6"/>
      <c r="AQ48" s="6"/>
      <c r="AR48" s="6"/>
      <c r="AS48" s="6"/>
      <c r="AT48" s="6"/>
      <c r="AU48" s="6"/>
      <c r="AV48" s="6"/>
      <c r="AW48" s="6"/>
      <c r="AX48" s="6"/>
      <c r="AY48" s="6"/>
      <c r="AZ48" s="6"/>
    </row>
    <row r="49" spans="1:100" x14ac:dyDescent="0.25">
      <c r="A49" s="86">
        <v>35050806</v>
      </c>
      <c r="B49" s="43" t="s">
        <v>52</v>
      </c>
      <c r="C49" s="52" t="s">
        <v>1</v>
      </c>
      <c r="D49" s="53">
        <f>ROUNDUP((D50/3),0)</f>
        <v>0</v>
      </c>
      <c r="E49" s="44" t="s">
        <v>54446</v>
      </c>
      <c r="F49" s="37" t="s">
        <v>99</v>
      </c>
      <c r="G49" s="37" t="s">
        <v>54393</v>
      </c>
      <c r="H49" s="4"/>
      <c r="I49" s="4"/>
      <c r="J49" s="4"/>
      <c r="K49" s="4"/>
      <c r="L49" s="4"/>
      <c r="M49" s="4"/>
      <c r="N49" s="4"/>
      <c r="O49" s="4"/>
      <c r="P49" s="4"/>
      <c r="Q49" s="4"/>
      <c r="R49" s="4"/>
      <c r="S49" s="4"/>
      <c r="T49" s="4"/>
      <c r="U49" s="4"/>
      <c r="V49" s="4"/>
      <c r="W49" s="4"/>
      <c r="X49" s="4"/>
      <c r="Y49" s="4"/>
      <c r="Z49" s="4"/>
      <c r="AA49" s="4"/>
      <c r="AB49" s="4"/>
      <c r="AC49" s="4"/>
      <c r="AD49" s="4"/>
      <c r="AE49" s="6"/>
      <c r="AF49" s="6"/>
      <c r="AG49" s="6"/>
      <c r="AH49" s="6"/>
      <c r="AI49" s="6"/>
      <c r="AJ49" s="6"/>
      <c r="AK49" s="6"/>
      <c r="AL49" s="6"/>
      <c r="AM49" s="6"/>
      <c r="AN49" s="6"/>
      <c r="AO49" s="6"/>
      <c r="AP49" s="6"/>
      <c r="AQ49" s="6"/>
      <c r="AR49" s="6"/>
      <c r="AS49" s="6"/>
      <c r="AT49" s="6"/>
      <c r="AU49" s="6"/>
      <c r="AV49" s="6"/>
      <c r="AW49" s="6"/>
      <c r="AX49" s="6"/>
      <c r="AY49" s="6"/>
      <c r="AZ49" s="6"/>
    </row>
    <row r="50" spans="1:100" x14ac:dyDescent="0.25">
      <c r="A50" s="86">
        <v>35500159</v>
      </c>
      <c r="B50" s="43" t="s">
        <v>39245</v>
      </c>
      <c r="C50" s="52" t="s">
        <v>1</v>
      </c>
      <c r="D50" s="53">
        <f>IF(D4="1:128 (1x2 + 1x8 + 1x8)", D19, 0)</f>
        <v>0</v>
      </c>
      <c r="E50" s="46"/>
      <c r="F50" s="37" t="s">
        <v>92</v>
      </c>
      <c r="G50" s="37" t="s">
        <v>54394</v>
      </c>
      <c r="H50" s="4"/>
      <c r="I50" s="4"/>
      <c r="J50" s="4"/>
      <c r="K50" s="4"/>
      <c r="L50" s="4"/>
      <c r="M50" s="4"/>
      <c r="N50" s="4"/>
      <c r="O50" s="4"/>
      <c r="P50" s="4"/>
      <c r="Q50" s="4"/>
      <c r="R50" s="4"/>
      <c r="S50" s="4"/>
      <c r="T50" s="4"/>
      <c r="U50" s="4"/>
      <c r="V50" s="4"/>
      <c r="W50" s="4"/>
      <c r="X50" s="4"/>
      <c r="Y50" s="4"/>
      <c r="Z50" s="4"/>
      <c r="AA50" s="4"/>
      <c r="AB50" s="4"/>
      <c r="AC50" s="4"/>
      <c r="AD50" s="4"/>
      <c r="AE50" s="6"/>
      <c r="AF50" s="6"/>
      <c r="AG50" s="6"/>
      <c r="AH50" s="6"/>
      <c r="AI50" s="6"/>
      <c r="AJ50" s="6"/>
      <c r="AK50" s="6"/>
      <c r="AL50" s="6"/>
      <c r="AM50" s="6"/>
      <c r="AN50" s="6"/>
      <c r="AO50" s="6"/>
      <c r="AP50" s="6"/>
      <c r="AQ50" s="6"/>
      <c r="AR50" s="6"/>
      <c r="AS50" s="6"/>
      <c r="AT50" s="6"/>
      <c r="AU50" s="6"/>
      <c r="AV50" s="6"/>
      <c r="AW50" s="6"/>
      <c r="AX50" s="6"/>
      <c r="AY50" s="6"/>
      <c r="AZ50" s="6"/>
    </row>
    <row r="51" spans="1:100" x14ac:dyDescent="0.25">
      <c r="A51" s="86">
        <v>35265025</v>
      </c>
      <c r="B51" s="43" t="s">
        <v>39047</v>
      </c>
      <c r="C51" s="52" t="s">
        <v>68</v>
      </c>
      <c r="D51" s="53">
        <f>ROUNDUP((((D49*3)-D50)/3),0)</f>
        <v>0</v>
      </c>
      <c r="E51" s="46"/>
      <c r="F51" s="37" t="s">
        <v>100</v>
      </c>
      <c r="G51" s="37" t="s">
        <v>54395</v>
      </c>
      <c r="H51" s="4"/>
      <c r="I51" s="4"/>
      <c r="J51" s="4"/>
      <c r="K51" s="4"/>
      <c r="L51" s="4"/>
      <c r="M51" s="4"/>
      <c r="N51" s="4"/>
      <c r="O51" s="4"/>
      <c r="P51" s="4"/>
      <c r="Q51" s="4"/>
      <c r="R51" s="4"/>
      <c r="S51" s="4"/>
      <c r="T51" s="4"/>
      <c r="U51" s="4"/>
      <c r="V51" s="4"/>
      <c r="W51" s="4"/>
      <c r="X51" s="4"/>
      <c r="Y51" s="4"/>
      <c r="Z51" s="4"/>
      <c r="AA51" s="4"/>
      <c r="AB51" s="4"/>
      <c r="AC51" s="4"/>
      <c r="AD51" s="4"/>
      <c r="AE51" s="6"/>
      <c r="AF51" s="6"/>
      <c r="AG51" s="6"/>
      <c r="AH51" s="6"/>
      <c r="AI51" s="6"/>
      <c r="AJ51" s="6"/>
      <c r="AK51" s="6"/>
      <c r="AL51" s="6"/>
      <c r="AM51" s="6"/>
      <c r="AN51" s="6"/>
      <c r="AO51" s="6"/>
      <c r="AP51" s="6"/>
      <c r="AQ51" s="6"/>
      <c r="AR51" s="6"/>
      <c r="AS51" s="6"/>
      <c r="AT51" s="6"/>
      <c r="AU51" s="6"/>
      <c r="AV51" s="6"/>
      <c r="AW51" s="6"/>
      <c r="AX51" s="6"/>
      <c r="AY51" s="6"/>
      <c r="AZ51" s="6"/>
    </row>
    <row r="52" spans="1:100" x14ac:dyDescent="0.25">
      <c r="A52" s="86">
        <v>33004664</v>
      </c>
      <c r="B52" s="43" t="s">
        <v>54529</v>
      </c>
      <c r="C52" s="52" t="s">
        <v>1</v>
      </c>
      <c r="D52" s="53">
        <f>IF(H5=128, ROUNDUP((D50*2),0), 0)</f>
        <v>0</v>
      </c>
      <c r="E52" s="50" t="s">
        <v>54448</v>
      </c>
      <c r="F52" s="37" t="s">
        <v>39</v>
      </c>
      <c r="G52" s="37" t="s">
        <v>54392</v>
      </c>
      <c r="H52" s="4">
        <f>IF(H5=128,H25,H19)</f>
        <v>157</v>
      </c>
      <c r="I52" s="4"/>
      <c r="J52" s="4"/>
      <c r="K52" s="4"/>
      <c r="L52" s="4"/>
      <c r="M52" s="4"/>
      <c r="N52" s="4"/>
      <c r="O52" s="4"/>
      <c r="P52" s="4"/>
      <c r="Q52" s="4"/>
      <c r="R52" s="4"/>
      <c r="S52" s="4"/>
      <c r="T52" s="4"/>
      <c r="U52" s="4"/>
      <c r="V52" s="4"/>
      <c r="W52" s="4"/>
      <c r="X52" s="4"/>
      <c r="Y52" s="4"/>
      <c r="Z52" s="4"/>
      <c r="AA52" s="4"/>
      <c r="AB52" s="4"/>
      <c r="AC52" s="4"/>
      <c r="AD52" s="4"/>
      <c r="AE52" s="6"/>
      <c r="AF52" s="6"/>
      <c r="AG52" s="6"/>
      <c r="AH52" s="6"/>
      <c r="AI52" s="6"/>
      <c r="AJ52" s="6"/>
      <c r="AK52" s="6"/>
      <c r="AL52" s="6"/>
      <c r="AM52" s="6"/>
      <c r="AN52" s="6"/>
      <c r="AO52" s="6"/>
      <c r="AP52" s="6"/>
      <c r="AQ52" s="6"/>
      <c r="AR52" s="6"/>
      <c r="AS52" s="6"/>
      <c r="AT52" s="6"/>
      <c r="AU52" s="6"/>
      <c r="AV52" s="6"/>
      <c r="AW52" s="6"/>
      <c r="AX52" s="6"/>
      <c r="AY52" s="6"/>
      <c r="AZ52" s="6"/>
    </row>
    <row r="53" spans="1:100" x14ac:dyDescent="0.25">
      <c r="A53" s="86">
        <v>35300009</v>
      </c>
      <c r="B53" s="43" t="s">
        <v>39085</v>
      </c>
      <c r="C53" s="52" t="s">
        <v>1</v>
      </c>
      <c r="D53" s="53">
        <f>IF(D6&gt;0,1,0)</f>
        <v>1</v>
      </c>
      <c r="E53" s="50" t="s">
        <v>54449</v>
      </c>
      <c r="F53" s="37" t="s">
        <v>116</v>
      </c>
      <c r="G53" s="37" t="s">
        <v>54396</v>
      </c>
      <c r="H53" s="4"/>
      <c r="I53" s="4"/>
      <c r="J53" s="4"/>
      <c r="K53" s="4"/>
      <c r="L53" s="4"/>
      <c r="M53" s="4"/>
      <c r="N53" s="4"/>
      <c r="O53" s="4"/>
      <c r="P53" s="4"/>
      <c r="Q53" s="4"/>
      <c r="R53" s="4"/>
      <c r="S53" s="4"/>
      <c r="T53" s="4"/>
      <c r="U53" s="4"/>
      <c r="V53" s="4"/>
      <c r="W53" s="4"/>
      <c r="X53" s="4"/>
      <c r="Y53" s="4"/>
      <c r="Z53" s="4"/>
      <c r="AA53" s="4"/>
      <c r="AB53" s="4"/>
      <c r="AC53" s="4"/>
      <c r="AD53" s="4"/>
      <c r="AE53" s="6"/>
      <c r="AF53" s="6"/>
      <c r="AG53" s="6"/>
      <c r="AH53" s="6"/>
      <c r="AI53" s="6"/>
      <c r="AJ53" s="6"/>
      <c r="AK53" s="6"/>
      <c r="AL53" s="6"/>
      <c r="AM53" s="6"/>
      <c r="AN53" s="6"/>
      <c r="AO53" s="6"/>
      <c r="AP53" s="6"/>
      <c r="AQ53" s="6"/>
      <c r="AR53" s="6"/>
      <c r="AS53" s="6"/>
      <c r="AT53" s="6"/>
      <c r="AU53" s="6"/>
      <c r="AV53" s="6"/>
      <c r="AW53" s="6"/>
      <c r="AX53" s="6"/>
      <c r="AY53" s="6"/>
      <c r="AZ53" s="6"/>
    </row>
    <row r="54" spans="1:100" s="12" customFormat="1" x14ac:dyDescent="0.25">
      <c r="A54" s="32"/>
      <c r="B54" s="31" t="s">
        <v>54490</v>
      </c>
      <c r="C54" s="31"/>
      <c r="D54" s="31"/>
      <c r="E54" s="31"/>
      <c r="F54" s="32"/>
      <c r="G54" s="32"/>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row>
    <row r="55" spans="1:100" s="96" customFormat="1" x14ac:dyDescent="0.25">
      <c r="A55" s="57"/>
      <c r="B55" s="54" t="s">
        <v>54491</v>
      </c>
      <c r="C55" s="55"/>
      <c r="D55" s="55"/>
      <c r="E55" s="56"/>
      <c r="F55" s="57"/>
      <c r="G55" s="57"/>
      <c r="H55" s="58"/>
      <c r="I55" s="58"/>
      <c r="J55" s="58"/>
      <c r="K55" s="58"/>
      <c r="L55" s="58"/>
      <c r="M55" s="58"/>
      <c r="N55" s="58"/>
      <c r="O55" s="58"/>
      <c r="P55" s="58"/>
      <c r="Q55" s="58"/>
      <c r="R55" s="58"/>
      <c r="S55" s="58"/>
      <c r="T55" s="58"/>
      <c r="U55" s="58"/>
      <c r="V55" s="58"/>
      <c r="W55" s="58"/>
      <c r="X55" s="58"/>
      <c r="Y55" s="58"/>
      <c r="Z55" s="58"/>
      <c r="AA55" s="58"/>
      <c r="AB55" s="58"/>
      <c r="AC55" s="58"/>
      <c r="AD55" s="58"/>
      <c r="AE55" s="6"/>
      <c r="AF55" s="6"/>
      <c r="AG55" s="6"/>
      <c r="AH55" s="6"/>
      <c r="AI55" s="6"/>
      <c r="AJ55" s="6"/>
      <c r="AK55" s="6"/>
      <c r="AL55" s="6"/>
      <c r="AM55" s="6"/>
      <c r="AN55" s="6"/>
      <c r="AO55" s="6"/>
      <c r="AP55" s="6"/>
      <c r="AQ55" s="6"/>
      <c r="AR55" s="6"/>
      <c r="AS55" s="6"/>
      <c r="AT55" s="6"/>
      <c r="AU55" s="6"/>
      <c r="AV55" s="6"/>
      <c r="AW55" s="6"/>
      <c r="AX55" s="6"/>
      <c r="AY55" s="6"/>
      <c r="AZ55" s="6"/>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row>
    <row r="56" spans="1:100" x14ac:dyDescent="0.25">
      <c r="A56" s="35"/>
      <c r="B56" s="33" t="s">
        <v>2</v>
      </c>
      <c r="C56" s="33"/>
      <c r="D56" s="33"/>
      <c r="E56" s="34"/>
      <c r="F56" s="35"/>
      <c r="G56" s="35"/>
      <c r="AE56" s="6"/>
      <c r="AF56" s="6"/>
      <c r="AG56" s="6"/>
      <c r="AH56" s="6"/>
      <c r="AI56" s="6"/>
      <c r="AJ56" s="6"/>
      <c r="AK56" s="6"/>
      <c r="AL56" s="6"/>
      <c r="AM56" s="6"/>
      <c r="AN56" s="6"/>
      <c r="AO56" s="6"/>
      <c r="AP56" s="6"/>
      <c r="AQ56" s="6"/>
      <c r="AR56" s="6"/>
      <c r="AS56" s="6"/>
      <c r="AT56" s="6"/>
      <c r="AU56" s="6"/>
      <c r="AV56" s="6"/>
      <c r="AW56" s="6"/>
      <c r="AX56" s="6"/>
      <c r="AY56" s="6"/>
      <c r="AZ56" s="6"/>
    </row>
    <row r="57" spans="1:100" s="97" customFormat="1" x14ac:dyDescent="0.25">
      <c r="A57" s="86">
        <v>19740022</v>
      </c>
      <c r="B57" s="43" t="s">
        <v>10204</v>
      </c>
      <c r="C57" s="59" t="s">
        <v>3</v>
      </c>
      <c r="D57" s="53">
        <f>(IF(S1&gt;0, (IF(S1&lt;=6,SUM(N1:N15),0)),0))</f>
        <v>0</v>
      </c>
      <c r="E57" s="44" t="s">
        <v>54450</v>
      </c>
      <c r="F57" s="37" t="s">
        <v>27</v>
      </c>
      <c r="G57" s="37" t="s">
        <v>54397</v>
      </c>
      <c r="H57" s="4">
        <f>IF(S1&gt;0, (IF(S1&lt;=6,D10,0)),0)</f>
        <v>0</v>
      </c>
      <c r="I57" s="4"/>
      <c r="J57" s="4"/>
      <c r="K57" s="4"/>
      <c r="L57" s="4"/>
      <c r="M57" s="4"/>
      <c r="N57" s="4"/>
      <c r="O57" s="4"/>
      <c r="P57" s="4"/>
      <c r="Q57" s="4"/>
      <c r="R57" s="4"/>
      <c r="S57" s="4"/>
      <c r="T57" s="4"/>
      <c r="U57" s="4"/>
      <c r="V57" s="4"/>
      <c r="W57" s="4"/>
      <c r="X57" s="4"/>
      <c r="Y57" s="4"/>
      <c r="Z57" s="4"/>
      <c r="AA57" s="4"/>
      <c r="AB57" s="4"/>
      <c r="AC57" s="4"/>
      <c r="AD57" s="4"/>
      <c r="AE57" s="6"/>
      <c r="AF57" s="6"/>
      <c r="AG57" s="6"/>
      <c r="AH57" s="6"/>
      <c r="AI57" s="6"/>
      <c r="AJ57" s="6"/>
      <c r="AK57" s="6"/>
      <c r="AL57" s="6"/>
      <c r="AM57" s="6"/>
      <c r="AN57" s="6"/>
      <c r="AO57" s="6"/>
      <c r="AP57" s="6"/>
      <c r="AQ57" s="6"/>
      <c r="AR57" s="6"/>
      <c r="AS57" s="6"/>
      <c r="AT57" s="6"/>
      <c r="AU57" s="6"/>
      <c r="AV57" s="6"/>
      <c r="AW57" s="6"/>
      <c r="AX57" s="6"/>
      <c r="AY57" s="6"/>
      <c r="AZ57" s="6"/>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row>
    <row r="58" spans="1:100" s="97" customFormat="1" x14ac:dyDescent="0.25">
      <c r="A58" s="86">
        <v>19740023</v>
      </c>
      <c r="B58" s="43" t="s">
        <v>10209</v>
      </c>
      <c r="C58" s="59" t="s">
        <v>3</v>
      </c>
      <c r="D58" s="53">
        <f>(IF(AND(S1&gt;6,S1&lt;=12),SUM(N1:N15),0))</f>
        <v>0</v>
      </c>
      <c r="E58" s="46"/>
      <c r="F58" s="37" t="s">
        <v>27</v>
      </c>
      <c r="G58" s="37" t="s">
        <v>54397</v>
      </c>
      <c r="H58" s="4">
        <f>IF(AND(S1&gt;6,S1&lt;=12),D10,0)</f>
        <v>0</v>
      </c>
      <c r="I58" s="4"/>
      <c r="J58" s="4"/>
      <c r="K58" s="4"/>
      <c r="L58" s="4"/>
      <c r="M58" s="4"/>
      <c r="N58" s="4"/>
      <c r="O58" s="4"/>
      <c r="P58" s="4"/>
      <c r="Q58" s="4"/>
      <c r="R58" s="4"/>
      <c r="S58" s="4"/>
      <c r="T58" s="4"/>
      <c r="U58" s="4"/>
      <c r="V58" s="4"/>
      <c r="W58" s="4"/>
      <c r="X58" s="4"/>
      <c r="Y58" s="4"/>
      <c r="Z58" s="4"/>
      <c r="AA58" s="4"/>
      <c r="AB58" s="4"/>
      <c r="AC58" s="4"/>
      <c r="AD58" s="4"/>
      <c r="AE58" s="6"/>
      <c r="AF58" s="6"/>
      <c r="AG58" s="6"/>
      <c r="AH58" s="6"/>
      <c r="AI58" s="6"/>
      <c r="AJ58" s="6"/>
      <c r="AK58" s="6"/>
      <c r="AL58" s="6"/>
      <c r="AM58" s="6"/>
      <c r="AN58" s="6"/>
      <c r="AO58" s="6"/>
      <c r="AP58" s="6"/>
      <c r="AQ58" s="6"/>
      <c r="AR58" s="6"/>
      <c r="AS58" s="6"/>
      <c r="AT58" s="6"/>
      <c r="AU58" s="6"/>
      <c r="AV58" s="6"/>
      <c r="AW58" s="6"/>
      <c r="AX58" s="6"/>
      <c r="AY58" s="6"/>
      <c r="AZ58" s="6"/>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row>
    <row r="59" spans="1:100" s="97" customFormat="1" x14ac:dyDescent="0.25">
      <c r="A59" s="86">
        <v>19740083</v>
      </c>
      <c r="B59" s="43" t="s">
        <v>10212</v>
      </c>
      <c r="C59" s="59" t="s">
        <v>3</v>
      </c>
      <c r="D59" s="53">
        <f>(ROUNDUP(((IF(AND(S1&gt;12,S1&lt;=24),SUM(N1:N15),0))/2),0))</f>
        <v>0</v>
      </c>
      <c r="E59" s="46"/>
      <c r="F59" s="37" t="s">
        <v>27</v>
      </c>
      <c r="G59" s="37" t="s">
        <v>54397</v>
      </c>
      <c r="H59" s="4">
        <f>ROUNDUP(((IF(AND(S1&gt;12,S1&lt;=24),D10,0))/2),0)</f>
        <v>0</v>
      </c>
      <c r="I59" s="4"/>
      <c r="J59" s="4"/>
      <c r="K59" s="4"/>
      <c r="L59" s="4"/>
      <c r="M59" s="4"/>
      <c r="N59" s="4"/>
      <c r="O59" s="4"/>
      <c r="P59" s="4"/>
      <c r="Q59" s="4"/>
      <c r="R59" s="4"/>
      <c r="S59" s="4"/>
      <c r="T59" s="4"/>
      <c r="U59" s="4"/>
      <c r="V59" s="4"/>
      <c r="W59" s="4"/>
      <c r="X59" s="4"/>
      <c r="Y59" s="4"/>
      <c r="Z59" s="4"/>
      <c r="AA59" s="4"/>
      <c r="AB59" s="4"/>
      <c r="AC59" s="4"/>
      <c r="AD59" s="4"/>
      <c r="AE59" s="6"/>
      <c r="AF59" s="6"/>
      <c r="AG59" s="6"/>
      <c r="AH59" s="6"/>
      <c r="AI59" s="6"/>
      <c r="AJ59" s="6"/>
      <c r="AK59" s="6"/>
      <c r="AL59" s="6"/>
      <c r="AM59" s="6"/>
      <c r="AN59" s="6"/>
      <c r="AO59" s="6"/>
      <c r="AP59" s="6"/>
      <c r="AQ59" s="6"/>
      <c r="AR59" s="6"/>
      <c r="AS59" s="6"/>
      <c r="AT59" s="6"/>
      <c r="AU59" s="6"/>
      <c r="AV59" s="6"/>
      <c r="AW59" s="6"/>
      <c r="AX59" s="6"/>
      <c r="AY59" s="6"/>
      <c r="AZ59" s="6"/>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row>
    <row r="60" spans="1:100" x14ac:dyDescent="0.25">
      <c r="A60" s="35"/>
      <c r="B60" s="33" t="s">
        <v>53</v>
      </c>
      <c r="C60" s="33"/>
      <c r="D60" s="33"/>
      <c r="E60" s="34"/>
      <c r="F60" s="35"/>
      <c r="G60" s="35"/>
      <c r="AE60" s="6"/>
      <c r="AF60" s="6"/>
      <c r="AG60" s="6"/>
      <c r="AH60" s="6"/>
      <c r="AI60" s="6"/>
      <c r="AJ60" s="6"/>
      <c r="AK60" s="6"/>
      <c r="AL60" s="6"/>
      <c r="AM60" s="6"/>
      <c r="AN60" s="6"/>
      <c r="AO60" s="6"/>
      <c r="AP60" s="6"/>
      <c r="AQ60" s="6"/>
      <c r="AR60" s="6"/>
      <c r="AS60" s="6"/>
      <c r="AT60" s="6"/>
      <c r="AU60" s="6"/>
      <c r="AV60" s="6"/>
      <c r="AW60" s="6"/>
      <c r="AX60" s="6"/>
      <c r="AY60" s="6"/>
      <c r="AZ60" s="6"/>
    </row>
    <row r="61" spans="1:100" s="97" customFormat="1" x14ac:dyDescent="0.25">
      <c r="A61" s="86">
        <v>19745194</v>
      </c>
      <c r="B61" s="43" t="s">
        <v>10262</v>
      </c>
      <c r="C61" s="59" t="s">
        <v>3</v>
      </c>
      <c r="D61" s="53">
        <f>(IF(D59&gt;0,D59,0))</f>
        <v>0</v>
      </c>
      <c r="E61" s="44" t="s">
        <v>54451</v>
      </c>
      <c r="F61" s="37" t="s">
        <v>101</v>
      </c>
      <c r="G61" s="37" t="s">
        <v>54398</v>
      </c>
      <c r="H61" s="4"/>
      <c r="I61" s="4"/>
      <c r="J61" s="4"/>
      <c r="K61" s="4"/>
      <c r="L61" s="4"/>
      <c r="M61" s="4"/>
      <c r="N61" s="4"/>
      <c r="O61" s="4"/>
      <c r="P61" s="4"/>
      <c r="Q61" s="4"/>
      <c r="R61" s="4"/>
      <c r="S61" s="4"/>
      <c r="T61" s="4"/>
      <c r="U61" s="4"/>
      <c r="V61" s="4"/>
      <c r="W61" s="4"/>
      <c r="X61" s="4"/>
      <c r="Y61" s="4"/>
      <c r="Z61" s="4"/>
      <c r="AA61" s="4"/>
      <c r="AB61" s="4"/>
      <c r="AC61" s="4"/>
      <c r="AD61" s="4"/>
      <c r="AE61" s="6"/>
      <c r="AF61" s="6"/>
      <c r="AG61" s="6"/>
      <c r="AH61" s="6"/>
      <c r="AI61" s="6"/>
      <c r="AJ61" s="6"/>
      <c r="AK61" s="6"/>
      <c r="AL61" s="6"/>
      <c r="AM61" s="6"/>
      <c r="AN61" s="6"/>
      <c r="AO61" s="6"/>
      <c r="AP61" s="6"/>
      <c r="AQ61" s="6"/>
      <c r="AR61" s="6"/>
      <c r="AS61" s="6"/>
      <c r="AT61" s="6"/>
      <c r="AU61" s="6"/>
      <c r="AV61" s="6"/>
      <c r="AW61" s="6"/>
      <c r="AX61" s="6"/>
      <c r="AY61" s="6"/>
      <c r="AZ61" s="6"/>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row>
    <row r="62" spans="1:100" s="97" customFormat="1" x14ac:dyDescent="0.25">
      <c r="A62" s="86">
        <v>19745169</v>
      </c>
      <c r="B62" s="43" t="s">
        <v>13044</v>
      </c>
      <c r="C62" s="59" t="s">
        <v>3</v>
      </c>
      <c r="D62" s="53">
        <f>(IF(AND(S1&gt;24,S1&lt;=36),SUM(N1:N15),0))</f>
        <v>0</v>
      </c>
      <c r="E62" s="44"/>
      <c r="F62" s="37" t="s">
        <v>101</v>
      </c>
      <c r="G62" s="37" t="s">
        <v>54398</v>
      </c>
      <c r="H62" s="4">
        <f>IF(AND(S1&gt;24,S1&lt;=36),D10,0)</f>
        <v>0</v>
      </c>
      <c r="I62" s="4"/>
      <c r="J62" s="4"/>
      <c r="K62" s="4"/>
      <c r="L62" s="4"/>
      <c r="M62" s="4"/>
      <c r="N62" s="4"/>
      <c r="O62" s="4"/>
      <c r="P62" s="4"/>
      <c r="Q62" s="4"/>
      <c r="R62" s="4"/>
      <c r="S62" s="4"/>
      <c r="T62" s="4"/>
      <c r="U62" s="4"/>
      <c r="V62" s="4"/>
      <c r="W62" s="4"/>
      <c r="X62" s="4"/>
      <c r="Y62" s="4"/>
      <c r="Z62" s="4"/>
      <c r="AA62" s="4"/>
      <c r="AB62" s="4"/>
      <c r="AC62" s="4"/>
      <c r="AD62" s="4"/>
      <c r="AE62" s="6"/>
      <c r="AF62" s="6"/>
      <c r="AG62" s="6"/>
      <c r="AH62" s="6"/>
      <c r="AI62" s="6"/>
      <c r="AJ62" s="6"/>
      <c r="AK62" s="6"/>
      <c r="AL62" s="6"/>
      <c r="AM62" s="6"/>
      <c r="AN62" s="6"/>
      <c r="AO62" s="6"/>
      <c r="AP62" s="6"/>
      <c r="AQ62" s="6"/>
      <c r="AR62" s="6"/>
      <c r="AS62" s="6"/>
      <c r="AT62" s="6"/>
      <c r="AU62" s="6"/>
      <c r="AV62" s="6"/>
      <c r="AW62" s="6"/>
      <c r="AX62" s="6"/>
      <c r="AY62" s="6"/>
      <c r="AZ62" s="6"/>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row>
    <row r="63" spans="1:100" x14ac:dyDescent="0.25">
      <c r="A63" s="35"/>
      <c r="B63" s="33" t="s">
        <v>54</v>
      </c>
      <c r="C63" s="33"/>
      <c r="D63" s="33"/>
      <c r="E63" s="34"/>
      <c r="F63" s="35"/>
      <c r="G63" s="35"/>
      <c r="AE63" s="6"/>
      <c r="AF63" s="6"/>
      <c r="AG63" s="6"/>
      <c r="AH63" s="6"/>
      <c r="AI63" s="6"/>
      <c r="AJ63" s="6"/>
      <c r="AK63" s="6"/>
      <c r="AL63" s="6"/>
      <c r="AM63" s="6"/>
      <c r="AN63" s="6"/>
      <c r="AO63" s="6"/>
      <c r="AP63" s="6"/>
      <c r="AQ63" s="6"/>
      <c r="AR63" s="6"/>
      <c r="AS63" s="6"/>
      <c r="AT63" s="6"/>
      <c r="AU63" s="6"/>
      <c r="AV63" s="6"/>
      <c r="AW63" s="6"/>
      <c r="AX63" s="6"/>
      <c r="AY63" s="6"/>
      <c r="AZ63" s="6"/>
    </row>
    <row r="64" spans="1:100" s="97" customFormat="1" x14ac:dyDescent="0.25">
      <c r="A64" s="86">
        <v>19745317</v>
      </c>
      <c r="B64" s="43" t="s">
        <v>41932</v>
      </c>
      <c r="C64" s="59" t="s">
        <v>3</v>
      </c>
      <c r="D64" s="53">
        <f>(IF(AND(S1&gt;36,S1&lt;=48),SUM(N1:N15),0))</f>
        <v>0</v>
      </c>
      <c r="E64" s="44" t="s">
        <v>54451</v>
      </c>
      <c r="F64" s="37" t="s">
        <v>102</v>
      </c>
      <c r="G64" s="37" t="s">
        <v>54399</v>
      </c>
      <c r="H64" s="4">
        <f>IF(AND(S1&gt;36,S1&lt;=48),D10,0)</f>
        <v>0</v>
      </c>
      <c r="I64" s="4"/>
      <c r="J64" s="4"/>
      <c r="K64" s="4"/>
      <c r="L64" s="4"/>
      <c r="M64" s="4"/>
      <c r="N64" s="4"/>
      <c r="O64" s="4"/>
      <c r="P64" s="4"/>
      <c r="Q64" s="4"/>
      <c r="R64" s="4"/>
      <c r="S64" s="4"/>
      <c r="T64" s="4"/>
      <c r="U64" s="4"/>
      <c r="V64" s="4"/>
      <c r="W64" s="4"/>
      <c r="X64" s="4"/>
      <c r="Y64" s="4"/>
      <c r="Z64" s="4"/>
      <c r="AA64" s="4"/>
      <c r="AB64" s="4"/>
      <c r="AC64" s="4"/>
      <c r="AD64" s="4"/>
      <c r="AE64" s="6"/>
      <c r="AF64" s="6"/>
      <c r="AG64" s="6"/>
      <c r="AH64" s="6"/>
      <c r="AI64" s="6"/>
      <c r="AJ64" s="6"/>
      <c r="AK64" s="6"/>
      <c r="AL64" s="6"/>
      <c r="AM64" s="6"/>
      <c r="AN64" s="6"/>
      <c r="AO64" s="6"/>
      <c r="AP64" s="6"/>
      <c r="AQ64" s="6"/>
      <c r="AR64" s="6"/>
      <c r="AS64" s="6"/>
      <c r="AT64" s="6"/>
      <c r="AU64" s="6"/>
      <c r="AV64" s="6"/>
      <c r="AW64" s="6"/>
      <c r="AX64" s="6"/>
      <c r="AY64" s="6"/>
      <c r="AZ64" s="6"/>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row>
    <row r="65" spans="1:100" s="97" customFormat="1" x14ac:dyDescent="0.25">
      <c r="A65" s="86">
        <v>19746054</v>
      </c>
      <c r="B65" s="43" t="s">
        <v>5230</v>
      </c>
      <c r="C65" s="59" t="s">
        <v>3</v>
      </c>
      <c r="D65" s="53">
        <f>(IF(AND(S1&gt;48,S1&lt;=72),SUM(N1:N15),0))</f>
        <v>0</v>
      </c>
      <c r="E65" s="44"/>
      <c r="F65" s="37" t="s">
        <v>102</v>
      </c>
      <c r="G65" s="37" t="s">
        <v>54399</v>
      </c>
      <c r="H65" s="4">
        <f>IF(AND(S1&gt;48,S1&lt;=72),D10,0)</f>
        <v>0</v>
      </c>
      <c r="I65" s="4"/>
      <c r="J65" s="4"/>
      <c r="K65" s="4"/>
      <c r="L65" s="4"/>
      <c r="M65" s="4"/>
      <c r="N65" s="4"/>
      <c r="O65" s="4"/>
      <c r="P65" s="4"/>
      <c r="Q65" s="4"/>
      <c r="R65" s="4"/>
      <c r="S65" s="4"/>
      <c r="T65" s="4"/>
      <c r="U65" s="4"/>
      <c r="V65" s="4"/>
      <c r="W65" s="4"/>
      <c r="X65" s="4"/>
      <c r="Y65" s="4"/>
      <c r="Z65" s="4"/>
      <c r="AA65" s="4"/>
      <c r="AB65" s="4"/>
      <c r="AC65" s="4"/>
      <c r="AD65" s="4"/>
      <c r="AE65" s="6"/>
      <c r="AF65" s="6"/>
      <c r="AG65" s="6"/>
      <c r="AH65" s="6"/>
      <c r="AI65" s="6"/>
      <c r="AJ65" s="6"/>
      <c r="AK65" s="6"/>
      <c r="AL65" s="6"/>
      <c r="AM65" s="6"/>
      <c r="AN65" s="6"/>
      <c r="AO65" s="6"/>
      <c r="AP65" s="6"/>
      <c r="AQ65" s="6"/>
      <c r="AR65" s="6"/>
      <c r="AS65" s="6"/>
      <c r="AT65" s="6"/>
      <c r="AU65" s="6"/>
      <c r="AV65" s="6"/>
      <c r="AW65" s="6"/>
      <c r="AX65" s="6"/>
      <c r="AY65" s="6"/>
      <c r="AZ65" s="6"/>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row>
    <row r="66" spans="1:100" s="97" customFormat="1" x14ac:dyDescent="0.25">
      <c r="A66" s="86">
        <v>19746053</v>
      </c>
      <c r="B66" s="43" t="s">
        <v>54495</v>
      </c>
      <c r="C66" s="59" t="s">
        <v>3</v>
      </c>
      <c r="D66" s="53">
        <f>(IF(AND(S1&gt;72,S1&lt;=144),SUM(N1:N15),0)+IF((S1&gt;144),(SUM(N1:N15)*2),0))</f>
        <v>248688</v>
      </c>
      <c r="E66" s="44"/>
      <c r="F66" s="37" t="s">
        <v>102</v>
      </c>
      <c r="G66" s="37" t="s">
        <v>54399</v>
      </c>
      <c r="H66" s="4">
        <f>IF(AND(S1&gt;72,S1&lt;=144),D10,0)+IF(AND(S1&gt;144,S1&lt;=288),(D10*2),0)</f>
        <v>2</v>
      </c>
      <c r="I66" s="4"/>
      <c r="J66" s="4"/>
      <c r="K66" s="4"/>
      <c r="L66" s="4"/>
      <c r="M66" s="4"/>
      <c r="N66" s="4"/>
      <c r="O66" s="4"/>
      <c r="P66" s="4"/>
      <c r="Q66" s="4"/>
      <c r="R66" s="4"/>
      <c r="S66" s="4"/>
      <c r="T66" s="4"/>
      <c r="U66" s="4"/>
      <c r="V66" s="4"/>
      <c r="W66" s="4"/>
      <c r="X66" s="4"/>
      <c r="Y66" s="4"/>
      <c r="Z66" s="4"/>
      <c r="AA66" s="4"/>
      <c r="AB66" s="4"/>
      <c r="AC66" s="4"/>
      <c r="AD66" s="4"/>
      <c r="AE66" s="6"/>
      <c r="AF66" s="6"/>
      <c r="AG66" s="6"/>
      <c r="AH66" s="6"/>
      <c r="AI66" s="6"/>
      <c r="AJ66" s="6"/>
      <c r="AK66" s="6"/>
      <c r="AL66" s="6"/>
      <c r="AM66" s="6"/>
      <c r="AN66" s="6"/>
      <c r="AO66" s="6"/>
      <c r="AP66" s="6"/>
      <c r="AQ66" s="6"/>
      <c r="AR66" s="6"/>
      <c r="AS66" s="6"/>
      <c r="AT66" s="6"/>
      <c r="AU66" s="6"/>
      <c r="AV66" s="6"/>
      <c r="AW66" s="6"/>
      <c r="AX66" s="6"/>
      <c r="AY66" s="6"/>
      <c r="AZ66" s="6"/>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row>
    <row r="67" spans="1:100" x14ac:dyDescent="0.25">
      <c r="A67" s="35"/>
      <c r="B67" s="33" t="s">
        <v>55</v>
      </c>
      <c r="C67" s="33"/>
      <c r="D67" s="33"/>
      <c r="E67" s="34"/>
      <c r="F67" s="35"/>
      <c r="G67" s="35"/>
      <c r="AE67" s="6"/>
      <c r="AF67" s="6"/>
      <c r="AG67" s="6"/>
      <c r="AH67" s="6"/>
      <c r="AI67" s="6"/>
      <c r="AJ67" s="6"/>
      <c r="AK67" s="6"/>
      <c r="AL67" s="6"/>
      <c r="AM67" s="6"/>
      <c r="AN67" s="6"/>
      <c r="AO67" s="6"/>
      <c r="AP67" s="6"/>
      <c r="AQ67" s="6"/>
      <c r="AR67" s="6"/>
      <c r="AS67" s="6"/>
      <c r="AT67" s="6"/>
      <c r="AU67" s="6"/>
      <c r="AV67" s="6"/>
      <c r="AW67" s="6"/>
      <c r="AX67" s="6"/>
      <c r="AY67" s="6"/>
      <c r="AZ67" s="6"/>
    </row>
    <row r="68" spans="1:100" s="4" customFormat="1" x14ac:dyDescent="0.25">
      <c r="A68" s="86">
        <v>19716027</v>
      </c>
      <c r="B68" s="87" t="s">
        <v>9932</v>
      </c>
      <c r="C68" s="60" t="s">
        <v>3</v>
      </c>
      <c r="D68" s="61">
        <f>(IF(S2&gt;0, (IF(S2&lt;=6,SUM(N1:N15),0)),0))</f>
        <v>0</v>
      </c>
      <c r="E68" s="62" t="s">
        <v>54452</v>
      </c>
      <c r="F68" s="37" t="s">
        <v>103</v>
      </c>
      <c r="G68" s="37" t="s">
        <v>54400</v>
      </c>
      <c r="H68" s="4">
        <f>IF(S2&gt;0, (IF(S2&lt;=6,D10,0)),0)</f>
        <v>0</v>
      </c>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row>
    <row r="69" spans="1:100" s="4" customFormat="1" x14ac:dyDescent="0.25">
      <c r="A69" s="86">
        <v>19716029</v>
      </c>
      <c r="B69" s="87" t="s">
        <v>2466</v>
      </c>
      <c r="C69" s="60" t="s">
        <v>3</v>
      </c>
      <c r="D69" s="61">
        <f>(IF(AND(S2&gt;6,S2&lt;=12),SUM(N1:N15),0))</f>
        <v>0</v>
      </c>
      <c r="E69" s="62"/>
      <c r="F69" s="37" t="s">
        <v>103</v>
      </c>
      <c r="G69" s="37" t="s">
        <v>54400</v>
      </c>
      <c r="H69" s="4">
        <f>IF(AND(S2&gt;6,S2&lt;=12),D10,0)</f>
        <v>0</v>
      </c>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row>
    <row r="70" spans="1:100" s="4" customFormat="1" x14ac:dyDescent="0.25">
      <c r="A70" s="86">
        <v>19716030</v>
      </c>
      <c r="B70" s="87" t="s">
        <v>4460</v>
      </c>
      <c r="C70" s="60" t="s">
        <v>3</v>
      </c>
      <c r="D70" s="61">
        <f>(IF(AND(S2&gt;12,S2&lt;=24),SUM(N1:N15),0))</f>
        <v>0</v>
      </c>
      <c r="E70" s="62"/>
      <c r="F70" s="37" t="s">
        <v>103</v>
      </c>
      <c r="G70" s="37" t="s">
        <v>54400</v>
      </c>
      <c r="H70" s="4">
        <f>IF(AND(S2&gt;12,S2&lt;=24),D10,0)</f>
        <v>0</v>
      </c>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row>
    <row r="71" spans="1:100" s="4" customFormat="1" x14ac:dyDescent="0.25">
      <c r="A71" s="86">
        <v>19716031</v>
      </c>
      <c r="B71" s="87" t="s">
        <v>48442</v>
      </c>
      <c r="C71" s="60" t="s">
        <v>3</v>
      </c>
      <c r="D71" s="61">
        <f>(IF(AND(S2&gt;24,S2&lt;=36),SUM(N1:N15),0))</f>
        <v>0</v>
      </c>
      <c r="E71" s="62"/>
      <c r="F71" s="37" t="s">
        <v>103</v>
      </c>
      <c r="G71" s="37" t="s">
        <v>54400</v>
      </c>
      <c r="H71" s="4">
        <f>IF(AND(S2&gt;24,S2&lt;=36),D10,0)</f>
        <v>0</v>
      </c>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row>
    <row r="72" spans="1:100" s="4" customFormat="1" x14ac:dyDescent="0.25">
      <c r="A72" s="86">
        <v>19716039</v>
      </c>
      <c r="B72" s="87" t="s">
        <v>1259</v>
      </c>
      <c r="C72" s="60" t="s">
        <v>3</v>
      </c>
      <c r="D72" s="61">
        <f>(IF(AND(S2&gt;36,S2&lt;=48),SUM(N1:N15),0))</f>
        <v>0</v>
      </c>
      <c r="E72" s="62"/>
      <c r="F72" s="37" t="s">
        <v>103</v>
      </c>
      <c r="G72" s="37" t="s">
        <v>54400</v>
      </c>
      <c r="H72" s="4">
        <f>IF(AND(S2&gt;36,S2&lt;=48),D10,0)</f>
        <v>0</v>
      </c>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row>
    <row r="73" spans="1:100" s="12" customFormat="1" x14ac:dyDescent="0.25">
      <c r="A73" s="32"/>
      <c r="B73" s="31" t="s">
        <v>54492</v>
      </c>
      <c r="C73" s="31"/>
      <c r="D73" s="31"/>
      <c r="E73" s="31"/>
      <c r="F73" s="32"/>
      <c r="G73" s="32"/>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row>
    <row r="74" spans="1:100" x14ac:dyDescent="0.25">
      <c r="A74" s="35"/>
      <c r="B74" s="33" t="s">
        <v>54493</v>
      </c>
      <c r="C74" s="33"/>
      <c r="D74" s="33"/>
      <c r="E74" s="34"/>
      <c r="F74" s="35"/>
      <c r="G74" s="35"/>
      <c r="AE74" s="6"/>
      <c r="AF74" s="6"/>
      <c r="AG74" s="6"/>
      <c r="AH74" s="6"/>
      <c r="AI74" s="6"/>
      <c r="AJ74" s="6"/>
      <c r="AK74" s="6"/>
      <c r="AL74" s="6"/>
      <c r="AM74" s="6"/>
      <c r="AN74" s="6"/>
      <c r="AO74" s="6"/>
      <c r="AP74" s="6"/>
      <c r="AQ74" s="6"/>
      <c r="AR74" s="6"/>
      <c r="AS74" s="6"/>
      <c r="AT74" s="6"/>
      <c r="AU74" s="6"/>
      <c r="AV74" s="6"/>
      <c r="AW74" s="6"/>
      <c r="AX74" s="6"/>
      <c r="AY74" s="6"/>
      <c r="AZ74" s="6"/>
    </row>
    <row r="75" spans="1:100" s="129" customFormat="1" ht="24" x14ac:dyDescent="0.25">
      <c r="A75" s="86">
        <v>35520389</v>
      </c>
      <c r="B75" s="43" t="s">
        <v>26</v>
      </c>
      <c r="C75" s="63" t="s">
        <v>1</v>
      </c>
      <c r="D75" s="64">
        <f>(ROUNDUP((SUM(D57,D58,D61,D62,D64,D65,D66,D68,D69,D70,D71,D72)/2000),0))</f>
        <v>125</v>
      </c>
      <c r="E75" s="65" t="s">
        <v>54453</v>
      </c>
      <c r="F75" s="37" t="s">
        <v>31</v>
      </c>
      <c r="G75" s="37" t="s">
        <v>54401</v>
      </c>
      <c r="H75" s="4"/>
      <c r="I75" s="4"/>
      <c r="J75" s="4"/>
      <c r="K75" s="4"/>
      <c r="L75" s="4"/>
      <c r="M75" s="4"/>
      <c r="N75" s="4"/>
      <c r="O75" s="4"/>
      <c r="P75" s="4"/>
      <c r="Q75" s="4"/>
      <c r="R75" s="4"/>
      <c r="S75" s="4"/>
      <c r="T75" s="4"/>
      <c r="U75" s="4"/>
      <c r="V75" s="4"/>
      <c r="W75" s="4"/>
      <c r="X75" s="4"/>
      <c r="Y75" s="4"/>
      <c r="Z75" s="4"/>
      <c r="AA75" s="4"/>
      <c r="AB75" s="4"/>
      <c r="AC75" s="4"/>
      <c r="AD75" s="4"/>
      <c r="AE75" s="6"/>
      <c r="AF75" s="6"/>
      <c r="AG75" s="6"/>
      <c r="AH75" s="6"/>
      <c r="AI75" s="6"/>
      <c r="AJ75" s="6"/>
      <c r="AK75" s="6"/>
      <c r="AL75" s="6"/>
      <c r="AM75" s="6"/>
      <c r="AN75" s="6"/>
      <c r="AO75" s="6"/>
      <c r="AP75" s="6"/>
      <c r="AQ75" s="6"/>
      <c r="AR75" s="6"/>
      <c r="AS75" s="6"/>
      <c r="AT75" s="6"/>
      <c r="AU75" s="6"/>
      <c r="AV75" s="6"/>
      <c r="AW75" s="6"/>
      <c r="AX75" s="6"/>
      <c r="AY75" s="6"/>
      <c r="AZ75" s="6"/>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row>
    <row r="76" spans="1:100" s="129" customFormat="1" ht="24" x14ac:dyDescent="0.25">
      <c r="A76" s="86">
        <v>35520387</v>
      </c>
      <c r="B76" s="43" t="s">
        <v>39803</v>
      </c>
      <c r="C76" s="63" t="s">
        <v>1</v>
      </c>
      <c r="D76" s="64">
        <f>D75*5</f>
        <v>625</v>
      </c>
      <c r="E76" s="65" t="s">
        <v>54454</v>
      </c>
      <c r="F76" s="37" t="s">
        <v>32</v>
      </c>
      <c r="G76" s="37" t="s">
        <v>54402</v>
      </c>
      <c r="H76" s="4"/>
      <c r="I76" s="4"/>
      <c r="J76" s="4"/>
      <c r="K76" s="4"/>
      <c r="L76" s="4"/>
      <c r="M76" s="4"/>
      <c r="N76" s="4"/>
      <c r="O76" s="4"/>
      <c r="P76" s="4"/>
      <c r="Q76" s="4"/>
      <c r="R76" s="4"/>
      <c r="S76" s="4"/>
      <c r="T76" s="4"/>
      <c r="U76" s="4"/>
      <c r="V76" s="4"/>
      <c r="W76" s="4"/>
      <c r="X76" s="4"/>
      <c r="Y76" s="4"/>
      <c r="Z76" s="4"/>
      <c r="AA76" s="4"/>
      <c r="AB76" s="4"/>
      <c r="AC76" s="4"/>
      <c r="AD76" s="4"/>
      <c r="AE76" s="6"/>
      <c r="AF76" s="6"/>
      <c r="AG76" s="6"/>
      <c r="AH76" s="6"/>
      <c r="AI76" s="6"/>
      <c r="AJ76" s="6"/>
      <c r="AK76" s="6"/>
      <c r="AL76" s="6"/>
      <c r="AM76" s="6"/>
      <c r="AN76" s="6"/>
      <c r="AO76" s="6"/>
      <c r="AP76" s="6"/>
      <c r="AQ76" s="6"/>
      <c r="AR76" s="6"/>
      <c r="AS76" s="6"/>
      <c r="AT76" s="6"/>
      <c r="AU76" s="6"/>
      <c r="AV76" s="6"/>
      <c r="AW76" s="6"/>
      <c r="AX76" s="6"/>
      <c r="AY76" s="6"/>
      <c r="AZ76" s="6"/>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row>
    <row r="77" spans="1:100" s="129" customFormat="1" ht="36" x14ac:dyDescent="0.25">
      <c r="A77" s="86">
        <v>35520060</v>
      </c>
      <c r="B77" s="43" t="s">
        <v>39843</v>
      </c>
      <c r="C77" s="63" t="s">
        <v>1</v>
      </c>
      <c r="D77" s="64">
        <f>IF(D2="Poste/Pared",D75,0)</f>
        <v>0</v>
      </c>
      <c r="E77" s="65" t="s">
        <v>54455</v>
      </c>
      <c r="F77" s="37" t="s">
        <v>33</v>
      </c>
      <c r="G77" s="37" t="s">
        <v>54403</v>
      </c>
      <c r="H77" s="4"/>
      <c r="I77" s="4"/>
      <c r="J77" s="4"/>
      <c r="K77" s="4"/>
      <c r="L77" s="4"/>
      <c r="M77" s="4"/>
      <c r="N77" s="4"/>
      <c r="O77" s="4"/>
      <c r="P77" s="4"/>
      <c r="Q77" s="4"/>
      <c r="R77" s="4"/>
      <c r="S77" s="4"/>
      <c r="T77" s="4"/>
      <c r="U77" s="4"/>
      <c r="V77" s="4"/>
      <c r="W77" s="4"/>
      <c r="X77" s="4"/>
      <c r="Y77" s="4"/>
      <c r="Z77" s="4"/>
      <c r="AA77" s="4"/>
      <c r="AB77" s="4"/>
      <c r="AC77" s="4"/>
      <c r="AD77" s="4"/>
      <c r="AE77" s="6"/>
      <c r="AF77" s="6"/>
      <c r="AG77" s="6"/>
      <c r="AH77" s="6"/>
      <c r="AI77" s="6"/>
      <c r="AJ77" s="6"/>
      <c r="AK77" s="6"/>
      <c r="AL77" s="6"/>
      <c r="AM77" s="6"/>
      <c r="AN77" s="6"/>
      <c r="AO77" s="6"/>
      <c r="AP77" s="6"/>
      <c r="AQ77" s="6"/>
      <c r="AR77" s="6"/>
      <c r="AS77" s="6"/>
      <c r="AT77" s="6"/>
      <c r="AU77" s="6"/>
      <c r="AV77" s="6"/>
      <c r="AW77" s="6"/>
      <c r="AX77" s="6"/>
      <c r="AY77" s="6"/>
      <c r="AZ77" s="6"/>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row>
    <row r="78" spans="1:100" s="129" customFormat="1" ht="24" x14ac:dyDescent="0.25">
      <c r="A78" s="86">
        <v>35520030</v>
      </c>
      <c r="B78" s="43" t="s">
        <v>54530</v>
      </c>
      <c r="C78" s="63" t="s">
        <v>1</v>
      </c>
      <c r="D78" s="64">
        <f>IF(D2="Cordera",D75,0)</f>
        <v>125</v>
      </c>
      <c r="E78" s="65" t="s">
        <v>54456</v>
      </c>
      <c r="F78" s="37" t="s">
        <v>94</v>
      </c>
      <c r="G78" s="37" t="s">
        <v>54404</v>
      </c>
      <c r="H78" s="4"/>
      <c r="I78" s="4"/>
      <c r="J78" s="4"/>
      <c r="K78" s="4"/>
      <c r="L78" s="4"/>
      <c r="M78" s="4"/>
      <c r="N78" s="4"/>
      <c r="O78" s="4"/>
      <c r="P78" s="4"/>
      <c r="Q78" s="4"/>
      <c r="R78" s="4"/>
      <c r="S78" s="4"/>
      <c r="T78" s="4"/>
      <c r="U78" s="4"/>
      <c r="V78" s="4"/>
      <c r="W78" s="4"/>
      <c r="X78" s="4"/>
      <c r="Y78" s="4"/>
      <c r="Z78" s="4"/>
      <c r="AA78" s="4"/>
      <c r="AB78" s="4"/>
      <c r="AC78" s="4"/>
      <c r="AD78" s="4"/>
      <c r="AE78" s="6"/>
      <c r="AF78" s="6"/>
      <c r="AG78" s="6"/>
      <c r="AH78" s="6"/>
      <c r="AI78" s="6"/>
      <c r="AJ78" s="6"/>
      <c r="AK78" s="6"/>
      <c r="AL78" s="6"/>
      <c r="AM78" s="6"/>
      <c r="AN78" s="6"/>
      <c r="AO78" s="6"/>
      <c r="AP78" s="6"/>
      <c r="AQ78" s="6"/>
      <c r="AR78" s="6"/>
      <c r="AS78" s="6"/>
      <c r="AT78" s="6"/>
      <c r="AU78" s="6"/>
      <c r="AV78" s="6"/>
      <c r="AW78" s="6"/>
      <c r="AX78" s="6"/>
      <c r="AY78" s="6"/>
      <c r="AZ78" s="6"/>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row>
    <row r="79" spans="1:100" s="129" customFormat="1" ht="24" x14ac:dyDescent="0.25">
      <c r="A79" s="86">
        <v>35520089</v>
      </c>
      <c r="B79" s="43" t="s">
        <v>39895</v>
      </c>
      <c r="C79" s="63" t="s">
        <v>1</v>
      </c>
      <c r="D79" s="64">
        <f>D75*4</f>
        <v>500</v>
      </c>
      <c r="E79" s="65" t="s">
        <v>54457</v>
      </c>
      <c r="F79" s="37" t="s">
        <v>34</v>
      </c>
      <c r="G79" s="37" t="s">
        <v>54405</v>
      </c>
      <c r="H79" s="4"/>
      <c r="I79" s="4"/>
      <c r="J79" s="4"/>
      <c r="K79" s="4"/>
      <c r="L79" s="4"/>
      <c r="M79" s="4"/>
      <c r="N79" s="4"/>
      <c r="O79" s="4"/>
      <c r="P79" s="4"/>
      <c r="Q79" s="4"/>
      <c r="R79" s="4"/>
      <c r="S79" s="4"/>
      <c r="T79" s="4"/>
      <c r="U79" s="4"/>
      <c r="V79" s="4"/>
      <c r="W79" s="4"/>
      <c r="X79" s="4"/>
      <c r="Y79" s="4"/>
      <c r="Z79" s="4"/>
      <c r="AA79" s="4"/>
      <c r="AB79" s="4"/>
      <c r="AC79" s="4"/>
      <c r="AD79" s="4"/>
      <c r="AE79" s="6"/>
      <c r="AF79" s="6"/>
      <c r="AG79" s="6"/>
      <c r="AH79" s="6"/>
      <c r="AI79" s="6"/>
      <c r="AJ79" s="6"/>
      <c r="AK79" s="6"/>
      <c r="AL79" s="6"/>
      <c r="AM79" s="6"/>
      <c r="AN79" s="6"/>
      <c r="AO79" s="6"/>
      <c r="AP79" s="6"/>
      <c r="AQ79" s="6"/>
      <c r="AR79" s="6"/>
      <c r="AS79" s="6"/>
      <c r="AT79" s="6"/>
      <c r="AU79" s="6"/>
      <c r="AV79" s="6"/>
      <c r="AW79" s="6"/>
      <c r="AX79" s="6"/>
      <c r="AY79" s="6"/>
      <c r="AZ79" s="6"/>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row>
    <row r="80" spans="1:100" x14ac:dyDescent="0.25">
      <c r="A80" s="35"/>
      <c r="B80" s="33" t="s">
        <v>54494</v>
      </c>
      <c r="C80" s="33"/>
      <c r="D80" s="33"/>
      <c r="E80" s="34"/>
      <c r="F80" s="35"/>
      <c r="G80" s="35"/>
      <c r="AE80" s="6"/>
      <c r="AF80" s="6"/>
      <c r="AG80" s="6"/>
      <c r="AH80" s="6"/>
      <c r="AI80" s="6"/>
      <c r="AJ80" s="6"/>
      <c r="AK80" s="6"/>
      <c r="AL80" s="6"/>
      <c r="AM80" s="6"/>
      <c r="AN80" s="6"/>
      <c r="AO80" s="6"/>
      <c r="AP80" s="6"/>
      <c r="AQ80" s="6"/>
      <c r="AR80" s="6"/>
      <c r="AS80" s="6"/>
      <c r="AT80" s="6"/>
      <c r="AU80" s="6"/>
      <c r="AV80" s="6"/>
      <c r="AW80" s="6"/>
      <c r="AX80" s="6"/>
      <c r="AY80" s="6"/>
      <c r="AZ80" s="6"/>
    </row>
    <row r="81" spans="1:100" s="129" customFormat="1" ht="24" x14ac:dyDescent="0.25">
      <c r="A81" s="86">
        <v>35520389</v>
      </c>
      <c r="B81" s="43" t="s">
        <v>26</v>
      </c>
      <c r="C81" s="63" t="s">
        <v>1</v>
      </c>
      <c r="D81" s="64">
        <f>IF((D4="1:128 (1x2 + 1x8 + 1x8)"),ROUNDUP((D6/H5*2),0),0) + IF((D4="1:128 (1x8 + 1x16)"),ROUNDUP((D6/H5*2),0),0) +IF((D4="1:64 (1x8 + 1x8)"),ROUNDUP((D6/H5),0),0) + IF((D4="1:64 (1x4 + 1x16)"),ROUNDUP((D6/H5),0),0) + IF((D4="1:64 (1x4 + 1x16)"),ROUNDUP((D6/H5),0),0) + IF((D4="1:32 (1x4 + 1x8)"),ROUNDUP((D6/H5),0),0)</f>
        <v>157</v>
      </c>
      <c r="E81" s="65" t="s">
        <v>54453</v>
      </c>
      <c r="F81" s="37" t="s">
        <v>31</v>
      </c>
      <c r="G81" s="37" t="s">
        <v>54401</v>
      </c>
      <c r="H81" s="4"/>
      <c r="I81" s="4"/>
      <c r="J81" s="4"/>
      <c r="K81" s="4"/>
      <c r="L81" s="4"/>
      <c r="M81" s="4"/>
      <c r="N81" s="4"/>
      <c r="O81" s="4"/>
      <c r="P81" s="4"/>
      <c r="Q81" s="4"/>
      <c r="R81" s="4"/>
      <c r="S81" s="4"/>
      <c r="T81" s="4"/>
      <c r="U81" s="4"/>
      <c r="V81" s="4"/>
      <c r="W81" s="4"/>
      <c r="X81" s="4"/>
      <c r="Y81" s="4"/>
      <c r="Z81" s="4"/>
      <c r="AA81" s="4"/>
      <c r="AB81" s="4"/>
      <c r="AC81" s="4"/>
      <c r="AD81" s="4"/>
      <c r="AE81" s="6"/>
      <c r="AF81" s="6"/>
      <c r="AG81" s="6"/>
      <c r="AH81" s="6"/>
      <c r="AI81" s="6"/>
      <c r="AJ81" s="6"/>
      <c r="AK81" s="6"/>
      <c r="AL81" s="6"/>
      <c r="AM81" s="6"/>
      <c r="AN81" s="6"/>
      <c r="AO81" s="6"/>
      <c r="AP81" s="6"/>
      <c r="AQ81" s="6"/>
      <c r="AR81" s="6"/>
      <c r="AS81" s="6"/>
      <c r="AT81" s="6"/>
      <c r="AU81" s="6"/>
      <c r="AV81" s="6"/>
      <c r="AW81" s="6"/>
      <c r="AX81" s="6"/>
      <c r="AY81" s="6"/>
      <c r="AZ81" s="6"/>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row>
    <row r="82" spans="1:100" s="129" customFormat="1" ht="24" x14ac:dyDescent="0.25">
      <c r="A82" s="86">
        <v>35520387</v>
      </c>
      <c r="B82" s="43" t="s">
        <v>39803</v>
      </c>
      <c r="C82" s="63" t="s">
        <v>1</v>
      </c>
      <c r="D82" s="64">
        <f>D81*5</f>
        <v>785</v>
      </c>
      <c r="E82" s="65" t="s">
        <v>54454</v>
      </c>
      <c r="F82" s="37" t="s">
        <v>32</v>
      </c>
      <c r="G82" s="37" t="s">
        <v>54402</v>
      </c>
      <c r="H82" s="4"/>
      <c r="I82" s="4"/>
      <c r="J82" s="4"/>
      <c r="K82" s="4"/>
      <c r="L82" s="4"/>
      <c r="M82" s="4"/>
      <c r="N82" s="4"/>
      <c r="O82" s="4"/>
      <c r="P82" s="4"/>
      <c r="Q82" s="4"/>
      <c r="R82" s="4"/>
      <c r="S82" s="4"/>
      <c r="T82" s="4"/>
      <c r="U82" s="4"/>
      <c r="V82" s="4"/>
      <c r="W82" s="4"/>
      <c r="X82" s="4"/>
      <c r="Y82" s="4"/>
      <c r="Z82" s="4"/>
      <c r="AA82" s="4"/>
      <c r="AB82" s="4"/>
      <c r="AC82" s="4"/>
      <c r="AD82" s="4"/>
      <c r="AE82" s="6"/>
      <c r="AF82" s="6"/>
      <c r="AG82" s="6"/>
      <c r="AH82" s="6"/>
      <c r="AI82" s="6"/>
      <c r="AJ82" s="6"/>
      <c r="AK82" s="6"/>
      <c r="AL82" s="6"/>
      <c r="AM82" s="6"/>
      <c r="AN82" s="6"/>
      <c r="AO82" s="6"/>
      <c r="AP82" s="6"/>
      <c r="AQ82" s="6"/>
      <c r="AR82" s="6"/>
      <c r="AS82" s="6"/>
      <c r="AT82" s="6"/>
      <c r="AU82" s="6"/>
      <c r="AV82" s="6"/>
      <c r="AW82" s="6"/>
      <c r="AX82" s="6"/>
      <c r="AY82" s="6"/>
      <c r="AZ82" s="6"/>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row>
    <row r="83" spans="1:100" s="102" customFormat="1" ht="24" x14ac:dyDescent="0.25">
      <c r="A83" s="86">
        <v>35520089</v>
      </c>
      <c r="B83" s="43" t="s">
        <v>39895</v>
      </c>
      <c r="C83" s="66" t="s">
        <v>1</v>
      </c>
      <c r="D83" s="61">
        <f>(D81)*4</f>
        <v>628</v>
      </c>
      <c r="E83" s="67" t="s">
        <v>54458</v>
      </c>
      <c r="F83" s="37" t="s">
        <v>34</v>
      </c>
      <c r="G83" s="37" t="s">
        <v>54405</v>
      </c>
      <c r="H83" s="4"/>
      <c r="I83" s="4"/>
      <c r="J83" s="4"/>
      <c r="K83" s="4"/>
      <c r="L83" s="4"/>
      <c r="M83" s="4"/>
      <c r="N83" s="4"/>
      <c r="O83" s="4"/>
      <c r="P83" s="4"/>
      <c r="Q83" s="4"/>
      <c r="R83" s="4"/>
      <c r="S83" s="4"/>
      <c r="T83" s="4"/>
      <c r="U83" s="4"/>
      <c r="V83" s="4"/>
      <c r="W83" s="4"/>
      <c r="X83" s="4"/>
      <c r="Y83" s="4"/>
      <c r="Z83" s="4"/>
      <c r="AA83" s="4"/>
      <c r="AB83" s="4"/>
      <c r="AC83" s="4"/>
      <c r="AD83" s="4"/>
      <c r="AE83" s="6"/>
      <c r="AF83" s="6"/>
      <c r="AG83" s="6"/>
      <c r="AH83" s="6"/>
      <c r="AI83" s="6"/>
      <c r="AJ83" s="6"/>
      <c r="AK83" s="6"/>
      <c r="AL83" s="6"/>
      <c r="AM83" s="6"/>
      <c r="AN83" s="6"/>
      <c r="AO83" s="6"/>
      <c r="AP83" s="6"/>
      <c r="AQ83" s="6"/>
      <c r="AR83" s="6"/>
      <c r="AS83" s="6"/>
      <c r="AT83" s="6"/>
      <c r="AU83" s="6"/>
      <c r="AV83" s="6"/>
      <c r="AW83" s="6"/>
      <c r="AX83" s="6"/>
      <c r="AY83" s="6"/>
      <c r="AZ83" s="6"/>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row>
    <row r="84" spans="1:100" s="102" customFormat="1" ht="24" x14ac:dyDescent="0.25">
      <c r="A84" s="86">
        <v>35520030</v>
      </c>
      <c r="B84" s="43" t="s">
        <v>54376</v>
      </c>
      <c r="C84" s="66"/>
      <c r="D84" s="61">
        <f>IF(D2="Cordera",(D81),0)</f>
        <v>157</v>
      </c>
      <c r="E84" s="65" t="s">
        <v>54456</v>
      </c>
      <c r="F84" s="37" t="s">
        <v>94</v>
      </c>
      <c r="G84" s="37" t="s">
        <v>54404</v>
      </c>
      <c r="H84" s="4"/>
      <c r="I84" s="4"/>
      <c r="J84" s="4"/>
      <c r="K84" s="4"/>
      <c r="L84" s="4"/>
      <c r="M84" s="4"/>
      <c r="N84" s="4"/>
      <c r="O84" s="4"/>
      <c r="P84" s="4"/>
      <c r="Q84" s="4"/>
      <c r="R84" s="4"/>
      <c r="S84" s="4"/>
      <c r="T84" s="4"/>
      <c r="U84" s="4"/>
      <c r="V84" s="4"/>
      <c r="W84" s="4"/>
      <c r="X84" s="4"/>
      <c r="Y84" s="4"/>
      <c r="Z84" s="4"/>
      <c r="AA84" s="4"/>
      <c r="AB84" s="4"/>
      <c r="AC84" s="4"/>
      <c r="AD84" s="4"/>
      <c r="AE84" s="6"/>
      <c r="AF84" s="6"/>
      <c r="AG84" s="6"/>
      <c r="AH84" s="6"/>
      <c r="AI84" s="6"/>
      <c r="AJ84" s="6"/>
      <c r="AK84" s="6"/>
      <c r="AL84" s="6"/>
      <c r="AM84" s="6"/>
      <c r="AN84" s="6"/>
      <c r="AO84" s="6"/>
      <c r="AP84" s="6"/>
      <c r="AQ84" s="6"/>
      <c r="AR84" s="6"/>
      <c r="AS84" s="6"/>
      <c r="AT84" s="6"/>
      <c r="AU84" s="6"/>
      <c r="AV84" s="6"/>
      <c r="AW84" s="6"/>
      <c r="AX84" s="6"/>
      <c r="AY84" s="6"/>
      <c r="AZ84" s="6"/>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row>
    <row r="85" spans="1:100" s="102" customFormat="1" ht="24" x14ac:dyDescent="0.25">
      <c r="A85" s="86">
        <v>35520060</v>
      </c>
      <c r="B85" s="43" t="s">
        <v>39843</v>
      </c>
      <c r="C85" s="66" t="s">
        <v>1</v>
      </c>
      <c r="D85" s="61">
        <f>IF(D2="Poste/Pared",(D81),0)</f>
        <v>0</v>
      </c>
      <c r="E85" s="67" t="s">
        <v>54456</v>
      </c>
      <c r="F85" s="37" t="s">
        <v>33</v>
      </c>
      <c r="G85" s="37" t="s">
        <v>54403</v>
      </c>
      <c r="H85" s="4"/>
      <c r="I85" s="4"/>
      <c r="J85" s="4"/>
      <c r="K85" s="4"/>
      <c r="L85" s="4"/>
      <c r="M85" s="4"/>
      <c r="N85" s="4"/>
      <c r="O85" s="4"/>
      <c r="P85" s="4"/>
      <c r="Q85" s="4"/>
      <c r="R85" s="4"/>
      <c r="S85" s="4"/>
      <c r="T85" s="4"/>
      <c r="U85" s="4"/>
      <c r="V85" s="4"/>
      <c r="W85" s="4"/>
      <c r="X85" s="4"/>
      <c r="Y85" s="4"/>
      <c r="Z85" s="4"/>
      <c r="AA85" s="4"/>
      <c r="AB85" s="4"/>
      <c r="AC85" s="4"/>
      <c r="AD85" s="4"/>
      <c r="AE85" s="6"/>
      <c r="AF85" s="6"/>
      <c r="AG85" s="6"/>
      <c r="AH85" s="6"/>
      <c r="AI85" s="6"/>
      <c r="AJ85" s="6"/>
      <c r="AK85" s="6"/>
      <c r="AL85" s="6"/>
      <c r="AM85" s="6"/>
      <c r="AN85" s="6"/>
      <c r="AO85" s="6"/>
      <c r="AP85" s="6"/>
      <c r="AQ85" s="6"/>
      <c r="AR85" s="6"/>
      <c r="AS85" s="6"/>
      <c r="AT85" s="6"/>
      <c r="AU85" s="6"/>
      <c r="AV85" s="6"/>
      <c r="AW85" s="6"/>
      <c r="AX85" s="6"/>
      <c r="AY85" s="6"/>
      <c r="AZ85" s="6"/>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row>
    <row r="86" spans="1:100" s="102" customFormat="1" ht="24" x14ac:dyDescent="0.25">
      <c r="A86" s="86">
        <v>35505000</v>
      </c>
      <c r="B86" s="43" t="s">
        <v>124</v>
      </c>
      <c r="C86" s="66" t="s">
        <v>1</v>
      </c>
      <c r="D86" s="61">
        <f>IF((D4="1:32 (1x4 + 1x8)"),ROUNDUP(((D6/8)/4),0),0)+IF((D4="1:64 (1x4 + 1x16)"),ROUNDUP(((D6/16)/4),0),0)</f>
        <v>0</v>
      </c>
      <c r="E86" s="67" t="s">
        <v>54459</v>
      </c>
      <c r="F86" s="37" t="s">
        <v>93</v>
      </c>
      <c r="G86" s="37" t="s">
        <v>54406</v>
      </c>
      <c r="H86" s="4"/>
      <c r="I86" s="4"/>
      <c r="J86" s="4"/>
      <c r="K86" s="4"/>
      <c r="L86" s="4"/>
      <c r="M86" s="4"/>
      <c r="N86" s="4"/>
      <c r="O86" s="4"/>
      <c r="P86" s="4"/>
      <c r="Q86" s="4"/>
      <c r="R86" s="4"/>
      <c r="S86" s="4"/>
      <c r="T86" s="4"/>
      <c r="U86" s="4"/>
      <c r="V86" s="4"/>
      <c r="W86" s="4"/>
      <c r="X86" s="4"/>
      <c r="Y86" s="4"/>
      <c r="Z86" s="4"/>
      <c r="AA86" s="4"/>
      <c r="AB86" s="4"/>
      <c r="AC86" s="4"/>
      <c r="AD86" s="4"/>
      <c r="AE86" s="6"/>
      <c r="AF86" s="6"/>
      <c r="AG86" s="6"/>
      <c r="AH86" s="6"/>
      <c r="AI86" s="6"/>
      <c r="AJ86" s="6"/>
      <c r="AK86" s="6"/>
      <c r="AL86" s="6"/>
      <c r="AM86" s="6"/>
      <c r="AN86" s="6"/>
      <c r="AO86" s="6"/>
      <c r="AP86" s="6"/>
      <c r="AQ86" s="6"/>
      <c r="AR86" s="6"/>
      <c r="AS86" s="6"/>
      <c r="AT86" s="6"/>
      <c r="AU86" s="6"/>
      <c r="AV86" s="6"/>
      <c r="AW86" s="6"/>
      <c r="AX86" s="6"/>
      <c r="AY86" s="6"/>
      <c r="AZ86" s="6"/>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row>
    <row r="87" spans="1:100" s="102" customFormat="1" ht="24" x14ac:dyDescent="0.25">
      <c r="A87" s="86">
        <v>35505001</v>
      </c>
      <c r="B87" s="43" t="s">
        <v>123</v>
      </c>
      <c r="C87" s="66" t="s">
        <v>1</v>
      </c>
      <c r="D87" s="61">
        <f>IF((D4="1:128 (1x2 + 1x8 + 1x8)"),ROUNDUP((((D6/8)/8)),0),0) + IF((D4="1:128 (1x8 + 1x16)"),ROUNDUP((((D6/8)/8)),0),0) + IF((D4="1:64 (1x8 + 1x8)"),ROUNDUP(((D6/8)/8),0),0)</f>
        <v>157</v>
      </c>
      <c r="E87" s="67" t="s">
        <v>54459</v>
      </c>
      <c r="F87" s="37" t="s">
        <v>93</v>
      </c>
      <c r="G87" s="37" t="s">
        <v>54406</v>
      </c>
      <c r="H87" s="4"/>
      <c r="I87" s="4"/>
      <c r="J87" s="4"/>
      <c r="K87" s="4"/>
      <c r="L87" s="4"/>
      <c r="M87" s="4"/>
      <c r="N87" s="4"/>
      <c r="O87" s="4"/>
      <c r="P87" s="4"/>
      <c r="Q87" s="4"/>
      <c r="R87" s="4"/>
      <c r="S87" s="4"/>
      <c r="T87" s="4"/>
      <c r="U87" s="4"/>
      <c r="V87" s="4"/>
      <c r="W87" s="4"/>
      <c r="X87" s="4"/>
      <c r="Y87" s="4"/>
      <c r="Z87" s="4"/>
      <c r="AA87" s="4"/>
      <c r="AB87" s="4"/>
      <c r="AC87" s="4"/>
      <c r="AD87" s="4"/>
      <c r="AE87" s="6"/>
      <c r="AF87" s="6"/>
      <c r="AG87" s="6"/>
      <c r="AH87" s="6"/>
      <c r="AI87" s="6"/>
      <c r="AJ87" s="6"/>
      <c r="AK87" s="6"/>
      <c r="AL87" s="6"/>
      <c r="AM87" s="6"/>
      <c r="AN87" s="6"/>
      <c r="AO87" s="6"/>
      <c r="AP87" s="6"/>
      <c r="AQ87" s="6"/>
      <c r="AR87" s="6"/>
      <c r="AS87" s="6"/>
      <c r="AT87" s="6"/>
      <c r="AU87" s="6"/>
      <c r="AV87" s="6"/>
      <c r="AW87" s="6"/>
      <c r="AX87" s="6"/>
      <c r="AY87" s="6"/>
      <c r="AZ87" s="6"/>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row>
    <row r="88" spans="1:100" x14ac:dyDescent="0.25">
      <c r="A88" s="35"/>
      <c r="B88" s="33" t="s">
        <v>54496</v>
      </c>
      <c r="C88" s="33"/>
      <c r="D88" s="33"/>
      <c r="E88" s="34"/>
      <c r="F88" s="35"/>
      <c r="G88" s="35"/>
      <c r="AE88" s="6"/>
      <c r="AF88" s="6"/>
      <c r="AG88" s="6"/>
      <c r="AH88" s="6"/>
      <c r="AI88" s="6"/>
      <c r="AJ88" s="6"/>
      <c r="AK88" s="6"/>
      <c r="AL88" s="6"/>
      <c r="AM88" s="6"/>
      <c r="AN88" s="6"/>
      <c r="AO88" s="6"/>
      <c r="AP88" s="6"/>
      <c r="AQ88" s="6"/>
      <c r="AR88" s="6"/>
      <c r="AS88" s="6"/>
      <c r="AT88" s="6"/>
      <c r="AU88" s="6"/>
      <c r="AV88" s="6"/>
      <c r="AW88" s="6"/>
      <c r="AX88" s="6"/>
      <c r="AY88" s="6"/>
      <c r="AZ88" s="6"/>
    </row>
    <row r="89" spans="1:100" x14ac:dyDescent="0.25">
      <c r="A89" s="86">
        <v>19745076</v>
      </c>
      <c r="B89" s="43" t="s">
        <v>10250</v>
      </c>
      <c r="C89" s="39" t="s">
        <v>3</v>
      </c>
      <c r="D89" s="11">
        <f>IF(D3="No",(ROUNDUP((SUM(D57,D58,D61,D62,D64,D65,D66,D68,D69,D70,D71,D72)*2.5),0)),0)</f>
        <v>621720</v>
      </c>
      <c r="E89" s="44" t="s">
        <v>54460</v>
      </c>
      <c r="F89" s="37" t="s">
        <v>11615</v>
      </c>
      <c r="G89" s="37" t="s">
        <v>54407</v>
      </c>
      <c r="H89" s="4"/>
      <c r="I89" s="4"/>
      <c r="J89" s="4"/>
      <c r="K89" s="4"/>
      <c r="L89" s="4"/>
      <c r="M89" s="4"/>
      <c r="N89" s="4"/>
      <c r="O89" s="4"/>
      <c r="P89" s="4"/>
      <c r="Q89" s="4"/>
      <c r="R89" s="4"/>
      <c r="S89" s="4"/>
      <c r="T89" s="4"/>
      <c r="U89" s="4"/>
      <c r="V89" s="4"/>
      <c r="W89" s="4"/>
      <c r="X89" s="4"/>
      <c r="Y89" s="4"/>
      <c r="Z89" s="4"/>
      <c r="AA89" s="4"/>
      <c r="AB89" s="4"/>
      <c r="AC89" s="4"/>
      <c r="AD89" s="4"/>
      <c r="AE89" s="6"/>
      <c r="AF89" s="6"/>
      <c r="AG89" s="6"/>
      <c r="AH89" s="6"/>
      <c r="AI89" s="6"/>
      <c r="AJ89" s="6"/>
      <c r="AK89" s="6"/>
      <c r="AL89" s="6"/>
      <c r="AM89" s="6"/>
      <c r="AN89" s="6"/>
      <c r="AO89" s="6"/>
      <c r="AP89" s="6"/>
      <c r="AQ89" s="6"/>
      <c r="AR89" s="6"/>
      <c r="AS89" s="6"/>
      <c r="AT89" s="6"/>
      <c r="AU89" s="6"/>
      <c r="AV89" s="6"/>
      <c r="AW89" s="6"/>
      <c r="AX89" s="6"/>
      <c r="AY89" s="6"/>
      <c r="AZ89" s="6"/>
    </row>
    <row r="90" spans="1:100" s="12" customFormat="1" x14ac:dyDescent="0.25">
      <c r="A90" s="86">
        <v>19745077</v>
      </c>
      <c r="B90" s="43" t="s">
        <v>9938</v>
      </c>
      <c r="C90" s="39" t="s">
        <v>3</v>
      </c>
      <c r="D90" s="40">
        <f>IF(D3="Sí",(ROUNDUP((SUM(D57,D58,D61,D62,D64,D65)*2.5) + (SUM(D66,D68,D69,D70,D71,D72)*1.25),0)),0)</f>
        <v>0</v>
      </c>
      <c r="E90" s="44"/>
      <c r="F90" s="37" t="s">
        <v>11615</v>
      </c>
      <c r="G90" s="37" t="s">
        <v>54407</v>
      </c>
      <c r="H90" s="4"/>
      <c r="I90" s="4"/>
      <c r="J90" s="4"/>
      <c r="K90" s="4"/>
      <c r="L90" s="4"/>
      <c r="M90" s="4"/>
      <c r="N90" s="4"/>
      <c r="O90" s="4"/>
      <c r="P90" s="4"/>
      <c r="Q90" s="4"/>
      <c r="R90" s="4"/>
      <c r="S90" s="4"/>
      <c r="T90" s="4"/>
      <c r="U90" s="4"/>
      <c r="V90" s="4"/>
      <c r="W90" s="4"/>
      <c r="X90" s="4"/>
      <c r="Y90" s="4"/>
      <c r="Z90" s="4"/>
      <c r="AA90" s="4"/>
      <c r="AB90" s="4"/>
      <c r="AC90" s="4"/>
      <c r="AD90" s="4"/>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row>
    <row r="91" spans="1:100" x14ac:dyDescent="0.25">
      <c r="A91" s="35"/>
      <c r="B91" s="33" t="s">
        <v>54497</v>
      </c>
      <c r="C91" s="33"/>
      <c r="D91" s="33"/>
      <c r="E91" s="34"/>
      <c r="F91" s="35"/>
      <c r="G91" s="35"/>
      <c r="AE91" s="6"/>
      <c r="AF91" s="6"/>
      <c r="AG91" s="6"/>
      <c r="AH91" s="6"/>
      <c r="AI91" s="6"/>
      <c r="AJ91" s="6"/>
      <c r="AK91" s="6"/>
      <c r="AL91" s="6"/>
      <c r="AM91" s="6"/>
      <c r="AN91" s="6"/>
      <c r="AO91" s="6"/>
      <c r="AP91" s="6"/>
      <c r="AQ91" s="6"/>
      <c r="AR91" s="6"/>
      <c r="AS91" s="6"/>
      <c r="AT91" s="6"/>
      <c r="AU91" s="6"/>
      <c r="AV91" s="6"/>
      <c r="AW91" s="6"/>
      <c r="AX91" s="6"/>
      <c r="AY91" s="6"/>
      <c r="AZ91" s="6"/>
    </row>
    <row r="92" spans="1:100" x14ac:dyDescent="0.25">
      <c r="A92" s="86">
        <v>35520555</v>
      </c>
      <c r="B92" s="43" t="s">
        <v>54517</v>
      </c>
      <c r="C92" s="52" t="s">
        <v>1</v>
      </c>
      <c r="D92" s="53">
        <f>IF(AND(D8="Poste/Pared",D4="1:128 (1x2 + 1x8 + 1x8)"), ROUNDUP((D6/8),0))+ IF(AND(D8="Poste/Pared",D4="1:64 (1x8 + 1x8)"), ROUNDUP((D6/8),0)) + IF(AND(D8="Poste/Pared",D4="1:32 (1x4 + 1x8)"), ROUNDUP((D6/8),0))</f>
        <v>0</v>
      </c>
      <c r="E92" s="44" t="s">
        <v>54461</v>
      </c>
      <c r="F92" s="37" t="s">
        <v>3495</v>
      </c>
      <c r="G92" s="37" t="s">
        <v>54408</v>
      </c>
      <c r="H92" s="4"/>
      <c r="I92" s="4"/>
      <c r="J92" s="4"/>
      <c r="K92" s="4"/>
      <c r="L92" s="4"/>
      <c r="M92" s="4"/>
      <c r="N92" s="4"/>
      <c r="O92" s="4"/>
      <c r="P92" s="4"/>
      <c r="Q92" s="4"/>
      <c r="R92" s="4"/>
      <c r="S92" s="4"/>
      <c r="T92" s="4"/>
      <c r="U92" s="4"/>
      <c r="V92" s="4"/>
      <c r="W92" s="4"/>
      <c r="X92" s="4"/>
      <c r="Y92" s="4"/>
      <c r="Z92" s="4"/>
      <c r="AA92" s="4"/>
      <c r="AB92" s="4"/>
      <c r="AC92" s="4"/>
      <c r="AD92" s="4"/>
      <c r="AE92" s="6"/>
      <c r="AF92" s="6"/>
      <c r="AG92" s="6"/>
      <c r="AH92" s="6"/>
      <c r="AI92" s="6"/>
      <c r="AJ92" s="6"/>
      <c r="AK92" s="6"/>
      <c r="AL92" s="6"/>
      <c r="AM92" s="6"/>
      <c r="AN92" s="6"/>
      <c r="AO92" s="6"/>
      <c r="AP92" s="6"/>
      <c r="AQ92" s="6"/>
      <c r="AR92" s="6"/>
      <c r="AS92" s="6"/>
      <c r="AT92" s="6"/>
      <c r="AU92" s="6"/>
      <c r="AV92" s="6"/>
      <c r="AW92" s="6"/>
      <c r="AX92" s="6"/>
      <c r="AY92" s="6"/>
      <c r="AZ92" s="6"/>
    </row>
    <row r="93" spans="1:100" x14ac:dyDescent="0.25">
      <c r="A93" s="86">
        <v>35520556</v>
      </c>
      <c r="B93" s="43" t="s">
        <v>54516</v>
      </c>
      <c r="C93" s="52" t="s">
        <v>1</v>
      </c>
      <c r="D93" s="53">
        <f>IF(AND(D8="Poste/Pared",D4="1:128 (1x8 + 1x16)"), ROUNDUP((D6/16),0))+ IF(AND(D8="Poste/Pared",D4="1:64 (1x4 + 1x16)"), ROUNDUP((D6/16),0))</f>
        <v>0</v>
      </c>
      <c r="E93" s="44"/>
      <c r="F93" s="37" t="s">
        <v>3495</v>
      </c>
      <c r="G93" s="37" t="s">
        <v>54408</v>
      </c>
      <c r="H93" s="4"/>
      <c r="I93" s="4"/>
      <c r="J93" s="4"/>
      <c r="K93" s="4"/>
      <c r="L93" s="4"/>
      <c r="M93" s="4"/>
      <c r="N93" s="4"/>
      <c r="O93" s="4"/>
      <c r="P93" s="4"/>
      <c r="Q93" s="4"/>
      <c r="R93" s="4"/>
      <c r="S93" s="4"/>
      <c r="T93" s="4"/>
      <c r="U93" s="4"/>
      <c r="V93" s="4"/>
      <c r="W93" s="4"/>
      <c r="X93" s="4"/>
      <c r="Y93" s="4"/>
      <c r="Z93" s="4"/>
      <c r="AA93" s="4"/>
      <c r="AB93" s="4"/>
      <c r="AC93" s="4"/>
      <c r="AD93" s="4"/>
      <c r="AE93" s="6"/>
      <c r="AF93" s="6"/>
      <c r="AG93" s="6"/>
      <c r="AH93" s="6"/>
      <c r="AI93" s="6"/>
      <c r="AJ93" s="6"/>
      <c r="AK93" s="6"/>
      <c r="AL93" s="6"/>
      <c r="AM93" s="6"/>
      <c r="AN93" s="6"/>
      <c r="AO93" s="6"/>
      <c r="AP93" s="6"/>
      <c r="AQ93" s="6"/>
      <c r="AR93" s="6"/>
      <c r="AS93" s="6"/>
      <c r="AT93" s="6"/>
      <c r="AU93" s="6"/>
      <c r="AV93" s="6"/>
      <c r="AW93" s="6"/>
      <c r="AX93" s="6"/>
      <c r="AY93" s="6"/>
      <c r="AZ93" s="6"/>
    </row>
    <row r="94" spans="1:100" ht="24" x14ac:dyDescent="0.25">
      <c r="A94" s="86">
        <v>35520433</v>
      </c>
      <c r="B94" s="43" t="s">
        <v>886</v>
      </c>
      <c r="C94" s="52" t="s">
        <v>1</v>
      </c>
      <c r="D94" s="53">
        <f>IF(D8="Poste/Pared",(ROUNDUP((SUM(D92:D93)),0)),0)</f>
        <v>0</v>
      </c>
      <c r="E94" s="38" t="s">
        <v>54462</v>
      </c>
      <c r="F94" s="37" t="s">
        <v>887</v>
      </c>
      <c r="G94" s="37" t="s">
        <v>54409</v>
      </c>
      <c r="H94" s="4"/>
      <c r="I94" s="4"/>
      <c r="J94" s="4"/>
      <c r="K94" s="4"/>
      <c r="L94" s="4"/>
      <c r="M94" s="4"/>
      <c r="N94" s="4"/>
      <c r="O94" s="4"/>
      <c r="P94" s="4"/>
      <c r="Q94" s="4"/>
      <c r="R94" s="4"/>
      <c r="S94" s="4"/>
      <c r="T94" s="4"/>
      <c r="U94" s="4"/>
      <c r="V94" s="4"/>
      <c r="W94" s="4"/>
      <c r="X94" s="4"/>
      <c r="Y94" s="4"/>
      <c r="Z94" s="4"/>
      <c r="AA94" s="4"/>
      <c r="AB94" s="4"/>
      <c r="AC94" s="4"/>
      <c r="AD94" s="4"/>
      <c r="AE94" s="6"/>
      <c r="AF94" s="6"/>
      <c r="AG94" s="6"/>
      <c r="AH94" s="6"/>
      <c r="AI94" s="6"/>
      <c r="AJ94" s="6"/>
      <c r="AK94" s="6"/>
      <c r="AL94" s="6"/>
      <c r="AM94" s="6"/>
      <c r="AN94" s="6"/>
      <c r="AO94" s="6"/>
      <c r="AP94" s="6"/>
      <c r="AQ94" s="6"/>
      <c r="AR94" s="6"/>
      <c r="AS94" s="6"/>
      <c r="AT94" s="6"/>
      <c r="AU94" s="6"/>
      <c r="AV94" s="6"/>
      <c r="AW94" s="6"/>
      <c r="AX94" s="6"/>
      <c r="AY94" s="6"/>
      <c r="AZ94" s="6"/>
    </row>
    <row r="95" spans="1:100" ht="24" x14ac:dyDescent="0.25">
      <c r="A95" s="86">
        <v>35520305</v>
      </c>
      <c r="B95" s="43" t="s">
        <v>45959</v>
      </c>
      <c r="C95" s="52" t="s">
        <v>1</v>
      </c>
      <c r="D95" s="53">
        <f>IF(AND(D8="Cordera",D4="1:128 (1x2 + 1x8 + 1x8)"),ROUNDUP((D6/8),0)) + IF(AND(D8="Cordera",D4="1:64 (1x8 + 1x8)"),ROUNDUP((D6/8),0)) + IF(AND(D8="Cordera",D4="1:32 (1x4 + 1x8)"),ROUNDUP((D6/8),0))</f>
        <v>1250</v>
      </c>
      <c r="E95" s="38" t="s">
        <v>54463</v>
      </c>
      <c r="F95" s="37" t="s">
        <v>2351</v>
      </c>
      <c r="G95" s="37" t="s">
        <v>54410</v>
      </c>
      <c r="H95" s="4"/>
      <c r="I95" s="4"/>
      <c r="J95" s="4"/>
      <c r="K95" s="4"/>
      <c r="L95" s="4"/>
      <c r="M95" s="4"/>
      <c r="N95" s="4"/>
      <c r="O95" s="4"/>
      <c r="P95" s="4"/>
      <c r="Q95" s="4"/>
      <c r="R95" s="4"/>
      <c r="S95" s="4"/>
      <c r="T95" s="4"/>
      <c r="U95" s="4"/>
      <c r="V95" s="4"/>
      <c r="W95" s="4"/>
      <c r="X95" s="4"/>
      <c r="Y95" s="4"/>
      <c r="Z95" s="4"/>
      <c r="AA95" s="4"/>
      <c r="AB95" s="4"/>
      <c r="AC95" s="4"/>
      <c r="AD95" s="4"/>
      <c r="AE95" s="6"/>
      <c r="AF95" s="6"/>
      <c r="AG95" s="6"/>
      <c r="AH95" s="6"/>
      <c r="AI95" s="6"/>
      <c r="AJ95" s="6"/>
      <c r="AK95" s="6"/>
      <c r="AL95" s="6"/>
      <c r="AM95" s="6"/>
      <c r="AN95" s="6"/>
      <c r="AO95" s="6"/>
      <c r="AP95" s="6"/>
      <c r="AQ95" s="6"/>
      <c r="AR95" s="6"/>
      <c r="AS95" s="6"/>
      <c r="AT95" s="6"/>
      <c r="AU95" s="6"/>
      <c r="AV95" s="6"/>
      <c r="AW95" s="6"/>
      <c r="AX95" s="6"/>
      <c r="AY95" s="6"/>
      <c r="AZ95" s="6"/>
    </row>
    <row r="96" spans="1:100" ht="24" x14ac:dyDescent="0.25">
      <c r="A96" s="86">
        <v>35520304</v>
      </c>
      <c r="B96" s="43" t="s">
        <v>41287</v>
      </c>
      <c r="C96" s="52" t="s">
        <v>1</v>
      </c>
      <c r="D96" s="53">
        <f>IF(AND(D8="Cordera",D4="1:128 (1x8 + 1x16)"),ROUNDUP((D6/16),0))+ IF(AND(D8="Cordera",D4="1:64 (1x4 + 1x16)"),ROUNDUP((D6/16),0))</f>
        <v>0</v>
      </c>
      <c r="E96" s="38" t="s">
        <v>54463</v>
      </c>
      <c r="F96" s="37" t="s">
        <v>2351</v>
      </c>
      <c r="G96" s="37" t="s">
        <v>54410</v>
      </c>
      <c r="H96" s="4"/>
      <c r="I96" s="4"/>
      <c r="J96" s="4"/>
      <c r="K96" s="4"/>
      <c r="L96" s="4"/>
      <c r="M96" s="4"/>
      <c r="N96" s="4"/>
      <c r="O96" s="4"/>
      <c r="P96" s="4"/>
      <c r="Q96" s="4"/>
      <c r="R96" s="4"/>
      <c r="S96" s="4"/>
      <c r="T96" s="4"/>
      <c r="U96" s="4"/>
      <c r="V96" s="4"/>
      <c r="W96" s="4"/>
      <c r="X96" s="4"/>
      <c r="Y96" s="4"/>
      <c r="Z96" s="4"/>
      <c r="AA96" s="4"/>
      <c r="AB96" s="4"/>
      <c r="AC96" s="4"/>
      <c r="AD96" s="4"/>
      <c r="AE96" s="6"/>
      <c r="AF96" s="6"/>
      <c r="AG96" s="6"/>
      <c r="AH96" s="6"/>
      <c r="AI96" s="6"/>
      <c r="AJ96" s="6"/>
      <c r="AK96" s="6"/>
      <c r="AL96" s="6"/>
      <c r="AM96" s="6"/>
      <c r="AN96" s="6"/>
      <c r="AO96" s="6"/>
      <c r="AP96" s="6"/>
      <c r="AQ96" s="6"/>
      <c r="AR96" s="6"/>
      <c r="AS96" s="6"/>
      <c r="AT96" s="6"/>
      <c r="AU96" s="6"/>
      <c r="AV96" s="6"/>
      <c r="AW96" s="6"/>
      <c r="AX96" s="6"/>
      <c r="AY96" s="6"/>
      <c r="AZ96" s="6"/>
    </row>
    <row r="97" spans="1:100" s="12" customFormat="1" x14ac:dyDescent="0.25">
      <c r="A97" s="32"/>
      <c r="B97" s="31" t="s">
        <v>54498</v>
      </c>
      <c r="C97" s="31"/>
      <c r="D97" s="31"/>
      <c r="E97" s="31"/>
      <c r="F97" s="32"/>
      <c r="G97" s="32"/>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row>
    <row r="98" spans="1:100" x14ac:dyDescent="0.25">
      <c r="A98" s="35"/>
      <c r="B98" s="33" t="s">
        <v>54499</v>
      </c>
      <c r="C98" s="33"/>
      <c r="D98" s="33"/>
      <c r="E98" s="34"/>
      <c r="F98" s="35"/>
      <c r="G98" s="35"/>
      <c r="AE98" s="6"/>
      <c r="AF98" s="6"/>
      <c r="AG98" s="6"/>
      <c r="AH98" s="6"/>
      <c r="AI98" s="6"/>
      <c r="AJ98" s="6"/>
      <c r="AK98" s="6"/>
      <c r="AL98" s="6"/>
      <c r="AM98" s="6"/>
      <c r="AN98" s="6"/>
      <c r="AO98" s="6"/>
      <c r="AP98" s="6"/>
      <c r="AQ98" s="6"/>
      <c r="AR98" s="6"/>
      <c r="AS98" s="6"/>
      <c r="AT98" s="6"/>
      <c r="AU98" s="6"/>
      <c r="AV98" s="6"/>
      <c r="AW98" s="6"/>
      <c r="AX98" s="6"/>
      <c r="AY98" s="6"/>
      <c r="AZ98" s="6"/>
    </row>
    <row r="99" spans="1:100" s="102" customFormat="1" ht="36" x14ac:dyDescent="0.25">
      <c r="A99" s="86">
        <v>19842132</v>
      </c>
      <c r="B99" s="43" t="s">
        <v>49483</v>
      </c>
      <c r="C99" s="60" t="s">
        <v>3</v>
      </c>
      <c r="D99" s="61">
        <f>IF((D4="1:32 (1x4 + 1x8)"),ROUNDUP(((D7*70)),0),0)+IF((D4="1:64 (1x4 + 1x16)"),ROUNDUP(((D7*100)),0),0)+IF((D4="1:64 (1x8 + 1x8)"),ROUNDUP(((D7*70)),0),0)+IF((D4="1:128 (1x2 + 1x8 + 1x8)"),ROUNDUP(((D7*70)),0),0) + +IF((D4="1:128 (1x8 + 1x16)"),ROUNDUP(((D7*100)),0),0)</f>
        <v>35000</v>
      </c>
      <c r="E99" s="67" t="s">
        <v>54464</v>
      </c>
      <c r="F99" s="37" t="s">
        <v>3068</v>
      </c>
      <c r="G99" s="37" t="s">
        <v>54411</v>
      </c>
      <c r="H99" s="4"/>
      <c r="I99" s="4"/>
      <c r="J99" s="4"/>
      <c r="K99" s="4"/>
      <c r="L99" s="4"/>
      <c r="M99" s="4"/>
      <c r="N99" s="4"/>
      <c r="O99" s="4"/>
      <c r="P99" s="4"/>
      <c r="Q99" s="4"/>
      <c r="R99" s="4"/>
      <c r="S99" s="4"/>
      <c r="T99" s="4"/>
      <c r="U99" s="4"/>
      <c r="V99" s="4"/>
      <c r="W99" s="4"/>
      <c r="X99" s="4"/>
      <c r="Y99" s="4"/>
      <c r="Z99" s="4"/>
      <c r="AA99" s="4"/>
      <c r="AB99" s="4"/>
      <c r="AC99" s="4"/>
      <c r="AD99" s="4"/>
      <c r="AE99" s="6"/>
      <c r="AF99" s="6"/>
      <c r="AG99" s="6"/>
      <c r="AH99" s="6"/>
      <c r="AI99" s="6"/>
      <c r="AJ99" s="6"/>
      <c r="AK99" s="6"/>
      <c r="AL99" s="6"/>
      <c r="AM99" s="6"/>
      <c r="AN99" s="6"/>
      <c r="AO99" s="6"/>
      <c r="AP99" s="6"/>
      <c r="AQ99" s="6"/>
      <c r="AR99" s="6"/>
      <c r="AS99" s="6"/>
      <c r="AT99" s="6"/>
      <c r="AU99" s="6"/>
      <c r="AV99" s="6"/>
      <c r="AW99" s="6"/>
      <c r="AX99" s="6"/>
      <c r="AY99" s="6"/>
      <c r="AZ99" s="6"/>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row>
    <row r="100" spans="1:100" s="12" customFormat="1" x14ac:dyDescent="0.25">
      <c r="A100" s="32"/>
      <c r="B100" s="31" t="s">
        <v>54500</v>
      </c>
      <c r="C100" s="31"/>
      <c r="D100" s="31"/>
      <c r="E100" s="31"/>
      <c r="F100" s="32"/>
      <c r="G100" s="32"/>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row>
    <row r="101" spans="1:100" x14ac:dyDescent="0.25">
      <c r="A101" s="35"/>
      <c r="B101" s="33" t="s">
        <v>54501</v>
      </c>
      <c r="C101" s="33"/>
      <c r="D101" s="33"/>
      <c r="E101" s="34"/>
      <c r="F101" s="35"/>
      <c r="G101" s="35"/>
      <c r="AE101" s="6"/>
      <c r="AF101" s="6"/>
      <c r="AG101" s="6"/>
      <c r="AH101" s="6"/>
      <c r="AI101" s="6"/>
      <c r="AJ101" s="6"/>
      <c r="AK101" s="6"/>
      <c r="AL101" s="6"/>
      <c r="AM101" s="6"/>
      <c r="AN101" s="6"/>
      <c r="AO101" s="6"/>
      <c r="AP101" s="6"/>
      <c r="AQ101" s="6"/>
      <c r="AR101" s="6"/>
      <c r="AS101" s="6"/>
      <c r="AT101" s="6"/>
      <c r="AU101" s="6"/>
      <c r="AV101" s="6"/>
      <c r="AW101" s="6"/>
      <c r="AX101" s="6"/>
      <c r="AY101" s="6"/>
      <c r="AZ101" s="6"/>
    </row>
    <row r="102" spans="1:100" x14ac:dyDescent="0.25">
      <c r="A102" s="130">
        <v>35400089</v>
      </c>
      <c r="B102" s="50" t="s">
        <v>4095</v>
      </c>
      <c r="C102" s="52" t="s">
        <v>54360</v>
      </c>
      <c r="D102" s="53">
        <f>ROUNDUP(((D104)/5),0)</f>
        <v>100</v>
      </c>
      <c r="E102" s="50" t="s">
        <v>54465</v>
      </c>
      <c r="F102" s="37" t="s">
        <v>4091</v>
      </c>
      <c r="G102" s="37" t="s">
        <v>54412</v>
      </c>
      <c r="H102" s="4"/>
      <c r="I102" s="4"/>
      <c r="J102" s="4"/>
      <c r="K102" s="4"/>
      <c r="L102" s="4"/>
      <c r="M102" s="4"/>
      <c r="N102" s="4"/>
      <c r="O102" s="4"/>
      <c r="P102" s="4"/>
      <c r="Q102" s="4"/>
      <c r="R102" s="4"/>
      <c r="S102" s="4"/>
      <c r="T102" s="4"/>
      <c r="U102" s="4"/>
      <c r="V102" s="4"/>
      <c r="W102" s="4"/>
      <c r="X102" s="4"/>
      <c r="Y102" s="4"/>
      <c r="Z102" s="4"/>
      <c r="AA102" s="4"/>
      <c r="AB102" s="4"/>
      <c r="AC102" s="4"/>
      <c r="AD102" s="4"/>
      <c r="AE102" s="6"/>
      <c r="AF102" s="6"/>
      <c r="AG102" s="6"/>
      <c r="AH102" s="6"/>
      <c r="AI102" s="6"/>
      <c r="AJ102" s="6"/>
      <c r="AK102" s="6"/>
      <c r="AL102" s="6"/>
      <c r="AM102" s="6"/>
      <c r="AN102" s="6"/>
      <c r="AO102" s="6"/>
      <c r="AP102" s="6"/>
      <c r="AQ102" s="6"/>
      <c r="AR102" s="6"/>
      <c r="AS102" s="6"/>
      <c r="AT102" s="6"/>
      <c r="AU102" s="6"/>
      <c r="AV102" s="6"/>
      <c r="AW102" s="6"/>
      <c r="AX102" s="6"/>
      <c r="AY102" s="6"/>
      <c r="AZ102" s="6"/>
    </row>
    <row r="103" spans="1:100" x14ac:dyDescent="0.25">
      <c r="A103" s="86">
        <v>35250055</v>
      </c>
      <c r="B103" s="43" t="s">
        <v>50813</v>
      </c>
      <c r="C103" s="52" t="s">
        <v>1</v>
      </c>
      <c r="D103" s="53">
        <f>D104</f>
        <v>500</v>
      </c>
      <c r="E103" s="50" t="s">
        <v>54466</v>
      </c>
      <c r="F103" s="37" t="s">
        <v>2713</v>
      </c>
      <c r="G103" s="37" t="s">
        <v>54413</v>
      </c>
      <c r="H103" s="4"/>
      <c r="I103" s="4"/>
      <c r="J103" s="4"/>
      <c r="K103" s="4"/>
      <c r="L103" s="4"/>
      <c r="M103" s="4"/>
      <c r="N103" s="4"/>
      <c r="O103" s="4"/>
      <c r="P103" s="4"/>
      <c r="Q103" s="4"/>
      <c r="R103" s="4"/>
      <c r="S103" s="4"/>
      <c r="T103" s="4"/>
      <c r="U103" s="4"/>
      <c r="V103" s="4"/>
      <c r="W103" s="4"/>
      <c r="X103" s="4"/>
      <c r="Y103" s="4"/>
      <c r="Z103" s="4"/>
      <c r="AA103" s="4"/>
      <c r="AB103" s="4"/>
      <c r="AC103" s="4"/>
      <c r="AD103" s="4"/>
      <c r="AE103" s="6"/>
      <c r="AF103" s="6"/>
      <c r="AG103" s="6"/>
      <c r="AH103" s="6"/>
      <c r="AI103" s="6"/>
      <c r="AJ103" s="6"/>
      <c r="AK103" s="6"/>
      <c r="AL103" s="6"/>
      <c r="AM103" s="6"/>
      <c r="AN103" s="6"/>
      <c r="AO103" s="6"/>
      <c r="AP103" s="6"/>
      <c r="AQ103" s="6"/>
      <c r="AR103" s="6"/>
      <c r="AS103" s="6"/>
      <c r="AT103" s="6"/>
      <c r="AU103" s="6"/>
      <c r="AV103" s="6"/>
      <c r="AW103" s="6"/>
      <c r="AX103" s="6"/>
      <c r="AY103" s="6"/>
      <c r="AZ103" s="6"/>
    </row>
    <row r="104" spans="1:100" x14ac:dyDescent="0.25">
      <c r="A104" s="86">
        <v>33004529</v>
      </c>
      <c r="B104" s="43" t="s">
        <v>54518</v>
      </c>
      <c r="C104" s="52" t="s">
        <v>1</v>
      </c>
      <c r="D104" s="53">
        <f>SUM(D106:D109)</f>
        <v>500</v>
      </c>
      <c r="E104" s="50" t="s">
        <v>54466</v>
      </c>
      <c r="F104" s="37" t="s">
        <v>39</v>
      </c>
      <c r="G104" s="37" t="s">
        <v>54392</v>
      </c>
      <c r="H104" s="4"/>
      <c r="I104" s="4"/>
      <c r="J104" s="4"/>
      <c r="K104" s="4"/>
      <c r="L104" s="68"/>
      <c r="M104" s="68"/>
      <c r="N104" s="68"/>
      <c r="O104" s="68"/>
      <c r="P104" s="68"/>
      <c r="Q104" s="68"/>
      <c r="R104" s="68"/>
      <c r="S104" s="68"/>
      <c r="T104" s="68"/>
      <c r="U104" s="4"/>
      <c r="V104" s="4"/>
      <c r="W104" s="4"/>
      <c r="X104" s="4"/>
      <c r="Y104" s="4"/>
      <c r="Z104" s="4"/>
      <c r="AA104" s="4"/>
      <c r="AB104" s="4"/>
      <c r="AC104" s="4"/>
      <c r="AD104" s="4"/>
      <c r="AE104" s="6"/>
      <c r="AF104" s="6"/>
      <c r="AG104" s="6"/>
      <c r="AH104" s="6"/>
      <c r="AI104" s="6"/>
      <c r="AJ104" s="6"/>
      <c r="AK104" s="6"/>
      <c r="AL104" s="6"/>
      <c r="AM104" s="6"/>
      <c r="AN104" s="6"/>
      <c r="AO104" s="6"/>
      <c r="AP104" s="6"/>
      <c r="AQ104" s="6"/>
      <c r="AR104" s="6"/>
      <c r="AS104" s="6"/>
      <c r="AT104" s="6"/>
      <c r="AU104" s="6"/>
      <c r="AV104" s="6"/>
      <c r="AW104" s="6"/>
      <c r="AX104" s="6"/>
      <c r="AY104" s="6"/>
      <c r="AZ104" s="6"/>
    </row>
    <row r="105" spans="1:100" x14ac:dyDescent="0.25">
      <c r="A105" s="35"/>
      <c r="B105" s="33" t="s">
        <v>54502</v>
      </c>
      <c r="C105" s="33"/>
      <c r="D105" s="33"/>
      <c r="E105" s="34"/>
      <c r="F105" s="35"/>
      <c r="G105" s="35"/>
      <c r="L105" s="69"/>
      <c r="M105" s="69"/>
      <c r="N105" s="69"/>
      <c r="O105" s="69"/>
      <c r="P105" s="69"/>
      <c r="Q105" s="69"/>
      <c r="R105" s="69"/>
      <c r="S105" s="69"/>
      <c r="T105" s="69"/>
      <c r="AE105" s="6"/>
      <c r="AF105" s="6"/>
      <c r="AG105" s="6"/>
      <c r="AH105" s="6"/>
      <c r="AI105" s="6"/>
      <c r="AJ105" s="6"/>
      <c r="AK105" s="6"/>
      <c r="AL105" s="6"/>
      <c r="AM105" s="6"/>
      <c r="AN105" s="6"/>
      <c r="AO105" s="6"/>
      <c r="AP105" s="6"/>
      <c r="AQ105" s="6"/>
      <c r="AR105" s="6"/>
      <c r="AS105" s="6"/>
      <c r="AT105" s="6"/>
      <c r="AU105" s="6"/>
      <c r="AV105" s="6"/>
      <c r="AW105" s="6"/>
      <c r="AX105" s="6"/>
      <c r="AY105" s="6"/>
      <c r="AZ105" s="6"/>
    </row>
    <row r="106" spans="1:100" s="12" customFormat="1" x14ac:dyDescent="0.25">
      <c r="A106" s="86">
        <v>35510911</v>
      </c>
      <c r="B106" s="43" t="s">
        <v>132</v>
      </c>
      <c r="C106" s="39" t="s">
        <v>1</v>
      </c>
      <c r="D106" s="53">
        <f>IF((D7&gt;0),(IF(D5="Bridge",D7,0)),0)</f>
        <v>0</v>
      </c>
      <c r="E106" s="50" t="s">
        <v>54361</v>
      </c>
      <c r="F106" s="37" t="s">
        <v>54514</v>
      </c>
      <c r="G106" s="37" t="s">
        <v>54515</v>
      </c>
      <c r="H106" s="4"/>
      <c r="I106" s="4"/>
      <c r="J106" s="4"/>
      <c r="K106" s="4"/>
      <c r="L106" s="4"/>
      <c r="M106" s="4"/>
      <c r="N106" s="4"/>
      <c r="O106" s="4"/>
      <c r="P106" s="4"/>
      <c r="Q106" s="4"/>
      <c r="R106" s="4"/>
      <c r="S106" s="4"/>
      <c r="T106" s="4"/>
      <c r="U106" s="4"/>
      <c r="V106" s="4"/>
      <c r="W106" s="4"/>
      <c r="X106" s="4"/>
      <c r="Y106" s="4"/>
      <c r="Z106" s="4"/>
      <c r="AA106" s="4"/>
      <c r="AB106" s="4"/>
      <c r="AC106" s="4"/>
      <c r="AD106" s="4"/>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row>
    <row r="107" spans="1:100" s="12" customFormat="1" x14ac:dyDescent="0.25">
      <c r="A107" s="86">
        <v>35510501</v>
      </c>
      <c r="B107" s="43" t="s">
        <v>41</v>
      </c>
      <c r="C107" s="39" t="s">
        <v>1</v>
      </c>
      <c r="D107" s="53">
        <f>IF((D7&gt;0),(IF(D5="Router",D7,0)),0)</f>
        <v>0</v>
      </c>
      <c r="E107" s="50" t="s">
        <v>54478</v>
      </c>
      <c r="F107" s="37" t="s">
        <v>42</v>
      </c>
      <c r="G107" s="37" t="s">
        <v>54414</v>
      </c>
      <c r="H107" s="4"/>
      <c r="I107" s="4"/>
      <c r="J107" s="4"/>
      <c r="K107" s="4"/>
      <c r="L107" s="4"/>
      <c r="M107" s="4"/>
      <c r="N107" s="4"/>
      <c r="O107" s="4"/>
      <c r="P107" s="4"/>
      <c r="Q107" s="4"/>
      <c r="R107" s="4"/>
      <c r="S107" s="4"/>
      <c r="T107" s="4"/>
      <c r="U107" s="4"/>
      <c r="V107" s="4"/>
      <c r="W107" s="4"/>
      <c r="X107" s="4"/>
      <c r="Y107" s="4"/>
      <c r="Z107" s="4"/>
      <c r="AA107" s="4"/>
      <c r="AB107" s="4"/>
      <c r="AC107" s="4"/>
      <c r="AD107" s="4"/>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row>
    <row r="108" spans="1:100" s="12" customFormat="1" x14ac:dyDescent="0.25">
      <c r="A108" s="86">
        <v>35510442</v>
      </c>
      <c r="B108" s="43" t="s">
        <v>109</v>
      </c>
      <c r="C108" s="39" t="s">
        <v>1</v>
      </c>
      <c r="D108" s="53">
        <f>IF((D7&gt;0),(IF(D5="Router c/ FXS y Wifi 802.11 b/g/n",D7,0)),0)</f>
        <v>0</v>
      </c>
      <c r="E108" s="50" t="s">
        <v>54467</v>
      </c>
      <c r="F108" s="37" t="s">
        <v>42329</v>
      </c>
      <c r="G108" s="37" t="s">
        <v>54415</v>
      </c>
      <c r="H108" s="4"/>
      <c r="I108" s="4"/>
      <c r="J108" s="4"/>
      <c r="K108" s="4"/>
      <c r="L108" s="4"/>
      <c r="M108" s="4"/>
      <c r="N108" s="4"/>
      <c r="O108" s="4"/>
      <c r="P108" s="4"/>
      <c r="Q108" s="4"/>
      <c r="R108" s="4"/>
      <c r="S108" s="4"/>
      <c r="T108" s="4"/>
      <c r="U108" s="4"/>
      <c r="V108" s="4"/>
      <c r="W108" s="4"/>
      <c r="X108" s="4"/>
      <c r="Y108" s="4"/>
      <c r="Z108" s="4"/>
      <c r="AA108" s="4"/>
      <c r="AB108" s="4"/>
      <c r="AC108" s="4"/>
      <c r="AD108" s="4"/>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row>
    <row r="109" spans="1:100" s="12" customFormat="1" x14ac:dyDescent="0.25">
      <c r="A109" s="86">
        <v>35510908</v>
      </c>
      <c r="B109" s="43" t="s">
        <v>133</v>
      </c>
      <c r="C109" s="39" t="s">
        <v>1</v>
      </c>
      <c r="D109" s="53">
        <f>IF((D7&gt;0),(IF(D5="Router c/ FXS y Wifi 802.11 b/g/n/ac",D7,0)),0)</f>
        <v>500</v>
      </c>
      <c r="E109" s="50" t="s">
        <v>54468</v>
      </c>
      <c r="F109" s="37" t="s">
        <v>54370</v>
      </c>
      <c r="G109" s="37" t="s">
        <v>54416</v>
      </c>
      <c r="H109" s="4"/>
      <c r="I109" s="4"/>
      <c r="J109" s="4"/>
      <c r="K109" s="4"/>
      <c r="L109" s="68"/>
      <c r="M109" s="68"/>
      <c r="N109" s="68"/>
      <c r="O109" s="68"/>
      <c r="P109" s="68"/>
      <c r="Q109" s="68"/>
      <c r="R109" s="68"/>
      <c r="S109" s="68"/>
      <c r="T109" s="68"/>
      <c r="U109" s="68"/>
      <c r="V109" s="68"/>
      <c r="W109" s="68"/>
      <c r="X109" s="68"/>
      <c r="Y109" s="68"/>
      <c r="Z109" s="68"/>
      <c r="AA109" s="68"/>
      <c r="AB109" s="68"/>
      <c r="AC109" s="68"/>
      <c r="AD109" s="68"/>
      <c r="AE109" s="15"/>
      <c r="AF109" s="15"/>
      <c r="AG109" s="15"/>
      <c r="AH109" s="15"/>
      <c r="AI109" s="14"/>
      <c r="AJ109" s="14"/>
      <c r="AK109" s="14"/>
      <c r="AL109" s="14"/>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row>
    <row r="110" spans="1:100" x14ac:dyDescent="0.25">
      <c r="A110" s="131"/>
      <c r="E110" s="132"/>
      <c r="F110" s="133" t="str">
        <f>IFERROR(VLOOKUP(A110,'Data Base'!A:G,6,0),"")</f>
        <v/>
      </c>
      <c r="G110" s="70" t="str">
        <f>IFERROR(HYPERLINK("https://www.furukawalatam.com/"&amp;"pt-br"&amp;"/versao-et-pdf/="&amp;VLOOKUP(A110,'Data Base'!A:G,7,0)),"")</f>
        <v/>
      </c>
      <c r="H110" s="4"/>
      <c r="I110" s="4"/>
      <c r="J110" s="4"/>
      <c r="K110" s="4"/>
      <c r="L110" s="68"/>
      <c r="M110" s="68"/>
      <c r="N110" s="68"/>
      <c r="O110" s="68"/>
      <c r="P110" s="68"/>
      <c r="Q110" s="68"/>
      <c r="R110" s="68"/>
      <c r="S110" s="68"/>
      <c r="T110" s="68"/>
      <c r="U110" s="68"/>
      <c r="V110" s="68"/>
      <c r="W110" s="68"/>
      <c r="X110" s="68"/>
      <c r="Y110" s="68"/>
      <c r="Z110" s="68"/>
      <c r="AA110" s="68"/>
      <c r="AB110" s="68"/>
      <c r="AC110" s="68"/>
      <c r="AD110" s="68"/>
      <c r="AE110" s="15"/>
      <c r="AF110" s="15"/>
      <c r="AG110" s="15"/>
      <c r="AH110" s="15"/>
      <c r="AI110" s="14"/>
      <c r="AJ110" s="14"/>
      <c r="AK110" s="14"/>
      <c r="AL110" s="14"/>
    </row>
    <row r="111" spans="1:100" x14ac:dyDescent="0.25">
      <c r="E111" s="132"/>
      <c r="F111" s="134"/>
      <c r="G111" s="135"/>
      <c r="L111" s="69"/>
      <c r="M111" s="69"/>
      <c r="N111" s="69"/>
      <c r="O111" s="69"/>
      <c r="P111" s="69"/>
      <c r="Q111" s="69"/>
      <c r="R111" s="69"/>
      <c r="S111" s="69"/>
      <c r="T111" s="69"/>
      <c r="U111" s="69"/>
      <c r="V111" s="69"/>
      <c r="W111" s="69"/>
      <c r="X111" s="69"/>
      <c r="Y111" s="69"/>
      <c r="Z111" s="69"/>
      <c r="AA111" s="69"/>
      <c r="AB111" s="69"/>
      <c r="AC111" s="69"/>
      <c r="AD111" s="69"/>
      <c r="AE111" s="15"/>
      <c r="AF111" s="15"/>
      <c r="AG111" s="15"/>
      <c r="AH111" s="15"/>
      <c r="AI111" s="14"/>
      <c r="AJ111" s="14"/>
    </row>
    <row r="112" spans="1:100" x14ac:dyDescent="0.25">
      <c r="G112" s="136"/>
      <c r="L112" s="69"/>
      <c r="M112" s="69"/>
      <c r="N112" s="69"/>
      <c r="O112" s="69"/>
      <c r="P112" s="69"/>
      <c r="Q112" s="69"/>
      <c r="R112" s="69"/>
      <c r="S112" s="69"/>
      <c r="T112" s="69"/>
      <c r="U112" s="69"/>
      <c r="V112" s="69"/>
      <c r="W112" s="69"/>
      <c r="X112" s="69"/>
      <c r="Y112" s="69"/>
      <c r="Z112" s="69"/>
      <c r="AA112" s="69"/>
      <c r="AB112" s="69"/>
      <c r="AC112" s="69"/>
      <c r="AD112" s="69"/>
      <c r="AE112" s="15"/>
      <c r="AF112" s="15"/>
      <c r="AG112" s="15"/>
      <c r="AH112" s="15"/>
      <c r="AI112" s="14"/>
      <c r="AJ112" s="14"/>
    </row>
    <row r="113" spans="7:36" x14ac:dyDescent="0.25">
      <c r="G113" s="136"/>
      <c r="L113" s="69"/>
      <c r="M113" s="69"/>
      <c r="N113" s="69"/>
      <c r="O113" s="69"/>
      <c r="P113" s="69"/>
      <c r="Q113" s="69"/>
      <c r="R113" s="69"/>
      <c r="S113" s="69"/>
      <c r="T113" s="69"/>
      <c r="U113" s="69"/>
      <c r="V113" s="69"/>
      <c r="W113" s="69"/>
      <c r="X113" s="69"/>
      <c r="Y113" s="69"/>
      <c r="Z113" s="69"/>
      <c r="AA113" s="69"/>
      <c r="AB113" s="69"/>
      <c r="AC113" s="69"/>
      <c r="AD113" s="69"/>
      <c r="AE113" s="15"/>
      <c r="AF113" s="15"/>
      <c r="AG113" s="15"/>
      <c r="AH113" s="15"/>
      <c r="AI113" s="14"/>
      <c r="AJ113" s="14"/>
    </row>
    <row r="114" spans="7:36" x14ac:dyDescent="0.25">
      <c r="G114" s="136"/>
      <c r="L114" s="69"/>
      <c r="M114" s="69"/>
      <c r="N114" s="69"/>
      <c r="O114" s="69"/>
      <c r="P114" s="69"/>
      <c r="Q114" s="69"/>
      <c r="R114" s="69"/>
      <c r="S114" s="69"/>
      <c r="T114" s="69"/>
      <c r="U114" s="69"/>
      <c r="V114" s="69"/>
      <c r="W114" s="69"/>
      <c r="X114" s="69"/>
      <c r="Y114" s="69"/>
      <c r="Z114" s="69"/>
      <c r="AA114" s="69"/>
      <c r="AB114" s="69"/>
      <c r="AC114" s="69"/>
      <c r="AD114" s="69"/>
      <c r="AE114" s="15"/>
      <c r="AF114" s="15"/>
      <c r="AG114" s="15"/>
      <c r="AH114" s="15"/>
      <c r="AI114" s="14"/>
      <c r="AJ114" s="14"/>
    </row>
    <row r="115" spans="7:36" x14ac:dyDescent="0.25">
      <c r="G115" s="136"/>
      <c r="L115" s="69"/>
      <c r="M115" s="69"/>
      <c r="N115" s="69"/>
      <c r="O115" s="69"/>
      <c r="P115" s="69"/>
      <c r="Q115" s="69"/>
      <c r="R115" s="69"/>
      <c r="S115" s="69"/>
      <c r="T115" s="69"/>
      <c r="U115" s="69"/>
      <c r="V115" s="69"/>
      <c r="W115" s="69"/>
      <c r="X115" s="69"/>
      <c r="Y115" s="69"/>
      <c r="Z115" s="69"/>
      <c r="AA115" s="69"/>
      <c r="AB115" s="69"/>
      <c r="AC115" s="69"/>
      <c r="AD115" s="69"/>
      <c r="AE115" s="15"/>
      <c r="AF115" s="15"/>
      <c r="AG115" s="15"/>
      <c r="AH115" s="15"/>
      <c r="AI115" s="14"/>
      <c r="AJ115" s="14"/>
    </row>
    <row r="116" spans="7:36" x14ac:dyDescent="0.25">
      <c r="G116" s="136"/>
      <c r="L116" s="69"/>
      <c r="M116" s="69"/>
      <c r="N116" s="69"/>
      <c r="O116" s="69"/>
      <c r="P116" s="69"/>
      <c r="Q116" s="69"/>
      <c r="R116" s="69"/>
      <c r="S116" s="69"/>
      <c r="T116" s="69"/>
      <c r="U116" s="69"/>
      <c r="V116" s="69"/>
      <c r="W116" s="69"/>
      <c r="X116" s="69"/>
      <c r="Y116" s="69"/>
      <c r="Z116" s="69"/>
      <c r="AA116" s="69"/>
      <c r="AB116" s="69"/>
      <c r="AC116" s="69"/>
      <c r="AD116" s="69"/>
      <c r="AE116" s="15"/>
      <c r="AF116" s="15"/>
      <c r="AG116" s="15"/>
      <c r="AH116" s="15"/>
      <c r="AI116" s="14"/>
      <c r="AJ116" s="14"/>
    </row>
    <row r="117" spans="7:36" x14ac:dyDescent="0.25">
      <c r="G117" s="136"/>
      <c r="L117" s="69"/>
      <c r="M117" s="69"/>
      <c r="N117" s="69"/>
      <c r="O117" s="69"/>
      <c r="P117" s="69"/>
      <c r="Q117" s="69"/>
      <c r="R117" s="69"/>
      <c r="S117" s="69"/>
      <c r="T117" s="69"/>
      <c r="U117" s="69"/>
      <c r="V117" s="69"/>
      <c r="W117" s="69"/>
      <c r="X117" s="69"/>
      <c r="Y117" s="69"/>
      <c r="Z117" s="69"/>
      <c r="AA117" s="69"/>
      <c r="AB117" s="69"/>
      <c r="AC117" s="69"/>
      <c r="AD117" s="69"/>
      <c r="AE117" s="15"/>
      <c r="AF117" s="15"/>
      <c r="AG117" s="15"/>
      <c r="AH117" s="15"/>
      <c r="AI117" s="14"/>
      <c r="AJ117" s="14"/>
    </row>
    <row r="118" spans="7:36" x14ac:dyDescent="0.25">
      <c r="G118" s="136"/>
      <c r="L118" s="69"/>
      <c r="M118" s="69"/>
      <c r="N118" s="69"/>
      <c r="O118" s="69"/>
      <c r="P118" s="69"/>
      <c r="Q118" s="69"/>
      <c r="R118" s="69"/>
      <c r="S118" s="69"/>
      <c r="T118" s="69"/>
      <c r="U118" s="69"/>
      <c r="V118" s="69"/>
      <c r="W118" s="69"/>
      <c r="X118" s="69"/>
      <c r="Y118" s="69"/>
      <c r="Z118" s="69"/>
      <c r="AA118" s="69"/>
      <c r="AB118" s="69"/>
      <c r="AC118" s="69"/>
      <c r="AD118" s="69"/>
      <c r="AE118" s="15"/>
      <c r="AF118" s="15"/>
      <c r="AG118" s="15"/>
      <c r="AH118" s="15"/>
      <c r="AI118" s="14"/>
      <c r="AJ118" s="14"/>
    </row>
    <row r="119" spans="7:36" x14ac:dyDescent="0.25">
      <c r="G119" s="136"/>
      <c r="L119" s="69"/>
      <c r="M119" s="69"/>
      <c r="N119" s="69"/>
      <c r="O119" s="69"/>
      <c r="P119" s="69"/>
      <c r="Q119" s="69"/>
      <c r="R119" s="69"/>
      <c r="S119" s="69"/>
      <c r="T119" s="69"/>
      <c r="U119" s="69"/>
      <c r="V119" s="69"/>
      <c r="W119" s="69"/>
      <c r="X119" s="69"/>
      <c r="Y119" s="69"/>
      <c r="Z119" s="69"/>
      <c r="AA119" s="69"/>
      <c r="AB119" s="69"/>
      <c r="AC119" s="69"/>
      <c r="AD119" s="69"/>
      <c r="AE119" s="15"/>
      <c r="AF119" s="15"/>
      <c r="AG119" s="15"/>
      <c r="AH119" s="15"/>
      <c r="AI119" s="14"/>
      <c r="AJ119" s="14"/>
    </row>
    <row r="120" spans="7:36" x14ac:dyDescent="0.25">
      <c r="G120" s="136"/>
      <c r="L120" s="69"/>
      <c r="M120" s="69"/>
      <c r="N120" s="69"/>
      <c r="O120" s="69"/>
      <c r="P120" s="69"/>
      <c r="Q120" s="69"/>
      <c r="R120" s="69"/>
      <c r="S120" s="69"/>
      <c r="T120" s="69"/>
      <c r="U120" s="69"/>
      <c r="V120" s="69"/>
      <c r="W120" s="69"/>
      <c r="X120" s="69"/>
      <c r="Y120" s="69"/>
      <c r="Z120" s="69"/>
      <c r="AA120" s="69"/>
      <c r="AB120" s="69"/>
      <c r="AC120" s="69"/>
      <c r="AD120" s="69"/>
      <c r="AE120" s="15"/>
      <c r="AF120" s="15"/>
      <c r="AG120" s="15"/>
      <c r="AH120" s="15"/>
      <c r="AI120" s="14"/>
      <c r="AJ120" s="14"/>
    </row>
    <row r="121" spans="7:36" x14ac:dyDescent="0.25">
      <c r="G121" s="136"/>
      <c r="L121" s="69"/>
      <c r="M121" s="69"/>
      <c r="N121" s="69"/>
      <c r="O121" s="69"/>
      <c r="P121" s="69"/>
      <c r="Q121" s="69"/>
      <c r="R121" s="69"/>
      <c r="S121" s="69"/>
      <c r="T121" s="69"/>
      <c r="U121" s="69"/>
      <c r="V121" s="69"/>
      <c r="W121" s="69"/>
      <c r="X121" s="69"/>
      <c r="Y121" s="69"/>
      <c r="Z121" s="69"/>
      <c r="AA121" s="69"/>
      <c r="AB121" s="69"/>
      <c r="AC121" s="69"/>
      <c r="AD121" s="69"/>
      <c r="AE121" s="15"/>
      <c r="AF121" s="15"/>
      <c r="AG121" s="15"/>
      <c r="AH121" s="15"/>
      <c r="AI121" s="14"/>
      <c r="AJ121" s="14"/>
    </row>
    <row r="122" spans="7:36" x14ac:dyDescent="0.25">
      <c r="G122" s="136"/>
      <c r="L122" s="69"/>
      <c r="M122" s="69"/>
      <c r="N122" s="69"/>
      <c r="O122" s="69"/>
      <c r="P122" s="69"/>
      <c r="Q122" s="69"/>
      <c r="R122" s="69"/>
      <c r="S122" s="69"/>
      <c r="T122" s="69"/>
      <c r="U122" s="69"/>
      <c r="V122" s="69"/>
      <c r="W122" s="69"/>
      <c r="X122" s="69"/>
      <c r="Y122" s="69"/>
      <c r="Z122" s="69"/>
      <c r="AA122" s="69"/>
      <c r="AB122" s="69"/>
      <c r="AC122" s="69"/>
      <c r="AD122" s="69"/>
      <c r="AE122" s="15"/>
      <c r="AF122" s="15"/>
      <c r="AG122" s="15"/>
      <c r="AH122" s="15"/>
      <c r="AI122" s="14"/>
      <c r="AJ122" s="14"/>
    </row>
    <row r="123" spans="7:36" x14ac:dyDescent="0.25">
      <c r="G123" s="136"/>
      <c r="L123" s="69"/>
      <c r="M123" s="69"/>
      <c r="N123" s="69"/>
      <c r="O123" s="69"/>
      <c r="P123" s="69"/>
      <c r="Q123" s="69"/>
      <c r="R123" s="69"/>
      <c r="S123" s="69"/>
      <c r="T123" s="69"/>
      <c r="U123" s="69"/>
      <c r="V123" s="69"/>
      <c r="W123" s="69"/>
      <c r="X123" s="69"/>
      <c r="Y123" s="69"/>
      <c r="Z123" s="69"/>
      <c r="AA123" s="69"/>
      <c r="AB123" s="69"/>
      <c r="AC123" s="69"/>
      <c r="AD123" s="69"/>
      <c r="AE123" s="15"/>
      <c r="AF123" s="15"/>
      <c r="AG123" s="15"/>
      <c r="AH123" s="15"/>
      <c r="AI123" s="14"/>
      <c r="AJ123" s="14"/>
    </row>
    <row r="124" spans="7:36" x14ac:dyDescent="0.25">
      <c r="G124" s="136"/>
      <c r="L124" s="69"/>
      <c r="M124" s="69"/>
      <c r="N124" s="69"/>
      <c r="O124" s="69"/>
      <c r="P124" s="69"/>
      <c r="Q124" s="69"/>
      <c r="R124" s="69"/>
      <c r="S124" s="69"/>
      <c r="T124" s="69"/>
      <c r="U124" s="69"/>
      <c r="V124" s="69"/>
      <c r="W124" s="69"/>
      <c r="X124" s="69"/>
      <c r="Y124" s="69"/>
      <c r="Z124" s="69"/>
      <c r="AA124" s="69"/>
      <c r="AB124" s="69"/>
      <c r="AC124" s="69"/>
      <c r="AD124" s="69"/>
      <c r="AE124" s="15"/>
      <c r="AF124" s="15"/>
      <c r="AG124" s="15"/>
      <c r="AH124" s="15"/>
      <c r="AI124" s="14"/>
      <c r="AJ124" s="14"/>
    </row>
    <row r="125" spans="7:36" x14ac:dyDescent="0.25">
      <c r="G125" s="136"/>
      <c r="L125" s="69"/>
      <c r="M125" s="69"/>
      <c r="N125" s="69"/>
      <c r="O125" s="69"/>
      <c r="P125" s="69"/>
      <c r="Q125" s="69"/>
      <c r="R125" s="69"/>
      <c r="S125" s="69"/>
      <c r="T125" s="69"/>
      <c r="U125" s="69"/>
      <c r="V125" s="69"/>
      <c r="W125" s="69"/>
      <c r="X125" s="69"/>
      <c r="Y125" s="69"/>
      <c r="Z125" s="69"/>
      <c r="AA125" s="69"/>
      <c r="AB125" s="69"/>
      <c r="AC125" s="69"/>
      <c r="AD125" s="69"/>
      <c r="AE125" s="15"/>
      <c r="AF125" s="15"/>
      <c r="AG125" s="15"/>
      <c r="AH125" s="15"/>
      <c r="AI125" s="14"/>
      <c r="AJ125" s="14"/>
    </row>
    <row r="126" spans="7:36" x14ac:dyDescent="0.25">
      <c r="G126" s="136"/>
      <c r="L126" s="69"/>
      <c r="M126" s="69"/>
      <c r="N126" s="69"/>
      <c r="O126" s="69"/>
      <c r="P126" s="69"/>
      <c r="Q126" s="69"/>
      <c r="R126" s="69"/>
      <c r="S126" s="69"/>
      <c r="T126" s="69"/>
      <c r="U126" s="69"/>
      <c r="V126" s="69"/>
      <c r="W126" s="69"/>
      <c r="X126" s="69"/>
      <c r="Y126" s="69"/>
      <c r="Z126" s="69"/>
      <c r="AA126" s="69"/>
      <c r="AB126" s="69"/>
      <c r="AC126" s="69"/>
      <c r="AD126" s="69"/>
      <c r="AE126" s="15"/>
      <c r="AF126" s="15"/>
      <c r="AG126" s="15"/>
      <c r="AH126" s="15"/>
      <c r="AI126" s="14"/>
      <c r="AJ126" s="14"/>
    </row>
    <row r="127" spans="7:36" x14ac:dyDescent="0.25">
      <c r="G127" s="136"/>
      <c r="L127" s="69"/>
      <c r="M127" s="69"/>
      <c r="N127" s="69"/>
      <c r="O127" s="69"/>
      <c r="P127" s="69"/>
      <c r="Q127" s="69"/>
      <c r="R127" s="69"/>
      <c r="S127" s="69"/>
      <c r="T127" s="69"/>
      <c r="U127" s="69"/>
      <c r="V127" s="69"/>
      <c r="W127" s="69"/>
      <c r="X127" s="69"/>
      <c r="Y127" s="69"/>
      <c r="Z127" s="69"/>
      <c r="AA127" s="69"/>
      <c r="AB127" s="69"/>
      <c r="AC127" s="69"/>
      <c r="AD127" s="69"/>
      <c r="AE127" s="15"/>
      <c r="AF127" s="15"/>
      <c r="AG127" s="15"/>
      <c r="AH127" s="15"/>
      <c r="AI127" s="14"/>
      <c r="AJ127" s="14"/>
    </row>
    <row r="128" spans="7:36" x14ac:dyDescent="0.25">
      <c r="G128" s="136"/>
      <c r="L128" s="69"/>
      <c r="M128" s="69"/>
      <c r="N128" s="69"/>
      <c r="O128" s="69"/>
      <c r="P128" s="69"/>
      <c r="Q128" s="69"/>
      <c r="R128" s="69"/>
      <c r="S128" s="69"/>
      <c r="T128" s="69"/>
      <c r="U128" s="69"/>
      <c r="V128" s="69"/>
      <c r="W128" s="69"/>
      <c r="X128" s="69"/>
      <c r="Y128" s="69"/>
      <c r="Z128" s="69"/>
      <c r="AA128" s="69"/>
      <c r="AB128" s="69"/>
      <c r="AC128" s="69"/>
      <c r="AD128" s="69"/>
      <c r="AE128" s="15"/>
      <c r="AF128" s="15"/>
      <c r="AG128" s="15"/>
      <c r="AH128" s="15"/>
      <c r="AI128" s="14"/>
      <c r="AJ128" s="14"/>
    </row>
    <row r="129" spans="7:36" x14ac:dyDescent="0.25">
      <c r="G129" s="136"/>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15"/>
      <c r="AF129" s="15"/>
      <c r="AG129" s="15"/>
      <c r="AH129" s="15"/>
      <c r="AI129" s="14"/>
      <c r="AJ129" s="14"/>
    </row>
    <row r="130" spans="7:36" x14ac:dyDescent="0.25">
      <c r="G130" s="136"/>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15"/>
      <c r="AF130" s="15"/>
      <c r="AG130" s="15"/>
      <c r="AH130" s="15"/>
      <c r="AI130" s="14"/>
      <c r="AJ130" s="14"/>
    </row>
    <row r="131" spans="7:36" x14ac:dyDescent="0.25">
      <c r="G131" s="136"/>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15"/>
      <c r="AF131" s="15"/>
      <c r="AG131" s="15"/>
      <c r="AH131" s="15"/>
      <c r="AI131" s="14"/>
      <c r="AJ131" s="14"/>
    </row>
    <row r="132" spans="7:36" x14ac:dyDescent="0.25">
      <c r="G132" s="136"/>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15"/>
      <c r="AF132" s="15"/>
      <c r="AG132" s="15"/>
      <c r="AH132" s="15"/>
      <c r="AI132" s="14"/>
      <c r="AJ132" s="14"/>
    </row>
    <row r="133" spans="7:36" x14ac:dyDescent="0.25">
      <c r="G133" s="136"/>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15"/>
      <c r="AF133" s="15"/>
      <c r="AG133" s="15"/>
      <c r="AH133" s="15"/>
      <c r="AI133" s="14"/>
      <c r="AJ133" s="14"/>
    </row>
    <row r="134" spans="7:36" x14ac:dyDescent="0.25">
      <c r="G134" s="136"/>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15"/>
      <c r="AF134" s="15"/>
      <c r="AG134" s="15"/>
      <c r="AH134" s="15"/>
      <c r="AI134" s="14"/>
      <c r="AJ134" s="14"/>
    </row>
    <row r="135" spans="7:36" x14ac:dyDescent="0.25">
      <c r="G135" s="136"/>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15"/>
      <c r="AF135" s="15"/>
      <c r="AG135" s="15"/>
      <c r="AH135" s="15"/>
      <c r="AI135" s="14"/>
      <c r="AJ135" s="14"/>
    </row>
    <row r="136" spans="7:36" x14ac:dyDescent="0.25">
      <c r="G136" s="136"/>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15"/>
      <c r="AF136" s="15"/>
      <c r="AG136" s="15"/>
      <c r="AH136" s="15"/>
      <c r="AI136" s="14"/>
      <c r="AJ136" s="14"/>
    </row>
    <row r="137" spans="7:36" x14ac:dyDescent="0.25">
      <c r="G137" s="136"/>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15"/>
      <c r="AF137" s="15"/>
      <c r="AG137" s="15"/>
      <c r="AH137" s="15"/>
      <c r="AI137" s="14"/>
      <c r="AJ137" s="14"/>
    </row>
    <row r="138" spans="7:36" x14ac:dyDescent="0.25">
      <c r="G138" s="136"/>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15"/>
      <c r="AF138" s="15"/>
      <c r="AG138" s="15"/>
      <c r="AH138" s="15"/>
      <c r="AI138" s="14"/>
      <c r="AJ138" s="14"/>
    </row>
    <row r="139" spans="7:36" x14ac:dyDescent="0.25">
      <c r="G139" s="136"/>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15"/>
      <c r="AF139" s="15"/>
      <c r="AG139" s="15"/>
      <c r="AH139" s="15"/>
      <c r="AI139" s="14"/>
      <c r="AJ139" s="14"/>
    </row>
    <row r="140" spans="7:36" x14ac:dyDescent="0.25">
      <c r="G140" s="136"/>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15"/>
      <c r="AF140" s="15"/>
      <c r="AG140" s="15"/>
      <c r="AH140" s="15"/>
      <c r="AI140" s="14"/>
      <c r="AJ140" s="14"/>
    </row>
    <row r="141" spans="7:36" x14ac:dyDescent="0.25">
      <c r="G141" s="136"/>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15"/>
      <c r="AF141" s="15"/>
      <c r="AG141" s="15"/>
      <c r="AH141" s="15"/>
      <c r="AI141" s="14"/>
      <c r="AJ141" s="14"/>
    </row>
    <row r="142" spans="7:36" x14ac:dyDescent="0.25">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I142" s="14"/>
      <c r="AJ142" s="14"/>
    </row>
    <row r="143" spans="7:36" x14ac:dyDescent="0.25">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I143" s="14"/>
      <c r="AJ143" s="14"/>
    </row>
    <row r="144" spans="7:36" x14ac:dyDescent="0.25">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I144" s="14"/>
      <c r="AJ144" s="14"/>
    </row>
    <row r="145" spans="8:36" x14ac:dyDescent="0.25">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I145" s="14"/>
      <c r="AJ145" s="14"/>
    </row>
    <row r="146" spans="8:36" x14ac:dyDescent="0.25">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I146" s="14"/>
      <c r="AJ146" s="14"/>
    </row>
    <row r="147" spans="8:36" x14ac:dyDescent="0.25">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I147" s="14"/>
      <c r="AJ147" s="14"/>
    </row>
  </sheetData>
  <sheetProtection algorithmName="SHA-512" hashValue="psVdkAQjyJdUt50q8BnMsIZR+n10dohdRxrckzkwKqhm2umuOWM1s9lWgKG5yUWqo+3RkmkDvLfXWJqn0D3mmg==" saltValue="zERoalkucPaiXIwARDKbAQ==" spinCount="100000" sheet="1" formatCells="0" formatColumns="0" formatRows="0" insertColumns="0" insertRows="0" insertHyperlinks="0" deleteColumns="0" deleteRows="0" autoFilter="0"/>
  <autoFilter ref="A16:G110" xr:uid="{00000000-0009-0000-0000-000001000000}"/>
  <mergeCells count="20">
    <mergeCell ref="E49:E51"/>
    <mergeCell ref="E21:E23"/>
    <mergeCell ref="A9:C9"/>
    <mergeCell ref="A10:C10"/>
    <mergeCell ref="E40:E46"/>
    <mergeCell ref="E25:E30"/>
    <mergeCell ref="A1:C1"/>
    <mergeCell ref="A8:C8"/>
    <mergeCell ref="A7:C7"/>
    <mergeCell ref="A6:C6"/>
    <mergeCell ref="A5:C5"/>
    <mergeCell ref="A4:C4"/>
    <mergeCell ref="A3:C3"/>
    <mergeCell ref="A2:C2"/>
    <mergeCell ref="E57:E59"/>
    <mergeCell ref="E61:E62"/>
    <mergeCell ref="E64:E66"/>
    <mergeCell ref="E89:E90"/>
    <mergeCell ref="E92:E93"/>
    <mergeCell ref="E68:E72"/>
  </mergeCells>
  <conditionalFormatting sqref="D75:D77 D107 D69:D72 D79 D40:D53 D25:D28 D83:D85 D102:D104 D89:D90 D92:D95">
    <cfRule type="cellIs" dxfId="230" priority="366" operator="notEqual">
      <formula>0</formula>
    </cfRule>
  </conditionalFormatting>
  <conditionalFormatting sqref="D19">
    <cfRule type="cellIs" dxfId="229" priority="259" operator="notEqual">
      <formula>0</formula>
    </cfRule>
  </conditionalFormatting>
  <conditionalFormatting sqref="D59">
    <cfRule type="cellIs" dxfId="228" priority="217" operator="notEqual">
      <formula>0</formula>
    </cfRule>
  </conditionalFormatting>
  <conditionalFormatting sqref="D57">
    <cfRule type="cellIs" dxfId="227" priority="233" operator="notEqual">
      <formula>0</formula>
    </cfRule>
  </conditionalFormatting>
  <conditionalFormatting sqref="D64">
    <cfRule type="cellIs" dxfId="226" priority="214" operator="notEqual">
      <formula>0</formula>
    </cfRule>
  </conditionalFormatting>
  <conditionalFormatting sqref="D65:D66">
    <cfRule type="cellIs" dxfId="225" priority="213" operator="notEqual">
      <formula>0</formula>
    </cfRule>
  </conditionalFormatting>
  <conditionalFormatting sqref="D62">
    <cfRule type="cellIs" dxfId="224" priority="215" operator="notEqual">
      <formula>0</formula>
    </cfRule>
  </conditionalFormatting>
  <conditionalFormatting sqref="D68">
    <cfRule type="cellIs" dxfId="223" priority="210" operator="notEqual">
      <formula>0</formula>
    </cfRule>
  </conditionalFormatting>
  <conditionalFormatting sqref="D61">
    <cfRule type="cellIs" dxfId="222" priority="216" operator="notEqual">
      <formula>0</formula>
    </cfRule>
  </conditionalFormatting>
  <conditionalFormatting sqref="D83:D85">
    <cfRule type="cellIs" dxfId="221" priority="176" operator="notEqual">
      <formula>0</formula>
    </cfRule>
  </conditionalFormatting>
  <conditionalFormatting sqref="D78">
    <cfRule type="cellIs" dxfId="220" priority="162" operator="notEqual">
      <formula>0</formula>
    </cfRule>
  </conditionalFormatting>
  <conditionalFormatting sqref="D87">
    <cfRule type="cellIs" dxfId="219" priority="177" operator="notEqual">
      <formula>0</formula>
    </cfRule>
  </conditionalFormatting>
  <conditionalFormatting sqref="D99">
    <cfRule type="cellIs" dxfId="218" priority="174" operator="notEqual">
      <formula>0</formula>
    </cfRule>
  </conditionalFormatting>
  <conditionalFormatting sqref="D109">
    <cfRule type="cellIs" dxfId="217" priority="168" operator="notEqual">
      <formula>0</formula>
    </cfRule>
  </conditionalFormatting>
  <conditionalFormatting sqref="D86">
    <cfRule type="cellIs" dxfId="216" priority="167" operator="notEqual">
      <formula>0</formula>
    </cfRule>
  </conditionalFormatting>
  <conditionalFormatting sqref="D108">
    <cfRule type="cellIs" dxfId="215" priority="158" operator="notEqual">
      <formula>0</formula>
    </cfRule>
  </conditionalFormatting>
  <conditionalFormatting sqref="D58">
    <cfRule type="cellIs" dxfId="214" priority="157" operator="notEqual">
      <formula>0</formula>
    </cfRule>
  </conditionalFormatting>
  <conditionalFormatting sqref="D90">
    <cfRule type="cellIs" dxfId="213" priority="151" operator="notEqual">
      <formula>0</formula>
    </cfRule>
  </conditionalFormatting>
  <conditionalFormatting sqref="D21">
    <cfRule type="cellIs" dxfId="212" priority="145" operator="notEqual">
      <formula>0</formula>
    </cfRule>
  </conditionalFormatting>
  <conditionalFormatting sqref="D106">
    <cfRule type="cellIs" dxfId="211" priority="108" operator="notEqual">
      <formula>0</formula>
    </cfRule>
  </conditionalFormatting>
  <conditionalFormatting sqref="D22:D23">
    <cfRule type="cellIs" dxfId="210" priority="141" operator="notEqual">
      <formula>0</formula>
    </cfRule>
  </conditionalFormatting>
  <conditionalFormatting sqref="D32">
    <cfRule type="cellIs" dxfId="209" priority="140" operator="notEqual">
      <formula>0</formula>
    </cfRule>
  </conditionalFormatting>
  <conditionalFormatting sqref="D82">
    <cfRule type="cellIs" dxfId="208" priority="106" operator="notEqual">
      <formula>0</formula>
    </cfRule>
  </conditionalFormatting>
  <conditionalFormatting sqref="D81">
    <cfRule type="cellIs" dxfId="207" priority="114" operator="notEqual">
      <formula>0</formula>
    </cfRule>
  </conditionalFormatting>
  <conditionalFormatting sqref="D18">
    <cfRule type="cellIs" dxfId="206" priority="66" operator="notEqual">
      <formula>0</formula>
    </cfRule>
  </conditionalFormatting>
  <conditionalFormatting sqref="D20:E20">
    <cfRule type="cellIs" dxfId="205" priority="65" operator="notEqual">
      <formula>0</formula>
    </cfRule>
  </conditionalFormatting>
  <conditionalFormatting sqref="D35">
    <cfRule type="cellIs" dxfId="204" priority="76" operator="notEqual">
      <formula>0</formula>
    </cfRule>
  </conditionalFormatting>
  <conditionalFormatting sqref="D18:E18">
    <cfRule type="cellIs" dxfId="203" priority="67" operator="notEqual">
      <formula>0</formula>
    </cfRule>
  </conditionalFormatting>
  <conditionalFormatting sqref="D38">
    <cfRule type="cellIs" dxfId="202" priority="72" operator="notEqual">
      <formula>0</formula>
    </cfRule>
  </conditionalFormatting>
  <conditionalFormatting sqref="D35">
    <cfRule type="cellIs" dxfId="201" priority="77" operator="notEqual">
      <formula>0</formula>
    </cfRule>
  </conditionalFormatting>
  <conditionalFormatting sqref="D56">
    <cfRule type="cellIs" dxfId="200" priority="50" operator="notEqual">
      <formula>0</formula>
    </cfRule>
  </conditionalFormatting>
  <conditionalFormatting sqref="D60:E60">
    <cfRule type="cellIs" dxfId="199" priority="49" operator="notEqual">
      <formula>0</formula>
    </cfRule>
  </conditionalFormatting>
  <conditionalFormatting sqref="D34:D35">
    <cfRule type="cellIs" dxfId="198" priority="79" operator="notEqual">
      <formula>0</formula>
    </cfRule>
  </conditionalFormatting>
  <conditionalFormatting sqref="D34:D35">
    <cfRule type="cellIs" dxfId="197" priority="78" operator="notEqual">
      <formula>0</formula>
    </cfRule>
  </conditionalFormatting>
  <conditionalFormatting sqref="D63">
    <cfRule type="cellIs" dxfId="196" priority="46" operator="notEqual">
      <formula>0</formula>
    </cfRule>
  </conditionalFormatting>
  <conditionalFormatting sqref="D67:E67">
    <cfRule type="cellIs" dxfId="195" priority="45" operator="notEqual">
      <formula>0</formula>
    </cfRule>
  </conditionalFormatting>
  <conditionalFormatting sqref="D38">
    <cfRule type="cellIs" dxfId="194" priority="73" operator="notEqual">
      <formula>0</formula>
    </cfRule>
  </conditionalFormatting>
  <conditionalFormatting sqref="D17:E17">
    <cfRule type="cellIs" dxfId="193" priority="71" operator="notEqual">
      <formula>0</formula>
    </cfRule>
  </conditionalFormatting>
  <conditionalFormatting sqref="D54:E54">
    <cfRule type="cellIs" dxfId="192" priority="70" operator="notEqual">
      <formula>0</formula>
    </cfRule>
  </conditionalFormatting>
  <conditionalFormatting sqref="D73:E73">
    <cfRule type="cellIs" dxfId="191" priority="69" operator="notEqual">
      <formula>0</formula>
    </cfRule>
  </conditionalFormatting>
  <conditionalFormatting sqref="D100:E100">
    <cfRule type="cellIs" dxfId="190" priority="68" operator="notEqual">
      <formula>0</formula>
    </cfRule>
  </conditionalFormatting>
  <conditionalFormatting sqref="D20">
    <cfRule type="cellIs" dxfId="189" priority="64" operator="notEqual">
      <formula>0</formula>
    </cfRule>
  </conditionalFormatting>
  <conditionalFormatting sqref="D24:E24">
    <cfRule type="cellIs" dxfId="188" priority="63" operator="notEqual">
      <formula>0</formula>
    </cfRule>
  </conditionalFormatting>
  <conditionalFormatting sqref="D24">
    <cfRule type="cellIs" dxfId="187" priority="62" operator="notEqual">
      <formula>0</formula>
    </cfRule>
  </conditionalFormatting>
  <conditionalFormatting sqref="D31:E31">
    <cfRule type="cellIs" dxfId="186" priority="61" operator="notEqual">
      <formula>0</formula>
    </cfRule>
  </conditionalFormatting>
  <conditionalFormatting sqref="D31">
    <cfRule type="cellIs" dxfId="185" priority="60" operator="notEqual">
      <formula>0</formula>
    </cfRule>
  </conditionalFormatting>
  <conditionalFormatting sqref="D33:E33">
    <cfRule type="cellIs" dxfId="184" priority="59" operator="notEqual">
      <formula>0</formula>
    </cfRule>
  </conditionalFormatting>
  <conditionalFormatting sqref="D33">
    <cfRule type="cellIs" dxfId="183" priority="58" operator="notEqual">
      <formula>0</formula>
    </cfRule>
  </conditionalFormatting>
  <conditionalFormatting sqref="D37:E37">
    <cfRule type="cellIs" dxfId="182" priority="57" operator="notEqual">
      <formula>0</formula>
    </cfRule>
  </conditionalFormatting>
  <conditionalFormatting sqref="D37">
    <cfRule type="cellIs" dxfId="181" priority="56" operator="notEqual">
      <formula>0</formula>
    </cfRule>
  </conditionalFormatting>
  <conditionalFormatting sqref="D39:E39">
    <cfRule type="cellIs" dxfId="180" priority="55" operator="notEqual">
      <formula>0</formula>
    </cfRule>
  </conditionalFormatting>
  <conditionalFormatting sqref="D39">
    <cfRule type="cellIs" dxfId="179" priority="54" operator="notEqual">
      <formula>0</formula>
    </cfRule>
  </conditionalFormatting>
  <conditionalFormatting sqref="D55:E55">
    <cfRule type="cellIs" dxfId="178" priority="53" operator="notEqual">
      <formula>0</formula>
    </cfRule>
  </conditionalFormatting>
  <conditionalFormatting sqref="D55">
    <cfRule type="cellIs" dxfId="177" priority="52" operator="notEqual">
      <formula>0</formula>
    </cfRule>
  </conditionalFormatting>
  <conditionalFormatting sqref="D56:E56">
    <cfRule type="cellIs" dxfId="176" priority="51" operator="notEqual">
      <formula>0</formula>
    </cfRule>
  </conditionalFormatting>
  <conditionalFormatting sqref="D60">
    <cfRule type="cellIs" dxfId="175" priority="48" operator="notEqual">
      <formula>0</formula>
    </cfRule>
  </conditionalFormatting>
  <conditionalFormatting sqref="D63:E63">
    <cfRule type="cellIs" dxfId="174" priority="47" operator="notEqual">
      <formula>0</formula>
    </cfRule>
  </conditionalFormatting>
  <conditionalFormatting sqref="D67">
    <cfRule type="cellIs" dxfId="173" priority="44" operator="notEqual">
      <formula>0</formula>
    </cfRule>
  </conditionalFormatting>
  <conditionalFormatting sqref="D74:E74">
    <cfRule type="cellIs" dxfId="172" priority="43" operator="notEqual">
      <formula>0</formula>
    </cfRule>
  </conditionalFormatting>
  <conditionalFormatting sqref="D74">
    <cfRule type="cellIs" dxfId="171" priority="42" operator="notEqual">
      <formula>0</formula>
    </cfRule>
  </conditionalFormatting>
  <conditionalFormatting sqref="D80:E80">
    <cfRule type="cellIs" dxfId="170" priority="41" operator="notEqual">
      <formula>0</formula>
    </cfRule>
  </conditionalFormatting>
  <conditionalFormatting sqref="D80">
    <cfRule type="cellIs" dxfId="169" priority="40" operator="notEqual">
      <formula>0</formula>
    </cfRule>
  </conditionalFormatting>
  <conditionalFormatting sqref="D88:E88">
    <cfRule type="cellIs" dxfId="168" priority="39" operator="notEqual">
      <formula>0</formula>
    </cfRule>
  </conditionalFormatting>
  <conditionalFormatting sqref="D88">
    <cfRule type="cellIs" dxfId="167" priority="38" operator="notEqual">
      <formula>0</formula>
    </cfRule>
  </conditionalFormatting>
  <conditionalFormatting sqref="D91:E91">
    <cfRule type="cellIs" dxfId="166" priority="37" operator="notEqual">
      <formula>0</formula>
    </cfRule>
  </conditionalFormatting>
  <conditionalFormatting sqref="D91">
    <cfRule type="cellIs" dxfId="165" priority="36" operator="notEqual">
      <formula>0</formula>
    </cfRule>
  </conditionalFormatting>
  <conditionalFormatting sqref="D97:E97">
    <cfRule type="cellIs" dxfId="164" priority="35" operator="notEqual">
      <formula>0</formula>
    </cfRule>
  </conditionalFormatting>
  <conditionalFormatting sqref="D98:E98">
    <cfRule type="cellIs" dxfId="163" priority="34" operator="notEqual">
      <formula>0</formula>
    </cfRule>
  </conditionalFormatting>
  <conditionalFormatting sqref="D98">
    <cfRule type="cellIs" dxfId="162" priority="33" operator="notEqual">
      <formula>0</formula>
    </cfRule>
  </conditionalFormatting>
  <conditionalFormatting sqref="D101:E101">
    <cfRule type="cellIs" dxfId="161" priority="32" operator="notEqual">
      <formula>0</formula>
    </cfRule>
  </conditionalFormatting>
  <conditionalFormatting sqref="D101">
    <cfRule type="cellIs" dxfId="160" priority="31" operator="notEqual">
      <formula>0</formula>
    </cfRule>
  </conditionalFormatting>
  <conditionalFormatting sqref="D105:E105">
    <cfRule type="cellIs" dxfId="159" priority="30" operator="notEqual">
      <formula>0</formula>
    </cfRule>
  </conditionalFormatting>
  <conditionalFormatting sqref="D105">
    <cfRule type="cellIs" dxfId="158" priority="29" operator="notEqual">
      <formula>0</formula>
    </cfRule>
  </conditionalFormatting>
  <conditionalFormatting sqref="D96">
    <cfRule type="cellIs" dxfId="157" priority="27" operator="notEqual">
      <formula>0</formula>
    </cfRule>
  </conditionalFormatting>
  <conditionalFormatting sqref="D36">
    <cfRule type="cellIs" dxfId="156" priority="23" operator="notEqual">
      <formula>0</formula>
    </cfRule>
  </conditionalFormatting>
  <conditionalFormatting sqref="D36">
    <cfRule type="cellIs" dxfId="155" priority="24" operator="notEqual">
      <formula>0</formula>
    </cfRule>
  </conditionalFormatting>
  <conditionalFormatting sqref="D36">
    <cfRule type="cellIs" dxfId="154" priority="26" operator="notEqual">
      <formula>0</formula>
    </cfRule>
  </conditionalFormatting>
  <conditionalFormatting sqref="D36">
    <cfRule type="cellIs" dxfId="153" priority="25" operator="notEqual">
      <formula>0</formula>
    </cfRule>
  </conditionalFormatting>
  <conditionalFormatting sqref="F105:G105">
    <cfRule type="cellIs" dxfId="152" priority="22" operator="notEqual">
      <formula>0</formula>
    </cfRule>
  </conditionalFormatting>
  <conditionalFormatting sqref="F101:G101">
    <cfRule type="cellIs" dxfId="151" priority="21" operator="notEqual">
      <formula>0</formula>
    </cfRule>
  </conditionalFormatting>
  <conditionalFormatting sqref="F100:G100">
    <cfRule type="cellIs" dxfId="150" priority="20" operator="notEqual">
      <formula>0</formula>
    </cfRule>
  </conditionalFormatting>
  <conditionalFormatting sqref="F97:G97">
    <cfRule type="cellIs" dxfId="149" priority="19" operator="notEqual">
      <formula>0</formula>
    </cfRule>
  </conditionalFormatting>
  <conditionalFormatting sqref="F98:G98">
    <cfRule type="cellIs" dxfId="148" priority="18" operator="notEqual">
      <formula>0</formula>
    </cfRule>
  </conditionalFormatting>
  <conditionalFormatting sqref="F91:G91">
    <cfRule type="cellIs" dxfId="147" priority="17" operator="notEqual">
      <formula>0</formula>
    </cfRule>
  </conditionalFormatting>
  <conditionalFormatting sqref="F31:G31">
    <cfRule type="cellIs" dxfId="146" priority="2" operator="notEqual">
      <formula>0</formula>
    </cfRule>
  </conditionalFormatting>
  <conditionalFormatting sqref="F88:G88">
    <cfRule type="cellIs" dxfId="145" priority="16" operator="notEqual">
      <formula>0</formula>
    </cfRule>
  </conditionalFormatting>
  <conditionalFormatting sqref="F80:G80">
    <cfRule type="cellIs" dxfId="144" priority="15" operator="notEqual">
      <formula>0</formula>
    </cfRule>
  </conditionalFormatting>
  <conditionalFormatting sqref="F73:G73">
    <cfRule type="cellIs" dxfId="143" priority="14" operator="notEqual">
      <formula>0</formula>
    </cfRule>
  </conditionalFormatting>
  <conditionalFormatting sqref="F74:G74">
    <cfRule type="cellIs" dxfId="142" priority="13" operator="notEqual">
      <formula>0</formula>
    </cfRule>
  </conditionalFormatting>
  <conditionalFormatting sqref="G67">
    <cfRule type="cellIs" dxfId="141" priority="12" operator="notEqual">
      <formula>0</formula>
    </cfRule>
  </conditionalFormatting>
  <conditionalFormatting sqref="F67">
    <cfRule type="cellIs" dxfId="140" priority="11" operator="notEqual">
      <formula>0</formula>
    </cfRule>
  </conditionalFormatting>
  <conditionalFormatting sqref="F63:G63">
    <cfRule type="cellIs" dxfId="139" priority="10" operator="notEqual">
      <formula>0</formula>
    </cfRule>
  </conditionalFormatting>
  <conditionalFormatting sqref="F60:G60">
    <cfRule type="cellIs" dxfId="138" priority="9" operator="notEqual">
      <formula>0</formula>
    </cfRule>
  </conditionalFormatting>
  <conditionalFormatting sqref="F56:G56">
    <cfRule type="cellIs" dxfId="137" priority="8" operator="notEqual">
      <formula>0</formula>
    </cfRule>
  </conditionalFormatting>
  <conditionalFormatting sqref="F54:G54">
    <cfRule type="cellIs" dxfId="136" priority="7" operator="notEqual">
      <formula>0</formula>
    </cfRule>
  </conditionalFormatting>
  <conditionalFormatting sqref="F55:G55">
    <cfRule type="cellIs" dxfId="135" priority="6" operator="notEqual">
      <formula>0</formula>
    </cfRule>
  </conditionalFormatting>
  <conditionalFormatting sqref="F39:G39">
    <cfRule type="cellIs" dxfId="134" priority="5" operator="notEqual">
      <formula>0</formula>
    </cfRule>
  </conditionalFormatting>
  <conditionalFormatting sqref="F37:G37">
    <cfRule type="cellIs" dxfId="133" priority="4" operator="notEqual">
      <formula>0</formula>
    </cfRule>
  </conditionalFormatting>
  <conditionalFormatting sqref="F33:G33">
    <cfRule type="cellIs" dxfId="132" priority="3" operator="notEqual">
      <formula>0</formula>
    </cfRule>
  </conditionalFormatting>
  <conditionalFormatting sqref="D29:D30">
    <cfRule type="cellIs" dxfId="131" priority="1" operator="notEqual">
      <formula>0</formula>
    </cfRule>
  </conditionalFormatting>
  <dataValidations count="9">
    <dataValidation type="list" allowBlank="1" showInputMessage="1" showErrorMessage="1" sqref="D5" xr:uid="{00000000-0002-0000-0100-000000000000}">
      <formula1>$L$5:$L$8</formula1>
    </dataValidation>
    <dataValidation type="list" allowBlank="1" showInputMessage="1" showErrorMessage="1" sqref="D1" xr:uid="{00000000-0002-0000-0100-000002000000}">
      <formula1>$J$5</formula1>
    </dataValidation>
    <dataValidation type="list" allowBlank="1" showInputMessage="1" showErrorMessage="1" sqref="D8" xr:uid="{00000000-0002-0000-0100-000003000000}">
      <formula1>$I$5:$I$8</formula1>
    </dataValidation>
    <dataValidation type="whole" operator="lessThanOrEqual" allowBlank="1" showInputMessage="1" showErrorMessage="1" sqref="D6:D7" xr:uid="{00000000-0002-0000-0100-000004000000}">
      <formula1>36864</formula1>
    </dataValidation>
    <dataValidation type="list" allowBlank="1" showInputMessage="1" showErrorMessage="1" sqref="D3" xr:uid="{00000000-0002-0000-0100-000005000000}">
      <formula1>$L$1:$L$2</formula1>
    </dataValidation>
    <dataValidation type="list" allowBlank="1" showInputMessage="1" showErrorMessage="1" sqref="D2" xr:uid="{00000000-0002-0000-0100-000006000000}">
      <formula1>$J$1:$J$2</formula1>
    </dataValidation>
    <dataValidation type="list" allowBlank="1" showInputMessage="1" showErrorMessage="1" sqref="D10:D14" xr:uid="{00000000-0002-0000-0100-000008000000}">
      <formula1>$O$7:$O$10</formula1>
    </dataValidation>
    <dataValidation type="list" allowBlank="1" showInputMessage="1" showErrorMessage="1" sqref="D4" xr:uid="{00000000-0002-0000-0100-000001000000}">
      <formula1>$K$5:$K$10</formula1>
    </dataValidation>
    <dataValidation type="list" allowBlank="1" showInputMessage="1" showErrorMessage="1" sqref="D9" xr:uid="{00000000-0002-0000-0100-000007000000}">
      <formula1>IF(H5=32,M1:M15,IF(H5=64,M1:M10,IF(H5=128,M1:M5)))</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AC28"/>
  <sheetViews>
    <sheetView zoomScale="80" zoomScaleNormal="80" workbookViewId="0">
      <pane ySplit="16" topLeftCell="A17" activePane="bottomLeft" state="frozen"/>
      <selection activeCell="H17" sqref="H17"/>
      <selection pane="bottomLeft" activeCell="B30" sqref="B30"/>
    </sheetView>
  </sheetViews>
  <sheetFormatPr baseColWidth="10" defaultColWidth="9" defaultRowHeight="15" x14ac:dyDescent="0.25"/>
  <cols>
    <col min="1" max="1" width="18.85546875" style="3" bestFit="1" customWidth="1"/>
    <col min="2" max="2" width="102.85546875" style="3" bestFit="1" customWidth="1"/>
    <col min="3" max="3" width="10.85546875" style="3" bestFit="1" customWidth="1"/>
    <col min="4" max="4" width="43.5703125" style="3" bestFit="1" customWidth="1"/>
    <col min="5" max="5" width="70.85546875" style="3" bestFit="1" customWidth="1"/>
    <col min="6" max="6" width="12.28515625" style="77" bestFit="1" customWidth="1"/>
    <col min="7" max="7" width="60.5703125" style="77" bestFit="1" customWidth="1"/>
    <col min="8" max="8" width="2.28515625" style="12" bestFit="1" customWidth="1"/>
    <col min="9" max="9" width="6.28515625" style="12" bestFit="1" customWidth="1"/>
    <col min="10" max="10" width="14.28515625" style="12" bestFit="1" customWidth="1"/>
    <col min="11" max="11" width="6" style="12" bestFit="1" customWidth="1"/>
    <col min="12" max="12" width="27.42578125" style="12" bestFit="1" customWidth="1"/>
    <col min="13" max="13" width="6.7109375" style="12" bestFit="1" customWidth="1"/>
    <col min="14" max="14" width="5.5703125" style="12" bestFit="1" customWidth="1"/>
    <col min="15" max="15" width="2.28515625" style="12" bestFit="1" customWidth="1"/>
    <col min="16" max="19" width="4.42578125" style="12" bestFit="1" customWidth="1"/>
    <col min="20" max="20" width="8.7109375" style="12" bestFit="1" customWidth="1"/>
    <col min="21" max="26" width="0" style="12" hidden="1" customWidth="1"/>
    <col min="27" max="29" width="9" style="12"/>
    <col min="30" max="16384" width="9" style="3"/>
  </cols>
  <sheetData>
    <row r="1" spans="1:20" s="4" customFormat="1" ht="19.5" hidden="1" thickBot="1" x14ac:dyDescent="0.3">
      <c r="A1" s="71" t="s">
        <v>106</v>
      </c>
      <c r="B1" s="72"/>
      <c r="C1" s="73"/>
      <c r="D1" s="74" t="s">
        <v>46</v>
      </c>
      <c r="E1" s="75"/>
      <c r="F1" s="75"/>
      <c r="G1" s="75"/>
      <c r="J1" s="4" t="s">
        <v>64</v>
      </c>
      <c r="K1" s="4">
        <v>1</v>
      </c>
      <c r="L1" s="4" t="s">
        <v>66</v>
      </c>
      <c r="M1" s="4" t="s">
        <v>69</v>
      </c>
      <c r="N1" s="4">
        <f>IF(D9="1 km", 1000,0)</f>
        <v>0</v>
      </c>
      <c r="P1" s="4">
        <f>IF(D1="Aérea",(IF(H5&lt;64,ROUNDUP((D6/32),0),ROUNDUP((D6/64),0))),0)</f>
        <v>313</v>
      </c>
      <c r="Q1" s="4">
        <f>ROUNDUP((P1/D10),0)</f>
        <v>313</v>
      </c>
      <c r="R1" s="4">
        <f>IF(D10=1,P1,Q1)</f>
        <v>313</v>
      </c>
      <c r="S1" s="4">
        <f>IF(D3="Não",R1,(R1*2))</f>
        <v>626</v>
      </c>
      <c r="T1" s="4">
        <f>S1*(SUM(N1:N10))</f>
        <v>3756000</v>
      </c>
    </row>
    <row r="2" spans="1:20" ht="21" customHeight="1" x14ac:dyDescent="0.25">
      <c r="A2" s="16" t="s">
        <v>54485</v>
      </c>
      <c r="B2" s="17"/>
      <c r="C2" s="18"/>
      <c r="D2" s="76" t="str">
        <f>'1) LISTA - Inicial'!D2</f>
        <v>Cordera</v>
      </c>
      <c r="E2" s="77"/>
      <c r="J2" s="12" t="s">
        <v>67</v>
      </c>
      <c r="K2" s="12">
        <v>2</v>
      </c>
      <c r="L2" s="12" t="s">
        <v>65</v>
      </c>
      <c r="M2" s="12" t="s">
        <v>70</v>
      </c>
      <c r="N2" s="12">
        <f>IF(D9="2 km", 2000,0)</f>
        <v>0</v>
      </c>
      <c r="P2" s="12">
        <f>IF(D1="Subterrânea",(IF(H5&lt;64,ROUNDUP((D6/32),0),ROUNDUP((D6/64),0))),0)</f>
        <v>0</v>
      </c>
      <c r="Q2" s="12">
        <f>ROUNDUP((P2/D10),0)</f>
        <v>0</v>
      </c>
      <c r="R2" s="12">
        <f>IF(D10=1,P2,Q2)</f>
        <v>0</v>
      </c>
      <c r="S2" s="12">
        <f>IF(D3="Não",R2,(R2*2))</f>
        <v>0</v>
      </c>
      <c r="T2" s="12">
        <f>S2*(SUM(N1:N10))</f>
        <v>0</v>
      </c>
    </row>
    <row r="3" spans="1:20" ht="21" customHeight="1" x14ac:dyDescent="0.25">
      <c r="A3" s="21" t="s">
        <v>54438</v>
      </c>
      <c r="B3" s="22"/>
      <c r="C3" s="23"/>
      <c r="D3" s="80" t="str">
        <f>'1) LISTA - Inicial'!D3</f>
        <v>No</v>
      </c>
      <c r="E3" s="77"/>
      <c r="K3" s="12">
        <v>3</v>
      </c>
      <c r="M3" s="12" t="s">
        <v>71</v>
      </c>
      <c r="N3" s="12">
        <f>IF(D9="3 km", 3000,0)</f>
        <v>0</v>
      </c>
    </row>
    <row r="4" spans="1:20" ht="21" customHeight="1" x14ac:dyDescent="0.25">
      <c r="A4" s="24" t="s">
        <v>54439</v>
      </c>
      <c r="B4" s="25"/>
      <c r="C4" s="26"/>
      <c r="D4" s="80" t="str">
        <f>'1) LISTA - Inicial'!D4</f>
        <v>1:64 (1x8 + 1x8)</v>
      </c>
      <c r="E4" s="77"/>
      <c r="K4" s="12">
        <v>4</v>
      </c>
      <c r="M4" s="12" t="s">
        <v>72</v>
      </c>
      <c r="N4" s="12">
        <f>IF(D9="4 km", 4000,0)</f>
        <v>0</v>
      </c>
    </row>
    <row r="5" spans="1:20" ht="21" customHeight="1" x14ac:dyDescent="0.25">
      <c r="A5" s="27" t="s">
        <v>54508</v>
      </c>
      <c r="B5" s="25"/>
      <c r="C5" s="26"/>
      <c r="D5" s="80" t="str">
        <f>'1) LISTA - Inicial'!D5</f>
        <v>Router c/ FXS y Wifi 802.11 b/g/n/ac</v>
      </c>
      <c r="E5" s="77"/>
      <c r="H5" s="12">
        <f>((IF(D4="1:128",128,0))+(IF(D4="1:64",64,0))+(IF(D4="1:32",32,0)))</f>
        <v>0</v>
      </c>
      <c r="I5" s="12" t="s">
        <v>50</v>
      </c>
      <c r="J5" s="12" t="s">
        <v>46</v>
      </c>
      <c r="K5" s="28" t="s">
        <v>61</v>
      </c>
      <c r="L5" s="12" t="s">
        <v>44</v>
      </c>
      <c r="M5" s="12" t="s">
        <v>73</v>
      </c>
      <c r="N5" s="12">
        <f>IF(D9="5 km", 5000,0)</f>
        <v>0</v>
      </c>
    </row>
    <row r="6" spans="1:20" ht="21" customHeight="1" x14ac:dyDescent="0.25">
      <c r="A6" s="27" t="s">
        <v>54440</v>
      </c>
      <c r="B6" s="25"/>
      <c r="C6" s="26"/>
      <c r="D6" s="80">
        <f>'1) LISTA - Inicial'!D6</f>
        <v>10000</v>
      </c>
      <c r="E6" s="77"/>
      <c r="I6" s="12" t="s">
        <v>48</v>
      </c>
      <c r="J6" s="12" t="s">
        <v>47</v>
      </c>
      <c r="K6" s="28" t="s">
        <v>62</v>
      </c>
      <c r="L6" s="12" t="s">
        <v>45</v>
      </c>
      <c r="M6" s="12" t="s">
        <v>74</v>
      </c>
      <c r="N6" s="12">
        <f>IF(D9="6 km", 6000,0)</f>
        <v>6000</v>
      </c>
    </row>
    <row r="7" spans="1:20" ht="21" customHeight="1" x14ac:dyDescent="0.25">
      <c r="A7" s="24" t="s">
        <v>54441</v>
      </c>
      <c r="B7" s="25"/>
      <c r="C7" s="26"/>
      <c r="D7" s="80">
        <f>'1) LISTA - Inicial'!D7</f>
        <v>500</v>
      </c>
      <c r="E7" s="77"/>
      <c r="I7" s="12" t="s">
        <v>51</v>
      </c>
      <c r="K7" s="28" t="s">
        <v>63</v>
      </c>
      <c r="L7" s="12" t="s">
        <v>54526</v>
      </c>
      <c r="M7" s="12" t="s">
        <v>75</v>
      </c>
      <c r="N7" s="12">
        <f>IF(D9="7 km", 7000,0)</f>
        <v>0</v>
      </c>
      <c r="O7" s="12">
        <v>1</v>
      </c>
    </row>
    <row r="8" spans="1:20" ht="21" customHeight="1" x14ac:dyDescent="0.25">
      <c r="A8" s="21" t="s">
        <v>54528</v>
      </c>
      <c r="B8" s="22"/>
      <c r="C8" s="23"/>
      <c r="D8" s="80" t="str">
        <f>'1) LISTA - Inicial'!D8</f>
        <v>Cordera</v>
      </c>
      <c r="E8" s="77"/>
      <c r="I8" s="12" t="s">
        <v>49</v>
      </c>
      <c r="L8" s="12" t="s">
        <v>54527</v>
      </c>
      <c r="M8" s="12" t="s">
        <v>76</v>
      </c>
      <c r="N8" s="12">
        <f>IF(D9="8 km", 8000,0)</f>
        <v>0</v>
      </c>
      <c r="O8" s="12">
        <v>2</v>
      </c>
    </row>
    <row r="9" spans="1:20" ht="21" customHeight="1" x14ac:dyDescent="0.25">
      <c r="A9" s="24" t="s">
        <v>54509</v>
      </c>
      <c r="B9" s="25"/>
      <c r="C9" s="26"/>
      <c r="D9" s="80" t="str">
        <f>'1) LISTA - Inicial'!D9</f>
        <v>6 km</v>
      </c>
      <c r="E9" s="77"/>
      <c r="M9" s="12" t="s">
        <v>77</v>
      </c>
      <c r="N9" s="12">
        <f>IF(D9="9 km", 9000,0)</f>
        <v>0</v>
      </c>
      <c r="O9" s="12">
        <v>3</v>
      </c>
    </row>
    <row r="10" spans="1:20" ht="21" customHeight="1" x14ac:dyDescent="0.25">
      <c r="A10" s="27" t="s">
        <v>54484</v>
      </c>
      <c r="B10" s="25"/>
      <c r="C10" s="26"/>
      <c r="D10" s="80">
        <f>'1) LISTA - Inicial'!D10</f>
        <v>1</v>
      </c>
      <c r="E10" s="77"/>
      <c r="M10" s="12" t="s">
        <v>78</v>
      </c>
      <c r="N10" s="12">
        <f>IF(D9="10 km", 10000,0)</f>
        <v>0</v>
      </c>
      <c r="O10" s="12">
        <v>4</v>
      </c>
    </row>
    <row r="11" spans="1:20" ht="18.75" hidden="1" x14ac:dyDescent="0.25">
      <c r="A11" s="81"/>
      <c r="B11" s="82"/>
      <c r="C11" s="82"/>
      <c r="D11" s="83"/>
      <c r="E11" s="77"/>
      <c r="M11" s="12" t="s">
        <v>83</v>
      </c>
      <c r="N11" s="12">
        <f>IF(D9="11 km", 11000,0)</f>
        <v>0</v>
      </c>
    </row>
    <row r="12" spans="1:20" ht="18.75" hidden="1" x14ac:dyDescent="0.25">
      <c r="A12" s="81"/>
      <c r="B12" s="82"/>
      <c r="C12" s="82"/>
      <c r="D12" s="83"/>
      <c r="E12" s="77"/>
      <c r="M12" s="12" t="s">
        <v>84</v>
      </c>
      <c r="N12" s="12">
        <f>IF(D9="12 km", 12000,0)</f>
        <v>0</v>
      </c>
    </row>
    <row r="13" spans="1:20" ht="18.75" hidden="1" x14ac:dyDescent="0.25">
      <c r="A13" s="81"/>
      <c r="B13" s="82"/>
      <c r="C13" s="82"/>
      <c r="D13" s="83"/>
      <c r="E13" s="77"/>
      <c r="M13" s="12" t="s">
        <v>85</v>
      </c>
      <c r="N13" s="12">
        <f>IF(D9="13 km", 13000,0)</f>
        <v>0</v>
      </c>
    </row>
    <row r="14" spans="1:20" ht="18.75" hidden="1" x14ac:dyDescent="0.25">
      <c r="A14" s="81"/>
      <c r="B14" s="82"/>
      <c r="C14" s="82"/>
      <c r="D14" s="83"/>
      <c r="E14" s="77"/>
      <c r="M14" s="12" t="s">
        <v>86</v>
      </c>
      <c r="N14" s="12">
        <f>IF(D9="14 km", 14000,0)</f>
        <v>0</v>
      </c>
    </row>
    <row r="15" spans="1:20" ht="15.75" hidden="1" thickBot="1" x14ac:dyDescent="0.3">
      <c r="E15" s="77"/>
      <c r="M15" s="12" t="s">
        <v>87</v>
      </c>
      <c r="N15" s="12">
        <f>IF(D9="15 km", 15000,0)</f>
        <v>0</v>
      </c>
    </row>
    <row r="16" spans="1:20" ht="24.75" thickBot="1" x14ac:dyDescent="0.3">
      <c r="A16" s="105" t="s">
        <v>60</v>
      </c>
      <c r="B16" s="105" t="s">
        <v>54473</v>
      </c>
      <c r="C16" s="106" t="s">
        <v>0</v>
      </c>
      <c r="D16" s="107" t="s">
        <v>108</v>
      </c>
      <c r="E16" s="108" t="s">
        <v>54474</v>
      </c>
      <c r="F16" s="109" t="s">
        <v>15</v>
      </c>
      <c r="G16" s="109" t="s">
        <v>16</v>
      </c>
    </row>
    <row r="17" spans="1:7" s="12" customFormat="1" x14ac:dyDescent="0.25">
      <c r="A17" s="110"/>
      <c r="B17" s="5" t="s">
        <v>54500</v>
      </c>
      <c r="C17" s="111"/>
      <c r="D17" s="5"/>
      <c r="E17" s="112"/>
      <c r="F17" s="113"/>
      <c r="G17" s="114"/>
    </row>
    <row r="18" spans="1:7" x14ac:dyDescent="0.25">
      <c r="A18" s="115"/>
      <c r="B18" s="116" t="s">
        <v>54519</v>
      </c>
      <c r="C18" s="33"/>
      <c r="D18" s="33"/>
      <c r="E18" s="34"/>
      <c r="F18" s="117"/>
      <c r="G18" s="118"/>
    </row>
    <row r="19" spans="1:7" ht="36" x14ac:dyDescent="0.25">
      <c r="A19" s="43">
        <v>19842132</v>
      </c>
      <c r="B19" s="43" t="s">
        <v>49483</v>
      </c>
      <c r="C19" s="60" t="s">
        <v>3</v>
      </c>
      <c r="D19" s="61">
        <f>IF((D4="1:32 (1x4 + 1x8)"),ROUNDUP((((D6-D7)*70)),0),0)+IF((D4="1:64 (1x4 + 1x16)"),ROUNDUP((((D6-D7)*100)),0),0)+IF((D4="1:64 (1x8 + 1x8)"),ROUNDUP((((D6-D7)*70)),0),0)+IF((D4="1:128 (1x2 + 1x8 + 1x8)"),ROUNDUP((((D6-D7)*70)),0),0) + +IF((D4="1:128 (1x8 + 1x16)"),ROUNDUP((((D6-D7)*100)),0),0)</f>
        <v>665000</v>
      </c>
      <c r="E19" s="50" t="str">
        <f>'1) LISTA - Inicial'!E99</f>
        <v>Confirmar Medidas Específicas según proyecto Ejecutivo. Considerado 70 metros por los abonados al usar cajas de 1x8 segundo nivel y 100 metros considerando 1x16</v>
      </c>
      <c r="F19" s="39" t="s">
        <v>3068</v>
      </c>
      <c r="G19" s="39" t="s">
        <v>54411</v>
      </c>
    </row>
    <row r="20" spans="1:7" x14ac:dyDescent="0.2">
      <c r="A20" s="119"/>
      <c r="B20" s="120" t="s">
        <v>54501</v>
      </c>
      <c r="C20" s="33"/>
      <c r="D20" s="33"/>
      <c r="E20" s="33"/>
      <c r="F20" s="33"/>
      <c r="G20" s="33"/>
    </row>
    <row r="21" spans="1:7" x14ac:dyDescent="0.2">
      <c r="A21" s="121">
        <v>35400089</v>
      </c>
      <c r="B21" s="50" t="s">
        <v>4095</v>
      </c>
      <c r="C21" s="86" t="str">
        <f>'1) LISTA - Inicial'!C102</f>
        <v>kit</v>
      </c>
      <c r="D21" s="53">
        <f xml:space="preserve"> ('2) LISTA - Expansión'!D6*2)/10 - '2) LISTA - Expansión'!D7*2/10</f>
        <v>1900</v>
      </c>
      <c r="E21" s="50" t="str">
        <f>'1) LISTA - Inicial'!E102</f>
        <v>2 unidades por suscriptor</v>
      </c>
      <c r="F21" s="39" t="s">
        <v>4096</v>
      </c>
      <c r="G21" s="39" t="s">
        <v>54417</v>
      </c>
    </row>
    <row r="22" spans="1:7" x14ac:dyDescent="0.2">
      <c r="A22" s="121">
        <v>35250055</v>
      </c>
      <c r="B22" s="50" t="s">
        <v>50813</v>
      </c>
      <c r="C22" s="86" t="str">
        <f>'1) LISTA - Inicial'!C103</f>
        <v>pc</v>
      </c>
      <c r="D22" s="53">
        <f>D23</f>
        <v>9500</v>
      </c>
      <c r="E22" s="50" t="str">
        <f>'1) LISTA - Inicial'!E103</f>
        <v>1 unidad por suscriptor</v>
      </c>
      <c r="F22" s="39" t="s">
        <v>2713</v>
      </c>
      <c r="G22" s="39" t="s">
        <v>54413</v>
      </c>
    </row>
    <row r="23" spans="1:7" x14ac:dyDescent="0.2">
      <c r="A23" s="121">
        <v>33004529</v>
      </c>
      <c r="B23" s="43" t="s">
        <v>54518</v>
      </c>
      <c r="C23" s="86" t="str">
        <f>'1) LISTA - Inicial'!C104</f>
        <v>pc</v>
      </c>
      <c r="D23" s="53">
        <f>SUM(D25:D28)</f>
        <v>9500</v>
      </c>
      <c r="E23" s="50" t="str">
        <f>'1) LISTA - Inicial'!E104</f>
        <v>1 unidad por suscriptor</v>
      </c>
      <c r="F23" s="39" t="s">
        <v>39</v>
      </c>
      <c r="G23" s="39" t="s">
        <v>54392</v>
      </c>
    </row>
    <row r="24" spans="1:7" x14ac:dyDescent="0.2">
      <c r="A24" s="119"/>
      <c r="B24" s="120" t="s">
        <v>54502</v>
      </c>
      <c r="C24" s="33"/>
      <c r="D24" s="33"/>
      <c r="E24" s="33"/>
      <c r="F24" s="33"/>
      <c r="G24" s="33"/>
    </row>
    <row r="25" spans="1:7" s="12" customFormat="1" x14ac:dyDescent="0.2">
      <c r="A25" s="121">
        <v>35510911</v>
      </c>
      <c r="B25" s="50" t="s">
        <v>132</v>
      </c>
      <c r="C25" s="86" t="str">
        <f>'1) LISTA - Inicial'!C107</f>
        <v>pc</v>
      </c>
      <c r="D25" s="53">
        <f>IF(('1) LISTA - Inicial'!D106&gt;0),'2) LISTA - Expansión'!D6-'1) LISTA - Inicial'!D106,0)</f>
        <v>0</v>
      </c>
      <c r="E25" s="50" t="str">
        <f>'1) LISTA - Inicial'!E106</f>
        <v>ONT Bridge</v>
      </c>
      <c r="F25" s="89" t="str">
        <f>'1) LISTA - Inicial'!F27</f>
        <v>ET03506</v>
      </c>
      <c r="G25" s="89" t="str">
        <f>'1) LISTA - Inicial'!G27</f>
        <v>https://www.furukawalatam.com/es/versao-et-pdf/=a0A6100000blo1i</v>
      </c>
    </row>
    <row r="26" spans="1:7" s="12" customFormat="1" x14ac:dyDescent="0.2">
      <c r="A26" s="121">
        <v>35510501</v>
      </c>
      <c r="B26" s="50" t="s">
        <v>41</v>
      </c>
      <c r="C26" s="86" t="str">
        <f>'1) LISTA - Inicial'!C108</f>
        <v>pc</v>
      </c>
      <c r="D26" s="53">
        <f>IF(('1) LISTA - Inicial'!D107&gt;0),'2) LISTA - Expansión'!D6-'1) LISTA - Inicial'!D107,0)</f>
        <v>0</v>
      </c>
      <c r="E26" s="50" t="str">
        <f>'1) LISTA - Inicial'!E107</f>
        <v>ONT Bridge y Router</v>
      </c>
      <c r="F26" s="89" t="str">
        <f>'1) LISTA - Inicial'!F28</f>
        <v>ET03506</v>
      </c>
      <c r="G26" s="89" t="str">
        <f>'1) LISTA - Inicial'!G28</f>
        <v>https://www.furukawalatam.com/es/versao-et-pdf/=a0A6100000blo1i</v>
      </c>
    </row>
    <row r="27" spans="1:7" s="12" customFormat="1" x14ac:dyDescent="0.2">
      <c r="A27" s="121">
        <v>35510442</v>
      </c>
      <c r="B27" s="50" t="s">
        <v>109</v>
      </c>
      <c r="C27" s="86"/>
      <c r="D27" s="53">
        <f>IF(('1) LISTA - Inicial'!D108&gt;0),'2) LISTA - Expansión'!D6-'1) LISTA - Inicial'!D108,0)</f>
        <v>0</v>
      </c>
      <c r="E27" s="50" t="str">
        <f>'1) LISTA - Inicial'!E108</f>
        <v>ONT con Wi-Fi 802.11 b/g/n</v>
      </c>
      <c r="F27" s="89" t="s">
        <v>42329</v>
      </c>
      <c r="G27" s="89" t="s">
        <v>54415</v>
      </c>
    </row>
    <row r="28" spans="1:7" s="12" customFormat="1" x14ac:dyDescent="0.2">
      <c r="A28" s="121">
        <v>35510908</v>
      </c>
      <c r="B28" s="50" t="s">
        <v>133</v>
      </c>
      <c r="C28" s="86" t="str">
        <f>'1) LISTA - Inicial'!C109</f>
        <v>pc</v>
      </c>
      <c r="D28" s="53">
        <f>IF(('1) LISTA - Inicial'!D109&gt;0),'2) LISTA - Expansión'!D6-'1) LISTA - Inicial'!D109,0)</f>
        <v>9500</v>
      </c>
      <c r="E28" s="50" t="str">
        <f>'1) LISTA - Inicial'!E109</f>
        <v>ONT con Wi-Fi 802.11 b/g/n/ac</v>
      </c>
      <c r="F28" s="89" t="str">
        <f>'1) LISTA - Inicial'!F32</f>
        <v>ET04468</v>
      </c>
      <c r="G28" s="89" t="str">
        <f>'1) LISTA - Inicial'!G32</f>
        <v>https://www.furukawalatam.com/es/versao-et-pdf/=a0A4N00001pjoaA</v>
      </c>
    </row>
  </sheetData>
  <sheetProtection algorithmName="SHA-512" hashValue="kBI1IF4hzcVqjR1/JVTAF9T/ecPKNkZw5Jqx0+6fKr3kN8/mwquw15Vh8qv6sSSI3dcLzIX9kRRa/jtnz2dIRw==" saltValue="iNcqZ+eyRLCifLR4x0kHfw==" spinCount="100000" sheet="1" formatCells="0" formatColumns="0" formatRows="0" insertColumns="0" insertRows="0" insertHyperlinks="0" deleteColumns="0" deleteRows="0" sort="0" autoFilter="0" pivotTables="0"/>
  <autoFilter ref="A16:G28" xr:uid="{00000000-0009-0000-0000-000002000000}"/>
  <mergeCells count="10">
    <mergeCell ref="A1:C1"/>
    <mergeCell ref="A2:C2"/>
    <mergeCell ref="A3:C3"/>
    <mergeCell ref="A4:C4"/>
    <mergeCell ref="A5:C5"/>
    <mergeCell ref="A6:C6"/>
    <mergeCell ref="A7:C7"/>
    <mergeCell ref="A8:C8"/>
    <mergeCell ref="A9:C9"/>
    <mergeCell ref="A10:C10"/>
  </mergeCells>
  <conditionalFormatting sqref="D25 D21:D23">
    <cfRule type="cellIs" dxfId="130" priority="76" operator="notEqual">
      <formula>0</formula>
    </cfRule>
  </conditionalFormatting>
  <conditionalFormatting sqref="D28">
    <cfRule type="cellIs" dxfId="129" priority="51" operator="notEqual">
      <formula>0</formula>
    </cfRule>
  </conditionalFormatting>
  <conditionalFormatting sqref="D26:D27">
    <cfRule type="cellIs" dxfId="128" priority="44" operator="notEqual">
      <formula>0</formula>
    </cfRule>
  </conditionalFormatting>
  <conditionalFormatting sqref="D19">
    <cfRule type="cellIs" dxfId="127" priority="17" operator="notEqual">
      <formula>0</formula>
    </cfRule>
  </conditionalFormatting>
  <conditionalFormatting sqref="D18:E18">
    <cfRule type="cellIs" dxfId="126" priority="14" operator="notEqual">
      <formula>0</formula>
    </cfRule>
  </conditionalFormatting>
  <conditionalFormatting sqref="D17:E17">
    <cfRule type="cellIs" dxfId="125" priority="15" operator="notEqual">
      <formula>0</formula>
    </cfRule>
  </conditionalFormatting>
  <conditionalFormatting sqref="D18:E18">
    <cfRule type="cellIs" dxfId="124" priority="13" operator="notEqual">
      <formula>0</formula>
    </cfRule>
  </conditionalFormatting>
  <conditionalFormatting sqref="D20">
    <cfRule type="cellIs" dxfId="123" priority="12" operator="notEqual">
      <formula>0</formula>
    </cfRule>
  </conditionalFormatting>
  <conditionalFormatting sqref="D20">
    <cfRule type="cellIs" dxfId="122" priority="11" operator="notEqual">
      <formula>0</formula>
    </cfRule>
  </conditionalFormatting>
  <conditionalFormatting sqref="D24">
    <cfRule type="cellIs" dxfId="121" priority="10" operator="notEqual">
      <formula>0</formula>
    </cfRule>
  </conditionalFormatting>
  <conditionalFormatting sqref="D24">
    <cfRule type="cellIs" dxfId="120" priority="9" operator="notEqual">
      <formula>0</formula>
    </cfRule>
  </conditionalFormatting>
  <conditionalFormatting sqref="E24">
    <cfRule type="cellIs" dxfId="119" priority="8" operator="notEqual">
      <formula>0</formula>
    </cfRule>
  </conditionalFormatting>
  <conditionalFormatting sqref="E24">
    <cfRule type="cellIs" dxfId="118" priority="7" operator="notEqual">
      <formula>0</formula>
    </cfRule>
  </conditionalFormatting>
  <conditionalFormatting sqref="E20">
    <cfRule type="cellIs" dxfId="117" priority="6" operator="notEqual">
      <formula>0</formula>
    </cfRule>
  </conditionalFormatting>
  <conditionalFormatting sqref="E20">
    <cfRule type="cellIs" dxfId="116" priority="5" operator="notEqual">
      <formula>0</formula>
    </cfRule>
  </conditionalFormatting>
  <conditionalFormatting sqref="F24:G24">
    <cfRule type="cellIs" dxfId="115" priority="1" operator="notEqual">
      <formula>0</formula>
    </cfRule>
  </conditionalFormatting>
  <conditionalFormatting sqref="F20:G20">
    <cfRule type="cellIs" dxfId="114" priority="4" operator="notEqual">
      <formula>0</formula>
    </cfRule>
  </conditionalFormatting>
  <conditionalFormatting sqref="F20:G20">
    <cfRule type="cellIs" dxfId="113" priority="3" operator="notEqual">
      <formula>0</formula>
    </cfRule>
  </conditionalFormatting>
  <conditionalFormatting sqref="F24:G24">
    <cfRule type="cellIs" dxfId="112" priority="2" operator="notEqual">
      <formula>0</formula>
    </cfRule>
  </conditionalFormatting>
  <dataValidations disablePrompts="1" count="2">
    <dataValidation type="list" allowBlank="1" showInputMessage="1" showErrorMessage="1" sqref="D11:D14" xr:uid="{00000000-0002-0000-0200-000000000000}">
      <formula1>$O$7:$O$10</formula1>
    </dataValidation>
    <dataValidation type="list" allowBlank="1" showInputMessage="1" showErrorMessage="1" sqref="D1" xr:uid="{00000000-0002-0000-0200-000001000000}">
      <formula1>$J$5</formula1>
    </dataValidation>
  </dataValidations>
  <hyperlinks>
    <hyperlink ref="E19" r:id="rId1" display="https://www.furukawalatam.com/pt-br/versao-et-pdf/a0r610000046sm2/Furukawa" xr:uid="{03690EFA-F11D-471F-8F0E-F41BC0E896F5}"/>
    <hyperlink ref="E21" r:id="rId2" display="https://www.furukawalatam.com/pt-br/versao-et-pdf/a0r610000046sm2/Furukawa" xr:uid="{0FCD582E-42DA-4BB0-B3DB-47DB64EE7225}"/>
    <hyperlink ref="E22" r:id="rId3" display="https://www.furukawalatam.com/pt-br/versao-et-pdf/a0r610000046sm2/Furukawa" xr:uid="{87B62027-5034-4A0F-A9CF-8DD764E07395}"/>
    <hyperlink ref="E23" r:id="rId4" display="https://www.furukawalatam.com/pt-br/versao-et-pdf/a0r610000046sm2/Furukawa" xr:uid="{42201578-A25F-4324-90D1-D652BC9BE5D0}"/>
    <hyperlink ref="E25" r:id="rId5" display="https://www.furukawalatam.com/pt-br/versao-et-pdf/a0r610000046sm2/Furukawa" xr:uid="{CB514B0F-B492-42F8-9F30-1C64DA9A7330}"/>
    <hyperlink ref="E26" r:id="rId6" display="https://www.furukawalatam.com/pt-br/versao-et-pdf/a0r610000046sm2/Furukawa" xr:uid="{681FEAF6-5D0E-4F84-81F0-5C4B36E636DD}"/>
    <hyperlink ref="E27" r:id="rId7" display="https://www.furukawalatam.com/pt-br/versao-et-pdf/a0r610000046sm2/Furukawa" xr:uid="{06F94F7B-3652-4486-89EA-3EC1B57D4012}"/>
    <hyperlink ref="E28" r:id="rId8" display="https://www.furukawalatam.com/pt-br/versao-et-pdf/a0r610000046sm2/Furukawa" xr:uid="{36051EB7-1870-4091-8B69-A097FF5A5877}"/>
    <hyperlink ref="F22" r:id="rId9" display="https://www.furukawalatam.com/pt-br/versao-et-pdf/a0r610000046sm2/Furukawa" xr:uid="{65701E8A-6DEE-4B8E-8DDC-7021DBEF595F}"/>
    <hyperlink ref="F23" r:id="rId10" display="https://www.furukawalatam.com/pt-br/versao-et-pdf/a0r610000046sm2/Furukawa" xr:uid="{C420BDD8-35BB-49B5-A0E2-A91246A9FF92}"/>
    <hyperlink ref="F19" r:id="rId11" display="https://www.furukawalatam.com/pt-br/versao-et-pdf/a0r610000046sm2/Furukawa" xr:uid="{01DCDAA8-CE50-4A2F-BD33-2DE8EEC77698}"/>
    <hyperlink ref="G21" r:id="rId12" xr:uid="{F3AE002E-D704-4454-9099-5EF30DA160AA}"/>
    <hyperlink ref="F26" r:id="rId13" display="https://www.furukawalatam.com/pt-br/versao-et-pdf/a0r610000046sm2/Furukawa" xr:uid="{0F15B481-C142-46F0-9FF1-8FF1D0C4D97A}"/>
    <hyperlink ref="F27" r:id="rId14" display="https://www.furukawalatam.com/pt-br/versao-et-pdf/a0r610000046sm2/Furukawa" xr:uid="{4F05D385-3781-42DF-9F02-0385BECEDF80}"/>
    <hyperlink ref="F25" r:id="rId15" display="https://www.furukawalatam.com/pt-br/versao-et-pdf/a0r610000046sm2/Furukawa" xr:uid="{F054A5C2-0C58-4FCB-96B9-A70EE4B4261F}"/>
    <hyperlink ref="F28" r:id="rId16" display="https://www.furukawalatam.com/pt-br/versao-et-pdf/a0r610000046sm2/Furukawa" xr:uid="{F1198E43-AF75-42E7-9941-7410AE722D06}"/>
  </hyperlinks>
  <pageMargins left="0.511811024" right="0.511811024" top="0.78740157499999996" bottom="0.78740157499999996" header="0.31496062000000002" footer="0.31496062000000002"/>
  <pageSetup paperSize="9" orientation="portrait" r:id="rId17"/>
  <drawing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CB107"/>
  <sheetViews>
    <sheetView zoomScale="80" zoomScaleNormal="80" workbookViewId="0">
      <pane ySplit="16" topLeftCell="A29" activePane="bottomLeft" state="frozen"/>
      <selection activeCell="H17" sqref="H17"/>
      <selection pane="bottomLeft" activeCell="A3" sqref="A3:C3"/>
    </sheetView>
  </sheetViews>
  <sheetFormatPr baseColWidth="10" defaultColWidth="9" defaultRowHeight="15" x14ac:dyDescent="0.25"/>
  <cols>
    <col min="1" max="1" width="13" style="3" customWidth="1"/>
    <col min="2" max="2" width="121.7109375" style="3" customWidth="1"/>
    <col min="3" max="3" width="10.85546875" style="3" customWidth="1"/>
    <col min="4" max="4" width="43.5703125" style="3" bestFit="1" customWidth="1"/>
    <col min="5" max="5" width="53" style="3" customWidth="1"/>
    <col min="6" max="6" width="11.5703125" style="104" bestFit="1" customWidth="1"/>
    <col min="7" max="7" width="63.28515625" style="77" customWidth="1"/>
    <col min="8" max="8" width="4.140625" style="12" hidden="1" customWidth="1"/>
    <col min="9" max="9" width="5.85546875" style="12" hidden="1" customWidth="1"/>
    <col min="10" max="10" width="12.42578125" style="12" hidden="1" customWidth="1"/>
    <col min="11" max="11" width="11.7109375" style="12" hidden="1" customWidth="1"/>
    <col min="12" max="12" width="26.5703125" style="12" hidden="1" customWidth="1"/>
    <col min="13" max="26" width="0" style="12" hidden="1" customWidth="1"/>
    <col min="27" max="29" width="9" style="12"/>
    <col min="30" max="16384" width="9" style="3"/>
  </cols>
  <sheetData>
    <row r="1" spans="1:36" s="4" customFormat="1" ht="18.75" hidden="1" x14ac:dyDescent="0.25">
      <c r="A1" s="71" t="s">
        <v>106</v>
      </c>
      <c r="B1" s="72"/>
      <c r="C1" s="73"/>
      <c r="D1" s="74" t="s">
        <v>46</v>
      </c>
      <c r="E1" s="75"/>
      <c r="F1" s="75"/>
      <c r="G1" s="75"/>
      <c r="J1" s="4" t="s">
        <v>64</v>
      </c>
      <c r="K1" s="4">
        <v>1</v>
      </c>
      <c r="L1" s="4" t="s">
        <v>66</v>
      </c>
      <c r="M1" s="4" t="s">
        <v>69</v>
      </c>
      <c r="N1" s="4">
        <f>IF(D9="1 km", 1000,0)</f>
        <v>0</v>
      </c>
      <c r="P1" s="4">
        <f>IF(D1="Aérea",(IF(H5&lt;64,ROUNDUP((D6/32),0),ROUNDUP((D6/64),0))),0)</f>
        <v>313</v>
      </c>
      <c r="Q1" s="4">
        <f>ROUNDUP((P1/D10),0)</f>
        <v>313</v>
      </c>
      <c r="R1" s="4">
        <f>IF(D10=1,P1,Q1)</f>
        <v>313</v>
      </c>
      <c r="S1" s="4">
        <f>IF(D3="Não",R1,(R1*2))</f>
        <v>626</v>
      </c>
      <c r="T1" s="4">
        <f>S1*(SUM(N1:N10))</f>
        <v>3756000</v>
      </c>
    </row>
    <row r="2" spans="1:36" ht="21.95" customHeight="1" x14ac:dyDescent="0.25">
      <c r="A2" s="16" t="s">
        <v>54485</v>
      </c>
      <c r="B2" s="17"/>
      <c r="C2" s="18"/>
      <c r="D2" s="76" t="str">
        <f>'1) LISTA - Inicial'!D2</f>
        <v>Cordera</v>
      </c>
      <c r="E2" s="77"/>
      <c r="F2" s="78"/>
      <c r="G2" s="79"/>
      <c r="J2" s="12" t="s">
        <v>67</v>
      </c>
      <c r="K2" s="12">
        <v>2</v>
      </c>
      <c r="L2" s="12" t="s">
        <v>65</v>
      </c>
      <c r="M2" s="12" t="s">
        <v>70</v>
      </c>
      <c r="N2" s="12">
        <f>IF(D9="2 km", 2000,0)</f>
        <v>0</v>
      </c>
      <c r="P2" s="12">
        <f>IF(D1="Subterrânea",(IF(H5&lt;64,ROUNDUP((D6/32),0),ROUNDUP((D6/64),0))),0)</f>
        <v>0</v>
      </c>
      <c r="Q2" s="12">
        <f>ROUNDUP((P2/D10),0)</f>
        <v>0</v>
      </c>
      <c r="R2" s="12">
        <f>IF(D10=1,P2,Q2)</f>
        <v>0</v>
      </c>
      <c r="S2" s="12">
        <f>IF(D3="Não",R2,(R2*2))</f>
        <v>0</v>
      </c>
      <c r="T2" s="12">
        <f>S2*(SUM(N1:N10))</f>
        <v>0</v>
      </c>
      <c r="AD2" s="12"/>
      <c r="AE2" s="12"/>
      <c r="AF2" s="12"/>
      <c r="AG2" s="12"/>
      <c r="AH2" s="12"/>
      <c r="AI2" s="12"/>
      <c r="AJ2" s="12"/>
    </row>
    <row r="3" spans="1:36" ht="21.95" customHeight="1" x14ac:dyDescent="0.25">
      <c r="A3" s="21" t="s">
        <v>54438</v>
      </c>
      <c r="B3" s="22"/>
      <c r="C3" s="23"/>
      <c r="D3" s="80" t="str">
        <f>'1) LISTA - Inicial'!D3</f>
        <v>No</v>
      </c>
      <c r="E3" s="77"/>
      <c r="F3" s="78"/>
      <c r="G3" s="79"/>
      <c r="K3" s="12">
        <v>3</v>
      </c>
      <c r="M3" s="12" t="s">
        <v>71</v>
      </c>
      <c r="N3" s="12">
        <f>IF(D9="3 km", 3000,0)</f>
        <v>0</v>
      </c>
      <c r="AD3" s="12"/>
      <c r="AE3" s="12"/>
      <c r="AF3" s="12"/>
      <c r="AG3" s="12"/>
      <c r="AH3" s="12"/>
      <c r="AI3" s="12"/>
      <c r="AJ3" s="12"/>
    </row>
    <row r="4" spans="1:36" ht="21.95" customHeight="1" x14ac:dyDescent="0.25">
      <c r="A4" s="24" t="s">
        <v>54439</v>
      </c>
      <c r="B4" s="25"/>
      <c r="C4" s="26"/>
      <c r="D4" s="80" t="str">
        <f>'1) LISTA - Inicial'!D4</f>
        <v>1:64 (1x8 + 1x8)</v>
      </c>
      <c r="E4" s="77"/>
      <c r="F4" s="78"/>
      <c r="G4" s="79"/>
      <c r="K4" s="12">
        <v>4</v>
      </c>
      <c r="M4" s="12" t="s">
        <v>72</v>
      </c>
      <c r="N4" s="12">
        <f>IF(D9="4 km", 4000,0)</f>
        <v>0</v>
      </c>
      <c r="AD4" s="12"/>
      <c r="AE4" s="12"/>
      <c r="AF4" s="12"/>
      <c r="AG4" s="12"/>
      <c r="AH4" s="12"/>
      <c r="AI4" s="12"/>
      <c r="AJ4" s="12"/>
    </row>
    <row r="5" spans="1:36" ht="21.95" customHeight="1" x14ac:dyDescent="0.25">
      <c r="A5" s="27" t="s">
        <v>54508</v>
      </c>
      <c r="B5" s="25"/>
      <c r="C5" s="26"/>
      <c r="D5" s="80" t="str">
        <f>'1) LISTA - Inicial'!D5</f>
        <v>Router c/ FXS y Wifi 802.11 b/g/n/ac</v>
      </c>
      <c r="E5" s="77"/>
      <c r="F5" s="78"/>
      <c r="G5" s="79"/>
      <c r="H5" s="12">
        <f>((IF(D4="1:128",128,0))+(IF(D4="1:64",64,0))+(IF(D4="1:32",32,0)))</f>
        <v>0</v>
      </c>
      <c r="I5" s="12" t="s">
        <v>50</v>
      </c>
      <c r="J5" s="12" t="s">
        <v>46</v>
      </c>
      <c r="K5" s="28" t="s">
        <v>61</v>
      </c>
      <c r="L5" s="12" t="s">
        <v>44</v>
      </c>
      <c r="M5" s="12" t="s">
        <v>73</v>
      </c>
      <c r="N5" s="12">
        <f>IF(D9="5 km", 5000,0)</f>
        <v>0</v>
      </c>
      <c r="AD5" s="12"/>
      <c r="AE5" s="12"/>
      <c r="AF5" s="12"/>
      <c r="AG5" s="12"/>
      <c r="AH5" s="12"/>
      <c r="AI5" s="12"/>
      <c r="AJ5" s="12"/>
    </row>
    <row r="6" spans="1:36" ht="21.95" customHeight="1" x14ac:dyDescent="0.25">
      <c r="A6" s="27" t="s">
        <v>54440</v>
      </c>
      <c r="B6" s="25"/>
      <c r="C6" s="26"/>
      <c r="D6" s="80">
        <f>'1) LISTA - Inicial'!D6</f>
        <v>10000</v>
      </c>
      <c r="E6" s="77"/>
      <c r="F6" s="78"/>
      <c r="G6" s="79"/>
      <c r="I6" s="12" t="s">
        <v>48</v>
      </c>
      <c r="J6" s="12" t="s">
        <v>47</v>
      </c>
      <c r="K6" s="28" t="s">
        <v>62</v>
      </c>
      <c r="L6" s="12" t="s">
        <v>45</v>
      </c>
      <c r="M6" s="12" t="s">
        <v>74</v>
      </c>
      <c r="N6" s="12">
        <f>IF(D9="6 km", 6000,0)</f>
        <v>6000</v>
      </c>
      <c r="AD6" s="12"/>
      <c r="AE6" s="12"/>
      <c r="AF6" s="12"/>
      <c r="AG6" s="12"/>
      <c r="AH6" s="12"/>
      <c r="AI6" s="12"/>
      <c r="AJ6" s="12"/>
    </row>
    <row r="7" spans="1:36" ht="21.95" customHeight="1" x14ac:dyDescent="0.25">
      <c r="A7" s="24" t="s">
        <v>54441</v>
      </c>
      <c r="B7" s="25"/>
      <c r="C7" s="26"/>
      <c r="D7" s="80">
        <f>'1) LISTA - Inicial'!D7</f>
        <v>500</v>
      </c>
      <c r="E7" s="77"/>
      <c r="F7" s="78"/>
      <c r="G7" s="79"/>
      <c r="I7" s="12" t="s">
        <v>51</v>
      </c>
      <c r="K7" s="28" t="s">
        <v>63</v>
      </c>
      <c r="L7" s="12" t="s">
        <v>54526</v>
      </c>
      <c r="M7" s="12" t="s">
        <v>75</v>
      </c>
      <c r="N7" s="12">
        <f>IF(D9="7 km", 7000,0)</f>
        <v>0</v>
      </c>
      <c r="O7" s="12">
        <v>1</v>
      </c>
      <c r="AD7" s="12"/>
      <c r="AE7" s="12"/>
      <c r="AF7" s="12"/>
      <c r="AG7" s="12"/>
      <c r="AH7" s="12"/>
      <c r="AI7" s="12"/>
      <c r="AJ7" s="12"/>
    </row>
    <row r="8" spans="1:36" ht="21.95" customHeight="1" x14ac:dyDescent="0.25">
      <c r="A8" s="21" t="s">
        <v>54528</v>
      </c>
      <c r="B8" s="22"/>
      <c r="C8" s="23"/>
      <c r="D8" s="80" t="str">
        <f>'1) LISTA - Inicial'!D8</f>
        <v>Cordera</v>
      </c>
      <c r="E8" s="77"/>
      <c r="F8" s="78"/>
      <c r="G8" s="79"/>
      <c r="I8" s="12" t="s">
        <v>49</v>
      </c>
      <c r="L8" s="12" t="s">
        <v>54527</v>
      </c>
      <c r="M8" s="12" t="s">
        <v>76</v>
      </c>
      <c r="N8" s="12">
        <f>IF(D9="8 km", 8000,0)</f>
        <v>0</v>
      </c>
      <c r="O8" s="12">
        <v>2</v>
      </c>
      <c r="AD8" s="12"/>
      <c r="AE8" s="12"/>
      <c r="AF8" s="12"/>
      <c r="AG8" s="12"/>
      <c r="AH8" s="12"/>
      <c r="AI8" s="12"/>
      <c r="AJ8" s="12"/>
    </row>
    <row r="9" spans="1:36" ht="21.95" customHeight="1" x14ac:dyDescent="0.25">
      <c r="A9" s="24" t="s">
        <v>54509</v>
      </c>
      <c r="B9" s="25"/>
      <c r="C9" s="26"/>
      <c r="D9" s="80" t="str">
        <f>'1) LISTA - Inicial'!D9</f>
        <v>6 km</v>
      </c>
      <c r="E9" s="77"/>
      <c r="F9" s="78"/>
      <c r="G9" s="79"/>
      <c r="M9" s="12" t="s">
        <v>77</v>
      </c>
      <c r="N9" s="12">
        <f>IF(D9="9 km", 9000,0)</f>
        <v>0</v>
      </c>
      <c r="O9" s="12">
        <v>3</v>
      </c>
      <c r="AD9" s="12"/>
      <c r="AE9" s="12"/>
      <c r="AF9" s="12"/>
      <c r="AG9" s="12"/>
      <c r="AH9" s="12"/>
      <c r="AI9" s="12"/>
      <c r="AJ9" s="12"/>
    </row>
    <row r="10" spans="1:36" ht="21.95" customHeight="1" x14ac:dyDescent="0.25">
      <c r="A10" s="27" t="s">
        <v>54484</v>
      </c>
      <c r="B10" s="25"/>
      <c r="C10" s="26"/>
      <c r="D10" s="80">
        <f>'1) LISTA - Inicial'!D10</f>
        <v>1</v>
      </c>
      <c r="E10" s="77"/>
      <c r="F10" s="78"/>
      <c r="G10" s="79"/>
      <c r="M10" s="12" t="s">
        <v>78</v>
      </c>
      <c r="N10" s="12">
        <f>IF(D9="10 km", 10000,0)</f>
        <v>0</v>
      </c>
      <c r="O10" s="12">
        <v>4</v>
      </c>
      <c r="AD10" s="12"/>
      <c r="AE10" s="12"/>
      <c r="AF10" s="12"/>
      <c r="AG10" s="12"/>
      <c r="AH10" s="12"/>
      <c r="AI10" s="12"/>
      <c r="AJ10" s="12"/>
    </row>
    <row r="11" spans="1:36" ht="19.5" hidden="1" thickBot="1" x14ac:dyDescent="0.3">
      <c r="A11" s="81"/>
      <c r="B11" s="82"/>
      <c r="C11" s="82"/>
      <c r="D11" s="83"/>
      <c r="E11" s="77"/>
      <c r="F11" s="79"/>
      <c r="G11" s="79"/>
      <c r="M11" s="12" t="s">
        <v>83</v>
      </c>
      <c r="N11" s="12">
        <f>IF(D9="11 km", 11000,0)</f>
        <v>0</v>
      </c>
      <c r="AD11" s="12"/>
      <c r="AE11" s="12"/>
      <c r="AF11" s="12"/>
      <c r="AG11" s="12"/>
      <c r="AH11" s="12"/>
      <c r="AI11" s="12"/>
      <c r="AJ11" s="12"/>
    </row>
    <row r="12" spans="1:36" ht="19.5" hidden="1" thickBot="1" x14ac:dyDescent="0.3">
      <c r="A12" s="81"/>
      <c r="B12" s="82"/>
      <c r="C12" s="82"/>
      <c r="D12" s="83"/>
      <c r="E12" s="77"/>
      <c r="F12" s="79"/>
      <c r="G12" s="79"/>
      <c r="M12" s="12" t="s">
        <v>84</v>
      </c>
      <c r="N12" s="12">
        <f>IF(D9="12 km", 12000,0)</f>
        <v>0</v>
      </c>
      <c r="AD12" s="12"/>
      <c r="AE12" s="12"/>
      <c r="AF12" s="12"/>
      <c r="AG12" s="12"/>
      <c r="AH12" s="12"/>
      <c r="AI12" s="12"/>
      <c r="AJ12" s="12"/>
    </row>
    <row r="13" spans="1:36" ht="19.5" hidden="1" thickBot="1" x14ac:dyDescent="0.3">
      <c r="A13" s="81"/>
      <c r="B13" s="82"/>
      <c r="C13" s="82"/>
      <c r="D13" s="83"/>
      <c r="E13" s="77"/>
      <c r="F13" s="79"/>
      <c r="G13" s="79"/>
      <c r="M13" s="12" t="s">
        <v>85</v>
      </c>
      <c r="N13" s="12">
        <f>IF(D9="13 km", 13000,0)</f>
        <v>0</v>
      </c>
      <c r="AD13" s="12"/>
      <c r="AE13" s="12"/>
      <c r="AF13" s="12"/>
      <c r="AG13" s="12"/>
      <c r="AH13" s="12"/>
      <c r="AI13" s="12"/>
      <c r="AJ13" s="12"/>
    </row>
    <row r="14" spans="1:36" ht="19.5" hidden="1" thickBot="1" x14ac:dyDescent="0.3">
      <c r="A14" s="81"/>
      <c r="B14" s="82"/>
      <c r="C14" s="82"/>
      <c r="D14" s="83"/>
      <c r="E14" s="77"/>
      <c r="F14" s="79"/>
      <c r="G14" s="79"/>
      <c r="M14" s="12" t="s">
        <v>86</v>
      </c>
      <c r="N14" s="12">
        <f>IF(D9="14 km", 14000,0)</f>
        <v>0</v>
      </c>
      <c r="AD14" s="12"/>
      <c r="AE14" s="12"/>
      <c r="AF14" s="12"/>
      <c r="AG14" s="12"/>
      <c r="AH14" s="12"/>
      <c r="AI14" s="12"/>
      <c r="AJ14" s="12"/>
    </row>
    <row r="15" spans="1:36" ht="15.75" hidden="1" thickBot="1" x14ac:dyDescent="0.3">
      <c r="E15" s="77"/>
      <c r="F15" s="79"/>
      <c r="G15" s="79"/>
      <c r="M15" s="12" t="s">
        <v>87</v>
      </c>
      <c r="N15" s="12">
        <f>IF(D9="15 km", 15000,0)</f>
        <v>0</v>
      </c>
      <c r="AD15" s="12"/>
      <c r="AE15" s="12"/>
      <c r="AF15" s="12"/>
      <c r="AG15" s="12"/>
      <c r="AH15" s="12"/>
      <c r="AI15" s="12"/>
      <c r="AJ15" s="12"/>
    </row>
    <row r="16" spans="1:36" ht="24" x14ac:dyDescent="0.25">
      <c r="A16" s="30" t="s">
        <v>60</v>
      </c>
      <c r="B16" s="30" t="s">
        <v>54473</v>
      </c>
      <c r="C16" s="30" t="s">
        <v>0</v>
      </c>
      <c r="D16" s="30" t="s">
        <v>108</v>
      </c>
      <c r="E16" s="30" t="s">
        <v>54474</v>
      </c>
      <c r="F16" s="30" t="s">
        <v>15</v>
      </c>
      <c r="G16" s="30" t="s">
        <v>16</v>
      </c>
    </row>
    <row r="17" spans="1:28" s="12" customFormat="1" x14ac:dyDescent="0.25">
      <c r="A17" s="31"/>
      <c r="B17" s="31" t="s">
        <v>54533</v>
      </c>
      <c r="C17" s="31"/>
      <c r="D17" s="31"/>
      <c r="E17" s="31"/>
      <c r="F17" s="32"/>
      <c r="G17" s="84"/>
    </row>
    <row r="18" spans="1:28" x14ac:dyDescent="0.25">
      <c r="A18" s="33"/>
      <c r="B18" s="33" t="s">
        <v>54525</v>
      </c>
      <c r="C18" s="33"/>
      <c r="D18" s="33"/>
      <c r="E18" s="34"/>
      <c r="F18" s="35"/>
      <c r="G18" s="85"/>
    </row>
    <row r="19" spans="1:28" ht="36" x14ac:dyDescent="0.25">
      <c r="A19" s="86">
        <f>'1) LISTA - Inicial'!A19</f>
        <v>35510275</v>
      </c>
      <c r="B19" s="87" t="str">
        <f>'1) LISTA - Inicial'!B19</f>
        <v>MODULO SFP CLASSE C+ 2.5GBPS LR 1490NM SC-UPC</v>
      </c>
      <c r="C19" s="86" t="str">
        <f>'1) LISTA - Inicial'!C19</f>
        <v>pc</v>
      </c>
      <c r="D19" s="40">
        <f>'1) LISTA - Inicial'!D19</f>
        <v>157</v>
      </c>
      <c r="E19" s="88" t="str">
        <f>'1) LISTA - Inicial'!E19</f>
        <v>- Equipo GPON considerado para el 100% del proyecto.
- Confirmar según cantidad específica según sea necesario (proyecto ejecutivo).</v>
      </c>
      <c r="F19" s="89" t="str">
        <f>'1) LISTA - Inicial'!F19</f>
        <v>ET04467</v>
      </c>
      <c r="G19" s="89" t="str">
        <f>'1) LISTA - Inicial'!G19</f>
        <v>https://www.furukawalatam.com/es/versao-et-pdf/=a0A4N00001pjoa5</v>
      </c>
      <c r="H19" s="12" t="e">
        <f>ROUNDUP((D6/H5),0)</f>
        <v>#DIV/0!</v>
      </c>
    </row>
    <row r="20" spans="1:28" ht="15" customHeight="1" x14ac:dyDescent="0.25">
      <c r="A20" s="33"/>
      <c r="B20" s="33" t="s">
        <v>54479</v>
      </c>
      <c r="C20" s="33"/>
      <c r="D20" s="33"/>
      <c r="E20" s="33"/>
      <c r="F20" s="33"/>
      <c r="G20" s="33"/>
    </row>
    <row r="21" spans="1:28" ht="36" x14ac:dyDescent="0.25">
      <c r="A21" s="86">
        <f>'1) LISTA - Inicial'!A21</f>
        <v>35510447</v>
      </c>
      <c r="B21" s="87" t="str">
        <f>'1) LISTA - Inicial'!B21</f>
        <v>CONCENTRADOR OPTICO STANDALONE LIGHTDRIVE GPON LD3008</v>
      </c>
      <c r="C21" s="86" t="str">
        <f>'1) LISTA - Inicial'!C21</f>
        <v>pc</v>
      </c>
      <c r="D21" s="40">
        <f>'1) LISTA - Inicial'!D21</f>
        <v>0</v>
      </c>
      <c r="E21" s="88" t="str">
        <f>'1) LISTA - Inicial'!E21</f>
        <v>"- Considerado equipo GPON para el 100% del proyecto.
- Confirmar según cantidad específica según sea necesario (proyecto ejecutivo) ".</v>
      </c>
      <c r="F21" s="89" t="str">
        <f>'1) LISTA - Inicial'!F21</f>
        <v>ET04074</v>
      </c>
      <c r="G21" s="89" t="str">
        <f>'1) LISTA - Inicial'!G21</f>
        <v>https://www.furukawalatam.com/es/versao-et-pdf/=a0A6100001WIbBs</v>
      </c>
      <c r="H21" s="12">
        <f>IF(H1=128, ROUNDUP((D2/64),0), 0)</f>
        <v>0</v>
      </c>
      <c r="AB21" s="3"/>
    </row>
    <row r="22" spans="1:28" x14ac:dyDescent="0.25">
      <c r="A22" s="86">
        <f>'1) LISTA - Inicial'!A22</f>
        <v>35510448</v>
      </c>
      <c r="B22" s="87" t="str">
        <f>'1) LISTA - Inicial'!B22</f>
        <v>CONCENTRADOR OPTICO STANDALONE LIGHTDRIVE GPON LD3016</v>
      </c>
      <c r="C22" s="86" t="str">
        <f>'1) LISTA - Inicial'!C22</f>
        <v>pc</v>
      </c>
      <c r="D22" s="40">
        <f>'1) LISTA - Inicial'!D22</f>
        <v>0</v>
      </c>
      <c r="E22" s="88"/>
      <c r="F22" s="89" t="str">
        <f>'1) LISTA - Inicial'!F22</f>
        <v>ET04075</v>
      </c>
      <c r="G22" s="89" t="str">
        <f>'1) LISTA - Inicial'!G22</f>
        <v>https://www.furukawalatam.com/es/versao-et-pdf/=a0A6100001WIeV8</v>
      </c>
      <c r="H22" s="12">
        <f>IF(H3=128, ROUNDUP((D4/64),0), 0)</f>
        <v>0</v>
      </c>
      <c r="AB22" s="3"/>
    </row>
    <row r="23" spans="1:28" x14ac:dyDescent="0.25">
      <c r="A23" s="86">
        <f>'1) LISTA - Inicial'!A38</f>
        <v>35810073</v>
      </c>
      <c r="B23" s="87" t="str">
        <f>'1) LISTA - Inicial'!B38</f>
        <v>SERVICIO ANUAL DE SOPORTE PREMIUM 24x7</v>
      </c>
      <c r="C23" s="86" t="str">
        <f>'1) LISTA - Inicial'!C23</f>
        <v>pc</v>
      </c>
      <c r="D23" s="40">
        <f>'1) LISTA - Inicial'!D38</f>
        <v>1</v>
      </c>
      <c r="E23" s="88"/>
      <c r="F23" s="89" t="str">
        <f>'1) LISTA - Inicial'!F38</f>
        <v>ET03606</v>
      </c>
      <c r="G23" s="89" t="str">
        <f>'1) LISTA - Inicial'!G38</f>
        <v>https://www.furukawalatam.com/es/versao-et-pdf//Furukawa</v>
      </c>
      <c r="AB23" s="3"/>
    </row>
    <row r="24" spans="1:28" x14ac:dyDescent="0.25">
      <c r="A24" s="86">
        <f>'1) LISTA - Inicial'!A23</f>
        <v>35510450</v>
      </c>
      <c r="B24" s="87" t="str">
        <f>'1) LISTA - Inicial'!B23</f>
        <v>FUENTE DE ALIMENTACION DC PARA CONCENTRADOR OPTICO STANDALONE GPON 3008/LW3008C/3016</v>
      </c>
      <c r="C24" s="86" t="str">
        <f>'1) LISTA - Inicial'!C23</f>
        <v>pc</v>
      </c>
      <c r="D24" s="40">
        <f>'1) LISTA - Inicial'!D23</f>
        <v>0</v>
      </c>
      <c r="E24" s="88"/>
      <c r="F24" s="89" t="str">
        <f>'1) LISTA - Inicial'!F23</f>
        <v>ET04478</v>
      </c>
      <c r="G24" s="89" t="str">
        <f>'1) LISTA - Inicial'!G23</f>
        <v>https://www.furukawalatam.com/es/versao-et-pdf/=a0A4N00001pjtcj</v>
      </c>
      <c r="AB24" s="3"/>
    </row>
    <row r="25" spans="1:28" ht="15" customHeight="1" x14ac:dyDescent="0.25">
      <c r="A25" s="33"/>
      <c r="B25" s="33" t="s">
        <v>54506</v>
      </c>
      <c r="C25" s="33"/>
      <c r="D25" s="33"/>
      <c r="E25" s="33"/>
      <c r="F25" s="33"/>
      <c r="G25" s="33"/>
    </row>
    <row r="26" spans="1:28" ht="36" customHeight="1" x14ac:dyDescent="0.25">
      <c r="A26" s="86">
        <v>35510900</v>
      </c>
      <c r="B26" s="43" t="s">
        <v>54505</v>
      </c>
      <c r="C26" s="86" t="str">
        <f>'1) LISTA - Inicial'!C25</f>
        <v>pc</v>
      </c>
      <c r="D26" s="40">
        <f>'1) LISTA - Inicial'!D25</f>
        <v>5</v>
      </c>
      <c r="E26" s="90" t="str">
        <f>'1) LISTA - Inicial'!E25</f>
        <v>"- Considerado equipo GPON para el 100% del proyecto.
- Confirmar según cantidad específica según sea necesario (proyecto ejecutivo) ".</v>
      </c>
      <c r="F26" s="89" t="s">
        <v>97</v>
      </c>
      <c r="G26" s="89" t="s">
        <v>54381</v>
      </c>
      <c r="H26" s="12">
        <f>IF(H5=128, ROUNDUP((D6/64),0), 0)</f>
        <v>0</v>
      </c>
    </row>
    <row r="27" spans="1:28" x14ac:dyDescent="0.25">
      <c r="A27" s="86">
        <v>35510901</v>
      </c>
      <c r="B27" s="43" t="s">
        <v>54507</v>
      </c>
      <c r="C27" s="86" t="str">
        <f>'1) LISTA - Inicial'!C26</f>
        <v>pc</v>
      </c>
      <c r="D27" s="40">
        <f>'1) LISTA - Inicial'!D26</f>
        <v>10</v>
      </c>
      <c r="E27" s="91"/>
      <c r="F27" s="89" t="s">
        <v>97</v>
      </c>
      <c r="G27" s="89" t="s">
        <v>54381</v>
      </c>
    </row>
    <row r="28" spans="1:28" x14ac:dyDescent="0.25">
      <c r="A28" s="86">
        <v>35510903</v>
      </c>
      <c r="B28" s="43" t="s">
        <v>54372</v>
      </c>
      <c r="C28" s="86" t="str">
        <f>'1) LISTA - Inicial'!C27</f>
        <v>pc</v>
      </c>
      <c r="D28" s="40">
        <f>'1) LISTA - Inicial'!D27</f>
        <v>5</v>
      </c>
      <c r="E28" s="91"/>
      <c r="F28" s="89" t="s">
        <v>97</v>
      </c>
      <c r="G28" s="89" t="s">
        <v>54381</v>
      </c>
    </row>
    <row r="29" spans="1:28" x14ac:dyDescent="0.25">
      <c r="A29" s="86">
        <v>35510905</v>
      </c>
      <c r="B29" s="43" t="s">
        <v>54373</v>
      </c>
      <c r="C29" s="86" t="str">
        <f>'1) LISTA - Inicial'!C28</f>
        <v>pc</v>
      </c>
      <c r="D29" s="40">
        <f>'1) LISTA - Inicial'!D28</f>
        <v>10</v>
      </c>
      <c r="E29" s="91"/>
      <c r="F29" s="89" t="s">
        <v>97</v>
      </c>
      <c r="G29" s="89" t="s">
        <v>54381</v>
      </c>
    </row>
    <row r="30" spans="1:28" x14ac:dyDescent="0.25">
      <c r="A30" s="86">
        <v>35510902</v>
      </c>
      <c r="B30" s="43" t="s">
        <v>54532</v>
      </c>
      <c r="C30" s="86" t="s">
        <v>1</v>
      </c>
      <c r="D30" s="40">
        <v>0</v>
      </c>
      <c r="E30" s="91"/>
      <c r="F30" s="89" t="s">
        <v>97</v>
      </c>
      <c r="G30" s="89" t="s">
        <v>54381</v>
      </c>
    </row>
    <row r="31" spans="1:28" x14ac:dyDescent="0.25">
      <c r="A31" s="86">
        <v>35510904</v>
      </c>
      <c r="B31" s="43" t="s">
        <v>54531</v>
      </c>
      <c r="C31" s="86" t="s">
        <v>1</v>
      </c>
      <c r="D31" s="40">
        <v>0</v>
      </c>
      <c r="E31" s="92"/>
      <c r="F31" s="89" t="s">
        <v>97</v>
      </c>
      <c r="G31" s="89" t="s">
        <v>54381</v>
      </c>
    </row>
    <row r="32" spans="1:28" ht="15" customHeight="1" x14ac:dyDescent="0.25">
      <c r="A32" s="33"/>
      <c r="B32" s="33" t="s">
        <v>54480</v>
      </c>
      <c r="C32" s="33"/>
      <c r="D32" s="33"/>
      <c r="E32" s="33"/>
      <c r="F32" s="33"/>
      <c r="G32" s="33"/>
    </row>
    <row r="33" spans="1:28" ht="24" x14ac:dyDescent="0.25">
      <c r="A33" s="86">
        <f>'1) LISTA - Inicial'!A32</f>
        <v>35510271</v>
      </c>
      <c r="B33" s="87" t="str">
        <f>'1) LISTA - Inicial'!B32</f>
        <v>MÓDULO SFP+ 10 GE 1310 NM (10 KM) PARA CONCENTRADOR ÓPTICO</v>
      </c>
      <c r="C33" s="86" t="str">
        <f>'1) LISTA - Inicial'!C32</f>
        <v>pc</v>
      </c>
      <c r="D33" s="40">
        <f>'1) LISTA - Inicial'!D32</f>
        <v>5</v>
      </c>
      <c r="E33" s="88" t="str">
        <f>'1) LISTA - Inicial'!E32</f>
        <v>"- Se considera 1 pieza para enlace ascendente (óptico).
- Confirmar según necesidad real ".</v>
      </c>
      <c r="F33" s="89" t="str">
        <f>'1) LISTA - Inicial'!F32</f>
        <v>ET04468</v>
      </c>
      <c r="G33" s="89" t="str">
        <f>'1) LISTA - Inicial'!G32</f>
        <v>https://www.furukawalatam.com/es/versao-et-pdf/=a0A4N00001pjoaA</v>
      </c>
      <c r="H33" s="12" t="e">
        <f>ROUNDUP((D20/H19),0)</f>
        <v>#DIV/0!</v>
      </c>
      <c r="AB33" s="3"/>
    </row>
    <row r="34" spans="1:28" ht="15" customHeight="1" x14ac:dyDescent="0.25">
      <c r="A34" s="33"/>
      <c r="B34" s="33" t="s">
        <v>54362</v>
      </c>
      <c r="C34" s="33"/>
      <c r="D34" s="33"/>
      <c r="E34" s="33"/>
      <c r="F34" s="33"/>
      <c r="G34" s="33"/>
    </row>
    <row r="35" spans="1:28" ht="49.5" customHeight="1" x14ac:dyDescent="0.25">
      <c r="A35" s="86">
        <v>35810069</v>
      </c>
      <c r="B35" s="43" t="s">
        <v>54481</v>
      </c>
      <c r="C35" s="39" t="s">
        <v>14</v>
      </c>
      <c r="D35" s="40">
        <f>'1) LISTA - Inicial'!D34</f>
        <v>1</v>
      </c>
      <c r="E35" s="88" t="s">
        <v>54503</v>
      </c>
      <c r="F35" s="89" t="s">
        <v>412</v>
      </c>
      <c r="G35" s="89" t="s">
        <v>54363</v>
      </c>
    </row>
    <row r="36" spans="1:28" ht="47.25" customHeight="1" x14ac:dyDescent="0.25">
      <c r="A36" s="86">
        <v>35910005</v>
      </c>
      <c r="B36" s="43" t="s">
        <v>54482</v>
      </c>
      <c r="C36" s="39" t="s">
        <v>14</v>
      </c>
      <c r="D36" s="40">
        <f>'1) LISTA - Inicial'!D35</f>
        <v>1</v>
      </c>
      <c r="E36" s="50" t="s">
        <v>54520</v>
      </c>
      <c r="F36" s="37" t="s">
        <v>290</v>
      </c>
      <c r="G36" s="37" t="s">
        <v>54524</v>
      </c>
    </row>
    <row r="37" spans="1:28" ht="47.25" customHeight="1" x14ac:dyDescent="0.25">
      <c r="A37" s="86">
        <v>35910006</v>
      </c>
      <c r="B37" s="43" t="s">
        <v>54483</v>
      </c>
      <c r="C37" s="39" t="s">
        <v>14</v>
      </c>
      <c r="D37" s="40">
        <f>'1) LISTA - Inicial'!D37</f>
        <v>0</v>
      </c>
      <c r="E37" s="50" t="s">
        <v>54520</v>
      </c>
      <c r="F37" s="37" t="s">
        <v>290</v>
      </c>
      <c r="G37" s="37" t="s">
        <v>54524</v>
      </c>
    </row>
    <row r="38" spans="1:28" ht="60" x14ac:dyDescent="0.25">
      <c r="A38" s="93">
        <v>35810073</v>
      </c>
      <c r="B38" s="93" t="s">
        <v>54374</v>
      </c>
      <c r="C38" s="39" t="s">
        <v>14</v>
      </c>
      <c r="D38" s="40">
        <f>'1) LISTA - Inicial'!D38</f>
        <v>1</v>
      </c>
      <c r="E38" s="88" t="str">
        <f>'1) LISTA - Inicial'!E38</f>
        <v>"- Servicio postventa que ofrece servicio de soporte técnico remoto en cualquier momento del día, los 7 días de la semana, considerando los niveles de servicio N1 a N3 y vinculado a la gravedad de la incidencia.
- Servicio prioritario sobre las llamadas de garantía estándar ".</v>
      </c>
      <c r="F38" s="89" t="s">
        <v>54364</v>
      </c>
      <c r="G38" s="89" t="s">
        <v>40</v>
      </c>
    </row>
    <row r="39" spans="1:28" ht="24" customHeight="1" x14ac:dyDescent="0.25">
      <c r="A39" s="33"/>
      <c r="B39" s="33" t="s">
        <v>54489</v>
      </c>
      <c r="C39" s="33"/>
      <c r="D39" s="33"/>
      <c r="E39" s="33"/>
      <c r="F39" s="33"/>
      <c r="G39" s="33"/>
    </row>
    <row r="40" spans="1:28" ht="36" x14ac:dyDescent="0.25">
      <c r="A40" s="86">
        <f>'1) LISTA - Inicial'!A40</f>
        <v>35260050</v>
      </c>
      <c r="B40" s="87" t="str">
        <f>'1) LISTA - Inicial'!B40</f>
        <v xml:space="preserve">ODF BT48 24F SM SC-APC (PIGTAIL TELCORDIA)	</v>
      </c>
      <c r="C40" s="86" t="str">
        <f>'1) LISTA - Inicial'!C40</f>
        <v>pc</v>
      </c>
      <c r="D40" s="40">
        <f>'1) LISTA - Inicial'!D40</f>
        <v>0</v>
      </c>
      <c r="E40" s="88" t="str">
        <f>'1) LISTA - Inicial'!E40</f>
        <v>"- Accesorios centrales considerados para el 100% del proyecto.
- Confirmar según cantidad específica según sea necesario (proyecto ejecutivo) ".</v>
      </c>
      <c r="F40" s="89" t="str">
        <f>'1) LISTA - Inicial'!F40</f>
        <v>ET03461</v>
      </c>
      <c r="G40" s="89" t="str">
        <f>'1) LISTA - Inicial'!G40</f>
        <v>https://www.furukawalatam.com/es/versao-et-pdf/=a0A6100000blo18</v>
      </c>
    </row>
    <row r="41" spans="1:28" ht="15" customHeight="1" x14ac:dyDescent="0.25">
      <c r="A41" s="86">
        <f>'1) LISTA - Inicial'!A41</f>
        <v>35260057</v>
      </c>
      <c r="B41" s="87" t="str">
        <f>'1) LISTA - Inicial'!B41</f>
        <v>ODF BT48 36F SM SC-APC (PIGTAIL TELCORDIA)</v>
      </c>
      <c r="C41" s="86" t="str">
        <f>'1) LISTA - Inicial'!C41</f>
        <v>pc</v>
      </c>
      <c r="D41" s="40">
        <f>'1) LISTA - Inicial'!D41</f>
        <v>0</v>
      </c>
      <c r="E41" s="88"/>
      <c r="F41" s="89" t="str">
        <f>'1) LISTA - Inicial'!F41</f>
        <v>ET03211</v>
      </c>
      <c r="G41" s="89" t="str">
        <f>'1) LISTA - Inicial'!G41</f>
        <v>https://www.furukawalatam.com/es/versao-et-pdf/=a0A6100000blnxt</v>
      </c>
    </row>
    <row r="42" spans="1:28" x14ac:dyDescent="0.25">
      <c r="A42" s="86">
        <f>'1) LISTA - Inicial'!A42</f>
        <v>35260060</v>
      </c>
      <c r="B42" s="87" t="str">
        <f>'1) LISTA - Inicial'!B42</f>
        <v>ODF BT48 48F SM SC-APC (PIGTAIL TELCORDIA)</v>
      </c>
      <c r="C42" s="86" t="str">
        <f>'1) LISTA - Inicial'!C42</f>
        <v>pc</v>
      </c>
      <c r="D42" s="40">
        <f>'1) LISTA - Inicial'!D42</f>
        <v>0</v>
      </c>
      <c r="E42" s="88"/>
      <c r="F42" s="89" t="str">
        <f>'1) LISTA - Inicial'!F42</f>
        <v>ET03211</v>
      </c>
      <c r="G42" s="89" t="str">
        <f>'1) LISTA - Inicial'!G42</f>
        <v>https://www.furukawalatam.com/es/versao-et-pdf/=a0A6100000blnxt</v>
      </c>
    </row>
    <row r="43" spans="1:28" x14ac:dyDescent="0.25">
      <c r="A43" s="86">
        <f>'1) LISTA - Inicial'!A43</f>
        <v>35260733</v>
      </c>
      <c r="B43" s="87" t="s">
        <v>38861</v>
      </c>
      <c r="C43" s="86" t="str">
        <f>'1) LISTA - Inicial'!C43</f>
        <v>pc</v>
      </c>
      <c r="D43" s="40">
        <f>'1) LISTA - Inicial'!D43</f>
        <v>0</v>
      </c>
      <c r="E43" s="88"/>
      <c r="F43" s="89" t="str">
        <f>'1) LISTA - Inicial'!F43</f>
        <v>ET03212</v>
      </c>
      <c r="G43" s="89" t="str">
        <f>'1) LISTA - Inicial'!G43</f>
        <v>https://www.furukawalatam.com/es/versao-et-pdf/=a0A6100000blnxu</v>
      </c>
    </row>
    <row r="44" spans="1:28" ht="15" customHeight="1" x14ac:dyDescent="0.25">
      <c r="A44" s="86">
        <f>'1) LISTA - Inicial'!A44</f>
        <v>35265051</v>
      </c>
      <c r="B44" s="87" t="s">
        <v>56</v>
      </c>
      <c r="C44" s="86" t="str">
        <f>'1) LISTA - Inicial'!C44</f>
        <v>pc</v>
      </c>
      <c r="D44" s="40">
        <f>'1) LISTA - Inicial'!D44</f>
        <v>2</v>
      </c>
      <c r="E44" s="88"/>
      <c r="F44" s="89" t="str">
        <f>'1) LISTA - Inicial'!F44</f>
        <v>ET02593</v>
      </c>
      <c r="G44" s="89" t="str">
        <f>'1) LISTA - Inicial'!G44</f>
        <v>https://www.furukawalatam.com/es/versao-et-pdf/=a0A6100000blnqj</v>
      </c>
    </row>
    <row r="45" spans="1:28" ht="15" customHeight="1" x14ac:dyDescent="0.25">
      <c r="A45" s="86">
        <f>'1) LISTA - Inicial'!A45</f>
        <v>35265050</v>
      </c>
      <c r="B45" s="87" t="s">
        <v>39063</v>
      </c>
      <c r="C45" s="86" t="str">
        <f>'1) LISTA - Inicial'!C45</f>
        <v>Kit</v>
      </c>
      <c r="D45" s="40">
        <f>'1) LISTA - Inicial'!D45</f>
        <v>8</v>
      </c>
      <c r="E45" s="88"/>
      <c r="F45" s="89" t="str">
        <f>'1) LISTA - Inicial'!F45</f>
        <v>ET02505</v>
      </c>
      <c r="G45" s="89" t="str">
        <f>'1) LISTA - Inicial'!G45</f>
        <v>https://www.furukawalatam.com/es/versao-et-pdf/=a0A6100000blnpo</v>
      </c>
    </row>
    <row r="46" spans="1:28" ht="15" customHeight="1" x14ac:dyDescent="0.25">
      <c r="A46" s="86">
        <f>'1) LISTA - Inicial'!A46</f>
        <v>35250035</v>
      </c>
      <c r="B46" s="87" t="s">
        <v>54504</v>
      </c>
      <c r="C46" s="86" t="str">
        <f>'1) LISTA - Inicial'!C46</f>
        <v>Kit</v>
      </c>
      <c r="D46" s="40">
        <f>'1) LISTA - Inicial'!D46</f>
        <v>24</v>
      </c>
      <c r="E46" s="88"/>
      <c r="F46" s="89" t="str">
        <f>'1) LISTA - Inicial'!F46</f>
        <v>ET02636</v>
      </c>
      <c r="G46" s="89" t="str">
        <f>'1) LISTA - Inicial'!G46</f>
        <v>https://www.furukawalatam.com/es/versao-et-pdf/=a0A6100000blnrI</v>
      </c>
    </row>
    <row r="47" spans="1:28" ht="35.25" customHeight="1" x14ac:dyDescent="0.25">
      <c r="A47" s="86">
        <f>'1) LISTA - Inicial'!A47</f>
        <v>35265013</v>
      </c>
      <c r="B47" s="87" t="s">
        <v>54375</v>
      </c>
      <c r="C47" s="86" t="str">
        <f>'1) LISTA - Inicial'!C47</f>
        <v>pc</v>
      </c>
      <c r="D47" s="40">
        <f>'1) LISTA - Inicial'!D47</f>
        <v>12</v>
      </c>
      <c r="E47" s="88" t="str">
        <f>'1) LISTA - Inicial'!E47</f>
        <v>Aplicación: mejorar la organización de los cables ópticos en los racks de la Central.</v>
      </c>
      <c r="F47" s="89" t="str">
        <f>'1) LISTA - Inicial'!F47</f>
        <v>ET02244</v>
      </c>
      <c r="G47" s="89" t="str">
        <f>'1) LISTA - Inicial'!G47</f>
        <v>https://www.furukawalatam.com/es/versao-et-pdf/=a0A6100000blnmf</v>
      </c>
      <c r="H47" s="12" t="e">
        <f>IF(H5=128,H26,H19)</f>
        <v>#DIV/0!</v>
      </c>
    </row>
    <row r="48" spans="1:28" ht="15" customHeight="1" x14ac:dyDescent="0.25">
      <c r="A48" s="86">
        <f>'1) LISTA - Inicial'!A48</f>
        <v>33004553</v>
      </c>
      <c r="B48" s="87" t="s">
        <v>21503</v>
      </c>
      <c r="C48" s="86" t="str">
        <f>'1) LISTA - Inicial'!C48</f>
        <v>pc</v>
      </c>
      <c r="D48" s="40">
        <f>'1) LISTA - Inicial'!D48</f>
        <v>157</v>
      </c>
      <c r="E48" s="88" t="str">
        <f>'1) LISTA - Inicial'!E48</f>
        <v>Suministro mínimo / múltiple de 10 piezas.</v>
      </c>
      <c r="F48" s="89" t="str">
        <f>'1) LISTA - Inicial'!F48</f>
        <v>ET03771</v>
      </c>
      <c r="G48" s="89" t="str">
        <f>'1) LISTA - Inicial'!G48</f>
        <v>https://www.furukawalatam.com/es/versao-et-pdf/=a0A6100001fDply</v>
      </c>
      <c r="AB48" s="3"/>
    </row>
    <row r="49" spans="1:59" s="12" customFormat="1" ht="36" x14ac:dyDescent="0.25">
      <c r="A49" s="86">
        <f>'1) LISTA - Inicial'!A49</f>
        <v>35050806</v>
      </c>
      <c r="B49" s="87" t="s">
        <v>52</v>
      </c>
      <c r="C49" s="86" t="str">
        <f>'1) LISTA - Inicial'!C49</f>
        <v>pc</v>
      </c>
      <c r="D49" s="40">
        <f>'1) LISTA - Inicial'!D49</f>
        <v>0</v>
      </c>
      <c r="E49" s="88" t="str">
        <f>'1) LISTA - Inicial'!E49</f>
        <v>"- Accesorios centrales considerados para el 100% del proyecto.
- Confirmar según cantidad específica según sea necesario (proyecto ejecutivo) ".</v>
      </c>
      <c r="F49" s="89" t="str">
        <f>'1) LISTA - Inicial'!F49</f>
        <v>ET01946</v>
      </c>
      <c r="G49" s="89" t="str">
        <f>'1) LISTA - Inicial'!G49</f>
        <v>https://www.furukawalatam.com/es/versao-et-pdf/=a0A6100000blnjv</v>
      </c>
    </row>
    <row r="50" spans="1:59" s="96" customFormat="1" x14ac:dyDescent="0.25">
      <c r="A50" s="86">
        <f>'1) LISTA - Inicial'!A50</f>
        <v>35500159</v>
      </c>
      <c r="B50" s="87" t="s">
        <v>39245</v>
      </c>
      <c r="C50" s="86" t="str">
        <f>'1) LISTA - Inicial'!C50</f>
        <v>pc</v>
      </c>
      <c r="D50" s="40">
        <f>'1) LISTA - Inicial'!D50</f>
        <v>0</v>
      </c>
      <c r="E50" s="88"/>
      <c r="F50" s="89" t="str">
        <f>'1) LISTA - Inicial'!F50</f>
        <v>ET02375</v>
      </c>
      <c r="G50" s="89" t="str">
        <f>'1) LISTA - Inicial'!G50</f>
        <v>https://www.furukawalatam.com/es/versao-et-pdf/=a0A6100000blnoE</v>
      </c>
      <c r="H50" s="58"/>
      <c r="I50" s="58"/>
      <c r="J50" s="58"/>
      <c r="K50" s="58"/>
      <c r="L50" s="58"/>
      <c r="M50" s="58"/>
      <c r="N50" s="58"/>
      <c r="O50" s="58"/>
      <c r="P50" s="58"/>
      <c r="Q50" s="58"/>
      <c r="R50" s="58"/>
      <c r="S50" s="58"/>
      <c r="T50" s="58"/>
      <c r="U50" s="58"/>
      <c r="V50" s="58"/>
      <c r="W50" s="58"/>
      <c r="X50" s="58"/>
      <c r="Y50" s="58"/>
      <c r="Z50" s="58"/>
      <c r="AA50" s="94"/>
      <c r="AB50" s="94"/>
      <c r="AC50" s="94"/>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row>
    <row r="51" spans="1:59" ht="16.5" customHeight="1" x14ac:dyDescent="0.25">
      <c r="A51" s="86">
        <f>'1) LISTA - Inicial'!A51</f>
        <v>35265025</v>
      </c>
      <c r="B51" s="87" t="s">
        <v>39047</v>
      </c>
      <c r="C51" s="86" t="str">
        <f>'1) LISTA - Inicial'!C51</f>
        <v>Kit</v>
      </c>
      <c r="D51" s="40">
        <f>'1) LISTA - Inicial'!D51</f>
        <v>0</v>
      </c>
      <c r="E51" s="88"/>
      <c r="F51" s="89" t="str">
        <f>'1) LISTA - Inicial'!F51</f>
        <v>ET02068</v>
      </c>
      <c r="G51" s="89" t="str">
        <f>'1) LISTA - Inicial'!G51</f>
        <v>https://www.furukawalatam.com/es/versao-et-pdf/=a0A6100000blnkm</v>
      </c>
    </row>
    <row r="52" spans="1:59" s="97" customFormat="1" ht="24" customHeight="1" x14ac:dyDescent="0.25">
      <c r="A52" s="86">
        <f>'1) LISTA - Inicial'!A52</f>
        <v>33004664</v>
      </c>
      <c r="B52" s="87" t="s">
        <v>24168</v>
      </c>
      <c r="C52" s="86" t="str">
        <f>'1) LISTA - Inicial'!C52</f>
        <v>pc</v>
      </c>
      <c r="D52" s="40">
        <f>'1) LISTA - Inicial'!D52</f>
        <v>0</v>
      </c>
      <c r="E52" s="88" t="str">
        <f>'1) LISTA - Inicial'!E52</f>
        <v>Suministro mínimo / múltiple de 10 piezas.</v>
      </c>
      <c r="F52" s="89" t="str">
        <f>'1) LISTA - Inicial'!F52</f>
        <v>ET03771</v>
      </c>
      <c r="G52" s="89" t="str">
        <f>'1) LISTA - Inicial'!G52</f>
        <v>https://www.furukawalatam.com/es/versao-et-pdf/=a0A6100001fDply</v>
      </c>
      <c r="H52" s="94">
        <f>IF(S1&gt;0, (IF(S1&lt;=6,D10,0)),0)</f>
        <v>0</v>
      </c>
      <c r="I52" s="94"/>
      <c r="J52" s="94"/>
      <c r="K52" s="94"/>
      <c r="L52" s="94"/>
      <c r="M52" s="94"/>
      <c r="N52" s="94"/>
      <c r="O52" s="94"/>
      <c r="P52" s="94"/>
      <c r="Q52" s="94"/>
      <c r="R52" s="94"/>
      <c r="S52" s="94"/>
      <c r="T52" s="94"/>
      <c r="U52" s="94"/>
      <c r="V52" s="94"/>
      <c r="W52" s="94"/>
      <c r="X52" s="94"/>
      <c r="Y52" s="94"/>
      <c r="Z52" s="94"/>
      <c r="AA52" s="94"/>
      <c r="AB52" s="94"/>
      <c r="AC52" s="94"/>
    </row>
    <row r="53" spans="1:59" s="97" customFormat="1" ht="24" customHeight="1" x14ac:dyDescent="0.25">
      <c r="A53" s="86">
        <f>'1) LISTA - Inicial'!A53</f>
        <v>35300009</v>
      </c>
      <c r="B53" s="87" t="s">
        <v>39085</v>
      </c>
      <c r="C53" s="86" t="str">
        <f>'1) LISTA - Inicial'!C53</f>
        <v>pc</v>
      </c>
      <c r="D53" s="40">
        <f>'1) LISTA - Inicial'!D53</f>
        <v>1</v>
      </c>
      <c r="E53" s="88" t="str">
        <f>'1) LISTA - Inicial'!E53</f>
        <v>Considerado min. 1 pieza. Verifique la necesidad real.</v>
      </c>
      <c r="F53" s="89" t="str">
        <f>'1) LISTA - Inicial'!F53</f>
        <v>ET02955</v>
      </c>
      <c r="G53" s="89" t="str">
        <f>'1) LISTA - Inicial'!G53</f>
        <v>https://www.furukawalatam.com/es/versao-et-pdf/=a0A6100000blnvD</v>
      </c>
      <c r="H53" s="94">
        <f>IF(AND(S1&gt;6,S1&lt;=12),D10,0)</f>
        <v>0</v>
      </c>
      <c r="I53" s="94"/>
      <c r="J53" s="94"/>
      <c r="K53" s="94"/>
      <c r="L53" s="94"/>
      <c r="M53" s="94"/>
      <c r="N53" s="94"/>
      <c r="O53" s="94"/>
      <c r="P53" s="94"/>
      <c r="Q53" s="94"/>
      <c r="R53" s="94"/>
      <c r="S53" s="94"/>
      <c r="T53" s="94"/>
      <c r="U53" s="94"/>
      <c r="V53" s="94"/>
      <c r="W53" s="94"/>
      <c r="X53" s="94"/>
      <c r="Y53" s="94"/>
      <c r="Z53" s="94"/>
      <c r="AA53" s="94"/>
      <c r="AB53" s="94"/>
      <c r="AC53" s="94"/>
    </row>
    <row r="54" spans="1:59" s="97" customFormat="1" ht="24" customHeight="1" x14ac:dyDescent="0.25">
      <c r="A54" s="31"/>
      <c r="B54" s="31" t="s">
        <v>54511</v>
      </c>
      <c r="C54" s="31"/>
      <c r="D54" s="31"/>
      <c r="E54" s="31"/>
      <c r="F54" s="31"/>
      <c r="G54" s="31"/>
      <c r="H54" s="94">
        <f>ROUNDUP(((IF(AND(S1&gt;12,S1&lt;=24),D10,0))/2),0)</f>
        <v>0</v>
      </c>
      <c r="I54" s="94"/>
      <c r="J54" s="94"/>
      <c r="K54" s="94"/>
      <c r="L54" s="94"/>
      <c r="M54" s="94"/>
      <c r="N54" s="94"/>
      <c r="O54" s="94"/>
      <c r="P54" s="94"/>
      <c r="Q54" s="94"/>
      <c r="R54" s="94"/>
      <c r="S54" s="94"/>
      <c r="T54" s="94"/>
      <c r="U54" s="94"/>
      <c r="V54" s="94"/>
      <c r="W54" s="94"/>
      <c r="X54" s="94"/>
      <c r="Y54" s="94"/>
      <c r="Z54" s="94"/>
      <c r="AA54" s="94"/>
      <c r="AB54" s="94"/>
      <c r="AC54" s="94"/>
    </row>
    <row r="55" spans="1:59" ht="15" customHeight="1" x14ac:dyDescent="0.25">
      <c r="A55" s="55"/>
      <c r="B55" s="54" t="s">
        <v>54491</v>
      </c>
      <c r="C55" s="55"/>
      <c r="D55" s="55"/>
      <c r="E55" s="55"/>
      <c r="F55" s="55"/>
      <c r="G55" s="55"/>
    </row>
    <row r="56" spans="1:59" s="97" customFormat="1" ht="15" customHeight="1" x14ac:dyDescent="0.25">
      <c r="A56" s="33"/>
      <c r="B56" s="33" t="s">
        <v>2</v>
      </c>
      <c r="C56" s="33"/>
      <c r="D56" s="33"/>
      <c r="E56" s="33"/>
      <c r="F56" s="33"/>
      <c r="G56" s="33"/>
      <c r="H56" s="94"/>
      <c r="I56" s="94"/>
      <c r="J56" s="94"/>
      <c r="K56" s="94"/>
      <c r="L56" s="94"/>
      <c r="M56" s="94"/>
      <c r="N56" s="94"/>
      <c r="O56" s="94"/>
      <c r="P56" s="94"/>
      <c r="Q56" s="94"/>
      <c r="R56" s="94"/>
      <c r="S56" s="94"/>
      <c r="T56" s="94"/>
      <c r="U56" s="94"/>
      <c r="V56" s="94"/>
      <c r="W56" s="94"/>
      <c r="X56" s="94"/>
      <c r="Y56" s="94"/>
      <c r="Z56" s="94"/>
      <c r="AA56" s="94"/>
      <c r="AB56" s="94"/>
      <c r="AC56" s="94"/>
    </row>
    <row r="57" spans="1:59" s="97" customFormat="1" ht="48" x14ac:dyDescent="0.25">
      <c r="A57" s="86">
        <f>'1) LISTA - Inicial'!A57</f>
        <v>19740022</v>
      </c>
      <c r="B57" s="87" t="str">
        <f>'1) LISTA - Inicial'!B57</f>
        <v>CABLE OPTICO CFOA-SM-AS120-RA 06F G-652D NR</v>
      </c>
      <c r="C57" s="86" t="str">
        <f>'1) LISTA - Inicial'!C57</f>
        <v>m</v>
      </c>
      <c r="D57" s="40">
        <f>'1) LISTA - Inicial'!D57</f>
        <v>0</v>
      </c>
      <c r="E57" s="88" t="str">
        <f>'1) LISTA - Inicial'!E57</f>
        <v>"- Cantidad estimada, debe ser confirmada según proyecto ejecutivo.
- Suministro mínimo / múltiple de 1km.
- Bobina de 3km ".</v>
      </c>
      <c r="F57" s="89" t="str">
        <f>'1) LISTA - Inicial'!F57</f>
        <v>ET00352</v>
      </c>
      <c r="G57" s="89" t="str">
        <f>'1) LISTA - Inicial'!G57</f>
        <v>https://www.furukawalatam.com/es/versao-et-pdf/=a0A6100000blnel</v>
      </c>
      <c r="H57" s="94">
        <f>IF(AND(S1&gt;24,S1&lt;=36),D10,0)</f>
        <v>0</v>
      </c>
      <c r="I57" s="94"/>
      <c r="J57" s="94"/>
      <c r="K57" s="94"/>
      <c r="L57" s="94"/>
      <c r="M57" s="94"/>
      <c r="N57" s="94"/>
      <c r="O57" s="94"/>
      <c r="P57" s="94"/>
      <c r="Q57" s="94"/>
      <c r="R57" s="94"/>
      <c r="S57" s="94"/>
      <c r="T57" s="94"/>
      <c r="U57" s="94"/>
      <c r="V57" s="94"/>
      <c r="W57" s="94"/>
      <c r="X57" s="94"/>
      <c r="Y57" s="94"/>
      <c r="Z57" s="94"/>
      <c r="AA57" s="94"/>
      <c r="AB57" s="94"/>
      <c r="AC57" s="94"/>
    </row>
    <row r="58" spans="1:59" x14ac:dyDescent="0.25">
      <c r="A58" s="86">
        <f>'1) LISTA - Inicial'!A58</f>
        <v>19740023</v>
      </c>
      <c r="B58" s="87" t="str">
        <f>'1) LISTA - Inicial'!B58</f>
        <v>CABLE OPTICO CFOA-SM-AS120-RA 12F G-652D NR</v>
      </c>
      <c r="C58" s="86" t="str">
        <f>'1) LISTA - Inicial'!C58</f>
        <v>m</v>
      </c>
      <c r="D58" s="40">
        <f>'1) LISTA - Inicial'!D58</f>
        <v>0</v>
      </c>
      <c r="E58" s="88"/>
      <c r="F58" s="89" t="str">
        <f>'1) LISTA - Inicial'!F58</f>
        <v>ET00352</v>
      </c>
      <c r="G58" s="89" t="str">
        <f>'1) LISTA - Inicial'!G58</f>
        <v>https://www.furukawalatam.com/es/versao-et-pdf/=a0A6100000blnel</v>
      </c>
    </row>
    <row r="59" spans="1:59" s="97" customFormat="1" x14ac:dyDescent="0.25">
      <c r="A59" s="86">
        <f>'1) LISTA - Inicial'!A59</f>
        <v>19740083</v>
      </c>
      <c r="B59" s="87" t="str">
        <f>'1) LISTA - Inicial'!B59</f>
        <v>CABLE OPTICO CFOA-SM-AS120-RA 24F G-652D NR</v>
      </c>
      <c r="C59" s="86" t="str">
        <f>'1) LISTA - Inicial'!C59</f>
        <v>m</v>
      </c>
      <c r="D59" s="40">
        <f>'1) LISTA - Inicial'!D59</f>
        <v>0</v>
      </c>
      <c r="E59" s="88"/>
      <c r="F59" s="89" t="str">
        <f>'1) LISTA - Inicial'!F59</f>
        <v>ET00352</v>
      </c>
      <c r="G59" s="89" t="str">
        <f>'1) LISTA - Inicial'!G59</f>
        <v>https://www.furukawalatam.com/es/versao-et-pdf/=a0A6100000blnel</v>
      </c>
      <c r="H59" s="94">
        <f>IF(AND(S1&gt;36,S1&lt;=48),D10,0)</f>
        <v>0</v>
      </c>
      <c r="I59" s="94"/>
      <c r="J59" s="94"/>
      <c r="K59" s="94"/>
      <c r="L59" s="94"/>
      <c r="M59" s="94"/>
      <c r="N59" s="94"/>
      <c r="O59" s="94"/>
      <c r="P59" s="94"/>
      <c r="Q59" s="94"/>
      <c r="R59" s="94"/>
      <c r="S59" s="94"/>
      <c r="T59" s="94"/>
      <c r="U59" s="94"/>
      <c r="V59" s="94"/>
      <c r="W59" s="94"/>
      <c r="X59" s="94"/>
      <c r="Y59" s="94"/>
      <c r="Z59" s="94"/>
      <c r="AA59" s="94"/>
      <c r="AB59" s="94"/>
      <c r="AC59" s="94"/>
    </row>
    <row r="60" spans="1:59" s="97" customFormat="1" ht="15" customHeight="1" x14ac:dyDescent="0.25">
      <c r="A60" s="33"/>
      <c r="B60" s="33" t="s">
        <v>53</v>
      </c>
      <c r="C60" s="33"/>
      <c r="D60" s="33"/>
      <c r="E60" s="33"/>
      <c r="F60" s="33"/>
      <c r="G60" s="33"/>
      <c r="H60" s="94">
        <f>IF(AND(S1&gt;48,S1&lt;=72),D10,0)</f>
        <v>0</v>
      </c>
      <c r="I60" s="94"/>
      <c r="J60" s="94"/>
      <c r="K60" s="94"/>
      <c r="L60" s="94"/>
      <c r="M60" s="94"/>
      <c r="N60" s="94"/>
      <c r="O60" s="94"/>
      <c r="P60" s="94"/>
      <c r="Q60" s="94"/>
      <c r="R60" s="94"/>
      <c r="S60" s="94"/>
      <c r="T60" s="94"/>
      <c r="U60" s="94"/>
      <c r="V60" s="94"/>
      <c r="W60" s="94"/>
      <c r="X60" s="94"/>
      <c r="Y60" s="94"/>
      <c r="Z60" s="94"/>
      <c r="AA60" s="94"/>
      <c r="AB60" s="94"/>
      <c r="AC60" s="94"/>
    </row>
    <row r="61" spans="1:59" s="97" customFormat="1" ht="48" x14ac:dyDescent="0.25">
      <c r="A61" s="86">
        <f>'1) LISTA - Inicial'!A61</f>
        <v>19745194</v>
      </c>
      <c r="B61" s="87" t="str">
        <f>'1) LISTA - Inicial'!B61</f>
        <v>CABLE OPTICO CFOA-SM-AS80-S 24F G-652D NR CT</v>
      </c>
      <c r="C61" s="86" t="str">
        <f>'1) LISTA - Inicial'!C61</f>
        <v>m</v>
      </c>
      <c r="D61" s="40">
        <f>'1) LISTA - Inicial'!D61</f>
        <v>0</v>
      </c>
      <c r="E61" s="88" t="str">
        <f>'1) LISTA - Inicial'!E61</f>
        <v>"- Cantidad estimada, debe ser confirmada según proyecto ejecutivo.
- Suministro mínimo / múltiple de 1km.
- Bobina 4km ".</v>
      </c>
      <c r="F61" s="89" t="str">
        <f>'1) LISTA - Inicial'!F61</f>
        <v>ET02828</v>
      </c>
      <c r="G61" s="89" t="str">
        <f>'1) LISTA - Inicial'!G61</f>
        <v>https://www.furukawalatam.com/es/versao-et-pdf/=a0A6100000blnti</v>
      </c>
      <c r="H61" s="94">
        <f>IF(AND(S1&gt;72,S1&lt;=144),D10,0)+IF(AND(S1&gt;144,S1&lt;=288),(D10*2),0)</f>
        <v>0</v>
      </c>
      <c r="I61" s="94"/>
      <c r="J61" s="94"/>
      <c r="K61" s="94"/>
      <c r="L61" s="94"/>
      <c r="M61" s="94"/>
      <c r="N61" s="94"/>
      <c r="O61" s="94"/>
      <c r="P61" s="94"/>
      <c r="Q61" s="94"/>
      <c r="R61" s="94"/>
      <c r="S61" s="94"/>
      <c r="T61" s="94"/>
      <c r="U61" s="94"/>
      <c r="V61" s="94"/>
      <c r="W61" s="94"/>
      <c r="X61" s="94"/>
      <c r="Y61" s="94"/>
      <c r="Z61" s="94"/>
      <c r="AA61" s="94"/>
      <c r="AB61" s="94"/>
      <c r="AC61" s="94"/>
    </row>
    <row r="62" spans="1:59" s="4" customFormat="1" x14ac:dyDescent="0.25">
      <c r="A62" s="86">
        <f>'1) LISTA - Inicial'!A62</f>
        <v>19745169</v>
      </c>
      <c r="B62" s="87" t="str">
        <f>'1) LISTA - Inicial'!B62</f>
        <v>CABLE OPTICO CFOA-SM-AS80-S 36F G-652D NR CT</v>
      </c>
      <c r="C62" s="86" t="str">
        <f>'1) LISTA - Inicial'!C62</f>
        <v>m</v>
      </c>
      <c r="D62" s="40">
        <f>'1) LISTA - Inicial'!D62</f>
        <v>0</v>
      </c>
      <c r="E62" s="88"/>
      <c r="F62" s="89" t="str">
        <f>'1) LISTA - Inicial'!F62</f>
        <v>ET02828</v>
      </c>
      <c r="G62" s="89" t="str">
        <f>'1) LISTA - Inicial'!G62</f>
        <v>https://www.furukawalatam.com/es/versao-et-pdf/=a0A6100000blnti</v>
      </c>
    </row>
    <row r="63" spans="1:59" s="4" customFormat="1" ht="15" customHeight="1" x14ac:dyDescent="0.25">
      <c r="A63" s="33"/>
      <c r="B63" s="33" t="s">
        <v>54</v>
      </c>
      <c r="C63" s="33"/>
      <c r="D63" s="33"/>
      <c r="E63" s="33"/>
      <c r="F63" s="33"/>
      <c r="G63" s="33"/>
      <c r="H63" s="4">
        <f>IF(S2&gt;0, (IF(S2&lt;=6,D10,0)),0)</f>
        <v>0</v>
      </c>
    </row>
    <row r="64" spans="1:59" s="4" customFormat="1" ht="30.75" customHeight="1" x14ac:dyDescent="0.25">
      <c r="A64" s="86">
        <f>'1) LISTA - Inicial'!A64</f>
        <v>19745317</v>
      </c>
      <c r="B64" s="87" t="str">
        <f>'1) LISTA - Inicial'!B64</f>
        <v>CABLE OPTICO CFOA-SM-AS80-S 48F G-652D TS NR</v>
      </c>
      <c r="C64" s="86" t="str">
        <f>'1) LISTA - Inicial'!C64</f>
        <v>m</v>
      </c>
      <c r="D64" s="40">
        <f>'1) LISTA - Inicial'!D64</f>
        <v>0</v>
      </c>
      <c r="E64" s="88" t="str">
        <f>'1) LISTA - Inicial'!E64</f>
        <v>"- Cantidad estimada, debe ser confirmada según proyecto ejecutivo.
- Suministro mínimo / múltiple de 1km.
- Bobina 4km ".</v>
      </c>
      <c r="F64" s="89" t="str">
        <f>'1) LISTA - Inicial'!F64</f>
        <v>ET02716</v>
      </c>
      <c r="G64" s="89" t="str">
        <f>'1) LISTA - Inicial'!G64</f>
        <v>https://www.furukawalatam.com/es/versao-et-pdf/=a0A6100000blnsG</v>
      </c>
      <c r="H64" s="4">
        <f>IF(AND(S2&gt;6,S2&lt;=12),D10,0)</f>
        <v>0</v>
      </c>
    </row>
    <row r="65" spans="1:8" s="4" customFormat="1" ht="30.75" customHeight="1" x14ac:dyDescent="0.25">
      <c r="A65" s="86">
        <f>'1) LISTA - Inicial'!A65</f>
        <v>19746054</v>
      </c>
      <c r="B65" s="87" t="str">
        <f>'1) LISTA - Inicial'!B65</f>
        <v>CABLE OPTICO CFOA-SM-AS80-S 72F G-652D TS NR</v>
      </c>
      <c r="C65" s="86" t="str">
        <f>'1) LISTA - Inicial'!C65</f>
        <v>m</v>
      </c>
      <c r="D65" s="40">
        <f>'1) LISTA - Inicial'!D65</f>
        <v>0</v>
      </c>
      <c r="E65" s="88"/>
      <c r="F65" s="89" t="str">
        <f>'1) LISTA - Inicial'!F65</f>
        <v>ET02716</v>
      </c>
      <c r="G65" s="89" t="str">
        <f>'1) LISTA - Inicial'!G65</f>
        <v>https://www.furukawalatam.com/es/versao-et-pdf/=a0A6100000blnsG</v>
      </c>
      <c r="H65" s="4">
        <f>IF(AND(S2&gt;12,S2&lt;=24),D10,0)</f>
        <v>0</v>
      </c>
    </row>
    <row r="66" spans="1:8" s="4" customFormat="1" ht="26.25" customHeight="1" x14ac:dyDescent="0.25">
      <c r="A66" s="86">
        <f>'1) LISTA - Inicial'!A66</f>
        <v>19746053</v>
      </c>
      <c r="B66" s="87" t="str">
        <f>'1) LISTA - Inicial'!B66</f>
        <v>CABLES ÓPTICO CFOA-SM-AS80-S 144F TS NR (G-652D)</v>
      </c>
      <c r="C66" s="86" t="str">
        <f>'1) LISTA - Inicial'!C66</f>
        <v>m</v>
      </c>
      <c r="D66" s="40">
        <f>'1) LISTA - Inicial'!D66</f>
        <v>248688</v>
      </c>
      <c r="E66" s="88"/>
      <c r="F66" s="89" t="str">
        <f>'1) LISTA - Inicial'!F66</f>
        <v>ET02716</v>
      </c>
      <c r="G66" s="89" t="str">
        <f>'1) LISTA - Inicial'!G66</f>
        <v>https://www.furukawalatam.com/es/versao-et-pdf/=a0A6100000blnsG</v>
      </c>
      <c r="H66" s="4">
        <f>IF(AND(S2&gt;24,S2&lt;=36),D10,0)</f>
        <v>0</v>
      </c>
    </row>
    <row r="67" spans="1:8" s="4" customFormat="1" ht="36" customHeight="1" x14ac:dyDescent="0.25">
      <c r="A67" s="86">
        <f>'1) LISTA - Inicial'!A69</f>
        <v>19716029</v>
      </c>
      <c r="B67" s="87" t="str">
        <f>'1) LISTA - Inicial'!B69</f>
        <v>CABLE OPTICO CFOA-SM-DD-S 144F G-652D TS</v>
      </c>
      <c r="C67" s="98" t="str">
        <f>'1) LISTA - Inicial'!C69</f>
        <v>m</v>
      </c>
      <c r="D67" s="99" t="e">
        <f>'1) LISTA - Inicial'!D69+'2) LISTA - Expansión'!#REF!</f>
        <v>#REF!</v>
      </c>
      <c r="E67" s="88"/>
      <c r="F67" s="88" t="str">
        <f>'1) LISTA - Inicial'!F69</f>
        <v>ET02717</v>
      </c>
      <c r="G67" s="88" t="str">
        <f>'1) LISTA - Inicial'!G69</f>
        <v>https://www.furukawalatam.com/es/versao-et-pdf/=a0A6100000blnsH</v>
      </c>
      <c r="H67" s="4">
        <f>IF(AND(S2&gt;72,S2&lt;=144),D10,0)+IF(AND(S2&gt;144,S2&lt;=288),(D10*2),0)</f>
        <v>0</v>
      </c>
    </row>
    <row r="68" spans="1:8" s="12" customFormat="1" ht="15" customHeight="1" x14ac:dyDescent="0.25">
      <c r="A68" s="86">
        <f>'1) LISTA - Inicial'!A70</f>
        <v>19716030</v>
      </c>
      <c r="B68" s="87" t="str">
        <f>'1) LISTA - Inicial'!B70</f>
        <v>CABLE OPTICO CFOA-SM-DD-S 72F G-652D TS</v>
      </c>
      <c r="C68" s="98" t="str">
        <f>'1) LISTA - Inicial'!C70</f>
        <v>m</v>
      </c>
      <c r="D68" s="99" t="e">
        <f>'1) LISTA - Inicial'!D70+'2) LISTA - Expansión'!#REF!</f>
        <v>#REF!</v>
      </c>
      <c r="E68" s="88"/>
      <c r="F68" s="88" t="str">
        <f>'1) LISTA - Inicial'!F70</f>
        <v>ET02717</v>
      </c>
      <c r="G68" s="88" t="str">
        <f>'1) LISTA - Inicial'!G70</f>
        <v>https://www.furukawalatam.com/es/versao-et-pdf/=a0A6100000blnsH</v>
      </c>
    </row>
    <row r="69" spans="1:8" ht="15" customHeight="1" x14ac:dyDescent="0.25">
      <c r="A69" s="86">
        <f>'1) LISTA - Inicial'!A71</f>
        <v>19716031</v>
      </c>
      <c r="B69" s="87" t="str">
        <f>'1) LISTA - Inicial'!B71</f>
        <v>CABLE OPTICO CFOA-SM-DD-S 24F G-652D TS</v>
      </c>
      <c r="C69" s="98" t="str">
        <f>'1) LISTA - Inicial'!C71</f>
        <v>m</v>
      </c>
      <c r="D69" s="99" t="e">
        <f>'1) LISTA - Inicial'!D71+'2) LISTA - Expansión'!#REF!</f>
        <v>#REF!</v>
      </c>
      <c r="E69" s="88"/>
      <c r="F69" s="88" t="str">
        <f>'1) LISTA - Inicial'!F71</f>
        <v>ET02717</v>
      </c>
      <c r="G69" s="88" t="str">
        <f>'1) LISTA - Inicial'!G71</f>
        <v>https://www.furukawalatam.com/es/versao-et-pdf/=a0A6100000blnsH</v>
      </c>
    </row>
    <row r="70" spans="1:8" ht="15" customHeight="1" x14ac:dyDescent="0.25">
      <c r="A70" s="86">
        <f>'1) LISTA - Inicial'!A72</f>
        <v>19716039</v>
      </c>
      <c r="B70" s="87" t="str">
        <f>'1) LISTA - Inicial'!B72</f>
        <v>CABLE OPTICO CFOA-SM-DD-S 288F G-652D TS</v>
      </c>
      <c r="C70" s="98" t="str">
        <f>'1) LISTA - Inicial'!C72</f>
        <v>m</v>
      </c>
      <c r="D70" s="99" t="e">
        <f>'1) LISTA - Inicial'!D72+'2) LISTA - Expansión'!#REF!</f>
        <v>#REF!</v>
      </c>
      <c r="E70" s="88"/>
      <c r="F70" s="88" t="str">
        <f>'1) LISTA - Inicial'!F72</f>
        <v>ET02717</v>
      </c>
      <c r="G70" s="88" t="str">
        <f>'1) LISTA - Inicial'!G72</f>
        <v>https://www.furukawalatam.com/es/versao-et-pdf/=a0A6100000blnsH</v>
      </c>
    </row>
    <row r="71" spans="1:8" ht="24" customHeight="1" x14ac:dyDescent="0.25">
      <c r="A71" s="31"/>
      <c r="B71" s="31" t="s">
        <v>54492</v>
      </c>
      <c r="C71" s="31"/>
      <c r="D71" s="31"/>
      <c r="E71" s="31"/>
      <c r="F71" s="31"/>
      <c r="G71" s="31"/>
    </row>
    <row r="72" spans="1:8" ht="15" customHeight="1" x14ac:dyDescent="0.25">
      <c r="A72" s="33"/>
      <c r="B72" s="33" t="s">
        <v>54493</v>
      </c>
      <c r="C72" s="33"/>
      <c r="D72" s="33"/>
      <c r="E72" s="33"/>
      <c r="F72" s="33"/>
      <c r="G72" s="33"/>
    </row>
    <row r="73" spans="1:8" ht="38.25" customHeight="1" x14ac:dyDescent="0.25">
      <c r="A73" s="86">
        <f>'1) LISTA - Inicial'!A75</f>
        <v>35520389</v>
      </c>
      <c r="B73" s="87" t="str">
        <f>'1) LISTA - Inicial'!B75</f>
        <v>FK-CEO-4M-144F (24F) (CEO - MÓDULO BÁSICO)</v>
      </c>
      <c r="C73" s="86" t="str">
        <f>'1) LISTA - Inicial'!C75</f>
        <v>pc</v>
      </c>
      <c r="D73" s="40">
        <f>'1) LISTA - Inicial'!D75</f>
        <v>125</v>
      </c>
      <c r="E73" s="88" t="str">
        <f>'1) LISTA - Inicial'!E75</f>
        <v>Cantidad estimada de cajas. Debe cuantificarse de acuerdo con el proyecto ejecutivo.</v>
      </c>
      <c r="F73" s="89" t="str">
        <f>'1) LISTA - Inicial'!F75</f>
        <v>ET02595</v>
      </c>
      <c r="G73" s="89" t="str">
        <f>'1) LISTA - Inicial'!G75</f>
        <v>https://www.furukawalatam.com/es/versao-et-pdf/=a0A6100000blnql</v>
      </c>
    </row>
    <row r="74" spans="1:8" ht="24" x14ac:dyDescent="0.25">
      <c r="A74" s="86">
        <f>'1) LISTA - Inicial'!A76</f>
        <v>35520387</v>
      </c>
      <c r="B74" s="87" t="str">
        <f>'1) LISTA - Inicial'!B76</f>
        <v>BANDEJA DE EMPALME 24F PARA FK-CEO</v>
      </c>
      <c r="C74" s="86" t="str">
        <f>'1) LISTA - Inicial'!C76</f>
        <v>pc</v>
      </c>
      <c r="D74" s="40">
        <f>'1) LISTA - Inicial'!D76</f>
        <v>625</v>
      </c>
      <c r="E74" s="88" t="str">
        <f>'1) LISTA - Inicial'!E76</f>
        <v>Cantidad de 5 unidades más para completar el CEO (hasta 144F). Confirme la cantidad según sea necesario.</v>
      </c>
      <c r="F74" s="89" t="str">
        <f>'1) LISTA - Inicial'!F76</f>
        <v>ET03226</v>
      </c>
      <c r="G74" s="89" t="str">
        <f>'1) LISTA - Inicial'!G76</f>
        <v>https://www.furukawalatam.com/es/versao-et-pdf/=a0A6100000blny7</v>
      </c>
    </row>
    <row r="75" spans="1:8" ht="36" x14ac:dyDescent="0.25">
      <c r="A75" s="86">
        <f>'1) LISTA - Inicial'!A77</f>
        <v>35520060</v>
      </c>
      <c r="B75" s="87" t="str">
        <f>'1) LISTA - Inicial'!B77</f>
        <v>SOPORTE PARA INSTALACION EN POSTE Y PARED PARA FK-CEO 4M/4T</v>
      </c>
      <c r="C75" s="86" t="str">
        <f>'1) LISTA - Inicial'!C77</f>
        <v>pc</v>
      </c>
      <c r="D75" s="40">
        <f>'1) LISTA - Inicial'!D77</f>
        <v>0</v>
      </c>
      <c r="E75" s="88" t="str">
        <f>'1) LISTA - Inicial'!E77</f>
        <v>"Confirme el tipo de instalación.
Soporte para aplicación aérea en poste o aplicación subterránea dentro de una caja de paso (pared).</v>
      </c>
      <c r="F75" s="89" t="str">
        <f>'1) LISTA - Inicial'!F77</f>
        <v>ET03224</v>
      </c>
      <c r="G75" s="89" t="str">
        <f>'1) LISTA - Inicial'!G77</f>
        <v>https://www.furukawalatam.com/es/versao-et-pdf/=a0A6100000blny5</v>
      </c>
    </row>
    <row r="76" spans="1:8" ht="24" x14ac:dyDescent="0.25">
      <c r="A76" s="86">
        <f>'1) LISTA - Inicial'!A78</f>
        <v>35520030</v>
      </c>
      <c r="B76" s="87" t="str">
        <f>'1) LISTA - Inicial'!B78</f>
        <v>SOPORTE PARA INSTALACION EN MENSAJERO PARA FK-CEO-4T y FK-CEO-4M</v>
      </c>
      <c r="C76" s="86" t="str">
        <f>'1) LISTA - Inicial'!C78</f>
        <v>pc</v>
      </c>
      <c r="D76" s="40">
        <f>'1) LISTA - Inicial'!D78</f>
        <v>125</v>
      </c>
      <c r="E76" s="88" t="str">
        <f>'1) LISTA - Inicial'!E78</f>
        <v>"Confirme el tipo de instalación.
Soporte para aplicaciones aéreas / de cable ".</v>
      </c>
      <c r="F76" s="89" t="str">
        <f>'1) LISTA - Inicial'!F78</f>
        <v>ET03225</v>
      </c>
      <c r="G76" s="89" t="str">
        <f>'1) LISTA - Inicial'!G78</f>
        <v>https://www.furukawalatam.com/es/versao-et-pdf/=a0A6100000blny6</v>
      </c>
    </row>
    <row r="77" spans="1:8" ht="24" x14ac:dyDescent="0.25">
      <c r="A77" s="86">
        <f>'1) LISTA - Inicial'!A79</f>
        <v>35520089</v>
      </c>
      <c r="B77" s="87" t="str">
        <f>'1) LISTA - Inicial'!B79</f>
        <v>KIT DE DERIVACION MECANICA (FK-CEO-4M)</v>
      </c>
      <c r="C77" s="86" t="str">
        <f>'1) LISTA - Inicial'!C79</f>
        <v>pc</v>
      </c>
      <c r="D77" s="40">
        <f>'1) LISTA - Inicial'!D79</f>
        <v>500</v>
      </c>
      <c r="E77" s="88" t="str">
        <f>'1) LISTA - Inicial'!E79</f>
        <v>Cantidad para 1 CEO completo (4 leads). Confirme la cantidad según sea necesario.</v>
      </c>
      <c r="F77" s="89" t="str">
        <f>'1) LISTA - Inicial'!F79</f>
        <v>ET03284</v>
      </c>
      <c r="G77" s="89" t="str">
        <f>'1) LISTA - Inicial'!G79</f>
        <v>https://www.furukawalatam.com/es/versao-et-pdf/=a0A6100000blnyu</v>
      </c>
    </row>
    <row r="78" spans="1:8" ht="15" customHeight="1" x14ac:dyDescent="0.25">
      <c r="A78" s="33"/>
      <c r="B78" s="33" t="s">
        <v>54494</v>
      </c>
      <c r="C78" s="33"/>
      <c r="D78" s="33"/>
      <c r="E78" s="33"/>
      <c r="F78" s="33"/>
      <c r="G78" s="33"/>
    </row>
    <row r="79" spans="1:8" ht="33" customHeight="1" x14ac:dyDescent="0.25">
      <c r="A79" s="86">
        <f>'1) LISTA - Inicial'!A81</f>
        <v>35520389</v>
      </c>
      <c r="B79" s="87" t="str">
        <f>'1) LISTA - Inicial'!B81</f>
        <v>FK-CEO-4M-144F (24F) (CEO - MÓDULO BÁSICO)</v>
      </c>
      <c r="C79" s="86" t="str">
        <f>'1) LISTA - Inicial'!C81</f>
        <v>pc</v>
      </c>
      <c r="D79" s="40">
        <f>'1) LISTA - Inicial'!D81</f>
        <v>157</v>
      </c>
      <c r="E79" s="88" t="str">
        <f>'1) LISTA - Inicial'!E81</f>
        <v>Cantidad estimada de cajas. Debe cuantificarse de acuerdo con el proyecto ejecutivo.</v>
      </c>
      <c r="F79" s="89" t="str">
        <f>'1) LISTA - Inicial'!F81</f>
        <v>ET02595</v>
      </c>
      <c r="G79" s="89" t="str">
        <f>'1) LISTA - Inicial'!G81</f>
        <v>https://www.furukawalatam.com/es/versao-et-pdf/=a0A6100000blnql</v>
      </c>
    </row>
    <row r="80" spans="1:8" ht="47.25" customHeight="1" x14ac:dyDescent="0.25">
      <c r="A80" s="86">
        <f>'1) LISTA - Inicial'!A82</f>
        <v>35520387</v>
      </c>
      <c r="B80" s="87" t="str">
        <f>'1) LISTA - Inicial'!B82</f>
        <v>BANDEJA DE EMPALME 24F PARA FK-CEO</v>
      </c>
      <c r="C80" s="86" t="str">
        <f>'1) LISTA - Inicial'!C82</f>
        <v>pc</v>
      </c>
      <c r="D80" s="40">
        <f>'1) LISTA - Inicial'!D82</f>
        <v>785</v>
      </c>
      <c r="E80" s="88" t="str">
        <f>'1) LISTA - Inicial'!E82</f>
        <v>Cantidad de 5 unidades más para completar el CEO (hasta 144F). Confirme la cantidad según sea necesario.</v>
      </c>
      <c r="F80" s="89" t="str">
        <f>'1) LISTA - Inicial'!F82</f>
        <v>ET03226</v>
      </c>
      <c r="G80" s="89" t="str">
        <f>'1) LISTA - Inicial'!G82</f>
        <v>https://www.furukawalatam.com/es/versao-et-pdf/=a0A6100000blny7</v>
      </c>
    </row>
    <row r="81" spans="1:80" ht="32.25" customHeight="1" x14ac:dyDescent="0.25">
      <c r="A81" s="86">
        <f>'1) LISTA - Inicial'!A83</f>
        <v>35520089</v>
      </c>
      <c r="B81" s="87" t="str">
        <f>'1) LISTA - Inicial'!B83</f>
        <v>KIT DE DERIVACION MECANICA (FK-CEO-4M)</v>
      </c>
      <c r="C81" s="86" t="str">
        <f>'1) LISTA - Inicial'!C83</f>
        <v>pc</v>
      </c>
      <c r="D81" s="40">
        <f>'1) LISTA - Inicial'!D83</f>
        <v>628</v>
      </c>
      <c r="E81" s="88" t="str">
        <f>'1) LISTA - Inicial'!E83</f>
        <v>Cantidad para 1 CEO completo (4 puertos de sucursal). Confirme la cantidad según sea necesario.</v>
      </c>
      <c r="F81" s="89" t="str">
        <f>'1) LISTA - Inicial'!F83</f>
        <v>ET03284</v>
      </c>
      <c r="G81" s="89" t="str">
        <f>'1) LISTA - Inicial'!G83</f>
        <v>https://www.furukawalatam.com/es/versao-et-pdf/=a0A6100000blnyu</v>
      </c>
    </row>
    <row r="82" spans="1:80" ht="24" x14ac:dyDescent="0.25">
      <c r="A82" s="86">
        <f>'1) LISTA - Inicial'!A84</f>
        <v>35520030</v>
      </c>
      <c r="B82" s="87" t="str">
        <f>'1) LISTA - Inicial'!B84</f>
        <v>SOPORTE PARA INSTALACION EN MENSAJERO PARA FK-CEO-4T e FK-CEO-4M</v>
      </c>
      <c r="C82" s="86">
        <f>'1) LISTA - Inicial'!C84</f>
        <v>0</v>
      </c>
      <c r="D82" s="40">
        <f>'1) LISTA - Inicial'!D84</f>
        <v>157</v>
      </c>
      <c r="E82" s="88" t="str">
        <f>'1) LISTA - Inicial'!E84</f>
        <v>"Confirme el tipo de instalación.
Soporte para aplicaciones aéreas / de cable ".</v>
      </c>
      <c r="F82" s="89" t="str">
        <f>'1) LISTA - Inicial'!F85</f>
        <v>ET03224</v>
      </c>
      <c r="G82" s="89" t="str">
        <f>'1) LISTA - Inicial'!G85</f>
        <v>https://www.furukawalatam.com/es/versao-et-pdf/=a0A6100000blny5</v>
      </c>
      <c r="AB82" s="3"/>
    </row>
    <row r="83" spans="1:80" ht="24" x14ac:dyDescent="0.25">
      <c r="A83" s="86">
        <f>'1) LISTA - Inicial'!A85</f>
        <v>35520060</v>
      </c>
      <c r="B83" s="87" t="str">
        <f>'1) LISTA - Inicial'!B85</f>
        <v>SOPORTE PARA INSTALACION EN POSTE Y PARED PARA FK-CEO 4M/4T</v>
      </c>
      <c r="C83" s="86" t="str">
        <f>'1) LISTA - Inicial'!C85</f>
        <v>pc</v>
      </c>
      <c r="D83" s="40">
        <f>'1) LISTA - Inicial'!D85</f>
        <v>0</v>
      </c>
      <c r="E83" s="88" t="str">
        <f>'1) LISTA - Inicial'!E85</f>
        <v>"Confirme el tipo de instalación.
Soporte para aplicaciones aéreas / de cable ".</v>
      </c>
      <c r="F83" s="89" t="str">
        <f>'1) LISTA - Inicial'!F86</f>
        <v>ET02371</v>
      </c>
      <c r="G83" s="89" t="str">
        <f>'1) LISTA - Inicial'!G86</f>
        <v>https://www.furukawalatam.com/es/versao-et-pdf/=a0A6100000blnoA</v>
      </c>
      <c r="AB83" s="3"/>
    </row>
    <row r="84" spans="1:80" ht="24" x14ac:dyDescent="0.25">
      <c r="A84" s="86">
        <f>'1) LISTA - Inicial'!A86</f>
        <v>35505000</v>
      </c>
      <c r="B84" s="87" t="str">
        <f>'1) LISTA - Inicial'!B86</f>
        <v>DIVISOR OPTICO PLC 1X4 BLI A/B G-657A NC/NC 2.0D0.25/2.0D0.25</v>
      </c>
      <c r="C84" s="86" t="str">
        <f>'1) LISTA - Inicial'!C86</f>
        <v>pc</v>
      </c>
      <c r="D84" s="40">
        <f>'1) LISTA - Inicial'!D86</f>
        <v>0</v>
      </c>
      <c r="E84" s="88" t="str">
        <f>'1) LISTA - Inicial'!E86</f>
        <v>"Cantidad estimada según la planificación total del proyecto.
Confirme la cantidad según sea necesario ".</v>
      </c>
      <c r="F84" s="89" t="str">
        <f>'1) LISTA - Inicial'!F86</f>
        <v>ET02371</v>
      </c>
      <c r="G84" s="89" t="str">
        <f>'1) LISTA - Inicial'!G86</f>
        <v>https://www.furukawalatam.com/es/versao-et-pdf/=a0A6100000blnoA</v>
      </c>
    </row>
    <row r="85" spans="1:80" s="103" customFormat="1" ht="24" x14ac:dyDescent="0.25">
      <c r="A85" s="86">
        <f>'1) LISTA - Inicial'!A87</f>
        <v>35505001</v>
      </c>
      <c r="B85" s="87" t="str">
        <f>'1) LISTA - Inicial'!B87</f>
        <v>DIVISOR OPTICO PLC 1X8 BLI A/B G-657A NC/NC 2.0D0.25/2.0D0.25</v>
      </c>
      <c r="C85" s="86" t="str">
        <f>'1) LISTA - Inicial'!C87</f>
        <v>pc</v>
      </c>
      <c r="D85" s="40">
        <f>'1) LISTA - Inicial'!D87</f>
        <v>157</v>
      </c>
      <c r="E85" s="88" t="str">
        <f>'1) LISTA - Inicial'!E87</f>
        <v>"Cantidad estimada según la planificación total del proyecto.
Confirme la cantidad según sea necesario ".</v>
      </c>
      <c r="F85" s="89" t="str">
        <f>'1) LISTA - Inicial'!F87</f>
        <v>ET02371</v>
      </c>
      <c r="G85" s="89" t="str">
        <f>'1) LISTA - Inicial'!G87</f>
        <v>https://www.furukawalatam.com/es/versao-et-pdf/=a0A6100000blnoA</v>
      </c>
      <c r="H85" s="100"/>
      <c r="I85" s="100"/>
      <c r="J85" s="100"/>
      <c r="K85" s="100"/>
      <c r="L85" s="100"/>
      <c r="M85" s="100"/>
      <c r="N85" s="100"/>
      <c r="O85" s="100"/>
      <c r="P85" s="100"/>
      <c r="Q85" s="100"/>
      <c r="R85" s="100"/>
      <c r="S85" s="100"/>
      <c r="T85" s="100"/>
      <c r="U85" s="100"/>
      <c r="V85" s="100"/>
      <c r="W85" s="101"/>
      <c r="X85" s="101"/>
      <c r="Y85" s="101"/>
      <c r="Z85" s="101"/>
      <c r="AA85" s="4"/>
      <c r="AB85" s="102"/>
      <c r="AC85" s="4"/>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row>
    <row r="86" spans="1:80" ht="24" customHeight="1" x14ac:dyDescent="0.25">
      <c r="A86" s="33"/>
      <c r="B86" s="33" t="s">
        <v>54513</v>
      </c>
      <c r="C86" s="33"/>
      <c r="D86" s="33"/>
      <c r="E86" s="33"/>
      <c r="F86" s="33"/>
      <c r="G86" s="33"/>
      <c r="AB86" s="3"/>
    </row>
    <row r="87" spans="1:80" ht="36" x14ac:dyDescent="0.25">
      <c r="A87" s="86">
        <f>'1) LISTA - Inicial'!A89</f>
        <v>19745076</v>
      </c>
      <c r="B87" s="87" t="str">
        <f>'1) LISTA - Inicial'!B89</f>
        <v>CABLE OPTICO CFOA-SM-AS80 MINI-RA 06F G-652D NR</v>
      </c>
      <c r="C87" s="86" t="str">
        <f>'1) LISTA - Inicial'!C89</f>
        <v>m</v>
      </c>
      <c r="D87" s="40">
        <f>'1) LISTA - Inicial'!D89</f>
        <v>621720</v>
      </c>
      <c r="E87" s="88" t="str">
        <f>'1) LISTA - Inicial'!E89</f>
        <v>"- Cantidad estimada, debe ser confirmada según proyecto ejecutivo.
- Bobina de 3km ".</v>
      </c>
      <c r="F87" s="89" t="str">
        <f>'1) LISTA - Inicial'!F89</f>
        <v>ET02114</v>
      </c>
      <c r="G87" s="89" t="str">
        <f>'1) LISTA - Inicial'!G89</f>
        <v>https://www.furukawalatam.com/es/versao-et-pdf/=a0A6100000blnlB</v>
      </c>
      <c r="AB87" s="3"/>
    </row>
    <row r="88" spans="1:80" x14ac:dyDescent="0.25">
      <c r="A88" s="86">
        <f>'1) LISTA - Inicial'!A90</f>
        <v>19745077</v>
      </c>
      <c r="B88" s="87" t="str">
        <f>'1) LISTA - Inicial'!B90</f>
        <v>CABLE OPTICO CFOA-SM-AS80 MINI-RA 12F G-652D NR</v>
      </c>
      <c r="C88" s="86" t="str">
        <f>'1) LISTA - Inicial'!C90</f>
        <v>m</v>
      </c>
      <c r="D88" s="40">
        <f>'1) LISTA - Inicial'!D90</f>
        <v>0</v>
      </c>
      <c r="E88" s="88"/>
      <c r="F88" s="89" t="str">
        <f>'1) LISTA - Inicial'!F90</f>
        <v>ET02114</v>
      </c>
      <c r="G88" s="89" t="str">
        <f>'1) LISTA - Inicial'!G90</f>
        <v>https://www.furukawalatam.com/es/versao-et-pdf/=a0A6100000blnlB</v>
      </c>
      <c r="AB88" s="3"/>
    </row>
    <row r="89" spans="1:80" s="12" customFormat="1" ht="15" customHeight="1" x14ac:dyDescent="0.25">
      <c r="A89" s="33"/>
      <c r="B89" s="33" t="s">
        <v>54512</v>
      </c>
      <c r="C89" s="33"/>
      <c r="D89" s="33"/>
      <c r="E89" s="33"/>
      <c r="F89" s="33"/>
      <c r="G89" s="33"/>
    </row>
    <row r="90" spans="1:80" ht="48" x14ac:dyDescent="0.25">
      <c r="A90" s="86">
        <f>'1) LISTA - Inicial'!A92</f>
        <v>35520555</v>
      </c>
      <c r="B90" s="87" t="str">
        <f>'1) LISTA - Inicial'!B92</f>
        <v>CAJA TERMINAL OPTICA CONECTORIZADA FK-CTO (16MT 1X8 GROMMET 6-9) - NG</v>
      </c>
      <c r="C90" s="86" t="str">
        <f>'1) LISTA - Inicial'!C92</f>
        <v>pc</v>
      </c>
      <c r="D90" s="40">
        <f>'1) LISTA - Inicial'!D92</f>
        <v>0</v>
      </c>
      <c r="E90" s="88" t="str">
        <f>'1) LISTA - Inicial'!E92</f>
        <v xml:space="preserve">"- Cantidad estimada, debe ser confirmada según proyecto ejecutivo.
"
</v>
      </c>
      <c r="F90" s="89" t="str">
        <f>'1) LISTA - Inicial'!F92</f>
        <v>ET04145</v>
      </c>
      <c r="G90" s="89" t="str">
        <f>'1) LISTA - Inicial'!G92</f>
        <v>https://www.furukawalatam.com/es/versao-et-pdf/=a0A6100001fE56L</v>
      </c>
    </row>
    <row r="91" spans="1:80" s="95" customFormat="1" x14ac:dyDescent="0.25">
      <c r="A91" s="86">
        <f>'1) LISTA - Inicial'!A93</f>
        <v>35520556</v>
      </c>
      <c r="B91" s="87" t="str">
        <f>'1) LISTA - Inicial'!B93</f>
        <v>CAJA TERMINAL OPTICA CONECTORIZADA FK-CTO (16MT 1X16 GROMMET 6-9) - NG</v>
      </c>
      <c r="C91" s="86" t="str">
        <f>'1) LISTA - Inicial'!C93</f>
        <v>pc</v>
      </c>
      <c r="D91" s="40">
        <f>'1) LISTA - Inicial'!D93</f>
        <v>0</v>
      </c>
      <c r="E91" s="88"/>
      <c r="F91" s="89" t="str">
        <f>'1) LISTA - Inicial'!F93</f>
        <v>ET04145</v>
      </c>
      <c r="G91" s="89" t="str">
        <f>'1) LISTA - Inicial'!G93</f>
        <v>https://www.furukawalatam.com/es/versao-et-pdf/=a0A6100001fE56L</v>
      </c>
      <c r="H91" s="94"/>
      <c r="I91" s="94"/>
      <c r="J91" s="94"/>
      <c r="K91" s="94"/>
      <c r="L91" s="94"/>
      <c r="M91" s="94"/>
      <c r="N91" s="94"/>
      <c r="O91" s="94"/>
      <c r="P91" s="94"/>
      <c r="Q91" s="94"/>
      <c r="R91" s="94"/>
      <c r="S91" s="94"/>
      <c r="T91" s="94"/>
      <c r="U91" s="94"/>
      <c r="V91" s="94"/>
      <c r="W91" s="94"/>
      <c r="X91" s="94"/>
      <c r="Y91" s="94"/>
      <c r="Z91" s="94"/>
      <c r="AA91" s="94"/>
      <c r="AB91" s="94"/>
      <c r="AC91" s="94"/>
    </row>
    <row r="92" spans="1:80" s="12" customFormat="1" ht="24" x14ac:dyDescent="0.25">
      <c r="A92" s="86">
        <f>'1) LISTA - Inicial'!A94</f>
        <v>35520433</v>
      </c>
      <c r="B92" s="87" t="str">
        <f>'1) LISTA - Inicial'!B94</f>
        <v>SOPORTE DE CABLES PLASTICO PARA FK-CTO</v>
      </c>
      <c r="C92" s="86" t="str">
        <f>'1) LISTA - Inicial'!C94</f>
        <v>pc</v>
      </c>
      <c r="D92" s="40">
        <f>'1) LISTA - Inicial'!D94</f>
        <v>0</v>
      </c>
      <c r="E92" s="88" t="str">
        <f>'1) LISTA - Inicial'!E94</f>
        <v>Cantidad estimada, debe ser confirmada según proyecto ejecutivo.</v>
      </c>
      <c r="F92" s="89" t="str">
        <f>'1) LISTA - Inicial'!F94</f>
        <v>ET04205</v>
      </c>
      <c r="G92" s="89" t="str">
        <f>'1) LISTA - Inicial'!G94</f>
        <v>https://www.furukawalatam.com/es/versao-et-pdf/=a0A4N00001oREbS</v>
      </c>
    </row>
    <row r="93" spans="1:80" s="12" customFormat="1" ht="33.75" customHeight="1" x14ac:dyDescent="0.25">
      <c r="A93" s="86">
        <f>'1) LISTA - Inicial'!A95</f>
        <v>35520305</v>
      </c>
      <c r="B93" s="87" t="str">
        <f>'1) LISTA - Inicial'!B95</f>
        <v>CAJA TERMINAL OPTICA CONECTORIZADA INLINE FK-CTO-16MI (1X8, FLAT, GROMMET 4x 6-9MM, 2x 9-12MM)</v>
      </c>
      <c r="C93" s="86"/>
      <c r="D93" s="40">
        <f>'1) LISTA - Inicial'!D95</f>
        <v>1250</v>
      </c>
      <c r="E93" s="88" t="str">
        <f>'1) LISTA - Inicial'!E95</f>
        <v>- Cantidad estimada, debe ser confirmada según proyecto ejecutivo.</v>
      </c>
      <c r="F93" s="89" t="str">
        <f>'1) LISTA - Inicial'!F95</f>
        <v>ET03743</v>
      </c>
      <c r="G93" s="89" t="str">
        <f>'1) LISTA - Inicial'!G95</f>
        <v>https://www.furukawalatam.com/es/versao-et-pdf/=a0A6100001IgjG3</v>
      </c>
    </row>
    <row r="94" spans="1:80" ht="35.25" customHeight="1" x14ac:dyDescent="0.25">
      <c r="A94" s="86">
        <f>'1) LISTA - Inicial'!A96</f>
        <v>35520304</v>
      </c>
      <c r="B94" s="87" t="str">
        <f>'1) LISTA - Inicial'!B96</f>
        <v>CAJA TERMINAL OPTICA CONECTORIZADA INLINE FK-CTO-16MI (1X16, FLAT, GROMMET 4x 6-9MM, 2x 9-12MM)</v>
      </c>
      <c r="C94" s="86" t="str">
        <f>'1) LISTA - Inicial'!C95</f>
        <v>pc</v>
      </c>
      <c r="D94" s="40">
        <f>'1) LISTA - Inicial'!D96</f>
        <v>0</v>
      </c>
      <c r="E94" s="88" t="str">
        <f>'1) LISTA - Inicial'!E96</f>
        <v>- Cantidad estimada, debe ser confirmada según proyecto ejecutivo.</v>
      </c>
      <c r="F94" s="89" t="str">
        <f>'1) LISTA - Inicial'!F96</f>
        <v>ET03743</v>
      </c>
      <c r="G94" s="89" t="str">
        <f>'1) LISTA - Inicial'!G96</f>
        <v>https://www.furukawalatam.com/es/versao-et-pdf/=a0A6100001IgjG3</v>
      </c>
    </row>
    <row r="95" spans="1:80" ht="15" customHeight="1" x14ac:dyDescent="0.25">
      <c r="A95" s="31"/>
      <c r="B95" s="31" t="s">
        <v>54498</v>
      </c>
      <c r="C95" s="31"/>
      <c r="D95" s="31"/>
      <c r="E95" s="31"/>
      <c r="F95" s="31"/>
      <c r="G95" s="31"/>
    </row>
    <row r="96" spans="1:80" ht="15" customHeight="1" x14ac:dyDescent="0.25">
      <c r="A96" s="33"/>
      <c r="B96" s="33" t="s">
        <v>54499</v>
      </c>
      <c r="C96" s="33"/>
      <c r="D96" s="33"/>
      <c r="E96" s="33"/>
      <c r="F96" s="33"/>
      <c r="G96" s="33"/>
    </row>
    <row r="97" spans="1:7" ht="66" customHeight="1" x14ac:dyDescent="0.25">
      <c r="A97" s="86">
        <f>'1) LISTA - Inicial'!A99</f>
        <v>19842132</v>
      </c>
      <c r="B97" s="87" t="str">
        <f>'1) LISTA - Inicial'!B99</f>
        <v>CABLE OPTICO CFOAC-BLI-CM-01-CO-LSZH A2 PR - CARRETE 1000M (DROP FAST COMPACTO)</v>
      </c>
      <c r="C97" s="86" t="str">
        <f>'1) LISTA - Inicial'!C99</f>
        <v>m</v>
      </c>
      <c r="D97" s="40">
        <f>IF((D4="1:32 (1x4 + 1x8)"),ROUNDUP(((D6*70)),0),0)+IF((D4="1:64 (1x4 + 1x16)"),ROUNDUP(((D6*100)),0),0)+IF((D4="1:64 (1x8 + 1x8)"),ROUNDUP(((D6*70)),0),0)+IF((D4="1:128 (1x2 + 1x8 + 1x8)"),ROUNDUP(((D6*70)),0),0) + +IF((D4="1:128 (1x8 + 1x16)"),ROUNDUP(((D6*100)),0),0)</f>
        <v>700000</v>
      </c>
      <c r="E97" s="88" t="str">
        <f>'1) LISTA - Inicial'!E99</f>
        <v>Confirmar Medidas Específicas según proyecto Ejecutivo. Considerado 70 metros por los abonados al usar cajas de 1x8 segundo nivel y 100 metros considerando 1x16</v>
      </c>
      <c r="F97" s="89" t="str">
        <f>'1) LISTA - Inicial'!F99</f>
        <v>ET03626</v>
      </c>
      <c r="G97" s="89" t="str">
        <f>'1) LISTA - Inicial'!G99</f>
        <v>https://www.furukawalatam.com/es/versao-et-pdf/=a0A6100001Ib5T4</v>
      </c>
    </row>
    <row r="98" spans="1:7" ht="15" customHeight="1" x14ac:dyDescent="0.25">
      <c r="A98" s="32"/>
      <c r="B98" s="31" t="s">
        <v>54500</v>
      </c>
      <c r="C98" s="31"/>
      <c r="D98" s="31"/>
      <c r="E98" s="31"/>
      <c r="F98" s="31"/>
      <c r="G98" s="31"/>
    </row>
    <row r="99" spans="1:7" s="12" customFormat="1" ht="15" customHeight="1" x14ac:dyDescent="0.25">
      <c r="A99" s="35"/>
      <c r="B99" s="33" t="s">
        <v>54501</v>
      </c>
      <c r="C99" s="33"/>
      <c r="D99" s="33"/>
      <c r="E99" s="33"/>
      <c r="F99" s="33"/>
      <c r="G99" s="33"/>
    </row>
    <row r="100" spans="1:7" s="12" customFormat="1" ht="21" customHeight="1" x14ac:dyDescent="0.25">
      <c r="A100" s="86">
        <f>'1) LISTA - Inicial'!A102</f>
        <v>35400089</v>
      </c>
      <c r="B100" s="87" t="str">
        <f>'1) LISTA - Inicial'!B102</f>
        <v>KIT CON 10 CONECTORES OPTICOS DE CAMPO SM SC-APC EZ! CONNECTOR PARA CABLES FLAT 1.6X2MM Y 3X2MM</v>
      </c>
      <c r="C100" s="86" t="str">
        <f>'1) LISTA - Inicial'!C102</f>
        <v>kit</v>
      </c>
      <c r="D100" s="40">
        <f>'1) LISTA - Inicial'!D102+'2) LISTA - Expansión'!D21</f>
        <v>2000</v>
      </c>
      <c r="E100" s="88" t="str">
        <f>'1) LISTA - Inicial'!E102</f>
        <v>2 unidades por suscriptor</v>
      </c>
      <c r="F100" s="89" t="str">
        <f>'1) LISTA - Inicial'!F102</f>
        <v>ET04138</v>
      </c>
      <c r="G100" s="89" t="str">
        <f>'1) LISTA - Inicial'!G102</f>
        <v>https://www.furukawalatam.com/es/versao-et-pdf/=a0A6100001fE01d</v>
      </c>
    </row>
    <row r="101" spans="1:7" s="12" customFormat="1" ht="24" customHeight="1" x14ac:dyDescent="0.25">
      <c r="A101" s="86">
        <f>'1) LISTA - Inicial'!A103</f>
        <v>35250055</v>
      </c>
      <c r="B101" s="87" t="str">
        <f>'1) LISTA - Inicial'!B103</f>
        <v>ROSETA OPTICA 1P INLINE SOBREPONER C/ 1 ADAP SC-APC</v>
      </c>
      <c r="C101" s="86" t="str">
        <f>'1) LISTA - Inicial'!C103</f>
        <v>pc</v>
      </c>
      <c r="D101" s="40">
        <f>'1) LISTA - Inicial'!D103+'2) LISTA - Expansión'!D22</f>
        <v>10000</v>
      </c>
      <c r="E101" s="88" t="str">
        <f>'1) LISTA - Inicial'!E103</f>
        <v>1 unidad por suscriptor</v>
      </c>
      <c r="F101" s="89" t="str">
        <f>'1) LISTA - Inicial'!F103</f>
        <v>ET04119</v>
      </c>
      <c r="G101" s="89" t="str">
        <f>'1) LISTA - Inicial'!G103</f>
        <v>https://www.furukawalatam.com/es/versao-et-pdf/=a0A6100001fDtFj</v>
      </c>
    </row>
    <row r="102" spans="1:7" s="12" customFormat="1" ht="24" customHeight="1" x14ac:dyDescent="0.25">
      <c r="A102" s="86">
        <f>'1) LISTA - Inicial'!A104</f>
        <v>33004529</v>
      </c>
      <c r="B102" s="87" t="str">
        <f>'1) LISTA - Inicial'!B104</f>
        <v>CORDAO MONOFIBRA CONECTORIZADO SM BLI G-657A2 SC-APC/SC-APC 2.5M - LSZH - BRANCO - D3</v>
      </c>
      <c r="C102" s="86" t="str">
        <f>'1) LISTA - Inicial'!C104</f>
        <v>pc</v>
      </c>
      <c r="D102" s="40">
        <f>'1) LISTA - Inicial'!D104+'2) LISTA - Expansión'!D23</f>
        <v>10000</v>
      </c>
      <c r="E102" s="88" t="str">
        <f>'1) LISTA - Inicial'!E104</f>
        <v>1 unidad por suscriptor</v>
      </c>
      <c r="F102" s="89" t="str">
        <f>'1) LISTA - Inicial'!F104</f>
        <v>ET03771</v>
      </c>
      <c r="G102" s="89" t="str">
        <f>'1) LISTA - Inicial'!G104</f>
        <v>https://www.furukawalatam.com/es/versao-et-pdf/=a0A6100001fDply</v>
      </c>
    </row>
    <row r="103" spans="1:7" ht="15" customHeight="1" x14ac:dyDescent="0.25">
      <c r="A103" s="33"/>
      <c r="B103" s="33" t="s">
        <v>54502</v>
      </c>
      <c r="C103" s="33"/>
      <c r="D103" s="33"/>
      <c r="E103" s="33"/>
      <c r="F103" s="33"/>
      <c r="G103" s="33"/>
    </row>
    <row r="104" spans="1:7" x14ac:dyDescent="0.25">
      <c r="A104" s="86">
        <f>'1) LISTA - Inicial'!A106</f>
        <v>35510911</v>
      </c>
      <c r="B104" s="87" t="str">
        <f>'1) LISTA - Inicial'!B106</f>
        <v>MODEM OPTICO GPON 630-10B - (12 VCC / 0.5 A)</v>
      </c>
      <c r="C104" s="86" t="str">
        <f>'1) LISTA - Inicial'!C106</f>
        <v>pc</v>
      </c>
      <c r="D104" s="40">
        <f>'1) LISTA - Inicial'!D106+'2) LISTA - Expansión'!D24</f>
        <v>0</v>
      </c>
      <c r="E104" s="88" t="str">
        <f>'1) LISTA - Inicial'!E106</f>
        <v>ONT Bridge</v>
      </c>
      <c r="F104" s="89" t="str">
        <f>'1) LISTA - Inicial'!F106</f>
        <v>ET04662</v>
      </c>
      <c r="G104" s="89" t="str">
        <f>'1) LISTA - Inicial'!G106</f>
        <v>https://www.furukawalatam.com/es/versao-et-pdf/=a0A3k00000WwuFz</v>
      </c>
    </row>
    <row r="105" spans="1:7" x14ac:dyDescent="0.25">
      <c r="A105" s="86">
        <f>'1) LISTA - Inicial'!A107</f>
        <v>35510501</v>
      </c>
      <c r="B105" s="87" t="str">
        <f>'1) LISTA - Inicial'!B107</f>
        <v>MODEM OPTICO LIGHTDRIVE GPON LD420-10R</v>
      </c>
      <c r="C105" s="86" t="str">
        <f>'1) LISTA - Inicial'!C107</f>
        <v>pc</v>
      </c>
      <c r="D105" s="40">
        <f>'1) LISTA - Inicial'!D107+'2) LISTA - Expansión'!D25</f>
        <v>0</v>
      </c>
      <c r="E105" s="88" t="str">
        <f>'1) LISTA - Inicial'!E107</f>
        <v>ONT Bridge y Router</v>
      </c>
      <c r="F105" s="89" t="str">
        <f>'1) LISTA - Inicial'!F107</f>
        <v>ET04027</v>
      </c>
      <c r="G105" s="89" t="str">
        <f>'1) LISTA - Inicial'!G107</f>
        <v>https://www.furukawalatam.com/es/versao-et-pdf/=a0A6100001M9Ret</v>
      </c>
    </row>
    <row r="106" spans="1:7" x14ac:dyDescent="0.25">
      <c r="A106" s="86">
        <f>'1) LISTA - Inicial'!A108</f>
        <v>35510442</v>
      </c>
      <c r="B106" s="87" t="str">
        <f>'1) LISTA - Inicial'!B108</f>
        <v>MODEM OPTICO LIGHTDRIVE GPON LD421-21W</v>
      </c>
      <c r="C106" s="86" t="str">
        <f>'1) LISTA - Inicial'!C108</f>
        <v>pc</v>
      </c>
      <c r="D106" s="40">
        <f>'1) LISTA - Inicial'!D108+'2) LISTA - Expansión'!D26</f>
        <v>0</v>
      </c>
      <c r="E106" s="88" t="str">
        <f>'1) LISTA - Inicial'!E108</f>
        <v>ONT con Wi-Fi 802.11 b/g/n</v>
      </c>
      <c r="F106" s="89" t="str">
        <f>'1) LISTA - Inicial'!F108</f>
        <v>ET04014</v>
      </c>
      <c r="G106" s="89" t="str">
        <f>'1) LISTA - Inicial'!G108</f>
        <v>https://www.furukawalatam.com/es/versao-et-pdf/=a0A6100001IazU6</v>
      </c>
    </row>
    <row r="107" spans="1:7" x14ac:dyDescent="0.25">
      <c r="A107" s="86">
        <f>'1) LISTA - Inicial'!A109</f>
        <v>35510908</v>
      </c>
      <c r="B107" s="87" t="str">
        <f>'1) LISTA - Inicial'!B109</f>
        <v>MODEM OPTICO GPON 423-41W/AC - (12 VCC / 1.5 A)</v>
      </c>
      <c r="C107" s="86" t="str">
        <f>'1) LISTA - Inicial'!C109</f>
        <v>pc</v>
      </c>
      <c r="D107" s="40">
        <f>'1) LISTA - Inicial'!D109+'2) LISTA - Expansión'!D28</f>
        <v>10000</v>
      </c>
      <c r="E107" s="88" t="str">
        <f>'1) LISTA - Inicial'!E109</f>
        <v>ONT con Wi-Fi 802.11 b/g/n/ac</v>
      </c>
      <c r="F107" s="89" t="str">
        <f>'1) LISTA - Inicial'!F109</f>
        <v>ET04473</v>
      </c>
      <c r="G107" s="89" t="str">
        <f>'1) LISTA - Inicial'!G109</f>
        <v>https://www.furukawalatam.com/es/versao-et-pdf/=a0A4N00001pjsef</v>
      </c>
    </row>
  </sheetData>
  <sheetProtection algorithmName="SHA-512" hashValue="MjavPy8qZnUAf+KUNJcSNRM9aOM4T227b69jsYEer9kzRTkTSqGWZz3eBmKKedlzkg1KXgH7vke2snmlx6ej2w==" saltValue="2OfjRVb46m2537ECfI2REg==" spinCount="100000" sheet="1" formatCells="0" formatColumns="0" formatRows="0" insertColumns="0" insertRows="0" insertHyperlinks="0" deleteColumns="0" deleteRows="0" sort="0" autoFilter="0" pivotTables="0"/>
  <autoFilter ref="A16:G107" xr:uid="{00000000-0009-0000-0000-000003000000}"/>
  <mergeCells count="11">
    <mergeCell ref="A1:C1"/>
    <mergeCell ref="A2:C2"/>
    <mergeCell ref="A3:C3"/>
    <mergeCell ref="A4:C4"/>
    <mergeCell ref="A5:C5"/>
    <mergeCell ref="E26:E31"/>
    <mergeCell ref="A6:C6"/>
    <mergeCell ref="A7:C7"/>
    <mergeCell ref="A8:C8"/>
    <mergeCell ref="A9:C9"/>
    <mergeCell ref="A10:C10"/>
  </mergeCells>
  <phoneticPr fontId="61" type="noConversion"/>
  <conditionalFormatting sqref="D19 D27:D31 D100:D102 D67:D70">
    <cfRule type="cellIs" dxfId="111" priority="201" operator="notEqual">
      <formula>0</formula>
    </cfRule>
  </conditionalFormatting>
  <conditionalFormatting sqref="D61:D62">
    <cfRule type="cellIs" dxfId="110" priority="160" operator="notEqual">
      <formula>0</formula>
    </cfRule>
  </conditionalFormatting>
  <conditionalFormatting sqref="D19">
    <cfRule type="cellIs" dxfId="109" priority="191" operator="notEqual">
      <formula>0</formula>
    </cfRule>
  </conditionalFormatting>
  <conditionalFormatting sqref="D40:D52">
    <cfRule type="cellIs" dxfId="108" priority="162" operator="notEqual">
      <formula>0</formula>
    </cfRule>
  </conditionalFormatting>
  <conditionalFormatting sqref="D57:D59">
    <cfRule type="cellIs" dxfId="107" priority="161" operator="notEqual">
      <formula>0</formula>
    </cfRule>
  </conditionalFormatting>
  <conditionalFormatting sqref="D26">
    <cfRule type="cellIs" dxfId="106" priority="164" operator="notEqual">
      <formula>0</formula>
    </cfRule>
  </conditionalFormatting>
  <conditionalFormatting sqref="D64:D66">
    <cfRule type="cellIs" dxfId="105" priority="159" operator="notEqual">
      <formula>0</formula>
    </cfRule>
  </conditionalFormatting>
  <conditionalFormatting sqref="D73:D77">
    <cfRule type="cellIs" dxfId="104" priority="158" operator="notEqual">
      <formula>0</formula>
    </cfRule>
  </conditionalFormatting>
  <conditionalFormatting sqref="D79">
    <cfRule type="cellIs" dxfId="103" priority="157" operator="notEqual">
      <formula>0</formula>
    </cfRule>
  </conditionalFormatting>
  <conditionalFormatting sqref="D97">
    <cfRule type="cellIs" dxfId="102" priority="154" operator="notEqual">
      <formula>0</formula>
    </cfRule>
  </conditionalFormatting>
  <conditionalFormatting sqref="D105:D107">
    <cfRule type="cellIs" dxfId="101" priority="152" operator="notEqual">
      <formula>0</formula>
    </cfRule>
  </conditionalFormatting>
  <conditionalFormatting sqref="D90">
    <cfRule type="cellIs" dxfId="100" priority="110" operator="notEqual">
      <formula>0</formula>
    </cfRule>
  </conditionalFormatting>
  <conditionalFormatting sqref="D91">
    <cfRule type="cellIs" dxfId="99" priority="109" operator="notEqual">
      <formula>0</formula>
    </cfRule>
  </conditionalFormatting>
  <conditionalFormatting sqref="D92">
    <cfRule type="cellIs" dxfId="98" priority="108" operator="notEqual">
      <formula>0</formula>
    </cfRule>
  </conditionalFormatting>
  <conditionalFormatting sqref="D53">
    <cfRule type="cellIs" dxfId="97" priority="138" operator="notEqual">
      <formula>0</formula>
    </cfRule>
  </conditionalFormatting>
  <conditionalFormatting sqref="D21:D22 D24">
    <cfRule type="cellIs" dxfId="96" priority="140" operator="notEqual">
      <formula>0</formula>
    </cfRule>
  </conditionalFormatting>
  <conditionalFormatting sqref="D33">
    <cfRule type="cellIs" dxfId="95" priority="134" operator="notEqual">
      <formula>0</formula>
    </cfRule>
  </conditionalFormatting>
  <conditionalFormatting sqref="D23">
    <cfRule type="cellIs" dxfId="94" priority="133" operator="notEqual">
      <formula>0</formula>
    </cfRule>
  </conditionalFormatting>
  <conditionalFormatting sqref="D80">
    <cfRule type="cellIs" dxfId="93" priority="119" operator="notEqual">
      <formula>0</formula>
    </cfRule>
  </conditionalFormatting>
  <conditionalFormatting sqref="D84">
    <cfRule type="cellIs" dxfId="92" priority="115" operator="notEqual">
      <formula>0</formula>
    </cfRule>
  </conditionalFormatting>
  <conditionalFormatting sqref="D81">
    <cfRule type="cellIs" dxfId="91" priority="118" operator="notEqual">
      <formula>0</formula>
    </cfRule>
  </conditionalFormatting>
  <conditionalFormatting sqref="D82">
    <cfRule type="cellIs" dxfId="90" priority="117" operator="notEqual">
      <formula>0</formula>
    </cfRule>
  </conditionalFormatting>
  <conditionalFormatting sqref="D83">
    <cfRule type="cellIs" dxfId="89" priority="116" operator="notEqual">
      <formula>0</formula>
    </cfRule>
  </conditionalFormatting>
  <conditionalFormatting sqref="D85">
    <cfRule type="cellIs" dxfId="88" priority="114" operator="notEqual">
      <formula>0</formula>
    </cfRule>
  </conditionalFormatting>
  <conditionalFormatting sqref="D87">
    <cfRule type="cellIs" dxfId="87" priority="113" operator="notEqual">
      <formula>0</formula>
    </cfRule>
  </conditionalFormatting>
  <conditionalFormatting sqref="D88">
    <cfRule type="cellIs" dxfId="86" priority="112" operator="notEqual">
      <formula>0</formula>
    </cfRule>
  </conditionalFormatting>
  <conditionalFormatting sqref="D94">
    <cfRule type="cellIs" dxfId="85" priority="107" operator="notEqual">
      <formula>0</formula>
    </cfRule>
  </conditionalFormatting>
  <conditionalFormatting sqref="D104">
    <cfRule type="cellIs" dxfId="84" priority="104" operator="notEqual">
      <formula>0</formula>
    </cfRule>
  </conditionalFormatting>
  <conditionalFormatting sqref="D18">
    <cfRule type="cellIs" dxfId="83" priority="89" operator="notEqual">
      <formula>0</formula>
    </cfRule>
  </conditionalFormatting>
  <conditionalFormatting sqref="D18:E18">
    <cfRule type="cellIs" dxfId="82" priority="90" operator="notEqual">
      <formula>0</formula>
    </cfRule>
  </conditionalFormatting>
  <conditionalFormatting sqref="D17:E17">
    <cfRule type="cellIs" dxfId="81" priority="91" operator="notEqual">
      <formula>0</formula>
    </cfRule>
  </conditionalFormatting>
  <conditionalFormatting sqref="D20">
    <cfRule type="cellIs" dxfId="80" priority="88" operator="notEqual">
      <formula>0</formula>
    </cfRule>
  </conditionalFormatting>
  <conditionalFormatting sqref="D20">
    <cfRule type="cellIs" dxfId="79" priority="87" operator="notEqual">
      <formula>0</formula>
    </cfRule>
  </conditionalFormatting>
  <conditionalFormatting sqref="D25">
    <cfRule type="cellIs" dxfId="78" priority="86" operator="notEqual">
      <formula>0</formula>
    </cfRule>
  </conditionalFormatting>
  <conditionalFormatting sqref="D25">
    <cfRule type="cellIs" dxfId="77" priority="85" operator="notEqual">
      <formula>0</formula>
    </cfRule>
  </conditionalFormatting>
  <conditionalFormatting sqref="D32">
    <cfRule type="cellIs" dxfId="76" priority="84" operator="notEqual">
      <formula>0</formula>
    </cfRule>
  </conditionalFormatting>
  <conditionalFormatting sqref="D32">
    <cfRule type="cellIs" dxfId="75" priority="83" operator="notEqual">
      <formula>0</formula>
    </cfRule>
  </conditionalFormatting>
  <conditionalFormatting sqref="D39">
    <cfRule type="cellIs" dxfId="74" priority="82" operator="notEqual">
      <formula>0</formula>
    </cfRule>
  </conditionalFormatting>
  <conditionalFormatting sqref="D39">
    <cfRule type="cellIs" dxfId="73" priority="81" operator="notEqual">
      <formula>0</formula>
    </cfRule>
  </conditionalFormatting>
  <conditionalFormatting sqref="D56">
    <cfRule type="cellIs" dxfId="72" priority="76" operator="notEqual">
      <formula>0</formula>
    </cfRule>
  </conditionalFormatting>
  <conditionalFormatting sqref="D54">
    <cfRule type="cellIs" dxfId="71" priority="80" operator="notEqual">
      <formula>0</formula>
    </cfRule>
  </conditionalFormatting>
  <conditionalFormatting sqref="D55">
    <cfRule type="cellIs" dxfId="70" priority="79" operator="notEqual">
      <formula>0</formula>
    </cfRule>
  </conditionalFormatting>
  <conditionalFormatting sqref="D55">
    <cfRule type="cellIs" dxfId="69" priority="78" operator="notEqual">
      <formula>0</formula>
    </cfRule>
  </conditionalFormatting>
  <conditionalFormatting sqref="D56">
    <cfRule type="cellIs" dxfId="68" priority="77" operator="notEqual">
      <formula>0</formula>
    </cfRule>
  </conditionalFormatting>
  <conditionalFormatting sqref="D60">
    <cfRule type="cellIs" dxfId="67" priority="74" operator="notEqual">
      <formula>0</formula>
    </cfRule>
  </conditionalFormatting>
  <conditionalFormatting sqref="D60">
    <cfRule type="cellIs" dxfId="66" priority="75" operator="notEqual">
      <formula>0</formula>
    </cfRule>
  </conditionalFormatting>
  <conditionalFormatting sqref="D63">
    <cfRule type="cellIs" dxfId="65" priority="72" operator="notEqual">
      <formula>0</formula>
    </cfRule>
  </conditionalFormatting>
  <conditionalFormatting sqref="D63">
    <cfRule type="cellIs" dxfId="64" priority="73" operator="notEqual">
      <formula>0</formula>
    </cfRule>
  </conditionalFormatting>
  <conditionalFormatting sqref="D72">
    <cfRule type="cellIs" dxfId="63" priority="69" operator="notEqual">
      <formula>0</formula>
    </cfRule>
  </conditionalFormatting>
  <conditionalFormatting sqref="D72">
    <cfRule type="cellIs" dxfId="62" priority="70" operator="notEqual">
      <formula>0</formula>
    </cfRule>
  </conditionalFormatting>
  <conditionalFormatting sqref="D71">
    <cfRule type="cellIs" dxfId="61" priority="71" operator="notEqual">
      <formula>0</formula>
    </cfRule>
  </conditionalFormatting>
  <conditionalFormatting sqref="D78">
    <cfRule type="cellIs" dxfId="60" priority="67" operator="notEqual">
      <formula>0</formula>
    </cfRule>
  </conditionalFormatting>
  <conditionalFormatting sqref="D78">
    <cfRule type="cellIs" dxfId="59" priority="68" operator="notEqual">
      <formula>0</formula>
    </cfRule>
  </conditionalFormatting>
  <conditionalFormatting sqref="D86">
    <cfRule type="cellIs" dxfId="58" priority="65" operator="notEqual">
      <formula>0</formula>
    </cfRule>
  </conditionalFormatting>
  <conditionalFormatting sqref="D86">
    <cfRule type="cellIs" dxfId="57" priority="66" operator="notEqual">
      <formula>0</formula>
    </cfRule>
  </conditionalFormatting>
  <conditionalFormatting sqref="D89">
    <cfRule type="cellIs" dxfId="56" priority="63" operator="notEqual">
      <formula>0</formula>
    </cfRule>
  </conditionalFormatting>
  <conditionalFormatting sqref="D89">
    <cfRule type="cellIs" dxfId="55" priority="64" operator="notEqual">
      <formula>0</formula>
    </cfRule>
  </conditionalFormatting>
  <conditionalFormatting sqref="D96">
    <cfRule type="cellIs" dxfId="54" priority="60" operator="notEqual">
      <formula>0</formula>
    </cfRule>
  </conditionalFormatting>
  <conditionalFormatting sqref="D96">
    <cfRule type="cellIs" dxfId="53" priority="61" operator="notEqual">
      <formula>0</formula>
    </cfRule>
  </conditionalFormatting>
  <conditionalFormatting sqref="D95">
    <cfRule type="cellIs" dxfId="52" priority="62" operator="notEqual">
      <formula>0</formula>
    </cfRule>
  </conditionalFormatting>
  <conditionalFormatting sqref="D99">
    <cfRule type="cellIs" dxfId="51" priority="57" operator="notEqual">
      <formula>0</formula>
    </cfRule>
  </conditionalFormatting>
  <conditionalFormatting sqref="D99">
    <cfRule type="cellIs" dxfId="50" priority="58" operator="notEqual">
      <formula>0</formula>
    </cfRule>
  </conditionalFormatting>
  <conditionalFormatting sqref="D98">
    <cfRule type="cellIs" dxfId="49" priority="59" operator="notEqual">
      <formula>0</formula>
    </cfRule>
  </conditionalFormatting>
  <conditionalFormatting sqref="D103">
    <cfRule type="cellIs" dxfId="48" priority="55" operator="notEqual">
      <formula>0</formula>
    </cfRule>
  </conditionalFormatting>
  <conditionalFormatting sqref="D103">
    <cfRule type="cellIs" dxfId="47" priority="56" operator="notEqual">
      <formula>0</formula>
    </cfRule>
  </conditionalFormatting>
  <conditionalFormatting sqref="D36">
    <cfRule type="cellIs" dxfId="46" priority="51" operator="notEqual">
      <formula>0</formula>
    </cfRule>
  </conditionalFormatting>
  <conditionalFormatting sqref="D38">
    <cfRule type="cellIs" dxfId="45" priority="49" operator="notEqual">
      <formula>0</formula>
    </cfRule>
  </conditionalFormatting>
  <conditionalFormatting sqref="D36">
    <cfRule type="cellIs" dxfId="44" priority="52" operator="notEqual">
      <formula>0</formula>
    </cfRule>
  </conditionalFormatting>
  <conditionalFormatting sqref="D35">
    <cfRule type="cellIs" dxfId="43" priority="54" operator="notEqual">
      <formula>0</formula>
    </cfRule>
  </conditionalFormatting>
  <conditionalFormatting sqref="D35">
    <cfRule type="cellIs" dxfId="42" priority="53" operator="notEqual">
      <formula>0</formula>
    </cfRule>
  </conditionalFormatting>
  <conditionalFormatting sqref="D38">
    <cfRule type="cellIs" dxfId="41" priority="50" operator="notEqual">
      <formula>0</formula>
    </cfRule>
  </conditionalFormatting>
  <conditionalFormatting sqref="D34">
    <cfRule type="cellIs" dxfId="40" priority="48" operator="notEqual">
      <formula>0</formula>
    </cfRule>
  </conditionalFormatting>
  <conditionalFormatting sqref="D34">
    <cfRule type="cellIs" dxfId="39" priority="47" operator="notEqual">
      <formula>0</formula>
    </cfRule>
  </conditionalFormatting>
  <conditionalFormatting sqref="D93">
    <cfRule type="cellIs" dxfId="38" priority="44" operator="notEqual">
      <formula>0</formula>
    </cfRule>
  </conditionalFormatting>
  <conditionalFormatting sqref="D37">
    <cfRule type="cellIs" dxfId="37" priority="43" operator="notEqual">
      <formula>0</formula>
    </cfRule>
  </conditionalFormatting>
  <conditionalFormatting sqref="D37">
    <cfRule type="cellIs" dxfId="36" priority="42" operator="notEqual">
      <formula>0</formula>
    </cfRule>
  </conditionalFormatting>
  <conditionalFormatting sqref="E103:G103">
    <cfRule type="cellIs" dxfId="35" priority="40" operator="notEqual">
      <formula>0</formula>
    </cfRule>
  </conditionalFormatting>
  <conditionalFormatting sqref="E103:G103">
    <cfRule type="cellIs" dxfId="34" priority="41" operator="notEqual">
      <formula>0</formula>
    </cfRule>
  </conditionalFormatting>
  <conditionalFormatting sqref="E99:G99">
    <cfRule type="cellIs" dxfId="33" priority="37" operator="notEqual">
      <formula>0</formula>
    </cfRule>
  </conditionalFormatting>
  <conditionalFormatting sqref="E99:G99">
    <cfRule type="cellIs" dxfId="32" priority="38" operator="notEqual">
      <formula>0</formula>
    </cfRule>
  </conditionalFormatting>
  <conditionalFormatting sqref="E98:G98">
    <cfRule type="cellIs" dxfId="31" priority="36" operator="notEqual">
      <formula>0</formula>
    </cfRule>
  </conditionalFormatting>
  <conditionalFormatting sqref="E96:G96">
    <cfRule type="cellIs" dxfId="30" priority="33" operator="notEqual">
      <formula>0</formula>
    </cfRule>
  </conditionalFormatting>
  <conditionalFormatting sqref="E96:G96">
    <cfRule type="cellIs" dxfId="29" priority="34" operator="notEqual">
      <formula>0</formula>
    </cfRule>
  </conditionalFormatting>
  <conditionalFormatting sqref="E95:G95">
    <cfRule type="cellIs" dxfId="28" priority="35" operator="notEqual">
      <formula>0</formula>
    </cfRule>
  </conditionalFormatting>
  <conditionalFormatting sqref="E89:G89">
    <cfRule type="cellIs" dxfId="27" priority="31" operator="notEqual">
      <formula>0</formula>
    </cfRule>
  </conditionalFormatting>
  <conditionalFormatting sqref="E89:G89">
    <cfRule type="cellIs" dxfId="26" priority="32" operator="notEqual">
      <formula>0</formula>
    </cfRule>
  </conditionalFormatting>
  <conditionalFormatting sqref="E86:G86">
    <cfRule type="cellIs" dxfId="25" priority="29" operator="notEqual">
      <formula>0</formula>
    </cfRule>
  </conditionalFormatting>
  <conditionalFormatting sqref="E86:G86">
    <cfRule type="cellIs" dxfId="24" priority="30" operator="notEqual">
      <formula>0</formula>
    </cfRule>
  </conditionalFormatting>
  <conditionalFormatting sqref="E78:G78">
    <cfRule type="cellIs" dxfId="23" priority="27" operator="notEqual">
      <formula>0</formula>
    </cfRule>
  </conditionalFormatting>
  <conditionalFormatting sqref="E78:G78">
    <cfRule type="cellIs" dxfId="22" priority="28" operator="notEqual">
      <formula>0</formula>
    </cfRule>
  </conditionalFormatting>
  <conditionalFormatting sqref="E72:G72">
    <cfRule type="cellIs" dxfId="21" priority="24" operator="notEqual">
      <formula>0</formula>
    </cfRule>
  </conditionalFormatting>
  <conditionalFormatting sqref="E72:G72">
    <cfRule type="cellIs" dxfId="20" priority="25" operator="notEqual">
      <formula>0</formula>
    </cfRule>
  </conditionalFormatting>
  <conditionalFormatting sqref="E71:G71">
    <cfRule type="cellIs" dxfId="19" priority="26" operator="notEqual">
      <formula>0</formula>
    </cfRule>
  </conditionalFormatting>
  <conditionalFormatting sqref="E63:G63">
    <cfRule type="cellIs" dxfId="18" priority="22" operator="notEqual">
      <formula>0</formula>
    </cfRule>
  </conditionalFormatting>
  <conditionalFormatting sqref="E63:G63">
    <cfRule type="cellIs" dxfId="17" priority="23" operator="notEqual">
      <formula>0</formula>
    </cfRule>
  </conditionalFormatting>
  <conditionalFormatting sqref="E60:G60">
    <cfRule type="cellIs" dxfId="16" priority="20" operator="notEqual">
      <formula>0</formula>
    </cfRule>
  </conditionalFormatting>
  <conditionalFormatting sqref="E60:G60">
    <cfRule type="cellIs" dxfId="15" priority="21" operator="notEqual">
      <formula>0</formula>
    </cfRule>
  </conditionalFormatting>
  <conditionalFormatting sqref="E56:G56">
    <cfRule type="cellIs" dxfId="14" priority="15" operator="notEqual">
      <formula>0</formula>
    </cfRule>
  </conditionalFormatting>
  <conditionalFormatting sqref="E54:G54">
    <cfRule type="cellIs" dxfId="13" priority="19" operator="notEqual">
      <formula>0</formula>
    </cfRule>
  </conditionalFormatting>
  <conditionalFormatting sqref="E55:G55">
    <cfRule type="cellIs" dxfId="12" priority="18" operator="notEqual">
      <formula>0</formula>
    </cfRule>
  </conditionalFormatting>
  <conditionalFormatting sqref="E55:G55">
    <cfRule type="cellIs" dxfId="11" priority="17" operator="notEqual">
      <formula>0</formula>
    </cfRule>
  </conditionalFormatting>
  <conditionalFormatting sqref="E56:G56">
    <cfRule type="cellIs" dxfId="10" priority="16" operator="notEqual">
      <formula>0</formula>
    </cfRule>
  </conditionalFormatting>
  <conditionalFormatting sqref="E39:G39">
    <cfRule type="cellIs" dxfId="9" priority="14" operator="notEqual">
      <formula>0</formula>
    </cfRule>
  </conditionalFormatting>
  <conditionalFormatting sqref="E39:G39">
    <cfRule type="cellIs" dxfId="8" priority="13" operator="notEqual">
      <formula>0</formula>
    </cfRule>
  </conditionalFormatting>
  <conditionalFormatting sqref="E34:G34">
    <cfRule type="cellIs" dxfId="7" priority="10" operator="notEqual">
      <formula>0</formula>
    </cfRule>
  </conditionalFormatting>
  <conditionalFormatting sqref="E34:G34">
    <cfRule type="cellIs" dxfId="6" priority="9" operator="notEqual">
      <formula>0</formula>
    </cfRule>
  </conditionalFormatting>
  <conditionalFormatting sqref="E32:G32">
    <cfRule type="cellIs" dxfId="5" priority="8" operator="notEqual">
      <formula>0</formula>
    </cfRule>
  </conditionalFormatting>
  <conditionalFormatting sqref="E32:G32">
    <cfRule type="cellIs" dxfId="4" priority="7" operator="notEqual">
      <formula>0</formula>
    </cfRule>
  </conditionalFormatting>
  <conditionalFormatting sqref="E25:G25">
    <cfRule type="cellIs" dxfId="3" priority="6" operator="notEqual">
      <formula>0</formula>
    </cfRule>
  </conditionalFormatting>
  <conditionalFormatting sqref="E25:G25">
    <cfRule type="cellIs" dxfId="2" priority="5" operator="notEqual">
      <formula>0</formula>
    </cfRule>
  </conditionalFormatting>
  <conditionalFormatting sqref="E20:G20">
    <cfRule type="cellIs" dxfId="1" priority="4" operator="notEqual">
      <formula>0</formula>
    </cfRule>
  </conditionalFormatting>
  <conditionalFormatting sqref="E20:G20">
    <cfRule type="cellIs" dxfId="0" priority="3" operator="notEqual">
      <formula>0</formula>
    </cfRule>
  </conditionalFormatting>
  <dataValidations disablePrompts="1" count="2">
    <dataValidation type="list" allowBlank="1" showInputMessage="1" showErrorMessage="1" sqref="D1" xr:uid="{00000000-0002-0000-0300-000000000000}">
      <formula1>$J$5</formula1>
    </dataValidation>
    <dataValidation type="list" allowBlank="1" showInputMessage="1" showErrorMessage="1" sqref="D11:D14" xr:uid="{00000000-0002-0000-0300-000001000000}">
      <formula1>$O$7:$O$10</formula1>
    </dataValidation>
  </dataValidations>
  <hyperlinks>
    <hyperlink ref="F19" r:id="rId1" display="https://www.furukawalatam.com/pt-br/versao-et-pdf/a0r610000046sm2/Furukawa" xr:uid="{00000000-0004-0000-0300-000000000000}"/>
    <hyperlink ref="F40" r:id="rId2" display="https://www.furukawalatam.com/pt-br/versao-et-pdf/a0r610000046sm2/Furukawa" xr:uid="{00000000-0004-0000-0300-000007000000}"/>
    <hyperlink ref="F41" r:id="rId3" display="https://www.furukawalatam.com/pt-br/versao-et-pdf/a0r610000046sm2/Furukawa" xr:uid="{00000000-0004-0000-0300-000008000000}"/>
    <hyperlink ref="F42" r:id="rId4" display="https://www.furukawalatam.com/pt-br/versao-et-pdf/a0r610000046sm2/Furukawa" xr:uid="{00000000-0004-0000-0300-000009000000}"/>
    <hyperlink ref="F43" r:id="rId5" display="https://www.furukawalatam.com/pt-br/versao-et-pdf/a0r610000046sm2/Furukawa" xr:uid="{00000000-0004-0000-0300-00000A000000}"/>
    <hyperlink ref="F44" r:id="rId6" display="https://www.furukawalatam.com/pt-br/versao-et-pdf/a0r610000046sm2/Furukawa" xr:uid="{00000000-0004-0000-0300-00000B000000}"/>
    <hyperlink ref="F45" r:id="rId7" display="https://www.furukawalatam.com/pt-br/versao-et-pdf/a0r610000046sm2/Furukawa" xr:uid="{00000000-0004-0000-0300-00000C000000}"/>
    <hyperlink ref="F46" r:id="rId8" display="https://www.furukawalatam.com/pt-br/versao-et-pdf/a0r610000046sm2/Furukawa" xr:uid="{00000000-0004-0000-0300-00000D000000}"/>
    <hyperlink ref="F47" r:id="rId9" display="https://www.furukawalatam.com/pt-br/versao-et-pdf/a0r610000046sm2/Furukawa" xr:uid="{00000000-0004-0000-0300-00000E000000}"/>
    <hyperlink ref="F48" r:id="rId10" display="https://www.furukawalatam.com/pt-br/versao-et-pdf/a0r610000046sm2/Furukawa" xr:uid="{00000000-0004-0000-0300-00000F000000}"/>
    <hyperlink ref="F49" r:id="rId11" display="https://www.furukawalatam.com/pt-br/versao-et-pdf/a0r610000046sm2/Furukawa" xr:uid="{00000000-0004-0000-0300-000010000000}"/>
    <hyperlink ref="F50" r:id="rId12" display="https://www.furukawalatam.com/pt-br/versao-et-pdf/a0r610000046sm2/Furukawa" xr:uid="{00000000-0004-0000-0300-000011000000}"/>
    <hyperlink ref="F51" r:id="rId13" display="https://www.furukawalatam.com/pt-br/versao-et-pdf/a0r610000046sm2/Furukawa" xr:uid="{00000000-0004-0000-0300-000012000000}"/>
    <hyperlink ref="F52" r:id="rId14" display="https://www.furukawalatam.com/pt-br/versao-et-pdf/a0r610000046sm2/Furukawa" xr:uid="{00000000-0004-0000-0300-000013000000}"/>
    <hyperlink ref="F57" r:id="rId15" display="https://www.furukawalatam.com/pt-br/versao-et-pdf/a0r610000046sm2/Furukawa" xr:uid="{00000000-0004-0000-0300-000014000000}"/>
    <hyperlink ref="F58" r:id="rId16" display="https://www.furukawalatam.com/pt-br/versao-et-pdf/a0r610000046sm2/Furukawa" xr:uid="{00000000-0004-0000-0300-000015000000}"/>
    <hyperlink ref="F59" r:id="rId17" display="https://www.furukawalatam.com/pt-br/versao-et-pdf/a0r610000046sm2/Furukawa" xr:uid="{00000000-0004-0000-0300-000016000000}"/>
    <hyperlink ref="F61" r:id="rId18" display="https://www.furukawalatam.com/pt-br/versao-et-pdf/a0r610000046sm2/Furukawa" xr:uid="{00000000-0004-0000-0300-000017000000}"/>
    <hyperlink ref="F62" r:id="rId19" display="https://www.furukawalatam.com/pt-br/versao-et-pdf/a0r610000046sm2/Furukawa" xr:uid="{00000000-0004-0000-0300-000018000000}"/>
    <hyperlink ref="F64" r:id="rId20" display="https://www.furukawalatam.com/pt-br/versao-et-pdf/a0r610000046sm2/Furukawa" xr:uid="{00000000-0004-0000-0300-000019000000}"/>
    <hyperlink ref="F65" r:id="rId21" display="https://www.furukawalatam.com/pt-br/versao-et-pdf/a0r610000046sm2/Furukawa" xr:uid="{00000000-0004-0000-0300-00001A000000}"/>
    <hyperlink ref="F66" r:id="rId22" display="https://www.furukawalatam.com/pt-br/versao-et-pdf/a0r610000046sm2/Furukawa" xr:uid="{00000000-0004-0000-0300-00001B000000}"/>
    <hyperlink ref="F67" r:id="rId23" display="https://www.furukawalatam.com/pt-br/versao-et-pdf/a0r610000046sm2/Furukawa" xr:uid="{00000000-0004-0000-0300-00001D000000}"/>
    <hyperlink ref="F68" r:id="rId24" display="https://www.furukawalatam.com/pt-br/versao-et-pdf/a0r610000046sm2/Furukawa" xr:uid="{00000000-0004-0000-0300-00001E000000}"/>
    <hyperlink ref="F69" r:id="rId25" display="https://www.furukawalatam.com/pt-br/versao-et-pdf/a0r610000046sm2/Furukawa" xr:uid="{00000000-0004-0000-0300-00001F000000}"/>
    <hyperlink ref="F70" r:id="rId26" display="https://www.furukawalatam.com/pt-br/versao-et-pdf/a0r610000046sm2/Furukawa" xr:uid="{00000000-0004-0000-0300-000020000000}"/>
    <hyperlink ref="F73" r:id="rId27" display="https://www.furukawalatam.com/pt-br/versao-et-pdf/a0r610000046sm2/Furukawa" xr:uid="{00000000-0004-0000-0300-000023000000}"/>
    <hyperlink ref="F74" r:id="rId28" display="https://www.furukawalatam.com/pt-br/versao-et-pdf/a0r610000046sm2/Furukawa" xr:uid="{00000000-0004-0000-0300-000024000000}"/>
    <hyperlink ref="F75" r:id="rId29" display="https://www.furukawalatam.com/pt-br/versao-et-pdf/a0r610000046sm2/Furukawa" xr:uid="{00000000-0004-0000-0300-000025000000}"/>
    <hyperlink ref="F76" r:id="rId30" display="https://www.furukawalatam.com/pt-br/versao-et-pdf/a0r610000046sm2/Furukawa" xr:uid="{00000000-0004-0000-0300-000026000000}"/>
    <hyperlink ref="F77" r:id="rId31" display="https://www.furukawalatam.com/pt-br/versao-et-pdf/a0r610000046sm2/Furukawa" xr:uid="{00000000-0004-0000-0300-000027000000}"/>
    <hyperlink ref="F81" r:id="rId32" display="https://www.furukawalatam.com/pt-br/versao-et-pdf/a0r610000046sm2/Furukawa" xr:uid="{00000000-0004-0000-0300-00002A000000}"/>
    <hyperlink ref="F82" r:id="rId33" display="https://www.furukawalatam.com/pt-br/versao-et-pdf/a0r610000046sm2/Furukawa" xr:uid="{00000000-0004-0000-0300-00002B000000}"/>
    <hyperlink ref="F83" r:id="rId34" display="https://www.furukawalatam.com/pt-br/versao-et-pdf/a0r610000046sm2/Furukawa" xr:uid="{00000000-0004-0000-0300-00002C000000}"/>
    <hyperlink ref="F85" r:id="rId35" display="https://www.furukawalatam.com/pt-br/versao-et-pdf/a0r610000046sm2/Furukawa" xr:uid="{00000000-0004-0000-0300-00002E000000}"/>
    <hyperlink ref="F97" r:id="rId36" display="https://www.furukawalatam.com/pt-br/versao-et-pdf/a0r610000046sm2/Furukawa" xr:uid="{00000000-0004-0000-0300-000034000000}"/>
    <hyperlink ref="F100" r:id="rId37" display="https://www.furukawalatam.com/pt-br/versao-et-pdf/a0r610000046sm2/Furukawa" xr:uid="{00000000-0004-0000-0300-000039000000}"/>
    <hyperlink ref="F101" r:id="rId38" display="https://www.furukawalatam.com/pt-br/versao-et-pdf/a0r610000046sm2/Furukawa" xr:uid="{00000000-0004-0000-0300-00003A000000}"/>
    <hyperlink ref="F102" r:id="rId39" display="https://www.furukawalatam.com/pt-br/versao-et-pdf/a0r610000046sm2/Furukawa" xr:uid="{00000000-0004-0000-0300-00003C000000}"/>
    <hyperlink ref="F105" r:id="rId40" display="https://www.furukawalatam.com/pt-br/versao-et-pdf/a0r610000046sm2/Furukawa" xr:uid="{00000000-0004-0000-0300-00003D000000}"/>
    <hyperlink ref="F106" r:id="rId41" display="https://www.furukawalatam.com/pt-br/versao-et-pdf/a0r610000046sm2/Furukawa" xr:uid="{00000000-0004-0000-0300-00003E000000}"/>
    <hyperlink ref="F21" r:id="rId42" display="https://www.furukawalatam.com/pt-br/versao-et-pdf/a0r610000046sm2/Furukawa" xr:uid="{00000000-0004-0000-0300-000046000000}"/>
    <hyperlink ref="F22" r:id="rId43" display="https://www.furukawalatam.com/pt-br/versao-et-pdf/a0r610000046sm2/Furukawa" xr:uid="{00000000-0004-0000-0300-000047000000}"/>
    <hyperlink ref="F33" r:id="rId44" display="https://www.furukawalatam.com/pt-br/versao-et-pdf/a0r610000046sm2/Furukawa" xr:uid="{00000000-0004-0000-0300-000048000000}"/>
    <hyperlink ref="F53" r:id="rId45" display="https://www.furukawalatam.com/pt-br/versao-et-pdf/a0r610000046sm2/Furukawa" xr:uid="{00000000-0004-0000-0300-000049000000}"/>
    <hyperlink ref="F79" r:id="rId46" display="https://www.furukawalatam.com/pt-br/versao-et-pdf/a0r610000046sm2/Furukawa" xr:uid="{98A36D5A-79E5-48C1-9E79-05DC8D95DA73}"/>
    <hyperlink ref="F80" r:id="rId47" display="https://www.furukawalatam.com/pt-br/versao-et-pdf/a0r610000046sm2/Furukawa" xr:uid="{806F30E9-CE9C-4D61-B8F9-AC5A41AF9C14}"/>
    <hyperlink ref="F84" r:id="rId48" display="https://www.furukawalatam.com/pt-br/versao-et-pdf/a0r610000046sm2/Furukawa" xr:uid="{3C610CF6-8723-40D9-8517-EE41E8D3FF7A}"/>
    <hyperlink ref="F87" r:id="rId49" display="https://www.furukawalatam.com/pt-br/versao-et-pdf/a0r610000046sm2/Furukawa" xr:uid="{EA841FDA-BB04-41E9-8491-D3A81082D5C8}"/>
    <hyperlink ref="F88" r:id="rId50" display="https://www.furukawalatam.com/pt-br/versao-et-pdf/a0r610000046sm2/Furukawa" xr:uid="{6BDDF6C7-E840-4123-85A3-303E5F15E2B0}"/>
    <hyperlink ref="F91" r:id="rId51" display="https://www.furukawalatam.com/pt-br/versao-et-pdf/a0r610000046sm2/Furukawa" xr:uid="{4BDFDD9D-127A-48BA-8486-28C34A365074}"/>
    <hyperlink ref="F92" r:id="rId52" display="https://www.furukawalatam.com/pt-br/versao-et-pdf/a0r610000046sm2/Furukawa" xr:uid="{2BDA3DCC-4A22-484E-99A6-B8DBE07E6CED}"/>
    <hyperlink ref="F104" r:id="rId53" display="https://www.furukawalatam.com/pt-br/versao-et-pdf/a0r610000046sm2/Furukawa" xr:uid="{9192F452-7733-479F-97E4-C80972EB8145}"/>
    <hyperlink ref="F107" r:id="rId54" display="https://www.furukawalatam.com/pt-br/versao-et-pdf/a0r610000046sm2/Furukawa" xr:uid="{A5EB6923-1A15-40C1-926E-252E1C3AEB6C}"/>
    <hyperlink ref="F24" r:id="rId55" display="https://www.furukawalatam.com/pt-br/versao-et-pdf/a0r610000046sm2/Furukawa" xr:uid="{EF707377-6CC4-424C-B4FE-0B16FD19F810}"/>
    <hyperlink ref="G35" r:id="rId56" xr:uid="{1DD9CB8C-36DF-4249-8AC8-70DEAF2C0CE3}"/>
    <hyperlink ref="F93" r:id="rId57" display="https://www.furukawalatam.com/pt-br/versao-et-pdf/a0r610000046sm2/Furukawa" xr:uid="{9FF184AF-D699-4BCA-B324-2F05C7B44553}"/>
    <hyperlink ref="F94" r:id="rId58" display="https://www.furukawalatam.com/pt-br/versao-et-pdf/a0r610000046sm2/Furukawa" xr:uid="{6EDA49CF-304E-4EDF-842E-432F849358B1}"/>
    <hyperlink ref="F23" r:id="rId59" display="https://www.furukawalatam.com/pt-br/versao-et-pdf/a0r610000046sm2/Furukawa" xr:uid="{DF8D78F6-E95A-466E-B522-7FA787A68C39}"/>
  </hyperlinks>
  <pageMargins left="0.511811024" right="0.511811024" top="0.78740157499999996" bottom="0.78740157499999996" header="0.31496062000000002" footer="0.31496062000000002"/>
  <pageSetup paperSize="9" orientation="portrait" r:id="rId60"/>
  <drawing r:id="rId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2AFB-B3DF-4CF8-AC94-6B22583215D7}">
  <sheetPr codeName="Planilha4"/>
  <dimension ref="A1:G22019"/>
  <sheetViews>
    <sheetView workbookViewId="0">
      <selection activeCell="D6" sqref="D6"/>
    </sheetView>
  </sheetViews>
  <sheetFormatPr baseColWidth="10" defaultColWidth="9.140625" defaultRowHeight="15" x14ac:dyDescent="0.25"/>
  <cols>
    <col min="1" max="16384" width="9.140625" style="1"/>
  </cols>
  <sheetData>
    <row r="1" spans="1:7" x14ac:dyDescent="0.25">
      <c r="A1" s="1" t="s">
        <v>134</v>
      </c>
      <c r="B1" s="1" t="s">
        <v>135</v>
      </c>
      <c r="C1" s="1" t="s">
        <v>136</v>
      </c>
      <c r="D1" s="1" t="s">
        <v>137</v>
      </c>
      <c r="E1" s="1" t="s">
        <v>138</v>
      </c>
      <c r="F1" s="1" t="s">
        <v>139</v>
      </c>
      <c r="G1" s="1" t="s">
        <v>140</v>
      </c>
    </row>
    <row r="2" spans="1:7" x14ac:dyDescent="0.25">
      <c r="B2" s="1" t="s">
        <v>141</v>
      </c>
      <c r="C2" s="1" t="s">
        <v>142</v>
      </c>
      <c r="D2" s="1" t="s">
        <v>143</v>
      </c>
      <c r="E2" s="1" t="s">
        <v>66</v>
      </c>
      <c r="F2" s="1" t="s">
        <v>144</v>
      </c>
      <c r="G2" s="1" t="s">
        <v>145</v>
      </c>
    </row>
    <row r="3" spans="1:7" x14ac:dyDescent="0.25">
      <c r="B3" s="1" t="s">
        <v>146</v>
      </c>
      <c r="C3" s="1" t="s">
        <v>147</v>
      </c>
      <c r="D3" s="1" t="s">
        <v>148</v>
      </c>
      <c r="E3" s="1" t="s">
        <v>66</v>
      </c>
      <c r="F3" s="1" t="s">
        <v>149</v>
      </c>
      <c r="G3" s="1" t="s">
        <v>150</v>
      </c>
    </row>
    <row r="4" spans="1:7" x14ac:dyDescent="0.25">
      <c r="B4" s="1" t="s">
        <v>151</v>
      </c>
      <c r="C4" s="1" t="s">
        <v>152</v>
      </c>
      <c r="D4" s="1" t="s">
        <v>153</v>
      </c>
      <c r="E4" s="1" t="s">
        <v>66</v>
      </c>
      <c r="F4" s="1" t="s">
        <v>154</v>
      </c>
      <c r="G4" s="1" t="s">
        <v>155</v>
      </c>
    </row>
    <row r="5" spans="1:7" x14ac:dyDescent="0.25">
      <c r="A5" s="1">
        <v>35150412</v>
      </c>
      <c r="B5" s="1" t="s">
        <v>156</v>
      </c>
      <c r="C5" s="1" t="s">
        <v>157</v>
      </c>
      <c r="D5" s="1" t="s">
        <v>158</v>
      </c>
      <c r="E5" s="1" t="s">
        <v>66</v>
      </c>
      <c r="F5" s="1" t="s">
        <v>159</v>
      </c>
      <c r="G5" s="1" t="s">
        <v>160</v>
      </c>
    </row>
    <row r="6" spans="1:7" x14ac:dyDescent="0.25">
      <c r="A6" s="1">
        <v>35150414</v>
      </c>
      <c r="B6" s="1" t="s">
        <v>161</v>
      </c>
      <c r="C6" s="1" t="s">
        <v>162</v>
      </c>
      <c r="D6" s="1" t="s">
        <v>163</v>
      </c>
      <c r="E6" s="1" t="s">
        <v>66</v>
      </c>
      <c r="F6" s="1" t="s">
        <v>159</v>
      </c>
      <c r="G6" s="1" t="s">
        <v>160</v>
      </c>
    </row>
    <row r="7" spans="1:7" x14ac:dyDescent="0.25">
      <c r="A7" s="1">
        <v>35150425</v>
      </c>
      <c r="B7" s="1" t="s">
        <v>164</v>
      </c>
      <c r="C7" s="1" t="s">
        <v>165</v>
      </c>
      <c r="D7" s="1" t="s">
        <v>166</v>
      </c>
      <c r="E7" s="1" t="s">
        <v>66</v>
      </c>
      <c r="F7" s="1" t="s">
        <v>159</v>
      </c>
      <c r="G7" s="1" t="s">
        <v>160</v>
      </c>
    </row>
    <row r="8" spans="1:7" x14ac:dyDescent="0.25">
      <c r="A8" s="1">
        <v>35150426</v>
      </c>
      <c r="B8" s="1" t="s">
        <v>167</v>
      </c>
      <c r="C8" s="1" t="s">
        <v>168</v>
      </c>
      <c r="D8" s="1" t="s">
        <v>169</v>
      </c>
      <c r="E8" s="1" t="s">
        <v>66</v>
      </c>
      <c r="F8" s="1" t="s">
        <v>159</v>
      </c>
      <c r="G8" s="1" t="s">
        <v>160</v>
      </c>
    </row>
    <row r="9" spans="1:7" x14ac:dyDescent="0.25">
      <c r="B9" s="1" t="s">
        <v>170</v>
      </c>
      <c r="C9" s="1" t="s">
        <v>170</v>
      </c>
      <c r="D9" s="1" t="s">
        <v>170</v>
      </c>
      <c r="E9" s="1" t="s">
        <v>66</v>
      </c>
      <c r="F9" s="1" t="s">
        <v>171</v>
      </c>
      <c r="G9" s="1" t="s">
        <v>172</v>
      </c>
    </row>
    <row r="10" spans="1:7" x14ac:dyDescent="0.25">
      <c r="B10" s="1" t="s">
        <v>173</v>
      </c>
      <c r="C10" s="1" t="s">
        <v>174</v>
      </c>
      <c r="D10" s="1" t="s">
        <v>175</v>
      </c>
      <c r="E10" s="1" t="s">
        <v>66</v>
      </c>
      <c r="F10" s="1" t="s">
        <v>176</v>
      </c>
      <c r="G10" s="1" t="s">
        <v>177</v>
      </c>
    </row>
    <row r="11" spans="1:7" x14ac:dyDescent="0.25">
      <c r="B11" s="1" t="s">
        <v>178</v>
      </c>
      <c r="C11" s="1" t="s">
        <v>179</v>
      </c>
      <c r="D11" s="1" t="s">
        <v>180</v>
      </c>
      <c r="E11" s="1" t="s">
        <v>66</v>
      </c>
      <c r="F11" s="1" t="s">
        <v>176</v>
      </c>
      <c r="G11" s="1" t="s">
        <v>177</v>
      </c>
    </row>
    <row r="12" spans="1:7" x14ac:dyDescent="0.25">
      <c r="B12" s="1" t="s">
        <v>181</v>
      </c>
      <c r="C12" s="1" t="s">
        <v>182</v>
      </c>
      <c r="D12" s="1" t="s">
        <v>183</v>
      </c>
      <c r="E12" s="1" t="s">
        <v>66</v>
      </c>
      <c r="F12" s="1" t="s">
        <v>176</v>
      </c>
      <c r="G12" s="1" t="s">
        <v>177</v>
      </c>
    </row>
    <row r="13" spans="1:7" x14ac:dyDescent="0.25">
      <c r="B13" s="1" t="s">
        <v>184</v>
      </c>
      <c r="C13" s="1" t="s">
        <v>185</v>
      </c>
      <c r="D13" s="1" t="s">
        <v>186</v>
      </c>
      <c r="E13" s="1" t="s">
        <v>66</v>
      </c>
      <c r="F13" s="1" t="s">
        <v>176</v>
      </c>
      <c r="G13" s="1" t="s">
        <v>177</v>
      </c>
    </row>
    <row r="14" spans="1:7" x14ac:dyDescent="0.25">
      <c r="B14" s="1" t="s">
        <v>187</v>
      </c>
      <c r="C14" s="1" t="s">
        <v>188</v>
      </c>
      <c r="D14" s="1" t="s">
        <v>189</v>
      </c>
      <c r="E14" s="1" t="s">
        <v>66</v>
      </c>
      <c r="F14" s="1" t="s">
        <v>176</v>
      </c>
      <c r="G14" s="1" t="s">
        <v>177</v>
      </c>
    </row>
    <row r="15" spans="1:7" x14ac:dyDescent="0.25">
      <c r="B15" s="1" t="s">
        <v>190</v>
      </c>
      <c r="C15" s="1" t="s">
        <v>191</v>
      </c>
      <c r="D15" s="1" t="s">
        <v>192</v>
      </c>
      <c r="E15" s="1" t="s">
        <v>66</v>
      </c>
      <c r="F15" s="1" t="s">
        <v>176</v>
      </c>
      <c r="G15" s="1" t="s">
        <v>177</v>
      </c>
    </row>
    <row r="16" spans="1:7" x14ac:dyDescent="0.25">
      <c r="B16" s="1" t="s">
        <v>193</v>
      </c>
      <c r="C16" s="1" t="s">
        <v>194</v>
      </c>
      <c r="D16" s="1" t="s">
        <v>195</v>
      </c>
      <c r="E16" s="1" t="s">
        <v>66</v>
      </c>
      <c r="F16" s="1" t="s">
        <v>176</v>
      </c>
      <c r="G16" s="1" t="s">
        <v>177</v>
      </c>
    </row>
    <row r="17" spans="1:7" x14ac:dyDescent="0.25">
      <c r="B17" s="1" t="s">
        <v>196</v>
      </c>
      <c r="C17" s="1" t="s">
        <v>197</v>
      </c>
      <c r="D17" s="1" t="s">
        <v>198</v>
      </c>
      <c r="E17" s="1" t="s">
        <v>66</v>
      </c>
      <c r="G17" s="1" t="s">
        <v>199</v>
      </c>
    </row>
    <row r="18" spans="1:7" x14ac:dyDescent="0.25">
      <c r="A18" s="1">
        <v>35150468</v>
      </c>
      <c r="B18" s="1" t="s">
        <v>200</v>
      </c>
      <c r="C18" s="1" t="s">
        <v>201</v>
      </c>
      <c r="D18" s="1" t="s">
        <v>202</v>
      </c>
      <c r="E18" s="1" t="s">
        <v>66</v>
      </c>
      <c r="F18" s="1" t="s">
        <v>203</v>
      </c>
      <c r="G18" s="1" t="s">
        <v>204</v>
      </c>
    </row>
    <row r="19" spans="1:7" x14ac:dyDescent="0.25">
      <c r="A19" s="1">
        <v>35150469</v>
      </c>
      <c r="B19" s="1" t="s">
        <v>205</v>
      </c>
      <c r="C19" s="1" t="s">
        <v>206</v>
      </c>
      <c r="D19" s="1" t="s">
        <v>207</v>
      </c>
      <c r="E19" s="1" t="s">
        <v>66</v>
      </c>
      <c r="F19" s="1" t="s">
        <v>203</v>
      </c>
      <c r="G19" s="1" t="s">
        <v>204</v>
      </c>
    </row>
    <row r="20" spans="1:7" x14ac:dyDescent="0.25">
      <c r="B20" s="1" t="s">
        <v>208</v>
      </c>
      <c r="C20" s="1" t="s">
        <v>209</v>
      </c>
      <c r="D20" s="1" t="s">
        <v>210</v>
      </c>
      <c r="E20" s="1" t="s">
        <v>66</v>
      </c>
      <c r="G20" s="1" t="s">
        <v>199</v>
      </c>
    </row>
    <row r="21" spans="1:7" x14ac:dyDescent="0.25">
      <c r="A21" s="1">
        <v>35520427</v>
      </c>
      <c r="B21" s="1" t="s">
        <v>211</v>
      </c>
      <c r="C21" s="1" t="s">
        <v>212</v>
      </c>
      <c r="D21" s="1" t="s">
        <v>213</v>
      </c>
      <c r="E21" s="1" t="s">
        <v>66</v>
      </c>
      <c r="F21" s="1" t="s">
        <v>214</v>
      </c>
      <c r="G21" s="1" t="s">
        <v>215</v>
      </c>
    </row>
    <row r="22" spans="1:7" x14ac:dyDescent="0.25">
      <c r="B22" s="1" t="s">
        <v>216</v>
      </c>
      <c r="C22" s="1" t="s">
        <v>217</v>
      </c>
      <c r="D22" s="1" t="s">
        <v>218</v>
      </c>
      <c r="E22" s="1" t="s">
        <v>66</v>
      </c>
      <c r="G22" s="1" t="s">
        <v>199</v>
      </c>
    </row>
    <row r="23" spans="1:7" x14ac:dyDescent="0.25">
      <c r="B23" s="1" t="s">
        <v>219</v>
      </c>
      <c r="C23" s="1" t="s">
        <v>220</v>
      </c>
      <c r="D23" s="1" t="s">
        <v>221</v>
      </c>
      <c r="E23" s="1" t="s">
        <v>66</v>
      </c>
      <c r="G23" s="1" t="s">
        <v>199</v>
      </c>
    </row>
    <row r="24" spans="1:7" x14ac:dyDescent="0.25">
      <c r="B24" s="1" t="s">
        <v>222</v>
      </c>
      <c r="C24" s="1" t="s">
        <v>223</v>
      </c>
      <c r="D24" s="1" t="s">
        <v>224</v>
      </c>
      <c r="E24" s="1" t="s">
        <v>66</v>
      </c>
      <c r="G24" s="1" t="s">
        <v>199</v>
      </c>
    </row>
    <row r="25" spans="1:7" x14ac:dyDescent="0.25">
      <c r="B25" s="1" t="s">
        <v>225</v>
      </c>
      <c r="C25" s="1" t="s">
        <v>225</v>
      </c>
      <c r="D25" s="1" t="s">
        <v>225</v>
      </c>
      <c r="E25" s="1" t="s">
        <v>66</v>
      </c>
      <c r="F25" s="1" t="s">
        <v>226</v>
      </c>
      <c r="G25" s="1" t="s">
        <v>227</v>
      </c>
    </row>
    <row r="26" spans="1:7" x14ac:dyDescent="0.25">
      <c r="B26" s="1" t="s">
        <v>228</v>
      </c>
      <c r="C26" s="1" t="s">
        <v>228</v>
      </c>
      <c r="D26" s="1" t="s">
        <v>228</v>
      </c>
      <c r="E26" s="1" t="s">
        <v>66</v>
      </c>
      <c r="F26" s="1" t="s">
        <v>226</v>
      </c>
      <c r="G26" s="1" t="s">
        <v>227</v>
      </c>
    </row>
    <row r="27" spans="1:7" x14ac:dyDescent="0.25">
      <c r="B27" s="1" t="s">
        <v>229</v>
      </c>
      <c r="C27" s="1" t="s">
        <v>229</v>
      </c>
      <c r="D27" s="1" t="s">
        <v>229</v>
      </c>
      <c r="E27" s="1" t="s">
        <v>66</v>
      </c>
      <c r="F27" s="1" t="s">
        <v>226</v>
      </c>
      <c r="G27" s="1" t="s">
        <v>227</v>
      </c>
    </row>
    <row r="28" spans="1:7" x14ac:dyDescent="0.25">
      <c r="B28" s="1" t="s">
        <v>230</v>
      </c>
      <c r="C28" s="1" t="s">
        <v>231</v>
      </c>
      <c r="D28" s="1" t="s">
        <v>232</v>
      </c>
      <c r="E28" s="1" t="s">
        <v>66</v>
      </c>
      <c r="F28" s="1" t="s">
        <v>233</v>
      </c>
      <c r="G28" s="1" t="s">
        <v>234</v>
      </c>
    </row>
    <row r="29" spans="1:7" x14ac:dyDescent="0.25">
      <c r="A29" s="1">
        <v>33901330</v>
      </c>
      <c r="B29" s="1" t="s">
        <v>235</v>
      </c>
      <c r="C29" s="1" t="s">
        <v>236</v>
      </c>
      <c r="D29" s="1" t="s">
        <v>237</v>
      </c>
      <c r="E29" s="1" t="s">
        <v>66</v>
      </c>
      <c r="F29" s="1" t="s">
        <v>238</v>
      </c>
      <c r="G29" s="1" t="s">
        <v>239</v>
      </c>
    </row>
    <row r="30" spans="1:7" x14ac:dyDescent="0.25">
      <c r="A30" s="1">
        <v>33901331</v>
      </c>
      <c r="B30" s="1" t="s">
        <v>240</v>
      </c>
      <c r="C30" s="1" t="s">
        <v>241</v>
      </c>
      <c r="D30" s="1" t="s">
        <v>242</v>
      </c>
      <c r="E30" s="1" t="s">
        <v>66</v>
      </c>
      <c r="F30" s="1" t="s">
        <v>238</v>
      </c>
      <c r="G30" s="1" t="s">
        <v>239</v>
      </c>
    </row>
    <row r="31" spans="1:7" x14ac:dyDescent="0.25">
      <c r="A31" s="1">
        <v>33901332</v>
      </c>
      <c r="B31" s="1" t="s">
        <v>243</v>
      </c>
      <c r="C31" s="1" t="s">
        <v>244</v>
      </c>
      <c r="D31" s="1" t="s">
        <v>245</v>
      </c>
      <c r="E31" s="1" t="s">
        <v>66</v>
      </c>
      <c r="F31" s="1" t="s">
        <v>238</v>
      </c>
      <c r="G31" s="1" t="s">
        <v>239</v>
      </c>
    </row>
    <row r="32" spans="1:7" x14ac:dyDescent="0.25">
      <c r="A32" s="1">
        <v>33901333</v>
      </c>
      <c r="B32" s="1" t="s">
        <v>246</v>
      </c>
      <c r="C32" s="1" t="s">
        <v>247</v>
      </c>
      <c r="D32" s="1" t="s">
        <v>248</v>
      </c>
      <c r="E32" s="1" t="s">
        <v>66</v>
      </c>
      <c r="F32" s="1" t="s">
        <v>238</v>
      </c>
      <c r="G32" s="1" t="s">
        <v>239</v>
      </c>
    </row>
    <row r="33" spans="1:7" x14ac:dyDescent="0.25">
      <c r="A33" s="1">
        <v>33901334</v>
      </c>
      <c r="B33" s="1" t="s">
        <v>249</v>
      </c>
      <c r="C33" s="1" t="s">
        <v>250</v>
      </c>
      <c r="D33" s="1" t="s">
        <v>251</v>
      </c>
      <c r="E33" s="1" t="s">
        <v>66</v>
      </c>
      <c r="F33" s="1" t="s">
        <v>238</v>
      </c>
      <c r="G33" s="1" t="s">
        <v>239</v>
      </c>
    </row>
    <row r="34" spans="1:7" x14ac:dyDescent="0.25">
      <c r="A34" s="1">
        <v>33901335</v>
      </c>
      <c r="B34" s="1" t="s">
        <v>252</v>
      </c>
      <c r="C34" s="1" t="s">
        <v>253</v>
      </c>
      <c r="D34" s="1" t="s">
        <v>254</v>
      </c>
      <c r="E34" s="1" t="s">
        <v>66</v>
      </c>
      <c r="F34" s="1" t="s">
        <v>238</v>
      </c>
      <c r="G34" s="1" t="s">
        <v>239</v>
      </c>
    </row>
    <row r="35" spans="1:7" x14ac:dyDescent="0.25">
      <c r="A35" s="1">
        <v>33901336</v>
      </c>
      <c r="B35" s="1" t="s">
        <v>255</v>
      </c>
      <c r="C35" s="1" t="s">
        <v>256</v>
      </c>
      <c r="D35" s="1" t="s">
        <v>257</v>
      </c>
      <c r="E35" s="1" t="s">
        <v>66</v>
      </c>
      <c r="F35" s="1" t="s">
        <v>238</v>
      </c>
      <c r="G35" s="1" t="s">
        <v>239</v>
      </c>
    </row>
    <row r="36" spans="1:7" x14ac:dyDescent="0.25">
      <c r="A36" s="1">
        <v>33901337</v>
      </c>
      <c r="B36" s="1" t="s">
        <v>258</v>
      </c>
      <c r="C36" s="1" t="s">
        <v>259</v>
      </c>
      <c r="D36" s="1" t="s">
        <v>260</v>
      </c>
      <c r="E36" s="1" t="s">
        <v>66</v>
      </c>
      <c r="F36" s="1" t="s">
        <v>238</v>
      </c>
      <c r="G36" s="1" t="s">
        <v>239</v>
      </c>
    </row>
    <row r="37" spans="1:7" x14ac:dyDescent="0.25">
      <c r="A37" s="1">
        <v>33901338</v>
      </c>
      <c r="B37" s="1" t="s">
        <v>261</v>
      </c>
      <c r="C37" s="1" t="s">
        <v>262</v>
      </c>
      <c r="D37" s="1" t="s">
        <v>263</v>
      </c>
      <c r="E37" s="1" t="s">
        <v>66</v>
      </c>
      <c r="F37" s="1" t="s">
        <v>238</v>
      </c>
      <c r="G37" s="1" t="s">
        <v>239</v>
      </c>
    </row>
    <row r="38" spans="1:7" x14ac:dyDescent="0.25">
      <c r="A38" s="1">
        <v>33901320</v>
      </c>
      <c r="B38" s="1" t="s">
        <v>264</v>
      </c>
      <c r="C38" s="1" t="s">
        <v>265</v>
      </c>
      <c r="D38" s="1" t="s">
        <v>266</v>
      </c>
      <c r="E38" s="1" t="s">
        <v>66</v>
      </c>
      <c r="F38" s="1" t="s">
        <v>267</v>
      </c>
      <c r="G38" s="1" t="s">
        <v>268</v>
      </c>
    </row>
    <row r="39" spans="1:7" x14ac:dyDescent="0.25">
      <c r="A39" s="1">
        <v>33901321</v>
      </c>
      <c r="B39" s="1" t="s">
        <v>269</v>
      </c>
      <c r="C39" s="1" t="s">
        <v>270</v>
      </c>
      <c r="D39" s="1" t="s">
        <v>271</v>
      </c>
      <c r="E39" s="1" t="s">
        <v>66</v>
      </c>
      <c r="F39" s="1" t="s">
        <v>267</v>
      </c>
      <c r="G39" s="1" t="s">
        <v>268</v>
      </c>
    </row>
    <row r="40" spans="1:7" x14ac:dyDescent="0.25">
      <c r="A40" s="1">
        <v>33901322</v>
      </c>
      <c r="B40" s="1" t="s">
        <v>272</v>
      </c>
      <c r="C40" s="1" t="s">
        <v>273</v>
      </c>
      <c r="D40" s="1" t="s">
        <v>274</v>
      </c>
      <c r="E40" s="1" t="s">
        <v>66</v>
      </c>
      <c r="F40" s="1" t="s">
        <v>267</v>
      </c>
      <c r="G40" s="1" t="s">
        <v>268</v>
      </c>
    </row>
    <row r="41" spans="1:7" x14ac:dyDescent="0.25">
      <c r="A41" s="1">
        <v>33901323</v>
      </c>
      <c r="B41" s="1" t="s">
        <v>275</v>
      </c>
      <c r="C41" s="1" t="s">
        <v>276</v>
      </c>
      <c r="D41" s="1" t="s">
        <v>277</v>
      </c>
      <c r="E41" s="1" t="s">
        <v>66</v>
      </c>
      <c r="F41" s="1" t="s">
        <v>267</v>
      </c>
      <c r="G41" s="1" t="s">
        <v>268</v>
      </c>
    </row>
    <row r="42" spans="1:7" x14ac:dyDescent="0.25">
      <c r="A42" s="1">
        <v>33901324</v>
      </c>
      <c r="B42" s="1" t="s">
        <v>278</v>
      </c>
      <c r="C42" s="1" t="s">
        <v>278</v>
      </c>
      <c r="D42" s="1" t="s">
        <v>278</v>
      </c>
      <c r="G42" s="1" t="s">
        <v>199</v>
      </c>
    </row>
    <row r="43" spans="1:7" x14ac:dyDescent="0.25">
      <c r="A43" s="1">
        <v>33901325</v>
      </c>
      <c r="B43" s="1" t="s">
        <v>279</v>
      </c>
      <c r="C43" s="1" t="s">
        <v>279</v>
      </c>
      <c r="D43" s="1" t="s">
        <v>279</v>
      </c>
      <c r="G43" s="1" t="s">
        <v>199</v>
      </c>
    </row>
    <row r="44" spans="1:7" x14ac:dyDescent="0.25">
      <c r="A44" s="1">
        <v>33901326</v>
      </c>
      <c r="B44" s="1" t="s">
        <v>280</v>
      </c>
      <c r="C44" s="1" t="s">
        <v>280</v>
      </c>
      <c r="D44" s="1" t="s">
        <v>280</v>
      </c>
      <c r="G44" s="1" t="s">
        <v>199</v>
      </c>
    </row>
    <row r="45" spans="1:7" x14ac:dyDescent="0.25">
      <c r="A45" s="1">
        <v>33901327</v>
      </c>
      <c r="B45" s="1" t="s">
        <v>281</v>
      </c>
      <c r="C45" s="1" t="s">
        <v>281</v>
      </c>
      <c r="D45" s="1" t="s">
        <v>281</v>
      </c>
      <c r="G45" s="1" t="s">
        <v>199</v>
      </c>
    </row>
    <row r="46" spans="1:7" x14ac:dyDescent="0.25">
      <c r="B46" s="1" t="s">
        <v>282</v>
      </c>
      <c r="C46" s="1" t="s">
        <v>283</v>
      </c>
      <c r="D46" s="1" t="s">
        <v>284</v>
      </c>
      <c r="E46" s="1" t="s">
        <v>66</v>
      </c>
      <c r="F46" s="1" t="s">
        <v>285</v>
      </c>
      <c r="G46" s="1" t="s">
        <v>286</v>
      </c>
    </row>
    <row r="47" spans="1:7" x14ac:dyDescent="0.25">
      <c r="A47" s="1">
        <v>35910005</v>
      </c>
      <c r="B47" s="1" t="s">
        <v>287</v>
      </c>
      <c r="C47" s="1" t="s">
        <v>288</v>
      </c>
      <c r="D47" s="1" t="s">
        <v>289</v>
      </c>
      <c r="E47" s="1" t="s">
        <v>66</v>
      </c>
      <c r="F47" s="1" t="s">
        <v>290</v>
      </c>
      <c r="G47" s="1" t="s">
        <v>291</v>
      </c>
    </row>
    <row r="48" spans="1:7" x14ac:dyDescent="0.25">
      <c r="A48" s="1">
        <v>35910006</v>
      </c>
      <c r="B48" s="1" t="s">
        <v>292</v>
      </c>
      <c r="C48" s="1" t="s">
        <v>293</v>
      </c>
      <c r="D48" s="1" t="s">
        <v>294</v>
      </c>
      <c r="E48" s="1" t="s">
        <v>66</v>
      </c>
      <c r="F48" s="1" t="s">
        <v>290</v>
      </c>
      <c r="G48" s="1" t="s">
        <v>291</v>
      </c>
    </row>
    <row r="49" spans="1:7" x14ac:dyDescent="0.25">
      <c r="A49" s="1">
        <v>35260890</v>
      </c>
      <c r="B49" s="1" t="s">
        <v>295</v>
      </c>
      <c r="C49" s="1" t="s">
        <v>295</v>
      </c>
      <c r="D49" s="1" t="s">
        <v>295</v>
      </c>
      <c r="G49" s="1" t="s">
        <v>199</v>
      </c>
    </row>
    <row r="50" spans="1:7" x14ac:dyDescent="0.25">
      <c r="A50" s="1">
        <v>35260891</v>
      </c>
      <c r="B50" s="1" t="s">
        <v>296</v>
      </c>
      <c r="C50" s="1" t="s">
        <v>296</v>
      </c>
      <c r="D50" s="1" t="s">
        <v>296</v>
      </c>
      <c r="G50" s="1" t="s">
        <v>199</v>
      </c>
    </row>
    <row r="51" spans="1:7" x14ac:dyDescent="0.25">
      <c r="B51" s="1" t="s">
        <v>297</v>
      </c>
      <c r="C51" s="1" t="s">
        <v>298</v>
      </c>
      <c r="D51" s="1" t="s">
        <v>299</v>
      </c>
      <c r="E51" s="1" t="s">
        <v>66</v>
      </c>
      <c r="F51" s="1" t="s">
        <v>300</v>
      </c>
      <c r="G51" s="1" t="s">
        <v>301</v>
      </c>
    </row>
    <row r="52" spans="1:7" x14ac:dyDescent="0.25">
      <c r="B52" s="1" t="s">
        <v>302</v>
      </c>
      <c r="C52" s="1" t="s">
        <v>302</v>
      </c>
      <c r="D52" s="1" t="s">
        <v>302</v>
      </c>
      <c r="E52" s="1" t="s">
        <v>66</v>
      </c>
      <c r="G52" s="1" t="s">
        <v>199</v>
      </c>
    </row>
    <row r="53" spans="1:7" x14ac:dyDescent="0.25">
      <c r="B53" s="1" t="s">
        <v>303</v>
      </c>
      <c r="C53" s="1" t="s">
        <v>303</v>
      </c>
      <c r="D53" s="1" t="s">
        <v>303</v>
      </c>
      <c r="E53" s="1" t="s">
        <v>66</v>
      </c>
      <c r="G53" s="1" t="s">
        <v>199</v>
      </c>
    </row>
    <row r="54" spans="1:7" x14ac:dyDescent="0.25">
      <c r="A54" s="1">
        <v>19842135</v>
      </c>
      <c r="B54" s="1" t="s">
        <v>304</v>
      </c>
      <c r="C54" s="1" t="s">
        <v>305</v>
      </c>
      <c r="D54" s="1" t="s">
        <v>306</v>
      </c>
      <c r="E54" s="1" t="s">
        <v>66</v>
      </c>
      <c r="F54" s="1" t="s">
        <v>307</v>
      </c>
      <c r="G54" s="1" t="s">
        <v>308</v>
      </c>
    </row>
    <row r="55" spans="1:7" x14ac:dyDescent="0.25">
      <c r="B55" s="1" t="s">
        <v>309</v>
      </c>
      <c r="C55" s="1" t="s">
        <v>310</v>
      </c>
      <c r="D55" s="1" t="s">
        <v>311</v>
      </c>
      <c r="E55" s="1" t="s">
        <v>66</v>
      </c>
      <c r="F55" s="1" t="s">
        <v>171</v>
      </c>
      <c r="G55" s="1" t="s">
        <v>172</v>
      </c>
    </row>
    <row r="56" spans="1:7" x14ac:dyDescent="0.25">
      <c r="B56" s="1" t="s">
        <v>312</v>
      </c>
      <c r="C56" s="1" t="s">
        <v>313</v>
      </c>
      <c r="D56" s="1" t="s">
        <v>314</v>
      </c>
      <c r="E56" s="1" t="s">
        <v>66</v>
      </c>
      <c r="F56" s="1" t="s">
        <v>171</v>
      </c>
      <c r="G56" s="1" t="s">
        <v>172</v>
      </c>
    </row>
    <row r="57" spans="1:7" x14ac:dyDescent="0.25">
      <c r="B57" s="1" t="s">
        <v>315</v>
      </c>
      <c r="C57" s="1" t="s">
        <v>316</v>
      </c>
      <c r="D57" s="1" t="s">
        <v>317</v>
      </c>
      <c r="E57" s="1" t="s">
        <v>66</v>
      </c>
      <c r="F57" s="1" t="s">
        <v>171</v>
      </c>
      <c r="G57" s="1" t="s">
        <v>172</v>
      </c>
    </row>
    <row r="58" spans="1:7" x14ac:dyDescent="0.25">
      <c r="B58" s="1" t="s">
        <v>318</v>
      </c>
      <c r="C58" s="1" t="s">
        <v>319</v>
      </c>
      <c r="D58" s="1" t="s">
        <v>320</v>
      </c>
      <c r="E58" s="1" t="s">
        <v>66</v>
      </c>
      <c r="F58" s="1" t="s">
        <v>39</v>
      </c>
      <c r="G58" s="1" t="s">
        <v>321</v>
      </c>
    </row>
    <row r="59" spans="1:7" x14ac:dyDescent="0.25">
      <c r="B59" s="1" t="s">
        <v>322</v>
      </c>
      <c r="C59" s="1" t="s">
        <v>323</v>
      </c>
      <c r="D59" s="1" t="s">
        <v>324</v>
      </c>
      <c r="E59" s="1" t="s">
        <v>66</v>
      </c>
      <c r="F59" s="1" t="s">
        <v>39</v>
      </c>
      <c r="G59" s="1" t="s">
        <v>321</v>
      </c>
    </row>
    <row r="60" spans="1:7" x14ac:dyDescent="0.25">
      <c r="B60" s="1" t="s">
        <v>325</v>
      </c>
      <c r="C60" s="1" t="s">
        <v>326</v>
      </c>
      <c r="D60" s="1" t="s">
        <v>327</v>
      </c>
      <c r="E60" s="1" t="s">
        <v>66</v>
      </c>
      <c r="F60" s="1" t="s">
        <v>39</v>
      </c>
      <c r="G60" s="1" t="s">
        <v>321</v>
      </c>
    </row>
    <row r="61" spans="1:7" x14ac:dyDescent="0.25">
      <c r="B61" s="1" t="s">
        <v>328</v>
      </c>
      <c r="C61" s="1" t="s">
        <v>329</v>
      </c>
      <c r="D61" s="1" t="s">
        <v>330</v>
      </c>
      <c r="E61" s="1" t="s">
        <v>66</v>
      </c>
      <c r="F61" s="1" t="s">
        <v>39</v>
      </c>
      <c r="G61" s="1" t="s">
        <v>321</v>
      </c>
    </row>
    <row r="62" spans="1:7" x14ac:dyDescent="0.25">
      <c r="B62" s="1" t="s">
        <v>331</v>
      </c>
      <c r="C62" s="1" t="s">
        <v>332</v>
      </c>
      <c r="D62" s="1" t="s">
        <v>333</v>
      </c>
      <c r="E62" s="1" t="s">
        <v>66</v>
      </c>
      <c r="F62" s="1" t="s">
        <v>39</v>
      </c>
      <c r="G62" s="1" t="s">
        <v>321</v>
      </c>
    </row>
    <row r="63" spans="1:7" x14ac:dyDescent="0.25">
      <c r="B63" s="1" t="s">
        <v>334</v>
      </c>
      <c r="C63" s="1" t="s">
        <v>335</v>
      </c>
      <c r="D63" s="1" t="s">
        <v>336</v>
      </c>
      <c r="E63" s="1" t="s">
        <v>66</v>
      </c>
      <c r="F63" s="1" t="s">
        <v>39</v>
      </c>
      <c r="G63" s="1" t="s">
        <v>321</v>
      </c>
    </row>
    <row r="64" spans="1:7" x14ac:dyDescent="0.25">
      <c r="B64" s="1" t="s">
        <v>25</v>
      </c>
      <c r="C64" s="1" t="s">
        <v>337</v>
      </c>
      <c r="D64" s="1" t="s">
        <v>338</v>
      </c>
      <c r="E64" s="1" t="s">
        <v>66</v>
      </c>
      <c r="F64" s="1" t="s">
        <v>339</v>
      </c>
      <c r="G64" s="1" t="s">
        <v>340</v>
      </c>
    </row>
    <row r="65" spans="1:7" x14ac:dyDescent="0.25">
      <c r="B65" s="1" t="s">
        <v>341</v>
      </c>
      <c r="C65" s="1" t="s">
        <v>342</v>
      </c>
      <c r="D65" s="1" t="s">
        <v>343</v>
      </c>
      <c r="E65" s="1" t="s">
        <v>66</v>
      </c>
      <c r="F65" s="1" t="s">
        <v>285</v>
      </c>
      <c r="G65" s="1" t="s">
        <v>286</v>
      </c>
    </row>
    <row r="66" spans="1:7" x14ac:dyDescent="0.25">
      <c r="B66" s="1" t="s">
        <v>344</v>
      </c>
      <c r="C66" s="1" t="s">
        <v>345</v>
      </c>
      <c r="D66" s="1" t="s">
        <v>346</v>
      </c>
      <c r="E66" s="1" t="s">
        <v>66</v>
      </c>
      <c r="F66" s="1" t="s">
        <v>285</v>
      </c>
      <c r="G66" s="1" t="s">
        <v>286</v>
      </c>
    </row>
    <row r="67" spans="1:7" x14ac:dyDescent="0.25">
      <c r="A67" s="1">
        <v>35520428</v>
      </c>
      <c r="B67" s="1" t="s">
        <v>347</v>
      </c>
      <c r="C67" s="1" t="s">
        <v>348</v>
      </c>
      <c r="D67" s="1" t="s">
        <v>349</v>
      </c>
      <c r="E67" s="1" t="s">
        <v>66</v>
      </c>
      <c r="G67" s="1" t="s">
        <v>199</v>
      </c>
    </row>
    <row r="68" spans="1:7" x14ac:dyDescent="0.25">
      <c r="A68" s="1">
        <v>35520429</v>
      </c>
      <c r="B68" s="1" t="s">
        <v>350</v>
      </c>
      <c r="C68" s="1" t="s">
        <v>351</v>
      </c>
      <c r="D68" s="1" t="s">
        <v>352</v>
      </c>
      <c r="E68" s="1" t="s">
        <v>66</v>
      </c>
      <c r="G68" s="1" t="s">
        <v>199</v>
      </c>
    </row>
    <row r="69" spans="1:7" x14ac:dyDescent="0.25">
      <c r="A69" s="1">
        <v>19745362</v>
      </c>
      <c r="B69" s="1" t="s">
        <v>353</v>
      </c>
      <c r="C69" s="1" t="s">
        <v>354</v>
      </c>
      <c r="D69" s="1" t="s">
        <v>355</v>
      </c>
      <c r="E69" s="1" t="s">
        <v>65</v>
      </c>
      <c r="F69" s="1" t="s">
        <v>356</v>
      </c>
      <c r="G69" s="1" t="s">
        <v>357</v>
      </c>
    </row>
    <row r="70" spans="1:7" x14ac:dyDescent="0.25">
      <c r="B70" s="1" t="s">
        <v>358</v>
      </c>
      <c r="C70" s="1" t="s">
        <v>359</v>
      </c>
      <c r="D70" s="1" t="s">
        <v>360</v>
      </c>
      <c r="E70" s="1" t="s">
        <v>66</v>
      </c>
      <c r="F70" s="1" t="s">
        <v>361</v>
      </c>
      <c r="G70" s="1" t="s">
        <v>362</v>
      </c>
    </row>
    <row r="71" spans="1:7" x14ac:dyDescent="0.25">
      <c r="B71" s="1" t="s">
        <v>363</v>
      </c>
      <c r="C71" s="1" t="s">
        <v>364</v>
      </c>
      <c r="D71" s="1" t="s">
        <v>365</v>
      </c>
      <c r="E71" s="1" t="s">
        <v>66</v>
      </c>
      <c r="F71" s="1" t="s">
        <v>356</v>
      </c>
      <c r="G71" s="1" t="s">
        <v>357</v>
      </c>
    </row>
    <row r="72" spans="1:7" x14ac:dyDescent="0.25">
      <c r="B72" s="1" t="s">
        <v>366</v>
      </c>
      <c r="C72" s="1" t="s">
        <v>367</v>
      </c>
      <c r="D72" s="1" t="s">
        <v>368</v>
      </c>
      <c r="E72" s="1" t="s">
        <v>66</v>
      </c>
      <c r="F72" s="1" t="s">
        <v>369</v>
      </c>
      <c r="G72" s="1" t="s">
        <v>370</v>
      </c>
    </row>
    <row r="73" spans="1:7" x14ac:dyDescent="0.25">
      <c r="A73" s="1">
        <v>19850096</v>
      </c>
      <c r="B73" s="1" t="s">
        <v>371</v>
      </c>
      <c r="C73" s="1" t="s">
        <v>372</v>
      </c>
      <c r="D73" s="1" t="s">
        <v>373</v>
      </c>
      <c r="E73" s="1" t="s">
        <v>66</v>
      </c>
      <c r="F73" s="1" t="s">
        <v>374</v>
      </c>
      <c r="G73" s="1" t="s">
        <v>375</v>
      </c>
    </row>
    <row r="74" spans="1:7" x14ac:dyDescent="0.25">
      <c r="A74" s="1">
        <v>35520430</v>
      </c>
      <c r="B74" s="1" t="s">
        <v>376</v>
      </c>
      <c r="C74" s="1" t="s">
        <v>377</v>
      </c>
      <c r="D74" s="1" t="s">
        <v>378</v>
      </c>
      <c r="E74" s="1" t="s">
        <v>66</v>
      </c>
      <c r="G74" s="1" t="s">
        <v>199</v>
      </c>
    </row>
    <row r="75" spans="1:7" x14ac:dyDescent="0.25">
      <c r="A75" s="1">
        <v>33950286</v>
      </c>
      <c r="B75" s="1" t="s">
        <v>379</v>
      </c>
      <c r="C75" s="1" t="s">
        <v>380</v>
      </c>
      <c r="D75" s="1" t="s">
        <v>381</v>
      </c>
      <c r="E75" s="1" t="s">
        <v>65</v>
      </c>
      <c r="F75" s="1" t="s">
        <v>382</v>
      </c>
      <c r="G75" s="1" t="s">
        <v>383</v>
      </c>
    </row>
    <row r="76" spans="1:7" x14ac:dyDescent="0.25">
      <c r="B76" s="1" t="s">
        <v>384</v>
      </c>
      <c r="C76" s="1" t="s">
        <v>385</v>
      </c>
      <c r="D76" s="1" t="s">
        <v>386</v>
      </c>
      <c r="E76" s="1" t="s">
        <v>66</v>
      </c>
      <c r="F76" s="1" t="s">
        <v>387</v>
      </c>
      <c r="G76" s="1" t="s">
        <v>388</v>
      </c>
    </row>
    <row r="77" spans="1:7" x14ac:dyDescent="0.25">
      <c r="B77" s="1" t="s">
        <v>389</v>
      </c>
      <c r="C77" s="1" t="s">
        <v>390</v>
      </c>
      <c r="D77" s="1" t="s">
        <v>391</v>
      </c>
      <c r="E77" s="1" t="s">
        <v>66</v>
      </c>
      <c r="F77" s="1" t="s">
        <v>387</v>
      </c>
      <c r="G77" s="1" t="s">
        <v>388</v>
      </c>
    </row>
    <row r="78" spans="1:7" x14ac:dyDescent="0.25">
      <c r="B78" s="1" t="s">
        <v>392</v>
      </c>
      <c r="C78" s="1" t="s">
        <v>393</v>
      </c>
      <c r="D78" s="1" t="s">
        <v>394</v>
      </c>
      <c r="E78" s="1" t="s">
        <v>66</v>
      </c>
      <c r="F78" s="1" t="s">
        <v>382</v>
      </c>
      <c r="G78" s="1" t="s">
        <v>383</v>
      </c>
    </row>
    <row r="79" spans="1:7" x14ac:dyDescent="0.25">
      <c r="B79" s="1" t="s">
        <v>395</v>
      </c>
      <c r="C79" s="1" t="s">
        <v>396</v>
      </c>
      <c r="D79" s="1" t="s">
        <v>397</v>
      </c>
      <c r="E79" s="1" t="s">
        <v>66</v>
      </c>
      <c r="F79" s="1" t="s">
        <v>398</v>
      </c>
      <c r="G79" s="1" t="s">
        <v>399</v>
      </c>
    </row>
    <row r="80" spans="1:7" x14ac:dyDescent="0.25">
      <c r="B80" s="1" t="s">
        <v>400</v>
      </c>
      <c r="C80" s="1" t="s">
        <v>401</v>
      </c>
      <c r="D80" s="1" t="s">
        <v>402</v>
      </c>
      <c r="E80" s="1" t="s">
        <v>66</v>
      </c>
      <c r="F80" s="1" t="s">
        <v>398</v>
      </c>
      <c r="G80" s="1" t="s">
        <v>399</v>
      </c>
    </row>
    <row r="81" spans="1:7" x14ac:dyDescent="0.25">
      <c r="B81" s="1" t="s">
        <v>403</v>
      </c>
      <c r="C81" s="1" t="s">
        <v>404</v>
      </c>
      <c r="D81" s="1" t="s">
        <v>405</v>
      </c>
      <c r="E81" s="1" t="s">
        <v>66</v>
      </c>
      <c r="F81" s="1" t="s">
        <v>369</v>
      </c>
      <c r="G81" s="1" t="s">
        <v>370</v>
      </c>
    </row>
    <row r="82" spans="1:7" x14ac:dyDescent="0.25">
      <c r="B82" s="1" t="s">
        <v>406</v>
      </c>
      <c r="C82" s="1" t="s">
        <v>407</v>
      </c>
      <c r="D82" s="1" t="s">
        <v>408</v>
      </c>
      <c r="E82" s="1" t="s">
        <v>66</v>
      </c>
      <c r="G82" s="1" t="s">
        <v>199</v>
      </c>
    </row>
    <row r="83" spans="1:7" x14ac:dyDescent="0.25">
      <c r="A83" s="1">
        <v>35910007</v>
      </c>
      <c r="B83" s="1" t="s">
        <v>409</v>
      </c>
      <c r="C83" s="1" t="s">
        <v>410</v>
      </c>
      <c r="D83" s="1" t="s">
        <v>411</v>
      </c>
      <c r="E83" s="1" t="s">
        <v>66</v>
      </c>
      <c r="F83" s="1" t="s">
        <v>412</v>
      </c>
      <c r="G83" s="1" t="s">
        <v>413</v>
      </c>
    </row>
    <row r="84" spans="1:7" x14ac:dyDescent="0.25">
      <c r="A84" s="1">
        <v>19795048</v>
      </c>
      <c r="B84" s="1" t="s">
        <v>414</v>
      </c>
      <c r="C84" s="1" t="s">
        <v>415</v>
      </c>
      <c r="D84" s="1" t="s">
        <v>416</v>
      </c>
      <c r="E84" s="1" t="s">
        <v>65</v>
      </c>
      <c r="F84" s="1" t="s">
        <v>417</v>
      </c>
      <c r="G84" s="1" t="s">
        <v>418</v>
      </c>
    </row>
    <row r="85" spans="1:7" x14ac:dyDescent="0.25">
      <c r="B85" s="1" t="s">
        <v>419</v>
      </c>
      <c r="C85" s="1" t="s">
        <v>420</v>
      </c>
      <c r="D85" s="1" t="s">
        <v>421</v>
      </c>
      <c r="E85" s="1" t="s">
        <v>66</v>
      </c>
      <c r="G85" s="1" t="s">
        <v>199</v>
      </c>
    </row>
    <row r="86" spans="1:7" x14ac:dyDescent="0.25">
      <c r="B86" s="1" t="s">
        <v>422</v>
      </c>
      <c r="C86" s="1" t="s">
        <v>423</v>
      </c>
      <c r="D86" s="1" t="s">
        <v>424</v>
      </c>
      <c r="E86" s="1" t="s">
        <v>66</v>
      </c>
      <c r="G86" s="1" t="s">
        <v>199</v>
      </c>
    </row>
    <row r="87" spans="1:7" x14ac:dyDescent="0.25">
      <c r="B87" s="1" t="s">
        <v>425</v>
      </c>
      <c r="C87" s="1" t="s">
        <v>426</v>
      </c>
      <c r="D87" s="1" t="s">
        <v>427</v>
      </c>
      <c r="E87" s="1" t="s">
        <v>66</v>
      </c>
      <c r="G87" s="1" t="s">
        <v>199</v>
      </c>
    </row>
    <row r="88" spans="1:7" x14ac:dyDescent="0.25">
      <c r="B88" s="1" t="s">
        <v>428</v>
      </c>
      <c r="C88" s="1" t="s">
        <v>429</v>
      </c>
      <c r="D88" s="1" t="s">
        <v>430</v>
      </c>
      <c r="E88" s="1" t="s">
        <v>66</v>
      </c>
      <c r="F88" s="1" t="s">
        <v>431</v>
      </c>
      <c r="G88" s="1" t="s">
        <v>432</v>
      </c>
    </row>
    <row r="89" spans="1:7" x14ac:dyDescent="0.25">
      <c r="B89" s="1" t="s">
        <v>433</v>
      </c>
      <c r="C89" s="1" t="s">
        <v>434</v>
      </c>
      <c r="D89" s="1" t="s">
        <v>435</v>
      </c>
      <c r="E89" s="1" t="s">
        <v>66</v>
      </c>
      <c r="F89" s="1" t="s">
        <v>431</v>
      </c>
      <c r="G89" s="1" t="s">
        <v>432</v>
      </c>
    </row>
    <row r="90" spans="1:7" x14ac:dyDescent="0.25">
      <c r="A90" s="1">
        <v>19795049</v>
      </c>
      <c r="B90" s="1" t="s">
        <v>436</v>
      </c>
      <c r="C90" s="1" t="s">
        <v>437</v>
      </c>
      <c r="D90" s="1" t="s">
        <v>438</v>
      </c>
      <c r="E90" s="1" t="s">
        <v>65</v>
      </c>
      <c r="F90" s="1" t="s">
        <v>417</v>
      </c>
      <c r="G90" s="1" t="s">
        <v>418</v>
      </c>
    </row>
    <row r="91" spans="1:7" x14ac:dyDescent="0.25">
      <c r="A91" s="1">
        <v>19795050</v>
      </c>
      <c r="B91" s="1" t="s">
        <v>439</v>
      </c>
      <c r="C91" s="1" t="s">
        <v>440</v>
      </c>
      <c r="D91" s="1" t="s">
        <v>441</v>
      </c>
      <c r="E91" s="1" t="s">
        <v>65</v>
      </c>
      <c r="F91" s="1" t="s">
        <v>417</v>
      </c>
      <c r="G91" s="1" t="s">
        <v>418</v>
      </c>
    </row>
    <row r="92" spans="1:7" x14ac:dyDescent="0.25">
      <c r="A92" s="1">
        <v>19795051</v>
      </c>
      <c r="B92" s="1" t="s">
        <v>442</v>
      </c>
      <c r="C92" s="1" t="s">
        <v>443</v>
      </c>
      <c r="D92" s="1" t="s">
        <v>444</v>
      </c>
      <c r="E92" s="1" t="s">
        <v>65</v>
      </c>
      <c r="F92" s="1" t="s">
        <v>417</v>
      </c>
      <c r="G92" s="1" t="s">
        <v>418</v>
      </c>
    </row>
    <row r="93" spans="1:7" x14ac:dyDescent="0.25">
      <c r="A93" s="1">
        <v>19795052</v>
      </c>
      <c r="B93" s="1" t="s">
        <v>445</v>
      </c>
      <c r="C93" s="1" t="s">
        <v>446</v>
      </c>
      <c r="D93" s="1" t="s">
        <v>447</v>
      </c>
      <c r="E93" s="1" t="s">
        <v>65</v>
      </c>
      <c r="F93" s="1" t="s">
        <v>417</v>
      </c>
      <c r="G93" s="1" t="s">
        <v>418</v>
      </c>
    </row>
    <row r="94" spans="1:7" x14ac:dyDescent="0.25">
      <c r="A94" s="1">
        <v>19795053</v>
      </c>
      <c r="B94" s="1" t="s">
        <v>448</v>
      </c>
      <c r="C94" s="1" t="s">
        <v>449</v>
      </c>
      <c r="D94" s="1" t="s">
        <v>450</v>
      </c>
      <c r="E94" s="1" t="s">
        <v>65</v>
      </c>
      <c r="F94" s="1" t="s">
        <v>417</v>
      </c>
      <c r="G94" s="1" t="s">
        <v>418</v>
      </c>
    </row>
    <row r="95" spans="1:7" x14ac:dyDescent="0.25">
      <c r="A95" s="1">
        <v>19795054</v>
      </c>
      <c r="B95" s="1" t="s">
        <v>451</v>
      </c>
      <c r="C95" s="1" t="s">
        <v>452</v>
      </c>
      <c r="D95" s="1" t="s">
        <v>453</v>
      </c>
      <c r="E95" s="1" t="s">
        <v>65</v>
      </c>
      <c r="F95" s="1" t="s">
        <v>417</v>
      </c>
      <c r="G95" s="1" t="s">
        <v>418</v>
      </c>
    </row>
    <row r="96" spans="1:7" x14ac:dyDescent="0.25">
      <c r="B96" s="1" t="s">
        <v>454</v>
      </c>
      <c r="C96" s="1" t="s">
        <v>455</v>
      </c>
      <c r="D96" s="1" t="s">
        <v>456</v>
      </c>
      <c r="E96" s="1" t="s">
        <v>66</v>
      </c>
      <c r="F96" s="1" t="s">
        <v>457</v>
      </c>
      <c r="G96" s="1" t="s">
        <v>199</v>
      </c>
    </row>
    <row r="97" spans="1:7" x14ac:dyDescent="0.25">
      <c r="B97" s="1" t="s">
        <v>458</v>
      </c>
      <c r="C97" s="1" t="s">
        <v>459</v>
      </c>
      <c r="D97" s="1" t="s">
        <v>460</v>
      </c>
      <c r="E97" s="1" t="s">
        <v>66</v>
      </c>
      <c r="F97" s="1" t="s">
        <v>461</v>
      </c>
      <c r="G97" s="1" t="s">
        <v>462</v>
      </c>
    </row>
    <row r="98" spans="1:7" x14ac:dyDescent="0.25">
      <c r="B98" s="1" t="s">
        <v>463</v>
      </c>
      <c r="C98" s="1" t="s">
        <v>464</v>
      </c>
      <c r="D98" s="1" t="s">
        <v>465</v>
      </c>
      <c r="E98" s="1" t="s">
        <v>66</v>
      </c>
      <c r="F98" s="1" t="s">
        <v>461</v>
      </c>
      <c r="G98" s="1" t="s">
        <v>462</v>
      </c>
    </row>
    <row r="99" spans="1:7" x14ac:dyDescent="0.25">
      <c r="B99" s="1" t="s">
        <v>466</v>
      </c>
      <c r="C99" s="1" t="s">
        <v>467</v>
      </c>
      <c r="D99" s="1" t="s">
        <v>468</v>
      </c>
      <c r="E99" s="1" t="s">
        <v>66</v>
      </c>
      <c r="F99" s="1" t="s">
        <v>461</v>
      </c>
      <c r="G99" s="1" t="s">
        <v>462</v>
      </c>
    </row>
    <row r="100" spans="1:7" x14ac:dyDescent="0.25">
      <c r="B100" s="1" t="s">
        <v>469</v>
      </c>
      <c r="C100" s="1" t="s">
        <v>470</v>
      </c>
      <c r="D100" s="1" t="s">
        <v>471</v>
      </c>
      <c r="E100" s="1" t="s">
        <v>66</v>
      </c>
      <c r="F100" s="1" t="s">
        <v>233</v>
      </c>
      <c r="G100" s="1" t="s">
        <v>234</v>
      </c>
    </row>
    <row r="101" spans="1:7" x14ac:dyDescent="0.25">
      <c r="B101" s="1" t="s">
        <v>472</v>
      </c>
      <c r="C101" s="1" t="s">
        <v>473</v>
      </c>
      <c r="D101" s="1" t="s">
        <v>474</v>
      </c>
      <c r="E101" s="1" t="s">
        <v>66</v>
      </c>
      <c r="F101" s="1" t="s">
        <v>475</v>
      </c>
      <c r="G101" s="1" t="s">
        <v>476</v>
      </c>
    </row>
    <row r="102" spans="1:7" x14ac:dyDescent="0.25">
      <c r="B102" s="1" t="s">
        <v>477</v>
      </c>
      <c r="C102" s="1" t="s">
        <v>478</v>
      </c>
      <c r="D102" s="1" t="s">
        <v>479</v>
      </c>
      <c r="E102" s="1" t="s">
        <v>66</v>
      </c>
      <c r="F102" s="1" t="s">
        <v>480</v>
      </c>
      <c r="G102" s="1" t="s">
        <v>481</v>
      </c>
    </row>
    <row r="103" spans="1:7" x14ac:dyDescent="0.25">
      <c r="B103" s="1" t="s">
        <v>482</v>
      </c>
      <c r="C103" s="1" t="s">
        <v>483</v>
      </c>
      <c r="D103" s="1" t="s">
        <v>484</v>
      </c>
      <c r="E103" s="1" t="s">
        <v>66</v>
      </c>
      <c r="F103" s="1" t="s">
        <v>485</v>
      </c>
      <c r="G103" s="1" t="s">
        <v>486</v>
      </c>
    </row>
    <row r="104" spans="1:7" x14ac:dyDescent="0.25">
      <c r="B104" s="1" t="s">
        <v>487</v>
      </c>
      <c r="C104" s="1" t="s">
        <v>488</v>
      </c>
      <c r="D104" s="1" t="s">
        <v>489</v>
      </c>
      <c r="E104" s="1" t="s">
        <v>66</v>
      </c>
      <c r="F104" s="1" t="s">
        <v>461</v>
      </c>
      <c r="G104" s="1" t="s">
        <v>462</v>
      </c>
    </row>
    <row r="105" spans="1:7" x14ac:dyDescent="0.25">
      <c r="B105" s="1" t="s">
        <v>490</v>
      </c>
      <c r="C105" s="1" t="s">
        <v>491</v>
      </c>
      <c r="D105" s="1" t="s">
        <v>492</v>
      </c>
      <c r="E105" s="1" t="s">
        <v>66</v>
      </c>
      <c r="F105" s="1" t="s">
        <v>493</v>
      </c>
      <c r="G105" s="1" t="s">
        <v>494</v>
      </c>
    </row>
    <row r="106" spans="1:7" x14ac:dyDescent="0.25">
      <c r="B106" s="1" t="s">
        <v>495</v>
      </c>
      <c r="C106" s="1" t="s">
        <v>496</v>
      </c>
      <c r="D106" s="1" t="s">
        <v>497</v>
      </c>
      <c r="E106" s="1" t="s">
        <v>66</v>
      </c>
      <c r="F106" s="1" t="s">
        <v>498</v>
      </c>
      <c r="G106" s="1" t="s">
        <v>499</v>
      </c>
    </row>
    <row r="107" spans="1:7" x14ac:dyDescent="0.25">
      <c r="B107" s="1" t="s">
        <v>500</v>
      </c>
      <c r="C107" s="1" t="s">
        <v>501</v>
      </c>
      <c r="D107" s="1" t="s">
        <v>502</v>
      </c>
      <c r="E107" s="1" t="s">
        <v>66</v>
      </c>
      <c r="F107" s="1" t="s">
        <v>503</v>
      </c>
      <c r="G107" s="1" t="s">
        <v>504</v>
      </c>
    </row>
    <row r="108" spans="1:7" x14ac:dyDescent="0.25">
      <c r="A108" s="1">
        <v>39020500</v>
      </c>
      <c r="B108" s="1" t="s">
        <v>505</v>
      </c>
      <c r="C108" s="1" t="s">
        <v>505</v>
      </c>
      <c r="D108" s="1" t="s">
        <v>505</v>
      </c>
      <c r="G108" s="1" t="s">
        <v>199</v>
      </c>
    </row>
    <row r="109" spans="1:7" x14ac:dyDescent="0.25">
      <c r="A109" s="1">
        <v>39020501</v>
      </c>
      <c r="B109" s="1" t="s">
        <v>506</v>
      </c>
      <c r="C109" s="1" t="s">
        <v>506</v>
      </c>
      <c r="D109" s="1" t="s">
        <v>506</v>
      </c>
      <c r="G109" s="1" t="s">
        <v>199</v>
      </c>
    </row>
    <row r="110" spans="1:7" x14ac:dyDescent="0.25">
      <c r="A110" s="1">
        <v>39020502</v>
      </c>
      <c r="B110" s="1" t="s">
        <v>507</v>
      </c>
      <c r="C110" s="1" t="s">
        <v>507</v>
      </c>
      <c r="D110" s="1" t="s">
        <v>507</v>
      </c>
      <c r="G110" s="1" t="s">
        <v>199</v>
      </c>
    </row>
    <row r="111" spans="1:7" x14ac:dyDescent="0.25">
      <c r="A111" s="1">
        <v>39020503</v>
      </c>
      <c r="B111" s="1" t="s">
        <v>508</v>
      </c>
      <c r="C111" s="1" t="s">
        <v>508</v>
      </c>
      <c r="D111" s="1" t="s">
        <v>508</v>
      </c>
      <c r="G111" s="1" t="s">
        <v>199</v>
      </c>
    </row>
    <row r="112" spans="1:7" x14ac:dyDescent="0.25">
      <c r="A112" s="1">
        <v>39020504</v>
      </c>
      <c r="B112" s="1" t="s">
        <v>509</v>
      </c>
      <c r="C112" s="1" t="s">
        <v>509</v>
      </c>
      <c r="D112" s="1" t="s">
        <v>509</v>
      </c>
      <c r="G112" s="1" t="s">
        <v>199</v>
      </c>
    </row>
    <row r="113" spans="1:7" x14ac:dyDescent="0.25">
      <c r="A113" s="1">
        <v>39020505</v>
      </c>
      <c r="B113" s="1" t="s">
        <v>510</v>
      </c>
      <c r="C113" s="1" t="s">
        <v>510</v>
      </c>
      <c r="D113" s="1" t="s">
        <v>510</v>
      </c>
      <c r="G113" s="1" t="s">
        <v>199</v>
      </c>
    </row>
    <row r="114" spans="1:7" x14ac:dyDescent="0.25">
      <c r="B114" s="1" t="s">
        <v>511</v>
      </c>
      <c r="C114" s="1" t="s">
        <v>512</v>
      </c>
      <c r="D114" s="1" t="s">
        <v>513</v>
      </c>
      <c r="E114" s="1" t="s">
        <v>66</v>
      </c>
      <c r="F114" s="1" t="s">
        <v>493</v>
      </c>
      <c r="G114" s="1" t="s">
        <v>494</v>
      </c>
    </row>
    <row r="115" spans="1:7" x14ac:dyDescent="0.25">
      <c r="B115" s="1" t="s">
        <v>514</v>
      </c>
      <c r="C115" s="1" t="s">
        <v>515</v>
      </c>
      <c r="D115" s="1" t="s">
        <v>516</v>
      </c>
      <c r="E115" s="1" t="s">
        <v>66</v>
      </c>
      <c r="F115" s="1" t="s">
        <v>493</v>
      </c>
      <c r="G115" s="1" t="s">
        <v>494</v>
      </c>
    </row>
    <row r="116" spans="1:7" x14ac:dyDescent="0.25">
      <c r="B116" s="1" t="s">
        <v>517</v>
      </c>
      <c r="C116" s="1" t="s">
        <v>518</v>
      </c>
      <c r="D116" s="1" t="s">
        <v>519</v>
      </c>
      <c r="E116" s="1" t="s">
        <v>66</v>
      </c>
      <c r="F116" s="1" t="s">
        <v>493</v>
      </c>
      <c r="G116" s="1" t="s">
        <v>494</v>
      </c>
    </row>
    <row r="117" spans="1:7" x14ac:dyDescent="0.25">
      <c r="A117" s="1">
        <v>37140178</v>
      </c>
      <c r="B117" s="1" t="s">
        <v>520</v>
      </c>
      <c r="C117" s="1" t="s">
        <v>520</v>
      </c>
      <c r="D117" s="1" t="s">
        <v>520</v>
      </c>
      <c r="G117" s="1" t="s">
        <v>199</v>
      </c>
    </row>
    <row r="118" spans="1:7" x14ac:dyDescent="0.25">
      <c r="B118" s="1" t="s">
        <v>521</v>
      </c>
      <c r="C118" s="1" t="s">
        <v>522</v>
      </c>
      <c r="D118" s="1" t="s">
        <v>523</v>
      </c>
      <c r="E118" s="1" t="s">
        <v>66</v>
      </c>
      <c r="F118" s="1" t="s">
        <v>387</v>
      </c>
      <c r="G118" s="1" t="s">
        <v>388</v>
      </c>
    </row>
    <row r="119" spans="1:7" x14ac:dyDescent="0.25">
      <c r="B119" s="1" t="s">
        <v>524</v>
      </c>
      <c r="C119" s="1" t="s">
        <v>525</v>
      </c>
      <c r="D119" s="1" t="s">
        <v>526</v>
      </c>
      <c r="E119" s="1" t="s">
        <v>66</v>
      </c>
      <c r="F119" s="1" t="s">
        <v>387</v>
      </c>
      <c r="G119" s="1" t="s">
        <v>388</v>
      </c>
    </row>
    <row r="120" spans="1:7" x14ac:dyDescent="0.25">
      <c r="B120" s="1" t="s">
        <v>527</v>
      </c>
      <c r="C120" s="1" t="s">
        <v>528</v>
      </c>
      <c r="D120" s="1" t="s">
        <v>529</v>
      </c>
      <c r="E120" s="1" t="s">
        <v>66</v>
      </c>
      <c r="F120" s="1" t="s">
        <v>387</v>
      </c>
      <c r="G120" s="1" t="s">
        <v>388</v>
      </c>
    </row>
    <row r="121" spans="1:7" x14ac:dyDescent="0.25">
      <c r="B121" s="1" t="s">
        <v>530</v>
      </c>
      <c r="C121" s="1" t="s">
        <v>531</v>
      </c>
      <c r="D121" s="1" t="s">
        <v>532</v>
      </c>
      <c r="E121" s="1" t="s">
        <v>66</v>
      </c>
      <c r="F121" s="1" t="s">
        <v>387</v>
      </c>
      <c r="G121" s="1" t="s">
        <v>388</v>
      </c>
    </row>
    <row r="122" spans="1:7" x14ac:dyDescent="0.25">
      <c r="B122" s="1" t="s">
        <v>533</v>
      </c>
      <c r="C122" s="1" t="s">
        <v>534</v>
      </c>
      <c r="D122" s="1" t="s">
        <v>535</v>
      </c>
      <c r="E122" s="1" t="s">
        <v>66</v>
      </c>
      <c r="F122" s="1" t="s">
        <v>387</v>
      </c>
      <c r="G122" s="1" t="s">
        <v>388</v>
      </c>
    </row>
    <row r="123" spans="1:7" x14ac:dyDescent="0.25">
      <c r="B123" s="1" t="s">
        <v>536</v>
      </c>
      <c r="C123" s="1" t="s">
        <v>537</v>
      </c>
      <c r="D123" s="1" t="s">
        <v>538</v>
      </c>
      <c r="E123" s="1" t="s">
        <v>66</v>
      </c>
      <c r="F123" s="1" t="s">
        <v>39</v>
      </c>
      <c r="G123" s="1" t="s">
        <v>321</v>
      </c>
    </row>
    <row r="124" spans="1:7" x14ac:dyDescent="0.25">
      <c r="B124" s="1" t="s">
        <v>539</v>
      </c>
      <c r="C124" s="1" t="s">
        <v>540</v>
      </c>
      <c r="D124" s="1" t="s">
        <v>541</v>
      </c>
      <c r="E124" s="1" t="s">
        <v>66</v>
      </c>
      <c r="F124" s="1" t="s">
        <v>39</v>
      </c>
      <c r="G124" s="1" t="s">
        <v>321</v>
      </c>
    </row>
    <row r="125" spans="1:7" x14ac:dyDescent="0.25">
      <c r="B125" s="1" t="s">
        <v>542</v>
      </c>
      <c r="C125" s="1" t="s">
        <v>543</v>
      </c>
      <c r="D125" s="1" t="s">
        <v>544</v>
      </c>
      <c r="E125" s="1" t="s">
        <v>66</v>
      </c>
      <c r="F125" s="1" t="s">
        <v>39</v>
      </c>
      <c r="G125" s="1" t="s">
        <v>321</v>
      </c>
    </row>
    <row r="126" spans="1:7" x14ac:dyDescent="0.25">
      <c r="B126" s="1" t="s">
        <v>545</v>
      </c>
      <c r="C126" s="1" t="s">
        <v>546</v>
      </c>
      <c r="D126" s="1" t="s">
        <v>547</v>
      </c>
      <c r="E126" s="1" t="s">
        <v>66</v>
      </c>
      <c r="F126" s="1" t="s">
        <v>39</v>
      </c>
      <c r="G126" s="1" t="s">
        <v>321</v>
      </c>
    </row>
    <row r="127" spans="1:7" x14ac:dyDescent="0.25">
      <c r="B127" s="1" t="s">
        <v>548</v>
      </c>
      <c r="C127" s="1" t="s">
        <v>549</v>
      </c>
      <c r="D127" s="1" t="s">
        <v>550</v>
      </c>
      <c r="E127" s="1" t="s">
        <v>66</v>
      </c>
      <c r="F127" s="1" t="s">
        <v>39</v>
      </c>
      <c r="G127" s="1" t="s">
        <v>321</v>
      </c>
    </row>
    <row r="128" spans="1:7" x14ac:dyDescent="0.25">
      <c r="B128" s="1" t="s">
        <v>551</v>
      </c>
      <c r="C128" s="1" t="s">
        <v>552</v>
      </c>
      <c r="D128" s="1" t="s">
        <v>553</v>
      </c>
      <c r="E128" s="1" t="s">
        <v>66</v>
      </c>
      <c r="F128" s="1" t="s">
        <v>39</v>
      </c>
      <c r="G128" s="1" t="s">
        <v>321</v>
      </c>
    </row>
    <row r="129" spans="1:7" x14ac:dyDescent="0.25">
      <c r="B129" s="1" t="s">
        <v>554</v>
      </c>
      <c r="C129" s="1" t="s">
        <v>555</v>
      </c>
      <c r="D129" s="1" t="s">
        <v>556</v>
      </c>
      <c r="E129" s="1" t="s">
        <v>66</v>
      </c>
      <c r="F129" s="1" t="s">
        <v>39</v>
      </c>
      <c r="G129" s="1" t="s">
        <v>321</v>
      </c>
    </row>
    <row r="130" spans="1:7" x14ac:dyDescent="0.25">
      <c r="B130" s="1" t="s">
        <v>557</v>
      </c>
      <c r="C130" s="1" t="s">
        <v>558</v>
      </c>
      <c r="D130" s="1" t="s">
        <v>559</v>
      </c>
      <c r="E130" s="1" t="s">
        <v>66</v>
      </c>
      <c r="F130" s="1" t="s">
        <v>480</v>
      </c>
      <c r="G130" s="1" t="s">
        <v>481</v>
      </c>
    </row>
    <row r="131" spans="1:7" x14ac:dyDescent="0.25">
      <c r="B131" s="1" t="s">
        <v>560</v>
      </c>
      <c r="C131" s="1" t="s">
        <v>561</v>
      </c>
      <c r="D131" s="1" t="s">
        <v>562</v>
      </c>
      <c r="E131" s="1" t="s">
        <v>66</v>
      </c>
      <c r="F131" s="1" t="s">
        <v>563</v>
      </c>
      <c r="G131" s="1" t="s">
        <v>564</v>
      </c>
    </row>
    <row r="132" spans="1:7" x14ac:dyDescent="0.25">
      <c r="B132" s="1" t="s">
        <v>565</v>
      </c>
      <c r="C132" s="1" t="s">
        <v>566</v>
      </c>
      <c r="D132" s="1" t="s">
        <v>567</v>
      </c>
      <c r="E132" s="1" t="s">
        <v>66</v>
      </c>
      <c r="F132" s="1" t="s">
        <v>563</v>
      </c>
      <c r="G132" s="1" t="s">
        <v>564</v>
      </c>
    </row>
    <row r="133" spans="1:7" x14ac:dyDescent="0.25">
      <c r="B133" s="1" t="s">
        <v>568</v>
      </c>
      <c r="C133" s="1" t="s">
        <v>569</v>
      </c>
      <c r="D133" s="1" t="s">
        <v>570</v>
      </c>
      <c r="E133" s="1" t="s">
        <v>66</v>
      </c>
      <c r="F133" s="1" t="s">
        <v>356</v>
      </c>
      <c r="G133" s="1" t="s">
        <v>357</v>
      </c>
    </row>
    <row r="134" spans="1:7" x14ac:dyDescent="0.25">
      <c r="B134" s="1" t="s">
        <v>571</v>
      </c>
      <c r="C134" s="1" t="s">
        <v>572</v>
      </c>
      <c r="D134" s="1" t="s">
        <v>572</v>
      </c>
      <c r="E134" s="1" t="s">
        <v>66</v>
      </c>
      <c r="F134" s="1" t="s">
        <v>356</v>
      </c>
      <c r="G134" s="1" t="s">
        <v>357</v>
      </c>
    </row>
    <row r="135" spans="1:7" x14ac:dyDescent="0.25">
      <c r="A135" s="1">
        <v>39010374</v>
      </c>
      <c r="B135" s="1" t="s">
        <v>573</v>
      </c>
      <c r="C135" s="1" t="s">
        <v>574</v>
      </c>
      <c r="D135" s="1" t="s">
        <v>575</v>
      </c>
      <c r="G135" s="1" t="s">
        <v>199</v>
      </c>
    </row>
    <row r="136" spans="1:7" x14ac:dyDescent="0.25">
      <c r="B136" s="1" t="s">
        <v>576</v>
      </c>
      <c r="C136" s="1" t="s">
        <v>577</v>
      </c>
      <c r="D136" s="1" t="s">
        <v>578</v>
      </c>
      <c r="E136" s="1" t="s">
        <v>66</v>
      </c>
      <c r="F136" s="1" t="s">
        <v>579</v>
      </c>
      <c r="G136" s="1" t="s">
        <v>580</v>
      </c>
    </row>
    <row r="137" spans="1:7" x14ac:dyDescent="0.25">
      <c r="A137" s="1">
        <v>39010375</v>
      </c>
      <c r="B137" s="1" t="s">
        <v>581</v>
      </c>
      <c r="C137" s="1" t="s">
        <v>582</v>
      </c>
      <c r="D137" s="1" t="s">
        <v>583</v>
      </c>
      <c r="G137" s="1" t="s">
        <v>199</v>
      </c>
    </row>
    <row r="138" spans="1:7" x14ac:dyDescent="0.25">
      <c r="B138" s="1" t="s">
        <v>584</v>
      </c>
      <c r="C138" s="1" t="s">
        <v>585</v>
      </c>
      <c r="D138" s="1" t="s">
        <v>586</v>
      </c>
      <c r="E138" s="1" t="s">
        <v>66</v>
      </c>
      <c r="F138" s="1" t="s">
        <v>579</v>
      </c>
      <c r="G138" s="1" t="s">
        <v>580</v>
      </c>
    </row>
    <row r="139" spans="1:7" x14ac:dyDescent="0.25">
      <c r="B139" s="1" t="s">
        <v>587</v>
      </c>
      <c r="C139" s="1" t="s">
        <v>588</v>
      </c>
      <c r="D139" s="1" t="s">
        <v>589</v>
      </c>
      <c r="E139" s="1" t="s">
        <v>66</v>
      </c>
      <c r="F139" s="1" t="s">
        <v>590</v>
      </c>
      <c r="G139" s="1" t="s">
        <v>591</v>
      </c>
    </row>
    <row r="140" spans="1:7" x14ac:dyDescent="0.25">
      <c r="B140" s="1" t="s">
        <v>592</v>
      </c>
      <c r="C140" s="1" t="s">
        <v>593</v>
      </c>
      <c r="D140" s="1" t="s">
        <v>594</v>
      </c>
      <c r="E140" s="1" t="s">
        <v>66</v>
      </c>
      <c r="F140" s="1" t="s">
        <v>590</v>
      </c>
      <c r="G140" s="1" t="s">
        <v>591</v>
      </c>
    </row>
    <row r="141" spans="1:7" x14ac:dyDescent="0.25">
      <c r="A141" s="1">
        <v>39010376</v>
      </c>
      <c r="B141" s="1" t="s">
        <v>595</v>
      </c>
      <c r="C141" s="1" t="s">
        <v>596</v>
      </c>
      <c r="D141" s="1" t="s">
        <v>597</v>
      </c>
      <c r="E141" s="1" t="s">
        <v>66</v>
      </c>
      <c r="G141" s="1" t="s">
        <v>199</v>
      </c>
    </row>
    <row r="142" spans="1:7" x14ac:dyDescent="0.25">
      <c r="A142" s="1">
        <v>39010377</v>
      </c>
      <c r="B142" s="1" t="s">
        <v>598</v>
      </c>
      <c r="C142" s="1" t="s">
        <v>599</v>
      </c>
      <c r="D142" s="1" t="s">
        <v>600</v>
      </c>
      <c r="E142" s="1" t="s">
        <v>66</v>
      </c>
      <c r="G142" s="1" t="s">
        <v>199</v>
      </c>
    </row>
    <row r="143" spans="1:7" x14ac:dyDescent="0.25">
      <c r="A143" s="1">
        <v>39010378</v>
      </c>
      <c r="B143" s="1" t="s">
        <v>601</v>
      </c>
      <c r="C143" s="1" t="s">
        <v>602</v>
      </c>
      <c r="D143" s="1" t="s">
        <v>603</v>
      </c>
      <c r="E143" s="1" t="s">
        <v>66</v>
      </c>
      <c r="G143" s="1" t="s">
        <v>199</v>
      </c>
    </row>
    <row r="144" spans="1:7" x14ac:dyDescent="0.25">
      <c r="A144" s="1">
        <v>39010379</v>
      </c>
      <c r="B144" s="1" t="s">
        <v>604</v>
      </c>
      <c r="C144" s="1" t="s">
        <v>604</v>
      </c>
      <c r="D144" s="1" t="s">
        <v>605</v>
      </c>
      <c r="E144" s="1" t="s">
        <v>65</v>
      </c>
      <c r="G144" s="1" t="s">
        <v>199</v>
      </c>
    </row>
    <row r="145" spans="1:7" x14ac:dyDescent="0.25">
      <c r="A145" s="1">
        <v>19842136</v>
      </c>
      <c r="B145" s="1" t="s">
        <v>606</v>
      </c>
      <c r="C145" s="1" t="s">
        <v>607</v>
      </c>
      <c r="D145" s="1" t="s">
        <v>608</v>
      </c>
      <c r="E145" s="1" t="s">
        <v>66</v>
      </c>
      <c r="F145" s="1" t="s">
        <v>609</v>
      </c>
      <c r="G145" s="1" t="s">
        <v>610</v>
      </c>
    </row>
    <row r="146" spans="1:7" x14ac:dyDescent="0.25">
      <c r="A146" s="1">
        <v>33901340</v>
      </c>
      <c r="B146" s="1" t="s">
        <v>611</v>
      </c>
      <c r="C146" s="1" t="s">
        <v>612</v>
      </c>
      <c r="D146" s="1" t="s">
        <v>613</v>
      </c>
      <c r="E146" s="1" t="s">
        <v>66</v>
      </c>
      <c r="F146" s="1" t="s">
        <v>238</v>
      </c>
      <c r="G146" s="1" t="s">
        <v>239</v>
      </c>
    </row>
    <row r="147" spans="1:7" x14ac:dyDescent="0.25">
      <c r="A147" s="1">
        <v>33901341</v>
      </c>
      <c r="B147" s="1" t="s">
        <v>614</v>
      </c>
      <c r="C147" s="1" t="s">
        <v>615</v>
      </c>
      <c r="D147" s="1" t="s">
        <v>616</v>
      </c>
      <c r="E147" s="1" t="s">
        <v>66</v>
      </c>
      <c r="F147" s="1" t="s">
        <v>238</v>
      </c>
      <c r="G147" s="1" t="s">
        <v>239</v>
      </c>
    </row>
    <row r="148" spans="1:7" x14ac:dyDescent="0.25">
      <c r="A148" s="1">
        <v>33901342</v>
      </c>
      <c r="B148" s="1" t="s">
        <v>617</v>
      </c>
      <c r="C148" s="1" t="s">
        <v>618</v>
      </c>
      <c r="D148" s="1" t="s">
        <v>619</v>
      </c>
      <c r="E148" s="1" t="s">
        <v>66</v>
      </c>
      <c r="F148" s="1" t="s">
        <v>238</v>
      </c>
      <c r="G148" s="1" t="s">
        <v>239</v>
      </c>
    </row>
    <row r="149" spans="1:7" x14ac:dyDescent="0.25">
      <c r="A149" s="1">
        <v>33901343</v>
      </c>
      <c r="B149" s="1" t="s">
        <v>620</v>
      </c>
      <c r="C149" s="1" t="s">
        <v>621</v>
      </c>
      <c r="D149" s="1" t="s">
        <v>622</v>
      </c>
      <c r="E149" s="1" t="s">
        <v>66</v>
      </c>
      <c r="F149" s="1" t="s">
        <v>238</v>
      </c>
      <c r="G149" s="1" t="s">
        <v>239</v>
      </c>
    </row>
    <row r="150" spans="1:7" x14ac:dyDescent="0.25">
      <c r="A150" s="1">
        <v>33901344</v>
      </c>
      <c r="B150" s="1" t="s">
        <v>623</v>
      </c>
      <c r="C150" s="1" t="s">
        <v>624</v>
      </c>
      <c r="D150" s="1" t="s">
        <v>625</v>
      </c>
      <c r="E150" s="1" t="s">
        <v>66</v>
      </c>
      <c r="F150" s="1" t="s">
        <v>238</v>
      </c>
      <c r="G150" s="1" t="s">
        <v>239</v>
      </c>
    </row>
    <row r="151" spans="1:7" x14ac:dyDescent="0.25">
      <c r="A151" s="1">
        <v>33901345</v>
      </c>
      <c r="B151" s="1" t="s">
        <v>626</v>
      </c>
      <c r="C151" s="1" t="s">
        <v>627</v>
      </c>
      <c r="D151" s="1" t="s">
        <v>628</v>
      </c>
      <c r="E151" s="1" t="s">
        <v>66</v>
      </c>
      <c r="F151" s="1" t="s">
        <v>238</v>
      </c>
      <c r="G151" s="1" t="s">
        <v>239</v>
      </c>
    </row>
    <row r="152" spans="1:7" x14ac:dyDescent="0.25">
      <c r="A152" s="1">
        <v>33901346</v>
      </c>
      <c r="B152" s="1" t="s">
        <v>629</v>
      </c>
      <c r="C152" s="1" t="s">
        <v>630</v>
      </c>
      <c r="D152" s="1" t="s">
        <v>631</v>
      </c>
      <c r="E152" s="1" t="s">
        <v>66</v>
      </c>
      <c r="F152" s="1" t="s">
        <v>238</v>
      </c>
      <c r="G152" s="1" t="s">
        <v>239</v>
      </c>
    </row>
    <row r="153" spans="1:7" x14ac:dyDescent="0.25">
      <c r="B153" s="1" t="s">
        <v>632</v>
      </c>
      <c r="C153" s="1" t="s">
        <v>633</v>
      </c>
      <c r="D153" s="1" t="s">
        <v>634</v>
      </c>
      <c r="E153" s="1" t="s">
        <v>66</v>
      </c>
      <c r="F153" s="1" t="s">
        <v>149</v>
      </c>
      <c r="G153" s="1" t="s">
        <v>150</v>
      </c>
    </row>
    <row r="154" spans="1:7" x14ac:dyDescent="0.25">
      <c r="B154" s="1" t="s">
        <v>635</v>
      </c>
      <c r="C154" s="1" t="s">
        <v>636</v>
      </c>
      <c r="D154" s="1" t="s">
        <v>637</v>
      </c>
      <c r="E154" s="1" t="s">
        <v>66</v>
      </c>
      <c r="F154" s="1" t="s">
        <v>149</v>
      </c>
      <c r="G154" s="1" t="s">
        <v>150</v>
      </c>
    </row>
    <row r="155" spans="1:7" x14ac:dyDescent="0.25">
      <c r="B155" s="1" t="s">
        <v>638</v>
      </c>
      <c r="C155" s="1" t="s">
        <v>639</v>
      </c>
      <c r="D155" s="1" t="s">
        <v>640</v>
      </c>
      <c r="E155" s="1" t="s">
        <v>66</v>
      </c>
      <c r="F155" s="1" t="s">
        <v>641</v>
      </c>
      <c r="G155" s="1" t="s">
        <v>642</v>
      </c>
    </row>
    <row r="156" spans="1:7" x14ac:dyDescent="0.25">
      <c r="B156" s="1" t="s">
        <v>643</v>
      </c>
      <c r="C156" s="1" t="s">
        <v>644</v>
      </c>
      <c r="D156" s="1" t="s">
        <v>645</v>
      </c>
      <c r="E156" s="1" t="s">
        <v>66</v>
      </c>
      <c r="F156" s="1" t="s">
        <v>646</v>
      </c>
      <c r="G156" s="1" t="s">
        <v>647</v>
      </c>
    </row>
    <row r="157" spans="1:7" x14ac:dyDescent="0.25">
      <c r="B157" s="1" t="s">
        <v>648</v>
      </c>
      <c r="C157" s="1" t="s">
        <v>649</v>
      </c>
      <c r="D157" s="1" t="s">
        <v>650</v>
      </c>
      <c r="E157" s="1" t="s">
        <v>66</v>
      </c>
      <c r="F157" s="1" t="s">
        <v>641</v>
      </c>
      <c r="G157" s="1" t="s">
        <v>642</v>
      </c>
    </row>
    <row r="158" spans="1:7" x14ac:dyDescent="0.25">
      <c r="B158" s="1" t="s">
        <v>651</v>
      </c>
      <c r="C158" s="1" t="s">
        <v>652</v>
      </c>
      <c r="D158" s="1" t="s">
        <v>653</v>
      </c>
      <c r="E158" s="1" t="s">
        <v>66</v>
      </c>
      <c r="F158" s="1" t="s">
        <v>641</v>
      </c>
      <c r="G158" s="1" t="s">
        <v>642</v>
      </c>
    </row>
    <row r="159" spans="1:7" x14ac:dyDescent="0.25">
      <c r="B159" s="1" t="s">
        <v>654</v>
      </c>
      <c r="C159" s="1" t="s">
        <v>655</v>
      </c>
      <c r="D159" s="1" t="s">
        <v>656</v>
      </c>
      <c r="E159" s="1" t="s">
        <v>66</v>
      </c>
      <c r="F159" s="1" t="s">
        <v>641</v>
      </c>
      <c r="G159" s="1" t="s">
        <v>642</v>
      </c>
    </row>
    <row r="160" spans="1:7" x14ac:dyDescent="0.25">
      <c r="B160" s="1" t="s">
        <v>657</v>
      </c>
      <c r="C160" s="1" t="s">
        <v>658</v>
      </c>
      <c r="D160" s="1" t="s">
        <v>659</v>
      </c>
      <c r="E160" s="1" t="s">
        <v>66</v>
      </c>
      <c r="F160" s="1" t="s">
        <v>641</v>
      </c>
      <c r="G160" s="1" t="s">
        <v>642</v>
      </c>
    </row>
    <row r="161" spans="1:7" x14ac:dyDescent="0.25">
      <c r="B161" s="1" t="s">
        <v>660</v>
      </c>
      <c r="C161" s="1" t="s">
        <v>661</v>
      </c>
      <c r="D161" s="1" t="s">
        <v>662</v>
      </c>
      <c r="E161" s="1" t="s">
        <v>66</v>
      </c>
      <c r="F161" s="1" t="s">
        <v>663</v>
      </c>
      <c r="G161" s="1" t="s">
        <v>664</v>
      </c>
    </row>
    <row r="162" spans="1:7" x14ac:dyDescent="0.25">
      <c r="B162" s="1" t="s">
        <v>665</v>
      </c>
      <c r="C162" s="1" t="s">
        <v>666</v>
      </c>
      <c r="D162" s="1" t="s">
        <v>667</v>
      </c>
      <c r="E162" s="1" t="s">
        <v>66</v>
      </c>
      <c r="F162" s="1" t="s">
        <v>668</v>
      </c>
      <c r="G162" s="1" t="s">
        <v>669</v>
      </c>
    </row>
    <row r="163" spans="1:7" x14ac:dyDescent="0.25">
      <c r="A163" s="1">
        <v>35520431</v>
      </c>
      <c r="B163" s="1" t="s">
        <v>670</v>
      </c>
      <c r="C163" s="1" t="s">
        <v>671</v>
      </c>
      <c r="D163" s="1" t="s">
        <v>672</v>
      </c>
      <c r="E163" s="1" t="s">
        <v>66</v>
      </c>
      <c r="G163" s="1" t="s">
        <v>199</v>
      </c>
    </row>
    <row r="164" spans="1:7" x14ac:dyDescent="0.25">
      <c r="A164" s="1">
        <v>35520432</v>
      </c>
      <c r="B164" s="1" t="s">
        <v>673</v>
      </c>
      <c r="C164" s="1" t="s">
        <v>674</v>
      </c>
      <c r="D164" s="1" t="s">
        <v>675</v>
      </c>
      <c r="E164" s="1" t="s">
        <v>66</v>
      </c>
      <c r="G164" s="1" t="s">
        <v>199</v>
      </c>
    </row>
    <row r="165" spans="1:7" x14ac:dyDescent="0.25">
      <c r="B165" s="1" t="s">
        <v>676</v>
      </c>
      <c r="C165" s="1" t="s">
        <v>677</v>
      </c>
      <c r="D165" s="1" t="s">
        <v>678</v>
      </c>
      <c r="E165" s="1" t="s">
        <v>66</v>
      </c>
      <c r="F165" s="1" t="s">
        <v>679</v>
      </c>
      <c r="G165" s="1" t="s">
        <v>680</v>
      </c>
    </row>
    <row r="166" spans="1:7" x14ac:dyDescent="0.25">
      <c r="A166" s="1">
        <v>39020506</v>
      </c>
      <c r="B166" s="1" t="s">
        <v>681</v>
      </c>
      <c r="C166" s="1" t="s">
        <v>681</v>
      </c>
      <c r="D166" s="1" t="s">
        <v>681</v>
      </c>
      <c r="G166" s="1" t="s">
        <v>199</v>
      </c>
    </row>
    <row r="167" spans="1:7" x14ac:dyDescent="0.25">
      <c r="B167" s="1" t="s">
        <v>682</v>
      </c>
      <c r="C167" s="1" t="s">
        <v>683</v>
      </c>
      <c r="D167" s="1" t="s">
        <v>684</v>
      </c>
      <c r="E167" s="1" t="s">
        <v>66</v>
      </c>
      <c r="F167" s="1" t="s">
        <v>685</v>
      </c>
      <c r="G167" s="1" t="s">
        <v>686</v>
      </c>
    </row>
    <row r="168" spans="1:7" x14ac:dyDescent="0.25">
      <c r="A168" s="1">
        <v>35260892</v>
      </c>
      <c r="B168" s="1" t="s">
        <v>687</v>
      </c>
      <c r="C168" s="1" t="s">
        <v>687</v>
      </c>
      <c r="D168" s="1" t="s">
        <v>687</v>
      </c>
      <c r="G168" s="1" t="s">
        <v>199</v>
      </c>
    </row>
    <row r="169" spans="1:7" x14ac:dyDescent="0.25">
      <c r="A169" s="1">
        <v>18221010</v>
      </c>
      <c r="B169" s="1" t="s">
        <v>688</v>
      </c>
      <c r="C169" s="1" t="s">
        <v>689</v>
      </c>
      <c r="D169" s="1" t="s">
        <v>690</v>
      </c>
      <c r="E169" s="1" t="s">
        <v>66</v>
      </c>
      <c r="G169" s="1" t="s">
        <v>199</v>
      </c>
    </row>
    <row r="170" spans="1:7" x14ac:dyDescent="0.25">
      <c r="B170" s="1" t="s">
        <v>691</v>
      </c>
      <c r="C170" s="1" t="s">
        <v>692</v>
      </c>
      <c r="D170" s="1" t="s">
        <v>693</v>
      </c>
      <c r="E170" s="1" t="s">
        <v>66</v>
      </c>
      <c r="F170" s="1" t="s">
        <v>694</v>
      </c>
      <c r="G170" s="1" t="s">
        <v>695</v>
      </c>
    </row>
    <row r="171" spans="1:7" x14ac:dyDescent="0.25">
      <c r="B171" s="1" t="s">
        <v>696</v>
      </c>
      <c r="C171" s="1" t="s">
        <v>697</v>
      </c>
      <c r="D171" s="1" t="s">
        <v>698</v>
      </c>
      <c r="E171" s="1" t="s">
        <v>65</v>
      </c>
      <c r="F171" s="1" t="s">
        <v>699</v>
      </c>
      <c r="G171" s="1" t="s">
        <v>700</v>
      </c>
    </row>
    <row r="172" spans="1:7" x14ac:dyDescent="0.25">
      <c r="B172" s="1" t="s">
        <v>696</v>
      </c>
      <c r="C172" s="1" t="s">
        <v>697</v>
      </c>
      <c r="D172" s="1" t="s">
        <v>698</v>
      </c>
      <c r="E172" s="1" t="s">
        <v>65</v>
      </c>
      <c r="F172" s="1" t="s">
        <v>699</v>
      </c>
      <c r="G172" s="1" t="s">
        <v>700</v>
      </c>
    </row>
    <row r="173" spans="1:7" x14ac:dyDescent="0.25">
      <c r="B173" s="1" t="s">
        <v>696</v>
      </c>
      <c r="C173" s="1" t="s">
        <v>697</v>
      </c>
      <c r="D173" s="1" t="s">
        <v>698</v>
      </c>
      <c r="E173" s="1" t="s">
        <v>66</v>
      </c>
      <c r="F173" s="1" t="s">
        <v>699</v>
      </c>
      <c r="G173" s="1" t="s">
        <v>700</v>
      </c>
    </row>
    <row r="174" spans="1:7" x14ac:dyDescent="0.25">
      <c r="B174" s="1" t="s">
        <v>701</v>
      </c>
      <c r="C174" s="1" t="s">
        <v>702</v>
      </c>
      <c r="D174" s="1" t="s">
        <v>703</v>
      </c>
      <c r="E174" s="1" t="s">
        <v>66</v>
      </c>
      <c r="F174" s="1" t="s">
        <v>171</v>
      </c>
      <c r="G174" s="1" t="s">
        <v>172</v>
      </c>
    </row>
    <row r="175" spans="1:7" x14ac:dyDescent="0.25">
      <c r="B175" s="1" t="s">
        <v>704</v>
      </c>
      <c r="C175" s="1" t="s">
        <v>705</v>
      </c>
      <c r="D175" s="1" t="s">
        <v>706</v>
      </c>
      <c r="E175" s="1" t="s">
        <v>66</v>
      </c>
      <c r="F175" s="1" t="s">
        <v>171</v>
      </c>
      <c r="G175" s="1" t="s">
        <v>172</v>
      </c>
    </row>
    <row r="176" spans="1:7" x14ac:dyDescent="0.25">
      <c r="B176" s="1" t="s">
        <v>707</v>
      </c>
      <c r="C176" s="1" t="s">
        <v>708</v>
      </c>
      <c r="D176" s="1" t="s">
        <v>709</v>
      </c>
      <c r="E176" s="1" t="s">
        <v>66</v>
      </c>
      <c r="F176" s="1" t="s">
        <v>171</v>
      </c>
      <c r="G176" s="1" t="s">
        <v>172</v>
      </c>
    </row>
    <row r="177" spans="2:7" x14ac:dyDescent="0.25">
      <c r="B177" s="1" t="s">
        <v>710</v>
      </c>
      <c r="C177" s="1" t="s">
        <v>711</v>
      </c>
      <c r="D177" s="1" t="s">
        <v>712</v>
      </c>
      <c r="E177" s="1" t="s">
        <v>66</v>
      </c>
      <c r="F177" s="1" t="s">
        <v>171</v>
      </c>
      <c r="G177" s="1" t="s">
        <v>172</v>
      </c>
    </row>
    <row r="178" spans="2:7" x14ac:dyDescent="0.25">
      <c r="B178" s="1" t="s">
        <v>713</v>
      </c>
      <c r="C178" s="1" t="s">
        <v>714</v>
      </c>
      <c r="D178" s="1" t="s">
        <v>715</v>
      </c>
      <c r="E178" s="1" t="s">
        <v>66</v>
      </c>
      <c r="F178" s="1" t="s">
        <v>387</v>
      </c>
      <c r="G178" s="1" t="s">
        <v>388</v>
      </c>
    </row>
    <row r="179" spans="2:7" x14ac:dyDescent="0.25">
      <c r="B179" s="1" t="s">
        <v>716</v>
      </c>
      <c r="C179" s="1" t="s">
        <v>717</v>
      </c>
      <c r="D179" s="1" t="s">
        <v>718</v>
      </c>
      <c r="E179" s="1" t="s">
        <v>66</v>
      </c>
      <c r="F179" s="1" t="s">
        <v>387</v>
      </c>
      <c r="G179" s="1" t="s">
        <v>388</v>
      </c>
    </row>
    <row r="180" spans="2:7" x14ac:dyDescent="0.25">
      <c r="B180" s="1" t="s">
        <v>719</v>
      </c>
      <c r="C180" s="1" t="s">
        <v>720</v>
      </c>
      <c r="D180" s="1" t="s">
        <v>721</v>
      </c>
      <c r="E180" s="1" t="s">
        <v>66</v>
      </c>
      <c r="F180" s="1" t="s">
        <v>387</v>
      </c>
      <c r="G180" s="1" t="s">
        <v>388</v>
      </c>
    </row>
    <row r="181" spans="2:7" x14ac:dyDescent="0.25">
      <c r="B181" s="1" t="s">
        <v>722</v>
      </c>
      <c r="C181" s="1" t="s">
        <v>723</v>
      </c>
      <c r="D181" s="1" t="s">
        <v>724</v>
      </c>
      <c r="E181" s="1" t="s">
        <v>66</v>
      </c>
      <c r="F181" s="1" t="s">
        <v>171</v>
      </c>
      <c r="G181" s="1" t="s">
        <v>172</v>
      </c>
    </row>
    <row r="182" spans="2:7" x14ac:dyDescent="0.25">
      <c r="B182" s="1" t="s">
        <v>725</v>
      </c>
      <c r="C182" s="1" t="s">
        <v>726</v>
      </c>
      <c r="D182" s="1" t="s">
        <v>727</v>
      </c>
      <c r="E182" s="1" t="s">
        <v>66</v>
      </c>
      <c r="F182" s="1" t="s">
        <v>171</v>
      </c>
      <c r="G182" s="1" t="s">
        <v>172</v>
      </c>
    </row>
    <row r="183" spans="2:7" x14ac:dyDescent="0.25">
      <c r="B183" s="1" t="s">
        <v>728</v>
      </c>
      <c r="C183" s="1" t="s">
        <v>729</v>
      </c>
      <c r="D183" s="1" t="s">
        <v>730</v>
      </c>
      <c r="E183" s="1" t="s">
        <v>66</v>
      </c>
      <c r="F183" s="1" t="s">
        <v>171</v>
      </c>
      <c r="G183" s="1" t="s">
        <v>172</v>
      </c>
    </row>
    <row r="184" spans="2:7" x14ac:dyDescent="0.25">
      <c r="B184" s="1" t="s">
        <v>731</v>
      </c>
      <c r="C184" s="1" t="s">
        <v>732</v>
      </c>
      <c r="D184" s="1" t="s">
        <v>733</v>
      </c>
      <c r="E184" s="1" t="s">
        <v>66</v>
      </c>
      <c r="F184" s="1" t="s">
        <v>171</v>
      </c>
      <c r="G184" s="1" t="s">
        <v>172</v>
      </c>
    </row>
    <row r="185" spans="2:7" x14ac:dyDescent="0.25">
      <c r="B185" s="1" t="s">
        <v>722</v>
      </c>
      <c r="C185" s="1" t="s">
        <v>723</v>
      </c>
      <c r="D185" s="1" t="s">
        <v>724</v>
      </c>
      <c r="E185" s="1" t="s">
        <v>66</v>
      </c>
      <c r="F185" s="1" t="s">
        <v>171</v>
      </c>
      <c r="G185" s="1" t="s">
        <v>172</v>
      </c>
    </row>
    <row r="186" spans="2:7" x14ac:dyDescent="0.25">
      <c r="B186" s="1" t="s">
        <v>734</v>
      </c>
      <c r="C186" s="1" t="s">
        <v>735</v>
      </c>
      <c r="D186" s="1" t="s">
        <v>736</v>
      </c>
      <c r="E186" s="1" t="s">
        <v>66</v>
      </c>
      <c r="F186" s="1" t="s">
        <v>171</v>
      </c>
      <c r="G186" s="1" t="s">
        <v>172</v>
      </c>
    </row>
    <row r="187" spans="2:7" x14ac:dyDescent="0.25">
      <c r="B187" s="1" t="s">
        <v>737</v>
      </c>
      <c r="C187" s="1" t="s">
        <v>738</v>
      </c>
      <c r="D187" s="1" t="s">
        <v>739</v>
      </c>
      <c r="E187" s="1" t="s">
        <v>66</v>
      </c>
      <c r="F187" s="1" t="s">
        <v>39</v>
      </c>
      <c r="G187" s="1" t="s">
        <v>321</v>
      </c>
    </row>
    <row r="188" spans="2:7" x14ac:dyDescent="0.25">
      <c r="B188" s="1" t="s">
        <v>740</v>
      </c>
      <c r="C188" s="1" t="s">
        <v>741</v>
      </c>
      <c r="D188" s="1" t="s">
        <v>742</v>
      </c>
      <c r="E188" s="1" t="s">
        <v>66</v>
      </c>
      <c r="F188" s="1" t="s">
        <v>39</v>
      </c>
      <c r="G188" s="1" t="s">
        <v>321</v>
      </c>
    </row>
    <row r="189" spans="2:7" x14ac:dyDescent="0.25">
      <c r="B189" s="1" t="s">
        <v>743</v>
      </c>
      <c r="C189" s="1" t="s">
        <v>744</v>
      </c>
      <c r="D189" s="1" t="s">
        <v>745</v>
      </c>
      <c r="E189" s="1" t="s">
        <v>66</v>
      </c>
      <c r="F189" s="1" t="s">
        <v>39</v>
      </c>
      <c r="G189" s="1" t="s">
        <v>321</v>
      </c>
    </row>
    <row r="190" spans="2:7" x14ac:dyDescent="0.25">
      <c r="B190" s="1" t="s">
        <v>746</v>
      </c>
      <c r="C190" s="1" t="s">
        <v>747</v>
      </c>
      <c r="D190" s="1" t="s">
        <v>748</v>
      </c>
      <c r="E190" s="1" t="s">
        <v>66</v>
      </c>
      <c r="F190" s="1" t="s">
        <v>39</v>
      </c>
      <c r="G190" s="1" t="s">
        <v>321</v>
      </c>
    </row>
    <row r="191" spans="2:7" x14ac:dyDescent="0.25">
      <c r="B191" s="1" t="s">
        <v>749</v>
      </c>
      <c r="C191" s="1" t="s">
        <v>750</v>
      </c>
      <c r="D191" s="1" t="s">
        <v>751</v>
      </c>
      <c r="E191" s="1" t="s">
        <v>66</v>
      </c>
      <c r="F191" s="1" t="s">
        <v>39</v>
      </c>
      <c r="G191" s="1" t="s">
        <v>321</v>
      </c>
    </row>
    <row r="192" spans="2:7" x14ac:dyDescent="0.25">
      <c r="B192" s="1" t="s">
        <v>752</v>
      </c>
      <c r="C192" s="1" t="s">
        <v>753</v>
      </c>
      <c r="D192" s="1" t="s">
        <v>754</v>
      </c>
      <c r="E192" s="1" t="s">
        <v>66</v>
      </c>
      <c r="F192" s="1" t="s">
        <v>39</v>
      </c>
      <c r="G192" s="1" t="s">
        <v>321</v>
      </c>
    </row>
    <row r="193" spans="1:7" x14ac:dyDescent="0.25">
      <c r="B193" s="1" t="s">
        <v>755</v>
      </c>
      <c r="C193" s="1" t="s">
        <v>756</v>
      </c>
      <c r="D193" s="1" t="s">
        <v>757</v>
      </c>
      <c r="E193" s="1" t="s">
        <v>66</v>
      </c>
      <c r="F193" s="1" t="s">
        <v>39</v>
      </c>
      <c r="G193" s="1" t="s">
        <v>321</v>
      </c>
    </row>
    <row r="194" spans="1:7" x14ac:dyDescent="0.25">
      <c r="B194" s="1" t="s">
        <v>758</v>
      </c>
      <c r="C194" s="1" t="s">
        <v>759</v>
      </c>
      <c r="D194" s="1" t="s">
        <v>760</v>
      </c>
      <c r="E194" s="1" t="s">
        <v>66</v>
      </c>
      <c r="F194" s="1" t="s">
        <v>480</v>
      </c>
      <c r="G194" s="1" t="s">
        <v>481</v>
      </c>
    </row>
    <row r="195" spans="1:7" x14ac:dyDescent="0.25">
      <c r="B195" s="1" t="s">
        <v>761</v>
      </c>
      <c r="C195" s="1" t="s">
        <v>762</v>
      </c>
      <c r="D195" s="1" t="s">
        <v>763</v>
      </c>
      <c r="E195" s="1" t="s">
        <v>66</v>
      </c>
      <c r="F195" s="1" t="s">
        <v>480</v>
      </c>
      <c r="G195" s="1" t="s">
        <v>481</v>
      </c>
    </row>
    <row r="196" spans="1:7" x14ac:dyDescent="0.25">
      <c r="B196" s="1" t="s">
        <v>764</v>
      </c>
      <c r="C196" s="1" t="s">
        <v>765</v>
      </c>
      <c r="D196" s="1" t="s">
        <v>766</v>
      </c>
      <c r="E196" s="1" t="s">
        <v>66</v>
      </c>
      <c r="F196" s="1" t="s">
        <v>480</v>
      </c>
      <c r="G196" s="1" t="s">
        <v>481</v>
      </c>
    </row>
    <row r="197" spans="1:7" x14ac:dyDescent="0.25">
      <c r="B197" s="1" t="s">
        <v>767</v>
      </c>
      <c r="C197" s="1" t="s">
        <v>768</v>
      </c>
      <c r="D197" s="1" t="s">
        <v>769</v>
      </c>
      <c r="E197" s="1" t="s">
        <v>66</v>
      </c>
      <c r="F197" s="1" t="s">
        <v>233</v>
      </c>
      <c r="G197" s="1" t="s">
        <v>234</v>
      </c>
    </row>
    <row r="198" spans="1:7" x14ac:dyDescent="0.25">
      <c r="B198" s="1" t="s">
        <v>770</v>
      </c>
      <c r="C198" s="1" t="s">
        <v>771</v>
      </c>
      <c r="D198" s="1" t="s">
        <v>772</v>
      </c>
      <c r="E198" s="1" t="s">
        <v>66</v>
      </c>
      <c r="F198" s="1" t="s">
        <v>233</v>
      </c>
      <c r="G198" s="1" t="s">
        <v>234</v>
      </c>
    </row>
    <row r="199" spans="1:7" x14ac:dyDescent="0.25">
      <c r="B199" s="1" t="s">
        <v>725</v>
      </c>
      <c r="C199" s="1" t="s">
        <v>726</v>
      </c>
      <c r="D199" s="1" t="s">
        <v>727</v>
      </c>
      <c r="E199" s="1" t="s">
        <v>66</v>
      </c>
      <c r="F199" s="1" t="s">
        <v>171</v>
      </c>
      <c r="G199" s="1" t="s">
        <v>172</v>
      </c>
    </row>
    <row r="200" spans="1:7" x14ac:dyDescent="0.25">
      <c r="B200" s="1" t="s">
        <v>728</v>
      </c>
      <c r="C200" s="1" t="s">
        <v>729</v>
      </c>
      <c r="D200" s="1" t="s">
        <v>730</v>
      </c>
      <c r="E200" s="1" t="s">
        <v>66</v>
      </c>
      <c r="F200" s="1" t="s">
        <v>171</v>
      </c>
      <c r="G200" s="1" t="s">
        <v>172</v>
      </c>
    </row>
    <row r="201" spans="1:7" x14ac:dyDescent="0.25">
      <c r="B201" s="1" t="s">
        <v>731</v>
      </c>
      <c r="C201" s="1" t="s">
        <v>732</v>
      </c>
      <c r="D201" s="1" t="s">
        <v>733</v>
      </c>
      <c r="E201" s="1" t="s">
        <v>66</v>
      </c>
      <c r="F201" s="1" t="s">
        <v>171</v>
      </c>
      <c r="G201" s="1" t="s">
        <v>172</v>
      </c>
    </row>
    <row r="202" spans="1:7" x14ac:dyDescent="0.25">
      <c r="B202" s="1" t="s">
        <v>722</v>
      </c>
      <c r="C202" s="1" t="s">
        <v>723</v>
      </c>
      <c r="D202" s="1" t="s">
        <v>724</v>
      </c>
      <c r="E202" s="1" t="s">
        <v>66</v>
      </c>
      <c r="F202" s="1" t="s">
        <v>171</v>
      </c>
      <c r="G202" s="1" t="s">
        <v>172</v>
      </c>
    </row>
    <row r="203" spans="1:7" x14ac:dyDescent="0.25">
      <c r="B203" s="1" t="s">
        <v>704</v>
      </c>
      <c r="C203" s="1" t="s">
        <v>705</v>
      </c>
      <c r="D203" s="1" t="s">
        <v>706</v>
      </c>
      <c r="E203" s="1" t="s">
        <v>66</v>
      </c>
      <c r="F203" s="1" t="s">
        <v>171</v>
      </c>
      <c r="G203" s="1" t="s">
        <v>172</v>
      </c>
    </row>
    <row r="204" spans="1:7" x14ac:dyDescent="0.25">
      <c r="B204" s="1" t="s">
        <v>710</v>
      </c>
      <c r="C204" s="1" t="s">
        <v>711</v>
      </c>
      <c r="D204" s="1" t="s">
        <v>712</v>
      </c>
      <c r="E204" s="1" t="s">
        <v>66</v>
      </c>
      <c r="F204" s="1" t="s">
        <v>171</v>
      </c>
      <c r="G204" s="1" t="s">
        <v>172</v>
      </c>
    </row>
    <row r="205" spans="1:7" x14ac:dyDescent="0.25">
      <c r="B205" s="1" t="s">
        <v>710</v>
      </c>
      <c r="C205" s="1" t="s">
        <v>711</v>
      </c>
      <c r="D205" s="1" t="s">
        <v>712</v>
      </c>
      <c r="E205" s="1" t="s">
        <v>66</v>
      </c>
      <c r="F205" s="1" t="s">
        <v>171</v>
      </c>
      <c r="G205" s="1" t="s">
        <v>172</v>
      </c>
    </row>
    <row r="206" spans="1:7" x14ac:dyDescent="0.25">
      <c r="B206" s="1" t="s">
        <v>707</v>
      </c>
      <c r="C206" s="1" t="s">
        <v>708</v>
      </c>
      <c r="D206" s="1" t="s">
        <v>709</v>
      </c>
      <c r="E206" s="1" t="s">
        <v>66</v>
      </c>
      <c r="F206" s="1" t="s">
        <v>171</v>
      </c>
      <c r="G206" s="1" t="s">
        <v>172</v>
      </c>
    </row>
    <row r="207" spans="1:7" x14ac:dyDescent="0.25">
      <c r="B207" s="1" t="s">
        <v>734</v>
      </c>
      <c r="C207" s="1" t="s">
        <v>735</v>
      </c>
      <c r="D207" s="1" t="s">
        <v>735</v>
      </c>
      <c r="E207" s="1" t="s">
        <v>66</v>
      </c>
      <c r="F207" s="1" t="s">
        <v>171</v>
      </c>
      <c r="G207" s="1" t="s">
        <v>172</v>
      </c>
    </row>
    <row r="208" spans="1:7" x14ac:dyDescent="0.25">
      <c r="A208" s="1">
        <v>33950284</v>
      </c>
      <c r="B208" s="1" t="s">
        <v>773</v>
      </c>
      <c r="C208" s="1" t="s">
        <v>774</v>
      </c>
      <c r="D208" s="1" t="s">
        <v>775</v>
      </c>
      <c r="E208" s="1" t="s">
        <v>66</v>
      </c>
      <c r="F208" s="1" t="s">
        <v>776</v>
      </c>
      <c r="G208" s="1" t="s">
        <v>777</v>
      </c>
    </row>
    <row r="209" spans="1:7" x14ac:dyDescent="0.25">
      <c r="A209" s="1">
        <v>33950285</v>
      </c>
      <c r="B209" s="1" t="s">
        <v>778</v>
      </c>
      <c r="C209" s="1" t="s">
        <v>779</v>
      </c>
      <c r="D209" s="1" t="s">
        <v>780</v>
      </c>
      <c r="E209" s="1" t="s">
        <v>66</v>
      </c>
      <c r="F209" s="1" t="s">
        <v>776</v>
      </c>
      <c r="G209" s="1" t="s">
        <v>777</v>
      </c>
    </row>
    <row r="210" spans="1:7" x14ac:dyDescent="0.25">
      <c r="A210" s="1">
        <v>33950287</v>
      </c>
      <c r="B210" s="1" t="s">
        <v>781</v>
      </c>
      <c r="C210" s="1" t="s">
        <v>782</v>
      </c>
      <c r="D210" s="1" t="s">
        <v>783</v>
      </c>
      <c r="E210" s="1" t="s">
        <v>66</v>
      </c>
      <c r="F210" s="1" t="s">
        <v>776</v>
      </c>
      <c r="G210" s="1" t="s">
        <v>777</v>
      </c>
    </row>
    <row r="211" spans="1:7" x14ac:dyDescent="0.25">
      <c r="A211" s="1">
        <v>33950288</v>
      </c>
      <c r="B211" s="1" t="s">
        <v>784</v>
      </c>
      <c r="C211" s="1" t="s">
        <v>785</v>
      </c>
      <c r="D211" s="1" t="s">
        <v>786</v>
      </c>
      <c r="E211" s="1" t="s">
        <v>66</v>
      </c>
      <c r="F211" s="1" t="s">
        <v>776</v>
      </c>
      <c r="G211" s="1" t="s">
        <v>777</v>
      </c>
    </row>
    <row r="212" spans="1:7" x14ac:dyDescent="0.25">
      <c r="A212" s="1">
        <v>33950289</v>
      </c>
      <c r="B212" s="1" t="s">
        <v>787</v>
      </c>
      <c r="C212" s="1" t="s">
        <v>788</v>
      </c>
      <c r="D212" s="1" t="s">
        <v>789</v>
      </c>
      <c r="E212" s="1" t="s">
        <v>66</v>
      </c>
      <c r="F212" s="1" t="s">
        <v>776</v>
      </c>
      <c r="G212" s="1" t="s">
        <v>777</v>
      </c>
    </row>
    <row r="213" spans="1:7" x14ac:dyDescent="0.25">
      <c r="A213" s="1">
        <v>33950291</v>
      </c>
      <c r="B213" s="1" t="s">
        <v>790</v>
      </c>
      <c r="C213" s="1" t="s">
        <v>791</v>
      </c>
      <c r="D213" s="1" t="s">
        <v>792</v>
      </c>
      <c r="E213" s="1" t="s">
        <v>66</v>
      </c>
      <c r="F213" s="1" t="s">
        <v>776</v>
      </c>
      <c r="G213" s="1" t="s">
        <v>777</v>
      </c>
    </row>
    <row r="214" spans="1:7" x14ac:dyDescent="0.25">
      <c r="A214" s="1">
        <v>33950292</v>
      </c>
      <c r="B214" s="1" t="s">
        <v>793</v>
      </c>
      <c r="C214" s="1" t="s">
        <v>794</v>
      </c>
      <c r="D214" s="1" t="s">
        <v>795</v>
      </c>
      <c r="E214" s="1" t="s">
        <v>66</v>
      </c>
      <c r="F214" s="1" t="s">
        <v>776</v>
      </c>
      <c r="G214" s="1" t="s">
        <v>777</v>
      </c>
    </row>
    <row r="215" spans="1:7" x14ac:dyDescent="0.25">
      <c r="A215" s="1">
        <v>33950294</v>
      </c>
      <c r="B215" s="1" t="s">
        <v>796</v>
      </c>
      <c r="C215" s="1" t="s">
        <v>797</v>
      </c>
      <c r="D215" s="1" t="s">
        <v>798</v>
      </c>
      <c r="E215" s="1" t="s">
        <v>66</v>
      </c>
      <c r="F215" s="1" t="s">
        <v>776</v>
      </c>
      <c r="G215" s="1" t="s">
        <v>777</v>
      </c>
    </row>
    <row r="216" spans="1:7" x14ac:dyDescent="0.25">
      <c r="A216" s="1">
        <v>33950295</v>
      </c>
      <c r="B216" s="1" t="s">
        <v>799</v>
      </c>
      <c r="C216" s="1" t="s">
        <v>800</v>
      </c>
      <c r="D216" s="1" t="s">
        <v>801</v>
      </c>
      <c r="E216" s="1" t="s">
        <v>66</v>
      </c>
      <c r="F216" s="1" t="s">
        <v>776</v>
      </c>
      <c r="G216" s="1" t="s">
        <v>777</v>
      </c>
    </row>
    <row r="217" spans="1:7" x14ac:dyDescent="0.25">
      <c r="A217" s="1">
        <v>33950298</v>
      </c>
      <c r="B217" s="1" t="s">
        <v>802</v>
      </c>
      <c r="C217" s="1" t="s">
        <v>803</v>
      </c>
      <c r="D217" s="1" t="s">
        <v>804</v>
      </c>
      <c r="E217" s="1" t="s">
        <v>66</v>
      </c>
      <c r="F217" s="1" t="s">
        <v>776</v>
      </c>
      <c r="G217" s="1" t="s">
        <v>777</v>
      </c>
    </row>
    <row r="218" spans="1:7" x14ac:dyDescent="0.25">
      <c r="A218" s="1">
        <v>33950296</v>
      </c>
      <c r="B218" s="1" t="s">
        <v>805</v>
      </c>
      <c r="C218" s="1" t="s">
        <v>806</v>
      </c>
      <c r="D218" s="1" t="s">
        <v>807</v>
      </c>
      <c r="E218" s="1" t="s">
        <v>66</v>
      </c>
      <c r="F218" s="1" t="s">
        <v>776</v>
      </c>
      <c r="G218" s="1" t="s">
        <v>777</v>
      </c>
    </row>
    <row r="219" spans="1:7" x14ac:dyDescent="0.25">
      <c r="A219" s="1">
        <v>33950297</v>
      </c>
      <c r="B219" s="1" t="s">
        <v>808</v>
      </c>
      <c r="C219" s="1" t="s">
        <v>809</v>
      </c>
      <c r="D219" s="1" t="s">
        <v>810</v>
      </c>
      <c r="E219" s="1" t="s">
        <v>66</v>
      </c>
      <c r="F219" s="1" t="s">
        <v>776</v>
      </c>
      <c r="G219" s="1" t="s">
        <v>777</v>
      </c>
    </row>
    <row r="220" spans="1:7" x14ac:dyDescent="0.25">
      <c r="A220" s="1">
        <v>33950299</v>
      </c>
      <c r="B220" s="1" t="s">
        <v>811</v>
      </c>
      <c r="C220" s="1" t="s">
        <v>812</v>
      </c>
      <c r="D220" s="1" t="s">
        <v>813</v>
      </c>
      <c r="E220" s="1" t="s">
        <v>66</v>
      </c>
      <c r="F220" s="1" t="s">
        <v>776</v>
      </c>
      <c r="G220" s="1" t="s">
        <v>777</v>
      </c>
    </row>
    <row r="221" spans="1:7" x14ac:dyDescent="0.25">
      <c r="A221" s="1">
        <v>33950300</v>
      </c>
      <c r="B221" s="1" t="s">
        <v>814</v>
      </c>
      <c r="C221" s="1" t="s">
        <v>815</v>
      </c>
      <c r="D221" s="1" t="s">
        <v>816</v>
      </c>
      <c r="E221" s="1" t="s">
        <v>66</v>
      </c>
      <c r="F221" s="1" t="s">
        <v>776</v>
      </c>
      <c r="G221" s="1" t="s">
        <v>777</v>
      </c>
    </row>
    <row r="222" spans="1:7" x14ac:dyDescent="0.25">
      <c r="A222" s="1">
        <v>33950302</v>
      </c>
      <c r="B222" s="1" t="s">
        <v>817</v>
      </c>
      <c r="C222" s="1" t="s">
        <v>818</v>
      </c>
      <c r="D222" s="1" t="s">
        <v>819</v>
      </c>
      <c r="E222" s="1" t="s">
        <v>66</v>
      </c>
      <c r="F222" s="1" t="s">
        <v>776</v>
      </c>
      <c r="G222" s="1" t="s">
        <v>777</v>
      </c>
    </row>
    <row r="223" spans="1:7" x14ac:dyDescent="0.25">
      <c r="A223" s="1">
        <v>33950303</v>
      </c>
      <c r="B223" s="1" t="s">
        <v>820</v>
      </c>
      <c r="C223" s="1" t="s">
        <v>821</v>
      </c>
      <c r="D223" s="1" t="s">
        <v>822</v>
      </c>
      <c r="E223" s="1" t="s">
        <v>66</v>
      </c>
      <c r="F223" s="1" t="s">
        <v>776</v>
      </c>
      <c r="G223" s="1" t="s">
        <v>777</v>
      </c>
    </row>
    <row r="224" spans="1:7" x14ac:dyDescent="0.25">
      <c r="A224" s="1">
        <v>33950304</v>
      </c>
      <c r="B224" s="1" t="s">
        <v>823</v>
      </c>
      <c r="C224" s="1" t="s">
        <v>824</v>
      </c>
      <c r="D224" s="1" t="s">
        <v>825</v>
      </c>
      <c r="E224" s="1" t="s">
        <v>66</v>
      </c>
      <c r="F224" s="1" t="s">
        <v>776</v>
      </c>
      <c r="G224" s="1" t="s">
        <v>777</v>
      </c>
    </row>
    <row r="225" spans="1:7" x14ac:dyDescent="0.25">
      <c r="A225" s="1">
        <v>33950305</v>
      </c>
      <c r="B225" s="1" t="s">
        <v>826</v>
      </c>
      <c r="C225" s="1" t="s">
        <v>827</v>
      </c>
      <c r="D225" s="1" t="s">
        <v>828</v>
      </c>
      <c r="E225" s="1" t="s">
        <v>66</v>
      </c>
      <c r="F225" s="1" t="s">
        <v>776</v>
      </c>
      <c r="G225" s="1" t="s">
        <v>777</v>
      </c>
    </row>
    <row r="226" spans="1:7" x14ac:dyDescent="0.25">
      <c r="A226" s="1">
        <v>33950306</v>
      </c>
      <c r="B226" s="1" t="s">
        <v>829</v>
      </c>
      <c r="C226" s="1" t="s">
        <v>830</v>
      </c>
      <c r="D226" s="1" t="s">
        <v>831</v>
      </c>
      <c r="E226" s="1" t="s">
        <v>66</v>
      </c>
      <c r="F226" s="1" t="s">
        <v>776</v>
      </c>
      <c r="G226" s="1" t="s">
        <v>777</v>
      </c>
    </row>
    <row r="227" spans="1:7" x14ac:dyDescent="0.25">
      <c r="A227" s="1">
        <v>33950307</v>
      </c>
      <c r="B227" s="1" t="s">
        <v>832</v>
      </c>
      <c r="C227" s="1" t="s">
        <v>833</v>
      </c>
      <c r="D227" s="1" t="s">
        <v>834</v>
      </c>
      <c r="E227" s="1" t="s">
        <v>66</v>
      </c>
      <c r="F227" s="1" t="s">
        <v>776</v>
      </c>
      <c r="G227" s="1" t="s">
        <v>777</v>
      </c>
    </row>
    <row r="228" spans="1:7" x14ac:dyDescent="0.25">
      <c r="A228" s="1">
        <v>33950308</v>
      </c>
      <c r="B228" s="1" t="s">
        <v>835</v>
      </c>
      <c r="C228" s="1" t="s">
        <v>836</v>
      </c>
      <c r="D228" s="1" t="s">
        <v>837</v>
      </c>
      <c r="E228" s="1" t="s">
        <v>66</v>
      </c>
      <c r="F228" s="1" t="s">
        <v>776</v>
      </c>
      <c r="G228" s="1" t="s">
        <v>777</v>
      </c>
    </row>
    <row r="229" spans="1:7" x14ac:dyDescent="0.25">
      <c r="B229" s="1" t="s">
        <v>838</v>
      </c>
      <c r="C229" s="1" t="s">
        <v>839</v>
      </c>
      <c r="D229" s="1" t="s">
        <v>840</v>
      </c>
      <c r="E229" s="1" t="s">
        <v>66</v>
      </c>
      <c r="F229" s="1" t="s">
        <v>841</v>
      </c>
      <c r="G229" s="1" t="s">
        <v>842</v>
      </c>
    </row>
    <row r="230" spans="1:7" x14ac:dyDescent="0.25">
      <c r="B230" s="1" t="s">
        <v>843</v>
      </c>
      <c r="C230" s="1" t="s">
        <v>844</v>
      </c>
      <c r="D230" s="1" t="s">
        <v>843</v>
      </c>
      <c r="E230" s="1" t="s">
        <v>66</v>
      </c>
      <c r="G230" s="1" t="s">
        <v>199</v>
      </c>
    </row>
    <row r="231" spans="1:7" x14ac:dyDescent="0.25">
      <c r="B231" s="1" t="s">
        <v>845</v>
      </c>
      <c r="C231" s="1" t="s">
        <v>845</v>
      </c>
      <c r="D231" s="1" t="s">
        <v>845</v>
      </c>
      <c r="E231" s="1" t="s">
        <v>66</v>
      </c>
      <c r="G231" s="1" t="s">
        <v>199</v>
      </c>
    </row>
    <row r="232" spans="1:7" x14ac:dyDescent="0.25">
      <c r="B232" s="1" t="s">
        <v>846</v>
      </c>
      <c r="C232" s="1" t="s">
        <v>847</v>
      </c>
      <c r="D232" s="1" t="s">
        <v>846</v>
      </c>
      <c r="E232" s="1" t="s">
        <v>66</v>
      </c>
      <c r="G232" s="1" t="s">
        <v>199</v>
      </c>
    </row>
    <row r="233" spans="1:7" x14ac:dyDescent="0.25">
      <c r="B233" s="1" t="s">
        <v>848</v>
      </c>
      <c r="C233" s="1" t="s">
        <v>848</v>
      </c>
      <c r="D233" s="1" t="s">
        <v>848</v>
      </c>
      <c r="E233" s="1" t="s">
        <v>66</v>
      </c>
      <c r="G233" s="1" t="s">
        <v>199</v>
      </c>
    </row>
    <row r="234" spans="1:7" x14ac:dyDescent="0.25">
      <c r="B234" s="1" t="s">
        <v>849</v>
      </c>
      <c r="C234" s="1" t="s">
        <v>849</v>
      </c>
      <c r="D234" s="1" t="s">
        <v>849</v>
      </c>
      <c r="E234" s="1" t="s">
        <v>66</v>
      </c>
      <c r="G234" s="1" t="s">
        <v>199</v>
      </c>
    </row>
    <row r="235" spans="1:7" x14ac:dyDescent="0.25">
      <c r="B235" s="1" t="s">
        <v>850</v>
      </c>
      <c r="C235" s="1" t="s">
        <v>850</v>
      </c>
      <c r="D235" s="1" t="s">
        <v>850</v>
      </c>
      <c r="E235" s="1" t="s">
        <v>66</v>
      </c>
      <c r="G235" s="1" t="s">
        <v>199</v>
      </c>
    </row>
    <row r="236" spans="1:7" x14ac:dyDescent="0.25">
      <c r="B236" s="1" t="s">
        <v>851</v>
      </c>
      <c r="C236" s="1" t="s">
        <v>851</v>
      </c>
      <c r="D236" s="1" t="s">
        <v>851</v>
      </c>
      <c r="E236" s="1" t="s">
        <v>66</v>
      </c>
      <c r="G236" s="1" t="s">
        <v>199</v>
      </c>
    </row>
    <row r="237" spans="1:7" x14ac:dyDescent="0.25">
      <c r="B237" s="1" t="s">
        <v>852</v>
      </c>
      <c r="C237" s="1" t="s">
        <v>852</v>
      </c>
      <c r="D237" s="1" t="s">
        <v>852</v>
      </c>
      <c r="E237" s="1" t="s">
        <v>66</v>
      </c>
      <c r="G237" s="1" t="s">
        <v>199</v>
      </c>
    </row>
    <row r="238" spans="1:7" x14ac:dyDescent="0.25">
      <c r="B238" s="1" t="s">
        <v>853</v>
      </c>
      <c r="C238" s="1" t="s">
        <v>853</v>
      </c>
      <c r="D238" s="1" t="s">
        <v>853</v>
      </c>
      <c r="E238" s="1" t="s">
        <v>66</v>
      </c>
      <c r="G238" s="1" t="s">
        <v>199</v>
      </c>
    </row>
    <row r="239" spans="1:7" x14ac:dyDescent="0.25">
      <c r="B239" s="1" t="s">
        <v>854</v>
      </c>
      <c r="C239" s="1" t="s">
        <v>854</v>
      </c>
      <c r="D239" s="1" t="s">
        <v>854</v>
      </c>
      <c r="E239" s="1" t="s">
        <v>66</v>
      </c>
      <c r="G239" s="1" t="s">
        <v>199</v>
      </c>
    </row>
    <row r="240" spans="1:7" x14ac:dyDescent="0.25">
      <c r="B240" s="1" t="s">
        <v>855</v>
      </c>
      <c r="C240" s="1" t="s">
        <v>855</v>
      </c>
      <c r="D240" s="1" t="s">
        <v>855</v>
      </c>
      <c r="E240" s="1" t="s">
        <v>66</v>
      </c>
      <c r="G240" s="1" t="s">
        <v>199</v>
      </c>
    </row>
    <row r="241" spans="1:7" x14ac:dyDescent="0.25">
      <c r="B241" s="1" t="s">
        <v>856</v>
      </c>
      <c r="C241" s="1" t="s">
        <v>857</v>
      </c>
      <c r="D241" s="1" t="s">
        <v>858</v>
      </c>
      <c r="E241" s="1" t="s">
        <v>66</v>
      </c>
      <c r="F241" s="1" t="s">
        <v>859</v>
      </c>
      <c r="G241" s="1" t="s">
        <v>860</v>
      </c>
    </row>
    <row r="242" spans="1:7" x14ac:dyDescent="0.25">
      <c r="A242" s="1">
        <v>35030005</v>
      </c>
      <c r="B242" s="1" t="s">
        <v>861</v>
      </c>
      <c r="C242" s="1" t="s">
        <v>862</v>
      </c>
      <c r="D242" s="1" t="s">
        <v>863</v>
      </c>
      <c r="E242" s="1" t="s">
        <v>66</v>
      </c>
      <c r="F242" s="1" t="s">
        <v>864</v>
      </c>
      <c r="G242" s="1" t="s">
        <v>865</v>
      </c>
    </row>
    <row r="243" spans="1:7" x14ac:dyDescent="0.25">
      <c r="A243" s="1">
        <v>35030006</v>
      </c>
      <c r="B243" s="1" t="s">
        <v>866</v>
      </c>
      <c r="C243" s="1" t="s">
        <v>867</v>
      </c>
      <c r="D243" s="1" t="s">
        <v>868</v>
      </c>
      <c r="E243" s="1" t="s">
        <v>66</v>
      </c>
      <c r="F243" s="1" t="s">
        <v>869</v>
      </c>
      <c r="G243" s="1" t="s">
        <v>870</v>
      </c>
    </row>
    <row r="244" spans="1:7" x14ac:dyDescent="0.25">
      <c r="B244" s="1" t="s">
        <v>871</v>
      </c>
      <c r="C244" s="1" t="s">
        <v>872</v>
      </c>
      <c r="D244" s="1" t="s">
        <v>873</v>
      </c>
      <c r="E244" s="1" t="s">
        <v>66</v>
      </c>
      <c r="F244" s="1" t="s">
        <v>874</v>
      </c>
      <c r="G244" s="1" t="s">
        <v>875</v>
      </c>
    </row>
    <row r="245" spans="1:7" x14ac:dyDescent="0.25">
      <c r="A245" s="1">
        <v>35260893</v>
      </c>
      <c r="B245" s="1" t="s">
        <v>876</v>
      </c>
      <c r="C245" s="1" t="s">
        <v>877</v>
      </c>
      <c r="D245" s="1" t="s">
        <v>878</v>
      </c>
      <c r="E245" s="1" t="s">
        <v>66</v>
      </c>
      <c r="F245" s="1" t="s">
        <v>879</v>
      </c>
      <c r="G245" s="1" t="s">
        <v>880</v>
      </c>
    </row>
    <row r="246" spans="1:7" x14ac:dyDescent="0.25">
      <c r="A246" s="1">
        <v>35260894</v>
      </c>
      <c r="B246" s="1" t="s">
        <v>881</v>
      </c>
      <c r="C246" s="1" t="s">
        <v>882</v>
      </c>
      <c r="D246" s="1" t="s">
        <v>883</v>
      </c>
      <c r="E246" s="1" t="s">
        <v>66</v>
      </c>
      <c r="F246" s="1" t="s">
        <v>879</v>
      </c>
      <c r="G246" s="1" t="s">
        <v>880</v>
      </c>
    </row>
    <row r="247" spans="1:7" x14ac:dyDescent="0.25">
      <c r="A247" s="1">
        <v>35520433</v>
      </c>
      <c r="B247" s="1" t="s">
        <v>884</v>
      </c>
      <c r="C247" s="1" t="s">
        <v>885</v>
      </c>
      <c r="D247" s="1" t="s">
        <v>886</v>
      </c>
      <c r="E247" s="1" t="s">
        <v>65</v>
      </c>
      <c r="F247" s="1" t="s">
        <v>887</v>
      </c>
      <c r="G247" s="1" t="s">
        <v>888</v>
      </c>
    </row>
    <row r="248" spans="1:7" x14ac:dyDescent="0.25">
      <c r="B248" s="1" t="s">
        <v>889</v>
      </c>
      <c r="C248" s="1" t="s">
        <v>890</v>
      </c>
      <c r="D248" s="1" t="s">
        <v>891</v>
      </c>
      <c r="E248" s="1" t="s">
        <v>66</v>
      </c>
      <c r="F248" s="1" t="s">
        <v>892</v>
      </c>
      <c r="G248" s="1" t="s">
        <v>893</v>
      </c>
    </row>
    <row r="249" spans="1:7" x14ac:dyDescent="0.25">
      <c r="B249" s="1" t="s">
        <v>894</v>
      </c>
      <c r="C249" s="1" t="s">
        <v>895</v>
      </c>
      <c r="D249" s="1" t="s">
        <v>896</v>
      </c>
      <c r="E249" s="1" t="s">
        <v>66</v>
      </c>
      <c r="F249" s="1" t="s">
        <v>892</v>
      </c>
      <c r="G249" s="1" t="s">
        <v>893</v>
      </c>
    </row>
    <row r="250" spans="1:7" x14ac:dyDescent="0.25">
      <c r="A250" s="1">
        <v>35810070</v>
      </c>
      <c r="B250" s="1" t="s">
        <v>897</v>
      </c>
      <c r="C250" s="1" t="s">
        <v>898</v>
      </c>
      <c r="D250" s="1" t="s">
        <v>899</v>
      </c>
      <c r="E250" s="1" t="s">
        <v>66</v>
      </c>
      <c r="F250" s="1" t="s">
        <v>900</v>
      </c>
      <c r="G250" s="1" t="s">
        <v>901</v>
      </c>
    </row>
    <row r="251" spans="1:7" x14ac:dyDescent="0.25">
      <c r="A251" s="1">
        <v>35810071</v>
      </c>
      <c r="B251" s="1" t="s">
        <v>902</v>
      </c>
      <c r="C251" s="1" t="s">
        <v>903</v>
      </c>
      <c r="D251" s="1" t="s">
        <v>904</v>
      </c>
      <c r="E251" s="1" t="s">
        <v>66</v>
      </c>
      <c r="F251" s="1" t="s">
        <v>900</v>
      </c>
      <c r="G251" s="1" t="s">
        <v>901</v>
      </c>
    </row>
    <row r="252" spans="1:7" x14ac:dyDescent="0.25">
      <c r="A252" s="1">
        <v>28050015</v>
      </c>
      <c r="B252" s="1" t="s">
        <v>905</v>
      </c>
      <c r="C252" s="1" t="s">
        <v>906</v>
      </c>
      <c r="D252" s="1" t="s">
        <v>907</v>
      </c>
      <c r="E252" s="1" t="s">
        <v>66</v>
      </c>
      <c r="F252" s="1" t="s">
        <v>590</v>
      </c>
      <c r="G252" s="1" t="s">
        <v>591</v>
      </c>
    </row>
    <row r="253" spans="1:7" x14ac:dyDescent="0.25">
      <c r="A253" s="1">
        <v>28050016</v>
      </c>
      <c r="B253" s="1" t="s">
        <v>592</v>
      </c>
      <c r="C253" s="1" t="s">
        <v>593</v>
      </c>
      <c r="D253" s="1" t="s">
        <v>594</v>
      </c>
      <c r="E253" s="1" t="s">
        <v>66</v>
      </c>
      <c r="F253" s="1" t="s">
        <v>590</v>
      </c>
      <c r="G253" s="1" t="s">
        <v>591</v>
      </c>
    </row>
    <row r="254" spans="1:7" x14ac:dyDescent="0.25">
      <c r="A254" s="1">
        <v>19724077</v>
      </c>
      <c r="B254" s="1" t="s">
        <v>908</v>
      </c>
      <c r="C254" s="1" t="s">
        <v>908</v>
      </c>
      <c r="D254" s="1" t="s">
        <v>908</v>
      </c>
      <c r="E254" s="1" t="s">
        <v>66</v>
      </c>
      <c r="F254" s="1" t="s">
        <v>149</v>
      </c>
      <c r="G254" s="1" t="s">
        <v>150</v>
      </c>
    </row>
    <row r="255" spans="1:7" x14ac:dyDescent="0.25">
      <c r="B255" s="1" t="s">
        <v>909</v>
      </c>
      <c r="C255" s="1" t="s">
        <v>910</v>
      </c>
      <c r="D255" s="1" t="s">
        <v>911</v>
      </c>
      <c r="E255" s="1" t="s">
        <v>66</v>
      </c>
      <c r="F255" s="1" t="s">
        <v>356</v>
      </c>
      <c r="G255" s="1" t="s">
        <v>357</v>
      </c>
    </row>
    <row r="256" spans="1:7" x14ac:dyDescent="0.25">
      <c r="A256" s="1">
        <v>19724078</v>
      </c>
      <c r="B256" s="1" t="s">
        <v>912</v>
      </c>
      <c r="C256" s="1" t="s">
        <v>913</v>
      </c>
      <c r="D256" s="1" t="s">
        <v>914</v>
      </c>
      <c r="E256" s="1" t="s">
        <v>66</v>
      </c>
      <c r="F256" s="1" t="s">
        <v>149</v>
      </c>
      <c r="G256" s="1" t="s">
        <v>150</v>
      </c>
    </row>
    <row r="257" spans="1:7" x14ac:dyDescent="0.25">
      <c r="B257" s="1" t="s">
        <v>915</v>
      </c>
      <c r="C257" s="1" t="s">
        <v>916</v>
      </c>
      <c r="D257" s="1" t="s">
        <v>917</v>
      </c>
      <c r="E257" s="1" t="s">
        <v>66</v>
      </c>
      <c r="F257" s="1" t="s">
        <v>918</v>
      </c>
      <c r="G257" s="1" t="s">
        <v>919</v>
      </c>
    </row>
    <row r="258" spans="1:7" x14ac:dyDescent="0.25">
      <c r="B258" s="1" t="s">
        <v>920</v>
      </c>
      <c r="C258" s="1" t="s">
        <v>921</v>
      </c>
      <c r="D258" s="1" t="s">
        <v>922</v>
      </c>
      <c r="E258" s="1" t="s">
        <v>66</v>
      </c>
      <c r="F258" s="1" t="s">
        <v>923</v>
      </c>
      <c r="G258" s="1" t="s">
        <v>924</v>
      </c>
    </row>
    <row r="259" spans="1:7" x14ac:dyDescent="0.25">
      <c r="B259" s="1" t="s">
        <v>925</v>
      </c>
      <c r="C259" s="1" t="s">
        <v>926</v>
      </c>
      <c r="D259" s="1" t="s">
        <v>927</v>
      </c>
      <c r="E259" s="1" t="s">
        <v>66</v>
      </c>
      <c r="F259" s="1" t="s">
        <v>356</v>
      </c>
      <c r="G259" s="1" t="s">
        <v>357</v>
      </c>
    </row>
    <row r="260" spans="1:7" x14ac:dyDescent="0.25">
      <c r="B260" s="1" t="s">
        <v>928</v>
      </c>
      <c r="C260" s="1" t="s">
        <v>929</v>
      </c>
      <c r="D260" s="1" t="s">
        <v>930</v>
      </c>
      <c r="E260" s="1" t="s">
        <v>66</v>
      </c>
      <c r="F260" s="1" t="s">
        <v>931</v>
      </c>
      <c r="G260" s="1" t="s">
        <v>932</v>
      </c>
    </row>
    <row r="261" spans="1:7" x14ac:dyDescent="0.25">
      <c r="A261" s="1">
        <v>19842137</v>
      </c>
      <c r="B261" s="1" t="s">
        <v>933</v>
      </c>
      <c r="C261" s="1" t="s">
        <v>934</v>
      </c>
      <c r="D261" s="1" t="s">
        <v>935</v>
      </c>
      <c r="E261" s="1" t="s">
        <v>66</v>
      </c>
      <c r="F261" s="1" t="s">
        <v>936</v>
      </c>
      <c r="G261" s="1" t="s">
        <v>937</v>
      </c>
    </row>
    <row r="262" spans="1:7" x14ac:dyDescent="0.25">
      <c r="B262" s="1" t="s">
        <v>938</v>
      </c>
      <c r="C262" s="1" t="s">
        <v>939</v>
      </c>
      <c r="D262" s="1" t="s">
        <v>940</v>
      </c>
      <c r="E262" s="1" t="s">
        <v>66</v>
      </c>
      <c r="F262" s="1" t="s">
        <v>941</v>
      </c>
      <c r="G262" s="1" t="s">
        <v>942</v>
      </c>
    </row>
    <row r="263" spans="1:7" x14ac:dyDescent="0.25">
      <c r="B263" s="1" t="s">
        <v>943</v>
      </c>
      <c r="C263" s="1" t="s">
        <v>944</v>
      </c>
      <c r="D263" s="1" t="s">
        <v>945</v>
      </c>
      <c r="E263" s="1" t="s">
        <v>66</v>
      </c>
      <c r="F263" s="1" t="s">
        <v>398</v>
      </c>
      <c r="G263" s="1" t="s">
        <v>399</v>
      </c>
    </row>
    <row r="264" spans="1:7" x14ac:dyDescent="0.25">
      <c r="B264" s="1" t="s">
        <v>946</v>
      </c>
      <c r="C264" s="1" t="s">
        <v>947</v>
      </c>
      <c r="D264" s="1" t="s">
        <v>948</v>
      </c>
      <c r="E264" s="1" t="s">
        <v>66</v>
      </c>
      <c r="F264" s="1" t="s">
        <v>398</v>
      </c>
      <c r="G264" s="1" t="s">
        <v>399</v>
      </c>
    </row>
    <row r="265" spans="1:7" x14ac:dyDescent="0.25">
      <c r="B265" s="1" t="s">
        <v>949</v>
      </c>
      <c r="C265" s="1" t="s">
        <v>950</v>
      </c>
      <c r="D265" s="1" t="s">
        <v>951</v>
      </c>
      <c r="E265" s="1" t="s">
        <v>66</v>
      </c>
      <c r="F265" s="1" t="s">
        <v>952</v>
      </c>
      <c r="G265" s="1" t="s">
        <v>953</v>
      </c>
    </row>
    <row r="266" spans="1:7" x14ac:dyDescent="0.25">
      <c r="B266" s="1" t="s">
        <v>954</v>
      </c>
      <c r="C266" s="1" t="s">
        <v>955</v>
      </c>
      <c r="D266" s="1" t="s">
        <v>956</v>
      </c>
      <c r="E266" s="1" t="s">
        <v>66</v>
      </c>
      <c r="F266" s="1" t="s">
        <v>957</v>
      </c>
      <c r="G266" s="1" t="s">
        <v>958</v>
      </c>
    </row>
    <row r="267" spans="1:7" x14ac:dyDescent="0.25">
      <c r="A267" s="1">
        <v>35260895</v>
      </c>
      <c r="B267" s="1" t="s">
        <v>959</v>
      </c>
      <c r="C267" s="1" t="s">
        <v>959</v>
      </c>
      <c r="D267" s="1" t="s">
        <v>959</v>
      </c>
      <c r="G267" s="1" t="s">
        <v>199</v>
      </c>
    </row>
    <row r="268" spans="1:7" x14ac:dyDescent="0.25">
      <c r="A268" s="1">
        <v>35260896</v>
      </c>
      <c r="B268" s="1" t="s">
        <v>960</v>
      </c>
      <c r="C268" s="1" t="s">
        <v>960</v>
      </c>
      <c r="D268" s="1" t="s">
        <v>960</v>
      </c>
      <c r="G268" s="1" t="s">
        <v>199</v>
      </c>
    </row>
    <row r="269" spans="1:7" x14ac:dyDescent="0.25">
      <c r="A269" s="1">
        <v>35260897</v>
      </c>
      <c r="B269" s="1" t="s">
        <v>961</v>
      </c>
      <c r="C269" s="1" t="s">
        <v>961</v>
      </c>
      <c r="D269" s="1" t="s">
        <v>961</v>
      </c>
      <c r="G269" s="1" t="s">
        <v>199</v>
      </c>
    </row>
    <row r="270" spans="1:7" x14ac:dyDescent="0.25">
      <c r="A270" s="1">
        <v>17020115</v>
      </c>
      <c r="B270" s="1" t="s">
        <v>962</v>
      </c>
      <c r="C270" s="1" t="s">
        <v>963</v>
      </c>
      <c r="D270" s="1" t="s">
        <v>964</v>
      </c>
      <c r="E270" s="1" t="s">
        <v>65</v>
      </c>
      <c r="F270" s="1" t="s">
        <v>965</v>
      </c>
      <c r="G270" s="1" t="s">
        <v>966</v>
      </c>
    </row>
    <row r="271" spans="1:7" x14ac:dyDescent="0.25">
      <c r="A271" s="1">
        <v>39020009</v>
      </c>
      <c r="B271" s="1" t="s">
        <v>967</v>
      </c>
      <c r="C271" s="1" t="s">
        <v>967</v>
      </c>
      <c r="D271" s="1" t="s">
        <v>967</v>
      </c>
      <c r="E271" s="1" t="s">
        <v>65</v>
      </c>
      <c r="G271" s="1" t="s">
        <v>199</v>
      </c>
    </row>
    <row r="272" spans="1:7" x14ac:dyDescent="0.25">
      <c r="A272" s="1">
        <v>39020010</v>
      </c>
      <c r="B272" s="1" t="s">
        <v>968</v>
      </c>
      <c r="C272" s="1" t="s">
        <v>968</v>
      </c>
      <c r="D272" s="1" t="s">
        <v>968</v>
      </c>
      <c r="E272" s="1" t="s">
        <v>65</v>
      </c>
      <c r="G272" s="1" t="s">
        <v>199</v>
      </c>
    </row>
    <row r="273" spans="1:7" x14ac:dyDescent="0.25">
      <c r="A273" s="1">
        <v>39020011</v>
      </c>
      <c r="B273" s="1" t="s">
        <v>969</v>
      </c>
      <c r="C273" s="1" t="s">
        <v>969</v>
      </c>
      <c r="D273" s="1" t="s">
        <v>969</v>
      </c>
      <c r="E273" s="1" t="s">
        <v>65</v>
      </c>
      <c r="G273" s="1" t="s">
        <v>199</v>
      </c>
    </row>
    <row r="274" spans="1:7" x14ac:dyDescent="0.25">
      <c r="A274" s="1">
        <v>39020012</v>
      </c>
      <c r="B274" s="1" t="s">
        <v>970</v>
      </c>
      <c r="C274" s="1" t="s">
        <v>970</v>
      </c>
      <c r="D274" s="1" t="s">
        <v>970</v>
      </c>
      <c r="E274" s="1" t="s">
        <v>65</v>
      </c>
      <c r="G274" s="1" t="s">
        <v>199</v>
      </c>
    </row>
    <row r="275" spans="1:7" x14ac:dyDescent="0.25">
      <c r="B275" s="1" t="s">
        <v>838</v>
      </c>
      <c r="C275" s="1" t="s">
        <v>839</v>
      </c>
      <c r="D275" s="1" t="s">
        <v>840</v>
      </c>
      <c r="E275" s="1" t="s">
        <v>66</v>
      </c>
      <c r="F275" s="1" t="s">
        <v>841</v>
      </c>
      <c r="G275" s="1" t="s">
        <v>842</v>
      </c>
    </row>
    <row r="276" spans="1:7" x14ac:dyDescent="0.25">
      <c r="B276" s="1" t="s">
        <v>971</v>
      </c>
      <c r="C276" s="1" t="s">
        <v>972</v>
      </c>
      <c r="D276" s="1" t="s">
        <v>973</v>
      </c>
      <c r="E276" s="1" t="s">
        <v>66</v>
      </c>
      <c r="F276" s="1" t="s">
        <v>841</v>
      </c>
      <c r="G276" s="1" t="s">
        <v>842</v>
      </c>
    </row>
    <row r="277" spans="1:7" x14ac:dyDescent="0.25">
      <c r="B277" s="1" t="s">
        <v>974</v>
      </c>
      <c r="C277" s="1" t="s">
        <v>975</v>
      </c>
      <c r="D277" s="1" t="s">
        <v>976</v>
      </c>
      <c r="E277" s="1" t="s">
        <v>66</v>
      </c>
      <c r="F277" s="1" t="s">
        <v>977</v>
      </c>
      <c r="G277" s="1" t="s">
        <v>978</v>
      </c>
    </row>
    <row r="278" spans="1:7" x14ac:dyDescent="0.25">
      <c r="A278" s="1">
        <v>35510455</v>
      </c>
      <c r="B278" s="1" t="s">
        <v>979</v>
      </c>
      <c r="C278" s="1" t="s">
        <v>980</v>
      </c>
      <c r="D278" s="1" t="s">
        <v>981</v>
      </c>
      <c r="E278" s="1" t="s">
        <v>65</v>
      </c>
      <c r="F278" s="1" t="s">
        <v>982</v>
      </c>
      <c r="G278" s="1" t="s">
        <v>983</v>
      </c>
    </row>
    <row r="279" spans="1:7" x14ac:dyDescent="0.25">
      <c r="B279" s="1" t="s">
        <v>984</v>
      </c>
      <c r="C279" s="1" t="s">
        <v>985</v>
      </c>
      <c r="D279" s="1" t="s">
        <v>986</v>
      </c>
      <c r="E279" s="1" t="s">
        <v>66</v>
      </c>
      <c r="F279" s="1" t="s">
        <v>874</v>
      </c>
      <c r="G279" s="1" t="s">
        <v>875</v>
      </c>
    </row>
    <row r="280" spans="1:7" x14ac:dyDescent="0.25">
      <c r="B280" s="1" t="s">
        <v>987</v>
      </c>
      <c r="C280" s="1" t="s">
        <v>988</v>
      </c>
      <c r="D280" s="1" t="s">
        <v>989</v>
      </c>
      <c r="E280" s="1" t="s">
        <v>66</v>
      </c>
      <c r="F280" s="1" t="s">
        <v>990</v>
      </c>
      <c r="G280" s="1" t="s">
        <v>199</v>
      </c>
    </row>
    <row r="281" spans="1:7" x14ac:dyDescent="0.25">
      <c r="B281" s="1" t="s">
        <v>761</v>
      </c>
      <c r="C281" s="1" t="s">
        <v>762</v>
      </c>
      <c r="D281" s="1" t="s">
        <v>763</v>
      </c>
      <c r="E281" s="1" t="s">
        <v>66</v>
      </c>
      <c r="F281" s="1" t="s">
        <v>480</v>
      </c>
      <c r="G281" s="1" t="s">
        <v>481</v>
      </c>
    </row>
    <row r="282" spans="1:7" x14ac:dyDescent="0.25">
      <c r="B282" s="1" t="s">
        <v>991</v>
      </c>
      <c r="C282" s="1" t="s">
        <v>992</v>
      </c>
      <c r="D282" s="1" t="s">
        <v>993</v>
      </c>
      <c r="E282" s="1" t="s">
        <v>66</v>
      </c>
      <c r="F282" s="1" t="s">
        <v>480</v>
      </c>
      <c r="G282" s="1" t="s">
        <v>481</v>
      </c>
    </row>
    <row r="283" spans="1:7" x14ac:dyDescent="0.25">
      <c r="B283" s="1" t="s">
        <v>994</v>
      </c>
      <c r="C283" s="1" t="s">
        <v>995</v>
      </c>
      <c r="D283" s="1" t="s">
        <v>996</v>
      </c>
      <c r="E283" s="1" t="s">
        <v>66</v>
      </c>
      <c r="F283" s="1" t="s">
        <v>480</v>
      </c>
      <c r="G283" s="1" t="s">
        <v>481</v>
      </c>
    </row>
    <row r="284" spans="1:7" x14ac:dyDescent="0.25">
      <c r="B284" s="1" t="s">
        <v>997</v>
      </c>
      <c r="C284" s="1" t="s">
        <v>998</v>
      </c>
      <c r="D284" s="1" t="s">
        <v>999</v>
      </c>
      <c r="E284" s="1" t="s">
        <v>66</v>
      </c>
      <c r="F284" s="1" t="s">
        <v>1000</v>
      </c>
      <c r="G284" s="1" t="s">
        <v>1001</v>
      </c>
    </row>
    <row r="285" spans="1:7" x14ac:dyDescent="0.25">
      <c r="B285" s="1" t="s">
        <v>1002</v>
      </c>
      <c r="C285" s="1" t="s">
        <v>1003</v>
      </c>
      <c r="D285" s="1" t="s">
        <v>1004</v>
      </c>
      <c r="E285" s="1" t="s">
        <v>66</v>
      </c>
      <c r="F285" s="1" t="s">
        <v>1005</v>
      </c>
      <c r="G285" s="1" t="s">
        <v>1006</v>
      </c>
    </row>
    <row r="286" spans="1:7" x14ac:dyDescent="0.25">
      <c r="B286" s="1" t="s">
        <v>1007</v>
      </c>
      <c r="C286" s="1" t="s">
        <v>1008</v>
      </c>
      <c r="D286" s="1" t="s">
        <v>1009</v>
      </c>
      <c r="E286" s="1" t="s">
        <v>66</v>
      </c>
      <c r="F286" s="1" t="s">
        <v>1005</v>
      </c>
      <c r="G286" s="1" t="s">
        <v>1006</v>
      </c>
    </row>
    <row r="287" spans="1:7" x14ac:dyDescent="0.25">
      <c r="B287" s="1" t="s">
        <v>1010</v>
      </c>
      <c r="C287" s="1" t="s">
        <v>1011</v>
      </c>
      <c r="D287" s="1" t="s">
        <v>1012</v>
      </c>
      <c r="E287" s="1" t="s">
        <v>66</v>
      </c>
      <c r="F287" s="1" t="s">
        <v>1013</v>
      </c>
      <c r="G287" s="1" t="s">
        <v>1014</v>
      </c>
    </row>
    <row r="288" spans="1:7" x14ac:dyDescent="0.25">
      <c r="A288" s="1">
        <v>35000021</v>
      </c>
      <c r="B288" s="1" t="s">
        <v>1015</v>
      </c>
      <c r="C288" s="1" t="s">
        <v>1016</v>
      </c>
      <c r="D288" s="1" t="s">
        <v>1017</v>
      </c>
      <c r="E288" s="1" t="s">
        <v>66</v>
      </c>
      <c r="G288" s="1" t="s">
        <v>199</v>
      </c>
    </row>
    <row r="289" spans="1:7" x14ac:dyDescent="0.25">
      <c r="A289" s="1">
        <v>33901317</v>
      </c>
      <c r="B289" s="1" t="s">
        <v>1018</v>
      </c>
      <c r="C289" s="1" t="s">
        <v>1019</v>
      </c>
      <c r="D289" s="1" t="s">
        <v>1020</v>
      </c>
      <c r="E289" s="1" t="s">
        <v>66</v>
      </c>
      <c r="F289" s="1" t="s">
        <v>1021</v>
      </c>
      <c r="G289" s="1" t="s">
        <v>1022</v>
      </c>
    </row>
    <row r="290" spans="1:7" x14ac:dyDescent="0.25">
      <c r="A290" s="1">
        <v>35510907</v>
      </c>
      <c r="B290" s="1" t="s">
        <v>1023</v>
      </c>
      <c r="C290" s="1" t="s">
        <v>1024</v>
      </c>
      <c r="D290" s="1" t="s">
        <v>1025</v>
      </c>
      <c r="E290" s="1" t="s">
        <v>65</v>
      </c>
      <c r="G290" s="1" t="s">
        <v>199</v>
      </c>
    </row>
    <row r="291" spans="1:7" x14ac:dyDescent="0.25">
      <c r="A291" s="1">
        <v>35520434</v>
      </c>
      <c r="B291" s="1" t="s">
        <v>1026</v>
      </c>
      <c r="C291" s="1" t="s">
        <v>1027</v>
      </c>
      <c r="D291" s="1" t="s">
        <v>1028</v>
      </c>
      <c r="E291" s="1" t="s">
        <v>66</v>
      </c>
      <c r="F291" s="1" t="s">
        <v>1029</v>
      </c>
      <c r="G291" s="1" t="s">
        <v>1030</v>
      </c>
    </row>
    <row r="292" spans="1:7" x14ac:dyDescent="0.25">
      <c r="B292" s="1" t="s">
        <v>1031</v>
      </c>
      <c r="C292" s="1" t="s">
        <v>1032</v>
      </c>
      <c r="D292" s="1" t="s">
        <v>1033</v>
      </c>
      <c r="E292" s="1" t="s">
        <v>66</v>
      </c>
      <c r="F292" s="1" t="s">
        <v>1034</v>
      </c>
      <c r="G292" s="1" t="s">
        <v>1035</v>
      </c>
    </row>
    <row r="293" spans="1:7" x14ac:dyDescent="0.25">
      <c r="B293" s="1" t="s">
        <v>1036</v>
      </c>
      <c r="C293" s="1" t="s">
        <v>1037</v>
      </c>
      <c r="D293" s="1" t="s">
        <v>1038</v>
      </c>
      <c r="E293" s="1" t="s">
        <v>66</v>
      </c>
      <c r="F293" s="1" t="s">
        <v>1034</v>
      </c>
      <c r="G293" s="1" t="s">
        <v>1035</v>
      </c>
    </row>
    <row r="294" spans="1:7" x14ac:dyDescent="0.25">
      <c r="B294" s="1" t="s">
        <v>1039</v>
      </c>
      <c r="C294" s="1" t="s">
        <v>1040</v>
      </c>
      <c r="D294" s="1" t="s">
        <v>1041</v>
      </c>
      <c r="E294" s="1" t="s">
        <v>66</v>
      </c>
      <c r="F294" s="1" t="s">
        <v>1042</v>
      </c>
      <c r="G294" s="1" t="s">
        <v>1043</v>
      </c>
    </row>
    <row r="295" spans="1:7" x14ac:dyDescent="0.25">
      <c r="B295" s="1" t="s">
        <v>1044</v>
      </c>
      <c r="C295" s="1" t="s">
        <v>1045</v>
      </c>
      <c r="D295" s="1" t="s">
        <v>1046</v>
      </c>
      <c r="E295" s="1" t="s">
        <v>66</v>
      </c>
      <c r="F295" s="1" t="s">
        <v>1042</v>
      </c>
      <c r="G295" s="1" t="s">
        <v>1043</v>
      </c>
    </row>
    <row r="296" spans="1:7" x14ac:dyDescent="0.25">
      <c r="B296" s="1" t="s">
        <v>1047</v>
      </c>
      <c r="C296" s="1" t="s">
        <v>1048</v>
      </c>
      <c r="D296" s="1" t="s">
        <v>1049</v>
      </c>
      <c r="E296" s="1" t="s">
        <v>66</v>
      </c>
      <c r="F296" s="1" t="s">
        <v>1042</v>
      </c>
      <c r="G296" s="1" t="s">
        <v>1043</v>
      </c>
    </row>
    <row r="297" spans="1:7" x14ac:dyDescent="0.25">
      <c r="A297" s="1">
        <v>17046122</v>
      </c>
      <c r="B297" s="1" t="s">
        <v>1050</v>
      </c>
      <c r="C297" s="1" t="s">
        <v>1051</v>
      </c>
      <c r="D297" s="1" t="s">
        <v>1052</v>
      </c>
      <c r="E297" s="1" t="s">
        <v>65</v>
      </c>
      <c r="F297" s="1" t="s">
        <v>102</v>
      </c>
      <c r="G297" s="1" t="s">
        <v>1053</v>
      </c>
    </row>
    <row r="298" spans="1:7" x14ac:dyDescent="0.25">
      <c r="A298" s="1">
        <v>33901318</v>
      </c>
      <c r="B298" s="1" t="s">
        <v>1054</v>
      </c>
      <c r="C298" s="1" t="s">
        <v>1055</v>
      </c>
      <c r="D298" s="1" t="s">
        <v>1056</v>
      </c>
      <c r="E298" s="1" t="s">
        <v>66</v>
      </c>
      <c r="F298" s="1" t="s">
        <v>1057</v>
      </c>
      <c r="G298" s="1" t="s">
        <v>1058</v>
      </c>
    </row>
    <row r="299" spans="1:7" x14ac:dyDescent="0.25">
      <c r="B299" s="1" t="s">
        <v>1059</v>
      </c>
      <c r="C299" s="1" t="s">
        <v>1060</v>
      </c>
      <c r="D299" s="1" t="s">
        <v>1061</v>
      </c>
      <c r="E299" s="1" t="s">
        <v>66</v>
      </c>
      <c r="F299" s="1" t="s">
        <v>1062</v>
      </c>
      <c r="G299" s="1" t="s">
        <v>1063</v>
      </c>
    </row>
    <row r="300" spans="1:7" x14ac:dyDescent="0.25">
      <c r="B300" s="1" t="s">
        <v>1064</v>
      </c>
      <c r="C300" s="1" t="s">
        <v>1065</v>
      </c>
      <c r="D300" s="1" t="s">
        <v>1066</v>
      </c>
      <c r="E300" s="1" t="s">
        <v>66</v>
      </c>
      <c r="F300" s="1" t="s">
        <v>1067</v>
      </c>
      <c r="G300" s="1" t="s">
        <v>1068</v>
      </c>
    </row>
    <row r="301" spans="1:7" x14ac:dyDescent="0.25">
      <c r="A301" s="1">
        <v>19715054</v>
      </c>
      <c r="B301" s="1" t="s">
        <v>1069</v>
      </c>
      <c r="C301" s="1" t="s">
        <v>1070</v>
      </c>
      <c r="D301" s="1" t="s">
        <v>1071</v>
      </c>
      <c r="E301" s="1" t="s">
        <v>66</v>
      </c>
      <c r="F301" s="1" t="s">
        <v>1072</v>
      </c>
      <c r="G301" s="1" t="s">
        <v>1073</v>
      </c>
    </row>
    <row r="302" spans="1:7" x14ac:dyDescent="0.25">
      <c r="A302" s="1">
        <v>17795059</v>
      </c>
      <c r="B302" s="1" t="s">
        <v>1074</v>
      </c>
      <c r="C302" s="1" t="s">
        <v>1075</v>
      </c>
      <c r="D302" s="1" t="s">
        <v>1076</v>
      </c>
      <c r="E302" s="1" t="s">
        <v>65</v>
      </c>
      <c r="F302" s="1" t="s">
        <v>475</v>
      </c>
      <c r="G302" s="1" t="s">
        <v>476</v>
      </c>
    </row>
    <row r="303" spans="1:7" x14ac:dyDescent="0.25">
      <c r="B303" s="1" t="s">
        <v>1077</v>
      </c>
      <c r="C303" s="1" t="s">
        <v>1078</v>
      </c>
      <c r="D303" s="1" t="s">
        <v>1079</v>
      </c>
      <c r="E303" s="1" t="s">
        <v>66</v>
      </c>
      <c r="F303" s="1" t="s">
        <v>475</v>
      </c>
      <c r="G303" s="1" t="s">
        <v>476</v>
      </c>
    </row>
    <row r="304" spans="1:7" x14ac:dyDescent="0.25">
      <c r="B304" s="1" t="s">
        <v>1080</v>
      </c>
      <c r="C304" s="1" t="s">
        <v>1081</v>
      </c>
      <c r="D304" s="1" t="s">
        <v>1082</v>
      </c>
      <c r="E304" s="1" t="s">
        <v>66</v>
      </c>
      <c r="F304" s="1" t="s">
        <v>1083</v>
      </c>
      <c r="G304" s="1" t="s">
        <v>1084</v>
      </c>
    </row>
    <row r="305" spans="2:7" x14ac:dyDescent="0.25">
      <c r="B305" s="1" t="s">
        <v>1085</v>
      </c>
      <c r="C305" s="1" t="s">
        <v>1086</v>
      </c>
      <c r="D305" s="1" t="s">
        <v>1087</v>
      </c>
      <c r="E305" s="1" t="s">
        <v>66</v>
      </c>
      <c r="F305" s="1" t="s">
        <v>475</v>
      </c>
      <c r="G305" s="1" t="s">
        <v>476</v>
      </c>
    </row>
    <row r="306" spans="2:7" x14ac:dyDescent="0.25">
      <c r="B306" s="1" t="s">
        <v>1088</v>
      </c>
      <c r="C306" s="1" t="s">
        <v>1089</v>
      </c>
      <c r="D306" s="1" t="s">
        <v>1090</v>
      </c>
      <c r="E306" s="1" t="s">
        <v>66</v>
      </c>
      <c r="F306" s="1" t="s">
        <v>475</v>
      </c>
      <c r="G306" s="1" t="s">
        <v>476</v>
      </c>
    </row>
    <row r="307" spans="2:7" x14ac:dyDescent="0.25">
      <c r="B307" s="1" t="s">
        <v>1091</v>
      </c>
      <c r="C307" s="1" t="s">
        <v>1092</v>
      </c>
      <c r="D307" s="1" t="s">
        <v>1093</v>
      </c>
      <c r="E307" s="1" t="s">
        <v>66</v>
      </c>
      <c r="F307" s="1" t="s">
        <v>931</v>
      </c>
      <c r="G307" s="1" t="s">
        <v>932</v>
      </c>
    </row>
    <row r="308" spans="2:7" x14ac:dyDescent="0.25">
      <c r="B308" s="1" t="s">
        <v>1094</v>
      </c>
      <c r="C308" s="1" t="s">
        <v>1095</v>
      </c>
      <c r="D308" s="1" t="s">
        <v>1096</v>
      </c>
      <c r="E308" s="1" t="s">
        <v>66</v>
      </c>
      <c r="F308" s="1" t="s">
        <v>931</v>
      </c>
      <c r="G308" s="1" t="s">
        <v>932</v>
      </c>
    </row>
    <row r="309" spans="2:7" x14ac:dyDescent="0.25">
      <c r="B309" s="1" t="s">
        <v>1094</v>
      </c>
      <c r="C309" s="1" t="s">
        <v>1095</v>
      </c>
      <c r="D309" s="1" t="s">
        <v>1096</v>
      </c>
      <c r="E309" s="1" t="s">
        <v>66</v>
      </c>
      <c r="F309" s="1" t="s">
        <v>931</v>
      </c>
      <c r="G309" s="1" t="s">
        <v>932</v>
      </c>
    </row>
    <row r="310" spans="2:7" x14ac:dyDescent="0.25">
      <c r="B310" s="1" t="s">
        <v>1097</v>
      </c>
      <c r="C310" s="1" t="s">
        <v>1098</v>
      </c>
      <c r="D310" s="1" t="s">
        <v>1099</v>
      </c>
      <c r="E310" s="1" t="s">
        <v>66</v>
      </c>
      <c r="F310" s="1" t="s">
        <v>1100</v>
      </c>
      <c r="G310" s="1" t="s">
        <v>199</v>
      </c>
    </row>
    <row r="311" spans="2:7" x14ac:dyDescent="0.25">
      <c r="B311" s="1" t="s">
        <v>1101</v>
      </c>
      <c r="C311" s="1" t="s">
        <v>1102</v>
      </c>
      <c r="D311" s="1" t="s">
        <v>1103</v>
      </c>
      <c r="E311" s="1" t="s">
        <v>66</v>
      </c>
      <c r="F311" s="1" t="s">
        <v>356</v>
      </c>
      <c r="G311" s="1" t="s">
        <v>357</v>
      </c>
    </row>
    <row r="312" spans="2:7" x14ac:dyDescent="0.25">
      <c r="B312" s="1" t="s">
        <v>1104</v>
      </c>
      <c r="C312" s="1" t="s">
        <v>1105</v>
      </c>
      <c r="D312" s="1" t="s">
        <v>1105</v>
      </c>
      <c r="E312" s="1" t="s">
        <v>66</v>
      </c>
      <c r="G312" s="1" t="s">
        <v>199</v>
      </c>
    </row>
    <row r="313" spans="2:7" x14ac:dyDescent="0.25">
      <c r="B313" s="1" t="s">
        <v>1106</v>
      </c>
      <c r="C313" s="1" t="s">
        <v>1107</v>
      </c>
      <c r="D313" s="1" t="s">
        <v>1108</v>
      </c>
      <c r="E313" s="1" t="s">
        <v>66</v>
      </c>
      <c r="F313" s="1" t="s">
        <v>90</v>
      </c>
      <c r="G313" s="1" t="s">
        <v>1109</v>
      </c>
    </row>
    <row r="314" spans="2:7" x14ac:dyDescent="0.25">
      <c r="B314" s="1" t="s">
        <v>1110</v>
      </c>
      <c r="C314" s="1" t="s">
        <v>1111</v>
      </c>
      <c r="D314" s="1" t="s">
        <v>1112</v>
      </c>
      <c r="E314" s="1" t="s">
        <v>66</v>
      </c>
      <c r="F314" s="1" t="s">
        <v>1113</v>
      </c>
      <c r="G314" s="1" t="s">
        <v>1114</v>
      </c>
    </row>
    <row r="315" spans="2:7" x14ac:dyDescent="0.25">
      <c r="B315" s="1" t="s">
        <v>1115</v>
      </c>
      <c r="C315" s="1" t="s">
        <v>1115</v>
      </c>
      <c r="D315" s="1" t="s">
        <v>1115</v>
      </c>
      <c r="E315" s="1" t="s">
        <v>66</v>
      </c>
      <c r="G315" s="1" t="s">
        <v>199</v>
      </c>
    </row>
    <row r="316" spans="2:7" x14ac:dyDescent="0.25">
      <c r="B316" s="1" t="s">
        <v>1116</v>
      </c>
      <c r="C316" s="1" t="s">
        <v>1116</v>
      </c>
      <c r="D316" s="1" t="s">
        <v>1116</v>
      </c>
      <c r="E316" s="1" t="s">
        <v>66</v>
      </c>
      <c r="G316" s="1" t="s">
        <v>199</v>
      </c>
    </row>
    <row r="317" spans="2:7" x14ac:dyDescent="0.25">
      <c r="B317" s="1" t="s">
        <v>1117</v>
      </c>
      <c r="C317" s="1" t="s">
        <v>1117</v>
      </c>
      <c r="D317" s="1" t="s">
        <v>1117</v>
      </c>
      <c r="E317" s="1" t="s">
        <v>66</v>
      </c>
      <c r="G317" s="1" t="s">
        <v>199</v>
      </c>
    </row>
    <row r="318" spans="2:7" x14ac:dyDescent="0.25">
      <c r="B318" s="1" t="s">
        <v>1118</v>
      </c>
      <c r="C318" s="1" t="s">
        <v>1118</v>
      </c>
      <c r="D318" s="1" t="s">
        <v>1118</v>
      </c>
      <c r="E318" s="1" t="s">
        <v>66</v>
      </c>
      <c r="G318" s="1" t="s">
        <v>199</v>
      </c>
    </row>
    <row r="319" spans="2:7" x14ac:dyDescent="0.25">
      <c r="B319" s="1" t="s">
        <v>1119</v>
      </c>
      <c r="C319" s="1" t="s">
        <v>1119</v>
      </c>
      <c r="D319" s="1" t="s">
        <v>1119</v>
      </c>
      <c r="E319" s="1" t="s">
        <v>66</v>
      </c>
      <c r="G319" s="1" t="s">
        <v>199</v>
      </c>
    </row>
    <row r="320" spans="2:7" x14ac:dyDescent="0.25">
      <c r="B320" s="1" t="s">
        <v>1120</v>
      </c>
      <c r="C320" s="1" t="s">
        <v>1120</v>
      </c>
      <c r="D320" s="1" t="s">
        <v>1120</v>
      </c>
      <c r="E320" s="1" t="s">
        <v>66</v>
      </c>
      <c r="G320" s="1" t="s">
        <v>199</v>
      </c>
    </row>
    <row r="321" spans="1:7" x14ac:dyDescent="0.25">
      <c r="B321" s="1" t="s">
        <v>1121</v>
      </c>
      <c r="C321" s="1" t="s">
        <v>1121</v>
      </c>
      <c r="D321" s="1" t="s">
        <v>1121</v>
      </c>
      <c r="E321" s="1" t="s">
        <v>66</v>
      </c>
      <c r="G321" s="1" t="s">
        <v>199</v>
      </c>
    </row>
    <row r="322" spans="1:7" x14ac:dyDescent="0.25">
      <c r="B322" s="1" t="s">
        <v>1122</v>
      </c>
      <c r="C322" s="1" t="s">
        <v>1122</v>
      </c>
      <c r="D322" s="1" t="s">
        <v>1122</v>
      </c>
      <c r="E322" s="1" t="s">
        <v>66</v>
      </c>
      <c r="G322" s="1" t="s">
        <v>199</v>
      </c>
    </row>
    <row r="323" spans="1:7" x14ac:dyDescent="0.25">
      <c r="B323" s="1" t="s">
        <v>1123</v>
      </c>
      <c r="C323" s="1" t="s">
        <v>1123</v>
      </c>
      <c r="D323" s="1" t="s">
        <v>1123</v>
      </c>
      <c r="E323" s="1" t="s">
        <v>66</v>
      </c>
      <c r="G323" s="1" t="s">
        <v>199</v>
      </c>
    </row>
    <row r="324" spans="1:7" x14ac:dyDescent="0.25">
      <c r="A324" s="1">
        <v>35150104</v>
      </c>
      <c r="B324" s="1" t="s">
        <v>1124</v>
      </c>
      <c r="C324" s="1" t="s">
        <v>1125</v>
      </c>
      <c r="D324" s="1" t="s">
        <v>1126</v>
      </c>
      <c r="E324" s="1" t="s">
        <v>66</v>
      </c>
      <c r="G324" s="1" t="s">
        <v>199</v>
      </c>
    </row>
    <row r="325" spans="1:7" x14ac:dyDescent="0.25">
      <c r="B325" s="1" t="s">
        <v>1127</v>
      </c>
      <c r="C325" s="1" t="s">
        <v>1128</v>
      </c>
      <c r="D325" s="1" t="s">
        <v>1129</v>
      </c>
      <c r="E325" s="1" t="s">
        <v>66</v>
      </c>
      <c r="F325" s="1" t="s">
        <v>1130</v>
      </c>
      <c r="G325" s="1" t="s">
        <v>1131</v>
      </c>
    </row>
    <row r="326" spans="1:7" x14ac:dyDescent="0.25">
      <c r="A326" s="1">
        <v>33901328</v>
      </c>
      <c r="B326" s="1" t="s">
        <v>871</v>
      </c>
      <c r="C326" s="1" t="s">
        <v>1132</v>
      </c>
      <c r="D326" s="1" t="s">
        <v>1133</v>
      </c>
      <c r="E326" s="1" t="s">
        <v>66</v>
      </c>
      <c r="F326" s="1" t="s">
        <v>387</v>
      </c>
      <c r="G326" s="1" t="s">
        <v>388</v>
      </c>
    </row>
    <row r="327" spans="1:7" x14ac:dyDescent="0.25">
      <c r="B327" s="1" t="s">
        <v>1134</v>
      </c>
      <c r="C327" s="1" t="s">
        <v>1135</v>
      </c>
      <c r="D327" s="1" t="s">
        <v>1136</v>
      </c>
      <c r="E327" s="1" t="s">
        <v>66</v>
      </c>
      <c r="F327" s="1" t="s">
        <v>685</v>
      </c>
      <c r="G327" s="1" t="s">
        <v>686</v>
      </c>
    </row>
    <row r="328" spans="1:7" x14ac:dyDescent="0.25">
      <c r="B328" s="1" t="s">
        <v>1137</v>
      </c>
      <c r="C328" s="1" t="s">
        <v>1138</v>
      </c>
      <c r="D328" s="1" t="s">
        <v>1139</v>
      </c>
      <c r="E328" s="1" t="s">
        <v>66</v>
      </c>
      <c r="F328" s="1" t="s">
        <v>685</v>
      </c>
      <c r="G328" s="1" t="s">
        <v>686</v>
      </c>
    </row>
    <row r="329" spans="1:7" x14ac:dyDescent="0.25">
      <c r="B329" s="1" t="s">
        <v>1140</v>
      </c>
      <c r="C329" s="1" t="s">
        <v>1141</v>
      </c>
      <c r="D329" s="1" t="s">
        <v>1142</v>
      </c>
      <c r="E329" s="1" t="s">
        <v>66</v>
      </c>
      <c r="F329" s="1" t="s">
        <v>149</v>
      </c>
      <c r="G329" s="1" t="s">
        <v>150</v>
      </c>
    </row>
    <row r="330" spans="1:7" x14ac:dyDescent="0.25">
      <c r="B330" s="1" t="s">
        <v>1143</v>
      </c>
      <c r="C330" s="1" t="s">
        <v>1144</v>
      </c>
      <c r="D330" s="1" t="s">
        <v>1145</v>
      </c>
      <c r="E330" s="1" t="s">
        <v>66</v>
      </c>
      <c r="F330" s="1" t="s">
        <v>493</v>
      </c>
      <c r="G330" s="1" t="s">
        <v>494</v>
      </c>
    </row>
    <row r="331" spans="1:7" x14ac:dyDescent="0.25">
      <c r="B331" s="1" t="s">
        <v>1146</v>
      </c>
      <c r="C331" s="1" t="s">
        <v>1147</v>
      </c>
      <c r="D331" s="1" t="s">
        <v>1148</v>
      </c>
      <c r="E331" s="1" t="s">
        <v>66</v>
      </c>
      <c r="F331" s="1" t="s">
        <v>493</v>
      </c>
      <c r="G331" s="1" t="s">
        <v>494</v>
      </c>
    </row>
    <row r="332" spans="1:7" x14ac:dyDescent="0.25">
      <c r="B332" s="1" t="s">
        <v>1149</v>
      </c>
      <c r="C332" s="1" t="s">
        <v>1150</v>
      </c>
      <c r="D332" s="1" t="s">
        <v>1149</v>
      </c>
      <c r="E332" s="1" t="s">
        <v>66</v>
      </c>
      <c r="F332" s="1" t="s">
        <v>1151</v>
      </c>
      <c r="G332" s="1" t="s">
        <v>1152</v>
      </c>
    </row>
    <row r="333" spans="1:7" x14ac:dyDescent="0.25">
      <c r="B333" s="1" t="s">
        <v>1153</v>
      </c>
      <c r="C333" s="1" t="s">
        <v>1154</v>
      </c>
      <c r="D333" s="1" t="s">
        <v>1155</v>
      </c>
      <c r="E333" s="1" t="s">
        <v>66</v>
      </c>
      <c r="F333" s="1" t="s">
        <v>461</v>
      </c>
      <c r="G333" s="1" t="s">
        <v>462</v>
      </c>
    </row>
    <row r="334" spans="1:7" x14ac:dyDescent="0.25">
      <c r="B334" s="1" t="s">
        <v>1156</v>
      </c>
      <c r="C334" s="1" t="s">
        <v>1157</v>
      </c>
      <c r="D334" s="1" t="s">
        <v>1158</v>
      </c>
      <c r="E334" s="1" t="s">
        <v>66</v>
      </c>
      <c r="F334" s="1" t="s">
        <v>39</v>
      </c>
      <c r="G334" s="1" t="s">
        <v>321</v>
      </c>
    </row>
    <row r="335" spans="1:7" x14ac:dyDescent="0.25">
      <c r="B335" s="1" t="s">
        <v>1159</v>
      </c>
      <c r="C335" s="1" t="s">
        <v>1160</v>
      </c>
      <c r="D335" s="1" t="s">
        <v>1161</v>
      </c>
      <c r="E335" s="1" t="s">
        <v>66</v>
      </c>
      <c r="F335" s="1" t="s">
        <v>39</v>
      </c>
      <c r="G335" s="1" t="s">
        <v>321</v>
      </c>
    </row>
    <row r="336" spans="1:7" x14ac:dyDescent="0.25">
      <c r="B336" s="1" t="s">
        <v>1162</v>
      </c>
      <c r="C336" s="1" t="s">
        <v>1163</v>
      </c>
      <c r="D336" s="1" t="s">
        <v>1164</v>
      </c>
      <c r="E336" s="1" t="s">
        <v>66</v>
      </c>
      <c r="F336" s="1" t="s">
        <v>480</v>
      </c>
      <c r="G336" s="1" t="s">
        <v>481</v>
      </c>
    </row>
    <row r="337" spans="2:7" x14ac:dyDescent="0.25">
      <c r="B337" s="1" t="s">
        <v>1165</v>
      </c>
      <c r="C337" s="1" t="s">
        <v>1166</v>
      </c>
      <c r="D337" s="1" t="s">
        <v>1167</v>
      </c>
      <c r="E337" s="1" t="s">
        <v>66</v>
      </c>
      <c r="F337" s="1" t="s">
        <v>480</v>
      </c>
      <c r="G337" s="1" t="s">
        <v>481</v>
      </c>
    </row>
    <row r="338" spans="2:7" x14ac:dyDescent="0.25">
      <c r="B338" s="1" t="s">
        <v>1168</v>
      </c>
      <c r="C338" s="1" t="s">
        <v>1169</v>
      </c>
      <c r="D338" s="1" t="s">
        <v>1170</v>
      </c>
      <c r="E338" s="1" t="s">
        <v>66</v>
      </c>
      <c r="F338" s="1" t="s">
        <v>480</v>
      </c>
      <c r="G338" s="1" t="s">
        <v>481</v>
      </c>
    </row>
    <row r="339" spans="2:7" x14ac:dyDescent="0.25">
      <c r="B339" s="1" t="s">
        <v>1171</v>
      </c>
      <c r="C339" s="1" t="s">
        <v>1172</v>
      </c>
      <c r="D339" s="1" t="s">
        <v>1173</v>
      </c>
      <c r="E339" s="1" t="s">
        <v>66</v>
      </c>
      <c r="F339" s="1" t="s">
        <v>1174</v>
      </c>
      <c r="G339" s="1" t="s">
        <v>1175</v>
      </c>
    </row>
    <row r="340" spans="2:7" x14ac:dyDescent="0.25">
      <c r="B340" s="1" t="s">
        <v>1176</v>
      </c>
      <c r="C340" s="1" t="s">
        <v>1177</v>
      </c>
      <c r="D340" s="1" t="s">
        <v>1178</v>
      </c>
      <c r="E340" s="1" t="s">
        <v>66</v>
      </c>
      <c r="F340" s="1" t="s">
        <v>1174</v>
      </c>
      <c r="G340" s="1" t="s">
        <v>1175</v>
      </c>
    </row>
    <row r="341" spans="2:7" x14ac:dyDescent="0.25">
      <c r="B341" s="1" t="s">
        <v>1179</v>
      </c>
      <c r="C341" s="1" t="s">
        <v>1180</v>
      </c>
      <c r="D341" s="1" t="s">
        <v>1181</v>
      </c>
      <c r="E341" s="1" t="s">
        <v>66</v>
      </c>
      <c r="F341" s="1" t="s">
        <v>1182</v>
      </c>
      <c r="G341" s="1" t="s">
        <v>1183</v>
      </c>
    </row>
    <row r="342" spans="2:7" x14ac:dyDescent="0.25">
      <c r="B342" s="1" t="s">
        <v>1184</v>
      </c>
      <c r="C342" s="1" t="s">
        <v>1185</v>
      </c>
      <c r="D342" s="1" t="s">
        <v>1186</v>
      </c>
      <c r="E342" s="1" t="s">
        <v>66</v>
      </c>
      <c r="F342" s="1" t="s">
        <v>1187</v>
      </c>
      <c r="G342" s="1" t="s">
        <v>1188</v>
      </c>
    </row>
    <row r="343" spans="2:7" x14ac:dyDescent="0.25">
      <c r="B343" s="1" t="s">
        <v>1189</v>
      </c>
      <c r="C343" s="1" t="s">
        <v>1190</v>
      </c>
      <c r="D343" s="1" t="s">
        <v>1191</v>
      </c>
      <c r="E343" s="1" t="s">
        <v>66</v>
      </c>
      <c r="F343" s="1" t="s">
        <v>1192</v>
      </c>
      <c r="G343" s="1" t="s">
        <v>1193</v>
      </c>
    </row>
    <row r="344" spans="2:7" x14ac:dyDescent="0.25">
      <c r="B344" s="1" t="s">
        <v>1194</v>
      </c>
      <c r="C344" s="1" t="s">
        <v>1195</v>
      </c>
      <c r="D344" s="1" t="s">
        <v>1196</v>
      </c>
      <c r="E344" s="1" t="s">
        <v>66</v>
      </c>
      <c r="F344" s="1" t="s">
        <v>1187</v>
      </c>
      <c r="G344" s="1" t="s">
        <v>1188</v>
      </c>
    </row>
    <row r="345" spans="2:7" x14ac:dyDescent="0.25">
      <c r="B345" s="1" t="s">
        <v>1197</v>
      </c>
      <c r="C345" s="1" t="s">
        <v>1198</v>
      </c>
      <c r="D345" s="1" t="s">
        <v>1199</v>
      </c>
      <c r="E345" s="1" t="s">
        <v>66</v>
      </c>
      <c r="F345" s="1" t="s">
        <v>1192</v>
      </c>
      <c r="G345" s="1" t="s">
        <v>1193</v>
      </c>
    </row>
    <row r="346" spans="2:7" x14ac:dyDescent="0.25">
      <c r="B346" s="1" t="s">
        <v>1200</v>
      </c>
      <c r="C346" s="1" t="s">
        <v>1201</v>
      </c>
      <c r="D346" s="1" t="s">
        <v>1202</v>
      </c>
      <c r="E346" s="1" t="s">
        <v>66</v>
      </c>
      <c r="F346" s="1" t="s">
        <v>1187</v>
      </c>
      <c r="G346" s="1" t="s">
        <v>1188</v>
      </c>
    </row>
    <row r="347" spans="2:7" x14ac:dyDescent="0.25">
      <c r="B347" s="1" t="s">
        <v>1203</v>
      </c>
      <c r="C347" s="1" t="s">
        <v>1204</v>
      </c>
      <c r="D347" s="1" t="s">
        <v>1205</v>
      </c>
      <c r="E347" s="1" t="s">
        <v>66</v>
      </c>
      <c r="F347" s="1" t="s">
        <v>1192</v>
      </c>
      <c r="G347" s="1" t="s">
        <v>1193</v>
      </c>
    </row>
    <row r="348" spans="2:7" x14ac:dyDescent="0.25">
      <c r="B348" s="1" t="s">
        <v>1206</v>
      </c>
      <c r="C348" s="1" t="s">
        <v>1207</v>
      </c>
      <c r="D348" s="1" t="s">
        <v>1208</v>
      </c>
      <c r="E348" s="1" t="s">
        <v>66</v>
      </c>
      <c r="F348" s="1" t="s">
        <v>1187</v>
      </c>
      <c r="G348" s="1" t="s">
        <v>1188</v>
      </c>
    </row>
    <row r="349" spans="2:7" x14ac:dyDescent="0.25">
      <c r="B349" s="1" t="s">
        <v>1209</v>
      </c>
      <c r="C349" s="1" t="s">
        <v>1210</v>
      </c>
      <c r="D349" s="1" t="s">
        <v>1211</v>
      </c>
      <c r="E349" s="1" t="s">
        <v>66</v>
      </c>
      <c r="F349" s="1" t="s">
        <v>1192</v>
      </c>
      <c r="G349" s="1" t="s">
        <v>1193</v>
      </c>
    </row>
    <row r="350" spans="2:7" x14ac:dyDescent="0.25">
      <c r="B350" s="1" t="s">
        <v>1212</v>
      </c>
      <c r="C350" s="1" t="s">
        <v>1213</v>
      </c>
      <c r="D350" s="1" t="s">
        <v>1214</v>
      </c>
      <c r="E350" s="1" t="s">
        <v>66</v>
      </c>
      <c r="F350" s="1" t="s">
        <v>1187</v>
      </c>
      <c r="G350" s="1" t="s">
        <v>1188</v>
      </c>
    </row>
    <row r="351" spans="2:7" x14ac:dyDescent="0.25">
      <c r="B351" s="1" t="s">
        <v>1215</v>
      </c>
      <c r="C351" s="1" t="s">
        <v>1216</v>
      </c>
      <c r="D351" s="1" t="s">
        <v>1217</v>
      </c>
      <c r="E351" s="1" t="s">
        <v>66</v>
      </c>
      <c r="F351" s="1" t="s">
        <v>1192</v>
      </c>
      <c r="G351" s="1" t="s">
        <v>1193</v>
      </c>
    </row>
    <row r="352" spans="2:7" x14ac:dyDescent="0.25">
      <c r="B352" s="1" t="s">
        <v>1218</v>
      </c>
      <c r="C352" s="1" t="s">
        <v>1219</v>
      </c>
      <c r="D352" s="1" t="s">
        <v>1220</v>
      </c>
      <c r="E352" s="1" t="s">
        <v>66</v>
      </c>
      <c r="F352" s="1" t="s">
        <v>1192</v>
      </c>
      <c r="G352" s="1" t="s">
        <v>1193</v>
      </c>
    </row>
    <row r="353" spans="1:7" x14ac:dyDescent="0.25">
      <c r="B353" s="1" t="s">
        <v>1221</v>
      </c>
      <c r="C353" s="1" t="s">
        <v>1222</v>
      </c>
      <c r="D353" s="1" t="s">
        <v>1223</v>
      </c>
      <c r="E353" s="1" t="s">
        <v>66</v>
      </c>
      <c r="F353" s="1" t="s">
        <v>1187</v>
      </c>
      <c r="G353" s="1" t="s">
        <v>1188</v>
      </c>
    </row>
    <row r="354" spans="1:7" x14ac:dyDescent="0.25">
      <c r="B354" s="1" t="s">
        <v>1224</v>
      </c>
      <c r="C354" s="1" t="s">
        <v>1225</v>
      </c>
      <c r="D354" s="1" t="s">
        <v>1226</v>
      </c>
      <c r="E354" s="1" t="s">
        <v>66</v>
      </c>
      <c r="F354" s="1" t="s">
        <v>1187</v>
      </c>
      <c r="G354" s="1" t="s">
        <v>1188</v>
      </c>
    </row>
    <row r="355" spans="1:7" x14ac:dyDescent="0.25">
      <c r="B355" s="1" t="s">
        <v>1227</v>
      </c>
      <c r="C355" s="1" t="s">
        <v>1228</v>
      </c>
      <c r="D355" s="1" t="s">
        <v>1229</v>
      </c>
      <c r="E355" s="1" t="s">
        <v>66</v>
      </c>
      <c r="F355" s="1" t="s">
        <v>1192</v>
      </c>
      <c r="G355" s="1" t="s">
        <v>1193</v>
      </c>
    </row>
    <row r="356" spans="1:7" x14ac:dyDescent="0.25">
      <c r="B356" s="1" t="s">
        <v>1230</v>
      </c>
      <c r="C356" s="1" t="s">
        <v>1231</v>
      </c>
      <c r="D356" s="1" t="s">
        <v>1232</v>
      </c>
      <c r="E356" s="1" t="s">
        <v>66</v>
      </c>
      <c r="F356" s="1" t="s">
        <v>1187</v>
      </c>
      <c r="G356" s="1" t="s">
        <v>1188</v>
      </c>
    </row>
    <row r="357" spans="1:7" x14ac:dyDescent="0.25">
      <c r="B357" s="1" t="s">
        <v>1233</v>
      </c>
      <c r="C357" s="1" t="s">
        <v>1234</v>
      </c>
      <c r="D357" s="1" t="s">
        <v>1235</v>
      </c>
      <c r="E357" s="1" t="s">
        <v>66</v>
      </c>
      <c r="F357" s="1" t="s">
        <v>1192</v>
      </c>
      <c r="G357" s="1" t="s">
        <v>1193</v>
      </c>
    </row>
    <row r="358" spans="1:7" x14ac:dyDescent="0.25">
      <c r="B358" s="1" t="s">
        <v>1236</v>
      </c>
      <c r="C358" s="1" t="s">
        <v>1237</v>
      </c>
      <c r="D358" s="1" t="s">
        <v>1238</v>
      </c>
      <c r="E358" s="1" t="s">
        <v>66</v>
      </c>
      <c r="F358" s="1" t="s">
        <v>171</v>
      </c>
      <c r="G358" s="1" t="s">
        <v>172</v>
      </c>
    </row>
    <row r="359" spans="1:7" x14ac:dyDescent="0.25">
      <c r="B359" s="1" t="s">
        <v>1239</v>
      </c>
      <c r="C359" s="1" t="s">
        <v>1240</v>
      </c>
      <c r="D359" s="1" t="s">
        <v>1241</v>
      </c>
      <c r="E359" s="1" t="s">
        <v>66</v>
      </c>
      <c r="F359" s="1" t="s">
        <v>171</v>
      </c>
      <c r="G359" s="1" t="s">
        <v>172</v>
      </c>
    </row>
    <row r="360" spans="1:7" x14ac:dyDescent="0.25">
      <c r="B360" s="1" t="s">
        <v>1242</v>
      </c>
      <c r="C360" s="1" t="s">
        <v>1243</v>
      </c>
      <c r="D360" s="1" t="s">
        <v>1244</v>
      </c>
      <c r="E360" s="1" t="s">
        <v>66</v>
      </c>
      <c r="F360" s="1" t="s">
        <v>382</v>
      </c>
      <c r="G360" s="1" t="s">
        <v>383</v>
      </c>
    </row>
    <row r="361" spans="1:7" x14ac:dyDescent="0.25">
      <c r="B361" s="1" t="s">
        <v>1245</v>
      </c>
      <c r="C361" s="1" t="s">
        <v>1246</v>
      </c>
      <c r="D361" s="1" t="s">
        <v>1247</v>
      </c>
      <c r="E361" s="1" t="s">
        <v>66</v>
      </c>
      <c r="F361" s="1" t="s">
        <v>382</v>
      </c>
      <c r="G361" s="1" t="s">
        <v>383</v>
      </c>
    </row>
    <row r="362" spans="1:7" x14ac:dyDescent="0.25">
      <c r="B362" s="1" t="s">
        <v>1248</v>
      </c>
      <c r="C362" s="1" t="s">
        <v>1249</v>
      </c>
      <c r="D362" s="1" t="s">
        <v>1250</v>
      </c>
      <c r="E362" s="1" t="s">
        <v>66</v>
      </c>
      <c r="F362" s="1" t="s">
        <v>339</v>
      </c>
      <c r="G362" s="1" t="s">
        <v>340</v>
      </c>
    </row>
    <row r="363" spans="1:7" x14ac:dyDescent="0.25">
      <c r="B363" s="1" t="s">
        <v>1251</v>
      </c>
      <c r="C363" s="1" t="s">
        <v>1252</v>
      </c>
      <c r="D363" s="1" t="s">
        <v>1253</v>
      </c>
      <c r="E363" s="1" t="s">
        <v>66</v>
      </c>
      <c r="F363" s="1" t="s">
        <v>900</v>
      </c>
      <c r="G363" s="1" t="s">
        <v>901</v>
      </c>
    </row>
    <row r="364" spans="1:7" x14ac:dyDescent="0.25">
      <c r="B364" s="1" t="s">
        <v>1254</v>
      </c>
      <c r="C364" s="1" t="s">
        <v>1255</v>
      </c>
      <c r="D364" s="1" t="s">
        <v>1256</v>
      </c>
      <c r="E364" s="1" t="s">
        <v>66</v>
      </c>
      <c r="F364" s="1" t="s">
        <v>900</v>
      </c>
      <c r="G364" s="1" t="s">
        <v>901</v>
      </c>
    </row>
    <row r="365" spans="1:7" x14ac:dyDescent="0.25">
      <c r="A365" s="1">
        <v>19716040</v>
      </c>
      <c r="B365" s="1" t="s">
        <v>1257</v>
      </c>
      <c r="C365" s="1" t="s">
        <v>1258</v>
      </c>
      <c r="D365" s="1" t="s">
        <v>1259</v>
      </c>
      <c r="E365" s="1" t="s">
        <v>65</v>
      </c>
      <c r="F365" s="1" t="s">
        <v>1260</v>
      </c>
      <c r="G365" s="1" t="s">
        <v>1261</v>
      </c>
    </row>
    <row r="366" spans="1:7" x14ac:dyDescent="0.25">
      <c r="B366" s="1" t="s">
        <v>1262</v>
      </c>
      <c r="C366" s="1" t="s">
        <v>1263</v>
      </c>
      <c r="D366" s="1" t="s">
        <v>1264</v>
      </c>
      <c r="E366" s="1" t="s">
        <v>66</v>
      </c>
      <c r="F366" s="1" t="s">
        <v>39</v>
      </c>
      <c r="G366" s="1" t="s">
        <v>321</v>
      </c>
    </row>
    <row r="367" spans="1:7" x14ac:dyDescent="0.25">
      <c r="B367" s="1" t="s">
        <v>1265</v>
      </c>
      <c r="C367" s="1" t="s">
        <v>1265</v>
      </c>
      <c r="D367" s="1" t="s">
        <v>1265</v>
      </c>
      <c r="E367" s="1" t="s">
        <v>66</v>
      </c>
      <c r="F367" s="1" t="s">
        <v>1266</v>
      </c>
      <c r="G367" s="1" t="s">
        <v>1267</v>
      </c>
    </row>
    <row r="368" spans="1:7" x14ac:dyDescent="0.25">
      <c r="B368" s="1" t="s">
        <v>1268</v>
      </c>
      <c r="C368" s="1" t="s">
        <v>1269</v>
      </c>
      <c r="D368" s="1" t="s">
        <v>1269</v>
      </c>
      <c r="E368" s="1" t="s">
        <v>66</v>
      </c>
      <c r="F368" s="1" t="s">
        <v>356</v>
      </c>
      <c r="G368" s="1" t="s">
        <v>357</v>
      </c>
    </row>
    <row r="369" spans="1:7" x14ac:dyDescent="0.25">
      <c r="B369" s="1" t="s">
        <v>1270</v>
      </c>
      <c r="C369" s="1" t="s">
        <v>1271</v>
      </c>
      <c r="D369" s="1" t="s">
        <v>1272</v>
      </c>
      <c r="E369" s="1" t="s">
        <v>66</v>
      </c>
      <c r="F369" s="1" t="s">
        <v>356</v>
      </c>
      <c r="G369" s="1" t="s">
        <v>357</v>
      </c>
    </row>
    <row r="370" spans="1:7" x14ac:dyDescent="0.25">
      <c r="B370" s="1" t="s">
        <v>1273</v>
      </c>
      <c r="C370" s="1" t="s">
        <v>1274</v>
      </c>
      <c r="D370" s="1" t="s">
        <v>1275</v>
      </c>
      <c r="E370" s="1" t="s">
        <v>66</v>
      </c>
      <c r="F370" s="1" t="s">
        <v>356</v>
      </c>
      <c r="G370" s="1" t="s">
        <v>357</v>
      </c>
    </row>
    <row r="371" spans="1:7" x14ac:dyDescent="0.25">
      <c r="B371" s="1" t="s">
        <v>1276</v>
      </c>
      <c r="C371" s="1" t="s">
        <v>1277</v>
      </c>
      <c r="D371" s="1" t="s">
        <v>1278</v>
      </c>
      <c r="E371" s="1" t="s">
        <v>66</v>
      </c>
      <c r="F371" s="1" t="s">
        <v>590</v>
      </c>
      <c r="G371" s="1" t="s">
        <v>591</v>
      </c>
    </row>
    <row r="372" spans="1:7" x14ac:dyDescent="0.25">
      <c r="A372" s="1">
        <v>33902006</v>
      </c>
      <c r="B372" s="1" t="s">
        <v>1279</v>
      </c>
      <c r="C372" s="1" t="s">
        <v>1279</v>
      </c>
      <c r="D372" s="1" t="s">
        <v>1279</v>
      </c>
      <c r="G372" s="1" t="s">
        <v>199</v>
      </c>
    </row>
    <row r="373" spans="1:7" x14ac:dyDescent="0.25">
      <c r="A373" s="1">
        <v>33003554</v>
      </c>
      <c r="B373" s="1" t="s">
        <v>1156</v>
      </c>
      <c r="C373" s="1" t="s">
        <v>1157</v>
      </c>
      <c r="D373" s="1" t="s">
        <v>1280</v>
      </c>
      <c r="E373" s="1" t="s">
        <v>65</v>
      </c>
      <c r="F373" s="1" t="s">
        <v>39</v>
      </c>
      <c r="G373" s="1" t="s">
        <v>321</v>
      </c>
    </row>
    <row r="374" spans="1:7" x14ac:dyDescent="0.25">
      <c r="A374" s="1">
        <v>33003555</v>
      </c>
      <c r="B374" s="1" t="s">
        <v>1281</v>
      </c>
      <c r="C374" s="1" t="s">
        <v>1160</v>
      </c>
      <c r="D374" s="1" t="s">
        <v>1161</v>
      </c>
      <c r="E374" s="1" t="s">
        <v>65</v>
      </c>
      <c r="F374" s="1" t="s">
        <v>39</v>
      </c>
      <c r="G374" s="1" t="s">
        <v>321</v>
      </c>
    </row>
    <row r="375" spans="1:7" x14ac:dyDescent="0.25">
      <c r="A375" s="1">
        <v>33003556</v>
      </c>
      <c r="B375" s="1" t="s">
        <v>1282</v>
      </c>
      <c r="C375" s="1" t="s">
        <v>1263</v>
      </c>
      <c r="D375" s="1" t="s">
        <v>1264</v>
      </c>
      <c r="E375" s="1" t="s">
        <v>65</v>
      </c>
      <c r="F375" s="1" t="s">
        <v>39</v>
      </c>
      <c r="G375" s="1" t="s">
        <v>321</v>
      </c>
    </row>
    <row r="376" spans="1:7" x14ac:dyDescent="0.25">
      <c r="B376" s="1" t="s">
        <v>1283</v>
      </c>
      <c r="C376" s="1" t="s">
        <v>1283</v>
      </c>
      <c r="D376" s="1" t="s">
        <v>1283</v>
      </c>
      <c r="E376" s="1" t="s">
        <v>66</v>
      </c>
      <c r="G376" s="1" t="s">
        <v>199</v>
      </c>
    </row>
    <row r="377" spans="1:7" x14ac:dyDescent="0.25">
      <c r="B377" s="1" t="s">
        <v>1284</v>
      </c>
      <c r="C377" s="1" t="s">
        <v>1285</v>
      </c>
      <c r="D377" s="1" t="s">
        <v>1286</v>
      </c>
      <c r="E377" s="1" t="s">
        <v>66</v>
      </c>
      <c r="F377" s="1" t="s">
        <v>356</v>
      </c>
      <c r="G377" s="1" t="s">
        <v>357</v>
      </c>
    </row>
    <row r="378" spans="1:7" x14ac:dyDescent="0.25">
      <c r="B378" s="1" t="s">
        <v>1287</v>
      </c>
      <c r="C378" s="1" t="s">
        <v>1288</v>
      </c>
      <c r="D378" s="1" t="s">
        <v>1289</v>
      </c>
      <c r="E378" s="1" t="s">
        <v>66</v>
      </c>
      <c r="G378" s="1" t="s">
        <v>199</v>
      </c>
    </row>
    <row r="379" spans="1:7" x14ac:dyDescent="0.25">
      <c r="B379" s="1" t="s">
        <v>1290</v>
      </c>
      <c r="C379" s="1" t="s">
        <v>1291</v>
      </c>
      <c r="D379" s="1" t="s">
        <v>1292</v>
      </c>
      <c r="E379" s="1" t="s">
        <v>66</v>
      </c>
      <c r="F379" s="1" t="s">
        <v>1021</v>
      </c>
      <c r="G379" s="1" t="s">
        <v>1022</v>
      </c>
    </row>
    <row r="380" spans="1:7" x14ac:dyDescent="0.25">
      <c r="B380" s="1" t="s">
        <v>1293</v>
      </c>
      <c r="C380" s="1" t="s">
        <v>1294</v>
      </c>
      <c r="D380" s="1" t="s">
        <v>1295</v>
      </c>
      <c r="E380" s="1" t="s">
        <v>66</v>
      </c>
      <c r="F380" s="1" t="s">
        <v>874</v>
      </c>
      <c r="G380" s="1" t="s">
        <v>875</v>
      </c>
    </row>
    <row r="381" spans="1:7" x14ac:dyDescent="0.25">
      <c r="B381" s="1" t="s">
        <v>1296</v>
      </c>
      <c r="C381" s="1" t="s">
        <v>1297</v>
      </c>
      <c r="D381" s="1" t="s">
        <v>1298</v>
      </c>
      <c r="E381" s="1" t="s">
        <v>66</v>
      </c>
      <c r="F381" s="1" t="s">
        <v>874</v>
      </c>
      <c r="G381" s="1" t="s">
        <v>875</v>
      </c>
    </row>
    <row r="382" spans="1:7" x14ac:dyDescent="0.25">
      <c r="A382" s="1">
        <v>17795055</v>
      </c>
      <c r="B382" s="1" t="s">
        <v>1299</v>
      </c>
      <c r="C382" s="1" t="s">
        <v>1299</v>
      </c>
      <c r="D382" s="1" t="s">
        <v>1299</v>
      </c>
      <c r="E382" s="1" t="s">
        <v>65</v>
      </c>
      <c r="F382" s="1" t="s">
        <v>475</v>
      </c>
      <c r="G382" s="1" t="s">
        <v>476</v>
      </c>
    </row>
    <row r="383" spans="1:7" x14ac:dyDescent="0.25">
      <c r="B383" s="1" t="s">
        <v>1300</v>
      </c>
      <c r="C383" s="1" t="s">
        <v>1301</v>
      </c>
      <c r="D383" s="1" t="s">
        <v>1302</v>
      </c>
      <c r="E383" s="1" t="s">
        <v>66</v>
      </c>
      <c r="F383" s="1" t="s">
        <v>1021</v>
      </c>
      <c r="G383" s="1" t="s">
        <v>1022</v>
      </c>
    </row>
    <row r="384" spans="1:7" x14ac:dyDescent="0.25">
      <c r="A384" s="1">
        <v>33901319</v>
      </c>
      <c r="B384" s="1" t="s">
        <v>1303</v>
      </c>
      <c r="C384" s="1" t="s">
        <v>1303</v>
      </c>
      <c r="D384" s="1" t="s">
        <v>1303</v>
      </c>
      <c r="G384" s="1" t="s">
        <v>199</v>
      </c>
    </row>
    <row r="385" spans="1:7" x14ac:dyDescent="0.25">
      <c r="B385" s="1" t="s">
        <v>1304</v>
      </c>
      <c r="C385" s="1" t="s">
        <v>1305</v>
      </c>
      <c r="D385" s="1" t="s">
        <v>1306</v>
      </c>
      <c r="E385" s="1" t="s">
        <v>66</v>
      </c>
      <c r="F385" s="1" t="s">
        <v>398</v>
      </c>
      <c r="G385" s="1" t="s">
        <v>399</v>
      </c>
    </row>
    <row r="386" spans="1:7" x14ac:dyDescent="0.25">
      <c r="B386" s="1" t="s">
        <v>1307</v>
      </c>
      <c r="C386" s="1" t="s">
        <v>1308</v>
      </c>
      <c r="D386" s="1" t="s">
        <v>1309</v>
      </c>
      <c r="E386" s="1" t="s">
        <v>66</v>
      </c>
      <c r="F386" s="1" t="s">
        <v>1310</v>
      </c>
      <c r="G386" s="1" t="s">
        <v>1311</v>
      </c>
    </row>
    <row r="387" spans="1:7" x14ac:dyDescent="0.25">
      <c r="B387" s="1" t="s">
        <v>1312</v>
      </c>
      <c r="C387" s="1" t="s">
        <v>1312</v>
      </c>
      <c r="D387" s="1" t="s">
        <v>1312</v>
      </c>
      <c r="E387" s="1" t="s">
        <v>66</v>
      </c>
      <c r="F387" s="1" t="s">
        <v>31</v>
      </c>
      <c r="G387" s="1" t="s">
        <v>1313</v>
      </c>
    </row>
    <row r="388" spans="1:7" x14ac:dyDescent="0.25">
      <c r="B388" s="1" t="s">
        <v>1314</v>
      </c>
      <c r="C388" s="1" t="s">
        <v>1315</v>
      </c>
      <c r="D388" s="1" t="s">
        <v>1316</v>
      </c>
      <c r="E388" s="1" t="s">
        <v>66</v>
      </c>
      <c r="F388" s="1" t="s">
        <v>1062</v>
      </c>
      <c r="G388" s="1" t="s">
        <v>1063</v>
      </c>
    </row>
    <row r="389" spans="1:7" x14ac:dyDescent="0.25">
      <c r="B389" s="1" t="s">
        <v>1317</v>
      </c>
      <c r="C389" s="1" t="s">
        <v>1318</v>
      </c>
      <c r="D389" s="1" t="s">
        <v>1319</v>
      </c>
      <c r="E389" s="1" t="s">
        <v>66</v>
      </c>
      <c r="F389" s="1" t="s">
        <v>1320</v>
      </c>
      <c r="G389" s="1" t="s">
        <v>1321</v>
      </c>
    </row>
    <row r="390" spans="1:7" x14ac:dyDescent="0.25">
      <c r="B390" s="1" t="s">
        <v>1322</v>
      </c>
      <c r="C390" s="1" t="s">
        <v>1323</v>
      </c>
      <c r="D390" s="1" t="s">
        <v>1324</v>
      </c>
      <c r="E390" s="1" t="s">
        <v>66</v>
      </c>
      <c r="F390" s="1" t="s">
        <v>480</v>
      </c>
      <c r="G390" s="1" t="s">
        <v>481</v>
      </c>
    </row>
    <row r="391" spans="1:7" x14ac:dyDescent="0.25">
      <c r="B391" s="1" t="s">
        <v>1325</v>
      </c>
      <c r="C391" s="1" t="s">
        <v>1326</v>
      </c>
      <c r="D391" s="1" t="s">
        <v>1327</v>
      </c>
      <c r="E391" s="1" t="s">
        <v>66</v>
      </c>
      <c r="F391" s="1" t="s">
        <v>356</v>
      </c>
      <c r="G391" s="1" t="s">
        <v>357</v>
      </c>
    </row>
    <row r="392" spans="1:7" x14ac:dyDescent="0.25">
      <c r="B392" s="1" t="s">
        <v>1328</v>
      </c>
      <c r="C392" s="1" t="s">
        <v>1329</v>
      </c>
      <c r="D392" s="1" t="s">
        <v>1330</v>
      </c>
      <c r="E392" s="1" t="s">
        <v>66</v>
      </c>
      <c r="F392" s="1" t="s">
        <v>1331</v>
      </c>
      <c r="G392" s="1" t="s">
        <v>199</v>
      </c>
    </row>
    <row r="393" spans="1:7" x14ac:dyDescent="0.25">
      <c r="B393" s="1" t="s">
        <v>1332</v>
      </c>
      <c r="C393" s="1" t="s">
        <v>1333</v>
      </c>
      <c r="D393" s="1" t="s">
        <v>1334</v>
      </c>
      <c r="E393" s="1" t="s">
        <v>66</v>
      </c>
      <c r="F393" s="1" t="s">
        <v>1335</v>
      </c>
      <c r="G393" s="1" t="s">
        <v>1336</v>
      </c>
    </row>
    <row r="394" spans="1:7" x14ac:dyDescent="0.25">
      <c r="A394" s="1">
        <v>37070002</v>
      </c>
      <c r="B394" s="1" t="s">
        <v>1337</v>
      </c>
      <c r="C394" s="1" t="s">
        <v>1337</v>
      </c>
      <c r="D394" s="1" t="s">
        <v>1337</v>
      </c>
      <c r="E394" s="1" t="s">
        <v>65</v>
      </c>
      <c r="G394" s="1" t="s">
        <v>199</v>
      </c>
    </row>
    <row r="395" spans="1:7" x14ac:dyDescent="0.25">
      <c r="A395" s="1">
        <v>33901339</v>
      </c>
      <c r="B395" s="1" t="s">
        <v>1338</v>
      </c>
      <c r="C395" s="1" t="s">
        <v>1339</v>
      </c>
      <c r="D395" s="1" t="s">
        <v>1340</v>
      </c>
      <c r="E395" s="1" t="s">
        <v>66</v>
      </c>
      <c r="F395" s="1" t="s">
        <v>874</v>
      </c>
      <c r="G395" s="1" t="s">
        <v>875</v>
      </c>
    </row>
    <row r="396" spans="1:7" x14ac:dyDescent="0.25">
      <c r="B396" s="1" t="s">
        <v>1341</v>
      </c>
      <c r="C396" s="1" t="s">
        <v>1342</v>
      </c>
      <c r="D396" s="1" t="s">
        <v>1343</v>
      </c>
      <c r="E396" s="1" t="s">
        <v>66</v>
      </c>
      <c r="F396" s="1" t="s">
        <v>1344</v>
      </c>
      <c r="G396" s="1" t="s">
        <v>1345</v>
      </c>
    </row>
    <row r="397" spans="1:7" x14ac:dyDescent="0.25">
      <c r="A397" s="1">
        <v>33901347</v>
      </c>
      <c r="B397" s="1" t="s">
        <v>1346</v>
      </c>
      <c r="C397" s="1" t="s">
        <v>1347</v>
      </c>
      <c r="D397" s="1" t="s">
        <v>1348</v>
      </c>
      <c r="E397" s="1" t="s">
        <v>66</v>
      </c>
      <c r="F397" s="1" t="s">
        <v>874</v>
      </c>
      <c r="G397" s="1" t="s">
        <v>875</v>
      </c>
    </row>
    <row r="398" spans="1:7" x14ac:dyDescent="0.25">
      <c r="B398" s="1" t="s">
        <v>1349</v>
      </c>
      <c r="C398" s="1" t="s">
        <v>1350</v>
      </c>
      <c r="D398" s="1" t="s">
        <v>1351</v>
      </c>
      <c r="E398" s="1" t="s">
        <v>66</v>
      </c>
      <c r="F398" s="1" t="s">
        <v>957</v>
      </c>
      <c r="G398" s="1" t="s">
        <v>958</v>
      </c>
    </row>
    <row r="399" spans="1:7" x14ac:dyDescent="0.25">
      <c r="B399" s="1" t="s">
        <v>1352</v>
      </c>
      <c r="C399" s="1" t="s">
        <v>1352</v>
      </c>
      <c r="D399" s="1" t="s">
        <v>1352</v>
      </c>
      <c r="E399" s="1" t="s">
        <v>66</v>
      </c>
      <c r="G399" s="1" t="s">
        <v>199</v>
      </c>
    </row>
    <row r="400" spans="1:7" x14ac:dyDescent="0.25">
      <c r="B400" s="1" t="s">
        <v>1353</v>
      </c>
      <c r="C400" s="1" t="s">
        <v>1354</v>
      </c>
      <c r="D400" s="1" t="s">
        <v>1355</v>
      </c>
      <c r="E400" s="1" t="s">
        <v>66</v>
      </c>
      <c r="F400" s="1" t="s">
        <v>1356</v>
      </c>
      <c r="G400" s="1" t="s">
        <v>1357</v>
      </c>
    </row>
    <row r="401" spans="1:7" x14ac:dyDescent="0.25">
      <c r="B401" s="1" t="s">
        <v>1358</v>
      </c>
      <c r="C401" s="1" t="s">
        <v>1358</v>
      </c>
      <c r="D401" s="1" t="s">
        <v>1358</v>
      </c>
      <c r="E401" s="1" t="s">
        <v>66</v>
      </c>
      <c r="G401" s="1" t="s">
        <v>199</v>
      </c>
    </row>
    <row r="402" spans="1:7" x14ac:dyDescent="0.25">
      <c r="A402" s="1">
        <v>33950301</v>
      </c>
      <c r="B402" s="1" t="s">
        <v>1359</v>
      </c>
      <c r="C402" s="1" t="s">
        <v>1360</v>
      </c>
      <c r="D402" s="1" t="s">
        <v>1361</v>
      </c>
      <c r="E402" s="1" t="s">
        <v>65</v>
      </c>
      <c r="F402" s="1" t="s">
        <v>382</v>
      </c>
      <c r="G402" s="1" t="s">
        <v>383</v>
      </c>
    </row>
    <row r="403" spans="1:7" x14ac:dyDescent="0.25">
      <c r="B403" s="1" t="s">
        <v>1362</v>
      </c>
      <c r="C403" s="1" t="s">
        <v>1363</v>
      </c>
      <c r="D403" s="1" t="s">
        <v>1363</v>
      </c>
      <c r="E403" s="1" t="s">
        <v>66</v>
      </c>
      <c r="F403" s="1" t="s">
        <v>89</v>
      </c>
      <c r="G403" s="1" t="s">
        <v>1364</v>
      </c>
    </row>
    <row r="404" spans="1:7" x14ac:dyDescent="0.25">
      <c r="B404" s="1" t="s">
        <v>1365</v>
      </c>
      <c r="C404" s="1" t="s">
        <v>1366</v>
      </c>
      <c r="D404" s="1" t="s">
        <v>1367</v>
      </c>
      <c r="E404" s="1" t="s">
        <v>66</v>
      </c>
      <c r="F404" s="1" t="s">
        <v>382</v>
      </c>
      <c r="G404" s="1" t="s">
        <v>383</v>
      </c>
    </row>
    <row r="405" spans="1:7" x14ac:dyDescent="0.25">
      <c r="A405" s="1">
        <v>19842138</v>
      </c>
      <c r="B405" s="1" t="s">
        <v>1368</v>
      </c>
      <c r="C405" s="1" t="s">
        <v>1369</v>
      </c>
      <c r="D405" s="1" t="s">
        <v>1370</v>
      </c>
      <c r="E405" s="1" t="s">
        <v>66</v>
      </c>
      <c r="F405" s="1" t="s">
        <v>1371</v>
      </c>
      <c r="G405" s="1" t="s">
        <v>1372</v>
      </c>
    </row>
    <row r="406" spans="1:7" x14ac:dyDescent="0.25">
      <c r="B406" s="1" t="s">
        <v>1373</v>
      </c>
      <c r="C406" s="1" t="s">
        <v>1374</v>
      </c>
      <c r="D406" s="1" t="s">
        <v>1375</v>
      </c>
      <c r="E406" s="1" t="s">
        <v>66</v>
      </c>
      <c r="G406" s="1" t="s">
        <v>199</v>
      </c>
    </row>
    <row r="407" spans="1:7" x14ac:dyDescent="0.25">
      <c r="B407" s="1" t="s">
        <v>1376</v>
      </c>
      <c r="C407" s="1" t="s">
        <v>1377</v>
      </c>
      <c r="D407" s="1" t="s">
        <v>1378</v>
      </c>
      <c r="E407" s="1" t="s">
        <v>66</v>
      </c>
      <c r="G407" s="1" t="s">
        <v>199</v>
      </c>
    </row>
    <row r="408" spans="1:7" x14ac:dyDescent="0.25">
      <c r="B408" s="1" t="s">
        <v>1379</v>
      </c>
      <c r="C408" s="1" t="s">
        <v>1380</v>
      </c>
      <c r="D408" s="1" t="s">
        <v>1381</v>
      </c>
      <c r="E408" s="1" t="s">
        <v>66</v>
      </c>
      <c r="F408" s="1" t="s">
        <v>39</v>
      </c>
      <c r="G408" s="1" t="s">
        <v>321</v>
      </c>
    </row>
    <row r="409" spans="1:7" x14ac:dyDescent="0.25">
      <c r="B409" s="1" t="s">
        <v>1382</v>
      </c>
      <c r="C409" s="1" t="s">
        <v>1383</v>
      </c>
      <c r="D409" s="1" t="s">
        <v>1384</v>
      </c>
      <c r="E409" s="1" t="s">
        <v>66</v>
      </c>
      <c r="F409" s="1" t="s">
        <v>39</v>
      </c>
      <c r="G409" s="1" t="s">
        <v>321</v>
      </c>
    </row>
    <row r="410" spans="1:7" x14ac:dyDescent="0.25">
      <c r="B410" s="1" t="s">
        <v>1385</v>
      </c>
      <c r="C410" s="1" t="s">
        <v>1386</v>
      </c>
      <c r="D410" s="1" t="s">
        <v>1387</v>
      </c>
      <c r="E410" s="1" t="s">
        <v>66</v>
      </c>
      <c r="F410" s="1" t="s">
        <v>1388</v>
      </c>
      <c r="G410" s="1" t="s">
        <v>1389</v>
      </c>
    </row>
    <row r="411" spans="1:7" x14ac:dyDescent="0.25">
      <c r="B411" s="1" t="s">
        <v>1390</v>
      </c>
      <c r="C411" s="1" t="s">
        <v>1391</v>
      </c>
      <c r="D411" s="1" t="s">
        <v>1392</v>
      </c>
      <c r="E411" s="1" t="s">
        <v>66</v>
      </c>
      <c r="F411" s="1" t="s">
        <v>1388</v>
      </c>
      <c r="G411" s="1" t="s">
        <v>1389</v>
      </c>
    </row>
    <row r="412" spans="1:7" x14ac:dyDescent="0.25">
      <c r="B412" s="1" t="s">
        <v>1393</v>
      </c>
      <c r="C412" s="1" t="s">
        <v>1394</v>
      </c>
      <c r="D412" s="1" t="s">
        <v>1395</v>
      </c>
      <c r="E412" s="1" t="s">
        <v>66</v>
      </c>
      <c r="F412" s="1" t="s">
        <v>1396</v>
      </c>
      <c r="G412" s="1" t="s">
        <v>1397</v>
      </c>
    </row>
    <row r="413" spans="1:7" x14ac:dyDescent="0.25">
      <c r="B413" s="1" t="s">
        <v>1398</v>
      </c>
      <c r="C413" s="1" t="s">
        <v>1399</v>
      </c>
      <c r="D413" s="1" t="s">
        <v>1400</v>
      </c>
      <c r="E413" s="1" t="s">
        <v>66</v>
      </c>
      <c r="F413" s="1" t="s">
        <v>498</v>
      </c>
      <c r="G413" s="1" t="s">
        <v>499</v>
      </c>
    </row>
    <row r="414" spans="1:7" x14ac:dyDescent="0.25">
      <c r="B414" s="1" t="s">
        <v>1401</v>
      </c>
      <c r="C414" s="1" t="s">
        <v>1402</v>
      </c>
      <c r="D414" s="1" t="s">
        <v>1403</v>
      </c>
      <c r="E414" s="1" t="s">
        <v>66</v>
      </c>
      <c r="F414" s="1" t="s">
        <v>498</v>
      </c>
      <c r="G414" s="1" t="s">
        <v>499</v>
      </c>
    </row>
    <row r="415" spans="1:7" x14ac:dyDescent="0.25">
      <c r="A415" s="1">
        <v>33901350</v>
      </c>
      <c r="B415" s="1" t="s">
        <v>1404</v>
      </c>
      <c r="C415" s="1" t="s">
        <v>1405</v>
      </c>
      <c r="D415" s="1" t="s">
        <v>1406</v>
      </c>
      <c r="E415" s="1" t="s">
        <v>66</v>
      </c>
      <c r="F415" s="1" t="s">
        <v>233</v>
      </c>
      <c r="G415" s="1" t="s">
        <v>234</v>
      </c>
    </row>
    <row r="416" spans="1:7" x14ac:dyDescent="0.25">
      <c r="A416" s="1">
        <v>33901329</v>
      </c>
      <c r="B416" s="1" t="s">
        <v>1407</v>
      </c>
      <c r="C416" s="1" t="s">
        <v>1408</v>
      </c>
      <c r="D416" s="1" t="s">
        <v>1409</v>
      </c>
      <c r="E416" s="1" t="s">
        <v>66</v>
      </c>
      <c r="F416" s="1" t="s">
        <v>233</v>
      </c>
      <c r="G416" s="1" t="s">
        <v>234</v>
      </c>
    </row>
    <row r="417" spans="1:7" x14ac:dyDescent="0.25">
      <c r="A417" s="1">
        <v>33901348</v>
      </c>
      <c r="B417" s="1" t="s">
        <v>1410</v>
      </c>
      <c r="C417" s="1" t="s">
        <v>1411</v>
      </c>
      <c r="D417" s="1" t="s">
        <v>1412</v>
      </c>
      <c r="E417" s="1" t="s">
        <v>66</v>
      </c>
      <c r="F417" s="1" t="s">
        <v>233</v>
      </c>
      <c r="G417" s="1" t="s">
        <v>234</v>
      </c>
    </row>
    <row r="418" spans="1:7" x14ac:dyDescent="0.25">
      <c r="A418" s="1">
        <v>33901349</v>
      </c>
      <c r="B418" s="1" t="s">
        <v>1413</v>
      </c>
      <c r="C418" s="1" t="s">
        <v>1414</v>
      </c>
      <c r="D418" s="1" t="s">
        <v>1415</v>
      </c>
      <c r="E418" s="1" t="s">
        <v>66</v>
      </c>
      <c r="F418" s="1" t="s">
        <v>233</v>
      </c>
      <c r="G418" s="1" t="s">
        <v>234</v>
      </c>
    </row>
    <row r="419" spans="1:7" x14ac:dyDescent="0.25">
      <c r="A419" s="1">
        <v>33901351</v>
      </c>
      <c r="B419" s="1" t="s">
        <v>1416</v>
      </c>
      <c r="C419" s="1" t="s">
        <v>1417</v>
      </c>
      <c r="D419" s="1" t="s">
        <v>1418</v>
      </c>
      <c r="E419" s="1" t="s">
        <v>66</v>
      </c>
      <c r="F419" s="1" t="s">
        <v>233</v>
      </c>
      <c r="G419" s="1" t="s">
        <v>234</v>
      </c>
    </row>
    <row r="420" spans="1:7" x14ac:dyDescent="0.25">
      <c r="A420" s="1">
        <v>33901352</v>
      </c>
      <c r="B420" s="1" t="s">
        <v>1419</v>
      </c>
      <c r="C420" s="1" t="s">
        <v>1420</v>
      </c>
      <c r="D420" s="1" t="s">
        <v>1421</v>
      </c>
      <c r="E420" s="1" t="s">
        <v>66</v>
      </c>
      <c r="F420" s="1" t="s">
        <v>233</v>
      </c>
      <c r="G420" s="1" t="s">
        <v>234</v>
      </c>
    </row>
    <row r="421" spans="1:7" x14ac:dyDescent="0.25">
      <c r="A421" s="1">
        <v>33901353</v>
      </c>
      <c r="B421" s="1" t="s">
        <v>1422</v>
      </c>
      <c r="C421" s="1" t="s">
        <v>1423</v>
      </c>
      <c r="D421" s="1" t="s">
        <v>1424</v>
      </c>
      <c r="E421" s="1" t="s">
        <v>66</v>
      </c>
      <c r="F421" s="1" t="s">
        <v>387</v>
      </c>
      <c r="G421" s="1" t="s">
        <v>388</v>
      </c>
    </row>
    <row r="422" spans="1:7" x14ac:dyDescent="0.25">
      <c r="A422" s="1">
        <v>33901354</v>
      </c>
      <c r="B422" s="1" t="s">
        <v>1425</v>
      </c>
      <c r="C422" s="1" t="s">
        <v>1426</v>
      </c>
      <c r="D422" s="1" t="s">
        <v>1427</v>
      </c>
      <c r="E422" s="1" t="s">
        <v>66</v>
      </c>
      <c r="F422" s="1" t="s">
        <v>382</v>
      </c>
      <c r="G422" s="1" t="s">
        <v>383</v>
      </c>
    </row>
    <row r="423" spans="1:7" x14ac:dyDescent="0.25">
      <c r="A423" s="1">
        <v>35520441</v>
      </c>
      <c r="B423" s="1" t="s">
        <v>1428</v>
      </c>
      <c r="C423" s="1" t="s">
        <v>1429</v>
      </c>
      <c r="D423" s="1" t="s">
        <v>1430</v>
      </c>
      <c r="E423" s="1" t="s">
        <v>66</v>
      </c>
      <c r="F423" s="1" t="s">
        <v>1431</v>
      </c>
      <c r="G423" s="1" t="s">
        <v>1432</v>
      </c>
    </row>
    <row r="424" spans="1:7" x14ac:dyDescent="0.25">
      <c r="A424" s="1">
        <v>35520442</v>
      </c>
      <c r="B424" s="1" t="s">
        <v>1433</v>
      </c>
      <c r="C424" s="1" t="s">
        <v>1434</v>
      </c>
      <c r="D424" s="1" t="s">
        <v>1435</v>
      </c>
      <c r="E424" s="1" t="s">
        <v>66</v>
      </c>
      <c r="F424" s="1" t="s">
        <v>1431</v>
      </c>
      <c r="G424" s="1" t="s">
        <v>1432</v>
      </c>
    </row>
    <row r="425" spans="1:7" x14ac:dyDescent="0.25">
      <c r="A425" s="1">
        <v>35520443</v>
      </c>
      <c r="B425" s="1" t="s">
        <v>1436</v>
      </c>
      <c r="C425" s="1" t="s">
        <v>1437</v>
      </c>
      <c r="D425" s="1" t="s">
        <v>1438</v>
      </c>
      <c r="E425" s="1" t="s">
        <v>66</v>
      </c>
      <c r="F425" s="1" t="s">
        <v>1431</v>
      </c>
      <c r="G425" s="1" t="s">
        <v>1432</v>
      </c>
    </row>
    <row r="426" spans="1:7" x14ac:dyDescent="0.25">
      <c r="A426" s="1">
        <v>35520444</v>
      </c>
      <c r="B426" s="1" t="s">
        <v>1439</v>
      </c>
      <c r="C426" s="1" t="s">
        <v>1440</v>
      </c>
      <c r="D426" s="1" t="s">
        <v>1441</v>
      </c>
      <c r="E426" s="1" t="s">
        <v>66</v>
      </c>
      <c r="F426" s="1" t="s">
        <v>1431</v>
      </c>
      <c r="G426" s="1" t="s">
        <v>1432</v>
      </c>
    </row>
    <row r="427" spans="1:7" x14ac:dyDescent="0.25">
      <c r="A427" s="1">
        <v>35520445</v>
      </c>
      <c r="B427" s="1" t="s">
        <v>1442</v>
      </c>
      <c r="C427" s="1" t="s">
        <v>1443</v>
      </c>
      <c r="D427" s="1" t="s">
        <v>1444</v>
      </c>
      <c r="E427" s="1" t="s">
        <v>66</v>
      </c>
      <c r="F427" s="1" t="s">
        <v>1431</v>
      </c>
      <c r="G427" s="1" t="s">
        <v>1432</v>
      </c>
    </row>
    <row r="428" spans="1:7" x14ac:dyDescent="0.25">
      <c r="A428" s="1">
        <v>35520446</v>
      </c>
      <c r="B428" s="1" t="s">
        <v>1445</v>
      </c>
      <c r="C428" s="1" t="s">
        <v>1446</v>
      </c>
      <c r="D428" s="1" t="s">
        <v>1447</v>
      </c>
      <c r="E428" s="1" t="s">
        <v>66</v>
      </c>
      <c r="F428" s="1" t="s">
        <v>1431</v>
      </c>
      <c r="G428" s="1" t="s">
        <v>1432</v>
      </c>
    </row>
    <row r="429" spans="1:7" x14ac:dyDescent="0.25">
      <c r="B429" s="1" t="s">
        <v>1448</v>
      </c>
      <c r="C429" s="1" t="s">
        <v>1449</v>
      </c>
      <c r="D429" s="1" t="s">
        <v>1450</v>
      </c>
      <c r="E429" s="1" t="s">
        <v>66</v>
      </c>
      <c r="F429" s="1" t="s">
        <v>1451</v>
      </c>
      <c r="G429" s="1" t="s">
        <v>1452</v>
      </c>
    </row>
    <row r="430" spans="1:7" x14ac:dyDescent="0.25">
      <c r="B430" s="1" t="s">
        <v>1453</v>
      </c>
      <c r="C430" s="1" t="s">
        <v>1454</v>
      </c>
      <c r="D430" s="1" t="s">
        <v>1455</v>
      </c>
      <c r="E430" s="1" t="s">
        <v>66</v>
      </c>
      <c r="F430" s="1" t="s">
        <v>93</v>
      </c>
      <c r="G430" s="1" t="s">
        <v>1456</v>
      </c>
    </row>
    <row r="431" spans="1:7" x14ac:dyDescent="0.25">
      <c r="B431" s="1" t="s">
        <v>1457</v>
      </c>
      <c r="C431" s="1" t="s">
        <v>1458</v>
      </c>
      <c r="D431" s="1" t="s">
        <v>1459</v>
      </c>
      <c r="E431" s="1" t="s">
        <v>66</v>
      </c>
      <c r="G431" s="1" t="s">
        <v>199</v>
      </c>
    </row>
    <row r="432" spans="1:7" x14ac:dyDescent="0.25">
      <c r="B432" s="1" t="s">
        <v>1460</v>
      </c>
      <c r="C432" s="1" t="s">
        <v>1461</v>
      </c>
      <c r="D432" s="1" t="s">
        <v>1462</v>
      </c>
      <c r="E432" s="1" t="s">
        <v>66</v>
      </c>
      <c r="G432" s="1" t="s">
        <v>199</v>
      </c>
    </row>
    <row r="433" spans="1:7" x14ac:dyDescent="0.25">
      <c r="B433" s="1" t="s">
        <v>1453</v>
      </c>
      <c r="C433" s="1" t="s">
        <v>1454</v>
      </c>
      <c r="D433" s="1" t="s">
        <v>1463</v>
      </c>
      <c r="E433" s="1" t="s">
        <v>66</v>
      </c>
      <c r="F433" s="1" t="s">
        <v>93</v>
      </c>
      <c r="G433" s="1" t="s">
        <v>1456</v>
      </c>
    </row>
    <row r="434" spans="1:7" x14ac:dyDescent="0.25">
      <c r="B434" s="1" t="s">
        <v>1464</v>
      </c>
      <c r="C434" s="1" t="s">
        <v>1465</v>
      </c>
      <c r="D434" s="1" t="s">
        <v>1466</v>
      </c>
      <c r="E434" s="1" t="s">
        <v>66</v>
      </c>
      <c r="F434" s="1" t="s">
        <v>1356</v>
      </c>
      <c r="G434" s="1" t="s">
        <v>1357</v>
      </c>
    </row>
    <row r="435" spans="1:7" x14ac:dyDescent="0.25">
      <c r="B435" s="1" t="s">
        <v>1467</v>
      </c>
      <c r="C435" s="1" t="s">
        <v>1468</v>
      </c>
      <c r="D435" s="1" t="s">
        <v>1469</v>
      </c>
      <c r="E435" s="1" t="s">
        <v>66</v>
      </c>
      <c r="F435" s="1" t="s">
        <v>1356</v>
      </c>
      <c r="G435" s="1" t="s">
        <v>1357</v>
      </c>
    </row>
    <row r="436" spans="1:7" x14ac:dyDescent="0.25">
      <c r="B436" s="1" t="s">
        <v>1470</v>
      </c>
      <c r="C436" s="1" t="s">
        <v>1471</v>
      </c>
      <c r="D436" s="1" t="s">
        <v>1472</v>
      </c>
      <c r="E436" s="1" t="s">
        <v>66</v>
      </c>
      <c r="F436" s="1" t="s">
        <v>233</v>
      </c>
      <c r="G436" s="1" t="s">
        <v>234</v>
      </c>
    </row>
    <row r="437" spans="1:7" x14ac:dyDescent="0.25">
      <c r="B437" s="1" t="s">
        <v>1473</v>
      </c>
      <c r="C437" s="1" t="s">
        <v>1474</v>
      </c>
      <c r="D437" s="1" t="s">
        <v>1475</v>
      </c>
      <c r="E437" s="1" t="s">
        <v>66</v>
      </c>
      <c r="F437" s="1" t="s">
        <v>233</v>
      </c>
      <c r="G437" s="1" t="s">
        <v>234</v>
      </c>
    </row>
    <row r="438" spans="1:7" x14ac:dyDescent="0.25">
      <c r="B438" s="1" t="s">
        <v>871</v>
      </c>
      <c r="C438" s="1" t="s">
        <v>872</v>
      </c>
      <c r="D438" s="1" t="s">
        <v>873</v>
      </c>
      <c r="E438" s="1" t="s">
        <v>66</v>
      </c>
      <c r="F438" s="1" t="s">
        <v>874</v>
      </c>
      <c r="G438" s="1" t="s">
        <v>875</v>
      </c>
    </row>
    <row r="439" spans="1:7" x14ac:dyDescent="0.25">
      <c r="A439" s="1">
        <v>17026036</v>
      </c>
      <c r="B439" s="1" t="s">
        <v>1476</v>
      </c>
      <c r="C439" s="1" t="s">
        <v>1477</v>
      </c>
      <c r="D439" s="1" t="s">
        <v>1478</v>
      </c>
      <c r="E439" s="1" t="s">
        <v>66</v>
      </c>
      <c r="F439" s="1" t="s">
        <v>154</v>
      </c>
      <c r="G439" s="1" t="s">
        <v>155</v>
      </c>
    </row>
    <row r="440" spans="1:7" x14ac:dyDescent="0.25">
      <c r="A440" s="1">
        <v>35520435</v>
      </c>
      <c r="B440" s="1" t="s">
        <v>1479</v>
      </c>
      <c r="C440" s="1" t="s">
        <v>1480</v>
      </c>
      <c r="D440" s="1" t="s">
        <v>1481</v>
      </c>
      <c r="E440" s="1" t="s">
        <v>66</v>
      </c>
      <c r="G440" s="1" t="s">
        <v>199</v>
      </c>
    </row>
    <row r="441" spans="1:7" x14ac:dyDescent="0.25">
      <c r="A441" s="1">
        <v>35520436</v>
      </c>
      <c r="B441" s="1" t="s">
        <v>1482</v>
      </c>
      <c r="C441" s="1" t="s">
        <v>1483</v>
      </c>
      <c r="D441" s="1" t="s">
        <v>1484</v>
      </c>
      <c r="E441" s="1" t="s">
        <v>66</v>
      </c>
      <c r="G441" s="1" t="s">
        <v>199</v>
      </c>
    </row>
    <row r="442" spans="1:7" x14ac:dyDescent="0.25">
      <c r="B442" s="1" t="s">
        <v>1485</v>
      </c>
      <c r="C442" s="1" t="s">
        <v>1486</v>
      </c>
      <c r="D442" s="1" t="s">
        <v>1487</v>
      </c>
      <c r="E442" s="1" t="s">
        <v>66</v>
      </c>
      <c r="F442" s="1" t="s">
        <v>892</v>
      </c>
      <c r="G442" s="1" t="s">
        <v>893</v>
      </c>
    </row>
    <row r="443" spans="1:7" x14ac:dyDescent="0.25">
      <c r="B443" s="1" t="s">
        <v>1488</v>
      </c>
      <c r="C443" s="1" t="s">
        <v>1489</v>
      </c>
      <c r="D443" s="1" t="s">
        <v>1490</v>
      </c>
      <c r="E443" s="1" t="s">
        <v>66</v>
      </c>
      <c r="F443" s="1" t="s">
        <v>892</v>
      </c>
      <c r="G443" s="1" t="s">
        <v>893</v>
      </c>
    </row>
    <row r="444" spans="1:7" x14ac:dyDescent="0.25">
      <c r="B444" s="1" t="s">
        <v>1491</v>
      </c>
      <c r="C444" s="1" t="s">
        <v>1492</v>
      </c>
      <c r="D444" s="1" t="s">
        <v>1493</v>
      </c>
      <c r="E444" s="1" t="s">
        <v>65</v>
      </c>
      <c r="G444" s="1" t="s">
        <v>199</v>
      </c>
    </row>
    <row r="445" spans="1:7" x14ac:dyDescent="0.25">
      <c r="B445" s="1" t="s">
        <v>1494</v>
      </c>
      <c r="C445" s="1" t="s">
        <v>1495</v>
      </c>
      <c r="D445" s="1" t="s">
        <v>1496</v>
      </c>
      <c r="E445" s="1" t="s">
        <v>65</v>
      </c>
      <c r="F445" s="1" t="s">
        <v>382</v>
      </c>
      <c r="G445" s="1" t="s">
        <v>383</v>
      </c>
    </row>
    <row r="446" spans="1:7" x14ac:dyDescent="0.25">
      <c r="B446" s="1" t="s">
        <v>1497</v>
      </c>
      <c r="C446" s="1" t="s">
        <v>1498</v>
      </c>
      <c r="D446" s="1" t="s">
        <v>1499</v>
      </c>
      <c r="E446" s="1" t="s">
        <v>65</v>
      </c>
      <c r="F446" s="1" t="s">
        <v>382</v>
      </c>
      <c r="G446" s="1" t="s">
        <v>383</v>
      </c>
    </row>
    <row r="447" spans="1:7" x14ac:dyDescent="0.25">
      <c r="B447" s="1" t="s">
        <v>1500</v>
      </c>
      <c r="C447" s="1" t="s">
        <v>1501</v>
      </c>
      <c r="D447" s="1" t="s">
        <v>1502</v>
      </c>
      <c r="E447" s="1" t="s">
        <v>65</v>
      </c>
      <c r="F447" s="1" t="s">
        <v>382</v>
      </c>
      <c r="G447" s="1" t="s">
        <v>383</v>
      </c>
    </row>
    <row r="448" spans="1:7" x14ac:dyDescent="0.25">
      <c r="B448" s="1" t="s">
        <v>1503</v>
      </c>
      <c r="C448" s="1" t="s">
        <v>1504</v>
      </c>
      <c r="D448" s="1" t="s">
        <v>1505</v>
      </c>
      <c r="E448" s="1" t="s">
        <v>65</v>
      </c>
      <c r="F448" s="1" t="s">
        <v>382</v>
      </c>
      <c r="G448" s="1" t="s">
        <v>383</v>
      </c>
    </row>
    <row r="449" spans="1:7" x14ac:dyDescent="0.25">
      <c r="B449" s="1" t="s">
        <v>1506</v>
      </c>
      <c r="C449" s="1" t="s">
        <v>1507</v>
      </c>
      <c r="D449" s="1" t="s">
        <v>1508</v>
      </c>
      <c r="E449" s="1" t="s">
        <v>65</v>
      </c>
      <c r="F449" s="1" t="s">
        <v>382</v>
      </c>
      <c r="G449" s="1" t="s">
        <v>383</v>
      </c>
    </row>
    <row r="450" spans="1:7" x14ac:dyDescent="0.25">
      <c r="B450" s="1" t="s">
        <v>1509</v>
      </c>
      <c r="C450" s="1" t="s">
        <v>1510</v>
      </c>
      <c r="D450" s="1" t="s">
        <v>1511</v>
      </c>
      <c r="E450" s="1" t="s">
        <v>66</v>
      </c>
      <c r="F450" s="1" t="s">
        <v>1512</v>
      </c>
      <c r="G450" s="1" t="s">
        <v>1513</v>
      </c>
    </row>
    <row r="451" spans="1:7" x14ac:dyDescent="0.25">
      <c r="A451" s="1">
        <v>39010380</v>
      </c>
      <c r="B451" s="1" t="s">
        <v>1514</v>
      </c>
      <c r="C451" s="1" t="s">
        <v>1515</v>
      </c>
      <c r="D451" s="1" t="s">
        <v>1516</v>
      </c>
      <c r="G451" s="1" t="s">
        <v>199</v>
      </c>
    </row>
    <row r="452" spans="1:7" x14ac:dyDescent="0.25">
      <c r="B452" s="1" t="s">
        <v>1517</v>
      </c>
      <c r="C452" s="1" t="s">
        <v>1518</v>
      </c>
      <c r="D452" s="1" t="s">
        <v>1519</v>
      </c>
      <c r="E452" s="1" t="s">
        <v>66</v>
      </c>
      <c r="F452" s="1" t="s">
        <v>1520</v>
      </c>
      <c r="G452" s="1" t="s">
        <v>1521</v>
      </c>
    </row>
    <row r="453" spans="1:7" x14ac:dyDescent="0.25">
      <c r="B453" s="1" t="s">
        <v>1522</v>
      </c>
      <c r="C453" s="1" t="s">
        <v>1523</v>
      </c>
      <c r="D453" s="1" t="s">
        <v>1524</v>
      </c>
      <c r="E453" s="1" t="s">
        <v>66</v>
      </c>
      <c r="F453" s="1" t="s">
        <v>1520</v>
      </c>
      <c r="G453" s="1" t="s">
        <v>1521</v>
      </c>
    </row>
    <row r="454" spans="1:7" x14ac:dyDescent="0.25">
      <c r="A454" s="1">
        <v>33901360</v>
      </c>
      <c r="B454" s="1" t="s">
        <v>1525</v>
      </c>
      <c r="C454" s="1" t="s">
        <v>1526</v>
      </c>
      <c r="D454" s="1" t="s">
        <v>1527</v>
      </c>
      <c r="E454" s="1" t="s">
        <v>66</v>
      </c>
      <c r="F454" s="1" t="s">
        <v>233</v>
      </c>
      <c r="G454" s="1" t="s">
        <v>234</v>
      </c>
    </row>
    <row r="455" spans="1:7" x14ac:dyDescent="0.25">
      <c r="B455" s="1" t="s">
        <v>1528</v>
      </c>
      <c r="C455" s="1" t="s">
        <v>1529</v>
      </c>
      <c r="D455" s="1" t="s">
        <v>1530</v>
      </c>
      <c r="E455" s="1" t="s">
        <v>66</v>
      </c>
      <c r="F455" s="1" t="s">
        <v>1021</v>
      </c>
      <c r="G455" s="1" t="s">
        <v>1022</v>
      </c>
    </row>
    <row r="456" spans="1:7" x14ac:dyDescent="0.25">
      <c r="B456" s="1" t="s">
        <v>1531</v>
      </c>
      <c r="C456" s="1" t="s">
        <v>1532</v>
      </c>
      <c r="D456" s="1" t="s">
        <v>1533</v>
      </c>
      <c r="E456" s="1" t="s">
        <v>66</v>
      </c>
      <c r="F456" s="1" t="s">
        <v>1021</v>
      </c>
      <c r="G456" s="1" t="s">
        <v>1022</v>
      </c>
    </row>
    <row r="457" spans="1:7" x14ac:dyDescent="0.25">
      <c r="B457" s="1" t="s">
        <v>1534</v>
      </c>
      <c r="C457" s="1" t="s">
        <v>1535</v>
      </c>
      <c r="D457" s="1" t="s">
        <v>1536</v>
      </c>
      <c r="E457" s="1" t="s">
        <v>66</v>
      </c>
      <c r="F457" s="1" t="s">
        <v>1512</v>
      </c>
      <c r="G457" s="1" t="s">
        <v>1513</v>
      </c>
    </row>
    <row r="458" spans="1:7" x14ac:dyDescent="0.25">
      <c r="B458" s="1" t="s">
        <v>1537</v>
      </c>
      <c r="C458" s="1" t="s">
        <v>1538</v>
      </c>
      <c r="D458" s="1" t="s">
        <v>1539</v>
      </c>
      <c r="E458" s="1" t="s">
        <v>66</v>
      </c>
      <c r="F458" s="1" t="s">
        <v>1512</v>
      </c>
      <c r="G458" s="1" t="s">
        <v>1513</v>
      </c>
    </row>
    <row r="459" spans="1:7" x14ac:dyDescent="0.25">
      <c r="B459" s="1" t="s">
        <v>1540</v>
      </c>
      <c r="C459" s="1" t="s">
        <v>1541</v>
      </c>
      <c r="D459" s="1" t="s">
        <v>1540</v>
      </c>
      <c r="E459" s="1" t="s">
        <v>66</v>
      </c>
      <c r="F459" s="1" t="s">
        <v>1344</v>
      </c>
      <c r="G459" s="1" t="s">
        <v>1345</v>
      </c>
    </row>
    <row r="460" spans="1:7" x14ac:dyDescent="0.25">
      <c r="A460" s="1">
        <v>35085445</v>
      </c>
      <c r="B460" s="1" t="s">
        <v>1509</v>
      </c>
      <c r="C460" s="1" t="s">
        <v>1510</v>
      </c>
      <c r="D460" s="1" t="s">
        <v>1511</v>
      </c>
      <c r="E460" s="1" t="s">
        <v>65</v>
      </c>
      <c r="F460" s="1" t="s">
        <v>1512</v>
      </c>
      <c r="G460" s="1" t="s">
        <v>1513</v>
      </c>
    </row>
    <row r="461" spans="1:7" x14ac:dyDescent="0.25">
      <c r="B461" s="1" t="s">
        <v>1542</v>
      </c>
      <c r="C461" s="1" t="s">
        <v>1543</v>
      </c>
      <c r="D461" s="1" t="s">
        <v>1542</v>
      </c>
      <c r="E461" s="1" t="s">
        <v>66</v>
      </c>
      <c r="F461" s="1" t="s">
        <v>1544</v>
      </c>
      <c r="G461" s="1" t="s">
        <v>1545</v>
      </c>
    </row>
    <row r="462" spans="1:7" x14ac:dyDescent="0.25">
      <c r="B462" s="1" t="s">
        <v>1546</v>
      </c>
      <c r="C462" s="1" t="s">
        <v>1547</v>
      </c>
      <c r="D462" s="1" t="s">
        <v>1548</v>
      </c>
      <c r="E462" s="1" t="s">
        <v>66</v>
      </c>
      <c r="F462" s="1" t="s">
        <v>1549</v>
      </c>
      <c r="G462" s="1" t="s">
        <v>1550</v>
      </c>
    </row>
    <row r="463" spans="1:7" x14ac:dyDescent="0.25">
      <c r="A463" s="1">
        <v>35085430</v>
      </c>
      <c r="B463" s="1" t="s">
        <v>1551</v>
      </c>
      <c r="C463" s="1" t="s">
        <v>1552</v>
      </c>
      <c r="D463" s="1" t="s">
        <v>1551</v>
      </c>
      <c r="E463" s="1" t="s">
        <v>65</v>
      </c>
      <c r="F463" s="1" t="s">
        <v>1512</v>
      </c>
      <c r="G463" s="1" t="s">
        <v>1513</v>
      </c>
    </row>
    <row r="464" spans="1:7" x14ac:dyDescent="0.25">
      <c r="A464" s="1">
        <v>35085470</v>
      </c>
      <c r="B464" s="1" t="s">
        <v>1553</v>
      </c>
      <c r="C464" s="1" t="s">
        <v>1554</v>
      </c>
      <c r="D464" s="1" t="s">
        <v>1555</v>
      </c>
      <c r="E464" s="1" t="s">
        <v>65</v>
      </c>
      <c r="F464" s="1" t="s">
        <v>1512</v>
      </c>
      <c r="G464" s="1" t="s">
        <v>1513</v>
      </c>
    </row>
    <row r="465" spans="1:7" x14ac:dyDescent="0.25">
      <c r="A465" s="1">
        <v>35085410</v>
      </c>
      <c r="B465" s="1" t="s">
        <v>1556</v>
      </c>
      <c r="C465" s="1" t="s">
        <v>1557</v>
      </c>
      <c r="D465" s="1" t="s">
        <v>1556</v>
      </c>
      <c r="E465" s="1" t="s">
        <v>65</v>
      </c>
      <c r="F465" s="1" t="s">
        <v>1512</v>
      </c>
      <c r="G465" s="1" t="s">
        <v>1513</v>
      </c>
    </row>
    <row r="466" spans="1:7" x14ac:dyDescent="0.25">
      <c r="B466" s="1" t="s">
        <v>1558</v>
      </c>
      <c r="C466" s="1" t="s">
        <v>1559</v>
      </c>
      <c r="D466" s="1" t="s">
        <v>1560</v>
      </c>
      <c r="E466" s="1" t="s">
        <v>66</v>
      </c>
      <c r="F466" s="1" t="s">
        <v>1561</v>
      </c>
      <c r="G466" s="1" t="s">
        <v>1562</v>
      </c>
    </row>
    <row r="467" spans="1:7" x14ac:dyDescent="0.25">
      <c r="A467" s="1">
        <v>35085446</v>
      </c>
      <c r="B467" s="1" t="s">
        <v>1534</v>
      </c>
      <c r="C467" s="1" t="s">
        <v>1535</v>
      </c>
      <c r="D467" s="1" t="s">
        <v>1536</v>
      </c>
      <c r="E467" s="1" t="s">
        <v>65</v>
      </c>
      <c r="F467" s="1" t="s">
        <v>1512</v>
      </c>
      <c r="G467" s="1" t="s">
        <v>1513</v>
      </c>
    </row>
    <row r="468" spans="1:7" x14ac:dyDescent="0.25">
      <c r="A468" s="1">
        <v>35085447</v>
      </c>
      <c r="B468" s="1" t="s">
        <v>1537</v>
      </c>
      <c r="C468" s="1" t="s">
        <v>1538</v>
      </c>
      <c r="D468" s="1" t="s">
        <v>1539</v>
      </c>
      <c r="E468" s="1" t="s">
        <v>65</v>
      </c>
      <c r="F468" s="1" t="s">
        <v>1512</v>
      </c>
      <c r="G468" s="1" t="s">
        <v>1513</v>
      </c>
    </row>
    <row r="469" spans="1:7" x14ac:dyDescent="0.25">
      <c r="B469" s="1" t="s">
        <v>1563</v>
      </c>
      <c r="C469" s="1" t="s">
        <v>1564</v>
      </c>
      <c r="D469" s="1" t="s">
        <v>1565</v>
      </c>
      <c r="E469" s="1" t="s">
        <v>66</v>
      </c>
      <c r="G469" s="1" t="s">
        <v>199</v>
      </c>
    </row>
    <row r="470" spans="1:7" x14ac:dyDescent="0.25">
      <c r="A470" s="1">
        <v>33001873</v>
      </c>
      <c r="B470" s="1" t="s">
        <v>1566</v>
      </c>
      <c r="C470" s="1" t="s">
        <v>1567</v>
      </c>
      <c r="D470" s="1" t="s">
        <v>1568</v>
      </c>
      <c r="E470" s="1" t="s">
        <v>65</v>
      </c>
      <c r="F470" s="1" t="s">
        <v>39</v>
      </c>
      <c r="G470" s="1" t="s">
        <v>321</v>
      </c>
    </row>
    <row r="471" spans="1:7" x14ac:dyDescent="0.25">
      <c r="A471" s="1">
        <v>33001800</v>
      </c>
      <c r="B471" s="1" t="s">
        <v>1569</v>
      </c>
      <c r="C471" s="1" t="s">
        <v>1570</v>
      </c>
      <c r="D471" s="1" t="s">
        <v>1571</v>
      </c>
      <c r="E471" s="1" t="s">
        <v>65</v>
      </c>
      <c r="F471" s="1" t="s">
        <v>39</v>
      </c>
      <c r="G471" s="1" t="s">
        <v>321</v>
      </c>
    </row>
    <row r="472" spans="1:7" x14ac:dyDescent="0.25">
      <c r="A472" s="1">
        <v>33001906</v>
      </c>
      <c r="B472" s="1" t="s">
        <v>1572</v>
      </c>
      <c r="C472" s="1" t="s">
        <v>1573</v>
      </c>
      <c r="D472" s="1" t="s">
        <v>1574</v>
      </c>
      <c r="E472" s="1" t="s">
        <v>65</v>
      </c>
      <c r="F472" s="1" t="s">
        <v>39</v>
      </c>
      <c r="G472" s="1" t="s">
        <v>321</v>
      </c>
    </row>
    <row r="473" spans="1:7" x14ac:dyDescent="0.25">
      <c r="A473" s="1">
        <v>33001956</v>
      </c>
      <c r="B473" s="1" t="s">
        <v>1575</v>
      </c>
      <c r="C473" s="1" t="s">
        <v>1576</v>
      </c>
      <c r="D473" s="1" t="s">
        <v>1577</v>
      </c>
      <c r="E473" s="1" t="s">
        <v>65</v>
      </c>
      <c r="F473" s="1" t="s">
        <v>39</v>
      </c>
      <c r="G473" s="1" t="s">
        <v>321</v>
      </c>
    </row>
    <row r="474" spans="1:7" x14ac:dyDescent="0.25">
      <c r="A474" s="1">
        <v>33001957</v>
      </c>
      <c r="B474" s="1" t="s">
        <v>1578</v>
      </c>
      <c r="C474" s="1" t="s">
        <v>1579</v>
      </c>
      <c r="D474" s="1" t="s">
        <v>1580</v>
      </c>
      <c r="E474" s="1" t="s">
        <v>65</v>
      </c>
      <c r="F474" s="1" t="s">
        <v>39</v>
      </c>
      <c r="G474" s="1" t="s">
        <v>321</v>
      </c>
    </row>
    <row r="475" spans="1:7" x14ac:dyDescent="0.25">
      <c r="A475" s="1">
        <v>33002059</v>
      </c>
      <c r="B475" s="1" t="s">
        <v>1581</v>
      </c>
      <c r="C475" s="1" t="s">
        <v>1582</v>
      </c>
      <c r="D475" s="1" t="s">
        <v>1583</v>
      </c>
      <c r="E475" s="1" t="s">
        <v>65</v>
      </c>
      <c r="F475" s="1" t="s">
        <v>39</v>
      </c>
      <c r="G475" s="1" t="s">
        <v>321</v>
      </c>
    </row>
    <row r="476" spans="1:7" x14ac:dyDescent="0.25">
      <c r="A476" s="1">
        <v>33002039</v>
      </c>
      <c r="B476" s="1" t="s">
        <v>1584</v>
      </c>
      <c r="C476" s="1" t="s">
        <v>1585</v>
      </c>
      <c r="D476" s="1" t="s">
        <v>1586</v>
      </c>
      <c r="E476" s="1" t="s">
        <v>65</v>
      </c>
      <c r="F476" s="1" t="s">
        <v>39</v>
      </c>
      <c r="G476" s="1" t="s">
        <v>321</v>
      </c>
    </row>
    <row r="477" spans="1:7" x14ac:dyDescent="0.25">
      <c r="B477" s="1" t="s">
        <v>1587</v>
      </c>
      <c r="C477" s="1" t="s">
        <v>1588</v>
      </c>
      <c r="D477" s="1" t="s">
        <v>1589</v>
      </c>
      <c r="E477" s="1" t="s">
        <v>66</v>
      </c>
      <c r="F477" s="1" t="s">
        <v>1590</v>
      </c>
      <c r="G477" s="1" t="s">
        <v>1591</v>
      </c>
    </row>
    <row r="478" spans="1:7" x14ac:dyDescent="0.25">
      <c r="B478" s="1" t="s">
        <v>1592</v>
      </c>
      <c r="C478" s="1" t="s">
        <v>1593</v>
      </c>
      <c r="D478" s="1" t="s">
        <v>1594</v>
      </c>
      <c r="E478" s="1" t="s">
        <v>66</v>
      </c>
      <c r="F478" s="1" t="s">
        <v>387</v>
      </c>
      <c r="G478" s="1" t="s">
        <v>388</v>
      </c>
    </row>
    <row r="479" spans="1:7" x14ac:dyDescent="0.25">
      <c r="A479" s="1">
        <v>19745363</v>
      </c>
      <c r="B479" s="1" t="s">
        <v>1325</v>
      </c>
      <c r="C479" s="1" t="s">
        <v>1326</v>
      </c>
      <c r="D479" s="1" t="s">
        <v>1327</v>
      </c>
      <c r="E479" s="1" t="s">
        <v>66</v>
      </c>
      <c r="F479" s="1" t="s">
        <v>356</v>
      </c>
      <c r="G479" s="1" t="s">
        <v>357</v>
      </c>
    </row>
    <row r="480" spans="1:7" x14ac:dyDescent="0.25">
      <c r="A480" s="1">
        <v>19745364</v>
      </c>
      <c r="B480" s="1" t="s">
        <v>1595</v>
      </c>
      <c r="C480" s="1" t="s">
        <v>1596</v>
      </c>
      <c r="D480" s="1" t="s">
        <v>1597</v>
      </c>
      <c r="E480" s="1" t="s">
        <v>66</v>
      </c>
      <c r="F480" s="1" t="s">
        <v>356</v>
      </c>
      <c r="G480" s="1" t="s">
        <v>357</v>
      </c>
    </row>
    <row r="481" spans="1:7" x14ac:dyDescent="0.25">
      <c r="B481" s="1" t="s">
        <v>1598</v>
      </c>
      <c r="C481" s="1" t="s">
        <v>1599</v>
      </c>
      <c r="D481" s="1" t="s">
        <v>1600</v>
      </c>
      <c r="E481" s="1" t="s">
        <v>66</v>
      </c>
      <c r="F481" s="1" t="s">
        <v>1601</v>
      </c>
      <c r="G481" s="1" t="s">
        <v>1602</v>
      </c>
    </row>
    <row r="482" spans="1:7" x14ac:dyDescent="0.25">
      <c r="B482" s="1" t="s">
        <v>1603</v>
      </c>
      <c r="C482" s="1" t="s">
        <v>1604</v>
      </c>
      <c r="D482" s="1" t="s">
        <v>1605</v>
      </c>
      <c r="E482" s="1" t="s">
        <v>66</v>
      </c>
      <c r="F482" s="1" t="s">
        <v>1182</v>
      </c>
      <c r="G482" s="1" t="s">
        <v>1183</v>
      </c>
    </row>
    <row r="483" spans="1:7" x14ac:dyDescent="0.25">
      <c r="A483" s="1">
        <v>35520440</v>
      </c>
      <c r="B483" s="1" t="s">
        <v>1606</v>
      </c>
      <c r="C483" s="1" t="s">
        <v>1607</v>
      </c>
      <c r="D483" s="1" t="s">
        <v>1608</v>
      </c>
      <c r="E483" s="1" t="s">
        <v>66</v>
      </c>
      <c r="F483" s="1" t="s">
        <v>1029</v>
      </c>
      <c r="G483" s="1" t="s">
        <v>1030</v>
      </c>
    </row>
    <row r="484" spans="1:7" x14ac:dyDescent="0.25">
      <c r="B484" s="1" t="s">
        <v>1609</v>
      </c>
      <c r="C484" s="1" t="s">
        <v>1610</v>
      </c>
      <c r="D484" s="1" t="s">
        <v>1611</v>
      </c>
      <c r="E484" s="1" t="s">
        <v>66</v>
      </c>
      <c r="F484" s="1" t="s">
        <v>1182</v>
      </c>
      <c r="G484" s="1" t="s">
        <v>1183</v>
      </c>
    </row>
    <row r="485" spans="1:7" x14ac:dyDescent="0.25">
      <c r="B485" s="1" t="s">
        <v>1612</v>
      </c>
      <c r="C485" s="1" t="s">
        <v>1613</v>
      </c>
      <c r="D485" s="1" t="s">
        <v>1614</v>
      </c>
      <c r="E485" s="1" t="s">
        <v>66</v>
      </c>
      <c r="G485" s="1" t="s">
        <v>199</v>
      </c>
    </row>
    <row r="486" spans="1:7" x14ac:dyDescent="0.25">
      <c r="B486" s="1" t="s">
        <v>1615</v>
      </c>
      <c r="C486" s="1" t="s">
        <v>1616</v>
      </c>
      <c r="D486" s="1" t="s">
        <v>1617</v>
      </c>
      <c r="E486" s="1" t="s">
        <v>66</v>
      </c>
      <c r="F486" s="1" t="s">
        <v>776</v>
      </c>
      <c r="G486" s="1" t="s">
        <v>777</v>
      </c>
    </row>
    <row r="487" spans="1:7" x14ac:dyDescent="0.25">
      <c r="B487" s="1" t="s">
        <v>1618</v>
      </c>
      <c r="C487" s="1" t="s">
        <v>1619</v>
      </c>
      <c r="D487" s="1" t="s">
        <v>1620</v>
      </c>
      <c r="E487" s="1" t="s">
        <v>66</v>
      </c>
      <c r="F487" s="1" t="s">
        <v>776</v>
      </c>
      <c r="G487" s="1" t="s">
        <v>777</v>
      </c>
    </row>
    <row r="488" spans="1:7" x14ac:dyDescent="0.25">
      <c r="B488" s="1" t="s">
        <v>1621</v>
      </c>
      <c r="C488" s="1" t="s">
        <v>1622</v>
      </c>
      <c r="D488" s="1" t="s">
        <v>1623</v>
      </c>
      <c r="E488" s="1" t="s">
        <v>66</v>
      </c>
      <c r="F488" s="1" t="s">
        <v>356</v>
      </c>
      <c r="G488" s="1" t="s">
        <v>357</v>
      </c>
    </row>
    <row r="489" spans="1:7" x14ac:dyDescent="0.25">
      <c r="B489" s="1" t="s">
        <v>1624</v>
      </c>
      <c r="C489" s="1" t="s">
        <v>1625</v>
      </c>
      <c r="D489" s="1" t="s">
        <v>1626</v>
      </c>
      <c r="E489" s="1" t="s">
        <v>66</v>
      </c>
      <c r="F489" s="1" t="s">
        <v>356</v>
      </c>
      <c r="G489" s="1" t="s">
        <v>357</v>
      </c>
    </row>
    <row r="490" spans="1:7" x14ac:dyDescent="0.25">
      <c r="B490" s="1" t="s">
        <v>1627</v>
      </c>
      <c r="C490" s="1" t="s">
        <v>1628</v>
      </c>
      <c r="D490" s="1" t="s">
        <v>1629</v>
      </c>
      <c r="E490" s="1" t="s">
        <v>66</v>
      </c>
      <c r="F490" s="1" t="s">
        <v>356</v>
      </c>
      <c r="G490" s="1" t="s">
        <v>357</v>
      </c>
    </row>
    <row r="491" spans="1:7" x14ac:dyDescent="0.25">
      <c r="B491" s="1" t="s">
        <v>1630</v>
      </c>
      <c r="C491" s="1" t="s">
        <v>1631</v>
      </c>
      <c r="D491" s="1" t="s">
        <v>1632</v>
      </c>
      <c r="E491" s="1" t="s">
        <v>66</v>
      </c>
      <c r="F491" s="1" t="s">
        <v>356</v>
      </c>
      <c r="G491" s="1" t="s">
        <v>357</v>
      </c>
    </row>
    <row r="492" spans="1:7" x14ac:dyDescent="0.25">
      <c r="B492" s="1" t="s">
        <v>1633</v>
      </c>
      <c r="C492" s="1" t="s">
        <v>1634</v>
      </c>
      <c r="D492" s="1" t="s">
        <v>1635</v>
      </c>
      <c r="E492" s="1" t="s">
        <v>66</v>
      </c>
      <c r="F492" s="1" t="s">
        <v>356</v>
      </c>
      <c r="G492" s="1" t="s">
        <v>357</v>
      </c>
    </row>
    <row r="493" spans="1:7" x14ac:dyDescent="0.25">
      <c r="B493" s="1" t="s">
        <v>1636</v>
      </c>
      <c r="C493" s="1" t="s">
        <v>1637</v>
      </c>
      <c r="D493" s="1" t="s">
        <v>1638</v>
      </c>
      <c r="E493" s="1" t="s">
        <v>66</v>
      </c>
      <c r="F493" s="1" t="s">
        <v>1639</v>
      </c>
      <c r="G493" s="1" t="s">
        <v>1640</v>
      </c>
    </row>
    <row r="494" spans="1:7" x14ac:dyDescent="0.25">
      <c r="B494" s="1" t="s">
        <v>1641</v>
      </c>
      <c r="C494" s="1" t="s">
        <v>1642</v>
      </c>
      <c r="D494" s="1" t="s">
        <v>1643</v>
      </c>
      <c r="E494" s="1" t="s">
        <v>66</v>
      </c>
      <c r="G494" s="1" t="s">
        <v>199</v>
      </c>
    </row>
    <row r="495" spans="1:7" x14ac:dyDescent="0.25">
      <c r="B495" s="1" t="s">
        <v>1644</v>
      </c>
      <c r="C495" s="1" t="s">
        <v>1645</v>
      </c>
      <c r="D495" s="1" t="s">
        <v>1646</v>
      </c>
      <c r="E495" s="1" t="s">
        <v>66</v>
      </c>
      <c r="F495" s="1" t="s">
        <v>1356</v>
      </c>
      <c r="G495" s="1" t="s">
        <v>1357</v>
      </c>
    </row>
    <row r="496" spans="1:7" x14ac:dyDescent="0.25">
      <c r="B496" s="1" t="s">
        <v>1647</v>
      </c>
      <c r="C496" s="1" t="s">
        <v>1648</v>
      </c>
      <c r="D496" s="1" t="s">
        <v>1649</v>
      </c>
      <c r="E496" s="1" t="s">
        <v>66</v>
      </c>
      <c r="F496" s="1" t="s">
        <v>1344</v>
      </c>
      <c r="G496" s="1" t="s">
        <v>1345</v>
      </c>
    </row>
    <row r="497" spans="1:7" x14ac:dyDescent="0.25">
      <c r="B497" s="1" t="s">
        <v>1650</v>
      </c>
      <c r="C497" s="1" t="s">
        <v>1651</v>
      </c>
      <c r="D497" s="1" t="s">
        <v>1652</v>
      </c>
      <c r="E497" s="1" t="s">
        <v>66</v>
      </c>
      <c r="F497" s="1" t="s">
        <v>1344</v>
      </c>
      <c r="G497" s="1" t="s">
        <v>1345</v>
      </c>
    </row>
    <row r="498" spans="1:7" x14ac:dyDescent="0.25">
      <c r="A498" s="1">
        <v>28300092</v>
      </c>
      <c r="B498" s="1" t="s">
        <v>1653</v>
      </c>
      <c r="C498" s="1" t="s">
        <v>1654</v>
      </c>
      <c r="D498" s="1" t="s">
        <v>1655</v>
      </c>
      <c r="E498" s="1" t="s">
        <v>65</v>
      </c>
      <c r="F498" s="1" t="s">
        <v>1656</v>
      </c>
      <c r="G498" s="1" t="s">
        <v>1657</v>
      </c>
    </row>
    <row r="499" spans="1:7" x14ac:dyDescent="0.25">
      <c r="B499" s="1" t="s">
        <v>1658</v>
      </c>
      <c r="C499" s="1" t="s">
        <v>1659</v>
      </c>
      <c r="D499" s="1" t="s">
        <v>1660</v>
      </c>
      <c r="E499" s="1" t="s">
        <v>66</v>
      </c>
      <c r="F499" s="1" t="s">
        <v>931</v>
      </c>
      <c r="G499" s="1" t="s">
        <v>932</v>
      </c>
    </row>
    <row r="500" spans="1:7" x14ac:dyDescent="0.25">
      <c r="B500" s="1" t="s">
        <v>1661</v>
      </c>
      <c r="C500" s="1" t="s">
        <v>1662</v>
      </c>
      <c r="D500" s="1" t="s">
        <v>1663</v>
      </c>
      <c r="E500" s="1" t="s">
        <v>66</v>
      </c>
      <c r="F500" s="1" t="s">
        <v>1664</v>
      </c>
      <c r="G500" s="1" t="s">
        <v>1665</v>
      </c>
    </row>
    <row r="501" spans="1:7" x14ac:dyDescent="0.25">
      <c r="B501" s="1" t="s">
        <v>1666</v>
      </c>
      <c r="C501" s="1" t="s">
        <v>1667</v>
      </c>
      <c r="D501" s="1" t="s">
        <v>1668</v>
      </c>
      <c r="E501" s="1" t="s">
        <v>66</v>
      </c>
      <c r="F501" s="1" t="s">
        <v>480</v>
      </c>
      <c r="G501" s="1" t="s">
        <v>481</v>
      </c>
    </row>
    <row r="502" spans="1:7" x14ac:dyDescent="0.25">
      <c r="B502" s="1" t="s">
        <v>1669</v>
      </c>
      <c r="C502" s="1" t="s">
        <v>1670</v>
      </c>
      <c r="D502" s="1" t="s">
        <v>1671</v>
      </c>
      <c r="E502" s="1" t="s">
        <v>66</v>
      </c>
      <c r="F502" s="1" t="s">
        <v>480</v>
      </c>
      <c r="G502" s="1" t="s">
        <v>481</v>
      </c>
    </row>
    <row r="503" spans="1:7" x14ac:dyDescent="0.25">
      <c r="A503" s="1">
        <v>35085412</v>
      </c>
      <c r="B503" s="1" t="s">
        <v>1672</v>
      </c>
      <c r="C503" s="1" t="s">
        <v>1673</v>
      </c>
      <c r="D503" s="1" t="s">
        <v>1672</v>
      </c>
      <c r="E503" s="1" t="s">
        <v>65</v>
      </c>
      <c r="F503" s="1" t="s">
        <v>1512</v>
      </c>
      <c r="G503" s="1" t="s">
        <v>1513</v>
      </c>
    </row>
    <row r="504" spans="1:7" x14ac:dyDescent="0.25">
      <c r="A504" s="1">
        <v>35085431</v>
      </c>
      <c r="B504" s="1" t="s">
        <v>1674</v>
      </c>
      <c r="C504" s="1" t="s">
        <v>1675</v>
      </c>
      <c r="D504" s="1" t="s">
        <v>1674</v>
      </c>
      <c r="E504" s="1" t="s">
        <v>65</v>
      </c>
      <c r="F504" s="1" t="s">
        <v>1512</v>
      </c>
      <c r="G504" s="1" t="s">
        <v>1513</v>
      </c>
    </row>
    <row r="505" spans="1:7" x14ac:dyDescent="0.25">
      <c r="A505" s="1">
        <v>35085411</v>
      </c>
      <c r="B505" s="1" t="s">
        <v>1676</v>
      </c>
      <c r="C505" s="1" t="s">
        <v>1677</v>
      </c>
      <c r="D505" s="1" t="s">
        <v>1676</v>
      </c>
      <c r="E505" s="1" t="s">
        <v>65</v>
      </c>
      <c r="F505" s="1" t="s">
        <v>1512</v>
      </c>
      <c r="G505" s="1" t="s">
        <v>1513</v>
      </c>
    </row>
    <row r="506" spans="1:7" x14ac:dyDescent="0.25">
      <c r="A506" s="1">
        <v>35085471</v>
      </c>
      <c r="B506" s="1" t="s">
        <v>1678</v>
      </c>
      <c r="C506" s="1" t="s">
        <v>1679</v>
      </c>
      <c r="D506" s="1" t="s">
        <v>1680</v>
      </c>
      <c r="E506" s="1" t="s">
        <v>65</v>
      </c>
      <c r="F506" s="1" t="s">
        <v>1512</v>
      </c>
      <c r="G506" s="1" t="s">
        <v>1513</v>
      </c>
    </row>
    <row r="507" spans="1:7" x14ac:dyDescent="0.25">
      <c r="A507" s="1">
        <v>350854332</v>
      </c>
      <c r="B507" s="1" t="s">
        <v>1681</v>
      </c>
      <c r="C507" s="1" t="s">
        <v>1681</v>
      </c>
      <c r="D507" s="1" t="s">
        <v>1681</v>
      </c>
      <c r="G507" s="1" t="s">
        <v>199</v>
      </c>
    </row>
    <row r="508" spans="1:7" x14ac:dyDescent="0.25">
      <c r="A508" s="1">
        <v>35085432</v>
      </c>
      <c r="B508" s="1" t="s">
        <v>1681</v>
      </c>
      <c r="C508" s="1" t="s">
        <v>1682</v>
      </c>
      <c r="D508" s="1" t="s">
        <v>1681</v>
      </c>
      <c r="E508" s="1" t="s">
        <v>65</v>
      </c>
      <c r="F508" s="1" t="s">
        <v>1512</v>
      </c>
      <c r="G508" s="1" t="s">
        <v>1513</v>
      </c>
    </row>
    <row r="509" spans="1:7" x14ac:dyDescent="0.25">
      <c r="A509" s="1">
        <v>35085472</v>
      </c>
      <c r="B509" s="1" t="s">
        <v>1683</v>
      </c>
      <c r="C509" s="1" t="s">
        <v>1684</v>
      </c>
      <c r="D509" s="1" t="s">
        <v>1685</v>
      </c>
      <c r="E509" s="1" t="s">
        <v>65</v>
      </c>
      <c r="F509" s="1" t="s">
        <v>1512</v>
      </c>
      <c r="G509" s="1" t="s">
        <v>1513</v>
      </c>
    </row>
    <row r="510" spans="1:7" x14ac:dyDescent="0.25">
      <c r="A510" s="1">
        <v>33901355</v>
      </c>
      <c r="B510" s="1" t="s">
        <v>1686</v>
      </c>
      <c r="C510" s="1" t="s">
        <v>1687</v>
      </c>
      <c r="D510" s="1" t="s">
        <v>1688</v>
      </c>
      <c r="E510" s="1" t="s">
        <v>66</v>
      </c>
      <c r="F510" s="1" t="s">
        <v>171</v>
      </c>
      <c r="G510" s="1" t="s">
        <v>172</v>
      </c>
    </row>
    <row r="511" spans="1:7" x14ac:dyDescent="0.25">
      <c r="A511" s="1">
        <v>35085473</v>
      </c>
      <c r="B511" s="1" t="s">
        <v>1689</v>
      </c>
      <c r="C511" s="1" t="s">
        <v>1690</v>
      </c>
      <c r="D511" s="1" t="s">
        <v>1691</v>
      </c>
      <c r="E511" s="1" t="s">
        <v>65</v>
      </c>
      <c r="F511" s="1" t="s">
        <v>1512</v>
      </c>
      <c r="G511" s="1" t="s">
        <v>1513</v>
      </c>
    </row>
    <row r="512" spans="1:7" x14ac:dyDescent="0.25">
      <c r="A512" s="1">
        <v>35085433</v>
      </c>
      <c r="B512" s="1" t="s">
        <v>1692</v>
      </c>
      <c r="C512" s="1" t="s">
        <v>1693</v>
      </c>
      <c r="D512" s="1" t="s">
        <v>1692</v>
      </c>
      <c r="E512" s="1" t="s">
        <v>65</v>
      </c>
      <c r="F512" s="1" t="s">
        <v>1512</v>
      </c>
      <c r="G512" s="1" t="s">
        <v>1513</v>
      </c>
    </row>
    <row r="513" spans="1:7" x14ac:dyDescent="0.25">
      <c r="A513" s="1">
        <v>35085448</v>
      </c>
      <c r="B513" s="1" t="s">
        <v>1694</v>
      </c>
      <c r="C513" s="1" t="s">
        <v>1695</v>
      </c>
      <c r="D513" s="1" t="s">
        <v>1696</v>
      </c>
      <c r="E513" s="1" t="s">
        <v>65</v>
      </c>
      <c r="F513" s="1" t="s">
        <v>1512</v>
      </c>
      <c r="G513" s="1" t="s">
        <v>1513</v>
      </c>
    </row>
    <row r="514" spans="1:7" x14ac:dyDescent="0.25">
      <c r="A514" s="1">
        <v>35085413</v>
      </c>
      <c r="B514" s="1" t="s">
        <v>1697</v>
      </c>
      <c r="C514" s="1" t="s">
        <v>1698</v>
      </c>
      <c r="D514" s="1" t="s">
        <v>1697</v>
      </c>
      <c r="E514" s="1" t="s">
        <v>65</v>
      </c>
      <c r="F514" s="1" t="s">
        <v>1512</v>
      </c>
      <c r="G514" s="1" t="s">
        <v>1513</v>
      </c>
    </row>
    <row r="515" spans="1:7" x14ac:dyDescent="0.25">
      <c r="B515" s="1" t="s">
        <v>1699</v>
      </c>
      <c r="C515" s="1" t="s">
        <v>1700</v>
      </c>
      <c r="D515" s="1" t="s">
        <v>1699</v>
      </c>
      <c r="E515" s="1" t="s">
        <v>66</v>
      </c>
      <c r="G515" s="1" t="s">
        <v>199</v>
      </c>
    </row>
    <row r="516" spans="1:7" x14ac:dyDescent="0.25">
      <c r="B516" s="1" t="s">
        <v>1701</v>
      </c>
      <c r="C516" s="1" t="s">
        <v>1702</v>
      </c>
      <c r="D516" s="1" t="s">
        <v>1703</v>
      </c>
      <c r="E516" s="1" t="s">
        <v>66</v>
      </c>
      <c r="G516" s="1" t="s">
        <v>199</v>
      </c>
    </row>
    <row r="517" spans="1:7" x14ac:dyDescent="0.25">
      <c r="B517" s="1" t="s">
        <v>1704</v>
      </c>
      <c r="C517" s="1" t="s">
        <v>1705</v>
      </c>
      <c r="D517" s="1" t="s">
        <v>1704</v>
      </c>
      <c r="E517" s="1" t="s">
        <v>66</v>
      </c>
      <c r="G517" s="1" t="s">
        <v>199</v>
      </c>
    </row>
    <row r="518" spans="1:7" x14ac:dyDescent="0.25">
      <c r="B518" s="1" t="s">
        <v>1706</v>
      </c>
      <c r="C518" s="1" t="s">
        <v>1707</v>
      </c>
      <c r="D518" s="1" t="s">
        <v>1708</v>
      </c>
      <c r="E518" s="1" t="s">
        <v>66</v>
      </c>
      <c r="G518" s="1" t="s">
        <v>199</v>
      </c>
    </row>
    <row r="519" spans="1:7" x14ac:dyDescent="0.25">
      <c r="A519" s="1">
        <v>33901357</v>
      </c>
      <c r="B519" s="1" t="s">
        <v>1709</v>
      </c>
      <c r="C519" s="1" t="s">
        <v>1710</v>
      </c>
      <c r="D519" s="1" t="s">
        <v>1711</v>
      </c>
      <c r="E519" s="1" t="s">
        <v>65</v>
      </c>
      <c r="F519" s="1" t="s">
        <v>1712</v>
      </c>
      <c r="G519" s="1" t="s">
        <v>199</v>
      </c>
    </row>
    <row r="520" spans="1:7" x14ac:dyDescent="0.25">
      <c r="A520" s="1">
        <v>33901356</v>
      </c>
      <c r="B520" s="1" t="s">
        <v>1713</v>
      </c>
      <c r="C520" s="1" t="s">
        <v>1713</v>
      </c>
      <c r="D520" s="1" t="s">
        <v>1713</v>
      </c>
      <c r="G520" s="1" t="s">
        <v>199</v>
      </c>
    </row>
    <row r="521" spans="1:7" x14ac:dyDescent="0.25">
      <c r="A521" s="1">
        <v>33901358</v>
      </c>
      <c r="B521" s="1" t="s">
        <v>1714</v>
      </c>
      <c r="C521" s="1" t="s">
        <v>1714</v>
      </c>
      <c r="D521" s="1" t="s">
        <v>1714</v>
      </c>
      <c r="G521" s="1" t="s">
        <v>199</v>
      </c>
    </row>
    <row r="522" spans="1:7" x14ac:dyDescent="0.25">
      <c r="B522" s="1" t="s">
        <v>1715</v>
      </c>
      <c r="C522" s="1" t="s">
        <v>1716</v>
      </c>
      <c r="D522" s="1" t="s">
        <v>1717</v>
      </c>
      <c r="E522" s="1" t="s">
        <v>66</v>
      </c>
      <c r="F522" s="1" t="s">
        <v>369</v>
      </c>
      <c r="G522" s="1" t="s">
        <v>370</v>
      </c>
    </row>
    <row r="523" spans="1:7" x14ac:dyDescent="0.25">
      <c r="B523" s="1" t="s">
        <v>545</v>
      </c>
      <c r="C523" s="1" t="s">
        <v>546</v>
      </c>
      <c r="D523" s="1" t="s">
        <v>547</v>
      </c>
      <c r="E523" s="1" t="s">
        <v>65</v>
      </c>
      <c r="F523" s="1" t="s">
        <v>39</v>
      </c>
      <c r="G523" s="1" t="s">
        <v>321</v>
      </c>
    </row>
    <row r="524" spans="1:7" x14ac:dyDescent="0.25">
      <c r="B524" s="1" t="s">
        <v>1718</v>
      </c>
      <c r="C524" s="1" t="s">
        <v>1719</v>
      </c>
      <c r="D524" s="1" t="s">
        <v>1720</v>
      </c>
      <c r="E524" s="1" t="s">
        <v>65</v>
      </c>
      <c r="F524" s="1" t="s">
        <v>480</v>
      </c>
      <c r="G524" s="1" t="s">
        <v>481</v>
      </c>
    </row>
    <row r="525" spans="1:7" x14ac:dyDescent="0.25">
      <c r="B525" s="1" t="s">
        <v>1721</v>
      </c>
      <c r="C525" s="1" t="s">
        <v>1722</v>
      </c>
      <c r="D525" s="1" t="s">
        <v>1723</v>
      </c>
      <c r="E525" s="1" t="s">
        <v>66</v>
      </c>
      <c r="F525" s="1" t="s">
        <v>36</v>
      </c>
      <c r="G525" s="1" t="s">
        <v>1724</v>
      </c>
    </row>
    <row r="526" spans="1:7" x14ac:dyDescent="0.25">
      <c r="B526" s="1" t="s">
        <v>1725</v>
      </c>
      <c r="C526" s="1" t="s">
        <v>1726</v>
      </c>
      <c r="D526" s="1" t="s">
        <v>1727</v>
      </c>
      <c r="E526" s="1" t="s">
        <v>66</v>
      </c>
      <c r="F526" s="1" t="s">
        <v>36</v>
      </c>
      <c r="G526" s="1" t="s">
        <v>1724</v>
      </c>
    </row>
    <row r="527" spans="1:7" x14ac:dyDescent="0.25">
      <c r="B527" s="1" t="s">
        <v>1728</v>
      </c>
      <c r="C527" s="1" t="s">
        <v>1729</v>
      </c>
      <c r="D527" s="1" t="s">
        <v>1730</v>
      </c>
      <c r="E527" s="1" t="s">
        <v>66</v>
      </c>
      <c r="F527" s="1" t="s">
        <v>36</v>
      </c>
      <c r="G527" s="1" t="s">
        <v>1724</v>
      </c>
    </row>
    <row r="528" spans="1:7" x14ac:dyDescent="0.25">
      <c r="B528" s="1" t="s">
        <v>1731</v>
      </c>
      <c r="C528" s="1" t="s">
        <v>1732</v>
      </c>
      <c r="D528" s="1" t="s">
        <v>1733</v>
      </c>
      <c r="E528" s="1" t="s">
        <v>66</v>
      </c>
      <c r="F528" s="1" t="s">
        <v>36</v>
      </c>
      <c r="G528" s="1" t="s">
        <v>1724</v>
      </c>
    </row>
    <row r="529" spans="1:7" x14ac:dyDescent="0.25">
      <c r="B529" s="1" t="s">
        <v>1734</v>
      </c>
      <c r="C529" s="1" t="s">
        <v>1735</v>
      </c>
      <c r="D529" s="1" t="s">
        <v>1736</v>
      </c>
      <c r="E529" s="1" t="s">
        <v>65</v>
      </c>
      <c r="F529" s="1" t="s">
        <v>480</v>
      </c>
      <c r="G529" s="1" t="s">
        <v>481</v>
      </c>
    </row>
    <row r="530" spans="1:7" x14ac:dyDescent="0.25">
      <c r="B530" s="1" t="s">
        <v>1737</v>
      </c>
      <c r="C530" s="1" t="s">
        <v>1738</v>
      </c>
      <c r="D530" s="1" t="s">
        <v>1739</v>
      </c>
      <c r="E530" s="1" t="s">
        <v>65</v>
      </c>
      <c r="F530" s="1" t="s">
        <v>480</v>
      </c>
      <c r="G530" s="1" t="s">
        <v>481</v>
      </c>
    </row>
    <row r="531" spans="1:7" x14ac:dyDescent="0.25">
      <c r="B531" s="1" t="s">
        <v>1740</v>
      </c>
      <c r="C531" s="1" t="s">
        <v>1741</v>
      </c>
      <c r="D531" s="1" t="s">
        <v>1742</v>
      </c>
      <c r="E531" s="1" t="s">
        <v>65</v>
      </c>
      <c r="F531" s="1" t="s">
        <v>480</v>
      </c>
      <c r="G531" s="1" t="s">
        <v>481</v>
      </c>
    </row>
    <row r="532" spans="1:7" x14ac:dyDescent="0.25">
      <c r="A532" s="1">
        <v>10121042</v>
      </c>
      <c r="B532" s="1" t="s">
        <v>691</v>
      </c>
      <c r="C532" s="1" t="s">
        <v>692</v>
      </c>
      <c r="D532" s="1" t="s">
        <v>693</v>
      </c>
      <c r="E532" s="1" t="s">
        <v>66</v>
      </c>
      <c r="F532" s="1" t="s">
        <v>694</v>
      </c>
      <c r="G532" s="1" t="s">
        <v>695</v>
      </c>
    </row>
    <row r="533" spans="1:7" x14ac:dyDescent="0.25">
      <c r="A533" s="1">
        <v>33002067</v>
      </c>
      <c r="B533" s="1" t="s">
        <v>1743</v>
      </c>
      <c r="C533" s="1" t="s">
        <v>1744</v>
      </c>
      <c r="D533" s="1" t="s">
        <v>1745</v>
      </c>
      <c r="E533" s="1" t="s">
        <v>66</v>
      </c>
      <c r="F533" s="1" t="s">
        <v>480</v>
      </c>
      <c r="G533" s="1" t="s">
        <v>481</v>
      </c>
    </row>
    <row r="534" spans="1:7" x14ac:dyDescent="0.25">
      <c r="B534" s="1" t="s">
        <v>1746</v>
      </c>
      <c r="C534" s="1" t="s">
        <v>1747</v>
      </c>
      <c r="D534" s="1" t="s">
        <v>1748</v>
      </c>
      <c r="E534" s="1" t="s">
        <v>66</v>
      </c>
      <c r="F534" s="1" t="s">
        <v>1749</v>
      </c>
      <c r="G534" s="1" t="s">
        <v>1750</v>
      </c>
    </row>
    <row r="535" spans="1:7" x14ac:dyDescent="0.25">
      <c r="B535" s="1" t="s">
        <v>1751</v>
      </c>
      <c r="C535" s="1" t="s">
        <v>1752</v>
      </c>
      <c r="D535" s="1" t="s">
        <v>1753</v>
      </c>
      <c r="E535" s="1" t="s">
        <v>66</v>
      </c>
      <c r="F535" s="1" t="s">
        <v>1754</v>
      </c>
      <c r="G535" s="1" t="s">
        <v>1755</v>
      </c>
    </row>
    <row r="536" spans="1:7" x14ac:dyDescent="0.25">
      <c r="B536" s="1" t="s">
        <v>1756</v>
      </c>
      <c r="C536" s="1" t="s">
        <v>1756</v>
      </c>
      <c r="D536" s="1" t="s">
        <v>1756</v>
      </c>
      <c r="E536" s="1" t="s">
        <v>66</v>
      </c>
      <c r="G536" s="1" t="s">
        <v>199</v>
      </c>
    </row>
    <row r="537" spans="1:7" x14ac:dyDescent="0.25">
      <c r="B537" s="1" t="s">
        <v>1757</v>
      </c>
      <c r="C537" s="1" t="s">
        <v>1757</v>
      </c>
      <c r="D537" s="1" t="s">
        <v>1757</v>
      </c>
      <c r="E537" s="1" t="s">
        <v>66</v>
      </c>
      <c r="G537" s="1" t="s">
        <v>199</v>
      </c>
    </row>
    <row r="538" spans="1:7" x14ac:dyDescent="0.25">
      <c r="B538" s="1" t="s">
        <v>1758</v>
      </c>
      <c r="C538" s="1" t="s">
        <v>1758</v>
      </c>
      <c r="D538" s="1" t="s">
        <v>1758</v>
      </c>
      <c r="E538" s="1" t="s">
        <v>66</v>
      </c>
      <c r="G538" s="1" t="s">
        <v>199</v>
      </c>
    </row>
    <row r="539" spans="1:7" x14ac:dyDescent="0.25">
      <c r="B539" s="1" t="s">
        <v>1759</v>
      </c>
      <c r="C539" s="1" t="s">
        <v>1759</v>
      </c>
      <c r="D539" s="1" t="s">
        <v>1759</v>
      </c>
      <c r="E539" s="1" t="s">
        <v>66</v>
      </c>
      <c r="G539" s="1" t="s">
        <v>199</v>
      </c>
    </row>
    <row r="540" spans="1:7" x14ac:dyDescent="0.25">
      <c r="B540" s="1" t="s">
        <v>1760</v>
      </c>
      <c r="C540" s="1" t="s">
        <v>1760</v>
      </c>
      <c r="D540" s="1" t="s">
        <v>1760</v>
      </c>
      <c r="E540" s="1" t="s">
        <v>66</v>
      </c>
      <c r="G540" s="1" t="s">
        <v>199</v>
      </c>
    </row>
    <row r="541" spans="1:7" x14ac:dyDescent="0.25">
      <c r="B541" s="1" t="s">
        <v>1761</v>
      </c>
      <c r="C541" s="1" t="s">
        <v>1761</v>
      </c>
      <c r="D541" s="1" t="s">
        <v>1761</v>
      </c>
      <c r="E541" s="1" t="s">
        <v>66</v>
      </c>
      <c r="G541" s="1" t="s">
        <v>199</v>
      </c>
    </row>
    <row r="542" spans="1:7" x14ac:dyDescent="0.25">
      <c r="B542" s="1" t="s">
        <v>1762</v>
      </c>
      <c r="C542" s="1" t="s">
        <v>1762</v>
      </c>
      <c r="D542" s="1" t="s">
        <v>1762</v>
      </c>
      <c r="E542" s="1" t="s">
        <v>66</v>
      </c>
      <c r="G542" s="1" t="s">
        <v>199</v>
      </c>
    </row>
    <row r="543" spans="1:7" x14ac:dyDescent="0.25">
      <c r="B543" s="1" t="s">
        <v>1763</v>
      </c>
      <c r="C543" s="1" t="s">
        <v>1763</v>
      </c>
      <c r="D543" s="1" t="s">
        <v>1763</v>
      </c>
      <c r="E543" s="1" t="s">
        <v>66</v>
      </c>
      <c r="G543" s="1" t="s">
        <v>199</v>
      </c>
    </row>
    <row r="544" spans="1:7" x14ac:dyDescent="0.25">
      <c r="B544" s="1" t="s">
        <v>1764</v>
      </c>
      <c r="C544" s="1" t="s">
        <v>1765</v>
      </c>
      <c r="D544" s="1" t="s">
        <v>1766</v>
      </c>
      <c r="E544" s="1" t="s">
        <v>66</v>
      </c>
      <c r="G544" s="1" t="s">
        <v>199</v>
      </c>
    </row>
    <row r="545" spans="1:7" x14ac:dyDescent="0.25">
      <c r="B545" s="1" t="s">
        <v>1767</v>
      </c>
      <c r="C545" s="1" t="s">
        <v>1768</v>
      </c>
      <c r="D545" s="1" t="s">
        <v>1769</v>
      </c>
      <c r="E545" s="1" t="s">
        <v>66</v>
      </c>
      <c r="G545" s="1" t="s">
        <v>199</v>
      </c>
    </row>
    <row r="546" spans="1:7" x14ac:dyDescent="0.25">
      <c r="B546" s="1" t="s">
        <v>1770</v>
      </c>
      <c r="C546" s="1" t="s">
        <v>1770</v>
      </c>
      <c r="D546" s="1" t="s">
        <v>1770</v>
      </c>
      <c r="E546" s="1" t="s">
        <v>66</v>
      </c>
      <c r="G546" s="1" t="s">
        <v>199</v>
      </c>
    </row>
    <row r="547" spans="1:7" x14ac:dyDescent="0.25">
      <c r="B547" s="1" t="s">
        <v>1771</v>
      </c>
      <c r="C547" s="1" t="s">
        <v>1771</v>
      </c>
      <c r="D547" s="1" t="s">
        <v>1771</v>
      </c>
      <c r="E547" s="1" t="s">
        <v>66</v>
      </c>
      <c r="G547" s="1" t="s">
        <v>199</v>
      </c>
    </row>
    <row r="548" spans="1:7" x14ac:dyDescent="0.25">
      <c r="B548" s="1" t="s">
        <v>1772</v>
      </c>
      <c r="C548" s="1" t="s">
        <v>1773</v>
      </c>
      <c r="D548" s="1" t="s">
        <v>1774</v>
      </c>
      <c r="E548" s="1" t="s">
        <v>66</v>
      </c>
      <c r="G548" s="1" t="s">
        <v>199</v>
      </c>
    </row>
    <row r="549" spans="1:7" x14ac:dyDescent="0.25">
      <c r="B549" s="1" t="s">
        <v>1775</v>
      </c>
      <c r="C549" s="1" t="s">
        <v>1775</v>
      </c>
      <c r="D549" s="1" t="s">
        <v>1775</v>
      </c>
      <c r="E549" s="1" t="s">
        <v>66</v>
      </c>
      <c r="G549" s="1" t="s">
        <v>199</v>
      </c>
    </row>
    <row r="550" spans="1:7" x14ac:dyDescent="0.25">
      <c r="B550" s="1" t="s">
        <v>1776</v>
      </c>
      <c r="C550" s="1" t="s">
        <v>1776</v>
      </c>
      <c r="D550" s="1" t="s">
        <v>1776</v>
      </c>
      <c r="E550" s="1" t="s">
        <v>66</v>
      </c>
      <c r="G550" s="1" t="s">
        <v>199</v>
      </c>
    </row>
    <row r="551" spans="1:7" x14ac:dyDescent="0.25">
      <c r="B551" s="1" t="s">
        <v>1777</v>
      </c>
      <c r="C551" s="1" t="s">
        <v>1777</v>
      </c>
      <c r="D551" s="1" t="s">
        <v>1777</v>
      </c>
      <c r="E551" s="1" t="s">
        <v>66</v>
      </c>
      <c r="G551" s="1" t="s">
        <v>199</v>
      </c>
    </row>
    <row r="552" spans="1:7" x14ac:dyDescent="0.25">
      <c r="B552" s="1" t="s">
        <v>1778</v>
      </c>
      <c r="C552" s="1" t="s">
        <v>1779</v>
      </c>
      <c r="D552" s="1" t="s">
        <v>1780</v>
      </c>
      <c r="E552" s="1" t="s">
        <v>66</v>
      </c>
      <c r="F552" s="1" t="s">
        <v>369</v>
      </c>
      <c r="G552" s="1" t="s">
        <v>370</v>
      </c>
    </row>
    <row r="553" spans="1:7" x14ac:dyDescent="0.25">
      <c r="B553" s="1" t="s">
        <v>1781</v>
      </c>
      <c r="C553" s="1" t="s">
        <v>1782</v>
      </c>
      <c r="D553" s="1" t="s">
        <v>1783</v>
      </c>
      <c r="E553" s="1" t="s">
        <v>66</v>
      </c>
      <c r="F553" s="1" t="s">
        <v>356</v>
      </c>
      <c r="G553" s="1" t="s">
        <v>357</v>
      </c>
    </row>
    <row r="554" spans="1:7" x14ac:dyDescent="0.25">
      <c r="A554" s="1">
        <v>23200125</v>
      </c>
      <c r="B554" s="1" t="s">
        <v>1784</v>
      </c>
      <c r="C554" s="1" t="s">
        <v>1785</v>
      </c>
      <c r="D554" s="1" t="s">
        <v>1786</v>
      </c>
      <c r="E554" s="1" t="s">
        <v>66</v>
      </c>
      <c r="F554" s="1" t="s">
        <v>1787</v>
      </c>
      <c r="G554" s="1" t="s">
        <v>1788</v>
      </c>
    </row>
    <row r="555" spans="1:7" x14ac:dyDescent="0.25">
      <c r="A555" s="1">
        <v>17073009</v>
      </c>
      <c r="B555" s="1" t="s">
        <v>1789</v>
      </c>
      <c r="C555" s="1" t="s">
        <v>1790</v>
      </c>
      <c r="D555" s="1" t="s">
        <v>1791</v>
      </c>
      <c r="E555" s="1" t="s">
        <v>65</v>
      </c>
      <c r="F555" s="1" t="s">
        <v>1792</v>
      </c>
      <c r="G555" s="1" t="s">
        <v>1793</v>
      </c>
    </row>
    <row r="556" spans="1:7" x14ac:dyDescent="0.25">
      <c r="B556" s="1" t="s">
        <v>1794</v>
      </c>
      <c r="C556" s="1" t="s">
        <v>1795</v>
      </c>
      <c r="D556" s="1" t="s">
        <v>1794</v>
      </c>
      <c r="E556" s="1" t="s">
        <v>66</v>
      </c>
      <c r="F556" s="1" t="s">
        <v>31</v>
      </c>
      <c r="G556" s="1" t="s">
        <v>1313</v>
      </c>
    </row>
    <row r="557" spans="1:7" x14ac:dyDescent="0.25">
      <c r="B557" s="1" t="s">
        <v>1796</v>
      </c>
      <c r="C557" s="1" t="s">
        <v>1797</v>
      </c>
      <c r="D557" s="1" t="s">
        <v>1798</v>
      </c>
      <c r="E557" s="1" t="s">
        <v>66</v>
      </c>
      <c r="F557" s="1" t="s">
        <v>32</v>
      </c>
      <c r="G557" s="1" t="s">
        <v>1799</v>
      </c>
    </row>
    <row r="558" spans="1:7" x14ac:dyDescent="0.25">
      <c r="B558" s="1" t="s">
        <v>1800</v>
      </c>
      <c r="C558" s="1" t="s">
        <v>1801</v>
      </c>
      <c r="D558" s="1" t="s">
        <v>1802</v>
      </c>
      <c r="E558" s="1" t="s">
        <v>66</v>
      </c>
      <c r="F558" s="1" t="s">
        <v>33</v>
      </c>
      <c r="G558" s="1" t="s">
        <v>1803</v>
      </c>
    </row>
    <row r="559" spans="1:7" x14ac:dyDescent="0.25">
      <c r="A559" s="1">
        <v>19615011</v>
      </c>
      <c r="B559" s="1" t="s">
        <v>1804</v>
      </c>
      <c r="C559" s="1" t="s">
        <v>1805</v>
      </c>
      <c r="D559" s="1" t="s">
        <v>1806</v>
      </c>
      <c r="E559" s="1" t="s">
        <v>65</v>
      </c>
      <c r="F559" s="1" t="s">
        <v>1807</v>
      </c>
      <c r="G559" s="1" t="s">
        <v>1808</v>
      </c>
    </row>
    <row r="560" spans="1:7" x14ac:dyDescent="0.25">
      <c r="B560" s="1" t="s">
        <v>1809</v>
      </c>
      <c r="C560" s="1" t="s">
        <v>1810</v>
      </c>
      <c r="D560" s="1" t="s">
        <v>1811</v>
      </c>
      <c r="E560" s="1" t="s">
        <v>66</v>
      </c>
      <c r="F560" s="1" t="s">
        <v>859</v>
      </c>
      <c r="G560" s="1" t="s">
        <v>860</v>
      </c>
    </row>
    <row r="561" spans="1:7" x14ac:dyDescent="0.25">
      <c r="B561" s="1" t="s">
        <v>1812</v>
      </c>
      <c r="C561" s="1" t="s">
        <v>1813</v>
      </c>
      <c r="D561" s="1" t="s">
        <v>1814</v>
      </c>
      <c r="E561" s="1" t="s">
        <v>66</v>
      </c>
      <c r="F561" s="1" t="s">
        <v>1815</v>
      </c>
      <c r="G561" s="1" t="s">
        <v>1816</v>
      </c>
    </row>
    <row r="562" spans="1:7" x14ac:dyDescent="0.25">
      <c r="B562" s="1" t="s">
        <v>1817</v>
      </c>
      <c r="C562" s="1" t="s">
        <v>1818</v>
      </c>
      <c r="D562" s="1" t="s">
        <v>1819</v>
      </c>
      <c r="E562" s="1" t="s">
        <v>66</v>
      </c>
      <c r="F562" s="1" t="s">
        <v>480</v>
      </c>
      <c r="G562" s="1" t="s">
        <v>481</v>
      </c>
    </row>
    <row r="563" spans="1:7" x14ac:dyDescent="0.25">
      <c r="A563" s="1">
        <v>15726025</v>
      </c>
      <c r="B563" s="1" t="s">
        <v>1820</v>
      </c>
      <c r="C563" s="1" t="s">
        <v>1821</v>
      </c>
      <c r="D563" s="1" t="s">
        <v>1822</v>
      </c>
      <c r="E563" s="1" t="s">
        <v>65</v>
      </c>
      <c r="F563" s="1" t="s">
        <v>1823</v>
      </c>
      <c r="G563" s="1" t="s">
        <v>1824</v>
      </c>
    </row>
    <row r="564" spans="1:7" x14ac:dyDescent="0.25">
      <c r="B564" s="1" t="s">
        <v>1825</v>
      </c>
      <c r="C564" s="1" t="s">
        <v>1826</v>
      </c>
      <c r="D564" s="1" t="s">
        <v>1827</v>
      </c>
      <c r="E564" s="1" t="s">
        <v>66</v>
      </c>
      <c r="F564" s="1" t="s">
        <v>387</v>
      </c>
      <c r="G564" s="1" t="s">
        <v>388</v>
      </c>
    </row>
    <row r="565" spans="1:7" x14ac:dyDescent="0.25">
      <c r="A565" s="1">
        <v>33901359</v>
      </c>
      <c r="B565" s="1" t="s">
        <v>1828</v>
      </c>
      <c r="C565" s="1" t="s">
        <v>1829</v>
      </c>
      <c r="D565" s="1" t="s">
        <v>1830</v>
      </c>
      <c r="E565" s="1" t="s">
        <v>66</v>
      </c>
      <c r="F565" s="1" t="s">
        <v>1831</v>
      </c>
      <c r="G565" s="1" t="s">
        <v>1832</v>
      </c>
    </row>
    <row r="566" spans="1:7" x14ac:dyDescent="0.25">
      <c r="A566" s="1">
        <v>19745366</v>
      </c>
      <c r="B566" s="1" t="s">
        <v>1517</v>
      </c>
      <c r="C566" s="1" t="s">
        <v>1518</v>
      </c>
      <c r="D566" s="1" t="s">
        <v>1519</v>
      </c>
      <c r="E566" s="1" t="s">
        <v>65</v>
      </c>
      <c r="F566" s="1" t="s">
        <v>1520</v>
      </c>
      <c r="G566" s="1" t="s">
        <v>1521</v>
      </c>
    </row>
    <row r="567" spans="1:7" x14ac:dyDescent="0.25">
      <c r="A567" s="1">
        <v>19745365</v>
      </c>
      <c r="B567" s="1" t="s">
        <v>1522</v>
      </c>
      <c r="C567" s="1" t="s">
        <v>1523</v>
      </c>
      <c r="D567" s="1" t="s">
        <v>1524</v>
      </c>
      <c r="E567" s="1" t="s">
        <v>65</v>
      </c>
      <c r="F567" s="1" t="s">
        <v>1520</v>
      </c>
      <c r="G567" s="1" t="s">
        <v>1521</v>
      </c>
    </row>
    <row r="568" spans="1:7" x14ac:dyDescent="0.25">
      <c r="A568" s="1">
        <v>19842066</v>
      </c>
      <c r="B568" s="1" t="s">
        <v>1833</v>
      </c>
      <c r="C568" s="1" t="s">
        <v>1834</v>
      </c>
      <c r="D568" s="1" t="s">
        <v>1835</v>
      </c>
      <c r="E568" s="1" t="s">
        <v>66</v>
      </c>
      <c r="F568" s="1" t="s">
        <v>1836</v>
      </c>
      <c r="G568" s="1" t="s">
        <v>1837</v>
      </c>
    </row>
    <row r="569" spans="1:7" x14ac:dyDescent="0.25">
      <c r="B569" s="1" t="s">
        <v>1838</v>
      </c>
      <c r="C569" s="1" t="s">
        <v>1839</v>
      </c>
      <c r="D569" s="1" t="s">
        <v>1840</v>
      </c>
      <c r="E569" s="1" t="s">
        <v>66</v>
      </c>
      <c r="F569" s="1" t="s">
        <v>369</v>
      </c>
      <c r="G569" s="1" t="s">
        <v>370</v>
      </c>
    </row>
    <row r="570" spans="1:7" x14ac:dyDescent="0.25">
      <c r="B570" s="1" t="s">
        <v>1841</v>
      </c>
      <c r="C570" s="1" t="s">
        <v>1842</v>
      </c>
      <c r="D570" s="1" t="s">
        <v>1843</v>
      </c>
      <c r="E570" s="1" t="s">
        <v>66</v>
      </c>
      <c r="F570" s="1" t="s">
        <v>892</v>
      </c>
      <c r="G570" s="1" t="s">
        <v>893</v>
      </c>
    </row>
    <row r="571" spans="1:7" x14ac:dyDescent="0.25">
      <c r="A571" s="1">
        <v>35123273</v>
      </c>
      <c r="B571" s="1" t="s">
        <v>1844</v>
      </c>
      <c r="C571" s="1" t="s">
        <v>1845</v>
      </c>
      <c r="D571" s="1" t="s">
        <v>1846</v>
      </c>
      <c r="E571" s="1" t="s">
        <v>65</v>
      </c>
      <c r="F571" s="1" t="s">
        <v>1601</v>
      </c>
      <c r="G571" s="1" t="s">
        <v>1602</v>
      </c>
    </row>
    <row r="572" spans="1:7" x14ac:dyDescent="0.25">
      <c r="A572" s="1">
        <v>35123260</v>
      </c>
      <c r="B572" s="1" t="s">
        <v>1847</v>
      </c>
      <c r="C572" s="1" t="s">
        <v>1848</v>
      </c>
      <c r="D572" s="1" t="s">
        <v>1847</v>
      </c>
      <c r="E572" s="1" t="s">
        <v>65</v>
      </c>
      <c r="F572" s="1" t="s">
        <v>1601</v>
      </c>
      <c r="G572" s="1" t="s">
        <v>1602</v>
      </c>
    </row>
    <row r="573" spans="1:7" x14ac:dyDescent="0.25">
      <c r="A573" s="1">
        <v>35123270</v>
      </c>
      <c r="B573" s="1" t="s">
        <v>1849</v>
      </c>
      <c r="C573" s="1" t="s">
        <v>1850</v>
      </c>
      <c r="D573" s="1" t="s">
        <v>1851</v>
      </c>
      <c r="E573" s="1" t="s">
        <v>65</v>
      </c>
      <c r="F573" s="1" t="s">
        <v>1601</v>
      </c>
      <c r="G573" s="1" t="s">
        <v>1602</v>
      </c>
    </row>
    <row r="574" spans="1:7" x14ac:dyDescent="0.25">
      <c r="A574" s="1">
        <v>35123261</v>
      </c>
      <c r="B574" s="1" t="s">
        <v>1852</v>
      </c>
      <c r="C574" s="1" t="s">
        <v>1853</v>
      </c>
      <c r="D574" s="1" t="s">
        <v>1852</v>
      </c>
      <c r="E574" s="1" t="s">
        <v>65</v>
      </c>
      <c r="F574" s="1" t="s">
        <v>1601</v>
      </c>
      <c r="G574" s="1" t="s">
        <v>1602</v>
      </c>
    </row>
    <row r="575" spans="1:7" x14ac:dyDescent="0.25">
      <c r="A575" s="1">
        <v>35123252</v>
      </c>
      <c r="B575" s="1" t="s">
        <v>1854</v>
      </c>
      <c r="C575" s="1" t="s">
        <v>1855</v>
      </c>
      <c r="D575" s="1" t="s">
        <v>1854</v>
      </c>
      <c r="E575" s="1" t="s">
        <v>65</v>
      </c>
      <c r="F575" s="1" t="s">
        <v>1601</v>
      </c>
      <c r="G575" s="1" t="s">
        <v>1602</v>
      </c>
    </row>
    <row r="576" spans="1:7" x14ac:dyDescent="0.25">
      <c r="A576" s="1">
        <v>35123263</v>
      </c>
      <c r="B576" s="1" t="s">
        <v>1856</v>
      </c>
      <c r="C576" s="1" t="s">
        <v>1857</v>
      </c>
      <c r="D576" s="1" t="s">
        <v>1856</v>
      </c>
      <c r="E576" s="1" t="s">
        <v>65</v>
      </c>
      <c r="F576" s="1" t="s">
        <v>1601</v>
      </c>
      <c r="G576" s="1" t="s">
        <v>1602</v>
      </c>
    </row>
    <row r="577" spans="1:7" x14ac:dyDescent="0.25">
      <c r="A577" s="1">
        <v>35123253</v>
      </c>
      <c r="B577" s="1" t="s">
        <v>1858</v>
      </c>
      <c r="C577" s="1" t="s">
        <v>1859</v>
      </c>
      <c r="D577" s="1" t="s">
        <v>1858</v>
      </c>
      <c r="E577" s="1" t="s">
        <v>65</v>
      </c>
      <c r="F577" s="1" t="s">
        <v>1601</v>
      </c>
      <c r="G577" s="1" t="s">
        <v>1602</v>
      </c>
    </row>
    <row r="578" spans="1:7" x14ac:dyDescent="0.25">
      <c r="A578" s="1">
        <v>35123281</v>
      </c>
      <c r="B578" s="1" t="s">
        <v>1860</v>
      </c>
      <c r="C578" s="1" t="s">
        <v>1861</v>
      </c>
      <c r="D578" s="1" t="s">
        <v>1862</v>
      </c>
      <c r="E578" s="1" t="s">
        <v>65</v>
      </c>
      <c r="F578" s="1" t="s">
        <v>1601</v>
      </c>
      <c r="G578" s="1" t="s">
        <v>1602</v>
      </c>
    </row>
    <row r="579" spans="1:7" x14ac:dyDescent="0.25">
      <c r="A579" s="1">
        <v>35123280</v>
      </c>
      <c r="B579" s="1" t="s">
        <v>1863</v>
      </c>
      <c r="C579" s="1" t="s">
        <v>1864</v>
      </c>
      <c r="D579" s="1" t="s">
        <v>1865</v>
      </c>
      <c r="E579" s="1" t="s">
        <v>65</v>
      </c>
      <c r="F579" s="1" t="s">
        <v>1601</v>
      </c>
      <c r="G579" s="1" t="s">
        <v>1602</v>
      </c>
    </row>
    <row r="580" spans="1:7" x14ac:dyDescent="0.25">
      <c r="A580" s="1">
        <v>35123282</v>
      </c>
      <c r="B580" s="1" t="s">
        <v>1866</v>
      </c>
      <c r="C580" s="1" t="s">
        <v>1867</v>
      </c>
      <c r="D580" s="1" t="s">
        <v>1868</v>
      </c>
      <c r="E580" s="1" t="s">
        <v>65</v>
      </c>
      <c r="F580" s="1" t="s">
        <v>1601</v>
      </c>
      <c r="G580" s="1" t="s">
        <v>1602</v>
      </c>
    </row>
    <row r="581" spans="1:7" x14ac:dyDescent="0.25">
      <c r="A581" s="1">
        <v>35123283</v>
      </c>
      <c r="B581" s="1" t="s">
        <v>1869</v>
      </c>
      <c r="C581" s="1" t="s">
        <v>1870</v>
      </c>
      <c r="D581" s="1" t="s">
        <v>1871</v>
      </c>
      <c r="E581" s="1" t="s">
        <v>65</v>
      </c>
      <c r="F581" s="1" t="s">
        <v>1601</v>
      </c>
      <c r="G581" s="1" t="s">
        <v>1602</v>
      </c>
    </row>
    <row r="582" spans="1:7" x14ac:dyDescent="0.25">
      <c r="A582" s="1">
        <v>35123271</v>
      </c>
      <c r="B582" s="1" t="s">
        <v>1598</v>
      </c>
      <c r="C582" s="1" t="s">
        <v>1599</v>
      </c>
      <c r="D582" s="1" t="s">
        <v>1600</v>
      </c>
      <c r="E582" s="1" t="s">
        <v>65</v>
      </c>
      <c r="F582" s="1" t="s">
        <v>1601</v>
      </c>
      <c r="G582" s="1" t="s">
        <v>1602</v>
      </c>
    </row>
    <row r="583" spans="1:7" x14ac:dyDescent="0.25">
      <c r="A583" s="1">
        <v>35123272</v>
      </c>
      <c r="B583" s="1" t="s">
        <v>1872</v>
      </c>
      <c r="C583" s="1" t="s">
        <v>1873</v>
      </c>
      <c r="D583" s="1" t="s">
        <v>1874</v>
      </c>
      <c r="E583" s="1" t="s">
        <v>65</v>
      </c>
      <c r="F583" s="1" t="s">
        <v>1601</v>
      </c>
      <c r="G583" s="1" t="s">
        <v>1602</v>
      </c>
    </row>
    <row r="584" spans="1:7" x14ac:dyDescent="0.25">
      <c r="A584" s="1">
        <v>35123262</v>
      </c>
      <c r="B584" s="1" t="s">
        <v>1875</v>
      </c>
      <c r="C584" s="1" t="s">
        <v>1876</v>
      </c>
      <c r="D584" s="1" t="s">
        <v>1875</v>
      </c>
      <c r="E584" s="1" t="s">
        <v>65</v>
      </c>
      <c r="F584" s="1" t="s">
        <v>1601</v>
      </c>
      <c r="G584" s="1" t="s">
        <v>1602</v>
      </c>
    </row>
    <row r="585" spans="1:7" x14ac:dyDescent="0.25">
      <c r="B585" s="1" t="s">
        <v>1877</v>
      </c>
      <c r="C585" s="1" t="s">
        <v>1878</v>
      </c>
      <c r="D585" s="1" t="s">
        <v>1879</v>
      </c>
      <c r="E585" s="1" t="s">
        <v>66</v>
      </c>
      <c r="G585" s="1" t="s">
        <v>199</v>
      </c>
    </row>
    <row r="586" spans="1:7" x14ac:dyDescent="0.25">
      <c r="A586" s="1">
        <v>17795056</v>
      </c>
      <c r="B586" s="1" t="s">
        <v>1880</v>
      </c>
      <c r="C586" s="1" t="s">
        <v>1881</v>
      </c>
      <c r="D586" s="1" t="s">
        <v>1882</v>
      </c>
      <c r="E586" s="1" t="s">
        <v>65</v>
      </c>
      <c r="F586" s="1" t="s">
        <v>475</v>
      </c>
      <c r="G586" s="1" t="s">
        <v>476</v>
      </c>
    </row>
    <row r="587" spans="1:7" x14ac:dyDescent="0.25">
      <c r="A587" s="1">
        <v>23350058</v>
      </c>
      <c r="B587" s="1" t="s">
        <v>1883</v>
      </c>
      <c r="C587" s="1" t="s">
        <v>1884</v>
      </c>
      <c r="D587" s="1" t="s">
        <v>1885</v>
      </c>
      <c r="E587" s="1" t="s">
        <v>65</v>
      </c>
      <c r="F587" s="1" t="s">
        <v>1886</v>
      </c>
      <c r="G587" s="1" t="s">
        <v>1887</v>
      </c>
    </row>
    <row r="588" spans="1:7" x14ac:dyDescent="0.25">
      <c r="B588" s="1" t="s">
        <v>1888</v>
      </c>
      <c r="C588" s="1" t="s">
        <v>1889</v>
      </c>
      <c r="D588" s="1" t="s">
        <v>1890</v>
      </c>
      <c r="E588" s="1" t="s">
        <v>66</v>
      </c>
      <c r="F588" s="1" t="s">
        <v>1891</v>
      </c>
      <c r="G588" s="1" t="s">
        <v>1892</v>
      </c>
    </row>
    <row r="589" spans="1:7" x14ac:dyDescent="0.25">
      <c r="B589" s="1" t="s">
        <v>1893</v>
      </c>
      <c r="C589" s="1" t="s">
        <v>1894</v>
      </c>
      <c r="D589" s="1" t="s">
        <v>1895</v>
      </c>
      <c r="E589" s="1" t="s">
        <v>66</v>
      </c>
      <c r="F589" s="1" t="s">
        <v>387</v>
      </c>
      <c r="G589" s="1" t="s">
        <v>388</v>
      </c>
    </row>
    <row r="590" spans="1:7" x14ac:dyDescent="0.25">
      <c r="B590" s="1" t="s">
        <v>1896</v>
      </c>
      <c r="C590" s="1" t="s">
        <v>1896</v>
      </c>
      <c r="D590" s="1" t="s">
        <v>1897</v>
      </c>
      <c r="E590" s="1" t="s">
        <v>66</v>
      </c>
      <c r="F590" s="1" t="s">
        <v>1898</v>
      </c>
      <c r="G590" s="1" t="s">
        <v>1899</v>
      </c>
    </row>
    <row r="591" spans="1:7" x14ac:dyDescent="0.25">
      <c r="B591" s="1" t="s">
        <v>1900</v>
      </c>
      <c r="C591" s="1" t="s">
        <v>1901</v>
      </c>
      <c r="D591" s="1" t="s">
        <v>1902</v>
      </c>
      <c r="E591" s="1" t="s">
        <v>66</v>
      </c>
      <c r="F591" s="1" t="s">
        <v>387</v>
      </c>
      <c r="G591" s="1" t="s">
        <v>388</v>
      </c>
    </row>
    <row r="592" spans="1:7" x14ac:dyDescent="0.25">
      <c r="B592" s="1" t="s">
        <v>1903</v>
      </c>
      <c r="C592" s="1" t="s">
        <v>1904</v>
      </c>
      <c r="D592" s="1" t="s">
        <v>1905</v>
      </c>
      <c r="E592" s="1" t="s">
        <v>66</v>
      </c>
      <c r="F592" s="1" t="s">
        <v>1021</v>
      </c>
      <c r="G592" s="1" t="s">
        <v>1022</v>
      </c>
    </row>
    <row r="593" spans="1:7" x14ac:dyDescent="0.25">
      <c r="B593" s="1" t="s">
        <v>1906</v>
      </c>
      <c r="C593" s="1" t="s">
        <v>1907</v>
      </c>
      <c r="D593" s="1" t="s">
        <v>1908</v>
      </c>
      <c r="E593" s="1" t="s">
        <v>66</v>
      </c>
      <c r="F593" s="1" t="s">
        <v>1021</v>
      </c>
      <c r="G593" s="1" t="s">
        <v>1022</v>
      </c>
    </row>
    <row r="594" spans="1:7" x14ac:dyDescent="0.25">
      <c r="B594" s="1" t="s">
        <v>1909</v>
      </c>
      <c r="C594" s="1" t="s">
        <v>1910</v>
      </c>
      <c r="D594" s="1" t="s">
        <v>1911</v>
      </c>
      <c r="E594" s="1" t="s">
        <v>65</v>
      </c>
      <c r="F594" s="1" t="s">
        <v>171</v>
      </c>
      <c r="G594" s="1" t="s">
        <v>172</v>
      </c>
    </row>
    <row r="595" spans="1:7" x14ac:dyDescent="0.25">
      <c r="B595" s="1" t="s">
        <v>1912</v>
      </c>
      <c r="C595" s="1" t="s">
        <v>1913</v>
      </c>
      <c r="D595" s="1" t="s">
        <v>1914</v>
      </c>
      <c r="E595" s="1" t="s">
        <v>66</v>
      </c>
      <c r="F595" s="1" t="s">
        <v>149</v>
      </c>
      <c r="G595" s="1" t="s">
        <v>150</v>
      </c>
    </row>
    <row r="596" spans="1:7" x14ac:dyDescent="0.25">
      <c r="A596" s="1">
        <v>19727032</v>
      </c>
      <c r="B596" s="1" t="s">
        <v>1464</v>
      </c>
      <c r="C596" s="1" t="s">
        <v>1465</v>
      </c>
      <c r="D596" s="1" t="s">
        <v>1466</v>
      </c>
      <c r="E596" s="1" t="s">
        <v>65</v>
      </c>
      <c r="F596" s="1" t="s">
        <v>1356</v>
      </c>
      <c r="G596" s="1" t="s">
        <v>1357</v>
      </c>
    </row>
    <row r="597" spans="1:7" x14ac:dyDescent="0.25">
      <c r="A597" s="1">
        <v>19727033</v>
      </c>
      <c r="B597" s="1" t="s">
        <v>1915</v>
      </c>
      <c r="C597" s="1" t="s">
        <v>1916</v>
      </c>
      <c r="D597" s="1" t="s">
        <v>1917</v>
      </c>
      <c r="E597" s="1" t="s">
        <v>65</v>
      </c>
      <c r="F597" s="1" t="s">
        <v>149</v>
      </c>
      <c r="G597" s="1" t="s">
        <v>150</v>
      </c>
    </row>
    <row r="598" spans="1:7" x14ac:dyDescent="0.25">
      <c r="B598" s="1" t="s">
        <v>1918</v>
      </c>
      <c r="C598" s="1" t="s">
        <v>1919</v>
      </c>
      <c r="D598" s="1" t="s">
        <v>1920</v>
      </c>
      <c r="E598" s="1" t="s">
        <v>66</v>
      </c>
      <c r="F598" s="1" t="s">
        <v>1388</v>
      </c>
      <c r="G598" s="1" t="s">
        <v>1389</v>
      </c>
    </row>
    <row r="599" spans="1:7" x14ac:dyDescent="0.25">
      <c r="B599" s="1" t="s">
        <v>1921</v>
      </c>
      <c r="C599" s="1" t="s">
        <v>1922</v>
      </c>
      <c r="D599" s="1" t="s">
        <v>1923</v>
      </c>
      <c r="E599" s="1" t="s">
        <v>66</v>
      </c>
      <c r="F599" s="1" t="s">
        <v>1924</v>
      </c>
      <c r="G599" s="1" t="s">
        <v>199</v>
      </c>
    </row>
    <row r="600" spans="1:7" x14ac:dyDescent="0.25">
      <c r="B600" s="1" t="s">
        <v>1925</v>
      </c>
      <c r="C600" s="1" t="s">
        <v>1925</v>
      </c>
      <c r="D600" s="1" t="s">
        <v>1925</v>
      </c>
      <c r="E600" s="1" t="s">
        <v>66</v>
      </c>
      <c r="G600" s="1" t="s">
        <v>199</v>
      </c>
    </row>
    <row r="601" spans="1:7" x14ac:dyDescent="0.25">
      <c r="B601" s="1" t="s">
        <v>1926</v>
      </c>
      <c r="C601" s="1" t="s">
        <v>1927</v>
      </c>
      <c r="D601" s="1" t="s">
        <v>1928</v>
      </c>
      <c r="E601" s="1" t="s">
        <v>66</v>
      </c>
      <c r="F601" s="1" t="s">
        <v>417</v>
      </c>
      <c r="G601" s="1" t="s">
        <v>418</v>
      </c>
    </row>
    <row r="602" spans="1:7" x14ac:dyDescent="0.25">
      <c r="B602" s="1" t="s">
        <v>1929</v>
      </c>
      <c r="C602" s="1" t="s">
        <v>1930</v>
      </c>
      <c r="D602" s="1" t="s">
        <v>1931</v>
      </c>
      <c r="E602" s="1" t="s">
        <v>66</v>
      </c>
      <c r="F602" s="1" t="s">
        <v>1898</v>
      </c>
      <c r="G602" s="1" t="s">
        <v>1899</v>
      </c>
    </row>
    <row r="603" spans="1:7" x14ac:dyDescent="0.25">
      <c r="B603" s="1" t="s">
        <v>1932</v>
      </c>
      <c r="C603" s="1" t="s">
        <v>1932</v>
      </c>
      <c r="D603" s="1" t="s">
        <v>1932</v>
      </c>
      <c r="E603" s="1" t="s">
        <v>66</v>
      </c>
      <c r="G603" s="1" t="s">
        <v>199</v>
      </c>
    </row>
    <row r="604" spans="1:7" x14ac:dyDescent="0.25">
      <c r="B604" s="1" t="s">
        <v>1933</v>
      </c>
      <c r="C604" s="1" t="s">
        <v>1933</v>
      </c>
      <c r="D604" s="1" t="s">
        <v>1933</v>
      </c>
      <c r="E604" s="1" t="s">
        <v>66</v>
      </c>
      <c r="G604" s="1" t="s">
        <v>199</v>
      </c>
    </row>
    <row r="605" spans="1:7" x14ac:dyDescent="0.25">
      <c r="B605" s="1" t="s">
        <v>1934</v>
      </c>
      <c r="C605" s="1" t="s">
        <v>1934</v>
      </c>
      <c r="D605" s="1" t="s">
        <v>1934</v>
      </c>
      <c r="E605" s="1" t="s">
        <v>66</v>
      </c>
      <c r="G605" s="1" t="s">
        <v>199</v>
      </c>
    </row>
    <row r="606" spans="1:7" x14ac:dyDescent="0.25">
      <c r="B606" s="1" t="s">
        <v>1935</v>
      </c>
      <c r="C606" s="1" t="s">
        <v>1935</v>
      </c>
      <c r="D606" s="1" t="s">
        <v>1935</v>
      </c>
      <c r="E606" s="1" t="s">
        <v>66</v>
      </c>
      <c r="G606" s="1" t="s">
        <v>199</v>
      </c>
    </row>
    <row r="607" spans="1:7" x14ac:dyDescent="0.25">
      <c r="B607" s="1" t="s">
        <v>1936</v>
      </c>
      <c r="C607" s="1" t="s">
        <v>1936</v>
      </c>
      <c r="D607" s="1" t="s">
        <v>1936</v>
      </c>
      <c r="E607" s="1" t="s">
        <v>66</v>
      </c>
      <c r="G607" s="1" t="s">
        <v>199</v>
      </c>
    </row>
    <row r="608" spans="1:7" x14ac:dyDescent="0.25">
      <c r="B608" s="1" t="s">
        <v>1937</v>
      </c>
      <c r="C608" s="1" t="s">
        <v>1937</v>
      </c>
      <c r="D608" s="1" t="s">
        <v>1937</v>
      </c>
      <c r="E608" s="1" t="s">
        <v>66</v>
      </c>
      <c r="G608" s="1" t="s">
        <v>199</v>
      </c>
    </row>
    <row r="609" spans="1:7" x14ac:dyDescent="0.25">
      <c r="B609" s="1" t="s">
        <v>1938</v>
      </c>
      <c r="C609" s="1" t="s">
        <v>1938</v>
      </c>
      <c r="D609" s="1" t="s">
        <v>1938</v>
      </c>
      <c r="E609" s="1" t="s">
        <v>66</v>
      </c>
      <c r="G609" s="1" t="s">
        <v>199</v>
      </c>
    </row>
    <row r="610" spans="1:7" x14ac:dyDescent="0.25">
      <c r="B610" s="1" t="s">
        <v>1939</v>
      </c>
      <c r="C610" s="1" t="s">
        <v>1940</v>
      </c>
      <c r="D610" s="1" t="s">
        <v>1941</v>
      </c>
      <c r="E610" s="1" t="s">
        <v>66</v>
      </c>
      <c r="F610" s="1" t="s">
        <v>1942</v>
      </c>
      <c r="G610" s="1" t="s">
        <v>1943</v>
      </c>
    </row>
    <row r="611" spans="1:7" x14ac:dyDescent="0.25">
      <c r="A611" s="1">
        <v>35260898</v>
      </c>
      <c r="B611" s="1" t="s">
        <v>1944</v>
      </c>
      <c r="C611" s="1" t="s">
        <v>1945</v>
      </c>
      <c r="D611" s="1" t="s">
        <v>1946</v>
      </c>
      <c r="E611" s="1" t="s">
        <v>66</v>
      </c>
      <c r="F611" s="1" t="s">
        <v>1947</v>
      </c>
      <c r="G611" s="1" t="s">
        <v>1948</v>
      </c>
    </row>
    <row r="612" spans="1:7" x14ac:dyDescent="0.25">
      <c r="B612" s="1" t="s">
        <v>1949</v>
      </c>
      <c r="C612" s="1" t="s">
        <v>1950</v>
      </c>
      <c r="D612" s="1" t="s">
        <v>1951</v>
      </c>
      <c r="E612" s="1" t="s">
        <v>66</v>
      </c>
      <c r="F612" s="1" t="s">
        <v>1749</v>
      </c>
      <c r="G612" s="1" t="s">
        <v>1750</v>
      </c>
    </row>
    <row r="613" spans="1:7" x14ac:dyDescent="0.25">
      <c r="B613" s="1" t="s">
        <v>1952</v>
      </c>
      <c r="C613" s="1" t="s">
        <v>1953</v>
      </c>
      <c r="D613" s="1" t="s">
        <v>1954</v>
      </c>
      <c r="E613" s="1" t="s">
        <v>66</v>
      </c>
      <c r="F613" s="1" t="s">
        <v>1955</v>
      </c>
      <c r="G613" s="1" t="s">
        <v>1956</v>
      </c>
    </row>
    <row r="614" spans="1:7" x14ac:dyDescent="0.25">
      <c r="B614" s="1" t="s">
        <v>1957</v>
      </c>
      <c r="C614" s="1" t="s">
        <v>1958</v>
      </c>
      <c r="D614" s="1" t="s">
        <v>1959</v>
      </c>
      <c r="E614" s="1" t="s">
        <v>66</v>
      </c>
      <c r="F614" s="1" t="s">
        <v>1955</v>
      </c>
      <c r="G614" s="1" t="s">
        <v>1956</v>
      </c>
    </row>
    <row r="615" spans="1:7" x14ac:dyDescent="0.25">
      <c r="A615" s="1">
        <v>35260899</v>
      </c>
      <c r="B615" s="1" t="s">
        <v>1960</v>
      </c>
      <c r="C615" s="1" t="s">
        <v>1961</v>
      </c>
      <c r="D615" s="1" t="s">
        <v>1962</v>
      </c>
      <c r="E615" s="1" t="s">
        <v>66</v>
      </c>
      <c r="F615" s="1" t="s">
        <v>1947</v>
      </c>
      <c r="G615" s="1" t="s">
        <v>1948</v>
      </c>
    </row>
    <row r="616" spans="1:7" x14ac:dyDescent="0.25">
      <c r="B616" s="1" t="s">
        <v>1963</v>
      </c>
      <c r="C616" s="1" t="s">
        <v>1964</v>
      </c>
      <c r="D616" s="1" t="s">
        <v>1965</v>
      </c>
      <c r="E616" s="1" t="s">
        <v>66</v>
      </c>
      <c r="G616" s="1" t="s">
        <v>199</v>
      </c>
    </row>
    <row r="617" spans="1:7" x14ac:dyDescent="0.25">
      <c r="A617" s="1">
        <v>35260901</v>
      </c>
      <c r="B617" s="1" t="s">
        <v>1966</v>
      </c>
      <c r="C617" s="1" t="s">
        <v>1967</v>
      </c>
      <c r="D617" s="1" t="s">
        <v>1968</v>
      </c>
      <c r="E617" s="1" t="s">
        <v>66</v>
      </c>
      <c r="F617" s="1" t="s">
        <v>879</v>
      </c>
      <c r="G617" s="1" t="s">
        <v>880</v>
      </c>
    </row>
    <row r="618" spans="1:7" x14ac:dyDescent="0.25">
      <c r="A618" s="1">
        <v>35260900</v>
      </c>
      <c r="B618" s="1" t="s">
        <v>1969</v>
      </c>
      <c r="C618" s="1" t="s">
        <v>1970</v>
      </c>
      <c r="D618" s="1" t="s">
        <v>1971</v>
      </c>
      <c r="E618" s="1" t="s">
        <v>66</v>
      </c>
      <c r="F618" s="1" t="s">
        <v>1947</v>
      </c>
      <c r="G618" s="1" t="s">
        <v>1948</v>
      </c>
    </row>
    <row r="619" spans="1:7" x14ac:dyDescent="0.25">
      <c r="A619" s="1">
        <v>35260902</v>
      </c>
      <c r="B619" s="1" t="s">
        <v>1972</v>
      </c>
      <c r="C619" s="1" t="s">
        <v>1973</v>
      </c>
      <c r="D619" s="1" t="s">
        <v>1974</v>
      </c>
      <c r="E619" s="1" t="s">
        <v>66</v>
      </c>
      <c r="F619" s="1" t="s">
        <v>879</v>
      </c>
      <c r="G619" s="1" t="s">
        <v>880</v>
      </c>
    </row>
    <row r="620" spans="1:7" x14ac:dyDescent="0.25">
      <c r="A620" s="1">
        <v>35260903</v>
      </c>
      <c r="B620" s="1" t="s">
        <v>1975</v>
      </c>
      <c r="C620" s="1" t="s">
        <v>1976</v>
      </c>
      <c r="D620" s="1" t="s">
        <v>1977</v>
      </c>
      <c r="E620" s="1" t="s">
        <v>66</v>
      </c>
      <c r="F620" s="1" t="s">
        <v>879</v>
      </c>
      <c r="G620" s="1" t="s">
        <v>880</v>
      </c>
    </row>
    <row r="621" spans="1:7" x14ac:dyDescent="0.25">
      <c r="A621" s="1">
        <v>35260904</v>
      </c>
      <c r="B621" s="1" t="s">
        <v>1978</v>
      </c>
      <c r="C621" s="1" t="s">
        <v>1979</v>
      </c>
      <c r="D621" s="1" t="s">
        <v>1980</v>
      </c>
      <c r="E621" s="1" t="s">
        <v>66</v>
      </c>
      <c r="F621" s="1" t="s">
        <v>879</v>
      </c>
      <c r="G621" s="1" t="s">
        <v>880</v>
      </c>
    </row>
    <row r="622" spans="1:7" x14ac:dyDescent="0.25">
      <c r="B622" s="1" t="s">
        <v>1981</v>
      </c>
      <c r="C622" s="1" t="s">
        <v>1982</v>
      </c>
      <c r="D622" s="1" t="s">
        <v>1983</v>
      </c>
      <c r="E622" s="1" t="s">
        <v>66</v>
      </c>
      <c r="F622" s="1" t="s">
        <v>1984</v>
      </c>
      <c r="G622" s="1" t="s">
        <v>1985</v>
      </c>
    </row>
    <row r="623" spans="1:7" x14ac:dyDescent="0.25">
      <c r="B623" s="1" t="s">
        <v>1986</v>
      </c>
      <c r="C623" s="1" t="s">
        <v>1987</v>
      </c>
      <c r="D623" s="1" t="s">
        <v>1988</v>
      </c>
      <c r="E623" s="1" t="s">
        <v>66</v>
      </c>
      <c r="F623" s="1" t="s">
        <v>1187</v>
      </c>
      <c r="G623" s="1" t="s">
        <v>1188</v>
      </c>
    </row>
    <row r="624" spans="1:7" x14ac:dyDescent="0.25">
      <c r="B624" s="1" t="s">
        <v>1989</v>
      </c>
      <c r="C624" s="1" t="s">
        <v>1990</v>
      </c>
      <c r="D624" s="1" t="s">
        <v>1991</v>
      </c>
      <c r="E624" s="1" t="s">
        <v>66</v>
      </c>
      <c r="F624" s="1" t="s">
        <v>1187</v>
      </c>
      <c r="G624" s="1" t="s">
        <v>1188</v>
      </c>
    </row>
    <row r="625" spans="1:7" x14ac:dyDescent="0.25">
      <c r="B625" s="1" t="s">
        <v>1992</v>
      </c>
      <c r="C625" s="1" t="s">
        <v>1993</v>
      </c>
      <c r="D625" s="1" t="s">
        <v>1994</v>
      </c>
      <c r="E625" s="1" t="s">
        <v>66</v>
      </c>
      <c r="F625" s="1" t="s">
        <v>387</v>
      </c>
      <c r="G625" s="1" t="s">
        <v>388</v>
      </c>
    </row>
    <row r="626" spans="1:7" x14ac:dyDescent="0.25">
      <c r="B626" s="1" t="s">
        <v>25</v>
      </c>
      <c r="C626" s="1" t="s">
        <v>337</v>
      </c>
      <c r="D626" s="1" t="s">
        <v>338</v>
      </c>
      <c r="E626" s="1" t="s">
        <v>66</v>
      </c>
      <c r="F626" s="1" t="s">
        <v>339</v>
      </c>
      <c r="G626" s="1" t="s">
        <v>340</v>
      </c>
    </row>
    <row r="627" spans="1:7" x14ac:dyDescent="0.25">
      <c r="B627" s="1" t="s">
        <v>1995</v>
      </c>
      <c r="C627" s="1" t="s">
        <v>1996</v>
      </c>
      <c r="D627" s="1" t="s">
        <v>1997</v>
      </c>
      <c r="E627" s="1" t="s">
        <v>66</v>
      </c>
      <c r="F627" s="1" t="s">
        <v>1320</v>
      </c>
      <c r="G627" s="1" t="s">
        <v>1321</v>
      </c>
    </row>
    <row r="628" spans="1:7" x14ac:dyDescent="0.25">
      <c r="B628" s="1" t="s">
        <v>1998</v>
      </c>
      <c r="C628" s="1" t="s">
        <v>1999</v>
      </c>
      <c r="D628" s="1" t="s">
        <v>2000</v>
      </c>
      <c r="E628" s="1" t="s">
        <v>66</v>
      </c>
      <c r="F628" s="1" t="s">
        <v>1320</v>
      </c>
      <c r="G628" s="1" t="s">
        <v>1321</v>
      </c>
    </row>
    <row r="629" spans="1:7" x14ac:dyDescent="0.25">
      <c r="B629" s="1" t="s">
        <v>2001</v>
      </c>
      <c r="C629" s="1" t="s">
        <v>2002</v>
      </c>
      <c r="D629" s="1" t="s">
        <v>2003</v>
      </c>
      <c r="E629" s="1" t="s">
        <v>66</v>
      </c>
      <c r="F629" s="1" t="s">
        <v>2004</v>
      </c>
      <c r="G629" s="1" t="s">
        <v>2005</v>
      </c>
    </row>
    <row r="630" spans="1:7" x14ac:dyDescent="0.25">
      <c r="B630" s="1" t="s">
        <v>2006</v>
      </c>
      <c r="C630" s="1" t="s">
        <v>2007</v>
      </c>
      <c r="D630" s="1" t="s">
        <v>2008</v>
      </c>
      <c r="E630" s="1" t="s">
        <v>66</v>
      </c>
      <c r="F630" s="1" t="s">
        <v>356</v>
      </c>
      <c r="G630" s="1" t="s">
        <v>357</v>
      </c>
    </row>
    <row r="631" spans="1:7" x14ac:dyDescent="0.25">
      <c r="B631" s="1" t="s">
        <v>2009</v>
      </c>
      <c r="C631" s="1" t="s">
        <v>2010</v>
      </c>
      <c r="D631" s="1" t="s">
        <v>2011</v>
      </c>
      <c r="E631" s="1" t="s">
        <v>66</v>
      </c>
      <c r="F631" s="1" t="s">
        <v>356</v>
      </c>
      <c r="G631" s="1" t="s">
        <v>357</v>
      </c>
    </row>
    <row r="632" spans="1:7" x14ac:dyDescent="0.25">
      <c r="B632" s="1" t="s">
        <v>2012</v>
      </c>
      <c r="C632" s="1" t="s">
        <v>2013</v>
      </c>
      <c r="D632" s="1" t="s">
        <v>2014</v>
      </c>
      <c r="E632" s="1" t="s">
        <v>66</v>
      </c>
      <c r="F632" s="1" t="s">
        <v>356</v>
      </c>
      <c r="G632" s="1" t="s">
        <v>357</v>
      </c>
    </row>
    <row r="633" spans="1:7" x14ac:dyDescent="0.25">
      <c r="B633" s="1" t="s">
        <v>2015</v>
      </c>
      <c r="C633" s="1" t="s">
        <v>2016</v>
      </c>
      <c r="D633" s="1" t="s">
        <v>2017</v>
      </c>
      <c r="E633" s="1" t="s">
        <v>66</v>
      </c>
      <c r="F633" s="1" t="s">
        <v>356</v>
      </c>
      <c r="G633" s="1" t="s">
        <v>357</v>
      </c>
    </row>
    <row r="634" spans="1:7" x14ac:dyDescent="0.25">
      <c r="B634" s="1" t="s">
        <v>2018</v>
      </c>
      <c r="C634" s="1" t="s">
        <v>2019</v>
      </c>
      <c r="D634" s="1" t="s">
        <v>2020</v>
      </c>
      <c r="E634" s="1" t="s">
        <v>66</v>
      </c>
      <c r="F634" s="1" t="s">
        <v>382</v>
      </c>
      <c r="G634" s="1" t="s">
        <v>383</v>
      </c>
    </row>
    <row r="635" spans="1:7" x14ac:dyDescent="0.25">
      <c r="B635" s="1" t="s">
        <v>2021</v>
      </c>
      <c r="C635" s="1" t="s">
        <v>2022</v>
      </c>
      <c r="D635" s="1" t="s">
        <v>2023</v>
      </c>
      <c r="E635" s="1" t="s">
        <v>66</v>
      </c>
      <c r="F635" s="1" t="s">
        <v>382</v>
      </c>
      <c r="G635" s="1" t="s">
        <v>383</v>
      </c>
    </row>
    <row r="636" spans="1:7" x14ac:dyDescent="0.25">
      <c r="B636" s="1" t="s">
        <v>2024</v>
      </c>
      <c r="C636" s="1" t="s">
        <v>2025</v>
      </c>
      <c r="D636" s="1" t="s">
        <v>2026</v>
      </c>
      <c r="E636" s="1" t="s">
        <v>66</v>
      </c>
      <c r="F636" s="1" t="s">
        <v>1057</v>
      </c>
      <c r="G636" s="1" t="s">
        <v>1058</v>
      </c>
    </row>
    <row r="637" spans="1:7" x14ac:dyDescent="0.25">
      <c r="B637" s="1" t="s">
        <v>2027</v>
      </c>
      <c r="C637" s="1" t="s">
        <v>2028</v>
      </c>
      <c r="D637" s="1" t="s">
        <v>2029</v>
      </c>
      <c r="E637" s="1" t="s">
        <v>66</v>
      </c>
      <c r="F637" s="1" t="s">
        <v>1749</v>
      </c>
      <c r="G637" s="1" t="s">
        <v>1750</v>
      </c>
    </row>
    <row r="638" spans="1:7" x14ac:dyDescent="0.25">
      <c r="A638" s="1">
        <v>28220072</v>
      </c>
      <c r="B638" s="1" t="s">
        <v>2030</v>
      </c>
      <c r="C638" s="1" t="s">
        <v>2031</v>
      </c>
      <c r="D638" s="1" t="s">
        <v>2030</v>
      </c>
      <c r="E638" s="1" t="s">
        <v>66</v>
      </c>
      <c r="F638" s="1" t="s">
        <v>2032</v>
      </c>
      <c r="G638" s="1" t="s">
        <v>2033</v>
      </c>
    </row>
    <row r="639" spans="1:7" x14ac:dyDescent="0.25">
      <c r="A639" s="1">
        <v>28220071</v>
      </c>
      <c r="B639" s="1" t="s">
        <v>2034</v>
      </c>
      <c r="C639" s="1" t="s">
        <v>2035</v>
      </c>
      <c r="D639" s="1" t="s">
        <v>2034</v>
      </c>
      <c r="E639" s="1" t="s">
        <v>66</v>
      </c>
      <c r="F639" s="1" t="s">
        <v>2032</v>
      </c>
      <c r="G639" s="1" t="s">
        <v>2033</v>
      </c>
    </row>
    <row r="640" spans="1:7" x14ac:dyDescent="0.25">
      <c r="A640" s="1">
        <v>28220073</v>
      </c>
      <c r="B640" s="1" t="s">
        <v>2036</v>
      </c>
      <c r="C640" s="1" t="s">
        <v>2037</v>
      </c>
      <c r="D640" s="1" t="s">
        <v>2036</v>
      </c>
      <c r="E640" s="1" t="s">
        <v>66</v>
      </c>
      <c r="F640" s="1" t="s">
        <v>2032</v>
      </c>
      <c r="G640" s="1" t="s">
        <v>2033</v>
      </c>
    </row>
    <row r="641" spans="1:7" x14ac:dyDescent="0.25">
      <c r="A641" s="1">
        <v>28220074</v>
      </c>
      <c r="B641" s="1" t="s">
        <v>2038</v>
      </c>
      <c r="C641" s="1" t="s">
        <v>2039</v>
      </c>
      <c r="D641" s="1" t="s">
        <v>2038</v>
      </c>
      <c r="E641" s="1" t="s">
        <v>66</v>
      </c>
      <c r="F641" s="1" t="s">
        <v>2032</v>
      </c>
      <c r="G641" s="1" t="s">
        <v>2033</v>
      </c>
    </row>
    <row r="642" spans="1:7" x14ac:dyDescent="0.25">
      <c r="A642" s="1">
        <v>28220075</v>
      </c>
      <c r="B642" s="1" t="s">
        <v>2040</v>
      </c>
      <c r="C642" s="1" t="s">
        <v>2041</v>
      </c>
      <c r="D642" s="1" t="s">
        <v>2040</v>
      </c>
      <c r="E642" s="1" t="s">
        <v>66</v>
      </c>
      <c r="F642" s="1" t="s">
        <v>2032</v>
      </c>
      <c r="G642" s="1" t="s">
        <v>2033</v>
      </c>
    </row>
    <row r="643" spans="1:7" x14ac:dyDescent="0.25">
      <c r="A643" s="1">
        <v>28220076</v>
      </c>
      <c r="B643" s="1" t="s">
        <v>2042</v>
      </c>
      <c r="C643" s="1" t="s">
        <v>2043</v>
      </c>
      <c r="D643" s="1" t="s">
        <v>2042</v>
      </c>
      <c r="E643" s="1" t="s">
        <v>66</v>
      </c>
      <c r="F643" s="1" t="s">
        <v>2032</v>
      </c>
      <c r="G643" s="1" t="s">
        <v>2033</v>
      </c>
    </row>
    <row r="644" spans="1:7" x14ac:dyDescent="0.25">
      <c r="A644" s="1">
        <v>28220077</v>
      </c>
      <c r="B644" s="1" t="s">
        <v>2044</v>
      </c>
      <c r="C644" s="1" t="s">
        <v>2045</v>
      </c>
      <c r="D644" s="1" t="s">
        <v>2044</v>
      </c>
      <c r="E644" s="1" t="s">
        <v>66</v>
      </c>
      <c r="F644" s="1" t="s">
        <v>2032</v>
      </c>
      <c r="G644" s="1" t="s">
        <v>2033</v>
      </c>
    </row>
    <row r="645" spans="1:7" x14ac:dyDescent="0.25">
      <c r="A645" s="1">
        <v>28220078</v>
      </c>
      <c r="B645" s="1" t="s">
        <v>2046</v>
      </c>
      <c r="C645" s="1" t="s">
        <v>2047</v>
      </c>
      <c r="D645" s="1" t="s">
        <v>2046</v>
      </c>
      <c r="E645" s="1" t="s">
        <v>66</v>
      </c>
      <c r="F645" s="1" t="s">
        <v>2032</v>
      </c>
      <c r="G645" s="1" t="s">
        <v>2033</v>
      </c>
    </row>
    <row r="646" spans="1:7" x14ac:dyDescent="0.25">
      <c r="A646" s="1">
        <v>28220079</v>
      </c>
      <c r="B646" s="1" t="s">
        <v>2048</v>
      </c>
      <c r="C646" s="1" t="s">
        <v>2049</v>
      </c>
      <c r="D646" s="1" t="s">
        <v>2048</v>
      </c>
      <c r="E646" s="1" t="s">
        <v>66</v>
      </c>
      <c r="F646" s="1" t="s">
        <v>2032</v>
      </c>
      <c r="G646" s="1" t="s">
        <v>2033</v>
      </c>
    </row>
    <row r="647" spans="1:7" x14ac:dyDescent="0.25">
      <c r="A647" s="1">
        <v>28220080</v>
      </c>
      <c r="B647" s="1" t="s">
        <v>2050</v>
      </c>
      <c r="C647" s="1" t="s">
        <v>2051</v>
      </c>
      <c r="D647" s="1" t="s">
        <v>2050</v>
      </c>
      <c r="E647" s="1" t="s">
        <v>66</v>
      </c>
      <c r="F647" s="1" t="s">
        <v>2032</v>
      </c>
      <c r="G647" s="1" t="s">
        <v>2033</v>
      </c>
    </row>
    <row r="648" spans="1:7" x14ac:dyDescent="0.25">
      <c r="A648" s="1">
        <v>28220081</v>
      </c>
      <c r="B648" s="1" t="s">
        <v>2052</v>
      </c>
      <c r="C648" s="1" t="s">
        <v>2053</v>
      </c>
      <c r="D648" s="1" t="s">
        <v>2052</v>
      </c>
      <c r="E648" s="1" t="s">
        <v>66</v>
      </c>
      <c r="F648" s="1" t="s">
        <v>2032</v>
      </c>
      <c r="G648" s="1" t="s">
        <v>2033</v>
      </c>
    </row>
    <row r="649" spans="1:7" x14ac:dyDescent="0.25">
      <c r="A649" s="1">
        <v>28220082</v>
      </c>
      <c r="B649" s="1" t="s">
        <v>2054</v>
      </c>
      <c r="C649" s="1" t="s">
        <v>2055</v>
      </c>
      <c r="D649" s="1" t="s">
        <v>2054</v>
      </c>
      <c r="E649" s="1" t="s">
        <v>66</v>
      </c>
      <c r="F649" s="1" t="s">
        <v>2032</v>
      </c>
      <c r="G649" s="1" t="s">
        <v>2033</v>
      </c>
    </row>
    <row r="650" spans="1:7" x14ac:dyDescent="0.25">
      <c r="A650" s="1">
        <v>28220084</v>
      </c>
      <c r="B650" s="1" t="s">
        <v>2056</v>
      </c>
      <c r="C650" s="1" t="s">
        <v>2057</v>
      </c>
      <c r="D650" s="1" t="s">
        <v>2056</v>
      </c>
      <c r="E650" s="1" t="s">
        <v>66</v>
      </c>
      <c r="F650" s="1" t="s">
        <v>2032</v>
      </c>
      <c r="G650" s="1" t="s">
        <v>2033</v>
      </c>
    </row>
    <row r="651" spans="1:7" x14ac:dyDescent="0.25">
      <c r="A651" s="1">
        <v>28220083</v>
      </c>
      <c r="B651" s="1" t="s">
        <v>2058</v>
      </c>
      <c r="C651" s="1" t="s">
        <v>2059</v>
      </c>
      <c r="D651" s="1" t="s">
        <v>2058</v>
      </c>
      <c r="E651" s="1" t="s">
        <v>66</v>
      </c>
      <c r="F651" s="1" t="s">
        <v>2032</v>
      </c>
      <c r="G651" s="1" t="s">
        <v>2033</v>
      </c>
    </row>
    <row r="652" spans="1:7" x14ac:dyDescent="0.25">
      <c r="A652" s="1">
        <v>28220085</v>
      </c>
      <c r="B652" s="1" t="s">
        <v>2060</v>
      </c>
      <c r="C652" s="1" t="s">
        <v>2061</v>
      </c>
      <c r="D652" s="1" t="s">
        <v>2060</v>
      </c>
      <c r="E652" s="1" t="s">
        <v>66</v>
      </c>
      <c r="F652" s="1" t="s">
        <v>2032</v>
      </c>
      <c r="G652" s="1" t="s">
        <v>2033</v>
      </c>
    </row>
    <row r="653" spans="1:7" x14ac:dyDescent="0.25">
      <c r="A653" s="1">
        <v>28220086</v>
      </c>
      <c r="B653" s="1" t="s">
        <v>2062</v>
      </c>
      <c r="C653" s="1" t="s">
        <v>2063</v>
      </c>
      <c r="D653" s="1" t="s">
        <v>2062</v>
      </c>
      <c r="E653" s="1" t="s">
        <v>66</v>
      </c>
      <c r="F653" s="1" t="s">
        <v>2032</v>
      </c>
      <c r="G653" s="1" t="s">
        <v>2033</v>
      </c>
    </row>
    <row r="654" spans="1:7" x14ac:dyDescent="0.25">
      <c r="A654" s="1">
        <v>28220087</v>
      </c>
      <c r="B654" s="1" t="s">
        <v>2064</v>
      </c>
      <c r="C654" s="1" t="s">
        <v>2065</v>
      </c>
      <c r="D654" s="1" t="s">
        <v>2064</v>
      </c>
      <c r="E654" s="1" t="s">
        <v>66</v>
      </c>
      <c r="F654" s="1" t="s">
        <v>2032</v>
      </c>
      <c r="G654" s="1" t="s">
        <v>2033</v>
      </c>
    </row>
    <row r="655" spans="1:7" x14ac:dyDescent="0.25">
      <c r="A655" s="1">
        <v>35520437</v>
      </c>
      <c r="B655" s="1" t="s">
        <v>2066</v>
      </c>
      <c r="C655" s="1" t="s">
        <v>2067</v>
      </c>
      <c r="D655" s="1" t="s">
        <v>2068</v>
      </c>
      <c r="E655" s="1" t="s">
        <v>66</v>
      </c>
      <c r="G655" s="1" t="s">
        <v>199</v>
      </c>
    </row>
    <row r="656" spans="1:7" x14ac:dyDescent="0.25">
      <c r="B656" s="1" t="s">
        <v>2069</v>
      </c>
      <c r="C656" s="1" t="s">
        <v>2070</v>
      </c>
      <c r="D656" s="1" t="s">
        <v>2071</v>
      </c>
      <c r="E656" s="1" t="s">
        <v>66</v>
      </c>
      <c r="F656" s="1" t="s">
        <v>1942</v>
      </c>
      <c r="G656" s="1" t="s">
        <v>1943</v>
      </c>
    </row>
    <row r="657" spans="2:7" x14ac:dyDescent="0.25">
      <c r="B657" s="1" t="s">
        <v>2072</v>
      </c>
      <c r="C657" s="1" t="s">
        <v>2073</v>
      </c>
      <c r="D657" s="1" t="s">
        <v>2074</v>
      </c>
      <c r="E657" s="1" t="s">
        <v>66</v>
      </c>
      <c r="F657" s="1" t="s">
        <v>480</v>
      </c>
      <c r="G657" s="1" t="s">
        <v>481</v>
      </c>
    </row>
    <row r="658" spans="2:7" x14ac:dyDescent="0.25">
      <c r="B658" s="1" t="s">
        <v>2075</v>
      </c>
      <c r="C658" s="1" t="s">
        <v>2076</v>
      </c>
      <c r="D658" s="1" t="s">
        <v>2077</v>
      </c>
      <c r="E658" s="1" t="s">
        <v>66</v>
      </c>
      <c r="F658" s="1" t="s">
        <v>1000</v>
      </c>
      <c r="G658" s="1" t="s">
        <v>1001</v>
      </c>
    </row>
    <row r="659" spans="2:7" x14ac:dyDescent="0.25">
      <c r="B659" s="1" t="s">
        <v>2078</v>
      </c>
      <c r="C659" s="1" t="s">
        <v>2079</v>
      </c>
      <c r="D659" s="1" t="s">
        <v>2080</v>
      </c>
      <c r="E659" s="1" t="s">
        <v>66</v>
      </c>
      <c r="F659" s="1" t="s">
        <v>1000</v>
      </c>
      <c r="G659" s="1" t="s">
        <v>1001</v>
      </c>
    </row>
    <row r="660" spans="2:7" x14ac:dyDescent="0.25">
      <c r="B660" s="1" t="s">
        <v>2081</v>
      </c>
      <c r="C660" s="1" t="s">
        <v>2082</v>
      </c>
      <c r="D660" s="1" t="s">
        <v>2083</v>
      </c>
      <c r="E660" s="1" t="s">
        <v>66</v>
      </c>
      <c r="F660" s="1" t="s">
        <v>238</v>
      </c>
      <c r="G660" s="1" t="s">
        <v>239</v>
      </c>
    </row>
    <row r="661" spans="2:7" x14ac:dyDescent="0.25">
      <c r="B661" s="1" t="s">
        <v>2084</v>
      </c>
      <c r="C661" s="1" t="s">
        <v>2085</v>
      </c>
      <c r="D661" s="1" t="s">
        <v>2086</v>
      </c>
      <c r="E661" s="1" t="s">
        <v>66</v>
      </c>
      <c r="F661" s="1" t="s">
        <v>238</v>
      </c>
      <c r="G661" s="1" t="s">
        <v>239</v>
      </c>
    </row>
    <row r="662" spans="2:7" x14ac:dyDescent="0.25">
      <c r="B662" s="1" t="s">
        <v>2087</v>
      </c>
      <c r="C662" s="1" t="s">
        <v>2088</v>
      </c>
      <c r="D662" s="1" t="s">
        <v>2089</v>
      </c>
      <c r="E662" s="1" t="s">
        <v>66</v>
      </c>
      <c r="F662" s="1" t="s">
        <v>238</v>
      </c>
      <c r="G662" s="1" t="s">
        <v>239</v>
      </c>
    </row>
    <row r="663" spans="2:7" x14ac:dyDescent="0.25">
      <c r="B663" s="1" t="s">
        <v>2090</v>
      </c>
      <c r="C663" s="1" t="s">
        <v>2091</v>
      </c>
      <c r="D663" s="1" t="s">
        <v>2092</v>
      </c>
      <c r="E663" s="1" t="s">
        <v>66</v>
      </c>
      <c r="F663" s="1" t="s">
        <v>1192</v>
      </c>
      <c r="G663" s="1" t="s">
        <v>1193</v>
      </c>
    </row>
    <row r="664" spans="2:7" x14ac:dyDescent="0.25">
      <c r="B664" s="1" t="s">
        <v>2093</v>
      </c>
      <c r="C664" s="1" t="s">
        <v>2094</v>
      </c>
      <c r="D664" s="1" t="s">
        <v>2095</v>
      </c>
      <c r="E664" s="1" t="s">
        <v>66</v>
      </c>
      <c r="F664" s="1" t="s">
        <v>1192</v>
      </c>
      <c r="G664" s="1" t="s">
        <v>1193</v>
      </c>
    </row>
    <row r="665" spans="2:7" x14ac:dyDescent="0.25">
      <c r="B665" s="1" t="s">
        <v>1189</v>
      </c>
      <c r="C665" s="1" t="s">
        <v>1190</v>
      </c>
      <c r="D665" s="1" t="s">
        <v>1191</v>
      </c>
      <c r="E665" s="1" t="s">
        <v>66</v>
      </c>
      <c r="F665" s="1" t="s">
        <v>1192</v>
      </c>
      <c r="G665" s="1" t="s">
        <v>1193</v>
      </c>
    </row>
    <row r="666" spans="2:7" x14ac:dyDescent="0.25">
      <c r="B666" s="1" t="s">
        <v>1197</v>
      </c>
      <c r="C666" s="1" t="s">
        <v>1198</v>
      </c>
      <c r="D666" s="1" t="s">
        <v>1199</v>
      </c>
      <c r="E666" s="1" t="s">
        <v>66</v>
      </c>
      <c r="F666" s="1" t="s">
        <v>1192</v>
      </c>
      <c r="G666" s="1" t="s">
        <v>1193</v>
      </c>
    </row>
    <row r="667" spans="2:7" x14ac:dyDescent="0.25">
      <c r="B667" s="1" t="s">
        <v>2096</v>
      </c>
      <c r="C667" s="1" t="s">
        <v>2097</v>
      </c>
      <c r="D667" s="1" t="s">
        <v>2098</v>
      </c>
      <c r="E667" s="1" t="s">
        <v>66</v>
      </c>
      <c r="F667" s="1" t="s">
        <v>1192</v>
      </c>
      <c r="G667" s="1" t="s">
        <v>1193</v>
      </c>
    </row>
    <row r="668" spans="2:7" x14ac:dyDescent="0.25">
      <c r="B668" s="1" t="s">
        <v>1215</v>
      </c>
      <c r="C668" s="1" t="s">
        <v>1216</v>
      </c>
      <c r="D668" s="1" t="s">
        <v>1217</v>
      </c>
      <c r="E668" s="1" t="s">
        <v>66</v>
      </c>
      <c r="F668" s="1" t="s">
        <v>1192</v>
      </c>
      <c r="G668" s="1" t="s">
        <v>1193</v>
      </c>
    </row>
    <row r="669" spans="2:7" x14ac:dyDescent="0.25">
      <c r="B669" s="1" t="s">
        <v>2099</v>
      </c>
      <c r="C669" s="1" t="s">
        <v>2100</v>
      </c>
      <c r="D669" s="1" t="s">
        <v>2101</v>
      </c>
      <c r="E669" s="1" t="s">
        <v>66</v>
      </c>
      <c r="F669" s="1" t="s">
        <v>1187</v>
      </c>
      <c r="G669" s="1" t="s">
        <v>1188</v>
      </c>
    </row>
    <row r="670" spans="2:7" x14ac:dyDescent="0.25">
      <c r="B670" s="1" t="s">
        <v>2102</v>
      </c>
      <c r="C670" s="1" t="s">
        <v>2103</v>
      </c>
      <c r="D670" s="1" t="s">
        <v>2104</v>
      </c>
      <c r="E670" s="1" t="s">
        <v>66</v>
      </c>
      <c r="F670" s="1" t="s">
        <v>1187</v>
      </c>
      <c r="G670" s="1" t="s">
        <v>1188</v>
      </c>
    </row>
    <row r="671" spans="2:7" x14ac:dyDescent="0.25">
      <c r="B671" s="1" t="s">
        <v>2105</v>
      </c>
      <c r="C671" s="1" t="s">
        <v>1185</v>
      </c>
      <c r="D671" s="1" t="s">
        <v>2106</v>
      </c>
      <c r="E671" s="1" t="s">
        <v>66</v>
      </c>
      <c r="F671" s="1" t="s">
        <v>1187</v>
      </c>
      <c r="G671" s="1" t="s">
        <v>1188</v>
      </c>
    </row>
    <row r="672" spans="2:7" x14ac:dyDescent="0.25">
      <c r="B672" s="1" t="s">
        <v>1194</v>
      </c>
      <c r="C672" s="1" t="s">
        <v>1195</v>
      </c>
      <c r="D672" s="1" t="s">
        <v>1196</v>
      </c>
      <c r="E672" s="1" t="s">
        <v>66</v>
      </c>
      <c r="F672" s="1" t="s">
        <v>1187</v>
      </c>
      <c r="G672" s="1" t="s">
        <v>1188</v>
      </c>
    </row>
    <row r="673" spans="1:7" x14ac:dyDescent="0.25">
      <c r="B673" s="1" t="s">
        <v>2107</v>
      </c>
      <c r="C673" s="1" t="s">
        <v>2108</v>
      </c>
      <c r="D673" s="1" t="s">
        <v>2109</v>
      </c>
      <c r="E673" s="1" t="s">
        <v>66</v>
      </c>
      <c r="F673" s="1" t="s">
        <v>2110</v>
      </c>
      <c r="G673" s="1" t="s">
        <v>199</v>
      </c>
    </row>
    <row r="674" spans="1:7" x14ac:dyDescent="0.25">
      <c r="B674" s="1" t="s">
        <v>2111</v>
      </c>
      <c r="C674" s="1" t="s">
        <v>1213</v>
      </c>
      <c r="D674" s="1" t="s">
        <v>1214</v>
      </c>
      <c r="E674" s="1" t="s">
        <v>66</v>
      </c>
      <c r="F674" s="1" t="s">
        <v>1187</v>
      </c>
      <c r="G674" s="1" t="s">
        <v>1188</v>
      </c>
    </row>
    <row r="675" spans="1:7" x14ac:dyDescent="0.25">
      <c r="A675" s="1">
        <v>17842139</v>
      </c>
      <c r="B675" s="1" t="s">
        <v>2112</v>
      </c>
      <c r="C675" s="1" t="s">
        <v>2113</v>
      </c>
      <c r="D675" s="1" t="s">
        <v>2114</v>
      </c>
      <c r="E675" s="1" t="s">
        <v>66</v>
      </c>
      <c r="F675" s="1" t="s">
        <v>2115</v>
      </c>
      <c r="G675" s="1" t="s">
        <v>2116</v>
      </c>
    </row>
    <row r="676" spans="1:7" x14ac:dyDescent="0.25">
      <c r="B676" s="1" t="s">
        <v>2117</v>
      </c>
      <c r="C676" s="1" t="s">
        <v>2118</v>
      </c>
      <c r="D676" s="1" t="s">
        <v>2119</v>
      </c>
      <c r="E676" s="1" t="s">
        <v>66</v>
      </c>
      <c r="F676" s="1" t="s">
        <v>171</v>
      </c>
      <c r="G676" s="1" t="s">
        <v>172</v>
      </c>
    </row>
    <row r="677" spans="1:7" x14ac:dyDescent="0.25">
      <c r="B677" s="1" t="s">
        <v>2120</v>
      </c>
      <c r="C677" s="1" t="s">
        <v>2121</v>
      </c>
      <c r="D677" s="1" t="s">
        <v>2122</v>
      </c>
      <c r="E677" s="1" t="s">
        <v>66</v>
      </c>
      <c r="F677" s="1" t="s">
        <v>356</v>
      </c>
      <c r="G677" s="1" t="s">
        <v>357</v>
      </c>
    </row>
    <row r="678" spans="1:7" x14ac:dyDescent="0.25">
      <c r="B678" s="1" t="s">
        <v>2123</v>
      </c>
      <c r="C678" s="1" t="s">
        <v>2124</v>
      </c>
      <c r="D678" s="1" t="s">
        <v>2125</v>
      </c>
      <c r="E678" s="1" t="s">
        <v>66</v>
      </c>
      <c r="F678" s="1" t="s">
        <v>171</v>
      </c>
      <c r="G678" s="1" t="s">
        <v>172</v>
      </c>
    </row>
    <row r="679" spans="1:7" x14ac:dyDescent="0.25">
      <c r="B679" s="1" t="s">
        <v>2126</v>
      </c>
      <c r="C679" s="1" t="s">
        <v>2127</v>
      </c>
      <c r="D679" s="1" t="s">
        <v>2128</v>
      </c>
      <c r="E679" s="1" t="s">
        <v>66</v>
      </c>
      <c r="F679" s="1" t="s">
        <v>171</v>
      </c>
      <c r="G679" s="1" t="s">
        <v>172</v>
      </c>
    </row>
    <row r="680" spans="1:7" x14ac:dyDescent="0.25">
      <c r="B680" s="1" t="s">
        <v>2129</v>
      </c>
      <c r="C680" s="1" t="s">
        <v>2130</v>
      </c>
      <c r="D680" s="1" t="s">
        <v>2131</v>
      </c>
      <c r="E680" s="1" t="s">
        <v>66</v>
      </c>
      <c r="F680" s="1" t="s">
        <v>171</v>
      </c>
      <c r="G680" s="1" t="s">
        <v>172</v>
      </c>
    </row>
    <row r="681" spans="1:7" x14ac:dyDescent="0.25">
      <c r="B681" s="1" t="s">
        <v>2132</v>
      </c>
      <c r="C681" s="1" t="s">
        <v>2133</v>
      </c>
      <c r="D681" s="1" t="s">
        <v>2134</v>
      </c>
      <c r="E681" s="1" t="s">
        <v>66</v>
      </c>
      <c r="F681" s="1" t="s">
        <v>387</v>
      </c>
      <c r="G681" s="1" t="s">
        <v>388</v>
      </c>
    </row>
    <row r="682" spans="1:7" x14ac:dyDescent="0.25">
      <c r="B682" s="1" t="s">
        <v>2135</v>
      </c>
      <c r="C682" s="1" t="s">
        <v>2136</v>
      </c>
      <c r="D682" s="1" t="s">
        <v>2137</v>
      </c>
      <c r="E682" s="1" t="s">
        <v>66</v>
      </c>
      <c r="F682" s="1" t="s">
        <v>339</v>
      </c>
      <c r="G682" s="1" t="s">
        <v>340</v>
      </c>
    </row>
    <row r="683" spans="1:7" x14ac:dyDescent="0.25">
      <c r="A683" s="1">
        <v>17842140</v>
      </c>
      <c r="B683" s="1" t="s">
        <v>2112</v>
      </c>
      <c r="C683" s="1" t="s">
        <v>2113</v>
      </c>
      <c r="D683" s="1" t="s">
        <v>2114</v>
      </c>
      <c r="E683" s="1" t="s">
        <v>66</v>
      </c>
      <c r="F683" s="1" t="s">
        <v>2138</v>
      </c>
      <c r="G683" s="1" t="s">
        <v>2139</v>
      </c>
    </row>
    <row r="684" spans="1:7" x14ac:dyDescent="0.25">
      <c r="B684" s="1" t="s">
        <v>2140</v>
      </c>
      <c r="C684" s="1" t="s">
        <v>2141</v>
      </c>
      <c r="D684" s="1" t="s">
        <v>2142</v>
      </c>
      <c r="E684" s="1" t="s">
        <v>66</v>
      </c>
      <c r="F684" s="1" t="s">
        <v>2143</v>
      </c>
      <c r="G684" s="1" t="s">
        <v>2144</v>
      </c>
    </row>
    <row r="685" spans="1:7" x14ac:dyDescent="0.25">
      <c r="B685" s="1" t="s">
        <v>2145</v>
      </c>
      <c r="C685" s="1" t="s">
        <v>2146</v>
      </c>
      <c r="D685" s="1" t="s">
        <v>2147</v>
      </c>
      <c r="E685" s="1" t="s">
        <v>66</v>
      </c>
      <c r="F685" s="1" t="s">
        <v>2148</v>
      </c>
      <c r="G685" s="1" t="s">
        <v>2149</v>
      </c>
    </row>
    <row r="686" spans="1:7" x14ac:dyDescent="0.25">
      <c r="A686" s="1">
        <v>37070003</v>
      </c>
      <c r="B686" s="1" t="s">
        <v>2150</v>
      </c>
      <c r="C686" s="1" t="s">
        <v>2150</v>
      </c>
      <c r="D686" s="1" t="s">
        <v>2150</v>
      </c>
      <c r="G686" s="1" t="s">
        <v>199</v>
      </c>
    </row>
    <row r="687" spans="1:7" x14ac:dyDescent="0.25">
      <c r="B687" s="1" t="s">
        <v>2151</v>
      </c>
      <c r="C687" s="1" t="s">
        <v>2152</v>
      </c>
      <c r="D687" s="1" t="s">
        <v>2153</v>
      </c>
      <c r="E687" s="1" t="s">
        <v>66</v>
      </c>
      <c r="F687" s="1" t="s">
        <v>417</v>
      </c>
      <c r="G687" s="1" t="s">
        <v>418</v>
      </c>
    </row>
    <row r="688" spans="1:7" x14ac:dyDescent="0.25">
      <c r="B688" s="1" t="s">
        <v>2154</v>
      </c>
      <c r="C688" s="1" t="s">
        <v>2155</v>
      </c>
      <c r="D688" s="1" t="s">
        <v>2156</v>
      </c>
      <c r="E688" s="1" t="s">
        <v>66</v>
      </c>
      <c r="F688" s="1" t="s">
        <v>1749</v>
      </c>
      <c r="G688" s="1" t="s">
        <v>1750</v>
      </c>
    </row>
    <row r="689" spans="1:7" x14ac:dyDescent="0.25">
      <c r="B689" s="1" t="s">
        <v>2157</v>
      </c>
      <c r="C689" s="1" t="s">
        <v>2158</v>
      </c>
      <c r="D689" s="1" t="s">
        <v>2159</v>
      </c>
      <c r="E689" s="1" t="s">
        <v>66</v>
      </c>
      <c r="F689" s="1" t="s">
        <v>1749</v>
      </c>
      <c r="G689" s="1" t="s">
        <v>1750</v>
      </c>
    </row>
    <row r="690" spans="1:7" x14ac:dyDescent="0.25">
      <c r="B690" s="1" t="s">
        <v>2160</v>
      </c>
      <c r="C690" s="1" t="s">
        <v>2161</v>
      </c>
      <c r="D690" s="1" t="s">
        <v>2162</v>
      </c>
      <c r="E690" s="1" t="s">
        <v>66</v>
      </c>
      <c r="F690" s="1" t="s">
        <v>1749</v>
      </c>
      <c r="G690" s="1" t="s">
        <v>1750</v>
      </c>
    </row>
    <row r="691" spans="1:7" x14ac:dyDescent="0.25">
      <c r="A691" s="1">
        <v>33901362</v>
      </c>
      <c r="B691" s="1" t="s">
        <v>2163</v>
      </c>
      <c r="C691" s="1" t="s">
        <v>2164</v>
      </c>
      <c r="D691" s="1" t="s">
        <v>2165</v>
      </c>
      <c r="E691" s="1" t="s">
        <v>66</v>
      </c>
      <c r="F691" s="1" t="s">
        <v>387</v>
      </c>
      <c r="G691" s="1" t="s">
        <v>388</v>
      </c>
    </row>
    <row r="692" spans="1:7" x14ac:dyDescent="0.25">
      <c r="A692" s="1">
        <v>33901365</v>
      </c>
      <c r="B692" s="1" t="s">
        <v>2166</v>
      </c>
      <c r="C692" s="1" t="s">
        <v>2167</v>
      </c>
      <c r="D692" s="1" t="s">
        <v>2168</v>
      </c>
      <c r="E692" s="1" t="s">
        <v>66</v>
      </c>
      <c r="F692" s="1" t="s">
        <v>387</v>
      </c>
      <c r="G692" s="1" t="s">
        <v>388</v>
      </c>
    </row>
    <row r="693" spans="1:7" x14ac:dyDescent="0.25">
      <c r="A693" s="1">
        <v>33901361</v>
      </c>
      <c r="B693" s="1" t="s">
        <v>2169</v>
      </c>
      <c r="C693" s="1" t="s">
        <v>2170</v>
      </c>
      <c r="D693" s="1" t="s">
        <v>2171</v>
      </c>
      <c r="E693" s="1" t="s">
        <v>66</v>
      </c>
      <c r="F693" s="1" t="s">
        <v>387</v>
      </c>
      <c r="G693" s="1" t="s">
        <v>388</v>
      </c>
    </row>
    <row r="694" spans="1:7" x14ac:dyDescent="0.25">
      <c r="A694" s="1">
        <v>33901363</v>
      </c>
      <c r="B694" s="1" t="s">
        <v>2172</v>
      </c>
      <c r="C694" s="1" t="s">
        <v>2173</v>
      </c>
      <c r="D694" s="1" t="s">
        <v>2174</v>
      </c>
      <c r="E694" s="1" t="s">
        <v>66</v>
      </c>
      <c r="F694" s="1" t="s">
        <v>387</v>
      </c>
      <c r="G694" s="1" t="s">
        <v>388</v>
      </c>
    </row>
    <row r="695" spans="1:7" x14ac:dyDescent="0.25">
      <c r="A695" s="1">
        <v>33901364</v>
      </c>
      <c r="B695" s="1" t="s">
        <v>2175</v>
      </c>
      <c r="C695" s="1" t="s">
        <v>2176</v>
      </c>
      <c r="D695" s="1" t="s">
        <v>2177</v>
      </c>
      <c r="E695" s="1" t="s">
        <v>66</v>
      </c>
      <c r="F695" s="1" t="s">
        <v>387</v>
      </c>
      <c r="G695" s="1" t="s">
        <v>388</v>
      </c>
    </row>
    <row r="696" spans="1:7" x14ac:dyDescent="0.25">
      <c r="B696" s="1" t="s">
        <v>2178</v>
      </c>
      <c r="C696" s="1" t="s">
        <v>2179</v>
      </c>
      <c r="D696" s="1" t="s">
        <v>2180</v>
      </c>
      <c r="E696" s="1" t="s">
        <v>65</v>
      </c>
      <c r="F696" s="1" t="s">
        <v>387</v>
      </c>
      <c r="G696" s="1" t="s">
        <v>388</v>
      </c>
    </row>
    <row r="697" spans="1:7" x14ac:dyDescent="0.25">
      <c r="B697" s="1" t="s">
        <v>2181</v>
      </c>
      <c r="C697" s="1" t="s">
        <v>2182</v>
      </c>
      <c r="D697" s="1" t="s">
        <v>2183</v>
      </c>
      <c r="E697" s="1" t="s">
        <v>65</v>
      </c>
      <c r="F697" s="1" t="s">
        <v>387</v>
      </c>
      <c r="G697" s="1" t="s">
        <v>388</v>
      </c>
    </row>
    <row r="698" spans="1:7" x14ac:dyDescent="0.25">
      <c r="B698" s="1" t="s">
        <v>2184</v>
      </c>
      <c r="C698" s="1" t="s">
        <v>2185</v>
      </c>
      <c r="D698" s="1" t="s">
        <v>2186</v>
      </c>
      <c r="E698" s="1" t="s">
        <v>66</v>
      </c>
      <c r="F698" s="1" t="s">
        <v>923</v>
      </c>
      <c r="G698" s="1" t="s">
        <v>924</v>
      </c>
    </row>
    <row r="699" spans="1:7" x14ac:dyDescent="0.25">
      <c r="B699" s="1" t="s">
        <v>2187</v>
      </c>
      <c r="C699" s="1" t="s">
        <v>2188</v>
      </c>
      <c r="D699" s="1" t="s">
        <v>2189</v>
      </c>
      <c r="E699" s="1" t="s">
        <v>66</v>
      </c>
      <c r="F699" s="1" t="s">
        <v>480</v>
      </c>
      <c r="G699" s="1" t="s">
        <v>481</v>
      </c>
    </row>
    <row r="700" spans="1:7" x14ac:dyDescent="0.25">
      <c r="B700" s="1" t="s">
        <v>2190</v>
      </c>
      <c r="C700" s="1" t="s">
        <v>2191</v>
      </c>
      <c r="D700" s="1" t="s">
        <v>2192</v>
      </c>
      <c r="E700" s="1" t="s">
        <v>66</v>
      </c>
      <c r="F700" s="1" t="s">
        <v>493</v>
      </c>
      <c r="G700" s="1" t="s">
        <v>494</v>
      </c>
    </row>
    <row r="701" spans="1:7" x14ac:dyDescent="0.25">
      <c r="B701" s="1" t="s">
        <v>2193</v>
      </c>
      <c r="C701" s="1" t="s">
        <v>2194</v>
      </c>
      <c r="D701" s="1" t="s">
        <v>2195</v>
      </c>
      <c r="E701" s="1" t="s">
        <v>66</v>
      </c>
      <c r="F701" s="1" t="s">
        <v>2196</v>
      </c>
      <c r="G701" s="1" t="s">
        <v>2197</v>
      </c>
    </row>
    <row r="702" spans="1:7" x14ac:dyDescent="0.25">
      <c r="B702" s="1" t="s">
        <v>2198</v>
      </c>
      <c r="C702" s="1" t="s">
        <v>2199</v>
      </c>
      <c r="D702" s="1" t="s">
        <v>2200</v>
      </c>
      <c r="E702" s="1" t="s">
        <v>66</v>
      </c>
      <c r="F702" s="1" t="s">
        <v>1831</v>
      </c>
      <c r="G702" s="1" t="s">
        <v>1832</v>
      </c>
    </row>
    <row r="703" spans="1:7" x14ac:dyDescent="0.25">
      <c r="B703" s="1" t="s">
        <v>2201</v>
      </c>
      <c r="C703" s="1" t="s">
        <v>2202</v>
      </c>
      <c r="D703" s="1" t="s">
        <v>2203</v>
      </c>
      <c r="E703" s="1" t="s">
        <v>66</v>
      </c>
      <c r="F703" s="1" t="s">
        <v>1831</v>
      </c>
      <c r="G703" s="1" t="s">
        <v>1832</v>
      </c>
    </row>
    <row r="704" spans="1:7" x14ac:dyDescent="0.25">
      <c r="B704" s="1" t="s">
        <v>2204</v>
      </c>
      <c r="C704" s="1" t="s">
        <v>2205</v>
      </c>
      <c r="D704" s="1" t="s">
        <v>2206</v>
      </c>
      <c r="E704" s="1" t="s">
        <v>66</v>
      </c>
      <c r="F704" s="1" t="s">
        <v>1831</v>
      </c>
      <c r="G704" s="1" t="s">
        <v>1832</v>
      </c>
    </row>
    <row r="705" spans="1:7" x14ac:dyDescent="0.25">
      <c r="B705" s="1" t="s">
        <v>2207</v>
      </c>
      <c r="C705" s="1" t="s">
        <v>2208</v>
      </c>
      <c r="D705" s="1" t="s">
        <v>2209</v>
      </c>
      <c r="E705" s="1" t="s">
        <v>66</v>
      </c>
      <c r="F705" s="1" t="s">
        <v>1831</v>
      </c>
      <c r="G705" s="1" t="s">
        <v>1832</v>
      </c>
    </row>
    <row r="706" spans="1:7" x14ac:dyDescent="0.25">
      <c r="B706" s="1" t="s">
        <v>2210</v>
      </c>
      <c r="C706" s="1" t="s">
        <v>2211</v>
      </c>
      <c r="D706" s="1" t="s">
        <v>2212</v>
      </c>
      <c r="E706" s="1" t="s">
        <v>66</v>
      </c>
      <c r="F706" s="1" t="s">
        <v>1831</v>
      </c>
      <c r="G706" s="1" t="s">
        <v>1832</v>
      </c>
    </row>
    <row r="707" spans="1:7" x14ac:dyDescent="0.25">
      <c r="B707" s="1" t="s">
        <v>2213</v>
      </c>
      <c r="C707" s="1" t="s">
        <v>2214</v>
      </c>
      <c r="D707" s="1" t="s">
        <v>2215</v>
      </c>
      <c r="E707" s="1" t="s">
        <v>66</v>
      </c>
      <c r="F707" s="1" t="s">
        <v>1042</v>
      </c>
      <c r="G707" s="1" t="s">
        <v>1043</v>
      </c>
    </row>
    <row r="708" spans="1:7" x14ac:dyDescent="0.25">
      <c r="B708" s="1" t="s">
        <v>2216</v>
      </c>
      <c r="C708" s="1" t="s">
        <v>2217</v>
      </c>
      <c r="D708" s="1" t="s">
        <v>2218</v>
      </c>
      <c r="E708" s="1" t="s">
        <v>66</v>
      </c>
      <c r="F708" s="1" t="s">
        <v>2219</v>
      </c>
      <c r="G708" s="1" t="s">
        <v>2220</v>
      </c>
    </row>
    <row r="709" spans="1:7" x14ac:dyDescent="0.25">
      <c r="B709" s="1" t="s">
        <v>2221</v>
      </c>
      <c r="C709" s="1" t="s">
        <v>2222</v>
      </c>
      <c r="D709" s="1" t="s">
        <v>2223</v>
      </c>
      <c r="E709" s="1" t="s">
        <v>66</v>
      </c>
      <c r="F709" s="1" t="s">
        <v>1042</v>
      </c>
      <c r="G709" s="1" t="s">
        <v>1043</v>
      </c>
    </row>
    <row r="710" spans="1:7" x14ac:dyDescent="0.25">
      <c r="B710" s="1" t="s">
        <v>2224</v>
      </c>
      <c r="C710" s="1" t="s">
        <v>2225</v>
      </c>
      <c r="D710" s="1" t="s">
        <v>2226</v>
      </c>
      <c r="E710" s="1" t="s">
        <v>66</v>
      </c>
      <c r="G710" s="1" t="s">
        <v>199</v>
      </c>
    </row>
    <row r="711" spans="1:7" x14ac:dyDescent="0.25">
      <c r="A711" s="1">
        <v>35520438</v>
      </c>
      <c r="B711" s="1" t="s">
        <v>2227</v>
      </c>
      <c r="C711" s="1" t="s">
        <v>2228</v>
      </c>
      <c r="D711" s="1" t="s">
        <v>2229</v>
      </c>
      <c r="E711" s="1" t="s">
        <v>66</v>
      </c>
      <c r="F711" s="1" t="s">
        <v>2196</v>
      </c>
      <c r="G711" s="1" t="s">
        <v>2197</v>
      </c>
    </row>
    <row r="712" spans="1:7" x14ac:dyDescent="0.25">
      <c r="A712" s="1">
        <v>35520439</v>
      </c>
      <c r="B712" s="1" t="s">
        <v>2230</v>
      </c>
      <c r="C712" s="1" t="s">
        <v>2230</v>
      </c>
      <c r="D712" s="1" t="s">
        <v>2230</v>
      </c>
      <c r="G712" s="1" t="s">
        <v>199</v>
      </c>
    </row>
    <row r="713" spans="1:7" x14ac:dyDescent="0.25">
      <c r="B713" s="1" t="s">
        <v>2231</v>
      </c>
      <c r="C713" s="1" t="s">
        <v>2232</v>
      </c>
      <c r="D713" s="1" t="s">
        <v>2233</v>
      </c>
      <c r="E713" s="1" t="s">
        <v>65</v>
      </c>
      <c r="F713" s="1" t="s">
        <v>39</v>
      </c>
      <c r="G713" s="1" t="s">
        <v>321</v>
      </c>
    </row>
    <row r="714" spans="1:7" x14ac:dyDescent="0.25">
      <c r="B714" s="1" t="s">
        <v>2234</v>
      </c>
      <c r="C714" s="1" t="s">
        <v>2235</v>
      </c>
      <c r="D714" s="1" t="s">
        <v>2236</v>
      </c>
      <c r="E714" s="1" t="s">
        <v>65</v>
      </c>
      <c r="F714" s="1" t="s">
        <v>39</v>
      </c>
      <c r="G714" s="1" t="s">
        <v>321</v>
      </c>
    </row>
    <row r="715" spans="1:7" x14ac:dyDescent="0.25">
      <c r="B715" s="1" t="s">
        <v>2237</v>
      </c>
      <c r="C715" s="1" t="s">
        <v>2238</v>
      </c>
      <c r="D715" s="1" t="s">
        <v>2239</v>
      </c>
      <c r="E715" s="1" t="s">
        <v>65</v>
      </c>
      <c r="F715" s="1" t="s">
        <v>39</v>
      </c>
      <c r="G715" s="1" t="s">
        <v>321</v>
      </c>
    </row>
    <row r="716" spans="1:7" x14ac:dyDescent="0.25">
      <c r="B716" s="1" t="s">
        <v>1992</v>
      </c>
      <c r="C716" s="1" t="s">
        <v>1993</v>
      </c>
      <c r="D716" s="1" t="s">
        <v>1994</v>
      </c>
      <c r="E716" s="1" t="s">
        <v>65</v>
      </c>
      <c r="F716" s="1" t="s">
        <v>387</v>
      </c>
      <c r="G716" s="1" t="s">
        <v>388</v>
      </c>
    </row>
    <row r="717" spans="1:7" x14ac:dyDescent="0.25">
      <c r="B717" s="1" t="s">
        <v>2240</v>
      </c>
      <c r="C717" s="1" t="s">
        <v>2241</v>
      </c>
      <c r="D717" s="1" t="s">
        <v>2242</v>
      </c>
      <c r="E717" s="1" t="s">
        <v>65</v>
      </c>
      <c r="F717" s="1" t="s">
        <v>387</v>
      </c>
      <c r="G717" s="1" t="s">
        <v>388</v>
      </c>
    </row>
    <row r="718" spans="1:7" x14ac:dyDescent="0.25">
      <c r="A718" s="1">
        <v>39020007</v>
      </c>
      <c r="B718" s="1" t="s">
        <v>2243</v>
      </c>
      <c r="C718" s="1" t="s">
        <v>2243</v>
      </c>
      <c r="D718" s="1" t="s">
        <v>2243</v>
      </c>
      <c r="E718" s="1" t="s">
        <v>65</v>
      </c>
      <c r="G718" s="1" t="s">
        <v>199</v>
      </c>
    </row>
    <row r="719" spans="1:7" x14ac:dyDescent="0.25">
      <c r="A719" s="1">
        <v>39020002</v>
      </c>
      <c r="B719" s="1" t="s">
        <v>2244</v>
      </c>
      <c r="C719" s="1" t="s">
        <v>2244</v>
      </c>
      <c r="D719" s="1" t="s">
        <v>2244</v>
      </c>
      <c r="E719" s="1" t="s">
        <v>65</v>
      </c>
      <c r="G719" s="1" t="s">
        <v>199</v>
      </c>
    </row>
    <row r="720" spans="1:7" x14ac:dyDescent="0.25">
      <c r="A720" s="1">
        <v>39020003</v>
      </c>
      <c r="B720" s="1" t="s">
        <v>2245</v>
      </c>
      <c r="C720" s="1" t="s">
        <v>2245</v>
      </c>
      <c r="D720" s="1" t="s">
        <v>2245</v>
      </c>
      <c r="E720" s="1" t="s">
        <v>65</v>
      </c>
      <c r="G720" s="1" t="s">
        <v>199</v>
      </c>
    </row>
    <row r="721" spans="1:7" x14ac:dyDescent="0.25">
      <c r="A721" s="1">
        <v>39020004</v>
      </c>
      <c r="B721" s="1" t="s">
        <v>2246</v>
      </c>
      <c r="C721" s="1" t="s">
        <v>2246</v>
      </c>
      <c r="D721" s="1" t="s">
        <v>2246</v>
      </c>
      <c r="E721" s="1" t="s">
        <v>65</v>
      </c>
      <c r="G721" s="1" t="s">
        <v>199</v>
      </c>
    </row>
    <row r="722" spans="1:7" x14ac:dyDescent="0.25">
      <c r="A722" s="1">
        <v>39020005</v>
      </c>
      <c r="B722" s="1" t="s">
        <v>2247</v>
      </c>
      <c r="C722" s="1" t="s">
        <v>2247</v>
      </c>
      <c r="D722" s="1" t="s">
        <v>2247</v>
      </c>
      <c r="E722" s="1" t="s">
        <v>65</v>
      </c>
      <c r="G722" s="1" t="s">
        <v>199</v>
      </c>
    </row>
    <row r="723" spans="1:7" x14ac:dyDescent="0.25">
      <c r="A723" s="1">
        <v>39020006</v>
      </c>
      <c r="B723" s="1" t="s">
        <v>2248</v>
      </c>
      <c r="C723" s="1" t="s">
        <v>2248</v>
      </c>
      <c r="D723" s="1" t="s">
        <v>2248</v>
      </c>
      <c r="E723" s="1" t="s">
        <v>65</v>
      </c>
      <c r="G723" s="1" t="s">
        <v>199</v>
      </c>
    </row>
    <row r="724" spans="1:7" x14ac:dyDescent="0.25">
      <c r="A724" s="1">
        <v>39020008</v>
      </c>
      <c r="B724" s="1" t="s">
        <v>2249</v>
      </c>
      <c r="C724" s="1" t="s">
        <v>2249</v>
      </c>
      <c r="D724" s="1" t="s">
        <v>2249</v>
      </c>
      <c r="E724" s="1" t="s">
        <v>65</v>
      </c>
      <c r="G724" s="1" t="s">
        <v>199</v>
      </c>
    </row>
    <row r="725" spans="1:7" x14ac:dyDescent="0.25">
      <c r="B725" s="1" t="s">
        <v>2250</v>
      </c>
      <c r="C725" s="1" t="s">
        <v>2251</v>
      </c>
      <c r="D725" s="1" t="s">
        <v>2252</v>
      </c>
      <c r="E725" s="1" t="s">
        <v>65</v>
      </c>
      <c r="F725" s="1" t="s">
        <v>39</v>
      </c>
      <c r="G725" s="1" t="s">
        <v>321</v>
      </c>
    </row>
    <row r="726" spans="1:7" x14ac:dyDescent="0.25">
      <c r="B726" s="1" t="s">
        <v>2253</v>
      </c>
      <c r="C726" s="1" t="s">
        <v>2254</v>
      </c>
      <c r="D726" s="1" t="s">
        <v>2255</v>
      </c>
      <c r="E726" s="1" t="s">
        <v>65</v>
      </c>
      <c r="F726" s="1" t="s">
        <v>39</v>
      </c>
      <c r="G726" s="1" t="s">
        <v>321</v>
      </c>
    </row>
    <row r="727" spans="1:7" x14ac:dyDescent="0.25">
      <c r="B727" s="1" t="s">
        <v>2256</v>
      </c>
      <c r="C727" s="1" t="s">
        <v>2257</v>
      </c>
      <c r="D727" s="1" t="s">
        <v>2258</v>
      </c>
      <c r="E727" s="1" t="s">
        <v>65</v>
      </c>
      <c r="F727" s="1" t="s">
        <v>480</v>
      </c>
      <c r="G727" s="1" t="s">
        <v>481</v>
      </c>
    </row>
    <row r="728" spans="1:7" x14ac:dyDescent="0.25">
      <c r="B728" s="1" t="s">
        <v>2259</v>
      </c>
      <c r="C728" s="1" t="s">
        <v>2260</v>
      </c>
      <c r="D728" s="1" t="s">
        <v>2261</v>
      </c>
      <c r="E728" s="1" t="s">
        <v>66</v>
      </c>
      <c r="F728" s="1" t="s">
        <v>1792</v>
      </c>
      <c r="G728" s="1" t="s">
        <v>1793</v>
      </c>
    </row>
    <row r="729" spans="1:7" x14ac:dyDescent="0.25">
      <c r="B729" s="1" t="s">
        <v>2262</v>
      </c>
      <c r="C729" s="1" t="s">
        <v>2263</v>
      </c>
      <c r="D729" s="1" t="s">
        <v>2264</v>
      </c>
      <c r="E729" s="1" t="s">
        <v>66</v>
      </c>
      <c r="F729" s="1" t="s">
        <v>1451</v>
      </c>
      <c r="G729" s="1" t="s">
        <v>1452</v>
      </c>
    </row>
    <row r="730" spans="1:7" x14ac:dyDescent="0.25">
      <c r="A730" s="1">
        <v>50690063</v>
      </c>
      <c r="B730" s="1" t="s">
        <v>2265</v>
      </c>
      <c r="C730" s="1" t="s">
        <v>2265</v>
      </c>
      <c r="D730" s="1" t="s">
        <v>2265</v>
      </c>
      <c r="G730" s="1" t="s">
        <v>199</v>
      </c>
    </row>
    <row r="731" spans="1:7" x14ac:dyDescent="0.25">
      <c r="B731" s="1" t="s">
        <v>2266</v>
      </c>
      <c r="C731" s="1" t="s">
        <v>2267</v>
      </c>
      <c r="D731" s="1" t="s">
        <v>2268</v>
      </c>
      <c r="E731" s="1" t="s">
        <v>66</v>
      </c>
      <c r="F731" s="1" t="s">
        <v>2269</v>
      </c>
      <c r="G731" s="1" t="s">
        <v>2270</v>
      </c>
    </row>
    <row r="732" spans="1:7" x14ac:dyDescent="0.25">
      <c r="B732" s="1" t="s">
        <v>2271</v>
      </c>
      <c r="C732" s="1" t="s">
        <v>2272</v>
      </c>
      <c r="D732" s="1" t="s">
        <v>2273</v>
      </c>
      <c r="E732" s="1" t="s">
        <v>66</v>
      </c>
      <c r="F732" s="1" t="s">
        <v>2269</v>
      </c>
      <c r="G732" s="1" t="s">
        <v>2270</v>
      </c>
    </row>
    <row r="733" spans="1:7" x14ac:dyDescent="0.25">
      <c r="B733" s="1" t="s">
        <v>2274</v>
      </c>
      <c r="C733" s="1" t="s">
        <v>2275</v>
      </c>
      <c r="D733" s="1" t="s">
        <v>2276</v>
      </c>
      <c r="E733" s="1" t="s">
        <v>66</v>
      </c>
      <c r="F733" s="1" t="s">
        <v>387</v>
      </c>
      <c r="G733" s="1" t="s">
        <v>388</v>
      </c>
    </row>
    <row r="734" spans="1:7" x14ac:dyDescent="0.25">
      <c r="B734" s="1" t="s">
        <v>2277</v>
      </c>
      <c r="C734" s="1" t="s">
        <v>2278</v>
      </c>
      <c r="D734" s="1" t="s">
        <v>2279</v>
      </c>
      <c r="E734" s="1" t="s">
        <v>66</v>
      </c>
      <c r="F734" s="1" t="s">
        <v>1544</v>
      </c>
      <c r="G734" s="1" t="s">
        <v>1545</v>
      </c>
    </row>
    <row r="735" spans="1:7" x14ac:dyDescent="0.25">
      <c r="B735" s="1" t="s">
        <v>2280</v>
      </c>
      <c r="C735" s="1" t="s">
        <v>2281</v>
      </c>
      <c r="D735" s="1" t="s">
        <v>2282</v>
      </c>
      <c r="E735" s="1" t="s">
        <v>66</v>
      </c>
      <c r="F735" s="1" t="s">
        <v>931</v>
      </c>
      <c r="G735" s="1" t="s">
        <v>932</v>
      </c>
    </row>
    <row r="736" spans="1:7" x14ac:dyDescent="0.25">
      <c r="B736" s="1" t="s">
        <v>2283</v>
      </c>
      <c r="C736" s="1" t="s">
        <v>2284</v>
      </c>
      <c r="D736" s="1" t="s">
        <v>2285</v>
      </c>
      <c r="E736" s="1" t="s">
        <v>66</v>
      </c>
      <c r="F736" s="1" t="s">
        <v>2286</v>
      </c>
      <c r="G736" s="1" t="s">
        <v>2287</v>
      </c>
    </row>
    <row r="737" spans="1:7" x14ac:dyDescent="0.25">
      <c r="A737" s="1">
        <v>35520447</v>
      </c>
      <c r="B737" s="1" t="s">
        <v>2288</v>
      </c>
      <c r="C737" s="1" t="s">
        <v>2288</v>
      </c>
      <c r="D737" s="1" t="s">
        <v>2288</v>
      </c>
      <c r="G737" s="1" t="s">
        <v>199</v>
      </c>
    </row>
    <row r="738" spans="1:7" x14ac:dyDescent="0.25">
      <c r="B738" s="1" t="s">
        <v>2289</v>
      </c>
      <c r="C738" s="1" t="s">
        <v>2290</v>
      </c>
      <c r="D738" s="1" t="s">
        <v>2291</v>
      </c>
      <c r="E738" s="1" t="s">
        <v>66</v>
      </c>
      <c r="F738" s="1" t="s">
        <v>2292</v>
      </c>
      <c r="G738" s="1" t="s">
        <v>2293</v>
      </c>
    </row>
    <row r="739" spans="1:7" x14ac:dyDescent="0.25">
      <c r="B739" s="1" t="s">
        <v>2294</v>
      </c>
      <c r="C739" s="1" t="s">
        <v>2295</v>
      </c>
      <c r="D739" s="1" t="s">
        <v>2296</v>
      </c>
      <c r="E739" s="1" t="s">
        <v>66</v>
      </c>
      <c r="F739" s="1" t="s">
        <v>2297</v>
      </c>
      <c r="G739" s="1" t="s">
        <v>2298</v>
      </c>
    </row>
    <row r="740" spans="1:7" x14ac:dyDescent="0.25">
      <c r="A740" s="1">
        <v>35120720</v>
      </c>
      <c r="B740" s="1" t="s">
        <v>2266</v>
      </c>
      <c r="C740" s="1" t="s">
        <v>2267</v>
      </c>
      <c r="D740" s="1" t="s">
        <v>2268</v>
      </c>
      <c r="E740" s="1" t="s">
        <v>65</v>
      </c>
      <c r="F740" s="1" t="s">
        <v>2269</v>
      </c>
      <c r="G740" s="1" t="s">
        <v>2270</v>
      </c>
    </row>
    <row r="741" spans="1:7" x14ac:dyDescent="0.25">
      <c r="B741" s="1" t="s">
        <v>2299</v>
      </c>
      <c r="C741" s="1" t="s">
        <v>2300</v>
      </c>
      <c r="D741" s="1" t="s">
        <v>2301</v>
      </c>
      <c r="E741" s="1" t="s">
        <v>66</v>
      </c>
      <c r="F741" s="1" t="s">
        <v>356</v>
      </c>
      <c r="G741" s="1" t="s">
        <v>357</v>
      </c>
    </row>
    <row r="742" spans="1:7" x14ac:dyDescent="0.25">
      <c r="A742" s="1">
        <v>35120730</v>
      </c>
      <c r="B742" s="1" t="s">
        <v>2271</v>
      </c>
      <c r="C742" s="1" t="s">
        <v>2272</v>
      </c>
      <c r="D742" s="1" t="s">
        <v>2273</v>
      </c>
      <c r="E742" s="1" t="s">
        <v>65</v>
      </c>
      <c r="F742" s="1" t="s">
        <v>2269</v>
      </c>
      <c r="G742" s="1" t="s">
        <v>2270</v>
      </c>
    </row>
    <row r="743" spans="1:7" x14ac:dyDescent="0.25">
      <c r="B743" s="1" t="s">
        <v>2302</v>
      </c>
      <c r="C743" s="1" t="s">
        <v>2303</v>
      </c>
      <c r="D743" s="1" t="s">
        <v>2304</v>
      </c>
      <c r="E743" s="1" t="s">
        <v>66</v>
      </c>
      <c r="F743" s="1" t="s">
        <v>2305</v>
      </c>
      <c r="G743" s="1" t="s">
        <v>2306</v>
      </c>
    </row>
    <row r="744" spans="1:7" x14ac:dyDescent="0.25">
      <c r="B744" s="1" t="s">
        <v>2307</v>
      </c>
      <c r="C744" s="1" t="s">
        <v>2308</v>
      </c>
      <c r="D744" s="1" t="s">
        <v>2309</v>
      </c>
      <c r="E744" s="1" t="s">
        <v>66</v>
      </c>
      <c r="F744" s="1" t="s">
        <v>892</v>
      </c>
      <c r="G744" s="1" t="s">
        <v>893</v>
      </c>
    </row>
    <row r="745" spans="1:7" x14ac:dyDescent="0.25">
      <c r="B745" s="1" t="s">
        <v>2310</v>
      </c>
      <c r="C745" s="1" t="s">
        <v>2311</v>
      </c>
      <c r="D745" s="1" t="s">
        <v>2312</v>
      </c>
      <c r="E745" s="1" t="s">
        <v>66</v>
      </c>
      <c r="F745" s="1" t="s">
        <v>387</v>
      </c>
      <c r="G745" s="1" t="s">
        <v>388</v>
      </c>
    </row>
    <row r="746" spans="1:7" x14ac:dyDescent="0.25">
      <c r="B746" s="1" t="s">
        <v>2313</v>
      </c>
      <c r="C746" s="1" t="s">
        <v>2314</v>
      </c>
      <c r="D746" s="1" t="s">
        <v>2315</v>
      </c>
      <c r="E746" s="1" t="s">
        <v>66</v>
      </c>
      <c r="F746" s="1" t="s">
        <v>387</v>
      </c>
      <c r="G746" s="1" t="s">
        <v>388</v>
      </c>
    </row>
    <row r="747" spans="1:7" x14ac:dyDescent="0.25">
      <c r="B747" s="1" t="s">
        <v>2316</v>
      </c>
      <c r="C747" s="1" t="s">
        <v>2317</v>
      </c>
      <c r="D747" s="1" t="s">
        <v>2318</v>
      </c>
      <c r="E747" s="1" t="s">
        <v>66</v>
      </c>
      <c r="F747" s="1" t="s">
        <v>387</v>
      </c>
      <c r="G747" s="1" t="s">
        <v>388</v>
      </c>
    </row>
    <row r="748" spans="1:7" x14ac:dyDescent="0.25">
      <c r="B748" s="1" t="s">
        <v>2319</v>
      </c>
      <c r="C748" s="1" t="s">
        <v>2319</v>
      </c>
      <c r="D748" s="1" t="s">
        <v>2319</v>
      </c>
      <c r="E748" s="1" t="s">
        <v>66</v>
      </c>
      <c r="G748" s="1" t="s">
        <v>199</v>
      </c>
    </row>
    <row r="749" spans="1:7" x14ac:dyDescent="0.25">
      <c r="B749" s="1" t="s">
        <v>2320</v>
      </c>
      <c r="C749" s="1" t="s">
        <v>2320</v>
      </c>
      <c r="D749" s="1" t="s">
        <v>2320</v>
      </c>
      <c r="E749" s="1" t="s">
        <v>66</v>
      </c>
      <c r="G749" s="1" t="s">
        <v>199</v>
      </c>
    </row>
    <row r="750" spans="1:7" x14ac:dyDescent="0.25">
      <c r="A750" s="1">
        <v>17073010</v>
      </c>
      <c r="B750" s="1" t="s">
        <v>2259</v>
      </c>
      <c r="C750" s="1" t="s">
        <v>2260</v>
      </c>
      <c r="D750" s="1" t="s">
        <v>2261</v>
      </c>
      <c r="E750" s="1" t="s">
        <v>66</v>
      </c>
      <c r="F750" s="1" t="s">
        <v>1792</v>
      </c>
      <c r="G750" s="1" t="s">
        <v>1793</v>
      </c>
    </row>
    <row r="751" spans="1:7" x14ac:dyDescent="0.25">
      <c r="B751" s="1" t="s">
        <v>2321</v>
      </c>
      <c r="C751" s="1" t="s">
        <v>2322</v>
      </c>
      <c r="D751" s="1" t="s">
        <v>2323</v>
      </c>
      <c r="E751" s="1" t="s">
        <v>66</v>
      </c>
      <c r="F751" s="1" t="s">
        <v>102</v>
      </c>
      <c r="G751" s="1" t="s">
        <v>1053</v>
      </c>
    </row>
    <row r="752" spans="1:7" x14ac:dyDescent="0.25">
      <c r="B752" s="1" t="s">
        <v>2324</v>
      </c>
      <c r="C752" s="1" t="s">
        <v>2325</v>
      </c>
      <c r="D752" s="1" t="s">
        <v>2326</v>
      </c>
      <c r="E752" s="1" t="s">
        <v>65</v>
      </c>
      <c r="F752" s="1" t="s">
        <v>480</v>
      </c>
      <c r="G752" s="1" t="s">
        <v>481</v>
      </c>
    </row>
    <row r="753" spans="1:7" x14ac:dyDescent="0.25">
      <c r="B753" s="1" t="s">
        <v>2327</v>
      </c>
      <c r="C753" s="1" t="s">
        <v>2328</v>
      </c>
      <c r="D753" s="1" t="s">
        <v>2329</v>
      </c>
      <c r="E753" s="1" t="s">
        <v>66</v>
      </c>
      <c r="F753" s="1" t="s">
        <v>2330</v>
      </c>
      <c r="G753" s="1" t="s">
        <v>2331</v>
      </c>
    </row>
    <row r="754" spans="1:7" x14ac:dyDescent="0.25">
      <c r="B754" s="1" t="s">
        <v>2332</v>
      </c>
      <c r="C754" s="1" t="s">
        <v>2333</v>
      </c>
      <c r="D754" s="1" t="s">
        <v>2334</v>
      </c>
      <c r="E754" s="1" t="s">
        <v>66</v>
      </c>
      <c r="F754" s="1" t="s">
        <v>2335</v>
      </c>
      <c r="G754" s="1" t="s">
        <v>2336</v>
      </c>
    </row>
    <row r="755" spans="1:7" x14ac:dyDescent="0.25">
      <c r="B755" s="1" t="s">
        <v>2332</v>
      </c>
      <c r="C755" s="1" t="s">
        <v>2333</v>
      </c>
      <c r="D755" s="1" t="s">
        <v>2334</v>
      </c>
      <c r="E755" s="1" t="s">
        <v>66</v>
      </c>
      <c r="F755" s="1" t="s">
        <v>2335</v>
      </c>
      <c r="G755" s="1" t="s">
        <v>2336</v>
      </c>
    </row>
    <row r="756" spans="1:7" x14ac:dyDescent="0.25">
      <c r="B756" s="1" t="s">
        <v>2337</v>
      </c>
      <c r="C756" s="1" t="s">
        <v>2338</v>
      </c>
      <c r="D756" s="1" t="s">
        <v>2339</v>
      </c>
      <c r="E756" s="1" t="s">
        <v>66</v>
      </c>
      <c r="F756" s="1" t="s">
        <v>2335</v>
      </c>
      <c r="G756" s="1" t="s">
        <v>2336</v>
      </c>
    </row>
    <row r="757" spans="1:7" x14ac:dyDescent="0.25">
      <c r="B757" s="1" t="s">
        <v>400</v>
      </c>
      <c r="C757" s="1" t="s">
        <v>401</v>
      </c>
      <c r="D757" s="1" t="s">
        <v>402</v>
      </c>
      <c r="E757" s="1" t="s">
        <v>66</v>
      </c>
      <c r="F757" s="1" t="s">
        <v>398</v>
      </c>
      <c r="G757" s="1" t="s">
        <v>399</v>
      </c>
    </row>
    <row r="758" spans="1:7" x14ac:dyDescent="0.25">
      <c r="A758" s="1">
        <v>19046120</v>
      </c>
      <c r="B758" s="1" t="s">
        <v>2340</v>
      </c>
      <c r="C758" s="1" t="s">
        <v>2341</v>
      </c>
      <c r="D758" s="1" t="s">
        <v>2342</v>
      </c>
      <c r="E758" s="1" t="s">
        <v>66</v>
      </c>
      <c r="F758" s="1" t="s">
        <v>493</v>
      </c>
      <c r="G758" s="1" t="s">
        <v>494</v>
      </c>
    </row>
    <row r="759" spans="1:7" x14ac:dyDescent="0.25">
      <c r="A759" s="1">
        <v>17036007</v>
      </c>
      <c r="B759" s="1" t="s">
        <v>2343</v>
      </c>
      <c r="C759" s="1" t="s">
        <v>2344</v>
      </c>
      <c r="D759" s="1" t="s">
        <v>2345</v>
      </c>
      <c r="E759" s="1" t="s">
        <v>65</v>
      </c>
      <c r="F759" s="1" t="s">
        <v>2346</v>
      </c>
      <c r="G759" s="1" t="s">
        <v>2347</v>
      </c>
    </row>
    <row r="760" spans="1:7" x14ac:dyDescent="0.25">
      <c r="A760" s="1">
        <v>35520448</v>
      </c>
      <c r="B760" s="1" t="s">
        <v>2348</v>
      </c>
      <c r="C760" s="1" t="s">
        <v>2349</v>
      </c>
      <c r="D760" s="1" t="s">
        <v>2350</v>
      </c>
      <c r="E760" s="1" t="s">
        <v>66</v>
      </c>
      <c r="F760" s="1" t="s">
        <v>2351</v>
      </c>
      <c r="G760" s="1" t="s">
        <v>2352</v>
      </c>
    </row>
    <row r="761" spans="1:7" x14ac:dyDescent="0.25">
      <c r="B761" s="1" t="s">
        <v>2353</v>
      </c>
      <c r="C761" s="1" t="s">
        <v>2354</v>
      </c>
      <c r="D761" s="1" t="s">
        <v>2355</v>
      </c>
      <c r="E761" s="1" t="s">
        <v>66</v>
      </c>
      <c r="F761" s="1" t="s">
        <v>2356</v>
      </c>
      <c r="G761" s="1" t="s">
        <v>2357</v>
      </c>
    </row>
    <row r="762" spans="1:7" x14ac:dyDescent="0.25">
      <c r="B762" s="1" t="s">
        <v>2358</v>
      </c>
      <c r="C762" s="1" t="s">
        <v>2359</v>
      </c>
      <c r="D762" s="1" t="s">
        <v>2360</v>
      </c>
      <c r="E762" s="1" t="s">
        <v>66</v>
      </c>
      <c r="F762" s="1" t="s">
        <v>171</v>
      </c>
      <c r="G762" s="1" t="s">
        <v>172</v>
      </c>
    </row>
    <row r="763" spans="1:7" x14ac:dyDescent="0.25">
      <c r="B763" s="1" t="s">
        <v>2361</v>
      </c>
      <c r="C763" s="1" t="s">
        <v>2362</v>
      </c>
      <c r="D763" s="1" t="s">
        <v>2363</v>
      </c>
      <c r="E763" s="1" t="s">
        <v>66</v>
      </c>
      <c r="F763" s="1" t="s">
        <v>1561</v>
      </c>
      <c r="G763" s="1" t="s">
        <v>1562</v>
      </c>
    </row>
    <row r="764" spans="1:7" x14ac:dyDescent="0.25">
      <c r="B764" s="1" t="s">
        <v>2364</v>
      </c>
      <c r="C764" s="1" t="s">
        <v>2365</v>
      </c>
      <c r="D764" s="1" t="s">
        <v>2366</v>
      </c>
      <c r="E764" s="1" t="s">
        <v>66</v>
      </c>
      <c r="F764" s="1" t="s">
        <v>417</v>
      </c>
      <c r="G764" s="1" t="s">
        <v>418</v>
      </c>
    </row>
    <row r="765" spans="1:7" x14ac:dyDescent="0.25">
      <c r="B765" s="1" t="s">
        <v>2367</v>
      </c>
      <c r="C765" s="1" t="s">
        <v>2368</v>
      </c>
      <c r="D765" s="1" t="s">
        <v>2369</v>
      </c>
      <c r="E765" s="1" t="s">
        <v>66</v>
      </c>
      <c r="F765" s="1" t="s">
        <v>480</v>
      </c>
      <c r="G765" s="1" t="s">
        <v>481</v>
      </c>
    </row>
    <row r="766" spans="1:7" x14ac:dyDescent="0.25">
      <c r="B766" s="1" t="s">
        <v>2370</v>
      </c>
      <c r="C766" s="1" t="s">
        <v>2371</v>
      </c>
      <c r="D766" s="1" t="s">
        <v>2372</v>
      </c>
      <c r="E766" s="1" t="s">
        <v>65</v>
      </c>
      <c r="F766" s="1" t="s">
        <v>480</v>
      </c>
      <c r="G766" s="1" t="s">
        <v>481</v>
      </c>
    </row>
    <row r="767" spans="1:7" x14ac:dyDescent="0.25">
      <c r="B767" s="1" t="s">
        <v>2373</v>
      </c>
      <c r="C767" s="1" t="s">
        <v>2374</v>
      </c>
      <c r="D767" s="1" t="s">
        <v>2375</v>
      </c>
      <c r="E767" s="1" t="s">
        <v>66</v>
      </c>
      <c r="F767" s="1" t="s">
        <v>387</v>
      </c>
      <c r="G767" s="1" t="s">
        <v>388</v>
      </c>
    </row>
    <row r="768" spans="1:7" x14ac:dyDescent="0.25">
      <c r="A768" s="1">
        <v>19718095</v>
      </c>
      <c r="B768" s="1" t="s">
        <v>2376</v>
      </c>
      <c r="C768" s="1" t="s">
        <v>2377</v>
      </c>
      <c r="D768" s="1" t="s">
        <v>2378</v>
      </c>
      <c r="E768" s="1" t="s">
        <v>65</v>
      </c>
      <c r="F768" s="1" t="s">
        <v>398</v>
      </c>
      <c r="G768" s="1" t="s">
        <v>399</v>
      </c>
    </row>
    <row r="769" spans="1:7" x14ac:dyDescent="0.25">
      <c r="B769" s="1" t="s">
        <v>2379</v>
      </c>
      <c r="C769" s="1" t="s">
        <v>2380</v>
      </c>
      <c r="D769" s="1" t="s">
        <v>2381</v>
      </c>
      <c r="E769" s="1" t="s">
        <v>66</v>
      </c>
      <c r="F769" s="1" t="s">
        <v>685</v>
      </c>
      <c r="G769" s="1" t="s">
        <v>686</v>
      </c>
    </row>
    <row r="770" spans="1:7" x14ac:dyDescent="0.25">
      <c r="B770" s="1" t="s">
        <v>2382</v>
      </c>
      <c r="C770" s="1" t="s">
        <v>2383</v>
      </c>
      <c r="D770" s="1" t="s">
        <v>2384</v>
      </c>
      <c r="E770" s="1" t="s">
        <v>66</v>
      </c>
      <c r="F770" s="1" t="s">
        <v>685</v>
      </c>
      <c r="G770" s="1" t="s">
        <v>686</v>
      </c>
    </row>
    <row r="771" spans="1:7" x14ac:dyDescent="0.25">
      <c r="B771" s="1" t="s">
        <v>2385</v>
      </c>
      <c r="C771" s="1" t="s">
        <v>2386</v>
      </c>
      <c r="D771" s="1" t="s">
        <v>2387</v>
      </c>
      <c r="E771" s="1" t="s">
        <v>65</v>
      </c>
      <c r="F771" s="1" t="s">
        <v>480</v>
      </c>
      <c r="G771" s="1" t="s">
        <v>481</v>
      </c>
    </row>
    <row r="772" spans="1:7" x14ac:dyDescent="0.25">
      <c r="B772" s="1" t="s">
        <v>2388</v>
      </c>
      <c r="C772" s="1" t="s">
        <v>2389</v>
      </c>
      <c r="D772" s="1" t="s">
        <v>2390</v>
      </c>
      <c r="E772" s="1" t="s">
        <v>66</v>
      </c>
      <c r="F772" s="1" t="s">
        <v>475</v>
      </c>
      <c r="G772" s="1" t="s">
        <v>476</v>
      </c>
    </row>
    <row r="773" spans="1:7" x14ac:dyDescent="0.25">
      <c r="A773" s="1">
        <v>19745367</v>
      </c>
      <c r="B773" s="1" t="s">
        <v>2391</v>
      </c>
      <c r="C773" s="1" t="s">
        <v>2392</v>
      </c>
      <c r="D773" s="1" t="s">
        <v>2393</v>
      </c>
      <c r="E773" s="1" t="s">
        <v>65</v>
      </c>
      <c r="F773" s="1" t="s">
        <v>1320</v>
      </c>
      <c r="G773" s="1" t="s">
        <v>1321</v>
      </c>
    </row>
    <row r="774" spans="1:7" x14ac:dyDescent="0.25">
      <c r="B774" s="1" t="s">
        <v>2394</v>
      </c>
      <c r="C774" s="1" t="s">
        <v>2395</v>
      </c>
      <c r="D774" s="1" t="s">
        <v>2396</v>
      </c>
      <c r="E774" s="1" t="s">
        <v>66</v>
      </c>
      <c r="F774" s="1" t="s">
        <v>2397</v>
      </c>
      <c r="G774" s="1" t="s">
        <v>2398</v>
      </c>
    </row>
    <row r="775" spans="1:7" x14ac:dyDescent="0.25">
      <c r="B775" s="1" t="s">
        <v>2399</v>
      </c>
      <c r="C775" s="1" t="s">
        <v>2400</v>
      </c>
      <c r="D775" s="1" t="s">
        <v>2401</v>
      </c>
      <c r="E775" s="1" t="s">
        <v>66</v>
      </c>
      <c r="F775" s="1" t="s">
        <v>369</v>
      </c>
      <c r="G775" s="1" t="s">
        <v>370</v>
      </c>
    </row>
    <row r="776" spans="1:7" x14ac:dyDescent="0.25">
      <c r="A776" s="1">
        <v>35500070</v>
      </c>
      <c r="B776" s="1" t="s">
        <v>2402</v>
      </c>
      <c r="C776" s="1" t="s">
        <v>2403</v>
      </c>
      <c r="D776" s="1" t="s">
        <v>2404</v>
      </c>
      <c r="E776" s="1" t="s">
        <v>65</v>
      </c>
      <c r="F776" s="1" t="s">
        <v>2405</v>
      </c>
      <c r="G776" s="1" t="s">
        <v>2406</v>
      </c>
    </row>
    <row r="777" spans="1:7" x14ac:dyDescent="0.25">
      <c r="A777" s="1">
        <v>28052009</v>
      </c>
      <c r="B777" s="1" t="s">
        <v>2407</v>
      </c>
      <c r="C777" s="1" t="s">
        <v>2408</v>
      </c>
      <c r="D777" s="1" t="s">
        <v>2409</v>
      </c>
      <c r="E777" s="1" t="s">
        <v>65</v>
      </c>
      <c r="F777" s="1" t="s">
        <v>2410</v>
      </c>
      <c r="G777" s="1" t="s">
        <v>2411</v>
      </c>
    </row>
    <row r="778" spans="1:7" x14ac:dyDescent="0.25">
      <c r="A778" s="1">
        <v>33901371</v>
      </c>
      <c r="B778" s="1" t="s">
        <v>2412</v>
      </c>
      <c r="C778" s="1" t="s">
        <v>2413</v>
      </c>
      <c r="D778" s="1" t="s">
        <v>2414</v>
      </c>
      <c r="E778" s="1" t="s">
        <v>66</v>
      </c>
      <c r="F778" s="1" t="s">
        <v>1831</v>
      </c>
      <c r="G778" s="1" t="s">
        <v>1832</v>
      </c>
    </row>
    <row r="779" spans="1:7" x14ac:dyDescent="0.25">
      <c r="A779" s="1">
        <v>33901367</v>
      </c>
      <c r="B779" s="1" t="s">
        <v>2415</v>
      </c>
      <c r="C779" s="1" t="s">
        <v>2416</v>
      </c>
      <c r="D779" s="1" t="s">
        <v>2417</v>
      </c>
      <c r="E779" s="1" t="s">
        <v>66</v>
      </c>
      <c r="F779" s="1" t="s">
        <v>1831</v>
      </c>
      <c r="G779" s="1" t="s">
        <v>1832</v>
      </c>
    </row>
    <row r="780" spans="1:7" x14ac:dyDescent="0.25">
      <c r="A780" s="1">
        <v>33901368</v>
      </c>
      <c r="B780" s="1" t="s">
        <v>2418</v>
      </c>
      <c r="C780" s="1" t="s">
        <v>2419</v>
      </c>
      <c r="D780" s="1" t="s">
        <v>2420</v>
      </c>
      <c r="E780" s="1" t="s">
        <v>66</v>
      </c>
      <c r="F780" s="1" t="s">
        <v>1831</v>
      </c>
      <c r="G780" s="1" t="s">
        <v>1832</v>
      </c>
    </row>
    <row r="781" spans="1:7" x14ac:dyDescent="0.25">
      <c r="A781" s="1">
        <v>33901369</v>
      </c>
      <c r="B781" s="1" t="s">
        <v>2421</v>
      </c>
      <c r="C781" s="1" t="s">
        <v>2422</v>
      </c>
      <c r="D781" s="1" t="s">
        <v>2423</v>
      </c>
      <c r="E781" s="1" t="s">
        <v>66</v>
      </c>
      <c r="F781" s="1" t="s">
        <v>1831</v>
      </c>
      <c r="G781" s="1" t="s">
        <v>1832</v>
      </c>
    </row>
    <row r="782" spans="1:7" x14ac:dyDescent="0.25">
      <c r="A782" s="1">
        <v>33901370</v>
      </c>
      <c r="B782" s="1" t="s">
        <v>2424</v>
      </c>
      <c r="C782" s="1" t="s">
        <v>2425</v>
      </c>
      <c r="D782" s="1" t="s">
        <v>2426</v>
      </c>
      <c r="E782" s="1" t="s">
        <v>66</v>
      </c>
      <c r="F782" s="1" t="s">
        <v>1831</v>
      </c>
      <c r="G782" s="1" t="s">
        <v>1832</v>
      </c>
    </row>
    <row r="783" spans="1:7" x14ac:dyDescent="0.25">
      <c r="B783" s="1" t="s">
        <v>2427</v>
      </c>
      <c r="C783" s="1" t="s">
        <v>2428</v>
      </c>
      <c r="D783" s="1" t="s">
        <v>2429</v>
      </c>
      <c r="E783" s="1" t="s">
        <v>66</v>
      </c>
      <c r="F783" s="1" t="s">
        <v>1320</v>
      </c>
      <c r="G783" s="1" t="s">
        <v>1321</v>
      </c>
    </row>
    <row r="784" spans="1:7" x14ac:dyDescent="0.25">
      <c r="B784" s="1" t="s">
        <v>2391</v>
      </c>
      <c r="C784" s="1" t="s">
        <v>2392</v>
      </c>
      <c r="D784" s="1" t="s">
        <v>2393</v>
      </c>
      <c r="E784" s="1" t="s">
        <v>66</v>
      </c>
      <c r="F784" s="1" t="s">
        <v>1320</v>
      </c>
      <c r="G784" s="1" t="s">
        <v>1321</v>
      </c>
    </row>
    <row r="785" spans="1:7" x14ac:dyDescent="0.25">
      <c r="B785" s="1" t="s">
        <v>2430</v>
      </c>
      <c r="C785" s="1" t="s">
        <v>2431</v>
      </c>
      <c r="D785" s="1" t="s">
        <v>2432</v>
      </c>
      <c r="E785" s="1" t="s">
        <v>66</v>
      </c>
      <c r="F785" s="1" t="s">
        <v>1388</v>
      </c>
      <c r="G785" s="1" t="s">
        <v>1389</v>
      </c>
    </row>
    <row r="786" spans="1:7" x14ac:dyDescent="0.25">
      <c r="E786" s="1" t="s">
        <v>66</v>
      </c>
      <c r="F786" s="1" t="s">
        <v>2433</v>
      </c>
      <c r="G786" s="1" t="s">
        <v>2434</v>
      </c>
    </row>
    <row r="787" spans="1:7" x14ac:dyDescent="0.25">
      <c r="B787" s="1" t="s">
        <v>2435</v>
      </c>
      <c r="C787" s="1" t="s">
        <v>2436</v>
      </c>
      <c r="D787" s="1" t="s">
        <v>2437</v>
      </c>
      <c r="E787" s="1" t="s">
        <v>66</v>
      </c>
      <c r="F787" s="1" t="s">
        <v>1320</v>
      </c>
      <c r="G787" s="1" t="s">
        <v>1321</v>
      </c>
    </row>
    <row r="788" spans="1:7" x14ac:dyDescent="0.25">
      <c r="B788" s="1" t="s">
        <v>2438</v>
      </c>
      <c r="C788" s="1" t="s">
        <v>2439</v>
      </c>
      <c r="D788" s="1" t="s">
        <v>2440</v>
      </c>
      <c r="E788" s="1" t="s">
        <v>66</v>
      </c>
      <c r="F788" s="1" t="s">
        <v>1388</v>
      </c>
      <c r="G788" s="1" t="s">
        <v>1389</v>
      </c>
    </row>
    <row r="789" spans="1:7" x14ac:dyDescent="0.25">
      <c r="E789" s="1" t="s">
        <v>66</v>
      </c>
      <c r="F789" s="1" t="s">
        <v>2433</v>
      </c>
      <c r="G789" s="1" t="s">
        <v>2434</v>
      </c>
    </row>
    <row r="790" spans="1:7" x14ac:dyDescent="0.25">
      <c r="E790" s="1" t="s">
        <v>66</v>
      </c>
      <c r="F790" s="1" t="s">
        <v>2433</v>
      </c>
      <c r="G790" s="1" t="s">
        <v>2434</v>
      </c>
    </row>
    <row r="791" spans="1:7" x14ac:dyDescent="0.25">
      <c r="B791" s="1" t="s">
        <v>2441</v>
      </c>
      <c r="C791" s="1" t="s">
        <v>2442</v>
      </c>
      <c r="D791" s="1" t="s">
        <v>2443</v>
      </c>
      <c r="E791" s="1" t="s">
        <v>66</v>
      </c>
      <c r="F791" s="1" t="s">
        <v>2444</v>
      </c>
      <c r="G791" s="1" t="s">
        <v>2445</v>
      </c>
    </row>
    <row r="792" spans="1:7" x14ac:dyDescent="0.25">
      <c r="B792" s="1" t="s">
        <v>2446</v>
      </c>
      <c r="C792" s="1" t="s">
        <v>2447</v>
      </c>
      <c r="D792" s="1" t="s">
        <v>2448</v>
      </c>
      <c r="E792" s="1" t="s">
        <v>66</v>
      </c>
      <c r="F792" s="1" t="s">
        <v>2449</v>
      </c>
      <c r="G792" s="1" t="s">
        <v>199</v>
      </c>
    </row>
    <row r="793" spans="1:7" x14ac:dyDescent="0.25">
      <c r="B793" s="1" t="s">
        <v>2450</v>
      </c>
      <c r="C793" s="1" t="s">
        <v>2451</v>
      </c>
      <c r="D793" s="1" t="s">
        <v>2452</v>
      </c>
      <c r="E793" s="1" t="s">
        <v>66</v>
      </c>
      <c r="F793" s="1" t="s">
        <v>2453</v>
      </c>
      <c r="G793" s="1" t="s">
        <v>2454</v>
      </c>
    </row>
    <row r="794" spans="1:7" x14ac:dyDescent="0.25">
      <c r="B794" s="1" t="s">
        <v>2455</v>
      </c>
      <c r="C794" s="1" t="s">
        <v>2456</v>
      </c>
      <c r="D794" s="1" t="s">
        <v>2457</v>
      </c>
      <c r="E794" s="1" t="s">
        <v>66</v>
      </c>
      <c r="F794" s="1" t="s">
        <v>2453</v>
      </c>
      <c r="G794" s="1" t="s">
        <v>2454</v>
      </c>
    </row>
    <row r="795" spans="1:7" x14ac:dyDescent="0.25">
      <c r="A795" s="1">
        <v>33002974</v>
      </c>
      <c r="B795" s="1" t="s">
        <v>2458</v>
      </c>
      <c r="C795" s="1" t="s">
        <v>2459</v>
      </c>
      <c r="D795" s="1" t="s">
        <v>2460</v>
      </c>
      <c r="E795" s="1" t="s">
        <v>65</v>
      </c>
      <c r="F795" s="1" t="s">
        <v>39</v>
      </c>
      <c r="G795" s="1" t="s">
        <v>321</v>
      </c>
    </row>
    <row r="796" spans="1:7" x14ac:dyDescent="0.25">
      <c r="B796" s="1" t="s">
        <v>2461</v>
      </c>
      <c r="C796" s="1" t="s">
        <v>2462</v>
      </c>
      <c r="D796" s="1" t="s">
        <v>2463</v>
      </c>
      <c r="E796" s="1" t="s">
        <v>66</v>
      </c>
      <c r="F796" s="1" t="s">
        <v>1187</v>
      </c>
      <c r="G796" s="1" t="s">
        <v>1188</v>
      </c>
    </row>
    <row r="797" spans="1:7" x14ac:dyDescent="0.25">
      <c r="B797" s="1" t="s">
        <v>2464</v>
      </c>
      <c r="C797" s="1" t="s">
        <v>2465</v>
      </c>
      <c r="D797" s="1" t="s">
        <v>2466</v>
      </c>
      <c r="E797" s="1" t="s">
        <v>66</v>
      </c>
      <c r="F797" s="1" t="s">
        <v>1174</v>
      </c>
      <c r="G797" s="1" t="s">
        <v>1175</v>
      </c>
    </row>
    <row r="798" spans="1:7" x14ac:dyDescent="0.25">
      <c r="A798" s="1">
        <v>35520449</v>
      </c>
      <c r="B798" s="1" t="s">
        <v>1137</v>
      </c>
      <c r="C798" s="1" t="s">
        <v>1137</v>
      </c>
      <c r="D798" s="1" t="s">
        <v>1137</v>
      </c>
      <c r="G798" s="1" t="s">
        <v>199</v>
      </c>
    </row>
    <row r="799" spans="1:7" x14ac:dyDescent="0.25">
      <c r="B799" s="1" t="s">
        <v>2467</v>
      </c>
      <c r="C799" s="1" t="s">
        <v>2468</v>
      </c>
      <c r="D799" s="1" t="s">
        <v>2469</v>
      </c>
      <c r="E799" s="1" t="s">
        <v>66</v>
      </c>
      <c r="F799" s="1" t="s">
        <v>2470</v>
      </c>
      <c r="G799" s="1" t="s">
        <v>2471</v>
      </c>
    </row>
    <row r="800" spans="1:7" x14ac:dyDescent="0.25">
      <c r="B800" s="1" t="s">
        <v>2467</v>
      </c>
      <c r="C800" s="1" t="s">
        <v>2468</v>
      </c>
      <c r="D800" s="1" t="s">
        <v>2469</v>
      </c>
      <c r="E800" s="1" t="s">
        <v>66</v>
      </c>
      <c r="F800" s="1" t="s">
        <v>2470</v>
      </c>
      <c r="G800" s="1" t="s">
        <v>2471</v>
      </c>
    </row>
    <row r="801" spans="1:7" x14ac:dyDescent="0.25">
      <c r="B801" s="1" t="s">
        <v>2472</v>
      </c>
      <c r="C801" s="1" t="s">
        <v>2473</v>
      </c>
      <c r="D801" s="1" t="s">
        <v>2474</v>
      </c>
      <c r="E801" s="1" t="s">
        <v>66</v>
      </c>
      <c r="F801" s="1" t="s">
        <v>2475</v>
      </c>
      <c r="G801" s="1" t="s">
        <v>2476</v>
      </c>
    </row>
    <row r="802" spans="1:7" x14ac:dyDescent="0.25">
      <c r="B802" s="1" t="s">
        <v>2477</v>
      </c>
      <c r="C802" s="1" t="s">
        <v>2478</v>
      </c>
      <c r="D802" s="1" t="s">
        <v>2479</v>
      </c>
      <c r="E802" s="1" t="s">
        <v>66</v>
      </c>
      <c r="F802" s="1" t="s">
        <v>1356</v>
      </c>
      <c r="G802" s="1" t="s">
        <v>1357</v>
      </c>
    </row>
    <row r="803" spans="1:7" x14ac:dyDescent="0.25">
      <c r="A803" s="1">
        <v>33901372</v>
      </c>
      <c r="B803" s="1" t="s">
        <v>1986</v>
      </c>
      <c r="C803" s="1" t="s">
        <v>1986</v>
      </c>
      <c r="D803" s="1" t="s">
        <v>1986</v>
      </c>
      <c r="G803" s="1" t="s">
        <v>199</v>
      </c>
    </row>
    <row r="804" spans="1:7" x14ac:dyDescent="0.25">
      <c r="A804" s="1">
        <v>35103159</v>
      </c>
      <c r="B804" s="1" t="s">
        <v>2480</v>
      </c>
      <c r="C804" s="1" t="s">
        <v>2481</v>
      </c>
      <c r="D804" s="1" t="s">
        <v>2482</v>
      </c>
      <c r="E804" s="1" t="s">
        <v>66</v>
      </c>
      <c r="F804" s="1" t="s">
        <v>2483</v>
      </c>
      <c r="G804" s="1" t="s">
        <v>2484</v>
      </c>
    </row>
    <row r="805" spans="1:7" x14ac:dyDescent="0.25">
      <c r="B805" s="1" t="s">
        <v>2485</v>
      </c>
      <c r="C805" s="1" t="s">
        <v>2486</v>
      </c>
      <c r="D805" s="1" t="s">
        <v>2487</v>
      </c>
      <c r="E805" s="1" t="s">
        <v>66</v>
      </c>
      <c r="F805" s="1" t="s">
        <v>2488</v>
      </c>
      <c r="G805" s="1" t="s">
        <v>2489</v>
      </c>
    </row>
    <row r="806" spans="1:7" x14ac:dyDescent="0.25">
      <c r="A806" s="1">
        <v>15850097</v>
      </c>
      <c r="B806" s="1" t="s">
        <v>2490</v>
      </c>
      <c r="C806" s="1" t="s">
        <v>2491</v>
      </c>
      <c r="D806" s="1" t="s">
        <v>2492</v>
      </c>
      <c r="E806" s="1" t="s">
        <v>65</v>
      </c>
      <c r="F806" s="1" t="s">
        <v>2493</v>
      </c>
      <c r="G806" s="1" t="s">
        <v>2494</v>
      </c>
    </row>
    <row r="807" spans="1:7" x14ac:dyDescent="0.25">
      <c r="A807" s="1">
        <v>35103160</v>
      </c>
      <c r="B807" s="1" t="s">
        <v>2495</v>
      </c>
      <c r="C807" s="1" t="s">
        <v>2496</v>
      </c>
      <c r="D807" s="1" t="s">
        <v>2497</v>
      </c>
      <c r="E807" s="1" t="s">
        <v>66</v>
      </c>
      <c r="F807" s="1" t="s">
        <v>2483</v>
      </c>
      <c r="G807" s="1" t="s">
        <v>2484</v>
      </c>
    </row>
    <row r="808" spans="1:7" x14ac:dyDescent="0.25">
      <c r="A808" s="1">
        <v>35103161</v>
      </c>
      <c r="B808" s="1" t="s">
        <v>2498</v>
      </c>
      <c r="C808" s="1" t="s">
        <v>2499</v>
      </c>
      <c r="D808" s="1" t="s">
        <v>2500</v>
      </c>
      <c r="E808" s="1" t="s">
        <v>66</v>
      </c>
      <c r="F808" s="1" t="s">
        <v>2483</v>
      </c>
      <c r="G808" s="1" t="s">
        <v>2484</v>
      </c>
    </row>
    <row r="809" spans="1:7" x14ac:dyDescent="0.25">
      <c r="A809" s="1">
        <v>35103162</v>
      </c>
      <c r="B809" s="1" t="s">
        <v>2501</v>
      </c>
      <c r="C809" s="1" t="s">
        <v>2502</v>
      </c>
      <c r="D809" s="1" t="s">
        <v>2503</v>
      </c>
      <c r="E809" s="1" t="s">
        <v>66</v>
      </c>
      <c r="F809" s="1" t="s">
        <v>2483</v>
      </c>
      <c r="G809" s="1" t="s">
        <v>2484</v>
      </c>
    </row>
    <row r="810" spans="1:7" x14ac:dyDescent="0.25">
      <c r="B810" s="1" t="s">
        <v>2504</v>
      </c>
      <c r="C810" s="1" t="s">
        <v>2505</v>
      </c>
      <c r="D810" s="1" t="s">
        <v>2506</v>
      </c>
      <c r="E810" s="1" t="s">
        <v>66</v>
      </c>
      <c r="F810" s="1" t="s">
        <v>2507</v>
      </c>
      <c r="G810" s="1" t="s">
        <v>2508</v>
      </c>
    </row>
    <row r="811" spans="1:7" x14ac:dyDescent="0.25">
      <c r="B811" s="1" t="s">
        <v>2509</v>
      </c>
      <c r="C811" s="1" t="s">
        <v>2510</v>
      </c>
      <c r="D811" s="1" t="s">
        <v>2511</v>
      </c>
      <c r="E811" s="1" t="s">
        <v>66</v>
      </c>
      <c r="F811" s="1" t="s">
        <v>694</v>
      </c>
      <c r="G811" s="1" t="s">
        <v>695</v>
      </c>
    </row>
    <row r="812" spans="1:7" x14ac:dyDescent="0.25">
      <c r="B812" s="1" t="s">
        <v>2512</v>
      </c>
      <c r="C812" s="1" t="s">
        <v>2513</v>
      </c>
      <c r="D812" s="1" t="s">
        <v>2514</v>
      </c>
      <c r="E812" s="1" t="s">
        <v>66</v>
      </c>
      <c r="F812" s="1" t="s">
        <v>1451</v>
      </c>
      <c r="G812" s="1" t="s">
        <v>1452</v>
      </c>
    </row>
    <row r="813" spans="1:7" x14ac:dyDescent="0.25">
      <c r="B813" s="1" t="s">
        <v>2515</v>
      </c>
      <c r="C813" s="1" t="s">
        <v>2516</v>
      </c>
      <c r="D813" s="1" t="s">
        <v>2517</v>
      </c>
      <c r="E813" s="1" t="s">
        <v>66</v>
      </c>
      <c r="F813" s="1" t="s">
        <v>369</v>
      </c>
      <c r="G813" s="1" t="s">
        <v>370</v>
      </c>
    </row>
    <row r="814" spans="1:7" x14ac:dyDescent="0.25">
      <c r="A814" s="1">
        <v>35123017</v>
      </c>
      <c r="B814" s="1" t="s">
        <v>2518</v>
      </c>
      <c r="C814" s="1" t="s">
        <v>2519</v>
      </c>
      <c r="D814" s="1" t="s">
        <v>2520</v>
      </c>
      <c r="E814" s="1" t="s">
        <v>66</v>
      </c>
      <c r="F814" s="1" t="s">
        <v>2521</v>
      </c>
      <c r="G814" s="1" t="s">
        <v>2522</v>
      </c>
    </row>
    <row r="815" spans="1:7" x14ac:dyDescent="0.25">
      <c r="A815" s="1">
        <v>35103168</v>
      </c>
      <c r="B815" s="1" t="s">
        <v>2523</v>
      </c>
      <c r="C815" s="1" t="s">
        <v>2524</v>
      </c>
      <c r="D815" s="1" t="s">
        <v>2525</v>
      </c>
      <c r="E815" s="1" t="s">
        <v>66</v>
      </c>
      <c r="F815" s="1" t="s">
        <v>2483</v>
      </c>
      <c r="G815" s="1" t="s">
        <v>2484</v>
      </c>
    </row>
    <row r="816" spans="1:7" x14ac:dyDescent="0.25">
      <c r="A816" s="1">
        <v>35103169</v>
      </c>
      <c r="B816" s="1" t="s">
        <v>2526</v>
      </c>
      <c r="C816" s="1" t="s">
        <v>2527</v>
      </c>
      <c r="D816" s="1" t="s">
        <v>2528</v>
      </c>
      <c r="E816" s="1" t="s">
        <v>66</v>
      </c>
      <c r="F816" s="1" t="s">
        <v>2483</v>
      </c>
      <c r="G816" s="1" t="s">
        <v>2484</v>
      </c>
    </row>
    <row r="817" spans="1:7" x14ac:dyDescent="0.25">
      <c r="A817" s="1">
        <v>35103171</v>
      </c>
      <c r="B817" s="1" t="s">
        <v>2529</v>
      </c>
      <c r="C817" s="1" t="s">
        <v>2530</v>
      </c>
      <c r="D817" s="1" t="s">
        <v>2531</v>
      </c>
      <c r="E817" s="1" t="s">
        <v>66</v>
      </c>
      <c r="F817" s="1" t="s">
        <v>2483</v>
      </c>
      <c r="G817" s="1" t="s">
        <v>2484</v>
      </c>
    </row>
    <row r="818" spans="1:7" x14ac:dyDescent="0.25">
      <c r="A818" s="1">
        <v>35103172</v>
      </c>
      <c r="B818" s="1" t="s">
        <v>2532</v>
      </c>
      <c r="C818" s="1" t="s">
        <v>2533</v>
      </c>
      <c r="D818" s="1" t="s">
        <v>2534</v>
      </c>
      <c r="E818" s="1" t="s">
        <v>66</v>
      </c>
      <c r="F818" s="1" t="s">
        <v>2483</v>
      </c>
      <c r="G818" s="1" t="s">
        <v>2484</v>
      </c>
    </row>
    <row r="819" spans="1:7" x14ac:dyDescent="0.25">
      <c r="B819" s="1" t="s">
        <v>2535</v>
      </c>
      <c r="C819" s="1" t="s">
        <v>2536</v>
      </c>
      <c r="D819" s="1" t="s">
        <v>2537</v>
      </c>
      <c r="E819" s="1" t="s">
        <v>66</v>
      </c>
      <c r="F819" s="1" t="s">
        <v>2538</v>
      </c>
      <c r="G819" s="1" t="s">
        <v>2539</v>
      </c>
    </row>
    <row r="820" spans="1:7" x14ac:dyDescent="0.25">
      <c r="B820" s="1" t="s">
        <v>2535</v>
      </c>
      <c r="C820" s="1" t="s">
        <v>2536</v>
      </c>
      <c r="D820" s="1" t="s">
        <v>2537</v>
      </c>
      <c r="E820" s="1" t="s">
        <v>66</v>
      </c>
      <c r="F820" s="1" t="s">
        <v>2538</v>
      </c>
      <c r="G820" s="1" t="s">
        <v>2539</v>
      </c>
    </row>
    <row r="821" spans="1:7" x14ac:dyDescent="0.25">
      <c r="B821" s="1" t="s">
        <v>1230</v>
      </c>
      <c r="C821" s="1" t="s">
        <v>1231</v>
      </c>
      <c r="D821" s="1" t="s">
        <v>1232</v>
      </c>
      <c r="E821" s="1" t="s">
        <v>66</v>
      </c>
      <c r="F821" s="1" t="s">
        <v>1187</v>
      </c>
      <c r="G821" s="1" t="s">
        <v>1188</v>
      </c>
    </row>
    <row r="822" spans="1:7" x14ac:dyDescent="0.25">
      <c r="B822" s="1" t="s">
        <v>2540</v>
      </c>
      <c r="C822" s="1" t="s">
        <v>2541</v>
      </c>
      <c r="D822" s="1" t="s">
        <v>2542</v>
      </c>
      <c r="E822" s="1" t="s">
        <v>66</v>
      </c>
      <c r="F822" s="1" t="s">
        <v>931</v>
      </c>
      <c r="G822" s="1" t="s">
        <v>932</v>
      </c>
    </row>
    <row r="823" spans="1:7" x14ac:dyDescent="0.25">
      <c r="B823" s="1" t="s">
        <v>2543</v>
      </c>
      <c r="C823" s="1" t="s">
        <v>2541</v>
      </c>
      <c r="D823" s="1" t="s">
        <v>2543</v>
      </c>
      <c r="E823" s="1" t="s">
        <v>66</v>
      </c>
      <c r="F823" s="1" t="s">
        <v>931</v>
      </c>
      <c r="G823" s="1" t="s">
        <v>932</v>
      </c>
    </row>
    <row r="824" spans="1:7" x14ac:dyDescent="0.25">
      <c r="B824" s="1" t="s">
        <v>2544</v>
      </c>
      <c r="C824" s="1" t="s">
        <v>2545</v>
      </c>
      <c r="D824" s="1" t="s">
        <v>2546</v>
      </c>
      <c r="E824" s="1" t="s">
        <v>66</v>
      </c>
      <c r="F824" s="1" t="s">
        <v>2453</v>
      </c>
      <c r="G824" s="1" t="s">
        <v>2454</v>
      </c>
    </row>
    <row r="825" spans="1:7" x14ac:dyDescent="0.25">
      <c r="B825" s="1" t="s">
        <v>2547</v>
      </c>
      <c r="C825" s="1" t="s">
        <v>2548</v>
      </c>
      <c r="D825" s="1" t="s">
        <v>2549</v>
      </c>
      <c r="E825" s="1" t="s">
        <v>66</v>
      </c>
      <c r="F825" s="1" t="s">
        <v>493</v>
      </c>
      <c r="G825" s="1" t="s">
        <v>494</v>
      </c>
    </row>
    <row r="826" spans="1:7" x14ac:dyDescent="0.25">
      <c r="A826" s="1">
        <v>35123018</v>
      </c>
      <c r="B826" s="1" t="s">
        <v>2550</v>
      </c>
      <c r="C826" s="1" t="s">
        <v>2551</v>
      </c>
      <c r="D826" s="1" t="s">
        <v>2552</v>
      </c>
      <c r="E826" s="1" t="s">
        <v>66</v>
      </c>
      <c r="F826" s="1" t="s">
        <v>2521</v>
      </c>
      <c r="G826" s="1" t="s">
        <v>2522</v>
      </c>
    </row>
    <row r="827" spans="1:7" x14ac:dyDescent="0.25">
      <c r="A827" s="1">
        <v>28220088</v>
      </c>
      <c r="B827" s="1" t="s">
        <v>2553</v>
      </c>
      <c r="C827" s="1" t="s">
        <v>2554</v>
      </c>
      <c r="D827" s="1" t="s">
        <v>2553</v>
      </c>
      <c r="E827" s="1" t="s">
        <v>66</v>
      </c>
      <c r="F827" s="1" t="s">
        <v>2032</v>
      </c>
      <c r="G827" s="1" t="s">
        <v>2033</v>
      </c>
    </row>
    <row r="828" spans="1:7" x14ac:dyDescent="0.25">
      <c r="A828" s="1">
        <v>28220096</v>
      </c>
      <c r="B828" s="1" t="s">
        <v>2555</v>
      </c>
      <c r="C828" s="1" t="s">
        <v>2556</v>
      </c>
      <c r="D828" s="1" t="s">
        <v>2555</v>
      </c>
      <c r="E828" s="1" t="s">
        <v>66</v>
      </c>
      <c r="F828" s="1" t="s">
        <v>2032</v>
      </c>
      <c r="G828" s="1" t="s">
        <v>2033</v>
      </c>
    </row>
    <row r="829" spans="1:7" x14ac:dyDescent="0.25">
      <c r="A829" s="1">
        <v>28220090</v>
      </c>
      <c r="B829" s="1" t="s">
        <v>2557</v>
      </c>
      <c r="C829" s="1" t="s">
        <v>2558</v>
      </c>
      <c r="D829" s="1" t="s">
        <v>2557</v>
      </c>
      <c r="E829" s="1" t="s">
        <v>66</v>
      </c>
      <c r="F829" s="1" t="s">
        <v>2032</v>
      </c>
      <c r="G829" s="1" t="s">
        <v>2033</v>
      </c>
    </row>
    <row r="830" spans="1:7" x14ac:dyDescent="0.25">
      <c r="A830" s="1">
        <v>28220089</v>
      </c>
      <c r="B830" s="1" t="s">
        <v>2559</v>
      </c>
      <c r="C830" s="1" t="s">
        <v>2560</v>
      </c>
      <c r="D830" s="1" t="s">
        <v>2559</v>
      </c>
      <c r="E830" s="1" t="s">
        <v>66</v>
      </c>
      <c r="F830" s="1" t="s">
        <v>2032</v>
      </c>
      <c r="G830" s="1" t="s">
        <v>2033</v>
      </c>
    </row>
    <row r="831" spans="1:7" x14ac:dyDescent="0.25">
      <c r="A831" s="1">
        <v>28220092</v>
      </c>
      <c r="B831" s="1" t="s">
        <v>2561</v>
      </c>
      <c r="C831" s="1" t="s">
        <v>2562</v>
      </c>
      <c r="D831" s="1" t="s">
        <v>2561</v>
      </c>
      <c r="E831" s="1" t="s">
        <v>66</v>
      </c>
      <c r="F831" s="1" t="s">
        <v>2032</v>
      </c>
      <c r="G831" s="1" t="s">
        <v>2033</v>
      </c>
    </row>
    <row r="832" spans="1:7" x14ac:dyDescent="0.25">
      <c r="A832" s="1">
        <v>28220091</v>
      </c>
      <c r="B832" s="1" t="s">
        <v>2563</v>
      </c>
      <c r="C832" s="1" t="s">
        <v>2564</v>
      </c>
      <c r="D832" s="1" t="s">
        <v>2563</v>
      </c>
      <c r="E832" s="1" t="s">
        <v>66</v>
      </c>
      <c r="F832" s="1" t="s">
        <v>2032</v>
      </c>
      <c r="G832" s="1" t="s">
        <v>2033</v>
      </c>
    </row>
    <row r="833" spans="1:7" x14ac:dyDescent="0.25">
      <c r="A833" s="1">
        <v>28220093</v>
      </c>
      <c r="B833" s="1" t="s">
        <v>2565</v>
      </c>
      <c r="C833" s="1" t="s">
        <v>2566</v>
      </c>
      <c r="D833" s="1" t="s">
        <v>2565</v>
      </c>
      <c r="E833" s="1" t="s">
        <v>66</v>
      </c>
      <c r="F833" s="1" t="s">
        <v>2032</v>
      </c>
      <c r="G833" s="1" t="s">
        <v>2033</v>
      </c>
    </row>
    <row r="834" spans="1:7" x14ac:dyDescent="0.25">
      <c r="A834" s="1">
        <v>28220094</v>
      </c>
      <c r="B834" s="1" t="s">
        <v>2567</v>
      </c>
      <c r="C834" s="1" t="s">
        <v>2568</v>
      </c>
      <c r="D834" s="1" t="s">
        <v>2567</v>
      </c>
      <c r="E834" s="1" t="s">
        <v>66</v>
      </c>
      <c r="F834" s="1" t="s">
        <v>2032</v>
      </c>
      <c r="G834" s="1" t="s">
        <v>2033</v>
      </c>
    </row>
    <row r="835" spans="1:7" x14ac:dyDescent="0.25">
      <c r="A835" s="1">
        <v>28220095</v>
      </c>
      <c r="B835" s="1" t="s">
        <v>2569</v>
      </c>
      <c r="C835" s="1" t="s">
        <v>2570</v>
      </c>
      <c r="D835" s="1" t="s">
        <v>2569</v>
      </c>
      <c r="E835" s="1" t="s">
        <v>66</v>
      </c>
      <c r="F835" s="1" t="s">
        <v>2032</v>
      </c>
      <c r="G835" s="1" t="s">
        <v>2033</v>
      </c>
    </row>
    <row r="836" spans="1:7" x14ac:dyDescent="0.25">
      <c r="B836" s="1" t="s">
        <v>2571</v>
      </c>
      <c r="C836" s="1" t="s">
        <v>2468</v>
      </c>
      <c r="D836" s="1" t="s">
        <v>2469</v>
      </c>
      <c r="E836" s="1" t="s">
        <v>66</v>
      </c>
      <c r="F836" s="1" t="s">
        <v>2470</v>
      </c>
      <c r="G836" s="1" t="s">
        <v>2471</v>
      </c>
    </row>
    <row r="837" spans="1:7" x14ac:dyDescent="0.25">
      <c r="B837" s="1" t="s">
        <v>1257</v>
      </c>
      <c r="C837" s="1" t="s">
        <v>1258</v>
      </c>
      <c r="D837" s="1" t="s">
        <v>1259</v>
      </c>
      <c r="E837" s="1" t="s">
        <v>66</v>
      </c>
      <c r="F837" s="1" t="s">
        <v>1260</v>
      </c>
      <c r="G837" s="1" t="s">
        <v>1261</v>
      </c>
    </row>
    <row r="838" spans="1:7" x14ac:dyDescent="0.25">
      <c r="B838" s="1" t="s">
        <v>2464</v>
      </c>
      <c r="C838" s="1" t="s">
        <v>2465</v>
      </c>
      <c r="D838" s="1" t="s">
        <v>2466</v>
      </c>
      <c r="E838" s="1" t="s">
        <v>66</v>
      </c>
      <c r="F838" s="1" t="s">
        <v>1174</v>
      </c>
      <c r="G838" s="1" t="s">
        <v>1175</v>
      </c>
    </row>
    <row r="839" spans="1:7" x14ac:dyDescent="0.25">
      <c r="A839" s="1">
        <v>28220098</v>
      </c>
      <c r="B839" s="1" t="s">
        <v>2572</v>
      </c>
      <c r="C839" s="1" t="s">
        <v>2573</v>
      </c>
      <c r="D839" s="1" t="s">
        <v>2572</v>
      </c>
      <c r="E839" s="1" t="s">
        <v>66</v>
      </c>
      <c r="F839" s="1" t="s">
        <v>2032</v>
      </c>
      <c r="G839" s="1" t="s">
        <v>2033</v>
      </c>
    </row>
    <row r="840" spans="1:7" x14ac:dyDescent="0.25">
      <c r="A840" s="1">
        <v>28220097</v>
      </c>
      <c r="B840" s="1" t="s">
        <v>2574</v>
      </c>
      <c r="C840" s="1" t="s">
        <v>2575</v>
      </c>
      <c r="D840" s="1" t="s">
        <v>2574</v>
      </c>
      <c r="E840" s="1" t="s">
        <v>66</v>
      </c>
      <c r="F840" s="1" t="s">
        <v>2032</v>
      </c>
      <c r="G840" s="1" t="s">
        <v>2033</v>
      </c>
    </row>
    <row r="841" spans="1:7" x14ac:dyDescent="0.25">
      <c r="A841" s="1">
        <v>28220099</v>
      </c>
      <c r="B841" s="1" t="s">
        <v>2576</v>
      </c>
      <c r="C841" s="1" t="s">
        <v>2577</v>
      </c>
      <c r="D841" s="1" t="s">
        <v>2576</v>
      </c>
      <c r="E841" s="1" t="s">
        <v>66</v>
      </c>
      <c r="F841" s="1" t="s">
        <v>2032</v>
      </c>
      <c r="G841" s="1" t="s">
        <v>2033</v>
      </c>
    </row>
    <row r="842" spans="1:7" x14ac:dyDescent="0.25">
      <c r="A842" s="1">
        <v>19045129</v>
      </c>
      <c r="B842" s="1" t="s">
        <v>2578</v>
      </c>
      <c r="C842" s="1" t="s">
        <v>2579</v>
      </c>
      <c r="D842" s="1" t="s">
        <v>2580</v>
      </c>
      <c r="E842" s="1" t="s">
        <v>66</v>
      </c>
      <c r="F842" s="1" t="s">
        <v>285</v>
      </c>
      <c r="G842" s="1" t="s">
        <v>286</v>
      </c>
    </row>
    <row r="843" spans="1:7" x14ac:dyDescent="0.25">
      <c r="B843" s="1" t="s">
        <v>2581</v>
      </c>
      <c r="C843" s="1" t="s">
        <v>2582</v>
      </c>
      <c r="D843" s="1" t="s">
        <v>2583</v>
      </c>
      <c r="E843" s="1" t="s">
        <v>66</v>
      </c>
      <c r="F843" s="1" t="s">
        <v>2584</v>
      </c>
      <c r="G843" s="1" t="s">
        <v>2585</v>
      </c>
    </row>
    <row r="844" spans="1:7" x14ac:dyDescent="0.25">
      <c r="B844" s="1" t="s">
        <v>2586</v>
      </c>
      <c r="C844" s="1" t="s">
        <v>2587</v>
      </c>
      <c r="D844" s="1" t="s">
        <v>2588</v>
      </c>
      <c r="E844" s="1" t="s">
        <v>66</v>
      </c>
      <c r="F844" s="1" t="s">
        <v>1021</v>
      </c>
      <c r="G844" s="1" t="s">
        <v>1022</v>
      </c>
    </row>
    <row r="845" spans="1:7" x14ac:dyDescent="0.25">
      <c r="B845" s="1" t="s">
        <v>2589</v>
      </c>
      <c r="C845" s="1" t="s">
        <v>2590</v>
      </c>
      <c r="D845" s="1" t="s">
        <v>2591</v>
      </c>
      <c r="E845" s="1" t="s">
        <v>66</v>
      </c>
      <c r="F845" s="1" t="s">
        <v>1021</v>
      </c>
      <c r="G845" s="1" t="s">
        <v>1022</v>
      </c>
    </row>
    <row r="846" spans="1:7" x14ac:dyDescent="0.25">
      <c r="B846" s="1" t="s">
        <v>2592</v>
      </c>
      <c r="C846" s="1" t="s">
        <v>2593</v>
      </c>
      <c r="D846" s="1" t="s">
        <v>2594</v>
      </c>
      <c r="E846" s="1" t="s">
        <v>66</v>
      </c>
      <c r="F846" s="1" t="s">
        <v>1021</v>
      </c>
      <c r="G846" s="1" t="s">
        <v>1022</v>
      </c>
    </row>
    <row r="847" spans="1:7" x14ac:dyDescent="0.25">
      <c r="B847" s="1" t="s">
        <v>2595</v>
      </c>
      <c r="C847" s="1" t="s">
        <v>2596</v>
      </c>
      <c r="D847" s="1" t="s">
        <v>2597</v>
      </c>
      <c r="E847" s="1" t="s">
        <v>66</v>
      </c>
      <c r="F847" s="1" t="s">
        <v>1021</v>
      </c>
      <c r="G847" s="1" t="s">
        <v>1022</v>
      </c>
    </row>
    <row r="848" spans="1:7" x14ac:dyDescent="0.25">
      <c r="B848" s="1" t="s">
        <v>2598</v>
      </c>
      <c r="C848" s="1" t="s">
        <v>2599</v>
      </c>
      <c r="D848" s="1" t="s">
        <v>2600</v>
      </c>
      <c r="E848" s="1" t="s">
        <v>66</v>
      </c>
      <c r="F848" s="1" t="s">
        <v>1021</v>
      </c>
      <c r="G848" s="1" t="s">
        <v>1022</v>
      </c>
    </row>
    <row r="849" spans="1:7" x14ac:dyDescent="0.25">
      <c r="B849" s="1" t="s">
        <v>2601</v>
      </c>
      <c r="C849" s="1" t="s">
        <v>2602</v>
      </c>
      <c r="D849" s="1" t="s">
        <v>2603</v>
      </c>
      <c r="E849" s="1" t="s">
        <v>66</v>
      </c>
      <c r="F849" s="1" t="s">
        <v>1021</v>
      </c>
      <c r="G849" s="1" t="s">
        <v>1022</v>
      </c>
    </row>
    <row r="850" spans="1:7" x14ac:dyDescent="0.25">
      <c r="B850" s="1" t="s">
        <v>2604</v>
      </c>
      <c r="C850" s="1" t="s">
        <v>2605</v>
      </c>
      <c r="D850" s="1" t="s">
        <v>2606</v>
      </c>
      <c r="E850" s="1" t="s">
        <v>66</v>
      </c>
      <c r="F850" s="1" t="s">
        <v>2607</v>
      </c>
      <c r="G850" s="1" t="s">
        <v>2608</v>
      </c>
    </row>
    <row r="851" spans="1:7" x14ac:dyDescent="0.25">
      <c r="B851" s="1" t="s">
        <v>2609</v>
      </c>
      <c r="C851" s="1" t="s">
        <v>2610</v>
      </c>
      <c r="D851" s="1" t="s">
        <v>2611</v>
      </c>
      <c r="E851" s="1" t="s">
        <v>66</v>
      </c>
      <c r="F851" s="1" t="s">
        <v>233</v>
      </c>
      <c r="G851" s="1" t="s">
        <v>234</v>
      </c>
    </row>
    <row r="852" spans="1:7" x14ac:dyDescent="0.25">
      <c r="B852" s="1" t="s">
        <v>2612</v>
      </c>
      <c r="C852" s="1" t="s">
        <v>2613</v>
      </c>
      <c r="D852" s="1" t="s">
        <v>2614</v>
      </c>
      <c r="E852" s="1" t="s">
        <v>66</v>
      </c>
      <c r="F852" s="1" t="s">
        <v>2615</v>
      </c>
      <c r="G852" s="1" t="s">
        <v>2616</v>
      </c>
    </row>
    <row r="853" spans="1:7" x14ac:dyDescent="0.25">
      <c r="B853" s="1" t="s">
        <v>2617</v>
      </c>
      <c r="C853" s="1" t="s">
        <v>2618</v>
      </c>
      <c r="D853" s="1" t="s">
        <v>2619</v>
      </c>
      <c r="E853" s="1" t="s">
        <v>66</v>
      </c>
      <c r="F853" s="1" t="s">
        <v>171</v>
      </c>
      <c r="G853" s="1" t="s">
        <v>172</v>
      </c>
    </row>
    <row r="854" spans="1:7" x14ac:dyDescent="0.25">
      <c r="B854" s="1" t="s">
        <v>2620</v>
      </c>
      <c r="C854" s="1" t="s">
        <v>2621</v>
      </c>
      <c r="D854" s="1" t="s">
        <v>2622</v>
      </c>
      <c r="E854" s="1" t="s">
        <v>66</v>
      </c>
      <c r="F854" s="1" t="s">
        <v>171</v>
      </c>
      <c r="G854" s="1" t="s">
        <v>172</v>
      </c>
    </row>
    <row r="855" spans="1:7" x14ac:dyDescent="0.25">
      <c r="A855" s="1">
        <v>28070060</v>
      </c>
      <c r="B855" s="1" t="s">
        <v>2623</v>
      </c>
      <c r="C855" s="1" t="s">
        <v>2624</v>
      </c>
      <c r="D855" s="1" t="s">
        <v>2625</v>
      </c>
      <c r="E855" s="1" t="s">
        <v>66</v>
      </c>
      <c r="F855" s="1" t="s">
        <v>2626</v>
      </c>
      <c r="G855" s="1" t="s">
        <v>2627</v>
      </c>
    </row>
    <row r="856" spans="1:7" x14ac:dyDescent="0.25">
      <c r="B856" s="1" t="s">
        <v>2628</v>
      </c>
      <c r="C856" s="1" t="s">
        <v>2629</v>
      </c>
      <c r="D856" s="1" t="s">
        <v>2630</v>
      </c>
      <c r="E856" s="1" t="s">
        <v>66</v>
      </c>
      <c r="F856" s="1" t="s">
        <v>176</v>
      </c>
      <c r="G856" s="1" t="s">
        <v>177</v>
      </c>
    </row>
    <row r="857" spans="1:7" x14ac:dyDescent="0.25">
      <c r="B857" s="1" t="s">
        <v>2631</v>
      </c>
      <c r="C857" s="1" t="s">
        <v>2631</v>
      </c>
      <c r="D857" s="1" t="s">
        <v>2631</v>
      </c>
      <c r="E857" s="1" t="s">
        <v>66</v>
      </c>
      <c r="G857" s="1" t="s">
        <v>199</v>
      </c>
    </row>
    <row r="858" spans="1:7" x14ac:dyDescent="0.25">
      <c r="A858" s="1">
        <v>17095081</v>
      </c>
      <c r="B858" s="1" t="s">
        <v>2632</v>
      </c>
      <c r="C858" s="1" t="s">
        <v>2633</v>
      </c>
      <c r="D858" s="1" t="s">
        <v>2634</v>
      </c>
      <c r="E858" s="1" t="s">
        <v>65</v>
      </c>
      <c r="F858" s="1" t="s">
        <v>475</v>
      </c>
      <c r="G858" s="1" t="s">
        <v>476</v>
      </c>
    </row>
    <row r="859" spans="1:7" x14ac:dyDescent="0.25">
      <c r="A859" s="1">
        <v>28220100</v>
      </c>
      <c r="B859" s="1" t="s">
        <v>2635</v>
      </c>
      <c r="C859" s="1" t="s">
        <v>2636</v>
      </c>
      <c r="D859" s="1" t="s">
        <v>2635</v>
      </c>
      <c r="E859" s="1" t="s">
        <v>66</v>
      </c>
      <c r="F859" s="1" t="s">
        <v>2032</v>
      </c>
      <c r="G859" s="1" t="s">
        <v>2033</v>
      </c>
    </row>
    <row r="860" spans="1:7" x14ac:dyDescent="0.25">
      <c r="A860" s="1">
        <v>35260905</v>
      </c>
      <c r="B860" s="1" t="s">
        <v>2637</v>
      </c>
      <c r="C860" s="1" t="s">
        <v>2638</v>
      </c>
      <c r="D860" s="1" t="s">
        <v>2639</v>
      </c>
      <c r="E860" s="1" t="s">
        <v>65</v>
      </c>
      <c r="F860" s="1" t="s">
        <v>563</v>
      </c>
      <c r="G860" s="1" t="s">
        <v>564</v>
      </c>
    </row>
    <row r="861" spans="1:7" x14ac:dyDescent="0.25">
      <c r="A861" s="1">
        <v>35260906</v>
      </c>
      <c r="B861" s="1" t="s">
        <v>2640</v>
      </c>
      <c r="C861" s="1" t="s">
        <v>2641</v>
      </c>
      <c r="D861" s="1" t="s">
        <v>2642</v>
      </c>
      <c r="E861" s="1" t="s">
        <v>65</v>
      </c>
      <c r="F861" s="1" t="s">
        <v>563</v>
      </c>
      <c r="G861" s="1" t="s">
        <v>564</v>
      </c>
    </row>
    <row r="862" spans="1:7" x14ac:dyDescent="0.25">
      <c r="A862" s="1">
        <v>28220101</v>
      </c>
      <c r="B862" s="1" t="s">
        <v>2643</v>
      </c>
      <c r="C862" s="1" t="s">
        <v>2644</v>
      </c>
      <c r="D862" s="1" t="s">
        <v>2643</v>
      </c>
      <c r="E862" s="1" t="s">
        <v>66</v>
      </c>
      <c r="F862" s="1" t="s">
        <v>2032</v>
      </c>
      <c r="G862" s="1" t="s">
        <v>2033</v>
      </c>
    </row>
    <row r="863" spans="1:7" x14ac:dyDescent="0.25">
      <c r="A863" s="1">
        <v>28220102</v>
      </c>
      <c r="B863" s="1" t="s">
        <v>2645</v>
      </c>
      <c r="C863" s="1" t="s">
        <v>2646</v>
      </c>
      <c r="D863" s="1" t="s">
        <v>2645</v>
      </c>
      <c r="E863" s="1" t="s">
        <v>66</v>
      </c>
      <c r="F863" s="1" t="s">
        <v>2032</v>
      </c>
      <c r="G863" s="1" t="s">
        <v>2033</v>
      </c>
    </row>
    <row r="864" spans="1:7" x14ac:dyDescent="0.25">
      <c r="A864" s="1">
        <v>35260911</v>
      </c>
      <c r="B864" s="1" t="s">
        <v>2647</v>
      </c>
      <c r="C864" s="1" t="s">
        <v>2648</v>
      </c>
      <c r="D864" s="1" t="s">
        <v>2649</v>
      </c>
      <c r="E864" s="1" t="s">
        <v>66</v>
      </c>
      <c r="G864" s="1" t="s">
        <v>199</v>
      </c>
    </row>
    <row r="865" spans="1:7" x14ac:dyDescent="0.25">
      <c r="A865" s="1">
        <v>35260907</v>
      </c>
      <c r="B865" s="1" t="s">
        <v>2650</v>
      </c>
      <c r="C865" s="1" t="s">
        <v>2651</v>
      </c>
      <c r="D865" s="1" t="s">
        <v>2652</v>
      </c>
      <c r="E865" s="1" t="s">
        <v>65</v>
      </c>
      <c r="F865" s="1" t="s">
        <v>563</v>
      </c>
      <c r="G865" s="1" t="s">
        <v>564</v>
      </c>
    </row>
    <row r="866" spans="1:7" x14ac:dyDescent="0.25">
      <c r="A866" s="1">
        <v>35260908</v>
      </c>
      <c r="B866" s="1" t="s">
        <v>2653</v>
      </c>
      <c r="C866" s="1" t="s">
        <v>2654</v>
      </c>
      <c r="D866" s="1" t="s">
        <v>2655</v>
      </c>
      <c r="E866" s="1" t="s">
        <v>65</v>
      </c>
      <c r="F866" s="1" t="s">
        <v>563</v>
      </c>
      <c r="G866" s="1" t="s">
        <v>564</v>
      </c>
    </row>
    <row r="867" spans="1:7" x14ac:dyDescent="0.25">
      <c r="A867" s="1">
        <v>35260909</v>
      </c>
      <c r="B867" s="1" t="s">
        <v>2656</v>
      </c>
      <c r="C867" s="1" t="s">
        <v>2657</v>
      </c>
      <c r="D867" s="1" t="s">
        <v>2658</v>
      </c>
      <c r="E867" s="1" t="s">
        <v>65</v>
      </c>
      <c r="F867" s="1" t="s">
        <v>563</v>
      </c>
      <c r="G867" s="1" t="s">
        <v>564</v>
      </c>
    </row>
    <row r="868" spans="1:7" x14ac:dyDescent="0.25">
      <c r="A868" s="1">
        <v>35260910</v>
      </c>
      <c r="B868" s="1" t="s">
        <v>2659</v>
      </c>
      <c r="C868" s="1" t="s">
        <v>2660</v>
      </c>
      <c r="D868" s="1" t="s">
        <v>2661</v>
      </c>
      <c r="E868" s="1" t="s">
        <v>65</v>
      </c>
      <c r="F868" s="1" t="s">
        <v>563</v>
      </c>
      <c r="G868" s="1" t="s">
        <v>564</v>
      </c>
    </row>
    <row r="869" spans="1:7" x14ac:dyDescent="0.25">
      <c r="A869" s="1">
        <v>28220103</v>
      </c>
      <c r="B869" s="1" t="s">
        <v>2662</v>
      </c>
      <c r="C869" s="1" t="s">
        <v>2663</v>
      </c>
      <c r="D869" s="1" t="s">
        <v>2662</v>
      </c>
      <c r="E869" s="1" t="s">
        <v>66</v>
      </c>
      <c r="F869" s="1" t="s">
        <v>2032</v>
      </c>
      <c r="G869" s="1" t="s">
        <v>2033</v>
      </c>
    </row>
    <row r="870" spans="1:7" x14ac:dyDescent="0.25">
      <c r="A870" s="1">
        <v>28220104</v>
      </c>
      <c r="B870" s="1" t="s">
        <v>2664</v>
      </c>
      <c r="C870" s="1" t="s">
        <v>2665</v>
      </c>
      <c r="D870" s="1" t="s">
        <v>2664</v>
      </c>
      <c r="E870" s="1" t="s">
        <v>66</v>
      </c>
      <c r="F870" s="1" t="s">
        <v>2032</v>
      </c>
      <c r="G870" s="1" t="s">
        <v>2033</v>
      </c>
    </row>
    <row r="871" spans="1:7" x14ac:dyDescent="0.25">
      <c r="A871" s="1">
        <v>28220109</v>
      </c>
      <c r="B871" s="1" t="s">
        <v>2666</v>
      </c>
      <c r="C871" s="1" t="s">
        <v>2667</v>
      </c>
      <c r="D871" s="1" t="s">
        <v>2666</v>
      </c>
      <c r="E871" s="1" t="s">
        <v>66</v>
      </c>
      <c r="F871" s="1" t="s">
        <v>2032</v>
      </c>
      <c r="G871" s="1" t="s">
        <v>2033</v>
      </c>
    </row>
    <row r="872" spans="1:7" x14ac:dyDescent="0.25">
      <c r="A872" s="1">
        <v>35718206</v>
      </c>
      <c r="B872" s="1" t="s">
        <v>2668</v>
      </c>
      <c r="C872" s="1" t="s">
        <v>2668</v>
      </c>
      <c r="D872" s="1" t="s">
        <v>2668</v>
      </c>
      <c r="G872" s="1" t="s">
        <v>199</v>
      </c>
    </row>
    <row r="873" spans="1:7" x14ac:dyDescent="0.25">
      <c r="A873" s="1">
        <v>35510492</v>
      </c>
      <c r="B873" s="1" t="s">
        <v>2669</v>
      </c>
      <c r="C873" s="1" t="s">
        <v>2670</v>
      </c>
      <c r="D873" s="1" t="s">
        <v>2671</v>
      </c>
      <c r="E873" s="1" t="s">
        <v>66</v>
      </c>
      <c r="F873" s="1" t="s">
        <v>2672</v>
      </c>
      <c r="G873" s="1" t="s">
        <v>2673</v>
      </c>
    </row>
    <row r="874" spans="1:7" x14ac:dyDescent="0.25">
      <c r="A874" s="1">
        <v>28220107</v>
      </c>
      <c r="B874" s="1" t="s">
        <v>2674</v>
      </c>
      <c r="C874" s="1" t="s">
        <v>2675</v>
      </c>
      <c r="D874" s="1" t="s">
        <v>2674</v>
      </c>
      <c r="E874" s="1" t="s">
        <v>66</v>
      </c>
      <c r="F874" s="1" t="s">
        <v>2032</v>
      </c>
      <c r="G874" s="1" t="s">
        <v>2033</v>
      </c>
    </row>
    <row r="875" spans="1:7" x14ac:dyDescent="0.25">
      <c r="A875" s="1">
        <v>28220108</v>
      </c>
      <c r="B875" s="1" t="s">
        <v>2676</v>
      </c>
      <c r="C875" s="1" t="s">
        <v>2677</v>
      </c>
      <c r="D875" s="1" t="s">
        <v>2676</v>
      </c>
      <c r="E875" s="1" t="s">
        <v>66</v>
      </c>
      <c r="F875" s="1" t="s">
        <v>2032</v>
      </c>
      <c r="G875" s="1" t="s">
        <v>2033</v>
      </c>
    </row>
    <row r="876" spans="1:7" x14ac:dyDescent="0.25">
      <c r="A876" s="1">
        <v>28220106</v>
      </c>
      <c r="B876" s="1" t="s">
        <v>2678</v>
      </c>
      <c r="C876" s="1" t="s">
        <v>2679</v>
      </c>
      <c r="D876" s="1" t="s">
        <v>2678</v>
      </c>
      <c r="E876" s="1" t="s">
        <v>66</v>
      </c>
      <c r="F876" s="1" t="s">
        <v>2032</v>
      </c>
      <c r="G876" s="1" t="s">
        <v>2033</v>
      </c>
    </row>
    <row r="877" spans="1:7" x14ac:dyDescent="0.25">
      <c r="A877" s="1">
        <v>28220105</v>
      </c>
      <c r="B877" s="1" t="s">
        <v>2680</v>
      </c>
      <c r="C877" s="1" t="s">
        <v>2681</v>
      </c>
      <c r="D877" s="1" t="s">
        <v>2680</v>
      </c>
      <c r="E877" s="1" t="s">
        <v>66</v>
      </c>
      <c r="F877" s="1" t="s">
        <v>2032</v>
      </c>
      <c r="G877" s="1" t="s">
        <v>2033</v>
      </c>
    </row>
    <row r="878" spans="1:7" x14ac:dyDescent="0.25">
      <c r="A878" s="1">
        <v>35260915</v>
      </c>
      <c r="B878" s="1" t="s">
        <v>2682</v>
      </c>
      <c r="C878" s="1" t="s">
        <v>2683</v>
      </c>
      <c r="D878" s="1" t="s">
        <v>2684</v>
      </c>
      <c r="E878" s="1" t="s">
        <v>65</v>
      </c>
      <c r="F878" s="1" t="s">
        <v>563</v>
      </c>
      <c r="G878" s="1" t="s">
        <v>564</v>
      </c>
    </row>
    <row r="879" spans="1:7" x14ac:dyDescent="0.25">
      <c r="A879" s="1">
        <v>35260913</v>
      </c>
      <c r="B879" s="1" t="s">
        <v>2685</v>
      </c>
      <c r="C879" s="1" t="s">
        <v>2686</v>
      </c>
      <c r="D879" s="1" t="s">
        <v>2687</v>
      </c>
      <c r="E879" s="1" t="s">
        <v>65</v>
      </c>
      <c r="F879" s="1" t="s">
        <v>563</v>
      </c>
      <c r="G879" s="1" t="s">
        <v>564</v>
      </c>
    </row>
    <row r="880" spans="1:7" x14ac:dyDescent="0.25">
      <c r="A880" s="1">
        <v>35260914</v>
      </c>
      <c r="B880" s="1" t="s">
        <v>2688</v>
      </c>
      <c r="C880" s="1" t="s">
        <v>2689</v>
      </c>
      <c r="D880" s="1" t="s">
        <v>2690</v>
      </c>
      <c r="E880" s="1" t="s">
        <v>65</v>
      </c>
      <c r="F880" s="1" t="s">
        <v>563</v>
      </c>
      <c r="G880" s="1" t="s">
        <v>564</v>
      </c>
    </row>
    <row r="881" spans="1:7" x14ac:dyDescent="0.25">
      <c r="A881" s="1">
        <v>35260916</v>
      </c>
      <c r="B881" s="1" t="s">
        <v>2691</v>
      </c>
      <c r="C881" s="1" t="s">
        <v>2692</v>
      </c>
      <c r="D881" s="1" t="s">
        <v>2693</v>
      </c>
      <c r="E881" s="1" t="s">
        <v>65</v>
      </c>
      <c r="F881" s="1" t="s">
        <v>563</v>
      </c>
      <c r="G881" s="1" t="s">
        <v>564</v>
      </c>
    </row>
    <row r="882" spans="1:7" x14ac:dyDescent="0.25">
      <c r="A882" s="1">
        <v>35260917</v>
      </c>
      <c r="B882" s="1" t="s">
        <v>2694</v>
      </c>
      <c r="C882" s="1" t="s">
        <v>2695</v>
      </c>
      <c r="D882" s="1" t="s">
        <v>2696</v>
      </c>
      <c r="E882" s="1" t="s">
        <v>65</v>
      </c>
      <c r="F882" s="1" t="s">
        <v>563</v>
      </c>
      <c r="G882" s="1" t="s">
        <v>564</v>
      </c>
    </row>
    <row r="883" spans="1:7" x14ac:dyDescent="0.25">
      <c r="A883" s="1">
        <v>35260918</v>
      </c>
      <c r="B883" s="1" t="s">
        <v>2697</v>
      </c>
      <c r="C883" s="1" t="s">
        <v>2698</v>
      </c>
      <c r="D883" s="1" t="s">
        <v>2699</v>
      </c>
      <c r="E883" s="1" t="s">
        <v>65</v>
      </c>
      <c r="F883" s="1" t="s">
        <v>563</v>
      </c>
      <c r="G883" s="1" t="s">
        <v>564</v>
      </c>
    </row>
    <row r="884" spans="1:7" x14ac:dyDescent="0.25">
      <c r="A884" s="1">
        <v>35510494</v>
      </c>
      <c r="B884" s="1" t="s">
        <v>2700</v>
      </c>
      <c r="C884" s="1" t="s">
        <v>2701</v>
      </c>
      <c r="D884" s="1" t="s">
        <v>2702</v>
      </c>
      <c r="E884" s="1" t="s">
        <v>66</v>
      </c>
      <c r="F884" s="1" t="s">
        <v>2672</v>
      </c>
      <c r="G884" s="1" t="s">
        <v>2673</v>
      </c>
    </row>
    <row r="885" spans="1:7" x14ac:dyDescent="0.25">
      <c r="A885" s="1">
        <v>35510495</v>
      </c>
      <c r="B885" s="1" t="s">
        <v>2703</v>
      </c>
      <c r="C885" s="1" t="s">
        <v>2704</v>
      </c>
      <c r="D885" s="1" t="s">
        <v>2705</v>
      </c>
      <c r="E885" s="1" t="s">
        <v>66</v>
      </c>
      <c r="F885" s="1" t="s">
        <v>2672</v>
      </c>
      <c r="G885" s="1" t="s">
        <v>2673</v>
      </c>
    </row>
    <row r="886" spans="1:7" x14ac:dyDescent="0.25">
      <c r="A886" s="1">
        <v>28220111</v>
      </c>
      <c r="B886" s="1" t="s">
        <v>2706</v>
      </c>
      <c r="C886" s="1" t="s">
        <v>2707</v>
      </c>
      <c r="D886" s="1" t="s">
        <v>2706</v>
      </c>
      <c r="E886" s="1" t="s">
        <v>66</v>
      </c>
      <c r="F886" s="1" t="s">
        <v>2032</v>
      </c>
      <c r="G886" s="1" t="s">
        <v>2033</v>
      </c>
    </row>
    <row r="887" spans="1:7" x14ac:dyDescent="0.25">
      <c r="A887" s="1">
        <v>28220110</v>
      </c>
      <c r="B887" s="1" t="s">
        <v>2708</v>
      </c>
      <c r="C887" s="1" t="s">
        <v>2709</v>
      </c>
      <c r="D887" s="1" t="s">
        <v>2708</v>
      </c>
      <c r="E887" s="1" t="s">
        <v>66</v>
      </c>
      <c r="F887" s="1" t="s">
        <v>2032</v>
      </c>
      <c r="G887" s="1" t="s">
        <v>2033</v>
      </c>
    </row>
    <row r="888" spans="1:7" x14ac:dyDescent="0.25">
      <c r="B888" s="1" t="s">
        <v>2710</v>
      </c>
      <c r="C888" s="1" t="s">
        <v>2711</v>
      </c>
      <c r="D888" s="1" t="s">
        <v>2712</v>
      </c>
      <c r="E888" s="1" t="s">
        <v>66</v>
      </c>
      <c r="F888" s="1" t="s">
        <v>2713</v>
      </c>
      <c r="G888" s="1" t="s">
        <v>2714</v>
      </c>
    </row>
    <row r="889" spans="1:7" x14ac:dyDescent="0.25">
      <c r="B889" s="1" t="s">
        <v>1230</v>
      </c>
      <c r="C889" s="1" t="s">
        <v>1231</v>
      </c>
      <c r="D889" s="1" t="s">
        <v>1232</v>
      </c>
      <c r="E889" s="1" t="s">
        <v>66</v>
      </c>
      <c r="F889" s="1" t="s">
        <v>1187</v>
      </c>
      <c r="G889" s="1" t="s">
        <v>1188</v>
      </c>
    </row>
    <row r="890" spans="1:7" x14ac:dyDescent="0.25">
      <c r="B890" s="1" t="s">
        <v>2715</v>
      </c>
      <c r="C890" s="1" t="s">
        <v>2716</v>
      </c>
      <c r="D890" s="1" t="s">
        <v>2717</v>
      </c>
      <c r="E890" s="1" t="s">
        <v>66</v>
      </c>
      <c r="F890" s="1" t="s">
        <v>2626</v>
      </c>
      <c r="G890" s="1" t="s">
        <v>2627</v>
      </c>
    </row>
    <row r="891" spans="1:7" x14ac:dyDescent="0.25">
      <c r="B891" s="1" t="s">
        <v>2718</v>
      </c>
      <c r="C891" s="1" t="s">
        <v>2719</v>
      </c>
      <c r="D891" s="1" t="s">
        <v>2720</v>
      </c>
      <c r="E891" s="1" t="s">
        <v>66</v>
      </c>
      <c r="F891" s="1" t="s">
        <v>2626</v>
      </c>
      <c r="G891" s="1" t="s">
        <v>2627</v>
      </c>
    </row>
    <row r="892" spans="1:7" x14ac:dyDescent="0.25">
      <c r="B892" s="1" t="s">
        <v>2721</v>
      </c>
      <c r="C892" s="1" t="s">
        <v>2722</v>
      </c>
      <c r="D892" s="1" t="s">
        <v>2723</v>
      </c>
      <c r="E892" s="1" t="s">
        <v>65</v>
      </c>
      <c r="F892" s="1" t="s">
        <v>1984</v>
      </c>
      <c r="G892" s="1" t="s">
        <v>1985</v>
      </c>
    </row>
    <row r="893" spans="1:7" x14ac:dyDescent="0.25">
      <c r="B893" s="1" t="s">
        <v>2724</v>
      </c>
      <c r="C893" s="1" t="s">
        <v>2725</v>
      </c>
      <c r="D893" s="1" t="s">
        <v>2726</v>
      </c>
      <c r="E893" s="1" t="s">
        <v>65</v>
      </c>
      <c r="F893" s="1" t="s">
        <v>1984</v>
      </c>
      <c r="G893" s="1" t="s">
        <v>1985</v>
      </c>
    </row>
    <row r="894" spans="1:7" x14ac:dyDescent="0.25">
      <c r="B894" s="1" t="s">
        <v>2727</v>
      </c>
      <c r="C894" s="1" t="s">
        <v>2728</v>
      </c>
      <c r="D894" s="1" t="s">
        <v>2729</v>
      </c>
      <c r="E894" s="1" t="s">
        <v>65</v>
      </c>
      <c r="F894" s="1" t="s">
        <v>1984</v>
      </c>
      <c r="G894" s="1" t="s">
        <v>1985</v>
      </c>
    </row>
    <row r="895" spans="1:7" x14ac:dyDescent="0.25">
      <c r="B895" s="1" t="s">
        <v>2730</v>
      </c>
      <c r="C895" s="1" t="s">
        <v>2731</v>
      </c>
      <c r="D895" s="1" t="s">
        <v>2732</v>
      </c>
      <c r="E895" s="1" t="s">
        <v>65</v>
      </c>
      <c r="F895" s="1" t="s">
        <v>1984</v>
      </c>
      <c r="G895" s="1" t="s">
        <v>1985</v>
      </c>
    </row>
    <row r="896" spans="1:7" x14ac:dyDescent="0.25">
      <c r="A896" s="1">
        <v>17795058</v>
      </c>
      <c r="B896" s="1" t="s">
        <v>2733</v>
      </c>
      <c r="C896" s="1" t="s">
        <v>2734</v>
      </c>
      <c r="D896" s="1" t="s">
        <v>2735</v>
      </c>
      <c r="E896" s="1" t="s">
        <v>65</v>
      </c>
      <c r="F896" s="1" t="s">
        <v>475</v>
      </c>
      <c r="G896" s="1" t="s">
        <v>476</v>
      </c>
    </row>
    <row r="897" spans="1:7" x14ac:dyDescent="0.25">
      <c r="B897" s="1" t="s">
        <v>2736</v>
      </c>
      <c r="C897" s="1" t="s">
        <v>2737</v>
      </c>
      <c r="D897" s="1" t="s">
        <v>2738</v>
      </c>
      <c r="E897" s="1" t="s">
        <v>66</v>
      </c>
      <c r="F897" s="1" t="s">
        <v>387</v>
      </c>
      <c r="G897" s="1" t="s">
        <v>388</v>
      </c>
    </row>
    <row r="898" spans="1:7" x14ac:dyDescent="0.25">
      <c r="B898" s="1" t="s">
        <v>2739</v>
      </c>
      <c r="C898" s="1" t="s">
        <v>2740</v>
      </c>
      <c r="D898" s="1" t="s">
        <v>2741</v>
      </c>
      <c r="E898" s="1" t="s">
        <v>66</v>
      </c>
      <c r="F898" s="1" t="s">
        <v>387</v>
      </c>
      <c r="G898" s="1" t="s">
        <v>388</v>
      </c>
    </row>
    <row r="899" spans="1:7" x14ac:dyDescent="0.25">
      <c r="B899" s="1" t="s">
        <v>2742</v>
      </c>
      <c r="C899" s="1" t="s">
        <v>2743</v>
      </c>
      <c r="D899" s="1" t="s">
        <v>2744</v>
      </c>
      <c r="E899" s="1" t="s">
        <v>66</v>
      </c>
      <c r="F899" s="1" t="s">
        <v>387</v>
      </c>
      <c r="G899" s="1" t="s">
        <v>388</v>
      </c>
    </row>
    <row r="900" spans="1:7" x14ac:dyDescent="0.25">
      <c r="B900" s="1" t="s">
        <v>2745</v>
      </c>
      <c r="C900" s="1" t="s">
        <v>2746</v>
      </c>
      <c r="D900" s="1" t="s">
        <v>2747</v>
      </c>
      <c r="E900" s="1" t="s">
        <v>66</v>
      </c>
      <c r="F900" s="1" t="s">
        <v>2748</v>
      </c>
      <c r="G900" s="1" t="s">
        <v>199</v>
      </c>
    </row>
    <row r="901" spans="1:7" x14ac:dyDescent="0.25">
      <c r="A901" s="1">
        <v>28220112</v>
      </c>
      <c r="B901" s="1" t="s">
        <v>2749</v>
      </c>
      <c r="C901" s="1" t="s">
        <v>2750</v>
      </c>
      <c r="D901" s="1" t="s">
        <v>2749</v>
      </c>
      <c r="E901" s="1" t="s">
        <v>66</v>
      </c>
      <c r="F901" s="1" t="s">
        <v>2032</v>
      </c>
      <c r="G901" s="1" t="s">
        <v>2033</v>
      </c>
    </row>
    <row r="902" spans="1:7" x14ac:dyDescent="0.25">
      <c r="A902" s="1">
        <v>28220113</v>
      </c>
      <c r="B902" s="1" t="s">
        <v>2751</v>
      </c>
      <c r="C902" s="1" t="s">
        <v>2752</v>
      </c>
      <c r="D902" s="1" t="s">
        <v>2751</v>
      </c>
      <c r="E902" s="1" t="s">
        <v>66</v>
      </c>
      <c r="F902" s="1" t="s">
        <v>2032</v>
      </c>
      <c r="G902" s="1" t="s">
        <v>2033</v>
      </c>
    </row>
    <row r="903" spans="1:7" x14ac:dyDescent="0.25">
      <c r="B903" s="1" t="s">
        <v>2753</v>
      </c>
      <c r="C903" s="1" t="s">
        <v>2754</v>
      </c>
      <c r="D903" s="1" t="s">
        <v>2755</v>
      </c>
      <c r="E903" s="1" t="s">
        <v>66</v>
      </c>
      <c r="G903" s="1" t="s">
        <v>199</v>
      </c>
    </row>
    <row r="904" spans="1:7" x14ac:dyDescent="0.25">
      <c r="B904" s="1" t="s">
        <v>2756</v>
      </c>
      <c r="C904" s="1" t="s">
        <v>2757</v>
      </c>
      <c r="D904" s="1" t="s">
        <v>2758</v>
      </c>
      <c r="E904" s="1" t="s">
        <v>66</v>
      </c>
      <c r="F904" s="1" t="s">
        <v>2748</v>
      </c>
      <c r="G904" s="1" t="s">
        <v>199</v>
      </c>
    </row>
    <row r="905" spans="1:7" x14ac:dyDescent="0.25">
      <c r="B905" s="1" t="s">
        <v>2759</v>
      </c>
      <c r="C905" s="1" t="s">
        <v>2760</v>
      </c>
      <c r="D905" s="1" t="s">
        <v>2761</v>
      </c>
      <c r="E905" s="1" t="s">
        <v>66</v>
      </c>
      <c r="F905" s="1" t="s">
        <v>2748</v>
      </c>
      <c r="G905" s="1" t="s">
        <v>199</v>
      </c>
    </row>
    <row r="906" spans="1:7" x14ac:dyDescent="0.25">
      <c r="A906" s="1">
        <v>28220114</v>
      </c>
      <c r="B906" s="1" t="s">
        <v>2762</v>
      </c>
      <c r="C906" s="1" t="s">
        <v>2763</v>
      </c>
      <c r="D906" s="1" t="s">
        <v>2762</v>
      </c>
      <c r="E906" s="1" t="s">
        <v>66</v>
      </c>
      <c r="F906" s="1" t="s">
        <v>2032</v>
      </c>
      <c r="G906" s="1" t="s">
        <v>2033</v>
      </c>
    </row>
    <row r="907" spans="1:7" x14ac:dyDescent="0.25">
      <c r="A907" s="1">
        <v>28220115</v>
      </c>
      <c r="B907" s="1" t="s">
        <v>2764</v>
      </c>
      <c r="C907" s="1" t="s">
        <v>2765</v>
      </c>
      <c r="D907" s="1" t="s">
        <v>2764</v>
      </c>
      <c r="E907" s="1" t="s">
        <v>66</v>
      </c>
      <c r="F907" s="1" t="s">
        <v>2032</v>
      </c>
      <c r="G907" s="1" t="s">
        <v>2033</v>
      </c>
    </row>
    <row r="908" spans="1:7" x14ac:dyDescent="0.25">
      <c r="A908" s="1">
        <v>28220116</v>
      </c>
      <c r="B908" s="1" t="s">
        <v>2766</v>
      </c>
      <c r="C908" s="1" t="s">
        <v>2767</v>
      </c>
      <c r="D908" s="1" t="s">
        <v>2766</v>
      </c>
      <c r="E908" s="1" t="s">
        <v>66</v>
      </c>
      <c r="F908" s="1" t="s">
        <v>2032</v>
      </c>
      <c r="G908" s="1" t="s">
        <v>2033</v>
      </c>
    </row>
    <row r="909" spans="1:7" x14ac:dyDescent="0.25">
      <c r="A909" s="1">
        <v>28220118</v>
      </c>
      <c r="B909" s="1" t="s">
        <v>2768</v>
      </c>
      <c r="C909" s="1" t="s">
        <v>2769</v>
      </c>
      <c r="D909" s="1" t="s">
        <v>2768</v>
      </c>
      <c r="E909" s="1" t="s">
        <v>66</v>
      </c>
      <c r="F909" s="1" t="s">
        <v>2032</v>
      </c>
      <c r="G909" s="1" t="s">
        <v>2033</v>
      </c>
    </row>
    <row r="910" spans="1:7" x14ac:dyDescent="0.25">
      <c r="A910" s="1">
        <v>28220117</v>
      </c>
      <c r="B910" s="1" t="s">
        <v>2770</v>
      </c>
      <c r="C910" s="1" t="s">
        <v>2771</v>
      </c>
      <c r="D910" s="1" t="s">
        <v>2770</v>
      </c>
      <c r="E910" s="1" t="s">
        <v>66</v>
      </c>
      <c r="F910" s="1" t="s">
        <v>2032</v>
      </c>
      <c r="G910" s="1" t="s">
        <v>2033</v>
      </c>
    </row>
    <row r="911" spans="1:7" x14ac:dyDescent="0.25">
      <c r="B911" s="1" t="s">
        <v>2772</v>
      </c>
      <c r="C911" s="1" t="s">
        <v>2773</v>
      </c>
      <c r="D911" s="1" t="s">
        <v>2774</v>
      </c>
      <c r="E911" s="1" t="s">
        <v>66</v>
      </c>
      <c r="F911" s="1" t="s">
        <v>369</v>
      </c>
      <c r="G911" s="1" t="s">
        <v>370</v>
      </c>
    </row>
    <row r="912" spans="1:7" x14ac:dyDescent="0.25">
      <c r="B912" s="1" t="s">
        <v>2775</v>
      </c>
      <c r="C912" s="1" t="s">
        <v>2776</v>
      </c>
      <c r="D912" s="1" t="s">
        <v>2777</v>
      </c>
      <c r="E912" s="1" t="s">
        <v>66</v>
      </c>
      <c r="F912" s="1" t="s">
        <v>2778</v>
      </c>
      <c r="G912" s="1" t="s">
        <v>2779</v>
      </c>
    </row>
    <row r="913" spans="1:7" x14ac:dyDescent="0.25">
      <c r="A913" s="1">
        <v>33003564</v>
      </c>
      <c r="B913" s="1" t="s">
        <v>2780</v>
      </c>
      <c r="C913" s="1" t="s">
        <v>2781</v>
      </c>
      <c r="D913" s="1" t="s">
        <v>2782</v>
      </c>
      <c r="E913" s="1" t="s">
        <v>66</v>
      </c>
      <c r="F913" s="1" t="s">
        <v>480</v>
      </c>
      <c r="G913" s="1" t="s">
        <v>481</v>
      </c>
    </row>
    <row r="914" spans="1:7" x14ac:dyDescent="0.25">
      <c r="B914" s="1" t="s">
        <v>2783</v>
      </c>
      <c r="C914" s="1" t="s">
        <v>2783</v>
      </c>
      <c r="D914" s="1" t="s">
        <v>2783</v>
      </c>
      <c r="E914" s="1" t="s">
        <v>66</v>
      </c>
      <c r="F914" s="1" t="s">
        <v>2784</v>
      </c>
      <c r="G914" s="1" t="s">
        <v>2785</v>
      </c>
    </row>
    <row r="915" spans="1:7" x14ac:dyDescent="0.25">
      <c r="A915" s="1">
        <v>28220119</v>
      </c>
      <c r="B915" s="1" t="s">
        <v>2056</v>
      </c>
      <c r="C915" s="1" t="s">
        <v>2057</v>
      </c>
      <c r="D915" s="1" t="s">
        <v>2056</v>
      </c>
      <c r="E915" s="1" t="s">
        <v>66</v>
      </c>
      <c r="F915" s="1" t="s">
        <v>2032</v>
      </c>
      <c r="G915" s="1" t="s">
        <v>2033</v>
      </c>
    </row>
    <row r="916" spans="1:7" x14ac:dyDescent="0.25">
      <c r="A916" s="1">
        <v>28220120</v>
      </c>
      <c r="B916" s="1" t="s">
        <v>2786</v>
      </c>
      <c r="C916" s="1" t="s">
        <v>2787</v>
      </c>
      <c r="D916" s="1" t="s">
        <v>2786</v>
      </c>
      <c r="E916" s="1" t="s">
        <v>66</v>
      </c>
      <c r="F916" s="1" t="s">
        <v>2032</v>
      </c>
      <c r="G916" s="1" t="s">
        <v>2033</v>
      </c>
    </row>
    <row r="917" spans="1:7" x14ac:dyDescent="0.25">
      <c r="A917" s="1">
        <v>28220121</v>
      </c>
      <c r="B917" s="1" t="s">
        <v>2788</v>
      </c>
      <c r="C917" s="1" t="s">
        <v>2789</v>
      </c>
      <c r="D917" s="1" t="s">
        <v>2788</v>
      </c>
      <c r="E917" s="1" t="s">
        <v>66</v>
      </c>
      <c r="F917" s="1" t="s">
        <v>2032</v>
      </c>
      <c r="G917" s="1" t="s">
        <v>2033</v>
      </c>
    </row>
    <row r="918" spans="1:7" x14ac:dyDescent="0.25">
      <c r="A918" s="1">
        <v>28220122</v>
      </c>
      <c r="B918" s="1" t="s">
        <v>2790</v>
      </c>
      <c r="C918" s="1" t="s">
        <v>2791</v>
      </c>
      <c r="D918" s="1" t="s">
        <v>2790</v>
      </c>
      <c r="E918" s="1" t="s">
        <v>66</v>
      </c>
      <c r="F918" s="1" t="s">
        <v>2032</v>
      </c>
      <c r="G918" s="1" t="s">
        <v>2033</v>
      </c>
    </row>
    <row r="919" spans="1:7" x14ac:dyDescent="0.25">
      <c r="A919" s="1">
        <v>28220123</v>
      </c>
      <c r="B919" s="1" t="s">
        <v>2792</v>
      </c>
      <c r="C919" s="1" t="s">
        <v>2793</v>
      </c>
      <c r="D919" s="1" t="s">
        <v>2792</v>
      </c>
      <c r="E919" s="1" t="s">
        <v>66</v>
      </c>
      <c r="F919" s="1" t="s">
        <v>2032</v>
      </c>
      <c r="G919" s="1" t="s">
        <v>2033</v>
      </c>
    </row>
    <row r="920" spans="1:7" x14ac:dyDescent="0.25">
      <c r="A920" s="1">
        <v>19745368</v>
      </c>
      <c r="B920" s="1" t="s">
        <v>2794</v>
      </c>
      <c r="C920" s="1" t="s">
        <v>2795</v>
      </c>
      <c r="D920" s="1" t="s">
        <v>2796</v>
      </c>
      <c r="E920" s="1" t="s">
        <v>65</v>
      </c>
      <c r="F920" s="1" t="s">
        <v>1320</v>
      </c>
      <c r="G920" s="1" t="s">
        <v>1321</v>
      </c>
    </row>
    <row r="921" spans="1:7" x14ac:dyDescent="0.25">
      <c r="A921" s="1">
        <v>35260919</v>
      </c>
      <c r="B921" s="1" t="s">
        <v>2797</v>
      </c>
      <c r="C921" s="1" t="s">
        <v>2798</v>
      </c>
      <c r="D921" s="1" t="s">
        <v>2798</v>
      </c>
      <c r="E921" s="1" t="s">
        <v>65</v>
      </c>
      <c r="F921" s="1" t="s">
        <v>29</v>
      </c>
      <c r="G921" s="1" t="s">
        <v>2799</v>
      </c>
    </row>
    <row r="922" spans="1:7" x14ac:dyDescent="0.25">
      <c r="B922" s="1" t="s">
        <v>2800</v>
      </c>
      <c r="C922" s="1" t="s">
        <v>2801</v>
      </c>
      <c r="D922" s="1" t="s">
        <v>2800</v>
      </c>
      <c r="E922" s="1" t="s">
        <v>66</v>
      </c>
      <c r="G922" s="1" t="s">
        <v>199</v>
      </c>
    </row>
    <row r="923" spans="1:7" x14ac:dyDescent="0.25">
      <c r="A923" s="1">
        <v>33901376</v>
      </c>
      <c r="B923" s="1" t="s">
        <v>2802</v>
      </c>
      <c r="C923" s="1" t="s">
        <v>2803</v>
      </c>
      <c r="D923" s="1" t="s">
        <v>2804</v>
      </c>
      <c r="E923" s="1" t="s">
        <v>66</v>
      </c>
      <c r="F923" s="1" t="s">
        <v>1187</v>
      </c>
      <c r="G923" s="1" t="s">
        <v>1188</v>
      </c>
    </row>
    <row r="924" spans="1:7" x14ac:dyDescent="0.25">
      <c r="A924" s="1">
        <v>33901377</v>
      </c>
      <c r="B924" s="1" t="s">
        <v>2805</v>
      </c>
      <c r="C924" s="1" t="s">
        <v>2806</v>
      </c>
      <c r="D924" s="1" t="s">
        <v>2807</v>
      </c>
      <c r="E924" s="1" t="s">
        <v>66</v>
      </c>
      <c r="F924" s="1" t="s">
        <v>1187</v>
      </c>
      <c r="G924" s="1" t="s">
        <v>1188</v>
      </c>
    </row>
    <row r="925" spans="1:7" x14ac:dyDescent="0.25">
      <c r="B925" s="1" t="s">
        <v>2808</v>
      </c>
      <c r="C925" s="1" t="s">
        <v>2809</v>
      </c>
      <c r="D925" s="1" t="s">
        <v>2810</v>
      </c>
      <c r="E925" s="1" t="s">
        <v>66</v>
      </c>
      <c r="F925" s="1" t="s">
        <v>1067</v>
      </c>
      <c r="G925" s="1" t="s">
        <v>1068</v>
      </c>
    </row>
    <row r="926" spans="1:7" x14ac:dyDescent="0.25">
      <c r="B926" s="1" t="s">
        <v>2811</v>
      </c>
      <c r="C926" s="1" t="s">
        <v>2812</v>
      </c>
      <c r="D926" s="1" t="s">
        <v>2813</v>
      </c>
      <c r="E926" s="1" t="s">
        <v>66</v>
      </c>
      <c r="F926" s="1" t="s">
        <v>1067</v>
      </c>
      <c r="G926" s="1" t="s">
        <v>1068</v>
      </c>
    </row>
    <row r="927" spans="1:7" x14ac:dyDescent="0.25">
      <c r="A927" s="1">
        <v>28220124</v>
      </c>
      <c r="B927" s="1" t="s">
        <v>2814</v>
      </c>
      <c r="C927" s="1" t="s">
        <v>2815</v>
      </c>
      <c r="D927" s="1" t="s">
        <v>2814</v>
      </c>
      <c r="E927" s="1" t="s">
        <v>66</v>
      </c>
      <c r="F927" s="1" t="s">
        <v>2032</v>
      </c>
      <c r="G927" s="1" t="s">
        <v>2033</v>
      </c>
    </row>
    <row r="928" spans="1:7" x14ac:dyDescent="0.25">
      <c r="A928" s="1">
        <v>28220125</v>
      </c>
      <c r="B928" s="1" t="s">
        <v>2816</v>
      </c>
      <c r="C928" s="1" t="s">
        <v>2817</v>
      </c>
      <c r="D928" s="1" t="s">
        <v>2816</v>
      </c>
      <c r="E928" s="1" t="s">
        <v>66</v>
      </c>
      <c r="F928" s="1" t="s">
        <v>2032</v>
      </c>
      <c r="G928" s="1" t="s">
        <v>2033</v>
      </c>
    </row>
    <row r="929" spans="1:7" x14ac:dyDescent="0.25">
      <c r="B929" s="1" t="s">
        <v>2818</v>
      </c>
      <c r="C929" s="1" t="s">
        <v>2819</v>
      </c>
      <c r="D929" s="1" t="s">
        <v>2820</v>
      </c>
      <c r="E929" s="1" t="s">
        <v>65</v>
      </c>
      <c r="F929" s="1" t="s">
        <v>171</v>
      </c>
      <c r="G929" s="1" t="s">
        <v>172</v>
      </c>
    </row>
    <row r="930" spans="1:7" x14ac:dyDescent="0.25">
      <c r="B930" s="1" t="s">
        <v>2821</v>
      </c>
      <c r="C930" s="1" t="s">
        <v>2822</v>
      </c>
      <c r="D930" s="1" t="s">
        <v>2823</v>
      </c>
      <c r="E930" s="1" t="s">
        <v>65</v>
      </c>
      <c r="F930" s="1" t="s">
        <v>171</v>
      </c>
      <c r="G930" s="1" t="s">
        <v>172</v>
      </c>
    </row>
    <row r="931" spans="1:7" x14ac:dyDescent="0.25">
      <c r="B931" s="1" t="s">
        <v>2824</v>
      </c>
      <c r="C931" s="1" t="s">
        <v>2825</v>
      </c>
      <c r="D931" s="1" t="s">
        <v>2826</v>
      </c>
      <c r="E931" s="1" t="s">
        <v>65</v>
      </c>
      <c r="F931" s="1" t="s">
        <v>171</v>
      </c>
      <c r="G931" s="1" t="s">
        <v>172</v>
      </c>
    </row>
    <row r="932" spans="1:7" x14ac:dyDescent="0.25">
      <c r="B932" s="1" t="s">
        <v>2827</v>
      </c>
      <c r="C932" s="1" t="s">
        <v>2828</v>
      </c>
      <c r="D932" s="1" t="s">
        <v>2829</v>
      </c>
      <c r="E932" s="1" t="s">
        <v>65</v>
      </c>
      <c r="F932" s="1" t="s">
        <v>171</v>
      </c>
      <c r="G932" s="1" t="s">
        <v>172</v>
      </c>
    </row>
    <row r="933" spans="1:7" x14ac:dyDescent="0.25">
      <c r="B933" s="1" t="s">
        <v>2830</v>
      </c>
      <c r="C933" s="1" t="s">
        <v>2831</v>
      </c>
      <c r="D933" s="1" t="s">
        <v>2832</v>
      </c>
      <c r="E933" s="1" t="s">
        <v>65</v>
      </c>
      <c r="F933" s="1" t="s">
        <v>171</v>
      </c>
      <c r="G933" s="1" t="s">
        <v>172</v>
      </c>
    </row>
    <row r="934" spans="1:7" x14ac:dyDescent="0.25">
      <c r="B934" s="1" t="s">
        <v>2833</v>
      </c>
      <c r="C934" s="1" t="s">
        <v>2834</v>
      </c>
      <c r="D934" s="1" t="s">
        <v>2835</v>
      </c>
      <c r="E934" s="1" t="s">
        <v>65</v>
      </c>
      <c r="F934" s="1" t="s">
        <v>171</v>
      </c>
      <c r="G934" s="1" t="s">
        <v>172</v>
      </c>
    </row>
    <row r="935" spans="1:7" x14ac:dyDescent="0.25">
      <c r="B935" s="1" t="s">
        <v>2836</v>
      </c>
      <c r="C935" s="1" t="s">
        <v>2837</v>
      </c>
      <c r="D935" s="1" t="s">
        <v>2838</v>
      </c>
      <c r="E935" s="1" t="s">
        <v>65</v>
      </c>
      <c r="F935" s="1" t="s">
        <v>171</v>
      </c>
      <c r="G935" s="1" t="s">
        <v>172</v>
      </c>
    </row>
    <row r="936" spans="1:7" x14ac:dyDescent="0.25">
      <c r="B936" s="1" t="s">
        <v>2839</v>
      </c>
      <c r="C936" s="1" t="s">
        <v>2840</v>
      </c>
      <c r="D936" s="1" t="s">
        <v>2841</v>
      </c>
      <c r="E936" s="1" t="s">
        <v>65</v>
      </c>
      <c r="F936" s="1" t="s">
        <v>171</v>
      </c>
      <c r="G936" s="1" t="s">
        <v>172</v>
      </c>
    </row>
    <row r="937" spans="1:7" x14ac:dyDescent="0.25">
      <c r="B937" s="1" t="s">
        <v>2842</v>
      </c>
      <c r="C937" s="1" t="s">
        <v>2843</v>
      </c>
      <c r="D937" s="1" t="s">
        <v>2844</v>
      </c>
      <c r="E937" s="1" t="s">
        <v>65</v>
      </c>
      <c r="F937" s="1" t="s">
        <v>171</v>
      </c>
      <c r="G937" s="1" t="s">
        <v>172</v>
      </c>
    </row>
    <row r="938" spans="1:7" x14ac:dyDescent="0.25">
      <c r="A938" s="1">
        <v>28220126</v>
      </c>
      <c r="B938" s="1" t="s">
        <v>2845</v>
      </c>
      <c r="C938" s="1" t="s">
        <v>2846</v>
      </c>
      <c r="D938" s="1" t="s">
        <v>2845</v>
      </c>
      <c r="E938" s="1" t="s">
        <v>66</v>
      </c>
      <c r="F938" s="1" t="s">
        <v>2032</v>
      </c>
      <c r="G938" s="1" t="s">
        <v>2033</v>
      </c>
    </row>
    <row r="939" spans="1:7" x14ac:dyDescent="0.25">
      <c r="A939" s="1">
        <v>28220127</v>
      </c>
      <c r="B939" s="1" t="s">
        <v>2847</v>
      </c>
      <c r="C939" s="1" t="s">
        <v>2848</v>
      </c>
      <c r="D939" s="1" t="s">
        <v>2847</v>
      </c>
      <c r="E939" s="1" t="s">
        <v>66</v>
      </c>
      <c r="F939" s="1" t="s">
        <v>2032</v>
      </c>
      <c r="G939" s="1" t="s">
        <v>2033</v>
      </c>
    </row>
    <row r="940" spans="1:7" x14ac:dyDescent="0.25">
      <c r="A940" s="1">
        <v>28220128</v>
      </c>
      <c r="B940" s="1" t="s">
        <v>2849</v>
      </c>
      <c r="C940" s="1" t="s">
        <v>2850</v>
      </c>
      <c r="D940" s="1" t="s">
        <v>2849</v>
      </c>
      <c r="E940" s="1" t="s">
        <v>66</v>
      </c>
      <c r="F940" s="1" t="s">
        <v>2032</v>
      </c>
      <c r="G940" s="1" t="s">
        <v>2033</v>
      </c>
    </row>
    <row r="941" spans="1:7" x14ac:dyDescent="0.25">
      <c r="A941" s="1">
        <v>28220129</v>
      </c>
      <c r="B941" s="1" t="s">
        <v>2851</v>
      </c>
      <c r="C941" s="1" t="s">
        <v>2852</v>
      </c>
      <c r="D941" s="1" t="s">
        <v>2851</v>
      </c>
      <c r="E941" s="1" t="s">
        <v>66</v>
      </c>
      <c r="F941" s="1" t="s">
        <v>2032</v>
      </c>
      <c r="G941" s="1" t="s">
        <v>2033</v>
      </c>
    </row>
    <row r="942" spans="1:7" x14ac:dyDescent="0.25">
      <c r="A942" s="1">
        <v>28220130</v>
      </c>
      <c r="B942" s="1" t="s">
        <v>2853</v>
      </c>
      <c r="C942" s="1" t="s">
        <v>2854</v>
      </c>
      <c r="D942" s="1" t="s">
        <v>2853</v>
      </c>
      <c r="E942" s="1" t="s">
        <v>66</v>
      </c>
      <c r="F942" s="1" t="s">
        <v>2032</v>
      </c>
      <c r="G942" s="1" t="s">
        <v>2033</v>
      </c>
    </row>
    <row r="943" spans="1:7" x14ac:dyDescent="0.25">
      <c r="A943" s="1">
        <v>28220131</v>
      </c>
      <c r="B943" s="1" t="s">
        <v>2855</v>
      </c>
      <c r="C943" s="1" t="s">
        <v>2856</v>
      </c>
      <c r="D943" s="1" t="s">
        <v>2855</v>
      </c>
      <c r="E943" s="1" t="s">
        <v>66</v>
      </c>
      <c r="F943" s="1" t="s">
        <v>2032</v>
      </c>
      <c r="G943" s="1" t="s">
        <v>2033</v>
      </c>
    </row>
    <row r="944" spans="1:7" x14ac:dyDescent="0.25">
      <c r="A944" s="1">
        <v>28220132</v>
      </c>
      <c r="B944" s="1" t="s">
        <v>2857</v>
      </c>
      <c r="C944" s="1" t="s">
        <v>2858</v>
      </c>
      <c r="D944" s="1" t="s">
        <v>2857</v>
      </c>
      <c r="E944" s="1" t="s">
        <v>66</v>
      </c>
      <c r="F944" s="1" t="s">
        <v>2032</v>
      </c>
      <c r="G944" s="1" t="s">
        <v>2033</v>
      </c>
    </row>
    <row r="945" spans="1:7" x14ac:dyDescent="0.25">
      <c r="A945" s="1">
        <v>28220133</v>
      </c>
      <c r="B945" s="1" t="s">
        <v>2859</v>
      </c>
      <c r="C945" s="1" t="s">
        <v>2860</v>
      </c>
      <c r="D945" s="1" t="s">
        <v>2859</v>
      </c>
      <c r="E945" s="1" t="s">
        <v>66</v>
      </c>
      <c r="F945" s="1" t="s">
        <v>2032</v>
      </c>
      <c r="G945" s="1" t="s">
        <v>2033</v>
      </c>
    </row>
    <row r="946" spans="1:7" x14ac:dyDescent="0.25">
      <c r="A946" s="1">
        <v>28220134</v>
      </c>
      <c r="B946" s="1" t="s">
        <v>2861</v>
      </c>
      <c r="C946" s="1" t="s">
        <v>2862</v>
      </c>
      <c r="D946" s="1" t="s">
        <v>2861</v>
      </c>
      <c r="E946" s="1" t="s">
        <v>66</v>
      </c>
      <c r="F946" s="1" t="s">
        <v>2032</v>
      </c>
      <c r="G946" s="1" t="s">
        <v>2033</v>
      </c>
    </row>
    <row r="947" spans="1:7" x14ac:dyDescent="0.25">
      <c r="A947" s="1">
        <v>28220135</v>
      </c>
      <c r="B947" s="1" t="s">
        <v>2863</v>
      </c>
      <c r="C947" s="1" t="s">
        <v>2864</v>
      </c>
      <c r="D947" s="1" t="s">
        <v>2863</v>
      </c>
      <c r="E947" s="1" t="s">
        <v>66</v>
      </c>
      <c r="F947" s="1" t="s">
        <v>2032</v>
      </c>
      <c r="G947" s="1" t="s">
        <v>2033</v>
      </c>
    </row>
    <row r="948" spans="1:7" x14ac:dyDescent="0.25">
      <c r="A948" s="1">
        <v>28870058</v>
      </c>
      <c r="B948" s="1" t="s">
        <v>2715</v>
      </c>
      <c r="C948" s="1" t="s">
        <v>2716</v>
      </c>
      <c r="D948" s="1" t="s">
        <v>2717</v>
      </c>
      <c r="E948" s="1" t="s">
        <v>65</v>
      </c>
      <c r="F948" s="1" t="s">
        <v>2626</v>
      </c>
      <c r="G948" s="1" t="s">
        <v>2627</v>
      </c>
    </row>
    <row r="949" spans="1:7" x14ac:dyDescent="0.25">
      <c r="A949" s="1">
        <v>33002077</v>
      </c>
      <c r="B949" s="1" t="s">
        <v>2865</v>
      </c>
      <c r="C949" s="1" t="s">
        <v>2866</v>
      </c>
      <c r="D949" s="1" t="s">
        <v>2867</v>
      </c>
      <c r="E949" s="1" t="s">
        <v>65</v>
      </c>
      <c r="F949" s="1" t="s">
        <v>1984</v>
      </c>
      <c r="G949" s="1" t="s">
        <v>1985</v>
      </c>
    </row>
    <row r="950" spans="1:7" x14ac:dyDescent="0.25">
      <c r="A950" s="1">
        <v>33002084</v>
      </c>
      <c r="B950" s="1" t="s">
        <v>2868</v>
      </c>
      <c r="C950" s="1" t="s">
        <v>2869</v>
      </c>
      <c r="D950" s="1" t="s">
        <v>2870</v>
      </c>
      <c r="E950" s="1" t="s">
        <v>65</v>
      </c>
      <c r="F950" s="1" t="s">
        <v>1984</v>
      </c>
      <c r="G950" s="1" t="s">
        <v>1985</v>
      </c>
    </row>
    <row r="951" spans="1:7" x14ac:dyDescent="0.25">
      <c r="A951" s="1">
        <v>33002091</v>
      </c>
      <c r="B951" s="1" t="s">
        <v>2871</v>
      </c>
      <c r="C951" s="1" t="s">
        <v>2872</v>
      </c>
      <c r="D951" s="1" t="s">
        <v>2873</v>
      </c>
      <c r="E951" s="1" t="s">
        <v>65</v>
      </c>
      <c r="F951" s="1" t="s">
        <v>1984</v>
      </c>
      <c r="G951" s="1" t="s">
        <v>1985</v>
      </c>
    </row>
    <row r="952" spans="1:7" x14ac:dyDescent="0.25">
      <c r="A952" s="1">
        <v>33002373</v>
      </c>
      <c r="B952" s="1" t="s">
        <v>2874</v>
      </c>
      <c r="C952" s="1" t="s">
        <v>2875</v>
      </c>
      <c r="D952" s="1" t="s">
        <v>2876</v>
      </c>
      <c r="E952" s="1" t="s">
        <v>65</v>
      </c>
      <c r="F952" s="1" t="s">
        <v>1984</v>
      </c>
      <c r="G952" s="1" t="s">
        <v>1985</v>
      </c>
    </row>
    <row r="953" spans="1:7" x14ac:dyDescent="0.25">
      <c r="A953" s="1">
        <v>35260920</v>
      </c>
      <c r="B953" s="1" t="s">
        <v>2877</v>
      </c>
      <c r="C953" s="1" t="s">
        <v>2878</v>
      </c>
      <c r="D953" s="1" t="s">
        <v>2879</v>
      </c>
      <c r="E953" s="1" t="s">
        <v>65</v>
      </c>
      <c r="F953" s="1" t="s">
        <v>563</v>
      </c>
      <c r="G953" s="1" t="s">
        <v>564</v>
      </c>
    </row>
    <row r="954" spans="1:7" x14ac:dyDescent="0.25">
      <c r="A954" s="1">
        <v>35260921</v>
      </c>
      <c r="B954" s="1" t="s">
        <v>2880</v>
      </c>
      <c r="C954" s="1" t="s">
        <v>2881</v>
      </c>
      <c r="D954" s="1" t="s">
        <v>2882</v>
      </c>
      <c r="E954" s="1" t="s">
        <v>65</v>
      </c>
      <c r="F954" s="1" t="s">
        <v>563</v>
      </c>
      <c r="G954" s="1" t="s">
        <v>564</v>
      </c>
    </row>
    <row r="955" spans="1:7" x14ac:dyDescent="0.25">
      <c r="A955" s="1">
        <v>35260922</v>
      </c>
      <c r="B955" s="1" t="s">
        <v>2883</v>
      </c>
      <c r="C955" s="1" t="s">
        <v>2884</v>
      </c>
      <c r="D955" s="1" t="s">
        <v>2885</v>
      </c>
      <c r="E955" s="1" t="s">
        <v>65</v>
      </c>
      <c r="F955" s="1" t="s">
        <v>563</v>
      </c>
      <c r="G955" s="1" t="s">
        <v>564</v>
      </c>
    </row>
    <row r="956" spans="1:7" x14ac:dyDescent="0.25">
      <c r="A956" s="1">
        <v>35260923</v>
      </c>
      <c r="B956" s="1" t="s">
        <v>2886</v>
      </c>
      <c r="C956" s="1" t="s">
        <v>2887</v>
      </c>
      <c r="D956" s="1" t="s">
        <v>2888</v>
      </c>
      <c r="E956" s="1" t="s">
        <v>65</v>
      </c>
      <c r="F956" s="1" t="s">
        <v>563</v>
      </c>
      <c r="G956" s="1" t="s">
        <v>564</v>
      </c>
    </row>
    <row r="957" spans="1:7" x14ac:dyDescent="0.25">
      <c r="B957" s="1" t="s">
        <v>2889</v>
      </c>
      <c r="C957" s="1" t="s">
        <v>2889</v>
      </c>
      <c r="D957" s="1" t="s">
        <v>2889</v>
      </c>
      <c r="E957" s="1" t="s">
        <v>66</v>
      </c>
      <c r="G957" s="1" t="s">
        <v>199</v>
      </c>
    </row>
    <row r="958" spans="1:7" x14ac:dyDescent="0.25">
      <c r="A958" s="1">
        <v>35300005</v>
      </c>
      <c r="B958" s="1" t="s">
        <v>2890</v>
      </c>
      <c r="C958" s="1" t="s">
        <v>2891</v>
      </c>
      <c r="D958" s="1" t="s">
        <v>2890</v>
      </c>
      <c r="E958" s="1" t="s">
        <v>66</v>
      </c>
      <c r="G958" s="1" t="s">
        <v>199</v>
      </c>
    </row>
    <row r="959" spans="1:7" x14ac:dyDescent="0.25">
      <c r="B959" s="1" t="s">
        <v>2892</v>
      </c>
      <c r="C959" s="1" t="s">
        <v>2893</v>
      </c>
      <c r="D959" s="1" t="s">
        <v>2894</v>
      </c>
      <c r="E959" s="1" t="s">
        <v>66</v>
      </c>
      <c r="F959" s="1" t="s">
        <v>2713</v>
      </c>
      <c r="G959" s="1" t="s">
        <v>2714</v>
      </c>
    </row>
    <row r="960" spans="1:7" x14ac:dyDescent="0.25">
      <c r="A960" s="1">
        <v>17018091</v>
      </c>
      <c r="B960" s="1" t="s">
        <v>2895</v>
      </c>
      <c r="C960" s="1" t="s">
        <v>2896</v>
      </c>
      <c r="D960" s="1" t="s">
        <v>2897</v>
      </c>
      <c r="E960" s="1" t="s">
        <v>66</v>
      </c>
      <c r="F960" s="1" t="s">
        <v>2898</v>
      </c>
      <c r="G960" s="1" t="s">
        <v>2899</v>
      </c>
    </row>
    <row r="961" spans="1:7" x14ac:dyDescent="0.25">
      <c r="B961" s="1" t="s">
        <v>2900</v>
      </c>
      <c r="C961" s="1" t="s">
        <v>2901</v>
      </c>
      <c r="D961" s="1" t="s">
        <v>2902</v>
      </c>
      <c r="E961" s="1" t="s">
        <v>66</v>
      </c>
      <c r="F961" s="1" t="s">
        <v>2903</v>
      </c>
      <c r="G961" s="1" t="s">
        <v>2904</v>
      </c>
    </row>
    <row r="962" spans="1:7" x14ac:dyDescent="0.25">
      <c r="B962" s="1" t="s">
        <v>2905</v>
      </c>
      <c r="C962" s="1" t="s">
        <v>2906</v>
      </c>
      <c r="D962" s="1" t="s">
        <v>2907</v>
      </c>
      <c r="E962" s="1" t="s">
        <v>66</v>
      </c>
      <c r="F962" s="1" t="s">
        <v>1021</v>
      </c>
      <c r="G962" s="1" t="s">
        <v>1022</v>
      </c>
    </row>
    <row r="963" spans="1:7" x14ac:dyDescent="0.25">
      <c r="B963" s="1" t="s">
        <v>2908</v>
      </c>
      <c r="C963" s="1" t="s">
        <v>2909</v>
      </c>
      <c r="D963" s="1" t="s">
        <v>2910</v>
      </c>
      <c r="E963" s="1" t="s">
        <v>65</v>
      </c>
      <c r="F963" s="1" t="s">
        <v>480</v>
      </c>
      <c r="G963" s="1" t="s">
        <v>481</v>
      </c>
    </row>
    <row r="964" spans="1:7" x14ac:dyDescent="0.25">
      <c r="A964" s="1">
        <v>35520450</v>
      </c>
      <c r="B964" s="1" t="s">
        <v>2911</v>
      </c>
      <c r="C964" s="1" t="s">
        <v>2912</v>
      </c>
      <c r="D964" s="1" t="s">
        <v>2913</v>
      </c>
      <c r="E964" s="1" t="s">
        <v>65</v>
      </c>
      <c r="F964" s="1" t="s">
        <v>2488</v>
      </c>
      <c r="G964" s="1" t="s">
        <v>2489</v>
      </c>
    </row>
    <row r="965" spans="1:7" x14ac:dyDescent="0.25">
      <c r="B965" s="1" t="s">
        <v>2914</v>
      </c>
      <c r="C965" s="1" t="s">
        <v>2915</v>
      </c>
      <c r="D965" s="1" t="s">
        <v>2916</v>
      </c>
      <c r="E965" s="1" t="s">
        <v>66</v>
      </c>
      <c r="F965" s="1" t="s">
        <v>1942</v>
      </c>
      <c r="G965" s="1" t="s">
        <v>1943</v>
      </c>
    </row>
    <row r="966" spans="1:7" x14ac:dyDescent="0.25">
      <c r="B966" s="1" t="s">
        <v>2917</v>
      </c>
      <c r="C966" s="1" t="s">
        <v>2918</v>
      </c>
      <c r="D966" s="1" t="s">
        <v>2919</v>
      </c>
      <c r="E966" s="1" t="s">
        <v>66</v>
      </c>
      <c r="F966" s="1" t="s">
        <v>2405</v>
      </c>
      <c r="G966" s="1" t="s">
        <v>2406</v>
      </c>
    </row>
    <row r="967" spans="1:7" x14ac:dyDescent="0.25">
      <c r="B967" s="1" t="s">
        <v>2920</v>
      </c>
      <c r="C967" s="1" t="s">
        <v>2921</v>
      </c>
      <c r="D967" s="1" t="s">
        <v>2922</v>
      </c>
      <c r="E967" s="1" t="s">
        <v>66</v>
      </c>
      <c r="F967" s="1" t="s">
        <v>2397</v>
      </c>
      <c r="G967" s="1" t="s">
        <v>2398</v>
      </c>
    </row>
    <row r="968" spans="1:7" x14ac:dyDescent="0.25">
      <c r="B968" s="1" t="s">
        <v>2923</v>
      </c>
      <c r="C968" s="1" t="s">
        <v>2924</v>
      </c>
      <c r="D968" s="1" t="s">
        <v>2925</v>
      </c>
      <c r="E968" s="1" t="s">
        <v>66</v>
      </c>
      <c r="F968" s="1" t="s">
        <v>2926</v>
      </c>
      <c r="G968" s="1" t="s">
        <v>2927</v>
      </c>
    </row>
    <row r="969" spans="1:7" x14ac:dyDescent="0.25">
      <c r="B969" s="1" t="s">
        <v>2928</v>
      </c>
      <c r="C969" s="1" t="s">
        <v>2929</v>
      </c>
      <c r="D969" s="1" t="s">
        <v>2930</v>
      </c>
      <c r="E969" s="1" t="s">
        <v>66</v>
      </c>
      <c r="F969" s="1" t="s">
        <v>356</v>
      </c>
      <c r="G969" s="1" t="s">
        <v>357</v>
      </c>
    </row>
    <row r="970" spans="1:7" x14ac:dyDescent="0.25">
      <c r="B970" s="1" t="s">
        <v>2931</v>
      </c>
      <c r="C970" s="1" t="s">
        <v>2932</v>
      </c>
      <c r="D970" s="1" t="s">
        <v>2933</v>
      </c>
      <c r="E970" s="1" t="s">
        <v>66</v>
      </c>
      <c r="F970" s="1" t="s">
        <v>356</v>
      </c>
      <c r="G970" s="1" t="s">
        <v>357</v>
      </c>
    </row>
    <row r="971" spans="1:7" x14ac:dyDescent="0.25">
      <c r="B971" s="1" t="s">
        <v>2934</v>
      </c>
      <c r="C971" s="1" t="s">
        <v>2935</v>
      </c>
      <c r="D971" s="1" t="s">
        <v>2936</v>
      </c>
      <c r="E971" s="1" t="s">
        <v>66</v>
      </c>
      <c r="F971" s="1" t="s">
        <v>356</v>
      </c>
      <c r="G971" s="1" t="s">
        <v>357</v>
      </c>
    </row>
    <row r="972" spans="1:7" x14ac:dyDescent="0.25">
      <c r="B972" s="1" t="s">
        <v>2937</v>
      </c>
      <c r="C972" s="1" t="s">
        <v>2938</v>
      </c>
      <c r="D972" s="1" t="s">
        <v>2939</v>
      </c>
      <c r="E972" s="1" t="s">
        <v>66</v>
      </c>
      <c r="F972" s="1" t="s">
        <v>356</v>
      </c>
      <c r="G972" s="1" t="s">
        <v>357</v>
      </c>
    </row>
    <row r="973" spans="1:7" x14ac:dyDescent="0.25">
      <c r="B973" s="1" t="s">
        <v>2940</v>
      </c>
      <c r="C973" s="1" t="s">
        <v>2941</v>
      </c>
      <c r="D973" s="1" t="s">
        <v>2942</v>
      </c>
      <c r="E973" s="1" t="s">
        <v>66</v>
      </c>
      <c r="F973" s="1" t="s">
        <v>1174</v>
      </c>
      <c r="G973" s="1" t="s">
        <v>1175</v>
      </c>
    </row>
    <row r="974" spans="1:7" x14ac:dyDescent="0.25">
      <c r="B974" s="1" t="s">
        <v>2943</v>
      </c>
      <c r="C974" s="1" t="s">
        <v>2944</v>
      </c>
      <c r="D974" s="1" t="s">
        <v>2945</v>
      </c>
      <c r="E974" s="1" t="s">
        <v>66</v>
      </c>
      <c r="F974" s="1" t="s">
        <v>2946</v>
      </c>
      <c r="G974" s="1" t="s">
        <v>2947</v>
      </c>
    </row>
    <row r="975" spans="1:7" x14ac:dyDescent="0.25">
      <c r="B975" s="1" t="s">
        <v>2948</v>
      </c>
      <c r="C975" s="1" t="s">
        <v>2949</v>
      </c>
      <c r="D975" s="1" t="s">
        <v>2950</v>
      </c>
      <c r="E975" s="1" t="s">
        <v>66</v>
      </c>
      <c r="F975" s="1" t="s">
        <v>2946</v>
      </c>
      <c r="G975" s="1" t="s">
        <v>2947</v>
      </c>
    </row>
    <row r="976" spans="1:7" x14ac:dyDescent="0.25">
      <c r="B976" s="1" t="s">
        <v>2951</v>
      </c>
      <c r="C976" s="1" t="s">
        <v>2951</v>
      </c>
      <c r="D976" s="1" t="s">
        <v>2951</v>
      </c>
      <c r="E976" s="1" t="s">
        <v>66</v>
      </c>
      <c r="G976" s="1" t="s">
        <v>199</v>
      </c>
    </row>
    <row r="977" spans="1:7" x14ac:dyDescent="0.25">
      <c r="B977" s="1" t="s">
        <v>2952</v>
      </c>
      <c r="C977" s="1" t="s">
        <v>2953</v>
      </c>
      <c r="D977" s="1" t="s">
        <v>2954</v>
      </c>
      <c r="E977" s="1" t="s">
        <v>66</v>
      </c>
      <c r="F977" s="1" t="s">
        <v>900</v>
      </c>
      <c r="G977" s="1" t="s">
        <v>901</v>
      </c>
    </row>
    <row r="978" spans="1:7" x14ac:dyDescent="0.25">
      <c r="B978" s="1" t="s">
        <v>2955</v>
      </c>
      <c r="C978" s="1" t="s">
        <v>2956</v>
      </c>
      <c r="D978" s="1" t="s">
        <v>2957</v>
      </c>
      <c r="E978" s="1" t="s">
        <v>66</v>
      </c>
      <c r="F978" s="1" t="s">
        <v>1057</v>
      </c>
      <c r="G978" s="1" t="s">
        <v>1058</v>
      </c>
    </row>
    <row r="979" spans="1:7" x14ac:dyDescent="0.25">
      <c r="B979" s="1" t="s">
        <v>2958</v>
      </c>
      <c r="C979" s="1" t="s">
        <v>2959</v>
      </c>
      <c r="D979" s="1" t="s">
        <v>2960</v>
      </c>
      <c r="E979" s="1" t="s">
        <v>66</v>
      </c>
      <c r="F979" s="1" t="s">
        <v>1057</v>
      </c>
      <c r="G979" s="1" t="s">
        <v>1058</v>
      </c>
    </row>
    <row r="980" spans="1:7" x14ac:dyDescent="0.25">
      <c r="B980" s="1" t="s">
        <v>2961</v>
      </c>
      <c r="C980" s="1" t="s">
        <v>2962</v>
      </c>
      <c r="D980" s="1" t="s">
        <v>2963</v>
      </c>
      <c r="E980" s="1" t="s">
        <v>66</v>
      </c>
      <c r="F980" s="1" t="s">
        <v>1057</v>
      </c>
      <c r="G980" s="1" t="s">
        <v>1058</v>
      </c>
    </row>
    <row r="981" spans="1:7" x14ac:dyDescent="0.25">
      <c r="B981" s="1" t="s">
        <v>2964</v>
      </c>
      <c r="C981" s="1" t="s">
        <v>2965</v>
      </c>
      <c r="D981" s="1" t="s">
        <v>2966</v>
      </c>
      <c r="E981" s="1" t="s">
        <v>66</v>
      </c>
      <c r="F981" s="1" t="s">
        <v>1057</v>
      </c>
      <c r="G981" s="1" t="s">
        <v>1058</v>
      </c>
    </row>
    <row r="982" spans="1:7" x14ac:dyDescent="0.25">
      <c r="B982" s="1" t="s">
        <v>2967</v>
      </c>
      <c r="C982" s="1" t="s">
        <v>2968</v>
      </c>
      <c r="D982" s="1" t="s">
        <v>2969</v>
      </c>
      <c r="E982" s="1" t="s">
        <v>66</v>
      </c>
      <c r="F982" s="1" t="s">
        <v>1057</v>
      </c>
      <c r="G982" s="1" t="s">
        <v>1058</v>
      </c>
    </row>
    <row r="983" spans="1:7" x14ac:dyDescent="0.25">
      <c r="B983" s="1" t="s">
        <v>2970</v>
      </c>
      <c r="C983" s="1" t="s">
        <v>2971</v>
      </c>
      <c r="D983" s="1" t="s">
        <v>2972</v>
      </c>
      <c r="E983" s="1" t="s">
        <v>66</v>
      </c>
      <c r="F983" s="1" t="s">
        <v>176</v>
      </c>
      <c r="G983" s="1" t="s">
        <v>177</v>
      </c>
    </row>
    <row r="984" spans="1:7" x14ac:dyDescent="0.25">
      <c r="A984" s="1">
        <v>33901373</v>
      </c>
      <c r="B984" s="1" t="s">
        <v>2736</v>
      </c>
      <c r="C984" s="1" t="s">
        <v>2737</v>
      </c>
      <c r="D984" s="1" t="s">
        <v>2738</v>
      </c>
      <c r="E984" s="1" t="s">
        <v>66</v>
      </c>
      <c r="F984" s="1" t="s">
        <v>387</v>
      </c>
      <c r="G984" s="1" t="s">
        <v>388</v>
      </c>
    </row>
    <row r="985" spans="1:7" x14ac:dyDescent="0.25">
      <c r="A985" s="1">
        <v>33901374</v>
      </c>
      <c r="B985" s="1" t="s">
        <v>2739</v>
      </c>
      <c r="C985" s="1" t="s">
        <v>2740</v>
      </c>
      <c r="D985" s="1" t="s">
        <v>2741</v>
      </c>
      <c r="E985" s="1" t="s">
        <v>66</v>
      </c>
      <c r="F985" s="1" t="s">
        <v>387</v>
      </c>
      <c r="G985" s="1" t="s">
        <v>388</v>
      </c>
    </row>
    <row r="986" spans="1:7" x14ac:dyDescent="0.25">
      <c r="A986" s="1">
        <v>33901375</v>
      </c>
      <c r="B986" s="1" t="s">
        <v>2742</v>
      </c>
      <c r="C986" s="1" t="s">
        <v>2743</v>
      </c>
      <c r="D986" s="1" t="s">
        <v>2744</v>
      </c>
      <c r="E986" s="1" t="s">
        <v>66</v>
      </c>
      <c r="F986" s="1" t="s">
        <v>387</v>
      </c>
      <c r="G986" s="1" t="s">
        <v>388</v>
      </c>
    </row>
    <row r="987" spans="1:7" x14ac:dyDescent="0.25">
      <c r="B987" s="1" t="s">
        <v>2973</v>
      </c>
      <c r="C987" s="1" t="s">
        <v>2974</v>
      </c>
      <c r="D987" s="1" t="s">
        <v>2973</v>
      </c>
      <c r="E987" s="1" t="s">
        <v>66</v>
      </c>
      <c r="F987" s="1" t="s">
        <v>93</v>
      </c>
      <c r="G987" s="1" t="s">
        <v>1456</v>
      </c>
    </row>
    <row r="988" spans="1:7" x14ac:dyDescent="0.25">
      <c r="B988" s="1" t="s">
        <v>2975</v>
      </c>
      <c r="C988" s="1" t="s">
        <v>2976</v>
      </c>
      <c r="D988" s="1" t="s">
        <v>2975</v>
      </c>
      <c r="E988" s="1" t="s">
        <v>66</v>
      </c>
      <c r="G988" s="1" t="s">
        <v>199</v>
      </c>
    </row>
    <row r="989" spans="1:7" x14ac:dyDescent="0.25">
      <c r="A989" s="1">
        <v>19842141</v>
      </c>
      <c r="B989" s="1" t="s">
        <v>2977</v>
      </c>
      <c r="C989" s="1" t="s">
        <v>2978</v>
      </c>
      <c r="D989" s="1" t="s">
        <v>2979</v>
      </c>
      <c r="E989" s="1" t="s">
        <v>66</v>
      </c>
      <c r="F989" s="1" t="s">
        <v>2980</v>
      </c>
      <c r="G989" s="1" t="s">
        <v>2981</v>
      </c>
    </row>
    <row r="990" spans="1:7" x14ac:dyDescent="0.25">
      <c r="A990" s="1">
        <v>35520451</v>
      </c>
      <c r="B990" s="1" t="s">
        <v>2982</v>
      </c>
      <c r="C990" s="1" t="s">
        <v>2983</v>
      </c>
      <c r="D990" s="1" t="s">
        <v>2984</v>
      </c>
      <c r="E990" s="1" t="s">
        <v>66</v>
      </c>
      <c r="G990" s="1" t="s">
        <v>199</v>
      </c>
    </row>
    <row r="991" spans="1:7" x14ac:dyDescent="0.25">
      <c r="B991" s="1" t="s">
        <v>1978</v>
      </c>
      <c r="C991" s="1" t="s">
        <v>1980</v>
      </c>
      <c r="D991" s="1" t="s">
        <v>1979</v>
      </c>
      <c r="E991" s="1" t="s">
        <v>66</v>
      </c>
      <c r="F991" s="1" t="s">
        <v>952</v>
      </c>
      <c r="G991" s="1" t="s">
        <v>953</v>
      </c>
    </row>
    <row r="992" spans="1:7" x14ac:dyDescent="0.25">
      <c r="B992" s="1" t="s">
        <v>2985</v>
      </c>
      <c r="C992" s="1" t="s">
        <v>2986</v>
      </c>
      <c r="D992" s="1" t="s">
        <v>2987</v>
      </c>
      <c r="E992" s="1" t="s">
        <v>66</v>
      </c>
      <c r="F992" s="1" t="s">
        <v>1151</v>
      </c>
      <c r="G992" s="1" t="s">
        <v>1152</v>
      </c>
    </row>
    <row r="993" spans="1:7" x14ac:dyDescent="0.25">
      <c r="B993" s="1" t="s">
        <v>1975</v>
      </c>
      <c r="C993" s="1" t="s">
        <v>1976</v>
      </c>
      <c r="D993" s="1" t="s">
        <v>1977</v>
      </c>
      <c r="E993" s="1" t="s">
        <v>66</v>
      </c>
      <c r="F993" s="1" t="s">
        <v>952</v>
      </c>
      <c r="G993" s="1" t="s">
        <v>953</v>
      </c>
    </row>
    <row r="994" spans="1:7" x14ac:dyDescent="0.25">
      <c r="B994" s="1" t="s">
        <v>881</v>
      </c>
      <c r="C994" s="1" t="s">
        <v>882</v>
      </c>
      <c r="D994" s="1" t="s">
        <v>883</v>
      </c>
      <c r="E994" s="1" t="s">
        <v>66</v>
      </c>
      <c r="F994" s="1" t="s">
        <v>879</v>
      </c>
      <c r="G994" s="1" t="s">
        <v>880</v>
      </c>
    </row>
    <row r="995" spans="1:7" x14ac:dyDescent="0.25">
      <c r="B995" s="1" t="s">
        <v>876</v>
      </c>
      <c r="C995" s="1" t="s">
        <v>877</v>
      </c>
      <c r="D995" s="1" t="s">
        <v>878</v>
      </c>
      <c r="E995" s="1" t="s">
        <v>66</v>
      </c>
      <c r="F995" s="1" t="s">
        <v>952</v>
      </c>
      <c r="G995" s="1" t="s">
        <v>953</v>
      </c>
    </row>
    <row r="996" spans="1:7" x14ac:dyDescent="0.25">
      <c r="B996" s="1" t="s">
        <v>1978</v>
      </c>
      <c r="C996" s="1" t="s">
        <v>1979</v>
      </c>
      <c r="D996" s="1" t="s">
        <v>1980</v>
      </c>
      <c r="E996" s="1" t="s">
        <v>66</v>
      </c>
      <c r="F996" s="1" t="s">
        <v>952</v>
      </c>
      <c r="G996" s="1" t="s">
        <v>953</v>
      </c>
    </row>
    <row r="997" spans="1:7" x14ac:dyDescent="0.25">
      <c r="B997" s="1" t="s">
        <v>2988</v>
      </c>
      <c r="C997" s="1" t="s">
        <v>2989</v>
      </c>
      <c r="D997" s="1" t="s">
        <v>2990</v>
      </c>
      <c r="E997" s="1" t="s">
        <v>66</v>
      </c>
      <c r="F997" s="1" t="s">
        <v>2991</v>
      </c>
      <c r="G997" s="1" t="s">
        <v>2992</v>
      </c>
    </row>
    <row r="998" spans="1:7" x14ac:dyDescent="0.25">
      <c r="B998" s="1" t="s">
        <v>2993</v>
      </c>
      <c r="C998" s="1" t="s">
        <v>2994</v>
      </c>
      <c r="D998" s="1" t="s">
        <v>2995</v>
      </c>
      <c r="E998" s="1" t="s">
        <v>66</v>
      </c>
      <c r="F998" s="1" t="s">
        <v>2996</v>
      </c>
      <c r="G998" s="1" t="s">
        <v>2997</v>
      </c>
    </row>
    <row r="999" spans="1:7" x14ac:dyDescent="0.25">
      <c r="B999" s="1" t="s">
        <v>2998</v>
      </c>
      <c r="C999" s="1" t="s">
        <v>2999</v>
      </c>
      <c r="D999" s="1" t="s">
        <v>3000</v>
      </c>
      <c r="E999" s="1" t="s">
        <v>66</v>
      </c>
      <c r="F999" s="1" t="s">
        <v>1057</v>
      </c>
      <c r="G999" s="1" t="s">
        <v>1058</v>
      </c>
    </row>
    <row r="1000" spans="1:7" x14ac:dyDescent="0.25">
      <c r="B1000" s="1" t="s">
        <v>3001</v>
      </c>
      <c r="C1000" s="1" t="s">
        <v>3002</v>
      </c>
      <c r="D1000" s="1" t="s">
        <v>3003</v>
      </c>
      <c r="E1000" s="1" t="s">
        <v>66</v>
      </c>
      <c r="F1000" s="1" t="s">
        <v>1057</v>
      </c>
      <c r="G1000" s="1" t="s">
        <v>1058</v>
      </c>
    </row>
    <row r="1001" spans="1:7" x14ac:dyDescent="0.25">
      <c r="B1001" s="1" t="s">
        <v>3004</v>
      </c>
      <c r="C1001" s="1" t="s">
        <v>3005</v>
      </c>
      <c r="D1001" s="1" t="s">
        <v>3006</v>
      </c>
      <c r="E1001" s="1" t="s">
        <v>66</v>
      </c>
      <c r="F1001" s="1" t="s">
        <v>3007</v>
      </c>
      <c r="G1001" s="1" t="s">
        <v>3008</v>
      </c>
    </row>
    <row r="1002" spans="1:7" x14ac:dyDescent="0.25">
      <c r="A1002" s="1">
        <v>33003561</v>
      </c>
      <c r="B1002" s="1" t="s">
        <v>3009</v>
      </c>
      <c r="C1002" s="1" t="s">
        <v>3010</v>
      </c>
      <c r="D1002" s="1" t="s">
        <v>3011</v>
      </c>
      <c r="E1002" s="1" t="s">
        <v>65</v>
      </c>
      <c r="F1002" s="1" t="s">
        <v>480</v>
      </c>
      <c r="G1002" s="1" t="s">
        <v>481</v>
      </c>
    </row>
    <row r="1003" spans="1:7" x14ac:dyDescent="0.25">
      <c r="A1003" s="1">
        <v>35810086</v>
      </c>
      <c r="B1003" s="1" t="s">
        <v>3012</v>
      </c>
      <c r="C1003" s="1" t="s">
        <v>3013</v>
      </c>
      <c r="D1003" s="1" t="s">
        <v>3014</v>
      </c>
      <c r="E1003" s="1" t="s">
        <v>66</v>
      </c>
      <c r="F1003" s="1" t="s">
        <v>3015</v>
      </c>
      <c r="G1003" s="1" t="s">
        <v>3016</v>
      </c>
    </row>
    <row r="1004" spans="1:7" x14ac:dyDescent="0.25">
      <c r="B1004" s="1" t="s">
        <v>3017</v>
      </c>
      <c r="C1004" s="1" t="s">
        <v>3018</v>
      </c>
      <c r="D1004" s="1" t="s">
        <v>3019</v>
      </c>
      <c r="E1004" s="1" t="s">
        <v>66</v>
      </c>
      <c r="F1004" s="1" t="s">
        <v>417</v>
      </c>
      <c r="G1004" s="1" t="s">
        <v>418</v>
      </c>
    </row>
    <row r="1005" spans="1:7" x14ac:dyDescent="0.25">
      <c r="B1005" s="1" t="s">
        <v>3020</v>
      </c>
      <c r="C1005" s="1" t="s">
        <v>3021</v>
      </c>
      <c r="D1005" s="1" t="s">
        <v>3022</v>
      </c>
      <c r="E1005" s="1" t="s">
        <v>66</v>
      </c>
      <c r="F1005" s="1" t="s">
        <v>2405</v>
      </c>
      <c r="G1005" s="1" t="s">
        <v>2406</v>
      </c>
    </row>
    <row r="1006" spans="1:7" x14ac:dyDescent="0.25">
      <c r="A1006" s="1">
        <v>35810087</v>
      </c>
      <c r="B1006" s="1" t="s">
        <v>3023</v>
      </c>
      <c r="C1006" s="1" t="s">
        <v>3024</v>
      </c>
      <c r="D1006" s="1" t="s">
        <v>3025</v>
      </c>
      <c r="E1006" s="1" t="s">
        <v>66</v>
      </c>
      <c r="F1006" s="1" t="s">
        <v>3015</v>
      </c>
      <c r="G1006" s="1" t="s">
        <v>3016</v>
      </c>
    </row>
    <row r="1007" spans="1:7" x14ac:dyDescent="0.25">
      <c r="A1007" s="1">
        <v>35810088</v>
      </c>
      <c r="B1007" s="1" t="s">
        <v>3026</v>
      </c>
      <c r="C1007" s="1" t="s">
        <v>3027</v>
      </c>
      <c r="D1007" s="1" t="s">
        <v>3028</v>
      </c>
      <c r="E1007" s="1" t="s">
        <v>66</v>
      </c>
      <c r="F1007" s="1" t="s">
        <v>3015</v>
      </c>
      <c r="G1007" s="1" t="s">
        <v>3016</v>
      </c>
    </row>
    <row r="1008" spans="1:7" x14ac:dyDescent="0.25">
      <c r="A1008" s="1">
        <v>35810089</v>
      </c>
      <c r="B1008" s="1" t="s">
        <v>3029</v>
      </c>
      <c r="C1008" s="1" t="s">
        <v>3030</v>
      </c>
      <c r="D1008" s="1" t="s">
        <v>3031</v>
      </c>
      <c r="E1008" s="1" t="s">
        <v>66</v>
      </c>
      <c r="F1008" s="1" t="s">
        <v>3015</v>
      </c>
      <c r="G1008" s="1" t="s">
        <v>3016</v>
      </c>
    </row>
    <row r="1009" spans="1:7" x14ac:dyDescent="0.25">
      <c r="A1009" s="1">
        <v>35810090</v>
      </c>
      <c r="B1009" s="1" t="s">
        <v>3032</v>
      </c>
      <c r="C1009" s="1" t="s">
        <v>3033</v>
      </c>
      <c r="D1009" s="1" t="s">
        <v>3034</v>
      </c>
      <c r="E1009" s="1" t="s">
        <v>66</v>
      </c>
      <c r="F1009" s="1" t="s">
        <v>3015</v>
      </c>
      <c r="G1009" s="1" t="s">
        <v>3016</v>
      </c>
    </row>
    <row r="1010" spans="1:7" x14ac:dyDescent="0.25">
      <c r="A1010" s="1">
        <v>35810091</v>
      </c>
      <c r="B1010" s="1" t="s">
        <v>3035</v>
      </c>
      <c r="C1010" s="1" t="s">
        <v>3036</v>
      </c>
      <c r="D1010" s="1" t="s">
        <v>3037</v>
      </c>
      <c r="E1010" s="1" t="s">
        <v>66</v>
      </c>
      <c r="F1010" s="1" t="s">
        <v>3015</v>
      </c>
      <c r="G1010" s="1" t="s">
        <v>3016</v>
      </c>
    </row>
    <row r="1011" spans="1:7" x14ac:dyDescent="0.25">
      <c r="A1011" s="1">
        <v>35810092</v>
      </c>
      <c r="B1011" s="1" t="s">
        <v>3038</v>
      </c>
      <c r="C1011" s="1" t="s">
        <v>3039</v>
      </c>
      <c r="D1011" s="1" t="s">
        <v>3040</v>
      </c>
      <c r="E1011" s="1" t="s">
        <v>66</v>
      </c>
      <c r="F1011" s="1" t="s">
        <v>3015</v>
      </c>
      <c r="G1011" s="1" t="s">
        <v>3016</v>
      </c>
    </row>
    <row r="1012" spans="1:7" x14ac:dyDescent="0.25">
      <c r="A1012" s="1">
        <v>35810093</v>
      </c>
      <c r="B1012" s="1" t="s">
        <v>3041</v>
      </c>
      <c r="C1012" s="1" t="s">
        <v>3042</v>
      </c>
      <c r="D1012" s="1" t="s">
        <v>3043</v>
      </c>
      <c r="E1012" s="1" t="s">
        <v>66</v>
      </c>
      <c r="F1012" s="1" t="s">
        <v>3015</v>
      </c>
      <c r="G1012" s="1" t="s">
        <v>3016</v>
      </c>
    </row>
    <row r="1013" spans="1:7" x14ac:dyDescent="0.25">
      <c r="B1013" s="1" t="s">
        <v>881</v>
      </c>
      <c r="C1013" s="1" t="s">
        <v>882</v>
      </c>
      <c r="D1013" s="1" t="s">
        <v>883</v>
      </c>
      <c r="E1013" s="1" t="s">
        <v>66</v>
      </c>
      <c r="F1013" s="1" t="s">
        <v>1057</v>
      </c>
      <c r="G1013" s="1" t="s">
        <v>1058</v>
      </c>
    </row>
    <row r="1014" spans="1:7" x14ac:dyDescent="0.25">
      <c r="B1014" s="1" t="s">
        <v>3044</v>
      </c>
      <c r="C1014" s="1" t="s">
        <v>3045</v>
      </c>
      <c r="D1014" s="1" t="s">
        <v>3046</v>
      </c>
      <c r="E1014" s="1" t="s">
        <v>66</v>
      </c>
      <c r="F1014" s="1" t="s">
        <v>3047</v>
      </c>
      <c r="G1014" s="1" t="s">
        <v>3048</v>
      </c>
    </row>
    <row r="1015" spans="1:7" x14ac:dyDescent="0.25">
      <c r="A1015" s="1">
        <v>19546002</v>
      </c>
      <c r="B1015" s="1" t="s">
        <v>3049</v>
      </c>
      <c r="C1015" s="1" t="s">
        <v>3050</v>
      </c>
      <c r="D1015" s="1" t="s">
        <v>3051</v>
      </c>
      <c r="E1015" s="1" t="s">
        <v>66</v>
      </c>
      <c r="F1015" s="1" t="s">
        <v>1182</v>
      </c>
      <c r="G1015" s="1" t="s">
        <v>1183</v>
      </c>
    </row>
    <row r="1016" spans="1:7" x14ac:dyDescent="0.25">
      <c r="B1016" s="1" t="s">
        <v>3052</v>
      </c>
      <c r="C1016" s="1" t="s">
        <v>3053</v>
      </c>
      <c r="D1016" s="1" t="s">
        <v>3054</v>
      </c>
      <c r="E1016" s="1" t="s">
        <v>66</v>
      </c>
      <c r="F1016" s="1" t="s">
        <v>102</v>
      </c>
      <c r="G1016" s="1" t="s">
        <v>1053</v>
      </c>
    </row>
    <row r="1017" spans="1:7" x14ac:dyDescent="0.25">
      <c r="B1017" s="1" t="s">
        <v>3055</v>
      </c>
      <c r="C1017" s="1" t="s">
        <v>3056</v>
      </c>
      <c r="D1017" s="1" t="s">
        <v>3057</v>
      </c>
      <c r="E1017" s="1" t="s">
        <v>66</v>
      </c>
      <c r="F1017" s="1" t="s">
        <v>2292</v>
      </c>
      <c r="G1017" s="1" t="s">
        <v>2293</v>
      </c>
    </row>
    <row r="1018" spans="1:7" x14ac:dyDescent="0.25">
      <c r="A1018" s="1">
        <v>33002531</v>
      </c>
      <c r="B1018" s="1" t="s">
        <v>3058</v>
      </c>
      <c r="C1018" s="1" t="s">
        <v>3059</v>
      </c>
      <c r="D1018" s="1" t="s">
        <v>3059</v>
      </c>
      <c r="E1018" s="1" t="s">
        <v>65</v>
      </c>
      <c r="F1018" s="1" t="s">
        <v>39</v>
      </c>
      <c r="G1018" s="1" t="s">
        <v>321</v>
      </c>
    </row>
    <row r="1019" spans="1:7" x14ac:dyDescent="0.25">
      <c r="A1019" s="1">
        <v>33901378</v>
      </c>
      <c r="B1019" s="1" t="s">
        <v>3060</v>
      </c>
      <c r="C1019" s="1" t="s">
        <v>3061</v>
      </c>
      <c r="D1019" s="1" t="s">
        <v>3062</v>
      </c>
      <c r="E1019" s="1" t="s">
        <v>66</v>
      </c>
      <c r="F1019" s="1" t="s">
        <v>3063</v>
      </c>
      <c r="G1019" s="1" t="s">
        <v>3064</v>
      </c>
    </row>
    <row r="1020" spans="1:7" x14ac:dyDescent="0.25">
      <c r="B1020" s="1" t="s">
        <v>3065</v>
      </c>
      <c r="C1020" s="1" t="s">
        <v>3066</v>
      </c>
      <c r="D1020" s="1" t="s">
        <v>3067</v>
      </c>
      <c r="E1020" s="1" t="s">
        <v>66</v>
      </c>
      <c r="F1020" s="1" t="s">
        <v>3068</v>
      </c>
      <c r="G1020" s="1" t="s">
        <v>3069</v>
      </c>
    </row>
    <row r="1021" spans="1:7" x14ac:dyDescent="0.25">
      <c r="B1021" s="1" t="s">
        <v>3065</v>
      </c>
      <c r="C1021" s="1" t="s">
        <v>3066</v>
      </c>
      <c r="D1021" s="1" t="s">
        <v>3067</v>
      </c>
      <c r="E1021" s="1" t="s">
        <v>66</v>
      </c>
      <c r="F1021" s="1" t="s">
        <v>3068</v>
      </c>
      <c r="G1021" s="1" t="s">
        <v>3069</v>
      </c>
    </row>
    <row r="1022" spans="1:7" x14ac:dyDescent="0.25">
      <c r="A1022" s="1">
        <v>33003558</v>
      </c>
      <c r="B1022" s="1" t="s">
        <v>3070</v>
      </c>
      <c r="C1022" s="1" t="s">
        <v>3071</v>
      </c>
      <c r="D1022" s="1" t="s">
        <v>3072</v>
      </c>
      <c r="E1022" s="1" t="s">
        <v>66</v>
      </c>
      <c r="F1022" s="1" t="s">
        <v>480</v>
      </c>
      <c r="G1022" s="1" t="s">
        <v>481</v>
      </c>
    </row>
    <row r="1023" spans="1:7" x14ac:dyDescent="0.25">
      <c r="A1023" s="1">
        <v>35269015</v>
      </c>
      <c r="B1023" s="1" t="s">
        <v>3073</v>
      </c>
      <c r="C1023" s="1" t="s">
        <v>3073</v>
      </c>
      <c r="D1023" s="1" t="s">
        <v>3073</v>
      </c>
      <c r="G1023" s="1" t="s">
        <v>199</v>
      </c>
    </row>
    <row r="1024" spans="1:7" x14ac:dyDescent="0.25">
      <c r="A1024" s="1">
        <v>33003557</v>
      </c>
      <c r="B1024" s="1" t="s">
        <v>3074</v>
      </c>
      <c r="C1024" s="1" t="s">
        <v>3075</v>
      </c>
      <c r="D1024" s="1" t="s">
        <v>3076</v>
      </c>
      <c r="E1024" s="1" t="s">
        <v>66</v>
      </c>
      <c r="F1024" s="1" t="s">
        <v>480</v>
      </c>
      <c r="G1024" s="1" t="s">
        <v>481</v>
      </c>
    </row>
    <row r="1025" spans="1:7" x14ac:dyDescent="0.25">
      <c r="A1025" s="1">
        <v>28220147</v>
      </c>
      <c r="B1025" s="1" t="s">
        <v>3077</v>
      </c>
      <c r="C1025" s="1" t="s">
        <v>3078</v>
      </c>
      <c r="D1025" s="1" t="s">
        <v>3077</v>
      </c>
      <c r="E1025" s="1" t="s">
        <v>66</v>
      </c>
      <c r="F1025" s="1" t="s">
        <v>2032</v>
      </c>
      <c r="G1025" s="1" t="s">
        <v>2033</v>
      </c>
    </row>
    <row r="1026" spans="1:7" x14ac:dyDescent="0.25">
      <c r="A1026" s="1">
        <v>28220146</v>
      </c>
      <c r="B1026" s="1" t="s">
        <v>3079</v>
      </c>
      <c r="C1026" s="1" t="s">
        <v>3080</v>
      </c>
      <c r="D1026" s="1" t="s">
        <v>3079</v>
      </c>
      <c r="E1026" s="1" t="s">
        <v>66</v>
      </c>
      <c r="F1026" s="1" t="s">
        <v>2032</v>
      </c>
      <c r="G1026" s="1" t="s">
        <v>2033</v>
      </c>
    </row>
    <row r="1027" spans="1:7" x14ac:dyDescent="0.25">
      <c r="A1027" s="1">
        <v>28220136</v>
      </c>
      <c r="B1027" s="1" t="s">
        <v>3081</v>
      </c>
      <c r="C1027" s="1" t="s">
        <v>3082</v>
      </c>
      <c r="D1027" s="1" t="s">
        <v>3081</v>
      </c>
      <c r="E1027" s="1" t="s">
        <v>66</v>
      </c>
      <c r="F1027" s="1" t="s">
        <v>2032</v>
      </c>
      <c r="G1027" s="1" t="s">
        <v>2033</v>
      </c>
    </row>
    <row r="1028" spans="1:7" x14ac:dyDescent="0.25">
      <c r="A1028" s="1">
        <v>28220137</v>
      </c>
      <c r="B1028" s="1" t="s">
        <v>2060</v>
      </c>
      <c r="C1028" s="1" t="s">
        <v>2061</v>
      </c>
      <c r="D1028" s="1" t="s">
        <v>2060</v>
      </c>
      <c r="E1028" s="1" t="s">
        <v>66</v>
      </c>
      <c r="F1028" s="1" t="s">
        <v>2032</v>
      </c>
      <c r="G1028" s="1" t="s">
        <v>2033</v>
      </c>
    </row>
    <row r="1029" spans="1:7" x14ac:dyDescent="0.25">
      <c r="A1029" s="1">
        <v>28220138</v>
      </c>
      <c r="B1029" s="1" t="s">
        <v>3083</v>
      </c>
      <c r="C1029" s="1" t="s">
        <v>3084</v>
      </c>
      <c r="D1029" s="1" t="s">
        <v>3083</v>
      </c>
      <c r="E1029" s="1" t="s">
        <v>66</v>
      </c>
      <c r="F1029" s="1" t="s">
        <v>2032</v>
      </c>
      <c r="G1029" s="1" t="s">
        <v>2033</v>
      </c>
    </row>
    <row r="1030" spans="1:7" x14ac:dyDescent="0.25">
      <c r="A1030" s="1">
        <v>28220139</v>
      </c>
      <c r="B1030" s="1" t="s">
        <v>3085</v>
      </c>
      <c r="C1030" s="1" t="s">
        <v>3086</v>
      </c>
      <c r="D1030" s="1" t="s">
        <v>3085</v>
      </c>
      <c r="E1030" s="1" t="s">
        <v>66</v>
      </c>
      <c r="F1030" s="1" t="s">
        <v>2032</v>
      </c>
      <c r="G1030" s="1" t="s">
        <v>2033</v>
      </c>
    </row>
    <row r="1031" spans="1:7" x14ac:dyDescent="0.25">
      <c r="A1031" s="1">
        <v>28220140</v>
      </c>
      <c r="B1031" s="1" t="s">
        <v>3087</v>
      </c>
      <c r="C1031" s="1" t="s">
        <v>3088</v>
      </c>
      <c r="D1031" s="1" t="s">
        <v>3087</v>
      </c>
      <c r="E1031" s="1" t="s">
        <v>66</v>
      </c>
      <c r="F1031" s="1" t="s">
        <v>2032</v>
      </c>
      <c r="G1031" s="1" t="s">
        <v>2033</v>
      </c>
    </row>
    <row r="1032" spans="1:7" x14ac:dyDescent="0.25">
      <c r="A1032" s="1">
        <v>28220141</v>
      </c>
      <c r="B1032" s="1" t="s">
        <v>3089</v>
      </c>
      <c r="C1032" s="1" t="s">
        <v>3090</v>
      </c>
      <c r="D1032" s="1" t="s">
        <v>3089</v>
      </c>
      <c r="E1032" s="1" t="s">
        <v>66</v>
      </c>
      <c r="F1032" s="1" t="s">
        <v>2032</v>
      </c>
      <c r="G1032" s="1" t="s">
        <v>2033</v>
      </c>
    </row>
    <row r="1033" spans="1:7" x14ac:dyDescent="0.25">
      <c r="A1033" s="1">
        <v>28220142</v>
      </c>
      <c r="B1033" s="1" t="s">
        <v>3091</v>
      </c>
      <c r="C1033" s="1" t="s">
        <v>3092</v>
      </c>
      <c r="D1033" s="1" t="s">
        <v>3091</v>
      </c>
      <c r="E1033" s="1" t="s">
        <v>66</v>
      </c>
      <c r="F1033" s="1" t="s">
        <v>2032</v>
      </c>
      <c r="G1033" s="1" t="s">
        <v>2033</v>
      </c>
    </row>
    <row r="1034" spans="1:7" x14ac:dyDescent="0.25">
      <c r="A1034" s="1">
        <v>28220143</v>
      </c>
      <c r="B1034" s="1" t="s">
        <v>3093</v>
      </c>
      <c r="C1034" s="1" t="s">
        <v>3094</v>
      </c>
      <c r="D1034" s="1" t="s">
        <v>3093</v>
      </c>
      <c r="E1034" s="1" t="s">
        <v>66</v>
      </c>
      <c r="F1034" s="1" t="s">
        <v>2032</v>
      </c>
      <c r="G1034" s="1" t="s">
        <v>2033</v>
      </c>
    </row>
    <row r="1035" spans="1:7" x14ac:dyDescent="0.25">
      <c r="A1035" s="1">
        <v>28220144</v>
      </c>
      <c r="B1035" s="1" t="s">
        <v>3095</v>
      </c>
      <c r="C1035" s="1" t="s">
        <v>3096</v>
      </c>
      <c r="D1035" s="1" t="s">
        <v>3095</v>
      </c>
      <c r="E1035" s="1" t="s">
        <v>66</v>
      </c>
      <c r="F1035" s="1" t="s">
        <v>2032</v>
      </c>
      <c r="G1035" s="1" t="s">
        <v>2033</v>
      </c>
    </row>
    <row r="1036" spans="1:7" x14ac:dyDescent="0.25">
      <c r="A1036" s="1">
        <v>28220145</v>
      </c>
      <c r="B1036" s="1" t="s">
        <v>3097</v>
      </c>
      <c r="C1036" s="1" t="s">
        <v>3098</v>
      </c>
      <c r="D1036" s="1" t="s">
        <v>3097</v>
      </c>
      <c r="E1036" s="1" t="s">
        <v>66</v>
      </c>
      <c r="F1036" s="1" t="s">
        <v>2032</v>
      </c>
      <c r="G1036" s="1" t="s">
        <v>2033</v>
      </c>
    </row>
    <row r="1037" spans="1:7" x14ac:dyDescent="0.25">
      <c r="A1037" s="1">
        <v>23370106</v>
      </c>
      <c r="B1037" s="1" t="s">
        <v>3099</v>
      </c>
      <c r="C1037" s="1" t="s">
        <v>3100</v>
      </c>
      <c r="D1037" s="1" t="s">
        <v>3101</v>
      </c>
      <c r="E1037" s="1" t="s">
        <v>66</v>
      </c>
      <c r="F1037" s="1" t="s">
        <v>3102</v>
      </c>
      <c r="G1037" s="1" t="s">
        <v>3103</v>
      </c>
    </row>
    <row r="1038" spans="1:7" x14ac:dyDescent="0.25">
      <c r="B1038" s="1" t="s">
        <v>3104</v>
      </c>
      <c r="C1038" s="1" t="s">
        <v>3105</v>
      </c>
      <c r="D1038" s="1" t="s">
        <v>3106</v>
      </c>
      <c r="E1038" s="1" t="s">
        <v>66</v>
      </c>
      <c r="F1038" s="1" t="s">
        <v>369</v>
      </c>
      <c r="G1038" s="1" t="s">
        <v>370</v>
      </c>
    </row>
    <row r="1039" spans="1:7" x14ac:dyDescent="0.25">
      <c r="A1039" s="1">
        <v>35520452</v>
      </c>
      <c r="B1039" s="1" t="s">
        <v>3107</v>
      </c>
      <c r="C1039" s="1" t="s">
        <v>3107</v>
      </c>
      <c r="D1039" s="1" t="s">
        <v>3107</v>
      </c>
      <c r="G1039" s="1" t="s">
        <v>199</v>
      </c>
    </row>
    <row r="1040" spans="1:7" x14ac:dyDescent="0.25">
      <c r="A1040" s="1">
        <v>35520453</v>
      </c>
      <c r="B1040" s="1" t="s">
        <v>3108</v>
      </c>
      <c r="C1040" s="1" t="s">
        <v>3108</v>
      </c>
      <c r="D1040" s="1" t="s">
        <v>3108</v>
      </c>
      <c r="G1040" s="1" t="s">
        <v>199</v>
      </c>
    </row>
    <row r="1041" spans="1:7" x14ac:dyDescent="0.25">
      <c r="A1041" s="1">
        <v>35520454</v>
      </c>
      <c r="B1041" s="1" t="s">
        <v>3109</v>
      </c>
      <c r="C1041" s="1" t="s">
        <v>3109</v>
      </c>
      <c r="D1041" s="1" t="s">
        <v>3109</v>
      </c>
      <c r="G1041" s="1" t="s">
        <v>199</v>
      </c>
    </row>
    <row r="1042" spans="1:7" x14ac:dyDescent="0.25">
      <c r="B1042" s="1" t="s">
        <v>3110</v>
      </c>
      <c r="C1042" s="1" t="s">
        <v>3111</v>
      </c>
      <c r="D1042" s="1" t="s">
        <v>3111</v>
      </c>
      <c r="E1042" s="1" t="s">
        <v>66</v>
      </c>
      <c r="F1042" s="1" t="s">
        <v>29</v>
      </c>
      <c r="G1042" s="1" t="s">
        <v>2799</v>
      </c>
    </row>
    <row r="1043" spans="1:7" x14ac:dyDescent="0.25">
      <c r="A1043" s="1">
        <v>35261265</v>
      </c>
      <c r="B1043" s="1" t="s">
        <v>3112</v>
      </c>
      <c r="C1043" s="1" t="s">
        <v>3112</v>
      </c>
      <c r="D1043" s="1" t="s">
        <v>3112</v>
      </c>
      <c r="G1043" s="1" t="s">
        <v>199</v>
      </c>
    </row>
    <row r="1044" spans="1:7" x14ac:dyDescent="0.25">
      <c r="A1044" s="1">
        <v>35261266</v>
      </c>
      <c r="B1044" s="1" t="s">
        <v>3112</v>
      </c>
      <c r="C1044" s="1" t="s">
        <v>3113</v>
      </c>
      <c r="D1044" s="1" t="s">
        <v>3112</v>
      </c>
      <c r="E1044" s="1" t="s">
        <v>65</v>
      </c>
      <c r="F1044" s="1" t="s">
        <v>3114</v>
      </c>
      <c r="G1044" s="1" t="s">
        <v>3115</v>
      </c>
    </row>
    <row r="1045" spans="1:7" x14ac:dyDescent="0.25">
      <c r="A1045" s="1">
        <v>35261263</v>
      </c>
      <c r="B1045" s="1" t="s">
        <v>3116</v>
      </c>
      <c r="C1045" s="1" t="s">
        <v>3117</v>
      </c>
      <c r="D1045" s="1" t="s">
        <v>3116</v>
      </c>
      <c r="E1045" s="1" t="s">
        <v>65</v>
      </c>
      <c r="F1045" s="1" t="s">
        <v>3114</v>
      </c>
      <c r="G1045" s="1" t="s">
        <v>3115</v>
      </c>
    </row>
    <row r="1046" spans="1:7" x14ac:dyDescent="0.25">
      <c r="B1046" s="1" t="s">
        <v>3118</v>
      </c>
      <c r="C1046" s="1" t="s">
        <v>3119</v>
      </c>
      <c r="D1046" s="1" t="s">
        <v>3120</v>
      </c>
      <c r="E1046" s="1" t="s">
        <v>66</v>
      </c>
      <c r="F1046" s="1" t="s">
        <v>233</v>
      </c>
      <c r="G1046" s="1" t="s">
        <v>234</v>
      </c>
    </row>
    <row r="1047" spans="1:7" x14ac:dyDescent="0.25">
      <c r="B1047" s="1" t="s">
        <v>3121</v>
      </c>
      <c r="C1047" s="1" t="s">
        <v>3122</v>
      </c>
      <c r="D1047" s="1" t="s">
        <v>3123</v>
      </c>
      <c r="E1047" s="1" t="s">
        <v>66</v>
      </c>
      <c r="F1047" s="1" t="s">
        <v>233</v>
      </c>
      <c r="G1047" s="1" t="s">
        <v>234</v>
      </c>
    </row>
    <row r="1048" spans="1:7" x14ac:dyDescent="0.25">
      <c r="B1048" s="1" t="s">
        <v>3124</v>
      </c>
      <c r="C1048" s="1" t="s">
        <v>3125</v>
      </c>
      <c r="D1048" s="1" t="s">
        <v>3126</v>
      </c>
      <c r="E1048" s="1" t="s">
        <v>66</v>
      </c>
      <c r="F1048" s="1" t="s">
        <v>233</v>
      </c>
      <c r="G1048" s="1" t="s">
        <v>234</v>
      </c>
    </row>
    <row r="1049" spans="1:7" x14ac:dyDescent="0.25">
      <c r="B1049" s="1" t="s">
        <v>3127</v>
      </c>
      <c r="C1049" s="1" t="s">
        <v>3128</v>
      </c>
      <c r="D1049" s="1" t="s">
        <v>3129</v>
      </c>
      <c r="E1049" s="1" t="s">
        <v>66</v>
      </c>
      <c r="F1049" s="1" t="s">
        <v>233</v>
      </c>
      <c r="G1049" s="1" t="s">
        <v>234</v>
      </c>
    </row>
    <row r="1050" spans="1:7" x14ac:dyDescent="0.25">
      <c r="B1050" s="1" t="s">
        <v>3130</v>
      </c>
      <c r="C1050" s="1" t="s">
        <v>3131</v>
      </c>
      <c r="D1050" s="1" t="s">
        <v>3132</v>
      </c>
      <c r="E1050" s="1" t="s">
        <v>66</v>
      </c>
      <c r="F1050" s="1" t="s">
        <v>233</v>
      </c>
      <c r="G1050" s="1" t="s">
        <v>234</v>
      </c>
    </row>
    <row r="1051" spans="1:7" x14ac:dyDescent="0.25">
      <c r="B1051" s="1" t="s">
        <v>3133</v>
      </c>
      <c r="C1051" s="1" t="s">
        <v>3134</v>
      </c>
      <c r="D1051" s="1" t="s">
        <v>3135</v>
      </c>
      <c r="E1051" s="1" t="s">
        <v>66</v>
      </c>
      <c r="F1051" s="1" t="s">
        <v>233</v>
      </c>
      <c r="G1051" s="1" t="s">
        <v>234</v>
      </c>
    </row>
    <row r="1052" spans="1:7" x14ac:dyDescent="0.25">
      <c r="B1052" s="1" t="s">
        <v>3136</v>
      </c>
      <c r="C1052" s="1" t="s">
        <v>3137</v>
      </c>
      <c r="D1052" s="1" t="s">
        <v>3138</v>
      </c>
      <c r="E1052" s="1" t="s">
        <v>66</v>
      </c>
      <c r="F1052" s="1" t="s">
        <v>233</v>
      </c>
      <c r="G1052" s="1" t="s">
        <v>234</v>
      </c>
    </row>
    <row r="1053" spans="1:7" x14ac:dyDescent="0.25">
      <c r="B1053" s="1" t="s">
        <v>3139</v>
      </c>
      <c r="C1053" s="1" t="s">
        <v>3140</v>
      </c>
      <c r="D1053" s="1" t="s">
        <v>3141</v>
      </c>
      <c r="E1053" s="1" t="s">
        <v>66</v>
      </c>
      <c r="F1053" s="1" t="s">
        <v>233</v>
      </c>
      <c r="G1053" s="1" t="s">
        <v>234</v>
      </c>
    </row>
    <row r="1054" spans="1:7" x14ac:dyDescent="0.25">
      <c r="B1054" s="1" t="s">
        <v>3142</v>
      </c>
      <c r="C1054" s="1" t="s">
        <v>3143</v>
      </c>
      <c r="D1054" s="1" t="s">
        <v>3144</v>
      </c>
      <c r="E1054" s="1" t="s">
        <v>66</v>
      </c>
      <c r="F1054" s="1" t="s">
        <v>233</v>
      </c>
      <c r="G1054" s="1" t="s">
        <v>234</v>
      </c>
    </row>
    <row r="1055" spans="1:7" x14ac:dyDescent="0.25">
      <c r="B1055" s="1" t="s">
        <v>3145</v>
      </c>
      <c r="C1055" s="1" t="s">
        <v>3146</v>
      </c>
      <c r="D1055" s="1" t="s">
        <v>3147</v>
      </c>
      <c r="E1055" s="1" t="s">
        <v>66</v>
      </c>
      <c r="F1055" s="1" t="s">
        <v>233</v>
      </c>
      <c r="G1055" s="1" t="s">
        <v>234</v>
      </c>
    </row>
    <row r="1056" spans="1:7" x14ac:dyDescent="0.25">
      <c r="B1056" s="1" t="s">
        <v>3148</v>
      </c>
      <c r="C1056" s="1" t="s">
        <v>3149</v>
      </c>
      <c r="D1056" s="1" t="s">
        <v>3150</v>
      </c>
      <c r="E1056" s="1" t="s">
        <v>66</v>
      </c>
      <c r="F1056" s="1" t="s">
        <v>2488</v>
      </c>
      <c r="G1056" s="1" t="s">
        <v>2489</v>
      </c>
    </row>
    <row r="1057" spans="1:7" x14ac:dyDescent="0.25">
      <c r="A1057" s="1">
        <v>28373019</v>
      </c>
      <c r="B1057" s="1" t="s">
        <v>3151</v>
      </c>
      <c r="C1057" s="1" t="s">
        <v>3152</v>
      </c>
      <c r="D1057" s="1" t="s">
        <v>3153</v>
      </c>
      <c r="E1057" s="1" t="s">
        <v>66</v>
      </c>
      <c r="F1057" s="1" t="s">
        <v>369</v>
      </c>
      <c r="G1057" s="1" t="s">
        <v>370</v>
      </c>
    </row>
    <row r="1058" spans="1:7" x14ac:dyDescent="0.25">
      <c r="A1058" s="1">
        <v>28373020</v>
      </c>
      <c r="B1058" s="1" t="s">
        <v>3154</v>
      </c>
      <c r="C1058" s="1" t="s">
        <v>3155</v>
      </c>
      <c r="D1058" s="1" t="s">
        <v>3156</v>
      </c>
      <c r="E1058" s="1" t="s">
        <v>66</v>
      </c>
      <c r="F1058" s="1" t="s">
        <v>369</v>
      </c>
      <c r="G1058" s="1" t="s">
        <v>370</v>
      </c>
    </row>
    <row r="1059" spans="1:7" x14ac:dyDescent="0.25">
      <c r="B1059" s="1" t="s">
        <v>3157</v>
      </c>
      <c r="C1059" s="1" t="s">
        <v>3158</v>
      </c>
      <c r="D1059" s="1" t="s">
        <v>3159</v>
      </c>
      <c r="E1059" s="1" t="s">
        <v>66</v>
      </c>
      <c r="F1059" s="1" t="s">
        <v>238</v>
      </c>
      <c r="G1059" s="1" t="s">
        <v>239</v>
      </c>
    </row>
    <row r="1060" spans="1:7" x14ac:dyDescent="0.25">
      <c r="B1060" s="1" t="s">
        <v>3160</v>
      </c>
      <c r="C1060" s="1" t="s">
        <v>3161</v>
      </c>
      <c r="D1060" s="1" t="s">
        <v>3162</v>
      </c>
      <c r="E1060" s="1" t="s">
        <v>66</v>
      </c>
      <c r="F1060" s="1" t="s">
        <v>238</v>
      </c>
      <c r="G1060" s="1" t="s">
        <v>239</v>
      </c>
    </row>
    <row r="1061" spans="1:7" x14ac:dyDescent="0.25">
      <c r="B1061" s="1" t="s">
        <v>3163</v>
      </c>
      <c r="C1061" s="1" t="s">
        <v>3164</v>
      </c>
      <c r="D1061" s="1" t="s">
        <v>3165</v>
      </c>
      <c r="E1061" s="1" t="s">
        <v>66</v>
      </c>
      <c r="F1061" s="1" t="s">
        <v>238</v>
      </c>
      <c r="G1061" s="1" t="s">
        <v>239</v>
      </c>
    </row>
    <row r="1062" spans="1:7" x14ac:dyDescent="0.25">
      <c r="B1062" s="1" t="s">
        <v>3166</v>
      </c>
      <c r="C1062" s="1" t="s">
        <v>3167</v>
      </c>
      <c r="D1062" s="1" t="s">
        <v>3168</v>
      </c>
      <c r="E1062" s="1" t="s">
        <v>66</v>
      </c>
      <c r="F1062" s="1" t="s">
        <v>685</v>
      </c>
      <c r="G1062" s="1" t="s">
        <v>686</v>
      </c>
    </row>
    <row r="1063" spans="1:7" x14ac:dyDescent="0.25">
      <c r="B1063" s="1" t="s">
        <v>3169</v>
      </c>
      <c r="C1063" s="1" t="s">
        <v>3170</v>
      </c>
      <c r="D1063" s="1" t="s">
        <v>3171</v>
      </c>
      <c r="E1063" s="1" t="s">
        <v>65</v>
      </c>
      <c r="F1063" s="1" t="s">
        <v>369</v>
      </c>
      <c r="G1063" s="1" t="s">
        <v>370</v>
      </c>
    </row>
    <row r="1064" spans="1:7" x14ac:dyDescent="0.25">
      <c r="B1064" s="1" t="s">
        <v>3172</v>
      </c>
      <c r="C1064" s="1" t="s">
        <v>3173</v>
      </c>
      <c r="D1064" s="1" t="s">
        <v>3174</v>
      </c>
      <c r="E1064" s="1" t="s">
        <v>66</v>
      </c>
      <c r="F1064" s="1" t="s">
        <v>3175</v>
      </c>
      <c r="G1064" s="1" t="s">
        <v>3176</v>
      </c>
    </row>
    <row r="1065" spans="1:7" x14ac:dyDescent="0.25">
      <c r="B1065" s="1" t="s">
        <v>3177</v>
      </c>
      <c r="C1065" s="1" t="s">
        <v>3178</v>
      </c>
      <c r="D1065" s="1" t="s">
        <v>3179</v>
      </c>
      <c r="E1065" s="1" t="s">
        <v>66</v>
      </c>
      <c r="F1065" s="1" t="s">
        <v>3175</v>
      </c>
      <c r="G1065" s="1" t="s">
        <v>3176</v>
      </c>
    </row>
    <row r="1066" spans="1:7" x14ac:dyDescent="0.25">
      <c r="B1066" s="1" t="s">
        <v>3180</v>
      </c>
      <c r="C1066" s="1" t="s">
        <v>3181</v>
      </c>
      <c r="D1066" s="1" t="s">
        <v>3182</v>
      </c>
      <c r="E1066" s="1" t="s">
        <v>66</v>
      </c>
      <c r="F1066" s="1" t="s">
        <v>3175</v>
      </c>
      <c r="G1066" s="1" t="s">
        <v>3176</v>
      </c>
    </row>
    <row r="1067" spans="1:7" x14ac:dyDescent="0.25">
      <c r="B1067" s="1" t="s">
        <v>3183</v>
      </c>
      <c r="C1067" s="1" t="s">
        <v>3184</v>
      </c>
      <c r="D1067" s="1" t="s">
        <v>3185</v>
      </c>
      <c r="E1067" s="1" t="s">
        <v>66</v>
      </c>
      <c r="F1067" s="1" t="s">
        <v>3186</v>
      </c>
      <c r="G1067" s="1" t="s">
        <v>3187</v>
      </c>
    </row>
    <row r="1068" spans="1:7" x14ac:dyDescent="0.25">
      <c r="B1068" s="1" t="s">
        <v>3188</v>
      </c>
      <c r="C1068" s="1" t="s">
        <v>3189</v>
      </c>
      <c r="D1068" s="1" t="s">
        <v>3190</v>
      </c>
      <c r="E1068" s="1" t="s">
        <v>66</v>
      </c>
      <c r="F1068" s="1" t="s">
        <v>3186</v>
      </c>
      <c r="G1068" s="1" t="s">
        <v>3187</v>
      </c>
    </row>
    <row r="1069" spans="1:7" x14ac:dyDescent="0.25">
      <c r="B1069" s="1" t="s">
        <v>3191</v>
      </c>
      <c r="C1069" s="1" t="s">
        <v>3192</v>
      </c>
      <c r="D1069" s="1" t="s">
        <v>3193</v>
      </c>
      <c r="E1069" s="1" t="s">
        <v>66</v>
      </c>
      <c r="F1069" s="1" t="s">
        <v>3186</v>
      </c>
      <c r="G1069" s="1" t="s">
        <v>3187</v>
      </c>
    </row>
    <row r="1070" spans="1:7" x14ac:dyDescent="0.25">
      <c r="B1070" s="1" t="s">
        <v>3194</v>
      </c>
      <c r="C1070" s="1" t="s">
        <v>3195</v>
      </c>
      <c r="D1070" s="1" t="s">
        <v>3194</v>
      </c>
      <c r="E1070" s="1" t="s">
        <v>66</v>
      </c>
      <c r="F1070" s="1" t="s">
        <v>3196</v>
      </c>
      <c r="G1070" s="1" t="s">
        <v>3197</v>
      </c>
    </row>
    <row r="1071" spans="1:7" x14ac:dyDescent="0.25">
      <c r="A1071" s="1">
        <v>33003562</v>
      </c>
      <c r="B1071" s="1" t="s">
        <v>3198</v>
      </c>
      <c r="C1071" s="1" t="s">
        <v>3199</v>
      </c>
      <c r="D1071" s="1" t="s">
        <v>3200</v>
      </c>
      <c r="E1071" s="1" t="s">
        <v>66</v>
      </c>
      <c r="F1071" s="1" t="s">
        <v>480</v>
      </c>
      <c r="G1071" s="1" t="s">
        <v>481</v>
      </c>
    </row>
    <row r="1072" spans="1:7" x14ac:dyDescent="0.25">
      <c r="B1072" s="1" t="s">
        <v>3201</v>
      </c>
      <c r="C1072" s="1" t="s">
        <v>3202</v>
      </c>
      <c r="D1072" s="1" t="s">
        <v>3203</v>
      </c>
      <c r="E1072" s="1" t="s">
        <v>66</v>
      </c>
      <c r="F1072" s="1" t="s">
        <v>3196</v>
      </c>
      <c r="G1072" s="1" t="s">
        <v>3197</v>
      </c>
    </row>
    <row r="1073" spans="1:7" x14ac:dyDescent="0.25">
      <c r="B1073" s="1" t="s">
        <v>3204</v>
      </c>
      <c r="C1073" s="1" t="s">
        <v>3205</v>
      </c>
      <c r="D1073" s="1" t="s">
        <v>3204</v>
      </c>
      <c r="E1073" s="1" t="s">
        <v>66</v>
      </c>
      <c r="F1073" s="1" t="s">
        <v>3196</v>
      </c>
      <c r="G1073" s="1" t="s">
        <v>3197</v>
      </c>
    </row>
    <row r="1074" spans="1:7" x14ac:dyDescent="0.25">
      <c r="B1074" s="1" t="s">
        <v>3206</v>
      </c>
      <c r="C1074" s="1" t="s">
        <v>3207</v>
      </c>
      <c r="D1074" s="1" t="s">
        <v>3208</v>
      </c>
      <c r="E1074" s="1" t="s">
        <v>66</v>
      </c>
      <c r="F1074" s="1" t="s">
        <v>3196</v>
      </c>
      <c r="G1074" s="1" t="s">
        <v>3197</v>
      </c>
    </row>
    <row r="1075" spans="1:7" x14ac:dyDescent="0.25">
      <c r="B1075" s="1" t="s">
        <v>3209</v>
      </c>
      <c r="C1075" s="1" t="s">
        <v>3210</v>
      </c>
      <c r="D1075" s="1" t="s">
        <v>3211</v>
      </c>
      <c r="E1075" s="1" t="s">
        <v>66</v>
      </c>
      <c r="F1075" s="1" t="s">
        <v>3196</v>
      </c>
      <c r="G1075" s="1" t="s">
        <v>3197</v>
      </c>
    </row>
    <row r="1076" spans="1:7" x14ac:dyDescent="0.25">
      <c r="B1076" s="1" t="s">
        <v>3212</v>
      </c>
      <c r="C1076" s="1" t="s">
        <v>3213</v>
      </c>
      <c r="D1076" s="1" t="s">
        <v>3214</v>
      </c>
      <c r="E1076" s="1" t="s">
        <v>66</v>
      </c>
      <c r="F1076" s="1" t="s">
        <v>39</v>
      </c>
      <c r="G1076" s="1" t="s">
        <v>321</v>
      </c>
    </row>
    <row r="1077" spans="1:7" x14ac:dyDescent="0.25">
      <c r="A1077" s="1">
        <v>35510908</v>
      </c>
      <c r="B1077" s="1" t="s">
        <v>3215</v>
      </c>
      <c r="C1077" s="1" t="s">
        <v>3216</v>
      </c>
      <c r="D1077" s="1" t="s">
        <v>3215</v>
      </c>
      <c r="G1077" s="1" t="s">
        <v>199</v>
      </c>
    </row>
    <row r="1078" spans="1:7" x14ac:dyDescent="0.25">
      <c r="B1078" s="1" t="s">
        <v>3217</v>
      </c>
      <c r="C1078" s="1" t="s">
        <v>3218</v>
      </c>
      <c r="D1078" s="1" t="s">
        <v>3219</v>
      </c>
      <c r="E1078" s="1" t="s">
        <v>66</v>
      </c>
      <c r="F1078" s="1" t="s">
        <v>356</v>
      </c>
      <c r="G1078" s="1" t="s">
        <v>357</v>
      </c>
    </row>
    <row r="1079" spans="1:7" x14ac:dyDescent="0.25">
      <c r="B1079" s="1" t="s">
        <v>3220</v>
      </c>
      <c r="C1079" s="1" t="s">
        <v>3221</v>
      </c>
      <c r="D1079" s="1" t="s">
        <v>3222</v>
      </c>
      <c r="E1079" s="1" t="s">
        <v>66</v>
      </c>
      <c r="F1079" s="1" t="s">
        <v>2004</v>
      </c>
      <c r="G1079" s="1" t="s">
        <v>2005</v>
      </c>
    </row>
    <row r="1080" spans="1:7" x14ac:dyDescent="0.25">
      <c r="A1080" s="1">
        <v>23360048</v>
      </c>
      <c r="B1080" s="1" t="s">
        <v>3223</v>
      </c>
      <c r="C1080" s="1" t="s">
        <v>3224</v>
      </c>
      <c r="D1080" s="1" t="s">
        <v>3225</v>
      </c>
      <c r="E1080" s="1" t="s">
        <v>66</v>
      </c>
      <c r="F1080" s="1" t="s">
        <v>3226</v>
      </c>
      <c r="G1080" s="1" t="s">
        <v>3227</v>
      </c>
    </row>
    <row r="1081" spans="1:7" x14ac:dyDescent="0.25">
      <c r="A1081" s="1">
        <v>23350059</v>
      </c>
      <c r="B1081" s="1" t="s">
        <v>3228</v>
      </c>
      <c r="C1081" s="1" t="s">
        <v>3229</v>
      </c>
      <c r="D1081" s="1" t="s">
        <v>3230</v>
      </c>
      <c r="E1081" s="1" t="s">
        <v>66</v>
      </c>
      <c r="F1081" s="1" t="s">
        <v>3231</v>
      </c>
      <c r="G1081" s="1" t="s">
        <v>3232</v>
      </c>
    </row>
    <row r="1082" spans="1:7" x14ac:dyDescent="0.25">
      <c r="A1082" s="1">
        <v>23350060</v>
      </c>
      <c r="B1082" s="1" t="s">
        <v>3233</v>
      </c>
      <c r="C1082" s="1" t="s">
        <v>3234</v>
      </c>
      <c r="D1082" s="1" t="s">
        <v>3235</v>
      </c>
      <c r="E1082" s="1" t="s">
        <v>66</v>
      </c>
      <c r="F1082" s="1" t="s">
        <v>3231</v>
      </c>
      <c r="G1082" s="1" t="s">
        <v>3232</v>
      </c>
    </row>
    <row r="1083" spans="1:7" x14ac:dyDescent="0.25">
      <c r="B1083" s="1" t="s">
        <v>3236</v>
      </c>
      <c r="C1083" s="1" t="s">
        <v>3237</v>
      </c>
      <c r="D1083" s="1" t="s">
        <v>3238</v>
      </c>
      <c r="E1083" s="1" t="s">
        <v>66</v>
      </c>
      <c r="F1083" s="1" t="s">
        <v>1712</v>
      </c>
      <c r="G1083" s="1" t="s">
        <v>199</v>
      </c>
    </row>
    <row r="1084" spans="1:7" x14ac:dyDescent="0.25">
      <c r="B1084" s="1" t="s">
        <v>3239</v>
      </c>
      <c r="C1084" s="1" t="s">
        <v>3240</v>
      </c>
      <c r="D1084" s="1" t="s">
        <v>3241</v>
      </c>
      <c r="E1084" s="1" t="s">
        <v>66</v>
      </c>
      <c r="F1084" s="1" t="s">
        <v>1712</v>
      </c>
      <c r="G1084" s="1" t="s">
        <v>199</v>
      </c>
    </row>
    <row r="1085" spans="1:7" x14ac:dyDescent="0.25">
      <c r="B1085" s="1" t="s">
        <v>3242</v>
      </c>
      <c r="C1085" s="1" t="s">
        <v>3243</v>
      </c>
      <c r="D1085" s="1" t="s">
        <v>3244</v>
      </c>
      <c r="E1085" s="1" t="s">
        <v>66</v>
      </c>
      <c r="F1085" s="1" t="s">
        <v>641</v>
      </c>
      <c r="G1085" s="1" t="s">
        <v>642</v>
      </c>
    </row>
    <row r="1086" spans="1:7" x14ac:dyDescent="0.25">
      <c r="B1086" s="1" t="s">
        <v>3245</v>
      </c>
      <c r="C1086" s="1" t="s">
        <v>3246</v>
      </c>
      <c r="D1086" s="1" t="s">
        <v>3247</v>
      </c>
      <c r="E1086" s="1" t="s">
        <v>66</v>
      </c>
      <c r="F1086" s="1" t="s">
        <v>3248</v>
      </c>
      <c r="G1086" s="1" t="s">
        <v>3249</v>
      </c>
    </row>
    <row r="1087" spans="1:7" x14ac:dyDescent="0.25">
      <c r="B1087" s="1" t="s">
        <v>3250</v>
      </c>
      <c r="C1087" s="1" t="s">
        <v>3251</v>
      </c>
      <c r="D1087" s="1" t="s">
        <v>3252</v>
      </c>
      <c r="E1087" s="1" t="s">
        <v>66</v>
      </c>
      <c r="F1087" s="1" t="s">
        <v>3248</v>
      </c>
      <c r="G1087" s="1" t="s">
        <v>3249</v>
      </c>
    </row>
    <row r="1088" spans="1:7" x14ac:dyDescent="0.25">
      <c r="A1088" s="1">
        <v>19850098</v>
      </c>
      <c r="B1088" s="1" t="s">
        <v>3253</v>
      </c>
      <c r="C1088" s="1" t="s">
        <v>3253</v>
      </c>
      <c r="D1088" s="1" t="s">
        <v>3253</v>
      </c>
      <c r="E1088" s="1" t="s">
        <v>66</v>
      </c>
      <c r="F1088" s="1" t="s">
        <v>374</v>
      </c>
      <c r="G1088" s="1" t="s">
        <v>375</v>
      </c>
    </row>
    <row r="1089" spans="1:7" x14ac:dyDescent="0.25">
      <c r="B1089" s="1" t="s">
        <v>3254</v>
      </c>
      <c r="C1089" s="1" t="s">
        <v>3255</v>
      </c>
      <c r="D1089" s="1" t="s">
        <v>3256</v>
      </c>
      <c r="E1089" s="1" t="s">
        <v>66</v>
      </c>
      <c r="F1089" s="1" t="s">
        <v>1057</v>
      </c>
      <c r="G1089" s="1" t="s">
        <v>1058</v>
      </c>
    </row>
    <row r="1090" spans="1:7" x14ac:dyDescent="0.25">
      <c r="B1090" s="1" t="s">
        <v>3257</v>
      </c>
      <c r="C1090" s="1" t="s">
        <v>3258</v>
      </c>
      <c r="D1090" s="1" t="s">
        <v>3259</v>
      </c>
      <c r="E1090" s="1" t="s">
        <v>66</v>
      </c>
      <c r="F1090" s="1" t="s">
        <v>171</v>
      </c>
      <c r="G1090" s="1" t="s">
        <v>172</v>
      </c>
    </row>
    <row r="1091" spans="1:7" x14ac:dyDescent="0.25">
      <c r="B1091" s="1" t="s">
        <v>3260</v>
      </c>
      <c r="C1091" s="1" t="s">
        <v>3261</v>
      </c>
      <c r="D1091" s="1" t="s">
        <v>3262</v>
      </c>
      <c r="E1091" s="1" t="s">
        <v>66</v>
      </c>
      <c r="F1091" s="1" t="s">
        <v>892</v>
      </c>
      <c r="G1091" s="1" t="s">
        <v>893</v>
      </c>
    </row>
    <row r="1092" spans="1:7" x14ac:dyDescent="0.25">
      <c r="A1092" s="1">
        <v>33003559</v>
      </c>
      <c r="B1092" s="1" t="s">
        <v>3263</v>
      </c>
      <c r="C1092" s="1" t="s">
        <v>3264</v>
      </c>
      <c r="D1092" s="1" t="s">
        <v>3265</v>
      </c>
      <c r="E1092" s="1" t="s">
        <v>65</v>
      </c>
      <c r="F1092" s="1" t="s">
        <v>480</v>
      </c>
      <c r="G1092" s="1" t="s">
        <v>481</v>
      </c>
    </row>
    <row r="1093" spans="1:7" x14ac:dyDescent="0.25">
      <c r="B1093" s="1" t="s">
        <v>3266</v>
      </c>
      <c r="C1093" s="1" t="s">
        <v>3267</v>
      </c>
      <c r="D1093" s="1" t="s">
        <v>3268</v>
      </c>
      <c r="E1093" s="1" t="s">
        <v>66</v>
      </c>
      <c r="F1093" s="1" t="s">
        <v>3269</v>
      </c>
      <c r="G1093" s="1" t="s">
        <v>3270</v>
      </c>
    </row>
    <row r="1094" spans="1:7" x14ac:dyDescent="0.25">
      <c r="B1094" s="1" t="s">
        <v>3271</v>
      </c>
      <c r="C1094" s="1" t="s">
        <v>3272</v>
      </c>
      <c r="D1094" s="1" t="s">
        <v>3273</v>
      </c>
      <c r="E1094" s="1" t="s">
        <v>66</v>
      </c>
      <c r="F1094" s="1" t="s">
        <v>3274</v>
      </c>
      <c r="G1094" s="1" t="s">
        <v>3275</v>
      </c>
    </row>
    <row r="1095" spans="1:7" x14ac:dyDescent="0.25">
      <c r="B1095" s="1" t="s">
        <v>3276</v>
      </c>
      <c r="C1095" s="1" t="s">
        <v>3277</v>
      </c>
      <c r="D1095" s="1" t="s">
        <v>3278</v>
      </c>
      <c r="E1095" s="1" t="s">
        <v>66</v>
      </c>
      <c r="F1095" s="1" t="s">
        <v>171</v>
      </c>
      <c r="G1095" s="1" t="s">
        <v>172</v>
      </c>
    </row>
    <row r="1096" spans="1:7" x14ac:dyDescent="0.25">
      <c r="B1096" s="1" t="s">
        <v>3279</v>
      </c>
      <c r="C1096" s="1" t="s">
        <v>3280</v>
      </c>
      <c r="D1096" s="1" t="s">
        <v>3281</v>
      </c>
      <c r="E1096" s="1" t="s">
        <v>66</v>
      </c>
      <c r="F1096" s="1" t="s">
        <v>171</v>
      </c>
      <c r="G1096" s="1" t="s">
        <v>172</v>
      </c>
    </row>
    <row r="1097" spans="1:7" x14ac:dyDescent="0.25">
      <c r="B1097" s="1" t="s">
        <v>3282</v>
      </c>
      <c r="C1097" s="1" t="s">
        <v>3283</v>
      </c>
      <c r="D1097" s="1" t="s">
        <v>3284</v>
      </c>
      <c r="E1097" s="1" t="s">
        <v>66</v>
      </c>
      <c r="F1097" s="1" t="s">
        <v>171</v>
      </c>
      <c r="G1097" s="1" t="s">
        <v>172</v>
      </c>
    </row>
    <row r="1098" spans="1:7" x14ac:dyDescent="0.25">
      <c r="B1098" s="1" t="s">
        <v>3285</v>
      </c>
      <c r="C1098" s="1" t="s">
        <v>3286</v>
      </c>
      <c r="D1098" s="1" t="s">
        <v>3287</v>
      </c>
      <c r="E1098" s="1" t="s">
        <v>66</v>
      </c>
      <c r="F1098" s="1" t="s">
        <v>417</v>
      </c>
      <c r="G1098" s="1" t="s">
        <v>418</v>
      </c>
    </row>
    <row r="1099" spans="1:7" x14ac:dyDescent="0.25">
      <c r="B1099" s="1" t="s">
        <v>3288</v>
      </c>
      <c r="C1099" s="1" t="s">
        <v>3289</v>
      </c>
      <c r="D1099" s="1" t="s">
        <v>3290</v>
      </c>
      <c r="E1099" s="1" t="s">
        <v>66</v>
      </c>
      <c r="F1099" s="1" t="s">
        <v>417</v>
      </c>
      <c r="G1099" s="1" t="s">
        <v>418</v>
      </c>
    </row>
    <row r="1100" spans="1:7" x14ac:dyDescent="0.25">
      <c r="B1100" s="1" t="s">
        <v>3291</v>
      </c>
      <c r="C1100" s="1" t="s">
        <v>3292</v>
      </c>
      <c r="D1100" s="1" t="s">
        <v>3293</v>
      </c>
      <c r="E1100" s="1" t="s">
        <v>66</v>
      </c>
      <c r="F1100" s="1" t="s">
        <v>417</v>
      </c>
      <c r="G1100" s="1" t="s">
        <v>418</v>
      </c>
    </row>
    <row r="1101" spans="1:7" x14ac:dyDescent="0.25">
      <c r="B1101" s="1" t="s">
        <v>3294</v>
      </c>
      <c r="C1101" s="1" t="s">
        <v>3295</v>
      </c>
      <c r="D1101" s="1" t="s">
        <v>3295</v>
      </c>
      <c r="E1101" s="1" t="s">
        <v>66</v>
      </c>
      <c r="F1101" s="1" t="s">
        <v>89</v>
      </c>
      <c r="G1101" s="1" t="s">
        <v>1364</v>
      </c>
    </row>
    <row r="1102" spans="1:7" x14ac:dyDescent="0.25">
      <c r="B1102" s="1" t="s">
        <v>3296</v>
      </c>
      <c r="C1102" s="1" t="s">
        <v>3297</v>
      </c>
      <c r="D1102" s="1" t="s">
        <v>3298</v>
      </c>
      <c r="E1102" s="1" t="s">
        <v>66</v>
      </c>
      <c r="F1102" s="1" t="s">
        <v>92</v>
      </c>
      <c r="G1102" s="1" t="s">
        <v>3299</v>
      </c>
    </row>
    <row r="1103" spans="1:7" x14ac:dyDescent="0.25">
      <c r="A1103" s="1">
        <v>19745369</v>
      </c>
      <c r="B1103" s="1" t="s">
        <v>3300</v>
      </c>
      <c r="C1103" s="1" t="s">
        <v>3301</v>
      </c>
      <c r="D1103" s="1" t="s">
        <v>3302</v>
      </c>
      <c r="E1103" s="1" t="s">
        <v>65</v>
      </c>
      <c r="F1103" s="1" t="s">
        <v>3303</v>
      </c>
      <c r="G1103" s="1" t="s">
        <v>3304</v>
      </c>
    </row>
    <row r="1104" spans="1:7" x14ac:dyDescent="0.25">
      <c r="B1104" s="1" t="s">
        <v>2821</v>
      </c>
      <c r="C1104" s="1" t="s">
        <v>2822</v>
      </c>
      <c r="D1104" s="1" t="s">
        <v>2823</v>
      </c>
      <c r="E1104" s="1" t="s">
        <v>65</v>
      </c>
      <c r="F1104" s="1" t="s">
        <v>171</v>
      </c>
      <c r="G1104" s="1" t="s">
        <v>172</v>
      </c>
    </row>
    <row r="1105" spans="1:7" x14ac:dyDescent="0.25">
      <c r="B1105" s="1" t="s">
        <v>3305</v>
      </c>
      <c r="C1105" s="1" t="s">
        <v>3306</v>
      </c>
      <c r="D1105" s="1" t="s">
        <v>3307</v>
      </c>
      <c r="E1105" s="1" t="s">
        <v>66</v>
      </c>
      <c r="F1105" s="1" t="s">
        <v>3308</v>
      </c>
      <c r="G1105" s="1" t="s">
        <v>3309</v>
      </c>
    </row>
    <row r="1106" spans="1:7" x14ac:dyDescent="0.25">
      <c r="B1106" s="1" t="s">
        <v>3310</v>
      </c>
      <c r="C1106" s="1" t="s">
        <v>3311</v>
      </c>
      <c r="D1106" s="1" t="s">
        <v>3312</v>
      </c>
      <c r="E1106" s="1" t="s">
        <v>66</v>
      </c>
      <c r="F1106" s="1" t="s">
        <v>892</v>
      </c>
      <c r="G1106" s="1" t="s">
        <v>893</v>
      </c>
    </row>
    <row r="1107" spans="1:7" x14ac:dyDescent="0.25">
      <c r="B1107" s="1" t="s">
        <v>3313</v>
      </c>
      <c r="C1107" s="1" t="s">
        <v>3314</v>
      </c>
      <c r="D1107" s="1" t="s">
        <v>3315</v>
      </c>
      <c r="E1107" s="1" t="s">
        <v>66</v>
      </c>
      <c r="F1107" s="1" t="s">
        <v>3316</v>
      </c>
      <c r="G1107" s="1" t="s">
        <v>3317</v>
      </c>
    </row>
    <row r="1108" spans="1:7" x14ac:dyDescent="0.25">
      <c r="B1108" s="1" t="s">
        <v>3318</v>
      </c>
      <c r="C1108" s="1" t="s">
        <v>3319</v>
      </c>
      <c r="D1108" s="1" t="s">
        <v>3320</v>
      </c>
      <c r="E1108" s="1" t="s">
        <v>66</v>
      </c>
      <c r="F1108" s="1" t="s">
        <v>1955</v>
      </c>
      <c r="G1108" s="1" t="s">
        <v>1956</v>
      </c>
    </row>
    <row r="1109" spans="1:7" x14ac:dyDescent="0.25">
      <c r="A1109" s="1">
        <v>35085351</v>
      </c>
      <c r="B1109" s="1" t="s">
        <v>3321</v>
      </c>
      <c r="C1109" s="1" t="s">
        <v>3322</v>
      </c>
      <c r="D1109" s="1" t="s">
        <v>3323</v>
      </c>
      <c r="E1109" s="1" t="s">
        <v>66</v>
      </c>
      <c r="F1109" s="1" t="s">
        <v>2991</v>
      </c>
      <c r="G1109" s="1" t="s">
        <v>2992</v>
      </c>
    </row>
    <row r="1110" spans="1:7" x14ac:dyDescent="0.25">
      <c r="A1110" s="1">
        <v>35085350</v>
      </c>
      <c r="B1110" s="1" t="s">
        <v>3321</v>
      </c>
      <c r="C1110" s="1" t="s">
        <v>3321</v>
      </c>
      <c r="D1110" s="1" t="s">
        <v>3321</v>
      </c>
      <c r="G1110" s="1" t="s">
        <v>199</v>
      </c>
    </row>
    <row r="1111" spans="1:7" x14ac:dyDescent="0.25">
      <c r="A1111" s="1">
        <v>35085500</v>
      </c>
      <c r="B1111" s="1" t="s">
        <v>3324</v>
      </c>
      <c r="C1111" s="1" t="s">
        <v>3325</v>
      </c>
      <c r="D1111" s="1" t="s">
        <v>3326</v>
      </c>
      <c r="E1111" s="1" t="s">
        <v>66</v>
      </c>
      <c r="F1111" s="1" t="s">
        <v>2991</v>
      </c>
      <c r="G1111" s="1" t="s">
        <v>2992</v>
      </c>
    </row>
    <row r="1112" spans="1:7" x14ac:dyDescent="0.25">
      <c r="A1112" s="1">
        <v>35520455</v>
      </c>
      <c r="B1112" s="1" t="s">
        <v>3327</v>
      </c>
      <c r="C1112" s="1" t="s">
        <v>3327</v>
      </c>
      <c r="D1112" s="1" t="s">
        <v>3327</v>
      </c>
      <c r="G1112" s="1" t="s">
        <v>199</v>
      </c>
    </row>
    <row r="1113" spans="1:7" x14ac:dyDescent="0.25">
      <c r="A1113" s="1">
        <v>23200205</v>
      </c>
      <c r="B1113" s="1" t="s">
        <v>3328</v>
      </c>
      <c r="C1113" s="1" t="s">
        <v>3329</v>
      </c>
      <c r="D1113" s="1" t="s">
        <v>3330</v>
      </c>
      <c r="E1113" s="1" t="s">
        <v>66</v>
      </c>
      <c r="F1113" s="1" t="s">
        <v>3331</v>
      </c>
      <c r="G1113" s="1" t="s">
        <v>3332</v>
      </c>
    </row>
    <row r="1114" spans="1:7" x14ac:dyDescent="0.25">
      <c r="A1114" s="1">
        <v>23200206</v>
      </c>
      <c r="B1114" s="1" t="s">
        <v>3333</v>
      </c>
      <c r="C1114" s="1" t="s">
        <v>3334</v>
      </c>
      <c r="D1114" s="1" t="s">
        <v>3335</v>
      </c>
      <c r="E1114" s="1" t="s">
        <v>66</v>
      </c>
      <c r="F1114" s="1" t="s">
        <v>3331</v>
      </c>
      <c r="G1114" s="1" t="s">
        <v>3332</v>
      </c>
    </row>
    <row r="1115" spans="1:7" x14ac:dyDescent="0.25">
      <c r="A1115" s="1">
        <v>23370107</v>
      </c>
      <c r="B1115" s="1" t="s">
        <v>3336</v>
      </c>
      <c r="C1115" s="1" t="s">
        <v>3337</v>
      </c>
      <c r="D1115" s="1" t="s">
        <v>3338</v>
      </c>
      <c r="E1115" s="1" t="s">
        <v>66</v>
      </c>
      <c r="F1115" s="1" t="s">
        <v>3339</v>
      </c>
      <c r="G1115" s="1" t="s">
        <v>3340</v>
      </c>
    </row>
    <row r="1116" spans="1:7" x14ac:dyDescent="0.25">
      <c r="B1116" s="1" t="s">
        <v>3341</v>
      </c>
      <c r="C1116" s="1" t="s">
        <v>3342</v>
      </c>
      <c r="D1116" s="1" t="s">
        <v>3343</v>
      </c>
      <c r="E1116" s="1" t="s">
        <v>66</v>
      </c>
      <c r="G1116" s="1" t="s">
        <v>199</v>
      </c>
    </row>
    <row r="1117" spans="1:7" x14ac:dyDescent="0.25">
      <c r="A1117" s="1">
        <v>35250040</v>
      </c>
      <c r="B1117" s="1" t="s">
        <v>3344</v>
      </c>
      <c r="C1117" s="1" t="s">
        <v>3345</v>
      </c>
      <c r="D1117" s="1" t="s">
        <v>3346</v>
      </c>
      <c r="E1117" s="1" t="s">
        <v>66</v>
      </c>
      <c r="F1117" s="1" t="s">
        <v>2713</v>
      </c>
      <c r="G1117" s="1" t="s">
        <v>2714</v>
      </c>
    </row>
    <row r="1118" spans="1:7" x14ac:dyDescent="0.25">
      <c r="B1118" s="1" t="s">
        <v>3347</v>
      </c>
      <c r="C1118" s="1" t="s">
        <v>3348</v>
      </c>
      <c r="D1118" s="1" t="s">
        <v>3349</v>
      </c>
      <c r="E1118" s="1" t="s">
        <v>66</v>
      </c>
      <c r="F1118" s="1" t="s">
        <v>3350</v>
      </c>
      <c r="G1118" s="1" t="s">
        <v>3351</v>
      </c>
    </row>
    <row r="1119" spans="1:7" x14ac:dyDescent="0.25">
      <c r="B1119" s="1" t="s">
        <v>3352</v>
      </c>
      <c r="C1119" s="1" t="s">
        <v>3353</v>
      </c>
      <c r="D1119" s="1" t="s">
        <v>3354</v>
      </c>
      <c r="E1119" s="1" t="s">
        <v>66</v>
      </c>
      <c r="F1119" s="1" t="s">
        <v>3355</v>
      </c>
      <c r="G1119" s="1" t="s">
        <v>3356</v>
      </c>
    </row>
    <row r="1120" spans="1:7" x14ac:dyDescent="0.25">
      <c r="B1120" s="1" t="s">
        <v>3357</v>
      </c>
      <c r="C1120" s="1" t="s">
        <v>3358</v>
      </c>
      <c r="D1120" s="1" t="s">
        <v>3359</v>
      </c>
      <c r="E1120" s="1" t="s">
        <v>66</v>
      </c>
      <c r="F1120" s="1" t="s">
        <v>3360</v>
      </c>
      <c r="G1120" s="1" t="s">
        <v>3361</v>
      </c>
    </row>
    <row r="1121" spans="1:7" x14ac:dyDescent="0.25">
      <c r="B1121" s="1" t="s">
        <v>3362</v>
      </c>
      <c r="C1121" s="1" t="s">
        <v>3363</v>
      </c>
      <c r="D1121" s="1" t="s">
        <v>3364</v>
      </c>
      <c r="E1121" s="1" t="s">
        <v>66</v>
      </c>
      <c r="F1121" s="1" t="s">
        <v>171</v>
      </c>
      <c r="G1121" s="1" t="s">
        <v>172</v>
      </c>
    </row>
    <row r="1122" spans="1:7" x14ac:dyDescent="0.25">
      <c r="A1122" s="1">
        <v>23200253</v>
      </c>
      <c r="B1122" s="1" t="s">
        <v>3365</v>
      </c>
      <c r="C1122" s="1" t="s">
        <v>3366</v>
      </c>
      <c r="D1122" s="1" t="s">
        <v>3367</v>
      </c>
      <c r="E1122" s="1" t="s">
        <v>65</v>
      </c>
      <c r="F1122" s="1" t="s">
        <v>2470</v>
      </c>
      <c r="G1122" s="1" t="s">
        <v>2471</v>
      </c>
    </row>
    <row r="1123" spans="1:7" x14ac:dyDescent="0.25">
      <c r="A1123" s="1">
        <v>35510910</v>
      </c>
      <c r="B1123" s="1" t="s">
        <v>3368</v>
      </c>
      <c r="C1123" s="1" t="s">
        <v>3369</v>
      </c>
      <c r="D1123" s="1" t="s">
        <v>3368</v>
      </c>
      <c r="G1123" s="1" t="s">
        <v>199</v>
      </c>
    </row>
    <row r="1124" spans="1:7" x14ac:dyDescent="0.25">
      <c r="B1124" s="1" t="s">
        <v>3370</v>
      </c>
      <c r="C1124" s="1" t="s">
        <v>3371</v>
      </c>
      <c r="D1124" s="1" t="s">
        <v>3372</v>
      </c>
      <c r="E1124" s="1" t="s">
        <v>66</v>
      </c>
      <c r="F1124" s="1" t="s">
        <v>3373</v>
      </c>
      <c r="G1124" s="1" t="s">
        <v>3374</v>
      </c>
    </row>
    <row r="1125" spans="1:7" x14ac:dyDescent="0.25">
      <c r="B1125" s="1" t="s">
        <v>3375</v>
      </c>
      <c r="C1125" s="1" t="s">
        <v>3376</v>
      </c>
      <c r="D1125" s="1" t="s">
        <v>3377</v>
      </c>
      <c r="E1125" s="1" t="s">
        <v>66</v>
      </c>
      <c r="F1125" s="1" t="s">
        <v>387</v>
      </c>
      <c r="G1125" s="1" t="s">
        <v>388</v>
      </c>
    </row>
    <row r="1126" spans="1:7" x14ac:dyDescent="0.25">
      <c r="B1126" s="1" t="s">
        <v>3378</v>
      </c>
      <c r="C1126" s="1" t="s">
        <v>3379</v>
      </c>
      <c r="D1126" s="1" t="s">
        <v>3380</v>
      </c>
      <c r="E1126" s="1" t="s">
        <v>66</v>
      </c>
      <c r="F1126" s="1" t="s">
        <v>387</v>
      </c>
      <c r="G1126" s="1" t="s">
        <v>388</v>
      </c>
    </row>
    <row r="1127" spans="1:7" x14ac:dyDescent="0.25">
      <c r="B1127" s="1" t="s">
        <v>3381</v>
      </c>
      <c r="C1127" s="1" t="s">
        <v>3382</v>
      </c>
      <c r="D1127" s="1" t="s">
        <v>3383</v>
      </c>
      <c r="E1127" s="1" t="s">
        <v>66</v>
      </c>
      <c r="F1127" s="1" t="s">
        <v>387</v>
      </c>
      <c r="G1127" s="1" t="s">
        <v>388</v>
      </c>
    </row>
    <row r="1128" spans="1:7" x14ac:dyDescent="0.25">
      <c r="B1128" s="1" t="s">
        <v>3384</v>
      </c>
      <c r="C1128" s="1" t="s">
        <v>3385</v>
      </c>
      <c r="D1128" s="1" t="s">
        <v>3386</v>
      </c>
      <c r="E1128" s="1" t="s">
        <v>66</v>
      </c>
      <c r="F1128" s="1" t="s">
        <v>387</v>
      </c>
      <c r="G1128" s="1" t="s">
        <v>388</v>
      </c>
    </row>
    <row r="1129" spans="1:7" x14ac:dyDescent="0.25">
      <c r="B1129" s="1" t="s">
        <v>3387</v>
      </c>
      <c r="C1129" s="1" t="s">
        <v>3388</v>
      </c>
      <c r="D1129" s="1" t="s">
        <v>3389</v>
      </c>
      <c r="E1129" s="1" t="s">
        <v>66</v>
      </c>
      <c r="F1129" s="1" t="s">
        <v>387</v>
      </c>
      <c r="G1129" s="1" t="s">
        <v>388</v>
      </c>
    </row>
    <row r="1130" spans="1:7" x14ac:dyDescent="0.25">
      <c r="B1130" s="1" t="s">
        <v>3390</v>
      </c>
      <c r="C1130" s="1" t="s">
        <v>3391</v>
      </c>
      <c r="D1130" s="1" t="s">
        <v>3392</v>
      </c>
      <c r="E1130" s="1" t="s">
        <v>66</v>
      </c>
      <c r="F1130" s="1" t="s">
        <v>3393</v>
      </c>
      <c r="G1130" s="1" t="s">
        <v>3394</v>
      </c>
    </row>
    <row r="1131" spans="1:7" x14ac:dyDescent="0.25">
      <c r="B1131" s="1" t="s">
        <v>3395</v>
      </c>
      <c r="C1131" s="1" t="s">
        <v>3396</v>
      </c>
      <c r="D1131" s="1" t="s">
        <v>3397</v>
      </c>
      <c r="E1131" s="1" t="s">
        <v>66</v>
      </c>
      <c r="F1131" s="1" t="s">
        <v>3398</v>
      </c>
      <c r="G1131" s="1" t="s">
        <v>3399</v>
      </c>
    </row>
    <row r="1132" spans="1:7" x14ac:dyDescent="0.25">
      <c r="B1132" s="1" t="s">
        <v>3400</v>
      </c>
      <c r="C1132" s="1" t="s">
        <v>3400</v>
      </c>
      <c r="D1132" s="1" t="s">
        <v>3400</v>
      </c>
      <c r="E1132" s="1" t="s">
        <v>66</v>
      </c>
      <c r="F1132" s="1" t="s">
        <v>3401</v>
      </c>
      <c r="G1132" s="1" t="s">
        <v>3402</v>
      </c>
    </row>
    <row r="1133" spans="1:7" x14ac:dyDescent="0.25">
      <c r="B1133" s="1" t="s">
        <v>3403</v>
      </c>
      <c r="C1133" s="1" t="s">
        <v>3403</v>
      </c>
      <c r="D1133" s="1" t="s">
        <v>3403</v>
      </c>
      <c r="E1133" s="1" t="s">
        <v>66</v>
      </c>
      <c r="F1133" s="1" t="s">
        <v>3401</v>
      </c>
      <c r="G1133" s="1" t="s">
        <v>3402</v>
      </c>
    </row>
    <row r="1134" spans="1:7" x14ac:dyDescent="0.25">
      <c r="B1134" s="1" t="s">
        <v>878</v>
      </c>
      <c r="C1134" s="1" t="s">
        <v>878</v>
      </c>
      <c r="D1134" s="1" t="s">
        <v>878</v>
      </c>
      <c r="E1134" s="1" t="s">
        <v>66</v>
      </c>
      <c r="F1134" s="1" t="s">
        <v>3401</v>
      </c>
      <c r="G1134" s="1" t="s">
        <v>3402</v>
      </c>
    </row>
    <row r="1135" spans="1:7" x14ac:dyDescent="0.25">
      <c r="B1135" s="1" t="s">
        <v>883</v>
      </c>
      <c r="C1135" s="1" t="s">
        <v>883</v>
      </c>
      <c r="D1135" s="1" t="s">
        <v>883</v>
      </c>
      <c r="E1135" s="1" t="s">
        <v>66</v>
      </c>
      <c r="F1135" s="1" t="s">
        <v>3401</v>
      </c>
      <c r="G1135" s="1" t="s">
        <v>3402</v>
      </c>
    </row>
    <row r="1136" spans="1:7" x14ac:dyDescent="0.25">
      <c r="B1136" s="1" t="s">
        <v>3404</v>
      </c>
      <c r="C1136" s="1" t="s">
        <v>3404</v>
      </c>
      <c r="D1136" s="1" t="s">
        <v>3404</v>
      </c>
      <c r="E1136" s="1" t="s">
        <v>66</v>
      </c>
      <c r="F1136" s="1" t="s">
        <v>387</v>
      </c>
      <c r="G1136" s="1" t="s">
        <v>388</v>
      </c>
    </row>
    <row r="1137" spans="1:7" x14ac:dyDescent="0.25">
      <c r="B1137" s="1" t="s">
        <v>3405</v>
      </c>
      <c r="C1137" s="1" t="s">
        <v>3405</v>
      </c>
      <c r="D1137" s="1" t="s">
        <v>3405</v>
      </c>
      <c r="E1137" s="1" t="s">
        <v>66</v>
      </c>
      <c r="F1137" s="1" t="s">
        <v>387</v>
      </c>
      <c r="G1137" s="1" t="s">
        <v>388</v>
      </c>
    </row>
    <row r="1138" spans="1:7" x14ac:dyDescent="0.25">
      <c r="B1138" s="1" t="s">
        <v>3406</v>
      </c>
      <c r="C1138" s="1" t="s">
        <v>3406</v>
      </c>
      <c r="D1138" s="1" t="s">
        <v>3406</v>
      </c>
      <c r="E1138" s="1" t="s">
        <v>66</v>
      </c>
      <c r="F1138" s="1" t="s">
        <v>387</v>
      </c>
      <c r="G1138" s="1" t="s">
        <v>388</v>
      </c>
    </row>
    <row r="1139" spans="1:7" x14ac:dyDescent="0.25">
      <c r="B1139" s="1" t="s">
        <v>3407</v>
      </c>
      <c r="C1139" s="1" t="s">
        <v>3407</v>
      </c>
      <c r="D1139" s="1" t="s">
        <v>3407</v>
      </c>
      <c r="E1139" s="1" t="s">
        <v>66</v>
      </c>
      <c r="F1139" s="1" t="s">
        <v>387</v>
      </c>
      <c r="G1139" s="1" t="s">
        <v>388</v>
      </c>
    </row>
    <row r="1140" spans="1:7" x14ac:dyDescent="0.25">
      <c r="B1140" s="1" t="s">
        <v>3408</v>
      </c>
      <c r="C1140" s="1" t="s">
        <v>3408</v>
      </c>
      <c r="D1140" s="1" t="s">
        <v>3408</v>
      </c>
      <c r="E1140" s="1" t="s">
        <v>66</v>
      </c>
      <c r="F1140" s="1" t="s">
        <v>1057</v>
      </c>
      <c r="G1140" s="1" t="s">
        <v>1058</v>
      </c>
    </row>
    <row r="1141" spans="1:7" x14ac:dyDescent="0.25">
      <c r="B1141" s="1" t="s">
        <v>3409</v>
      </c>
      <c r="C1141" s="1" t="s">
        <v>3409</v>
      </c>
      <c r="D1141" s="1" t="s">
        <v>3409</v>
      </c>
      <c r="E1141" s="1" t="s">
        <v>66</v>
      </c>
      <c r="F1141" s="1" t="s">
        <v>1057</v>
      </c>
      <c r="G1141" s="1" t="s">
        <v>1058</v>
      </c>
    </row>
    <row r="1142" spans="1:7" x14ac:dyDescent="0.25">
      <c r="B1142" s="1" t="s">
        <v>3410</v>
      </c>
      <c r="C1142" s="1" t="s">
        <v>3410</v>
      </c>
      <c r="D1142" s="1" t="s">
        <v>3410</v>
      </c>
      <c r="E1142" s="1" t="s">
        <v>66</v>
      </c>
      <c r="F1142" s="1" t="s">
        <v>1057</v>
      </c>
      <c r="G1142" s="1" t="s">
        <v>1058</v>
      </c>
    </row>
    <row r="1143" spans="1:7" x14ac:dyDescent="0.25">
      <c r="B1143" s="1" t="s">
        <v>3411</v>
      </c>
      <c r="C1143" s="1" t="s">
        <v>3411</v>
      </c>
      <c r="D1143" s="1" t="s">
        <v>3411</v>
      </c>
      <c r="E1143" s="1" t="s">
        <v>66</v>
      </c>
      <c r="F1143" s="1" t="s">
        <v>1057</v>
      </c>
      <c r="G1143" s="1" t="s">
        <v>1058</v>
      </c>
    </row>
    <row r="1144" spans="1:7" x14ac:dyDescent="0.25">
      <c r="B1144" s="1" t="s">
        <v>3412</v>
      </c>
      <c r="C1144" s="1" t="s">
        <v>3412</v>
      </c>
      <c r="D1144" s="1" t="s">
        <v>3412</v>
      </c>
      <c r="E1144" s="1" t="s">
        <v>66</v>
      </c>
      <c r="F1144" s="1" t="s">
        <v>1057</v>
      </c>
      <c r="G1144" s="1" t="s">
        <v>1058</v>
      </c>
    </row>
    <row r="1145" spans="1:7" x14ac:dyDescent="0.25">
      <c r="B1145" s="1" t="s">
        <v>3413</v>
      </c>
      <c r="C1145" s="1" t="s">
        <v>3413</v>
      </c>
      <c r="D1145" s="1" t="s">
        <v>3413</v>
      </c>
      <c r="E1145" s="1" t="s">
        <v>66</v>
      </c>
      <c r="F1145" s="1" t="s">
        <v>1057</v>
      </c>
      <c r="G1145" s="1" t="s">
        <v>1058</v>
      </c>
    </row>
    <row r="1146" spans="1:7" x14ac:dyDescent="0.25">
      <c r="B1146" s="1" t="s">
        <v>3414</v>
      </c>
      <c r="C1146" s="1" t="s">
        <v>3414</v>
      </c>
      <c r="D1146" s="1" t="s">
        <v>3414</v>
      </c>
      <c r="E1146" s="1" t="s">
        <v>66</v>
      </c>
      <c r="F1146" s="1" t="s">
        <v>1057</v>
      </c>
      <c r="G1146" s="1" t="s">
        <v>1058</v>
      </c>
    </row>
    <row r="1147" spans="1:7" x14ac:dyDescent="0.25">
      <c r="B1147" s="1" t="s">
        <v>3415</v>
      </c>
      <c r="C1147" s="1" t="s">
        <v>3415</v>
      </c>
      <c r="D1147" s="1" t="s">
        <v>3415</v>
      </c>
      <c r="E1147" s="1" t="s">
        <v>66</v>
      </c>
      <c r="F1147" s="1" t="s">
        <v>1057</v>
      </c>
      <c r="G1147" s="1" t="s">
        <v>1058</v>
      </c>
    </row>
    <row r="1148" spans="1:7" x14ac:dyDescent="0.25">
      <c r="B1148" s="1" t="s">
        <v>3416</v>
      </c>
      <c r="C1148" s="1" t="s">
        <v>3417</v>
      </c>
      <c r="D1148" s="1" t="s">
        <v>3418</v>
      </c>
      <c r="E1148" s="1" t="s">
        <v>66</v>
      </c>
      <c r="F1148" s="1" t="s">
        <v>387</v>
      </c>
      <c r="G1148" s="1" t="s">
        <v>388</v>
      </c>
    </row>
    <row r="1149" spans="1:7" x14ac:dyDescent="0.25">
      <c r="B1149" s="1" t="s">
        <v>3419</v>
      </c>
      <c r="C1149" s="1" t="s">
        <v>3420</v>
      </c>
      <c r="D1149" s="1" t="s">
        <v>3421</v>
      </c>
      <c r="E1149" s="1" t="s">
        <v>66</v>
      </c>
      <c r="F1149" s="1" t="s">
        <v>3422</v>
      </c>
      <c r="G1149" s="1" t="s">
        <v>3423</v>
      </c>
    </row>
    <row r="1150" spans="1:7" x14ac:dyDescent="0.25">
      <c r="A1150" s="1">
        <v>17842142</v>
      </c>
      <c r="B1150" s="1" t="s">
        <v>3065</v>
      </c>
      <c r="C1150" s="1" t="s">
        <v>3424</v>
      </c>
      <c r="D1150" s="1" t="s">
        <v>3425</v>
      </c>
      <c r="E1150" s="1" t="s">
        <v>66</v>
      </c>
      <c r="F1150" s="1" t="s">
        <v>3068</v>
      </c>
      <c r="G1150" s="1" t="s">
        <v>3069</v>
      </c>
    </row>
    <row r="1151" spans="1:7" x14ac:dyDescent="0.25">
      <c r="A1151" s="1">
        <v>35718413</v>
      </c>
      <c r="B1151" s="1" t="s">
        <v>3426</v>
      </c>
      <c r="C1151" s="1" t="s">
        <v>3427</v>
      </c>
      <c r="D1151" s="1" t="s">
        <v>3428</v>
      </c>
      <c r="E1151" s="1" t="s">
        <v>66</v>
      </c>
      <c r="F1151" s="1" t="s">
        <v>3429</v>
      </c>
      <c r="G1151" s="1" t="s">
        <v>3430</v>
      </c>
    </row>
    <row r="1152" spans="1:7" x14ac:dyDescent="0.25">
      <c r="A1152" s="1">
        <v>35520466</v>
      </c>
      <c r="B1152" s="1" t="s">
        <v>3431</v>
      </c>
      <c r="C1152" s="1" t="s">
        <v>3432</v>
      </c>
      <c r="D1152" s="1" t="s">
        <v>3433</v>
      </c>
      <c r="E1152" s="1" t="s">
        <v>66</v>
      </c>
      <c r="F1152" s="1" t="s">
        <v>1431</v>
      </c>
      <c r="G1152" s="1" t="s">
        <v>1432</v>
      </c>
    </row>
    <row r="1153" spans="1:7" x14ac:dyDescent="0.25">
      <c r="A1153" s="1">
        <v>35520461</v>
      </c>
      <c r="B1153" s="1" t="s">
        <v>3434</v>
      </c>
      <c r="C1153" s="1" t="s">
        <v>3435</v>
      </c>
      <c r="D1153" s="1" t="s">
        <v>3436</v>
      </c>
      <c r="E1153" s="1" t="s">
        <v>66</v>
      </c>
      <c r="F1153" s="1" t="s">
        <v>1431</v>
      </c>
      <c r="G1153" s="1" t="s">
        <v>1432</v>
      </c>
    </row>
    <row r="1154" spans="1:7" x14ac:dyDescent="0.25">
      <c r="A1154" s="1">
        <v>35520462</v>
      </c>
      <c r="B1154" s="1" t="s">
        <v>3437</v>
      </c>
      <c r="C1154" s="1" t="s">
        <v>3438</v>
      </c>
      <c r="D1154" s="1" t="s">
        <v>3439</v>
      </c>
      <c r="E1154" s="1" t="s">
        <v>66</v>
      </c>
      <c r="F1154" s="1" t="s">
        <v>1431</v>
      </c>
      <c r="G1154" s="1" t="s">
        <v>1432</v>
      </c>
    </row>
    <row r="1155" spans="1:7" x14ac:dyDescent="0.25">
      <c r="A1155" s="1">
        <v>35520463</v>
      </c>
      <c r="B1155" s="1" t="s">
        <v>3440</v>
      </c>
      <c r="C1155" s="1" t="s">
        <v>3441</v>
      </c>
      <c r="D1155" s="1" t="s">
        <v>3442</v>
      </c>
      <c r="E1155" s="1" t="s">
        <v>66</v>
      </c>
      <c r="F1155" s="1" t="s">
        <v>1431</v>
      </c>
      <c r="G1155" s="1" t="s">
        <v>1432</v>
      </c>
    </row>
    <row r="1156" spans="1:7" x14ac:dyDescent="0.25">
      <c r="A1156" s="1">
        <v>35520464</v>
      </c>
      <c r="B1156" s="1" t="s">
        <v>3443</v>
      </c>
      <c r="C1156" s="1" t="s">
        <v>3444</v>
      </c>
      <c r="D1156" s="1" t="s">
        <v>3445</v>
      </c>
      <c r="E1156" s="1" t="s">
        <v>66</v>
      </c>
      <c r="F1156" s="1" t="s">
        <v>1431</v>
      </c>
      <c r="G1156" s="1" t="s">
        <v>1432</v>
      </c>
    </row>
    <row r="1157" spans="1:7" x14ac:dyDescent="0.25">
      <c r="A1157" s="1">
        <v>35520465</v>
      </c>
      <c r="B1157" s="1" t="s">
        <v>3446</v>
      </c>
      <c r="C1157" s="1" t="s">
        <v>3447</v>
      </c>
      <c r="D1157" s="1" t="s">
        <v>3448</v>
      </c>
      <c r="E1157" s="1" t="s">
        <v>66</v>
      </c>
      <c r="F1157" s="1" t="s">
        <v>1431</v>
      </c>
      <c r="G1157" s="1" t="s">
        <v>1432</v>
      </c>
    </row>
    <row r="1158" spans="1:7" x14ac:dyDescent="0.25">
      <c r="A1158" s="1">
        <v>35520501</v>
      </c>
      <c r="B1158" s="1" t="s">
        <v>3449</v>
      </c>
      <c r="C1158" s="1" t="s">
        <v>3450</v>
      </c>
      <c r="D1158" s="1" t="s">
        <v>3451</v>
      </c>
      <c r="E1158" s="1" t="s">
        <v>66</v>
      </c>
      <c r="F1158" s="1" t="s">
        <v>1431</v>
      </c>
      <c r="G1158" s="1" t="s">
        <v>1432</v>
      </c>
    </row>
    <row r="1159" spans="1:7" x14ac:dyDescent="0.25">
      <c r="A1159" s="1">
        <v>35520505</v>
      </c>
      <c r="B1159" s="1" t="s">
        <v>3452</v>
      </c>
      <c r="C1159" s="1" t="s">
        <v>3453</v>
      </c>
      <c r="D1159" s="1" t="s">
        <v>3454</v>
      </c>
      <c r="E1159" s="1" t="s">
        <v>66</v>
      </c>
      <c r="F1159" s="1" t="s">
        <v>1431</v>
      </c>
      <c r="G1159" s="1" t="s">
        <v>1432</v>
      </c>
    </row>
    <row r="1160" spans="1:7" x14ac:dyDescent="0.25">
      <c r="A1160" s="1">
        <v>35520502</v>
      </c>
      <c r="B1160" s="1" t="s">
        <v>3455</v>
      </c>
      <c r="C1160" s="1" t="s">
        <v>3456</v>
      </c>
      <c r="D1160" s="1" t="s">
        <v>3457</v>
      </c>
      <c r="E1160" s="1" t="s">
        <v>66</v>
      </c>
      <c r="F1160" s="1" t="s">
        <v>1431</v>
      </c>
      <c r="G1160" s="1" t="s">
        <v>1432</v>
      </c>
    </row>
    <row r="1161" spans="1:7" x14ac:dyDescent="0.25">
      <c r="A1161" s="1">
        <v>35520503</v>
      </c>
      <c r="B1161" s="1" t="s">
        <v>3458</v>
      </c>
      <c r="C1161" s="1" t="s">
        <v>3459</v>
      </c>
      <c r="D1161" s="1" t="s">
        <v>3460</v>
      </c>
      <c r="E1161" s="1" t="s">
        <v>66</v>
      </c>
      <c r="F1161" s="1" t="s">
        <v>1431</v>
      </c>
      <c r="G1161" s="1" t="s">
        <v>1432</v>
      </c>
    </row>
    <row r="1162" spans="1:7" x14ac:dyDescent="0.25">
      <c r="A1162" s="1">
        <v>35520504</v>
      </c>
      <c r="B1162" s="1" t="s">
        <v>3461</v>
      </c>
      <c r="C1162" s="1" t="s">
        <v>3462</v>
      </c>
      <c r="D1162" s="1" t="s">
        <v>3463</v>
      </c>
      <c r="E1162" s="1" t="s">
        <v>66</v>
      </c>
      <c r="F1162" s="1" t="s">
        <v>1431</v>
      </c>
      <c r="G1162" s="1" t="s">
        <v>1432</v>
      </c>
    </row>
    <row r="1163" spans="1:7" x14ac:dyDescent="0.25">
      <c r="A1163" s="1">
        <v>35520506</v>
      </c>
      <c r="B1163" s="1" t="s">
        <v>3464</v>
      </c>
      <c r="C1163" s="1" t="s">
        <v>3465</v>
      </c>
      <c r="D1163" s="1" t="s">
        <v>3466</v>
      </c>
      <c r="E1163" s="1" t="s">
        <v>66</v>
      </c>
      <c r="F1163" s="1" t="s">
        <v>1431</v>
      </c>
      <c r="G1163" s="1" t="s">
        <v>1432</v>
      </c>
    </row>
    <row r="1164" spans="1:7" x14ac:dyDescent="0.25">
      <c r="A1164" s="1">
        <v>33901379</v>
      </c>
      <c r="B1164" s="1" t="s">
        <v>3160</v>
      </c>
      <c r="C1164" s="1" t="s">
        <v>3161</v>
      </c>
      <c r="D1164" s="1" t="s">
        <v>3162</v>
      </c>
      <c r="E1164" s="1" t="s">
        <v>66</v>
      </c>
      <c r="F1164" s="1" t="s">
        <v>238</v>
      </c>
      <c r="G1164" s="1" t="s">
        <v>239</v>
      </c>
    </row>
    <row r="1165" spans="1:7" x14ac:dyDescent="0.25">
      <c r="A1165" s="1">
        <v>33901380</v>
      </c>
      <c r="B1165" s="1" t="s">
        <v>3467</v>
      </c>
      <c r="C1165" s="1" t="s">
        <v>3468</v>
      </c>
      <c r="D1165" s="1" t="s">
        <v>3469</v>
      </c>
      <c r="E1165" s="1" t="s">
        <v>66</v>
      </c>
      <c r="F1165" s="1" t="s">
        <v>238</v>
      </c>
      <c r="G1165" s="1" t="s">
        <v>239</v>
      </c>
    </row>
    <row r="1166" spans="1:7" x14ac:dyDescent="0.25">
      <c r="A1166" s="1">
        <v>33901381</v>
      </c>
      <c r="B1166" s="1" t="s">
        <v>3470</v>
      </c>
      <c r="C1166" s="1" t="s">
        <v>3471</v>
      </c>
      <c r="D1166" s="1" t="s">
        <v>3472</v>
      </c>
      <c r="E1166" s="1" t="s">
        <v>66</v>
      </c>
      <c r="F1166" s="1" t="s">
        <v>238</v>
      </c>
      <c r="G1166" s="1" t="s">
        <v>239</v>
      </c>
    </row>
    <row r="1167" spans="1:7" x14ac:dyDescent="0.25">
      <c r="A1167" s="1">
        <v>33901382</v>
      </c>
      <c r="B1167" s="1" t="s">
        <v>3473</v>
      </c>
      <c r="C1167" s="1" t="s">
        <v>3474</v>
      </c>
      <c r="D1167" s="1" t="s">
        <v>3475</v>
      </c>
      <c r="E1167" s="1" t="s">
        <v>66</v>
      </c>
      <c r="F1167" s="1" t="s">
        <v>238</v>
      </c>
      <c r="G1167" s="1" t="s">
        <v>239</v>
      </c>
    </row>
    <row r="1168" spans="1:7" x14ac:dyDescent="0.25">
      <c r="A1168" s="1">
        <v>33901383</v>
      </c>
      <c r="B1168" s="1" t="s">
        <v>3476</v>
      </c>
      <c r="C1168" s="1" t="s">
        <v>3477</v>
      </c>
      <c r="D1168" s="1" t="s">
        <v>3478</v>
      </c>
      <c r="E1168" s="1" t="s">
        <v>66</v>
      </c>
      <c r="F1168" s="1" t="s">
        <v>238</v>
      </c>
      <c r="G1168" s="1" t="s">
        <v>239</v>
      </c>
    </row>
    <row r="1169" spans="1:7" x14ac:dyDescent="0.25">
      <c r="A1169" s="1">
        <v>33901384</v>
      </c>
      <c r="B1169" s="1" t="s">
        <v>3479</v>
      </c>
      <c r="C1169" s="1" t="s">
        <v>3480</v>
      </c>
      <c r="D1169" s="1" t="s">
        <v>3481</v>
      </c>
      <c r="E1169" s="1" t="s">
        <v>66</v>
      </c>
      <c r="F1169" s="1" t="s">
        <v>238</v>
      </c>
      <c r="G1169" s="1" t="s">
        <v>239</v>
      </c>
    </row>
    <row r="1170" spans="1:7" x14ac:dyDescent="0.25">
      <c r="A1170" s="1">
        <v>33901385</v>
      </c>
      <c r="B1170" s="1" t="s">
        <v>3482</v>
      </c>
      <c r="C1170" s="1" t="s">
        <v>3483</v>
      </c>
      <c r="D1170" s="1" t="s">
        <v>3484</v>
      </c>
      <c r="E1170" s="1" t="s">
        <v>66</v>
      </c>
      <c r="F1170" s="1" t="s">
        <v>238</v>
      </c>
      <c r="G1170" s="1" t="s">
        <v>239</v>
      </c>
    </row>
    <row r="1171" spans="1:7" x14ac:dyDescent="0.25">
      <c r="A1171" s="1">
        <v>33901386</v>
      </c>
      <c r="B1171" s="1" t="s">
        <v>3485</v>
      </c>
      <c r="C1171" s="1" t="s">
        <v>3486</v>
      </c>
      <c r="D1171" s="1" t="s">
        <v>3487</v>
      </c>
      <c r="E1171" s="1" t="s">
        <v>66</v>
      </c>
      <c r="F1171" s="1" t="s">
        <v>238</v>
      </c>
      <c r="G1171" s="1" t="s">
        <v>239</v>
      </c>
    </row>
    <row r="1172" spans="1:7" x14ac:dyDescent="0.25">
      <c r="A1172" s="1">
        <v>33901387</v>
      </c>
      <c r="B1172" s="1" t="s">
        <v>3488</v>
      </c>
      <c r="C1172" s="1" t="s">
        <v>3489</v>
      </c>
      <c r="D1172" s="1" t="s">
        <v>3490</v>
      </c>
      <c r="E1172" s="1" t="s">
        <v>66</v>
      </c>
      <c r="F1172" s="1" t="s">
        <v>238</v>
      </c>
      <c r="G1172" s="1" t="s">
        <v>239</v>
      </c>
    </row>
    <row r="1173" spans="1:7" x14ac:dyDescent="0.25">
      <c r="B1173" s="1" t="s">
        <v>1522</v>
      </c>
      <c r="C1173" s="1" t="s">
        <v>1523</v>
      </c>
      <c r="D1173" s="1" t="s">
        <v>1524</v>
      </c>
      <c r="E1173" s="1" t="s">
        <v>66</v>
      </c>
      <c r="F1173" s="1" t="s">
        <v>1520</v>
      </c>
      <c r="G1173" s="1" t="s">
        <v>1521</v>
      </c>
    </row>
    <row r="1174" spans="1:7" x14ac:dyDescent="0.25">
      <c r="A1174" s="1">
        <v>33901388</v>
      </c>
      <c r="B1174" s="1" t="s">
        <v>1989</v>
      </c>
      <c r="C1174" s="1" t="s">
        <v>1989</v>
      </c>
      <c r="D1174" s="1" t="s">
        <v>1989</v>
      </c>
      <c r="E1174" s="1" t="s">
        <v>65</v>
      </c>
      <c r="F1174" s="1" t="s">
        <v>1187</v>
      </c>
      <c r="G1174" s="1" t="s">
        <v>1188</v>
      </c>
    </row>
    <row r="1175" spans="1:7" x14ac:dyDescent="0.25">
      <c r="A1175" s="1">
        <v>33901389</v>
      </c>
      <c r="B1175" s="1" t="s">
        <v>1986</v>
      </c>
      <c r="C1175" s="1" t="s">
        <v>1986</v>
      </c>
      <c r="D1175" s="1" t="s">
        <v>1986</v>
      </c>
      <c r="E1175" s="1" t="s">
        <v>65</v>
      </c>
      <c r="F1175" s="1" t="s">
        <v>1187</v>
      </c>
      <c r="G1175" s="1" t="s">
        <v>1188</v>
      </c>
    </row>
    <row r="1176" spans="1:7" x14ac:dyDescent="0.25">
      <c r="A1176" s="1">
        <v>33901390</v>
      </c>
      <c r="B1176" s="1" t="s">
        <v>3491</v>
      </c>
      <c r="C1176" s="1" t="s">
        <v>3491</v>
      </c>
      <c r="D1176" s="1" t="s">
        <v>3491</v>
      </c>
      <c r="E1176" s="1" t="s">
        <v>65</v>
      </c>
      <c r="F1176" s="1" t="s">
        <v>1187</v>
      </c>
      <c r="G1176" s="1" t="s">
        <v>1188</v>
      </c>
    </row>
    <row r="1177" spans="1:7" x14ac:dyDescent="0.25">
      <c r="A1177" s="1">
        <v>35520456</v>
      </c>
      <c r="B1177" s="1" t="s">
        <v>3492</v>
      </c>
      <c r="C1177" s="1" t="s">
        <v>3493</v>
      </c>
      <c r="D1177" s="1" t="s">
        <v>3494</v>
      </c>
      <c r="E1177" s="1" t="s">
        <v>66</v>
      </c>
      <c r="F1177" s="1" t="s">
        <v>3495</v>
      </c>
      <c r="G1177" s="1" t="s">
        <v>3496</v>
      </c>
    </row>
    <row r="1178" spans="1:7" x14ac:dyDescent="0.25">
      <c r="A1178" s="1">
        <v>35520457</v>
      </c>
      <c r="B1178" s="1" t="s">
        <v>120</v>
      </c>
      <c r="C1178" s="1" t="s">
        <v>3497</v>
      </c>
      <c r="D1178" s="1" t="s">
        <v>3498</v>
      </c>
      <c r="E1178" s="1" t="s">
        <v>66</v>
      </c>
      <c r="F1178" s="1" t="s">
        <v>3495</v>
      </c>
      <c r="G1178" s="1" t="s">
        <v>3496</v>
      </c>
    </row>
    <row r="1179" spans="1:7" x14ac:dyDescent="0.25">
      <c r="A1179" s="1">
        <v>35520458</v>
      </c>
      <c r="B1179" s="1" t="s">
        <v>121</v>
      </c>
      <c r="C1179" s="1" t="s">
        <v>3499</v>
      </c>
      <c r="D1179" s="1" t="s">
        <v>3500</v>
      </c>
      <c r="E1179" s="1" t="s">
        <v>66</v>
      </c>
      <c r="F1179" s="1" t="s">
        <v>3495</v>
      </c>
      <c r="G1179" s="1" t="s">
        <v>3496</v>
      </c>
    </row>
    <row r="1180" spans="1:7" x14ac:dyDescent="0.25">
      <c r="B1180" s="1" t="s">
        <v>3501</v>
      </c>
      <c r="C1180" s="1" t="s">
        <v>3502</v>
      </c>
      <c r="D1180" s="1" t="s">
        <v>3503</v>
      </c>
      <c r="E1180" s="1" t="s">
        <v>66</v>
      </c>
      <c r="F1180" s="1" t="s">
        <v>3504</v>
      </c>
      <c r="G1180" s="1" t="s">
        <v>3505</v>
      </c>
    </row>
    <row r="1181" spans="1:7" x14ac:dyDescent="0.25">
      <c r="B1181" s="1" t="s">
        <v>3506</v>
      </c>
      <c r="C1181" s="1" t="s">
        <v>3507</v>
      </c>
      <c r="D1181" s="1" t="s">
        <v>3508</v>
      </c>
      <c r="E1181" s="1" t="s">
        <v>66</v>
      </c>
      <c r="F1181" s="1" t="s">
        <v>2335</v>
      </c>
      <c r="G1181" s="1" t="s">
        <v>2336</v>
      </c>
    </row>
    <row r="1182" spans="1:7" x14ac:dyDescent="0.25">
      <c r="B1182" s="1" t="s">
        <v>3509</v>
      </c>
      <c r="C1182" s="1" t="s">
        <v>3510</v>
      </c>
      <c r="D1182" s="1" t="s">
        <v>3509</v>
      </c>
      <c r="E1182" s="1" t="s">
        <v>66</v>
      </c>
      <c r="F1182" s="1" t="s">
        <v>1601</v>
      </c>
      <c r="G1182" s="1" t="s">
        <v>1602</v>
      </c>
    </row>
    <row r="1183" spans="1:7" x14ac:dyDescent="0.25">
      <c r="B1183" s="1" t="s">
        <v>3511</v>
      </c>
      <c r="E1183" s="1" t="s">
        <v>66</v>
      </c>
      <c r="F1183" s="1" t="s">
        <v>233</v>
      </c>
      <c r="G1183" s="1" t="s">
        <v>234</v>
      </c>
    </row>
    <row r="1184" spans="1:7" x14ac:dyDescent="0.25">
      <c r="A1184" s="1">
        <v>33904086</v>
      </c>
      <c r="B1184" s="1" t="s">
        <v>3512</v>
      </c>
      <c r="C1184" s="1" t="s">
        <v>3513</v>
      </c>
      <c r="D1184" s="1" t="s">
        <v>3514</v>
      </c>
      <c r="E1184" s="1" t="s">
        <v>66</v>
      </c>
      <c r="F1184" s="1" t="s">
        <v>387</v>
      </c>
      <c r="G1184" s="1" t="s">
        <v>388</v>
      </c>
    </row>
    <row r="1185" spans="1:7" x14ac:dyDescent="0.25">
      <c r="A1185" s="1">
        <v>33904082</v>
      </c>
      <c r="B1185" s="1" t="s">
        <v>3515</v>
      </c>
      <c r="C1185" s="1" t="s">
        <v>3516</v>
      </c>
      <c r="D1185" s="1" t="s">
        <v>3517</v>
      </c>
      <c r="E1185" s="1" t="s">
        <v>66</v>
      </c>
      <c r="F1185" s="1" t="s">
        <v>387</v>
      </c>
      <c r="G1185" s="1" t="s">
        <v>388</v>
      </c>
    </row>
    <row r="1186" spans="1:7" x14ac:dyDescent="0.25">
      <c r="A1186" s="1">
        <v>33904085</v>
      </c>
      <c r="B1186" s="1" t="s">
        <v>3518</v>
      </c>
      <c r="C1186" s="1" t="s">
        <v>3519</v>
      </c>
      <c r="D1186" s="1" t="s">
        <v>3520</v>
      </c>
      <c r="E1186" s="1" t="s">
        <v>66</v>
      </c>
      <c r="F1186" s="1" t="s">
        <v>387</v>
      </c>
      <c r="G1186" s="1" t="s">
        <v>388</v>
      </c>
    </row>
    <row r="1187" spans="1:7" x14ac:dyDescent="0.25">
      <c r="A1187" s="1">
        <v>33904083</v>
      </c>
      <c r="B1187" s="1" t="s">
        <v>3521</v>
      </c>
      <c r="C1187" s="1" t="s">
        <v>3522</v>
      </c>
      <c r="D1187" s="1" t="s">
        <v>3523</v>
      </c>
      <c r="E1187" s="1" t="s">
        <v>66</v>
      </c>
      <c r="F1187" s="1" t="s">
        <v>387</v>
      </c>
      <c r="G1187" s="1" t="s">
        <v>388</v>
      </c>
    </row>
    <row r="1188" spans="1:7" x14ac:dyDescent="0.25">
      <c r="A1188" s="1">
        <v>33904084</v>
      </c>
      <c r="B1188" s="1" t="s">
        <v>3524</v>
      </c>
      <c r="C1188" s="1" t="s">
        <v>3525</v>
      </c>
      <c r="D1188" s="1" t="s">
        <v>3526</v>
      </c>
      <c r="E1188" s="1" t="s">
        <v>66</v>
      </c>
      <c r="F1188" s="1" t="s">
        <v>387</v>
      </c>
      <c r="G1188" s="1" t="s">
        <v>388</v>
      </c>
    </row>
    <row r="1189" spans="1:7" x14ac:dyDescent="0.25">
      <c r="A1189" s="1">
        <v>35123264</v>
      </c>
      <c r="B1189" s="1" t="s">
        <v>3527</v>
      </c>
      <c r="C1189" s="1" t="s">
        <v>3527</v>
      </c>
      <c r="D1189" s="1" t="s">
        <v>3527</v>
      </c>
      <c r="G1189" s="1" t="s">
        <v>199</v>
      </c>
    </row>
    <row r="1190" spans="1:7" x14ac:dyDescent="0.25">
      <c r="A1190" s="1">
        <v>33904087</v>
      </c>
      <c r="B1190" s="1" t="s">
        <v>3528</v>
      </c>
      <c r="C1190" s="1" t="s">
        <v>3528</v>
      </c>
      <c r="D1190" s="1" t="s">
        <v>3528</v>
      </c>
      <c r="G1190" s="1" t="s">
        <v>199</v>
      </c>
    </row>
    <row r="1191" spans="1:7" x14ac:dyDescent="0.25">
      <c r="B1191" s="1" t="s">
        <v>3263</v>
      </c>
      <c r="C1191" s="1" t="s">
        <v>3264</v>
      </c>
      <c r="D1191" s="1" t="s">
        <v>3265</v>
      </c>
      <c r="E1191" s="1" t="s">
        <v>65</v>
      </c>
      <c r="F1191" s="1" t="s">
        <v>480</v>
      </c>
      <c r="G1191" s="1" t="s">
        <v>481</v>
      </c>
    </row>
    <row r="1192" spans="1:7" x14ac:dyDescent="0.25">
      <c r="B1192" s="1" t="s">
        <v>3529</v>
      </c>
      <c r="C1192" s="1" t="s">
        <v>3530</v>
      </c>
      <c r="D1192" s="1" t="s">
        <v>3531</v>
      </c>
      <c r="E1192" s="1" t="s">
        <v>66</v>
      </c>
      <c r="F1192" s="1" t="s">
        <v>3532</v>
      </c>
      <c r="G1192" s="1" t="s">
        <v>3533</v>
      </c>
    </row>
    <row r="1193" spans="1:7" x14ac:dyDescent="0.25">
      <c r="B1193" s="1" t="s">
        <v>3534</v>
      </c>
      <c r="C1193" s="1" t="s">
        <v>3535</v>
      </c>
      <c r="D1193" s="1" t="s">
        <v>3536</v>
      </c>
      <c r="E1193" s="1" t="s">
        <v>66</v>
      </c>
      <c r="F1193" s="1" t="s">
        <v>1187</v>
      </c>
      <c r="G1193" s="1" t="s">
        <v>1188</v>
      </c>
    </row>
    <row r="1194" spans="1:7" x14ac:dyDescent="0.25">
      <c r="B1194" s="1" t="s">
        <v>3537</v>
      </c>
      <c r="C1194" s="1" t="s">
        <v>3538</v>
      </c>
      <c r="D1194" s="1" t="s">
        <v>3539</v>
      </c>
      <c r="E1194" s="1" t="s">
        <v>66</v>
      </c>
      <c r="F1194" s="1" t="s">
        <v>1187</v>
      </c>
      <c r="G1194" s="1" t="s">
        <v>1188</v>
      </c>
    </row>
    <row r="1195" spans="1:7" x14ac:dyDescent="0.25">
      <c r="B1195" s="1" t="s">
        <v>3540</v>
      </c>
      <c r="C1195" s="1" t="s">
        <v>3541</v>
      </c>
      <c r="D1195" s="1" t="s">
        <v>3542</v>
      </c>
      <c r="E1195" s="1" t="s">
        <v>66</v>
      </c>
      <c r="F1195" s="1" t="s">
        <v>1187</v>
      </c>
      <c r="G1195" s="1" t="s">
        <v>1188</v>
      </c>
    </row>
    <row r="1196" spans="1:7" x14ac:dyDescent="0.25">
      <c r="B1196" s="1" t="s">
        <v>3543</v>
      </c>
      <c r="C1196" s="1" t="s">
        <v>3544</v>
      </c>
      <c r="D1196" s="1" t="s">
        <v>3545</v>
      </c>
      <c r="E1196" s="1" t="s">
        <v>66</v>
      </c>
      <c r="F1196" s="1" t="s">
        <v>1187</v>
      </c>
      <c r="G1196" s="1" t="s">
        <v>1188</v>
      </c>
    </row>
    <row r="1197" spans="1:7" x14ac:dyDescent="0.25">
      <c r="B1197" s="1" t="s">
        <v>3546</v>
      </c>
      <c r="C1197" s="1" t="s">
        <v>3547</v>
      </c>
      <c r="D1197" s="1" t="s">
        <v>3548</v>
      </c>
      <c r="E1197" s="1" t="s">
        <v>66</v>
      </c>
      <c r="F1197" s="1" t="s">
        <v>1187</v>
      </c>
      <c r="G1197" s="1" t="s">
        <v>1188</v>
      </c>
    </row>
    <row r="1198" spans="1:7" x14ac:dyDescent="0.25">
      <c r="B1198" s="1" t="s">
        <v>3549</v>
      </c>
      <c r="C1198" s="1" t="s">
        <v>3550</v>
      </c>
      <c r="D1198" s="1" t="s">
        <v>3551</v>
      </c>
      <c r="E1198" s="1" t="s">
        <v>66</v>
      </c>
      <c r="F1198" s="1" t="s">
        <v>1187</v>
      </c>
      <c r="G1198" s="1" t="s">
        <v>1188</v>
      </c>
    </row>
    <row r="1199" spans="1:7" x14ac:dyDescent="0.25">
      <c r="B1199" s="1" t="s">
        <v>3552</v>
      </c>
      <c r="C1199" s="1" t="s">
        <v>3553</v>
      </c>
      <c r="D1199" s="1" t="s">
        <v>3554</v>
      </c>
      <c r="E1199" s="1" t="s">
        <v>66</v>
      </c>
      <c r="F1199" s="1" t="s">
        <v>369</v>
      </c>
      <c r="G1199" s="1" t="s">
        <v>370</v>
      </c>
    </row>
    <row r="1200" spans="1:7" x14ac:dyDescent="0.25">
      <c r="B1200" s="1" t="s">
        <v>3555</v>
      </c>
      <c r="C1200" s="1" t="s">
        <v>3556</v>
      </c>
      <c r="D1200" s="1" t="s">
        <v>3557</v>
      </c>
      <c r="E1200" s="1" t="s">
        <v>66</v>
      </c>
      <c r="F1200" s="1" t="s">
        <v>2196</v>
      </c>
      <c r="G1200" s="1" t="s">
        <v>2197</v>
      </c>
    </row>
    <row r="1201" spans="1:7" x14ac:dyDescent="0.25">
      <c r="B1201" s="1" t="s">
        <v>3558</v>
      </c>
      <c r="C1201" s="1" t="s">
        <v>3559</v>
      </c>
      <c r="D1201" s="1" t="s">
        <v>3560</v>
      </c>
      <c r="E1201" s="1" t="s">
        <v>66</v>
      </c>
      <c r="F1201" s="1" t="s">
        <v>1898</v>
      </c>
      <c r="G1201" s="1" t="s">
        <v>1899</v>
      </c>
    </row>
    <row r="1202" spans="1:7" x14ac:dyDescent="0.25">
      <c r="A1202" s="1">
        <v>28050017</v>
      </c>
      <c r="B1202" s="1" t="s">
        <v>587</v>
      </c>
      <c r="C1202" s="1" t="s">
        <v>588</v>
      </c>
      <c r="D1202" s="1" t="s">
        <v>589</v>
      </c>
      <c r="E1202" s="1" t="s">
        <v>66</v>
      </c>
      <c r="F1202" s="1" t="s">
        <v>590</v>
      </c>
      <c r="G1202" s="1" t="s">
        <v>591</v>
      </c>
    </row>
    <row r="1203" spans="1:7" x14ac:dyDescent="0.25">
      <c r="B1203" s="1" t="s">
        <v>3561</v>
      </c>
      <c r="C1203" s="1" t="s">
        <v>3562</v>
      </c>
      <c r="D1203" s="1" t="s">
        <v>3563</v>
      </c>
      <c r="E1203" s="1" t="s">
        <v>66</v>
      </c>
      <c r="F1203" s="1" t="s">
        <v>2778</v>
      </c>
      <c r="G1203" s="1" t="s">
        <v>2779</v>
      </c>
    </row>
    <row r="1204" spans="1:7" x14ac:dyDescent="0.25">
      <c r="A1204" s="1">
        <v>28733008</v>
      </c>
      <c r="B1204" s="1" t="s">
        <v>584</v>
      </c>
      <c r="C1204" s="1" t="s">
        <v>585</v>
      </c>
      <c r="D1204" s="1" t="s">
        <v>586</v>
      </c>
      <c r="E1204" s="1" t="s">
        <v>66</v>
      </c>
      <c r="F1204" s="1" t="s">
        <v>579</v>
      </c>
      <c r="G1204" s="1" t="s">
        <v>580</v>
      </c>
    </row>
    <row r="1205" spans="1:7" x14ac:dyDescent="0.25">
      <c r="A1205" s="1">
        <v>33901391</v>
      </c>
      <c r="B1205" s="1" t="s">
        <v>3564</v>
      </c>
      <c r="C1205" s="1" t="s">
        <v>3565</v>
      </c>
      <c r="D1205" s="1" t="s">
        <v>3566</v>
      </c>
      <c r="E1205" s="1" t="s">
        <v>66</v>
      </c>
      <c r="F1205" s="1" t="s">
        <v>238</v>
      </c>
      <c r="G1205" s="1" t="s">
        <v>239</v>
      </c>
    </row>
    <row r="1206" spans="1:7" x14ac:dyDescent="0.25">
      <c r="A1206" s="1">
        <v>33901392</v>
      </c>
      <c r="B1206" s="1" t="s">
        <v>3160</v>
      </c>
      <c r="C1206" s="1" t="s">
        <v>3161</v>
      </c>
      <c r="D1206" s="1" t="s">
        <v>3567</v>
      </c>
      <c r="E1206" s="1" t="s">
        <v>66</v>
      </c>
      <c r="F1206" s="1" t="s">
        <v>238</v>
      </c>
      <c r="G1206" s="1" t="s">
        <v>239</v>
      </c>
    </row>
    <row r="1207" spans="1:7" x14ac:dyDescent="0.25">
      <c r="B1207" s="1" t="s">
        <v>3568</v>
      </c>
      <c r="C1207" s="1" t="s">
        <v>3569</v>
      </c>
      <c r="D1207" s="1" t="s">
        <v>3570</v>
      </c>
      <c r="E1207" s="1" t="s">
        <v>66</v>
      </c>
      <c r="F1207" s="1" t="s">
        <v>892</v>
      </c>
      <c r="G1207" s="1" t="s">
        <v>893</v>
      </c>
    </row>
    <row r="1208" spans="1:7" x14ac:dyDescent="0.25">
      <c r="B1208" s="1" t="s">
        <v>3571</v>
      </c>
      <c r="C1208" s="1" t="s">
        <v>3572</v>
      </c>
      <c r="D1208" s="1" t="s">
        <v>3573</v>
      </c>
      <c r="E1208" s="1" t="s">
        <v>66</v>
      </c>
      <c r="F1208" s="1" t="s">
        <v>892</v>
      </c>
      <c r="G1208" s="1" t="s">
        <v>893</v>
      </c>
    </row>
    <row r="1209" spans="1:7" x14ac:dyDescent="0.25">
      <c r="B1209" s="1" t="s">
        <v>3574</v>
      </c>
      <c r="C1209" s="1" t="s">
        <v>3575</v>
      </c>
      <c r="D1209" s="1" t="s">
        <v>3576</v>
      </c>
      <c r="E1209" s="1" t="s">
        <v>66</v>
      </c>
      <c r="F1209" s="1" t="s">
        <v>475</v>
      </c>
      <c r="G1209" s="1" t="s">
        <v>476</v>
      </c>
    </row>
    <row r="1210" spans="1:7" x14ac:dyDescent="0.25">
      <c r="B1210" s="1" t="s">
        <v>3577</v>
      </c>
      <c r="C1210" s="1" t="s">
        <v>3578</v>
      </c>
      <c r="D1210" s="1" t="s">
        <v>3579</v>
      </c>
      <c r="E1210" s="1" t="s">
        <v>66</v>
      </c>
      <c r="F1210" s="1" t="s">
        <v>493</v>
      </c>
      <c r="G1210" s="1" t="s">
        <v>494</v>
      </c>
    </row>
    <row r="1211" spans="1:7" x14ac:dyDescent="0.25">
      <c r="A1211" s="1">
        <v>35250054</v>
      </c>
      <c r="B1211" s="1" t="s">
        <v>3580</v>
      </c>
      <c r="C1211" s="1" t="s">
        <v>3581</v>
      </c>
      <c r="D1211" s="1" t="s">
        <v>3582</v>
      </c>
      <c r="E1211" s="1" t="s">
        <v>66</v>
      </c>
      <c r="F1211" s="1" t="s">
        <v>2713</v>
      </c>
      <c r="G1211" s="1" t="s">
        <v>2714</v>
      </c>
    </row>
    <row r="1212" spans="1:7" x14ac:dyDescent="0.25">
      <c r="B1212" s="1" t="s">
        <v>3583</v>
      </c>
      <c r="C1212" s="1" t="s">
        <v>3584</v>
      </c>
      <c r="D1212" s="1" t="s">
        <v>3585</v>
      </c>
      <c r="E1212" s="1" t="s">
        <v>66</v>
      </c>
      <c r="F1212" s="1" t="s">
        <v>493</v>
      </c>
      <c r="G1212" s="1" t="s">
        <v>494</v>
      </c>
    </row>
    <row r="1213" spans="1:7" x14ac:dyDescent="0.25">
      <c r="B1213" s="1" t="s">
        <v>3586</v>
      </c>
      <c r="C1213" s="1" t="s">
        <v>3587</v>
      </c>
      <c r="D1213" s="1" t="s">
        <v>3588</v>
      </c>
      <c r="E1213" s="1" t="s">
        <v>66</v>
      </c>
      <c r="F1213" s="1" t="s">
        <v>1042</v>
      </c>
      <c r="G1213" s="1" t="s">
        <v>1043</v>
      </c>
    </row>
    <row r="1214" spans="1:7" x14ac:dyDescent="0.25">
      <c r="B1214" s="1" t="s">
        <v>3589</v>
      </c>
      <c r="C1214" s="1" t="s">
        <v>3590</v>
      </c>
      <c r="D1214" s="1" t="s">
        <v>3591</v>
      </c>
      <c r="E1214" s="1" t="s">
        <v>66</v>
      </c>
      <c r="G1214" s="1" t="s">
        <v>199</v>
      </c>
    </row>
    <row r="1215" spans="1:7" x14ac:dyDescent="0.25">
      <c r="A1215" s="1">
        <v>26270182</v>
      </c>
      <c r="B1215" s="1" t="s">
        <v>3592</v>
      </c>
      <c r="C1215" s="1" t="s">
        <v>3593</v>
      </c>
      <c r="D1215" s="1" t="s">
        <v>3594</v>
      </c>
      <c r="E1215" s="1" t="s">
        <v>66</v>
      </c>
      <c r="F1215" s="1" t="s">
        <v>1544</v>
      </c>
      <c r="G1215" s="1" t="s">
        <v>1545</v>
      </c>
    </row>
    <row r="1216" spans="1:7" x14ac:dyDescent="0.25">
      <c r="A1216" s="1">
        <v>23400187</v>
      </c>
      <c r="B1216" s="1" t="s">
        <v>3595</v>
      </c>
      <c r="C1216" s="1" t="s">
        <v>3596</v>
      </c>
      <c r="D1216" s="1" t="s">
        <v>3597</v>
      </c>
      <c r="E1216" s="1" t="s">
        <v>66</v>
      </c>
      <c r="F1216" s="1" t="s">
        <v>2521</v>
      </c>
      <c r="G1216" s="1" t="s">
        <v>2522</v>
      </c>
    </row>
    <row r="1217" spans="1:7" x14ac:dyDescent="0.25">
      <c r="A1217" s="1">
        <v>23400199</v>
      </c>
      <c r="B1217" s="1" t="s">
        <v>3598</v>
      </c>
      <c r="C1217" s="1" t="s">
        <v>3599</v>
      </c>
      <c r="D1217" s="1" t="s">
        <v>3600</v>
      </c>
      <c r="E1217" s="1" t="s">
        <v>66</v>
      </c>
      <c r="F1217" s="1" t="s">
        <v>2521</v>
      </c>
      <c r="G1217" s="1" t="s">
        <v>2522</v>
      </c>
    </row>
    <row r="1218" spans="1:7" x14ac:dyDescent="0.25">
      <c r="A1218" s="1">
        <v>23400200</v>
      </c>
      <c r="B1218" s="1" t="s">
        <v>3601</v>
      </c>
      <c r="C1218" s="1" t="s">
        <v>3602</v>
      </c>
      <c r="D1218" s="1" t="s">
        <v>3603</v>
      </c>
      <c r="E1218" s="1" t="s">
        <v>66</v>
      </c>
      <c r="F1218" s="1" t="s">
        <v>2521</v>
      </c>
      <c r="G1218" s="1" t="s">
        <v>2522</v>
      </c>
    </row>
    <row r="1219" spans="1:7" x14ac:dyDescent="0.25">
      <c r="B1219" s="1" t="s">
        <v>3604</v>
      </c>
      <c r="C1219" s="1" t="s">
        <v>3605</v>
      </c>
      <c r="D1219" s="1" t="s">
        <v>3606</v>
      </c>
      <c r="E1219" s="1" t="s">
        <v>66</v>
      </c>
      <c r="F1219" s="1" t="s">
        <v>3607</v>
      </c>
      <c r="G1219" s="1" t="s">
        <v>3608</v>
      </c>
    </row>
    <row r="1220" spans="1:7" x14ac:dyDescent="0.25">
      <c r="B1220" s="1" t="s">
        <v>3609</v>
      </c>
      <c r="C1220" s="1" t="s">
        <v>3609</v>
      </c>
      <c r="D1220" s="1" t="s">
        <v>3609</v>
      </c>
      <c r="E1220" s="1" t="s">
        <v>66</v>
      </c>
      <c r="F1220" s="1" t="s">
        <v>102</v>
      </c>
      <c r="G1220" s="1" t="s">
        <v>1053</v>
      </c>
    </row>
    <row r="1221" spans="1:7" x14ac:dyDescent="0.25">
      <c r="B1221" s="1" t="s">
        <v>3610</v>
      </c>
      <c r="C1221" s="1" t="s">
        <v>3611</v>
      </c>
      <c r="D1221" s="1" t="s">
        <v>3612</v>
      </c>
      <c r="E1221" s="1" t="s">
        <v>66</v>
      </c>
      <c r="F1221" s="1" t="s">
        <v>417</v>
      </c>
      <c r="G1221" s="1" t="s">
        <v>418</v>
      </c>
    </row>
    <row r="1222" spans="1:7" x14ac:dyDescent="0.25">
      <c r="A1222" s="1">
        <v>33901400</v>
      </c>
      <c r="B1222" s="1" t="s">
        <v>3613</v>
      </c>
      <c r="C1222" s="1" t="s">
        <v>3614</v>
      </c>
      <c r="D1222" s="1" t="s">
        <v>3615</v>
      </c>
      <c r="E1222" s="1" t="s">
        <v>66</v>
      </c>
      <c r="F1222" s="1" t="s">
        <v>238</v>
      </c>
      <c r="G1222" s="1" t="s">
        <v>239</v>
      </c>
    </row>
    <row r="1223" spans="1:7" x14ac:dyDescent="0.25">
      <c r="A1223" s="1">
        <v>33901401</v>
      </c>
      <c r="B1223" s="1" t="s">
        <v>3616</v>
      </c>
      <c r="C1223" s="1" t="s">
        <v>3617</v>
      </c>
      <c r="D1223" s="1" t="s">
        <v>3618</v>
      </c>
      <c r="E1223" s="1" t="s">
        <v>66</v>
      </c>
      <c r="F1223" s="1" t="s">
        <v>238</v>
      </c>
      <c r="G1223" s="1" t="s">
        <v>239</v>
      </c>
    </row>
    <row r="1224" spans="1:7" x14ac:dyDescent="0.25">
      <c r="A1224" s="1">
        <v>33901402</v>
      </c>
      <c r="B1224" s="1" t="s">
        <v>3619</v>
      </c>
      <c r="C1224" s="1" t="s">
        <v>3620</v>
      </c>
      <c r="D1224" s="1" t="s">
        <v>3621</v>
      </c>
      <c r="E1224" s="1" t="s">
        <v>66</v>
      </c>
      <c r="F1224" s="1" t="s">
        <v>238</v>
      </c>
      <c r="G1224" s="1" t="s">
        <v>239</v>
      </c>
    </row>
    <row r="1225" spans="1:7" x14ac:dyDescent="0.25">
      <c r="A1225" s="1">
        <v>33901403</v>
      </c>
      <c r="B1225" s="1" t="s">
        <v>3622</v>
      </c>
      <c r="C1225" s="1" t="s">
        <v>3623</v>
      </c>
      <c r="D1225" s="1" t="s">
        <v>3624</v>
      </c>
      <c r="E1225" s="1" t="s">
        <v>66</v>
      </c>
      <c r="F1225" s="1" t="s">
        <v>238</v>
      </c>
      <c r="G1225" s="1" t="s">
        <v>239</v>
      </c>
    </row>
    <row r="1226" spans="1:7" x14ac:dyDescent="0.25">
      <c r="A1226" s="1">
        <v>33901404</v>
      </c>
      <c r="B1226" s="1" t="s">
        <v>3625</v>
      </c>
      <c r="C1226" s="1" t="s">
        <v>3626</v>
      </c>
      <c r="D1226" s="1" t="s">
        <v>3627</v>
      </c>
      <c r="E1226" s="1" t="s">
        <v>66</v>
      </c>
      <c r="F1226" s="1" t="s">
        <v>238</v>
      </c>
      <c r="G1226" s="1" t="s">
        <v>239</v>
      </c>
    </row>
    <row r="1227" spans="1:7" x14ac:dyDescent="0.25">
      <c r="A1227" s="1">
        <v>33901405</v>
      </c>
      <c r="B1227" s="1" t="s">
        <v>3628</v>
      </c>
      <c r="C1227" s="1" t="s">
        <v>3629</v>
      </c>
      <c r="D1227" s="1" t="s">
        <v>3630</v>
      </c>
      <c r="E1227" s="1" t="s">
        <v>66</v>
      </c>
      <c r="F1227" s="1" t="s">
        <v>238</v>
      </c>
      <c r="G1227" s="1" t="s">
        <v>239</v>
      </c>
    </row>
    <row r="1228" spans="1:7" x14ac:dyDescent="0.25">
      <c r="A1228" s="1">
        <v>33901406</v>
      </c>
      <c r="B1228" s="1" t="s">
        <v>3631</v>
      </c>
      <c r="C1228" s="1" t="s">
        <v>3632</v>
      </c>
      <c r="D1228" s="1" t="s">
        <v>3633</v>
      </c>
      <c r="E1228" s="1" t="s">
        <v>66</v>
      </c>
      <c r="F1228" s="1" t="s">
        <v>238</v>
      </c>
      <c r="G1228" s="1" t="s">
        <v>239</v>
      </c>
    </row>
    <row r="1229" spans="1:7" x14ac:dyDescent="0.25">
      <c r="A1229" s="1">
        <v>33901407</v>
      </c>
      <c r="B1229" s="1" t="s">
        <v>3634</v>
      </c>
      <c r="C1229" s="1" t="s">
        <v>3635</v>
      </c>
      <c r="D1229" s="1" t="s">
        <v>3636</v>
      </c>
      <c r="E1229" s="1" t="s">
        <v>66</v>
      </c>
      <c r="F1229" s="1" t="s">
        <v>238</v>
      </c>
      <c r="G1229" s="1" t="s">
        <v>239</v>
      </c>
    </row>
    <row r="1230" spans="1:7" x14ac:dyDescent="0.25">
      <c r="A1230" s="1">
        <v>33901408</v>
      </c>
      <c r="B1230" s="1" t="s">
        <v>3637</v>
      </c>
      <c r="C1230" s="1" t="s">
        <v>3638</v>
      </c>
      <c r="D1230" s="1" t="s">
        <v>3639</v>
      </c>
      <c r="E1230" s="1" t="s">
        <v>66</v>
      </c>
      <c r="F1230" s="1" t="s">
        <v>238</v>
      </c>
      <c r="G1230" s="1" t="s">
        <v>239</v>
      </c>
    </row>
    <row r="1231" spans="1:7" x14ac:dyDescent="0.25">
      <c r="B1231" s="1" t="s">
        <v>2472</v>
      </c>
      <c r="C1231" s="1" t="s">
        <v>2472</v>
      </c>
      <c r="D1231" s="1" t="s">
        <v>2474</v>
      </c>
      <c r="E1231" s="1" t="s">
        <v>66</v>
      </c>
      <c r="F1231" s="1" t="s">
        <v>2475</v>
      </c>
      <c r="G1231" s="1" t="s">
        <v>2476</v>
      </c>
    </row>
    <row r="1232" spans="1:7" x14ac:dyDescent="0.25">
      <c r="A1232" s="1">
        <v>35103002</v>
      </c>
      <c r="B1232" s="1" t="s">
        <v>3640</v>
      </c>
      <c r="C1232" s="1" t="s">
        <v>3640</v>
      </c>
      <c r="D1232" s="1" t="s">
        <v>3640</v>
      </c>
      <c r="G1232" s="1" t="s">
        <v>199</v>
      </c>
    </row>
    <row r="1233" spans="1:7" x14ac:dyDescent="0.25">
      <c r="B1233" s="1" t="s">
        <v>3641</v>
      </c>
      <c r="C1233" s="1" t="s">
        <v>3642</v>
      </c>
      <c r="D1233" s="1" t="s">
        <v>3643</v>
      </c>
      <c r="E1233" s="1" t="s">
        <v>66</v>
      </c>
      <c r="F1233" s="1" t="s">
        <v>387</v>
      </c>
      <c r="G1233" s="1" t="s">
        <v>388</v>
      </c>
    </row>
    <row r="1234" spans="1:7" x14ac:dyDescent="0.25">
      <c r="B1234" s="1" t="s">
        <v>3644</v>
      </c>
      <c r="C1234" s="1" t="s">
        <v>3645</v>
      </c>
      <c r="D1234" s="1" t="s">
        <v>3646</v>
      </c>
      <c r="E1234" s="1" t="s">
        <v>66</v>
      </c>
      <c r="F1234" s="1" t="s">
        <v>387</v>
      </c>
      <c r="G1234" s="1" t="s">
        <v>388</v>
      </c>
    </row>
    <row r="1235" spans="1:7" x14ac:dyDescent="0.25">
      <c r="B1235" s="1" t="s">
        <v>3647</v>
      </c>
      <c r="C1235" s="1" t="s">
        <v>3648</v>
      </c>
      <c r="D1235" s="1" t="s">
        <v>3649</v>
      </c>
      <c r="E1235" s="1" t="s">
        <v>66</v>
      </c>
      <c r="F1235" s="1" t="s">
        <v>387</v>
      </c>
      <c r="G1235" s="1" t="s">
        <v>388</v>
      </c>
    </row>
    <row r="1236" spans="1:7" x14ac:dyDescent="0.25">
      <c r="B1236" s="1" t="s">
        <v>3650</v>
      </c>
      <c r="C1236" s="1" t="s">
        <v>3651</v>
      </c>
      <c r="D1236" s="1" t="s">
        <v>3652</v>
      </c>
      <c r="E1236" s="1" t="s">
        <v>66</v>
      </c>
      <c r="F1236" s="1" t="s">
        <v>233</v>
      </c>
      <c r="G1236" s="1" t="s">
        <v>234</v>
      </c>
    </row>
    <row r="1237" spans="1:7" x14ac:dyDescent="0.25">
      <c r="A1237" s="1">
        <v>35260924</v>
      </c>
      <c r="B1237" s="1" t="s">
        <v>3653</v>
      </c>
      <c r="C1237" s="1" t="s">
        <v>3654</v>
      </c>
      <c r="D1237" s="1" t="s">
        <v>3653</v>
      </c>
      <c r="E1237" s="1" t="s">
        <v>65</v>
      </c>
      <c r="F1237" s="1" t="s">
        <v>89</v>
      </c>
      <c r="G1237" s="1" t="s">
        <v>1364</v>
      </c>
    </row>
    <row r="1238" spans="1:7" x14ac:dyDescent="0.25">
      <c r="B1238" s="1" t="s">
        <v>3655</v>
      </c>
      <c r="C1238" s="1" t="s">
        <v>3656</v>
      </c>
      <c r="D1238" s="1" t="s">
        <v>3657</v>
      </c>
      <c r="E1238" s="1" t="s">
        <v>66</v>
      </c>
      <c r="F1238" s="1" t="s">
        <v>493</v>
      </c>
      <c r="G1238" s="1" t="s">
        <v>494</v>
      </c>
    </row>
    <row r="1239" spans="1:7" x14ac:dyDescent="0.25">
      <c r="B1239" s="1" t="s">
        <v>3658</v>
      </c>
      <c r="C1239" s="1" t="s">
        <v>3659</v>
      </c>
      <c r="D1239" s="1" t="s">
        <v>3660</v>
      </c>
      <c r="E1239" s="1" t="s">
        <v>66</v>
      </c>
      <c r="F1239" s="1" t="s">
        <v>493</v>
      </c>
      <c r="G1239" s="1" t="s">
        <v>494</v>
      </c>
    </row>
    <row r="1240" spans="1:7" x14ac:dyDescent="0.25">
      <c r="A1240" s="1">
        <v>33904088</v>
      </c>
      <c r="B1240" s="1" t="s">
        <v>3661</v>
      </c>
      <c r="C1240" s="1" t="s">
        <v>3662</v>
      </c>
      <c r="D1240" s="1" t="s">
        <v>3663</v>
      </c>
      <c r="E1240" s="1" t="s">
        <v>65</v>
      </c>
      <c r="F1240" s="1" t="s">
        <v>171</v>
      </c>
      <c r="G1240" s="1" t="s">
        <v>172</v>
      </c>
    </row>
    <row r="1241" spans="1:7" x14ac:dyDescent="0.25">
      <c r="A1241" s="1">
        <v>33904090</v>
      </c>
      <c r="B1241" s="1" t="s">
        <v>3664</v>
      </c>
      <c r="C1241" s="1" t="s">
        <v>3665</v>
      </c>
      <c r="D1241" s="1" t="s">
        <v>3666</v>
      </c>
      <c r="E1241" s="1" t="s">
        <v>65</v>
      </c>
      <c r="F1241" s="1" t="s">
        <v>171</v>
      </c>
      <c r="G1241" s="1" t="s">
        <v>172</v>
      </c>
    </row>
    <row r="1242" spans="1:7" x14ac:dyDescent="0.25">
      <c r="A1242" s="1">
        <v>33904089</v>
      </c>
      <c r="B1242" s="1" t="s">
        <v>3667</v>
      </c>
      <c r="C1242" s="1" t="s">
        <v>3668</v>
      </c>
      <c r="D1242" s="1" t="s">
        <v>3669</v>
      </c>
      <c r="E1242" s="1" t="s">
        <v>65</v>
      </c>
      <c r="F1242" s="1" t="s">
        <v>171</v>
      </c>
      <c r="G1242" s="1" t="s">
        <v>172</v>
      </c>
    </row>
    <row r="1243" spans="1:7" x14ac:dyDescent="0.25">
      <c r="B1243" s="1" t="s">
        <v>3670</v>
      </c>
      <c r="C1243" s="1" t="s">
        <v>3671</v>
      </c>
      <c r="D1243" s="1" t="s">
        <v>3672</v>
      </c>
      <c r="E1243" s="1" t="s">
        <v>66</v>
      </c>
      <c r="F1243" s="1" t="s">
        <v>475</v>
      </c>
      <c r="G1243" s="1" t="s">
        <v>476</v>
      </c>
    </row>
    <row r="1244" spans="1:7" x14ac:dyDescent="0.25">
      <c r="B1244" s="1" t="s">
        <v>3673</v>
      </c>
      <c r="C1244" s="1" t="s">
        <v>3674</v>
      </c>
      <c r="D1244" s="1" t="s">
        <v>3675</v>
      </c>
      <c r="E1244" s="1" t="s">
        <v>66</v>
      </c>
      <c r="F1244" s="1" t="s">
        <v>356</v>
      </c>
      <c r="G1244" s="1" t="s">
        <v>357</v>
      </c>
    </row>
    <row r="1245" spans="1:7" x14ac:dyDescent="0.25">
      <c r="A1245" s="1">
        <v>37140324</v>
      </c>
      <c r="B1245" s="1" t="s">
        <v>3676</v>
      </c>
      <c r="C1245" s="1" t="s">
        <v>3676</v>
      </c>
      <c r="D1245" s="1" t="s">
        <v>3676</v>
      </c>
      <c r="G1245" s="1" t="s">
        <v>199</v>
      </c>
    </row>
    <row r="1246" spans="1:7" x14ac:dyDescent="0.25">
      <c r="A1246" s="1">
        <v>37140320</v>
      </c>
      <c r="B1246" s="1" t="s">
        <v>3677</v>
      </c>
      <c r="C1246" s="1" t="s">
        <v>3677</v>
      </c>
      <c r="D1246" s="1" t="s">
        <v>3677</v>
      </c>
      <c r="G1246" s="1" t="s">
        <v>199</v>
      </c>
    </row>
    <row r="1247" spans="1:7" x14ac:dyDescent="0.25">
      <c r="A1247" s="1">
        <v>37140321</v>
      </c>
      <c r="B1247" s="1" t="s">
        <v>3678</v>
      </c>
      <c r="C1247" s="1" t="s">
        <v>3678</v>
      </c>
      <c r="D1247" s="1" t="s">
        <v>3678</v>
      </c>
      <c r="G1247" s="1" t="s">
        <v>199</v>
      </c>
    </row>
    <row r="1248" spans="1:7" x14ac:dyDescent="0.25">
      <c r="A1248" s="1">
        <v>37140322</v>
      </c>
      <c r="B1248" s="1" t="s">
        <v>3679</v>
      </c>
      <c r="C1248" s="1" t="s">
        <v>3679</v>
      </c>
      <c r="D1248" s="1" t="s">
        <v>3679</v>
      </c>
      <c r="G1248" s="1" t="s">
        <v>199</v>
      </c>
    </row>
    <row r="1249" spans="1:7" x14ac:dyDescent="0.25">
      <c r="A1249" s="1">
        <v>37140323</v>
      </c>
      <c r="B1249" s="1" t="s">
        <v>3680</v>
      </c>
      <c r="C1249" s="1" t="s">
        <v>3680</v>
      </c>
      <c r="D1249" s="1" t="s">
        <v>3680</v>
      </c>
      <c r="G1249" s="1" t="s">
        <v>199</v>
      </c>
    </row>
    <row r="1250" spans="1:7" x14ac:dyDescent="0.25">
      <c r="A1250" s="1">
        <v>37140327</v>
      </c>
      <c r="B1250" s="1" t="s">
        <v>3681</v>
      </c>
      <c r="C1250" s="1" t="s">
        <v>3681</v>
      </c>
      <c r="D1250" s="1" t="s">
        <v>3681</v>
      </c>
      <c r="G1250" s="1" t="s">
        <v>199</v>
      </c>
    </row>
    <row r="1251" spans="1:7" x14ac:dyDescent="0.25">
      <c r="A1251" s="1">
        <v>37140328</v>
      </c>
      <c r="B1251" s="1" t="s">
        <v>3682</v>
      </c>
      <c r="C1251" s="1" t="s">
        <v>3682</v>
      </c>
      <c r="D1251" s="1" t="s">
        <v>3682</v>
      </c>
      <c r="G1251" s="1" t="s">
        <v>199</v>
      </c>
    </row>
    <row r="1252" spans="1:7" x14ac:dyDescent="0.25">
      <c r="B1252" s="1" t="s">
        <v>3683</v>
      </c>
      <c r="C1252" s="1" t="s">
        <v>3684</v>
      </c>
      <c r="D1252" s="1" t="s">
        <v>3685</v>
      </c>
      <c r="E1252" s="1" t="s">
        <v>65</v>
      </c>
      <c r="F1252" s="1" t="s">
        <v>171</v>
      </c>
      <c r="G1252" s="1" t="s">
        <v>172</v>
      </c>
    </row>
    <row r="1253" spans="1:7" x14ac:dyDescent="0.25">
      <c r="A1253" s="1">
        <v>33003563</v>
      </c>
      <c r="B1253" s="1" t="s">
        <v>3686</v>
      </c>
      <c r="C1253" s="1" t="s">
        <v>3686</v>
      </c>
      <c r="D1253" s="1" t="s">
        <v>3686</v>
      </c>
      <c r="G1253" s="1" t="s">
        <v>199</v>
      </c>
    </row>
    <row r="1254" spans="1:7" x14ac:dyDescent="0.25">
      <c r="A1254" s="1">
        <v>19746061</v>
      </c>
      <c r="B1254" s="1" t="s">
        <v>3687</v>
      </c>
      <c r="C1254" s="1" t="s">
        <v>3688</v>
      </c>
      <c r="D1254" s="1" t="s">
        <v>3689</v>
      </c>
      <c r="E1254" s="1" t="s">
        <v>65</v>
      </c>
      <c r="F1254" s="1" t="s">
        <v>3690</v>
      </c>
      <c r="G1254" s="1" t="s">
        <v>3691</v>
      </c>
    </row>
    <row r="1255" spans="1:7" x14ac:dyDescent="0.25">
      <c r="A1255" s="1">
        <v>37050037</v>
      </c>
      <c r="B1255" s="1" t="s">
        <v>3692</v>
      </c>
      <c r="C1255" s="1" t="s">
        <v>3692</v>
      </c>
      <c r="D1255" s="1" t="s">
        <v>3692</v>
      </c>
      <c r="G1255" s="1" t="s">
        <v>199</v>
      </c>
    </row>
    <row r="1256" spans="1:7" x14ac:dyDescent="0.25">
      <c r="A1256" s="1">
        <v>37050038</v>
      </c>
      <c r="B1256" s="1" t="s">
        <v>3693</v>
      </c>
      <c r="C1256" s="1" t="s">
        <v>3693</v>
      </c>
      <c r="D1256" s="1" t="s">
        <v>3693</v>
      </c>
      <c r="G1256" s="1" t="s">
        <v>199</v>
      </c>
    </row>
    <row r="1257" spans="1:7" x14ac:dyDescent="0.25">
      <c r="B1257" s="1" t="s">
        <v>3694</v>
      </c>
      <c r="C1257" s="1" t="s">
        <v>3695</v>
      </c>
      <c r="D1257" s="1" t="s">
        <v>3696</v>
      </c>
      <c r="E1257" s="1" t="s">
        <v>66</v>
      </c>
      <c r="F1257" s="1" t="s">
        <v>699</v>
      </c>
      <c r="G1257" s="1" t="s">
        <v>700</v>
      </c>
    </row>
    <row r="1258" spans="1:7" x14ac:dyDescent="0.25">
      <c r="B1258" s="1" t="s">
        <v>3697</v>
      </c>
      <c r="C1258" s="1" t="s">
        <v>3698</v>
      </c>
      <c r="D1258" s="1" t="s">
        <v>3699</v>
      </c>
      <c r="E1258" s="1" t="s">
        <v>66</v>
      </c>
      <c r="G1258" s="1" t="s">
        <v>199</v>
      </c>
    </row>
    <row r="1259" spans="1:7" x14ac:dyDescent="0.25">
      <c r="B1259" s="1" t="s">
        <v>3700</v>
      </c>
      <c r="C1259" s="1" t="s">
        <v>3701</v>
      </c>
      <c r="D1259" s="1" t="s">
        <v>3702</v>
      </c>
      <c r="E1259" s="1" t="s">
        <v>66</v>
      </c>
      <c r="G1259" s="1" t="s">
        <v>199</v>
      </c>
    </row>
    <row r="1260" spans="1:7" x14ac:dyDescent="0.25">
      <c r="A1260" s="1">
        <v>35125029</v>
      </c>
      <c r="B1260" s="1" t="s">
        <v>3703</v>
      </c>
      <c r="C1260" s="1" t="s">
        <v>3704</v>
      </c>
      <c r="D1260" s="1" t="s">
        <v>3703</v>
      </c>
      <c r="E1260" s="1" t="s">
        <v>66</v>
      </c>
      <c r="F1260" s="1" t="s">
        <v>3705</v>
      </c>
      <c r="G1260" s="1" t="s">
        <v>3706</v>
      </c>
    </row>
    <row r="1261" spans="1:7" x14ac:dyDescent="0.25">
      <c r="B1261" s="1" t="s">
        <v>3707</v>
      </c>
      <c r="C1261" s="1" t="s">
        <v>3708</v>
      </c>
      <c r="D1261" s="1" t="s">
        <v>3709</v>
      </c>
      <c r="E1261" s="1" t="s">
        <v>66</v>
      </c>
      <c r="F1261" s="1" t="s">
        <v>102</v>
      </c>
      <c r="G1261" s="1" t="s">
        <v>1053</v>
      </c>
    </row>
    <row r="1262" spans="1:7" x14ac:dyDescent="0.25">
      <c r="A1262" s="1">
        <v>35260925</v>
      </c>
      <c r="B1262" s="1" t="s">
        <v>3710</v>
      </c>
      <c r="C1262" s="1" t="s">
        <v>3711</v>
      </c>
      <c r="D1262" s="1" t="s">
        <v>3712</v>
      </c>
      <c r="E1262" s="1" t="s">
        <v>66</v>
      </c>
      <c r="G1262" s="1" t="s">
        <v>199</v>
      </c>
    </row>
    <row r="1263" spans="1:7" x14ac:dyDescent="0.25">
      <c r="B1263" s="1" t="s">
        <v>3713</v>
      </c>
      <c r="C1263" s="1" t="s">
        <v>3714</v>
      </c>
      <c r="D1263" s="1" t="s">
        <v>3713</v>
      </c>
      <c r="E1263" s="1" t="s">
        <v>66</v>
      </c>
      <c r="F1263" s="1" t="s">
        <v>93</v>
      </c>
      <c r="G1263" s="1" t="s">
        <v>1456</v>
      </c>
    </row>
    <row r="1264" spans="1:7" x14ac:dyDescent="0.25">
      <c r="B1264" s="1" t="s">
        <v>124</v>
      </c>
      <c r="C1264" s="1" t="s">
        <v>3715</v>
      </c>
      <c r="D1264" s="1" t="s">
        <v>124</v>
      </c>
      <c r="E1264" s="1" t="s">
        <v>66</v>
      </c>
      <c r="F1264" s="1" t="s">
        <v>93</v>
      </c>
      <c r="G1264" s="1" t="s">
        <v>1456</v>
      </c>
    </row>
    <row r="1265" spans="1:7" x14ac:dyDescent="0.25">
      <c r="B1265" s="1" t="s">
        <v>3716</v>
      </c>
      <c r="C1265" s="1" t="s">
        <v>3717</v>
      </c>
      <c r="D1265" s="1" t="s">
        <v>3716</v>
      </c>
      <c r="E1265" s="1" t="s">
        <v>66</v>
      </c>
      <c r="F1265" s="1" t="s">
        <v>93</v>
      </c>
      <c r="G1265" s="1" t="s">
        <v>1456</v>
      </c>
    </row>
    <row r="1266" spans="1:7" x14ac:dyDescent="0.25">
      <c r="B1266" s="1" t="s">
        <v>3718</v>
      </c>
      <c r="C1266" s="1" t="s">
        <v>3719</v>
      </c>
      <c r="D1266" s="1" t="s">
        <v>3718</v>
      </c>
      <c r="E1266" s="1" t="s">
        <v>66</v>
      </c>
      <c r="F1266" s="1" t="s">
        <v>93</v>
      </c>
      <c r="G1266" s="1" t="s">
        <v>1456</v>
      </c>
    </row>
    <row r="1267" spans="1:7" x14ac:dyDescent="0.25">
      <c r="A1267" s="1">
        <v>37140329</v>
      </c>
      <c r="B1267" s="1" t="s">
        <v>3720</v>
      </c>
      <c r="C1267" s="1" t="s">
        <v>3720</v>
      </c>
      <c r="D1267" s="1" t="s">
        <v>3720</v>
      </c>
      <c r="G1267" s="1" t="s">
        <v>199</v>
      </c>
    </row>
    <row r="1268" spans="1:7" x14ac:dyDescent="0.25">
      <c r="B1268" s="1" t="s">
        <v>3721</v>
      </c>
      <c r="C1268" s="1" t="s">
        <v>3722</v>
      </c>
      <c r="D1268" s="1" t="s">
        <v>3721</v>
      </c>
      <c r="E1268" s="1" t="s">
        <v>66</v>
      </c>
      <c r="F1268" s="1" t="s">
        <v>93</v>
      </c>
      <c r="G1268" s="1" t="s">
        <v>1456</v>
      </c>
    </row>
    <row r="1269" spans="1:7" x14ac:dyDescent="0.25">
      <c r="B1269" s="1" t="s">
        <v>3723</v>
      </c>
      <c r="C1269" s="1" t="s">
        <v>3724</v>
      </c>
      <c r="D1269" s="1" t="s">
        <v>3723</v>
      </c>
      <c r="E1269" s="1" t="s">
        <v>66</v>
      </c>
      <c r="F1269" s="1" t="s">
        <v>93</v>
      </c>
      <c r="G1269" s="1" t="s">
        <v>1456</v>
      </c>
    </row>
    <row r="1270" spans="1:7" x14ac:dyDescent="0.25">
      <c r="B1270" s="1" t="s">
        <v>3725</v>
      </c>
      <c r="C1270" s="1" t="s">
        <v>3726</v>
      </c>
      <c r="D1270" s="1" t="s">
        <v>3725</v>
      </c>
      <c r="E1270" s="1" t="s">
        <v>66</v>
      </c>
      <c r="F1270" s="1" t="s">
        <v>93</v>
      </c>
      <c r="G1270" s="1" t="s">
        <v>1456</v>
      </c>
    </row>
    <row r="1271" spans="1:7" x14ac:dyDescent="0.25">
      <c r="B1271" s="1" t="s">
        <v>3727</v>
      </c>
      <c r="C1271" s="1" t="s">
        <v>3728</v>
      </c>
      <c r="D1271" s="1" t="s">
        <v>3727</v>
      </c>
      <c r="E1271" s="1" t="s">
        <v>66</v>
      </c>
      <c r="F1271" s="1" t="s">
        <v>93</v>
      </c>
      <c r="G1271" s="1" t="s">
        <v>1456</v>
      </c>
    </row>
    <row r="1272" spans="1:7" x14ac:dyDescent="0.25">
      <c r="A1272" s="1">
        <v>37120111</v>
      </c>
      <c r="B1272" s="1" t="s">
        <v>3729</v>
      </c>
      <c r="C1272" s="1" t="s">
        <v>3729</v>
      </c>
      <c r="D1272" s="1" t="s">
        <v>3729</v>
      </c>
      <c r="G1272" s="1" t="s">
        <v>199</v>
      </c>
    </row>
    <row r="1273" spans="1:7" x14ac:dyDescent="0.25">
      <c r="A1273" s="1">
        <v>37120113</v>
      </c>
      <c r="B1273" s="1" t="s">
        <v>3730</v>
      </c>
      <c r="C1273" s="1" t="s">
        <v>3730</v>
      </c>
      <c r="D1273" s="1" t="s">
        <v>3730</v>
      </c>
      <c r="G1273" s="1" t="s">
        <v>199</v>
      </c>
    </row>
    <row r="1274" spans="1:7" x14ac:dyDescent="0.25">
      <c r="A1274" s="1">
        <v>37120112</v>
      </c>
      <c r="B1274" s="1" t="s">
        <v>3731</v>
      </c>
      <c r="C1274" s="1" t="s">
        <v>3731</v>
      </c>
      <c r="D1274" s="1" t="s">
        <v>3731</v>
      </c>
      <c r="G1274" s="1" t="s">
        <v>199</v>
      </c>
    </row>
    <row r="1275" spans="1:7" x14ac:dyDescent="0.25">
      <c r="A1275" s="1">
        <v>37120115</v>
      </c>
      <c r="B1275" s="1" t="s">
        <v>3732</v>
      </c>
      <c r="C1275" s="1" t="s">
        <v>3732</v>
      </c>
      <c r="D1275" s="1" t="s">
        <v>3732</v>
      </c>
      <c r="G1275" s="1" t="s">
        <v>199</v>
      </c>
    </row>
    <row r="1276" spans="1:7" x14ac:dyDescent="0.25">
      <c r="A1276" s="1">
        <v>37120116</v>
      </c>
      <c r="B1276" s="1" t="s">
        <v>3733</v>
      </c>
      <c r="C1276" s="1" t="s">
        <v>3733</v>
      </c>
      <c r="D1276" s="1" t="s">
        <v>3733</v>
      </c>
      <c r="G1276" s="1" t="s">
        <v>199</v>
      </c>
    </row>
    <row r="1277" spans="1:7" x14ac:dyDescent="0.25">
      <c r="B1277" s="1" t="s">
        <v>3734</v>
      </c>
      <c r="C1277" s="1" t="s">
        <v>3735</v>
      </c>
      <c r="D1277" s="1" t="s">
        <v>3736</v>
      </c>
      <c r="E1277" s="1" t="s">
        <v>66</v>
      </c>
      <c r="G1277" s="1" t="s">
        <v>199</v>
      </c>
    </row>
    <row r="1278" spans="1:7" x14ac:dyDescent="0.25">
      <c r="A1278" s="1">
        <v>37120117</v>
      </c>
      <c r="B1278" s="1" t="s">
        <v>3737</v>
      </c>
      <c r="C1278" s="1" t="s">
        <v>3737</v>
      </c>
      <c r="D1278" s="1" t="s">
        <v>3737</v>
      </c>
      <c r="G1278" s="1" t="s">
        <v>199</v>
      </c>
    </row>
    <row r="1279" spans="1:7" x14ac:dyDescent="0.25">
      <c r="B1279" s="1" t="s">
        <v>3738</v>
      </c>
      <c r="C1279" s="1" t="s">
        <v>3739</v>
      </c>
      <c r="D1279" s="1" t="s">
        <v>3740</v>
      </c>
      <c r="E1279" s="1" t="s">
        <v>66</v>
      </c>
      <c r="G1279" s="1" t="s">
        <v>199</v>
      </c>
    </row>
    <row r="1280" spans="1:7" x14ac:dyDescent="0.25">
      <c r="A1280" s="1">
        <v>35510911</v>
      </c>
      <c r="B1280" s="1" t="s">
        <v>3741</v>
      </c>
      <c r="C1280" s="1" t="s">
        <v>3742</v>
      </c>
      <c r="D1280" s="1" t="s">
        <v>3741</v>
      </c>
      <c r="G1280" s="1" t="s">
        <v>199</v>
      </c>
    </row>
    <row r="1281" spans="1:7" x14ac:dyDescent="0.25">
      <c r="A1281" s="1">
        <v>35510912</v>
      </c>
      <c r="B1281" s="1" t="s">
        <v>3743</v>
      </c>
      <c r="C1281" s="1" t="s">
        <v>3744</v>
      </c>
      <c r="D1281" s="1" t="s">
        <v>3743</v>
      </c>
      <c r="G1281" s="1" t="s">
        <v>199</v>
      </c>
    </row>
    <row r="1282" spans="1:7" x14ac:dyDescent="0.25">
      <c r="A1282" s="1">
        <v>35718800</v>
      </c>
      <c r="B1282" s="1" t="s">
        <v>3745</v>
      </c>
      <c r="C1282" s="1" t="s">
        <v>3746</v>
      </c>
      <c r="D1282" s="1" t="s">
        <v>3747</v>
      </c>
      <c r="E1282" s="1" t="s">
        <v>66</v>
      </c>
      <c r="F1282" s="1" t="s">
        <v>3748</v>
      </c>
      <c r="G1282" s="1" t="s">
        <v>3749</v>
      </c>
    </row>
    <row r="1283" spans="1:7" x14ac:dyDescent="0.25">
      <c r="A1283" s="1">
        <v>35718210</v>
      </c>
      <c r="B1283" s="1" t="s">
        <v>3750</v>
      </c>
      <c r="C1283" s="1" t="s">
        <v>3751</v>
      </c>
      <c r="D1283" s="1" t="s">
        <v>3752</v>
      </c>
      <c r="E1283" s="1" t="s">
        <v>66</v>
      </c>
      <c r="G1283" s="1" t="s">
        <v>199</v>
      </c>
    </row>
    <row r="1284" spans="1:7" x14ac:dyDescent="0.25">
      <c r="B1284" s="1" t="s">
        <v>3753</v>
      </c>
      <c r="C1284" s="1" t="s">
        <v>3754</v>
      </c>
      <c r="D1284" s="1" t="s">
        <v>3755</v>
      </c>
      <c r="E1284" s="1" t="s">
        <v>66</v>
      </c>
      <c r="F1284" s="1" t="s">
        <v>2335</v>
      </c>
      <c r="G1284" s="1" t="s">
        <v>2336</v>
      </c>
    </row>
    <row r="1285" spans="1:7" x14ac:dyDescent="0.25">
      <c r="B1285" s="1" t="s">
        <v>3756</v>
      </c>
      <c r="C1285" s="1" t="s">
        <v>3757</v>
      </c>
      <c r="D1285" s="1" t="s">
        <v>3758</v>
      </c>
      <c r="E1285" s="1" t="s">
        <v>66</v>
      </c>
      <c r="F1285" s="1" t="s">
        <v>356</v>
      </c>
      <c r="G1285" s="1" t="s">
        <v>357</v>
      </c>
    </row>
    <row r="1286" spans="1:7" x14ac:dyDescent="0.25">
      <c r="B1286" s="1" t="s">
        <v>3759</v>
      </c>
      <c r="C1286" s="1" t="s">
        <v>3759</v>
      </c>
      <c r="D1286" s="1" t="s">
        <v>3759</v>
      </c>
      <c r="E1286" s="1" t="s">
        <v>66</v>
      </c>
      <c r="F1286" s="1" t="s">
        <v>1187</v>
      </c>
      <c r="G1286" s="1" t="s">
        <v>1188</v>
      </c>
    </row>
    <row r="1287" spans="1:7" x14ac:dyDescent="0.25">
      <c r="B1287" s="1" t="s">
        <v>1986</v>
      </c>
      <c r="C1287" s="1" t="s">
        <v>1986</v>
      </c>
      <c r="D1287" s="1" t="s">
        <v>1986</v>
      </c>
      <c r="E1287" s="1" t="s">
        <v>66</v>
      </c>
      <c r="F1287" s="1" t="s">
        <v>1187</v>
      </c>
      <c r="G1287" s="1" t="s">
        <v>1188</v>
      </c>
    </row>
    <row r="1288" spans="1:7" x14ac:dyDescent="0.25">
      <c r="B1288" s="1" t="s">
        <v>3760</v>
      </c>
      <c r="C1288" s="1" t="s">
        <v>3760</v>
      </c>
      <c r="D1288" s="1" t="s">
        <v>3760</v>
      </c>
      <c r="E1288" s="1" t="s">
        <v>66</v>
      </c>
      <c r="F1288" s="1" t="s">
        <v>1187</v>
      </c>
      <c r="G1288" s="1" t="s">
        <v>1188</v>
      </c>
    </row>
    <row r="1289" spans="1:7" x14ac:dyDescent="0.25">
      <c r="B1289" s="1" t="s">
        <v>3761</v>
      </c>
      <c r="C1289" s="1" t="s">
        <v>3761</v>
      </c>
      <c r="D1289" s="1" t="s">
        <v>3761</v>
      </c>
      <c r="E1289" s="1" t="s">
        <v>66</v>
      </c>
      <c r="F1289" s="1" t="s">
        <v>1187</v>
      </c>
      <c r="G1289" s="1" t="s">
        <v>1188</v>
      </c>
    </row>
    <row r="1290" spans="1:7" x14ac:dyDescent="0.25">
      <c r="B1290" s="1" t="s">
        <v>3762</v>
      </c>
      <c r="C1290" s="1" t="s">
        <v>3762</v>
      </c>
      <c r="D1290" s="1" t="s">
        <v>3762</v>
      </c>
      <c r="E1290" s="1" t="s">
        <v>66</v>
      </c>
      <c r="F1290" s="1" t="s">
        <v>1187</v>
      </c>
      <c r="G1290" s="1" t="s">
        <v>1188</v>
      </c>
    </row>
    <row r="1291" spans="1:7" x14ac:dyDescent="0.25">
      <c r="B1291" s="1" t="s">
        <v>3761</v>
      </c>
      <c r="C1291" s="1" t="s">
        <v>3761</v>
      </c>
      <c r="D1291" s="1" t="s">
        <v>3761</v>
      </c>
      <c r="E1291" s="1" t="s">
        <v>66</v>
      </c>
      <c r="F1291" s="1" t="s">
        <v>1187</v>
      </c>
      <c r="G1291" s="1" t="s">
        <v>1188</v>
      </c>
    </row>
    <row r="1292" spans="1:7" x14ac:dyDescent="0.25">
      <c r="B1292" s="1" t="s">
        <v>3763</v>
      </c>
      <c r="C1292" s="1" t="s">
        <v>3764</v>
      </c>
      <c r="D1292" s="1" t="s">
        <v>3764</v>
      </c>
      <c r="E1292" s="1" t="s">
        <v>66</v>
      </c>
      <c r="F1292" s="1" t="s">
        <v>356</v>
      </c>
      <c r="G1292" s="1" t="s">
        <v>357</v>
      </c>
    </row>
    <row r="1293" spans="1:7" x14ac:dyDescent="0.25">
      <c r="B1293" s="1" t="s">
        <v>3765</v>
      </c>
      <c r="C1293" s="1" t="s">
        <v>3766</v>
      </c>
      <c r="D1293" s="1" t="s">
        <v>3766</v>
      </c>
      <c r="E1293" s="1" t="s">
        <v>66</v>
      </c>
      <c r="F1293" s="1" t="s">
        <v>356</v>
      </c>
      <c r="G1293" s="1" t="s">
        <v>357</v>
      </c>
    </row>
    <row r="1294" spans="1:7" x14ac:dyDescent="0.25">
      <c r="B1294" s="1" t="s">
        <v>3767</v>
      </c>
      <c r="C1294" s="1" t="s">
        <v>3767</v>
      </c>
      <c r="D1294" s="1" t="s">
        <v>3767</v>
      </c>
      <c r="E1294" s="1" t="s">
        <v>66</v>
      </c>
      <c r="F1294" s="1" t="s">
        <v>1187</v>
      </c>
      <c r="G1294" s="1" t="s">
        <v>1188</v>
      </c>
    </row>
    <row r="1295" spans="1:7" x14ac:dyDescent="0.25">
      <c r="B1295" s="1" t="s">
        <v>3768</v>
      </c>
      <c r="C1295" s="1" t="s">
        <v>3769</v>
      </c>
      <c r="D1295" s="1" t="s">
        <v>3770</v>
      </c>
      <c r="E1295" s="1" t="s">
        <v>66</v>
      </c>
      <c r="G1295" s="1" t="s">
        <v>199</v>
      </c>
    </row>
    <row r="1296" spans="1:7" x14ac:dyDescent="0.25">
      <c r="B1296" s="1" t="s">
        <v>3771</v>
      </c>
      <c r="C1296" s="1" t="s">
        <v>3772</v>
      </c>
      <c r="D1296" s="1" t="s">
        <v>3773</v>
      </c>
      <c r="E1296" s="1" t="s">
        <v>66</v>
      </c>
      <c r="G1296" s="1" t="s">
        <v>199</v>
      </c>
    </row>
    <row r="1297" spans="2:7" x14ac:dyDescent="0.25">
      <c r="B1297" s="1" t="s">
        <v>3774</v>
      </c>
      <c r="C1297" s="1" t="s">
        <v>3774</v>
      </c>
      <c r="D1297" s="1" t="s">
        <v>3774</v>
      </c>
      <c r="E1297" s="1" t="s">
        <v>66</v>
      </c>
      <c r="F1297" s="1" t="s">
        <v>1021</v>
      </c>
      <c r="G1297" s="1" t="s">
        <v>1022</v>
      </c>
    </row>
    <row r="1298" spans="2:7" x14ac:dyDescent="0.25">
      <c r="B1298" s="1" t="s">
        <v>2379</v>
      </c>
      <c r="C1298" s="1" t="s">
        <v>2380</v>
      </c>
      <c r="D1298" s="1" t="s">
        <v>2381</v>
      </c>
      <c r="E1298" s="1" t="s">
        <v>66</v>
      </c>
      <c r="F1298" s="1" t="s">
        <v>685</v>
      </c>
      <c r="G1298" s="1" t="s">
        <v>686</v>
      </c>
    </row>
    <row r="1299" spans="2:7" x14ac:dyDescent="0.25">
      <c r="B1299" s="1" t="s">
        <v>3775</v>
      </c>
      <c r="C1299" s="1" t="s">
        <v>3776</v>
      </c>
      <c r="D1299" s="1" t="s">
        <v>3777</v>
      </c>
      <c r="E1299" s="1" t="s">
        <v>66</v>
      </c>
      <c r="F1299" s="1" t="s">
        <v>685</v>
      </c>
      <c r="G1299" s="1" t="s">
        <v>686</v>
      </c>
    </row>
    <row r="1300" spans="2:7" x14ac:dyDescent="0.25">
      <c r="B1300" s="1" t="s">
        <v>3778</v>
      </c>
      <c r="C1300" s="1" t="s">
        <v>3778</v>
      </c>
      <c r="D1300" s="1" t="s">
        <v>3778</v>
      </c>
      <c r="E1300" s="1" t="s">
        <v>66</v>
      </c>
      <c r="F1300" s="1" t="s">
        <v>1021</v>
      </c>
      <c r="G1300" s="1" t="s">
        <v>1022</v>
      </c>
    </row>
    <row r="1301" spans="2:7" x14ac:dyDescent="0.25">
      <c r="B1301" s="1" t="s">
        <v>3779</v>
      </c>
      <c r="C1301" s="1" t="s">
        <v>3780</v>
      </c>
      <c r="D1301" s="1" t="s">
        <v>3781</v>
      </c>
      <c r="E1301" s="1" t="s">
        <v>66</v>
      </c>
      <c r="F1301" s="1" t="s">
        <v>685</v>
      </c>
      <c r="G1301" s="1" t="s">
        <v>686</v>
      </c>
    </row>
    <row r="1302" spans="2:7" x14ac:dyDescent="0.25">
      <c r="B1302" s="1" t="s">
        <v>3782</v>
      </c>
      <c r="C1302" s="1" t="s">
        <v>3783</v>
      </c>
      <c r="D1302" s="1" t="s">
        <v>3784</v>
      </c>
      <c r="E1302" s="1" t="s">
        <v>66</v>
      </c>
      <c r="F1302" s="1" t="s">
        <v>685</v>
      </c>
      <c r="G1302" s="1" t="s">
        <v>686</v>
      </c>
    </row>
    <row r="1303" spans="2:7" x14ac:dyDescent="0.25">
      <c r="B1303" s="1" t="s">
        <v>3785</v>
      </c>
      <c r="C1303" s="1" t="s">
        <v>3785</v>
      </c>
      <c r="D1303" s="1" t="s">
        <v>3785</v>
      </c>
      <c r="E1303" s="1" t="s">
        <v>66</v>
      </c>
      <c r="F1303" s="1" t="s">
        <v>1021</v>
      </c>
      <c r="G1303" s="1" t="s">
        <v>1022</v>
      </c>
    </row>
    <row r="1304" spans="2:7" x14ac:dyDescent="0.25">
      <c r="B1304" s="1" t="s">
        <v>3786</v>
      </c>
      <c r="C1304" s="1" t="s">
        <v>3787</v>
      </c>
      <c r="D1304" s="1" t="s">
        <v>3788</v>
      </c>
      <c r="E1304" s="1" t="s">
        <v>66</v>
      </c>
      <c r="F1304" s="1" t="s">
        <v>685</v>
      </c>
      <c r="G1304" s="1" t="s">
        <v>686</v>
      </c>
    </row>
    <row r="1305" spans="2:7" x14ac:dyDescent="0.25">
      <c r="B1305" s="1" t="s">
        <v>3789</v>
      </c>
      <c r="C1305" s="1" t="s">
        <v>3790</v>
      </c>
      <c r="D1305" s="1" t="s">
        <v>3791</v>
      </c>
      <c r="E1305" s="1" t="s">
        <v>66</v>
      </c>
      <c r="F1305" s="1" t="s">
        <v>685</v>
      </c>
      <c r="G1305" s="1" t="s">
        <v>686</v>
      </c>
    </row>
    <row r="1306" spans="2:7" x14ac:dyDescent="0.25">
      <c r="B1306" s="1" t="s">
        <v>3792</v>
      </c>
      <c r="C1306" s="1" t="s">
        <v>3793</v>
      </c>
      <c r="D1306" s="1" t="s">
        <v>3794</v>
      </c>
      <c r="E1306" s="1" t="s">
        <v>66</v>
      </c>
      <c r="F1306" s="1" t="s">
        <v>685</v>
      </c>
      <c r="G1306" s="1" t="s">
        <v>686</v>
      </c>
    </row>
    <row r="1307" spans="2:7" x14ac:dyDescent="0.25">
      <c r="B1307" s="1" t="s">
        <v>3795</v>
      </c>
      <c r="C1307" s="1" t="s">
        <v>3795</v>
      </c>
      <c r="D1307" s="1" t="s">
        <v>3795</v>
      </c>
      <c r="E1307" s="1" t="s">
        <v>66</v>
      </c>
      <c r="F1307" s="1" t="s">
        <v>1021</v>
      </c>
      <c r="G1307" s="1" t="s">
        <v>1022</v>
      </c>
    </row>
    <row r="1308" spans="2:7" x14ac:dyDescent="0.25">
      <c r="B1308" s="1" t="s">
        <v>3796</v>
      </c>
      <c r="C1308" s="1" t="s">
        <v>3797</v>
      </c>
      <c r="D1308" s="1" t="s">
        <v>3798</v>
      </c>
      <c r="E1308" s="1" t="s">
        <v>66</v>
      </c>
      <c r="F1308" s="1" t="s">
        <v>685</v>
      </c>
      <c r="G1308" s="1" t="s">
        <v>686</v>
      </c>
    </row>
    <row r="1309" spans="2:7" x14ac:dyDescent="0.25">
      <c r="B1309" s="1" t="s">
        <v>3799</v>
      </c>
      <c r="C1309" s="1" t="s">
        <v>3800</v>
      </c>
      <c r="D1309" s="1" t="s">
        <v>3801</v>
      </c>
      <c r="E1309" s="1" t="s">
        <v>66</v>
      </c>
      <c r="F1309" s="1" t="s">
        <v>685</v>
      </c>
      <c r="G1309" s="1" t="s">
        <v>686</v>
      </c>
    </row>
    <row r="1310" spans="2:7" x14ac:dyDescent="0.25">
      <c r="B1310" s="1" t="s">
        <v>3802</v>
      </c>
      <c r="C1310" s="1" t="s">
        <v>3803</v>
      </c>
      <c r="D1310" s="1" t="s">
        <v>3804</v>
      </c>
      <c r="E1310" s="1" t="s">
        <v>66</v>
      </c>
      <c r="F1310" s="1" t="s">
        <v>685</v>
      </c>
      <c r="G1310" s="1" t="s">
        <v>686</v>
      </c>
    </row>
    <row r="1311" spans="2:7" x14ac:dyDescent="0.25">
      <c r="B1311" s="1" t="s">
        <v>3805</v>
      </c>
      <c r="C1311" s="1" t="s">
        <v>3806</v>
      </c>
      <c r="D1311" s="1" t="s">
        <v>3807</v>
      </c>
      <c r="E1311" s="1" t="s">
        <v>66</v>
      </c>
      <c r="F1311" s="1" t="s">
        <v>382</v>
      </c>
      <c r="G1311" s="1" t="s">
        <v>383</v>
      </c>
    </row>
    <row r="1312" spans="2:7" x14ac:dyDescent="0.25">
      <c r="B1312" s="1" t="s">
        <v>3808</v>
      </c>
      <c r="C1312" s="1" t="s">
        <v>3809</v>
      </c>
      <c r="D1312" s="1" t="s">
        <v>3810</v>
      </c>
      <c r="E1312" s="1" t="s">
        <v>66</v>
      </c>
      <c r="F1312" s="1" t="s">
        <v>480</v>
      </c>
      <c r="G1312" s="1" t="s">
        <v>481</v>
      </c>
    </row>
    <row r="1313" spans="1:7" x14ac:dyDescent="0.25">
      <c r="B1313" s="1" t="s">
        <v>3811</v>
      </c>
      <c r="C1313" s="1" t="s">
        <v>3812</v>
      </c>
      <c r="D1313" s="1" t="s">
        <v>3813</v>
      </c>
      <c r="E1313" s="1" t="s">
        <v>66</v>
      </c>
      <c r="F1313" s="1" t="s">
        <v>3814</v>
      </c>
      <c r="G1313" s="1" t="s">
        <v>3815</v>
      </c>
    </row>
    <row r="1314" spans="1:7" x14ac:dyDescent="0.25">
      <c r="B1314" s="1" t="s">
        <v>3816</v>
      </c>
      <c r="C1314" s="1" t="s">
        <v>3816</v>
      </c>
      <c r="D1314" s="1" t="s">
        <v>3816</v>
      </c>
      <c r="E1314" s="1" t="s">
        <v>66</v>
      </c>
      <c r="F1314" s="1" t="s">
        <v>1187</v>
      </c>
      <c r="G1314" s="1" t="s">
        <v>1188</v>
      </c>
    </row>
    <row r="1315" spans="1:7" x14ac:dyDescent="0.25">
      <c r="B1315" s="1" t="s">
        <v>3817</v>
      </c>
      <c r="C1315" s="1" t="s">
        <v>3817</v>
      </c>
      <c r="D1315" s="1" t="s">
        <v>3817</v>
      </c>
      <c r="E1315" s="1" t="s">
        <v>66</v>
      </c>
      <c r="F1315" s="1" t="s">
        <v>1187</v>
      </c>
      <c r="G1315" s="1" t="s">
        <v>1188</v>
      </c>
    </row>
    <row r="1316" spans="1:7" x14ac:dyDescent="0.25">
      <c r="B1316" s="1" t="s">
        <v>3818</v>
      </c>
      <c r="C1316" s="1" t="s">
        <v>3819</v>
      </c>
      <c r="D1316" s="1" t="s">
        <v>3820</v>
      </c>
      <c r="E1316" s="1" t="s">
        <v>66</v>
      </c>
      <c r="F1316" s="1" t="s">
        <v>3821</v>
      </c>
      <c r="G1316" s="1" t="s">
        <v>3822</v>
      </c>
    </row>
    <row r="1317" spans="1:7" x14ac:dyDescent="0.25">
      <c r="B1317" s="1" t="s">
        <v>3823</v>
      </c>
      <c r="C1317" s="1" t="s">
        <v>3824</v>
      </c>
      <c r="D1317" s="1" t="s">
        <v>3825</v>
      </c>
      <c r="E1317" s="1" t="s">
        <v>66</v>
      </c>
      <c r="F1317" s="1" t="s">
        <v>3821</v>
      </c>
      <c r="G1317" s="1" t="s">
        <v>3822</v>
      </c>
    </row>
    <row r="1318" spans="1:7" x14ac:dyDescent="0.25">
      <c r="B1318" s="1" t="s">
        <v>3826</v>
      </c>
      <c r="C1318" s="1" t="s">
        <v>3826</v>
      </c>
      <c r="D1318" s="1" t="s">
        <v>3826</v>
      </c>
      <c r="E1318" s="1" t="s">
        <v>66</v>
      </c>
      <c r="F1318" s="1" t="s">
        <v>1187</v>
      </c>
      <c r="G1318" s="1" t="s">
        <v>1188</v>
      </c>
    </row>
    <row r="1319" spans="1:7" x14ac:dyDescent="0.25">
      <c r="B1319" s="1" t="s">
        <v>3827</v>
      </c>
      <c r="C1319" s="1" t="s">
        <v>3827</v>
      </c>
      <c r="D1319" s="1" t="s">
        <v>3827</v>
      </c>
      <c r="E1319" s="1" t="s">
        <v>66</v>
      </c>
      <c r="F1319" s="1" t="s">
        <v>1187</v>
      </c>
      <c r="G1319" s="1" t="s">
        <v>1188</v>
      </c>
    </row>
    <row r="1320" spans="1:7" x14ac:dyDescent="0.25">
      <c r="B1320" s="1" t="s">
        <v>3828</v>
      </c>
      <c r="C1320" s="1" t="s">
        <v>3829</v>
      </c>
      <c r="D1320" s="1" t="s">
        <v>3830</v>
      </c>
      <c r="E1320" s="1" t="s">
        <v>66</v>
      </c>
      <c r="F1320" s="1" t="s">
        <v>493</v>
      </c>
      <c r="G1320" s="1" t="s">
        <v>494</v>
      </c>
    </row>
    <row r="1321" spans="1:7" x14ac:dyDescent="0.25">
      <c r="B1321" s="1" t="s">
        <v>3831</v>
      </c>
      <c r="C1321" s="1" t="s">
        <v>3832</v>
      </c>
      <c r="D1321" s="1" t="s">
        <v>3833</v>
      </c>
      <c r="E1321" s="1" t="s">
        <v>66</v>
      </c>
      <c r="F1321" s="1" t="s">
        <v>356</v>
      </c>
      <c r="G1321" s="1" t="s">
        <v>357</v>
      </c>
    </row>
    <row r="1322" spans="1:7" x14ac:dyDescent="0.25">
      <c r="B1322" s="1" t="s">
        <v>3834</v>
      </c>
      <c r="C1322" s="1" t="s">
        <v>3835</v>
      </c>
      <c r="D1322" s="1" t="s">
        <v>3836</v>
      </c>
      <c r="E1322" s="1" t="s">
        <v>66</v>
      </c>
      <c r="F1322" s="1" t="s">
        <v>356</v>
      </c>
      <c r="G1322" s="1" t="s">
        <v>357</v>
      </c>
    </row>
    <row r="1323" spans="1:7" x14ac:dyDescent="0.25">
      <c r="A1323" s="1">
        <v>35520469</v>
      </c>
      <c r="B1323" s="1" t="s">
        <v>3837</v>
      </c>
      <c r="C1323" s="1" t="s">
        <v>3838</v>
      </c>
      <c r="D1323" s="1" t="s">
        <v>3839</v>
      </c>
      <c r="E1323" s="1" t="s">
        <v>66</v>
      </c>
      <c r="F1323" s="1" t="s">
        <v>3495</v>
      </c>
      <c r="G1323" s="1" t="s">
        <v>3496</v>
      </c>
    </row>
    <row r="1324" spans="1:7" x14ac:dyDescent="0.25">
      <c r="A1324" s="1">
        <v>35520470</v>
      </c>
      <c r="B1324" s="1" t="s">
        <v>3840</v>
      </c>
      <c r="C1324" s="1" t="s">
        <v>3841</v>
      </c>
      <c r="D1324" s="1" t="s">
        <v>3842</v>
      </c>
      <c r="E1324" s="1" t="s">
        <v>66</v>
      </c>
      <c r="F1324" s="1" t="s">
        <v>3495</v>
      </c>
      <c r="G1324" s="1" t="s">
        <v>3496</v>
      </c>
    </row>
    <row r="1325" spans="1:7" x14ac:dyDescent="0.25">
      <c r="A1325" s="1">
        <v>35520471</v>
      </c>
      <c r="B1325" s="1" t="s">
        <v>3843</v>
      </c>
      <c r="C1325" s="1" t="s">
        <v>3844</v>
      </c>
      <c r="D1325" s="1" t="s">
        <v>3845</v>
      </c>
      <c r="E1325" s="1" t="s">
        <v>66</v>
      </c>
      <c r="F1325" s="1" t="s">
        <v>3495</v>
      </c>
      <c r="G1325" s="1" t="s">
        <v>3496</v>
      </c>
    </row>
    <row r="1326" spans="1:7" x14ac:dyDescent="0.25">
      <c r="A1326" s="1">
        <v>35520472</v>
      </c>
      <c r="B1326" s="1" t="s">
        <v>3846</v>
      </c>
      <c r="C1326" s="1" t="s">
        <v>3847</v>
      </c>
      <c r="D1326" s="1" t="s">
        <v>3848</v>
      </c>
      <c r="E1326" s="1" t="s">
        <v>66</v>
      </c>
      <c r="F1326" s="1" t="s">
        <v>3495</v>
      </c>
      <c r="G1326" s="1" t="s">
        <v>3496</v>
      </c>
    </row>
    <row r="1327" spans="1:7" x14ac:dyDescent="0.25">
      <c r="A1327" s="1">
        <v>35520473</v>
      </c>
      <c r="B1327" s="1" t="s">
        <v>3849</v>
      </c>
      <c r="C1327" s="1" t="s">
        <v>3850</v>
      </c>
      <c r="D1327" s="1" t="s">
        <v>3851</v>
      </c>
      <c r="E1327" s="1" t="s">
        <v>66</v>
      </c>
      <c r="F1327" s="1" t="s">
        <v>3495</v>
      </c>
      <c r="G1327" s="1" t="s">
        <v>3496</v>
      </c>
    </row>
    <row r="1328" spans="1:7" x14ac:dyDescent="0.25">
      <c r="A1328" s="1">
        <v>35520474</v>
      </c>
      <c r="B1328" s="1" t="s">
        <v>3852</v>
      </c>
      <c r="C1328" s="1" t="s">
        <v>3853</v>
      </c>
      <c r="D1328" s="1" t="s">
        <v>3854</v>
      </c>
      <c r="E1328" s="1" t="s">
        <v>66</v>
      </c>
      <c r="F1328" s="1" t="s">
        <v>3495</v>
      </c>
      <c r="G1328" s="1" t="s">
        <v>3496</v>
      </c>
    </row>
    <row r="1329" spans="1:7" x14ac:dyDescent="0.25">
      <c r="A1329" s="1">
        <v>35520475</v>
      </c>
      <c r="B1329" s="1" t="s">
        <v>3855</v>
      </c>
      <c r="C1329" s="1" t="s">
        <v>3856</v>
      </c>
      <c r="D1329" s="1" t="s">
        <v>3857</v>
      </c>
      <c r="E1329" s="1" t="s">
        <v>66</v>
      </c>
      <c r="F1329" s="1" t="s">
        <v>3495</v>
      </c>
      <c r="G1329" s="1" t="s">
        <v>3496</v>
      </c>
    </row>
    <row r="1330" spans="1:7" x14ac:dyDescent="0.25">
      <c r="A1330" s="1">
        <v>35520476</v>
      </c>
      <c r="B1330" s="1" t="s">
        <v>3858</v>
      </c>
      <c r="C1330" s="1" t="s">
        <v>3859</v>
      </c>
      <c r="D1330" s="1" t="s">
        <v>3860</v>
      </c>
      <c r="E1330" s="1" t="s">
        <v>66</v>
      </c>
      <c r="F1330" s="1" t="s">
        <v>3495</v>
      </c>
      <c r="G1330" s="1" t="s">
        <v>3496</v>
      </c>
    </row>
    <row r="1331" spans="1:7" x14ac:dyDescent="0.25">
      <c r="A1331" s="1">
        <v>35520477</v>
      </c>
      <c r="B1331" s="1" t="s">
        <v>3861</v>
      </c>
      <c r="C1331" s="1" t="s">
        <v>3862</v>
      </c>
      <c r="D1331" s="1" t="s">
        <v>3863</v>
      </c>
      <c r="E1331" s="1" t="s">
        <v>66</v>
      </c>
      <c r="F1331" s="1" t="s">
        <v>3495</v>
      </c>
      <c r="G1331" s="1" t="s">
        <v>3496</v>
      </c>
    </row>
    <row r="1332" spans="1:7" x14ac:dyDescent="0.25">
      <c r="A1332" s="1">
        <v>35520478</v>
      </c>
      <c r="B1332" s="1" t="s">
        <v>3864</v>
      </c>
      <c r="C1332" s="1" t="s">
        <v>3865</v>
      </c>
      <c r="D1332" s="1" t="s">
        <v>3866</v>
      </c>
      <c r="E1332" s="1" t="s">
        <v>66</v>
      </c>
      <c r="F1332" s="1" t="s">
        <v>3495</v>
      </c>
      <c r="G1332" s="1" t="s">
        <v>3496</v>
      </c>
    </row>
    <row r="1333" spans="1:7" x14ac:dyDescent="0.25">
      <c r="A1333" s="1">
        <v>35520479</v>
      </c>
      <c r="B1333" s="1" t="s">
        <v>3867</v>
      </c>
      <c r="C1333" s="1" t="s">
        <v>3868</v>
      </c>
      <c r="D1333" s="1" t="s">
        <v>3869</v>
      </c>
      <c r="E1333" s="1" t="s">
        <v>66</v>
      </c>
      <c r="F1333" s="1" t="s">
        <v>3495</v>
      </c>
      <c r="G1333" s="1" t="s">
        <v>3496</v>
      </c>
    </row>
    <row r="1334" spans="1:7" x14ac:dyDescent="0.25">
      <c r="A1334" s="1">
        <v>35520480</v>
      </c>
      <c r="B1334" s="1" t="s">
        <v>3870</v>
      </c>
      <c r="C1334" s="1" t="s">
        <v>3871</v>
      </c>
      <c r="D1334" s="1" t="s">
        <v>3872</v>
      </c>
      <c r="E1334" s="1" t="s">
        <v>66</v>
      </c>
      <c r="F1334" s="1" t="s">
        <v>3495</v>
      </c>
      <c r="G1334" s="1" t="s">
        <v>3496</v>
      </c>
    </row>
    <row r="1335" spans="1:7" x14ac:dyDescent="0.25">
      <c r="A1335" s="1">
        <v>35520481</v>
      </c>
      <c r="B1335" s="1" t="s">
        <v>3873</v>
      </c>
      <c r="C1335" s="1" t="s">
        <v>3874</v>
      </c>
      <c r="D1335" s="1" t="s">
        <v>3875</v>
      </c>
      <c r="E1335" s="1" t="s">
        <v>66</v>
      </c>
      <c r="F1335" s="1" t="s">
        <v>3495</v>
      </c>
      <c r="G1335" s="1" t="s">
        <v>3496</v>
      </c>
    </row>
    <row r="1336" spans="1:7" x14ac:dyDescent="0.25">
      <c r="A1336" s="1">
        <v>35520482</v>
      </c>
      <c r="B1336" s="1" t="s">
        <v>3876</v>
      </c>
      <c r="C1336" s="1" t="s">
        <v>3877</v>
      </c>
      <c r="D1336" s="1" t="s">
        <v>3878</v>
      </c>
      <c r="E1336" s="1" t="s">
        <v>66</v>
      </c>
      <c r="F1336" s="1" t="s">
        <v>3495</v>
      </c>
      <c r="G1336" s="1" t="s">
        <v>3496</v>
      </c>
    </row>
    <row r="1337" spans="1:7" x14ac:dyDescent="0.25">
      <c r="A1337" s="1">
        <v>35520483</v>
      </c>
      <c r="B1337" s="1" t="s">
        <v>3879</v>
      </c>
      <c r="C1337" s="1" t="s">
        <v>3880</v>
      </c>
      <c r="D1337" s="1" t="s">
        <v>3881</v>
      </c>
      <c r="E1337" s="1" t="s">
        <v>66</v>
      </c>
      <c r="F1337" s="1" t="s">
        <v>3495</v>
      </c>
      <c r="G1337" s="1" t="s">
        <v>3496</v>
      </c>
    </row>
    <row r="1338" spans="1:7" x14ac:dyDescent="0.25">
      <c r="A1338" s="1">
        <v>35520484</v>
      </c>
      <c r="B1338" s="1" t="s">
        <v>3882</v>
      </c>
      <c r="C1338" s="1" t="s">
        <v>3883</v>
      </c>
      <c r="D1338" s="1" t="s">
        <v>3884</v>
      </c>
      <c r="E1338" s="1" t="s">
        <v>66</v>
      </c>
      <c r="F1338" s="1" t="s">
        <v>3495</v>
      </c>
      <c r="G1338" s="1" t="s">
        <v>3496</v>
      </c>
    </row>
    <row r="1339" spans="1:7" x14ac:dyDescent="0.25">
      <c r="A1339" s="1">
        <v>35520485</v>
      </c>
      <c r="B1339" s="1" t="s">
        <v>3885</v>
      </c>
      <c r="C1339" s="1" t="s">
        <v>3886</v>
      </c>
      <c r="D1339" s="1" t="s">
        <v>3887</v>
      </c>
      <c r="E1339" s="1" t="s">
        <v>66</v>
      </c>
      <c r="F1339" s="1" t="s">
        <v>3495</v>
      </c>
      <c r="G1339" s="1" t="s">
        <v>3496</v>
      </c>
    </row>
    <row r="1340" spans="1:7" x14ac:dyDescent="0.25">
      <c r="A1340" s="1">
        <v>35520486</v>
      </c>
      <c r="B1340" s="1" t="s">
        <v>3888</v>
      </c>
      <c r="C1340" s="1" t="s">
        <v>3889</v>
      </c>
      <c r="D1340" s="1" t="s">
        <v>3890</v>
      </c>
      <c r="E1340" s="1" t="s">
        <v>66</v>
      </c>
      <c r="F1340" s="1" t="s">
        <v>3495</v>
      </c>
      <c r="G1340" s="1" t="s">
        <v>3496</v>
      </c>
    </row>
    <row r="1341" spans="1:7" x14ac:dyDescent="0.25">
      <c r="A1341" s="1">
        <v>35520487</v>
      </c>
      <c r="B1341" s="1" t="s">
        <v>3891</v>
      </c>
      <c r="C1341" s="1" t="s">
        <v>3891</v>
      </c>
      <c r="D1341" s="1" t="s">
        <v>3891</v>
      </c>
      <c r="G1341" s="1" t="s">
        <v>199</v>
      </c>
    </row>
    <row r="1342" spans="1:7" x14ac:dyDescent="0.25">
      <c r="A1342" s="1">
        <v>35520488</v>
      </c>
      <c r="B1342" s="1" t="s">
        <v>3892</v>
      </c>
      <c r="C1342" s="1" t="s">
        <v>3892</v>
      </c>
      <c r="D1342" s="1" t="s">
        <v>3892</v>
      </c>
      <c r="G1342" s="1" t="s">
        <v>199</v>
      </c>
    </row>
    <row r="1343" spans="1:7" x14ac:dyDescent="0.25">
      <c r="A1343" s="1">
        <v>35520489</v>
      </c>
      <c r="B1343" s="1" t="s">
        <v>3893</v>
      </c>
      <c r="C1343" s="1" t="s">
        <v>3893</v>
      </c>
      <c r="D1343" s="1" t="s">
        <v>3893</v>
      </c>
      <c r="G1343" s="1" t="s">
        <v>199</v>
      </c>
    </row>
    <row r="1344" spans="1:7" x14ac:dyDescent="0.25">
      <c r="A1344" s="1">
        <v>35520490</v>
      </c>
      <c r="B1344" s="1" t="s">
        <v>3894</v>
      </c>
      <c r="C1344" s="1" t="s">
        <v>3894</v>
      </c>
      <c r="D1344" s="1" t="s">
        <v>3894</v>
      </c>
      <c r="G1344" s="1" t="s">
        <v>199</v>
      </c>
    </row>
    <row r="1345" spans="1:7" x14ac:dyDescent="0.25">
      <c r="A1345" s="1">
        <v>35520491</v>
      </c>
      <c r="B1345" s="1" t="s">
        <v>3895</v>
      </c>
      <c r="C1345" s="1" t="s">
        <v>3895</v>
      </c>
      <c r="D1345" s="1" t="s">
        <v>3895</v>
      </c>
      <c r="G1345" s="1" t="s">
        <v>199</v>
      </c>
    </row>
    <row r="1346" spans="1:7" x14ac:dyDescent="0.25">
      <c r="A1346" s="1">
        <v>35520492</v>
      </c>
      <c r="B1346" s="1" t="s">
        <v>3896</v>
      </c>
      <c r="C1346" s="1" t="s">
        <v>3896</v>
      </c>
      <c r="D1346" s="1" t="s">
        <v>3896</v>
      </c>
      <c r="G1346" s="1" t="s">
        <v>199</v>
      </c>
    </row>
    <row r="1347" spans="1:7" x14ac:dyDescent="0.25">
      <c r="A1347" s="1">
        <v>35520493</v>
      </c>
      <c r="B1347" s="1" t="s">
        <v>3897</v>
      </c>
      <c r="C1347" s="1" t="s">
        <v>3897</v>
      </c>
      <c r="D1347" s="1" t="s">
        <v>3897</v>
      </c>
      <c r="G1347" s="1" t="s">
        <v>199</v>
      </c>
    </row>
    <row r="1348" spans="1:7" x14ac:dyDescent="0.25">
      <c r="A1348" s="1">
        <v>35520494</v>
      </c>
      <c r="B1348" s="1" t="s">
        <v>3898</v>
      </c>
      <c r="C1348" s="1" t="s">
        <v>3898</v>
      </c>
      <c r="D1348" s="1" t="s">
        <v>3898</v>
      </c>
      <c r="G1348" s="1" t="s">
        <v>199</v>
      </c>
    </row>
    <row r="1349" spans="1:7" x14ac:dyDescent="0.25">
      <c r="A1349" s="1">
        <v>35520495</v>
      </c>
      <c r="B1349" s="1" t="s">
        <v>3899</v>
      </c>
      <c r="C1349" s="1" t="s">
        <v>3899</v>
      </c>
      <c r="D1349" s="1" t="s">
        <v>3899</v>
      </c>
      <c r="G1349" s="1" t="s">
        <v>199</v>
      </c>
    </row>
    <row r="1350" spans="1:7" x14ac:dyDescent="0.25">
      <c r="A1350" s="1">
        <v>35520496</v>
      </c>
      <c r="B1350" s="1" t="s">
        <v>3900</v>
      </c>
      <c r="C1350" s="1" t="s">
        <v>3900</v>
      </c>
      <c r="D1350" s="1" t="s">
        <v>3900</v>
      </c>
      <c r="G1350" s="1" t="s">
        <v>199</v>
      </c>
    </row>
    <row r="1351" spans="1:7" x14ac:dyDescent="0.25">
      <c r="A1351" s="1">
        <v>35520497</v>
      </c>
      <c r="B1351" s="1" t="s">
        <v>3901</v>
      </c>
      <c r="C1351" s="1" t="s">
        <v>3901</v>
      </c>
      <c r="D1351" s="1" t="s">
        <v>3901</v>
      </c>
      <c r="G1351" s="1" t="s">
        <v>199</v>
      </c>
    </row>
    <row r="1352" spans="1:7" x14ac:dyDescent="0.25">
      <c r="A1352" s="1">
        <v>35520498</v>
      </c>
      <c r="B1352" s="1" t="s">
        <v>3902</v>
      </c>
      <c r="C1352" s="1" t="s">
        <v>3902</v>
      </c>
      <c r="D1352" s="1" t="s">
        <v>3902</v>
      </c>
      <c r="G1352" s="1" t="s">
        <v>199</v>
      </c>
    </row>
    <row r="1353" spans="1:7" x14ac:dyDescent="0.25">
      <c r="A1353" s="1">
        <v>35520499</v>
      </c>
      <c r="B1353" s="1" t="s">
        <v>3903</v>
      </c>
      <c r="C1353" s="1" t="s">
        <v>3903</v>
      </c>
      <c r="D1353" s="1" t="s">
        <v>3903</v>
      </c>
      <c r="G1353" s="1" t="s">
        <v>199</v>
      </c>
    </row>
    <row r="1354" spans="1:7" x14ac:dyDescent="0.25">
      <c r="A1354" s="1">
        <v>35520500</v>
      </c>
      <c r="B1354" s="1" t="s">
        <v>3904</v>
      </c>
      <c r="C1354" s="1" t="s">
        <v>3904</v>
      </c>
      <c r="D1354" s="1" t="s">
        <v>3904</v>
      </c>
      <c r="G1354" s="1" t="s">
        <v>199</v>
      </c>
    </row>
    <row r="1355" spans="1:7" x14ac:dyDescent="0.25">
      <c r="A1355" s="1">
        <v>35520507</v>
      </c>
      <c r="B1355" s="1" t="s">
        <v>3905</v>
      </c>
      <c r="C1355" s="1" t="s">
        <v>3905</v>
      </c>
      <c r="D1355" s="1" t="s">
        <v>3905</v>
      </c>
      <c r="G1355" s="1" t="s">
        <v>199</v>
      </c>
    </row>
    <row r="1356" spans="1:7" x14ac:dyDescent="0.25">
      <c r="A1356" s="1">
        <v>35520508</v>
      </c>
      <c r="B1356" s="1" t="s">
        <v>3906</v>
      </c>
      <c r="C1356" s="1" t="s">
        <v>3906</v>
      </c>
      <c r="D1356" s="1" t="s">
        <v>3906</v>
      </c>
      <c r="G1356" s="1" t="s">
        <v>199</v>
      </c>
    </row>
    <row r="1357" spans="1:7" x14ac:dyDescent="0.25">
      <c r="A1357" s="1">
        <v>35520509</v>
      </c>
      <c r="B1357" s="1" t="s">
        <v>3907</v>
      </c>
      <c r="C1357" s="1" t="s">
        <v>3907</v>
      </c>
      <c r="D1357" s="1" t="s">
        <v>3907</v>
      </c>
      <c r="G1357" s="1" t="s">
        <v>199</v>
      </c>
    </row>
    <row r="1358" spans="1:7" x14ac:dyDescent="0.25">
      <c r="A1358" s="1">
        <v>35520510</v>
      </c>
      <c r="B1358" s="1" t="s">
        <v>3908</v>
      </c>
      <c r="C1358" s="1" t="s">
        <v>3908</v>
      </c>
      <c r="D1358" s="1" t="s">
        <v>3908</v>
      </c>
      <c r="G1358" s="1" t="s">
        <v>199</v>
      </c>
    </row>
    <row r="1359" spans="1:7" x14ac:dyDescent="0.25">
      <c r="B1359" s="1" t="s">
        <v>1833</v>
      </c>
      <c r="C1359" s="1" t="s">
        <v>1834</v>
      </c>
      <c r="D1359" s="1" t="s">
        <v>1835</v>
      </c>
      <c r="E1359" s="1" t="s">
        <v>66</v>
      </c>
      <c r="F1359" s="1" t="s">
        <v>3909</v>
      </c>
      <c r="G1359" s="1" t="s">
        <v>3910</v>
      </c>
    </row>
    <row r="1360" spans="1:7" x14ac:dyDescent="0.25">
      <c r="B1360" s="1" t="s">
        <v>3911</v>
      </c>
      <c r="C1360" s="1" t="s">
        <v>3912</v>
      </c>
      <c r="D1360" s="1" t="s">
        <v>3913</v>
      </c>
      <c r="E1360" s="1" t="s">
        <v>66</v>
      </c>
      <c r="F1360" s="1" t="s">
        <v>382</v>
      </c>
      <c r="G1360" s="1" t="s">
        <v>383</v>
      </c>
    </row>
    <row r="1361" spans="1:7" x14ac:dyDescent="0.25">
      <c r="B1361" s="1" t="s">
        <v>3914</v>
      </c>
      <c r="C1361" s="1" t="s">
        <v>3915</v>
      </c>
      <c r="D1361" s="1" t="s">
        <v>3916</v>
      </c>
      <c r="E1361" s="1" t="s">
        <v>66</v>
      </c>
      <c r="F1361" s="1" t="s">
        <v>171</v>
      </c>
      <c r="G1361" s="1" t="s">
        <v>172</v>
      </c>
    </row>
    <row r="1362" spans="1:7" x14ac:dyDescent="0.25">
      <c r="B1362" s="1" t="s">
        <v>3917</v>
      </c>
      <c r="C1362" s="1" t="s">
        <v>3918</v>
      </c>
      <c r="D1362" s="1" t="s">
        <v>3919</v>
      </c>
      <c r="E1362" s="1" t="s">
        <v>66</v>
      </c>
      <c r="F1362" s="1" t="s">
        <v>1388</v>
      </c>
      <c r="G1362" s="1" t="s">
        <v>1389</v>
      </c>
    </row>
    <row r="1363" spans="1:7" x14ac:dyDescent="0.25">
      <c r="B1363" s="1" t="s">
        <v>3920</v>
      </c>
      <c r="C1363" s="1" t="s">
        <v>3921</v>
      </c>
      <c r="D1363" s="1" t="s">
        <v>3922</v>
      </c>
      <c r="E1363" s="1" t="s">
        <v>66</v>
      </c>
      <c r="F1363" s="1" t="s">
        <v>171</v>
      </c>
      <c r="G1363" s="1" t="s">
        <v>172</v>
      </c>
    </row>
    <row r="1364" spans="1:7" x14ac:dyDescent="0.25">
      <c r="B1364" s="1" t="s">
        <v>3923</v>
      </c>
      <c r="C1364" s="1" t="s">
        <v>3924</v>
      </c>
      <c r="D1364" s="1" t="s">
        <v>3925</v>
      </c>
      <c r="E1364" s="1" t="s">
        <v>66</v>
      </c>
      <c r="F1364" s="1" t="s">
        <v>171</v>
      </c>
      <c r="G1364" s="1" t="s">
        <v>172</v>
      </c>
    </row>
    <row r="1365" spans="1:7" x14ac:dyDescent="0.25">
      <c r="A1365" s="1">
        <v>37100021</v>
      </c>
      <c r="B1365" s="1" t="s">
        <v>3926</v>
      </c>
      <c r="C1365" s="1" t="s">
        <v>3926</v>
      </c>
      <c r="D1365" s="1" t="s">
        <v>3926</v>
      </c>
      <c r="G1365" s="1" t="s">
        <v>199</v>
      </c>
    </row>
    <row r="1366" spans="1:7" x14ac:dyDescent="0.25">
      <c r="A1366" s="1">
        <v>37100022</v>
      </c>
      <c r="B1366" s="1" t="s">
        <v>3927</v>
      </c>
      <c r="C1366" s="1" t="s">
        <v>3927</v>
      </c>
      <c r="D1366" s="1" t="s">
        <v>3927</v>
      </c>
      <c r="G1366" s="1" t="s">
        <v>199</v>
      </c>
    </row>
    <row r="1367" spans="1:7" x14ac:dyDescent="0.25">
      <c r="A1367" s="1">
        <v>16231003</v>
      </c>
      <c r="B1367" s="1" t="s">
        <v>2923</v>
      </c>
      <c r="C1367" s="1" t="s">
        <v>2924</v>
      </c>
      <c r="D1367" s="1" t="s">
        <v>2925</v>
      </c>
      <c r="E1367" s="1" t="s">
        <v>66</v>
      </c>
      <c r="F1367" s="1" t="s">
        <v>2926</v>
      </c>
      <c r="G1367" s="1" t="s">
        <v>2927</v>
      </c>
    </row>
    <row r="1368" spans="1:7" x14ac:dyDescent="0.25">
      <c r="B1368" s="1" t="s">
        <v>3928</v>
      </c>
      <c r="C1368" s="1" t="s">
        <v>3929</v>
      </c>
      <c r="D1368" s="1" t="s">
        <v>3930</v>
      </c>
      <c r="E1368" s="1" t="s">
        <v>66</v>
      </c>
      <c r="F1368" s="1" t="s">
        <v>2292</v>
      </c>
      <c r="G1368" s="1" t="s">
        <v>2293</v>
      </c>
    </row>
    <row r="1369" spans="1:7" x14ac:dyDescent="0.25">
      <c r="B1369" s="1" t="s">
        <v>3931</v>
      </c>
      <c r="C1369" s="1" t="s">
        <v>3932</v>
      </c>
      <c r="D1369" s="1" t="s">
        <v>3933</v>
      </c>
      <c r="E1369" s="1" t="s">
        <v>66</v>
      </c>
      <c r="F1369" s="1" t="s">
        <v>3934</v>
      </c>
      <c r="G1369" s="1" t="s">
        <v>3935</v>
      </c>
    </row>
    <row r="1370" spans="1:7" x14ac:dyDescent="0.25">
      <c r="A1370" s="1">
        <v>33901394</v>
      </c>
      <c r="B1370" s="1" t="s">
        <v>3936</v>
      </c>
      <c r="C1370" s="1" t="s">
        <v>3937</v>
      </c>
      <c r="D1370" s="1" t="s">
        <v>3938</v>
      </c>
      <c r="E1370" s="1" t="s">
        <v>66</v>
      </c>
      <c r="F1370" s="1" t="s">
        <v>1831</v>
      </c>
      <c r="G1370" s="1" t="s">
        <v>1832</v>
      </c>
    </row>
    <row r="1371" spans="1:7" x14ac:dyDescent="0.25">
      <c r="A1371" s="1">
        <v>33901395</v>
      </c>
      <c r="B1371" s="1" t="s">
        <v>3939</v>
      </c>
      <c r="C1371" s="1" t="s">
        <v>3940</v>
      </c>
      <c r="D1371" s="1" t="s">
        <v>3941</v>
      </c>
      <c r="E1371" s="1" t="s">
        <v>66</v>
      </c>
      <c r="F1371" s="1" t="s">
        <v>1831</v>
      </c>
      <c r="G1371" s="1" t="s">
        <v>1832</v>
      </c>
    </row>
    <row r="1372" spans="1:7" x14ac:dyDescent="0.25">
      <c r="A1372" s="1">
        <v>33901396</v>
      </c>
      <c r="B1372" s="1" t="s">
        <v>3942</v>
      </c>
      <c r="C1372" s="1" t="s">
        <v>3943</v>
      </c>
      <c r="D1372" s="1" t="s">
        <v>3944</v>
      </c>
      <c r="E1372" s="1" t="s">
        <v>66</v>
      </c>
      <c r="F1372" s="1" t="s">
        <v>1831</v>
      </c>
      <c r="G1372" s="1" t="s">
        <v>1832</v>
      </c>
    </row>
    <row r="1373" spans="1:7" x14ac:dyDescent="0.25">
      <c r="A1373" s="1">
        <v>33901397</v>
      </c>
      <c r="B1373" s="1" t="s">
        <v>3945</v>
      </c>
      <c r="C1373" s="1" t="s">
        <v>3946</v>
      </c>
      <c r="D1373" s="1" t="s">
        <v>3947</v>
      </c>
      <c r="E1373" s="1" t="s">
        <v>66</v>
      </c>
      <c r="F1373" s="1" t="s">
        <v>1831</v>
      </c>
      <c r="G1373" s="1" t="s">
        <v>1832</v>
      </c>
    </row>
    <row r="1374" spans="1:7" x14ac:dyDescent="0.25">
      <c r="B1374" s="1" t="s">
        <v>3948</v>
      </c>
      <c r="C1374" s="1" t="s">
        <v>3949</v>
      </c>
      <c r="D1374" s="1" t="s">
        <v>3950</v>
      </c>
      <c r="E1374" s="1" t="s">
        <v>66</v>
      </c>
      <c r="F1374" s="1" t="s">
        <v>480</v>
      </c>
      <c r="G1374" s="1" t="s">
        <v>481</v>
      </c>
    </row>
    <row r="1375" spans="1:7" x14ac:dyDescent="0.25">
      <c r="A1375" s="1">
        <v>33901398</v>
      </c>
      <c r="B1375" s="1" t="s">
        <v>3951</v>
      </c>
      <c r="C1375" s="1" t="s">
        <v>3952</v>
      </c>
      <c r="D1375" s="1" t="s">
        <v>3953</v>
      </c>
      <c r="E1375" s="1" t="s">
        <v>66</v>
      </c>
      <c r="F1375" s="1" t="s">
        <v>1831</v>
      </c>
      <c r="G1375" s="1" t="s">
        <v>1832</v>
      </c>
    </row>
    <row r="1376" spans="1:7" x14ac:dyDescent="0.25">
      <c r="A1376" s="1">
        <v>33901399</v>
      </c>
      <c r="B1376" s="1" t="s">
        <v>3954</v>
      </c>
      <c r="C1376" s="1" t="s">
        <v>3955</v>
      </c>
      <c r="D1376" s="1" t="s">
        <v>3956</v>
      </c>
      <c r="E1376" s="1" t="s">
        <v>66</v>
      </c>
      <c r="F1376" s="1" t="s">
        <v>1831</v>
      </c>
      <c r="G1376" s="1" t="s">
        <v>1832</v>
      </c>
    </row>
    <row r="1377" spans="1:7" x14ac:dyDescent="0.25">
      <c r="A1377" s="1">
        <v>33901393</v>
      </c>
      <c r="B1377" s="1" t="s">
        <v>3957</v>
      </c>
      <c r="C1377" s="1" t="s">
        <v>3958</v>
      </c>
      <c r="D1377" s="1" t="s">
        <v>3959</v>
      </c>
      <c r="E1377" s="1" t="s">
        <v>66</v>
      </c>
      <c r="F1377" s="1" t="s">
        <v>1831</v>
      </c>
      <c r="G1377" s="1" t="s">
        <v>1832</v>
      </c>
    </row>
    <row r="1378" spans="1:7" x14ac:dyDescent="0.25">
      <c r="B1378" s="1" t="s">
        <v>3960</v>
      </c>
      <c r="C1378" s="1" t="s">
        <v>3961</v>
      </c>
      <c r="D1378" s="1" t="s">
        <v>3962</v>
      </c>
      <c r="E1378" s="1" t="s">
        <v>66</v>
      </c>
      <c r="F1378" s="1" t="s">
        <v>1356</v>
      </c>
      <c r="G1378" s="1" t="s">
        <v>1357</v>
      </c>
    </row>
    <row r="1379" spans="1:7" x14ac:dyDescent="0.25">
      <c r="B1379" s="1" t="s">
        <v>3963</v>
      </c>
      <c r="C1379" s="1" t="s">
        <v>3964</v>
      </c>
      <c r="D1379" s="1" t="s">
        <v>3965</v>
      </c>
      <c r="E1379" s="1" t="s">
        <v>66</v>
      </c>
      <c r="F1379" s="1" t="s">
        <v>3966</v>
      </c>
      <c r="G1379" s="1" t="s">
        <v>3967</v>
      </c>
    </row>
    <row r="1380" spans="1:7" x14ac:dyDescent="0.25">
      <c r="A1380" s="1">
        <v>35260926</v>
      </c>
      <c r="B1380" s="1" t="s">
        <v>3968</v>
      </c>
      <c r="C1380" s="1" t="s">
        <v>3969</v>
      </c>
      <c r="D1380" s="1" t="s">
        <v>3970</v>
      </c>
      <c r="E1380" s="1" t="s">
        <v>65</v>
      </c>
      <c r="F1380" s="1" t="s">
        <v>3971</v>
      </c>
      <c r="G1380" s="1" t="s">
        <v>3972</v>
      </c>
    </row>
    <row r="1381" spans="1:7" x14ac:dyDescent="0.25">
      <c r="A1381" s="1">
        <v>31090042</v>
      </c>
      <c r="B1381" s="1" t="s">
        <v>3973</v>
      </c>
      <c r="C1381" s="1" t="s">
        <v>3974</v>
      </c>
      <c r="D1381" s="1" t="s">
        <v>3975</v>
      </c>
      <c r="E1381" s="1" t="s">
        <v>66</v>
      </c>
      <c r="G1381" s="1" t="s">
        <v>199</v>
      </c>
    </row>
    <row r="1382" spans="1:7" x14ac:dyDescent="0.25">
      <c r="B1382" s="1" t="s">
        <v>3976</v>
      </c>
      <c r="C1382" s="1" t="s">
        <v>3977</v>
      </c>
      <c r="D1382" s="1" t="s">
        <v>3978</v>
      </c>
      <c r="E1382" s="1" t="s">
        <v>66</v>
      </c>
      <c r="F1382" s="1" t="s">
        <v>233</v>
      </c>
      <c r="G1382" s="1" t="s">
        <v>234</v>
      </c>
    </row>
    <row r="1383" spans="1:7" x14ac:dyDescent="0.25">
      <c r="B1383" s="1" t="s">
        <v>3979</v>
      </c>
      <c r="C1383" s="1" t="s">
        <v>3980</v>
      </c>
      <c r="D1383" s="1" t="s">
        <v>3981</v>
      </c>
      <c r="E1383" s="1" t="s">
        <v>66</v>
      </c>
      <c r="F1383" s="1" t="s">
        <v>233</v>
      </c>
      <c r="G1383" s="1" t="s">
        <v>234</v>
      </c>
    </row>
    <row r="1384" spans="1:7" x14ac:dyDescent="0.25">
      <c r="B1384" s="1" t="s">
        <v>3982</v>
      </c>
      <c r="C1384" s="1" t="s">
        <v>3983</v>
      </c>
      <c r="D1384" s="1" t="s">
        <v>3984</v>
      </c>
      <c r="E1384" s="1" t="s">
        <v>66</v>
      </c>
      <c r="F1384" s="1" t="s">
        <v>1130</v>
      </c>
      <c r="G1384" s="1" t="s">
        <v>1131</v>
      </c>
    </row>
    <row r="1385" spans="1:7" x14ac:dyDescent="0.25">
      <c r="B1385" s="1" t="s">
        <v>3985</v>
      </c>
      <c r="C1385" s="1" t="s">
        <v>3986</v>
      </c>
      <c r="D1385" s="1" t="s">
        <v>3987</v>
      </c>
      <c r="E1385" s="1" t="s">
        <v>66</v>
      </c>
      <c r="F1385" s="1" t="s">
        <v>1130</v>
      </c>
      <c r="G1385" s="1" t="s">
        <v>1131</v>
      </c>
    </row>
    <row r="1386" spans="1:7" x14ac:dyDescent="0.25">
      <c r="B1386" s="1" t="s">
        <v>3988</v>
      </c>
      <c r="C1386" s="1" t="s">
        <v>3989</v>
      </c>
      <c r="D1386" s="1" t="s">
        <v>3990</v>
      </c>
      <c r="E1386" s="1" t="s">
        <v>66</v>
      </c>
      <c r="F1386" s="1" t="s">
        <v>102</v>
      </c>
      <c r="G1386" s="1" t="s">
        <v>1053</v>
      </c>
    </row>
    <row r="1387" spans="1:7" x14ac:dyDescent="0.25">
      <c r="B1387" s="1" t="s">
        <v>3991</v>
      </c>
      <c r="C1387" s="1" t="s">
        <v>3992</v>
      </c>
      <c r="D1387" s="1" t="s">
        <v>3993</v>
      </c>
      <c r="E1387" s="1" t="s">
        <v>66</v>
      </c>
      <c r="F1387" s="1" t="s">
        <v>356</v>
      </c>
      <c r="G1387" s="1" t="s">
        <v>357</v>
      </c>
    </row>
    <row r="1388" spans="1:7" x14ac:dyDescent="0.25">
      <c r="B1388" s="1" t="s">
        <v>3994</v>
      </c>
      <c r="C1388" s="1" t="s">
        <v>3995</v>
      </c>
      <c r="D1388" s="1" t="s">
        <v>3996</v>
      </c>
      <c r="E1388" s="1" t="s">
        <v>66</v>
      </c>
      <c r="F1388" s="1" t="s">
        <v>356</v>
      </c>
      <c r="G1388" s="1" t="s">
        <v>357</v>
      </c>
    </row>
    <row r="1389" spans="1:7" x14ac:dyDescent="0.25">
      <c r="B1389" s="1" t="s">
        <v>3997</v>
      </c>
      <c r="C1389" s="1" t="s">
        <v>3998</v>
      </c>
      <c r="D1389" s="1" t="s">
        <v>3999</v>
      </c>
      <c r="E1389" s="1" t="s">
        <v>66</v>
      </c>
      <c r="F1389" s="1" t="s">
        <v>4000</v>
      </c>
      <c r="G1389" s="1" t="s">
        <v>4001</v>
      </c>
    </row>
    <row r="1390" spans="1:7" x14ac:dyDescent="0.25">
      <c r="B1390" s="1" t="s">
        <v>4002</v>
      </c>
      <c r="C1390" s="1" t="s">
        <v>4002</v>
      </c>
      <c r="D1390" s="1" t="s">
        <v>4002</v>
      </c>
      <c r="E1390" s="1" t="s">
        <v>66</v>
      </c>
      <c r="F1390" s="1" t="s">
        <v>39</v>
      </c>
      <c r="G1390" s="1" t="s">
        <v>321</v>
      </c>
    </row>
    <row r="1391" spans="1:7" x14ac:dyDescent="0.25">
      <c r="B1391" s="1" t="s">
        <v>4003</v>
      </c>
      <c r="C1391" s="1" t="s">
        <v>4003</v>
      </c>
      <c r="D1391" s="1" t="s">
        <v>4003</v>
      </c>
      <c r="E1391" s="1" t="s">
        <v>66</v>
      </c>
      <c r="F1391" s="1" t="s">
        <v>39</v>
      </c>
      <c r="G1391" s="1" t="s">
        <v>321</v>
      </c>
    </row>
    <row r="1392" spans="1:7" x14ac:dyDescent="0.25">
      <c r="B1392" s="1" t="s">
        <v>4004</v>
      </c>
      <c r="C1392" s="1" t="s">
        <v>4004</v>
      </c>
      <c r="D1392" s="1" t="s">
        <v>4004</v>
      </c>
      <c r="E1392" s="1" t="s">
        <v>66</v>
      </c>
      <c r="F1392" s="1" t="s">
        <v>39</v>
      </c>
      <c r="G1392" s="1" t="s">
        <v>321</v>
      </c>
    </row>
    <row r="1393" spans="1:7" x14ac:dyDescent="0.25">
      <c r="B1393" s="1" t="s">
        <v>4005</v>
      </c>
      <c r="C1393" s="1" t="s">
        <v>4005</v>
      </c>
      <c r="D1393" s="1" t="s">
        <v>4005</v>
      </c>
      <c r="E1393" s="1" t="s">
        <v>66</v>
      </c>
      <c r="F1393" s="1" t="s">
        <v>39</v>
      </c>
      <c r="G1393" s="1" t="s">
        <v>321</v>
      </c>
    </row>
    <row r="1394" spans="1:7" x14ac:dyDescent="0.25">
      <c r="B1394" s="1" t="s">
        <v>4006</v>
      </c>
      <c r="C1394" s="1" t="s">
        <v>4006</v>
      </c>
      <c r="D1394" s="1" t="s">
        <v>4006</v>
      </c>
      <c r="E1394" s="1" t="s">
        <v>66</v>
      </c>
      <c r="F1394" s="1" t="s">
        <v>39</v>
      </c>
      <c r="G1394" s="1" t="s">
        <v>321</v>
      </c>
    </row>
    <row r="1395" spans="1:7" x14ac:dyDescent="0.25">
      <c r="B1395" s="1" t="s">
        <v>4007</v>
      </c>
      <c r="C1395" s="1" t="s">
        <v>4007</v>
      </c>
      <c r="D1395" s="1" t="s">
        <v>4007</v>
      </c>
      <c r="E1395" s="1" t="s">
        <v>66</v>
      </c>
      <c r="F1395" s="1" t="s">
        <v>39</v>
      </c>
      <c r="G1395" s="1" t="s">
        <v>321</v>
      </c>
    </row>
    <row r="1396" spans="1:7" x14ac:dyDescent="0.25">
      <c r="B1396" s="1" t="s">
        <v>4007</v>
      </c>
      <c r="C1396" s="1" t="s">
        <v>4007</v>
      </c>
      <c r="D1396" s="1" t="s">
        <v>4007</v>
      </c>
      <c r="E1396" s="1" t="s">
        <v>66</v>
      </c>
      <c r="F1396" s="1" t="s">
        <v>480</v>
      </c>
      <c r="G1396" s="1" t="s">
        <v>481</v>
      </c>
    </row>
    <row r="1397" spans="1:7" x14ac:dyDescent="0.25">
      <c r="B1397" s="1" t="s">
        <v>4008</v>
      </c>
      <c r="C1397" s="1" t="s">
        <v>4008</v>
      </c>
      <c r="D1397" s="1" t="s">
        <v>4008</v>
      </c>
      <c r="E1397" s="1" t="s">
        <v>66</v>
      </c>
      <c r="F1397" s="1" t="s">
        <v>39</v>
      </c>
      <c r="G1397" s="1" t="s">
        <v>321</v>
      </c>
    </row>
    <row r="1398" spans="1:7" x14ac:dyDescent="0.25">
      <c r="B1398" s="1" t="s">
        <v>4009</v>
      </c>
      <c r="C1398" s="1" t="s">
        <v>4009</v>
      </c>
      <c r="D1398" s="1" t="s">
        <v>4009</v>
      </c>
      <c r="E1398" s="1" t="s">
        <v>66</v>
      </c>
      <c r="F1398" s="1" t="s">
        <v>39</v>
      </c>
      <c r="G1398" s="1" t="s">
        <v>321</v>
      </c>
    </row>
    <row r="1399" spans="1:7" x14ac:dyDescent="0.25">
      <c r="B1399" s="1" t="s">
        <v>4010</v>
      </c>
      <c r="C1399" s="1" t="s">
        <v>4010</v>
      </c>
      <c r="D1399" s="1" t="s">
        <v>4010</v>
      </c>
      <c r="E1399" s="1" t="s">
        <v>66</v>
      </c>
      <c r="F1399" s="1" t="s">
        <v>39</v>
      </c>
      <c r="G1399" s="1" t="s">
        <v>321</v>
      </c>
    </row>
    <row r="1400" spans="1:7" x14ac:dyDescent="0.25">
      <c r="A1400" s="1">
        <v>35260927</v>
      </c>
      <c r="B1400" s="1" t="s">
        <v>4011</v>
      </c>
      <c r="C1400" s="1" t="s">
        <v>4012</v>
      </c>
      <c r="D1400" s="1" t="s">
        <v>4012</v>
      </c>
      <c r="E1400" s="1" t="s">
        <v>66</v>
      </c>
      <c r="G1400" s="1" t="s">
        <v>199</v>
      </c>
    </row>
    <row r="1401" spans="1:7" x14ac:dyDescent="0.25">
      <c r="B1401" s="1" t="s">
        <v>4013</v>
      </c>
      <c r="C1401" s="1" t="s">
        <v>4014</v>
      </c>
      <c r="D1401" s="1" t="s">
        <v>4015</v>
      </c>
      <c r="E1401" s="1" t="s">
        <v>66</v>
      </c>
      <c r="F1401" s="1" t="s">
        <v>4016</v>
      </c>
      <c r="G1401" s="1" t="s">
        <v>4017</v>
      </c>
    </row>
    <row r="1402" spans="1:7" x14ac:dyDescent="0.25">
      <c r="A1402" s="1">
        <v>19715058</v>
      </c>
      <c r="B1402" s="1" t="s">
        <v>4018</v>
      </c>
      <c r="C1402" s="1" t="s">
        <v>4019</v>
      </c>
      <c r="D1402" s="1" t="s">
        <v>4020</v>
      </c>
      <c r="E1402" s="1" t="s">
        <v>65</v>
      </c>
      <c r="F1402" s="1" t="s">
        <v>4021</v>
      </c>
      <c r="G1402" s="1" t="s">
        <v>4022</v>
      </c>
    </row>
    <row r="1403" spans="1:7" x14ac:dyDescent="0.25">
      <c r="A1403" s="1">
        <v>19715056</v>
      </c>
      <c r="B1403" s="1" t="s">
        <v>4023</v>
      </c>
      <c r="C1403" s="1" t="s">
        <v>4024</v>
      </c>
      <c r="D1403" s="1" t="s">
        <v>4025</v>
      </c>
      <c r="E1403" s="1" t="s">
        <v>65</v>
      </c>
      <c r="F1403" s="1" t="s">
        <v>4021</v>
      </c>
      <c r="G1403" s="1" t="s">
        <v>4022</v>
      </c>
    </row>
    <row r="1404" spans="1:7" x14ac:dyDescent="0.25">
      <c r="A1404" s="1">
        <v>19715057</v>
      </c>
      <c r="B1404" s="1" t="s">
        <v>4026</v>
      </c>
      <c r="C1404" s="1" t="s">
        <v>2949</v>
      </c>
      <c r="D1404" s="1" t="s">
        <v>4027</v>
      </c>
      <c r="E1404" s="1" t="s">
        <v>65</v>
      </c>
      <c r="F1404" s="1" t="s">
        <v>4021</v>
      </c>
      <c r="G1404" s="1" t="s">
        <v>4022</v>
      </c>
    </row>
    <row r="1405" spans="1:7" x14ac:dyDescent="0.25">
      <c r="B1405" s="1" t="s">
        <v>4028</v>
      </c>
      <c r="C1405" s="1" t="s">
        <v>4029</v>
      </c>
      <c r="D1405" s="1" t="s">
        <v>4030</v>
      </c>
      <c r="E1405" s="1" t="s">
        <v>65</v>
      </c>
      <c r="F1405" s="1" t="s">
        <v>480</v>
      </c>
      <c r="G1405" s="1" t="s">
        <v>481</v>
      </c>
    </row>
    <row r="1406" spans="1:7" x14ac:dyDescent="0.25">
      <c r="B1406" s="1" t="s">
        <v>4031</v>
      </c>
      <c r="C1406" s="1" t="s">
        <v>4032</v>
      </c>
      <c r="D1406" s="1" t="s">
        <v>4033</v>
      </c>
      <c r="E1406" s="1" t="s">
        <v>65</v>
      </c>
      <c r="F1406" s="1" t="s">
        <v>480</v>
      </c>
      <c r="G1406" s="1" t="s">
        <v>481</v>
      </c>
    </row>
    <row r="1407" spans="1:7" x14ac:dyDescent="0.25">
      <c r="B1407" s="1" t="s">
        <v>4034</v>
      </c>
      <c r="C1407" s="1" t="s">
        <v>4035</v>
      </c>
      <c r="D1407" s="1" t="s">
        <v>4036</v>
      </c>
      <c r="E1407" s="1" t="s">
        <v>66</v>
      </c>
      <c r="F1407" s="1" t="s">
        <v>480</v>
      </c>
      <c r="G1407" s="1" t="s">
        <v>481</v>
      </c>
    </row>
    <row r="1408" spans="1:7" x14ac:dyDescent="0.25">
      <c r="B1408" s="1" t="s">
        <v>4037</v>
      </c>
      <c r="C1408" s="1" t="s">
        <v>4038</v>
      </c>
      <c r="D1408" s="1" t="s">
        <v>4039</v>
      </c>
      <c r="E1408" s="1" t="s">
        <v>66</v>
      </c>
      <c r="F1408" s="1" t="s">
        <v>369</v>
      </c>
      <c r="G1408" s="1" t="s">
        <v>370</v>
      </c>
    </row>
    <row r="1409" spans="1:7" x14ac:dyDescent="0.25">
      <c r="B1409" s="1" t="s">
        <v>4040</v>
      </c>
      <c r="C1409" s="1" t="s">
        <v>4041</v>
      </c>
      <c r="D1409" s="1" t="s">
        <v>4042</v>
      </c>
      <c r="E1409" s="1" t="s">
        <v>66</v>
      </c>
      <c r="F1409" s="1" t="s">
        <v>4043</v>
      </c>
      <c r="G1409" s="1" t="s">
        <v>4044</v>
      </c>
    </row>
    <row r="1410" spans="1:7" x14ac:dyDescent="0.25">
      <c r="B1410" s="1" t="s">
        <v>4045</v>
      </c>
      <c r="C1410" s="1" t="s">
        <v>4046</v>
      </c>
      <c r="D1410" s="1" t="s">
        <v>4047</v>
      </c>
      <c r="E1410" s="1" t="s">
        <v>66</v>
      </c>
      <c r="F1410" s="1" t="s">
        <v>4043</v>
      </c>
      <c r="G1410" s="1" t="s">
        <v>4044</v>
      </c>
    </row>
    <row r="1411" spans="1:7" x14ac:dyDescent="0.25">
      <c r="B1411" s="1" t="s">
        <v>4048</v>
      </c>
      <c r="C1411" s="1" t="s">
        <v>4049</v>
      </c>
      <c r="D1411" s="1" t="s">
        <v>4050</v>
      </c>
      <c r="E1411" s="1" t="s">
        <v>66</v>
      </c>
      <c r="F1411" s="1" t="s">
        <v>2004</v>
      </c>
      <c r="G1411" s="1" t="s">
        <v>2005</v>
      </c>
    </row>
    <row r="1412" spans="1:7" x14ac:dyDescent="0.25">
      <c r="B1412" s="1" t="s">
        <v>4051</v>
      </c>
      <c r="C1412" s="1" t="s">
        <v>4052</v>
      </c>
      <c r="D1412" s="1" t="s">
        <v>4053</v>
      </c>
      <c r="E1412" s="1" t="s">
        <v>66</v>
      </c>
      <c r="F1412" s="1" t="s">
        <v>2004</v>
      </c>
      <c r="G1412" s="1" t="s">
        <v>2005</v>
      </c>
    </row>
    <row r="1413" spans="1:7" x14ac:dyDescent="0.25">
      <c r="B1413" s="1" t="s">
        <v>4054</v>
      </c>
      <c r="C1413" s="1" t="s">
        <v>4055</v>
      </c>
      <c r="D1413" s="1" t="s">
        <v>4056</v>
      </c>
      <c r="E1413" s="1" t="s">
        <v>66</v>
      </c>
      <c r="F1413" s="1" t="s">
        <v>2004</v>
      </c>
      <c r="G1413" s="1" t="s">
        <v>2005</v>
      </c>
    </row>
    <row r="1414" spans="1:7" x14ac:dyDescent="0.25">
      <c r="B1414" s="1" t="s">
        <v>4057</v>
      </c>
      <c r="C1414" s="1" t="s">
        <v>4058</v>
      </c>
      <c r="D1414" s="1" t="s">
        <v>4059</v>
      </c>
      <c r="E1414" s="1" t="s">
        <v>66</v>
      </c>
      <c r="F1414" s="1" t="s">
        <v>1356</v>
      </c>
      <c r="G1414" s="1" t="s">
        <v>1357</v>
      </c>
    </row>
    <row r="1415" spans="1:7" x14ac:dyDescent="0.25">
      <c r="A1415" s="1">
        <v>28210017</v>
      </c>
      <c r="B1415" s="1" t="s">
        <v>4060</v>
      </c>
      <c r="C1415" s="1" t="s">
        <v>4061</v>
      </c>
      <c r="D1415" s="1" t="s">
        <v>4062</v>
      </c>
      <c r="E1415" s="1" t="s">
        <v>65</v>
      </c>
      <c r="F1415" s="1" t="s">
        <v>892</v>
      </c>
      <c r="G1415" s="1" t="s">
        <v>893</v>
      </c>
    </row>
    <row r="1416" spans="1:7" x14ac:dyDescent="0.25">
      <c r="B1416" s="1" t="s">
        <v>4063</v>
      </c>
      <c r="C1416" s="1" t="s">
        <v>4064</v>
      </c>
      <c r="D1416" s="1" t="s">
        <v>4065</v>
      </c>
      <c r="E1416" s="1" t="s">
        <v>66</v>
      </c>
      <c r="F1416" s="1" t="s">
        <v>2196</v>
      </c>
      <c r="G1416" s="1" t="s">
        <v>2197</v>
      </c>
    </row>
    <row r="1417" spans="1:7" x14ac:dyDescent="0.25">
      <c r="B1417" s="1" t="s">
        <v>4066</v>
      </c>
      <c r="C1417" s="1" t="s">
        <v>4067</v>
      </c>
      <c r="D1417" s="1" t="s">
        <v>4068</v>
      </c>
      <c r="E1417" s="1" t="s">
        <v>66</v>
      </c>
      <c r="G1417" s="1" t="s">
        <v>199</v>
      </c>
    </row>
    <row r="1418" spans="1:7" x14ac:dyDescent="0.25">
      <c r="B1418" s="1" t="s">
        <v>4069</v>
      </c>
      <c r="C1418" s="1" t="s">
        <v>4070</v>
      </c>
      <c r="D1418" s="1" t="s">
        <v>4071</v>
      </c>
      <c r="E1418" s="1" t="s">
        <v>66</v>
      </c>
      <c r="F1418" s="1" t="s">
        <v>2196</v>
      </c>
      <c r="G1418" s="1" t="s">
        <v>2197</v>
      </c>
    </row>
    <row r="1419" spans="1:7" x14ac:dyDescent="0.25">
      <c r="B1419" s="1" t="s">
        <v>4072</v>
      </c>
      <c r="C1419" s="1" t="s">
        <v>4073</v>
      </c>
      <c r="D1419" s="1" t="s">
        <v>4074</v>
      </c>
      <c r="E1419" s="1" t="s">
        <v>66</v>
      </c>
      <c r="F1419" s="1" t="s">
        <v>382</v>
      </c>
      <c r="G1419" s="1" t="s">
        <v>383</v>
      </c>
    </row>
    <row r="1420" spans="1:7" x14ac:dyDescent="0.25">
      <c r="B1420" s="1" t="s">
        <v>4075</v>
      </c>
      <c r="C1420" s="1" t="s">
        <v>4076</v>
      </c>
      <c r="D1420" s="1" t="s">
        <v>4077</v>
      </c>
      <c r="E1420" s="1" t="s">
        <v>66</v>
      </c>
      <c r="F1420" s="1" t="s">
        <v>4078</v>
      </c>
      <c r="G1420" s="1" t="s">
        <v>4079</v>
      </c>
    </row>
    <row r="1421" spans="1:7" x14ac:dyDescent="0.25">
      <c r="B1421" s="1" t="s">
        <v>4080</v>
      </c>
      <c r="C1421" s="1" t="s">
        <v>4081</v>
      </c>
      <c r="D1421" s="1" t="s">
        <v>4082</v>
      </c>
      <c r="E1421" s="1" t="s">
        <v>66</v>
      </c>
      <c r="F1421" s="1" t="s">
        <v>4083</v>
      </c>
      <c r="G1421" s="1" t="s">
        <v>4084</v>
      </c>
    </row>
    <row r="1422" spans="1:7" x14ac:dyDescent="0.25">
      <c r="B1422" s="1" t="s">
        <v>4085</v>
      </c>
      <c r="C1422" s="1" t="s">
        <v>4086</v>
      </c>
      <c r="D1422" s="1" t="s">
        <v>4087</v>
      </c>
      <c r="E1422" s="1" t="s">
        <v>66</v>
      </c>
      <c r="F1422" s="1" t="s">
        <v>480</v>
      </c>
      <c r="G1422" s="1" t="s">
        <v>481</v>
      </c>
    </row>
    <row r="1423" spans="1:7" x14ac:dyDescent="0.25">
      <c r="B1423" s="1" t="s">
        <v>4088</v>
      </c>
      <c r="C1423" s="1" t="s">
        <v>4089</v>
      </c>
      <c r="D1423" s="1" t="s">
        <v>4090</v>
      </c>
      <c r="E1423" s="1" t="s">
        <v>66</v>
      </c>
      <c r="F1423" s="1" t="s">
        <v>4091</v>
      </c>
      <c r="G1423" s="1" t="s">
        <v>4092</v>
      </c>
    </row>
    <row r="1424" spans="1:7" x14ac:dyDescent="0.25">
      <c r="B1424" s="1" t="s">
        <v>4093</v>
      </c>
      <c r="C1424" s="1" t="s">
        <v>4094</v>
      </c>
      <c r="D1424" s="1" t="s">
        <v>4095</v>
      </c>
      <c r="E1424" s="1" t="s">
        <v>66</v>
      </c>
      <c r="F1424" s="1" t="s">
        <v>4096</v>
      </c>
      <c r="G1424" s="1" t="s">
        <v>4097</v>
      </c>
    </row>
    <row r="1425" spans="1:7" x14ac:dyDescent="0.25">
      <c r="B1425" s="1" t="s">
        <v>4098</v>
      </c>
      <c r="C1425" s="1" t="s">
        <v>4099</v>
      </c>
      <c r="D1425" s="1" t="s">
        <v>4100</v>
      </c>
      <c r="E1425" s="1" t="s">
        <v>66</v>
      </c>
      <c r="F1425" s="1" t="s">
        <v>4101</v>
      </c>
      <c r="G1425" s="1" t="s">
        <v>4102</v>
      </c>
    </row>
    <row r="1426" spans="1:7" x14ac:dyDescent="0.25">
      <c r="A1426" s="1">
        <v>19727034</v>
      </c>
      <c r="B1426" s="1" t="s">
        <v>3997</v>
      </c>
      <c r="C1426" s="1" t="s">
        <v>3998</v>
      </c>
      <c r="D1426" s="1" t="s">
        <v>3999</v>
      </c>
      <c r="E1426" s="1" t="s">
        <v>66</v>
      </c>
      <c r="F1426" s="1" t="s">
        <v>4000</v>
      </c>
      <c r="G1426" s="1" t="s">
        <v>4001</v>
      </c>
    </row>
    <row r="1427" spans="1:7" x14ac:dyDescent="0.25">
      <c r="B1427" s="1" t="s">
        <v>4103</v>
      </c>
      <c r="C1427" s="1" t="s">
        <v>4104</v>
      </c>
      <c r="D1427" s="1" t="s">
        <v>4105</v>
      </c>
      <c r="E1427" s="1" t="s">
        <v>66</v>
      </c>
      <c r="F1427" s="1" t="s">
        <v>480</v>
      </c>
      <c r="G1427" s="1" t="s">
        <v>481</v>
      </c>
    </row>
    <row r="1428" spans="1:7" x14ac:dyDescent="0.25">
      <c r="B1428" s="1" t="s">
        <v>4106</v>
      </c>
      <c r="C1428" s="1" t="s">
        <v>4107</v>
      </c>
      <c r="D1428" s="1" t="s">
        <v>4108</v>
      </c>
      <c r="E1428" s="1" t="s">
        <v>66</v>
      </c>
      <c r="F1428" s="1" t="s">
        <v>480</v>
      </c>
      <c r="G1428" s="1" t="s">
        <v>481</v>
      </c>
    </row>
    <row r="1429" spans="1:7" x14ac:dyDescent="0.25">
      <c r="B1429" s="1" t="s">
        <v>4109</v>
      </c>
      <c r="C1429" s="1" t="s">
        <v>4110</v>
      </c>
      <c r="D1429" s="1" t="s">
        <v>4111</v>
      </c>
      <c r="E1429" s="1" t="s">
        <v>66</v>
      </c>
      <c r="F1429" s="1" t="s">
        <v>39</v>
      </c>
      <c r="G1429" s="1" t="s">
        <v>321</v>
      </c>
    </row>
    <row r="1430" spans="1:7" x14ac:dyDescent="0.25">
      <c r="B1430" s="1" t="s">
        <v>4112</v>
      </c>
      <c r="C1430" s="1" t="s">
        <v>4113</v>
      </c>
      <c r="D1430" s="1" t="s">
        <v>4114</v>
      </c>
      <c r="E1430" s="1" t="s">
        <v>66</v>
      </c>
      <c r="F1430" s="1" t="s">
        <v>1984</v>
      </c>
      <c r="G1430" s="1" t="s">
        <v>1985</v>
      </c>
    </row>
    <row r="1431" spans="1:7" x14ac:dyDescent="0.25">
      <c r="B1431" s="1" t="s">
        <v>4115</v>
      </c>
      <c r="C1431" s="1" t="s">
        <v>4116</v>
      </c>
      <c r="D1431" s="1" t="s">
        <v>4117</v>
      </c>
      <c r="E1431" s="1" t="s">
        <v>66</v>
      </c>
      <c r="F1431" s="1" t="s">
        <v>480</v>
      </c>
      <c r="G1431" s="1" t="s">
        <v>481</v>
      </c>
    </row>
    <row r="1432" spans="1:7" x14ac:dyDescent="0.25">
      <c r="B1432" s="1" t="s">
        <v>4118</v>
      </c>
      <c r="C1432" s="1" t="s">
        <v>4119</v>
      </c>
      <c r="D1432" s="1" t="s">
        <v>4120</v>
      </c>
      <c r="E1432" s="1" t="s">
        <v>66</v>
      </c>
      <c r="F1432" s="1" t="s">
        <v>480</v>
      </c>
      <c r="G1432" s="1" t="s">
        <v>481</v>
      </c>
    </row>
    <row r="1433" spans="1:7" x14ac:dyDescent="0.25">
      <c r="A1433" s="1">
        <v>17842144</v>
      </c>
      <c r="B1433" s="1" t="s">
        <v>4121</v>
      </c>
      <c r="C1433" s="1" t="s">
        <v>4122</v>
      </c>
      <c r="D1433" s="1" t="s">
        <v>4123</v>
      </c>
      <c r="E1433" s="1" t="s">
        <v>66</v>
      </c>
      <c r="F1433" s="1" t="s">
        <v>4124</v>
      </c>
      <c r="G1433" s="1" t="s">
        <v>4125</v>
      </c>
    </row>
    <row r="1434" spans="1:7" x14ac:dyDescent="0.25">
      <c r="B1434" s="1" t="s">
        <v>4126</v>
      </c>
      <c r="C1434" s="1" t="s">
        <v>4127</v>
      </c>
      <c r="D1434" s="1" t="s">
        <v>4128</v>
      </c>
      <c r="E1434" s="1" t="s">
        <v>66</v>
      </c>
      <c r="F1434" s="1" t="s">
        <v>480</v>
      </c>
      <c r="G1434" s="1" t="s">
        <v>481</v>
      </c>
    </row>
    <row r="1435" spans="1:7" x14ac:dyDescent="0.25">
      <c r="B1435" s="1" t="s">
        <v>4129</v>
      </c>
      <c r="C1435" s="1" t="s">
        <v>4130</v>
      </c>
      <c r="D1435" s="1" t="s">
        <v>4131</v>
      </c>
      <c r="E1435" s="1" t="s">
        <v>66</v>
      </c>
      <c r="F1435" s="1" t="s">
        <v>480</v>
      </c>
      <c r="G1435" s="1" t="s">
        <v>481</v>
      </c>
    </row>
    <row r="1436" spans="1:7" x14ac:dyDescent="0.25">
      <c r="B1436" s="1" t="s">
        <v>4132</v>
      </c>
      <c r="C1436" s="1" t="s">
        <v>4133</v>
      </c>
      <c r="D1436" s="1" t="s">
        <v>4134</v>
      </c>
      <c r="E1436" s="1" t="s">
        <v>66</v>
      </c>
      <c r="F1436" s="1" t="s">
        <v>480</v>
      </c>
      <c r="G1436" s="1" t="s">
        <v>481</v>
      </c>
    </row>
    <row r="1437" spans="1:7" x14ac:dyDescent="0.25">
      <c r="B1437" s="1" t="s">
        <v>4135</v>
      </c>
      <c r="C1437" s="1" t="s">
        <v>4136</v>
      </c>
      <c r="D1437" s="1" t="s">
        <v>4137</v>
      </c>
      <c r="E1437" s="1" t="s">
        <v>66</v>
      </c>
      <c r="F1437" s="1" t="s">
        <v>480</v>
      </c>
      <c r="G1437" s="1" t="s">
        <v>481</v>
      </c>
    </row>
    <row r="1438" spans="1:7" x14ac:dyDescent="0.25">
      <c r="B1438" s="1" t="s">
        <v>4138</v>
      </c>
      <c r="C1438" s="1" t="s">
        <v>4139</v>
      </c>
      <c r="D1438" s="1" t="s">
        <v>4140</v>
      </c>
      <c r="E1438" s="1" t="s">
        <v>66</v>
      </c>
      <c r="F1438" s="1" t="s">
        <v>480</v>
      </c>
      <c r="G1438" s="1" t="s">
        <v>481</v>
      </c>
    </row>
    <row r="1439" spans="1:7" x14ac:dyDescent="0.25">
      <c r="B1439" s="1" t="s">
        <v>4141</v>
      </c>
      <c r="C1439" s="1" t="s">
        <v>4142</v>
      </c>
      <c r="D1439" s="1" t="s">
        <v>4143</v>
      </c>
      <c r="E1439" s="1" t="s">
        <v>66</v>
      </c>
      <c r="F1439" s="1" t="s">
        <v>480</v>
      </c>
      <c r="G1439" s="1" t="s">
        <v>481</v>
      </c>
    </row>
    <row r="1440" spans="1:7" x14ac:dyDescent="0.25">
      <c r="B1440" s="1" t="s">
        <v>4144</v>
      </c>
      <c r="C1440" s="1" t="s">
        <v>4145</v>
      </c>
      <c r="D1440" s="1" t="s">
        <v>4146</v>
      </c>
      <c r="E1440" s="1" t="s">
        <v>66</v>
      </c>
      <c r="F1440" s="1" t="s">
        <v>480</v>
      </c>
      <c r="G1440" s="1" t="s">
        <v>481</v>
      </c>
    </row>
    <row r="1441" spans="1:7" x14ac:dyDescent="0.25">
      <c r="B1441" s="1" t="s">
        <v>4147</v>
      </c>
      <c r="C1441" s="1" t="s">
        <v>4148</v>
      </c>
      <c r="D1441" s="1" t="s">
        <v>4149</v>
      </c>
      <c r="E1441" s="1" t="s">
        <v>66</v>
      </c>
      <c r="F1441" s="1" t="s">
        <v>480</v>
      </c>
      <c r="G1441" s="1" t="s">
        <v>481</v>
      </c>
    </row>
    <row r="1442" spans="1:7" x14ac:dyDescent="0.25">
      <c r="A1442" s="1">
        <v>33901409</v>
      </c>
      <c r="B1442" s="1" t="s">
        <v>4150</v>
      </c>
      <c r="C1442" s="1" t="s">
        <v>4151</v>
      </c>
      <c r="D1442" s="1" t="s">
        <v>4152</v>
      </c>
      <c r="E1442" s="1" t="s">
        <v>66</v>
      </c>
      <c r="F1442" s="1" t="s">
        <v>387</v>
      </c>
      <c r="G1442" s="1" t="s">
        <v>388</v>
      </c>
    </row>
    <row r="1443" spans="1:7" x14ac:dyDescent="0.25">
      <c r="A1443" s="1">
        <v>35085380</v>
      </c>
      <c r="B1443" s="1" t="s">
        <v>4153</v>
      </c>
      <c r="C1443" s="1" t="s">
        <v>4153</v>
      </c>
      <c r="D1443" s="1" t="s">
        <v>4153</v>
      </c>
      <c r="G1443" s="1" t="s">
        <v>199</v>
      </c>
    </row>
    <row r="1444" spans="1:7" x14ac:dyDescent="0.25">
      <c r="A1444" s="1">
        <v>35085381</v>
      </c>
      <c r="B1444" s="1" t="s">
        <v>4154</v>
      </c>
      <c r="C1444" s="1" t="s">
        <v>4154</v>
      </c>
      <c r="D1444" s="1" t="s">
        <v>4154</v>
      </c>
      <c r="G1444" s="1" t="s">
        <v>199</v>
      </c>
    </row>
    <row r="1445" spans="1:7" x14ac:dyDescent="0.25">
      <c r="A1445" s="1">
        <v>35085382</v>
      </c>
      <c r="B1445" s="1" t="s">
        <v>4155</v>
      </c>
      <c r="C1445" s="1" t="s">
        <v>4155</v>
      </c>
      <c r="D1445" s="1" t="s">
        <v>4155</v>
      </c>
      <c r="G1445" s="1" t="s">
        <v>199</v>
      </c>
    </row>
    <row r="1446" spans="1:7" x14ac:dyDescent="0.25">
      <c r="A1446" s="1">
        <v>35085383</v>
      </c>
      <c r="B1446" s="1" t="s">
        <v>4156</v>
      </c>
      <c r="C1446" s="1" t="s">
        <v>4156</v>
      </c>
      <c r="D1446" s="1" t="s">
        <v>4156</v>
      </c>
      <c r="G1446" s="1" t="s">
        <v>199</v>
      </c>
    </row>
    <row r="1447" spans="1:7" x14ac:dyDescent="0.25">
      <c r="A1447" s="1">
        <v>35085384</v>
      </c>
      <c r="B1447" s="1" t="s">
        <v>4157</v>
      </c>
      <c r="C1447" s="1" t="s">
        <v>4157</v>
      </c>
      <c r="D1447" s="1" t="s">
        <v>4157</v>
      </c>
      <c r="G1447" s="1" t="s">
        <v>199</v>
      </c>
    </row>
    <row r="1448" spans="1:7" x14ac:dyDescent="0.25">
      <c r="A1448" s="1">
        <v>35085385</v>
      </c>
      <c r="B1448" s="1" t="s">
        <v>4158</v>
      </c>
      <c r="C1448" s="1" t="s">
        <v>4158</v>
      </c>
      <c r="D1448" s="1" t="s">
        <v>4158</v>
      </c>
      <c r="G1448" s="1" t="s">
        <v>199</v>
      </c>
    </row>
    <row r="1449" spans="1:7" x14ac:dyDescent="0.25">
      <c r="A1449" s="1">
        <v>35085386</v>
      </c>
      <c r="B1449" s="1" t="s">
        <v>4159</v>
      </c>
      <c r="C1449" s="1" t="s">
        <v>4159</v>
      </c>
      <c r="D1449" s="1" t="s">
        <v>4159</v>
      </c>
      <c r="G1449" s="1" t="s">
        <v>199</v>
      </c>
    </row>
    <row r="1450" spans="1:7" x14ac:dyDescent="0.25">
      <c r="A1450" s="1">
        <v>35085387</v>
      </c>
      <c r="B1450" s="1" t="s">
        <v>4160</v>
      </c>
      <c r="C1450" s="1" t="s">
        <v>4160</v>
      </c>
      <c r="D1450" s="1" t="s">
        <v>4160</v>
      </c>
      <c r="G1450" s="1" t="s">
        <v>199</v>
      </c>
    </row>
    <row r="1451" spans="1:7" x14ac:dyDescent="0.25">
      <c r="B1451" s="1" t="s">
        <v>4161</v>
      </c>
      <c r="C1451" s="1" t="s">
        <v>4162</v>
      </c>
      <c r="D1451" s="1" t="s">
        <v>4163</v>
      </c>
      <c r="E1451" s="1" t="s">
        <v>66</v>
      </c>
      <c r="F1451" s="1" t="s">
        <v>398</v>
      </c>
      <c r="G1451" s="1" t="s">
        <v>399</v>
      </c>
    </row>
    <row r="1452" spans="1:7" x14ac:dyDescent="0.25">
      <c r="B1452" s="1" t="s">
        <v>3747</v>
      </c>
      <c r="C1452" s="1" t="s">
        <v>3747</v>
      </c>
      <c r="D1452" s="1" t="s">
        <v>3747</v>
      </c>
      <c r="E1452" s="1" t="s">
        <v>66</v>
      </c>
      <c r="G1452" s="1" t="s">
        <v>199</v>
      </c>
    </row>
    <row r="1453" spans="1:7" x14ac:dyDescent="0.25">
      <c r="A1453" s="1">
        <v>35510909</v>
      </c>
      <c r="B1453" s="1" t="s">
        <v>4164</v>
      </c>
      <c r="C1453" s="1" t="s">
        <v>4165</v>
      </c>
      <c r="D1453" s="1" t="s">
        <v>4166</v>
      </c>
      <c r="E1453" s="1" t="s">
        <v>66</v>
      </c>
      <c r="F1453" s="1" t="s">
        <v>4167</v>
      </c>
      <c r="G1453" s="1" t="s">
        <v>4168</v>
      </c>
    </row>
    <row r="1454" spans="1:7" x14ac:dyDescent="0.25">
      <c r="A1454" s="1">
        <v>33950310</v>
      </c>
      <c r="B1454" s="1" t="s">
        <v>4169</v>
      </c>
      <c r="C1454" s="1" t="s">
        <v>4170</v>
      </c>
      <c r="D1454" s="1" t="s">
        <v>4171</v>
      </c>
      <c r="E1454" s="1" t="s">
        <v>65</v>
      </c>
      <c r="F1454" s="1" t="s">
        <v>382</v>
      </c>
      <c r="G1454" s="1" t="s">
        <v>383</v>
      </c>
    </row>
    <row r="1455" spans="1:7" x14ac:dyDescent="0.25">
      <c r="B1455" s="1" t="s">
        <v>4172</v>
      </c>
      <c r="C1455" s="1" t="s">
        <v>4173</v>
      </c>
      <c r="D1455" s="1" t="s">
        <v>4174</v>
      </c>
      <c r="E1455" s="1" t="s">
        <v>66</v>
      </c>
      <c r="F1455" s="1" t="s">
        <v>171</v>
      </c>
      <c r="G1455" s="1" t="s">
        <v>172</v>
      </c>
    </row>
    <row r="1456" spans="1:7" x14ac:dyDescent="0.25">
      <c r="B1456" s="1" t="s">
        <v>4175</v>
      </c>
      <c r="C1456" s="1" t="s">
        <v>4176</v>
      </c>
      <c r="D1456" s="1" t="s">
        <v>4177</v>
      </c>
      <c r="E1456" s="1" t="s">
        <v>66</v>
      </c>
      <c r="F1456" s="1" t="s">
        <v>171</v>
      </c>
      <c r="G1456" s="1" t="s">
        <v>172</v>
      </c>
    </row>
    <row r="1457" spans="1:7" x14ac:dyDescent="0.25">
      <c r="B1457" s="1" t="s">
        <v>4178</v>
      </c>
      <c r="C1457" s="1" t="s">
        <v>4179</v>
      </c>
      <c r="D1457" s="1" t="s">
        <v>4180</v>
      </c>
      <c r="E1457" s="1" t="s">
        <v>66</v>
      </c>
      <c r="F1457" s="1" t="s">
        <v>171</v>
      </c>
      <c r="G1457" s="1" t="s">
        <v>172</v>
      </c>
    </row>
    <row r="1458" spans="1:7" x14ac:dyDescent="0.25">
      <c r="B1458" s="1" t="s">
        <v>4181</v>
      </c>
      <c r="C1458" s="1" t="s">
        <v>4182</v>
      </c>
      <c r="D1458" s="1" t="s">
        <v>4183</v>
      </c>
      <c r="E1458" s="1" t="s">
        <v>66</v>
      </c>
      <c r="F1458" s="1" t="s">
        <v>563</v>
      </c>
      <c r="G1458" s="1" t="s">
        <v>564</v>
      </c>
    </row>
    <row r="1459" spans="1:7" x14ac:dyDescent="0.25">
      <c r="B1459" s="1" t="s">
        <v>4184</v>
      </c>
      <c r="C1459" s="1" t="s">
        <v>4185</v>
      </c>
      <c r="D1459" s="1" t="s">
        <v>4184</v>
      </c>
      <c r="E1459" s="1" t="s">
        <v>66</v>
      </c>
      <c r="F1459" s="1" t="s">
        <v>4186</v>
      </c>
      <c r="G1459" s="1" t="s">
        <v>4187</v>
      </c>
    </row>
    <row r="1460" spans="1:7" x14ac:dyDescent="0.25">
      <c r="B1460" s="1" t="s">
        <v>4188</v>
      </c>
      <c r="C1460" s="1" t="s">
        <v>4189</v>
      </c>
      <c r="D1460" s="1" t="s">
        <v>4190</v>
      </c>
      <c r="E1460" s="1" t="s">
        <v>66</v>
      </c>
      <c r="F1460" s="1" t="s">
        <v>1984</v>
      </c>
      <c r="G1460" s="1" t="s">
        <v>1985</v>
      </c>
    </row>
    <row r="1461" spans="1:7" x14ac:dyDescent="0.25">
      <c r="B1461" s="1" t="s">
        <v>4191</v>
      </c>
      <c r="C1461" s="1" t="s">
        <v>4192</v>
      </c>
      <c r="D1461" s="1" t="s">
        <v>4193</v>
      </c>
      <c r="E1461" s="1" t="s">
        <v>66</v>
      </c>
      <c r="F1461" s="1" t="s">
        <v>1984</v>
      </c>
      <c r="G1461" s="1" t="s">
        <v>1985</v>
      </c>
    </row>
    <row r="1462" spans="1:7" x14ac:dyDescent="0.25">
      <c r="B1462" s="1" t="s">
        <v>4194</v>
      </c>
      <c r="C1462" s="1" t="s">
        <v>4195</v>
      </c>
      <c r="D1462" s="1" t="s">
        <v>4196</v>
      </c>
      <c r="E1462" s="1" t="s">
        <v>66</v>
      </c>
      <c r="F1462" s="1" t="s">
        <v>1984</v>
      </c>
      <c r="G1462" s="1" t="s">
        <v>1985</v>
      </c>
    </row>
    <row r="1463" spans="1:7" x14ac:dyDescent="0.25">
      <c r="B1463" s="1" t="s">
        <v>4197</v>
      </c>
      <c r="C1463" s="1" t="s">
        <v>4198</v>
      </c>
      <c r="D1463" s="1" t="s">
        <v>4199</v>
      </c>
      <c r="E1463" s="1" t="s">
        <v>66</v>
      </c>
      <c r="F1463" s="1" t="s">
        <v>1984</v>
      </c>
      <c r="G1463" s="1" t="s">
        <v>1985</v>
      </c>
    </row>
    <row r="1464" spans="1:7" x14ac:dyDescent="0.25">
      <c r="A1464" s="1">
        <v>33950293</v>
      </c>
      <c r="B1464" s="1" t="s">
        <v>4200</v>
      </c>
      <c r="C1464" s="1" t="s">
        <v>4200</v>
      </c>
      <c r="D1464" s="1" t="s">
        <v>4200</v>
      </c>
      <c r="E1464" s="1" t="s">
        <v>66</v>
      </c>
      <c r="G1464" s="1" t="s">
        <v>199</v>
      </c>
    </row>
    <row r="1465" spans="1:7" x14ac:dyDescent="0.25">
      <c r="B1465" s="1" t="s">
        <v>4201</v>
      </c>
      <c r="C1465" s="1" t="s">
        <v>4202</v>
      </c>
      <c r="D1465" s="1" t="s">
        <v>4203</v>
      </c>
      <c r="E1465" s="1" t="s">
        <v>66</v>
      </c>
      <c r="F1465" s="1" t="s">
        <v>965</v>
      </c>
      <c r="G1465" s="1" t="s">
        <v>966</v>
      </c>
    </row>
    <row r="1466" spans="1:7" x14ac:dyDescent="0.25">
      <c r="B1466" s="1" t="s">
        <v>1064</v>
      </c>
      <c r="C1466" s="1" t="s">
        <v>1065</v>
      </c>
      <c r="D1466" s="1" t="s">
        <v>1066</v>
      </c>
      <c r="E1466" s="1" t="s">
        <v>66</v>
      </c>
      <c r="F1466" s="1" t="s">
        <v>1664</v>
      </c>
      <c r="G1466" s="1" t="s">
        <v>1665</v>
      </c>
    </row>
    <row r="1467" spans="1:7" x14ac:dyDescent="0.25">
      <c r="B1467" s="1" t="s">
        <v>1064</v>
      </c>
      <c r="C1467" s="1" t="s">
        <v>1065</v>
      </c>
      <c r="D1467" s="1" t="s">
        <v>1066</v>
      </c>
      <c r="E1467" s="1" t="s">
        <v>66</v>
      </c>
      <c r="F1467" s="1" t="s">
        <v>1664</v>
      </c>
      <c r="G1467" s="1" t="s">
        <v>1665</v>
      </c>
    </row>
    <row r="1468" spans="1:7" x14ac:dyDescent="0.25">
      <c r="B1468" s="1" t="s">
        <v>4204</v>
      </c>
      <c r="C1468" s="1" t="s">
        <v>4205</v>
      </c>
      <c r="D1468" s="1" t="s">
        <v>4206</v>
      </c>
      <c r="E1468" s="1" t="s">
        <v>66</v>
      </c>
      <c r="F1468" s="1" t="s">
        <v>4207</v>
      </c>
      <c r="G1468" s="1" t="s">
        <v>4208</v>
      </c>
    </row>
    <row r="1469" spans="1:7" x14ac:dyDescent="0.25">
      <c r="A1469" s="1">
        <v>33950309</v>
      </c>
      <c r="B1469" s="1" t="s">
        <v>4072</v>
      </c>
      <c r="C1469" s="1" t="s">
        <v>4209</v>
      </c>
      <c r="D1469" s="1" t="s">
        <v>4210</v>
      </c>
      <c r="E1469" s="1" t="s">
        <v>65</v>
      </c>
      <c r="F1469" s="1" t="s">
        <v>382</v>
      </c>
      <c r="G1469" s="1" t="s">
        <v>383</v>
      </c>
    </row>
    <row r="1470" spans="1:7" x14ac:dyDescent="0.25">
      <c r="B1470" s="1" t="s">
        <v>4211</v>
      </c>
      <c r="C1470" s="1" t="s">
        <v>4212</v>
      </c>
      <c r="D1470" s="1" t="s">
        <v>4213</v>
      </c>
      <c r="E1470" s="1" t="s">
        <v>66</v>
      </c>
      <c r="F1470" s="1" t="s">
        <v>475</v>
      </c>
      <c r="G1470" s="1" t="s">
        <v>476</v>
      </c>
    </row>
    <row r="1471" spans="1:7" x14ac:dyDescent="0.25">
      <c r="B1471" s="1" t="s">
        <v>4214</v>
      </c>
      <c r="C1471" s="1" t="s">
        <v>4215</v>
      </c>
      <c r="D1471" s="1" t="s">
        <v>4216</v>
      </c>
      <c r="E1471" s="1" t="s">
        <v>66</v>
      </c>
      <c r="F1471" s="1" t="s">
        <v>931</v>
      </c>
      <c r="G1471" s="1" t="s">
        <v>932</v>
      </c>
    </row>
    <row r="1472" spans="1:7" x14ac:dyDescent="0.25">
      <c r="A1472" s="1">
        <v>35510913</v>
      </c>
      <c r="B1472" s="1" t="s">
        <v>4217</v>
      </c>
      <c r="C1472" s="1" t="s">
        <v>4217</v>
      </c>
      <c r="D1472" s="1" t="s">
        <v>4217</v>
      </c>
      <c r="G1472" s="1" t="s">
        <v>199</v>
      </c>
    </row>
    <row r="1473" spans="1:7" x14ac:dyDescent="0.25">
      <c r="A1473" s="1">
        <v>17842145</v>
      </c>
      <c r="B1473" s="1" t="s">
        <v>4218</v>
      </c>
      <c r="C1473" s="1" t="s">
        <v>4219</v>
      </c>
      <c r="D1473" s="1" t="s">
        <v>4220</v>
      </c>
      <c r="E1473" s="1" t="s">
        <v>66</v>
      </c>
      <c r="F1473" s="1" t="s">
        <v>4221</v>
      </c>
      <c r="G1473" s="1" t="s">
        <v>4222</v>
      </c>
    </row>
    <row r="1474" spans="1:7" x14ac:dyDescent="0.25">
      <c r="A1474" s="1">
        <v>17842143</v>
      </c>
      <c r="B1474" s="1" t="s">
        <v>4218</v>
      </c>
      <c r="C1474" s="1" t="s">
        <v>4219</v>
      </c>
      <c r="D1474" s="1" t="s">
        <v>4220</v>
      </c>
      <c r="E1474" s="1" t="s">
        <v>66</v>
      </c>
      <c r="F1474" s="1" t="s">
        <v>4221</v>
      </c>
      <c r="G1474" s="1" t="s">
        <v>4222</v>
      </c>
    </row>
    <row r="1475" spans="1:7" x14ac:dyDescent="0.25">
      <c r="B1475" s="1" t="s">
        <v>4223</v>
      </c>
      <c r="C1475" s="1" t="s">
        <v>4224</v>
      </c>
      <c r="D1475" s="1" t="s">
        <v>4225</v>
      </c>
      <c r="E1475" s="1" t="s">
        <v>66</v>
      </c>
      <c r="F1475" s="1" t="s">
        <v>4226</v>
      </c>
      <c r="G1475" s="1" t="s">
        <v>4227</v>
      </c>
    </row>
    <row r="1476" spans="1:7" x14ac:dyDescent="0.25">
      <c r="B1476" s="1" t="s">
        <v>4228</v>
      </c>
      <c r="C1476" s="1" t="s">
        <v>4229</v>
      </c>
      <c r="D1476" s="1" t="s">
        <v>4230</v>
      </c>
      <c r="E1476" s="1" t="s">
        <v>66</v>
      </c>
      <c r="F1476" s="1" t="s">
        <v>4226</v>
      </c>
      <c r="G1476" s="1" t="s">
        <v>4227</v>
      </c>
    </row>
    <row r="1477" spans="1:7" x14ac:dyDescent="0.25">
      <c r="B1477" s="1" t="s">
        <v>4231</v>
      </c>
      <c r="C1477" s="1" t="s">
        <v>4232</v>
      </c>
      <c r="D1477" s="1" t="s">
        <v>4233</v>
      </c>
      <c r="E1477" s="1" t="s">
        <v>66</v>
      </c>
      <c r="F1477" s="1" t="s">
        <v>4226</v>
      </c>
      <c r="G1477" s="1" t="s">
        <v>4227</v>
      </c>
    </row>
    <row r="1478" spans="1:7" x14ac:dyDescent="0.25">
      <c r="A1478" s="1">
        <v>19695004</v>
      </c>
      <c r="B1478" s="1" t="s">
        <v>3610</v>
      </c>
      <c r="C1478" s="1" t="s">
        <v>3611</v>
      </c>
      <c r="D1478" s="1" t="s">
        <v>3612</v>
      </c>
      <c r="E1478" s="1" t="s">
        <v>65</v>
      </c>
      <c r="F1478" s="1" t="s">
        <v>417</v>
      </c>
      <c r="G1478" s="1" t="s">
        <v>418</v>
      </c>
    </row>
    <row r="1479" spans="1:7" x14ac:dyDescent="0.25">
      <c r="B1479" s="1" t="s">
        <v>4234</v>
      </c>
      <c r="C1479" s="1" t="s">
        <v>4234</v>
      </c>
      <c r="D1479" s="1" t="s">
        <v>4234</v>
      </c>
      <c r="E1479" s="1" t="s">
        <v>66</v>
      </c>
      <c r="F1479" s="1" t="s">
        <v>149</v>
      </c>
      <c r="G1479" s="1" t="s">
        <v>150</v>
      </c>
    </row>
    <row r="1480" spans="1:7" x14ac:dyDescent="0.25">
      <c r="B1480" s="1" t="s">
        <v>4235</v>
      </c>
      <c r="C1480" s="1" t="s">
        <v>4235</v>
      </c>
      <c r="D1480" s="1" t="s">
        <v>4236</v>
      </c>
      <c r="E1480" s="1" t="s">
        <v>66</v>
      </c>
      <c r="F1480" s="1" t="s">
        <v>149</v>
      </c>
      <c r="G1480" s="1" t="s">
        <v>150</v>
      </c>
    </row>
    <row r="1481" spans="1:7" x14ac:dyDescent="0.25">
      <c r="B1481" s="1" t="s">
        <v>4237</v>
      </c>
      <c r="C1481" s="1" t="s">
        <v>4238</v>
      </c>
      <c r="D1481" s="1" t="s">
        <v>4239</v>
      </c>
      <c r="E1481" s="1" t="s">
        <v>66</v>
      </c>
      <c r="F1481" s="1" t="s">
        <v>149</v>
      </c>
      <c r="G1481" s="1" t="s">
        <v>150</v>
      </c>
    </row>
    <row r="1482" spans="1:7" x14ac:dyDescent="0.25">
      <c r="A1482" s="1">
        <v>35810037</v>
      </c>
      <c r="B1482" s="1" t="s">
        <v>4240</v>
      </c>
      <c r="C1482" s="1" t="s">
        <v>4241</v>
      </c>
      <c r="D1482" s="1" t="s">
        <v>4240</v>
      </c>
      <c r="E1482" s="1" t="s">
        <v>65</v>
      </c>
      <c r="F1482" s="1" t="s">
        <v>4242</v>
      </c>
      <c r="G1482" s="1" t="s">
        <v>4243</v>
      </c>
    </row>
    <row r="1483" spans="1:7" x14ac:dyDescent="0.25">
      <c r="A1483" s="1">
        <v>35810094</v>
      </c>
      <c r="B1483" s="1" t="s">
        <v>4244</v>
      </c>
      <c r="C1483" s="1" t="s">
        <v>4245</v>
      </c>
      <c r="D1483" s="1" t="s">
        <v>4246</v>
      </c>
      <c r="E1483" s="1" t="s">
        <v>65</v>
      </c>
      <c r="F1483" s="1" t="s">
        <v>4242</v>
      </c>
      <c r="G1483" s="1" t="s">
        <v>4243</v>
      </c>
    </row>
    <row r="1484" spans="1:7" x14ac:dyDescent="0.25">
      <c r="A1484" s="1">
        <v>35510914</v>
      </c>
      <c r="B1484" s="1" t="s">
        <v>4247</v>
      </c>
      <c r="C1484" s="1" t="s">
        <v>4247</v>
      </c>
      <c r="D1484" s="1" t="s">
        <v>4247</v>
      </c>
      <c r="G1484" s="1" t="s">
        <v>199</v>
      </c>
    </row>
    <row r="1485" spans="1:7" x14ac:dyDescent="0.25">
      <c r="A1485" s="1">
        <v>17018092</v>
      </c>
      <c r="B1485" s="1" t="s">
        <v>4248</v>
      </c>
      <c r="C1485" s="1" t="s">
        <v>4249</v>
      </c>
      <c r="D1485" s="1" t="s">
        <v>4250</v>
      </c>
      <c r="E1485" s="1" t="s">
        <v>66</v>
      </c>
      <c r="F1485" s="1" t="s">
        <v>2898</v>
      </c>
      <c r="G1485" s="1" t="s">
        <v>2899</v>
      </c>
    </row>
    <row r="1486" spans="1:7" x14ac:dyDescent="0.25">
      <c r="A1486" s="1">
        <v>35080019</v>
      </c>
      <c r="B1486" s="1" t="s">
        <v>3204</v>
      </c>
      <c r="C1486" s="1" t="s">
        <v>4251</v>
      </c>
      <c r="D1486" s="1" t="s">
        <v>3204</v>
      </c>
      <c r="E1486" s="1" t="s">
        <v>66</v>
      </c>
      <c r="F1486" s="1" t="s">
        <v>3196</v>
      </c>
      <c r="G1486" s="1" t="s">
        <v>3197</v>
      </c>
    </row>
    <row r="1487" spans="1:7" x14ac:dyDescent="0.25">
      <c r="A1487" s="1">
        <v>35080033</v>
      </c>
      <c r="B1487" s="1" t="s">
        <v>3206</v>
      </c>
      <c r="C1487" s="1" t="s">
        <v>4252</v>
      </c>
      <c r="D1487" s="1" t="s">
        <v>3208</v>
      </c>
      <c r="E1487" s="1" t="s">
        <v>66</v>
      </c>
      <c r="F1487" s="1" t="s">
        <v>3196</v>
      </c>
      <c r="G1487" s="1" t="s">
        <v>3197</v>
      </c>
    </row>
    <row r="1488" spans="1:7" x14ac:dyDescent="0.25">
      <c r="A1488" s="1">
        <v>35080034</v>
      </c>
      <c r="B1488" s="1" t="s">
        <v>3194</v>
      </c>
      <c r="C1488" s="1" t="s">
        <v>4253</v>
      </c>
      <c r="D1488" s="1" t="s">
        <v>3194</v>
      </c>
      <c r="E1488" s="1" t="s">
        <v>66</v>
      </c>
      <c r="F1488" s="1" t="s">
        <v>3196</v>
      </c>
      <c r="G1488" s="1" t="s">
        <v>3197</v>
      </c>
    </row>
    <row r="1489" spans="1:7" x14ac:dyDescent="0.25">
      <c r="A1489" s="1">
        <v>35080035</v>
      </c>
      <c r="B1489" s="1" t="s">
        <v>3201</v>
      </c>
      <c r="C1489" s="1" t="s">
        <v>4254</v>
      </c>
      <c r="D1489" s="1" t="s">
        <v>3203</v>
      </c>
      <c r="E1489" s="1" t="s">
        <v>66</v>
      </c>
      <c r="F1489" s="1" t="s">
        <v>3196</v>
      </c>
      <c r="G1489" s="1" t="s">
        <v>3197</v>
      </c>
    </row>
    <row r="1490" spans="1:7" x14ac:dyDescent="0.25">
      <c r="A1490" s="1">
        <v>35080036</v>
      </c>
      <c r="B1490" s="1" t="s">
        <v>3209</v>
      </c>
      <c r="C1490" s="1" t="s">
        <v>4255</v>
      </c>
      <c r="D1490" s="1" t="s">
        <v>3211</v>
      </c>
      <c r="E1490" s="1" t="s">
        <v>66</v>
      </c>
      <c r="F1490" s="1" t="s">
        <v>3196</v>
      </c>
      <c r="G1490" s="1" t="s">
        <v>3197</v>
      </c>
    </row>
    <row r="1491" spans="1:7" x14ac:dyDescent="0.25">
      <c r="A1491" s="1">
        <v>35520459</v>
      </c>
      <c r="B1491" s="1" t="s">
        <v>4063</v>
      </c>
      <c r="C1491" s="1" t="s">
        <v>4063</v>
      </c>
      <c r="D1491" s="1" t="s">
        <v>4063</v>
      </c>
      <c r="G1491" s="1" t="s">
        <v>199</v>
      </c>
    </row>
    <row r="1492" spans="1:7" x14ac:dyDescent="0.25">
      <c r="A1492" s="1">
        <v>35520467</v>
      </c>
      <c r="B1492" s="1" t="s">
        <v>4256</v>
      </c>
      <c r="C1492" s="1" t="s">
        <v>4257</v>
      </c>
      <c r="D1492" s="1" t="s">
        <v>4258</v>
      </c>
      <c r="E1492" s="1" t="s">
        <v>66</v>
      </c>
      <c r="F1492" s="1" t="s">
        <v>4259</v>
      </c>
      <c r="G1492" s="1" t="s">
        <v>4260</v>
      </c>
    </row>
    <row r="1493" spans="1:7" x14ac:dyDescent="0.25">
      <c r="B1493" s="1" t="s">
        <v>4261</v>
      </c>
      <c r="C1493" s="1" t="s">
        <v>4262</v>
      </c>
      <c r="D1493" s="1" t="s">
        <v>4263</v>
      </c>
      <c r="E1493" s="1" t="s">
        <v>66</v>
      </c>
      <c r="F1493" s="1" t="s">
        <v>3429</v>
      </c>
      <c r="G1493" s="1" t="s">
        <v>3430</v>
      </c>
    </row>
    <row r="1494" spans="1:7" x14ac:dyDescent="0.25">
      <c r="A1494" s="1">
        <v>19719030</v>
      </c>
      <c r="B1494" s="1" t="s">
        <v>4264</v>
      </c>
      <c r="C1494" s="1" t="s">
        <v>4265</v>
      </c>
      <c r="D1494" s="1" t="s">
        <v>4266</v>
      </c>
      <c r="E1494" s="1" t="s">
        <v>66</v>
      </c>
      <c r="F1494" s="1" t="s">
        <v>1942</v>
      </c>
      <c r="G1494" s="1" t="s">
        <v>1943</v>
      </c>
    </row>
    <row r="1495" spans="1:7" x14ac:dyDescent="0.25">
      <c r="A1495" s="1">
        <v>19719031</v>
      </c>
      <c r="B1495" s="1" t="s">
        <v>4267</v>
      </c>
      <c r="C1495" s="1" t="s">
        <v>4268</v>
      </c>
      <c r="D1495" s="1" t="s">
        <v>4269</v>
      </c>
      <c r="E1495" s="1" t="s">
        <v>66</v>
      </c>
      <c r="F1495" s="1" t="s">
        <v>1942</v>
      </c>
      <c r="G1495" s="1" t="s">
        <v>1943</v>
      </c>
    </row>
    <row r="1496" spans="1:7" x14ac:dyDescent="0.25">
      <c r="B1496" s="1" t="s">
        <v>4270</v>
      </c>
      <c r="C1496" s="1" t="s">
        <v>4271</v>
      </c>
      <c r="D1496" s="1" t="s">
        <v>4272</v>
      </c>
      <c r="E1496" s="1" t="s">
        <v>66</v>
      </c>
      <c r="F1496" s="1" t="s">
        <v>28</v>
      </c>
      <c r="G1496" s="1" t="s">
        <v>4273</v>
      </c>
    </row>
    <row r="1497" spans="1:7" x14ac:dyDescent="0.25">
      <c r="A1497" s="1">
        <v>35520521</v>
      </c>
      <c r="B1497" s="1" t="s">
        <v>4274</v>
      </c>
      <c r="C1497" s="1" t="s">
        <v>4274</v>
      </c>
      <c r="D1497" s="1" t="s">
        <v>4274</v>
      </c>
      <c r="G1497" s="1" t="s">
        <v>199</v>
      </c>
    </row>
    <row r="1498" spans="1:7" x14ac:dyDescent="0.25">
      <c r="A1498" s="1">
        <v>35520522</v>
      </c>
      <c r="B1498" s="1" t="s">
        <v>4274</v>
      </c>
      <c r="C1498" s="1" t="s">
        <v>4274</v>
      </c>
      <c r="D1498" s="1" t="s">
        <v>4274</v>
      </c>
      <c r="G1498" s="1" t="s">
        <v>199</v>
      </c>
    </row>
    <row r="1499" spans="1:7" x14ac:dyDescent="0.25">
      <c r="A1499" s="1">
        <v>35520523</v>
      </c>
      <c r="B1499" s="1" t="s">
        <v>4275</v>
      </c>
      <c r="C1499" s="1" t="s">
        <v>4275</v>
      </c>
      <c r="D1499" s="1" t="s">
        <v>4275</v>
      </c>
      <c r="G1499" s="1" t="s">
        <v>199</v>
      </c>
    </row>
    <row r="1500" spans="1:7" x14ac:dyDescent="0.25">
      <c r="A1500" s="1">
        <v>35520524</v>
      </c>
      <c r="B1500" s="1" t="s">
        <v>4274</v>
      </c>
      <c r="C1500" s="1" t="s">
        <v>4274</v>
      </c>
      <c r="D1500" s="1" t="s">
        <v>4274</v>
      </c>
      <c r="G1500" s="1" t="s">
        <v>199</v>
      </c>
    </row>
    <row r="1501" spans="1:7" x14ac:dyDescent="0.25">
      <c r="A1501" s="1">
        <v>35520525</v>
      </c>
      <c r="B1501" s="1" t="s">
        <v>4276</v>
      </c>
      <c r="C1501" s="1" t="s">
        <v>4276</v>
      </c>
      <c r="D1501" s="1" t="s">
        <v>4276</v>
      </c>
      <c r="G1501" s="1" t="s">
        <v>199</v>
      </c>
    </row>
    <row r="1502" spans="1:7" x14ac:dyDescent="0.25">
      <c r="B1502" s="1" t="s">
        <v>4277</v>
      </c>
      <c r="C1502" s="1" t="s">
        <v>4278</v>
      </c>
      <c r="D1502" s="1" t="s">
        <v>4279</v>
      </c>
      <c r="E1502" s="1" t="s">
        <v>66</v>
      </c>
      <c r="F1502" s="1" t="s">
        <v>480</v>
      </c>
      <c r="G1502" s="1" t="s">
        <v>481</v>
      </c>
    </row>
    <row r="1503" spans="1:7" x14ac:dyDescent="0.25">
      <c r="A1503" s="1">
        <v>33003565</v>
      </c>
      <c r="B1503" s="1" t="s">
        <v>4280</v>
      </c>
      <c r="C1503" s="1" t="s">
        <v>4280</v>
      </c>
      <c r="D1503" s="1" t="s">
        <v>4280</v>
      </c>
      <c r="E1503" s="1" t="s">
        <v>66</v>
      </c>
      <c r="G1503" s="1" t="s">
        <v>199</v>
      </c>
    </row>
    <row r="1504" spans="1:7" x14ac:dyDescent="0.25">
      <c r="A1504" s="1">
        <v>33003566</v>
      </c>
      <c r="B1504" s="1" t="s">
        <v>4281</v>
      </c>
      <c r="C1504" s="1" t="s">
        <v>4281</v>
      </c>
      <c r="D1504" s="1" t="s">
        <v>4281</v>
      </c>
      <c r="E1504" s="1" t="s">
        <v>66</v>
      </c>
      <c r="G1504" s="1" t="s">
        <v>199</v>
      </c>
    </row>
    <row r="1505" spans="1:7" x14ac:dyDescent="0.25">
      <c r="A1505" s="1">
        <v>35123003</v>
      </c>
      <c r="B1505" s="1" t="s">
        <v>4282</v>
      </c>
      <c r="C1505" s="1" t="s">
        <v>4282</v>
      </c>
      <c r="D1505" s="1" t="s">
        <v>4282</v>
      </c>
      <c r="G1505" s="1" t="s">
        <v>199</v>
      </c>
    </row>
    <row r="1506" spans="1:7" x14ac:dyDescent="0.25">
      <c r="A1506" s="1">
        <v>35103022</v>
      </c>
      <c r="B1506" s="1" t="s">
        <v>4283</v>
      </c>
      <c r="C1506" s="1" t="s">
        <v>4283</v>
      </c>
      <c r="D1506" s="1" t="s">
        <v>4283</v>
      </c>
      <c r="G1506" s="1" t="s">
        <v>199</v>
      </c>
    </row>
    <row r="1507" spans="1:7" x14ac:dyDescent="0.25">
      <c r="A1507" s="1">
        <v>35103023</v>
      </c>
      <c r="B1507" s="1" t="s">
        <v>4284</v>
      </c>
      <c r="C1507" s="1" t="s">
        <v>4284</v>
      </c>
      <c r="D1507" s="1" t="s">
        <v>4284</v>
      </c>
      <c r="G1507" s="1" t="s">
        <v>199</v>
      </c>
    </row>
    <row r="1508" spans="1:7" x14ac:dyDescent="0.25">
      <c r="A1508" s="1">
        <v>35103021</v>
      </c>
      <c r="B1508" s="1" t="s">
        <v>4285</v>
      </c>
      <c r="C1508" s="1" t="s">
        <v>4285</v>
      </c>
      <c r="D1508" s="1" t="s">
        <v>4285</v>
      </c>
      <c r="G1508" s="1" t="s">
        <v>199</v>
      </c>
    </row>
    <row r="1509" spans="1:7" x14ac:dyDescent="0.25">
      <c r="A1509" s="1">
        <v>35103025</v>
      </c>
      <c r="B1509" s="1" t="s">
        <v>4286</v>
      </c>
      <c r="C1509" s="1" t="s">
        <v>4286</v>
      </c>
      <c r="D1509" s="1" t="s">
        <v>4286</v>
      </c>
      <c r="G1509" s="1" t="s">
        <v>199</v>
      </c>
    </row>
    <row r="1510" spans="1:7" x14ac:dyDescent="0.25">
      <c r="A1510" s="1">
        <v>35103026</v>
      </c>
      <c r="B1510" s="1" t="s">
        <v>4287</v>
      </c>
      <c r="C1510" s="1" t="s">
        <v>4287</v>
      </c>
      <c r="D1510" s="1" t="s">
        <v>4287</v>
      </c>
      <c r="G1510" s="1" t="s">
        <v>199</v>
      </c>
    </row>
    <row r="1511" spans="1:7" x14ac:dyDescent="0.25">
      <c r="A1511" s="1">
        <v>35103024</v>
      </c>
      <c r="B1511" s="1" t="s">
        <v>4288</v>
      </c>
      <c r="C1511" s="1" t="s">
        <v>4288</v>
      </c>
      <c r="D1511" s="1" t="s">
        <v>4288</v>
      </c>
      <c r="G1511" s="1" t="s">
        <v>199</v>
      </c>
    </row>
    <row r="1512" spans="1:7" x14ac:dyDescent="0.25">
      <c r="B1512" s="1" t="s">
        <v>4289</v>
      </c>
      <c r="C1512" s="1" t="s">
        <v>4290</v>
      </c>
      <c r="D1512" s="1" t="s">
        <v>4291</v>
      </c>
      <c r="E1512" s="1" t="s">
        <v>66</v>
      </c>
      <c r="F1512" s="1" t="s">
        <v>965</v>
      </c>
      <c r="G1512" s="1" t="s">
        <v>966</v>
      </c>
    </row>
    <row r="1513" spans="1:7" x14ac:dyDescent="0.25">
      <c r="B1513" s="1" t="s">
        <v>4292</v>
      </c>
      <c r="C1513" s="1" t="s">
        <v>4293</v>
      </c>
      <c r="D1513" s="1" t="s">
        <v>4294</v>
      </c>
      <c r="E1513" s="1" t="s">
        <v>66</v>
      </c>
      <c r="F1513" s="1" t="s">
        <v>387</v>
      </c>
      <c r="G1513" s="1" t="s">
        <v>388</v>
      </c>
    </row>
    <row r="1514" spans="1:7" x14ac:dyDescent="0.25">
      <c r="B1514" s="1" t="s">
        <v>4295</v>
      </c>
      <c r="C1514" s="1" t="s">
        <v>4296</v>
      </c>
      <c r="D1514" s="1" t="s">
        <v>4297</v>
      </c>
      <c r="E1514" s="1" t="s">
        <v>66</v>
      </c>
      <c r="F1514" s="1" t="s">
        <v>2410</v>
      </c>
      <c r="G1514" s="1" t="s">
        <v>2411</v>
      </c>
    </row>
    <row r="1515" spans="1:7" x14ac:dyDescent="0.25">
      <c r="B1515" s="1" t="s">
        <v>4298</v>
      </c>
      <c r="C1515" s="1" t="s">
        <v>4299</v>
      </c>
      <c r="D1515" s="1" t="s">
        <v>4300</v>
      </c>
      <c r="E1515" s="1" t="s">
        <v>65</v>
      </c>
      <c r="F1515" s="1" t="s">
        <v>4301</v>
      </c>
      <c r="G1515" s="1" t="s">
        <v>199</v>
      </c>
    </row>
    <row r="1516" spans="1:7" x14ac:dyDescent="0.25">
      <c r="B1516" s="1" t="s">
        <v>400</v>
      </c>
      <c r="C1516" s="1" t="s">
        <v>401</v>
      </c>
      <c r="D1516" s="1" t="s">
        <v>402</v>
      </c>
      <c r="E1516" s="1" t="s">
        <v>66</v>
      </c>
      <c r="F1516" s="1" t="s">
        <v>398</v>
      </c>
      <c r="G1516" s="1" t="s">
        <v>399</v>
      </c>
    </row>
    <row r="1517" spans="1:7" x14ac:dyDescent="0.25">
      <c r="B1517" s="1" t="s">
        <v>4302</v>
      </c>
      <c r="C1517" s="1" t="s">
        <v>4303</v>
      </c>
      <c r="D1517" s="1" t="s">
        <v>4304</v>
      </c>
      <c r="E1517" s="1" t="s">
        <v>65</v>
      </c>
      <c r="F1517" s="1" t="s">
        <v>4305</v>
      </c>
      <c r="G1517" s="1" t="s">
        <v>4306</v>
      </c>
    </row>
    <row r="1518" spans="1:7" x14ac:dyDescent="0.25">
      <c r="B1518" s="1" t="s">
        <v>4307</v>
      </c>
      <c r="C1518" s="1" t="s">
        <v>4308</v>
      </c>
      <c r="D1518" s="1" t="s">
        <v>4309</v>
      </c>
      <c r="E1518" s="1" t="s">
        <v>66</v>
      </c>
      <c r="F1518" s="1" t="s">
        <v>382</v>
      </c>
      <c r="G1518" s="1" t="s">
        <v>383</v>
      </c>
    </row>
    <row r="1519" spans="1:7" x14ac:dyDescent="0.25">
      <c r="A1519" s="1">
        <v>35261035</v>
      </c>
      <c r="B1519" s="1" t="s">
        <v>4310</v>
      </c>
      <c r="C1519" s="1" t="s">
        <v>4311</v>
      </c>
      <c r="D1519" s="1" t="s">
        <v>4312</v>
      </c>
      <c r="E1519" s="1" t="s">
        <v>66</v>
      </c>
      <c r="F1519" s="1" t="s">
        <v>4313</v>
      </c>
      <c r="G1519" s="1" t="s">
        <v>199</v>
      </c>
    </row>
    <row r="1520" spans="1:7" x14ac:dyDescent="0.25">
      <c r="B1520" s="1" t="s">
        <v>4314</v>
      </c>
      <c r="C1520" s="1" t="s">
        <v>4315</v>
      </c>
      <c r="D1520" s="1" t="s">
        <v>4316</v>
      </c>
      <c r="E1520" s="1" t="s">
        <v>66</v>
      </c>
      <c r="F1520" s="1" t="s">
        <v>387</v>
      </c>
      <c r="G1520" s="1" t="s">
        <v>388</v>
      </c>
    </row>
    <row r="1521" spans="1:7" x14ac:dyDescent="0.25">
      <c r="B1521" s="1" t="s">
        <v>4317</v>
      </c>
      <c r="C1521" s="1" t="s">
        <v>4318</v>
      </c>
      <c r="D1521" s="1" t="s">
        <v>4319</v>
      </c>
      <c r="E1521" s="1" t="s">
        <v>66</v>
      </c>
      <c r="F1521" s="1" t="s">
        <v>4320</v>
      </c>
      <c r="G1521" s="1" t="s">
        <v>4321</v>
      </c>
    </row>
    <row r="1522" spans="1:7" x14ac:dyDescent="0.25">
      <c r="A1522" s="1">
        <v>15850100</v>
      </c>
      <c r="B1522" s="1" t="s">
        <v>4322</v>
      </c>
      <c r="C1522" s="1" t="s">
        <v>4323</v>
      </c>
      <c r="D1522" s="1" t="s">
        <v>4324</v>
      </c>
      <c r="E1522" s="1" t="s">
        <v>65</v>
      </c>
      <c r="F1522" s="1" t="s">
        <v>4325</v>
      </c>
      <c r="G1522" s="1" t="s">
        <v>4326</v>
      </c>
    </row>
    <row r="1523" spans="1:7" x14ac:dyDescent="0.25">
      <c r="A1523" s="1">
        <v>15850101</v>
      </c>
      <c r="B1523" s="1" t="s">
        <v>4327</v>
      </c>
      <c r="C1523" s="1" t="s">
        <v>4328</v>
      </c>
      <c r="D1523" s="1" t="s">
        <v>4329</v>
      </c>
      <c r="E1523" s="1" t="s">
        <v>65</v>
      </c>
      <c r="F1523" s="1" t="s">
        <v>4325</v>
      </c>
      <c r="G1523" s="1" t="s">
        <v>4326</v>
      </c>
    </row>
    <row r="1524" spans="1:7" x14ac:dyDescent="0.25">
      <c r="A1524" s="1">
        <v>35150467</v>
      </c>
      <c r="B1524" s="1" t="s">
        <v>4330</v>
      </c>
      <c r="C1524" s="1" t="s">
        <v>4331</v>
      </c>
      <c r="D1524" s="1" t="s">
        <v>4332</v>
      </c>
      <c r="E1524" s="1" t="s">
        <v>66</v>
      </c>
      <c r="F1524" s="1" t="s">
        <v>203</v>
      </c>
      <c r="G1524" s="1" t="s">
        <v>204</v>
      </c>
    </row>
    <row r="1525" spans="1:7" x14ac:dyDescent="0.25">
      <c r="B1525" s="1" t="s">
        <v>4333</v>
      </c>
      <c r="C1525" s="1" t="s">
        <v>4334</v>
      </c>
      <c r="D1525" s="1" t="s">
        <v>4335</v>
      </c>
      <c r="E1525" s="1" t="s">
        <v>66</v>
      </c>
      <c r="F1525" s="1" t="s">
        <v>3175</v>
      </c>
      <c r="G1525" s="1" t="s">
        <v>3176</v>
      </c>
    </row>
    <row r="1526" spans="1:7" x14ac:dyDescent="0.25">
      <c r="A1526" s="1">
        <v>17016025</v>
      </c>
      <c r="B1526" s="1" t="s">
        <v>4336</v>
      </c>
      <c r="C1526" s="1" t="s">
        <v>4337</v>
      </c>
      <c r="D1526" s="1" t="s">
        <v>4338</v>
      </c>
      <c r="E1526" s="1" t="s">
        <v>65</v>
      </c>
      <c r="F1526" s="1" t="s">
        <v>103</v>
      </c>
      <c r="G1526" s="1" t="s">
        <v>4339</v>
      </c>
    </row>
    <row r="1527" spans="1:7" x14ac:dyDescent="0.25">
      <c r="B1527" s="1" t="s">
        <v>4340</v>
      </c>
      <c r="C1527" s="1" t="s">
        <v>4341</v>
      </c>
      <c r="D1527" s="1" t="s">
        <v>4342</v>
      </c>
      <c r="E1527" s="1" t="s">
        <v>66</v>
      </c>
      <c r="F1527" s="1" t="s">
        <v>4343</v>
      </c>
      <c r="G1527" s="1" t="s">
        <v>4344</v>
      </c>
    </row>
    <row r="1528" spans="1:7" x14ac:dyDescent="0.25">
      <c r="B1528" s="1" t="s">
        <v>4345</v>
      </c>
      <c r="C1528" s="1" t="s">
        <v>4346</v>
      </c>
      <c r="D1528" s="1" t="s">
        <v>4347</v>
      </c>
      <c r="E1528" s="1" t="s">
        <v>66</v>
      </c>
      <c r="F1528" s="1" t="s">
        <v>4348</v>
      </c>
      <c r="G1528" s="1" t="s">
        <v>4349</v>
      </c>
    </row>
    <row r="1529" spans="1:7" x14ac:dyDescent="0.25">
      <c r="B1529" s="1" t="s">
        <v>4350</v>
      </c>
      <c r="C1529" s="1" t="s">
        <v>4351</v>
      </c>
      <c r="D1529" s="1" t="s">
        <v>4352</v>
      </c>
      <c r="E1529" s="1" t="s">
        <v>66</v>
      </c>
      <c r="F1529" s="1" t="s">
        <v>1013</v>
      </c>
      <c r="G1529" s="1" t="s">
        <v>1014</v>
      </c>
    </row>
    <row r="1530" spans="1:7" x14ac:dyDescent="0.25">
      <c r="B1530" s="1" t="s">
        <v>4353</v>
      </c>
      <c r="C1530" s="1" t="s">
        <v>4354</v>
      </c>
      <c r="D1530" s="1" t="s">
        <v>4355</v>
      </c>
      <c r="E1530" s="1" t="s">
        <v>66</v>
      </c>
      <c r="F1530" s="1" t="s">
        <v>1013</v>
      </c>
      <c r="G1530" s="1" t="s">
        <v>1014</v>
      </c>
    </row>
    <row r="1531" spans="1:7" x14ac:dyDescent="0.25">
      <c r="B1531" s="1" t="s">
        <v>4356</v>
      </c>
      <c r="C1531" s="1" t="s">
        <v>4357</v>
      </c>
      <c r="D1531" s="1" t="s">
        <v>4358</v>
      </c>
      <c r="E1531" s="1" t="s">
        <v>66</v>
      </c>
      <c r="F1531" s="1" t="s">
        <v>1013</v>
      </c>
      <c r="G1531" s="1" t="s">
        <v>1014</v>
      </c>
    </row>
    <row r="1532" spans="1:7" x14ac:dyDescent="0.25">
      <c r="B1532" s="1" t="s">
        <v>4359</v>
      </c>
      <c r="C1532" s="1" t="s">
        <v>4360</v>
      </c>
      <c r="D1532" s="1" t="s">
        <v>4361</v>
      </c>
      <c r="E1532" s="1" t="s">
        <v>66</v>
      </c>
      <c r="F1532" s="1" t="s">
        <v>1013</v>
      </c>
      <c r="G1532" s="1" t="s">
        <v>1014</v>
      </c>
    </row>
    <row r="1533" spans="1:7" x14ac:dyDescent="0.25">
      <c r="B1533" s="1" t="s">
        <v>4362</v>
      </c>
      <c r="C1533" s="1" t="s">
        <v>4363</v>
      </c>
      <c r="D1533" s="1" t="s">
        <v>4364</v>
      </c>
      <c r="E1533" s="1" t="s">
        <v>66</v>
      </c>
      <c r="F1533" s="1" t="s">
        <v>4365</v>
      </c>
      <c r="G1533" s="1" t="s">
        <v>4366</v>
      </c>
    </row>
    <row r="1534" spans="1:7" x14ac:dyDescent="0.25">
      <c r="B1534" s="1" t="s">
        <v>4367</v>
      </c>
      <c r="C1534" s="1" t="s">
        <v>4368</v>
      </c>
      <c r="D1534" s="1" t="s">
        <v>4367</v>
      </c>
      <c r="E1534" s="1" t="s">
        <v>66</v>
      </c>
      <c r="F1534" s="1" t="s">
        <v>4369</v>
      </c>
      <c r="G1534" s="1" t="s">
        <v>4370</v>
      </c>
    </row>
    <row r="1535" spans="1:7" x14ac:dyDescent="0.25">
      <c r="B1535" s="1" t="s">
        <v>4371</v>
      </c>
      <c r="C1535" s="1" t="s">
        <v>4372</v>
      </c>
      <c r="D1535" s="1" t="s">
        <v>4371</v>
      </c>
      <c r="E1535" s="1" t="s">
        <v>66</v>
      </c>
      <c r="F1535" s="1" t="s">
        <v>4369</v>
      </c>
      <c r="G1535" s="1" t="s">
        <v>4370</v>
      </c>
    </row>
    <row r="1536" spans="1:7" x14ac:dyDescent="0.25">
      <c r="B1536" s="1" t="s">
        <v>4373</v>
      </c>
      <c r="C1536" s="1" t="s">
        <v>4374</v>
      </c>
      <c r="D1536" s="1" t="s">
        <v>4373</v>
      </c>
      <c r="E1536" s="1" t="s">
        <v>66</v>
      </c>
      <c r="F1536" s="1" t="s">
        <v>4369</v>
      </c>
      <c r="G1536" s="1" t="s">
        <v>4370</v>
      </c>
    </row>
    <row r="1537" spans="1:7" x14ac:dyDescent="0.25">
      <c r="A1537" s="1">
        <v>33901410</v>
      </c>
      <c r="B1537" s="1" t="s">
        <v>611</v>
      </c>
      <c r="C1537" s="1" t="s">
        <v>612</v>
      </c>
      <c r="D1537" s="1" t="s">
        <v>613</v>
      </c>
      <c r="E1537" s="1" t="s">
        <v>66</v>
      </c>
      <c r="F1537" s="1" t="s">
        <v>238</v>
      </c>
      <c r="G1537" s="1" t="s">
        <v>239</v>
      </c>
    </row>
    <row r="1538" spans="1:7" x14ac:dyDescent="0.25">
      <c r="A1538" s="1">
        <v>33901411</v>
      </c>
      <c r="B1538" s="1" t="s">
        <v>614</v>
      </c>
      <c r="C1538" s="1" t="s">
        <v>615</v>
      </c>
      <c r="D1538" s="1" t="s">
        <v>616</v>
      </c>
      <c r="E1538" s="1" t="s">
        <v>66</v>
      </c>
      <c r="F1538" s="1" t="s">
        <v>238</v>
      </c>
      <c r="G1538" s="1" t="s">
        <v>239</v>
      </c>
    </row>
    <row r="1539" spans="1:7" x14ac:dyDescent="0.25">
      <c r="A1539" s="1">
        <v>33901412</v>
      </c>
      <c r="B1539" s="1" t="s">
        <v>617</v>
      </c>
      <c r="C1539" s="1" t="s">
        <v>618</v>
      </c>
      <c r="D1539" s="1" t="s">
        <v>619</v>
      </c>
      <c r="E1539" s="1" t="s">
        <v>66</v>
      </c>
      <c r="F1539" s="1" t="s">
        <v>238</v>
      </c>
      <c r="G1539" s="1" t="s">
        <v>239</v>
      </c>
    </row>
    <row r="1540" spans="1:7" x14ac:dyDescent="0.25">
      <c r="A1540" s="1">
        <v>33901414</v>
      </c>
      <c r="B1540" s="1" t="s">
        <v>623</v>
      </c>
      <c r="C1540" s="1" t="s">
        <v>624</v>
      </c>
      <c r="D1540" s="1" t="s">
        <v>625</v>
      </c>
      <c r="E1540" s="1" t="s">
        <v>66</v>
      </c>
      <c r="F1540" s="1" t="s">
        <v>238</v>
      </c>
      <c r="G1540" s="1" t="s">
        <v>239</v>
      </c>
    </row>
    <row r="1541" spans="1:7" x14ac:dyDescent="0.25">
      <c r="A1541" s="1">
        <v>33901413</v>
      </c>
      <c r="B1541" s="1" t="s">
        <v>620</v>
      </c>
      <c r="C1541" s="1" t="s">
        <v>621</v>
      </c>
      <c r="D1541" s="1" t="s">
        <v>622</v>
      </c>
      <c r="E1541" s="1" t="s">
        <v>66</v>
      </c>
      <c r="F1541" s="1" t="s">
        <v>238</v>
      </c>
      <c r="G1541" s="1" t="s">
        <v>239</v>
      </c>
    </row>
    <row r="1542" spans="1:7" x14ac:dyDescent="0.25">
      <c r="A1542" s="1">
        <v>33901415</v>
      </c>
      <c r="B1542" s="1" t="s">
        <v>626</v>
      </c>
      <c r="C1542" s="1" t="s">
        <v>627</v>
      </c>
      <c r="D1542" s="1" t="s">
        <v>628</v>
      </c>
      <c r="E1542" s="1" t="s">
        <v>66</v>
      </c>
      <c r="F1542" s="1" t="s">
        <v>238</v>
      </c>
      <c r="G1542" s="1" t="s">
        <v>239</v>
      </c>
    </row>
    <row r="1543" spans="1:7" x14ac:dyDescent="0.25">
      <c r="A1543" s="1">
        <v>33901416</v>
      </c>
      <c r="B1543" s="1" t="s">
        <v>629</v>
      </c>
      <c r="C1543" s="1" t="s">
        <v>630</v>
      </c>
      <c r="D1543" s="1" t="s">
        <v>631</v>
      </c>
      <c r="E1543" s="1" t="s">
        <v>66</v>
      </c>
      <c r="F1543" s="1" t="s">
        <v>238</v>
      </c>
      <c r="G1543" s="1" t="s">
        <v>239</v>
      </c>
    </row>
    <row r="1544" spans="1:7" x14ac:dyDescent="0.25">
      <c r="A1544" s="1">
        <v>33901417</v>
      </c>
      <c r="B1544" s="1" t="s">
        <v>3160</v>
      </c>
      <c r="C1544" s="1" t="s">
        <v>3161</v>
      </c>
      <c r="D1544" s="1" t="s">
        <v>3162</v>
      </c>
      <c r="E1544" s="1" t="s">
        <v>66</v>
      </c>
      <c r="F1544" s="1" t="s">
        <v>238</v>
      </c>
      <c r="G1544" s="1" t="s">
        <v>239</v>
      </c>
    </row>
    <row r="1545" spans="1:7" x14ac:dyDescent="0.25">
      <c r="A1545" s="1">
        <v>35265110</v>
      </c>
      <c r="B1545" s="1" t="s">
        <v>4375</v>
      </c>
      <c r="C1545" s="1" t="s">
        <v>4376</v>
      </c>
      <c r="D1545" s="1" t="s">
        <v>4377</v>
      </c>
      <c r="E1545" s="1" t="s">
        <v>66</v>
      </c>
      <c r="F1545" s="1" t="s">
        <v>4378</v>
      </c>
      <c r="G1545" s="1" t="s">
        <v>4379</v>
      </c>
    </row>
    <row r="1546" spans="1:7" x14ac:dyDescent="0.25">
      <c r="B1546" s="1" t="s">
        <v>4380</v>
      </c>
      <c r="C1546" s="1" t="s">
        <v>4381</v>
      </c>
      <c r="D1546" s="1" t="s">
        <v>4382</v>
      </c>
      <c r="E1546" s="1" t="s">
        <v>66</v>
      </c>
      <c r="F1546" s="1" t="s">
        <v>39</v>
      </c>
      <c r="G1546" s="1" t="s">
        <v>321</v>
      </c>
    </row>
    <row r="1547" spans="1:7" x14ac:dyDescent="0.25">
      <c r="B1547" s="1" t="s">
        <v>4383</v>
      </c>
      <c r="C1547" s="1" t="s">
        <v>4384</v>
      </c>
      <c r="D1547" s="1" t="s">
        <v>4385</v>
      </c>
      <c r="E1547" s="1" t="s">
        <v>66</v>
      </c>
      <c r="F1547" s="1" t="s">
        <v>369</v>
      </c>
      <c r="G1547" s="1" t="s">
        <v>370</v>
      </c>
    </row>
    <row r="1548" spans="1:7" x14ac:dyDescent="0.25">
      <c r="B1548" s="1" t="s">
        <v>4386</v>
      </c>
      <c r="C1548" s="1" t="s">
        <v>4387</v>
      </c>
      <c r="D1548" s="1" t="s">
        <v>4388</v>
      </c>
      <c r="E1548" s="1" t="s">
        <v>66</v>
      </c>
      <c r="F1548" s="1" t="s">
        <v>369</v>
      </c>
      <c r="G1548" s="1" t="s">
        <v>370</v>
      </c>
    </row>
    <row r="1549" spans="1:7" x14ac:dyDescent="0.25">
      <c r="B1549" s="1" t="s">
        <v>4389</v>
      </c>
      <c r="C1549" s="1" t="s">
        <v>4390</v>
      </c>
      <c r="D1549" s="1" t="s">
        <v>4391</v>
      </c>
      <c r="E1549" s="1" t="s">
        <v>66</v>
      </c>
      <c r="F1549" s="1" t="s">
        <v>2405</v>
      </c>
      <c r="G1549" s="1" t="s">
        <v>2406</v>
      </c>
    </row>
    <row r="1550" spans="1:7" x14ac:dyDescent="0.25">
      <c r="B1550" s="1" t="s">
        <v>4392</v>
      </c>
      <c r="C1550" s="1" t="s">
        <v>4393</v>
      </c>
      <c r="D1550" s="1" t="s">
        <v>4394</v>
      </c>
      <c r="E1550" s="1" t="s">
        <v>66</v>
      </c>
      <c r="F1550" s="1" t="s">
        <v>300</v>
      </c>
      <c r="G1550" s="1" t="s">
        <v>301</v>
      </c>
    </row>
    <row r="1551" spans="1:7" x14ac:dyDescent="0.25">
      <c r="A1551" s="1">
        <v>19040188</v>
      </c>
      <c r="B1551" s="1" t="s">
        <v>4395</v>
      </c>
      <c r="C1551" s="1" t="s">
        <v>4396</v>
      </c>
      <c r="D1551" s="1" t="s">
        <v>4397</v>
      </c>
      <c r="E1551" s="1" t="s">
        <v>66</v>
      </c>
      <c r="F1551" s="1" t="s">
        <v>4398</v>
      </c>
      <c r="G1551" s="1" t="s">
        <v>4399</v>
      </c>
    </row>
    <row r="1552" spans="1:7" x14ac:dyDescent="0.25">
      <c r="B1552" s="1" t="s">
        <v>4400</v>
      </c>
      <c r="C1552" s="1" t="s">
        <v>4401</v>
      </c>
      <c r="D1552" s="1" t="s">
        <v>4401</v>
      </c>
      <c r="E1552" s="1" t="s">
        <v>66</v>
      </c>
      <c r="F1552" s="1" t="s">
        <v>1898</v>
      </c>
      <c r="G1552" s="1" t="s">
        <v>1899</v>
      </c>
    </row>
    <row r="1553" spans="1:7" x14ac:dyDescent="0.25">
      <c r="B1553" s="1" t="s">
        <v>4402</v>
      </c>
      <c r="C1553" s="1" t="s">
        <v>4403</v>
      </c>
      <c r="D1553" s="1" t="s">
        <v>4404</v>
      </c>
      <c r="E1553" s="1" t="s">
        <v>66</v>
      </c>
      <c r="F1553" s="1" t="s">
        <v>480</v>
      </c>
      <c r="G1553" s="1" t="s">
        <v>481</v>
      </c>
    </row>
    <row r="1554" spans="1:7" x14ac:dyDescent="0.25">
      <c r="B1554" s="1" t="s">
        <v>4405</v>
      </c>
      <c r="C1554" s="1" t="s">
        <v>4406</v>
      </c>
      <c r="D1554" s="1" t="s">
        <v>4407</v>
      </c>
      <c r="E1554" s="1" t="s">
        <v>66</v>
      </c>
      <c r="F1554" s="1" t="s">
        <v>480</v>
      </c>
      <c r="G1554" s="1" t="s">
        <v>481</v>
      </c>
    </row>
    <row r="1555" spans="1:7" x14ac:dyDescent="0.25">
      <c r="B1555" s="1" t="s">
        <v>4408</v>
      </c>
      <c r="C1555" s="1" t="s">
        <v>4409</v>
      </c>
      <c r="D1555" s="1" t="s">
        <v>4410</v>
      </c>
      <c r="E1555" s="1" t="s">
        <v>66</v>
      </c>
      <c r="F1555" s="1" t="s">
        <v>480</v>
      </c>
      <c r="G1555" s="1" t="s">
        <v>481</v>
      </c>
    </row>
    <row r="1556" spans="1:7" x14ac:dyDescent="0.25">
      <c r="B1556" s="1" t="s">
        <v>4411</v>
      </c>
      <c r="C1556" s="1" t="s">
        <v>4411</v>
      </c>
      <c r="D1556" s="1" t="s">
        <v>4411</v>
      </c>
      <c r="E1556" s="1" t="s">
        <v>66</v>
      </c>
      <c r="G1556" s="1" t="s">
        <v>199</v>
      </c>
    </row>
    <row r="1557" spans="1:7" x14ac:dyDescent="0.25">
      <c r="B1557" s="1" t="s">
        <v>4412</v>
      </c>
      <c r="C1557" s="1" t="s">
        <v>4412</v>
      </c>
      <c r="D1557" s="1" t="s">
        <v>4412</v>
      </c>
      <c r="E1557" s="1" t="s">
        <v>66</v>
      </c>
      <c r="G1557" s="1" t="s">
        <v>199</v>
      </c>
    </row>
    <row r="1558" spans="1:7" x14ac:dyDescent="0.25">
      <c r="A1558" s="1">
        <v>35810095</v>
      </c>
      <c r="B1558" s="1" t="s">
        <v>4413</v>
      </c>
      <c r="C1558" s="1" t="s">
        <v>4414</v>
      </c>
      <c r="D1558" s="1" t="s">
        <v>4415</v>
      </c>
      <c r="E1558" s="1" t="s">
        <v>66</v>
      </c>
      <c r="F1558" s="1" t="s">
        <v>4242</v>
      </c>
      <c r="G1558" s="1" t="s">
        <v>4243</v>
      </c>
    </row>
    <row r="1559" spans="1:7" x14ac:dyDescent="0.25">
      <c r="A1559" s="1">
        <v>35810096</v>
      </c>
      <c r="B1559" s="1" t="s">
        <v>4416</v>
      </c>
      <c r="C1559" s="1" t="s">
        <v>4417</v>
      </c>
      <c r="D1559" s="1" t="s">
        <v>4418</v>
      </c>
      <c r="E1559" s="1" t="s">
        <v>66</v>
      </c>
      <c r="F1559" s="1" t="s">
        <v>4242</v>
      </c>
      <c r="G1559" s="1" t="s">
        <v>4243</v>
      </c>
    </row>
    <row r="1560" spans="1:7" x14ac:dyDescent="0.25">
      <c r="A1560" s="1">
        <v>35810097</v>
      </c>
      <c r="B1560" s="1" t="s">
        <v>4419</v>
      </c>
      <c r="C1560" s="1" t="s">
        <v>4420</v>
      </c>
      <c r="D1560" s="1" t="s">
        <v>4421</v>
      </c>
      <c r="E1560" s="1" t="s">
        <v>66</v>
      </c>
      <c r="F1560" s="1" t="s">
        <v>4242</v>
      </c>
      <c r="G1560" s="1" t="s">
        <v>4243</v>
      </c>
    </row>
    <row r="1561" spans="1:7" x14ac:dyDescent="0.25">
      <c r="A1561" s="1">
        <v>35810098</v>
      </c>
      <c r="B1561" s="1" t="s">
        <v>4422</v>
      </c>
      <c r="C1561" s="1" t="s">
        <v>4423</v>
      </c>
      <c r="D1561" s="1" t="s">
        <v>4424</v>
      </c>
      <c r="E1561" s="1" t="s">
        <v>66</v>
      </c>
      <c r="F1561" s="1" t="s">
        <v>4242</v>
      </c>
      <c r="G1561" s="1" t="s">
        <v>4243</v>
      </c>
    </row>
    <row r="1562" spans="1:7" x14ac:dyDescent="0.25">
      <c r="B1562" s="1" t="s">
        <v>4425</v>
      </c>
      <c r="C1562" s="1" t="s">
        <v>4426</v>
      </c>
      <c r="D1562" s="1" t="s">
        <v>4427</v>
      </c>
      <c r="E1562" s="1" t="s">
        <v>66</v>
      </c>
      <c r="F1562" s="1" t="s">
        <v>1310</v>
      </c>
      <c r="G1562" s="1" t="s">
        <v>1311</v>
      </c>
    </row>
    <row r="1563" spans="1:7" x14ac:dyDescent="0.25">
      <c r="B1563" s="1" t="s">
        <v>4428</v>
      </c>
      <c r="C1563" s="1" t="s">
        <v>4429</v>
      </c>
      <c r="D1563" s="1" t="s">
        <v>4430</v>
      </c>
      <c r="E1563" s="1" t="s">
        <v>66</v>
      </c>
      <c r="F1563" s="1" t="s">
        <v>493</v>
      </c>
      <c r="G1563" s="1" t="s">
        <v>494</v>
      </c>
    </row>
    <row r="1564" spans="1:7" x14ac:dyDescent="0.25">
      <c r="B1564" s="1" t="s">
        <v>4431</v>
      </c>
      <c r="C1564" s="1" t="s">
        <v>4432</v>
      </c>
      <c r="D1564" s="1" t="s">
        <v>4433</v>
      </c>
      <c r="E1564" s="1" t="s">
        <v>66</v>
      </c>
      <c r="G1564" s="1" t="s">
        <v>199</v>
      </c>
    </row>
    <row r="1565" spans="1:7" x14ac:dyDescent="0.25">
      <c r="B1565" s="1" t="s">
        <v>4434</v>
      </c>
      <c r="C1565" s="1" t="s">
        <v>4435</v>
      </c>
      <c r="D1565" s="1" t="s">
        <v>4436</v>
      </c>
      <c r="E1565" s="1" t="s">
        <v>66</v>
      </c>
      <c r="G1565" s="1" t="s">
        <v>199</v>
      </c>
    </row>
    <row r="1566" spans="1:7" x14ac:dyDescent="0.25">
      <c r="B1566" s="1" t="s">
        <v>4437</v>
      </c>
      <c r="C1566" s="1" t="s">
        <v>4438</v>
      </c>
      <c r="D1566" s="1" t="s">
        <v>4439</v>
      </c>
      <c r="E1566" s="1" t="s">
        <v>66</v>
      </c>
      <c r="G1566" s="1" t="s">
        <v>199</v>
      </c>
    </row>
    <row r="1567" spans="1:7" x14ac:dyDescent="0.25">
      <c r="B1567" s="1" t="s">
        <v>4440</v>
      </c>
      <c r="C1567" s="1" t="s">
        <v>4441</v>
      </c>
      <c r="D1567" s="1" t="s">
        <v>4442</v>
      </c>
      <c r="E1567" s="1" t="s">
        <v>66</v>
      </c>
      <c r="G1567" s="1" t="s">
        <v>199</v>
      </c>
    </row>
    <row r="1568" spans="1:7" x14ac:dyDescent="0.25">
      <c r="B1568" s="1" t="s">
        <v>4443</v>
      </c>
      <c r="C1568" s="1" t="s">
        <v>4444</v>
      </c>
      <c r="D1568" s="1" t="s">
        <v>4445</v>
      </c>
      <c r="E1568" s="1" t="s">
        <v>66</v>
      </c>
      <c r="F1568" s="1" t="s">
        <v>957</v>
      </c>
      <c r="G1568" s="1" t="s">
        <v>958</v>
      </c>
    </row>
    <row r="1569" spans="1:7" x14ac:dyDescent="0.25">
      <c r="B1569" s="1" t="s">
        <v>4175</v>
      </c>
      <c r="C1569" s="1" t="s">
        <v>4176</v>
      </c>
      <c r="D1569" s="1" t="s">
        <v>4177</v>
      </c>
      <c r="E1569" s="1" t="s">
        <v>66</v>
      </c>
      <c r="F1569" s="1" t="s">
        <v>171</v>
      </c>
      <c r="G1569" s="1" t="s">
        <v>172</v>
      </c>
    </row>
    <row r="1570" spans="1:7" x14ac:dyDescent="0.25">
      <c r="B1570" s="1" t="s">
        <v>4446</v>
      </c>
      <c r="C1570" s="1" t="s">
        <v>4447</v>
      </c>
      <c r="D1570" s="1" t="s">
        <v>4448</v>
      </c>
      <c r="E1570" s="1" t="s">
        <v>66</v>
      </c>
      <c r="F1570" s="1" t="s">
        <v>2292</v>
      </c>
      <c r="G1570" s="1" t="s">
        <v>2293</v>
      </c>
    </row>
    <row r="1571" spans="1:7" x14ac:dyDescent="0.25">
      <c r="B1571" s="1" t="s">
        <v>4449</v>
      </c>
      <c r="C1571" s="1" t="s">
        <v>4450</v>
      </c>
      <c r="D1571" s="1" t="s">
        <v>4451</v>
      </c>
      <c r="E1571" s="1" t="s">
        <v>66</v>
      </c>
      <c r="F1571" s="1" t="s">
        <v>103</v>
      </c>
      <c r="G1571" s="1" t="s">
        <v>4339</v>
      </c>
    </row>
    <row r="1572" spans="1:7" x14ac:dyDescent="0.25">
      <c r="B1572" s="1" t="s">
        <v>4452</v>
      </c>
      <c r="C1572" s="1" t="s">
        <v>4453</v>
      </c>
      <c r="D1572" s="1" t="s">
        <v>4454</v>
      </c>
      <c r="E1572" s="1" t="s">
        <v>66</v>
      </c>
      <c r="F1572" s="1" t="s">
        <v>1174</v>
      </c>
      <c r="G1572" s="1" t="s">
        <v>1175</v>
      </c>
    </row>
    <row r="1573" spans="1:7" x14ac:dyDescent="0.25">
      <c r="B1573" s="1" t="s">
        <v>4455</v>
      </c>
      <c r="C1573" s="1" t="s">
        <v>4456</v>
      </c>
      <c r="D1573" s="1" t="s">
        <v>4457</v>
      </c>
      <c r="E1573" s="1" t="s">
        <v>66</v>
      </c>
      <c r="F1573" s="1" t="s">
        <v>1174</v>
      </c>
      <c r="G1573" s="1" t="s">
        <v>1175</v>
      </c>
    </row>
    <row r="1574" spans="1:7" x14ac:dyDescent="0.25">
      <c r="B1574" s="1" t="s">
        <v>4458</v>
      </c>
      <c r="C1574" s="1" t="s">
        <v>4459</v>
      </c>
      <c r="D1574" s="1" t="s">
        <v>4460</v>
      </c>
      <c r="E1574" s="1" t="s">
        <v>66</v>
      </c>
      <c r="F1574" s="1" t="s">
        <v>1174</v>
      </c>
      <c r="G1574" s="1" t="s">
        <v>1175</v>
      </c>
    </row>
    <row r="1575" spans="1:7" x14ac:dyDescent="0.25">
      <c r="B1575" s="1" t="s">
        <v>4461</v>
      </c>
      <c r="C1575" s="1" t="s">
        <v>4462</v>
      </c>
      <c r="D1575" s="1" t="s">
        <v>4463</v>
      </c>
      <c r="E1575" s="1" t="s">
        <v>66</v>
      </c>
      <c r="F1575" s="1" t="s">
        <v>1174</v>
      </c>
      <c r="G1575" s="1" t="s">
        <v>1175</v>
      </c>
    </row>
    <row r="1576" spans="1:7" x14ac:dyDescent="0.25">
      <c r="A1576" s="1">
        <v>17850099</v>
      </c>
      <c r="B1576" s="1" t="s">
        <v>4464</v>
      </c>
      <c r="C1576" s="1" t="s">
        <v>4465</v>
      </c>
      <c r="D1576" s="1" t="s">
        <v>4466</v>
      </c>
      <c r="E1576" s="1" t="s">
        <v>66</v>
      </c>
      <c r="F1576" s="1" t="s">
        <v>4467</v>
      </c>
      <c r="G1576" s="1" t="s">
        <v>4468</v>
      </c>
    </row>
    <row r="1577" spans="1:7" x14ac:dyDescent="0.25">
      <c r="A1577" s="1">
        <v>19850099</v>
      </c>
      <c r="B1577" s="1" t="s">
        <v>4464</v>
      </c>
      <c r="C1577" s="1" t="s">
        <v>4465</v>
      </c>
      <c r="D1577" s="1" t="s">
        <v>4466</v>
      </c>
      <c r="E1577" s="1" t="s">
        <v>66</v>
      </c>
      <c r="F1577" s="1" t="s">
        <v>4467</v>
      </c>
      <c r="G1577" s="1" t="s">
        <v>4468</v>
      </c>
    </row>
    <row r="1578" spans="1:7" x14ac:dyDescent="0.25">
      <c r="A1578" s="1">
        <v>19780002</v>
      </c>
      <c r="B1578" s="1" t="s">
        <v>4469</v>
      </c>
      <c r="C1578" s="1" t="s">
        <v>4470</v>
      </c>
      <c r="D1578" s="1" t="s">
        <v>4471</v>
      </c>
      <c r="E1578" s="1" t="s">
        <v>66</v>
      </c>
      <c r="F1578" s="1" t="s">
        <v>4472</v>
      </c>
      <c r="G1578" s="1" t="s">
        <v>4473</v>
      </c>
    </row>
    <row r="1579" spans="1:7" x14ac:dyDescent="0.25">
      <c r="B1579" s="1" t="s">
        <v>4474</v>
      </c>
      <c r="C1579" s="1" t="s">
        <v>4475</v>
      </c>
      <c r="D1579" s="1" t="s">
        <v>4476</v>
      </c>
      <c r="E1579" s="1" t="s">
        <v>66</v>
      </c>
      <c r="G1579" s="1" t="s">
        <v>199</v>
      </c>
    </row>
    <row r="1580" spans="1:7" x14ac:dyDescent="0.25">
      <c r="A1580" s="1">
        <v>17780002</v>
      </c>
      <c r="B1580" s="1" t="s">
        <v>4469</v>
      </c>
      <c r="C1580" s="1" t="s">
        <v>4470</v>
      </c>
      <c r="D1580" s="1" t="s">
        <v>4471</v>
      </c>
      <c r="E1580" s="1" t="s">
        <v>66</v>
      </c>
      <c r="F1580" s="1" t="s">
        <v>4472</v>
      </c>
      <c r="G1580" s="1" t="s">
        <v>4473</v>
      </c>
    </row>
    <row r="1581" spans="1:7" x14ac:dyDescent="0.25">
      <c r="B1581" s="1" t="s">
        <v>4477</v>
      </c>
      <c r="C1581" s="1" t="s">
        <v>4478</v>
      </c>
      <c r="D1581" s="1" t="s">
        <v>4479</v>
      </c>
      <c r="E1581" s="1" t="s">
        <v>66</v>
      </c>
      <c r="G1581" s="1" t="s">
        <v>199</v>
      </c>
    </row>
    <row r="1582" spans="1:7" x14ac:dyDescent="0.25">
      <c r="B1582" s="1" t="s">
        <v>4480</v>
      </c>
      <c r="C1582" s="1" t="s">
        <v>4481</v>
      </c>
      <c r="D1582" s="1" t="s">
        <v>4480</v>
      </c>
      <c r="E1582" s="1" t="s">
        <v>66</v>
      </c>
      <c r="G1582" s="1" t="s">
        <v>199</v>
      </c>
    </row>
    <row r="1583" spans="1:7" x14ac:dyDescent="0.25">
      <c r="B1583" s="1" t="s">
        <v>4482</v>
      </c>
      <c r="C1583" s="1" t="s">
        <v>4482</v>
      </c>
      <c r="D1583" s="1" t="s">
        <v>4482</v>
      </c>
      <c r="E1583" s="1" t="s">
        <v>66</v>
      </c>
      <c r="F1583" s="1" t="s">
        <v>4483</v>
      </c>
      <c r="G1583" s="1" t="s">
        <v>4484</v>
      </c>
    </row>
    <row r="1584" spans="1:7" x14ac:dyDescent="0.25">
      <c r="B1584" s="1" t="s">
        <v>4485</v>
      </c>
      <c r="C1584" s="1" t="s">
        <v>4485</v>
      </c>
      <c r="D1584" s="1" t="s">
        <v>4485</v>
      </c>
      <c r="E1584" s="1" t="s">
        <v>66</v>
      </c>
      <c r="F1584" s="1" t="s">
        <v>4483</v>
      </c>
      <c r="G1584" s="1" t="s">
        <v>4484</v>
      </c>
    </row>
    <row r="1585" spans="2:7" x14ac:dyDescent="0.25">
      <c r="B1585" s="1" t="s">
        <v>4486</v>
      </c>
      <c r="C1585" s="1" t="s">
        <v>4486</v>
      </c>
      <c r="D1585" s="1" t="s">
        <v>4486</v>
      </c>
      <c r="E1585" s="1" t="s">
        <v>66</v>
      </c>
      <c r="F1585" s="1" t="s">
        <v>4483</v>
      </c>
      <c r="G1585" s="1" t="s">
        <v>4484</v>
      </c>
    </row>
    <row r="1586" spans="2:7" x14ac:dyDescent="0.25">
      <c r="B1586" s="1" t="s">
        <v>4487</v>
      </c>
      <c r="C1586" s="1" t="s">
        <v>4487</v>
      </c>
      <c r="D1586" s="1" t="s">
        <v>4487</v>
      </c>
      <c r="E1586" s="1" t="s">
        <v>66</v>
      </c>
      <c r="F1586" s="1" t="s">
        <v>4483</v>
      </c>
      <c r="G1586" s="1" t="s">
        <v>4484</v>
      </c>
    </row>
    <row r="1587" spans="2:7" x14ac:dyDescent="0.25">
      <c r="B1587" s="1" t="s">
        <v>4487</v>
      </c>
      <c r="C1587" s="1" t="s">
        <v>4487</v>
      </c>
      <c r="D1587" s="1" t="s">
        <v>4487</v>
      </c>
      <c r="E1587" s="1" t="s">
        <v>66</v>
      </c>
      <c r="F1587" s="1" t="s">
        <v>4483</v>
      </c>
      <c r="G1587" s="1" t="s">
        <v>4484</v>
      </c>
    </row>
    <row r="1588" spans="2:7" x14ac:dyDescent="0.25">
      <c r="B1588" s="1" t="s">
        <v>4488</v>
      </c>
      <c r="C1588" s="1" t="s">
        <v>4488</v>
      </c>
      <c r="D1588" s="1" t="s">
        <v>4488</v>
      </c>
      <c r="E1588" s="1" t="s">
        <v>66</v>
      </c>
      <c r="F1588" s="1" t="s">
        <v>4483</v>
      </c>
      <c r="G1588" s="1" t="s">
        <v>4484</v>
      </c>
    </row>
    <row r="1589" spans="2:7" x14ac:dyDescent="0.25">
      <c r="B1589" s="1" t="s">
        <v>4489</v>
      </c>
      <c r="C1589" s="1" t="s">
        <v>4489</v>
      </c>
      <c r="D1589" s="1" t="s">
        <v>4489</v>
      </c>
      <c r="E1589" s="1" t="s">
        <v>66</v>
      </c>
      <c r="F1589" s="1" t="s">
        <v>4483</v>
      </c>
      <c r="G1589" s="1" t="s">
        <v>4484</v>
      </c>
    </row>
    <row r="1590" spans="2:7" x14ac:dyDescent="0.25">
      <c r="B1590" s="1" t="s">
        <v>4490</v>
      </c>
      <c r="C1590" s="1" t="s">
        <v>4490</v>
      </c>
      <c r="D1590" s="1" t="s">
        <v>4490</v>
      </c>
      <c r="E1590" s="1" t="s">
        <v>66</v>
      </c>
      <c r="F1590" s="1" t="s">
        <v>4483</v>
      </c>
      <c r="G1590" s="1" t="s">
        <v>4484</v>
      </c>
    </row>
    <row r="1591" spans="2:7" x14ac:dyDescent="0.25">
      <c r="B1591" s="1" t="s">
        <v>4491</v>
      </c>
      <c r="C1591" s="1" t="s">
        <v>4491</v>
      </c>
      <c r="D1591" s="1" t="s">
        <v>4491</v>
      </c>
      <c r="E1591" s="1" t="s">
        <v>66</v>
      </c>
      <c r="F1591" s="1" t="s">
        <v>4483</v>
      </c>
      <c r="G1591" s="1" t="s">
        <v>4484</v>
      </c>
    </row>
    <row r="1592" spans="2:7" x14ac:dyDescent="0.25">
      <c r="B1592" s="1" t="s">
        <v>4492</v>
      </c>
      <c r="C1592" s="1" t="s">
        <v>4492</v>
      </c>
      <c r="D1592" s="1" t="s">
        <v>4492</v>
      </c>
      <c r="E1592" s="1" t="s">
        <v>66</v>
      </c>
      <c r="F1592" s="1" t="s">
        <v>4483</v>
      </c>
      <c r="G1592" s="1" t="s">
        <v>4484</v>
      </c>
    </row>
    <row r="1593" spans="2:7" x14ac:dyDescent="0.25">
      <c r="B1593" s="1" t="s">
        <v>4493</v>
      </c>
      <c r="C1593" s="1" t="s">
        <v>4493</v>
      </c>
      <c r="D1593" s="1" t="s">
        <v>4493</v>
      </c>
      <c r="E1593" s="1" t="s">
        <v>66</v>
      </c>
      <c r="F1593" s="1" t="s">
        <v>4483</v>
      </c>
      <c r="G1593" s="1" t="s">
        <v>4484</v>
      </c>
    </row>
    <row r="1594" spans="2:7" x14ac:dyDescent="0.25">
      <c r="B1594" s="1" t="s">
        <v>4494</v>
      </c>
      <c r="C1594" s="1" t="s">
        <v>4495</v>
      </c>
      <c r="D1594" s="1" t="s">
        <v>4496</v>
      </c>
      <c r="E1594" s="1" t="s">
        <v>66</v>
      </c>
      <c r="G1594" s="1" t="s">
        <v>199</v>
      </c>
    </row>
    <row r="1595" spans="2:7" x14ac:dyDescent="0.25">
      <c r="B1595" s="1" t="s">
        <v>4497</v>
      </c>
      <c r="C1595" s="1" t="s">
        <v>4497</v>
      </c>
      <c r="D1595" s="1" t="s">
        <v>4497</v>
      </c>
      <c r="E1595" s="1" t="s">
        <v>66</v>
      </c>
      <c r="F1595" s="1" t="s">
        <v>4483</v>
      </c>
      <c r="G1595" s="1" t="s">
        <v>4484</v>
      </c>
    </row>
    <row r="1596" spans="2:7" x14ac:dyDescent="0.25">
      <c r="B1596" s="1" t="s">
        <v>4498</v>
      </c>
      <c r="C1596" s="1" t="s">
        <v>4498</v>
      </c>
      <c r="D1596" s="1" t="s">
        <v>4498</v>
      </c>
      <c r="E1596" s="1" t="s">
        <v>66</v>
      </c>
      <c r="F1596" s="1" t="s">
        <v>4483</v>
      </c>
      <c r="G1596" s="1" t="s">
        <v>4484</v>
      </c>
    </row>
    <row r="1597" spans="2:7" x14ac:dyDescent="0.25">
      <c r="B1597" s="1" t="s">
        <v>4499</v>
      </c>
      <c r="C1597" s="1" t="s">
        <v>4499</v>
      </c>
      <c r="D1597" s="1" t="s">
        <v>4499</v>
      </c>
      <c r="E1597" s="1" t="s">
        <v>66</v>
      </c>
      <c r="F1597" s="1" t="s">
        <v>4483</v>
      </c>
      <c r="G1597" s="1" t="s">
        <v>4484</v>
      </c>
    </row>
    <row r="1598" spans="2:7" x14ac:dyDescent="0.25">
      <c r="B1598" s="1" t="s">
        <v>4500</v>
      </c>
      <c r="C1598" s="1" t="s">
        <v>4500</v>
      </c>
      <c r="D1598" s="1" t="s">
        <v>4500</v>
      </c>
      <c r="E1598" s="1" t="s">
        <v>66</v>
      </c>
      <c r="F1598" s="1" t="s">
        <v>4483</v>
      </c>
      <c r="G1598" s="1" t="s">
        <v>4484</v>
      </c>
    </row>
    <row r="1599" spans="2:7" x14ac:dyDescent="0.25">
      <c r="B1599" s="1" t="s">
        <v>4501</v>
      </c>
      <c r="C1599" s="1" t="s">
        <v>4501</v>
      </c>
      <c r="D1599" s="1" t="s">
        <v>4501</v>
      </c>
      <c r="E1599" s="1" t="s">
        <v>66</v>
      </c>
      <c r="F1599" s="1" t="s">
        <v>4483</v>
      </c>
      <c r="G1599" s="1" t="s">
        <v>4484</v>
      </c>
    </row>
    <row r="1600" spans="2:7" x14ac:dyDescent="0.25">
      <c r="B1600" s="1" t="s">
        <v>4502</v>
      </c>
      <c r="C1600" s="1" t="s">
        <v>4502</v>
      </c>
      <c r="D1600" s="1" t="s">
        <v>4502</v>
      </c>
      <c r="E1600" s="1" t="s">
        <v>66</v>
      </c>
      <c r="F1600" s="1" t="s">
        <v>4483</v>
      </c>
      <c r="G1600" s="1" t="s">
        <v>4484</v>
      </c>
    </row>
    <row r="1601" spans="1:7" x14ac:dyDescent="0.25">
      <c r="B1601" s="1" t="s">
        <v>4503</v>
      </c>
      <c r="C1601" s="1" t="s">
        <v>4503</v>
      </c>
      <c r="D1601" s="1" t="s">
        <v>4503</v>
      </c>
      <c r="E1601" s="1" t="s">
        <v>66</v>
      </c>
      <c r="F1601" s="1" t="s">
        <v>4483</v>
      </c>
      <c r="G1601" s="1" t="s">
        <v>4484</v>
      </c>
    </row>
    <row r="1602" spans="1:7" x14ac:dyDescent="0.25">
      <c r="B1602" s="1" t="s">
        <v>4504</v>
      </c>
      <c r="C1602" s="1" t="s">
        <v>4504</v>
      </c>
      <c r="D1602" s="1" t="s">
        <v>4504</v>
      </c>
      <c r="E1602" s="1" t="s">
        <v>66</v>
      </c>
      <c r="F1602" s="1" t="s">
        <v>4483</v>
      </c>
      <c r="G1602" s="1" t="s">
        <v>4484</v>
      </c>
    </row>
    <row r="1603" spans="1:7" x14ac:dyDescent="0.25">
      <c r="B1603" s="1" t="s">
        <v>4505</v>
      </c>
      <c r="C1603" s="1" t="s">
        <v>4505</v>
      </c>
      <c r="D1603" s="1" t="s">
        <v>4505</v>
      </c>
      <c r="E1603" s="1" t="s">
        <v>66</v>
      </c>
      <c r="F1603" s="1" t="s">
        <v>4483</v>
      </c>
      <c r="G1603" s="1" t="s">
        <v>4484</v>
      </c>
    </row>
    <row r="1604" spans="1:7" x14ac:dyDescent="0.25">
      <c r="A1604" s="1">
        <v>19715059</v>
      </c>
      <c r="B1604" s="1" t="s">
        <v>4506</v>
      </c>
      <c r="C1604" s="1" t="s">
        <v>4507</v>
      </c>
      <c r="D1604" s="1" t="s">
        <v>4508</v>
      </c>
      <c r="E1604" s="1" t="s">
        <v>65</v>
      </c>
      <c r="F1604" s="1" t="s">
        <v>2946</v>
      </c>
      <c r="G1604" s="1" t="s">
        <v>2947</v>
      </c>
    </row>
    <row r="1605" spans="1:7" x14ac:dyDescent="0.25">
      <c r="A1605" s="1">
        <v>37090004</v>
      </c>
      <c r="B1605" s="1" t="s">
        <v>4509</v>
      </c>
      <c r="C1605" s="1" t="s">
        <v>4510</v>
      </c>
      <c r="D1605" s="1" t="s">
        <v>4509</v>
      </c>
      <c r="G1605" s="1" t="s">
        <v>199</v>
      </c>
    </row>
    <row r="1606" spans="1:7" x14ac:dyDescent="0.25">
      <c r="B1606" s="1" t="s">
        <v>968</v>
      </c>
      <c r="C1606" s="1" t="s">
        <v>968</v>
      </c>
      <c r="D1606" s="1" t="s">
        <v>4511</v>
      </c>
      <c r="E1606" s="1" t="s">
        <v>66</v>
      </c>
      <c r="G1606" s="1" t="s">
        <v>199</v>
      </c>
    </row>
    <row r="1607" spans="1:7" x14ac:dyDescent="0.25">
      <c r="B1607" s="1" t="s">
        <v>969</v>
      </c>
      <c r="C1607" s="1" t="s">
        <v>969</v>
      </c>
      <c r="D1607" s="1" t="s">
        <v>969</v>
      </c>
      <c r="E1607" s="1" t="s">
        <v>66</v>
      </c>
      <c r="G1607" s="1" t="s">
        <v>199</v>
      </c>
    </row>
    <row r="1608" spans="1:7" x14ac:dyDescent="0.25">
      <c r="B1608" s="1" t="s">
        <v>970</v>
      </c>
      <c r="C1608" s="1" t="s">
        <v>970</v>
      </c>
      <c r="D1608" s="1" t="s">
        <v>970</v>
      </c>
      <c r="E1608" s="1" t="s">
        <v>66</v>
      </c>
      <c r="G1608" s="1" t="s">
        <v>199</v>
      </c>
    </row>
    <row r="1609" spans="1:7" x14ac:dyDescent="0.25">
      <c r="B1609" s="1" t="s">
        <v>2246</v>
      </c>
      <c r="C1609" s="1" t="s">
        <v>2246</v>
      </c>
      <c r="D1609" s="1" t="s">
        <v>2246</v>
      </c>
      <c r="E1609" s="1" t="s">
        <v>66</v>
      </c>
      <c r="G1609" s="1" t="s">
        <v>199</v>
      </c>
    </row>
    <row r="1610" spans="1:7" x14ac:dyDescent="0.25">
      <c r="B1610" s="1" t="s">
        <v>4512</v>
      </c>
      <c r="C1610" s="1" t="s">
        <v>4512</v>
      </c>
      <c r="D1610" s="1" t="s">
        <v>4512</v>
      </c>
      <c r="E1610" s="1" t="s">
        <v>66</v>
      </c>
      <c r="G1610" s="1" t="s">
        <v>199</v>
      </c>
    </row>
    <row r="1611" spans="1:7" x14ac:dyDescent="0.25">
      <c r="B1611" s="1" t="s">
        <v>4513</v>
      </c>
      <c r="C1611" s="1" t="s">
        <v>4513</v>
      </c>
      <c r="D1611" s="1" t="s">
        <v>4513</v>
      </c>
      <c r="E1611" s="1" t="s">
        <v>66</v>
      </c>
      <c r="G1611" s="1" t="s">
        <v>199</v>
      </c>
    </row>
    <row r="1612" spans="1:7" x14ac:dyDescent="0.25">
      <c r="B1612" s="1" t="s">
        <v>4514</v>
      </c>
      <c r="C1612" s="1" t="s">
        <v>4514</v>
      </c>
      <c r="D1612" s="1" t="s">
        <v>4514</v>
      </c>
      <c r="E1612" s="1" t="s">
        <v>66</v>
      </c>
      <c r="G1612" s="1" t="s">
        <v>199</v>
      </c>
    </row>
    <row r="1613" spans="1:7" x14ac:dyDescent="0.25">
      <c r="B1613" s="1" t="s">
        <v>4515</v>
      </c>
      <c r="C1613" s="1" t="s">
        <v>4515</v>
      </c>
      <c r="D1613" s="1" t="s">
        <v>4515</v>
      </c>
      <c r="E1613" s="1" t="s">
        <v>66</v>
      </c>
      <c r="G1613" s="1" t="s">
        <v>199</v>
      </c>
    </row>
    <row r="1614" spans="1:7" x14ac:dyDescent="0.25">
      <c r="B1614" s="1" t="s">
        <v>4516</v>
      </c>
      <c r="C1614" s="1" t="s">
        <v>4517</v>
      </c>
      <c r="D1614" s="1" t="s">
        <v>4518</v>
      </c>
      <c r="E1614" s="1" t="s">
        <v>66</v>
      </c>
      <c r="F1614" s="1" t="s">
        <v>4519</v>
      </c>
      <c r="G1614" s="1" t="s">
        <v>4520</v>
      </c>
    </row>
    <row r="1615" spans="1:7" x14ac:dyDescent="0.25">
      <c r="B1615" s="1" t="s">
        <v>4521</v>
      </c>
      <c r="C1615" s="1" t="s">
        <v>4521</v>
      </c>
      <c r="D1615" s="1" t="s">
        <v>4521</v>
      </c>
      <c r="E1615" s="1" t="s">
        <v>66</v>
      </c>
      <c r="G1615" s="1" t="s">
        <v>199</v>
      </c>
    </row>
    <row r="1616" spans="1:7" x14ac:dyDescent="0.25">
      <c r="B1616" s="1" t="s">
        <v>4522</v>
      </c>
      <c r="C1616" s="1" t="s">
        <v>4522</v>
      </c>
      <c r="D1616" s="1" t="s">
        <v>4523</v>
      </c>
      <c r="E1616" s="1" t="s">
        <v>66</v>
      </c>
      <c r="G1616" s="1" t="s">
        <v>199</v>
      </c>
    </row>
    <row r="1617" spans="1:7" x14ac:dyDescent="0.25">
      <c r="B1617" s="1" t="s">
        <v>26</v>
      </c>
      <c r="C1617" s="1" t="s">
        <v>4524</v>
      </c>
      <c r="D1617" s="1" t="s">
        <v>26</v>
      </c>
      <c r="E1617" s="1" t="s">
        <v>66</v>
      </c>
      <c r="G1617" s="1" t="s">
        <v>199</v>
      </c>
    </row>
    <row r="1618" spans="1:7" x14ac:dyDescent="0.25">
      <c r="B1618" s="1" t="s">
        <v>4525</v>
      </c>
      <c r="C1618" s="1" t="s">
        <v>4525</v>
      </c>
      <c r="D1618" s="1" t="s">
        <v>4525</v>
      </c>
      <c r="E1618" s="1" t="s">
        <v>66</v>
      </c>
      <c r="G1618" s="1" t="s">
        <v>199</v>
      </c>
    </row>
    <row r="1619" spans="1:7" x14ac:dyDescent="0.25">
      <c r="B1619" s="1" t="s">
        <v>4526</v>
      </c>
      <c r="C1619" s="1" t="s">
        <v>4526</v>
      </c>
      <c r="D1619" s="1" t="s">
        <v>4526</v>
      </c>
      <c r="E1619" s="1" t="s">
        <v>66</v>
      </c>
      <c r="G1619" s="1" t="s">
        <v>199</v>
      </c>
    </row>
    <row r="1620" spans="1:7" x14ac:dyDescent="0.25">
      <c r="B1620" s="1" t="s">
        <v>4527</v>
      </c>
      <c r="C1620" s="1" t="s">
        <v>4527</v>
      </c>
      <c r="D1620" s="1" t="s">
        <v>4527</v>
      </c>
      <c r="E1620" s="1" t="s">
        <v>66</v>
      </c>
      <c r="G1620" s="1" t="s">
        <v>199</v>
      </c>
    </row>
    <row r="1621" spans="1:7" x14ac:dyDescent="0.25">
      <c r="B1621" s="1" t="s">
        <v>4528</v>
      </c>
      <c r="C1621" s="1" t="s">
        <v>4529</v>
      </c>
      <c r="D1621" s="1" t="s">
        <v>4530</v>
      </c>
      <c r="E1621" s="1" t="s">
        <v>66</v>
      </c>
      <c r="F1621" s="1" t="s">
        <v>4531</v>
      </c>
      <c r="G1621" s="1" t="s">
        <v>4532</v>
      </c>
    </row>
    <row r="1622" spans="1:7" x14ac:dyDescent="0.25">
      <c r="B1622" s="1" t="s">
        <v>4533</v>
      </c>
      <c r="C1622" s="1" t="s">
        <v>4534</v>
      </c>
      <c r="D1622" s="1" t="s">
        <v>4535</v>
      </c>
      <c r="E1622" s="1" t="s">
        <v>66</v>
      </c>
      <c r="F1622" s="1" t="s">
        <v>356</v>
      </c>
      <c r="G1622" s="1" t="s">
        <v>357</v>
      </c>
    </row>
    <row r="1623" spans="1:7" x14ac:dyDescent="0.25">
      <c r="B1623" s="1" t="s">
        <v>4536</v>
      </c>
      <c r="C1623" s="1" t="s">
        <v>4537</v>
      </c>
      <c r="D1623" s="1" t="s">
        <v>4538</v>
      </c>
      <c r="E1623" s="1" t="s">
        <v>66</v>
      </c>
      <c r="F1623" s="1" t="s">
        <v>356</v>
      </c>
      <c r="G1623" s="1" t="s">
        <v>357</v>
      </c>
    </row>
    <row r="1624" spans="1:7" x14ac:dyDescent="0.25">
      <c r="A1624" s="1">
        <v>37090005</v>
      </c>
      <c r="B1624" s="1" t="s">
        <v>4539</v>
      </c>
      <c r="C1624" s="1" t="s">
        <v>4540</v>
      </c>
      <c r="D1624" s="1" t="s">
        <v>4539</v>
      </c>
      <c r="G1624" s="1" t="s">
        <v>199</v>
      </c>
    </row>
    <row r="1625" spans="1:7" x14ac:dyDescent="0.25">
      <c r="A1625" s="1">
        <v>37090009</v>
      </c>
      <c r="B1625" s="1" t="s">
        <v>4541</v>
      </c>
      <c r="C1625" s="1" t="s">
        <v>4542</v>
      </c>
      <c r="D1625" s="1" t="s">
        <v>4541</v>
      </c>
      <c r="G1625" s="1" t="s">
        <v>199</v>
      </c>
    </row>
    <row r="1626" spans="1:7" x14ac:dyDescent="0.25">
      <c r="A1626" s="1">
        <v>37090013</v>
      </c>
      <c r="B1626" s="1" t="s">
        <v>4543</v>
      </c>
      <c r="C1626" s="1" t="s">
        <v>4544</v>
      </c>
      <c r="D1626" s="1" t="s">
        <v>4543</v>
      </c>
      <c r="G1626" s="1" t="s">
        <v>199</v>
      </c>
    </row>
    <row r="1627" spans="1:7" x14ac:dyDescent="0.25">
      <c r="A1627" s="1">
        <v>37090008</v>
      </c>
      <c r="B1627" s="1" t="s">
        <v>4545</v>
      </c>
      <c r="C1627" s="1" t="s">
        <v>4546</v>
      </c>
      <c r="D1627" s="1" t="s">
        <v>4545</v>
      </c>
      <c r="G1627" s="1" t="s">
        <v>199</v>
      </c>
    </row>
    <row r="1628" spans="1:7" x14ac:dyDescent="0.25">
      <c r="A1628" s="1">
        <v>37090012</v>
      </c>
      <c r="B1628" s="1" t="s">
        <v>4547</v>
      </c>
      <c r="C1628" s="1" t="s">
        <v>4548</v>
      </c>
      <c r="D1628" s="1" t="s">
        <v>4547</v>
      </c>
      <c r="G1628" s="1" t="s">
        <v>199</v>
      </c>
    </row>
    <row r="1629" spans="1:7" x14ac:dyDescent="0.25">
      <c r="A1629" s="1">
        <v>37090252</v>
      </c>
      <c r="B1629" s="1" t="s">
        <v>4549</v>
      </c>
      <c r="C1629" s="1" t="s">
        <v>4550</v>
      </c>
      <c r="D1629" s="1" t="s">
        <v>4549</v>
      </c>
      <c r="G1629" s="1" t="s">
        <v>199</v>
      </c>
    </row>
    <row r="1630" spans="1:7" x14ac:dyDescent="0.25">
      <c r="A1630" s="1">
        <v>37090089</v>
      </c>
      <c r="B1630" s="1" t="s">
        <v>4551</v>
      </c>
      <c r="C1630" s="1" t="s">
        <v>4552</v>
      </c>
      <c r="D1630" s="1" t="s">
        <v>4551</v>
      </c>
      <c r="G1630" s="1" t="s">
        <v>199</v>
      </c>
    </row>
    <row r="1631" spans="1:7" x14ac:dyDescent="0.25">
      <c r="B1631" s="1" t="s">
        <v>4553</v>
      </c>
      <c r="C1631" s="1" t="s">
        <v>4553</v>
      </c>
      <c r="D1631" s="1" t="s">
        <v>4553</v>
      </c>
      <c r="E1631" s="1" t="s">
        <v>66</v>
      </c>
      <c r="F1631" s="1" t="s">
        <v>102</v>
      </c>
      <c r="G1631" s="1" t="s">
        <v>1053</v>
      </c>
    </row>
    <row r="1632" spans="1:7" x14ac:dyDescent="0.25">
      <c r="B1632" s="1" t="s">
        <v>4554</v>
      </c>
      <c r="C1632" s="1" t="s">
        <v>4555</v>
      </c>
      <c r="D1632" s="1" t="s">
        <v>4556</v>
      </c>
      <c r="E1632" s="1" t="s">
        <v>66</v>
      </c>
      <c r="F1632" s="1" t="s">
        <v>1034</v>
      </c>
      <c r="G1632" s="1" t="s">
        <v>1035</v>
      </c>
    </row>
    <row r="1633" spans="1:7" x14ac:dyDescent="0.25">
      <c r="A1633" s="1">
        <v>19745370</v>
      </c>
      <c r="B1633" s="1" t="s">
        <v>4557</v>
      </c>
      <c r="C1633" s="1" t="s">
        <v>4558</v>
      </c>
      <c r="D1633" s="1" t="s">
        <v>4559</v>
      </c>
      <c r="E1633" s="1" t="s">
        <v>66</v>
      </c>
      <c r="F1633" s="1" t="s">
        <v>356</v>
      </c>
      <c r="G1633" s="1" t="s">
        <v>357</v>
      </c>
    </row>
    <row r="1634" spans="1:7" x14ac:dyDescent="0.25">
      <c r="A1634" s="1">
        <v>35520460</v>
      </c>
      <c r="B1634" s="1" t="s">
        <v>4560</v>
      </c>
      <c r="C1634" s="1" t="s">
        <v>4560</v>
      </c>
      <c r="D1634" s="1" t="s">
        <v>4560</v>
      </c>
      <c r="G1634" s="1" t="s">
        <v>199</v>
      </c>
    </row>
    <row r="1635" spans="1:7" x14ac:dyDescent="0.25">
      <c r="B1635" s="1" t="s">
        <v>4561</v>
      </c>
      <c r="C1635" s="1" t="s">
        <v>4561</v>
      </c>
      <c r="D1635" s="1" t="s">
        <v>4561</v>
      </c>
      <c r="E1635" s="1" t="s">
        <v>66</v>
      </c>
      <c r="F1635" s="1" t="s">
        <v>3495</v>
      </c>
      <c r="G1635" s="1" t="s">
        <v>3496</v>
      </c>
    </row>
    <row r="1636" spans="1:7" x14ac:dyDescent="0.25">
      <c r="A1636" s="1">
        <v>17726026</v>
      </c>
      <c r="B1636" s="1" t="s">
        <v>4562</v>
      </c>
      <c r="C1636" s="1" t="s">
        <v>4563</v>
      </c>
      <c r="D1636" s="1" t="s">
        <v>4564</v>
      </c>
      <c r="E1636" s="1" t="s">
        <v>66</v>
      </c>
      <c r="F1636" s="1" t="s">
        <v>4565</v>
      </c>
      <c r="G1636" s="1" t="s">
        <v>4566</v>
      </c>
    </row>
    <row r="1637" spans="1:7" x14ac:dyDescent="0.25">
      <c r="A1637" s="1">
        <v>16511007</v>
      </c>
      <c r="B1637" s="1" t="s">
        <v>4567</v>
      </c>
      <c r="C1637" s="1" t="s">
        <v>4568</v>
      </c>
      <c r="D1637" s="1" t="s">
        <v>4569</v>
      </c>
      <c r="E1637" s="1" t="s">
        <v>66</v>
      </c>
      <c r="F1637" s="1" t="s">
        <v>4570</v>
      </c>
      <c r="G1637" s="1" t="s">
        <v>4571</v>
      </c>
    </row>
    <row r="1638" spans="1:7" x14ac:dyDescent="0.25">
      <c r="B1638" s="1" t="s">
        <v>4572</v>
      </c>
      <c r="C1638" s="1" t="s">
        <v>4573</v>
      </c>
      <c r="D1638" s="1" t="s">
        <v>4574</v>
      </c>
      <c r="E1638" s="1" t="s">
        <v>66</v>
      </c>
      <c r="F1638" s="1" t="s">
        <v>171</v>
      </c>
      <c r="G1638" s="1" t="s">
        <v>172</v>
      </c>
    </row>
    <row r="1639" spans="1:7" x14ac:dyDescent="0.25">
      <c r="A1639" s="1">
        <v>35120830</v>
      </c>
      <c r="B1639" s="1" t="s">
        <v>4575</v>
      </c>
      <c r="C1639" s="1" t="s">
        <v>4576</v>
      </c>
      <c r="D1639" s="1" t="s">
        <v>4577</v>
      </c>
      <c r="E1639" s="1" t="s">
        <v>65</v>
      </c>
      <c r="F1639" s="1" t="s">
        <v>2269</v>
      </c>
      <c r="G1639" s="1" t="s">
        <v>2270</v>
      </c>
    </row>
    <row r="1640" spans="1:7" x14ac:dyDescent="0.25">
      <c r="A1640" s="1">
        <v>35120820</v>
      </c>
      <c r="B1640" s="1" t="s">
        <v>4578</v>
      </c>
      <c r="C1640" s="1" t="s">
        <v>4579</v>
      </c>
      <c r="D1640" s="1" t="s">
        <v>4580</v>
      </c>
      <c r="E1640" s="1" t="s">
        <v>65</v>
      </c>
      <c r="F1640" s="1" t="s">
        <v>2269</v>
      </c>
      <c r="G1640" s="1" t="s">
        <v>2270</v>
      </c>
    </row>
    <row r="1641" spans="1:7" x14ac:dyDescent="0.25">
      <c r="B1641" s="1" t="s">
        <v>4581</v>
      </c>
      <c r="C1641" s="1" t="s">
        <v>4582</v>
      </c>
      <c r="D1641" s="1" t="s">
        <v>4583</v>
      </c>
      <c r="E1641" s="1" t="s">
        <v>66</v>
      </c>
      <c r="F1641" s="1" t="s">
        <v>3068</v>
      </c>
      <c r="G1641" s="1" t="s">
        <v>3069</v>
      </c>
    </row>
    <row r="1642" spans="1:7" x14ac:dyDescent="0.25">
      <c r="B1642" s="1" t="s">
        <v>4584</v>
      </c>
      <c r="C1642" s="1" t="s">
        <v>4585</v>
      </c>
      <c r="D1642" s="1" t="s">
        <v>4586</v>
      </c>
      <c r="E1642" s="1" t="s">
        <v>66</v>
      </c>
      <c r="F1642" s="1" t="s">
        <v>4587</v>
      </c>
      <c r="G1642" s="1" t="s">
        <v>4588</v>
      </c>
    </row>
    <row r="1643" spans="1:7" x14ac:dyDescent="0.25">
      <c r="B1643" s="1" t="s">
        <v>4589</v>
      </c>
      <c r="C1643" s="1" t="s">
        <v>4590</v>
      </c>
      <c r="D1643" s="1" t="s">
        <v>4591</v>
      </c>
      <c r="E1643" s="1" t="s">
        <v>65</v>
      </c>
      <c r="F1643" s="1" t="s">
        <v>480</v>
      </c>
      <c r="G1643" s="1" t="s">
        <v>481</v>
      </c>
    </row>
    <row r="1644" spans="1:7" x14ac:dyDescent="0.25">
      <c r="B1644" s="1" t="s">
        <v>4592</v>
      </c>
      <c r="C1644" s="1" t="s">
        <v>4593</v>
      </c>
      <c r="D1644" s="1" t="s">
        <v>4594</v>
      </c>
      <c r="E1644" s="1" t="s">
        <v>65</v>
      </c>
      <c r="F1644" s="1" t="s">
        <v>480</v>
      </c>
      <c r="G1644" s="1" t="s">
        <v>481</v>
      </c>
    </row>
    <row r="1645" spans="1:7" x14ac:dyDescent="0.25">
      <c r="B1645" s="1" t="s">
        <v>4595</v>
      </c>
      <c r="C1645" s="1" t="s">
        <v>4596</v>
      </c>
      <c r="D1645" s="1" t="s">
        <v>4597</v>
      </c>
      <c r="E1645" s="1" t="s">
        <v>66</v>
      </c>
      <c r="F1645" s="1" t="s">
        <v>4598</v>
      </c>
      <c r="G1645" s="1" t="s">
        <v>4599</v>
      </c>
    </row>
    <row r="1646" spans="1:7" x14ac:dyDescent="0.25">
      <c r="B1646" s="1" t="s">
        <v>4600</v>
      </c>
      <c r="C1646" s="1" t="s">
        <v>4601</v>
      </c>
      <c r="D1646" s="1" t="s">
        <v>4602</v>
      </c>
      <c r="E1646" s="1" t="s">
        <v>66</v>
      </c>
      <c r="F1646" s="1" t="s">
        <v>1792</v>
      </c>
      <c r="G1646" s="1" t="s">
        <v>1793</v>
      </c>
    </row>
    <row r="1647" spans="1:7" x14ac:dyDescent="0.25">
      <c r="A1647" s="1">
        <v>31090029</v>
      </c>
      <c r="B1647" s="1" t="s">
        <v>4603</v>
      </c>
      <c r="C1647" s="1" t="s">
        <v>4604</v>
      </c>
      <c r="D1647" s="1" t="s">
        <v>4605</v>
      </c>
      <c r="E1647" s="1" t="s">
        <v>66</v>
      </c>
      <c r="G1647" s="1" t="s">
        <v>199</v>
      </c>
    </row>
    <row r="1648" spans="1:7" x14ac:dyDescent="0.25">
      <c r="A1648" s="1">
        <v>31090001</v>
      </c>
      <c r="B1648" s="1" t="s">
        <v>4606</v>
      </c>
      <c r="C1648" s="1" t="s">
        <v>4607</v>
      </c>
      <c r="D1648" s="1" t="s">
        <v>4608</v>
      </c>
      <c r="E1648" s="1" t="s">
        <v>66</v>
      </c>
      <c r="G1648" s="1" t="s">
        <v>199</v>
      </c>
    </row>
    <row r="1649" spans="1:7" x14ac:dyDescent="0.25">
      <c r="A1649" s="1">
        <v>31090002</v>
      </c>
      <c r="B1649" s="1" t="s">
        <v>4609</v>
      </c>
      <c r="C1649" s="1" t="s">
        <v>4610</v>
      </c>
      <c r="D1649" s="1" t="s">
        <v>4611</v>
      </c>
      <c r="E1649" s="1" t="s">
        <v>66</v>
      </c>
      <c r="G1649" s="1" t="s">
        <v>199</v>
      </c>
    </row>
    <row r="1650" spans="1:7" x14ac:dyDescent="0.25">
      <c r="A1650" s="1">
        <v>31090003</v>
      </c>
      <c r="B1650" s="1" t="s">
        <v>4612</v>
      </c>
      <c r="C1650" s="1" t="s">
        <v>4613</v>
      </c>
      <c r="D1650" s="1" t="s">
        <v>4614</v>
      </c>
      <c r="E1650" s="1" t="s">
        <v>66</v>
      </c>
      <c r="G1650" s="1" t="s">
        <v>199</v>
      </c>
    </row>
    <row r="1651" spans="1:7" x14ac:dyDescent="0.25">
      <c r="A1651" s="1">
        <v>31090004</v>
      </c>
      <c r="B1651" s="1" t="s">
        <v>4615</v>
      </c>
      <c r="C1651" s="1" t="s">
        <v>4616</v>
      </c>
      <c r="D1651" s="1" t="s">
        <v>4617</v>
      </c>
      <c r="E1651" s="1" t="s">
        <v>66</v>
      </c>
      <c r="G1651" s="1" t="s">
        <v>199</v>
      </c>
    </row>
    <row r="1652" spans="1:7" x14ac:dyDescent="0.25">
      <c r="A1652" s="1">
        <v>31090005</v>
      </c>
      <c r="B1652" s="1" t="s">
        <v>4618</v>
      </c>
      <c r="C1652" s="1" t="s">
        <v>4619</v>
      </c>
      <c r="D1652" s="1" t="s">
        <v>4620</v>
      </c>
      <c r="E1652" s="1" t="s">
        <v>66</v>
      </c>
      <c r="G1652" s="1" t="s">
        <v>199</v>
      </c>
    </row>
    <row r="1653" spans="1:7" x14ac:dyDescent="0.25">
      <c r="A1653" s="1">
        <v>31090006</v>
      </c>
      <c r="B1653" s="1" t="s">
        <v>4621</v>
      </c>
      <c r="C1653" s="1" t="s">
        <v>4622</v>
      </c>
      <c r="D1653" s="1" t="s">
        <v>4623</v>
      </c>
      <c r="E1653" s="1" t="s">
        <v>66</v>
      </c>
      <c r="G1653" s="1" t="s">
        <v>199</v>
      </c>
    </row>
    <row r="1654" spans="1:7" x14ac:dyDescent="0.25">
      <c r="A1654" s="1">
        <v>31090007</v>
      </c>
      <c r="B1654" s="1" t="s">
        <v>4624</v>
      </c>
      <c r="C1654" s="1" t="s">
        <v>4625</v>
      </c>
      <c r="D1654" s="1" t="s">
        <v>4626</v>
      </c>
      <c r="E1654" s="1" t="s">
        <v>66</v>
      </c>
      <c r="G1654" s="1" t="s">
        <v>199</v>
      </c>
    </row>
    <row r="1655" spans="1:7" x14ac:dyDescent="0.25">
      <c r="A1655" s="1">
        <v>31090008</v>
      </c>
      <c r="B1655" s="1" t="s">
        <v>4627</v>
      </c>
      <c r="C1655" s="1" t="s">
        <v>4628</v>
      </c>
      <c r="D1655" s="1" t="s">
        <v>4629</v>
      </c>
      <c r="E1655" s="1" t="s">
        <v>66</v>
      </c>
      <c r="G1655" s="1" t="s">
        <v>199</v>
      </c>
    </row>
    <row r="1656" spans="1:7" x14ac:dyDescent="0.25">
      <c r="A1656" s="1">
        <v>31090000</v>
      </c>
      <c r="B1656" s="1" t="s">
        <v>4630</v>
      </c>
      <c r="C1656" s="1" t="s">
        <v>4631</v>
      </c>
      <c r="D1656" s="1" t="s">
        <v>4632</v>
      </c>
      <c r="E1656" s="1" t="s">
        <v>66</v>
      </c>
      <c r="G1656" s="1" t="s">
        <v>199</v>
      </c>
    </row>
    <row r="1657" spans="1:7" x14ac:dyDescent="0.25">
      <c r="A1657" s="1">
        <v>31090009</v>
      </c>
      <c r="B1657" s="1" t="s">
        <v>4633</v>
      </c>
      <c r="C1657" s="1" t="s">
        <v>4634</v>
      </c>
      <c r="D1657" s="1" t="s">
        <v>4635</v>
      </c>
      <c r="E1657" s="1" t="s">
        <v>66</v>
      </c>
      <c r="G1657" s="1" t="s">
        <v>199</v>
      </c>
    </row>
    <row r="1658" spans="1:7" x14ac:dyDescent="0.25">
      <c r="A1658" s="1">
        <v>31090018</v>
      </c>
      <c r="B1658" s="1" t="s">
        <v>4636</v>
      </c>
      <c r="C1658" s="1" t="s">
        <v>4637</v>
      </c>
      <c r="D1658" s="1" t="s">
        <v>4638</v>
      </c>
      <c r="E1658" s="1" t="s">
        <v>66</v>
      </c>
      <c r="G1658" s="1" t="s">
        <v>199</v>
      </c>
    </row>
    <row r="1659" spans="1:7" x14ac:dyDescent="0.25">
      <c r="A1659" s="1">
        <v>31090010</v>
      </c>
      <c r="B1659" s="1" t="s">
        <v>4639</v>
      </c>
      <c r="C1659" s="1" t="s">
        <v>4640</v>
      </c>
      <c r="D1659" s="1" t="s">
        <v>4641</v>
      </c>
      <c r="E1659" s="1" t="s">
        <v>66</v>
      </c>
      <c r="G1659" s="1" t="s">
        <v>199</v>
      </c>
    </row>
    <row r="1660" spans="1:7" x14ac:dyDescent="0.25">
      <c r="A1660" s="1">
        <v>31090011</v>
      </c>
      <c r="B1660" s="1" t="s">
        <v>4642</v>
      </c>
      <c r="C1660" s="1" t="s">
        <v>4643</v>
      </c>
      <c r="D1660" s="1" t="s">
        <v>4644</v>
      </c>
      <c r="E1660" s="1" t="s">
        <v>66</v>
      </c>
      <c r="G1660" s="1" t="s">
        <v>199</v>
      </c>
    </row>
    <row r="1661" spans="1:7" x14ac:dyDescent="0.25">
      <c r="A1661" s="1">
        <v>31090012</v>
      </c>
      <c r="B1661" s="1" t="s">
        <v>4645</v>
      </c>
      <c r="C1661" s="1" t="s">
        <v>4646</v>
      </c>
      <c r="D1661" s="1" t="s">
        <v>4647</v>
      </c>
      <c r="E1661" s="1" t="s">
        <v>66</v>
      </c>
      <c r="G1661" s="1" t="s">
        <v>199</v>
      </c>
    </row>
    <row r="1662" spans="1:7" x14ac:dyDescent="0.25">
      <c r="A1662" s="1">
        <v>31090013</v>
      </c>
      <c r="B1662" s="1" t="s">
        <v>4648</v>
      </c>
      <c r="C1662" s="1" t="s">
        <v>4649</v>
      </c>
      <c r="D1662" s="1" t="s">
        <v>4650</v>
      </c>
      <c r="E1662" s="1" t="s">
        <v>66</v>
      </c>
      <c r="G1662" s="1" t="s">
        <v>199</v>
      </c>
    </row>
    <row r="1663" spans="1:7" x14ac:dyDescent="0.25">
      <c r="A1663" s="1">
        <v>31090014</v>
      </c>
      <c r="B1663" s="1" t="s">
        <v>4651</v>
      </c>
      <c r="C1663" s="1" t="s">
        <v>4652</v>
      </c>
      <c r="D1663" s="1" t="s">
        <v>4653</v>
      </c>
      <c r="E1663" s="1" t="s">
        <v>66</v>
      </c>
      <c r="G1663" s="1" t="s">
        <v>199</v>
      </c>
    </row>
    <row r="1664" spans="1:7" x14ac:dyDescent="0.25">
      <c r="A1664" s="1">
        <v>31090021</v>
      </c>
      <c r="B1664" s="1" t="s">
        <v>4654</v>
      </c>
      <c r="C1664" s="1" t="s">
        <v>4655</v>
      </c>
      <c r="D1664" s="1" t="s">
        <v>4656</v>
      </c>
      <c r="E1664" s="1" t="s">
        <v>66</v>
      </c>
      <c r="G1664" s="1" t="s">
        <v>199</v>
      </c>
    </row>
    <row r="1665" spans="1:7" x14ac:dyDescent="0.25">
      <c r="A1665" s="1">
        <v>31090015</v>
      </c>
      <c r="B1665" s="1" t="s">
        <v>4657</v>
      </c>
      <c r="C1665" s="1" t="s">
        <v>4658</v>
      </c>
      <c r="D1665" s="1" t="s">
        <v>4659</v>
      </c>
      <c r="E1665" s="1" t="s">
        <v>66</v>
      </c>
      <c r="G1665" s="1" t="s">
        <v>199</v>
      </c>
    </row>
    <row r="1666" spans="1:7" x14ac:dyDescent="0.25">
      <c r="A1666" s="1">
        <v>31090016</v>
      </c>
      <c r="B1666" s="1" t="s">
        <v>4660</v>
      </c>
      <c r="C1666" s="1" t="s">
        <v>4661</v>
      </c>
      <c r="D1666" s="1" t="s">
        <v>4662</v>
      </c>
      <c r="E1666" s="1" t="s">
        <v>66</v>
      </c>
      <c r="G1666" s="1" t="s">
        <v>199</v>
      </c>
    </row>
    <row r="1667" spans="1:7" x14ac:dyDescent="0.25">
      <c r="A1667" s="1">
        <v>31090017</v>
      </c>
      <c r="B1667" s="1" t="s">
        <v>4663</v>
      </c>
      <c r="C1667" s="1" t="s">
        <v>4664</v>
      </c>
      <c r="D1667" s="1" t="s">
        <v>4665</v>
      </c>
      <c r="E1667" s="1" t="s">
        <v>66</v>
      </c>
      <c r="G1667" s="1" t="s">
        <v>199</v>
      </c>
    </row>
    <row r="1668" spans="1:7" x14ac:dyDescent="0.25">
      <c r="A1668" s="1">
        <v>31090019</v>
      </c>
      <c r="B1668" s="1" t="s">
        <v>4666</v>
      </c>
      <c r="C1668" s="1" t="s">
        <v>4667</v>
      </c>
      <c r="D1668" s="1" t="s">
        <v>4668</v>
      </c>
      <c r="E1668" s="1" t="s">
        <v>66</v>
      </c>
      <c r="G1668" s="1" t="s">
        <v>199</v>
      </c>
    </row>
    <row r="1669" spans="1:7" x14ac:dyDescent="0.25">
      <c r="A1669" s="1">
        <v>31090022</v>
      </c>
      <c r="B1669" s="1" t="s">
        <v>4669</v>
      </c>
      <c r="C1669" s="1" t="s">
        <v>4670</v>
      </c>
      <c r="D1669" s="1" t="s">
        <v>4671</v>
      </c>
      <c r="E1669" s="1" t="s">
        <v>66</v>
      </c>
      <c r="G1669" s="1" t="s">
        <v>199</v>
      </c>
    </row>
    <row r="1670" spans="1:7" x14ac:dyDescent="0.25">
      <c r="A1670" s="1">
        <v>31090023</v>
      </c>
      <c r="B1670" s="1" t="s">
        <v>4672</v>
      </c>
      <c r="C1670" s="1" t="s">
        <v>4673</v>
      </c>
      <c r="D1670" s="1" t="s">
        <v>4674</v>
      </c>
      <c r="E1670" s="1" t="s">
        <v>66</v>
      </c>
      <c r="G1670" s="1" t="s">
        <v>199</v>
      </c>
    </row>
    <row r="1671" spans="1:7" x14ac:dyDescent="0.25">
      <c r="A1671" s="1">
        <v>31090024</v>
      </c>
      <c r="B1671" s="1" t="s">
        <v>4675</v>
      </c>
      <c r="C1671" s="1" t="s">
        <v>4676</v>
      </c>
      <c r="D1671" s="1" t="s">
        <v>4677</v>
      </c>
      <c r="E1671" s="1" t="s">
        <v>66</v>
      </c>
      <c r="G1671" s="1" t="s">
        <v>199</v>
      </c>
    </row>
    <row r="1672" spans="1:7" x14ac:dyDescent="0.25">
      <c r="A1672" s="1">
        <v>31090025</v>
      </c>
      <c r="B1672" s="1" t="s">
        <v>4678</v>
      </c>
      <c r="C1672" s="1" t="s">
        <v>4679</v>
      </c>
      <c r="D1672" s="1" t="s">
        <v>4680</v>
      </c>
      <c r="E1672" s="1" t="s">
        <v>66</v>
      </c>
      <c r="G1672" s="1" t="s">
        <v>199</v>
      </c>
    </row>
    <row r="1673" spans="1:7" x14ac:dyDescent="0.25">
      <c r="A1673" s="1">
        <v>31090026</v>
      </c>
      <c r="B1673" s="1" t="s">
        <v>4681</v>
      </c>
      <c r="C1673" s="1" t="s">
        <v>4682</v>
      </c>
      <c r="D1673" s="1" t="s">
        <v>4683</v>
      </c>
      <c r="E1673" s="1" t="s">
        <v>66</v>
      </c>
      <c r="G1673" s="1" t="s">
        <v>199</v>
      </c>
    </row>
    <row r="1674" spans="1:7" x14ac:dyDescent="0.25">
      <c r="A1674" s="1">
        <v>31090027</v>
      </c>
      <c r="B1674" s="1" t="s">
        <v>4684</v>
      </c>
      <c r="C1674" s="1" t="s">
        <v>4685</v>
      </c>
      <c r="D1674" s="1" t="s">
        <v>4686</v>
      </c>
      <c r="E1674" s="1" t="s">
        <v>66</v>
      </c>
      <c r="G1674" s="1" t="s">
        <v>199</v>
      </c>
    </row>
    <row r="1675" spans="1:7" x14ac:dyDescent="0.25">
      <c r="A1675" s="1">
        <v>31090037</v>
      </c>
      <c r="B1675" s="1" t="s">
        <v>4687</v>
      </c>
      <c r="C1675" s="1" t="s">
        <v>4688</v>
      </c>
      <c r="D1675" s="1" t="s">
        <v>4689</v>
      </c>
      <c r="E1675" s="1" t="s">
        <v>66</v>
      </c>
      <c r="G1675" s="1" t="s">
        <v>199</v>
      </c>
    </row>
    <row r="1676" spans="1:7" x14ac:dyDescent="0.25">
      <c r="A1676" s="1">
        <v>31090028</v>
      </c>
      <c r="B1676" s="1" t="s">
        <v>4690</v>
      </c>
      <c r="C1676" s="1" t="s">
        <v>4691</v>
      </c>
      <c r="D1676" s="1" t="s">
        <v>4692</v>
      </c>
      <c r="E1676" s="1" t="s">
        <v>66</v>
      </c>
      <c r="G1676" s="1" t="s">
        <v>199</v>
      </c>
    </row>
    <row r="1677" spans="1:7" x14ac:dyDescent="0.25">
      <c r="A1677" s="1">
        <v>31090030</v>
      </c>
      <c r="B1677" s="1" t="s">
        <v>4693</v>
      </c>
      <c r="C1677" s="1" t="s">
        <v>4694</v>
      </c>
      <c r="D1677" s="1" t="s">
        <v>4695</v>
      </c>
      <c r="E1677" s="1" t="s">
        <v>66</v>
      </c>
      <c r="G1677" s="1" t="s">
        <v>199</v>
      </c>
    </row>
    <row r="1678" spans="1:7" x14ac:dyDescent="0.25">
      <c r="A1678" s="1">
        <v>31090031</v>
      </c>
      <c r="B1678" s="1" t="s">
        <v>4696</v>
      </c>
      <c r="C1678" s="1" t="s">
        <v>4697</v>
      </c>
      <c r="D1678" s="1" t="s">
        <v>4698</v>
      </c>
      <c r="E1678" s="1" t="s">
        <v>66</v>
      </c>
      <c r="G1678" s="1" t="s">
        <v>199</v>
      </c>
    </row>
    <row r="1679" spans="1:7" x14ac:dyDescent="0.25">
      <c r="A1679" s="1">
        <v>31090032</v>
      </c>
      <c r="B1679" s="1" t="s">
        <v>4699</v>
      </c>
      <c r="C1679" s="1" t="s">
        <v>4700</v>
      </c>
      <c r="D1679" s="1" t="s">
        <v>4701</v>
      </c>
      <c r="E1679" s="1" t="s">
        <v>66</v>
      </c>
      <c r="G1679" s="1" t="s">
        <v>199</v>
      </c>
    </row>
    <row r="1680" spans="1:7" x14ac:dyDescent="0.25">
      <c r="A1680" s="1">
        <v>31090033</v>
      </c>
      <c r="B1680" s="1" t="s">
        <v>4702</v>
      </c>
      <c r="C1680" s="1" t="s">
        <v>4703</v>
      </c>
      <c r="D1680" s="1" t="s">
        <v>4704</v>
      </c>
      <c r="E1680" s="1" t="s">
        <v>66</v>
      </c>
      <c r="G1680" s="1" t="s">
        <v>199</v>
      </c>
    </row>
    <row r="1681" spans="1:7" x14ac:dyDescent="0.25">
      <c r="A1681" s="1">
        <v>31090034</v>
      </c>
      <c r="B1681" s="1" t="s">
        <v>4705</v>
      </c>
      <c r="C1681" s="1" t="s">
        <v>4706</v>
      </c>
      <c r="D1681" s="1" t="s">
        <v>4707</v>
      </c>
      <c r="E1681" s="1" t="s">
        <v>66</v>
      </c>
      <c r="G1681" s="1" t="s">
        <v>199</v>
      </c>
    </row>
    <row r="1682" spans="1:7" x14ac:dyDescent="0.25">
      <c r="A1682" s="1">
        <v>31090035</v>
      </c>
      <c r="B1682" s="1" t="s">
        <v>4708</v>
      </c>
      <c r="C1682" s="1" t="s">
        <v>4709</v>
      </c>
      <c r="D1682" s="1" t="s">
        <v>4710</v>
      </c>
      <c r="E1682" s="1" t="s">
        <v>66</v>
      </c>
      <c r="G1682" s="1" t="s">
        <v>199</v>
      </c>
    </row>
    <row r="1683" spans="1:7" x14ac:dyDescent="0.25">
      <c r="A1683" s="1">
        <v>31090036</v>
      </c>
      <c r="B1683" s="1" t="s">
        <v>4711</v>
      </c>
      <c r="C1683" s="1" t="s">
        <v>4712</v>
      </c>
      <c r="D1683" s="1" t="s">
        <v>4713</v>
      </c>
      <c r="E1683" s="1" t="s">
        <v>66</v>
      </c>
      <c r="G1683" s="1" t="s">
        <v>199</v>
      </c>
    </row>
    <row r="1684" spans="1:7" x14ac:dyDescent="0.25">
      <c r="A1684" s="1">
        <v>31090038</v>
      </c>
      <c r="B1684" s="1" t="s">
        <v>4714</v>
      </c>
      <c r="C1684" s="1" t="s">
        <v>4715</v>
      </c>
      <c r="D1684" s="1" t="s">
        <v>4716</v>
      </c>
      <c r="E1684" s="1" t="s">
        <v>66</v>
      </c>
      <c r="G1684" s="1" t="s">
        <v>199</v>
      </c>
    </row>
    <row r="1685" spans="1:7" x14ac:dyDescent="0.25">
      <c r="A1685" s="1">
        <v>31090039</v>
      </c>
      <c r="B1685" s="1" t="s">
        <v>4717</v>
      </c>
      <c r="C1685" s="1" t="s">
        <v>4718</v>
      </c>
      <c r="D1685" s="1" t="s">
        <v>4719</v>
      </c>
      <c r="E1685" s="1" t="s">
        <v>66</v>
      </c>
      <c r="G1685" s="1" t="s">
        <v>199</v>
      </c>
    </row>
    <row r="1686" spans="1:7" x14ac:dyDescent="0.25">
      <c r="A1686" s="1">
        <v>31090055</v>
      </c>
      <c r="B1686" s="1" t="s">
        <v>4720</v>
      </c>
      <c r="C1686" s="1" t="s">
        <v>4721</v>
      </c>
      <c r="D1686" s="1" t="s">
        <v>4722</v>
      </c>
      <c r="E1686" s="1" t="s">
        <v>66</v>
      </c>
      <c r="G1686" s="1" t="s">
        <v>199</v>
      </c>
    </row>
    <row r="1687" spans="1:7" x14ac:dyDescent="0.25">
      <c r="A1687" s="1">
        <v>31090045</v>
      </c>
      <c r="B1687" s="1" t="s">
        <v>4723</v>
      </c>
      <c r="C1687" s="1" t="s">
        <v>4724</v>
      </c>
      <c r="D1687" s="1" t="s">
        <v>4725</v>
      </c>
      <c r="E1687" s="1" t="s">
        <v>66</v>
      </c>
      <c r="G1687" s="1" t="s">
        <v>199</v>
      </c>
    </row>
    <row r="1688" spans="1:7" x14ac:dyDescent="0.25">
      <c r="A1688" s="1">
        <v>31090048</v>
      </c>
      <c r="B1688" s="1" t="s">
        <v>4726</v>
      </c>
      <c r="C1688" s="1" t="s">
        <v>4727</v>
      </c>
      <c r="D1688" s="1" t="s">
        <v>4728</v>
      </c>
      <c r="E1688" s="1" t="s">
        <v>66</v>
      </c>
      <c r="G1688" s="1" t="s">
        <v>199</v>
      </c>
    </row>
    <row r="1689" spans="1:7" x14ac:dyDescent="0.25">
      <c r="A1689" s="1">
        <v>31090040</v>
      </c>
      <c r="B1689" s="1" t="s">
        <v>4729</v>
      </c>
      <c r="C1689" s="1" t="s">
        <v>4730</v>
      </c>
      <c r="D1689" s="1" t="s">
        <v>4731</v>
      </c>
      <c r="E1689" s="1" t="s">
        <v>66</v>
      </c>
      <c r="G1689" s="1" t="s">
        <v>199</v>
      </c>
    </row>
    <row r="1690" spans="1:7" x14ac:dyDescent="0.25">
      <c r="A1690" s="1">
        <v>31090041</v>
      </c>
      <c r="B1690" s="1" t="s">
        <v>4732</v>
      </c>
      <c r="C1690" s="1" t="s">
        <v>4733</v>
      </c>
      <c r="D1690" s="1" t="s">
        <v>4734</v>
      </c>
      <c r="E1690" s="1" t="s">
        <v>66</v>
      </c>
      <c r="G1690" s="1" t="s">
        <v>199</v>
      </c>
    </row>
    <row r="1691" spans="1:7" x14ac:dyDescent="0.25">
      <c r="A1691" s="1">
        <v>31090043</v>
      </c>
      <c r="B1691" s="1" t="s">
        <v>4735</v>
      </c>
      <c r="C1691" s="1" t="s">
        <v>4736</v>
      </c>
      <c r="D1691" s="1" t="s">
        <v>4737</v>
      </c>
      <c r="E1691" s="1" t="s">
        <v>66</v>
      </c>
      <c r="G1691" s="1" t="s">
        <v>199</v>
      </c>
    </row>
    <row r="1692" spans="1:7" x14ac:dyDescent="0.25">
      <c r="A1692" s="1">
        <v>31090044</v>
      </c>
      <c r="B1692" s="1" t="s">
        <v>4738</v>
      </c>
      <c r="C1692" s="1" t="s">
        <v>4739</v>
      </c>
      <c r="D1692" s="1" t="s">
        <v>4740</v>
      </c>
      <c r="E1692" s="1" t="s">
        <v>66</v>
      </c>
      <c r="G1692" s="1" t="s">
        <v>199</v>
      </c>
    </row>
    <row r="1693" spans="1:7" x14ac:dyDescent="0.25">
      <c r="A1693" s="1">
        <v>31090046</v>
      </c>
      <c r="B1693" s="1" t="s">
        <v>4741</v>
      </c>
      <c r="C1693" s="1" t="s">
        <v>4742</v>
      </c>
      <c r="D1693" s="1" t="s">
        <v>4743</v>
      </c>
      <c r="E1693" s="1" t="s">
        <v>66</v>
      </c>
      <c r="G1693" s="1" t="s">
        <v>199</v>
      </c>
    </row>
    <row r="1694" spans="1:7" x14ac:dyDescent="0.25">
      <c r="A1694" s="1">
        <v>31090047</v>
      </c>
      <c r="B1694" s="1" t="s">
        <v>4744</v>
      </c>
      <c r="C1694" s="1" t="s">
        <v>4745</v>
      </c>
      <c r="D1694" s="1" t="s">
        <v>4746</v>
      </c>
      <c r="E1694" s="1" t="s">
        <v>66</v>
      </c>
      <c r="G1694" s="1" t="s">
        <v>199</v>
      </c>
    </row>
    <row r="1695" spans="1:7" x14ac:dyDescent="0.25">
      <c r="A1695" s="1">
        <v>31090049</v>
      </c>
      <c r="B1695" s="1" t="s">
        <v>4747</v>
      </c>
      <c r="C1695" s="1" t="s">
        <v>4748</v>
      </c>
      <c r="D1695" s="1" t="s">
        <v>4749</v>
      </c>
      <c r="E1695" s="1" t="s">
        <v>66</v>
      </c>
      <c r="G1695" s="1" t="s">
        <v>199</v>
      </c>
    </row>
    <row r="1696" spans="1:7" x14ac:dyDescent="0.25">
      <c r="A1696" s="1">
        <v>31090053</v>
      </c>
      <c r="B1696" s="1" t="s">
        <v>4750</v>
      </c>
      <c r="C1696" s="1" t="s">
        <v>4751</v>
      </c>
      <c r="D1696" s="1" t="s">
        <v>4752</v>
      </c>
      <c r="E1696" s="1" t="s">
        <v>66</v>
      </c>
      <c r="G1696" s="1" t="s">
        <v>199</v>
      </c>
    </row>
    <row r="1697" spans="1:7" x14ac:dyDescent="0.25">
      <c r="A1697" s="1">
        <v>31090054</v>
      </c>
      <c r="B1697" s="1" t="s">
        <v>4753</v>
      </c>
      <c r="C1697" s="1" t="s">
        <v>4754</v>
      </c>
      <c r="D1697" s="1" t="s">
        <v>4755</v>
      </c>
      <c r="E1697" s="1" t="s">
        <v>66</v>
      </c>
      <c r="G1697" s="1" t="s">
        <v>199</v>
      </c>
    </row>
    <row r="1698" spans="1:7" x14ac:dyDescent="0.25">
      <c r="A1698" s="1">
        <v>31090058</v>
      </c>
      <c r="B1698" s="1" t="s">
        <v>4756</v>
      </c>
      <c r="C1698" s="1" t="s">
        <v>4757</v>
      </c>
      <c r="D1698" s="1" t="s">
        <v>4758</v>
      </c>
      <c r="E1698" s="1" t="s">
        <v>66</v>
      </c>
      <c r="G1698" s="1" t="s">
        <v>199</v>
      </c>
    </row>
    <row r="1699" spans="1:7" x14ac:dyDescent="0.25">
      <c r="A1699" s="1">
        <v>31090059</v>
      </c>
      <c r="B1699" s="1" t="s">
        <v>4759</v>
      </c>
      <c r="C1699" s="1" t="s">
        <v>4760</v>
      </c>
      <c r="D1699" s="1" t="s">
        <v>4761</v>
      </c>
      <c r="E1699" s="1" t="s">
        <v>66</v>
      </c>
      <c r="G1699" s="1" t="s">
        <v>199</v>
      </c>
    </row>
    <row r="1700" spans="1:7" x14ac:dyDescent="0.25">
      <c r="A1700" s="1">
        <v>31090060</v>
      </c>
      <c r="B1700" s="1" t="s">
        <v>4762</v>
      </c>
      <c r="C1700" s="1" t="s">
        <v>4763</v>
      </c>
      <c r="D1700" s="1" t="s">
        <v>4764</v>
      </c>
      <c r="E1700" s="1" t="s">
        <v>66</v>
      </c>
      <c r="G1700" s="1" t="s">
        <v>199</v>
      </c>
    </row>
    <row r="1701" spans="1:7" x14ac:dyDescent="0.25">
      <c r="A1701" s="1">
        <v>31090061</v>
      </c>
      <c r="B1701" s="1" t="s">
        <v>4765</v>
      </c>
      <c r="C1701" s="1" t="s">
        <v>4766</v>
      </c>
      <c r="D1701" s="1" t="s">
        <v>4767</v>
      </c>
      <c r="E1701" s="1" t="s">
        <v>66</v>
      </c>
      <c r="G1701" s="1" t="s">
        <v>199</v>
      </c>
    </row>
    <row r="1702" spans="1:7" x14ac:dyDescent="0.25">
      <c r="B1702" s="1" t="s">
        <v>4768</v>
      </c>
      <c r="C1702" s="1" t="s">
        <v>4769</v>
      </c>
      <c r="D1702" s="1" t="s">
        <v>4770</v>
      </c>
      <c r="E1702" s="1" t="s">
        <v>66</v>
      </c>
      <c r="F1702" s="1" t="s">
        <v>892</v>
      </c>
      <c r="G1702" s="1" t="s">
        <v>893</v>
      </c>
    </row>
    <row r="1703" spans="1:7" x14ac:dyDescent="0.25">
      <c r="A1703" s="1">
        <v>31090063</v>
      </c>
      <c r="B1703" s="1" t="s">
        <v>4771</v>
      </c>
      <c r="C1703" s="1" t="s">
        <v>4772</v>
      </c>
      <c r="D1703" s="1" t="s">
        <v>4773</v>
      </c>
      <c r="E1703" s="1" t="s">
        <v>66</v>
      </c>
      <c r="G1703" s="1" t="s">
        <v>199</v>
      </c>
    </row>
    <row r="1704" spans="1:7" x14ac:dyDescent="0.25">
      <c r="B1704" s="1" t="s">
        <v>4774</v>
      </c>
      <c r="C1704" s="1" t="s">
        <v>4775</v>
      </c>
      <c r="D1704" s="1" t="s">
        <v>4776</v>
      </c>
      <c r="E1704" s="1" t="s">
        <v>66</v>
      </c>
      <c r="F1704" s="1" t="s">
        <v>382</v>
      </c>
      <c r="G1704" s="1" t="s">
        <v>383</v>
      </c>
    </row>
    <row r="1705" spans="1:7" x14ac:dyDescent="0.25">
      <c r="B1705" s="1" t="s">
        <v>4777</v>
      </c>
      <c r="C1705" s="1" t="s">
        <v>4778</v>
      </c>
      <c r="D1705" s="1" t="s">
        <v>4779</v>
      </c>
      <c r="E1705" s="1" t="s">
        <v>66</v>
      </c>
      <c r="G1705" s="1" t="s">
        <v>199</v>
      </c>
    </row>
    <row r="1706" spans="1:7" x14ac:dyDescent="0.25">
      <c r="B1706" s="1" t="s">
        <v>1077</v>
      </c>
      <c r="C1706" s="1" t="s">
        <v>1078</v>
      </c>
      <c r="D1706" s="1" t="s">
        <v>1079</v>
      </c>
      <c r="E1706" s="1" t="s">
        <v>66</v>
      </c>
      <c r="F1706" s="1" t="s">
        <v>417</v>
      </c>
      <c r="G1706" s="1" t="s">
        <v>418</v>
      </c>
    </row>
    <row r="1707" spans="1:7" x14ac:dyDescent="0.25">
      <c r="B1707" s="1" t="s">
        <v>4780</v>
      </c>
      <c r="C1707" s="1" t="s">
        <v>4781</v>
      </c>
      <c r="D1707" s="1" t="s">
        <v>4782</v>
      </c>
      <c r="E1707" s="1" t="s">
        <v>66</v>
      </c>
      <c r="G1707" s="1" t="s">
        <v>199</v>
      </c>
    </row>
    <row r="1708" spans="1:7" x14ac:dyDescent="0.25">
      <c r="B1708" s="1" t="s">
        <v>4783</v>
      </c>
      <c r="C1708" s="1" t="s">
        <v>4784</v>
      </c>
      <c r="D1708" s="1" t="s">
        <v>4785</v>
      </c>
      <c r="E1708" s="1" t="s">
        <v>66</v>
      </c>
      <c r="G1708" s="1" t="s">
        <v>199</v>
      </c>
    </row>
    <row r="1709" spans="1:7" x14ac:dyDescent="0.25">
      <c r="B1709" s="1" t="s">
        <v>4786</v>
      </c>
      <c r="C1709" s="1" t="s">
        <v>4787</v>
      </c>
      <c r="D1709" s="1" t="s">
        <v>4788</v>
      </c>
      <c r="E1709" s="1" t="s">
        <v>66</v>
      </c>
      <c r="F1709" s="1" t="s">
        <v>480</v>
      </c>
      <c r="G1709" s="1" t="s">
        <v>481</v>
      </c>
    </row>
    <row r="1710" spans="1:7" x14ac:dyDescent="0.25">
      <c r="A1710" s="1">
        <v>17780003</v>
      </c>
      <c r="B1710" s="1" t="s">
        <v>4789</v>
      </c>
      <c r="C1710" s="1" t="s">
        <v>4790</v>
      </c>
      <c r="D1710" s="1" t="s">
        <v>4791</v>
      </c>
      <c r="E1710" s="1" t="s">
        <v>66</v>
      </c>
      <c r="F1710" s="1" t="s">
        <v>4472</v>
      </c>
      <c r="G1710" s="1" t="s">
        <v>4473</v>
      </c>
    </row>
    <row r="1711" spans="1:7" x14ac:dyDescent="0.25">
      <c r="A1711" s="1">
        <v>17780004</v>
      </c>
      <c r="B1711" s="1" t="s">
        <v>4792</v>
      </c>
      <c r="C1711" s="1" t="s">
        <v>4793</v>
      </c>
      <c r="D1711" s="1" t="s">
        <v>4794</v>
      </c>
      <c r="E1711" s="1" t="s">
        <v>66</v>
      </c>
      <c r="F1711" s="1" t="s">
        <v>4472</v>
      </c>
      <c r="G1711" s="1" t="s">
        <v>4473</v>
      </c>
    </row>
    <row r="1712" spans="1:7" x14ac:dyDescent="0.25">
      <c r="B1712" s="1" t="s">
        <v>4795</v>
      </c>
      <c r="C1712" s="1" t="s">
        <v>4796</v>
      </c>
      <c r="D1712" s="1" t="s">
        <v>4797</v>
      </c>
      <c r="E1712" s="1" t="s">
        <v>66</v>
      </c>
      <c r="F1712" s="1" t="s">
        <v>3495</v>
      </c>
      <c r="G1712" s="1" t="s">
        <v>3496</v>
      </c>
    </row>
    <row r="1713" spans="1:7" x14ac:dyDescent="0.25">
      <c r="B1713" s="1" t="s">
        <v>4798</v>
      </c>
      <c r="C1713" s="1" t="s">
        <v>4799</v>
      </c>
      <c r="D1713" s="1" t="s">
        <v>4800</v>
      </c>
      <c r="E1713" s="1" t="s">
        <v>66</v>
      </c>
      <c r="F1713" s="1" t="s">
        <v>1100</v>
      </c>
      <c r="G1713" s="1" t="s">
        <v>199</v>
      </c>
    </row>
    <row r="1714" spans="1:7" x14ac:dyDescent="0.25">
      <c r="B1714" s="1" t="s">
        <v>987</v>
      </c>
      <c r="C1714" s="1" t="s">
        <v>988</v>
      </c>
      <c r="D1714" s="1" t="s">
        <v>989</v>
      </c>
      <c r="E1714" s="1" t="s">
        <v>66</v>
      </c>
      <c r="F1714" s="1" t="s">
        <v>1100</v>
      </c>
      <c r="G1714" s="1" t="s">
        <v>199</v>
      </c>
    </row>
    <row r="1715" spans="1:7" x14ac:dyDescent="0.25">
      <c r="B1715" s="1" t="s">
        <v>1494</v>
      </c>
      <c r="C1715" s="1" t="s">
        <v>1495</v>
      </c>
      <c r="D1715" s="1" t="s">
        <v>1496</v>
      </c>
      <c r="E1715" s="1" t="s">
        <v>66</v>
      </c>
      <c r="F1715" s="1" t="s">
        <v>382</v>
      </c>
      <c r="G1715" s="1" t="s">
        <v>383</v>
      </c>
    </row>
    <row r="1716" spans="1:7" x14ac:dyDescent="0.25">
      <c r="B1716" s="1" t="s">
        <v>1494</v>
      </c>
      <c r="C1716" s="1" t="s">
        <v>1495</v>
      </c>
      <c r="D1716" s="1" t="s">
        <v>1496</v>
      </c>
      <c r="E1716" s="1" t="s">
        <v>65</v>
      </c>
      <c r="F1716" s="1" t="s">
        <v>382</v>
      </c>
      <c r="G1716" s="1" t="s">
        <v>383</v>
      </c>
    </row>
    <row r="1717" spans="1:7" x14ac:dyDescent="0.25">
      <c r="B1717" s="1" t="s">
        <v>1497</v>
      </c>
      <c r="C1717" s="1" t="s">
        <v>1498</v>
      </c>
      <c r="D1717" s="1" t="s">
        <v>1499</v>
      </c>
      <c r="E1717" s="1" t="s">
        <v>65</v>
      </c>
      <c r="F1717" s="1" t="s">
        <v>382</v>
      </c>
      <c r="G1717" s="1" t="s">
        <v>383</v>
      </c>
    </row>
    <row r="1718" spans="1:7" x14ac:dyDescent="0.25">
      <c r="B1718" s="1" t="s">
        <v>1500</v>
      </c>
      <c r="C1718" s="1" t="s">
        <v>1501</v>
      </c>
      <c r="D1718" s="1" t="s">
        <v>1502</v>
      </c>
      <c r="E1718" s="1" t="s">
        <v>65</v>
      </c>
      <c r="F1718" s="1" t="s">
        <v>382</v>
      </c>
      <c r="G1718" s="1" t="s">
        <v>383</v>
      </c>
    </row>
    <row r="1719" spans="1:7" x14ac:dyDescent="0.25">
      <c r="B1719" s="1" t="s">
        <v>1503</v>
      </c>
      <c r="C1719" s="1" t="s">
        <v>1504</v>
      </c>
      <c r="D1719" s="1" t="s">
        <v>1505</v>
      </c>
      <c r="E1719" s="1" t="s">
        <v>65</v>
      </c>
      <c r="F1719" s="1" t="s">
        <v>382</v>
      </c>
      <c r="G1719" s="1" t="s">
        <v>383</v>
      </c>
    </row>
    <row r="1720" spans="1:7" x14ac:dyDescent="0.25">
      <c r="B1720" s="1" t="s">
        <v>1506</v>
      </c>
      <c r="C1720" s="1" t="s">
        <v>1507</v>
      </c>
      <c r="D1720" s="1" t="s">
        <v>1508</v>
      </c>
      <c r="E1720" s="1" t="s">
        <v>65</v>
      </c>
      <c r="F1720" s="1" t="s">
        <v>382</v>
      </c>
      <c r="G1720" s="1" t="s">
        <v>383</v>
      </c>
    </row>
    <row r="1721" spans="1:7" x14ac:dyDescent="0.25">
      <c r="B1721" s="1" t="s">
        <v>4801</v>
      </c>
      <c r="C1721" s="1" t="s">
        <v>4802</v>
      </c>
      <c r="D1721" s="1" t="s">
        <v>4803</v>
      </c>
      <c r="E1721" s="1" t="s">
        <v>66</v>
      </c>
      <c r="F1721" s="1" t="s">
        <v>1320</v>
      </c>
      <c r="G1721" s="1" t="s">
        <v>1321</v>
      </c>
    </row>
    <row r="1722" spans="1:7" x14ac:dyDescent="0.25">
      <c r="B1722" s="1" t="s">
        <v>4804</v>
      </c>
      <c r="C1722" s="1" t="s">
        <v>4805</v>
      </c>
      <c r="D1722" s="1" t="s">
        <v>4806</v>
      </c>
      <c r="E1722" s="1" t="s">
        <v>66</v>
      </c>
      <c r="F1722" s="1" t="s">
        <v>1320</v>
      </c>
      <c r="G1722" s="1" t="s">
        <v>1321</v>
      </c>
    </row>
    <row r="1723" spans="1:7" x14ac:dyDescent="0.25">
      <c r="B1723" s="1" t="s">
        <v>4807</v>
      </c>
      <c r="C1723" s="1" t="s">
        <v>4808</v>
      </c>
      <c r="D1723" s="1" t="s">
        <v>4809</v>
      </c>
      <c r="E1723" s="1" t="s">
        <v>66</v>
      </c>
      <c r="F1723" s="1" t="s">
        <v>1388</v>
      </c>
      <c r="G1723" s="1" t="s">
        <v>1389</v>
      </c>
    </row>
    <row r="1724" spans="1:7" x14ac:dyDescent="0.25">
      <c r="B1724" s="1" t="s">
        <v>4810</v>
      </c>
      <c r="C1724" s="1" t="s">
        <v>4811</v>
      </c>
      <c r="D1724" s="1" t="s">
        <v>4812</v>
      </c>
      <c r="E1724" s="1" t="s">
        <v>66</v>
      </c>
      <c r="F1724" s="1" t="s">
        <v>1823</v>
      </c>
      <c r="G1724" s="1" t="s">
        <v>1824</v>
      </c>
    </row>
    <row r="1725" spans="1:7" x14ac:dyDescent="0.25">
      <c r="A1725" s="1">
        <v>35400084</v>
      </c>
      <c r="B1725" s="1" t="s">
        <v>4088</v>
      </c>
      <c r="C1725" s="1" t="s">
        <v>4089</v>
      </c>
      <c r="D1725" s="1" t="s">
        <v>4090</v>
      </c>
      <c r="E1725" s="1" t="s">
        <v>66</v>
      </c>
      <c r="F1725" s="1" t="s">
        <v>4091</v>
      </c>
      <c r="G1725" s="1" t="s">
        <v>4092</v>
      </c>
    </row>
    <row r="1726" spans="1:7" x14ac:dyDescent="0.25">
      <c r="B1726" s="1" t="s">
        <v>4813</v>
      </c>
      <c r="C1726" s="1" t="s">
        <v>4813</v>
      </c>
      <c r="D1726" s="1" t="s">
        <v>4813</v>
      </c>
      <c r="E1726" s="1" t="s">
        <v>66</v>
      </c>
      <c r="G1726" s="1" t="s">
        <v>199</v>
      </c>
    </row>
    <row r="1727" spans="1:7" x14ac:dyDescent="0.25">
      <c r="B1727" s="1" t="s">
        <v>4814</v>
      </c>
      <c r="C1727" s="1" t="s">
        <v>4815</v>
      </c>
      <c r="D1727" s="1" t="s">
        <v>4816</v>
      </c>
      <c r="E1727" s="1" t="s">
        <v>66</v>
      </c>
      <c r="F1727" s="1" t="s">
        <v>3316</v>
      </c>
      <c r="G1727" s="1" t="s">
        <v>3317</v>
      </c>
    </row>
    <row r="1728" spans="1:7" x14ac:dyDescent="0.25">
      <c r="B1728" s="1" t="s">
        <v>4817</v>
      </c>
      <c r="C1728" s="1" t="s">
        <v>4818</v>
      </c>
      <c r="D1728" s="1" t="s">
        <v>4819</v>
      </c>
      <c r="E1728" s="1" t="s">
        <v>66</v>
      </c>
      <c r="F1728" s="1" t="s">
        <v>3316</v>
      </c>
      <c r="G1728" s="1" t="s">
        <v>3317</v>
      </c>
    </row>
    <row r="1729" spans="1:7" x14ac:dyDescent="0.25">
      <c r="B1729" s="1" t="s">
        <v>4820</v>
      </c>
      <c r="C1729" s="1" t="s">
        <v>4821</v>
      </c>
      <c r="D1729" s="1" t="s">
        <v>4822</v>
      </c>
      <c r="E1729" s="1" t="s">
        <v>66</v>
      </c>
      <c r="F1729" s="1" t="s">
        <v>3316</v>
      </c>
      <c r="G1729" s="1" t="s">
        <v>3317</v>
      </c>
    </row>
    <row r="1730" spans="1:7" x14ac:dyDescent="0.25">
      <c r="B1730" s="1" t="s">
        <v>4823</v>
      </c>
      <c r="C1730" s="1" t="s">
        <v>4824</v>
      </c>
      <c r="D1730" s="1" t="s">
        <v>4825</v>
      </c>
      <c r="E1730" s="1" t="s">
        <v>66</v>
      </c>
      <c r="F1730" s="1" t="s">
        <v>3316</v>
      </c>
      <c r="G1730" s="1" t="s">
        <v>3317</v>
      </c>
    </row>
    <row r="1731" spans="1:7" x14ac:dyDescent="0.25">
      <c r="B1731" s="1" t="s">
        <v>4826</v>
      </c>
      <c r="C1731" s="1" t="s">
        <v>4827</v>
      </c>
      <c r="D1731" s="1" t="s">
        <v>4828</v>
      </c>
      <c r="E1731" s="1" t="s">
        <v>66</v>
      </c>
      <c r="F1731" s="1" t="s">
        <v>3308</v>
      </c>
      <c r="G1731" s="1" t="s">
        <v>3309</v>
      </c>
    </row>
    <row r="1732" spans="1:7" x14ac:dyDescent="0.25">
      <c r="B1732" s="1" t="s">
        <v>4829</v>
      </c>
      <c r="C1732" s="1" t="s">
        <v>4830</v>
      </c>
      <c r="D1732" s="1" t="s">
        <v>4831</v>
      </c>
      <c r="E1732" s="1" t="s">
        <v>66</v>
      </c>
      <c r="F1732" s="1" t="s">
        <v>3308</v>
      </c>
      <c r="G1732" s="1" t="s">
        <v>3309</v>
      </c>
    </row>
    <row r="1733" spans="1:7" x14ac:dyDescent="0.25">
      <c r="B1733" s="1" t="s">
        <v>4832</v>
      </c>
      <c r="C1733" s="1" t="s">
        <v>4833</v>
      </c>
      <c r="D1733" s="1" t="s">
        <v>4834</v>
      </c>
      <c r="E1733" s="1" t="s">
        <v>66</v>
      </c>
      <c r="F1733" s="1" t="s">
        <v>3308</v>
      </c>
      <c r="G1733" s="1" t="s">
        <v>3309</v>
      </c>
    </row>
    <row r="1734" spans="1:7" x14ac:dyDescent="0.25">
      <c r="B1734" s="1" t="s">
        <v>4835</v>
      </c>
      <c r="C1734" s="1" t="s">
        <v>4836</v>
      </c>
      <c r="D1734" s="1" t="s">
        <v>4837</v>
      </c>
      <c r="E1734" s="1" t="s">
        <v>66</v>
      </c>
      <c r="F1734" s="1" t="s">
        <v>3308</v>
      </c>
      <c r="G1734" s="1" t="s">
        <v>3309</v>
      </c>
    </row>
    <row r="1735" spans="1:7" x14ac:dyDescent="0.25">
      <c r="B1735" s="1" t="s">
        <v>4838</v>
      </c>
      <c r="C1735" s="1" t="s">
        <v>4839</v>
      </c>
      <c r="D1735" s="1" t="s">
        <v>4840</v>
      </c>
      <c r="E1735" s="1" t="s">
        <v>66</v>
      </c>
      <c r="F1735" s="1" t="s">
        <v>3316</v>
      </c>
      <c r="G1735" s="1" t="s">
        <v>3317</v>
      </c>
    </row>
    <row r="1736" spans="1:7" x14ac:dyDescent="0.25">
      <c r="B1736" s="1" t="s">
        <v>4817</v>
      </c>
      <c r="C1736" s="1" t="s">
        <v>4817</v>
      </c>
      <c r="D1736" s="1" t="s">
        <v>4841</v>
      </c>
      <c r="E1736" s="1" t="s">
        <v>66</v>
      </c>
      <c r="F1736" s="1" t="s">
        <v>3316</v>
      </c>
      <c r="G1736" s="1" t="s">
        <v>3317</v>
      </c>
    </row>
    <row r="1737" spans="1:7" x14ac:dyDescent="0.25">
      <c r="B1737" s="1" t="s">
        <v>4814</v>
      </c>
      <c r="C1737" s="1" t="s">
        <v>4814</v>
      </c>
      <c r="D1737" s="1" t="s">
        <v>4814</v>
      </c>
      <c r="E1737" s="1" t="s">
        <v>66</v>
      </c>
      <c r="F1737" s="1" t="s">
        <v>3316</v>
      </c>
      <c r="G1737" s="1" t="s">
        <v>3317</v>
      </c>
    </row>
    <row r="1738" spans="1:7" x14ac:dyDescent="0.25">
      <c r="B1738" s="1" t="s">
        <v>4842</v>
      </c>
      <c r="C1738" s="1" t="s">
        <v>4843</v>
      </c>
      <c r="D1738" s="1" t="s">
        <v>4844</v>
      </c>
      <c r="E1738" s="1" t="s">
        <v>66</v>
      </c>
      <c r="F1738" s="1" t="s">
        <v>4259</v>
      </c>
      <c r="G1738" s="1" t="s">
        <v>4260</v>
      </c>
    </row>
    <row r="1739" spans="1:7" x14ac:dyDescent="0.25">
      <c r="B1739" s="1" t="s">
        <v>4845</v>
      </c>
      <c r="C1739" s="1" t="s">
        <v>4846</v>
      </c>
      <c r="D1739" s="1" t="s">
        <v>4847</v>
      </c>
      <c r="E1739" s="1" t="s">
        <v>66</v>
      </c>
      <c r="F1739" s="1" t="s">
        <v>2292</v>
      </c>
      <c r="G1739" s="1" t="s">
        <v>2293</v>
      </c>
    </row>
    <row r="1740" spans="1:7" x14ac:dyDescent="0.25">
      <c r="B1740" s="1" t="s">
        <v>4848</v>
      </c>
      <c r="C1740" s="1" t="s">
        <v>4849</v>
      </c>
      <c r="D1740" s="1" t="s">
        <v>4850</v>
      </c>
      <c r="E1740" s="1" t="s">
        <v>66</v>
      </c>
      <c r="F1740" s="1" t="s">
        <v>4851</v>
      </c>
      <c r="G1740" s="1" t="s">
        <v>4852</v>
      </c>
    </row>
    <row r="1741" spans="1:7" x14ac:dyDescent="0.25">
      <c r="B1741" s="1" t="s">
        <v>4853</v>
      </c>
      <c r="C1741" s="1" t="s">
        <v>4854</v>
      </c>
      <c r="D1741" s="1" t="s">
        <v>4855</v>
      </c>
      <c r="E1741" s="1" t="s">
        <v>66</v>
      </c>
      <c r="F1741" s="1" t="s">
        <v>4851</v>
      </c>
      <c r="G1741" s="1" t="s">
        <v>4852</v>
      </c>
    </row>
    <row r="1742" spans="1:7" x14ac:dyDescent="0.25">
      <c r="B1742" s="1" t="s">
        <v>4856</v>
      </c>
      <c r="C1742" s="1" t="s">
        <v>4857</v>
      </c>
      <c r="D1742" s="1" t="s">
        <v>4858</v>
      </c>
      <c r="E1742" s="1" t="s">
        <v>66</v>
      </c>
      <c r="F1742" s="1" t="s">
        <v>356</v>
      </c>
      <c r="G1742" s="1" t="s">
        <v>357</v>
      </c>
    </row>
    <row r="1743" spans="1:7" x14ac:dyDescent="0.25">
      <c r="A1743" s="1">
        <v>39010385</v>
      </c>
      <c r="B1743" s="1" t="s">
        <v>4859</v>
      </c>
      <c r="C1743" s="1" t="s">
        <v>4860</v>
      </c>
      <c r="D1743" s="1" t="s">
        <v>4861</v>
      </c>
      <c r="E1743" s="1" t="s">
        <v>66</v>
      </c>
      <c r="G1743" s="1" t="s">
        <v>199</v>
      </c>
    </row>
    <row r="1744" spans="1:7" x14ac:dyDescent="0.25">
      <c r="B1744" s="1" t="s">
        <v>4862</v>
      </c>
      <c r="C1744" s="1" t="s">
        <v>4863</v>
      </c>
      <c r="D1744" s="1" t="s">
        <v>4864</v>
      </c>
      <c r="E1744" s="1" t="s">
        <v>66</v>
      </c>
      <c r="F1744" s="1" t="s">
        <v>931</v>
      </c>
      <c r="G1744" s="1" t="s">
        <v>932</v>
      </c>
    </row>
    <row r="1745" spans="1:7" x14ac:dyDescent="0.25">
      <c r="B1745" s="1" t="s">
        <v>3254</v>
      </c>
      <c r="C1745" s="1" t="s">
        <v>3255</v>
      </c>
      <c r="D1745" s="1" t="s">
        <v>3256</v>
      </c>
      <c r="E1745" s="1" t="s">
        <v>65</v>
      </c>
      <c r="F1745" s="1" t="s">
        <v>1057</v>
      </c>
      <c r="G1745" s="1" t="s">
        <v>1058</v>
      </c>
    </row>
    <row r="1746" spans="1:7" x14ac:dyDescent="0.25">
      <c r="B1746" s="1" t="s">
        <v>4865</v>
      </c>
      <c r="C1746" s="1" t="s">
        <v>4866</v>
      </c>
      <c r="D1746" s="1" t="s">
        <v>4867</v>
      </c>
      <c r="E1746" s="1" t="s">
        <v>66</v>
      </c>
      <c r="F1746" s="1" t="s">
        <v>480</v>
      </c>
      <c r="G1746" s="1" t="s">
        <v>481</v>
      </c>
    </row>
    <row r="1747" spans="1:7" x14ac:dyDescent="0.25">
      <c r="B1747" s="1" t="s">
        <v>4868</v>
      </c>
      <c r="C1747" s="1" t="s">
        <v>4869</v>
      </c>
      <c r="D1747" s="1" t="s">
        <v>4870</v>
      </c>
      <c r="E1747" s="1" t="s">
        <v>66</v>
      </c>
      <c r="F1747" s="1" t="s">
        <v>2196</v>
      </c>
      <c r="G1747" s="1" t="s">
        <v>2197</v>
      </c>
    </row>
    <row r="1748" spans="1:7" x14ac:dyDescent="0.25">
      <c r="B1748" s="1" t="s">
        <v>4871</v>
      </c>
      <c r="C1748" s="1" t="s">
        <v>4872</v>
      </c>
      <c r="D1748" s="1" t="s">
        <v>4873</v>
      </c>
      <c r="E1748" s="1" t="s">
        <v>66</v>
      </c>
      <c r="F1748" s="1" t="s">
        <v>171</v>
      </c>
      <c r="G1748" s="1" t="s">
        <v>172</v>
      </c>
    </row>
    <row r="1749" spans="1:7" x14ac:dyDescent="0.25">
      <c r="B1749" s="1" t="s">
        <v>4874</v>
      </c>
      <c r="C1749" s="1" t="s">
        <v>4874</v>
      </c>
      <c r="D1749" s="1" t="s">
        <v>4874</v>
      </c>
      <c r="E1749" s="1" t="s">
        <v>66</v>
      </c>
      <c r="F1749" s="1" t="s">
        <v>480</v>
      </c>
      <c r="G1749" s="1" t="s">
        <v>481</v>
      </c>
    </row>
    <row r="1750" spans="1:7" x14ac:dyDescent="0.25">
      <c r="B1750" s="1" t="s">
        <v>4875</v>
      </c>
      <c r="C1750" s="1" t="s">
        <v>4876</v>
      </c>
      <c r="D1750" s="1" t="s">
        <v>4877</v>
      </c>
      <c r="E1750" s="1" t="s">
        <v>66</v>
      </c>
      <c r="F1750" s="1" t="s">
        <v>480</v>
      </c>
      <c r="G1750" s="1" t="s">
        <v>481</v>
      </c>
    </row>
    <row r="1751" spans="1:7" x14ac:dyDescent="0.25">
      <c r="B1751" s="1" t="s">
        <v>4878</v>
      </c>
      <c r="C1751" s="1" t="s">
        <v>4879</v>
      </c>
      <c r="D1751" s="1" t="s">
        <v>4880</v>
      </c>
      <c r="E1751" s="1" t="s">
        <v>66</v>
      </c>
      <c r="F1751" s="1" t="s">
        <v>1356</v>
      </c>
      <c r="G1751" s="1" t="s">
        <v>1357</v>
      </c>
    </row>
    <row r="1752" spans="1:7" x14ac:dyDescent="0.25">
      <c r="B1752" s="1" t="s">
        <v>4881</v>
      </c>
      <c r="C1752" s="1" t="s">
        <v>4882</v>
      </c>
      <c r="D1752" s="1" t="s">
        <v>4881</v>
      </c>
      <c r="E1752" s="1" t="s">
        <v>66</v>
      </c>
      <c r="F1752" s="1" t="s">
        <v>493</v>
      </c>
      <c r="G1752" s="1" t="s">
        <v>494</v>
      </c>
    </row>
    <row r="1753" spans="1:7" x14ac:dyDescent="0.25">
      <c r="B1753" s="1" t="s">
        <v>4883</v>
      </c>
      <c r="C1753" s="1" t="s">
        <v>4884</v>
      </c>
      <c r="D1753" s="1" t="s">
        <v>4885</v>
      </c>
      <c r="E1753" s="1" t="s">
        <v>66</v>
      </c>
      <c r="F1753" s="1" t="s">
        <v>493</v>
      </c>
      <c r="G1753" s="1" t="s">
        <v>494</v>
      </c>
    </row>
    <row r="1754" spans="1:7" x14ac:dyDescent="0.25">
      <c r="B1754" s="1" t="s">
        <v>4886</v>
      </c>
      <c r="C1754" s="1" t="s">
        <v>4887</v>
      </c>
      <c r="D1754" s="1" t="s">
        <v>4888</v>
      </c>
      <c r="E1754" s="1" t="s">
        <v>66</v>
      </c>
      <c r="F1754" s="1" t="s">
        <v>493</v>
      </c>
      <c r="G1754" s="1" t="s">
        <v>494</v>
      </c>
    </row>
    <row r="1755" spans="1:7" x14ac:dyDescent="0.25">
      <c r="A1755" s="1">
        <v>35520511</v>
      </c>
      <c r="B1755" s="1" t="s">
        <v>4889</v>
      </c>
      <c r="C1755" s="1" t="s">
        <v>4890</v>
      </c>
      <c r="D1755" s="1" t="s">
        <v>4891</v>
      </c>
      <c r="E1755" s="1" t="s">
        <v>66</v>
      </c>
      <c r="F1755" s="1" t="s">
        <v>3495</v>
      </c>
      <c r="G1755" s="1" t="s">
        <v>3496</v>
      </c>
    </row>
    <row r="1756" spans="1:7" x14ac:dyDescent="0.25">
      <c r="B1756" s="1" t="s">
        <v>4892</v>
      </c>
      <c r="C1756" s="1" t="s">
        <v>4893</v>
      </c>
      <c r="D1756" s="1" t="s">
        <v>4894</v>
      </c>
      <c r="E1756" s="1" t="s">
        <v>66</v>
      </c>
      <c r="F1756" s="1" t="s">
        <v>356</v>
      </c>
      <c r="G1756" s="1" t="s">
        <v>357</v>
      </c>
    </row>
    <row r="1757" spans="1:7" x14ac:dyDescent="0.25">
      <c r="B1757" s="1" t="s">
        <v>4895</v>
      </c>
      <c r="C1757" s="1" t="s">
        <v>4896</v>
      </c>
      <c r="D1757" s="1" t="s">
        <v>4897</v>
      </c>
      <c r="E1757" s="1" t="s">
        <v>66</v>
      </c>
      <c r="F1757" s="1" t="s">
        <v>356</v>
      </c>
      <c r="G1757" s="1" t="s">
        <v>357</v>
      </c>
    </row>
    <row r="1758" spans="1:7" x14ac:dyDescent="0.25">
      <c r="B1758" s="1" t="s">
        <v>4898</v>
      </c>
      <c r="C1758" s="1" t="s">
        <v>4899</v>
      </c>
      <c r="D1758" s="1" t="s">
        <v>4900</v>
      </c>
      <c r="E1758" s="1" t="s">
        <v>66</v>
      </c>
      <c r="F1758" s="1" t="s">
        <v>356</v>
      </c>
      <c r="G1758" s="1" t="s">
        <v>357</v>
      </c>
    </row>
    <row r="1759" spans="1:7" x14ac:dyDescent="0.25">
      <c r="B1759" s="1" t="s">
        <v>4901</v>
      </c>
      <c r="C1759" s="1" t="s">
        <v>4902</v>
      </c>
      <c r="D1759" s="1" t="s">
        <v>4903</v>
      </c>
      <c r="E1759" s="1" t="s">
        <v>66</v>
      </c>
      <c r="F1759" s="1" t="s">
        <v>356</v>
      </c>
      <c r="G1759" s="1" t="s">
        <v>357</v>
      </c>
    </row>
    <row r="1760" spans="1:7" x14ac:dyDescent="0.25">
      <c r="B1760" s="1" t="s">
        <v>4904</v>
      </c>
      <c r="C1760" s="1" t="s">
        <v>4905</v>
      </c>
      <c r="D1760" s="1" t="s">
        <v>4906</v>
      </c>
      <c r="E1760" s="1" t="s">
        <v>66</v>
      </c>
      <c r="F1760" s="1" t="s">
        <v>1942</v>
      </c>
      <c r="G1760" s="1" t="s">
        <v>1943</v>
      </c>
    </row>
    <row r="1761" spans="2:7" x14ac:dyDescent="0.25">
      <c r="B1761" s="1" t="s">
        <v>4907</v>
      </c>
      <c r="C1761" s="1" t="s">
        <v>4908</v>
      </c>
      <c r="D1761" s="1" t="s">
        <v>4909</v>
      </c>
      <c r="E1761" s="1" t="s">
        <v>66</v>
      </c>
      <c r="F1761" s="1" t="s">
        <v>1100</v>
      </c>
      <c r="G1761" s="1" t="s">
        <v>199</v>
      </c>
    </row>
    <row r="1762" spans="2:7" x14ac:dyDescent="0.25">
      <c r="B1762" s="1" t="s">
        <v>4910</v>
      </c>
      <c r="C1762" s="1" t="s">
        <v>4911</v>
      </c>
      <c r="D1762" s="1" t="s">
        <v>4912</v>
      </c>
      <c r="E1762" s="1" t="s">
        <v>66</v>
      </c>
      <c r="F1762" s="1" t="s">
        <v>1100</v>
      </c>
      <c r="G1762" s="1" t="s">
        <v>199</v>
      </c>
    </row>
    <row r="1763" spans="2:7" x14ac:dyDescent="0.25">
      <c r="B1763" s="1" t="s">
        <v>4913</v>
      </c>
      <c r="C1763" s="1" t="s">
        <v>4914</v>
      </c>
      <c r="D1763" s="1" t="s">
        <v>4915</v>
      </c>
      <c r="E1763" s="1" t="s">
        <v>66</v>
      </c>
      <c r="G1763" s="1" t="s">
        <v>199</v>
      </c>
    </row>
    <row r="1764" spans="2:7" x14ac:dyDescent="0.25">
      <c r="B1764" s="1" t="s">
        <v>4916</v>
      </c>
      <c r="C1764" s="1" t="s">
        <v>4917</v>
      </c>
      <c r="D1764" s="1" t="s">
        <v>4918</v>
      </c>
      <c r="E1764" s="1" t="s">
        <v>66</v>
      </c>
      <c r="F1764" s="1" t="s">
        <v>4919</v>
      </c>
      <c r="G1764" s="1" t="s">
        <v>4920</v>
      </c>
    </row>
    <row r="1765" spans="2:7" x14ac:dyDescent="0.25">
      <c r="B1765" s="1" t="s">
        <v>4921</v>
      </c>
      <c r="C1765" s="1" t="s">
        <v>4922</v>
      </c>
      <c r="D1765" s="1" t="s">
        <v>4923</v>
      </c>
      <c r="E1765" s="1" t="s">
        <v>66</v>
      </c>
      <c r="F1765" s="1" t="s">
        <v>480</v>
      </c>
      <c r="G1765" s="1" t="s">
        <v>481</v>
      </c>
    </row>
    <row r="1766" spans="2:7" x14ac:dyDescent="0.25">
      <c r="B1766" s="1" t="s">
        <v>4924</v>
      </c>
      <c r="C1766" s="1" t="s">
        <v>4925</v>
      </c>
      <c r="D1766" s="1" t="s">
        <v>4926</v>
      </c>
      <c r="E1766" s="1" t="s">
        <v>66</v>
      </c>
      <c r="F1766" s="1" t="s">
        <v>39</v>
      </c>
      <c r="G1766" s="1" t="s">
        <v>321</v>
      </c>
    </row>
    <row r="1767" spans="2:7" x14ac:dyDescent="0.25">
      <c r="B1767" s="1" t="s">
        <v>4927</v>
      </c>
      <c r="C1767" s="1" t="s">
        <v>4928</v>
      </c>
      <c r="D1767" s="1" t="s">
        <v>4929</v>
      </c>
      <c r="E1767" s="1" t="s">
        <v>66</v>
      </c>
      <c r="F1767" s="1" t="s">
        <v>102</v>
      </c>
      <c r="G1767" s="1" t="s">
        <v>1053</v>
      </c>
    </row>
    <row r="1768" spans="2:7" x14ac:dyDescent="0.25">
      <c r="B1768" s="1" t="s">
        <v>4930</v>
      </c>
      <c r="C1768" s="1" t="s">
        <v>4931</v>
      </c>
      <c r="D1768" s="1" t="s">
        <v>4932</v>
      </c>
      <c r="E1768" s="1" t="s">
        <v>66</v>
      </c>
      <c r="F1768" s="1" t="s">
        <v>39</v>
      </c>
      <c r="G1768" s="1" t="s">
        <v>321</v>
      </c>
    </row>
    <row r="1769" spans="2:7" x14ac:dyDescent="0.25">
      <c r="B1769" s="1" t="s">
        <v>4933</v>
      </c>
      <c r="C1769" s="1" t="s">
        <v>4934</v>
      </c>
      <c r="D1769" s="1" t="s">
        <v>4935</v>
      </c>
      <c r="E1769" s="1" t="s">
        <v>66</v>
      </c>
      <c r="F1769" s="1" t="s">
        <v>39</v>
      </c>
      <c r="G1769" s="1" t="s">
        <v>321</v>
      </c>
    </row>
    <row r="1770" spans="2:7" x14ac:dyDescent="0.25">
      <c r="B1770" s="1" t="s">
        <v>4936</v>
      </c>
      <c r="C1770" s="1" t="s">
        <v>4937</v>
      </c>
      <c r="D1770" s="1" t="s">
        <v>4938</v>
      </c>
      <c r="E1770" s="1" t="s">
        <v>66</v>
      </c>
      <c r="F1770" s="1" t="s">
        <v>39</v>
      </c>
      <c r="G1770" s="1" t="s">
        <v>321</v>
      </c>
    </row>
    <row r="1771" spans="2:7" x14ac:dyDescent="0.25">
      <c r="B1771" s="1" t="s">
        <v>4939</v>
      </c>
      <c r="C1771" s="1" t="s">
        <v>4940</v>
      </c>
      <c r="D1771" s="1" t="s">
        <v>4941</v>
      </c>
      <c r="E1771" s="1" t="s">
        <v>66</v>
      </c>
      <c r="F1771" s="1" t="s">
        <v>39</v>
      </c>
      <c r="G1771" s="1" t="s">
        <v>321</v>
      </c>
    </row>
    <row r="1772" spans="2:7" x14ac:dyDescent="0.25">
      <c r="B1772" s="1" t="s">
        <v>4942</v>
      </c>
      <c r="C1772" s="1" t="s">
        <v>4943</v>
      </c>
      <c r="D1772" s="1" t="s">
        <v>4944</v>
      </c>
      <c r="E1772" s="1" t="s">
        <v>66</v>
      </c>
      <c r="F1772" s="1" t="s">
        <v>39</v>
      </c>
      <c r="G1772" s="1" t="s">
        <v>321</v>
      </c>
    </row>
    <row r="1773" spans="2:7" x14ac:dyDescent="0.25">
      <c r="B1773" s="1" t="s">
        <v>4945</v>
      </c>
      <c r="C1773" s="1" t="s">
        <v>4946</v>
      </c>
      <c r="D1773" s="1" t="s">
        <v>4947</v>
      </c>
      <c r="E1773" s="1" t="s">
        <v>66</v>
      </c>
      <c r="F1773" s="1" t="s">
        <v>39</v>
      </c>
      <c r="G1773" s="1" t="s">
        <v>321</v>
      </c>
    </row>
    <row r="1774" spans="2:7" x14ac:dyDescent="0.25">
      <c r="B1774" s="1" t="s">
        <v>4948</v>
      </c>
      <c r="C1774" s="1" t="s">
        <v>4949</v>
      </c>
      <c r="D1774" s="1" t="s">
        <v>4950</v>
      </c>
      <c r="E1774" s="1" t="s">
        <v>66</v>
      </c>
      <c r="F1774" s="1" t="s">
        <v>39</v>
      </c>
      <c r="G1774" s="1" t="s">
        <v>321</v>
      </c>
    </row>
    <row r="1775" spans="2:7" x14ac:dyDescent="0.25">
      <c r="B1775" s="1" t="s">
        <v>4951</v>
      </c>
      <c r="C1775" s="1" t="s">
        <v>4952</v>
      </c>
      <c r="D1775" s="1" t="s">
        <v>4953</v>
      </c>
      <c r="E1775" s="1" t="s">
        <v>66</v>
      </c>
      <c r="F1775" s="1" t="s">
        <v>39</v>
      </c>
      <c r="G1775" s="1" t="s">
        <v>321</v>
      </c>
    </row>
    <row r="1776" spans="2:7" x14ac:dyDescent="0.25">
      <c r="B1776" s="1" t="s">
        <v>4927</v>
      </c>
      <c r="C1776" s="1" t="s">
        <v>4928</v>
      </c>
      <c r="D1776" s="1" t="s">
        <v>4929</v>
      </c>
      <c r="E1776" s="1" t="s">
        <v>66</v>
      </c>
      <c r="F1776" s="1" t="s">
        <v>1320</v>
      </c>
      <c r="G1776" s="1" t="s">
        <v>1321</v>
      </c>
    </row>
    <row r="1777" spans="1:7" x14ac:dyDescent="0.25">
      <c r="B1777" s="1" t="s">
        <v>4954</v>
      </c>
      <c r="C1777" s="1" t="s">
        <v>4955</v>
      </c>
      <c r="D1777" s="1" t="s">
        <v>4956</v>
      </c>
      <c r="E1777" s="1" t="s">
        <v>66</v>
      </c>
      <c r="F1777" s="1" t="s">
        <v>39</v>
      </c>
      <c r="G1777" s="1" t="s">
        <v>321</v>
      </c>
    </row>
    <row r="1778" spans="1:7" x14ac:dyDescent="0.25">
      <c r="B1778" s="1" t="s">
        <v>4957</v>
      </c>
      <c r="C1778" s="1" t="s">
        <v>4958</v>
      </c>
      <c r="D1778" s="1" t="s">
        <v>4958</v>
      </c>
      <c r="E1778" s="1" t="s">
        <v>66</v>
      </c>
      <c r="F1778" s="1" t="s">
        <v>112</v>
      </c>
      <c r="G1778" s="1" t="s">
        <v>4959</v>
      </c>
    </row>
    <row r="1779" spans="1:7" x14ac:dyDescent="0.25">
      <c r="B1779" s="1" t="s">
        <v>4960</v>
      </c>
      <c r="C1779" s="1" t="s">
        <v>4961</v>
      </c>
      <c r="D1779" s="1" t="s">
        <v>4962</v>
      </c>
      <c r="E1779" s="1" t="s">
        <v>66</v>
      </c>
      <c r="F1779" s="1" t="s">
        <v>1388</v>
      </c>
      <c r="G1779" s="1" t="s">
        <v>1389</v>
      </c>
    </row>
    <row r="1780" spans="1:7" x14ac:dyDescent="0.25">
      <c r="A1780" s="1">
        <v>19046124</v>
      </c>
      <c r="B1780" s="1" t="s">
        <v>4963</v>
      </c>
      <c r="C1780" s="1" t="s">
        <v>4964</v>
      </c>
      <c r="D1780" s="1" t="s">
        <v>4965</v>
      </c>
      <c r="E1780" s="1" t="s">
        <v>66</v>
      </c>
      <c r="F1780" s="1" t="s">
        <v>493</v>
      </c>
      <c r="G1780" s="1" t="s">
        <v>494</v>
      </c>
    </row>
    <row r="1781" spans="1:7" x14ac:dyDescent="0.25">
      <c r="A1781" s="1">
        <v>19046123</v>
      </c>
      <c r="B1781" s="1" t="s">
        <v>4966</v>
      </c>
      <c r="C1781" s="1" t="s">
        <v>4967</v>
      </c>
      <c r="D1781" s="1" t="s">
        <v>4968</v>
      </c>
      <c r="E1781" s="1" t="s">
        <v>66</v>
      </c>
      <c r="F1781" s="1" t="s">
        <v>493</v>
      </c>
      <c r="G1781" s="1" t="s">
        <v>494</v>
      </c>
    </row>
    <row r="1782" spans="1:7" x14ac:dyDescent="0.25">
      <c r="A1782" s="1">
        <v>19046125</v>
      </c>
      <c r="B1782" s="1" t="s">
        <v>2340</v>
      </c>
      <c r="C1782" s="1" t="s">
        <v>2341</v>
      </c>
      <c r="D1782" s="1" t="s">
        <v>2342</v>
      </c>
      <c r="E1782" s="1" t="s">
        <v>66</v>
      </c>
      <c r="F1782" s="1" t="s">
        <v>493</v>
      </c>
      <c r="G1782" s="1" t="s">
        <v>494</v>
      </c>
    </row>
    <row r="1783" spans="1:7" x14ac:dyDescent="0.25">
      <c r="B1783" s="1" t="s">
        <v>4969</v>
      </c>
      <c r="C1783" s="1" t="s">
        <v>4970</v>
      </c>
      <c r="D1783" s="1" t="s">
        <v>4970</v>
      </c>
      <c r="E1783" s="1" t="s">
        <v>66</v>
      </c>
      <c r="F1783" s="1" t="s">
        <v>1898</v>
      </c>
      <c r="G1783" s="1" t="s">
        <v>1899</v>
      </c>
    </row>
    <row r="1784" spans="1:7" x14ac:dyDescent="0.25">
      <c r="A1784" s="1">
        <v>19046126</v>
      </c>
      <c r="B1784" s="1" t="s">
        <v>4971</v>
      </c>
      <c r="C1784" s="1" t="s">
        <v>4972</v>
      </c>
      <c r="D1784" s="1" t="s">
        <v>4973</v>
      </c>
      <c r="E1784" s="1" t="s">
        <v>66</v>
      </c>
      <c r="F1784" s="1" t="s">
        <v>493</v>
      </c>
      <c r="G1784" s="1" t="s">
        <v>494</v>
      </c>
    </row>
    <row r="1785" spans="1:7" x14ac:dyDescent="0.25">
      <c r="B1785" s="1" t="s">
        <v>4974</v>
      </c>
      <c r="C1785" s="1" t="s">
        <v>4975</v>
      </c>
      <c r="D1785" s="1" t="s">
        <v>4976</v>
      </c>
      <c r="E1785" s="1" t="s">
        <v>66</v>
      </c>
      <c r="F1785" s="1" t="s">
        <v>398</v>
      </c>
      <c r="G1785" s="1" t="s">
        <v>399</v>
      </c>
    </row>
    <row r="1786" spans="1:7" x14ac:dyDescent="0.25">
      <c r="B1786" s="1" t="s">
        <v>4977</v>
      </c>
      <c r="C1786" s="1" t="s">
        <v>4978</v>
      </c>
      <c r="D1786" s="1" t="s">
        <v>4979</v>
      </c>
      <c r="E1786" s="1" t="s">
        <v>66</v>
      </c>
      <c r="F1786" s="1" t="s">
        <v>3316</v>
      </c>
      <c r="G1786" s="1" t="s">
        <v>3317</v>
      </c>
    </row>
    <row r="1787" spans="1:7" x14ac:dyDescent="0.25">
      <c r="B1787" s="1" t="s">
        <v>4980</v>
      </c>
      <c r="C1787" s="1" t="s">
        <v>4981</v>
      </c>
      <c r="D1787" s="1" t="s">
        <v>4982</v>
      </c>
      <c r="E1787" s="1" t="s">
        <v>66</v>
      </c>
      <c r="F1787" s="1" t="s">
        <v>3316</v>
      </c>
      <c r="G1787" s="1" t="s">
        <v>3317</v>
      </c>
    </row>
    <row r="1788" spans="1:7" x14ac:dyDescent="0.25">
      <c r="B1788" s="1" t="s">
        <v>4983</v>
      </c>
      <c r="C1788" s="1" t="s">
        <v>4984</v>
      </c>
      <c r="D1788" s="1" t="s">
        <v>4985</v>
      </c>
      <c r="E1788" s="1" t="s">
        <v>66</v>
      </c>
      <c r="F1788" s="1" t="s">
        <v>3316</v>
      </c>
      <c r="G1788" s="1" t="s">
        <v>3317</v>
      </c>
    </row>
    <row r="1789" spans="1:7" x14ac:dyDescent="0.25">
      <c r="B1789" s="1" t="s">
        <v>4986</v>
      </c>
      <c r="C1789" s="1" t="s">
        <v>4987</v>
      </c>
      <c r="D1789" s="1" t="s">
        <v>4988</v>
      </c>
      <c r="E1789" s="1" t="s">
        <v>65</v>
      </c>
      <c r="F1789" s="1" t="s">
        <v>480</v>
      </c>
      <c r="G1789" s="1" t="s">
        <v>481</v>
      </c>
    </row>
    <row r="1790" spans="1:7" x14ac:dyDescent="0.25">
      <c r="B1790" s="1" t="s">
        <v>4989</v>
      </c>
      <c r="C1790" s="1" t="s">
        <v>4990</v>
      </c>
      <c r="D1790" s="1" t="s">
        <v>4991</v>
      </c>
      <c r="E1790" s="1" t="s">
        <v>65</v>
      </c>
      <c r="F1790" s="1" t="s">
        <v>1984</v>
      </c>
      <c r="G1790" s="1" t="s">
        <v>1985</v>
      </c>
    </row>
    <row r="1791" spans="1:7" x14ac:dyDescent="0.25">
      <c r="B1791" s="1" t="s">
        <v>4992</v>
      </c>
      <c r="C1791" s="1" t="s">
        <v>4993</v>
      </c>
      <c r="D1791" s="1" t="s">
        <v>4994</v>
      </c>
      <c r="E1791" s="1" t="s">
        <v>66</v>
      </c>
      <c r="F1791" s="1" t="s">
        <v>579</v>
      </c>
      <c r="G1791" s="1" t="s">
        <v>580</v>
      </c>
    </row>
    <row r="1792" spans="1:7" x14ac:dyDescent="0.25">
      <c r="A1792" s="1">
        <v>19046127</v>
      </c>
      <c r="B1792" s="1" t="s">
        <v>4995</v>
      </c>
      <c r="C1792" s="1" t="s">
        <v>4996</v>
      </c>
      <c r="D1792" s="1" t="s">
        <v>4997</v>
      </c>
      <c r="E1792" s="1" t="s">
        <v>66</v>
      </c>
      <c r="F1792" s="1" t="s">
        <v>493</v>
      </c>
      <c r="G1792" s="1" t="s">
        <v>494</v>
      </c>
    </row>
    <row r="1793" spans="1:7" x14ac:dyDescent="0.25">
      <c r="A1793" s="1">
        <v>19046128</v>
      </c>
      <c r="B1793" s="1" t="s">
        <v>4998</v>
      </c>
      <c r="C1793" s="1" t="s">
        <v>4998</v>
      </c>
      <c r="D1793" s="1" t="s">
        <v>4998</v>
      </c>
      <c r="E1793" s="1" t="s">
        <v>66</v>
      </c>
      <c r="F1793" s="1" t="s">
        <v>493</v>
      </c>
      <c r="G1793" s="1" t="s">
        <v>494</v>
      </c>
    </row>
    <row r="1794" spans="1:7" x14ac:dyDescent="0.25">
      <c r="A1794" s="1">
        <v>35250062</v>
      </c>
      <c r="B1794" s="1" t="s">
        <v>4999</v>
      </c>
      <c r="C1794" s="1" t="s">
        <v>5000</v>
      </c>
      <c r="D1794" s="1" t="s">
        <v>5001</v>
      </c>
      <c r="E1794" s="1" t="s">
        <v>66</v>
      </c>
      <c r="F1794" s="1" t="s">
        <v>5002</v>
      </c>
      <c r="G1794" s="1" t="s">
        <v>5003</v>
      </c>
    </row>
    <row r="1795" spans="1:7" x14ac:dyDescent="0.25">
      <c r="B1795" s="1" t="s">
        <v>5004</v>
      </c>
      <c r="C1795" s="1" t="s">
        <v>5005</v>
      </c>
      <c r="D1795" s="1" t="s">
        <v>5006</v>
      </c>
      <c r="E1795" s="1" t="s">
        <v>66</v>
      </c>
      <c r="F1795" s="1" t="s">
        <v>1174</v>
      </c>
      <c r="G1795" s="1" t="s">
        <v>1175</v>
      </c>
    </row>
    <row r="1796" spans="1:7" x14ac:dyDescent="0.25">
      <c r="B1796" s="1" t="s">
        <v>5007</v>
      </c>
      <c r="C1796" s="1" t="s">
        <v>5008</v>
      </c>
      <c r="D1796" s="1" t="s">
        <v>5009</v>
      </c>
      <c r="E1796" s="1" t="s">
        <v>66</v>
      </c>
      <c r="F1796" s="1" t="s">
        <v>3393</v>
      </c>
      <c r="G1796" s="1" t="s">
        <v>3394</v>
      </c>
    </row>
    <row r="1797" spans="1:7" x14ac:dyDescent="0.25">
      <c r="B1797" s="1" t="s">
        <v>5010</v>
      </c>
      <c r="C1797" s="1" t="s">
        <v>5011</v>
      </c>
      <c r="D1797" s="1" t="s">
        <v>5012</v>
      </c>
      <c r="E1797" s="1" t="s">
        <v>66</v>
      </c>
      <c r="F1797" s="1" t="s">
        <v>1057</v>
      </c>
      <c r="G1797" s="1" t="s">
        <v>1058</v>
      </c>
    </row>
    <row r="1798" spans="1:7" x14ac:dyDescent="0.25">
      <c r="B1798" s="1" t="s">
        <v>5013</v>
      </c>
      <c r="C1798" s="1" t="s">
        <v>5014</v>
      </c>
      <c r="D1798" s="1" t="s">
        <v>5015</v>
      </c>
      <c r="E1798" s="1" t="s">
        <v>66</v>
      </c>
      <c r="F1798" s="1" t="s">
        <v>171</v>
      </c>
      <c r="G1798" s="1" t="s">
        <v>172</v>
      </c>
    </row>
    <row r="1799" spans="1:7" x14ac:dyDescent="0.25">
      <c r="B1799" s="1" t="s">
        <v>1992</v>
      </c>
      <c r="C1799" s="1" t="s">
        <v>1993</v>
      </c>
      <c r="D1799" s="1" t="s">
        <v>1994</v>
      </c>
      <c r="E1799" s="1" t="s">
        <v>66</v>
      </c>
      <c r="F1799" s="1" t="s">
        <v>387</v>
      </c>
      <c r="G1799" s="1" t="s">
        <v>388</v>
      </c>
    </row>
    <row r="1800" spans="1:7" x14ac:dyDescent="0.25">
      <c r="B1800" s="1" t="s">
        <v>5016</v>
      </c>
      <c r="C1800" s="1" t="s">
        <v>5017</v>
      </c>
      <c r="D1800" s="1" t="s">
        <v>5018</v>
      </c>
      <c r="E1800" s="1" t="s">
        <v>66</v>
      </c>
      <c r="F1800" s="1" t="s">
        <v>387</v>
      </c>
      <c r="G1800" s="1" t="s">
        <v>388</v>
      </c>
    </row>
    <row r="1801" spans="1:7" x14ac:dyDescent="0.25">
      <c r="B1801" s="1" t="s">
        <v>5019</v>
      </c>
      <c r="C1801" s="1" t="s">
        <v>5020</v>
      </c>
      <c r="D1801" s="1" t="s">
        <v>5021</v>
      </c>
      <c r="E1801" s="1" t="s">
        <v>66</v>
      </c>
      <c r="F1801" s="1" t="s">
        <v>387</v>
      </c>
      <c r="G1801" s="1" t="s">
        <v>388</v>
      </c>
    </row>
    <row r="1802" spans="1:7" x14ac:dyDescent="0.25">
      <c r="A1802" s="1">
        <v>23370108</v>
      </c>
      <c r="B1802" s="1" t="s">
        <v>5022</v>
      </c>
      <c r="C1802" s="1" t="s">
        <v>5023</v>
      </c>
      <c r="D1802" s="1" t="s">
        <v>5024</v>
      </c>
      <c r="E1802" s="1" t="s">
        <v>66</v>
      </c>
      <c r="F1802" s="1" t="s">
        <v>5025</v>
      </c>
      <c r="G1802" s="1" t="s">
        <v>5026</v>
      </c>
    </row>
    <row r="1803" spans="1:7" x14ac:dyDescent="0.25">
      <c r="A1803" s="1">
        <v>23370109</v>
      </c>
      <c r="B1803" s="1" t="s">
        <v>5027</v>
      </c>
      <c r="C1803" s="1" t="s">
        <v>5028</v>
      </c>
      <c r="D1803" s="1" t="s">
        <v>5029</v>
      </c>
      <c r="E1803" s="1" t="s">
        <v>66</v>
      </c>
      <c r="F1803" s="1" t="s">
        <v>5025</v>
      </c>
      <c r="G1803" s="1" t="s">
        <v>5026</v>
      </c>
    </row>
    <row r="1804" spans="1:7" x14ac:dyDescent="0.25">
      <c r="A1804" s="1">
        <v>35520531</v>
      </c>
      <c r="B1804" s="1" t="s">
        <v>5030</v>
      </c>
      <c r="C1804" s="1" t="s">
        <v>5031</v>
      </c>
      <c r="D1804" s="1" t="s">
        <v>5032</v>
      </c>
      <c r="E1804" s="1" t="s">
        <v>66</v>
      </c>
      <c r="F1804" s="1" t="s">
        <v>1431</v>
      </c>
      <c r="G1804" s="1" t="s">
        <v>1432</v>
      </c>
    </row>
    <row r="1805" spans="1:7" x14ac:dyDescent="0.25">
      <c r="A1805" s="1">
        <v>35520536</v>
      </c>
      <c r="B1805" s="1" t="s">
        <v>5033</v>
      </c>
      <c r="C1805" s="1" t="s">
        <v>5034</v>
      </c>
      <c r="D1805" s="1" t="s">
        <v>5035</v>
      </c>
      <c r="E1805" s="1" t="s">
        <v>66</v>
      </c>
      <c r="F1805" s="1" t="s">
        <v>1431</v>
      </c>
      <c r="G1805" s="1" t="s">
        <v>1432</v>
      </c>
    </row>
    <row r="1806" spans="1:7" x14ac:dyDescent="0.25">
      <c r="A1806" s="1">
        <v>35520532</v>
      </c>
      <c r="B1806" s="1" t="s">
        <v>5036</v>
      </c>
      <c r="C1806" s="1" t="s">
        <v>5037</v>
      </c>
      <c r="D1806" s="1" t="s">
        <v>5038</v>
      </c>
      <c r="E1806" s="1" t="s">
        <v>66</v>
      </c>
      <c r="F1806" s="1" t="s">
        <v>1431</v>
      </c>
      <c r="G1806" s="1" t="s">
        <v>1432</v>
      </c>
    </row>
    <row r="1807" spans="1:7" x14ac:dyDescent="0.25">
      <c r="A1807" s="1">
        <v>35520533</v>
      </c>
      <c r="B1807" s="1" t="s">
        <v>5039</v>
      </c>
      <c r="C1807" s="1" t="s">
        <v>5040</v>
      </c>
      <c r="D1807" s="1" t="s">
        <v>5041</v>
      </c>
      <c r="E1807" s="1" t="s">
        <v>66</v>
      </c>
      <c r="F1807" s="1" t="s">
        <v>1431</v>
      </c>
      <c r="G1807" s="1" t="s">
        <v>1432</v>
      </c>
    </row>
    <row r="1808" spans="1:7" x14ac:dyDescent="0.25">
      <c r="A1808" s="1">
        <v>35520534</v>
      </c>
      <c r="B1808" s="1" t="s">
        <v>5042</v>
      </c>
      <c r="C1808" s="1" t="s">
        <v>5043</v>
      </c>
      <c r="D1808" s="1" t="s">
        <v>5044</v>
      </c>
      <c r="E1808" s="1" t="s">
        <v>66</v>
      </c>
      <c r="F1808" s="1" t="s">
        <v>1431</v>
      </c>
      <c r="G1808" s="1" t="s">
        <v>1432</v>
      </c>
    </row>
    <row r="1809" spans="1:7" x14ac:dyDescent="0.25">
      <c r="A1809" s="1">
        <v>35520535</v>
      </c>
      <c r="B1809" s="1" t="s">
        <v>5045</v>
      </c>
      <c r="C1809" s="1" t="s">
        <v>5046</v>
      </c>
      <c r="D1809" s="1" t="s">
        <v>5047</v>
      </c>
      <c r="E1809" s="1" t="s">
        <v>66</v>
      </c>
      <c r="F1809" s="1" t="s">
        <v>1431</v>
      </c>
      <c r="G1809" s="1" t="s">
        <v>1432</v>
      </c>
    </row>
    <row r="1810" spans="1:7" x14ac:dyDescent="0.25">
      <c r="A1810" s="1">
        <v>19740095</v>
      </c>
      <c r="B1810" s="1" t="s">
        <v>3963</v>
      </c>
      <c r="C1810" s="1" t="s">
        <v>3964</v>
      </c>
      <c r="D1810" s="1" t="s">
        <v>3965</v>
      </c>
      <c r="E1810" s="1" t="s">
        <v>66</v>
      </c>
      <c r="F1810" s="1" t="s">
        <v>3966</v>
      </c>
      <c r="G1810" s="1" t="s">
        <v>3967</v>
      </c>
    </row>
    <row r="1811" spans="1:7" x14ac:dyDescent="0.25">
      <c r="B1811" s="1" t="s">
        <v>5048</v>
      </c>
      <c r="C1811" s="1" t="s">
        <v>5049</v>
      </c>
      <c r="D1811" s="1" t="s">
        <v>5050</v>
      </c>
      <c r="E1811" s="1" t="s">
        <v>66</v>
      </c>
      <c r="F1811" s="1" t="s">
        <v>398</v>
      </c>
      <c r="G1811" s="1" t="s">
        <v>399</v>
      </c>
    </row>
    <row r="1812" spans="1:7" x14ac:dyDescent="0.25">
      <c r="A1812" s="1">
        <v>19046129</v>
      </c>
      <c r="B1812" s="1" t="s">
        <v>2547</v>
      </c>
      <c r="C1812" s="1" t="s">
        <v>2548</v>
      </c>
      <c r="D1812" s="1" t="s">
        <v>2549</v>
      </c>
      <c r="E1812" s="1" t="s">
        <v>66</v>
      </c>
      <c r="F1812" s="1" t="s">
        <v>493</v>
      </c>
      <c r="G1812" s="1" t="s">
        <v>494</v>
      </c>
    </row>
    <row r="1813" spans="1:7" x14ac:dyDescent="0.25">
      <c r="B1813" s="1" t="s">
        <v>5051</v>
      </c>
      <c r="C1813" s="1" t="s">
        <v>5052</v>
      </c>
      <c r="D1813" s="1" t="s">
        <v>5053</v>
      </c>
      <c r="E1813" s="1" t="s">
        <v>66</v>
      </c>
      <c r="F1813" s="1" t="s">
        <v>3186</v>
      </c>
      <c r="G1813" s="1" t="s">
        <v>3187</v>
      </c>
    </row>
    <row r="1814" spans="1:7" x14ac:dyDescent="0.25">
      <c r="B1814" s="1" t="s">
        <v>5054</v>
      </c>
      <c r="C1814" s="1" t="s">
        <v>5055</v>
      </c>
      <c r="D1814" s="1" t="s">
        <v>5056</v>
      </c>
      <c r="E1814" s="1" t="s">
        <v>66</v>
      </c>
      <c r="F1814" s="1" t="s">
        <v>90</v>
      </c>
      <c r="G1814" s="1" t="s">
        <v>1109</v>
      </c>
    </row>
    <row r="1815" spans="1:7" x14ac:dyDescent="0.25">
      <c r="B1815" s="1" t="s">
        <v>5057</v>
      </c>
      <c r="C1815" s="1" t="s">
        <v>5058</v>
      </c>
      <c r="D1815" s="1" t="s">
        <v>5059</v>
      </c>
      <c r="E1815" s="1" t="s">
        <v>66</v>
      </c>
      <c r="F1815" s="1" t="s">
        <v>90</v>
      </c>
      <c r="G1815" s="1" t="s">
        <v>1109</v>
      </c>
    </row>
    <row r="1816" spans="1:7" x14ac:dyDescent="0.25">
      <c r="B1816" s="1" t="s">
        <v>5060</v>
      </c>
      <c r="C1816" s="1" t="s">
        <v>5061</v>
      </c>
      <c r="D1816" s="1" t="s">
        <v>5062</v>
      </c>
      <c r="E1816" s="1" t="s">
        <v>65</v>
      </c>
      <c r="F1816" s="1" t="s">
        <v>480</v>
      </c>
      <c r="G1816" s="1" t="s">
        <v>481</v>
      </c>
    </row>
    <row r="1817" spans="1:7" x14ac:dyDescent="0.25">
      <c r="B1817" s="1" t="s">
        <v>5063</v>
      </c>
      <c r="C1817" s="1" t="s">
        <v>5064</v>
      </c>
      <c r="D1817" s="1" t="s">
        <v>5065</v>
      </c>
      <c r="E1817" s="1" t="s">
        <v>65</v>
      </c>
      <c r="F1817" s="1" t="s">
        <v>480</v>
      </c>
      <c r="G1817" s="1" t="s">
        <v>481</v>
      </c>
    </row>
    <row r="1818" spans="1:7" x14ac:dyDescent="0.25">
      <c r="B1818" s="1" t="s">
        <v>5066</v>
      </c>
      <c r="C1818" s="1" t="s">
        <v>5067</v>
      </c>
      <c r="D1818" s="1" t="s">
        <v>5068</v>
      </c>
      <c r="E1818" s="1" t="s">
        <v>65</v>
      </c>
      <c r="F1818" s="1" t="s">
        <v>480</v>
      </c>
      <c r="G1818" s="1" t="s">
        <v>481</v>
      </c>
    </row>
    <row r="1819" spans="1:7" x14ac:dyDescent="0.25">
      <c r="B1819" s="1" t="s">
        <v>5069</v>
      </c>
      <c r="C1819" s="1" t="s">
        <v>5070</v>
      </c>
      <c r="D1819" s="1" t="s">
        <v>5071</v>
      </c>
      <c r="E1819" s="1" t="s">
        <v>66</v>
      </c>
      <c r="F1819" s="1" t="s">
        <v>480</v>
      </c>
      <c r="G1819" s="1" t="s">
        <v>481</v>
      </c>
    </row>
    <row r="1820" spans="1:7" x14ac:dyDescent="0.25">
      <c r="B1820" s="1" t="s">
        <v>5072</v>
      </c>
      <c r="C1820" s="1" t="s">
        <v>5073</v>
      </c>
      <c r="D1820" s="1" t="s">
        <v>5074</v>
      </c>
      <c r="E1820" s="1" t="s">
        <v>66</v>
      </c>
      <c r="F1820" s="1" t="s">
        <v>480</v>
      </c>
      <c r="G1820" s="1" t="s">
        <v>481</v>
      </c>
    </row>
    <row r="1821" spans="1:7" x14ac:dyDescent="0.25">
      <c r="B1821" s="1" t="s">
        <v>5075</v>
      </c>
      <c r="C1821" s="1" t="s">
        <v>5076</v>
      </c>
      <c r="D1821" s="1" t="s">
        <v>5077</v>
      </c>
      <c r="E1821" s="1" t="s">
        <v>66</v>
      </c>
      <c r="F1821" s="1" t="s">
        <v>480</v>
      </c>
      <c r="G1821" s="1" t="s">
        <v>481</v>
      </c>
    </row>
    <row r="1822" spans="1:7" x14ac:dyDescent="0.25">
      <c r="B1822" s="1" t="s">
        <v>5078</v>
      </c>
      <c r="C1822" s="1" t="s">
        <v>5079</v>
      </c>
      <c r="D1822" s="1" t="s">
        <v>5080</v>
      </c>
      <c r="E1822" s="1" t="s">
        <v>65</v>
      </c>
      <c r="G1822" s="1" t="s">
        <v>199</v>
      </c>
    </row>
    <row r="1823" spans="1:7" x14ac:dyDescent="0.25">
      <c r="B1823" s="1" t="s">
        <v>5081</v>
      </c>
      <c r="C1823" s="1" t="s">
        <v>5082</v>
      </c>
      <c r="D1823" s="1" t="s">
        <v>5083</v>
      </c>
      <c r="E1823" s="1" t="s">
        <v>66</v>
      </c>
      <c r="F1823" s="1" t="s">
        <v>5084</v>
      </c>
      <c r="G1823" s="1" t="s">
        <v>5085</v>
      </c>
    </row>
    <row r="1824" spans="1:7" x14ac:dyDescent="0.25">
      <c r="A1824" s="1">
        <v>35260928</v>
      </c>
      <c r="B1824" s="1" t="s">
        <v>5086</v>
      </c>
      <c r="C1824" s="1" t="s">
        <v>5087</v>
      </c>
      <c r="D1824" s="1" t="s">
        <v>5088</v>
      </c>
      <c r="E1824" s="1" t="s">
        <v>66</v>
      </c>
      <c r="G1824" s="1" t="s">
        <v>199</v>
      </c>
    </row>
    <row r="1825" spans="1:7" x14ac:dyDescent="0.25">
      <c r="A1825" s="1">
        <v>35520512</v>
      </c>
      <c r="B1825" s="1" t="s">
        <v>5089</v>
      </c>
      <c r="C1825" s="1" t="s">
        <v>5090</v>
      </c>
      <c r="D1825" s="1" t="s">
        <v>5091</v>
      </c>
      <c r="E1825" s="1" t="s">
        <v>66</v>
      </c>
      <c r="F1825" s="1" t="s">
        <v>3495</v>
      </c>
      <c r="G1825" s="1" t="s">
        <v>3496</v>
      </c>
    </row>
    <row r="1826" spans="1:7" x14ac:dyDescent="0.25">
      <c r="B1826" s="1" t="s">
        <v>5092</v>
      </c>
      <c r="C1826" s="1" t="s">
        <v>5093</v>
      </c>
      <c r="D1826" s="1" t="s">
        <v>5094</v>
      </c>
      <c r="E1826" s="1" t="s">
        <v>66</v>
      </c>
      <c r="F1826" s="1" t="s">
        <v>382</v>
      </c>
      <c r="G1826" s="1" t="s">
        <v>383</v>
      </c>
    </row>
    <row r="1827" spans="1:7" x14ac:dyDescent="0.25">
      <c r="B1827" s="1" t="s">
        <v>1365</v>
      </c>
      <c r="C1827" s="1" t="s">
        <v>1366</v>
      </c>
      <c r="D1827" s="1" t="s">
        <v>1367</v>
      </c>
      <c r="E1827" s="1" t="s">
        <v>66</v>
      </c>
      <c r="F1827" s="1" t="s">
        <v>382</v>
      </c>
      <c r="G1827" s="1" t="s">
        <v>383</v>
      </c>
    </row>
    <row r="1828" spans="1:7" x14ac:dyDescent="0.25">
      <c r="B1828" s="1" t="s">
        <v>5095</v>
      </c>
      <c r="C1828" s="1" t="s">
        <v>5096</v>
      </c>
      <c r="D1828" s="1" t="s">
        <v>5097</v>
      </c>
      <c r="E1828" s="1" t="s">
        <v>66</v>
      </c>
      <c r="F1828" s="1" t="s">
        <v>39</v>
      </c>
      <c r="G1828" s="1" t="s">
        <v>321</v>
      </c>
    </row>
    <row r="1829" spans="1:7" x14ac:dyDescent="0.25">
      <c r="B1829" s="1" t="s">
        <v>5098</v>
      </c>
      <c r="C1829" s="1" t="s">
        <v>5099</v>
      </c>
      <c r="D1829" s="1" t="s">
        <v>5100</v>
      </c>
      <c r="E1829" s="1" t="s">
        <v>65</v>
      </c>
      <c r="F1829" s="1" t="s">
        <v>39</v>
      </c>
      <c r="G1829" s="1" t="s">
        <v>321</v>
      </c>
    </row>
    <row r="1830" spans="1:7" x14ac:dyDescent="0.25">
      <c r="A1830" s="1">
        <v>35150110</v>
      </c>
      <c r="B1830" s="1" t="s">
        <v>5101</v>
      </c>
      <c r="C1830" s="1" t="s">
        <v>3559</v>
      </c>
      <c r="D1830" s="1" t="s">
        <v>3560</v>
      </c>
      <c r="G1830" s="1" t="s">
        <v>199</v>
      </c>
    </row>
    <row r="1831" spans="1:7" x14ac:dyDescent="0.25">
      <c r="A1831" s="1">
        <v>35150119</v>
      </c>
      <c r="B1831" s="1" t="s">
        <v>5101</v>
      </c>
      <c r="C1831" s="1" t="s">
        <v>3559</v>
      </c>
      <c r="D1831" s="1" t="s">
        <v>3560</v>
      </c>
      <c r="E1831" s="1" t="s">
        <v>66</v>
      </c>
      <c r="F1831" s="1" t="s">
        <v>1898</v>
      </c>
      <c r="G1831" s="1" t="s">
        <v>1899</v>
      </c>
    </row>
    <row r="1832" spans="1:7" x14ac:dyDescent="0.25">
      <c r="A1832" s="1">
        <v>35150117</v>
      </c>
      <c r="B1832" s="1" t="s">
        <v>5101</v>
      </c>
      <c r="C1832" s="1" t="s">
        <v>3559</v>
      </c>
      <c r="D1832" s="1" t="s">
        <v>3560</v>
      </c>
      <c r="G1832" s="1" t="s">
        <v>199</v>
      </c>
    </row>
    <row r="1833" spans="1:7" x14ac:dyDescent="0.25">
      <c r="B1833" s="1" t="s">
        <v>5102</v>
      </c>
      <c r="C1833" s="1" t="s">
        <v>5103</v>
      </c>
      <c r="D1833" s="1" t="s">
        <v>5104</v>
      </c>
      <c r="E1833" s="1" t="s">
        <v>65</v>
      </c>
      <c r="F1833" s="1" t="s">
        <v>171</v>
      </c>
      <c r="G1833" s="1" t="s">
        <v>172</v>
      </c>
    </row>
    <row r="1834" spans="1:7" x14ac:dyDescent="0.25">
      <c r="B1834" s="1" t="s">
        <v>5105</v>
      </c>
      <c r="C1834" s="1" t="s">
        <v>5106</v>
      </c>
      <c r="D1834" s="1" t="s">
        <v>5107</v>
      </c>
      <c r="E1834" s="1" t="s">
        <v>65</v>
      </c>
      <c r="F1834" s="1" t="s">
        <v>171</v>
      </c>
      <c r="G1834" s="1" t="s">
        <v>172</v>
      </c>
    </row>
    <row r="1835" spans="1:7" x14ac:dyDescent="0.25">
      <c r="B1835" s="1" t="s">
        <v>5108</v>
      </c>
      <c r="C1835" s="1" t="s">
        <v>5109</v>
      </c>
      <c r="D1835" s="1" t="s">
        <v>5110</v>
      </c>
      <c r="E1835" s="1" t="s">
        <v>66</v>
      </c>
      <c r="F1835" s="1" t="s">
        <v>39</v>
      </c>
      <c r="G1835" s="1" t="s">
        <v>321</v>
      </c>
    </row>
    <row r="1836" spans="1:7" x14ac:dyDescent="0.25">
      <c r="B1836" s="1" t="s">
        <v>5111</v>
      </c>
      <c r="C1836" s="1" t="s">
        <v>5112</v>
      </c>
      <c r="D1836" s="1" t="s">
        <v>5113</v>
      </c>
      <c r="E1836" s="1" t="s">
        <v>66</v>
      </c>
      <c r="F1836" s="1" t="s">
        <v>39</v>
      </c>
      <c r="G1836" s="1" t="s">
        <v>321</v>
      </c>
    </row>
    <row r="1837" spans="1:7" x14ac:dyDescent="0.25">
      <c r="B1837" s="1" t="s">
        <v>4927</v>
      </c>
      <c r="C1837" s="1" t="s">
        <v>4928</v>
      </c>
      <c r="D1837" s="1" t="s">
        <v>4929</v>
      </c>
      <c r="E1837" s="1" t="s">
        <v>66</v>
      </c>
      <c r="F1837" s="1" t="s">
        <v>1388</v>
      </c>
      <c r="G1837" s="1" t="s">
        <v>1389</v>
      </c>
    </row>
    <row r="1838" spans="1:7" x14ac:dyDescent="0.25">
      <c r="B1838" s="1" t="s">
        <v>5114</v>
      </c>
      <c r="C1838" s="1" t="s">
        <v>5115</v>
      </c>
      <c r="D1838" s="1" t="s">
        <v>5116</v>
      </c>
      <c r="E1838" s="1" t="s">
        <v>66</v>
      </c>
      <c r="F1838" s="1" t="s">
        <v>475</v>
      </c>
      <c r="G1838" s="1" t="s">
        <v>476</v>
      </c>
    </row>
    <row r="1839" spans="1:7" x14ac:dyDescent="0.25">
      <c r="B1839" s="1" t="s">
        <v>5117</v>
      </c>
      <c r="C1839" s="1" t="s">
        <v>5118</v>
      </c>
      <c r="D1839" s="1" t="s">
        <v>5119</v>
      </c>
      <c r="E1839" s="1" t="s">
        <v>66</v>
      </c>
      <c r="F1839" s="1" t="s">
        <v>5120</v>
      </c>
      <c r="G1839" s="1" t="s">
        <v>5121</v>
      </c>
    </row>
    <row r="1840" spans="1:7" x14ac:dyDescent="0.25">
      <c r="B1840" s="1" t="s">
        <v>5122</v>
      </c>
      <c r="C1840" s="1" t="s">
        <v>5123</v>
      </c>
      <c r="D1840" s="1" t="s">
        <v>5124</v>
      </c>
      <c r="E1840" s="1" t="s">
        <v>66</v>
      </c>
      <c r="F1840" s="1" t="s">
        <v>356</v>
      </c>
      <c r="G1840" s="1" t="s">
        <v>357</v>
      </c>
    </row>
    <row r="1841" spans="1:7" x14ac:dyDescent="0.25">
      <c r="B1841" s="1" t="s">
        <v>5125</v>
      </c>
      <c r="C1841" s="1" t="s">
        <v>5126</v>
      </c>
      <c r="D1841" s="1" t="s">
        <v>5127</v>
      </c>
      <c r="E1841" s="1" t="s">
        <v>66</v>
      </c>
      <c r="F1841" s="1" t="s">
        <v>356</v>
      </c>
      <c r="G1841" s="1" t="s">
        <v>357</v>
      </c>
    </row>
    <row r="1842" spans="1:7" x14ac:dyDescent="0.25">
      <c r="B1842" s="1" t="s">
        <v>5128</v>
      </c>
      <c r="C1842" s="1" t="s">
        <v>5129</v>
      </c>
      <c r="D1842" s="1" t="s">
        <v>5130</v>
      </c>
      <c r="E1842" s="1" t="s">
        <v>66</v>
      </c>
      <c r="F1842" s="1" t="s">
        <v>356</v>
      </c>
      <c r="G1842" s="1" t="s">
        <v>357</v>
      </c>
    </row>
    <row r="1843" spans="1:7" x14ac:dyDescent="0.25">
      <c r="B1843" s="1" t="s">
        <v>5131</v>
      </c>
      <c r="C1843" s="1" t="s">
        <v>5132</v>
      </c>
      <c r="D1843" s="1" t="s">
        <v>5133</v>
      </c>
      <c r="E1843" s="1" t="s">
        <v>66</v>
      </c>
      <c r="F1843" s="1" t="s">
        <v>356</v>
      </c>
      <c r="G1843" s="1" t="s">
        <v>357</v>
      </c>
    </row>
    <row r="1844" spans="1:7" x14ac:dyDescent="0.25">
      <c r="B1844" s="1" t="s">
        <v>5134</v>
      </c>
      <c r="C1844" s="1" t="s">
        <v>5135</v>
      </c>
      <c r="D1844" s="1" t="s">
        <v>5136</v>
      </c>
      <c r="E1844" s="1" t="s">
        <v>66</v>
      </c>
      <c r="F1844" s="1" t="s">
        <v>356</v>
      </c>
      <c r="G1844" s="1" t="s">
        <v>357</v>
      </c>
    </row>
    <row r="1845" spans="1:7" x14ac:dyDescent="0.25">
      <c r="B1845" s="1" t="s">
        <v>5137</v>
      </c>
      <c r="C1845" s="1" t="s">
        <v>5138</v>
      </c>
      <c r="D1845" s="1" t="s">
        <v>5139</v>
      </c>
      <c r="E1845" s="1" t="s">
        <v>66</v>
      </c>
      <c r="F1845" s="1" t="s">
        <v>356</v>
      </c>
      <c r="G1845" s="1" t="s">
        <v>357</v>
      </c>
    </row>
    <row r="1846" spans="1:7" x14ac:dyDescent="0.25">
      <c r="B1846" s="1" t="s">
        <v>5140</v>
      </c>
      <c r="C1846" s="1" t="s">
        <v>5141</v>
      </c>
      <c r="D1846" s="1" t="s">
        <v>5142</v>
      </c>
      <c r="E1846" s="1" t="s">
        <v>66</v>
      </c>
      <c r="F1846" s="1" t="s">
        <v>356</v>
      </c>
      <c r="G1846" s="1" t="s">
        <v>357</v>
      </c>
    </row>
    <row r="1847" spans="1:7" x14ac:dyDescent="0.25">
      <c r="B1847" s="1" t="s">
        <v>5143</v>
      </c>
      <c r="C1847" s="1" t="s">
        <v>5144</v>
      </c>
      <c r="D1847" s="1" t="s">
        <v>5145</v>
      </c>
      <c r="E1847" s="1" t="s">
        <v>66</v>
      </c>
      <c r="F1847" s="1" t="s">
        <v>356</v>
      </c>
      <c r="G1847" s="1" t="s">
        <v>357</v>
      </c>
    </row>
    <row r="1848" spans="1:7" x14ac:dyDescent="0.25">
      <c r="A1848" s="1">
        <v>35150120</v>
      </c>
      <c r="B1848" s="1" t="s">
        <v>4401</v>
      </c>
      <c r="C1848" s="1" t="s">
        <v>5146</v>
      </c>
      <c r="D1848" s="1" t="s">
        <v>5147</v>
      </c>
      <c r="E1848" s="1" t="s">
        <v>66</v>
      </c>
      <c r="F1848" s="1" t="s">
        <v>1898</v>
      </c>
      <c r="G1848" s="1" t="s">
        <v>1899</v>
      </c>
    </row>
    <row r="1849" spans="1:7" x14ac:dyDescent="0.25">
      <c r="A1849" s="1">
        <v>35520513</v>
      </c>
      <c r="B1849" s="1" t="s">
        <v>5148</v>
      </c>
      <c r="C1849" s="1" t="s">
        <v>5148</v>
      </c>
      <c r="D1849" s="1" t="s">
        <v>5148</v>
      </c>
      <c r="G1849" s="1" t="s">
        <v>199</v>
      </c>
    </row>
    <row r="1850" spans="1:7" x14ac:dyDescent="0.25">
      <c r="A1850" s="1">
        <v>35520514</v>
      </c>
      <c r="B1850" s="1" t="s">
        <v>5149</v>
      </c>
      <c r="C1850" s="1" t="s">
        <v>5149</v>
      </c>
      <c r="D1850" s="1" t="s">
        <v>5149</v>
      </c>
      <c r="G1850" s="1" t="s">
        <v>199</v>
      </c>
    </row>
    <row r="1851" spans="1:7" x14ac:dyDescent="0.25">
      <c r="A1851" s="1">
        <v>35520515</v>
      </c>
      <c r="B1851" s="1" t="s">
        <v>5150</v>
      </c>
      <c r="C1851" s="1" t="s">
        <v>5150</v>
      </c>
      <c r="D1851" s="1" t="s">
        <v>5150</v>
      </c>
      <c r="G1851" s="1" t="s">
        <v>199</v>
      </c>
    </row>
    <row r="1852" spans="1:7" x14ac:dyDescent="0.25">
      <c r="B1852" s="1" t="s">
        <v>5151</v>
      </c>
      <c r="C1852" s="1" t="s">
        <v>5152</v>
      </c>
      <c r="D1852" s="1" t="s">
        <v>5153</v>
      </c>
      <c r="E1852" s="1" t="s">
        <v>66</v>
      </c>
      <c r="F1852" s="1" t="s">
        <v>1005</v>
      </c>
      <c r="G1852" s="1" t="s">
        <v>1006</v>
      </c>
    </row>
    <row r="1853" spans="1:7" x14ac:dyDescent="0.25">
      <c r="B1853" s="1" t="s">
        <v>5154</v>
      </c>
      <c r="C1853" s="1" t="s">
        <v>5155</v>
      </c>
      <c r="D1853" s="1" t="s">
        <v>5156</v>
      </c>
      <c r="E1853" s="1" t="s">
        <v>66</v>
      </c>
      <c r="F1853" s="1" t="s">
        <v>39</v>
      </c>
      <c r="G1853" s="1" t="s">
        <v>321</v>
      </c>
    </row>
    <row r="1854" spans="1:7" x14ac:dyDescent="0.25">
      <c r="B1854" s="1" t="s">
        <v>5157</v>
      </c>
      <c r="C1854" s="1" t="s">
        <v>5158</v>
      </c>
      <c r="D1854" s="1" t="s">
        <v>5159</v>
      </c>
      <c r="E1854" s="1" t="s">
        <v>66</v>
      </c>
      <c r="F1854" s="1" t="s">
        <v>39</v>
      </c>
      <c r="G1854" s="1" t="s">
        <v>321</v>
      </c>
    </row>
    <row r="1855" spans="1:7" x14ac:dyDescent="0.25">
      <c r="B1855" s="1" t="s">
        <v>5160</v>
      </c>
      <c r="C1855" s="1" t="s">
        <v>5161</v>
      </c>
      <c r="D1855" s="1" t="s">
        <v>5162</v>
      </c>
      <c r="E1855" s="1" t="s">
        <v>66</v>
      </c>
      <c r="F1855" s="1" t="s">
        <v>475</v>
      </c>
      <c r="G1855" s="1" t="s">
        <v>476</v>
      </c>
    </row>
    <row r="1856" spans="1:7" x14ac:dyDescent="0.25">
      <c r="B1856" s="1" t="s">
        <v>5163</v>
      </c>
      <c r="C1856" s="1" t="s">
        <v>5164</v>
      </c>
      <c r="D1856" s="1" t="s">
        <v>5165</v>
      </c>
      <c r="E1856" s="1" t="s">
        <v>66</v>
      </c>
      <c r="F1856" s="1" t="s">
        <v>475</v>
      </c>
      <c r="G1856" s="1" t="s">
        <v>476</v>
      </c>
    </row>
    <row r="1857" spans="1:7" x14ac:dyDescent="0.25">
      <c r="B1857" s="1" t="s">
        <v>5114</v>
      </c>
      <c r="C1857" s="1" t="s">
        <v>5115</v>
      </c>
      <c r="D1857" s="1" t="s">
        <v>5116</v>
      </c>
      <c r="E1857" s="1" t="s">
        <v>66</v>
      </c>
      <c r="F1857" s="1" t="s">
        <v>475</v>
      </c>
      <c r="G1857" s="1" t="s">
        <v>476</v>
      </c>
    </row>
    <row r="1858" spans="1:7" x14ac:dyDescent="0.25">
      <c r="B1858" s="1" t="s">
        <v>5166</v>
      </c>
      <c r="C1858" s="1" t="s">
        <v>5167</v>
      </c>
      <c r="D1858" s="1" t="s">
        <v>5168</v>
      </c>
      <c r="E1858" s="1" t="s">
        <v>66</v>
      </c>
      <c r="F1858" s="1" t="s">
        <v>475</v>
      </c>
      <c r="G1858" s="1" t="s">
        <v>476</v>
      </c>
    </row>
    <row r="1859" spans="1:7" x14ac:dyDescent="0.25">
      <c r="A1859" s="1">
        <v>35500079</v>
      </c>
      <c r="B1859" s="1" t="s">
        <v>5169</v>
      </c>
      <c r="C1859" s="1" t="s">
        <v>5170</v>
      </c>
      <c r="D1859" s="1" t="s">
        <v>5171</v>
      </c>
      <c r="E1859" s="1" t="s">
        <v>66</v>
      </c>
      <c r="F1859" s="1" t="s">
        <v>13</v>
      </c>
      <c r="G1859" s="1" t="s">
        <v>199</v>
      </c>
    </row>
    <row r="1860" spans="1:7" x14ac:dyDescent="0.25">
      <c r="A1860" s="1">
        <v>28070061</v>
      </c>
      <c r="B1860" s="1" t="s">
        <v>5172</v>
      </c>
      <c r="C1860" s="1" t="s">
        <v>5173</v>
      </c>
      <c r="D1860" s="1" t="s">
        <v>5174</v>
      </c>
      <c r="E1860" s="1" t="s">
        <v>65</v>
      </c>
      <c r="F1860" s="1" t="s">
        <v>5175</v>
      </c>
      <c r="G1860" s="1" t="s">
        <v>5176</v>
      </c>
    </row>
    <row r="1861" spans="1:7" x14ac:dyDescent="0.25">
      <c r="A1861" s="1">
        <v>35500080</v>
      </c>
      <c r="B1861" s="1" t="s">
        <v>5177</v>
      </c>
      <c r="C1861" s="1" t="s">
        <v>5178</v>
      </c>
      <c r="D1861" s="1" t="s">
        <v>5179</v>
      </c>
      <c r="E1861" s="1" t="s">
        <v>66</v>
      </c>
      <c r="F1861" s="1" t="s">
        <v>13</v>
      </c>
      <c r="G1861" s="1" t="s">
        <v>199</v>
      </c>
    </row>
    <row r="1862" spans="1:7" x14ac:dyDescent="0.25">
      <c r="B1862" s="1" t="s">
        <v>5180</v>
      </c>
      <c r="C1862" s="1" t="s">
        <v>5181</v>
      </c>
      <c r="D1862" s="1" t="s">
        <v>5182</v>
      </c>
      <c r="E1862" s="1" t="s">
        <v>66</v>
      </c>
      <c r="F1862" s="1" t="s">
        <v>475</v>
      </c>
      <c r="G1862" s="1" t="s">
        <v>476</v>
      </c>
    </row>
    <row r="1863" spans="1:7" x14ac:dyDescent="0.25">
      <c r="A1863" s="1">
        <v>28370061</v>
      </c>
      <c r="B1863" s="1" t="s">
        <v>5183</v>
      </c>
      <c r="C1863" s="1" t="s">
        <v>5184</v>
      </c>
      <c r="D1863" s="1" t="s">
        <v>5185</v>
      </c>
      <c r="E1863" s="1" t="s">
        <v>65</v>
      </c>
      <c r="F1863" s="1" t="s">
        <v>5175</v>
      </c>
      <c r="G1863" s="1" t="s">
        <v>5176</v>
      </c>
    </row>
    <row r="1864" spans="1:7" x14ac:dyDescent="0.25">
      <c r="A1864" s="1">
        <v>28370062</v>
      </c>
      <c r="B1864" s="1" t="s">
        <v>5186</v>
      </c>
      <c r="C1864" s="1" t="s">
        <v>5187</v>
      </c>
      <c r="D1864" s="1" t="s">
        <v>5188</v>
      </c>
      <c r="E1864" s="1" t="s">
        <v>66</v>
      </c>
      <c r="F1864" s="1" t="s">
        <v>5175</v>
      </c>
      <c r="G1864" s="1" t="s">
        <v>5176</v>
      </c>
    </row>
    <row r="1865" spans="1:7" x14ac:dyDescent="0.25">
      <c r="A1865" s="1">
        <v>28370069</v>
      </c>
      <c r="B1865" s="1" t="s">
        <v>5189</v>
      </c>
      <c r="C1865" s="1" t="s">
        <v>5190</v>
      </c>
      <c r="D1865" s="1" t="s">
        <v>5191</v>
      </c>
      <c r="E1865" s="1" t="s">
        <v>66</v>
      </c>
      <c r="F1865" s="1" t="s">
        <v>5175</v>
      </c>
      <c r="G1865" s="1" t="s">
        <v>5176</v>
      </c>
    </row>
    <row r="1866" spans="1:7" x14ac:dyDescent="0.25">
      <c r="A1866" s="1">
        <v>28370070</v>
      </c>
      <c r="B1866" s="1" t="s">
        <v>5192</v>
      </c>
      <c r="C1866" s="1" t="s">
        <v>5193</v>
      </c>
      <c r="D1866" s="1" t="s">
        <v>5194</v>
      </c>
      <c r="E1866" s="1" t="s">
        <v>65</v>
      </c>
      <c r="F1866" s="1" t="s">
        <v>5175</v>
      </c>
      <c r="G1866" s="1" t="s">
        <v>5176</v>
      </c>
    </row>
    <row r="1867" spans="1:7" x14ac:dyDescent="0.25">
      <c r="A1867" s="1">
        <v>28070062</v>
      </c>
      <c r="B1867" s="1" t="s">
        <v>5195</v>
      </c>
      <c r="C1867" s="1" t="s">
        <v>5196</v>
      </c>
      <c r="D1867" s="1" t="s">
        <v>5197</v>
      </c>
      <c r="E1867" s="1" t="s">
        <v>66</v>
      </c>
      <c r="F1867" s="1" t="s">
        <v>5175</v>
      </c>
      <c r="G1867" s="1" t="s">
        <v>5176</v>
      </c>
    </row>
    <row r="1868" spans="1:7" x14ac:dyDescent="0.25">
      <c r="A1868" s="1">
        <v>28070063</v>
      </c>
      <c r="B1868" s="1" t="s">
        <v>5198</v>
      </c>
      <c r="C1868" s="1" t="s">
        <v>5199</v>
      </c>
      <c r="D1868" s="1" t="s">
        <v>5200</v>
      </c>
      <c r="E1868" s="1" t="s">
        <v>66</v>
      </c>
      <c r="F1868" s="1" t="s">
        <v>5175</v>
      </c>
      <c r="G1868" s="1" t="s">
        <v>5176</v>
      </c>
    </row>
    <row r="1869" spans="1:7" x14ac:dyDescent="0.25">
      <c r="A1869" s="1">
        <v>28070064</v>
      </c>
      <c r="B1869" s="1" t="s">
        <v>5201</v>
      </c>
      <c r="C1869" s="1" t="s">
        <v>5202</v>
      </c>
      <c r="D1869" s="1" t="s">
        <v>5203</v>
      </c>
      <c r="E1869" s="1" t="s">
        <v>65</v>
      </c>
      <c r="F1869" s="1" t="s">
        <v>5175</v>
      </c>
      <c r="G1869" s="1" t="s">
        <v>5176</v>
      </c>
    </row>
    <row r="1870" spans="1:7" x14ac:dyDescent="0.25">
      <c r="A1870" s="1">
        <v>28070065</v>
      </c>
      <c r="B1870" s="1" t="s">
        <v>5204</v>
      </c>
      <c r="C1870" s="1" t="s">
        <v>5205</v>
      </c>
      <c r="D1870" s="1" t="s">
        <v>5206</v>
      </c>
      <c r="E1870" s="1" t="s">
        <v>65</v>
      </c>
      <c r="F1870" s="1" t="s">
        <v>5175</v>
      </c>
      <c r="G1870" s="1" t="s">
        <v>5176</v>
      </c>
    </row>
    <row r="1871" spans="1:7" x14ac:dyDescent="0.25">
      <c r="A1871" s="1">
        <v>28370071</v>
      </c>
      <c r="B1871" s="1" t="s">
        <v>5207</v>
      </c>
      <c r="C1871" s="1" t="s">
        <v>5208</v>
      </c>
      <c r="D1871" s="1" t="s">
        <v>5209</v>
      </c>
      <c r="E1871" s="1" t="s">
        <v>65</v>
      </c>
      <c r="F1871" s="1" t="s">
        <v>5175</v>
      </c>
      <c r="G1871" s="1" t="s">
        <v>5176</v>
      </c>
    </row>
    <row r="1872" spans="1:7" x14ac:dyDescent="0.25">
      <c r="A1872" s="1">
        <v>28370072</v>
      </c>
      <c r="B1872" s="1" t="s">
        <v>5210</v>
      </c>
      <c r="C1872" s="1" t="s">
        <v>5211</v>
      </c>
      <c r="D1872" s="1" t="s">
        <v>5212</v>
      </c>
      <c r="E1872" s="1" t="s">
        <v>65</v>
      </c>
      <c r="F1872" s="1" t="s">
        <v>5175</v>
      </c>
      <c r="G1872" s="1" t="s">
        <v>5176</v>
      </c>
    </row>
    <row r="1873" spans="1:7" x14ac:dyDescent="0.25">
      <c r="A1873" s="1">
        <v>28370073</v>
      </c>
      <c r="B1873" s="1" t="s">
        <v>5213</v>
      </c>
      <c r="C1873" s="1" t="s">
        <v>5214</v>
      </c>
      <c r="D1873" s="1" t="s">
        <v>5215</v>
      </c>
      <c r="E1873" s="1" t="s">
        <v>66</v>
      </c>
      <c r="F1873" s="1" t="s">
        <v>5175</v>
      </c>
      <c r="G1873" s="1" t="s">
        <v>5176</v>
      </c>
    </row>
    <row r="1874" spans="1:7" x14ac:dyDescent="0.25">
      <c r="A1874" s="1">
        <v>28075010</v>
      </c>
      <c r="B1874" s="1" t="s">
        <v>5216</v>
      </c>
      <c r="C1874" s="1" t="s">
        <v>5216</v>
      </c>
      <c r="D1874" s="1" t="s">
        <v>5216</v>
      </c>
      <c r="E1874" s="1" t="s">
        <v>65</v>
      </c>
      <c r="F1874" s="1" t="s">
        <v>5217</v>
      </c>
      <c r="G1874" s="1" t="s">
        <v>5218</v>
      </c>
    </row>
    <row r="1875" spans="1:7" x14ac:dyDescent="0.25">
      <c r="A1875" s="1">
        <v>28370074</v>
      </c>
      <c r="B1875" s="1" t="s">
        <v>5219</v>
      </c>
      <c r="C1875" s="1" t="s">
        <v>5220</v>
      </c>
      <c r="D1875" s="1" t="s">
        <v>5221</v>
      </c>
      <c r="E1875" s="1" t="s">
        <v>66</v>
      </c>
      <c r="F1875" s="1" t="s">
        <v>5175</v>
      </c>
      <c r="G1875" s="1" t="s">
        <v>5176</v>
      </c>
    </row>
    <row r="1876" spans="1:7" x14ac:dyDescent="0.25">
      <c r="A1876" s="1">
        <v>28370086</v>
      </c>
      <c r="B1876" s="1" t="s">
        <v>5222</v>
      </c>
      <c r="C1876" s="1" t="s">
        <v>5223</v>
      </c>
      <c r="D1876" s="1" t="s">
        <v>5224</v>
      </c>
      <c r="E1876" s="1" t="s">
        <v>65</v>
      </c>
      <c r="F1876" s="1" t="s">
        <v>5175</v>
      </c>
      <c r="G1876" s="1" t="s">
        <v>5176</v>
      </c>
    </row>
    <row r="1877" spans="1:7" x14ac:dyDescent="0.25">
      <c r="A1877" s="1">
        <v>28370125</v>
      </c>
      <c r="B1877" s="1" t="s">
        <v>5225</v>
      </c>
      <c r="C1877" s="1" t="s">
        <v>5226</v>
      </c>
      <c r="D1877" s="1" t="s">
        <v>5227</v>
      </c>
      <c r="E1877" s="1" t="s">
        <v>65</v>
      </c>
      <c r="F1877" s="1" t="s">
        <v>5175</v>
      </c>
      <c r="G1877" s="1" t="s">
        <v>5176</v>
      </c>
    </row>
    <row r="1878" spans="1:7" x14ac:dyDescent="0.25">
      <c r="B1878" s="1" t="s">
        <v>5228</v>
      </c>
      <c r="C1878" s="1" t="s">
        <v>5229</v>
      </c>
      <c r="D1878" s="1" t="s">
        <v>5230</v>
      </c>
      <c r="E1878" s="1" t="s">
        <v>66</v>
      </c>
      <c r="F1878" s="1" t="s">
        <v>3690</v>
      </c>
      <c r="G1878" s="1" t="s">
        <v>3691</v>
      </c>
    </row>
    <row r="1879" spans="1:7" x14ac:dyDescent="0.25">
      <c r="A1879" s="1">
        <v>28075011</v>
      </c>
      <c r="B1879" s="1" t="s">
        <v>5231</v>
      </c>
      <c r="C1879" s="1" t="s">
        <v>5232</v>
      </c>
      <c r="D1879" s="1" t="s">
        <v>5233</v>
      </c>
      <c r="E1879" s="1" t="s">
        <v>65</v>
      </c>
      <c r="F1879" s="1" t="s">
        <v>5217</v>
      </c>
      <c r="G1879" s="1" t="s">
        <v>5218</v>
      </c>
    </row>
    <row r="1880" spans="1:7" x14ac:dyDescent="0.25">
      <c r="A1880" s="1">
        <v>28075012</v>
      </c>
      <c r="B1880" s="1" t="s">
        <v>5234</v>
      </c>
      <c r="C1880" s="1" t="s">
        <v>5235</v>
      </c>
      <c r="D1880" s="1" t="s">
        <v>5236</v>
      </c>
      <c r="E1880" s="1" t="s">
        <v>66</v>
      </c>
      <c r="F1880" s="1" t="s">
        <v>5217</v>
      </c>
      <c r="G1880" s="1" t="s">
        <v>5218</v>
      </c>
    </row>
    <row r="1881" spans="1:7" x14ac:dyDescent="0.25">
      <c r="A1881" s="1">
        <v>28075013</v>
      </c>
      <c r="B1881" s="1" t="s">
        <v>5237</v>
      </c>
      <c r="C1881" s="1" t="s">
        <v>5238</v>
      </c>
      <c r="D1881" s="1" t="s">
        <v>5239</v>
      </c>
      <c r="E1881" s="1" t="s">
        <v>66</v>
      </c>
      <c r="F1881" s="1" t="s">
        <v>5217</v>
      </c>
      <c r="G1881" s="1" t="s">
        <v>5218</v>
      </c>
    </row>
    <row r="1882" spans="1:7" x14ac:dyDescent="0.25">
      <c r="A1882" s="1">
        <v>28075014</v>
      </c>
      <c r="B1882" s="1" t="s">
        <v>5240</v>
      </c>
      <c r="C1882" s="1" t="s">
        <v>5241</v>
      </c>
      <c r="D1882" s="1" t="s">
        <v>5242</v>
      </c>
      <c r="E1882" s="1" t="s">
        <v>65</v>
      </c>
      <c r="F1882" s="1" t="s">
        <v>5217</v>
      </c>
      <c r="G1882" s="1" t="s">
        <v>5218</v>
      </c>
    </row>
    <row r="1883" spans="1:7" x14ac:dyDescent="0.25">
      <c r="A1883" s="1">
        <v>28375017</v>
      </c>
      <c r="B1883" s="1" t="s">
        <v>5243</v>
      </c>
      <c r="C1883" s="1" t="s">
        <v>5244</v>
      </c>
      <c r="D1883" s="1" t="s">
        <v>5245</v>
      </c>
      <c r="E1883" s="1" t="s">
        <v>65</v>
      </c>
      <c r="F1883" s="1" t="s">
        <v>5217</v>
      </c>
      <c r="G1883" s="1" t="s">
        <v>5218</v>
      </c>
    </row>
    <row r="1884" spans="1:7" x14ac:dyDescent="0.25">
      <c r="A1884" s="1">
        <v>28375018</v>
      </c>
      <c r="B1884" s="1" t="s">
        <v>5246</v>
      </c>
      <c r="C1884" s="1" t="s">
        <v>5247</v>
      </c>
      <c r="D1884" s="1" t="s">
        <v>5248</v>
      </c>
      <c r="E1884" s="1" t="s">
        <v>66</v>
      </c>
      <c r="F1884" s="1" t="s">
        <v>5217</v>
      </c>
      <c r="G1884" s="1" t="s">
        <v>5218</v>
      </c>
    </row>
    <row r="1885" spans="1:7" x14ac:dyDescent="0.25">
      <c r="A1885" s="1">
        <v>28375019</v>
      </c>
      <c r="B1885" s="1" t="s">
        <v>5249</v>
      </c>
      <c r="C1885" s="1" t="s">
        <v>5250</v>
      </c>
      <c r="D1885" s="1" t="s">
        <v>5251</v>
      </c>
      <c r="E1885" s="1" t="s">
        <v>66</v>
      </c>
      <c r="F1885" s="1" t="s">
        <v>5217</v>
      </c>
      <c r="G1885" s="1" t="s">
        <v>5218</v>
      </c>
    </row>
    <row r="1886" spans="1:7" x14ac:dyDescent="0.25">
      <c r="A1886" s="1">
        <v>28375020</v>
      </c>
      <c r="B1886" s="1" t="s">
        <v>5252</v>
      </c>
      <c r="C1886" s="1" t="s">
        <v>5253</v>
      </c>
      <c r="D1886" s="1" t="s">
        <v>5254</v>
      </c>
      <c r="E1886" s="1" t="s">
        <v>65</v>
      </c>
      <c r="F1886" s="1" t="s">
        <v>5217</v>
      </c>
      <c r="G1886" s="1" t="s">
        <v>5218</v>
      </c>
    </row>
    <row r="1887" spans="1:7" x14ac:dyDescent="0.25">
      <c r="A1887" s="1">
        <v>28375021</v>
      </c>
      <c r="B1887" s="1" t="s">
        <v>5255</v>
      </c>
      <c r="C1887" s="1" t="s">
        <v>5256</v>
      </c>
      <c r="D1887" s="1" t="s">
        <v>5257</v>
      </c>
      <c r="E1887" s="1" t="s">
        <v>65</v>
      </c>
      <c r="F1887" s="1" t="s">
        <v>5217</v>
      </c>
      <c r="G1887" s="1" t="s">
        <v>5218</v>
      </c>
    </row>
    <row r="1888" spans="1:7" x14ac:dyDescent="0.25">
      <c r="A1888" s="1">
        <v>28373021</v>
      </c>
      <c r="B1888" s="1" t="s">
        <v>3169</v>
      </c>
      <c r="C1888" s="1" t="s">
        <v>3170</v>
      </c>
      <c r="D1888" s="1" t="s">
        <v>3171</v>
      </c>
      <c r="E1888" s="1" t="s">
        <v>66</v>
      </c>
      <c r="F1888" s="1" t="s">
        <v>369</v>
      </c>
      <c r="G1888" s="1" t="s">
        <v>370</v>
      </c>
    </row>
    <row r="1889" spans="1:7" x14ac:dyDescent="0.25">
      <c r="B1889" s="1" t="s">
        <v>1796</v>
      </c>
      <c r="C1889" s="1" t="s">
        <v>1797</v>
      </c>
      <c r="D1889" s="1" t="s">
        <v>1798</v>
      </c>
      <c r="E1889" s="1" t="s">
        <v>66</v>
      </c>
      <c r="F1889" s="1" t="s">
        <v>32</v>
      </c>
      <c r="G1889" s="1" t="s">
        <v>1799</v>
      </c>
    </row>
    <row r="1890" spans="1:7" x14ac:dyDescent="0.25">
      <c r="A1890" s="1">
        <v>26273028</v>
      </c>
      <c r="B1890" s="1" t="s">
        <v>5258</v>
      </c>
      <c r="C1890" s="1" t="s">
        <v>5259</v>
      </c>
      <c r="D1890" s="1" t="s">
        <v>5260</v>
      </c>
      <c r="E1890" s="1" t="s">
        <v>65</v>
      </c>
      <c r="F1890" s="1" t="s">
        <v>4305</v>
      </c>
      <c r="G1890" s="1" t="s">
        <v>4306</v>
      </c>
    </row>
    <row r="1891" spans="1:7" x14ac:dyDescent="0.25">
      <c r="A1891" s="1">
        <v>33003734</v>
      </c>
      <c r="B1891" s="1" t="s">
        <v>5261</v>
      </c>
      <c r="C1891" s="1" t="s">
        <v>5262</v>
      </c>
      <c r="D1891" s="1" t="s">
        <v>5263</v>
      </c>
      <c r="E1891" s="1" t="s">
        <v>66</v>
      </c>
      <c r="F1891" s="1" t="s">
        <v>39</v>
      </c>
      <c r="G1891" s="1" t="s">
        <v>321</v>
      </c>
    </row>
    <row r="1892" spans="1:7" x14ac:dyDescent="0.25">
      <c r="B1892" s="1" t="s">
        <v>5264</v>
      </c>
      <c r="C1892" s="1" t="s">
        <v>5265</v>
      </c>
      <c r="D1892" s="1" t="s">
        <v>5266</v>
      </c>
      <c r="E1892" s="1" t="s">
        <v>65</v>
      </c>
      <c r="F1892" s="1" t="s">
        <v>480</v>
      </c>
      <c r="G1892" s="1" t="s">
        <v>481</v>
      </c>
    </row>
    <row r="1893" spans="1:7" x14ac:dyDescent="0.25">
      <c r="A1893" s="1">
        <v>19724080</v>
      </c>
      <c r="B1893" s="1" t="s">
        <v>5267</v>
      </c>
      <c r="C1893" s="1" t="s">
        <v>5268</v>
      </c>
      <c r="D1893" s="1" t="s">
        <v>5269</v>
      </c>
      <c r="E1893" s="1" t="s">
        <v>66</v>
      </c>
      <c r="F1893" s="1" t="s">
        <v>1356</v>
      </c>
      <c r="G1893" s="1" t="s">
        <v>1357</v>
      </c>
    </row>
    <row r="1894" spans="1:7" x14ac:dyDescent="0.25">
      <c r="A1894" s="1">
        <v>19724079</v>
      </c>
      <c r="B1894" s="1" t="s">
        <v>5270</v>
      </c>
      <c r="C1894" s="1" t="s">
        <v>5271</v>
      </c>
      <c r="D1894" s="1" t="s">
        <v>5272</v>
      </c>
      <c r="E1894" s="1" t="s">
        <v>66</v>
      </c>
      <c r="F1894" s="1" t="s">
        <v>1356</v>
      </c>
      <c r="G1894" s="1" t="s">
        <v>1357</v>
      </c>
    </row>
    <row r="1895" spans="1:7" x14ac:dyDescent="0.25">
      <c r="A1895" s="1">
        <v>19724081</v>
      </c>
      <c r="B1895" s="1" t="s">
        <v>5273</v>
      </c>
      <c r="C1895" s="1" t="s">
        <v>5274</v>
      </c>
      <c r="D1895" s="1" t="s">
        <v>5275</v>
      </c>
      <c r="E1895" s="1" t="s">
        <v>66</v>
      </c>
      <c r="F1895" s="1" t="s">
        <v>1356</v>
      </c>
      <c r="G1895" s="1" t="s">
        <v>1357</v>
      </c>
    </row>
    <row r="1896" spans="1:7" x14ac:dyDescent="0.25">
      <c r="A1896" s="1">
        <v>19724082</v>
      </c>
      <c r="B1896" s="1" t="s">
        <v>5276</v>
      </c>
      <c r="C1896" s="1" t="s">
        <v>5277</v>
      </c>
      <c r="D1896" s="1" t="s">
        <v>5278</v>
      </c>
      <c r="E1896" s="1" t="s">
        <v>66</v>
      </c>
      <c r="F1896" s="1" t="s">
        <v>1356</v>
      </c>
      <c r="G1896" s="1" t="s">
        <v>1357</v>
      </c>
    </row>
    <row r="1897" spans="1:7" x14ac:dyDescent="0.25">
      <c r="A1897" s="1">
        <v>19724083</v>
      </c>
      <c r="B1897" s="1" t="s">
        <v>5279</v>
      </c>
      <c r="C1897" s="1" t="s">
        <v>5280</v>
      </c>
      <c r="D1897" s="1" t="s">
        <v>5281</v>
      </c>
      <c r="E1897" s="1" t="s">
        <v>66</v>
      </c>
      <c r="F1897" s="1" t="s">
        <v>1356</v>
      </c>
      <c r="G1897" s="1" t="s">
        <v>1357</v>
      </c>
    </row>
    <row r="1898" spans="1:7" x14ac:dyDescent="0.25">
      <c r="A1898" s="1">
        <v>35150121</v>
      </c>
      <c r="B1898" s="1" t="s">
        <v>5282</v>
      </c>
      <c r="C1898" s="1" t="s">
        <v>5283</v>
      </c>
      <c r="D1898" s="1" t="s">
        <v>5284</v>
      </c>
      <c r="E1898" s="1" t="s">
        <v>66</v>
      </c>
      <c r="F1898" s="1" t="s">
        <v>1898</v>
      </c>
      <c r="G1898" s="1" t="s">
        <v>1899</v>
      </c>
    </row>
    <row r="1899" spans="1:7" x14ac:dyDescent="0.25">
      <c r="A1899" s="1">
        <v>19724084</v>
      </c>
      <c r="B1899" s="1" t="s">
        <v>5285</v>
      </c>
      <c r="C1899" s="1" t="s">
        <v>5286</v>
      </c>
      <c r="D1899" s="1" t="s">
        <v>5287</v>
      </c>
      <c r="E1899" s="1" t="s">
        <v>66</v>
      </c>
      <c r="F1899" s="1" t="s">
        <v>1356</v>
      </c>
      <c r="G1899" s="1" t="s">
        <v>1357</v>
      </c>
    </row>
    <row r="1900" spans="1:7" x14ac:dyDescent="0.25">
      <c r="A1900" s="1">
        <v>19724085</v>
      </c>
      <c r="B1900" s="1" t="s">
        <v>5288</v>
      </c>
      <c r="C1900" s="1" t="s">
        <v>5289</v>
      </c>
      <c r="D1900" s="1" t="s">
        <v>5290</v>
      </c>
      <c r="E1900" s="1" t="s">
        <v>66</v>
      </c>
      <c r="F1900" s="1" t="s">
        <v>1356</v>
      </c>
      <c r="G1900" s="1" t="s">
        <v>1357</v>
      </c>
    </row>
    <row r="1901" spans="1:7" x14ac:dyDescent="0.25">
      <c r="B1901" s="1" t="s">
        <v>5291</v>
      </c>
      <c r="C1901" s="1" t="s">
        <v>5292</v>
      </c>
      <c r="D1901" s="1" t="s">
        <v>5293</v>
      </c>
      <c r="E1901" s="1" t="s">
        <v>66</v>
      </c>
      <c r="F1901" s="1" t="s">
        <v>5294</v>
      </c>
      <c r="G1901" s="1" t="s">
        <v>5295</v>
      </c>
    </row>
    <row r="1902" spans="1:7" x14ac:dyDescent="0.25">
      <c r="A1902" s="1">
        <v>35150124</v>
      </c>
      <c r="B1902" s="1" t="s">
        <v>5296</v>
      </c>
      <c r="C1902" s="1" t="s">
        <v>5297</v>
      </c>
      <c r="D1902" s="1" t="s">
        <v>5298</v>
      </c>
      <c r="E1902" s="1" t="s">
        <v>66</v>
      </c>
      <c r="F1902" s="1" t="s">
        <v>1898</v>
      </c>
      <c r="G1902" s="1" t="s">
        <v>1899</v>
      </c>
    </row>
    <row r="1903" spans="1:7" x14ac:dyDescent="0.25">
      <c r="B1903" s="1" t="s">
        <v>5299</v>
      </c>
      <c r="C1903" s="1" t="s">
        <v>5300</v>
      </c>
      <c r="D1903" s="1" t="s">
        <v>5301</v>
      </c>
      <c r="E1903" s="1" t="s">
        <v>66</v>
      </c>
      <c r="F1903" s="1" t="s">
        <v>417</v>
      </c>
      <c r="G1903" s="1" t="s">
        <v>418</v>
      </c>
    </row>
    <row r="1904" spans="1:7" x14ac:dyDescent="0.25">
      <c r="A1904" s="1">
        <v>39010383</v>
      </c>
      <c r="B1904" s="1" t="s">
        <v>5302</v>
      </c>
      <c r="C1904" s="1" t="s">
        <v>5302</v>
      </c>
      <c r="D1904" s="1" t="s">
        <v>5302</v>
      </c>
      <c r="E1904" s="1" t="s">
        <v>66</v>
      </c>
      <c r="F1904" s="1" t="s">
        <v>13</v>
      </c>
      <c r="G1904" s="1" t="s">
        <v>199</v>
      </c>
    </row>
    <row r="1905" spans="1:7" x14ac:dyDescent="0.25">
      <c r="A1905" s="1">
        <v>35910008</v>
      </c>
      <c r="B1905" s="1" t="s">
        <v>5303</v>
      </c>
      <c r="C1905" s="1" t="s">
        <v>5304</v>
      </c>
      <c r="D1905" s="1" t="s">
        <v>5305</v>
      </c>
      <c r="E1905" s="1" t="s">
        <v>66</v>
      </c>
      <c r="F1905" s="1" t="s">
        <v>412</v>
      </c>
      <c r="G1905" s="1" t="s">
        <v>413</v>
      </c>
    </row>
    <row r="1906" spans="1:7" x14ac:dyDescent="0.25">
      <c r="A1906" s="1">
        <v>17842146</v>
      </c>
      <c r="B1906" s="1" t="s">
        <v>4121</v>
      </c>
      <c r="C1906" s="1" t="s">
        <v>4122</v>
      </c>
      <c r="D1906" s="1" t="s">
        <v>4123</v>
      </c>
      <c r="E1906" s="1" t="s">
        <v>66</v>
      </c>
      <c r="F1906" s="1" t="s">
        <v>4124</v>
      </c>
      <c r="G1906" s="1" t="s">
        <v>4125</v>
      </c>
    </row>
    <row r="1907" spans="1:7" x14ac:dyDescent="0.25">
      <c r="B1907" s="1" t="s">
        <v>5306</v>
      </c>
      <c r="C1907" s="1" t="s">
        <v>5307</v>
      </c>
      <c r="D1907" s="1" t="s">
        <v>5308</v>
      </c>
      <c r="E1907" s="1" t="s">
        <v>66</v>
      </c>
      <c r="F1907" s="1" t="s">
        <v>1512</v>
      </c>
      <c r="G1907" s="1" t="s">
        <v>1513</v>
      </c>
    </row>
    <row r="1908" spans="1:7" x14ac:dyDescent="0.25">
      <c r="B1908" s="1" t="s">
        <v>5309</v>
      </c>
      <c r="C1908" s="1" t="s">
        <v>5310</v>
      </c>
      <c r="D1908" s="1" t="s">
        <v>5311</v>
      </c>
      <c r="E1908" s="1" t="s">
        <v>65</v>
      </c>
      <c r="F1908" s="1" t="s">
        <v>1984</v>
      </c>
      <c r="G1908" s="1" t="s">
        <v>1985</v>
      </c>
    </row>
    <row r="1909" spans="1:7" x14ac:dyDescent="0.25">
      <c r="B1909" s="1" t="s">
        <v>5312</v>
      </c>
      <c r="C1909" s="1" t="s">
        <v>5313</v>
      </c>
      <c r="D1909" s="1" t="s">
        <v>5314</v>
      </c>
      <c r="E1909" s="1" t="s">
        <v>65</v>
      </c>
      <c r="F1909" s="1" t="s">
        <v>480</v>
      </c>
      <c r="G1909" s="1" t="s">
        <v>481</v>
      </c>
    </row>
    <row r="1910" spans="1:7" x14ac:dyDescent="0.25">
      <c r="A1910" s="1">
        <v>37140428</v>
      </c>
      <c r="B1910" s="1" t="s">
        <v>5315</v>
      </c>
      <c r="C1910" s="1" t="s">
        <v>5315</v>
      </c>
      <c r="D1910" s="1" t="s">
        <v>5315</v>
      </c>
      <c r="E1910" s="1" t="s">
        <v>66</v>
      </c>
      <c r="G1910" s="1" t="s">
        <v>199</v>
      </c>
    </row>
    <row r="1911" spans="1:7" x14ac:dyDescent="0.25">
      <c r="A1911" s="1">
        <v>39010384</v>
      </c>
      <c r="B1911" s="1" t="s">
        <v>5316</v>
      </c>
      <c r="C1911" s="1" t="s">
        <v>5317</v>
      </c>
      <c r="D1911" s="1" t="s">
        <v>5318</v>
      </c>
      <c r="E1911" s="1" t="s">
        <v>66</v>
      </c>
      <c r="F1911" s="1" t="s">
        <v>5319</v>
      </c>
      <c r="G1911" s="1" t="s">
        <v>5320</v>
      </c>
    </row>
    <row r="1912" spans="1:7" x14ac:dyDescent="0.25">
      <c r="B1912" s="1" t="s">
        <v>5321</v>
      </c>
      <c r="C1912" s="1" t="s">
        <v>5322</v>
      </c>
      <c r="D1912" s="1" t="s">
        <v>5323</v>
      </c>
      <c r="E1912" s="1" t="s">
        <v>66</v>
      </c>
      <c r="F1912" s="1" t="s">
        <v>4519</v>
      </c>
      <c r="G1912" s="1" t="s">
        <v>4520</v>
      </c>
    </row>
    <row r="1913" spans="1:7" x14ac:dyDescent="0.25">
      <c r="A1913" s="1">
        <v>19724086</v>
      </c>
      <c r="B1913" s="1" t="s">
        <v>5324</v>
      </c>
      <c r="C1913" s="1" t="s">
        <v>5325</v>
      </c>
      <c r="D1913" s="1" t="s">
        <v>5326</v>
      </c>
      <c r="E1913" s="1" t="s">
        <v>66</v>
      </c>
      <c r="F1913" s="1" t="s">
        <v>149</v>
      </c>
      <c r="G1913" s="1" t="s">
        <v>150</v>
      </c>
    </row>
    <row r="1914" spans="1:7" x14ac:dyDescent="0.25">
      <c r="B1914" s="1" t="s">
        <v>5327</v>
      </c>
      <c r="C1914" s="1" t="s">
        <v>5328</v>
      </c>
      <c r="D1914" s="1" t="s">
        <v>5328</v>
      </c>
      <c r="E1914" s="1" t="s">
        <v>66</v>
      </c>
      <c r="F1914" s="1" t="s">
        <v>89</v>
      </c>
      <c r="G1914" s="1" t="s">
        <v>1364</v>
      </c>
    </row>
    <row r="1915" spans="1:7" x14ac:dyDescent="0.25">
      <c r="B1915" s="1" t="s">
        <v>5329</v>
      </c>
      <c r="C1915" s="1" t="s">
        <v>5330</v>
      </c>
      <c r="D1915" s="1" t="s">
        <v>5331</v>
      </c>
      <c r="E1915" s="1" t="s">
        <v>66</v>
      </c>
      <c r="F1915" s="1" t="s">
        <v>2453</v>
      </c>
      <c r="G1915" s="1" t="s">
        <v>2454</v>
      </c>
    </row>
    <row r="1916" spans="1:7" x14ac:dyDescent="0.25">
      <c r="B1916" s="1" t="s">
        <v>5332</v>
      </c>
      <c r="C1916" s="1" t="s">
        <v>2545</v>
      </c>
      <c r="D1916" s="1" t="s">
        <v>5333</v>
      </c>
      <c r="E1916" s="1" t="s">
        <v>66</v>
      </c>
      <c r="F1916" s="1" t="s">
        <v>2453</v>
      </c>
      <c r="G1916" s="1" t="s">
        <v>2454</v>
      </c>
    </row>
    <row r="1917" spans="1:7" x14ac:dyDescent="0.25">
      <c r="B1917" s="1" t="s">
        <v>5334</v>
      </c>
      <c r="C1917" s="1" t="s">
        <v>5335</v>
      </c>
      <c r="D1917" s="1" t="s">
        <v>5336</v>
      </c>
      <c r="E1917" s="1" t="s">
        <v>66</v>
      </c>
      <c r="F1917" s="1" t="s">
        <v>2488</v>
      </c>
      <c r="G1917" s="1" t="s">
        <v>2489</v>
      </c>
    </row>
    <row r="1918" spans="1:7" x14ac:dyDescent="0.25">
      <c r="B1918" s="1" t="s">
        <v>4080</v>
      </c>
      <c r="C1918" s="1" t="s">
        <v>4081</v>
      </c>
      <c r="D1918" s="1" t="s">
        <v>5337</v>
      </c>
      <c r="E1918" s="1" t="s">
        <v>66</v>
      </c>
      <c r="F1918" s="1" t="s">
        <v>4083</v>
      </c>
      <c r="G1918" s="1" t="s">
        <v>4084</v>
      </c>
    </row>
    <row r="1919" spans="1:7" x14ac:dyDescent="0.25">
      <c r="B1919" s="1" t="s">
        <v>5338</v>
      </c>
      <c r="C1919" s="1" t="s">
        <v>5339</v>
      </c>
      <c r="D1919" s="1" t="s">
        <v>5340</v>
      </c>
      <c r="E1919" s="1" t="s">
        <v>66</v>
      </c>
      <c r="F1919" s="1" t="s">
        <v>493</v>
      </c>
      <c r="G1919" s="1" t="s">
        <v>494</v>
      </c>
    </row>
    <row r="1920" spans="1:7" x14ac:dyDescent="0.25">
      <c r="B1920" s="1" t="s">
        <v>5341</v>
      </c>
      <c r="C1920" s="1" t="s">
        <v>5342</v>
      </c>
      <c r="D1920" s="1" t="s">
        <v>5343</v>
      </c>
      <c r="E1920" s="1" t="s">
        <v>66</v>
      </c>
      <c r="F1920" s="1" t="s">
        <v>1100</v>
      </c>
      <c r="G1920" s="1" t="s">
        <v>199</v>
      </c>
    </row>
    <row r="1921" spans="1:7" x14ac:dyDescent="0.25">
      <c r="B1921" s="1" t="s">
        <v>5344</v>
      </c>
      <c r="C1921" s="1" t="s">
        <v>5345</v>
      </c>
      <c r="D1921" s="1" t="s">
        <v>5346</v>
      </c>
      <c r="E1921" s="1" t="s">
        <v>66</v>
      </c>
      <c r="F1921" s="1" t="s">
        <v>369</v>
      </c>
      <c r="G1921" s="1" t="s">
        <v>370</v>
      </c>
    </row>
    <row r="1922" spans="1:7" x14ac:dyDescent="0.25">
      <c r="B1922" s="1" t="s">
        <v>5347</v>
      </c>
      <c r="C1922" s="1" t="s">
        <v>5348</v>
      </c>
      <c r="D1922" s="1" t="s">
        <v>5349</v>
      </c>
      <c r="E1922" s="1" t="s">
        <v>66</v>
      </c>
      <c r="F1922" s="1" t="s">
        <v>369</v>
      </c>
      <c r="G1922" s="1" t="s">
        <v>370</v>
      </c>
    </row>
    <row r="1923" spans="1:7" x14ac:dyDescent="0.25">
      <c r="A1923" s="1">
        <v>35120401</v>
      </c>
      <c r="B1923" s="1" t="s">
        <v>5151</v>
      </c>
      <c r="C1923" s="1" t="s">
        <v>5152</v>
      </c>
      <c r="D1923" s="1" t="s">
        <v>5153</v>
      </c>
      <c r="E1923" s="1" t="s">
        <v>65</v>
      </c>
      <c r="F1923" s="1" t="s">
        <v>1005</v>
      </c>
      <c r="G1923" s="1" t="s">
        <v>1006</v>
      </c>
    </row>
    <row r="1924" spans="1:7" x14ac:dyDescent="0.25">
      <c r="A1924" s="1">
        <v>35000022</v>
      </c>
      <c r="B1924" s="1" t="s">
        <v>5350</v>
      </c>
      <c r="C1924" s="1" t="s">
        <v>5351</v>
      </c>
      <c r="D1924" s="1" t="s">
        <v>5350</v>
      </c>
      <c r="E1924" s="1" t="s">
        <v>66</v>
      </c>
      <c r="F1924" s="1" t="s">
        <v>5352</v>
      </c>
      <c r="G1924" s="1" t="s">
        <v>5353</v>
      </c>
    </row>
    <row r="1925" spans="1:7" x14ac:dyDescent="0.25">
      <c r="A1925" s="1">
        <v>35000034</v>
      </c>
      <c r="B1925" s="1" t="s">
        <v>5354</v>
      </c>
      <c r="C1925" s="1" t="s">
        <v>5355</v>
      </c>
      <c r="D1925" s="1" t="s">
        <v>5354</v>
      </c>
      <c r="E1925" s="1" t="s">
        <v>66</v>
      </c>
      <c r="F1925" s="1" t="s">
        <v>5352</v>
      </c>
      <c r="G1925" s="1" t="s">
        <v>5353</v>
      </c>
    </row>
    <row r="1926" spans="1:7" x14ac:dyDescent="0.25">
      <c r="B1926" s="1" t="s">
        <v>5356</v>
      </c>
      <c r="C1926" s="1" t="s">
        <v>5357</v>
      </c>
      <c r="D1926" s="1" t="s">
        <v>5358</v>
      </c>
      <c r="E1926" s="1" t="s">
        <v>66</v>
      </c>
      <c r="F1926" s="1" t="s">
        <v>4519</v>
      </c>
      <c r="G1926" s="1" t="s">
        <v>4520</v>
      </c>
    </row>
    <row r="1927" spans="1:7" x14ac:dyDescent="0.25">
      <c r="B1927" s="1" t="s">
        <v>5359</v>
      </c>
      <c r="C1927" s="1" t="s">
        <v>5360</v>
      </c>
      <c r="D1927" s="1" t="s">
        <v>5361</v>
      </c>
      <c r="E1927" s="1" t="s">
        <v>66</v>
      </c>
      <c r="F1927" s="1" t="s">
        <v>5362</v>
      </c>
      <c r="G1927" s="1" t="s">
        <v>5363</v>
      </c>
    </row>
    <row r="1928" spans="1:7" x14ac:dyDescent="0.25">
      <c r="B1928" s="1" t="s">
        <v>5364</v>
      </c>
      <c r="C1928" s="1" t="s">
        <v>5365</v>
      </c>
      <c r="D1928" s="1" t="s">
        <v>5366</v>
      </c>
      <c r="E1928" s="1" t="s">
        <v>66</v>
      </c>
      <c r="F1928" s="1" t="s">
        <v>387</v>
      </c>
      <c r="G1928" s="1" t="s">
        <v>388</v>
      </c>
    </row>
    <row r="1929" spans="1:7" x14ac:dyDescent="0.25">
      <c r="B1929" s="1" t="s">
        <v>5367</v>
      </c>
      <c r="C1929" s="1" t="s">
        <v>5368</v>
      </c>
      <c r="D1929" s="1" t="s">
        <v>5369</v>
      </c>
      <c r="E1929" s="1" t="s">
        <v>66</v>
      </c>
      <c r="F1929" s="1" t="s">
        <v>874</v>
      </c>
      <c r="G1929" s="1" t="s">
        <v>875</v>
      </c>
    </row>
    <row r="1930" spans="1:7" x14ac:dyDescent="0.25">
      <c r="B1930" s="1" t="s">
        <v>5370</v>
      </c>
      <c r="C1930" s="1" t="s">
        <v>5371</v>
      </c>
      <c r="D1930" s="1" t="s">
        <v>5372</v>
      </c>
      <c r="E1930" s="1" t="s">
        <v>66</v>
      </c>
      <c r="F1930" s="1" t="s">
        <v>874</v>
      </c>
      <c r="G1930" s="1" t="s">
        <v>875</v>
      </c>
    </row>
    <row r="1931" spans="1:7" x14ac:dyDescent="0.25">
      <c r="B1931" s="1" t="s">
        <v>5373</v>
      </c>
      <c r="C1931" s="1" t="s">
        <v>5374</v>
      </c>
      <c r="D1931" s="1" t="s">
        <v>5375</v>
      </c>
      <c r="E1931" s="1" t="s">
        <v>66</v>
      </c>
      <c r="F1931" s="1" t="s">
        <v>874</v>
      </c>
      <c r="G1931" s="1" t="s">
        <v>875</v>
      </c>
    </row>
    <row r="1932" spans="1:7" x14ac:dyDescent="0.25">
      <c r="B1932" s="1" t="s">
        <v>5376</v>
      </c>
      <c r="C1932" s="1" t="s">
        <v>5377</v>
      </c>
      <c r="D1932" s="1" t="s">
        <v>5378</v>
      </c>
      <c r="E1932" s="1" t="s">
        <v>66</v>
      </c>
      <c r="F1932" s="1" t="s">
        <v>171</v>
      </c>
      <c r="G1932" s="1" t="s">
        <v>172</v>
      </c>
    </row>
    <row r="1933" spans="1:7" x14ac:dyDescent="0.25">
      <c r="B1933" s="1" t="s">
        <v>5379</v>
      </c>
      <c r="C1933" s="1" t="s">
        <v>5380</v>
      </c>
      <c r="D1933" s="1" t="s">
        <v>5381</v>
      </c>
      <c r="E1933" s="1" t="s">
        <v>66</v>
      </c>
      <c r="F1933" s="1" t="s">
        <v>874</v>
      </c>
      <c r="G1933" s="1" t="s">
        <v>875</v>
      </c>
    </row>
    <row r="1934" spans="1:7" x14ac:dyDescent="0.25">
      <c r="B1934" s="1" t="s">
        <v>5382</v>
      </c>
      <c r="C1934" s="1" t="s">
        <v>5383</v>
      </c>
      <c r="D1934" s="1" t="s">
        <v>5384</v>
      </c>
      <c r="E1934" s="1" t="s">
        <v>66</v>
      </c>
      <c r="F1934" s="1" t="s">
        <v>171</v>
      </c>
      <c r="G1934" s="1" t="s">
        <v>172</v>
      </c>
    </row>
    <row r="1935" spans="1:7" x14ac:dyDescent="0.25">
      <c r="B1935" s="1" t="s">
        <v>5385</v>
      </c>
      <c r="C1935" s="1" t="s">
        <v>5386</v>
      </c>
      <c r="D1935" s="1" t="s">
        <v>5387</v>
      </c>
      <c r="E1935" s="1" t="s">
        <v>66</v>
      </c>
      <c r="F1935" s="1" t="s">
        <v>874</v>
      </c>
      <c r="G1935" s="1" t="s">
        <v>875</v>
      </c>
    </row>
    <row r="1936" spans="1:7" x14ac:dyDescent="0.25">
      <c r="B1936" s="1" t="s">
        <v>5388</v>
      </c>
      <c r="C1936" s="1" t="s">
        <v>5389</v>
      </c>
      <c r="D1936" s="1" t="s">
        <v>5390</v>
      </c>
      <c r="E1936" s="1" t="s">
        <v>66</v>
      </c>
      <c r="F1936" s="1" t="s">
        <v>874</v>
      </c>
      <c r="G1936" s="1" t="s">
        <v>875</v>
      </c>
    </row>
    <row r="1937" spans="1:7" x14ac:dyDescent="0.25">
      <c r="B1937" s="1" t="s">
        <v>5391</v>
      </c>
      <c r="C1937" s="1" t="s">
        <v>5392</v>
      </c>
      <c r="D1937" s="1" t="s">
        <v>5393</v>
      </c>
      <c r="E1937" s="1" t="s">
        <v>66</v>
      </c>
      <c r="F1937" s="1" t="s">
        <v>874</v>
      </c>
      <c r="G1937" s="1" t="s">
        <v>875</v>
      </c>
    </row>
    <row r="1938" spans="1:7" x14ac:dyDescent="0.25">
      <c r="B1938" s="1" t="s">
        <v>5394</v>
      </c>
      <c r="C1938" s="1" t="s">
        <v>5395</v>
      </c>
      <c r="D1938" s="1" t="s">
        <v>5396</v>
      </c>
      <c r="E1938" s="1" t="s">
        <v>66</v>
      </c>
      <c r="F1938" s="1" t="s">
        <v>874</v>
      </c>
      <c r="G1938" s="1" t="s">
        <v>875</v>
      </c>
    </row>
    <row r="1939" spans="1:7" x14ac:dyDescent="0.25">
      <c r="B1939" s="1" t="s">
        <v>5397</v>
      </c>
      <c r="C1939" s="1" t="s">
        <v>5398</v>
      </c>
      <c r="D1939" s="1" t="s">
        <v>5399</v>
      </c>
      <c r="E1939" s="1" t="s">
        <v>66</v>
      </c>
      <c r="F1939" s="1" t="s">
        <v>874</v>
      </c>
      <c r="G1939" s="1" t="s">
        <v>875</v>
      </c>
    </row>
    <row r="1940" spans="1:7" x14ac:dyDescent="0.25">
      <c r="A1940" s="1">
        <v>35510457</v>
      </c>
      <c r="B1940" s="1" t="s">
        <v>5400</v>
      </c>
      <c r="C1940" s="1" t="s">
        <v>5401</v>
      </c>
      <c r="D1940" s="1" t="s">
        <v>5400</v>
      </c>
      <c r="E1940" s="1" t="s">
        <v>66</v>
      </c>
      <c r="F1940" s="1" t="s">
        <v>5402</v>
      </c>
      <c r="G1940" s="1" t="s">
        <v>5403</v>
      </c>
    </row>
    <row r="1941" spans="1:7" x14ac:dyDescent="0.25">
      <c r="A1941" s="1">
        <v>35510456</v>
      </c>
      <c r="B1941" s="1" t="s">
        <v>5404</v>
      </c>
      <c r="C1941" s="1" t="s">
        <v>5405</v>
      </c>
      <c r="D1941" s="1" t="s">
        <v>5404</v>
      </c>
      <c r="E1941" s="1" t="s">
        <v>66</v>
      </c>
      <c r="F1941" s="1" t="s">
        <v>5406</v>
      </c>
      <c r="G1941" s="1" t="s">
        <v>5407</v>
      </c>
    </row>
    <row r="1942" spans="1:7" x14ac:dyDescent="0.25">
      <c r="A1942" s="1">
        <v>33001660</v>
      </c>
      <c r="B1942" s="1" t="s">
        <v>5408</v>
      </c>
      <c r="C1942" s="1" t="s">
        <v>5408</v>
      </c>
      <c r="D1942" s="1" t="s">
        <v>5408</v>
      </c>
      <c r="E1942" s="1" t="s">
        <v>65</v>
      </c>
      <c r="F1942" s="1" t="s">
        <v>5409</v>
      </c>
      <c r="G1942" s="1" t="s">
        <v>5410</v>
      </c>
    </row>
    <row r="1943" spans="1:7" x14ac:dyDescent="0.25">
      <c r="A1943" s="1">
        <v>33004241</v>
      </c>
      <c r="B1943" s="1" t="s">
        <v>5411</v>
      </c>
      <c r="C1943" s="1" t="s">
        <v>5411</v>
      </c>
      <c r="D1943" s="1" t="s">
        <v>5411</v>
      </c>
      <c r="E1943" s="1" t="s">
        <v>65</v>
      </c>
      <c r="F1943" s="1" t="s">
        <v>5409</v>
      </c>
      <c r="G1943" s="1" t="s">
        <v>5410</v>
      </c>
    </row>
    <row r="1944" spans="1:7" x14ac:dyDescent="0.25">
      <c r="A1944" s="1">
        <v>33004242</v>
      </c>
      <c r="B1944" s="1" t="s">
        <v>5412</v>
      </c>
      <c r="C1944" s="1" t="s">
        <v>5412</v>
      </c>
      <c r="D1944" s="1" t="s">
        <v>5412</v>
      </c>
      <c r="E1944" s="1" t="s">
        <v>65</v>
      </c>
      <c r="F1944" s="1" t="s">
        <v>5409</v>
      </c>
      <c r="G1944" s="1" t="s">
        <v>5410</v>
      </c>
    </row>
    <row r="1945" spans="1:7" x14ac:dyDescent="0.25">
      <c r="A1945" s="1">
        <v>35201196</v>
      </c>
      <c r="B1945" s="1" t="s">
        <v>5075</v>
      </c>
      <c r="C1945" s="1" t="s">
        <v>5076</v>
      </c>
      <c r="D1945" s="1" t="s">
        <v>5413</v>
      </c>
      <c r="E1945" s="1" t="s">
        <v>65</v>
      </c>
      <c r="F1945" s="1" t="s">
        <v>480</v>
      </c>
      <c r="G1945" s="1" t="s">
        <v>481</v>
      </c>
    </row>
    <row r="1946" spans="1:7" x14ac:dyDescent="0.25">
      <c r="B1946" s="1" t="s">
        <v>5414</v>
      </c>
      <c r="C1946" s="1" t="s">
        <v>5415</v>
      </c>
      <c r="D1946" s="1" t="s">
        <v>5416</v>
      </c>
      <c r="E1946" s="1" t="s">
        <v>66</v>
      </c>
      <c r="F1946" s="1" t="s">
        <v>5417</v>
      </c>
      <c r="G1946" s="1" t="s">
        <v>5418</v>
      </c>
    </row>
    <row r="1947" spans="1:7" x14ac:dyDescent="0.25">
      <c r="A1947" s="1">
        <v>35201194</v>
      </c>
      <c r="B1947" s="1" t="s">
        <v>5069</v>
      </c>
      <c r="C1947" s="1" t="s">
        <v>5070</v>
      </c>
      <c r="D1947" s="1" t="s">
        <v>5419</v>
      </c>
      <c r="E1947" s="1" t="s">
        <v>65</v>
      </c>
      <c r="F1947" s="1" t="s">
        <v>480</v>
      </c>
      <c r="G1947" s="1" t="s">
        <v>481</v>
      </c>
    </row>
    <row r="1948" spans="1:7" x14ac:dyDescent="0.25">
      <c r="A1948" s="1">
        <v>35201195</v>
      </c>
      <c r="B1948" s="1" t="s">
        <v>5072</v>
      </c>
      <c r="C1948" s="1" t="s">
        <v>5073</v>
      </c>
      <c r="D1948" s="1" t="s">
        <v>5420</v>
      </c>
      <c r="E1948" s="1" t="s">
        <v>65</v>
      </c>
      <c r="F1948" s="1" t="s">
        <v>480</v>
      </c>
      <c r="G1948" s="1" t="s">
        <v>481</v>
      </c>
    </row>
    <row r="1949" spans="1:7" x14ac:dyDescent="0.25">
      <c r="A1949" s="1">
        <v>35260594</v>
      </c>
      <c r="B1949" s="1" t="s">
        <v>5421</v>
      </c>
      <c r="C1949" s="1" t="s">
        <v>5422</v>
      </c>
      <c r="D1949" s="1" t="s">
        <v>5423</v>
      </c>
      <c r="E1949" s="1" t="s">
        <v>65</v>
      </c>
      <c r="F1949" s="1" t="s">
        <v>3274</v>
      </c>
      <c r="G1949" s="1" t="s">
        <v>3275</v>
      </c>
    </row>
    <row r="1950" spans="1:7" x14ac:dyDescent="0.25">
      <c r="B1950" s="1" t="s">
        <v>5424</v>
      </c>
      <c r="C1950" s="1" t="s">
        <v>5425</v>
      </c>
      <c r="D1950" s="1" t="s">
        <v>5426</v>
      </c>
      <c r="E1950" s="1" t="s">
        <v>66</v>
      </c>
      <c r="F1950" s="1" t="s">
        <v>4096</v>
      </c>
      <c r="G1950" s="1" t="s">
        <v>4097</v>
      </c>
    </row>
    <row r="1951" spans="1:7" x14ac:dyDescent="0.25">
      <c r="A1951" s="1">
        <v>23370110</v>
      </c>
      <c r="B1951" s="1" t="s">
        <v>5427</v>
      </c>
      <c r="C1951" s="1" t="s">
        <v>5428</v>
      </c>
      <c r="D1951" s="1" t="s">
        <v>5429</v>
      </c>
      <c r="E1951" s="1" t="s">
        <v>65</v>
      </c>
      <c r="F1951" s="1" t="s">
        <v>3102</v>
      </c>
      <c r="G1951" s="1" t="s">
        <v>3103</v>
      </c>
    </row>
    <row r="1952" spans="1:7" x14ac:dyDescent="0.25">
      <c r="A1952" s="1">
        <v>23370111</v>
      </c>
      <c r="B1952" s="1" t="s">
        <v>5430</v>
      </c>
      <c r="C1952" s="1" t="s">
        <v>5431</v>
      </c>
      <c r="D1952" s="1" t="s">
        <v>5432</v>
      </c>
      <c r="E1952" s="1" t="s">
        <v>65</v>
      </c>
      <c r="F1952" s="1" t="s">
        <v>3102</v>
      </c>
      <c r="G1952" s="1" t="s">
        <v>3103</v>
      </c>
    </row>
    <row r="1953" spans="1:7" x14ac:dyDescent="0.25">
      <c r="A1953" s="1">
        <v>28070066</v>
      </c>
      <c r="B1953" s="1" t="s">
        <v>5183</v>
      </c>
      <c r="C1953" s="1" t="s">
        <v>5184</v>
      </c>
      <c r="D1953" s="1" t="s">
        <v>5185</v>
      </c>
      <c r="E1953" s="1" t="s">
        <v>66</v>
      </c>
      <c r="F1953" s="1" t="s">
        <v>5433</v>
      </c>
      <c r="G1953" s="1" t="s">
        <v>5434</v>
      </c>
    </row>
    <row r="1954" spans="1:7" x14ac:dyDescent="0.25">
      <c r="A1954" s="1">
        <v>28070067</v>
      </c>
      <c r="B1954" s="1" t="s">
        <v>5435</v>
      </c>
      <c r="C1954" s="1" t="s">
        <v>5436</v>
      </c>
      <c r="D1954" s="1" t="s">
        <v>5437</v>
      </c>
      <c r="E1954" s="1" t="s">
        <v>66</v>
      </c>
      <c r="F1954" s="1" t="s">
        <v>5433</v>
      </c>
      <c r="G1954" s="1" t="s">
        <v>5434</v>
      </c>
    </row>
    <row r="1955" spans="1:7" x14ac:dyDescent="0.25">
      <c r="A1955" s="1">
        <v>28070068</v>
      </c>
      <c r="B1955" s="1" t="s">
        <v>5210</v>
      </c>
      <c r="C1955" s="1" t="s">
        <v>5211</v>
      </c>
      <c r="D1955" s="1" t="s">
        <v>5212</v>
      </c>
      <c r="E1955" s="1" t="s">
        <v>66</v>
      </c>
      <c r="F1955" s="1" t="s">
        <v>5433</v>
      </c>
      <c r="G1955" s="1" t="s">
        <v>5434</v>
      </c>
    </row>
    <row r="1956" spans="1:7" x14ac:dyDescent="0.25">
      <c r="B1956" s="1" t="s">
        <v>5438</v>
      </c>
      <c r="C1956" s="1" t="s">
        <v>5439</v>
      </c>
      <c r="D1956" s="1" t="s">
        <v>5440</v>
      </c>
      <c r="E1956" s="1" t="s">
        <v>66</v>
      </c>
      <c r="G1956" s="1" t="s">
        <v>199</v>
      </c>
    </row>
    <row r="1957" spans="1:7" x14ac:dyDescent="0.25">
      <c r="B1957" s="1" t="s">
        <v>5441</v>
      </c>
      <c r="C1957" s="1" t="s">
        <v>5442</v>
      </c>
      <c r="D1957" s="1" t="s">
        <v>5443</v>
      </c>
      <c r="E1957" s="1" t="s">
        <v>66</v>
      </c>
      <c r="G1957" s="1" t="s">
        <v>199</v>
      </c>
    </row>
    <row r="1958" spans="1:7" x14ac:dyDescent="0.25">
      <c r="B1958" s="1" t="s">
        <v>5444</v>
      </c>
      <c r="C1958" s="1" t="s">
        <v>5445</v>
      </c>
      <c r="D1958" s="1" t="s">
        <v>5446</v>
      </c>
      <c r="E1958" s="1" t="s">
        <v>66</v>
      </c>
      <c r="F1958" s="1" t="s">
        <v>5447</v>
      </c>
      <c r="G1958" s="1" t="s">
        <v>5448</v>
      </c>
    </row>
    <row r="1959" spans="1:7" x14ac:dyDescent="0.25">
      <c r="B1959" s="1" t="s">
        <v>5449</v>
      </c>
      <c r="C1959" s="1" t="s">
        <v>5450</v>
      </c>
      <c r="D1959" s="1" t="s">
        <v>5451</v>
      </c>
      <c r="E1959" s="1" t="s">
        <v>66</v>
      </c>
      <c r="F1959" s="1" t="s">
        <v>5452</v>
      </c>
      <c r="G1959" s="1" t="s">
        <v>5453</v>
      </c>
    </row>
    <row r="1960" spans="1:7" x14ac:dyDescent="0.25">
      <c r="B1960" s="1" t="s">
        <v>5454</v>
      </c>
      <c r="C1960" s="1" t="s">
        <v>5454</v>
      </c>
      <c r="D1960" s="1" t="s">
        <v>5454</v>
      </c>
      <c r="E1960" s="1" t="s">
        <v>66</v>
      </c>
      <c r="G1960" s="1" t="s">
        <v>199</v>
      </c>
    </row>
    <row r="1961" spans="1:7" x14ac:dyDescent="0.25">
      <c r="B1961" s="1" t="s">
        <v>5455</v>
      </c>
      <c r="C1961" s="1" t="s">
        <v>5456</v>
      </c>
      <c r="D1961" s="1" t="s">
        <v>5457</v>
      </c>
      <c r="E1961" s="1" t="s">
        <v>66</v>
      </c>
      <c r="F1961" s="1" t="s">
        <v>931</v>
      </c>
      <c r="G1961" s="1" t="s">
        <v>932</v>
      </c>
    </row>
    <row r="1962" spans="1:7" x14ac:dyDescent="0.25">
      <c r="A1962" s="1">
        <v>19046130</v>
      </c>
      <c r="B1962" s="1" t="s">
        <v>5458</v>
      </c>
      <c r="C1962" s="1" t="s">
        <v>5459</v>
      </c>
      <c r="D1962" s="1" t="s">
        <v>5460</v>
      </c>
      <c r="E1962" s="1" t="s">
        <v>66</v>
      </c>
      <c r="F1962" s="1" t="s">
        <v>493</v>
      </c>
      <c r="G1962" s="1" t="s">
        <v>494</v>
      </c>
    </row>
    <row r="1963" spans="1:7" x14ac:dyDescent="0.25">
      <c r="A1963" s="1">
        <v>23400201</v>
      </c>
      <c r="B1963" s="1" t="s">
        <v>5291</v>
      </c>
      <c r="C1963" s="1" t="s">
        <v>5461</v>
      </c>
      <c r="D1963" s="1" t="s">
        <v>5293</v>
      </c>
      <c r="E1963" s="1" t="s">
        <v>66</v>
      </c>
      <c r="F1963" s="1" t="s">
        <v>5294</v>
      </c>
      <c r="G1963" s="1" t="s">
        <v>5295</v>
      </c>
    </row>
    <row r="1964" spans="1:7" x14ac:dyDescent="0.25">
      <c r="A1964" s="1">
        <v>19842076</v>
      </c>
      <c r="B1964" s="1" t="s">
        <v>5462</v>
      </c>
      <c r="C1964" s="1" t="s">
        <v>5463</v>
      </c>
      <c r="D1964" s="1" t="s">
        <v>5464</v>
      </c>
      <c r="E1964" s="1" t="s">
        <v>66</v>
      </c>
      <c r="F1964" s="1" t="s">
        <v>2138</v>
      </c>
      <c r="G1964" s="1" t="s">
        <v>2139</v>
      </c>
    </row>
    <row r="1965" spans="1:7" x14ac:dyDescent="0.25">
      <c r="A1965" s="1">
        <v>17842148</v>
      </c>
      <c r="B1965" s="1" t="s">
        <v>5465</v>
      </c>
      <c r="C1965" s="1" t="s">
        <v>5466</v>
      </c>
      <c r="D1965" s="1" t="s">
        <v>5467</v>
      </c>
      <c r="E1965" s="1" t="s">
        <v>66</v>
      </c>
      <c r="F1965" s="1" t="s">
        <v>2115</v>
      </c>
      <c r="G1965" s="1" t="s">
        <v>2116</v>
      </c>
    </row>
    <row r="1966" spans="1:7" x14ac:dyDescent="0.25">
      <c r="B1966" s="1" t="s">
        <v>5468</v>
      </c>
      <c r="C1966" s="1" t="s">
        <v>5469</v>
      </c>
      <c r="D1966" s="1" t="s">
        <v>5470</v>
      </c>
      <c r="E1966" s="1" t="s">
        <v>65</v>
      </c>
      <c r="F1966" s="1" t="s">
        <v>171</v>
      </c>
      <c r="G1966" s="1" t="s">
        <v>172</v>
      </c>
    </row>
    <row r="1967" spans="1:7" x14ac:dyDescent="0.25">
      <c r="B1967" s="1" t="s">
        <v>5468</v>
      </c>
      <c r="C1967" s="1" t="s">
        <v>5469</v>
      </c>
      <c r="D1967" s="1" t="s">
        <v>5470</v>
      </c>
      <c r="E1967" s="1" t="s">
        <v>65</v>
      </c>
      <c r="F1967" s="1" t="s">
        <v>171</v>
      </c>
      <c r="G1967" s="1" t="s">
        <v>172</v>
      </c>
    </row>
    <row r="1968" spans="1:7" x14ac:dyDescent="0.25">
      <c r="A1968" s="1">
        <v>33901418</v>
      </c>
      <c r="B1968" s="1" t="s">
        <v>5102</v>
      </c>
      <c r="C1968" s="1" t="s">
        <v>5103</v>
      </c>
      <c r="D1968" s="1" t="s">
        <v>5104</v>
      </c>
      <c r="E1968" s="1" t="s">
        <v>65</v>
      </c>
      <c r="F1968" s="1" t="s">
        <v>171</v>
      </c>
      <c r="G1968" s="1" t="s">
        <v>172</v>
      </c>
    </row>
    <row r="1969" spans="1:7" x14ac:dyDescent="0.25">
      <c r="A1969" s="1">
        <v>33004243</v>
      </c>
      <c r="B1969" s="1" t="s">
        <v>4989</v>
      </c>
      <c r="C1969" s="1" t="s">
        <v>5471</v>
      </c>
      <c r="D1969" s="1" t="s">
        <v>4991</v>
      </c>
      <c r="E1969" s="1" t="s">
        <v>65</v>
      </c>
      <c r="F1969" s="1" t="s">
        <v>563</v>
      </c>
      <c r="G1969" s="1" t="s">
        <v>564</v>
      </c>
    </row>
    <row r="1970" spans="1:7" x14ac:dyDescent="0.25">
      <c r="A1970" s="1">
        <v>33004244</v>
      </c>
      <c r="B1970" s="1" t="s">
        <v>5312</v>
      </c>
      <c r="C1970" s="1" t="s">
        <v>5313</v>
      </c>
      <c r="D1970" s="1" t="s">
        <v>5314</v>
      </c>
      <c r="E1970" s="1" t="s">
        <v>65</v>
      </c>
      <c r="F1970" s="1" t="s">
        <v>480</v>
      </c>
      <c r="G1970" s="1" t="s">
        <v>481</v>
      </c>
    </row>
    <row r="1971" spans="1:7" x14ac:dyDescent="0.25">
      <c r="B1971" s="1" t="s">
        <v>4080</v>
      </c>
      <c r="C1971" s="1" t="s">
        <v>4081</v>
      </c>
      <c r="D1971" s="1" t="s">
        <v>5472</v>
      </c>
      <c r="E1971" s="1" t="s">
        <v>66</v>
      </c>
      <c r="F1971" s="1" t="s">
        <v>4083</v>
      </c>
      <c r="G1971" s="1" t="s">
        <v>4084</v>
      </c>
    </row>
    <row r="1972" spans="1:7" x14ac:dyDescent="0.25">
      <c r="B1972" s="1" t="s">
        <v>5473</v>
      </c>
      <c r="C1972" s="1" t="s">
        <v>5474</v>
      </c>
      <c r="D1972" s="1" t="s">
        <v>5475</v>
      </c>
      <c r="E1972" s="1" t="s">
        <v>66</v>
      </c>
      <c r="F1972" s="1" t="s">
        <v>1388</v>
      </c>
      <c r="G1972" s="1" t="s">
        <v>1389</v>
      </c>
    </row>
    <row r="1973" spans="1:7" x14ac:dyDescent="0.25">
      <c r="B1973" s="1" t="s">
        <v>5476</v>
      </c>
      <c r="C1973" s="1" t="s">
        <v>5477</v>
      </c>
      <c r="D1973" s="1" t="s">
        <v>5478</v>
      </c>
      <c r="E1973" s="1" t="s">
        <v>66</v>
      </c>
      <c r="G1973" s="1" t="s">
        <v>199</v>
      </c>
    </row>
    <row r="1974" spans="1:7" x14ac:dyDescent="0.25">
      <c r="B1974" s="1" t="s">
        <v>5479</v>
      </c>
      <c r="C1974" s="1" t="s">
        <v>5480</v>
      </c>
      <c r="D1974" s="1" t="s">
        <v>5481</v>
      </c>
      <c r="E1974" s="1" t="s">
        <v>66</v>
      </c>
      <c r="G1974" s="1" t="s">
        <v>199</v>
      </c>
    </row>
    <row r="1975" spans="1:7" x14ac:dyDescent="0.25">
      <c r="B1975" s="1" t="s">
        <v>5482</v>
      </c>
      <c r="C1975" s="1" t="s">
        <v>5483</v>
      </c>
      <c r="D1975" s="1" t="s">
        <v>5484</v>
      </c>
      <c r="E1975" s="1" t="s">
        <v>66</v>
      </c>
      <c r="G1975" s="1" t="s">
        <v>199</v>
      </c>
    </row>
    <row r="1976" spans="1:7" x14ac:dyDescent="0.25">
      <c r="B1976" s="1" t="s">
        <v>5485</v>
      </c>
      <c r="C1976" s="1" t="s">
        <v>5486</v>
      </c>
      <c r="D1976" s="1" t="s">
        <v>5487</v>
      </c>
      <c r="E1976" s="1" t="s">
        <v>65</v>
      </c>
      <c r="F1976" s="1" t="s">
        <v>480</v>
      </c>
      <c r="G1976" s="1" t="s">
        <v>481</v>
      </c>
    </row>
    <row r="1977" spans="1:7" x14ac:dyDescent="0.25">
      <c r="B1977" s="1" t="s">
        <v>5488</v>
      </c>
      <c r="C1977" s="1" t="s">
        <v>5489</v>
      </c>
      <c r="D1977" s="1" t="s">
        <v>5490</v>
      </c>
      <c r="E1977" s="1" t="s">
        <v>65</v>
      </c>
      <c r="F1977" s="1" t="s">
        <v>480</v>
      </c>
      <c r="G1977" s="1" t="s">
        <v>481</v>
      </c>
    </row>
    <row r="1978" spans="1:7" x14ac:dyDescent="0.25">
      <c r="B1978" s="1" t="s">
        <v>5491</v>
      </c>
      <c r="C1978" s="1" t="s">
        <v>5492</v>
      </c>
      <c r="D1978" s="1" t="s">
        <v>5493</v>
      </c>
      <c r="E1978" s="1" t="s">
        <v>65</v>
      </c>
      <c r="F1978" s="1" t="s">
        <v>480</v>
      </c>
      <c r="G1978" s="1" t="s">
        <v>481</v>
      </c>
    </row>
    <row r="1979" spans="1:7" x14ac:dyDescent="0.25">
      <c r="B1979" s="1" t="s">
        <v>5494</v>
      </c>
      <c r="C1979" s="1" t="s">
        <v>5495</v>
      </c>
      <c r="D1979" s="1" t="s">
        <v>5496</v>
      </c>
      <c r="E1979" s="1" t="s">
        <v>65</v>
      </c>
      <c r="F1979" s="1" t="s">
        <v>480</v>
      </c>
      <c r="G1979" s="1" t="s">
        <v>481</v>
      </c>
    </row>
    <row r="1980" spans="1:7" x14ac:dyDescent="0.25">
      <c r="B1980" s="1" t="s">
        <v>5497</v>
      </c>
      <c r="C1980" s="1" t="s">
        <v>5498</v>
      </c>
      <c r="D1980" s="1" t="s">
        <v>5499</v>
      </c>
      <c r="E1980" s="1" t="s">
        <v>65</v>
      </c>
      <c r="F1980" s="1" t="s">
        <v>480</v>
      </c>
      <c r="G1980" s="1" t="s">
        <v>481</v>
      </c>
    </row>
    <row r="1981" spans="1:7" x14ac:dyDescent="0.25">
      <c r="B1981" s="1" t="s">
        <v>5500</v>
      </c>
      <c r="C1981" s="1" t="s">
        <v>5501</v>
      </c>
      <c r="D1981" s="1" t="s">
        <v>5502</v>
      </c>
      <c r="E1981" s="1" t="s">
        <v>65</v>
      </c>
      <c r="F1981" s="1" t="s">
        <v>480</v>
      </c>
      <c r="G1981" s="1" t="s">
        <v>481</v>
      </c>
    </row>
    <row r="1982" spans="1:7" x14ac:dyDescent="0.25">
      <c r="B1982" s="1" t="s">
        <v>5503</v>
      </c>
      <c r="C1982" s="1" t="s">
        <v>5504</v>
      </c>
      <c r="D1982" s="1" t="s">
        <v>5505</v>
      </c>
      <c r="E1982" s="1" t="s">
        <v>66</v>
      </c>
      <c r="F1982" s="1" t="s">
        <v>1013</v>
      </c>
      <c r="G1982" s="1" t="s">
        <v>1014</v>
      </c>
    </row>
    <row r="1983" spans="1:7" x14ac:dyDescent="0.25">
      <c r="B1983" s="1" t="s">
        <v>5506</v>
      </c>
      <c r="C1983" s="1" t="s">
        <v>5507</v>
      </c>
      <c r="D1983" s="1" t="s">
        <v>5508</v>
      </c>
      <c r="E1983" s="1" t="s">
        <v>65</v>
      </c>
      <c r="F1983" s="1" t="s">
        <v>480</v>
      </c>
      <c r="G1983" s="1" t="s">
        <v>481</v>
      </c>
    </row>
    <row r="1984" spans="1:7" x14ac:dyDescent="0.25">
      <c r="B1984" s="1" t="s">
        <v>5509</v>
      </c>
      <c r="C1984" s="1" t="s">
        <v>5510</v>
      </c>
      <c r="D1984" s="1" t="s">
        <v>5511</v>
      </c>
      <c r="E1984" s="1" t="s">
        <v>65</v>
      </c>
      <c r="F1984" s="1" t="s">
        <v>3175</v>
      </c>
      <c r="G1984" s="1" t="s">
        <v>3176</v>
      </c>
    </row>
    <row r="1985" spans="1:7" x14ac:dyDescent="0.25">
      <c r="B1985" s="1" t="s">
        <v>5512</v>
      </c>
      <c r="C1985" s="1" t="s">
        <v>5513</v>
      </c>
      <c r="D1985" s="1" t="s">
        <v>5514</v>
      </c>
      <c r="E1985" s="1" t="s">
        <v>66</v>
      </c>
      <c r="F1985" s="1" t="s">
        <v>931</v>
      </c>
      <c r="G1985" s="1" t="s">
        <v>932</v>
      </c>
    </row>
    <row r="1986" spans="1:7" x14ac:dyDescent="0.25">
      <c r="B1986" s="1" t="s">
        <v>5515</v>
      </c>
      <c r="C1986" s="1" t="s">
        <v>5516</v>
      </c>
      <c r="D1986" s="1" t="s">
        <v>5517</v>
      </c>
      <c r="E1986" s="1" t="s">
        <v>66</v>
      </c>
      <c r="F1986" s="1" t="s">
        <v>5518</v>
      </c>
      <c r="G1986" s="1" t="s">
        <v>5519</v>
      </c>
    </row>
    <row r="1987" spans="1:7" x14ac:dyDescent="0.25">
      <c r="B1987" s="1" t="s">
        <v>5520</v>
      </c>
      <c r="C1987" s="1" t="s">
        <v>5521</v>
      </c>
      <c r="D1987" s="1" t="s">
        <v>5522</v>
      </c>
      <c r="E1987" s="1" t="s">
        <v>66</v>
      </c>
      <c r="F1987" s="1" t="s">
        <v>5523</v>
      </c>
      <c r="G1987" s="1" t="s">
        <v>5524</v>
      </c>
    </row>
    <row r="1988" spans="1:7" x14ac:dyDescent="0.25">
      <c r="B1988" s="1" t="s">
        <v>5525</v>
      </c>
      <c r="C1988" s="1" t="s">
        <v>5526</v>
      </c>
      <c r="D1988" s="1" t="s">
        <v>5527</v>
      </c>
      <c r="E1988" s="1" t="s">
        <v>66</v>
      </c>
      <c r="F1988" s="1" t="s">
        <v>5523</v>
      </c>
      <c r="G1988" s="1" t="s">
        <v>5524</v>
      </c>
    </row>
    <row r="1989" spans="1:7" x14ac:dyDescent="0.25">
      <c r="A1989" s="1">
        <v>17842149</v>
      </c>
      <c r="B1989" s="1" t="s">
        <v>5528</v>
      </c>
      <c r="C1989" s="1" t="s">
        <v>5529</v>
      </c>
      <c r="D1989" s="1" t="s">
        <v>5530</v>
      </c>
      <c r="E1989" s="1" t="s">
        <v>65</v>
      </c>
      <c r="F1989" s="1" t="s">
        <v>5531</v>
      </c>
      <c r="G1989" s="1" t="s">
        <v>5532</v>
      </c>
    </row>
    <row r="1990" spans="1:7" x14ac:dyDescent="0.25">
      <c r="B1990" s="1" t="s">
        <v>5533</v>
      </c>
      <c r="C1990" s="1" t="s">
        <v>5534</v>
      </c>
      <c r="D1990" s="1" t="s">
        <v>5535</v>
      </c>
      <c r="E1990" s="1" t="s">
        <v>66</v>
      </c>
      <c r="G1990" s="1" t="s">
        <v>199</v>
      </c>
    </row>
    <row r="1991" spans="1:7" x14ac:dyDescent="0.25">
      <c r="B1991" s="1" t="s">
        <v>5536</v>
      </c>
      <c r="C1991" s="1" t="s">
        <v>5537</v>
      </c>
      <c r="D1991" s="1" t="s">
        <v>5538</v>
      </c>
      <c r="E1991" s="1" t="s">
        <v>66</v>
      </c>
      <c r="F1991" s="1" t="s">
        <v>1451</v>
      </c>
      <c r="G1991" s="1" t="s">
        <v>1452</v>
      </c>
    </row>
    <row r="1992" spans="1:7" x14ac:dyDescent="0.25">
      <c r="A1992" s="1">
        <v>37140415</v>
      </c>
      <c r="B1992" s="1" t="s">
        <v>5539</v>
      </c>
      <c r="C1992" s="1" t="s">
        <v>5540</v>
      </c>
      <c r="D1992" s="1" t="s">
        <v>5541</v>
      </c>
      <c r="E1992" s="1" t="s">
        <v>66</v>
      </c>
      <c r="G1992" s="1" t="s">
        <v>199</v>
      </c>
    </row>
    <row r="1993" spans="1:7" x14ac:dyDescent="0.25">
      <c r="A1993" s="1">
        <v>26270183</v>
      </c>
      <c r="B1993" s="1" t="s">
        <v>5542</v>
      </c>
      <c r="C1993" s="1" t="s">
        <v>5543</v>
      </c>
      <c r="D1993" s="1" t="s">
        <v>5544</v>
      </c>
      <c r="E1993" s="1" t="s">
        <v>65</v>
      </c>
      <c r="F1993" s="1" t="s">
        <v>1544</v>
      </c>
      <c r="G1993" s="1" t="s">
        <v>1545</v>
      </c>
    </row>
    <row r="1994" spans="1:7" x14ac:dyDescent="0.25">
      <c r="B1994" s="1" t="s">
        <v>5545</v>
      </c>
      <c r="C1994" s="1" t="s">
        <v>5546</v>
      </c>
      <c r="D1994" s="1" t="s">
        <v>5547</v>
      </c>
      <c r="E1994" s="1" t="s">
        <v>66</v>
      </c>
      <c r="F1994" s="1" t="s">
        <v>3495</v>
      </c>
      <c r="G1994" s="1" t="s">
        <v>3496</v>
      </c>
    </row>
    <row r="1995" spans="1:7" x14ac:dyDescent="0.25">
      <c r="B1995" s="1" t="s">
        <v>5548</v>
      </c>
      <c r="C1995" s="1" t="s">
        <v>5549</v>
      </c>
      <c r="D1995" s="1" t="s">
        <v>5550</v>
      </c>
      <c r="E1995" s="1" t="s">
        <v>66</v>
      </c>
      <c r="F1995" s="1" t="s">
        <v>3495</v>
      </c>
      <c r="G1995" s="1" t="s">
        <v>3496</v>
      </c>
    </row>
    <row r="1996" spans="1:7" x14ac:dyDescent="0.25">
      <c r="A1996" s="1">
        <v>33901422</v>
      </c>
      <c r="B1996" s="1" t="s">
        <v>5551</v>
      </c>
      <c r="C1996" s="1" t="s">
        <v>5552</v>
      </c>
      <c r="D1996" s="1" t="s">
        <v>5553</v>
      </c>
      <c r="E1996" s="1" t="s">
        <v>66</v>
      </c>
      <c r="F1996" s="1" t="s">
        <v>171</v>
      </c>
      <c r="G1996" s="1" t="s">
        <v>172</v>
      </c>
    </row>
    <row r="1997" spans="1:7" x14ac:dyDescent="0.25">
      <c r="A1997" s="1">
        <v>33901423</v>
      </c>
      <c r="B1997" s="1" t="s">
        <v>5554</v>
      </c>
      <c r="C1997" s="1" t="s">
        <v>5555</v>
      </c>
      <c r="D1997" s="1" t="s">
        <v>5556</v>
      </c>
      <c r="E1997" s="1" t="s">
        <v>66</v>
      </c>
      <c r="F1997" s="1" t="s">
        <v>171</v>
      </c>
      <c r="G1997" s="1" t="s">
        <v>172</v>
      </c>
    </row>
    <row r="1998" spans="1:7" x14ac:dyDescent="0.25">
      <c r="A1998" s="1">
        <v>33901419</v>
      </c>
      <c r="B1998" s="1" t="s">
        <v>5557</v>
      </c>
      <c r="C1998" s="1" t="s">
        <v>5558</v>
      </c>
      <c r="D1998" s="1" t="s">
        <v>5559</v>
      </c>
      <c r="G1998" s="1" t="s">
        <v>199</v>
      </c>
    </row>
    <row r="1999" spans="1:7" x14ac:dyDescent="0.25">
      <c r="A1999" s="1">
        <v>33901420</v>
      </c>
      <c r="B1999" s="1" t="s">
        <v>5560</v>
      </c>
      <c r="C1999" s="1" t="s">
        <v>5561</v>
      </c>
      <c r="D1999" s="1" t="s">
        <v>5562</v>
      </c>
      <c r="E1999" s="1" t="s">
        <v>66</v>
      </c>
      <c r="F1999" s="1" t="s">
        <v>171</v>
      </c>
      <c r="G1999" s="1" t="s">
        <v>172</v>
      </c>
    </row>
    <row r="2000" spans="1:7" x14ac:dyDescent="0.25">
      <c r="A2000" s="1">
        <v>33901421</v>
      </c>
      <c r="B2000" s="1" t="s">
        <v>5563</v>
      </c>
      <c r="C2000" s="1" t="s">
        <v>5564</v>
      </c>
      <c r="D2000" s="1" t="s">
        <v>5565</v>
      </c>
      <c r="E2000" s="1" t="s">
        <v>66</v>
      </c>
      <c r="F2000" s="1" t="s">
        <v>171</v>
      </c>
      <c r="G2000" s="1" t="s">
        <v>172</v>
      </c>
    </row>
    <row r="2001" spans="1:7" x14ac:dyDescent="0.25">
      <c r="B2001" s="1" t="s">
        <v>5566</v>
      </c>
      <c r="C2001" s="1" t="s">
        <v>5567</v>
      </c>
      <c r="D2001" s="1" t="s">
        <v>5568</v>
      </c>
      <c r="E2001" s="1" t="s">
        <v>66</v>
      </c>
      <c r="F2001" s="1" t="s">
        <v>1388</v>
      </c>
      <c r="G2001" s="1" t="s">
        <v>1389</v>
      </c>
    </row>
    <row r="2002" spans="1:7" x14ac:dyDescent="0.25">
      <c r="A2002" s="1">
        <v>35500285</v>
      </c>
      <c r="B2002" s="1" t="s">
        <v>3020</v>
      </c>
      <c r="C2002" s="1" t="s">
        <v>5569</v>
      </c>
      <c r="D2002" s="1" t="s">
        <v>3022</v>
      </c>
      <c r="E2002" s="1" t="s">
        <v>65</v>
      </c>
      <c r="F2002" s="1" t="s">
        <v>2405</v>
      </c>
      <c r="G2002" s="1" t="s">
        <v>2406</v>
      </c>
    </row>
    <row r="2003" spans="1:7" x14ac:dyDescent="0.25">
      <c r="B2003" s="1" t="s">
        <v>5570</v>
      </c>
      <c r="C2003" s="1" t="s">
        <v>5571</v>
      </c>
      <c r="D2003" s="1" t="s">
        <v>5572</v>
      </c>
      <c r="E2003" s="1" t="s">
        <v>66</v>
      </c>
      <c r="F2003" s="1" t="s">
        <v>5573</v>
      </c>
      <c r="G2003" s="1" t="s">
        <v>5574</v>
      </c>
    </row>
    <row r="2004" spans="1:7" x14ac:dyDescent="0.25">
      <c r="A2004" s="1">
        <v>19745371</v>
      </c>
      <c r="B2004" s="1" t="s">
        <v>5575</v>
      </c>
      <c r="C2004" s="1" t="s">
        <v>5576</v>
      </c>
      <c r="D2004" s="1" t="s">
        <v>5577</v>
      </c>
      <c r="E2004" s="1" t="s">
        <v>65</v>
      </c>
      <c r="F2004" s="1" t="s">
        <v>5578</v>
      </c>
      <c r="G2004" s="1" t="s">
        <v>5579</v>
      </c>
    </row>
    <row r="2005" spans="1:7" x14ac:dyDescent="0.25">
      <c r="B2005" s="1" t="s">
        <v>5580</v>
      </c>
      <c r="C2005" s="1" t="s">
        <v>5581</v>
      </c>
      <c r="D2005" s="1" t="s">
        <v>5582</v>
      </c>
      <c r="E2005" s="1" t="s">
        <v>66</v>
      </c>
      <c r="G2005" s="1" t="s">
        <v>199</v>
      </c>
    </row>
    <row r="2006" spans="1:7" x14ac:dyDescent="0.25">
      <c r="B2006" s="1" t="s">
        <v>5583</v>
      </c>
      <c r="C2006" s="1" t="s">
        <v>5584</v>
      </c>
      <c r="D2006" s="1" t="s">
        <v>5585</v>
      </c>
      <c r="E2006" s="1" t="s">
        <v>66</v>
      </c>
      <c r="G2006" s="1" t="s">
        <v>199</v>
      </c>
    </row>
    <row r="2007" spans="1:7" x14ac:dyDescent="0.25">
      <c r="B2007" s="1" t="s">
        <v>5586</v>
      </c>
      <c r="C2007" s="1" t="s">
        <v>5587</v>
      </c>
      <c r="D2007" s="1" t="s">
        <v>5588</v>
      </c>
      <c r="E2007" s="1" t="s">
        <v>66</v>
      </c>
      <c r="G2007" s="1" t="s">
        <v>199</v>
      </c>
    </row>
    <row r="2008" spans="1:7" x14ac:dyDescent="0.25">
      <c r="B2008" s="1" t="s">
        <v>5589</v>
      </c>
      <c r="C2008" s="1" t="s">
        <v>5590</v>
      </c>
      <c r="D2008" s="1" t="s">
        <v>5591</v>
      </c>
      <c r="E2008" s="1" t="s">
        <v>66</v>
      </c>
      <c r="F2008" s="1" t="s">
        <v>36</v>
      </c>
      <c r="G2008" s="1" t="s">
        <v>1724</v>
      </c>
    </row>
    <row r="2009" spans="1:7" x14ac:dyDescent="0.25">
      <c r="B2009" s="1" t="s">
        <v>5592</v>
      </c>
      <c r="C2009" s="1" t="s">
        <v>5593</v>
      </c>
      <c r="D2009" s="1" t="s">
        <v>5594</v>
      </c>
      <c r="E2009" s="1" t="s">
        <v>66</v>
      </c>
      <c r="F2009" s="1" t="s">
        <v>1431</v>
      </c>
      <c r="G2009" s="1" t="s">
        <v>1432</v>
      </c>
    </row>
    <row r="2010" spans="1:7" x14ac:dyDescent="0.25">
      <c r="B2010" s="1" t="s">
        <v>5595</v>
      </c>
      <c r="C2010" s="1" t="s">
        <v>5596</v>
      </c>
      <c r="D2010" s="1" t="s">
        <v>5597</v>
      </c>
      <c r="E2010" s="1" t="s">
        <v>65</v>
      </c>
      <c r="F2010" s="1" t="s">
        <v>1057</v>
      </c>
      <c r="G2010" s="1" t="s">
        <v>1058</v>
      </c>
    </row>
    <row r="2011" spans="1:7" x14ac:dyDescent="0.25">
      <c r="B2011" s="1" t="s">
        <v>5598</v>
      </c>
      <c r="C2011" s="1" t="s">
        <v>5599</v>
      </c>
      <c r="D2011" s="1" t="s">
        <v>5600</v>
      </c>
      <c r="E2011" s="1" t="s">
        <v>65</v>
      </c>
      <c r="F2011" s="1" t="s">
        <v>1057</v>
      </c>
      <c r="G2011" s="1" t="s">
        <v>1058</v>
      </c>
    </row>
    <row r="2012" spans="1:7" x14ac:dyDescent="0.25">
      <c r="B2012" s="1" t="s">
        <v>5601</v>
      </c>
      <c r="C2012" s="1" t="s">
        <v>5602</v>
      </c>
      <c r="D2012" s="1" t="s">
        <v>5603</v>
      </c>
      <c r="E2012" s="1" t="s">
        <v>65</v>
      </c>
      <c r="F2012" s="1" t="s">
        <v>1984</v>
      </c>
      <c r="G2012" s="1" t="s">
        <v>1985</v>
      </c>
    </row>
    <row r="2013" spans="1:7" x14ac:dyDescent="0.25">
      <c r="B2013" s="1" t="s">
        <v>5604</v>
      </c>
      <c r="C2013" s="1" t="s">
        <v>5605</v>
      </c>
      <c r="D2013" s="1" t="s">
        <v>5606</v>
      </c>
      <c r="E2013" s="1" t="s">
        <v>65</v>
      </c>
      <c r="F2013" s="1" t="s">
        <v>1984</v>
      </c>
      <c r="G2013" s="1" t="s">
        <v>1985</v>
      </c>
    </row>
    <row r="2014" spans="1:7" x14ac:dyDescent="0.25">
      <c r="B2014" s="1" t="s">
        <v>5607</v>
      </c>
      <c r="C2014" s="1" t="s">
        <v>5608</v>
      </c>
      <c r="D2014" s="1" t="s">
        <v>5609</v>
      </c>
      <c r="E2014" s="1" t="s">
        <v>65</v>
      </c>
      <c r="F2014" s="1" t="s">
        <v>1984</v>
      </c>
      <c r="G2014" s="1" t="s">
        <v>1985</v>
      </c>
    </row>
    <row r="2015" spans="1:7" x14ac:dyDescent="0.25">
      <c r="B2015" s="1" t="s">
        <v>5610</v>
      </c>
      <c r="C2015" s="1" t="s">
        <v>5611</v>
      </c>
      <c r="D2015" s="1" t="s">
        <v>5612</v>
      </c>
      <c r="E2015" s="1" t="s">
        <v>65</v>
      </c>
      <c r="F2015" s="1" t="s">
        <v>1984</v>
      </c>
      <c r="G2015" s="1" t="s">
        <v>1985</v>
      </c>
    </row>
    <row r="2016" spans="1:7" x14ac:dyDescent="0.25">
      <c r="B2016" s="1" t="s">
        <v>5613</v>
      </c>
      <c r="C2016" s="1" t="s">
        <v>5614</v>
      </c>
      <c r="D2016" s="1" t="s">
        <v>5615</v>
      </c>
      <c r="E2016" s="1" t="s">
        <v>65</v>
      </c>
      <c r="F2016" s="1" t="s">
        <v>1984</v>
      </c>
      <c r="G2016" s="1" t="s">
        <v>1985</v>
      </c>
    </row>
    <row r="2017" spans="1:7" x14ac:dyDescent="0.25">
      <c r="B2017" s="1" t="s">
        <v>5616</v>
      </c>
      <c r="C2017" s="1" t="s">
        <v>5617</v>
      </c>
      <c r="D2017" s="1" t="s">
        <v>5618</v>
      </c>
      <c r="E2017" s="1" t="s">
        <v>65</v>
      </c>
      <c r="F2017" s="1" t="s">
        <v>1984</v>
      </c>
      <c r="G2017" s="1" t="s">
        <v>1985</v>
      </c>
    </row>
    <row r="2018" spans="1:7" x14ac:dyDescent="0.25">
      <c r="B2018" s="1" t="s">
        <v>5619</v>
      </c>
      <c r="C2018" s="1" t="s">
        <v>5620</v>
      </c>
      <c r="D2018" s="1" t="s">
        <v>5621</v>
      </c>
      <c r="E2018" s="1" t="s">
        <v>65</v>
      </c>
      <c r="F2018" s="1" t="s">
        <v>1984</v>
      </c>
      <c r="G2018" s="1" t="s">
        <v>1985</v>
      </c>
    </row>
    <row r="2019" spans="1:7" x14ac:dyDescent="0.25">
      <c r="B2019" s="1" t="s">
        <v>5622</v>
      </c>
      <c r="C2019" s="1" t="s">
        <v>5623</v>
      </c>
      <c r="D2019" s="1" t="s">
        <v>5624</v>
      </c>
      <c r="E2019" s="1" t="s">
        <v>65</v>
      </c>
      <c r="F2019" s="1" t="s">
        <v>1984</v>
      </c>
      <c r="G2019" s="1" t="s">
        <v>1985</v>
      </c>
    </row>
    <row r="2020" spans="1:7" x14ac:dyDescent="0.25">
      <c r="B2020" s="1" t="s">
        <v>5625</v>
      </c>
      <c r="C2020" s="1" t="s">
        <v>5626</v>
      </c>
      <c r="D2020" s="1" t="s">
        <v>5627</v>
      </c>
      <c r="E2020" s="1" t="s">
        <v>65</v>
      </c>
      <c r="F2020" s="1" t="s">
        <v>1984</v>
      </c>
      <c r="G2020" s="1" t="s">
        <v>1985</v>
      </c>
    </row>
    <row r="2021" spans="1:7" x14ac:dyDescent="0.25">
      <c r="B2021" s="1" t="s">
        <v>3948</v>
      </c>
      <c r="C2021" s="1" t="s">
        <v>3949</v>
      </c>
      <c r="D2021" s="1" t="s">
        <v>3950</v>
      </c>
      <c r="E2021" s="1" t="s">
        <v>65</v>
      </c>
      <c r="F2021" s="1" t="s">
        <v>480</v>
      </c>
      <c r="G2021" s="1" t="s">
        <v>481</v>
      </c>
    </row>
    <row r="2022" spans="1:7" x14ac:dyDescent="0.25">
      <c r="B2022" s="1" t="s">
        <v>557</v>
      </c>
      <c r="C2022" s="1" t="s">
        <v>558</v>
      </c>
      <c r="D2022" s="1" t="s">
        <v>559</v>
      </c>
      <c r="E2022" s="1" t="s">
        <v>65</v>
      </c>
      <c r="F2022" s="1" t="s">
        <v>480</v>
      </c>
      <c r="G2022" s="1" t="s">
        <v>481</v>
      </c>
    </row>
    <row r="2023" spans="1:7" x14ac:dyDescent="0.25">
      <c r="A2023" s="1">
        <v>17018093</v>
      </c>
      <c r="B2023" s="1" t="s">
        <v>5628</v>
      </c>
      <c r="C2023" s="1" t="s">
        <v>5629</v>
      </c>
      <c r="D2023" s="1" t="s">
        <v>5630</v>
      </c>
      <c r="E2023" s="1" t="s">
        <v>66</v>
      </c>
      <c r="F2023" s="1" t="s">
        <v>2898</v>
      </c>
      <c r="G2023" s="1" t="s">
        <v>2899</v>
      </c>
    </row>
    <row r="2024" spans="1:7" x14ac:dyDescent="0.25">
      <c r="A2024" s="1">
        <v>17730011</v>
      </c>
      <c r="B2024" s="1" t="s">
        <v>5631</v>
      </c>
      <c r="C2024" s="1" t="s">
        <v>5632</v>
      </c>
      <c r="D2024" s="1" t="s">
        <v>5633</v>
      </c>
      <c r="E2024" s="1" t="s">
        <v>66</v>
      </c>
      <c r="F2024" s="1" t="s">
        <v>5634</v>
      </c>
      <c r="G2024" s="1" t="s">
        <v>5635</v>
      </c>
    </row>
    <row r="2025" spans="1:7" x14ac:dyDescent="0.25">
      <c r="B2025" s="1" t="s">
        <v>5636</v>
      </c>
      <c r="C2025" s="1" t="s">
        <v>5637</v>
      </c>
      <c r="D2025" s="1" t="s">
        <v>5638</v>
      </c>
      <c r="E2025" s="1" t="s">
        <v>65</v>
      </c>
      <c r="F2025" s="1" t="s">
        <v>480</v>
      </c>
      <c r="G2025" s="1" t="s">
        <v>481</v>
      </c>
    </row>
    <row r="2026" spans="1:7" x14ac:dyDescent="0.25">
      <c r="B2026" s="1" t="s">
        <v>5639</v>
      </c>
      <c r="C2026" s="1" t="s">
        <v>5640</v>
      </c>
      <c r="D2026" s="1" t="s">
        <v>5641</v>
      </c>
      <c r="E2026" s="1" t="s">
        <v>66</v>
      </c>
      <c r="F2026" s="1" t="s">
        <v>4851</v>
      </c>
      <c r="G2026" s="1" t="s">
        <v>4852</v>
      </c>
    </row>
    <row r="2027" spans="1:7" x14ac:dyDescent="0.25">
      <c r="B2027" s="1" t="s">
        <v>5642</v>
      </c>
      <c r="C2027" s="1" t="s">
        <v>5643</v>
      </c>
      <c r="D2027" s="1" t="s">
        <v>5644</v>
      </c>
      <c r="E2027" s="1" t="s">
        <v>66</v>
      </c>
      <c r="F2027" s="1" t="s">
        <v>957</v>
      </c>
      <c r="G2027" s="1" t="s">
        <v>958</v>
      </c>
    </row>
    <row r="2028" spans="1:7" x14ac:dyDescent="0.25">
      <c r="A2028" s="1">
        <v>28850015</v>
      </c>
      <c r="B2028" s="1" t="s">
        <v>5645</v>
      </c>
      <c r="C2028" s="1" t="s">
        <v>5646</v>
      </c>
      <c r="D2028" s="1" t="s">
        <v>5647</v>
      </c>
      <c r="E2028" s="1" t="s">
        <v>66</v>
      </c>
      <c r="F2028" s="1" t="s">
        <v>5648</v>
      </c>
      <c r="G2028" s="1" t="s">
        <v>5649</v>
      </c>
    </row>
    <row r="2029" spans="1:7" x14ac:dyDescent="0.25">
      <c r="B2029" s="1" t="s">
        <v>5650</v>
      </c>
      <c r="C2029" s="1" t="s">
        <v>5650</v>
      </c>
      <c r="D2029" s="1" t="s">
        <v>5650</v>
      </c>
      <c r="E2029" s="1" t="s">
        <v>66</v>
      </c>
      <c r="G2029" s="1" t="s">
        <v>199</v>
      </c>
    </row>
    <row r="2030" spans="1:7" x14ac:dyDescent="0.25">
      <c r="A2030" s="1">
        <v>37140453</v>
      </c>
      <c r="B2030" s="1" t="s">
        <v>5651</v>
      </c>
      <c r="C2030" s="1" t="s">
        <v>5651</v>
      </c>
      <c r="D2030" s="1" t="s">
        <v>5651</v>
      </c>
      <c r="E2030" s="1" t="s">
        <v>66</v>
      </c>
      <c r="F2030" s="1" t="s">
        <v>5652</v>
      </c>
      <c r="G2030" s="1" t="s">
        <v>5653</v>
      </c>
    </row>
    <row r="2031" spans="1:7" x14ac:dyDescent="0.25">
      <c r="B2031" s="1" t="s">
        <v>5654</v>
      </c>
      <c r="C2031" s="1" t="s">
        <v>5654</v>
      </c>
      <c r="D2031" s="1" t="s">
        <v>5654</v>
      </c>
      <c r="E2031" s="1" t="s">
        <v>66</v>
      </c>
      <c r="G2031" s="1" t="s">
        <v>199</v>
      </c>
    </row>
    <row r="2032" spans="1:7" x14ac:dyDescent="0.25">
      <c r="B2032" s="1" t="s">
        <v>5655</v>
      </c>
      <c r="C2032" s="1" t="s">
        <v>5656</v>
      </c>
      <c r="D2032" s="1" t="s">
        <v>5657</v>
      </c>
      <c r="E2032" s="1" t="s">
        <v>66</v>
      </c>
      <c r="F2032" s="1" t="s">
        <v>233</v>
      </c>
      <c r="G2032" s="1" t="s">
        <v>234</v>
      </c>
    </row>
    <row r="2033" spans="1:7" x14ac:dyDescent="0.25">
      <c r="B2033" s="1" t="s">
        <v>5658</v>
      </c>
      <c r="C2033" s="1" t="s">
        <v>5659</v>
      </c>
      <c r="D2033" s="1" t="s">
        <v>5660</v>
      </c>
      <c r="E2033" s="1" t="s">
        <v>66</v>
      </c>
      <c r="F2033" s="1" t="s">
        <v>5661</v>
      </c>
      <c r="G2033" s="1" t="s">
        <v>5662</v>
      </c>
    </row>
    <row r="2034" spans="1:7" x14ac:dyDescent="0.25">
      <c r="A2034" s="1">
        <v>33901464</v>
      </c>
      <c r="B2034" s="1" t="s">
        <v>5663</v>
      </c>
      <c r="C2034" s="1" t="s">
        <v>5664</v>
      </c>
      <c r="D2034" s="1" t="s">
        <v>5665</v>
      </c>
      <c r="E2034" s="1" t="s">
        <v>66</v>
      </c>
      <c r="F2034" s="1" t="s">
        <v>171</v>
      </c>
      <c r="G2034" s="1" t="s">
        <v>172</v>
      </c>
    </row>
    <row r="2035" spans="1:7" x14ac:dyDescent="0.25">
      <c r="B2035" s="1" t="s">
        <v>5666</v>
      </c>
      <c r="C2035" s="1" t="s">
        <v>5667</v>
      </c>
      <c r="D2035" s="1" t="s">
        <v>5668</v>
      </c>
      <c r="E2035" s="1" t="s">
        <v>66</v>
      </c>
      <c r="F2035" s="1" t="s">
        <v>1388</v>
      </c>
      <c r="G2035" s="1" t="s">
        <v>1389</v>
      </c>
    </row>
    <row r="2036" spans="1:7" x14ac:dyDescent="0.25">
      <c r="B2036" s="1" t="s">
        <v>5669</v>
      </c>
      <c r="C2036" s="1" t="s">
        <v>5669</v>
      </c>
      <c r="D2036" s="1" t="s">
        <v>5669</v>
      </c>
      <c r="E2036" s="1" t="s">
        <v>66</v>
      </c>
      <c r="F2036" s="1" t="s">
        <v>4343</v>
      </c>
      <c r="G2036" s="1" t="s">
        <v>4344</v>
      </c>
    </row>
    <row r="2037" spans="1:7" x14ac:dyDescent="0.25">
      <c r="A2037" s="1">
        <v>33901465</v>
      </c>
      <c r="B2037" s="1" t="s">
        <v>5670</v>
      </c>
      <c r="C2037" s="1" t="s">
        <v>5671</v>
      </c>
      <c r="D2037" s="1" t="s">
        <v>5672</v>
      </c>
      <c r="E2037" s="1" t="s">
        <v>66</v>
      </c>
      <c r="F2037" s="1" t="s">
        <v>171</v>
      </c>
      <c r="G2037" s="1" t="s">
        <v>172</v>
      </c>
    </row>
    <row r="2038" spans="1:7" x14ac:dyDescent="0.25">
      <c r="A2038" s="1">
        <v>33901466</v>
      </c>
      <c r="B2038" s="1" t="s">
        <v>5673</v>
      </c>
      <c r="C2038" s="1" t="s">
        <v>5674</v>
      </c>
      <c r="D2038" s="1" t="s">
        <v>5675</v>
      </c>
      <c r="E2038" s="1" t="s">
        <v>66</v>
      </c>
      <c r="F2038" s="1" t="s">
        <v>171</v>
      </c>
      <c r="G2038" s="1" t="s">
        <v>172</v>
      </c>
    </row>
    <row r="2039" spans="1:7" x14ac:dyDescent="0.25">
      <c r="A2039" s="1">
        <v>33901467</v>
      </c>
      <c r="B2039" s="1" t="s">
        <v>5676</v>
      </c>
      <c r="C2039" s="1" t="s">
        <v>5677</v>
      </c>
      <c r="D2039" s="1" t="s">
        <v>5678</v>
      </c>
      <c r="E2039" s="1" t="s">
        <v>66</v>
      </c>
      <c r="F2039" s="1" t="s">
        <v>171</v>
      </c>
      <c r="G2039" s="1" t="s">
        <v>172</v>
      </c>
    </row>
    <row r="2040" spans="1:7" x14ac:dyDescent="0.25">
      <c r="B2040" s="1" t="s">
        <v>5679</v>
      </c>
      <c r="C2040" s="1" t="s">
        <v>5680</v>
      </c>
      <c r="D2040" s="1" t="s">
        <v>5681</v>
      </c>
      <c r="E2040" s="1" t="s">
        <v>66</v>
      </c>
      <c r="F2040" s="1" t="s">
        <v>4851</v>
      </c>
      <c r="G2040" s="1" t="s">
        <v>4852</v>
      </c>
    </row>
    <row r="2041" spans="1:7" x14ac:dyDescent="0.25">
      <c r="B2041" s="1" t="s">
        <v>5682</v>
      </c>
      <c r="C2041" s="1" t="s">
        <v>5683</v>
      </c>
      <c r="D2041" s="1" t="s">
        <v>5684</v>
      </c>
      <c r="E2041" s="1" t="s">
        <v>66</v>
      </c>
      <c r="F2041" s="1" t="s">
        <v>103</v>
      </c>
      <c r="G2041" s="1" t="s">
        <v>4339</v>
      </c>
    </row>
    <row r="2042" spans="1:7" x14ac:dyDescent="0.25">
      <c r="B2042" s="1" t="s">
        <v>5685</v>
      </c>
      <c r="C2042" s="1" t="s">
        <v>5686</v>
      </c>
      <c r="D2042" s="1" t="s">
        <v>5687</v>
      </c>
      <c r="E2042" s="1" t="s">
        <v>66</v>
      </c>
      <c r="F2042" s="1" t="s">
        <v>103</v>
      </c>
      <c r="G2042" s="1" t="s">
        <v>4339</v>
      </c>
    </row>
    <row r="2043" spans="1:7" x14ac:dyDescent="0.25">
      <c r="B2043" s="1" t="s">
        <v>5688</v>
      </c>
      <c r="C2043" s="1" t="s">
        <v>5689</v>
      </c>
      <c r="D2043" s="1" t="s">
        <v>5690</v>
      </c>
      <c r="E2043" s="1" t="s">
        <v>66</v>
      </c>
      <c r="F2043" s="1" t="s">
        <v>103</v>
      </c>
      <c r="G2043" s="1" t="s">
        <v>4339</v>
      </c>
    </row>
    <row r="2044" spans="1:7" x14ac:dyDescent="0.25">
      <c r="B2044" s="1" t="s">
        <v>5691</v>
      </c>
      <c r="C2044" s="1" t="s">
        <v>5692</v>
      </c>
      <c r="D2044" s="1" t="s">
        <v>5693</v>
      </c>
      <c r="E2044" s="1" t="s">
        <v>66</v>
      </c>
      <c r="F2044" s="1" t="s">
        <v>5694</v>
      </c>
      <c r="G2044" s="1" t="s">
        <v>5695</v>
      </c>
    </row>
    <row r="2045" spans="1:7" x14ac:dyDescent="0.25">
      <c r="B2045" s="1" t="s">
        <v>5696</v>
      </c>
      <c r="C2045" s="1" t="s">
        <v>5697</v>
      </c>
      <c r="D2045" s="1" t="s">
        <v>5698</v>
      </c>
      <c r="E2045" s="1" t="s">
        <v>66</v>
      </c>
      <c r="F2045" s="1" t="s">
        <v>5699</v>
      </c>
      <c r="G2045" s="1" t="s">
        <v>5700</v>
      </c>
    </row>
    <row r="2046" spans="1:7" x14ac:dyDescent="0.25">
      <c r="B2046" s="1" t="s">
        <v>5701</v>
      </c>
      <c r="C2046" s="1" t="s">
        <v>5702</v>
      </c>
      <c r="D2046" s="1" t="s">
        <v>5703</v>
      </c>
      <c r="E2046" s="1" t="s">
        <v>66</v>
      </c>
      <c r="F2046" s="1" t="s">
        <v>5704</v>
      </c>
      <c r="G2046" s="1" t="s">
        <v>5705</v>
      </c>
    </row>
    <row r="2047" spans="1:7" x14ac:dyDescent="0.25">
      <c r="B2047" s="1" t="s">
        <v>5706</v>
      </c>
      <c r="C2047" s="1" t="s">
        <v>5707</v>
      </c>
      <c r="D2047" s="1" t="s">
        <v>5708</v>
      </c>
      <c r="E2047" s="1" t="s">
        <v>66</v>
      </c>
      <c r="F2047" s="1" t="s">
        <v>5709</v>
      </c>
      <c r="G2047" s="1" t="s">
        <v>5710</v>
      </c>
    </row>
    <row r="2048" spans="1:7" x14ac:dyDescent="0.25">
      <c r="B2048" s="1" t="s">
        <v>5711</v>
      </c>
      <c r="C2048" s="1" t="s">
        <v>5712</v>
      </c>
      <c r="D2048" s="1" t="s">
        <v>5713</v>
      </c>
      <c r="E2048" s="1" t="s">
        <v>66</v>
      </c>
      <c r="F2048" s="1" t="s">
        <v>1955</v>
      </c>
      <c r="G2048" s="1" t="s">
        <v>1956</v>
      </c>
    </row>
    <row r="2049" spans="1:7" x14ac:dyDescent="0.25">
      <c r="B2049" s="1" t="s">
        <v>5714</v>
      </c>
      <c r="C2049" s="1" t="s">
        <v>5715</v>
      </c>
      <c r="D2049" s="1" t="s">
        <v>5716</v>
      </c>
      <c r="E2049" s="1" t="s">
        <v>66</v>
      </c>
      <c r="F2049" s="1" t="s">
        <v>1955</v>
      </c>
      <c r="G2049" s="1" t="s">
        <v>1956</v>
      </c>
    </row>
    <row r="2050" spans="1:7" x14ac:dyDescent="0.25">
      <c r="B2050" s="1" t="s">
        <v>5717</v>
      </c>
      <c r="C2050" s="1" t="s">
        <v>5718</v>
      </c>
      <c r="D2050" s="1" t="s">
        <v>5719</v>
      </c>
      <c r="E2050" s="1" t="s">
        <v>66</v>
      </c>
      <c r="F2050" s="1" t="s">
        <v>1955</v>
      </c>
      <c r="G2050" s="1" t="s">
        <v>1956</v>
      </c>
    </row>
    <row r="2051" spans="1:7" x14ac:dyDescent="0.25">
      <c r="B2051" s="1" t="s">
        <v>5720</v>
      </c>
      <c r="C2051" s="1" t="s">
        <v>5721</v>
      </c>
      <c r="D2051" s="1" t="s">
        <v>5722</v>
      </c>
      <c r="E2051" s="1" t="s">
        <v>66</v>
      </c>
      <c r="F2051" s="1" t="s">
        <v>1955</v>
      </c>
      <c r="G2051" s="1" t="s">
        <v>1956</v>
      </c>
    </row>
    <row r="2052" spans="1:7" x14ac:dyDescent="0.25">
      <c r="B2052" s="1" t="s">
        <v>3318</v>
      </c>
      <c r="C2052" s="1" t="s">
        <v>3319</v>
      </c>
      <c r="D2052" s="1" t="s">
        <v>3320</v>
      </c>
      <c r="E2052" s="1" t="s">
        <v>66</v>
      </c>
      <c r="F2052" s="1" t="s">
        <v>1955</v>
      </c>
      <c r="G2052" s="1" t="s">
        <v>1956</v>
      </c>
    </row>
    <row r="2053" spans="1:7" x14ac:dyDescent="0.25">
      <c r="B2053" s="1" t="s">
        <v>5723</v>
      </c>
      <c r="C2053" s="1" t="s">
        <v>5724</v>
      </c>
      <c r="D2053" s="1" t="s">
        <v>5725</v>
      </c>
      <c r="E2053" s="1" t="s">
        <v>66</v>
      </c>
      <c r="F2053" s="1" t="s">
        <v>1955</v>
      </c>
      <c r="G2053" s="1" t="s">
        <v>1956</v>
      </c>
    </row>
    <row r="2054" spans="1:7" x14ac:dyDescent="0.25">
      <c r="B2054" s="1" t="s">
        <v>490</v>
      </c>
      <c r="C2054" s="1" t="s">
        <v>491</v>
      </c>
      <c r="D2054" s="1" t="s">
        <v>492</v>
      </c>
      <c r="E2054" s="1" t="s">
        <v>66</v>
      </c>
      <c r="F2054" s="1" t="s">
        <v>493</v>
      </c>
      <c r="G2054" s="1" t="s">
        <v>494</v>
      </c>
    </row>
    <row r="2055" spans="1:7" x14ac:dyDescent="0.25">
      <c r="B2055" s="1" t="s">
        <v>5726</v>
      </c>
      <c r="C2055" s="1" t="s">
        <v>5727</v>
      </c>
      <c r="D2055" s="1" t="s">
        <v>5728</v>
      </c>
      <c r="E2055" s="1" t="s">
        <v>66</v>
      </c>
      <c r="F2055" s="1" t="s">
        <v>493</v>
      </c>
      <c r="G2055" s="1" t="s">
        <v>494</v>
      </c>
    </row>
    <row r="2056" spans="1:7" x14ac:dyDescent="0.25">
      <c r="B2056" s="1" t="s">
        <v>5729</v>
      </c>
      <c r="C2056" s="1" t="s">
        <v>5730</v>
      </c>
      <c r="D2056" s="1" t="s">
        <v>5731</v>
      </c>
      <c r="E2056" s="1" t="s">
        <v>66</v>
      </c>
      <c r="F2056" s="1" t="s">
        <v>493</v>
      </c>
      <c r="G2056" s="1" t="s">
        <v>494</v>
      </c>
    </row>
    <row r="2057" spans="1:7" x14ac:dyDescent="0.25">
      <c r="B2057" s="1" t="s">
        <v>5732</v>
      </c>
      <c r="C2057" s="1" t="s">
        <v>5733</v>
      </c>
      <c r="D2057" s="1" t="s">
        <v>5734</v>
      </c>
      <c r="E2057" s="1" t="s">
        <v>66</v>
      </c>
      <c r="F2057" s="1" t="s">
        <v>493</v>
      </c>
      <c r="G2057" s="1" t="s">
        <v>494</v>
      </c>
    </row>
    <row r="2058" spans="1:7" x14ac:dyDescent="0.25">
      <c r="B2058" s="1" t="s">
        <v>5735</v>
      </c>
      <c r="C2058" s="1" t="s">
        <v>5736</v>
      </c>
      <c r="D2058" s="1" t="s">
        <v>5736</v>
      </c>
      <c r="E2058" s="1" t="s">
        <v>66</v>
      </c>
      <c r="F2058" s="1" t="s">
        <v>29</v>
      </c>
      <c r="G2058" s="1" t="s">
        <v>2799</v>
      </c>
    </row>
    <row r="2059" spans="1:7" x14ac:dyDescent="0.25">
      <c r="B2059" s="1" t="s">
        <v>5737</v>
      </c>
      <c r="C2059" s="1" t="s">
        <v>5738</v>
      </c>
      <c r="D2059" s="1" t="s">
        <v>5739</v>
      </c>
      <c r="E2059" s="1" t="s">
        <v>66</v>
      </c>
      <c r="F2059" s="1" t="s">
        <v>5740</v>
      </c>
      <c r="G2059" s="1" t="s">
        <v>5741</v>
      </c>
    </row>
    <row r="2060" spans="1:7" x14ac:dyDescent="0.25">
      <c r="B2060" s="1" t="s">
        <v>5742</v>
      </c>
      <c r="C2060" s="1" t="s">
        <v>5743</v>
      </c>
      <c r="D2060" s="1" t="s">
        <v>5744</v>
      </c>
      <c r="E2060" s="1" t="s">
        <v>66</v>
      </c>
      <c r="F2060" s="1" t="s">
        <v>2626</v>
      </c>
      <c r="G2060" s="1" t="s">
        <v>2627</v>
      </c>
    </row>
    <row r="2061" spans="1:7" x14ac:dyDescent="0.25">
      <c r="A2061" s="1">
        <v>35030007</v>
      </c>
      <c r="B2061" s="1" t="s">
        <v>866</v>
      </c>
      <c r="C2061" s="1" t="s">
        <v>867</v>
      </c>
      <c r="D2061" s="1" t="s">
        <v>868</v>
      </c>
      <c r="E2061" s="1" t="s">
        <v>66</v>
      </c>
      <c r="F2061" s="1" t="s">
        <v>869</v>
      </c>
      <c r="G2061" s="1" t="s">
        <v>870</v>
      </c>
    </row>
    <row r="2062" spans="1:7" x14ac:dyDescent="0.25">
      <c r="A2062" s="1">
        <v>23400202</v>
      </c>
      <c r="B2062" s="1" t="s">
        <v>5745</v>
      </c>
      <c r="C2062" s="1" t="s">
        <v>5746</v>
      </c>
      <c r="D2062" s="1" t="s">
        <v>5747</v>
      </c>
      <c r="E2062" s="1" t="s">
        <v>65</v>
      </c>
      <c r="F2062" s="1" t="s">
        <v>5294</v>
      </c>
      <c r="G2062" s="1" t="s">
        <v>5295</v>
      </c>
    </row>
    <row r="2063" spans="1:7" x14ac:dyDescent="0.25">
      <c r="A2063" s="1">
        <v>23370112</v>
      </c>
      <c r="B2063" s="1" t="s">
        <v>3099</v>
      </c>
      <c r="C2063" s="1" t="s">
        <v>5748</v>
      </c>
      <c r="D2063" s="1" t="s">
        <v>3101</v>
      </c>
      <c r="E2063" s="1" t="s">
        <v>65</v>
      </c>
      <c r="F2063" s="1" t="s">
        <v>3102</v>
      </c>
      <c r="G2063" s="1" t="s">
        <v>3103</v>
      </c>
    </row>
    <row r="2064" spans="1:7" x14ac:dyDescent="0.25">
      <c r="A2064" s="1">
        <v>25233029</v>
      </c>
      <c r="B2064" s="1" t="s">
        <v>5749</v>
      </c>
      <c r="C2064" s="1" t="s">
        <v>5750</v>
      </c>
      <c r="D2064" s="1" t="s">
        <v>5751</v>
      </c>
      <c r="E2064" s="1" t="s">
        <v>65</v>
      </c>
      <c r="F2064" s="1" t="s">
        <v>1130</v>
      </c>
      <c r="G2064" s="1" t="s">
        <v>1131</v>
      </c>
    </row>
    <row r="2065" spans="1:7" x14ac:dyDescent="0.25">
      <c r="B2065" s="1" t="s">
        <v>5752</v>
      </c>
      <c r="C2065" s="1" t="s">
        <v>5753</v>
      </c>
      <c r="D2065" s="1" t="s">
        <v>5754</v>
      </c>
      <c r="E2065" s="1" t="s">
        <v>66</v>
      </c>
      <c r="G2065" s="1" t="s">
        <v>199</v>
      </c>
    </row>
    <row r="2066" spans="1:7" x14ac:dyDescent="0.25">
      <c r="B2066" s="1" t="s">
        <v>5755</v>
      </c>
      <c r="C2066" s="1" t="s">
        <v>5756</v>
      </c>
      <c r="D2066" s="1" t="s">
        <v>5757</v>
      </c>
      <c r="E2066" s="1" t="s">
        <v>66</v>
      </c>
      <c r="G2066" s="1" t="s">
        <v>199</v>
      </c>
    </row>
    <row r="2067" spans="1:7" x14ac:dyDescent="0.25">
      <c r="B2067" s="1" t="s">
        <v>5758</v>
      </c>
      <c r="C2067" s="1" t="s">
        <v>5759</v>
      </c>
      <c r="D2067" s="1" t="s">
        <v>5760</v>
      </c>
      <c r="E2067" s="1" t="s">
        <v>66</v>
      </c>
      <c r="G2067" s="1" t="s">
        <v>199</v>
      </c>
    </row>
    <row r="2068" spans="1:7" x14ac:dyDescent="0.25">
      <c r="A2068" s="1">
        <v>26752009</v>
      </c>
      <c r="B2068" s="1" t="s">
        <v>2504</v>
      </c>
      <c r="C2068" s="1" t="s">
        <v>2505</v>
      </c>
      <c r="D2068" s="1" t="s">
        <v>2506</v>
      </c>
      <c r="E2068" s="1" t="s">
        <v>66</v>
      </c>
      <c r="F2068" s="1" t="s">
        <v>2410</v>
      </c>
      <c r="G2068" s="1" t="s">
        <v>2411</v>
      </c>
    </row>
    <row r="2069" spans="1:7" x14ac:dyDescent="0.25">
      <c r="A2069" s="1">
        <v>28850016</v>
      </c>
      <c r="B2069" s="1" t="s">
        <v>5761</v>
      </c>
      <c r="C2069" s="1" t="s">
        <v>5762</v>
      </c>
      <c r="D2069" s="1" t="s">
        <v>5763</v>
      </c>
      <c r="E2069" s="1" t="s">
        <v>66</v>
      </c>
      <c r="F2069" s="1" t="s">
        <v>5648</v>
      </c>
      <c r="G2069" s="1" t="s">
        <v>5649</v>
      </c>
    </row>
    <row r="2070" spans="1:7" x14ac:dyDescent="0.25">
      <c r="B2070" s="1" t="s">
        <v>1143</v>
      </c>
      <c r="C2070" s="1" t="s">
        <v>1144</v>
      </c>
      <c r="D2070" s="1" t="s">
        <v>1145</v>
      </c>
      <c r="E2070" s="1" t="s">
        <v>66</v>
      </c>
      <c r="F2070" s="1" t="s">
        <v>493</v>
      </c>
      <c r="G2070" s="1" t="s">
        <v>494</v>
      </c>
    </row>
    <row r="2071" spans="1:7" x14ac:dyDescent="0.25">
      <c r="B2071" s="1" t="s">
        <v>1146</v>
      </c>
      <c r="C2071" s="1" t="s">
        <v>1147</v>
      </c>
      <c r="D2071" s="1" t="s">
        <v>1148</v>
      </c>
      <c r="E2071" s="1" t="s">
        <v>66</v>
      </c>
      <c r="F2071" s="1" t="s">
        <v>493</v>
      </c>
      <c r="G2071" s="1" t="s">
        <v>494</v>
      </c>
    </row>
    <row r="2072" spans="1:7" x14ac:dyDescent="0.25">
      <c r="B2072" s="1" t="s">
        <v>5764</v>
      </c>
      <c r="C2072" s="1" t="s">
        <v>5765</v>
      </c>
      <c r="D2072" s="1" t="s">
        <v>5766</v>
      </c>
      <c r="E2072" s="1" t="s">
        <v>66</v>
      </c>
      <c r="F2072" s="1" t="s">
        <v>493</v>
      </c>
      <c r="G2072" s="1" t="s">
        <v>494</v>
      </c>
    </row>
    <row r="2073" spans="1:7" x14ac:dyDescent="0.25">
      <c r="B2073" s="1" t="s">
        <v>5767</v>
      </c>
      <c r="C2073" s="1" t="s">
        <v>5768</v>
      </c>
      <c r="D2073" s="1" t="s">
        <v>5769</v>
      </c>
      <c r="E2073" s="1" t="s">
        <v>65</v>
      </c>
      <c r="F2073" s="1" t="s">
        <v>171</v>
      </c>
      <c r="G2073" s="1" t="s">
        <v>172</v>
      </c>
    </row>
    <row r="2074" spans="1:7" x14ac:dyDescent="0.25">
      <c r="B2074" s="1" t="s">
        <v>5770</v>
      </c>
      <c r="C2074" s="1" t="s">
        <v>5771</v>
      </c>
      <c r="D2074" s="1" t="s">
        <v>5772</v>
      </c>
      <c r="E2074" s="1" t="s">
        <v>65</v>
      </c>
      <c r="F2074" s="1" t="s">
        <v>39</v>
      </c>
      <c r="G2074" s="1" t="s">
        <v>321</v>
      </c>
    </row>
    <row r="2075" spans="1:7" x14ac:dyDescent="0.25">
      <c r="B2075" s="1" t="s">
        <v>5773</v>
      </c>
      <c r="C2075" s="1" t="s">
        <v>5774</v>
      </c>
      <c r="D2075" s="1" t="s">
        <v>5775</v>
      </c>
      <c r="E2075" s="1" t="s">
        <v>65</v>
      </c>
      <c r="F2075" s="1" t="s">
        <v>39</v>
      </c>
      <c r="G2075" s="1" t="s">
        <v>321</v>
      </c>
    </row>
    <row r="2076" spans="1:7" x14ac:dyDescent="0.25">
      <c r="B2076" s="1" t="s">
        <v>5776</v>
      </c>
      <c r="C2076" s="1" t="s">
        <v>5777</v>
      </c>
      <c r="D2076" s="1" t="s">
        <v>5778</v>
      </c>
      <c r="E2076" s="1" t="s">
        <v>65</v>
      </c>
      <c r="F2076" s="1" t="s">
        <v>39</v>
      </c>
      <c r="G2076" s="1" t="s">
        <v>321</v>
      </c>
    </row>
    <row r="2077" spans="1:7" x14ac:dyDescent="0.25">
      <c r="B2077" s="1" t="s">
        <v>5779</v>
      </c>
      <c r="C2077" s="1" t="s">
        <v>5780</v>
      </c>
      <c r="D2077" s="1" t="s">
        <v>5781</v>
      </c>
      <c r="E2077" s="1" t="s">
        <v>65</v>
      </c>
      <c r="F2077" s="1" t="s">
        <v>39</v>
      </c>
      <c r="G2077" s="1" t="s">
        <v>321</v>
      </c>
    </row>
    <row r="2078" spans="1:7" x14ac:dyDescent="0.25">
      <c r="B2078" s="1" t="s">
        <v>5782</v>
      </c>
      <c r="C2078" s="1" t="s">
        <v>5783</v>
      </c>
      <c r="D2078" s="1" t="s">
        <v>5784</v>
      </c>
      <c r="E2078" s="1" t="s">
        <v>65</v>
      </c>
      <c r="F2078" s="1" t="s">
        <v>39</v>
      </c>
      <c r="G2078" s="1" t="s">
        <v>321</v>
      </c>
    </row>
    <row r="2079" spans="1:7" x14ac:dyDescent="0.25">
      <c r="B2079" s="1" t="s">
        <v>5785</v>
      </c>
      <c r="C2079" s="1" t="s">
        <v>5786</v>
      </c>
      <c r="D2079" s="1" t="s">
        <v>5787</v>
      </c>
      <c r="E2079" s="1" t="s">
        <v>65</v>
      </c>
      <c r="F2079" s="1" t="s">
        <v>39</v>
      </c>
      <c r="G2079" s="1" t="s">
        <v>321</v>
      </c>
    </row>
    <row r="2080" spans="1:7" x14ac:dyDescent="0.25">
      <c r="B2080" s="1" t="s">
        <v>5788</v>
      </c>
      <c r="C2080" s="1" t="s">
        <v>5789</v>
      </c>
      <c r="D2080" s="1" t="s">
        <v>5790</v>
      </c>
      <c r="E2080" s="1" t="s">
        <v>66</v>
      </c>
      <c r="F2080" s="1" t="s">
        <v>171</v>
      </c>
      <c r="G2080" s="1" t="s">
        <v>172</v>
      </c>
    </row>
    <row r="2081" spans="2:7" x14ac:dyDescent="0.25">
      <c r="B2081" s="1" t="s">
        <v>5791</v>
      </c>
      <c r="C2081" s="1" t="s">
        <v>5792</v>
      </c>
      <c r="D2081" s="1" t="s">
        <v>5793</v>
      </c>
      <c r="E2081" s="1" t="s">
        <v>66</v>
      </c>
      <c r="F2081" s="1" t="s">
        <v>171</v>
      </c>
      <c r="G2081" s="1" t="s">
        <v>172</v>
      </c>
    </row>
    <row r="2082" spans="2:7" x14ac:dyDescent="0.25">
      <c r="B2082" s="1" t="s">
        <v>5794</v>
      </c>
      <c r="C2082" s="1" t="s">
        <v>5795</v>
      </c>
      <c r="D2082" s="1" t="s">
        <v>5796</v>
      </c>
      <c r="E2082" s="1" t="s">
        <v>66</v>
      </c>
      <c r="F2082" s="1" t="s">
        <v>171</v>
      </c>
      <c r="G2082" s="1" t="s">
        <v>172</v>
      </c>
    </row>
    <row r="2083" spans="2:7" x14ac:dyDescent="0.25">
      <c r="B2083" s="1" t="s">
        <v>5797</v>
      </c>
      <c r="C2083" s="1" t="s">
        <v>5798</v>
      </c>
      <c r="D2083" s="1" t="s">
        <v>5799</v>
      </c>
      <c r="E2083" s="1" t="s">
        <v>66</v>
      </c>
      <c r="F2083" s="1" t="s">
        <v>171</v>
      </c>
      <c r="G2083" s="1" t="s">
        <v>172</v>
      </c>
    </row>
    <row r="2084" spans="2:7" x14ac:dyDescent="0.25">
      <c r="B2084" s="1" t="s">
        <v>5800</v>
      </c>
      <c r="C2084" s="1" t="s">
        <v>5801</v>
      </c>
      <c r="D2084" s="1" t="s">
        <v>5802</v>
      </c>
      <c r="E2084" s="1" t="s">
        <v>66</v>
      </c>
      <c r="F2084" s="1" t="s">
        <v>171</v>
      </c>
      <c r="G2084" s="1" t="s">
        <v>172</v>
      </c>
    </row>
    <row r="2085" spans="2:7" x14ac:dyDescent="0.25">
      <c r="B2085" s="1" t="s">
        <v>5803</v>
      </c>
      <c r="C2085" s="1" t="s">
        <v>5804</v>
      </c>
      <c r="D2085" s="1" t="s">
        <v>5805</v>
      </c>
      <c r="E2085" s="1" t="s">
        <v>66</v>
      </c>
      <c r="F2085" s="1" t="s">
        <v>171</v>
      </c>
      <c r="G2085" s="1" t="s">
        <v>172</v>
      </c>
    </row>
    <row r="2086" spans="2:7" x14ac:dyDescent="0.25">
      <c r="B2086" s="1" t="s">
        <v>5806</v>
      </c>
      <c r="C2086" s="1" t="s">
        <v>5807</v>
      </c>
      <c r="D2086" s="1" t="s">
        <v>5808</v>
      </c>
      <c r="E2086" s="1" t="s">
        <v>66</v>
      </c>
      <c r="F2086" s="1" t="s">
        <v>480</v>
      </c>
      <c r="G2086" s="1" t="s">
        <v>481</v>
      </c>
    </row>
    <row r="2087" spans="2:7" x14ac:dyDescent="0.25">
      <c r="B2087" s="1" t="s">
        <v>5809</v>
      </c>
      <c r="C2087" s="1" t="s">
        <v>5810</v>
      </c>
      <c r="D2087" s="1" t="s">
        <v>5811</v>
      </c>
      <c r="E2087" s="1" t="s">
        <v>66</v>
      </c>
      <c r="F2087" s="1" t="s">
        <v>480</v>
      </c>
      <c r="G2087" s="1" t="s">
        <v>481</v>
      </c>
    </row>
    <row r="2088" spans="2:7" x14ac:dyDescent="0.25">
      <c r="B2088" s="1" t="s">
        <v>5812</v>
      </c>
      <c r="C2088" s="1" t="s">
        <v>5813</v>
      </c>
      <c r="D2088" s="1" t="s">
        <v>5814</v>
      </c>
      <c r="E2088" s="1" t="s">
        <v>66</v>
      </c>
      <c r="F2088" s="1" t="s">
        <v>1984</v>
      </c>
      <c r="G2088" s="1" t="s">
        <v>1985</v>
      </c>
    </row>
    <row r="2089" spans="2:7" x14ac:dyDescent="0.25">
      <c r="B2089" s="1" t="s">
        <v>5815</v>
      </c>
      <c r="C2089" s="1" t="s">
        <v>5816</v>
      </c>
      <c r="D2089" s="1" t="s">
        <v>5817</v>
      </c>
      <c r="E2089" s="1" t="s">
        <v>66</v>
      </c>
      <c r="F2089" s="1" t="s">
        <v>1984</v>
      </c>
      <c r="G2089" s="1" t="s">
        <v>1985</v>
      </c>
    </row>
    <row r="2090" spans="2:7" x14ac:dyDescent="0.25">
      <c r="B2090" s="1" t="s">
        <v>5818</v>
      </c>
      <c r="C2090" s="1" t="s">
        <v>5819</v>
      </c>
      <c r="D2090" s="1" t="s">
        <v>5820</v>
      </c>
      <c r="E2090" s="1" t="s">
        <v>66</v>
      </c>
      <c r="F2090" s="1" t="s">
        <v>171</v>
      </c>
      <c r="G2090" s="1" t="s">
        <v>172</v>
      </c>
    </row>
    <row r="2091" spans="2:7" x14ac:dyDescent="0.25">
      <c r="B2091" s="1" t="s">
        <v>5821</v>
      </c>
      <c r="C2091" s="1" t="s">
        <v>5822</v>
      </c>
      <c r="D2091" s="1" t="s">
        <v>5823</v>
      </c>
      <c r="E2091" s="1" t="s">
        <v>66</v>
      </c>
      <c r="F2091" s="1" t="s">
        <v>171</v>
      </c>
      <c r="G2091" s="1" t="s">
        <v>172</v>
      </c>
    </row>
    <row r="2092" spans="2:7" x14ac:dyDescent="0.25">
      <c r="B2092" s="1" t="s">
        <v>5821</v>
      </c>
      <c r="C2092" s="1" t="s">
        <v>5822</v>
      </c>
      <c r="D2092" s="1" t="s">
        <v>5823</v>
      </c>
      <c r="E2092" s="1" t="s">
        <v>66</v>
      </c>
      <c r="F2092" s="1" t="s">
        <v>171</v>
      </c>
      <c r="G2092" s="1" t="s">
        <v>172</v>
      </c>
    </row>
    <row r="2093" spans="2:7" x14ac:dyDescent="0.25">
      <c r="B2093" s="1" t="s">
        <v>5824</v>
      </c>
      <c r="C2093" s="1" t="s">
        <v>5825</v>
      </c>
      <c r="D2093" s="1" t="s">
        <v>5826</v>
      </c>
      <c r="E2093" s="1" t="s">
        <v>66</v>
      </c>
      <c r="F2093" s="1" t="s">
        <v>171</v>
      </c>
      <c r="G2093" s="1" t="s">
        <v>172</v>
      </c>
    </row>
    <row r="2094" spans="2:7" x14ac:dyDescent="0.25">
      <c r="B2094" s="1" t="s">
        <v>5827</v>
      </c>
      <c r="C2094" s="1" t="s">
        <v>5828</v>
      </c>
      <c r="D2094" s="1" t="s">
        <v>5829</v>
      </c>
      <c r="E2094" s="1" t="s">
        <v>66</v>
      </c>
      <c r="F2094" s="1" t="s">
        <v>171</v>
      </c>
      <c r="G2094" s="1" t="s">
        <v>172</v>
      </c>
    </row>
    <row r="2095" spans="2:7" x14ac:dyDescent="0.25">
      <c r="B2095" s="1" t="s">
        <v>5830</v>
      </c>
      <c r="C2095" s="1" t="s">
        <v>5831</v>
      </c>
      <c r="D2095" s="1" t="s">
        <v>5832</v>
      </c>
      <c r="E2095" s="1" t="s">
        <v>66</v>
      </c>
      <c r="F2095" s="1" t="s">
        <v>171</v>
      </c>
      <c r="G2095" s="1" t="s">
        <v>172</v>
      </c>
    </row>
    <row r="2096" spans="2:7" x14ac:dyDescent="0.25">
      <c r="B2096" s="1" t="s">
        <v>5833</v>
      </c>
      <c r="C2096" s="1" t="s">
        <v>5834</v>
      </c>
      <c r="D2096" s="1" t="s">
        <v>5835</v>
      </c>
      <c r="E2096" s="1" t="s">
        <v>66</v>
      </c>
      <c r="F2096" s="1" t="s">
        <v>171</v>
      </c>
      <c r="G2096" s="1" t="s">
        <v>172</v>
      </c>
    </row>
    <row r="2097" spans="1:7" x14ac:dyDescent="0.25">
      <c r="B2097" s="1" t="s">
        <v>5836</v>
      </c>
      <c r="C2097" s="1" t="s">
        <v>5837</v>
      </c>
      <c r="D2097" s="1" t="s">
        <v>5838</v>
      </c>
      <c r="E2097" s="1" t="s">
        <v>65</v>
      </c>
      <c r="F2097" s="1" t="s">
        <v>480</v>
      </c>
      <c r="G2097" s="1" t="s">
        <v>481</v>
      </c>
    </row>
    <row r="2098" spans="1:7" x14ac:dyDescent="0.25">
      <c r="A2098" s="1">
        <v>33004246</v>
      </c>
      <c r="B2098" s="1" t="s">
        <v>5839</v>
      </c>
      <c r="C2098" s="1" t="s">
        <v>5840</v>
      </c>
      <c r="D2098" s="1" t="s">
        <v>5841</v>
      </c>
      <c r="E2098" s="1" t="s">
        <v>66</v>
      </c>
      <c r="F2098" s="1" t="s">
        <v>39</v>
      </c>
      <c r="G2098" s="1" t="s">
        <v>321</v>
      </c>
    </row>
    <row r="2099" spans="1:7" x14ac:dyDescent="0.25">
      <c r="B2099" s="1" t="s">
        <v>5842</v>
      </c>
      <c r="C2099" s="1" t="s">
        <v>5843</v>
      </c>
      <c r="D2099" s="1" t="s">
        <v>5844</v>
      </c>
      <c r="E2099" s="1" t="s">
        <v>66</v>
      </c>
      <c r="F2099" s="1" t="s">
        <v>356</v>
      </c>
      <c r="G2099" s="1" t="s">
        <v>357</v>
      </c>
    </row>
    <row r="2100" spans="1:7" x14ac:dyDescent="0.25">
      <c r="B2100" s="1" t="s">
        <v>2485</v>
      </c>
      <c r="C2100" s="1" t="s">
        <v>2486</v>
      </c>
      <c r="D2100" s="1" t="s">
        <v>2487</v>
      </c>
      <c r="E2100" s="1" t="s">
        <v>66</v>
      </c>
      <c r="F2100" s="1" t="s">
        <v>2488</v>
      </c>
      <c r="G2100" s="1" t="s">
        <v>2489</v>
      </c>
    </row>
    <row r="2101" spans="1:7" x14ac:dyDescent="0.25">
      <c r="B2101" s="1" t="s">
        <v>5845</v>
      </c>
      <c r="C2101" s="1" t="s">
        <v>5845</v>
      </c>
      <c r="D2101" s="1" t="s">
        <v>5845</v>
      </c>
      <c r="E2101" s="1" t="s">
        <v>66</v>
      </c>
      <c r="F2101" s="1" t="s">
        <v>226</v>
      </c>
      <c r="G2101" s="1" t="s">
        <v>227</v>
      </c>
    </row>
    <row r="2102" spans="1:7" x14ac:dyDescent="0.25">
      <c r="B2102" s="1" t="s">
        <v>5846</v>
      </c>
      <c r="C2102" s="1" t="s">
        <v>5846</v>
      </c>
      <c r="D2102" s="1" t="s">
        <v>5846</v>
      </c>
      <c r="E2102" s="1" t="s">
        <v>66</v>
      </c>
      <c r="F2102" s="1" t="s">
        <v>226</v>
      </c>
      <c r="G2102" s="1" t="s">
        <v>227</v>
      </c>
    </row>
    <row r="2103" spans="1:7" x14ac:dyDescent="0.25">
      <c r="B2103" s="1" t="s">
        <v>5847</v>
      </c>
      <c r="C2103" s="1" t="s">
        <v>5847</v>
      </c>
      <c r="D2103" s="1" t="s">
        <v>5847</v>
      </c>
      <c r="E2103" s="1" t="s">
        <v>66</v>
      </c>
      <c r="F2103" s="1" t="s">
        <v>226</v>
      </c>
      <c r="G2103" s="1" t="s">
        <v>227</v>
      </c>
    </row>
    <row r="2104" spans="1:7" x14ac:dyDescent="0.25">
      <c r="B2104" s="1" t="s">
        <v>5848</v>
      </c>
      <c r="C2104" s="1" t="s">
        <v>5848</v>
      </c>
      <c r="D2104" s="1" t="s">
        <v>5848</v>
      </c>
      <c r="E2104" s="1" t="s">
        <v>66</v>
      </c>
      <c r="F2104" s="1" t="s">
        <v>226</v>
      </c>
      <c r="G2104" s="1" t="s">
        <v>227</v>
      </c>
    </row>
    <row r="2105" spans="1:7" x14ac:dyDescent="0.25">
      <c r="B2105" s="1" t="s">
        <v>166</v>
      </c>
      <c r="C2105" s="1" t="s">
        <v>166</v>
      </c>
      <c r="D2105" s="1" t="s">
        <v>166</v>
      </c>
      <c r="E2105" s="1" t="s">
        <v>66</v>
      </c>
      <c r="F2105" s="1" t="s">
        <v>226</v>
      </c>
      <c r="G2105" s="1" t="s">
        <v>227</v>
      </c>
    </row>
    <row r="2106" spans="1:7" x14ac:dyDescent="0.25">
      <c r="B2106" s="1" t="s">
        <v>5849</v>
      </c>
      <c r="C2106" s="1" t="s">
        <v>5849</v>
      </c>
      <c r="D2106" s="1" t="s">
        <v>5849</v>
      </c>
      <c r="E2106" s="1" t="s">
        <v>66</v>
      </c>
      <c r="F2106" s="1" t="s">
        <v>31</v>
      </c>
      <c r="G2106" s="1" t="s">
        <v>1313</v>
      </c>
    </row>
    <row r="2107" spans="1:7" x14ac:dyDescent="0.25">
      <c r="B2107" s="1" t="s">
        <v>5850</v>
      </c>
      <c r="C2107" s="1" t="s">
        <v>5851</v>
      </c>
      <c r="D2107" s="1" t="s">
        <v>5852</v>
      </c>
      <c r="E2107" s="1" t="s">
        <v>66</v>
      </c>
      <c r="F2107" s="1" t="s">
        <v>2351</v>
      </c>
      <c r="G2107" s="1" t="s">
        <v>2352</v>
      </c>
    </row>
    <row r="2108" spans="1:7" x14ac:dyDescent="0.25">
      <c r="A2108" s="1">
        <v>35400075</v>
      </c>
      <c r="B2108" s="1" t="s">
        <v>5853</v>
      </c>
      <c r="C2108" s="1" t="s">
        <v>5854</v>
      </c>
      <c r="D2108" s="1" t="s">
        <v>5855</v>
      </c>
      <c r="E2108" s="1" t="s">
        <v>66</v>
      </c>
      <c r="F2108" s="1" t="s">
        <v>5856</v>
      </c>
      <c r="G2108" s="1" t="s">
        <v>5857</v>
      </c>
    </row>
    <row r="2109" spans="1:7" x14ac:dyDescent="0.25">
      <c r="A2109" s="1">
        <v>35520516</v>
      </c>
      <c r="B2109" s="1" t="s">
        <v>5858</v>
      </c>
      <c r="C2109" s="1" t="s">
        <v>5858</v>
      </c>
      <c r="D2109" s="1" t="s">
        <v>5858</v>
      </c>
      <c r="G2109" s="1" t="s">
        <v>199</v>
      </c>
    </row>
    <row r="2110" spans="1:7" x14ac:dyDescent="0.25">
      <c r="A2110" s="1">
        <v>35520517</v>
      </c>
      <c r="B2110" s="1" t="s">
        <v>5859</v>
      </c>
      <c r="C2110" s="1" t="s">
        <v>5859</v>
      </c>
      <c r="D2110" s="1" t="s">
        <v>5859</v>
      </c>
      <c r="G2110" s="1" t="s">
        <v>199</v>
      </c>
    </row>
    <row r="2111" spans="1:7" x14ac:dyDescent="0.25">
      <c r="A2111" s="1">
        <v>35520518</v>
      </c>
      <c r="B2111" s="1" t="s">
        <v>5860</v>
      </c>
      <c r="C2111" s="1" t="s">
        <v>5860</v>
      </c>
      <c r="D2111" s="1" t="s">
        <v>5860</v>
      </c>
      <c r="G2111" s="1" t="s">
        <v>199</v>
      </c>
    </row>
    <row r="2112" spans="1:7" x14ac:dyDescent="0.25">
      <c r="B2112" s="1" t="s">
        <v>551</v>
      </c>
      <c r="C2112" s="1" t="s">
        <v>552</v>
      </c>
      <c r="D2112" s="1" t="s">
        <v>553</v>
      </c>
      <c r="E2112" s="1" t="s">
        <v>65</v>
      </c>
      <c r="F2112" s="1" t="s">
        <v>39</v>
      </c>
      <c r="G2112" s="1" t="s">
        <v>321</v>
      </c>
    </row>
    <row r="2113" spans="1:7" x14ac:dyDescent="0.25">
      <c r="B2113" s="1" t="s">
        <v>5861</v>
      </c>
      <c r="C2113" s="1" t="s">
        <v>5862</v>
      </c>
      <c r="D2113" s="1" t="s">
        <v>5863</v>
      </c>
      <c r="E2113" s="1" t="s">
        <v>65</v>
      </c>
      <c r="F2113" s="1" t="s">
        <v>39</v>
      </c>
      <c r="G2113" s="1" t="s">
        <v>321</v>
      </c>
    </row>
    <row r="2114" spans="1:7" x14ac:dyDescent="0.25">
      <c r="B2114" s="1" t="s">
        <v>5864</v>
      </c>
      <c r="C2114" s="1" t="s">
        <v>5865</v>
      </c>
      <c r="D2114" s="1" t="s">
        <v>5866</v>
      </c>
      <c r="E2114" s="1" t="s">
        <v>65</v>
      </c>
      <c r="F2114" s="1" t="s">
        <v>39</v>
      </c>
      <c r="G2114" s="1" t="s">
        <v>321</v>
      </c>
    </row>
    <row r="2115" spans="1:7" x14ac:dyDescent="0.25">
      <c r="B2115" s="1" t="s">
        <v>5867</v>
      </c>
      <c r="C2115" s="1" t="s">
        <v>5868</v>
      </c>
      <c r="D2115" s="1" t="s">
        <v>5867</v>
      </c>
      <c r="E2115" s="1" t="s">
        <v>66</v>
      </c>
      <c r="F2115" s="1" t="s">
        <v>2991</v>
      </c>
      <c r="G2115" s="1" t="s">
        <v>2992</v>
      </c>
    </row>
    <row r="2116" spans="1:7" x14ac:dyDescent="0.25">
      <c r="B2116" s="1" t="s">
        <v>5869</v>
      </c>
      <c r="C2116" s="1" t="s">
        <v>5870</v>
      </c>
      <c r="D2116" s="1" t="s">
        <v>5871</v>
      </c>
      <c r="E2116" s="1" t="s">
        <v>65</v>
      </c>
      <c r="F2116" s="1" t="s">
        <v>480</v>
      </c>
      <c r="G2116" s="1" t="s">
        <v>481</v>
      </c>
    </row>
    <row r="2117" spans="1:7" x14ac:dyDescent="0.25">
      <c r="B2117" s="1" t="s">
        <v>5872</v>
      </c>
      <c r="C2117" s="1" t="s">
        <v>5873</v>
      </c>
      <c r="D2117" s="1" t="s">
        <v>5874</v>
      </c>
      <c r="E2117" s="1" t="s">
        <v>65</v>
      </c>
      <c r="F2117" s="1" t="s">
        <v>480</v>
      </c>
      <c r="G2117" s="1" t="s">
        <v>481</v>
      </c>
    </row>
    <row r="2118" spans="1:7" x14ac:dyDescent="0.25">
      <c r="B2118" s="1" t="s">
        <v>5767</v>
      </c>
      <c r="C2118" s="1" t="s">
        <v>5768</v>
      </c>
      <c r="D2118" s="1" t="s">
        <v>5769</v>
      </c>
      <c r="E2118" s="1" t="s">
        <v>65</v>
      </c>
      <c r="F2118" s="1" t="s">
        <v>171</v>
      </c>
      <c r="G2118" s="1" t="s">
        <v>172</v>
      </c>
    </row>
    <row r="2119" spans="1:7" x14ac:dyDescent="0.25">
      <c r="B2119" s="1" t="s">
        <v>5875</v>
      </c>
      <c r="C2119" s="1" t="s">
        <v>5876</v>
      </c>
      <c r="D2119" s="1" t="s">
        <v>5877</v>
      </c>
      <c r="E2119" s="1" t="s">
        <v>66</v>
      </c>
      <c r="F2119" s="1" t="s">
        <v>356</v>
      </c>
      <c r="G2119" s="1" t="s">
        <v>357</v>
      </c>
    </row>
    <row r="2120" spans="1:7" x14ac:dyDescent="0.25">
      <c r="B2120" s="1" t="s">
        <v>5878</v>
      </c>
      <c r="C2120" s="1" t="s">
        <v>5879</v>
      </c>
      <c r="D2120" s="1" t="s">
        <v>5880</v>
      </c>
      <c r="E2120" s="1" t="s">
        <v>66</v>
      </c>
      <c r="F2120" s="1" t="s">
        <v>5881</v>
      </c>
      <c r="G2120" s="1" t="s">
        <v>5882</v>
      </c>
    </row>
    <row r="2121" spans="1:7" x14ac:dyDescent="0.25">
      <c r="A2121" s="1">
        <v>35400085</v>
      </c>
      <c r="B2121" s="1" t="s">
        <v>5883</v>
      </c>
      <c r="C2121" s="1" t="s">
        <v>5884</v>
      </c>
      <c r="D2121" s="1" t="s">
        <v>5885</v>
      </c>
      <c r="E2121" s="1" t="s">
        <v>66</v>
      </c>
      <c r="F2121" s="1" t="s">
        <v>5886</v>
      </c>
      <c r="G2121" s="1" t="s">
        <v>5887</v>
      </c>
    </row>
    <row r="2122" spans="1:7" x14ac:dyDescent="0.25">
      <c r="B2122" s="1" t="s">
        <v>5888</v>
      </c>
      <c r="C2122" s="1" t="s">
        <v>5889</v>
      </c>
      <c r="D2122" s="1" t="s">
        <v>5890</v>
      </c>
      <c r="E2122" s="1" t="s">
        <v>66</v>
      </c>
      <c r="F2122" s="1" t="s">
        <v>1083</v>
      </c>
      <c r="G2122" s="1" t="s">
        <v>1084</v>
      </c>
    </row>
    <row r="2123" spans="1:7" x14ac:dyDescent="0.25">
      <c r="B2123" s="1" t="s">
        <v>5891</v>
      </c>
      <c r="C2123" s="1" t="s">
        <v>5892</v>
      </c>
      <c r="D2123" s="1" t="s">
        <v>5893</v>
      </c>
      <c r="E2123" s="1" t="s">
        <v>66</v>
      </c>
      <c r="F2123" s="1" t="s">
        <v>5894</v>
      </c>
      <c r="G2123" s="1" t="s">
        <v>5895</v>
      </c>
    </row>
    <row r="2124" spans="1:7" x14ac:dyDescent="0.25">
      <c r="B2124" s="1" t="s">
        <v>5896</v>
      </c>
      <c r="C2124" s="1" t="s">
        <v>5897</v>
      </c>
      <c r="D2124" s="1" t="s">
        <v>5898</v>
      </c>
      <c r="E2124" s="1" t="s">
        <v>66</v>
      </c>
      <c r="F2124" s="1" t="s">
        <v>5899</v>
      </c>
      <c r="G2124" s="1" t="s">
        <v>5900</v>
      </c>
    </row>
    <row r="2125" spans="1:7" x14ac:dyDescent="0.25">
      <c r="B2125" s="1" t="s">
        <v>5901</v>
      </c>
      <c r="C2125" s="1" t="s">
        <v>5902</v>
      </c>
      <c r="D2125" s="1" t="s">
        <v>5903</v>
      </c>
      <c r="E2125" s="1" t="s">
        <v>66</v>
      </c>
      <c r="F2125" s="1" t="s">
        <v>1344</v>
      </c>
      <c r="G2125" s="1" t="s">
        <v>1345</v>
      </c>
    </row>
    <row r="2126" spans="1:7" x14ac:dyDescent="0.25">
      <c r="A2126" s="1">
        <v>19745372</v>
      </c>
      <c r="B2126" s="1" t="s">
        <v>5904</v>
      </c>
      <c r="C2126" s="1" t="s">
        <v>5905</v>
      </c>
      <c r="D2126" s="1" t="s">
        <v>5906</v>
      </c>
      <c r="E2126" s="1" t="s">
        <v>66</v>
      </c>
      <c r="F2126" s="1" t="s">
        <v>5907</v>
      </c>
      <c r="G2126" s="1" t="s">
        <v>5908</v>
      </c>
    </row>
    <row r="2127" spans="1:7" x14ac:dyDescent="0.25">
      <c r="B2127" s="1" t="s">
        <v>5909</v>
      </c>
      <c r="C2127" s="1" t="s">
        <v>5910</v>
      </c>
      <c r="D2127" s="1" t="s">
        <v>5911</v>
      </c>
      <c r="E2127" s="1" t="s">
        <v>66</v>
      </c>
      <c r="F2127" s="1" t="s">
        <v>2196</v>
      </c>
      <c r="G2127" s="1" t="s">
        <v>2197</v>
      </c>
    </row>
    <row r="2128" spans="1:7" x14ac:dyDescent="0.25">
      <c r="A2128" s="1">
        <v>40020933</v>
      </c>
      <c r="G2128" s="1" t="s">
        <v>199</v>
      </c>
    </row>
    <row r="2129" spans="1:7" x14ac:dyDescent="0.25">
      <c r="A2129" s="1">
        <v>33950195</v>
      </c>
      <c r="B2129" s="1" t="s">
        <v>5912</v>
      </c>
      <c r="C2129" s="1" t="s">
        <v>5913</v>
      </c>
      <c r="D2129" s="1" t="s">
        <v>5914</v>
      </c>
      <c r="E2129" s="1" t="s">
        <v>65</v>
      </c>
      <c r="F2129" s="1" t="s">
        <v>382</v>
      </c>
      <c r="G2129" s="1" t="s">
        <v>383</v>
      </c>
    </row>
    <row r="2130" spans="1:7" x14ac:dyDescent="0.25">
      <c r="A2130" s="1">
        <v>33950196</v>
      </c>
      <c r="B2130" s="1" t="s">
        <v>5915</v>
      </c>
      <c r="C2130" s="1" t="s">
        <v>5916</v>
      </c>
      <c r="D2130" s="1" t="s">
        <v>5917</v>
      </c>
      <c r="E2130" s="1" t="s">
        <v>66</v>
      </c>
      <c r="G2130" s="1" t="s">
        <v>199</v>
      </c>
    </row>
    <row r="2131" spans="1:7" x14ac:dyDescent="0.25">
      <c r="A2131" s="1">
        <v>33950197</v>
      </c>
      <c r="B2131" s="1" t="s">
        <v>5918</v>
      </c>
      <c r="C2131" s="1" t="s">
        <v>5919</v>
      </c>
      <c r="D2131" s="1" t="s">
        <v>5920</v>
      </c>
      <c r="E2131" s="1" t="s">
        <v>65</v>
      </c>
      <c r="F2131" s="1" t="s">
        <v>382</v>
      </c>
      <c r="G2131" s="1" t="s">
        <v>383</v>
      </c>
    </row>
    <row r="2132" spans="1:7" x14ac:dyDescent="0.25">
      <c r="A2132" s="1">
        <v>33950198</v>
      </c>
      <c r="B2132" s="1" t="s">
        <v>5921</v>
      </c>
      <c r="C2132" s="1" t="s">
        <v>5922</v>
      </c>
      <c r="D2132" s="1" t="s">
        <v>5923</v>
      </c>
      <c r="E2132" s="1" t="s">
        <v>65</v>
      </c>
      <c r="F2132" s="1" t="s">
        <v>382</v>
      </c>
      <c r="G2132" s="1" t="s">
        <v>383</v>
      </c>
    </row>
    <row r="2133" spans="1:7" x14ac:dyDescent="0.25">
      <c r="A2133" s="1">
        <v>33950201</v>
      </c>
      <c r="B2133" s="1" t="s">
        <v>5924</v>
      </c>
      <c r="C2133" s="1" t="s">
        <v>5925</v>
      </c>
      <c r="D2133" s="1" t="s">
        <v>5926</v>
      </c>
      <c r="E2133" s="1" t="s">
        <v>66</v>
      </c>
      <c r="F2133" s="1" t="s">
        <v>382</v>
      </c>
      <c r="G2133" s="1" t="s">
        <v>383</v>
      </c>
    </row>
    <row r="2134" spans="1:7" x14ac:dyDescent="0.25">
      <c r="A2134" s="1">
        <v>33950202</v>
      </c>
      <c r="B2134" s="1" t="s">
        <v>5927</v>
      </c>
      <c r="C2134" s="1" t="s">
        <v>5928</v>
      </c>
      <c r="D2134" s="1" t="s">
        <v>5929</v>
      </c>
      <c r="E2134" s="1" t="s">
        <v>66</v>
      </c>
      <c r="F2134" s="1" t="s">
        <v>382</v>
      </c>
      <c r="G2134" s="1" t="s">
        <v>383</v>
      </c>
    </row>
    <row r="2135" spans="1:7" x14ac:dyDescent="0.25">
      <c r="A2135" s="1">
        <v>37090134</v>
      </c>
      <c r="B2135" s="1" t="s">
        <v>5930</v>
      </c>
      <c r="C2135" s="1" t="s">
        <v>5930</v>
      </c>
      <c r="D2135" s="1" t="s">
        <v>5930</v>
      </c>
      <c r="G2135" s="1" t="s">
        <v>199</v>
      </c>
    </row>
    <row r="2136" spans="1:7" x14ac:dyDescent="0.25">
      <c r="A2136" s="1">
        <v>37100000</v>
      </c>
      <c r="B2136" s="1" t="s">
        <v>5931</v>
      </c>
      <c r="C2136" s="1" t="s">
        <v>5931</v>
      </c>
      <c r="D2136" s="1" t="s">
        <v>5931</v>
      </c>
      <c r="G2136" s="1" t="s">
        <v>199</v>
      </c>
    </row>
    <row r="2137" spans="1:7" x14ac:dyDescent="0.25">
      <c r="A2137" s="1">
        <v>37100009</v>
      </c>
      <c r="B2137" s="1" t="s">
        <v>5932</v>
      </c>
      <c r="C2137" s="1" t="s">
        <v>5932</v>
      </c>
      <c r="D2137" s="1" t="s">
        <v>5932</v>
      </c>
      <c r="E2137" s="1" t="s">
        <v>65</v>
      </c>
      <c r="G2137" s="1" t="s">
        <v>199</v>
      </c>
    </row>
    <row r="2138" spans="1:7" x14ac:dyDescent="0.25">
      <c r="A2138" s="1">
        <v>37100010</v>
      </c>
      <c r="B2138" s="1" t="s">
        <v>5933</v>
      </c>
      <c r="C2138" s="1" t="s">
        <v>5933</v>
      </c>
      <c r="D2138" s="1" t="s">
        <v>5933</v>
      </c>
      <c r="G2138" s="1" t="s">
        <v>199</v>
      </c>
    </row>
    <row r="2139" spans="1:7" x14ac:dyDescent="0.25">
      <c r="A2139" s="1">
        <v>37100011</v>
      </c>
      <c r="B2139" s="1" t="s">
        <v>5934</v>
      </c>
      <c r="C2139" s="1" t="s">
        <v>5934</v>
      </c>
      <c r="D2139" s="1" t="s">
        <v>5934</v>
      </c>
      <c r="F2139" s="1" t="s">
        <v>5935</v>
      </c>
      <c r="G2139" s="1" t="s">
        <v>5936</v>
      </c>
    </row>
    <row r="2140" spans="1:7" x14ac:dyDescent="0.25">
      <c r="A2140" s="1">
        <v>37100012</v>
      </c>
      <c r="B2140" s="1" t="s">
        <v>5937</v>
      </c>
      <c r="C2140" s="1" t="s">
        <v>5938</v>
      </c>
      <c r="D2140" s="1" t="s">
        <v>5938</v>
      </c>
      <c r="F2140" s="1" t="s">
        <v>5935</v>
      </c>
      <c r="G2140" s="1" t="s">
        <v>5936</v>
      </c>
    </row>
    <row r="2141" spans="1:7" x14ac:dyDescent="0.25">
      <c r="A2141" s="1">
        <v>37100019</v>
      </c>
      <c r="B2141" s="1" t="s">
        <v>5939</v>
      </c>
      <c r="C2141" s="1" t="s">
        <v>5939</v>
      </c>
      <c r="D2141" s="1" t="s">
        <v>5939</v>
      </c>
      <c r="G2141" s="1" t="s">
        <v>199</v>
      </c>
    </row>
    <row r="2142" spans="1:7" x14ac:dyDescent="0.25">
      <c r="A2142" s="1">
        <v>37100020</v>
      </c>
      <c r="B2142" s="1" t="s">
        <v>5940</v>
      </c>
      <c r="C2142" s="1" t="s">
        <v>5940</v>
      </c>
      <c r="D2142" s="1" t="s">
        <v>5940</v>
      </c>
      <c r="G2142" s="1" t="s">
        <v>199</v>
      </c>
    </row>
    <row r="2143" spans="1:7" x14ac:dyDescent="0.25">
      <c r="A2143" s="1">
        <v>37090066</v>
      </c>
      <c r="B2143" s="1" t="s">
        <v>5941</v>
      </c>
      <c r="C2143" s="1" t="s">
        <v>5941</v>
      </c>
      <c r="D2143" s="1" t="s">
        <v>5941</v>
      </c>
      <c r="G2143" s="1" t="s">
        <v>199</v>
      </c>
    </row>
    <row r="2144" spans="1:7" x14ac:dyDescent="0.25">
      <c r="A2144" s="1">
        <v>37090067</v>
      </c>
      <c r="B2144" s="1" t="s">
        <v>5942</v>
      </c>
      <c r="C2144" s="1" t="s">
        <v>5942</v>
      </c>
      <c r="D2144" s="1" t="s">
        <v>5942</v>
      </c>
      <c r="G2144" s="1" t="s">
        <v>199</v>
      </c>
    </row>
    <row r="2145" spans="1:7" x14ac:dyDescent="0.25">
      <c r="A2145" s="1">
        <v>37090068</v>
      </c>
      <c r="B2145" s="1" t="s">
        <v>5943</v>
      </c>
      <c r="C2145" s="1" t="s">
        <v>5943</v>
      </c>
      <c r="D2145" s="1" t="s">
        <v>5943</v>
      </c>
      <c r="G2145" s="1" t="s">
        <v>199</v>
      </c>
    </row>
    <row r="2146" spans="1:7" x14ac:dyDescent="0.25">
      <c r="A2146" s="1">
        <v>37090069</v>
      </c>
      <c r="B2146" s="1" t="s">
        <v>5944</v>
      </c>
      <c r="C2146" s="1" t="s">
        <v>5944</v>
      </c>
      <c r="D2146" s="1" t="s">
        <v>5944</v>
      </c>
      <c r="G2146" s="1" t="s">
        <v>199</v>
      </c>
    </row>
    <row r="2147" spans="1:7" x14ac:dyDescent="0.25">
      <c r="A2147" s="1">
        <v>37090070</v>
      </c>
      <c r="B2147" s="1" t="s">
        <v>5945</v>
      </c>
      <c r="C2147" s="1" t="s">
        <v>5945</v>
      </c>
      <c r="D2147" s="1" t="s">
        <v>5945</v>
      </c>
      <c r="G2147" s="1" t="s">
        <v>199</v>
      </c>
    </row>
    <row r="2148" spans="1:7" x14ac:dyDescent="0.25">
      <c r="A2148" s="1">
        <v>37090071</v>
      </c>
      <c r="B2148" s="1" t="s">
        <v>5946</v>
      </c>
      <c r="C2148" s="1" t="s">
        <v>5946</v>
      </c>
      <c r="D2148" s="1" t="s">
        <v>5946</v>
      </c>
      <c r="G2148" s="1" t="s">
        <v>199</v>
      </c>
    </row>
    <row r="2149" spans="1:7" x14ac:dyDescent="0.25">
      <c r="A2149" s="1">
        <v>33003777</v>
      </c>
      <c r="B2149" s="1" t="s">
        <v>5947</v>
      </c>
      <c r="C2149" s="1" t="s">
        <v>5948</v>
      </c>
      <c r="D2149" s="1" t="s">
        <v>5949</v>
      </c>
      <c r="E2149" s="1" t="s">
        <v>65</v>
      </c>
      <c r="F2149" s="1" t="s">
        <v>480</v>
      </c>
      <c r="G2149" s="1" t="s">
        <v>481</v>
      </c>
    </row>
    <row r="2150" spans="1:7" x14ac:dyDescent="0.25">
      <c r="A2150" s="1">
        <v>33003778</v>
      </c>
      <c r="B2150" s="1" t="s">
        <v>5950</v>
      </c>
      <c r="C2150" s="1" t="s">
        <v>5951</v>
      </c>
      <c r="D2150" s="1" t="s">
        <v>5952</v>
      </c>
      <c r="E2150" s="1" t="s">
        <v>65</v>
      </c>
      <c r="F2150" s="1" t="s">
        <v>480</v>
      </c>
      <c r="G2150" s="1" t="s">
        <v>481</v>
      </c>
    </row>
    <row r="2151" spans="1:7" x14ac:dyDescent="0.25">
      <c r="A2151" s="1">
        <v>33003779</v>
      </c>
      <c r="B2151" s="1" t="s">
        <v>5953</v>
      </c>
      <c r="C2151" s="1" t="s">
        <v>5954</v>
      </c>
      <c r="D2151" s="1" t="s">
        <v>5955</v>
      </c>
      <c r="E2151" s="1" t="s">
        <v>65</v>
      </c>
      <c r="F2151" s="1" t="s">
        <v>480</v>
      </c>
      <c r="G2151" s="1" t="s">
        <v>481</v>
      </c>
    </row>
    <row r="2152" spans="1:7" x14ac:dyDescent="0.25">
      <c r="A2152" s="1">
        <v>33003780</v>
      </c>
      <c r="B2152" s="1" t="s">
        <v>5956</v>
      </c>
      <c r="C2152" s="1" t="s">
        <v>5957</v>
      </c>
      <c r="D2152" s="1" t="s">
        <v>5958</v>
      </c>
      <c r="E2152" s="1" t="s">
        <v>65</v>
      </c>
      <c r="F2152" s="1" t="s">
        <v>480</v>
      </c>
      <c r="G2152" s="1" t="s">
        <v>481</v>
      </c>
    </row>
    <row r="2153" spans="1:7" x14ac:dyDescent="0.25">
      <c r="A2153" s="1">
        <v>33003781</v>
      </c>
      <c r="B2153" s="1" t="s">
        <v>5959</v>
      </c>
      <c r="C2153" s="1" t="s">
        <v>5960</v>
      </c>
      <c r="D2153" s="1" t="s">
        <v>5961</v>
      </c>
      <c r="E2153" s="1" t="s">
        <v>65</v>
      </c>
      <c r="F2153" s="1" t="s">
        <v>480</v>
      </c>
      <c r="G2153" s="1" t="s">
        <v>481</v>
      </c>
    </row>
    <row r="2154" spans="1:7" x14ac:dyDescent="0.25">
      <c r="A2154" s="1">
        <v>19616001</v>
      </c>
      <c r="B2154" s="1" t="s">
        <v>4452</v>
      </c>
      <c r="C2154" s="1" t="s">
        <v>4453</v>
      </c>
      <c r="D2154" s="1" t="s">
        <v>5962</v>
      </c>
      <c r="E2154" s="1" t="s">
        <v>66</v>
      </c>
      <c r="F2154" s="1" t="s">
        <v>1174</v>
      </c>
      <c r="G2154" s="1" t="s">
        <v>1175</v>
      </c>
    </row>
    <row r="2155" spans="1:7" x14ac:dyDescent="0.25">
      <c r="A2155" s="1">
        <v>37100083</v>
      </c>
      <c r="B2155" s="1" t="s">
        <v>5963</v>
      </c>
      <c r="C2155" s="1" t="s">
        <v>5964</v>
      </c>
      <c r="D2155" s="1" t="s">
        <v>5964</v>
      </c>
      <c r="G2155" s="1" t="s">
        <v>199</v>
      </c>
    </row>
    <row r="2156" spans="1:7" x14ac:dyDescent="0.25">
      <c r="A2156" s="1">
        <v>37100084</v>
      </c>
      <c r="B2156" s="1" t="s">
        <v>5965</v>
      </c>
      <c r="C2156" s="1" t="s">
        <v>5966</v>
      </c>
      <c r="D2156" s="1" t="s">
        <v>5966</v>
      </c>
      <c r="G2156" s="1" t="s">
        <v>199</v>
      </c>
    </row>
    <row r="2157" spans="1:7" x14ac:dyDescent="0.25">
      <c r="A2157" s="1">
        <v>33003742</v>
      </c>
      <c r="B2157" s="1" t="s">
        <v>5967</v>
      </c>
      <c r="C2157" s="1" t="s">
        <v>5968</v>
      </c>
      <c r="D2157" s="1" t="s">
        <v>5969</v>
      </c>
      <c r="E2157" s="1" t="s">
        <v>65</v>
      </c>
      <c r="F2157" s="1" t="s">
        <v>480</v>
      </c>
      <c r="G2157" s="1" t="s">
        <v>481</v>
      </c>
    </row>
    <row r="2158" spans="1:7" x14ac:dyDescent="0.25">
      <c r="A2158" s="1">
        <v>33003743</v>
      </c>
      <c r="B2158" s="1" t="s">
        <v>5970</v>
      </c>
      <c r="C2158" s="1" t="s">
        <v>5971</v>
      </c>
      <c r="D2158" s="1" t="s">
        <v>5972</v>
      </c>
      <c r="E2158" s="1" t="s">
        <v>65</v>
      </c>
      <c r="F2158" s="1" t="s">
        <v>480</v>
      </c>
      <c r="G2158" s="1" t="s">
        <v>481</v>
      </c>
    </row>
    <row r="2159" spans="1:7" x14ac:dyDescent="0.25">
      <c r="A2159" s="1">
        <v>33003744</v>
      </c>
      <c r="B2159" s="1" t="s">
        <v>5973</v>
      </c>
      <c r="C2159" s="1" t="s">
        <v>5974</v>
      </c>
      <c r="D2159" s="1" t="s">
        <v>5975</v>
      </c>
      <c r="E2159" s="1" t="s">
        <v>65</v>
      </c>
      <c r="F2159" s="1" t="s">
        <v>480</v>
      </c>
      <c r="G2159" s="1" t="s">
        <v>481</v>
      </c>
    </row>
    <row r="2160" spans="1:7" x14ac:dyDescent="0.25">
      <c r="A2160" s="1">
        <v>33003745</v>
      </c>
      <c r="B2160" s="1" t="s">
        <v>5976</v>
      </c>
      <c r="C2160" s="1" t="s">
        <v>5977</v>
      </c>
      <c r="D2160" s="1" t="s">
        <v>5978</v>
      </c>
      <c r="E2160" s="1" t="s">
        <v>65</v>
      </c>
      <c r="F2160" s="1" t="s">
        <v>480</v>
      </c>
      <c r="G2160" s="1" t="s">
        <v>481</v>
      </c>
    </row>
    <row r="2161" spans="1:7" x14ac:dyDescent="0.25">
      <c r="A2161" s="1">
        <v>33003746</v>
      </c>
      <c r="B2161" s="1" t="s">
        <v>5979</v>
      </c>
      <c r="C2161" s="1" t="s">
        <v>5980</v>
      </c>
      <c r="D2161" s="1" t="s">
        <v>5981</v>
      </c>
      <c r="E2161" s="1" t="s">
        <v>65</v>
      </c>
      <c r="F2161" s="1" t="s">
        <v>480</v>
      </c>
      <c r="G2161" s="1" t="s">
        <v>481</v>
      </c>
    </row>
    <row r="2162" spans="1:7" x14ac:dyDescent="0.25">
      <c r="A2162" s="1">
        <v>33003747</v>
      </c>
      <c r="B2162" s="1" t="s">
        <v>5982</v>
      </c>
      <c r="C2162" s="1" t="s">
        <v>5983</v>
      </c>
      <c r="D2162" s="1" t="s">
        <v>5984</v>
      </c>
      <c r="E2162" s="1" t="s">
        <v>65</v>
      </c>
      <c r="F2162" s="1" t="s">
        <v>480</v>
      </c>
      <c r="G2162" s="1" t="s">
        <v>481</v>
      </c>
    </row>
    <row r="2163" spans="1:7" x14ac:dyDescent="0.25">
      <c r="A2163" s="1">
        <v>33003748</v>
      </c>
      <c r="B2163" s="1" t="s">
        <v>5985</v>
      </c>
      <c r="C2163" s="1" t="s">
        <v>5986</v>
      </c>
      <c r="D2163" s="1" t="s">
        <v>5987</v>
      </c>
      <c r="E2163" s="1" t="s">
        <v>65</v>
      </c>
      <c r="F2163" s="1" t="s">
        <v>480</v>
      </c>
      <c r="G2163" s="1" t="s">
        <v>481</v>
      </c>
    </row>
    <row r="2164" spans="1:7" x14ac:dyDescent="0.25">
      <c r="A2164" s="1">
        <v>33003749</v>
      </c>
      <c r="B2164" s="1" t="s">
        <v>5988</v>
      </c>
      <c r="C2164" s="1" t="s">
        <v>5989</v>
      </c>
      <c r="D2164" s="1" t="s">
        <v>5990</v>
      </c>
      <c r="E2164" s="1" t="s">
        <v>65</v>
      </c>
      <c r="F2164" s="1" t="s">
        <v>39</v>
      </c>
      <c r="G2164" s="1" t="s">
        <v>321</v>
      </c>
    </row>
    <row r="2165" spans="1:7" x14ac:dyDescent="0.25">
      <c r="A2165" s="1">
        <v>33003750</v>
      </c>
      <c r="B2165" s="1" t="s">
        <v>5991</v>
      </c>
      <c r="C2165" s="1" t="s">
        <v>5992</v>
      </c>
      <c r="D2165" s="1" t="s">
        <v>5993</v>
      </c>
      <c r="E2165" s="1" t="s">
        <v>65</v>
      </c>
      <c r="F2165" s="1" t="s">
        <v>39</v>
      </c>
      <c r="G2165" s="1" t="s">
        <v>321</v>
      </c>
    </row>
    <row r="2166" spans="1:7" x14ac:dyDescent="0.25">
      <c r="A2166" s="1">
        <v>33003751</v>
      </c>
      <c r="B2166" s="1" t="s">
        <v>5994</v>
      </c>
      <c r="C2166" s="1" t="s">
        <v>5995</v>
      </c>
      <c r="D2166" s="1" t="s">
        <v>5996</v>
      </c>
      <c r="E2166" s="1" t="s">
        <v>65</v>
      </c>
      <c r="F2166" s="1" t="s">
        <v>39</v>
      </c>
      <c r="G2166" s="1" t="s">
        <v>321</v>
      </c>
    </row>
    <row r="2167" spans="1:7" x14ac:dyDescent="0.25">
      <c r="A2167" s="1">
        <v>33003752</v>
      </c>
      <c r="B2167" s="1" t="s">
        <v>5997</v>
      </c>
      <c r="C2167" s="1" t="s">
        <v>5998</v>
      </c>
      <c r="D2167" s="1" t="s">
        <v>5999</v>
      </c>
      <c r="E2167" s="1" t="s">
        <v>65</v>
      </c>
      <c r="F2167" s="1" t="s">
        <v>39</v>
      </c>
      <c r="G2167" s="1" t="s">
        <v>321</v>
      </c>
    </row>
    <row r="2168" spans="1:7" x14ac:dyDescent="0.25">
      <c r="A2168" s="1">
        <v>33003753</v>
      </c>
      <c r="B2168" s="1" t="s">
        <v>6000</v>
      </c>
      <c r="C2168" s="1" t="s">
        <v>6001</v>
      </c>
      <c r="D2168" s="1" t="s">
        <v>6002</v>
      </c>
      <c r="E2168" s="1" t="s">
        <v>65</v>
      </c>
      <c r="F2168" s="1" t="s">
        <v>39</v>
      </c>
      <c r="G2168" s="1" t="s">
        <v>321</v>
      </c>
    </row>
    <row r="2169" spans="1:7" x14ac:dyDescent="0.25">
      <c r="A2169" s="1">
        <v>33003754</v>
      </c>
      <c r="B2169" s="1" t="s">
        <v>6003</v>
      </c>
      <c r="C2169" s="1" t="s">
        <v>6004</v>
      </c>
      <c r="D2169" s="1" t="s">
        <v>6005</v>
      </c>
      <c r="E2169" s="1" t="s">
        <v>65</v>
      </c>
      <c r="F2169" s="1" t="s">
        <v>480</v>
      </c>
      <c r="G2169" s="1" t="s">
        <v>481</v>
      </c>
    </row>
    <row r="2170" spans="1:7" x14ac:dyDescent="0.25">
      <c r="A2170" s="1">
        <v>33003755</v>
      </c>
      <c r="B2170" s="1" t="s">
        <v>6006</v>
      </c>
      <c r="C2170" s="1" t="s">
        <v>6007</v>
      </c>
      <c r="D2170" s="1" t="s">
        <v>6008</v>
      </c>
      <c r="E2170" s="1" t="s">
        <v>65</v>
      </c>
      <c r="F2170" s="1" t="s">
        <v>39</v>
      </c>
      <c r="G2170" s="1" t="s">
        <v>321</v>
      </c>
    </row>
    <row r="2171" spans="1:7" x14ac:dyDescent="0.25">
      <c r="A2171" s="1">
        <v>33003756</v>
      </c>
      <c r="B2171" s="1" t="s">
        <v>6009</v>
      </c>
      <c r="C2171" s="1" t="s">
        <v>6010</v>
      </c>
      <c r="D2171" s="1" t="s">
        <v>6011</v>
      </c>
      <c r="E2171" s="1" t="s">
        <v>65</v>
      </c>
      <c r="F2171" s="1" t="s">
        <v>480</v>
      </c>
      <c r="G2171" s="1" t="s">
        <v>481</v>
      </c>
    </row>
    <row r="2172" spans="1:7" x14ac:dyDescent="0.25">
      <c r="A2172" s="1">
        <v>33003757</v>
      </c>
      <c r="B2172" s="1" t="s">
        <v>6012</v>
      </c>
      <c r="C2172" s="1" t="s">
        <v>6013</v>
      </c>
      <c r="D2172" s="1" t="s">
        <v>6014</v>
      </c>
      <c r="E2172" s="1" t="s">
        <v>65</v>
      </c>
      <c r="F2172" s="1" t="s">
        <v>480</v>
      </c>
      <c r="G2172" s="1" t="s">
        <v>481</v>
      </c>
    </row>
    <row r="2173" spans="1:7" x14ac:dyDescent="0.25">
      <c r="A2173" s="1">
        <v>33003758</v>
      </c>
      <c r="B2173" s="1" t="s">
        <v>6015</v>
      </c>
      <c r="C2173" s="1" t="s">
        <v>6016</v>
      </c>
      <c r="D2173" s="1" t="s">
        <v>6017</v>
      </c>
      <c r="E2173" s="1" t="s">
        <v>65</v>
      </c>
      <c r="F2173" s="1" t="s">
        <v>39</v>
      </c>
      <c r="G2173" s="1" t="s">
        <v>321</v>
      </c>
    </row>
    <row r="2174" spans="1:7" x14ac:dyDescent="0.25">
      <c r="A2174" s="1">
        <v>33003759</v>
      </c>
      <c r="B2174" s="1" t="s">
        <v>6018</v>
      </c>
      <c r="C2174" s="1" t="s">
        <v>6019</v>
      </c>
      <c r="D2174" s="1" t="s">
        <v>6020</v>
      </c>
      <c r="E2174" s="1" t="s">
        <v>65</v>
      </c>
      <c r="F2174" s="1" t="s">
        <v>39</v>
      </c>
      <c r="G2174" s="1" t="s">
        <v>321</v>
      </c>
    </row>
    <row r="2175" spans="1:7" x14ac:dyDescent="0.25">
      <c r="A2175" s="1">
        <v>33003760</v>
      </c>
      <c r="B2175" s="1" t="s">
        <v>6021</v>
      </c>
      <c r="C2175" s="1" t="s">
        <v>6022</v>
      </c>
      <c r="D2175" s="1" t="s">
        <v>6023</v>
      </c>
      <c r="E2175" s="1" t="s">
        <v>65</v>
      </c>
      <c r="F2175" s="1" t="s">
        <v>39</v>
      </c>
      <c r="G2175" s="1" t="s">
        <v>321</v>
      </c>
    </row>
    <row r="2176" spans="1:7" x14ac:dyDescent="0.25">
      <c r="A2176" s="1">
        <v>33003761</v>
      </c>
      <c r="B2176" s="1" t="s">
        <v>6024</v>
      </c>
      <c r="C2176" s="1" t="s">
        <v>6025</v>
      </c>
      <c r="D2176" s="1" t="s">
        <v>6026</v>
      </c>
      <c r="E2176" s="1" t="s">
        <v>65</v>
      </c>
      <c r="F2176" s="1" t="s">
        <v>39</v>
      </c>
      <c r="G2176" s="1" t="s">
        <v>321</v>
      </c>
    </row>
    <row r="2177" spans="1:7" x14ac:dyDescent="0.25">
      <c r="A2177" s="1">
        <v>33003762</v>
      </c>
      <c r="B2177" s="1" t="s">
        <v>6027</v>
      </c>
      <c r="C2177" s="1" t="s">
        <v>6028</v>
      </c>
      <c r="D2177" s="1" t="s">
        <v>6029</v>
      </c>
      <c r="E2177" s="1" t="s">
        <v>65</v>
      </c>
      <c r="F2177" s="1" t="s">
        <v>39</v>
      </c>
      <c r="G2177" s="1" t="s">
        <v>321</v>
      </c>
    </row>
    <row r="2178" spans="1:7" x14ac:dyDescent="0.25">
      <c r="A2178" s="1">
        <v>33003764</v>
      </c>
      <c r="B2178" s="1" t="s">
        <v>6030</v>
      </c>
      <c r="C2178" s="1" t="s">
        <v>6031</v>
      </c>
      <c r="D2178" s="1" t="s">
        <v>6032</v>
      </c>
      <c r="E2178" s="1" t="s">
        <v>65</v>
      </c>
      <c r="F2178" s="1" t="s">
        <v>39</v>
      </c>
      <c r="G2178" s="1" t="s">
        <v>321</v>
      </c>
    </row>
    <row r="2179" spans="1:7" x14ac:dyDescent="0.25">
      <c r="A2179" s="1">
        <v>33003765</v>
      </c>
      <c r="B2179" s="1" t="s">
        <v>6033</v>
      </c>
      <c r="C2179" s="1" t="s">
        <v>6034</v>
      </c>
      <c r="D2179" s="1" t="s">
        <v>6035</v>
      </c>
      <c r="E2179" s="1" t="s">
        <v>65</v>
      </c>
      <c r="F2179" s="1" t="s">
        <v>39</v>
      </c>
      <c r="G2179" s="1" t="s">
        <v>321</v>
      </c>
    </row>
    <row r="2180" spans="1:7" x14ac:dyDescent="0.25">
      <c r="A2180" s="1">
        <v>33003766</v>
      </c>
      <c r="B2180" s="1" t="s">
        <v>6036</v>
      </c>
      <c r="C2180" s="1" t="s">
        <v>6037</v>
      </c>
      <c r="D2180" s="1" t="s">
        <v>6038</v>
      </c>
      <c r="E2180" s="1" t="s">
        <v>65</v>
      </c>
      <c r="F2180" s="1" t="s">
        <v>480</v>
      </c>
      <c r="G2180" s="1" t="s">
        <v>481</v>
      </c>
    </row>
    <row r="2181" spans="1:7" x14ac:dyDescent="0.25">
      <c r="A2181" s="1">
        <v>33003767</v>
      </c>
      <c r="B2181" s="1" t="s">
        <v>6039</v>
      </c>
      <c r="C2181" s="1" t="s">
        <v>6040</v>
      </c>
      <c r="D2181" s="1" t="s">
        <v>6041</v>
      </c>
      <c r="E2181" s="1" t="s">
        <v>65</v>
      </c>
      <c r="F2181" s="1" t="s">
        <v>480</v>
      </c>
      <c r="G2181" s="1" t="s">
        <v>481</v>
      </c>
    </row>
    <row r="2182" spans="1:7" x14ac:dyDescent="0.25">
      <c r="A2182" s="1">
        <v>33003768</v>
      </c>
      <c r="B2182" s="1" t="s">
        <v>6042</v>
      </c>
      <c r="C2182" s="1" t="s">
        <v>6043</v>
      </c>
      <c r="D2182" s="1" t="s">
        <v>6044</v>
      </c>
      <c r="E2182" s="1" t="s">
        <v>65</v>
      </c>
      <c r="F2182" s="1" t="s">
        <v>480</v>
      </c>
      <c r="G2182" s="1" t="s">
        <v>481</v>
      </c>
    </row>
    <row r="2183" spans="1:7" x14ac:dyDescent="0.25">
      <c r="A2183" s="1">
        <v>33003769</v>
      </c>
      <c r="B2183" s="1" t="s">
        <v>6045</v>
      </c>
      <c r="C2183" s="1" t="s">
        <v>6046</v>
      </c>
      <c r="D2183" s="1" t="s">
        <v>6047</v>
      </c>
      <c r="E2183" s="1" t="s">
        <v>65</v>
      </c>
      <c r="F2183" s="1" t="s">
        <v>480</v>
      </c>
      <c r="G2183" s="1" t="s">
        <v>481</v>
      </c>
    </row>
    <row r="2184" spans="1:7" x14ac:dyDescent="0.25">
      <c r="A2184" s="1">
        <v>33003770</v>
      </c>
      <c r="B2184" s="1" t="s">
        <v>6048</v>
      </c>
      <c r="C2184" s="1" t="s">
        <v>6049</v>
      </c>
      <c r="D2184" s="1" t="s">
        <v>6050</v>
      </c>
      <c r="E2184" s="1" t="s">
        <v>65</v>
      </c>
      <c r="F2184" s="1" t="s">
        <v>480</v>
      </c>
      <c r="G2184" s="1" t="s">
        <v>481</v>
      </c>
    </row>
    <row r="2185" spans="1:7" x14ac:dyDescent="0.25">
      <c r="A2185" s="1">
        <v>33003771</v>
      </c>
      <c r="B2185" s="1" t="s">
        <v>6051</v>
      </c>
      <c r="C2185" s="1" t="s">
        <v>6052</v>
      </c>
      <c r="D2185" s="1" t="s">
        <v>6053</v>
      </c>
      <c r="E2185" s="1" t="s">
        <v>65</v>
      </c>
      <c r="F2185" s="1" t="s">
        <v>480</v>
      </c>
      <c r="G2185" s="1" t="s">
        <v>481</v>
      </c>
    </row>
    <row r="2186" spans="1:7" x14ac:dyDescent="0.25">
      <c r="A2186" s="1">
        <v>33003772</v>
      </c>
      <c r="B2186" s="1" t="s">
        <v>6054</v>
      </c>
      <c r="C2186" s="1" t="s">
        <v>6055</v>
      </c>
      <c r="D2186" s="1" t="s">
        <v>6056</v>
      </c>
      <c r="E2186" s="1" t="s">
        <v>65</v>
      </c>
      <c r="F2186" s="1" t="s">
        <v>480</v>
      </c>
      <c r="G2186" s="1" t="s">
        <v>481</v>
      </c>
    </row>
    <row r="2187" spans="1:7" x14ac:dyDescent="0.25">
      <c r="A2187" s="1">
        <v>33003774</v>
      </c>
      <c r="B2187" s="1" t="s">
        <v>6057</v>
      </c>
      <c r="C2187" s="1" t="s">
        <v>6058</v>
      </c>
      <c r="D2187" s="1" t="s">
        <v>6059</v>
      </c>
      <c r="E2187" s="1" t="s">
        <v>65</v>
      </c>
      <c r="F2187" s="1" t="s">
        <v>480</v>
      </c>
      <c r="G2187" s="1" t="s">
        <v>481</v>
      </c>
    </row>
    <row r="2188" spans="1:7" x14ac:dyDescent="0.25">
      <c r="A2188" s="1">
        <v>33003775</v>
      </c>
      <c r="B2188" s="1" t="s">
        <v>6060</v>
      </c>
      <c r="C2188" s="1" t="s">
        <v>6061</v>
      </c>
      <c r="D2188" s="1" t="s">
        <v>6062</v>
      </c>
      <c r="E2188" s="1" t="s">
        <v>65</v>
      </c>
      <c r="F2188" s="1" t="s">
        <v>480</v>
      </c>
      <c r="G2188" s="1" t="s">
        <v>481</v>
      </c>
    </row>
    <row r="2189" spans="1:7" x14ac:dyDescent="0.25">
      <c r="A2189" s="1">
        <v>33003776</v>
      </c>
      <c r="B2189" s="1" t="s">
        <v>6063</v>
      </c>
      <c r="C2189" s="1" t="s">
        <v>6064</v>
      </c>
      <c r="D2189" s="1" t="s">
        <v>6065</v>
      </c>
      <c r="E2189" s="1" t="s">
        <v>65</v>
      </c>
      <c r="F2189" s="1" t="s">
        <v>480</v>
      </c>
      <c r="G2189" s="1" t="s">
        <v>481</v>
      </c>
    </row>
    <row r="2190" spans="1:7" x14ac:dyDescent="0.25">
      <c r="A2190" s="1">
        <v>35520230</v>
      </c>
      <c r="B2190" s="1" t="s">
        <v>6066</v>
      </c>
      <c r="C2190" s="1" t="s">
        <v>6067</v>
      </c>
      <c r="D2190" s="1" t="s">
        <v>6068</v>
      </c>
      <c r="E2190" s="1" t="s">
        <v>66</v>
      </c>
      <c r="F2190" s="1" t="s">
        <v>214</v>
      </c>
      <c r="G2190" s="1" t="s">
        <v>215</v>
      </c>
    </row>
    <row r="2191" spans="1:7" x14ac:dyDescent="0.25">
      <c r="A2191" s="1">
        <v>33950194</v>
      </c>
      <c r="B2191" s="1" t="s">
        <v>6069</v>
      </c>
      <c r="C2191" s="1" t="s">
        <v>6070</v>
      </c>
      <c r="D2191" s="1" t="s">
        <v>6071</v>
      </c>
      <c r="E2191" s="1" t="s">
        <v>65</v>
      </c>
      <c r="F2191" s="1" t="s">
        <v>382</v>
      </c>
      <c r="G2191" s="1" t="s">
        <v>383</v>
      </c>
    </row>
    <row r="2192" spans="1:7" x14ac:dyDescent="0.25">
      <c r="A2192" s="1">
        <v>39010297</v>
      </c>
      <c r="B2192" s="1" t="s">
        <v>6072</v>
      </c>
      <c r="C2192" s="1" t="s">
        <v>6073</v>
      </c>
      <c r="D2192" s="1" t="s">
        <v>6074</v>
      </c>
      <c r="E2192" s="1" t="s">
        <v>66</v>
      </c>
      <c r="F2192" s="1" t="s">
        <v>6075</v>
      </c>
      <c r="G2192" s="1" t="s">
        <v>6076</v>
      </c>
    </row>
    <row r="2193" spans="1:7" x14ac:dyDescent="0.25">
      <c r="A2193" s="1">
        <v>39010288</v>
      </c>
      <c r="B2193" s="1" t="s">
        <v>6077</v>
      </c>
      <c r="C2193" s="1" t="s">
        <v>6077</v>
      </c>
      <c r="D2193" s="1" t="s">
        <v>6077</v>
      </c>
      <c r="E2193" s="1" t="s">
        <v>66</v>
      </c>
      <c r="G2193" s="1" t="s">
        <v>199</v>
      </c>
    </row>
    <row r="2194" spans="1:7" x14ac:dyDescent="0.25">
      <c r="A2194" s="1">
        <v>39010287</v>
      </c>
      <c r="B2194" s="1" t="s">
        <v>6078</v>
      </c>
      <c r="C2194" s="1" t="s">
        <v>6078</v>
      </c>
      <c r="D2194" s="1" t="s">
        <v>6078</v>
      </c>
      <c r="E2194" s="1" t="s">
        <v>66</v>
      </c>
      <c r="G2194" s="1" t="s">
        <v>199</v>
      </c>
    </row>
    <row r="2195" spans="1:7" x14ac:dyDescent="0.25">
      <c r="A2195" s="1">
        <v>33003792</v>
      </c>
      <c r="B2195" s="1" t="s">
        <v>6079</v>
      </c>
      <c r="C2195" s="1" t="s">
        <v>6080</v>
      </c>
      <c r="D2195" s="1" t="s">
        <v>6081</v>
      </c>
      <c r="E2195" s="1" t="s">
        <v>65</v>
      </c>
      <c r="F2195" s="1" t="s">
        <v>480</v>
      </c>
      <c r="G2195" s="1" t="s">
        <v>481</v>
      </c>
    </row>
    <row r="2196" spans="1:7" x14ac:dyDescent="0.25">
      <c r="A2196" s="1">
        <v>33005958</v>
      </c>
      <c r="B2196" s="1" t="s">
        <v>6082</v>
      </c>
      <c r="C2196" s="1" t="s">
        <v>6083</v>
      </c>
      <c r="D2196" s="1" t="s">
        <v>6084</v>
      </c>
      <c r="E2196" s="1" t="s">
        <v>65</v>
      </c>
      <c r="F2196" s="1" t="s">
        <v>480</v>
      </c>
      <c r="G2196" s="1" t="s">
        <v>481</v>
      </c>
    </row>
    <row r="2197" spans="1:7" x14ac:dyDescent="0.25">
      <c r="A2197" s="1">
        <v>33950199</v>
      </c>
      <c r="B2197" s="1" t="s">
        <v>6085</v>
      </c>
      <c r="C2197" s="1" t="s">
        <v>6086</v>
      </c>
      <c r="D2197" s="1" t="s">
        <v>6087</v>
      </c>
      <c r="E2197" s="1" t="s">
        <v>66</v>
      </c>
      <c r="F2197" s="1" t="s">
        <v>382</v>
      </c>
      <c r="G2197" s="1" t="s">
        <v>383</v>
      </c>
    </row>
    <row r="2198" spans="1:7" x14ac:dyDescent="0.25">
      <c r="A2198" s="1">
        <v>35520231</v>
      </c>
      <c r="B2198" s="1" t="s">
        <v>5334</v>
      </c>
      <c r="C2198" s="1" t="s">
        <v>5335</v>
      </c>
      <c r="D2198" s="1" t="s">
        <v>6088</v>
      </c>
      <c r="E2198" s="1" t="s">
        <v>66</v>
      </c>
      <c r="F2198" s="1" t="s">
        <v>2488</v>
      </c>
      <c r="G2198" s="1" t="s">
        <v>2489</v>
      </c>
    </row>
    <row r="2199" spans="1:7" x14ac:dyDescent="0.25">
      <c r="A2199" s="1">
        <v>17736014</v>
      </c>
      <c r="B2199" s="1" t="s">
        <v>6089</v>
      </c>
      <c r="C2199" s="1" t="s">
        <v>6089</v>
      </c>
      <c r="D2199" s="1" t="s">
        <v>6089</v>
      </c>
      <c r="G2199" s="1" t="s">
        <v>199</v>
      </c>
    </row>
    <row r="2200" spans="1:7" x14ac:dyDescent="0.25">
      <c r="A2200" s="1">
        <v>37090076</v>
      </c>
      <c r="B2200" s="1" t="s">
        <v>6090</v>
      </c>
      <c r="C2200" s="1" t="s">
        <v>6090</v>
      </c>
      <c r="D2200" s="1" t="s">
        <v>6090</v>
      </c>
      <c r="G2200" s="1" t="s">
        <v>199</v>
      </c>
    </row>
    <row r="2201" spans="1:7" x14ac:dyDescent="0.25">
      <c r="A2201" s="1">
        <v>37060041</v>
      </c>
      <c r="B2201" s="1" t="s">
        <v>6091</v>
      </c>
      <c r="C2201" s="1" t="s">
        <v>6091</v>
      </c>
      <c r="D2201" s="1" t="s">
        <v>6091</v>
      </c>
      <c r="G2201" s="1" t="s">
        <v>199</v>
      </c>
    </row>
    <row r="2202" spans="1:7" x14ac:dyDescent="0.25">
      <c r="A2202" s="1">
        <v>37060051</v>
      </c>
      <c r="B2202" s="1" t="s">
        <v>6092</v>
      </c>
      <c r="C2202" s="1" t="s">
        <v>6092</v>
      </c>
      <c r="D2202" s="1" t="s">
        <v>6092</v>
      </c>
      <c r="G2202" s="1" t="s">
        <v>199</v>
      </c>
    </row>
    <row r="2203" spans="1:7" x14ac:dyDescent="0.25">
      <c r="A2203" s="1">
        <v>37060054</v>
      </c>
      <c r="B2203" s="1" t="s">
        <v>6093</v>
      </c>
      <c r="C2203" s="1" t="s">
        <v>6094</v>
      </c>
      <c r="D2203" s="1" t="s">
        <v>6095</v>
      </c>
      <c r="F2203" s="1" t="s">
        <v>6096</v>
      </c>
      <c r="G2203" s="1" t="s">
        <v>6097</v>
      </c>
    </row>
    <row r="2204" spans="1:7" x14ac:dyDescent="0.25">
      <c r="A2204" s="1">
        <v>37090007</v>
      </c>
      <c r="B2204" s="1" t="s">
        <v>5930</v>
      </c>
      <c r="C2204" s="1" t="s">
        <v>5930</v>
      </c>
      <c r="D2204" s="1" t="s">
        <v>5930</v>
      </c>
      <c r="G2204" s="1" t="s">
        <v>199</v>
      </c>
    </row>
    <row r="2205" spans="1:7" x14ac:dyDescent="0.25">
      <c r="A2205" s="1">
        <v>37090011</v>
      </c>
      <c r="B2205" s="1" t="s">
        <v>6098</v>
      </c>
      <c r="C2205" s="1" t="s">
        <v>6098</v>
      </c>
      <c r="D2205" s="1" t="s">
        <v>6098</v>
      </c>
      <c r="G2205" s="1" t="s">
        <v>199</v>
      </c>
    </row>
    <row r="2206" spans="1:7" x14ac:dyDescent="0.25">
      <c r="A2206" s="1">
        <v>37050008</v>
      </c>
      <c r="B2206" s="1" t="s">
        <v>6099</v>
      </c>
      <c r="C2206" s="1" t="s">
        <v>6100</v>
      </c>
      <c r="D2206" s="1" t="s">
        <v>6100</v>
      </c>
      <c r="F2206" s="1" t="s">
        <v>6101</v>
      </c>
      <c r="G2206" s="1" t="s">
        <v>6102</v>
      </c>
    </row>
    <row r="2207" spans="1:7" x14ac:dyDescent="0.25">
      <c r="A2207" s="1">
        <v>37050013</v>
      </c>
      <c r="B2207" s="1" t="s">
        <v>6103</v>
      </c>
      <c r="C2207" s="1" t="s">
        <v>6103</v>
      </c>
      <c r="D2207" s="1" t="s">
        <v>6103</v>
      </c>
      <c r="G2207" s="1" t="s">
        <v>199</v>
      </c>
    </row>
    <row r="2208" spans="1:7" x14ac:dyDescent="0.25">
      <c r="A2208" s="1">
        <v>35510425</v>
      </c>
      <c r="B2208" s="1" t="s">
        <v>6104</v>
      </c>
      <c r="C2208" s="1" t="s">
        <v>6105</v>
      </c>
      <c r="D2208" s="1" t="s">
        <v>6106</v>
      </c>
      <c r="E2208" s="1" t="s">
        <v>66</v>
      </c>
      <c r="G2208" s="1" t="s">
        <v>199</v>
      </c>
    </row>
    <row r="2209" spans="1:7" x14ac:dyDescent="0.25">
      <c r="A2209" s="1">
        <v>35510426</v>
      </c>
      <c r="B2209" s="1" t="s">
        <v>6107</v>
      </c>
      <c r="C2209" s="1" t="s">
        <v>6108</v>
      </c>
      <c r="D2209" s="1" t="s">
        <v>6107</v>
      </c>
      <c r="E2209" s="1" t="s">
        <v>66</v>
      </c>
      <c r="G2209" s="1" t="s">
        <v>199</v>
      </c>
    </row>
    <row r="2210" spans="1:7" x14ac:dyDescent="0.25">
      <c r="A2210" s="1">
        <v>33003434</v>
      </c>
      <c r="B2210" s="1" t="s">
        <v>6109</v>
      </c>
      <c r="C2210" s="1" t="s">
        <v>6110</v>
      </c>
      <c r="D2210" s="1" t="s">
        <v>6111</v>
      </c>
      <c r="E2210" s="1" t="s">
        <v>65</v>
      </c>
      <c r="F2210" s="1" t="s">
        <v>480</v>
      </c>
      <c r="G2210" s="1" t="s">
        <v>481</v>
      </c>
    </row>
    <row r="2211" spans="1:7" x14ac:dyDescent="0.25">
      <c r="A2211" s="1">
        <v>37050025</v>
      </c>
      <c r="B2211" s="1" t="s">
        <v>6112</v>
      </c>
      <c r="C2211" s="1" t="s">
        <v>6112</v>
      </c>
      <c r="D2211" s="1" t="s">
        <v>6112</v>
      </c>
      <c r="E2211" s="1" t="s">
        <v>65</v>
      </c>
      <c r="F2211" s="1" t="s">
        <v>6113</v>
      </c>
      <c r="G2211" s="1" t="s">
        <v>6114</v>
      </c>
    </row>
    <row r="2212" spans="1:7" x14ac:dyDescent="0.25">
      <c r="A2212" s="1">
        <v>37050030</v>
      </c>
      <c r="B2212" s="1" t="s">
        <v>58</v>
      </c>
      <c r="C2212" s="1" t="s">
        <v>6115</v>
      </c>
      <c r="D2212" s="1" t="s">
        <v>58</v>
      </c>
      <c r="E2212" s="1" t="s">
        <v>66</v>
      </c>
      <c r="F2212" s="1" t="s">
        <v>104</v>
      </c>
      <c r="G2212" s="1" t="s">
        <v>6116</v>
      </c>
    </row>
    <row r="2213" spans="1:7" x14ac:dyDescent="0.25">
      <c r="A2213" s="1">
        <v>37060023</v>
      </c>
      <c r="B2213" s="1" t="s">
        <v>6117</v>
      </c>
      <c r="C2213" s="1" t="s">
        <v>6117</v>
      </c>
      <c r="D2213" s="1" t="s">
        <v>6117</v>
      </c>
      <c r="G2213" s="1" t="s">
        <v>199</v>
      </c>
    </row>
    <row r="2214" spans="1:7" x14ac:dyDescent="0.25">
      <c r="A2214" s="1">
        <v>37060029</v>
      </c>
      <c r="B2214" s="1" t="s">
        <v>6118</v>
      </c>
      <c r="C2214" s="1" t="s">
        <v>6118</v>
      </c>
      <c r="D2214" s="1" t="s">
        <v>6118</v>
      </c>
      <c r="F2214" s="1" t="s">
        <v>6119</v>
      </c>
      <c r="G2214" s="1" t="s">
        <v>6120</v>
      </c>
    </row>
    <row r="2215" spans="1:7" x14ac:dyDescent="0.25">
      <c r="A2215" s="1">
        <v>37060030</v>
      </c>
      <c r="B2215" s="1" t="s">
        <v>6121</v>
      </c>
      <c r="C2215" s="1" t="s">
        <v>6121</v>
      </c>
      <c r="D2215" s="1" t="s">
        <v>6121</v>
      </c>
      <c r="F2215" s="1" t="s">
        <v>6119</v>
      </c>
      <c r="G2215" s="1" t="s">
        <v>6120</v>
      </c>
    </row>
    <row r="2216" spans="1:7" x14ac:dyDescent="0.25">
      <c r="A2216" s="1">
        <v>37060031</v>
      </c>
      <c r="B2216" s="1" t="s">
        <v>6122</v>
      </c>
      <c r="C2216" s="1" t="s">
        <v>6122</v>
      </c>
      <c r="D2216" s="1" t="s">
        <v>6122</v>
      </c>
      <c r="F2216" s="1" t="s">
        <v>6119</v>
      </c>
      <c r="G2216" s="1" t="s">
        <v>6120</v>
      </c>
    </row>
    <row r="2217" spans="1:7" x14ac:dyDescent="0.25">
      <c r="A2217" s="1">
        <v>37060032</v>
      </c>
      <c r="B2217" s="1" t="s">
        <v>6123</v>
      </c>
      <c r="C2217" s="1" t="s">
        <v>6123</v>
      </c>
      <c r="D2217" s="1" t="s">
        <v>6123</v>
      </c>
      <c r="F2217" s="1" t="s">
        <v>6119</v>
      </c>
      <c r="G2217" s="1" t="s">
        <v>6120</v>
      </c>
    </row>
    <row r="2218" spans="1:7" x14ac:dyDescent="0.25">
      <c r="A2218" s="1">
        <v>37060034</v>
      </c>
      <c r="B2218" s="1" t="s">
        <v>6124</v>
      </c>
      <c r="C2218" s="1" t="s">
        <v>6124</v>
      </c>
      <c r="D2218" s="1" t="s">
        <v>6124</v>
      </c>
      <c r="F2218" s="1" t="s">
        <v>6119</v>
      </c>
      <c r="G2218" s="1" t="s">
        <v>6120</v>
      </c>
    </row>
    <row r="2219" spans="1:7" x14ac:dyDescent="0.25">
      <c r="A2219" s="1">
        <v>37110092</v>
      </c>
      <c r="B2219" s="1" t="s">
        <v>6125</v>
      </c>
      <c r="C2219" s="1" t="s">
        <v>6125</v>
      </c>
      <c r="D2219" s="1" t="s">
        <v>6125</v>
      </c>
      <c r="G2219" s="1" t="s">
        <v>199</v>
      </c>
    </row>
    <row r="2220" spans="1:7" x14ac:dyDescent="0.25">
      <c r="A2220" s="1">
        <v>37110093</v>
      </c>
      <c r="B2220" s="1" t="s">
        <v>6126</v>
      </c>
      <c r="C2220" s="1" t="s">
        <v>6126</v>
      </c>
      <c r="D2220" s="1" t="s">
        <v>6126</v>
      </c>
      <c r="G2220" s="1" t="s">
        <v>199</v>
      </c>
    </row>
    <row r="2221" spans="1:7" x14ac:dyDescent="0.25">
      <c r="A2221" s="1">
        <v>37110095</v>
      </c>
      <c r="B2221" s="1" t="s">
        <v>6127</v>
      </c>
      <c r="C2221" s="1" t="s">
        <v>6127</v>
      </c>
      <c r="D2221" s="1" t="s">
        <v>6127</v>
      </c>
      <c r="G2221" s="1" t="s">
        <v>199</v>
      </c>
    </row>
    <row r="2222" spans="1:7" x14ac:dyDescent="0.25">
      <c r="A2222" s="1">
        <v>37110096</v>
      </c>
      <c r="B2222" s="1" t="s">
        <v>6128</v>
      </c>
      <c r="C2222" s="1" t="s">
        <v>6128</v>
      </c>
      <c r="D2222" s="1" t="s">
        <v>6128</v>
      </c>
      <c r="G2222" s="1" t="s">
        <v>199</v>
      </c>
    </row>
    <row r="2223" spans="1:7" x14ac:dyDescent="0.25">
      <c r="A2223" s="1">
        <v>37110098</v>
      </c>
      <c r="B2223" s="1" t="s">
        <v>6129</v>
      </c>
      <c r="C2223" s="1" t="s">
        <v>6129</v>
      </c>
      <c r="D2223" s="1" t="s">
        <v>6129</v>
      </c>
      <c r="G2223" s="1" t="s">
        <v>199</v>
      </c>
    </row>
    <row r="2224" spans="1:7" x14ac:dyDescent="0.25">
      <c r="A2224" s="1">
        <v>37110100</v>
      </c>
      <c r="B2224" s="1" t="s">
        <v>6130</v>
      </c>
      <c r="C2224" s="1" t="s">
        <v>6130</v>
      </c>
      <c r="D2224" s="1" t="s">
        <v>6130</v>
      </c>
      <c r="G2224" s="1" t="s">
        <v>199</v>
      </c>
    </row>
    <row r="2225" spans="1:7" x14ac:dyDescent="0.25">
      <c r="A2225" s="1">
        <v>37110104</v>
      </c>
      <c r="B2225" s="1" t="s">
        <v>6131</v>
      </c>
      <c r="C2225" s="1" t="s">
        <v>6131</v>
      </c>
      <c r="D2225" s="1" t="s">
        <v>6131</v>
      </c>
      <c r="G2225" s="1" t="s">
        <v>199</v>
      </c>
    </row>
    <row r="2226" spans="1:7" x14ac:dyDescent="0.25">
      <c r="A2226" s="1">
        <v>17798005</v>
      </c>
      <c r="B2226" s="1" t="s">
        <v>6132</v>
      </c>
      <c r="C2226" s="1" t="s">
        <v>6132</v>
      </c>
      <c r="D2226" s="1" t="s">
        <v>6132</v>
      </c>
      <c r="G2226" s="1" t="s">
        <v>199</v>
      </c>
    </row>
    <row r="2227" spans="1:7" x14ac:dyDescent="0.25">
      <c r="A2227" s="1">
        <v>15798005</v>
      </c>
      <c r="B2227" s="1" t="s">
        <v>6132</v>
      </c>
      <c r="C2227" s="1" t="s">
        <v>6132</v>
      </c>
      <c r="D2227" s="1" t="s">
        <v>6132</v>
      </c>
      <c r="G2227" s="1" t="s">
        <v>199</v>
      </c>
    </row>
    <row r="2228" spans="1:7" x14ac:dyDescent="0.25">
      <c r="A2228" s="1">
        <v>37110061</v>
      </c>
      <c r="B2228" s="1" t="s">
        <v>6133</v>
      </c>
      <c r="C2228" s="1" t="s">
        <v>6133</v>
      </c>
      <c r="D2228" s="1" t="s">
        <v>6133</v>
      </c>
      <c r="G2228" s="1" t="s">
        <v>199</v>
      </c>
    </row>
    <row r="2229" spans="1:7" x14ac:dyDescent="0.25">
      <c r="A2229" s="1">
        <v>37110062</v>
      </c>
      <c r="B2229" s="1" t="s">
        <v>6134</v>
      </c>
      <c r="C2229" s="1" t="s">
        <v>6134</v>
      </c>
      <c r="D2229" s="1" t="s">
        <v>6134</v>
      </c>
      <c r="G2229" s="1" t="s">
        <v>199</v>
      </c>
    </row>
    <row r="2230" spans="1:7" x14ac:dyDescent="0.25">
      <c r="A2230" s="1">
        <v>37110063</v>
      </c>
      <c r="B2230" s="1" t="s">
        <v>6135</v>
      </c>
      <c r="C2230" s="1" t="s">
        <v>6135</v>
      </c>
      <c r="D2230" s="1" t="s">
        <v>6135</v>
      </c>
      <c r="G2230" s="1" t="s">
        <v>199</v>
      </c>
    </row>
    <row r="2231" spans="1:7" x14ac:dyDescent="0.25">
      <c r="A2231" s="1">
        <v>37110072</v>
      </c>
      <c r="B2231" s="1" t="s">
        <v>6136</v>
      </c>
      <c r="C2231" s="1" t="s">
        <v>6136</v>
      </c>
      <c r="D2231" s="1" t="s">
        <v>6136</v>
      </c>
      <c r="G2231" s="1" t="s">
        <v>199</v>
      </c>
    </row>
    <row r="2232" spans="1:7" x14ac:dyDescent="0.25">
      <c r="A2232" s="1">
        <v>37110076</v>
      </c>
      <c r="B2232" s="1" t="s">
        <v>6137</v>
      </c>
      <c r="C2232" s="1" t="s">
        <v>6137</v>
      </c>
      <c r="D2232" s="1" t="s">
        <v>6137</v>
      </c>
      <c r="E2232" s="1" t="s">
        <v>65</v>
      </c>
      <c r="G2232" s="1" t="s">
        <v>199</v>
      </c>
    </row>
    <row r="2233" spans="1:7" x14ac:dyDescent="0.25">
      <c r="A2233" s="1">
        <v>37110077</v>
      </c>
      <c r="B2233" s="1" t="s">
        <v>6138</v>
      </c>
      <c r="C2233" s="1" t="s">
        <v>6138</v>
      </c>
      <c r="D2233" s="1" t="s">
        <v>6138</v>
      </c>
      <c r="G2233" s="1" t="s">
        <v>199</v>
      </c>
    </row>
    <row r="2234" spans="1:7" x14ac:dyDescent="0.25">
      <c r="A2234" s="1">
        <v>37110079</v>
      </c>
      <c r="B2234" s="1" t="s">
        <v>6139</v>
      </c>
      <c r="C2234" s="1" t="s">
        <v>6139</v>
      </c>
      <c r="D2234" s="1" t="s">
        <v>6139</v>
      </c>
      <c r="G2234" s="1" t="s">
        <v>199</v>
      </c>
    </row>
    <row r="2235" spans="1:7" x14ac:dyDescent="0.25">
      <c r="A2235" s="1">
        <v>37110081</v>
      </c>
      <c r="B2235" s="1" t="s">
        <v>6140</v>
      </c>
      <c r="C2235" s="1" t="s">
        <v>6140</v>
      </c>
      <c r="D2235" s="1" t="s">
        <v>6140</v>
      </c>
      <c r="G2235" s="1" t="s">
        <v>199</v>
      </c>
    </row>
    <row r="2236" spans="1:7" x14ac:dyDescent="0.25">
      <c r="A2236" s="1">
        <v>37110082</v>
      </c>
      <c r="B2236" s="1" t="s">
        <v>6141</v>
      </c>
      <c r="C2236" s="1" t="s">
        <v>6141</v>
      </c>
      <c r="D2236" s="1" t="s">
        <v>6141</v>
      </c>
      <c r="G2236" s="1" t="s">
        <v>199</v>
      </c>
    </row>
    <row r="2237" spans="1:7" x14ac:dyDescent="0.25">
      <c r="A2237" s="1">
        <v>37110083</v>
      </c>
      <c r="B2237" s="1" t="s">
        <v>6142</v>
      </c>
      <c r="C2237" s="1" t="s">
        <v>6142</v>
      </c>
      <c r="D2237" s="1" t="s">
        <v>6142</v>
      </c>
      <c r="G2237" s="1" t="s">
        <v>199</v>
      </c>
    </row>
    <row r="2238" spans="1:7" x14ac:dyDescent="0.25">
      <c r="A2238" s="1">
        <v>37110084</v>
      </c>
      <c r="B2238" s="1" t="s">
        <v>6143</v>
      </c>
      <c r="C2238" s="1" t="s">
        <v>6143</v>
      </c>
      <c r="D2238" s="1" t="s">
        <v>6143</v>
      </c>
      <c r="G2238" s="1" t="s">
        <v>199</v>
      </c>
    </row>
    <row r="2239" spans="1:7" x14ac:dyDescent="0.25">
      <c r="A2239" s="1">
        <v>37110085</v>
      </c>
      <c r="B2239" s="1" t="s">
        <v>6144</v>
      </c>
      <c r="C2239" s="1" t="s">
        <v>6144</v>
      </c>
      <c r="D2239" s="1" t="s">
        <v>6144</v>
      </c>
      <c r="G2239" s="1" t="s">
        <v>199</v>
      </c>
    </row>
    <row r="2240" spans="1:7" x14ac:dyDescent="0.25">
      <c r="A2240" s="1">
        <v>37110086</v>
      </c>
      <c r="B2240" s="1" t="s">
        <v>6145</v>
      </c>
      <c r="C2240" s="1" t="s">
        <v>6145</v>
      </c>
      <c r="D2240" s="1" t="s">
        <v>6145</v>
      </c>
      <c r="G2240" s="1" t="s">
        <v>199</v>
      </c>
    </row>
    <row r="2241" spans="1:7" x14ac:dyDescent="0.25">
      <c r="A2241" s="1">
        <v>37110087</v>
      </c>
      <c r="B2241" s="1" t="s">
        <v>6146</v>
      </c>
      <c r="C2241" s="1" t="s">
        <v>6146</v>
      </c>
      <c r="D2241" s="1" t="s">
        <v>6146</v>
      </c>
      <c r="G2241" s="1" t="s">
        <v>199</v>
      </c>
    </row>
    <row r="2242" spans="1:7" x14ac:dyDescent="0.25">
      <c r="A2242" s="1">
        <v>37140276</v>
      </c>
      <c r="B2242" s="1" t="s">
        <v>6147</v>
      </c>
      <c r="C2242" s="1" t="s">
        <v>6147</v>
      </c>
      <c r="D2242" s="1" t="s">
        <v>6147</v>
      </c>
      <c r="G2242" s="1" t="s">
        <v>199</v>
      </c>
    </row>
    <row r="2243" spans="1:7" x14ac:dyDescent="0.25">
      <c r="A2243" s="1">
        <v>37140114</v>
      </c>
      <c r="B2243" s="1" t="s">
        <v>6148</v>
      </c>
      <c r="C2243" s="1" t="s">
        <v>6148</v>
      </c>
      <c r="D2243" s="1" t="s">
        <v>6148</v>
      </c>
      <c r="G2243" s="1" t="s">
        <v>199</v>
      </c>
    </row>
    <row r="2244" spans="1:7" x14ac:dyDescent="0.25">
      <c r="A2244" s="1">
        <v>37140115</v>
      </c>
      <c r="B2244" s="1" t="s">
        <v>6149</v>
      </c>
      <c r="C2244" s="1" t="s">
        <v>6149</v>
      </c>
      <c r="D2244" s="1" t="s">
        <v>6149</v>
      </c>
      <c r="G2244" s="1" t="s">
        <v>199</v>
      </c>
    </row>
    <row r="2245" spans="1:7" x14ac:dyDescent="0.25">
      <c r="A2245" s="1">
        <v>37140116</v>
      </c>
      <c r="B2245" s="1" t="s">
        <v>6150</v>
      </c>
      <c r="C2245" s="1" t="s">
        <v>6150</v>
      </c>
      <c r="D2245" s="1" t="s">
        <v>6150</v>
      </c>
      <c r="G2245" s="1" t="s">
        <v>199</v>
      </c>
    </row>
    <row r="2246" spans="1:7" x14ac:dyDescent="0.25">
      <c r="A2246" s="1">
        <v>37140117</v>
      </c>
      <c r="B2246" s="1" t="s">
        <v>6151</v>
      </c>
      <c r="C2246" s="1" t="s">
        <v>6151</v>
      </c>
      <c r="D2246" s="1" t="s">
        <v>6151</v>
      </c>
      <c r="G2246" s="1" t="s">
        <v>199</v>
      </c>
    </row>
    <row r="2247" spans="1:7" x14ac:dyDescent="0.25">
      <c r="A2247" s="1">
        <v>37140118</v>
      </c>
      <c r="B2247" s="1" t="s">
        <v>6152</v>
      </c>
      <c r="C2247" s="1" t="s">
        <v>6152</v>
      </c>
      <c r="D2247" s="1" t="s">
        <v>6152</v>
      </c>
      <c r="G2247" s="1" t="s">
        <v>199</v>
      </c>
    </row>
    <row r="2248" spans="1:7" x14ac:dyDescent="0.25">
      <c r="A2248" s="1">
        <v>37140119</v>
      </c>
      <c r="B2248" s="1" t="s">
        <v>6153</v>
      </c>
      <c r="C2248" s="1" t="s">
        <v>6153</v>
      </c>
      <c r="D2248" s="1" t="s">
        <v>6153</v>
      </c>
      <c r="G2248" s="1" t="s">
        <v>199</v>
      </c>
    </row>
    <row r="2249" spans="1:7" x14ac:dyDescent="0.25">
      <c r="A2249" s="1">
        <v>37140120</v>
      </c>
      <c r="B2249" s="1" t="s">
        <v>6154</v>
      </c>
      <c r="C2249" s="1" t="s">
        <v>6154</v>
      </c>
      <c r="D2249" s="1" t="s">
        <v>6154</v>
      </c>
      <c r="G2249" s="1" t="s">
        <v>199</v>
      </c>
    </row>
    <row r="2250" spans="1:7" x14ac:dyDescent="0.25">
      <c r="A2250" s="1">
        <v>37140121</v>
      </c>
      <c r="B2250" s="1" t="s">
        <v>6155</v>
      </c>
      <c r="C2250" s="1" t="s">
        <v>6155</v>
      </c>
      <c r="D2250" s="1" t="s">
        <v>6155</v>
      </c>
      <c r="G2250" s="1" t="s">
        <v>199</v>
      </c>
    </row>
    <row r="2251" spans="1:7" x14ac:dyDescent="0.25">
      <c r="A2251" s="1">
        <v>37140170</v>
      </c>
      <c r="B2251" s="1" t="s">
        <v>6156</v>
      </c>
      <c r="C2251" s="1" t="s">
        <v>6156</v>
      </c>
      <c r="D2251" s="1" t="s">
        <v>6156</v>
      </c>
      <c r="G2251" s="1" t="s">
        <v>199</v>
      </c>
    </row>
    <row r="2252" spans="1:7" x14ac:dyDescent="0.25">
      <c r="A2252" s="1">
        <v>37140174</v>
      </c>
      <c r="B2252" s="1" t="s">
        <v>6157</v>
      </c>
      <c r="C2252" s="1" t="s">
        <v>6157</v>
      </c>
      <c r="D2252" s="1" t="s">
        <v>6157</v>
      </c>
      <c r="G2252" s="1" t="s">
        <v>199</v>
      </c>
    </row>
    <row r="2253" spans="1:7" x14ac:dyDescent="0.25">
      <c r="A2253" s="1">
        <v>37140053</v>
      </c>
      <c r="B2253" s="1" t="s">
        <v>6158</v>
      </c>
      <c r="C2253" s="1" t="s">
        <v>6158</v>
      </c>
      <c r="D2253" s="1" t="s">
        <v>6158</v>
      </c>
      <c r="G2253" s="1" t="s">
        <v>199</v>
      </c>
    </row>
    <row r="2254" spans="1:7" x14ac:dyDescent="0.25">
      <c r="A2254" s="1">
        <v>37140052</v>
      </c>
      <c r="B2254" s="1" t="s">
        <v>6159</v>
      </c>
      <c r="C2254" s="1" t="s">
        <v>6159</v>
      </c>
      <c r="D2254" s="1" t="s">
        <v>6159</v>
      </c>
      <c r="G2254" s="1" t="s">
        <v>199</v>
      </c>
    </row>
    <row r="2255" spans="1:7" x14ac:dyDescent="0.25">
      <c r="A2255" s="1">
        <v>37140054</v>
      </c>
      <c r="B2255" s="1" t="s">
        <v>6160</v>
      </c>
      <c r="C2255" s="1" t="s">
        <v>6160</v>
      </c>
      <c r="D2255" s="1" t="s">
        <v>6160</v>
      </c>
      <c r="G2255" s="1" t="s">
        <v>199</v>
      </c>
    </row>
    <row r="2256" spans="1:7" x14ac:dyDescent="0.25">
      <c r="A2256" s="1">
        <v>37140055</v>
      </c>
      <c r="B2256" s="1" t="s">
        <v>6161</v>
      </c>
      <c r="C2256" s="1" t="s">
        <v>6161</v>
      </c>
      <c r="D2256" s="1" t="s">
        <v>6161</v>
      </c>
      <c r="G2256" s="1" t="s">
        <v>199</v>
      </c>
    </row>
    <row r="2257" spans="1:7" x14ac:dyDescent="0.25">
      <c r="A2257" s="1">
        <v>37140056</v>
      </c>
      <c r="B2257" s="1" t="s">
        <v>6162</v>
      </c>
      <c r="C2257" s="1" t="s">
        <v>6162</v>
      </c>
      <c r="D2257" s="1" t="s">
        <v>6162</v>
      </c>
      <c r="G2257" s="1" t="s">
        <v>199</v>
      </c>
    </row>
    <row r="2258" spans="1:7" x14ac:dyDescent="0.25">
      <c r="A2258" s="1">
        <v>37140058</v>
      </c>
      <c r="B2258" s="1" t="s">
        <v>6163</v>
      </c>
      <c r="C2258" s="1" t="s">
        <v>6163</v>
      </c>
      <c r="D2258" s="1" t="s">
        <v>6163</v>
      </c>
      <c r="G2258" s="1" t="s">
        <v>199</v>
      </c>
    </row>
    <row r="2259" spans="1:7" x14ac:dyDescent="0.25">
      <c r="A2259" s="1">
        <v>37140059</v>
      </c>
      <c r="B2259" s="1" t="s">
        <v>6164</v>
      </c>
      <c r="C2259" s="1" t="s">
        <v>6164</v>
      </c>
      <c r="D2259" s="1" t="s">
        <v>6164</v>
      </c>
      <c r="G2259" s="1" t="s">
        <v>199</v>
      </c>
    </row>
    <row r="2260" spans="1:7" x14ac:dyDescent="0.25">
      <c r="A2260" s="1">
        <v>37140060</v>
      </c>
      <c r="B2260" s="1" t="s">
        <v>6165</v>
      </c>
      <c r="C2260" s="1" t="s">
        <v>6165</v>
      </c>
      <c r="D2260" s="1" t="s">
        <v>6165</v>
      </c>
      <c r="G2260" s="1" t="s">
        <v>199</v>
      </c>
    </row>
    <row r="2261" spans="1:7" x14ac:dyDescent="0.25">
      <c r="A2261" s="1">
        <v>37140061</v>
      </c>
      <c r="B2261" s="1" t="s">
        <v>6166</v>
      </c>
      <c r="C2261" s="1" t="s">
        <v>6166</v>
      </c>
      <c r="D2261" s="1" t="s">
        <v>6166</v>
      </c>
      <c r="G2261" s="1" t="s">
        <v>199</v>
      </c>
    </row>
    <row r="2262" spans="1:7" x14ac:dyDescent="0.25">
      <c r="A2262" s="1">
        <v>37140062</v>
      </c>
      <c r="B2262" s="1" t="s">
        <v>6167</v>
      </c>
      <c r="C2262" s="1" t="s">
        <v>6167</v>
      </c>
      <c r="D2262" s="1" t="s">
        <v>6167</v>
      </c>
      <c r="G2262" s="1" t="s">
        <v>199</v>
      </c>
    </row>
    <row r="2263" spans="1:7" x14ac:dyDescent="0.25">
      <c r="A2263" s="1">
        <v>37140063</v>
      </c>
      <c r="B2263" s="1" t="s">
        <v>6168</v>
      </c>
      <c r="C2263" s="1" t="s">
        <v>6168</v>
      </c>
      <c r="D2263" s="1" t="s">
        <v>6168</v>
      </c>
      <c r="G2263" s="1" t="s">
        <v>199</v>
      </c>
    </row>
    <row r="2264" spans="1:7" x14ac:dyDescent="0.25">
      <c r="A2264" s="1">
        <v>37140071</v>
      </c>
      <c r="B2264" s="1" t="s">
        <v>6169</v>
      </c>
      <c r="C2264" s="1" t="s">
        <v>6169</v>
      </c>
      <c r="D2264" s="1" t="s">
        <v>6169</v>
      </c>
      <c r="G2264" s="1" t="s">
        <v>199</v>
      </c>
    </row>
    <row r="2265" spans="1:7" x14ac:dyDescent="0.25">
      <c r="A2265" s="1">
        <v>37140074</v>
      </c>
      <c r="B2265" s="1" t="s">
        <v>6170</v>
      </c>
      <c r="C2265" s="1" t="s">
        <v>6170</v>
      </c>
      <c r="D2265" s="1" t="s">
        <v>6170</v>
      </c>
      <c r="G2265" s="1" t="s">
        <v>199</v>
      </c>
    </row>
    <row r="2266" spans="1:7" x14ac:dyDescent="0.25">
      <c r="A2266" s="1">
        <v>33003785</v>
      </c>
      <c r="B2266" s="1" t="s">
        <v>6171</v>
      </c>
      <c r="C2266" s="1" t="s">
        <v>6172</v>
      </c>
      <c r="D2266" s="1" t="s">
        <v>6173</v>
      </c>
      <c r="E2266" s="1" t="s">
        <v>65</v>
      </c>
      <c r="F2266" s="1" t="s">
        <v>480</v>
      </c>
      <c r="G2266" s="1" t="s">
        <v>481</v>
      </c>
    </row>
    <row r="2267" spans="1:7" x14ac:dyDescent="0.25">
      <c r="A2267" s="1">
        <v>39010289</v>
      </c>
      <c r="B2267" s="1" t="s">
        <v>6174</v>
      </c>
      <c r="C2267" s="1" t="s">
        <v>6174</v>
      </c>
      <c r="D2267" s="1" t="s">
        <v>6174</v>
      </c>
      <c r="E2267" s="1" t="s">
        <v>66</v>
      </c>
      <c r="G2267" s="1" t="s">
        <v>199</v>
      </c>
    </row>
    <row r="2268" spans="1:7" x14ac:dyDescent="0.25">
      <c r="A2268" s="1">
        <v>39010296</v>
      </c>
      <c r="B2268" s="1" t="s">
        <v>6175</v>
      </c>
      <c r="C2268" s="1" t="s">
        <v>6175</v>
      </c>
      <c r="D2268" s="1" t="s">
        <v>6175</v>
      </c>
      <c r="E2268" s="1" t="s">
        <v>66</v>
      </c>
      <c r="F2268" s="1" t="s">
        <v>6176</v>
      </c>
      <c r="G2268" s="1" t="s">
        <v>6177</v>
      </c>
    </row>
    <row r="2269" spans="1:7" x14ac:dyDescent="0.25">
      <c r="A2269" s="1">
        <v>18990004</v>
      </c>
      <c r="B2269" s="1" t="s">
        <v>6178</v>
      </c>
      <c r="C2269" s="1" t="s">
        <v>6179</v>
      </c>
      <c r="D2269" s="1" t="s">
        <v>6180</v>
      </c>
      <c r="E2269" s="1" t="s">
        <v>66</v>
      </c>
      <c r="G2269" s="1" t="s">
        <v>199</v>
      </c>
    </row>
    <row r="2270" spans="1:7" x14ac:dyDescent="0.25">
      <c r="A2270" s="1">
        <v>16990004</v>
      </c>
      <c r="B2270" s="1" t="s">
        <v>6181</v>
      </c>
      <c r="C2270" s="1" t="s">
        <v>6181</v>
      </c>
      <c r="D2270" s="1" t="s">
        <v>6181</v>
      </c>
      <c r="G2270" s="1" t="s">
        <v>199</v>
      </c>
    </row>
    <row r="2271" spans="1:7" x14ac:dyDescent="0.25">
      <c r="A2271" s="1">
        <v>33003795</v>
      </c>
      <c r="B2271" s="1" t="s">
        <v>6182</v>
      </c>
      <c r="C2271" s="1" t="s">
        <v>6183</v>
      </c>
      <c r="D2271" s="1" t="s">
        <v>6184</v>
      </c>
      <c r="E2271" s="1" t="s">
        <v>65</v>
      </c>
      <c r="F2271" s="1" t="s">
        <v>1984</v>
      </c>
      <c r="G2271" s="1" t="s">
        <v>1985</v>
      </c>
    </row>
    <row r="2272" spans="1:7" x14ac:dyDescent="0.25">
      <c r="A2272" s="1">
        <v>33003435</v>
      </c>
      <c r="B2272" s="1" t="s">
        <v>6185</v>
      </c>
      <c r="C2272" s="1" t="s">
        <v>6186</v>
      </c>
      <c r="D2272" s="1" t="s">
        <v>6187</v>
      </c>
      <c r="E2272" s="1" t="s">
        <v>65</v>
      </c>
      <c r="F2272" s="1" t="s">
        <v>6188</v>
      </c>
      <c r="G2272" s="1" t="s">
        <v>6189</v>
      </c>
    </row>
    <row r="2273" spans="1:7" x14ac:dyDescent="0.25">
      <c r="A2273" s="1">
        <v>33003436</v>
      </c>
      <c r="B2273" s="1" t="s">
        <v>6190</v>
      </c>
      <c r="C2273" s="1" t="s">
        <v>6191</v>
      </c>
      <c r="D2273" s="1" t="s">
        <v>6192</v>
      </c>
      <c r="E2273" s="1" t="s">
        <v>65</v>
      </c>
      <c r="F2273" s="1" t="s">
        <v>6188</v>
      </c>
      <c r="G2273" s="1" t="s">
        <v>6189</v>
      </c>
    </row>
    <row r="2274" spans="1:7" x14ac:dyDescent="0.25">
      <c r="A2274" s="1">
        <v>33003793</v>
      </c>
      <c r="B2274" s="1" t="s">
        <v>6193</v>
      </c>
      <c r="C2274" s="1" t="s">
        <v>6194</v>
      </c>
      <c r="D2274" s="1" t="s">
        <v>6195</v>
      </c>
      <c r="E2274" s="1" t="s">
        <v>65</v>
      </c>
      <c r="F2274" s="1" t="s">
        <v>1984</v>
      </c>
      <c r="G2274" s="1" t="s">
        <v>1985</v>
      </c>
    </row>
    <row r="2275" spans="1:7" x14ac:dyDescent="0.25">
      <c r="A2275" s="1">
        <v>35500227</v>
      </c>
      <c r="B2275" s="1" t="s">
        <v>6196</v>
      </c>
      <c r="C2275" s="1" t="s">
        <v>6197</v>
      </c>
      <c r="D2275" s="1" t="s">
        <v>6198</v>
      </c>
      <c r="E2275" s="1" t="s">
        <v>66</v>
      </c>
      <c r="G2275" s="1" t="s">
        <v>199</v>
      </c>
    </row>
    <row r="2276" spans="1:7" x14ac:dyDescent="0.25">
      <c r="A2276" s="1">
        <v>39010298</v>
      </c>
      <c r="B2276" s="1" t="s">
        <v>6199</v>
      </c>
      <c r="C2276" s="1" t="s">
        <v>6199</v>
      </c>
      <c r="D2276" s="1" t="s">
        <v>6199</v>
      </c>
      <c r="E2276" s="1" t="s">
        <v>66</v>
      </c>
      <c r="G2276" s="1" t="s">
        <v>199</v>
      </c>
    </row>
    <row r="2277" spans="1:7" x14ac:dyDescent="0.25">
      <c r="A2277" s="1">
        <v>37140097</v>
      </c>
      <c r="B2277" s="1" t="s">
        <v>6200</v>
      </c>
      <c r="C2277" s="1" t="s">
        <v>6200</v>
      </c>
      <c r="D2277" s="1" t="s">
        <v>6200</v>
      </c>
      <c r="G2277" s="1" t="s">
        <v>199</v>
      </c>
    </row>
    <row r="2278" spans="1:7" x14ac:dyDescent="0.25">
      <c r="A2278" s="1">
        <v>37140104</v>
      </c>
      <c r="B2278" s="1" t="s">
        <v>6201</v>
      </c>
      <c r="C2278" s="1" t="s">
        <v>6201</v>
      </c>
      <c r="D2278" s="1" t="s">
        <v>6201</v>
      </c>
      <c r="G2278" s="1" t="s">
        <v>199</v>
      </c>
    </row>
    <row r="2279" spans="1:7" x14ac:dyDescent="0.25">
      <c r="A2279" s="1">
        <v>37140105</v>
      </c>
      <c r="B2279" s="1" t="s">
        <v>6202</v>
      </c>
      <c r="C2279" s="1" t="s">
        <v>6202</v>
      </c>
      <c r="D2279" s="1" t="s">
        <v>6202</v>
      </c>
      <c r="G2279" s="1" t="s">
        <v>199</v>
      </c>
    </row>
    <row r="2280" spans="1:7" x14ac:dyDescent="0.25">
      <c r="A2280" s="1">
        <v>37140108</v>
      </c>
      <c r="B2280" s="1" t="s">
        <v>6203</v>
      </c>
      <c r="C2280" s="1" t="s">
        <v>6203</v>
      </c>
      <c r="D2280" s="1" t="s">
        <v>6203</v>
      </c>
      <c r="G2280" s="1" t="s">
        <v>199</v>
      </c>
    </row>
    <row r="2281" spans="1:7" x14ac:dyDescent="0.25">
      <c r="A2281" s="1">
        <v>37140109</v>
      </c>
      <c r="B2281" s="1" t="s">
        <v>6204</v>
      </c>
      <c r="C2281" s="1" t="s">
        <v>6204</v>
      </c>
      <c r="D2281" s="1" t="s">
        <v>6204</v>
      </c>
      <c r="G2281" s="1" t="s">
        <v>199</v>
      </c>
    </row>
    <row r="2282" spans="1:7" x14ac:dyDescent="0.25">
      <c r="A2282" s="1">
        <v>37140110</v>
      </c>
      <c r="B2282" s="1" t="s">
        <v>6205</v>
      </c>
      <c r="C2282" s="1" t="s">
        <v>6205</v>
      </c>
      <c r="D2282" s="1" t="s">
        <v>6205</v>
      </c>
      <c r="G2282" s="1" t="s">
        <v>199</v>
      </c>
    </row>
    <row r="2283" spans="1:7" x14ac:dyDescent="0.25">
      <c r="A2283" s="1">
        <v>37140111</v>
      </c>
      <c r="B2283" s="1" t="s">
        <v>6206</v>
      </c>
      <c r="C2283" s="1" t="s">
        <v>6206</v>
      </c>
      <c r="D2283" s="1" t="s">
        <v>6206</v>
      </c>
      <c r="G2283" s="1" t="s">
        <v>199</v>
      </c>
    </row>
    <row r="2284" spans="1:7" x14ac:dyDescent="0.25">
      <c r="A2284" s="1">
        <v>37140112</v>
      </c>
      <c r="B2284" s="1" t="s">
        <v>6207</v>
      </c>
      <c r="C2284" s="1" t="s">
        <v>6207</v>
      </c>
      <c r="D2284" s="1" t="s">
        <v>6207</v>
      </c>
      <c r="G2284" s="1" t="s">
        <v>199</v>
      </c>
    </row>
    <row r="2285" spans="1:7" x14ac:dyDescent="0.25">
      <c r="A2285" s="1">
        <v>37140113</v>
      </c>
      <c r="B2285" s="1" t="s">
        <v>6208</v>
      </c>
      <c r="C2285" s="1" t="s">
        <v>6208</v>
      </c>
      <c r="D2285" s="1" t="s">
        <v>6208</v>
      </c>
      <c r="G2285" s="1" t="s">
        <v>199</v>
      </c>
    </row>
    <row r="2286" spans="1:7" x14ac:dyDescent="0.25">
      <c r="A2286" s="1">
        <v>37140017</v>
      </c>
      <c r="B2286" s="1" t="s">
        <v>6209</v>
      </c>
      <c r="C2286" s="1" t="s">
        <v>6209</v>
      </c>
      <c r="D2286" s="1" t="s">
        <v>6209</v>
      </c>
      <c r="G2286" s="1" t="s">
        <v>199</v>
      </c>
    </row>
    <row r="2287" spans="1:7" x14ac:dyDescent="0.25">
      <c r="A2287" s="1">
        <v>37140034</v>
      </c>
      <c r="B2287" s="1" t="s">
        <v>6210</v>
      </c>
      <c r="C2287" s="1" t="s">
        <v>6210</v>
      </c>
      <c r="D2287" s="1" t="s">
        <v>6210</v>
      </c>
      <c r="G2287" s="1" t="s">
        <v>199</v>
      </c>
    </row>
    <row r="2288" spans="1:7" x14ac:dyDescent="0.25">
      <c r="A2288" s="1">
        <v>37140038</v>
      </c>
      <c r="B2288" s="1" t="s">
        <v>6211</v>
      </c>
      <c r="C2288" s="1" t="s">
        <v>6211</v>
      </c>
      <c r="D2288" s="1" t="s">
        <v>6211</v>
      </c>
      <c r="G2288" s="1" t="s">
        <v>199</v>
      </c>
    </row>
    <row r="2289" spans="1:7" x14ac:dyDescent="0.25">
      <c r="A2289" s="1">
        <v>37140039</v>
      </c>
      <c r="B2289" s="1" t="s">
        <v>6212</v>
      </c>
      <c r="C2289" s="1" t="s">
        <v>6212</v>
      </c>
      <c r="D2289" s="1" t="s">
        <v>6212</v>
      </c>
      <c r="G2289" s="1" t="s">
        <v>199</v>
      </c>
    </row>
    <row r="2290" spans="1:7" x14ac:dyDescent="0.25">
      <c r="A2290" s="1">
        <v>37140040</v>
      </c>
      <c r="B2290" s="1" t="s">
        <v>6213</v>
      </c>
      <c r="C2290" s="1" t="s">
        <v>6213</v>
      </c>
      <c r="D2290" s="1" t="s">
        <v>6213</v>
      </c>
      <c r="E2290" s="1" t="s">
        <v>66</v>
      </c>
      <c r="G2290" s="1" t="s">
        <v>199</v>
      </c>
    </row>
    <row r="2291" spans="1:7" x14ac:dyDescent="0.25">
      <c r="A2291" s="1">
        <v>37140041</v>
      </c>
      <c r="B2291" s="1" t="s">
        <v>6214</v>
      </c>
      <c r="C2291" s="1" t="s">
        <v>6214</v>
      </c>
      <c r="D2291" s="1" t="s">
        <v>6214</v>
      </c>
      <c r="G2291" s="1" t="s">
        <v>199</v>
      </c>
    </row>
    <row r="2292" spans="1:7" x14ac:dyDescent="0.25">
      <c r="A2292" s="1">
        <v>37140045</v>
      </c>
      <c r="B2292" s="1" t="s">
        <v>6215</v>
      </c>
      <c r="C2292" s="1" t="s">
        <v>6215</v>
      </c>
      <c r="D2292" s="1" t="s">
        <v>6215</v>
      </c>
      <c r="G2292" s="1" t="s">
        <v>199</v>
      </c>
    </row>
    <row r="2293" spans="1:7" x14ac:dyDescent="0.25">
      <c r="A2293" s="1">
        <v>37140048</v>
      </c>
      <c r="B2293" s="1" t="s">
        <v>6216</v>
      </c>
      <c r="C2293" s="1" t="s">
        <v>6216</v>
      </c>
      <c r="D2293" s="1" t="s">
        <v>6216</v>
      </c>
      <c r="G2293" s="1" t="s">
        <v>199</v>
      </c>
    </row>
    <row r="2294" spans="1:7" x14ac:dyDescent="0.25">
      <c r="A2294" s="1">
        <v>37110050</v>
      </c>
      <c r="B2294" s="1" t="s">
        <v>6217</v>
      </c>
      <c r="C2294" s="1" t="s">
        <v>6217</v>
      </c>
      <c r="D2294" s="1" t="s">
        <v>6217</v>
      </c>
      <c r="G2294" s="1" t="s">
        <v>199</v>
      </c>
    </row>
    <row r="2295" spans="1:7" x14ac:dyDescent="0.25">
      <c r="A2295" s="1">
        <v>37110051</v>
      </c>
      <c r="B2295" s="1" t="s">
        <v>6218</v>
      </c>
      <c r="C2295" s="1" t="s">
        <v>6218</v>
      </c>
      <c r="D2295" s="1" t="s">
        <v>6218</v>
      </c>
      <c r="G2295" s="1" t="s">
        <v>199</v>
      </c>
    </row>
    <row r="2296" spans="1:7" x14ac:dyDescent="0.25">
      <c r="A2296" s="1">
        <v>37110053</v>
      </c>
      <c r="B2296" s="1" t="s">
        <v>6219</v>
      </c>
      <c r="C2296" s="1" t="s">
        <v>6219</v>
      </c>
      <c r="D2296" s="1" t="s">
        <v>6219</v>
      </c>
      <c r="G2296" s="1" t="s">
        <v>199</v>
      </c>
    </row>
    <row r="2297" spans="1:7" x14ac:dyDescent="0.25">
      <c r="A2297" s="1">
        <v>37110054</v>
      </c>
      <c r="B2297" s="1" t="s">
        <v>6220</v>
      </c>
      <c r="C2297" s="1" t="s">
        <v>6220</v>
      </c>
      <c r="D2297" s="1" t="s">
        <v>6220</v>
      </c>
      <c r="G2297" s="1" t="s">
        <v>199</v>
      </c>
    </row>
    <row r="2298" spans="1:7" x14ac:dyDescent="0.25">
      <c r="A2298" s="1">
        <v>37110056</v>
      </c>
      <c r="B2298" s="1" t="s">
        <v>6221</v>
      </c>
      <c r="C2298" s="1" t="s">
        <v>6221</v>
      </c>
      <c r="D2298" s="1" t="s">
        <v>6221</v>
      </c>
      <c r="G2298" s="1" t="s">
        <v>199</v>
      </c>
    </row>
    <row r="2299" spans="1:7" x14ac:dyDescent="0.25">
      <c r="A2299" s="1">
        <v>37110057</v>
      </c>
      <c r="B2299" s="1" t="s">
        <v>6222</v>
      </c>
      <c r="C2299" s="1" t="s">
        <v>6222</v>
      </c>
      <c r="D2299" s="1" t="s">
        <v>6222</v>
      </c>
      <c r="G2299" s="1" t="s">
        <v>199</v>
      </c>
    </row>
    <row r="2300" spans="1:7" x14ac:dyDescent="0.25">
      <c r="A2300" s="1">
        <v>37110058</v>
      </c>
      <c r="B2300" s="1" t="s">
        <v>6223</v>
      </c>
      <c r="C2300" s="1" t="s">
        <v>6223</v>
      </c>
      <c r="D2300" s="1" t="s">
        <v>6223</v>
      </c>
      <c r="E2300" s="1" t="s">
        <v>65</v>
      </c>
      <c r="G2300" s="1" t="s">
        <v>199</v>
      </c>
    </row>
    <row r="2301" spans="1:7" x14ac:dyDescent="0.25">
      <c r="A2301" s="1">
        <v>37030014</v>
      </c>
      <c r="B2301" s="1" t="s">
        <v>6224</v>
      </c>
      <c r="C2301" s="1" t="s">
        <v>6224</v>
      </c>
      <c r="D2301" s="1" t="s">
        <v>6224</v>
      </c>
      <c r="G2301" s="1" t="s">
        <v>199</v>
      </c>
    </row>
    <row r="2302" spans="1:7" x14ac:dyDescent="0.25">
      <c r="A2302" s="1">
        <v>37030015</v>
      </c>
      <c r="B2302" s="1" t="s">
        <v>6225</v>
      </c>
      <c r="C2302" s="1" t="s">
        <v>6225</v>
      </c>
      <c r="D2302" s="1" t="s">
        <v>6225</v>
      </c>
      <c r="G2302" s="1" t="s">
        <v>199</v>
      </c>
    </row>
    <row r="2303" spans="1:7" x14ac:dyDescent="0.25">
      <c r="A2303" s="1">
        <v>37030028</v>
      </c>
      <c r="B2303" s="1" t="s">
        <v>6226</v>
      </c>
      <c r="C2303" s="1" t="s">
        <v>6226</v>
      </c>
      <c r="D2303" s="1" t="s">
        <v>6226</v>
      </c>
      <c r="E2303" s="1" t="s">
        <v>65</v>
      </c>
      <c r="F2303" s="1" t="s">
        <v>6227</v>
      </c>
      <c r="G2303" s="1" t="s">
        <v>6228</v>
      </c>
    </row>
    <row r="2304" spans="1:7" x14ac:dyDescent="0.25">
      <c r="A2304" s="1">
        <v>37050005</v>
      </c>
      <c r="B2304" s="1" t="s">
        <v>6229</v>
      </c>
      <c r="C2304" s="1" t="s">
        <v>6229</v>
      </c>
      <c r="D2304" s="1" t="s">
        <v>6229</v>
      </c>
      <c r="G2304" s="1" t="s">
        <v>199</v>
      </c>
    </row>
    <row r="2305" spans="1:7" x14ac:dyDescent="0.25">
      <c r="A2305" s="1">
        <v>37100057</v>
      </c>
      <c r="B2305" s="1" t="s">
        <v>6230</v>
      </c>
      <c r="C2305" s="1" t="s">
        <v>6230</v>
      </c>
      <c r="D2305" s="1" t="s">
        <v>6230</v>
      </c>
      <c r="G2305" s="1" t="s">
        <v>199</v>
      </c>
    </row>
    <row r="2306" spans="1:7" x14ac:dyDescent="0.25">
      <c r="A2306" s="1">
        <v>35030001</v>
      </c>
      <c r="B2306" s="1" t="s">
        <v>6231</v>
      </c>
      <c r="C2306" s="1" t="s">
        <v>6232</v>
      </c>
      <c r="D2306" s="1" t="s">
        <v>6233</v>
      </c>
      <c r="E2306" s="1" t="s">
        <v>65</v>
      </c>
      <c r="F2306" s="1" t="s">
        <v>6234</v>
      </c>
      <c r="G2306" s="1" t="s">
        <v>6235</v>
      </c>
    </row>
    <row r="2307" spans="1:7" x14ac:dyDescent="0.25">
      <c r="A2307" s="1">
        <v>25216000</v>
      </c>
      <c r="B2307" s="1" t="s">
        <v>6236</v>
      </c>
      <c r="C2307" s="1" t="s">
        <v>6236</v>
      </c>
      <c r="D2307" s="1" t="s">
        <v>6236</v>
      </c>
      <c r="G2307" s="1" t="s">
        <v>199</v>
      </c>
    </row>
    <row r="2308" spans="1:7" x14ac:dyDescent="0.25">
      <c r="A2308" s="1">
        <v>26216000</v>
      </c>
      <c r="B2308" s="1" t="s">
        <v>6236</v>
      </c>
      <c r="C2308" s="1" t="s">
        <v>6236</v>
      </c>
      <c r="D2308" s="1" t="s">
        <v>6236</v>
      </c>
      <c r="G2308" s="1" t="s">
        <v>199</v>
      </c>
    </row>
    <row r="2309" spans="1:7" x14ac:dyDescent="0.25">
      <c r="A2309" s="1">
        <v>39010290</v>
      </c>
      <c r="B2309" s="1" t="s">
        <v>6237</v>
      </c>
      <c r="C2309" s="1" t="s">
        <v>6238</v>
      </c>
      <c r="D2309" s="1" t="s">
        <v>6239</v>
      </c>
      <c r="E2309" s="1" t="s">
        <v>66</v>
      </c>
      <c r="F2309" s="1" t="s">
        <v>6240</v>
      </c>
      <c r="G2309" s="1" t="s">
        <v>6241</v>
      </c>
    </row>
    <row r="2310" spans="1:7" x14ac:dyDescent="0.25">
      <c r="A2310" s="1">
        <v>39010291</v>
      </c>
      <c r="B2310" s="1" t="s">
        <v>6242</v>
      </c>
      <c r="C2310" s="1" t="s">
        <v>6243</v>
      </c>
      <c r="D2310" s="1" t="s">
        <v>6244</v>
      </c>
      <c r="E2310" s="1" t="s">
        <v>66</v>
      </c>
      <c r="F2310" s="1" t="s">
        <v>6245</v>
      </c>
      <c r="G2310" s="1" t="s">
        <v>6246</v>
      </c>
    </row>
    <row r="2311" spans="1:7" x14ac:dyDescent="0.25">
      <c r="A2311" s="1">
        <v>39010292</v>
      </c>
      <c r="B2311" s="1" t="s">
        <v>6247</v>
      </c>
      <c r="C2311" s="1" t="s">
        <v>6248</v>
      </c>
      <c r="D2311" s="1" t="s">
        <v>6249</v>
      </c>
      <c r="E2311" s="1" t="s">
        <v>66</v>
      </c>
      <c r="F2311" s="1" t="s">
        <v>6250</v>
      </c>
      <c r="G2311" s="1" t="s">
        <v>6251</v>
      </c>
    </row>
    <row r="2312" spans="1:7" x14ac:dyDescent="0.25">
      <c r="A2312" s="1">
        <v>39010294</v>
      </c>
      <c r="B2312" s="1" t="s">
        <v>6252</v>
      </c>
      <c r="C2312" s="1" t="s">
        <v>6253</v>
      </c>
      <c r="D2312" s="1" t="s">
        <v>6254</v>
      </c>
      <c r="E2312" s="1" t="s">
        <v>66</v>
      </c>
      <c r="F2312" s="1" t="s">
        <v>6255</v>
      </c>
      <c r="G2312" s="1" t="s">
        <v>6256</v>
      </c>
    </row>
    <row r="2313" spans="1:7" x14ac:dyDescent="0.25">
      <c r="A2313" s="1">
        <v>19045124</v>
      </c>
      <c r="B2313" s="1" t="s">
        <v>6257</v>
      </c>
      <c r="C2313" s="1" t="s">
        <v>6258</v>
      </c>
      <c r="D2313" s="1" t="s">
        <v>6259</v>
      </c>
      <c r="E2313" s="1" t="s">
        <v>65</v>
      </c>
      <c r="F2313" s="1" t="s">
        <v>101</v>
      </c>
      <c r="G2313" s="1" t="s">
        <v>6260</v>
      </c>
    </row>
    <row r="2314" spans="1:7" x14ac:dyDescent="0.25">
      <c r="A2314" s="1">
        <v>15045124</v>
      </c>
      <c r="B2314" s="1" t="s">
        <v>6261</v>
      </c>
      <c r="C2314" s="1" t="s">
        <v>6261</v>
      </c>
      <c r="D2314" s="1" t="s">
        <v>6261</v>
      </c>
      <c r="G2314" s="1" t="s">
        <v>199</v>
      </c>
    </row>
    <row r="2315" spans="1:7" x14ac:dyDescent="0.25">
      <c r="A2315" s="1">
        <v>33003786</v>
      </c>
      <c r="B2315" s="1" t="s">
        <v>6262</v>
      </c>
      <c r="C2315" s="1" t="s">
        <v>6263</v>
      </c>
      <c r="D2315" s="1" t="s">
        <v>6264</v>
      </c>
      <c r="G2315" s="1" t="s">
        <v>199</v>
      </c>
    </row>
    <row r="2316" spans="1:7" x14ac:dyDescent="0.25">
      <c r="A2316" s="1">
        <v>33903857</v>
      </c>
      <c r="B2316" s="1" t="s">
        <v>6265</v>
      </c>
      <c r="C2316" s="1" t="s">
        <v>6266</v>
      </c>
      <c r="D2316" s="1" t="s">
        <v>6267</v>
      </c>
      <c r="E2316" s="1" t="s">
        <v>66</v>
      </c>
      <c r="F2316" s="1" t="s">
        <v>233</v>
      </c>
      <c r="G2316" s="1" t="s">
        <v>234</v>
      </c>
    </row>
    <row r="2317" spans="1:7" x14ac:dyDescent="0.25">
      <c r="A2317" s="1">
        <v>33903858</v>
      </c>
      <c r="B2317" s="1" t="s">
        <v>6268</v>
      </c>
      <c r="C2317" s="1" t="s">
        <v>6268</v>
      </c>
      <c r="D2317" s="1" t="s">
        <v>6268</v>
      </c>
      <c r="G2317" s="1" t="s">
        <v>199</v>
      </c>
    </row>
    <row r="2318" spans="1:7" x14ac:dyDescent="0.25">
      <c r="A2318" s="1">
        <v>28280020</v>
      </c>
      <c r="B2318" s="1" t="s">
        <v>6269</v>
      </c>
      <c r="C2318" s="1" t="s">
        <v>6270</v>
      </c>
      <c r="D2318" s="1" t="s">
        <v>6271</v>
      </c>
      <c r="G2318" s="1" t="s">
        <v>199</v>
      </c>
    </row>
    <row r="2319" spans="1:7" x14ac:dyDescent="0.25">
      <c r="A2319" s="1">
        <v>35085005</v>
      </c>
      <c r="B2319" s="1" t="s">
        <v>6272</v>
      </c>
      <c r="C2319" s="1" t="s">
        <v>6273</v>
      </c>
      <c r="D2319" s="1" t="s">
        <v>6274</v>
      </c>
      <c r="E2319" s="1" t="s">
        <v>66</v>
      </c>
      <c r="F2319" s="1" t="s">
        <v>2991</v>
      </c>
      <c r="G2319" s="1" t="s">
        <v>2992</v>
      </c>
    </row>
    <row r="2320" spans="1:7" x14ac:dyDescent="0.25">
      <c r="A2320" s="1">
        <v>33903859</v>
      </c>
      <c r="B2320" s="1" t="s">
        <v>6275</v>
      </c>
      <c r="C2320" s="1" t="s">
        <v>6276</v>
      </c>
      <c r="D2320" s="1" t="s">
        <v>6277</v>
      </c>
      <c r="E2320" s="1" t="s">
        <v>66</v>
      </c>
      <c r="F2320" s="1" t="s">
        <v>6278</v>
      </c>
      <c r="G2320" s="1" t="s">
        <v>6279</v>
      </c>
    </row>
    <row r="2321" spans="1:7" x14ac:dyDescent="0.25">
      <c r="A2321" s="1">
        <v>35250103</v>
      </c>
      <c r="B2321" s="1" t="s">
        <v>6280</v>
      </c>
      <c r="C2321" s="1" t="s">
        <v>6281</v>
      </c>
      <c r="D2321" s="1" t="s">
        <v>6282</v>
      </c>
      <c r="E2321" s="1" t="s">
        <v>65</v>
      </c>
      <c r="F2321" s="1" t="s">
        <v>6283</v>
      </c>
      <c r="G2321" s="1" t="s">
        <v>6284</v>
      </c>
    </row>
    <row r="2322" spans="1:7" x14ac:dyDescent="0.25">
      <c r="A2322" s="1">
        <v>33902691</v>
      </c>
      <c r="B2322" s="1" t="s">
        <v>6285</v>
      </c>
      <c r="C2322" s="1" t="s">
        <v>6286</v>
      </c>
      <c r="D2322" s="1" t="s">
        <v>6287</v>
      </c>
      <c r="E2322" s="1" t="s">
        <v>66</v>
      </c>
      <c r="F2322" s="1" t="s">
        <v>874</v>
      </c>
      <c r="G2322" s="1" t="s">
        <v>875</v>
      </c>
    </row>
    <row r="2323" spans="1:7" x14ac:dyDescent="0.25">
      <c r="A2323" s="1">
        <v>33902683</v>
      </c>
      <c r="B2323" s="1" t="s">
        <v>6288</v>
      </c>
      <c r="C2323" s="1" t="s">
        <v>6289</v>
      </c>
      <c r="D2323" s="1" t="s">
        <v>6290</v>
      </c>
      <c r="E2323" s="1" t="s">
        <v>65</v>
      </c>
      <c r="F2323" s="1" t="s">
        <v>171</v>
      </c>
      <c r="G2323" s="1" t="s">
        <v>172</v>
      </c>
    </row>
    <row r="2324" spans="1:7" x14ac:dyDescent="0.25">
      <c r="A2324" s="1">
        <v>33902681</v>
      </c>
      <c r="B2324" s="1" t="s">
        <v>6291</v>
      </c>
      <c r="C2324" s="1" t="s">
        <v>6292</v>
      </c>
      <c r="D2324" s="1" t="s">
        <v>6293</v>
      </c>
      <c r="E2324" s="1" t="s">
        <v>65</v>
      </c>
      <c r="F2324" s="1" t="s">
        <v>171</v>
      </c>
      <c r="G2324" s="1" t="s">
        <v>172</v>
      </c>
    </row>
    <row r="2325" spans="1:7" x14ac:dyDescent="0.25">
      <c r="A2325" s="1">
        <v>33902523</v>
      </c>
      <c r="B2325" s="1" t="s">
        <v>6294</v>
      </c>
      <c r="C2325" s="1" t="s">
        <v>6295</v>
      </c>
      <c r="D2325" s="1" t="s">
        <v>6296</v>
      </c>
      <c r="E2325" s="1" t="s">
        <v>66</v>
      </c>
      <c r="F2325" s="1" t="s">
        <v>233</v>
      </c>
      <c r="G2325" s="1" t="s">
        <v>234</v>
      </c>
    </row>
    <row r="2326" spans="1:7" x14ac:dyDescent="0.25">
      <c r="A2326" s="1">
        <v>33902507</v>
      </c>
      <c r="B2326" s="1" t="s">
        <v>6297</v>
      </c>
      <c r="C2326" s="1" t="s">
        <v>6298</v>
      </c>
      <c r="D2326" s="1" t="s">
        <v>6299</v>
      </c>
      <c r="E2326" s="1" t="s">
        <v>65</v>
      </c>
      <c r="F2326" s="1" t="s">
        <v>171</v>
      </c>
      <c r="G2326" s="1" t="s">
        <v>172</v>
      </c>
    </row>
    <row r="2327" spans="1:7" x14ac:dyDescent="0.25">
      <c r="A2327" s="1">
        <v>33950027</v>
      </c>
      <c r="B2327" s="1" t="s">
        <v>6300</v>
      </c>
      <c r="C2327" s="1" t="s">
        <v>6301</v>
      </c>
      <c r="D2327" s="1" t="s">
        <v>6302</v>
      </c>
      <c r="E2327" s="1" t="s">
        <v>65</v>
      </c>
      <c r="F2327" s="1" t="s">
        <v>382</v>
      </c>
      <c r="G2327" s="1" t="s">
        <v>383</v>
      </c>
    </row>
    <row r="2328" spans="1:7" x14ac:dyDescent="0.25">
      <c r="A2328" s="1">
        <v>33009170</v>
      </c>
      <c r="B2328" s="1" t="s">
        <v>6303</v>
      </c>
      <c r="C2328" s="1" t="s">
        <v>6304</v>
      </c>
      <c r="D2328" s="1" t="s">
        <v>6305</v>
      </c>
      <c r="E2328" s="1" t="s">
        <v>65</v>
      </c>
      <c r="F2328" s="1" t="s">
        <v>1984</v>
      </c>
      <c r="G2328" s="1" t="s">
        <v>1985</v>
      </c>
    </row>
    <row r="2329" spans="1:7" x14ac:dyDescent="0.25">
      <c r="A2329" s="1">
        <v>33003305</v>
      </c>
      <c r="B2329" s="1" t="s">
        <v>6306</v>
      </c>
      <c r="C2329" s="1" t="s">
        <v>6307</v>
      </c>
      <c r="D2329" s="1" t="s">
        <v>6308</v>
      </c>
      <c r="E2329" s="1" t="s">
        <v>65</v>
      </c>
      <c r="F2329" s="1" t="s">
        <v>480</v>
      </c>
      <c r="G2329" s="1" t="s">
        <v>481</v>
      </c>
    </row>
    <row r="2330" spans="1:7" x14ac:dyDescent="0.25">
      <c r="A2330" s="1">
        <v>33950035</v>
      </c>
      <c r="B2330" s="1" t="s">
        <v>6309</v>
      </c>
      <c r="C2330" s="1" t="s">
        <v>6310</v>
      </c>
      <c r="D2330" s="1" t="s">
        <v>6311</v>
      </c>
      <c r="E2330" s="1" t="s">
        <v>65</v>
      </c>
      <c r="F2330" s="1" t="s">
        <v>382</v>
      </c>
      <c r="G2330" s="1" t="s">
        <v>383</v>
      </c>
    </row>
    <row r="2331" spans="1:7" x14ac:dyDescent="0.25">
      <c r="A2331" s="1">
        <v>33006376</v>
      </c>
      <c r="B2331" s="1" t="s">
        <v>6312</v>
      </c>
      <c r="C2331" s="1" t="s">
        <v>6313</v>
      </c>
      <c r="D2331" s="1" t="s">
        <v>6314</v>
      </c>
      <c r="E2331" s="1" t="s">
        <v>65</v>
      </c>
      <c r="F2331" s="1" t="s">
        <v>39</v>
      </c>
      <c r="G2331" s="1" t="s">
        <v>321</v>
      </c>
    </row>
    <row r="2332" spans="1:7" x14ac:dyDescent="0.25">
      <c r="A2332" s="1">
        <v>33903102</v>
      </c>
      <c r="B2332" s="1" t="s">
        <v>6315</v>
      </c>
      <c r="C2332" s="1" t="s">
        <v>6316</v>
      </c>
      <c r="D2332" s="1" t="s">
        <v>6317</v>
      </c>
      <c r="E2332" s="1" t="s">
        <v>66</v>
      </c>
      <c r="F2332" s="1" t="s">
        <v>387</v>
      </c>
      <c r="G2332" s="1" t="s">
        <v>388</v>
      </c>
    </row>
    <row r="2333" spans="1:7" x14ac:dyDescent="0.25">
      <c r="A2333" s="1">
        <v>33902765</v>
      </c>
      <c r="B2333" s="1" t="s">
        <v>6318</v>
      </c>
      <c r="C2333" s="1" t="s">
        <v>6319</v>
      </c>
      <c r="D2333" s="1" t="s">
        <v>6320</v>
      </c>
      <c r="E2333" s="1" t="s">
        <v>65</v>
      </c>
      <c r="F2333" s="1" t="s">
        <v>171</v>
      </c>
      <c r="G2333" s="1" t="s">
        <v>172</v>
      </c>
    </row>
    <row r="2334" spans="1:7" x14ac:dyDescent="0.25">
      <c r="A2334" s="1">
        <v>33902761</v>
      </c>
      <c r="B2334" s="1" t="s">
        <v>6321</v>
      </c>
      <c r="C2334" s="1" t="s">
        <v>6322</v>
      </c>
      <c r="D2334" s="1" t="s">
        <v>6323</v>
      </c>
      <c r="E2334" s="1" t="s">
        <v>65</v>
      </c>
      <c r="F2334" s="1" t="s">
        <v>171</v>
      </c>
      <c r="G2334" s="1" t="s">
        <v>172</v>
      </c>
    </row>
    <row r="2335" spans="1:7" x14ac:dyDescent="0.25">
      <c r="A2335" s="1">
        <v>33902751</v>
      </c>
      <c r="B2335" s="1" t="s">
        <v>6324</v>
      </c>
      <c r="C2335" s="1" t="s">
        <v>6325</v>
      </c>
      <c r="D2335" s="1" t="s">
        <v>6326</v>
      </c>
      <c r="E2335" s="1" t="s">
        <v>66</v>
      </c>
      <c r="F2335" s="1" t="s">
        <v>874</v>
      </c>
      <c r="G2335" s="1" t="s">
        <v>875</v>
      </c>
    </row>
    <row r="2336" spans="1:7" x14ac:dyDescent="0.25">
      <c r="A2336" s="1">
        <v>33902709</v>
      </c>
      <c r="B2336" s="1" t="s">
        <v>6327</v>
      </c>
      <c r="C2336" s="1" t="s">
        <v>6328</v>
      </c>
      <c r="D2336" s="1" t="s">
        <v>6329</v>
      </c>
      <c r="E2336" s="1" t="s">
        <v>66</v>
      </c>
      <c r="F2336" s="1" t="s">
        <v>874</v>
      </c>
      <c r="G2336" s="1" t="s">
        <v>875</v>
      </c>
    </row>
    <row r="2337" spans="1:7" x14ac:dyDescent="0.25">
      <c r="A2337" s="1">
        <v>33006119</v>
      </c>
      <c r="B2337" s="1" t="s">
        <v>6330</v>
      </c>
      <c r="C2337" s="1" t="s">
        <v>6331</v>
      </c>
      <c r="D2337" s="1" t="s">
        <v>6332</v>
      </c>
      <c r="E2337" s="1" t="s">
        <v>65</v>
      </c>
      <c r="F2337" s="1" t="s">
        <v>480</v>
      </c>
      <c r="G2337" s="1" t="s">
        <v>481</v>
      </c>
    </row>
    <row r="2338" spans="1:7" x14ac:dyDescent="0.25">
      <c r="A2338" s="1">
        <v>33006404</v>
      </c>
      <c r="B2338" s="1" t="s">
        <v>6333</v>
      </c>
      <c r="C2338" s="1" t="s">
        <v>6334</v>
      </c>
      <c r="D2338" s="1" t="s">
        <v>6335</v>
      </c>
      <c r="E2338" s="1" t="s">
        <v>65</v>
      </c>
      <c r="F2338" s="1" t="s">
        <v>39</v>
      </c>
      <c r="G2338" s="1" t="s">
        <v>321</v>
      </c>
    </row>
    <row r="2339" spans="1:7" x14ac:dyDescent="0.25">
      <c r="A2339" s="1">
        <v>33009060</v>
      </c>
      <c r="B2339" s="1" t="s">
        <v>6336</v>
      </c>
      <c r="C2339" s="1" t="s">
        <v>6337</v>
      </c>
      <c r="D2339" s="1" t="s">
        <v>6338</v>
      </c>
      <c r="E2339" s="1" t="s">
        <v>65</v>
      </c>
      <c r="F2339" s="1" t="s">
        <v>39</v>
      </c>
      <c r="G2339" s="1" t="s">
        <v>321</v>
      </c>
    </row>
    <row r="2340" spans="1:7" x14ac:dyDescent="0.25">
      <c r="A2340" s="1">
        <v>33009163</v>
      </c>
      <c r="B2340" s="1" t="s">
        <v>6339</v>
      </c>
      <c r="C2340" s="1" t="s">
        <v>6340</v>
      </c>
      <c r="D2340" s="1" t="s">
        <v>6341</v>
      </c>
      <c r="E2340" s="1" t="s">
        <v>65</v>
      </c>
      <c r="F2340" s="1" t="s">
        <v>39</v>
      </c>
      <c r="G2340" s="1" t="s">
        <v>321</v>
      </c>
    </row>
    <row r="2341" spans="1:7" x14ac:dyDescent="0.25">
      <c r="A2341" s="1">
        <v>33009036</v>
      </c>
      <c r="B2341" s="1" t="s">
        <v>6342</v>
      </c>
      <c r="C2341" s="1" t="s">
        <v>6343</v>
      </c>
      <c r="D2341" s="1" t="s">
        <v>6344</v>
      </c>
      <c r="E2341" s="1" t="s">
        <v>65</v>
      </c>
      <c r="F2341" s="1" t="s">
        <v>39</v>
      </c>
      <c r="G2341" s="1" t="s">
        <v>321</v>
      </c>
    </row>
    <row r="2342" spans="1:7" x14ac:dyDescent="0.25">
      <c r="A2342" s="1">
        <v>33009045</v>
      </c>
      <c r="B2342" s="1" t="s">
        <v>6345</v>
      </c>
      <c r="C2342" s="1" t="s">
        <v>6346</v>
      </c>
      <c r="D2342" s="1" t="s">
        <v>6347</v>
      </c>
      <c r="E2342" s="1" t="s">
        <v>65</v>
      </c>
      <c r="F2342" s="1" t="s">
        <v>39</v>
      </c>
      <c r="G2342" s="1" t="s">
        <v>321</v>
      </c>
    </row>
    <row r="2343" spans="1:7" x14ac:dyDescent="0.25">
      <c r="A2343" s="1">
        <v>33006297</v>
      </c>
      <c r="B2343" s="1" t="s">
        <v>6348</v>
      </c>
      <c r="C2343" s="1" t="s">
        <v>6349</v>
      </c>
      <c r="D2343" s="1" t="s">
        <v>6350</v>
      </c>
      <c r="E2343" s="1" t="s">
        <v>65</v>
      </c>
      <c r="F2343" s="1" t="s">
        <v>39</v>
      </c>
      <c r="G2343" s="1" t="s">
        <v>321</v>
      </c>
    </row>
    <row r="2344" spans="1:7" x14ac:dyDescent="0.25">
      <c r="A2344" s="1">
        <v>33006272</v>
      </c>
      <c r="B2344" s="1" t="s">
        <v>6351</v>
      </c>
      <c r="C2344" s="1" t="s">
        <v>6352</v>
      </c>
      <c r="D2344" s="1" t="s">
        <v>6353</v>
      </c>
      <c r="E2344" s="1" t="s">
        <v>65</v>
      </c>
      <c r="F2344" s="1" t="s">
        <v>39</v>
      </c>
      <c r="G2344" s="1" t="s">
        <v>321</v>
      </c>
    </row>
    <row r="2345" spans="1:7" x14ac:dyDescent="0.25">
      <c r="A2345" s="1">
        <v>33902521</v>
      </c>
      <c r="B2345" s="1" t="s">
        <v>6354</v>
      </c>
      <c r="C2345" s="1" t="s">
        <v>6355</v>
      </c>
      <c r="D2345" s="1" t="s">
        <v>6356</v>
      </c>
      <c r="E2345" s="1" t="s">
        <v>66</v>
      </c>
      <c r="F2345" s="1" t="s">
        <v>1831</v>
      </c>
      <c r="G2345" s="1" t="s">
        <v>1832</v>
      </c>
    </row>
    <row r="2346" spans="1:7" x14ac:dyDescent="0.25">
      <c r="A2346" s="1">
        <v>33005966</v>
      </c>
      <c r="B2346" s="1" t="s">
        <v>6357</v>
      </c>
      <c r="C2346" s="1" t="s">
        <v>6358</v>
      </c>
      <c r="D2346" s="1" t="s">
        <v>6359</v>
      </c>
      <c r="E2346" s="1" t="s">
        <v>65</v>
      </c>
      <c r="F2346" s="1" t="s">
        <v>39</v>
      </c>
      <c r="G2346" s="1" t="s">
        <v>321</v>
      </c>
    </row>
    <row r="2347" spans="1:7" x14ac:dyDescent="0.25">
      <c r="A2347" s="1">
        <v>33005960</v>
      </c>
      <c r="B2347" s="1" t="s">
        <v>6360</v>
      </c>
      <c r="C2347" s="1" t="s">
        <v>6361</v>
      </c>
      <c r="D2347" s="1" t="s">
        <v>6362</v>
      </c>
      <c r="E2347" s="1" t="s">
        <v>65</v>
      </c>
      <c r="F2347" s="1" t="s">
        <v>480</v>
      </c>
      <c r="G2347" s="1" t="s">
        <v>481</v>
      </c>
    </row>
    <row r="2348" spans="1:7" x14ac:dyDescent="0.25">
      <c r="A2348" s="1">
        <v>33903103</v>
      </c>
      <c r="B2348" s="1" t="s">
        <v>6363</v>
      </c>
      <c r="C2348" s="1" t="s">
        <v>6364</v>
      </c>
      <c r="D2348" s="1" t="s">
        <v>6365</v>
      </c>
      <c r="E2348" s="1" t="s">
        <v>66</v>
      </c>
      <c r="F2348" s="1" t="s">
        <v>387</v>
      </c>
      <c r="G2348" s="1" t="s">
        <v>388</v>
      </c>
    </row>
    <row r="2349" spans="1:7" x14ac:dyDescent="0.25">
      <c r="A2349" s="1">
        <v>33903114</v>
      </c>
      <c r="B2349" s="1" t="s">
        <v>6366</v>
      </c>
      <c r="C2349" s="1" t="s">
        <v>6367</v>
      </c>
      <c r="D2349" s="1" t="s">
        <v>6368</v>
      </c>
      <c r="E2349" s="1" t="s">
        <v>66</v>
      </c>
      <c r="F2349" s="1" t="s">
        <v>387</v>
      </c>
      <c r="G2349" s="1" t="s">
        <v>388</v>
      </c>
    </row>
    <row r="2350" spans="1:7" x14ac:dyDescent="0.25">
      <c r="A2350" s="1">
        <v>33902759</v>
      </c>
      <c r="B2350" s="1" t="s">
        <v>6369</v>
      </c>
      <c r="C2350" s="1" t="s">
        <v>6370</v>
      </c>
      <c r="D2350" s="1" t="s">
        <v>6371</v>
      </c>
      <c r="E2350" s="1" t="s">
        <v>66</v>
      </c>
      <c r="F2350" s="1" t="s">
        <v>874</v>
      </c>
      <c r="G2350" s="1" t="s">
        <v>875</v>
      </c>
    </row>
    <row r="2351" spans="1:7" x14ac:dyDescent="0.25">
      <c r="A2351" s="1">
        <v>33902220</v>
      </c>
      <c r="B2351" s="1" t="s">
        <v>6372</v>
      </c>
      <c r="C2351" s="1" t="s">
        <v>6373</v>
      </c>
      <c r="D2351" s="1" t="s">
        <v>6374</v>
      </c>
      <c r="E2351" s="1" t="s">
        <v>66</v>
      </c>
      <c r="F2351" s="1" t="s">
        <v>1831</v>
      </c>
      <c r="G2351" s="1" t="s">
        <v>1832</v>
      </c>
    </row>
    <row r="2352" spans="1:7" x14ac:dyDescent="0.25">
      <c r="A2352" s="1">
        <v>33903808</v>
      </c>
      <c r="B2352" s="1" t="s">
        <v>6375</v>
      </c>
      <c r="C2352" s="1" t="s">
        <v>6376</v>
      </c>
      <c r="D2352" s="1" t="s">
        <v>6377</v>
      </c>
      <c r="E2352" s="1" t="s">
        <v>65</v>
      </c>
      <c r="F2352" s="1" t="s">
        <v>171</v>
      </c>
      <c r="G2352" s="1" t="s">
        <v>172</v>
      </c>
    </row>
    <row r="2353" spans="1:7" x14ac:dyDescent="0.25">
      <c r="A2353" s="1">
        <v>33003724</v>
      </c>
      <c r="B2353" s="1" t="s">
        <v>6378</v>
      </c>
      <c r="C2353" s="1" t="s">
        <v>6379</v>
      </c>
      <c r="D2353" s="1" t="s">
        <v>6380</v>
      </c>
      <c r="E2353" s="1" t="s">
        <v>65</v>
      </c>
      <c r="F2353" s="1" t="s">
        <v>480</v>
      </c>
      <c r="G2353" s="1" t="s">
        <v>481</v>
      </c>
    </row>
    <row r="2354" spans="1:7" x14ac:dyDescent="0.25">
      <c r="A2354" s="1">
        <v>33003705</v>
      </c>
      <c r="B2354" s="1" t="s">
        <v>6381</v>
      </c>
      <c r="C2354" s="1" t="s">
        <v>6382</v>
      </c>
      <c r="D2354" s="1" t="s">
        <v>6383</v>
      </c>
      <c r="E2354" s="1" t="s">
        <v>65</v>
      </c>
      <c r="F2354" s="1" t="s">
        <v>480</v>
      </c>
      <c r="G2354" s="1" t="s">
        <v>481</v>
      </c>
    </row>
    <row r="2355" spans="1:7" x14ac:dyDescent="0.25">
      <c r="A2355" s="1">
        <v>33003302</v>
      </c>
      <c r="B2355" s="1" t="s">
        <v>6384</v>
      </c>
      <c r="C2355" s="1" t="s">
        <v>6385</v>
      </c>
      <c r="D2355" s="1" t="s">
        <v>6386</v>
      </c>
      <c r="E2355" s="1" t="s">
        <v>65</v>
      </c>
      <c r="F2355" s="1" t="s">
        <v>39</v>
      </c>
      <c r="G2355" s="1" t="s">
        <v>321</v>
      </c>
    </row>
    <row r="2356" spans="1:7" x14ac:dyDescent="0.25">
      <c r="A2356" s="1">
        <v>33903783</v>
      </c>
      <c r="B2356" s="1" t="s">
        <v>6387</v>
      </c>
      <c r="C2356" s="1" t="s">
        <v>6388</v>
      </c>
      <c r="D2356" s="1" t="s">
        <v>6389</v>
      </c>
      <c r="E2356" s="1" t="s">
        <v>66</v>
      </c>
      <c r="F2356" s="1" t="s">
        <v>387</v>
      </c>
      <c r="G2356" s="1" t="s">
        <v>388</v>
      </c>
    </row>
    <row r="2357" spans="1:7" x14ac:dyDescent="0.25">
      <c r="A2357" s="1">
        <v>33902906</v>
      </c>
      <c r="B2357" s="1" t="s">
        <v>6390</v>
      </c>
      <c r="C2357" s="1" t="s">
        <v>6391</v>
      </c>
      <c r="D2357" s="1" t="s">
        <v>6392</v>
      </c>
      <c r="E2357" s="1" t="s">
        <v>65</v>
      </c>
      <c r="F2357" s="1" t="s">
        <v>387</v>
      </c>
      <c r="G2357" s="1" t="s">
        <v>388</v>
      </c>
    </row>
    <row r="2358" spans="1:7" x14ac:dyDescent="0.25">
      <c r="A2358" s="1">
        <v>33902622</v>
      </c>
      <c r="B2358" s="1" t="s">
        <v>6393</v>
      </c>
      <c r="C2358" s="1" t="s">
        <v>6394</v>
      </c>
      <c r="D2358" s="1" t="s">
        <v>6395</v>
      </c>
      <c r="E2358" s="1" t="s">
        <v>65</v>
      </c>
      <c r="F2358" s="1" t="s">
        <v>171</v>
      </c>
      <c r="G2358" s="1" t="s">
        <v>172</v>
      </c>
    </row>
    <row r="2359" spans="1:7" x14ac:dyDescent="0.25">
      <c r="A2359" s="1">
        <v>33003721</v>
      </c>
      <c r="B2359" s="1" t="s">
        <v>6396</v>
      </c>
      <c r="C2359" s="1" t="s">
        <v>6397</v>
      </c>
      <c r="D2359" s="1" t="s">
        <v>6398</v>
      </c>
      <c r="E2359" s="1" t="s">
        <v>65</v>
      </c>
      <c r="F2359" s="1" t="s">
        <v>480</v>
      </c>
      <c r="G2359" s="1" t="s">
        <v>481</v>
      </c>
    </row>
    <row r="2360" spans="1:7" x14ac:dyDescent="0.25">
      <c r="A2360" s="1">
        <v>33003701</v>
      </c>
      <c r="B2360" s="1" t="s">
        <v>6399</v>
      </c>
      <c r="C2360" s="1" t="s">
        <v>6400</v>
      </c>
      <c r="D2360" s="1" t="s">
        <v>6401</v>
      </c>
      <c r="E2360" s="1" t="s">
        <v>66</v>
      </c>
      <c r="F2360" s="1" t="s">
        <v>480</v>
      </c>
      <c r="G2360" s="1" t="s">
        <v>481</v>
      </c>
    </row>
    <row r="2361" spans="1:7" x14ac:dyDescent="0.25">
      <c r="A2361" s="1">
        <v>33003700</v>
      </c>
      <c r="B2361" s="1" t="s">
        <v>6402</v>
      </c>
      <c r="C2361" s="1" t="s">
        <v>6403</v>
      </c>
      <c r="D2361" s="1" t="s">
        <v>6404</v>
      </c>
      <c r="E2361" s="1" t="s">
        <v>66</v>
      </c>
      <c r="F2361" s="1" t="s">
        <v>480</v>
      </c>
      <c r="G2361" s="1" t="s">
        <v>481</v>
      </c>
    </row>
    <row r="2362" spans="1:7" x14ac:dyDescent="0.25">
      <c r="A2362" s="1">
        <v>33950005</v>
      </c>
      <c r="B2362" s="1" t="s">
        <v>6405</v>
      </c>
      <c r="C2362" s="1" t="s">
        <v>6406</v>
      </c>
      <c r="D2362" s="1" t="s">
        <v>6407</v>
      </c>
      <c r="E2362" s="1" t="s">
        <v>65</v>
      </c>
      <c r="F2362" s="1" t="s">
        <v>382</v>
      </c>
      <c r="G2362" s="1" t="s">
        <v>383</v>
      </c>
    </row>
    <row r="2363" spans="1:7" x14ac:dyDescent="0.25">
      <c r="A2363" s="1">
        <v>33006396</v>
      </c>
      <c r="B2363" s="1" t="s">
        <v>6408</v>
      </c>
      <c r="C2363" s="1" t="s">
        <v>6409</v>
      </c>
      <c r="D2363" s="1" t="s">
        <v>6410</v>
      </c>
      <c r="E2363" s="1" t="s">
        <v>65</v>
      </c>
      <c r="F2363" s="1" t="s">
        <v>39</v>
      </c>
      <c r="G2363" s="1" t="s">
        <v>321</v>
      </c>
    </row>
    <row r="2364" spans="1:7" x14ac:dyDescent="0.25">
      <c r="A2364" s="1">
        <v>33006395</v>
      </c>
      <c r="B2364" s="1" t="s">
        <v>6411</v>
      </c>
      <c r="C2364" s="1" t="s">
        <v>6412</v>
      </c>
      <c r="D2364" s="1" t="s">
        <v>6413</v>
      </c>
      <c r="E2364" s="1" t="s">
        <v>65</v>
      </c>
      <c r="F2364" s="1" t="s">
        <v>1984</v>
      </c>
      <c r="G2364" s="1" t="s">
        <v>1985</v>
      </c>
    </row>
    <row r="2365" spans="1:7" x14ac:dyDescent="0.25">
      <c r="A2365" s="1">
        <v>33006411</v>
      </c>
      <c r="B2365" s="1" t="s">
        <v>6414</v>
      </c>
      <c r="C2365" s="1" t="s">
        <v>6415</v>
      </c>
      <c r="D2365" s="1" t="s">
        <v>6416</v>
      </c>
      <c r="E2365" s="1" t="s">
        <v>65</v>
      </c>
      <c r="F2365" s="1" t="s">
        <v>39</v>
      </c>
      <c r="G2365" s="1" t="s">
        <v>321</v>
      </c>
    </row>
    <row r="2366" spans="1:7" x14ac:dyDescent="0.25">
      <c r="A2366" s="1">
        <v>33006377</v>
      </c>
      <c r="B2366" s="1" t="s">
        <v>6417</v>
      </c>
      <c r="C2366" s="1" t="s">
        <v>6418</v>
      </c>
      <c r="D2366" s="1" t="s">
        <v>6419</v>
      </c>
      <c r="E2366" s="1" t="s">
        <v>65</v>
      </c>
      <c r="F2366" s="1" t="s">
        <v>39</v>
      </c>
      <c r="G2366" s="1" t="s">
        <v>321</v>
      </c>
    </row>
    <row r="2367" spans="1:7" x14ac:dyDescent="0.25">
      <c r="A2367" s="1">
        <v>33950017</v>
      </c>
      <c r="B2367" s="1" t="s">
        <v>6420</v>
      </c>
      <c r="C2367" s="1" t="s">
        <v>6421</v>
      </c>
      <c r="D2367" s="1" t="s">
        <v>6422</v>
      </c>
      <c r="E2367" s="1" t="s">
        <v>65</v>
      </c>
      <c r="F2367" s="1" t="s">
        <v>382</v>
      </c>
      <c r="G2367" s="1" t="s">
        <v>383</v>
      </c>
    </row>
    <row r="2368" spans="1:7" x14ac:dyDescent="0.25">
      <c r="A2368" s="1">
        <v>33006434</v>
      </c>
      <c r="B2368" s="1" t="s">
        <v>6423</v>
      </c>
      <c r="C2368" s="1" t="s">
        <v>6424</v>
      </c>
      <c r="D2368" s="1" t="s">
        <v>6425</v>
      </c>
      <c r="E2368" s="1" t="s">
        <v>65</v>
      </c>
      <c r="F2368" s="1" t="s">
        <v>39</v>
      </c>
      <c r="G2368" s="1" t="s">
        <v>321</v>
      </c>
    </row>
    <row r="2369" spans="1:7" x14ac:dyDescent="0.25">
      <c r="A2369" s="1">
        <v>33006391</v>
      </c>
      <c r="B2369" s="1" t="s">
        <v>6426</v>
      </c>
      <c r="C2369" s="1" t="s">
        <v>6427</v>
      </c>
      <c r="D2369" s="1" t="s">
        <v>6428</v>
      </c>
      <c r="E2369" s="1" t="s">
        <v>65</v>
      </c>
      <c r="F2369" s="1" t="s">
        <v>480</v>
      </c>
      <c r="G2369" s="1" t="s">
        <v>481</v>
      </c>
    </row>
    <row r="2370" spans="1:7" x14ac:dyDescent="0.25">
      <c r="A2370" s="1">
        <v>33006316</v>
      </c>
      <c r="B2370" s="1" t="s">
        <v>6429</v>
      </c>
      <c r="C2370" s="1" t="s">
        <v>6430</v>
      </c>
      <c r="D2370" s="1" t="s">
        <v>6431</v>
      </c>
      <c r="E2370" s="1" t="s">
        <v>65</v>
      </c>
      <c r="F2370" s="1" t="s">
        <v>39</v>
      </c>
      <c r="G2370" s="1" t="s">
        <v>321</v>
      </c>
    </row>
    <row r="2371" spans="1:7" x14ac:dyDescent="0.25">
      <c r="A2371" s="1">
        <v>33902447</v>
      </c>
      <c r="B2371" s="1" t="s">
        <v>6432</v>
      </c>
      <c r="C2371" s="1" t="s">
        <v>6433</v>
      </c>
      <c r="D2371" s="1" t="s">
        <v>6434</v>
      </c>
      <c r="E2371" s="1" t="s">
        <v>65</v>
      </c>
      <c r="F2371" s="1" t="s">
        <v>171</v>
      </c>
      <c r="G2371" s="1" t="s">
        <v>172</v>
      </c>
    </row>
    <row r="2372" spans="1:7" x14ac:dyDescent="0.25">
      <c r="A2372" s="1">
        <v>33902419</v>
      </c>
      <c r="B2372" s="1" t="s">
        <v>6435</v>
      </c>
      <c r="C2372" s="1" t="s">
        <v>6436</v>
      </c>
      <c r="D2372" s="1" t="s">
        <v>6437</v>
      </c>
      <c r="E2372" s="1" t="s">
        <v>65</v>
      </c>
      <c r="F2372" s="1" t="s">
        <v>171</v>
      </c>
      <c r="G2372" s="1" t="s">
        <v>172</v>
      </c>
    </row>
    <row r="2373" spans="1:7" x14ac:dyDescent="0.25">
      <c r="A2373" s="1">
        <v>33902374</v>
      </c>
      <c r="B2373" s="1" t="s">
        <v>6438</v>
      </c>
      <c r="C2373" s="1" t="s">
        <v>6439</v>
      </c>
      <c r="D2373" s="1" t="s">
        <v>6440</v>
      </c>
      <c r="E2373" s="1" t="s">
        <v>65</v>
      </c>
      <c r="F2373" s="1" t="s">
        <v>171</v>
      </c>
      <c r="G2373" s="1" t="s">
        <v>172</v>
      </c>
    </row>
    <row r="2374" spans="1:7" x14ac:dyDescent="0.25">
      <c r="A2374" s="1">
        <v>33006103</v>
      </c>
      <c r="B2374" s="1" t="s">
        <v>6441</v>
      </c>
      <c r="C2374" s="1" t="s">
        <v>6442</v>
      </c>
      <c r="D2374" s="1" t="s">
        <v>6443</v>
      </c>
      <c r="E2374" s="1" t="s">
        <v>65</v>
      </c>
      <c r="F2374" s="1" t="s">
        <v>480</v>
      </c>
      <c r="G2374" s="1" t="s">
        <v>481</v>
      </c>
    </row>
    <row r="2375" spans="1:7" x14ac:dyDescent="0.25">
      <c r="A2375" s="1">
        <v>33009042</v>
      </c>
      <c r="B2375" s="1" t="s">
        <v>6444</v>
      </c>
      <c r="C2375" s="1" t="s">
        <v>6445</v>
      </c>
      <c r="D2375" s="1" t="s">
        <v>6446</v>
      </c>
      <c r="E2375" s="1" t="s">
        <v>65</v>
      </c>
      <c r="F2375" s="1" t="s">
        <v>39</v>
      </c>
      <c r="G2375" s="1" t="s">
        <v>321</v>
      </c>
    </row>
    <row r="2376" spans="1:7" x14ac:dyDescent="0.25">
      <c r="A2376" s="1">
        <v>33006068</v>
      </c>
      <c r="B2376" s="1" t="s">
        <v>6447</v>
      </c>
      <c r="C2376" s="1" t="s">
        <v>6448</v>
      </c>
      <c r="D2376" s="1" t="s">
        <v>6449</v>
      </c>
      <c r="E2376" s="1" t="s">
        <v>66</v>
      </c>
      <c r="F2376" s="1" t="s">
        <v>39</v>
      </c>
      <c r="G2376" s="1" t="s">
        <v>321</v>
      </c>
    </row>
    <row r="2377" spans="1:7" x14ac:dyDescent="0.25">
      <c r="A2377" s="1">
        <v>33006065</v>
      </c>
      <c r="B2377" s="1" t="s">
        <v>6450</v>
      </c>
      <c r="C2377" s="1" t="s">
        <v>6451</v>
      </c>
      <c r="D2377" s="1" t="s">
        <v>6452</v>
      </c>
      <c r="E2377" s="1" t="s">
        <v>65</v>
      </c>
      <c r="F2377" s="1" t="s">
        <v>39</v>
      </c>
      <c r="G2377" s="1" t="s">
        <v>321</v>
      </c>
    </row>
    <row r="2378" spans="1:7" x14ac:dyDescent="0.25">
      <c r="A2378" s="1">
        <v>33006051</v>
      </c>
      <c r="B2378" s="1" t="s">
        <v>6453</v>
      </c>
      <c r="C2378" s="1" t="s">
        <v>6454</v>
      </c>
      <c r="D2378" s="1" t="s">
        <v>6455</v>
      </c>
      <c r="E2378" s="1" t="s">
        <v>65</v>
      </c>
      <c r="F2378" s="1" t="s">
        <v>39</v>
      </c>
      <c r="G2378" s="1" t="s">
        <v>321</v>
      </c>
    </row>
    <row r="2379" spans="1:7" x14ac:dyDescent="0.25">
      <c r="A2379" s="1">
        <v>33902352</v>
      </c>
      <c r="B2379" s="1" t="s">
        <v>6456</v>
      </c>
      <c r="C2379" s="1" t="s">
        <v>6457</v>
      </c>
      <c r="D2379" s="1" t="s">
        <v>6458</v>
      </c>
      <c r="E2379" s="1" t="s">
        <v>66</v>
      </c>
      <c r="F2379" s="1" t="s">
        <v>233</v>
      </c>
      <c r="G2379" s="1" t="s">
        <v>234</v>
      </c>
    </row>
    <row r="2380" spans="1:7" x14ac:dyDescent="0.25">
      <c r="A2380" s="1">
        <v>33901066</v>
      </c>
      <c r="B2380" s="1" t="s">
        <v>6459</v>
      </c>
      <c r="C2380" s="1" t="s">
        <v>6460</v>
      </c>
      <c r="D2380" s="1" t="s">
        <v>6461</v>
      </c>
      <c r="E2380" s="1" t="s">
        <v>66</v>
      </c>
      <c r="F2380" s="1" t="s">
        <v>5362</v>
      </c>
      <c r="G2380" s="1" t="s">
        <v>5363</v>
      </c>
    </row>
    <row r="2381" spans="1:7" x14ac:dyDescent="0.25">
      <c r="A2381" s="1">
        <v>33902547</v>
      </c>
      <c r="B2381" s="1" t="s">
        <v>6462</v>
      </c>
      <c r="C2381" s="1" t="s">
        <v>6463</v>
      </c>
      <c r="D2381" s="1" t="s">
        <v>6464</v>
      </c>
      <c r="E2381" s="1" t="s">
        <v>66</v>
      </c>
      <c r="F2381" s="1" t="s">
        <v>387</v>
      </c>
      <c r="G2381" s="1" t="s">
        <v>388</v>
      </c>
    </row>
    <row r="2382" spans="1:7" x14ac:dyDescent="0.25">
      <c r="A2382" s="1">
        <v>33902510</v>
      </c>
      <c r="B2382" s="1" t="s">
        <v>6465</v>
      </c>
      <c r="C2382" s="1" t="s">
        <v>6466</v>
      </c>
      <c r="D2382" s="1" t="s">
        <v>6467</v>
      </c>
      <c r="E2382" s="1" t="s">
        <v>65</v>
      </c>
      <c r="F2382" s="1" t="s">
        <v>171</v>
      </c>
      <c r="G2382" s="1" t="s">
        <v>172</v>
      </c>
    </row>
    <row r="2383" spans="1:7" x14ac:dyDescent="0.25">
      <c r="A2383" s="1">
        <v>33902444</v>
      </c>
      <c r="B2383" s="1" t="s">
        <v>5821</v>
      </c>
      <c r="C2383" s="1" t="s">
        <v>5822</v>
      </c>
      <c r="D2383" s="1" t="s">
        <v>5823</v>
      </c>
      <c r="E2383" s="1" t="s">
        <v>65</v>
      </c>
      <c r="F2383" s="1" t="s">
        <v>171</v>
      </c>
      <c r="G2383" s="1" t="s">
        <v>172</v>
      </c>
    </row>
    <row r="2384" spans="1:7" x14ac:dyDescent="0.25">
      <c r="A2384" s="1">
        <v>33902403</v>
      </c>
      <c r="B2384" s="1" t="s">
        <v>6468</v>
      </c>
      <c r="C2384" s="1" t="s">
        <v>6469</v>
      </c>
      <c r="D2384" s="1" t="s">
        <v>6470</v>
      </c>
      <c r="E2384" s="1" t="s">
        <v>65</v>
      </c>
      <c r="F2384" s="1" t="s">
        <v>171</v>
      </c>
      <c r="G2384" s="1" t="s">
        <v>172</v>
      </c>
    </row>
    <row r="2385" spans="1:7" x14ac:dyDescent="0.25">
      <c r="A2385" s="1">
        <v>33006428</v>
      </c>
      <c r="B2385" s="1" t="s">
        <v>6471</v>
      </c>
      <c r="C2385" s="1" t="s">
        <v>6472</v>
      </c>
      <c r="D2385" s="1" t="s">
        <v>6473</v>
      </c>
      <c r="E2385" s="1" t="s">
        <v>66</v>
      </c>
      <c r="F2385" s="1" t="s">
        <v>39</v>
      </c>
      <c r="G2385" s="1" t="s">
        <v>321</v>
      </c>
    </row>
    <row r="2386" spans="1:7" x14ac:dyDescent="0.25">
      <c r="A2386" s="1">
        <v>33006410</v>
      </c>
      <c r="B2386" s="1" t="s">
        <v>6474</v>
      </c>
      <c r="C2386" s="1" t="s">
        <v>6475</v>
      </c>
      <c r="D2386" s="1" t="s">
        <v>6476</v>
      </c>
      <c r="E2386" s="1" t="s">
        <v>65</v>
      </c>
      <c r="F2386" s="1" t="s">
        <v>39</v>
      </c>
      <c r="G2386" s="1" t="s">
        <v>321</v>
      </c>
    </row>
    <row r="2387" spans="1:7" x14ac:dyDescent="0.25">
      <c r="A2387" s="1">
        <v>33950003</v>
      </c>
      <c r="B2387" s="1" t="s">
        <v>6477</v>
      </c>
      <c r="C2387" s="1" t="s">
        <v>6478</v>
      </c>
      <c r="D2387" s="1" t="s">
        <v>6479</v>
      </c>
      <c r="E2387" s="1" t="s">
        <v>65</v>
      </c>
      <c r="F2387" s="1" t="s">
        <v>382</v>
      </c>
      <c r="G2387" s="1" t="s">
        <v>383</v>
      </c>
    </row>
    <row r="2388" spans="1:7" x14ac:dyDescent="0.25">
      <c r="A2388" s="1">
        <v>33009100</v>
      </c>
      <c r="B2388" s="1" t="s">
        <v>6480</v>
      </c>
      <c r="C2388" s="1" t="s">
        <v>6481</v>
      </c>
      <c r="D2388" s="1" t="s">
        <v>6482</v>
      </c>
      <c r="E2388" s="1" t="s">
        <v>65</v>
      </c>
      <c r="F2388" s="1" t="s">
        <v>39</v>
      </c>
      <c r="G2388" s="1" t="s">
        <v>321</v>
      </c>
    </row>
    <row r="2389" spans="1:7" x14ac:dyDescent="0.25">
      <c r="A2389" s="1">
        <v>33903184</v>
      </c>
      <c r="B2389" s="1" t="s">
        <v>6483</v>
      </c>
      <c r="C2389" s="1" t="s">
        <v>6484</v>
      </c>
      <c r="D2389" s="1" t="s">
        <v>6485</v>
      </c>
      <c r="E2389" s="1" t="s">
        <v>65</v>
      </c>
      <c r="F2389" s="1" t="s">
        <v>171</v>
      </c>
      <c r="G2389" s="1" t="s">
        <v>172</v>
      </c>
    </row>
    <row r="2390" spans="1:7" x14ac:dyDescent="0.25">
      <c r="A2390" s="1">
        <v>33903155</v>
      </c>
      <c r="B2390" s="1" t="s">
        <v>6486</v>
      </c>
      <c r="C2390" s="1" t="s">
        <v>6487</v>
      </c>
      <c r="D2390" s="1" t="s">
        <v>6488</v>
      </c>
      <c r="E2390" s="1" t="s">
        <v>65</v>
      </c>
      <c r="F2390" s="1" t="s">
        <v>171</v>
      </c>
      <c r="G2390" s="1" t="s">
        <v>172</v>
      </c>
    </row>
    <row r="2391" spans="1:7" x14ac:dyDescent="0.25">
      <c r="A2391" s="1">
        <v>33902810</v>
      </c>
      <c r="B2391" s="1" t="s">
        <v>6489</v>
      </c>
      <c r="C2391" s="1" t="s">
        <v>6490</v>
      </c>
      <c r="D2391" s="1" t="s">
        <v>6491</v>
      </c>
      <c r="E2391" s="1" t="s">
        <v>66</v>
      </c>
      <c r="F2391" s="1" t="s">
        <v>387</v>
      </c>
      <c r="G2391" s="1" t="s">
        <v>388</v>
      </c>
    </row>
    <row r="2392" spans="1:7" x14ac:dyDescent="0.25">
      <c r="A2392" s="1">
        <v>33902806</v>
      </c>
      <c r="B2392" s="1" t="s">
        <v>6492</v>
      </c>
      <c r="C2392" s="1" t="s">
        <v>6493</v>
      </c>
      <c r="D2392" s="1" t="s">
        <v>6494</v>
      </c>
      <c r="E2392" s="1" t="s">
        <v>65</v>
      </c>
      <c r="F2392" s="1" t="s">
        <v>171</v>
      </c>
      <c r="G2392" s="1" t="s">
        <v>172</v>
      </c>
    </row>
    <row r="2393" spans="1:7" x14ac:dyDescent="0.25">
      <c r="A2393" s="1">
        <v>33900855</v>
      </c>
      <c r="B2393" s="1" t="s">
        <v>6495</v>
      </c>
      <c r="C2393" s="1" t="s">
        <v>6496</v>
      </c>
      <c r="D2393" s="1" t="s">
        <v>6497</v>
      </c>
      <c r="E2393" s="1" t="s">
        <v>66</v>
      </c>
      <c r="F2393" s="1" t="s">
        <v>1831</v>
      </c>
      <c r="G2393" s="1" t="s">
        <v>1832</v>
      </c>
    </row>
    <row r="2394" spans="1:7" x14ac:dyDescent="0.25">
      <c r="A2394" s="1">
        <v>33902453</v>
      </c>
      <c r="B2394" s="1" t="s">
        <v>6498</v>
      </c>
      <c r="C2394" s="1" t="s">
        <v>6499</v>
      </c>
      <c r="D2394" s="1" t="s">
        <v>6500</v>
      </c>
      <c r="E2394" s="1" t="s">
        <v>65</v>
      </c>
      <c r="F2394" s="1" t="s">
        <v>171</v>
      </c>
      <c r="G2394" s="1" t="s">
        <v>172</v>
      </c>
    </row>
    <row r="2395" spans="1:7" x14ac:dyDescent="0.25">
      <c r="A2395" s="1">
        <v>33902449</v>
      </c>
      <c r="B2395" s="1" t="s">
        <v>6501</v>
      </c>
      <c r="C2395" s="1" t="s">
        <v>6502</v>
      </c>
      <c r="D2395" s="1" t="s">
        <v>6503</v>
      </c>
      <c r="E2395" s="1" t="s">
        <v>65</v>
      </c>
      <c r="F2395" s="1" t="s">
        <v>171</v>
      </c>
      <c r="G2395" s="1" t="s">
        <v>172</v>
      </c>
    </row>
    <row r="2396" spans="1:7" x14ac:dyDescent="0.25">
      <c r="A2396" s="1">
        <v>33006260</v>
      </c>
      <c r="B2396" s="1" t="s">
        <v>6504</v>
      </c>
      <c r="C2396" s="1" t="s">
        <v>6505</v>
      </c>
      <c r="D2396" s="1" t="s">
        <v>6506</v>
      </c>
      <c r="E2396" s="1" t="s">
        <v>65</v>
      </c>
      <c r="F2396" s="1" t="s">
        <v>39</v>
      </c>
      <c r="G2396" s="1" t="s">
        <v>321</v>
      </c>
    </row>
    <row r="2397" spans="1:7" x14ac:dyDescent="0.25">
      <c r="A2397" s="1">
        <v>33006139</v>
      </c>
      <c r="B2397" s="1" t="s">
        <v>6507</v>
      </c>
      <c r="C2397" s="1" t="s">
        <v>6508</v>
      </c>
      <c r="D2397" s="1" t="s">
        <v>6509</v>
      </c>
      <c r="E2397" s="1" t="s">
        <v>65</v>
      </c>
      <c r="F2397" s="1" t="s">
        <v>39</v>
      </c>
      <c r="G2397" s="1" t="s">
        <v>321</v>
      </c>
    </row>
    <row r="2398" spans="1:7" x14ac:dyDescent="0.25">
      <c r="A2398" s="1">
        <v>33006125</v>
      </c>
      <c r="B2398" s="1" t="s">
        <v>6510</v>
      </c>
      <c r="C2398" s="1" t="s">
        <v>6511</v>
      </c>
      <c r="D2398" s="1" t="s">
        <v>6512</v>
      </c>
      <c r="E2398" s="1" t="s">
        <v>65</v>
      </c>
      <c r="F2398" s="1" t="s">
        <v>39</v>
      </c>
      <c r="G2398" s="1" t="s">
        <v>321</v>
      </c>
    </row>
    <row r="2399" spans="1:7" x14ac:dyDescent="0.25">
      <c r="A2399" s="1">
        <v>33006079</v>
      </c>
      <c r="B2399" s="1" t="s">
        <v>6513</v>
      </c>
      <c r="C2399" s="1" t="s">
        <v>6514</v>
      </c>
      <c r="D2399" s="1" t="s">
        <v>6515</v>
      </c>
      <c r="E2399" s="1" t="s">
        <v>66</v>
      </c>
      <c r="F2399" s="1" t="s">
        <v>39</v>
      </c>
      <c r="G2399" s="1" t="s">
        <v>321</v>
      </c>
    </row>
    <row r="2400" spans="1:7" x14ac:dyDescent="0.25">
      <c r="A2400" s="1">
        <v>33903169</v>
      </c>
      <c r="B2400" s="1" t="s">
        <v>6516</v>
      </c>
      <c r="C2400" s="1" t="s">
        <v>6517</v>
      </c>
      <c r="D2400" s="1" t="s">
        <v>6518</v>
      </c>
      <c r="E2400" s="1" t="s">
        <v>65</v>
      </c>
      <c r="F2400" s="1" t="s">
        <v>171</v>
      </c>
      <c r="G2400" s="1" t="s">
        <v>172</v>
      </c>
    </row>
    <row r="2401" spans="1:7" x14ac:dyDescent="0.25">
      <c r="A2401" s="1">
        <v>33903156</v>
      </c>
      <c r="B2401" s="1" t="s">
        <v>6519</v>
      </c>
      <c r="C2401" s="1" t="s">
        <v>6520</v>
      </c>
      <c r="D2401" s="1" t="s">
        <v>6521</v>
      </c>
      <c r="E2401" s="1" t="s">
        <v>65</v>
      </c>
      <c r="F2401" s="1" t="s">
        <v>171</v>
      </c>
      <c r="G2401" s="1" t="s">
        <v>172</v>
      </c>
    </row>
    <row r="2402" spans="1:7" x14ac:dyDescent="0.25">
      <c r="A2402" s="1">
        <v>33903152</v>
      </c>
      <c r="B2402" s="1" t="s">
        <v>6522</v>
      </c>
      <c r="C2402" s="1" t="s">
        <v>6523</v>
      </c>
      <c r="D2402" s="1" t="s">
        <v>6524</v>
      </c>
      <c r="E2402" s="1" t="s">
        <v>65</v>
      </c>
      <c r="F2402" s="1" t="s">
        <v>171</v>
      </c>
      <c r="G2402" s="1" t="s">
        <v>172</v>
      </c>
    </row>
    <row r="2403" spans="1:7" x14ac:dyDescent="0.25">
      <c r="A2403" s="1">
        <v>33900840</v>
      </c>
      <c r="B2403" s="1" t="s">
        <v>6525</v>
      </c>
      <c r="C2403" s="1" t="s">
        <v>6526</v>
      </c>
      <c r="D2403" s="1" t="s">
        <v>6527</v>
      </c>
      <c r="E2403" s="1" t="s">
        <v>66</v>
      </c>
      <c r="F2403" s="1" t="s">
        <v>1831</v>
      </c>
      <c r="G2403" s="1" t="s">
        <v>1832</v>
      </c>
    </row>
    <row r="2404" spans="1:7" x14ac:dyDescent="0.25">
      <c r="A2404" s="1">
        <v>19727005</v>
      </c>
      <c r="B2404" s="1" t="s">
        <v>146</v>
      </c>
      <c r="C2404" s="1" t="s">
        <v>147</v>
      </c>
      <c r="D2404" s="1" t="s">
        <v>148</v>
      </c>
      <c r="E2404" s="1" t="s">
        <v>65</v>
      </c>
      <c r="F2404" s="1" t="s">
        <v>149</v>
      </c>
      <c r="G2404" s="1" t="s">
        <v>150</v>
      </c>
    </row>
    <row r="2405" spans="1:7" x14ac:dyDescent="0.25">
      <c r="A2405" s="1">
        <v>33009167</v>
      </c>
      <c r="B2405" s="1" t="s">
        <v>6528</v>
      </c>
      <c r="C2405" s="1" t="s">
        <v>6529</v>
      </c>
      <c r="D2405" s="1" t="s">
        <v>6530</v>
      </c>
      <c r="E2405" s="1" t="s">
        <v>65</v>
      </c>
      <c r="F2405" s="1" t="s">
        <v>480</v>
      </c>
      <c r="G2405" s="1" t="s">
        <v>481</v>
      </c>
    </row>
    <row r="2406" spans="1:7" x14ac:dyDescent="0.25">
      <c r="A2406" s="1">
        <v>33950021</v>
      </c>
      <c r="B2406" s="1" t="s">
        <v>6531</v>
      </c>
      <c r="C2406" s="1" t="s">
        <v>6532</v>
      </c>
      <c r="D2406" s="1" t="s">
        <v>6533</v>
      </c>
      <c r="E2406" s="1" t="s">
        <v>65</v>
      </c>
      <c r="F2406" s="1" t="s">
        <v>382</v>
      </c>
      <c r="G2406" s="1" t="s">
        <v>383</v>
      </c>
    </row>
    <row r="2407" spans="1:7" x14ac:dyDescent="0.25">
      <c r="A2407" s="1">
        <v>33006429</v>
      </c>
      <c r="B2407" s="1" t="s">
        <v>6534</v>
      </c>
      <c r="C2407" s="1" t="s">
        <v>6535</v>
      </c>
      <c r="D2407" s="1" t="s">
        <v>6536</v>
      </c>
      <c r="E2407" s="1" t="s">
        <v>66</v>
      </c>
      <c r="F2407" s="1" t="s">
        <v>39</v>
      </c>
      <c r="G2407" s="1" t="s">
        <v>321</v>
      </c>
    </row>
    <row r="2408" spans="1:7" x14ac:dyDescent="0.25">
      <c r="A2408" s="1">
        <v>33006177</v>
      </c>
      <c r="B2408" s="1" t="s">
        <v>6537</v>
      </c>
      <c r="C2408" s="1" t="s">
        <v>6538</v>
      </c>
      <c r="D2408" s="1" t="s">
        <v>6539</v>
      </c>
      <c r="E2408" s="1" t="s">
        <v>65</v>
      </c>
      <c r="F2408" s="1" t="s">
        <v>39</v>
      </c>
      <c r="G2408" s="1" t="s">
        <v>321</v>
      </c>
    </row>
    <row r="2409" spans="1:7" x14ac:dyDescent="0.25">
      <c r="A2409" s="1">
        <v>33950004</v>
      </c>
      <c r="B2409" s="1" t="s">
        <v>6540</v>
      </c>
      <c r="C2409" s="1" t="s">
        <v>6541</v>
      </c>
      <c r="D2409" s="1" t="s">
        <v>6542</v>
      </c>
      <c r="E2409" s="1" t="s">
        <v>65</v>
      </c>
      <c r="F2409" s="1" t="s">
        <v>382</v>
      </c>
      <c r="G2409" s="1" t="s">
        <v>383</v>
      </c>
    </row>
    <row r="2410" spans="1:7" x14ac:dyDescent="0.25">
      <c r="A2410" s="1">
        <v>33902611</v>
      </c>
      <c r="B2410" s="1" t="s">
        <v>6543</v>
      </c>
      <c r="C2410" s="1" t="s">
        <v>6544</v>
      </c>
      <c r="D2410" s="1" t="s">
        <v>6545</v>
      </c>
      <c r="E2410" s="1" t="s">
        <v>66</v>
      </c>
      <c r="F2410" s="1" t="s">
        <v>233</v>
      </c>
      <c r="G2410" s="1" t="s">
        <v>234</v>
      </c>
    </row>
    <row r="2411" spans="1:7" x14ac:dyDescent="0.25">
      <c r="A2411" s="1">
        <v>33009161</v>
      </c>
      <c r="B2411" s="1" t="s">
        <v>6546</v>
      </c>
      <c r="C2411" s="1" t="s">
        <v>6547</v>
      </c>
      <c r="D2411" s="1" t="s">
        <v>6548</v>
      </c>
      <c r="E2411" s="1" t="s">
        <v>65</v>
      </c>
      <c r="F2411" s="1" t="s">
        <v>39</v>
      </c>
      <c r="G2411" s="1" t="s">
        <v>321</v>
      </c>
    </row>
    <row r="2412" spans="1:7" x14ac:dyDescent="0.25">
      <c r="A2412" s="1">
        <v>33006142</v>
      </c>
      <c r="B2412" s="1" t="s">
        <v>6549</v>
      </c>
      <c r="C2412" s="1" t="s">
        <v>6550</v>
      </c>
      <c r="D2412" s="1" t="s">
        <v>6551</v>
      </c>
      <c r="E2412" s="1" t="s">
        <v>65</v>
      </c>
      <c r="F2412" s="1" t="s">
        <v>39</v>
      </c>
      <c r="G2412" s="1" t="s">
        <v>321</v>
      </c>
    </row>
    <row r="2413" spans="1:7" x14ac:dyDescent="0.25">
      <c r="A2413" s="1">
        <v>33006293</v>
      </c>
      <c r="B2413" s="1" t="s">
        <v>6552</v>
      </c>
      <c r="C2413" s="1" t="s">
        <v>6553</v>
      </c>
      <c r="D2413" s="1" t="s">
        <v>6554</v>
      </c>
      <c r="E2413" s="1" t="s">
        <v>65</v>
      </c>
      <c r="F2413" s="1" t="s">
        <v>39</v>
      </c>
      <c r="G2413" s="1" t="s">
        <v>321</v>
      </c>
    </row>
    <row r="2414" spans="1:7" x14ac:dyDescent="0.25">
      <c r="A2414" s="1">
        <v>33902780</v>
      </c>
      <c r="B2414" s="1" t="s">
        <v>6555</v>
      </c>
      <c r="C2414" s="1" t="s">
        <v>6556</v>
      </c>
      <c r="D2414" s="1" t="s">
        <v>6557</v>
      </c>
      <c r="E2414" s="1" t="s">
        <v>66</v>
      </c>
      <c r="F2414" s="1" t="s">
        <v>874</v>
      </c>
      <c r="G2414" s="1" t="s">
        <v>875</v>
      </c>
    </row>
    <row r="2415" spans="1:7" x14ac:dyDescent="0.25">
      <c r="A2415" s="1">
        <v>33903104</v>
      </c>
      <c r="B2415" s="1" t="s">
        <v>6558</v>
      </c>
      <c r="C2415" s="1" t="s">
        <v>6559</v>
      </c>
      <c r="D2415" s="1" t="s">
        <v>6560</v>
      </c>
      <c r="E2415" s="1" t="s">
        <v>66</v>
      </c>
      <c r="F2415" s="1" t="s">
        <v>387</v>
      </c>
      <c r="G2415" s="1" t="s">
        <v>388</v>
      </c>
    </row>
    <row r="2416" spans="1:7" x14ac:dyDescent="0.25">
      <c r="A2416" s="1">
        <v>33902771</v>
      </c>
      <c r="B2416" s="1" t="s">
        <v>6561</v>
      </c>
      <c r="C2416" s="1" t="s">
        <v>6562</v>
      </c>
      <c r="D2416" s="1" t="s">
        <v>6563</v>
      </c>
      <c r="E2416" s="1" t="s">
        <v>65</v>
      </c>
      <c r="F2416" s="1" t="s">
        <v>171</v>
      </c>
      <c r="G2416" s="1" t="s">
        <v>172</v>
      </c>
    </row>
    <row r="2417" spans="1:7" x14ac:dyDescent="0.25">
      <c r="A2417" s="1">
        <v>33902768</v>
      </c>
      <c r="B2417" s="1" t="s">
        <v>6564</v>
      </c>
      <c r="C2417" s="1" t="s">
        <v>6565</v>
      </c>
      <c r="D2417" s="1" t="s">
        <v>6566</v>
      </c>
      <c r="E2417" s="1" t="s">
        <v>66</v>
      </c>
      <c r="F2417" s="1" t="s">
        <v>171</v>
      </c>
      <c r="G2417" s="1" t="s">
        <v>172</v>
      </c>
    </row>
    <row r="2418" spans="1:7" x14ac:dyDescent="0.25">
      <c r="A2418" s="1">
        <v>33902729</v>
      </c>
      <c r="B2418" s="1" t="s">
        <v>6567</v>
      </c>
      <c r="C2418" s="1" t="s">
        <v>6568</v>
      </c>
      <c r="D2418" s="1" t="s">
        <v>6569</v>
      </c>
      <c r="E2418" s="1" t="s">
        <v>66</v>
      </c>
      <c r="F2418" s="1" t="s">
        <v>874</v>
      </c>
      <c r="G2418" s="1" t="s">
        <v>875</v>
      </c>
    </row>
    <row r="2419" spans="1:7" x14ac:dyDescent="0.25">
      <c r="A2419" s="1">
        <v>33902723</v>
      </c>
      <c r="B2419" s="1" t="s">
        <v>6570</v>
      </c>
      <c r="C2419" s="1" t="s">
        <v>6571</v>
      </c>
      <c r="D2419" s="1" t="s">
        <v>6572</v>
      </c>
      <c r="E2419" s="1" t="s">
        <v>66</v>
      </c>
      <c r="F2419" s="1" t="s">
        <v>874</v>
      </c>
      <c r="G2419" s="1" t="s">
        <v>875</v>
      </c>
    </row>
    <row r="2420" spans="1:7" x14ac:dyDescent="0.25">
      <c r="A2420" s="1">
        <v>33006319</v>
      </c>
      <c r="B2420" s="1" t="s">
        <v>6573</v>
      </c>
      <c r="C2420" s="1" t="s">
        <v>6574</v>
      </c>
      <c r="D2420" s="1" t="s">
        <v>6575</v>
      </c>
      <c r="E2420" s="1" t="s">
        <v>65</v>
      </c>
      <c r="F2420" s="1" t="s">
        <v>39</v>
      </c>
      <c r="G2420" s="1" t="s">
        <v>321</v>
      </c>
    </row>
    <row r="2421" spans="1:7" x14ac:dyDescent="0.25">
      <c r="A2421" s="1">
        <v>33006102</v>
      </c>
      <c r="B2421" s="1" t="s">
        <v>6576</v>
      </c>
      <c r="C2421" s="1" t="s">
        <v>6577</v>
      </c>
      <c r="D2421" s="1" t="s">
        <v>6578</v>
      </c>
      <c r="E2421" s="1" t="s">
        <v>65</v>
      </c>
      <c r="F2421" s="1" t="s">
        <v>480</v>
      </c>
      <c r="G2421" s="1" t="s">
        <v>481</v>
      </c>
    </row>
    <row r="2422" spans="1:7" x14ac:dyDescent="0.25">
      <c r="A2422" s="1">
        <v>33009054</v>
      </c>
      <c r="B2422" s="1" t="s">
        <v>6579</v>
      </c>
      <c r="C2422" s="1" t="s">
        <v>6580</v>
      </c>
      <c r="D2422" s="1" t="s">
        <v>6581</v>
      </c>
      <c r="E2422" s="1" t="s">
        <v>65</v>
      </c>
      <c r="F2422" s="1" t="s">
        <v>39</v>
      </c>
      <c r="G2422" s="1" t="s">
        <v>321</v>
      </c>
    </row>
    <row r="2423" spans="1:7" x14ac:dyDescent="0.25">
      <c r="A2423" s="1">
        <v>33009052</v>
      </c>
      <c r="B2423" s="1" t="s">
        <v>6582</v>
      </c>
      <c r="C2423" s="1" t="s">
        <v>6583</v>
      </c>
      <c r="D2423" s="1" t="s">
        <v>6584</v>
      </c>
      <c r="E2423" s="1" t="s">
        <v>65</v>
      </c>
      <c r="F2423" s="1" t="s">
        <v>39</v>
      </c>
      <c r="G2423" s="1" t="s">
        <v>321</v>
      </c>
    </row>
    <row r="2424" spans="1:7" x14ac:dyDescent="0.25">
      <c r="A2424" s="1">
        <v>33006147</v>
      </c>
      <c r="B2424" s="1" t="s">
        <v>6585</v>
      </c>
      <c r="C2424" s="1" t="s">
        <v>6586</v>
      </c>
      <c r="D2424" s="1" t="s">
        <v>6587</v>
      </c>
      <c r="E2424" s="1" t="s">
        <v>65</v>
      </c>
      <c r="F2424" s="1" t="s">
        <v>480</v>
      </c>
      <c r="G2424" s="1" t="s">
        <v>481</v>
      </c>
    </row>
    <row r="2425" spans="1:7" x14ac:dyDescent="0.25">
      <c r="A2425" s="1">
        <v>33006129</v>
      </c>
      <c r="B2425" s="1" t="s">
        <v>6588</v>
      </c>
      <c r="C2425" s="1" t="s">
        <v>6589</v>
      </c>
      <c r="D2425" s="1" t="s">
        <v>6590</v>
      </c>
      <c r="E2425" s="1" t="s">
        <v>65</v>
      </c>
      <c r="F2425" s="1" t="s">
        <v>39</v>
      </c>
      <c r="G2425" s="1" t="s">
        <v>321</v>
      </c>
    </row>
    <row r="2426" spans="1:7" x14ac:dyDescent="0.25">
      <c r="A2426" s="1">
        <v>33006288</v>
      </c>
      <c r="B2426" s="1" t="s">
        <v>6591</v>
      </c>
      <c r="C2426" s="1" t="s">
        <v>6592</v>
      </c>
      <c r="D2426" s="1" t="s">
        <v>6593</v>
      </c>
      <c r="E2426" s="1" t="s">
        <v>65</v>
      </c>
      <c r="F2426" s="1" t="s">
        <v>39</v>
      </c>
      <c r="G2426" s="1" t="s">
        <v>321</v>
      </c>
    </row>
    <row r="2427" spans="1:7" x14ac:dyDescent="0.25">
      <c r="A2427" s="1">
        <v>33950038</v>
      </c>
      <c r="B2427" s="1" t="s">
        <v>6594</v>
      </c>
      <c r="C2427" s="1" t="s">
        <v>6595</v>
      </c>
      <c r="D2427" s="1" t="s">
        <v>6596</v>
      </c>
      <c r="E2427" s="1" t="s">
        <v>66</v>
      </c>
      <c r="F2427" s="1" t="s">
        <v>382</v>
      </c>
      <c r="G2427" s="1" t="s">
        <v>383</v>
      </c>
    </row>
    <row r="2428" spans="1:7" x14ac:dyDescent="0.25">
      <c r="A2428" s="1">
        <v>33903101</v>
      </c>
      <c r="B2428" s="1" t="s">
        <v>6597</v>
      </c>
      <c r="C2428" s="1" t="s">
        <v>6598</v>
      </c>
      <c r="D2428" s="1" t="s">
        <v>6599</v>
      </c>
      <c r="E2428" s="1" t="s">
        <v>66</v>
      </c>
      <c r="F2428" s="1" t="s">
        <v>387</v>
      </c>
      <c r="G2428" s="1" t="s">
        <v>388</v>
      </c>
    </row>
    <row r="2429" spans="1:7" x14ac:dyDescent="0.25">
      <c r="A2429" s="1">
        <v>33902711</v>
      </c>
      <c r="B2429" s="1" t="s">
        <v>6600</v>
      </c>
      <c r="C2429" s="1" t="s">
        <v>6601</v>
      </c>
      <c r="D2429" s="1" t="s">
        <v>6602</v>
      </c>
      <c r="E2429" s="1" t="s">
        <v>66</v>
      </c>
      <c r="F2429" s="1" t="s">
        <v>874</v>
      </c>
      <c r="G2429" s="1" t="s">
        <v>875</v>
      </c>
    </row>
    <row r="2430" spans="1:7" x14ac:dyDescent="0.25">
      <c r="A2430" s="1">
        <v>33003719</v>
      </c>
      <c r="B2430" s="1" t="s">
        <v>6603</v>
      </c>
      <c r="C2430" s="1" t="s">
        <v>6604</v>
      </c>
      <c r="D2430" s="1" t="s">
        <v>6605</v>
      </c>
      <c r="E2430" s="1" t="s">
        <v>65</v>
      </c>
      <c r="F2430" s="1" t="s">
        <v>480</v>
      </c>
      <c r="G2430" s="1" t="s">
        <v>481</v>
      </c>
    </row>
    <row r="2431" spans="1:7" x14ac:dyDescent="0.25">
      <c r="A2431" s="1">
        <v>33003304</v>
      </c>
      <c r="B2431" s="1" t="s">
        <v>6606</v>
      </c>
      <c r="C2431" s="1" t="s">
        <v>6607</v>
      </c>
      <c r="D2431" s="1" t="s">
        <v>6608</v>
      </c>
      <c r="E2431" s="1" t="s">
        <v>65</v>
      </c>
      <c r="F2431" s="1" t="s">
        <v>39</v>
      </c>
      <c r="G2431" s="1" t="s">
        <v>321</v>
      </c>
    </row>
    <row r="2432" spans="1:7" x14ac:dyDescent="0.25">
      <c r="A2432" s="1">
        <v>33003704</v>
      </c>
      <c r="B2432" s="1" t="s">
        <v>6609</v>
      </c>
      <c r="C2432" s="1" t="s">
        <v>6610</v>
      </c>
      <c r="D2432" s="1" t="s">
        <v>6611</v>
      </c>
      <c r="E2432" s="1" t="s">
        <v>65</v>
      </c>
      <c r="F2432" s="1" t="s">
        <v>39</v>
      </c>
      <c r="G2432" s="1" t="s">
        <v>321</v>
      </c>
    </row>
    <row r="2433" spans="1:7" x14ac:dyDescent="0.25">
      <c r="A2433" s="1">
        <v>33003297</v>
      </c>
      <c r="B2433" s="1" t="s">
        <v>6612</v>
      </c>
      <c r="C2433" s="1" t="s">
        <v>6613</v>
      </c>
      <c r="D2433" s="1" t="s">
        <v>6614</v>
      </c>
      <c r="E2433" s="1" t="s">
        <v>65</v>
      </c>
      <c r="F2433" s="1" t="s">
        <v>39</v>
      </c>
      <c r="G2433" s="1" t="s">
        <v>321</v>
      </c>
    </row>
    <row r="2434" spans="1:7" x14ac:dyDescent="0.25">
      <c r="A2434" s="1">
        <v>33903782</v>
      </c>
      <c r="B2434" s="1" t="s">
        <v>6615</v>
      </c>
      <c r="C2434" s="1" t="s">
        <v>6616</v>
      </c>
      <c r="D2434" s="1" t="s">
        <v>6617</v>
      </c>
      <c r="E2434" s="1" t="s">
        <v>65</v>
      </c>
      <c r="F2434" s="1" t="s">
        <v>171</v>
      </c>
      <c r="G2434" s="1" t="s">
        <v>172</v>
      </c>
    </row>
    <row r="2435" spans="1:7" x14ac:dyDescent="0.25">
      <c r="A2435" s="1">
        <v>33003735</v>
      </c>
      <c r="B2435" s="1" t="s">
        <v>6618</v>
      </c>
      <c r="C2435" s="1" t="s">
        <v>6619</v>
      </c>
      <c r="D2435" s="1" t="s">
        <v>6620</v>
      </c>
      <c r="E2435" s="1" t="s">
        <v>65</v>
      </c>
      <c r="F2435" s="1" t="s">
        <v>480</v>
      </c>
      <c r="G2435" s="1" t="s">
        <v>481</v>
      </c>
    </row>
    <row r="2436" spans="1:7" x14ac:dyDescent="0.25">
      <c r="A2436" s="1">
        <v>33003733</v>
      </c>
      <c r="B2436" s="1" t="s">
        <v>6621</v>
      </c>
      <c r="C2436" s="1" t="s">
        <v>6622</v>
      </c>
      <c r="D2436" s="1" t="s">
        <v>6623</v>
      </c>
      <c r="E2436" s="1" t="s">
        <v>65</v>
      </c>
      <c r="F2436" s="1" t="s">
        <v>480</v>
      </c>
      <c r="G2436" s="1" t="s">
        <v>481</v>
      </c>
    </row>
    <row r="2437" spans="1:7" x14ac:dyDescent="0.25">
      <c r="A2437" s="1">
        <v>33003722</v>
      </c>
      <c r="B2437" s="1" t="s">
        <v>6624</v>
      </c>
      <c r="C2437" s="1" t="s">
        <v>6625</v>
      </c>
      <c r="D2437" s="1" t="s">
        <v>6626</v>
      </c>
      <c r="E2437" s="1" t="s">
        <v>65</v>
      </c>
      <c r="F2437" s="1" t="s">
        <v>480</v>
      </c>
      <c r="G2437" s="1" t="s">
        <v>481</v>
      </c>
    </row>
    <row r="2438" spans="1:7" x14ac:dyDescent="0.25">
      <c r="A2438" s="1">
        <v>33903805</v>
      </c>
      <c r="B2438" s="1" t="s">
        <v>6627</v>
      </c>
      <c r="C2438" s="1" t="s">
        <v>6628</v>
      </c>
      <c r="D2438" s="1" t="s">
        <v>6629</v>
      </c>
      <c r="E2438" s="1" t="s">
        <v>65</v>
      </c>
      <c r="F2438" s="1" t="s">
        <v>171</v>
      </c>
      <c r="G2438" s="1" t="s">
        <v>172</v>
      </c>
    </row>
    <row r="2439" spans="1:7" x14ac:dyDescent="0.25">
      <c r="A2439" s="1">
        <v>33003702</v>
      </c>
      <c r="B2439" s="1" t="s">
        <v>6630</v>
      </c>
      <c r="C2439" s="1" t="s">
        <v>6631</v>
      </c>
      <c r="D2439" s="1" t="s">
        <v>6632</v>
      </c>
      <c r="E2439" s="1" t="s">
        <v>65</v>
      </c>
      <c r="F2439" s="1" t="s">
        <v>1984</v>
      </c>
      <c r="G2439" s="1" t="s">
        <v>1985</v>
      </c>
    </row>
    <row r="2440" spans="1:7" x14ac:dyDescent="0.25">
      <c r="A2440" s="1">
        <v>33903789</v>
      </c>
      <c r="B2440" s="1" t="s">
        <v>6633</v>
      </c>
      <c r="C2440" s="1" t="s">
        <v>6634</v>
      </c>
      <c r="D2440" s="1" t="s">
        <v>6635</v>
      </c>
      <c r="E2440" s="1" t="s">
        <v>66</v>
      </c>
      <c r="F2440" s="1" t="s">
        <v>1831</v>
      </c>
      <c r="G2440" s="1" t="s">
        <v>1832</v>
      </c>
    </row>
    <row r="2441" spans="1:7" x14ac:dyDescent="0.25">
      <c r="A2441" s="1">
        <v>33902912</v>
      </c>
      <c r="B2441" s="1" t="s">
        <v>6636</v>
      </c>
      <c r="C2441" s="1" t="s">
        <v>6637</v>
      </c>
      <c r="D2441" s="1" t="s">
        <v>6638</v>
      </c>
      <c r="E2441" s="1" t="s">
        <v>65</v>
      </c>
      <c r="F2441" s="1" t="s">
        <v>387</v>
      </c>
      <c r="G2441" s="1" t="s">
        <v>388</v>
      </c>
    </row>
    <row r="2442" spans="1:7" x14ac:dyDescent="0.25">
      <c r="A2442" s="1">
        <v>33903751</v>
      </c>
      <c r="B2442" s="1" t="s">
        <v>6639</v>
      </c>
      <c r="C2442" s="1" t="s">
        <v>6640</v>
      </c>
      <c r="D2442" s="1" t="s">
        <v>6641</v>
      </c>
      <c r="E2442" s="1" t="s">
        <v>65</v>
      </c>
      <c r="F2442" s="1" t="s">
        <v>387</v>
      </c>
      <c r="G2442" s="1" t="s">
        <v>388</v>
      </c>
    </row>
    <row r="2443" spans="1:7" x14ac:dyDescent="0.25">
      <c r="A2443" s="1">
        <v>33902624</v>
      </c>
      <c r="B2443" s="1" t="s">
        <v>6642</v>
      </c>
      <c r="C2443" s="1" t="s">
        <v>6643</v>
      </c>
      <c r="D2443" s="1" t="s">
        <v>6644</v>
      </c>
      <c r="E2443" s="1" t="s">
        <v>65</v>
      </c>
      <c r="F2443" s="1" t="s">
        <v>387</v>
      </c>
      <c r="G2443" s="1" t="s">
        <v>388</v>
      </c>
    </row>
    <row r="2444" spans="1:7" x14ac:dyDescent="0.25">
      <c r="A2444" s="1">
        <v>33902618</v>
      </c>
      <c r="B2444" s="1" t="s">
        <v>6645</v>
      </c>
      <c r="C2444" s="1" t="s">
        <v>6646</v>
      </c>
      <c r="D2444" s="1" t="s">
        <v>6647</v>
      </c>
      <c r="E2444" s="1" t="s">
        <v>65</v>
      </c>
      <c r="F2444" s="1" t="s">
        <v>171</v>
      </c>
      <c r="G2444" s="1" t="s">
        <v>172</v>
      </c>
    </row>
    <row r="2445" spans="1:7" x14ac:dyDescent="0.25">
      <c r="A2445" s="1">
        <v>33902600</v>
      </c>
      <c r="B2445" s="1" t="s">
        <v>6648</v>
      </c>
      <c r="C2445" s="1" t="s">
        <v>6649</v>
      </c>
      <c r="D2445" s="1" t="s">
        <v>6650</v>
      </c>
      <c r="E2445" s="1" t="s">
        <v>66</v>
      </c>
      <c r="F2445" s="1" t="s">
        <v>387</v>
      </c>
      <c r="G2445" s="1" t="s">
        <v>388</v>
      </c>
    </row>
    <row r="2446" spans="1:7" x14ac:dyDescent="0.25">
      <c r="A2446" s="1">
        <v>33902684</v>
      </c>
      <c r="B2446" s="1" t="s">
        <v>6651</v>
      </c>
      <c r="C2446" s="1" t="s">
        <v>6652</v>
      </c>
      <c r="D2446" s="1" t="s">
        <v>6653</v>
      </c>
      <c r="E2446" s="1" t="s">
        <v>66</v>
      </c>
      <c r="F2446" s="1" t="s">
        <v>874</v>
      </c>
      <c r="G2446" s="1" t="s">
        <v>875</v>
      </c>
    </row>
    <row r="2447" spans="1:7" x14ac:dyDescent="0.25">
      <c r="A2447" s="1">
        <v>33902610</v>
      </c>
      <c r="B2447" s="1" t="s">
        <v>6654</v>
      </c>
      <c r="C2447" s="1" t="s">
        <v>6655</v>
      </c>
      <c r="D2447" s="1" t="s">
        <v>6656</v>
      </c>
      <c r="E2447" s="1" t="s">
        <v>66</v>
      </c>
      <c r="F2447" s="1" t="s">
        <v>233</v>
      </c>
      <c r="G2447" s="1" t="s">
        <v>234</v>
      </c>
    </row>
    <row r="2448" spans="1:7" x14ac:dyDescent="0.25">
      <c r="A2448" s="1">
        <v>33902549</v>
      </c>
      <c r="B2448" s="1" t="s">
        <v>6657</v>
      </c>
      <c r="C2448" s="1" t="s">
        <v>6658</v>
      </c>
      <c r="D2448" s="1" t="s">
        <v>6659</v>
      </c>
      <c r="E2448" s="1" t="s">
        <v>65</v>
      </c>
      <c r="F2448" s="1" t="s">
        <v>171</v>
      </c>
      <c r="G2448" s="1" t="s">
        <v>172</v>
      </c>
    </row>
    <row r="2449" spans="1:7" x14ac:dyDescent="0.25">
      <c r="A2449" s="1">
        <v>33003738</v>
      </c>
      <c r="B2449" s="1" t="s">
        <v>6660</v>
      </c>
      <c r="C2449" s="1" t="s">
        <v>6661</v>
      </c>
      <c r="D2449" s="1" t="s">
        <v>6662</v>
      </c>
      <c r="E2449" s="1" t="s">
        <v>65</v>
      </c>
      <c r="F2449" s="1" t="s">
        <v>39</v>
      </c>
      <c r="G2449" s="1" t="s">
        <v>321</v>
      </c>
    </row>
    <row r="2450" spans="1:7" x14ac:dyDescent="0.25">
      <c r="A2450" s="1">
        <v>33903809</v>
      </c>
      <c r="B2450" s="1" t="s">
        <v>6663</v>
      </c>
      <c r="C2450" s="1" t="s">
        <v>6664</v>
      </c>
      <c r="D2450" s="1" t="s">
        <v>6665</v>
      </c>
      <c r="E2450" s="1" t="s">
        <v>65</v>
      </c>
      <c r="F2450" s="1" t="s">
        <v>171</v>
      </c>
      <c r="G2450" s="1" t="s">
        <v>172</v>
      </c>
    </row>
    <row r="2451" spans="1:7" x14ac:dyDescent="0.25">
      <c r="A2451" s="1">
        <v>33003723</v>
      </c>
      <c r="B2451" s="1" t="s">
        <v>6666</v>
      </c>
      <c r="C2451" s="1" t="s">
        <v>6667</v>
      </c>
      <c r="D2451" s="1" t="s">
        <v>6668</v>
      </c>
      <c r="E2451" s="1" t="s">
        <v>65</v>
      </c>
      <c r="F2451" s="1" t="s">
        <v>480</v>
      </c>
      <c r="G2451" s="1" t="s">
        <v>481</v>
      </c>
    </row>
    <row r="2452" spans="1:7" x14ac:dyDescent="0.25">
      <c r="A2452" s="1">
        <v>33003720</v>
      </c>
      <c r="B2452" s="1" t="s">
        <v>6669</v>
      </c>
      <c r="C2452" s="1" t="s">
        <v>6670</v>
      </c>
      <c r="D2452" s="1" t="s">
        <v>6671</v>
      </c>
      <c r="E2452" s="1" t="s">
        <v>65</v>
      </c>
      <c r="F2452" s="1" t="s">
        <v>480</v>
      </c>
      <c r="G2452" s="1" t="s">
        <v>481</v>
      </c>
    </row>
    <row r="2453" spans="1:7" x14ac:dyDescent="0.25">
      <c r="A2453" s="1">
        <v>33903803</v>
      </c>
      <c r="B2453" s="1" t="s">
        <v>6672</v>
      </c>
      <c r="C2453" s="1" t="s">
        <v>6673</v>
      </c>
      <c r="D2453" s="1" t="s">
        <v>6674</v>
      </c>
      <c r="E2453" s="1" t="s">
        <v>65</v>
      </c>
      <c r="F2453" s="1" t="s">
        <v>171</v>
      </c>
      <c r="G2453" s="1" t="s">
        <v>172</v>
      </c>
    </row>
    <row r="2454" spans="1:7" x14ac:dyDescent="0.25">
      <c r="A2454" s="1">
        <v>33903801</v>
      </c>
      <c r="B2454" s="1" t="s">
        <v>6675</v>
      </c>
      <c r="C2454" s="1" t="s">
        <v>6676</v>
      </c>
      <c r="D2454" s="1" t="s">
        <v>6677</v>
      </c>
      <c r="E2454" s="1" t="s">
        <v>65</v>
      </c>
      <c r="F2454" s="1" t="s">
        <v>171</v>
      </c>
      <c r="G2454" s="1" t="s">
        <v>172</v>
      </c>
    </row>
    <row r="2455" spans="1:7" x14ac:dyDescent="0.25">
      <c r="A2455" s="1">
        <v>33903800</v>
      </c>
      <c r="B2455" s="1" t="s">
        <v>6678</v>
      </c>
      <c r="C2455" s="1" t="s">
        <v>6679</v>
      </c>
      <c r="D2455" s="1" t="s">
        <v>6680</v>
      </c>
      <c r="E2455" s="1" t="s">
        <v>66</v>
      </c>
      <c r="F2455" s="1" t="s">
        <v>874</v>
      </c>
      <c r="G2455" s="1" t="s">
        <v>875</v>
      </c>
    </row>
    <row r="2456" spans="1:7" x14ac:dyDescent="0.25">
      <c r="A2456" s="1">
        <v>33903786</v>
      </c>
      <c r="B2456" s="1" t="s">
        <v>6681</v>
      </c>
      <c r="C2456" s="1" t="s">
        <v>6682</v>
      </c>
      <c r="D2456" s="1" t="s">
        <v>6683</v>
      </c>
      <c r="E2456" s="1" t="s">
        <v>66</v>
      </c>
      <c r="F2456" s="1" t="s">
        <v>1021</v>
      </c>
      <c r="G2456" s="1" t="s">
        <v>1022</v>
      </c>
    </row>
    <row r="2457" spans="1:7" x14ac:dyDescent="0.25">
      <c r="A2457" s="1">
        <v>33902916</v>
      </c>
      <c r="B2457" s="1" t="s">
        <v>6684</v>
      </c>
      <c r="C2457" s="1" t="s">
        <v>6685</v>
      </c>
      <c r="D2457" s="1" t="s">
        <v>6686</v>
      </c>
      <c r="E2457" s="1" t="s">
        <v>65</v>
      </c>
      <c r="F2457" s="1" t="s">
        <v>171</v>
      </c>
      <c r="G2457" s="1" t="s">
        <v>172</v>
      </c>
    </row>
    <row r="2458" spans="1:7" x14ac:dyDescent="0.25">
      <c r="A2458" s="1">
        <v>33902587</v>
      </c>
      <c r="B2458" s="1" t="s">
        <v>6687</v>
      </c>
      <c r="C2458" s="1" t="s">
        <v>6688</v>
      </c>
      <c r="D2458" s="1" t="s">
        <v>6689</v>
      </c>
      <c r="E2458" s="1" t="s">
        <v>66</v>
      </c>
      <c r="F2458" s="1" t="s">
        <v>1021</v>
      </c>
      <c r="G2458" s="1" t="s">
        <v>1022</v>
      </c>
    </row>
    <row r="2459" spans="1:7" x14ac:dyDescent="0.25">
      <c r="A2459" s="1">
        <v>33902501</v>
      </c>
      <c r="B2459" s="1" t="s">
        <v>6690</v>
      </c>
      <c r="C2459" s="1" t="s">
        <v>6691</v>
      </c>
      <c r="D2459" s="1" t="s">
        <v>6692</v>
      </c>
      <c r="E2459" s="1" t="s">
        <v>65</v>
      </c>
      <c r="F2459" s="1" t="s">
        <v>171</v>
      </c>
      <c r="G2459" s="1" t="s">
        <v>172</v>
      </c>
    </row>
    <row r="2460" spans="1:7" x14ac:dyDescent="0.25">
      <c r="A2460" s="1">
        <v>33902439</v>
      </c>
      <c r="B2460" s="1" t="s">
        <v>6693</v>
      </c>
      <c r="C2460" s="1" t="s">
        <v>6694</v>
      </c>
      <c r="D2460" s="1" t="s">
        <v>6695</v>
      </c>
      <c r="E2460" s="1" t="s">
        <v>65</v>
      </c>
      <c r="F2460" s="1" t="s">
        <v>171</v>
      </c>
      <c r="G2460" s="1" t="s">
        <v>172</v>
      </c>
    </row>
    <row r="2461" spans="1:7" x14ac:dyDescent="0.25">
      <c r="A2461" s="1">
        <v>33902623</v>
      </c>
      <c r="B2461" s="1" t="s">
        <v>6696</v>
      </c>
      <c r="C2461" s="1" t="s">
        <v>6697</v>
      </c>
      <c r="D2461" s="1" t="s">
        <v>6698</v>
      </c>
      <c r="E2461" s="1" t="s">
        <v>65</v>
      </c>
      <c r="F2461" s="1" t="s">
        <v>171</v>
      </c>
      <c r="G2461" s="1" t="s">
        <v>172</v>
      </c>
    </row>
    <row r="2462" spans="1:7" x14ac:dyDescent="0.25">
      <c r="A2462" s="1">
        <v>33900610</v>
      </c>
      <c r="B2462" s="1" t="s">
        <v>6699</v>
      </c>
      <c r="C2462" s="1" t="s">
        <v>6700</v>
      </c>
      <c r="D2462" s="1" t="s">
        <v>6701</v>
      </c>
      <c r="E2462" s="1" t="s">
        <v>66</v>
      </c>
      <c r="F2462" s="1" t="s">
        <v>233</v>
      </c>
      <c r="G2462" s="1" t="s">
        <v>234</v>
      </c>
    </row>
    <row r="2463" spans="1:7" x14ac:dyDescent="0.25">
      <c r="A2463" s="1">
        <v>33902375</v>
      </c>
      <c r="B2463" s="1" t="s">
        <v>6702</v>
      </c>
      <c r="C2463" s="1" t="s">
        <v>6703</v>
      </c>
      <c r="D2463" s="1" t="s">
        <v>6704</v>
      </c>
      <c r="E2463" s="1" t="s">
        <v>65</v>
      </c>
      <c r="F2463" s="1" t="s">
        <v>171</v>
      </c>
      <c r="G2463" s="1" t="s">
        <v>172</v>
      </c>
    </row>
    <row r="2464" spans="1:7" x14ac:dyDescent="0.25">
      <c r="A2464" s="1">
        <v>39010286</v>
      </c>
      <c r="B2464" s="1" t="s">
        <v>6705</v>
      </c>
      <c r="C2464" s="1" t="s">
        <v>6705</v>
      </c>
      <c r="D2464" s="1" t="s">
        <v>6706</v>
      </c>
      <c r="E2464" s="1" t="s">
        <v>65</v>
      </c>
      <c r="G2464" s="1" t="s">
        <v>199</v>
      </c>
    </row>
    <row r="2465" spans="1:7" x14ac:dyDescent="0.25">
      <c r="A2465" s="1">
        <v>33003422</v>
      </c>
      <c r="B2465" s="1" t="s">
        <v>6707</v>
      </c>
      <c r="C2465" s="1" t="s">
        <v>6708</v>
      </c>
      <c r="D2465" s="1" t="s">
        <v>6709</v>
      </c>
      <c r="E2465" s="1" t="s">
        <v>65</v>
      </c>
      <c r="F2465" s="1" t="s">
        <v>480</v>
      </c>
      <c r="G2465" s="1" t="s">
        <v>481</v>
      </c>
    </row>
    <row r="2466" spans="1:7" x14ac:dyDescent="0.25">
      <c r="A2466" s="1">
        <v>33003424</v>
      </c>
      <c r="B2466" s="1" t="s">
        <v>6710</v>
      </c>
      <c r="C2466" s="1" t="s">
        <v>6711</v>
      </c>
      <c r="D2466" s="1" t="s">
        <v>6712</v>
      </c>
      <c r="E2466" s="1" t="s">
        <v>65</v>
      </c>
      <c r="F2466" s="1" t="s">
        <v>480</v>
      </c>
      <c r="G2466" s="1" t="s">
        <v>481</v>
      </c>
    </row>
    <row r="2467" spans="1:7" x14ac:dyDescent="0.25">
      <c r="A2467" s="1">
        <v>17745251</v>
      </c>
      <c r="B2467" s="1" t="s">
        <v>6713</v>
      </c>
      <c r="C2467" s="1" t="s">
        <v>6713</v>
      </c>
      <c r="D2467" s="1" t="s">
        <v>6713</v>
      </c>
      <c r="G2467" s="1" t="s">
        <v>199</v>
      </c>
    </row>
    <row r="2468" spans="1:7" x14ac:dyDescent="0.25">
      <c r="A2468" s="1">
        <v>15745251</v>
      </c>
      <c r="B2468" s="1" t="s">
        <v>6713</v>
      </c>
      <c r="C2468" s="1" t="s">
        <v>6713</v>
      </c>
      <c r="D2468" s="1" t="s">
        <v>6713</v>
      </c>
      <c r="G2468" s="1" t="s">
        <v>199</v>
      </c>
    </row>
    <row r="2469" spans="1:7" x14ac:dyDescent="0.25">
      <c r="A2469" s="1">
        <v>33003419</v>
      </c>
      <c r="B2469" s="1" t="s">
        <v>6714</v>
      </c>
      <c r="C2469" s="1" t="s">
        <v>6715</v>
      </c>
      <c r="D2469" s="1" t="s">
        <v>6716</v>
      </c>
      <c r="E2469" s="1" t="s">
        <v>65</v>
      </c>
      <c r="F2469" s="1" t="s">
        <v>480</v>
      </c>
      <c r="G2469" s="1" t="s">
        <v>481</v>
      </c>
    </row>
    <row r="2470" spans="1:7" x14ac:dyDescent="0.25">
      <c r="A2470" s="1">
        <v>39010280</v>
      </c>
      <c r="B2470" s="1" t="s">
        <v>6717</v>
      </c>
      <c r="C2470" s="1" t="s">
        <v>6717</v>
      </c>
      <c r="D2470" s="1" t="s">
        <v>6717</v>
      </c>
      <c r="E2470" s="1" t="s">
        <v>66</v>
      </c>
      <c r="G2470" s="1" t="s">
        <v>199</v>
      </c>
    </row>
    <row r="2471" spans="1:7" x14ac:dyDescent="0.25">
      <c r="A2471" s="1">
        <v>39010282</v>
      </c>
      <c r="B2471" s="1" t="s">
        <v>6718</v>
      </c>
      <c r="C2471" s="1" t="s">
        <v>6718</v>
      </c>
      <c r="D2471" s="1" t="s">
        <v>6718</v>
      </c>
      <c r="E2471" s="1" t="s">
        <v>66</v>
      </c>
      <c r="G2471" s="1" t="s">
        <v>199</v>
      </c>
    </row>
    <row r="2472" spans="1:7" x14ac:dyDescent="0.25">
      <c r="A2472" s="1">
        <v>33003427</v>
      </c>
      <c r="B2472" s="1" t="s">
        <v>6719</v>
      </c>
      <c r="C2472" s="1" t="s">
        <v>6720</v>
      </c>
      <c r="D2472" s="1" t="s">
        <v>6721</v>
      </c>
      <c r="E2472" s="1" t="s">
        <v>65</v>
      </c>
      <c r="F2472" s="1" t="s">
        <v>39</v>
      </c>
      <c r="G2472" s="1" t="s">
        <v>321</v>
      </c>
    </row>
    <row r="2473" spans="1:7" x14ac:dyDescent="0.25">
      <c r="A2473" s="1">
        <v>33003428</v>
      </c>
      <c r="B2473" s="1" t="s">
        <v>6722</v>
      </c>
      <c r="C2473" s="1" t="s">
        <v>6723</v>
      </c>
      <c r="D2473" s="1" t="s">
        <v>6724</v>
      </c>
      <c r="E2473" s="1" t="s">
        <v>65</v>
      </c>
      <c r="F2473" s="1" t="s">
        <v>39</v>
      </c>
      <c r="G2473" s="1" t="s">
        <v>321</v>
      </c>
    </row>
    <row r="2474" spans="1:7" x14ac:dyDescent="0.25">
      <c r="B2474" s="1" t="s">
        <v>6725</v>
      </c>
      <c r="C2474" s="1" t="s">
        <v>6726</v>
      </c>
      <c r="D2474" s="1" t="s">
        <v>6727</v>
      </c>
      <c r="E2474" s="1" t="s">
        <v>65</v>
      </c>
      <c r="F2474" s="1" t="s">
        <v>6728</v>
      </c>
      <c r="G2474" s="1" t="s">
        <v>199</v>
      </c>
    </row>
    <row r="2475" spans="1:7" x14ac:dyDescent="0.25">
      <c r="A2475" s="1">
        <v>33903861</v>
      </c>
      <c r="B2475" s="1" t="s">
        <v>6729</v>
      </c>
      <c r="C2475" s="1" t="s">
        <v>6730</v>
      </c>
      <c r="D2475" s="1" t="s">
        <v>6731</v>
      </c>
      <c r="E2475" s="1" t="s">
        <v>66</v>
      </c>
      <c r="F2475" s="1" t="s">
        <v>387</v>
      </c>
      <c r="G2475" s="1" t="s">
        <v>388</v>
      </c>
    </row>
    <row r="2476" spans="1:7" x14ac:dyDescent="0.25">
      <c r="B2476" s="1" t="s">
        <v>6732</v>
      </c>
      <c r="C2476" s="1" t="s">
        <v>6733</v>
      </c>
      <c r="D2476" s="1" t="s">
        <v>6734</v>
      </c>
      <c r="E2476" s="1" t="s">
        <v>65</v>
      </c>
      <c r="F2476" s="1" t="s">
        <v>6735</v>
      </c>
      <c r="G2476" s="1" t="s">
        <v>199</v>
      </c>
    </row>
    <row r="2477" spans="1:7" x14ac:dyDescent="0.25">
      <c r="B2477" s="1" t="s">
        <v>6736</v>
      </c>
      <c r="C2477" s="1" t="s">
        <v>6737</v>
      </c>
      <c r="D2477" s="1" t="s">
        <v>6738</v>
      </c>
      <c r="E2477" s="1" t="s">
        <v>65</v>
      </c>
      <c r="F2477" s="1" t="s">
        <v>6735</v>
      </c>
      <c r="G2477" s="1" t="s">
        <v>199</v>
      </c>
    </row>
    <row r="2478" spans="1:7" x14ac:dyDescent="0.25">
      <c r="B2478" s="1" t="s">
        <v>6739</v>
      </c>
      <c r="C2478" s="1" t="s">
        <v>6740</v>
      </c>
      <c r="D2478" s="1" t="s">
        <v>6741</v>
      </c>
      <c r="E2478" s="1" t="s">
        <v>65</v>
      </c>
      <c r="F2478" s="1" t="s">
        <v>6742</v>
      </c>
      <c r="G2478" s="1" t="s">
        <v>199</v>
      </c>
    </row>
    <row r="2479" spans="1:7" x14ac:dyDescent="0.25">
      <c r="A2479" s="1">
        <v>33903817</v>
      </c>
      <c r="B2479" s="1" t="s">
        <v>6743</v>
      </c>
      <c r="C2479" s="1" t="s">
        <v>6744</v>
      </c>
      <c r="D2479" s="1" t="s">
        <v>6745</v>
      </c>
      <c r="E2479" s="1" t="s">
        <v>65</v>
      </c>
      <c r="F2479" s="1" t="s">
        <v>171</v>
      </c>
      <c r="G2479" s="1" t="s">
        <v>172</v>
      </c>
    </row>
    <row r="2480" spans="1:7" x14ac:dyDescent="0.25">
      <c r="B2480" s="1" t="s">
        <v>6746</v>
      </c>
      <c r="C2480" s="1" t="s">
        <v>6747</v>
      </c>
      <c r="D2480" s="1" t="s">
        <v>6748</v>
      </c>
      <c r="E2480" s="1" t="s">
        <v>65</v>
      </c>
      <c r="F2480" s="1" t="s">
        <v>6742</v>
      </c>
      <c r="G2480" s="1" t="s">
        <v>199</v>
      </c>
    </row>
    <row r="2481" spans="1:7" x14ac:dyDescent="0.25">
      <c r="A2481" s="1">
        <v>19095057</v>
      </c>
      <c r="B2481" s="1" t="s">
        <v>6749</v>
      </c>
      <c r="C2481" s="1" t="s">
        <v>6750</v>
      </c>
      <c r="D2481" s="1" t="s">
        <v>6751</v>
      </c>
      <c r="E2481" s="1" t="s">
        <v>65</v>
      </c>
      <c r="F2481" s="1" t="s">
        <v>475</v>
      </c>
      <c r="G2481" s="1" t="s">
        <v>476</v>
      </c>
    </row>
    <row r="2482" spans="1:7" x14ac:dyDescent="0.25">
      <c r="A2482" s="1">
        <v>15095057</v>
      </c>
      <c r="B2482" s="1" t="s">
        <v>6752</v>
      </c>
      <c r="C2482" s="1" t="s">
        <v>6752</v>
      </c>
      <c r="D2482" s="1" t="s">
        <v>6752</v>
      </c>
      <c r="G2482" s="1" t="s">
        <v>199</v>
      </c>
    </row>
    <row r="2483" spans="1:7" x14ac:dyDescent="0.25">
      <c r="A2483" s="1">
        <v>19046096</v>
      </c>
      <c r="B2483" s="1" t="s">
        <v>6753</v>
      </c>
      <c r="C2483" s="1" t="s">
        <v>6753</v>
      </c>
      <c r="D2483" s="1" t="s">
        <v>6753</v>
      </c>
      <c r="G2483" s="1" t="s">
        <v>199</v>
      </c>
    </row>
    <row r="2484" spans="1:7" x14ac:dyDescent="0.25">
      <c r="A2484" s="1">
        <v>15046096</v>
      </c>
      <c r="B2484" s="1" t="s">
        <v>6753</v>
      </c>
      <c r="C2484" s="1" t="s">
        <v>6753</v>
      </c>
      <c r="D2484" s="1" t="s">
        <v>6753</v>
      </c>
      <c r="G2484" s="1" t="s">
        <v>199</v>
      </c>
    </row>
    <row r="2485" spans="1:7" x14ac:dyDescent="0.25">
      <c r="A2485" s="1">
        <v>17745252</v>
      </c>
      <c r="B2485" s="1" t="s">
        <v>6754</v>
      </c>
      <c r="C2485" s="1" t="s">
        <v>6754</v>
      </c>
      <c r="D2485" s="1" t="s">
        <v>6754</v>
      </c>
      <c r="G2485" s="1" t="s">
        <v>199</v>
      </c>
    </row>
    <row r="2486" spans="1:7" x14ac:dyDescent="0.25">
      <c r="A2486" s="1">
        <v>15745252</v>
      </c>
      <c r="B2486" s="1" t="s">
        <v>6754</v>
      </c>
      <c r="C2486" s="1" t="s">
        <v>6754</v>
      </c>
      <c r="D2486" s="1" t="s">
        <v>6754</v>
      </c>
      <c r="G2486" s="1" t="s">
        <v>199</v>
      </c>
    </row>
    <row r="2487" spans="1:7" x14ac:dyDescent="0.25">
      <c r="A2487" s="1">
        <v>17745253</v>
      </c>
      <c r="B2487" s="1" t="s">
        <v>6755</v>
      </c>
      <c r="C2487" s="1" t="s">
        <v>6755</v>
      </c>
      <c r="D2487" s="1" t="s">
        <v>6755</v>
      </c>
      <c r="G2487" s="1" t="s">
        <v>199</v>
      </c>
    </row>
    <row r="2488" spans="1:7" x14ac:dyDescent="0.25">
      <c r="A2488" s="1">
        <v>15745253</v>
      </c>
      <c r="B2488" s="1" t="s">
        <v>6755</v>
      </c>
      <c r="C2488" s="1" t="s">
        <v>6755</v>
      </c>
      <c r="D2488" s="1" t="s">
        <v>6755</v>
      </c>
      <c r="G2488" s="1" t="s">
        <v>199</v>
      </c>
    </row>
    <row r="2489" spans="1:7" x14ac:dyDescent="0.25">
      <c r="A2489" s="1">
        <v>17745254</v>
      </c>
      <c r="B2489" s="1" t="s">
        <v>6756</v>
      </c>
      <c r="C2489" s="1" t="s">
        <v>6756</v>
      </c>
      <c r="D2489" s="1" t="s">
        <v>6756</v>
      </c>
      <c r="G2489" s="1" t="s">
        <v>199</v>
      </c>
    </row>
    <row r="2490" spans="1:7" x14ac:dyDescent="0.25">
      <c r="A2490" s="1">
        <v>15745254</v>
      </c>
      <c r="B2490" s="1" t="s">
        <v>6756</v>
      </c>
      <c r="C2490" s="1" t="s">
        <v>6756</v>
      </c>
      <c r="D2490" s="1" t="s">
        <v>6756</v>
      </c>
      <c r="G2490" s="1" t="s">
        <v>199</v>
      </c>
    </row>
    <row r="2491" spans="1:7" x14ac:dyDescent="0.25">
      <c r="A2491" s="1">
        <v>19745255</v>
      </c>
      <c r="B2491" s="1" t="s">
        <v>6757</v>
      </c>
      <c r="C2491" s="1" t="s">
        <v>6757</v>
      </c>
      <c r="D2491" s="1" t="s">
        <v>6757</v>
      </c>
      <c r="G2491" s="1" t="s">
        <v>199</v>
      </c>
    </row>
    <row r="2492" spans="1:7" x14ac:dyDescent="0.25">
      <c r="A2492" s="1">
        <v>15745255</v>
      </c>
      <c r="B2492" s="1" t="s">
        <v>6757</v>
      </c>
      <c r="C2492" s="1" t="s">
        <v>6757</v>
      </c>
      <c r="D2492" s="1" t="s">
        <v>6757</v>
      </c>
      <c r="G2492" s="1" t="s">
        <v>199</v>
      </c>
    </row>
    <row r="2493" spans="1:7" x14ac:dyDescent="0.25">
      <c r="B2493" s="1" t="s">
        <v>6758</v>
      </c>
      <c r="C2493" s="1" t="s">
        <v>6759</v>
      </c>
      <c r="D2493" s="1" t="s">
        <v>6760</v>
      </c>
      <c r="E2493" s="1" t="s">
        <v>65</v>
      </c>
      <c r="F2493" s="1" t="s">
        <v>6761</v>
      </c>
      <c r="G2493" s="1" t="s">
        <v>199</v>
      </c>
    </row>
    <row r="2494" spans="1:7" x14ac:dyDescent="0.25">
      <c r="A2494" s="1">
        <v>33003429</v>
      </c>
      <c r="B2494" s="1" t="s">
        <v>6762</v>
      </c>
      <c r="C2494" s="1" t="s">
        <v>6763</v>
      </c>
      <c r="D2494" s="1" t="s">
        <v>6764</v>
      </c>
      <c r="E2494" s="1" t="s">
        <v>65</v>
      </c>
      <c r="F2494" s="1" t="s">
        <v>39</v>
      </c>
      <c r="G2494" s="1" t="s">
        <v>321</v>
      </c>
    </row>
    <row r="2495" spans="1:7" x14ac:dyDescent="0.25">
      <c r="A2495" s="1">
        <v>17753002</v>
      </c>
      <c r="B2495" s="1" t="s">
        <v>6765</v>
      </c>
      <c r="C2495" s="1" t="s">
        <v>6765</v>
      </c>
      <c r="D2495" s="1" t="s">
        <v>6765</v>
      </c>
      <c r="G2495" s="1" t="s">
        <v>199</v>
      </c>
    </row>
    <row r="2496" spans="1:7" x14ac:dyDescent="0.25">
      <c r="A2496" s="1">
        <v>15753002</v>
      </c>
      <c r="B2496" s="1" t="s">
        <v>6766</v>
      </c>
      <c r="C2496" s="1" t="s">
        <v>6767</v>
      </c>
      <c r="D2496" s="1" t="s">
        <v>6768</v>
      </c>
      <c r="E2496" s="1" t="s">
        <v>66</v>
      </c>
      <c r="F2496" s="1" t="s">
        <v>4101</v>
      </c>
      <c r="G2496" s="1" t="s">
        <v>4102</v>
      </c>
    </row>
    <row r="2497" spans="1:7" x14ac:dyDescent="0.25">
      <c r="A2497" s="1">
        <v>35510420</v>
      </c>
      <c r="B2497" s="1" t="s">
        <v>6769</v>
      </c>
      <c r="C2497" s="1" t="s">
        <v>6770</v>
      </c>
      <c r="D2497" s="1" t="s">
        <v>6771</v>
      </c>
      <c r="E2497" s="1" t="s">
        <v>66</v>
      </c>
      <c r="G2497" s="1" t="s">
        <v>199</v>
      </c>
    </row>
    <row r="2498" spans="1:7" x14ac:dyDescent="0.25">
      <c r="A2498" s="1">
        <v>35510421</v>
      </c>
      <c r="B2498" s="1" t="s">
        <v>6772</v>
      </c>
      <c r="C2498" s="1" t="s">
        <v>6773</v>
      </c>
      <c r="D2498" s="1" t="s">
        <v>6774</v>
      </c>
      <c r="E2498" s="1" t="s">
        <v>66</v>
      </c>
      <c r="G2498" s="1" t="s">
        <v>199</v>
      </c>
    </row>
    <row r="2499" spans="1:7" x14ac:dyDescent="0.25">
      <c r="A2499" s="1">
        <v>19842088</v>
      </c>
      <c r="B2499" s="1" t="s">
        <v>6775</v>
      </c>
      <c r="C2499" s="1" t="s">
        <v>6775</v>
      </c>
      <c r="D2499" s="1" t="s">
        <v>6775</v>
      </c>
      <c r="G2499" s="1" t="s">
        <v>199</v>
      </c>
    </row>
    <row r="2500" spans="1:7" x14ac:dyDescent="0.25">
      <c r="A2500" s="1">
        <v>35510422</v>
      </c>
      <c r="B2500" s="1" t="s">
        <v>6776</v>
      </c>
      <c r="C2500" s="1" t="s">
        <v>6777</v>
      </c>
      <c r="D2500" s="1" t="s">
        <v>6778</v>
      </c>
      <c r="E2500" s="1" t="s">
        <v>66</v>
      </c>
      <c r="G2500" s="1" t="s">
        <v>199</v>
      </c>
    </row>
    <row r="2501" spans="1:7" x14ac:dyDescent="0.25">
      <c r="A2501" s="1">
        <v>28281008</v>
      </c>
      <c r="B2501" s="1" t="s">
        <v>6779</v>
      </c>
      <c r="C2501" s="1" t="s">
        <v>6779</v>
      </c>
      <c r="D2501" s="1" t="s">
        <v>6779</v>
      </c>
      <c r="G2501" s="1" t="s">
        <v>199</v>
      </c>
    </row>
    <row r="2502" spans="1:7" x14ac:dyDescent="0.25">
      <c r="A2502" s="1">
        <v>25281008</v>
      </c>
      <c r="B2502" s="1" t="s">
        <v>6779</v>
      </c>
      <c r="C2502" s="1" t="s">
        <v>6779</v>
      </c>
      <c r="D2502" s="1" t="s">
        <v>6779</v>
      </c>
      <c r="G2502" s="1" t="s">
        <v>199</v>
      </c>
    </row>
    <row r="2503" spans="1:7" x14ac:dyDescent="0.25">
      <c r="A2503" s="1">
        <v>15842088</v>
      </c>
      <c r="B2503" s="1" t="s">
        <v>6775</v>
      </c>
      <c r="C2503" s="1" t="s">
        <v>6775</v>
      </c>
      <c r="D2503" s="1" t="s">
        <v>6775</v>
      </c>
      <c r="G2503" s="1" t="s">
        <v>199</v>
      </c>
    </row>
    <row r="2504" spans="1:7" x14ac:dyDescent="0.25">
      <c r="A2504" s="1">
        <v>26273023</v>
      </c>
      <c r="B2504" s="1" t="s">
        <v>6780</v>
      </c>
      <c r="C2504" s="1" t="s">
        <v>6781</v>
      </c>
      <c r="D2504" s="1" t="s">
        <v>6782</v>
      </c>
      <c r="E2504" s="1" t="s">
        <v>65</v>
      </c>
      <c r="F2504" s="1" t="s">
        <v>369</v>
      </c>
      <c r="G2504" s="1" t="s">
        <v>370</v>
      </c>
    </row>
    <row r="2505" spans="1:7" x14ac:dyDescent="0.25">
      <c r="A2505" s="1">
        <v>25273023</v>
      </c>
      <c r="B2505" s="1" t="s">
        <v>6783</v>
      </c>
      <c r="C2505" s="1" t="s">
        <v>6783</v>
      </c>
      <c r="D2505" s="1" t="s">
        <v>6783</v>
      </c>
      <c r="G2505" s="1" t="s">
        <v>199</v>
      </c>
    </row>
    <row r="2506" spans="1:7" x14ac:dyDescent="0.25">
      <c r="A2506" s="1">
        <v>35260794</v>
      </c>
      <c r="B2506" s="1" t="s">
        <v>6784</v>
      </c>
      <c r="C2506" s="1" t="s">
        <v>6785</v>
      </c>
      <c r="D2506" s="1" t="s">
        <v>6786</v>
      </c>
      <c r="E2506" s="1" t="s">
        <v>65</v>
      </c>
      <c r="F2506" s="1" t="s">
        <v>6787</v>
      </c>
      <c r="G2506" s="1" t="s">
        <v>6788</v>
      </c>
    </row>
    <row r="2507" spans="1:7" x14ac:dyDescent="0.25">
      <c r="A2507" s="1">
        <v>35510423</v>
      </c>
      <c r="B2507" s="1" t="s">
        <v>6789</v>
      </c>
      <c r="C2507" s="1" t="s">
        <v>6790</v>
      </c>
      <c r="D2507" s="1" t="s">
        <v>6791</v>
      </c>
      <c r="E2507" s="1" t="s">
        <v>66</v>
      </c>
      <c r="G2507" s="1" t="s">
        <v>199</v>
      </c>
    </row>
    <row r="2508" spans="1:7" x14ac:dyDescent="0.25">
      <c r="A2508" s="1">
        <v>17716027</v>
      </c>
      <c r="B2508" s="1" t="s">
        <v>6792</v>
      </c>
      <c r="C2508" s="1" t="s">
        <v>6792</v>
      </c>
      <c r="D2508" s="1" t="s">
        <v>6792</v>
      </c>
      <c r="G2508" s="1" t="s">
        <v>199</v>
      </c>
    </row>
    <row r="2509" spans="1:7" x14ac:dyDescent="0.25">
      <c r="A2509" s="1">
        <v>15716027</v>
      </c>
      <c r="B2509" s="1" t="s">
        <v>6792</v>
      </c>
      <c r="C2509" s="1" t="s">
        <v>6792</v>
      </c>
      <c r="D2509" s="1" t="s">
        <v>6792</v>
      </c>
      <c r="G2509" s="1" t="s">
        <v>199</v>
      </c>
    </row>
    <row r="2510" spans="1:7" x14ac:dyDescent="0.25">
      <c r="A2510" s="1">
        <v>35510424</v>
      </c>
      <c r="B2510" s="1" t="s">
        <v>6793</v>
      </c>
      <c r="C2510" s="1" t="s">
        <v>6794</v>
      </c>
      <c r="D2510" s="1" t="s">
        <v>6795</v>
      </c>
      <c r="E2510" s="1" t="s">
        <v>66</v>
      </c>
      <c r="G2510" s="1" t="s">
        <v>199</v>
      </c>
    </row>
    <row r="2511" spans="1:7" x14ac:dyDescent="0.25">
      <c r="A2511" s="1">
        <v>28225013</v>
      </c>
      <c r="B2511" s="1" t="s">
        <v>6796</v>
      </c>
      <c r="C2511" s="1" t="s">
        <v>6796</v>
      </c>
      <c r="D2511" s="1" t="s">
        <v>6796</v>
      </c>
      <c r="G2511" s="1" t="s">
        <v>199</v>
      </c>
    </row>
    <row r="2512" spans="1:7" x14ac:dyDescent="0.25">
      <c r="A2512" s="1">
        <v>25225013</v>
      </c>
      <c r="B2512" s="1" t="s">
        <v>6796</v>
      </c>
      <c r="C2512" s="1" t="s">
        <v>6796</v>
      </c>
      <c r="D2512" s="1" t="s">
        <v>6796</v>
      </c>
      <c r="G2512" s="1" t="s">
        <v>199</v>
      </c>
    </row>
    <row r="2513" spans="1:7" x14ac:dyDescent="0.25">
      <c r="A2513" s="1">
        <v>39010295</v>
      </c>
      <c r="B2513" s="1" t="s">
        <v>6797</v>
      </c>
      <c r="C2513" s="1" t="s">
        <v>6798</v>
      </c>
      <c r="D2513" s="1" t="s">
        <v>6799</v>
      </c>
      <c r="E2513" s="1" t="s">
        <v>66</v>
      </c>
      <c r="F2513" s="1" t="s">
        <v>6800</v>
      </c>
      <c r="G2513" s="1" t="s">
        <v>6801</v>
      </c>
    </row>
    <row r="2514" spans="1:7" x14ac:dyDescent="0.25">
      <c r="A2514" s="1">
        <v>35085003</v>
      </c>
      <c r="B2514" s="1" t="s">
        <v>6802</v>
      </c>
      <c r="C2514" s="1" t="s">
        <v>6803</v>
      </c>
      <c r="D2514" s="1" t="s">
        <v>6804</v>
      </c>
      <c r="E2514" s="1" t="s">
        <v>65</v>
      </c>
      <c r="F2514" s="1" t="s">
        <v>2991</v>
      </c>
      <c r="G2514" s="1" t="s">
        <v>2992</v>
      </c>
    </row>
    <row r="2515" spans="1:7" x14ac:dyDescent="0.25">
      <c r="A2515" s="1">
        <v>35260795</v>
      </c>
      <c r="B2515" s="1" t="s">
        <v>6805</v>
      </c>
      <c r="C2515" s="1" t="s">
        <v>6805</v>
      </c>
      <c r="D2515" s="1" t="s">
        <v>6805</v>
      </c>
      <c r="G2515" s="1" t="s">
        <v>199</v>
      </c>
    </row>
    <row r="2516" spans="1:7" x14ac:dyDescent="0.25">
      <c r="A2516" s="1">
        <v>35260796</v>
      </c>
      <c r="B2516" s="1" t="s">
        <v>6806</v>
      </c>
      <c r="C2516" s="1" t="s">
        <v>6807</v>
      </c>
      <c r="D2516" s="1" t="s">
        <v>6807</v>
      </c>
      <c r="G2516" s="1" t="s">
        <v>199</v>
      </c>
    </row>
    <row r="2517" spans="1:7" x14ac:dyDescent="0.25">
      <c r="A2517" s="1">
        <v>35260797</v>
      </c>
      <c r="B2517" s="1" t="s">
        <v>6808</v>
      </c>
      <c r="C2517" s="1" t="s">
        <v>6809</v>
      </c>
      <c r="D2517" s="1" t="s">
        <v>6809</v>
      </c>
      <c r="G2517" s="1" t="s">
        <v>199</v>
      </c>
    </row>
    <row r="2518" spans="1:7" x14ac:dyDescent="0.25">
      <c r="A2518" s="1">
        <v>35250187</v>
      </c>
      <c r="B2518" s="1" t="s">
        <v>6810</v>
      </c>
      <c r="C2518" s="1" t="s">
        <v>6810</v>
      </c>
      <c r="D2518" s="1" t="s">
        <v>6810</v>
      </c>
      <c r="G2518" s="1" t="s">
        <v>199</v>
      </c>
    </row>
    <row r="2519" spans="1:7" x14ac:dyDescent="0.25">
      <c r="A2519" s="1">
        <v>33902748</v>
      </c>
      <c r="B2519" s="1" t="s">
        <v>6811</v>
      </c>
      <c r="C2519" s="1" t="s">
        <v>6812</v>
      </c>
      <c r="D2519" s="1" t="s">
        <v>6813</v>
      </c>
      <c r="E2519" s="1" t="s">
        <v>66</v>
      </c>
      <c r="F2519" s="1" t="s">
        <v>874</v>
      </c>
      <c r="G2519" s="1" t="s">
        <v>875</v>
      </c>
    </row>
    <row r="2520" spans="1:7" x14ac:dyDescent="0.25">
      <c r="A2520" s="1">
        <v>33902744</v>
      </c>
      <c r="B2520" s="1" t="s">
        <v>6814</v>
      </c>
      <c r="C2520" s="1" t="s">
        <v>6815</v>
      </c>
      <c r="D2520" s="1" t="s">
        <v>6816</v>
      </c>
      <c r="E2520" s="1" t="s">
        <v>66</v>
      </c>
      <c r="F2520" s="1" t="s">
        <v>874</v>
      </c>
      <c r="G2520" s="1" t="s">
        <v>875</v>
      </c>
    </row>
    <row r="2521" spans="1:7" x14ac:dyDescent="0.25">
      <c r="A2521" s="1">
        <v>33006369</v>
      </c>
      <c r="B2521" s="1" t="s">
        <v>6817</v>
      </c>
      <c r="C2521" s="1" t="s">
        <v>6818</v>
      </c>
      <c r="D2521" s="1" t="s">
        <v>6819</v>
      </c>
      <c r="E2521" s="1" t="s">
        <v>65</v>
      </c>
      <c r="F2521" s="1" t="s">
        <v>39</v>
      </c>
      <c r="G2521" s="1" t="s">
        <v>321</v>
      </c>
    </row>
    <row r="2522" spans="1:7" x14ac:dyDescent="0.25">
      <c r="A2522" s="1">
        <v>33009044</v>
      </c>
      <c r="B2522" s="1" t="s">
        <v>6820</v>
      </c>
      <c r="C2522" s="1" t="s">
        <v>6821</v>
      </c>
      <c r="D2522" s="1" t="s">
        <v>6822</v>
      </c>
      <c r="E2522" s="1" t="s">
        <v>65</v>
      </c>
      <c r="F2522" s="1" t="s">
        <v>39</v>
      </c>
      <c r="G2522" s="1" t="s">
        <v>321</v>
      </c>
    </row>
    <row r="2523" spans="1:7" x14ac:dyDescent="0.25">
      <c r="A2523" s="1">
        <v>33006167</v>
      </c>
      <c r="B2523" s="1" t="s">
        <v>6823</v>
      </c>
      <c r="C2523" s="1" t="s">
        <v>6824</v>
      </c>
      <c r="D2523" s="1" t="s">
        <v>6825</v>
      </c>
      <c r="E2523" s="1" t="s">
        <v>65</v>
      </c>
      <c r="F2523" s="1" t="s">
        <v>480</v>
      </c>
      <c r="G2523" s="1" t="s">
        <v>481</v>
      </c>
    </row>
    <row r="2524" spans="1:7" x14ac:dyDescent="0.25">
      <c r="A2524" s="1">
        <v>33900690</v>
      </c>
      <c r="B2524" s="1" t="s">
        <v>6826</v>
      </c>
      <c r="C2524" s="1" t="s">
        <v>6827</v>
      </c>
      <c r="D2524" s="1" t="s">
        <v>6828</v>
      </c>
      <c r="E2524" s="1" t="s">
        <v>66</v>
      </c>
      <c r="F2524" s="1" t="s">
        <v>387</v>
      </c>
      <c r="G2524" s="1" t="s">
        <v>388</v>
      </c>
    </row>
    <row r="2525" spans="1:7" x14ac:dyDescent="0.25">
      <c r="A2525" s="1">
        <v>33900678</v>
      </c>
      <c r="B2525" s="1" t="s">
        <v>6829</v>
      </c>
      <c r="C2525" s="1" t="s">
        <v>6830</v>
      </c>
      <c r="D2525" s="1" t="s">
        <v>6831</v>
      </c>
      <c r="E2525" s="1" t="s">
        <v>66</v>
      </c>
      <c r="F2525" s="1" t="s">
        <v>387</v>
      </c>
      <c r="G2525" s="1" t="s">
        <v>388</v>
      </c>
    </row>
    <row r="2526" spans="1:7" x14ac:dyDescent="0.25">
      <c r="A2526" s="1">
        <v>33900621</v>
      </c>
      <c r="B2526" s="1" t="s">
        <v>6832</v>
      </c>
      <c r="C2526" s="1" t="s">
        <v>6833</v>
      </c>
      <c r="D2526" s="1" t="s">
        <v>6834</v>
      </c>
      <c r="E2526" s="1" t="s">
        <v>66</v>
      </c>
      <c r="F2526" s="1" t="s">
        <v>233</v>
      </c>
      <c r="G2526" s="1" t="s">
        <v>234</v>
      </c>
    </row>
    <row r="2527" spans="1:7" x14ac:dyDescent="0.25">
      <c r="A2527" s="1">
        <v>33902665</v>
      </c>
      <c r="B2527" s="1" t="s">
        <v>6835</v>
      </c>
      <c r="C2527" s="1" t="s">
        <v>6836</v>
      </c>
      <c r="D2527" s="1" t="s">
        <v>6837</v>
      </c>
      <c r="E2527" s="1" t="s">
        <v>65</v>
      </c>
      <c r="F2527" s="1" t="s">
        <v>171</v>
      </c>
      <c r="G2527" s="1" t="s">
        <v>172</v>
      </c>
    </row>
    <row r="2528" spans="1:7" x14ac:dyDescent="0.25">
      <c r="A2528" s="1">
        <v>33902620</v>
      </c>
      <c r="B2528" s="1" t="s">
        <v>6838</v>
      </c>
      <c r="C2528" s="1" t="s">
        <v>6839</v>
      </c>
      <c r="D2528" s="1" t="s">
        <v>6840</v>
      </c>
      <c r="E2528" s="1" t="s">
        <v>65</v>
      </c>
      <c r="F2528" s="1" t="s">
        <v>171</v>
      </c>
      <c r="G2528" s="1" t="s">
        <v>172</v>
      </c>
    </row>
    <row r="2529" spans="1:7" x14ac:dyDescent="0.25">
      <c r="A2529" s="1">
        <v>33902450</v>
      </c>
      <c r="B2529" s="1" t="s">
        <v>6841</v>
      </c>
      <c r="C2529" s="1" t="s">
        <v>6842</v>
      </c>
      <c r="D2529" s="1" t="s">
        <v>6843</v>
      </c>
      <c r="E2529" s="1" t="s">
        <v>65</v>
      </c>
      <c r="F2529" s="1" t="s">
        <v>171</v>
      </c>
      <c r="G2529" s="1" t="s">
        <v>172</v>
      </c>
    </row>
    <row r="2530" spans="1:7" x14ac:dyDescent="0.25">
      <c r="A2530" s="1">
        <v>33902311</v>
      </c>
      <c r="B2530" s="1" t="s">
        <v>6844</v>
      </c>
      <c r="C2530" s="1" t="s">
        <v>6845</v>
      </c>
      <c r="D2530" s="1" t="s">
        <v>6846</v>
      </c>
      <c r="E2530" s="1" t="s">
        <v>65</v>
      </c>
      <c r="F2530" s="1" t="s">
        <v>171</v>
      </c>
      <c r="G2530" s="1" t="s">
        <v>172</v>
      </c>
    </row>
    <row r="2531" spans="1:7" x14ac:dyDescent="0.25">
      <c r="A2531" s="1">
        <v>33950043</v>
      </c>
      <c r="B2531" s="1" t="s">
        <v>6847</v>
      </c>
      <c r="C2531" s="1" t="s">
        <v>6848</v>
      </c>
      <c r="D2531" s="1" t="s">
        <v>6849</v>
      </c>
      <c r="E2531" s="1" t="s">
        <v>65</v>
      </c>
      <c r="F2531" s="1" t="s">
        <v>382</v>
      </c>
      <c r="G2531" s="1" t="s">
        <v>383</v>
      </c>
    </row>
    <row r="2532" spans="1:7" x14ac:dyDescent="0.25">
      <c r="A2532" s="1">
        <v>33003301</v>
      </c>
      <c r="B2532" s="1" t="s">
        <v>6850</v>
      </c>
      <c r="C2532" s="1" t="s">
        <v>6851</v>
      </c>
      <c r="D2532" s="1" t="s">
        <v>6852</v>
      </c>
      <c r="E2532" s="1" t="s">
        <v>65</v>
      </c>
      <c r="F2532" s="1" t="s">
        <v>39</v>
      </c>
      <c r="G2532" s="1" t="s">
        <v>321</v>
      </c>
    </row>
    <row r="2533" spans="1:7" x14ac:dyDescent="0.25">
      <c r="A2533" s="1">
        <v>33903788</v>
      </c>
      <c r="B2533" s="1" t="s">
        <v>6853</v>
      </c>
      <c r="C2533" s="1" t="s">
        <v>6854</v>
      </c>
      <c r="D2533" s="1" t="s">
        <v>6855</v>
      </c>
      <c r="E2533" s="1" t="s">
        <v>66</v>
      </c>
      <c r="F2533" s="1" t="s">
        <v>874</v>
      </c>
      <c r="G2533" s="1" t="s">
        <v>875</v>
      </c>
    </row>
    <row r="2534" spans="1:7" x14ac:dyDescent="0.25">
      <c r="A2534" s="1">
        <v>33903785</v>
      </c>
      <c r="B2534" s="1" t="s">
        <v>6856</v>
      </c>
      <c r="C2534" s="1" t="s">
        <v>6857</v>
      </c>
      <c r="D2534" s="1" t="s">
        <v>6858</v>
      </c>
      <c r="E2534" s="1" t="s">
        <v>65</v>
      </c>
      <c r="F2534" s="1" t="s">
        <v>171</v>
      </c>
      <c r="G2534" s="1" t="s">
        <v>172</v>
      </c>
    </row>
    <row r="2535" spans="1:7" x14ac:dyDescent="0.25">
      <c r="A2535" s="1">
        <v>33902918</v>
      </c>
      <c r="B2535" s="1" t="s">
        <v>6859</v>
      </c>
      <c r="C2535" s="1" t="s">
        <v>6860</v>
      </c>
      <c r="D2535" s="1" t="s">
        <v>6861</v>
      </c>
      <c r="E2535" s="1" t="s">
        <v>66</v>
      </c>
      <c r="F2535" s="1" t="s">
        <v>387</v>
      </c>
      <c r="G2535" s="1" t="s">
        <v>388</v>
      </c>
    </row>
    <row r="2536" spans="1:7" x14ac:dyDescent="0.25">
      <c r="A2536" s="1">
        <v>33900951</v>
      </c>
      <c r="B2536" s="1" t="s">
        <v>6862</v>
      </c>
      <c r="C2536" s="1" t="s">
        <v>6863</v>
      </c>
      <c r="D2536" s="1" t="s">
        <v>6864</v>
      </c>
      <c r="E2536" s="1" t="s">
        <v>65</v>
      </c>
      <c r="F2536" s="1" t="s">
        <v>382</v>
      </c>
      <c r="G2536" s="1" t="s">
        <v>383</v>
      </c>
    </row>
    <row r="2537" spans="1:7" x14ac:dyDescent="0.25">
      <c r="A2537" s="1">
        <v>33902357</v>
      </c>
      <c r="B2537" s="1" t="s">
        <v>6865</v>
      </c>
      <c r="C2537" s="1" t="s">
        <v>6866</v>
      </c>
      <c r="D2537" s="1" t="s">
        <v>6867</v>
      </c>
      <c r="E2537" s="1" t="s">
        <v>66</v>
      </c>
      <c r="F2537" s="1" t="s">
        <v>233</v>
      </c>
      <c r="G2537" s="1" t="s">
        <v>234</v>
      </c>
    </row>
    <row r="2538" spans="1:7" x14ac:dyDescent="0.25">
      <c r="A2538" s="1">
        <v>33006063</v>
      </c>
      <c r="B2538" s="1" t="s">
        <v>6868</v>
      </c>
      <c r="C2538" s="1" t="s">
        <v>6869</v>
      </c>
      <c r="D2538" s="1" t="s">
        <v>6870</v>
      </c>
      <c r="E2538" s="1" t="s">
        <v>65</v>
      </c>
      <c r="F2538" s="1" t="s">
        <v>39</v>
      </c>
      <c r="G2538" s="1" t="s">
        <v>321</v>
      </c>
    </row>
    <row r="2539" spans="1:7" x14ac:dyDescent="0.25">
      <c r="A2539" s="1">
        <v>17745250</v>
      </c>
      <c r="B2539" s="1" t="s">
        <v>6871</v>
      </c>
      <c r="C2539" s="1" t="s">
        <v>6871</v>
      </c>
      <c r="D2539" s="1" t="s">
        <v>6871</v>
      </c>
      <c r="G2539" s="1" t="s">
        <v>199</v>
      </c>
    </row>
    <row r="2540" spans="1:7" x14ac:dyDescent="0.25">
      <c r="A2540" s="1">
        <v>15745250</v>
      </c>
      <c r="B2540" s="1" t="s">
        <v>6871</v>
      </c>
      <c r="C2540" s="1" t="s">
        <v>6871</v>
      </c>
      <c r="D2540" s="1" t="s">
        <v>6871</v>
      </c>
      <c r="G2540" s="1" t="s">
        <v>199</v>
      </c>
    </row>
    <row r="2541" spans="1:7" x14ac:dyDescent="0.25">
      <c r="A2541" s="1">
        <v>33903807</v>
      </c>
      <c r="B2541" s="1" t="s">
        <v>6872</v>
      </c>
      <c r="C2541" s="1" t="s">
        <v>6873</v>
      </c>
      <c r="D2541" s="1" t="s">
        <v>6874</v>
      </c>
      <c r="E2541" s="1" t="s">
        <v>65</v>
      </c>
      <c r="F2541" s="1" t="s">
        <v>171</v>
      </c>
      <c r="G2541" s="1" t="s">
        <v>172</v>
      </c>
    </row>
    <row r="2542" spans="1:7" x14ac:dyDescent="0.25">
      <c r="A2542" s="1">
        <v>33903806</v>
      </c>
      <c r="B2542" s="1" t="s">
        <v>6875</v>
      </c>
      <c r="C2542" s="1" t="s">
        <v>6876</v>
      </c>
      <c r="D2542" s="1" t="s">
        <v>6877</v>
      </c>
      <c r="E2542" s="1" t="s">
        <v>65</v>
      </c>
      <c r="F2542" s="1" t="s">
        <v>171</v>
      </c>
      <c r="G2542" s="1" t="s">
        <v>172</v>
      </c>
    </row>
    <row r="2543" spans="1:7" x14ac:dyDescent="0.25">
      <c r="A2543" s="1">
        <v>33003731</v>
      </c>
      <c r="B2543" s="1" t="s">
        <v>6878</v>
      </c>
      <c r="C2543" s="1" t="s">
        <v>6879</v>
      </c>
      <c r="D2543" s="1" t="s">
        <v>6880</v>
      </c>
      <c r="E2543" s="1" t="s">
        <v>65</v>
      </c>
      <c r="F2543" s="1" t="s">
        <v>480</v>
      </c>
      <c r="G2543" s="1" t="s">
        <v>481</v>
      </c>
    </row>
    <row r="2544" spans="1:7" x14ac:dyDescent="0.25">
      <c r="A2544" s="1">
        <v>33003729</v>
      </c>
      <c r="B2544" s="1" t="s">
        <v>6881</v>
      </c>
      <c r="C2544" s="1" t="s">
        <v>6882</v>
      </c>
      <c r="D2544" s="1" t="s">
        <v>6883</v>
      </c>
      <c r="E2544" s="1" t="s">
        <v>65</v>
      </c>
      <c r="F2544" s="1" t="s">
        <v>480</v>
      </c>
      <c r="G2544" s="1" t="s">
        <v>481</v>
      </c>
    </row>
    <row r="2545" spans="1:7" x14ac:dyDescent="0.25">
      <c r="A2545" s="1">
        <v>33003725</v>
      </c>
      <c r="B2545" s="1" t="s">
        <v>6884</v>
      </c>
      <c r="C2545" s="1" t="s">
        <v>6885</v>
      </c>
      <c r="D2545" s="1" t="s">
        <v>6886</v>
      </c>
      <c r="E2545" s="1" t="s">
        <v>65</v>
      </c>
      <c r="F2545" s="1" t="s">
        <v>480</v>
      </c>
      <c r="G2545" s="1" t="s">
        <v>481</v>
      </c>
    </row>
    <row r="2546" spans="1:7" x14ac:dyDescent="0.25">
      <c r="A2546" s="1">
        <v>33903802</v>
      </c>
      <c r="B2546" s="1" t="s">
        <v>6887</v>
      </c>
      <c r="C2546" s="1" t="s">
        <v>6888</v>
      </c>
      <c r="D2546" s="1" t="s">
        <v>6889</v>
      </c>
      <c r="E2546" s="1" t="s">
        <v>65</v>
      </c>
      <c r="F2546" s="1" t="s">
        <v>171</v>
      </c>
      <c r="G2546" s="1" t="s">
        <v>172</v>
      </c>
    </row>
    <row r="2547" spans="1:7" x14ac:dyDescent="0.25">
      <c r="A2547" s="1">
        <v>33903144</v>
      </c>
      <c r="B2547" s="1" t="s">
        <v>6890</v>
      </c>
      <c r="C2547" s="1" t="s">
        <v>6891</v>
      </c>
      <c r="D2547" s="1" t="s">
        <v>6892</v>
      </c>
      <c r="E2547" s="1" t="s">
        <v>65</v>
      </c>
      <c r="F2547" s="1" t="s">
        <v>171</v>
      </c>
      <c r="G2547" s="1" t="s">
        <v>172</v>
      </c>
    </row>
    <row r="2548" spans="1:7" x14ac:dyDescent="0.25">
      <c r="A2548" s="1">
        <v>33903163</v>
      </c>
      <c r="B2548" s="1" t="s">
        <v>6893</v>
      </c>
      <c r="C2548" s="1" t="s">
        <v>6894</v>
      </c>
      <c r="D2548" s="1" t="s">
        <v>6895</v>
      </c>
      <c r="E2548" s="1" t="s">
        <v>65</v>
      </c>
      <c r="F2548" s="1" t="s">
        <v>171</v>
      </c>
      <c r="G2548" s="1" t="s">
        <v>172</v>
      </c>
    </row>
    <row r="2549" spans="1:7" x14ac:dyDescent="0.25">
      <c r="A2549" s="1">
        <v>33903148</v>
      </c>
      <c r="B2549" s="1" t="s">
        <v>6896</v>
      </c>
      <c r="C2549" s="1" t="s">
        <v>6897</v>
      </c>
      <c r="D2549" s="1" t="s">
        <v>6898</v>
      </c>
      <c r="E2549" s="1" t="s">
        <v>65</v>
      </c>
      <c r="F2549" s="1" t="s">
        <v>171</v>
      </c>
      <c r="G2549" s="1" t="s">
        <v>172</v>
      </c>
    </row>
    <row r="2550" spans="1:7" x14ac:dyDescent="0.25">
      <c r="A2550" s="1">
        <v>33903146</v>
      </c>
      <c r="B2550" s="1" t="s">
        <v>6899</v>
      </c>
      <c r="C2550" s="1" t="s">
        <v>6900</v>
      </c>
      <c r="D2550" s="1" t="s">
        <v>6901</v>
      </c>
      <c r="E2550" s="1" t="s">
        <v>65</v>
      </c>
      <c r="F2550" s="1" t="s">
        <v>171</v>
      </c>
      <c r="G2550" s="1" t="s">
        <v>172</v>
      </c>
    </row>
    <row r="2551" spans="1:7" x14ac:dyDescent="0.25">
      <c r="A2551" s="1">
        <v>33902822</v>
      </c>
      <c r="B2551" s="1" t="s">
        <v>6902</v>
      </c>
      <c r="C2551" s="1" t="s">
        <v>6903</v>
      </c>
      <c r="D2551" s="1" t="s">
        <v>6904</v>
      </c>
      <c r="E2551" s="1" t="s">
        <v>65</v>
      </c>
      <c r="F2551" s="1" t="s">
        <v>171</v>
      </c>
      <c r="G2551" s="1" t="s">
        <v>172</v>
      </c>
    </row>
    <row r="2552" spans="1:7" x14ac:dyDescent="0.25">
      <c r="A2552" s="1">
        <v>33902808</v>
      </c>
      <c r="B2552" s="1" t="s">
        <v>6905</v>
      </c>
      <c r="C2552" s="1" t="s">
        <v>6906</v>
      </c>
      <c r="D2552" s="1" t="s">
        <v>6907</v>
      </c>
      <c r="E2552" s="1" t="s">
        <v>66</v>
      </c>
      <c r="F2552" s="1" t="s">
        <v>387</v>
      </c>
      <c r="G2552" s="1" t="s">
        <v>388</v>
      </c>
    </row>
    <row r="2553" spans="1:7" x14ac:dyDescent="0.25">
      <c r="A2553" s="1">
        <v>33900687</v>
      </c>
      <c r="B2553" s="1" t="s">
        <v>6908</v>
      </c>
      <c r="C2553" s="1" t="s">
        <v>6909</v>
      </c>
      <c r="D2553" s="1" t="s">
        <v>6910</v>
      </c>
      <c r="E2553" s="1" t="s">
        <v>66</v>
      </c>
      <c r="F2553" s="1" t="s">
        <v>387</v>
      </c>
      <c r="G2553" s="1" t="s">
        <v>388</v>
      </c>
    </row>
    <row r="2554" spans="1:7" x14ac:dyDescent="0.25">
      <c r="A2554" s="1">
        <v>33900611</v>
      </c>
      <c r="B2554" s="1" t="s">
        <v>6911</v>
      </c>
      <c r="C2554" s="1" t="s">
        <v>6912</v>
      </c>
      <c r="D2554" s="1" t="s">
        <v>6913</v>
      </c>
      <c r="E2554" s="1" t="s">
        <v>66</v>
      </c>
      <c r="F2554" s="1" t="s">
        <v>233</v>
      </c>
      <c r="G2554" s="1" t="s">
        <v>234</v>
      </c>
    </row>
    <row r="2555" spans="1:7" x14ac:dyDescent="0.25">
      <c r="A2555" s="1">
        <v>33009075</v>
      </c>
      <c r="B2555" s="1" t="s">
        <v>6914</v>
      </c>
      <c r="C2555" s="1" t="s">
        <v>6915</v>
      </c>
      <c r="D2555" s="1" t="s">
        <v>6916</v>
      </c>
      <c r="E2555" s="1" t="s">
        <v>65</v>
      </c>
      <c r="F2555" s="1" t="s">
        <v>39</v>
      </c>
      <c r="G2555" s="1" t="s">
        <v>321</v>
      </c>
    </row>
    <row r="2556" spans="1:7" x14ac:dyDescent="0.25">
      <c r="A2556" s="1">
        <v>33006438</v>
      </c>
      <c r="B2556" s="1" t="s">
        <v>6917</v>
      </c>
      <c r="C2556" s="1" t="s">
        <v>6918</v>
      </c>
      <c r="D2556" s="1" t="s">
        <v>6919</v>
      </c>
      <c r="E2556" s="1" t="s">
        <v>65</v>
      </c>
      <c r="F2556" s="1" t="s">
        <v>39</v>
      </c>
      <c r="G2556" s="1" t="s">
        <v>321</v>
      </c>
    </row>
    <row r="2557" spans="1:7" x14ac:dyDescent="0.25">
      <c r="A2557" s="1">
        <v>33009059</v>
      </c>
      <c r="B2557" s="1" t="s">
        <v>6920</v>
      </c>
      <c r="C2557" s="1" t="s">
        <v>6921</v>
      </c>
      <c r="D2557" s="1" t="s">
        <v>6922</v>
      </c>
      <c r="E2557" s="1" t="s">
        <v>65</v>
      </c>
      <c r="F2557" s="1" t="s">
        <v>39</v>
      </c>
      <c r="G2557" s="1" t="s">
        <v>321</v>
      </c>
    </row>
    <row r="2558" spans="1:7" x14ac:dyDescent="0.25">
      <c r="A2558" s="1">
        <v>33006120</v>
      </c>
      <c r="B2558" s="1" t="s">
        <v>6923</v>
      </c>
      <c r="C2558" s="1" t="s">
        <v>6924</v>
      </c>
      <c r="D2558" s="1" t="s">
        <v>6925</v>
      </c>
      <c r="E2558" s="1" t="s">
        <v>66</v>
      </c>
      <c r="F2558" s="1" t="s">
        <v>39</v>
      </c>
      <c r="G2558" s="1" t="s">
        <v>321</v>
      </c>
    </row>
    <row r="2559" spans="1:7" x14ac:dyDescent="0.25">
      <c r="A2559" s="1">
        <v>33009097</v>
      </c>
      <c r="B2559" s="1" t="s">
        <v>6926</v>
      </c>
      <c r="C2559" s="1" t="s">
        <v>6927</v>
      </c>
      <c r="D2559" s="1" t="s">
        <v>6928</v>
      </c>
      <c r="E2559" s="1" t="s">
        <v>66</v>
      </c>
      <c r="F2559" s="1" t="s">
        <v>39</v>
      </c>
      <c r="G2559" s="1" t="s">
        <v>321</v>
      </c>
    </row>
    <row r="2560" spans="1:7" x14ac:dyDescent="0.25">
      <c r="A2560" s="1">
        <v>33009096</v>
      </c>
      <c r="B2560" s="1" t="s">
        <v>6929</v>
      </c>
      <c r="C2560" s="1" t="s">
        <v>6930</v>
      </c>
      <c r="D2560" s="1" t="s">
        <v>6931</v>
      </c>
      <c r="E2560" s="1" t="s">
        <v>66</v>
      </c>
      <c r="F2560" s="1" t="s">
        <v>39</v>
      </c>
      <c r="G2560" s="1" t="s">
        <v>321</v>
      </c>
    </row>
    <row r="2561" spans="1:7" x14ac:dyDescent="0.25">
      <c r="A2561" s="1">
        <v>33902664</v>
      </c>
      <c r="B2561" s="1" t="s">
        <v>6932</v>
      </c>
      <c r="C2561" s="1" t="s">
        <v>6933</v>
      </c>
      <c r="D2561" s="1" t="s">
        <v>6934</v>
      </c>
      <c r="E2561" s="1" t="s">
        <v>65</v>
      </c>
      <c r="F2561" s="1" t="s">
        <v>171</v>
      </c>
      <c r="G2561" s="1" t="s">
        <v>172</v>
      </c>
    </row>
    <row r="2562" spans="1:7" x14ac:dyDescent="0.25">
      <c r="A2562" s="1">
        <v>33902663</v>
      </c>
      <c r="B2562" s="1" t="s">
        <v>6935</v>
      </c>
      <c r="C2562" s="1" t="s">
        <v>6936</v>
      </c>
      <c r="D2562" s="1" t="s">
        <v>6937</v>
      </c>
      <c r="E2562" s="1" t="s">
        <v>65</v>
      </c>
      <c r="F2562" s="1" t="s">
        <v>171</v>
      </c>
      <c r="G2562" s="1" t="s">
        <v>172</v>
      </c>
    </row>
    <row r="2563" spans="1:7" x14ac:dyDescent="0.25">
      <c r="A2563" s="1">
        <v>33902404</v>
      </c>
      <c r="B2563" s="1" t="s">
        <v>6938</v>
      </c>
      <c r="C2563" s="1" t="s">
        <v>6939</v>
      </c>
      <c r="D2563" s="1" t="s">
        <v>6940</v>
      </c>
      <c r="E2563" s="1" t="s">
        <v>65</v>
      </c>
      <c r="F2563" s="1" t="s">
        <v>171</v>
      </c>
      <c r="G2563" s="1" t="s">
        <v>172</v>
      </c>
    </row>
    <row r="2564" spans="1:7" x14ac:dyDescent="0.25">
      <c r="A2564" s="1">
        <v>33902615</v>
      </c>
      <c r="B2564" s="1" t="s">
        <v>6941</v>
      </c>
      <c r="C2564" s="1" t="s">
        <v>6942</v>
      </c>
      <c r="D2564" s="1" t="s">
        <v>6943</v>
      </c>
      <c r="E2564" s="1" t="s">
        <v>65</v>
      </c>
      <c r="F2564" s="1" t="s">
        <v>171</v>
      </c>
      <c r="G2564" s="1" t="s">
        <v>172</v>
      </c>
    </row>
    <row r="2565" spans="1:7" x14ac:dyDescent="0.25">
      <c r="A2565" s="1">
        <v>33902740</v>
      </c>
      <c r="B2565" s="1" t="s">
        <v>6944</v>
      </c>
      <c r="C2565" s="1" t="s">
        <v>6945</v>
      </c>
      <c r="D2565" s="1" t="s">
        <v>6946</v>
      </c>
      <c r="E2565" s="1" t="s">
        <v>66</v>
      </c>
      <c r="F2565" s="1" t="s">
        <v>874</v>
      </c>
      <c r="G2565" s="1" t="s">
        <v>875</v>
      </c>
    </row>
    <row r="2566" spans="1:7" x14ac:dyDescent="0.25">
      <c r="A2566" s="1">
        <v>33902726</v>
      </c>
      <c r="B2566" s="1" t="s">
        <v>6947</v>
      </c>
      <c r="C2566" s="1" t="s">
        <v>6948</v>
      </c>
      <c r="D2566" s="1" t="s">
        <v>6949</v>
      </c>
      <c r="E2566" s="1" t="s">
        <v>66</v>
      </c>
      <c r="F2566" s="1" t="s">
        <v>874</v>
      </c>
      <c r="G2566" s="1" t="s">
        <v>875</v>
      </c>
    </row>
    <row r="2567" spans="1:7" x14ac:dyDescent="0.25">
      <c r="A2567" s="1">
        <v>33950037</v>
      </c>
      <c r="B2567" s="1" t="s">
        <v>6950</v>
      </c>
      <c r="C2567" s="1" t="s">
        <v>6951</v>
      </c>
      <c r="D2567" s="1" t="s">
        <v>6952</v>
      </c>
      <c r="E2567" s="1" t="s">
        <v>66</v>
      </c>
      <c r="F2567" s="1" t="s">
        <v>382</v>
      </c>
      <c r="G2567" s="1" t="s">
        <v>383</v>
      </c>
    </row>
    <row r="2568" spans="1:7" x14ac:dyDescent="0.25">
      <c r="A2568" s="1">
        <v>33902737</v>
      </c>
      <c r="B2568" s="1" t="s">
        <v>6953</v>
      </c>
      <c r="C2568" s="1" t="s">
        <v>6954</v>
      </c>
      <c r="D2568" s="1" t="s">
        <v>6955</v>
      </c>
      <c r="E2568" s="1" t="s">
        <v>66</v>
      </c>
      <c r="F2568" s="1" t="s">
        <v>874</v>
      </c>
      <c r="G2568" s="1" t="s">
        <v>875</v>
      </c>
    </row>
    <row r="2569" spans="1:7" x14ac:dyDescent="0.25">
      <c r="A2569" s="1">
        <v>33902701</v>
      </c>
      <c r="B2569" s="1" t="s">
        <v>6956</v>
      </c>
      <c r="C2569" s="1" t="s">
        <v>6957</v>
      </c>
      <c r="D2569" s="1" t="s">
        <v>6958</v>
      </c>
      <c r="E2569" s="1" t="s">
        <v>66</v>
      </c>
      <c r="F2569" s="1" t="s">
        <v>874</v>
      </c>
      <c r="G2569" s="1" t="s">
        <v>875</v>
      </c>
    </row>
    <row r="2570" spans="1:7" x14ac:dyDescent="0.25">
      <c r="A2570" s="1">
        <v>33902692</v>
      </c>
      <c r="B2570" s="1" t="s">
        <v>6959</v>
      </c>
      <c r="C2570" s="1" t="s">
        <v>6960</v>
      </c>
      <c r="D2570" s="1" t="s">
        <v>6961</v>
      </c>
      <c r="E2570" s="1" t="s">
        <v>66</v>
      </c>
      <c r="F2570" s="1" t="s">
        <v>874</v>
      </c>
      <c r="G2570" s="1" t="s">
        <v>875</v>
      </c>
    </row>
    <row r="2571" spans="1:7" x14ac:dyDescent="0.25">
      <c r="A2571" s="1">
        <v>33006146</v>
      </c>
      <c r="B2571" s="1" t="s">
        <v>6962</v>
      </c>
      <c r="C2571" s="1" t="s">
        <v>6963</v>
      </c>
      <c r="D2571" s="1" t="s">
        <v>6964</v>
      </c>
      <c r="E2571" s="1" t="s">
        <v>65</v>
      </c>
      <c r="F2571" s="1" t="s">
        <v>39</v>
      </c>
      <c r="G2571" s="1" t="s">
        <v>321</v>
      </c>
    </row>
    <row r="2572" spans="1:7" x14ac:dyDescent="0.25">
      <c r="A2572" s="1">
        <v>33903164</v>
      </c>
      <c r="B2572" s="1" t="s">
        <v>6965</v>
      </c>
      <c r="C2572" s="1" t="s">
        <v>6966</v>
      </c>
      <c r="D2572" s="1" t="s">
        <v>6967</v>
      </c>
      <c r="E2572" s="1" t="s">
        <v>65</v>
      </c>
      <c r="F2572" s="1" t="s">
        <v>171</v>
      </c>
      <c r="G2572" s="1" t="s">
        <v>172</v>
      </c>
    </row>
    <row r="2573" spans="1:7" x14ac:dyDescent="0.25">
      <c r="A2573" s="1">
        <v>33902809</v>
      </c>
      <c r="B2573" s="1" t="s">
        <v>6968</v>
      </c>
      <c r="C2573" s="1" t="s">
        <v>6969</v>
      </c>
      <c r="D2573" s="1" t="s">
        <v>6970</v>
      </c>
      <c r="E2573" s="1" t="s">
        <v>66</v>
      </c>
      <c r="F2573" s="1" t="s">
        <v>387</v>
      </c>
      <c r="G2573" s="1" t="s">
        <v>388</v>
      </c>
    </row>
    <row r="2574" spans="1:7" x14ac:dyDescent="0.25">
      <c r="A2574" s="1">
        <v>33902975</v>
      </c>
      <c r="B2574" s="1" t="s">
        <v>6971</v>
      </c>
      <c r="C2574" s="1" t="s">
        <v>6972</v>
      </c>
      <c r="D2574" s="1" t="s">
        <v>6973</v>
      </c>
      <c r="E2574" s="1" t="s">
        <v>65</v>
      </c>
      <c r="F2574" s="1" t="s">
        <v>171</v>
      </c>
      <c r="G2574" s="1" t="s">
        <v>172</v>
      </c>
    </row>
    <row r="2575" spans="1:7" x14ac:dyDescent="0.25">
      <c r="A2575" s="1">
        <v>33902817</v>
      </c>
      <c r="B2575" s="1" t="s">
        <v>6974</v>
      </c>
      <c r="C2575" s="1" t="s">
        <v>6975</v>
      </c>
      <c r="D2575" s="1" t="s">
        <v>6976</v>
      </c>
      <c r="E2575" s="1" t="s">
        <v>66</v>
      </c>
      <c r="F2575" s="1" t="s">
        <v>874</v>
      </c>
      <c r="G2575" s="1" t="s">
        <v>875</v>
      </c>
    </row>
    <row r="2576" spans="1:7" x14ac:dyDescent="0.25">
      <c r="A2576" s="1">
        <v>33900799</v>
      </c>
      <c r="B2576" s="1" t="s">
        <v>6977</v>
      </c>
      <c r="C2576" s="1" t="s">
        <v>6978</v>
      </c>
      <c r="D2576" s="1" t="s">
        <v>6979</v>
      </c>
      <c r="E2576" s="1" t="s">
        <v>66</v>
      </c>
      <c r="F2576" s="1" t="s">
        <v>171</v>
      </c>
      <c r="G2576" s="1" t="s">
        <v>172</v>
      </c>
    </row>
    <row r="2577" spans="1:7" x14ac:dyDescent="0.25">
      <c r="A2577" s="1">
        <v>33900814</v>
      </c>
      <c r="B2577" s="1" t="s">
        <v>6980</v>
      </c>
      <c r="C2577" s="1" t="s">
        <v>6981</v>
      </c>
      <c r="D2577" s="1" t="s">
        <v>6982</v>
      </c>
      <c r="E2577" s="1" t="s">
        <v>65</v>
      </c>
      <c r="F2577" s="1" t="s">
        <v>387</v>
      </c>
      <c r="G2577" s="1" t="s">
        <v>388</v>
      </c>
    </row>
    <row r="2578" spans="1:7" x14ac:dyDescent="0.25">
      <c r="A2578" s="1">
        <v>33902685</v>
      </c>
      <c r="B2578" s="1" t="s">
        <v>6983</v>
      </c>
      <c r="C2578" s="1" t="s">
        <v>6984</v>
      </c>
      <c r="D2578" s="1" t="s">
        <v>6985</v>
      </c>
      <c r="E2578" s="1" t="s">
        <v>66</v>
      </c>
      <c r="F2578" s="1" t="s">
        <v>874</v>
      </c>
      <c r="G2578" s="1" t="s">
        <v>875</v>
      </c>
    </row>
    <row r="2579" spans="1:7" x14ac:dyDescent="0.25">
      <c r="A2579" s="1">
        <v>33009056</v>
      </c>
      <c r="B2579" s="1" t="s">
        <v>6986</v>
      </c>
      <c r="C2579" s="1" t="s">
        <v>6987</v>
      </c>
      <c r="D2579" s="1" t="s">
        <v>6988</v>
      </c>
      <c r="E2579" s="1" t="s">
        <v>65</v>
      </c>
      <c r="F2579" s="1" t="s">
        <v>39</v>
      </c>
      <c r="G2579" s="1" t="s">
        <v>321</v>
      </c>
    </row>
    <row r="2580" spans="1:7" x14ac:dyDescent="0.25">
      <c r="A2580" s="1">
        <v>33006059</v>
      </c>
      <c r="B2580" s="1" t="s">
        <v>6989</v>
      </c>
      <c r="C2580" s="1" t="s">
        <v>6990</v>
      </c>
      <c r="D2580" s="1" t="s">
        <v>6991</v>
      </c>
      <c r="E2580" s="1" t="s">
        <v>65</v>
      </c>
      <c r="F2580" s="1" t="s">
        <v>39</v>
      </c>
      <c r="G2580" s="1" t="s">
        <v>321</v>
      </c>
    </row>
    <row r="2581" spans="1:7" x14ac:dyDescent="0.25">
      <c r="A2581" s="1">
        <v>33006056</v>
      </c>
      <c r="B2581" s="1" t="s">
        <v>6992</v>
      </c>
      <c r="C2581" s="1" t="s">
        <v>6993</v>
      </c>
      <c r="D2581" s="1" t="s">
        <v>6994</v>
      </c>
      <c r="E2581" s="1" t="s">
        <v>65</v>
      </c>
      <c r="F2581" s="1" t="s">
        <v>39</v>
      </c>
      <c r="G2581" s="1" t="s">
        <v>321</v>
      </c>
    </row>
    <row r="2582" spans="1:7" x14ac:dyDescent="0.25">
      <c r="A2582" s="1">
        <v>33006259</v>
      </c>
      <c r="B2582" s="1" t="s">
        <v>6995</v>
      </c>
      <c r="C2582" s="1" t="s">
        <v>6996</v>
      </c>
      <c r="D2582" s="1" t="s">
        <v>6997</v>
      </c>
      <c r="E2582" s="1" t="s">
        <v>65</v>
      </c>
      <c r="F2582" s="1" t="s">
        <v>39</v>
      </c>
      <c r="G2582" s="1" t="s">
        <v>321</v>
      </c>
    </row>
    <row r="2583" spans="1:7" x14ac:dyDescent="0.25">
      <c r="A2583" s="1">
        <v>33005952</v>
      </c>
      <c r="B2583" s="1" t="s">
        <v>6998</v>
      </c>
      <c r="C2583" s="1" t="s">
        <v>6999</v>
      </c>
      <c r="D2583" s="1" t="s">
        <v>7000</v>
      </c>
      <c r="E2583" s="1" t="s">
        <v>65</v>
      </c>
      <c r="F2583" s="1" t="s">
        <v>39</v>
      </c>
      <c r="G2583" s="1" t="s">
        <v>321</v>
      </c>
    </row>
    <row r="2584" spans="1:7" x14ac:dyDescent="0.25">
      <c r="A2584" s="1">
        <v>33902787</v>
      </c>
      <c r="B2584" s="1" t="s">
        <v>7001</v>
      </c>
      <c r="C2584" s="1" t="s">
        <v>7002</v>
      </c>
      <c r="D2584" s="1" t="s">
        <v>7003</v>
      </c>
      <c r="E2584" s="1" t="s">
        <v>65</v>
      </c>
      <c r="F2584" s="1" t="s">
        <v>171</v>
      </c>
      <c r="G2584" s="1" t="s">
        <v>172</v>
      </c>
    </row>
    <row r="2585" spans="1:7" x14ac:dyDescent="0.25">
      <c r="A2585" s="1">
        <v>33950042</v>
      </c>
      <c r="B2585" s="1" t="s">
        <v>7004</v>
      </c>
      <c r="C2585" s="1" t="s">
        <v>7005</v>
      </c>
      <c r="D2585" s="1" t="s">
        <v>7006</v>
      </c>
      <c r="E2585" s="1" t="s">
        <v>65</v>
      </c>
      <c r="F2585" s="1" t="s">
        <v>382</v>
      </c>
      <c r="G2585" s="1" t="s">
        <v>383</v>
      </c>
    </row>
    <row r="2586" spans="1:7" x14ac:dyDescent="0.25">
      <c r="A2586" s="1">
        <v>33902307</v>
      </c>
      <c r="B2586" s="1" t="s">
        <v>7007</v>
      </c>
      <c r="C2586" s="1" t="s">
        <v>7008</v>
      </c>
      <c r="D2586" s="1" t="s">
        <v>7009</v>
      </c>
      <c r="E2586" s="1" t="s">
        <v>65</v>
      </c>
      <c r="F2586" s="1" t="s">
        <v>171</v>
      </c>
      <c r="G2586" s="1" t="s">
        <v>172</v>
      </c>
    </row>
    <row r="2587" spans="1:7" x14ac:dyDescent="0.25">
      <c r="A2587" s="1">
        <v>33903171</v>
      </c>
      <c r="B2587" s="1" t="s">
        <v>7010</v>
      </c>
      <c r="C2587" s="1" t="s">
        <v>7011</v>
      </c>
      <c r="D2587" s="1" t="s">
        <v>7012</v>
      </c>
      <c r="E2587" s="1" t="s">
        <v>65</v>
      </c>
      <c r="F2587" s="1" t="s">
        <v>171</v>
      </c>
      <c r="G2587" s="1" t="s">
        <v>172</v>
      </c>
    </row>
    <row r="2588" spans="1:7" x14ac:dyDescent="0.25">
      <c r="A2588" s="1">
        <v>33902811</v>
      </c>
      <c r="B2588" s="1" t="s">
        <v>7013</v>
      </c>
      <c r="C2588" s="1" t="s">
        <v>7014</v>
      </c>
      <c r="D2588" s="1" t="s">
        <v>7015</v>
      </c>
      <c r="E2588" s="1" t="s">
        <v>66</v>
      </c>
      <c r="F2588" s="1" t="s">
        <v>387</v>
      </c>
      <c r="G2588" s="1" t="s">
        <v>388</v>
      </c>
    </row>
    <row r="2589" spans="1:7" x14ac:dyDescent="0.25">
      <c r="A2589" s="1">
        <v>33902974</v>
      </c>
      <c r="B2589" s="1" t="s">
        <v>7016</v>
      </c>
      <c r="C2589" s="1" t="s">
        <v>7017</v>
      </c>
      <c r="D2589" s="1" t="s">
        <v>7018</v>
      </c>
      <c r="E2589" s="1" t="s">
        <v>65</v>
      </c>
      <c r="F2589" s="1" t="s">
        <v>171</v>
      </c>
      <c r="G2589" s="1" t="s">
        <v>172</v>
      </c>
    </row>
    <row r="2590" spans="1:7" x14ac:dyDescent="0.25">
      <c r="A2590" s="1">
        <v>33900887</v>
      </c>
      <c r="B2590" s="1" t="s">
        <v>7019</v>
      </c>
      <c r="C2590" s="1" t="s">
        <v>7020</v>
      </c>
      <c r="D2590" s="1" t="s">
        <v>7021</v>
      </c>
      <c r="E2590" s="1" t="s">
        <v>65</v>
      </c>
      <c r="F2590" s="1" t="s">
        <v>387</v>
      </c>
      <c r="G2590" s="1" t="s">
        <v>388</v>
      </c>
    </row>
    <row r="2591" spans="1:7" x14ac:dyDescent="0.25">
      <c r="A2591" s="1">
        <v>33005943</v>
      </c>
      <c r="B2591" s="1" t="s">
        <v>7022</v>
      </c>
      <c r="C2591" s="1" t="s">
        <v>7023</v>
      </c>
      <c r="D2591" s="1" t="s">
        <v>7024</v>
      </c>
      <c r="E2591" s="1" t="s">
        <v>65</v>
      </c>
      <c r="F2591" s="1" t="s">
        <v>480</v>
      </c>
      <c r="G2591" s="1" t="s">
        <v>481</v>
      </c>
    </row>
    <row r="2592" spans="1:7" x14ac:dyDescent="0.25">
      <c r="A2592" s="1">
        <v>33003730</v>
      </c>
      <c r="B2592" s="1" t="s">
        <v>7025</v>
      </c>
      <c r="C2592" s="1" t="s">
        <v>7026</v>
      </c>
      <c r="D2592" s="1" t="s">
        <v>7027</v>
      </c>
      <c r="E2592" s="1" t="s">
        <v>65</v>
      </c>
      <c r="F2592" s="1" t="s">
        <v>480</v>
      </c>
      <c r="G2592" s="1" t="s">
        <v>481</v>
      </c>
    </row>
    <row r="2593" spans="1:7" x14ac:dyDescent="0.25">
      <c r="A2593" s="1">
        <v>33003726</v>
      </c>
      <c r="B2593" s="1" t="s">
        <v>7028</v>
      </c>
      <c r="C2593" s="1" t="s">
        <v>7029</v>
      </c>
      <c r="D2593" s="1" t="s">
        <v>7030</v>
      </c>
      <c r="E2593" s="1" t="s">
        <v>65</v>
      </c>
      <c r="F2593" s="1" t="s">
        <v>480</v>
      </c>
      <c r="G2593" s="1" t="s">
        <v>481</v>
      </c>
    </row>
    <row r="2594" spans="1:7" x14ac:dyDescent="0.25">
      <c r="A2594" s="1">
        <v>33003300</v>
      </c>
      <c r="B2594" s="1" t="s">
        <v>7031</v>
      </c>
      <c r="C2594" s="1" t="s">
        <v>7032</v>
      </c>
      <c r="D2594" s="1" t="s">
        <v>7033</v>
      </c>
      <c r="E2594" s="1" t="s">
        <v>65</v>
      </c>
      <c r="F2594" s="1" t="s">
        <v>39</v>
      </c>
      <c r="G2594" s="1" t="s">
        <v>321</v>
      </c>
    </row>
    <row r="2595" spans="1:7" x14ac:dyDescent="0.25">
      <c r="A2595" s="1">
        <v>33003299</v>
      </c>
      <c r="B2595" s="1" t="s">
        <v>7034</v>
      </c>
      <c r="C2595" s="1" t="s">
        <v>7035</v>
      </c>
      <c r="D2595" s="1" t="s">
        <v>7036</v>
      </c>
      <c r="E2595" s="1" t="s">
        <v>65</v>
      </c>
      <c r="F2595" s="1" t="s">
        <v>39</v>
      </c>
      <c r="G2595" s="1" t="s">
        <v>321</v>
      </c>
    </row>
    <row r="2596" spans="1:7" x14ac:dyDescent="0.25">
      <c r="A2596" s="1">
        <v>35260783</v>
      </c>
      <c r="B2596" s="1" t="s">
        <v>7037</v>
      </c>
      <c r="C2596" s="1" t="s">
        <v>7037</v>
      </c>
      <c r="D2596" s="1" t="s">
        <v>7037</v>
      </c>
      <c r="G2596" s="1" t="s">
        <v>199</v>
      </c>
    </row>
    <row r="2597" spans="1:7" x14ac:dyDescent="0.25">
      <c r="A2597" s="1">
        <v>35260772</v>
      </c>
      <c r="B2597" s="1" t="s">
        <v>7038</v>
      </c>
      <c r="C2597" s="1" t="s">
        <v>7039</v>
      </c>
      <c r="D2597" s="1" t="s">
        <v>7040</v>
      </c>
      <c r="G2597" s="1" t="s">
        <v>199</v>
      </c>
    </row>
    <row r="2598" spans="1:7" x14ac:dyDescent="0.25">
      <c r="A2598" s="1">
        <v>35260770</v>
      </c>
      <c r="B2598" s="1" t="s">
        <v>7041</v>
      </c>
      <c r="C2598" s="1" t="s">
        <v>7042</v>
      </c>
      <c r="D2598" s="1" t="s">
        <v>7043</v>
      </c>
      <c r="G2598" s="1" t="s">
        <v>199</v>
      </c>
    </row>
    <row r="2599" spans="1:7" x14ac:dyDescent="0.25">
      <c r="A2599" s="1">
        <v>35260791</v>
      </c>
      <c r="B2599" s="1" t="s">
        <v>7044</v>
      </c>
      <c r="C2599" s="1" t="s">
        <v>7045</v>
      </c>
      <c r="D2599" s="1" t="s">
        <v>7046</v>
      </c>
      <c r="E2599" s="1" t="s">
        <v>65</v>
      </c>
      <c r="F2599" s="1" t="s">
        <v>1083</v>
      </c>
      <c r="G2599" s="1" t="s">
        <v>1084</v>
      </c>
    </row>
    <row r="2600" spans="1:7" x14ac:dyDescent="0.25">
      <c r="A2600" s="1">
        <v>35260771</v>
      </c>
      <c r="B2600" s="1" t="s">
        <v>7047</v>
      </c>
      <c r="C2600" s="1" t="s">
        <v>7048</v>
      </c>
      <c r="D2600" s="1" t="s">
        <v>7049</v>
      </c>
      <c r="G2600" s="1" t="s">
        <v>199</v>
      </c>
    </row>
    <row r="2601" spans="1:7" x14ac:dyDescent="0.25">
      <c r="A2601" s="1">
        <v>35260787</v>
      </c>
      <c r="B2601" s="1" t="s">
        <v>7050</v>
      </c>
      <c r="C2601" s="1" t="s">
        <v>7051</v>
      </c>
      <c r="D2601" s="1" t="s">
        <v>7052</v>
      </c>
      <c r="E2601" s="1" t="s">
        <v>66</v>
      </c>
      <c r="F2601" s="1" t="s">
        <v>89</v>
      </c>
      <c r="G2601" s="1" t="s">
        <v>1364</v>
      </c>
    </row>
    <row r="2602" spans="1:7" x14ac:dyDescent="0.25">
      <c r="A2602" s="1">
        <v>35260784</v>
      </c>
      <c r="B2602" s="1" t="s">
        <v>7053</v>
      </c>
      <c r="C2602" s="1" t="s">
        <v>7054</v>
      </c>
      <c r="D2602" s="1" t="s">
        <v>7055</v>
      </c>
      <c r="E2602" s="1" t="s">
        <v>66</v>
      </c>
      <c r="F2602" s="1" t="s">
        <v>89</v>
      </c>
      <c r="G2602" s="1" t="s">
        <v>1364</v>
      </c>
    </row>
    <row r="2603" spans="1:7" x14ac:dyDescent="0.25">
      <c r="A2603" s="1">
        <v>35260786</v>
      </c>
      <c r="B2603" s="1" t="s">
        <v>7056</v>
      </c>
      <c r="C2603" s="1" t="s">
        <v>7057</v>
      </c>
      <c r="D2603" s="1" t="s">
        <v>7058</v>
      </c>
      <c r="E2603" s="1" t="s">
        <v>66</v>
      </c>
      <c r="F2603" s="1" t="s">
        <v>7059</v>
      </c>
      <c r="G2603" s="1" t="s">
        <v>7060</v>
      </c>
    </row>
    <row r="2604" spans="1:7" x14ac:dyDescent="0.25">
      <c r="A2604" s="1">
        <v>33003327</v>
      </c>
      <c r="B2604" s="1" t="s">
        <v>7061</v>
      </c>
      <c r="C2604" s="1" t="s">
        <v>7062</v>
      </c>
      <c r="D2604" s="1" t="s">
        <v>7063</v>
      </c>
      <c r="E2604" s="1" t="s">
        <v>66</v>
      </c>
      <c r="G2604" s="1" t="s">
        <v>199</v>
      </c>
    </row>
    <row r="2605" spans="1:7" x14ac:dyDescent="0.25">
      <c r="A2605" s="1">
        <v>33003312</v>
      </c>
      <c r="B2605" s="1" t="s">
        <v>7064</v>
      </c>
      <c r="C2605" s="1" t="s">
        <v>7065</v>
      </c>
      <c r="D2605" s="1" t="s">
        <v>7066</v>
      </c>
      <c r="E2605" s="1" t="s">
        <v>66</v>
      </c>
      <c r="G2605" s="1" t="s">
        <v>199</v>
      </c>
    </row>
    <row r="2606" spans="1:7" x14ac:dyDescent="0.25">
      <c r="A2606" s="1">
        <v>33003313</v>
      </c>
      <c r="B2606" s="1" t="s">
        <v>7067</v>
      </c>
      <c r="C2606" s="1" t="s">
        <v>7068</v>
      </c>
      <c r="D2606" s="1" t="s">
        <v>7069</v>
      </c>
      <c r="E2606" s="1" t="s">
        <v>66</v>
      </c>
      <c r="G2606" s="1" t="s">
        <v>199</v>
      </c>
    </row>
    <row r="2607" spans="1:7" x14ac:dyDescent="0.25">
      <c r="A2607" s="1">
        <v>33003314</v>
      </c>
      <c r="B2607" s="1" t="s">
        <v>7070</v>
      </c>
      <c r="C2607" s="1" t="s">
        <v>7071</v>
      </c>
      <c r="D2607" s="1" t="s">
        <v>7072</v>
      </c>
      <c r="E2607" s="1" t="s">
        <v>66</v>
      </c>
      <c r="G2607" s="1" t="s">
        <v>199</v>
      </c>
    </row>
    <row r="2608" spans="1:7" x14ac:dyDescent="0.25">
      <c r="A2608" s="1">
        <v>33003316</v>
      </c>
      <c r="B2608" s="1" t="s">
        <v>7073</v>
      </c>
      <c r="C2608" s="1" t="s">
        <v>7074</v>
      </c>
      <c r="D2608" s="1" t="s">
        <v>7075</v>
      </c>
      <c r="E2608" s="1" t="s">
        <v>66</v>
      </c>
      <c r="G2608" s="1" t="s">
        <v>199</v>
      </c>
    </row>
    <row r="2609" spans="1:7" x14ac:dyDescent="0.25">
      <c r="A2609" s="1">
        <v>33003317</v>
      </c>
      <c r="B2609" s="1" t="s">
        <v>7076</v>
      </c>
      <c r="C2609" s="1" t="s">
        <v>7077</v>
      </c>
      <c r="D2609" s="1" t="s">
        <v>7078</v>
      </c>
      <c r="E2609" s="1" t="s">
        <v>66</v>
      </c>
      <c r="G2609" s="1" t="s">
        <v>199</v>
      </c>
    </row>
    <row r="2610" spans="1:7" x14ac:dyDescent="0.25">
      <c r="A2610" s="1">
        <v>33003325</v>
      </c>
      <c r="B2610" s="1" t="s">
        <v>7079</v>
      </c>
      <c r="C2610" s="1" t="s">
        <v>7080</v>
      </c>
      <c r="D2610" s="1" t="s">
        <v>7081</v>
      </c>
      <c r="E2610" s="1" t="s">
        <v>66</v>
      </c>
      <c r="G2610" s="1" t="s">
        <v>199</v>
      </c>
    </row>
    <row r="2611" spans="1:7" x14ac:dyDescent="0.25">
      <c r="A2611" s="1">
        <v>33003329</v>
      </c>
      <c r="B2611" s="1" t="s">
        <v>7082</v>
      </c>
      <c r="C2611" s="1" t="s">
        <v>7083</v>
      </c>
      <c r="D2611" s="1" t="s">
        <v>7084</v>
      </c>
      <c r="E2611" s="1" t="s">
        <v>66</v>
      </c>
      <c r="G2611" s="1" t="s">
        <v>199</v>
      </c>
    </row>
    <row r="2612" spans="1:7" x14ac:dyDescent="0.25">
      <c r="A2612" s="1">
        <v>33003326</v>
      </c>
      <c r="B2612" s="1" t="s">
        <v>7085</v>
      </c>
      <c r="C2612" s="1" t="s">
        <v>7086</v>
      </c>
      <c r="D2612" s="1" t="s">
        <v>7087</v>
      </c>
      <c r="E2612" s="1" t="s">
        <v>66</v>
      </c>
      <c r="G2612" s="1" t="s">
        <v>199</v>
      </c>
    </row>
    <row r="2613" spans="1:7" x14ac:dyDescent="0.25">
      <c r="A2613" s="1">
        <v>33003328</v>
      </c>
      <c r="B2613" s="1" t="s">
        <v>7088</v>
      </c>
      <c r="C2613" s="1" t="s">
        <v>7089</v>
      </c>
      <c r="D2613" s="1" t="s">
        <v>7090</v>
      </c>
      <c r="E2613" s="1" t="s">
        <v>66</v>
      </c>
      <c r="G2613" s="1" t="s">
        <v>199</v>
      </c>
    </row>
    <row r="2614" spans="1:7" x14ac:dyDescent="0.25">
      <c r="A2614" s="1">
        <v>33003390</v>
      </c>
      <c r="B2614" s="1" t="s">
        <v>7091</v>
      </c>
      <c r="C2614" s="1" t="s">
        <v>7092</v>
      </c>
      <c r="D2614" s="1" t="s">
        <v>7093</v>
      </c>
      <c r="E2614" s="1" t="s">
        <v>66</v>
      </c>
      <c r="F2614" s="1" t="s">
        <v>480</v>
      </c>
      <c r="G2614" s="1" t="s">
        <v>481</v>
      </c>
    </row>
    <row r="2615" spans="1:7" x14ac:dyDescent="0.25">
      <c r="A2615" s="1">
        <v>33003319</v>
      </c>
      <c r="B2615" s="1" t="s">
        <v>7094</v>
      </c>
      <c r="C2615" s="1" t="s">
        <v>7095</v>
      </c>
      <c r="D2615" s="1" t="s">
        <v>7096</v>
      </c>
      <c r="E2615" s="1" t="s">
        <v>66</v>
      </c>
      <c r="G2615" s="1" t="s">
        <v>199</v>
      </c>
    </row>
    <row r="2616" spans="1:7" x14ac:dyDescent="0.25">
      <c r="A2616" s="1">
        <v>33003320</v>
      </c>
      <c r="B2616" s="1" t="s">
        <v>7097</v>
      </c>
      <c r="C2616" s="1" t="s">
        <v>7098</v>
      </c>
      <c r="D2616" s="1" t="s">
        <v>7099</v>
      </c>
      <c r="E2616" s="1" t="s">
        <v>66</v>
      </c>
      <c r="G2616" s="1" t="s">
        <v>199</v>
      </c>
    </row>
    <row r="2617" spans="1:7" x14ac:dyDescent="0.25">
      <c r="A2617" s="1">
        <v>33003321</v>
      </c>
      <c r="B2617" s="1" t="s">
        <v>7100</v>
      </c>
      <c r="C2617" s="1" t="s">
        <v>7101</v>
      </c>
      <c r="D2617" s="1" t="s">
        <v>7102</v>
      </c>
      <c r="E2617" s="1" t="s">
        <v>66</v>
      </c>
      <c r="G2617" s="1" t="s">
        <v>199</v>
      </c>
    </row>
    <row r="2618" spans="1:7" x14ac:dyDescent="0.25">
      <c r="A2618" s="1">
        <v>33003322</v>
      </c>
      <c r="B2618" s="1" t="s">
        <v>7103</v>
      </c>
      <c r="C2618" s="1" t="s">
        <v>7104</v>
      </c>
      <c r="D2618" s="1" t="s">
        <v>7105</v>
      </c>
      <c r="E2618" s="1" t="s">
        <v>66</v>
      </c>
      <c r="G2618" s="1" t="s">
        <v>199</v>
      </c>
    </row>
    <row r="2619" spans="1:7" x14ac:dyDescent="0.25">
      <c r="A2619" s="1">
        <v>33003323</v>
      </c>
      <c r="B2619" s="1" t="s">
        <v>7106</v>
      </c>
      <c r="C2619" s="1" t="s">
        <v>7107</v>
      </c>
      <c r="D2619" s="1" t="s">
        <v>7108</v>
      </c>
      <c r="E2619" s="1" t="s">
        <v>66</v>
      </c>
      <c r="G2619" s="1" t="s">
        <v>199</v>
      </c>
    </row>
    <row r="2620" spans="1:7" x14ac:dyDescent="0.25">
      <c r="A2620" s="1">
        <v>33003324</v>
      </c>
      <c r="B2620" s="1" t="s">
        <v>7109</v>
      </c>
      <c r="C2620" s="1" t="s">
        <v>7110</v>
      </c>
      <c r="D2620" s="1" t="s">
        <v>7111</v>
      </c>
      <c r="E2620" s="1" t="s">
        <v>66</v>
      </c>
      <c r="G2620" s="1" t="s">
        <v>199</v>
      </c>
    </row>
    <row r="2621" spans="1:7" x14ac:dyDescent="0.25">
      <c r="A2621" s="1">
        <v>33902613</v>
      </c>
      <c r="B2621" s="1" t="s">
        <v>7112</v>
      </c>
      <c r="C2621" s="1" t="s">
        <v>7113</v>
      </c>
      <c r="D2621" s="1" t="s">
        <v>7114</v>
      </c>
      <c r="E2621" s="1" t="s">
        <v>65</v>
      </c>
      <c r="F2621" s="1" t="s">
        <v>171</v>
      </c>
      <c r="G2621" s="1" t="s">
        <v>172</v>
      </c>
    </row>
    <row r="2622" spans="1:7" x14ac:dyDescent="0.25">
      <c r="A2622" s="1">
        <v>33009172</v>
      </c>
      <c r="B2622" s="1" t="s">
        <v>7115</v>
      </c>
      <c r="C2622" s="1" t="s">
        <v>7116</v>
      </c>
      <c r="D2622" s="1" t="s">
        <v>7117</v>
      </c>
      <c r="E2622" s="1" t="s">
        <v>66</v>
      </c>
      <c r="F2622" s="1" t="s">
        <v>480</v>
      </c>
      <c r="G2622" s="1" t="s">
        <v>481</v>
      </c>
    </row>
    <row r="2623" spans="1:7" x14ac:dyDescent="0.25">
      <c r="A2623" s="1">
        <v>33006172</v>
      </c>
      <c r="B2623" s="1" t="s">
        <v>7118</v>
      </c>
      <c r="C2623" s="1" t="s">
        <v>7119</v>
      </c>
      <c r="D2623" s="1" t="s">
        <v>7120</v>
      </c>
      <c r="E2623" s="1" t="s">
        <v>65</v>
      </c>
      <c r="F2623" s="1" t="s">
        <v>39</v>
      </c>
      <c r="G2623" s="1" t="s">
        <v>321</v>
      </c>
    </row>
    <row r="2624" spans="1:7" x14ac:dyDescent="0.25">
      <c r="A2624" s="1">
        <v>33006393</v>
      </c>
      <c r="B2624" s="1" t="s">
        <v>7121</v>
      </c>
      <c r="C2624" s="1" t="s">
        <v>7122</v>
      </c>
      <c r="D2624" s="1" t="s">
        <v>7123</v>
      </c>
      <c r="E2624" s="1" t="s">
        <v>65</v>
      </c>
      <c r="F2624" s="1" t="s">
        <v>480</v>
      </c>
      <c r="G2624" s="1" t="s">
        <v>481</v>
      </c>
    </row>
    <row r="2625" spans="1:7" x14ac:dyDescent="0.25">
      <c r="A2625" s="1">
        <v>33903107</v>
      </c>
      <c r="B2625" s="1" t="s">
        <v>7124</v>
      </c>
      <c r="C2625" s="1" t="s">
        <v>7125</v>
      </c>
      <c r="D2625" s="1" t="s">
        <v>7126</v>
      </c>
      <c r="E2625" s="1" t="s">
        <v>66</v>
      </c>
      <c r="F2625" s="1" t="s">
        <v>387</v>
      </c>
      <c r="G2625" s="1" t="s">
        <v>388</v>
      </c>
    </row>
    <row r="2626" spans="1:7" x14ac:dyDescent="0.25">
      <c r="A2626" s="1">
        <v>33902746</v>
      </c>
      <c r="B2626" s="1" t="s">
        <v>7127</v>
      </c>
      <c r="C2626" s="1" t="s">
        <v>7128</v>
      </c>
      <c r="D2626" s="1" t="s">
        <v>7129</v>
      </c>
      <c r="E2626" s="1" t="s">
        <v>66</v>
      </c>
      <c r="F2626" s="1" t="s">
        <v>874</v>
      </c>
      <c r="G2626" s="1" t="s">
        <v>875</v>
      </c>
    </row>
    <row r="2627" spans="1:7" x14ac:dyDescent="0.25">
      <c r="A2627" s="1">
        <v>33902725</v>
      </c>
      <c r="B2627" s="1" t="s">
        <v>7130</v>
      </c>
      <c r="C2627" s="1" t="s">
        <v>7131</v>
      </c>
      <c r="D2627" s="1" t="s">
        <v>7132</v>
      </c>
      <c r="E2627" s="1" t="s">
        <v>66</v>
      </c>
      <c r="F2627" s="1" t="s">
        <v>874</v>
      </c>
      <c r="G2627" s="1" t="s">
        <v>875</v>
      </c>
    </row>
    <row r="2628" spans="1:7" x14ac:dyDescent="0.25">
      <c r="A2628" s="1">
        <v>33902694</v>
      </c>
      <c r="B2628" s="1" t="s">
        <v>7133</v>
      </c>
      <c r="C2628" s="1" t="s">
        <v>7134</v>
      </c>
      <c r="D2628" s="1" t="s">
        <v>7135</v>
      </c>
      <c r="E2628" s="1" t="s">
        <v>66</v>
      </c>
      <c r="F2628" s="1" t="s">
        <v>874</v>
      </c>
      <c r="G2628" s="1" t="s">
        <v>875</v>
      </c>
    </row>
    <row r="2629" spans="1:7" x14ac:dyDescent="0.25">
      <c r="A2629" s="1">
        <v>33902690</v>
      </c>
      <c r="B2629" s="1" t="s">
        <v>7136</v>
      </c>
      <c r="C2629" s="1" t="s">
        <v>7137</v>
      </c>
      <c r="D2629" s="1" t="s">
        <v>7138</v>
      </c>
      <c r="E2629" s="1" t="s">
        <v>66</v>
      </c>
      <c r="F2629" s="1" t="s">
        <v>874</v>
      </c>
      <c r="G2629" s="1" t="s">
        <v>875</v>
      </c>
    </row>
    <row r="2630" spans="1:7" x14ac:dyDescent="0.25">
      <c r="A2630" s="1">
        <v>33902312</v>
      </c>
      <c r="B2630" s="1" t="s">
        <v>7139</v>
      </c>
      <c r="C2630" s="1" t="s">
        <v>7140</v>
      </c>
      <c r="D2630" s="1" t="s">
        <v>7141</v>
      </c>
      <c r="E2630" s="1" t="s">
        <v>65</v>
      </c>
      <c r="F2630" s="1" t="s">
        <v>171</v>
      </c>
      <c r="G2630" s="1" t="s">
        <v>172</v>
      </c>
    </row>
    <row r="2631" spans="1:7" x14ac:dyDescent="0.25">
      <c r="A2631" s="1">
        <v>33903159</v>
      </c>
      <c r="B2631" s="1" t="s">
        <v>7142</v>
      </c>
      <c r="C2631" s="1" t="s">
        <v>7143</v>
      </c>
      <c r="D2631" s="1" t="s">
        <v>7144</v>
      </c>
      <c r="E2631" s="1" t="s">
        <v>65</v>
      </c>
      <c r="F2631" s="1" t="s">
        <v>171</v>
      </c>
      <c r="G2631" s="1" t="s">
        <v>172</v>
      </c>
    </row>
    <row r="2632" spans="1:7" x14ac:dyDescent="0.25">
      <c r="A2632" s="1">
        <v>33903149</v>
      </c>
      <c r="B2632" s="1" t="s">
        <v>7145</v>
      </c>
      <c r="C2632" s="1" t="s">
        <v>7146</v>
      </c>
      <c r="D2632" s="1" t="s">
        <v>7147</v>
      </c>
      <c r="E2632" s="1" t="s">
        <v>65</v>
      </c>
      <c r="F2632" s="1" t="s">
        <v>171</v>
      </c>
      <c r="G2632" s="1" t="s">
        <v>172</v>
      </c>
    </row>
    <row r="2633" spans="1:7" x14ac:dyDescent="0.25">
      <c r="A2633" s="1">
        <v>33902818</v>
      </c>
      <c r="B2633" s="1" t="s">
        <v>7148</v>
      </c>
      <c r="C2633" s="1" t="s">
        <v>7149</v>
      </c>
      <c r="D2633" s="1" t="s">
        <v>7150</v>
      </c>
      <c r="E2633" s="1" t="s">
        <v>66</v>
      </c>
      <c r="F2633" s="1" t="s">
        <v>874</v>
      </c>
      <c r="G2633" s="1" t="s">
        <v>875</v>
      </c>
    </row>
    <row r="2634" spans="1:7" x14ac:dyDescent="0.25">
      <c r="A2634" s="1">
        <v>33900850</v>
      </c>
      <c r="B2634" s="1" t="s">
        <v>7151</v>
      </c>
      <c r="C2634" s="1" t="s">
        <v>7152</v>
      </c>
      <c r="D2634" s="1" t="s">
        <v>7153</v>
      </c>
      <c r="E2634" s="1" t="s">
        <v>66</v>
      </c>
      <c r="F2634" s="1" t="s">
        <v>1831</v>
      </c>
      <c r="G2634" s="1" t="s">
        <v>1832</v>
      </c>
    </row>
    <row r="2635" spans="1:7" x14ac:dyDescent="0.25">
      <c r="A2635" s="1">
        <v>33900846</v>
      </c>
      <c r="B2635" s="1" t="s">
        <v>7154</v>
      </c>
      <c r="C2635" s="1" t="s">
        <v>7155</v>
      </c>
      <c r="D2635" s="1" t="s">
        <v>7156</v>
      </c>
      <c r="E2635" s="1" t="s">
        <v>66</v>
      </c>
      <c r="F2635" s="1" t="s">
        <v>1831</v>
      </c>
      <c r="G2635" s="1" t="s">
        <v>1832</v>
      </c>
    </row>
    <row r="2636" spans="1:7" x14ac:dyDescent="0.25">
      <c r="A2636" s="1">
        <v>33900835</v>
      </c>
      <c r="B2636" s="1" t="s">
        <v>7157</v>
      </c>
      <c r="C2636" s="1" t="s">
        <v>7158</v>
      </c>
      <c r="D2636" s="1" t="s">
        <v>7159</v>
      </c>
      <c r="E2636" s="1" t="s">
        <v>66</v>
      </c>
      <c r="F2636" s="1" t="s">
        <v>1831</v>
      </c>
      <c r="G2636" s="1" t="s">
        <v>1832</v>
      </c>
    </row>
    <row r="2637" spans="1:7" x14ac:dyDescent="0.25">
      <c r="A2637" s="1">
        <v>33902792</v>
      </c>
      <c r="B2637" s="1" t="s">
        <v>7160</v>
      </c>
      <c r="C2637" s="1" t="s">
        <v>7161</v>
      </c>
      <c r="D2637" s="1" t="s">
        <v>7162</v>
      </c>
      <c r="E2637" s="1" t="s">
        <v>66</v>
      </c>
      <c r="F2637" s="1" t="s">
        <v>1021</v>
      </c>
      <c r="G2637" s="1" t="s">
        <v>1022</v>
      </c>
    </row>
    <row r="2638" spans="1:7" x14ac:dyDescent="0.25">
      <c r="A2638" s="1">
        <v>33902782</v>
      </c>
      <c r="B2638" s="1" t="s">
        <v>7163</v>
      </c>
      <c r="C2638" s="1" t="s">
        <v>7164</v>
      </c>
      <c r="D2638" s="1" t="s">
        <v>7165</v>
      </c>
      <c r="E2638" s="1" t="s">
        <v>65</v>
      </c>
      <c r="F2638" s="1" t="s">
        <v>171</v>
      </c>
      <c r="G2638" s="1" t="s">
        <v>172</v>
      </c>
    </row>
    <row r="2639" spans="1:7" x14ac:dyDescent="0.25">
      <c r="A2639" s="1">
        <v>33006371</v>
      </c>
      <c r="B2639" s="1" t="s">
        <v>7166</v>
      </c>
      <c r="C2639" s="1" t="s">
        <v>7167</v>
      </c>
      <c r="D2639" s="1" t="s">
        <v>7168</v>
      </c>
      <c r="E2639" s="1" t="s">
        <v>65</v>
      </c>
      <c r="F2639" s="1" t="s">
        <v>39</v>
      </c>
      <c r="G2639" s="1" t="s">
        <v>321</v>
      </c>
    </row>
    <row r="2640" spans="1:7" x14ac:dyDescent="0.25">
      <c r="A2640" s="1">
        <v>33900848</v>
      </c>
      <c r="B2640" s="1" t="s">
        <v>7169</v>
      </c>
      <c r="C2640" s="1" t="s">
        <v>7170</v>
      </c>
      <c r="D2640" s="1" t="s">
        <v>7171</v>
      </c>
      <c r="E2640" s="1" t="s">
        <v>66</v>
      </c>
      <c r="F2640" s="1" t="s">
        <v>1831</v>
      </c>
      <c r="G2640" s="1" t="s">
        <v>1832</v>
      </c>
    </row>
    <row r="2641" spans="1:7" x14ac:dyDescent="0.25">
      <c r="A2641" s="1">
        <v>33009062</v>
      </c>
      <c r="B2641" s="1" t="s">
        <v>7172</v>
      </c>
      <c r="C2641" s="1" t="s">
        <v>7173</v>
      </c>
      <c r="D2641" s="1" t="s">
        <v>7174</v>
      </c>
      <c r="E2641" s="1" t="s">
        <v>65</v>
      </c>
      <c r="F2641" s="1" t="s">
        <v>39</v>
      </c>
      <c r="G2641" s="1" t="s">
        <v>321</v>
      </c>
    </row>
    <row r="2642" spans="1:7" x14ac:dyDescent="0.25">
      <c r="A2642" s="1">
        <v>33006262</v>
      </c>
      <c r="B2642" s="1" t="s">
        <v>7175</v>
      </c>
      <c r="C2642" s="1" t="s">
        <v>7176</v>
      </c>
      <c r="D2642" s="1" t="s">
        <v>7177</v>
      </c>
      <c r="E2642" s="1" t="s">
        <v>65</v>
      </c>
      <c r="F2642" s="1" t="s">
        <v>1984</v>
      </c>
      <c r="G2642" s="1" t="s">
        <v>1985</v>
      </c>
    </row>
    <row r="2643" spans="1:7" x14ac:dyDescent="0.25">
      <c r="A2643" s="1">
        <v>33900615</v>
      </c>
      <c r="B2643" s="1" t="s">
        <v>7178</v>
      </c>
      <c r="C2643" s="1" t="s">
        <v>7179</v>
      </c>
      <c r="D2643" s="1" t="s">
        <v>7180</v>
      </c>
      <c r="E2643" s="1" t="s">
        <v>66</v>
      </c>
      <c r="F2643" s="1" t="s">
        <v>233</v>
      </c>
      <c r="G2643" s="1" t="s">
        <v>234</v>
      </c>
    </row>
    <row r="2644" spans="1:7" x14ac:dyDescent="0.25">
      <c r="A2644" s="1">
        <v>33006379</v>
      </c>
      <c r="B2644" s="1" t="s">
        <v>7181</v>
      </c>
      <c r="C2644" s="1" t="s">
        <v>7182</v>
      </c>
      <c r="D2644" s="1" t="s">
        <v>7183</v>
      </c>
      <c r="E2644" s="1" t="s">
        <v>65</v>
      </c>
      <c r="F2644" s="1" t="s">
        <v>39</v>
      </c>
      <c r="G2644" s="1" t="s">
        <v>321</v>
      </c>
    </row>
    <row r="2645" spans="1:7" x14ac:dyDescent="0.25">
      <c r="A2645" s="1">
        <v>33006300</v>
      </c>
      <c r="B2645" s="1" t="s">
        <v>7184</v>
      </c>
      <c r="C2645" s="1" t="s">
        <v>7185</v>
      </c>
      <c r="D2645" s="1" t="s">
        <v>7186</v>
      </c>
      <c r="E2645" s="1" t="s">
        <v>65</v>
      </c>
      <c r="F2645" s="1" t="s">
        <v>480</v>
      </c>
      <c r="G2645" s="1" t="s">
        <v>481</v>
      </c>
    </row>
    <row r="2646" spans="1:7" x14ac:dyDescent="0.25">
      <c r="A2646" s="1">
        <v>33902833</v>
      </c>
      <c r="B2646" s="1" t="s">
        <v>7187</v>
      </c>
      <c r="C2646" s="1" t="s">
        <v>7188</v>
      </c>
      <c r="D2646" s="1" t="s">
        <v>7189</v>
      </c>
      <c r="E2646" s="1" t="s">
        <v>65</v>
      </c>
      <c r="F2646" s="1" t="s">
        <v>171</v>
      </c>
      <c r="G2646" s="1" t="s">
        <v>172</v>
      </c>
    </row>
    <row r="2647" spans="1:7" x14ac:dyDescent="0.25">
      <c r="A2647" s="1">
        <v>33903183</v>
      </c>
      <c r="B2647" s="1" t="s">
        <v>7190</v>
      </c>
      <c r="C2647" s="1" t="s">
        <v>7191</v>
      </c>
      <c r="D2647" s="1" t="s">
        <v>7192</v>
      </c>
      <c r="E2647" s="1" t="s">
        <v>65</v>
      </c>
      <c r="F2647" s="1" t="s">
        <v>171</v>
      </c>
      <c r="G2647" s="1" t="s">
        <v>172</v>
      </c>
    </row>
    <row r="2648" spans="1:7" x14ac:dyDescent="0.25">
      <c r="A2648" s="1">
        <v>33903116</v>
      </c>
      <c r="B2648" s="1" t="s">
        <v>7193</v>
      </c>
      <c r="C2648" s="1" t="s">
        <v>7194</v>
      </c>
      <c r="D2648" s="1" t="s">
        <v>7195</v>
      </c>
      <c r="E2648" s="1" t="s">
        <v>66</v>
      </c>
      <c r="F2648" s="1" t="s">
        <v>387</v>
      </c>
      <c r="G2648" s="1" t="s">
        <v>388</v>
      </c>
    </row>
    <row r="2649" spans="1:7" x14ac:dyDescent="0.25">
      <c r="A2649" s="1">
        <v>33903112</v>
      </c>
      <c r="B2649" s="1" t="s">
        <v>7196</v>
      </c>
      <c r="C2649" s="1" t="s">
        <v>7197</v>
      </c>
      <c r="D2649" s="1" t="s">
        <v>7198</v>
      </c>
      <c r="E2649" s="1" t="s">
        <v>66</v>
      </c>
      <c r="F2649" s="1" t="s">
        <v>387</v>
      </c>
      <c r="G2649" s="1" t="s">
        <v>388</v>
      </c>
    </row>
    <row r="2650" spans="1:7" x14ac:dyDescent="0.25">
      <c r="A2650" s="1">
        <v>33902770</v>
      </c>
      <c r="B2650" s="1" t="s">
        <v>7199</v>
      </c>
      <c r="C2650" s="1" t="s">
        <v>7200</v>
      </c>
      <c r="D2650" s="1" t="s">
        <v>7201</v>
      </c>
      <c r="E2650" s="1" t="s">
        <v>65</v>
      </c>
      <c r="F2650" s="1" t="s">
        <v>171</v>
      </c>
      <c r="G2650" s="1" t="s">
        <v>172</v>
      </c>
    </row>
    <row r="2651" spans="1:7" x14ac:dyDescent="0.25">
      <c r="A2651" s="1">
        <v>33902358</v>
      </c>
      <c r="B2651" s="1" t="s">
        <v>7202</v>
      </c>
      <c r="C2651" s="1" t="s">
        <v>7203</v>
      </c>
      <c r="D2651" s="1" t="s">
        <v>7204</v>
      </c>
      <c r="E2651" s="1" t="s">
        <v>66</v>
      </c>
      <c r="F2651" s="1" t="s">
        <v>233</v>
      </c>
      <c r="G2651" s="1" t="s">
        <v>234</v>
      </c>
    </row>
    <row r="2652" spans="1:7" x14ac:dyDescent="0.25">
      <c r="A2652" s="1">
        <v>33902350</v>
      </c>
      <c r="B2652" s="1" t="s">
        <v>7205</v>
      </c>
      <c r="C2652" s="1" t="s">
        <v>7206</v>
      </c>
      <c r="D2652" s="1" t="s">
        <v>7207</v>
      </c>
      <c r="E2652" s="1" t="s">
        <v>66</v>
      </c>
      <c r="F2652" s="1" t="s">
        <v>233</v>
      </c>
      <c r="G2652" s="1" t="s">
        <v>234</v>
      </c>
    </row>
    <row r="2653" spans="1:7" x14ac:dyDescent="0.25">
      <c r="A2653" s="1">
        <v>33902682</v>
      </c>
      <c r="B2653" s="1" t="s">
        <v>7208</v>
      </c>
      <c r="C2653" s="1" t="s">
        <v>7209</v>
      </c>
      <c r="D2653" s="1" t="s">
        <v>7210</v>
      </c>
      <c r="E2653" s="1" t="s">
        <v>65</v>
      </c>
      <c r="F2653" s="1" t="s">
        <v>171</v>
      </c>
      <c r="G2653" s="1" t="s">
        <v>172</v>
      </c>
    </row>
    <row r="2654" spans="1:7" x14ac:dyDescent="0.25">
      <c r="A2654" s="1">
        <v>33902735</v>
      </c>
      <c r="B2654" s="1" t="s">
        <v>7211</v>
      </c>
      <c r="C2654" s="1" t="s">
        <v>7212</v>
      </c>
      <c r="D2654" s="1" t="s">
        <v>7213</v>
      </c>
      <c r="E2654" s="1" t="s">
        <v>66</v>
      </c>
      <c r="F2654" s="1" t="s">
        <v>874</v>
      </c>
      <c r="G2654" s="1" t="s">
        <v>875</v>
      </c>
    </row>
    <row r="2655" spans="1:7" x14ac:dyDescent="0.25">
      <c r="A2655" s="1">
        <v>33902730</v>
      </c>
      <c r="B2655" s="1" t="s">
        <v>7214</v>
      </c>
      <c r="C2655" s="1" t="s">
        <v>7215</v>
      </c>
      <c r="D2655" s="1" t="s">
        <v>7216</v>
      </c>
      <c r="E2655" s="1" t="s">
        <v>66</v>
      </c>
      <c r="F2655" s="1" t="s">
        <v>874</v>
      </c>
      <c r="G2655" s="1" t="s">
        <v>875</v>
      </c>
    </row>
    <row r="2656" spans="1:7" x14ac:dyDescent="0.25">
      <c r="A2656" s="1">
        <v>33902722</v>
      </c>
      <c r="B2656" s="1" t="s">
        <v>7217</v>
      </c>
      <c r="C2656" s="1" t="s">
        <v>7218</v>
      </c>
      <c r="D2656" s="1" t="s">
        <v>7219</v>
      </c>
      <c r="E2656" s="1" t="s">
        <v>66</v>
      </c>
      <c r="F2656" s="1" t="s">
        <v>874</v>
      </c>
      <c r="G2656" s="1" t="s">
        <v>875</v>
      </c>
    </row>
    <row r="2657" spans="1:7" x14ac:dyDescent="0.25">
      <c r="A2657" s="1">
        <v>33903100</v>
      </c>
      <c r="B2657" s="1" t="s">
        <v>7220</v>
      </c>
      <c r="C2657" s="1" t="s">
        <v>7221</v>
      </c>
      <c r="D2657" s="1" t="s">
        <v>7222</v>
      </c>
      <c r="E2657" s="1" t="s">
        <v>66</v>
      </c>
      <c r="F2657" s="1" t="s">
        <v>387</v>
      </c>
      <c r="G2657" s="1" t="s">
        <v>388</v>
      </c>
    </row>
    <row r="2658" spans="1:7" x14ac:dyDescent="0.25">
      <c r="A2658" s="1">
        <v>33902831</v>
      </c>
      <c r="B2658" s="1" t="s">
        <v>7223</v>
      </c>
      <c r="C2658" s="1" t="s">
        <v>7224</v>
      </c>
      <c r="D2658" s="1" t="s">
        <v>7225</v>
      </c>
      <c r="E2658" s="1" t="s">
        <v>66</v>
      </c>
      <c r="F2658" s="1" t="s">
        <v>1021</v>
      </c>
      <c r="G2658" s="1" t="s">
        <v>1022</v>
      </c>
    </row>
    <row r="2659" spans="1:7" x14ac:dyDescent="0.25">
      <c r="A2659" s="1">
        <v>33902819</v>
      </c>
      <c r="B2659" s="1" t="s">
        <v>7226</v>
      </c>
      <c r="C2659" s="1" t="s">
        <v>7227</v>
      </c>
      <c r="D2659" s="1" t="s">
        <v>7228</v>
      </c>
      <c r="E2659" s="1" t="s">
        <v>66</v>
      </c>
      <c r="F2659" s="1" t="s">
        <v>874</v>
      </c>
      <c r="G2659" s="1" t="s">
        <v>875</v>
      </c>
    </row>
    <row r="2660" spans="1:7" x14ac:dyDescent="0.25">
      <c r="A2660" s="1">
        <v>33006150</v>
      </c>
      <c r="B2660" s="1" t="s">
        <v>7229</v>
      </c>
      <c r="C2660" s="1" t="s">
        <v>7230</v>
      </c>
      <c r="D2660" s="1" t="s">
        <v>7231</v>
      </c>
      <c r="E2660" s="1" t="s">
        <v>66</v>
      </c>
      <c r="F2660" s="1" t="s">
        <v>39</v>
      </c>
      <c r="G2660" s="1" t="s">
        <v>321</v>
      </c>
    </row>
    <row r="2661" spans="1:7" x14ac:dyDescent="0.25">
      <c r="A2661" s="1">
        <v>33006359</v>
      </c>
      <c r="B2661" s="1" t="s">
        <v>7232</v>
      </c>
      <c r="C2661" s="1" t="s">
        <v>7233</v>
      </c>
      <c r="D2661" s="1" t="s">
        <v>7234</v>
      </c>
      <c r="E2661" s="1" t="s">
        <v>65</v>
      </c>
      <c r="F2661" s="1" t="s">
        <v>39</v>
      </c>
      <c r="G2661" s="1" t="s">
        <v>321</v>
      </c>
    </row>
    <row r="2662" spans="1:7" x14ac:dyDescent="0.25">
      <c r="A2662" s="1">
        <v>33006355</v>
      </c>
      <c r="B2662" s="1" t="s">
        <v>7235</v>
      </c>
      <c r="C2662" s="1" t="s">
        <v>7236</v>
      </c>
      <c r="D2662" s="1" t="s">
        <v>7237</v>
      </c>
      <c r="E2662" s="1" t="s">
        <v>65</v>
      </c>
      <c r="F2662" s="1" t="s">
        <v>480</v>
      </c>
      <c r="G2662" s="1" t="s">
        <v>481</v>
      </c>
    </row>
    <row r="2663" spans="1:7" x14ac:dyDescent="0.25">
      <c r="A2663" s="1">
        <v>33006091</v>
      </c>
      <c r="B2663" s="1" t="s">
        <v>7238</v>
      </c>
      <c r="C2663" s="1" t="s">
        <v>7239</v>
      </c>
      <c r="D2663" s="1" t="s">
        <v>7240</v>
      </c>
      <c r="E2663" s="1" t="s">
        <v>65</v>
      </c>
      <c r="F2663" s="1" t="s">
        <v>39</v>
      </c>
      <c r="G2663" s="1" t="s">
        <v>321</v>
      </c>
    </row>
    <row r="2664" spans="1:7" x14ac:dyDescent="0.25">
      <c r="A2664" s="1">
        <v>33006364</v>
      </c>
      <c r="B2664" s="1" t="s">
        <v>7241</v>
      </c>
      <c r="C2664" s="1" t="s">
        <v>7242</v>
      </c>
      <c r="D2664" s="1" t="s">
        <v>7243</v>
      </c>
      <c r="E2664" s="1" t="s">
        <v>65</v>
      </c>
      <c r="F2664" s="1" t="s">
        <v>39</v>
      </c>
      <c r="G2664" s="1" t="s">
        <v>321</v>
      </c>
    </row>
    <row r="2665" spans="1:7" x14ac:dyDescent="0.25">
      <c r="A2665" s="1">
        <v>33006069</v>
      </c>
      <c r="B2665" s="1" t="s">
        <v>7244</v>
      </c>
      <c r="C2665" s="1" t="s">
        <v>7245</v>
      </c>
      <c r="D2665" s="1" t="s">
        <v>7246</v>
      </c>
      <c r="E2665" s="1" t="s">
        <v>66</v>
      </c>
      <c r="F2665" s="1" t="s">
        <v>39</v>
      </c>
      <c r="G2665" s="1" t="s">
        <v>321</v>
      </c>
    </row>
    <row r="2666" spans="1:7" x14ac:dyDescent="0.25">
      <c r="A2666" s="1">
        <v>33006054</v>
      </c>
      <c r="B2666" s="1" t="s">
        <v>7247</v>
      </c>
      <c r="C2666" s="1" t="s">
        <v>7248</v>
      </c>
      <c r="D2666" s="1" t="s">
        <v>7249</v>
      </c>
      <c r="E2666" s="1" t="s">
        <v>65</v>
      </c>
      <c r="F2666" s="1" t="s">
        <v>39</v>
      </c>
      <c r="G2666" s="1" t="s">
        <v>321</v>
      </c>
    </row>
    <row r="2667" spans="1:7" x14ac:dyDescent="0.25">
      <c r="A2667" s="1">
        <v>33903099</v>
      </c>
      <c r="B2667" s="1" t="s">
        <v>7250</v>
      </c>
      <c r="C2667" s="1" t="s">
        <v>7251</v>
      </c>
      <c r="D2667" s="1" t="s">
        <v>7252</v>
      </c>
      <c r="E2667" s="1" t="s">
        <v>66</v>
      </c>
      <c r="F2667" s="1" t="s">
        <v>387</v>
      </c>
      <c r="G2667" s="1" t="s">
        <v>388</v>
      </c>
    </row>
    <row r="2668" spans="1:7" x14ac:dyDescent="0.25">
      <c r="A2668" s="1">
        <v>33903821</v>
      </c>
      <c r="B2668" s="1" t="s">
        <v>7253</v>
      </c>
      <c r="C2668" s="1" t="s">
        <v>7254</v>
      </c>
      <c r="D2668" s="1" t="s">
        <v>7255</v>
      </c>
      <c r="E2668" s="1" t="s">
        <v>66</v>
      </c>
      <c r="F2668" s="1" t="s">
        <v>1192</v>
      </c>
      <c r="G2668" s="1" t="s">
        <v>1193</v>
      </c>
    </row>
    <row r="2669" spans="1:7" x14ac:dyDescent="0.25">
      <c r="A2669" s="1">
        <v>33903814</v>
      </c>
      <c r="B2669" s="1" t="s">
        <v>7256</v>
      </c>
      <c r="C2669" s="1" t="s">
        <v>7257</v>
      </c>
      <c r="D2669" s="1" t="s">
        <v>7258</v>
      </c>
      <c r="E2669" s="1" t="s">
        <v>65</v>
      </c>
      <c r="F2669" s="1" t="s">
        <v>387</v>
      </c>
      <c r="G2669" s="1" t="s">
        <v>388</v>
      </c>
    </row>
    <row r="2670" spans="1:7" x14ac:dyDescent="0.25">
      <c r="A2670" s="1">
        <v>33903812</v>
      </c>
      <c r="B2670" s="1" t="s">
        <v>7259</v>
      </c>
      <c r="C2670" s="1" t="s">
        <v>7260</v>
      </c>
      <c r="D2670" s="1" t="s">
        <v>7261</v>
      </c>
      <c r="E2670" s="1" t="s">
        <v>65</v>
      </c>
      <c r="F2670" s="1" t="s">
        <v>387</v>
      </c>
      <c r="G2670" s="1" t="s">
        <v>388</v>
      </c>
    </row>
    <row r="2671" spans="1:7" x14ac:dyDescent="0.25">
      <c r="A2671" s="1">
        <v>33903825</v>
      </c>
      <c r="B2671" s="1" t="s">
        <v>7262</v>
      </c>
      <c r="C2671" s="1" t="s">
        <v>7263</v>
      </c>
      <c r="D2671" s="1" t="s">
        <v>7264</v>
      </c>
      <c r="E2671" s="1" t="s">
        <v>65</v>
      </c>
      <c r="F2671" s="1" t="s">
        <v>171</v>
      </c>
      <c r="G2671" s="1" t="s">
        <v>172</v>
      </c>
    </row>
    <row r="2672" spans="1:7" x14ac:dyDescent="0.25">
      <c r="A2672" s="1">
        <v>33903824</v>
      </c>
      <c r="B2672" s="1" t="s">
        <v>7265</v>
      </c>
      <c r="C2672" s="1" t="s">
        <v>7266</v>
      </c>
      <c r="D2672" s="1" t="s">
        <v>7267</v>
      </c>
      <c r="E2672" s="1" t="s">
        <v>66</v>
      </c>
      <c r="F2672" s="1" t="s">
        <v>1192</v>
      </c>
      <c r="G2672" s="1" t="s">
        <v>1193</v>
      </c>
    </row>
    <row r="2673" spans="1:7" x14ac:dyDescent="0.25">
      <c r="A2673" s="1">
        <v>33903823</v>
      </c>
      <c r="B2673" s="1" t="s">
        <v>7268</v>
      </c>
      <c r="C2673" s="1" t="s">
        <v>7269</v>
      </c>
      <c r="D2673" s="1" t="s">
        <v>7270</v>
      </c>
      <c r="E2673" s="1" t="s">
        <v>66</v>
      </c>
      <c r="F2673" s="1" t="s">
        <v>1192</v>
      </c>
      <c r="G2673" s="1" t="s">
        <v>1193</v>
      </c>
    </row>
    <row r="2674" spans="1:7" x14ac:dyDescent="0.25">
      <c r="A2674" s="1">
        <v>33903820</v>
      </c>
      <c r="B2674" s="1" t="s">
        <v>7271</v>
      </c>
      <c r="C2674" s="1" t="s">
        <v>7272</v>
      </c>
      <c r="D2674" s="1" t="s">
        <v>7273</v>
      </c>
      <c r="E2674" s="1" t="s">
        <v>66</v>
      </c>
      <c r="F2674" s="1" t="s">
        <v>1192</v>
      </c>
      <c r="G2674" s="1" t="s">
        <v>1193</v>
      </c>
    </row>
    <row r="2675" spans="1:7" x14ac:dyDescent="0.25">
      <c r="A2675" s="1">
        <v>33903818</v>
      </c>
      <c r="B2675" s="1" t="s">
        <v>7274</v>
      </c>
      <c r="C2675" s="1" t="s">
        <v>7275</v>
      </c>
      <c r="D2675" s="1" t="s">
        <v>7276</v>
      </c>
      <c r="E2675" s="1" t="s">
        <v>65</v>
      </c>
      <c r="F2675" s="1" t="s">
        <v>171</v>
      </c>
      <c r="G2675" s="1" t="s">
        <v>172</v>
      </c>
    </row>
    <row r="2676" spans="1:7" x14ac:dyDescent="0.25">
      <c r="A2676" s="1">
        <v>33903810</v>
      </c>
      <c r="B2676" s="1" t="s">
        <v>7277</v>
      </c>
      <c r="C2676" s="1" t="s">
        <v>7278</v>
      </c>
      <c r="D2676" s="1" t="s">
        <v>7279</v>
      </c>
      <c r="E2676" s="1" t="s">
        <v>65</v>
      </c>
      <c r="F2676" s="1" t="s">
        <v>387</v>
      </c>
      <c r="G2676" s="1" t="s">
        <v>388</v>
      </c>
    </row>
    <row r="2677" spans="1:7" x14ac:dyDescent="0.25">
      <c r="A2677" s="1">
        <v>33903811</v>
      </c>
      <c r="B2677" s="1" t="s">
        <v>7280</v>
      </c>
      <c r="C2677" s="1" t="s">
        <v>7281</v>
      </c>
      <c r="D2677" s="1" t="s">
        <v>7282</v>
      </c>
      <c r="E2677" s="1" t="s">
        <v>65</v>
      </c>
      <c r="F2677" s="1" t="s">
        <v>387</v>
      </c>
      <c r="G2677" s="1" t="s">
        <v>388</v>
      </c>
    </row>
    <row r="2678" spans="1:7" x14ac:dyDescent="0.25">
      <c r="A2678" s="1">
        <v>33903822</v>
      </c>
      <c r="B2678" s="1" t="s">
        <v>7283</v>
      </c>
      <c r="C2678" s="1" t="s">
        <v>7284</v>
      </c>
      <c r="D2678" s="1" t="s">
        <v>7285</v>
      </c>
      <c r="E2678" s="1" t="s">
        <v>66</v>
      </c>
      <c r="F2678" s="1" t="s">
        <v>1192</v>
      </c>
      <c r="G2678" s="1" t="s">
        <v>1193</v>
      </c>
    </row>
    <row r="2679" spans="1:7" x14ac:dyDescent="0.25">
      <c r="A2679" s="1">
        <v>33903815</v>
      </c>
      <c r="B2679" s="1" t="s">
        <v>7286</v>
      </c>
      <c r="C2679" s="1" t="s">
        <v>7287</v>
      </c>
      <c r="D2679" s="1" t="s">
        <v>7288</v>
      </c>
      <c r="E2679" s="1" t="s">
        <v>65</v>
      </c>
      <c r="F2679" s="1" t="s">
        <v>387</v>
      </c>
      <c r="G2679" s="1" t="s">
        <v>388</v>
      </c>
    </row>
    <row r="2680" spans="1:7" x14ac:dyDescent="0.25">
      <c r="A2680" s="1">
        <v>33903819</v>
      </c>
      <c r="B2680" s="1" t="s">
        <v>7289</v>
      </c>
      <c r="C2680" s="1" t="s">
        <v>7290</v>
      </c>
      <c r="D2680" s="1" t="s">
        <v>7291</v>
      </c>
      <c r="E2680" s="1" t="s">
        <v>65</v>
      </c>
      <c r="F2680" s="1" t="s">
        <v>387</v>
      </c>
      <c r="G2680" s="1" t="s">
        <v>388</v>
      </c>
    </row>
    <row r="2681" spans="1:7" x14ac:dyDescent="0.25">
      <c r="A2681" s="1">
        <v>35150410</v>
      </c>
      <c r="B2681" s="1" t="s">
        <v>7292</v>
      </c>
      <c r="C2681" s="1" t="s">
        <v>7293</v>
      </c>
      <c r="D2681" s="1" t="s">
        <v>7294</v>
      </c>
      <c r="E2681" s="1" t="s">
        <v>66</v>
      </c>
      <c r="F2681" s="1" t="s">
        <v>7295</v>
      </c>
      <c r="G2681" s="1" t="s">
        <v>7296</v>
      </c>
    </row>
    <row r="2682" spans="1:7" x14ac:dyDescent="0.25">
      <c r="A2682" s="1">
        <v>33903828</v>
      </c>
      <c r="B2682" s="1" t="s">
        <v>7297</v>
      </c>
      <c r="C2682" s="1" t="s">
        <v>7298</v>
      </c>
      <c r="D2682" s="1" t="s">
        <v>7299</v>
      </c>
      <c r="E2682" s="1" t="s">
        <v>66</v>
      </c>
      <c r="F2682" s="1" t="s">
        <v>387</v>
      </c>
      <c r="G2682" s="1" t="s">
        <v>388</v>
      </c>
    </row>
    <row r="2683" spans="1:7" x14ac:dyDescent="0.25">
      <c r="A2683" s="1">
        <v>33903829</v>
      </c>
      <c r="B2683" s="1" t="s">
        <v>7300</v>
      </c>
      <c r="C2683" s="1" t="s">
        <v>7301</v>
      </c>
      <c r="D2683" s="1" t="s">
        <v>7302</v>
      </c>
      <c r="E2683" s="1" t="s">
        <v>66</v>
      </c>
      <c r="F2683" s="1" t="s">
        <v>387</v>
      </c>
      <c r="G2683" s="1" t="s">
        <v>388</v>
      </c>
    </row>
    <row r="2684" spans="1:7" x14ac:dyDescent="0.25">
      <c r="A2684" s="1">
        <v>33903830</v>
      </c>
      <c r="B2684" s="1" t="s">
        <v>7303</v>
      </c>
      <c r="C2684" s="1" t="s">
        <v>7304</v>
      </c>
      <c r="D2684" s="1" t="s">
        <v>7305</v>
      </c>
      <c r="E2684" s="1" t="s">
        <v>66</v>
      </c>
      <c r="F2684" s="1" t="s">
        <v>387</v>
      </c>
      <c r="G2684" s="1" t="s">
        <v>388</v>
      </c>
    </row>
    <row r="2685" spans="1:7" x14ac:dyDescent="0.25">
      <c r="A2685" s="1">
        <v>33903831</v>
      </c>
      <c r="B2685" s="1" t="s">
        <v>7306</v>
      </c>
      <c r="C2685" s="1" t="s">
        <v>7307</v>
      </c>
      <c r="D2685" s="1" t="s">
        <v>7308</v>
      </c>
      <c r="E2685" s="1" t="s">
        <v>66</v>
      </c>
      <c r="F2685" s="1" t="s">
        <v>387</v>
      </c>
      <c r="G2685" s="1" t="s">
        <v>388</v>
      </c>
    </row>
    <row r="2686" spans="1:7" x14ac:dyDescent="0.25">
      <c r="A2686" s="1">
        <v>33903832</v>
      </c>
      <c r="B2686" s="1" t="s">
        <v>7309</v>
      </c>
      <c r="C2686" s="1" t="s">
        <v>7310</v>
      </c>
      <c r="D2686" s="1" t="s">
        <v>7311</v>
      </c>
      <c r="E2686" s="1" t="s">
        <v>66</v>
      </c>
      <c r="F2686" s="1" t="s">
        <v>387</v>
      </c>
      <c r="G2686" s="1" t="s">
        <v>388</v>
      </c>
    </row>
    <row r="2687" spans="1:7" x14ac:dyDescent="0.25">
      <c r="A2687" s="1">
        <v>33903833</v>
      </c>
      <c r="B2687" s="1" t="s">
        <v>7312</v>
      </c>
      <c r="C2687" s="1" t="s">
        <v>7313</v>
      </c>
      <c r="D2687" s="1" t="s">
        <v>7314</v>
      </c>
      <c r="E2687" s="1" t="s">
        <v>66</v>
      </c>
      <c r="F2687" s="1" t="s">
        <v>387</v>
      </c>
      <c r="G2687" s="1" t="s">
        <v>388</v>
      </c>
    </row>
    <row r="2688" spans="1:7" x14ac:dyDescent="0.25">
      <c r="A2688" s="1">
        <v>33903836</v>
      </c>
      <c r="B2688" s="1" t="s">
        <v>3512</v>
      </c>
      <c r="C2688" s="1" t="s">
        <v>3513</v>
      </c>
      <c r="D2688" s="1" t="s">
        <v>7315</v>
      </c>
      <c r="E2688" s="1" t="s">
        <v>66</v>
      </c>
      <c r="F2688" s="1" t="s">
        <v>874</v>
      </c>
      <c r="G2688" s="1" t="s">
        <v>875</v>
      </c>
    </row>
    <row r="2689" spans="1:7" x14ac:dyDescent="0.25">
      <c r="A2689" s="1">
        <v>33903837</v>
      </c>
      <c r="B2689" s="1" t="s">
        <v>3515</v>
      </c>
      <c r="C2689" s="1" t="s">
        <v>3516</v>
      </c>
      <c r="D2689" s="1" t="s">
        <v>7316</v>
      </c>
      <c r="E2689" s="1" t="s">
        <v>66</v>
      </c>
      <c r="F2689" s="1" t="s">
        <v>874</v>
      </c>
      <c r="G2689" s="1" t="s">
        <v>875</v>
      </c>
    </row>
    <row r="2690" spans="1:7" x14ac:dyDescent="0.25">
      <c r="A2690" s="1">
        <v>35260793</v>
      </c>
      <c r="B2690" s="1" t="s">
        <v>7317</v>
      </c>
      <c r="C2690" s="1" t="s">
        <v>7318</v>
      </c>
      <c r="D2690" s="1" t="s">
        <v>7319</v>
      </c>
      <c r="E2690" s="1" t="s">
        <v>66</v>
      </c>
      <c r="F2690" s="1" t="s">
        <v>6787</v>
      </c>
      <c r="G2690" s="1" t="s">
        <v>6788</v>
      </c>
    </row>
    <row r="2691" spans="1:7" x14ac:dyDescent="0.25">
      <c r="A2691" s="1">
        <v>33903838</v>
      </c>
      <c r="B2691" s="1" t="s">
        <v>7320</v>
      </c>
      <c r="C2691" s="1" t="s">
        <v>7321</v>
      </c>
      <c r="D2691" s="1" t="s">
        <v>7322</v>
      </c>
      <c r="E2691" s="1" t="s">
        <v>65</v>
      </c>
      <c r="F2691" s="1" t="s">
        <v>171</v>
      </c>
      <c r="G2691" s="1" t="s">
        <v>172</v>
      </c>
    </row>
    <row r="2692" spans="1:7" x14ac:dyDescent="0.25">
      <c r="A2692" s="1">
        <v>17842087</v>
      </c>
      <c r="B2692" s="1" t="s">
        <v>7323</v>
      </c>
      <c r="C2692" s="1" t="s">
        <v>7323</v>
      </c>
      <c r="D2692" s="1" t="s">
        <v>7323</v>
      </c>
      <c r="G2692" s="1" t="s">
        <v>199</v>
      </c>
    </row>
    <row r="2693" spans="1:7" x14ac:dyDescent="0.25">
      <c r="A2693" s="1">
        <v>15842087</v>
      </c>
      <c r="B2693" s="1" t="s">
        <v>7323</v>
      </c>
      <c r="C2693" s="1" t="s">
        <v>7323</v>
      </c>
      <c r="D2693" s="1" t="s">
        <v>7323</v>
      </c>
      <c r="G2693" s="1" t="s">
        <v>199</v>
      </c>
    </row>
    <row r="2694" spans="1:7" x14ac:dyDescent="0.25">
      <c r="A2694" s="1">
        <v>33903113</v>
      </c>
      <c r="B2694" s="1" t="s">
        <v>7324</v>
      </c>
      <c r="C2694" s="1" t="s">
        <v>7325</v>
      </c>
      <c r="D2694" s="1" t="s">
        <v>7326</v>
      </c>
      <c r="E2694" s="1" t="s">
        <v>66</v>
      </c>
      <c r="F2694" s="1" t="s">
        <v>387</v>
      </c>
      <c r="G2694" s="1" t="s">
        <v>388</v>
      </c>
    </row>
    <row r="2695" spans="1:7" x14ac:dyDescent="0.25">
      <c r="A2695" s="1">
        <v>33902736</v>
      </c>
      <c r="B2695" s="1" t="s">
        <v>7327</v>
      </c>
      <c r="C2695" s="1" t="s">
        <v>7328</v>
      </c>
      <c r="D2695" s="1" t="s">
        <v>7329</v>
      </c>
      <c r="E2695" s="1" t="s">
        <v>66</v>
      </c>
      <c r="F2695" s="1" t="s">
        <v>874</v>
      </c>
      <c r="G2695" s="1" t="s">
        <v>875</v>
      </c>
    </row>
    <row r="2696" spans="1:7" x14ac:dyDescent="0.25">
      <c r="A2696" s="1">
        <v>33902697</v>
      </c>
      <c r="B2696" s="1" t="s">
        <v>7330</v>
      </c>
      <c r="C2696" s="1" t="s">
        <v>7331</v>
      </c>
      <c r="D2696" s="1" t="s">
        <v>7332</v>
      </c>
      <c r="E2696" s="1" t="s">
        <v>66</v>
      </c>
      <c r="F2696" s="1" t="s">
        <v>874</v>
      </c>
      <c r="G2696" s="1" t="s">
        <v>875</v>
      </c>
    </row>
    <row r="2697" spans="1:7" x14ac:dyDescent="0.25">
      <c r="A2697" s="1">
        <v>33003308</v>
      </c>
      <c r="B2697" s="1" t="s">
        <v>7333</v>
      </c>
      <c r="C2697" s="1" t="s">
        <v>7334</v>
      </c>
      <c r="D2697" s="1" t="s">
        <v>7335</v>
      </c>
      <c r="E2697" s="1" t="s">
        <v>66</v>
      </c>
      <c r="G2697" s="1" t="s">
        <v>199</v>
      </c>
    </row>
    <row r="2698" spans="1:7" x14ac:dyDescent="0.25">
      <c r="A2698" s="1">
        <v>33003309</v>
      </c>
      <c r="B2698" s="1" t="s">
        <v>7336</v>
      </c>
      <c r="C2698" s="1" t="s">
        <v>7337</v>
      </c>
      <c r="D2698" s="1" t="s">
        <v>7338</v>
      </c>
      <c r="E2698" s="1" t="s">
        <v>66</v>
      </c>
      <c r="G2698" s="1" t="s">
        <v>199</v>
      </c>
    </row>
    <row r="2699" spans="1:7" x14ac:dyDescent="0.25">
      <c r="A2699" s="1">
        <v>33003310</v>
      </c>
      <c r="B2699" s="1" t="s">
        <v>7339</v>
      </c>
      <c r="C2699" s="1" t="s">
        <v>7340</v>
      </c>
      <c r="D2699" s="1" t="s">
        <v>7341</v>
      </c>
      <c r="E2699" s="1" t="s">
        <v>66</v>
      </c>
      <c r="G2699" s="1" t="s">
        <v>199</v>
      </c>
    </row>
    <row r="2700" spans="1:7" x14ac:dyDescent="0.25">
      <c r="A2700" s="1">
        <v>33003311</v>
      </c>
      <c r="B2700" s="1" t="s">
        <v>7342</v>
      </c>
      <c r="C2700" s="1" t="s">
        <v>7343</v>
      </c>
      <c r="D2700" s="1" t="s">
        <v>7344</v>
      </c>
      <c r="E2700" s="1" t="s">
        <v>66</v>
      </c>
      <c r="G2700" s="1" t="s">
        <v>199</v>
      </c>
    </row>
    <row r="2701" spans="1:7" x14ac:dyDescent="0.25">
      <c r="A2701" s="1">
        <v>33902687</v>
      </c>
      <c r="B2701" s="1" t="s">
        <v>7345</v>
      </c>
      <c r="C2701" s="1" t="s">
        <v>7346</v>
      </c>
      <c r="D2701" s="1" t="s">
        <v>7347</v>
      </c>
      <c r="E2701" s="1" t="s">
        <v>66</v>
      </c>
      <c r="F2701" s="1" t="s">
        <v>874</v>
      </c>
      <c r="G2701" s="1" t="s">
        <v>875</v>
      </c>
    </row>
    <row r="2702" spans="1:7" x14ac:dyDescent="0.25">
      <c r="A2702" s="1">
        <v>33902743</v>
      </c>
      <c r="B2702" s="1" t="s">
        <v>7348</v>
      </c>
      <c r="C2702" s="1" t="s">
        <v>7349</v>
      </c>
      <c r="D2702" s="1" t="s">
        <v>7350</v>
      </c>
      <c r="E2702" s="1" t="s">
        <v>66</v>
      </c>
      <c r="F2702" s="1" t="s">
        <v>874</v>
      </c>
      <c r="G2702" s="1" t="s">
        <v>875</v>
      </c>
    </row>
    <row r="2703" spans="1:7" x14ac:dyDescent="0.25">
      <c r="A2703" s="1">
        <v>33902731</v>
      </c>
      <c r="B2703" s="1" t="s">
        <v>7351</v>
      </c>
      <c r="C2703" s="1" t="s">
        <v>7352</v>
      </c>
      <c r="D2703" s="1" t="s">
        <v>7353</v>
      </c>
      <c r="E2703" s="1" t="s">
        <v>66</v>
      </c>
      <c r="F2703" s="1" t="s">
        <v>874</v>
      </c>
      <c r="G2703" s="1" t="s">
        <v>875</v>
      </c>
    </row>
    <row r="2704" spans="1:7" x14ac:dyDescent="0.25">
      <c r="A2704" s="1">
        <v>33902704</v>
      </c>
      <c r="B2704" s="1" t="s">
        <v>7354</v>
      </c>
      <c r="C2704" s="1" t="s">
        <v>7355</v>
      </c>
      <c r="D2704" s="1" t="s">
        <v>7356</v>
      </c>
      <c r="E2704" s="1" t="s">
        <v>66</v>
      </c>
      <c r="F2704" s="1" t="s">
        <v>874</v>
      </c>
      <c r="G2704" s="1" t="s">
        <v>875</v>
      </c>
    </row>
    <row r="2705" spans="1:7" x14ac:dyDescent="0.25">
      <c r="A2705" s="1">
        <v>35260779</v>
      </c>
      <c r="B2705" s="1" t="s">
        <v>7357</v>
      </c>
      <c r="C2705" s="1" t="s">
        <v>7358</v>
      </c>
      <c r="D2705" s="1" t="s">
        <v>7359</v>
      </c>
      <c r="E2705" s="1" t="s">
        <v>66</v>
      </c>
      <c r="F2705" s="1" t="s">
        <v>29</v>
      </c>
      <c r="G2705" s="1" t="s">
        <v>2799</v>
      </c>
    </row>
    <row r="2706" spans="1:7" x14ac:dyDescent="0.25">
      <c r="A2706" s="1">
        <v>35260776</v>
      </c>
      <c r="B2706" s="1" t="s">
        <v>7360</v>
      </c>
      <c r="C2706" s="1" t="s">
        <v>7361</v>
      </c>
      <c r="D2706" s="1" t="s">
        <v>7362</v>
      </c>
      <c r="E2706" s="1" t="s">
        <v>65</v>
      </c>
      <c r="F2706" s="1" t="s">
        <v>29</v>
      </c>
      <c r="G2706" s="1" t="s">
        <v>2799</v>
      </c>
    </row>
    <row r="2707" spans="1:7" x14ac:dyDescent="0.25">
      <c r="A2707" s="1">
        <v>39010283</v>
      </c>
      <c r="B2707" s="1" t="s">
        <v>7363</v>
      </c>
      <c r="C2707" s="1" t="s">
        <v>7363</v>
      </c>
      <c r="D2707" s="1" t="s">
        <v>7364</v>
      </c>
      <c r="E2707" s="1" t="s">
        <v>65</v>
      </c>
      <c r="G2707" s="1" t="s">
        <v>199</v>
      </c>
    </row>
    <row r="2708" spans="1:7" x14ac:dyDescent="0.25">
      <c r="B2708" s="1" t="s">
        <v>7365</v>
      </c>
      <c r="C2708" s="1" t="s">
        <v>7366</v>
      </c>
      <c r="D2708" s="1" t="s">
        <v>7367</v>
      </c>
      <c r="E2708" s="1" t="s">
        <v>65</v>
      </c>
      <c r="F2708" s="1" t="s">
        <v>7368</v>
      </c>
      <c r="G2708" s="1" t="s">
        <v>199</v>
      </c>
    </row>
    <row r="2709" spans="1:7" x14ac:dyDescent="0.25">
      <c r="A2709" s="1">
        <v>35520232</v>
      </c>
      <c r="B2709" s="1" t="s">
        <v>7369</v>
      </c>
      <c r="C2709" s="1" t="s">
        <v>7370</v>
      </c>
      <c r="D2709" s="1" t="s">
        <v>7371</v>
      </c>
      <c r="E2709" s="1" t="s">
        <v>65</v>
      </c>
      <c r="F2709" s="1" t="s">
        <v>7372</v>
      </c>
      <c r="G2709" s="1" t="s">
        <v>7373</v>
      </c>
    </row>
    <row r="2710" spans="1:7" x14ac:dyDescent="0.25">
      <c r="A2710" s="1">
        <v>33903862</v>
      </c>
      <c r="B2710" s="1" t="s">
        <v>7374</v>
      </c>
      <c r="C2710" s="1" t="s">
        <v>7375</v>
      </c>
      <c r="D2710" s="1" t="s">
        <v>7376</v>
      </c>
      <c r="E2710" s="1" t="s">
        <v>66</v>
      </c>
      <c r="F2710" s="1" t="s">
        <v>387</v>
      </c>
      <c r="G2710" s="1" t="s">
        <v>388</v>
      </c>
    </row>
    <row r="2711" spans="1:7" x14ac:dyDescent="0.25">
      <c r="A2711" s="1">
        <v>33903863</v>
      </c>
      <c r="B2711" s="1" t="s">
        <v>7377</v>
      </c>
      <c r="C2711" s="1" t="s">
        <v>7378</v>
      </c>
      <c r="D2711" s="1" t="s">
        <v>7379</v>
      </c>
      <c r="E2711" s="1" t="s">
        <v>66</v>
      </c>
      <c r="F2711" s="1" t="s">
        <v>387</v>
      </c>
      <c r="G2711" s="1" t="s">
        <v>388</v>
      </c>
    </row>
    <row r="2712" spans="1:7" x14ac:dyDescent="0.25">
      <c r="A2712" s="1">
        <v>33903864</v>
      </c>
      <c r="B2712" s="1" t="s">
        <v>7380</v>
      </c>
      <c r="C2712" s="1" t="s">
        <v>7381</v>
      </c>
      <c r="D2712" s="1" t="s">
        <v>7382</v>
      </c>
      <c r="E2712" s="1" t="s">
        <v>66</v>
      </c>
      <c r="F2712" s="1" t="s">
        <v>387</v>
      </c>
      <c r="G2712" s="1" t="s">
        <v>388</v>
      </c>
    </row>
    <row r="2713" spans="1:7" x14ac:dyDescent="0.25">
      <c r="A2713" s="1">
        <v>33903865</v>
      </c>
      <c r="B2713" s="1" t="s">
        <v>7383</v>
      </c>
      <c r="C2713" s="1" t="s">
        <v>7384</v>
      </c>
      <c r="D2713" s="1" t="s">
        <v>7385</v>
      </c>
      <c r="E2713" s="1" t="s">
        <v>66</v>
      </c>
      <c r="F2713" s="1" t="s">
        <v>387</v>
      </c>
      <c r="G2713" s="1" t="s">
        <v>388</v>
      </c>
    </row>
    <row r="2714" spans="1:7" x14ac:dyDescent="0.25">
      <c r="A2714" s="1">
        <v>33903866</v>
      </c>
      <c r="B2714" s="1" t="s">
        <v>7386</v>
      </c>
      <c r="C2714" s="1" t="s">
        <v>7387</v>
      </c>
      <c r="D2714" s="1" t="s">
        <v>7388</v>
      </c>
      <c r="E2714" s="1" t="s">
        <v>66</v>
      </c>
      <c r="F2714" s="1" t="s">
        <v>387</v>
      </c>
      <c r="G2714" s="1" t="s">
        <v>388</v>
      </c>
    </row>
    <row r="2715" spans="1:7" x14ac:dyDescent="0.25">
      <c r="A2715" s="1">
        <v>33903867</v>
      </c>
      <c r="B2715" s="1" t="s">
        <v>7389</v>
      </c>
      <c r="C2715" s="1" t="s">
        <v>7390</v>
      </c>
      <c r="D2715" s="1" t="s">
        <v>7391</v>
      </c>
      <c r="E2715" s="1" t="s">
        <v>66</v>
      </c>
      <c r="F2715" s="1" t="s">
        <v>387</v>
      </c>
      <c r="G2715" s="1" t="s">
        <v>388</v>
      </c>
    </row>
    <row r="2716" spans="1:7" x14ac:dyDescent="0.25">
      <c r="A2716" s="1">
        <v>33903868</v>
      </c>
      <c r="B2716" s="1" t="s">
        <v>7392</v>
      </c>
      <c r="C2716" s="1" t="s">
        <v>7393</v>
      </c>
      <c r="D2716" s="1" t="s">
        <v>7394</v>
      </c>
      <c r="E2716" s="1" t="s">
        <v>66</v>
      </c>
      <c r="F2716" s="1" t="s">
        <v>387</v>
      </c>
      <c r="G2716" s="1" t="s">
        <v>388</v>
      </c>
    </row>
    <row r="2717" spans="1:7" x14ac:dyDescent="0.25">
      <c r="A2717" s="1">
        <v>33903869</v>
      </c>
      <c r="B2717" s="1" t="s">
        <v>7395</v>
      </c>
      <c r="C2717" s="1" t="s">
        <v>7396</v>
      </c>
      <c r="D2717" s="1" t="s">
        <v>7397</v>
      </c>
      <c r="E2717" s="1" t="s">
        <v>66</v>
      </c>
      <c r="F2717" s="1" t="s">
        <v>387</v>
      </c>
      <c r="G2717" s="1" t="s">
        <v>388</v>
      </c>
    </row>
    <row r="2718" spans="1:7" x14ac:dyDescent="0.25">
      <c r="A2718" s="1">
        <v>33903870</v>
      </c>
      <c r="B2718" s="1" t="s">
        <v>7398</v>
      </c>
      <c r="C2718" s="1" t="s">
        <v>7399</v>
      </c>
      <c r="D2718" s="1" t="s">
        <v>7400</v>
      </c>
      <c r="E2718" s="1" t="s">
        <v>66</v>
      </c>
      <c r="F2718" s="1" t="s">
        <v>387</v>
      </c>
      <c r="G2718" s="1" t="s">
        <v>388</v>
      </c>
    </row>
    <row r="2719" spans="1:7" x14ac:dyDescent="0.25">
      <c r="A2719" s="1">
        <v>33903871</v>
      </c>
      <c r="B2719" s="1" t="s">
        <v>7401</v>
      </c>
      <c r="C2719" s="1" t="s">
        <v>7402</v>
      </c>
      <c r="D2719" s="1" t="s">
        <v>7403</v>
      </c>
      <c r="E2719" s="1" t="s">
        <v>66</v>
      </c>
      <c r="F2719" s="1" t="s">
        <v>387</v>
      </c>
      <c r="G2719" s="1" t="s">
        <v>388</v>
      </c>
    </row>
    <row r="2720" spans="1:7" x14ac:dyDescent="0.25">
      <c r="A2720" s="1">
        <v>35260798</v>
      </c>
      <c r="B2720" s="1" t="s">
        <v>7404</v>
      </c>
      <c r="C2720" s="1" t="s">
        <v>7405</v>
      </c>
      <c r="D2720" s="1" t="s">
        <v>7405</v>
      </c>
      <c r="E2720" s="1" t="s">
        <v>65</v>
      </c>
      <c r="F2720" s="1" t="s">
        <v>89</v>
      </c>
      <c r="G2720" s="1" t="s">
        <v>1364</v>
      </c>
    </row>
    <row r="2721" spans="1:7" x14ac:dyDescent="0.25">
      <c r="A2721" s="1">
        <v>35260799</v>
      </c>
      <c r="B2721" s="1" t="s">
        <v>7406</v>
      </c>
      <c r="C2721" s="1" t="s">
        <v>7407</v>
      </c>
      <c r="D2721" s="1" t="s">
        <v>7407</v>
      </c>
      <c r="G2721" s="1" t="s">
        <v>199</v>
      </c>
    </row>
    <row r="2722" spans="1:7" x14ac:dyDescent="0.25">
      <c r="A2722" s="1">
        <v>33003796</v>
      </c>
      <c r="B2722" s="1" t="s">
        <v>7408</v>
      </c>
      <c r="C2722" s="1" t="s">
        <v>7409</v>
      </c>
      <c r="D2722" s="1" t="s">
        <v>7410</v>
      </c>
      <c r="E2722" s="1" t="s">
        <v>65</v>
      </c>
      <c r="F2722" s="1" t="s">
        <v>39</v>
      </c>
      <c r="G2722" s="1" t="s">
        <v>321</v>
      </c>
    </row>
    <row r="2723" spans="1:7" x14ac:dyDescent="0.25">
      <c r="A2723" s="1">
        <v>33003797</v>
      </c>
      <c r="B2723" s="1" t="s">
        <v>7411</v>
      </c>
      <c r="C2723" s="1" t="s">
        <v>7412</v>
      </c>
      <c r="D2723" s="1" t="s">
        <v>7413</v>
      </c>
      <c r="E2723" s="1" t="s">
        <v>65</v>
      </c>
      <c r="F2723" s="1" t="s">
        <v>39</v>
      </c>
      <c r="G2723" s="1" t="s">
        <v>321</v>
      </c>
    </row>
    <row r="2724" spans="1:7" x14ac:dyDescent="0.25">
      <c r="A2724" s="1">
        <v>33003798</v>
      </c>
      <c r="B2724" s="1" t="s">
        <v>7414</v>
      </c>
      <c r="C2724" s="1" t="s">
        <v>7415</v>
      </c>
      <c r="D2724" s="1" t="s">
        <v>7416</v>
      </c>
      <c r="E2724" s="1" t="s">
        <v>65</v>
      </c>
      <c r="F2724" s="1" t="s">
        <v>39</v>
      </c>
      <c r="G2724" s="1" t="s">
        <v>321</v>
      </c>
    </row>
    <row r="2725" spans="1:7" x14ac:dyDescent="0.25">
      <c r="A2725" s="1">
        <v>33003799</v>
      </c>
      <c r="B2725" s="1" t="s">
        <v>7417</v>
      </c>
      <c r="C2725" s="1" t="s">
        <v>7418</v>
      </c>
      <c r="D2725" s="1" t="s">
        <v>7419</v>
      </c>
      <c r="E2725" s="1" t="s">
        <v>65</v>
      </c>
      <c r="F2725" s="1" t="s">
        <v>39</v>
      </c>
      <c r="G2725" s="1" t="s">
        <v>321</v>
      </c>
    </row>
    <row r="2726" spans="1:7" x14ac:dyDescent="0.25">
      <c r="A2726" s="1">
        <v>35085006</v>
      </c>
      <c r="B2726" s="1" t="s">
        <v>7420</v>
      </c>
      <c r="C2726" s="1" t="s">
        <v>7421</v>
      </c>
      <c r="D2726" s="1" t="s">
        <v>7422</v>
      </c>
      <c r="E2726" s="1" t="s">
        <v>65</v>
      </c>
      <c r="F2726" s="1" t="s">
        <v>2991</v>
      </c>
      <c r="G2726" s="1" t="s">
        <v>2992</v>
      </c>
    </row>
    <row r="2727" spans="1:7" x14ac:dyDescent="0.25">
      <c r="A2727" s="1">
        <v>26220065</v>
      </c>
      <c r="B2727" s="1" t="s">
        <v>7423</v>
      </c>
      <c r="C2727" s="1" t="s">
        <v>7423</v>
      </c>
      <c r="D2727" s="1" t="s">
        <v>7423</v>
      </c>
      <c r="G2727" s="1" t="s">
        <v>199</v>
      </c>
    </row>
    <row r="2728" spans="1:7" x14ac:dyDescent="0.25">
      <c r="A2728" s="1">
        <v>25220065</v>
      </c>
      <c r="B2728" s="1" t="s">
        <v>7423</v>
      </c>
      <c r="C2728" s="1" t="s">
        <v>7423</v>
      </c>
      <c r="D2728" s="1" t="s">
        <v>7423</v>
      </c>
      <c r="G2728" s="1" t="s">
        <v>199</v>
      </c>
    </row>
    <row r="2729" spans="1:7" x14ac:dyDescent="0.25">
      <c r="A2729" s="1">
        <v>35520233</v>
      </c>
      <c r="B2729" s="1" t="s">
        <v>7424</v>
      </c>
      <c r="C2729" s="1" t="s">
        <v>7425</v>
      </c>
      <c r="D2729" s="1" t="s">
        <v>7426</v>
      </c>
      <c r="E2729" s="1" t="s">
        <v>65</v>
      </c>
      <c r="F2729" s="1" t="s">
        <v>7372</v>
      </c>
      <c r="G2729" s="1" t="s">
        <v>7373</v>
      </c>
    </row>
    <row r="2730" spans="1:7" x14ac:dyDescent="0.25">
      <c r="B2730" s="1" t="s">
        <v>7427</v>
      </c>
      <c r="C2730" s="1" t="s">
        <v>7428</v>
      </c>
      <c r="D2730" s="1" t="s">
        <v>7429</v>
      </c>
      <c r="E2730" s="1" t="s">
        <v>65</v>
      </c>
      <c r="F2730" s="1" t="s">
        <v>7430</v>
      </c>
      <c r="G2730" s="1" t="s">
        <v>199</v>
      </c>
    </row>
    <row r="2731" spans="1:7" x14ac:dyDescent="0.25">
      <c r="B2731" s="1" t="s">
        <v>7431</v>
      </c>
      <c r="C2731" s="1" t="s">
        <v>7432</v>
      </c>
      <c r="D2731" s="1" t="s">
        <v>7433</v>
      </c>
      <c r="E2731" s="1" t="s">
        <v>65</v>
      </c>
      <c r="F2731" s="1" t="s">
        <v>7434</v>
      </c>
      <c r="G2731" s="1" t="s">
        <v>199</v>
      </c>
    </row>
    <row r="2732" spans="1:7" x14ac:dyDescent="0.25">
      <c r="B2732" s="1" t="s">
        <v>7435</v>
      </c>
      <c r="C2732" s="1" t="s">
        <v>7436</v>
      </c>
      <c r="D2732" s="1" t="s">
        <v>7437</v>
      </c>
      <c r="E2732" s="1" t="s">
        <v>65</v>
      </c>
      <c r="F2732" s="1" t="s">
        <v>7438</v>
      </c>
      <c r="G2732" s="1" t="s">
        <v>199</v>
      </c>
    </row>
    <row r="2733" spans="1:7" x14ac:dyDescent="0.25">
      <c r="A2733" s="1">
        <v>35103020</v>
      </c>
      <c r="B2733" s="1" t="s">
        <v>7439</v>
      </c>
      <c r="C2733" s="1" t="s">
        <v>7440</v>
      </c>
      <c r="D2733" s="1" t="s">
        <v>7439</v>
      </c>
      <c r="E2733" s="1" t="s">
        <v>65</v>
      </c>
      <c r="F2733" s="1" t="s">
        <v>1151</v>
      </c>
      <c r="G2733" s="1" t="s">
        <v>1152</v>
      </c>
    </row>
    <row r="2734" spans="1:7" x14ac:dyDescent="0.25">
      <c r="A2734" s="1">
        <v>26220064</v>
      </c>
      <c r="B2734" s="1" t="s">
        <v>7441</v>
      </c>
      <c r="C2734" s="1" t="s">
        <v>7441</v>
      </c>
      <c r="D2734" s="1" t="s">
        <v>7441</v>
      </c>
      <c r="G2734" s="1" t="s">
        <v>199</v>
      </c>
    </row>
    <row r="2735" spans="1:7" x14ac:dyDescent="0.25">
      <c r="A2735" s="1">
        <v>25220064</v>
      </c>
      <c r="B2735" s="1" t="s">
        <v>7441</v>
      </c>
      <c r="C2735" s="1" t="s">
        <v>7441</v>
      </c>
      <c r="D2735" s="1" t="s">
        <v>7441</v>
      </c>
      <c r="G2735" s="1" t="s">
        <v>199</v>
      </c>
    </row>
    <row r="2736" spans="1:7" x14ac:dyDescent="0.25">
      <c r="A2736" s="1">
        <v>19040181</v>
      </c>
      <c r="B2736" s="1" t="s">
        <v>7442</v>
      </c>
      <c r="C2736" s="1" t="s">
        <v>7443</v>
      </c>
      <c r="D2736" s="1" t="s">
        <v>7444</v>
      </c>
      <c r="E2736" s="1" t="s">
        <v>66</v>
      </c>
      <c r="F2736" s="1" t="s">
        <v>7445</v>
      </c>
      <c r="G2736" s="1" t="s">
        <v>7446</v>
      </c>
    </row>
    <row r="2737" spans="1:7" x14ac:dyDescent="0.25">
      <c r="A2737" s="1">
        <v>15040181</v>
      </c>
      <c r="B2737" s="1" t="s">
        <v>7447</v>
      </c>
      <c r="C2737" s="1" t="s">
        <v>7447</v>
      </c>
      <c r="D2737" s="1" t="s">
        <v>7447</v>
      </c>
      <c r="G2737" s="1" t="s">
        <v>199</v>
      </c>
    </row>
    <row r="2738" spans="1:7" x14ac:dyDescent="0.25">
      <c r="A2738" s="1">
        <v>35150337</v>
      </c>
      <c r="B2738" s="1" t="s">
        <v>7448</v>
      </c>
      <c r="C2738" s="1" t="s">
        <v>7449</v>
      </c>
      <c r="D2738" s="1" t="s">
        <v>7450</v>
      </c>
      <c r="E2738" s="1" t="s">
        <v>66</v>
      </c>
      <c r="F2738" s="1" t="s">
        <v>226</v>
      </c>
      <c r="G2738" s="1" t="s">
        <v>227</v>
      </c>
    </row>
    <row r="2739" spans="1:7" x14ac:dyDescent="0.25">
      <c r="A2739" s="1">
        <v>35150338</v>
      </c>
      <c r="B2739" s="1" t="s">
        <v>7451</v>
      </c>
      <c r="C2739" s="1" t="s">
        <v>7452</v>
      </c>
      <c r="D2739" s="1" t="s">
        <v>7453</v>
      </c>
      <c r="E2739" s="1" t="s">
        <v>66</v>
      </c>
      <c r="F2739" s="1" t="s">
        <v>226</v>
      </c>
      <c r="G2739" s="1" t="s">
        <v>227</v>
      </c>
    </row>
    <row r="2740" spans="1:7" x14ac:dyDescent="0.25">
      <c r="A2740" s="1">
        <v>35150339</v>
      </c>
      <c r="B2740" s="1" t="s">
        <v>7454</v>
      </c>
      <c r="C2740" s="1" t="s">
        <v>7455</v>
      </c>
      <c r="D2740" s="1" t="s">
        <v>7456</v>
      </c>
      <c r="E2740" s="1" t="s">
        <v>66</v>
      </c>
      <c r="F2740" s="1" t="s">
        <v>226</v>
      </c>
      <c r="G2740" s="1" t="s">
        <v>227</v>
      </c>
    </row>
    <row r="2741" spans="1:7" x14ac:dyDescent="0.25">
      <c r="A2741" s="1">
        <v>35150340</v>
      </c>
      <c r="B2741" s="1" t="s">
        <v>7457</v>
      </c>
      <c r="C2741" s="1" t="s">
        <v>7458</v>
      </c>
      <c r="D2741" s="1" t="s">
        <v>7459</v>
      </c>
      <c r="E2741" s="1" t="s">
        <v>66</v>
      </c>
      <c r="F2741" s="1" t="s">
        <v>226</v>
      </c>
      <c r="G2741" s="1" t="s">
        <v>227</v>
      </c>
    </row>
    <row r="2742" spans="1:7" x14ac:dyDescent="0.25">
      <c r="A2742" s="1">
        <v>35150341</v>
      </c>
      <c r="B2742" s="1" t="s">
        <v>7460</v>
      </c>
      <c r="C2742" s="1" t="s">
        <v>7461</v>
      </c>
      <c r="D2742" s="1" t="s">
        <v>7462</v>
      </c>
      <c r="E2742" s="1" t="s">
        <v>66</v>
      </c>
      <c r="F2742" s="1" t="s">
        <v>226</v>
      </c>
      <c r="G2742" s="1" t="s">
        <v>227</v>
      </c>
    </row>
    <row r="2743" spans="1:7" x14ac:dyDescent="0.25">
      <c r="A2743" s="1">
        <v>35150342</v>
      </c>
      <c r="B2743" s="1" t="s">
        <v>7463</v>
      </c>
      <c r="C2743" s="1" t="s">
        <v>7464</v>
      </c>
      <c r="D2743" s="1" t="s">
        <v>7465</v>
      </c>
      <c r="E2743" s="1" t="s">
        <v>66</v>
      </c>
      <c r="F2743" s="1" t="s">
        <v>226</v>
      </c>
      <c r="G2743" s="1" t="s">
        <v>227</v>
      </c>
    </row>
    <row r="2744" spans="1:7" x14ac:dyDescent="0.25">
      <c r="A2744" s="1">
        <v>35150343</v>
      </c>
      <c r="B2744" s="1" t="s">
        <v>7466</v>
      </c>
      <c r="C2744" s="1" t="s">
        <v>7467</v>
      </c>
      <c r="D2744" s="1" t="s">
        <v>7468</v>
      </c>
      <c r="E2744" s="1" t="s">
        <v>66</v>
      </c>
      <c r="F2744" s="1" t="s">
        <v>226</v>
      </c>
      <c r="G2744" s="1" t="s">
        <v>227</v>
      </c>
    </row>
    <row r="2745" spans="1:7" x14ac:dyDescent="0.25">
      <c r="A2745" s="1">
        <v>35150344</v>
      </c>
      <c r="B2745" s="1" t="s">
        <v>7469</v>
      </c>
      <c r="C2745" s="1" t="s">
        <v>7470</v>
      </c>
      <c r="D2745" s="1" t="s">
        <v>7471</v>
      </c>
      <c r="E2745" s="1" t="s">
        <v>66</v>
      </c>
      <c r="F2745" s="1" t="s">
        <v>226</v>
      </c>
      <c r="G2745" s="1" t="s">
        <v>227</v>
      </c>
    </row>
    <row r="2746" spans="1:7" x14ac:dyDescent="0.25">
      <c r="A2746" s="1">
        <v>35150345</v>
      </c>
      <c r="B2746" s="1" t="s">
        <v>7472</v>
      </c>
      <c r="C2746" s="1" t="s">
        <v>7473</v>
      </c>
      <c r="D2746" s="1" t="s">
        <v>7474</v>
      </c>
      <c r="E2746" s="1" t="s">
        <v>66</v>
      </c>
      <c r="F2746" s="1" t="s">
        <v>226</v>
      </c>
      <c r="G2746" s="1" t="s">
        <v>227</v>
      </c>
    </row>
    <row r="2747" spans="1:7" x14ac:dyDescent="0.25">
      <c r="A2747" s="1">
        <v>37140414</v>
      </c>
      <c r="B2747" s="1" t="s">
        <v>7475</v>
      </c>
      <c r="C2747" s="1" t="s">
        <v>7475</v>
      </c>
      <c r="D2747" s="1" t="s">
        <v>7475</v>
      </c>
      <c r="G2747" s="1" t="s">
        <v>199</v>
      </c>
    </row>
    <row r="2748" spans="1:7" x14ac:dyDescent="0.25">
      <c r="A2748" s="1">
        <v>35150336</v>
      </c>
      <c r="B2748" s="1" t="s">
        <v>7476</v>
      </c>
      <c r="C2748" s="1" t="s">
        <v>7477</v>
      </c>
      <c r="D2748" s="1" t="s">
        <v>7478</v>
      </c>
      <c r="E2748" s="1" t="s">
        <v>66</v>
      </c>
      <c r="F2748" s="1" t="s">
        <v>226</v>
      </c>
      <c r="G2748" s="1" t="s">
        <v>227</v>
      </c>
    </row>
    <row r="2749" spans="1:7" x14ac:dyDescent="0.25">
      <c r="A2749" s="1">
        <v>16221008</v>
      </c>
      <c r="B2749" s="1" t="s">
        <v>7479</v>
      </c>
      <c r="C2749" s="1" t="s">
        <v>7479</v>
      </c>
      <c r="D2749" s="1" t="s">
        <v>7479</v>
      </c>
      <c r="G2749" s="1" t="s">
        <v>199</v>
      </c>
    </row>
    <row r="2750" spans="1:7" x14ac:dyDescent="0.25">
      <c r="A2750" s="1">
        <v>15221008</v>
      </c>
      <c r="B2750" s="1" t="s">
        <v>7479</v>
      </c>
      <c r="C2750" s="1" t="s">
        <v>7479</v>
      </c>
      <c r="D2750" s="1" t="s">
        <v>7479</v>
      </c>
      <c r="G2750" s="1" t="s">
        <v>199</v>
      </c>
    </row>
    <row r="2751" spans="1:7" x14ac:dyDescent="0.25">
      <c r="A2751" s="1">
        <v>37150002</v>
      </c>
      <c r="B2751" s="1" t="s">
        <v>7480</v>
      </c>
      <c r="C2751" s="1" t="s">
        <v>7480</v>
      </c>
      <c r="D2751" s="1" t="s">
        <v>7480</v>
      </c>
      <c r="G2751" s="1" t="s">
        <v>199</v>
      </c>
    </row>
    <row r="2752" spans="1:7" x14ac:dyDescent="0.25">
      <c r="B2752" s="1" t="s">
        <v>7481</v>
      </c>
      <c r="C2752" s="1" t="s">
        <v>7481</v>
      </c>
      <c r="D2752" s="1" t="s">
        <v>7481</v>
      </c>
      <c r="E2752" s="1" t="s">
        <v>66</v>
      </c>
      <c r="G2752" s="1" t="s">
        <v>199</v>
      </c>
    </row>
    <row r="2753" spans="1:7" x14ac:dyDescent="0.25">
      <c r="B2753" s="1" t="s">
        <v>7482</v>
      </c>
      <c r="C2753" s="1" t="s">
        <v>7482</v>
      </c>
      <c r="D2753" s="1" t="s">
        <v>7482</v>
      </c>
      <c r="E2753" s="1" t="s">
        <v>66</v>
      </c>
      <c r="G2753" s="1" t="s">
        <v>199</v>
      </c>
    </row>
    <row r="2754" spans="1:7" x14ac:dyDescent="0.25">
      <c r="B2754" s="1" t="s">
        <v>7483</v>
      </c>
      <c r="C2754" s="1" t="s">
        <v>7483</v>
      </c>
      <c r="D2754" s="1" t="s">
        <v>7483</v>
      </c>
      <c r="E2754" s="1" t="s">
        <v>66</v>
      </c>
      <c r="G2754" s="1" t="s">
        <v>199</v>
      </c>
    </row>
    <row r="2755" spans="1:7" x14ac:dyDescent="0.25">
      <c r="A2755" s="1">
        <v>35030525</v>
      </c>
      <c r="B2755" s="1" t="s">
        <v>7484</v>
      </c>
      <c r="C2755" s="1" t="s">
        <v>7485</v>
      </c>
      <c r="D2755" s="1" t="s">
        <v>7486</v>
      </c>
      <c r="E2755" s="1" t="s">
        <v>65</v>
      </c>
      <c r="F2755" s="1" t="s">
        <v>7487</v>
      </c>
      <c r="G2755" s="1" t="s">
        <v>7488</v>
      </c>
    </row>
    <row r="2756" spans="1:7" x14ac:dyDescent="0.25">
      <c r="A2756" s="1">
        <v>35030522</v>
      </c>
      <c r="B2756" s="1" t="s">
        <v>7489</v>
      </c>
      <c r="C2756" s="1" t="s">
        <v>7490</v>
      </c>
      <c r="D2756" s="1" t="s">
        <v>7491</v>
      </c>
      <c r="E2756" s="1" t="s">
        <v>65</v>
      </c>
      <c r="F2756" s="1" t="s">
        <v>7487</v>
      </c>
      <c r="G2756" s="1" t="s">
        <v>7488</v>
      </c>
    </row>
    <row r="2757" spans="1:7" x14ac:dyDescent="0.25">
      <c r="A2757" s="1">
        <v>35030521</v>
      </c>
      <c r="B2757" s="1" t="s">
        <v>7492</v>
      </c>
      <c r="C2757" s="1" t="s">
        <v>7493</v>
      </c>
      <c r="D2757" s="1" t="s">
        <v>7494</v>
      </c>
      <c r="E2757" s="1" t="s">
        <v>65</v>
      </c>
      <c r="F2757" s="1" t="s">
        <v>7487</v>
      </c>
      <c r="G2757" s="1" t="s">
        <v>7488</v>
      </c>
    </row>
    <row r="2758" spans="1:7" x14ac:dyDescent="0.25">
      <c r="A2758" s="1">
        <v>35030523</v>
      </c>
      <c r="B2758" s="1" t="s">
        <v>7495</v>
      </c>
      <c r="C2758" s="1" t="s">
        <v>7496</v>
      </c>
      <c r="D2758" s="1" t="s">
        <v>7497</v>
      </c>
      <c r="E2758" s="1" t="s">
        <v>65</v>
      </c>
      <c r="F2758" s="1" t="s">
        <v>7487</v>
      </c>
      <c r="G2758" s="1" t="s">
        <v>7488</v>
      </c>
    </row>
    <row r="2759" spans="1:7" x14ac:dyDescent="0.25">
      <c r="A2759" s="1">
        <v>35030528</v>
      </c>
      <c r="B2759" s="1" t="s">
        <v>7498</v>
      </c>
      <c r="C2759" s="1" t="s">
        <v>7499</v>
      </c>
      <c r="D2759" s="1" t="s">
        <v>7500</v>
      </c>
      <c r="E2759" s="1" t="s">
        <v>66</v>
      </c>
      <c r="F2759" s="1" t="s">
        <v>7487</v>
      </c>
      <c r="G2759" s="1" t="s">
        <v>7488</v>
      </c>
    </row>
    <row r="2760" spans="1:7" x14ac:dyDescent="0.25">
      <c r="A2760" s="1">
        <v>33004065</v>
      </c>
      <c r="B2760" s="1" t="s">
        <v>7501</v>
      </c>
      <c r="C2760" s="1" t="s">
        <v>7502</v>
      </c>
      <c r="D2760" s="1" t="s">
        <v>7503</v>
      </c>
      <c r="E2760" s="1" t="s">
        <v>65</v>
      </c>
      <c r="F2760" s="1" t="s">
        <v>39</v>
      </c>
      <c r="G2760" s="1" t="s">
        <v>321</v>
      </c>
    </row>
    <row r="2761" spans="1:7" x14ac:dyDescent="0.25">
      <c r="A2761" s="1">
        <v>33004066</v>
      </c>
      <c r="B2761" s="1" t="s">
        <v>7504</v>
      </c>
      <c r="C2761" s="1" t="s">
        <v>7505</v>
      </c>
      <c r="D2761" s="1" t="s">
        <v>7506</v>
      </c>
      <c r="E2761" s="1" t="s">
        <v>65</v>
      </c>
      <c r="F2761" s="1" t="s">
        <v>39</v>
      </c>
      <c r="G2761" s="1" t="s">
        <v>321</v>
      </c>
    </row>
    <row r="2762" spans="1:7" x14ac:dyDescent="0.25">
      <c r="A2762" s="1">
        <v>33004067</v>
      </c>
      <c r="B2762" s="1" t="s">
        <v>7507</v>
      </c>
      <c r="C2762" s="1" t="s">
        <v>7508</v>
      </c>
      <c r="D2762" s="1" t="s">
        <v>7509</v>
      </c>
      <c r="E2762" s="1" t="s">
        <v>65</v>
      </c>
      <c r="F2762" s="1" t="s">
        <v>39</v>
      </c>
      <c r="G2762" s="1" t="s">
        <v>321</v>
      </c>
    </row>
    <row r="2763" spans="1:7" x14ac:dyDescent="0.25">
      <c r="A2763" s="1">
        <v>33004068</v>
      </c>
      <c r="B2763" s="1" t="s">
        <v>7510</v>
      </c>
      <c r="C2763" s="1" t="s">
        <v>7511</v>
      </c>
      <c r="D2763" s="1" t="s">
        <v>7512</v>
      </c>
      <c r="E2763" s="1" t="s">
        <v>65</v>
      </c>
      <c r="F2763" s="1" t="s">
        <v>39</v>
      </c>
      <c r="G2763" s="1" t="s">
        <v>321</v>
      </c>
    </row>
    <row r="2764" spans="1:7" x14ac:dyDescent="0.25">
      <c r="A2764" s="1">
        <v>33004069</v>
      </c>
      <c r="B2764" s="1" t="s">
        <v>7513</v>
      </c>
      <c r="C2764" s="1" t="s">
        <v>7514</v>
      </c>
      <c r="D2764" s="1" t="s">
        <v>7515</v>
      </c>
      <c r="E2764" s="1" t="s">
        <v>65</v>
      </c>
      <c r="F2764" s="1" t="s">
        <v>39</v>
      </c>
      <c r="G2764" s="1" t="s">
        <v>321</v>
      </c>
    </row>
    <row r="2765" spans="1:7" x14ac:dyDescent="0.25">
      <c r="A2765" s="1">
        <v>33004071</v>
      </c>
      <c r="B2765" s="1" t="s">
        <v>7516</v>
      </c>
      <c r="C2765" s="1" t="s">
        <v>7517</v>
      </c>
      <c r="D2765" s="1" t="s">
        <v>7518</v>
      </c>
      <c r="E2765" s="1" t="s">
        <v>65</v>
      </c>
      <c r="F2765" s="1" t="s">
        <v>39</v>
      </c>
      <c r="G2765" s="1" t="s">
        <v>321</v>
      </c>
    </row>
    <row r="2766" spans="1:7" x14ac:dyDescent="0.25">
      <c r="A2766" s="1">
        <v>33004072</v>
      </c>
      <c r="B2766" s="1" t="s">
        <v>7519</v>
      </c>
      <c r="C2766" s="1" t="s">
        <v>7520</v>
      </c>
      <c r="D2766" s="1" t="s">
        <v>7521</v>
      </c>
      <c r="E2766" s="1" t="s">
        <v>65</v>
      </c>
      <c r="F2766" s="1" t="s">
        <v>39</v>
      </c>
      <c r="G2766" s="1" t="s">
        <v>321</v>
      </c>
    </row>
    <row r="2767" spans="1:7" x14ac:dyDescent="0.25">
      <c r="A2767" s="1">
        <v>33004073</v>
      </c>
      <c r="B2767" s="1" t="s">
        <v>7522</v>
      </c>
      <c r="C2767" s="1" t="s">
        <v>7523</v>
      </c>
      <c r="D2767" s="1" t="s">
        <v>7524</v>
      </c>
      <c r="E2767" s="1" t="s">
        <v>65</v>
      </c>
      <c r="F2767" s="1" t="s">
        <v>39</v>
      </c>
      <c r="G2767" s="1" t="s">
        <v>321</v>
      </c>
    </row>
    <row r="2768" spans="1:7" x14ac:dyDescent="0.25">
      <c r="A2768" s="1">
        <v>33004075</v>
      </c>
      <c r="B2768" s="1" t="s">
        <v>7525</v>
      </c>
      <c r="C2768" s="1" t="s">
        <v>7526</v>
      </c>
      <c r="D2768" s="1" t="s">
        <v>7527</v>
      </c>
      <c r="E2768" s="1" t="s">
        <v>65</v>
      </c>
      <c r="F2768" s="1" t="s">
        <v>39</v>
      </c>
      <c r="G2768" s="1" t="s">
        <v>321</v>
      </c>
    </row>
    <row r="2769" spans="1:7" x14ac:dyDescent="0.25">
      <c r="A2769" s="1">
        <v>19745256</v>
      </c>
      <c r="B2769" s="1" t="s">
        <v>7528</v>
      </c>
      <c r="C2769" s="1" t="s">
        <v>7529</v>
      </c>
      <c r="D2769" s="1" t="s">
        <v>7530</v>
      </c>
      <c r="E2769" s="1" t="s">
        <v>66</v>
      </c>
      <c r="F2769" s="1" t="s">
        <v>2305</v>
      </c>
      <c r="G2769" s="1" t="s">
        <v>2306</v>
      </c>
    </row>
    <row r="2770" spans="1:7" x14ac:dyDescent="0.25">
      <c r="A2770" s="1">
        <v>17745256</v>
      </c>
      <c r="B2770" s="1" t="s">
        <v>7531</v>
      </c>
      <c r="C2770" s="1" t="s">
        <v>7531</v>
      </c>
      <c r="D2770" s="1" t="s">
        <v>7531</v>
      </c>
      <c r="G2770" s="1" t="s">
        <v>199</v>
      </c>
    </row>
    <row r="2771" spans="1:7" x14ac:dyDescent="0.25">
      <c r="A2771" s="1">
        <v>15745256</v>
      </c>
      <c r="B2771" s="1" t="s">
        <v>7531</v>
      </c>
      <c r="C2771" s="1" t="s">
        <v>7531</v>
      </c>
      <c r="D2771" s="1" t="s">
        <v>7531</v>
      </c>
      <c r="G2771" s="1" t="s">
        <v>199</v>
      </c>
    </row>
    <row r="2772" spans="1:7" x14ac:dyDescent="0.25">
      <c r="A2772" s="1">
        <v>33004015</v>
      </c>
      <c r="B2772" s="1" t="s">
        <v>7532</v>
      </c>
      <c r="C2772" s="1" t="s">
        <v>7533</v>
      </c>
      <c r="D2772" s="1" t="s">
        <v>7534</v>
      </c>
      <c r="G2772" s="1" t="s">
        <v>199</v>
      </c>
    </row>
    <row r="2773" spans="1:7" x14ac:dyDescent="0.25">
      <c r="A2773" s="1">
        <v>35120491</v>
      </c>
      <c r="B2773" s="1" t="s">
        <v>7535</v>
      </c>
      <c r="C2773" s="1" t="s">
        <v>7536</v>
      </c>
      <c r="D2773" s="1" t="s">
        <v>7537</v>
      </c>
      <c r="E2773" s="1" t="s">
        <v>65</v>
      </c>
      <c r="F2773" s="1" t="s">
        <v>3175</v>
      </c>
      <c r="G2773" s="1" t="s">
        <v>3176</v>
      </c>
    </row>
    <row r="2774" spans="1:7" x14ac:dyDescent="0.25">
      <c r="A2774" s="1">
        <v>33004076</v>
      </c>
      <c r="B2774" s="1" t="s">
        <v>7538</v>
      </c>
      <c r="C2774" s="1" t="s">
        <v>7539</v>
      </c>
      <c r="D2774" s="1" t="s">
        <v>7540</v>
      </c>
      <c r="G2774" s="1" t="s">
        <v>199</v>
      </c>
    </row>
    <row r="2775" spans="1:7" x14ac:dyDescent="0.25">
      <c r="A2775" s="1">
        <v>33004078</v>
      </c>
      <c r="B2775" s="1" t="s">
        <v>7541</v>
      </c>
      <c r="C2775" s="1" t="s">
        <v>7542</v>
      </c>
      <c r="D2775" s="1" t="s">
        <v>7543</v>
      </c>
      <c r="G2775" s="1" t="s">
        <v>199</v>
      </c>
    </row>
    <row r="2776" spans="1:7" x14ac:dyDescent="0.25">
      <c r="A2776" s="1">
        <v>33004080</v>
      </c>
      <c r="B2776" s="1" t="s">
        <v>7544</v>
      </c>
      <c r="C2776" s="1" t="s">
        <v>7545</v>
      </c>
      <c r="D2776" s="1" t="s">
        <v>7546</v>
      </c>
      <c r="G2776" s="1" t="s">
        <v>199</v>
      </c>
    </row>
    <row r="2777" spans="1:7" x14ac:dyDescent="0.25">
      <c r="A2777" s="1">
        <v>35129035</v>
      </c>
      <c r="B2777" s="1" t="s">
        <v>7547</v>
      </c>
      <c r="C2777" s="1" t="s">
        <v>7548</v>
      </c>
      <c r="D2777" s="1" t="s">
        <v>7549</v>
      </c>
      <c r="E2777" s="1" t="s">
        <v>65</v>
      </c>
      <c r="F2777" s="1" t="s">
        <v>1749</v>
      </c>
      <c r="G2777" s="1" t="s">
        <v>1750</v>
      </c>
    </row>
    <row r="2778" spans="1:7" x14ac:dyDescent="0.25">
      <c r="A2778" s="1">
        <v>33003498</v>
      </c>
      <c r="B2778" s="1" t="s">
        <v>7550</v>
      </c>
      <c r="C2778" s="1" t="s">
        <v>7551</v>
      </c>
      <c r="D2778" s="1" t="s">
        <v>7552</v>
      </c>
      <c r="E2778" s="1" t="s">
        <v>65</v>
      </c>
      <c r="F2778" s="1" t="s">
        <v>480</v>
      </c>
      <c r="G2778" s="1" t="s">
        <v>481</v>
      </c>
    </row>
    <row r="2779" spans="1:7" x14ac:dyDescent="0.25">
      <c r="A2779" s="1">
        <v>33003499</v>
      </c>
      <c r="B2779" s="1" t="s">
        <v>7553</v>
      </c>
      <c r="C2779" s="1" t="s">
        <v>7554</v>
      </c>
      <c r="D2779" s="1" t="s">
        <v>7555</v>
      </c>
      <c r="E2779" s="1" t="s">
        <v>65</v>
      </c>
      <c r="F2779" s="1" t="s">
        <v>480</v>
      </c>
      <c r="G2779" s="1" t="s">
        <v>481</v>
      </c>
    </row>
    <row r="2780" spans="1:7" x14ac:dyDescent="0.25">
      <c r="A2780" s="1">
        <v>33003569</v>
      </c>
      <c r="B2780" s="1" t="s">
        <v>7556</v>
      </c>
      <c r="C2780" s="1" t="s">
        <v>7557</v>
      </c>
      <c r="D2780" s="1" t="s">
        <v>7558</v>
      </c>
      <c r="E2780" s="1" t="s">
        <v>65</v>
      </c>
      <c r="F2780" s="1" t="s">
        <v>480</v>
      </c>
      <c r="G2780" s="1" t="s">
        <v>481</v>
      </c>
    </row>
    <row r="2781" spans="1:7" x14ac:dyDescent="0.25">
      <c r="A2781" s="1">
        <v>33003570</v>
      </c>
      <c r="B2781" s="1" t="s">
        <v>7559</v>
      </c>
      <c r="C2781" s="1" t="s">
        <v>7560</v>
      </c>
      <c r="D2781" s="1" t="s">
        <v>7561</v>
      </c>
      <c r="E2781" s="1" t="s">
        <v>65</v>
      </c>
      <c r="F2781" s="1" t="s">
        <v>480</v>
      </c>
      <c r="G2781" s="1" t="s">
        <v>481</v>
      </c>
    </row>
    <row r="2782" spans="1:7" x14ac:dyDescent="0.25">
      <c r="A2782" s="1">
        <v>33003571</v>
      </c>
      <c r="B2782" s="1" t="s">
        <v>7562</v>
      </c>
      <c r="C2782" s="1" t="s">
        <v>7563</v>
      </c>
      <c r="D2782" s="1" t="s">
        <v>7564</v>
      </c>
      <c r="E2782" s="1" t="s">
        <v>65</v>
      </c>
      <c r="F2782" s="1" t="s">
        <v>480</v>
      </c>
      <c r="G2782" s="1" t="s">
        <v>481</v>
      </c>
    </row>
    <row r="2783" spans="1:7" x14ac:dyDescent="0.25">
      <c r="A2783" s="1">
        <v>33003572</v>
      </c>
      <c r="B2783" s="1" t="s">
        <v>7565</v>
      </c>
      <c r="C2783" s="1" t="s">
        <v>7566</v>
      </c>
      <c r="D2783" s="1" t="s">
        <v>7567</v>
      </c>
      <c r="E2783" s="1" t="s">
        <v>65</v>
      </c>
      <c r="F2783" s="1" t="s">
        <v>480</v>
      </c>
      <c r="G2783" s="1" t="s">
        <v>481</v>
      </c>
    </row>
    <row r="2784" spans="1:7" x14ac:dyDescent="0.25">
      <c r="A2784" s="1">
        <v>33003573</v>
      </c>
      <c r="B2784" s="1" t="s">
        <v>7568</v>
      </c>
      <c r="C2784" s="1" t="s">
        <v>7569</v>
      </c>
      <c r="D2784" s="1" t="s">
        <v>7570</v>
      </c>
      <c r="E2784" s="1" t="s">
        <v>65</v>
      </c>
      <c r="F2784" s="1" t="s">
        <v>480</v>
      </c>
      <c r="G2784" s="1" t="s">
        <v>481</v>
      </c>
    </row>
    <row r="2785" spans="1:7" x14ac:dyDescent="0.25">
      <c r="A2785" s="1">
        <v>33003574</v>
      </c>
      <c r="B2785" s="1" t="s">
        <v>7571</v>
      </c>
      <c r="C2785" s="1" t="s">
        <v>7572</v>
      </c>
      <c r="D2785" s="1" t="s">
        <v>7573</v>
      </c>
      <c r="E2785" s="1" t="s">
        <v>65</v>
      </c>
      <c r="F2785" s="1" t="s">
        <v>480</v>
      </c>
      <c r="G2785" s="1" t="s">
        <v>481</v>
      </c>
    </row>
    <row r="2786" spans="1:7" x14ac:dyDescent="0.25">
      <c r="A2786" s="1">
        <v>33003576</v>
      </c>
      <c r="B2786" s="1" t="s">
        <v>7574</v>
      </c>
      <c r="C2786" s="1" t="s">
        <v>7575</v>
      </c>
      <c r="D2786" s="1" t="s">
        <v>7576</v>
      </c>
      <c r="E2786" s="1" t="s">
        <v>65</v>
      </c>
      <c r="F2786" s="1" t="s">
        <v>480</v>
      </c>
      <c r="G2786" s="1" t="s">
        <v>481</v>
      </c>
    </row>
    <row r="2787" spans="1:7" x14ac:dyDescent="0.25">
      <c r="A2787" s="1">
        <v>33003575</v>
      </c>
      <c r="B2787" s="1" t="s">
        <v>7577</v>
      </c>
      <c r="C2787" s="1" t="s">
        <v>7578</v>
      </c>
      <c r="D2787" s="1" t="s">
        <v>7579</v>
      </c>
      <c r="E2787" s="1" t="s">
        <v>65</v>
      </c>
      <c r="F2787" s="1" t="s">
        <v>480</v>
      </c>
      <c r="G2787" s="1" t="s">
        <v>481</v>
      </c>
    </row>
    <row r="2788" spans="1:7" x14ac:dyDescent="0.25">
      <c r="A2788" s="1">
        <v>33003577</v>
      </c>
      <c r="B2788" s="1" t="s">
        <v>7580</v>
      </c>
      <c r="C2788" s="1" t="s">
        <v>7581</v>
      </c>
      <c r="D2788" s="1" t="s">
        <v>7582</v>
      </c>
      <c r="E2788" s="1" t="s">
        <v>65</v>
      </c>
      <c r="F2788" s="1" t="s">
        <v>480</v>
      </c>
      <c r="G2788" s="1" t="s">
        <v>481</v>
      </c>
    </row>
    <row r="2789" spans="1:7" x14ac:dyDescent="0.25">
      <c r="A2789" s="1">
        <v>33003579</v>
      </c>
      <c r="B2789" s="1" t="s">
        <v>7583</v>
      </c>
      <c r="C2789" s="1" t="s">
        <v>7584</v>
      </c>
      <c r="D2789" s="1" t="s">
        <v>7585</v>
      </c>
      <c r="E2789" s="1" t="s">
        <v>65</v>
      </c>
      <c r="F2789" s="1" t="s">
        <v>480</v>
      </c>
      <c r="G2789" s="1" t="s">
        <v>481</v>
      </c>
    </row>
    <row r="2790" spans="1:7" x14ac:dyDescent="0.25">
      <c r="A2790" s="1">
        <v>33003580</v>
      </c>
      <c r="B2790" s="1" t="s">
        <v>7586</v>
      </c>
      <c r="C2790" s="1" t="s">
        <v>7587</v>
      </c>
      <c r="D2790" s="1" t="s">
        <v>7588</v>
      </c>
      <c r="E2790" s="1" t="s">
        <v>65</v>
      </c>
      <c r="F2790" s="1" t="s">
        <v>480</v>
      </c>
      <c r="G2790" s="1" t="s">
        <v>481</v>
      </c>
    </row>
    <row r="2791" spans="1:7" x14ac:dyDescent="0.25">
      <c r="A2791" s="1">
        <v>33003581</v>
      </c>
      <c r="B2791" s="1" t="s">
        <v>7589</v>
      </c>
      <c r="C2791" s="1" t="s">
        <v>7590</v>
      </c>
      <c r="D2791" s="1" t="s">
        <v>7591</v>
      </c>
      <c r="E2791" s="1" t="s">
        <v>65</v>
      </c>
      <c r="F2791" s="1" t="s">
        <v>480</v>
      </c>
      <c r="G2791" s="1" t="s">
        <v>481</v>
      </c>
    </row>
    <row r="2792" spans="1:7" x14ac:dyDescent="0.25">
      <c r="A2792" s="1">
        <v>35200011</v>
      </c>
      <c r="B2792" s="1" t="s">
        <v>7592</v>
      </c>
      <c r="C2792" s="1" t="s">
        <v>7593</v>
      </c>
      <c r="D2792" s="1" t="s">
        <v>7594</v>
      </c>
      <c r="E2792" s="1" t="s">
        <v>65</v>
      </c>
      <c r="F2792" s="1" t="s">
        <v>480</v>
      </c>
      <c r="G2792" s="1" t="s">
        <v>481</v>
      </c>
    </row>
    <row r="2793" spans="1:7" x14ac:dyDescent="0.25">
      <c r="A2793" s="1">
        <v>35200038</v>
      </c>
      <c r="B2793" s="1" t="s">
        <v>7595</v>
      </c>
      <c r="C2793" s="1" t="s">
        <v>7596</v>
      </c>
      <c r="D2793" s="1" t="s">
        <v>7597</v>
      </c>
      <c r="E2793" s="1" t="s">
        <v>65</v>
      </c>
      <c r="F2793" s="1" t="s">
        <v>480</v>
      </c>
      <c r="G2793" s="1" t="s">
        <v>481</v>
      </c>
    </row>
    <row r="2794" spans="1:7" x14ac:dyDescent="0.25">
      <c r="A2794" s="1">
        <v>35200071</v>
      </c>
      <c r="B2794" s="1" t="s">
        <v>7598</v>
      </c>
      <c r="C2794" s="1" t="s">
        <v>7599</v>
      </c>
      <c r="D2794" s="1" t="s">
        <v>7600</v>
      </c>
      <c r="E2794" s="1" t="s">
        <v>65</v>
      </c>
      <c r="F2794" s="1" t="s">
        <v>480</v>
      </c>
      <c r="G2794" s="1" t="s">
        <v>481</v>
      </c>
    </row>
    <row r="2795" spans="1:7" x14ac:dyDescent="0.25">
      <c r="A2795" s="1">
        <v>35200098</v>
      </c>
      <c r="B2795" s="1" t="s">
        <v>7601</v>
      </c>
      <c r="C2795" s="1" t="s">
        <v>7602</v>
      </c>
      <c r="D2795" s="1" t="s">
        <v>7603</v>
      </c>
      <c r="E2795" s="1" t="s">
        <v>65</v>
      </c>
      <c r="F2795" s="1" t="s">
        <v>480</v>
      </c>
      <c r="G2795" s="1" t="s">
        <v>481</v>
      </c>
    </row>
    <row r="2796" spans="1:7" x14ac:dyDescent="0.25">
      <c r="A2796" s="1">
        <v>35200117</v>
      </c>
      <c r="B2796" s="1" t="s">
        <v>7604</v>
      </c>
      <c r="C2796" s="1" t="s">
        <v>7605</v>
      </c>
      <c r="D2796" s="1" t="s">
        <v>7606</v>
      </c>
      <c r="E2796" s="1" t="s">
        <v>65</v>
      </c>
      <c r="F2796" s="1" t="s">
        <v>480</v>
      </c>
      <c r="G2796" s="1" t="s">
        <v>481</v>
      </c>
    </row>
    <row r="2797" spans="1:7" x14ac:dyDescent="0.25">
      <c r="A2797" s="1">
        <v>35200125</v>
      </c>
      <c r="B2797" s="1" t="s">
        <v>7607</v>
      </c>
      <c r="C2797" s="1" t="s">
        <v>7608</v>
      </c>
      <c r="D2797" s="1" t="s">
        <v>7609</v>
      </c>
      <c r="E2797" s="1" t="s">
        <v>65</v>
      </c>
      <c r="F2797" s="1" t="s">
        <v>480</v>
      </c>
      <c r="G2797" s="1" t="s">
        <v>481</v>
      </c>
    </row>
    <row r="2798" spans="1:7" x14ac:dyDescent="0.25">
      <c r="A2798" s="1">
        <v>33003440</v>
      </c>
      <c r="B2798" s="1" t="s">
        <v>7610</v>
      </c>
      <c r="C2798" s="1" t="s">
        <v>7611</v>
      </c>
      <c r="D2798" s="1" t="s">
        <v>7612</v>
      </c>
      <c r="E2798" s="1" t="s">
        <v>65</v>
      </c>
      <c r="F2798" s="1" t="s">
        <v>480</v>
      </c>
      <c r="G2798" s="1" t="s">
        <v>481</v>
      </c>
    </row>
    <row r="2799" spans="1:7" x14ac:dyDescent="0.25">
      <c r="A2799" s="1">
        <v>33003441</v>
      </c>
      <c r="B2799" s="1" t="s">
        <v>7613</v>
      </c>
      <c r="C2799" s="1" t="s">
        <v>7614</v>
      </c>
      <c r="D2799" s="1" t="s">
        <v>7615</v>
      </c>
      <c r="E2799" s="1" t="s">
        <v>65</v>
      </c>
      <c r="F2799" s="1" t="s">
        <v>480</v>
      </c>
      <c r="G2799" s="1" t="s">
        <v>481</v>
      </c>
    </row>
    <row r="2800" spans="1:7" x14ac:dyDescent="0.25">
      <c r="A2800" s="1">
        <v>33003442</v>
      </c>
      <c r="B2800" s="1" t="s">
        <v>7616</v>
      </c>
      <c r="C2800" s="1" t="s">
        <v>7617</v>
      </c>
      <c r="D2800" s="1" t="s">
        <v>7618</v>
      </c>
      <c r="E2800" s="1" t="s">
        <v>65</v>
      </c>
      <c r="F2800" s="1" t="s">
        <v>480</v>
      </c>
      <c r="G2800" s="1" t="s">
        <v>481</v>
      </c>
    </row>
    <row r="2801" spans="1:7" x14ac:dyDescent="0.25">
      <c r="A2801" s="1">
        <v>33003443</v>
      </c>
      <c r="B2801" s="1" t="s">
        <v>7619</v>
      </c>
      <c r="C2801" s="1" t="s">
        <v>7620</v>
      </c>
      <c r="D2801" s="1" t="s">
        <v>7621</v>
      </c>
      <c r="E2801" s="1" t="s">
        <v>65</v>
      </c>
      <c r="F2801" s="1" t="s">
        <v>480</v>
      </c>
      <c r="G2801" s="1" t="s">
        <v>481</v>
      </c>
    </row>
    <row r="2802" spans="1:7" x14ac:dyDescent="0.25">
      <c r="A2802" s="1">
        <v>33003449</v>
      </c>
      <c r="B2802" s="1" t="s">
        <v>7622</v>
      </c>
      <c r="C2802" s="1" t="s">
        <v>7623</v>
      </c>
      <c r="D2802" s="1" t="s">
        <v>7624</v>
      </c>
      <c r="E2802" s="1" t="s">
        <v>65</v>
      </c>
      <c r="F2802" s="1" t="s">
        <v>480</v>
      </c>
      <c r="G2802" s="1" t="s">
        <v>481</v>
      </c>
    </row>
    <row r="2803" spans="1:7" x14ac:dyDescent="0.25">
      <c r="A2803" s="1">
        <v>33003444</v>
      </c>
      <c r="B2803" s="1" t="s">
        <v>7625</v>
      </c>
      <c r="C2803" s="1" t="s">
        <v>7626</v>
      </c>
      <c r="D2803" s="1" t="s">
        <v>7627</v>
      </c>
      <c r="E2803" s="1" t="s">
        <v>65</v>
      </c>
      <c r="F2803" s="1" t="s">
        <v>480</v>
      </c>
      <c r="G2803" s="1" t="s">
        <v>481</v>
      </c>
    </row>
    <row r="2804" spans="1:7" x14ac:dyDescent="0.25">
      <c r="A2804" s="1">
        <v>33003447</v>
      </c>
      <c r="B2804" s="1" t="s">
        <v>7628</v>
      </c>
      <c r="C2804" s="1" t="s">
        <v>7629</v>
      </c>
      <c r="D2804" s="1" t="s">
        <v>7630</v>
      </c>
      <c r="E2804" s="1" t="s">
        <v>65</v>
      </c>
      <c r="F2804" s="1" t="s">
        <v>480</v>
      </c>
      <c r="G2804" s="1" t="s">
        <v>481</v>
      </c>
    </row>
    <row r="2805" spans="1:7" x14ac:dyDescent="0.25">
      <c r="A2805" s="1">
        <v>33003448</v>
      </c>
      <c r="B2805" s="1" t="s">
        <v>7631</v>
      </c>
      <c r="C2805" s="1" t="s">
        <v>7632</v>
      </c>
      <c r="D2805" s="1" t="s">
        <v>7633</v>
      </c>
      <c r="E2805" s="1" t="s">
        <v>65</v>
      </c>
      <c r="F2805" s="1" t="s">
        <v>480</v>
      </c>
      <c r="G2805" s="1" t="s">
        <v>481</v>
      </c>
    </row>
    <row r="2806" spans="1:7" x14ac:dyDescent="0.25">
      <c r="A2806" s="1">
        <v>33003496</v>
      </c>
      <c r="B2806" s="1" t="s">
        <v>7634</v>
      </c>
      <c r="C2806" s="1" t="s">
        <v>7635</v>
      </c>
      <c r="D2806" s="1" t="s">
        <v>7636</v>
      </c>
      <c r="E2806" s="1" t="s">
        <v>65</v>
      </c>
      <c r="F2806" s="1" t="s">
        <v>480</v>
      </c>
      <c r="G2806" s="1" t="s">
        <v>481</v>
      </c>
    </row>
    <row r="2807" spans="1:7" x14ac:dyDescent="0.25">
      <c r="A2807" s="1">
        <v>33003497</v>
      </c>
      <c r="B2807" s="1" t="s">
        <v>7637</v>
      </c>
      <c r="C2807" s="1" t="s">
        <v>7638</v>
      </c>
      <c r="D2807" s="1" t="s">
        <v>7639</v>
      </c>
      <c r="E2807" s="1" t="s">
        <v>65</v>
      </c>
      <c r="F2807" s="1" t="s">
        <v>480</v>
      </c>
      <c r="G2807" s="1" t="s">
        <v>481</v>
      </c>
    </row>
    <row r="2808" spans="1:7" x14ac:dyDescent="0.25">
      <c r="A2808" s="1">
        <v>33903872</v>
      </c>
      <c r="B2808" s="1" t="s">
        <v>7640</v>
      </c>
      <c r="C2808" s="1" t="s">
        <v>7640</v>
      </c>
      <c r="D2808" s="1" t="s">
        <v>7640</v>
      </c>
      <c r="G2808" s="1" t="s">
        <v>199</v>
      </c>
    </row>
    <row r="2809" spans="1:7" x14ac:dyDescent="0.25">
      <c r="A2809" s="1">
        <v>33903873</v>
      </c>
      <c r="B2809" s="1" t="s">
        <v>7641</v>
      </c>
      <c r="C2809" s="1" t="s">
        <v>7641</v>
      </c>
      <c r="D2809" s="1" t="s">
        <v>7641</v>
      </c>
      <c r="G2809" s="1" t="s">
        <v>199</v>
      </c>
    </row>
    <row r="2810" spans="1:7" x14ac:dyDescent="0.25">
      <c r="A2810" s="1">
        <v>33903874</v>
      </c>
      <c r="B2810" s="1" t="s">
        <v>7642</v>
      </c>
      <c r="C2810" s="1" t="s">
        <v>7642</v>
      </c>
      <c r="D2810" s="1" t="s">
        <v>7642</v>
      </c>
      <c r="G2810" s="1" t="s">
        <v>199</v>
      </c>
    </row>
    <row r="2811" spans="1:7" x14ac:dyDescent="0.25">
      <c r="A2811" s="1">
        <v>33903875</v>
      </c>
      <c r="B2811" s="1" t="s">
        <v>7643</v>
      </c>
      <c r="C2811" s="1" t="s">
        <v>7643</v>
      </c>
      <c r="D2811" s="1" t="s">
        <v>7643</v>
      </c>
      <c r="G2811" s="1" t="s">
        <v>199</v>
      </c>
    </row>
    <row r="2812" spans="1:7" x14ac:dyDescent="0.25">
      <c r="A2812" s="1">
        <v>33903876</v>
      </c>
      <c r="B2812" s="1" t="s">
        <v>7644</v>
      </c>
      <c r="C2812" s="1" t="s">
        <v>7644</v>
      </c>
      <c r="D2812" s="1" t="s">
        <v>7644</v>
      </c>
      <c r="G2812" s="1" t="s">
        <v>199</v>
      </c>
    </row>
    <row r="2813" spans="1:7" x14ac:dyDescent="0.25">
      <c r="A2813" s="1">
        <v>33903877</v>
      </c>
      <c r="B2813" s="1" t="s">
        <v>7645</v>
      </c>
      <c r="C2813" s="1" t="s">
        <v>7645</v>
      </c>
      <c r="D2813" s="1" t="s">
        <v>7645</v>
      </c>
      <c r="G2813" s="1" t="s">
        <v>199</v>
      </c>
    </row>
    <row r="2814" spans="1:7" x14ac:dyDescent="0.25">
      <c r="B2814" s="1" t="s">
        <v>7646</v>
      </c>
      <c r="C2814" s="1" t="s">
        <v>7647</v>
      </c>
      <c r="D2814" s="1" t="s">
        <v>7648</v>
      </c>
      <c r="E2814" s="1" t="s">
        <v>65</v>
      </c>
      <c r="F2814" s="1" t="s">
        <v>7649</v>
      </c>
      <c r="G2814" s="1" t="s">
        <v>199</v>
      </c>
    </row>
    <row r="2815" spans="1:7" x14ac:dyDescent="0.25">
      <c r="B2815" s="1" t="s">
        <v>7650</v>
      </c>
      <c r="C2815" s="1" t="s">
        <v>7651</v>
      </c>
      <c r="D2815" s="1" t="s">
        <v>7652</v>
      </c>
      <c r="E2815" s="1" t="s">
        <v>65</v>
      </c>
      <c r="F2815" s="1" t="s">
        <v>7430</v>
      </c>
      <c r="G2815" s="1" t="s">
        <v>199</v>
      </c>
    </row>
    <row r="2816" spans="1:7" x14ac:dyDescent="0.25">
      <c r="A2816" s="1">
        <v>33903880</v>
      </c>
      <c r="B2816" s="1" t="s">
        <v>7653</v>
      </c>
      <c r="C2816" s="1" t="s">
        <v>7654</v>
      </c>
      <c r="D2816" s="1" t="s">
        <v>7655</v>
      </c>
      <c r="G2816" s="1" t="s">
        <v>199</v>
      </c>
    </row>
    <row r="2817" spans="1:7" x14ac:dyDescent="0.25">
      <c r="A2817" s="1">
        <v>33903878</v>
      </c>
      <c r="B2817" s="1" t="s">
        <v>7656</v>
      </c>
      <c r="C2817" s="1" t="s">
        <v>7657</v>
      </c>
      <c r="D2817" s="1" t="s">
        <v>7658</v>
      </c>
      <c r="G2817" s="1" t="s">
        <v>199</v>
      </c>
    </row>
    <row r="2818" spans="1:7" x14ac:dyDescent="0.25">
      <c r="A2818" s="1">
        <v>17850071</v>
      </c>
      <c r="B2818" s="1" t="s">
        <v>7659</v>
      </c>
      <c r="C2818" s="1" t="s">
        <v>7659</v>
      </c>
      <c r="D2818" s="1" t="s">
        <v>7659</v>
      </c>
      <c r="G2818" s="1" t="s">
        <v>199</v>
      </c>
    </row>
    <row r="2819" spans="1:7" x14ac:dyDescent="0.25">
      <c r="A2819" s="1">
        <v>15850071</v>
      </c>
      <c r="B2819" s="1" t="s">
        <v>7660</v>
      </c>
      <c r="C2819" s="1" t="s">
        <v>7660</v>
      </c>
      <c r="D2819" s="1" t="s">
        <v>7660</v>
      </c>
      <c r="G2819" s="1" t="s">
        <v>199</v>
      </c>
    </row>
    <row r="2820" spans="1:7" x14ac:dyDescent="0.25">
      <c r="A2820" s="1">
        <v>35250107</v>
      </c>
      <c r="B2820" s="1" t="s">
        <v>7661</v>
      </c>
      <c r="C2820" s="1" t="s">
        <v>7662</v>
      </c>
      <c r="D2820" s="1" t="s">
        <v>7663</v>
      </c>
      <c r="E2820" s="1" t="s">
        <v>66</v>
      </c>
      <c r="F2820" s="1" t="s">
        <v>7664</v>
      </c>
      <c r="G2820" s="1" t="s">
        <v>7665</v>
      </c>
    </row>
    <row r="2821" spans="1:7" x14ac:dyDescent="0.25">
      <c r="A2821" s="1">
        <v>35260801</v>
      </c>
      <c r="B2821" s="1" t="s">
        <v>7666</v>
      </c>
      <c r="C2821" s="1" t="s">
        <v>7667</v>
      </c>
      <c r="D2821" s="1" t="s">
        <v>7668</v>
      </c>
      <c r="E2821" s="1" t="s">
        <v>65</v>
      </c>
      <c r="F2821" s="1" t="s">
        <v>89</v>
      </c>
      <c r="G2821" s="1" t="s">
        <v>1364</v>
      </c>
    </row>
    <row r="2822" spans="1:7" x14ac:dyDescent="0.25">
      <c r="A2822" s="1">
        <v>35260802</v>
      </c>
      <c r="B2822" s="1" t="s">
        <v>7669</v>
      </c>
      <c r="C2822" s="1" t="s">
        <v>7669</v>
      </c>
      <c r="D2822" s="1" t="s">
        <v>7669</v>
      </c>
      <c r="G2822" s="1" t="s">
        <v>199</v>
      </c>
    </row>
    <row r="2823" spans="1:7" x14ac:dyDescent="0.25">
      <c r="A2823" s="1">
        <v>33950203</v>
      </c>
      <c r="B2823" s="1" t="s">
        <v>7670</v>
      </c>
      <c r="C2823" s="1" t="s">
        <v>7671</v>
      </c>
      <c r="D2823" s="1" t="s">
        <v>7672</v>
      </c>
      <c r="E2823" s="1" t="s">
        <v>65</v>
      </c>
      <c r="F2823" s="1" t="s">
        <v>382</v>
      </c>
      <c r="G2823" s="1" t="s">
        <v>383</v>
      </c>
    </row>
    <row r="2824" spans="1:7" x14ac:dyDescent="0.25">
      <c r="A2824" s="1">
        <v>33950204</v>
      </c>
      <c r="B2824" s="1" t="s">
        <v>7673</v>
      </c>
      <c r="C2824" s="1" t="s">
        <v>7674</v>
      </c>
      <c r="D2824" s="1" t="s">
        <v>7675</v>
      </c>
      <c r="E2824" s="1" t="s">
        <v>65</v>
      </c>
      <c r="F2824" s="1" t="s">
        <v>382</v>
      </c>
      <c r="G2824" s="1" t="s">
        <v>383</v>
      </c>
    </row>
    <row r="2825" spans="1:7" x14ac:dyDescent="0.25">
      <c r="A2825" s="1">
        <v>33950205</v>
      </c>
      <c r="B2825" s="1" t="s">
        <v>7676</v>
      </c>
      <c r="C2825" s="1" t="s">
        <v>7677</v>
      </c>
      <c r="D2825" s="1" t="s">
        <v>7678</v>
      </c>
      <c r="E2825" s="1" t="s">
        <v>65</v>
      </c>
      <c r="F2825" s="1" t="s">
        <v>382</v>
      </c>
      <c r="G2825" s="1" t="s">
        <v>383</v>
      </c>
    </row>
    <row r="2826" spans="1:7" x14ac:dyDescent="0.25">
      <c r="A2826" s="1">
        <v>17850074</v>
      </c>
      <c r="B2826" s="1" t="s">
        <v>7679</v>
      </c>
      <c r="C2826" s="1" t="s">
        <v>7679</v>
      </c>
      <c r="D2826" s="1" t="s">
        <v>7679</v>
      </c>
      <c r="G2826" s="1" t="s">
        <v>199</v>
      </c>
    </row>
    <row r="2827" spans="1:7" x14ac:dyDescent="0.25">
      <c r="A2827" s="1">
        <v>15850074</v>
      </c>
      <c r="B2827" s="1" t="s">
        <v>7679</v>
      </c>
      <c r="C2827" s="1" t="s">
        <v>7679</v>
      </c>
      <c r="D2827" s="1" t="s">
        <v>7679</v>
      </c>
      <c r="G2827" s="1" t="s">
        <v>199</v>
      </c>
    </row>
    <row r="2828" spans="1:7" x14ac:dyDescent="0.25">
      <c r="A2828" s="1">
        <v>17850072</v>
      </c>
      <c r="B2828" s="1" t="s">
        <v>7680</v>
      </c>
      <c r="C2828" s="1" t="s">
        <v>7680</v>
      </c>
      <c r="D2828" s="1" t="s">
        <v>7680</v>
      </c>
      <c r="G2828" s="1" t="s">
        <v>199</v>
      </c>
    </row>
    <row r="2829" spans="1:7" x14ac:dyDescent="0.25">
      <c r="A2829" s="1">
        <v>15850072</v>
      </c>
      <c r="B2829" s="1" t="s">
        <v>7680</v>
      </c>
      <c r="C2829" s="1" t="s">
        <v>7680</v>
      </c>
      <c r="D2829" s="1" t="s">
        <v>7680</v>
      </c>
      <c r="G2829" s="1" t="s">
        <v>199</v>
      </c>
    </row>
    <row r="2830" spans="1:7" x14ac:dyDescent="0.25">
      <c r="A2830" s="1">
        <v>17850073</v>
      </c>
      <c r="B2830" s="1" t="s">
        <v>7681</v>
      </c>
      <c r="C2830" s="1" t="s">
        <v>7681</v>
      </c>
      <c r="D2830" s="1" t="s">
        <v>7681</v>
      </c>
      <c r="G2830" s="1" t="s">
        <v>199</v>
      </c>
    </row>
    <row r="2831" spans="1:7" x14ac:dyDescent="0.25">
      <c r="A2831" s="1">
        <v>15850073</v>
      </c>
      <c r="B2831" s="1" t="s">
        <v>7681</v>
      </c>
      <c r="C2831" s="1" t="s">
        <v>7681</v>
      </c>
      <c r="D2831" s="1" t="s">
        <v>7681</v>
      </c>
      <c r="G2831" s="1" t="s">
        <v>199</v>
      </c>
    </row>
    <row r="2832" spans="1:7" x14ac:dyDescent="0.25">
      <c r="A2832" s="1">
        <v>17745257</v>
      </c>
      <c r="B2832" s="1" t="s">
        <v>7682</v>
      </c>
      <c r="C2832" s="1" t="s">
        <v>7682</v>
      </c>
      <c r="D2832" s="1" t="s">
        <v>7682</v>
      </c>
      <c r="G2832" s="1" t="s">
        <v>199</v>
      </c>
    </row>
    <row r="2833" spans="1:7" x14ac:dyDescent="0.25">
      <c r="A2833" s="1">
        <v>15745257</v>
      </c>
      <c r="B2833" s="1" t="s">
        <v>7682</v>
      </c>
      <c r="C2833" s="1" t="s">
        <v>7682</v>
      </c>
      <c r="D2833" s="1" t="s">
        <v>7682</v>
      </c>
      <c r="G2833" s="1" t="s">
        <v>199</v>
      </c>
    </row>
    <row r="2834" spans="1:7" x14ac:dyDescent="0.25">
      <c r="B2834" s="1" t="s">
        <v>7683</v>
      </c>
      <c r="C2834" s="1" t="s">
        <v>7684</v>
      </c>
      <c r="D2834" s="1" t="s">
        <v>7685</v>
      </c>
      <c r="E2834" s="1" t="s">
        <v>65</v>
      </c>
      <c r="F2834" s="1" t="s">
        <v>7430</v>
      </c>
      <c r="G2834" s="1" t="s">
        <v>199</v>
      </c>
    </row>
    <row r="2835" spans="1:7" x14ac:dyDescent="0.25">
      <c r="B2835" s="1" t="s">
        <v>7686</v>
      </c>
      <c r="C2835" s="1" t="s">
        <v>7687</v>
      </c>
      <c r="D2835" s="1" t="s">
        <v>7688</v>
      </c>
      <c r="E2835" s="1" t="s">
        <v>66</v>
      </c>
      <c r="F2835" s="1" t="s">
        <v>7689</v>
      </c>
      <c r="G2835" s="1" t="s">
        <v>199</v>
      </c>
    </row>
    <row r="2836" spans="1:7" x14ac:dyDescent="0.25">
      <c r="B2836" s="1" t="s">
        <v>2376</v>
      </c>
      <c r="C2836" s="1" t="s">
        <v>2377</v>
      </c>
      <c r="D2836" s="1" t="s">
        <v>2378</v>
      </c>
      <c r="E2836" s="1" t="s">
        <v>66</v>
      </c>
      <c r="F2836" s="1" t="s">
        <v>7689</v>
      </c>
      <c r="G2836" s="1" t="s">
        <v>199</v>
      </c>
    </row>
    <row r="2837" spans="1:7" x14ac:dyDescent="0.25">
      <c r="B2837" s="1" t="s">
        <v>7690</v>
      </c>
      <c r="C2837" s="1" t="s">
        <v>7691</v>
      </c>
      <c r="D2837" s="1" t="s">
        <v>7692</v>
      </c>
      <c r="E2837" s="1" t="s">
        <v>66</v>
      </c>
      <c r="F2837" s="1" t="s">
        <v>7689</v>
      </c>
      <c r="G2837" s="1" t="s">
        <v>199</v>
      </c>
    </row>
    <row r="2838" spans="1:7" x14ac:dyDescent="0.25">
      <c r="B2838" s="1" t="s">
        <v>7693</v>
      </c>
      <c r="C2838" s="1" t="s">
        <v>7694</v>
      </c>
      <c r="D2838" s="1" t="s">
        <v>7695</v>
      </c>
      <c r="E2838" s="1" t="s">
        <v>66</v>
      </c>
      <c r="F2838" s="1" t="s">
        <v>7689</v>
      </c>
      <c r="G2838" s="1" t="s">
        <v>199</v>
      </c>
    </row>
    <row r="2839" spans="1:7" x14ac:dyDescent="0.25">
      <c r="A2839" s="1">
        <v>33003582</v>
      </c>
      <c r="B2839" s="1" t="s">
        <v>7696</v>
      </c>
      <c r="C2839" s="1" t="s">
        <v>7697</v>
      </c>
      <c r="D2839" s="1" t="s">
        <v>7698</v>
      </c>
      <c r="E2839" s="1" t="s">
        <v>65</v>
      </c>
      <c r="F2839" s="1" t="s">
        <v>480</v>
      </c>
      <c r="G2839" s="1" t="s">
        <v>481</v>
      </c>
    </row>
    <row r="2840" spans="1:7" x14ac:dyDescent="0.25">
      <c r="B2840" s="1" t="s">
        <v>7699</v>
      </c>
      <c r="C2840" s="1" t="s">
        <v>7700</v>
      </c>
      <c r="D2840" s="1" t="s">
        <v>7701</v>
      </c>
      <c r="E2840" s="1" t="s">
        <v>65</v>
      </c>
      <c r="F2840" s="1" t="s">
        <v>7702</v>
      </c>
      <c r="G2840" s="1" t="s">
        <v>199</v>
      </c>
    </row>
    <row r="2841" spans="1:7" x14ac:dyDescent="0.25">
      <c r="B2841" s="1" t="s">
        <v>7703</v>
      </c>
      <c r="C2841" s="1" t="s">
        <v>7704</v>
      </c>
      <c r="D2841" s="1" t="s">
        <v>7705</v>
      </c>
      <c r="E2841" s="1" t="s">
        <v>65</v>
      </c>
      <c r="F2841" s="1" t="s">
        <v>7702</v>
      </c>
      <c r="G2841" s="1" t="s">
        <v>199</v>
      </c>
    </row>
    <row r="2842" spans="1:7" x14ac:dyDescent="0.25">
      <c r="B2842" s="1" t="s">
        <v>7706</v>
      </c>
      <c r="C2842" s="1" t="s">
        <v>7707</v>
      </c>
      <c r="D2842" s="1" t="s">
        <v>7708</v>
      </c>
      <c r="E2842" s="1" t="s">
        <v>65</v>
      </c>
      <c r="F2842" s="1" t="s">
        <v>7702</v>
      </c>
      <c r="G2842" s="1" t="s">
        <v>199</v>
      </c>
    </row>
    <row r="2843" spans="1:7" x14ac:dyDescent="0.25">
      <c r="B2843" s="1" t="s">
        <v>7709</v>
      </c>
      <c r="C2843" s="1" t="s">
        <v>7710</v>
      </c>
      <c r="D2843" s="1" t="s">
        <v>7711</v>
      </c>
      <c r="E2843" s="1" t="s">
        <v>65</v>
      </c>
      <c r="F2843" s="1" t="s">
        <v>7702</v>
      </c>
      <c r="G2843" s="1" t="s">
        <v>199</v>
      </c>
    </row>
    <row r="2844" spans="1:7" x14ac:dyDescent="0.25">
      <c r="A2844" s="1">
        <v>33903881</v>
      </c>
      <c r="B2844" s="1" t="s">
        <v>7712</v>
      </c>
      <c r="C2844" s="1" t="s">
        <v>7713</v>
      </c>
      <c r="D2844" s="1" t="s">
        <v>7714</v>
      </c>
      <c r="E2844" s="1" t="s">
        <v>66</v>
      </c>
      <c r="F2844" s="1" t="s">
        <v>387</v>
      </c>
      <c r="G2844" s="1" t="s">
        <v>388</v>
      </c>
    </row>
    <row r="2845" spans="1:7" x14ac:dyDescent="0.25">
      <c r="B2845" s="1" t="s">
        <v>7715</v>
      </c>
      <c r="C2845" s="1" t="s">
        <v>7716</v>
      </c>
      <c r="D2845" s="1" t="s">
        <v>7717</v>
      </c>
      <c r="E2845" s="1" t="s">
        <v>66</v>
      </c>
      <c r="F2845" s="1" t="s">
        <v>6742</v>
      </c>
      <c r="G2845" s="1" t="s">
        <v>199</v>
      </c>
    </row>
    <row r="2846" spans="1:7" x14ac:dyDescent="0.25">
      <c r="A2846" s="1">
        <v>35125020</v>
      </c>
      <c r="B2846" s="1" t="s">
        <v>7718</v>
      </c>
      <c r="C2846" s="1" t="s">
        <v>7719</v>
      </c>
      <c r="D2846" s="1" t="s">
        <v>7720</v>
      </c>
      <c r="E2846" s="1" t="s">
        <v>65</v>
      </c>
      <c r="F2846" s="1" t="s">
        <v>7721</v>
      </c>
      <c r="G2846" s="1" t="s">
        <v>7722</v>
      </c>
    </row>
    <row r="2847" spans="1:7" x14ac:dyDescent="0.25">
      <c r="A2847" s="1">
        <v>35125021</v>
      </c>
      <c r="B2847" s="1" t="s">
        <v>7723</v>
      </c>
      <c r="C2847" s="1" t="s">
        <v>7724</v>
      </c>
      <c r="D2847" s="1" t="s">
        <v>7725</v>
      </c>
      <c r="E2847" s="1" t="s">
        <v>65</v>
      </c>
      <c r="F2847" s="1" t="s">
        <v>7721</v>
      </c>
      <c r="G2847" s="1" t="s">
        <v>7722</v>
      </c>
    </row>
    <row r="2848" spans="1:7" x14ac:dyDescent="0.25">
      <c r="A2848" s="1">
        <v>35125022</v>
      </c>
      <c r="B2848" s="1" t="s">
        <v>7726</v>
      </c>
      <c r="C2848" s="1" t="s">
        <v>7727</v>
      </c>
      <c r="D2848" s="1" t="s">
        <v>7728</v>
      </c>
      <c r="E2848" s="1" t="s">
        <v>65</v>
      </c>
      <c r="F2848" s="1" t="s">
        <v>7721</v>
      </c>
      <c r="G2848" s="1" t="s">
        <v>7722</v>
      </c>
    </row>
    <row r="2849" spans="1:7" x14ac:dyDescent="0.25">
      <c r="A2849" s="1">
        <v>35125023</v>
      </c>
      <c r="B2849" s="1" t="s">
        <v>7729</v>
      </c>
      <c r="C2849" s="1" t="s">
        <v>7730</v>
      </c>
      <c r="D2849" s="1" t="s">
        <v>7731</v>
      </c>
      <c r="E2849" s="1" t="s">
        <v>65</v>
      </c>
      <c r="F2849" s="1" t="s">
        <v>7721</v>
      </c>
      <c r="G2849" s="1" t="s">
        <v>7722</v>
      </c>
    </row>
    <row r="2850" spans="1:7" x14ac:dyDescent="0.25">
      <c r="A2850" s="1">
        <v>35250104</v>
      </c>
      <c r="B2850" s="1" t="s">
        <v>7732</v>
      </c>
      <c r="C2850" s="1" t="s">
        <v>7732</v>
      </c>
      <c r="D2850" s="1" t="s">
        <v>7732</v>
      </c>
      <c r="F2850" s="1" t="s">
        <v>7733</v>
      </c>
      <c r="G2850" s="1" t="s">
        <v>7734</v>
      </c>
    </row>
    <row r="2851" spans="1:7" x14ac:dyDescent="0.25">
      <c r="A2851" s="1">
        <v>35250108</v>
      </c>
      <c r="B2851" s="1" t="s">
        <v>7735</v>
      </c>
      <c r="C2851" s="1" t="s">
        <v>7735</v>
      </c>
      <c r="D2851" s="1" t="s">
        <v>7735</v>
      </c>
      <c r="E2851" s="1" t="s">
        <v>66</v>
      </c>
      <c r="G2851" s="1" t="s">
        <v>199</v>
      </c>
    </row>
    <row r="2852" spans="1:7" x14ac:dyDescent="0.25">
      <c r="A2852" s="1">
        <v>28273024</v>
      </c>
      <c r="B2852" s="1" t="s">
        <v>7736</v>
      </c>
      <c r="C2852" s="1" t="s">
        <v>7737</v>
      </c>
      <c r="D2852" s="1" t="s">
        <v>7738</v>
      </c>
      <c r="E2852" s="1" t="s">
        <v>66</v>
      </c>
      <c r="F2852" s="1" t="s">
        <v>300</v>
      </c>
      <c r="G2852" s="1" t="s">
        <v>301</v>
      </c>
    </row>
    <row r="2853" spans="1:7" x14ac:dyDescent="0.25">
      <c r="A2853" s="1">
        <v>33903882</v>
      </c>
      <c r="B2853" s="1" t="s">
        <v>7739</v>
      </c>
      <c r="C2853" s="1" t="s">
        <v>7740</v>
      </c>
      <c r="D2853" s="1" t="s">
        <v>7741</v>
      </c>
      <c r="E2853" s="1" t="s">
        <v>66</v>
      </c>
      <c r="F2853" s="1" t="s">
        <v>387</v>
      </c>
      <c r="G2853" s="1" t="s">
        <v>388</v>
      </c>
    </row>
    <row r="2854" spans="1:7" x14ac:dyDescent="0.25">
      <c r="B2854" s="1" t="s">
        <v>7742</v>
      </c>
      <c r="C2854" s="1" t="s">
        <v>7743</v>
      </c>
      <c r="D2854" s="1" t="s">
        <v>7744</v>
      </c>
      <c r="E2854" s="1" t="s">
        <v>65</v>
      </c>
      <c r="F2854" s="1" t="s">
        <v>7702</v>
      </c>
      <c r="G2854" s="1" t="s">
        <v>199</v>
      </c>
    </row>
    <row r="2855" spans="1:7" x14ac:dyDescent="0.25">
      <c r="A2855" s="1">
        <v>28273025</v>
      </c>
      <c r="B2855" s="1" t="s">
        <v>7745</v>
      </c>
      <c r="C2855" s="1" t="s">
        <v>7746</v>
      </c>
      <c r="D2855" s="1" t="s">
        <v>7747</v>
      </c>
      <c r="E2855" s="1" t="s">
        <v>66</v>
      </c>
      <c r="F2855" s="1" t="s">
        <v>300</v>
      </c>
      <c r="G2855" s="1" t="s">
        <v>301</v>
      </c>
    </row>
    <row r="2856" spans="1:7" x14ac:dyDescent="0.25">
      <c r="B2856" s="1" t="s">
        <v>7748</v>
      </c>
      <c r="C2856" s="1" t="s">
        <v>7749</v>
      </c>
      <c r="D2856" s="1" t="s">
        <v>7750</v>
      </c>
      <c r="E2856" s="1" t="s">
        <v>65</v>
      </c>
      <c r="F2856" s="1" t="s">
        <v>7702</v>
      </c>
      <c r="G2856" s="1" t="s">
        <v>199</v>
      </c>
    </row>
    <row r="2857" spans="1:7" x14ac:dyDescent="0.25">
      <c r="B2857" s="1" t="s">
        <v>7751</v>
      </c>
      <c r="C2857" s="1" t="s">
        <v>7752</v>
      </c>
      <c r="D2857" s="1" t="s">
        <v>7753</v>
      </c>
      <c r="E2857" s="1" t="s">
        <v>65</v>
      </c>
      <c r="F2857" s="1" t="s">
        <v>7702</v>
      </c>
      <c r="G2857" s="1" t="s">
        <v>199</v>
      </c>
    </row>
    <row r="2858" spans="1:7" x14ac:dyDescent="0.25">
      <c r="B2858" s="1" t="s">
        <v>7754</v>
      </c>
      <c r="C2858" s="1" t="s">
        <v>7755</v>
      </c>
      <c r="D2858" s="1" t="s">
        <v>7756</v>
      </c>
      <c r="E2858" s="1" t="s">
        <v>65</v>
      </c>
      <c r="F2858" s="1" t="s">
        <v>7434</v>
      </c>
      <c r="G2858" s="1" t="s">
        <v>199</v>
      </c>
    </row>
    <row r="2859" spans="1:7" x14ac:dyDescent="0.25">
      <c r="B2859" s="1" t="s">
        <v>7754</v>
      </c>
      <c r="C2859" s="1" t="s">
        <v>7755</v>
      </c>
      <c r="D2859" s="1" t="s">
        <v>7756</v>
      </c>
      <c r="E2859" s="1" t="s">
        <v>65</v>
      </c>
      <c r="F2859" s="1" t="s">
        <v>7434</v>
      </c>
      <c r="G2859" s="1" t="s">
        <v>199</v>
      </c>
    </row>
    <row r="2860" spans="1:7" x14ac:dyDescent="0.25">
      <c r="A2860" s="1">
        <v>35260145</v>
      </c>
      <c r="B2860" s="1" t="s">
        <v>7757</v>
      </c>
      <c r="C2860" s="1" t="s">
        <v>7757</v>
      </c>
      <c r="D2860" s="1" t="s">
        <v>7757</v>
      </c>
      <c r="G2860" s="1" t="s">
        <v>199</v>
      </c>
    </row>
    <row r="2861" spans="1:7" x14ac:dyDescent="0.25">
      <c r="A2861" s="1">
        <v>35260673</v>
      </c>
      <c r="B2861" s="1" t="s">
        <v>7758</v>
      </c>
      <c r="C2861" s="1" t="s">
        <v>7759</v>
      </c>
      <c r="D2861" s="1" t="s">
        <v>7760</v>
      </c>
      <c r="E2861" s="1" t="s">
        <v>66</v>
      </c>
      <c r="F2861" s="1" t="s">
        <v>89</v>
      </c>
      <c r="G2861" s="1" t="s">
        <v>1364</v>
      </c>
    </row>
    <row r="2862" spans="1:7" x14ac:dyDescent="0.25">
      <c r="A2862" s="1">
        <v>37140432</v>
      </c>
      <c r="B2862" s="1" t="s">
        <v>7475</v>
      </c>
      <c r="C2862" s="1" t="s">
        <v>7475</v>
      </c>
      <c r="D2862" s="1" t="s">
        <v>7475</v>
      </c>
      <c r="G2862" s="1" t="s">
        <v>199</v>
      </c>
    </row>
    <row r="2863" spans="1:7" x14ac:dyDescent="0.25">
      <c r="A2863" s="1">
        <v>37140370</v>
      </c>
      <c r="B2863" s="1" t="s">
        <v>7761</v>
      </c>
      <c r="C2863" s="1" t="s">
        <v>7761</v>
      </c>
      <c r="D2863" s="1" t="s">
        <v>7761</v>
      </c>
      <c r="G2863" s="1" t="s">
        <v>199</v>
      </c>
    </row>
    <row r="2864" spans="1:7" x14ac:dyDescent="0.25">
      <c r="B2864" s="1" t="s">
        <v>7762</v>
      </c>
      <c r="C2864" s="1" t="s">
        <v>7763</v>
      </c>
      <c r="D2864" s="1" t="s">
        <v>7764</v>
      </c>
      <c r="E2864" s="1" t="s">
        <v>65</v>
      </c>
      <c r="F2864" s="1" t="s">
        <v>7765</v>
      </c>
      <c r="G2864" s="1" t="s">
        <v>199</v>
      </c>
    </row>
    <row r="2865" spans="1:7" x14ac:dyDescent="0.25">
      <c r="A2865" s="1">
        <v>37140193</v>
      </c>
      <c r="B2865" s="1" t="s">
        <v>7766</v>
      </c>
      <c r="C2865" s="1" t="s">
        <v>7766</v>
      </c>
      <c r="D2865" s="1" t="s">
        <v>7766</v>
      </c>
      <c r="G2865" s="1" t="s">
        <v>199</v>
      </c>
    </row>
    <row r="2866" spans="1:7" x14ac:dyDescent="0.25">
      <c r="A2866" s="1">
        <v>35150001</v>
      </c>
      <c r="B2866" s="1" t="s">
        <v>7767</v>
      </c>
      <c r="C2866" s="1" t="s">
        <v>7767</v>
      </c>
      <c r="D2866" s="1" t="s">
        <v>7767</v>
      </c>
      <c r="G2866" s="1" t="s">
        <v>199</v>
      </c>
    </row>
    <row r="2867" spans="1:7" x14ac:dyDescent="0.25">
      <c r="B2867" s="1" t="s">
        <v>7768</v>
      </c>
      <c r="C2867" s="1" t="s">
        <v>7769</v>
      </c>
      <c r="D2867" s="1" t="s">
        <v>7770</v>
      </c>
      <c r="E2867" s="1" t="s">
        <v>66</v>
      </c>
      <c r="G2867" s="1" t="s">
        <v>199</v>
      </c>
    </row>
    <row r="2868" spans="1:7" x14ac:dyDescent="0.25">
      <c r="A2868" s="1">
        <v>19018075</v>
      </c>
      <c r="B2868" s="1" t="s">
        <v>7771</v>
      </c>
      <c r="C2868" s="1" t="s">
        <v>7771</v>
      </c>
      <c r="D2868" s="1" t="s">
        <v>7771</v>
      </c>
      <c r="G2868" s="1" t="s">
        <v>199</v>
      </c>
    </row>
    <row r="2869" spans="1:7" x14ac:dyDescent="0.25">
      <c r="A2869" s="1">
        <v>15018075</v>
      </c>
      <c r="B2869" s="1" t="s">
        <v>7771</v>
      </c>
      <c r="C2869" s="1" t="s">
        <v>7771</v>
      </c>
      <c r="D2869" s="1" t="s">
        <v>7771</v>
      </c>
      <c r="G2869" s="1" t="s">
        <v>199</v>
      </c>
    </row>
    <row r="2870" spans="1:7" x14ac:dyDescent="0.25">
      <c r="A2870" s="1">
        <v>19018076</v>
      </c>
      <c r="B2870" s="1" t="s">
        <v>7772</v>
      </c>
      <c r="C2870" s="1" t="s">
        <v>7772</v>
      </c>
      <c r="D2870" s="1" t="s">
        <v>7772</v>
      </c>
      <c r="G2870" s="1" t="s">
        <v>199</v>
      </c>
    </row>
    <row r="2871" spans="1:7" x14ac:dyDescent="0.25">
      <c r="A2871" s="1">
        <v>15018076</v>
      </c>
      <c r="B2871" s="1" t="s">
        <v>7772</v>
      </c>
      <c r="C2871" s="1" t="s">
        <v>7772</v>
      </c>
      <c r="D2871" s="1" t="s">
        <v>7772</v>
      </c>
      <c r="G2871" s="1" t="s">
        <v>199</v>
      </c>
    </row>
    <row r="2872" spans="1:7" x14ac:dyDescent="0.25">
      <c r="A2872" s="1">
        <v>19746048</v>
      </c>
      <c r="B2872" s="1" t="s">
        <v>7773</v>
      </c>
      <c r="C2872" s="1" t="s">
        <v>7774</v>
      </c>
      <c r="D2872" s="1" t="s">
        <v>7775</v>
      </c>
      <c r="E2872" s="1" t="s">
        <v>65</v>
      </c>
      <c r="F2872" s="1" t="s">
        <v>102</v>
      </c>
      <c r="G2872" s="1" t="s">
        <v>1053</v>
      </c>
    </row>
    <row r="2873" spans="1:7" x14ac:dyDescent="0.25">
      <c r="A2873" s="1">
        <v>15746048</v>
      </c>
      <c r="B2873" s="1" t="s">
        <v>7776</v>
      </c>
      <c r="C2873" s="1" t="s">
        <v>7776</v>
      </c>
      <c r="D2873" s="1" t="s">
        <v>7776</v>
      </c>
      <c r="G2873" s="1" t="s">
        <v>199</v>
      </c>
    </row>
    <row r="2874" spans="1:7" x14ac:dyDescent="0.25">
      <c r="A2874" s="1">
        <v>19095058</v>
      </c>
      <c r="B2874" s="1" t="s">
        <v>7777</v>
      </c>
      <c r="C2874" s="1" t="s">
        <v>7778</v>
      </c>
      <c r="D2874" s="1" t="s">
        <v>7779</v>
      </c>
      <c r="E2874" s="1" t="s">
        <v>66</v>
      </c>
      <c r="F2874" s="1" t="s">
        <v>498</v>
      </c>
      <c r="G2874" s="1" t="s">
        <v>499</v>
      </c>
    </row>
    <row r="2875" spans="1:7" x14ac:dyDescent="0.25">
      <c r="A2875" s="1">
        <v>17718066</v>
      </c>
      <c r="B2875" s="1" t="s">
        <v>7780</v>
      </c>
      <c r="C2875" s="1" t="s">
        <v>7780</v>
      </c>
      <c r="D2875" s="1" t="s">
        <v>7780</v>
      </c>
      <c r="G2875" s="1" t="s">
        <v>199</v>
      </c>
    </row>
    <row r="2876" spans="1:7" x14ac:dyDescent="0.25">
      <c r="A2876" s="1">
        <v>15718066</v>
      </c>
      <c r="B2876" s="1" t="s">
        <v>7781</v>
      </c>
      <c r="C2876" s="1" t="s">
        <v>7781</v>
      </c>
      <c r="D2876" s="1" t="s">
        <v>7781</v>
      </c>
      <c r="G2876" s="1" t="s">
        <v>199</v>
      </c>
    </row>
    <row r="2877" spans="1:7" x14ac:dyDescent="0.25">
      <c r="A2877" s="1">
        <v>17718067</v>
      </c>
      <c r="B2877" s="1" t="s">
        <v>7782</v>
      </c>
      <c r="C2877" s="1" t="s">
        <v>7782</v>
      </c>
      <c r="D2877" s="1" t="s">
        <v>7782</v>
      </c>
      <c r="G2877" s="1" t="s">
        <v>199</v>
      </c>
    </row>
    <row r="2878" spans="1:7" x14ac:dyDescent="0.25">
      <c r="A2878" s="1">
        <v>15718067</v>
      </c>
      <c r="B2878" s="1" t="s">
        <v>7782</v>
      </c>
      <c r="C2878" s="1" t="s">
        <v>7782</v>
      </c>
      <c r="D2878" s="1" t="s">
        <v>7782</v>
      </c>
      <c r="G2878" s="1" t="s">
        <v>199</v>
      </c>
    </row>
    <row r="2879" spans="1:7" x14ac:dyDescent="0.25">
      <c r="A2879" s="1">
        <v>35150562</v>
      </c>
      <c r="B2879" s="1" t="s">
        <v>7783</v>
      </c>
      <c r="C2879" s="1" t="s">
        <v>7784</v>
      </c>
      <c r="D2879" s="1" t="s">
        <v>7785</v>
      </c>
      <c r="E2879" s="1" t="s">
        <v>66</v>
      </c>
      <c r="G2879" s="1" t="s">
        <v>199</v>
      </c>
    </row>
    <row r="2880" spans="1:7" x14ac:dyDescent="0.25">
      <c r="B2880" s="1" t="s">
        <v>7786</v>
      </c>
      <c r="C2880" s="1" t="s">
        <v>7787</v>
      </c>
      <c r="D2880" s="1" t="s">
        <v>7788</v>
      </c>
      <c r="E2880" s="1" t="s">
        <v>65</v>
      </c>
      <c r="F2880" s="1" t="s">
        <v>7789</v>
      </c>
      <c r="G2880" s="1" t="s">
        <v>199</v>
      </c>
    </row>
    <row r="2881" spans="1:7" x14ac:dyDescent="0.25">
      <c r="A2881" s="1">
        <v>33950207</v>
      </c>
      <c r="B2881" s="1" t="s">
        <v>7790</v>
      </c>
      <c r="C2881" s="1" t="s">
        <v>7791</v>
      </c>
      <c r="D2881" s="1" t="s">
        <v>7792</v>
      </c>
      <c r="E2881" s="1" t="s">
        <v>65</v>
      </c>
      <c r="F2881" s="1" t="s">
        <v>382</v>
      </c>
      <c r="G2881" s="1" t="s">
        <v>383</v>
      </c>
    </row>
    <row r="2882" spans="1:7" x14ac:dyDescent="0.25">
      <c r="A2882" s="1">
        <v>33003583</v>
      </c>
      <c r="B2882" s="1" t="s">
        <v>7793</v>
      </c>
      <c r="C2882" s="1" t="s">
        <v>7794</v>
      </c>
      <c r="D2882" s="1" t="s">
        <v>7795</v>
      </c>
      <c r="E2882" s="1" t="s">
        <v>65</v>
      </c>
      <c r="F2882" s="1" t="s">
        <v>39</v>
      </c>
      <c r="G2882" s="1" t="s">
        <v>321</v>
      </c>
    </row>
    <row r="2883" spans="1:7" x14ac:dyDescent="0.25">
      <c r="A2883" s="1">
        <v>17046097</v>
      </c>
      <c r="B2883" s="1" t="s">
        <v>7796</v>
      </c>
      <c r="C2883" s="1" t="s">
        <v>7796</v>
      </c>
      <c r="D2883" s="1" t="s">
        <v>7796</v>
      </c>
      <c r="G2883" s="1" t="s">
        <v>199</v>
      </c>
    </row>
    <row r="2884" spans="1:7" x14ac:dyDescent="0.25">
      <c r="A2884" s="1">
        <v>15046097</v>
      </c>
      <c r="B2884" s="1" t="s">
        <v>7796</v>
      </c>
      <c r="C2884" s="1" t="s">
        <v>7796</v>
      </c>
      <c r="D2884" s="1" t="s">
        <v>7796</v>
      </c>
      <c r="G2884" s="1" t="s">
        <v>199</v>
      </c>
    </row>
    <row r="2885" spans="1:7" x14ac:dyDescent="0.25">
      <c r="A2885" s="1">
        <v>19842089</v>
      </c>
      <c r="B2885" s="1" t="s">
        <v>7797</v>
      </c>
      <c r="C2885" s="1" t="s">
        <v>7797</v>
      </c>
      <c r="D2885" s="1" t="s">
        <v>7797</v>
      </c>
      <c r="G2885" s="1" t="s">
        <v>199</v>
      </c>
    </row>
    <row r="2886" spans="1:7" x14ac:dyDescent="0.25">
      <c r="A2886" s="1">
        <v>15842089</v>
      </c>
      <c r="B2886" s="1" t="s">
        <v>7797</v>
      </c>
      <c r="C2886" s="1" t="s">
        <v>7797</v>
      </c>
      <c r="D2886" s="1" t="s">
        <v>7797</v>
      </c>
      <c r="G2886" s="1" t="s">
        <v>199</v>
      </c>
    </row>
    <row r="2887" spans="1:7" x14ac:dyDescent="0.25">
      <c r="A2887" s="1">
        <v>33903883</v>
      </c>
      <c r="B2887" s="1" t="s">
        <v>7798</v>
      </c>
      <c r="C2887" s="1" t="s">
        <v>7799</v>
      </c>
      <c r="D2887" s="1" t="s">
        <v>7800</v>
      </c>
      <c r="E2887" s="1" t="s">
        <v>66</v>
      </c>
      <c r="F2887" s="1" t="s">
        <v>387</v>
      </c>
      <c r="G2887" s="1" t="s">
        <v>388</v>
      </c>
    </row>
    <row r="2888" spans="1:7" x14ac:dyDescent="0.25">
      <c r="B2888" s="1" t="s">
        <v>7801</v>
      </c>
      <c r="C2888" s="1" t="s">
        <v>7802</v>
      </c>
      <c r="D2888" s="1" t="s">
        <v>7803</v>
      </c>
      <c r="E2888" s="1" t="s">
        <v>65</v>
      </c>
      <c r="F2888" s="1" t="s">
        <v>7804</v>
      </c>
      <c r="G2888" s="1" t="s">
        <v>199</v>
      </c>
    </row>
    <row r="2889" spans="1:7" x14ac:dyDescent="0.25">
      <c r="B2889" s="1" t="s">
        <v>7805</v>
      </c>
      <c r="C2889" s="1" t="s">
        <v>7806</v>
      </c>
      <c r="D2889" s="1" t="s">
        <v>7807</v>
      </c>
      <c r="E2889" s="1" t="s">
        <v>65</v>
      </c>
      <c r="F2889" s="1" t="s">
        <v>7434</v>
      </c>
      <c r="G2889" s="1" t="s">
        <v>199</v>
      </c>
    </row>
    <row r="2890" spans="1:7" x14ac:dyDescent="0.25">
      <c r="A2890" s="1">
        <v>35510429</v>
      </c>
      <c r="B2890" s="1" t="s">
        <v>41</v>
      </c>
      <c r="C2890" s="1" t="s">
        <v>7808</v>
      </c>
      <c r="D2890" s="1" t="s">
        <v>41</v>
      </c>
      <c r="E2890" s="1" t="s">
        <v>65</v>
      </c>
      <c r="F2890" s="1" t="s">
        <v>42</v>
      </c>
      <c r="G2890" s="1" t="s">
        <v>7809</v>
      </c>
    </row>
    <row r="2891" spans="1:7" x14ac:dyDescent="0.25">
      <c r="A2891" s="1">
        <v>16631002</v>
      </c>
      <c r="B2891" s="1" t="s">
        <v>7810</v>
      </c>
      <c r="C2891" s="1" t="s">
        <v>7811</v>
      </c>
      <c r="D2891" s="1" t="s">
        <v>7812</v>
      </c>
      <c r="E2891" s="1" t="s">
        <v>66</v>
      </c>
      <c r="F2891" s="1" t="s">
        <v>7813</v>
      </c>
      <c r="G2891" s="1" t="s">
        <v>7814</v>
      </c>
    </row>
    <row r="2892" spans="1:7" x14ac:dyDescent="0.25">
      <c r="B2892" s="1" t="s">
        <v>7815</v>
      </c>
      <c r="C2892" s="1" t="s">
        <v>7816</v>
      </c>
      <c r="D2892" s="1" t="s">
        <v>7817</v>
      </c>
      <c r="E2892" s="1" t="s">
        <v>65</v>
      </c>
      <c r="F2892" s="1" t="s">
        <v>7702</v>
      </c>
      <c r="G2892" s="1" t="s">
        <v>199</v>
      </c>
    </row>
    <row r="2893" spans="1:7" x14ac:dyDescent="0.25">
      <c r="B2893" s="1" t="s">
        <v>7818</v>
      </c>
      <c r="C2893" s="1" t="s">
        <v>7819</v>
      </c>
      <c r="D2893" s="1" t="s">
        <v>7820</v>
      </c>
      <c r="E2893" s="1" t="s">
        <v>65</v>
      </c>
      <c r="F2893" s="1" t="s">
        <v>7702</v>
      </c>
      <c r="G2893" s="1" t="s">
        <v>199</v>
      </c>
    </row>
    <row r="2894" spans="1:7" x14ac:dyDescent="0.25">
      <c r="B2894" s="1" t="s">
        <v>7821</v>
      </c>
      <c r="C2894" s="1" t="s">
        <v>7822</v>
      </c>
      <c r="D2894" s="1" t="s">
        <v>7823</v>
      </c>
      <c r="E2894" s="1" t="s">
        <v>65</v>
      </c>
      <c r="F2894" s="1" t="s">
        <v>7824</v>
      </c>
      <c r="G2894" s="1" t="s">
        <v>199</v>
      </c>
    </row>
    <row r="2895" spans="1:7" x14ac:dyDescent="0.25">
      <c r="A2895" s="1">
        <v>18631002</v>
      </c>
      <c r="B2895" s="1" t="s">
        <v>7810</v>
      </c>
      <c r="C2895" s="1" t="s">
        <v>7811</v>
      </c>
      <c r="D2895" s="1" t="s">
        <v>7812</v>
      </c>
      <c r="E2895" s="1" t="s">
        <v>66</v>
      </c>
      <c r="F2895" s="1" t="s">
        <v>7813</v>
      </c>
      <c r="G2895" s="1" t="s">
        <v>7814</v>
      </c>
    </row>
    <row r="2896" spans="1:7" x14ac:dyDescent="0.25">
      <c r="B2896" s="1" t="s">
        <v>7825</v>
      </c>
      <c r="C2896" s="1" t="s">
        <v>7826</v>
      </c>
      <c r="D2896" s="1" t="s">
        <v>7827</v>
      </c>
      <c r="E2896" s="1" t="s">
        <v>65</v>
      </c>
      <c r="F2896" s="1" t="s">
        <v>6742</v>
      </c>
      <c r="G2896" s="1" t="s">
        <v>199</v>
      </c>
    </row>
    <row r="2897" spans="1:7" x14ac:dyDescent="0.25">
      <c r="B2897" s="1" t="s">
        <v>7828</v>
      </c>
      <c r="C2897" s="1" t="s">
        <v>7829</v>
      </c>
      <c r="D2897" s="1" t="s">
        <v>7830</v>
      </c>
      <c r="E2897" s="1" t="s">
        <v>65</v>
      </c>
      <c r="F2897" s="1" t="s">
        <v>7831</v>
      </c>
      <c r="G2897" s="1" t="s">
        <v>199</v>
      </c>
    </row>
    <row r="2898" spans="1:7" x14ac:dyDescent="0.25">
      <c r="B2898" s="1" t="s">
        <v>7832</v>
      </c>
      <c r="C2898" s="1" t="s">
        <v>7833</v>
      </c>
      <c r="D2898" s="1" t="s">
        <v>7834</v>
      </c>
      <c r="E2898" s="1" t="s">
        <v>65</v>
      </c>
      <c r="F2898" s="1" t="s">
        <v>6742</v>
      </c>
      <c r="G2898" s="1" t="s">
        <v>199</v>
      </c>
    </row>
    <row r="2899" spans="1:7" x14ac:dyDescent="0.25">
      <c r="B2899" s="1" t="s">
        <v>7835</v>
      </c>
      <c r="C2899" s="1" t="s">
        <v>7836</v>
      </c>
      <c r="D2899" s="1" t="s">
        <v>7837</v>
      </c>
      <c r="E2899" s="1" t="s">
        <v>65</v>
      </c>
      <c r="F2899" s="1" t="s">
        <v>6742</v>
      </c>
      <c r="G2899" s="1" t="s">
        <v>199</v>
      </c>
    </row>
    <row r="2900" spans="1:7" x14ac:dyDescent="0.25">
      <c r="A2900" s="1">
        <v>35085100</v>
      </c>
      <c r="B2900" s="1" t="s">
        <v>7838</v>
      </c>
      <c r="C2900" s="1" t="s">
        <v>7839</v>
      </c>
      <c r="D2900" s="1" t="s">
        <v>7840</v>
      </c>
      <c r="E2900" s="1" t="s">
        <v>66</v>
      </c>
      <c r="F2900" s="1" t="s">
        <v>3196</v>
      </c>
      <c r="G2900" s="1" t="s">
        <v>3197</v>
      </c>
    </row>
    <row r="2901" spans="1:7" x14ac:dyDescent="0.25">
      <c r="A2901" s="1">
        <v>35085101</v>
      </c>
      <c r="B2901" s="1" t="s">
        <v>7841</v>
      </c>
      <c r="C2901" s="1" t="s">
        <v>7842</v>
      </c>
      <c r="D2901" s="1" t="s">
        <v>7843</v>
      </c>
      <c r="E2901" s="1" t="s">
        <v>66</v>
      </c>
      <c r="F2901" s="1" t="s">
        <v>3196</v>
      </c>
      <c r="G2901" s="1" t="s">
        <v>3197</v>
      </c>
    </row>
    <row r="2902" spans="1:7" x14ac:dyDescent="0.25">
      <c r="A2902" s="1">
        <v>35085116</v>
      </c>
      <c r="B2902" s="1" t="s">
        <v>7844</v>
      </c>
      <c r="C2902" s="1" t="s">
        <v>7845</v>
      </c>
      <c r="D2902" s="1" t="s">
        <v>7846</v>
      </c>
      <c r="E2902" s="1" t="s">
        <v>66</v>
      </c>
      <c r="F2902" s="1" t="s">
        <v>3196</v>
      </c>
      <c r="G2902" s="1" t="s">
        <v>3197</v>
      </c>
    </row>
    <row r="2903" spans="1:7" x14ac:dyDescent="0.25">
      <c r="A2903" s="1">
        <v>35085129</v>
      </c>
      <c r="B2903" s="1" t="s">
        <v>7847</v>
      </c>
      <c r="C2903" s="1" t="s">
        <v>7848</v>
      </c>
      <c r="D2903" s="1" t="s">
        <v>7849</v>
      </c>
      <c r="E2903" s="1" t="s">
        <v>66</v>
      </c>
      <c r="F2903" s="1" t="s">
        <v>3196</v>
      </c>
      <c r="G2903" s="1" t="s">
        <v>3197</v>
      </c>
    </row>
    <row r="2904" spans="1:7" x14ac:dyDescent="0.25">
      <c r="A2904" s="1">
        <v>33000008</v>
      </c>
      <c r="B2904" s="1" t="s">
        <v>7850</v>
      </c>
      <c r="C2904" s="1" t="s">
        <v>7851</v>
      </c>
      <c r="D2904" s="1" t="s">
        <v>7852</v>
      </c>
      <c r="G2904" s="1" t="s">
        <v>199</v>
      </c>
    </row>
    <row r="2905" spans="1:7" x14ac:dyDescent="0.25">
      <c r="B2905" s="1" t="s">
        <v>7853</v>
      </c>
      <c r="C2905" s="1" t="s">
        <v>7854</v>
      </c>
      <c r="D2905" s="1" t="s">
        <v>7855</v>
      </c>
      <c r="E2905" s="1" t="s">
        <v>65</v>
      </c>
      <c r="F2905" s="1" t="s">
        <v>7430</v>
      </c>
      <c r="G2905" s="1" t="s">
        <v>199</v>
      </c>
    </row>
    <row r="2906" spans="1:7" x14ac:dyDescent="0.25">
      <c r="B2906" s="1" t="s">
        <v>1661</v>
      </c>
      <c r="C2906" s="1" t="s">
        <v>1662</v>
      </c>
      <c r="D2906" s="1" t="s">
        <v>1663</v>
      </c>
      <c r="E2906" s="1" t="s">
        <v>65</v>
      </c>
      <c r="F2906" s="1" t="s">
        <v>7430</v>
      </c>
      <c r="G2906" s="1" t="s">
        <v>199</v>
      </c>
    </row>
    <row r="2907" spans="1:7" x14ac:dyDescent="0.25">
      <c r="B2907" s="1" t="s">
        <v>7856</v>
      </c>
      <c r="C2907" s="1" t="s">
        <v>7857</v>
      </c>
      <c r="D2907" s="1" t="s">
        <v>7858</v>
      </c>
      <c r="E2907" s="1" t="s">
        <v>65</v>
      </c>
      <c r="F2907" s="1" t="s">
        <v>7824</v>
      </c>
      <c r="G2907" s="1" t="s">
        <v>199</v>
      </c>
    </row>
    <row r="2908" spans="1:7" x14ac:dyDescent="0.25">
      <c r="B2908" s="1" t="s">
        <v>7859</v>
      </c>
      <c r="C2908" s="1" t="s">
        <v>7860</v>
      </c>
      <c r="D2908" s="1" t="s">
        <v>7861</v>
      </c>
      <c r="E2908" s="1" t="s">
        <v>66</v>
      </c>
      <c r="F2908" s="1" t="s">
        <v>7862</v>
      </c>
      <c r="G2908" s="1" t="s">
        <v>199</v>
      </c>
    </row>
    <row r="2909" spans="1:7" x14ac:dyDescent="0.25">
      <c r="B2909" s="1" t="s">
        <v>3217</v>
      </c>
      <c r="C2909" s="1" t="s">
        <v>3218</v>
      </c>
      <c r="D2909" s="1" t="s">
        <v>3219</v>
      </c>
      <c r="E2909" s="1" t="s">
        <v>66</v>
      </c>
      <c r="F2909" s="1" t="s">
        <v>7862</v>
      </c>
      <c r="G2909" s="1" t="s">
        <v>199</v>
      </c>
    </row>
    <row r="2910" spans="1:7" x14ac:dyDescent="0.25">
      <c r="A2910" s="1">
        <v>19745359</v>
      </c>
      <c r="B2910" s="1" t="s">
        <v>7863</v>
      </c>
      <c r="C2910" s="1" t="s">
        <v>7864</v>
      </c>
      <c r="D2910" s="1" t="s">
        <v>7865</v>
      </c>
      <c r="E2910" s="1" t="s">
        <v>66</v>
      </c>
      <c r="F2910" s="1" t="s">
        <v>356</v>
      </c>
      <c r="G2910" s="1" t="s">
        <v>357</v>
      </c>
    </row>
    <row r="2911" spans="1:7" x14ac:dyDescent="0.25">
      <c r="B2911" s="1" t="s">
        <v>7866</v>
      </c>
      <c r="C2911" s="1" t="s">
        <v>7867</v>
      </c>
      <c r="D2911" s="1" t="s">
        <v>7868</v>
      </c>
      <c r="E2911" s="1" t="s">
        <v>65</v>
      </c>
      <c r="F2911" s="1" t="s">
        <v>7765</v>
      </c>
      <c r="G2911" s="1" t="s">
        <v>199</v>
      </c>
    </row>
    <row r="2912" spans="1:7" x14ac:dyDescent="0.25">
      <c r="B2912" s="1" t="s">
        <v>7869</v>
      </c>
      <c r="C2912" s="1" t="s">
        <v>7870</v>
      </c>
      <c r="D2912" s="1" t="s">
        <v>7871</v>
      </c>
      <c r="E2912" s="1" t="s">
        <v>65</v>
      </c>
      <c r="F2912" s="1" t="s">
        <v>7430</v>
      </c>
      <c r="G2912" s="1" t="s">
        <v>199</v>
      </c>
    </row>
    <row r="2913" spans="1:7" x14ac:dyDescent="0.25">
      <c r="B2913" s="1" t="s">
        <v>7872</v>
      </c>
      <c r="C2913" s="1" t="s">
        <v>7873</v>
      </c>
      <c r="D2913" s="1" t="s">
        <v>7874</v>
      </c>
      <c r="E2913" s="1" t="s">
        <v>65</v>
      </c>
      <c r="F2913" s="1" t="s">
        <v>7765</v>
      </c>
      <c r="G2913" s="1" t="s">
        <v>199</v>
      </c>
    </row>
    <row r="2914" spans="1:7" x14ac:dyDescent="0.25">
      <c r="A2914" s="1">
        <v>17746049</v>
      </c>
      <c r="B2914" s="1" t="s">
        <v>7796</v>
      </c>
      <c r="C2914" s="1" t="s">
        <v>7796</v>
      </c>
      <c r="D2914" s="1" t="s">
        <v>7796</v>
      </c>
      <c r="G2914" s="1" t="s">
        <v>199</v>
      </c>
    </row>
    <row r="2915" spans="1:7" x14ac:dyDescent="0.25">
      <c r="A2915" s="1">
        <v>15746049</v>
      </c>
      <c r="B2915" s="1" t="s">
        <v>7796</v>
      </c>
      <c r="C2915" s="1" t="s">
        <v>7796</v>
      </c>
      <c r="D2915" s="1" t="s">
        <v>7796</v>
      </c>
      <c r="G2915" s="1" t="s">
        <v>199</v>
      </c>
    </row>
    <row r="2916" spans="1:7" x14ac:dyDescent="0.25">
      <c r="A2916" s="1">
        <v>35150349</v>
      </c>
      <c r="B2916" s="1" t="s">
        <v>7875</v>
      </c>
      <c r="C2916" s="1" t="s">
        <v>7876</v>
      </c>
      <c r="D2916" s="1" t="s">
        <v>7877</v>
      </c>
      <c r="E2916" s="1" t="s">
        <v>66</v>
      </c>
      <c r="F2916" s="1" t="s">
        <v>226</v>
      </c>
      <c r="G2916" s="1" t="s">
        <v>227</v>
      </c>
    </row>
    <row r="2917" spans="1:7" x14ac:dyDescent="0.25">
      <c r="A2917" s="1">
        <v>35250214</v>
      </c>
      <c r="B2917" s="1" t="s">
        <v>7878</v>
      </c>
      <c r="C2917" s="1" t="s">
        <v>7879</v>
      </c>
      <c r="D2917" s="1" t="s">
        <v>7880</v>
      </c>
      <c r="E2917" s="1" t="s">
        <v>66</v>
      </c>
      <c r="F2917" s="1" t="s">
        <v>7881</v>
      </c>
      <c r="G2917" s="1" t="s">
        <v>7882</v>
      </c>
    </row>
    <row r="2918" spans="1:7" x14ac:dyDescent="0.25">
      <c r="A2918" s="1">
        <v>33900000</v>
      </c>
      <c r="B2918" s="1" t="s">
        <v>7883</v>
      </c>
      <c r="C2918" s="1" t="s">
        <v>7884</v>
      </c>
      <c r="D2918" s="1" t="s">
        <v>7885</v>
      </c>
      <c r="E2918" s="1" t="s">
        <v>65</v>
      </c>
      <c r="F2918" s="1" t="s">
        <v>387</v>
      </c>
      <c r="G2918" s="1" t="s">
        <v>388</v>
      </c>
    </row>
    <row r="2919" spans="1:7" x14ac:dyDescent="0.25">
      <c r="A2919" s="1">
        <v>33900010</v>
      </c>
      <c r="B2919" s="1" t="s">
        <v>7886</v>
      </c>
      <c r="C2919" s="1" t="s">
        <v>7887</v>
      </c>
      <c r="D2919" s="1" t="s">
        <v>7888</v>
      </c>
      <c r="E2919" s="1" t="s">
        <v>65</v>
      </c>
      <c r="F2919" s="1" t="s">
        <v>387</v>
      </c>
      <c r="G2919" s="1" t="s">
        <v>388</v>
      </c>
    </row>
    <row r="2920" spans="1:7" x14ac:dyDescent="0.25">
      <c r="A2920" s="1">
        <v>33900018</v>
      </c>
      <c r="B2920" s="1" t="s">
        <v>7889</v>
      </c>
      <c r="C2920" s="1" t="s">
        <v>7890</v>
      </c>
      <c r="D2920" s="1" t="s">
        <v>7891</v>
      </c>
      <c r="E2920" s="1" t="s">
        <v>65</v>
      </c>
      <c r="F2920" s="1" t="s">
        <v>387</v>
      </c>
      <c r="G2920" s="1" t="s">
        <v>388</v>
      </c>
    </row>
    <row r="2921" spans="1:7" x14ac:dyDescent="0.25">
      <c r="A2921" s="1">
        <v>33900021</v>
      </c>
      <c r="B2921" s="1" t="s">
        <v>7892</v>
      </c>
      <c r="C2921" s="1" t="s">
        <v>7893</v>
      </c>
      <c r="D2921" s="1" t="s">
        <v>7894</v>
      </c>
      <c r="E2921" s="1" t="s">
        <v>65</v>
      </c>
      <c r="F2921" s="1" t="s">
        <v>387</v>
      </c>
      <c r="G2921" s="1" t="s">
        <v>388</v>
      </c>
    </row>
    <row r="2922" spans="1:7" x14ac:dyDescent="0.25">
      <c r="A2922" s="1">
        <v>33900022</v>
      </c>
      <c r="B2922" s="1" t="s">
        <v>7895</v>
      </c>
      <c r="C2922" s="1" t="s">
        <v>7896</v>
      </c>
      <c r="D2922" s="1" t="s">
        <v>7897</v>
      </c>
      <c r="E2922" s="1" t="s">
        <v>65</v>
      </c>
      <c r="F2922" s="1" t="s">
        <v>387</v>
      </c>
      <c r="G2922" s="1" t="s">
        <v>388</v>
      </c>
    </row>
    <row r="2923" spans="1:7" x14ac:dyDescent="0.25">
      <c r="A2923" s="1">
        <v>33900023</v>
      </c>
      <c r="B2923" s="1" t="s">
        <v>7898</v>
      </c>
      <c r="C2923" s="1" t="s">
        <v>7899</v>
      </c>
      <c r="D2923" s="1" t="s">
        <v>7900</v>
      </c>
      <c r="E2923" s="1" t="s">
        <v>65</v>
      </c>
      <c r="F2923" s="1" t="s">
        <v>387</v>
      </c>
      <c r="G2923" s="1" t="s">
        <v>388</v>
      </c>
    </row>
    <row r="2924" spans="1:7" x14ac:dyDescent="0.25">
      <c r="A2924" s="1">
        <v>17842090</v>
      </c>
      <c r="B2924" s="1" t="s">
        <v>7901</v>
      </c>
      <c r="C2924" s="1" t="s">
        <v>7901</v>
      </c>
      <c r="D2924" s="1" t="s">
        <v>7901</v>
      </c>
      <c r="G2924" s="1" t="s">
        <v>199</v>
      </c>
    </row>
    <row r="2925" spans="1:7" x14ac:dyDescent="0.25">
      <c r="A2925" s="1">
        <v>15842090</v>
      </c>
      <c r="B2925" s="1" t="s">
        <v>7902</v>
      </c>
      <c r="C2925" s="1" t="s">
        <v>7903</v>
      </c>
      <c r="D2925" s="1" t="s">
        <v>7904</v>
      </c>
      <c r="E2925" s="1" t="s">
        <v>66</v>
      </c>
      <c r="F2925" s="1" t="s">
        <v>7905</v>
      </c>
      <c r="G2925" s="1" t="s">
        <v>7906</v>
      </c>
    </row>
    <row r="2926" spans="1:7" x14ac:dyDescent="0.25">
      <c r="A2926" s="1">
        <v>35120493</v>
      </c>
      <c r="B2926" s="1" t="s">
        <v>7907</v>
      </c>
      <c r="C2926" s="1" t="s">
        <v>7908</v>
      </c>
      <c r="D2926" s="1" t="s">
        <v>7909</v>
      </c>
      <c r="E2926" s="1" t="s">
        <v>65</v>
      </c>
      <c r="F2926" s="1" t="s">
        <v>3175</v>
      </c>
      <c r="G2926" s="1" t="s">
        <v>3176</v>
      </c>
    </row>
    <row r="2927" spans="1:7" x14ac:dyDescent="0.25">
      <c r="A2927" s="1">
        <v>35120494</v>
      </c>
      <c r="B2927" s="1" t="s">
        <v>7910</v>
      </c>
      <c r="C2927" s="1" t="s">
        <v>7911</v>
      </c>
      <c r="D2927" s="1" t="s">
        <v>7912</v>
      </c>
      <c r="E2927" s="1" t="s">
        <v>65</v>
      </c>
      <c r="F2927" s="1" t="s">
        <v>3175</v>
      </c>
      <c r="G2927" s="1" t="s">
        <v>3176</v>
      </c>
    </row>
    <row r="2928" spans="1:7" x14ac:dyDescent="0.25">
      <c r="B2928" s="1" t="s">
        <v>7913</v>
      </c>
      <c r="C2928" s="1" t="s">
        <v>7914</v>
      </c>
      <c r="D2928" s="1" t="s">
        <v>7915</v>
      </c>
      <c r="E2928" s="1" t="s">
        <v>65</v>
      </c>
      <c r="F2928" s="1" t="s">
        <v>7649</v>
      </c>
      <c r="G2928" s="1" t="s">
        <v>199</v>
      </c>
    </row>
    <row r="2929" spans="1:7" x14ac:dyDescent="0.25">
      <c r="A2929" s="1">
        <v>39010303</v>
      </c>
      <c r="B2929" s="1" t="s">
        <v>7916</v>
      </c>
      <c r="C2929" s="1" t="s">
        <v>7917</v>
      </c>
      <c r="D2929" s="1" t="s">
        <v>7918</v>
      </c>
      <c r="E2929" s="1" t="s">
        <v>66</v>
      </c>
      <c r="F2929" s="1" t="s">
        <v>3350</v>
      </c>
      <c r="G2929" s="1" t="s">
        <v>3351</v>
      </c>
    </row>
    <row r="2930" spans="1:7" x14ac:dyDescent="0.25">
      <c r="A2930" s="1">
        <v>39010302</v>
      </c>
      <c r="B2930" s="1" t="s">
        <v>7919</v>
      </c>
      <c r="C2930" s="1" t="s">
        <v>7920</v>
      </c>
      <c r="D2930" s="1" t="s">
        <v>7921</v>
      </c>
      <c r="E2930" s="1" t="s">
        <v>66</v>
      </c>
      <c r="F2930" s="1" t="s">
        <v>5319</v>
      </c>
      <c r="G2930" s="1" t="s">
        <v>5320</v>
      </c>
    </row>
    <row r="2931" spans="1:7" x14ac:dyDescent="0.25">
      <c r="A2931" s="1">
        <v>33003594</v>
      </c>
      <c r="B2931" s="1" t="s">
        <v>7922</v>
      </c>
      <c r="C2931" s="1" t="s">
        <v>7923</v>
      </c>
      <c r="D2931" s="1" t="s">
        <v>7924</v>
      </c>
      <c r="E2931" s="1" t="s">
        <v>65</v>
      </c>
      <c r="F2931" s="1" t="s">
        <v>480</v>
      </c>
      <c r="G2931" s="1" t="s">
        <v>481</v>
      </c>
    </row>
    <row r="2932" spans="1:7" x14ac:dyDescent="0.25">
      <c r="A2932" s="1">
        <v>33003595</v>
      </c>
      <c r="B2932" s="1" t="s">
        <v>7925</v>
      </c>
      <c r="C2932" s="1" t="s">
        <v>7926</v>
      </c>
      <c r="D2932" s="1" t="s">
        <v>7927</v>
      </c>
      <c r="E2932" s="1" t="s">
        <v>65</v>
      </c>
      <c r="F2932" s="1" t="s">
        <v>480</v>
      </c>
      <c r="G2932" s="1" t="s">
        <v>481</v>
      </c>
    </row>
    <row r="2933" spans="1:7" x14ac:dyDescent="0.25">
      <c r="A2933" s="1">
        <v>33003668</v>
      </c>
      <c r="B2933" s="1" t="s">
        <v>7928</v>
      </c>
      <c r="C2933" s="1" t="s">
        <v>7929</v>
      </c>
      <c r="D2933" s="1" t="s">
        <v>7930</v>
      </c>
      <c r="E2933" s="1" t="s">
        <v>65</v>
      </c>
      <c r="F2933" s="1" t="s">
        <v>480</v>
      </c>
      <c r="G2933" s="1" t="s">
        <v>481</v>
      </c>
    </row>
    <row r="2934" spans="1:7" x14ac:dyDescent="0.25">
      <c r="B2934" s="1" t="s">
        <v>7931</v>
      </c>
      <c r="C2934" s="1" t="s">
        <v>7932</v>
      </c>
      <c r="D2934" s="1" t="s">
        <v>7933</v>
      </c>
      <c r="E2934" s="1" t="s">
        <v>65</v>
      </c>
      <c r="F2934" s="1" t="s">
        <v>7934</v>
      </c>
      <c r="G2934" s="1" t="s">
        <v>199</v>
      </c>
    </row>
    <row r="2935" spans="1:7" x14ac:dyDescent="0.25">
      <c r="B2935" s="1" t="s">
        <v>7935</v>
      </c>
      <c r="C2935" s="1" t="s">
        <v>7936</v>
      </c>
      <c r="D2935" s="1" t="s">
        <v>7937</v>
      </c>
      <c r="E2935" s="1" t="s">
        <v>66</v>
      </c>
      <c r="G2935" s="1" t="s">
        <v>199</v>
      </c>
    </row>
    <row r="2936" spans="1:7" x14ac:dyDescent="0.25">
      <c r="B2936" s="1" t="s">
        <v>7938</v>
      </c>
      <c r="C2936" s="1" t="s">
        <v>7939</v>
      </c>
      <c r="D2936" s="1" t="s">
        <v>7940</v>
      </c>
      <c r="E2936" s="1" t="s">
        <v>66</v>
      </c>
      <c r="G2936" s="1" t="s">
        <v>199</v>
      </c>
    </row>
    <row r="2937" spans="1:7" x14ac:dyDescent="0.25">
      <c r="A2937" s="1">
        <v>33003597</v>
      </c>
      <c r="B2937" s="1" t="s">
        <v>7941</v>
      </c>
      <c r="C2937" s="1" t="s">
        <v>7942</v>
      </c>
      <c r="D2937" s="1" t="s">
        <v>7943</v>
      </c>
      <c r="E2937" s="1" t="s">
        <v>65</v>
      </c>
      <c r="F2937" s="1" t="s">
        <v>480</v>
      </c>
      <c r="G2937" s="1" t="s">
        <v>481</v>
      </c>
    </row>
    <row r="2938" spans="1:7" x14ac:dyDescent="0.25">
      <c r="A2938" s="1">
        <v>33003667</v>
      </c>
      <c r="B2938" s="1" t="s">
        <v>7944</v>
      </c>
      <c r="C2938" s="1" t="s">
        <v>7945</v>
      </c>
      <c r="D2938" s="1" t="s">
        <v>7946</v>
      </c>
      <c r="E2938" s="1" t="s">
        <v>65</v>
      </c>
      <c r="F2938" s="1" t="s">
        <v>480</v>
      </c>
      <c r="G2938" s="1" t="s">
        <v>481</v>
      </c>
    </row>
    <row r="2939" spans="1:7" x14ac:dyDescent="0.25">
      <c r="A2939" s="1">
        <v>33003588</v>
      </c>
      <c r="B2939" s="1" t="s">
        <v>7947</v>
      </c>
      <c r="C2939" s="1" t="s">
        <v>7948</v>
      </c>
      <c r="D2939" s="1" t="s">
        <v>7949</v>
      </c>
      <c r="E2939" s="1" t="s">
        <v>65</v>
      </c>
      <c r="G2939" s="1" t="s">
        <v>199</v>
      </c>
    </row>
    <row r="2940" spans="1:7" x14ac:dyDescent="0.25">
      <c r="A2940" s="1">
        <v>35123190</v>
      </c>
      <c r="B2940" s="1" t="s">
        <v>7950</v>
      </c>
      <c r="C2940" s="1" t="s">
        <v>7951</v>
      </c>
      <c r="D2940" s="1" t="s">
        <v>7952</v>
      </c>
      <c r="E2940" s="1" t="s">
        <v>66</v>
      </c>
      <c r="F2940" s="1" t="s">
        <v>3175</v>
      </c>
      <c r="G2940" s="1" t="s">
        <v>3176</v>
      </c>
    </row>
    <row r="2941" spans="1:7" x14ac:dyDescent="0.25">
      <c r="A2941" s="1">
        <v>35510135</v>
      </c>
      <c r="B2941" s="1" t="s">
        <v>7953</v>
      </c>
      <c r="C2941" s="1" t="s">
        <v>7954</v>
      </c>
      <c r="D2941" s="1" t="s">
        <v>7955</v>
      </c>
      <c r="E2941" s="1" t="s">
        <v>66</v>
      </c>
      <c r="F2941" s="1" t="s">
        <v>7956</v>
      </c>
      <c r="G2941" s="1" t="s">
        <v>7957</v>
      </c>
    </row>
    <row r="2942" spans="1:7" x14ac:dyDescent="0.25">
      <c r="B2942" s="1" t="s">
        <v>7768</v>
      </c>
      <c r="C2942" s="1" t="s">
        <v>7768</v>
      </c>
      <c r="D2942" s="1" t="s">
        <v>7768</v>
      </c>
      <c r="E2942" s="1" t="s">
        <v>66</v>
      </c>
      <c r="G2942" s="1" t="s">
        <v>199</v>
      </c>
    </row>
    <row r="2943" spans="1:7" x14ac:dyDescent="0.25">
      <c r="A2943" s="1">
        <v>33903885</v>
      </c>
      <c r="B2943" s="1" t="s">
        <v>7958</v>
      </c>
      <c r="C2943" s="1" t="s">
        <v>7959</v>
      </c>
      <c r="D2943" s="1" t="s">
        <v>7960</v>
      </c>
      <c r="E2943" s="1" t="s">
        <v>65</v>
      </c>
      <c r="F2943" s="1" t="s">
        <v>387</v>
      </c>
      <c r="G2943" s="1" t="s">
        <v>388</v>
      </c>
    </row>
    <row r="2944" spans="1:7" x14ac:dyDescent="0.25">
      <c r="A2944" s="1">
        <v>33903886</v>
      </c>
      <c r="B2944" s="1" t="s">
        <v>7961</v>
      </c>
      <c r="C2944" s="1" t="s">
        <v>7962</v>
      </c>
      <c r="D2944" s="1" t="s">
        <v>7963</v>
      </c>
      <c r="E2944" s="1" t="s">
        <v>65</v>
      </c>
      <c r="F2944" s="1" t="s">
        <v>387</v>
      </c>
      <c r="G2944" s="1" t="s">
        <v>388</v>
      </c>
    </row>
    <row r="2945" spans="1:7" x14ac:dyDescent="0.25">
      <c r="A2945" s="1">
        <v>33903887</v>
      </c>
      <c r="B2945" s="1" t="s">
        <v>7964</v>
      </c>
      <c r="C2945" s="1" t="s">
        <v>7965</v>
      </c>
      <c r="D2945" s="1" t="s">
        <v>7966</v>
      </c>
      <c r="E2945" s="1" t="s">
        <v>65</v>
      </c>
      <c r="F2945" s="1" t="s">
        <v>387</v>
      </c>
      <c r="G2945" s="1" t="s">
        <v>388</v>
      </c>
    </row>
    <row r="2946" spans="1:7" x14ac:dyDescent="0.25">
      <c r="A2946" s="1">
        <v>33903903</v>
      </c>
      <c r="B2946" s="1" t="s">
        <v>7967</v>
      </c>
      <c r="C2946" s="1" t="s">
        <v>7968</v>
      </c>
      <c r="D2946" s="1" t="s">
        <v>7969</v>
      </c>
      <c r="E2946" s="1" t="s">
        <v>65</v>
      </c>
      <c r="F2946" s="1" t="s">
        <v>387</v>
      </c>
      <c r="G2946" s="1" t="s">
        <v>388</v>
      </c>
    </row>
    <row r="2947" spans="1:7" x14ac:dyDescent="0.25">
      <c r="A2947" s="1">
        <v>33903897</v>
      </c>
      <c r="B2947" s="1" t="s">
        <v>7970</v>
      </c>
      <c r="C2947" s="1" t="s">
        <v>7971</v>
      </c>
      <c r="D2947" s="1" t="s">
        <v>7972</v>
      </c>
      <c r="E2947" s="1" t="s">
        <v>65</v>
      </c>
      <c r="F2947" s="1" t="s">
        <v>387</v>
      </c>
      <c r="G2947" s="1" t="s">
        <v>388</v>
      </c>
    </row>
    <row r="2948" spans="1:7" x14ac:dyDescent="0.25">
      <c r="A2948" s="1">
        <v>33903899</v>
      </c>
      <c r="B2948" s="1" t="s">
        <v>7973</v>
      </c>
      <c r="C2948" s="1" t="s">
        <v>7974</v>
      </c>
      <c r="D2948" s="1" t="s">
        <v>7975</v>
      </c>
      <c r="E2948" s="1" t="s">
        <v>65</v>
      </c>
      <c r="F2948" s="1" t="s">
        <v>387</v>
      </c>
      <c r="G2948" s="1" t="s">
        <v>388</v>
      </c>
    </row>
    <row r="2949" spans="1:7" x14ac:dyDescent="0.25">
      <c r="A2949" s="1">
        <v>33903889</v>
      </c>
      <c r="B2949" s="1" t="s">
        <v>7976</v>
      </c>
      <c r="C2949" s="1" t="s">
        <v>7977</v>
      </c>
      <c r="D2949" s="1" t="s">
        <v>7978</v>
      </c>
      <c r="E2949" s="1" t="s">
        <v>65</v>
      </c>
      <c r="F2949" s="1" t="s">
        <v>387</v>
      </c>
      <c r="G2949" s="1" t="s">
        <v>388</v>
      </c>
    </row>
    <row r="2950" spans="1:7" x14ac:dyDescent="0.25">
      <c r="B2950" s="1" t="s">
        <v>7979</v>
      </c>
      <c r="C2950" s="1" t="s">
        <v>7980</v>
      </c>
      <c r="D2950" s="1" t="s">
        <v>7981</v>
      </c>
      <c r="E2950" s="1" t="s">
        <v>66</v>
      </c>
      <c r="F2950" s="1" t="s">
        <v>7862</v>
      </c>
      <c r="G2950" s="1" t="s">
        <v>199</v>
      </c>
    </row>
    <row r="2951" spans="1:7" x14ac:dyDescent="0.25">
      <c r="A2951" s="1">
        <v>33903891</v>
      </c>
      <c r="B2951" s="1" t="s">
        <v>7982</v>
      </c>
      <c r="C2951" s="1" t="s">
        <v>7983</v>
      </c>
      <c r="D2951" s="1" t="s">
        <v>7984</v>
      </c>
      <c r="E2951" s="1" t="s">
        <v>65</v>
      </c>
      <c r="F2951" s="1" t="s">
        <v>387</v>
      </c>
      <c r="G2951" s="1" t="s">
        <v>388</v>
      </c>
    </row>
    <row r="2952" spans="1:7" x14ac:dyDescent="0.25">
      <c r="A2952" s="1">
        <v>33903893</v>
      </c>
      <c r="B2952" s="1" t="s">
        <v>7985</v>
      </c>
      <c r="C2952" s="1" t="s">
        <v>7986</v>
      </c>
      <c r="D2952" s="1" t="s">
        <v>7987</v>
      </c>
      <c r="E2952" s="1" t="s">
        <v>65</v>
      </c>
      <c r="F2952" s="1" t="s">
        <v>387</v>
      </c>
      <c r="G2952" s="1" t="s">
        <v>388</v>
      </c>
    </row>
    <row r="2953" spans="1:7" x14ac:dyDescent="0.25">
      <c r="A2953" s="1">
        <v>33903901</v>
      </c>
      <c r="B2953" s="1" t="s">
        <v>7988</v>
      </c>
      <c r="C2953" s="1" t="s">
        <v>7989</v>
      </c>
      <c r="D2953" s="1" t="s">
        <v>7990</v>
      </c>
      <c r="E2953" s="1" t="s">
        <v>65</v>
      </c>
      <c r="F2953" s="1" t="s">
        <v>387</v>
      </c>
      <c r="G2953" s="1" t="s">
        <v>388</v>
      </c>
    </row>
    <row r="2954" spans="1:7" x14ac:dyDescent="0.25">
      <c r="A2954" s="1">
        <v>33903895</v>
      </c>
      <c r="B2954" s="1" t="s">
        <v>7991</v>
      </c>
      <c r="C2954" s="1" t="s">
        <v>7992</v>
      </c>
      <c r="D2954" s="1" t="s">
        <v>7993</v>
      </c>
      <c r="E2954" s="1" t="s">
        <v>65</v>
      </c>
      <c r="F2954" s="1" t="s">
        <v>387</v>
      </c>
      <c r="G2954" s="1" t="s">
        <v>388</v>
      </c>
    </row>
    <row r="2955" spans="1:7" x14ac:dyDescent="0.25">
      <c r="A2955" s="1">
        <v>33903902</v>
      </c>
      <c r="B2955" s="1" t="s">
        <v>7994</v>
      </c>
      <c r="C2955" s="1" t="s">
        <v>7995</v>
      </c>
      <c r="D2955" s="1" t="s">
        <v>7996</v>
      </c>
      <c r="E2955" s="1" t="s">
        <v>65</v>
      </c>
      <c r="F2955" s="1" t="s">
        <v>387</v>
      </c>
      <c r="G2955" s="1" t="s">
        <v>388</v>
      </c>
    </row>
    <row r="2956" spans="1:7" x14ac:dyDescent="0.25">
      <c r="A2956" s="1">
        <v>33903904</v>
      </c>
      <c r="B2956" s="1" t="s">
        <v>7997</v>
      </c>
      <c r="C2956" s="1" t="s">
        <v>7998</v>
      </c>
      <c r="D2956" s="1" t="s">
        <v>7999</v>
      </c>
      <c r="E2956" s="1" t="s">
        <v>65</v>
      </c>
      <c r="F2956" s="1" t="s">
        <v>387</v>
      </c>
      <c r="G2956" s="1" t="s">
        <v>388</v>
      </c>
    </row>
    <row r="2957" spans="1:7" x14ac:dyDescent="0.25">
      <c r="A2957" s="1">
        <v>33903898</v>
      </c>
      <c r="B2957" s="1" t="s">
        <v>8000</v>
      </c>
      <c r="C2957" s="1" t="s">
        <v>8001</v>
      </c>
      <c r="D2957" s="1" t="s">
        <v>8002</v>
      </c>
      <c r="E2957" s="1" t="s">
        <v>65</v>
      </c>
      <c r="F2957" s="1" t="s">
        <v>387</v>
      </c>
      <c r="G2957" s="1" t="s">
        <v>388</v>
      </c>
    </row>
    <row r="2958" spans="1:7" x14ac:dyDescent="0.25">
      <c r="A2958" s="1">
        <v>33903900</v>
      </c>
      <c r="B2958" s="1" t="s">
        <v>8003</v>
      </c>
      <c r="C2958" s="1" t="s">
        <v>8004</v>
      </c>
      <c r="D2958" s="1" t="s">
        <v>8005</v>
      </c>
      <c r="E2958" s="1" t="s">
        <v>65</v>
      </c>
      <c r="F2958" s="1" t="s">
        <v>387</v>
      </c>
      <c r="G2958" s="1" t="s">
        <v>388</v>
      </c>
    </row>
    <row r="2959" spans="1:7" x14ac:dyDescent="0.25">
      <c r="A2959" s="1">
        <v>33903888</v>
      </c>
      <c r="B2959" s="1" t="s">
        <v>8006</v>
      </c>
      <c r="C2959" s="1" t="s">
        <v>8007</v>
      </c>
      <c r="D2959" s="1" t="s">
        <v>8008</v>
      </c>
      <c r="E2959" s="1" t="s">
        <v>65</v>
      </c>
      <c r="F2959" s="1" t="s">
        <v>387</v>
      </c>
      <c r="G2959" s="1" t="s">
        <v>388</v>
      </c>
    </row>
    <row r="2960" spans="1:7" x14ac:dyDescent="0.25">
      <c r="A2960" s="1">
        <v>33903894</v>
      </c>
      <c r="B2960" s="1" t="s">
        <v>8009</v>
      </c>
      <c r="C2960" s="1" t="s">
        <v>8010</v>
      </c>
      <c r="D2960" s="1" t="s">
        <v>8011</v>
      </c>
      <c r="E2960" s="1" t="s">
        <v>65</v>
      </c>
      <c r="F2960" s="1" t="s">
        <v>387</v>
      </c>
      <c r="G2960" s="1" t="s">
        <v>388</v>
      </c>
    </row>
    <row r="2961" spans="1:7" x14ac:dyDescent="0.25">
      <c r="A2961" s="1">
        <v>33903896</v>
      </c>
      <c r="B2961" s="1" t="s">
        <v>8012</v>
      </c>
      <c r="C2961" s="1" t="s">
        <v>8013</v>
      </c>
      <c r="D2961" s="1" t="s">
        <v>8014</v>
      </c>
      <c r="E2961" s="1" t="s">
        <v>65</v>
      </c>
      <c r="F2961" s="1" t="s">
        <v>387</v>
      </c>
      <c r="G2961" s="1" t="s">
        <v>388</v>
      </c>
    </row>
    <row r="2962" spans="1:7" x14ac:dyDescent="0.25">
      <c r="A2962" s="1">
        <v>33903892</v>
      </c>
      <c r="B2962" s="1" t="s">
        <v>8015</v>
      </c>
      <c r="C2962" s="1" t="s">
        <v>8016</v>
      </c>
      <c r="D2962" s="1" t="s">
        <v>8017</v>
      </c>
      <c r="E2962" s="1" t="s">
        <v>65</v>
      </c>
      <c r="F2962" s="1" t="s">
        <v>387</v>
      </c>
      <c r="G2962" s="1" t="s">
        <v>388</v>
      </c>
    </row>
    <row r="2963" spans="1:7" x14ac:dyDescent="0.25">
      <c r="A2963" s="1">
        <v>33903890</v>
      </c>
      <c r="B2963" s="1" t="s">
        <v>8018</v>
      </c>
      <c r="C2963" s="1" t="s">
        <v>8019</v>
      </c>
      <c r="D2963" s="1" t="s">
        <v>8020</v>
      </c>
      <c r="E2963" s="1" t="s">
        <v>65</v>
      </c>
      <c r="F2963" s="1" t="s">
        <v>387</v>
      </c>
      <c r="G2963" s="1" t="s">
        <v>388</v>
      </c>
    </row>
    <row r="2964" spans="1:7" x14ac:dyDescent="0.25">
      <c r="A2964" s="1">
        <v>33950208</v>
      </c>
      <c r="B2964" s="1" t="s">
        <v>8021</v>
      </c>
      <c r="C2964" s="1" t="s">
        <v>8022</v>
      </c>
      <c r="D2964" s="1" t="s">
        <v>8023</v>
      </c>
      <c r="E2964" s="1" t="s">
        <v>65</v>
      </c>
      <c r="F2964" s="1" t="s">
        <v>382</v>
      </c>
      <c r="G2964" s="1" t="s">
        <v>383</v>
      </c>
    </row>
    <row r="2965" spans="1:7" x14ac:dyDescent="0.25">
      <c r="A2965" s="1">
        <v>33950209</v>
      </c>
      <c r="B2965" s="1" t="s">
        <v>8024</v>
      </c>
      <c r="C2965" s="1" t="s">
        <v>8025</v>
      </c>
      <c r="D2965" s="1" t="s">
        <v>8026</v>
      </c>
      <c r="E2965" s="1" t="s">
        <v>65</v>
      </c>
      <c r="F2965" s="1" t="s">
        <v>382</v>
      </c>
      <c r="G2965" s="1" t="s">
        <v>383</v>
      </c>
    </row>
    <row r="2966" spans="1:7" x14ac:dyDescent="0.25">
      <c r="A2966" s="1">
        <v>33950210</v>
      </c>
      <c r="B2966" s="1" t="s">
        <v>8027</v>
      </c>
      <c r="C2966" s="1" t="s">
        <v>8028</v>
      </c>
      <c r="D2966" s="1" t="s">
        <v>8029</v>
      </c>
      <c r="E2966" s="1" t="s">
        <v>65</v>
      </c>
      <c r="F2966" s="1" t="s">
        <v>382</v>
      </c>
      <c r="G2966" s="1" t="s">
        <v>383</v>
      </c>
    </row>
    <row r="2967" spans="1:7" x14ac:dyDescent="0.25">
      <c r="A2967" s="1">
        <v>35505076</v>
      </c>
      <c r="B2967" s="1" t="s">
        <v>8030</v>
      </c>
      <c r="C2967" s="1" t="s">
        <v>8030</v>
      </c>
      <c r="D2967" s="1" t="s">
        <v>8030</v>
      </c>
      <c r="E2967" s="1" t="s">
        <v>65</v>
      </c>
      <c r="F2967" s="1" t="s">
        <v>8031</v>
      </c>
      <c r="G2967" s="1" t="s">
        <v>8032</v>
      </c>
    </row>
    <row r="2968" spans="1:7" x14ac:dyDescent="0.25">
      <c r="A2968" s="1">
        <v>35510887</v>
      </c>
      <c r="B2968" s="1" t="s">
        <v>8033</v>
      </c>
      <c r="C2968" s="1" t="s">
        <v>8034</v>
      </c>
      <c r="D2968" s="1" t="s">
        <v>8035</v>
      </c>
      <c r="E2968" s="1" t="s">
        <v>66</v>
      </c>
      <c r="F2968" s="1" t="s">
        <v>8036</v>
      </c>
      <c r="G2968" s="1" t="s">
        <v>8037</v>
      </c>
    </row>
    <row r="2969" spans="1:7" x14ac:dyDescent="0.25">
      <c r="A2969" s="1">
        <v>35510888</v>
      </c>
      <c r="B2969" s="1" t="s">
        <v>8038</v>
      </c>
      <c r="C2969" s="1" t="s">
        <v>8039</v>
      </c>
      <c r="D2969" s="1" t="s">
        <v>8038</v>
      </c>
      <c r="E2969" s="1" t="s">
        <v>66</v>
      </c>
      <c r="F2969" s="1" t="s">
        <v>8040</v>
      </c>
      <c r="G2969" s="1" t="s">
        <v>8041</v>
      </c>
    </row>
    <row r="2970" spans="1:7" x14ac:dyDescent="0.25">
      <c r="A2970" s="1">
        <v>35510889</v>
      </c>
      <c r="B2970" s="1" t="s">
        <v>8042</v>
      </c>
      <c r="C2970" s="1" t="s">
        <v>8043</v>
      </c>
      <c r="D2970" s="1" t="s">
        <v>8042</v>
      </c>
      <c r="E2970" s="1" t="s">
        <v>66</v>
      </c>
      <c r="F2970" s="1" t="s">
        <v>8044</v>
      </c>
      <c r="G2970" s="1" t="s">
        <v>8045</v>
      </c>
    </row>
    <row r="2971" spans="1:7" x14ac:dyDescent="0.25">
      <c r="A2971" s="1">
        <v>35510890</v>
      </c>
      <c r="B2971" s="1" t="s">
        <v>8046</v>
      </c>
      <c r="C2971" s="1" t="s">
        <v>8047</v>
      </c>
      <c r="D2971" s="1" t="s">
        <v>8048</v>
      </c>
      <c r="E2971" s="1" t="s">
        <v>66</v>
      </c>
      <c r="F2971" s="1" t="s">
        <v>8049</v>
      </c>
      <c r="G2971" s="1" t="s">
        <v>8050</v>
      </c>
    </row>
    <row r="2972" spans="1:7" x14ac:dyDescent="0.25">
      <c r="A2972" s="1">
        <v>33003589</v>
      </c>
      <c r="B2972" s="1" t="s">
        <v>8051</v>
      </c>
      <c r="C2972" s="1" t="s">
        <v>8052</v>
      </c>
      <c r="D2972" s="1" t="s">
        <v>8053</v>
      </c>
      <c r="E2972" s="1" t="s">
        <v>65</v>
      </c>
      <c r="F2972" s="1" t="s">
        <v>480</v>
      </c>
      <c r="G2972" s="1" t="s">
        <v>481</v>
      </c>
    </row>
    <row r="2973" spans="1:7" x14ac:dyDescent="0.25">
      <c r="A2973" s="1">
        <v>33003590</v>
      </c>
      <c r="B2973" s="1" t="s">
        <v>8054</v>
      </c>
      <c r="C2973" s="1" t="s">
        <v>8055</v>
      </c>
      <c r="D2973" s="1" t="s">
        <v>8056</v>
      </c>
      <c r="E2973" s="1" t="s">
        <v>65</v>
      </c>
      <c r="F2973" s="1" t="s">
        <v>480</v>
      </c>
      <c r="G2973" s="1" t="s">
        <v>481</v>
      </c>
    </row>
    <row r="2974" spans="1:7" x14ac:dyDescent="0.25">
      <c r="A2974" s="1">
        <v>33903884</v>
      </c>
      <c r="B2974" s="1" t="s">
        <v>8057</v>
      </c>
      <c r="C2974" s="1" t="s">
        <v>8057</v>
      </c>
      <c r="D2974" s="1" t="s">
        <v>8057</v>
      </c>
      <c r="G2974" s="1" t="s">
        <v>199</v>
      </c>
    </row>
    <row r="2975" spans="1:7" x14ac:dyDescent="0.25">
      <c r="A2975" s="1">
        <v>35510144</v>
      </c>
      <c r="B2975" s="1" t="s">
        <v>8058</v>
      </c>
      <c r="C2975" s="1" t="s">
        <v>8059</v>
      </c>
      <c r="D2975" s="1" t="s">
        <v>8058</v>
      </c>
      <c r="E2975" s="1" t="s">
        <v>66</v>
      </c>
      <c r="F2975" s="1" t="s">
        <v>8060</v>
      </c>
      <c r="G2975" s="1" t="s">
        <v>8061</v>
      </c>
    </row>
    <row r="2976" spans="1:7" x14ac:dyDescent="0.25">
      <c r="A2976" s="1">
        <v>35250109</v>
      </c>
      <c r="B2976" s="1" t="s">
        <v>8062</v>
      </c>
      <c r="C2976" s="1" t="s">
        <v>8063</v>
      </c>
      <c r="D2976" s="1" t="s">
        <v>8064</v>
      </c>
      <c r="E2976" s="1" t="s">
        <v>66</v>
      </c>
      <c r="F2976" s="1" t="s">
        <v>8065</v>
      </c>
      <c r="G2976" s="1" t="s">
        <v>8066</v>
      </c>
    </row>
    <row r="2977" spans="1:7" x14ac:dyDescent="0.25">
      <c r="A2977" s="1">
        <v>35250110</v>
      </c>
      <c r="B2977" s="1" t="s">
        <v>8067</v>
      </c>
      <c r="C2977" s="1" t="s">
        <v>8068</v>
      </c>
      <c r="D2977" s="1" t="s">
        <v>8069</v>
      </c>
      <c r="G2977" s="1" t="s">
        <v>199</v>
      </c>
    </row>
    <row r="2978" spans="1:7" x14ac:dyDescent="0.25">
      <c r="A2978" s="1">
        <v>39010304</v>
      </c>
      <c r="B2978" s="1" t="s">
        <v>8070</v>
      </c>
      <c r="C2978" s="1" t="s">
        <v>8070</v>
      </c>
      <c r="D2978" s="1" t="s">
        <v>605</v>
      </c>
      <c r="E2978" s="1" t="s">
        <v>65</v>
      </c>
      <c r="G2978" s="1" t="s">
        <v>199</v>
      </c>
    </row>
    <row r="2979" spans="1:7" x14ac:dyDescent="0.25">
      <c r="A2979" s="1">
        <v>33903906</v>
      </c>
      <c r="B2979" s="1" t="s">
        <v>8071</v>
      </c>
      <c r="C2979" s="1" t="s">
        <v>8072</v>
      </c>
      <c r="D2979" s="1" t="s">
        <v>8073</v>
      </c>
      <c r="E2979" s="1" t="s">
        <v>66</v>
      </c>
      <c r="F2979" s="1" t="s">
        <v>1192</v>
      </c>
      <c r="G2979" s="1" t="s">
        <v>1193</v>
      </c>
    </row>
    <row r="2980" spans="1:7" x14ac:dyDescent="0.25">
      <c r="A2980" s="1">
        <v>33903905</v>
      </c>
      <c r="B2980" s="1" t="s">
        <v>8074</v>
      </c>
      <c r="C2980" s="1" t="s">
        <v>8075</v>
      </c>
      <c r="D2980" s="1" t="s">
        <v>8076</v>
      </c>
      <c r="E2980" s="1" t="s">
        <v>66</v>
      </c>
      <c r="F2980" s="1" t="s">
        <v>1192</v>
      </c>
      <c r="G2980" s="1" t="s">
        <v>1193</v>
      </c>
    </row>
    <row r="2981" spans="1:7" x14ac:dyDescent="0.25">
      <c r="A2981" s="1">
        <v>37140431</v>
      </c>
      <c r="B2981" s="1" t="s">
        <v>8077</v>
      </c>
      <c r="C2981" s="1" t="s">
        <v>8077</v>
      </c>
      <c r="D2981" s="1" t="s">
        <v>8077</v>
      </c>
      <c r="G2981" s="1" t="s">
        <v>199</v>
      </c>
    </row>
    <row r="2982" spans="1:7" x14ac:dyDescent="0.25">
      <c r="A2982" s="1">
        <v>35120495</v>
      </c>
      <c r="B2982" s="1" t="s">
        <v>8078</v>
      </c>
      <c r="C2982" s="1" t="s">
        <v>8079</v>
      </c>
      <c r="D2982" s="1" t="s">
        <v>8080</v>
      </c>
      <c r="E2982" s="1" t="s">
        <v>66</v>
      </c>
      <c r="F2982" s="1" t="s">
        <v>3175</v>
      </c>
      <c r="G2982" s="1" t="s">
        <v>3176</v>
      </c>
    </row>
    <row r="2983" spans="1:7" x14ac:dyDescent="0.25">
      <c r="B2983" s="1" t="s">
        <v>8081</v>
      </c>
      <c r="E2983" s="1" t="s">
        <v>66</v>
      </c>
      <c r="G2983" s="1" t="s">
        <v>199</v>
      </c>
    </row>
    <row r="2984" spans="1:7" x14ac:dyDescent="0.25">
      <c r="A2984" s="1">
        <v>33903915</v>
      </c>
      <c r="B2984" s="1" t="s">
        <v>8082</v>
      </c>
      <c r="C2984" s="1" t="s">
        <v>8083</v>
      </c>
      <c r="D2984" s="1" t="s">
        <v>8084</v>
      </c>
      <c r="E2984" s="1" t="s">
        <v>65</v>
      </c>
      <c r="F2984" s="1" t="s">
        <v>382</v>
      </c>
      <c r="G2984" s="1" t="s">
        <v>383</v>
      </c>
    </row>
    <row r="2985" spans="1:7" x14ac:dyDescent="0.25">
      <c r="A2985" s="1">
        <v>33903916</v>
      </c>
      <c r="B2985" s="1" t="s">
        <v>8085</v>
      </c>
      <c r="C2985" s="1" t="s">
        <v>8086</v>
      </c>
      <c r="D2985" s="1" t="s">
        <v>8087</v>
      </c>
      <c r="E2985" s="1" t="s">
        <v>65</v>
      </c>
      <c r="F2985" s="1" t="s">
        <v>382</v>
      </c>
      <c r="G2985" s="1" t="s">
        <v>383</v>
      </c>
    </row>
    <row r="2986" spans="1:7" x14ac:dyDescent="0.25">
      <c r="A2986" s="1">
        <v>33950211</v>
      </c>
      <c r="B2986" s="1" t="s">
        <v>8088</v>
      </c>
      <c r="C2986" s="1" t="s">
        <v>8089</v>
      </c>
      <c r="D2986" s="1" t="s">
        <v>8090</v>
      </c>
      <c r="E2986" s="1" t="s">
        <v>65</v>
      </c>
      <c r="F2986" s="1" t="s">
        <v>382</v>
      </c>
      <c r="G2986" s="1" t="s">
        <v>383</v>
      </c>
    </row>
    <row r="2987" spans="1:7" x14ac:dyDescent="0.25">
      <c r="B2987" s="1" t="s">
        <v>8091</v>
      </c>
      <c r="C2987" s="1" t="s">
        <v>8092</v>
      </c>
      <c r="D2987" s="1" t="s">
        <v>8093</v>
      </c>
      <c r="E2987" s="1" t="s">
        <v>65</v>
      </c>
      <c r="F2987" s="1" t="s">
        <v>8094</v>
      </c>
      <c r="G2987" s="1" t="s">
        <v>199</v>
      </c>
    </row>
    <row r="2988" spans="1:7" x14ac:dyDescent="0.25">
      <c r="A2988" s="1">
        <v>33950212</v>
      </c>
      <c r="B2988" s="1" t="s">
        <v>8095</v>
      </c>
      <c r="C2988" s="1" t="s">
        <v>8096</v>
      </c>
      <c r="D2988" s="1" t="s">
        <v>8097</v>
      </c>
      <c r="E2988" s="1" t="s">
        <v>65</v>
      </c>
      <c r="F2988" s="1" t="s">
        <v>382</v>
      </c>
      <c r="G2988" s="1" t="s">
        <v>383</v>
      </c>
    </row>
    <row r="2989" spans="1:7" x14ac:dyDescent="0.25">
      <c r="A2989" s="1">
        <v>33950213</v>
      </c>
      <c r="B2989" s="1" t="s">
        <v>8098</v>
      </c>
      <c r="C2989" s="1" t="s">
        <v>8099</v>
      </c>
      <c r="D2989" s="1" t="s">
        <v>8100</v>
      </c>
      <c r="E2989" s="1" t="s">
        <v>65</v>
      </c>
      <c r="F2989" s="1" t="s">
        <v>382</v>
      </c>
      <c r="G2989" s="1" t="s">
        <v>383</v>
      </c>
    </row>
    <row r="2990" spans="1:7" x14ac:dyDescent="0.25">
      <c r="A2990" s="1">
        <v>33950214</v>
      </c>
      <c r="B2990" s="1" t="s">
        <v>8101</v>
      </c>
      <c r="C2990" s="1" t="s">
        <v>8102</v>
      </c>
      <c r="D2990" s="1" t="s">
        <v>8103</v>
      </c>
      <c r="E2990" s="1" t="s">
        <v>65</v>
      </c>
      <c r="F2990" s="1" t="s">
        <v>382</v>
      </c>
      <c r="G2990" s="1" t="s">
        <v>383</v>
      </c>
    </row>
    <row r="2991" spans="1:7" x14ac:dyDescent="0.25">
      <c r="A2991" s="1">
        <v>33950216</v>
      </c>
      <c r="B2991" s="1" t="s">
        <v>8104</v>
      </c>
      <c r="C2991" s="1" t="s">
        <v>8105</v>
      </c>
      <c r="D2991" s="1" t="s">
        <v>8106</v>
      </c>
      <c r="E2991" s="1" t="s">
        <v>65</v>
      </c>
      <c r="F2991" s="1" t="s">
        <v>382</v>
      </c>
      <c r="G2991" s="1" t="s">
        <v>383</v>
      </c>
    </row>
    <row r="2992" spans="1:7" x14ac:dyDescent="0.25">
      <c r="B2992" s="1" t="s">
        <v>8107</v>
      </c>
      <c r="C2992" s="1" t="s">
        <v>8108</v>
      </c>
      <c r="D2992" s="1" t="s">
        <v>8109</v>
      </c>
      <c r="E2992" s="1" t="s">
        <v>65</v>
      </c>
      <c r="F2992" s="1" t="s">
        <v>6742</v>
      </c>
      <c r="G2992" s="1" t="s">
        <v>199</v>
      </c>
    </row>
    <row r="2993" spans="1:7" x14ac:dyDescent="0.25">
      <c r="A2993" s="1">
        <v>19745265</v>
      </c>
      <c r="B2993" s="1" t="s">
        <v>8110</v>
      </c>
      <c r="C2993" s="1" t="s">
        <v>8111</v>
      </c>
      <c r="D2993" s="1" t="s">
        <v>8112</v>
      </c>
      <c r="E2993" s="1" t="s">
        <v>66</v>
      </c>
      <c r="F2993" s="1" t="s">
        <v>356</v>
      </c>
      <c r="G2993" s="1" t="s">
        <v>357</v>
      </c>
    </row>
    <row r="2994" spans="1:7" x14ac:dyDescent="0.25">
      <c r="A2994" s="1">
        <v>17040181</v>
      </c>
      <c r="B2994" s="1" t="s">
        <v>7442</v>
      </c>
      <c r="C2994" s="1" t="s">
        <v>7443</v>
      </c>
      <c r="D2994" s="1" t="s">
        <v>7444</v>
      </c>
      <c r="E2994" s="1" t="s">
        <v>66</v>
      </c>
      <c r="F2994" s="1" t="s">
        <v>7445</v>
      </c>
      <c r="G2994" s="1" t="s">
        <v>7446</v>
      </c>
    </row>
    <row r="2995" spans="1:7" x14ac:dyDescent="0.25">
      <c r="B2995" s="1" t="s">
        <v>8113</v>
      </c>
      <c r="C2995" s="1" t="s">
        <v>8114</v>
      </c>
      <c r="D2995" s="1" t="s">
        <v>8115</v>
      </c>
      <c r="E2995" s="1" t="s">
        <v>66</v>
      </c>
      <c r="F2995" s="1" t="s">
        <v>8116</v>
      </c>
      <c r="G2995" s="1" t="s">
        <v>199</v>
      </c>
    </row>
    <row r="2996" spans="1:7" x14ac:dyDescent="0.25">
      <c r="B2996" s="1" t="s">
        <v>8117</v>
      </c>
      <c r="C2996" s="1" t="s">
        <v>8118</v>
      </c>
      <c r="D2996" s="1" t="s">
        <v>8119</v>
      </c>
      <c r="E2996" s="1" t="s">
        <v>65</v>
      </c>
      <c r="F2996" s="1" t="s">
        <v>7649</v>
      </c>
      <c r="G2996" s="1" t="s">
        <v>199</v>
      </c>
    </row>
    <row r="2997" spans="1:7" x14ac:dyDescent="0.25">
      <c r="B2997" s="1" t="s">
        <v>8120</v>
      </c>
      <c r="C2997" s="1" t="s">
        <v>8121</v>
      </c>
      <c r="D2997" s="1" t="s">
        <v>8122</v>
      </c>
      <c r="F2997" s="1" t="s">
        <v>8123</v>
      </c>
      <c r="G2997" s="1" t="s">
        <v>199</v>
      </c>
    </row>
    <row r="2998" spans="1:7" x14ac:dyDescent="0.25">
      <c r="A2998" s="1">
        <v>33003670</v>
      </c>
      <c r="B2998" s="1" t="s">
        <v>8124</v>
      </c>
      <c r="C2998" s="1" t="s">
        <v>8125</v>
      </c>
      <c r="D2998" s="1" t="s">
        <v>8126</v>
      </c>
      <c r="E2998" s="1" t="s">
        <v>65</v>
      </c>
      <c r="F2998" s="1" t="s">
        <v>39</v>
      </c>
      <c r="G2998" s="1" t="s">
        <v>321</v>
      </c>
    </row>
    <row r="2999" spans="1:7" x14ac:dyDescent="0.25">
      <c r="A2999" s="1">
        <v>33903918</v>
      </c>
      <c r="B2999" s="1" t="s">
        <v>8127</v>
      </c>
      <c r="C2999" s="1" t="s">
        <v>8128</v>
      </c>
      <c r="D2999" s="1" t="s">
        <v>8129</v>
      </c>
      <c r="G2999" s="1" t="s">
        <v>199</v>
      </c>
    </row>
    <row r="3000" spans="1:7" x14ac:dyDescent="0.25">
      <c r="A3000" s="1">
        <v>33903919</v>
      </c>
      <c r="B3000" s="1" t="s">
        <v>8130</v>
      </c>
      <c r="C3000" s="1" t="s">
        <v>8131</v>
      </c>
      <c r="D3000" s="1" t="s">
        <v>8132</v>
      </c>
      <c r="G3000" s="1" t="s">
        <v>199</v>
      </c>
    </row>
    <row r="3001" spans="1:7" x14ac:dyDescent="0.25">
      <c r="B3001" s="1" t="s">
        <v>8133</v>
      </c>
      <c r="C3001" s="1" t="s">
        <v>8134</v>
      </c>
      <c r="D3001" s="1" t="s">
        <v>8135</v>
      </c>
      <c r="E3001" s="1" t="s">
        <v>66</v>
      </c>
      <c r="G3001" s="1" t="s">
        <v>199</v>
      </c>
    </row>
    <row r="3002" spans="1:7" x14ac:dyDescent="0.25">
      <c r="B3002" s="1" t="s">
        <v>8136</v>
      </c>
      <c r="C3002" s="1" t="s">
        <v>8137</v>
      </c>
      <c r="D3002" s="1" t="s">
        <v>8138</v>
      </c>
      <c r="E3002" s="1" t="s">
        <v>66</v>
      </c>
      <c r="F3002" s="1" t="s">
        <v>5523</v>
      </c>
      <c r="G3002" s="1" t="s">
        <v>5524</v>
      </c>
    </row>
    <row r="3003" spans="1:7" x14ac:dyDescent="0.25">
      <c r="B3003" s="1" t="s">
        <v>8139</v>
      </c>
      <c r="C3003" s="1" t="s">
        <v>8140</v>
      </c>
      <c r="D3003" s="1" t="s">
        <v>8141</v>
      </c>
      <c r="E3003" s="1" t="s">
        <v>66</v>
      </c>
      <c r="F3003" s="1" t="s">
        <v>7862</v>
      </c>
      <c r="G3003" s="1" t="s">
        <v>199</v>
      </c>
    </row>
    <row r="3004" spans="1:7" x14ac:dyDescent="0.25">
      <c r="B3004" s="1" t="s">
        <v>8142</v>
      </c>
      <c r="C3004" s="1" t="s">
        <v>8143</v>
      </c>
      <c r="D3004" s="1" t="s">
        <v>8144</v>
      </c>
      <c r="E3004" s="1" t="s">
        <v>66</v>
      </c>
      <c r="F3004" s="1" t="s">
        <v>7862</v>
      </c>
      <c r="G3004" s="1" t="s">
        <v>199</v>
      </c>
    </row>
    <row r="3005" spans="1:7" x14ac:dyDescent="0.25">
      <c r="B3005" s="1" t="s">
        <v>8145</v>
      </c>
      <c r="C3005" s="1" t="s">
        <v>8146</v>
      </c>
      <c r="D3005" s="1" t="s">
        <v>8147</v>
      </c>
      <c r="E3005" s="1" t="s">
        <v>66</v>
      </c>
      <c r="F3005" s="1" t="s">
        <v>7862</v>
      </c>
      <c r="G3005" s="1" t="s">
        <v>199</v>
      </c>
    </row>
    <row r="3006" spans="1:7" x14ac:dyDescent="0.25">
      <c r="A3006" s="1">
        <v>33903922</v>
      </c>
      <c r="B3006" s="1" t="s">
        <v>8148</v>
      </c>
      <c r="C3006" s="1" t="s">
        <v>8149</v>
      </c>
      <c r="D3006" s="1" t="s">
        <v>8150</v>
      </c>
      <c r="E3006" s="1" t="s">
        <v>66</v>
      </c>
      <c r="F3006" s="1" t="s">
        <v>1192</v>
      </c>
      <c r="G3006" s="1" t="s">
        <v>1193</v>
      </c>
    </row>
    <row r="3007" spans="1:7" x14ac:dyDescent="0.25">
      <c r="A3007" s="1">
        <v>33903924</v>
      </c>
      <c r="B3007" s="1" t="s">
        <v>8151</v>
      </c>
      <c r="C3007" s="1" t="s">
        <v>8152</v>
      </c>
      <c r="D3007" s="1" t="s">
        <v>8153</v>
      </c>
      <c r="E3007" s="1" t="s">
        <v>66</v>
      </c>
      <c r="F3007" s="1" t="s">
        <v>1192</v>
      </c>
      <c r="G3007" s="1" t="s">
        <v>1193</v>
      </c>
    </row>
    <row r="3008" spans="1:7" x14ac:dyDescent="0.25">
      <c r="A3008" s="1">
        <v>33903926</v>
      </c>
      <c r="B3008" s="1" t="s">
        <v>8154</v>
      </c>
      <c r="C3008" s="1" t="s">
        <v>8155</v>
      </c>
      <c r="D3008" s="1" t="s">
        <v>8156</v>
      </c>
      <c r="E3008" s="1" t="s">
        <v>66</v>
      </c>
      <c r="F3008" s="1" t="s">
        <v>1192</v>
      </c>
      <c r="G3008" s="1" t="s">
        <v>1193</v>
      </c>
    </row>
    <row r="3009" spans="1:7" x14ac:dyDescent="0.25">
      <c r="A3009" s="1">
        <v>33903927</v>
      </c>
      <c r="B3009" s="1" t="s">
        <v>8157</v>
      </c>
      <c r="C3009" s="1" t="s">
        <v>8158</v>
      </c>
      <c r="D3009" s="1" t="s">
        <v>8159</v>
      </c>
      <c r="E3009" s="1" t="s">
        <v>66</v>
      </c>
      <c r="F3009" s="1" t="s">
        <v>1192</v>
      </c>
      <c r="G3009" s="1" t="s">
        <v>1193</v>
      </c>
    </row>
    <row r="3010" spans="1:7" x14ac:dyDescent="0.25">
      <c r="A3010" s="1">
        <v>33903923</v>
      </c>
      <c r="B3010" s="1" t="s">
        <v>8160</v>
      </c>
      <c r="C3010" s="1" t="s">
        <v>8161</v>
      </c>
      <c r="D3010" s="1" t="s">
        <v>8162</v>
      </c>
      <c r="E3010" s="1" t="s">
        <v>66</v>
      </c>
      <c r="F3010" s="1" t="s">
        <v>1192</v>
      </c>
      <c r="G3010" s="1" t="s">
        <v>1193</v>
      </c>
    </row>
    <row r="3011" spans="1:7" x14ac:dyDescent="0.25">
      <c r="A3011" s="1">
        <v>33903928</v>
      </c>
      <c r="B3011" s="1" t="s">
        <v>8163</v>
      </c>
      <c r="C3011" s="1" t="s">
        <v>8164</v>
      </c>
      <c r="D3011" s="1" t="s">
        <v>8165</v>
      </c>
      <c r="E3011" s="1" t="s">
        <v>66</v>
      </c>
      <c r="F3011" s="1" t="s">
        <v>1192</v>
      </c>
      <c r="G3011" s="1" t="s">
        <v>1193</v>
      </c>
    </row>
    <row r="3012" spans="1:7" x14ac:dyDescent="0.25">
      <c r="A3012" s="1">
        <v>33903925</v>
      </c>
      <c r="B3012" s="1" t="s">
        <v>8166</v>
      </c>
      <c r="C3012" s="1" t="s">
        <v>8167</v>
      </c>
      <c r="D3012" s="1" t="s">
        <v>8168</v>
      </c>
      <c r="E3012" s="1" t="s">
        <v>66</v>
      </c>
      <c r="F3012" s="1" t="s">
        <v>1192</v>
      </c>
      <c r="G3012" s="1" t="s">
        <v>1193</v>
      </c>
    </row>
    <row r="3013" spans="1:7" x14ac:dyDescent="0.25">
      <c r="A3013" s="1">
        <v>33003672</v>
      </c>
      <c r="B3013" s="1" t="s">
        <v>8169</v>
      </c>
      <c r="C3013" s="1" t="s">
        <v>8170</v>
      </c>
      <c r="D3013" s="1" t="s">
        <v>8171</v>
      </c>
      <c r="E3013" s="1" t="s">
        <v>65</v>
      </c>
      <c r="F3013" s="1" t="s">
        <v>480</v>
      </c>
      <c r="G3013" s="1" t="s">
        <v>481</v>
      </c>
    </row>
    <row r="3014" spans="1:7" x14ac:dyDescent="0.25">
      <c r="A3014" s="1">
        <v>35260804</v>
      </c>
      <c r="B3014" s="1" t="s">
        <v>8172</v>
      </c>
      <c r="C3014" s="1" t="s">
        <v>8173</v>
      </c>
      <c r="D3014" s="1" t="s">
        <v>8173</v>
      </c>
      <c r="E3014" s="1" t="s">
        <v>66</v>
      </c>
      <c r="F3014" s="1" t="s">
        <v>89</v>
      </c>
      <c r="G3014" s="1" t="s">
        <v>1364</v>
      </c>
    </row>
    <row r="3015" spans="1:7" x14ac:dyDescent="0.25">
      <c r="A3015" s="1">
        <v>33903930</v>
      </c>
      <c r="B3015" s="1" t="s">
        <v>8174</v>
      </c>
      <c r="C3015" s="1" t="s">
        <v>8175</v>
      </c>
      <c r="D3015" s="1" t="s">
        <v>8176</v>
      </c>
      <c r="E3015" s="1" t="s">
        <v>66</v>
      </c>
      <c r="F3015" s="1" t="s">
        <v>874</v>
      </c>
      <c r="G3015" s="1" t="s">
        <v>875</v>
      </c>
    </row>
    <row r="3016" spans="1:7" x14ac:dyDescent="0.25">
      <c r="A3016" s="1">
        <v>33903931</v>
      </c>
      <c r="B3016" s="1" t="s">
        <v>8177</v>
      </c>
      <c r="C3016" s="1" t="s">
        <v>8178</v>
      </c>
      <c r="D3016" s="1" t="s">
        <v>8179</v>
      </c>
      <c r="E3016" s="1" t="s">
        <v>66</v>
      </c>
      <c r="F3016" s="1" t="s">
        <v>874</v>
      </c>
      <c r="G3016" s="1" t="s">
        <v>875</v>
      </c>
    </row>
    <row r="3017" spans="1:7" x14ac:dyDescent="0.25">
      <c r="A3017" s="1">
        <v>33003674</v>
      </c>
      <c r="B3017" s="1" t="s">
        <v>8180</v>
      </c>
      <c r="C3017" s="1" t="s">
        <v>8181</v>
      </c>
      <c r="D3017" s="1" t="s">
        <v>8182</v>
      </c>
      <c r="E3017" s="1" t="s">
        <v>65</v>
      </c>
      <c r="F3017" s="1" t="s">
        <v>480</v>
      </c>
      <c r="G3017" s="1" t="s">
        <v>481</v>
      </c>
    </row>
    <row r="3018" spans="1:7" x14ac:dyDescent="0.25">
      <c r="A3018" s="1">
        <v>33903932</v>
      </c>
      <c r="B3018" s="1" t="s">
        <v>8183</v>
      </c>
      <c r="C3018" s="1" t="s">
        <v>8184</v>
      </c>
      <c r="D3018" s="1" t="s">
        <v>8185</v>
      </c>
      <c r="E3018" s="1" t="s">
        <v>66</v>
      </c>
      <c r="F3018" s="1" t="s">
        <v>874</v>
      </c>
      <c r="G3018" s="1" t="s">
        <v>875</v>
      </c>
    </row>
    <row r="3019" spans="1:7" x14ac:dyDescent="0.25">
      <c r="B3019" s="1" t="s">
        <v>8186</v>
      </c>
      <c r="C3019" s="1" t="s">
        <v>8187</v>
      </c>
      <c r="D3019" s="1" t="s">
        <v>8188</v>
      </c>
      <c r="E3019" s="1" t="s">
        <v>66</v>
      </c>
      <c r="F3019" s="1" t="s">
        <v>8189</v>
      </c>
      <c r="G3019" s="1" t="s">
        <v>199</v>
      </c>
    </row>
    <row r="3020" spans="1:7" x14ac:dyDescent="0.25">
      <c r="A3020" s="1">
        <v>33903933</v>
      </c>
      <c r="B3020" s="1" t="s">
        <v>8190</v>
      </c>
      <c r="C3020" s="1" t="s">
        <v>8191</v>
      </c>
      <c r="D3020" s="1" t="s">
        <v>8192</v>
      </c>
      <c r="E3020" s="1" t="s">
        <v>66</v>
      </c>
      <c r="F3020" s="1" t="s">
        <v>874</v>
      </c>
      <c r="G3020" s="1" t="s">
        <v>875</v>
      </c>
    </row>
    <row r="3021" spans="1:7" x14ac:dyDescent="0.25">
      <c r="A3021" s="1">
        <v>33903934</v>
      </c>
      <c r="B3021" s="1" t="s">
        <v>8193</v>
      </c>
      <c r="C3021" s="1" t="s">
        <v>8194</v>
      </c>
      <c r="D3021" s="1" t="s">
        <v>8195</v>
      </c>
      <c r="E3021" s="1" t="s">
        <v>66</v>
      </c>
      <c r="F3021" s="1" t="s">
        <v>874</v>
      </c>
      <c r="G3021" s="1" t="s">
        <v>875</v>
      </c>
    </row>
    <row r="3022" spans="1:7" x14ac:dyDescent="0.25">
      <c r="A3022" s="1">
        <v>23400286</v>
      </c>
      <c r="B3022" s="1" t="s">
        <v>8196</v>
      </c>
      <c r="C3022" s="1" t="s">
        <v>8197</v>
      </c>
      <c r="D3022" s="1" t="s">
        <v>8198</v>
      </c>
      <c r="E3022" s="1" t="s">
        <v>66</v>
      </c>
      <c r="F3022" s="1" t="s">
        <v>8199</v>
      </c>
      <c r="G3022" s="1" t="s">
        <v>8200</v>
      </c>
    </row>
    <row r="3023" spans="1:7" x14ac:dyDescent="0.25">
      <c r="A3023" s="1">
        <v>15585009</v>
      </c>
      <c r="B3023" s="1" t="s">
        <v>8201</v>
      </c>
      <c r="C3023" s="1" t="s">
        <v>8202</v>
      </c>
      <c r="D3023" s="1" t="s">
        <v>8203</v>
      </c>
      <c r="E3023" s="1" t="s">
        <v>66</v>
      </c>
      <c r="F3023" s="1" t="s">
        <v>8204</v>
      </c>
      <c r="G3023" s="1" t="s">
        <v>8205</v>
      </c>
    </row>
    <row r="3024" spans="1:7" x14ac:dyDescent="0.25">
      <c r="B3024" s="1" t="s">
        <v>8206</v>
      </c>
      <c r="C3024" s="1" t="s">
        <v>8207</v>
      </c>
      <c r="D3024" s="1" t="s">
        <v>8208</v>
      </c>
      <c r="E3024" s="1" t="s">
        <v>65</v>
      </c>
      <c r="F3024" s="1" t="s">
        <v>6735</v>
      </c>
      <c r="G3024" s="1" t="s">
        <v>199</v>
      </c>
    </row>
    <row r="3025" spans="1:7" x14ac:dyDescent="0.25">
      <c r="A3025" s="1">
        <v>35261000</v>
      </c>
      <c r="B3025" s="1" t="s">
        <v>8209</v>
      </c>
      <c r="C3025" s="1" t="s">
        <v>8209</v>
      </c>
      <c r="D3025" s="1" t="s">
        <v>8209</v>
      </c>
      <c r="G3025" s="1" t="s">
        <v>199</v>
      </c>
    </row>
    <row r="3026" spans="1:7" x14ac:dyDescent="0.25">
      <c r="A3026" s="1">
        <v>33903920</v>
      </c>
      <c r="B3026" s="1" t="s">
        <v>8210</v>
      </c>
      <c r="C3026" s="1" t="s">
        <v>8211</v>
      </c>
      <c r="D3026" s="1" t="s">
        <v>8212</v>
      </c>
      <c r="E3026" s="1" t="s">
        <v>66</v>
      </c>
      <c r="F3026" s="1" t="s">
        <v>387</v>
      </c>
      <c r="G3026" s="1" t="s">
        <v>388</v>
      </c>
    </row>
    <row r="3027" spans="1:7" x14ac:dyDescent="0.25">
      <c r="A3027" s="1">
        <v>15585010</v>
      </c>
      <c r="B3027" s="1" t="s">
        <v>8213</v>
      </c>
      <c r="C3027" s="1" t="s">
        <v>8214</v>
      </c>
      <c r="D3027" s="1" t="s">
        <v>8215</v>
      </c>
      <c r="E3027" s="1" t="s">
        <v>66</v>
      </c>
      <c r="F3027" s="1" t="s">
        <v>8204</v>
      </c>
      <c r="G3027" s="1" t="s">
        <v>8205</v>
      </c>
    </row>
    <row r="3028" spans="1:7" x14ac:dyDescent="0.25">
      <c r="A3028" s="1">
        <v>15526000</v>
      </c>
      <c r="B3028" s="1" t="s">
        <v>8216</v>
      </c>
      <c r="C3028" s="1" t="s">
        <v>8217</v>
      </c>
      <c r="D3028" s="1" t="s">
        <v>8218</v>
      </c>
      <c r="E3028" s="1" t="s">
        <v>66</v>
      </c>
      <c r="F3028" s="1" t="s">
        <v>8219</v>
      </c>
      <c r="G3028" s="1" t="s">
        <v>8220</v>
      </c>
    </row>
    <row r="3029" spans="1:7" x14ac:dyDescent="0.25">
      <c r="A3029" s="1">
        <v>33003675</v>
      </c>
      <c r="B3029" s="1" t="s">
        <v>8221</v>
      </c>
      <c r="C3029" s="1" t="s">
        <v>8222</v>
      </c>
      <c r="D3029" s="1" t="s">
        <v>8223</v>
      </c>
      <c r="E3029" s="1" t="s">
        <v>65</v>
      </c>
      <c r="F3029" s="1" t="s">
        <v>480</v>
      </c>
      <c r="G3029" s="1" t="s">
        <v>481</v>
      </c>
    </row>
    <row r="3030" spans="1:7" x14ac:dyDescent="0.25">
      <c r="A3030" s="1">
        <v>33003676</v>
      </c>
      <c r="B3030" s="1" t="s">
        <v>8224</v>
      </c>
      <c r="C3030" s="1" t="s">
        <v>8225</v>
      </c>
      <c r="D3030" s="1" t="s">
        <v>8226</v>
      </c>
      <c r="E3030" s="1" t="s">
        <v>65</v>
      </c>
      <c r="F3030" s="1" t="s">
        <v>480</v>
      </c>
      <c r="G3030" s="1" t="s">
        <v>481</v>
      </c>
    </row>
    <row r="3031" spans="1:7" x14ac:dyDescent="0.25">
      <c r="A3031" s="1">
        <v>33903921</v>
      </c>
      <c r="B3031" s="1" t="s">
        <v>8227</v>
      </c>
      <c r="C3031" s="1" t="s">
        <v>8228</v>
      </c>
      <c r="D3031" s="1" t="s">
        <v>8229</v>
      </c>
      <c r="E3031" s="1" t="s">
        <v>65</v>
      </c>
      <c r="F3031" s="1" t="s">
        <v>171</v>
      </c>
      <c r="G3031" s="1" t="s">
        <v>172</v>
      </c>
    </row>
    <row r="3032" spans="1:7" x14ac:dyDescent="0.25">
      <c r="B3032" s="1" t="s">
        <v>8230</v>
      </c>
      <c r="C3032" s="1" t="s">
        <v>8231</v>
      </c>
      <c r="D3032" s="1" t="s">
        <v>8232</v>
      </c>
      <c r="E3032" s="1" t="s">
        <v>66</v>
      </c>
      <c r="F3032" s="1" t="s">
        <v>8233</v>
      </c>
      <c r="G3032" s="1" t="s">
        <v>199</v>
      </c>
    </row>
    <row r="3033" spans="1:7" x14ac:dyDescent="0.25">
      <c r="A3033" s="1">
        <v>33950217</v>
      </c>
      <c r="B3033" s="1" t="s">
        <v>8234</v>
      </c>
      <c r="C3033" s="1" t="s">
        <v>8235</v>
      </c>
      <c r="D3033" s="1" t="s">
        <v>8236</v>
      </c>
      <c r="E3033" s="1" t="s">
        <v>65</v>
      </c>
      <c r="F3033" s="1" t="s">
        <v>382</v>
      </c>
      <c r="G3033" s="1" t="s">
        <v>383</v>
      </c>
    </row>
    <row r="3034" spans="1:7" x14ac:dyDescent="0.25">
      <c r="A3034" s="1">
        <v>33950218</v>
      </c>
      <c r="B3034" s="1" t="s">
        <v>8237</v>
      </c>
      <c r="C3034" s="1" t="s">
        <v>8238</v>
      </c>
      <c r="D3034" s="1" t="s">
        <v>8239</v>
      </c>
      <c r="E3034" s="1" t="s">
        <v>65</v>
      </c>
      <c r="F3034" s="1" t="s">
        <v>382</v>
      </c>
      <c r="G3034" s="1" t="s">
        <v>383</v>
      </c>
    </row>
    <row r="3035" spans="1:7" x14ac:dyDescent="0.25">
      <c r="B3035" s="1" t="s">
        <v>8240</v>
      </c>
      <c r="C3035" s="1" t="s">
        <v>8241</v>
      </c>
      <c r="D3035" s="1" t="s">
        <v>8242</v>
      </c>
      <c r="E3035" s="1" t="s">
        <v>66</v>
      </c>
      <c r="G3035" s="1" t="s">
        <v>199</v>
      </c>
    </row>
    <row r="3036" spans="1:7" x14ac:dyDescent="0.25">
      <c r="A3036" s="1">
        <v>19745260</v>
      </c>
      <c r="B3036" s="1" t="s">
        <v>8243</v>
      </c>
      <c r="C3036" s="1" t="s">
        <v>8244</v>
      </c>
      <c r="D3036" s="1" t="s">
        <v>8245</v>
      </c>
      <c r="E3036" s="1" t="s">
        <v>66</v>
      </c>
      <c r="F3036" s="1" t="s">
        <v>356</v>
      </c>
      <c r="G3036" s="1" t="s">
        <v>357</v>
      </c>
    </row>
    <row r="3037" spans="1:7" x14ac:dyDescent="0.25">
      <c r="A3037" s="1">
        <v>37150024</v>
      </c>
      <c r="B3037" s="1" t="s">
        <v>8246</v>
      </c>
      <c r="C3037" s="1" t="s">
        <v>8246</v>
      </c>
      <c r="D3037" s="1" t="s">
        <v>8246</v>
      </c>
      <c r="G3037" s="1" t="s">
        <v>199</v>
      </c>
    </row>
    <row r="3038" spans="1:7" x14ac:dyDescent="0.25">
      <c r="A3038" s="1">
        <v>37150090</v>
      </c>
      <c r="B3038" s="1" t="s">
        <v>8247</v>
      </c>
      <c r="C3038" s="1" t="s">
        <v>8247</v>
      </c>
      <c r="D3038" s="1" t="s">
        <v>8247</v>
      </c>
      <c r="G3038" s="1" t="s">
        <v>199</v>
      </c>
    </row>
    <row r="3039" spans="1:7" x14ac:dyDescent="0.25">
      <c r="A3039" s="1">
        <v>19842096</v>
      </c>
      <c r="B3039" s="1" t="s">
        <v>8248</v>
      </c>
      <c r="C3039" s="1" t="s">
        <v>8248</v>
      </c>
      <c r="D3039" s="1" t="s">
        <v>8248</v>
      </c>
      <c r="G3039" s="1" t="s">
        <v>199</v>
      </c>
    </row>
    <row r="3040" spans="1:7" x14ac:dyDescent="0.25">
      <c r="A3040" s="1">
        <v>15842096</v>
      </c>
      <c r="B3040" s="1" t="s">
        <v>8248</v>
      </c>
      <c r="C3040" s="1" t="s">
        <v>8248</v>
      </c>
      <c r="D3040" s="1" t="s">
        <v>8248</v>
      </c>
      <c r="G3040" s="1" t="s">
        <v>199</v>
      </c>
    </row>
    <row r="3041" spans="1:7" x14ac:dyDescent="0.25">
      <c r="A3041" s="1">
        <v>19842097</v>
      </c>
      <c r="B3041" s="1" t="s">
        <v>8249</v>
      </c>
      <c r="C3041" s="1" t="s">
        <v>8250</v>
      </c>
      <c r="D3041" s="1" t="s">
        <v>8251</v>
      </c>
      <c r="E3041" s="1" t="s">
        <v>66</v>
      </c>
      <c r="F3041" s="1" t="s">
        <v>8252</v>
      </c>
      <c r="G3041" s="1" t="s">
        <v>8253</v>
      </c>
    </row>
    <row r="3042" spans="1:7" x14ac:dyDescent="0.25">
      <c r="A3042" s="1">
        <v>15842097</v>
      </c>
      <c r="B3042" s="1" t="s">
        <v>8254</v>
      </c>
      <c r="C3042" s="1" t="s">
        <v>8254</v>
      </c>
      <c r="D3042" s="1" t="s">
        <v>8254</v>
      </c>
      <c r="G3042" s="1" t="s">
        <v>199</v>
      </c>
    </row>
    <row r="3043" spans="1:7" x14ac:dyDescent="0.25">
      <c r="A3043" s="1">
        <v>33004110</v>
      </c>
      <c r="B3043" s="1" t="s">
        <v>8255</v>
      </c>
      <c r="C3043" s="1" t="s">
        <v>8256</v>
      </c>
      <c r="D3043" s="1" t="s">
        <v>8257</v>
      </c>
      <c r="E3043" s="1" t="s">
        <v>65</v>
      </c>
      <c r="F3043" s="1" t="s">
        <v>1984</v>
      </c>
      <c r="G3043" s="1" t="s">
        <v>1985</v>
      </c>
    </row>
    <row r="3044" spans="1:7" x14ac:dyDescent="0.25">
      <c r="A3044" s="1">
        <v>35085150</v>
      </c>
      <c r="B3044" s="1" t="s">
        <v>8258</v>
      </c>
      <c r="C3044" s="1" t="s">
        <v>8259</v>
      </c>
      <c r="D3044" s="1" t="s">
        <v>8260</v>
      </c>
      <c r="E3044" s="1" t="s">
        <v>65</v>
      </c>
      <c r="F3044" s="1" t="s">
        <v>8261</v>
      </c>
      <c r="G3044" s="1" t="s">
        <v>8262</v>
      </c>
    </row>
    <row r="3045" spans="1:7" x14ac:dyDescent="0.25">
      <c r="A3045" s="1">
        <v>33003679</v>
      </c>
      <c r="B3045" s="1" t="s">
        <v>8263</v>
      </c>
      <c r="C3045" s="1" t="s">
        <v>8264</v>
      </c>
      <c r="D3045" s="1" t="s">
        <v>8265</v>
      </c>
      <c r="E3045" s="1" t="s">
        <v>65</v>
      </c>
      <c r="F3045" s="1" t="s">
        <v>480</v>
      </c>
      <c r="G3045" s="1" t="s">
        <v>481</v>
      </c>
    </row>
    <row r="3046" spans="1:7" x14ac:dyDescent="0.25">
      <c r="A3046" s="1">
        <v>33903944</v>
      </c>
      <c r="B3046" s="1" t="s">
        <v>8266</v>
      </c>
      <c r="C3046" s="1" t="s">
        <v>8267</v>
      </c>
      <c r="D3046" s="1" t="s">
        <v>8268</v>
      </c>
      <c r="E3046" s="1" t="s">
        <v>65</v>
      </c>
      <c r="F3046" s="1" t="s">
        <v>171</v>
      </c>
      <c r="G3046" s="1" t="s">
        <v>172</v>
      </c>
    </row>
    <row r="3047" spans="1:7" x14ac:dyDescent="0.25">
      <c r="A3047" s="1">
        <v>33903945</v>
      </c>
      <c r="B3047" s="1" t="s">
        <v>8269</v>
      </c>
      <c r="C3047" s="1" t="s">
        <v>8270</v>
      </c>
      <c r="D3047" s="1" t="s">
        <v>8271</v>
      </c>
      <c r="E3047" s="1" t="s">
        <v>65</v>
      </c>
      <c r="F3047" s="1" t="s">
        <v>171</v>
      </c>
      <c r="G3047" s="1" t="s">
        <v>172</v>
      </c>
    </row>
    <row r="3048" spans="1:7" x14ac:dyDescent="0.25">
      <c r="A3048" s="1">
        <v>33903946</v>
      </c>
      <c r="B3048" s="1" t="s">
        <v>8272</v>
      </c>
      <c r="C3048" s="1" t="s">
        <v>8273</v>
      </c>
      <c r="D3048" s="1" t="s">
        <v>8274</v>
      </c>
      <c r="E3048" s="1" t="s">
        <v>65</v>
      </c>
      <c r="F3048" s="1" t="s">
        <v>171</v>
      </c>
      <c r="G3048" s="1" t="s">
        <v>172</v>
      </c>
    </row>
    <row r="3049" spans="1:7" x14ac:dyDescent="0.25">
      <c r="B3049" s="1" t="s">
        <v>8275</v>
      </c>
      <c r="C3049" s="1" t="s">
        <v>8276</v>
      </c>
      <c r="D3049" s="1" t="s">
        <v>8277</v>
      </c>
      <c r="E3049" s="1" t="s">
        <v>65</v>
      </c>
      <c r="F3049" s="1" t="s">
        <v>7430</v>
      </c>
      <c r="G3049" s="1" t="s">
        <v>199</v>
      </c>
    </row>
    <row r="3050" spans="1:7" x14ac:dyDescent="0.25">
      <c r="B3050" s="1" t="s">
        <v>8278</v>
      </c>
      <c r="C3050" s="1" t="s">
        <v>8279</v>
      </c>
      <c r="D3050" s="1" t="s">
        <v>8280</v>
      </c>
      <c r="E3050" s="1" t="s">
        <v>65</v>
      </c>
      <c r="F3050" s="1" t="s">
        <v>7430</v>
      </c>
      <c r="G3050" s="1" t="s">
        <v>199</v>
      </c>
    </row>
    <row r="3051" spans="1:7" x14ac:dyDescent="0.25">
      <c r="A3051" s="1">
        <v>35260223</v>
      </c>
      <c r="B3051" s="1" t="s">
        <v>8281</v>
      </c>
      <c r="C3051" s="1" t="s">
        <v>8282</v>
      </c>
      <c r="D3051" s="1" t="s">
        <v>8282</v>
      </c>
      <c r="E3051" s="1" t="s">
        <v>65</v>
      </c>
      <c r="F3051" s="1" t="s">
        <v>89</v>
      </c>
      <c r="G3051" s="1" t="s">
        <v>1364</v>
      </c>
    </row>
    <row r="3052" spans="1:7" x14ac:dyDescent="0.25">
      <c r="A3052" s="1">
        <v>33903947</v>
      </c>
      <c r="B3052" s="1" t="s">
        <v>8283</v>
      </c>
      <c r="C3052" s="1" t="s">
        <v>8284</v>
      </c>
      <c r="D3052" s="1" t="s">
        <v>8285</v>
      </c>
      <c r="G3052" s="1" t="s">
        <v>199</v>
      </c>
    </row>
    <row r="3053" spans="1:7" x14ac:dyDescent="0.25">
      <c r="A3053" s="1">
        <v>33903948</v>
      </c>
      <c r="B3053" s="1" t="s">
        <v>8286</v>
      </c>
      <c r="C3053" s="1" t="s">
        <v>8287</v>
      </c>
      <c r="D3053" s="1" t="s">
        <v>8288</v>
      </c>
      <c r="G3053" s="1" t="s">
        <v>199</v>
      </c>
    </row>
    <row r="3054" spans="1:7" x14ac:dyDescent="0.25">
      <c r="A3054" s="1">
        <v>33000009</v>
      </c>
      <c r="B3054" s="1" t="s">
        <v>8289</v>
      </c>
      <c r="C3054" s="1" t="s">
        <v>8290</v>
      </c>
      <c r="D3054" s="1" t="s">
        <v>8291</v>
      </c>
      <c r="E3054" s="1" t="s">
        <v>66</v>
      </c>
      <c r="F3054" s="1" t="s">
        <v>39</v>
      </c>
      <c r="G3054" s="1" t="s">
        <v>321</v>
      </c>
    </row>
    <row r="3055" spans="1:7" x14ac:dyDescent="0.25">
      <c r="A3055" s="1">
        <v>33903949</v>
      </c>
      <c r="B3055" s="1" t="s">
        <v>8292</v>
      </c>
      <c r="C3055" s="1" t="s">
        <v>8293</v>
      </c>
      <c r="D3055" s="1" t="s">
        <v>8294</v>
      </c>
      <c r="G3055" s="1" t="s">
        <v>199</v>
      </c>
    </row>
    <row r="3056" spans="1:7" x14ac:dyDescent="0.25">
      <c r="A3056" s="1">
        <v>33000010</v>
      </c>
      <c r="B3056" s="1" t="s">
        <v>8295</v>
      </c>
      <c r="C3056" s="1" t="s">
        <v>8296</v>
      </c>
      <c r="D3056" s="1" t="s">
        <v>8297</v>
      </c>
      <c r="G3056" s="1" t="s">
        <v>199</v>
      </c>
    </row>
    <row r="3057" spans="1:7" x14ac:dyDescent="0.25">
      <c r="A3057" s="1">
        <v>33000018</v>
      </c>
      <c r="B3057" s="1" t="s">
        <v>8298</v>
      </c>
      <c r="C3057" s="1" t="s">
        <v>8299</v>
      </c>
      <c r="D3057" s="1" t="s">
        <v>8300</v>
      </c>
      <c r="G3057" s="1" t="s">
        <v>199</v>
      </c>
    </row>
    <row r="3058" spans="1:7" x14ac:dyDescent="0.25">
      <c r="A3058" s="1">
        <v>33903950</v>
      </c>
      <c r="B3058" s="1" t="s">
        <v>8301</v>
      </c>
      <c r="C3058" s="1" t="s">
        <v>8302</v>
      </c>
      <c r="D3058" s="1" t="s">
        <v>8303</v>
      </c>
      <c r="G3058" s="1" t="s">
        <v>199</v>
      </c>
    </row>
    <row r="3059" spans="1:7" x14ac:dyDescent="0.25">
      <c r="A3059" s="1">
        <v>33003690</v>
      </c>
      <c r="B3059" s="1" t="s">
        <v>8304</v>
      </c>
      <c r="C3059" s="1" t="s">
        <v>8305</v>
      </c>
      <c r="D3059" s="1" t="s">
        <v>8306</v>
      </c>
      <c r="E3059" s="1" t="s">
        <v>66</v>
      </c>
      <c r="F3059" s="1" t="s">
        <v>480</v>
      </c>
      <c r="G3059" s="1" t="s">
        <v>481</v>
      </c>
    </row>
    <row r="3060" spans="1:7" x14ac:dyDescent="0.25">
      <c r="A3060" s="1">
        <v>33903951</v>
      </c>
      <c r="B3060" s="1" t="s">
        <v>8307</v>
      </c>
      <c r="C3060" s="1" t="s">
        <v>8308</v>
      </c>
      <c r="D3060" s="1" t="s">
        <v>8309</v>
      </c>
      <c r="G3060" s="1" t="s">
        <v>199</v>
      </c>
    </row>
    <row r="3061" spans="1:7" x14ac:dyDescent="0.25">
      <c r="B3061" s="1" t="s">
        <v>8310</v>
      </c>
      <c r="C3061" s="1" t="s">
        <v>8311</v>
      </c>
      <c r="D3061" s="1" t="s">
        <v>8312</v>
      </c>
      <c r="E3061" s="1" t="s">
        <v>66</v>
      </c>
      <c r="F3061" s="1" t="s">
        <v>8313</v>
      </c>
      <c r="G3061" s="1" t="s">
        <v>199</v>
      </c>
    </row>
    <row r="3062" spans="1:7" x14ac:dyDescent="0.25">
      <c r="B3062" s="1" t="s">
        <v>8314</v>
      </c>
      <c r="C3062" s="1" t="s">
        <v>8315</v>
      </c>
      <c r="D3062" s="1" t="s">
        <v>8316</v>
      </c>
      <c r="E3062" s="1" t="s">
        <v>66</v>
      </c>
      <c r="F3062" s="1" t="s">
        <v>8313</v>
      </c>
      <c r="G3062" s="1" t="s">
        <v>199</v>
      </c>
    </row>
    <row r="3063" spans="1:7" x14ac:dyDescent="0.25">
      <c r="B3063" s="1" t="s">
        <v>8317</v>
      </c>
      <c r="C3063" s="1" t="s">
        <v>8318</v>
      </c>
      <c r="D3063" s="1" t="s">
        <v>8319</v>
      </c>
      <c r="E3063" s="1" t="s">
        <v>66</v>
      </c>
      <c r="F3063" s="1" t="s">
        <v>8313</v>
      </c>
      <c r="G3063" s="1" t="s">
        <v>199</v>
      </c>
    </row>
    <row r="3064" spans="1:7" x14ac:dyDescent="0.25">
      <c r="B3064" s="1" t="s">
        <v>8320</v>
      </c>
      <c r="C3064" s="1" t="s">
        <v>8320</v>
      </c>
      <c r="D3064" s="1" t="s">
        <v>8320</v>
      </c>
      <c r="E3064" s="1" t="s">
        <v>65</v>
      </c>
      <c r="G3064" s="1" t="s">
        <v>199</v>
      </c>
    </row>
    <row r="3065" spans="1:7" x14ac:dyDescent="0.25">
      <c r="B3065" s="1" t="s">
        <v>8321</v>
      </c>
      <c r="C3065" s="1" t="s">
        <v>8321</v>
      </c>
      <c r="D3065" s="1" t="s">
        <v>8321</v>
      </c>
      <c r="E3065" s="1" t="s">
        <v>65</v>
      </c>
      <c r="G3065" s="1" t="s">
        <v>199</v>
      </c>
    </row>
    <row r="3066" spans="1:7" x14ac:dyDescent="0.25">
      <c r="B3066" s="1" t="s">
        <v>8322</v>
      </c>
      <c r="C3066" s="1" t="s">
        <v>8322</v>
      </c>
      <c r="D3066" s="1" t="s">
        <v>8322</v>
      </c>
      <c r="E3066" s="1" t="s">
        <v>65</v>
      </c>
      <c r="G3066" s="1" t="s">
        <v>199</v>
      </c>
    </row>
    <row r="3067" spans="1:7" x14ac:dyDescent="0.25">
      <c r="B3067" s="1" t="s">
        <v>8323</v>
      </c>
      <c r="C3067" s="1" t="s">
        <v>8323</v>
      </c>
      <c r="D3067" s="1" t="s">
        <v>8323</v>
      </c>
      <c r="E3067" s="1" t="s">
        <v>65</v>
      </c>
      <c r="F3067" s="1" t="s">
        <v>8324</v>
      </c>
      <c r="G3067" s="1" t="s">
        <v>199</v>
      </c>
    </row>
    <row r="3068" spans="1:7" x14ac:dyDescent="0.25">
      <c r="B3068" s="1" t="s">
        <v>8325</v>
      </c>
      <c r="C3068" s="1" t="s">
        <v>8325</v>
      </c>
      <c r="D3068" s="1" t="s">
        <v>8325</v>
      </c>
      <c r="E3068" s="1" t="s">
        <v>65</v>
      </c>
      <c r="G3068" s="1" t="s">
        <v>199</v>
      </c>
    </row>
    <row r="3069" spans="1:7" x14ac:dyDescent="0.25">
      <c r="B3069" s="1" t="s">
        <v>8326</v>
      </c>
      <c r="C3069" s="1" t="s">
        <v>8326</v>
      </c>
      <c r="D3069" s="1" t="s">
        <v>8326</v>
      </c>
      <c r="E3069" s="1" t="s">
        <v>65</v>
      </c>
      <c r="F3069" s="1" t="s">
        <v>8324</v>
      </c>
      <c r="G3069" s="1" t="s">
        <v>199</v>
      </c>
    </row>
    <row r="3070" spans="1:7" x14ac:dyDescent="0.25">
      <c r="B3070" s="1" t="s">
        <v>8327</v>
      </c>
      <c r="C3070" s="1" t="s">
        <v>8327</v>
      </c>
      <c r="D3070" s="1" t="s">
        <v>8327</v>
      </c>
      <c r="E3070" s="1" t="s">
        <v>65</v>
      </c>
      <c r="G3070" s="1" t="s">
        <v>199</v>
      </c>
    </row>
    <row r="3071" spans="1:7" x14ac:dyDescent="0.25">
      <c r="B3071" s="1" t="s">
        <v>8328</v>
      </c>
      <c r="C3071" s="1" t="s">
        <v>8328</v>
      </c>
      <c r="D3071" s="1" t="s">
        <v>8328</v>
      </c>
      <c r="E3071" s="1" t="s">
        <v>65</v>
      </c>
      <c r="G3071" s="1" t="s">
        <v>199</v>
      </c>
    </row>
    <row r="3072" spans="1:7" x14ac:dyDescent="0.25">
      <c r="B3072" s="1" t="s">
        <v>8329</v>
      </c>
      <c r="C3072" s="1" t="s">
        <v>8329</v>
      </c>
      <c r="D3072" s="1" t="s">
        <v>8329</v>
      </c>
      <c r="E3072" s="1" t="s">
        <v>65</v>
      </c>
      <c r="G3072" s="1" t="s">
        <v>199</v>
      </c>
    </row>
    <row r="3073" spans="1:7" x14ac:dyDescent="0.25">
      <c r="B3073" s="1" t="s">
        <v>8330</v>
      </c>
      <c r="C3073" s="1" t="s">
        <v>8330</v>
      </c>
      <c r="D3073" s="1" t="s">
        <v>8330</v>
      </c>
      <c r="E3073" s="1" t="s">
        <v>65</v>
      </c>
      <c r="F3073" s="1" t="s">
        <v>8324</v>
      </c>
      <c r="G3073" s="1" t="s">
        <v>199</v>
      </c>
    </row>
    <row r="3074" spans="1:7" x14ac:dyDescent="0.25">
      <c r="B3074" s="1" t="s">
        <v>8331</v>
      </c>
      <c r="C3074" s="1" t="s">
        <v>8331</v>
      </c>
      <c r="D3074" s="1" t="s">
        <v>8331</v>
      </c>
      <c r="E3074" s="1" t="s">
        <v>65</v>
      </c>
      <c r="G3074" s="1" t="s">
        <v>199</v>
      </c>
    </row>
    <row r="3075" spans="1:7" x14ac:dyDescent="0.25">
      <c r="B3075" s="1" t="s">
        <v>8332</v>
      </c>
      <c r="C3075" s="1" t="s">
        <v>8332</v>
      </c>
      <c r="D3075" s="1" t="s">
        <v>8332</v>
      </c>
      <c r="E3075" s="1" t="s">
        <v>65</v>
      </c>
      <c r="G3075" s="1" t="s">
        <v>199</v>
      </c>
    </row>
    <row r="3076" spans="1:7" x14ac:dyDescent="0.25">
      <c r="B3076" s="1" t="s">
        <v>8333</v>
      </c>
      <c r="C3076" s="1" t="s">
        <v>8333</v>
      </c>
      <c r="D3076" s="1" t="s">
        <v>8333</v>
      </c>
      <c r="E3076" s="1" t="s">
        <v>65</v>
      </c>
      <c r="G3076" s="1" t="s">
        <v>199</v>
      </c>
    </row>
    <row r="3077" spans="1:7" x14ac:dyDescent="0.25">
      <c r="B3077" s="1" t="s">
        <v>8334</v>
      </c>
      <c r="C3077" s="1" t="s">
        <v>8334</v>
      </c>
      <c r="D3077" s="1" t="s">
        <v>8334</v>
      </c>
      <c r="E3077" s="1" t="s">
        <v>65</v>
      </c>
      <c r="G3077" s="1" t="s">
        <v>199</v>
      </c>
    </row>
    <row r="3078" spans="1:7" x14ac:dyDescent="0.25">
      <c r="B3078" s="1" t="s">
        <v>8335</v>
      </c>
      <c r="C3078" s="1" t="s">
        <v>8335</v>
      </c>
      <c r="D3078" s="1" t="s">
        <v>8335</v>
      </c>
      <c r="E3078" s="1" t="s">
        <v>65</v>
      </c>
      <c r="G3078" s="1" t="s">
        <v>199</v>
      </c>
    </row>
    <row r="3079" spans="1:7" x14ac:dyDescent="0.25">
      <c r="A3079" s="1">
        <v>35120296</v>
      </c>
      <c r="B3079" s="1" t="s">
        <v>8336</v>
      </c>
      <c r="C3079" s="1" t="s">
        <v>8337</v>
      </c>
      <c r="D3079" s="1" t="s">
        <v>8338</v>
      </c>
      <c r="E3079" s="1" t="s">
        <v>65</v>
      </c>
      <c r="F3079" s="1" t="s">
        <v>3175</v>
      </c>
      <c r="G3079" s="1" t="s">
        <v>3176</v>
      </c>
    </row>
    <row r="3080" spans="1:7" x14ac:dyDescent="0.25">
      <c r="A3080" s="1">
        <v>33003689</v>
      </c>
      <c r="B3080" s="1" t="s">
        <v>8339</v>
      </c>
      <c r="C3080" s="1" t="s">
        <v>8340</v>
      </c>
      <c r="D3080" s="1" t="s">
        <v>8341</v>
      </c>
      <c r="E3080" s="1" t="s">
        <v>66</v>
      </c>
      <c r="G3080" s="1" t="s">
        <v>199</v>
      </c>
    </row>
    <row r="3081" spans="1:7" x14ac:dyDescent="0.25">
      <c r="B3081" s="1" t="s">
        <v>8342</v>
      </c>
      <c r="C3081" s="1" t="s">
        <v>8343</v>
      </c>
      <c r="D3081" s="1" t="s">
        <v>8344</v>
      </c>
      <c r="E3081" s="1" t="s">
        <v>66</v>
      </c>
      <c r="G3081" s="1" t="s">
        <v>199</v>
      </c>
    </row>
    <row r="3082" spans="1:7" x14ac:dyDescent="0.25">
      <c r="B3082" s="1" t="s">
        <v>8345</v>
      </c>
      <c r="C3082" s="1" t="s">
        <v>8346</v>
      </c>
      <c r="D3082" s="1" t="s">
        <v>8347</v>
      </c>
      <c r="E3082" s="1" t="s">
        <v>66</v>
      </c>
      <c r="G3082" s="1" t="s">
        <v>199</v>
      </c>
    </row>
    <row r="3083" spans="1:7" x14ac:dyDescent="0.25">
      <c r="B3083" s="1" t="s">
        <v>8348</v>
      </c>
      <c r="C3083" s="1" t="s">
        <v>8349</v>
      </c>
      <c r="D3083" s="1" t="s">
        <v>8350</v>
      </c>
      <c r="E3083" s="1" t="s">
        <v>66</v>
      </c>
      <c r="G3083" s="1" t="s">
        <v>199</v>
      </c>
    </row>
    <row r="3084" spans="1:7" x14ac:dyDescent="0.25">
      <c r="A3084" s="1">
        <v>35810047</v>
      </c>
      <c r="B3084" s="1" t="s">
        <v>2247</v>
      </c>
      <c r="C3084" s="1" t="s">
        <v>8351</v>
      </c>
      <c r="D3084" s="1" t="s">
        <v>8352</v>
      </c>
      <c r="E3084" s="1" t="s">
        <v>65</v>
      </c>
      <c r="G3084" s="1" t="s">
        <v>199</v>
      </c>
    </row>
    <row r="3085" spans="1:7" x14ac:dyDescent="0.25">
      <c r="A3085" s="1">
        <v>35810048</v>
      </c>
      <c r="B3085" s="1" t="s">
        <v>8353</v>
      </c>
      <c r="C3085" s="1" t="s">
        <v>8354</v>
      </c>
      <c r="D3085" s="1" t="s">
        <v>8355</v>
      </c>
      <c r="E3085" s="1" t="s">
        <v>65</v>
      </c>
      <c r="G3085" s="1" t="s">
        <v>199</v>
      </c>
    </row>
    <row r="3086" spans="1:7" x14ac:dyDescent="0.25">
      <c r="A3086" s="1">
        <v>35810049</v>
      </c>
      <c r="B3086" s="1" t="s">
        <v>8356</v>
      </c>
      <c r="C3086" s="1" t="s">
        <v>8357</v>
      </c>
      <c r="D3086" s="1" t="s">
        <v>1766</v>
      </c>
      <c r="E3086" s="1" t="s">
        <v>65</v>
      </c>
      <c r="G3086" s="1" t="s">
        <v>199</v>
      </c>
    </row>
    <row r="3087" spans="1:7" x14ac:dyDescent="0.25">
      <c r="A3087" s="1">
        <v>35810050</v>
      </c>
      <c r="B3087" s="1" t="s">
        <v>2244</v>
      </c>
      <c r="C3087" s="1" t="s">
        <v>8358</v>
      </c>
      <c r="D3087" s="1" t="s">
        <v>1766</v>
      </c>
      <c r="E3087" s="1" t="s">
        <v>65</v>
      </c>
      <c r="G3087" s="1" t="s">
        <v>199</v>
      </c>
    </row>
    <row r="3088" spans="1:7" x14ac:dyDescent="0.25">
      <c r="A3088" s="1">
        <v>35810051</v>
      </c>
      <c r="B3088" s="1" t="s">
        <v>8359</v>
      </c>
      <c r="C3088" s="1" t="s">
        <v>8360</v>
      </c>
      <c r="D3088" s="1" t="s">
        <v>8361</v>
      </c>
      <c r="E3088" s="1" t="s">
        <v>65</v>
      </c>
      <c r="G3088" s="1" t="s">
        <v>199</v>
      </c>
    </row>
    <row r="3089" spans="1:7" x14ac:dyDescent="0.25">
      <c r="A3089" s="1">
        <v>35810052</v>
      </c>
      <c r="B3089" s="1" t="s">
        <v>8362</v>
      </c>
      <c r="C3089" s="1" t="s">
        <v>8363</v>
      </c>
      <c r="D3089" s="1" t="s">
        <v>8364</v>
      </c>
      <c r="E3089" s="1" t="s">
        <v>65</v>
      </c>
      <c r="G3089" s="1" t="s">
        <v>199</v>
      </c>
    </row>
    <row r="3090" spans="1:7" x14ac:dyDescent="0.25">
      <c r="A3090" s="1">
        <v>35810053</v>
      </c>
      <c r="B3090" s="1" t="s">
        <v>8365</v>
      </c>
      <c r="C3090" s="1" t="s">
        <v>8366</v>
      </c>
      <c r="D3090" s="1" t="s">
        <v>8367</v>
      </c>
      <c r="E3090" s="1" t="s">
        <v>65</v>
      </c>
      <c r="G3090" s="1" t="s">
        <v>199</v>
      </c>
    </row>
    <row r="3091" spans="1:7" x14ac:dyDescent="0.25">
      <c r="A3091" s="1">
        <v>35810054</v>
      </c>
      <c r="B3091" s="1" t="s">
        <v>8368</v>
      </c>
      <c r="C3091" s="1" t="s">
        <v>8369</v>
      </c>
      <c r="D3091" s="1" t="s">
        <v>8370</v>
      </c>
      <c r="E3091" s="1" t="s">
        <v>65</v>
      </c>
      <c r="G3091" s="1" t="s">
        <v>199</v>
      </c>
    </row>
    <row r="3092" spans="1:7" x14ac:dyDescent="0.25">
      <c r="A3092" s="1">
        <v>35810055</v>
      </c>
      <c r="B3092" s="1" t="s">
        <v>8371</v>
      </c>
      <c r="C3092" s="1" t="s">
        <v>8372</v>
      </c>
      <c r="D3092" s="1" t="s">
        <v>8373</v>
      </c>
      <c r="E3092" s="1" t="s">
        <v>65</v>
      </c>
      <c r="G3092" s="1" t="s">
        <v>199</v>
      </c>
    </row>
    <row r="3093" spans="1:7" x14ac:dyDescent="0.25">
      <c r="A3093" s="1">
        <v>35810057</v>
      </c>
      <c r="B3093" s="1" t="s">
        <v>8374</v>
      </c>
      <c r="C3093" s="1" t="s">
        <v>8375</v>
      </c>
      <c r="D3093" s="1" t="s">
        <v>8376</v>
      </c>
      <c r="E3093" s="1" t="s">
        <v>65</v>
      </c>
      <c r="G3093" s="1" t="s">
        <v>199</v>
      </c>
    </row>
    <row r="3094" spans="1:7" x14ac:dyDescent="0.25">
      <c r="A3094" s="1">
        <v>35810058</v>
      </c>
      <c r="B3094" s="1" t="s">
        <v>8377</v>
      </c>
      <c r="C3094" s="1" t="s">
        <v>8378</v>
      </c>
      <c r="D3094" s="1" t="s">
        <v>8379</v>
      </c>
      <c r="E3094" s="1" t="s">
        <v>65</v>
      </c>
      <c r="G3094" s="1" t="s">
        <v>199</v>
      </c>
    </row>
    <row r="3095" spans="1:7" x14ac:dyDescent="0.25">
      <c r="B3095" s="1" t="s">
        <v>8380</v>
      </c>
      <c r="C3095" s="1" t="s">
        <v>8381</v>
      </c>
      <c r="D3095" s="1" t="s">
        <v>8382</v>
      </c>
      <c r="E3095" s="1" t="s">
        <v>65</v>
      </c>
      <c r="F3095" s="1">
        <v>1852</v>
      </c>
      <c r="G3095" s="1" t="s">
        <v>199</v>
      </c>
    </row>
    <row r="3096" spans="1:7" x14ac:dyDescent="0.25">
      <c r="B3096" s="1" t="s">
        <v>8383</v>
      </c>
      <c r="C3096" s="1" t="s">
        <v>8384</v>
      </c>
      <c r="D3096" s="1" t="s">
        <v>8385</v>
      </c>
      <c r="E3096" s="1" t="s">
        <v>65</v>
      </c>
      <c r="F3096" s="1" t="s">
        <v>8386</v>
      </c>
      <c r="G3096" s="1" t="s">
        <v>199</v>
      </c>
    </row>
    <row r="3097" spans="1:7" x14ac:dyDescent="0.25">
      <c r="B3097" s="1" t="s">
        <v>8387</v>
      </c>
      <c r="C3097" s="1" t="s">
        <v>8388</v>
      </c>
      <c r="D3097" s="1" t="s">
        <v>8389</v>
      </c>
      <c r="E3097" s="1" t="s">
        <v>65</v>
      </c>
      <c r="F3097" s="1" t="s">
        <v>6735</v>
      </c>
      <c r="G3097" s="1" t="s">
        <v>199</v>
      </c>
    </row>
    <row r="3098" spans="1:7" x14ac:dyDescent="0.25">
      <c r="B3098" s="1" t="s">
        <v>8390</v>
      </c>
      <c r="C3098" s="1" t="s">
        <v>8391</v>
      </c>
      <c r="D3098" s="1" t="s">
        <v>8392</v>
      </c>
      <c r="E3098" s="1" t="s">
        <v>65</v>
      </c>
      <c r="F3098" s="1" t="s">
        <v>6735</v>
      </c>
      <c r="G3098" s="1" t="s">
        <v>199</v>
      </c>
    </row>
    <row r="3099" spans="1:7" x14ac:dyDescent="0.25">
      <c r="B3099" s="1" t="s">
        <v>8393</v>
      </c>
      <c r="C3099" s="1" t="s">
        <v>8394</v>
      </c>
      <c r="D3099" s="1" t="s">
        <v>8395</v>
      </c>
      <c r="E3099" s="1" t="s">
        <v>65</v>
      </c>
      <c r="F3099" s="1" t="s">
        <v>6735</v>
      </c>
      <c r="G3099" s="1" t="s">
        <v>199</v>
      </c>
    </row>
    <row r="3100" spans="1:7" x14ac:dyDescent="0.25">
      <c r="A3100" s="1">
        <v>35810056</v>
      </c>
      <c r="B3100" s="1" t="s">
        <v>8396</v>
      </c>
      <c r="C3100" s="1" t="s">
        <v>8397</v>
      </c>
      <c r="D3100" s="1" t="s">
        <v>8398</v>
      </c>
      <c r="E3100" s="1" t="s">
        <v>65</v>
      </c>
      <c r="G3100" s="1" t="s">
        <v>199</v>
      </c>
    </row>
    <row r="3101" spans="1:7" x14ac:dyDescent="0.25">
      <c r="A3101" s="1">
        <v>35201126</v>
      </c>
      <c r="B3101" s="1" t="s">
        <v>8399</v>
      </c>
      <c r="C3101" s="1" t="s">
        <v>8400</v>
      </c>
      <c r="D3101" s="1" t="s">
        <v>8401</v>
      </c>
      <c r="E3101" s="1" t="s">
        <v>66</v>
      </c>
      <c r="G3101" s="1" t="s">
        <v>199</v>
      </c>
    </row>
    <row r="3102" spans="1:7" x14ac:dyDescent="0.25">
      <c r="B3102" s="1" t="s">
        <v>8402</v>
      </c>
      <c r="C3102" s="1" t="s">
        <v>8403</v>
      </c>
      <c r="D3102" s="1" t="s">
        <v>8404</v>
      </c>
      <c r="E3102" s="1" t="s">
        <v>65</v>
      </c>
      <c r="F3102" s="1" t="s">
        <v>8405</v>
      </c>
      <c r="G3102" s="1" t="s">
        <v>199</v>
      </c>
    </row>
    <row r="3103" spans="1:7" x14ac:dyDescent="0.25">
      <c r="B3103" s="1" t="s">
        <v>8406</v>
      </c>
      <c r="C3103" s="1" t="s">
        <v>8407</v>
      </c>
      <c r="D3103" s="1" t="s">
        <v>8408</v>
      </c>
      <c r="E3103" s="1" t="s">
        <v>65</v>
      </c>
      <c r="F3103" s="1" t="s">
        <v>8094</v>
      </c>
      <c r="G3103" s="1" t="s">
        <v>199</v>
      </c>
    </row>
    <row r="3104" spans="1:7" x14ac:dyDescent="0.25">
      <c r="B3104" s="1" t="s">
        <v>8409</v>
      </c>
      <c r="C3104" s="1" t="s">
        <v>8410</v>
      </c>
      <c r="D3104" s="1" t="s">
        <v>8411</v>
      </c>
      <c r="E3104" s="1" t="s">
        <v>66</v>
      </c>
      <c r="F3104" s="1" t="s">
        <v>7702</v>
      </c>
      <c r="G3104" s="1" t="s">
        <v>199</v>
      </c>
    </row>
    <row r="3105" spans="2:7" x14ac:dyDescent="0.25">
      <c r="B3105" s="1" t="s">
        <v>8409</v>
      </c>
      <c r="C3105" s="1" t="s">
        <v>8410</v>
      </c>
      <c r="D3105" s="1" t="s">
        <v>8411</v>
      </c>
      <c r="E3105" s="1" t="s">
        <v>65</v>
      </c>
      <c r="F3105" s="1" t="s">
        <v>7702</v>
      </c>
      <c r="G3105" s="1" t="s">
        <v>199</v>
      </c>
    </row>
    <row r="3106" spans="2:7" x14ac:dyDescent="0.25">
      <c r="B3106" s="1" t="s">
        <v>8412</v>
      </c>
      <c r="C3106" s="1" t="s">
        <v>8413</v>
      </c>
      <c r="D3106" s="1" t="s">
        <v>8414</v>
      </c>
      <c r="E3106" s="1" t="s">
        <v>66</v>
      </c>
      <c r="F3106" s="1" t="s">
        <v>7862</v>
      </c>
      <c r="G3106" s="1" t="s">
        <v>199</v>
      </c>
    </row>
    <row r="3107" spans="2:7" x14ac:dyDescent="0.25">
      <c r="B3107" s="1" t="s">
        <v>8415</v>
      </c>
      <c r="C3107" s="1" t="s">
        <v>8416</v>
      </c>
      <c r="D3107" s="1" t="s">
        <v>8417</v>
      </c>
      <c r="E3107" s="1" t="s">
        <v>66</v>
      </c>
      <c r="F3107" s="1" t="s">
        <v>7862</v>
      </c>
      <c r="G3107" s="1" t="s">
        <v>199</v>
      </c>
    </row>
    <row r="3108" spans="2:7" x14ac:dyDescent="0.25">
      <c r="B3108" s="1" t="s">
        <v>8415</v>
      </c>
      <c r="C3108" s="1" t="s">
        <v>8416</v>
      </c>
      <c r="D3108" s="1" t="s">
        <v>8417</v>
      </c>
      <c r="E3108" s="1" t="s">
        <v>66</v>
      </c>
      <c r="F3108" s="1" t="s">
        <v>7862</v>
      </c>
      <c r="G3108" s="1" t="s">
        <v>199</v>
      </c>
    </row>
    <row r="3109" spans="2:7" x14ac:dyDescent="0.25">
      <c r="B3109" s="1" t="s">
        <v>8418</v>
      </c>
      <c r="C3109" s="1" t="s">
        <v>8419</v>
      </c>
      <c r="D3109" s="1" t="s">
        <v>8420</v>
      </c>
      <c r="E3109" s="1" t="s">
        <v>66</v>
      </c>
      <c r="F3109" s="1" t="s">
        <v>7862</v>
      </c>
      <c r="G3109" s="1" t="s">
        <v>199</v>
      </c>
    </row>
    <row r="3110" spans="2:7" x14ac:dyDescent="0.25">
      <c r="B3110" s="1" t="s">
        <v>8421</v>
      </c>
      <c r="C3110" s="1" t="s">
        <v>8422</v>
      </c>
      <c r="D3110" s="1" t="s">
        <v>8423</v>
      </c>
      <c r="E3110" s="1" t="s">
        <v>66</v>
      </c>
      <c r="F3110" s="1" t="s">
        <v>7862</v>
      </c>
      <c r="G3110" s="1" t="s">
        <v>199</v>
      </c>
    </row>
    <row r="3111" spans="2:7" x14ac:dyDescent="0.25">
      <c r="B3111" s="1" t="s">
        <v>8424</v>
      </c>
      <c r="C3111" s="1" t="s">
        <v>8425</v>
      </c>
      <c r="D3111" s="1" t="s">
        <v>8426</v>
      </c>
      <c r="E3111" s="1" t="s">
        <v>66</v>
      </c>
      <c r="F3111" s="1" t="s">
        <v>7862</v>
      </c>
      <c r="G3111" s="1" t="s">
        <v>199</v>
      </c>
    </row>
    <row r="3112" spans="2:7" x14ac:dyDescent="0.25">
      <c r="B3112" s="1" t="s">
        <v>8427</v>
      </c>
      <c r="C3112" s="1" t="s">
        <v>8428</v>
      </c>
      <c r="D3112" s="1" t="s">
        <v>8429</v>
      </c>
      <c r="E3112" s="1" t="s">
        <v>66</v>
      </c>
      <c r="G3112" s="1" t="s">
        <v>199</v>
      </c>
    </row>
    <row r="3113" spans="2:7" x14ac:dyDescent="0.25">
      <c r="B3113" s="1" t="s">
        <v>8430</v>
      </c>
      <c r="C3113" s="1" t="s">
        <v>8431</v>
      </c>
      <c r="D3113" s="1" t="s">
        <v>8432</v>
      </c>
      <c r="E3113" s="1" t="s">
        <v>66</v>
      </c>
      <c r="G3113" s="1" t="s">
        <v>199</v>
      </c>
    </row>
    <row r="3114" spans="2:7" x14ac:dyDescent="0.25">
      <c r="B3114" s="1" t="s">
        <v>8433</v>
      </c>
      <c r="C3114" s="1" t="s">
        <v>8434</v>
      </c>
      <c r="D3114" s="1" t="s">
        <v>8435</v>
      </c>
      <c r="E3114" s="1" t="s">
        <v>66</v>
      </c>
      <c r="F3114" s="1" t="s">
        <v>8436</v>
      </c>
      <c r="G3114" s="1" t="s">
        <v>199</v>
      </c>
    </row>
    <row r="3115" spans="2:7" x14ac:dyDescent="0.25">
      <c r="B3115" s="1" t="s">
        <v>8437</v>
      </c>
      <c r="C3115" s="1" t="s">
        <v>8438</v>
      </c>
      <c r="D3115" s="1" t="s">
        <v>8439</v>
      </c>
      <c r="E3115" s="1" t="s">
        <v>65</v>
      </c>
      <c r="F3115" s="1" t="s">
        <v>8440</v>
      </c>
      <c r="G3115" s="1" t="s">
        <v>199</v>
      </c>
    </row>
    <row r="3116" spans="2:7" x14ac:dyDescent="0.25">
      <c r="B3116" s="1" t="s">
        <v>2467</v>
      </c>
      <c r="C3116" s="1" t="s">
        <v>8441</v>
      </c>
      <c r="D3116" s="1" t="s">
        <v>8442</v>
      </c>
      <c r="E3116" s="1" t="s">
        <v>65</v>
      </c>
      <c r="F3116" s="1" t="s">
        <v>8440</v>
      </c>
      <c r="G3116" s="1" t="s">
        <v>199</v>
      </c>
    </row>
    <row r="3117" spans="2:7" x14ac:dyDescent="0.25">
      <c r="B3117" s="1" t="s">
        <v>8443</v>
      </c>
      <c r="C3117" s="1" t="s">
        <v>8444</v>
      </c>
      <c r="D3117" s="1" t="s">
        <v>8445</v>
      </c>
      <c r="E3117" s="1" t="s">
        <v>65</v>
      </c>
      <c r="F3117" s="1" t="s">
        <v>8094</v>
      </c>
      <c r="G3117" s="1" t="s">
        <v>199</v>
      </c>
    </row>
    <row r="3118" spans="2:7" x14ac:dyDescent="0.25">
      <c r="B3118" s="1" t="s">
        <v>8446</v>
      </c>
      <c r="C3118" s="1" t="s">
        <v>8447</v>
      </c>
      <c r="D3118" s="1" t="s">
        <v>8448</v>
      </c>
      <c r="E3118" s="1" t="s">
        <v>65</v>
      </c>
      <c r="F3118" s="1" t="s">
        <v>6735</v>
      </c>
      <c r="G3118" s="1" t="s">
        <v>199</v>
      </c>
    </row>
    <row r="3119" spans="2:7" x14ac:dyDescent="0.25">
      <c r="B3119" s="1" t="s">
        <v>8449</v>
      </c>
      <c r="C3119" s="1" t="s">
        <v>8450</v>
      </c>
      <c r="D3119" s="1" t="s">
        <v>8451</v>
      </c>
      <c r="E3119" s="1" t="s">
        <v>66</v>
      </c>
      <c r="F3119" s="1" t="s">
        <v>7862</v>
      </c>
      <c r="G3119" s="1" t="s">
        <v>199</v>
      </c>
    </row>
    <row r="3120" spans="2:7" x14ac:dyDescent="0.25">
      <c r="B3120" s="1" t="s">
        <v>8452</v>
      </c>
      <c r="C3120" s="1" t="s">
        <v>8453</v>
      </c>
      <c r="D3120" s="1" t="s">
        <v>8454</v>
      </c>
      <c r="E3120" s="1" t="s">
        <v>66</v>
      </c>
      <c r="F3120" s="1" t="s">
        <v>7862</v>
      </c>
      <c r="G3120" s="1" t="s">
        <v>199</v>
      </c>
    </row>
    <row r="3121" spans="1:7" x14ac:dyDescent="0.25">
      <c r="B3121" s="1" t="s">
        <v>4557</v>
      </c>
      <c r="C3121" s="1" t="s">
        <v>4558</v>
      </c>
      <c r="D3121" s="1" t="s">
        <v>4559</v>
      </c>
      <c r="E3121" s="1" t="s">
        <v>66</v>
      </c>
      <c r="F3121" s="1" t="s">
        <v>7862</v>
      </c>
      <c r="G3121" s="1" t="s">
        <v>199</v>
      </c>
    </row>
    <row r="3122" spans="1:7" x14ac:dyDescent="0.25">
      <c r="B3122" s="1" t="s">
        <v>8455</v>
      </c>
      <c r="C3122" s="1" t="s">
        <v>8456</v>
      </c>
      <c r="D3122" s="1" t="s">
        <v>8457</v>
      </c>
      <c r="E3122" s="1" t="s">
        <v>66</v>
      </c>
      <c r="F3122" s="1" t="s">
        <v>7862</v>
      </c>
      <c r="G3122" s="1" t="s">
        <v>199</v>
      </c>
    </row>
    <row r="3123" spans="1:7" x14ac:dyDescent="0.25">
      <c r="B3123" s="1" t="s">
        <v>8458</v>
      </c>
      <c r="C3123" s="1" t="s">
        <v>8459</v>
      </c>
      <c r="D3123" s="1" t="s">
        <v>8460</v>
      </c>
      <c r="E3123" s="1" t="s">
        <v>66</v>
      </c>
      <c r="F3123" s="1" t="s">
        <v>7862</v>
      </c>
      <c r="G3123" s="1" t="s">
        <v>199</v>
      </c>
    </row>
    <row r="3124" spans="1:7" x14ac:dyDescent="0.25">
      <c r="B3124" s="1" t="s">
        <v>8461</v>
      </c>
      <c r="C3124" s="1" t="s">
        <v>8462</v>
      </c>
      <c r="D3124" s="1" t="s">
        <v>8463</v>
      </c>
      <c r="E3124" s="1" t="s">
        <v>66</v>
      </c>
      <c r="F3124" s="1" t="s">
        <v>7862</v>
      </c>
      <c r="G3124" s="1" t="s">
        <v>199</v>
      </c>
    </row>
    <row r="3125" spans="1:7" x14ac:dyDescent="0.25">
      <c r="A3125" s="1">
        <v>35400000</v>
      </c>
      <c r="B3125" s="1" t="s">
        <v>8464</v>
      </c>
      <c r="C3125" s="1" t="s">
        <v>8465</v>
      </c>
      <c r="D3125" s="1" t="s">
        <v>8464</v>
      </c>
      <c r="E3125" s="1" t="s">
        <v>66</v>
      </c>
      <c r="F3125" s="1" t="s">
        <v>8466</v>
      </c>
      <c r="G3125" s="1" t="s">
        <v>8467</v>
      </c>
    </row>
    <row r="3126" spans="1:7" x14ac:dyDescent="0.25">
      <c r="B3126" s="1" t="s">
        <v>8468</v>
      </c>
      <c r="C3126" s="1" t="s">
        <v>8469</v>
      </c>
      <c r="D3126" s="1" t="s">
        <v>8470</v>
      </c>
      <c r="E3126" s="1" t="s">
        <v>66</v>
      </c>
      <c r="G3126" s="1" t="s">
        <v>199</v>
      </c>
    </row>
    <row r="3127" spans="1:7" x14ac:dyDescent="0.25">
      <c r="A3127" s="1">
        <v>33000021</v>
      </c>
      <c r="B3127" s="1" t="s">
        <v>8471</v>
      </c>
      <c r="C3127" s="1" t="s">
        <v>8471</v>
      </c>
      <c r="D3127" s="1" t="s">
        <v>8471</v>
      </c>
      <c r="G3127" s="1" t="s">
        <v>199</v>
      </c>
    </row>
    <row r="3128" spans="1:7" x14ac:dyDescent="0.25">
      <c r="A3128" s="1">
        <v>37110089</v>
      </c>
      <c r="B3128" s="1" t="s">
        <v>8472</v>
      </c>
      <c r="C3128" s="1" t="s">
        <v>8472</v>
      </c>
      <c r="D3128" s="1" t="s">
        <v>8472</v>
      </c>
      <c r="G3128" s="1" t="s">
        <v>199</v>
      </c>
    </row>
    <row r="3129" spans="1:7" x14ac:dyDescent="0.25">
      <c r="A3129" s="1">
        <v>37110099</v>
      </c>
      <c r="B3129" s="1" t="s">
        <v>8473</v>
      </c>
      <c r="C3129" s="1" t="s">
        <v>8473</v>
      </c>
      <c r="D3129" s="1" t="s">
        <v>8473</v>
      </c>
      <c r="G3129" s="1" t="s">
        <v>199</v>
      </c>
    </row>
    <row r="3130" spans="1:7" x14ac:dyDescent="0.25">
      <c r="A3130" s="1">
        <v>37140358</v>
      </c>
      <c r="B3130" s="1" t="s">
        <v>8474</v>
      </c>
      <c r="C3130" s="1" t="s">
        <v>8474</v>
      </c>
      <c r="D3130" s="1" t="s">
        <v>8474</v>
      </c>
      <c r="G3130" s="1" t="s">
        <v>199</v>
      </c>
    </row>
    <row r="3131" spans="1:7" x14ac:dyDescent="0.25">
      <c r="A3131" s="1">
        <v>37140348</v>
      </c>
      <c r="B3131" s="1" t="s">
        <v>8475</v>
      </c>
      <c r="C3131" s="1" t="s">
        <v>8475</v>
      </c>
      <c r="D3131" s="1" t="s">
        <v>8475</v>
      </c>
      <c r="G3131" s="1" t="s">
        <v>199</v>
      </c>
    </row>
    <row r="3132" spans="1:7" x14ac:dyDescent="0.25">
      <c r="A3132" s="1">
        <v>37140347</v>
      </c>
      <c r="B3132" s="1" t="s">
        <v>8476</v>
      </c>
      <c r="C3132" s="1" t="s">
        <v>8476</v>
      </c>
      <c r="D3132" s="1" t="s">
        <v>8476</v>
      </c>
      <c r="G3132" s="1" t="s">
        <v>199</v>
      </c>
    </row>
    <row r="3133" spans="1:7" x14ac:dyDescent="0.25">
      <c r="A3133" s="1">
        <v>37140346</v>
      </c>
      <c r="B3133" s="1" t="s">
        <v>8477</v>
      </c>
      <c r="C3133" s="1" t="s">
        <v>8477</v>
      </c>
      <c r="D3133" s="1" t="s">
        <v>8477</v>
      </c>
      <c r="G3133" s="1" t="s">
        <v>199</v>
      </c>
    </row>
    <row r="3134" spans="1:7" x14ac:dyDescent="0.25">
      <c r="A3134" s="1">
        <v>33003692</v>
      </c>
      <c r="B3134" s="1" t="s">
        <v>8478</v>
      </c>
      <c r="C3134" s="1" t="s">
        <v>8479</v>
      </c>
      <c r="D3134" s="1" t="s">
        <v>8480</v>
      </c>
      <c r="E3134" s="1" t="s">
        <v>65</v>
      </c>
      <c r="F3134" s="1" t="s">
        <v>39</v>
      </c>
      <c r="G3134" s="1" t="s">
        <v>321</v>
      </c>
    </row>
    <row r="3135" spans="1:7" x14ac:dyDescent="0.25">
      <c r="A3135" s="1">
        <v>33003698</v>
      </c>
      <c r="B3135" s="1" t="s">
        <v>8481</v>
      </c>
      <c r="C3135" s="1" t="s">
        <v>8482</v>
      </c>
      <c r="D3135" s="1" t="s">
        <v>8483</v>
      </c>
      <c r="E3135" s="1" t="s">
        <v>65</v>
      </c>
      <c r="F3135" s="1" t="s">
        <v>39</v>
      </c>
      <c r="G3135" s="1" t="s">
        <v>321</v>
      </c>
    </row>
    <row r="3136" spans="1:7" x14ac:dyDescent="0.25">
      <c r="A3136" s="1">
        <v>35400001</v>
      </c>
      <c r="B3136" s="1" t="s">
        <v>8484</v>
      </c>
      <c r="C3136" s="1" t="s">
        <v>8485</v>
      </c>
      <c r="D3136" s="1" t="s">
        <v>8484</v>
      </c>
      <c r="E3136" s="1" t="s">
        <v>66</v>
      </c>
      <c r="F3136" s="1" t="s">
        <v>8466</v>
      </c>
      <c r="G3136" s="1" t="s">
        <v>8467</v>
      </c>
    </row>
    <row r="3137" spans="1:7" x14ac:dyDescent="0.25">
      <c r="A3137" s="1">
        <v>35400002</v>
      </c>
      <c r="B3137" s="1" t="s">
        <v>8486</v>
      </c>
      <c r="C3137" s="1" t="s">
        <v>8487</v>
      </c>
      <c r="D3137" s="1" t="s">
        <v>8486</v>
      </c>
      <c r="E3137" s="1" t="s">
        <v>66</v>
      </c>
      <c r="F3137" s="1" t="s">
        <v>8466</v>
      </c>
      <c r="G3137" s="1" t="s">
        <v>8467</v>
      </c>
    </row>
    <row r="3138" spans="1:7" x14ac:dyDescent="0.25">
      <c r="A3138" s="1">
        <v>35400003</v>
      </c>
      <c r="B3138" s="1" t="s">
        <v>8488</v>
      </c>
      <c r="C3138" s="1" t="s">
        <v>8489</v>
      </c>
      <c r="D3138" s="1" t="s">
        <v>8488</v>
      </c>
      <c r="E3138" s="1" t="s">
        <v>66</v>
      </c>
      <c r="F3138" s="1" t="s">
        <v>8466</v>
      </c>
      <c r="G3138" s="1" t="s">
        <v>8467</v>
      </c>
    </row>
    <row r="3139" spans="1:7" x14ac:dyDescent="0.25">
      <c r="A3139" s="1">
        <v>35400004</v>
      </c>
      <c r="B3139" s="1" t="s">
        <v>8490</v>
      </c>
      <c r="C3139" s="1" t="s">
        <v>8491</v>
      </c>
      <c r="D3139" s="1" t="s">
        <v>8490</v>
      </c>
      <c r="E3139" s="1" t="s">
        <v>66</v>
      </c>
      <c r="F3139" s="1" t="s">
        <v>8466</v>
      </c>
      <c r="G3139" s="1" t="s">
        <v>8467</v>
      </c>
    </row>
    <row r="3140" spans="1:7" x14ac:dyDescent="0.25">
      <c r="A3140" s="1">
        <v>35400005</v>
      </c>
      <c r="B3140" s="1" t="s">
        <v>8492</v>
      </c>
      <c r="C3140" s="1" t="s">
        <v>8493</v>
      </c>
      <c r="D3140" s="1" t="s">
        <v>8492</v>
      </c>
      <c r="E3140" s="1" t="s">
        <v>66</v>
      </c>
      <c r="F3140" s="1" t="s">
        <v>8466</v>
      </c>
      <c r="G3140" s="1" t="s">
        <v>8467</v>
      </c>
    </row>
    <row r="3141" spans="1:7" x14ac:dyDescent="0.25">
      <c r="A3141" s="1">
        <v>35400006</v>
      </c>
      <c r="B3141" s="1" t="s">
        <v>8494</v>
      </c>
      <c r="C3141" s="1" t="s">
        <v>8495</v>
      </c>
      <c r="D3141" s="1" t="s">
        <v>8494</v>
      </c>
      <c r="E3141" s="1" t="s">
        <v>66</v>
      </c>
      <c r="F3141" s="1" t="s">
        <v>8466</v>
      </c>
      <c r="G3141" s="1" t="s">
        <v>8467</v>
      </c>
    </row>
    <row r="3142" spans="1:7" x14ac:dyDescent="0.25">
      <c r="A3142" s="1">
        <v>35400007</v>
      </c>
      <c r="B3142" s="1" t="s">
        <v>8496</v>
      </c>
      <c r="C3142" s="1" t="s">
        <v>8497</v>
      </c>
      <c r="D3142" s="1" t="s">
        <v>8496</v>
      </c>
      <c r="E3142" s="1" t="s">
        <v>66</v>
      </c>
      <c r="F3142" s="1" t="s">
        <v>8466</v>
      </c>
      <c r="G3142" s="1" t="s">
        <v>8467</v>
      </c>
    </row>
    <row r="3143" spans="1:7" x14ac:dyDescent="0.25">
      <c r="A3143" s="1">
        <v>19745261</v>
      </c>
      <c r="B3143" s="1" t="s">
        <v>8498</v>
      </c>
      <c r="C3143" s="1" t="s">
        <v>8499</v>
      </c>
      <c r="D3143" s="1" t="s">
        <v>8500</v>
      </c>
      <c r="E3143" s="1" t="s">
        <v>66</v>
      </c>
      <c r="F3143" s="1" t="s">
        <v>356</v>
      </c>
      <c r="G3143" s="1" t="s">
        <v>357</v>
      </c>
    </row>
    <row r="3144" spans="1:7" x14ac:dyDescent="0.25">
      <c r="A3144" s="1">
        <v>35400009</v>
      </c>
      <c r="B3144" s="1" t="s">
        <v>8501</v>
      </c>
      <c r="C3144" s="1" t="s">
        <v>8502</v>
      </c>
      <c r="D3144" s="1" t="s">
        <v>8501</v>
      </c>
      <c r="E3144" s="1" t="s">
        <v>66</v>
      </c>
      <c r="F3144" s="1" t="s">
        <v>8466</v>
      </c>
      <c r="G3144" s="1" t="s">
        <v>8467</v>
      </c>
    </row>
    <row r="3145" spans="1:7" x14ac:dyDescent="0.25">
      <c r="A3145" s="1">
        <v>35400011</v>
      </c>
      <c r="B3145" s="1" t="s">
        <v>8503</v>
      </c>
      <c r="C3145" s="1" t="s">
        <v>8504</v>
      </c>
      <c r="D3145" s="1" t="s">
        <v>8503</v>
      </c>
      <c r="E3145" s="1" t="s">
        <v>66</v>
      </c>
      <c r="F3145" s="1" t="s">
        <v>8466</v>
      </c>
      <c r="G3145" s="1" t="s">
        <v>8467</v>
      </c>
    </row>
    <row r="3146" spans="1:7" x14ac:dyDescent="0.25">
      <c r="A3146" s="1">
        <v>35400014</v>
      </c>
      <c r="B3146" s="1" t="s">
        <v>8505</v>
      </c>
      <c r="C3146" s="1" t="s">
        <v>8506</v>
      </c>
      <c r="D3146" s="1" t="s">
        <v>8505</v>
      </c>
      <c r="E3146" s="1" t="s">
        <v>66</v>
      </c>
      <c r="F3146" s="1" t="s">
        <v>8466</v>
      </c>
      <c r="G3146" s="1" t="s">
        <v>8467</v>
      </c>
    </row>
    <row r="3147" spans="1:7" x14ac:dyDescent="0.25">
      <c r="A3147" s="1">
        <v>35400020</v>
      </c>
      <c r="B3147" s="1" t="s">
        <v>8507</v>
      </c>
      <c r="C3147" s="1" t="s">
        <v>8508</v>
      </c>
      <c r="D3147" s="1" t="s">
        <v>8507</v>
      </c>
      <c r="E3147" s="1" t="s">
        <v>66</v>
      </c>
      <c r="F3147" s="1" t="s">
        <v>8466</v>
      </c>
      <c r="G3147" s="1" t="s">
        <v>8467</v>
      </c>
    </row>
    <row r="3148" spans="1:7" x14ac:dyDescent="0.25">
      <c r="A3148" s="1">
        <v>33903958</v>
      </c>
      <c r="B3148" s="1" t="s">
        <v>8509</v>
      </c>
      <c r="C3148" s="1" t="s">
        <v>8509</v>
      </c>
      <c r="D3148" s="1" t="s">
        <v>8509</v>
      </c>
      <c r="E3148" s="1" t="s">
        <v>66</v>
      </c>
      <c r="G3148" s="1" t="s">
        <v>199</v>
      </c>
    </row>
    <row r="3149" spans="1:7" x14ac:dyDescent="0.25">
      <c r="A3149" s="1">
        <v>33903954</v>
      </c>
      <c r="B3149" s="1" t="s">
        <v>8510</v>
      </c>
      <c r="C3149" s="1" t="s">
        <v>8511</v>
      </c>
      <c r="D3149" s="1" t="s">
        <v>8512</v>
      </c>
      <c r="E3149" s="1" t="s">
        <v>65</v>
      </c>
      <c r="F3149" s="1" t="s">
        <v>480</v>
      </c>
      <c r="G3149" s="1" t="s">
        <v>481</v>
      </c>
    </row>
    <row r="3150" spans="1:7" x14ac:dyDescent="0.25">
      <c r="A3150" s="1">
        <v>33903955</v>
      </c>
      <c r="B3150" s="1" t="s">
        <v>8513</v>
      </c>
      <c r="C3150" s="1" t="s">
        <v>8514</v>
      </c>
      <c r="D3150" s="1" t="s">
        <v>8515</v>
      </c>
      <c r="E3150" s="1" t="s">
        <v>65</v>
      </c>
      <c r="F3150" s="1" t="s">
        <v>480</v>
      </c>
      <c r="G3150" s="1" t="s">
        <v>481</v>
      </c>
    </row>
    <row r="3151" spans="1:7" x14ac:dyDescent="0.25">
      <c r="A3151" s="1">
        <v>26281008</v>
      </c>
      <c r="B3151" s="1" t="s">
        <v>8516</v>
      </c>
      <c r="C3151" s="1" t="s">
        <v>8517</v>
      </c>
      <c r="D3151" s="1" t="s">
        <v>8518</v>
      </c>
      <c r="E3151" s="1" t="s">
        <v>65</v>
      </c>
      <c r="F3151" s="1" t="s">
        <v>4305</v>
      </c>
      <c r="G3151" s="1" t="s">
        <v>4306</v>
      </c>
    </row>
    <row r="3152" spans="1:7" x14ac:dyDescent="0.25">
      <c r="B3152" s="1" t="s">
        <v>8519</v>
      </c>
      <c r="C3152" s="1" t="s">
        <v>8520</v>
      </c>
      <c r="D3152" s="1" t="s">
        <v>8521</v>
      </c>
      <c r="E3152" s="1" t="s">
        <v>66</v>
      </c>
      <c r="F3152" s="1" t="s">
        <v>8189</v>
      </c>
      <c r="G3152" s="1" t="s">
        <v>199</v>
      </c>
    </row>
    <row r="3153" spans="1:7" x14ac:dyDescent="0.25">
      <c r="B3153" s="1" t="s">
        <v>8516</v>
      </c>
      <c r="E3153" s="1" t="s">
        <v>65</v>
      </c>
      <c r="G3153" s="1" t="s">
        <v>199</v>
      </c>
    </row>
    <row r="3154" spans="1:7" x14ac:dyDescent="0.25">
      <c r="A3154" s="1">
        <v>35201127</v>
      </c>
      <c r="B3154" s="1" t="s">
        <v>8522</v>
      </c>
      <c r="C3154" s="1" t="s">
        <v>8523</v>
      </c>
      <c r="D3154" s="1" t="s">
        <v>8524</v>
      </c>
      <c r="E3154" s="1" t="s">
        <v>66</v>
      </c>
      <c r="F3154" s="1" t="s">
        <v>480</v>
      </c>
      <c r="G3154" s="1" t="s">
        <v>481</v>
      </c>
    </row>
    <row r="3155" spans="1:7" x14ac:dyDescent="0.25">
      <c r="A3155" s="1">
        <v>37100087</v>
      </c>
      <c r="B3155" s="1" t="s">
        <v>8525</v>
      </c>
      <c r="C3155" s="1" t="s">
        <v>8525</v>
      </c>
      <c r="D3155" s="1" t="s">
        <v>8525</v>
      </c>
      <c r="E3155" s="1" t="s">
        <v>65</v>
      </c>
      <c r="G3155" s="1" t="s">
        <v>199</v>
      </c>
    </row>
    <row r="3156" spans="1:7" x14ac:dyDescent="0.25">
      <c r="A3156" s="1">
        <v>37100088</v>
      </c>
      <c r="B3156" s="1" t="s">
        <v>8526</v>
      </c>
      <c r="C3156" s="1" t="s">
        <v>8526</v>
      </c>
      <c r="D3156" s="1" t="s">
        <v>8526</v>
      </c>
      <c r="E3156" s="1" t="s">
        <v>65</v>
      </c>
      <c r="G3156" s="1" t="s">
        <v>199</v>
      </c>
    </row>
    <row r="3157" spans="1:7" x14ac:dyDescent="0.25">
      <c r="A3157" s="1">
        <v>37100089</v>
      </c>
      <c r="B3157" s="1" t="s">
        <v>8527</v>
      </c>
      <c r="C3157" s="1" t="s">
        <v>8527</v>
      </c>
      <c r="D3157" s="1" t="s">
        <v>8527</v>
      </c>
      <c r="E3157" s="1" t="s">
        <v>65</v>
      </c>
      <c r="G3157" s="1" t="s">
        <v>199</v>
      </c>
    </row>
    <row r="3158" spans="1:7" x14ac:dyDescent="0.25">
      <c r="A3158" s="1">
        <v>37100090</v>
      </c>
      <c r="B3158" s="1" t="s">
        <v>8528</v>
      </c>
      <c r="C3158" s="1" t="s">
        <v>8528</v>
      </c>
      <c r="D3158" s="1" t="s">
        <v>8528</v>
      </c>
      <c r="E3158" s="1" t="s">
        <v>65</v>
      </c>
      <c r="G3158" s="1" t="s">
        <v>199</v>
      </c>
    </row>
    <row r="3159" spans="1:7" x14ac:dyDescent="0.25">
      <c r="A3159" s="1">
        <v>33950055</v>
      </c>
      <c r="B3159" s="1" t="s">
        <v>8529</v>
      </c>
      <c r="C3159" s="1" t="s">
        <v>8530</v>
      </c>
      <c r="D3159" s="1" t="s">
        <v>8531</v>
      </c>
      <c r="E3159" s="1" t="s">
        <v>66</v>
      </c>
      <c r="F3159" s="1" t="s">
        <v>382</v>
      </c>
      <c r="G3159" s="1" t="s">
        <v>383</v>
      </c>
    </row>
    <row r="3160" spans="1:7" x14ac:dyDescent="0.25">
      <c r="A3160" s="1">
        <v>35505077</v>
      </c>
      <c r="B3160" s="1" t="s">
        <v>8532</v>
      </c>
      <c r="C3160" s="1" t="s">
        <v>8533</v>
      </c>
      <c r="D3160" s="1" t="s">
        <v>8534</v>
      </c>
      <c r="E3160" s="1" t="s">
        <v>66</v>
      </c>
      <c r="G3160" s="1" t="s">
        <v>199</v>
      </c>
    </row>
    <row r="3161" spans="1:7" x14ac:dyDescent="0.25">
      <c r="A3161" s="1">
        <v>35505078</v>
      </c>
      <c r="B3161" s="1" t="s">
        <v>8535</v>
      </c>
      <c r="C3161" s="1" t="s">
        <v>8536</v>
      </c>
      <c r="D3161" s="1" t="s">
        <v>8537</v>
      </c>
      <c r="E3161" s="1" t="s">
        <v>66</v>
      </c>
      <c r="G3161" s="1" t="s">
        <v>199</v>
      </c>
    </row>
    <row r="3162" spans="1:7" x14ac:dyDescent="0.25">
      <c r="A3162" s="1">
        <v>35505079</v>
      </c>
      <c r="B3162" s="1" t="s">
        <v>8538</v>
      </c>
      <c r="C3162" s="1" t="s">
        <v>8539</v>
      </c>
      <c r="D3162" s="1" t="s">
        <v>8540</v>
      </c>
      <c r="E3162" s="1" t="s">
        <v>66</v>
      </c>
      <c r="G3162" s="1" t="s">
        <v>199</v>
      </c>
    </row>
    <row r="3163" spans="1:7" x14ac:dyDescent="0.25">
      <c r="A3163" s="1">
        <v>33903960</v>
      </c>
      <c r="B3163" s="1" t="s">
        <v>8541</v>
      </c>
      <c r="C3163" s="1" t="s">
        <v>8542</v>
      </c>
      <c r="D3163" s="1" t="s">
        <v>8543</v>
      </c>
      <c r="E3163" s="1" t="s">
        <v>65</v>
      </c>
      <c r="F3163" s="1" t="s">
        <v>171</v>
      </c>
      <c r="G3163" s="1" t="s">
        <v>172</v>
      </c>
    </row>
    <row r="3164" spans="1:7" x14ac:dyDescent="0.25">
      <c r="A3164" s="1">
        <v>33900033</v>
      </c>
      <c r="B3164" s="1" t="s">
        <v>1194</v>
      </c>
      <c r="C3164" s="1" t="s">
        <v>1195</v>
      </c>
      <c r="D3164" s="1" t="s">
        <v>1196</v>
      </c>
      <c r="E3164" s="1" t="s">
        <v>65</v>
      </c>
      <c r="F3164" s="1" t="s">
        <v>1187</v>
      </c>
      <c r="G3164" s="1" t="s">
        <v>1188</v>
      </c>
    </row>
    <row r="3165" spans="1:7" x14ac:dyDescent="0.25">
      <c r="A3165" s="1">
        <v>33900042</v>
      </c>
      <c r="B3165" s="1" t="s">
        <v>1200</v>
      </c>
      <c r="C3165" s="1" t="s">
        <v>1201</v>
      </c>
      <c r="D3165" s="1" t="s">
        <v>1202</v>
      </c>
      <c r="E3165" s="1" t="s">
        <v>65</v>
      </c>
      <c r="F3165" s="1" t="s">
        <v>1187</v>
      </c>
      <c r="G3165" s="1" t="s">
        <v>1188</v>
      </c>
    </row>
    <row r="3166" spans="1:7" x14ac:dyDescent="0.25">
      <c r="A3166" s="1">
        <v>33900024</v>
      </c>
      <c r="B3166" s="1" t="s">
        <v>8544</v>
      </c>
      <c r="C3166" s="1" t="s">
        <v>8545</v>
      </c>
      <c r="D3166" s="1" t="s">
        <v>8546</v>
      </c>
      <c r="E3166" s="1" t="s">
        <v>65</v>
      </c>
      <c r="F3166" s="1" t="s">
        <v>1187</v>
      </c>
      <c r="G3166" s="1" t="s">
        <v>1188</v>
      </c>
    </row>
    <row r="3167" spans="1:7" x14ac:dyDescent="0.25">
      <c r="A3167" s="1">
        <v>33900025</v>
      </c>
      <c r="B3167" s="1" t="s">
        <v>2105</v>
      </c>
      <c r="C3167" s="1" t="s">
        <v>1185</v>
      </c>
      <c r="D3167" s="1" t="s">
        <v>2106</v>
      </c>
      <c r="E3167" s="1" t="s">
        <v>65</v>
      </c>
      <c r="F3167" s="1" t="s">
        <v>1187</v>
      </c>
      <c r="G3167" s="1" t="s">
        <v>1188</v>
      </c>
    </row>
    <row r="3168" spans="1:7" x14ac:dyDescent="0.25">
      <c r="A3168" s="1">
        <v>19095059</v>
      </c>
      <c r="B3168" s="1" t="s">
        <v>8547</v>
      </c>
      <c r="C3168" s="1" t="s">
        <v>8548</v>
      </c>
      <c r="D3168" s="1" t="s">
        <v>8549</v>
      </c>
      <c r="E3168" s="1" t="s">
        <v>66</v>
      </c>
      <c r="F3168" s="1" t="s">
        <v>498</v>
      </c>
      <c r="G3168" s="1" t="s">
        <v>499</v>
      </c>
    </row>
    <row r="3169" spans="1:7" x14ac:dyDescent="0.25">
      <c r="A3169" s="1">
        <v>33903952</v>
      </c>
      <c r="B3169" s="1" t="s">
        <v>8550</v>
      </c>
      <c r="C3169" s="1" t="s">
        <v>8551</v>
      </c>
      <c r="D3169" s="1" t="s">
        <v>8552</v>
      </c>
      <c r="E3169" s="1" t="s">
        <v>66</v>
      </c>
      <c r="F3169" s="1" t="s">
        <v>233</v>
      </c>
      <c r="G3169" s="1" t="s">
        <v>234</v>
      </c>
    </row>
    <row r="3170" spans="1:7" x14ac:dyDescent="0.25">
      <c r="A3170" s="1">
        <v>33903953</v>
      </c>
      <c r="B3170" s="1" t="s">
        <v>8553</v>
      </c>
      <c r="C3170" s="1" t="s">
        <v>8554</v>
      </c>
      <c r="D3170" s="1" t="s">
        <v>8555</v>
      </c>
      <c r="E3170" s="1" t="s">
        <v>66</v>
      </c>
      <c r="F3170" s="1" t="s">
        <v>233</v>
      </c>
      <c r="G3170" s="1" t="s">
        <v>234</v>
      </c>
    </row>
    <row r="3171" spans="1:7" x14ac:dyDescent="0.25">
      <c r="A3171" s="1">
        <v>33003691</v>
      </c>
      <c r="B3171" s="1" t="s">
        <v>8556</v>
      </c>
      <c r="C3171" s="1" t="s">
        <v>8557</v>
      </c>
      <c r="D3171" s="1" t="s">
        <v>8558</v>
      </c>
      <c r="G3171" s="1" t="s">
        <v>199</v>
      </c>
    </row>
    <row r="3172" spans="1:7" x14ac:dyDescent="0.25">
      <c r="A3172" s="1">
        <v>33005000</v>
      </c>
      <c r="B3172" s="1" t="s">
        <v>8559</v>
      </c>
      <c r="C3172" s="1" t="s">
        <v>8560</v>
      </c>
      <c r="D3172" s="1" t="s">
        <v>8561</v>
      </c>
      <c r="E3172" s="1" t="s">
        <v>65</v>
      </c>
      <c r="F3172" s="1" t="s">
        <v>39</v>
      </c>
      <c r="G3172" s="1" t="s">
        <v>321</v>
      </c>
    </row>
    <row r="3173" spans="1:7" x14ac:dyDescent="0.25">
      <c r="B3173" s="1" t="s">
        <v>8562</v>
      </c>
      <c r="C3173" s="1" t="s">
        <v>8563</v>
      </c>
      <c r="D3173" s="1" t="s">
        <v>8564</v>
      </c>
      <c r="E3173" s="1" t="s">
        <v>66</v>
      </c>
      <c r="G3173" s="1" t="s">
        <v>199</v>
      </c>
    </row>
    <row r="3174" spans="1:7" x14ac:dyDescent="0.25">
      <c r="B3174" s="1" t="s">
        <v>8565</v>
      </c>
      <c r="C3174" s="1" t="s">
        <v>8566</v>
      </c>
      <c r="D3174" s="1" t="s">
        <v>8567</v>
      </c>
      <c r="E3174" s="1" t="s">
        <v>65</v>
      </c>
      <c r="F3174" s="1" t="s">
        <v>8568</v>
      </c>
      <c r="G3174" s="1" t="s">
        <v>199</v>
      </c>
    </row>
    <row r="3175" spans="1:7" x14ac:dyDescent="0.25">
      <c r="B3175" s="1" t="s">
        <v>8569</v>
      </c>
      <c r="C3175" s="1" t="s">
        <v>8570</v>
      </c>
      <c r="D3175" s="1" t="s">
        <v>8571</v>
      </c>
      <c r="E3175" s="1" t="s">
        <v>66</v>
      </c>
      <c r="F3175" s="1" t="s">
        <v>8572</v>
      </c>
      <c r="G3175" s="1" t="s">
        <v>199</v>
      </c>
    </row>
    <row r="3176" spans="1:7" x14ac:dyDescent="0.25">
      <c r="A3176" s="1">
        <v>26315005</v>
      </c>
      <c r="B3176" s="1" t="s">
        <v>8573</v>
      </c>
      <c r="C3176" s="1" t="s">
        <v>8574</v>
      </c>
      <c r="D3176" s="1" t="s">
        <v>8575</v>
      </c>
      <c r="E3176" s="1" t="s">
        <v>66</v>
      </c>
      <c r="F3176" s="1" t="s">
        <v>1388</v>
      </c>
      <c r="G3176" s="1" t="s">
        <v>1389</v>
      </c>
    </row>
    <row r="3177" spans="1:7" x14ac:dyDescent="0.25">
      <c r="B3177" s="1" t="s">
        <v>8576</v>
      </c>
      <c r="C3177" s="1" t="s">
        <v>8577</v>
      </c>
      <c r="D3177" s="1" t="s">
        <v>8578</v>
      </c>
      <c r="E3177" s="1" t="s">
        <v>66</v>
      </c>
      <c r="F3177" s="1" t="s">
        <v>7862</v>
      </c>
      <c r="G3177" s="1" t="s">
        <v>199</v>
      </c>
    </row>
    <row r="3178" spans="1:7" x14ac:dyDescent="0.25">
      <c r="B3178" s="1" t="s">
        <v>8579</v>
      </c>
      <c r="C3178" s="1" t="s">
        <v>8580</v>
      </c>
      <c r="D3178" s="1" t="s">
        <v>8581</v>
      </c>
      <c r="E3178" s="1" t="s">
        <v>66</v>
      </c>
      <c r="F3178" s="1" t="s">
        <v>7862</v>
      </c>
      <c r="G3178" s="1" t="s">
        <v>199</v>
      </c>
    </row>
    <row r="3179" spans="1:7" x14ac:dyDescent="0.25">
      <c r="A3179" s="1">
        <v>35260674</v>
      </c>
      <c r="B3179" s="1" t="s">
        <v>8582</v>
      </c>
      <c r="C3179" s="1" t="s">
        <v>8582</v>
      </c>
      <c r="D3179" s="1" t="s">
        <v>8582</v>
      </c>
      <c r="E3179" s="1" t="s">
        <v>66</v>
      </c>
      <c r="G3179" s="1" t="s">
        <v>199</v>
      </c>
    </row>
    <row r="3180" spans="1:7" x14ac:dyDescent="0.25">
      <c r="A3180" s="1">
        <v>35260675</v>
      </c>
      <c r="B3180" s="1" t="s">
        <v>8583</v>
      </c>
      <c r="C3180" s="1" t="s">
        <v>8583</v>
      </c>
      <c r="D3180" s="1" t="s">
        <v>8583</v>
      </c>
      <c r="E3180" s="1" t="s">
        <v>66</v>
      </c>
      <c r="G3180" s="1" t="s">
        <v>199</v>
      </c>
    </row>
    <row r="3181" spans="1:7" x14ac:dyDescent="0.25">
      <c r="B3181" s="1" t="s">
        <v>8584</v>
      </c>
      <c r="C3181" s="1" t="s">
        <v>8585</v>
      </c>
      <c r="D3181" s="1" t="s">
        <v>8586</v>
      </c>
      <c r="E3181" s="1" t="s">
        <v>65</v>
      </c>
      <c r="F3181" s="1" t="s">
        <v>7702</v>
      </c>
      <c r="G3181" s="1" t="s">
        <v>199</v>
      </c>
    </row>
    <row r="3182" spans="1:7" x14ac:dyDescent="0.25">
      <c r="B3182" s="1" t="s">
        <v>8587</v>
      </c>
      <c r="C3182" s="1" t="s">
        <v>8588</v>
      </c>
      <c r="D3182" s="1" t="s">
        <v>8589</v>
      </c>
      <c r="E3182" s="1" t="s">
        <v>65</v>
      </c>
      <c r="F3182" s="1" t="s">
        <v>7702</v>
      </c>
      <c r="G3182" s="1" t="s">
        <v>199</v>
      </c>
    </row>
    <row r="3183" spans="1:7" x14ac:dyDescent="0.25">
      <c r="B3183" s="1" t="s">
        <v>8590</v>
      </c>
      <c r="C3183" s="1" t="s">
        <v>8591</v>
      </c>
      <c r="D3183" s="1" t="s">
        <v>8592</v>
      </c>
      <c r="E3183" s="1" t="s">
        <v>65</v>
      </c>
      <c r="F3183" s="1" t="s">
        <v>7702</v>
      </c>
      <c r="G3183" s="1" t="s">
        <v>199</v>
      </c>
    </row>
    <row r="3184" spans="1:7" x14ac:dyDescent="0.25">
      <c r="B3184" s="1" t="s">
        <v>8593</v>
      </c>
      <c r="C3184" s="1" t="s">
        <v>8593</v>
      </c>
      <c r="D3184" s="1" t="s">
        <v>8593</v>
      </c>
      <c r="E3184" s="1" t="s">
        <v>66</v>
      </c>
      <c r="G3184" s="1" t="s">
        <v>199</v>
      </c>
    </row>
    <row r="3185" spans="1:7" x14ac:dyDescent="0.25">
      <c r="B3185" s="1" t="s">
        <v>8594</v>
      </c>
      <c r="C3185" s="1" t="s">
        <v>8595</v>
      </c>
      <c r="D3185" s="1" t="s">
        <v>8596</v>
      </c>
      <c r="E3185" s="1" t="s">
        <v>65</v>
      </c>
      <c r="F3185" s="1" t="s">
        <v>6735</v>
      </c>
      <c r="G3185" s="1" t="s">
        <v>199</v>
      </c>
    </row>
    <row r="3186" spans="1:7" x14ac:dyDescent="0.25">
      <c r="B3186" s="1" t="s">
        <v>8597</v>
      </c>
      <c r="C3186" s="1" t="s">
        <v>8597</v>
      </c>
      <c r="D3186" s="1" t="s">
        <v>8597</v>
      </c>
      <c r="E3186" s="1" t="s">
        <v>66</v>
      </c>
      <c r="G3186" s="1" t="s">
        <v>199</v>
      </c>
    </row>
    <row r="3187" spans="1:7" x14ac:dyDescent="0.25">
      <c r="A3187" s="1">
        <v>26225013</v>
      </c>
      <c r="B3187" s="1" t="s">
        <v>8598</v>
      </c>
      <c r="C3187" s="1" t="s">
        <v>8599</v>
      </c>
      <c r="D3187" s="1" t="s">
        <v>8600</v>
      </c>
      <c r="E3187" s="1" t="s">
        <v>66</v>
      </c>
      <c r="F3187" s="1" t="s">
        <v>8601</v>
      </c>
      <c r="G3187" s="1" t="s">
        <v>8602</v>
      </c>
    </row>
    <row r="3188" spans="1:7" x14ac:dyDescent="0.25">
      <c r="A3188" s="1">
        <v>33004016</v>
      </c>
      <c r="B3188" s="1" t="s">
        <v>8603</v>
      </c>
      <c r="C3188" s="1" t="s">
        <v>8604</v>
      </c>
      <c r="D3188" s="1" t="s">
        <v>8605</v>
      </c>
      <c r="E3188" s="1" t="s">
        <v>65</v>
      </c>
      <c r="F3188" s="1" t="s">
        <v>480</v>
      </c>
      <c r="G3188" s="1" t="s">
        <v>481</v>
      </c>
    </row>
    <row r="3189" spans="1:7" x14ac:dyDescent="0.25">
      <c r="A3189" s="1">
        <v>33004017</v>
      </c>
      <c r="B3189" s="1" t="s">
        <v>8606</v>
      </c>
      <c r="C3189" s="1" t="s">
        <v>8607</v>
      </c>
      <c r="D3189" s="1" t="s">
        <v>8608</v>
      </c>
      <c r="E3189" s="1" t="s">
        <v>65</v>
      </c>
      <c r="F3189" s="1" t="s">
        <v>480</v>
      </c>
      <c r="G3189" s="1" t="s">
        <v>481</v>
      </c>
    </row>
    <row r="3190" spans="1:7" x14ac:dyDescent="0.25">
      <c r="A3190" s="1">
        <v>33903961</v>
      </c>
      <c r="B3190" s="1" t="s">
        <v>8609</v>
      </c>
      <c r="C3190" s="1" t="s">
        <v>8610</v>
      </c>
      <c r="D3190" s="1" t="s">
        <v>8611</v>
      </c>
      <c r="G3190" s="1" t="s">
        <v>199</v>
      </c>
    </row>
    <row r="3191" spans="1:7" x14ac:dyDescent="0.25">
      <c r="A3191" s="1">
        <v>17745260</v>
      </c>
      <c r="B3191" s="1" t="s">
        <v>8612</v>
      </c>
      <c r="C3191" s="1" t="s">
        <v>8612</v>
      </c>
      <c r="D3191" s="1" t="s">
        <v>8612</v>
      </c>
      <c r="G3191" s="1" t="s">
        <v>199</v>
      </c>
    </row>
    <row r="3192" spans="1:7" x14ac:dyDescent="0.25">
      <c r="A3192" s="1">
        <v>15745260</v>
      </c>
      <c r="B3192" s="1" t="s">
        <v>8612</v>
      </c>
      <c r="C3192" s="1" t="s">
        <v>8612</v>
      </c>
      <c r="D3192" s="1" t="s">
        <v>8612</v>
      </c>
      <c r="G3192" s="1" t="s">
        <v>199</v>
      </c>
    </row>
    <row r="3193" spans="1:7" x14ac:dyDescent="0.25">
      <c r="A3193" s="1">
        <v>17745261</v>
      </c>
      <c r="B3193" s="1" t="s">
        <v>8613</v>
      </c>
      <c r="C3193" s="1" t="s">
        <v>8613</v>
      </c>
      <c r="D3193" s="1" t="s">
        <v>8613</v>
      </c>
      <c r="G3193" s="1" t="s">
        <v>199</v>
      </c>
    </row>
    <row r="3194" spans="1:7" x14ac:dyDescent="0.25">
      <c r="A3194" s="1">
        <v>15745261</v>
      </c>
      <c r="B3194" s="1" t="s">
        <v>8498</v>
      </c>
      <c r="C3194" s="1" t="s">
        <v>8498</v>
      </c>
      <c r="D3194" s="1" t="s">
        <v>8498</v>
      </c>
      <c r="G3194" s="1" t="s">
        <v>199</v>
      </c>
    </row>
    <row r="3195" spans="1:7" x14ac:dyDescent="0.25">
      <c r="A3195" s="1">
        <v>17745262</v>
      </c>
      <c r="B3195" s="1" t="s">
        <v>8614</v>
      </c>
      <c r="C3195" s="1" t="s">
        <v>8614</v>
      </c>
      <c r="D3195" s="1" t="s">
        <v>8614</v>
      </c>
      <c r="G3195" s="1" t="s">
        <v>199</v>
      </c>
    </row>
    <row r="3196" spans="1:7" x14ac:dyDescent="0.25">
      <c r="A3196" s="1">
        <v>15745262</v>
      </c>
      <c r="B3196" s="1" t="s">
        <v>8614</v>
      </c>
      <c r="C3196" s="1" t="s">
        <v>8614</v>
      </c>
      <c r="D3196" s="1" t="s">
        <v>8614</v>
      </c>
      <c r="G3196" s="1" t="s">
        <v>199</v>
      </c>
    </row>
    <row r="3197" spans="1:7" x14ac:dyDescent="0.25">
      <c r="A3197" s="1">
        <v>35085352</v>
      </c>
      <c r="B3197" s="1" t="s">
        <v>8615</v>
      </c>
      <c r="C3197" s="1" t="s">
        <v>8616</v>
      </c>
      <c r="D3197" s="1" t="s">
        <v>8617</v>
      </c>
      <c r="E3197" s="1" t="s">
        <v>66</v>
      </c>
      <c r="F3197" s="1" t="s">
        <v>8618</v>
      </c>
      <c r="G3197" s="1" t="s">
        <v>8619</v>
      </c>
    </row>
    <row r="3198" spans="1:7" x14ac:dyDescent="0.25">
      <c r="B3198" s="1" t="s">
        <v>8620</v>
      </c>
      <c r="C3198" s="1" t="s">
        <v>8621</v>
      </c>
      <c r="D3198" s="1" t="s">
        <v>8622</v>
      </c>
      <c r="E3198" s="1" t="s">
        <v>66</v>
      </c>
      <c r="G3198" s="1" t="s">
        <v>199</v>
      </c>
    </row>
    <row r="3199" spans="1:7" x14ac:dyDescent="0.25">
      <c r="B3199" s="1" t="s">
        <v>8623</v>
      </c>
      <c r="C3199" s="1" t="s">
        <v>8623</v>
      </c>
      <c r="D3199" s="1" t="s">
        <v>8624</v>
      </c>
      <c r="E3199" s="1" t="s">
        <v>66</v>
      </c>
      <c r="G3199" s="1" t="s">
        <v>199</v>
      </c>
    </row>
    <row r="3200" spans="1:7" x14ac:dyDescent="0.25">
      <c r="A3200" s="1">
        <v>17615009</v>
      </c>
      <c r="B3200" s="1" t="s">
        <v>8625</v>
      </c>
      <c r="C3200" s="1" t="s">
        <v>8625</v>
      </c>
      <c r="D3200" s="1" t="s">
        <v>8625</v>
      </c>
      <c r="G3200" s="1" t="s">
        <v>199</v>
      </c>
    </row>
    <row r="3201" spans="1:7" x14ac:dyDescent="0.25">
      <c r="A3201" s="1">
        <v>15615009</v>
      </c>
      <c r="B3201" s="1" t="s">
        <v>8625</v>
      </c>
      <c r="C3201" s="1" t="s">
        <v>8625</v>
      </c>
      <c r="D3201" s="1" t="s">
        <v>8625</v>
      </c>
      <c r="G3201" s="1" t="s">
        <v>199</v>
      </c>
    </row>
    <row r="3202" spans="1:7" x14ac:dyDescent="0.25">
      <c r="A3202" s="1">
        <v>35085004</v>
      </c>
      <c r="B3202" s="1" t="s">
        <v>8626</v>
      </c>
      <c r="C3202" s="1" t="s">
        <v>8627</v>
      </c>
      <c r="D3202" s="1" t="s">
        <v>8628</v>
      </c>
      <c r="E3202" s="1" t="s">
        <v>66</v>
      </c>
      <c r="F3202" s="1" t="s">
        <v>2991</v>
      </c>
      <c r="G3202" s="1" t="s">
        <v>2992</v>
      </c>
    </row>
    <row r="3203" spans="1:7" x14ac:dyDescent="0.25">
      <c r="A3203" s="1">
        <v>35505080</v>
      </c>
      <c r="B3203" s="1" t="s">
        <v>8629</v>
      </c>
      <c r="C3203" s="1" t="s">
        <v>8630</v>
      </c>
      <c r="D3203" s="1" t="s">
        <v>8631</v>
      </c>
      <c r="E3203" s="1" t="s">
        <v>66</v>
      </c>
      <c r="G3203" s="1" t="s">
        <v>199</v>
      </c>
    </row>
    <row r="3204" spans="1:7" x14ac:dyDescent="0.25">
      <c r="A3204" s="1">
        <v>35505081</v>
      </c>
      <c r="B3204" s="1" t="s">
        <v>8632</v>
      </c>
      <c r="C3204" s="1" t="s">
        <v>8633</v>
      </c>
      <c r="D3204" s="1" t="s">
        <v>8634</v>
      </c>
      <c r="E3204" s="1" t="s">
        <v>66</v>
      </c>
      <c r="G3204" s="1" t="s">
        <v>199</v>
      </c>
    </row>
    <row r="3205" spans="1:7" x14ac:dyDescent="0.25">
      <c r="A3205" s="1">
        <v>35505082</v>
      </c>
      <c r="B3205" s="1" t="s">
        <v>8635</v>
      </c>
      <c r="C3205" s="1" t="s">
        <v>8636</v>
      </c>
      <c r="D3205" s="1" t="s">
        <v>8637</v>
      </c>
      <c r="E3205" s="1" t="s">
        <v>66</v>
      </c>
      <c r="G3205" s="1" t="s">
        <v>199</v>
      </c>
    </row>
    <row r="3206" spans="1:7" x14ac:dyDescent="0.25">
      <c r="B3206" s="1" t="s">
        <v>8638</v>
      </c>
      <c r="C3206" s="1" t="s">
        <v>8638</v>
      </c>
      <c r="D3206" s="1" t="s">
        <v>8638</v>
      </c>
      <c r="E3206" s="1" t="s">
        <v>66</v>
      </c>
      <c r="G3206" s="1" t="s">
        <v>199</v>
      </c>
    </row>
    <row r="3207" spans="1:7" x14ac:dyDescent="0.25">
      <c r="B3207" s="1" t="s">
        <v>8639</v>
      </c>
      <c r="C3207" s="1" t="s">
        <v>8640</v>
      </c>
      <c r="D3207" s="1" t="s">
        <v>8641</v>
      </c>
      <c r="E3207" s="1" t="s">
        <v>66</v>
      </c>
      <c r="G3207" s="1" t="s">
        <v>199</v>
      </c>
    </row>
    <row r="3208" spans="1:7" x14ac:dyDescent="0.25">
      <c r="B3208" s="1" t="s">
        <v>8642</v>
      </c>
      <c r="C3208" s="1" t="s">
        <v>8642</v>
      </c>
      <c r="D3208" s="1" t="s">
        <v>8642</v>
      </c>
      <c r="E3208" s="1" t="s">
        <v>66</v>
      </c>
      <c r="G3208" s="1" t="s">
        <v>199</v>
      </c>
    </row>
    <row r="3209" spans="1:7" x14ac:dyDescent="0.25">
      <c r="B3209" s="1" t="s">
        <v>8643</v>
      </c>
      <c r="C3209" s="1" t="s">
        <v>8643</v>
      </c>
      <c r="D3209" s="1" t="s">
        <v>8643</v>
      </c>
      <c r="E3209" s="1" t="s">
        <v>66</v>
      </c>
      <c r="G3209" s="1" t="s">
        <v>199</v>
      </c>
    </row>
    <row r="3210" spans="1:7" x14ac:dyDescent="0.25">
      <c r="B3210" s="1" t="s">
        <v>8644</v>
      </c>
      <c r="C3210" s="1" t="s">
        <v>8644</v>
      </c>
      <c r="D3210" s="1" t="s">
        <v>8644</v>
      </c>
      <c r="E3210" s="1" t="s">
        <v>66</v>
      </c>
      <c r="G3210" s="1" t="s">
        <v>199</v>
      </c>
    </row>
    <row r="3211" spans="1:7" x14ac:dyDescent="0.25">
      <c r="B3211" s="1" t="s">
        <v>8645</v>
      </c>
      <c r="C3211" s="1" t="s">
        <v>8645</v>
      </c>
      <c r="D3211" s="1" t="s">
        <v>8645</v>
      </c>
      <c r="E3211" s="1" t="s">
        <v>66</v>
      </c>
      <c r="G3211" s="1" t="s">
        <v>199</v>
      </c>
    </row>
    <row r="3212" spans="1:7" x14ac:dyDescent="0.25">
      <c r="B3212" s="1" t="s">
        <v>8646</v>
      </c>
      <c r="C3212" s="1" t="s">
        <v>8646</v>
      </c>
      <c r="D3212" s="1" t="s">
        <v>8646</v>
      </c>
      <c r="E3212" s="1" t="s">
        <v>66</v>
      </c>
      <c r="G3212" s="1" t="s">
        <v>199</v>
      </c>
    </row>
    <row r="3213" spans="1:7" x14ac:dyDescent="0.25">
      <c r="A3213" s="1">
        <v>33903964</v>
      </c>
      <c r="B3213" s="1" t="s">
        <v>8647</v>
      </c>
      <c r="C3213" s="1" t="s">
        <v>8648</v>
      </c>
      <c r="D3213" s="1" t="s">
        <v>8649</v>
      </c>
      <c r="E3213" s="1" t="s">
        <v>66</v>
      </c>
      <c r="F3213" s="1" t="s">
        <v>233</v>
      </c>
      <c r="G3213" s="1" t="s">
        <v>234</v>
      </c>
    </row>
    <row r="3214" spans="1:7" x14ac:dyDescent="0.25">
      <c r="A3214" s="1">
        <v>35260805</v>
      </c>
      <c r="B3214" s="1" t="s">
        <v>8650</v>
      </c>
      <c r="C3214" s="1" t="s">
        <v>8651</v>
      </c>
      <c r="D3214" s="1" t="s">
        <v>8651</v>
      </c>
      <c r="E3214" s="1" t="s">
        <v>65</v>
      </c>
      <c r="F3214" s="1" t="s">
        <v>90</v>
      </c>
      <c r="G3214" s="1" t="s">
        <v>1109</v>
      </c>
    </row>
    <row r="3215" spans="1:7" x14ac:dyDescent="0.25">
      <c r="B3215" s="1" t="s">
        <v>8652</v>
      </c>
      <c r="C3215" s="1" t="s">
        <v>8653</v>
      </c>
      <c r="D3215" s="1" t="s">
        <v>8654</v>
      </c>
      <c r="E3215" s="1" t="s">
        <v>66</v>
      </c>
      <c r="F3215" s="1" t="s">
        <v>8655</v>
      </c>
      <c r="G3215" s="1" t="s">
        <v>199</v>
      </c>
    </row>
    <row r="3216" spans="1:7" x14ac:dyDescent="0.25">
      <c r="A3216" s="1">
        <v>33903965</v>
      </c>
      <c r="B3216" s="1" t="s">
        <v>8656</v>
      </c>
      <c r="C3216" s="1" t="s">
        <v>8657</v>
      </c>
      <c r="D3216" s="1" t="s">
        <v>8658</v>
      </c>
      <c r="E3216" s="1" t="s">
        <v>66</v>
      </c>
      <c r="F3216" s="1" t="s">
        <v>233</v>
      </c>
      <c r="G3216" s="1" t="s">
        <v>234</v>
      </c>
    </row>
    <row r="3217" spans="1:7" x14ac:dyDescent="0.25">
      <c r="A3217" s="1">
        <v>19842099</v>
      </c>
      <c r="B3217" s="1" t="s">
        <v>8659</v>
      </c>
      <c r="C3217" s="1" t="s">
        <v>8660</v>
      </c>
      <c r="D3217" s="1" t="s">
        <v>8661</v>
      </c>
      <c r="E3217" s="1" t="s">
        <v>66</v>
      </c>
      <c r="F3217" s="1" t="s">
        <v>8662</v>
      </c>
      <c r="G3217" s="1" t="s">
        <v>8663</v>
      </c>
    </row>
    <row r="3218" spans="1:7" x14ac:dyDescent="0.25">
      <c r="B3218" s="1" t="s">
        <v>8664</v>
      </c>
      <c r="C3218" s="1" t="s">
        <v>8665</v>
      </c>
      <c r="D3218" s="1" t="s">
        <v>8666</v>
      </c>
      <c r="E3218" s="1" t="s">
        <v>66</v>
      </c>
      <c r="F3218" s="1" t="s">
        <v>8667</v>
      </c>
      <c r="G3218" s="1" t="s">
        <v>199</v>
      </c>
    </row>
    <row r="3219" spans="1:7" x14ac:dyDescent="0.25">
      <c r="B3219" s="1" t="s">
        <v>8668</v>
      </c>
      <c r="C3219" s="1" t="s">
        <v>8669</v>
      </c>
      <c r="D3219" s="1" t="s">
        <v>8670</v>
      </c>
      <c r="E3219" s="1" t="s">
        <v>66</v>
      </c>
      <c r="F3219" s="1" t="s">
        <v>8189</v>
      </c>
      <c r="G3219" s="1" t="s">
        <v>199</v>
      </c>
    </row>
    <row r="3220" spans="1:7" x14ac:dyDescent="0.25">
      <c r="B3220" s="1" t="s">
        <v>8671</v>
      </c>
      <c r="C3220" s="1" t="s">
        <v>8672</v>
      </c>
      <c r="D3220" s="1" t="s">
        <v>8673</v>
      </c>
      <c r="E3220" s="1" t="s">
        <v>66</v>
      </c>
      <c r="F3220" s="1" t="s">
        <v>8436</v>
      </c>
      <c r="G3220" s="1" t="s">
        <v>199</v>
      </c>
    </row>
    <row r="3221" spans="1:7" x14ac:dyDescent="0.25">
      <c r="A3221" s="1">
        <v>19745262</v>
      </c>
      <c r="B3221" s="1" t="s">
        <v>8674</v>
      </c>
      <c r="C3221" s="1" t="s">
        <v>8675</v>
      </c>
      <c r="D3221" s="1" t="s">
        <v>8676</v>
      </c>
      <c r="E3221" s="1" t="s">
        <v>66</v>
      </c>
      <c r="F3221" s="1" t="s">
        <v>356</v>
      </c>
      <c r="G3221" s="1" t="s">
        <v>357</v>
      </c>
    </row>
    <row r="3222" spans="1:7" x14ac:dyDescent="0.25">
      <c r="A3222" s="1">
        <v>19745259</v>
      </c>
      <c r="B3222" s="1" t="s">
        <v>1624</v>
      </c>
      <c r="C3222" s="1" t="s">
        <v>1625</v>
      </c>
      <c r="D3222" s="1" t="s">
        <v>1626</v>
      </c>
      <c r="E3222" s="1" t="s">
        <v>66</v>
      </c>
      <c r="F3222" s="1" t="s">
        <v>356</v>
      </c>
      <c r="G3222" s="1" t="s">
        <v>357</v>
      </c>
    </row>
    <row r="3223" spans="1:7" x14ac:dyDescent="0.25">
      <c r="B3223" s="1" t="s">
        <v>8677</v>
      </c>
      <c r="C3223" s="1" t="s">
        <v>8678</v>
      </c>
      <c r="D3223" s="1" t="s">
        <v>8679</v>
      </c>
      <c r="E3223" s="1" t="s">
        <v>66</v>
      </c>
      <c r="F3223" s="1" t="s">
        <v>6742</v>
      </c>
      <c r="G3223" s="1" t="s">
        <v>199</v>
      </c>
    </row>
    <row r="3224" spans="1:7" x14ac:dyDescent="0.25">
      <c r="B3224" s="1" t="s">
        <v>8680</v>
      </c>
      <c r="C3224" s="1" t="s">
        <v>8681</v>
      </c>
      <c r="D3224" s="1" t="s">
        <v>8682</v>
      </c>
      <c r="E3224" s="1" t="s">
        <v>66</v>
      </c>
      <c r="F3224" s="1" t="s">
        <v>6742</v>
      </c>
      <c r="G3224" s="1" t="s">
        <v>199</v>
      </c>
    </row>
    <row r="3225" spans="1:7" x14ac:dyDescent="0.25">
      <c r="A3225" s="1">
        <v>33903971</v>
      </c>
      <c r="B3225" s="1" t="s">
        <v>8683</v>
      </c>
      <c r="C3225" s="1" t="s">
        <v>8684</v>
      </c>
      <c r="D3225" s="1" t="s">
        <v>8685</v>
      </c>
      <c r="E3225" s="1" t="s">
        <v>66</v>
      </c>
      <c r="F3225" s="1" t="s">
        <v>233</v>
      </c>
      <c r="G3225" s="1" t="s">
        <v>234</v>
      </c>
    </row>
    <row r="3226" spans="1:7" x14ac:dyDescent="0.25">
      <c r="A3226" s="1">
        <v>37140450</v>
      </c>
      <c r="B3226" s="1" t="s">
        <v>8686</v>
      </c>
      <c r="C3226" s="1" t="s">
        <v>8687</v>
      </c>
      <c r="D3226" s="1" t="s">
        <v>8688</v>
      </c>
      <c r="G3226" s="1" t="s">
        <v>199</v>
      </c>
    </row>
    <row r="3227" spans="1:7" x14ac:dyDescent="0.25">
      <c r="A3227" s="1">
        <v>33004020</v>
      </c>
      <c r="B3227" s="1" t="s">
        <v>8689</v>
      </c>
      <c r="C3227" s="1" t="s">
        <v>8690</v>
      </c>
      <c r="D3227" s="1" t="s">
        <v>8691</v>
      </c>
      <c r="E3227" s="1" t="s">
        <v>65</v>
      </c>
      <c r="F3227" s="1" t="s">
        <v>480</v>
      </c>
      <c r="G3227" s="1" t="s">
        <v>481</v>
      </c>
    </row>
    <row r="3228" spans="1:7" x14ac:dyDescent="0.25">
      <c r="B3228" s="1" t="s">
        <v>8692</v>
      </c>
      <c r="C3228" s="1" t="s">
        <v>8693</v>
      </c>
      <c r="D3228" s="1" t="s">
        <v>8694</v>
      </c>
      <c r="E3228" s="1" t="s">
        <v>65</v>
      </c>
      <c r="F3228" s="1" t="s">
        <v>8123</v>
      </c>
      <c r="G3228" s="1" t="s">
        <v>199</v>
      </c>
    </row>
    <row r="3229" spans="1:7" x14ac:dyDescent="0.25">
      <c r="B3229" s="1" t="s">
        <v>8695</v>
      </c>
      <c r="C3229" s="1" t="s">
        <v>8696</v>
      </c>
      <c r="D3229" s="1" t="s">
        <v>8697</v>
      </c>
      <c r="E3229" s="1" t="s">
        <v>66</v>
      </c>
      <c r="F3229" s="1" t="s">
        <v>8116</v>
      </c>
      <c r="G3229" s="1" t="s">
        <v>199</v>
      </c>
    </row>
    <row r="3230" spans="1:7" x14ac:dyDescent="0.25">
      <c r="B3230" s="1" t="s">
        <v>4270</v>
      </c>
      <c r="C3230" s="1" t="s">
        <v>4271</v>
      </c>
      <c r="D3230" s="1" t="s">
        <v>4272</v>
      </c>
      <c r="E3230" s="1" t="s">
        <v>66</v>
      </c>
      <c r="F3230" s="1">
        <v>2633</v>
      </c>
      <c r="G3230" s="1" t="s">
        <v>199</v>
      </c>
    </row>
    <row r="3231" spans="1:7" x14ac:dyDescent="0.25">
      <c r="A3231" s="1">
        <v>19745331</v>
      </c>
      <c r="B3231" s="1" t="s">
        <v>8698</v>
      </c>
      <c r="C3231" s="1" t="s">
        <v>8699</v>
      </c>
      <c r="D3231" s="1" t="s">
        <v>8700</v>
      </c>
      <c r="E3231" s="1" t="s">
        <v>66</v>
      </c>
      <c r="F3231" s="1" t="s">
        <v>356</v>
      </c>
      <c r="G3231" s="1" t="s">
        <v>357</v>
      </c>
    </row>
    <row r="3232" spans="1:7" x14ac:dyDescent="0.25">
      <c r="B3232" s="1" t="s">
        <v>8701</v>
      </c>
      <c r="C3232" s="1" t="s">
        <v>8702</v>
      </c>
      <c r="D3232" s="1" t="s">
        <v>8703</v>
      </c>
      <c r="E3232" s="1" t="s">
        <v>66</v>
      </c>
      <c r="F3232" s="1" t="s">
        <v>7862</v>
      </c>
      <c r="G3232" s="1" t="s">
        <v>199</v>
      </c>
    </row>
    <row r="3233" spans="1:7" x14ac:dyDescent="0.25">
      <c r="A3233" s="1">
        <v>17745259</v>
      </c>
      <c r="B3233" s="1" t="s">
        <v>8704</v>
      </c>
      <c r="C3233" s="1" t="s">
        <v>8704</v>
      </c>
      <c r="D3233" s="1" t="s">
        <v>8704</v>
      </c>
      <c r="G3233" s="1" t="s">
        <v>199</v>
      </c>
    </row>
    <row r="3234" spans="1:7" x14ac:dyDescent="0.25">
      <c r="A3234" s="1">
        <v>15745259</v>
      </c>
      <c r="B3234" s="1" t="s">
        <v>8704</v>
      </c>
      <c r="C3234" s="1" t="s">
        <v>8704</v>
      </c>
      <c r="D3234" s="1" t="s">
        <v>8704</v>
      </c>
      <c r="G3234" s="1" t="s">
        <v>199</v>
      </c>
    </row>
    <row r="3235" spans="1:7" x14ac:dyDescent="0.25">
      <c r="A3235" s="1">
        <v>35085007</v>
      </c>
      <c r="B3235" s="1" t="s">
        <v>8705</v>
      </c>
      <c r="C3235" s="1" t="s">
        <v>8706</v>
      </c>
      <c r="D3235" s="1" t="s">
        <v>8707</v>
      </c>
      <c r="E3235" s="1" t="s">
        <v>65</v>
      </c>
      <c r="F3235" s="1" t="s">
        <v>2991</v>
      </c>
      <c r="G3235" s="1" t="s">
        <v>2992</v>
      </c>
    </row>
    <row r="3236" spans="1:7" x14ac:dyDescent="0.25">
      <c r="A3236" s="1">
        <v>17842099</v>
      </c>
      <c r="B3236" s="1" t="s">
        <v>8708</v>
      </c>
      <c r="C3236" s="1" t="s">
        <v>8708</v>
      </c>
      <c r="D3236" s="1" t="s">
        <v>8708</v>
      </c>
      <c r="G3236" s="1" t="s">
        <v>199</v>
      </c>
    </row>
    <row r="3237" spans="1:7" x14ac:dyDescent="0.25">
      <c r="A3237" s="1">
        <v>15842099</v>
      </c>
      <c r="B3237" s="1" t="s">
        <v>8708</v>
      </c>
      <c r="C3237" s="1" t="s">
        <v>8708</v>
      </c>
      <c r="D3237" s="1" t="s">
        <v>8708</v>
      </c>
      <c r="G3237" s="1" t="s">
        <v>199</v>
      </c>
    </row>
    <row r="3238" spans="1:7" x14ac:dyDescent="0.25">
      <c r="A3238" s="1">
        <v>33004021</v>
      </c>
      <c r="B3238" s="1" t="s">
        <v>8709</v>
      </c>
      <c r="C3238" s="1" t="s">
        <v>8710</v>
      </c>
      <c r="D3238" s="1" t="s">
        <v>8711</v>
      </c>
      <c r="E3238" s="1" t="s">
        <v>65</v>
      </c>
      <c r="F3238" s="1" t="s">
        <v>480</v>
      </c>
      <c r="G3238" s="1" t="s">
        <v>481</v>
      </c>
    </row>
    <row r="3239" spans="1:7" x14ac:dyDescent="0.25">
      <c r="A3239" s="1">
        <v>33900048</v>
      </c>
      <c r="B3239" s="1" t="s">
        <v>8712</v>
      </c>
      <c r="C3239" s="1" t="s">
        <v>8713</v>
      </c>
      <c r="D3239" s="1" t="s">
        <v>8714</v>
      </c>
      <c r="E3239" s="1" t="s">
        <v>65</v>
      </c>
      <c r="F3239" s="1" t="s">
        <v>387</v>
      </c>
      <c r="G3239" s="1" t="s">
        <v>388</v>
      </c>
    </row>
    <row r="3240" spans="1:7" x14ac:dyDescent="0.25">
      <c r="A3240" s="1">
        <v>33900050</v>
      </c>
      <c r="B3240" s="1" t="s">
        <v>8715</v>
      </c>
      <c r="C3240" s="1" t="s">
        <v>8716</v>
      </c>
      <c r="D3240" s="1" t="s">
        <v>8717</v>
      </c>
      <c r="E3240" s="1" t="s">
        <v>65</v>
      </c>
      <c r="F3240" s="1" t="s">
        <v>387</v>
      </c>
      <c r="G3240" s="1" t="s">
        <v>388</v>
      </c>
    </row>
    <row r="3241" spans="1:7" x14ac:dyDescent="0.25">
      <c r="A3241" s="1">
        <v>33900057</v>
      </c>
      <c r="B3241" s="1" t="s">
        <v>8718</v>
      </c>
      <c r="C3241" s="1" t="s">
        <v>8719</v>
      </c>
      <c r="D3241" s="1" t="s">
        <v>8720</v>
      </c>
      <c r="E3241" s="1" t="s">
        <v>65</v>
      </c>
      <c r="F3241" s="1" t="s">
        <v>387</v>
      </c>
      <c r="G3241" s="1" t="s">
        <v>388</v>
      </c>
    </row>
    <row r="3242" spans="1:7" x14ac:dyDescent="0.25">
      <c r="A3242" s="1">
        <v>33900108</v>
      </c>
      <c r="B3242" s="1" t="s">
        <v>8721</v>
      </c>
      <c r="C3242" s="1" t="s">
        <v>8722</v>
      </c>
      <c r="D3242" s="1" t="s">
        <v>8723</v>
      </c>
      <c r="E3242" s="1" t="s">
        <v>65</v>
      </c>
      <c r="F3242" s="1" t="s">
        <v>387</v>
      </c>
      <c r="G3242" s="1" t="s">
        <v>388</v>
      </c>
    </row>
    <row r="3243" spans="1:7" x14ac:dyDescent="0.25">
      <c r="A3243" s="1">
        <v>33900110</v>
      </c>
      <c r="B3243" s="1" t="s">
        <v>8724</v>
      </c>
      <c r="C3243" s="1" t="s">
        <v>8725</v>
      </c>
      <c r="D3243" s="1" t="s">
        <v>8726</v>
      </c>
      <c r="E3243" s="1" t="s">
        <v>65</v>
      </c>
      <c r="F3243" s="1" t="s">
        <v>387</v>
      </c>
      <c r="G3243" s="1" t="s">
        <v>388</v>
      </c>
    </row>
    <row r="3244" spans="1:7" x14ac:dyDescent="0.25">
      <c r="A3244" s="1">
        <v>33900124</v>
      </c>
      <c r="B3244" s="1" t="s">
        <v>8727</v>
      </c>
      <c r="C3244" s="1" t="s">
        <v>8728</v>
      </c>
      <c r="D3244" s="1" t="s">
        <v>8729</v>
      </c>
      <c r="E3244" s="1" t="s">
        <v>65</v>
      </c>
      <c r="F3244" s="1" t="s">
        <v>387</v>
      </c>
      <c r="G3244" s="1" t="s">
        <v>388</v>
      </c>
    </row>
    <row r="3245" spans="1:7" x14ac:dyDescent="0.25">
      <c r="A3245" s="1">
        <v>33900125</v>
      </c>
      <c r="B3245" s="1" t="s">
        <v>8730</v>
      </c>
      <c r="C3245" s="1" t="s">
        <v>8731</v>
      </c>
      <c r="D3245" s="1" t="s">
        <v>8732</v>
      </c>
      <c r="E3245" s="1" t="s">
        <v>65</v>
      </c>
      <c r="F3245" s="1" t="s">
        <v>387</v>
      </c>
      <c r="G3245" s="1" t="s">
        <v>388</v>
      </c>
    </row>
    <row r="3246" spans="1:7" x14ac:dyDescent="0.25">
      <c r="A3246" s="1">
        <v>35201128</v>
      </c>
      <c r="B3246" s="1" t="s">
        <v>8733</v>
      </c>
      <c r="C3246" s="1" t="s">
        <v>8734</v>
      </c>
      <c r="D3246" s="1" t="s">
        <v>8735</v>
      </c>
      <c r="E3246" s="1" t="s">
        <v>65</v>
      </c>
      <c r="F3246" s="1" t="s">
        <v>480</v>
      </c>
      <c r="G3246" s="1" t="s">
        <v>481</v>
      </c>
    </row>
    <row r="3247" spans="1:7" x14ac:dyDescent="0.25">
      <c r="B3247" s="1" t="s">
        <v>8736</v>
      </c>
      <c r="C3247" s="1" t="s">
        <v>8737</v>
      </c>
      <c r="D3247" s="1" t="s">
        <v>8738</v>
      </c>
      <c r="E3247" s="1" t="s">
        <v>66</v>
      </c>
      <c r="F3247" s="1" t="s">
        <v>8739</v>
      </c>
      <c r="G3247" s="1" t="s">
        <v>199</v>
      </c>
    </row>
    <row r="3248" spans="1:7" x14ac:dyDescent="0.25">
      <c r="A3248" s="1">
        <v>35400031</v>
      </c>
      <c r="B3248" s="1" t="s">
        <v>8740</v>
      </c>
      <c r="C3248" s="1" t="s">
        <v>8741</v>
      </c>
      <c r="D3248" s="1" t="s">
        <v>8742</v>
      </c>
      <c r="E3248" s="1" t="s">
        <v>66</v>
      </c>
      <c r="F3248" s="1" t="s">
        <v>8743</v>
      </c>
      <c r="G3248" s="1" t="s">
        <v>8744</v>
      </c>
    </row>
    <row r="3249" spans="1:7" x14ac:dyDescent="0.25">
      <c r="A3249" s="1">
        <v>33900126</v>
      </c>
      <c r="B3249" s="1" t="s">
        <v>8745</v>
      </c>
      <c r="C3249" s="1" t="s">
        <v>8746</v>
      </c>
      <c r="D3249" s="1" t="s">
        <v>8747</v>
      </c>
      <c r="E3249" s="1" t="s">
        <v>66</v>
      </c>
      <c r="F3249" s="1" t="s">
        <v>1192</v>
      </c>
      <c r="G3249" s="1" t="s">
        <v>1193</v>
      </c>
    </row>
    <row r="3250" spans="1:7" x14ac:dyDescent="0.25">
      <c r="A3250" s="1">
        <v>33900127</v>
      </c>
      <c r="B3250" s="1" t="s">
        <v>8748</v>
      </c>
      <c r="C3250" s="1" t="s">
        <v>8749</v>
      </c>
      <c r="D3250" s="1" t="s">
        <v>8750</v>
      </c>
      <c r="E3250" s="1" t="s">
        <v>66</v>
      </c>
      <c r="F3250" s="1" t="s">
        <v>1192</v>
      </c>
      <c r="G3250" s="1" t="s">
        <v>1193</v>
      </c>
    </row>
    <row r="3251" spans="1:7" x14ac:dyDescent="0.25">
      <c r="A3251" s="1">
        <v>33900155</v>
      </c>
      <c r="B3251" s="1" t="s">
        <v>8751</v>
      </c>
      <c r="C3251" s="1" t="s">
        <v>8752</v>
      </c>
      <c r="D3251" s="1" t="s">
        <v>8753</v>
      </c>
      <c r="E3251" s="1" t="s">
        <v>66</v>
      </c>
      <c r="F3251" s="1" t="s">
        <v>1192</v>
      </c>
      <c r="G3251" s="1" t="s">
        <v>1193</v>
      </c>
    </row>
    <row r="3252" spans="1:7" x14ac:dyDescent="0.25">
      <c r="A3252" s="1">
        <v>37150091</v>
      </c>
      <c r="B3252" s="1" t="s">
        <v>8754</v>
      </c>
      <c r="C3252" s="1" t="s">
        <v>8754</v>
      </c>
      <c r="D3252" s="1" t="s">
        <v>8754</v>
      </c>
      <c r="G3252" s="1" t="s">
        <v>199</v>
      </c>
    </row>
    <row r="3253" spans="1:7" x14ac:dyDescent="0.25">
      <c r="A3253" s="1">
        <v>17516001</v>
      </c>
      <c r="B3253" s="1" t="s">
        <v>8755</v>
      </c>
      <c r="C3253" s="1" t="s">
        <v>8756</v>
      </c>
      <c r="D3253" s="1" t="s">
        <v>8757</v>
      </c>
      <c r="E3253" s="1" t="s">
        <v>66</v>
      </c>
      <c r="F3253" s="1" t="s">
        <v>1174</v>
      </c>
      <c r="G3253" s="1" t="s">
        <v>1175</v>
      </c>
    </row>
    <row r="3254" spans="1:7" x14ac:dyDescent="0.25">
      <c r="A3254" s="1">
        <v>35260226</v>
      </c>
      <c r="B3254" s="1" t="s">
        <v>8758</v>
      </c>
      <c r="C3254" s="1" t="s">
        <v>8759</v>
      </c>
      <c r="D3254" s="1" t="s">
        <v>8760</v>
      </c>
      <c r="G3254" s="1" t="s">
        <v>199</v>
      </c>
    </row>
    <row r="3255" spans="1:7" x14ac:dyDescent="0.25">
      <c r="A3255" s="1">
        <v>35260676</v>
      </c>
      <c r="B3255" s="1" t="s">
        <v>8761</v>
      </c>
      <c r="C3255" s="1" t="s">
        <v>8762</v>
      </c>
      <c r="D3255" s="1" t="s">
        <v>8763</v>
      </c>
      <c r="G3255" s="1" t="s">
        <v>199</v>
      </c>
    </row>
    <row r="3256" spans="1:7" x14ac:dyDescent="0.25">
      <c r="A3256" s="1">
        <v>35520245</v>
      </c>
      <c r="B3256" s="1" t="s">
        <v>8764</v>
      </c>
      <c r="C3256" s="1" t="s">
        <v>8764</v>
      </c>
      <c r="D3256" s="1" t="s">
        <v>8764</v>
      </c>
      <c r="G3256" s="1" t="s">
        <v>199</v>
      </c>
    </row>
    <row r="3257" spans="1:7" x14ac:dyDescent="0.25">
      <c r="A3257" s="1">
        <v>39010305</v>
      </c>
      <c r="B3257" s="1" t="s">
        <v>8765</v>
      </c>
      <c r="C3257" s="1" t="s">
        <v>8765</v>
      </c>
      <c r="D3257" s="1" t="s">
        <v>8765</v>
      </c>
      <c r="E3257" s="1" t="s">
        <v>66</v>
      </c>
      <c r="G3257" s="1" t="s">
        <v>199</v>
      </c>
    </row>
    <row r="3258" spans="1:7" x14ac:dyDescent="0.25">
      <c r="A3258" s="1">
        <v>19516000</v>
      </c>
      <c r="B3258" s="1" t="s">
        <v>8766</v>
      </c>
      <c r="C3258" s="1" t="s">
        <v>8766</v>
      </c>
      <c r="D3258" s="1" t="s">
        <v>8766</v>
      </c>
      <c r="G3258" s="1" t="s">
        <v>199</v>
      </c>
    </row>
    <row r="3259" spans="1:7" x14ac:dyDescent="0.25">
      <c r="A3259" s="1">
        <v>19516001</v>
      </c>
      <c r="B3259" s="1" t="s">
        <v>8767</v>
      </c>
      <c r="C3259" s="1" t="s">
        <v>8767</v>
      </c>
      <c r="D3259" s="1" t="s">
        <v>8767</v>
      </c>
      <c r="G3259" s="1" t="s">
        <v>199</v>
      </c>
    </row>
    <row r="3260" spans="1:7" x14ac:dyDescent="0.25">
      <c r="A3260" s="1">
        <v>15516000</v>
      </c>
      <c r="B3260" s="1" t="s">
        <v>8766</v>
      </c>
      <c r="C3260" s="1" t="s">
        <v>8766</v>
      </c>
      <c r="D3260" s="1" t="s">
        <v>8766</v>
      </c>
      <c r="G3260" s="1" t="s">
        <v>199</v>
      </c>
    </row>
    <row r="3261" spans="1:7" x14ac:dyDescent="0.25">
      <c r="A3261" s="1">
        <v>15516001</v>
      </c>
      <c r="B3261" s="1" t="s">
        <v>8767</v>
      </c>
      <c r="C3261" s="1" t="s">
        <v>8767</v>
      </c>
      <c r="D3261" s="1" t="s">
        <v>8767</v>
      </c>
      <c r="G3261" s="1" t="s">
        <v>199</v>
      </c>
    </row>
    <row r="3262" spans="1:7" x14ac:dyDescent="0.25">
      <c r="A3262" s="1">
        <v>19516002</v>
      </c>
      <c r="B3262" s="1" t="s">
        <v>8768</v>
      </c>
      <c r="C3262" s="1" t="s">
        <v>8768</v>
      </c>
      <c r="D3262" s="1" t="s">
        <v>8768</v>
      </c>
      <c r="G3262" s="1" t="s">
        <v>199</v>
      </c>
    </row>
    <row r="3263" spans="1:7" x14ac:dyDescent="0.25">
      <c r="A3263" s="1">
        <v>15516002</v>
      </c>
      <c r="B3263" s="1" t="s">
        <v>8768</v>
      </c>
      <c r="C3263" s="1" t="s">
        <v>8768</v>
      </c>
      <c r="D3263" s="1" t="s">
        <v>8768</v>
      </c>
      <c r="G3263" s="1" t="s">
        <v>199</v>
      </c>
    </row>
    <row r="3264" spans="1:7" x14ac:dyDescent="0.25">
      <c r="A3264" s="1">
        <v>39010309</v>
      </c>
      <c r="B3264" s="1" t="s">
        <v>8769</v>
      </c>
      <c r="C3264" s="1" t="s">
        <v>8769</v>
      </c>
      <c r="D3264" s="1" t="s">
        <v>8769</v>
      </c>
      <c r="E3264" s="1" t="s">
        <v>66</v>
      </c>
      <c r="G3264" s="1" t="s">
        <v>199</v>
      </c>
    </row>
    <row r="3265" spans="1:7" x14ac:dyDescent="0.25">
      <c r="A3265" s="1">
        <v>39010307</v>
      </c>
      <c r="B3265" s="1" t="s">
        <v>8770</v>
      </c>
      <c r="C3265" s="1" t="s">
        <v>8770</v>
      </c>
      <c r="D3265" s="1" t="s">
        <v>8770</v>
      </c>
      <c r="E3265" s="1" t="s">
        <v>66</v>
      </c>
      <c r="G3265" s="1" t="s">
        <v>199</v>
      </c>
    </row>
    <row r="3266" spans="1:7" x14ac:dyDescent="0.25">
      <c r="B3266" s="1" t="s">
        <v>8771</v>
      </c>
      <c r="C3266" s="1" t="s">
        <v>8772</v>
      </c>
      <c r="D3266" s="1" t="s">
        <v>8773</v>
      </c>
      <c r="E3266" s="1" t="s">
        <v>66</v>
      </c>
      <c r="F3266" s="1">
        <v>3211</v>
      </c>
      <c r="G3266" s="1" t="s">
        <v>199</v>
      </c>
    </row>
    <row r="3267" spans="1:7" x14ac:dyDescent="0.25">
      <c r="A3267" s="1">
        <v>33950222</v>
      </c>
      <c r="B3267" s="1" t="s">
        <v>8774</v>
      </c>
      <c r="C3267" s="1" t="s">
        <v>8775</v>
      </c>
      <c r="D3267" s="1" t="s">
        <v>8776</v>
      </c>
      <c r="E3267" s="1" t="s">
        <v>66</v>
      </c>
      <c r="F3267" s="1" t="s">
        <v>382</v>
      </c>
      <c r="G3267" s="1" t="s">
        <v>383</v>
      </c>
    </row>
    <row r="3268" spans="1:7" x14ac:dyDescent="0.25">
      <c r="A3268" s="1">
        <v>35269012</v>
      </c>
      <c r="B3268" s="1" t="s">
        <v>8777</v>
      </c>
      <c r="C3268" s="1" t="s">
        <v>8778</v>
      </c>
      <c r="D3268" s="1" t="s">
        <v>8779</v>
      </c>
      <c r="E3268" s="1" t="s">
        <v>65</v>
      </c>
      <c r="G3268" s="1" t="s">
        <v>199</v>
      </c>
    </row>
    <row r="3269" spans="1:7" x14ac:dyDescent="0.25">
      <c r="A3269" s="1">
        <v>33004022</v>
      </c>
      <c r="B3269" s="1" t="s">
        <v>8780</v>
      </c>
      <c r="C3269" s="1" t="s">
        <v>8781</v>
      </c>
      <c r="D3269" s="1" t="s">
        <v>8782</v>
      </c>
      <c r="E3269" s="1" t="s">
        <v>66</v>
      </c>
      <c r="F3269" s="1" t="s">
        <v>480</v>
      </c>
      <c r="G3269" s="1" t="s">
        <v>481</v>
      </c>
    </row>
    <row r="3270" spans="1:7" x14ac:dyDescent="0.25">
      <c r="A3270" s="1">
        <v>33004023</v>
      </c>
      <c r="B3270" s="1" t="s">
        <v>8783</v>
      </c>
      <c r="C3270" s="1" t="s">
        <v>8784</v>
      </c>
      <c r="D3270" s="1" t="s">
        <v>8785</v>
      </c>
      <c r="E3270" s="1" t="s">
        <v>66</v>
      </c>
      <c r="F3270" s="1" t="s">
        <v>480</v>
      </c>
      <c r="G3270" s="1" t="s">
        <v>481</v>
      </c>
    </row>
    <row r="3271" spans="1:7" x14ac:dyDescent="0.25">
      <c r="B3271" s="1" t="s">
        <v>8786</v>
      </c>
      <c r="C3271" s="1" t="s">
        <v>8786</v>
      </c>
      <c r="D3271" s="1" t="s">
        <v>8787</v>
      </c>
      <c r="E3271" s="1" t="s">
        <v>66</v>
      </c>
      <c r="G3271" s="1" t="s">
        <v>199</v>
      </c>
    </row>
    <row r="3272" spans="1:7" x14ac:dyDescent="0.25">
      <c r="B3272" s="1" t="s">
        <v>8788</v>
      </c>
      <c r="C3272" s="1" t="s">
        <v>8788</v>
      </c>
      <c r="D3272" s="1" t="s">
        <v>8788</v>
      </c>
      <c r="E3272" s="1" t="s">
        <v>66</v>
      </c>
      <c r="G3272" s="1" t="s">
        <v>199</v>
      </c>
    </row>
    <row r="3273" spans="1:7" x14ac:dyDescent="0.25">
      <c r="B3273" s="1" t="s">
        <v>8789</v>
      </c>
      <c r="C3273" s="1" t="s">
        <v>8789</v>
      </c>
      <c r="D3273" s="1" t="s">
        <v>8789</v>
      </c>
      <c r="E3273" s="1" t="s">
        <v>66</v>
      </c>
      <c r="G3273" s="1" t="s">
        <v>199</v>
      </c>
    </row>
    <row r="3274" spans="1:7" x14ac:dyDescent="0.25">
      <c r="A3274" s="1">
        <v>33004026</v>
      </c>
      <c r="B3274" s="1" t="s">
        <v>8790</v>
      </c>
      <c r="C3274" s="1" t="s">
        <v>8791</v>
      </c>
      <c r="D3274" s="1" t="s">
        <v>8792</v>
      </c>
      <c r="E3274" s="1" t="s">
        <v>66</v>
      </c>
      <c r="F3274" s="1" t="s">
        <v>480</v>
      </c>
      <c r="G3274" s="1" t="s">
        <v>481</v>
      </c>
    </row>
    <row r="3275" spans="1:7" x14ac:dyDescent="0.25">
      <c r="A3275" s="1">
        <v>33004027</v>
      </c>
      <c r="B3275" s="1" t="s">
        <v>8793</v>
      </c>
      <c r="C3275" s="1" t="s">
        <v>8794</v>
      </c>
      <c r="D3275" s="1" t="s">
        <v>8795</v>
      </c>
      <c r="E3275" s="1" t="s">
        <v>66</v>
      </c>
      <c r="F3275" s="1" t="s">
        <v>480</v>
      </c>
      <c r="G3275" s="1" t="s">
        <v>481</v>
      </c>
    </row>
    <row r="3276" spans="1:7" x14ac:dyDescent="0.25">
      <c r="A3276" s="1">
        <v>33903974</v>
      </c>
      <c r="B3276" s="1" t="s">
        <v>8796</v>
      </c>
      <c r="C3276" s="1" t="s">
        <v>8797</v>
      </c>
      <c r="D3276" s="1" t="s">
        <v>8798</v>
      </c>
      <c r="E3276" s="1" t="s">
        <v>66</v>
      </c>
      <c r="F3276" s="1" t="s">
        <v>233</v>
      </c>
      <c r="G3276" s="1" t="s">
        <v>234</v>
      </c>
    </row>
    <row r="3277" spans="1:7" x14ac:dyDescent="0.25">
      <c r="A3277" s="1">
        <v>33903975</v>
      </c>
      <c r="B3277" s="1" t="s">
        <v>8799</v>
      </c>
      <c r="C3277" s="1" t="s">
        <v>8800</v>
      </c>
      <c r="D3277" s="1" t="s">
        <v>8801</v>
      </c>
      <c r="E3277" s="1" t="s">
        <v>66</v>
      </c>
      <c r="F3277" s="1" t="s">
        <v>233</v>
      </c>
      <c r="G3277" s="1" t="s">
        <v>234</v>
      </c>
    </row>
    <row r="3278" spans="1:7" x14ac:dyDescent="0.25">
      <c r="A3278" s="1">
        <v>33903976</v>
      </c>
      <c r="B3278" s="1" t="s">
        <v>8802</v>
      </c>
      <c r="C3278" s="1" t="s">
        <v>8803</v>
      </c>
      <c r="D3278" s="1" t="s">
        <v>8804</v>
      </c>
      <c r="E3278" s="1" t="s">
        <v>65</v>
      </c>
      <c r="F3278" s="1" t="s">
        <v>233</v>
      </c>
      <c r="G3278" s="1" t="s">
        <v>234</v>
      </c>
    </row>
    <row r="3279" spans="1:7" x14ac:dyDescent="0.25">
      <c r="A3279" s="1">
        <v>33903977</v>
      </c>
      <c r="B3279" s="1" t="s">
        <v>8805</v>
      </c>
      <c r="C3279" s="1" t="s">
        <v>8806</v>
      </c>
      <c r="D3279" s="1" t="s">
        <v>8807</v>
      </c>
      <c r="E3279" s="1" t="s">
        <v>66</v>
      </c>
      <c r="F3279" s="1" t="s">
        <v>233</v>
      </c>
      <c r="G3279" s="1" t="s">
        <v>234</v>
      </c>
    </row>
    <row r="3280" spans="1:7" x14ac:dyDescent="0.25">
      <c r="B3280" s="1" t="s">
        <v>8808</v>
      </c>
      <c r="C3280" s="1" t="s">
        <v>8809</v>
      </c>
      <c r="D3280" s="1" t="s">
        <v>8810</v>
      </c>
      <c r="E3280" s="1" t="s">
        <v>65</v>
      </c>
      <c r="F3280" s="1">
        <v>2147</v>
      </c>
      <c r="G3280" s="1" t="s">
        <v>199</v>
      </c>
    </row>
    <row r="3281" spans="1:7" x14ac:dyDescent="0.25">
      <c r="B3281" s="1" t="s">
        <v>8811</v>
      </c>
      <c r="C3281" s="1" t="s">
        <v>8812</v>
      </c>
      <c r="D3281" s="1" t="s">
        <v>8813</v>
      </c>
      <c r="E3281" s="1" t="s">
        <v>66</v>
      </c>
      <c r="F3281" s="1" t="s">
        <v>7862</v>
      </c>
      <c r="G3281" s="1" t="s">
        <v>199</v>
      </c>
    </row>
    <row r="3282" spans="1:7" x14ac:dyDescent="0.25">
      <c r="B3282" s="1" t="s">
        <v>8814</v>
      </c>
      <c r="C3282" s="1" t="s">
        <v>8815</v>
      </c>
      <c r="D3282" s="1" t="s">
        <v>8816</v>
      </c>
      <c r="E3282" s="1" t="s">
        <v>66</v>
      </c>
      <c r="F3282" s="1" t="s">
        <v>8655</v>
      </c>
      <c r="G3282" s="1" t="s">
        <v>199</v>
      </c>
    </row>
    <row r="3283" spans="1:7" x14ac:dyDescent="0.25">
      <c r="B3283" s="1" t="s">
        <v>8817</v>
      </c>
      <c r="C3283" s="1" t="s">
        <v>8818</v>
      </c>
      <c r="D3283" s="1" t="s">
        <v>8819</v>
      </c>
      <c r="E3283" s="1" t="s">
        <v>66</v>
      </c>
      <c r="F3283" s="1" t="s">
        <v>8820</v>
      </c>
      <c r="G3283" s="1" t="s">
        <v>199</v>
      </c>
    </row>
    <row r="3284" spans="1:7" x14ac:dyDescent="0.25">
      <c r="B3284" s="1" t="s">
        <v>8777</v>
      </c>
      <c r="C3284" s="1" t="s">
        <v>8777</v>
      </c>
      <c r="D3284" s="1" t="s">
        <v>8777</v>
      </c>
      <c r="E3284" s="1" t="s">
        <v>65</v>
      </c>
      <c r="F3284" s="1">
        <v>3251</v>
      </c>
      <c r="G3284" s="1" t="s">
        <v>199</v>
      </c>
    </row>
    <row r="3285" spans="1:7" x14ac:dyDescent="0.25">
      <c r="A3285" s="1">
        <v>33004028</v>
      </c>
      <c r="B3285" s="1" t="s">
        <v>8821</v>
      </c>
      <c r="C3285" s="1" t="s">
        <v>8822</v>
      </c>
      <c r="D3285" s="1" t="s">
        <v>8823</v>
      </c>
      <c r="E3285" s="1" t="s">
        <v>65</v>
      </c>
      <c r="F3285" s="1" t="s">
        <v>39</v>
      </c>
      <c r="G3285" s="1" t="s">
        <v>321</v>
      </c>
    </row>
    <row r="3286" spans="1:7" x14ac:dyDescent="0.25">
      <c r="A3286" s="1">
        <v>33004032</v>
      </c>
      <c r="B3286" s="1" t="s">
        <v>8824</v>
      </c>
      <c r="C3286" s="1" t="s">
        <v>8825</v>
      </c>
      <c r="D3286" s="1" t="s">
        <v>8826</v>
      </c>
      <c r="E3286" s="1" t="s">
        <v>65</v>
      </c>
      <c r="F3286" s="1" t="s">
        <v>39</v>
      </c>
      <c r="G3286" s="1" t="s">
        <v>321</v>
      </c>
    </row>
    <row r="3287" spans="1:7" x14ac:dyDescent="0.25">
      <c r="A3287" s="1">
        <v>35120496</v>
      </c>
      <c r="B3287" s="1" t="s">
        <v>8827</v>
      </c>
      <c r="C3287" s="1" t="s">
        <v>8828</v>
      </c>
      <c r="D3287" s="1" t="s">
        <v>8829</v>
      </c>
      <c r="E3287" s="1" t="s">
        <v>65</v>
      </c>
      <c r="F3287" s="1" t="s">
        <v>39</v>
      </c>
      <c r="G3287" s="1" t="s">
        <v>321</v>
      </c>
    </row>
    <row r="3288" spans="1:7" x14ac:dyDescent="0.25">
      <c r="A3288" s="1">
        <v>33004031</v>
      </c>
      <c r="B3288" s="1" t="s">
        <v>8830</v>
      </c>
      <c r="C3288" s="1" t="s">
        <v>8831</v>
      </c>
      <c r="D3288" s="1" t="s">
        <v>8832</v>
      </c>
      <c r="E3288" s="1" t="s">
        <v>65</v>
      </c>
      <c r="F3288" s="1" t="s">
        <v>39</v>
      </c>
      <c r="G3288" s="1" t="s">
        <v>321</v>
      </c>
    </row>
    <row r="3289" spans="1:7" x14ac:dyDescent="0.25">
      <c r="A3289" s="1">
        <v>35210356</v>
      </c>
      <c r="B3289" s="1" t="s">
        <v>8833</v>
      </c>
      <c r="C3289" s="1" t="s">
        <v>8834</v>
      </c>
      <c r="D3289" s="1" t="s">
        <v>8835</v>
      </c>
      <c r="E3289" s="1" t="s">
        <v>65</v>
      </c>
      <c r="F3289" s="1" t="s">
        <v>39</v>
      </c>
      <c r="G3289" s="1" t="s">
        <v>321</v>
      </c>
    </row>
    <row r="3290" spans="1:7" x14ac:dyDescent="0.25">
      <c r="A3290" s="1">
        <v>35210358</v>
      </c>
      <c r="B3290" s="1" t="s">
        <v>8836</v>
      </c>
      <c r="C3290" s="1" t="s">
        <v>8837</v>
      </c>
      <c r="D3290" s="1" t="s">
        <v>8838</v>
      </c>
      <c r="E3290" s="1" t="s">
        <v>65</v>
      </c>
      <c r="F3290" s="1" t="s">
        <v>39</v>
      </c>
      <c r="G3290" s="1" t="s">
        <v>321</v>
      </c>
    </row>
    <row r="3291" spans="1:7" x14ac:dyDescent="0.25">
      <c r="A3291" s="1">
        <v>35210355</v>
      </c>
      <c r="B3291" s="1" t="s">
        <v>8839</v>
      </c>
      <c r="C3291" s="1" t="s">
        <v>8840</v>
      </c>
      <c r="D3291" s="1" t="s">
        <v>8841</v>
      </c>
      <c r="E3291" s="1" t="s">
        <v>65</v>
      </c>
      <c r="F3291" s="1" t="s">
        <v>39</v>
      </c>
      <c r="G3291" s="1" t="s">
        <v>321</v>
      </c>
    </row>
    <row r="3292" spans="1:7" x14ac:dyDescent="0.25">
      <c r="A3292" s="1">
        <v>33004030</v>
      </c>
      <c r="B3292" s="1" t="s">
        <v>8842</v>
      </c>
      <c r="C3292" s="1" t="s">
        <v>8843</v>
      </c>
      <c r="D3292" s="1" t="s">
        <v>8844</v>
      </c>
      <c r="E3292" s="1" t="s">
        <v>65</v>
      </c>
      <c r="F3292" s="1" t="s">
        <v>39</v>
      </c>
      <c r="G3292" s="1" t="s">
        <v>321</v>
      </c>
    </row>
    <row r="3293" spans="1:7" x14ac:dyDescent="0.25">
      <c r="B3293" s="1" t="s">
        <v>8845</v>
      </c>
      <c r="C3293" s="1" t="s">
        <v>8846</v>
      </c>
      <c r="D3293" s="1" t="s">
        <v>8845</v>
      </c>
      <c r="E3293" s="1" t="s">
        <v>65</v>
      </c>
      <c r="F3293" s="1">
        <v>2375</v>
      </c>
      <c r="G3293" s="1" t="s">
        <v>199</v>
      </c>
    </row>
    <row r="3294" spans="1:7" x14ac:dyDescent="0.25">
      <c r="B3294" s="1" t="s">
        <v>8847</v>
      </c>
      <c r="C3294" s="1" t="s">
        <v>8848</v>
      </c>
      <c r="D3294" s="1" t="s">
        <v>8849</v>
      </c>
      <c r="E3294" s="1" t="s">
        <v>66</v>
      </c>
      <c r="G3294" s="1" t="s">
        <v>199</v>
      </c>
    </row>
    <row r="3295" spans="1:7" x14ac:dyDescent="0.25">
      <c r="A3295" s="1">
        <v>19745273</v>
      </c>
      <c r="B3295" s="1" t="s">
        <v>8850</v>
      </c>
      <c r="C3295" s="1" t="s">
        <v>8851</v>
      </c>
      <c r="D3295" s="1" t="s">
        <v>8851</v>
      </c>
      <c r="E3295" s="1" t="s">
        <v>66</v>
      </c>
      <c r="F3295" s="1" t="s">
        <v>356</v>
      </c>
      <c r="G3295" s="1" t="s">
        <v>357</v>
      </c>
    </row>
    <row r="3296" spans="1:7" x14ac:dyDescent="0.25">
      <c r="B3296" s="1" t="s">
        <v>8852</v>
      </c>
      <c r="C3296" s="1" t="s">
        <v>8853</v>
      </c>
      <c r="D3296" s="1" t="s">
        <v>8854</v>
      </c>
      <c r="E3296" s="1" t="s">
        <v>66</v>
      </c>
      <c r="F3296" s="1" t="s">
        <v>7862</v>
      </c>
      <c r="G3296" s="1" t="s">
        <v>199</v>
      </c>
    </row>
    <row r="3297" spans="1:7" x14ac:dyDescent="0.25">
      <c r="B3297" s="1" t="s">
        <v>8855</v>
      </c>
      <c r="C3297" s="1" t="s">
        <v>8856</v>
      </c>
      <c r="D3297" s="1" t="s">
        <v>8857</v>
      </c>
      <c r="E3297" s="1" t="s">
        <v>66</v>
      </c>
      <c r="G3297" s="1" t="s">
        <v>199</v>
      </c>
    </row>
    <row r="3298" spans="1:7" x14ac:dyDescent="0.25">
      <c r="A3298" s="1">
        <v>33903978</v>
      </c>
      <c r="B3298" s="1" t="s">
        <v>8858</v>
      </c>
      <c r="C3298" s="1" t="s">
        <v>8858</v>
      </c>
      <c r="D3298" s="1" t="s">
        <v>8858</v>
      </c>
      <c r="E3298" s="1" t="s">
        <v>66</v>
      </c>
      <c r="G3298" s="1" t="s">
        <v>199</v>
      </c>
    </row>
    <row r="3299" spans="1:7" x14ac:dyDescent="0.25">
      <c r="A3299" s="1">
        <v>19745264</v>
      </c>
      <c r="B3299" s="1" t="s">
        <v>8859</v>
      </c>
      <c r="C3299" s="1" t="s">
        <v>8860</v>
      </c>
      <c r="D3299" s="1" t="s">
        <v>8861</v>
      </c>
      <c r="E3299" s="1" t="s">
        <v>66</v>
      </c>
      <c r="F3299" s="1" t="s">
        <v>356</v>
      </c>
      <c r="G3299" s="1" t="s">
        <v>357</v>
      </c>
    </row>
    <row r="3300" spans="1:7" x14ac:dyDescent="0.25">
      <c r="B3300" s="1" t="s">
        <v>8862</v>
      </c>
      <c r="C3300" s="1" t="s">
        <v>8863</v>
      </c>
      <c r="D3300" s="1" t="s">
        <v>8864</v>
      </c>
      <c r="E3300" s="1" t="s">
        <v>65</v>
      </c>
      <c r="F3300" s="1" t="s">
        <v>6742</v>
      </c>
      <c r="G3300" s="1" t="s">
        <v>199</v>
      </c>
    </row>
    <row r="3301" spans="1:7" x14ac:dyDescent="0.25">
      <c r="B3301" s="1" t="s">
        <v>8865</v>
      </c>
      <c r="C3301" s="1" t="s">
        <v>8866</v>
      </c>
      <c r="D3301" s="1" t="s">
        <v>8867</v>
      </c>
      <c r="E3301" s="1" t="s">
        <v>65</v>
      </c>
      <c r="F3301" s="1" t="s">
        <v>6742</v>
      </c>
      <c r="G3301" s="1" t="s">
        <v>199</v>
      </c>
    </row>
    <row r="3302" spans="1:7" x14ac:dyDescent="0.25">
      <c r="B3302" s="1" t="s">
        <v>8868</v>
      </c>
      <c r="C3302" s="1" t="s">
        <v>8869</v>
      </c>
      <c r="D3302" s="1" t="s">
        <v>8870</v>
      </c>
      <c r="E3302" s="1" t="s">
        <v>65</v>
      </c>
      <c r="F3302" s="1" t="s">
        <v>6742</v>
      </c>
      <c r="G3302" s="1" t="s">
        <v>199</v>
      </c>
    </row>
    <row r="3303" spans="1:7" x14ac:dyDescent="0.25">
      <c r="B3303" s="1" t="s">
        <v>8871</v>
      </c>
      <c r="C3303" s="1" t="s">
        <v>8872</v>
      </c>
      <c r="D3303" s="1" t="s">
        <v>8873</v>
      </c>
      <c r="E3303" s="1" t="s">
        <v>65</v>
      </c>
      <c r="F3303" s="1" t="s">
        <v>7430</v>
      </c>
      <c r="G3303" s="1" t="s">
        <v>199</v>
      </c>
    </row>
    <row r="3304" spans="1:7" x14ac:dyDescent="0.25">
      <c r="B3304" s="1" t="s">
        <v>7869</v>
      </c>
      <c r="C3304" s="1" t="s">
        <v>7870</v>
      </c>
      <c r="D3304" s="1" t="s">
        <v>7871</v>
      </c>
      <c r="E3304" s="1" t="s">
        <v>66</v>
      </c>
      <c r="F3304" s="1" t="s">
        <v>7430</v>
      </c>
      <c r="G3304" s="1" t="s">
        <v>199</v>
      </c>
    </row>
    <row r="3305" spans="1:7" x14ac:dyDescent="0.25">
      <c r="B3305" s="1" t="s">
        <v>8874</v>
      </c>
      <c r="C3305" s="1" t="s">
        <v>8875</v>
      </c>
      <c r="D3305" s="1" t="s">
        <v>8876</v>
      </c>
      <c r="E3305" s="1" t="s">
        <v>65</v>
      </c>
      <c r="F3305" s="1" t="s">
        <v>7430</v>
      </c>
      <c r="G3305" s="1" t="s">
        <v>199</v>
      </c>
    </row>
    <row r="3306" spans="1:7" x14ac:dyDescent="0.25">
      <c r="A3306" s="1">
        <v>18121071</v>
      </c>
      <c r="B3306" s="1" t="s">
        <v>8877</v>
      </c>
      <c r="C3306" s="1" t="s">
        <v>8877</v>
      </c>
      <c r="D3306" s="1" t="s">
        <v>8877</v>
      </c>
      <c r="G3306" s="1" t="s">
        <v>199</v>
      </c>
    </row>
    <row r="3307" spans="1:7" x14ac:dyDescent="0.25">
      <c r="A3307" s="1">
        <v>35260677</v>
      </c>
      <c r="B3307" s="1" t="s">
        <v>8878</v>
      </c>
      <c r="C3307" s="1" t="s">
        <v>8878</v>
      </c>
      <c r="D3307" s="1" t="s">
        <v>8878</v>
      </c>
      <c r="G3307" s="1" t="s">
        <v>199</v>
      </c>
    </row>
    <row r="3308" spans="1:7" x14ac:dyDescent="0.25">
      <c r="A3308" s="1">
        <v>33903991</v>
      </c>
      <c r="B3308" s="1" t="s">
        <v>8879</v>
      </c>
      <c r="C3308" s="1" t="s">
        <v>8880</v>
      </c>
      <c r="D3308" s="1" t="s">
        <v>8881</v>
      </c>
      <c r="E3308" s="1" t="s">
        <v>66</v>
      </c>
      <c r="F3308" s="1" t="s">
        <v>387</v>
      </c>
      <c r="G3308" s="1" t="s">
        <v>388</v>
      </c>
    </row>
    <row r="3309" spans="1:7" x14ac:dyDescent="0.25">
      <c r="A3309" s="1">
        <v>35500000</v>
      </c>
      <c r="B3309" s="1" t="s">
        <v>2975</v>
      </c>
      <c r="C3309" s="1" t="s">
        <v>2976</v>
      </c>
      <c r="D3309" s="1" t="s">
        <v>2975</v>
      </c>
      <c r="G3309" s="1" t="s">
        <v>199</v>
      </c>
    </row>
    <row r="3310" spans="1:7" x14ac:dyDescent="0.25">
      <c r="A3310" s="1">
        <v>33903979</v>
      </c>
      <c r="B3310" s="1" t="s">
        <v>8882</v>
      </c>
      <c r="C3310" s="1" t="s">
        <v>8883</v>
      </c>
      <c r="D3310" s="1" t="s">
        <v>8884</v>
      </c>
      <c r="E3310" s="1" t="s">
        <v>66</v>
      </c>
      <c r="F3310" s="1" t="s">
        <v>874</v>
      </c>
      <c r="G3310" s="1" t="s">
        <v>875</v>
      </c>
    </row>
    <row r="3311" spans="1:7" x14ac:dyDescent="0.25">
      <c r="A3311" s="1">
        <v>39010310</v>
      </c>
      <c r="B3311" s="1" t="s">
        <v>8885</v>
      </c>
      <c r="C3311" s="1" t="s">
        <v>8886</v>
      </c>
      <c r="D3311" s="1" t="s">
        <v>8887</v>
      </c>
      <c r="E3311" s="1" t="s">
        <v>65</v>
      </c>
      <c r="G3311" s="1" t="s">
        <v>199</v>
      </c>
    </row>
    <row r="3312" spans="1:7" x14ac:dyDescent="0.25">
      <c r="A3312" s="1">
        <v>39010311</v>
      </c>
      <c r="B3312" s="1" t="s">
        <v>8888</v>
      </c>
      <c r="C3312" s="1" t="s">
        <v>8889</v>
      </c>
      <c r="D3312" s="1" t="s">
        <v>8890</v>
      </c>
      <c r="E3312" s="1" t="s">
        <v>65</v>
      </c>
      <c r="G3312" s="1" t="s">
        <v>199</v>
      </c>
    </row>
    <row r="3313" spans="1:7" x14ac:dyDescent="0.25">
      <c r="A3313" s="1">
        <v>35210354</v>
      </c>
      <c r="B3313" s="1" t="s">
        <v>8891</v>
      </c>
      <c r="C3313" s="1" t="s">
        <v>8891</v>
      </c>
      <c r="D3313" s="1" t="s">
        <v>8891</v>
      </c>
      <c r="G3313" s="1" t="s">
        <v>199</v>
      </c>
    </row>
    <row r="3314" spans="1:7" x14ac:dyDescent="0.25">
      <c r="A3314" s="1">
        <v>33004029</v>
      </c>
      <c r="B3314" s="1" t="s">
        <v>8833</v>
      </c>
      <c r="C3314" s="1" t="s">
        <v>8833</v>
      </c>
      <c r="D3314" s="1" t="s">
        <v>8833</v>
      </c>
      <c r="G3314" s="1" t="s">
        <v>199</v>
      </c>
    </row>
    <row r="3315" spans="1:7" x14ac:dyDescent="0.25">
      <c r="A3315" s="1">
        <v>33903986</v>
      </c>
      <c r="B3315" s="1" t="s">
        <v>8892</v>
      </c>
      <c r="C3315" s="1" t="s">
        <v>8893</v>
      </c>
      <c r="D3315" s="1" t="s">
        <v>8894</v>
      </c>
      <c r="E3315" s="1" t="s">
        <v>66</v>
      </c>
      <c r="F3315" s="1" t="s">
        <v>387</v>
      </c>
      <c r="G3315" s="1" t="s">
        <v>388</v>
      </c>
    </row>
    <row r="3316" spans="1:7" x14ac:dyDescent="0.25">
      <c r="A3316" s="1">
        <v>33903987</v>
      </c>
      <c r="B3316" s="1" t="s">
        <v>8895</v>
      </c>
      <c r="C3316" s="1" t="s">
        <v>8896</v>
      </c>
      <c r="D3316" s="1" t="s">
        <v>8897</v>
      </c>
      <c r="E3316" s="1" t="s">
        <v>66</v>
      </c>
      <c r="F3316" s="1" t="s">
        <v>387</v>
      </c>
      <c r="G3316" s="1" t="s">
        <v>388</v>
      </c>
    </row>
    <row r="3317" spans="1:7" x14ac:dyDescent="0.25">
      <c r="A3317" s="1">
        <v>33903988</v>
      </c>
      <c r="B3317" s="1" t="s">
        <v>8898</v>
      </c>
      <c r="C3317" s="1" t="s">
        <v>8899</v>
      </c>
      <c r="D3317" s="1" t="s">
        <v>8900</v>
      </c>
      <c r="E3317" s="1" t="s">
        <v>66</v>
      </c>
      <c r="F3317" s="1" t="s">
        <v>387</v>
      </c>
      <c r="G3317" s="1" t="s">
        <v>388</v>
      </c>
    </row>
    <row r="3318" spans="1:7" x14ac:dyDescent="0.25">
      <c r="A3318" s="1">
        <v>33903989</v>
      </c>
      <c r="B3318" s="1" t="s">
        <v>8901</v>
      </c>
      <c r="C3318" s="1" t="s">
        <v>8902</v>
      </c>
      <c r="D3318" s="1" t="s">
        <v>8903</v>
      </c>
      <c r="E3318" s="1" t="s">
        <v>66</v>
      </c>
      <c r="F3318" s="1" t="s">
        <v>387</v>
      </c>
      <c r="G3318" s="1" t="s">
        <v>388</v>
      </c>
    </row>
    <row r="3319" spans="1:7" x14ac:dyDescent="0.25">
      <c r="A3319" s="1">
        <v>33903990</v>
      </c>
      <c r="B3319" s="1" t="s">
        <v>8904</v>
      </c>
      <c r="C3319" s="1" t="s">
        <v>8905</v>
      </c>
      <c r="D3319" s="1" t="s">
        <v>8906</v>
      </c>
      <c r="E3319" s="1" t="s">
        <v>66</v>
      </c>
      <c r="F3319" s="1" t="s">
        <v>387</v>
      </c>
      <c r="G3319" s="1" t="s">
        <v>388</v>
      </c>
    </row>
    <row r="3320" spans="1:7" x14ac:dyDescent="0.25">
      <c r="A3320" s="1">
        <v>33903982</v>
      </c>
      <c r="B3320" s="1" t="s">
        <v>8907</v>
      </c>
      <c r="C3320" s="1" t="s">
        <v>8908</v>
      </c>
      <c r="D3320" s="1" t="s">
        <v>8909</v>
      </c>
      <c r="E3320" s="1" t="s">
        <v>66</v>
      </c>
      <c r="F3320" s="1" t="s">
        <v>233</v>
      </c>
      <c r="G3320" s="1" t="s">
        <v>234</v>
      </c>
    </row>
    <row r="3321" spans="1:7" x14ac:dyDescent="0.25">
      <c r="A3321" s="1">
        <v>33903984</v>
      </c>
      <c r="B3321" s="1" t="s">
        <v>8910</v>
      </c>
      <c r="C3321" s="1" t="s">
        <v>8911</v>
      </c>
      <c r="D3321" s="1" t="s">
        <v>8912</v>
      </c>
      <c r="E3321" s="1" t="s">
        <v>65</v>
      </c>
      <c r="F3321" s="1" t="s">
        <v>171</v>
      </c>
      <c r="G3321" s="1" t="s">
        <v>172</v>
      </c>
    </row>
    <row r="3322" spans="1:7" x14ac:dyDescent="0.25">
      <c r="A3322" s="1">
        <v>33903985</v>
      </c>
      <c r="B3322" s="1" t="s">
        <v>8913</v>
      </c>
      <c r="C3322" s="1" t="s">
        <v>8914</v>
      </c>
      <c r="D3322" s="1" t="s">
        <v>8915</v>
      </c>
      <c r="E3322" s="1" t="s">
        <v>65</v>
      </c>
      <c r="F3322" s="1" t="s">
        <v>171</v>
      </c>
      <c r="G3322" s="1" t="s">
        <v>172</v>
      </c>
    </row>
    <row r="3323" spans="1:7" x14ac:dyDescent="0.25">
      <c r="B3323" s="1" t="s">
        <v>8916</v>
      </c>
      <c r="C3323" s="1" t="s">
        <v>8917</v>
      </c>
      <c r="D3323" s="1" t="s">
        <v>8918</v>
      </c>
      <c r="E3323" s="1" t="s">
        <v>65</v>
      </c>
      <c r="F3323" s="1" t="s">
        <v>7934</v>
      </c>
      <c r="G3323" s="1" t="s">
        <v>199</v>
      </c>
    </row>
    <row r="3324" spans="1:7" x14ac:dyDescent="0.25">
      <c r="A3324" s="1">
        <v>37150031</v>
      </c>
      <c r="B3324" s="1" t="s">
        <v>8919</v>
      </c>
      <c r="C3324" s="1" t="s">
        <v>8919</v>
      </c>
      <c r="D3324" s="1" t="s">
        <v>8919</v>
      </c>
      <c r="G3324" s="1" t="s">
        <v>199</v>
      </c>
    </row>
    <row r="3325" spans="1:7" x14ac:dyDescent="0.25">
      <c r="A3325" s="1">
        <v>37150030</v>
      </c>
      <c r="B3325" s="1" t="s">
        <v>8920</v>
      </c>
      <c r="C3325" s="1" t="s">
        <v>8920</v>
      </c>
      <c r="D3325" s="1" t="s">
        <v>8920</v>
      </c>
      <c r="G3325" s="1" t="s">
        <v>199</v>
      </c>
    </row>
    <row r="3326" spans="1:7" x14ac:dyDescent="0.25">
      <c r="B3326" s="1" t="s">
        <v>8921</v>
      </c>
      <c r="C3326" s="1" t="s">
        <v>8922</v>
      </c>
      <c r="D3326" s="1" t="s">
        <v>8923</v>
      </c>
      <c r="E3326" s="1" t="s">
        <v>65</v>
      </c>
      <c r="F3326" s="1" t="s">
        <v>7824</v>
      </c>
      <c r="G3326" s="1" t="s">
        <v>199</v>
      </c>
    </row>
    <row r="3327" spans="1:7" x14ac:dyDescent="0.25">
      <c r="B3327" s="1" t="s">
        <v>8924</v>
      </c>
      <c r="C3327" s="1" t="s">
        <v>8925</v>
      </c>
      <c r="D3327" s="1" t="s">
        <v>8926</v>
      </c>
      <c r="E3327" s="1" t="s">
        <v>65</v>
      </c>
      <c r="F3327" s="1" t="s">
        <v>7702</v>
      </c>
      <c r="G3327" s="1" t="s">
        <v>199</v>
      </c>
    </row>
    <row r="3328" spans="1:7" x14ac:dyDescent="0.25">
      <c r="A3328" s="1">
        <v>35810010</v>
      </c>
      <c r="B3328" s="1" t="s">
        <v>8927</v>
      </c>
      <c r="C3328" s="1" t="s">
        <v>8927</v>
      </c>
      <c r="D3328" s="1" t="s">
        <v>8927</v>
      </c>
      <c r="E3328" s="1" t="s">
        <v>66</v>
      </c>
      <c r="F3328" s="1" t="s">
        <v>4242</v>
      </c>
      <c r="G3328" s="1" t="s">
        <v>4243</v>
      </c>
    </row>
    <row r="3329" spans="1:7" x14ac:dyDescent="0.25">
      <c r="A3329" s="1">
        <v>35520248</v>
      </c>
      <c r="B3329" s="1" t="s">
        <v>1800</v>
      </c>
      <c r="C3329" s="1" t="s">
        <v>1801</v>
      </c>
      <c r="D3329" s="1" t="s">
        <v>1802</v>
      </c>
      <c r="E3329" s="1" t="s">
        <v>66</v>
      </c>
      <c r="F3329" s="1" t="s">
        <v>8928</v>
      </c>
      <c r="G3329" s="1" t="s">
        <v>8929</v>
      </c>
    </row>
    <row r="3330" spans="1:7" x14ac:dyDescent="0.25">
      <c r="A3330" s="1">
        <v>33903992</v>
      </c>
      <c r="B3330" s="1" t="s">
        <v>8930</v>
      </c>
      <c r="C3330" s="1" t="s">
        <v>8931</v>
      </c>
      <c r="D3330" s="1" t="s">
        <v>8932</v>
      </c>
      <c r="E3330" s="1" t="s">
        <v>66</v>
      </c>
      <c r="F3330" s="1" t="s">
        <v>1192</v>
      </c>
      <c r="G3330" s="1" t="s">
        <v>1193</v>
      </c>
    </row>
    <row r="3331" spans="1:7" x14ac:dyDescent="0.25">
      <c r="B3331" s="1" t="s">
        <v>8933</v>
      </c>
      <c r="C3331" s="1" t="s">
        <v>8934</v>
      </c>
      <c r="D3331" s="1" t="s">
        <v>8935</v>
      </c>
      <c r="E3331" s="1" t="s">
        <v>66</v>
      </c>
      <c r="F3331" s="1" t="s">
        <v>8936</v>
      </c>
      <c r="G3331" s="1" t="s">
        <v>199</v>
      </c>
    </row>
    <row r="3332" spans="1:7" x14ac:dyDescent="0.25">
      <c r="B3332" s="1" t="s">
        <v>8937</v>
      </c>
      <c r="C3332" s="1" t="s">
        <v>8938</v>
      </c>
      <c r="D3332" s="1" t="s">
        <v>8939</v>
      </c>
      <c r="E3332" s="1" t="s">
        <v>66</v>
      </c>
      <c r="F3332" s="1" t="s">
        <v>8936</v>
      </c>
      <c r="G3332" s="1" t="s">
        <v>199</v>
      </c>
    </row>
    <row r="3333" spans="1:7" x14ac:dyDescent="0.25">
      <c r="B3333" s="1" t="s">
        <v>8940</v>
      </c>
      <c r="C3333" s="1" t="s">
        <v>8941</v>
      </c>
      <c r="D3333" s="1" t="s">
        <v>8942</v>
      </c>
      <c r="E3333" s="1" t="s">
        <v>66</v>
      </c>
      <c r="F3333" s="1" t="s">
        <v>8943</v>
      </c>
      <c r="G3333" s="1" t="s">
        <v>199</v>
      </c>
    </row>
    <row r="3334" spans="1:7" x14ac:dyDescent="0.25">
      <c r="B3334" s="1" t="s">
        <v>8944</v>
      </c>
      <c r="C3334" s="1" t="s">
        <v>8945</v>
      </c>
      <c r="D3334" s="1" t="s">
        <v>8946</v>
      </c>
      <c r="E3334" s="1" t="s">
        <v>66</v>
      </c>
      <c r="G3334" s="1" t="s">
        <v>199</v>
      </c>
    </row>
    <row r="3335" spans="1:7" x14ac:dyDescent="0.25">
      <c r="B3335" s="1" t="s">
        <v>8947</v>
      </c>
      <c r="C3335" s="1" t="s">
        <v>8948</v>
      </c>
      <c r="D3335" s="1" t="s">
        <v>8949</v>
      </c>
      <c r="E3335" s="1" t="s">
        <v>65</v>
      </c>
      <c r="F3335" s="1" t="s">
        <v>6742</v>
      </c>
      <c r="G3335" s="1" t="s">
        <v>199</v>
      </c>
    </row>
    <row r="3336" spans="1:7" x14ac:dyDescent="0.25">
      <c r="A3336" s="1">
        <v>33903996</v>
      </c>
      <c r="B3336" s="1" t="s">
        <v>8950</v>
      </c>
      <c r="C3336" s="1" t="s">
        <v>8951</v>
      </c>
      <c r="D3336" s="1" t="s">
        <v>8952</v>
      </c>
      <c r="E3336" s="1" t="s">
        <v>66</v>
      </c>
      <c r="F3336" s="1" t="s">
        <v>233</v>
      </c>
      <c r="G3336" s="1" t="s">
        <v>234</v>
      </c>
    </row>
    <row r="3337" spans="1:7" x14ac:dyDescent="0.25">
      <c r="A3337" s="1">
        <v>35260806</v>
      </c>
      <c r="B3337" s="1" t="s">
        <v>8953</v>
      </c>
      <c r="C3337" s="1" t="s">
        <v>8954</v>
      </c>
      <c r="D3337" s="1" t="s">
        <v>8954</v>
      </c>
      <c r="E3337" s="1" t="s">
        <v>66</v>
      </c>
      <c r="F3337" s="1" t="s">
        <v>89</v>
      </c>
      <c r="G3337" s="1" t="s">
        <v>1364</v>
      </c>
    </row>
    <row r="3338" spans="1:7" x14ac:dyDescent="0.25">
      <c r="A3338" s="1">
        <v>33004033</v>
      </c>
      <c r="B3338" s="1" t="s">
        <v>8955</v>
      </c>
      <c r="C3338" s="1" t="s">
        <v>8956</v>
      </c>
      <c r="D3338" s="1" t="s">
        <v>8957</v>
      </c>
      <c r="E3338" s="1" t="s">
        <v>65</v>
      </c>
      <c r="F3338" s="1" t="s">
        <v>480</v>
      </c>
      <c r="G3338" s="1" t="s">
        <v>481</v>
      </c>
    </row>
    <row r="3339" spans="1:7" x14ac:dyDescent="0.25">
      <c r="A3339" s="1">
        <v>33004034</v>
      </c>
      <c r="B3339" s="1" t="s">
        <v>8958</v>
      </c>
      <c r="C3339" s="1" t="s">
        <v>8959</v>
      </c>
      <c r="D3339" s="1" t="s">
        <v>8960</v>
      </c>
      <c r="E3339" s="1" t="s">
        <v>65</v>
      </c>
      <c r="F3339" s="1" t="s">
        <v>39</v>
      </c>
      <c r="G3339" s="1" t="s">
        <v>321</v>
      </c>
    </row>
    <row r="3340" spans="1:7" x14ac:dyDescent="0.25">
      <c r="A3340" s="1">
        <v>35123192</v>
      </c>
      <c r="B3340" s="1" t="s">
        <v>8961</v>
      </c>
      <c r="C3340" s="1" t="s">
        <v>8962</v>
      </c>
      <c r="D3340" s="1" t="s">
        <v>8963</v>
      </c>
      <c r="E3340" s="1" t="s">
        <v>65</v>
      </c>
      <c r="F3340" s="1" t="s">
        <v>8964</v>
      </c>
      <c r="G3340" s="1" t="s">
        <v>8965</v>
      </c>
    </row>
    <row r="3341" spans="1:7" x14ac:dyDescent="0.25">
      <c r="A3341" s="1">
        <v>33000022</v>
      </c>
      <c r="B3341" s="1" t="s">
        <v>8966</v>
      </c>
      <c r="C3341" s="1" t="s">
        <v>8967</v>
      </c>
      <c r="D3341" s="1" t="s">
        <v>8968</v>
      </c>
      <c r="E3341" s="1" t="s">
        <v>65</v>
      </c>
      <c r="F3341" s="1" t="s">
        <v>39</v>
      </c>
      <c r="G3341" s="1" t="s">
        <v>321</v>
      </c>
    </row>
    <row r="3342" spans="1:7" x14ac:dyDescent="0.25">
      <c r="A3342" s="1">
        <v>33900182</v>
      </c>
      <c r="B3342" s="1" t="s">
        <v>8969</v>
      </c>
      <c r="C3342" s="1" t="s">
        <v>8970</v>
      </c>
      <c r="D3342" s="1" t="s">
        <v>8971</v>
      </c>
      <c r="E3342" s="1" t="s">
        <v>65</v>
      </c>
      <c r="F3342" s="1" t="s">
        <v>1187</v>
      </c>
      <c r="G3342" s="1" t="s">
        <v>1188</v>
      </c>
    </row>
    <row r="3343" spans="1:7" x14ac:dyDescent="0.25">
      <c r="A3343" s="1">
        <v>33900193</v>
      </c>
      <c r="B3343" s="1" t="s">
        <v>8972</v>
      </c>
      <c r="C3343" s="1" t="s">
        <v>8973</v>
      </c>
      <c r="D3343" s="1" t="s">
        <v>8974</v>
      </c>
      <c r="E3343" s="1" t="s">
        <v>65</v>
      </c>
      <c r="F3343" s="1" t="s">
        <v>1187</v>
      </c>
      <c r="G3343" s="1" t="s">
        <v>1188</v>
      </c>
    </row>
    <row r="3344" spans="1:7" x14ac:dyDescent="0.25">
      <c r="A3344" s="1">
        <v>33900194</v>
      </c>
      <c r="B3344" s="1" t="s">
        <v>8975</v>
      </c>
      <c r="C3344" s="1" t="s">
        <v>8976</v>
      </c>
      <c r="D3344" s="1" t="s">
        <v>8977</v>
      </c>
      <c r="E3344" s="1" t="s">
        <v>65</v>
      </c>
      <c r="F3344" s="1" t="s">
        <v>1187</v>
      </c>
      <c r="G3344" s="1" t="s">
        <v>1188</v>
      </c>
    </row>
    <row r="3345" spans="1:7" x14ac:dyDescent="0.25">
      <c r="A3345" s="1">
        <v>33900195</v>
      </c>
      <c r="B3345" s="1" t="s">
        <v>8978</v>
      </c>
      <c r="C3345" s="1" t="s">
        <v>8979</v>
      </c>
      <c r="D3345" s="1" t="s">
        <v>8980</v>
      </c>
      <c r="E3345" s="1" t="s">
        <v>65</v>
      </c>
      <c r="F3345" s="1" t="s">
        <v>1187</v>
      </c>
      <c r="G3345" s="1" t="s">
        <v>1188</v>
      </c>
    </row>
    <row r="3346" spans="1:7" x14ac:dyDescent="0.25">
      <c r="A3346" s="1">
        <v>33900213</v>
      </c>
      <c r="B3346" s="1" t="s">
        <v>8981</v>
      </c>
      <c r="C3346" s="1" t="s">
        <v>8982</v>
      </c>
      <c r="D3346" s="1" t="s">
        <v>8983</v>
      </c>
      <c r="E3346" s="1" t="s">
        <v>65</v>
      </c>
      <c r="F3346" s="1" t="s">
        <v>1187</v>
      </c>
      <c r="G3346" s="1" t="s">
        <v>1188</v>
      </c>
    </row>
    <row r="3347" spans="1:7" x14ac:dyDescent="0.25">
      <c r="A3347" s="1">
        <v>17785026</v>
      </c>
      <c r="B3347" s="1" t="s">
        <v>8984</v>
      </c>
      <c r="C3347" s="1" t="s">
        <v>8984</v>
      </c>
      <c r="D3347" s="1" t="s">
        <v>8984</v>
      </c>
      <c r="G3347" s="1" t="s">
        <v>199</v>
      </c>
    </row>
    <row r="3348" spans="1:7" x14ac:dyDescent="0.25">
      <c r="A3348" s="1">
        <v>15785026</v>
      </c>
      <c r="B3348" s="1" t="s">
        <v>8984</v>
      </c>
      <c r="C3348" s="1" t="s">
        <v>8984</v>
      </c>
      <c r="D3348" s="1" t="s">
        <v>8984</v>
      </c>
      <c r="G3348" s="1" t="s">
        <v>199</v>
      </c>
    </row>
    <row r="3349" spans="1:7" x14ac:dyDescent="0.25">
      <c r="A3349" s="1">
        <v>33900231</v>
      </c>
      <c r="B3349" s="1" t="s">
        <v>8985</v>
      </c>
      <c r="C3349" s="1" t="s">
        <v>8986</v>
      </c>
      <c r="D3349" s="1" t="s">
        <v>8987</v>
      </c>
      <c r="E3349" s="1" t="s">
        <v>65</v>
      </c>
      <c r="F3349" s="1" t="s">
        <v>1187</v>
      </c>
      <c r="G3349" s="1" t="s">
        <v>1188</v>
      </c>
    </row>
    <row r="3350" spans="1:7" x14ac:dyDescent="0.25">
      <c r="A3350" s="1">
        <v>33900230</v>
      </c>
      <c r="B3350" s="1" t="s">
        <v>8988</v>
      </c>
      <c r="C3350" s="1" t="s">
        <v>8989</v>
      </c>
      <c r="D3350" s="1" t="s">
        <v>8990</v>
      </c>
      <c r="E3350" s="1" t="s">
        <v>65</v>
      </c>
      <c r="F3350" s="1" t="s">
        <v>1187</v>
      </c>
      <c r="G3350" s="1" t="s">
        <v>1188</v>
      </c>
    </row>
    <row r="3351" spans="1:7" x14ac:dyDescent="0.25">
      <c r="A3351" s="1">
        <v>37140397</v>
      </c>
      <c r="B3351" s="1" t="s">
        <v>8991</v>
      </c>
      <c r="C3351" s="1" t="s">
        <v>8991</v>
      </c>
      <c r="D3351" s="1" t="s">
        <v>8991</v>
      </c>
      <c r="G3351" s="1" t="s">
        <v>199</v>
      </c>
    </row>
    <row r="3352" spans="1:7" x14ac:dyDescent="0.25">
      <c r="A3352" s="1">
        <v>37150065</v>
      </c>
      <c r="B3352" s="1" t="s">
        <v>8992</v>
      </c>
      <c r="C3352" s="1" t="s">
        <v>8993</v>
      </c>
      <c r="D3352" s="1" t="s">
        <v>8992</v>
      </c>
      <c r="E3352" s="1" t="s">
        <v>65</v>
      </c>
      <c r="G3352" s="1" t="s">
        <v>199</v>
      </c>
    </row>
    <row r="3353" spans="1:7" x14ac:dyDescent="0.25">
      <c r="A3353" s="1">
        <v>17710095</v>
      </c>
      <c r="B3353" s="1" t="s">
        <v>8994</v>
      </c>
      <c r="C3353" s="1" t="s">
        <v>8994</v>
      </c>
      <c r="D3353" s="1" t="s">
        <v>8994</v>
      </c>
      <c r="G3353" s="1" t="s">
        <v>199</v>
      </c>
    </row>
    <row r="3354" spans="1:7" x14ac:dyDescent="0.25">
      <c r="A3354" s="1">
        <v>15710095</v>
      </c>
      <c r="B3354" s="1" t="s">
        <v>8994</v>
      </c>
      <c r="C3354" s="1" t="s">
        <v>8994</v>
      </c>
      <c r="D3354" s="1" t="s">
        <v>8994</v>
      </c>
      <c r="G3354" s="1" t="s">
        <v>199</v>
      </c>
    </row>
    <row r="3355" spans="1:7" x14ac:dyDescent="0.25">
      <c r="A3355" s="1">
        <v>35200126</v>
      </c>
      <c r="B3355" s="1" t="s">
        <v>8995</v>
      </c>
      <c r="C3355" s="1" t="s">
        <v>8996</v>
      </c>
      <c r="D3355" s="1" t="s">
        <v>8997</v>
      </c>
      <c r="G3355" s="1" t="s">
        <v>199</v>
      </c>
    </row>
    <row r="3356" spans="1:7" x14ac:dyDescent="0.25">
      <c r="A3356" s="1">
        <v>35810067</v>
      </c>
      <c r="B3356" s="1" t="s">
        <v>8998</v>
      </c>
      <c r="C3356" s="1" t="s">
        <v>8998</v>
      </c>
      <c r="D3356" s="1" t="s">
        <v>8998</v>
      </c>
      <c r="G3356" s="1" t="s">
        <v>199</v>
      </c>
    </row>
    <row r="3357" spans="1:7" x14ac:dyDescent="0.25">
      <c r="A3357" s="1">
        <v>33004039</v>
      </c>
      <c r="B3357" s="1" t="s">
        <v>8999</v>
      </c>
      <c r="C3357" s="1" t="s">
        <v>9000</v>
      </c>
      <c r="D3357" s="1" t="s">
        <v>9001</v>
      </c>
      <c r="G3357" s="1" t="s">
        <v>199</v>
      </c>
    </row>
    <row r="3358" spans="1:7" x14ac:dyDescent="0.25">
      <c r="A3358" s="1">
        <v>33004040</v>
      </c>
      <c r="B3358" s="1" t="s">
        <v>9002</v>
      </c>
      <c r="C3358" s="1" t="s">
        <v>9003</v>
      </c>
      <c r="D3358" s="1" t="s">
        <v>9004</v>
      </c>
      <c r="G3358" s="1" t="s">
        <v>199</v>
      </c>
    </row>
    <row r="3359" spans="1:7" x14ac:dyDescent="0.25">
      <c r="A3359" s="1">
        <v>26315006</v>
      </c>
      <c r="B3359" s="1" t="s">
        <v>9005</v>
      </c>
      <c r="C3359" s="1" t="s">
        <v>9006</v>
      </c>
      <c r="D3359" s="1" t="s">
        <v>9007</v>
      </c>
      <c r="E3359" s="1" t="s">
        <v>66</v>
      </c>
      <c r="F3359" s="1" t="s">
        <v>1388</v>
      </c>
      <c r="G3359" s="1" t="s">
        <v>1389</v>
      </c>
    </row>
    <row r="3360" spans="1:7" x14ac:dyDescent="0.25">
      <c r="A3360" s="1">
        <v>35201130</v>
      </c>
      <c r="B3360" s="1" t="s">
        <v>9008</v>
      </c>
      <c r="C3360" s="1" t="s">
        <v>9008</v>
      </c>
      <c r="D3360" s="1" t="s">
        <v>9008</v>
      </c>
      <c r="G3360" s="1" t="s">
        <v>199</v>
      </c>
    </row>
    <row r="3361" spans="1:7" x14ac:dyDescent="0.25">
      <c r="B3361" s="1" t="s">
        <v>9009</v>
      </c>
      <c r="C3361" s="1" t="s">
        <v>9010</v>
      </c>
      <c r="D3361" s="1" t="s">
        <v>9011</v>
      </c>
      <c r="E3361" s="1" t="s">
        <v>66</v>
      </c>
      <c r="G3361" s="1" t="s">
        <v>199</v>
      </c>
    </row>
    <row r="3362" spans="1:7" x14ac:dyDescent="0.25">
      <c r="B3362" s="1" t="s">
        <v>9012</v>
      </c>
      <c r="C3362" s="1" t="s">
        <v>9013</v>
      </c>
      <c r="D3362" s="1" t="s">
        <v>9014</v>
      </c>
      <c r="E3362" s="1" t="s">
        <v>65</v>
      </c>
      <c r="F3362" s="1" t="s">
        <v>7702</v>
      </c>
      <c r="G3362" s="1" t="s">
        <v>199</v>
      </c>
    </row>
    <row r="3363" spans="1:7" x14ac:dyDescent="0.25">
      <c r="B3363" s="1" t="s">
        <v>9015</v>
      </c>
      <c r="C3363" s="1" t="s">
        <v>9016</v>
      </c>
      <c r="D3363" s="1" t="s">
        <v>9017</v>
      </c>
      <c r="E3363" s="1" t="s">
        <v>65</v>
      </c>
      <c r="F3363" s="1" t="s">
        <v>7702</v>
      </c>
      <c r="G3363" s="1" t="s">
        <v>199</v>
      </c>
    </row>
    <row r="3364" spans="1:7" x14ac:dyDescent="0.25">
      <c r="A3364" s="1">
        <v>35201132</v>
      </c>
      <c r="B3364" s="1" t="s">
        <v>9018</v>
      </c>
      <c r="C3364" s="1" t="s">
        <v>9019</v>
      </c>
      <c r="D3364" s="1" t="s">
        <v>9020</v>
      </c>
      <c r="E3364" s="1" t="s">
        <v>65</v>
      </c>
      <c r="F3364" s="1" t="s">
        <v>480</v>
      </c>
      <c r="G3364" s="1" t="s">
        <v>481</v>
      </c>
    </row>
    <row r="3365" spans="1:7" x14ac:dyDescent="0.25">
      <c r="A3365" s="1">
        <v>33900232</v>
      </c>
      <c r="B3365" s="1" t="s">
        <v>9021</v>
      </c>
      <c r="C3365" s="1" t="s">
        <v>9022</v>
      </c>
      <c r="D3365" s="1" t="s">
        <v>9023</v>
      </c>
      <c r="E3365" s="1" t="s">
        <v>66</v>
      </c>
      <c r="G3365" s="1" t="s">
        <v>199</v>
      </c>
    </row>
    <row r="3366" spans="1:7" x14ac:dyDescent="0.25">
      <c r="A3366" s="1">
        <v>37100091</v>
      </c>
      <c r="B3366" s="1" t="s">
        <v>9024</v>
      </c>
      <c r="C3366" s="1" t="s">
        <v>9024</v>
      </c>
      <c r="D3366" s="1" t="s">
        <v>9024</v>
      </c>
      <c r="G3366" s="1" t="s">
        <v>199</v>
      </c>
    </row>
    <row r="3367" spans="1:7" x14ac:dyDescent="0.25">
      <c r="A3367" s="1">
        <v>37100092</v>
      </c>
      <c r="B3367" s="1" t="s">
        <v>9025</v>
      </c>
      <c r="C3367" s="1" t="s">
        <v>9025</v>
      </c>
      <c r="D3367" s="1" t="s">
        <v>9025</v>
      </c>
      <c r="G3367" s="1" t="s">
        <v>199</v>
      </c>
    </row>
    <row r="3368" spans="1:7" x14ac:dyDescent="0.25">
      <c r="A3368" s="1">
        <v>37100093</v>
      </c>
      <c r="B3368" s="1" t="s">
        <v>9026</v>
      </c>
      <c r="C3368" s="1" t="s">
        <v>9026</v>
      </c>
      <c r="D3368" s="1" t="s">
        <v>9026</v>
      </c>
      <c r="G3368" s="1" t="s">
        <v>199</v>
      </c>
    </row>
    <row r="3369" spans="1:7" x14ac:dyDescent="0.25">
      <c r="A3369" s="1">
        <v>33904001</v>
      </c>
      <c r="B3369" s="1" t="s">
        <v>9027</v>
      </c>
      <c r="C3369" s="1" t="s">
        <v>9028</v>
      </c>
      <c r="D3369" s="1" t="s">
        <v>9029</v>
      </c>
      <c r="E3369" s="1" t="s">
        <v>65</v>
      </c>
      <c r="F3369" s="1" t="s">
        <v>171</v>
      </c>
      <c r="G3369" s="1" t="s">
        <v>172</v>
      </c>
    </row>
    <row r="3370" spans="1:7" x14ac:dyDescent="0.25">
      <c r="A3370" s="1">
        <v>33904002</v>
      </c>
      <c r="B3370" s="1" t="s">
        <v>9030</v>
      </c>
      <c r="C3370" s="1" t="s">
        <v>9031</v>
      </c>
      <c r="D3370" s="1" t="s">
        <v>9032</v>
      </c>
      <c r="E3370" s="1" t="s">
        <v>65</v>
      </c>
      <c r="F3370" s="1" t="s">
        <v>171</v>
      </c>
      <c r="G3370" s="1" t="s">
        <v>172</v>
      </c>
    </row>
    <row r="3371" spans="1:7" x14ac:dyDescent="0.25">
      <c r="A3371" s="1">
        <v>33904003</v>
      </c>
      <c r="B3371" s="1" t="s">
        <v>9033</v>
      </c>
      <c r="C3371" s="1" t="s">
        <v>9034</v>
      </c>
      <c r="D3371" s="1" t="s">
        <v>9035</v>
      </c>
      <c r="E3371" s="1" t="s">
        <v>65</v>
      </c>
      <c r="F3371" s="1" t="s">
        <v>171</v>
      </c>
      <c r="G3371" s="1" t="s">
        <v>172</v>
      </c>
    </row>
    <row r="3372" spans="1:7" x14ac:dyDescent="0.25">
      <c r="A3372" s="1">
        <v>33904004</v>
      </c>
      <c r="B3372" s="1" t="s">
        <v>9036</v>
      </c>
      <c r="C3372" s="1" t="s">
        <v>9037</v>
      </c>
      <c r="D3372" s="1" t="s">
        <v>9038</v>
      </c>
      <c r="E3372" s="1" t="s">
        <v>65</v>
      </c>
      <c r="F3372" s="1" t="s">
        <v>171</v>
      </c>
      <c r="G3372" s="1" t="s">
        <v>172</v>
      </c>
    </row>
    <row r="3373" spans="1:7" x14ac:dyDescent="0.25">
      <c r="B3373" s="1" t="s">
        <v>9039</v>
      </c>
      <c r="C3373" s="1" t="s">
        <v>9040</v>
      </c>
      <c r="D3373" s="1" t="s">
        <v>9041</v>
      </c>
      <c r="E3373" s="1" t="s">
        <v>66</v>
      </c>
      <c r="F3373" s="1" t="s">
        <v>7862</v>
      </c>
      <c r="G3373" s="1" t="s">
        <v>199</v>
      </c>
    </row>
    <row r="3374" spans="1:7" x14ac:dyDescent="0.25">
      <c r="B3374" s="1" t="s">
        <v>9042</v>
      </c>
      <c r="C3374" s="1" t="s">
        <v>9043</v>
      </c>
      <c r="D3374" s="1" t="s">
        <v>9044</v>
      </c>
      <c r="E3374" s="1" t="s">
        <v>66</v>
      </c>
      <c r="F3374" s="1" t="s">
        <v>7862</v>
      </c>
      <c r="G3374" s="1" t="s">
        <v>199</v>
      </c>
    </row>
    <row r="3375" spans="1:7" x14ac:dyDescent="0.25">
      <c r="B3375" s="1" t="s">
        <v>9045</v>
      </c>
      <c r="C3375" s="1" t="s">
        <v>9046</v>
      </c>
      <c r="D3375" s="1" t="s">
        <v>9047</v>
      </c>
      <c r="E3375" s="1" t="s">
        <v>66</v>
      </c>
      <c r="F3375" s="1" t="s">
        <v>7862</v>
      </c>
      <c r="G3375" s="1" t="s">
        <v>199</v>
      </c>
    </row>
    <row r="3376" spans="1:7" x14ac:dyDescent="0.25">
      <c r="A3376" s="1">
        <v>33950223</v>
      </c>
      <c r="B3376" s="1" t="s">
        <v>9048</v>
      </c>
      <c r="C3376" s="1" t="s">
        <v>9049</v>
      </c>
      <c r="D3376" s="1" t="s">
        <v>9050</v>
      </c>
      <c r="E3376" s="1" t="s">
        <v>65</v>
      </c>
      <c r="F3376" s="1" t="s">
        <v>382</v>
      </c>
      <c r="G3376" s="1" t="s">
        <v>383</v>
      </c>
    </row>
    <row r="3377" spans="1:7" x14ac:dyDescent="0.25">
      <c r="A3377" s="1">
        <v>37100094</v>
      </c>
      <c r="B3377" s="1" t="s">
        <v>9051</v>
      </c>
      <c r="C3377" s="1" t="s">
        <v>9051</v>
      </c>
      <c r="D3377" s="1" t="s">
        <v>9051</v>
      </c>
      <c r="G3377" s="1" t="s">
        <v>199</v>
      </c>
    </row>
    <row r="3378" spans="1:7" x14ac:dyDescent="0.25">
      <c r="A3378" s="1">
        <v>37100095</v>
      </c>
      <c r="B3378" s="1" t="s">
        <v>9052</v>
      </c>
      <c r="C3378" s="1" t="s">
        <v>9052</v>
      </c>
      <c r="D3378" s="1" t="s">
        <v>9052</v>
      </c>
      <c r="G3378" s="1" t="s">
        <v>199</v>
      </c>
    </row>
    <row r="3379" spans="1:7" x14ac:dyDescent="0.25">
      <c r="A3379" s="1">
        <v>37100096</v>
      </c>
      <c r="B3379" s="1" t="s">
        <v>9053</v>
      </c>
      <c r="C3379" s="1" t="s">
        <v>9053</v>
      </c>
      <c r="D3379" s="1" t="s">
        <v>9053</v>
      </c>
      <c r="G3379" s="1" t="s">
        <v>199</v>
      </c>
    </row>
    <row r="3380" spans="1:7" x14ac:dyDescent="0.25">
      <c r="A3380" s="1">
        <v>39010312</v>
      </c>
      <c r="B3380" s="1" t="s">
        <v>9054</v>
      </c>
      <c r="C3380" s="1" t="s">
        <v>9054</v>
      </c>
      <c r="D3380" s="1" t="s">
        <v>9054</v>
      </c>
      <c r="E3380" s="1" t="s">
        <v>66</v>
      </c>
      <c r="G3380" s="1" t="s">
        <v>199</v>
      </c>
    </row>
    <row r="3381" spans="1:7" x14ac:dyDescent="0.25">
      <c r="A3381" s="1">
        <v>39010314</v>
      </c>
      <c r="B3381" s="1" t="s">
        <v>9055</v>
      </c>
      <c r="C3381" s="1" t="s">
        <v>9056</v>
      </c>
      <c r="D3381" s="1" t="s">
        <v>9057</v>
      </c>
      <c r="E3381" s="1" t="s">
        <v>66</v>
      </c>
      <c r="F3381" s="1" t="s">
        <v>9058</v>
      </c>
      <c r="G3381" s="1" t="s">
        <v>9059</v>
      </c>
    </row>
    <row r="3382" spans="1:7" x14ac:dyDescent="0.25">
      <c r="A3382" s="1">
        <v>18521005</v>
      </c>
      <c r="B3382" s="1" t="s">
        <v>9060</v>
      </c>
      <c r="C3382" s="1" t="s">
        <v>9060</v>
      </c>
      <c r="D3382" s="1" t="s">
        <v>9060</v>
      </c>
      <c r="G3382" s="1" t="s">
        <v>199</v>
      </c>
    </row>
    <row r="3383" spans="1:7" x14ac:dyDescent="0.25">
      <c r="B3383" s="1" t="s">
        <v>9061</v>
      </c>
      <c r="C3383" s="1" t="s">
        <v>9062</v>
      </c>
      <c r="D3383" s="1" t="s">
        <v>9063</v>
      </c>
      <c r="E3383" s="1" t="s">
        <v>66</v>
      </c>
      <c r="F3383" s="1" t="s">
        <v>7862</v>
      </c>
      <c r="G3383" s="1" t="s">
        <v>199</v>
      </c>
    </row>
    <row r="3384" spans="1:7" x14ac:dyDescent="0.25">
      <c r="A3384" s="1">
        <v>33950224</v>
      </c>
      <c r="B3384" s="1" t="s">
        <v>9064</v>
      </c>
      <c r="C3384" s="1" t="s">
        <v>9065</v>
      </c>
      <c r="D3384" s="1" t="s">
        <v>9066</v>
      </c>
      <c r="E3384" s="1" t="s">
        <v>66</v>
      </c>
      <c r="F3384" s="1" t="s">
        <v>382</v>
      </c>
      <c r="G3384" s="1" t="s">
        <v>383</v>
      </c>
    </row>
    <row r="3385" spans="1:7" x14ac:dyDescent="0.25">
      <c r="A3385" s="1">
        <v>33904005</v>
      </c>
      <c r="B3385" s="1" t="s">
        <v>9067</v>
      </c>
      <c r="C3385" s="1" t="s">
        <v>9068</v>
      </c>
      <c r="D3385" s="1" t="s">
        <v>9069</v>
      </c>
      <c r="E3385" s="1" t="s">
        <v>66</v>
      </c>
      <c r="F3385" s="1" t="s">
        <v>233</v>
      </c>
      <c r="G3385" s="1" t="s">
        <v>234</v>
      </c>
    </row>
    <row r="3386" spans="1:7" x14ac:dyDescent="0.25">
      <c r="A3386" s="1">
        <v>33904006</v>
      </c>
      <c r="B3386" s="1" t="s">
        <v>9070</v>
      </c>
      <c r="C3386" s="1" t="s">
        <v>9071</v>
      </c>
      <c r="D3386" s="1" t="s">
        <v>9072</v>
      </c>
      <c r="E3386" s="1" t="s">
        <v>65</v>
      </c>
      <c r="F3386" s="1" t="s">
        <v>171</v>
      </c>
      <c r="G3386" s="1" t="s">
        <v>172</v>
      </c>
    </row>
    <row r="3387" spans="1:7" x14ac:dyDescent="0.25">
      <c r="B3387" s="1" t="s">
        <v>9073</v>
      </c>
      <c r="C3387" s="1" t="s">
        <v>9074</v>
      </c>
      <c r="D3387" s="1" t="s">
        <v>9075</v>
      </c>
      <c r="E3387" s="1" t="s">
        <v>66</v>
      </c>
      <c r="F3387" s="1" t="s">
        <v>7434</v>
      </c>
      <c r="G3387" s="1" t="s">
        <v>199</v>
      </c>
    </row>
    <row r="3388" spans="1:7" x14ac:dyDescent="0.25">
      <c r="A3388" s="1">
        <v>33904007</v>
      </c>
      <c r="B3388" s="1" t="s">
        <v>9076</v>
      </c>
      <c r="C3388" s="1" t="s">
        <v>9077</v>
      </c>
      <c r="D3388" s="1" t="s">
        <v>9078</v>
      </c>
      <c r="E3388" s="1" t="s">
        <v>65</v>
      </c>
      <c r="F3388" s="1" t="s">
        <v>171</v>
      </c>
      <c r="G3388" s="1" t="s">
        <v>172</v>
      </c>
    </row>
    <row r="3389" spans="1:7" x14ac:dyDescent="0.25">
      <c r="B3389" s="1" t="s">
        <v>9079</v>
      </c>
      <c r="C3389" s="1" t="s">
        <v>9080</v>
      </c>
      <c r="D3389" s="1" t="s">
        <v>9081</v>
      </c>
      <c r="E3389" s="1" t="s">
        <v>66</v>
      </c>
      <c r="F3389" s="1" t="s">
        <v>7862</v>
      </c>
      <c r="G3389" s="1" t="s">
        <v>199</v>
      </c>
    </row>
    <row r="3390" spans="1:7" x14ac:dyDescent="0.25">
      <c r="B3390" s="1" t="s">
        <v>9082</v>
      </c>
      <c r="C3390" s="1" t="s">
        <v>9083</v>
      </c>
      <c r="D3390" s="1" t="s">
        <v>9084</v>
      </c>
      <c r="E3390" s="1" t="s">
        <v>66</v>
      </c>
      <c r="F3390" s="1" t="s">
        <v>7862</v>
      </c>
      <c r="G3390" s="1" t="s">
        <v>199</v>
      </c>
    </row>
    <row r="3391" spans="1:7" x14ac:dyDescent="0.25">
      <c r="B3391" s="1" t="s">
        <v>9085</v>
      </c>
      <c r="C3391" s="1" t="s">
        <v>9086</v>
      </c>
      <c r="D3391" s="1" t="s">
        <v>9087</v>
      </c>
      <c r="E3391" s="1" t="s">
        <v>66</v>
      </c>
      <c r="F3391" s="1" t="s">
        <v>7862</v>
      </c>
      <c r="G3391" s="1" t="s">
        <v>199</v>
      </c>
    </row>
    <row r="3392" spans="1:7" x14ac:dyDescent="0.25">
      <c r="B3392" s="1" t="s">
        <v>9088</v>
      </c>
      <c r="C3392" s="1" t="s">
        <v>9089</v>
      </c>
      <c r="D3392" s="1" t="s">
        <v>9090</v>
      </c>
      <c r="E3392" s="1" t="s">
        <v>66</v>
      </c>
      <c r="F3392" s="1" t="s">
        <v>7862</v>
      </c>
      <c r="G3392" s="1" t="s">
        <v>199</v>
      </c>
    </row>
    <row r="3393" spans="1:7" x14ac:dyDescent="0.25">
      <c r="B3393" s="1" t="s">
        <v>9091</v>
      </c>
      <c r="C3393" s="1" t="s">
        <v>9092</v>
      </c>
      <c r="D3393" s="1" t="s">
        <v>9093</v>
      </c>
      <c r="E3393" s="1" t="s">
        <v>66</v>
      </c>
      <c r="F3393" s="1" t="s">
        <v>7862</v>
      </c>
      <c r="G3393" s="1" t="s">
        <v>199</v>
      </c>
    </row>
    <row r="3394" spans="1:7" x14ac:dyDescent="0.25">
      <c r="B3394" s="1" t="s">
        <v>9094</v>
      </c>
      <c r="C3394" s="1" t="s">
        <v>9095</v>
      </c>
      <c r="D3394" s="1" t="s">
        <v>9096</v>
      </c>
      <c r="E3394" s="1" t="s">
        <v>66</v>
      </c>
      <c r="F3394" s="1" t="s">
        <v>7862</v>
      </c>
      <c r="G3394" s="1" t="s">
        <v>199</v>
      </c>
    </row>
    <row r="3395" spans="1:7" x14ac:dyDescent="0.25">
      <c r="B3395" s="1" t="s">
        <v>9097</v>
      </c>
      <c r="C3395" s="1" t="s">
        <v>9098</v>
      </c>
      <c r="D3395" s="1" t="s">
        <v>9099</v>
      </c>
      <c r="E3395" s="1" t="s">
        <v>66</v>
      </c>
      <c r="F3395" s="1" t="s">
        <v>7862</v>
      </c>
      <c r="G3395" s="1" t="s">
        <v>199</v>
      </c>
    </row>
    <row r="3396" spans="1:7" x14ac:dyDescent="0.25">
      <c r="B3396" s="1" t="s">
        <v>9100</v>
      </c>
      <c r="C3396" s="1" t="s">
        <v>9101</v>
      </c>
      <c r="D3396" s="1" t="s">
        <v>9102</v>
      </c>
      <c r="E3396" s="1" t="s">
        <v>66</v>
      </c>
      <c r="F3396" s="1" t="s">
        <v>7862</v>
      </c>
      <c r="G3396" s="1" t="s">
        <v>199</v>
      </c>
    </row>
    <row r="3397" spans="1:7" x14ac:dyDescent="0.25">
      <c r="A3397" s="1">
        <v>19745294</v>
      </c>
      <c r="B3397" s="1" t="s">
        <v>9103</v>
      </c>
      <c r="C3397" s="1" t="s">
        <v>9104</v>
      </c>
      <c r="D3397" s="1" t="s">
        <v>9105</v>
      </c>
      <c r="E3397" s="1" t="s">
        <v>66</v>
      </c>
      <c r="F3397" s="1" t="s">
        <v>356</v>
      </c>
      <c r="G3397" s="1" t="s">
        <v>357</v>
      </c>
    </row>
    <row r="3398" spans="1:7" x14ac:dyDescent="0.25">
      <c r="B3398" s="1" t="s">
        <v>9106</v>
      </c>
      <c r="C3398" s="1" t="s">
        <v>9107</v>
      </c>
      <c r="D3398" s="1" t="s">
        <v>9108</v>
      </c>
      <c r="E3398" s="1" t="s">
        <v>66</v>
      </c>
      <c r="F3398" s="1" t="s">
        <v>7862</v>
      </c>
      <c r="G3398" s="1" t="s">
        <v>199</v>
      </c>
    </row>
    <row r="3399" spans="1:7" x14ac:dyDescent="0.25">
      <c r="B3399" s="1" t="s">
        <v>9109</v>
      </c>
      <c r="C3399" s="1" t="s">
        <v>9110</v>
      </c>
      <c r="D3399" s="1" t="s">
        <v>9111</v>
      </c>
      <c r="E3399" s="1" t="s">
        <v>66</v>
      </c>
      <c r="F3399" s="1" t="s">
        <v>7862</v>
      </c>
      <c r="G3399" s="1" t="s">
        <v>199</v>
      </c>
    </row>
    <row r="3400" spans="1:7" x14ac:dyDescent="0.25">
      <c r="B3400" s="1" t="s">
        <v>9112</v>
      </c>
      <c r="C3400" s="1" t="s">
        <v>9113</v>
      </c>
      <c r="D3400" s="1" t="s">
        <v>9114</v>
      </c>
      <c r="E3400" s="1" t="s">
        <v>66</v>
      </c>
      <c r="F3400" s="1" t="s">
        <v>9115</v>
      </c>
      <c r="G3400" s="1" t="s">
        <v>199</v>
      </c>
    </row>
    <row r="3401" spans="1:7" x14ac:dyDescent="0.25">
      <c r="B3401" s="1" t="s">
        <v>9116</v>
      </c>
      <c r="C3401" s="1" t="s">
        <v>9117</v>
      </c>
      <c r="D3401" s="1" t="s">
        <v>9118</v>
      </c>
      <c r="E3401" s="1" t="s">
        <v>66</v>
      </c>
      <c r="F3401" s="1" t="s">
        <v>9115</v>
      </c>
      <c r="G3401" s="1" t="s">
        <v>199</v>
      </c>
    </row>
    <row r="3402" spans="1:7" x14ac:dyDescent="0.25">
      <c r="A3402" s="1">
        <v>19745271</v>
      </c>
      <c r="B3402" s="1" t="s">
        <v>9119</v>
      </c>
      <c r="C3402" s="1" t="s">
        <v>9120</v>
      </c>
      <c r="D3402" s="1" t="s">
        <v>9121</v>
      </c>
      <c r="E3402" s="1" t="s">
        <v>66</v>
      </c>
      <c r="F3402" s="1" t="s">
        <v>356</v>
      </c>
      <c r="G3402" s="1" t="s">
        <v>357</v>
      </c>
    </row>
    <row r="3403" spans="1:7" x14ac:dyDescent="0.25">
      <c r="B3403" s="1" t="s">
        <v>9122</v>
      </c>
      <c r="C3403" s="1" t="s">
        <v>9123</v>
      </c>
      <c r="D3403" s="1" t="s">
        <v>9124</v>
      </c>
      <c r="E3403" s="1" t="s">
        <v>66</v>
      </c>
      <c r="F3403" s="1" t="s">
        <v>7862</v>
      </c>
      <c r="G3403" s="1" t="s">
        <v>199</v>
      </c>
    </row>
    <row r="3404" spans="1:7" x14ac:dyDescent="0.25">
      <c r="A3404" s="1">
        <v>33904008</v>
      </c>
      <c r="B3404" s="1" t="s">
        <v>9125</v>
      </c>
      <c r="C3404" s="1" t="s">
        <v>9126</v>
      </c>
      <c r="D3404" s="1" t="s">
        <v>9127</v>
      </c>
      <c r="E3404" s="1" t="s">
        <v>65</v>
      </c>
      <c r="F3404" s="1" t="s">
        <v>171</v>
      </c>
      <c r="G3404" s="1" t="s">
        <v>172</v>
      </c>
    </row>
    <row r="3405" spans="1:7" x14ac:dyDescent="0.25">
      <c r="B3405" s="1" t="s">
        <v>9128</v>
      </c>
      <c r="C3405" s="1" t="s">
        <v>9129</v>
      </c>
      <c r="D3405" s="1" t="s">
        <v>9130</v>
      </c>
      <c r="E3405" s="1" t="s">
        <v>65</v>
      </c>
      <c r="F3405" s="1" t="s">
        <v>9131</v>
      </c>
      <c r="G3405" s="1" t="s">
        <v>199</v>
      </c>
    </row>
    <row r="3406" spans="1:7" x14ac:dyDescent="0.25">
      <c r="B3406" s="1" t="s">
        <v>9132</v>
      </c>
      <c r="C3406" s="1" t="s">
        <v>9133</v>
      </c>
      <c r="D3406" s="1" t="s">
        <v>9134</v>
      </c>
      <c r="E3406" s="1" t="s">
        <v>65</v>
      </c>
      <c r="F3406" s="1" t="s">
        <v>7765</v>
      </c>
      <c r="G3406" s="1" t="s">
        <v>199</v>
      </c>
    </row>
    <row r="3407" spans="1:7" x14ac:dyDescent="0.25">
      <c r="A3407" s="1">
        <v>33904009</v>
      </c>
      <c r="B3407" s="1" t="s">
        <v>9135</v>
      </c>
      <c r="C3407" s="1" t="s">
        <v>9136</v>
      </c>
      <c r="D3407" s="1" t="s">
        <v>9137</v>
      </c>
      <c r="E3407" s="1" t="s">
        <v>65</v>
      </c>
      <c r="F3407" s="1" t="s">
        <v>171</v>
      </c>
      <c r="G3407" s="1" t="s">
        <v>172</v>
      </c>
    </row>
    <row r="3408" spans="1:7" x14ac:dyDescent="0.25">
      <c r="B3408" s="1" t="s">
        <v>9138</v>
      </c>
      <c r="C3408" s="1" t="s">
        <v>9139</v>
      </c>
      <c r="D3408" s="1" t="s">
        <v>9140</v>
      </c>
      <c r="E3408" s="1" t="s">
        <v>66</v>
      </c>
      <c r="G3408" s="1" t="s">
        <v>199</v>
      </c>
    </row>
    <row r="3409" spans="1:7" x14ac:dyDescent="0.25">
      <c r="B3409" s="1" t="s">
        <v>9141</v>
      </c>
      <c r="C3409" s="1" t="s">
        <v>9142</v>
      </c>
      <c r="D3409" s="1" t="s">
        <v>9143</v>
      </c>
      <c r="E3409" s="1" t="s">
        <v>66</v>
      </c>
      <c r="G3409" s="1" t="s">
        <v>199</v>
      </c>
    </row>
    <row r="3410" spans="1:7" x14ac:dyDescent="0.25">
      <c r="B3410" s="1" t="s">
        <v>9144</v>
      </c>
      <c r="C3410" s="1" t="s">
        <v>9145</v>
      </c>
      <c r="D3410" s="1" t="s">
        <v>9146</v>
      </c>
      <c r="E3410" s="1" t="s">
        <v>66</v>
      </c>
      <c r="F3410" s="1" t="s">
        <v>7862</v>
      </c>
      <c r="G3410" s="1" t="s">
        <v>199</v>
      </c>
    </row>
    <row r="3411" spans="1:7" x14ac:dyDescent="0.25">
      <c r="A3411" s="1">
        <v>15718068</v>
      </c>
      <c r="B3411" s="1" t="s">
        <v>9147</v>
      </c>
      <c r="C3411" s="1" t="s">
        <v>9147</v>
      </c>
      <c r="D3411" s="1" t="s">
        <v>9147</v>
      </c>
      <c r="G3411" s="1" t="s">
        <v>199</v>
      </c>
    </row>
    <row r="3412" spans="1:7" x14ac:dyDescent="0.25">
      <c r="B3412" s="1" t="s">
        <v>9148</v>
      </c>
      <c r="C3412" s="1" t="s">
        <v>9149</v>
      </c>
      <c r="D3412" s="1" t="s">
        <v>9150</v>
      </c>
      <c r="E3412" s="1" t="s">
        <v>65</v>
      </c>
      <c r="F3412" s="1" t="s">
        <v>9151</v>
      </c>
      <c r="G3412" s="1" t="s">
        <v>199</v>
      </c>
    </row>
    <row r="3413" spans="1:7" x14ac:dyDescent="0.25">
      <c r="A3413" s="1">
        <v>17718069</v>
      </c>
      <c r="B3413" s="1" t="s">
        <v>9152</v>
      </c>
      <c r="C3413" s="1" t="s">
        <v>9152</v>
      </c>
      <c r="D3413" s="1" t="s">
        <v>9152</v>
      </c>
      <c r="G3413" s="1" t="s">
        <v>199</v>
      </c>
    </row>
    <row r="3414" spans="1:7" x14ac:dyDescent="0.25">
      <c r="A3414" s="1">
        <v>15718069</v>
      </c>
      <c r="B3414" s="1" t="s">
        <v>9152</v>
      </c>
      <c r="C3414" s="1" t="s">
        <v>9152</v>
      </c>
      <c r="D3414" s="1" t="s">
        <v>9152</v>
      </c>
      <c r="G3414" s="1" t="s">
        <v>199</v>
      </c>
    </row>
    <row r="3415" spans="1:7" x14ac:dyDescent="0.25">
      <c r="A3415" s="1">
        <v>33004047</v>
      </c>
      <c r="B3415" s="1" t="s">
        <v>9153</v>
      </c>
      <c r="C3415" s="1" t="s">
        <v>9154</v>
      </c>
      <c r="D3415" s="1" t="s">
        <v>9155</v>
      </c>
      <c r="E3415" s="1" t="s">
        <v>65</v>
      </c>
      <c r="F3415" s="1" t="s">
        <v>480</v>
      </c>
      <c r="G3415" s="1" t="s">
        <v>481</v>
      </c>
    </row>
    <row r="3416" spans="1:7" x14ac:dyDescent="0.25">
      <c r="A3416" s="1">
        <v>33004048</v>
      </c>
      <c r="B3416" s="1" t="s">
        <v>9156</v>
      </c>
      <c r="C3416" s="1" t="s">
        <v>9157</v>
      </c>
      <c r="D3416" s="1" t="s">
        <v>9158</v>
      </c>
      <c r="E3416" s="1" t="s">
        <v>65</v>
      </c>
      <c r="F3416" s="1" t="s">
        <v>480</v>
      </c>
      <c r="G3416" s="1" t="s">
        <v>481</v>
      </c>
    </row>
    <row r="3417" spans="1:7" x14ac:dyDescent="0.25">
      <c r="A3417" s="1">
        <v>35510431</v>
      </c>
      <c r="B3417" s="1" t="s">
        <v>9159</v>
      </c>
      <c r="C3417" s="1" t="s">
        <v>9160</v>
      </c>
      <c r="D3417" s="1" t="s">
        <v>9161</v>
      </c>
      <c r="E3417" s="1" t="s">
        <v>66</v>
      </c>
      <c r="F3417" s="1" t="s">
        <v>9162</v>
      </c>
      <c r="G3417" s="1" t="s">
        <v>9163</v>
      </c>
    </row>
    <row r="3418" spans="1:7" x14ac:dyDescent="0.25">
      <c r="B3418" s="1" t="s">
        <v>9164</v>
      </c>
      <c r="C3418" s="1" t="s">
        <v>9165</v>
      </c>
      <c r="D3418" s="1" t="s">
        <v>9166</v>
      </c>
      <c r="E3418" s="1" t="s">
        <v>66</v>
      </c>
      <c r="G3418" s="1" t="s">
        <v>199</v>
      </c>
    </row>
    <row r="3419" spans="1:7" x14ac:dyDescent="0.25">
      <c r="B3419" s="1" t="s">
        <v>9167</v>
      </c>
      <c r="C3419" s="1" t="s">
        <v>9168</v>
      </c>
      <c r="D3419" s="1" t="s">
        <v>9167</v>
      </c>
      <c r="E3419" s="1" t="s">
        <v>66</v>
      </c>
      <c r="G3419" s="1" t="s">
        <v>199</v>
      </c>
    </row>
    <row r="3420" spans="1:7" x14ac:dyDescent="0.25">
      <c r="B3420" s="1" t="s">
        <v>9169</v>
      </c>
      <c r="C3420" s="1" t="s">
        <v>9170</v>
      </c>
      <c r="D3420" s="1" t="s">
        <v>9171</v>
      </c>
      <c r="E3420" s="1" t="s">
        <v>66</v>
      </c>
      <c r="F3420" s="1" t="s">
        <v>7862</v>
      </c>
      <c r="G3420" s="1" t="s">
        <v>199</v>
      </c>
    </row>
    <row r="3421" spans="1:7" x14ac:dyDescent="0.25">
      <c r="B3421" s="1" t="s">
        <v>9172</v>
      </c>
      <c r="C3421" s="1" t="s">
        <v>9173</v>
      </c>
      <c r="D3421" s="1" t="s">
        <v>9174</v>
      </c>
      <c r="E3421" s="1" t="s">
        <v>66</v>
      </c>
      <c r="F3421" s="1" t="s">
        <v>7862</v>
      </c>
      <c r="G3421" s="1" t="s">
        <v>199</v>
      </c>
    </row>
    <row r="3422" spans="1:7" x14ac:dyDescent="0.25">
      <c r="B3422" s="1" t="s">
        <v>9175</v>
      </c>
      <c r="C3422" s="1" t="s">
        <v>9176</v>
      </c>
      <c r="D3422" s="1" t="s">
        <v>9177</v>
      </c>
      <c r="E3422" s="1" t="s">
        <v>66</v>
      </c>
      <c r="F3422" s="1" t="s">
        <v>7862</v>
      </c>
      <c r="G3422" s="1" t="s">
        <v>199</v>
      </c>
    </row>
    <row r="3423" spans="1:7" x14ac:dyDescent="0.25">
      <c r="A3423" s="1">
        <v>17745264</v>
      </c>
      <c r="B3423" s="1" t="s">
        <v>9178</v>
      </c>
      <c r="C3423" s="1" t="s">
        <v>9178</v>
      </c>
      <c r="D3423" s="1" t="s">
        <v>9178</v>
      </c>
      <c r="G3423" s="1" t="s">
        <v>199</v>
      </c>
    </row>
    <row r="3424" spans="1:7" x14ac:dyDescent="0.25">
      <c r="A3424" s="1">
        <v>35125024</v>
      </c>
      <c r="B3424" s="1" t="s">
        <v>9179</v>
      </c>
      <c r="C3424" s="1" t="s">
        <v>9180</v>
      </c>
      <c r="D3424" s="1" t="s">
        <v>9181</v>
      </c>
      <c r="E3424" s="1" t="s">
        <v>66</v>
      </c>
      <c r="F3424" s="1" t="s">
        <v>7721</v>
      </c>
      <c r="G3424" s="1" t="s">
        <v>7722</v>
      </c>
    </row>
    <row r="3425" spans="1:7" x14ac:dyDescent="0.25">
      <c r="A3425" s="1">
        <v>33900241</v>
      </c>
      <c r="B3425" s="1" t="s">
        <v>9182</v>
      </c>
      <c r="C3425" s="1" t="s">
        <v>9183</v>
      </c>
      <c r="D3425" s="1" t="s">
        <v>9184</v>
      </c>
      <c r="E3425" s="1" t="s">
        <v>65</v>
      </c>
      <c r="G3425" s="1" t="s">
        <v>199</v>
      </c>
    </row>
    <row r="3426" spans="1:7" x14ac:dyDescent="0.25">
      <c r="A3426" s="1">
        <v>33900245</v>
      </c>
      <c r="B3426" s="1" t="s">
        <v>9185</v>
      </c>
      <c r="C3426" s="1" t="s">
        <v>9186</v>
      </c>
      <c r="D3426" s="1" t="s">
        <v>9187</v>
      </c>
      <c r="E3426" s="1" t="s">
        <v>65</v>
      </c>
      <c r="G3426" s="1" t="s">
        <v>199</v>
      </c>
    </row>
    <row r="3427" spans="1:7" x14ac:dyDescent="0.25">
      <c r="A3427" s="1">
        <v>37100099</v>
      </c>
      <c r="B3427" s="1" t="s">
        <v>9188</v>
      </c>
      <c r="C3427" s="1" t="s">
        <v>9188</v>
      </c>
      <c r="D3427" s="1" t="s">
        <v>9188</v>
      </c>
      <c r="G3427" s="1" t="s">
        <v>199</v>
      </c>
    </row>
    <row r="3428" spans="1:7" x14ac:dyDescent="0.25">
      <c r="A3428" s="1">
        <v>37100100</v>
      </c>
      <c r="B3428" s="1" t="s">
        <v>9189</v>
      </c>
      <c r="C3428" s="1" t="s">
        <v>9189</v>
      </c>
      <c r="D3428" s="1" t="s">
        <v>9189</v>
      </c>
      <c r="G3428" s="1" t="s">
        <v>199</v>
      </c>
    </row>
    <row r="3429" spans="1:7" x14ac:dyDescent="0.25">
      <c r="A3429" s="1">
        <v>37100101</v>
      </c>
      <c r="B3429" s="1" t="s">
        <v>9190</v>
      </c>
      <c r="C3429" s="1" t="s">
        <v>9190</v>
      </c>
      <c r="D3429" s="1" t="s">
        <v>9190</v>
      </c>
      <c r="G3429" s="1" t="s">
        <v>199</v>
      </c>
    </row>
    <row r="3430" spans="1:7" x14ac:dyDescent="0.25">
      <c r="A3430" s="1">
        <v>37100097</v>
      </c>
      <c r="B3430" s="1" t="s">
        <v>9191</v>
      </c>
      <c r="C3430" s="1" t="s">
        <v>9191</v>
      </c>
      <c r="D3430" s="1" t="s">
        <v>9191</v>
      </c>
      <c r="G3430" s="1" t="s">
        <v>199</v>
      </c>
    </row>
    <row r="3431" spans="1:7" x14ac:dyDescent="0.25">
      <c r="A3431" s="1">
        <v>37100098</v>
      </c>
      <c r="B3431" s="1" t="s">
        <v>9192</v>
      </c>
      <c r="C3431" s="1" t="s">
        <v>9192</v>
      </c>
      <c r="D3431" s="1" t="s">
        <v>9192</v>
      </c>
      <c r="G3431" s="1" t="s">
        <v>199</v>
      </c>
    </row>
    <row r="3432" spans="1:7" x14ac:dyDescent="0.25">
      <c r="A3432" s="1">
        <v>37100102</v>
      </c>
      <c r="B3432" s="1" t="s">
        <v>9193</v>
      </c>
      <c r="C3432" s="1" t="s">
        <v>9193</v>
      </c>
      <c r="D3432" s="1" t="s">
        <v>9193</v>
      </c>
      <c r="G3432" s="1" t="s">
        <v>199</v>
      </c>
    </row>
    <row r="3433" spans="1:7" x14ac:dyDescent="0.25">
      <c r="A3433" s="1">
        <v>37100103</v>
      </c>
      <c r="B3433" s="1" t="s">
        <v>9194</v>
      </c>
      <c r="C3433" s="1" t="s">
        <v>9194</v>
      </c>
      <c r="D3433" s="1" t="s">
        <v>9194</v>
      </c>
      <c r="G3433" s="1" t="s">
        <v>199</v>
      </c>
    </row>
    <row r="3434" spans="1:7" x14ac:dyDescent="0.25">
      <c r="A3434" s="1">
        <v>37100104</v>
      </c>
      <c r="B3434" s="1" t="s">
        <v>9195</v>
      </c>
      <c r="C3434" s="1" t="s">
        <v>9195</v>
      </c>
      <c r="D3434" s="1" t="s">
        <v>9195</v>
      </c>
      <c r="G3434" s="1" t="s">
        <v>199</v>
      </c>
    </row>
    <row r="3435" spans="1:7" x14ac:dyDescent="0.25">
      <c r="A3435" s="1">
        <v>37100105</v>
      </c>
      <c r="B3435" s="1" t="s">
        <v>9196</v>
      </c>
      <c r="C3435" s="1" t="s">
        <v>9196</v>
      </c>
      <c r="D3435" s="1" t="s">
        <v>9196</v>
      </c>
      <c r="G3435" s="1" t="s">
        <v>199</v>
      </c>
    </row>
    <row r="3436" spans="1:7" x14ac:dyDescent="0.25">
      <c r="A3436" s="1">
        <v>37100106</v>
      </c>
      <c r="B3436" s="1" t="s">
        <v>9197</v>
      </c>
      <c r="C3436" s="1" t="s">
        <v>9197</v>
      </c>
      <c r="D3436" s="1" t="s">
        <v>9197</v>
      </c>
      <c r="G3436" s="1" t="s">
        <v>199</v>
      </c>
    </row>
    <row r="3437" spans="1:7" x14ac:dyDescent="0.25">
      <c r="A3437" s="1">
        <v>37100107</v>
      </c>
      <c r="B3437" s="1" t="s">
        <v>9198</v>
      </c>
      <c r="C3437" s="1" t="s">
        <v>9198</v>
      </c>
      <c r="D3437" s="1" t="s">
        <v>9198</v>
      </c>
      <c r="G3437" s="1" t="s">
        <v>199</v>
      </c>
    </row>
    <row r="3438" spans="1:7" x14ac:dyDescent="0.25">
      <c r="A3438" s="1">
        <v>37100108</v>
      </c>
      <c r="B3438" s="1" t="s">
        <v>9199</v>
      </c>
      <c r="C3438" s="1" t="s">
        <v>9199</v>
      </c>
      <c r="D3438" s="1" t="s">
        <v>9199</v>
      </c>
      <c r="G3438" s="1" t="s">
        <v>199</v>
      </c>
    </row>
    <row r="3439" spans="1:7" x14ac:dyDescent="0.25">
      <c r="A3439" s="1">
        <v>37100109</v>
      </c>
      <c r="B3439" s="1" t="s">
        <v>9200</v>
      </c>
      <c r="C3439" s="1" t="s">
        <v>9200</v>
      </c>
      <c r="D3439" s="1" t="s">
        <v>9200</v>
      </c>
      <c r="G3439" s="1" t="s">
        <v>199</v>
      </c>
    </row>
    <row r="3440" spans="1:7" x14ac:dyDescent="0.25">
      <c r="A3440" s="1">
        <v>37100110</v>
      </c>
      <c r="B3440" s="1" t="s">
        <v>9201</v>
      </c>
      <c r="C3440" s="1" t="s">
        <v>9201</v>
      </c>
      <c r="D3440" s="1" t="s">
        <v>9201</v>
      </c>
      <c r="G3440" s="1" t="s">
        <v>199</v>
      </c>
    </row>
    <row r="3441" spans="1:7" x14ac:dyDescent="0.25">
      <c r="A3441" s="1">
        <v>37100111</v>
      </c>
      <c r="B3441" s="1" t="s">
        <v>9202</v>
      </c>
      <c r="C3441" s="1" t="s">
        <v>9202</v>
      </c>
      <c r="D3441" s="1" t="s">
        <v>9202</v>
      </c>
      <c r="G3441" s="1" t="s">
        <v>199</v>
      </c>
    </row>
    <row r="3442" spans="1:7" x14ac:dyDescent="0.25">
      <c r="A3442" s="1">
        <v>37100112</v>
      </c>
      <c r="B3442" s="1" t="s">
        <v>9203</v>
      </c>
      <c r="C3442" s="1" t="s">
        <v>9203</v>
      </c>
      <c r="D3442" s="1" t="s">
        <v>9203</v>
      </c>
      <c r="G3442" s="1" t="s">
        <v>199</v>
      </c>
    </row>
    <row r="3443" spans="1:7" x14ac:dyDescent="0.25">
      <c r="A3443" s="1">
        <v>37100113</v>
      </c>
      <c r="B3443" s="1" t="s">
        <v>9204</v>
      </c>
      <c r="C3443" s="1" t="s">
        <v>9204</v>
      </c>
      <c r="D3443" s="1" t="s">
        <v>9204</v>
      </c>
      <c r="G3443" s="1" t="s">
        <v>199</v>
      </c>
    </row>
    <row r="3444" spans="1:7" x14ac:dyDescent="0.25">
      <c r="A3444" s="1">
        <v>37100114</v>
      </c>
      <c r="B3444" s="1" t="s">
        <v>9205</v>
      </c>
      <c r="C3444" s="1" t="s">
        <v>9205</v>
      </c>
      <c r="D3444" s="1" t="s">
        <v>9205</v>
      </c>
      <c r="G3444" s="1" t="s">
        <v>199</v>
      </c>
    </row>
    <row r="3445" spans="1:7" x14ac:dyDescent="0.25">
      <c r="A3445" s="1">
        <v>37100115</v>
      </c>
      <c r="B3445" s="1" t="s">
        <v>9206</v>
      </c>
      <c r="C3445" s="1" t="s">
        <v>9206</v>
      </c>
      <c r="D3445" s="1" t="s">
        <v>9206</v>
      </c>
      <c r="G3445" s="1" t="s">
        <v>199</v>
      </c>
    </row>
    <row r="3446" spans="1:7" x14ac:dyDescent="0.25">
      <c r="A3446" s="1">
        <v>37100116</v>
      </c>
      <c r="B3446" s="1" t="s">
        <v>9207</v>
      </c>
      <c r="C3446" s="1" t="s">
        <v>9207</v>
      </c>
      <c r="D3446" s="1" t="s">
        <v>9207</v>
      </c>
      <c r="G3446" s="1" t="s">
        <v>199</v>
      </c>
    </row>
    <row r="3447" spans="1:7" x14ac:dyDescent="0.25">
      <c r="A3447" s="1">
        <v>37100117</v>
      </c>
      <c r="B3447" s="1" t="s">
        <v>9208</v>
      </c>
      <c r="C3447" s="1" t="s">
        <v>9208</v>
      </c>
      <c r="D3447" s="1" t="s">
        <v>9208</v>
      </c>
      <c r="G3447" s="1" t="s">
        <v>199</v>
      </c>
    </row>
    <row r="3448" spans="1:7" x14ac:dyDescent="0.25">
      <c r="A3448" s="1">
        <v>37100118</v>
      </c>
      <c r="B3448" s="1" t="s">
        <v>9209</v>
      </c>
      <c r="C3448" s="1" t="s">
        <v>9209</v>
      </c>
      <c r="D3448" s="1" t="s">
        <v>9209</v>
      </c>
      <c r="G3448" s="1" t="s">
        <v>199</v>
      </c>
    </row>
    <row r="3449" spans="1:7" x14ac:dyDescent="0.25">
      <c r="A3449" s="1">
        <v>37100119</v>
      </c>
      <c r="B3449" s="1" t="s">
        <v>9210</v>
      </c>
      <c r="C3449" s="1" t="s">
        <v>9210</v>
      </c>
      <c r="D3449" s="1" t="s">
        <v>9210</v>
      </c>
      <c r="G3449" s="1" t="s">
        <v>199</v>
      </c>
    </row>
    <row r="3450" spans="1:7" x14ac:dyDescent="0.25">
      <c r="A3450" s="1">
        <v>37100121</v>
      </c>
      <c r="B3450" s="1" t="s">
        <v>9211</v>
      </c>
      <c r="C3450" s="1" t="s">
        <v>9211</v>
      </c>
      <c r="D3450" s="1" t="s">
        <v>9211</v>
      </c>
      <c r="G3450" s="1" t="s">
        <v>199</v>
      </c>
    </row>
    <row r="3451" spans="1:7" x14ac:dyDescent="0.25">
      <c r="A3451" s="1">
        <v>37100122</v>
      </c>
      <c r="B3451" s="1" t="s">
        <v>9212</v>
      </c>
      <c r="C3451" s="1" t="s">
        <v>9212</v>
      </c>
      <c r="D3451" s="1" t="s">
        <v>9212</v>
      </c>
      <c r="G3451" s="1" t="s">
        <v>199</v>
      </c>
    </row>
    <row r="3452" spans="1:7" x14ac:dyDescent="0.25">
      <c r="A3452" s="1">
        <v>37100123</v>
      </c>
      <c r="B3452" s="1" t="s">
        <v>9213</v>
      </c>
      <c r="C3452" s="1" t="s">
        <v>9213</v>
      </c>
      <c r="D3452" s="1" t="s">
        <v>9213</v>
      </c>
      <c r="G3452" s="1" t="s">
        <v>199</v>
      </c>
    </row>
    <row r="3453" spans="1:7" x14ac:dyDescent="0.25">
      <c r="A3453" s="1">
        <v>37100124</v>
      </c>
      <c r="B3453" s="1" t="s">
        <v>9214</v>
      </c>
      <c r="C3453" s="1" t="s">
        <v>9214</v>
      </c>
      <c r="D3453" s="1" t="s">
        <v>9214</v>
      </c>
      <c r="G3453" s="1" t="s">
        <v>199</v>
      </c>
    </row>
    <row r="3454" spans="1:7" x14ac:dyDescent="0.25">
      <c r="A3454" s="1">
        <v>37100125</v>
      </c>
      <c r="B3454" s="1" t="s">
        <v>9215</v>
      </c>
      <c r="C3454" s="1" t="s">
        <v>9215</v>
      </c>
      <c r="D3454" s="1" t="s">
        <v>9215</v>
      </c>
      <c r="G3454" s="1" t="s">
        <v>199</v>
      </c>
    </row>
    <row r="3455" spans="1:7" x14ac:dyDescent="0.25">
      <c r="A3455" s="1">
        <v>37100126</v>
      </c>
      <c r="B3455" s="1" t="s">
        <v>9216</v>
      </c>
      <c r="C3455" s="1" t="s">
        <v>9216</v>
      </c>
      <c r="D3455" s="1" t="s">
        <v>9216</v>
      </c>
      <c r="G3455" s="1" t="s">
        <v>199</v>
      </c>
    </row>
    <row r="3456" spans="1:7" x14ac:dyDescent="0.25">
      <c r="A3456" s="1">
        <v>37100127</v>
      </c>
      <c r="B3456" s="1" t="s">
        <v>9217</v>
      </c>
      <c r="C3456" s="1" t="s">
        <v>9217</v>
      </c>
      <c r="D3456" s="1" t="s">
        <v>9217</v>
      </c>
      <c r="G3456" s="1" t="s">
        <v>199</v>
      </c>
    </row>
    <row r="3457" spans="1:7" x14ac:dyDescent="0.25">
      <c r="A3457" s="1">
        <v>37100128</v>
      </c>
      <c r="B3457" s="1" t="s">
        <v>9218</v>
      </c>
      <c r="C3457" s="1" t="s">
        <v>9218</v>
      </c>
      <c r="D3457" s="1" t="s">
        <v>9218</v>
      </c>
      <c r="G3457" s="1" t="s">
        <v>199</v>
      </c>
    </row>
    <row r="3458" spans="1:7" x14ac:dyDescent="0.25">
      <c r="A3458" s="1">
        <v>37100129</v>
      </c>
      <c r="B3458" s="1" t="s">
        <v>9219</v>
      </c>
      <c r="C3458" s="1" t="s">
        <v>9219</v>
      </c>
      <c r="D3458" s="1" t="s">
        <v>9219</v>
      </c>
      <c r="G3458" s="1" t="s">
        <v>199</v>
      </c>
    </row>
    <row r="3459" spans="1:7" x14ac:dyDescent="0.25">
      <c r="A3459" s="1">
        <v>37100130</v>
      </c>
      <c r="B3459" s="1" t="s">
        <v>9220</v>
      </c>
      <c r="C3459" s="1" t="s">
        <v>9220</v>
      </c>
      <c r="D3459" s="1" t="s">
        <v>9220</v>
      </c>
      <c r="G3459" s="1" t="s">
        <v>199</v>
      </c>
    </row>
    <row r="3460" spans="1:7" x14ac:dyDescent="0.25">
      <c r="A3460" s="1">
        <v>37100131</v>
      </c>
      <c r="B3460" s="1" t="s">
        <v>9221</v>
      </c>
      <c r="C3460" s="1" t="s">
        <v>9221</v>
      </c>
      <c r="D3460" s="1" t="s">
        <v>9221</v>
      </c>
      <c r="G3460" s="1" t="s">
        <v>199</v>
      </c>
    </row>
    <row r="3461" spans="1:7" x14ac:dyDescent="0.25">
      <c r="A3461" s="1">
        <v>37100132</v>
      </c>
      <c r="B3461" s="1" t="s">
        <v>9222</v>
      </c>
      <c r="C3461" s="1" t="s">
        <v>9222</v>
      </c>
      <c r="D3461" s="1" t="s">
        <v>9222</v>
      </c>
      <c r="G3461" s="1" t="s">
        <v>199</v>
      </c>
    </row>
    <row r="3462" spans="1:7" x14ac:dyDescent="0.25">
      <c r="A3462" s="1">
        <v>33004994</v>
      </c>
      <c r="B3462" s="1" t="s">
        <v>9223</v>
      </c>
      <c r="C3462" s="1" t="s">
        <v>9223</v>
      </c>
      <c r="D3462" s="1" t="s">
        <v>9223</v>
      </c>
      <c r="G3462" s="1" t="s">
        <v>199</v>
      </c>
    </row>
    <row r="3463" spans="1:7" x14ac:dyDescent="0.25">
      <c r="B3463" s="1" t="s">
        <v>9224</v>
      </c>
      <c r="C3463" s="1" t="s">
        <v>9225</v>
      </c>
      <c r="D3463" s="1" t="s">
        <v>9226</v>
      </c>
      <c r="E3463" s="1" t="s">
        <v>65</v>
      </c>
      <c r="F3463" s="1" t="s">
        <v>8386</v>
      </c>
      <c r="G3463" s="1" t="s">
        <v>199</v>
      </c>
    </row>
    <row r="3464" spans="1:7" x14ac:dyDescent="0.25">
      <c r="B3464" s="1" t="s">
        <v>9227</v>
      </c>
      <c r="C3464" s="1" t="s">
        <v>9228</v>
      </c>
      <c r="D3464" s="1" t="s">
        <v>9229</v>
      </c>
      <c r="E3464" s="1" t="s">
        <v>66</v>
      </c>
      <c r="F3464" s="1" t="s">
        <v>7831</v>
      </c>
      <c r="G3464" s="1" t="s">
        <v>199</v>
      </c>
    </row>
    <row r="3465" spans="1:7" x14ac:dyDescent="0.25">
      <c r="B3465" s="1" t="s">
        <v>9230</v>
      </c>
      <c r="C3465" s="1" t="s">
        <v>9231</v>
      </c>
      <c r="D3465" s="1" t="s">
        <v>9232</v>
      </c>
      <c r="E3465" s="1" t="s">
        <v>66</v>
      </c>
      <c r="F3465" s="1" t="s">
        <v>7831</v>
      </c>
      <c r="G3465" s="1" t="s">
        <v>199</v>
      </c>
    </row>
    <row r="3466" spans="1:7" x14ac:dyDescent="0.25">
      <c r="A3466" s="1">
        <v>35085071</v>
      </c>
      <c r="B3466" s="1" t="s">
        <v>9233</v>
      </c>
      <c r="C3466" s="1" t="s">
        <v>9234</v>
      </c>
      <c r="D3466" s="1" t="s">
        <v>9235</v>
      </c>
      <c r="E3466" s="1" t="s">
        <v>66</v>
      </c>
      <c r="F3466" s="1" t="s">
        <v>2991</v>
      </c>
      <c r="G3466" s="1" t="s">
        <v>2992</v>
      </c>
    </row>
    <row r="3467" spans="1:7" x14ac:dyDescent="0.25">
      <c r="B3467" s="1" t="s">
        <v>9236</v>
      </c>
      <c r="C3467" s="1" t="s">
        <v>9237</v>
      </c>
      <c r="D3467" s="1" t="s">
        <v>9238</v>
      </c>
      <c r="E3467" s="1" t="s">
        <v>65</v>
      </c>
      <c r="F3467" s="1" t="s">
        <v>7434</v>
      </c>
      <c r="G3467" s="1" t="s">
        <v>199</v>
      </c>
    </row>
    <row r="3468" spans="1:7" x14ac:dyDescent="0.25">
      <c r="B3468" s="1" t="s">
        <v>9239</v>
      </c>
      <c r="C3468" s="1" t="s">
        <v>9240</v>
      </c>
      <c r="D3468" s="1" t="s">
        <v>9241</v>
      </c>
      <c r="E3468" s="1" t="s">
        <v>65</v>
      </c>
      <c r="F3468" s="1" t="s">
        <v>9242</v>
      </c>
      <c r="G3468" s="1" t="s">
        <v>199</v>
      </c>
    </row>
    <row r="3469" spans="1:7" x14ac:dyDescent="0.25">
      <c r="B3469" s="1" t="s">
        <v>9243</v>
      </c>
      <c r="C3469" s="1" t="s">
        <v>9244</v>
      </c>
      <c r="D3469" s="1" t="s">
        <v>9245</v>
      </c>
      <c r="E3469" s="1" t="s">
        <v>66</v>
      </c>
      <c r="F3469" s="1" t="s">
        <v>9242</v>
      </c>
      <c r="G3469" s="1" t="s">
        <v>199</v>
      </c>
    </row>
    <row r="3470" spans="1:7" x14ac:dyDescent="0.25">
      <c r="B3470" s="1" t="s">
        <v>9246</v>
      </c>
      <c r="C3470" s="1" t="s">
        <v>9247</v>
      </c>
      <c r="D3470" s="1" t="s">
        <v>9248</v>
      </c>
      <c r="E3470" s="1" t="s">
        <v>66</v>
      </c>
      <c r="F3470" s="1" t="s">
        <v>9242</v>
      </c>
      <c r="G3470" s="1" t="s">
        <v>199</v>
      </c>
    </row>
    <row r="3471" spans="1:7" x14ac:dyDescent="0.25">
      <c r="B3471" s="1" t="s">
        <v>9249</v>
      </c>
      <c r="C3471" s="1" t="s">
        <v>9250</v>
      </c>
      <c r="D3471" s="1" t="s">
        <v>9251</v>
      </c>
      <c r="E3471" s="1" t="s">
        <v>66</v>
      </c>
      <c r="F3471" s="1" t="s">
        <v>7862</v>
      </c>
      <c r="G3471" s="1" t="s">
        <v>199</v>
      </c>
    </row>
    <row r="3472" spans="1:7" x14ac:dyDescent="0.25">
      <c r="B3472" s="1" t="s">
        <v>9252</v>
      </c>
      <c r="C3472" s="1" t="s">
        <v>9253</v>
      </c>
      <c r="D3472" s="1" t="s">
        <v>9254</v>
      </c>
      <c r="E3472" s="1" t="s">
        <v>66</v>
      </c>
      <c r="F3472" s="1" t="s">
        <v>9255</v>
      </c>
      <c r="G3472" s="1" t="s">
        <v>199</v>
      </c>
    </row>
    <row r="3473" spans="1:7" x14ac:dyDescent="0.25">
      <c r="A3473" s="1">
        <v>33004049</v>
      </c>
      <c r="B3473" s="1" t="s">
        <v>9256</v>
      </c>
      <c r="C3473" s="1" t="s">
        <v>9257</v>
      </c>
      <c r="D3473" s="1" t="s">
        <v>9258</v>
      </c>
      <c r="E3473" s="1" t="s">
        <v>65</v>
      </c>
      <c r="F3473" s="1" t="s">
        <v>480</v>
      </c>
      <c r="G3473" s="1" t="s">
        <v>481</v>
      </c>
    </row>
    <row r="3474" spans="1:7" x14ac:dyDescent="0.25">
      <c r="A3474" s="1">
        <v>35810046</v>
      </c>
      <c r="B3474" s="1" t="s">
        <v>9259</v>
      </c>
      <c r="C3474" s="1" t="s">
        <v>9260</v>
      </c>
      <c r="D3474" s="1" t="s">
        <v>9259</v>
      </c>
      <c r="E3474" s="1" t="s">
        <v>65</v>
      </c>
      <c r="F3474" s="1" t="s">
        <v>4242</v>
      </c>
      <c r="G3474" s="1" t="s">
        <v>4243</v>
      </c>
    </row>
    <row r="3475" spans="1:7" x14ac:dyDescent="0.25">
      <c r="A3475" s="1">
        <v>35810059</v>
      </c>
      <c r="B3475" s="1" t="s">
        <v>2135</v>
      </c>
      <c r="C3475" s="1" t="s">
        <v>2136</v>
      </c>
      <c r="D3475" s="1" t="s">
        <v>2137</v>
      </c>
      <c r="E3475" s="1" t="s">
        <v>66</v>
      </c>
      <c r="F3475" s="1" t="s">
        <v>339</v>
      </c>
      <c r="G3475" s="1" t="s">
        <v>340</v>
      </c>
    </row>
    <row r="3476" spans="1:7" x14ac:dyDescent="0.25">
      <c r="A3476" s="1">
        <v>35810060</v>
      </c>
      <c r="B3476" s="1" t="s">
        <v>25</v>
      </c>
      <c r="C3476" s="1" t="s">
        <v>337</v>
      </c>
      <c r="D3476" s="1" t="s">
        <v>338</v>
      </c>
      <c r="E3476" s="1" t="s">
        <v>66</v>
      </c>
      <c r="F3476" s="1" t="s">
        <v>339</v>
      </c>
      <c r="G3476" s="1" t="s">
        <v>340</v>
      </c>
    </row>
    <row r="3477" spans="1:7" x14ac:dyDescent="0.25">
      <c r="A3477" s="1">
        <v>35810061</v>
      </c>
      <c r="B3477" s="1" t="s">
        <v>9261</v>
      </c>
      <c r="C3477" s="1" t="s">
        <v>9262</v>
      </c>
      <c r="D3477" s="1" t="s">
        <v>9261</v>
      </c>
      <c r="E3477" s="1" t="s">
        <v>66</v>
      </c>
      <c r="F3477" s="1" t="s">
        <v>4242</v>
      </c>
      <c r="G3477" s="1" t="s">
        <v>4243</v>
      </c>
    </row>
    <row r="3478" spans="1:7" x14ac:dyDescent="0.25">
      <c r="A3478" s="1">
        <v>35810062</v>
      </c>
      <c r="B3478" s="1" t="s">
        <v>9263</v>
      </c>
      <c r="C3478" s="1" t="s">
        <v>9264</v>
      </c>
      <c r="D3478" s="1" t="s">
        <v>9263</v>
      </c>
      <c r="E3478" s="1" t="s">
        <v>66</v>
      </c>
      <c r="F3478" s="1" t="s">
        <v>4242</v>
      </c>
      <c r="G3478" s="1" t="s">
        <v>4243</v>
      </c>
    </row>
    <row r="3479" spans="1:7" x14ac:dyDescent="0.25">
      <c r="A3479" s="1">
        <v>35810063</v>
      </c>
      <c r="B3479" s="1" t="s">
        <v>9265</v>
      </c>
      <c r="C3479" s="1" t="s">
        <v>9266</v>
      </c>
      <c r="D3479" s="1" t="s">
        <v>9265</v>
      </c>
      <c r="E3479" s="1" t="s">
        <v>66</v>
      </c>
      <c r="F3479" s="1" t="s">
        <v>4242</v>
      </c>
      <c r="G3479" s="1" t="s">
        <v>4243</v>
      </c>
    </row>
    <row r="3480" spans="1:7" x14ac:dyDescent="0.25">
      <c r="A3480" s="1">
        <v>35810064</v>
      </c>
      <c r="B3480" s="1" t="s">
        <v>9267</v>
      </c>
      <c r="C3480" s="1" t="s">
        <v>9268</v>
      </c>
      <c r="D3480" s="1" t="s">
        <v>9269</v>
      </c>
      <c r="E3480" s="1" t="s">
        <v>66</v>
      </c>
      <c r="F3480" s="1" t="s">
        <v>4242</v>
      </c>
      <c r="G3480" s="1" t="s">
        <v>4243</v>
      </c>
    </row>
    <row r="3481" spans="1:7" x14ac:dyDescent="0.25">
      <c r="A3481" s="1">
        <v>35810065</v>
      </c>
      <c r="B3481" s="1" t="s">
        <v>9270</v>
      </c>
      <c r="C3481" s="1" t="s">
        <v>9271</v>
      </c>
      <c r="D3481" s="1" t="s">
        <v>9272</v>
      </c>
      <c r="E3481" s="1" t="s">
        <v>66</v>
      </c>
      <c r="F3481" s="1" t="s">
        <v>4242</v>
      </c>
      <c r="G3481" s="1" t="s">
        <v>4243</v>
      </c>
    </row>
    <row r="3482" spans="1:7" x14ac:dyDescent="0.25">
      <c r="A3482" s="1">
        <v>35810066</v>
      </c>
      <c r="B3482" s="1" t="s">
        <v>9273</v>
      </c>
      <c r="C3482" s="1" t="s">
        <v>9274</v>
      </c>
      <c r="D3482" s="1" t="s">
        <v>9275</v>
      </c>
      <c r="E3482" s="1" t="s">
        <v>66</v>
      </c>
      <c r="F3482" s="1" t="s">
        <v>4242</v>
      </c>
      <c r="G3482" s="1" t="s">
        <v>4243</v>
      </c>
    </row>
    <row r="3483" spans="1:7" x14ac:dyDescent="0.25">
      <c r="A3483" s="1">
        <v>35810012</v>
      </c>
      <c r="B3483" s="1" t="s">
        <v>9276</v>
      </c>
      <c r="C3483" s="1" t="s">
        <v>9276</v>
      </c>
      <c r="D3483" s="1" t="s">
        <v>9276</v>
      </c>
      <c r="E3483" s="1" t="s">
        <v>66</v>
      </c>
      <c r="F3483" s="1" t="s">
        <v>4242</v>
      </c>
      <c r="G3483" s="1" t="s">
        <v>4243</v>
      </c>
    </row>
    <row r="3484" spans="1:7" x14ac:dyDescent="0.25">
      <c r="A3484" s="1">
        <v>35810013</v>
      </c>
      <c r="B3484" s="1" t="s">
        <v>9277</v>
      </c>
      <c r="C3484" s="1" t="s">
        <v>9277</v>
      </c>
      <c r="D3484" s="1" t="s">
        <v>9277</v>
      </c>
      <c r="E3484" s="1" t="s">
        <v>66</v>
      </c>
      <c r="F3484" s="1" t="s">
        <v>4242</v>
      </c>
      <c r="G3484" s="1" t="s">
        <v>4243</v>
      </c>
    </row>
    <row r="3485" spans="1:7" x14ac:dyDescent="0.25">
      <c r="A3485" s="1">
        <v>35810014</v>
      </c>
      <c r="B3485" s="1" t="s">
        <v>9278</v>
      </c>
      <c r="C3485" s="1" t="s">
        <v>9278</v>
      </c>
      <c r="D3485" s="1" t="s">
        <v>9278</v>
      </c>
      <c r="E3485" s="1" t="s">
        <v>66</v>
      </c>
      <c r="F3485" s="1" t="s">
        <v>4242</v>
      </c>
      <c r="G3485" s="1" t="s">
        <v>4243</v>
      </c>
    </row>
    <row r="3486" spans="1:7" x14ac:dyDescent="0.25">
      <c r="A3486" s="1">
        <v>35810015</v>
      </c>
      <c r="B3486" s="1" t="s">
        <v>9279</v>
      </c>
      <c r="C3486" s="1" t="s">
        <v>9279</v>
      </c>
      <c r="D3486" s="1" t="s">
        <v>9279</v>
      </c>
      <c r="E3486" s="1" t="s">
        <v>66</v>
      </c>
      <c r="F3486" s="1" t="s">
        <v>4242</v>
      </c>
      <c r="G3486" s="1" t="s">
        <v>4243</v>
      </c>
    </row>
    <row r="3487" spans="1:7" x14ac:dyDescent="0.25">
      <c r="A3487" s="1">
        <v>35810016</v>
      </c>
      <c r="B3487" s="1" t="s">
        <v>9280</v>
      </c>
      <c r="C3487" s="1" t="s">
        <v>9281</v>
      </c>
      <c r="D3487" s="1" t="s">
        <v>9282</v>
      </c>
      <c r="E3487" s="1" t="s">
        <v>66</v>
      </c>
      <c r="F3487" s="1" t="s">
        <v>4242</v>
      </c>
      <c r="G3487" s="1" t="s">
        <v>4243</v>
      </c>
    </row>
    <row r="3488" spans="1:7" x14ac:dyDescent="0.25">
      <c r="A3488" s="1">
        <v>35810017</v>
      </c>
      <c r="B3488" s="1" t="s">
        <v>9283</v>
      </c>
      <c r="C3488" s="1" t="s">
        <v>9283</v>
      </c>
      <c r="D3488" s="1" t="s">
        <v>9283</v>
      </c>
      <c r="E3488" s="1" t="s">
        <v>66</v>
      </c>
      <c r="F3488" s="1" t="s">
        <v>4242</v>
      </c>
      <c r="G3488" s="1" t="s">
        <v>4243</v>
      </c>
    </row>
    <row r="3489" spans="1:7" x14ac:dyDescent="0.25">
      <c r="A3489" s="1">
        <v>35810018</v>
      </c>
      <c r="B3489" s="1" t="s">
        <v>9284</v>
      </c>
      <c r="C3489" s="1" t="s">
        <v>9284</v>
      </c>
      <c r="D3489" s="1" t="s">
        <v>9284</v>
      </c>
      <c r="E3489" s="1" t="s">
        <v>66</v>
      </c>
      <c r="F3489" s="1" t="s">
        <v>4242</v>
      </c>
      <c r="G3489" s="1" t="s">
        <v>4243</v>
      </c>
    </row>
    <row r="3490" spans="1:7" x14ac:dyDescent="0.25">
      <c r="A3490" s="1">
        <v>35810019</v>
      </c>
      <c r="B3490" s="1" t="s">
        <v>9285</v>
      </c>
      <c r="C3490" s="1" t="s">
        <v>9285</v>
      </c>
      <c r="D3490" s="1" t="s">
        <v>9285</v>
      </c>
      <c r="E3490" s="1" t="s">
        <v>66</v>
      </c>
      <c r="F3490" s="1" t="s">
        <v>4242</v>
      </c>
      <c r="G3490" s="1" t="s">
        <v>4243</v>
      </c>
    </row>
    <row r="3491" spans="1:7" x14ac:dyDescent="0.25">
      <c r="A3491" s="1">
        <v>35810020</v>
      </c>
      <c r="B3491" s="1" t="s">
        <v>9286</v>
      </c>
      <c r="C3491" s="1" t="s">
        <v>9286</v>
      </c>
      <c r="D3491" s="1" t="s">
        <v>9286</v>
      </c>
      <c r="E3491" s="1" t="s">
        <v>66</v>
      </c>
      <c r="F3491" s="1" t="s">
        <v>4242</v>
      </c>
      <c r="G3491" s="1" t="s">
        <v>4243</v>
      </c>
    </row>
    <row r="3492" spans="1:7" x14ac:dyDescent="0.25">
      <c r="A3492" s="1">
        <v>35810021</v>
      </c>
      <c r="B3492" s="1" t="s">
        <v>9287</v>
      </c>
      <c r="C3492" s="1" t="s">
        <v>9287</v>
      </c>
      <c r="D3492" s="1" t="s">
        <v>9287</v>
      </c>
      <c r="E3492" s="1" t="s">
        <v>66</v>
      </c>
      <c r="F3492" s="1" t="s">
        <v>4242</v>
      </c>
      <c r="G3492" s="1" t="s">
        <v>4243</v>
      </c>
    </row>
    <row r="3493" spans="1:7" x14ac:dyDescent="0.25">
      <c r="A3493" s="1">
        <v>35810022</v>
      </c>
      <c r="B3493" s="1" t="s">
        <v>9288</v>
      </c>
      <c r="C3493" s="1" t="s">
        <v>9288</v>
      </c>
      <c r="D3493" s="1" t="s">
        <v>9288</v>
      </c>
      <c r="E3493" s="1" t="s">
        <v>66</v>
      </c>
      <c r="F3493" s="1" t="s">
        <v>4242</v>
      </c>
      <c r="G3493" s="1" t="s">
        <v>4243</v>
      </c>
    </row>
    <row r="3494" spans="1:7" x14ac:dyDescent="0.25">
      <c r="A3494" s="1">
        <v>35810023</v>
      </c>
      <c r="B3494" s="1" t="s">
        <v>9289</v>
      </c>
      <c r="C3494" s="1" t="s">
        <v>9290</v>
      </c>
      <c r="D3494" s="1" t="s">
        <v>9290</v>
      </c>
      <c r="E3494" s="1" t="s">
        <v>66</v>
      </c>
      <c r="F3494" s="1" t="s">
        <v>4242</v>
      </c>
      <c r="G3494" s="1" t="s">
        <v>4243</v>
      </c>
    </row>
    <row r="3495" spans="1:7" x14ac:dyDescent="0.25">
      <c r="A3495" s="1">
        <v>35810024</v>
      </c>
      <c r="B3495" s="1" t="s">
        <v>9291</v>
      </c>
      <c r="C3495" s="1" t="s">
        <v>9291</v>
      </c>
      <c r="D3495" s="1" t="s">
        <v>9291</v>
      </c>
      <c r="E3495" s="1" t="s">
        <v>66</v>
      </c>
      <c r="F3495" s="1" t="s">
        <v>4242</v>
      </c>
      <c r="G3495" s="1" t="s">
        <v>4243</v>
      </c>
    </row>
    <row r="3496" spans="1:7" x14ac:dyDescent="0.25">
      <c r="A3496" s="1">
        <v>35810025</v>
      </c>
      <c r="B3496" s="1" t="s">
        <v>9292</v>
      </c>
      <c r="C3496" s="1" t="s">
        <v>9293</v>
      </c>
      <c r="D3496" s="1" t="s">
        <v>9294</v>
      </c>
      <c r="E3496" s="1" t="s">
        <v>66</v>
      </c>
      <c r="F3496" s="1" t="s">
        <v>4242</v>
      </c>
      <c r="G3496" s="1" t="s">
        <v>4243</v>
      </c>
    </row>
    <row r="3497" spans="1:7" x14ac:dyDescent="0.25">
      <c r="A3497" s="1">
        <v>35810026</v>
      </c>
      <c r="B3497" s="1" t="s">
        <v>9295</v>
      </c>
      <c r="C3497" s="1" t="s">
        <v>9295</v>
      </c>
      <c r="D3497" s="1" t="s">
        <v>9295</v>
      </c>
      <c r="E3497" s="1" t="s">
        <v>66</v>
      </c>
      <c r="F3497" s="1" t="s">
        <v>4242</v>
      </c>
      <c r="G3497" s="1" t="s">
        <v>4243</v>
      </c>
    </row>
    <row r="3498" spans="1:7" x14ac:dyDescent="0.25">
      <c r="A3498" s="1">
        <v>35810027</v>
      </c>
      <c r="B3498" s="1" t="s">
        <v>9296</v>
      </c>
      <c r="C3498" s="1" t="s">
        <v>9296</v>
      </c>
      <c r="D3498" s="1" t="s">
        <v>9296</v>
      </c>
      <c r="E3498" s="1" t="s">
        <v>66</v>
      </c>
      <c r="F3498" s="1" t="s">
        <v>4242</v>
      </c>
      <c r="G3498" s="1" t="s">
        <v>4243</v>
      </c>
    </row>
    <row r="3499" spans="1:7" x14ac:dyDescent="0.25">
      <c r="A3499" s="1">
        <v>35810029</v>
      </c>
      <c r="B3499" s="1" t="s">
        <v>9297</v>
      </c>
      <c r="C3499" s="1" t="s">
        <v>9298</v>
      </c>
      <c r="D3499" s="1" t="s">
        <v>9297</v>
      </c>
      <c r="E3499" s="1" t="s">
        <v>66</v>
      </c>
      <c r="F3499" s="1" t="s">
        <v>4242</v>
      </c>
      <c r="G3499" s="1" t="s">
        <v>4243</v>
      </c>
    </row>
    <row r="3500" spans="1:7" x14ac:dyDescent="0.25">
      <c r="A3500" s="1">
        <v>35810030</v>
      </c>
      <c r="B3500" s="1" t="s">
        <v>9299</v>
      </c>
      <c r="C3500" s="1" t="s">
        <v>9299</v>
      </c>
      <c r="D3500" s="1" t="s">
        <v>9299</v>
      </c>
      <c r="G3500" s="1" t="s">
        <v>199</v>
      </c>
    </row>
    <row r="3501" spans="1:7" x14ac:dyDescent="0.25">
      <c r="A3501" s="1">
        <v>35810031</v>
      </c>
      <c r="B3501" s="1" t="s">
        <v>9300</v>
      </c>
      <c r="C3501" s="1" t="s">
        <v>9301</v>
      </c>
      <c r="D3501" s="1" t="s">
        <v>9302</v>
      </c>
      <c r="E3501" s="1" t="s">
        <v>66</v>
      </c>
      <c r="F3501" s="1" t="s">
        <v>900</v>
      </c>
      <c r="G3501" s="1" t="s">
        <v>901</v>
      </c>
    </row>
    <row r="3502" spans="1:7" x14ac:dyDescent="0.25">
      <c r="A3502" s="1">
        <v>35810032</v>
      </c>
      <c r="B3502" s="1" t="s">
        <v>9303</v>
      </c>
      <c r="C3502" s="1" t="s">
        <v>9304</v>
      </c>
      <c r="D3502" s="1" t="s">
        <v>9305</v>
      </c>
      <c r="E3502" s="1" t="s">
        <v>65</v>
      </c>
      <c r="F3502" s="1" t="s">
        <v>900</v>
      </c>
      <c r="G3502" s="1" t="s">
        <v>901</v>
      </c>
    </row>
    <row r="3503" spans="1:7" x14ac:dyDescent="0.25">
      <c r="A3503" s="1">
        <v>35810033</v>
      </c>
      <c r="B3503" s="1" t="s">
        <v>9306</v>
      </c>
      <c r="C3503" s="1" t="s">
        <v>9307</v>
      </c>
      <c r="D3503" s="1" t="s">
        <v>9308</v>
      </c>
      <c r="E3503" s="1" t="s">
        <v>65</v>
      </c>
      <c r="F3503" s="1" t="s">
        <v>900</v>
      </c>
      <c r="G3503" s="1" t="s">
        <v>901</v>
      </c>
    </row>
    <row r="3504" spans="1:7" x14ac:dyDescent="0.25">
      <c r="A3504" s="1">
        <v>35810034</v>
      </c>
      <c r="B3504" s="1" t="s">
        <v>9309</v>
      </c>
      <c r="C3504" s="1" t="s">
        <v>9310</v>
      </c>
      <c r="D3504" s="1" t="s">
        <v>9311</v>
      </c>
      <c r="E3504" s="1" t="s">
        <v>65</v>
      </c>
      <c r="F3504" s="1" t="s">
        <v>900</v>
      </c>
      <c r="G3504" s="1" t="s">
        <v>901</v>
      </c>
    </row>
    <row r="3505" spans="1:7" x14ac:dyDescent="0.25">
      <c r="A3505" s="1">
        <v>35810035</v>
      </c>
      <c r="B3505" s="1" t="s">
        <v>2952</v>
      </c>
      <c r="C3505" s="1" t="s">
        <v>2953</v>
      </c>
      <c r="D3505" s="1" t="s">
        <v>2954</v>
      </c>
      <c r="E3505" s="1" t="s">
        <v>66</v>
      </c>
      <c r="F3505" s="1" t="s">
        <v>900</v>
      </c>
      <c r="G3505" s="1" t="s">
        <v>901</v>
      </c>
    </row>
    <row r="3506" spans="1:7" x14ac:dyDescent="0.25">
      <c r="A3506" s="1">
        <v>35810036</v>
      </c>
      <c r="B3506" s="1" t="s">
        <v>9312</v>
      </c>
      <c r="C3506" s="1" t="s">
        <v>9313</v>
      </c>
      <c r="D3506" s="1" t="s">
        <v>9314</v>
      </c>
      <c r="E3506" s="1" t="s">
        <v>66</v>
      </c>
      <c r="F3506" s="1" t="s">
        <v>900</v>
      </c>
      <c r="G3506" s="1" t="s">
        <v>901</v>
      </c>
    </row>
    <row r="3507" spans="1:7" x14ac:dyDescent="0.25">
      <c r="A3507" s="1">
        <v>35810038</v>
      </c>
      <c r="B3507" s="1" t="s">
        <v>9315</v>
      </c>
      <c r="C3507" s="1" t="s">
        <v>9315</v>
      </c>
      <c r="D3507" s="1" t="s">
        <v>9315</v>
      </c>
      <c r="G3507" s="1" t="s">
        <v>199</v>
      </c>
    </row>
    <row r="3508" spans="1:7" x14ac:dyDescent="0.25">
      <c r="A3508" s="1">
        <v>35810068</v>
      </c>
      <c r="B3508" s="1" t="s">
        <v>9316</v>
      </c>
      <c r="C3508" s="1" t="s">
        <v>9316</v>
      </c>
      <c r="D3508" s="1" t="s">
        <v>9316</v>
      </c>
      <c r="G3508" s="1" t="s">
        <v>199</v>
      </c>
    </row>
    <row r="3509" spans="1:7" x14ac:dyDescent="0.25">
      <c r="A3509" s="1">
        <v>33904014</v>
      </c>
      <c r="B3509" s="1" t="s">
        <v>9317</v>
      </c>
      <c r="C3509" s="1" t="s">
        <v>9318</v>
      </c>
      <c r="D3509" s="1" t="s">
        <v>9319</v>
      </c>
      <c r="E3509" s="1" t="s">
        <v>66</v>
      </c>
      <c r="F3509" s="1" t="s">
        <v>233</v>
      </c>
      <c r="G3509" s="1" t="s">
        <v>234</v>
      </c>
    </row>
    <row r="3510" spans="1:7" x14ac:dyDescent="0.25">
      <c r="A3510" s="1">
        <v>33904013</v>
      </c>
      <c r="B3510" s="1" t="s">
        <v>9320</v>
      </c>
      <c r="C3510" s="1" t="s">
        <v>9321</v>
      </c>
      <c r="D3510" s="1" t="s">
        <v>9322</v>
      </c>
      <c r="E3510" s="1" t="s">
        <v>65</v>
      </c>
      <c r="F3510" s="1" t="s">
        <v>171</v>
      </c>
      <c r="G3510" s="1" t="s">
        <v>172</v>
      </c>
    </row>
    <row r="3511" spans="1:7" x14ac:dyDescent="0.25">
      <c r="A3511" s="1">
        <v>33004050</v>
      </c>
      <c r="B3511" s="1" t="s">
        <v>9323</v>
      </c>
      <c r="C3511" s="1" t="s">
        <v>9324</v>
      </c>
      <c r="D3511" s="1" t="s">
        <v>9325</v>
      </c>
      <c r="E3511" s="1" t="s">
        <v>65</v>
      </c>
      <c r="G3511" s="1" t="s">
        <v>199</v>
      </c>
    </row>
    <row r="3512" spans="1:7" x14ac:dyDescent="0.25">
      <c r="A3512" s="1">
        <v>33004051</v>
      </c>
      <c r="B3512" s="1" t="s">
        <v>9326</v>
      </c>
      <c r="C3512" s="1" t="s">
        <v>9327</v>
      </c>
      <c r="D3512" s="1" t="s">
        <v>9328</v>
      </c>
      <c r="E3512" s="1" t="s">
        <v>65</v>
      </c>
      <c r="F3512" s="1" t="s">
        <v>480</v>
      </c>
      <c r="G3512" s="1" t="s">
        <v>481</v>
      </c>
    </row>
    <row r="3513" spans="1:7" x14ac:dyDescent="0.25">
      <c r="A3513" s="1">
        <v>33904011</v>
      </c>
      <c r="B3513" s="1" t="s">
        <v>9329</v>
      </c>
      <c r="C3513" s="1" t="s">
        <v>9330</v>
      </c>
      <c r="D3513" s="1" t="s">
        <v>9331</v>
      </c>
      <c r="E3513" s="1" t="s">
        <v>65</v>
      </c>
      <c r="F3513" s="1" t="s">
        <v>171</v>
      </c>
      <c r="G3513" s="1" t="s">
        <v>172</v>
      </c>
    </row>
    <row r="3514" spans="1:7" x14ac:dyDescent="0.25">
      <c r="A3514" s="1">
        <v>35123196</v>
      </c>
      <c r="B3514" s="1" t="s">
        <v>9332</v>
      </c>
      <c r="C3514" s="1" t="s">
        <v>9333</v>
      </c>
      <c r="D3514" s="1" t="s">
        <v>9334</v>
      </c>
      <c r="E3514" s="1" t="s">
        <v>66</v>
      </c>
      <c r="F3514" s="1" t="s">
        <v>3175</v>
      </c>
      <c r="G3514" s="1" t="s">
        <v>3176</v>
      </c>
    </row>
    <row r="3515" spans="1:7" x14ac:dyDescent="0.25">
      <c r="A3515" s="1">
        <v>35123197</v>
      </c>
      <c r="B3515" s="1" t="s">
        <v>9335</v>
      </c>
      <c r="C3515" s="1" t="s">
        <v>9336</v>
      </c>
      <c r="D3515" s="1" t="s">
        <v>9337</v>
      </c>
      <c r="E3515" s="1" t="s">
        <v>66</v>
      </c>
      <c r="F3515" s="1" t="s">
        <v>3175</v>
      </c>
      <c r="G3515" s="1" t="s">
        <v>3176</v>
      </c>
    </row>
    <row r="3516" spans="1:7" x14ac:dyDescent="0.25">
      <c r="A3516" s="1">
        <v>35123198</v>
      </c>
      <c r="B3516" s="1" t="s">
        <v>9338</v>
      </c>
      <c r="C3516" s="1" t="s">
        <v>9339</v>
      </c>
      <c r="D3516" s="1" t="s">
        <v>9340</v>
      </c>
      <c r="E3516" s="1" t="s">
        <v>66</v>
      </c>
      <c r="F3516" s="1" t="s">
        <v>3175</v>
      </c>
      <c r="G3516" s="1" t="s">
        <v>3176</v>
      </c>
    </row>
    <row r="3517" spans="1:7" x14ac:dyDescent="0.25">
      <c r="A3517" s="1">
        <v>35123199</v>
      </c>
      <c r="B3517" s="1" t="s">
        <v>9341</v>
      </c>
      <c r="C3517" s="1" t="s">
        <v>9342</v>
      </c>
      <c r="D3517" s="1" t="s">
        <v>9343</v>
      </c>
      <c r="E3517" s="1" t="s">
        <v>66</v>
      </c>
      <c r="F3517" s="1" t="s">
        <v>3175</v>
      </c>
      <c r="G3517" s="1" t="s">
        <v>3176</v>
      </c>
    </row>
    <row r="3518" spans="1:7" x14ac:dyDescent="0.25">
      <c r="A3518" s="1">
        <v>35123206</v>
      </c>
      <c r="B3518" s="1" t="s">
        <v>9344</v>
      </c>
      <c r="C3518" s="1" t="s">
        <v>9345</v>
      </c>
      <c r="D3518" s="1" t="s">
        <v>9346</v>
      </c>
      <c r="E3518" s="1" t="s">
        <v>66</v>
      </c>
      <c r="F3518" s="1" t="s">
        <v>3175</v>
      </c>
      <c r="G3518" s="1" t="s">
        <v>3176</v>
      </c>
    </row>
    <row r="3519" spans="1:7" x14ac:dyDescent="0.25">
      <c r="A3519" s="1">
        <v>35123207</v>
      </c>
      <c r="B3519" s="1" t="s">
        <v>9347</v>
      </c>
      <c r="C3519" s="1" t="s">
        <v>9348</v>
      </c>
      <c r="D3519" s="1" t="s">
        <v>9349</v>
      </c>
      <c r="E3519" s="1" t="s">
        <v>66</v>
      </c>
      <c r="F3519" s="1" t="s">
        <v>3175</v>
      </c>
      <c r="G3519" s="1" t="s">
        <v>3176</v>
      </c>
    </row>
    <row r="3520" spans="1:7" x14ac:dyDescent="0.25">
      <c r="A3520" s="1">
        <v>35123208</v>
      </c>
      <c r="B3520" s="1" t="s">
        <v>9350</v>
      </c>
      <c r="C3520" s="1" t="s">
        <v>9351</v>
      </c>
      <c r="D3520" s="1" t="s">
        <v>9352</v>
      </c>
      <c r="E3520" s="1" t="s">
        <v>66</v>
      </c>
      <c r="F3520" s="1" t="s">
        <v>3175</v>
      </c>
      <c r="G3520" s="1" t="s">
        <v>3176</v>
      </c>
    </row>
    <row r="3521" spans="1:7" x14ac:dyDescent="0.25">
      <c r="B3521" s="1" t="s">
        <v>9353</v>
      </c>
      <c r="C3521" s="1" t="s">
        <v>9354</v>
      </c>
      <c r="D3521" s="1" t="s">
        <v>9355</v>
      </c>
      <c r="E3521" s="1" t="s">
        <v>65</v>
      </c>
      <c r="F3521" s="1" t="s">
        <v>7934</v>
      </c>
      <c r="G3521" s="1" t="s">
        <v>199</v>
      </c>
    </row>
    <row r="3522" spans="1:7" x14ac:dyDescent="0.25">
      <c r="A3522" s="1">
        <v>17045124</v>
      </c>
      <c r="B3522" s="1" t="s">
        <v>6257</v>
      </c>
      <c r="C3522" s="1" t="s">
        <v>6258</v>
      </c>
      <c r="D3522" s="1" t="s">
        <v>6259</v>
      </c>
      <c r="E3522" s="1" t="s">
        <v>65</v>
      </c>
      <c r="F3522" s="1" t="s">
        <v>101</v>
      </c>
      <c r="G3522" s="1" t="s">
        <v>6260</v>
      </c>
    </row>
    <row r="3523" spans="1:7" x14ac:dyDescent="0.25">
      <c r="A3523" s="1">
        <v>37150014</v>
      </c>
      <c r="B3523" s="1" t="s">
        <v>9356</v>
      </c>
      <c r="C3523" s="1" t="s">
        <v>9356</v>
      </c>
      <c r="D3523" s="1" t="s">
        <v>9356</v>
      </c>
      <c r="G3523" s="1" t="s">
        <v>199</v>
      </c>
    </row>
    <row r="3524" spans="1:7" x14ac:dyDescent="0.25">
      <c r="A3524" s="1">
        <v>37150015</v>
      </c>
      <c r="B3524" s="1" t="s">
        <v>9357</v>
      </c>
      <c r="C3524" s="1" t="s">
        <v>9357</v>
      </c>
      <c r="D3524" s="1" t="s">
        <v>9357</v>
      </c>
      <c r="G3524" s="1" t="s">
        <v>199</v>
      </c>
    </row>
    <row r="3525" spans="1:7" x14ac:dyDescent="0.25">
      <c r="A3525" s="1">
        <v>37150020</v>
      </c>
      <c r="B3525" s="1" t="s">
        <v>9358</v>
      </c>
      <c r="C3525" s="1" t="s">
        <v>9358</v>
      </c>
      <c r="D3525" s="1" t="s">
        <v>9358</v>
      </c>
      <c r="G3525" s="1" t="s">
        <v>199</v>
      </c>
    </row>
    <row r="3526" spans="1:7" x14ac:dyDescent="0.25">
      <c r="A3526" s="1">
        <v>37150032</v>
      </c>
      <c r="B3526" s="1" t="s">
        <v>9359</v>
      </c>
      <c r="C3526" s="1" t="s">
        <v>9359</v>
      </c>
      <c r="D3526" s="1" t="s">
        <v>9359</v>
      </c>
      <c r="G3526" s="1" t="s">
        <v>199</v>
      </c>
    </row>
    <row r="3527" spans="1:7" x14ac:dyDescent="0.25">
      <c r="A3527" s="1">
        <v>37150033</v>
      </c>
      <c r="B3527" s="1" t="s">
        <v>9360</v>
      </c>
      <c r="C3527" s="1" t="s">
        <v>9360</v>
      </c>
      <c r="D3527" s="1" t="s">
        <v>9360</v>
      </c>
      <c r="G3527" s="1" t="s">
        <v>199</v>
      </c>
    </row>
    <row r="3528" spans="1:7" x14ac:dyDescent="0.25">
      <c r="A3528" s="1">
        <v>37150037</v>
      </c>
      <c r="B3528" s="1" t="s">
        <v>9361</v>
      </c>
      <c r="C3528" s="1" t="s">
        <v>9361</v>
      </c>
      <c r="D3528" s="1" t="s">
        <v>9361</v>
      </c>
      <c r="G3528" s="1" t="s">
        <v>199</v>
      </c>
    </row>
    <row r="3529" spans="1:7" x14ac:dyDescent="0.25">
      <c r="A3529" s="1">
        <v>37150054</v>
      </c>
      <c r="B3529" s="1" t="s">
        <v>9362</v>
      </c>
      <c r="C3529" s="1" t="s">
        <v>9362</v>
      </c>
      <c r="D3529" s="1" t="s">
        <v>9362</v>
      </c>
      <c r="G3529" s="1" t="s">
        <v>199</v>
      </c>
    </row>
    <row r="3530" spans="1:7" x14ac:dyDescent="0.25">
      <c r="A3530" s="1">
        <v>26317031</v>
      </c>
      <c r="B3530" s="1" t="s">
        <v>9363</v>
      </c>
      <c r="C3530" s="1" t="s">
        <v>9364</v>
      </c>
      <c r="D3530" s="1" t="s">
        <v>9365</v>
      </c>
      <c r="E3530" s="1" t="s">
        <v>65</v>
      </c>
      <c r="F3530" s="1" t="s">
        <v>1396</v>
      </c>
      <c r="G3530" s="1" t="s">
        <v>1397</v>
      </c>
    </row>
    <row r="3531" spans="1:7" x14ac:dyDescent="0.25">
      <c r="A3531" s="1">
        <v>26370113</v>
      </c>
      <c r="B3531" s="1" t="s">
        <v>9366</v>
      </c>
      <c r="C3531" s="1" t="s">
        <v>9367</v>
      </c>
      <c r="D3531" s="1" t="s">
        <v>9368</v>
      </c>
      <c r="E3531" s="1" t="s">
        <v>65</v>
      </c>
      <c r="F3531" s="1" t="s">
        <v>2626</v>
      </c>
      <c r="G3531" s="1" t="s">
        <v>2627</v>
      </c>
    </row>
    <row r="3532" spans="1:7" x14ac:dyDescent="0.25">
      <c r="A3532" s="1">
        <v>26750013</v>
      </c>
      <c r="B3532" s="1" t="s">
        <v>9369</v>
      </c>
      <c r="C3532" s="1" t="s">
        <v>9370</v>
      </c>
      <c r="D3532" s="1" t="s">
        <v>9371</v>
      </c>
      <c r="E3532" s="1" t="s">
        <v>65</v>
      </c>
      <c r="F3532" s="1" t="s">
        <v>590</v>
      </c>
      <c r="G3532" s="1" t="s">
        <v>591</v>
      </c>
    </row>
    <row r="3533" spans="1:7" x14ac:dyDescent="0.25">
      <c r="A3533" s="1">
        <v>19740069</v>
      </c>
      <c r="B3533" s="1" t="s">
        <v>9372</v>
      </c>
      <c r="C3533" s="1" t="s">
        <v>9373</v>
      </c>
      <c r="D3533" s="1" t="s">
        <v>9374</v>
      </c>
      <c r="E3533" s="1" t="s">
        <v>66</v>
      </c>
      <c r="F3533" s="1" t="s">
        <v>892</v>
      </c>
      <c r="G3533" s="1" t="s">
        <v>893</v>
      </c>
    </row>
    <row r="3534" spans="1:7" x14ac:dyDescent="0.25">
      <c r="A3534" s="1">
        <v>19746032</v>
      </c>
      <c r="B3534" s="1" t="s">
        <v>9375</v>
      </c>
      <c r="C3534" s="1" t="s">
        <v>9376</v>
      </c>
      <c r="D3534" s="1" t="s">
        <v>9377</v>
      </c>
      <c r="E3534" s="1" t="s">
        <v>65</v>
      </c>
      <c r="F3534" s="1" t="s">
        <v>102</v>
      </c>
      <c r="G3534" s="1" t="s">
        <v>1053</v>
      </c>
    </row>
    <row r="3535" spans="1:7" x14ac:dyDescent="0.25">
      <c r="A3535" s="1">
        <v>19050074</v>
      </c>
      <c r="B3535" s="1" t="s">
        <v>9378</v>
      </c>
      <c r="C3535" s="1" t="s">
        <v>9379</v>
      </c>
      <c r="D3535" s="1" t="s">
        <v>9380</v>
      </c>
      <c r="E3535" s="1" t="s">
        <v>65</v>
      </c>
      <c r="F3535" s="1" t="s">
        <v>9381</v>
      </c>
      <c r="G3535" s="1" t="s">
        <v>9382</v>
      </c>
    </row>
    <row r="3536" spans="1:7" x14ac:dyDescent="0.25">
      <c r="A3536" s="1">
        <v>19095046</v>
      </c>
      <c r="B3536" s="1" t="s">
        <v>9383</v>
      </c>
      <c r="C3536" s="1" t="s">
        <v>9384</v>
      </c>
      <c r="D3536" s="1" t="s">
        <v>9385</v>
      </c>
      <c r="E3536" s="1" t="s">
        <v>66</v>
      </c>
      <c r="F3536" s="1" t="s">
        <v>498</v>
      </c>
      <c r="G3536" s="1" t="s">
        <v>499</v>
      </c>
    </row>
    <row r="3537" spans="1:7" x14ac:dyDescent="0.25">
      <c r="A3537" s="1">
        <v>19045119</v>
      </c>
      <c r="B3537" s="1" t="s">
        <v>9386</v>
      </c>
      <c r="C3537" s="1" t="s">
        <v>9386</v>
      </c>
      <c r="D3537" s="1" t="s">
        <v>9386</v>
      </c>
      <c r="G3537" s="1" t="s">
        <v>199</v>
      </c>
    </row>
    <row r="3538" spans="1:7" x14ac:dyDescent="0.25">
      <c r="A3538" s="1">
        <v>19050076</v>
      </c>
      <c r="B3538" s="1" t="s">
        <v>9387</v>
      </c>
      <c r="C3538" s="1" t="s">
        <v>9388</v>
      </c>
      <c r="D3538" s="1" t="s">
        <v>9389</v>
      </c>
      <c r="E3538" s="1" t="s">
        <v>65</v>
      </c>
      <c r="F3538" s="1" t="s">
        <v>9390</v>
      </c>
      <c r="G3538" s="1" t="s">
        <v>9391</v>
      </c>
    </row>
    <row r="3539" spans="1:7" x14ac:dyDescent="0.25">
      <c r="A3539" s="1">
        <v>19060040</v>
      </c>
      <c r="B3539" s="1" t="s">
        <v>9392</v>
      </c>
      <c r="C3539" s="1" t="s">
        <v>9393</v>
      </c>
      <c r="D3539" s="1" t="s">
        <v>9394</v>
      </c>
      <c r="E3539" s="1" t="s">
        <v>65</v>
      </c>
      <c r="F3539" s="1" t="s">
        <v>9395</v>
      </c>
      <c r="G3539" s="1" t="s">
        <v>9396</v>
      </c>
    </row>
    <row r="3540" spans="1:7" x14ac:dyDescent="0.25">
      <c r="A3540" s="1">
        <v>19233000</v>
      </c>
      <c r="B3540" s="1" t="s">
        <v>9397</v>
      </c>
      <c r="C3540" s="1" t="s">
        <v>9397</v>
      </c>
      <c r="D3540" s="1" t="s">
        <v>9397</v>
      </c>
      <c r="G3540" s="1" t="s">
        <v>199</v>
      </c>
    </row>
    <row r="3541" spans="1:7" x14ac:dyDescent="0.25">
      <c r="A3541" s="1">
        <v>19333000</v>
      </c>
      <c r="B3541" s="1" t="s">
        <v>9398</v>
      </c>
      <c r="C3541" s="1" t="s">
        <v>9398</v>
      </c>
      <c r="D3541" s="1" t="s">
        <v>9398</v>
      </c>
      <c r="G3541" s="1" t="s">
        <v>199</v>
      </c>
    </row>
    <row r="3542" spans="1:7" x14ac:dyDescent="0.25">
      <c r="A3542" s="1">
        <v>19716003</v>
      </c>
      <c r="B3542" s="1" t="s">
        <v>9399</v>
      </c>
      <c r="C3542" s="1" t="s">
        <v>9400</v>
      </c>
      <c r="D3542" s="1" t="s">
        <v>9401</v>
      </c>
      <c r="E3542" s="1" t="s">
        <v>65</v>
      </c>
      <c r="F3542" s="1" t="s">
        <v>103</v>
      </c>
      <c r="G3542" s="1" t="s">
        <v>4339</v>
      </c>
    </row>
    <row r="3543" spans="1:7" x14ac:dyDescent="0.25">
      <c r="A3543" s="1">
        <v>19716006</v>
      </c>
      <c r="B3543" s="1" t="s">
        <v>9402</v>
      </c>
      <c r="C3543" s="1" t="s">
        <v>9403</v>
      </c>
      <c r="D3543" s="1" t="s">
        <v>9404</v>
      </c>
      <c r="E3543" s="1" t="s">
        <v>65</v>
      </c>
      <c r="F3543" s="1" t="s">
        <v>103</v>
      </c>
      <c r="G3543" s="1" t="s">
        <v>4339</v>
      </c>
    </row>
    <row r="3544" spans="1:7" x14ac:dyDescent="0.25">
      <c r="A3544" s="1">
        <v>19717016</v>
      </c>
      <c r="B3544" s="1" t="s">
        <v>9405</v>
      </c>
      <c r="C3544" s="1" t="s">
        <v>9406</v>
      </c>
      <c r="D3544" s="1" t="s">
        <v>9407</v>
      </c>
      <c r="E3544" s="1" t="s">
        <v>66</v>
      </c>
      <c r="F3544" s="1" t="s">
        <v>2286</v>
      </c>
      <c r="G3544" s="1" t="s">
        <v>2287</v>
      </c>
    </row>
    <row r="3545" spans="1:7" x14ac:dyDescent="0.25">
      <c r="A3545" s="1">
        <v>19719014</v>
      </c>
      <c r="B3545" s="1" t="s">
        <v>9408</v>
      </c>
      <c r="C3545" s="1" t="s">
        <v>9409</v>
      </c>
      <c r="D3545" s="1" t="s">
        <v>9410</v>
      </c>
      <c r="E3545" s="1" t="s">
        <v>66</v>
      </c>
      <c r="F3545" s="1" t="s">
        <v>1656</v>
      </c>
      <c r="G3545" s="1" t="s">
        <v>1657</v>
      </c>
    </row>
    <row r="3546" spans="1:7" x14ac:dyDescent="0.25">
      <c r="A3546" s="1">
        <v>26770034</v>
      </c>
      <c r="B3546" s="1" t="s">
        <v>9411</v>
      </c>
      <c r="C3546" s="1" t="s">
        <v>9411</v>
      </c>
      <c r="D3546" s="1" t="s">
        <v>9411</v>
      </c>
      <c r="G3546" s="1" t="s">
        <v>199</v>
      </c>
    </row>
    <row r="3547" spans="1:7" x14ac:dyDescent="0.25">
      <c r="A3547" s="1">
        <v>19095048</v>
      </c>
      <c r="B3547" s="1" t="s">
        <v>9412</v>
      </c>
      <c r="C3547" s="1" t="s">
        <v>9413</v>
      </c>
      <c r="D3547" s="1" t="s">
        <v>9414</v>
      </c>
      <c r="E3547" s="1" t="s">
        <v>66</v>
      </c>
      <c r="F3547" s="1" t="s">
        <v>498</v>
      </c>
      <c r="G3547" s="1" t="s">
        <v>499</v>
      </c>
    </row>
    <row r="3548" spans="1:7" x14ac:dyDescent="0.25">
      <c r="A3548" s="1">
        <v>19718038</v>
      </c>
      <c r="B3548" s="1" t="s">
        <v>9415</v>
      </c>
      <c r="C3548" s="1" t="s">
        <v>9415</v>
      </c>
      <c r="D3548" s="1" t="s">
        <v>9415</v>
      </c>
      <c r="G3548" s="1" t="s">
        <v>199</v>
      </c>
    </row>
    <row r="3549" spans="1:7" x14ac:dyDescent="0.25">
      <c r="A3549" s="1">
        <v>19730004</v>
      </c>
      <c r="B3549" s="1" t="s">
        <v>9416</v>
      </c>
      <c r="C3549" s="1" t="s">
        <v>9417</v>
      </c>
      <c r="D3549" s="1" t="s">
        <v>9418</v>
      </c>
      <c r="E3549" s="1" t="s">
        <v>65</v>
      </c>
      <c r="F3549" s="1" t="s">
        <v>9419</v>
      </c>
      <c r="G3549" s="1" t="s">
        <v>9420</v>
      </c>
    </row>
    <row r="3550" spans="1:7" x14ac:dyDescent="0.25">
      <c r="A3550" s="1">
        <v>19740060</v>
      </c>
      <c r="B3550" s="1" t="s">
        <v>9421</v>
      </c>
      <c r="C3550" s="1" t="s">
        <v>9422</v>
      </c>
      <c r="D3550" s="1" t="s">
        <v>9423</v>
      </c>
      <c r="E3550" s="1" t="s">
        <v>66</v>
      </c>
      <c r="F3550" s="1" t="s">
        <v>892</v>
      </c>
      <c r="G3550" s="1" t="s">
        <v>893</v>
      </c>
    </row>
    <row r="3551" spans="1:7" x14ac:dyDescent="0.25">
      <c r="A3551" s="1">
        <v>19740084</v>
      </c>
      <c r="B3551" s="1" t="s">
        <v>9424</v>
      </c>
      <c r="C3551" s="1" t="s">
        <v>9425</v>
      </c>
      <c r="D3551" s="1" t="s">
        <v>9426</v>
      </c>
      <c r="E3551" s="1" t="s">
        <v>66</v>
      </c>
      <c r="F3551" s="1" t="s">
        <v>285</v>
      </c>
      <c r="G3551" s="1" t="s">
        <v>286</v>
      </c>
    </row>
    <row r="3552" spans="1:7" x14ac:dyDescent="0.25">
      <c r="A3552" s="1">
        <v>19746016</v>
      </c>
      <c r="B3552" s="1" t="s">
        <v>9427</v>
      </c>
      <c r="C3552" s="1" t="s">
        <v>9428</v>
      </c>
      <c r="D3552" s="1" t="s">
        <v>9429</v>
      </c>
      <c r="E3552" s="1" t="s">
        <v>65</v>
      </c>
      <c r="F3552" s="1" t="s">
        <v>102</v>
      </c>
      <c r="G3552" s="1" t="s">
        <v>1053</v>
      </c>
    </row>
    <row r="3553" spans="1:7" x14ac:dyDescent="0.25">
      <c r="A3553" s="1">
        <v>19746017</v>
      </c>
      <c r="B3553" s="1" t="s">
        <v>9430</v>
      </c>
      <c r="C3553" s="1" t="s">
        <v>9431</v>
      </c>
      <c r="D3553" s="1" t="s">
        <v>9432</v>
      </c>
      <c r="E3553" s="1" t="s">
        <v>65</v>
      </c>
      <c r="F3553" s="1" t="s">
        <v>102</v>
      </c>
      <c r="G3553" s="1" t="s">
        <v>1053</v>
      </c>
    </row>
    <row r="3554" spans="1:7" x14ac:dyDescent="0.25">
      <c r="A3554" s="1">
        <v>19746022</v>
      </c>
      <c r="B3554" s="1" t="s">
        <v>9433</v>
      </c>
      <c r="C3554" s="1" t="s">
        <v>9434</v>
      </c>
      <c r="D3554" s="1" t="s">
        <v>9435</v>
      </c>
      <c r="E3554" s="1" t="s">
        <v>65</v>
      </c>
      <c r="F3554" s="1" t="s">
        <v>102</v>
      </c>
      <c r="G3554" s="1" t="s">
        <v>1053</v>
      </c>
    </row>
    <row r="3555" spans="1:7" x14ac:dyDescent="0.25">
      <c r="A3555" s="1">
        <v>19750009</v>
      </c>
      <c r="B3555" s="1" t="s">
        <v>9436</v>
      </c>
      <c r="C3555" s="1" t="s">
        <v>9437</v>
      </c>
      <c r="D3555" s="1" t="s">
        <v>9438</v>
      </c>
      <c r="E3555" s="1" t="s">
        <v>65</v>
      </c>
      <c r="F3555" s="1" t="s">
        <v>9381</v>
      </c>
      <c r="G3555" s="1" t="s">
        <v>9382</v>
      </c>
    </row>
    <row r="3556" spans="1:7" x14ac:dyDescent="0.25">
      <c r="A3556" s="1">
        <v>19720001</v>
      </c>
      <c r="B3556" s="1" t="s">
        <v>9439</v>
      </c>
      <c r="C3556" s="1" t="s">
        <v>9440</v>
      </c>
      <c r="D3556" s="1" t="s">
        <v>9441</v>
      </c>
      <c r="E3556" s="1" t="s">
        <v>65</v>
      </c>
      <c r="F3556" s="1" t="s">
        <v>965</v>
      </c>
      <c r="G3556" s="1" t="s">
        <v>966</v>
      </c>
    </row>
    <row r="3557" spans="1:7" x14ac:dyDescent="0.25">
      <c r="A3557" s="1">
        <v>19724015</v>
      </c>
      <c r="B3557" s="1" t="s">
        <v>9442</v>
      </c>
      <c r="C3557" s="1" t="s">
        <v>9443</v>
      </c>
      <c r="D3557" s="1" t="s">
        <v>9444</v>
      </c>
      <c r="E3557" s="1" t="s">
        <v>66</v>
      </c>
      <c r="F3557" s="1" t="s">
        <v>2778</v>
      </c>
      <c r="G3557" s="1" t="s">
        <v>2779</v>
      </c>
    </row>
    <row r="3558" spans="1:7" x14ac:dyDescent="0.25">
      <c r="A3558" s="1">
        <v>19724016</v>
      </c>
      <c r="B3558" s="1" t="s">
        <v>9445</v>
      </c>
      <c r="C3558" s="1" t="s">
        <v>9446</v>
      </c>
      <c r="D3558" s="1" t="s">
        <v>9447</v>
      </c>
      <c r="E3558" s="1" t="s">
        <v>66</v>
      </c>
      <c r="F3558" s="1" t="s">
        <v>2778</v>
      </c>
      <c r="G3558" s="1" t="s">
        <v>2779</v>
      </c>
    </row>
    <row r="3559" spans="1:7" x14ac:dyDescent="0.25">
      <c r="A3559" s="1">
        <v>19730002</v>
      </c>
      <c r="B3559" s="1" t="s">
        <v>9448</v>
      </c>
      <c r="C3559" s="1" t="s">
        <v>9449</v>
      </c>
      <c r="D3559" s="1" t="s">
        <v>9450</v>
      </c>
      <c r="E3559" s="1" t="s">
        <v>65</v>
      </c>
      <c r="F3559" s="1" t="s">
        <v>9419</v>
      </c>
      <c r="G3559" s="1" t="s">
        <v>9420</v>
      </c>
    </row>
    <row r="3560" spans="1:7" x14ac:dyDescent="0.25">
      <c r="A3560" s="1">
        <v>19746007</v>
      </c>
      <c r="B3560" s="1" t="s">
        <v>9451</v>
      </c>
      <c r="C3560" s="1" t="s">
        <v>9452</v>
      </c>
      <c r="D3560" s="1" t="s">
        <v>9453</v>
      </c>
      <c r="E3560" s="1" t="s">
        <v>66</v>
      </c>
      <c r="F3560" s="1" t="s">
        <v>1335</v>
      </c>
      <c r="G3560" s="1" t="s">
        <v>1336</v>
      </c>
    </row>
    <row r="3561" spans="1:7" x14ac:dyDescent="0.25">
      <c r="A3561" s="1">
        <v>17745108</v>
      </c>
      <c r="B3561" s="1" t="s">
        <v>9454</v>
      </c>
      <c r="C3561" s="1" t="s">
        <v>9454</v>
      </c>
      <c r="D3561" s="1" t="s">
        <v>9454</v>
      </c>
      <c r="G3561" s="1" t="s">
        <v>199</v>
      </c>
    </row>
    <row r="3562" spans="1:7" x14ac:dyDescent="0.25">
      <c r="A3562" s="1">
        <v>19017048</v>
      </c>
      <c r="B3562" s="1" t="s">
        <v>9455</v>
      </c>
      <c r="C3562" s="1" t="s">
        <v>9456</v>
      </c>
      <c r="D3562" s="1" t="s">
        <v>9457</v>
      </c>
      <c r="E3562" s="1" t="s">
        <v>66</v>
      </c>
      <c r="F3562" s="1" t="s">
        <v>369</v>
      </c>
      <c r="G3562" s="1" t="s">
        <v>370</v>
      </c>
    </row>
    <row r="3563" spans="1:7" x14ac:dyDescent="0.25">
      <c r="A3563" s="1">
        <v>17545005</v>
      </c>
      <c r="B3563" s="1" t="s">
        <v>9458</v>
      </c>
      <c r="C3563" s="1" t="s">
        <v>9458</v>
      </c>
      <c r="D3563" s="1" t="s">
        <v>9458</v>
      </c>
      <c r="G3563" s="1" t="s">
        <v>199</v>
      </c>
    </row>
    <row r="3564" spans="1:7" x14ac:dyDescent="0.25">
      <c r="A3564" s="1">
        <v>19010161</v>
      </c>
      <c r="B3564" s="1" t="s">
        <v>9459</v>
      </c>
      <c r="C3564" s="1" t="s">
        <v>9460</v>
      </c>
      <c r="D3564" s="1" t="s">
        <v>9461</v>
      </c>
      <c r="E3564" s="1" t="s">
        <v>66</v>
      </c>
      <c r="F3564" s="1" t="s">
        <v>1656</v>
      </c>
      <c r="G3564" s="1" t="s">
        <v>1657</v>
      </c>
    </row>
    <row r="3565" spans="1:7" x14ac:dyDescent="0.25">
      <c r="A3565" s="1">
        <v>19010162</v>
      </c>
      <c r="B3565" s="1" t="s">
        <v>9462</v>
      </c>
      <c r="C3565" s="1" t="s">
        <v>9463</v>
      </c>
      <c r="D3565" s="1" t="s">
        <v>9464</v>
      </c>
      <c r="E3565" s="1" t="s">
        <v>66</v>
      </c>
      <c r="F3565" s="1" t="s">
        <v>1656</v>
      </c>
      <c r="G3565" s="1" t="s">
        <v>1657</v>
      </c>
    </row>
    <row r="3566" spans="1:7" x14ac:dyDescent="0.25">
      <c r="A3566" s="1">
        <v>26070051</v>
      </c>
      <c r="B3566" s="1" t="s">
        <v>9465</v>
      </c>
      <c r="C3566" s="1" t="s">
        <v>9465</v>
      </c>
      <c r="D3566" s="1" t="s">
        <v>9465</v>
      </c>
      <c r="G3566" s="1" t="s">
        <v>199</v>
      </c>
    </row>
    <row r="3567" spans="1:7" x14ac:dyDescent="0.25">
      <c r="A3567" s="1">
        <v>26070053</v>
      </c>
      <c r="B3567" s="1" t="s">
        <v>9466</v>
      </c>
      <c r="C3567" s="1" t="s">
        <v>9466</v>
      </c>
      <c r="D3567" s="1" t="s">
        <v>9466</v>
      </c>
      <c r="G3567" s="1" t="s">
        <v>199</v>
      </c>
    </row>
    <row r="3568" spans="1:7" x14ac:dyDescent="0.25">
      <c r="A3568" s="1">
        <v>26273000</v>
      </c>
      <c r="B3568" s="1" t="s">
        <v>9467</v>
      </c>
      <c r="C3568" s="1" t="s">
        <v>9468</v>
      </c>
      <c r="D3568" s="1" t="s">
        <v>9469</v>
      </c>
      <c r="E3568" s="1" t="s">
        <v>66</v>
      </c>
      <c r="F3568" s="1" t="s">
        <v>300</v>
      </c>
      <c r="G3568" s="1" t="s">
        <v>301</v>
      </c>
    </row>
    <row r="3569" spans="1:7" x14ac:dyDescent="0.25">
      <c r="A3569" s="1">
        <v>26270152</v>
      </c>
      <c r="B3569" s="1" t="s">
        <v>9470</v>
      </c>
      <c r="C3569" s="1" t="s">
        <v>9471</v>
      </c>
      <c r="D3569" s="1" t="s">
        <v>9472</v>
      </c>
      <c r="E3569" s="1" t="s">
        <v>65</v>
      </c>
      <c r="F3569" s="1" t="s">
        <v>2626</v>
      </c>
      <c r="G3569" s="1" t="s">
        <v>2627</v>
      </c>
    </row>
    <row r="3570" spans="1:7" x14ac:dyDescent="0.25">
      <c r="A3570" s="1">
        <v>26273001</v>
      </c>
      <c r="B3570" s="1" t="s">
        <v>9473</v>
      </c>
      <c r="C3570" s="1" t="s">
        <v>9474</v>
      </c>
      <c r="D3570" s="1" t="s">
        <v>9475</v>
      </c>
      <c r="E3570" s="1" t="s">
        <v>66</v>
      </c>
      <c r="F3570" s="1" t="s">
        <v>300</v>
      </c>
      <c r="G3570" s="1" t="s">
        <v>301</v>
      </c>
    </row>
    <row r="3571" spans="1:7" x14ac:dyDescent="0.25">
      <c r="A3571" s="1">
        <v>26320040</v>
      </c>
      <c r="B3571" s="1" t="s">
        <v>9476</v>
      </c>
      <c r="C3571" s="1" t="s">
        <v>9477</v>
      </c>
      <c r="D3571" s="1" t="s">
        <v>9478</v>
      </c>
      <c r="E3571" s="1" t="s">
        <v>65</v>
      </c>
      <c r="F3571" s="1" t="s">
        <v>9395</v>
      </c>
      <c r="G3571" s="1" t="s">
        <v>9396</v>
      </c>
    </row>
    <row r="3572" spans="1:7" x14ac:dyDescent="0.25">
      <c r="A3572" s="1">
        <v>26752008</v>
      </c>
      <c r="B3572" s="1" t="s">
        <v>9479</v>
      </c>
      <c r="C3572" s="1" t="s">
        <v>9480</v>
      </c>
      <c r="D3572" s="1" t="s">
        <v>9481</v>
      </c>
      <c r="E3572" s="1" t="s">
        <v>65</v>
      </c>
      <c r="F3572" s="1" t="s">
        <v>2410</v>
      </c>
      <c r="G3572" s="1" t="s">
        <v>2411</v>
      </c>
    </row>
    <row r="3573" spans="1:7" x14ac:dyDescent="0.25">
      <c r="A3573" s="1">
        <v>19095038</v>
      </c>
      <c r="B3573" s="1" t="s">
        <v>9482</v>
      </c>
      <c r="C3573" s="1" t="s">
        <v>9483</v>
      </c>
      <c r="D3573" s="1" t="s">
        <v>9484</v>
      </c>
      <c r="E3573" s="1" t="s">
        <v>66</v>
      </c>
      <c r="F3573" s="1" t="s">
        <v>475</v>
      </c>
      <c r="G3573" s="1" t="s">
        <v>476</v>
      </c>
    </row>
    <row r="3574" spans="1:7" x14ac:dyDescent="0.25">
      <c r="A3574" s="1">
        <v>26070054</v>
      </c>
      <c r="B3574" s="1" t="s">
        <v>9485</v>
      </c>
      <c r="C3574" s="1" t="s">
        <v>9486</v>
      </c>
      <c r="D3574" s="1" t="s">
        <v>9487</v>
      </c>
      <c r="E3574" s="1" t="s">
        <v>65</v>
      </c>
      <c r="F3574" s="1" t="s">
        <v>2626</v>
      </c>
      <c r="G3574" s="1" t="s">
        <v>2627</v>
      </c>
    </row>
    <row r="3575" spans="1:7" x14ac:dyDescent="0.25">
      <c r="A3575" s="1">
        <v>26075006</v>
      </c>
      <c r="B3575" s="1" t="s">
        <v>9488</v>
      </c>
      <c r="C3575" s="1" t="s">
        <v>9488</v>
      </c>
      <c r="D3575" s="1" t="s">
        <v>9488</v>
      </c>
      <c r="G3575" s="1" t="s">
        <v>199</v>
      </c>
    </row>
    <row r="3576" spans="1:7" x14ac:dyDescent="0.25">
      <c r="A3576" s="1">
        <v>26280018</v>
      </c>
      <c r="B3576" s="1" t="s">
        <v>9489</v>
      </c>
      <c r="C3576" s="1" t="s">
        <v>9490</v>
      </c>
      <c r="D3576" s="1" t="s">
        <v>9491</v>
      </c>
      <c r="E3576" s="1" t="s">
        <v>66</v>
      </c>
      <c r="F3576" s="1" t="s">
        <v>9492</v>
      </c>
      <c r="G3576" s="1" t="s">
        <v>9493</v>
      </c>
    </row>
    <row r="3577" spans="1:7" x14ac:dyDescent="0.25">
      <c r="A3577" s="1">
        <v>19017050</v>
      </c>
      <c r="B3577" s="1" t="s">
        <v>9494</v>
      </c>
      <c r="C3577" s="1" t="s">
        <v>9494</v>
      </c>
      <c r="D3577" s="1" t="s">
        <v>9494</v>
      </c>
      <c r="G3577" s="1" t="s">
        <v>199</v>
      </c>
    </row>
    <row r="3578" spans="1:7" x14ac:dyDescent="0.25">
      <c r="A3578" s="1">
        <v>19017052</v>
      </c>
      <c r="B3578" s="1" t="s">
        <v>9495</v>
      </c>
      <c r="C3578" s="1" t="s">
        <v>9495</v>
      </c>
      <c r="D3578" s="1" t="s">
        <v>9495</v>
      </c>
      <c r="G3578" s="1" t="s">
        <v>199</v>
      </c>
    </row>
    <row r="3579" spans="1:7" x14ac:dyDescent="0.25">
      <c r="A3579" s="1">
        <v>19040170</v>
      </c>
      <c r="B3579" s="1" t="s">
        <v>9496</v>
      </c>
      <c r="C3579" s="1" t="s">
        <v>9496</v>
      </c>
      <c r="D3579" s="1" t="s">
        <v>9496</v>
      </c>
      <c r="G3579" s="1" t="s">
        <v>199</v>
      </c>
    </row>
    <row r="3580" spans="1:7" x14ac:dyDescent="0.25">
      <c r="A3580" s="1">
        <v>19716007</v>
      </c>
      <c r="B3580" s="1" t="s">
        <v>9497</v>
      </c>
      <c r="C3580" s="1" t="s">
        <v>9498</v>
      </c>
      <c r="D3580" s="1" t="s">
        <v>9499</v>
      </c>
      <c r="E3580" s="1" t="s">
        <v>65</v>
      </c>
      <c r="F3580" s="1" t="s">
        <v>103</v>
      </c>
      <c r="G3580" s="1" t="s">
        <v>4339</v>
      </c>
    </row>
    <row r="3581" spans="1:7" x14ac:dyDescent="0.25">
      <c r="A3581" s="1">
        <v>19719012</v>
      </c>
      <c r="B3581" s="1" t="s">
        <v>9500</v>
      </c>
      <c r="C3581" s="1" t="s">
        <v>9500</v>
      </c>
      <c r="D3581" s="1" t="s">
        <v>9500</v>
      </c>
      <c r="G3581" s="1" t="s">
        <v>199</v>
      </c>
    </row>
    <row r="3582" spans="1:7" x14ac:dyDescent="0.25">
      <c r="A3582" s="1">
        <v>19736012</v>
      </c>
      <c r="B3582" s="1" t="s">
        <v>9501</v>
      </c>
      <c r="C3582" s="1" t="s">
        <v>9501</v>
      </c>
      <c r="D3582" s="1" t="s">
        <v>9501</v>
      </c>
      <c r="G3582" s="1" t="s">
        <v>199</v>
      </c>
    </row>
    <row r="3583" spans="1:7" x14ac:dyDescent="0.25">
      <c r="A3583" s="1">
        <v>19745101</v>
      </c>
      <c r="B3583" s="1" t="s">
        <v>9454</v>
      </c>
      <c r="C3583" s="1" t="s">
        <v>9502</v>
      </c>
      <c r="D3583" s="1" t="s">
        <v>9503</v>
      </c>
      <c r="E3583" s="1" t="s">
        <v>66</v>
      </c>
      <c r="F3583" s="1" t="s">
        <v>285</v>
      </c>
      <c r="G3583" s="1" t="s">
        <v>286</v>
      </c>
    </row>
    <row r="3584" spans="1:7" x14ac:dyDescent="0.25">
      <c r="A3584" s="1">
        <v>19746010</v>
      </c>
      <c r="B3584" s="1" t="s">
        <v>9504</v>
      </c>
      <c r="C3584" s="1" t="s">
        <v>9505</v>
      </c>
      <c r="D3584" s="1" t="s">
        <v>9506</v>
      </c>
      <c r="E3584" s="1" t="s">
        <v>66</v>
      </c>
      <c r="F3584" s="1" t="s">
        <v>1335</v>
      </c>
      <c r="G3584" s="1" t="s">
        <v>1336</v>
      </c>
    </row>
    <row r="3585" spans="1:7" x14ac:dyDescent="0.25">
      <c r="A3585" s="1">
        <v>19746014</v>
      </c>
      <c r="B3585" s="1" t="s">
        <v>9507</v>
      </c>
      <c r="C3585" s="1" t="s">
        <v>9508</v>
      </c>
      <c r="D3585" s="1" t="s">
        <v>9509</v>
      </c>
      <c r="E3585" s="1" t="s">
        <v>66</v>
      </c>
      <c r="F3585" s="1" t="s">
        <v>1335</v>
      </c>
      <c r="G3585" s="1" t="s">
        <v>1336</v>
      </c>
    </row>
    <row r="3586" spans="1:7" x14ac:dyDescent="0.25">
      <c r="A3586" s="1">
        <v>19750006</v>
      </c>
      <c r="B3586" s="1" t="s">
        <v>9510</v>
      </c>
      <c r="C3586" s="1" t="s">
        <v>9511</v>
      </c>
      <c r="D3586" s="1" t="s">
        <v>9512</v>
      </c>
      <c r="E3586" s="1" t="s">
        <v>65</v>
      </c>
      <c r="F3586" s="1" t="s">
        <v>9513</v>
      </c>
      <c r="G3586" s="1" t="s">
        <v>9514</v>
      </c>
    </row>
    <row r="3587" spans="1:7" x14ac:dyDescent="0.25">
      <c r="A3587" s="1">
        <v>26317030</v>
      </c>
      <c r="B3587" s="1" t="s">
        <v>9515</v>
      </c>
      <c r="C3587" s="1" t="s">
        <v>9515</v>
      </c>
      <c r="D3587" s="1" t="s">
        <v>9515</v>
      </c>
      <c r="G3587" s="1" t="s">
        <v>199</v>
      </c>
    </row>
    <row r="3588" spans="1:7" x14ac:dyDescent="0.25">
      <c r="A3588" s="1">
        <v>26770026</v>
      </c>
      <c r="B3588" s="1" t="s">
        <v>9516</v>
      </c>
      <c r="C3588" s="1" t="s">
        <v>9517</v>
      </c>
      <c r="D3588" s="1" t="s">
        <v>9518</v>
      </c>
      <c r="E3588" s="1" t="s">
        <v>66</v>
      </c>
      <c r="F3588" s="1" t="s">
        <v>5881</v>
      </c>
      <c r="G3588" s="1" t="s">
        <v>5882</v>
      </c>
    </row>
    <row r="3589" spans="1:7" x14ac:dyDescent="0.25">
      <c r="A3589" s="1">
        <v>19046034</v>
      </c>
      <c r="B3589" s="1" t="s">
        <v>9519</v>
      </c>
      <c r="C3589" s="1" t="s">
        <v>9520</v>
      </c>
      <c r="D3589" s="1" t="s">
        <v>9521</v>
      </c>
      <c r="E3589" s="1" t="s">
        <v>65</v>
      </c>
      <c r="F3589" s="1" t="s">
        <v>102</v>
      </c>
      <c r="G3589" s="1" t="s">
        <v>1053</v>
      </c>
    </row>
    <row r="3590" spans="1:7" x14ac:dyDescent="0.25">
      <c r="A3590" s="1">
        <v>19312013</v>
      </c>
      <c r="B3590" s="1" t="s">
        <v>9522</v>
      </c>
      <c r="C3590" s="1" t="s">
        <v>9523</v>
      </c>
      <c r="D3590" s="1" t="s">
        <v>9524</v>
      </c>
      <c r="E3590" s="1" t="s">
        <v>65</v>
      </c>
      <c r="F3590" s="1" t="s">
        <v>2148</v>
      </c>
      <c r="G3590" s="1" t="s">
        <v>2149</v>
      </c>
    </row>
    <row r="3591" spans="1:7" x14ac:dyDescent="0.25">
      <c r="A3591" s="1">
        <v>19740072</v>
      </c>
      <c r="B3591" s="1" t="s">
        <v>9525</v>
      </c>
      <c r="C3591" s="1" t="s">
        <v>9526</v>
      </c>
      <c r="D3591" s="1" t="s">
        <v>9527</v>
      </c>
      <c r="E3591" s="1" t="s">
        <v>66</v>
      </c>
      <c r="F3591" s="1" t="s">
        <v>892</v>
      </c>
      <c r="G3591" s="1" t="s">
        <v>893</v>
      </c>
    </row>
    <row r="3592" spans="1:7" x14ac:dyDescent="0.25">
      <c r="A3592" s="1">
        <v>26320041</v>
      </c>
      <c r="B3592" s="1" t="s">
        <v>9528</v>
      </c>
      <c r="C3592" s="1" t="s">
        <v>9528</v>
      </c>
      <c r="D3592" s="1" t="s">
        <v>9528</v>
      </c>
      <c r="G3592" s="1" t="s">
        <v>199</v>
      </c>
    </row>
    <row r="3593" spans="1:7" x14ac:dyDescent="0.25">
      <c r="A3593" s="1">
        <v>26320042</v>
      </c>
      <c r="B3593" s="1" t="s">
        <v>9529</v>
      </c>
      <c r="C3593" s="1" t="s">
        <v>9529</v>
      </c>
      <c r="D3593" s="1" t="s">
        <v>9529</v>
      </c>
      <c r="G3593" s="1" t="s">
        <v>199</v>
      </c>
    </row>
    <row r="3594" spans="1:7" x14ac:dyDescent="0.25">
      <c r="A3594" s="1">
        <v>26370112</v>
      </c>
      <c r="B3594" s="1" t="s">
        <v>9530</v>
      </c>
      <c r="C3594" s="1" t="s">
        <v>9531</v>
      </c>
      <c r="D3594" s="1" t="s">
        <v>9532</v>
      </c>
      <c r="E3594" s="1" t="s">
        <v>65</v>
      </c>
      <c r="F3594" s="1" t="s">
        <v>9395</v>
      </c>
      <c r="G3594" s="1" t="s">
        <v>9396</v>
      </c>
    </row>
    <row r="3595" spans="1:7" x14ac:dyDescent="0.25">
      <c r="A3595" s="1">
        <v>26050012</v>
      </c>
      <c r="B3595" s="1" t="s">
        <v>9533</v>
      </c>
      <c r="C3595" s="1" t="s">
        <v>9534</v>
      </c>
      <c r="D3595" s="1" t="s">
        <v>9535</v>
      </c>
      <c r="E3595" s="1" t="s">
        <v>65</v>
      </c>
      <c r="F3595" s="1" t="s">
        <v>590</v>
      </c>
      <c r="G3595" s="1" t="s">
        <v>591</v>
      </c>
    </row>
    <row r="3596" spans="1:7" x14ac:dyDescent="0.25">
      <c r="A3596" s="1">
        <v>26070052</v>
      </c>
      <c r="B3596" s="1" t="s">
        <v>9536</v>
      </c>
      <c r="C3596" s="1" t="s">
        <v>9537</v>
      </c>
      <c r="D3596" s="1" t="s">
        <v>9538</v>
      </c>
      <c r="E3596" s="1" t="s">
        <v>65</v>
      </c>
      <c r="F3596" s="1" t="s">
        <v>2626</v>
      </c>
      <c r="G3596" s="1" t="s">
        <v>2627</v>
      </c>
    </row>
    <row r="3597" spans="1:7" x14ac:dyDescent="0.25">
      <c r="A3597" s="1">
        <v>26220060</v>
      </c>
      <c r="B3597" s="1" t="s">
        <v>9539</v>
      </c>
      <c r="C3597" s="1" t="s">
        <v>9539</v>
      </c>
      <c r="D3597" s="1" t="s">
        <v>9539</v>
      </c>
      <c r="G3597" s="1" t="s">
        <v>199</v>
      </c>
    </row>
    <row r="3598" spans="1:7" x14ac:dyDescent="0.25">
      <c r="A3598" s="1">
        <v>26373003</v>
      </c>
      <c r="B3598" s="1" t="s">
        <v>9540</v>
      </c>
      <c r="C3598" s="1" t="s">
        <v>9541</v>
      </c>
      <c r="D3598" s="1" t="s">
        <v>9542</v>
      </c>
      <c r="E3598" s="1" t="s">
        <v>66</v>
      </c>
      <c r="F3598" s="1" t="s">
        <v>300</v>
      </c>
      <c r="G3598" s="1" t="s">
        <v>301</v>
      </c>
    </row>
    <row r="3599" spans="1:7" x14ac:dyDescent="0.25">
      <c r="A3599" s="1">
        <v>19016018</v>
      </c>
      <c r="B3599" s="1" t="s">
        <v>9543</v>
      </c>
      <c r="C3599" s="1" t="s">
        <v>9543</v>
      </c>
      <c r="D3599" s="1" t="s">
        <v>9543</v>
      </c>
      <c r="G3599" s="1" t="s">
        <v>199</v>
      </c>
    </row>
    <row r="3600" spans="1:7" x14ac:dyDescent="0.25">
      <c r="A3600" s="1">
        <v>19017049</v>
      </c>
      <c r="B3600" s="1" t="s">
        <v>9544</v>
      </c>
      <c r="C3600" s="1" t="s">
        <v>9545</v>
      </c>
      <c r="D3600" s="1" t="s">
        <v>9546</v>
      </c>
      <c r="E3600" s="1" t="s">
        <v>66</v>
      </c>
      <c r="F3600" s="1" t="s">
        <v>957</v>
      </c>
      <c r="G3600" s="1" t="s">
        <v>958</v>
      </c>
    </row>
    <row r="3601" spans="1:7" x14ac:dyDescent="0.25">
      <c r="A3601" s="1">
        <v>17850050</v>
      </c>
      <c r="B3601" s="1" t="s">
        <v>9547</v>
      </c>
      <c r="C3601" s="1" t="s">
        <v>9547</v>
      </c>
      <c r="D3601" s="1" t="s">
        <v>9547</v>
      </c>
      <c r="G3601" s="1" t="s">
        <v>199</v>
      </c>
    </row>
    <row r="3602" spans="1:7" x14ac:dyDescent="0.25">
      <c r="A3602" s="1">
        <v>19017054</v>
      </c>
      <c r="B3602" s="1" t="s">
        <v>9548</v>
      </c>
      <c r="C3602" s="1" t="s">
        <v>9549</v>
      </c>
      <c r="D3602" s="1" t="s">
        <v>9550</v>
      </c>
      <c r="E3602" s="1" t="s">
        <v>65</v>
      </c>
      <c r="F3602" s="1" t="s">
        <v>369</v>
      </c>
      <c r="G3602" s="1" t="s">
        <v>370</v>
      </c>
    </row>
    <row r="3603" spans="1:7" x14ac:dyDescent="0.25">
      <c r="A3603" s="1">
        <v>26373002</v>
      </c>
      <c r="B3603" s="1" t="s">
        <v>9551</v>
      </c>
      <c r="C3603" s="1" t="s">
        <v>9552</v>
      </c>
      <c r="D3603" s="1" t="s">
        <v>9553</v>
      </c>
      <c r="E3603" s="1" t="s">
        <v>66</v>
      </c>
      <c r="F3603" s="1" t="s">
        <v>300</v>
      </c>
      <c r="G3603" s="1" t="s">
        <v>301</v>
      </c>
    </row>
    <row r="3604" spans="1:7" x14ac:dyDescent="0.25">
      <c r="A3604" s="1">
        <v>26906450</v>
      </c>
      <c r="B3604" s="1" t="s">
        <v>9554</v>
      </c>
      <c r="C3604" s="1" t="s">
        <v>9554</v>
      </c>
      <c r="D3604" s="1" t="s">
        <v>9554</v>
      </c>
      <c r="G3604" s="1" t="s">
        <v>199</v>
      </c>
    </row>
    <row r="3605" spans="1:7" x14ac:dyDescent="0.25">
      <c r="A3605" s="1">
        <v>26906451</v>
      </c>
      <c r="B3605" s="1" t="s">
        <v>9555</v>
      </c>
      <c r="C3605" s="1" t="s">
        <v>9555</v>
      </c>
      <c r="D3605" s="1" t="s">
        <v>9555</v>
      </c>
      <c r="G3605" s="1" t="s">
        <v>199</v>
      </c>
    </row>
    <row r="3606" spans="1:7" x14ac:dyDescent="0.25">
      <c r="A3606" s="1">
        <v>19018034</v>
      </c>
      <c r="B3606" s="1" t="s">
        <v>9556</v>
      </c>
      <c r="C3606" s="1" t="s">
        <v>9557</v>
      </c>
      <c r="D3606" s="1" t="s">
        <v>9558</v>
      </c>
      <c r="E3606" s="1" t="s">
        <v>66</v>
      </c>
      <c r="F3606" s="1" t="s">
        <v>300</v>
      </c>
      <c r="G3606" s="1" t="s">
        <v>301</v>
      </c>
    </row>
    <row r="3607" spans="1:7" x14ac:dyDescent="0.25">
      <c r="A3607" s="1">
        <v>19020112</v>
      </c>
      <c r="B3607" s="1" t="s">
        <v>9559</v>
      </c>
      <c r="C3607" s="1" t="s">
        <v>9560</v>
      </c>
      <c r="D3607" s="1" t="s">
        <v>9561</v>
      </c>
      <c r="E3607" s="1" t="s">
        <v>65</v>
      </c>
      <c r="F3607" s="1" t="s">
        <v>965</v>
      </c>
      <c r="G3607" s="1" t="s">
        <v>966</v>
      </c>
    </row>
    <row r="3608" spans="1:7" x14ac:dyDescent="0.25">
      <c r="A3608" s="1">
        <v>19036004</v>
      </c>
      <c r="B3608" s="1" t="s">
        <v>9562</v>
      </c>
      <c r="C3608" s="1" t="s">
        <v>9563</v>
      </c>
      <c r="D3608" s="1" t="s">
        <v>9564</v>
      </c>
      <c r="E3608" s="1" t="s">
        <v>66</v>
      </c>
      <c r="F3608" s="1" t="s">
        <v>1891</v>
      </c>
      <c r="G3608" s="1" t="s">
        <v>1892</v>
      </c>
    </row>
    <row r="3609" spans="1:7" x14ac:dyDescent="0.25">
      <c r="A3609" s="1">
        <v>19040862</v>
      </c>
      <c r="B3609" s="1" t="s">
        <v>9565</v>
      </c>
      <c r="C3609" s="1" t="s">
        <v>9565</v>
      </c>
      <c r="D3609" s="1" t="s">
        <v>9565</v>
      </c>
      <c r="G3609" s="1" t="s">
        <v>199</v>
      </c>
    </row>
    <row r="3610" spans="1:7" x14ac:dyDescent="0.25">
      <c r="A3610" s="1">
        <v>19045098</v>
      </c>
      <c r="B3610" s="1" t="s">
        <v>9566</v>
      </c>
      <c r="C3610" s="1" t="s">
        <v>9567</v>
      </c>
      <c r="D3610" s="1" t="s">
        <v>9568</v>
      </c>
      <c r="E3610" s="1" t="s">
        <v>65</v>
      </c>
      <c r="F3610" s="1" t="s">
        <v>1388</v>
      </c>
      <c r="G3610" s="1" t="s">
        <v>1389</v>
      </c>
    </row>
    <row r="3611" spans="1:7" x14ac:dyDescent="0.25">
      <c r="A3611" s="1">
        <v>19270006</v>
      </c>
      <c r="B3611" s="1" t="s">
        <v>9569</v>
      </c>
      <c r="C3611" s="1" t="s">
        <v>9570</v>
      </c>
      <c r="D3611" s="1" t="s">
        <v>9571</v>
      </c>
      <c r="E3611" s="1" t="s">
        <v>65</v>
      </c>
      <c r="F3611" s="1" t="s">
        <v>2148</v>
      </c>
      <c r="G3611" s="1" t="s">
        <v>2149</v>
      </c>
    </row>
    <row r="3612" spans="1:7" x14ac:dyDescent="0.25">
      <c r="A3612" s="1">
        <v>19720002</v>
      </c>
      <c r="B3612" s="1" t="s">
        <v>9572</v>
      </c>
      <c r="C3612" s="1" t="s">
        <v>9573</v>
      </c>
      <c r="D3612" s="1" t="s">
        <v>9574</v>
      </c>
      <c r="E3612" s="1" t="s">
        <v>65</v>
      </c>
      <c r="F3612" s="1" t="s">
        <v>965</v>
      </c>
      <c r="G3612" s="1" t="s">
        <v>966</v>
      </c>
    </row>
    <row r="3613" spans="1:7" x14ac:dyDescent="0.25">
      <c r="A3613" s="1">
        <v>19724014</v>
      </c>
      <c r="B3613" s="1" t="s">
        <v>9575</v>
      </c>
      <c r="C3613" s="1" t="s">
        <v>9576</v>
      </c>
      <c r="D3613" s="1" t="s">
        <v>9577</v>
      </c>
      <c r="E3613" s="1" t="s">
        <v>66</v>
      </c>
      <c r="F3613" s="1" t="s">
        <v>2778</v>
      </c>
      <c r="G3613" s="1" t="s">
        <v>2779</v>
      </c>
    </row>
    <row r="3614" spans="1:7" x14ac:dyDescent="0.25">
      <c r="A3614" s="1">
        <v>19736013</v>
      </c>
      <c r="B3614" s="1" t="s">
        <v>9578</v>
      </c>
      <c r="C3614" s="1" t="s">
        <v>9578</v>
      </c>
      <c r="D3614" s="1" t="s">
        <v>9578</v>
      </c>
      <c r="G3614" s="1" t="s">
        <v>199</v>
      </c>
    </row>
    <row r="3615" spans="1:7" x14ac:dyDescent="0.25">
      <c r="A3615" s="1">
        <v>19746008</v>
      </c>
      <c r="B3615" s="1" t="s">
        <v>9579</v>
      </c>
      <c r="C3615" s="1" t="s">
        <v>9580</v>
      </c>
      <c r="D3615" s="1" t="s">
        <v>9581</v>
      </c>
      <c r="E3615" s="1" t="s">
        <v>66</v>
      </c>
      <c r="F3615" s="1" t="s">
        <v>1335</v>
      </c>
      <c r="G3615" s="1" t="s">
        <v>1336</v>
      </c>
    </row>
    <row r="3616" spans="1:7" x14ac:dyDescent="0.25">
      <c r="A3616" s="1">
        <v>19746019</v>
      </c>
      <c r="B3616" s="1" t="s">
        <v>9582</v>
      </c>
      <c r="C3616" s="1" t="s">
        <v>9583</v>
      </c>
      <c r="D3616" s="1" t="s">
        <v>9584</v>
      </c>
      <c r="E3616" s="1" t="s">
        <v>65</v>
      </c>
      <c r="F3616" s="1" t="s">
        <v>102</v>
      </c>
      <c r="G3616" s="1" t="s">
        <v>1053</v>
      </c>
    </row>
    <row r="3617" spans="1:7" x14ac:dyDescent="0.25">
      <c r="A3617" s="1">
        <v>19746020</v>
      </c>
      <c r="B3617" s="1" t="s">
        <v>9585</v>
      </c>
      <c r="C3617" s="1" t="s">
        <v>9586</v>
      </c>
      <c r="D3617" s="1" t="s">
        <v>9587</v>
      </c>
      <c r="E3617" s="1" t="s">
        <v>65</v>
      </c>
      <c r="F3617" s="1" t="s">
        <v>102</v>
      </c>
      <c r="G3617" s="1" t="s">
        <v>1053</v>
      </c>
    </row>
    <row r="3618" spans="1:7" x14ac:dyDescent="0.25">
      <c r="A3618" s="1">
        <v>19719015</v>
      </c>
      <c r="B3618" s="1" t="s">
        <v>9588</v>
      </c>
      <c r="C3618" s="1" t="s">
        <v>9588</v>
      </c>
      <c r="D3618" s="1" t="s">
        <v>9588</v>
      </c>
      <c r="G3618" s="1" t="s">
        <v>199</v>
      </c>
    </row>
    <row r="3619" spans="1:7" x14ac:dyDescent="0.25">
      <c r="A3619" s="1">
        <v>19720003</v>
      </c>
      <c r="B3619" s="1" t="s">
        <v>9589</v>
      </c>
      <c r="C3619" s="1" t="s">
        <v>9590</v>
      </c>
      <c r="D3619" s="1" t="s">
        <v>9591</v>
      </c>
      <c r="E3619" s="1" t="s">
        <v>65</v>
      </c>
      <c r="F3619" s="1" t="s">
        <v>965</v>
      </c>
      <c r="G3619" s="1" t="s">
        <v>966</v>
      </c>
    </row>
    <row r="3620" spans="1:7" x14ac:dyDescent="0.25">
      <c r="A3620" s="1">
        <v>19724013</v>
      </c>
      <c r="B3620" s="1" t="s">
        <v>9592</v>
      </c>
      <c r="C3620" s="1" t="s">
        <v>9593</v>
      </c>
      <c r="D3620" s="1" t="s">
        <v>9594</v>
      </c>
      <c r="E3620" s="1" t="s">
        <v>66</v>
      </c>
      <c r="F3620" s="1" t="s">
        <v>2778</v>
      </c>
      <c r="G3620" s="1" t="s">
        <v>2779</v>
      </c>
    </row>
    <row r="3621" spans="1:7" x14ac:dyDescent="0.25">
      <c r="A3621" s="1">
        <v>19740080</v>
      </c>
      <c r="B3621" s="1" t="s">
        <v>9595</v>
      </c>
      <c r="C3621" s="1" t="s">
        <v>9596</v>
      </c>
      <c r="D3621" s="1" t="s">
        <v>9597</v>
      </c>
      <c r="E3621" s="1" t="s">
        <v>66</v>
      </c>
      <c r="F3621" s="1" t="s">
        <v>892</v>
      </c>
      <c r="G3621" s="1" t="s">
        <v>893</v>
      </c>
    </row>
    <row r="3622" spans="1:7" x14ac:dyDescent="0.25">
      <c r="A3622" s="1">
        <v>19750015</v>
      </c>
      <c r="B3622" s="1" t="s">
        <v>9598</v>
      </c>
      <c r="C3622" s="1" t="s">
        <v>9599</v>
      </c>
      <c r="D3622" s="1" t="s">
        <v>9600</v>
      </c>
      <c r="E3622" s="1" t="s">
        <v>65</v>
      </c>
      <c r="F3622" s="1" t="s">
        <v>9381</v>
      </c>
      <c r="G3622" s="1" t="s">
        <v>9382</v>
      </c>
    </row>
    <row r="3623" spans="1:7" x14ac:dyDescent="0.25">
      <c r="A3623" s="1">
        <v>19510013</v>
      </c>
      <c r="B3623" s="1" t="s">
        <v>9601</v>
      </c>
      <c r="C3623" s="1" t="s">
        <v>9601</v>
      </c>
      <c r="D3623" s="1" t="s">
        <v>9601</v>
      </c>
      <c r="G3623" s="1" t="s">
        <v>199</v>
      </c>
    </row>
    <row r="3624" spans="1:7" x14ac:dyDescent="0.25">
      <c r="A3624" s="1">
        <v>19541006</v>
      </c>
      <c r="B3624" s="1" t="s">
        <v>9602</v>
      </c>
      <c r="C3624" s="1" t="s">
        <v>9603</v>
      </c>
      <c r="D3624" s="1" t="s">
        <v>9604</v>
      </c>
      <c r="E3624" s="1" t="s">
        <v>66</v>
      </c>
      <c r="F3624" s="1" t="s">
        <v>285</v>
      </c>
      <c r="G3624" s="1" t="s">
        <v>286</v>
      </c>
    </row>
    <row r="3625" spans="1:7" x14ac:dyDescent="0.25">
      <c r="A3625" s="1">
        <v>19541008</v>
      </c>
      <c r="B3625" s="1" t="s">
        <v>9605</v>
      </c>
      <c r="C3625" s="1" t="s">
        <v>9605</v>
      </c>
      <c r="D3625" s="1" t="s">
        <v>9605</v>
      </c>
      <c r="G3625" s="1" t="s">
        <v>199</v>
      </c>
    </row>
    <row r="3626" spans="1:7" x14ac:dyDescent="0.25">
      <c r="A3626" s="1">
        <v>19716005</v>
      </c>
      <c r="B3626" s="1" t="s">
        <v>9606</v>
      </c>
      <c r="C3626" s="1" t="s">
        <v>9607</v>
      </c>
      <c r="D3626" s="1" t="s">
        <v>9608</v>
      </c>
      <c r="E3626" s="1" t="s">
        <v>65</v>
      </c>
      <c r="F3626" s="1" t="s">
        <v>103</v>
      </c>
      <c r="G3626" s="1" t="s">
        <v>4339</v>
      </c>
    </row>
    <row r="3627" spans="1:7" x14ac:dyDescent="0.25">
      <c r="A3627" s="1">
        <v>19716009</v>
      </c>
      <c r="B3627" s="1" t="s">
        <v>9609</v>
      </c>
      <c r="C3627" s="1" t="s">
        <v>9609</v>
      </c>
      <c r="D3627" s="1" t="s">
        <v>9609</v>
      </c>
      <c r="G3627" s="1" t="s">
        <v>199</v>
      </c>
    </row>
    <row r="3628" spans="1:7" x14ac:dyDescent="0.25">
      <c r="A3628" s="1">
        <v>19719013</v>
      </c>
      <c r="B3628" s="1" t="s">
        <v>9610</v>
      </c>
      <c r="C3628" s="1" t="s">
        <v>9610</v>
      </c>
      <c r="D3628" s="1" t="s">
        <v>9610</v>
      </c>
      <c r="G3628" s="1" t="s">
        <v>199</v>
      </c>
    </row>
    <row r="3629" spans="1:7" x14ac:dyDescent="0.25">
      <c r="A3629" s="1">
        <v>175450005</v>
      </c>
      <c r="B3629" s="1" t="s">
        <v>9458</v>
      </c>
      <c r="C3629" s="1" t="s">
        <v>9458</v>
      </c>
      <c r="D3629" s="1" t="s">
        <v>9458</v>
      </c>
      <c r="G3629" s="1" t="s">
        <v>199</v>
      </c>
    </row>
    <row r="3630" spans="1:7" x14ac:dyDescent="0.25">
      <c r="A3630" s="1">
        <v>17018035</v>
      </c>
      <c r="B3630" s="1" t="s">
        <v>9611</v>
      </c>
      <c r="C3630" s="1" t="s">
        <v>9611</v>
      </c>
      <c r="D3630" s="1" t="s">
        <v>9611</v>
      </c>
      <c r="G3630" s="1" t="s">
        <v>199</v>
      </c>
    </row>
    <row r="3631" spans="1:7" x14ac:dyDescent="0.25">
      <c r="A3631" s="1">
        <v>19746018</v>
      </c>
      <c r="B3631" s="1" t="s">
        <v>9612</v>
      </c>
      <c r="C3631" s="1" t="s">
        <v>9613</v>
      </c>
      <c r="D3631" s="1" t="s">
        <v>9614</v>
      </c>
      <c r="E3631" s="1" t="s">
        <v>65</v>
      </c>
      <c r="F3631" s="1" t="s">
        <v>102</v>
      </c>
      <c r="G3631" s="1" t="s">
        <v>1053</v>
      </c>
    </row>
    <row r="3632" spans="1:7" x14ac:dyDescent="0.25">
      <c r="A3632" s="1">
        <v>19746021</v>
      </c>
      <c r="B3632" s="1" t="s">
        <v>9615</v>
      </c>
      <c r="C3632" s="1" t="s">
        <v>9616</v>
      </c>
      <c r="D3632" s="1" t="s">
        <v>9617</v>
      </c>
      <c r="E3632" s="1" t="s">
        <v>65</v>
      </c>
      <c r="F3632" s="1" t="s">
        <v>102</v>
      </c>
      <c r="G3632" s="1" t="s">
        <v>1053</v>
      </c>
    </row>
    <row r="3633" spans="1:7" x14ac:dyDescent="0.25">
      <c r="A3633" s="1">
        <v>19750007</v>
      </c>
      <c r="B3633" s="1" t="s">
        <v>9618</v>
      </c>
      <c r="C3633" s="1" t="s">
        <v>9619</v>
      </c>
      <c r="D3633" s="1" t="s">
        <v>9620</v>
      </c>
      <c r="E3633" s="1" t="s">
        <v>65</v>
      </c>
      <c r="F3633" s="1" t="s">
        <v>9381</v>
      </c>
      <c r="G3633" s="1" t="s">
        <v>9382</v>
      </c>
    </row>
    <row r="3634" spans="1:7" x14ac:dyDescent="0.25">
      <c r="A3634" s="1">
        <v>19010157</v>
      </c>
      <c r="B3634" s="1" t="s">
        <v>9621</v>
      </c>
      <c r="C3634" s="1" t="s">
        <v>9622</v>
      </c>
      <c r="D3634" s="1" t="s">
        <v>9623</v>
      </c>
      <c r="E3634" s="1" t="s">
        <v>66</v>
      </c>
      <c r="F3634" s="1" t="s">
        <v>4851</v>
      </c>
      <c r="G3634" s="1" t="s">
        <v>4852</v>
      </c>
    </row>
    <row r="3635" spans="1:7" x14ac:dyDescent="0.25">
      <c r="A3635" s="1">
        <v>19026015</v>
      </c>
      <c r="B3635" s="1" t="s">
        <v>9624</v>
      </c>
      <c r="C3635" s="1" t="s">
        <v>9625</v>
      </c>
      <c r="D3635" s="1" t="s">
        <v>9626</v>
      </c>
      <c r="E3635" s="1" t="s">
        <v>66</v>
      </c>
      <c r="F3635" s="1" t="s">
        <v>9627</v>
      </c>
      <c r="G3635" s="1" t="s">
        <v>9628</v>
      </c>
    </row>
    <row r="3636" spans="1:7" x14ac:dyDescent="0.25">
      <c r="A3636" s="1">
        <v>19033000</v>
      </c>
      <c r="B3636" s="1" t="s">
        <v>9629</v>
      </c>
      <c r="C3636" s="1" t="s">
        <v>9629</v>
      </c>
      <c r="D3636" s="1" t="s">
        <v>9629</v>
      </c>
      <c r="G3636" s="1" t="s">
        <v>199</v>
      </c>
    </row>
    <row r="3637" spans="1:7" x14ac:dyDescent="0.25">
      <c r="A3637" s="1">
        <v>1704608</v>
      </c>
      <c r="B3637" s="1" t="s">
        <v>9630</v>
      </c>
      <c r="C3637" s="1" t="s">
        <v>9630</v>
      </c>
      <c r="D3637" s="1" t="s">
        <v>9630</v>
      </c>
      <c r="G3637" s="1" t="s">
        <v>199</v>
      </c>
    </row>
    <row r="3638" spans="1:7" x14ac:dyDescent="0.25">
      <c r="A3638" s="1">
        <v>26220059</v>
      </c>
      <c r="B3638" s="1" t="s">
        <v>9631</v>
      </c>
      <c r="C3638" s="1" t="s">
        <v>9631</v>
      </c>
      <c r="D3638" s="1" t="s">
        <v>9631</v>
      </c>
      <c r="G3638" s="1" t="s">
        <v>199</v>
      </c>
    </row>
    <row r="3639" spans="1:7" x14ac:dyDescent="0.25">
      <c r="A3639" s="1">
        <v>19212003</v>
      </c>
      <c r="B3639" s="1" t="s">
        <v>9632</v>
      </c>
      <c r="C3639" s="1" t="s">
        <v>9633</v>
      </c>
      <c r="D3639" s="1" t="s">
        <v>9634</v>
      </c>
      <c r="E3639" s="1" t="s">
        <v>65</v>
      </c>
      <c r="F3639" s="1" t="s">
        <v>2148</v>
      </c>
      <c r="G3639" s="1" t="s">
        <v>2149</v>
      </c>
    </row>
    <row r="3640" spans="1:7" x14ac:dyDescent="0.25">
      <c r="A3640" s="1">
        <v>19610008</v>
      </c>
      <c r="B3640" s="1" t="s">
        <v>9635</v>
      </c>
      <c r="C3640" s="1" t="s">
        <v>9636</v>
      </c>
      <c r="D3640" s="1" t="s">
        <v>9637</v>
      </c>
      <c r="G3640" s="1" t="s">
        <v>199</v>
      </c>
    </row>
    <row r="3641" spans="1:7" x14ac:dyDescent="0.25">
      <c r="A3641" s="1">
        <v>19718036</v>
      </c>
      <c r="B3641" s="1" t="s">
        <v>400</v>
      </c>
      <c r="C3641" s="1" t="s">
        <v>401</v>
      </c>
      <c r="D3641" s="1" t="s">
        <v>402</v>
      </c>
      <c r="E3641" s="1" t="s">
        <v>66</v>
      </c>
      <c r="F3641" s="1" t="s">
        <v>2286</v>
      </c>
      <c r="G3641" s="1" t="s">
        <v>2287</v>
      </c>
    </row>
    <row r="3642" spans="1:7" x14ac:dyDescent="0.25">
      <c r="A3642" s="1">
        <v>19730005</v>
      </c>
      <c r="B3642" s="1" t="s">
        <v>9638</v>
      </c>
      <c r="C3642" s="1" t="s">
        <v>9639</v>
      </c>
      <c r="D3642" s="1" t="s">
        <v>9640</v>
      </c>
      <c r="E3642" s="1" t="s">
        <v>65</v>
      </c>
      <c r="F3642" s="1" t="s">
        <v>9419</v>
      </c>
      <c r="G3642" s="1" t="s">
        <v>9420</v>
      </c>
    </row>
    <row r="3643" spans="1:7" x14ac:dyDescent="0.25">
      <c r="A3643" s="1">
        <v>19015089</v>
      </c>
      <c r="B3643" s="1" t="s">
        <v>9641</v>
      </c>
      <c r="C3643" s="1" t="s">
        <v>9641</v>
      </c>
      <c r="D3643" s="1" t="s">
        <v>9641</v>
      </c>
      <c r="G3643" s="1" t="s">
        <v>199</v>
      </c>
    </row>
    <row r="3644" spans="1:7" x14ac:dyDescent="0.25">
      <c r="A3644" s="1">
        <v>19040172</v>
      </c>
      <c r="B3644" s="1" t="s">
        <v>9642</v>
      </c>
      <c r="C3644" s="1" t="s">
        <v>9643</v>
      </c>
      <c r="D3644" s="1" t="s">
        <v>9644</v>
      </c>
      <c r="E3644" s="1" t="s">
        <v>66</v>
      </c>
      <c r="F3644" s="1" t="s">
        <v>892</v>
      </c>
      <c r="G3644" s="1" t="s">
        <v>893</v>
      </c>
    </row>
    <row r="3645" spans="1:7" x14ac:dyDescent="0.25">
      <c r="A3645" s="1">
        <v>19017051</v>
      </c>
      <c r="B3645" s="1" t="s">
        <v>9645</v>
      </c>
      <c r="C3645" s="1" t="s">
        <v>9646</v>
      </c>
      <c r="D3645" s="1" t="s">
        <v>9647</v>
      </c>
      <c r="E3645" s="1" t="s">
        <v>66</v>
      </c>
      <c r="F3645" s="1" t="s">
        <v>2286</v>
      </c>
      <c r="G3645" s="1" t="s">
        <v>2287</v>
      </c>
    </row>
    <row r="3646" spans="1:7" x14ac:dyDescent="0.25">
      <c r="A3646" s="1">
        <v>19027013</v>
      </c>
      <c r="B3646" s="1" t="s">
        <v>9648</v>
      </c>
      <c r="C3646" s="1" t="s">
        <v>9649</v>
      </c>
      <c r="D3646" s="1" t="s">
        <v>9650</v>
      </c>
      <c r="E3646" s="1" t="s">
        <v>66</v>
      </c>
      <c r="F3646" s="1" t="s">
        <v>3504</v>
      </c>
      <c r="G3646" s="1" t="s">
        <v>3505</v>
      </c>
    </row>
    <row r="3647" spans="1:7" x14ac:dyDescent="0.25">
      <c r="A3647" s="1">
        <v>33902966</v>
      </c>
      <c r="B3647" s="1" t="s">
        <v>9651</v>
      </c>
      <c r="C3647" s="1" t="s">
        <v>9651</v>
      </c>
      <c r="D3647" s="1" t="s">
        <v>9651</v>
      </c>
      <c r="G3647" s="1" t="s">
        <v>199</v>
      </c>
    </row>
    <row r="3648" spans="1:7" x14ac:dyDescent="0.25">
      <c r="A3648" s="1">
        <v>33902847</v>
      </c>
      <c r="B3648" s="1" t="s">
        <v>9652</v>
      </c>
      <c r="C3648" s="1" t="s">
        <v>9652</v>
      </c>
      <c r="D3648" s="1" t="s">
        <v>9652</v>
      </c>
      <c r="G3648" s="1" t="s">
        <v>199</v>
      </c>
    </row>
    <row r="3649" spans="1:7" x14ac:dyDescent="0.25">
      <c r="A3649" s="1">
        <v>33903710</v>
      </c>
      <c r="B3649" s="1" t="s">
        <v>9653</v>
      </c>
      <c r="C3649" s="1" t="s">
        <v>9653</v>
      </c>
      <c r="D3649" s="1" t="s">
        <v>9653</v>
      </c>
      <c r="G3649" s="1" t="s">
        <v>199</v>
      </c>
    </row>
    <row r="3650" spans="1:7" x14ac:dyDescent="0.25">
      <c r="A3650" s="1">
        <v>33002187</v>
      </c>
      <c r="B3650" s="1" t="s">
        <v>9654</v>
      </c>
      <c r="C3650" s="1" t="s">
        <v>9654</v>
      </c>
      <c r="D3650" s="1" t="s">
        <v>9654</v>
      </c>
      <c r="G3650" s="1" t="s">
        <v>199</v>
      </c>
    </row>
    <row r="3651" spans="1:7" x14ac:dyDescent="0.25">
      <c r="A3651" s="1">
        <v>33002365</v>
      </c>
      <c r="B3651" s="1" t="s">
        <v>9655</v>
      </c>
      <c r="C3651" s="1" t="s">
        <v>9655</v>
      </c>
      <c r="D3651" s="1" t="s">
        <v>9655</v>
      </c>
      <c r="G3651" s="1" t="s">
        <v>199</v>
      </c>
    </row>
    <row r="3652" spans="1:7" x14ac:dyDescent="0.25">
      <c r="A3652" s="1">
        <v>33902858</v>
      </c>
      <c r="B3652" s="1" t="s">
        <v>9656</v>
      </c>
      <c r="C3652" s="1" t="s">
        <v>9656</v>
      </c>
      <c r="D3652" s="1" t="s">
        <v>9656</v>
      </c>
      <c r="G3652" s="1" t="s">
        <v>199</v>
      </c>
    </row>
    <row r="3653" spans="1:7" x14ac:dyDescent="0.25">
      <c r="A3653" s="1">
        <v>33002869</v>
      </c>
      <c r="B3653" s="1" t="s">
        <v>9657</v>
      </c>
      <c r="C3653" s="1" t="s">
        <v>9657</v>
      </c>
      <c r="D3653" s="1" t="s">
        <v>9657</v>
      </c>
      <c r="G3653" s="1" t="s">
        <v>199</v>
      </c>
    </row>
    <row r="3654" spans="1:7" x14ac:dyDescent="0.25">
      <c r="A3654" s="1">
        <v>33903461</v>
      </c>
      <c r="B3654" s="1" t="s">
        <v>9658</v>
      </c>
      <c r="C3654" s="1" t="s">
        <v>9658</v>
      </c>
      <c r="D3654" s="1" t="s">
        <v>9658</v>
      </c>
      <c r="G3654" s="1" t="s">
        <v>199</v>
      </c>
    </row>
    <row r="3655" spans="1:7" x14ac:dyDescent="0.25">
      <c r="A3655" s="1">
        <v>33002362</v>
      </c>
      <c r="B3655" s="1" t="s">
        <v>9659</v>
      </c>
      <c r="C3655" s="1" t="s">
        <v>9659</v>
      </c>
      <c r="D3655" s="1" t="s">
        <v>9659</v>
      </c>
      <c r="G3655" s="1" t="s">
        <v>199</v>
      </c>
    </row>
    <row r="3656" spans="1:7" x14ac:dyDescent="0.25">
      <c r="A3656" s="1">
        <v>35260453</v>
      </c>
      <c r="B3656" s="1" t="s">
        <v>9660</v>
      </c>
      <c r="C3656" s="1" t="s">
        <v>9661</v>
      </c>
      <c r="D3656" s="1" t="s">
        <v>9662</v>
      </c>
      <c r="E3656" s="1" t="s">
        <v>66</v>
      </c>
      <c r="F3656" s="1" t="s">
        <v>9663</v>
      </c>
      <c r="G3656" s="1" t="s">
        <v>9664</v>
      </c>
    </row>
    <row r="3657" spans="1:7" x14ac:dyDescent="0.25">
      <c r="A3657" s="1">
        <v>35260664</v>
      </c>
      <c r="B3657" s="1" t="s">
        <v>9665</v>
      </c>
      <c r="C3657" s="1" t="s">
        <v>9665</v>
      </c>
      <c r="D3657" s="1" t="s">
        <v>9665</v>
      </c>
      <c r="G3657" s="1" t="s">
        <v>199</v>
      </c>
    </row>
    <row r="3658" spans="1:7" x14ac:dyDescent="0.25">
      <c r="A3658" s="1">
        <v>35260665</v>
      </c>
      <c r="B3658" s="1" t="s">
        <v>9666</v>
      </c>
      <c r="C3658" s="1" t="s">
        <v>9666</v>
      </c>
      <c r="D3658" s="1" t="s">
        <v>9666</v>
      </c>
      <c r="G3658" s="1" t="s">
        <v>199</v>
      </c>
    </row>
    <row r="3659" spans="1:7" x14ac:dyDescent="0.25">
      <c r="A3659" s="1">
        <v>35250787</v>
      </c>
      <c r="B3659" s="1" t="s">
        <v>9667</v>
      </c>
      <c r="C3659" s="1" t="s">
        <v>9667</v>
      </c>
      <c r="D3659" s="1" t="s">
        <v>9667</v>
      </c>
      <c r="G3659" s="1" t="s">
        <v>199</v>
      </c>
    </row>
    <row r="3660" spans="1:7" x14ac:dyDescent="0.25">
      <c r="A3660" s="1">
        <v>35520039</v>
      </c>
      <c r="B3660" s="1" t="s">
        <v>9668</v>
      </c>
      <c r="C3660" s="1" t="s">
        <v>9668</v>
      </c>
      <c r="D3660" s="1" t="s">
        <v>9668</v>
      </c>
      <c r="G3660" s="1" t="s">
        <v>199</v>
      </c>
    </row>
    <row r="3661" spans="1:7" x14ac:dyDescent="0.25">
      <c r="A3661" s="1">
        <v>35260422</v>
      </c>
      <c r="B3661" s="1" t="s">
        <v>9669</v>
      </c>
      <c r="C3661" s="1" t="s">
        <v>9670</v>
      </c>
      <c r="D3661" s="1" t="s">
        <v>9671</v>
      </c>
      <c r="E3661" s="1" t="s">
        <v>66</v>
      </c>
      <c r="F3661" s="1" t="s">
        <v>9663</v>
      </c>
      <c r="G3661" s="1" t="s">
        <v>9664</v>
      </c>
    </row>
    <row r="3662" spans="1:7" x14ac:dyDescent="0.25">
      <c r="A3662" s="1">
        <v>35200999</v>
      </c>
      <c r="B3662" s="1" t="s">
        <v>9672</v>
      </c>
      <c r="C3662" s="1" t="s">
        <v>9672</v>
      </c>
      <c r="D3662" s="1" t="s">
        <v>9672</v>
      </c>
      <c r="G3662" s="1" t="s">
        <v>199</v>
      </c>
    </row>
    <row r="3663" spans="1:7" x14ac:dyDescent="0.25">
      <c r="A3663" s="1">
        <v>33002870</v>
      </c>
      <c r="B3663" s="1" t="s">
        <v>9673</v>
      </c>
      <c r="C3663" s="1" t="s">
        <v>9673</v>
      </c>
      <c r="D3663" s="1" t="s">
        <v>9673</v>
      </c>
      <c r="G3663" s="1" t="s">
        <v>199</v>
      </c>
    </row>
    <row r="3664" spans="1:7" x14ac:dyDescent="0.25">
      <c r="A3664" s="1">
        <v>33002872</v>
      </c>
      <c r="B3664" s="1" t="s">
        <v>9674</v>
      </c>
      <c r="C3664" s="1" t="s">
        <v>9674</v>
      </c>
      <c r="D3664" s="1" t="s">
        <v>9674</v>
      </c>
      <c r="G3664" s="1" t="s">
        <v>199</v>
      </c>
    </row>
    <row r="3665" spans="1:7" x14ac:dyDescent="0.25">
      <c r="A3665" s="1">
        <v>33002877</v>
      </c>
      <c r="B3665" s="1" t="s">
        <v>9675</v>
      </c>
      <c r="C3665" s="1" t="s">
        <v>9675</v>
      </c>
      <c r="D3665" s="1" t="s">
        <v>9675</v>
      </c>
      <c r="G3665" s="1" t="s">
        <v>199</v>
      </c>
    </row>
    <row r="3666" spans="1:7" x14ac:dyDescent="0.25">
      <c r="B3666" s="1" t="s">
        <v>2259</v>
      </c>
      <c r="C3666" s="1" t="s">
        <v>2260</v>
      </c>
      <c r="D3666" s="1" t="s">
        <v>2261</v>
      </c>
      <c r="E3666" s="1" t="s">
        <v>65</v>
      </c>
      <c r="F3666" s="1" t="s">
        <v>7430</v>
      </c>
      <c r="G3666" s="1" t="s">
        <v>199</v>
      </c>
    </row>
    <row r="3667" spans="1:7" x14ac:dyDescent="0.25">
      <c r="B3667" s="1" t="s">
        <v>9676</v>
      </c>
      <c r="C3667" s="1" t="s">
        <v>9677</v>
      </c>
      <c r="D3667" s="1" t="s">
        <v>9678</v>
      </c>
      <c r="E3667" s="1" t="s">
        <v>65</v>
      </c>
      <c r="F3667" s="1" t="s">
        <v>7934</v>
      </c>
      <c r="G3667" s="1" t="s">
        <v>199</v>
      </c>
    </row>
    <row r="3668" spans="1:7" x14ac:dyDescent="0.25">
      <c r="A3668" s="1">
        <v>33002185</v>
      </c>
      <c r="B3668" s="1" t="s">
        <v>9679</v>
      </c>
      <c r="C3668" s="1" t="s">
        <v>9680</v>
      </c>
      <c r="D3668" s="1" t="s">
        <v>9681</v>
      </c>
      <c r="E3668" s="1" t="s">
        <v>65</v>
      </c>
      <c r="F3668" s="1" t="s">
        <v>6188</v>
      </c>
      <c r="G3668" s="1" t="s">
        <v>6189</v>
      </c>
    </row>
    <row r="3669" spans="1:7" x14ac:dyDescent="0.25">
      <c r="A3669" s="1">
        <v>33002871</v>
      </c>
      <c r="B3669" s="1" t="s">
        <v>9682</v>
      </c>
      <c r="C3669" s="1" t="s">
        <v>9682</v>
      </c>
      <c r="D3669" s="1" t="s">
        <v>9682</v>
      </c>
      <c r="G3669" s="1" t="s">
        <v>199</v>
      </c>
    </row>
    <row r="3670" spans="1:7" x14ac:dyDescent="0.25">
      <c r="A3670" s="1">
        <v>33002186</v>
      </c>
      <c r="B3670" s="1" t="s">
        <v>9683</v>
      </c>
      <c r="C3670" s="1" t="s">
        <v>9683</v>
      </c>
      <c r="D3670" s="1" t="s">
        <v>9683</v>
      </c>
      <c r="G3670" s="1" t="s">
        <v>199</v>
      </c>
    </row>
    <row r="3671" spans="1:7" x14ac:dyDescent="0.25">
      <c r="A3671" s="1">
        <v>33002878</v>
      </c>
      <c r="B3671" s="1" t="s">
        <v>9684</v>
      </c>
      <c r="C3671" s="1" t="s">
        <v>9684</v>
      </c>
      <c r="D3671" s="1" t="s">
        <v>9684</v>
      </c>
      <c r="G3671" s="1" t="s">
        <v>199</v>
      </c>
    </row>
    <row r="3672" spans="1:7" x14ac:dyDescent="0.25">
      <c r="A3672" s="1">
        <v>3551433</v>
      </c>
      <c r="B3672" s="1" t="s">
        <v>9685</v>
      </c>
      <c r="C3672" s="1" t="s">
        <v>9685</v>
      </c>
      <c r="D3672" s="1" t="s">
        <v>9685</v>
      </c>
      <c r="G3672" s="1" t="s">
        <v>199</v>
      </c>
    </row>
    <row r="3673" spans="1:7" x14ac:dyDescent="0.25">
      <c r="A3673" s="1">
        <v>37140298</v>
      </c>
      <c r="B3673" s="1" t="s">
        <v>9686</v>
      </c>
      <c r="C3673" s="1" t="s">
        <v>9686</v>
      </c>
      <c r="D3673" s="1" t="s">
        <v>9686</v>
      </c>
      <c r="E3673" s="1" t="s">
        <v>65</v>
      </c>
      <c r="G3673" s="1" t="s">
        <v>199</v>
      </c>
    </row>
    <row r="3674" spans="1:7" x14ac:dyDescent="0.25">
      <c r="A3674" s="1">
        <v>33904015</v>
      </c>
      <c r="B3674" s="1" t="s">
        <v>9687</v>
      </c>
      <c r="C3674" s="1" t="s">
        <v>9688</v>
      </c>
      <c r="D3674" s="1" t="s">
        <v>9689</v>
      </c>
      <c r="E3674" s="1" t="s">
        <v>65</v>
      </c>
      <c r="F3674" s="1" t="s">
        <v>171</v>
      </c>
      <c r="G3674" s="1" t="s">
        <v>172</v>
      </c>
    </row>
    <row r="3675" spans="1:7" x14ac:dyDescent="0.25">
      <c r="A3675" s="1">
        <v>35510433</v>
      </c>
      <c r="B3675" s="1" t="s">
        <v>9690</v>
      </c>
      <c r="C3675" s="1" t="s">
        <v>9691</v>
      </c>
      <c r="D3675" s="1" t="s">
        <v>9692</v>
      </c>
      <c r="E3675" s="1" t="s">
        <v>65</v>
      </c>
      <c r="F3675" s="1" t="s">
        <v>9693</v>
      </c>
      <c r="G3675" s="1" t="s">
        <v>9694</v>
      </c>
    </row>
    <row r="3676" spans="1:7" x14ac:dyDescent="0.25">
      <c r="A3676" s="1">
        <v>35250001</v>
      </c>
      <c r="B3676" s="1" t="s">
        <v>9695</v>
      </c>
      <c r="C3676" s="1" t="s">
        <v>9695</v>
      </c>
      <c r="D3676" s="1" t="s">
        <v>9695</v>
      </c>
      <c r="G3676" s="1" t="s">
        <v>199</v>
      </c>
    </row>
    <row r="3677" spans="1:7" x14ac:dyDescent="0.25">
      <c r="A3677" s="1">
        <v>35250004</v>
      </c>
      <c r="B3677" s="1" t="s">
        <v>9695</v>
      </c>
      <c r="C3677" s="1" t="s">
        <v>9695</v>
      </c>
      <c r="D3677" s="1" t="s">
        <v>9695</v>
      </c>
      <c r="E3677" s="1" t="s">
        <v>66</v>
      </c>
      <c r="G3677" s="1" t="s">
        <v>199</v>
      </c>
    </row>
    <row r="3678" spans="1:7" x14ac:dyDescent="0.25">
      <c r="A3678" s="1">
        <v>33003271</v>
      </c>
      <c r="B3678" s="1" t="s">
        <v>9696</v>
      </c>
      <c r="C3678" s="1" t="s">
        <v>9696</v>
      </c>
      <c r="D3678" s="1" t="s">
        <v>9696</v>
      </c>
      <c r="G3678" s="1" t="s">
        <v>199</v>
      </c>
    </row>
    <row r="3679" spans="1:7" x14ac:dyDescent="0.25">
      <c r="A3679" s="1">
        <v>33904021</v>
      </c>
      <c r="B3679" s="1" t="s">
        <v>9697</v>
      </c>
      <c r="C3679" s="1" t="s">
        <v>9698</v>
      </c>
      <c r="D3679" s="1" t="s">
        <v>9699</v>
      </c>
      <c r="E3679" s="1" t="s">
        <v>66</v>
      </c>
      <c r="F3679" s="1" t="s">
        <v>387</v>
      </c>
      <c r="G3679" s="1" t="s">
        <v>388</v>
      </c>
    </row>
    <row r="3680" spans="1:7" x14ac:dyDescent="0.25">
      <c r="A3680" s="1">
        <v>26870048</v>
      </c>
      <c r="B3680" s="1" t="s">
        <v>9700</v>
      </c>
      <c r="C3680" s="1" t="s">
        <v>9701</v>
      </c>
      <c r="D3680" s="1" t="s">
        <v>9702</v>
      </c>
      <c r="E3680" s="1" t="s">
        <v>65</v>
      </c>
      <c r="F3680" s="1" t="s">
        <v>9703</v>
      </c>
      <c r="G3680" s="1" t="s">
        <v>9704</v>
      </c>
    </row>
    <row r="3681" spans="1:7" x14ac:dyDescent="0.25">
      <c r="B3681" s="1" t="s">
        <v>9705</v>
      </c>
      <c r="C3681" s="1" t="s">
        <v>9706</v>
      </c>
      <c r="D3681" s="1" t="s">
        <v>9707</v>
      </c>
      <c r="E3681" s="1" t="s">
        <v>66</v>
      </c>
      <c r="F3681" s="1" t="s">
        <v>6735</v>
      </c>
      <c r="G3681" s="1" t="s">
        <v>199</v>
      </c>
    </row>
    <row r="3682" spans="1:7" x14ac:dyDescent="0.25">
      <c r="A3682" s="1">
        <v>35260212</v>
      </c>
      <c r="B3682" s="1" t="s">
        <v>9708</v>
      </c>
      <c r="C3682" s="1" t="s">
        <v>9709</v>
      </c>
      <c r="D3682" s="1" t="s">
        <v>9710</v>
      </c>
      <c r="E3682" s="1" t="s">
        <v>66</v>
      </c>
      <c r="F3682" s="1" t="s">
        <v>3274</v>
      </c>
      <c r="G3682" s="1" t="s">
        <v>3275</v>
      </c>
    </row>
    <row r="3683" spans="1:7" x14ac:dyDescent="0.25">
      <c r="A3683" s="1">
        <v>35260265</v>
      </c>
      <c r="B3683" s="1" t="s">
        <v>9711</v>
      </c>
      <c r="C3683" s="1" t="s">
        <v>9712</v>
      </c>
      <c r="D3683" s="1" t="s">
        <v>9713</v>
      </c>
      <c r="E3683" s="1" t="s">
        <v>66</v>
      </c>
      <c r="F3683" s="1" t="s">
        <v>9714</v>
      </c>
      <c r="G3683" s="1" t="s">
        <v>9715</v>
      </c>
    </row>
    <row r="3684" spans="1:7" x14ac:dyDescent="0.25">
      <c r="A3684" s="1">
        <v>17842100</v>
      </c>
      <c r="B3684" s="1" t="s">
        <v>9716</v>
      </c>
      <c r="C3684" s="1" t="s">
        <v>9716</v>
      </c>
      <c r="D3684" s="1" t="s">
        <v>9716</v>
      </c>
      <c r="G3684" s="1" t="s">
        <v>199</v>
      </c>
    </row>
    <row r="3685" spans="1:7" x14ac:dyDescent="0.25">
      <c r="A3685" s="1">
        <v>15842100</v>
      </c>
      <c r="B3685" s="1" t="s">
        <v>9716</v>
      </c>
      <c r="C3685" s="1" t="s">
        <v>9716</v>
      </c>
      <c r="D3685" s="1" t="s">
        <v>9716</v>
      </c>
      <c r="G3685" s="1" t="s">
        <v>199</v>
      </c>
    </row>
    <row r="3686" spans="1:7" x14ac:dyDescent="0.25">
      <c r="B3686" s="1" t="s">
        <v>9717</v>
      </c>
      <c r="C3686" s="1" t="s">
        <v>9718</v>
      </c>
      <c r="D3686" s="1" t="s">
        <v>9719</v>
      </c>
      <c r="E3686" s="1" t="s">
        <v>66</v>
      </c>
      <c r="F3686" s="1" t="s">
        <v>9115</v>
      </c>
      <c r="G3686" s="1" t="s">
        <v>199</v>
      </c>
    </row>
    <row r="3687" spans="1:7" x14ac:dyDescent="0.25">
      <c r="A3687" s="1">
        <v>19718067</v>
      </c>
      <c r="B3687" s="1" t="s">
        <v>9720</v>
      </c>
      <c r="C3687" s="1" t="s">
        <v>9721</v>
      </c>
      <c r="D3687" s="1" t="s">
        <v>9722</v>
      </c>
      <c r="E3687" s="1" t="s">
        <v>66</v>
      </c>
      <c r="F3687" s="1" t="s">
        <v>1942</v>
      </c>
      <c r="G3687" s="1" t="s">
        <v>1943</v>
      </c>
    </row>
    <row r="3688" spans="1:7" x14ac:dyDescent="0.25">
      <c r="B3688" s="1" t="s">
        <v>9723</v>
      </c>
      <c r="C3688" s="1" t="s">
        <v>9724</v>
      </c>
      <c r="D3688" s="1" t="s">
        <v>9725</v>
      </c>
      <c r="E3688" s="1" t="s">
        <v>66</v>
      </c>
      <c r="F3688" s="1" t="s">
        <v>8572</v>
      </c>
      <c r="G3688" s="1" t="s">
        <v>199</v>
      </c>
    </row>
    <row r="3689" spans="1:7" x14ac:dyDescent="0.25">
      <c r="B3689" s="1" t="s">
        <v>9726</v>
      </c>
      <c r="C3689" s="1" t="s">
        <v>9727</v>
      </c>
      <c r="D3689" s="1" t="s">
        <v>9728</v>
      </c>
      <c r="E3689" s="1" t="s">
        <v>66</v>
      </c>
      <c r="F3689" s="1" t="s">
        <v>8572</v>
      </c>
      <c r="G3689" s="1" t="s">
        <v>199</v>
      </c>
    </row>
    <row r="3690" spans="1:7" x14ac:dyDescent="0.25">
      <c r="B3690" s="1" t="s">
        <v>9729</v>
      </c>
      <c r="C3690" s="1" t="s">
        <v>9730</v>
      </c>
      <c r="D3690" s="1" t="s">
        <v>9731</v>
      </c>
      <c r="E3690" s="1" t="s">
        <v>65</v>
      </c>
      <c r="F3690" s="1" t="s">
        <v>8572</v>
      </c>
      <c r="G3690" s="1" t="s">
        <v>199</v>
      </c>
    </row>
    <row r="3691" spans="1:7" x14ac:dyDescent="0.25">
      <c r="B3691" s="1" t="s">
        <v>9732</v>
      </c>
      <c r="C3691" s="1" t="s">
        <v>9733</v>
      </c>
      <c r="D3691" s="1" t="s">
        <v>9734</v>
      </c>
      <c r="E3691" s="1" t="s">
        <v>66</v>
      </c>
      <c r="F3691" s="1" t="s">
        <v>7862</v>
      </c>
      <c r="G3691" s="1" t="s">
        <v>199</v>
      </c>
    </row>
    <row r="3692" spans="1:7" x14ac:dyDescent="0.25">
      <c r="A3692" s="1">
        <v>19745275</v>
      </c>
      <c r="B3692" s="1" t="s">
        <v>9735</v>
      </c>
      <c r="C3692" s="1" t="s">
        <v>9736</v>
      </c>
      <c r="D3692" s="1" t="s">
        <v>9737</v>
      </c>
      <c r="E3692" s="1" t="s">
        <v>66</v>
      </c>
      <c r="F3692" s="1" t="s">
        <v>356</v>
      </c>
      <c r="G3692" s="1" t="s">
        <v>357</v>
      </c>
    </row>
    <row r="3693" spans="1:7" x14ac:dyDescent="0.25">
      <c r="A3693" s="1">
        <v>19745274</v>
      </c>
      <c r="B3693" s="1" t="s">
        <v>9738</v>
      </c>
      <c r="C3693" s="1" t="s">
        <v>9739</v>
      </c>
      <c r="D3693" s="1" t="s">
        <v>9740</v>
      </c>
      <c r="E3693" s="1" t="s">
        <v>66</v>
      </c>
      <c r="F3693" s="1" t="s">
        <v>356</v>
      </c>
      <c r="G3693" s="1" t="s">
        <v>357</v>
      </c>
    </row>
    <row r="3694" spans="1:7" x14ac:dyDescent="0.25">
      <c r="B3694" s="1" t="s">
        <v>9741</v>
      </c>
      <c r="C3694" s="1" t="s">
        <v>9742</v>
      </c>
      <c r="D3694" s="1" t="s">
        <v>9743</v>
      </c>
      <c r="E3694" s="1" t="s">
        <v>66</v>
      </c>
      <c r="F3694" s="1" t="s">
        <v>7862</v>
      </c>
      <c r="G3694" s="1" t="s">
        <v>199</v>
      </c>
    </row>
    <row r="3695" spans="1:7" x14ac:dyDescent="0.25">
      <c r="B3695" s="1" t="s">
        <v>9744</v>
      </c>
      <c r="C3695" s="1" t="s">
        <v>9745</v>
      </c>
      <c r="D3695" s="1" t="s">
        <v>9746</v>
      </c>
      <c r="E3695" s="1" t="s">
        <v>66</v>
      </c>
      <c r="F3695" s="1" t="s">
        <v>7862</v>
      </c>
      <c r="G3695" s="1" t="s">
        <v>199</v>
      </c>
    </row>
    <row r="3696" spans="1:7" x14ac:dyDescent="0.25">
      <c r="A3696" s="1">
        <v>35520249</v>
      </c>
      <c r="B3696" s="1" t="s">
        <v>9747</v>
      </c>
      <c r="C3696" s="1" t="s">
        <v>9748</v>
      </c>
      <c r="D3696" s="1" t="s">
        <v>9749</v>
      </c>
      <c r="E3696" s="1" t="s">
        <v>66</v>
      </c>
      <c r="F3696" s="1" t="s">
        <v>7372</v>
      </c>
      <c r="G3696" s="1" t="s">
        <v>7373</v>
      </c>
    </row>
    <row r="3697" spans="1:7" x14ac:dyDescent="0.25">
      <c r="B3697" s="1" t="s">
        <v>9750</v>
      </c>
      <c r="C3697" s="1" t="s">
        <v>9751</v>
      </c>
      <c r="D3697" s="1" t="s">
        <v>9752</v>
      </c>
      <c r="E3697" s="1" t="s">
        <v>66</v>
      </c>
      <c r="F3697" s="1" t="s">
        <v>8572</v>
      </c>
      <c r="G3697" s="1" t="s">
        <v>199</v>
      </c>
    </row>
    <row r="3698" spans="1:7" x14ac:dyDescent="0.25">
      <c r="B3698" s="1" t="s">
        <v>9753</v>
      </c>
      <c r="C3698" s="1" t="s">
        <v>9754</v>
      </c>
      <c r="D3698" s="1" t="s">
        <v>9755</v>
      </c>
      <c r="E3698" s="1" t="s">
        <v>66</v>
      </c>
      <c r="F3698" s="1" t="s">
        <v>7862</v>
      </c>
      <c r="G3698" s="1" t="s">
        <v>199</v>
      </c>
    </row>
    <row r="3699" spans="1:7" x14ac:dyDescent="0.25">
      <c r="B3699" s="1" t="s">
        <v>9756</v>
      </c>
      <c r="C3699" s="1" t="s">
        <v>9757</v>
      </c>
      <c r="D3699" s="1" t="s">
        <v>9758</v>
      </c>
      <c r="E3699" s="1" t="s">
        <v>66</v>
      </c>
      <c r="F3699" s="1" t="s">
        <v>7862</v>
      </c>
      <c r="G3699" s="1" t="s">
        <v>199</v>
      </c>
    </row>
    <row r="3700" spans="1:7" x14ac:dyDescent="0.25">
      <c r="B3700" s="1" t="s">
        <v>9759</v>
      </c>
      <c r="C3700" s="1" t="s">
        <v>9760</v>
      </c>
      <c r="D3700" s="1" t="s">
        <v>9761</v>
      </c>
      <c r="E3700" s="1" t="s">
        <v>66</v>
      </c>
      <c r="F3700" s="1" t="s">
        <v>9762</v>
      </c>
      <c r="G3700" s="1" t="s">
        <v>199</v>
      </c>
    </row>
    <row r="3701" spans="1:7" x14ac:dyDescent="0.25">
      <c r="B3701" s="1" t="s">
        <v>9763</v>
      </c>
      <c r="C3701" s="1" t="s">
        <v>9764</v>
      </c>
      <c r="D3701" s="1" t="s">
        <v>9765</v>
      </c>
      <c r="E3701" s="1" t="s">
        <v>66</v>
      </c>
      <c r="F3701" s="1" t="s">
        <v>7862</v>
      </c>
      <c r="G3701" s="1" t="s">
        <v>199</v>
      </c>
    </row>
    <row r="3702" spans="1:7" x14ac:dyDescent="0.25">
      <c r="A3702" s="1">
        <v>23400191</v>
      </c>
      <c r="B3702" s="1" t="s">
        <v>9766</v>
      </c>
      <c r="C3702" s="1" t="s">
        <v>9767</v>
      </c>
      <c r="D3702" s="1" t="s">
        <v>9768</v>
      </c>
      <c r="E3702" s="1" t="s">
        <v>66</v>
      </c>
      <c r="F3702" s="1" t="s">
        <v>9769</v>
      </c>
      <c r="G3702" s="1" t="s">
        <v>9770</v>
      </c>
    </row>
    <row r="3703" spans="1:7" x14ac:dyDescent="0.25">
      <c r="A3703" s="1">
        <v>17842101</v>
      </c>
      <c r="B3703" s="1" t="s">
        <v>9771</v>
      </c>
      <c r="C3703" s="1" t="s">
        <v>9771</v>
      </c>
      <c r="D3703" s="1" t="s">
        <v>9771</v>
      </c>
      <c r="G3703" s="1" t="s">
        <v>199</v>
      </c>
    </row>
    <row r="3704" spans="1:7" x14ac:dyDescent="0.25">
      <c r="A3704" s="1">
        <v>15842101</v>
      </c>
      <c r="B3704" s="1" t="s">
        <v>9771</v>
      </c>
      <c r="C3704" s="1" t="s">
        <v>9771</v>
      </c>
      <c r="D3704" s="1" t="s">
        <v>9771</v>
      </c>
      <c r="G3704" s="1" t="s">
        <v>199</v>
      </c>
    </row>
    <row r="3705" spans="1:7" x14ac:dyDescent="0.25">
      <c r="A3705" s="1">
        <v>19842098</v>
      </c>
      <c r="B3705" s="1" t="s">
        <v>122</v>
      </c>
      <c r="C3705" s="1" t="s">
        <v>9772</v>
      </c>
      <c r="D3705" s="1" t="s">
        <v>9773</v>
      </c>
      <c r="E3705" s="1" t="s">
        <v>65</v>
      </c>
      <c r="F3705" s="1" t="s">
        <v>3068</v>
      </c>
      <c r="G3705" s="1" t="s">
        <v>3069</v>
      </c>
    </row>
    <row r="3706" spans="1:7" x14ac:dyDescent="0.25">
      <c r="A3706" s="1">
        <v>15842098</v>
      </c>
      <c r="B3706" s="1" t="s">
        <v>9774</v>
      </c>
      <c r="C3706" s="1" t="s">
        <v>9774</v>
      </c>
      <c r="D3706" s="1" t="s">
        <v>9774</v>
      </c>
      <c r="G3706" s="1" t="s">
        <v>199</v>
      </c>
    </row>
    <row r="3707" spans="1:7" x14ac:dyDescent="0.25">
      <c r="A3707" s="1">
        <v>23370090</v>
      </c>
      <c r="B3707" s="1" t="s">
        <v>4345</v>
      </c>
      <c r="C3707" s="1" t="s">
        <v>4346</v>
      </c>
      <c r="D3707" s="1" t="s">
        <v>4347</v>
      </c>
      <c r="E3707" s="1" t="s">
        <v>66</v>
      </c>
      <c r="F3707" s="1" t="s">
        <v>4348</v>
      </c>
      <c r="G3707" s="1" t="s">
        <v>4349</v>
      </c>
    </row>
    <row r="3708" spans="1:7" x14ac:dyDescent="0.25">
      <c r="A3708" s="1">
        <v>17095059</v>
      </c>
      <c r="B3708" s="1" t="s">
        <v>8547</v>
      </c>
      <c r="C3708" s="1" t="s">
        <v>8548</v>
      </c>
      <c r="D3708" s="1" t="s">
        <v>8549</v>
      </c>
      <c r="E3708" s="1" t="s">
        <v>66</v>
      </c>
      <c r="F3708" s="1" t="s">
        <v>498</v>
      </c>
      <c r="G3708" s="1" t="s">
        <v>499</v>
      </c>
    </row>
    <row r="3709" spans="1:7" x14ac:dyDescent="0.25">
      <c r="B3709" s="1" t="s">
        <v>9775</v>
      </c>
      <c r="C3709" s="1" t="s">
        <v>9776</v>
      </c>
      <c r="D3709" s="1" t="s">
        <v>9777</v>
      </c>
      <c r="E3709" s="1" t="s">
        <v>66</v>
      </c>
      <c r="G3709" s="1" t="s">
        <v>199</v>
      </c>
    </row>
    <row r="3710" spans="1:7" x14ac:dyDescent="0.25">
      <c r="B3710" s="1" t="s">
        <v>9778</v>
      </c>
      <c r="C3710" s="1" t="s">
        <v>9779</v>
      </c>
      <c r="D3710" s="1" t="s">
        <v>9780</v>
      </c>
      <c r="E3710" s="1" t="s">
        <v>65</v>
      </c>
      <c r="F3710" s="1" t="s">
        <v>8568</v>
      </c>
      <c r="G3710" s="1" t="s">
        <v>199</v>
      </c>
    </row>
    <row r="3711" spans="1:7" x14ac:dyDescent="0.25">
      <c r="B3711" s="1" t="s">
        <v>9781</v>
      </c>
      <c r="C3711" s="1" t="s">
        <v>9782</v>
      </c>
      <c r="D3711" s="1" t="s">
        <v>9783</v>
      </c>
      <c r="E3711" s="1" t="s">
        <v>66</v>
      </c>
      <c r="F3711" s="1" t="s">
        <v>9784</v>
      </c>
      <c r="G3711" s="1" t="s">
        <v>199</v>
      </c>
    </row>
    <row r="3712" spans="1:7" x14ac:dyDescent="0.25">
      <c r="B3712" s="1" t="s">
        <v>9785</v>
      </c>
      <c r="C3712" s="1" t="s">
        <v>9786</v>
      </c>
      <c r="D3712" s="1" t="s">
        <v>9787</v>
      </c>
      <c r="E3712" s="1" t="s">
        <v>65</v>
      </c>
      <c r="F3712" s="1" t="s">
        <v>9242</v>
      </c>
      <c r="G3712" s="1" t="s">
        <v>199</v>
      </c>
    </row>
    <row r="3713" spans="1:7" x14ac:dyDescent="0.25">
      <c r="B3713" s="1" t="s">
        <v>9788</v>
      </c>
      <c r="C3713" s="1" t="s">
        <v>9788</v>
      </c>
      <c r="D3713" s="1" t="s">
        <v>9788</v>
      </c>
      <c r="E3713" s="1" t="s">
        <v>66</v>
      </c>
      <c r="G3713" s="1" t="s">
        <v>199</v>
      </c>
    </row>
    <row r="3714" spans="1:7" x14ac:dyDescent="0.25">
      <c r="A3714" s="1">
        <v>19715048</v>
      </c>
      <c r="B3714" s="1" t="s">
        <v>9789</v>
      </c>
      <c r="C3714" s="1" t="s">
        <v>9790</v>
      </c>
      <c r="D3714" s="1" t="s">
        <v>9791</v>
      </c>
      <c r="E3714" s="1" t="s">
        <v>66</v>
      </c>
      <c r="F3714" s="1" t="s">
        <v>9792</v>
      </c>
      <c r="G3714" s="1" t="s">
        <v>9793</v>
      </c>
    </row>
    <row r="3715" spans="1:7" x14ac:dyDescent="0.25">
      <c r="A3715" s="1">
        <v>19745266</v>
      </c>
      <c r="B3715" s="1" t="s">
        <v>9794</v>
      </c>
      <c r="C3715" s="1" t="s">
        <v>9795</v>
      </c>
      <c r="D3715" s="1" t="s">
        <v>9796</v>
      </c>
      <c r="E3715" s="1" t="s">
        <v>66</v>
      </c>
      <c r="F3715" s="1" t="s">
        <v>9797</v>
      </c>
      <c r="G3715" s="1" t="s">
        <v>199</v>
      </c>
    </row>
    <row r="3716" spans="1:7" x14ac:dyDescent="0.25">
      <c r="B3716" s="1" t="s">
        <v>9798</v>
      </c>
      <c r="C3716" s="1" t="s">
        <v>9799</v>
      </c>
      <c r="D3716" s="1" t="s">
        <v>9800</v>
      </c>
      <c r="E3716" s="1" t="s">
        <v>65</v>
      </c>
      <c r="F3716" s="1" t="s">
        <v>7831</v>
      </c>
      <c r="G3716" s="1" t="s">
        <v>199</v>
      </c>
    </row>
    <row r="3717" spans="1:7" x14ac:dyDescent="0.25">
      <c r="B3717" s="1" t="s">
        <v>9801</v>
      </c>
      <c r="C3717" s="1" t="s">
        <v>9802</v>
      </c>
      <c r="D3717" s="1" t="s">
        <v>9803</v>
      </c>
      <c r="E3717" s="1" t="s">
        <v>65</v>
      </c>
      <c r="F3717" s="1" t="s">
        <v>7702</v>
      </c>
      <c r="G3717" s="1" t="s">
        <v>199</v>
      </c>
    </row>
    <row r="3718" spans="1:7" x14ac:dyDescent="0.25">
      <c r="B3718" s="1" t="s">
        <v>9804</v>
      </c>
      <c r="C3718" s="1" t="s">
        <v>9805</v>
      </c>
      <c r="D3718" s="1" t="s">
        <v>9806</v>
      </c>
      <c r="E3718" s="1" t="s">
        <v>66</v>
      </c>
      <c r="F3718" s="1" t="s">
        <v>7702</v>
      </c>
      <c r="G3718" s="1" t="s">
        <v>199</v>
      </c>
    </row>
    <row r="3719" spans="1:7" x14ac:dyDescent="0.25">
      <c r="A3719" s="1">
        <v>35123209</v>
      </c>
      <c r="B3719" s="1" t="s">
        <v>9807</v>
      </c>
      <c r="C3719" s="1" t="s">
        <v>9808</v>
      </c>
      <c r="D3719" s="1" t="s">
        <v>9809</v>
      </c>
      <c r="E3719" s="1" t="s">
        <v>66</v>
      </c>
      <c r="F3719" s="1" t="s">
        <v>3175</v>
      </c>
      <c r="G3719" s="1" t="s">
        <v>3176</v>
      </c>
    </row>
    <row r="3720" spans="1:7" x14ac:dyDescent="0.25">
      <c r="A3720" s="1">
        <v>19727020</v>
      </c>
      <c r="B3720" s="1" t="s">
        <v>9810</v>
      </c>
      <c r="C3720" s="1" t="s">
        <v>9811</v>
      </c>
      <c r="D3720" s="1" t="s">
        <v>9812</v>
      </c>
      <c r="E3720" s="1" t="s">
        <v>66</v>
      </c>
      <c r="F3720" s="1" t="s">
        <v>699</v>
      </c>
      <c r="G3720" s="1" t="s">
        <v>700</v>
      </c>
    </row>
    <row r="3721" spans="1:7" x14ac:dyDescent="0.25">
      <c r="B3721" s="1" t="s">
        <v>9813</v>
      </c>
      <c r="C3721" s="1" t="s">
        <v>9814</v>
      </c>
      <c r="D3721" s="1" t="s">
        <v>9815</v>
      </c>
      <c r="E3721" s="1" t="s">
        <v>66</v>
      </c>
      <c r="G3721" s="1" t="s">
        <v>199</v>
      </c>
    </row>
    <row r="3722" spans="1:7" x14ac:dyDescent="0.25">
      <c r="B3722" s="1" t="s">
        <v>9816</v>
      </c>
      <c r="C3722" s="1" t="s">
        <v>9817</v>
      </c>
      <c r="D3722" s="1" t="s">
        <v>9818</v>
      </c>
      <c r="E3722" s="1" t="s">
        <v>66</v>
      </c>
      <c r="G3722" s="1" t="s">
        <v>199</v>
      </c>
    </row>
    <row r="3723" spans="1:7" x14ac:dyDescent="0.25">
      <c r="B3723" s="1" t="s">
        <v>9819</v>
      </c>
      <c r="C3723" s="1" t="s">
        <v>9820</v>
      </c>
      <c r="D3723" s="1" t="s">
        <v>9821</v>
      </c>
      <c r="E3723" s="1" t="s">
        <v>65</v>
      </c>
      <c r="F3723" s="1" t="s">
        <v>9242</v>
      </c>
      <c r="G3723" s="1" t="s">
        <v>199</v>
      </c>
    </row>
    <row r="3724" spans="1:7" x14ac:dyDescent="0.25">
      <c r="B3724" s="1" t="s">
        <v>9822</v>
      </c>
      <c r="C3724" s="1" t="s">
        <v>9823</v>
      </c>
      <c r="D3724" s="1" t="s">
        <v>9824</v>
      </c>
      <c r="E3724" s="1" t="s">
        <v>65</v>
      </c>
      <c r="G3724" s="1" t="s">
        <v>199</v>
      </c>
    </row>
    <row r="3725" spans="1:7" x14ac:dyDescent="0.25">
      <c r="B3725" s="1" t="s">
        <v>9825</v>
      </c>
      <c r="C3725" s="1" t="s">
        <v>9826</v>
      </c>
      <c r="D3725" s="1" t="s">
        <v>9827</v>
      </c>
      <c r="E3725" s="1" t="s">
        <v>65</v>
      </c>
      <c r="F3725" s="1" t="s">
        <v>9242</v>
      </c>
      <c r="G3725" s="1" t="s">
        <v>199</v>
      </c>
    </row>
    <row r="3726" spans="1:7" x14ac:dyDescent="0.25">
      <c r="A3726" s="1">
        <v>18621001</v>
      </c>
      <c r="B3726" s="1" t="s">
        <v>9828</v>
      </c>
      <c r="C3726" s="1" t="s">
        <v>9828</v>
      </c>
      <c r="D3726" s="1" t="s">
        <v>9828</v>
      </c>
      <c r="G3726" s="1" t="s">
        <v>199</v>
      </c>
    </row>
    <row r="3727" spans="1:7" x14ac:dyDescent="0.25">
      <c r="A3727" s="1">
        <v>33004053</v>
      </c>
      <c r="B3727" s="1" t="s">
        <v>9829</v>
      </c>
      <c r="C3727" s="1" t="s">
        <v>9830</v>
      </c>
      <c r="D3727" s="1" t="s">
        <v>9831</v>
      </c>
      <c r="E3727" s="1" t="s">
        <v>65</v>
      </c>
      <c r="F3727" s="1" t="s">
        <v>39</v>
      </c>
      <c r="G3727" s="1" t="s">
        <v>321</v>
      </c>
    </row>
    <row r="3728" spans="1:7" x14ac:dyDescent="0.25">
      <c r="A3728" s="1">
        <v>33904024</v>
      </c>
      <c r="B3728" s="1" t="s">
        <v>9832</v>
      </c>
      <c r="C3728" s="1" t="s">
        <v>9833</v>
      </c>
      <c r="D3728" s="1" t="s">
        <v>9834</v>
      </c>
      <c r="E3728" s="1" t="s">
        <v>66</v>
      </c>
      <c r="F3728" s="1" t="s">
        <v>233</v>
      </c>
      <c r="G3728" s="1" t="s">
        <v>234</v>
      </c>
    </row>
    <row r="3729" spans="1:7" x14ac:dyDescent="0.25">
      <c r="A3729" s="1">
        <v>16631003</v>
      </c>
      <c r="B3729" s="1" t="s">
        <v>9835</v>
      </c>
      <c r="C3729" s="1" t="s">
        <v>9836</v>
      </c>
      <c r="D3729" s="1" t="s">
        <v>9837</v>
      </c>
      <c r="E3729" s="1" t="s">
        <v>66</v>
      </c>
      <c r="F3729" s="1" t="s">
        <v>9838</v>
      </c>
      <c r="G3729" s="1" t="s">
        <v>9839</v>
      </c>
    </row>
    <row r="3730" spans="1:7" x14ac:dyDescent="0.25">
      <c r="A3730" s="1">
        <v>18631003</v>
      </c>
      <c r="B3730" s="1" t="s">
        <v>9840</v>
      </c>
      <c r="C3730" s="1" t="s">
        <v>9840</v>
      </c>
      <c r="D3730" s="1" t="s">
        <v>9840</v>
      </c>
      <c r="G3730" s="1" t="s">
        <v>199</v>
      </c>
    </row>
    <row r="3731" spans="1:7" x14ac:dyDescent="0.25">
      <c r="A3731" s="1">
        <v>17095060</v>
      </c>
      <c r="B3731" s="1" t="s">
        <v>9841</v>
      </c>
      <c r="C3731" s="1" t="s">
        <v>9842</v>
      </c>
      <c r="D3731" s="1" t="s">
        <v>9843</v>
      </c>
      <c r="E3731" s="1" t="s">
        <v>66</v>
      </c>
      <c r="F3731" s="1" t="s">
        <v>498</v>
      </c>
      <c r="G3731" s="1" t="s">
        <v>499</v>
      </c>
    </row>
    <row r="3732" spans="1:7" x14ac:dyDescent="0.25">
      <c r="A3732" s="1">
        <v>35300004</v>
      </c>
      <c r="B3732" s="1" t="s">
        <v>9844</v>
      </c>
      <c r="C3732" s="1" t="s">
        <v>9845</v>
      </c>
      <c r="D3732" s="1" t="s">
        <v>9846</v>
      </c>
      <c r="E3732" s="1" t="s">
        <v>66</v>
      </c>
      <c r="G3732" s="1" t="s">
        <v>199</v>
      </c>
    </row>
    <row r="3733" spans="1:7" x14ac:dyDescent="0.25">
      <c r="A3733" s="1">
        <v>15095060</v>
      </c>
      <c r="B3733" s="1" t="s">
        <v>9847</v>
      </c>
      <c r="C3733" s="1" t="s">
        <v>9847</v>
      </c>
      <c r="D3733" s="1" t="s">
        <v>9847</v>
      </c>
      <c r="G3733" s="1" t="s">
        <v>199</v>
      </c>
    </row>
    <row r="3734" spans="1:7" x14ac:dyDescent="0.25">
      <c r="A3734" s="1">
        <v>19095060</v>
      </c>
      <c r="B3734" s="1" t="s">
        <v>9841</v>
      </c>
      <c r="C3734" s="1" t="s">
        <v>9842</v>
      </c>
      <c r="D3734" s="1" t="s">
        <v>9843</v>
      </c>
      <c r="E3734" s="1" t="s">
        <v>66</v>
      </c>
      <c r="F3734" s="1" t="s">
        <v>498</v>
      </c>
      <c r="G3734" s="1" t="s">
        <v>499</v>
      </c>
    </row>
    <row r="3735" spans="1:7" x14ac:dyDescent="0.25">
      <c r="B3735" s="1" t="s">
        <v>7751</v>
      </c>
      <c r="C3735" s="1" t="s">
        <v>7752</v>
      </c>
      <c r="D3735" s="1" t="s">
        <v>7753</v>
      </c>
      <c r="E3735" s="1" t="s">
        <v>66</v>
      </c>
      <c r="F3735" s="1" t="s">
        <v>7689</v>
      </c>
      <c r="G3735" s="1" t="s">
        <v>199</v>
      </c>
    </row>
    <row r="3736" spans="1:7" x14ac:dyDescent="0.25">
      <c r="B3736" s="1" t="s">
        <v>8409</v>
      </c>
      <c r="C3736" s="1" t="s">
        <v>8410</v>
      </c>
      <c r="D3736" s="1" t="s">
        <v>8411</v>
      </c>
      <c r="E3736" s="1" t="s">
        <v>66</v>
      </c>
      <c r="F3736" s="1" t="s">
        <v>7689</v>
      </c>
      <c r="G3736" s="1" t="s">
        <v>199</v>
      </c>
    </row>
    <row r="3737" spans="1:7" x14ac:dyDescent="0.25">
      <c r="B3737" s="1" t="s">
        <v>9848</v>
      </c>
      <c r="C3737" s="1" t="s">
        <v>9849</v>
      </c>
      <c r="D3737" s="1" t="s">
        <v>9850</v>
      </c>
      <c r="E3737" s="1" t="s">
        <v>66</v>
      </c>
      <c r="F3737" s="1" t="s">
        <v>9255</v>
      </c>
      <c r="G3737" s="1" t="s">
        <v>199</v>
      </c>
    </row>
    <row r="3738" spans="1:7" x14ac:dyDescent="0.25">
      <c r="A3738" s="1">
        <v>16511001</v>
      </c>
      <c r="B3738" s="1" t="s">
        <v>9851</v>
      </c>
      <c r="C3738" s="1" t="s">
        <v>9852</v>
      </c>
      <c r="D3738" s="1" t="s">
        <v>9853</v>
      </c>
      <c r="E3738" s="1" t="s">
        <v>66</v>
      </c>
      <c r="F3738" s="1" t="s">
        <v>9854</v>
      </c>
      <c r="G3738" s="1" t="s">
        <v>9855</v>
      </c>
    </row>
    <row r="3739" spans="1:7" x14ac:dyDescent="0.25">
      <c r="A3739" s="1">
        <v>18511001</v>
      </c>
      <c r="B3739" s="1" t="s">
        <v>9856</v>
      </c>
      <c r="C3739" s="1" t="s">
        <v>9856</v>
      </c>
      <c r="D3739" s="1" t="s">
        <v>9856</v>
      </c>
      <c r="G3739" s="1" t="s">
        <v>199</v>
      </c>
    </row>
    <row r="3740" spans="1:7" x14ac:dyDescent="0.25">
      <c r="A3740" s="1">
        <v>19842100</v>
      </c>
      <c r="B3740" s="1" t="s">
        <v>9857</v>
      </c>
      <c r="C3740" s="1" t="s">
        <v>9858</v>
      </c>
      <c r="D3740" s="1" t="s">
        <v>9859</v>
      </c>
      <c r="E3740" s="1" t="s">
        <v>66</v>
      </c>
      <c r="F3740" s="1" t="s">
        <v>9860</v>
      </c>
      <c r="G3740" s="1" t="s">
        <v>9861</v>
      </c>
    </row>
    <row r="3741" spans="1:7" x14ac:dyDescent="0.25">
      <c r="A3741" s="1">
        <v>26270174</v>
      </c>
      <c r="B3741" s="1" t="s">
        <v>9862</v>
      </c>
      <c r="C3741" s="1" t="s">
        <v>9863</v>
      </c>
      <c r="D3741" s="1" t="s">
        <v>9864</v>
      </c>
      <c r="E3741" s="1" t="s">
        <v>65</v>
      </c>
      <c r="F3741" s="1" t="s">
        <v>1344</v>
      </c>
      <c r="G3741" s="1" t="s">
        <v>1345</v>
      </c>
    </row>
    <row r="3742" spans="1:7" x14ac:dyDescent="0.25">
      <c r="B3742" s="1" t="s">
        <v>9865</v>
      </c>
      <c r="C3742" s="1" t="s">
        <v>9866</v>
      </c>
      <c r="D3742" s="1" t="s">
        <v>9867</v>
      </c>
      <c r="E3742" s="1" t="s">
        <v>66</v>
      </c>
      <c r="F3742" s="1" t="s">
        <v>7862</v>
      </c>
      <c r="G3742" s="1" t="s">
        <v>199</v>
      </c>
    </row>
    <row r="3743" spans="1:7" x14ac:dyDescent="0.25">
      <c r="A3743" s="1">
        <v>35510434</v>
      </c>
      <c r="B3743" s="1" t="s">
        <v>9868</v>
      </c>
      <c r="C3743" s="1" t="s">
        <v>9869</v>
      </c>
      <c r="D3743" s="1" t="s">
        <v>9868</v>
      </c>
      <c r="E3743" s="1" t="s">
        <v>66</v>
      </c>
      <c r="F3743" s="1" t="s">
        <v>9870</v>
      </c>
      <c r="G3743" s="1" t="s">
        <v>9871</v>
      </c>
    </row>
    <row r="3744" spans="1:7" x14ac:dyDescent="0.25">
      <c r="A3744" s="1">
        <v>37050042</v>
      </c>
      <c r="B3744" s="1" t="s">
        <v>41</v>
      </c>
      <c r="C3744" s="1" t="s">
        <v>41</v>
      </c>
      <c r="D3744" s="1" t="s">
        <v>41</v>
      </c>
      <c r="E3744" s="1" t="s">
        <v>65</v>
      </c>
      <c r="F3744" s="1" t="s">
        <v>42</v>
      </c>
      <c r="G3744" s="1" t="s">
        <v>7809</v>
      </c>
    </row>
    <row r="3745" spans="1:7" x14ac:dyDescent="0.25">
      <c r="A3745" s="1">
        <v>19850071</v>
      </c>
      <c r="B3745" s="1" t="s">
        <v>9872</v>
      </c>
      <c r="C3745" s="1" t="s">
        <v>9873</v>
      </c>
      <c r="D3745" s="1" t="s">
        <v>9874</v>
      </c>
      <c r="E3745" s="1" t="s">
        <v>66</v>
      </c>
      <c r="F3745" s="1" t="s">
        <v>9875</v>
      </c>
      <c r="G3745" s="1" t="s">
        <v>9876</v>
      </c>
    </row>
    <row r="3746" spans="1:7" x14ac:dyDescent="0.25">
      <c r="A3746" s="1">
        <v>17746048</v>
      </c>
      <c r="B3746" s="1" t="s">
        <v>7773</v>
      </c>
      <c r="C3746" s="1" t="s">
        <v>7774</v>
      </c>
      <c r="D3746" s="1" t="s">
        <v>7775</v>
      </c>
      <c r="E3746" s="1" t="s">
        <v>65</v>
      </c>
      <c r="F3746" s="1" t="s">
        <v>102</v>
      </c>
      <c r="G3746" s="1" t="s">
        <v>1053</v>
      </c>
    </row>
    <row r="3747" spans="1:7" x14ac:dyDescent="0.25">
      <c r="A3747" s="1">
        <v>19753002</v>
      </c>
      <c r="B3747" s="1" t="s">
        <v>6766</v>
      </c>
      <c r="C3747" s="1" t="s">
        <v>6767</v>
      </c>
      <c r="D3747" s="1" t="s">
        <v>6768</v>
      </c>
      <c r="E3747" s="1" t="s">
        <v>66</v>
      </c>
      <c r="F3747" s="1" t="s">
        <v>4101</v>
      </c>
      <c r="G3747" s="1" t="s">
        <v>4102</v>
      </c>
    </row>
    <row r="3748" spans="1:7" x14ac:dyDescent="0.25">
      <c r="A3748" s="1">
        <v>25281003</v>
      </c>
      <c r="B3748" s="1" t="s">
        <v>9877</v>
      </c>
      <c r="C3748" s="1" t="s">
        <v>9878</v>
      </c>
      <c r="D3748" s="1" t="s">
        <v>9879</v>
      </c>
      <c r="E3748" s="1" t="s">
        <v>66</v>
      </c>
      <c r="F3748" s="1" t="s">
        <v>398</v>
      </c>
      <c r="G3748" s="1" t="s">
        <v>399</v>
      </c>
    </row>
    <row r="3749" spans="1:7" x14ac:dyDescent="0.25">
      <c r="A3749" s="1">
        <v>19745254</v>
      </c>
      <c r="B3749" s="1" t="s">
        <v>9880</v>
      </c>
      <c r="C3749" s="1" t="s">
        <v>9881</v>
      </c>
      <c r="D3749" s="1" t="s">
        <v>9882</v>
      </c>
      <c r="E3749" s="1" t="s">
        <v>66</v>
      </c>
      <c r="F3749" s="1" t="s">
        <v>5573</v>
      </c>
      <c r="G3749" s="1" t="s">
        <v>5574</v>
      </c>
    </row>
    <row r="3750" spans="1:7" x14ac:dyDescent="0.25">
      <c r="A3750" s="1">
        <v>19785025</v>
      </c>
      <c r="B3750" s="1" t="s">
        <v>9883</v>
      </c>
      <c r="C3750" s="1" t="s">
        <v>9884</v>
      </c>
      <c r="D3750" s="1" t="s">
        <v>9885</v>
      </c>
      <c r="E3750" s="1" t="s">
        <v>66</v>
      </c>
      <c r="F3750" s="1" t="s">
        <v>8204</v>
      </c>
      <c r="G3750" s="1" t="s">
        <v>8205</v>
      </c>
    </row>
    <row r="3751" spans="1:7" x14ac:dyDescent="0.25">
      <c r="A3751" s="1">
        <v>19745258</v>
      </c>
      <c r="B3751" s="1" t="s">
        <v>9886</v>
      </c>
      <c r="C3751" s="1" t="s">
        <v>9887</v>
      </c>
      <c r="D3751" s="1" t="s">
        <v>9888</v>
      </c>
      <c r="E3751" s="1" t="s">
        <v>66</v>
      </c>
      <c r="F3751" s="1" t="s">
        <v>9889</v>
      </c>
      <c r="G3751" s="1" t="s">
        <v>9890</v>
      </c>
    </row>
    <row r="3752" spans="1:7" x14ac:dyDescent="0.25">
      <c r="A3752" s="1">
        <v>17842089</v>
      </c>
      <c r="B3752" s="1" t="s">
        <v>4121</v>
      </c>
      <c r="C3752" s="1" t="s">
        <v>9891</v>
      </c>
      <c r="D3752" s="1" t="s">
        <v>4123</v>
      </c>
      <c r="E3752" s="1" t="s">
        <v>66</v>
      </c>
      <c r="F3752" s="1" t="s">
        <v>9892</v>
      </c>
      <c r="G3752" s="1" t="s">
        <v>199</v>
      </c>
    </row>
    <row r="3753" spans="1:7" x14ac:dyDescent="0.25">
      <c r="A3753" s="1">
        <v>15726007</v>
      </c>
      <c r="B3753" s="1" t="s">
        <v>9893</v>
      </c>
      <c r="C3753" s="1" t="s">
        <v>9894</v>
      </c>
      <c r="D3753" s="1" t="s">
        <v>9895</v>
      </c>
      <c r="E3753" s="1" t="s">
        <v>66</v>
      </c>
      <c r="F3753" s="1" t="s">
        <v>3393</v>
      </c>
      <c r="G3753" s="1" t="s">
        <v>3394</v>
      </c>
    </row>
    <row r="3754" spans="1:7" x14ac:dyDescent="0.25">
      <c r="A3754" s="1">
        <v>19745257</v>
      </c>
      <c r="B3754" s="1" t="s">
        <v>9896</v>
      </c>
      <c r="C3754" s="1" t="s">
        <v>9897</v>
      </c>
      <c r="D3754" s="1" t="s">
        <v>9898</v>
      </c>
      <c r="E3754" s="1" t="s">
        <v>66</v>
      </c>
      <c r="F3754" s="1" t="s">
        <v>356</v>
      </c>
      <c r="G3754" s="1" t="s">
        <v>357</v>
      </c>
    </row>
    <row r="3755" spans="1:7" x14ac:dyDescent="0.25">
      <c r="A3755" s="1">
        <v>19745251</v>
      </c>
      <c r="B3755" s="1" t="s">
        <v>9899</v>
      </c>
      <c r="C3755" s="1" t="s">
        <v>9900</v>
      </c>
      <c r="D3755" s="1" t="s">
        <v>9901</v>
      </c>
      <c r="E3755" s="1" t="s">
        <v>66</v>
      </c>
      <c r="F3755" s="1" t="s">
        <v>356</v>
      </c>
      <c r="G3755" s="1" t="s">
        <v>357</v>
      </c>
    </row>
    <row r="3756" spans="1:7" x14ac:dyDescent="0.25">
      <c r="A3756" s="1">
        <v>25250037</v>
      </c>
      <c r="B3756" s="1" t="s">
        <v>9902</v>
      </c>
      <c r="C3756" s="1" t="s">
        <v>9903</v>
      </c>
      <c r="D3756" s="1" t="s">
        <v>9904</v>
      </c>
      <c r="E3756" s="1" t="s">
        <v>65</v>
      </c>
      <c r="F3756" s="1" t="s">
        <v>503</v>
      </c>
      <c r="G3756" s="1" t="s">
        <v>504</v>
      </c>
    </row>
    <row r="3757" spans="1:7" x14ac:dyDescent="0.25">
      <c r="A3757" s="1">
        <v>23400287</v>
      </c>
      <c r="B3757" s="1" t="s">
        <v>9905</v>
      </c>
      <c r="C3757" s="1" t="s">
        <v>8197</v>
      </c>
      <c r="D3757" s="1" t="s">
        <v>8198</v>
      </c>
      <c r="E3757" s="1" t="s">
        <v>66</v>
      </c>
      <c r="F3757" s="1" t="s">
        <v>8199</v>
      </c>
      <c r="G3757" s="1" t="s">
        <v>8200</v>
      </c>
    </row>
    <row r="3758" spans="1:7" x14ac:dyDescent="0.25">
      <c r="A3758" s="1">
        <v>23400288</v>
      </c>
      <c r="B3758" s="1" t="s">
        <v>9906</v>
      </c>
      <c r="C3758" s="1" t="s">
        <v>9907</v>
      </c>
      <c r="D3758" s="1" t="s">
        <v>9908</v>
      </c>
      <c r="E3758" s="1" t="s">
        <v>66</v>
      </c>
      <c r="F3758" s="1" t="s">
        <v>8199</v>
      </c>
      <c r="G3758" s="1" t="s">
        <v>8200</v>
      </c>
    </row>
    <row r="3759" spans="1:7" x14ac:dyDescent="0.25">
      <c r="A3759" s="1">
        <v>23400289</v>
      </c>
      <c r="B3759" s="1" t="s">
        <v>9909</v>
      </c>
      <c r="C3759" s="1" t="s">
        <v>9910</v>
      </c>
      <c r="D3759" s="1" t="s">
        <v>9911</v>
      </c>
      <c r="E3759" s="1" t="s">
        <v>66</v>
      </c>
      <c r="F3759" s="1" t="s">
        <v>8199</v>
      </c>
      <c r="G3759" s="1" t="s">
        <v>8200</v>
      </c>
    </row>
    <row r="3760" spans="1:7" x14ac:dyDescent="0.25">
      <c r="A3760" s="1">
        <v>17095058</v>
      </c>
      <c r="B3760" s="1" t="s">
        <v>7777</v>
      </c>
      <c r="C3760" s="1" t="s">
        <v>7778</v>
      </c>
      <c r="D3760" s="1" t="s">
        <v>7779</v>
      </c>
      <c r="E3760" s="1" t="s">
        <v>66</v>
      </c>
      <c r="F3760" s="1" t="s">
        <v>498</v>
      </c>
      <c r="G3760" s="1" t="s">
        <v>499</v>
      </c>
    </row>
    <row r="3761" spans="1:7" x14ac:dyDescent="0.25">
      <c r="A3761" s="1">
        <v>17018076</v>
      </c>
      <c r="B3761" s="1" t="s">
        <v>9912</v>
      </c>
      <c r="C3761" s="1" t="s">
        <v>9913</v>
      </c>
      <c r="D3761" s="1" t="s">
        <v>9914</v>
      </c>
      <c r="E3761" s="1" t="s">
        <v>66</v>
      </c>
      <c r="F3761" s="1" t="s">
        <v>9915</v>
      </c>
      <c r="G3761" s="1" t="s">
        <v>199</v>
      </c>
    </row>
    <row r="3762" spans="1:7" x14ac:dyDescent="0.25">
      <c r="A3762" s="1">
        <v>23200123</v>
      </c>
      <c r="B3762" s="1" t="s">
        <v>9916</v>
      </c>
      <c r="C3762" s="1" t="s">
        <v>9917</v>
      </c>
      <c r="D3762" s="1" t="s">
        <v>9918</v>
      </c>
      <c r="E3762" s="1" t="s">
        <v>66</v>
      </c>
      <c r="F3762" s="1" t="s">
        <v>9919</v>
      </c>
      <c r="G3762" s="1" t="s">
        <v>9920</v>
      </c>
    </row>
    <row r="3763" spans="1:7" x14ac:dyDescent="0.25">
      <c r="A3763" s="1">
        <v>17095057</v>
      </c>
      <c r="B3763" s="1" t="s">
        <v>6749</v>
      </c>
      <c r="C3763" s="1" t="s">
        <v>6750</v>
      </c>
      <c r="D3763" s="1" t="s">
        <v>6751</v>
      </c>
      <c r="E3763" s="1" t="s">
        <v>65</v>
      </c>
      <c r="F3763" s="1" t="s">
        <v>475</v>
      </c>
      <c r="G3763" s="1" t="s">
        <v>476</v>
      </c>
    </row>
    <row r="3764" spans="1:7" x14ac:dyDescent="0.25">
      <c r="A3764" s="1">
        <v>19746049</v>
      </c>
      <c r="B3764" s="1" t="s">
        <v>9921</v>
      </c>
      <c r="C3764" s="1" t="s">
        <v>9922</v>
      </c>
      <c r="D3764" s="1" t="s">
        <v>9923</v>
      </c>
      <c r="E3764" s="1" t="s">
        <v>66</v>
      </c>
      <c r="F3764" s="1" t="s">
        <v>1320</v>
      </c>
      <c r="G3764" s="1" t="s">
        <v>1321</v>
      </c>
    </row>
    <row r="3765" spans="1:7" x14ac:dyDescent="0.25">
      <c r="A3765" s="1">
        <v>15734000</v>
      </c>
      <c r="B3765" s="1" t="s">
        <v>9924</v>
      </c>
      <c r="C3765" s="1" t="s">
        <v>9925</v>
      </c>
      <c r="D3765" s="1" t="s">
        <v>9926</v>
      </c>
      <c r="E3765" s="1" t="s">
        <v>65</v>
      </c>
      <c r="F3765" s="1" t="s">
        <v>3393</v>
      </c>
      <c r="G3765" s="1" t="s">
        <v>3394</v>
      </c>
    </row>
    <row r="3766" spans="1:7" x14ac:dyDescent="0.25">
      <c r="A3766" s="1">
        <v>17046096</v>
      </c>
      <c r="B3766" s="1" t="s">
        <v>9927</v>
      </c>
      <c r="C3766" s="1" t="s">
        <v>9928</v>
      </c>
      <c r="D3766" s="1" t="s">
        <v>9929</v>
      </c>
      <c r="E3766" s="1" t="s">
        <v>66</v>
      </c>
      <c r="F3766" s="1" t="s">
        <v>1335</v>
      </c>
      <c r="G3766" s="1" t="s">
        <v>1336</v>
      </c>
    </row>
    <row r="3767" spans="1:7" x14ac:dyDescent="0.25">
      <c r="A3767" s="1">
        <v>19716027</v>
      </c>
      <c r="B3767" s="1" t="s">
        <v>9930</v>
      </c>
      <c r="C3767" s="1" t="s">
        <v>9931</v>
      </c>
      <c r="D3767" s="1" t="s">
        <v>9932</v>
      </c>
      <c r="E3767" s="1" t="s">
        <v>65</v>
      </c>
      <c r="F3767" s="1" t="s">
        <v>1174</v>
      </c>
      <c r="G3767" s="1" t="s">
        <v>1175</v>
      </c>
    </row>
    <row r="3768" spans="1:7" x14ac:dyDescent="0.25">
      <c r="A3768" s="1">
        <v>19842090</v>
      </c>
      <c r="B3768" s="1" t="s">
        <v>7902</v>
      </c>
      <c r="C3768" s="1" t="s">
        <v>7903</v>
      </c>
      <c r="D3768" s="1" t="s">
        <v>7904</v>
      </c>
      <c r="E3768" s="1" t="s">
        <v>66</v>
      </c>
      <c r="F3768" s="1" t="s">
        <v>7905</v>
      </c>
      <c r="G3768" s="1" t="s">
        <v>7906</v>
      </c>
    </row>
    <row r="3769" spans="1:7" x14ac:dyDescent="0.25">
      <c r="A3769" s="1">
        <v>17018075</v>
      </c>
      <c r="B3769" s="1" t="s">
        <v>9933</v>
      </c>
      <c r="C3769" s="1" t="s">
        <v>9934</v>
      </c>
      <c r="D3769" s="1" t="s">
        <v>9935</v>
      </c>
      <c r="E3769" s="1" t="s">
        <v>66</v>
      </c>
      <c r="F3769" s="1" t="s">
        <v>9915</v>
      </c>
      <c r="G3769" s="1" t="s">
        <v>199</v>
      </c>
    </row>
    <row r="3770" spans="1:7" x14ac:dyDescent="0.25">
      <c r="A3770" s="1">
        <v>15745077</v>
      </c>
      <c r="B3770" s="1" t="s">
        <v>9936</v>
      </c>
      <c r="C3770" s="1" t="s">
        <v>9937</v>
      </c>
      <c r="D3770" s="1" t="s">
        <v>9938</v>
      </c>
      <c r="E3770" s="1" t="s">
        <v>65</v>
      </c>
      <c r="F3770" s="1" t="s">
        <v>9939</v>
      </c>
      <c r="G3770" s="1" t="s">
        <v>9940</v>
      </c>
    </row>
    <row r="3771" spans="1:7" x14ac:dyDescent="0.25">
      <c r="A3771" s="1">
        <v>17842098</v>
      </c>
      <c r="B3771" s="1" t="s">
        <v>122</v>
      </c>
      <c r="C3771" s="1" t="s">
        <v>9941</v>
      </c>
      <c r="D3771" s="1" t="s">
        <v>9942</v>
      </c>
      <c r="E3771" s="1" t="s">
        <v>65</v>
      </c>
      <c r="F3771" s="1" t="s">
        <v>3068</v>
      </c>
      <c r="G3771" s="1" t="s">
        <v>3069</v>
      </c>
    </row>
    <row r="3772" spans="1:7" x14ac:dyDescent="0.25">
      <c r="A3772" s="1">
        <v>19798005</v>
      </c>
      <c r="B3772" s="1" t="s">
        <v>9943</v>
      </c>
      <c r="C3772" s="1" t="s">
        <v>9944</v>
      </c>
      <c r="D3772" s="1" t="s">
        <v>9945</v>
      </c>
      <c r="E3772" s="1" t="s">
        <v>66</v>
      </c>
      <c r="F3772" s="1" t="s">
        <v>9946</v>
      </c>
      <c r="G3772" s="1" t="s">
        <v>199</v>
      </c>
    </row>
    <row r="3773" spans="1:7" x14ac:dyDescent="0.25">
      <c r="A3773" s="1">
        <v>39010316</v>
      </c>
      <c r="B3773" s="1" t="s">
        <v>9947</v>
      </c>
      <c r="C3773" s="1" t="s">
        <v>9948</v>
      </c>
      <c r="D3773" s="1" t="s">
        <v>9949</v>
      </c>
      <c r="E3773" s="1" t="s">
        <v>66</v>
      </c>
      <c r="G3773" s="1" t="s">
        <v>199</v>
      </c>
    </row>
    <row r="3774" spans="1:7" x14ac:dyDescent="0.25">
      <c r="A3774" s="1">
        <v>33904025</v>
      </c>
      <c r="B3774" s="1" t="s">
        <v>9950</v>
      </c>
      <c r="C3774" s="1" t="s">
        <v>9951</v>
      </c>
      <c r="D3774" s="1" t="s">
        <v>9952</v>
      </c>
      <c r="E3774" s="1" t="s">
        <v>66</v>
      </c>
      <c r="F3774" s="1" t="s">
        <v>233</v>
      </c>
      <c r="G3774" s="1" t="s">
        <v>234</v>
      </c>
    </row>
    <row r="3775" spans="1:7" x14ac:dyDescent="0.25">
      <c r="B3775" s="1" t="s">
        <v>9953</v>
      </c>
      <c r="C3775" s="1" t="s">
        <v>9954</v>
      </c>
      <c r="D3775" s="1" t="s">
        <v>9955</v>
      </c>
      <c r="E3775" s="1" t="s">
        <v>66</v>
      </c>
      <c r="F3775" s="1" t="s">
        <v>7934</v>
      </c>
      <c r="G3775" s="1" t="s">
        <v>199</v>
      </c>
    </row>
    <row r="3776" spans="1:7" x14ac:dyDescent="0.25">
      <c r="A3776" s="1">
        <v>35200138</v>
      </c>
      <c r="B3776" s="1" t="s">
        <v>9956</v>
      </c>
      <c r="C3776" s="1" t="s">
        <v>9957</v>
      </c>
      <c r="D3776" s="1" t="s">
        <v>9958</v>
      </c>
      <c r="E3776" s="1" t="s">
        <v>65</v>
      </c>
      <c r="F3776" s="1" t="s">
        <v>480</v>
      </c>
      <c r="G3776" s="1" t="s">
        <v>481</v>
      </c>
    </row>
    <row r="3777" spans="1:7" x14ac:dyDescent="0.25">
      <c r="B3777" s="1" t="s">
        <v>9959</v>
      </c>
      <c r="C3777" s="1" t="s">
        <v>9960</v>
      </c>
      <c r="D3777" s="1" t="s">
        <v>9961</v>
      </c>
      <c r="E3777" s="1" t="s">
        <v>66</v>
      </c>
      <c r="F3777" s="1" t="s">
        <v>7934</v>
      </c>
      <c r="G3777" s="1" t="s">
        <v>199</v>
      </c>
    </row>
    <row r="3778" spans="1:7" x14ac:dyDescent="0.25">
      <c r="A3778" s="1">
        <v>33904026</v>
      </c>
      <c r="B3778" s="1" t="s">
        <v>9962</v>
      </c>
      <c r="C3778" s="1" t="s">
        <v>9963</v>
      </c>
      <c r="D3778" s="1" t="s">
        <v>9964</v>
      </c>
      <c r="E3778" s="1" t="s">
        <v>66</v>
      </c>
      <c r="F3778" s="1" t="s">
        <v>387</v>
      </c>
      <c r="G3778" s="1" t="s">
        <v>388</v>
      </c>
    </row>
    <row r="3779" spans="1:7" x14ac:dyDescent="0.25">
      <c r="A3779" s="1">
        <v>33000023</v>
      </c>
      <c r="B3779" s="1" t="s">
        <v>9965</v>
      </c>
      <c r="C3779" s="1" t="s">
        <v>9966</v>
      </c>
      <c r="D3779" s="1" t="s">
        <v>9967</v>
      </c>
      <c r="E3779" s="1" t="s">
        <v>65</v>
      </c>
      <c r="F3779" s="1" t="s">
        <v>480</v>
      </c>
      <c r="G3779" s="1" t="s">
        <v>481</v>
      </c>
    </row>
    <row r="3780" spans="1:7" x14ac:dyDescent="0.25">
      <c r="A3780" s="1">
        <v>33000026</v>
      </c>
      <c r="B3780" s="1" t="s">
        <v>9673</v>
      </c>
      <c r="C3780" s="1" t="s">
        <v>9968</v>
      </c>
      <c r="D3780" s="1" t="s">
        <v>9969</v>
      </c>
      <c r="E3780" s="1" t="s">
        <v>65</v>
      </c>
      <c r="F3780" s="1" t="s">
        <v>39</v>
      </c>
      <c r="G3780" s="1" t="s">
        <v>321</v>
      </c>
    </row>
    <row r="3781" spans="1:7" x14ac:dyDescent="0.25">
      <c r="A3781" s="1">
        <v>33004054</v>
      </c>
      <c r="B3781" s="1" t="s">
        <v>9970</v>
      </c>
      <c r="C3781" s="1" t="s">
        <v>9971</v>
      </c>
      <c r="D3781" s="1" t="s">
        <v>9972</v>
      </c>
      <c r="E3781" s="1" t="s">
        <v>65</v>
      </c>
      <c r="F3781" s="1" t="s">
        <v>480</v>
      </c>
      <c r="G3781" s="1" t="s">
        <v>481</v>
      </c>
    </row>
    <row r="3782" spans="1:7" x14ac:dyDescent="0.25">
      <c r="B3782" s="1" t="s">
        <v>9973</v>
      </c>
      <c r="C3782" s="1" t="s">
        <v>9974</v>
      </c>
      <c r="D3782" s="1" t="s">
        <v>9975</v>
      </c>
      <c r="E3782" s="1" t="s">
        <v>66</v>
      </c>
      <c r="G3782" s="1" t="s">
        <v>199</v>
      </c>
    </row>
    <row r="3783" spans="1:7" x14ac:dyDescent="0.25">
      <c r="A3783" s="1">
        <v>33004056</v>
      </c>
      <c r="B3783" s="1" t="s">
        <v>9976</v>
      </c>
      <c r="C3783" s="1" t="s">
        <v>9977</v>
      </c>
      <c r="D3783" s="1" t="s">
        <v>9978</v>
      </c>
      <c r="E3783" s="1" t="s">
        <v>65</v>
      </c>
      <c r="F3783" s="1" t="s">
        <v>480</v>
      </c>
      <c r="G3783" s="1" t="s">
        <v>481</v>
      </c>
    </row>
    <row r="3784" spans="1:7" x14ac:dyDescent="0.25">
      <c r="A3784" s="1">
        <v>35260745</v>
      </c>
      <c r="B3784" s="1" t="s">
        <v>9979</v>
      </c>
      <c r="C3784" s="1" t="s">
        <v>9980</v>
      </c>
      <c r="D3784" s="1" t="s">
        <v>9980</v>
      </c>
      <c r="E3784" s="1" t="s">
        <v>66</v>
      </c>
      <c r="F3784" s="1" t="s">
        <v>2615</v>
      </c>
      <c r="G3784" s="1" t="s">
        <v>2616</v>
      </c>
    </row>
    <row r="3785" spans="1:7" x14ac:dyDescent="0.25">
      <c r="A3785" s="1">
        <v>33004057</v>
      </c>
      <c r="B3785" s="1" t="s">
        <v>9981</v>
      </c>
      <c r="C3785" s="1" t="s">
        <v>9982</v>
      </c>
      <c r="D3785" s="1" t="s">
        <v>9983</v>
      </c>
      <c r="E3785" s="1" t="s">
        <v>65</v>
      </c>
      <c r="F3785" s="1" t="s">
        <v>480</v>
      </c>
      <c r="G3785" s="1" t="s">
        <v>481</v>
      </c>
    </row>
    <row r="3786" spans="1:7" x14ac:dyDescent="0.25">
      <c r="A3786" s="1">
        <v>33004058</v>
      </c>
      <c r="B3786" s="1" t="s">
        <v>9984</v>
      </c>
      <c r="C3786" s="1" t="s">
        <v>9985</v>
      </c>
      <c r="D3786" s="1" t="s">
        <v>9986</v>
      </c>
      <c r="E3786" s="1" t="s">
        <v>65</v>
      </c>
      <c r="F3786" s="1" t="s">
        <v>480</v>
      </c>
      <c r="G3786" s="1" t="s">
        <v>481</v>
      </c>
    </row>
    <row r="3787" spans="1:7" x14ac:dyDescent="0.25">
      <c r="A3787" s="1">
        <v>33004059</v>
      </c>
      <c r="B3787" s="1" t="s">
        <v>9987</v>
      </c>
      <c r="C3787" s="1" t="s">
        <v>9988</v>
      </c>
      <c r="D3787" s="1" t="s">
        <v>9989</v>
      </c>
      <c r="E3787" s="1" t="s">
        <v>65</v>
      </c>
      <c r="F3787" s="1" t="s">
        <v>480</v>
      </c>
      <c r="G3787" s="1" t="s">
        <v>481</v>
      </c>
    </row>
    <row r="3788" spans="1:7" x14ac:dyDescent="0.25">
      <c r="A3788" s="1">
        <v>33900259</v>
      </c>
      <c r="B3788" s="1" t="s">
        <v>9990</v>
      </c>
      <c r="C3788" s="1" t="s">
        <v>9991</v>
      </c>
      <c r="D3788" s="1" t="s">
        <v>9992</v>
      </c>
      <c r="E3788" s="1" t="s">
        <v>65</v>
      </c>
      <c r="F3788" s="1" t="s">
        <v>387</v>
      </c>
      <c r="G3788" s="1" t="s">
        <v>388</v>
      </c>
    </row>
    <row r="3789" spans="1:7" x14ac:dyDescent="0.25">
      <c r="A3789" s="1">
        <v>33900260</v>
      </c>
      <c r="B3789" s="1" t="s">
        <v>9993</v>
      </c>
      <c r="C3789" s="1" t="s">
        <v>9994</v>
      </c>
      <c r="D3789" s="1" t="s">
        <v>9995</v>
      </c>
      <c r="E3789" s="1" t="s">
        <v>65</v>
      </c>
      <c r="F3789" s="1" t="s">
        <v>387</v>
      </c>
      <c r="G3789" s="1" t="s">
        <v>388</v>
      </c>
    </row>
    <row r="3790" spans="1:7" x14ac:dyDescent="0.25">
      <c r="A3790" s="1">
        <v>33900261</v>
      </c>
      <c r="B3790" s="1" t="s">
        <v>9996</v>
      </c>
      <c r="C3790" s="1" t="s">
        <v>9997</v>
      </c>
      <c r="D3790" s="1" t="s">
        <v>9998</v>
      </c>
      <c r="E3790" s="1" t="s">
        <v>65</v>
      </c>
      <c r="F3790" s="1" t="s">
        <v>387</v>
      </c>
      <c r="G3790" s="1" t="s">
        <v>388</v>
      </c>
    </row>
    <row r="3791" spans="1:7" x14ac:dyDescent="0.25">
      <c r="A3791" s="1">
        <v>33004060</v>
      </c>
      <c r="B3791" s="1" t="s">
        <v>9999</v>
      </c>
      <c r="C3791" s="1" t="s">
        <v>10000</v>
      </c>
      <c r="D3791" s="1" t="s">
        <v>10001</v>
      </c>
      <c r="E3791" s="1" t="s">
        <v>65</v>
      </c>
      <c r="F3791" s="1" t="s">
        <v>480</v>
      </c>
      <c r="G3791" s="1" t="s">
        <v>481</v>
      </c>
    </row>
    <row r="3792" spans="1:7" x14ac:dyDescent="0.25">
      <c r="A3792" s="1">
        <v>33004061</v>
      </c>
      <c r="B3792" s="1" t="s">
        <v>10002</v>
      </c>
      <c r="C3792" s="1" t="s">
        <v>10003</v>
      </c>
      <c r="D3792" s="1" t="s">
        <v>10004</v>
      </c>
      <c r="E3792" s="1" t="s">
        <v>65</v>
      </c>
      <c r="F3792" s="1" t="s">
        <v>480</v>
      </c>
      <c r="G3792" s="1" t="s">
        <v>481</v>
      </c>
    </row>
    <row r="3793" spans="1:7" x14ac:dyDescent="0.25">
      <c r="A3793" s="1">
        <v>33004062</v>
      </c>
      <c r="B3793" s="1" t="s">
        <v>10005</v>
      </c>
      <c r="C3793" s="1" t="s">
        <v>10006</v>
      </c>
      <c r="D3793" s="1" t="s">
        <v>10007</v>
      </c>
      <c r="E3793" s="1" t="s">
        <v>65</v>
      </c>
      <c r="F3793" s="1" t="s">
        <v>480</v>
      </c>
      <c r="G3793" s="1" t="s">
        <v>481</v>
      </c>
    </row>
    <row r="3794" spans="1:7" x14ac:dyDescent="0.25">
      <c r="A3794" s="1">
        <v>35123210</v>
      </c>
      <c r="B3794" s="1" t="s">
        <v>10008</v>
      </c>
      <c r="C3794" s="1" t="s">
        <v>10009</v>
      </c>
      <c r="D3794" s="1" t="s">
        <v>10008</v>
      </c>
      <c r="E3794" s="1" t="s">
        <v>65</v>
      </c>
      <c r="F3794" s="1" t="s">
        <v>3175</v>
      </c>
      <c r="G3794" s="1" t="s">
        <v>3176</v>
      </c>
    </row>
    <row r="3795" spans="1:7" x14ac:dyDescent="0.25">
      <c r="B3795" s="1" t="s">
        <v>10010</v>
      </c>
      <c r="C3795" s="1" t="s">
        <v>10011</v>
      </c>
      <c r="D3795" s="1" t="s">
        <v>10012</v>
      </c>
      <c r="E3795" s="1" t="s">
        <v>66</v>
      </c>
      <c r="F3795" s="1" t="s">
        <v>7862</v>
      </c>
      <c r="G3795" s="1" t="s">
        <v>199</v>
      </c>
    </row>
    <row r="3796" spans="1:7" x14ac:dyDescent="0.25">
      <c r="B3796" s="1" t="s">
        <v>10013</v>
      </c>
      <c r="C3796" s="1" t="s">
        <v>10014</v>
      </c>
      <c r="D3796" s="1" t="s">
        <v>10015</v>
      </c>
      <c r="E3796" s="1" t="s">
        <v>66</v>
      </c>
      <c r="F3796" s="1" t="s">
        <v>7862</v>
      </c>
      <c r="G3796" s="1" t="s">
        <v>199</v>
      </c>
    </row>
    <row r="3797" spans="1:7" x14ac:dyDescent="0.25">
      <c r="A3797" s="1">
        <v>33004055</v>
      </c>
      <c r="B3797" s="1" t="s">
        <v>10016</v>
      </c>
      <c r="C3797" s="1" t="s">
        <v>10017</v>
      </c>
      <c r="D3797" s="1" t="s">
        <v>10018</v>
      </c>
      <c r="E3797" s="1" t="s">
        <v>65</v>
      </c>
      <c r="F3797" s="1" t="s">
        <v>480</v>
      </c>
      <c r="G3797" s="1" t="s">
        <v>481</v>
      </c>
    </row>
    <row r="3798" spans="1:7" x14ac:dyDescent="0.25">
      <c r="A3798" s="1">
        <v>37090139</v>
      </c>
      <c r="B3798" s="1" t="s">
        <v>10019</v>
      </c>
      <c r="C3798" s="1" t="s">
        <v>10019</v>
      </c>
      <c r="D3798" s="1" t="s">
        <v>10019</v>
      </c>
      <c r="G3798" s="1" t="s">
        <v>199</v>
      </c>
    </row>
    <row r="3799" spans="1:7" x14ac:dyDescent="0.25">
      <c r="A3799" s="1">
        <v>37090140</v>
      </c>
      <c r="B3799" s="1" t="s">
        <v>10020</v>
      </c>
      <c r="C3799" s="1" t="s">
        <v>10020</v>
      </c>
      <c r="D3799" s="1" t="s">
        <v>10020</v>
      </c>
      <c r="G3799" s="1" t="s">
        <v>199</v>
      </c>
    </row>
    <row r="3800" spans="1:7" x14ac:dyDescent="0.25">
      <c r="A3800" s="1">
        <v>35260678</v>
      </c>
      <c r="B3800" s="1" t="s">
        <v>10021</v>
      </c>
      <c r="C3800" s="1" t="s">
        <v>10021</v>
      </c>
      <c r="D3800" s="1" t="s">
        <v>10021</v>
      </c>
      <c r="G3800" s="1" t="s">
        <v>199</v>
      </c>
    </row>
    <row r="3801" spans="1:7" x14ac:dyDescent="0.25">
      <c r="A3801" s="1">
        <v>35260679</v>
      </c>
      <c r="B3801" s="1" t="s">
        <v>10021</v>
      </c>
      <c r="C3801" s="1" t="s">
        <v>10021</v>
      </c>
      <c r="D3801" s="1" t="s">
        <v>10021</v>
      </c>
      <c r="G3801" s="1" t="s">
        <v>199</v>
      </c>
    </row>
    <row r="3802" spans="1:7" x14ac:dyDescent="0.25">
      <c r="A3802" s="1">
        <v>35500104</v>
      </c>
      <c r="B3802" s="1" t="s">
        <v>10022</v>
      </c>
      <c r="C3802" s="1" t="s">
        <v>10023</v>
      </c>
      <c r="D3802" s="1" t="s">
        <v>10022</v>
      </c>
      <c r="E3802" s="1" t="s">
        <v>66</v>
      </c>
      <c r="F3802" s="1" t="s">
        <v>93</v>
      </c>
      <c r="G3802" s="1" t="s">
        <v>1456</v>
      </c>
    </row>
    <row r="3803" spans="1:7" x14ac:dyDescent="0.25">
      <c r="A3803" s="1">
        <v>19745272</v>
      </c>
      <c r="B3803" s="1" t="s">
        <v>10024</v>
      </c>
      <c r="C3803" s="1" t="s">
        <v>10025</v>
      </c>
      <c r="D3803" s="1" t="s">
        <v>10026</v>
      </c>
      <c r="E3803" s="1" t="s">
        <v>66</v>
      </c>
      <c r="F3803" s="1" t="s">
        <v>356</v>
      </c>
      <c r="G3803" s="1" t="s">
        <v>357</v>
      </c>
    </row>
    <row r="3804" spans="1:7" x14ac:dyDescent="0.25">
      <c r="B3804" s="1" t="s">
        <v>10027</v>
      </c>
      <c r="C3804" s="1" t="s">
        <v>10028</v>
      </c>
      <c r="D3804" s="1" t="s">
        <v>10029</v>
      </c>
      <c r="E3804" s="1" t="s">
        <v>66</v>
      </c>
      <c r="F3804" s="1" t="s">
        <v>7862</v>
      </c>
      <c r="G3804" s="1" t="s">
        <v>199</v>
      </c>
    </row>
    <row r="3805" spans="1:7" x14ac:dyDescent="0.25">
      <c r="A3805" s="1">
        <v>19745276</v>
      </c>
      <c r="B3805" s="1" t="s">
        <v>10030</v>
      </c>
      <c r="C3805" s="1" t="s">
        <v>10031</v>
      </c>
      <c r="D3805" s="1" t="s">
        <v>10032</v>
      </c>
      <c r="E3805" s="1" t="s">
        <v>66</v>
      </c>
      <c r="F3805" s="1" t="s">
        <v>356</v>
      </c>
      <c r="G3805" s="1" t="s">
        <v>357</v>
      </c>
    </row>
    <row r="3806" spans="1:7" x14ac:dyDescent="0.25">
      <c r="B3806" s="1" t="s">
        <v>10033</v>
      </c>
      <c r="C3806" s="1" t="s">
        <v>10034</v>
      </c>
      <c r="D3806" s="1" t="s">
        <v>10035</v>
      </c>
      <c r="E3806" s="1" t="s">
        <v>66</v>
      </c>
      <c r="F3806" s="1" t="s">
        <v>7862</v>
      </c>
      <c r="G3806" s="1" t="s">
        <v>199</v>
      </c>
    </row>
    <row r="3807" spans="1:7" x14ac:dyDescent="0.25">
      <c r="B3807" s="1" t="s">
        <v>10036</v>
      </c>
      <c r="C3807" s="1" t="s">
        <v>10037</v>
      </c>
      <c r="D3807" s="1" t="s">
        <v>10038</v>
      </c>
      <c r="E3807" s="1" t="s">
        <v>66</v>
      </c>
      <c r="F3807" s="1" t="s">
        <v>7862</v>
      </c>
      <c r="G3807" s="1" t="s">
        <v>199</v>
      </c>
    </row>
    <row r="3808" spans="1:7" x14ac:dyDescent="0.25">
      <c r="B3808" s="1" t="s">
        <v>10039</v>
      </c>
      <c r="C3808" s="1" t="s">
        <v>10040</v>
      </c>
      <c r="D3808" s="1" t="s">
        <v>10041</v>
      </c>
      <c r="E3808" s="1" t="s">
        <v>66</v>
      </c>
      <c r="F3808" s="1" t="s">
        <v>7862</v>
      </c>
      <c r="G3808" s="1" t="s">
        <v>199</v>
      </c>
    </row>
    <row r="3809" spans="1:7" x14ac:dyDescent="0.25">
      <c r="B3809" s="1" t="s">
        <v>10042</v>
      </c>
      <c r="C3809" s="1" t="s">
        <v>10043</v>
      </c>
      <c r="D3809" s="1" t="s">
        <v>10044</v>
      </c>
      <c r="E3809" s="1" t="s">
        <v>66</v>
      </c>
      <c r="F3809" s="1" t="s">
        <v>8116</v>
      </c>
      <c r="G3809" s="1" t="s">
        <v>199</v>
      </c>
    </row>
    <row r="3810" spans="1:7" x14ac:dyDescent="0.25">
      <c r="B3810" s="1" t="s">
        <v>10045</v>
      </c>
      <c r="C3810" s="1" t="s">
        <v>10046</v>
      </c>
      <c r="D3810" s="1" t="s">
        <v>10047</v>
      </c>
      <c r="E3810" s="1" t="s">
        <v>66</v>
      </c>
      <c r="F3810" s="1" t="s">
        <v>7862</v>
      </c>
      <c r="G3810" s="1" t="s">
        <v>199</v>
      </c>
    </row>
    <row r="3811" spans="1:7" x14ac:dyDescent="0.25">
      <c r="B3811" s="1" t="s">
        <v>10048</v>
      </c>
      <c r="C3811" s="1" t="s">
        <v>10049</v>
      </c>
      <c r="D3811" s="1" t="s">
        <v>10050</v>
      </c>
      <c r="E3811" s="1" t="s">
        <v>66</v>
      </c>
      <c r="F3811" s="1" t="s">
        <v>7862</v>
      </c>
      <c r="G3811" s="1" t="s">
        <v>199</v>
      </c>
    </row>
    <row r="3812" spans="1:7" x14ac:dyDescent="0.25">
      <c r="A3812" s="1">
        <v>19745278</v>
      </c>
      <c r="B3812" s="1" t="s">
        <v>10051</v>
      </c>
      <c r="C3812" s="1" t="s">
        <v>10052</v>
      </c>
      <c r="D3812" s="1" t="s">
        <v>10053</v>
      </c>
      <c r="E3812" s="1" t="s">
        <v>65</v>
      </c>
      <c r="F3812" s="1" t="s">
        <v>144</v>
      </c>
      <c r="G3812" s="1" t="s">
        <v>145</v>
      </c>
    </row>
    <row r="3813" spans="1:7" x14ac:dyDescent="0.25">
      <c r="B3813" s="1" t="s">
        <v>10054</v>
      </c>
      <c r="C3813" s="1" t="s">
        <v>10055</v>
      </c>
      <c r="D3813" s="1" t="s">
        <v>10056</v>
      </c>
      <c r="E3813" s="1" t="s">
        <v>66</v>
      </c>
      <c r="F3813" s="1" t="s">
        <v>9762</v>
      </c>
      <c r="G3813" s="1" t="s">
        <v>199</v>
      </c>
    </row>
    <row r="3814" spans="1:7" x14ac:dyDescent="0.25">
      <c r="A3814" s="1">
        <v>33904027</v>
      </c>
      <c r="B3814" s="1" t="s">
        <v>10057</v>
      </c>
      <c r="C3814" s="1" t="s">
        <v>10058</v>
      </c>
      <c r="D3814" s="1" t="s">
        <v>10059</v>
      </c>
      <c r="E3814" s="1" t="s">
        <v>65</v>
      </c>
      <c r="F3814" s="1" t="s">
        <v>171</v>
      </c>
      <c r="G3814" s="1" t="s">
        <v>172</v>
      </c>
    </row>
    <row r="3815" spans="1:7" x14ac:dyDescent="0.25">
      <c r="A3815" s="1">
        <v>33904028</v>
      </c>
      <c r="B3815" s="1" t="s">
        <v>10060</v>
      </c>
      <c r="C3815" s="1" t="s">
        <v>10061</v>
      </c>
      <c r="D3815" s="1" t="s">
        <v>10062</v>
      </c>
      <c r="E3815" s="1" t="s">
        <v>65</v>
      </c>
      <c r="F3815" s="1" t="s">
        <v>171</v>
      </c>
      <c r="G3815" s="1" t="s">
        <v>172</v>
      </c>
    </row>
    <row r="3816" spans="1:7" x14ac:dyDescent="0.25">
      <c r="A3816" s="1">
        <v>37810010</v>
      </c>
      <c r="B3816" s="1" t="s">
        <v>10063</v>
      </c>
      <c r="C3816" s="1" t="s">
        <v>10063</v>
      </c>
      <c r="D3816" s="1" t="s">
        <v>10063</v>
      </c>
      <c r="G3816" s="1" t="s">
        <v>199</v>
      </c>
    </row>
    <row r="3817" spans="1:7" x14ac:dyDescent="0.25">
      <c r="A3817" s="1">
        <v>33004063</v>
      </c>
      <c r="B3817" s="1" t="s">
        <v>10064</v>
      </c>
      <c r="C3817" s="1" t="s">
        <v>10065</v>
      </c>
      <c r="D3817" s="1" t="s">
        <v>10066</v>
      </c>
      <c r="E3817" s="1" t="s">
        <v>65</v>
      </c>
      <c r="F3817" s="1" t="s">
        <v>480</v>
      </c>
      <c r="G3817" s="1" t="s">
        <v>481</v>
      </c>
    </row>
    <row r="3818" spans="1:7" x14ac:dyDescent="0.25">
      <c r="A3818" s="1">
        <v>33004081</v>
      </c>
      <c r="B3818" s="1" t="s">
        <v>10067</v>
      </c>
      <c r="C3818" s="1" t="s">
        <v>10068</v>
      </c>
      <c r="D3818" s="1" t="s">
        <v>10069</v>
      </c>
      <c r="E3818" s="1" t="s">
        <v>65</v>
      </c>
      <c r="F3818" s="1" t="s">
        <v>480</v>
      </c>
      <c r="G3818" s="1" t="s">
        <v>481</v>
      </c>
    </row>
    <row r="3819" spans="1:7" x14ac:dyDescent="0.25">
      <c r="A3819" s="1">
        <v>17095070</v>
      </c>
      <c r="B3819" s="1" t="s">
        <v>10070</v>
      </c>
      <c r="C3819" s="1" t="s">
        <v>10070</v>
      </c>
      <c r="D3819" s="1" t="s">
        <v>10070</v>
      </c>
      <c r="E3819" s="1" t="s">
        <v>66</v>
      </c>
      <c r="F3819" s="1" t="s">
        <v>475</v>
      </c>
      <c r="G3819" s="1" t="s">
        <v>476</v>
      </c>
    </row>
    <row r="3820" spans="1:7" x14ac:dyDescent="0.25">
      <c r="A3820" s="1">
        <v>35500192</v>
      </c>
      <c r="B3820" s="1" t="s">
        <v>10071</v>
      </c>
      <c r="C3820" s="1" t="s">
        <v>10072</v>
      </c>
      <c r="D3820" s="1" t="s">
        <v>10073</v>
      </c>
      <c r="E3820" s="1" t="s">
        <v>66</v>
      </c>
      <c r="F3820" s="1" t="s">
        <v>93</v>
      </c>
      <c r="G3820" s="1" t="s">
        <v>1456</v>
      </c>
    </row>
    <row r="3821" spans="1:7" x14ac:dyDescent="0.25">
      <c r="A3821" s="1">
        <v>19585010</v>
      </c>
      <c r="B3821" s="1" t="s">
        <v>10074</v>
      </c>
      <c r="C3821" s="1" t="s">
        <v>10075</v>
      </c>
      <c r="D3821" s="1" t="s">
        <v>10076</v>
      </c>
      <c r="E3821" s="1" t="s">
        <v>66</v>
      </c>
      <c r="F3821" s="1" t="s">
        <v>10077</v>
      </c>
      <c r="G3821" s="1" t="s">
        <v>10078</v>
      </c>
    </row>
    <row r="3822" spans="1:7" x14ac:dyDescent="0.25">
      <c r="A3822" s="1">
        <v>19785026</v>
      </c>
      <c r="B3822" s="1" t="s">
        <v>10079</v>
      </c>
      <c r="C3822" s="1" t="s">
        <v>10080</v>
      </c>
      <c r="D3822" s="1" t="s">
        <v>10081</v>
      </c>
      <c r="E3822" s="1" t="s">
        <v>66</v>
      </c>
      <c r="F3822" s="1" t="s">
        <v>10077</v>
      </c>
      <c r="G3822" s="1" t="s">
        <v>10078</v>
      </c>
    </row>
    <row r="3823" spans="1:7" x14ac:dyDescent="0.25">
      <c r="A3823" s="1">
        <v>28233035</v>
      </c>
      <c r="B3823" s="1" t="s">
        <v>9224</v>
      </c>
      <c r="C3823" s="1" t="s">
        <v>9225</v>
      </c>
      <c r="D3823" s="1" t="s">
        <v>9226</v>
      </c>
      <c r="E3823" s="1" t="s">
        <v>65</v>
      </c>
      <c r="F3823" s="1" t="s">
        <v>579</v>
      </c>
      <c r="G3823" s="1" t="s">
        <v>580</v>
      </c>
    </row>
    <row r="3824" spans="1:7" x14ac:dyDescent="0.25">
      <c r="A3824" s="1">
        <v>26233035</v>
      </c>
      <c r="B3824" s="1" t="s">
        <v>9224</v>
      </c>
      <c r="C3824" s="1" t="s">
        <v>9225</v>
      </c>
      <c r="D3824" s="1" t="s">
        <v>9226</v>
      </c>
      <c r="E3824" s="1" t="s">
        <v>65</v>
      </c>
      <c r="F3824" s="1" t="s">
        <v>579</v>
      </c>
      <c r="G3824" s="1" t="s">
        <v>580</v>
      </c>
    </row>
    <row r="3825" spans="1:7" x14ac:dyDescent="0.25">
      <c r="B3825" s="1" t="s">
        <v>10082</v>
      </c>
      <c r="C3825" s="1" t="s">
        <v>10083</v>
      </c>
      <c r="D3825" s="1" t="s">
        <v>10084</v>
      </c>
      <c r="E3825" s="1" t="s">
        <v>66</v>
      </c>
      <c r="F3825" s="1" t="s">
        <v>10085</v>
      </c>
      <c r="G3825" s="1" t="s">
        <v>199</v>
      </c>
    </row>
    <row r="3826" spans="1:7" x14ac:dyDescent="0.25">
      <c r="A3826" s="1">
        <v>35260689</v>
      </c>
      <c r="B3826" s="1" t="s">
        <v>10086</v>
      </c>
      <c r="C3826" s="1" t="s">
        <v>10087</v>
      </c>
      <c r="D3826" s="1" t="s">
        <v>10088</v>
      </c>
      <c r="E3826" s="1" t="s">
        <v>65</v>
      </c>
      <c r="F3826" s="1" t="s">
        <v>952</v>
      </c>
      <c r="G3826" s="1" t="s">
        <v>953</v>
      </c>
    </row>
    <row r="3827" spans="1:7" x14ac:dyDescent="0.25">
      <c r="B3827" s="1" t="s">
        <v>10089</v>
      </c>
      <c r="C3827" s="1" t="s">
        <v>10090</v>
      </c>
      <c r="D3827" s="1" t="s">
        <v>10091</v>
      </c>
      <c r="E3827" s="1" t="s">
        <v>66</v>
      </c>
      <c r="F3827" s="1" t="s">
        <v>7862</v>
      </c>
      <c r="G3827" s="1" t="s">
        <v>199</v>
      </c>
    </row>
    <row r="3828" spans="1:7" x14ac:dyDescent="0.25">
      <c r="A3828" s="1">
        <v>19526000</v>
      </c>
      <c r="B3828" s="1" t="s">
        <v>8216</v>
      </c>
      <c r="C3828" s="1" t="s">
        <v>8217</v>
      </c>
      <c r="D3828" s="1" t="s">
        <v>8218</v>
      </c>
      <c r="E3828" s="1" t="s">
        <v>66</v>
      </c>
      <c r="F3828" s="1" t="s">
        <v>8219</v>
      </c>
      <c r="G3828" s="1" t="s">
        <v>8220</v>
      </c>
    </row>
    <row r="3829" spans="1:7" x14ac:dyDescent="0.25">
      <c r="B3829" s="1" t="s">
        <v>10092</v>
      </c>
      <c r="C3829" s="1" t="s">
        <v>10093</v>
      </c>
      <c r="D3829" s="1" t="s">
        <v>10094</v>
      </c>
      <c r="E3829" s="1" t="s">
        <v>65</v>
      </c>
      <c r="F3829" s="1" t="s">
        <v>10095</v>
      </c>
      <c r="G3829" s="1" t="s">
        <v>199</v>
      </c>
    </row>
    <row r="3830" spans="1:7" x14ac:dyDescent="0.25">
      <c r="A3830" s="1">
        <v>33903993</v>
      </c>
      <c r="B3830" s="1" t="s">
        <v>10096</v>
      </c>
      <c r="C3830" s="1" t="s">
        <v>10097</v>
      </c>
      <c r="D3830" s="1" t="s">
        <v>10098</v>
      </c>
      <c r="E3830" s="1" t="s">
        <v>66</v>
      </c>
      <c r="F3830" s="1" t="s">
        <v>1192</v>
      </c>
      <c r="G3830" s="1" t="s">
        <v>1193</v>
      </c>
    </row>
    <row r="3831" spans="1:7" x14ac:dyDescent="0.25">
      <c r="A3831" s="1">
        <v>33903994</v>
      </c>
      <c r="B3831" s="1" t="s">
        <v>10099</v>
      </c>
      <c r="C3831" s="1" t="s">
        <v>10100</v>
      </c>
      <c r="D3831" s="1" t="s">
        <v>10101</v>
      </c>
      <c r="E3831" s="1" t="s">
        <v>66</v>
      </c>
      <c r="F3831" s="1" t="s">
        <v>1192</v>
      </c>
      <c r="G3831" s="1" t="s">
        <v>1193</v>
      </c>
    </row>
    <row r="3832" spans="1:7" x14ac:dyDescent="0.25">
      <c r="A3832" s="1">
        <v>19745302</v>
      </c>
      <c r="B3832" s="1" t="s">
        <v>10102</v>
      </c>
      <c r="C3832" s="1" t="s">
        <v>10103</v>
      </c>
      <c r="D3832" s="1" t="s">
        <v>10104</v>
      </c>
      <c r="E3832" s="1" t="s">
        <v>66</v>
      </c>
      <c r="F3832" s="1" t="s">
        <v>356</v>
      </c>
      <c r="G3832" s="1" t="s">
        <v>357</v>
      </c>
    </row>
    <row r="3833" spans="1:7" x14ac:dyDescent="0.25">
      <c r="A3833" s="1">
        <v>19745303</v>
      </c>
      <c r="B3833" s="1" t="s">
        <v>10105</v>
      </c>
      <c r="C3833" s="1" t="s">
        <v>10106</v>
      </c>
      <c r="D3833" s="1" t="s">
        <v>10107</v>
      </c>
      <c r="E3833" s="1" t="s">
        <v>66</v>
      </c>
      <c r="F3833" s="1" t="s">
        <v>356</v>
      </c>
      <c r="G3833" s="1" t="s">
        <v>357</v>
      </c>
    </row>
    <row r="3834" spans="1:7" x14ac:dyDescent="0.25">
      <c r="A3834" s="1">
        <v>19745301</v>
      </c>
      <c r="B3834" s="1" t="s">
        <v>10108</v>
      </c>
      <c r="C3834" s="1" t="s">
        <v>10109</v>
      </c>
      <c r="D3834" s="1" t="s">
        <v>10110</v>
      </c>
      <c r="E3834" s="1" t="s">
        <v>66</v>
      </c>
      <c r="F3834" s="1" t="s">
        <v>356</v>
      </c>
      <c r="G3834" s="1" t="s">
        <v>357</v>
      </c>
    </row>
    <row r="3835" spans="1:7" x14ac:dyDescent="0.25">
      <c r="A3835" s="1">
        <v>14000000</v>
      </c>
      <c r="B3835" s="1" t="s">
        <v>10111</v>
      </c>
      <c r="C3835" s="1" t="s">
        <v>10111</v>
      </c>
      <c r="D3835" s="1" t="s">
        <v>10111</v>
      </c>
      <c r="E3835" s="1" t="s">
        <v>66</v>
      </c>
      <c r="F3835" s="1" t="s">
        <v>3909</v>
      </c>
      <c r="G3835" s="1" t="s">
        <v>3910</v>
      </c>
    </row>
    <row r="3836" spans="1:7" x14ac:dyDescent="0.25">
      <c r="A3836" s="1">
        <v>14000001</v>
      </c>
      <c r="B3836" s="1" t="s">
        <v>10112</v>
      </c>
      <c r="C3836" s="1" t="s">
        <v>10112</v>
      </c>
      <c r="D3836" s="1" t="s">
        <v>10112</v>
      </c>
      <c r="E3836" s="1" t="s">
        <v>66</v>
      </c>
      <c r="F3836" s="1" t="s">
        <v>3909</v>
      </c>
      <c r="G3836" s="1" t="s">
        <v>3910</v>
      </c>
    </row>
    <row r="3837" spans="1:7" x14ac:dyDescent="0.25">
      <c r="A3837" s="1">
        <v>14000002</v>
      </c>
      <c r="B3837" s="1" t="s">
        <v>10113</v>
      </c>
      <c r="C3837" s="1" t="s">
        <v>10113</v>
      </c>
      <c r="D3837" s="1" t="s">
        <v>10113</v>
      </c>
      <c r="E3837" s="1" t="s">
        <v>66</v>
      </c>
      <c r="F3837" s="1" t="s">
        <v>10114</v>
      </c>
      <c r="G3837" s="1" t="s">
        <v>199</v>
      </c>
    </row>
    <row r="3838" spans="1:7" x14ac:dyDescent="0.25">
      <c r="A3838" s="1">
        <v>14000003</v>
      </c>
      <c r="B3838" s="1" t="s">
        <v>10115</v>
      </c>
      <c r="C3838" s="1" t="s">
        <v>10115</v>
      </c>
      <c r="D3838" s="1" t="s">
        <v>10115</v>
      </c>
      <c r="E3838" s="1" t="s">
        <v>66</v>
      </c>
      <c r="G3838" s="1" t="s">
        <v>199</v>
      </c>
    </row>
    <row r="3839" spans="1:7" x14ac:dyDescent="0.25">
      <c r="A3839" s="1">
        <v>14000004</v>
      </c>
      <c r="B3839" s="1" t="s">
        <v>10116</v>
      </c>
      <c r="C3839" s="1" t="s">
        <v>10116</v>
      </c>
      <c r="D3839" s="1" t="s">
        <v>10116</v>
      </c>
      <c r="G3839" s="1" t="s">
        <v>199</v>
      </c>
    </row>
    <row r="3840" spans="1:7" x14ac:dyDescent="0.25">
      <c r="A3840" s="1">
        <v>14000005</v>
      </c>
      <c r="B3840" s="1" t="s">
        <v>10117</v>
      </c>
      <c r="C3840" s="1" t="s">
        <v>10117</v>
      </c>
      <c r="D3840" s="1" t="s">
        <v>10117</v>
      </c>
      <c r="G3840" s="1" t="s">
        <v>199</v>
      </c>
    </row>
    <row r="3841" spans="1:7" x14ac:dyDescent="0.25">
      <c r="A3841" s="1">
        <v>14000006</v>
      </c>
      <c r="B3841" s="1" t="s">
        <v>10118</v>
      </c>
      <c r="C3841" s="1" t="s">
        <v>10118</v>
      </c>
      <c r="D3841" s="1" t="s">
        <v>10118</v>
      </c>
      <c r="E3841" s="1" t="s">
        <v>66</v>
      </c>
      <c r="G3841" s="1" t="s">
        <v>199</v>
      </c>
    </row>
    <row r="3842" spans="1:7" x14ac:dyDescent="0.25">
      <c r="A3842" s="1">
        <v>14000007</v>
      </c>
      <c r="B3842" s="1" t="s">
        <v>10118</v>
      </c>
      <c r="C3842" s="1" t="s">
        <v>10118</v>
      </c>
      <c r="D3842" s="1" t="s">
        <v>10118</v>
      </c>
      <c r="E3842" s="1" t="s">
        <v>66</v>
      </c>
      <c r="G3842" s="1" t="s">
        <v>199</v>
      </c>
    </row>
    <row r="3843" spans="1:7" x14ac:dyDescent="0.25">
      <c r="A3843" s="1">
        <v>14000008</v>
      </c>
      <c r="B3843" s="1" t="s">
        <v>10119</v>
      </c>
      <c r="C3843" s="1" t="s">
        <v>10119</v>
      </c>
      <c r="D3843" s="1" t="s">
        <v>10119</v>
      </c>
      <c r="E3843" s="1" t="s">
        <v>66</v>
      </c>
      <c r="F3843" s="1" t="s">
        <v>10120</v>
      </c>
      <c r="G3843" s="1" t="s">
        <v>199</v>
      </c>
    </row>
    <row r="3844" spans="1:7" x14ac:dyDescent="0.25">
      <c r="A3844" s="1">
        <v>14000009</v>
      </c>
      <c r="B3844" s="1" t="s">
        <v>10119</v>
      </c>
      <c r="C3844" s="1" t="s">
        <v>10119</v>
      </c>
      <c r="D3844" s="1" t="s">
        <v>10119</v>
      </c>
      <c r="E3844" s="1" t="s">
        <v>66</v>
      </c>
      <c r="F3844" s="1" t="s">
        <v>10120</v>
      </c>
      <c r="G3844" s="1" t="s">
        <v>199</v>
      </c>
    </row>
    <row r="3845" spans="1:7" x14ac:dyDescent="0.25">
      <c r="A3845" s="1">
        <v>14000010</v>
      </c>
      <c r="B3845" s="1" t="s">
        <v>10121</v>
      </c>
      <c r="C3845" s="1" t="s">
        <v>10121</v>
      </c>
      <c r="D3845" s="1" t="s">
        <v>10121</v>
      </c>
      <c r="E3845" s="1" t="s">
        <v>66</v>
      </c>
      <c r="F3845" s="1" t="s">
        <v>10120</v>
      </c>
      <c r="G3845" s="1" t="s">
        <v>199</v>
      </c>
    </row>
    <row r="3846" spans="1:7" x14ac:dyDescent="0.25">
      <c r="A3846" s="1">
        <v>14000011</v>
      </c>
      <c r="B3846" s="1" t="s">
        <v>10121</v>
      </c>
      <c r="C3846" s="1" t="s">
        <v>10121</v>
      </c>
      <c r="D3846" s="1" t="s">
        <v>10121</v>
      </c>
      <c r="G3846" s="1" t="s">
        <v>199</v>
      </c>
    </row>
    <row r="3847" spans="1:7" x14ac:dyDescent="0.25">
      <c r="A3847" s="1">
        <v>14000012</v>
      </c>
      <c r="B3847" s="1" t="s">
        <v>10122</v>
      </c>
      <c r="C3847" s="1" t="s">
        <v>10122</v>
      </c>
      <c r="D3847" s="1" t="s">
        <v>10122</v>
      </c>
      <c r="G3847" s="1" t="s">
        <v>199</v>
      </c>
    </row>
    <row r="3848" spans="1:7" x14ac:dyDescent="0.25">
      <c r="A3848" s="1">
        <v>14000013</v>
      </c>
      <c r="B3848" s="1" t="s">
        <v>10122</v>
      </c>
      <c r="C3848" s="1" t="s">
        <v>10122</v>
      </c>
      <c r="D3848" s="1" t="s">
        <v>10122</v>
      </c>
      <c r="G3848" s="1" t="s">
        <v>199</v>
      </c>
    </row>
    <row r="3849" spans="1:7" x14ac:dyDescent="0.25">
      <c r="A3849" s="1">
        <v>14000014</v>
      </c>
      <c r="B3849" s="1" t="s">
        <v>10123</v>
      </c>
      <c r="C3849" s="1" t="s">
        <v>10123</v>
      </c>
      <c r="D3849" s="1" t="s">
        <v>10123</v>
      </c>
      <c r="G3849" s="1" t="s">
        <v>199</v>
      </c>
    </row>
    <row r="3850" spans="1:7" x14ac:dyDescent="0.25">
      <c r="A3850" s="1">
        <v>14000015</v>
      </c>
      <c r="B3850" s="1" t="s">
        <v>10123</v>
      </c>
      <c r="C3850" s="1" t="s">
        <v>10123</v>
      </c>
      <c r="D3850" s="1" t="s">
        <v>10123</v>
      </c>
      <c r="G3850" s="1" t="s">
        <v>199</v>
      </c>
    </row>
    <row r="3851" spans="1:7" x14ac:dyDescent="0.25">
      <c r="A3851" s="1">
        <v>14000016</v>
      </c>
      <c r="B3851" s="1" t="s">
        <v>10124</v>
      </c>
      <c r="C3851" s="1" t="s">
        <v>10124</v>
      </c>
      <c r="D3851" s="1" t="s">
        <v>10124</v>
      </c>
      <c r="E3851" s="1" t="s">
        <v>66</v>
      </c>
      <c r="G3851" s="1" t="s">
        <v>199</v>
      </c>
    </row>
    <row r="3852" spans="1:7" x14ac:dyDescent="0.25">
      <c r="A3852" s="1">
        <v>14000017</v>
      </c>
      <c r="B3852" s="1" t="s">
        <v>10124</v>
      </c>
      <c r="C3852" s="1" t="s">
        <v>10124</v>
      </c>
      <c r="D3852" s="1" t="s">
        <v>10124</v>
      </c>
      <c r="E3852" s="1" t="s">
        <v>66</v>
      </c>
      <c r="G3852" s="1" t="s">
        <v>199</v>
      </c>
    </row>
    <row r="3853" spans="1:7" x14ac:dyDescent="0.25">
      <c r="A3853" s="1">
        <v>14000018</v>
      </c>
      <c r="B3853" s="1" t="s">
        <v>10125</v>
      </c>
      <c r="C3853" s="1" t="s">
        <v>10125</v>
      </c>
      <c r="D3853" s="1" t="s">
        <v>10125</v>
      </c>
      <c r="G3853" s="1" t="s">
        <v>199</v>
      </c>
    </row>
    <row r="3854" spans="1:7" x14ac:dyDescent="0.25">
      <c r="A3854" s="1">
        <v>14000019</v>
      </c>
      <c r="B3854" s="1" t="s">
        <v>10125</v>
      </c>
      <c r="C3854" s="1" t="s">
        <v>10125</v>
      </c>
      <c r="D3854" s="1" t="s">
        <v>10125</v>
      </c>
      <c r="G3854" s="1" t="s">
        <v>199</v>
      </c>
    </row>
    <row r="3855" spans="1:7" x14ac:dyDescent="0.25">
      <c r="A3855" s="1">
        <v>15252008</v>
      </c>
      <c r="B3855" s="1" t="s">
        <v>10126</v>
      </c>
      <c r="C3855" s="1" t="s">
        <v>10127</v>
      </c>
      <c r="D3855" s="1" t="s">
        <v>10128</v>
      </c>
      <c r="E3855" s="1" t="s">
        <v>65</v>
      </c>
      <c r="F3855" s="1" t="s">
        <v>10129</v>
      </c>
      <c r="G3855" s="1" t="s">
        <v>199</v>
      </c>
    </row>
    <row r="3856" spans="1:7" x14ac:dyDescent="0.25">
      <c r="A3856" s="1">
        <v>15252018</v>
      </c>
      <c r="B3856" s="1" t="s">
        <v>10130</v>
      </c>
      <c r="C3856" s="1" t="s">
        <v>10131</v>
      </c>
      <c r="D3856" s="1" t="s">
        <v>10132</v>
      </c>
      <c r="E3856" s="1" t="s">
        <v>65</v>
      </c>
      <c r="F3856" s="1" t="s">
        <v>2507</v>
      </c>
      <c r="G3856" s="1" t="s">
        <v>2508</v>
      </c>
    </row>
    <row r="3857" spans="1:7" x14ac:dyDescent="0.25">
      <c r="A3857" s="1">
        <v>15270130</v>
      </c>
      <c r="B3857" s="1" t="s">
        <v>10133</v>
      </c>
      <c r="C3857" s="1" t="s">
        <v>10134</v>
      </c>
      <c r="D3857" s="1" t="s">
        <v>10135</v>
      </c>
      <c r="E3857" s="1" t="s">
        <v>65</v>
      </c>
      <c r="F3857" s="1" t="s">
        <v>10136</v>
      </c>
      <c r="G3857" s="1" t="s">
        <v>199</v>
      </c>
    </row>
    <row r="3858" spans="1:7" x14ac:dyDescent="0.25">
      <c r="A3858" s="1">
        <v>15710092</v>
      </c>
      <c r="B3858" s="1" t="s">
        <v>10137</v>
      </c>
      <c r="C3858" s="1" t="s">
        <v>10138</v>
      </c>
      <c r="D3858" s="1" t="s">
        <v>10139</v>
      </c>
      <c r="E3858" s="1" t="s">
        <v>66</v>
      </c>
      <c r="F3858" s="1" t="s">
        <v>1013</v>
      </c>
      <c r="G3858" s="1" t="s">
        <v>1014</v>
      </c>
    </row>
    <row r="3859" spans="1:7" x14ac:dyDescent="0.25">
      <c r="A3859" s="1">
        <v>15715007</v>
      </c>
      <c r="B3859" s="1" t="s">
        <v>10140</v>
      </c>
      <c r="C3859" s="1" t="s">
        <v>10141</v>
      </c>
      <c r="D3859" s="1" t="s">
        <v>10142</v>
      </c>
      <c r="E3859" s="1" t="s">
        <v>66</v>
      </c>
      <c r="F3859" s="1" t="s">
        <v>10143</v>
      </c>
      <c r="G3859" s="1" t="s">
        <v>10144</v>
      </c>
    </row>
    <row r="3860" spans="1:7" x14ac:dyDescent="0.25">
      <c r="A3860" s="1">
        <v>15715010</v>
      </c>
      <c r="B3860" s="1" t="s">
        <v>10145</v>
      </c>
      <c r="C3860" s="1" t="s">
        <v>10146</v>
      </c>
      <c r="D3860" s="1" t="s">
        <v>10147</v>
      </c>
      <c r="E3860" s="1" t="s">
        <v>66</v>
      </c>
      <c r="F3860" s="1" t="s">
        <v>10143</v>
      </c>
      <c r="G3860" s="1" t="s">
        <v>10144</v>
      </c>
    </row>
    <row r="3861" spans="1:7" x14ac:dyDescent="0.25">
      <c r="A3861" s="1">
        <v>15715024</v>
      </c>
      <c r="B3861" s="1" t="s">
        <v>10148</v>
      </c>
      <c r="C3861" s="1" t="s">
        <v>10149</v>
      </c>
      <c r="D3861" s="1" t="s">
        <v>10150</v>
      </c>
      <c r="E3861" s="1" t="s">
        <v>66</v>
      </c>
      <c r="F3861" s="1" t="s">
        <v>10151</v>
      </c>
      <c r="G3861" s="1" t="s">
        <v>10152</v>
      </c>
    </row>
    <row r="3862" spans="1:7" x14ac:dyDescent="0.25">
      <c r="A3862" s="1">
        <v>15715036</v>
      </c>
      <c r="B3862" s="1" t="s">
        <v>10153</v>
      </c>
      <c r="C3862" s="1" t="s">
        <v>10154</v>
      </c>
      <c r="D3862" s="1" t="s">
        <v>2355</v>
      </c>
      <c r="E3862" s="1" t="s">
        <v>66</v>
      </c>
      <c r="F3862" s="1" t="s">
        <v>2356</v>
      </c>
      <c r="G3862" s="1" t="s">
        <v>2357</v>
      </c>
    </row>
    <row r="3863" spans="1:7" x14ac:dyDescent="0.25">
      <c r="A3863" s="1">
        <v>15715039</v>
      </c>
      <c r="B3863" s="1" t="s">
        <v>10155</v>
      </c>
      <c r="C3863" s="1" t="s">
        <v>10156</v>
      </c>
      <c r="D3863" s="1" t="s">
        <v>10157</v>
      </c>
      <c r="E3863" s="1" t="s">
        <v>66</v>
      </c>
      <c r="F3863" s="1" t="s">
        <v>10143</v>
      </c>
      <c r="G3863" s="1" t="s">
        <v>10144</v>
      </c>
    </row>
    <row r="3864" spans="1:7" x14ac:dyDescent="0.25">
      <c r="A3864" s="1">
        <v>15715040</v>
      </c>
      <c r="B3864" s="1" t="s">
        <v>10158</v>
      </c>
      <c r="C3864" s="1" t="s">
        <v>10159</v>
      </c>
      <c r="D3864" s="1" t="s">
        <v>10160</v>
      </c>
      <c r="E3864" s="1" t="s">
        <v>66</v>
      </c>
      <c r="F3864" s="1" t="s">
        <v>10143</v>
      </c>
      <c r="G3864" s="1" t="s">
        <v>10144</v>
      </c>
    </row>
    <row r="3865" spans="1:7" x14ac:dyDescent="0.25">
      <c r="A3865" s="1">
        <v>15715041</v>
      </c>
      <c r="B3865" s="1" t="s">
        <v>10161</v>
      </c>
      <c r="C3865" s="1" t="s">
        <v>10162</v>
      </c>
      <c r="D3865" s="1" t="s">
        <v>10163</v>
      </c>
      <c r="E3865" s="1" t="s">
        <v>66</v>
      </c>
      <c r="F3865" s="1" t="s">
        <v>10143</v>
      </c>
      <c r="G3865" s="1" t="s">
        <v>10144</v>
      </c>
    </row>
    <row r="3866" spans="1:7" x14ac:dyDescent="0.25">
      <c r="A3866" s="1">
        <v>15715046</v>
      </c>
      <c r="B3866" s="1" t="s">
        <v>10164</v>
      </c>
      <c r="C3866" s="1" t="s">
        <v>10165</v>
      </c>
      <c r="D3866" s="1" t="s">
        <v>10166</v>
      </c>
      <c r="E3866" s="1" t="s">
        <v>66</v>
      </c>
      <c r="F3866" s="1" t="s">
        <v>10143</v>
      </c>
      <c r="G3866" s="1" t="s">
        <v>10144</v>
      </c>
    </row>
    <row r="3867" spans="1:7" x14ac:dyDescent="0.25">
      <c r="A3867" s="1">
        <v>15718003</v>
      </c>
      <c r="B3867" s="1" t="s">
        <v>946</v>
      </c>
      <c r="C3867" s="1" t="s">
        <v>947</v>
      </c>
      <c r="D3867" s="1" t="s">
        <v>948</v>
      </c>
      <c r="E3867" s="1" t="s">
        <v>65</v>
      </c>
      <c r="F3867" s="1" t="s">
        <v>398</v>
      </c>
      <c r="G3867" s="1" t="s">
        <v>399</v>
      </c>
    </row>
    <row r="3868" spans="1:7" x14ac:dyDescent="0.25">
      <c r="A3868" s="1">
        <v>15718013</v>
      </c>
      <c r="B3868" s="1" t="s">
        <v>10167</v>
      </c>
      <c r="C3868" s="1" t="s">
        <v>10168</v>
      </c>
      <c r="D3868" s="1" t="s">
        <v>10167</v>
      </c>
      <c r="E3868" s="1" t="s">
        <v>66</v>
      </c>
      <c r="F3868" s="1" t="s">
        <v>2903</v>
      </c>
      <c r="G3868" s="1" t="s">
        <v>2904</v>
      </c>
    </row>
    <row r="3869" spans="1:7" x14ac:dyDescent="0.25">
      <c r="A3869" s="1">
        <v>15718017</v>
      </c>
      <c r="B3869" s="1" t="s">
        <v>10169</v>
      </c>
      <c r="C3869" s="1" t="s">
        <v>10170</v>
      </c>
      <c r="D3869" s="1" t="s">
        <v>10171</v>
      </c>
      <c r="E3869" s="1" t="s">
        <v>66</v>
      </c>
      <c r="F3869" s="1" t="s">
        <v>398</v>
      </c>
      <c r="G3869" s="1" t="s">
        <v>399</v>
      </c>
    </row>
    <row r="3870" spans="1:7" x14ac:dyDescent="0.25">
      <c r="A3870" s="1">
        <v>15718018</v>
      </c>
      <c r="B3870" s="1" t="s">
        <v>10172</v>
      </c>
      <c r="C3870" s="1" t="s">
        <v>10173</v>
      </c>
      <c r="D3870" s="1" t="s">
        <v>10174</v>
      </c>
      <c r="E3870" s="1" t="s">
        <v>66</v>
      </c>
      <c r="F3870" s="1" t="s">
        <v>398</v>
      </c>
      <c r="G3870" s="1" t="s">
        <v>399</v>
      </c>
    </row>
    <row r="3871" spans="1:7" x14ac:dyDescent="0.25">
      <c r="A3871" s="1">
        <v>15718023</v>
      </c>
      <c r="B3871" s="1" t="s">
        <v>4161</v>
      </c>
      <c r="C3871" s="1" t="s">
        <v>4162</v>
      </c>
      <c r="D3871" s="1" t="s">
        <v>4163</v>
      </c>
      <c r="E3871" s="1" t="s">
        <v>66</v>
      </c>
      <c r="F3871" s="1" t="s">
        <v>941</v>
      </c>
      <c r="G3871" s="1" t="s">
        <v>942</v>
      </c>
    </row>
    <row r="3872" spans="1:7" x14ac:dyDescent="0.25">
      <c r="A3872" s="1">
        <v>15718037</v>
      </c>
      <c r="B3872" s="1" t="s">
        <v>10175</v>
      </c>
      <c r="C3872" s="1" t="s">
        <v>10176</v>
      </c>
      <c r="D3872" s="1" t="s">
        <v>10177</v>
      </c>
      <c r="E3872" s="1" t="s">
        <v>66</v>
      </c>
      <c r="F3872" s="1" t="s">
        <v>941</v>
      </c>
      <c r="G3872" s="1" t="s">
        <v>942</v>
      </c>
    </row>
    <row r="3873" spans="1:7" x14ac:dyDescent="0.25">
      <c r="A3873" s="1">
        <v>15718046</v>
      </c>
      <c r="B3873" s="1" t="s">
        <v>10178</v>
      </c>
      <c r="C3873" s="1" t="s">
        <v>10179</v>
      </c>
      <c r="D3873" s="1" t="s">
        <v>10180</v>
      </c>
      <c r="E3873" s="1" t="s">
        <v>66</v>
      </c>
      <c r="F3873" s="1" t="s">
        <v>2903</v>
      </c>
      <c r="G3873" s="1" t="s">
        <v>2904</v>
      </c>
    </row>
    <row r="3874" spans="1:7" x14ac:dyDescent="0.25">
      <c r="A3874" s="1">
        <v>15718052</v>
      </c>
      <c r="B3874" s="1" t="s">
        <v>938</v>
      </c>
      <c r="C3874" s="1" t="s">
        <v>939</v>
      </c>
      <c r="D3874" s="1" t="s">
        <v>940</v>
      </c>
      <c r="E3874" s="1" t="s">
        <v>66</v>
      </c>
      <c r="F3874" s="1" t="s">
        <v>941</v>
      </c>
      <c r="G3874" s="1" t="s">
        <v>942</v>
      </c>
    </row>
    <row r="3875" spans="1:7" x14ac:dyDescent="0.25">
      <c r="A3875" s="1">
        <v>15718059</v>
      </c>
      <c r="B3875" s="1" t="s">
        <v>10181</v>
      </c>
      <c r="C3875" s="1" t="s">
        <v>10182</v>
      </c>
      <c r="D3875" s="1" t="s">
        <v>10183</v>
      </c>
      <c r="E3875" s="1" t="s">
        <v>66</v>
      </c>
      <c r="F3875" s="1" t="s">
        <v>941</v>
      </c>
      <c r="G3875" s="1" t="s">
        <v>942</v>
      </c>
    </row>
    <row r="3876" spans="1:7" x14ac:dyDescent="0.25">
      <c r="A3876" s="1">
        <v>15718060</v>
      </c>
      <c r="B3876" s="1" t="s">
        <v>946</v>
      </c>
      <c r="C3876" s="1" t="s">
        <v>947</v>
      </c>
      <c r="D3876" s="1" t="s">
        <v>948</v>
      </c>
      <c r="E3876" s="1" t="s">
        <v>66</v>
      </c>
      <c r="F3876" s="1" t="s">
        <v>10184</v>
      </c>
      <c r="G3876" s="1" t="s">
        <v>10185</v>
      </c>
    </row>
    <row r="3877" spans="1:7" x14ac:dyDescent="0.25">
      <c r="A3877" s="1">
        <v>15718061</v>
      </c>
      <c r="B3877" s="1" t="s">
        <v>10186</v>
      </c>
      <c r="C3877" s="1" t="s">
        <v>10187</v>
      </c>
      <c r="D3877" s="1" t="s">
        <v>10188</v>
      </c>
      <c r="E3877" s="1" t="s">
        <v>66</v>
      </c>
      <c r="F3877" s="1" t="s">
        <v>398</v>
      </c>
      <c r="G3877" s="1" t="s">
        <v>399</v>
      </c>
    </row>
    <row r="3878" spans="1:7" x14ac:dyDescent="0.25">
      <c r="A3878" s="1">
        <v>15719005</v>
      </c>
      <c r="B3878" s="1" t="s">
        <v>1304</v>
      </c>
      <c r="C3878" s="1" t="s">
        <v>1305</v>
      </c>
      <c r="D3878" s="1" t="s">
        <v>1306</v>
      </c>
      <c r="E3878" s="1" t="s">
        <v>65</v>
      </c>
      <c r="F3878" s="1" t="s">
        <v>398</v>
      </c>
      <c r="G3878" s="1" t="s">
        <v>399</v>
      </c>
    </row>
    <row r="3879" spans="1:7" x14ac:dyDescent="0.25">
      <c r="A3879" s="1">
        <v>15719027</v>
      </c>
      <c r="B3879" s="1" t="s">
        <v>10189</v>
      </c>
      <c r="C3879" s="1" t="s">
        <v>10189</v>
      </c>
      <c r="D3879" s="1" t="s">
        <v>10189</v>
      </c>
      <c r="E3879" s="1" t="s">
        <v>65</v>
      </c>
      <c r="F3879" s="1" t="s">
        <v>931</v>
      </c>
      <c r="G3879" s="1" t="s">
        <v>932</v>
      </c>
    </row>
    <row r="3880" spans="1:7" x14ac:dyDescent="0.25">
      <c r="A3880" s="1">
        <v>15724003</v>
      </c>
      <c r="B3880" s="1" t="s">
        <v>10190</v>
      </c>
      <c r="C3880" s="1" t="s">
        <v>10191</v>
      </c>
      <c r="D3880" s="1" t="s">
        <v>10192</v>
      </c>
      <c r="E3880" s="1" t="s">
        <v>65</v>
      </c>
      <c r="F3880" s="1" t="s">
        <v>3393</v>
      </c>
      <c r="G3880" s="1" t="s">
        <v>3394</v>
      </c>
    </row>
    <row r="3881" spans="1:7" x14ac:dyDescent="0.25">
      <c r="A3881" s="1">
        <v>15724006</v>
      </c>
      <c r="B3881" s="1" t="s">
        <v>10193</v>
      </c>
      <c r="C3881" s="1" t="s">
        <v>10194</v>
      </c>
      <c r="D3881" s="1" t="s">
        <v>10195</v>
      </c>
      <c r="E3881" s="1" t="s">
        <v>65</v>
      </c>
      <c r="F3881" s="1" t="s">
        <v>3393</v>
      </c>
      <c r="G3881" s="1" t="s">
        <v>3394</v>
      </c>
    </row>
    <row r="3882" spans="1:7" x14ac:dyDescent="0.25">
      <c r="A3882" s="1">
        <v>15726010</v>
      </c>
      <c r="B3882" s="1" t="s">
        <v>9624</v>
      </c>
      <c r="C3882" s="1" t="s">
        <v>9625</v>
      </c>
      <c r="D3882" s="1" t="s">
        <v>9626</v>
      </c>
      <c r="E3882" s="1" t="s">
        <v>65</v>
      </c>
      <c r="F3882" s="1" t="s">
        <v>3393</v>
      </c>
      <c r="G3882" s="1" t="s">
        <v>3394</v>
      </c>
    </row>
    <row r="3883" spans="1:7" x14ac:dyDescent="0.25">
      <c r="A3883" s="1">
        <v>15726011</v>
      </c>
      <c r="B3883" s="1" t="s">
        <v>3390</v>
      </c>
      <c r="C3883" s="1" t="s">
        <v>3391</v>
      </c>
      <c r="D3883" s="1" t="s">
        <v>3392</v>
      </c>
      <c r="E3883" s="1" t="s">
        <v>65</v>
      </c>
      <c r="F3883" s="1" t="s">
        <v>3393</v>
      </c>
      <c r="G3883" s="1" t="s">
        <v>3394</v>
      </c>
    </row>
    <row r="3884" spans="1:7" x14ac:dyDescent="0.25">
      <c r="A3884" s="1">
        <v>15726014</v>
      </c>
      <c r="B3884" s="1" t="s">
        <v>10196</v>
      </c>
      <c r="C3884" s="1" t="s">
        <v>10197</v>
      </c>
      <c r="D3884" s="1" t="s">
        <v>10198</v>
      </c>
      <c r="E3884" s="1" t="s">
        <v>65</v>
      </c>
      <c r="F3884" s="1" t="s">
        <v>3393</v>
      </c>
      <c r="G3884" s="1" t="s">
        <v>3394</v>
      </c>
    </row>
    <row r="3885" spans="1:7" x14ac:dyDescent="0.25">
      <c r="A3885" s="1">
        <v>15726015</v>
      </c>
      <c r="B3885" s="1" t="s">
        <v>10199</v>
      </c>
      <c r="C3885" s="1" t="s">
        <v>10200</v>
      </c>
      <c r="D3885" s="1" t="s">
        <v>10201</v>
      </c>
      <c r="E3885" s="1" t="s">
        <v>66</v>
      </c>
      <c r="F3885" s="1" t="s">
        <v>3393</v>
      </c>
      <c r="G3885" s="1" t="s">
        <v>3394</v>
      </c>
    </row>
    <row r="3886" spans="1:7" x14ac:dyDescent="0.25">
      <c r="A3886" s="1">
        <v>15740022</v>
      </c>
      <c r="B3886" s="1" t="s">
        <v>10202</v>
      </c>
      <c r="C3886" s="1" t="s">
        <v>10203</v>
      </c>
      <c r="D3886" s="1" t="s">
        <v>10204</v>
      </c>
      <c r="E3886" s="1" t="s">
        <v>66</v>
      </c>
      <c r="F3886" s="1" t="s">
        <v>10205</v>
      </c>
      <c r="G3886" s="1" t="s">
        <v>10206</v>
      </c>
    </row>
    <row r="3887" spans="1:7" x14ac:dyDescent="0.25">
      <c r="A3887" s="1">
        <v>15740023</v>
      </c>
      <c r="B3887" s="1" t="s">
        <v>10207</v>
      </c>
      <c r="C3887" s="1" t="s">
        <v>10208</v>
      </c>
      <c r="D3887" s="1" t="s">
        <v>10209</v>
      </c>
      <c r="E3887" s="1" t="s">
        <v>66</v>
      </c>
      <c r="F3887" s="1" t="s">
        <v>10205</v>
      </c>
      <c r="G3887" s="1" t="s">
        <v>10206</v>
      </c>
    </row>
    <row r="3888" spans="1:7" x14ac:dyDescent="0.25">
      <c r="A3888" s="1">
        <v>15740083</v>
      </c>
      <c r="B3888" s="1" t="s">
        <v>10210</v>
      </c>
      <c r="C3888" s="1" t="s">
        <v>10211</v>
      </c>
      <c r="D3888" s="1" t="s">
        <v>10212</v>
      </c>
      <c r="E3888" s="1" t="s">
        <v>66</v>
      </c>
      <c r="F3888" s="1" t="s">
        <v>10205</v>
      </c>
      <c r="G3888" s="1" t="s">
        <v>10206</v>
      </c>
    </row>
    <row r="3889" spans="1:7" x14ac:dyDescent="0.25">
      <c r="A3889" s="1">
        <v>15742004</v>
      </c>
      <c r="B3889" s="1" t="s">
        <v>10213</v>
      </c>
      <c r="C3889" s="1" t="s">
        <v>10214</v>
      </c>
      <c r="D3889" s="1" t="s">
        <v>10215</v>
      </c>
      <c r="E3889" s="1" t="s">
        <v>66</v>
      </c>
      <c r="F3889" s="1" t="s">
        <v>10216</v>
      </c>
      <c r="G3889" s="1" t="s">
        <v>10217</v>
      </c>
    </row>
    <row r="3890" spans="1:7" x14ac:dyDescent="0.25">
      <c r="A3890" s="1">
        <v>15742007</v>
      </c>
      <c r="B3890" s="1" t="s">
        <v>10218</v>
      </c>
      <c r="C3890" s="1" t="s">
        <v>10219</v>
      </c>
      <c r="D3890" s="1" t="s">
        <v>10220</v>
      </c>
      <c r="E3890" s="1" t="s">
        <v>66</v>
      </c>
      <c r="F3890" s="1" t="s">
        <v>10216</v>
      </c>
      <c r="G3890" s="1" t="s">
        <v>10217</v>
      </c>
    </row>
    <row r="3891" spans="1:7" x14ac:dyDescent="0.25">
      <c r="A3891" s="1">
        <v>15742009</v>
      </c>
      <c r="B3891" s="1" t="s">
        <v>10221</v>
      </c>
      <c r="C3891" s="1" t="s">
        <v>10222</v>
      </c>
      <c r="D3891" s="1" t="s">
        <v>10223</v>
      </c>
      <c r="E3891" s="1" t="s">
        <v>66</v>
      </c>
      <c r="F3891" s="1" t="s">
        <v>10216</v>
      </c>
      <c r="G3891" s="1" t="s">
        <v>10217</v>
      </c>
    </row>
    <row r="3892" spans="1:7" x14ac:dyDescent="0.25">
      <c r="A3892" s="1">
        <v>15745024</v>
      </c>
      <c r="B3892" s="1" t="s">
        <v>10224</v>
      </c>
      <c r="C3892" s="1" t="s">
        <v>10225</v>
      </c>
      <c r="D3892" s="1" t="s">
        <v>10226</v>
      </c>
      <c r="E3892" s="1" t="s">
        <v>65</v>
      </c>
      <c r="F3892" s="1" t="s">
        <v>1388</v>
      </c>
      <c r="G3892" s="1" t="s">
        <v>1389</v>
      </c>
    </row>
    <row r="3893" spans="1:7" x14ac:dyDescent="0.25">
      <c r="A3893" s="1">
        <v>15745029</v>
      </c>
      <c r="B3893" s="1" t="s">
        <v>10227</v>
      </c>
      <c r="C3893" s="1" t="s">
        <v>10228</v>
      </c>
      <c r="D3893" s="1" t="s">
        <v>10229</v>
      </c>
      <c r="E3893" s="1" t="s">
        <v>65</v>
      </c>
      <c r="F3893" s="1" t="s">
        <v>1388</v>
      </c>
      <c r="G3893" s="1" t="s">
        <v>1389</v>
      </c>
    </row>
    <row r="3894" spans="1:7" x14ac:dyDescent="0.25">
      <c r="A3894" s="1">
        <v>15745033</v>
      </c>
      <c r="B3894" s="1" t="s">
        <v>10230</v>
      </c>
      <c r="C3894" s="1" t="s">
        <v>10231</v>
      </c>
      <c r="D3894" s="1" t="s">
        <v>10232</v>
      </c>
      <c r="E3894" s="1" t="s">
        <v>65</v>
      </c>
      <c r="F3894" s="1" t="s">
        <v>1388</v>
      </c>
      <c r="G3894" s="1" t="s">
        <v>1389</v>
      </c>
    </row>
    <row r="3895" spans="1:7" x14ac:dyDescent="0.25">
      <c r="A3895" s="1">
        <v>15745034</v>
      </c>
      <c r="B3895" s="1" t="s">
        <v>10233</v>
      </c>
      <c r="C3895" s="1" t="s">
        <v>10234</v>
      </c>
      <c r="D3895" s="1" t="s">
        <v>10235</v>
      </c>
      <c r="E3895" s="1" t="s">
        <v>65</v>
      </c>
      <c r="F3895" s="1" t="s">
        <v>1388</v>
      </c>
      <c r="G3895" s="1" t="s">
        <v>1389</v>
      </c>
    </row>
    <row r="3896" spans="1:7" x14ac:dyDescent="0.25">
      <c r="A3896" s="1">
        <v>15745035</v>
      </c>
      <c r="B3896" s="1" t="s">
        <v>10236</v>
      </c>
      <c r="C3896" s="1" t="s">
        <v>10237</v>
      </c>
      <c r="D3896" s="1" t="s">
        <v>10238</v>
      </c>
      <c r="E3896" s="1" t="s">
        <v>66</v>
      </c>
      <c r="F3896" s="1" t="s">
        <v>5573</v>
      </c>
      <c r="G3896" s="1" t="s">
        <v>5574</v>
      </c>
    </row>
    <row r="3897" spans="1:7" x14ac:dyDescent="0.25">
      <c r="A3897" s="1">
        <v>15745036</v>
      </c>
      <c r="B3897" s="1" t="s">
        <v>10239</v>
      </c>
      <c r="C3897" s="1" t="s">
        <v>10240</v>
      </c>
      <c r="D3897" s="1" t="s">
        <v>10241</v>
      </c>
      <c r="E3897" s="1" t="s">
        <v>66</v>
      </c>
      <c r="F3897" s="1" t="s">
        <v>5573</v>
      </c>
      <c r="G3897" s="1" t="s">
        <v>5574</v>
      </c>
    </row>
    <row r="3898" spans="1:7" x14ac:dyDescent="0.25">
      <c r="A3898" s="1">
        <v>15745039</v>
      </c>
      <c r="B3898" s="1" t="s">
        <v>10242</v>
      </c>
      <c r="C3898" s="1" t="s">
        <v>10243</v>
      </c>
      <c r="D3898" s="1" t="s">
        <v>10244</v>
      </c>
      <c r="E3898" s="1" t="s">
        <v>65</v>
      </c>
      <c r="F3898" s="1" t="s">
        <v>1388</v>
      </c>
      <c r="G3898" s="1" t="s">
        <v>1389</v>
      </c>
    </row>
    <row r="3899" spans="1:7" x14ac:dyDescent="0.25">
      <c r="A3899" s="1">
        <v>15745042</v>
      </c>
      <c r="B3899" s="1" t="s">
        <v>10245</v>
      </c>
      <c r="C3899" s="1" t="s">
        <v>10246</v>
      </c>
      <c r="D3899" s="1" t="s">
        <v>10247</v>
      </c>
      <c r="E3899" s="1" t="s">
        <v>65</v>
      </c>
      <c r="F3899" s="1" t="s">
        <v>1388</v>
      </c>
      <c r="G3899" s="1" t="s">
        <v>1389</v>
      </c>
    </row>
    <row r="3900" spans="1:7" x14ac:dyDescent="0.25">
      <c r="A3900" s="1">
        <v>15745076</v>
      </c>
      <c r="B3900" s="1" t="s">
        <v>10248</v>
      </c>
      <c r="C3900" s="1" t="s">
        <v>10249</v>
      </c>
      <c r="D3900" s="1" t="s">
        <v>10250</v>
      </c>
      <c r="E3900" s="1" t="s">
        <v>66</v>
      </c>
      <c r="F3900" s="1" t="s">
        <v>9939</v>
      </c>
      <c r="G3900" s="1" t="s">
        <v>9940</v>
      </c>
    </row>
    <row r="3901" spans="1:7" x14ac:dyDescent="0.25">
      <c r="A3901" s="1">
        <v>15745100</v>
      </c>
      <c r="B3901" s="1" t="s">
        <v>10251</v>
      </c>
      <c r="C3901" s="1" t="s">
        <v>10252</v>
      </c>
      <c r="D3901" s="1" t="s">
        <v>10253</v>
      </c>
      <c r="E3901" s="1" t="s">
        <v>66</v>
      </c>
      <c r="F3901" s="1" t="s">
        <v>5573</v>
      </c>
      <c r="G3901" s="1" t="s">
        <v>5574</v>
      </c>
    </row>
    <row r="3902" spans="1:7" x14ac:dyDescent="0.25">
      <c r="A3902" s="1">
        <v>15745129</v>
      </c>
      <c r="B3902" s="1" t="s">
        <v>10254</v>
      </c>
      <c r="C3902" s="1" t="s">
        <v>10255</v>
      </c>
      <c r="D3902" s="1" t="s">
        <v>10256</v>
      </c>
      <c r="E3902" s="1" t="s">
        <v>66</v>
      </c>
      <c r="F3902" s="1" t="s">
        <v>1388</v>
      </c>
      <c r="G3902" s="1" t="s">
        <v>1389</v>
      </c>
    </row>
    <row r="3903" spans="1:7" x14ac:dyDescent="0.25">
      <c r="A3903" s="1">
        <v>15745173</v>
      </c>
      <c r="B3903" s="1" t="s">
        <v>10257</v>
      </c>
      <c r="C3903" s="1" t="s">
        <v>10258</v>
      </c>
      <c r="D3903" s="1" t="s">
        <v>10259</v>
      </c>
      <c r="E3903" s="1" t="s">
        <v>66</v>
      </c>
      <c r="F3903" s="1" t="s">
        <v>3398</v>
      </c>
      <c r="G3903" s="1" t="s">
        <v>3399</v>
      </c>
    </row>
    <row r="3904" spans="1:7" x14ac:dyDescent="0.25">
      <c r="A3904" s="1">
        <v>15745193</v>
      </c>
      <c r="B3904" s="1" t="s">
        <v>3419</v>
      </c>
      <c r="C3904" s="1" t="s">
        <v>3420</v>
      </c>
      <c r="D3904" s="1" t="s">
        <v>3421</v>
      </c>
      <c r="E3904" s="1" t="s">
        <v>66</v>
      </c>
      <c r="F3904" s="1" t="s">
        <v>3422</v>
      </c>
      <c r="G3904" s="1" t="s">
        <v>3423</v>
      </c>
    </row>
    <row r="3905" spans="1:7" x14ac:dyDescent="0.25">
      <c r="A3905" s="1">
        <v>15745194</v>
      </c>
      <c r="B3905" s="1" t="s">
        <v>10260</v>
      </c>
      <c r="C3905" s="1" t="s">
        <v>10261</v>
      </c>
      <c r="D3905" s="1" t="s">
        <v>10262</v>
      </c>
      <c r="E3905" s="1" t="s">
        <v>66</v>
      </c>
      <c r="F3905" s="1" t="s">
        <v>3422</v>
      </c>
      <c r="G3905" s="1" t="s">
        <v>3423</v>
      </c>
    </row>
    <row r="3906" spans="1:7" x14ac:dyDescent="0.25">
      <c r="A3906" s="1">
        <v>15745195</v>
      </c>
      <c r="B3906" s="1" t="s">
        <v>10263</v>
      </c>
      <c r="C3906" s="1" t="s">
        <v>10264</v>
      </c>
      <c r="D3906" s="1" t="s">
        <v>10265</v>
      </c>
      <c r="E3906" s="1" t="s">
        <v>66</v>
      </c>
      <c r="F3906" s="1" t="s">
        <v>10266</v>
      </c>
      <c r="G3906" s="1" t="s">
        <v>10267</v>
      </c>
    </row>
    <row r="3907" spans="1:7" x14ac:dyDescent="0.25">
      <c r="A3907" s="1">
        <v>15745196</v>
      </c>
      <c r="B3907" s="1" t="s">
        <v>10268</v>
      </c>
      <c r="C3907" s="1" t="s">
        <v>10269</v>
      </c>
      <c r="D3907" s="1" t="s">
        <v>10270</v>
      </c>
      <c r="E3907" s="1" t="s">
        <v>66</v>
      </c>
      <c r="F3907" s="1" t="s">
        <v>10266</v>
      </c>
      <c r="G3907" s="1" t="s">
        <v>10267</v>
      </c>
    </row>
    <row r="3908" spans="1:7" x14ac:dyDescent="0.25">
      <c r="A3908" s="1">
        <v>15745211</v>
      </c>
      <c r="B3908" s="1" t="s">
        <v>10271</v>
      </c>
      <c r="C3908" s="1" t="s">
        <v>10272</v>
      </c>
      <c r="D3908" s="1" t="s">
        <v>10273</v>
      </c>
      <c r="E3908" s="1" t="s">
        <v>66</v>
      </c>
      <c r="F3908" s="1" t="s">
        <v>3422</v>
      </c>
      <c r="G3908" s="1" t="s">
        <v>3423</v>
      </c>
    </row>
    <row r="3909" spans="1:7" x14ac:dyDescent="0.25">
      <c r="A3909" s="1">
        <v>15750001</v>
      </c>
      <c r="B3909" s="1" t="s">
        <v>10274</v>
      </c>
      <c r="C3909" s="1" t="s">
        <v>10275</v>
      </c>
      <c r="D3909" s="1" t="s">
        <v>10276</v>
      </c>
      <c r="E3909" s="1" t="s">
        <v>65</v>
      </c>
      <c r="F3909" s="1" t="s">
        <v>457</v>
      </c>
      <c r="G3909" s="1" t="s">
        <v>199</v>
      </c>
    </row>
    <row r="3910" spans="1:7" x14ac:dyDescent="0.25">
      <c r="A3910" s="1">
        <v>15785002</v>
      </c>
      <c r="B3910" s="1" t="s">
        <v>10277</v>
      </c>
      <c r="C3910" s="1" t="s">
        <v>10278</v>
      </c>
      <c r="D3910" s="1" t="s">
        <v>10279</v>
      </c>
      <c r="E3910" s="1" t="s">
        <v>66</v>
      </c>
      <c r="F3910" s="1" t="s">
        <v>931</v>
      </c>
      <c r="G3910" s="1" t="s">
        <v>932</v>
      </c>
    </row>
    <row r="3911" spans="1:7" x14ac:dyDescent="0.25">
      <c r="A3911" s="1">
        <v>15785004</v>
      </c>
      <c r="B3911" s="1" t="s">
        <v>10280</v>
      </c>
      <c r="C3911" s="1" t="s">
        <v>10281</v>
      </c>
      <c r="D3911" s="1" t="s">
        <v>10282</v>
      </c>
      <c r="E3911" s="1" t="s">
        <v>65</v>
      </c>
      <c r="F3911" s="1" t="s">
        <v>931</v>
      </c>
      <c r="G3911" s="1" t="s">
        <v>932</v>
      </c>
    </row>
    <row r="3912" spans="1:7" x14ac:dyDescent="0.25">
      <c r="A3912" s="1">
        <v>15785007</v>
      </c>
      <c r="B3912" s="1" t="s">
        <v>4214</v>
      </c>
      <c r="C3912" s="1" t="s">
        <v>4215</v>
      </c>
      <c r="D3912" s="1" t="s">
        <v>4216</v>
      </c>
      <c r="E3912" s="1" t="s">
        <v>65</v>
      </c>
      <c r="F3912" s="1" t="s">
        <v>931</v>
      </c>
      <c r="G3912" s="1" t="s">
        <v>932</v>
      </c>
    </row>
    <row r="3913" spans="1:7" x14ac:dyDescent="0.25">
      <c r="A3913" s="1">
        <v>15785009</v>
      </c>
      <c r="B3913" s="1" t="s">
        <v>10283</v>
      </c>
      <c r="C3913" s="1" t="s">
        <v>10284</v>
      </c>
      <c r="D3913" s="1" t="s">
        <v>10285</v>
      </c>
      <c r="E3913" s="1" t="s">
        <v>65</v>
      </c>
      <c r="F3913" s="1" t="s">
        <v>931</v>
      </c>
      <c r="G3913" s="1" t="s">
        <v>932</v>
      </c>
    </row>
    <row r="3914" spans="1:7" x14ac:dyDescent="0.25">
      <c r="A3914" s="1">
        <v>15785010</v>
      </c>
      <c r="B3914" s="1" t="s">
        <v>10286</v>
      </c>
      <c r="C3914" s="1" t="s">
        <v>2541</v>
      </c>
      <c r="D3914" s="1" t="s">
        <v>10287</v>
      </c>
      <c r="E3914" s="1" t="s">
        <v>65</v>
      </c>
      <c r="F3914" s="1" t="s">
        <v>931</v>
      </c>
      <c r="G3914" s="1" t="s">
        <v>932</v>
      </c>
    </row>
    <row r="3915" spans="1:7" x14ac:dyDescent="0.25">
      <c r="A3915" s="1">
        <v>15785020</v>
      </c>
      <c r="B3915" s="1" t="s">
        <v>10288</v>
      </c>
      <c r="C3915" s="1" t="s">
        <v>10289</v>
      </c>
      <c r="D3915" s="1" t="s">
        <v>10290</v>
      </c>
      <c r="E3915" s="1" t="s">
        <v>66</v>
      </c>
      <c r="F3915" s="1" t="s">
        <v>10291</v>
      </c>
      <c r="G3915" s="1" t="s">
        <v>10292</v>
      </c>
    </row>
    <row r="3916" spans="1:7" x14ac:dyDescent="0.25">
      <c r="A3916" s="1">
        <v>15785023</v>
      </c>
      <c r="B3916" s="1" t="s">
        <v>4204</v>
      </c>
      <c r="C3916" s="1" t="s">
        <v>4205</v>
      </c>
      <c r="D3916" s="1" t="s">
        <v>4206</v>
      </c>
      <c r="E3916" s="1" t="s">
        <v>66</v>
      </c>
      <c r="F3916" s="1" t="s">
        <v>4207</v>
      </c>
      <c r="G3916" s="1" t="s">
        <v>4208</v>
      </c>
    </row>
    <row r="3917" spans="1:7" x14ac:dyDescent="0.25">
      <c r="A3917" s="1">
        <v>15795023</v>
      </c>
      <c r="B3917" s="1" t="s">
        <v>10293</v>
      </c>
      <c r="C3917" s="1" t="s">
        <v>10294</v>
      </c>
      <c r="D3917" s="1" t="s">
        <v>10295</v>
      </c>
      <c r="E3917" s="1" t="s">
        <v>66</v>
      </c>
      <c r="F3917" s="1" t="s">
        <v>10296</v>
      </c>
      <c r="G3917" s="1" t="s">
        <v>10297</v>
      </c>
    </row>
    <row r="3918" spans="1:7" x14ac:dyDescent="0.25">
      <c r="A3918" s="1">
        <v>15795026</v>
      </c>
      <c r="B3918" s="1" t="s">
        <v>10298</v>
      </c>
      <c r="C3918" s="1" t="s">
        <v>10299</v>
      </c>
      <c r="D3918" s="1" t="s">
        <v>10300</v>
      </c>
      <c r="E3918" s="1" t="s">
        <v>66</v>
      </c>
      <c r="F3918" s="1" t="s">
        <v>10296</v>
      </c>
      <c r="G3918" s="1" t="s">
        <v>10297</v>
      </c>
    </row>
    <row r="3919" spans="1:7" x14ac:dyDescent="0.25">
      <c r="A3919" s="1">
        <v>15795028</v>
      </c>
      <c r="B3919" s="1" t="s">
        <v>10301</v>
      </c>
      <c r="C3919" s="1" t="s">
        <v>10302</v>
      </c>
      <c r="D3919" s="1" t="s">
        <v>10303</v>
      </c>
      <c r="E3919" s="1" t="s">
        <v>65</v>
      </c>
      <c r="F3919" s="1" t="s">
        <v>417</v>
      </c>
      <c r="G3919" s="1" t="s">
        <v>418</v>
      </c>
    </row>
    <row r="3920" spans="1:7" x14ac:dyDescent="0.25">
      <c r="A3920" s="1">
        <v>15842005</v>
      </c>
      <c r="B3920" s="1" t="s">
        <v>10304</v>
      </c>
      <c r="C3920" s="1" t="s">
        <v>10305</v>
      </c>
      <c r="D3920" s="1" t="s">
        <v>10306</v>
      </c>
      <c r="E3920" s="1" t="s">
        <v>66</v>
      </c>
      <c r="F3920" s="1" t="s">
        <v>10216</v>
      </c>
      <c r="G3920" s="1" t="s">
        <v>10217</v>
      </c>
    </row>
    <row r="3921" spans="1:7" x14ac:dyDescent="0.25">
      <c r="A3921" s="1">
        <v>15842007</v>
      </c>
      <c r="B3921" s="1" t="s">
        <v>10307</v>
      </c>
      <c r="C3921" s="1" t="s">
        <v>10308</v>
      </c>
      <c r="D3921" s="1" t="s">
        <v>10309</v>
      </c>
      <c r="E3921" s="1" t="s">
        <v>65</v>
      </c>
      <c r="F3921" s="1" t="s">
        <v>10216</v>
      </c>
      <c r="G3921" s="1" t="s">
        <v>10217</v>
      </c>
    </row>
    <row r="3922" spans="1:7" x14ac:dyDescent="0.25">
      <c r="A3922" s="1">
        <v>15842020</v>
      </c>
      <c r="B3922" s="1" t="s">
        <v>10310</v>
      </c>
      <c r="C3922" s="1" t="s">
        <v>10311</v>
      </c>
      <c r="D3922" s="1" t="s">
        <v>10312</v>
      </c>
      <c r="E3922" s="1" t="s">
        <v>66</v>
      </c>
      <c r="F3922" s="1" t="s">
        <v>10313</v>
      </c>
      <c r="G3922" s="1" t="s">
        <v>10314</v>
      </c>
    </row>
    <row r="3923" spans="1:7" x14ac:dyDescent="0.25">
      <c r="A3923" s="1">
        <v>15842023</v>
      </c>
      <c r="B3923" s="1" t="s">
        <v>10315</v>
      </c>
      <c r="C3923" s="1" t="s">
        <v>10316</v>
      </c>
      <c r="D3923" s="1" t="s">
        <v>10317</v>
      </c>
      <c r="E3923" s="1" t="s">
        <v>66</v>
      </c>
      <c r="F3923" s="1" t="s">
        <v>10318</v>
      </c>
      <c r="G3923" s="1" t="s">
        <v>10319</v>
      </c>
    </row>
    <row r="3924" spans="1:7" x14ac:dyDescent="0.25">
      <c r="A3924" s="1">
        <v>15842061</v>
      </c>
      <c r="B3924" s="1" t="s">
        <v>10320</v>
      </c>
      <c r="C3924" s="1" t="s">
        <v>10321</v>
      </c>
      <c r="D3924" s="1" t="s">
        <v>10322</v>
      </c>
      <c r="E3924" s="1" t="s">
        <v>65</v>
      </c>
      <c r="F3924" s="1" t="s">
        <v>1371</v>
      </c>
      <c r="G3924" s="1" t="s">
        <v>1372</v>
      </c>
    </row>
    <row r="3925" spans="1:7" x14ac:dyDescent="0.25">
      <c r="A3925" s="1">
        <v>15850014</v>
      </c>
      <c r="B3925" s="1" t="s">
        <v>971</v>
      </c>
      <c r="C3925" s="1" t="s">
        <v>972</v>
      </c>
      <c r="D3925" s="1" t="s">
        <v>973</v>
      </c>
      <c r="E3925" s="1" t="s">
        <v>66</v>
      </c>
      <c r="F3925" s="1" t="s">
        <v>841</v>
      </c>
      <c r="G3925" s="1" t="s">
        <v>842</v>
      </c>
    </row>
    <row r="3926" spans="1:7" x14ac:dyDescent="0.25">
      <c r="A3926" s="1">
        <v>15850019</v>
      </c>
      <c r="B3926" s="1" t="s">
        <v>838</v>
      </c>
      <c r="C3926" s="1" t="s">
        <v>839</v>
      </c>
      <c r="D3926" s="1" t="s">
        <v>840</v>
      </c>
      <c r="E3926" s="1" t="s">
        <v>66</v>
      </c>
      <c r="F3926" s="1" t="s">
        <v>841</v>
      </c>
      <c r="G3926" s="1" t="s">
        <v>842</v>
      </c>
    </row>
    <row r="3927" spans="1:7" x14ac:dyDescent="0.25">
      <c r="A3927" s="1">
        <v>15850021</v>
      </c>
      <c r="B3927" s="1" t="s">
        <v>10323</v>
      </c>
      <c r="C3927" s="1" t="s">
        <v>10324</v>
      </c>
      <c r="D3927" s="1" t="s">
        <v>10325</v>
      </c>
      <c r="E3927" s="1" t="s">
        <v>66</v>
      </c>
      <c r="F3927" s="1" t="s">
        <v>841</v>
      </c>
      <c r="G3927" s="1" t="s">
        <v>842</v>
      </c>
    </row>
    <row r="3928" spans="1:7" x14ac:dyDescent="0.25">
      <c r="A3928" s="1">
        <v>15850030</v>
      </c>
      <c r="B3928" s="1" t="s">
        <v>10326</v>
      </c>
      <c r="C3928" s="1" t="s">
        <v>10327</v>
      </c>
      <c r="D3928" s="1" t="s">
        <v>10328</v>
      </c>
      <c r="E3928" s="1" t="s">
        <v>66</v>
      </c>
      <c r="F3928" s="1" t="s">
        <v>841</v>
      </c>
      <c r="G3928" s="1" t="s">
        <v>842</v>
      </c>
    </row>
    <row r="3929" spans="1:7" x14ac:dyDescent="0.25">
      <c r="A3929" s="1">
        <v>15850034</v>
      </c>
      <c r="B3929" s="1" t="s">
        <v>10329</v>
      </c>
      <c r="C3929" s="1" t="s">
        <v>10330</v>
      </c>
      <c r="D3929" s="1" t="s">
        <v>10331</v>
      </c>
      <c r="E3929" s="1" t="s">
        <v>66</v>
      </c>
      <c r="F3929" s="1" t="s">
        <v>841</v>
      </c>
      <c r="G3929" s="1" t="s">
        <v>842</v>
      </c>
    </row>
    <row r="3930" spans="1:7" x14ac:dyDescent="0.25">
      <c r="A3930" s="1">
        <v>15850055</v>
      </c>
      <c r="B3930" s="1" t="s">
        <v>10332</v>
      </c>
      <c r="C3930" s="1" t="s">
        <v>2809</v>
      </c>
      <c r="D3930" s="1" t="s">
        <v>2810</v>
      </c>
      <c r="E3930" s="1" t="s">
        <v>66</v>
      </c>
      <c r="F3930" s="1" t="s">
        <v>10333</v>
      </c>
      <c r="G3930" s="1" t="s">
        <v>10334</v>
      </c>
    </row>
    <row r="3931" spans="1:7" x14ac:dyDescent="0.25">
      <c r="A3931" s="1">
        <v>16121040</v>
      </c>
      <c r="B3931" s="1" t="s">
        <v>10335</v>
      </c>
      <c r="C3931" s="1" t="s">
        <v>10336</v>
      </c>
      <c r="D3931" s="1" t="s">
        <v>10337</v>
      </c>
      <c r="E3931" s="1" t="s">
        <v>65</v>
      </c>
      <c r="F3931" s="1" t="s">
        <v>10338</v>
      </c>
      <c r="G3931" s="1" t="s">
        <v>10339</v>
      </c>
    </row>
    <row r="3932" spans="1:7" x14ac:dyDescent="0.25">
      <c r="A3932" s="1">
        <v>16121041</v>
      </c>
      <c r="B3932" s="1" t="s">
        <v>10340</v>
      </c>
      <c r="C3932" s="1" t="s">
        <v>10341</v>
      </c>
      <c r="D3932" s="1" t="s">
        <v>10342</v>
      </c>
      <c r="E3932" s="1" t="s">
        <v>65</v>
      </c>
      <c r="F3932" s="1" t="s">
        <v>10338</v>
      </c>
      <c r="G3932" s="1" t="s">
        <v>10339</v>
      </c>
    </row>
    <row r="3933" spans="1:7" x14ac:dyDescent="0.25">
      <c r="A3933" s="1">
        <v>16121042</v>
      </c>
      <c r="B3933" s="1" t="s">
        <v>691</v>
      </c>
      <c r="C3933" s="1" t="s">
        <v>692</v>
      </c>
      <c r="D3933" s="1" t="s">
        <v>693</v>
      </c>
      <c r="E3933" s="1" t="s">
        <v>65</v>
      </c>
      <c r="F3933" s="1" t="s">
        <v>10343</v>
      </c>
      <c r="G3933" s="1" t="s">
        <v>10344</v>
      </c>
    </row>
    <row r="3934" spans="1:7" x14ac:dyDescent="0.25">
      <c r="A3934" s="1">
        <v>16121043</v>
      </c>
      <c r="B3934" s="1" t="s">
        <v>10345</v>
      </c>
      <c r="C3934" s="1" t="s">
        <v>10346</v>
      </c>
      <c r="D3934" s="1" t="s">
        <v>10347</v>
      </c>
      <c r="E3934" s="1" t="s">
        <v>65</v>
      </c>
      <c r="F3934" s="1" t="s">
        <v>10343</v>
      </c>
      <c r="G3934" s="1" t="s">
        <v>10344</v>
      </c>
    </row>
    <row r="3935" spans="1:7" x14ac:dyDescent="0.25">
      <c r="A3935" s="1">
        <v>16121044</v>
      </c>
      <c r="B3935" s="1" t="s">
        <v>10348</v>
      </c>
      <c r="C3935" s="1" t="s">
        <v>10349</v>
      </c>
      <c r="D3935" s="1" t="s">
        <v>10350</v>
      </c>
      <c r="E3935" s="1" t="s">
        <v>65</v>
      </c>
      <c r="F3935" s="1" t="s">
        <v>10338</v>
      </c>
      <c r="G3935" s="1" t="s">
        <v>10339</v>
      </c>
    </row>
    <row r="3936" spans="1:7" x14ac:dyDescent="0.25">
      <c r="A3936" s="1">
        <v>16121045</v>
      </c>
      <c r="B3936" s="1" t="s">
        <v>10351</v>
      </c>
      <c r="C3936" s="1" t="s">
        <v>10352</v>
      </c>
      <c r="D3936" s="1" t="s">
        <v>10353</v>
      </c>
      <c r="E3936" s="1" t="s">
        <v>65</v>
      </c>
      <c r="F3936" s="1" t="s">
        <v>10354</v>
      </c>
      <c r="G3936" s="1" t="s">
        <v>10355</v>
      </c>
    </row>
    <row r="3937" spans="1:7" x14ac:dyDescent="0.25">
      <c r="A3937" s="1">
        <v>16121046</v>
      </c>
      <c r="B3937" s="1" t="s">
        <v>10356</v>
      </c>
      <c r="C3937" s="1" t="s">
        <v>10357</v>
      </c>
      <c r="D3937" s="1" t="s">
        <v>10358</v>
      </c>
      <c r="E3937" s="1" t="s">
        <v>65</v>
      </c>
      <c r="F3937" s="1" t="s">
        <v>10359</v>
      </c>
      <c r="G3937" s="1" t="s">
        <v>10360</v>
      </c>
    </row>
    <row r="3938" spans="1:7" x14ac:dyDescent="0.25">
      <c r="A3938" s="1">
        <v>16121047</v>
      </c>
      <c r="B3938" s="1" t="s">
        <v>10361</v>
      </c>
      <c r="C3938" s="1" t="s">
        <v>10362</v>
      </c>
      <c r="D3938" s="1" t="s">
        <v>10363</v>
      </c>
      <c r="E3938" s="1" t="s">
        <v>65</v>
      </c>
      <c r="F3938" s="1" t="s">
        <v>10364</v>
      </c>
      <c r="G3938" s="1" t="s">
        <v>10365</v>
      </c>
    </row>
    <row r="3939" spans="1:7" x14ac:dyDescent="0.25">
      <c r="A3939" s="1">
        <v>16121048</v>
      </c>
      <c r="B3939" s="1" t="s">
        <v>10366</v>
      </c>
      <c r="C3939" s="1" t="s">
        <v>10367</v>
      </c>
      <c r="D3939" s="1" t="s">
        <v>10368</v>
      </c>
      <c r="E3939" s="1" t="s">
        <v>65</v>
      </c>
      <c r="F3939" s="1" t="s">
        <v>10369</v>
      </c>
      <c r="G3939" s="1" t="s">
        <v>10370</v>
      </c>
    </row>
    <row r="3940" spans="1:7" x14ac:dyDescent="0.25">
      <c r="A3940" s="1">
        <v>16121049</v>
      </c>
      <c r="B3940" s="1" t="s">
        <v>10371</v>
      </c>
      <c r="C3940" s="1" t="s">
        <v>10372</v>
      </c>
      <c r="D3940" s="1" t="s">
        <v>10373</v>
      </c>
      <c r="E3940" s="1" t="s">
        <v>65</v>
      </c>
      <c r="F3940" s="1" t="s">
        <v>10369</v>
      </c>
      <c r="G3940" s="1" t="s">
        <v>10370</v>
      </c>
    </row>
    <row r="3941" spans="1:7" x14ac:dyDescent="0.25">
      <c r="A3941" s="1">
        <v>16121050</v>
      </c>
      <c r="B3941" s="1" t="s">
        <v>10374</v>
      </c>
      <c r="C3941" s="1" t="s">
        <v>10375</v>
      </c>
      <c r="D3941" s="1" t="s">
        <v>10376</v>
      </c>
      <c r="E3941" s="1" t="s">
        <v>65</v>
      </c>
      <c r="F3941" s="1" t="s">
        <v>10369</v>
      </c>
      <c r="G3941" s="1" t="s">
        <v>10370</v>
      </c>
    </row>
    <row r="3942" spans="1:7" x14ac:dyDescent="0.25">
      <c r="A3942" s="1">
        <v>16121051</v>
      </c>
      <c r="B3942" s="1" t="s">
        <v>10377</v>
      </c>
      <c r="C3942" s="1" t="s">
        <v>10378</v>
      </c>
      <c r="D3942" s="1" t="s">
        <v>10379</v>
      </c>
      <c r="E3942" s="1" t="s">
        <v>65</v>
      </c>
      <c r="F3942" s="1" t="s">
        <v>10369</v>
      </c>
      <c r="G3942" s="1" t="s">
        <v>10370</v>
      </c>
    </row>
    <row r="3943" spans="1:7" x14ac:dyDescent="0.25">
      <c r="A3943" s="1">
        <v>16121052</v>
      </c>
      <c r="B3943" s="1" t="s">
        <v>10380</v>
      </c>
      <c r="C3943" s="1" t="s">
        <v>10381</v>
      </c>
      <c r="D3943" s="1" t="s">
        <v>10382</v>
      </c>
      <c r="E3943" s="1" t="s">
        <v>65</v>
      </c>
      <c r="F3943" s="1" t="s">
        <v>10354</v>
      </c>
      <c r="G3943" s="1" t="s">
        <v>10355</v>
      </c>
    </row>
    <row r="3944" spans="1:7" x14ac:dyDescent="0.25">
      <c r="A3944" s="1">
        <v>16121053</v>
      </c>
      <c r="B3944" s="1" t="s">
        <v>10383</v>
      </c>
      <c r="C3944" s="1" t="s">
        <v>10384</v>
      </c>
      <c r="D3944" s="1" t="s">
        <v>10385</v>
      </c>
      <c r="E3944" s="1" t="s">
        <v>65</v>
      </c>
      <c r="F3944" s="1" t="s">
        <v>10359</v>
      </c>
      <c r="G3944" s="1" t="s">
        <v>10360</v>
      </c>
    </row>
    <row r="3945" spans="1:7" x14ac:dyDescent="0.25">
      <c r="A3945" s="1">
        <v>16121054</v>
      </c>
      <c r="B3945" s="1" t="s">
        <v>10386</v>
      </c>
      <c r="C3945" s="1" t="s">
        <v>2510</v>
      </c>
      <c r="D3945" s="1" t="s">
        <v>2511</v>
      </c>
      <c r="E3945" s="1" t="s">
        <v>65</v>
      </c>
      <c r="F3945" s="1" t="s">
        <v>10343</v>
      </c>
      <c r="G3945" s="1" t="s">
        <v>10344</v>
      </c>
    </row>
    <row r="3946" spans="1:7" x14ac:dyDescent="0.25">
      <c r="A3946" s="1">
        <v>16121055</v>
      </c>
      <c r="B3946" s="1" t="s">
        <v>10387</v>
      </c>
      <c r="C3946" s="1" t="s">
        <v>10388</v>
      </c>
      <c r="D3946" s="1" t="s">
        <v>10389</v>
      </c>
      <c r="E3946" s="1" t="s">
        <v>65</v>
      </c>
      <c r="F3946" s="1" t="s">
        <v>10338</v>
      </c>
      <c r="G3946" s="1" t="s">
        <v>10339</v>
      </c>
    </row>
    <row r="3947" spans="1:7" x14ac:dyDescent="0.25">
      <c r="A3947" s="1">
        <v>16121057</v>
      </c>
      <c r="B3947" s="1" t="s">
        <v>10390</v>
      </c>
      <c r="C3947" s="1" t="s">
        <v>10391</v>
      </c>
      <c r="D3947" s="1" t="s">
        <v>10392</v>
      </c>
      <c r="E3947" s="1" t="s">
        <v>65</v>
      </c>
      <c r="F3947" s="1" t="s">
        <v>10359</v>
      </c>
      <c r="G3947" s="1" t="s">
        <v>10360</v>
      </c>
    </row>
    <row r="3948" spans="1:7" x14ac:dyDescent="0.25">
      <c r="A3948" s="1">
        <v>16121058</v>
      </c>
      <c r="B3948" s="1" t="s">
        <v>10393</v>
      </c>
      <c r="C3948" s="1" t="s">
        <v>10394</v>
      </c>
      <c r="D3948" s="1" t="s">
        <v>10395</v>
      </c>
      <c r="E3948" s="1" t="s">
        <v>65</v>
      </c>
      <c r="F3948" s="1" t="s">
        <v>10364</v>
      </c>
      <c r="G3948" s="1" t="s">
        <v>10365</v>
      </c>
    </row>
    <row r="3949" spans="1:7" x14ac:dyDescent="0.25">
      <c r="A3949" s="1">
        <v>16121059</v>
      </c>
      <c r="B3949" s="1" t="s">
        <v>10396</v>
      </c>
      <c r="C3949" s="1" t="s">
        <v>10397</v>
      </c>
      <c r="D3949" s="1" t="s">
        <v>10398</v>
      </c>
      <c r="E3949" s="1" t="s">
        <v>65</v>
      </c>
      <c r="F3949" s="1" t="s">
        <v>10364</v>
      </c>
      <c r="G3949" s="1" t="s">
        <v>10365</v>
      </c>
    </row>
    <row r="3950" spans="1:7" x14ac:dyDescent="0.25">
      <c r="A3950" s="1">
        <v>16121060</v>
      </c>
      <c r="B3950" s="1" t="s">
        <v>10399</v>
      </c>
      <c r="C3950" s="1" t="s">
        <v>10400</v>
      </c>
      <c r="D3950" s="1" t="s">
        <v>10401</v>
      </c>
      <c r="E3950" s="1" t="s">
        <v>65</v>
      </c>
      <c r="F3950" s="1" t="s">
        <v>10343</v>
      </c>
      <c r="G3950" s="1" t="s">
        <v>10344</v>
      </c>
    </row>
    <row r="3951" spans="1:7" x14ac:dyDescent="0.25">
      <c r="A3951" s="1">
        <v>16121061</v>
      </c>
      <c r="B3951" s="1" t="s">
        <v>10402</v>
      </c>
      <c r="C3951" s="1" t="s">
        <v>10403</v>
      </c>
      <c r="D3951" s="1" t="s">
        <v>10404</v>
      </c>
      <c r="E3951" s="1" t="s">
        <v>65</v>
      </c>
      <c r="F3951" s="1" t="s">
        <v>10364</v>
      </c>
      <c r="G3951" s="1" t="s">
        <v>10365</v>
      </c>
    </row>
    <row r="3952" spans="1:7" x14ac:dyDescent="0.25">
      <c r="A3952" s="1">
        <v>16121063</v>
      </c>
      <c r="B3952" s="1" t="s">
        <v>10405</v>
      </c>
      <c r="C3952" s="1" t="s">
        <v>10406</v>
      </c>
      <c r="D3952" s="1" t="s">
        <v>10407</v>
      </c>
      <c r="E3952" s="1" t="s">
        <v>65</v>
      </c>
      <c r="F3952" s="1" t="s">
        <v>10369</v>
      </c>
      <c r="G3952" s="1" t="s">
        <v>10370</v>
      </c>
    </row>
    <row r="3953" spans="1:7" x14ac:dyDescent="0.25">
      <c r="A3953" s="1">
        <v>16121065</v>
      </c>
      <c r="B3953" s="1" t="s">
        <v>10408</v>
      </c>
      <c r="C3953" s="1" t="s">
        <v>10409</v>
      </c>
      <c r="D3953" s="1" t="s">
        <v>10410</v>
      </c>
      <c r="E3953" s="1" t="s">
        <v>65</v>
      </c>
      <c r="F3953" s="1" t="s">
        <v>10354</v>
      </c>
      <c r="G3953" s="1" t="s">
        <v>10355</v>
      </c>
    </row>
    <row r="3954" spans="1:7" x14ac:dyDescent="0.25">
      <c r="A3954" s="1">
        <v>16121070</v>
      </c>
      <c r="B3954" s="1" t="s">
        <v>10411</v>
      </c>
      <c r="C3954" s="1" t="s">
        <v>10412</v>
      </c>
      <c r="D3954" s="1" t="s">
        <v>10413</v>
      </c>
      <c r="E3954" s="1" t="s">
        <v>65</v>
      </c>
      <c r="F3954" s="1" t="s">
        <v>10364</v>
      </c>
      <c r="G3954" s="1" t="s">
        <v>10365</v>
      </c>
    </row>
    <row r="3955" spans="1:7" x14ac:dyDescent="0.25">
      <c r="A3955" s="1">
        <v>16131001</v>
      </c>
      <c r="B3955" s="1" t="s">
        <v>10414</v>
      </c>
      <c r="C3955" s="1" t="s">
        <v>10415</v>
      </c>
      <c r="D3955" s="1" t="s">
        <v>10416</v>
      </c>
      <c r="E3955" s="1" t="s">
        <v>65</v>
      </c>
      <c r="F3955" s="1" t="s">
        <v>10417</v>
      </c>
      <c r="G3955" s="1" t="s">
        <v>10418</v>
      </c>
    </row>
    <row r="3956" spans="1:7" x14ac:dyDescent="0.25">
      <c r="A3956" s="1">
        <v>16131002</v>
      </c>
      <c r="B3956" s="1" t="s">
        <v>10419</v>
      </c>
      <c r="C3956" s="1" t="s">
        <v>10420</v>
      </c>
      <c r="D3956" s="1" t="s">
        <v>10421</v>
      </c>
      <c r="E3956" s="1" t="s">
        <v>65</v>
      </c>
      <c r="F3956" s="1" t="s">
        <v>10417</v>
      </c>
      <c r="G3956" s="1" t="s">
        <v>10418</v>
      </c>
    </row>
    <row r="3957" spans="1:7" x14ac:dyDescent="0.25">
      <c r="A3957" s="1">
        <v>16131003</v>
      </c>
      <c r="B3957" s="1" t="s">
        <v>10422</v>
      </c>
      <c r="C3957" s="1" t="s">
        <v>10423</v>
      </c>
      <c r="D3957" s="1" t="s">
        <v>10424</v>
      </c>
      <c r="E3957" s="1" t="s">
        <v>65</v>
      </c>
      <c r="F3957" s="1" t="s">
        <v>10425</v>
      </c>
      <c r="G3957" s="1" t="s">
        <v>10426</v>
      </c>
    </row>
    <row r="3958" spans="1:7" x14ac:dyDescent="0.25">
      <c r="A3958" s="1">
        <v>16131004</v>
      </c>
      <c r="B3958" s="1" t="s">
        <v>10427</v>
      </c>
      <c r="C3958" s="1" t="s">
        <v>10428</v>
      </c>
      <c r="D3958" s="1" t="s">
        <v>10429</v>
      </c>
      <c r="E3958" s="1" t="s">
        <v>65</v>
      </c>
      <c r="F3958" s="1" t="s">
        <v>10425</v>
      </c>
      <c r="G3958" s="1" t="s">
        <v>10426</v>
      </c>
    </row>
    <row r="3959" spans="1:7" x14ac:dyDescent="0.25">
      <c r="A3959" s="1">
        <v>16131005</v>
      </c>
      <c r="B3959" s="1" t="s">
        <v>10430</v>
      </c>
      <c r="C3959" s="1" t="s">
        <v>10431</v>
      </c>
      <c r="D3959" s="1" t="s">
        <v>10432</v>
      </c>
      <c r="E3959" s="1" t="s">
        <v>65</v>
      </c>
      <c r="F3959" s="1" t="s">
        <v>10425</v>
      </c>
      <c r="G3959" s="1" t="s">
        <v>10426</v>
      </c>
    </row>
    <row r="3960" spans="1:7" x14ac:dyDescent="0.25">
      <c r="A3960" s="1">
        <v>16131006</v>
      </c>
      <c r="B3960" s="1" t="s">
        <v>10433</v>
      </c>
      <c r="C3960" s="1" t="s">
        <v>10434</v>
      </c>
      <c r="D3960" s="1" t="s">
        <v>10435</v>
      </c>
      <c r="E3960" s="1" t="s">
        <v>65</v>
      </c>
      <c r="F3960" s="1" t="s">
        <v>10425</v>
      </c>
      <c r="G3960" s="1" t="s">
        <v>10426</v>
      </c>
    </row>
    <row r="3961" spans="1:7" x14ac:dyDescent="0.25">
      <c r="A3961" s="1">
        <v>16131007</v>
      </c>
      <c r="B3961" s="1" t="s">
        <v>10436</v>
      </c>
      <c r="C3961" s="1" t="s">
        <v>10437</v>
      </c>
      <c r="D3961" s="1" t="s">
        <v>10438</v>
      </c>
      <c r="E3961" s="1" t="s">
        <v>65</v>
      </c>
      <c r="F3961" s="1" t="s">
        <v>10425</v>
      </c>
      <c r="G3961" s="1" t="s">
        <v>10426</v>
      </c>
    </row>
    <row r="3962" spans="1:7" x14ac:dyDescent="0.25">
      <c r="A3962" s="1">
        <v>16131008</v>
      </c>
      <c r="B3962" s="1" t="s">
        <v>10439</v>
      </c>
      <c r="C3962" s="1" t="s">
        <v>10440</v>
      </c>
      <c r="D3962" s="1" t="s">
        <v>10441</v>
      </c>
      <c r="E3962" s="1" t="s">
        <v>65</v>
      </c>
      <c r="F3962" s="1" t="s">
        <v>10417</v>
      </c>
      <c r="G3962" s="1" t="s">
        <v>10418</v>
      </c>
    </row>
    <row r="3963" spans="1:7" x14ac:dyDescent="0.25">
      <c r="A3963" s="1">
        <v>16131009</v>
      </c>
      <c r="B3963" s="1" t="s">
        <v>10442</v>
      </c>
      <c r="C3963" s="1" t="s">
        <v>10443</v>
      </c>
      <c r="D3963" s="1" t="s">
        <v>10444</v>
      </c>
      <c r="E3963" s="1" t="s">
        <v>65</v>
      </c>
      <c r="F3963" s="1" t="s">
        <v>10417</v>
      </c>
      <c r="G3963" s="1" t="s">
        <v>10418</v>
      </c>
    </row>
    <row r="3964" spans="1:7" x14ac:dyDescent="0.25">
      <c r="A3964" s="1">
        <v>16221000</v>
      </c>
      <c r="B3964" s="1" t="s">
        <v>10445</v>
      </c>
      <c r="C3964" s="1" t="s">
        <v>1559</v>
      </c>
      <c r="D3964" s="1" t="s">
        <v>1560</v>
      </c>
      <c r="E3964" s="1" t="s">
        <v>65</v>
      </c>
      <c r="F3964" s="1" t="s">
        <v>1590</v>
      </c>
      <c r="G3964" s="1" t="s">
        <v>1591</v>
      </c>
    </row>
    <row r="3965" spans="1:7" x14ac:dyDescent="0.25">
      <c r="A3965" s="1">
        <v>16221001</v>
      </c>
      <c r="B3965" s="1" t="s">
        <v>10446</v>
      </c>
      <c r="C3965" s="1" t="s">
        <v>10447</v>
      </c>
      <c r="D3965" s="1" t="s">
        <v>10448</v>
      </c>
      <c r="E3965" s="1" t="s">
        <v>65</v>
      </c>
      <c r="F3965" s="1" t="s">
        <v>1590</v>
      </c>
      <c r="G3965" s="1" t="s">
        <v>1591</v>
      </c>
    </row>
    <row r="3966" spans="1:7" x14ac:dyDescent="0.25">
      <c r="A3966" s="1">
        <v>16221002</v>
      </c>
      <c r="B3966" s="1" t="s">
        <v>10449</v>
      </c>
      <c r="C3966" s="1" t="s">
        <v>10450</v>
      </c>
      <c r="D3966" s="1" t="s">
        <v>10451</v>
      </c>
      <c r="E3966" s="1" t="s">
        <v>65</v>
      </c>
      <c r="F3966" s="1" t="s">
        <v>1590</v>
      </c>
      <c r="G3966" s="1" t="s">
        <v>1591</v>
      </c>
    </row>
    <row r="3967" spans="1:7" x14ac:dyDescent="0.25">
      <c r="A3967" s="1">
        <v>16221003</v>
      </c>
      <c r="B3967" s="1" t="s">
        <v>10452</v>
      </c>
      <c r="C3967" s="1" t="s">
        <v>10453</v>
      </c>
      <c r="D3967" s="1" t="s">
        <v>10454</v>
      </c>
      <c r="E3967" s="1" t="s">
        <v>65</v>
      </c>
      <c r="F3967" s="1" t="s">
        <v>1590</v>
      </c>
      <c r="G3967" s="1" t="s">
        <v>1591</v>
      </c>
    </row>
    <row r="3968" spans="1:7" x14ac:dyDescent="0.25">
      <c r="A3968" s="1">
        <v>16231000</v>
      </c>
      <c r="B3968" s="1" t="s">
        <v>3266</v>
      </c>
      <c r="C3968" s="1" t="s">
        <v>3267</v>
      </c>
      <c r="D3968" s="1" t="s">
        <v>3268</v>
      </c>
      <c r="E3968" s="1" t="s">
        <v>65</v>
      </c>
      <c r="F3968" s="1" t="s">
        <v>2926</v>
      </c>
      <c r="G3968" s="1" t="s">
        <v>2927</v>
      </c>
    </row>
    <row r="3969" spans="1:7" x14ac:dyDescent="0.25">
      <c r="A3969" s="1">
        <v>16231001</v>
      </c>
      <c r="B3969" s="1" t="s">
        <v>10455</v>
      </c>
      <c r="C3969" s="1" t="s">
        <v>10456</v>
      </c>
      <c r="D3969" s="1" t="s">
        <v>10457</v>
      </c>
      <c r="E3969" s="1" t="s">
        <v>65</v>
      </c>
      <c r="F3969" s="1" t="s">
        <v>2926</v>
      </c>
      <c r="G3969" s="1" t="s">
        <v>2927</v>
      </c>
    </row>
    <row r="3970" spans="1:7" x14ac:dyDescent="0.25">
      <c r="A3970" s="1">
        <v>16231002</v>
      </c>
      <c r="B3970" s="1" t="s">
        <v>10458</v>
      </c>
      <c r="C3970" s="1" t="s">
        <v>10459</v>
      </c>
      <c r="D3970" s="1" t="s">
        <v>10460</v>
      </c>
      <c r="E3970" s="1" t="s">
        <v>66</v>
      </c>
      <c r="F3970" s="1" t="s">
        <v>2926</v>
      </c>
      <c r="G3970" s="1" t="s">
        <v>2927</v>
      </c>
    </row>
    <row r="3971" spans="1:7" x14ac:dyDescent="0.25">
      <c r="A3971" s="1">
        <v>16241001</v>
      </c>
      <c r="B3971" s="1" t="s">
        <v>2472</v>
      </c>
      <c r="C3971" s="1" t="s">
        <v>2473</v>
      </c>
      <c r="D3971" s="1" t="s">
        <v>2474</v>
      </c>
      <c r="E3971" s="1" t="s">
        <v>65</v>
      </c>
      <c r="F3971" s="1" t="s">
        <v>10461</v>
      </c>
      <c r="G3971" s="1" t="s">
        <v>10462</v>
      </c>
    </row>
    <row r="3972" spans="1:7" x14ac:dyDescent="0.25">
      <c r="A3972" s="1">
        <v>16241002</v>
      </c>
      <c r="B3972" s="1" t="s">
        <v>10463</v>
      </c>
      <c r="C3972" s="1" t="s">
        <v>10464</v>
      </c>
      <c r="D3972" s="1" t="s">
        <v>10465</v>
      </c>
      <c r="E3972" s="1" t="s">
        <v>65</v>
      </c>
      <c r="F3972" s="1" t="s">
        <v>10461</v>
      </c>
      <c r="G3972" s="1" t="s">
        <v>10462</v>
      </c>
    </row>
    <row r="3973" spans="1:7" x14ac:dyDescent="0.25">
      <c r="A3973" s="1">
        <v>16321000</v>
      </c>
      <c r="B3973" s="1" t="s">
        <v>10466</v>
      </c>
      <c r="C3973" s="1" t="s">
        <v>10467</v>
      </c>
      <c r="D3973" s="1" t="s">
        <v>10468</v>
      </c>
      <c r="E3973" s="1" t="s">
        <v>65</v>
      </c>
      <c r="F3973" s="1" t="s">
        <v>10469</v>
      </c>
      <c r="G3973" s="1" t="s">
        <v>10470</v>
      </c>
    </row>
    <row r="3974" spans="1:7" x14ac:dyDescent="0.25">
      <c r="A3974" s="1">
        <v>16341000</v>
      </c>
      <c r="B3974" s="1" t="s">
        <v>10471</v>
      </c>
      <c r="C3974" s="1" t="s">
        <v>10472</v>
      </c>
      <c r="D3974" s="1" t="s">
        <v>10473</v>
      </c>
      <c r="E3974" s="1" t="s">
        <v>65</v>
      </c>
      <c r="F3974" s="1" t="s">
        <v>3373</v>
      </c>
      <c r="G3974" s="1" t="s">
        <v>3374</v>
      </c>
    </row>
    <row r="3975" spans="1:7" x14ac:dyDescent="0.25">
      <c r="A3975" s="1">
        <v>16341001</v>
      </c>
      <c r="B3975" s="1" t="s">
        <v>10474</v>
      </c>
      <c r="C3975" s="1" t="s">
        <v>10475</v>
      </c>
      <c r="D3975" s="1" t="s">
        <v>10476</v>
      </c>
      <c r="E3975" s="1" t="s">
        <v>65</v>
      </c>
      <c r="F3975" s="1" t="s">
        <v>3373</v>
      </c>
      <c r="G3975" s="1" t="s">
        <v>3374</v>
      </c>
    </row>
    <row r="3976" spans="1:7" x14ac:dyDescent="0.25">
      <c r="A3976" s="1">
        <v>17002000</v>
      </c>
      <c r="B3976" s="1" t="s">
        <v>10477</v>
      </c>
      <c r="C3976" s="1" t="s">
        <v>10478</v>
      </c>
      <c r="D3976" s="1" t="s">
        <v>10479</v>
      </c>
      <c r="E3976" s="1" t="s">
        <v>66</v>
      </c>
      <c r="F3976" s="1" t="s">
        <v>10480</v>
      </c>
      <c r="G3976" s="1" t="s">
        <v>10481</v>
      </c>
    </row>
    <row r="3977" spans="1:7" x14ac:dyDescent="0.25">
      <c r="A3977" s="1">
        <v>17010000</v>
      </c>
      <c r="B3977" s="1" t="s">
        <v>10482</v>
      </c>
      <c r="C3977" s="1" t="s">
        <v>10483</v>
      </c>
      <c r="D3977" s="1" t="s">
        <v>10484</v>
      </c>
      <c r="E3977" s="1" t="s">
        <v>66</v>
      </c>
      <c r="F3977" s="1" t="s">
        <v>1656</v>
      </c>
      <c r="G3977" s="1" t="s">
        <v>1657</v>
      </c>
    </row>
    <row r="3978" spans="1:7" x14ac:dyDescent="0.25">
      <c r="A3978" s="1">
        <v>17010022</v>
      </c>
      <c r="B3978" s="1" t="s">
        <v>10485</v>
      </c>
      <c r="C3978" s="1" t="s">
        <v>10486</v>
      </c>
      <c r="D3978" s="1" t="s">
        <v>10487</v>
      </c>
      <c r="E3978" s="1" t="s">
        <v>66</v>
      </c>
      <c r="F3978" s="1" t="s">
        <v>10488</v>
      </c>
      <c r="G3978" s="1" t="s">
        <v>10489</v>
      </c>
    </row>
    <row r="3979" spans="1:7" x14ac:dyDescent="0.25">
      <c r="A3979" s="1">
        <v>17010023</v>
      </c>
      <c r="B3979" s="1" t="s">
        <v>10490</v>
      </c>
      <c r="C3979" s="1" t="s">
        <v>10491</v>
      </c>
      <c r="D3979" s="1" t="s">
        <v>10492</v>
      </c>
      <c r="E3979" s="1" t="s">
        <v>66</v>
      </c>
      <c r="F3979" s="1" t="s">
        <v>4851</v>
      </c>
      <c r="G3979" s="1" t="s">
        <v>4852</v>
      </c>
    </row>
    <row r="3980" spans="1:7" x14ac:dyDescent="0.25">
      <c r="A3980" s="1">
        <v>17010027</v>
      </c>
      <c r="B3980" s="1" t="s">
        <v>10493</v>
      </c>
      <c r="C3980" s="1" t="s">
        <v>10494</v>
      </c>
      <c r="D3980" s="1" t="s">
        <v>10495</v>
      </c>
      <c r="E3980" s="1" t="s">
        <v>66</v>
      </c>
      <c r="F3980" s="1" t="s">
        <v>10488</v>
      </c>
      <c r="G3980" s="1" t="s">
        <v>10489</v>
      </c>
    </row>
    <row r="3981" spans="1:7" x14ac:dyDescent="0.25">
      <c r="A3981" s="1">
        <v>17010031</v>
      </c>
      <c r="B3981" s="1" t="s">
        <v>10496</v>
      </c>
      <c r="C3981" s="1" t="s">
        <v>10497</v>
      </c>
      <c r="D3981" s="1" t="s">
        <v>10498</v>
      </c>
      <c r="E3981" s="1" t="s">
        <v>66</v>
      </c>
      <c r="F3981" s="1" t="s">
        <v>4851</v>
      </c>
      <c r="G3981" s="1" t="s">
        <v>4852</v>
      </c>
    </row>
    <row r="3982" spans="1:7" x14ac:dyDescent="0.25">
      <c r="A3982" s="1">
        <v>17010039</v>
      </c>
      <c r="B3982" s="1" t="s">
        <v>10499</v>
      </c>
      <c r="C3982" s="1" t="s">
        <v>10500</v>
      </c>
      <c r="D3982" s="1" t="s">
        <v>10501</v>
      </c>
      <c r="E3982" s="1" t="s">
        <v>66</v>
      </c>
      <c r="F3982" s="1" t="s">
        <v>10488</v>
      </c>
      <c r="G3982" s="1" t="s">
        <v>10489</v>
      </c>
    </row>
    <row r="3983" spans="1:7" x14ac:dyDescent="0.25">
      <c r="A3983" s="1">
        <v>17010045</v>
      </c>
      <c r="B3983" s="1" t="s">
        <v>10502</v>
      </c>
      <c r="C3983" s="1" t="s">
        <v>10503</v>
      </c>
      <c r="D3983" s="1" t="s">
        <v>10504</v>
      </c>
      <c r="E3983" s="1" t="s">
        <v>66</v>
      </c>
      <c r="F3983" s="1" t="s">
        <v>4851</v>
      </c>
      <c r="G3983" s="1" t="s">
        <v>4852</v>
      </c>
    </row>
    <row r="3984" spans="1:7" x14ac:dyDescent="0.25">
      <c r="A3984" s="1">
        <v>17010048</v>
      </c>
      <c r="B3984" s="1" t="s">
        <v>10505</v>
      </c>
      <c r="C3984" s="1" t="s">
        <v>10506</v>
      </c>
      <c r="D3984" s="1" t="s">
        <v>10507</v>
      </c>
      <c r="E3984" s="1" t="s">
        <v>65</v>
      </c>
      <c r="F3984" s="1" t="s">
        <v>4851</v>
      </c>
      <c r="G3984" s="1" t="s">
        <v>4852</v>
      </c>
    </row>
    <row r="3985" spans="1:7" x14ac:dyDescent="0.25">
      <c r="A3985" s="1">
        <v>17010049</v>
      </c>
      <c r="B3985" s="1" t="s">
        <v>10508</v>
      </c>
      <c r="C3985" s="1" t="s">
        <v>10509</v>
      </c>
      <c r="D3985" s="1" t="s">
        <v>10510</v>
      </c>
      <c r="E3985" s="1" t="s">
        <v>66</v>
      </c>
      <c r="F3985" s="1" t="s">
        <v>4851</v>
      </c>
      <c r="G3985" s="1" t="s">
        <v>4852</v>
      </c>
    </row>
    <row r="3986" spans="1:7" x14ac:dyDescent="0.25">
      <c r="A3986" s="1">
        <v>17010050</v>
      </c>
      <c r="B3986" s="1" t="s">
        <v>10511</v>
      </c>
      <c r="C3986" s="1" t="s">
        <v>10512</v>
      </c>
      <c r="D3986" s="1" t="s">
        <v>10513</v>
      </c>
      <c r="E3986" s="1" t="s">
        <v>66</v>
      </c>
      <c r="F3986" s="1" t="s">
        <v>4851</v>
      </c>
      <c r="G3986" s="1" t="s">
        <v>4852</v>
      </c>
    </row>
    <row r="3987" spans="1:7" x14ac:dyDescent="0.25">
      <c r="A3987" s="1">
        <v>17010052</v>
      </c>
      <c r="B3987" s="1" t="s">
        <v>10514</v>
      </c>
      <c r="C3987" s="1" t="s">
        <v>10515</v>
      </c>
      <c r="D3987" s="1" t="s">
        <v>10516</v>
      </c>
      <c r="E3987" s="1" t="s">
        <v>66</v>
      </c>
      <c r="F3987" s="1" t="s">
        <v>4851</v>
      </c>
      <c r="G3987" s="1" t="s">
        <v>4852</v>
      </c>
    </row>
    <row r="3988" spans="1:7" x14ac:dyDescent="0.25">
      <c r="A3988" s="1">
        <v>17010053</v>
      </c>
      <c r="B3988" s="1" t="s">
        <v>10517</v>
      </c>
      <c r="C3988" s="1" t="s">
        <v>10518</v>
      </c>
      <c r="D3988" s="1" t="s">
        <v>10519</v>
      </c>
      <c r="E3988" s="1" t="s">
        <v>65</v>
      </c>
      <c r="F3988" s="1" t="s">
        <v>2148</v>
      </c>
      <c r="G3988" s="1" t="s">
        <v>2149</v>
      </c>
    </row>
    <row r="3989" spans="1:7" x14ac:dyDescent="0.25">
      <c r="A3989" s="1">
        <v>17010057</v>
      </c>
      <c r="B3989" s="1" t="s">
        <v>10520</v>
      </c>
      <c r="C3989" s="1" t="s">
        <v>10521</v>
      </c>
      <c r="D3989" s="1" t="s">
        <v>10522</v>
      </c>
      <c r="E3989" s="1" t="s">
        <v>65</v>
      </c>
      <c r="F3989" s="1" t="s">
        <v>2148</v>
      </c>
      <c r="G3989" s="1" t="s">
        <v>2149</v>
      </c>
    </row>
    <row r="3990" spans="1:7" x14ac:dyDescent="0.25">
      <c r="A3990" s="1">
        <v>17010058</v>
      </c>
      <c r="B3990" s="1" t="s">
        <v>10523</v>
      </c>
      <c r="C3990" s="1" t="s">
        <v>10524</v>
      </c>
      <c r="D3990" s="1" t="s">
        <v>10525</v>
      </c>
      <c r="E3990" s="1" t="s">
        <v>65</v>
      </c>
      <c r="F3990" s="1" t="s">
        <v>2148</v>
      </c>
      <c r="G3990" s="1" t="s">
        <v>2149</v>
      </c>
    </row>
    <row r="3991" spans="1:7" x14ac:dyDescent="0.25">
      <c r="A3991" s="1">
        <v>17010064</v>
      </c>
      <c r="B3991" s="1" t="s">
        <v>10526</v>
      </c>
      <c r="C3991" s="1" t="s">
        <v>10527</v>
      </c>
      <c r="D3991" s="1" t="s">
        <v>10528</v>
      </c>
      <c r="E3991" s="1" t="s">
        <v>65</v>
      </c>
      <c r="F3991" s="1" t="s">
        <v>4851</v>
      </c>
      <c r="G3991" s="1" t="s">
        <v>4852</v>
      </c>
    </row>
    <row r="3992" spans="1:7" x14ac:dyDescent="0.25">
      <c r="A3992" s="1">
        <v>17010065</v>
      </c>
      <c r="B3992" s="1" t="s">
        <v>10529</v>
      </c>
      <c r="C3992" s="1" t="s">
        <v>10530</v>
      </c>
      <c r="D3992" s="1" t="s">
        <v>10531</v>
      </c>
      <c r="E3992" s="1" t="s">
        <v>66</v>
      </c>
      <c r="F3992" s="1" t="s">
        <v>1656</v>
      </c>
      <c r="G3992" s="1" t="s">
        <v>1657</v>
      </c>
    </row>
    <row r="3993" spans="1:7" x14ac:dyDescent="0.25">
      <c r="A3993" s="1">
        <v>17010068</v>
      </c>
      <c r="B3993" s="1" t="s">
        <v>10532</v>
      </c>
      <c r="C3993" s="1" t="s">
        <v>10533</v>
      </c>
      <c r="D3993" s="1" t="s">
        <v>10534</v>
      </c>
      <c r="E3993" s="1" t="s">
        <v>66</v>
      </c>
      <c r="F3993" s="1" t="s">
        <v>4851</v>
      </c>
      <c r="G3993" s="1" t="s">
        <v>4852</v>
      </c>
    </row>
    <row r="3994" spans="1:7" x14ac:dyDescent="0.25">
      <c r="A3994" s="1">
        <v>14730009</v>
      </c>
      <c r="B3994" s="1" t="s">
        <v>10535</v>
      </c>
      <c r="C3994" s="1" t="s">
        <v>10535</v>
      </c>
      <c r="D3994" s="1" t="s">
        <v>10535</v>
      </c>
      <c r="E3994" s="1" t="s">
        <v>66</v>
      </c>
      <c r="F3994" s="1" t="s">
        <v>10536</v>
      </c>
      <c r="G3994" s="1" t="s">
        <v>199</v>
      </c>
    </row>
    <row r="3995" spans="1:7" x14ac:dyDescent="0.25">
      <c r="A3995" s="1">
        <v>15742011</v>
      </c>
      <c r="B3995" s="1" t="s">
        <v>10537</v>
      </c>
      <c r="C3995" s="1" t="s">
        <v>10538</v>
      </c>
      <c r="D3995" s="1" t="s">
        <v>10539</v>
      </c>
      <c r="E3995" s="1" t="s">
        <v>65</v>
      </c>
      <c r="F3995" s="1" t="s">
        <v>10216</v>
      </c>
      <c r="G3995" s="1" t="s">
        <v>10217</v>
      </c>
    </row>
    <row r="3996" spans="1:7" x14ac:dyDescent="0.25">
      <c r="A3996" s="1">
        <v>15742012</v>
      </c>
      <c r="B3996" s="1" t="s">
        <v>10540</v>
      </c>
      <c r="C3996" s="1" t="s">
        <v>10541</v>
      </c>
      <c r="D3996" s="1" t="s">
        <v>10542</v>
      </c>
      <c r="E3996" s="1" t="s">
        <v>66</v>
      </c>
      <c r="F3996" s="1" t="s">
        <v>10216</v>
      </c>
      <c r="G3996" s="1" t="s">
        <v>10217</v>
      </c>
    </row>
    <row r="3997" spans="1:7" x14ac:dyDescent="0.25">
      <c r="A3997" s="1">
        <v>15745003</v>
      </c>
      <c r="B3997" s="1" t="s">
        <v>10543</v>
      </c>
      <c r="C3997" s="1" t="s">
        <v>10544</v>
      </c>
      <c r="D3997" s="1" t="s">
        <v>10545</v>
      </c>
      <c r="E3997" s="1" t="s">
        <v>65</v>
      </c>
      <c r="F3997" s="1" t="s">
        <v>1388</v>
      </c>
      <c r="G3997" s="1" t="s">
        <v>1389</v>
      </c>
    </row>
    <row r="3998" spans="1:7" x14ac:dyDescent="0.25">
      <c r="A3998" s="1">
        <v>15745004</v>
      </c>
      <c r="B3998" s="1" t="s">
        <v>10546</v>
      </c>
      <c r="C3998" s="1" t="s">
        <v>10547</v>
      </c>
      <c r="D3998" s="1" t="s">
        <v>10548</v>
      </c>
      <c r="E3998" s="1" t="s">
        <v>65</v>
      </c>
      <c r="F3998" s="1" t="s">
        <v>1388</v>
      </c>
      <c r="G3998" s="1" t="s">
        <v>1389</v>
      </c>
    </row>
    <row r="3999" spans="1:7" x14ac:dyDescent="0.25">
      <c r="A3999" s="1">
        <v>15745012</v>
      </c>
      <c r="B3999" s="1" t="s">
        <v>10549</v>
      </c>
      <c r="C3999" s="1" t="s">
        <v>10550</v>
      </c>
      <c r="D3999" s="1" t="s">
        <v>10551</v>
      </c>
      <c r="E3999" s="1" t="s">
        <v>65</v>
      </c>
      <c r="F3999" s="1" t="s">
        <v>1388</v>
      </c>
      <c r="G3999" s="1" t="s">
        <v>1389</v>
      </c>
    </row>
    <row r="4000" spans="1:7" x14ac:dyDescent="0.25">
      <c r="A4000" s="1">
        <v>15745013</v>
      </c>
      <c r="B4000" s="1" t="s">
        <v>10552</v>
      </c>
      <c r="C4000" s="1" t="s">
        <v>10553</v>
      </c>
      <c r="D4000" s="1" t="s">
        <v>10554</v>
      </c>
      <c r="E4000" s="1" t="s">
        <v>65</v>
      </c>
      <c r="F4000" s="1" t="s">
        <v>1388</v>
      </c>
      <c r="G4000" s="1" t="s">
        <v>1389</v>
      </c>
    </row>
    <row r="4001" spans="1:7" x14ac:dyDescent="0.25">
      <c r="A4001" s="1">
        <v>15745014</v>
      </c>
      <c r="B4001" s="1" t="s">
        <v>10555</v>
      </c>
      <c r="C4001" s="1" t="s">
        <v>10556</v>
      </c>
      <c r="D4001" s="1" t="s">
        <v>10557</v>
      </c>
      <c r="E4001" s="1" t="s">
        <v>65</v>
      </c>
      <c r="F4001" s="1" t="s">
        <v>1388</v>
      </c>
      <c r="G4001" s="1" t="s">
        <v>1389</v>
      </c>
    </row>
    <row r="4002" spans="1:7" x14ac:dyDescent="0.25">
      <c r="A4002" s="1">
        <v>15745015</v>
      </c>
      <c r="B4002" s="1" t="s">
        <v>10558</v>
      </c>
      <c r="C4002" s="1" t="s">
        <v>10559</v>
      </c>
      <c r="D4002" s="1" t="s">
        <v>10560</v>
      </c>
      <c r="E4002" s="1" t="s">
        <v>65</v>
      </c>
      <c r="F4002" s="1" t="s">
        <v>1388</v>
      </c>
      <c r="G4002" s="1" t="s">
        <v>1389</v>
      </c>
    </row>
    <row r="4003" spans="1:7" x14ac:dyDescent="0.25">
      <c r="A4003" s="1">
        <v>15745016</v>
      </c>
      <c r="B4003" s="1" t="s">
        <v>10561</v>
      </c>
      <c r="C4003" s="1" t="s">
        <v>10562</v>
      </c>
      <c r="D4003" s="1" t="s">
        <v>10563</v>
      </c>
      <c r="E4003" s="1" t="s">
        <v>65</v>
      </c>
      <c r="F4003" s="1" t="s">
        <v>1388</v>
      </c>
      <c r="G4003" s="1" t="s">
        <v>1389</v>
      </c>
    </row>
    <row r="4004" spans="1:7" x14ac:dyDescent="0.25">
      <c r="A4004" s="1">
        <v>15745021</v>
      </c>
      <c r="B4004" s="1" t="s">
        <v>10564</v>
      </c>
      <c r="C4004" s="1" t="s">
        <v>10565</v>
      </c>
      <c r="D4004" s="1" t="s">
        <v>10566</v>
      </c>
      <c r="E4004" s="1" t="s">
        <v>65</v>
      </c>
      <c r="F4004" s="1" t="s">
        <v>1388</v>
      </c>
      <c r="G4004" s="1" t="s">
        <v>1389</v>
      </c>
    </row>
    <row r="4005" spans="1:7" x14ac:dyDescent="0.25">
      <c r="A4005" s="1">
        <v>16990000</v>
      </c>
      <c r="B4005" s="1" t="s">
        <v>10567</v>
      </c>
      <c r="C4005" s="1" t="s">
        <v>10568</v>
      </c>
      <c r="D4005" s="1" t="s">
        <v>10569</v>
      </c>
      <c r="E4005" s="1" t="s">
        <v>66</v>
      </c>
      <c r="G4005" s="1" t="s">
        <v>199</v>
      </c>
    </row>
    <row r="4006" spans="1:7" x14ac:dyDescent="0.25">
      <c r="A4006" s="1">
        <v>16990001</v>
      </c>
      <c r="B4006" s="1" t="s">
        <v>10570</v>
      </c>
      <c r="C4006" s="1" t="s">
        <v>10571</v>
      </c>
      <c r="D4006" s="1" t="s">
        <v>10572</v>
      </c>
      <c r="E4006" s="1" t="s">
        <v>66</v>
      </c>
      <c r="G4006" s="1" t="s">
        <v>199</v>
      </c>
    </row>
    <row r="4007" spans="1:7" x14ac:dyDescent="0.25">
      <c r="A4007" s="1">
        <v>17010069</v>
      </c>
      <c r="B4007" s="1" t="s">
        <v>10573</v>
      </c>
      <c r="C4007" s="1" t="s">
        <v>10574</v>
      </c>
      <c r="D4007" s="1" t="s">
        <v>10575</v>
      </c>
      <c r="E4007" s="1" t="s">
        <v>66</v>
      </c>
      <c r="F4007" s="1" t="s">
        <v>4851</v>
      </c>
      <c r="G4007" s="1" t="s">
        <v>4852</v>
      </c>
    </row>
    <row r="4008" spans="1:7" x14ac:dyDescent="0.25">
      <c r="A4008" s="1">
        <v>17010073</v>
      </c>
      <c r="B4008" s="1" t="s">
        <v>10576</v>
      </c>
      <c r="C4008" s="1" t="s">
        <v>10577</v>
      </c>
      <c r="D4008" s="1" t="s">
        <v>10578</v>
      </c>
      <c r="E4008" s="1" t="s">
        <v>66</v>
      </c>
      <c r="F4008" s="1" t="s">
        <v>4851</v>
      </c>
      <c r="G4008" s="1" t="s">
        <v>4852</v>
      </c>
    </row>
    <row r="4009" spans="1:7" x14ac:dyDescent="0.25">
      <c r="A4009" s="1">
        <v>17010080</v>
      </c>
      <c r="B4009" s="1" t="s">
        <v>10579</v>
      </c>
      <c r="C4009" s="1" t="s">
        <v>10580</v>
      </c>
      <c r="D4009" s="1" t="s">
        <v>10581</v>
      </c>
      <c r="E4009" s="1" t="s">
        <v>65</v>
      </c>
      <c r="F4009" s="1" t="s">
        <v>4851</v>
      </c>
      <c r="G4009" s="1" t="s">
        <v>4852</v>
      </c>
    </row>
    <row r="4010" spans="1:7" x14ac:dyDescent="0.25">
      <c r="A4010" s="1">
        <v>17010084</v>
      </c>
      <c r="B4010" s="1" t="s">
        <v>10582</v>
      </c>
      <c r="C4010" s="1" t="s">
        <v>10583</v>
      </c>
      <c r="D4010" s="1" t="s">
        <v>10584</v>
      </c>
      <c r="E4010" s="1" t="s">
        <v>66</v>
      </c>
      <c r="F4010" s="1" t="s">
        <v>4851</v>
      </c>
      <c r="G4010" s="1" t="s">
        <v>4852</v>
      </c>
    </row>
    <row r="4011" spans="1:7" x14ac:dyDescent="0.25">
      <c r="A4011" s="1">
        <v>17010085</v>
      </c>
      <c r="B4011" s="1" t="s">
        <v>10585</v>
      </c>
      <c r="C4011" s="1" t="s">
        <v>10586</v>
      </c>
      <c r="D4011" s="1" t="s">
        <v>10587</v>
      </c>
      <c r="E4011" s="1" t="s">
        <v>66</v>
      </c>
      <c r="F4011" s="1" t="s">
        <v>4851</v>
      </c>
      <c r="G4011" s="1" t="s">
        <v>4852</v>
      </c>
    </row>
    <row r="4012" spans="1:7" x14ac:dyDescent="0.25">
      <c r="A4012" s="1">
        <v>17010088</v>
      </c>
      <c r="B4012" s="1" t="s">
        <v>10588</v>
      </c>
      <c r="C4012" s="1" t="s">
        <v>10589</v>
      </c>
      <c r="D4012" s="1" t="s">
        <v>10590</v>
      </c>
      <c r="E4012" s="1" t="s">
        <v>66</v>
      </c>
      <c r="F4012" s="1" t="s">
        <v>1656</v>
      </c>
      <c r="G4012" s="1" t="s">
        <v>1657</v>
      </c>
    </row>
    <row r="4013" spans="1:7" x14ac:dyDescent="0.25">
      <c r="A4013" s="1">
        <v>17010091</v>
      </c>
      <c r="B4013" s="1" t="s">
        <v>10514</v>
      </c>
      <c r="C4013" s="1" t="s">
        <v>10515</v>
      </c>
      <c r="D4013" s="1" t="s">
        <v>10516</v>
      </c>
      <c r="E4013" s="1" t="s">
        <v>66</v>
      </c>
      <c r="F4013" s="1" t="s">
        <v>4851</v>
      </c>
      <c r="G4013" s="1" t="s">
        <v>4852</v>
      </c>
    </row>
    <row r="4014" spans="1:7" x14ac:dyDescent="0.25">
      <c r="A4014" s="1">
        <v>17010093</v>
      </c>
      <c r="B4014" s="1" t="s">
        <v>10591</v>
      </c>
      <c r="C4014" s="1" t="s">
        <v>10592</v>
      </c>
      <c r="D4014" s="1" t="s">
        <v>10593</v>
      </c>
      <c r="E4014" s="1" t="s">
        <v>66</v>
      </c>
      <c r="F4014" s="1" t="s">
        <v>4851</v>
      </c>
      <c r="G4014" s="1" t="s">
        <v>4852</v>
      </c>
    </row>
    <row r="4015" spans="1:7" x14ac:dyDescent="0.25">
      <c r="A4015" s="1">
        <v>17010096</v>
      </c>
      <c r="B4015" s="1" t="s">
        <v>10594</v>
      </c>
      <c r="C4015" s="1" t="s">
        <v>10595</v>
      </c>
      <c r="D4015" s="1" t="s">
        <v>10596</v>
      </c>
      <c r="E4015" s="1" t="s">
        <v>66</v>
      </c>
      <c r="F4015" s="1" t="s">
        <v>4472</v>
      </c>
      <c r="G4015" s="1" t="s">
        <v>4473</v>
      </c>
    </row>
    <row r="4016" spans="1:7" x14ac:dyDescent="0.25">
      <c r="A4016" s="1">
        <v>17010097</v>
      </c>
      <c r="B4016" s="1" t="s">
        <v>10597</v>
      </c>
      <c r="C4016" s="1" t="s">
        <v>10598</v>
      </c>
      <c r="D4016" s="1" t="s">
        <v>10599</v>
      </c>
      <c r="E4016" s="1" t="s">
        <v>66</v>
      </c>
      <c r="F4016" s="1" t="s">
        <v>4472</v>
      </c>
      <c r="G4016" s="1" t="s">
        <v>4473</v>
      </c>
    </row>
    <row r="4017" spans="1:7" x14ac:dyDescent="0.25">
      <c r="A4017" s="1">
        <v>17010098</v>
      </c>
      <c r="B4017" s="1" t="s">
        <v>10600</v>
      </c>
      <c r="C4017" s="1" t="s">
        <v>10601</v>
      </c>
      <c r="D4017" s="1" t="s">
        <v>10602</v>
      </c>
      <c r="E4017" s="1" t="s">
        <v>66</v>
      </c>
      <c r="F4017" s="1" t="s">
        <v>4472</v>
      </c>
      <c r="G4017" s="1" t="s">
        <v>4473</v>
      </c>
    </row>
    <row r="4018" spans="1:7" x14ac:dyDescent="0.25">
      <c r="A4018" s="1">
        <v>17010099</v>
      </c>
      <c r="B4018" s="1" t="s">
        <v>10603</v>
      </c>
      <c r="C4018" s="1" t="s">
        <v>10604</v>
      </c>
      <c r="D4018" s="1" t="s">
        <v>10605</v>
      </c>
      <c r="E4018" s="1" t="s">
        <v>66</v>
      </c>
      <c r="F4018" s="1" t="s">
        <v>4472</v>
      </c>
      <c r="G4018" s="1" t="s">
        <v>4473</v>
      </c>
    </row>
    <row r="4019" spans="1:7" x14ac:dyDescent="0.25">
      <c r="A4019" s="1">
        <v>17010100</v>
      </c>
      <c r="B4019" s="1" t="s">
        <v>10606</v>
      </c>
      <c r="C4019" s="1" t="s">
        <v>10607</v>
      </c>
      <c r="D4019" s="1" t="s">
        <v>10608</v>
      </c>
      <c r="E4019" s="1" t="s">
        <v>66</v>
      </c>
      <c r="F4019" s="1" t="s">
        <v>4472</v>
      </c>
      <c r="G4019" s="1" t="s">
        <v>4473</v>
      </c>
    </row>
    <row r="4020" spans="1:7" x14ac:dyDescent="0.25">
      <c r="A4020" s="1">
        <v>17010101</v>
      </c>
      <c r="B4020" s="1" t="s">
        <v>10609</v>
      </c>
      <c r="C4020" s="1" t="s">
        <v>10610</v>
      </c>
      <c r="D4020" s="1" t="s">
        <v>10611</v>
      </c>
      <c r="E4020" s="1" t="s">
        <v>66</v>
      </c>
      <c r="F4020" s="1" t="s">
        <v>4472</v>
      </c>
      <c r="G4020" s="1" t="s">
        <v>4473</v>
      </c>
    </row>
    <row r="4021" spans="1:7" x14ac:dyDescent="0.25">
      <c r="A4021" s="1">
        <v>17010102</v>
      </c>
      <c r="B4021" s="1" t="s">
        <v>10612</v>
      </c>
      <c r="C4021" s="1" t="s">
        <v>10613</v>
      </c>
      <c r="D4021" s="1" t="s">
        <v>10614</v>
      </c>
      <c r="E4021" s="1" t="s">
        <v>66</v>
      </c>
      <c r="F4021" s="1" t="s">
        <v>4472</v>
      </c>
      <c r="G4021" s="1" t="s">
        <v>4473</v>
      </c>
    </row>
    <row r="4022" spans="1:7" x14ac:dyDescent="0.25">
      <c r="A4022" s="1">
        <v>17010108</v>
      </c>
      <c r="B4022" s="1" t="s">
        <v>10615</v>
      </c>
      <c r="C4022" s="1" t="s">
        <v>10616</v>
      </c>
      <c r="D4022" s="1" t="s">
        <v>10617</v>
      </c>
      <c r="E4022" s="1" t="s">
        <v>65</v>
      </c>
      <c r="F4022" s="1" t="s">
        <v>2148</v>
      </c>
      <c r="G4022" s="1" t="s">
        <v>2149</v>
      </c>
    </row>
    <row r="4023" spans="1:7" x14ac:dyDescent="0.25">
      <c r="A4023" s="1">
        <v>17010117</v>
      </c>
      <c r="B4023" s="1" t="s">
        <v>10618</v>
      </c>
      <c r="C4023" s="1" t="s">
        <v>10619</v>
      </c>
      <c r="D4023" s="1" t="s">
        <v>10620</v>
      </c>
      <c r="E4023" s="1" t="s">
        <v>66</v>
      </c>
      <c r="F4023" s="1" t="s">
        <v>10488</v>
      </c>
      <c r="G4023" s="1" t="s">
        <v>10489</v>
      </c>
    </row>
    <row r="4024" spans="1:7" x14ac:dyDescent="0.25">
      <c r="A4024" s="1">
        <v>17010127</v>
      </c>
      <c r="B4024" s="1" t="s">
        <v>10573</v>
      </c>
      <c r="C4024" s="1" t="s">
        <v>10574</v>
      </c>
      <c r="D4024" s="1" t="s">
        <v>10575</v>
      </c>
      <c r="E4024" s="1" t="s">
        <v>66</v>
      </c>
      <c r="F4024" s="1" t="s">
        <v>4851</v>
      </c>
      <c r="G4024" s="1" t="s">
        <v>4852</v>
      </c>
    </row>
    <row r="4025" spans="1:7" x14ac:dyDescent="0.25">
      <c r="A4025" s="1">
        <v>17010138</v>
      </c>
      <c r="B4025" s="1" t="s">
        <v>10621</v>
      </c>
      <c r="C4025" s="1" t="s">
        <v>10622</v>
      </c>
      <c r="D4025" s="1" t="s">
        <v>10623</v>
      </c>
      <c r="E4025" s="1" t="s">
        <v>66</v>
      </c>
      <c r="F4025" s="1" t="s">
        <v>10488</v>
      </c>
      <c r="G4025" s="1" t="s">
        <v>10489</v>
      </c>
    </row>
    <row r="4026" spans="1:7" x14ac:dyDescent="0.25">
      <c r="A4026" s="1">
        <v>17010141</v>
      </c>
      <c r="B4026" s="1" t="s">
        <v>10624</v>
      </c>
      <c r="C4026" s="1" t="s">
        <v>10625</v>
      </c>
      <c r="D4026" s="1" t="s">
        <v>10626</v>
      </c>
      <c r="E4026" s="1" t="s">
        <v>66</v>
      </c>
      <c r="F4026" s="1" t="s">
        <v>4851</v>
      </c>
      <c r="G4026" s="1" t="s">
        <v>4852</v>
      </c>
    </row>
    <row r="4027" spans="1:7" x14ac:dyDescent="0.25">
      <c r="A4027" s="1">
        <v>17010142</v>
      </c>
      <c r="B4027" s="1" t="s">
        <v>10627</v>
      </c>
      <c r="C4027" s="1" t="s">
        <v>10628</v>
      </c>
      <c r="D4027" s="1" t="s">
        <v>10629</v>
      </c>
      <c r="E4027" s="1" t="s">
        <v>66</v>
      </c>
      <c r="F4027" s="1" t="s">
        <v>4851</v>
      </c>
      <c r="G4027" s="1" t="s">
        <v>4852</v>
      </c>
    </row>
    <row r="4028" spans="1:7" x14ac:dyDescent="0.25">
      <c r="A4028" s="1">
        <v>17010150</v>
      </c>
      <c r="B4028" s="1" t="s">
        <v>10630</v>
      </c>
      <c r="C4028" s="1" t="s">
        <v>10631</v>
      </c>
      <c r="D4028" s="1" t="s">
        <v>10632</v>
      </c>
      <c r="E4028" s="1" t="s">
        <v>66</v>
      </c>
      <c r="F4028" s="1" t="s">
        <v>1656</v>
      </c>
      <c r="G4028" s="1" t="s">
        <v>1657</v>
      </c>
    </row>
    <row r="4029" spans="1:7" x14ac:dyDescent="0.25">
      <c r="A4029" s="1">
        <v>17010155</v>
      </c>
      <c r="B4029" s="1" t="s">
        <v>10633</v>
      </c>
      <c r="C4029" s="1" t="s">
        <v>10634</v>
      </c>
      <c r="D4029" s="1" t="s">
        <v>10635</v>
      </c>
      <c r="E4029" s="1" t="s">
        <v>66</v>
      </c>
      <c r="F4029" s="1" t="s">
        <v>10488</v>
      </c>
      <c r="G4029" s="1" t="s">
        <v>10489</v>
      </c>
    </row>
    <row r="4030" spans="1:7" x14ac:dyDescent="0.25">
      <c r="A4030" s="1">
        <v>17010157</v>
      </c>
      <c r="B4030" s="1" t="s">
        <v>9621</v>
      </c>
      <c r="C4030" s="1" t="s">
        <v>9622</v>
      </c>
      <c r="D4030" s="1" t="s">
        <v>9623</v>
      </c>
      <c r="E4030" s="1" t="s">
        <v>66</v>
      </c>
      <c r="F4030" s="1" t="s">
        <v>4851</v>
      </c>
      <c r="G4030" s="1" t="s">
        <v>4852</v>
      </c>
    </row>
    <row r="4031" spans="1:7" x14ac:dyDescent="0.25">
      <c r="A4031" s="1">
        <v>17010158</v>
      </c>
      <c r="B4031" s="1" t="s">
        <v>10636</v>
      </c>
      <c r="C4031" s="1" t="s">
        <v>10637</v>
      </c>
      <c r="D4031" s="1" t="s">
        <v>10638</v>
      </c>
      <c r="E4031" s="1" t="s">
        <v>66</v>
      </c>
      <c r="F4031" s="1" t="s">
        <v>1656</v>
      </c>
      <c r="G4031" s="1" t="s">
        <v>1657</v>
      </c>
    </row>
    <row r="4032" spans="1:7" x14ac:dyDescent="0.25">
      <c r="A4032" s="1">
        <v>17010159</v>
      </c>
      <c r="B4032" s="1" t="s">
        <v>10639</v>
      </c>
      <c r="C4032" s="1" t="s">
        <v>10640</v>
      </c>
      <c r="D4032" s="1" t="s">
        <v>10641</v>
      </c>
      <c r="E4032" s="1" t="s">
        <v>66</v>
      </c>
      <c r="F4032" s="1" t="s">
        <v>1656</v>
      </c>
      <c r="G4032" s="1" t="s">
        <v>1657</v>
      </c>
    </row>
    <row r="4033" spans="1:7" x14ac:dyDescent="0.25">
      <c r="A4033" s="1">
        <v>17010160</v>
      </c>
      <c r="B4033" s="1" t="s">
        <v>10642</v>
      </c>
      <c r="C4033" s="1" t="s">
        <v>10643</v>
      </c>
      <c r="D4033" s="1" t="s">
        <v>10644</v>
      </c>
      <c r="E4033" s="1" t="s">
        <v>66</v>
      </c>
      <c r="F4033" s="1" t="s">
        <v>1656</v>
      </c>
      <c r="G4033" s="1" t="s">
        <v>1657</v>
      </c>
    </row>
    <row r="4034" spans="1:7" x14ac:dyDescent="0.25">
      <c r="A4034" s="1">
        <v>17010161</v>
      </c>
      <c r="B4034" s="1" t="s">
        <v>9459</v>
      </c>
      <c r="C4034" s="1" t="s">
        <v>9460</v>
      </c>
      <c r="D4034" s="1" t="s">
        <v>9461</v>
      </c>
      <c r="E4034" s="1" t="s">
        <v>66</v>
      </c>
      <c r="F4034" s="1" t="s">
        <v>1656</v>
      </c>
      <c r="G4034" s="1" t="s">
        <v>1657</v>
      </c>
    </row>
    <row r="4035" spans="1:7" x14ac:dyDescent="0.25">
      <c r="A4035" s="1">
        <v>17010162</v>
      </c>
      <c r="B4035" s="1" t="s">
        <v>9462</v>
      </c>
      <c r="C4035" s="1" t="s">
        <v>9463</v>
      </c>
      <c r="D4035" s="1" t="s">
        <v>9464</v>
      </c>
      <c r="E4035" s="1" t="s">
        <v>66</v>
      </c>
      <c r="F4035" s="1" t="s">
        <v>1656</v>
      </c>
      <c r="G4035" s="1" t="s">
        <v>1657</v>
      </c>
    </row>
    <row r="4036" spans="1:7" x14ac:dyDescent="0.25">
      <c r="A4036" s="1">
        <v>17010163</v>
      </c>
      <c r="B4036" s="1" t="s">
        <v>10645</v>
      </c>
      <c r="C4036" s="1" t="s">
        <v>10646</v>
      </c>
      <c r="D4036" s="1" t="s">
        <v>10647</v>
      </c>
      <c r="E4036" s="1" t="s">
        <v>66</v>
      </c>
      <c r="F4036" s="1" t="s">
        <v>1656</v>
      </c>
      <c r="G4036" s="1" t="s">
        <v>1657</v>
      </c>
    </row>
    <row r="4037" spans="1:7" x14ac:dyDescent="0.25">
      <c r="A4037" s="1">
        <v>17010164</v>
      </c>
      <c r="B4037" s="1" t="s">
        <v>10648</v>
      </c>
      <c r="C4037" s="1" t="s">
        <v>10649</v>
      </c>
      <c r="D4037" s="1" t="s">
        <v>10650</v>
      </c>
      <c r="E4037" s="1" t="s">
        <v>66</v>
      </c>
      <c r="F4037" s="1" t="s">
        <v>1656</v>
      </c>
      <c r="G4037" s="1" t="s">
        <v>1657</v>
      </c>
    </row>
    <row r="4038" spans="1:7" x14ac:dyDescent="0.25">
      <c r="A4038" s="1">
        <v>17010221</v>
      </c>
      <c r="B4038" s="1" t="s">
        <v>10651</v>
      </c>
      <c r="C4038" s="1" t="s">
        <v>10652</v>
      </c>
      <c r="D4038" s="1" t="s">
        <v>10653</v>
      </c>
      <c r="E4038" s="1" t="s">
        <v>66</v>
      </c>
      <c r="F4038" s="1" t="s">
        <v>4851</v>
      </c>
      <c r="G4038" s="1" t="s">
        <v>4852</v>
      </c>
    </row>
    <row r="4039" spans="1:7" x14ac:dyDescent="0.25">
      <c r="A4039" s="1">
        <v>17011150</v>
      </c>
      <c r="B4039" s="1" t="s">
        <v>10654</v>
      </c>
      <c r="C4039" s="1" t="s">
        <v>10655</v>
      </c>
      <c r="D4039" s="1" t="s">
        <v>10656</v>
      </c>
      <c r="E4039" s="1" t="s">
        <v>66</v>
      </c>
      <c r="F4039" s="1" t="s">
        <v>4851</v>
      </c>
      <c r="G4039" s="1" t="s">
        <v>4852</v>
      </c>
    </row>
    <row r="4040" spans="1:7" x14ac:dyDescent="0.25">
      <c r="A4040" s="1">
        <v>17011185</v>
      </c>
      <c r="B4040" s="1" t="s">
        <v>10657</v>
      </c>
      <c r="C4040" s="1" t="s">
        <v>10658</v>
      </c>
      <c r="D4040" s="1" t="s">
        <v>10659</v>
      </c>
      <c r="E4040" s="1" t="s">
        <v>66</v>
      </c>
      <c r="F4040" s="1" t="s">
        <v>4851</v>
      </c>
      <c r="G4040" s="1" t="s">
        <v>4852</v>
      </c>
    </row>
    <row r="4041" spans="1:7" x14ac:dyDescent="0.25">
      <c r="A4041" s="1">
        <v>17012001</v>
      </c>
      <c r="B4041" s="1" t="s">
        <v>10660</v>
      </c>
      <c r="C4041" s="1" t="s">
        <v>10661</v>
      </c>
      <c r="D4041" s="1" t="s">
        <v>10662</v>
      </c>
      <c r="E4041" s="1" t="s">
        <v>65</v>
      </c>
      <c r="F4041" s="1" t="s">
        <v>2148</v>
      </c>
      <c r="G4041" s="1" t="s">
        <v>2149</v>
      </c>
    </row>
    <row r="4042" spans="1:7" x14ac:dyDescent="0.25">
      <c r="A4042" s="1">
        <v>17015005</v>
      </c>
      <c r="B4042" s="1" t="s">
        <v>10663</v>
      </c>
      <c r="C4042" s="1" t="s">
        <v>10664</v>
      </c>
      <c r="D4042" s="1" t="s">
        <v>10665</v>
      </c>
      <c r="E4042" s="1" t="s">
        <v>66</v>
      </c>
      <c r="F4042" s="1" t="s">
        <v>4851</v>
      </c>
      <c r="G4042" s="1" t="s">
        <v>4852</v>
      </c>
    </row>
    <row r="4043" spans="1:7" x14ac:dyDescent="0.25">
      <c r="A4043" s="1">
        <v>17015007</v>
      </c>
      <c r="B4043" s="1" t="s">
        <v>10666</v>
      </c>
      <c r="C4043" s="1" t="s">
        <v>10667</v>
      </c>
      <c r="D4043" s="1" t="s">
        <v>10668</v>
      </c>
      <c r="E4043" s="1" t="s">
        <v>66</v>
      </c>
      <c r="F4043" s="1" t="s">
        <v>1656</v>
      </c>
      <c r="G4043" s="1" t="s">
        <v>1657</v>
      </c>
    </row>
    <row r="4044" spans="1:7" x14ac:dyDescent="0.25">
      <c r="A4044" s="1">
        <v>17015008</v>
      </c>
      <c r="B4044" s="1" t="s">
        <v>10669</v>
      </c>
      <c r="C4044" s="1" t="s">
        <v>10670</v>
      </c>
      <c r="D4044" s="1" t="s">
        <v>10671</v>
      </c>
      <c r="E4044" s="1" t="s">
        <v>66</v>
      </c>
      <c r="F4044" s="1" t="s">
        <v>1656</v>
      </c>
      <c r="G4044" s="1" t="s">
        <v>1657</v>
      </c>
    </row>
    <row r="4045" spans="1:7" x14ac:dyDescent="0.25">
      <c r="A4045" s="1">
        <v>17015030</v>
      </c>
      <c r="B4045" s="1" t="s">
        <v>10672</v>
      </c>
      <c r="C4045" s="1" t="s">
        <v>10673</v>
      </c>
      <c r="D4045" s="1" t="s">
        <v>10674</v>
      </c>
      <c r="E4045" s="1" t="s">
        <v>66</v>
      </c>
      <c r="F4045" s="1" t="s">
        <v>4851</v>
      </c>
      <c r="G4045" s="1" t="s">
        <v>4852</v>
      </c>
    </row>
    <row r="4046" spans="1:7" x14ac:dyDescent="0.25">
      <c r="A4046" s="1">
        <v>17015031</v>
      </c>
      <c r="B4046" s="1" t="s">
        <v>10675</v>
      </c>
      <c r="C4046" s="1" t="s">
        <v>10676</v>
      </c>
      <c r="D4046" s="1" t="s">
        <v>10677</v>
      </c>
      <c r="E4046" s="1" t="s">
        <v>66</v>
      </c>
      <c r="F4046" s="1" t="s">
        <v>4851</v>
      </c>
      <c r="G4046" s="1" t="s">
        <v>4852</v>
      </c>
    </row>
    <row r="4047" spans="1:7" x14ac:dyDescent="0.25">
      <c r="A4047" s="1">
        <v>17015035</v>
      </c>
      <c r="B4047" s="1" t="s">
        <v>10678</v>
      </c>
      <c r="C4047" s="1" t="s">
        <v>10679</v>
      </c>
      <c r="D4047" s="1" t="s">
        <v>10680</v>
      </c>
      <c r="E4047" s="1" t="s">
        <v>66</v>
      </c>
      <c r="F4047" s="1" t="s">
        <v>1656</v>
      </c>
      <c r="G4047" s="1" t="s">
        <v>1657</v>
      </c>
    </row>
    <row r="4048" spans="1:7" x14ac:dyDescent="0.25">
      <c r="A4048" s="1">
        <v>17015036</v>
      </c>
      <c r="B4048" s="1" t="s">
        <v>10681</v>
      </c>
      <c r="C4048" s="1" t="s">
        <v>10682</v>
      </c>
      <c r="D4048" s="1" t="s">
        <v>10683</v>
      </c>
      <c r="E4048" s="1" t="s">
        <v>66</v>
      </c>
      <c r="F4048" s="1" t="s">
        <v>4851</v>
      </c>
      <c r="G4048" s="1" t="s">
        <v>4852</v>
      </c>
    </row>
    <row r="4049" spans="1:7" x14ac:dyDescent="0.25">
      <c r="A4049" s="1">
        <v>17015039</v>
      </c>
      <c r="B4049" s="1" t="s">
        <v>10684</v>
      </c>
      <c r="C4049" s="1" t="s">
        <v>10685</v>
      </c>
      <c r="D4049" s="1" t="s">
        <v>10686</v>
      </c>
      <c r="E4049" s="1" t="s">
        <v>66</v>
      </c>
      <c r="F4049" s="1" t="s">
        <v>4851</v>
      </c>
      <c r="G4049" s="1" t="s">
        <v>4852</v>
      </c>
    </row>
    <row r="4050" spans="1:7" x14ac:dyDescent="0.25">
      <c r="A4050" s="1">
        <v>17015047</v>
      </c>
      <c r="B4050" s="1" t="s">
        <v>10687</v>
      </c>
      <c r="C4050" s="1" t="s">
        <v>10688</v>
      </c>
      <c r="D4050" s="1" t="s">
        <v>10689</v>
      </c>
      <c r="E4050" s="1" t="s">
        <v>66</v>
      </c>
      <c r="F4050" s="1" t="s">
        <v>4851</v>
      </c>
      <c r="G4050" s="1" t="s">
        <v>4852</v>
      </c>
    </row>
    <row r="4051" spans="1:7" x14ac:dyDescent="0.25">
      <c r="A4051" s="1">
        <v>17015053</v>
      </c>
      <c r="B4051" s="1" t="s">
        <v>10690</v>
      </c>
      <c r="C4051" s="1" t="s">
        <v>10691</v>
      </c>
      <c r="D4051" s="1" t="s">
        <v>10692</v>
      </c>
      <c r="E4051" s="1" t="s">
        <v>66</v>
      </c>
      <c r="F4051" s="1" t="s">
        <v>1656</v>
      </c>
      <c r="G4051" s="1" t="s">
        <v>1657</v>
      </c>
    </row>
    <row r="4052" spans="1:7" x14ac:dyDescent="0.25">
      <c r="A4052" s="1">
        <v>17015054</v>
      </c>
      <c r="B4052" s="1" t="s">
        <v>10693</v>
      </c>
      <c r="C4052" s="1" t="s">
        <v>10694</v>
      </c>
      <c r="D4052" s="1" t="s">
        <v>10695</v>
      </c>
      <c r="E4052" s="1" t="s">
        <v>66</v>
      </c>
      <c r="F4052" s="1" t="s">
        <v>4851</v>
      </c>
      <c r="G4052" s="1" t="s">
        <v>4852</v>
      </c>
    </row>
    <row r="4053" spans="1:7" x14ac:dyDescent="0.25">
      <c r="A4053" s="1">
        <v>17015061</v>
      </c>
      <c r="B4053" s="1" t="s">
        <v>10696</v>
      </c>
      <c r="C4053" s="1" t="s">
        <v>10697</v>
      </c>
      <c r="D4053" s="1" t="s">
        <v>10698</v>
      </c>
      <c r="E4053" s="1" t="s">
        <v>66</v>
      </c>
      <c r="F4053" s="1" t="s">
        <v>4851</v>
      </c>
      <c r="G4053" s="1" t="s">
        <v>4852</v>
      </c>
    </row>
    <row r="4054" spans="1:7" x14ac:dyDescent="0.25">
      <c r="A4054" s="1">
        <v>17015064</v>
      </c>
      <c r="B4054" s="1" t="s">
        <v>10699</v>
      </c>
      <c r="C4054" s="1" t="s">
        <v>10700</v>
      </c>
      <c r="D4054" s="1" t="s">
        <v>10701</v>
      </c>
      <c r="E4054" s="1" t="s">
        <v>66</v>
      </c>
      <c r="F4054" s="1" t="s">
        <v>4851</v>
      </c>
      <c r="G4054" s="1" t="s">
        <v>4852</v>
      </c>
    </row>
    <row r="4055" spans="1:7" x14ac:dyDescent="0.25">
      <c r="A4055" s="1">
        <v>17015065</v>
      </c>
      <c r="B4055" s="1" t="s">
        <v>10702</v>
      </c>
      <c r="C4055" s="1" t="s">
        <v>10703</v>
      </c>
      <c r="D4055" s="1" t="s">
        <v>10704</v>
      </c>
      <c r="E4055" s="1" t="s">
        <v>66</v>
      </c>
      <c r="F4055" s="1" t="s">
        <v>4851</v>
      </c>
      <c r="G4055" s="1" t="s">
        <v>4852</v>
      </c>
    </row>
    <row r="4056" spans="1:7" x14ac:dyDescent="0.25">
      <c r="A4056" s="1">
        <v>17015066</v>
      </c>
      <c r="B4056" s="1" t="s">
        <v>10705</v>
      </c>
      <c r="C4056" s="1" t="s">
        <v>10706</v>
      </c>
      <c r="D4056" s="1" t="s">
        <v>10707</v>
      </c>
      <c r="E4056" s="1" t="s">
        <v>66</v>
      </c>
      <c r="F4056" s="1" t="s">
        <v>4851</v>
      </c>
      <c r="G4056" s="1" t="s">
        <v>4852</v>
      </c>
    </row>
    <row r="4057" spans="1:7" x14ac:dyDescent="0.25">
      <c r="A4057" s="1">
        <v>17015080</v>
      </c>
      <c r="B4057" s="1" t="s">
        <v>10708</v>
      </c>
      <c r="C4057" s="1" t="s">
        <v>10709</v>
      </c>
      <c r="D4057" s="1" t="s">
        <v>10710</v>
      </c>
      <c r="E4057" s="1" t="s">
        <v>66</v>
      </c>
      <c r="F4057" s="1" t="s">
        <v>1656</v>
      </c>
      <c r="G4057" s="1" t="s">
        <v>1657</v>
      </c>
    </row>
    <row r="4058" spans="1:7" x14ac:dyDescent="0.25">
      <c r="A4058" s="1">
        <v>17015081</v>
      </c>
      <c r="B4058" s="1" t="s">
        <v>10711</v>
      </c>
      <c r="C4058" s="1" t="s">
        <v>10712</v>
      </c>
      <c r="D4058" s="1" t="s">
        <v>10713</v>
      </c>
      <c r="E4058" s="1" t="s">
        <v>66</v>
      </c>
      <c r="F4058" s="1" t="s">
        <v>4851</v>
      </c>
      <c r="G4058" s="1" t="s">
        <v>4852</v>
      </c>
    </row>
    <row r="4059" spans="1:7" x14ac:dyDescent="0.25">
      <c r="A4059" s="1">
        <v>17015083</v>
      </c>
      <c r="B4059" s="1" t="s">
        <v>10714</v>
      </c>
      <c r="C4059" s="1" t="s">
        <v>10715</v>
      </c>
      <c r="D4059" s="1" t="s">
        <v>10716</v>
      </c>
      <c r="E4059" s="1" t="s">
        <v>66</v>
      </c>
      <c r="F4059" s="1" t="s">
        <v>4851</v>
      </c>
      <c r="G4059" s="1" t="s">
        <v>4852</v>
      </c>
    </row>
    <row r="4060" spans="1:7" x14ac:dyDescent="0.25">
      <c r="A4060" s="1">
        <v>17015084</v>
      </c>
      <c r="B4060" s="1" t="s">
        <v>10717</v>
      </c>
      <c r="C4060" s="1" t="s">
        <v>10718</v>
      </c>
      <c r="D4060" s="1" t="s">
        <v>10719</v>
      </c>
      <c r="E4060" s="1" t="s">
        <v>66</v>
      </c>
      <c r="F4060" s="1" t="s">
        <v>4851</v>
      </c>
      <c r="G4060" s="1" t="s">
        <v>4852</v>
      </c>
    </row>
    <row r="4061" spans="1:7" x14ac:dyDescent="0.25">
      <c r="A4061" s="1">
        <v>17015087</v>
      </c>
      <c r="B4061" s="1" t="s">
        <v>10720</v>
      </c>
      <c r="C4061" s="1" t="s">
        <v>10721</v>
      </c>
      <c r="D4061" s="1" t="s">
        <v>10722</v>
      </c>
      <c r="E4061" s="1" t="s">
        <v>66</v>
      </c>
      <c r="F4061" s="1" t="s">
        <v>10488</v>
      </c>
      <c r="G4061" s="1" t="s">
        <v>10489</v>
      </c>
    </row>
    <row r="4062" spans="1:7" x14ac:dyDescent="0.25">
      <c r="A4062" s="1">
        <v>17015091</v>
      </c>
      <c r="B4062" s="1" t="s">
        <v>10723</v>
      </c>
      <c r="C4062" s="1" t="s">
        <v>10724</v>
      </c>
      <c r="D4062" s="1" t="s">
        <v>10725</v>
      </c>
      <c r="E4062" s="1" t="s">
        <v>66</v>
      </c>
      <c r="F4062" s="1" t="s">
        <v>4851</v>
      </c>
      <c r="G4062" s="1" t="s">
        <v>4852</v>
      </c>
    </row>
    <row r="4063" spans="1:7" x14ac:dyDescent="0.25">
      <c r="A4063" s="1">
        <v>17016001</v>
      </c>
      <c r="B4063" s="1" t="s">
        <v>10726</v>
      </c>
      <c r="C4063" s="1" t="s">
        <v>10727</v>
      </c>
      <c r="D4063" s="1" t="s">
        <v>10728</v>
      </c>
      <c r="E4063" s="1" t="s">
        <v>66</v>
      </c>
      <c r="F4063" s="1" t="s">
        <v>4519</v>
      </c>
      <c r="G4063" s="1" t="s">
        <v>4520</v>
      </c>
    </row>
    <row r="4064" spans="1:7" x14ac:dyDescent="0.25">
      <c r="A4064" s="1">
        <v>17016003</v>
      </c>
      <c r="B4064" s="1" t="s">
        <v>10729</v>
      </c>
      <c r="C4064" s="1" t="s">
        <v>10730</v>
      </c>
      <c r="D4064" s="1" t="s">
        <v>10731</v>
      </c>
      <c r="E4064" s="1" t="s">
        <v>66</v>
      </c>
      <c r="F4064" s="1" t="s">
        <v>4519</v>
      </c>
      <c r="G4064" s="1" t="s">
        <v>4520</v>
      </c>
    </row>
    <row r="4065" spans="1:7" x14ac:dyDescent="0.25">
      <c r="A4065" s="1">
        <v>17016004</v>
      </c>
      <c r="B4065" s="1" t="s">
        <v>10732</v>
      </c>
      <c r="C4065" s="1" t="s">
        <v>10733</v>
      </c>
      <c r="D4065" s="1" t="s">
        <v>10734</v>
      </c>
      <c r="E4065" s="1" t="s">
        <v>66</v>
      </c>
      <c r="F4065" s="1" t="s">
        <v>4519</v>
      </c>
      <c r="G4065" s="1" t="s">
        <v>4520</v>
      </c>
    </row>
    <row r="4066" spans="1:7" x14ac:dyDescent="0.25">
      <c r="A4066" s="1">
        <v>17016005</v>
      </c>
      <c r="B4066" s="1" t="s">
        <v>10735</v>
      </c>
      <c r="C4066" s="1" t="s">
        <v>10736</v>
      </c>
      <c r="D4066" s="1" t="s">
        <v>10737</v>
      </c>
      <c r="E4066" s="1" t="s">
        <v>66</v>
      </c>
      <c r="F4066" s="1" t="s">
        <v>4519</v>
      </c>
      <c r="G4066" s="1" t="s">
        <v>4520</v>
      </c>
    </row>
    <row r="4067" spans="1:7" x14ac:dyDescent="0.25">
      <c r="A4067" s="1">
        <v>17016006</v>
      </c>
      <c r="B4067" s="1" t="s">
        <v>10738</v>
      </c>
      <c r="C4067" s="1" t="s">
        <v>10739</v>
      </c>
      <c r="D4067" s="1" t="s">
        <v>10740</v>
      </c>
      <c r="E4067" s="1" t="s">
        <v>66</v>
      </c>
      <c r="F4067" s="1" t="s">
        <v>4519</v>
      </c>
      <c r="G4067" s="1" t="s">
        <v>4520</v>
      </c>
    </row>
    <row r="4068" spans="1:7" x14ac:dyDescent="0.25">
      <c r="A4068" s="1">
        <v>17016007</v>
      </c>
      <c r="B4068" s="1" t="s">
        <v>10741</v>
      </c>
      <c r="C4068" s="1" t="s">
        <v>10742</v>
      </c>
      <c r="D4068" s="1" t="s">
        <v>10743</v>
      </c>
      <c r="E4068" s="1" t="s">
        <v>66</v>
      </c>
      <c r="F4068" s="1" t="s">
        <v>4519</v>
      </c>
      <c r="G4068" s="1" t="s">
        <v>4520</v>
      </c>
    </row>
    <row r="4069" spans="1:7" x14ac:dyDescent="0.25">
      <c r="A4069" s="1">
        <v>17016008</v>
      </c>
      <c r="B4069" s="1" t="s">
        <v>10744</v>
      </c>
      <c r="C4069" s="1" t="s">
        <v>10745</v>
      </c>
      <c r="D4069" s="1" t="s">
        <v>10746</v>
      </c>
      <c r="E4069" s="1" t="s">
        <v>65</v>
      </c>
      <c r="F4069" s="1" t="s">
        <v>103</v>
      </c>
      <c r="G4069" s="1" t="s">
        <v>4339</v>
      </c>
    </row>
    <row r="4070" spans="1:7" x14ac:dyDescent="0.25">
      <c r="A4070" s="1">
        <v>17016009</v>
      </c>
      <c r="B4070" s="1" t="s">
        <v>10747</v>
      </c>
      <c r="C4070" s="1" t="s">
        <v>10748</v>
      </c>
      <c r="D4070" s="1" t="s">
        <v>10749</v>
      </c>
      <c r="E4070" s="1" t="s">
        <v>65</v>
      </c>
      <c r="F4070" s="1" t="s">
        <v>103</v>
      </c>
      <c r="G4070" s="1" t="s">
        <v>4339</v>
      </c>
    </row>
    <row r="4071" spans="1:7" x14ac:dyDescent="0.25">
      <c r="A4071" s="1">
        <v>17016010</v>
      </c>
      <c r="B4071" s="1" t="s">
        <v>10750</v>
      </c>
      <c r="C4071" s="1" t="s">
        <v>10751</v>
      </c>
      <c r="D4071" s="1" t="s">
        <v>10752</v>
      </c>
      <c r="E4071" s="1" t="s">
        <v>65</v>
      </c>
      <c r="F4071" s="1" t="s">
        <v>103</v>
      </c>
      <c r="G4071" s="1" t="s">
        <v>4339</v>
      </c>
    </row>
    <row r="4072" spans="1:7" x14ac:dyDescent="0.25">
      <c r="A4072" s="1">
        <v>17016011</v>
      </c>
      <c r="B4072" s="1" t="s">
        <v>10753</v>
      </c>
      <c r="C4072" s="1" t="s">
        <v>10754</v>
      </c>
      <c r="D4072" s="1" t="s">
        <v>10755</v>
      </c>
      <c r="E4072" s="1" t="s">
        <v>65</v>
      </c>
      <c r="F4072" s="1" t="s">
        <v>103</v>
      </c>
      <c r="G4072" s="1" t="s">
        <v>4339</v>
      </c>
    </row>
    <row r="4073" spans="1:7" x14ac:dyDescent="0.25">
      <c r="A4073" s="1">
        <v>17016012</v>
      </c>
      <c r="B4073" s="1" t="s">
        <v>10756</v>
      </c>
      <c r="C4073" s="1" t="s">
        <v>10757</v>
      </c>
      <c r="D4073" s="1" t="s">
        <v>10758</v>
      </c>
      <c r="E4073" s="1" t="s">
        <v>65</v>
      </c>
      <c r="F4073" s="1" t="s">
        <v>103</v>
      </c>
      <c r="G4073" s="1" t="s">
        <v>4339</v>
      </c>
    </row>
    <row r="4074" spans="1:7" x14ac:dyDescent="0.25">
      <c r="A4074" s="1">
        <v>17016013</v>
      </c>
      <c r="B4074" s="1" t="s">
        <v>10759</v>
      </c>
      <c r="C4074" s="1" t="s">
        <v>10760</v>
      </c>
      <c r="D4074" s="1" t="s">
        <v>10761</v>
      </c>
      <c r="E4074" s="1" t="s">
        <v>65</v>
      </c>
      <c r="F4074" s="1" t="s">
        <v>103</v>
      </c>
      <c r="G4074" s="1" t="s">
        <v>4339</v>
      </c>
    </row>
    <row r="4075" spans="1:7" x14ac:dyDescent="0.25">
      <c r="A4075" s="1">
        <v>17016014</v>
      </c>
      <c r="B4075" s="1" t="s">
        <v>10762</v>
      </c>
      <c r="C4075" s="1" t="s">
        <v>10763</v>
      </c>
      <c r="D4075" s="1" t="s">
        <v>10764</v>
      </c>
      <c r="E4075" s="1" t="s">
        <v>65</v>
      </c>
      <c r="F4075" s="1" t="s">
        <v>103</v>
      </c>
      <c r="G4075" s="1" t="s">
        <v>4339</v>
      </c>
    </row>
    <row r="4076" spans="1:7" x14ac:dyDescent="0.25">
      <c r="A4076" s="1">
        <v>17016015</v>
      </c>
      <c r="B4076" s="1" t="s">
        <v>10765</v>
      </c>
      <c r="C4076" s="1" t="s">
        <v>10766</v>
      </c>
      <c r="D4076" s="1" t="s">
        <v>10767</v>
      </c>
      <c r="E4076" s="1" t="s">
        <v>65</v>
      </c>
      <c r="F4076" s="1" t="s">
        <v>103</v>
      </c>
      <c r="G4076" s="1" t="s">
        <v>4339</v>
      </c>
    </row>
    <row r="4077" spans="1:7" x14ac:dyDescent="0.25">
      <c r="A4077" s="1">
        <v>17016018</v>
      </c>
      <c r="B4077" s="1" t="s">
        <v>10768</v>
      </c>
      <c r="C4077" s="1" t="s">
        <v>10769</v>
      </c>
      <c r="D4077" s="1" t="s">
        <v>10770</v>
      </c>
      <c r="E4077" s="1" t="s">
        <v>66</v>
      </c>
      <c r="F4077" s="1" t="s">
        <v>4519</v>
      </c>
      <c r="G4077" s="1" t="s">
        <v>4520</v>
      </c>
    </row>
    <row r="4078" spans="1:7" x14ac:dyDescent="0.25">
      <c r="A4078" s="1">
        <v>17016019</v>
      </c>
      <c r="B4078" s="1" t="s">
        <v>10771</v>
      </c>
      <c r="C4078" s="1" t="s">
        <v>10772</v>
      </c>
      <c r="D4078" s="1" t="s">
        <v>10773</v>
      </c>
      <c r="E4078" s="1" t="s">
        <v>65</v>
      </c>
      <c r="F4078" s="1" t="s">
        <v>103</v>
      </c>
      <c r="G4078" s="1" t="s">
        <v>4339</v>
      </c>
    </row>
    <row r="4079" spans="1:7" x14ac:dyDescent="0.25">
      <c r="A4079" s="1">
        <v>17016020</v>
      </c>
      <c r="B4079" s="1" t="s">
        <v>10774</v>
      </c>
      <c r="C4079" s="1" t="s">
        <v>10775</v>
      </c>
      <c r="D4079" s="1" t="s">
        <v>10776</v>
      </c>
      <c r="E4079" s="1" t="s">
        <v>65</v>
      </c>
      <c r="F4079" s="1" t="s">
        <v>103</v>
      </c>
      <c r="G4079" s="1" t="s">
        <v>4339</v>
      </c>
    </row>
    <row r="4080" spans="1:7" x14ac:dyDescent="0.25">
      <c r="A4080" s="1">
        <v>17016021</v>
      </c>
      <c r="B4080" s="1" t="s">
        <v>10777</v>
      </c>
      <c r="C4080" s="1" t="s">
        <v>10778</v>
      </c>
      <c r="D4080" s="1" t="s">
        <v>10779</v>
      </c>
      <c r="E4080" s="1" t="s">
        <v>65</v>
      </c>
      <c r="F4080" s="1" t="s">
        <v>103</v>
      </c>
      <c r="G4080" s="1" t="s">
        <v>4339</v>
      </c>
    </row>
    <row r="4081" spans="1:7" x14ac:dyDescent="0.25">
      <c r="A4081" s="1">
        <v>17016022</v>
      </c>
      <c r="B4081" s="1" t="s">
        <v>10780</v>
      </c>
      <c r="C4081" s="1" t="s">
        <v>10781</v>
      </c>
      <c r="D4081" s="1" t="s">
        <v>10782</v>
      </c>
      <c r="E4081" s="1" t="s">
        <v>65</v>
      </c>
      <c r="F4081" s="1" t="s">
        <v>103</v>
      </c>
      <c r="G4081" s="1" t="s">
        <v>4339</v>
      </c>
    </row>
    <row r="4082" spans="1:7" x14ac:dyDescent="0.25">
      <c r="A4082" s="1">
        <v>17017007</v>
      </c>
      <c r="B4082" s="1" t="s">
        <v>10783</v>
      </c>
      <c r="C4082" s="1" t="s">
        <v>10784</v>
      </c>
      <c r="D4082" s="1" t="s">
        <v>10785</v>
      </c>
      <c r="E4082" s="1" t="s">
        <v>66</v>
      </c>
      <c r="F4082" s="1" t="s">
        <v>2286</v>
      </c>
      <c r="G4082" s="1" t="s">
        <v>2287</v>
      </c>
    </row>
    <row r="4083" spans="1:7" x14ac:dyDescent="0.25">
      <c r="A4083" s="1">
        <v>17017008</v>
      </c>
      <c r="B4083" s="1" t="s">
        <v>10786</v>
      </c>
      <c r="C4083" s="1" t="s">
        <v>10787</v>
      </c>
      <c r="D4083" s="1" t="s">
        <v>10788</v>
      </c>
      <c r="E4083" s="1" t="s">
        <v>66</v>
      </c>
      <c r="F4083" s="1" t="s">
        <v>2286</v>
      </c>
      <c r="G4083" s="1" t="s">
        <v>2287</v>
      </c>
    </row>
    <row r="4084" spans="1:7" x14ac:dyDescent="0.25">
      <c r="A4084" s="1">
        <v>17017013</v>
      </c>
      <c r="B4084" s="1" t="s">
        <v>10789</v>
      </c>
      <c r="C4084" s="1" t="s">
        <v>10790</v>
      </c>
      <c r="D4084" s="1" t="s">
        <v>10791</v>
      </c>
      <c r="E4084" s="1" t="s">
        <v>66</v>
      </c>
      <c r="F4084" s="1" t="s">
        <v>2286</v>
      </c>
      <c r="G4084" s="1" t="s">
        <v>2287</v>
      </c>
    </row>
    <row r="4085" spans="1:7" x14ac:dyDescent="0.25">
      <c r="A4085" s="1">
        <v>17017015</v>
      </c>
      <c r="B4085" s="1" t="s">
        <v>10792</v>
      </c>
      <c r="C4085" s="1" t="s">
        <v>10793</v>
      </c>
      <c r="D4085" s="1" t="s">
        <v>10794</v>
      </c>
      <c r="E4085" s="1" t="s">
        <v>66</v>
      </c>
      <c r="F4085" s="1" t="s">
        <v>2286</v>
      </c>
      <c r="G4085" s="1" t="s">
        <v>2287</v>
      </c>
    </row>
    <row r="4086" spans="1:7" x14ac:dyDescent="0.25">
      <c r="A4086" s="1">
        <v>17017016</v>
      </c>
      <c r="B4086" s="1" t="s">
        <v>10795</v>
      </c>
      <c r="C4086" s="1" t="s">
        <v>10796</v>
      </c>
      <c r="D4086" s="1" t="s">
        <v>10797</v>
      </c>
      <c r="E4086" s="1" t="s">
        <v>66</v>
      </c>
      <c r="F4086" s="1" t="s">
        <v>957</v>
      </c>
      <c r="G4086" s="1" t="s">
        <v>958</v>
      </c>
    </row>
    <row r="4087" spans="1:7" x14ac:dyDescent="0.25">
      <c r="A4087" s="1">
        <v>17017018</v>
      </c>
      <c r="B4087" s="1" t="s">
        <v>10798</v>
      </c>
      <c r="C4087" s="1" t="s">
        <v>10799</v>
      </c>
      <c r="D4087" s="1" t="s">
        <v>10800</v>
      </c>
      <c r="E4087" s="1" t="s">
        <v>66</v>
      </c>
      <c r="F4087" s="1" t="s">
        <v>957</v>
      </c>
      <c r="G4087" s="1" t="s">
        <v>958</v>
      </c>
    </row>
    <row r="4088" spans="1:7" x14ac:dyDescent="0.25">
      <c r="A4088" s="1">
        <v>17017019</v>
      </c>
      <c r="B4088" s="1" t="s">
        <v>10801</v>
      </c>
      <c r="C4088" s="1" t="s">
        <v>10802</v>
      </c>
      <c r="D4088" s="1" t="s">
        <v>10803</v>
      </c>
      <c r="E4088" s="1" t="s">
        <v>66</v>
      </c>
      <c r="F4088" s="1" t="s">
        <v>2286</v>
      </c>
      <c r="G4088" s="1" t="s">
        <v>2287</v>
      </c>
    </row>
    <row r="4089" spans="1:7" x14ac:dyDescent="0.25">
      <c r="A4089" s="1">
        <v>17017023</v>
      </c>
      <c r="B4089" s="1" t="s">
        <v>10804</v>
      </c>
      <c r="C4089" s="1" t="s">
        <v>10805</v>
      </c>
      <c r="D4089" s="1" t="s">
        <v>10806</v>
      </c>
      <c r="E4089" s="1" t="s">
        <v>66</v>
      </c>
      <c r="F4089" s="1" t="s">
        <v>957</v>
      </c>
      <c r="G4089" s="1" t="s">
        <v>958</v>
      </c>
    </row>
    <row r="4090" spans="1:7" x14ac:dyDescent="0.25">
      <c r="A4090" s="1">
        <v>17017025</v>
      </c>
      <c r="B4090" s="1" t="s">
        <v>10807</v>
      </c>
      <c r="C4090" s="1" t="s">
        <v>10808</v>
      </c>
      <c r="D4090" s="1" t="s">
        <v>10809</v>
      </c>
      <c r="E4090" s="1" t="s">
        <v>66</v>
      </c>
      <c r="F4090" s="1" t="s">
        <v>2286</v>
      </c>
      <c r="G4090" s="1" t="s">
        <v>2287</v>
      </c>
    </row>
    <row r="4091" spans="1:7" x14ac:dyDescent="0.25">
      <c r="A4091" s="1">
        <v>17017026</v>
      </c>
      <c r="B4091" s="1" t="s">
        <v>10810</v>
      </c>
      <c r="C4091" s="1" t="s">
        <v>10811</v>
      </c>
      <c r="D4091" s="1" t="s">
        <v>10812</v>
      </c>
      <c r="E4091" s="1" t="s">
        <v>66</v>
      </c>
      <c r="F4091" s="1" t="s">
        <v>2286</v>
      </c>
      <c r="G4091" s="1" t="s">
        <v>2287</v>
      </c>
    </row>
    <row r="4092" spans="1:7" x14ac:dyDescent="0.25">
      <c r="A4092" s="1">
        <v>17017029</v>
      </c>
      <c r="B4092" s="1" t="s">
        <v>10813</v>
      </c>
      <c r="C4092" s="1" t="s">
        <v>10814</v>
      </c>
      <c r="D4092" s="1" t="s">
        <v>10815</v>
      </c>
      <c r="E4092" s="1" t="s">
        <v>66</v>
      </c>
      <c r="F4092" s="1" t="s">
        <v>2286</v>
      </c>
      <c r="G4092" s="1" t="s">
        <v>2287</v>
      </c>
    </row>
    <row r="4093" spans="1:7" x14ac:dyDescent="0.25">
      <c r="A4093" s="1">
        <v>17017030</v>
      </c>
      <c r="B4093" s="1" t="s">
        <v>10816</v>
      </c>
      <c r="C4093" s="1" t="s">
        <v>10817</v>
      </c>
      <c r="D4093" s="1" t="s">
        <v>10818</v>
      </c>
      <c r="E4093" s="1" t="s">
        <v>66</v>
      </c>
      <c r="F4093" s="1" t="s">
        <v>2286</v>
      </c>
      <c r="G4093" s="1" t="s">
        <v>2287</v>
      </c>
    </row>
    <row r="4094" spans="1:7" x14ac:dyDescent="0.25">
      <c r="A4094" s="1">
        <v>17017031</v>
      </c>
      <c r="B4094" s="1" t="s">
        <v>10819</v>
      </c>
      <c r="C4094" s="1" t="s">
        <v>10820</v>
      </c>
      <c r="D4094" s="1" t="s">
        <v>10821</v>
      </c>
      <c r="E4094" s="1" t="s">
        <v>66</v>
      </c>
      <c r="F4094" s="1" t="s">
        <v>2286</v>
      </c>
      <c r="G4094" s="1" t="s">
        <v>2287</v>
      </c>
    </row>
    <row r="4095" spans="1:7" x14ac:dyDescent="0.25">
      <c r="A4095" s="1">
        <v>17017032</v>
      </c>
      <c r="B4095" s="1" t="s">
        <v>10822</v>
      </c>
      <c r="C4095" s="1" t="s">
        <v>10823</v>
      </c>
      <c r="D4095" s="1" t="s">
        <v>10824</v>
      </c>
      <c r="E4095" s="1" t="s">
        <v>65</v>
      </c>
      <c r="F4095" s="1" t="s">
        <v>2286</v>
      </c>
      <c r="G4095" s="1" t="s">
        <v>2287</v>
      </c>
    </row>
    <row r="4096" spans="1:7" x14ac:dyDescent="0.25">
      <c r="A4096" s="1">
        <v>17017036</v>
      </c>
      <c r="B4096" s="1" t="s">
        <v>10825</v>
      </c>
      <c r="C4096" s="1" t="s">
        <v>10826</v>
      </c>
      <c r="D4096" s="1" t="s">
        <v>10827</v>
      </c>
      <c r="E4096" s="1" t="s">
        <v>66</v>
      </c>
      <c r="F4096" s="1" t="s">
        <v>2286</v>
      </c>
      <c r="G4096" s="1" t="s">
        <v>2287</v>
      </c>
    </row>
    <row r="4097" spans="1:7" x14ac:dyDescent="0.25">
      <c r="A4097" s="1">
        <v>17017037</v>
      </c>
      <c r="B4097" s="1" t="s">
        <v>10828</v>
      </c>
      <c r="C4097" s="1" t="s">
        <v>10829</v>
      </c>
      <c r="D4097" s="1" t="s">
        <v>10830</v>
      </c>
      <c r="E4097" s="1" t="s">
        <v>66</v>
      </c>
      <c r="F4097" s="1" t="s">
        <v>2286</v>
      </c>
      <c r="G4097" s="1" t="s">
        <v>2287</v>
      </c>
    </row>
    <row r="4098" spans="1:7" x14ac:dyDescent="0.25">
      <c r="A4098" s="1">
        <v>17017038</v>
      </c>
      <c r="B4098" s="1" t="s">
        <v>10831</v>
      </c>
      <c r="C4098" s="1" t="s">
        <v>10832</v>
      </c>
      <c r="D4098" s="1" t="s">
        <v>10833</v>
      </c>
      <c r="E4098" s="1" t="s">
        <v>66</v>
      </c>
      <c r="F4098" s="1" t="s">
        <v>957</v>
      </c>
      <c r="G4098" s="1" t="s">
        <v>958</v>
      </c>
    </row>
    <row r="4099" spans="1:7" x14ac:dyDescent="0.25">
      <c r="A4099" s="1">
        <v>17017039</v>
      </c>
      <c r="B4099" s="1" t="s">
        <v>10834</v>
      </c>
      <c r="C4099" s="1" t="s">
        <v>10835</v>
      </c>
      <c r="D4099" s="1" t="s">
        <v>10836</v>
      </c>
      <c r="E4099" s="1" t="s">
        <v>66</v>
      </c>
      <c r="F4099" s="1" t="s">
        <v>10837</v>
      </c>
      <c r="G4099" s="1" t="s">
        <v>10838</v>
      </c>
    </row>
    <row r="4100" spans="1:7" x14ac:dyDescent="0.25">
      <c r="A4100" s="1">
        <v>17017041</v>
      </c>
      <c r="B4100" s="1" t="s">
        <v>10839</v>
      </c>
      <c r="C4100" s="1" t="s">
        <v>10840</v>
      </c>
      <c r="D4100" s="1" t="s">
        <v>10841</v>
      </c>
      <c r="E4100" s="1" t="s">
        <v>66</v>
      </c>
      <c r="F4100" s="1" t="s">
        <v>2286</v>
      </c>
      <c r="G4100" s="1" t="s">
        <v>2287</v>
      </c>
    </row>
    <row r="4101" spans="1:7" x14ac:dyDescent="0.25">
      <c r="A4101" s="1">
        <v>17017042</v>
      </c>
      <c r="B4101" s="1" t="s">
        <v>10842</v>
      </c>
      <c r="C4101" s="1" t="s">
        <v>10843</v>
      </c>
      <c r="D4101" s="1" t="s">
        <v>10844</v>
      </c>
      <c r="E4101" s="1" t="s">
        <v>66</v>
      </c>
      <c r="F4101" s="1" t="s">
        <v>2286</v>
      </c>
      <c r="G4101" s="1" t="s">
        <v>2287</v>
      </c>
    </row>
    <row r="4102" spans="1:7" x14ac:dyDescent="0.25">
      <c r="A4102" s="1">
        <v>17017043</v>
      </c>
      <c r="B4102" s="1" t="s">
        <v>10845</v>
      </c>
      <c r="C4102" s="1" t="s">
        <v>10846</v>
      </c>
      <c r="D4102" s="1" t="s">
        <v>10847</v>
      </c>
      <c r="E4102" s="1" t="s">
        <v>66</v>
      </c>
      <c r="F4102" s="1" t="s">
        <v>10837</v>
      </c>
      <c r="G4102" s="1" t="s">
        <v>10838</v>
      </c>
    </row>
    <row r="4103" spans="1:7" x14ac:dyDescent="0.25">
      <c r="A4103" s="1">
        <v>17017045</v>
      </c>
      <c r="B4103" s="1" t="s">
        <v>10848</v>
      </c>
      <c r="C4103" s="1" t="s">
        <v>10849</v>
      </c>
      <c r="D4103" s="1" t="s">
        <v>10850</v>
      </c>
      <c r="E4103" s="1" t="s">
        <v>66</v>
      </c>
      <c r="F4103" s="1" t="s">
        <v>2286</v>
      </c>
      <c r="G4103" s="1" t="s">
        <v>2287</v>
      </c>
    </row>
    <row r="4104" spans="1:7" x14ac:dyDescent="0.25">
      <c r="A4104" s="1">
        <v>17017046</v>
      </c>
      <c r="B4104" s="1" t="s">
        <v>10851</v>
      </c>
      <c r="C4104" s="1" t="s">
        <v>10852</v>
      </c>
      <c r="D4104" s="1" t="s">
        <v>10853</v>
      </c>
      <c r="E4104" s="1" t="s">
        <v>66</v>
      </c>
      <c r="F4104" s="1" t="s">
        <v>10837</v>
      </c>
      <c r="G4104" s="1" t="s">
        <v>10838</v>
      </c>
    </row>
    <row r="4105" spans="1:7" x14ac:dyDescent="0.25">
      <c r="A4105" s="1">
        <v>17017047</v>
      </c>
      <c r="B4105" s="1" t="s">
        <v>10854</v>
      </c>
      <c r="C4105" s="1" t="s">
        <v>10855</v>
      </c>
      <c r="D4105" s="1" t="s">
        <v>10856</v>
      </c>
      <c r="E4105" s="1" t="s">
        <v>66</v>
      </c>
      <c r="F4105" s="1" t="s">
        <v>957</v>
      </c>
      <c r="G4105" s="1" t="s">
        <v>958</v>
      </c>
    </row>
    <row r="4106" spans="1:7" x14ac:dyDescent="0.25">
      <c r="A4106" s="1">
        <v>17017049</v>
      </c>
      <c r="B4106" s="1" t="s">
        <v>9544</v>
      </c>
      <c r="C4106" s="1" t="s">
        <v>9545</v>
      </c>
      <c r="D4106" s="1" t="s">
        <v>9546</v>
      </c>
      <c r="E4106" s="1" t="s">
        <v>66</v>
      </c>
      <c r="F4106" s="1" t="s">
        <v>957</v>
      </c>
      <c r="G4106" s="1" t="s">
        <v>958</v>
      </c>
    </row>
    <row r="4107" spans="1:7" x14ac:dyDescent="0.25">
      <c r="A4107" s="1">
        <v>17017050</v>
      </c>
      <c r="B4107" s="1" t="s">
        <v>10857</v>
      </c>
      <c r="C4107" s="1" t="s">
        <v>10858</v>
      </c>
      <c r="D4107" s="1" t="s">
        <v>10859</v>
      </c>
      <c r="E4107" s="1" t="s">
        <v>66</v>
      </c>
      <c r="F4107" s="1" t="s">
        <v>2286</v>
      </c>
      <c r="G4107" s="1" t="s">
        <v>2287</v>
      </c>
    </row>
    <row r="4108" spans="1:7" x14ac:dyDescent="0.25">
      <c r="A4108" s="1">
        <v>17017051</v>
      </c>
      <c r="B4108" s="1" t="s">
        <v>9645</v>
      </c>
      <c r="C4108" s="1" t="s">
        <v>9646</v>
      </c>
      <c r="D4108" s="1" t="s">
        <v>9647</v>
      </c>
      <c r="E4108" s="1" t="s">
        <v>66</v>
      </c>
      <c r="F4108" s="1" t="s">
        <v>2286</v>
      </c>
      <c r="G4108" s="1" t="s">
        <v>2287</v>
      </c>
    </row>
    <row r="4109" spans="1:7" x14ac:dyDescent="0.25">
      <c r="A4109" s="1">
        <v>17017052</v>
      </c>
      <c r="B4109" s="1" t="s">
        <v>10860</v>
      </c>
      <c r="C4109" s="1" t="s">
        <v>10861</v>
      </c>
      <c r="D4109" s="1" t="s">
        <v>10862</v>
      </c>
      <c r="E4109" s="1" t="s">
        <v>66</v>
      </c>
      <c r="F4109" s="1" t="s">
        <v>2286</v>
      </c>
      <c r="G4109" s="1" t="s">
        <v>2287</v>
      </c>
    </row>
    <row r="4110" spans="1:7" x14ac:dyDescent="0.25">
      <c r="A4110" s="1">
        <v>17017054</v>
      </c>
      <c r="B4110" s="1" t="s">
        <v>9548</v>
      </c>
      <c r="C4110" s="1" t="s">
        <v>9549</v>
      </c>
      <c r="D4110" s="1" t="s">
        <v>9550</v>
      </c>
      <c r="E4110" s="1" t="s">
        <v>65</v>
      </c>
      <c r="F4110" s="1" t="s">
        <v>369</v>
      </c>
      <c r="G4110" s="1" t="s">
        <v>370</v>
      </c>
    </row>
    <row r="4111" spans="1:7" x14ac:dyDescent="0.25">
      <c r="A4111" s="1">
        <v>17017055</v>
      </c>
      <c r="B4111" s="1" t="s">
        <v>7693</v>
      </c>
      <c r="C4111" s="1" t="s">
        <v>7694</v>
      </c>
      <c r="D4111" s="1" t="s">
        <v>7695</v>
      </c>
      <c r="E4111" s="1" t="s">
        <v>66</v>
      </c>
      <c r="F4111" s="1" t="s">
        <v>10863</v>
      </c>
      <c r="G4111" s="1" t="s">
        <v>10864</v>
      </c>
    </row>
    <row r="4112" spans="1:7" x14ac:dyDescent="0.25">
      <c r="A4112" s="1">
        <v>17017056</v>
      </c>
      <c r="B4112" s="1" t="s">
        <v>10865</v>
      </c>
      <c r="C4112" s="1" t="s">
        <v>10866</v>
      </c>
      <c r="D4112" s="1" t="s">
        <v>10867</v>
      </c>
      <c r="E4112" s="1" t="s">
        <v>66</v>
      </c>
      <c r="F4112" s="1" t="s">
        <v>957</v>
      </c>
      <c r="G4112" s="1" t="s">
        <v>958</v>
      </c>
    </row>
    <row r="4113" spans="1:7" x14ac:dyDescent="0.25">
      <c r="A4113" s="1">
        <v>17017057</v>
      </c>
      <c r="B4113" s="1" t="s">
        <v>10868</v>
      </c>
      <c r="C4113" s="1" t="s">
        <v>10869</v>
      </c>
      <c r="D4113" s="1" t="s">
        <v>10870</v>
      </c>
      <c r="E4113" s="1" t="s">
        <v>66</v>
      </c>
      <c r="F4113" s="1" t="s">
        <v>300</v>
      </c>
      <c r="G4113" s="1" t="s">
        <v>301</v>
      </c>
    </row>
    <row r="4114" spans="1:7" x14ac:dyDescent="0.25">
      <c r="A4114" s="1">
        <v>17017058</v>
      </c>
      <c r="B4114" s="1" t="s">
        <v>2376</v>
      </c>
      <c r="C4114" s="1" t="s">
        <v>2377</v>
      </c>
      <c r="D4114" s="1" t="s">
        <v>2378</v>
      </c>
      <c r="E4114" s="1" t="s">
        <v>66</v>
      </c>
      <c r="F4114" s="1" t="s">
        <v>300</v>
      </c>
      <c r="G4114" s="1" t="s">
        <v>301</v>
      </c>
    </row>
    <row r="4115" spans="1:7" x14ac:dyDescent="0.25">
      <c r="A4115" s="1">
        <v>17017059</v>
      </c>
      <c r="B4115" s="1" t="s">
        <v>7693</v>
      </c>
      <c r="C4115" s="1" t="s">
        <v>7694</v>
      </c>
      <c r="D4115" s="1" t="s">
        <v>7695</v>
      </c>
      <c r="E4115" s="1" t="s">
        <v>66</v>
      </c>
      <c r="F4115" s="1" t="s">
        <v>300</v>
      </c>
      <c r="G4115" s="1" t="s">
        <v>301</v>
      </c>
    </row>
    <row r="4116" spans="1:7" x14ac:dyDescent="0.25">
      <c r="A4116" s="1">
        <v>17017060</v>
      </c>
      <c r="B4116" s="1" t="s">
        <v>10871</v>
      </c>
      <c r="C4116" s="1" t="s">
        <v>10872</v>
      </c>
      <c r="D4116" s="1" t="s">
        <v>10873</v>
      </c>
      <c r="E4116" s="1" t="s">
        <v>66</v>
      </c>
      <c r="F4116" s="1" t="s">
        <v>300</v>
      </c>
      <c r="G4116" s="1" t="s">
        <v>301</v>
      </c>
    </row>
    <row r="4117" spans="1:7" x14ac:dyDescent="0.25">
      <c r="A4117" s="1">
        <v>17017061</v>
      </c>
      <c r="B4117" s="1" t="s">
        <v>10874</v>
      </c>
      <c r="C4117" s="1" t="s">
        <v>10875</v>
      </c>
      <c r="D4117" s="1" t="s">
        <v>10876</v>
      </c>
      <c r="E4117" s="1" t="s">
        <v>66</v>
      </c>
      <c r="F4117" s="1" t="s">
        <v>957</v>
      </c>
      <c r="G4117" s="1" t="s">
        <v>958</v>
      </c>
    </row>
    <row r="4118" spans="1:7" x14ac:dyDescent="0.25">
      <c r="A4118" s="1">
        <v>17017062</v>
      </c>
      <c r="B4118" s="1" t="s">
        <v>9455</v>
      </c>
      <c r="C4118" s="1" t="s">
        <v>9456</v>
      </c>
      <c r="D4118" s="1" t="s">
        <v>9457</v>
      </c>
      <c r="E4118" s="1" t="s">
        <v>66</v>
      </c>
      <c r="F4118" s="1" t="s">
        <v>957</v>
      </c>
      <c r="G4118" s="1" t="s">
        <v>958</v>
      </c>
    </row>
    <row r="4119" spans="1:7" x14ac:dyDescent="0.25">
      <c r="A4119" s="1">
        <v>17017064</v>
      </c>
      <c r="B4119" s="1" t="s">
        <v>10877</v>
      </c>
      <c r="C4119" s="1" t="s">
        <v>10878</v>
      </c>
      <c r="D4119" s="1" t="s">
        <v>10879</v>
      </c>
      <c r="E4119" s="1" t="s">
        <v>65</v>
      </c>
      <c r="F4119" s="1" t="s">
        <v>957</v>
      </c>
      <c r="G4119" s="1" t="s">
        <v>958</v>
      </c>
    </row>
    <row r="4120" spans="1:7" x14ac:dyDescent="0.25">
      <c r="A4120" s="1">
        <v>17017065</v>
      </c>
      <c r="B4120" s="1" t="s">
        <v>10880</v>
      </c>
      <c r="C4120" s="1" t="s">
        <v>10881</v>
      </c>
      <c r="D4120" s="1" t="s">
        <v>10882</v>
      </c>
      <c r="E4120" s="1" t="s">
        <v>66</v>
      </c>
      <c r="F4120" s="1" t="s">
        <v>957</v>
      </c>
      <c r="G4120" s="1" t="s">
        <v>958</v>
      </c>
    </row>
    <row r="4121" spans="1:7" x14ac:dyDescent="0.25">
      <c r="A4121" s="1">
        <v>17018007</v>
      </c>
      <c r="B4121" s="1" t="s">
        <v>10883</v>
      </c>
      <c r="C4121" s="1" t="s">
        <v>10884</v>
      </c>
      <c r="D4121" s="1" t="s">
        <v>10885</v>
      </c>
      <c r="E4121" s="1" t="s">
        <v>66</v>
      </c>
      <c r="F4121" s="1" t="s">
        <v>2286</v>
      </c>
      <c r="G4121" s="1" t="s">
        <v>2287</v>
      </c>
    </row>
    <row r="4122" spans="1:7" x14ac:dyDescent="0.25">
      <c r="A4122" s="1">
        <v>17018014</v>
      </c>
      <c r="B4122" s="1" t="s">
        <v>10886</v>
      </c>
      <c r="C4122" s="1" t="s">
        <v>10887</v>
      </c>
      <c r="D4122" s="1" t="s">
        <v>10888</v>
      </c>
      <c r="E4122" s="1" t="s">
        <v>66</v>
      </c>
      <c r="F4122" s="1" t="s">
        <v>2286</v>
      </c>
      <c r="G4122" s="1" t="s">
        <v>2287</v>
      </c>
    </row>
    <row r="4123" spans="1:7" x14ac:dyDescent="0.25">
      <c r="A4123" s="1">
        <v>17018017</v>
      </c>
      <c r="B4123" s="1" t="s">
        <v>10889</v>
      </c>
      <c r="C4123" s="1" t="s">
        <v>10890</v>
      </c>
      <c r="D4123" s="1" t="s">
        <v>10891</v>
      </c>
      <c r="E4123" s="1" t="s">
        <v>66</v>
      </c>
      <c r="F4123" s="1" t="s">
        <v>4851</v>
      </c>
      <c r="G4123" s="1" t="s">
        <v>4852</v>
      </c>
    </row>
    <row r="4124" spans="1:7" x14ac:dyDescent="0.25">
      <c r="A4124" s="1">
        <v>17018018</v>
      </c>
      <c r="B4124" s="1" t="s">
        <v>10892</v>
      </c>
      <c r="C4124" s="1" t="s">
        <v>10893</v>
      </c>
      <c r="D4124" s="1" t="s">
        <v>10894</v>
      </c>
      <c r="E4124" s="1" t="s">
        <v>66</v>
      </c>
      <c r="F4124" s="1" t="s">
        <v>957</v>
      </c>
      <c r="G4124" s="1" t="s">
        <v>958</v>
      </c>
    </row>
    <row r="4125" spans="1:7" x14ac:dyDescent="0.25">
      <c r="A4125" s="1">
        <v>17018019</v>
      </c>
      <c r="B4125" s="1" t="s">
        <v>10895</v>
      </c>
      <c r="C4125" s="1" t="s">
        <v>10896</v>
      </c>
      <c r="D4125" s="1" t="s">
        <v>10897</v>
      </c>
      <c r="E4125" s="1" t="s">
        <v>66</v>
      </c>
      <c r="F4125" s="1" t="s">
        <v>957</v>
      </c>
      <c r="G4125" s="1" t="s">
        <v>958</v>
      </c>
    </row>
    <row r="4126" spans="1:7" x14ac:dyDescent="0.25">
      <c r="A4126" s="1">
        <v>17018020</v>
      </c>
      <c r="B4126" s="1" t="s">
        <v>10898</v>
      </c>
      <c r="C4126" s="1" t="s">
        <v>10899</v>
      </c>
      <c r="D4126" s="1" t="s">
        <v>10900</v>
      </c>
      <c r="E4126" s="1" t="s">
        <v>66</v>
      </c>
      <c r="F4126" s="1" t="s">
        <v>2286</v>
      </c>
      <c r="G4126" s="1" t="s">
        <v>2287</v>
      </c>
    </row>
    <row r="4127" spans="1:7" x14ac:dyDescent="0.25">
      <c r="A4127" s="1">
        <v>17018021</v>
      </c>
      <c r="B4127" s="1" t="s">
        <v>10901</v>
      </c>
      <c r="C4127" s="1" t="s">
        <v>10902</v>
      </c>
      <c r="D4127" s="1" t="s">
        <v>10903</v>
      </c>
      <c r="E4127" s="1" t="s">
        <v>66</v>
      </c>
      <c r="F4127" s="1" t="s">
        <v>2286</v>
      </c>
      <c r="G4127" s="1" t="s">
        <v>2287</v>
      </c>
    </row>
    <row r="4128" spans="1:7" x14ac:dyDescent="0.25">
      <c r="A4128" s="1">
        <v>17018022</v>
      </c>
      <c r="B4128" s="1" t="s">
        <v>10904</v>
      </c>
      <c r="C4128" s="1" t="s">
        <v>10905</v>
      </c>
      <c r="D4128" s="1" t="s">
        <v>10906</v>
      </c>
      <c r="E4128" s="1" t="s">
        <v>66</v>
      </c>
      <c r="F4128" s="1" t="s">
        <v>2286</v>
      </c>
      <c r="G4128" s="1" t="s">
        <v>2287</v>
      </c>
    </row>
    <row r="4129" spans="1:7" x14ac:dyDescent="0.25">
      <c r="A4129" s="1">
        <v>17018023</v>
      </c>
      <c r="B4129" s="1" t="s">
        <v>10907</v>
      </c>
      <c r="C4129" s="1" t="s">
        <v>10908</v>
      </c>
      <c r="D4129" s="1" t="s">
        <v>10909</v>
      </c>
      <c r="E4129" s="1" t="s">
        <v>66</v>
      </c>
      <c r="F4129" s="1" t="s">
        <v>2286</v>
      </c>
      <c r="G4129" s="1" t="s">
        <v>2287</v>
      </c>
    </row>
    <row r="4130" spans="1:7" x14ac:dyDescent="0.25">
      <c r="A4130" s="1">
        <v>17018026</v>
      </c>
      <c r="B4130" s="1" t="s">
        <v>10910</v>
      </c>
      <c r="C4130" s="1" t="s">
        <v>10911</v>
      </c>
      <c r="D4130" s="1" t="s">
        <v>10912</v>
      </c>
      <c r="E4130" s="1" t="s">
        <v>66</v>
      </c>
      <c r="F4130" s="1" t="s">
        <v>2286</v>
      </c>
      <c r="G4130" s="1" t="s">
        <v>2287</v>
      </c>
    </row>
    <row r="4131" spans="1:7" x14ac:dyDescent="0.25">
      <c r="A4131" s="1">
        <v>17018027</v>
      </c>
      <c r="B4131" s="1" t="s">
        <v>10913</v>
      </c>
      <c r="C4131" s="1" t="s">
        <v>10914</v>
      </c>
      <c r="D4131" s="1" t="s">
        <v>10915</v>
      </c>
      <c r="E4131" s="1" t="s">
        <v>66</v>
      </c>
      <c r="F4131" s="1" t="s">
        <v>2286</v>
      </c>
      <c r="G4131" s="1" t="s">
        <v>2287</v>
      </c>
    </row>
    <row r="4132" spans="1:7" x14ac:dyDescent="0.25">
      <c r="A4132" s="1">
        <v>17018028</v>
      </c>
      <c r="B4132" s="1" t="s">
        <v>10585</v>
      </c>
      <c r="C4132" s="1" t="s">
        <v>10586</v>
      </c>
      <c r="D4132" s="1" t="s">
        <v>10587</v>
      </c>
      <c r="E4132" s="1" t="s">
        <v>66</v>
      </c>
      <c r="F4132" s="1" t="s">
        <v>10488</v>
      </c>
      <c r="G4132" s="1" t="s">
        <v>10489</v>
      </c>
    </row>
    <row r="4133" spans="1:7" x14ac:dyDescent="0.25">
      <c r="A4133" s="1">
        <v>17018029</v>
      </c>
      <c r="B4133" s="1" t="s">
        <v>10582</v>
      </c>
      <c r="C4133" s="1" t="s">
        <v>10583</v>
      </c>
      <c r="D4133" s="1" t="s">
        <v>10584</v>
      </c>
      <c r="E4133" s="1" t="s">
        <v>66</v>
      </c>
      <c r="F4133" s="1" t="s">
        <v>10488</v>
      </c>
      <c r="G4133" s="1" t="s">
        <v>10489</v>
      </c>
    </row>
    <row r="4134" spans="1:7" x14ac:dyDescent="0.25">
      <c r="A4134" s="1">
        <v>17018030</v>
      </c>
      <c r="B4134" s="1" t="s">
        <v>10904</v>
      </c>
      <c r="C4134" s="1" t="s">
        <v>10905</v>
      </c>
      <c r="D4134" s="1" t="s">
        <v>10906</v>
      </c>
      <c r="E4134" s="1" t="s">
        <v>66</v>
      </c>
      <c r="F4134" s="1" t="s">
        <v>10837</v>
      </c>
      <c r="G4134" s="1" t="s">
        <v>10838</v>
      </c>
    </row>
    <row r="4135" spans="1:7" x14ac:dyDescent="0.25">
      <c r="A4135" s="1">
        <v>17018031</v>
      </c>
      <c r="B4135" s="1" t="s">
        <v>10916</v>
      </c>
      <c r="C4135" s="1" t="s">
        <v>10917</v>
      </c>
      <c r="D4135" s="1" t="s">
        <v>10918</v>
      </c>
      <c r="E4135" s="1" t="s">
        <v>66</v>
      </c>
      <c r="F4135" s="1" t="s">
        <v>957</v>
      </c>
      <c r="G4135" s="1" t="s">
        <v>958</v>
      </c>
    </row>
    <row r="4136" spans="1:7" x14ac:dyDescent="0.25">
      <c r="A4136" s="1">
        <v>17018032</v>
      </c>
      <c r="B4136" s="1" t="s">
        <v>10919</v>
      </c>
      <c r="C4136" s="1" t="s">
        <v>10920</v>
      </c>
      <c r="D4136" s="1" t="s">
        <v>10921</v>
      </c>
      <c r="E4136" s="1" t="s">
        <v>66</v>
      </c>
      <c r="F4136" s="1" t="s">
        <v>300</v>
      </c>
      <c r="G4136" s="1" t="s">
        <v>301</v>
      </c>
    </row>
    <row r="4137" spans="1:7" x14ac:dyDescent="0.25">
      <c r="A4137" s="1">
        <v>17018033</v>
      </c>
      <c r="B4137" s="1" t="s">
        <v>10922</v>
      </c>
      <c r="C4137" s="1" t="s">
        <v>10923</v>
      </c>
      <c r="D4137" s="1" t="s">
        <v>10924</v>
      </c>
      <c r="E4137" s="1" t="s">
        <v>66</v>
      </c>
      <c r="F4137" s="1" t="s">
        <v>300</v>
      </c>
      <c r="G4137" s="1" t="s">
        <v>301</v>
      </c>
    </row>
    <row r="4138" spans="1:7" x14ac:dyDescent="0.25">
      <c r="A4138" s="1">
        <v>17018034</v>
      </c>
      <c r="B4138" s="1" t="s">
        <v>9556</v>
      </c>
      <c r="C4138" s="1" t="s">
        <v>9557</v>
      </c>
      <c r="D4138" s="1" t="s">
        <v>9558</v>
      </c>
      <c r="E4138" s="1" t="s">
        <v>66</v>
      </c>
      <c r="F4138" s="1" t="s">
        <v>300</v>
      </c>
      <c r="G4138" s="1" t="s">
        <v>301</v>
      </c>
    </row>
    <row r="4139" spans="1:7" x14ac:dyDescent="0.25">
      <c r="A4139" s="1">
        <v>17018036</v>
      </c>
      <c r="B4139" s="1" t="s">
        <v>9611</v>
      </c>
      <c r="C4139" s="1" t="s">
        <v>10925</v>
      </c>
      <c r="D4139" s="1" t="s">
        <v>10926</v>
      </c>
      <c r="E4139" s="1" t="s">
        <v>66</v>
      </c>
      <c r="F4139" s="1" t="s">
        <v>957</v>
      </c>
      <c r="G4139" s="1" t="s">
        <v>958</v>
      </c>
    </row>
    <row r="4140" spans="1:7" x14ac:dyDescent="0.25">
      <c r="A4140" s="1">
        <v>17018038</v>
      </c>
      <c r="B4140" s="1" t="s">
        <v>10927</v>
      </c>
      <c r="C4140" s="1" t="s">
        <v>10928</v>
      </c>
      <c r="D4140" s="1" t="s">
        <v>10929</v>
      </c>
      <c r="E4140" s="1" t="s">
        <v>66</v>
      </c>
      <c r="F4140" s="1" t="s">
        <v>957</v>
      </c>
      <c r="G4140" s="1" t="s">
        <v>958</v>
      </c>
    </row>
    <row r="4141" spans="1:7" x14ac:dyDescent="0.25">
      <c r="A4141" s="1">
        <v>17018039</v>
      </c>
      <c r="B4141" s="1" t="s">
        <v>10930</v>
      </c>
      <c r="C4141" s="1" t="s">
        <v>10931</v>
      </c>
      <c r="D4141" s="1" t="s">
        <v>10932</v>
      </c>
      <c r="E4141" s="1" t="s">
        <v>66</v>
      </c>
      <c r="F4141" s="1" t="s">
        <v>2286</v>
      </c>
      <c r="G4141" s="1" t="s">
        <v>2287</v>
      </c>
    </row>
    <row r="4142" spans="1:7" x14ac:dyDescent="0.25">
      <c r="A4142" s="1">
        <v>17018040</v>
      </c>
      <c r="B4142" s="1" t="s">
        <v>10933</v>
      </c>
      <c r="C4142" s="1" t="s">
        <v>10934</v>
      </c>
      <c r="D4142" s="1" t="s">
        <v>10935</v>
      </c>
      <c r="E4142" s="1" t="s">
        <v>66</v>
      </c>
      <c r="F4142" s="1" t="s">
        <v>2898</v>
      </c>
      <c r="G4142" s="1" t="s">
        <v>2899</v>
      </c>
    </row>
    <row r="4143" spans="1:7" x14ac:dyDescent="0.25">
      <c r="A4143" s="1">
        <v>17018041</v>
      </c>
      <c r="B4143" s="1" t="s">
        <v>10936</v>
      </c>
      <c r="C4143" s="1" t="s">
        <v>10937</v>
      </c>
      <c r="D4143" s="1" t="s">
        <v>10938</v>
      </c>
      <c r="E4143" s="1" t="s">
        <v>66</v>
      </c>
      <c r="F4143" s="1" t="s">
        <v>300</v>
      </c>
      <c r="G4143" s="1" t="s">
        <v>301</v>
      </c>
    </row>
    <row r="4144" spans="1:7" x14ac:dyDescent="0.25">
      <c r="A4144" s="1">
        <v>17018042</v>
      </c>
      <c r="B4144" s="1" t="s">
        <v>10939</v>
      </c>
      <c r="C4144" s="1" t="s">
        <v>10940</v>
      </c>
      <c r="D4144" s="1" t="s">
        <v>10941</v>
      </c>
      <c r="E4144" s="1" t="s">
        <v>66</v>
      </c>
      <c r="F4144" s="1" t="s">
        <v>2286</v>
      </c>
      <c r="G4144" s="1" t="s">
        <v>2287</v>
      </c>
    </row>
    <row r="4145" spans="1:7" x14ac:dyDescent="0.25">
      <c r="A4145" s="1">
        <v>17018043</v>
      </c>
      <c r="B4145" s="1" t="s">
        <v>10942</v>
      </c>
      <c r="C4145" s="1" t="s">
        <v>10943</v>
      </c>
      <c r="D4145" s="1" t="s">
        <v>10944</v>
      </c>
      <c r="E4145" s="1" t="s">
        <v>66</v>
      </c>
      <c r="F4145" s="1" t="s">
        <v>2898</v>
      </c>
      <c r="G4145" s="1" t="s">
        <v>2899</v>
      </c>
    </row>
    <row r="4146" spans="1:7" x14ac:dyDescent="0.25">
      <c r="A4146" s="1">
        <v>17018044</v>
      </c>
      <c r="B4146" s="1" t="s">
        <v>10945</v>
      </c>
      <c r="C4146" s="1" t="s">
        <v>10946</v>
      </c>
      <c r="D4146" s="1" t="s">
        <v>10947</v>
      </c>
      <c r="E4146" s="1" t="s">
        <v>66</v>
      </c>
      <c r="F4146" s="1" t="s">
        <v>300</v>
      </c>
      <c r="G4146" s="1" t="s">
        <v>301</v>
      </c>
    </row>
    <row r="4147" spans="1:7" x14ac:dyDescent="0.25">
      <c r="A4147" s="1">
        <v>17018045</v>
      </c>
      <c r="B4147" s="1" t="s">
        <v>10948</v>
      </c>
      <c r="C4147" s="1" t="s">
        <v>10949</v>
      </c>
      <c r="D4147" s="1" t="s">
        <v>10950</v>
      </c>
      <c r="E4147" s="1" t="s">
        <v>66</v>
      </c>
      <c r="F4147" s="1" t="s">
        <v>300</v>
      </c>
      <c r="G4147" s="1" t="s">
        <v>301</v>
      </c>
    </row>
    <row r="4148" spans="1:7" x14ac:dyDescent="0.25">
      <c r="A4148" s="1">
        <v>17018046</v>
      </c>
      <c r="B4148" s="1" t="s">
        <v>10951</v>
      </c>
      <c r="C4148" s="1" t="s">
        <v>10952</v>
      </c>
      <c r="D4148" s="1" t="s">
        <v>10953</v>
      </c>
      <c r="E4148" s="1" t="s">
        <v>66</v>
      </c>
      <c r="F4148" s="1" t="s">
        <v>300</v>
      </c>
      <c r="G4148" s="1" t="s">
        <v>301</v>
      </c>
    </row>
    <row r="4149" spans="1:7" x14ac:dyDescent="0.25">
      <c r="A4149" s="1">
        <v>17018047</v>
      </c>
      <c r="B4149" s="1" t="s">
        <v>10954</v>
      </c>
      <c r="C4149" s="1" t="s">
        <v>10955</v>
      </c>
      <c r="D4149" s="1" t="s">
        <v>10956</v>
      </c>
      <c r="E4149" s="1" t="s">
        <v>66</v>
      </c>
      <c r="F4149" s="1" t="s">
        <v>300</v>
      </c>
      <c r="G4149" s="1" t="s">
        <v>301</v>
      </c>
    </row>
    <row r="4150" spans="1:7" x14ac:dyDescent="0.25">
      <c r="A4150" s="1">
        <v>17018048</v>
      </c>
      <c r="B4150" s="1" t="s">
        <v>10957</v>
      </c>
      <c r="C4150" s="1" t="s">
        <v>10958</v>
      </c>
      <c r="D4150" s="1" t="s">
        <v>10959</v>
      </c>
      <c r="E4150" s="1" t="s">
        <v>66</v>
      </c>
      <c r="F4150" s="1" t="s">
        <v>300</v>
      </c>
      <c r="G4150" s="1" t="s">
        <v>301</v>
      </c>
    </row>
    <row r="4151" spans="1:7" x14ac:dyDescent="0.25">
      <c r="A4151" s="1">
        <v>17018049</v>
      </c>
      <c r="B4151" s="1" t="s">
        <v>10960</v>
      </c>
      <c r="C4151" s="1" t="s">
        <v>10961</v>
      </c>
      <c r="D4151" s="1" t="s">
        <v>10962</v>
      </c>
      <c r="E4151" s="1" t="s">
        <v>66</v>
      </c>
      <c r="F4151" s="1" t="s">
        <v>300</v>
      </c>
      <c r="G4151" s="1" t="s">
        <v>301</v>
      </c>
    </row>
    <row r="4152" spans="1:7" x14ac:dyDescent="0.25">
      <c r="A4152" s="1">
        <v>17018050</v>
      </c>
      <c r="B4152" s="1" t="s">
        <v>10963</v>
      </c>
      <c r="C4152" s="1" t="s">
        <v>10964</v>
      </c>
      <c r="D4152" s="1" t="s">
        <v>10965</v>
      </c>
      <c r="E4152" s="1" t="s">
        <v>66</v>
      </c>
      <c r="F4152" s="1" t="s">
        <v>300</v>
      </c>
      <c r="G4152" s="1" t="s">
        <v>301</v>
      </c>
    </row>
    <row r="4153" spans="1:7" x14ac:dyDescent="0.25">
      <c r="A4153" s="1">
        <v>17018051</v>
      </c>
      <c r="B4153" s="1" t="s">
        <v>10966</v>
      </c>
      <c r="C4153" s="1" t="s">
        <v>10967</v>
      </c>
      <c r="D4153" s="1" t="s">
        <v>10968</v>
      </c>
      <c r="E4153" s="1" t="s">
        <v>66</v>
      </c>
      <c r="F4153" s="1" t="s">
        <v>300</v>
      </c>
      <c r="G4153" s="1" t="s">
        <v>301</v>
      </c>
    </row>
    <row r="4154" spans="1:7" x14ac:dyDescent="0.25">
      <c r="A4154" s="1">
        <v>17018052</v>
      </c>
      <c r="B4154" s="1" t="s">
        <v>10969</v>
      </c>
      <c r="C4154" s="1" t="s">
        <v>10970</v>
      </c>
      <c r="D4154" s="1" t="s">
        <v>10971</v>
      </c>
      <c r="E4154" s="1" t="s">
        <v>65</v>
      </c>
      <c r="F4154" s="1" t="s">
        <v>369</v>
      </c>
      <c r="G4154" s="1" t="s">
        <v>370</v>
      </c>
    </row>
    <row r="4155" spans="1:7" x14ac:dyDescent="0.25">
      <c r="A4155" s="1">
        <v>17018053</v>
      </c>
      <c r="B4155" s="1" t="s">
        <v>10972</v>
      </c>
      <c r="C4155" s="1" t="s">
        <v>10973</v>
      </c>
      <c r="D4155" s="1" t="s">
        <v>10974</v>
      </c>
      <c r="E4155" s="1" t="s">
        <v>66</v>
      </c>
      <c r="F4155" s="1" t="s">
        <v>300</v>
      </c>
      <c r="G4155" s="1" t="s">
        <v>301</v>
      </c>
    </row>
    <row r="4156" spans="1:7" x14ac:dyDescent="0.25">
      <c r="A4156" s="1">
        <v>17018054</v>
      </c>
      <c r="B4156" s="1" t="s">
        <v>10975</v>
      </c>
      <c r="C4156" s="1" t="s">
        <v>10976</v>
      </c>
      <c r="D4156" s="1" t="s">
        <v>10977</v>
      </c>
      <c r="E4156" s="1" t="s">
        <v>66</v>
      </c>
      <c r="F4156" s="1" t="s">
        <v>2898</v>
      </c>
      <c r="G4156" s="1" t="s">
        <v>2899</v>
      </c>
    </row>
    <row r="4157" spans="1:7" x14ac:dyDescent="0.25">
      <c r="A4157" s="1">
        <v>17018055</v>
      </c>
      <c r="B4157" s="1" t="s">
        <v>10978</v>
      </c>
      <c r="C4157" s="1" t="s">
        <v>10979</v>
      </c>
      <c r="D4157" s="1" t="s">
        <v>10980</v>
      </c>
      <c r="E4157" s="1" t="s">
        <v>66</v>
      </c>
      <c r="F4157" s="1" t="s">
        <v>300</v>
      </c>
      <c r="G4157" s="1" t="s">
        <v>301</v>
      </c>
    </row>
    <row r="4158" spans="1:7" x14ac:dyDescent="0.25">
      <c r="A4158" s="1">
        <v>17018058</v>
      </c>
      <c r="B4158" s="1" t="s">
        <v>10981</v>
      </c>
      <c r="C4158" s="1" t="s">
        <v>10982</v>
      </c>
      <c r="D4158" s="1" t="s">
        <v>10983</v>
      </c>
      <c r="E4158" s="1" t="s">
        <v>66</v>
      </c>
      <c r="F4158" s="1" t="s">
        <v>300</v>
      </c>
      <c r="G4158" s="1" t="s">
        <v>301</v>
      </c>
    </row>
    <row r="4159" spans="1:7" x14ac:dyDescent="0.25">
      <c r="A4159" s="1">
        <v>17018061</v>
      </c>
      <c r="B4159" s="1" t="s">
        <v>10984</v>
      </c>
      <c r="C4159" s="1" t="s">
        <v>10985</v>
      </c>
      <c r="D4159" s="1" t="s">
        <v>10986</v>
      </c>
      <c r="E4159" s="1" t="s">
        <v>65</v>
      </c>
      <c r="F4159" s="1" t="s">
        <v>369</v>
      </c>
      <c r="G4159" s="1" t="s">
        <v>370</v>
      </c>
    </row>
    <row r="4160" spans="1:7" x14ac:dyDescent="0.25">
      <c r="A4160" s="1">
        <v>17018062</v>
      </c>
      <c r="B4160" s="1" t="s">
        <v>10987</v>
      </c>
      <c r="C4160" s="1" t="s">
        <v>10988</v>
      </c>
      <c r="D4160" s="1" t="s">
        <v>10989</v>
      </c>
      <c r="E4160" s="1" t="s">
        <v>65</v>
      </c>
      <c r="F4160" s="1" t="s">
        <v>369</v>
      </c>
      <c r="G4160" s="1" t="s">
        <v>370</v>
      </c>
    </row>
    <row r="4161" spans="1:7" x14ac:dyDescent="0.25">
      <c r="A4161" s="1">
        <v>17018063</v>
      </c>
      <c r="B4161" s="1" t="s">
        <v>10990</v>
      </c>
      <c r="C4161" s="1" t="s">
        <v>10991</v>
      </c>
      <c r="D4161" s="1" t="s">
        <v>10992</v>
      </c>
      <c r="E4161" s="1" t="s">
        <v>65</v>
      </c>
      <c r="F4161" s="1" t="s">
        <v>369</v>
      </c>
      <c r="G4161" s="1" t="s">
        <v>370</v>
      </c>
    </row>
    <row r="4162" spans="1:7" x14ac:dyDescent="0.25">
      <c r="A4162" s="1">
        <v>17018064</v>
      </c>
      <c r="B4162" s="1" t="s">
        <v>10993</v>
      </c>
      <c r="C4162" s="1" t="s">
        <v>10994</v>
      </c>
      <c r="D4162" s="1" t="s">
        <v>10995</v>
      </c>
      <c r="E4162" s="1" t="s">
        <v>65</v>
      </c>
      <c r="F4162" s="1" t="s">
        <v>369</v>
      </c>
      <c r="G4162" s="1" t="s">
        <v>370</v>
      </c>
    </row>
    <row r="4163" spans="1:7" x14ac:dyDescent="0.25">
      <c r="A4163" s="1">
        <v>17018065</v>
      </c>
      <c r="B4163" s="1" t="s">
        <v>10996</v>
      </c>
      <c r="C4163" s="1" t="s">
        <v>10997</v>
      </c>
      <c r="D4163" s="1" t="s">
        <v>10998</v>
      </c>
      <c r="E4163" s="1" t="s">
        <v>65</v>
      </c>
      <c r="F4163" s="1" t="s">
        <v>369</v>
      </c>
      <c r="G4163" s="1" t="s">
        <v>370</v>
      </c>
    </row>
    <row r="4164" spans="1:7" x14ac:dyDescent="0.25">
      <c r="A4164" s="1">
        <v>17018067</v>
      </c>
      <c r="B4164" s="1" t="s">
        <v>10999</v>
      </c>
      <c r="C4164" s="1" t="s">
        <v>11000</v>
      </c>
      <c r="D4164" s="1" t="s">
        <v>11001</v>
      </c>
      <c r="E4164" s="1" t="s">
        <v>65</v>
      </c>
      <c r="F4164" s="1" t="s">
        <v>369</v>
      </c>
      <c r="G4164" s="1" t="s">
        <v>370</v>
      </c>
    </row>
    <row r="4165" spans="1:7" x14ac:dyDescent="0.25">
      <c r="A4165" s="1">
        <v>17018068</v>
      </c>
      <c r="B4165" s="1" t="s">
        <v>11002</v>
      </c>
      <c r="C4165" s="1" t="s">
        <v>11003</v>
      </c>
      <c r="D4165" s="1" t="s">
        <v>11004</v>
      </c>
      <c r="E4165" s="1" t="s">
        <v>65</v>
      </c>
      <c r="F4165" s="1" t="s">
        <v>369</v>
      </c>
      <c r="G4165" s="1" t="s">
        <v>370</v>
      </c>
    </row>
    <row r="4166" spans="1:7" x14ac:dyDescent="0.25">
      <c r="A4166" s="1">
        <v>17018069</v>
      </c>
      <c r="B4166" s="1" t="s">
        <v>11005</v>
      </c>
      <c r="C4166" s="1" t="s">
        <v>11006</v>
      </c>
      <c r="D4166" s="1" t="s">
        <v>11007</v>
      </c>
      <c r="E4166" s="1" t="s">
        <v>65</v>
      </c>
      <c r="F4166" s="1" t="s">
        <v>369</v>
      </c>
      <c r="G4166" s="1" t="s">
        <v>370</v>
      </c>
    </row>
    <row r="4167" spans="1:7" x14ac:dyDescent="0.25">
      <c r="A4167" s="1">
        <v>17018070</v>
      </c>
      <c r="B4167" s="1" t="s">
        <v>11008</v>
      </c>
      <c r="C4167" s="1" t="s">
        <v>11009</v>
      </c>
      <c r="D4167" s="1" t="s">
        <v>11010</v>
      </c>
      <c r="E4167" s="1" t="s">
        <v>65</v>
      </c>
      <c r="F4167" s="1" t="s">
        <v>369</v>
      </c>
      <c r="G4167" s="1" t="s">
        <v>370</v>
      </c>
    </row>
    <row r="4168" spans="1:7" x14ac:dyDescent="0.25">
      <c r="A4168" s="1">
        <v>17018072</v>
      </c>
      <c r="B4168" s="1" t="s">
        <v>11011</v>
      </c>
      <c r="C4168" s="1" t="s">
        <v>11012</v>
      </c>
      <c r="D4168" s="1" t="s">
        <v>11013</v>
      </c>
      <c r="E4168" s="1" t="s">
        <v>65</v>
      </c>
      <c r="F4168" s="1" t="s">
        <v>369</v>
      </c>
      <c r="G4168" s="1" t="s">
        <v>370</v>
      </c>
    </row>
    <row r="4169" spans="1:7" x14ac:dyDescent="0.25">
      <c r="A4169" s="1">
        <v>17018073</v>
      </c>
      <c r="B4169" s="1" t="s">
        <v>11014</v>
      </c>
      <c r="C4169" s="1" t="s">
        <v>11015</v>
      </c>
      <c r="D4169" s="1" t="s">
        <v>11016</v>
      </c>
      <c r="E4169" s="1" t="s">
        <v>65</v>
      </c>
      <c r="F4169" s="1" t="s">
        <v>369</v>
      </c>
      <c r="G4169" s="1" t="s">
        <v>370</v>
      </c>
    </row>
    <row r="4170" spans="1:7" x14ac:dyDescent="0.25">
      <c r="A4170" s="1">
        <v>17018074</v>
      </c>
      <c r="B4170" s="1" t="s">
        <v>11017</v>
      </c>
      <c r="C4170" s="1" t="s">
        <v>11018</v>
      </c>
      <c r="D4170" s="1" t="s">
        <v>11019</v>
      </c>
      <c r="E4170" s="1" t="s">
        <v>66</v>
      </c>
      <c r="F4170" s="1" t="s">
        <v>300</v>
      </c>
      <c r="G4170" s="1" t="s">
        <v>301</v>
      </c>
    </row>
    <row r="4171" spans="1:7" x14ac:dyDescent="0.25">
      <c r="A4171" s="1">
        <v>17020007</v>
      </c>
      <c r="B4171" s="1" t="s">
        <v>11020</v>
      </c>
      <c r="C4171" s="1" t="s">
        <v>11021</v>
      </c>
      <c r="D4171" s="1" t="s">
        <v>11022</v>
      </c>
      <c r="E4171" s="1" t="s">
        <v>66</v>
      </c>
      <c r="F4171" s="1" t="s">
        <v>11023</v>
      </c>
      <c r="G4171" s="1" t="s">
        <v>11024</v>
      </c>
    </row>
    <row r="4172" spans="1:7" x14ac:dyDescent="0.25">
      <c r="A4172" s="1">
        <v>17020008</v>
      </c>
      <c r="B4172" s="1" t="s">
        <v>11025</v>
      </c>
      <c r="C4172" s="1" t="s">
        <v>11026</v>
      </c>
      <c r="D4172" s="1" t="s">
        <v>11027</v>
      </c>
      <c r="E4172" s="1" t="s">
        <v>66</v>
      </c>
      <c r="F4172" s="1" t="s">
        <v>11023</v>
      </c>
      <c r="G4172" s="1" t="s">
        <v>11024</v>
      </c>
    </row>
    <row r="4173" spans="1:7" x14ac:dyDescent="0.25">
      <c r="A4173" s="1">
        <v>17020019</v>
      </c>
      <c r="B4173" s="1" t="s">
        <v>11028</v>
      </c>
      <c r="C4173" s="1" t="s">
        <v>11029</v>
      </c>
      <c r="D4173" s="1" t="s">
        <v>11030</v>
      </c>
      <c r="E4173" s="1" t="s">
        <v>65</v>
      </c>
      <c r="F4173" s="1" t="s">
        <v>965</v>
      </c>
      <c r="G4173" s="1" t="s">
        <v>966</v>
      </c>
    </row>
    <row r="4174" spans="1:7" x14ac:dyDescent="0.25">
      <c r="A4174" s="1">
        <v>17020025</v>
      </c>
      <c r="B4174" s="1" t="s">
        <v>11031</v>
      </c>
      <c r="C4174" s="1" t="s">
        <v>11032</v>
      </c>
      <c r="D4174" s="1" t="s">
        <v>11033</v>
      </c>
      <c r="E4174" s="1" t="s">
        <v>65</v>
      </c>
      <c r="F4174" s="1" t="s">
        <v>965</v>
      </c>
      <c r="G4174" s="1" t="s">
        <v>966</v>
      </c>
    </row>
    <row r="4175" spans="1:7" x14ac:dyDescent="0.25">
      <c r="A4175" s="1">
        <v>17020057</v>
      </c>
      <c r="B4175" s="1" t="s">
        <v>11034</v>
      </c>
      <c r="C4175" s="1" t="s">
        <v>11035</v>
      </c>
      <c r="D4175" s="1" t="s">
        <v>11036</v>
      </c>
      <c r="E4175" s="1" t="s">
        <v>66</v>
      </c>
      <c r="F4175" s="1" t="s">
        <v>11023</v>
      </c>
      <c r="G4175" s="1" t="s">
        <v>11024</v>
      </c>
    </row>
    <row r="4176" spans="1:7" x14ac:dyDescent="0.25">
      <c r="A4176" s="1">
        <v>17020065</v>
      </c>
      <c r="B4176" s="1" t="s">
        <v>11037</v>
      </c>
      <c r="C4176" s="1" t="s">
        <v>11038</v>
      </c>
      <c r="D4176" s="1" t="s">
        <v>11039</v>
      </c>
      <c r="E4176" s="1" t="s">
        <v>65</v>
      </c>
      <c r="F4176" s="1" t="s">
        <v>965</v>
      </c>
      <c r="G4176" s="1" t="s">
        <v>966</v>
      </c>
    </row>
    <row r="4177" spans="1:7" x14ac:dyDescent="0.25">
      <c r="A4177" s="1">
        <v>17020081</v>
      </c>
      <c r="B4177" s="1" t="s">
        <v>11040</v>
      </c>
      <c r="C4177" s="1" t="s">
        <v>11041</v>
      </c>
      <c r="D4177" s="1" t="s">
        <v>11042</v>
      </c>
      <c r="E4177" s="1" t="s">
        <v>66</v>
      </c>
      <c r="F4177" s="1" t="s">
        <v>11023</v>
      </c>
      <c r="G4177" s="1" t="s">
        <v>11024</v>
      </c>
    </row>
    <row r="4178" spans="1:7" x14ac:dyDescent="0.25">
      <c r="A4178" s="1">
        <v>17020108</v>
      </c>
      <c r="B4178" s="1" t="s">
        <v>11043</v>
      </c>
      <c r="C4178" s="1" t="s">
        <v>11044</v>
      </c>
      <c r="D4178" s="1" t="s">
        <v>11045</v>
      </c>
      <c r="E4178" s="1" t="s">
        <v>66</v>
      </c>
      <c r="F4178" s="1" t="s">
        <v>11023</v>
      </c>
      <c r="G4178" s="1" t="s">
        <v>11024</v>
      </c>
    </row>
    <row r="4179" spans="1:7" x14ac:dyDescent="0.25">
      <c r="A4179" s="1">
        <v>17020109</v>
      </c>
      <c r="B4179" s="1" t="s">
        <v>11046</v>
      </c>
      <c r="C4179" s="1" t="s">
        <v>11047</v>
      </c>
      <c r="D4179" s="1" t="s">
        <v>11048</v>
      </c>
      <c r="E4179" s="1" t="s">
        <v>65</v>
      </c>
      <c r="F4179" s="1" t="s">
        <v>965</v>
      </c>
      <c r="G4179" s="1" t="s">
        <v>966</v>
      </c>
    </row>
    <row r="4180" spans="1:7" x14ac:dyDescent="0.25">
      <c r="A4180" s="1">
        <v>17020110</v>
      </c>
      <c r="B4180" s="1" t="s">
        <v>11049</v>
      </c>
      <c r="C4180" s="1" t="s">
        <v>11050</v>
      </c>
      <c r="D4180" s="1" t="s">
        <v>11051</v>
      </c>
      <c r="E4180" s="1" t="s">
        <v>65</v>
      </c>
      <c r="F4180" s="1" t="s">
        <v>965</v>
      </c>
      <c r="G4180" s="1" t="s">
        <v>966</v>
      </c>
    </row>
    <row r="4181" spans="1:7" x14ac:dyDescent="0.25">
      <c r="A4181" s="1">
        <v>17020111</v>
      </c>
      <c r="B4181" s="1" t="s">
        <v>11052</v>
      </c>
      <c r="C4181" s="1" t="s">
        <v>11053</v>
      </c>
      <c r="D4181" s="1" t="s">
        <v>11054</v>
      </c>
      <c r="E4181" s="1" t="s">
        <v>65</v>
      </c>
      <c r="F4181" s="1" t="s">
        <v>965</v>
      </c>
      <c r="G4181" s="1" t="s">
        <v>966</v>
      </c>
    </row>
    <row r="4182" spans="1:7" x14ac:dyDescent="0.25">
      <c r="A4182" s="1">
        <v>17020112</v>
      </c>
      <c r="B4182" s="1" t="s">
        <v>9559</v>
      </c>
      <c r="C4182" s="1" t="s">
        <v>9560</v>
      </c>
      <c r="D4182" s="1" t="s">
        <v>9561</v>
      </c>
      <c r="E4182" s="1" t="s">
        <v>65</v>
      </c>
      <c r="F4182" s="1" t="s">
        <v>965</v>
      </c>
      <c r="G4182" s="1" t="s">
        <v>966</v>
      </c>
    </row>
    <row r="4183" spans="1:7" x14ac:dyDescent="0.25">
      <c r="A4183" s="1">
        <v>17024000</v>
      </c>
      <c r="B4183" s="1" t="s">
        <v>11055</v>
      </c>
      <c r="C4183" s="1" t="s">
        <v>11056</v>
      </c>
      <c r="D4183" s="1" t="s">
        <v>11057</v>
      </c>
      <c r="E4183" s="1" t="s">
        <v>66</v>
      </c>
      <c r="F4183" s="1" t="s">
        <v>9627</v>
      </c>
      <c r="G4183" s="1" t="s">
        <v>9628</v>
      </c>
    </row>
    <row r="4184" spans="1:7" x14ac:dyDescent="0.25">
      <c r="A4184" s="1">
        <v>17024001</v>
      </c>
      <c r="B4184" s="1" t="s">
        <v>11058</v>
      </c>
      <c r="C4184" s="1" t="s">
        <v>11059</v>
      </c>
      <c r="D4184" s="1" t="s">
        <v>11060</v>
      </c>
      <c r="E4184" s="1" t="s">
        <v>66</v>
      </c>
      <c r="F4184" s="1" t="s">
        <v>9627</v>
      </c>
      <c r="G4184" s="1" t="s">
        <v>9628</v>
      </c>
    </row>
    <row r="4185" spans="1:7" x14ac:dyDescent="0.25">
      <c r="A4185" s="1">
        <v>17024006</v>
      </c>
      <c r="B4185" s="1" t="s">
        <v>11061</v>
      </c>
      <c r="C4185" s="1" t="s">
        <v>11062</v>
      </c>
      <c r="D4185" s="1" t="s">
        <v>11063</v>
      </c>
      <c r="E4185" s="1" t="s">
        <v>66</v>
      </c>
      <c r="F4185" s="1" t="s">
        <v>2778</v>
      </c>
      <c r="G4185" s="1" t="s">
        <v>2779</v>
      </c>
    </row>
    <row r="4186" spans="1:7" x14ac:dyDescent="0.25">
      <c r="A4186" s="1">
        <v>17024007</v>
      </c>
      <c r="B4186" s="1" t="s">
        <v>11064</v>
      </c>
      <c r="C4186" s="1" t="s">
        <v>11065</v>
      </c>
      <c r="D4186" s="1" t="s">
        <v>11066</v>
      </c>
      <c r="E4186" s="1" t="s">
        <v>66</v>
      </c>
      <c r="F4186" s="1" t="s">
        <v>9627</v>
      </c>
      <c r="G4186" s="1" t="s">
        <v>9628</v>
      </c>
    </row>
    <row r="4187" spans="1:7" x14ac:dyDescent="0.25">
      <c r="A4187" s="1">
        <v>17024016</v>
      </c>
      <c r="B4187" s="1" t="s">
        <v>11067</v>
      </c>
      <c r="C4187" s="1" t="s">
        <v>11068</v>
      </c>
      <c r="D4187" s="1" t="s">
        <v>11069</v>
      </c>
      <c r="E4187" s="1" t="s">
        <v>66</v>
      </c>
      <c r="F4187" s="1" t="s">
        <v>2778</v>
      </c>
      <c r="G4187" s="1" t="s">
        <v>2779</v>
      </c>
    </row>
    <row r="4188" spans="1:7" x14ac:dyDescent="0.25">
      <c r="A4188" s="1">
        <v>17024017</v>
      </c>
      <c r="B4188" s="1" t="s">
        <v>11070</v>
      </c>
      <c r="C4188" s="1" t="s">
        <v>11071</v>
      </c>
      <c r="D4188" s="1" t="s">
        <v>11072</v>
      </c>
      <c r="E4188" s="1" t="s">
        <v>66</v>
      </c>
      <c r="F4188" s="1" t="s">
        <v>9627</v>
      </c>
      <c r="G4188" s="1" t="s">
        <v>9628</v>
      </c>
    </row>
    <row r="4189" spans="1:7" x14ac:dyDescent="0.25">
      <c r="A4189" s="1">
        <v>17024018</v>
      </c>
      <c r="B4189" s="1" t="s">
        <v>11073</v>
      </c>
      <c r="C4189" s="1" t="s">
        <v>11074</v>
      </c>
      <c r="D4189" s="1" t="s">
        <v>11075</v>
      </c>
      <c r="E4189" s="1" t="s">
        <v>66</v>
      </c>
      <c r="F4189" s="1" t="s">
        <v>9627</v>
      </c>
      <c r="G4189" s="1" t="s">
        <v>9628</v>
      </c>
    </row>
    <row r="4190" spans="1:7" x14ac:dyDescent="0.25">
      <c r="A4190" s="1">
        <v>17024019</v>
      </c>
      <c r="B4190" s="1" t="s">
        <v>11076</v>
      </c>
      <c r="C4190" s="1" t="s">
        <v>11077</v>
      </c>
      <c r="D4190" s="1" t="s">
        <v>11078</v>
      </c>
      <c r="E4190" s="1" t="s">
        <v>66</v>
      </c>
      <c r="F4190" s="1" t="s">
        <v>2778</v>
      </c>
      <c r="G4190" s="1" t="s">
        <v>2779</v>
      </c>
    </row>
    <row r="4191" spans="1:7" x14ac:dyDescent="0.25">
      <c r="A4191" s="1">
        <v>17024021</v>
      </c>
      <c r="B4191" s="1" t="s">
        <v>11079</v>
      </c>
      <c r="C4191" s="1" t="s">
        <v>11080</v>
      </c>
      <c r="D4191" s="1" t="s">
        <v>11081</v>
      </c>
      <c r="E4191" s="1" t="s">
        <v>66</v>
      </c>
      <c r="F4191" s="1" t="s">
        <v>2778</v>
      </c>
      <c r="G4191" s="1" t="s">
        <v>2779</v>
      </c>
    </row>
    <row r="4192" spans="1:7" x14ac:dyDescent="0.25">
      <c r="A4192" s="1">
        <v>17024022</v>
      </c>
      <c r="B4192" s="1" t="s">
        <v>11082</v>
      </c>
      <c r="C4192" s="1" t="s">
        <v>11083</v>
      </c>
      <c r="D4192" s="1" t="s">
        <v>11084</v>
      </c>
      <c r="E4192" s="1" t="s">
        <v>66</v>
      </c>
      <c r="F4192" s="1" t="s">
        <v>9627</v>
      </c>
      <c r="G4192" s="1" t="s">
        <v>9628</v>
      </c>
    </row>
    <row r="4193" spans="1:7" x14ac:dyDescent="0.25">
      <c r="A4193" s="1">
        <v>17024028</v>
      </c>
      <c r="B4193" s="1" t="s">
        <v>11085</v>
      </c>
      <c r="C4193" s="1" t="s">
        <v>11086</v>
      </c>
      <c r="D4193" s="1" t="s">
        <v>11087</v>
      </c>
      <c r="E4193" s="1" t="s">
        <v>66</v>
      </c>
      <c r="F4193" s="1" t="s">
        <v>9627</v>
      </c>
      <c r="G4193" s="1" t="s">
        <v>9628</v>
      </c>
    </row>
    <row r="4194" spans="1:7" x14ac:dyDescent="0.25">
      <c r="A4194" s="1">
        <v>17024032</v>
      </c>
      <c r="B4194" s="1" t="s">
        <v>11088</v>
      </c>
      <c r="C4194" s="1" t="s">
        <v>11089</v>
      </c>
      <c r="D4194" s="1" t="s">
        <v>11090</v>
      </c>
      <c r="E4194" s="1" t="s">
        <v>66</v>
      </c>
      <c r="F4194" s="1" t="s">
        <v>9627</v>
      </c>
      <c r="G4194" s="1" t="s">
        <v>9628</v>
      </c>
    </row>
    <row r="4195" spans="1:7" x14ac:dyDescent="0.25">
      <c r="A4195" s="1">
        <v>17024033</v>
      </c>
      <c r="B4195" s="1" t="s">
        <v>11091</v>
      </c>
      <c r="C4195" s="1" t="s">
        <v>11092</v>
      </c>
      <c r="D4195" s="1" t="s">
        <v>11093</v>
      </c>
      <c r="E4195" s="1" t="s">
        <v>66</v>
      </c>
      <c r="F4195" s="1" t="s">
        <v>9627</v>
      </c>
      <c r="G4195" s="1" t="s">
        <v>9628</v>
      </c>
    </row>
    <row r="4196" spans="1:7" x14ac:dyDescent="0.25">
      <c r="A4196" s="1">
        <v>17024034</v>
      </c>
      <c r="B4196" s="1" t="s">
        <v>11094</v>
      </c>
      <c r="C4196" s="1" t="s">
        <v>11095</v>
      </c>
      <c r="D4196" s="1" t="s">
        <v>11096</v>
      </c>
      <c r="E4196" s="1" t="s">
        <v>66</v>
      </c>
      <c r="F4196" s="1" t="s">
        <v>2778</v>
      </c>
      <c r="G4196" s="1" t="s">
        <v>2779</v>
      </c>
    </row>
    <row r="4197" spans="1:7" x14ac:dyDescent="0.25">
      <c r="A4197" s="1">
        <v>17024036</v>
      </c>
      <c r="B4197" s="1" t="s">
        <v>11097</v>
      </c>
      <c r="C4197" s="1" t="s">
        <v>11098</v>
      </c>
      <c r="D4197" s="1" t="s">
        <v>11099</v>
      </c>
      <c r="E4197" s="1" t="s">
        <v>66</v>
      </c>
      <c r="F4197" s="1" t="s">
        <v>9627</v>
      </c>
      <c r="G4197" s="1" t="s">
        <v>9628</v>
      </c>
    </row>
    <row r="4198" spans="1:7" x14ac:dyDescent="0.25">
      <c r="A4198" s="1">
        <v>17024039</v>
      </c>
      <c r="B4198" s="1" t="s">
        <v>11100</v>
      </c>
      <c r="C4198" s="1" t="s">
        <v>11101</v>
      </c>
      <c r="D4198" s="1" t="s">
        <v>11102</v>
      </c>
      <c r="E4198" s="1" t="s">
        <v>66</v>
      </c>
      <c r="F4198" s="1" t="s">
        <v>9627</v>
      </c>
      <c r="G4198" s="1" t="s">
        <v>9628</v>
      </c>
    </row>
    <row r="4199" spans="1:7" x14ac:dyDescent="0.25">
      <c r="A4199" s="1">
        <v>17024040</v>
      </c>
      <c r="B4199" s="1" t="s">
        <v>11103</v>
      </c>
      <c r="C4199" s="1" t="s">
        <v>11104</v>
      </c>
      <c r="D4199" s="1" t="s">
        <v>11105</v>
      </c>
      <c r="E4199" s="1" t="s">
        <v>66</v>
      </c>
      <c r="F4199" s="1" t="s">
        <v>9627</v>
      </c>
      <c r="G4199" s="1" t="s">
        <v>9628</v>
      </c>
    </row>
    <row r="4200" spans="1:7" x14ac:dyDescent="0.25">
      <c r="A4200" s="1">
        <v>17024041</v>
      </c>
      <c r="B4200" s="1" t="s">
        <v>11106</v>
      </c>
      <c r="C4200" s="1" t="s">
        <v>11107</v>
      </c>
      <c r="D4200" s="1" t="s">
        <v>11108</v>
      </c>
      <c r="E4200" s="1" t="s">
        <v>66</v>
      </c>
      <c r="F4200" s="1" t="s">
        <v>2778</v>
      </c>
      <c r="G4200" s="1" t="s">
        <v>2779</v>
      </c>
    </row>
    <row r="4201" spans="1:7" x14ac:dyDescent="0.25">
      <c r="A4201" s="1">
        <v>17026010</v>
      </c>
      <c r="B4201" s="1" t="s">
        <v>11109</v>
      </c>
      <c r="C4201" s="1" t="s">
        <v>11110</v>
      </c>
      <c r="D4201" s="1" t="s">
        <v>11111</v>
      </c>
      <c r="E4201" s="1" t="s">
        <v>66</v>
      </c>
      <c r="F4201" s="1" t="s">
        <v>8219</v>
      </c>
      <c r="G4201" s="1" t="s">
        <v>8220</v>
      </c>
    </row>
    <row r="4202" spans="1:7" x14ac:dyDescent="0.25">
      <c r="A4202" s="1">
        <v>17026011</v>
      </c>
      <c r="B4202" s="1" t="s">
        <v>11112</v>
      </c>
      <c r="C4202" s="1" t="s">
        <v>11113</v>
      </c>
      <c r="D4202" s="1" t="s">
        <v>11114</v>
      </c>
      <c r="E4202" s="1" t="s">
        <v>66</v>
      </c>
      <c r="F4202" s="1" t="s">
        <v>9627</v>
      </c>
      <c r="G4202" s="1" t="s">
        <v>9628</v>
      </c>
    </row>
    <row r="4203" spans="1:7" x14ac:dyDescent="0.25">
      <c r="A4203" s="1">
        <v>17026012</v>
      </c>
      <c r="B4203" s="1" t="s">
        <v>11115</v>
      </c>
      <c r="C4203" s="1" t="s">
        <v>11116</v>
      </c>
      <c r="D4203" s="1" t="s">
        <v>11117</v>
      </c>
      <c r="E4203" s="1" t="s">
        <v>66</v>
      </c>
      <c r="F4203" s="1" t="s">
        <v>9627</v>
      </c>
      <c r="G4203" s="1" t="s">
        <v>9628</v>
      </c>
    </row>
    <row r="4204" spans="1:7" x14ac:dyDescent="0.25">
      <c r="A4204" s="1">
        <v>17026013</v>
      </c>
      <c r="B4204" s="1" t="s">
        <v>11118</v>
      </c>
      <c r="C4204" s="1" t="s">
        <v>11119</v>
      </c>
      <c r="D4204" s="1" t="s">
        <v>11120</v>
      </c>
      <c r="E4204" s="1" t="s">
        <v>66</v>
      </c>
      <c r="F4204" s="1" t="s">
        <v>9627</v>
      </c>
      <c r="G4204" s="1" t="s">
        <v>9628</v>
      </c>
    </row>
    <row r="4205" spans="1:7" x14ac:dyDescent="0.25">
      <c r="A4205" s="1">
        <v>17026014</v>
      </c>
      <c r="B4205" s="1" t="s">
        <v>11121</v>
      </c>
      <c r="C4205" s="1" t="s">
        <v>11122</v>
      </c>
      <c r="D4205" s="1" t="s">
        <v>11123</v>
      </c>
      <c r="E4205" s="1" t="s">
        <v>66</v>
      </c>
      <c r="F4205" s="1" t="s">
        <v>361</v>
      </c>
      <c r="G4205" s="1" t="s">
        <v>362</v>
      </c>
    </row>
    <row r="4206" spans="1:7" x14ac:dyDescent="0.25">
      <c r="A4206" s="1">
        <v>17026015</v>
      </c>
      <c r="B4206" s="1" t="s">
        <v>9624</v>
      </c>
      <c r="C4206" s="1" t="s">
        <v>9625</v>
      </c>
      <c r="D4206" s="1" t="s">
        <v>9626</v>
      </c>
      <c r="E4206" s="1" t="s">
        <v>66</v>
      </c>
      <c r="F4206" s="1" t="s">
        <v>9627</v>
      </c>
      <c r="G4206" s="1" t="s">
        <v>9628</v>
      </c>
    </row>
    <row r="4207" spans="1:7" x14ac:dyDescent="0.25">
      <c r="A4207" s="1">
        <v>17026016</v>
      </c>
      <c r="B4207" s="1" t="s">
        <v>11124</v>
      </c>
      <c r="C4207" s="1" t="s">
        <v>11125</v>
      </c>
      <c r="D4207" s="1" t="s">
        <v>11126</v>
      </c>
      <c r="E4207" s="1" t="s">
        <v>65</v>
      </c>
      <c r="F4207" s="1" t="s">
        <v>154</v>
      </c>
      <c r="G4207" s="1" t="s">
        <v>155</v>
      </c>
    </row>
    <row r="4208" spans="1:7" x14ac:dyDescent="0.25">
      <c r="A4208" s="1">
        <v>17026018</v>
      </c>
      <c r="B4208" s="1" t="s">
        <v>11127</v>
      </c>
      <c r="C4208" s="1" t="s">
        <v>11128</v>
      </c>
      <c r="D4208" s="1" t="s">
        <v>11129</v>
      </c>
      <c r="E4208" s="1" t="s">
        <v>66</v>
      </c>
      <c r="F4208" s="1" t="s">
        <v>361</v>
      </c>
      <c r="G4208" s="1" t="s">
        <v>362</v>
      </c>
    </row>
    <row r="4209" spans="1:7" x14ac:dyDescent="0.25">
      <c r="A4209" s="1">
        <v>17027007</v>
      </c>
      <c r="B4209" s="1" t="s">
        <v>11130</v>
      </c>
      <c r="C4209" s="1" t="s">
        <v>11131</v>
      </c>
      <c r="D4209" s="1" t="s">
        <v>11132</v>
      </c>
      <c r="E4209" s="1" t="s">
        <v>66</v>
      </c>
      <c r="F4209" s="1" t="s">
        <v>3504</v>
      </c>
      <c r="G4209" s="1" t="s">
        <v>3505</v>
      </c>
    </row>
    <row r="4210" spans="1:7" x14ac:dyDescent="0.25">
      <c r="A4210" s="1">
        <v>17027011</v>
      </c>
      <c r="B4210" s="1" t="s">
        <v>11133</v>
      </c>
      <c r="C4210" s="1" t="s">
        <v>11134</v>
      </c>
      <c r="D4210" s="1" t="s">
        <v>11135</v>
      </c>
      <c r="E4210" s="1" t="s">
        <v>66</v>
      </c>
      <c r="F4210" s="1" t="s">
        <v>3504</v>
      </c>
      <c r="G4210" s="1" t="s">
        <v>3505</v>
      </c>
    </row>
    <row r="4211" spans="1:7" x14ac:dyDescent="0.25">
      <c r="A4211" s="1">
        <v>17027012</v>
      </c>
      <c r="B4211" s="1" t="s">
        <v>11136</v>
      </c>
      <c r="C4211" s="1" t="s">
        <v>11137</v>
      </c>
      <c r="D4211" s="1" t="s">
        <v>11138</v>
      </c>
      <c r="E4211" s="1" t="s">
        <v>66</v>
      </c>
      <c r="F4211" s="1" t="s">
        <v>3504</v>
      </c>
      <c r="G4211" s="1" t="s">
        <v>3505</v>
      </c>
    </row>
    <row r="4212" spans="1:7" x14ac:dyDescent="0.25">
      <c r="A4212" s="1">
        <v>17027013</v>
      </c>
      <c r="B4212" s="1" t="s">
        <v>9648</v>
      </c>
      <c r="C4212" s="1" t="s">
        <v>9649</v>
      </c>
      <c r="D4212" s="1" t="s">
        <v>9650</v>
      </c>
      <c r="E4212" s="1" t="s">
        <v>66</v>
      </c>
      <c r="F4212" s="1" t="s">
        <v>3504</v>
      </c>
      <c r="G4212" s="1" t="s">
        <v>3505</v>
      </c>
    </row>
    <row r="4213" spans="1:7" x14ac:dyDescent="0.25">
      <c r="A4213" s="1">
        <v>17027014</v>
      </c>
      <c r="B4213" s="1" t="s">
        <v>11139</v>
      </c>
      <c r="C4213" s="1" t="s">
        <v>11140</v>
      </c>
      <c r="D4213" s="1" t="s">
        <v>11141</v>
      </c>
      <c r="E4213" s="1" t="s">
        <v>66</v>
      </c>
      <c r="F4213" s="1" t="s">
        <v>11142</v>
      </c>
      <c r="G4213" s="1" t="s">
        <v>11143</v>
      </c>
    </row>
    <row r="4214" spans="1:7" x14ac:dyDescent="0.25">
      <c r="A4214" s="1">
        <v>17027015</v>
      </c>
      <c r="B4214" s="1" t="s">
        <v>11144</v>
      </c>
      <c r="C4214" s="1" t="s">
        <v>11145</v>
      </c>
      <c r="D4214" s="1" t="s">
        <v>11146</v>
      </c>
      <c r="E4214" s="1" t="s">
        <v>65</v>
      </c>
      <c r="F4214" s="1" t="s">
        <v>2292</v>
      </c>
      <c r="G4214" s="1" t="s">
        <v>2293</v>
      </c>
    </row>
    <row r="4215" spans="1:7" x14ac:dyDescent="0.25">
      <c r="A4215" s="1">
        <v>17027016</v>
      </c>
      <c r="B4215" s="1" t="s">
        <v>11147</v>
      </c>
      <c r="C4215" s="1" t="s">
        <v>11148</v>
      </c>
      <c r="D4215" s="1" t="s">
        <v>11149</v>
      </c>
      <c r="E4215" s="1" t="s">
        <v>66</v>
      </c>
      <c r="F4215" s="1" t="s">
        <v>3504</v>
      </c>
      <c r="G4215" s="1" t="s">
        <v>3505</v>
      </c>
    </row>
    <row r="4216" spans="1:7" x14ac:dyDescent="0.25">
      <c r="A4216" s="1">
        <v>17027017</v>
      </c>
      <c r="B4216" s="1" t="s">
        <v>11150</v>
      </c>
      <c r="C4216" s="1" t="s">
        <v>11151</v>
      </c>
      <c r="D4216" s="1" t="s">
        <v>11152</v>
      </c>
      <c r="E4216" s="1" t="s">
        <v>66</v>
      </c>
      <c r="F4216" s="1" t="s">
        <v>3504</v>
      </c>
      <c r="G4216" s="1" t="s">
        <v>3505</v>
      </c>
    </row>
    <row r="4217" spans="1:7" x14ac:dyDescent="0.25">
      <c r="A4217" s="1">
        <v>17028001</v>
      </c>
      <c r="B4217" s="1" t="s">
        <v>11153</v>
      </c>
      <c r="C4217" s="1" t="s">
        <v>11154</v>
      </c>
      <c r="D4217" s="1" t="s">
        <v>11155</v>
      </c>
      <c r="E4217" s="1" t="s">
        <v>66</v>
      </c>
      <c r="F4217" s="1" t="s">
        <v>9627</v>
      </c>
      <c r="G4217" s="1" t="s">
        <v>9628</v>
      </c>
    </row>
    <row r="4218" spans="1:7" x14ac:dyDescent="0.25">
      <c r="A4218" s="1">
        <v>17030009</v>
      </c>
      <c r="B4218" s="1" t="s">
        <v>11156</v>
      </c>
      <c r="C4218" s="1" t="s">
        <v>11157</v>
      </c>
      <c r="D4218" s="1" t="s">
        <v>11158</v>
      </c>
      <c r="E4218" s="1" t="s">
        <v>66</v>
      </c>
      <c r="F4218" s="1" t="s">
        <v>11159</v>
      </c>
      <c r="G4218" s="1" t="s">
        <v>11160</v>
      </c>
    </row>
    <row r="4219" spans="1:7" x14ac:dyDescent="0.25">
      <c r="A4219" s="1">
        <v>17030015</v>
      </c>
      <c r="B4219" s="1" t="s">
        <v>11161</v>
      </c>
      <c r="C4219" s="1" t="s">
        <v>11162</v>
      </c>
      <c r="D4219" s="1" t="s">
        <v>11163</v>
      </c>
      <c r="E4219" s="1" t="s">
        <v>66</v>
      </c>
      <c r="F4219" s="1" t="s">
        <v>11159</v>
      </c>
      <c r="G4219" s="1" t="s">
        <v>11160</v>
      </c>
    </row>
    <row r="4220" spans="1:7" x14ac:dyDescent="0.25">
      <c r="A4220" s="1">
        <v>17030049</v>
      </c>
      <c r="B4220" s="1" t="s">
        <v>11164</v>
      </c>
      <c r="C4220" s="1" t="s">
        <v>11165</v>
      </c>
      <c r="D4220" s="1" t="s">
        <v>11166</v>
      </c>
      <c r="E4220" s="1" t="s">
        <v>66</v>
      </c>
      <c r="F4220" s="1" t="s">
        <v>11159</v>
      </c>
      <c r="G4220" s="1" t="s">
        <v>11160</v>
      </c>
    </row>
    <row r="4221" spans="1:7" x14ac:dyDescent="0.25">
      <c r="A4221" s="1">
        <v>17030053</v>
      </c>
      <c r="B4221" s="1" t="s">
        <v>11167</v>
      </c>
      <c r="C4221" s="1" t="s">
        <v>11168</v>
      </c>
      <c r="D4221" s="1" t="s">
        <v>11169</v>
      </c>
      <c r="E4221" s="1" t="s">
        <v>66</v>
      </c>
      <c r="F4221" s="1" t="s">
        <v>11159</v>
      </c>
      <c r="G4221" s="1" t="s">
        <v>11160</v>
      </c>
    </row>
    <row r="4222" spans="1:7" x14ac:dyDescent="0.25">
      <c r="A4222" s="1">
        <v>17030061</v>
      </c>
      <c r="B4222" s="1" t="s">
        <v>11170</v>
      </c>
      <c r="C4222" s="1" t="s">
        <v>11171</v>
      </c>
      <c r="D4222" s="1" t="s">
        <v>11172</v>
      </c>
      <c r="E4222" s="1" t="s">
        <v>66</v>
      </c>
      <c r="F4222" s="1" t="s">
        <v>11159</v>
      </c>
      <c r="G4222" s="1" t="s">
        <v>11160</v>
      </c>
    </row>
    <row r="4223" spans="1:7" x14ac:dyDescent="0.25">
      <c r="A4223" s="1">
        <v>17030089</v>
      </c>
      <c r="B4223" s="1" t="s">
        <v>11173</v>
      </c>
      <c r="C4223" s="1" t="s">
        <v>11174</v>
      </c>
      <c r="D4223" s="1" t="s">
        <v>11175</v>
      </c>
      <c r="E4223" s="1" t="s">
        <v>66</v>
      </c>
      <c r="F4223" s="1" t="s">
        <v>11159</v>
      </c>
      <c r="G4223" s="1" t="s">
        <v>11160</v>
      </c>
    </row>
    <row r="4224" spans="1:7" x14ac:dyDescent="0.25">
      <c r="A4224" s="1">
        <v>17033000</v>
      </c>
      <c r="B4224" s="1" t="s">
        <v>11176</v>
      </c>
      <c r="C4224" s="1" t="s">
        <v>11177</v>
      </c>
      <c r="D4224" s="1" t="s">
        <v>11178</v>
      </c>
      <c r="E4224" s="1" t="s">
        <v>66</v>
      </c>
      <c r="F4224" s="1" t="s">
        <v>11179</v>
      </c>
      <c r="G4224" s="1" t="s">
        <v>11180</v>
      </c>
    </row>
    <row r="4225" spans="1:7" x14ac:dyDescent="0.25">
      <c r="A4225" s="1">
        <v>17036004</v>
      </c>
      <c r="B4225" s="1" t="s">
        <v>9562</v>
      </c>
      <c r="C4225" s="1" t="s">
        <v>9563</v>
      </c>
      <c r="D4225" s="1" t="s">
        <v>9564</v>
      </c>
      <c r="E4225" s="1" t="s">
        <v>66</v>
      </c>
      <c r="F4225" s="1" t="s">
        <v>1891</v>
      </c>
      <c r="G4225" s="1" t="s">
        <v>1892</v>
      </c>
    </row>
    <row r="4226" spans="1:7" x14ac:dyDescent="0.25">
      <c r="A4226" s="1">
        <v>17036005</v>
      </c>
      <c r="B4226" s="1" t="s">
        <v>11181</v>
      </c>
      <c r="C4226" s="1" t="s">
        <v>11181</v>
      </c>
      <c r="D4226" s="1" t="s">
        <v>11181</v>
      </c>
      <c r="E4226" s="1" t="s">
        <v>66</v>
      </c>
      <c r="G4226" s="1" t="s">
        <v>199</v>
      </c>
    </row>
    <row r="4227" spans="1:7" x14ac:dyDescent="0.25">
      <c r="A4227" s="1">
        <v>17036006</v>
      </c>
      <c r="B4227" s="1" t="s">
        <v>11181</v>
      </c>
      <c r="C4227" s="1" t="s">
        <v>11182</v>
      </c>
      <c r="D4227" s="1" t="s">
        <v>11183</v>
      </c>
      <c r="E4227" s="1" t="s">
        <v>66</v>
      </c>
      <c r="F4227" s="1" t="s">
        <v>1891</v>
      </c>
      <c r="G4227" s="1" t="s">
        <v>1892</v>
      </c>
    </row>
    <row r="4228" spans="1:7" x14ac:dyDescent="0.25">
      <c r="A4228" s="1">
        <v>17040000</v>
      </c>
      <c r="B4228" s="1" t="s">
        <v>11184</v>
      </c>
      <c r="C4228" s="1" t="s">
        <v>11185</v>
      </c>
      <c r="D4228" s="1" t="s">
        <v>11186</v>
      </c>
      <c r="E4228" s="1" t="s">
        <v>66</v>
      </c>
      <c r="F4228" s="1" t="s">
        <v>285</v>
      </c>
      <c r="G4228" s="1" t="s">
        <v>286</v>
      </c>
    </row>
    <row r="4229" spans="1:7" x14ac:dyDescent="0.25">
      <c r="A4229" s="1">
        <v>17040004</v>
      </c>
      <c r="B4229" s="1" t="s">
        <v>11187</v>
      </c>
      <c r="C4229" s="1" t="s">
        <v>11188</v>
      </c>
      <c r="D4229" s="1" t="s">
        <v>11189</v>
      </c>
      <c r="E4229" s="1" t="s">
        <v>66</v>
      </c>
      <c r="F4229" s="1" t="s">
        <v>285</v>
      </c>
      <c r="G4229" s="1" t="s">
        <v>286</v>
      </c>
    </row>
    <row r="4230" spans="1:7" x14ac:dyDescent="0.25">
      <c r="A4230" s="1">
        <v>17040012</v>
      </c>
      <c r="B4230" s="1" t="s">
        <v>11190</v>
      </c>
      <c r="C4230" s="1" t="s">
        <v>11191</v>
      </c>
      <c r="D4230" s="1" t="s">
        <v>11192</v>
      </c>
      <c r="E4230" s="1" t="s">
        <v>66</v>
      </c>
      <c r="F4230" s="1" t="s">
        <v>285</v>
      </c>
      <c r="G4230" s="1" t="s">
        <v>286</v>
      </c>
    </row>
    <row r="4231" spans="1:7" x14ac:dyDescent="0.25">
      <c r="A4231" s="1">
        <v>17040020</v>
      </c>
      <c r="B4231" s="1" t="s">
        <v>11193</v>
      </c>
      <c r="C4231" s="1" t="s">
        <v>11194</v>
      </c>
      <c r="D4231" s="1" t="s">
        <v>11195</v>
      </c>
      <c r="E4231" s="1" t="s">
        <v>66</v>
      </c>
      <c r="F4231" s="1" t="s">
        <v>285</v>
      </c>
      <c r="G4231" s="1" t="s">
        <v>286</v>
      </c>
    </row>
    <row r="4232" spans="1:7" x14ac:dyDescent="0.25">
      <c r="A4232" s="1">
        <v>17015009</v>
      </c>
      <c r="B4232" s="1" t="s">
        <v>11196</v>
      </c>
      <c r="C4232" s="1" t="s">
        <v>11197</v>
      </c>
      <c r="D4232" s="1" t="s">
        <v>11198</v>
      </c>
      <c r="E4232" s="1" t="s">
        <v>66</v>
      </c>
      <c r="F4232" s="1" t="s">
        <v>4851</v>
      </c>
      <c r="G4232" s="1" t="s">
        <v>4852</v>
      </c>
    </row>
    <row r="4233" spans="1:7" x14ac:dyDescent="0.25">
      <c r="A4233" s="1">
        <v>17015010</v>
      </c>
      <c r="B4233" s="1" t="s">
        <v>11199</v>
      </c>
      <c r="C4233" s="1" t="s">
        <v>11200</v>
      </c>
      <c r="D4233" s="1" t="s">
        <v>11201</v>
      </c>
      <c r="E4233" s="1" t="s">
        <v>66</v>
      </c>
      <c r="F4233" s="1" t="s">
        <v>1656</v>
      </c>
      <c r="G4233" s="1" t="s">
        <v>1657</v>
      </c>
    </row>
    <row r="4234" spans="1:7" x14ac:dyDescent="0.25">
      <c r="A4234" s="1">
        <v>17015011</v>
      </c>
      <c r="B4234" s="1" t="s">
        <v>11202</v>
      </c>
      <c r="C4234" s="1" t="s">
        <v>11203</v>
      </c>
      <c r="D4234" s="1" t="s">
        <v>11204</v>
      </c>
      <c r="E4234" s="1" t="s">
        <v>66</v>
      </c>
      <c r="F4234" s="1" t="s">
        <v>1656</v>
      </c>
      <c r="G4234" s="1" t="s">
        <v>1657</v>
      </c>
    </row>
    <row r="4235" spans="1:7" x14ac:dyDescent="0.25">
      <c r="A4235" s="1">
        <v>17015012</v>
      </c>
      <c r="B4235" s="1" t="s">
        <v>11205</v>
      </c>
      <c r="C4235" s="1" t="s">
        <v>11206</v>
      </c>
      <c r="D4235" s="1" t="s">
        <v>11207</v>
      </c>
      <c r="E4235" s="1" t="s">
        <v>66</v>
      </c>
      <c r="F4235" s="1" t="s">
        <v>1656</v>
      </c>
      <c r="G4235" s="1" t="s">
        <v>1657</v>
      </c>
    </row>
    <row r="4236" spans="1:7" x14ac:dyDescent="0.25">
      <c r="A4236" s="1">
        <v>17015013</v>
      </c>
      <c r="B4236" s="1" t="s">
        <v>11208</v>
      </c>
      <c r="C4236" s="1" t="s">
        <v>11209</v>
      </c>
      <c r="D4236" s="1" t="s">
        <v>11210</v>
      </c>
      <c r="E4236" s="1" t="s">
        <v>66</v>
      </c>
      <c r="F4236" s="1" t="s">
        <v>1656</v>
      </c>
      <c r="G4236" s="1" t="s">
        <v>1657</v>
      </c>
    </row>
    <row r="4237" spans="1:7" x14ac:dyDescent="0.25">
      <c r="A4237" s="1">
        <v>17015014</v>
      </c>
      <c r="B4237" s="1" t="s">
        <v>11211</v>
      </c>
      <c r="C4237" s="1" t="s">
        <v>11212</v>
      </c>
      <c r="D4237" s="1" t="s">
        <v>11213</v>
      </c>
      <c r="E4237" s="1" t="s">
        <v>66</v>
      </c>
      <c r="F4237" s="1" t="s">
        <v>1656</v>
      </c>
      <c r="G4237" s="1" t="s">
        <v>1657</v>
      </c>
    </row>
    <row r="4238" spans="1:7" x14ac:dyDescent="0.25">
      <c r="A4238" s="1">
        <v>17015015</v>
      </c>
      <c r="B4238" s="1" t="s">
        <v>11214</v>
      </c>
      <c r="C4238" s="1" t="s">
        <v>11215</v>
      </c>
      <c r="D4238" s="1" t="s">
        <v>11216</v>
      </c>
      <c r="E4238" s="1" t="s">
        <v>66</v>
      </c>
      <c r="F4238" s="1" t="s">
        <v>1656</v>
      </c>
      <c r="G4238" s="1" t="s">
        <v>1657</v>
      </c>
    </row>
    <row r="4239" spans="1:7" x14ac:dyDescent="0.25">
      <c r="A4239" s="1">
        <v>17015016</v>
      </c>
      <c r="B4239" s="1" t="s">
        <v>11217</v>
      </c>
      <c r="C4239" s="1" t="s">
        <v>11218</v>
      </c>
      <c r="D4239" s="1" t="s">
        <v>11219</v>
      </c>
      <c r="E4239" s="1" t="s">
        <v>66</v>
      </c>
      <c r="F4239" s="1" t="s">
        <v>1656</v>
      </c>
      <c r="G4239" s="1" t="s">
        <v>1657</v>
      </c>
    </row>
    <row r="4240" spans="1:7" x14ac:dyDescent="0.25">
      <c r="A4240" s="1">
        <v>17015025</v>
      </c>
      <c r="B4240" s="1" t="s">
        <v>11220</v>
      </c>
      <c r="C4240" s="1" t="s">
        <v>11221</v>
      </c>
      <c r="D4240" s="1" t="s">
        <v>11222</v>
      </c>
      <c r="E4240" s="1" t="s">
        <v>66</v>
      </c>
      <c r="F4240" s="1" t="s">
        <v>1656</v>
      </c>
      <c r="G4240" s="1" t="s">
        <v>1657</v>
      </c>
    </row>
    <row r="4241" spans="1:7" x14ac:dyDescent="0.25">
      <c r="A4241" s="1">
        <v>17040023</v>
      </c>
      <c r="B4241" s="1" t="s">
        <v>11223</v>
      </c>
      <c r="C4241" s="1" t="s">
        <v>11224</v>
      </c>
      <c r="D4241" s="1" t="s">
        <v>11225</v>
      </c>
      <c r="E4241" s="1" t="s">
        <v>66</v>
      </c>
      <c r="F4241" s="1" t="s">
        <v>285</v>
      </c>
      <c r="G4241" s="1" t="s">
        <v>286</v>
      </c>
    </row>
    <row r="4242" spans="1:7" x14ac:dyDescent="0.25">
      <c r="A4242" s="1">
        <v>17040024</v>
      </c>
      <c r="B4242" s="1" t="s">
        <v>11226</v>
      </c>
      <c r="C4242" s="1" t="s">
        <v>11227</v>
      </c>
      <c r="D4242" s="1" t="s">
        <v>11228</v>
      </c>
      <c r="E4242" s="1" t="s">
        <v>66</v>
      </c>
      <c r="F4242" s="1" t="s">
        <v>285</v>
      </c>
      <c r="G4242" s="1" t="s">
        <v>286</v>
      </c>
    </row>
    <row r="4243" spans="1:7" x14ac:dyDescent="0.25">
      <c r="A4243" s="1">
        <v>17040026</v>
      </c>
      <c r="B4243" s="1" t="s">
        <v>11229</v>
      </c>
      <c r="C4243" s="1" t="s">
        <v>11230</v>
      </c>
      <c r="D4243" s="1" t="s">
        <v>11231</v>
      </c>
      <c r="E4243" s="1" t="s">
        <v>66</v>
      </c>
      <c r="F4243" s="1" t="s">
        <v>285</v>
      </c>
      <c r="G4243" s="1" t="s">
        <v>286</v>
      </c>
    </row>
    <row r="4244" spans="1:7" x14ac:dyDescent="0.25">
      <c r="A4244" s="1">
        <v>17040039</v>
      </c>
      <c r="B4244" s="1" t="s">
        <v>11232</v>
      </c>
      <c r="C4244" s="1" t="s">
        <v>11233</v>
      </c>
      <c r="D4244" s="1" t="s">
        <v>11234</v>
      </c>
      <c r="E4244" s="1" t="s">
        <v>66</v>
      </c>
      <c r="F4244" s="1" t="s">
        <v>285</v>
      </c>
      <c r="G4244" s="1" t="s">
        <v>286</v>
      </c>
    </row>
    <row r="4245" spans="1:7" x14ac:dyDescent="0.25">
      <c r="A4245" s="1">
        <v>17040041</v>
      </c>
      <c r="B4245" s="1" t="s">
        <v>11235</v>
      </c>
      <c r="C4245" s="1" t="s">
        <v>11236</v>
      </c>
      <c r="D4245" s="1" t="s">
        <v>11237</v>
      </c>
      <c r="E4245" s="1" t="s">
        <v>66</v>
      </c>
      <c r="F4245" s="1" t="s">
        <v>27</v>
      </c>
      <c r="G4245" s="1" t="s">
        <v>11238</v>
      </c>
    </row>
    <row r="4246" spans="1:7" x14ac:dyDescent="0.25">
      <c r="A4246" s="1">
        <v>17040043</v>
      </c>
      <c r="B4246" s="1" t="s">
        <v>11239</v>
      </c>
      <c r="C4246" s="1" t="s">
        <v>11240</v>
      </c>
      <c r="D4246" s="1" t="s">
        <v>11241</v>
      </c>
      <c r="E4246" s="1" t="s">
        <v>66</v>
      </c>
      <c r="F4246" s="1" t="s">
        <v>285</v>
      </c>
      <c r="G4246" s="1" t="s">
        <v>286</v>
      </c>
    </row>
    <row r="4247" spans="1:7" x14ac:dyDescent="0.25">
      <c r="A4247" s="1">
        <v>17040049</v>
      </c>
      <c r="B4247" s="1" t="s">
        <v>11242</v>
      </c>
      <c r="C4247" s="1" t="s">
        <v>11243</v>
      </c>
      <c r="D4247" s="1" t="s">
        <v>11244</v>
      </c>
      <c r="E4247" s="1" t="s">
        <v>66</v>
      </c>
      <c r="F4247" s="1" t="s">
        <v>285</v>
      </c>
      <c r="G4247" s="1" t="s">
        <v>286</v>
      </c>
    </row>
    <row r="4248" spans="1:7" x14ac:dyDescent="0.25">
      <c r="A4248" s="1">
        <v>17040051</v>
      </c>
      <c r="B4248" s="1" t="s">
        <v>11245</v>
      </c>
      <c r="C4248" s="1" t="s">
        <v>11246</v>
      </c>
      <c r="D4248" s="1" t="s">
        <v>11247</v>
      </c>
      <c r="E4248" s="1" t="s">
        <v>66</v>
      </c>
      <c r="F4248" s="1" t="s">
        <v>892</v>
      </c>
      <c r="G4248" s="1" t="s">
        <v>893</v>
      </c>
    </row>
    <row r="4249" spans="1:7" x14ac:dyDescent="0.25">
      <c r="A4249" s="1">
        <v>17040055</v>
      </c>
      <c r="B4249" s="1" t="s">
        <v>11248</v>
      </c>
      <c r="C4249" s="1" t="s">
        <v>11249</v>
      </c>
      <c r="D4249" s="1" t="s">
        <v>11250</v>
      </c>
      <c r="E4249" s="1" t="s">
        <v>66</v>
      </c>
      <c r="F4249" s="1" t="s">
        <v>285</v>
      </c>
      <c r="G4249" s="1" t="s">
        <v>286</v>
      </c>
    </row>
    <row r="4250" spans="1:7" x14ac:dyDescent="0.25">
      <c r="A4250" s="1">
        <v>17040056</v>
      </c>
      <c r="B4250" s="1" t="s">
        <v>11251</v>
      </c>
      <c r="C4250" s="1" t="s">
        <v>11252</v>
      </c>
      <c r="D4250" s="1" t="s">
        <v>11253</v>
      </c>
      <c r="E4250" s="1" t="s">
        <v>66</v>
      </c>
      <c r="F4250" s="1" t="s">
        <v>285</v>
      </c>
      <c r="G4250" s="1" t="s">
        <v>286</v>
      </c>
    </row>
    <row r="4251" spans="1:7" x14ac:dyDescent="0.25">
      <c r="A4251" s="1">
        <v>17040061</v>
      </c>
      <c r="B4251" s="1" t="s">
        <v>11254</v>
      </c>
      <c r="C4251" s="1" t="s">
        <v>11255</v>
      </c>
      <c r="D4251" s="1" t="s">
        <v>11256</v>
      </c>
      <c r="E4251" s="1" t="s">
        <v>66</v>
      </c>
      <c r="F4251" s="1" t="s">
        <v>892</v>
      </c>
      <c r="G4251" s="1" t="s">
        <v>893</v>
      </c>
    </row>
    <row r="4252" spans="1:7" x14ac:dyDescent="0.25">
      <c r="A4252" s="1">
        <v>17040063</v>
      </c>
      <c r="B4252" s="1" t="s">
        <v>11257</v>
      </c>
      <c r="C4252" s="1" t="s">
        <v>11258</v>
      </c>
      <c r="D4252" s="1" t="s">
        <v>11259</v>
      </c>
      <c r="E4252" s="1" t="s">
        <v>66</v>
      </c>
      <c r="F4252" s="1" t="s">
        <v>285</v>
      </c>
      <c r="G4252" s="1" t="s">
        <v>286</v>
      </c>
    </row>
    <row r="4253" spans="1:7" x14ac:dyDescent="0.25">
      <c r="A4253" s="1">
        <v>17040064</v>
      </c>
      <c r="B4253" s="1" t="s">
        <v>11260</v>
      </c>
      <c r="C4253" s="1" t="s">
        <v>11261</v>
      </c>
      <c r="D4253" s="1" t="s">
        <v>11262</v>
      </c>
      <c r="E4253" s="1" t="s">
        <v>66</v>
      </c>
      <c r="F4253" s="1" t="s">
        <v>285</v>
      </c>
      <c r="G4253" s="1" t="s">
        <v>286</v>
      </c>
    </row>
    <row r="4254" spans="1:7" x14ac:dyDescent="0.25">
      <c r="A4254" s="1">
        <v>17040065</v>
      </c>
      <c r="B4254" s="1" t="s">
        <v>11263</v>
      </c>
      <c r="C4254" s="1" t="s">
        <v>11264</v>
      </c>
      <c r="D4254" s="1" t="s">
        <v>11265</v>
      </c>
      <c r="E4254" s="1" t="s">
        <v>66</v>
      </c>
      <c r="F4254" s="1" t="s">
        <v>285</v>
      </c>
      <c r="G4254" s="1" t="s">
        <v>286</v>
      </c>
    </row>
    <row r="4255" spans="1:7" x14ac:dyDescent="0.25">
      <c r="A4255" s="1">
        <v>17040066</v>
      </c>
      <c r="B4255" s="1" t="s">
        <v>11266</v>
      </c>
      <c r="C4255" s="1" t="s">
        <v>11267</v>
      </c>
      <c r="D4255" s="1" t="s">
        <v>11268</v>
      </c>
      <c r="E4255" s="1" t="s">
        <v>66</v>
      </c>
      <c r="F4255" s="1" t="s">
        <v>285</v>
      </c>
      <c r="G4255" s="1" t="s">
        <v>286</v>
      </c>
    </row>
    <row r="4256" spans="1:7" x14ac:dyDescent="0.25">
      <c r="A4256" s="1">
        <v>17040067</v>
      </c>
      <c r="B4256" s="1" t="s">
        <v>11269</v>
      </c>
      <c r="C4256" s="1" t="s">
        <v>11270</v>
      </c>
      <c r="D4256" s="1" t="s">
        <v>11271</v>
      </c>
      <c r="E4256" s="1" t="s">
        <v>65</v>
      </c>
      <c r="F4256" s="1" t="s">
        <v>285</v>
      </c>
      <c r="G4256" s="1" t="s">
        <v>286</v>
      </c>
    </row>
    <row r="4257" spans="1:7" x14ac:dyDescent="0.25">
      <c r="A4257" s="1">
        <v>17040069</v>
      </c>
      <c r="B4257" s="1" t="s">
        <v>11272</v>
      </c>
      <c r="C4257" s="1" t="s">
        <v>11273</v>
      </c>
      <c r="D4257" s="1" t="s">
        <v>11274</v>
      </c>
      <c r="E4257" s="1" t="s">
        <v>66</v>
      </c>
      <c r="F4257" s="1" t="s">
        <v>892</v>
      </c>
      <c r="G4257" s="1" t="s">
        <v>893</v>
      </c>
    </row>
    <row r="4258" spans="1:7" x14ac:dyDescent="0.25">
      <c r="A4258" s="1">
        <v>17040070</v>
      </c>
      <c r="B4258" s="1" t="s">
        <v>11275</v>
      </c>
      <c r="C4258" s="1" t="s">
        <v>11276</v>
      </c>
      <c r="D4258" s="1" t="s">
        <v>11277</v>
      </c>
      <c r="E4258" s="1" t="s">
        <v>66</v>
      </c>
      <c r="F4258" s="1" t="s">
        <v>892</v>
      </c>
      <c r="G4258" s="1" t="s">
        <v>893</v>
      </c>
    </row>
    <row r="4259" spans="1:7" x14ac:dyDescent="0.25">
      <c r="A4259" s="1">
        <v>17040071</v>
      </c>
      <c r="B4259" s="1" t="s">
        <v>11278</v>
      </c>
      <c r="C4259" s="1" t="s">
        <v>11279</v>
      </c>
      <c r="D4259" s="1" t="s">
        <v>11280</v>
      </c>
      <c r="E4259" s="1" t="s">
        <v>65</v>
      </c>
      <c r="F4259" s="1" t="s">
        <v>27</v>
      </c>
      <c r="G4259" s="1" t="s">
        <v>11238</v>
      </c>
    </row>
    <row r="4260" spans="1:7" x14ac:dyDescent="0.25">
      <c r="A4260" s="1">
        <v>17040072</v>
      </c>
      <c r="B4260" s="1" t="s">
        <v>11281</v>
      </c>
      <c r="C4260" s="1" t="s">
        <v>11282</v>
      </c>
      <c r="D4260" s="1" t="s">
        <v>11283</v>
      </c>
      <c r="E4260" s="1" t="s">
        <v>66</v>
      </c>
      <c r="F4260" s="1" t="s">
        <v>892</v>
      </c>
      <c r="G4260" s="1" t="s">
        <v>893</v>
      </c>
    </row>
    <row r="4261" spans="1:7" x14ac:dyDescent="0.25">
      <c r="A4261" s="1">
        <v>17040089</v>
      </c>
      <c r="B4261" s="1" t="s">
        <v>11284</v>
      </c>
      <c r="C4261" s="1" t="s">
        <v>11285</v>
      </c>
      <c r="D4261" s="1" t="s">
        <v>11286</v>
      </c>
      <c r="E4261" s="1" t="s">
        <v>66</v>
      </c>
      <c r="F4261" s="1" t="s">
        <v>285</v>
      </c>
      <c r="G4261" s="1" t="s">
        <v>286</v>
      </c>
    </row>
    <row r="4262" spans="1:7" x14ac:dyDescent="0.25">
      <c r="A4262" s="1">
        <v>17040090</v>
      </c>
      <c r="B4262" s="1" t="s">
        <v>11287</v>
      </c>
      <c r="C4262" s="1" t="s">
        <v>11288</v>
      </c>
      <c r="D4262" s="1" t="s">
        <v>11289</v>
      </c>
      <c r="E4262" s="1" t="s">
        <v>66</v>
      </c>
      <c r="F4262" s="1" t="s">
        <v>285</v>
      </c>
      <c r="G4262" s="1" t="s">
        <v>286</v>
      </c>
    </row>
    <row r="4263" spans="1:7" x14ac:dyDescent="0.25">
      <c r="A4263" s="1">
        <v>17040091</v>
      </c>
      <c r="B4263" s="1" t="s">
        <v>11290</v>
      </c>
      <c r="C4263" s="1" t="s">
        <v>11291</v>
      </c>
      <c r="D4263" s="1" t="s">
        <v>11292</v>
      </c>
      <c r="E4263" s="1" t="s">
        <v>66</v>
      </c>
      <c r="F4263" s="1" t="s">
        <v>285</v>
      </c>
      <c r="G4263" s="1" t="s">
        <v>286</v>
      </c>
    </row>
    <row r="4264" spans="1:7" x14ac:dyDescent="0.25">
      <c r="A4264" s="1">
        <v>17040092</v>
      </c>
      <c r="B4264" s="1" t="s">
        <v>11293</v>
      </c>
      <c r="C4264" s="1" t="s">
        <v>11294</v>
      </c>
      <c r="D4264" s="1" t="s">
        <v>11295</v>
      </c>
      <c r="E4264" s="1" t="s">
        <v>66</v>
      </c>
      <c r="F4264" s="1" t="s">
        <v>285</v>
      </c>
      <c r="G4264" s="1" t="s">
        <v>286</v>
      </c>
    </row>
    <row r="4265" spans="1:7" x14ac:dyDescent="0.25">
      <c r="A4265" s="1">
        <v>17040093</v>
      </c>
      <c r="B4265" s="1" t="s">
        <v>11296</v>
      </c>
      <c r="C4265" s="1" t="s">
        <v>11297</v>
      </c>
      <c r="D4265" s="1" t="s">
        <v>11298</v>
      </c>
      <c r="E4265" s="1" t="s">
        <v>66</v>
      </c>
      <c r="F4265" s="1" t="s">
        <v>11299</v>
      </c>
      <c r="G4265" s="1" t="s">
        <v>11300</v>
      </c>
    </row>
    <row r="4266" spans="1:7" x14ac:dyDescent="0.25">
      <c r="A4266" s="1">
        <v>17040096</v>
      </c>
      <c r="B4266" s="1" t="s">
        <v>11301</v>
      </c>
      <c r="C4266" s="1" t="s">
        <v>11302</v>
      </c>
      <c r="D4266" s="1" t="s">
        <v>11303</v>
      </c>
      <c r="E4266" s="1" t="s">
        <v>66</v>
      </c>
      <c r="F4266" s="1" t="s">
        <v>11299</v>
      </c>
      <c r="G4266" s="1" t="s">
        <v>11300</v>
      </c>
    </row>
    <row r="4267" spans="1:7" x14ac:dyDescent="0.25">
      <c r="A4267" s="1">
        <v>17040097</v>
      </c>
      <c r="B4267" s="1" t="s">
        <v>11304</v>
      </c>
      <c r="C4267" s="1" t="s">
        <v>11305</v>
      </c>
      <c r="D4267" s="1" t="s">
        <v>11306</v>
      </c>
      <c r="E4267" s="1" t="s">
        <v>66</v>
      </c>
      <c r="F4267" s="1" t="s">
        <v>7445</v>
      </c>
      <c r="G4267" s="1" t="s">
        <v>7446</v>
      </c>
    </row>
    <row r="4268" spans="1:7" x14ac:dyDescent="0.25">
      <c r="A4268" s="1">
        <v>17040100</v>
      </c>
      <c r="B4268" s="1" t="s">
        <v>11307</v>
      </c>
      <c r="C4268" s="1" t="s">
        <v>11308</v>
      </c>
      <c r="D4268" s="1" t="s">
        <v>11309</v>
      </c>
      <c r="E4268" s="1" t="s">
        <v>66</v>
      </c>
      <c r="F4268" s="1" t="s">
        <v>285</v>
      </c>
      <c r="G4268" s="1" t="s">
        <v>286</v>
      </c>
    </row>
    <row r="4269" spans="1:7" x14ac:dyDescent="0.25">
      <c r="A4269" s="1">
        <v>17040108</v>
      </c>
      <c r="B4269" s="1" t="s">
        <v>11310</v>
      </c>
      <c r="C4269" s="1" t="s">
        <v>11311</v>
      </c>
      <c r="D4269" s="1" t="s">
        <v>11312</v>
      </c>
      <c r="E4269" s="1" t="s">
        <v>66</v>
      </c>
      <c r="F4269" s="1" t="s">
        <v>11313</v>
      </c>
      <c r="G4269" s="1" t="s">
        <v>11314</v>
      </c>
    </row>
    <row r="4270" spans="1:7" x14ac:dyDescent="0.25">
      <c r="A4270" s="1">
        <v>17040110</v>
      </c>
      <c r="B4270" s="1" t="s">
        <v>11315</v>
      </c>
      <c r="C4270" s="1" t="s">
        <v>11316</v>
      </c>
      <c r="D4270" s="1" t="s">
        <v>11317</v>
      </c>
      <c r="E4270" s="1" t="s">
        <v>66</v>
      </c>
      <c r="F4270" s="1" t="s">
        <v>285</v>
      </c>
      <c r="G4270" s="1" t="s">
        <v>286</v>
      </c>
    </row>
    <row r="4271" spans="1:7" x14ac:dyDescent="0.25">
      <c r="A4271" s="1">
        <v>17040111</v>
      </c>
      <c r="B4271" s="1" t="s">
        <v>11318</v>
      </c>
      <c r="C4271" s="1" t="s">
        <v>11319</v>
      </c>
      <c r="D4271" s="1" t="s">
        <v>11320</v>
      </c>
      <c r="E4271" s="1" t="s">
        <v>66</v>
      </c>
      <c r="F4271" s="1" t="s">
        <v>285</v>
      </c>
      <c r="G4271" s="1" t="s">
        <v>286</v>
      </c>
    </row>
    <row r="4272" spans="1:7" x14ac:dyDescent="0.25">
      <c r="A4272" s="1">
        <v>17040115</v>
      </c>
      <c r="B4272" s="1" t="s">
        <v>11321</v>
      </c>
      <c r="C4272" s="1" t="s">
        <v>11322</v>
      </c>
      <c r="D4272" s="1" t="s">
        <v>11323</v>
      </c>
      <c r="E4272" s="1" t="s">
        <v>66</v>
      </c>
      <c r="F4272" s="1" t="s">
        <v>892</v>
      </c>
      <c r="G4272" s="1" t="s">
        <v>893</v>
      </c>
    </row>
    <row r="4273" spans="1:7" x14ac:dyDescent="0.25">
      <c r="A4273" s="1">
        <v>17040117</v>
      </c>
      <c r="B4273" s="1" t="s">
        <v>11324</v>
      </c>
      <c r="C4273" s="1" t="s">
        <v>11325</v>
      </c>
      <c r="D4273" s="1" t="s">
        <v>11326</v>
      </c>
      <c r="E4273" s="1" t="s">
        <v>66</v>
      </c>
      <c r="F4273" s="1" t="s">
        <v>892</v>
      </c>
      <c r="G4273" s="1" t="s">
        <v>893</v>
      </c>
    </row>
    <row r="4274" spans="1:7" x14ac:dyDescent="0.25">
      <c r="A4274" s="1">
        <v>17040118</v>
      </c>
      <c r="B4274" s="1" t="s">
        <v>11327</v>
      </c>
      <c r="C4274" s="1" t="s">
        <v>11328</v>
      </c>
      <c r="D4274" s="1" t="s">
        <v>11329</v>
      </c>
      <c r="E4274" s="1" t="s">
        <v>66</v>
      </c>
      <c r="F4274" s="1" t="s">
        <v>11330</v>
      </c>
      <c r="G4274" s="1" t="s">
        <v>11331</v>
      </c>
    </row>
    <row r="4275" spans="1:7" x14ac:dyDescent="0.25">
      <c r="A4275" s="1">
        <v>17040120</v>
      </c>
      <c r="B4275" s="1" t="s">
        <v>11332</v>
      </c>
      <c r="C4275" s="1" t="s">
        <v>11333</v>
      </c>
      <c r="D4275" s="1" t="s">
        <v>11334</v>
      </c>
      <c r="E4275" s="1" t="s">
        <v>66</v>
      </c>
      <c r="F4275" s="1" t="s">
        <v>892</v>
      </c>
      <c r="G4275" s="1" t="s">
        <v>893</v>
      </c>
    </row>
    <row r="4276" spans="1:7" x14ac:dyDescent="0.25">
      <c r="A4276" s="1">
        <v>17040121</v>
      </c>
      <c r="B4276" s="1" t="s">
        <v>11335</v>
      </c>
      <c r="C4276" s="1" t="s">
        <v>11336</v>
      </c>
      <c r="D4276" s="1" t="s">
        <v>11337</v>
      </c>
      <c r="E4276" s="1" t="s">
        <v>66</v>
      </c>
      <c r="F4276" s="1" t="s">
        <v>892</v>
      </c>
      <c r="G4276" s="1" t="s">
        <v>893</v>
      </c>
    </row>
    <row r="4277" spans="1:7" x14ac:dyDescent="0.25">
      <c r="A4277" s="1">
        <v>17040122</v>
      </c>
      <c r="B4277" s="1" t="s">
        <v>11338</v>
      </c>
      <c r="C4277" s="1" t="s">
        <v>11339</v>
      </c>
      <c r="D4277" s="1" t="s">
        <v>11340</v>
      </c>
      <c r="E4277" s="1" t="s">
        <v>66</v>
      </c>
      <c r="F4277" s="1" t="s">
        <v>892</v>
      </c>
      <c r="G4277" s="1" t="s">
        <v>893</v>
      </c>
    </row>
    <row r="4278" spans="1:7" x14ac:dyDescent="0.25">
      <c r="A4278" s="1">
        <v>17040123</v>
      </c>
      <c r="B4278" s="1" t="s">
        <v>11327</v>
      </c>
      <c r="C4278" s="1" t="s">
        <v>11328</v>
      </c>
      <c r="D4278" s="1" t="s">
        <v>11329</v>
      </c>
      <c r="E4278" s="1" t="s">
        <v>66</v>
      </c>
      <c r="F4278" s="1" t="s">
        <v>11299</v>
      </c>
      <c r="G4278" s="1" t="s">
        <v>11300</v>
      </c>
    </row>
    <row r="4279" spans="1:7" x14ac:dyDescent="0.25">
      <c r="A4279" s="1">
        <v>17040124</v>
      </c>
      <c r="B4279" s="1" t="s">
        <v>11341</v>
      </c>
      <c r="C4279" s="1" t="s">
        <v>11342</v>
      </c>
      <c r="D4279" s="1" t="s">
        <v>11343</v>
      </c>
      <c r="E4279" s="1" t="s">
        <v>66</v>
      </c>
      <c r="F4279" s="1" t="s">
        <v>892</v>
      </c>
      <c r="G4279" s="1" t="s">
        <v>893</v>
      </c>
    </row>
    <row r="4280" spans="1:7" x14ac:dyDescent="0.25">
      <c r="A4280" s="1">
        <v>17040125</v>
      </c>
      <c r="B4280" s="1" t="s">
        <v>11344</v>
      </c>
      <c r="C4280" s="1" t="s">
        <v>11345</v>
      </c>
      <c r="D4280" s="1" t="s">
        <v>11346</v>
      </c>
      <c r="E4280" s="1" t="s">
        <v>66</v>
      </c>
      <c r="F4280" s="1" t="s">
        <v>11299</v>
      </c>
      <c r="G4280" s="1" t="s">
        <v>11300</v>
      </c>
    </row>
    <row r="4281" spans="1:7" x14ac:dyDescent="0.25">
      <c r="A4281" s="1">
        <v>17040126</v>
      </c>
      <c r="B4281" s="1" t="s">
        <v>11327</v>
      </c>
      <c r="C4281" s="1" t="s">
        <v>11328</v>
      </c>
      <c r="D4281" s="1" t="s">
        <v>11329</v>
      </c>
      <c r="E4281" s="1" t="s">
        <v>66</v>
      </c>
      <c r="F4281" s="1" t="s">
        <v>285</v>
      </c>
      <c r="G4281" s="1" t="s">
        <v>286</v>
      </c>
    </row>
    <row r="4282" spans="1:7" x14ac:dyDescent="0.25">
      <c r="A4282" s="1">
        <v>17040131</v>
      </c>
      <c r="B4282" s="1" t="s">
        <v>11347</v>
      </c>
      <c r="C4282" s="1" t="s">
        <v>11348</v>
      </c>
      <c r="D4282" s="1" t="s">
        <v>11349</v>
      </c>
      <c r="E4282" s="1" t="s">
        <v>66</v>
      </c>
      <c r="F4282" s="1" t="s">
        <v>4398</v>
      </c>
      <c r="G4282" s="1" t="s">
        <v>4399</v>
      </c>
    </row>
    <row r="4283" spans="1:7" x14ac:dyDescent="0.25">
      <c r="A4283" s="1">
        <v>17040132</v>
      </c>
      <c r="B4283" s="1" t="s">
        <v>11350</v>
      </c>
      <c r="C4283" s="1" t="s">
        <v>11351</v>
      </c>
      <c r="D4283" s="1" t="s">
        <v>11352</v>
      </c>
      <c r="E4283" s="1" t="s">
        <v>66</v>
      </c>
      <c r="F4283" s="1" t="s">
        <v>27</v>
      </c>
      <c r="G4283" s="1" t="s">
        <v>11238</v>
      </c>
    </row>
    <row r="4284" spans="1:7" x14ac:dyDescent="0.25">
      <c r="A4284" s="1">
        <v>17040134</v>
      </c>
      <c r="B4284" s="1" t="s">
        <v>11353</v>
      </c>
      <c r="C4284" s="1" t="s">
        <v>11354</v>
      </c>
      <c r="D4284" s="1" t="s">
        <v>11355</v>
      </c>
      <c r="E4284" s="1" t="s">
        <v>66</v>
      </c>
      <c r="F4284" s="1" t="s">
        <v>892</v>
      </c>
      <c r="G4284" s="1" t="s">
        <v>893</v>
      </c>
    </row>
    <row r="4285" spans="1:7" x14ac:dyDescent="0.25">
      <c r="A4285" s="1">
        <v>17040136</v>
      </c>
      <c r="B4285" s="1" t="s">
        <v>11310</v>
      </c>
      <c r="C4285" s="1" t="s">
        <v>11311</v>
      </c>
      <c r="D4285" s="1" t="s">
        <v>11312</v>
      </c>
      <c r="E4285" s="1" t="s">
        <v>66</v>
      </c>
      <c r="F4285" s="1" t="s">
        <v>285</v>
      </c>
      <c r="G4285" s="1" t="s">
        <v>286</v>
      </c>
    </row>
    <row r="4286" spans="1:7" x14ac:dyDescent="0.25">
      <c r="A4286" s="1">
        <v>17040137</v>
      </c>
      <c r="B4286" s="1" t="s">
        <v>11356</v>
      </c>
      <c r="C4286" s="1" t="s">
        <v>11357</v>
      </c>
      <c r="D4286" s="1" t="s">
        <v>11358</v>
      </c>
      <c r="E4286" s="1" t="s">
        <v>66</v>
      </c>
      <c r="F4286" s="1" t="s">
        <v>285</v>
      </c>
      <c r="G4286" s="1" t="s">
        <v>286</v>
      </c>
    </row>
    <row r="4287" spans="1:7" x14ac:dyDescent="0.25">
      <c r="A4287" s="1">
        <v>17040138</v>
      </c>
      <c r="B4287" s="1" t="s">
        <v>11359</v>
      </c>
      <c r="C4287" s="1" t="s">
        <v>11360</v>
      </c>
      <c r="D4287" s="1" t="s">
        <v>11361</v>
      </c>
      <c r="E4287" s="1" t="s">
        <v>66</v>
      </c>
      <c r="F4287" s="1" t="s">
        <v>4398</v>
      </c>
      <c r="G4287" s="1" t="s">
        <v>4399</v>
      </c>
    </row>
    <row r="4288" spans="1:7" x14ac:dyDescent="0.25">
      <c r="A4288" s="1">
        <v>17040139</v>
      </c>
      <c r="B4288" s="1" t="s">
        <v>11362</v>
      </c>
      <c r="C4288" s="1" t="s">
        <v>11363</v>
      </c>
      <c r="D4288" s="1" t="s">
        <v>11364</v>
      </c>
      <c r="E4288" s="1" t="s">
        <v>66</v>
      </c>
      <c r="F4288" s="1" t="s">
        <v>892</v>
      </c>
      <c r="G4288" s="1" t="s">
        <v>893</v>
      </c>
    </row>
    <row r="4289" spans="1:7" x14ac:dyDescent="0.25">
      <c r="A4289" s="1">
        <v>17040142</v>
      </c>
      <c r="B4289" s="1" t="s">
        <v>11365</v>
      </c>
      <c r="C4289" s="1" t="s">
        <v>11366</v>
      </c>
      <c r="D4289" s="1" t="s">
        <v>11367</v>
      </c>
      <c r="E4289" s="1" t="s">
        <v>66</v>
      </c>
      <c r="F4289" s="1" t="s">
        <v>285</v>
      </c>
      <c r="G4289" s="1" t="s">
        <v>286</v>
      </c>
    </row>
    <row r="4290" spans="1:7" x14ac:dyDescent="0.25">
      <c r="A4290" s="1">
        <v>17040146</v>
      </c>
      <c r="B4290" s="1" t="s">
        <v>11368</v>
      </c>
      <c r="C4290" s="1" t="s">
        <v>11369</v>
      </c>
      <c r="D4290" s="1" t="s">
        <v>11370</v>
      </c>
      <c r="E4290" s="1" t="s">
        <v>66</v>
      </c>
      <c r="F4290" s="1" t="s">
        <v>4398</v>
      </c>
      <c r="G4290" s="1" t="s">
        <v>4399</v>
      </c>
    </row>
    <row r="4291" spans="1:7" x14ac:dyDescent="0.25">
      <c r="A4291" s="1">
        <v>17040147</v>
      </c>
      <c r="B4291" s="1" t="s">
        <v>11371</v>
      </c>
      <c r="C4291" s="1" t="s">
        <v>11372</v>
      </c>
      <c r="D4291" s="1" t="s">
        <v>11373</v>
      </c>
      <c r="E4291" s="1" t="s">
        <v>66</v>
      </c>
      <c r="F4291" s="1" t="s">
        <v>285</v>
      </c>
      <c r="G4291" s="1" t="s">
        <v>286</v>
      </c>
    </row>
    <row r="4292" spans="1:7" x14ac:dyDescent="0.25">
      <c r="A4292" s="1">
        <v>17040148</v>
      </c>
      <c r="B4292" s="1" t="s">
        <v>11374</v>
      </c>
      <c r="C4292" s="1" t="s">
        <v>11375</v>
      </c>
      <c r="D4292" s="1" t="s">
        <v>11376</v>
      </c>
      <c r="E4292" s="1" t="s">
        <v>66</v>
      </c>
      <c r="F4292" s="1" t="s">
        <v>285</v>
      </c>
      <c r="G4292" s="1" t="s">
        <v>286</v>
      </c>
    </row>
    <row r="4293" spans="1:7" x14ac:dyDescent="0.25">
      <c r="A4293" s="1">
        <v>17040149</v>
      </c>
      <c r="B4293" s="1" t="s">
        <v>11377</v>
      </c>
      <c r="C4293" s="1" t="s">
        <v>11378</v>
      </c>
      <c r="D4293" s="1" t="s">
        <v>11379</v>
      </c>
      <c r="E4293" s="1" t="s">
        <v>66</v>
      </c>
      <c r="F4293" s="1" t="s">
        <v>27</v>
      </c>
      <c r="G4293" s="1" t="s">
        <v>11238</v>
      </c>
    </row>
    <row r="4294" spans="1:7" x14ac:dyDescent="0.25">
      <c r="A4294" s="1">
        <v>17040150</v>
      </c>
      <c r="B4294" s="1" t="s">
        <v>11380</v>
      </c>
      <c r="C4294" s="1" t="s">
        <v>11381</v>
      </c>
      <c r="D4294" s="1" t="s">
        <v>11382</v>
      </c>
      <c r="E4294" s="1" t="s">
        <v>66</v>
      </c>
      <c r="F4294" s="1" t="s">
        <v>11299</v>
      </c>
      <c r="G4294" s="1" t="s">
        <v>11300</v>
      </c>
    </row>
    <row r="4295" spans="1:7" x14ac:dyDescent="0.25">
      <c r="A4295" s="1">
        <v>17040151</v>
      </c>
      <c r="B4295" s="1" t="s">
        <v>11383</v>
      </c>
      <c r="C4295" s="1" t="s">
        <v>11384</v>
      </c>
      <c r="D4295" s="1" t="s">
        <v>11385</v>
      </c>
      <c r="E4295" s="1" t="s">
        <v>66</v>
      </c>
      <c r="F4295" s="1" t="s">
        <v>285</v>
      </c>
      <c r="G4295" s="1" t="s">
        <v>286</v>
      </c>
    </row>
    <row r="4296" spans="1:7" x14ac:dyDescent="0.25">
      <c r="A4296" s="1">
        <v>17040153</v>
      </c>
      <c r="B4296" s="1" t="s">
        <v>11386</v>
      </c>
      <c r="C4296" s="1" t="s">
        <v>11387</v>
      </c>
      <c r="D4296" s="1" t="s">
        <v>11388</v>
      </c>
      <c r="E4296" s="1" t="s">
        <v>66</v>
      </c>
      <c r="F4296" s="1" t="s">
        <v>11299</v>
      </c>
      <c r="G4296" s="1" t="s">
        <v>11300</v>
      </c>
    </row>
    <row r="4297" spans="1:7" x14ac:dyDescent="0.25">
      <c r="A4297" s="1">
        <v>17040157</v>
      </c>
      <c r="B4297" s="1" t="s">
        <v>11389</v>
      </c>
      <c r="C4297" s="1" t="s">
        <v>11390</v>
      </c>
      <c r="D4297" s="1" t="s">
        <v>11391</v>
      </c>
      <c r="E4297" s="1" t="s">
        <v>66</v>
      </c>
      <c r="F4297" s="1" t="s">
        <v>4398</v>
      </c>
      <c r="G4297" s="1" t="s">
        <v>4399</v>
      </c>
    </row>
    <row r="4298" spans="1:7" x14ac:dyDescent="0.25">
      <c r="A4298" s="1">
        <v>17040158</v>
      </c>
      <c r="B4298" s="1" t="s">
        <v>11392</v>
      </c>
      <c r="C4298" s="1" t="s">
        <v>11393</v>
      </c>
      <c r="D4298" s="1" t="s">
        <v>11394</v>
      </c>
      <c r="E4298" s="1" t="s">
        <v>66</v>
      </c>
      <c r="F4298" s="1" t="s">
        <v>892</v>
      </c>
      <c r="G4298" s="1" t="s">
        <v>893</v>
      </c>
    </row>
    <row r="4299" spans="1:7" x14ac:dyDescent="0.25">
      <c r="A4299" s="1">
        <v>17040159</v>
      </c>
      <c r="B4299" s="1" t="s">
        <v>11395</v>
      </c>
      <c r="C4299" s="1" t="s">
        <v>11396</v>
      </c>
      <c r="D4299" s="1" t="s">
        <v>11397</v>
      </c>
      <c r="E4299" s="1" t="s">
        <v>66</v>
      </c>
      <c r="F4299" s="1" t="s">
        <v>285</v>
      </c>
      <c r="G4299" s="1" t="s">
        <v>286</v>
      </c>
    </row>
    <row r="4300" spans="1:7" x14ac:dyDescent="0.25">
      <c r="A4300" s="1">
        <v>17040160</v>
      </c>
      <c r="B4300" s="1" t="s">
        <v>11398</v>
      </c>
      <c r="C4300" s="1" t="s">
        <v>11399</v>
      </c>
      <c r="D4300" s="1" t="s">
        <v>11400</v>
      </c>
      <c r="E4300" s="1" t="s">
        <v>66</v>
      </c>
      <c r="F4300" s="1" t="s">
        <v>11299</v>
      </c>
      <c r="G4300" s="1" t="s">
        <v>11300</v>
      </c>
    </row>
    <row r="4301" spans="1:7" x14ac:dyDescent="0.25">
      <c r="A4301" s="1">
        <v>17040161</v>
      </c>
      <c r="B4301" s="1" t="s">
        <v>11401</v>
      </c>
      <c r="C4301" s="1" t="s">
        <v>11402</v>
      </c>
      <c r="D4301" s="1" t="s">
        <v>11403</v>
      </c>
      <c r="E4301" s="1" t="s">
        <v>66</v>
      </c>
      <c r="F4301" s="1" t="s">
        <v>11299</v>
      </c>
      <c r="G4301" s="1" t="s">
        <v>11300</v>
      </c>
    </row>
    <row r="4302" spans="1:7" x14ac:dyDescent="0.25">
      <c r="A4302" s="1">
        <v>17040162</v>
      </c>
      <c r="B4302" s="1" t="s">
        <v>11404</v>
      </c>
      <c r="C4302" s="1" t="s">
        <v>11405</v>
      </c>
      <c r="D4302" s="1" t="s">
        <v>11406</v>
      </c>
      <c r="E4302" s="1" t="s">
        <v>66</v>
      </c>
      <c r="F4302" s="1" t="s">
        <v>11299</v>
      </c>
      <c r="G4302" s="1" t="s">
        <v>11300</v>
      </c>
    </row>
    <row r="4303" spans="1:7" x14ac:dyDescent="0.25">
      <c r="A4303" s="1">
        <v>17040163</v>
      </c>
      <c r="B4303" s="1" t="s">
        <v>11407</v>
      </c>
      <c r="C4303" s="1" t="s">
        <v>11408</v>
      </c>
      <c r="D4303" s="1" t="s">
        <v>11409</v>
      </c>
      <c r="E4303" s="1" t="s">
        <v>66</v>
      </c>
      <c r="F4303" s="1" t="s">
        <v>27</v>
      </c>
      <c r="G4303" s="1" t="s">
        <v>11238</v>
      </c>
    </row>
    <row r="4304" spans="1:7" x14ac:dyDescent="0.25">
      <c r="A4304" s="1">
        <v>17040164</v>
      </c>
      <c r="B4304" s="1" t="s">
        <v>11410</v>
      </c>
      <c r="C4304" s="1" t="s">
        <v>11411</v>
      </c>
      <c r="D4304" s="1" t="s">
        <v>11412</v>
      </c>
      <c r="E4304" s="1" t="s">
        <v>66</v>
      </c>
      <c r="F4304" s="1" t="s">
        <v>892</v>
      </c>
      <c r="G4304" s="1" t="s">
        <v>893</v>
      </c>
    </row>
    <row r="4305" spans="1:7" x14ac:dyDescent="0.25">
      <c r="A4305" s="1">
        <v>17040165</v>
      </c>
      <c r="B4305" s="1" t="s">
        <v>11413</v>
      </c>
      <c r="C4305" s="1" t="s">
        <v>11414</v>
      </c>
      <c r="D4305" s="1" t="s">
        <v>11415</v>
      </c>
      <c r="E4305" s="1" t="s">
        <v>66</v>
      </c>
      <c r="F4305" s="1" t="s">
        <v>892</v>
      </c>
      <c r="G4305" s="1" t="s">
        <v>893</v>
      </c>
    </row>
    <row r="4306" spans="1:7" x14ac:dyDescent="0.25">
      <c r="A4306" s="1">
        <v>17040167</v>
      </c>
      <c r="B4306" s="1" t="s">
        <v>11416</v>
      </c>
      <c r="C4306" s="1" t="s">
        <v>11417</v>
      </c>
      <c r="D4306" s="1" t="s">
        <v>11418</v>
      </c>
      <c r="E4306" s="1" t="s">
        <v>66</v>
      </c>
      <c r="F4306" s="1" t="s">
        <v>27</v>
      </c>
      <c r="G4306" s="1" t="s">
        <v>11238</v>
      </c>
    </row>
    <row r="4307" spans="1:7" x14ac:dyDescent="0.25">
      <c r="A4307" s="1">
        <v>17040168</v>
      </c>
      <c r="B4307" s="1" t="s">
        <v>11419</v>
      </c>
      <c r="C4307" s="1" t="s">
        <v>11420</v>
      </c>
      <c r="D4307" s="1" t="s">
        <v>11421</v>
      </c>
      <c r="E4307" s="1" t="s">
        <v>66</v>
      </c>
      <c r="F4307" s="1" t="s">
        <v>27</v>
      </c>
      <c r="G4307" s="1" t="s">
        <v>11238</v>
      </c>
    </row>
    <row r="4308" spans="1:7" x14ac:dyDescent="0.25">
      <c r="A4308" s="1">
        <v>17040169</v>
      </c>
      <c r="B4308" s="1" t="s">
        <v>11422</v>
      </c>
      <c r="C4308" s="1" t="s">
        <v>11423</v>
      </c>
      <c r="D4308" s="1" t="s">
        <v>11424</v>
      </c>
      <c r="E4308" s="1" t="s">
        <v>66</v>
      </c>
      <c r="F4308" s="1" t="s">
        <v>27</v>
      </c>
      <c r="G4308" s="1" t="s">
        <v>11238</v>
      </c>
    </row>
    <row r="4309" spans="1:7" x14ac:dyDescent="0.25">
      <c r="A4309" s="1">
        <v>17040170</v>
      </c>
      <c r="B4309" s="1" t="s">
        <v>11425</v>
      </c>
      <c r="C4309" s="1" t="s">
        <v>11426</v>
      </c>
      <c r="D4309" s="1" t="s">
        <v>11427</v>
      </c>
      <c r="E4309" s="1" t="s">
        <v>66</v>
      </c>
      <c r="F4309" s="1" t="s">
        <v>7445</v>
      </c>
      <c r="G4309" s="1" t="s">
        <v>7446</v>
      </c>
    </row>
    <row r="4310" spans="1:7" x14ac:dyDescent="0.25">
      <c r="A4310" s="1">
        <v>17040171</v>
      </c>
      <c r="B4310" s="1" t="s">
        <v>11428</v>
      </c>
      <c r="C4310" s="1" t="s">
        <v>11429</v>
      </c>
      <c r="D4310" s="1" t="s">
        <v>11430</v>
      </c>
      <c r="E4310" s="1" t="s">
        <v>66</v>
      </c>
      <c r="F4310" s="1" t="s">
        <v>892</v>
      </c>
      <c r="G4310" s="1" t="s">
        <v>893</v>
      </c>
    </row>
    <row r="4311" spans="1:7" x14ac:dyDescent="0.25">
      <c r="A4311" s="1">
        <v>17040172</v>
      </c>
      <c r="B4311" s="1" t="s">
        <v>9642</v>
      </c>
      <c r="C4311" s="1" t="s">
        <v>9643</v>
      </c>
      <c r="D4311" s="1" t="s">
        <v>9644</v>
      </c>
      <c r="E4311" s="1" t="s">
        <v>66</v>
      </c>
      <c r="F4311" s="1" t="s">
        <v>892</v>
      </c>
      <c r="G4311" s="1" t="s">
        <v>893</v>
      </c>
    </row>
    <row r="4312" spans="1:7" x14ac:dyDescent="0.25">
      <c r="A4312" s="1">
        <v>17040173</v>
      </c>
      <c r="B4312" s="1" t="s">
        <v>11431</v>
      </c>
      <c r="C4312" s="1" t="s">
        <v>11432</v>
      </c>
      <c r="D4312" s="1" t="s">
        <v>11433</v>
      </c>
      <c r="E4312" s="1" t="s">
        <v>66</v>
      </c>
      <c r="F4312" s="1" t="s">
        <v>285</v>
      </c>
      <c r="G4312" s="1" t="s">
        <v>286</v>
      </c>
    </row>
    <row r="4313" spans="1:7" x14ac:dyDescent="0.25">
      <c r="A4313" s="1">
        <v>17040174</v>
      </c>
      <c r="B4313" s="1" t="s">
        <v>11434</v>
      </c>
      <c r="C4313" s="1" t="s">
        <v>11435</v>
      </c>
      <c r="D4313" s="1" t="s">
        <v>11436</v>
      </c>
      <c r="E4313" s="1" t="s">
        <v>66</v>
      </c>
      <c r="F4313" s="1" t="s">
        <v>892</v>
      </c>
      <c r="G4313" s="1" t="s">
        <v>893</v>
      </c>
    </row>
    <row r="4314" spans="1:7" x14ac:dyDescent="0.25">
      <c r="A4314" s="1">
        <v>17040175</v>
      </c>
      <c r="B4314" s="1" t="s">
        <v>11437</v>
      </c>
      <c r="C4314" s="1" t="s">
        <v>11438</v>
      </c>
      <c r="D4314" s="1" t="s">
        <v>11439</v>
      </c>
      <c r="E4314" s="1" t="s">
        <v>66</v>
      </c>
      <c r="F4314" s="1" t="s">
        <v>27</v>
      </c>
      <c r="G4314" s="1" t="s">
        <v>11238</v>
      </c>
    </row>
    <row r="4315" spans="1:7" x14ac:dyDescent="0.25">
      <c r="A4315" s="1">
        <v>17040176</v>
      </c>
      <c r="B4315" s="1" t="s">
        <v>11440</v>
      </c>
      <c r="C4315" s="1" t="s">
        <v>11441</v>
      </c>
      <c r="D4315" s="1" t="s">
        <v>11442</v>
      </c>
      <c r="E4315" s="1" t="s">
        <v>66</v>
      </c>
      <c r="F4315" s="1" t="s">
        <v>27</v>
      </c>
      <c r="G4315" s="1" t="s">
        <v>11238</v>
      </c>
    </row>
    <row r="4316" spans="1:7" x14ac:dyDescent="0.25">
      <c r="A4316" s="1">
        <v>17040177</v>
      </c>
      <c r="B4316" s="1" t="s">
        <v>11443</v>
      </c>
      <c r="C4316" s="1" t="s">
        <v>11444</v>
      </c>
      <c r="D4316" s="1" t="s">
        <v>11445</v>
      </c>
      <c r="E4316" s="1" t="s">
        <v>66</v>
      </c>
      <c r="F4316" s="1" t="s">
        <v>27</v>
      </c>
      <c r="G4316" s="1" t="s">
        <v>11238</v>
      </c>
    </row>
    <row r="4317" spans="1:7" x14ac:dyDescent="0.25">
      <c r="A4317" s="1">
        <v>17040178</v>
      </c>
      <c r="B4317" s="1" t="s">
        <v>11446</v>
      </c>
      <c r="C4317" s="1" t="s">
        <v>11447</v>
      </c>
      <c r="D4317" s="1" t="s">
        <v>11448</v>
      </c>
      <c r="E4317" s="1" t="s">
        <v>66</v>
      </c>
      <c r="F4317" s="1" t="s">
        <v>27</v>
      </c>
      <c r="G4317" s="1" t="s">
        <v>11238</v>
      </c>
    </row>
    <row r="4318" spans="1:7" x14ac:dyDescent="0.25">
      <c r="A4318" s="1">
        <v>17040179</v>
      </c>
      <c r="B4318" s="1" t="s">
        <v>11449</v>
      </c>
      <c r="C4318" s="1" t="s">
        <v>11450</v>
      </c>
      <c r="D4318" s="1" t="s">
        <v>11451</v>
      </c>
      <c r="E4318" s="1" t="s">
        <v>66</v>
      </c>
      <c r="F4318" s="1" t="s">
        <v>27</v>
      </c>
      <c r="G4318" s="1" t="s">
        <v>11238</v>
      </c>
    </row>
    <row r="4319" spans="1:7" x14ac:dyDescent="0.25">
      <c r="A4319" s="1">
        <v>17040180</v>
      </c>
      <c r="B4319" s="1" t="s">
        <v>11452</v>
      </c>
      <c r="C4319" s="1" t="s">
        <v>11453</v>
      </c>
      <c r="D4319" s="1" t="s">
        <v>11454</v>
      </c>
      <c r="E4319" s="1" t="s">
        <v>66</v>
      </c>
      <c r="F4319" s="1" t="s">
        <v>285</v>
      </c>
      <c r="G4319" s="1" t="s">
        <v>286</v>
      </c>
    </row>
    <row r="4320" spans="1:7" x14ac:dyDescent="0.25">
      <c r="A4320" s="1">
        <v>17040268</v>
      </c>
      <c r="B4320" s="1" t="s">
        <v>11455</v>
      </c>
      <c r="C4320" s="1" t="s">
        <v>11456</v>
      </c>
      <c r="D4320" s="1" t="s">
        <v>11457</v>
      </c>
      <c r="E4320" s="1" t="s">
        <v>65</v>
      </c>
      <c r="F4320" s="1" t="s">
        <v>27</v>
      </c>
      <c r="G4320" s="1" t="s">
        <v>11238</v>
      </c>
    </row>
    <row r="4321" spans="1:7" x14ac:dyDescent="0.25">
      <c r="A4321" s="1">
        <v>17040471</v>
      </c>
      <c r="B4321" s="1" t="s">
        <v>11458</v>
      </c>
      <c r="C4321" s="1" t="s">
        <v>11459</v>
      </c>
      <c r="D4321" s="1" t="s">
        <v>11460</v>
      </c>
      <c r="E4321" s="1" t="s">
        <v>65</v>
      </c>
      <c r="F4321" s="1" t="s">
        <v>27</v>
      </c>
      <c r="G4321" s="1" t="s">
        <v>11238</v>
      </c>
    </row>
    <row r="4322" spans="1:7" x14ac:dyDescent="0.25">
      <c r="A4322" s="1">
        <v>17040553</v>
      </c>
      <c r="B4322" s="1" t="s">
        <v>11461</v>
      </c>
      <c r="C4322" s="1" t="s">
        <v>11462</v>
      </c>
      <c r="D4322" s="1" t="s">
        <v>11463</v>
      </c>
      <c r="E4322" s="1" t="s">
        <v>66</v>
      </c>
      <c r="F4322" s="1" t="s">
        <v>892</v>
      </c>
      <c r="G4322" s="1" t="s">
        <v>893</v>
      </c>
    </row>
    <row r="4323" spans="1:7" x14ac:dyDescent="0.25">
      <c r="A4323" s="1">
        <v>17040561</v>
      </c>
      <c r="B4323" s="1" t="s">
        <v>11464</v>
      </c>
      <c r="C4323" s="1" t="s">
        <v>11465</v>
      </c>
      <c r="D4323" s="1" t="s">
        <v>11466</v>
      </c>
      <c r="E4323" s="1" t="s">
        <v>66</v>
      </c>
      <c r="F4323" s="1" t="s">
        <v>285</v>
      </c>
      <c r="G4323" s="1" t="s">
        <v>286</v>
      </c>
    </row>
    <row r="4324" spans="1:7" x14ac:dyDescent="0.25">
      <c r="A4324" s="1">
        <v>17040570</v>
      </c>
      <c r="B4324" s="1" t="s">
        <v>11467</v>
      </c>
      <c r="C4324" s="1" t="s">
        <v>11468</v>
      </c>
      <c r="D4324" s="1" t="s">
        <v>11469</v>
      </c>
      <c r="E4324" s="1" t="s">
        <v>66</v>
      </c>
      <c r="F4324" s="1" t="s">
        <v>892</v>
      </c>
      <c r="G4324" s="1" t="s">
        <v>893</v>
      </c>
    </row>
    <row r="4325" spans="1:7" x14ac:dyDescent="0.25">
      <c r="A4325" s="1">
        <v>17040588</v>
      </c>
      <c r="B4325" s="1" t="s">
        <v>11470</v>
      </c>
      <c r="C4325" s="1" t="s">
        <v>11471</v>
      </c>
      <c r="D4325" s="1" t="s">
        <v>11472</v>
      </c>
      <c r="E4325" s="1" t="s">
        <v>66</v>
      </c>
      <c r="F4325" s="1" t="s">
        <v>285</v>
      </c>
      <c r="G4325" s="1" t="s">
        <v>286</v>
      </c>
    </row>
    <row r="4326" spans="1:7" x14ac:dyDescent="0.25">
      <c r="A4326" s="1">
        <v>17040591</v>
      </c>
      <c r="B4326" s="1" t="s">
        <v>11473</v>
      </c>
      <c r="C4326" s="1" t="s">
        <v>11474</v>
      </c>
      <c r="D4326" s="1" t="s">
        <v>11475</v>
      </c>
      <c r="E4326" s="1" t="s">
        <v>66</v>
      </c>
      <c r="F4326" s="1" t="s">
        <v>285</v>
      </c>
      <c r="G4326" s="1" t="s">
        <v>286</v>
      </c>
    </row>
    <row r="4327" spans="1:7" x14ac:dyDescent="0.25">
      <c r="A4327" s="1">
        <v>17040603</v>
      </c>
      <c r="B4327" s="1" t="s">
        <v>11476</v>
      </c>
      <c r="C4327" s="1" t="s">
        <v>11477</v>
      </c>
      <c r="D4327" s="1" t="s">
        <v>11478</v>
      </c>
      <c r="E4327" s="1" t="s">
        <v>66</v>
      </c>
      <c r="F4327" s="1" t="s">
        <v>285</v>
      </c>
      <c r="G4327" s="1" t="s">
        <v>286</v>
      </c>
    </row>
    <row r="4328" spans="1:7" x14ac:dyDescent="0.25">
      <c r="A4328" s="1">
        <v>17040611</v>
      </c>
      <c r="B4328" s="1" t="s">
        <v>11479</v>
      </c>
      <c r="C4328" s="1" t="s">
        <v>11480</v>
      </c>
      <c r="D4328" s="1" t="s">
        <v>11481</v>
      </c>
      <c r="E4328" s="1" t="s">
        <v>66</v>
      </c>
      <c r="F4328" s="1" t="s">
        <v>892</v>
      </c>
      <c r="G4328" s="1" t="s">
        <v>893</v>
      </c>
    </row>
    <row r="4329" spans="1:7" x14ac:dyDescent="0.25">
      <c r="A4329" s="1">
        <v>17040628</v>
      </c>
      <c r="B4329" s="1" t="s">
        <v>11482</v>
      </c>
      <c r="C4329" s="1" t="s">
        <v>11483</v>
      </c>
      <c r="D4329" s="1" t="s">
        <v>11484</v>
      </c>
      <c r="E4329" s="1" t="s">
        <v>66</v>
      </c>
      <c r="F4329" s="1" t="s">
        <v>285</v>
      </c>
      <c r="G4329" s="1" t="s">
        <v>286</v>
      </c>
    </row>
    <row r="4330" spans="1:7" x14ac:dyDescent="0.25">
      <c r="A4330" s="1">
        <v>17040636</v>
      </c>
      <c r="B4330" s="1" t="s">
        <v>11485</v>
      </c>
      <c r="C4330" s="1" t="s">
        <v>11486</v>
      </c>
      <c r="D4330" s="1" t="s">
        <v>11487</v>
      </c>
      <c r="E4330" s="1" t="s">
        <v>66</v>
      </c>
      <c r="F4330" s="1" t="s">
        <v>285</v>
      </c>
      <c r="G4330" s="1" t="s">
        <v>286</v>
      </c>
    </row>
    <row r="4331" spans="1:7" x14ac:dyDescent="0.25">
      <c r="A4331" s="1">
        <v>17040644</v>
      </c>
      <c r="B4331" s="1" t="s">
        <v>11488</v>
      </c>
      <c r="C4331" s="1" t="s">
        <v>11489</v>
      </c>
      <c r="D4331" s="1" t="s">
        <v>11490</v>
      </c>
      <c r="E4331" s="1" t="s">
        <v>66</v>
      </c>
      <c r="F4331" s="1" t="s">
        <v>285</v>
      </c>
      <c r="G4331" s="1" t="s">
        <v>286</v>
      </c>
    </row>
    <row r="4332" spans="1:7" x14ac:dyDescent="0.25">
      <c r="A4332" s="1">
        <v>17040650</v>
      </c>
      <c r="B4332" s="1" t="s">
        <v>11491</v>
      </c>
      <c r="C4332" s="1" t="s">
        <v>11492</v>
      </c>
      <c r="D4332" s="1" t="s">
        <v>11493</v>
      </c>
      <c r="E4332" s="1" t="s">
        <v>66</v>
      </c>
      <c r="F4332" s="1" t="s">
        <v>892</v>
      </c>
      <c r="G4332" s="1" t="s">
        <v>893</v>
      </c>
    </row>
    <row r="4333" spans="1:7" x14ac:dyDescent="0.25">
      <c r="A4333" s="1">
        <v>17040667</v>
      </c>
      <c r="B4333" s="1" t="s">
        <v>11494</v>
      </c>
      <c r="C4333" s="1" t="s">
        <v>11495</v>
      </c>
      <c r="D4333" s="1" t="s">
        <v>11496</v>
      </c>
      <c r="E4333" s="1" t="s">
        <v>66</v>
      </c>
      <c r="F4333" s="1" t="s">
        <v>285</v>
      </c>
      <c r="G4333" s="1" t="s">
        <v>286</v>
      </c>
    </row>
    <row r="4334" spans="1:7" x14ac:dyDescent="0.25">
      <c r="A4334" s="1">
        <v>17040677</v>
      </c>
      <c r="B4334" s="1" t="s">
        <v>11497</v>
      </c>
      <c r="C4334" s="1" t="s">
        <v>11498</v>
      </c>
      <c r="D4334" s="1" t="s">
        <v>11499</v>
      </c>
      <c r="E4334" s="1" t="s">
        <v>66</v>
      </c>
      <c r="F4334" s="1" t="s">
        <v>892</v>
      </c>
      <c r="G4334" s="1" t="s">
        <v>893</v>
      </c>
    </row>
    <row r="4335" spans="1:7" x14ac:dyDescent="0.25">
      <c r="A4335" s="1">
        <v>17040684</v>
      </c>
      <c r="B4335" s="1" t="s">
        <v>11500</v>
      </c>
      <c r="C4335" s="1" t="s">
        <v>11501</v>
      </c>
      <c r="D4335" s="1" t="s">
        <v>11502</v>
      </c>
      <c r="E4335" s="1" t="s">
        <v>66</v>
      </c>
      <c r="F4335" s="1" t="s">
        <v>892</v>
      </c>
      <c r="G4335" s="1" t="s">
        <v>893</v>
      </c>
    </row>
    <row r="4336" spans="1:7" x14ac:dyDescent="0.25">
      <c r="A4336" s="1">
        <v>17040698</v>
      </c>
      <c r="B4336" s="1" t="s">
        <v>11503</v>
      </c>
      <c r="C4336" s="1" t="s">
        <v>11504</v>
      </c>
      <c r="D4336" s="1" t="s">
        <v>11505</v>
      </c>
      <c r="E4336" s="1" t="s">
        <v>66</v>
      </c>
      <c r="F4336" s="1" t="s">
        <v>285</v>
      </c>
      <c r="G4336" s="1" t="s">
        <v>286</v>
      </c>
    </row>
    <row r="4337" spans="1:7" x14ac:dyDescent="0.25">
      <c r="A4337" s="1">
        <v>17040711</v>
      </c>
      <c r="B4337" s="1" t="s">
        <v>11506</v>
      </c>
      <c r="C4337" s="1" t="s">
        <v>11507</v>
      </c>
      <c r="D4337" s="1" t="s">
        <v>11508</v>
      </c>
      <c r="E4337" s="1" t="s">
        <v>66</v>
      </c>
      <c r="F4337" s="1" t="s">
        <v>285</v>
      </c>
      <c r="G4337" s="1" t="s">
        <v>286</v>
      </c>
    </row>
    <row r="4338" spans="1:7" x14ac:dyDescent="0.25">
      <c r="A4338" s="1">
        <v>17040735</v>
      </c>
      <c r="B4338" s="1" t="s">
        <v>11509</v>
      </c>
      <c r="C4338" s="1" t="s">
        <v>11510</v>
      </c>
      <c r="D4338" s="1" t="s">
        <v>11511</v>
      </c>
      <c r="E4338" s="1" t="s">
        <v>66</v>
      </c>
      <c r="F4338" s="1" t="s">
        <v>892</v>
      </c>
      <c r="G4338" s="1" t="s">
        <v>893</v>
      </c>
    </row>
    <row r="4339" spans="1:7" x14ac:dyDescent="0.25">
      <c r="A4339" s="1">
        <v>17040784</v>
      </c>
      <c r="B4339" s="1" t="s">
        <v>11512</v>
      </c>
      <c r="C4339" s="1" t="s">
        <v>11513</v>
      </c>
      <c r="D4339" s="1" t="s">
        <v>11514</v>
      </c>
      <c r="E4339" s="1" t="s">
        <v>66</v>
      </c>
      <c r="F4339" s="1" t="s">
        <v>285</v>
      </c>
      <c r="G4339" s="1" t="s">
        <v>286</v>
      </c>
    </row>
    <row r="4340" spans="1:7" x14ac:dyDescent="0.25">
      <c r="A4340" s="1">
        <v>17040807</v>
      </c>
      <c r="B4340" s="1" t="s">
        <v>11515</v>
      </c>
      <c r="C4340" s="1" t="s">
        <v>11516</v>
      </c>
      <c r="D4340" s="1" t="s">
        <v>11517</v>
      </c>
      <c r="E4340" s="1" t="s">
        <v>66</v>
      </c>
      <c r="F4340" s="1" t="s">
        <v>892</v>
      </c>
      <c r="G4340" s="1" t="s">
        <v>893</v>
      </c>
    </row>
    <row r="4341" spans="1:7" x14ac:dyDescent="0.25">
      <c r="A4341" s="1">
        <v>17040815</v>
      </c>
      <c r="B4341" s="1" t="s">
        <v>11518</v>
      </c>
      <c r="C4341" s="1" t="s">
        <v>11519</v>
      </c>
      <c r="D4341" s="1" t="s">
        <v>11520</v>
      </c>
      <c r="E4341" s="1" t="s">
        <v>66</v>
      </c>
      <c r="F4341" s="1" t="s">
        <v>285</v>
      </c>
      <c r="G4341" s="1" t="s">
        <v>286</v>
      </c>
    </row>
    <row r="4342" spans="1:7" x14ac:dyDescent="0.25">
      <c r="A4342" s="1">
        <v>17040817</v>
      </c>
      <c r="B4342" s="1" t="s">
        <v>11521</v>
      </c>
      <c r="C4342" s="1" t="s">
        <v>11522</v>
      </c>
      <c r="D4342" s="1" t="s">
        <v>11523</v>
      </c>
      <c r="E4342" s="1" t="s">
        <v>66</v>
      </c>
      <c r="F4342" s="1" t="s">
        <v>285</v>
      </c>
      <c r="G4342" s="1" t="s">
        <v>286</v>
      </c>
    </row>
    <row r="4343" spans="1:7" x14ac:dyDescent="0.25">
      <c r="A4343" s="1">
        <v>17040820</v>
      </c>
      <c r="B4343" s="1" t="s">
        <v>11524</v>
      </c>
      <c r="C4343" s="1" t="s">
        <v>11525</v>
      </c>
      <c r="D4343" s="1" t="s">
        <v>11526</v>
      </c>
      <c r="E4343" s="1" t="s">
        <v>66</v>
      </c>
      <c r="F4343" s="1" t="s">
        <v>285</v>
      </c>
      <c r="G4343" s="1" t="s">
        <v>286</v>
      </c>
    </row>
    <row r="4344" spans="1:7" x14ac:dyDescent="0.25">
      <c r="A4344" s="1">
        <v>17040830</v>
      </c>
      <c r="B4344" s="1" t="s">
        <v>11527</v>
      </c>
      <c r="C4344" s="1" t="s">
        <v>11528</v>
      </c>
      <c r="D4344" s="1" t="s">
        <v>11529</v>
      </c>
      <c r="E4344" s="1" t="s">
        <v>65</v>
      </c>
      <c r="F4344" s="1" t="s">
        <v>27</v>
      </c>
      <c r="G4344" s="1" t="s">
        <v>11238</v>
      </c>
    </row>
    <row r="4345" spans="1:7" x14ac:dyDescent="0.25">
      <c r="A4345" s="1">
        <v>17040848</v>
      </c>
      <c r="B4345" s="1" t="s">
        <v>11530</v>
      </c>
      <c r="C4345" s="1" t="s">
        <v>11531</v>
      </c>
      <c r="D4345" s="1" t="s">
        <v>11532</v>
      </c>
      <c r="E4345" s="1" t="s">
        <v>65</v>
      </c>
      <c r="F4345" s="1" t="s">
        <v>27</v>
      </c>
      <c r="G4345" s="1" t="s">
        <v>11238</v>
      </c>
    </row>
    <row r="4346" spans="1:7" x14ac:dyDescent="0.25">
      <c r="A4346" s="1">
        <v>17040852</v>
      </c>
      <c r="B4346" s="1" t="s">
        <v>11533</v>
      </c>
      <c r="C4346" s="1" t="s">
        <v>11534</v>
      </c>
      <c r="D4346" s="1" t="s">
        <v>11535</v>
      </c>
      <c r="E4346" s="1" t="s">
        <v>65</v>
      </c>
      <c r="F4346" s="1" t="s">
        <v>27</v>
      </c>
      <c r="G4346" s="1" t="s">
        <v>11238</v>
      </c>
    </row>
    <row r="4347" spans="1:7" x14ac:dyDescent="0.25">
      <c r="A4347" s="1">
        <v>17040860</v>
      </c>
      <c r="B4347" s="1" t="s">
        <v>11536</v>
      </c>
      <c r="C4347" s="1" t="s">
        <v>11537</v>
      </c>
      <c r="D4347" s="1" t="s">
        <v>11538</v>
      </c>
      <c r="E4347" s="1" t="s">
        <v>66</v>
      </c>
      <c r="F4347" s="1" t="s">
        <v>285</v>
      </c>
      <c r="G4347" s="1" t="s">
        <v>286</v>
      </c>
    </row>
    <row r="4348" spans="1:7" x14ac:dyDescent="0.25">
      <c r="A4348" s="1">
        <v>17040861</v>
      </c>
      <c r="B4348" s="1" t="s">
        <v>11539</v>
      </c>
      <c r="C4348" s="1" t="s">
        <v>11540</v>
      </c>
      <c r="D4348" s="1" t="s">
        <v>11541</v>
      </c>
      <c r="E4348" s="1" t="s">
        <v>66</v>
      </c>
      <c r="F4348" s="1" t="s">
        <v>4398</v>
      </c>
      <c r="G4348" s="1" t="s">
        <v>4399</v>
      </c>
    </row>
    <row r="4349" spans="1:7" x14ac:dyDescent="0.25">
      <c r="A4349" s="1">
        <v>17040862</v>
      </c>
      <c r="B4349" s="1" t="s">
        <v>11542</v>
      </c>
      <c r="C4349" s="1" t="s">
        <v>11543</v>
      </c>
      <c r="D4349" s="1" t="s">
        <v>11544</v>
      </c>
      <c r="E4349" s="1" t="s">
        <v>66</v>
      </c>
      <c r="F4349" s="1" t="s">
        <v>4398</v>
      </c>
      <c r="G4349" s="1" t="s">
        <v>4399</v>
      </c>
    </row>
    <row r="4350" spans="1:7" x14ac:dyDescent="0.25">
      <c r="A4350" s="1">
        <v>17040864</v>
      </c>
      <c r="B4350" s="1" t="s">
        <v>11545</v>
      </c>
      <c r="C4350" s="1" t="s">
        <v>11546</v>
      </c>
      <c r="D4350" s="1" t="s">
        <v>11547</v>
      </c>
      <c r="E4350" s="1" t="s">
        <v>66</v>
      </c>
      <c r="F4350" s="1" t="s">
        <v>11548</v>
      </c>
      <c r="G4350" s="1" t="s">
        <v>11549</v>
      </c>
    </row>
    <row r="4351" spans="1:7" x14ac:dyDescent="0.25">
      <c r="A4351" s="1">
        <v>17040865</v>
      </c>
      <c r="B4351" s="1" t="s">
        <v>21</v>
      </c>
      <c r="C4351" s="1" t="s">
        <v>11550</v>
      </c>
      <c r="D4351" s="1" t="s">
        <v>11551</v>
      </c>
      <c r="E4351" s="1" t="s">
        <v>65</v>
      </c>
      <c r="F4351" s="1" t="s">
        <v>27</v>
      </c>
      <c r="G4351" s="1" t="s">
        <v>11238</v>
      </c>
    </row>
    <row r="4352" spans="1:7" x14ac:dyDescent="0.25">
      <c r="A4352" s="1">
        <v>17042024</v>
      </c>
      <c r="B4352" s="1" t="s">
        <v>11552</v>
      </c>
      <c r="C4352" s="1" t="s">
        <v>11553</v>
      </c>
      <c r="D4352" s="1" t="s">
        <v>11554</v>
      </c>
      <c r="E4352" s="1" t="s">
        <v>65</v>
      </c>
      <c r="F4352" s="1" t="s">
        <v>11555</v>
      </c>
      <c r="G4352" s="1" t="s">
        <v>11556</v>
      </c>
    </row>
    <row r="4353" spans="1:7" x14ac:dyDescent="0.25">
      <c r="A4353" s="1">
        <v>17042025</v>
      </c>
      <c r="B4353" s="1" t="s">
        <v>11557</v>
      </c>
      <c r="C4353" s="1" t="s">
        <v>11558</v>
      </c>
      <c r="D4353" s="1" t="s">
        <v>11559</v>
      </c>
      <c r="E4353" s="1" t="s">
        <v>65</v>
      </c>
      <c r="F4353" s="1" t="s">
        <v>11555</v>
      </c>
      <c r="G4353" s="1" t="s">
        <v>11556</v>
      </c>
    </row>
    <row r="4354" spans="1:7" x14ac:dyDescent="0.25">
      <c r="A4354" s="1">
        <v>17042026</v>
      </c>
      <c r="B4354" s="1" t="s">
        <v>11560</v>
      </c>
      <c r="C4354" s="1" t="s">
        <v>11561</v>
      </c>
      <c r="D4354" s="1" t="s">
        <v>11562</v>
      </c>
      <c r="E4354" s="1" t="s">
        <v>65</v>
      </c>
      <c r="F4354" s="1" t="s">
        <v>11555</v>
      </c>
      <c r="G4354" s="1" t="s">
        <v>11556</v>
      </c>
    </row>
    <row r="4355" spans="1:7" x14ac:dyDescent="0.25">
      <c r="A4355" s="1">
        <v>17042027</v>
      </c>
      <c r="B4355" s="1" t="s">
        <v>11563</v>
      </c>
      <c r="C4355" s="1" t="s">
        <v>11564</v>
      </c>
      <c r="D4355" s="1" t="s">
        <v>11565</v>
      </c>
      <c r="E4355" s="1" t="s">
        <v>65</v>
      </c>
      <c r="F4355" s="1" t="s">
        <v>11555</v>
      </c>
      <c r="G4355" s="1" t="s">
        <v>11556</v>
      </c>
    </row>
    <row r="4356" spans="1:7" x14ac:dyDescent="0.25">
      <c r="A4356" s="1">
        <v>17042028</v>
      </c>
      <c r="B4356" s="1" t="s">
        <v>11566</v>
      </c>
      <c r="C4356" s="1" t="s">
        <v>11567</v>
      </c>
      <c r="D4356" s="1" t="s">
        <v>11568</v>
      </c>
      <c r="E4356" s="1" t="s">
        <v>65</v>
      </c>
      <c r="F4356" s="1" t="s">
        <v>11555</v>
      </c>
      <c r="G4356" s="1" t="s">
        <v>11556</v>
      </c>
    </row>
    <row r="4357" spans="1:7" x14ac:dyDescent="0.25">
      <c r="A4357" s="1">
        <v>17042029</v>
      </c>
      <c r="B4357" s="1" t="s">
        <v>11569</v>
      </c>
      <c r="C4357" s="1" t="s">
        <v>11570</v>
      </c>
      <c r="D4357" s="1" t="s">
        <v>11571</v>
      </c>
      <c r="E4357" s="1" t="s">
        <v>65</v>
      </c>
      <c r="F4357" s="1" t="s">
        <v>11555</v>
      </c>
      <c r="G4357" s="1" t="s">
        <v>11556</v>
      </c>
    </row>
    <row r="4358" spans="1:7" x14ac:dyDescent="0.25">
      <c r="A4358" s="1">
        <v>17042030</v>
      </c>
      <c r="B4358" s="1" t="s">
        <v>11572</v>
      </c>
      <c r="C4358" s="1" t="s">
        <v>11573</v>
      </c>
      <c r="D4358" s="1" t="s">
        <v>11574</v>
      </c>
      <c r="E4358" s="1" t="s">
        <v>66</v>
      </c>
      <c r="F4358" s="1" t="s">
        <v>11555</v>
      </c>
      <c r="G4358" s="1" t="s">
        <v>11556</v>
      </c>
    </row>
    <row r="4359" spans="1:7" x14ac:dyDescent="0.25">
      <c r="A4359" s="1">
        <v>17042031</v>
      </c>
      <c r="B4359" s="1" t="s">
        <v>11575</v>
      </c>
      <c r="C4359" s="1" t="s">
        <v>11576</v>
      </c>
      <c r="D4359" s="1" t="s">
        <v>11577</v>
      </c>
      <c r="E4359" s="1" t="s">
        <v>66</v>
      </c>
      <c r="F4359" s="1" t="s">
        <v>11555</v>
      </c>
      <c r="G4359" s="1" t="s">
        <v>11556</v>
      </c>
    </row>
    <row r="4360" spans="1:7" x14ac:dyDescent="0.25">
      <c r="A4360" s="1">
        <v>17042032</v>
      </c>
      <c r="B4360" s="1" t="s">
        <v>11578</v>
      </c>
      <c r="C4360" s="1" t="s">
        <v>11579</v>
      </c>
      <c r="D4360" s="1" t="s">
        <v>11580</v>
      </c>
      <c r="E4360" s="1" t="s">
        <v>66</v>
      </c>
      <c r="F4360" s="1" t="s">
        <v>11555</v>
      </c>
      <c r="G4360" s="1" t="s">
        <v>11556</v>
      </c>
    </row>
    <row r="4361" spans="1:7" x14ac:dyDescent="0.25">
      <c r="A4361" s="1">
        <v>17042034</v>
      </c>
      <c r="B4361" s="1" t="s">
        <v>11581</v>
      </c>
      <c r="C4361" s="1" t="s">
        <v>11582</v>
      </c>
      <c r="D4361" s="1" t="s">
        <v>11583</v>
      </c>
      <c r="E4361" s="1" t="s">
        <v>66</v>
      </c>
      <c r="F4361" s="1" t="s">
        <v>11584</v>
      </c>
      <c r="G4361" s="1" t="s">
        <v>11585</v>
      </c>
    </row>
    <row r="4362" spans="1:7" x14ac:dyDescent="0.25">
      <c r="A4362" s="1">
        <v>17042035</v>
      </c>
      <c r="B4362" s="1" t="s">
        <v>11586</v>
      </c>
      <c r="C4362" s="1" t="s">
        <v>11587</v>
      </c>
      <c r="D4362" s="1" t="s">
        <v>11588</v>
      </c>
      <c r="E4362" s="1" t="s">
        <v>66</v>
      </c>
      <c r="F4362" s="1" t="s">
        <v>11589</v>
      </c>
      <c r="G4362" s="1" t="s">
        <v>11590</v>
      </c>
    </row>
    <row r="4363" spans="1:7" x14ac:dyDescent="0.25">
      <c r="A4363" s="1">
        <v>17042037</v>
      </c>
      <c r="B4363" s="1" t="s">
        <v>11552</v>
      </c>
      <c r="C4363" s="1" t="s">
        <v>11553</v>
      </c>
      <c r="D4363" s="1" t="s">
        <v>11554</v>
      </c>
      <c r="E4363" s="1" t="s">
        <v>66</v>
      </c>
      <c r="F4363" s="1" t="s">
        <v>11591</v>
      </c>
      <c r="G4363" s="1" t="s">
        <v>11592</v>
      </c>
    </row>
    <row r="4364" spans="1:7" x14ac:dyDescent="0.25">
      <c r="A4364" s="1">
        <v>17042038</v>
      </c>
      <c r="B4364" s="1" t="s">
        <v>11557</v>
      </c>
      <c r="C4364" s="1" t="s">
        <v>11558</v>
      </c>
      <c r="D4364" s="1" t="s">
        <v>11559</v>
      </c>
      <c r="E4364" s="1" t="s">
        <v>66</v>
      </c>
      <c r="F4364" s="1" t="s">
        <v>11591</v>
      </c>
      <c r="G4364" s="1" t="s">
        <v>11592</v>
      </c>
    </row>
    <row r="4365" spans="1:7" x14ac:dyDescent="0.25">
      <c r="A4365" s="1">
        <v>17042040</v>
      </c>
      <c r="B4365" s="1" t="s">
        <v>11593</v>
      </c>
      <c r="C4365" s="1" t="s">
        <v>11594</v>
      </c>
      <c r="D4365" s="1" t="s">
        <v>11595</v>
      </c>
      <c r="E4365" s="1" t="s">
        <v>66</v>
      </c>
      <c r="F4365" s="1" t="s">
        <v>11596</v>
      </c>
      <c r="G4365" s="1" t="s">
        <v>11597</v>
      </c>
    </row>
    <row r="4366" spans="1:7" x14ac:dyDescent="0.25">
      <c r="A4366" s="1">
        <v>17042041</v>
      </c>
      <c r="B4366" s="1" t="s">
        <v>11598</v>
      </c>
      <c r="C4366" s="1" t="s">
        <v>11599</v>
      </c>
      <c r="D4366" s="1" t="s">
        <v>11600</v>
      </c>
      <c r="E4366" s="1" t="s">
        <v>66</v>
      </c>
      <c r="F4366" s="1" t="s">
        <v>11596</v>
      </c>
      <c r="G4366" s="1" t="s">
        <v>11597</v>
      </c>
    </row>
    <row r="4367" spans="1:7" x14ac:dyDescent="0.25">
      <c r="A4367" s="1">
        <v>17042042</v>
      </c>
      <c r="B4367" s="1" t="s">
        <v>11601</v>
      </c>
      <c r="C4367" s="1" t="s">
        <v>11602</v>
      </c>
      <c r="D4367" s="1" t="s">
        <v>11603</v>
      </c>
      <c r="E4367" s="1" t="s">
        <v>66</v>
      </c>
      <c r="F4367" s="1" t="s">
        <v>11596</v>
      </c>
      <c r="G4367" s="1" t="s">
        <v>11597</v>
      </c>
    </row>
    <row r="4368" spans="1:7" x14ac:dyDescent="0.25">
      <c r="A4368" s="1">
        <v>17042043</v>
      </c>
      <c r="B4368" s="1" t="s">
        <v>11604</v>
      </c>
      <c r="C4368" s="1" t="s">
        <v>11605</v>
      </c>
      <c r="D4368" s="1" t="s">
        <v>11606</v>
      </c>
      <c r="E4368" s="1" t="s">
        <v>66</v>
      </c>
      <c r="F4368" s="1" t="s">
        <v>11607</v>
      </c>
      <c r="G4368" s="1" t="s">
        <v>11608</v>
      </c>
    </row>
    <row r="4369" spans="1:7" x14ac:dyDescent="0.25">
      <c r="A4369" s="1">
        <v>17042044</v>
      </c>
      <c r="B4369" s="1" t="s">
        <v>11609</v>
      </c>
      <c r="C4369" s="1" t="s">
        <v>11610</v>
      </c>
      <c r="D4369" s="1" t="s">
        <v>11611</v>
      </c>
      <c r="E4369" s="1" t="s">
        <v>66</v>
      </c>
      <c r="F4369" s="1" t="s">
        <v>11607</v>
      </c>
      <c r="G4369" s="1" t="s">
        <v>11608</v>
      </c>
    </row>
    <row r="4370" spans="1:7" x14ac:dyDescent="0.25">
      <c r="A4370" s="1">
        <v>17043000</v>
      </c>
      <c r="B4370" s="1" t="s">
        <v>11612</v>
      </c>
      <c r="C4370" s="1" t="s">
        <v>11613</v>
      </c>
      <c r="D4370" s="1" t="s">
        <v>11614</v>
      </c>
      <c r="E4370" s="1" t="s">
        <v>66</v>
      </c>
      <c r="F4370" s="1" t="s">
        <v>11615</v>
      </c>
      <c r="G4370" s="1" t="s">
        <v>11616</v>
      </c>
    </row>
    <row r="4371" spans="1:7" x14ac:dyDescent="0.25">
      <c r="A4371" s="1">
        <v>17043001</v>
      </c>
      <c r="B4371" s="1" t="s">
        <v>11617</v>
      </c>
      <c r="C4371" s="1" t="s">
        <v>11618</v>
      </c>
      <c r="D4371" s="1" t="s">
        <v>11619</v>
      </c>
      <c r="E4371" s="1" t="s">
        <v>66</v>
      </c>
      <c r="F4371" s="1" t="s">
        <v>11615</v>
      </c>
      <c r="G4371" s="1" t="s">
        <v>11616</v>
      </c>
    </row>
    <row r="4372" spans="1:7" x14ac:dyDescent="0.25">
      <c r="A4372" s="1">
        <v>17043002</v>
      </c>
      <c r="B4372" s="1" t="s">
        <v>11620</v>
      </c>
      <c r="C4372" s="1" t="s">
        <v>11621</v>
      </c>
      <c r="D4372" s="1" t="s">
        <v>11622</v>
      </c>
      <c r="E4372" s="1" t="s">
        <v>66</v>
      </c>
      <c r="F4372" s="1" t="s">
        <v>11615</v>
      </c>
      <c r="G4372" s="1" t="s">
        <v>11616</v>
      </c>
    </row>
    <row r="4373" spans="1:7" x14ac:dyDescent="0.25">
      <c r="A4373" s="1">
        <v>17043003</v>
      </c>
      <c r="B4373" s="1" t="s">
        <v>11623</v>
      </c>
      <c r="C4373" s="1" t="s">
        <v>11624</v>
      </c>
      <c r="D4373" s="1" t="s">
        <v>11625</v>
      </c>
      <c r="E4373" s="1" t="s">
        <v>66</v>
      </c>
      <c r="F4373" s="1" t="s">
        <v>11615</v>
      </c>
      <c r="G4373" s="1" t="s">
        <v>11616</v>
      </c>
    </row>
    <row r="4374" spans="1:7" x14ac:dyDescent="0.25">
      <c r="A4374" s="1">
        <v>17043004</v>
      </c>
      <c r="B4374" s="1" t="s">
        <v>11626</v>
      </c>
      <c r="C4374" s="1" t="s">
        <v>11627</v>
      </c>
      <c r="D4374" s="1" t="s">
        <v>11628</v>
      </c>
      <c r="E4374" s="1" t="s">
        <v>66</v>
      </c>
      <c r="F4374" s="1" t="s">
        <v>11615</v>
      </c>
      <c r="G4374" s="1" t="s">
        <v>11616</v>
      </c>
    </row>
    <row r="4375" spans="1:7" x14ac:dyDescent="0.25">
      <c r="A4375" s="1">
        <v>17043005</v>
      </c>
      <c r="B4375" s="1" t="s">
        <v>11629</v>
      </c>
      <c r="C4375" s="1" t="s">
        <v>11630</v>
      </c>
      <c r="D4375" s="1" t="s">
        <v>11631</v>
      </c>
      <c r="E4375" s="1" t="s">
        <v>66</v>
      </c>
      <c r="F4375" s="1" t="s">
        <v>11615</v>
      </c>
      <c r="G4375" s="1" t="s">
        <v>11616</v>
      </c>
    </row>
    <row r="4376" spans="1:7" x14ac:dyDescent="0.25">
      <c r="A4376" s="1">
        <v>17045001</v>
      </c>
      <c r="B4376" s="1" t="s">
        <v>11632</v>
      </c>
      <c r="C4376" s="1" t="s">
        <v>11633</v>
      </c>
      <c r="D4376" s="1" t="s">
        <v>11634</v>
      </c>
      <c r="E4376" s="1" t="s">
        <v>66</v>
      </c>
      <c r="F4376" s="1" t="s">
        <v>892</v>
      </c>
      <c r="G4376" s="1" t="s">
        <v>893</v>
      </c>
    </row>
    <row r="4377" spans="1:7" x14ac:dyDescent="0.25">
      <c r="A4377" s="1">
        <v>17045002</v>
      </c>
      <c r="B4377" s="1" t="s">
        <v>11635</v>
      </c>
      <c r="C4377" s="1" t="s">
        <v>11636</v>
      </c>
      <c r="D4377" s="1" t="s">
        <v>11637</v>
      </c>
      <c r="E4377" s="1" t="s">
        <v>66</v>
      </c>
      <c r="F4377" s="1" t="s">
        <v>285</v>
      </c>
      <c r="G4377" s="1" t="s">
        <v>286</v>
      </c>
    </row>
    <row r="4378" spans="1:7" x14ac:dyDescent="0.25">
      <c r="A4378" s="1">
        <v>17045003</v>
      </c>
      <c r="B4378" s="1" t="s">
        <v>11638</v>
      </c>
      <c r="C4378" s="1" t="s">
        <v>11639</v>
      </c>
      <c r="D4378" s="1" t="s">
        <v>11640</v>
      </c>
      <c r="E4378" s="1" t="s">
        <v>66</v>
      </c>
      <c r="F4378" s="1" t="s">
        <v>285</v>
      </c>
      <c r="G4378" s="1" t="s">
        <v>286</v>
      </c>
    </row>
    <row r="4379" spans="1:7" x14ac:dyDescent="0.25">
      <c r="A4379" s="1">
        <v>17045005</v>
      </c>
      <c r="B4379" s="1" t="s">
        <v>11641</v>
      </c>
      <c r="C4379" s="1" t="s">
        <v>11642</v>
      </c>
      <c r="D4379" s="1" t="s">
        <v>11643</v>
      </c>
      <c r="E4379" s="1" t="s">
        <v>66</v>
      </c>
      <c r="F4379" s="1" t="s">
        <v>285</v>
      </c>
      <c r="G4379" s="1" t="s">
        <v>286</v>
      </c>
    </row>
    <row r="4380" spans="1:7" x14ac:dyDescent="0.25">
      <c r="A4380" s="1">
        <v>17045006</v>
      </c>
      <c r="B4380" s="1" t="s">
        <v>11644</v>
      </c>
      <c r="C4380" s="1" t="s">
        <v>11645</v>
      </c>
      <c r="D4380" s="1" t="s">
        <v>11646</v>
      </c>
      <c r="E4380" s="1" t="s">
        <v>66</v>
      </c>
      <c r="F4380" s="1" t="s">
        <v>285</v>
      </c>
      <c r="G4380" s="1" t="s">
        <v>286</v>
      </c>
    </row>
    <row r="4381" spans="1:7" x14ac:dyDescent="0.25">
      <c r="A4381" s="1">
        <v>17045018</v>
      </c>
      <c r="B4381" s="1" t="s">
        <v>11647</v>
      </c>
      <c r="C4381" s="1" t="s">
        <v>11648</v>
      </c>
      <c r="D4381" s="1" t="s">
        <v>11649</v>
      </c>
      <c r="E4381" s="1" t="s">
        <v>66</v>
      </c>
      <c r="F4381" s="1" t="s">
        <v>285</v>
      </c>
      <c r="G4381" s="1" t="s">
        <v>286</v>
      </c>
    </row>
    <row r="4382" spans="1:7" x14ac:dyDescent="0.25">
      <c r="A4382" s="1">
        <v>17045021</v>
      </c>
      <c r="B4382" s="1" t="s">
        <v>11650</v>
      </c>
      <c r="C4382" s="1" t="s">
        <v>11651</v>
      </c>
      <c r="D4382" s="1" t="s">
        <v>11652</v>
      </c>
      <c r="E4382" s="1" t="s">
        <v>66</v>
      </c>
      <c r="F4382" s="1" t="s">
        <v>285</v>
      </c>
      <c r="G4382" s="1" t="s">
        <v>286</v>
      </c>
    </row>
    <row r="4383" spans="1:7" x14ac:dyDescent="0.25">
      <c r="A4383" s="1">
        <v>17045022</v>
      </c>
      <c r="B4383" s="1" t="s">
        <v>11653</v>
      </c>
      <c r="C4383" s="1" t="s">
        <v>11654</v>
      </c>
      <c r="D4383" s="1" t="s">
        <v>11655</v>
      </c>
      <c r="E4383" s="1" t="s">
        <v>66</v>
      </c>
      <c r="F4383" s="1" t="s">
        <v>285</v>
      </c>
      <c r="G4383" s="1" t="s">
        <v>286</v>
      </c>
    </row>
    <row r="4384" spans="1:7" x14ac:dyDescent="0.25">
      <c r="A4384" s="1">
        <v>17045023</v>
      </c>
      <c r="B4384" s="1" t="s">
        <v>11656</v>
      </c>
      <c r="C4384" s="1" t="s">
        <v>11657</v>
      </c>
      <c r="D4384" s="1" t="s">
        <v>11658</v>
      </c>
      <c r="E4384" s="1" t="s">
        <v>66</v>
      </c>
      <c r="F4384" s="1" t="s">
        <v>285</v>
      </c>
      <c r="G4384" s="1" t="s">
        <v>286</v>
      </c>
    </row>
    <row r="4385" spans="1:7" x14ac:dyDescent="0.25">
      <c r="A4385" s="1">
        <v>17045026</v>
      </c>
      <c r="B4385" s="1" t="s">
        <v>11659</v>
      </c>
      <c r="C4385" s="1" t="s">
        <v>11660</v>
      </c>
      <c r="D4385" s="1" t="s">
        <v>11661</v>
      </c>
      <c r="E4385" s="1" t="s">
        <v>66</v>
      </c>
      <c r="F4385" s="1" t="s">
        <v>892</v>
      </c>
      <c r="G4385" s="1" t="s">
        <v>893</v>
      </c>
    </row>
    <row r="4386" spans="1:7" x14ac:dyDescent="0.25">
      <c r="A4386" s="1">
        <v>17045027</v>
      </c>
      <c r="B4386" s="1" t="s">
        <v>11662</v>
      </c>
      <c r="C4386" s="1" t="s">
        <v>11663</v>
      </c>
      <c r="D4386" s="1" t="s">
        <v>11664</v>
      </c>
      <c r="E4386" s="1" t="s">
        <v>66</v>
      </c>
      <c r="F4386" s="1" t="s">
        <v>285</v>
      </c>
      <c r="G4386" s="1" t="s">
        <v>286</v>
      </c>
    </row>
    <row r="4387" spans="1:7" x14ac:dyDescent="0.25">
      <c r="A4387" s="1">
        <v>17045028</v>
      </c>
      <c r="B4387" s="1" t="s">
        <v>11665</v>
      </c>
      <c r="C4387" s="1" t="s">
        <v>11666</v>
      </c>
      <c r="D4387" s="1" t="s">
        <v>11667</v>
      </c>
      <c r="E4387" s="1" t="s">
        <v>66</v>
      </c>
      <c r="F4387" s="1" t="s">
        <v>285</v>
      </c>
      <c r="G4387" s="1" t="s">
        <v>286</v>
      </c>
    </row>
    <row r="4388" spans="1:7" x14ac:dyDescent="0.25">
      <c r="A4388" s="1">
        <v>17045029</v>
      </c>
      <c r="B4388" s="1" t="s">
        <v>11668</v>
      </c>
      <c r="C4388" s="1" t="s">
        <v>11669</v>
      </c>
      <c r="D4388" s="1" t="s">
        <v>11670</v>
      </c>
      <c r="E4388" s="1" t="s">
        <v>66</v>
      </c>
      <c r="F4388" s="1" t="s">
        <v>285</v>
      </c>
      <c r="G4388" s="1" t="s">
        <v>286</v>
      </c>
    </row>
    <row r="4389" spans="1:7" x14ac:dyDescent="0.25">
      <c r="A4389" s="1">
        <v>17045030</v>
      </c>
      <c r="B4389" s="1" t="s">
        <v>11671</v>
      </c>
      <c r="C4389" s="1" t="s">
        <v>11672</v>
      </c>
      <c r="D4389" s="1" t="s">
        <v>11673</v>
      </c>
      <c r="E4389" s="1" t="s">
        <v>66</v>
      </c>
      <c r="F4389" s="1" t="s">
        <v>285</v>
      </c>
      <c r="G4389" s="1" t="s">
        <v>286</v>
      </c>
    </row>
    <row r="4390" spans="1:7" x14ac:dyDescent="0.25">
      <c r="A4390" s="1">
        <v>17045032</v>
      </c>
      <c r="B4390" s="1" t="s">
        <v>11674</v>
      </c>
      <c r="C4390" s="1" t="s">
        <v>11675</v>
      </c>
      <c r="D4390" s="1" t="s">
        <v>11676</v>
      </c>
      <c r="E4390" s="1" t="s">
        <v>66</v>
      </c>
      <c r="F4390" s="1" t="s">
        <v>285</v>
      </c>
      <c r="G4390" s="1" t="s">
        <v>286</v>
      </c>
    </row>
    <row r="4391" spans="1:7" x14ac:dyDescent="0.25">
      <c r="A4391" s="1">
        <v>17045033</v>
      </c>
      <c r="B4391" s="1" t="s">
        <v>11677</v>
      </c>
      <c r="C4391" s="1" t="s">
        <v>11678</v>
      </c>
      <c r="D4391" s="1" t="s">
        <v>11679</v>
      </c>
      <c r="E4391" s="1" t="s">
        <v>66</v>
      </c>
      <c r="F4391" s="1" t="s">
        <v>285</v>
      </c>
      <c r="G4391" s="1" t="s">
        <v>286</v>
      </c>
    </row>
    <row r="4392" spans="1:7" x14ac:dyDescent="0.25">
      <c r="A4392" s="1">
        <v>17045034</v>
      </c>
      <c r="B4392" s="1" t="s">
        <v>11680</v>
      </c>
      <c r="C4392" s="1" t="s">
        <v>11681</v>
      </c>
      <c r="D4392" s="1" t="s">
        <v>11682</v>
      </c>
      <c r="E4392" s="1" t="s">
        <v>66</v>
      </c>
      <c r="F4392" s="1" t="s">
        <v>285</v>
      </c>
      <c r="G4392" s="1" t="s">
        <v>286</v>
      </c>
    </row>
    <row r="4393" spans="1:7" x14ac:dyDescent="0.25">
      <c r="A4393" s="1">
        <v>17045035</v>
      </c>
      <c r="B4393" s="1" t="s">
        <v>11683</v>
      </c>
      <c r="C4393" s="1" t="s">
        <v>11684</v>
      </c>
      <c r="D4393" s="1" t="s">
        <v>11685</v>
      </c>
      <c r="E4393" s="1" t="s">
        <v>66</v>
      </c>
      <c r="F4393" s="1" t="s">
        <v>285</v>
      </c>
      <c r="G4393" s="1" t="s">
        <v>286</v>
      </c>
    </row>
    <row r="4394" spans="1:7" x14ac:dyDescent="0.25">
      <c r="A4394" s="1">
        <v>17045036</v>
      </c>
      <c r="B4394" s="1" t="s">
        <v>11686</v>
      </c>
      <c r="C4394" s="1" t="s">
        <v>11687</v>
      </c>
      <c r="D4394" s="1" t="s">
        <v>11688</v>
      </c>
      <c r="E4394" s="1" t="s">
        <v>66</v>
      </c>
      <c r="F4394" s="1" t="s">
        <v>285</v>
      </c>
      <c r="G4394" s="1" t="s">
        <v>286</v>
      </c>
    </row>
    <row r="4395" spans="1:7" x14ac:dyDescent="0.25">
      <c r="A4395" s="1">
        <v>17045040</v>
      </c>
      <c r="B4395" s="1" t="s">
        <v>11689</v>
      </c>
      <c r="C4395" s="1" t="s">
        <v>11690</v>
      </c>
      <c r="D4395" s="1" t="s">
        <v>11691</v>
      </c>
      <c r="E4395" s="1" t="s">
        <v>66</v>
      </c>
      <c r="F4395" s="1" t="s">
        <v>285</v>
      </c>
      <c r="G4395" s="1" t="s">
        <v>286</v>
      </c>
    </row>
    <row r="4396" spans="1:7" x14ac:dyDescent="0.25">
      <c r="A4396" s="1">
        <v>17045044</v>
      </c>
      <c r="B4396" s="1" t="s">
        <v>11692</v>
      </c>
      <c r="C4396" s="1" t="s">
        <v>11693</v>
      </c>
      <c r="D4396" s="1" t="s">
        <v>11694</v>
      </c>
      <c r="E4396" s="1" t="s">
        <v>66</v>
      </c>
      <c r="F4396" s="1" t="s">
        <v>285</v>
      </c>
      <c r="G4396" s="1" t="s">
        <v>286</v>
      </c>
    </row>
    <row r="4397" spans="1:7" x14ac:dyDescent="0.25">
      <c r="A4397" s="1">
        <v>17045047</v>
      </c>
      <c r="B4397" s="1" t="s">
        <v>11695</v>
      </c>
      <c r="C4397" s="1" t="s">
        <v>11696</v>
      </c>
      <c r="D4397" s="1" t="s">
        <v>11697</v>
      </c>
      <c r="E4397" s="1" t="s">
        <v>66</v>
      </c>
      <c r="F4397" s="1" t="s">
        <v>285</v>
      </c>
      <c r="G4397" s="1" t="s">
        <v>286</v>
      </c>
    </row>
    <row r="4398" spans="1:7" x14ac:dyDescent="0.25">
      <c r="A4398" s="1">
        <v>17045059</v>
      </c>
      <c r="B4398" s="1" t="s">
        <v>11698</v>
      </c>
      <c r="C4398" s="1" t="s">
        <v>11699</v>
      </c>
      <c r="D4398" s="1" t="s">
        <v>11700</v>
      </c>
      <c r="E4398" s="1" t="s">
        <v>66</v>
      </c>
      <c r="F4398" s="1" t="s">
        <v>892</v>
      </c>
      <c r="G4398" s="1" t="s">
        <v>893</v>
      </c>
    </row>
    <row r="4399" spans="1:7" x14ac:dyDescent="0.25">
      <c r="A4399" s="1">
        <v>17045061</v>
      </c>
      <c r="B4399" s="1" t="s">
        <v>11701</v>
      </c>
      <c r="C4399" s="1" t="s">
        <v>11702</v>
      </c>
      <c r="D4399" s="1" t="s">
        <v>11703</v>
      </c>
      <c r="E4399" s="1" t="s">
        <v>66</v>
      </c>
      <c r="F4399" s="1" t="s">
        <v>285</v>
      </c>
      <c r="G4399" s="1" t="s">
        <v>286</v>
      </c>
    </row>
    <row r="4400" spans="1:7" x14ac:dyDescent="0.25">
      <c r="A4400" s="1">
        <v>17045062</v>
      </c>
      <c r="B4400" s="1" t="s">
        <v>11704</v>
      </c>
      <c r="C4400" s="1" t="s">
        <v>11705</v>
      </c>
      <c r="D4400" s="1" t="s">
        <v>11706</v>
      </c>
      <c r="E4400" s="1" t="s">
        <v>66</v>
      </c>
      <c r="F4400" s="1" t="s">
        <v>285</v>
      </c>
      <c r="G4400" s="1" t="s">
        <v>286</v>
      </c>
    </row>
    <row r="4401" spans="1:7" x14ac:dyDescent="0.25">
      <c r="A4401" s="1">
        <v>17045063</v>
      </c>
      <c r="B4401" s="1" t="s">
        <v>11707</v>
      </c>
      <c r="C4401" s="1" t="s">
        <v>11708</v>
      </c>
      <c r="D4401" s="1" t="s">
        <v>11709</v>
      </c>
      <c r="E4401" s="1" t="s">
        <v>66</v>
      </c>
      <c r="F4401" s="1" t="s">
        <v>892</v>
      </c>
      <c r="G4401" s="1" t="s">
        <v>893</v>
      </c>
    </row>
    <row r="4402" spans="1:7" x14ac:dyDescent="0.25">
      <c r="A4402" s="1">
        <v>17045064</v>
      </c>
      <c r="B4402" s="1" t="s">
        <v>11710</v>
      </c>
      <c r="C4402" s="1" t="s">
        <v>11711</v>
      </c>
      <c r="D4402" s="1" t="s">
        <v>11712</v>
      </c>
      <c r="E4402" s="1" t="s">
        <v>66</v>
      </c>
      <c r="F4402" s="1" t="s">
        <v>285</v>
      </c>
      <c r="G4402" s="1" t="s">
        <v>286</v>
      </c>
    </row>
    <row r="4403" spans="1:7" x14ac:dyDescent="0.25">
      <c r="A4403" s="1">
        <v>17045070</v>
      </c>
      <c r="B4403" s="1" t="s">
        <v>11713</v>
      </c>
      <c r="C4403" s="1" t="s">
        <v>11714</v>
      </c>
      <c r="D4403" s="1" t="s">
        <v>11715</v>
      </c>
      <c r="E4403" s="1" t="s">
        <v>66</v>
      </c>
      <c r="F4403" s="1" t="s">
        <v>285</v>
      </c>
      <c r="G4403" s="1" t="s">
        <v>286</v>
      </c>
    </row>
    <row r="4404" spans="1:7" x14ac:dyDescent="0.25">
      <c r="A4404" s="1">
        <v>17045072</v>
      </c>
      <c r="B4404" s="1" t="s">
        <v>11716</v>
      </c>
      <c r="C4404" s="1" t="s">
        <v>11717</v>
      </c>
      <c r="D4404" s="1" t="s">
        <v>11718</v>
      </c>
      <c r="E4404" s="1" t="s">
        <v>66</v>
      </c>
      <c r="F4404" s="1" t="s">
        <v>285</v>
      </c>
      <c r="G4404" s="1" t="s">
        <v>286</v>
      </c>
    </row>
    <row r="4405" spans="1:7" x14ac:dyDescent="0.25">
      <c r="A4405" s="1">
        <v>17045073</v>
      </c>
      <c r="B4405" s="1" t="s">
        <v>11719</v>
      </c>
      <c r="C4405" s="1" t="s">
        <v>11720</v>
      </c>
      <c r="D4405" s="1" t="s">
        <v>11721</v>
      </c>
      <c r="E4405" s="1" t="s">
        <v>66</v>
      </c>
      <c r="F4405" s="1" t="s">
        <v>285</v>
      </c>
      <c r="G4405" s="1" t="s">
        <v>286</v>
      </c>
    </row>
    <row r="4406" spans="1:7" x14ac:dyDescent="0.25">
      <c r="A4406" s="1">
        <v>17045074</v>
      </c>
      <c r="B4406" s="1" t="s">
        <v>11653</v>
      </c>
      <c r="C4406" s="1" t="s">
        <v>11654</v>
      </c>
      <c r="D4406" s="1" t="s">
        <v>11655</v>
      </c>
      <c r="E4406" s="1" t="s">
        <v>66</v>
      </c>
      <c r="F4406" s="1" t="s">
        <v>285</v>
      </c>
      <c r="G4406" s="1" t="s">
        <v>286</v>
      </c>
    </row>
    <row r="4407" spans="1:7" x14ac:dyDescent="0.25">
      <c r="A4407" s="1">
        <v>17045075</v>
      </c>
      <c r="B4407" s="1" t="s">
        <v>11722</v>
      </c>
      <c r="C4407" s="1" t="s">
        <v>11723</v>
      </c>
      <c r="D4407" s="1" t="s">
        <v>11724</v>
      </c>
      <c r="E4407" s="1" t="s">
        <v>66</v>
      </c>
      <c r="F4407" s="1" t="s">
        <v>892</v>
      </c>
      <c r="G4407" s="1" t="s">
        <v>893</v>
      </c>
    </row>
    <row r="4408" spans="1:7" x14ac:dyDescent="0.25">
      <c r="A4408" s="1">
        <v>17045076</v>
      </c>
      <c r="B4408" s="1" t="s">
        <v>11725</v>
      </c>
      <c r="C4408" s="1" t="s">
        <v>11726</v>
      </c>
      <c r="D4408" s="1" t="s">
        <v>11727</v>
      </c>
      <c r="E4408" s="1" t="s">
        <v>66</v>
      </c>
      <c r="F4408" s="1" t="s">
        <v>285</v>
      </c>
      <c r="G4408" s="1" t="s">
        <v>286</v>
      </c>
    </row>
    <row r="4409" spans="1:7" x14ac:dyDescent="0.25">
      <c r="A4409" s="1">
        <v>17045077</v>
      </c>
      <c r="B4409" s="1" t="s">
        <v>11728</v>
      </c>
      <c r="C4409" s="1" t="s">
        <v>11729</v>
      </c>
      <c r="D4409" s="1" t="s">
        <v>11730</v>
      </c>
      <c r="E4409" s="1" t="s">
        <v>66</v>
      </c>
      <c r="F4409" s="1" t="s">
        <v>892</v>
      </c>
      <c r="G4409" s="1" t="s">
        <v>893</v>
      </c>
    </row>
    <row r="4410" spans="1:7" x14ac:dyDescent="0.25">
      <c r="A4410" s="1">
        <v>17045078</v>
      </c>
      <c r="B4410" s="1" t="s">
        <v>11731</v>
      </c>
      <c r="C4410" s="1" t="s">
        <v>11732</v>
      </c>
      <c r="D4410" s="1" t="s">
        <v>11733</v>
      </c>
      <c r="E4410" s="1" t="s">
        <v>66</v>
      </c>
      <c r="F4410" s="1" t="s">
        <v>892</v>
      </c>
      <c r="G4410" s="1" t="s">
        <v>893</v>
      </c>
    </row>
    <row r="4411" spans="1:7" x14ac:dyDescent="0.25">
      <c r="A4411" s="1">
        <v>17045082</v>
      </c>
      <c r="B4411" s="1" t="s">
        <v>11734</v>
      </c>
      <c r="C4411" s="1" t="s">
        <v>11735</v>
      </c>
      <c r="D4411" s="1" t="s">
        <v>11736</v>
      </c>
      <c r="E4411" s="1" t="s">
        <v>66</v>
      </c>
      <c r="F4411" s="1" t="s">
        <v>285</v>
      </c>
      <c r="G4411" s="1" t="s">
        <v>286</v>
      </c>
    </row>
    <row r="4412" spans="1:7" x14ac:dyDescent="0.25">
      <c r="A4412" s="1">
        <v>17045083</v>
      </c>
      <c r="B4412" s="1" t="s">
        <v>11737</v>
      </c>
      <c r="C4412" s="1" t="s">
        <v>11738</v>
      </c>
      <c r="D4412" s="1" t="s">
        <v>11739</v>
      </c>
      <c r="E4412" s="1" t="s">
        <v>66</v>
      </c>
      <c r="F4412" s="1" t="s">
        <v>285</v>
      </c>
      <c r="G4412" s="1" t="s">
        <v>286</v>
      </c>
    </row>
    <row r="4413" spans="1:7" x14ac:dyDescent="0.25">
      <c r="A4413" s="1">
        <v>17045087</v>
      </c>
      <c r="B4413" s="1" t="s">
        <v>11740</v>
      </c>
      <c r="C4413" s="1" t="s">
        <v>11741</v>
      </c>
      <c r="D4413" s="1" t="s">
        <v>11742</v>
      </c>
      <c r="E4413" s="1" t="s">
        <v>66</v>
      </c>
      <c r="F4413" s="1" t="s">
        <v>285</v>
      </c>
      <c r="G4413" s="1" t="s">
        <v>286</v>
      </c>
    </row>
    <row r="4414" spans="1:7" x14ac:dyDescent="0.25">
      <c r="A4414" s="1">
        <v>17045088</v>
      </c>
      <c r="B4414" s="1" t="s">
        <v>11743</v>
      </c>
      <c r="C4414" s="1" t="s">
        <v>11744</v>
      </c>
      <c r="D4414" s="1" t="s">
        <v>11745</v>
      </c>
      <c r="E4414" s="1" t="s">
        <v>66</v>
      </c>
      <c r="F4414" s="1" t="s">
        <v>285</v>
      </c>
      <c r="G4414" s="1" t="s">
        <v>286</v>
      </c>
    </row>
    <row r="4415" spans="1:7" x14ac:dyDescent="0.25">
      <c r="A4415" s="1">
        <v>17045090</v>
      </c>
      <c r="B4415" s="1" t="s">
        <v>11746</v>
      </c>
      <c r="C4415" s="1" t="s">
        <v>11747</v>
      </c>
      <c r="D4415" s="1" t="s">
        <v>11748</v>
      </c>
      <c r="E4415" s="1" t="s">
        <v>66</v>
      </c>
      <c r="F4415" s="1" t="s">
        <v>285</v>
      </c>
      <c r="G4415" s="1" t="s">
        <v>286</v>
      </c>
    </row>
    <row r="4416" spans="1:7" x14ac:dyDescent="0.25">
      <c r="A4416" s="1">
        <v>17045091</v>
      </c>
      <c r="B4416" s="1" t="s">
        <v>11749</v>
      </c>
      <c r="C4416" s="1" t="s">
        <v>11750</v>
      </c>
      <c r="D4416" s="1" t="s">
        <v>11751</v>
      </c>
      <c r="E4416" s="1" t="s">
        <v>66</v>
      </c>
      <c r="F4416" s="1" t="s">
        <v>285</v>
      </c>
      <c r="G4416" s="1" t="s">
        <v>286</v>
      </c>
    </row>
    <row r="4417" spans="1:7" x14ac:dyDescent="0.25">
      <c r="A4417" s="1">
        <v>17045093</v>
      </c>
      <c r="B4417" s="1" t="s">
        <v>11752</v>
      </c>
      <c r="C4417" s="1" t="s">
        <v>11753</v>
      </c>
      <c r="D4417" s="1" t="s">
        <v>11754</v>
      </c>
      <c r="E4417" s="1" t="s">
        <v>66</v>
      </c>
      <c r="F4417" s="1" t="s">
        <v>285</v>
      </c>
      <c r="G4417" s="1" t="s">
        <v>286</v>
      </c>
    </row>
    <row r="4418" spans="1:7" x14ac:dyDescent="0.25">
      <c r="A4418" s="1">
        <v>17045097</v>
      </c>
      <c r="B4418" s="1" t="s">
        <v>11755</v>
      </c>
      <c r="C4418" s="1" t="s">
        <v>11756</v>
      </c>
      <c r="D4418" s="1" t="s">
        <v>11757</v>
      </c>
      <c r="E4418" s="1" t="s">
        <v>66</v>
      </c>
      <c r="F4418" s="1" t="s">
        <v>892</v>
      </c>
      <c r="G4418" s="1" t="s">
        <v>893</v>
      </c>
    </row>
    <row r="4419" spans="1:7" x14ac:dyDescent="0.25">
      <c r="A4419" s="1">
        <v>17045098</v>
      </c>
      <c r="B4419" s="1" t="s">
        <v>11758</v>
      </c>
      <c r="C4419" s="1" t="s">
        <v>11759</v>
      </c>
      <c r="D4419" s="1" t="s">
        <v>11760</v>
      </c>
      <c r="E4419" s="1" t="s">
        <v>65</v>
      </c>
      <c r="F4419" s="1" t="s">
        <v>285</v>
      </c>
      <c r="G4419" s="1" t="s">
        <v>286</v>
      </c>
    </row>
    <row r="4420" spans="1:7" x14ac:dyDescent="0.25">
      <c r="A4420" s="1">
        <v>17045100</v>
      </c>
      <c r="B4420" s="1" t="s">
        <v>11749</v>
      </c>
      <c r="C4420" s="1" t="s">
        <v>11750</v>
      </c>
      <c r="D4420" s="1" t="s">
        <v>11751</v>
      </c>
      <c r="E4420" s="1" t="s">
        <v>66</v>
      </c>
      <c r="F4420" s="1" t="s">
        <v>11761</v>
      </c>
      <c r="G4420" s="1" t="s">
        <v>11762</v>
      </c>
    </row>
    <row r="4421" spans="1:7" x14ac:dyDescent="0.25">
      <c r="A4421" s="1">
        <v>17045101</v>
      </c>
      <c r="B4421" s="1" t="s">
        <v>11746</v>
      </c>
      <c r="C4421" s="1" t="s">
        <v>11747</v>
      </c>
      <c r="D4421" s="1" t="s">
        <v>11748</v>
      </c>
      <c r="E4421" s="1" t="s">
        <v>66</v>
      </c>
      <c r="F4421" s="1" t="s">
        <v>11761</v>
      </c>
      <c r="G4421" s="1" t="s">
        <v>11762</v>
      </c>
    </row>
    <row r="4422" spans="1:7" x14ac:dyDescent="0.25">
      <c r="A4422" s="1">
        <v>17045102</v>
      </c>
      <c r="B4422" s="1" t="s">
        <v>11763</v>
      </c>
      <c r="C4422" s="1" t="s">
        <v>11764</v>
      </c>
      <c r="D4422" s="1" t="s">
        <v>11765</v>
      </c>
      <c r="E4422" s="1" t="s">
        <v>66</v>
      </c>
      <c r="F4422" s="1" t="s">
        <v>11766</v>
      </c>
      <c r="G4422" s="1" t="s">
        <v>11767</v>
      </c>
    </row>
    <row r="4423" spans="1:7" x14ac:dyDescent="0.25">
      <c r="A4423" s="1">
        <v>17045103</v>
      </c>
      <c r="B4423" s="1" t="s">
        <v>11768</v>
      </c>
      <c r="C4423" s="1" t="s">
        <v>11769</v>
      </c>
      <c r="D4423" s="1" t="s">
        <v>11770</v>
      </c>
      <c r="E4423" s="1" t="s">
        <v>66</v>
      </c>
      <c r="F4423" s="1" t="s">
        <v>285</v>
      </c>
      <c r="G4423" s="1" t="s">
        <v>286</v>
      </c>
    </row>
    <row r="4424" spans="1:7" x14ac:dyDescent="0.25">
      <c r="A4424" s="1">
        <v>17045104</v>
      </c>
      <c r="B4424" s="1" t="s">
        <v>11771</v>
      </c>
      <c r="C4424" s="1" t="s">
        <v>11772</v>
      </c>
      <c r="D4424" s="1" t="s">
        <v>11773</v>
      </c>
      <c r="E4424" s="1" t="s">
        <v>66</v>
      </c>
      <c r="F4424" s="1" t="s">
        <v>285</v>
      </c>
      <c r="G4424" s="1" t="s">
        <v>286</v>
      </c>
    </row>
    <row r="4425" spans="1:7" x14ac:dyDescent="0.25">
      <c r="A4425" s="1">
        <v>17045105</v>
      </c>
      <c r="B4425" s="1" t="s">
        <v>11774</v>
      </c>
      <c r="C4425" s="1" t="s">
        <v>11775</v>
      </c>
      <c r="D4425" s="1" t="s">
        <v>11776</v>
      </c>
      <c r="E4425" s="1" t="s">
        <v>66</v>
      </c>
      <c r="F4425" s="1" t="s">
        <v>285</v>
      </c>
      <c r="G4425" s="1" t="s">
        <v>286</v>
      </c>
    </row>
    <row r="4426" spans="1:7" x14ac:dyDescent="0.25">
      <c r="A4426" s="1">
        <v>17045106</v>
      </c>
      <c r="B4426" s="1" t="s">
        <v>11777</v>
      </c>
      <c r="C4426" s="1" t="s">
        <v>11778</v>
      </c>
      <c r="D4426" s="1" t="s">
        <v>11779</v>
      </c>
      <c r="E4426" s="1" t="s">
        <v>66</v>
      </c>
      <c r="F4426" s="1" t="s">
        <v>285</v>
      </c>
      <c r="G4426" s="1" t="s">
        <v>286</v>
      </c>
    </row>
    <row r="4427" spans="1:7" x14ac:dyDescent="0.25">
      <c r="A4427" s="1">
        <v>17045107</v>
      </c>
      <c r="B4427" s="1" t="s">
        <v>11780</v>
      </c>
      <c r="C4427" s="1" t="s">
        <v>11781</v>
      </c>
      <c r="D4427" s="1" t="s">
        <v>11782</v>
      </c>
      <c r="E4427" s="1" t="s">
        <v>66</v>
      </c>
      <c r="F4427" s="1" t="s">
        <v>892</v>
      </c>
      <c r="G4427" s="1" t="s">
        <v>893</v>
      </c>
    </row>
    <row r="4428" spans="1:7" x14ac:dyDescent="0.25">
      <c r="A4428" s="1">
        <v>17045108</v>
      </c>
      <c r="B4428" s="1" t="s">
        <v>11783</v>
      </c>
      <c r="C4428" s="1" t="s">
        <v>11784</v>
      </c>
      <c r="D4428" s="1" t="s">
        <v>11785</v>
      </c>
      <c r="E4428" s="1" t="s">
        <v>66</v>
      </c>
      <c r="F4428" s="1" t="s">
        <v>285</v>
      </c>
      <c r="G4428" s="1" t="s">
        <v>286</v>
      </c>
    </row>
    <row r="4429" spans="1:7" x14ac:dyDescent="0.25">
      <c r="A4429" s="1">
        <v>17045109</v>
      </c>
      <c r="B4429" s="1" t="s">
        <v>11786</v>
      </c>
      <c r="C4429" s="1" t="s">
        <v>11787</v>
      </c>
      <c r="D4429" s="1" t="s">
        <v>11788</v>
      </c>
      <c r="E4429" s="1" t="s">
        <v>65</v>
      </c>
      <c r="F4429" s="1" t="s">
        <v>11615</v>
      </c>
      <c r="G4429" s="1" t="s">
        <v>11616</v>
      </c>
    </row>
    <row r="4430" spans="1:7" x14ac:dyDescent="0.25">
      <c r="A4430" s="1">
        <v>17045110</v>
      </c>
      <c r="B4430" s="1" t="s">
        <v>11789</v>
      </c>
      <c r="C4430" s="1" t="s">
        <v>11790</v>
      </c>
      <c r="D4430" s="1" t="s">
        <v>11791</v>
      </c>
      <c r="E4430" s="1" t="s">
        <v>65</v>
      </c>
      <c r="F4430" s="1" t="s">
        <v>11615</v>
      </c>
      <c r="G4430" s="1" t="s">
        <v>11616</v>
      </c>
    </row>
    <row r="4431" spans="1:7" x14ac:dyDescent="0.25">
      <c r="A4431" s="1">
        <v>17045111</v>
      </c>
      <c r="B4431" s="1" t="s">
        <v>118</v>
      </c>
      <c r="C4431" s="1" t="s">
        <v>11792</v>
      </c>
      <c r="D4431" s="1" t="s">
        <v>11793</v>
      </c>
      <c r="E4431" s="1" t="s">
        <v>65</v>
      </c>
      <c r="F4431" s="1" t="s">
        <v>11615</v>
      </c>
      <c r="G4431" s="1" t="s">
        <v>11616</v>
      </c>
    </row>
    <row r="4432" spans="1:7" x14ac:dyDescent="0.25">
      <c r="A4432" s="1">
        <v>17045112</v>
      </c>
      <c r="B4432" s="1" t="s">
        <v>11794</v>
      </c>
      <c r="C4432" s="1" t="s">
        <v>11795</v>
      </c>
      <c r="D4432" s="1" t="s">
        <v>11796</v>
      </c>
      <c r="E4432" s="1" t="s">
        <v>65</v>
      </c>
      <c r="F4432" s="1" t="s">
        <v>11615</v>
      </c>
      <c r="G4432" s="1" t="s">
        <v>11616</v>
      </c>
    </row>
    <row r="4433" spans="1:7" x14ac:dyDescent="0.25">
      <c r="A4433" s="1">
        <v>17045113</v>
      </c>
      <c r="B4433" s="1" t="s">
        <v>119</v>
      </c>
      <c r="C4433" s="1" t="s">
        <v>11797</v>
      </c>
      <c r="D4433" s="1" t="s">
        <v>11798</v>
      </c>
      <c r="E4433" s="1" t="s">
        <v>65</v>
      </c>
      <c r="F4433" s="1" t="s">
        <v>11615</v>
      </c>
      <c r="G4433" s="1" t="s">
        <v>11616</v>
      </c>
    </row>
    <row r="4434" spans="1:7" x14ac:dyDescent="0.25">
      <c r="A4434" s="1">
        <v>17045114</v>
      </c>
      <c r="B4434" s="1" t="s">
        <v>11799</v>
      </c>
      <c r="C4434" s="1" t="s">
        <v>11800</v>
      </c>
      <c r="D4434" s="1" t="s">
        <v>11801</v>
      </c>
      <c r="E4434" s="1" t="s">
        <v>66</v>
      </c>
      <c r="F4434" s="1" t="s">
        <v>892</v>
      </c>
      <c r="G4434" s="1" t="s">
        <v>893</v>
      </c>
    </row>
    <row r="4435" spans="1:7" x14ac:dyDescent="0.25">
      <c r="A4435" s="1">
        <v>17045116</v>
      </c>
      <c r="B4435" s="1" t="s">
        <v>11802</v>
      </c>
      <c r="C4435" s="1" t="s">
        <v>11803</v>
      </c>
      <c r="D4435" s="1" t="s">
        <v>11804</v>
      </c>
      <c r="E4435" s="1" t="s">
        <v>66</v>
      </c>
      <c r="F4435" s="1" t="s">
        <v>285</v>
      </c>
      <c r="G4435" s="1" t="s">
        <v>286</v>
      </c>
    </row>
    <row r="4436" spans="1:7" x14ac:dyDescent="0.25">
      <c r="A4436" s="1">
        <v>17045117</v>
      </c>
      <c r="B4436" s="1" t="s">
        <v>11805</v>
      </c>
      <c r="C4436" s="1" t="s">
        <v>11806</v>
      </c>
      <c r="D4436" s="1" t="s">
        <v>11807</v>
      </c>
      <c r="E4436" s="1" t="s">
        <v>66</v>
      </c>
      <c r="F4436" s="1" t="s">
        <v>285</v>
      </c>
      <c r="G4436" s="1" t="s">
        <v>286</v>
      </c>
    </row>
    <row r="4437" spans="1:7" x14ac:dyDescent="0.25">
      <c r="A4437" s="1">
        <v>17045118</v>
      </c>
      <c r="B4437" s="1" t="s">
        <v>11808</v>
      </c>
      <c r="C4437" s="1" t="s">
        <v>11809</v>
      </c>
      <c r="D4437" s="1" t="s">
        <v>11810</v>
      </c>
      <c r="E4437" s="1" t="s">
        <v>66</v>
      </c>
      <c r="F4437" s="1" t="s">
        <v>285</v>
      </c>
      <c r="G4437" s="1" t="s">
        <v>286</v>
      </c>
    </row>
    <row r="4438" spans="1:7" x14ac:dyDescent="0.25">
      <c r="A4438" s="1">
        <v>17045119</v>
      </c>
      <c r="B4438" s="1" t="s">
        <v>11811</v>
      </c>
      <c r="C4438" s="1" t="s">
        <v>11812</v>
      </c>
      <c r="D4438" s="1" t="s">
        <v>11813</v>
      </c>
      <c r="E4438" s="1" t="s">
        <v>66</v>
      </c>
      <c r="F4438" s="1" t="s">
        <v>285</v>
      </c>
      <c r="G4438" s="1" t="s">
        <v>286</v>
      </c>
    </row>
    <row r="4439" spans="1:7" x14ac:dyDescent="0.25">
      <c r="A4439" s="1">
        <v>17045120</v>
      </c>
      <c r="B4439" s="1" t="s">
        <v>11814</v>
      </c>
      <c r="C4439" s="1" t="s">
        <v>11815</v>
      </c>
      <c r="D4439" s="1" t="s">
        <v>11816</v>
      </c>
      <c r="E4439" s="1" t="s">
        <v>65</v>
      </c>
      <c r="F4439" s="1" t="s">
        <v>11615</v>
      </c>
      <c r="G4439" s="1" t="s">
        <v>11616</v>
      </c>
    </row>
    <row r="4440" spans="1:7" x14ac:dyDescent="0.25">
      <c r="A4440" s="1">
        <v>17045121</v>
      </c>
      <c r="B4440" s="1" t="s">
        <v>11817</v>
      </c>
      <c r="C4440" s="1" t="s">
        <v>11818</v>
      </c>
      <c r="D4440" s="1" t="s">
        <v>11819</v>
      </c>
      <c r="E4440" s="1" t="s">
        <v>65</v>
      </c>
      <c r="F4440" s="1" t="s">
        <v>101</v>
      </c>
      <c r="G4440" s="1" t="s">
        <v>6260</v>
      </c>
    </row>
    <row r="4441" spans="1:7" x14ac:dyDescent="0.25">
      <c r="A4441" s="1">
        <v>17045122</v>
      </c>
      <c r="B4441" s="1" t="s">
        <v>11820</v>
      </c>
      <c r="C4441" s="1" t="s">
        <v>11821</v>
      </c>
      <c r="D4441" s="1" t="s">
        <v>11822</v>
      </c>
      <c r="E4441" s="1" t="s">
        <v>66</v>
      </c>
      <c r="F4441" s="1" t="s">
        <v>285</v>
      </c>
      <c r="G4441" s="1" t="s">
        <v>286</v>
      </c>
    </row>
    <row r="4442" spans="1:7" x14ac:dyDescent="0.25">
      <c r="A4442" s="1">
        <v>17045123</v>
      </c>
      <c r="B4442" s="1" t="s">
        <v>11823</v>
      </c>
      <c r="C4442" s="1" t="s">
        <v>11824</v>
      </c>
      <c r="D4442" s="1" t="s">
        <v>11825</v>
      </c>
      <c r="E4442" s="1" t="s">
        <v>66</v>
      </c>
      <c r="F4442" s="1" t="s">
        <v>892</v>
      </c>
      <c r="G4442" s="1" t="s">
        <v>893</v>
      </c>
    </row>
    <row r="4443" spans="1:7" x14ac:dyDescent="0.25">
      <c r="A4443" s="1">
        <v>17046000</v>
      </c>
      <c r="B4443" s="1" t="s">
        <v>11826</v>
      </c>
      <c r="C4443" s="1" t="s">
        <v>11827</v>
      </c>
      <c r="D4443" s="1" t="s">
        <v>11828</v>
      </c>
      <c r="E4443" s="1" t="s">
        <v>66</v>
      </c>
      <c r="F4443" s="1" t="s">
        <v>1335</v>
      </c>
      <c r="G4443" s="1" t="s">
        <v>1336</v>
      </c>
    </row>
    <row r="4444" spans="1:7" x14ac:dyDescent="0.25">
      <c r="A4444" s="1">
        <v>17046001</v>
      </c>
      <c r="B4444" s="1" t="s">
        <v>11829</v>
      </c>
      <c r="C4444" s="1" t="s">
        <v>11830</v>
      </c>
      <c r="D4444" s="1" t="s">
        <v>11831</v>
      </c>
      <c r="E4444" s="1" t="s">
        <v>66</v>
      </c>
      <c r="F4444" s="1" t="s">
        <v>1335</v>
      </c>
      <c r="G4444" s="1" t="s">
        <v>1336</v>
      </c>
    </row>
    <row r="4445" spans="1:7" x14ac:dyDescent="0.25">
      <c r="A4445" s="1">
        <v>17046003</v>
      </c>
      <c r="B4445" s="1" t="s">
        <v>11832</v>
      </c>
      <c r="C4445" s="1" t="s">
        <v>11833</v>
      </c>
      <c r="D4445" s="1" t="s">
        <v>11834</v>
      </c>
      <c r="E4445" s="1" t="s">
        <v>66</v>
      </c>
      <c r="F4445" s="1" t="s">
        <v>1335</v>
      </c>
      <c r="G4445" s="1" t="s">
        <v>1336</v>
      </c>
    </row>
    <row r="4446" spans="1:7" x14ac:dyDescent="0.25">
      <c r="A4446" s="1">
        <v>17046004</v>
      </c>
      <c r="B4446" s="1" t="s">
        <v>11835</v>
      </c>
      <c r="C4446" s="1" t="s">
        <v>11836</v>
      </c>
      <c r="D4446" s="1" t="s">
        <v>11837</v>
      </c>
      <c r="E4446" s="1" t="s">
        <v>66</v>
      </c>
      <c r="F4446" s="1" t="s">
        <v>1335</v>
      </c>
      <c r="G4446" s="1" t="s">
        <v>1336</v>
      </c>
    </row>
    <row r="4447" spans="1:7" x14ac:dyDescent="0.25">
      <c r="A4447" s="1">
        <v>17046005</v>
      </c>
      <c r="B4447" s="1" t="s">
        <v>11838</v>
      </c>
      <c r="C4447" s="1" t="s">
        <v>11839</v>
      </c>
      <c r="D4447" s="1" t="s">
        <v>11840</v>
      </c>
      <c r="E4447" s="1" t="s">
        <v>66</v>
      </c>
      <c r="F4447" s="1" t="s">
        <v>1335</v>
      </c>
      <c r="G4447" s="1" t="s">
        <v>1336</v>
      </c>
    </row>
    <row r="4448" spans="1:7" x14ac:dyDescent="0.25">
      <c r="A4448" s="1">
        <v>17046006</v>
      </c>
      <c r="B4448" s="1" t="s">
        <v>11841</v>
      </c>
      <c r="C4448" s="1" t="s">
        <v>11842</v>
      </c>
      <c r="D4448" s="1" t="s">
        <v>11843</v>
      </c>
      <c r="E4448" s="1" t="s">
        <v>66</v>
      </c>
      <c r="F4448" s="1" t="s">
        <v>1335</v>
      </c>
      <c r="G4448" s="1" t="s">
        <v>1336</v>
      </c>
    </row>
    <row r="4449" spans="1:7" x14ac:dyDescent="0.25">
      <c r="A4449" s="1">
        <v>17046007</v>
      </c>
      <c r="B4449" s="1" t="s">
        <v>11844</v>
      </c>
      <c r="C4449" s="1" t="s">
        <v>11845</v>
      </c>
      <c r="D4449" s="1" t="s">
        <v>11846</v>
      </c>
      <c r="E4449" s="1" t="s">
        <v>66</v>
      </c>
      <c r="F4449" s="1" t="s">
        <v>1335</v>
      </c>
      <c r="G4449" s="1" t="s">
        <v>1336</v>
      </c>
    </row>
    <row r="4450" spans="1:7" x14ac:dyDescent="0.25">
      <c r="A4450" s="1">
        <v>17046008</v>
      </c>
      <c r="B4450" s="1" t="s">
        <v>11847</v>
      </c>
      <c r="C4450" s="1" t="s">
        <v>11848</v>
      </c>
      <c r="D4450" s="1" t="s">
        <v>11849</v>
      </c>
      <c r="E4450" s="1" t="s">
        <v>66</v>
      </c>
      <c r="F4450" s="1" t="s">
        <v>1335</v>
      </c>
      <c r="G4450" s="1" t="s">
        <v>1336</v>
      </c>
    </row>
    <row r="4451" spans="1:7" x14ac:dyDescent="0.25">
      <c r="A4451" s="1">
        <v>17046009</v>
      </c>
      <c r="B4451" s="1" t="s">
        <v>11850</v>
      </c>
      <c r="C4451" s="1" t="s">
        <v>11851</v>
      </c>
      <c r="D4451" s="1" t="s">
        <v>11852</v>
      </c>
      <c r="E4451" s="1" t="s">
        <v>66</v>
      </c>
      <c r="F4451" s="1" t="s">
        <v>1182</v>
      </c>
      <c r="G4451" s="1" t="s">
        <v>1183</v>
      </c>
    </row>
    <row r="4452" spans="1:7" x14ac:dyDescent="0.25">
      <c r="A4452" s="1">
        <v>17046010</v>
      </c>
      <c r="B4452" s="1" t="s">
        <v>11853</v>
      </c>
      <c r="C4452" s="1" t="s">
        <v>11854</v>
      </c>
      <c r="D4452" s="1" t="s">
        <v>11855</v>
      </c>
      <c r="E4452" s="1" t="s">
        <v>66</v>
      </c>
      <c r="F4452" s="1" t="s">
        <v>1182</v>
      </c>
      <c r="G4452" s="1" t="s">
        <v>1183</v>
      </c>
    </row>
    <row r="4453" spans="1:7" x14ac:dyDescent="0.25">
      <c r="A4453" s="1">
        <v>17046011</v>
      </c>
      <c r="B4453" s="1" t="s">
        <v>11856</v>
      </c>
      <c r="C4453" s="1" t="s">
        <v>11857</v>
      </c>
      <c r="D4453" s="1" t="s">
        <v>11858</v>
      </c>
      <c r="E4453" s="1" t="s">
        <v>66</v>
      </c>
      <c r="F4453" s="1" t="s">
        <v>1335</v>
      </c>
      <c r="G4453" s="1" t="s">
        <v>1336</v>
      </c>
    </row>
    <row r="4454" spans="1:7" x14ac:dyDescent="0.25">
      <c r="A4454" s="1">
        <v>17046012</v>
      </c>
      <c r="B4454" s="1" t="s">
        <v>11859</v>
      </c>
      <c r="C4454" s="1" t="s">
        <v>11860</v>
      </c>
      <c r="D4454" s="1" t="s">
        <v>11861</v>
      </c>
      <c r="E4454" s="1" t="s">
        <v>66</v>
      </c>
      <c r="F4454" s="1" t="s">
        <v>1335</v>
      </c>
      <c r="G4454" s="1" t="s">
        <v>1336</v>
      </c>
    </row>
    <row r="4455" spans="1:7" x14ac:dyDescent="0.25">
      <c r="A4455" s="1">
        <v>17046013</v>
      </c>
      <c r="B4455" s="1" t="s">
        <v>11862</v>
      </c>
      <c r="C4455" s="1" t="s">
        <v>11863</v>
      </c>
      <c r="D4455" s="1" t="s">
        <v>11864</v>
      </c>
      <c r="E4455" s="1" t="s">
        <v>66</v>
      </c>
      <c r="F4455" s="1" t="s">
        <v>1335</v>
      </c>
      <c r="G4455" s="1" t="s">
        <v>1336</v>
      </c>
    </row>
    <row r="4456" spans="1:7" x14ac:dyDescent="0.25">
      <c r="A4456" s="1">
        <v>17046014</v>
      </c>
      <c r="B4456" s="1" t="s">
        <v>11865</v>
      </c>
      <c r="C4456" s="1" t="s">
        <v>11866</v>
      </c>
      <c r="D4456" s="1" t="s">
        <v>11867</v>
      </c>
      <c r="E4456" s="1" t="s">
        <v>66</v>
      </c>
      <c r="F4456" s="1" t="s">
        <v>1335</v>
      </c>
      <c r="G4456" s="1" t="s">
        <v>1336</v>
      </c>
    </row>
    <row r="4457" spans="1:7" x14ac:dyDescent="0.25">
      <c r="A4457" s="1">
        <v>17046015</v>
      </c>
      <c r="B4457" s="1" t="s">
        <v>11868</v>
      </c>
      <c r="C4457" s="1" t="s">
        <v>11869</v>
      </c>
      <c r="D4457" s="1" t="s">
        <v>11870</v>
      </c>
      <c r="E4457" s="1" t="s">
        <v>66</v>
      </c>
      <c r="F4457" s="1" t="s">
        <v>1335</v>
      </c>
      <c r="G4457" s="1" t="s">
        <v>1336</v>
      </c>
    </row>
    <row r="4458" spans="1:7" x14ac:dyDescent="0.25">
      <c r="A4458" s="1">
        <v>17046016</v>
      </c>
      <c r="B4458" s="1" t="s">
        <v>11871</v>
      </c>
      <c r="C4458" s="1" t="s">
        <v>11872</v>
      </c>
      <c r="D4458" s="1" t="s">
        <v>11873</v>
      </c>
      <c r="E4458" s="1" t="s">
        <v>66</v>
      </c>
      <c r="F4458" s="1" t="s">
        <v>1335</v>
      </c>
      <c r="G4458" s="1" t="s">
        <v>1336</v>
      </c>
    </row>
    <row r="4459" spans="1:7" x14ac:dyDescent="0.25">
      <c r="A4459" s="1">
        <v>17046018</v>
      </c>
      <c r="B4459" s="1" t="s">
        <v>11874</v>
      </c>
      <c r="C4459" s="1" t="s">
        <v>11875</v>
      </c>
      <c r="D4459" s="1" t="s">
        <v>11876</v>
      </c>
      <c r="E4459" s="1" t="s">
        <v>66</v>
      </c>
      <c r="F4459" s="1" t="s">
        <v>1335</v>
      </c>
      <c r="G4459" s="1" t="s">
        <v>1336</v>
      </c>
    </row>
    <row r="4460" spans="1:7" x14ac:dyDescent="0.25">
      <c r="A4460" s="1">
        <v>17046019</v>
      </c>
      <c r="B4460" s="1" t="s">
        <v>11877</v>
      </c>
      <c r="C4460" s="1" t="s">
        <v>11878</v>
      </c>
      <c r="D4460" s="1" t="s">
        <v>11879</v>
      </c>
      <c r="E4460" s="1" t="s">
        <v>66</v>
      </c>
      <c r="F4460" s="1" t="s">
        <v>1335</v>
      </c>
      <c r="G4460" s="1" t="s">
        <v>1336</v>
      </c>
    </row>
    <row r="4461" spans="1:7" x14ac:dyDescent="0.25">
      <c r="A4461" s="1">
        <v>17046021</v>
      </c>
      <c r="B4461" s="1" t="s">
        <v>11880</v>
      </c>
      <c r="C4461" s="1" t="s">
        <v>11881</v>
      </c>
      <c r="D4461" s="1" t="s">
        <v>11882</v>
      </c>
      <c r="E4461" s="1" t="s">
        <v>66</v>
      </c>
      <c r="F4461" s="1" t="s">
        <v>1335</v>
      </c>
      <c r="G4461" s="1" t="s">
        <v>1336</v>
      </c>
    </row>
    <row r="4462" spans="1:7" x14ac:dyDescent="0.25">
      <c r="A4462" s="1">
        <v>17046022</v>
      </c>
      <c r="B4462" s="1" t="s">
        <v>11883</v>
      </c>
      <c r="C4462" s="1" t="s">
        <v>11884</v>
      </c>
      <c r="D4462" s="1" t="s">
        <v>11885</v>
      </c>
      <c r="E4462" s="1" t="s">
        <v>66</v>
      </c>
      <c r="F4462" s="1" t="s">
        <v>1335</v>
      </c>
      <c r="G4462" s="1" t="s">
        <v>1336</v>
      </c>
    </row>
    <row r="4463" spans="1:7" x14ac:dyDescent="0.25">
      <c r="A4463" s="1">
        <v>17046023</v>
      </c>
      <c r="B4463" s="1" t="s">
        <v>11886</v>
      </c>
      <c r="C4463" s="1" t="s">
        <v>11887</v>
      </c>
      <c r="D4463" s="1" t="s">
        <v>11888</v>
      </c>
      <c r="E4463" s="1" t="s">
        <v>66</v>
      </c>
      <c r="F4463" s="1" t="s">
        <v>1335</v>
      </c>
      <c r="G4463" s="1" t="s">
        <v>1336</v>
      </c>
    </row>
    <row r="4464" spans="1:7" x14ac:dyDescent="0.25">
      <c r="A4464" s="1">
        <v>17046024</v>
      </c>
      <c r="B4464" s="1" t="s">
        <v>11889</v>
      </c>
      <c r="C4464" s="1" t="s">
        <v>11890</v>
      </c>
      <c r="D4464" s="1" t="s">
        <v>11891</v>
      </c>
      <c r="E4464" s="1" t="s">
        <v>66</v>
      </c>
      <c r="F4464" s="1" t="s">
        <v>1335</v>
      </c>
      <c r="G4464" s="1" t="s">
        <v>1336</v>
      </c>
    </row>
    <row r="4465" spans="1:7" x14ac:dyDescent="0.25">
      <c r="A4465" s="1">
        <v>17046025</v>
      </c>
      <c r="B4465" s="1" t="s">
        <v>11892</v>
      </c>
      <c r="C4465" s="1" t="s">
        <v>11893</v>
      </c>
      <c r="D4465" s="1" t="s">
        <v>11894</v>
      </c>
      <c r="E4465" s="1" t="s">
        <v>66</v>
      </c>
      <c r="F4465" s="1" t="s">
        <v>1335</v>
      </c>
      <c r="G4465" s="1" t="s">
        <v>1336</v>
      </c>
    </row>
    <row r="4466" spans="1:7" x14ac:dyDescent="0.25">
      <c r="A4466" s="1">
        <v>17046026</v>
      </c>
      <c r="B4466" s="1" t="s">
        <v>11895</v>
      </c>
      <c r="C4466" s="1" t="s">
        <v>11896</v>
      </c>
      <c r="D4466" s="1" t="s">
        <v>11897</v>
      </c>
      <c r="E4466" s="1" t="s">
        <v>65</v>
      </c>
      <c r="F4466" s="1" t="s">
        <v>102</v>
      </c>
      <c r="G4466" s="1" t="s">
        <v>1053</v>
      </c>
    </row>
    <row r="4467" spans="1:7" x14ac:dyDescent="0.25">
      <c r="A4467" s="1">
        <v>17046027</v>
      </c>
      <c r="B4467" s="1" t="s">
        <v>11898</v>
      </c>
      <c r="C4467" s="1" t="s">
        <v>11899</v>
      </c>
      <c r="D4467" s="1" t="s">
        <v>11900</v>
      </c>
      <c r="E4467" s="1" t="s">
        <v>66</v>
      </c>
      <c r="F4467" s="1" t="s">
        <v>1335</v>
      </c>
      <c r="G4467" s="1" t="s">
        <v>1336</v>
      </c>
    </row>
    <row r="4468" spans="1:7" x14ac:dyDescent="0.25">
      <c r="A4468" s="1">
        <v>17046028</v>
      </c>
      <c r="B4468" s="1" t="s">
        <v>11901</v>
      </c>
      <c r="C4468" s="1" t="s">
        <v>11902</v>
      </c>
      <c r="D4468" s="1" t="s">
        <v>11903</v>
      </c>
      <c r="E4468" s="1" t="s">
        <v>66</v>
      </c>
      <c r="F4468" s="1" t="s">
        <v>1335</v>
      </c>
      <c r="G4468" s="1" t="s">
        <v>1336</v>
      </c>
    </row>
    <row r="4469" spans="1:7" x14ac:dyDescent="0.25">
      <c r="A4469" s="1">
        <v>17046029</v>
      </c>
      <c r="B4469" s="1" t="s">
        <v>11904</v>
      </c>
      <c r="C4469" s="1" t="s">
        <v>11905</v>
      </c>
      <c r="D4469" s="1" t="s">
        <v>11906</v>
      </c>
      <c r="E4469" s="1" t="s">
        <v>65</v>
      </c>
      <c r="F4469" s="1" t="s">
        <v>102</v>
      </c>
      <c r="G4469" s="1" t="s">
        <v>1053</v>
      </c>
    </row>
    <row r="4470" spans="1:7" x14ac:dyDescent="0.25">
      <c r="A4470" s="1">
        <v>17046030</v>
      </c>
      <c r="B4470" s="1" t="s">
        <v>9630</v>
      </c>
      <c r="C4470" s="1" t="s">
        <v>11907</v>
      </c>
      <c r="D4470" s="1" t="s">
        <v>11908</v>
      </c>
      <c r="E4470" s="1" t="s">
        <v>65</v>
      </c>
      <c r="F4470" s="1" t="s">
        <v>102</v>
      </c>
      <c r="G4470" s="1" t="s">
        <v>1053</v>
      </c>
    </row>
    <row r="4471" spans="1:7" x14ac:dyDescent="0.25">
      <c r="A4471" s="1">
        <v>17046031</v>
      </c>
      <c r="B4471" s="1" t="s">
        <v>11909</v>
      </c>
      <c r="C4471" s="1" t="s">
        <v>11910</v>
      </c>
      <c r="D4471" s="1" t="s">
        <v>11911</v>
      </c>
      <c r="E4471" s="1" t="s">
        <v>65</v>
      </c>
      <c r="F4471" s="1" t="s">
        <v>102</v>
      </c>
      <c r="G4471" s="1" t="s">
        <v>1053</v>
      </c>
    </row>
    <row r="4472" spans="1:7" x14ac:dyDescent="0.25">
      <c r="A4472" s="1">
        <v>17046032</v>
      </c>
      <c r="B4472" s="1" t="s">
        <v>11912</v>
      </c>
      <c r="C4472" s="1" t="s">
        <v>11913</v>
      </c>
      <c r="D4472" s="1" t="s">
        <v>11914</v>
      </c>
      <c r="E4472" s="1" t="s">
        <v>65</v>
      </c>
      <c r="F4472" s="1" t="s">
        <v>102</v>
      </c>
      <c r="G4472" s="1" t="s">
        <v>1053</v>
      </c>
    </row>
    <row r="4473" spans="1:7" x14ac:dyDescent="0.25">
      <c r="A4473" s="1">
        <v>17046033</v>
      </c>
      <c r="B4473" s="1" t="s">
        <v>11915</v>
      </c>
      <c r="C4473" s="1" t="s">
        <v>11916</v>
      </c>
      <c r="D4473" s="1" t="s">
        <v>11917</v>
      </c>
      <c r="E4473" s="1" t="s">
        <v>66</v>
      </c>
      <c r="F4473" s="1" t="s">
        <v>1335</v>
      </c>
      <c r="G4473" s="1" t="s">
        <v>1336</v>
      </c>
    </row>
    <row r="4474" spans="1:7" x14ac:dyDescent="0.25">
      <c r="A4474" s="1">
        <v>17046034</v>
      </c>
      <c r="B4474" s="1" t="s">
        <v>9519</v>
      </c>
      <c r="C4474" s="1" t="s">
        <v>9520</v>
      </c>
      <c r="D4474" s="1" t="s">
        <v>9521</v>
      </c>
      <c r="E4474" s="1" t="s">
        <v>65</v>
      </c>
      <c r="F4474" s="1" t="s">
        <v>102</v>
      </c>
      <c r="G4474" s="1" t="s">
        <v>1053</v>
      </c>
    </row>
    <row r="4475" spans="1:7" x14ac:dyDescent="0.25">
      <c r="A4475" s="1">
        <v>17046036</v>
      </c>
      <c r="B4475" s="1" t="s">
        <v>11918</v>
      </c>
      <c r="C4475" s="1" t="s">
        <v>11919</v>
      </c>
      <c r="D4475" s="1" t="s">
        <v>11920</v>
      </c>
      <c r="E4475" s="1" t="s">
        <v>65</v>
      </c>
      <c r="F4475" s="1" t="s">
        <v>102</v>
      </c>
      <c r="G4475" s="1" t="s">
        <v>1053</v>
      </c>
    </row>
    <row r="4476" spans="1:7" x14ac:dyDescent="0.25">
      <c r="A4476" s="1">
        <v>17046037</v>
      </c>
      <c r="B4476" s="1" t="s">
        <v>11921</v>
      </c>
      <c r="C4476" s="1" t="s">
        <v>11922</v>
      </c>
      <c r="D4476" s="1" t="s">
        <v>11923</v>
      </c>
      <c r="E4476" s="1" t="s">
        <v>66</v>
      </c>
      <c r="F4476" s="1" t="s">
        <v>1335</v>
      </c>
      <c r="G4476" s="1" t="s">
        <v>1336</v>
      </c>
    </row>
    <row r="4477" spans="1:7" x14ac:dyDescent="0.25">
      <c r="A4477" s="1">
        <v>17046038</v>
      </c>
      <c r="B4477" s="1" t="s">
        <v>11924</v>
      </c>
      <c r="C4477" s="1" t="s">
        <v>11925</v>
      </c>
      <c r="D4477" s="1" t="s">
        <v>11926</v>
      </c>
      <c r="E4477" s="1" t="s">
        <v>65</v>
      </c>
      <c r="F4477" s="1" t="s">
        <v>102</v>
      </c>
      <c r="G4477" s="1" t="s">
        <v>1053</v>
      </c>
    </row>
    <row r="4478" spans="1:7" x14ac:dyDescent="0.25">
      <c r="A4478" s="1">
        <v>17046039</v>
      </c>
      <c r="B4478" s="1" t="s">
        <v>11927</v>
      </c>
      <c r="C4478" s="1" t="s">
        <v>11928</v>
      </c>
      <c r="D4478" s="1" t="s">
        <v>11929</v>
      </c>
      <c r="E4478" s="1" t="s">
        <v>65</v>
      </c>
      <c r="F4478" s="1" t="s">
        <v>102</v>
      </c>
      <c r="G4478" s="1" t="s">
        <v>1053</v>
      </c>
    </row>
    <row r="4479" spans="1:7" x14ac:dyDescent="0.25">
      <c r="A4479" s="1">
        <v>17046040</v>
      </c>
      <c r="B4479" s="1" t="s">
        <v>11930</v>
      </c>
      <c r="C4479" s="1" t="s">
        <v>11931</v>
      </c>
      <c r="D4479" s="1" t="s">
        <v>11932</v>
      </c>
      <c r="E4479" s="1" t="s">
        <v>65</v>
      </c>
      <c r="F4479" s="1" t="s">
        <v>11933</v>
      </c>
      <c r="G4479" s="1" t="s">
        <v>199</v>
      </c>
    </row>
    <row r="4480" spans="1:7" x14ac:dyDescent="0.25">
      <c r="A4480" s="1">
        <v>17046041</v>
      </c>
      <c r="B4480" s="1" t="s">
        <v>11934</v>
      </c>
      <c r="C4480" s="1" t="s">
        <v>11935</v>
      </c>
      <c r="D4480" s="1" t="s">
        <v>11936</v>
      </c>
      <c r="E4480" s="1" t="s">
        <v>65</v>
      </c>
      <c r="F4480" s="1" t="s">
        <v>102</v>
      </c>
      <c r="G4480" s="1" t="s">
        <v>1053</v>
      </c>
    </row>
    <row r="4481" spans="1:7" x14ac:dyDescent="0.25">
      <c r="A4481" s="1">
        <v>17046042</v>
      </c>
      <c r="B4481" s="1" t="s">
        <v>11937</v>
      </c>
      <c r="C4481" s="1" t="s">
        <v>11938</v>
      </c>
      <c r="D4481" s="1" t="s">
        <v>11939</v>
      </c>
      <c r="E4481" s="1" t="s">
        <v>66</v>
      </c>
      <c r="F4481" s="1" t="s">
        <v>1335</v>
      </c>
      <c r="G4481" s="1" t="s">
        <v>1336</v>
      </c>
    </row>
    <row r="4482" spans="1:7" x14ac:dyDescent="0.25">
      <c r="A4482" s="1">
        <v>17046043</v>
      </c>
      <c r="B4482" s="1" t="s">
        <v>11940</v>
      </c>
      <c r="C4482" s="1" t="s">
        <v>11941</v>
      </c>
      <c r="D4482" s="1" t="s">
        <v>11942</v>
      </c>
      <c r="E4482" s="1" t="s">
        <v>65</v>
      </c>
      <c r="F4482" s="1" t="s">
        <v>102</v>
      </c>
      <c r="G4482" s="1" t="s">
        <v>1053</v>
      </c>
    </row>
    <row r="4483" spans="1:7" x14ac:dyDescent="0.25">
      <c r="A4483" s="1">
        <v>17046045</v>
      </c>
      <c r="B4483" s="1" t="s">
        <v>11880</v>
      </c>
      <c r="C4483" s="1" t="s">
        <v>11881</v>
      </c>
      <c r="D4483" s="1" t="s">
        <v>11882</v>
      </c>
      <c r="E4483" s="1" t="s">
        <v>66</v>
      </c>
      <c r="F4483" s="1" t="s">
        <v>11943</v>
      </c>
      <c r="G4483" s="1" t="s">
        <v>199</v>
      </c>
    </row>
    <row r="4484" spans="1:7" x14ac:dyDescent="0.25">
      <c r="A4484" s="1">
        <v>17046046</v>
      </c>
      <c r="B4484" s="1" t="s">
        <v>11944</v>
      </c>
      <c r="C4484" s="1" t="s">
        <v>11945</v>
      </c>
      <c r="D4484" s="1" t="s">
        <v>11946</v>
      </c>
      <c r="E4484" s="1" t="s">
        <v>65</v>
      </c>
      <c r="F4484" s="1" t="s">
        <v>102</v>
      </c>
      <c r="G4484" s="1" t="s">
        <v>1053</v>
      </c>
    </row>
    <row r="4485" spans="1:7" x14ac:dyDescent="0.25">
      <c r="A4485" s="1">
        <v>17046047</v>
      </c>
      <c r="B4485" s="1" t="s">
        <v>11947</v>
      </c>
      <c r="C4485" s="1" t="s">
        <v>11948</v>
      </c>
      <c r="D4485" s="1" t="s">
        <v>11949</v>
      </c>
      <c r="E4485" s="1" t="s">
        <v>65</v>
      </c>
      <c r="F4485" s="1" t="s">
        <v>102</v>
      </c>
      <c r="G4485" s="1" t="s">
        <v>1053</v>
      </c>
    </row>
    <row r="4486" spans="1:7" x14ac:dyDescent="0.25">
      <c r="A4486" s="1">
        <v>17046048</v>
      </c>
      <c r="B4486" s="1" t="s">
        <v>11950</v>
      </c>
      <c r="C4486" s="1" t="s">
        <v>11951</v>
      </c>
      <c r="D4486" s="1" t="s">
        <v>11952</v>
      </c>
      <c r="E4486" s="1" t="s">
        <v>65</v>
      </c>
      <c r="F4486" s="1" t="s">
        <v>102</v>
      </c>
      <c r="G4486" s="1" t="s">
        <v>1053</v>
      </c>
    </row>
    <row r="4487" spans="1:7" x14ac:dyDescent="0.25">
      <c r="A4487" s="1">
        <v>17046049</v>
      </c>
      <c r="B4487" s="1" t="s">
        <v>11953</v>
      </c>
      <c r="C4487" s="1" t="s">
        <v>11954</v>
      </c>
      <c r="D4487" s="1" t="s">
        <v>11955</v>
      </c>
      <c r="E4487" s="1" t="s">
        <v>65</v>
      </c>
      <c r="F4487" s="1" t="s">
        <v>102</v>
      </c>
      <c r="G4487" s="1" t="s">
        <v>1053</v>
      </c>
    </row>
    <row r="4488" spans="1:7" x14ac:dyDescent="0.25">
      <c r="A4488" s="1">
        <v>17046050</v>
      </c>
      <c r="B4488" s="1" t="s">
        <v>11956</v>
      </c>
      <c r="C4488" s="1" t="s">
        <v>11957</v>
      </c>
      <c r="D4488" s="1" t="s">
        <v>11958</v>
      </c>
      <c r="E4488" s="1" t="s">
        <v>65</v>
      </c>
      <c r="F4488" s="1" t="s">
        <v>102</v>
      </c>
      <c r="G4488" s="1" t="s">
        <v>1053</v>
      </c>
    </row>
    <row r="4489" spans="1:7" x14ac:dyDescent="0.25">
      <c r="A4489" s="1">
        <v>17046051</v>
      </c>
      <c r="B4489" s="1" t="s">
        <v>11959</v>
      </c>
      <c r="C4489" s="1" t="s">
        <v>11960</v>
      </c>
      <c r="D4489" s="1" t="s">
        <v>11961</v>
      </c>
      <c r="E4489" s="1" t="s">
        <v>65</v>
      </c>
      <c r="F4489" s="1" t="s">
        <v>102</v>
      </c>
      <c r="G4489" s="1" t="s">
        <v>1053</v>
      </c>
    </row>
    <row r="4490" spans="1:7" x14ac:dyDescent="0.25">
      <c r="A4490" s="1">
        <v>17046052</v>
      </c>
      <c r="B4490" s="1" t="s">
        <v>11962</v>
      </c>
      <c r="C4490" s="1" t="s">
        <v>11963</v>
      </c>
      <c r="D4490" s="1" t="s">
        <v>11964</v>
      </c>
      <c r="E4490" s="1" t="s">
        <v>65</v>
      </c>
      <c r="F4490" s="1" t="s">
        <v>102</v>
      </c>
      <c r="G4490" s="1" t="s">
        <v>1053</v>
      </c>
    </row>
    <row r="4491" spans="1:7" x14ac:dyDescent="0.25">
      <c r="A4491" s="1">
        <v>17046053</v>
      </c>
      <c r="B4491" s="1" t="s">
        <v>11965</v>
      </c>
      <c r="C4491" s="1" t="s">
        <v>11966</v>
      </c>
      <c r="D4491" s="1" t="s">
        <v>11967</v>
      </c>
      <c r="E4491" s="1" t="s">
        <v>65</v>
      </c>
      <c r="F4491" s="1" t="s">
        <v>102</v>
      </c>
      <c r="G4491" s="1" t="s">
        <v>1053</v>
      </c>
    </row>
    <row r="4492" spans="1:7" x14ac:dyDescent="0.25">
      <c r="A4492" s="1">
        <v>17046055</v>
      </c>
      <c r="B4492" s="1" t="s">
        <v>11968</v>
      </c>
      <c r="C4492" s="1" t="s">
        <v>11969</v>
      </c>
      <c r="D4492" s="1" t="s">
        <v>11970</v>
      </c>
      <c r="E4492" s="1" t="s">
        <v>66</v>
      </c>
      <c r="F4492" s="1" t="s">
        <v>1335</v>
      </c>
      <c r="G4492" s="1" t="s">
        <v>1336</v>
      </c>
    </row>
    <row r="4493" spans="1:7" x14ac:dyDescent="0.25">
      <c r="A4493" s="1">
        <v>17046056</v>
      </c>
      <c r="B4493" s="1" t="s">
        <v>11971</v>
      </c>
      <c r="C4493" s="1" t="s">
        <v>11972</v>
      </c>
      <c r="D4493" s="1" t="s">
        <v>11973</v>
      </c>
      <c r="E4493" s="1" t="s">
        <v>65</v>
      </c>
      <c r="F4493" s="1" t="s">
        <v>102</v>
      </c>
      <c r="G4493" s="1" t="s">
        <v>1053</v>
      </c>
    </row>
    <row r="4494" spans="1:7" x14ac:dyDescent="0.25">
      <c r="A4494" s="1">
        <v>17046060</v>
      </c>
      <c r="B4494" s="1" t="s">
        <v>9582</v>
      </c>
      <c r="C4494" s="1" t="s">
        <v>9583</v>
      </c>
      <c r="D4494" s="1" t="s">
        <v>9584</v>
      </c>
      <c r="E4494" s="1" t="s">
        <v>66</v>
      </c>
      <c r="F4494" s="1" t="s">
        <v>11974</v>
      </c>
      <c r="G4494" s="1" t="s">
        <v>11975</v>
      </c>
    </row>
    <row r="4495" spans="1:7" x14ac:dyDescent="0.25">
      <c r="A4495" s="1">
        <v>17046061</v>
      </c>
      <c r="B4495" s="1" t="s">
        <v>11976</v>
      </c>
      <c r="C4495" s="1" t="s">
        <v>11977</v>
      </c>
      <c r="D4495" s="1" t="s">
        <v>11978</v>
      </c>
      <c r="E4495" s="1" t="s">
        <v>66</v>
      </c>
      <c r="F4495" s="1" t="s">
        <v>11974</v>
      </c>
      <c r="G4495" s="1" t="s">
        <v>11975</v>
      </c>
    </row>
    <row r="4496" spans="1:7" x14ac:dyDescent="0.25">
      <c r="A4496" s="1">
        <v>17046062</v>
      </c>
      <c r="B4496" s="1" t="s">
        <v>9585</v>
      </c>
      <c r="C4496" s="1" t="s">
        <v>9586</v>
      </c>
      <c r="D4496" s="1" t="s">
        <v>9587</v>
      </c>
      <c r="E4496" s="1" t="s">
        <v>66</v>
      </c>
      <c r="F4496" s="1" t="s">
        <v>11974</v>
      </c>
      <c r="G4496" s="1" t="s">
        <v>11975</v>
      </c>
    </row>
    <row r="4497" spans="1:7" x14ac:dyDescent="0.25">
      <c r="A4497" s="1">
        <v>17046063</v>
      </c>
      <c r="B4497" s="1" t="s">
        <v>9612</v>
      </c>
      <c r="C4497" s="1" t="s">
        <v>9613</v>
      </c>
      <c r="D4497" s="1" t="s">
        <v>9614</v>
      </c>
      <c r="E4497" s="1" t="s">
        <v>66</v>
      </c>
      <c r="F4497" s="1" t="s">
        <v>11974</v>
      </c>
      <c r="G4497" s="1" t="s">
        <v>11975</v>
      </c>
    </row>
    <row r="4498" spans="1:7" x14ac:dyDescent="0.25">
      <c r="A4498" s="1">
        <v>17046064</v>
      </c>
      <c r="B4498" s="1" t="s">
        <v>9427</v>
      </c>
      <c r="C4498" s="1" t="s">
        <v>9428</v>
      </c>
      <c r="D4498" s="1" t="s">
        <v>9429</v>
      </c>
      <c r="E4498" s="1" t="s">
        <v>66</v>
      </c>
      <c r="F4498" s="1" t="s">
        <v>11974</v>
      </c>
      <c r="G4498" s="1" t="s">
        <v>11975</v>
      </c>
    </row>
    <row r="4499" spans="1:7" x14ac:dyDescent="0.25">
      <c r="A4499" s="1">
        <v>17046065</v>
      </c>
      <c r="B4499" s="1" t="s">
        <v>11979</v>
      </c>
      <c r="C4499" s="1" t="s">
        <v>11980</v>
      </c>
      <c r="D4499" s="1" t="s">
        <v>11981</v>
      </c>
      <c r="E4499" s="1" t="s">
        <v>65</v>
      </c>
      <c r="F4499" s="1" t="s">
        <v>102</v>
      </c>
      <c r="G4499" s="1" t="s">
        <v>1053</v>
      </c>
    </row>
    <row r="4500" spans="1:7" x14ac:dyDescent="0.25">
      <c r="A4500" s="1">
        <v>17046066</v>
      </c>
      <c r="B4500" s="1" t="s">
        <v>11982</v>
      </c>
      <c r="C4500" s="1" t="s">
        <v>11983</v>
      </c>
      <c r="D4500" s="1" t="s">
        <v>11984</v>
      </c>
      <c r="E4500" s="1" t="s">
        <v>65</v>
      </c>
      <c r="F4500" s="1" t="s">
        <v>102</v>
      </c>
      <c r="G4500" s="1" t="s">
        <v>1053</v>
      </c>
    </row>
    <row r="4501" spans="1:7" x14ac:dyDescent="0.25">
      <c r="A4501" s="1">
        <v>17046067</v>
      </c>
      <c r="B4501" s="1" t="s">
        <v>11985</v>
      </c>
      <c r="C4501" s="1" t="s">
        <v>11986</v>
      </c>
      <c r="D4501" s="1" t="s">
        <v>11987</v>
      </c>
      <c r="E4501" s="1" t="s">
        <v>65</v>
      </c>
      <c r="F4501" s="1" t="s">
        <v>102</v>
      </c>
      <c r="G4501" s="1" t="s">
        <v>1053</v>
      </c>
    </row>
    <row r="4502" spans="1:7" x14ac:dyDescent="0.25">
      <c r="A4502" s="1">
        <v>17046068</v>
      </c>
      <c r="B4502" s="1" t="s">
        <v>11988</v>
      </c>
      <c r="C4502" s="1" t="s">
        <v>11989</v>
      </c>
      <c r="D4502" s="1" t="s">
        <v>11990</v>
      </c>
      <c r="E4502" s="1" t="s">
        <v>65</v>
      </c>
      <c r="F4502" s="1" t="s">
        <v>102</v>
      </c>
      <c r="G4502" s="1" t="s">
        <v>1053</v>
      </c>
    </row>
    <row r="4503" spans="1:7" x14ac:dyDescent="0.25">
      <c r="A4503" s="1">
        <v>17046069</v>
      </c>
      <c r="B4503" s="1" t="s">
        <v>11991</v>
      </c>
      <c r="C4503" s="1" t="s">
        <v>11992</v>
      </c>
      <c r="D4503" s="1" t="s">
        <v>11993</v>
      </c>
      <c r="E4503" s="1" t="s">
        <v>65</v>
      </c>
      <c r="F4503" s="1" t="s">
        <v>102</v>
      </c>
      <c r="G4503" s="1" t="s">
        <v>1053</v>
      </c>
    </row>
    <row r="4504" spans="1:7" x14ac:dyDescent="0.25">
      <c r="A4504" s="1">
        <v>17046070</v>
      </c>
      <c r="B4504" s="1" t="s">
        <v>11994</v>
      </c>
      <c r="C4504" s="1" t="s">
        <v>11995</v>
      </c>
      <c r="D4504" s="1" t="s">
        <v>11996</v>
      </c>
      <c r="E4504" s="1" t="s">
        <v>65</v>
      </c>
      <c r="F4504" s="1" t="s">
        <v>102</v>
      </c>
      <c r="G4504" s="1" t="s">
        <v>1053</v>
      </c>
    </row>
    <row r="4505" spans="1:7" x14ac:dyDescent="0.25">
      <c r="A4505" s="1">
        <v>17046071</v>
      </c>
      <c r="B4505" s="1" t="s">
        <v>11997</v>
      </c>
      <c r="C4505" s="1" t="s">
        <v>11998</v>
      </c>
      <c r="D4505" s="1" t="s">
        <v>11999</v>
      </c>
      <c r="E4505" s="1" t="s">
        <v>65</v>
      </c>
      <c r="F4505" s="1" t="s">
        <v>102</v>
      </c>
      <c r="G4505" s="1" t="s">
        <v>1053</v>
      </c>
    </row>
    <row r="4506" spans="1:7" x14ac:dyDescent="0.25">
      <c r="A4506" s="1">
        <v>17046072</v>
      </c>
      <c r="B4506" s="1" t="s">
        <v>12000</v>
      </c>
      <c r="C4506" s="1" t="s">
        <v>12001</v>
      </c>
      <c r="D4506" s="1" t="s">
        <v>12002</v>
      </c>
      <c r="E4506" s="1" t="s">
        <v>65</v>
      </c>
      <c r="F4506" s="1" t="s">
        <v>102</v>
      </c>
      <c r="G4506" s="1" t="s">
        <v>1053</v>
      </c>
    </row>
    <row r="4507" spans="1:7" x14ac:dyDescent="0.25">
      <c r="A4507" s="1">
        <v>17046073</v>
      </c>
      <c r="B4507" s="1" t="s">
        <v>12003</v>
      </c>
      <c r="C4507" s="1" t="s">
        <v>12004</v>
      </c>
      <c r="D4507" s="1" t="s">
        <v>12005</v>
      </c>
      <c r="E4507" s="1" t="s">
        <v>65</v>
      </c>
      <c r="F4507" s="1" t="s">
        <v>102</v>
      </c>
      <c r="G4507" s="1" t="s">
        <v>1053</v>
      </c>
    </row>
    <row r="4508" spans="1:7" x14ac:dyDescent="0.25">
      <c r="A4508" s="1">
        <v>17046074</v>
      </c>
      <c r="B4508" s="1" t="s">
        <v>12006</v>
      </c>
      <c r="C4508" s="1" t="s">
        <v>12007</v>
      </c>
      <c r="D4508" s="1" t="s">
        <v>12008</v>
      </c>
      <c r="E4508" s="1" t="s">
        <v>65</v>
      </c>
      <c r="F4508" s="1" t="s">
        <v>102</v>
      </c>
      <c r="G4508" s="1" t="s">
        <v>1053</v>
      </c>
    </row>
    <row r="4509" spans="1:7" x14ac:dyDescent="0.25">
      <c r="A4509" s="1">
        <v>17046075</v>
      </c>
      <c r="B4509" s="1" t="s">
        <v>12009</v>
      </c>
      <c r="C4509" s="1" t="s">
        <v>12010</v>
      </c>
      <c r="D4509" s="1" t="s">
        <v>12011</v>
      </c>
      <c r="E4509" s="1" t="s">
        <v>65</v>
      </c>
      <c r="F4509" s="1" t="s">
        <v>102</v>
      </c>
      <c r="G4509" s="1" t="s">
        <v>1053</v>
      </c>
    </row>
    <row r="4510" spans="1:7" x14ac:dyDescent="0.25">
      <c r="A4510" s="1">
        <v>17046076</v>
      </c>
      <c r="B4510" s="1" t="s">
        <v>12012</v>
      </c>
      <c r="C4510" s="1" t="s">
        <v>12013</v>
      </c>
      <c r="D4510" s="1" t="s">
        <v>12014</v>
      </c>
      <c r="E4510" s="1" t="s">
        <v>65</v>
      </c>
      <c r="F4510" s="1" t="s">
        <v>102</v>
      </c>
      <c r="G4510" s="1" t="s">
        <v>1053</v>
      </c>
    </row>
    <row r="4511" spans="1:7" x14ac:dyDescent="0.25">
      <c r="A4511" s="1">
        <v>17046078</v>
      </c>
      <c r="B4511" s="1" t="s">
        <v>12015</v>
      </c>
      <c r="C4511" s="1" t="s">
        <v>12016</v>
      </c>
      <c r="D4511" s="1" t="s">
        <v>12017</v>
      </c>
      <c r="E4511" s="1" t="s">
        <v>65</v>
      </c>
      <c r="F4511" s="1" t="s">
        <v>102</v>
      </c>
      <c r="G4511" s="1" t="s">
        <v>1053</v>
      </c>
    </row>
    <row r="4512" spans="1:7" x14ac:dyDescent="0.25">
      <c r="A4512" s="1">
        <v>17046079</v>
      </c>
      <c r="B4512" s="1" t="s">
        <v>12018</v>
      </c>
      <c r="C4512" s="1" t="s">
        <v>12019</v>
      </c>
      <c r="D4512" s="1" t="s">
        <v>12020</v>
      </c>
      <c r="E4512" s="1" t="s">
        <v>65</v>
      </c>
      <c r="F4512" s="1" t="s">
        <v>102</v>
      </c>
      <c r="G4512" s="1" t="s">
        <v>1053</v>
      </c>
    </row>
    <row r="4513" spans="1:7" x14ac:dyDescent="0.25">
      <c r="A4513" s="1">
        <v>17046080</v>
      </c>
      <c r="B4513" s="1" t="s">
        <v>12021</v>
      </c>
      <c r="C4513" s="1" t="s">
        <v>12022</v>
      </c>
      <c r="D4513" s="1" t="s">
        <v>12023</v>
      </c>
      <c r="E4513" s="1" t="s">
        <v>65</v>
      </c>
      <c r="F4513" s="1" t="s">
        <v>102</v>
      </c>
      <c r="G4513" s="1" t="s">
        <v>1053</v>
      </c>
    </row>
    <row r="4514" spans="1:7" x14ac:dyDescent="0.25">
      <c r="A4514" s="1">
        <v>17046081</v>
      </c>
      <c r="B4514" s="1" t="s">
        <v>12024</v>
      </c>
      <c r="C4514" s="1" t="s">
        <v>12025</v>
      </c>
      <c r="D4514" s="1" t="s">
        <v>12026</v>
      </c>
      <c r="E4514" s="1" t="s">
        <v>65</v>
      </c>
      <c r="F4514" s="1" t="s">
        <v>102</v>
      </c>
      <c r="G4514" s="1" t="s">
        <v>1053</v>
      </c>
    </row>
    <row r="4515" spans="1:7" x14ac:dyDescent="0.25">
      <c r="A4515" s="1">
        <v>17046082</v>
      </c>
      <c r="B4515" s="1" t="s">
        <v>12027</v>
      </c>
      <c r="C4515" s="1" t="s">
        <v>12028</v>
      </c>
      <c r="D4515" s="1" t="s">
        <v>12029</v>
      </c>
      <c r="E4515" s="1" t="s">
        <v>65</v>
      </c>
      <c r="F4515" s="1" t="s">
        <v>102</v>
      </c>
      <c r="G4515" s="1" t="s">
        <v>1053</v>
      </c>
    </row>
    <row r="4516" spans="1:7" x14ac:dyDescent="0.25">
      <c r="A4516" s="1">
        <v>17046084</v>
      </c>
      <c r="B4516" s="1" t="s">
        <v>12030</v>
      </c>
      <c r="C4516" s="1" t="s">
        <v>12031</v>
      </c>
      <c r="D4516" s="1" t="s">
        <v>12032</v>
      </c>
      <c r="E4516" s="1" t="s">
        <v>65</v>
      </c>
      <c r="F4516" s="1" t="s">
        <v>102</v>
      </c>
      <c r="G4516" s="1" t="s">
        <v>1053</v>
      </c>
    </row>
    <row r="4517" spans="1:7" x14ac:dyDescent="0.25">
      <c r="A4517" s="1">
        <v>17046085</v>
      </c>
      <c r="B4517" s="1" t="s">
        <v>12033</v>
      </c>
      <c r="C4517" s="1" t="s">
        <v>12034</v>
      </c>
      <c r="D4517" s="1" t="s">
        <v>12035</v>
      </c>
      <c r="E4517" s="1" t="s">
        <v>65</v>
      </c>
      <c r="F4517" s="1" t="s">
        <v>102</v>
      </c>
      <c r="G4517" s="1" t="s">
        <v>1053</v>
      </c>
    </row>
    <row r="4518" spans="1:7" x14ac:dyDescent="0.25">
      <c r="A4518" s="1">
        <v>17046086</v>
      </c>
      <c r="B4518" s="1" t="s">
        <v>12036</v>
      </c>
      <c r="C4518" s="1" t="s">
        <v>12037</v>
      </c>
      <c r="D4518" s="1" t="s">
        <v>12038</v>
      </c>
      <c r="E4518" s="1" t="s">
        <v>65</v>
      </c>
      <c r="F4518" s="1" t="s">
        <v>102</v>
      </c>
      <c r="G4518" s="1" t="s">
        <v>1053</v>
      </c>
    </row>
    <row r="4519" spans="1:7" x14ac:dyDescent="0.25">
      <c r="A4519" s="1">
        <v>17046087</v>
      </c>
      <c r="B4519" s="1" t="s">
        <v>12039</v>
      </c>
      <c r="C4519" s="1" t="s">
        <v>12040</v>
      </c>
      <c r="D4519" s="1" t="s">
        <v>12041</v>
      </c>
      <c r="E4519" s="1" t="s">
        <v>65</v>
      </c>
      <c r="F4519" s="1" t="s">
        <v>102</v>
      </c>
      <c r="G4519" s="1" t="s">
        <v>1053</v>
      </c>
    </row>
    <row r="4520" spans="1:7" x14ac:dyDescent="0.25">
      <c r="A4520" s="1">
        <v>17046088</v>
      </c>
      <c r="B4520" s="1" t="s">
        <v>12042</v>
      </c>
      <c r="C4520" s="1" t="s">
        <v>12043</v>
      </c>
      <c r="D4520" s="1" t="s">
        <v>12044</v>
      </c>
      <c r="E4520" s="1" t="s">
        <v>65</v>
      </c>
      <c r="F4520" s="1" t="s">
        <v>102</v>
      </c>
      <c r="G4520" s="1" t="s">
        <v>1053</v>
      </c>
    </row>
    <row r="4521" spans="1:7" x14ac:dyDescent="0.25">
      <c r="A4521" s="1">
        <v>17046089</v>
      </c>
      <c r="B4521" s="1" t="s">
        <v>12045</v>
      </c>
      <c r="C4521" s="1" t="s">
        <v>12046</v>
      </c>
      <c r="D4521" s="1" t="s">
        <v>12047</v>
      </c>
      <c r="E4521" s="1" t="s">
        <v>65</v>
      </c>
      <c r="F4521" s="1" t="s">
        <v>102</v>
      </c>
      <c r="G4521" s="1" t="s">
        <v>1053</v>
      </c>
    </row>
    <row r="4522" spans="1:7" x14ac:dyDescent="0.25">
      <c r="A4522" s="1">
        <v>17046090</v>
      </c>
      <c r="B4522" s="1" t="s">
        <v>12048</v>
      </c>
      <c r="C4522" s="1" t="s">
        <v>12049</v>
      </c>
      <c r="D4522" s="1" t="s">
        <v>12050</v>
      </c>
      <c r="E4522" s="1" t="s">
        <v>65</v>
      </c>
      <c r="F4522" s="1" t="s">
        <v>102</v>
      </c>
      <c r="G4522" s="1" t="s">
        <v>1053</v>
      </c>
    </row>
    <row r="4523" spans="1:7" x14ac:dyDescent="0.25">
      <c r="A4523" s="1">
        <v>17046091</v>
      </c>
      <c r="B4523" s="1" t="s">
        <v>12051</v>
      </c>
      <c r="C4523" s="1" t="s">
        <v>12052</v>
      </c>
      <c r="D4523" s="1" t="s">
        <v>12053</v>
      </c>
      <c r="E4523" s="1" t="s">
        <v>65</v>
      </c>
      <c r="F4523" s="1" t="s">
        <v>102</v>
      </c>
      <c r="G4523" s="1" t="s">
        <v>1053</v>
      </c>
    </row>
    <row r="4524" spans="1:7" x14ac:dyDescent="0.25">
      <c r="A4524" s="1">
        <v>17046092</v>
      </c>
      <c r="B4524" s="1" t="s">
        <v>12054</v>
      </c>
      <c r="C4524" s="1" t="s">
        <v>12055</v>
      </c>
      <c r="D4524" s="1" t="s">
        <v>12056</v>
      </c>
      <c r="E4524" s="1" t="s">
        <v>65</v>
      </c>
      <c r="F4524" s="1" t="s">
        <v>102</v>
      </c>
      <c r="G4524" s="1" t="s">
        <v>1053</v>
      </c>
    </row>
    <row r="4525" spans="1:7" x14ac:dyDescent="0.25">
      <c r="A4525" s="1">
        <v>17046093</v>
      </c>
      <c r="B4525" s="1" t="s">
        <v>12057</v>
      </c>
      <c r="C4525" s="1" t="s">
        <v>12058</v>
      </c>
      <c r="D4525" s="1" t="s">
        <v>12059</v>
      </c>
      <c r="E4525" s="1" t="s">
        <v>66</v>
      </c>
      <c r="F4525" s="1" t="s">
        <v>1335</v>
      </c>
      <c r="G4525" s="1" t="s">
        <v>1336</v>
      </c>
    </row>
    <row r="4526" spans="1:7" x14ac:dyDescent="0.25">
      <c r="A4526" s="1">
        <v>17049004</v>
      </c>
      <c r="B4526" s="1" t="s">
        <v>12060</v>
      </c>
      <c r="C4526" s="1" t="s">
        <v>12061</v>
      </c>
      <c r="D4526" s="1" t="s">
        <v>12062</v>
      </c>
      <c r="E4526" s="1" t="s">
        <v>66</v>
      </c>
      <c r="F4526" s="1" t="s">
        <v>892</v>
      </c>
      <c r="G4526" s="1" t="s">
        <v>893</v>
      </c>
    </row>
    <row r="4527" spans="1:7" x14ac:dyDescent="0.25">
      <c r="A4527" s="1">
        <v>17049005</v>
      </c>
      <c r="B4527" s="1" t="s">
        <v>12063</v>
      </c>
      <c r="C4527" s="1" t="s">
        <v>12064</v>
      </c>
      <c r="D4527" s="1" t="s">
        <v>12065</v>
      </c>
      <c r="E4527" s="1" t="s">
        <v>66</v>
      </c>
      <c r="F4527" s="1" t="s">
        <v>892</v>
      </c>
      <c r="G4527" s="1" t="s">
        <v>893</v>
      </c>
    </row>
    <row r="4528" spans="1:7" x14ac:dyDescent="0.25">
      <c r="A4528" s="1">
        <v>17049006</v>
      </c>
      <c r="B4528" s="1" t="s">
        <v>12066</v>
      </c>
      <c r="C4528" s="1" t="s">
        <v>12067</v>
      </c>
      <c r="D4528" s="1" t="s">
        <v>12068</v>
      </c>
      <c r="E4528" s="1" t="s">
        <v>66</v>
      </c>
      <c r="F4528" s="1" t="s">
        <v>892</v>
      </c>
      <c r="G4528" s="1" t="s">
        <v>893</v>
      </c>
    </row>
    <row r="4529" spans="1:7" x14ac:dyDescent="0.25">
      <c r="A4529" s="1">
        <v>17049013</v>
      </c>
      <c r="B4529" s="1" t="s">
        <v>12069</v>
      </c>
      <c r="C4529" s="1" t="s">
        <v>12070</v>
      </c>
      <c r="D4529" s="1" t="s">
        <v>12071</v>
      </c>
      <c r="E4529" s="1" t="s">
        <v>66</v>
      </c>
      <c r="F4529" s="1" t="s">
        <v>892</v>
      </c>
      <c r="G4529" s="1" t="s">
        <v>893</v>
      </c>
    </row>
    <row r="4530" spans="1:7" x14ac:dyDescent="0.25">
      <c r="A4530" s="1">
        <v>17049014</v>
      </c>
      <c r="B4530" s="1" t="s">
        <v>12072</v>
      </c>
      <c r="C4530" s="1" t="s">
        <v>12073</v>
      </c>
      <c r="D4530" s="1" t="s">
        <v>12074</v>
      </c>
      <c r="E4530" s="1" t="s">
        <v>66</v>
      </c>
      <c r="F4530" s="1" t="s">
        <v>285</v>
      </c>
      <c r="G4530" s="1" t="s">
        <v>286</v>
      </c>
    </row>
    <row r="4531" spans="1:7" x14ac:dyDescent="0.25">
      <c r="A4531" s="1">
        <v>17049015</v>
      </c>
      <c r="B4531" s="1" t="s">
        <v>12075</v>
      </c>
      <c r="C4531" s="1" t="s">
        <v>12076</v>
      </c>
      <c r="D4531" s="1" t="s">
        <v>12077</v>
      </c>
      <c r="E4531" s="1" t="s">
        <v>66</v>
      </c>
      <c r="F4531" s="1" t="s">
        <v>285</v>
      </c>
      <c r="G4531" s="1" t="s">
        <v>286</v>
      </c>
    </row>
    <row r="4532" spans="1:7" x14ac:dyDescent="0.25">
      <c r="A4532" s="1">
        <v>17050003</v>
      </c>
      <c r="B4532" s="1" t="s">
        <v>12078</v>
      </c>
      <c r="C4532" s="1" t="s">
        <v>12079</v>
      </c>
      <c r="D4532" s="1" t="s">
        <v>12080</v>
      </c>
      <c r="E4532" s="1" t="s">
        <v>65</v>
      </c>
      <c r="F4532" s="1" t="s">
        <v>12081</v>
      </c>
      <c r="G4532" s="1" t="s">
        <v>12082</v>
      </c>
    </row>
    <row r="4533" spans="1:7" x14ac:dyDescent="0.25">
      <c r="A4533" s="1">
        <v>17050005</v>
      </c>
      <c r="B4533" s="1" t="s">
        <v>12083</v>
      </c>
      <c r="C4533" s="1" t="s">
        <v>12084</v>
      </c>
      <c r="D4533" s="1" t="s">
        <v>12085</v>
      </c>
      <c r="E4533" s="1" t="s">
        <v>65</v>
      </c>
      <c r="F4533" s="1" t="s">
        <v>12081</v>
      </c>
      <c r="G4533" s="1" t="s">
        <v>12082</v>
      </c>
    </row>
    <row r="4534" spans="1:7" x14ac:dyDescent="0.25">
      <c r="A4534" s="1">
        <v>17050006</v>
      </c>
      <c r="B4534" s="1" t="s">
        <v>12086</v>
      </c>
      <c r="C4534" s="1" t="s">
        <v>12087</v>
      </c>
      <c r="D4534" s="1" t="s">
        <v>12088</v>
      </c>
      <c r="E4534" s="1" t="s">
        <v>66</v>
      </c>
      <c r="F4534" s="1" t="s">
        <v>12089</v>
      </c>
      <c r="G4534" s="1" t="s">
        <v>12090</v>
      </c>
    </row>
    <row r="4535" spans="1:7" x14ac:dyDescent="0.25">
      <c r="A4535" s="1">
        <v>17050008</v>
      </c>
      <c r="B4535" s="1" t="s">
        <v>12091</v>
      </c>
      <c r="C4535" s="1" t="s">
        <v>12092</v>
      </c>
      <c r="D4535" s="1" t="s">
        <v>12093</v>
      </c>
      <c r="E4535" s="1" t="s">
        <v>66</v>
      </c>
      <c r="F4535" s="1" t="s">
        <v>12089</v>
      </c>
      <c r="G4535" s="1" t="s">
        <v>12090</v>
      </c>
    </row>
    <row r="4536" spans="1:7" x14ac:dyDescent="0.25">
      <c r="A4536" s="1">
        <v>17050010</v>
      </c>
      <c r="B4536" s="1" t="s">
        <v>12094</v>
      </c>
      <c r="C4536" s="1" t="s">
        <v>12095</v>
      </c>
      <c r="D4536" s="1" t="s">
        <v>12096</v>
      </c>
      <c r="E4536" s="1" t="s">
        <v>65</v>
      </c>
      <c r="F4536" s="1" t="s">
        <v>9390</v>
      </c>
      <c r="G4536" s="1" t="s">
        <v>9391</v>
      </c>
    </row>
    <row r="4537" spans="1:7" x14ac:dyDescent="0.25">
      <c r="A4537" s="1">
        <v>17050011</v>
      </c>
      <c r="B4537" s="1" t="s">
        <v>12097</v>
      </c>
      <c r="C4537" s="1" t="s">
        <v>12098</v>
      </c>
      <c r="D4537" s="1" t="s">
        <v>12099</v>
      </c>
      <c r="E4537" s="1" t="s">
        <v>66</v>
      </c>
      <c r="F4537" s="1" t="s">
        <v>12081</v>
      </c>
      <c r="G4537" s="1" t="s">
        <v>12082</v>
      </c>
    </row>
    <row r="4538" spans="1:7" x14ac:dyDescent="0.25">
      <c r="A4538" s="1">
        <v>17050013</v>
      </c>
      <c r="B4538" s="1" t="s">
        <v>12100</v>
      </c>
      <c r="C4538" s="1" t="s">
        <v>12101</v>
      </c>
      <c r="D4538" s="1" t="s">
        <v>12102</v>
      </c>
      <c r="E4538" s="1" t="s">
        <v>65</v>
      </c>
      <c r="F4538" s="1" t="s">
        <v>12081</v>
      </c>
      <c r="G4538" s="1" t="s">
        <v>12082</v>
      </c>
    </row>
    <row r="4539" spans="1:7" x14ac:dyDescent="0.25">
      <c r="A4539" s="1">
        <v>17050014</v>
      </c>
      <c r="B4539" s="1" t="s">
        <v>9378</v>
      </c>
      <c r="C4539" s="1" t="s">
        <v>9379</v>
      </c>
      <c r="D4539" s="1" t="s">
        <v>9380</v>
      </c>
      <c r="E4539" s="1" t="s">
        <v>66</v>
      </c>
      <c r="F4539" s="1" t="s">
        <v>12103</v>
      </c>
      <c r="G4539" s="1" t="s">
        <v>12104</v>
      </c>
    </row>
    <row r="4540" spans="1:7" x14ac:dyDescent="0.25">
      <c r="A4540" s="1">
        <v>17050015</v>
      </c>
      <c r="B4540" s="1" t="s">
        <v>12097</v>
      </c>
      <c r="C4540" s="1" t="s">
        <v>12098</v>
      </c>
      <c r="D4540" s="1" t="s">
        <v>12099</v>
      </c>
      <c r="E4540" s="1" t="s">
        <v>65</v>
      </c>
      <c r="F4540" s="1" t="s">
        <v>9381</v>
      </c>
      <c r="G4540" s="1" t="s">
        <v>9382</v>
      </c>
    </row>
    <row r="4541" spans="1:7" x14ac:dyDescent="0.25">
      <c r="A4541" s="1">
        <v>17050016</v>
      </c>
      <c r="B4541" s="1" t="s">
        <v>12105</v>
      </c>
      <c r="C4541" s="1" t="s">
        <v>12106</v>
      </c>
      <c r="D4541" s="1" t="s">
        <v>12107</v>
      </c>
      <c r="E4541" s="1" t="s">
        <v>65</v>
      </c>
      <c r="F4541" s="1" t="s">
        <v>12081</v>
      </c>
      <c r="G4541" s="1" t="s">
        <v>12082</v>
      </c>
    </row>
    <row r="4542" spans="1:7" x14ac:dyDescent="0.25">
      <c r="A4542" s="1">
        <v>17050017</v>
      </c>
      <c r="B4542" s="1" t="s">
        <v>12078</v>
      </c>
      <c r="C4542" s="1" t="s">
        <v>12079</v>
      </c>
      <c r="D4542" s="1" t="s">
        <v>12080</v>
      </c>
      <c r="E4542" s="1" t="s">
        <v>66</v>
      </c>
      <c r="F4542" s="1" t="s">
        <v>12103</v>
      </c>
      <c r="G4542" s="1" t="s">
        <v>12104</v>
      </c>
    </row>
    <row r="4543" spans="1:7" x14ac:dyDescent="0.25">
      <c r="A4543" s="1">
        <v>17050018</v>
      </c>
      <c r="B4543" s="1" t="s">
        <v>12108</v>
      </c>
      <c r="C4543" s="1" t="s">
        <v>12109</v>
      </c>
      <c r="D4543" s="1" t="s">
        <v>12110</v>
      </c>
      <c r="E4543" s="1" t="s">
        <v>66</v>
      </c>
      <c r="F4543" s="1" t="s">
        <v>12103</v>
      </c>
      <c r="G4543" s="1" t="s">
        <v>12104</v>
      </c>
    </row>
    <row r="4544" spans="1:7" x14ac:dyDescent="0.25">
      <c r="A4544" s="1">
        <v>17050019</v>
      </c>
      <c r="B4544" s="1" t="s">
        <v>12083</v>
      </c>
      <c r="C4544" s="1" t="s">
        <v>12084</v>
      </c>
      <c r="D4544" s="1" t="s">
        <v>12085</v>
      </c>
      <c r="E4544" s="1" t="s">
        <v>66</v>
      </c>
      <c r="F4544" s="1" t="s">
        <v>12103</v>
      </c>
      <c r="G4544" s="1" t="s">
        <v>12104</v>
      </c>
    </row>
    <row r="4545" spans="1:7" x14ac:dyDescent="0.25">
      <c r="A4545" s="1">
        <v>17050020</v>
      </c>
      <c r="B4545" s="1" t="s">
        <v>12105</v>
      </c>
      <c r="C4545" s="1" t="s">
        <v>12106</v>
      </c>
      <c r="D4545" s="1" t="s">
        <v>12107</v>
      </c>
      <c r="E4545" s="1" t="s">
        <v>66</v>
      </c>
      <c r="F4545" s="1" t="s">
        <v>12103</v>
      </c>
      <c r="G4545" s="1" t="s">
        <v>12104</v>
      </c>
    </row>
    <row r="4546" spans="1:7" x14ac:dyDescent="0.25">
      <c r="A4546" s="1">
        <v>17050021</v>
      </c>
      <c r="B4546" s="1" t="s">
        <v>12111</v>
      </c>
      <c r="C4546" s="1" t="s">
        <v>12112</v>
      </c>
      <c r="D4546" s="1" t="s">
        <v>12113</v>
      </c>
      <c r="E4546" s="1" t="s">
        <v>66</v>
      </c>
      <c r="F4546" s="1" t="s">
        <v>12103</v>
      </c>
      <c r="G4546" s="1" t="s">
        <v>12104</v>
      </c>
    </row>
    <row r="4547" spans="1:7" x14ac:dyDescent="0.25">
      <c r="A4547" s="1">
        <v>17050022</v>
      </c>
      <c r="B4547" s="1" t="s">
        <v>12097</v>
      </c>
      <c r="C4547" s="1" t="s">
        <v>12098</v>
      </c>
      <c r="D4547" s="1" t="s">
        <v>12099</v>
      </c>
      <c r="E4547" s="1" t="s">
        <v>66</v>
      </c>
      <c r="F4547" s="1" t="s">
        <v>12103</v>
      </c>
      <c r="G4547" s="1" t="s">
        <v>12104</v>
      </c>
    </row>
    <row r="4548" spans="1:7" x14ac:dyDescent="0.25">
      <c r="A4548" s="1">
        <v>17050023</v>
      </c>
      <c r="B4548" s="1" t="s">
        <v>12114</v>
      </c>
      <c r="C4548" s="1" t="s">
        <v>12115</v>
      </c>
      <c r="D4548" s="1" t="s">
        <v>12116</v>
      </c>
      <c r="E4548" s="1" t="s">
        <v>66</v>
      </c>
      <c r="F4548" s="1" t="s">
        <v>12103</v>
      </c>
      <c r="G4548" s="1" t="s">
        <v>12104</v>
      </c>
    </row>
    <row r="4549" spans="1:7" x14ac:dyDescent="0.25">
      <c r="A4549" s="1">
        <v>17050029</v>
      </c>
      <c r="B4549" s="1" t="s">
        <v>9378</v>
      </c>
      <c r="C4549" s="1" t="s">
        <v>9379</v>
      </c>
      <c r="D4549" s="1" t="s">
        <v>9380</v>
      </c>
      <c r="E4549" s="1" t="s">
        <v>66</v>
      </c>
      <c r="F4549" s="1" t="s">
        <v>12081</v>
      </c>
      <c r="G4549" s="1" t="s">
        <v>12082</v>
      </c>
    </row>
    <row r="4550" spans="1:7" x14ac:dyDescent="0.25">
      <c r="A4550" s="1">
        <v>17050046</v>
      </c>
      <c r="B4550" s="1" t="s">
        <v>12086</v>
      </c>
      <c r="C4550" s="1" t="s">
        <v>12087</v>
      </c>
      <c r="D4550" s="1" t="s">
        <v>12088</v>
      </c>
      <c r="E4550" s="1" t="s">
        <v>65</v>
      </c>
      <c r="F4550" s="1" t="s">
        <v>9390</v>
      </c>
      <c r="G4550" s="1" t="s">
        <v>9391</v>
      </c>
    </row>
    <row r="4551" spans="1:7" x14ac:dyDescent="0.25">
      <c r="A4551" s="1">
        <v>17050047</v>
      </c>
      <c r="B4551" s="1" t="s">
        <v>12117</v>
      </c>
      <c r="C4551" s="1" t="s">
        <v>12118</v>
      </c>
      <c r="D4551" s="1" t="s">
        <v>12119</v>
      </c>
      <c r="E4551" s="1" t="s">
        <v>65</v>
      </c>
      <c r="F4551" s="1" t="s">
        <v>9390</v>
      </c>
      <c r="G4551" s="1" t="s">
        <v>9391</v>
      </c>
    </row>
    <row r="4552" spans="1:7" x14ac:dyDescent="0.25">
      <c r="A4552" s="1">
        <v>17050048</v>
      </c>
      <c r="B4552" s="1" t="s">
        <v>12120</v>
      </c>
      <c r="C4552" s="1" t="s">
        <v>12121</v>
      </c>
      <c r="D4552" s="1" t="s">
        <v>12122</v>
      </c>
      <c r="E4552" s="1" t="s">
        <v>65</v>
      </c>
      <c r="F4552" s="1" t="s">
        <v>9390</v>
      </c>
      <c r="G4552" s="1" t="s">
        <v>9391</v>
      </c>
    </row>
    <row r="4553" spans="1:7" x14ac:dyDescent="0.25">
      <c r="A4553" s="1">
        <v>17050050</v>
      </c>
      <c r="B4553" s="1" t="s">
        <v>12091</v>
      </c>
      <c r="C4553" s="1" t="s">
        <v>12092</v>
      </c>
      <c r="D4553" s="1" t="s">
        <v>12093</v>
      </c>
      <c r="E4553" s="1" t="s">
        <v>65</v>
      </c>
      <c r="F4553" s="1" t="s">
        <v>9390</v>
      </c>
      <c r="G4553" s="1" t="s">
        <v>9391</v>
      </c>
    </row>
    <row r="4554" spans="1:7" x14ac:dyDescent="0.25">
      <c r="A4554" s="1">
        <v>17050069</v>
      </c>
      <c r="B4554" s="1" t="s">
        <v>12111</v>
      </c>
      <c r="C4554" s="1" t="s">
        <v>12112</v>
      </c>
      <c r="D4554" s="1" t="s">
        <v>12113</v>
      </c>
      <c r="E4554" s="1" t="s">
        <v>66</v>
      </c>
      <c r="F4554" s="1" t="s">
        <v>12081</v>
      </c>
      <c r="G4554" s="1" t="s">
        <v>12082</v>
      </c>
    </row>
    <row r="4555" spans="1:7" x14ac:dyDescent="0.25">
      <c r="A4555" s="1">
        <v>17050072</v>
      </c>
      <c r="B4555" s="1" t="s">
        <v>12114</v>
      </c>
      <c r="C4555" s="1" t="s">
        <v>12115</v>
      </c>
      <c r="D4555" s="1" t="s">
        <v>12116</v>
      </c>
      <c r="E4555" s="1" t="s">
        <v>65</v>
      </c>
      <c r="F4555" s="1" t="s">
        <v>12081</v>
      </c>
      <c r="G4555" s="1" t="s">
        <v>12082</v>
      </c>
    </row>
    <row r="4556" spans="1:7" x14ac:dyDescent="0.25">
      <c r="A4556" s="1">
        <v>17050073</v>
      </c>
      <c r="B4556" s="1" t="s">
        <v>12086</v>
      </c>
      <c r="C4556" s="1" t="s">
        <v>12087</v>
      </c>
      <c r="D4556" s="1" t="s">
        <v>12088</v>
      </c>
      <c r="E4556" s="1" t="s">
        <v>66</v>
      </c>
      <c r="F4556" s="1" t="s">
        <v>12123</v>
      </c>
      <c r="G4556" s="1" t="s">
        <v>12124</v>
      </c>
    </row>
    <row r="4557" spans="1:7" x14ac:dyDescent="0.25">
      <c r="A4557" s="1">
        <v>17050074</v>
      </c>
      <c r="B4557" s="1" t="s">
        <v>9378</v>
      </c>
      <c r="C4557" s="1" t="s">
        <v>9379</v>
      </c>
      <c r="D4557" s="1" t="s">
        <v>9380</v>
      </c>
      <c r="E4557" s="1" t="s">
        <v>65</v>
      </c>
      <c r="F4557" s="1" t="s">
        <v>9381</v>
      </c>
      <c r="G4557" s="1" t="s">
        <v>9382</v>
      </c>
    </row>
    <row r="4558" spans="1:7" x14ac:dyDescent="0.25">
      <c r="A4558" s="1">
        <v>17050075</v>
      </c>
      <c r="B4558" s="1" t="s">
        <v>12111</v>
      </c>
      <c r="C4558" s="1" t="s">
        <v>12112</v>
      </c>
      <c r="D4558" s="1" t="s">
        <v>12113</v>
      </c>
      <c r="E4558" s="1" t="s">
        <v>65</v>
      </c>
      <c r="F4558" s="1" t="s">
        <v>9381</v>
      </c>
      <c r="G4558" s="1" t="s">
        <v>9382</v>
      </c>
    </row>
    <row r="4559" spans="1:7" x14ac:dyDescent="0.25">
      <c r="A4559" s="1">
        <v>17050076</v>
      </c>
      <c r="B4559" s="1" t="s">
        <v>9387</v>
      </c>
      <c r="C4559" s="1" t="s">
        <v>9388</v>
      </c>
      <c r="D4559" s="1" t="s">
        <v>9389</v>
      </c>
      <c r="E4559" s="1" t="s">
        <v>65</v>
      </c>
      <c r="F4559" s="1" t="s">
        <v>9390</v>
      </c>
      <c r="G4559" s="1" t="s">
        <v>9391</v>
      </c>
    </row>
    <row r="4560" spans="1:7" x14ac:dyDescent="0.25">
      <c r="A4560" s="1">
        <v>17050077</v>
      </c>
      <c r="B4560" s="1" t="s">
        <v>12125</v>
      </c>
      <c r="C4560" s="1" t="s">
        <v>12126</v>
      </c>
      <c r="D4560" s="1" t="s">
        <v>12127</v>
      </c>
      <c r="E4560" s="1" t="s">
        <v>66</v>
      </c>
      <c r="F4560" s="1" t="s">
        <v>9513</v>
      </c>
      <c r="G4560" s="1" t="s">
        <v>9514</v>
      </c>
    </row>
    <row r="4561" spans="1:7" x14ac:dyDescent="0.25">
      <c r="A4561" s="1">
        <v>17050078</v>
      </c>
      <c r="B4561" s="1" t="s">
        <v>12128</v>
      </c>
      <c r="C4561" s="1" t="s">
        <v>12129</v>
      </c>
      <c r="D4561" s="1" t="s">
        <v>12130</v>
      </c>
      <c r="E4561" s="1" t="s">
        <v>66</v>
      </c>
      <c r="F4561" s="1" t="s">
        <v>12131</v>
      </c>
      <c r="G4561" s="1" t="s">
        <v>12132</v>
      </c>
    </row>
    <row r="4562" spans="1:7" x14ac:dyDescent="0.25">
      <c r="A4562" s="1">
        <v>17050079</v>
      </c>
      <c r="B4562" s="1" t="s">
        <v>12133</v>
      </c>
      <c r="C4562" s="1" t="s">
        <v>12134</v>
      </c>
      <c r="D4562" s="1" t="s">
        <v>12135</v>
      </c>
      <c r="E4562" s="1" t="s">
        <v>65</v>
      </c>
      <c r="F4562" s="1" t="s">
        <v>9381</v>
      </c>
      <c r="G4562" s="1" t="s">
        <v>9382</v>
      </c>
    </row>
    <row r="4563" spans="1:7" x14ac:dyDescent="0.25">
      <c r="A4563" s="1">
        <v>17060000</v>
      </c>
      <c r="B4563" s="1" t="s">
        <v>12136</v>
      </c>
      <c r="C4563" s="1" t="s">
        <v>12137</v>
      </c>
      <c r="D4563" s="1" t="s">
        <v>12138</v>
      </c>
      <c r="E4563" s="1" t="s">
        <v>65</v>
      </c>
      <c r="F4563" s="1" t="s">
        <v>9395</v>
      </c>
      <c r="G4563" s="1" t="s">
        <v>9396</v>
      </c>
    </row>
    <row r="4564" spans="1:7" x14ac:dyDescent="0.25">
      <c r="A4564" s="1">
        <v>17060002</v>
      </c>
      <c r="B4564" s="1" t="s">
        <v>12139</v>
      </c>
      <c r="C4564" s="1" t="s">
        <v>12140</v>
      </c>
      <c r="D4564" s="1" t="s">
        <v>12141</v>
      </c>
      <c r="E4564" s="1" t="s">
        <v>66</v>
      </c>
      <c r="F4564" s="1" t="s">
        <v>9395</v>
      </c>
      <c r="G4564" s="1" t="s">
        <v>9396</v>
      </c>
    </row>
    <row r="4565" spans="1:7" x14ac:dyDescent="0.25">
      <c r="A4565" s="1">
        <v>17060010</v>
      </c>
      <c r="B4565" s="1" t="s">
        <v>12142</v>
      </c>
      <c r="C4565" s="1" t="s">
        <v>12143</v>
      </c>
      <c r="D4565" s="1" t="s">
        <v>12144</v>
      </c>
      <c r="E4565" s="1" t="s">
        <v>65</v>
      </c>
      <c r="F4565" s="1" t="s">
        <v>9395</v>
      </c>
      <c r="G4565" s="1" t="s">
        <v>9396</v>
      </c>
    </row>
    <row r="4566" spans="1:7" x14ac:dyDescent="0.25">
      <c r="A4566" s="1">
        <v>17060012</v>
      </c>
      <c r="B4566" s="1" t="s">
        <v>12145</v>
      </c>
      <c r="C4566" s="1" t="s">
        <v>12146</v>
      </c>
      <c r="D4566" s="1" t="s">
        <v>12147</v>
      </c>
      <c r="E4566" s="1" t="s">
        <v>65</v>
      </c>
      <c r="F4566" s="1" t="s">
        <v>9395</v>
      </c>
      <c r="G4566" s="1" t="s">
        <v>9396</v>
      </c>
    </row>
    <row r="4567" spans="1:7" x14ac:dyDescent="0.25">
      <c r="A4567" s="1">
        <v>17060013</v>
      </c>
      <c r="B4567" s="1" t="s">
        <v>12148</v>
      </c>
      <c r="C4567" s="1" t="s">
        <v>12149</v>
      </c>
      <c r="D4567" s="1" t="s">
        <v>12150</v>
      </c>
      <c r="E4567" s="1" t="s">
        <v>65</v>
      </c>
      <c r="F4567" s="1" t="s">
        <v>9395</v>
      </c>
      <c r="G4567" s="1" t="s">
        <v>9396</v>
      </c>
    </row>
    <row r="4568" spans="1:7" x14ac:dyDescent="0.25">
      <c r="A4568" s="1">
        <v>17060017</v>
      </c>
      <c r="B4568" s="1" t="s">
        <v>12151</v>
      </c>
      <c r="C4568" s="1" t="s">
        <v>12152</v>
      </c>
      <c r="D4568" s="1" t="s">
        <v>12153</v>
      </c>
      <c r="E4568" s="1" t="s">
        <v>66</v>
      </c>
      <c r="F4568" s="1" t="s">
        <v>12154</v>
      </c>
      <c r="G4568" s="1" t="s">
        <v>12155</v>
      </c>
    </row>
    <row r="4569" spans="1:7" x14ac:dyDescent="0.25">
      <c r="A4569" s="1">
        <v>17060018</v>
      </c>
      <c r="B4569" s="1" t="s">
        <v>12156</v>
      </c>
      <c r="C4569" s="1" t="s">
        <v>12157</v>
      </c>
      <c r="D4569" s="1" t="s">
        <v>12158</v>
      </c>
      <c r="E4569" s="1" t="s">
        <v>66</v>
      </c>
      <c r="F4569" s="1" t="s">
        <v>12154</v>
      </c>
      <c r="G4569" s="1" t="s">
        <v>12155</v>
      </c>
    </row>
    <row r="4570" spans="1:7" x14ac:dyDescent="0.25">
      <c r="A4570" s="1">
        <v>17060034</v>
      </c>
      <c r="B4570" s="1" t="s">
        <v>9392</v>
      </c>
      <c r="C4570" s="1" t="s">
        <v>9393</v>
      </c>
      <c r="D4570" s="1" t="s">
        <v>9394</v>
      </c>
      <c r="E4570" s="1" t="s">
        <v>66</v>
      </c>
      <c r="F4570" s="1" t="s">
        <v>12154</v>
      </c>
      <c r="G4570" s="1" t="s">
        <v>12155</v>
      </c>
    </row>
    <row r="4571" spans="1:7" x14ac:dyDescent="0.25">
      <c r="A4571" s="1">
        <v>17060037</v>
      </c>
      <c r="B4571" s="1" t="s">
        <v>12159</v>
      </c>
      <c r="C4571" s="1" t="s">
        <v>12160</v>
      </c>
      <c r="D4571" s="1" t="s">
        <v>12161</v>
      </c>
      <c r="E4571" s="1" t="s">
        <v>66</v>
      </c>
      <c r="F4571" s="1" t="s">
        <v>12154</v>
      </c>
      <c r="G4571" s="1" t="s">
        <v>12155</v>
      </c>
    </row>
    <row r="4572" spans="1:7" x14ac:dyDescent="0.25">
      <c r="A4572" s="1">
        <v>17060040</v>
      </c>
      <c r="B4572" s="1" t="s">
        <v>9392</v>
      </c>
      <c r="C4572" s="1" t="s">
        <v>9393</v>
      </c>
      <c r="D4572" s="1" t="s">
        <v>9394</v>
      </c>
      <c r="E4572" s="1" t="s">
        <v>65</v>
      </c>
      <c r="F4572" s="1" t="s">
        <v>9395</v>
      </c>
      <c r="G4572" s="1" t="s">
        <v>9396</v>
      </c>
    </row>
    <row r="4573" spans="1:7" x14ac:dyDescent="0.25">
      <c r="A4573" s="1">
        <v>17060044</v>
      </c>
      <c r="B4573" s="1" t="s">
        <v>12162</v>
      </c>
      <c r="C4573" s="1" t="s">
        <v>12163</v>
      </c>
      <c r="D4573" s="1" t="s">
        <v>12164</v>
      </c>
      <c r="E4573" s="1" t="s">
        <v>66</v>
      </c>
      <c r="F4573" s="1" t="s">
        <v>12165</v>
      </c>
      <c r="G4573" s="1" t="s">
        <v>12166</v>
      </c>
    </row>
    <row r="4574" spans="1:7" x14ac:dyDescent="0.25">
      <c r="A4574" s="1">
        <v>17060045</v>
      </c>
      <c r="B4574" s="1" t="s">
        <v>12167</v>
      </c>
      <c r="C4574" s="1" t="s">
        <v>12168</v>
      </c>
      <c r="D4574" s="1" t="s">
        <v>12169</v>
      </c>
      <c r="E4574" s="1" t="s">
        <v>65</v>
      </c>
      <c r="F4574" s="1" t="s">
        <v>9395</v>
      </c>
      <c r="G4574" s="1" t="s">
        <v>9396</v>
      </c>
    </row>
    <row r="4575" spans="1:7" x14ac:dyDescent="0.25">
      <c r="A4575" s="1">
        <v>17060046</v>
      </c>
      <c r="B4575" s="1" t="s">
        <v>12162</v>
      </c>
      <c r="C4575" s="1" t="s">
        <v>12163</v>
      </c>
      <c r="D4575" s="1" t="s">
        <v>12164</v>
      </c>
      <c r="E4575" s="1" t="s">
        <v>66</v>
      </c>
      <c r="F4575" s="1" t="s">
        <v>12170</v>
      </c>
      <c r="G4575" s="1" t="s">
        <v>12171</v>
      </c>
    </row>
    <row r="4576" spans="1:7" x14ac:dyDescent="0.25">
      <c r="A4576" s="1">
        <v>17060053</v>
      </c>
      <c r="B4576" s="1" t="s">
        <v>12172</v>
      </c>
      <c r="C4576" s="1" t="s">
        <v>12173</v>
      </c>
      <c r="D4576" s="1" t="s">
        <v>12174</v>
      </c>
      <c r="E4576" s="1" t="s">
        <v>66</v>
      </c>
      <c r="F4576" s="1" t="s">
        <v>12154</v>
      </c>
      <c r="G4576" s="1" t="s">
        <v>12155</v>
      </c>
    </row>
    <row r="4577" spans="1:7" x14ac:dyDescent="0.25">
      <c r="A4577" s="1">
        <v>17060054</v>
      </c>
      <c r="B4577" s="1" t="s">
        <v>12159</v>
      </c>
      <c r="C4577" s="1" t="s">
        <v>12160</v>
      </c>
      <c r="D4577" s="1" t="s">
        <v>12161</v>
      </c>
      <c r="E4577" s="1" t="s">
        <v>66</v>
      </c>
      <c r="F4577" s="1" t="s">
        <v>12154</v>
      </c>
      <c r="G4577" s="1" t="s">
        <v>12155</v>
      </c>
    </row>
    <row r="4578" spans="1:7" x14ac:dyDescent="0.25">
      <c r="A4578" s="1">
        <v>17060055</v>
      </c>
      <c r="B4578" s="1" t="s">
        <v>12175</v>
      </c>
      <c r="C4578" s="1" t="s">
        <v>12176</v>
      </c>
      <c r="D4578" s="1" t="s">
        <v>12177</v>
      </c>
      <c r="E4578" s="1" t="s">
        <v>66</v>
      </c>
      <c r="F4578" s="1" t="s">
        <v>12165</v>
      </c>
      <c r="G4578" s="1" t="s">
        <v>12166</v>
      </c>
    </row>
    <row r="4579" spans="1:7" x14ac:dyDescent="0.25">
      <c r="A4579" s="1">
        <v>17070002</v>
      </c>
      <c r="B4579" s="1" t="s">
        <v>12178</v>
      </c>
      <c r="C4579" s="1" t="s">
        <v>12179</v>
      </c>
      <c r="D4579" s="1" t="s">
        <v>12180</v>
      </c>
      <c r="E4579" s="1" t="s">
        <v>65</v>
      </c>
      <c r="F4579" s="1" t="s">
        <v>12181</v>
      </c>
      <c r="G4579" s="1" t="s">
        <v>12182</v>
      </c>
    </row>
    <row r="4580" spans="1:7" x14ac:dyDescent="0.25">
      <c r="A4580" s="1">
        <v>17070003</v>
      </c>
      <c r="B4580" s="1" t="s">
        <v>12183</v>
      </c>
      <c r="C4580" s="1" t="s">
        <v>12184</v>
      </c>
      <c r="D4580" s="1" t="s">
        <v>12185</v>
      </c>
      <c r="E4580" s="1" t="s">
        <v>65</v>
      </c>
      <c r="F4580" s="1" t="s">
        <v>12181</v>
      </c>
      <c r="G4580" s="1" t="s">
        <v>12182</v>
      </c>
    </row>
    <row r="4581" spans="1:7" x14ac:dyDescent="0.25">
      <c r="A4581" s="1">
        <v>17070004</v>
      </c>
      <c r="B4581" s="1" t="s">
        <v>12186</v>
      </c>
      <c r="C4581" s="1" t="s">
        <v>12187</v>
      </c>
      <c r="D4581" s="1" t="s">
        <v>12188</v>
      </c>
      <c r="E4581" s="1" t="s">
        <v>65</v>
      </c>
      <c r="F4581" s="1" t="s">
        <v>12181</v>
      </c>
      <c r="G4581" s="1" t="s">
        <v>12182</v>
      </c>
    </row>
    <row r="4582" spans="1:7" x14ac:dyDescent="0.25">
      <c r="A4582" s="1">
        <v>17070005</v>
      </c>
      <c r="B4582" s="1" t="s">
        <v>12189</v>
      </c>
      <c r="C4582" s="1" t="s">
        <v>12190</v>
      </c>
      <c r="D4582" s="1" t="s">
        <v>12191</v>
      </c>
      <c r="E4582" s="1" t="s">
        <v>65</v>
      </c>
      <c r="F4582" s="1" t="s">
        <v>12181</v>
      </c>
      <c r="G4582" s="1" t="s">
        <v>12182</v>
      </c>
    </row>
    <row r="4583" spans="1:7" x14ac:dyDescent="0.25">
      <c r="A4583" s="1">
        <v>17070006</v>
      </c>
      <c r="B4583" s="1" t="s">
        <v>12192</v>
      </c>
      <c r="C4583" s="1" t="s">
        <v>12193</v>
      </c>
      <c r="D4583" s="1" t="s">
        <v>12194</v>
      </c>
      <c r="E4583" s="1" t="s">
        <v>65</v>
      </c>
      <c r="F4583" s="1" t="s">
        <v>12181</v>
      </c>
      <c r="G4583" s="1" t="s">
        <v>12182</v>
      </c>
    </row>
    <row r="4584" spans="1:7" x14ac:dyDescent="0.25">
      <c r="A4584" s="1">
        <v>17070007</v>
      </c>
      <c r="B4584" s="1" t="s">
        <v>12195</v>
      </c>
      <c r="C4584" s="1" t="s">
        <v>12196</v>
      </c>
      <c r="D4584" s="1" t="s">
        <v>12197</v>
      </c>
      <c r="E4584" s="1" t="s">
        <v>65</v>
      </c>
      <c r="F4584" s="1" t="s">
        <v>2148</v>
      </c>
      <c r="G4584" s="1" t="s">
        <v>2149</v>
      </c>
    </row>
    <row r="4585" spans="1:7" x14ac:dyDescent="0.25">
      <c r="A4585" s="1">
        <v>17070010</v>
      </c>
      <c r="B4585" s="1" t="s">
        <v>12192</v>
      </c>
      <c r="C4585" s="1" t="s">
        <v>12193</v>
      </c>
      <c r="D4585" s="1" t="s">
        <v>12194</v>
      </c>
      <c r="E4585" s="1" t="s">
        <v>66</v>
      </c>
      <c r="F4585" s="1" t="s">
        <v>1067</v>
      </c>
      <c r="G4585" s="1" t="s">
        <v>1068</v>
      </c>
    </row>
    <row r="4586" spans="1:7" x14ac:dyDescent="0.25">
      <c r="A4586" s="1">
        <v>17070011</v>
      </c>
      <c r="B4586" s="1" t="s">
        <v>12198</v>
      </c>
      <c r="C4586" s="1" t="s">
        <v>12199</v>
      </c>
      <c r="D4586" s="1" t="s">
        <v>12200</v>
      </c>
      <c r="E4586" s="1" t="s">
        <v>65</v>
      </c>
      <c r="F4586" s="1" t="s">
        <v>2148</v>
      </c>
      <c r="G4586" s="1" t="s">
        <v>2149</v>
      </c>
    </row>
    <row r="4587" spans="1:7" x14ac:dyDescent="0.25">
      <c r="A4587" s="1">
        <v>17070014</v>
      </c>
      <c r="B4587" s="1" t="s">
        <v>12201</v>
      </c>
      <c r="C4587" s="1" t="s">
        <v>12202</v>
      </c>
      <c r="D4587" s="1" t="s">
        <v>12203</v>
      </c>
      <c r="E4587" s="1" t="s">
        <v>65</v>
      </c>
      <c r="F4587" s="1" t="s">
        <v>2148</v>
      </c>
      <c r="G4587" s="1" t="s">
        <v>2149</v>
      </c>
    </row>
    <row r="4588" spans="1:7" x14ac:dyDescent="0.25">
      <c r="A4588" s="1">
        <v>17070017</v>
      </c>
      <c r="B4588" s="1" t="s">
        <v>12204</v>
      </c>
      <c r="C4588" s="1" t="s">
        <v>12205</v>
      </c>
      <c r="D4588" s="1" t="s">
        <v>12206</v>
      </c>
      <c r="E4588" s="1" t="s">
        <v>65</v>
      </c>
      <c r="F4588" s="1" t="s">
        <v>2148</v>
      </c>
      <c r="G4588" s="1" t="s">
        <v>2149</v>
      </c>
    </row>
    <row r="4589" spans="1:7" x14ac:dyDescent="0.25">
      <c r="A4589" s="1">
        <v>17070018</v>
      </c>
      <c r="B4589" s="1" t="s">
        <v>12207</v>
      </c>
      <c r="C4589" s="1" t="s">
        <v>12208</v>
      </c>
      <c r="D4589" s="1" t="s">
        <v>12209</v>
      </c>
      <c r="E4589" s="1" t="s">
        <v>65</v>
      </c>
      <c r="F4589" s="1" t="s">
        <v>2148</v>
      </c>
      <c r="G4589" s="1" t="s">
        <v>2149</v>
      </c>
    </row>
    <row r="4590" spans="1:7" x14ac:dyDescent="0.25">
      <c r="A4590" s="1">
        <v>17070021</v>
      </c>
      <c r="B4590" s="1" t="s">
        <v>12210</v>
      </c>
      <c r="C4590" s="1" t="s">
        <v>12211</v>
      </c>
      <c r="D4590" s="1" t="s">
        <v>12212</v>
      </c>
      <c r="E4590" s="1" t="s">
        <v>66</v>
      </c>
      <c r="F4590" s="1" t="s">
        <v>1067</v>
      </c>
      <c r="G4590" s="1" t="s">
        <v>1068</v>
      </c>
    </row>
    <row r="4591" spans="1:7" x14ac:dyDescent="0.25">
      <c r="A4591" s="1">
        <v>17070022</v>
      </c>
      <c r="B4591" s="1" t="s">
        <v>12213</v>
      </c>
      <c r="C4591" s="1" t="s">
        <v>12214</v>
      </c>
      <c r="D4591" s="1" t="s">
        <v>12215</v>
      </c>
      <c r="E4591" s="1" t="s">
        <v>66</v>
      </c>
      <c r="F4591" s="1" t="s">
        <v>12216</v>
      </c>
      <c r="G4591" s="1" t="s">
        <v>12217</v>
      </c>
    </row>
    <row r="4592" spans="1:7" x14ac:dyDescent="0.25">
      <c r="A4592" s="1">
        <v>17070025</v>
      </c>
      <c r="B4592" s="1" t="s">
        <v>12218</v>
      </c>
      <c r="C4592" s="1" t="s">
        <v>12219</v>
      </c>
      <c r="D4592" s="1" t="s">
        <v>12220</v>
      </c>
      <c r="E4592" s="1" t="s">
        <v>65</v>
      </c>
      <c r="F4592" s="1" t="s">
        <v>2148</v>
      </c>
      <c r="G4592" s="1" t="s">
        <v>2149</v>
      </c>
    </row>
    <row r="4593" spans="1:7" x14ac:dyDescent="0.25">
      <c r="A4593" s="1">
        <v>17070027</v>
      </c>
      <c r="B4593" s="1" t="s">
        <v>12221</v>
      </c>
      <c r="C4593" s="1" t="s">
        <v>12222</v>
      </c>
      <c r="D4593" s="1" t="s">
        <v>12223</v>
      </c>
      <c r="E4593" s="1" t="s">
        <v>65</v>
      </c>
      <c r="F4593" s="1" t="s">
        <v>12181</v>
      </c>
      <c r="G4593" s="1" t="s">
        <v>12182</v>
      </c>
    </row>
    <row r="4594" spans="1:7" x14ac:dyDescent="0.25">
      <c r="A4594" s="1">
        <v>17070028</v>
      </c>
      <c r="B4594" s="1" t="s">
        <v>12224</v>
      </c>
      <c r="C4594" s="1" t="s">
        <v>12225</v>
      </c>
      <c r="D4594" s="1" t="s">
        <v>12226</v>
      </c>
      <c r="E4594" s="1" t="s">
        <v>65</v>
      </c>
      <c r="F4594" s="1" t="s">
        <v>12181</v>
      </c>
      <c r="G4594" s="1" t="s">
        <v>12182</v>
      </c>
    </row>
    <row r="4595" spans="1:7" x14ac:dyDescent="0.25">
      <c r="A4595" s="1">
        <v>17070029</v>
      </c>
      <c r="B4595" s="1" t="s">
        <v>12227</v>
      </c>
      <c r="C4595" s="1" t="s">
        <v>12228</v>
      </c>
      <c r="D4595" s="1" t="s">
        <v>12229</v>
      </c>
      <c r="E4595" s="1" t="s">
        <v>65</v>
      </c>
      <c r="F4595" s="1" t="s">
        <v>12181</v>
      </c>
      <c r="G4595" s="1" t="s">
        <v>12182</v>
      </c>
    </row>
    <row r="4596" spans="1:7" x14ac:dyDescent="0.25">
      <c r="A4596" s="1">
        <v>17070035</v>
      </c>
      <c r="B4596" s="1" t="s">
        <v>12230</v>
      </c>
      <c r="C4596" s="1" t="s">
        <v>12231</v>
      </c>
      <c r="D4596" s="1" t="s">
        <v>12232</v>
      </c>
      <c r="E4596" s="1" t="s">
        <v>65</v>
      </c>
      <c r="F4596" s="1" t="s">
        <v>2148</v>
      </c>
      <c r="G4596" s="1" t="s">
        <v>2149</v>
      </c>
    </row>
    <row r="4597" spans="1:7" x14ac:dyDescent="0.25">
      <c r="A4597" s="1">
        <v>17070036</v>
      </c>
      <c r="B4597" s="1" t="s">
        <v>12233</v>
      </c>
      <c r="C4597" s="1" t="s">
        <v>12234</v>
      </c>
      <c r="D4597" s="1" t="s">
        <v>12235</v>
      </c>
      <c r="E4597" s="1" t="s">
        <v>65</v>
      </c>
      <c r="F4597" s="1" t="s">
        <v>2148</v>
      </c>
      <c r="G4597" s="1" t="s">
        <v>2149</v>
      </c>
    </row>
    <row r="4598" spans="1:7" x14ac:dyDescent="0.25">
      <c r="A4598" s="1">
        <v>17070039</v>
      </c>
      <c r="B4598" s="1" t="s">
        <v>12236</v>
      </c>
      <c r="C4598" s="1" t="s">
        <v>12237</v>
      </c>
      <c r="D4598" s="1" t="s">
        <v>12238</v>
      </c>
      <c r="E4598" s="1" t="s">
        <v>65</v>
      </c>
      <c r="F4598" s="1" t="s">
        <v>3607</v>
      </c>
      <c r="G4598" s="1" t="s">
        <v>3608</v>
      </c>
    </row>
    <row r="4599" spans="1:7" x14ac:dyDescent="0.25">
      <c r="A4599" s="1">
        <v>17073000</v>
      </c>
      <c r="B4599" s="1" t="s">
        <v>12239</v>
      </c>
      <c r="C4599" s="1" t="s">
        <v>12240</v>
      </c>
      <c r="D4599" s="1" t="s">
        <v>12241</v>
      </c>
      <c r="E4599" s="1" t="s">
        <v>65</v>
      </c>
      <c r="F4599" s="1" t="s">
        <v>1792</v>
      </c>
      <c r="G4599" s="1" t="s">
        <v>1793</v>
      </c>
    </row>
    <row r="4600" spans="1:7" x14ac:dyDescent="0.25">
      <c r="A4600" s="1">
        <v>17073001</v>
      </c>
      <c r="B4600" s="1" t="s">
        <v>12236</v>
      </c>
      <c r="C4600" s="1" t="s">
        <v>12237</v>
      </c>
      <c r="D4600" s="1" t="s">
        <v>12238</v>
      </c>
      <c r="E4600" s="1" t="s">
        <v>65</v>
      </c>
      <c r="F4600" s="1" t="s">
        <v>1792</v>
      </c>
      <c r="G4600" s="1" t="s">
        <v>1793</v>
      </c>
    </row>
    <row r="4601" spans="1:7" x14ac:dyDescent="0.25">
      <c r="A4601" s="1">
        <v>17073002</v>
      </c>
      <c r="B4601" s="1" t="s">
        <v>12242</v>
      </c>
      <c r="C4601" s="1" t="s">
        <v>12243</v>
      </c>
      <c r="D4601" s="1" t="s">
        <v>12244</v>
      </c>
      <c r="E4601" s="1" t="s">
        <v>65</v>
      </c>
      <c r="F4601" s="1" t="s">
        <v>1792</v>
      </c>
      <c r="G4601" s="1" t="s">
        <v>1793</v>
      </c>
    </row>
    <row r="4602" spans="1:7" x14ac:dyDescent="0.25">
      <c r="A4602" s="1">
        <v>17073003</v>
      </c>
      <c r="B4602" s="1" t="s">
        <v>12245</v>
      </c>
      <c r="C4602" s="1" t="s">
        <v>12246</v>
      </c>
      <c r="D4602" s="1" t="s">
        <v>12247</v>
      </c>
      <c r="E4602" s="1" t="s">
        <v>65</v>
      </c>
      <c r="F4602" s="1" t="s">
        <v>1792</v>
      </c>
      <c r="G4602" s="1" t="s">
        <v>1793</v>
      </c>
    </row>
    <row r="4603" spans="1:7" x14ac:dyDescent="0.25">
      <c r="A4603" s="1">
        <v>17073004</v>
      </c>
      <c r="B4603" s="1" t="s">
        <v>12248</v>
      </c>
      <c r="C4603" s="1" t="s">
        <v>12249</v>
      </c>
      <c r="D4603" s="1" t="s">
        <v>12250</v>
      </c>
      <c r="E4603" s="1" t="s">
        <v>65</v>
      </c>
      <c r="F4603" s="1" t="s">
        <v>1792</v>
      </c>
      <c r="G4603" s="1" t="s">
        <v>1793</v>
      </c>
    </row>
    <row r="4604" spans="1:7" x14ac:dyDescent="0.25">
      <c r="A4604" s="1">
        <v>17073005</v>
      </c>
      <c r="B4604" s="1" t="s">
        <v>12251</v>
      </c>
      <c r="C4604" s="1" t="s">
        <v>12252</v>
      </c>
      <c r="D4604" s="1" t="s">
        <v>12253</v>
      </c>
      <c r="E4604" s="1" t="s">
        <v>65</v>
      </c>
      <c r="F4604" s="1" t="s">
        <v>1792</v>
      </c>
      <c r="G4604" s="1" t="s">
        <v>1793</v>
      </c>
    </row>
    <row r="4605" spans="1:7" x14ac:dyDescent="0.25">
      <c r="A4605" s="1">
        <v>17073006</v>
      </c>
      <c r="B4605" s="1" t="s">
        <v>12254</v>
      </c>
      <c r="C4605" s="1" t="s">
        <v>12255</v>
      </c>
      <c r="D4605" s="1" t="s">
        <v>12256</v>
      </c>
      <c r="E4605" s="1" t="s">
        <v>65</v>
      </c>
      <c r="F4605" s="1" t="s">
        <v>1792</v>
      </c>
      <c r="G4605" s="1" t="s">
        <v>1793</v>
      </c>
    </row>
    <row r="4606" spans="1:7" x14ac:dyDescent="0.25">
      <c r="A4606" s="1">
        <v>17073007</v>
      </c>
      <c r="B4606" s="1" t="s">
        <v>12257</v>
      </c>
      <c r="C4606" s="1" t="s">
        <v>12258</v>
      </c>
      <c r="D4606" s="1" t="s">
        <v>12259</v>
      </c>
      <c r="E4606" s="1" t="s">
        <v>65</v>
      </c>
      <c r="F4606" s="1" t="s">
        <v>1792</v>
      </c>
      <c r="G4606" s="1" t="s">
        <v>1793</v>
      </c>
    </row>
    <row r="4607" spans="1:7" x14ac:dyDescent="0.25">
      <c r="A4607" s="1">
        <v>17073008</v>
      </c>
      <c r="B4607" s="1" t="s">
        <v>12260</v>
      </c>
      <c r="C4607" s="1" t="s">
        <v>12261</v>
      </c>
      <c r="D4607" s="1" t="s">
        <v>12262</v>
      </c>
      <c r="E4607" s="1" t="s">
        <v>65</v>
      </c>
      <c r="F4607" s="1" t="s">
        <v>1792</v>
      </c>
      <c r="G4607" s="1" t="s">
        <v>1793</v>
      </c>
    </row>
    <row r="4608" spans="1:7" x14ac:dyDescent="0.25">
      <c r="A4608" s="1">
        <v>17080012</v>
      </c>
      <c r="B4608" s="1" t="s">
        <v>12263</v>
      </c>
      <c r="C4608" s="1" t="s">
        <v>12264</v>
      </c>
      <c r="D4608" s="1" t="s">
        <v>12265</v>
      </c>
      <c r="E4608" s="1" t="s">
        <v>66</v>
      </c>
      <c r="F4608" s="1" t="s">
        <v>4472</v>
      </c>
      <c r="G4608" s="1" t="s">
        <v>4473</v>
      </c>
    </row>
    <row r="4609" spans="1:7" x14ac:dyDescent="0.25">
      <c r="A4609" s="1">
        <v>17080014</v>
      </c>
      <c r="B4609" s="1" t="s">
        <v>12266</v>
      </c>
      <c r="C4609" s="1" t="s">
        <v>12267</v>
      </c>
      <c r="D4609" s="1" t="s">
        <v>12268</v>
      </c>
      <c r="E4609" s="1" t="s">
        <v>66</v>
      </c>
      <c r="F4609" s="1" t="s">
        <v>4472</v>
      </c>
      <c r="G4609" s="1" t="s">
        <v>4473</v>
      </c>
    </row>
    <row r="4610" spans="1:7" x14ac:dyDescent="0.25">
      <c r="A4610" s="1">
        <v>17080029</v>
      </c>
      <c r="B4610" s="1" t="s">
        <v>12269</v>
      </c>
      <c r="C4610" s="1" t="s">
        <v>12270</v>
      </c>
      <c r="D4610" s="1" t="s">
        <v>12271</v>
      </c>
      <c r="E4610" s="1" t="s">
        <v>66</v>
      </c>
      <c r="F4610" s="1" t="s">
        <v>4472</v>
      </c>
      <c r="G4610" s="1" t="s">
        <v>4473</v>
      </c>
    </row>
    <row r="4611" spans="1:7" x14ac:dyDescent="0.25">
      <c r="A4611" s="1">
        <v>17080037</v>
      </c>
      <c r="B4611" s="1" t="s">
        <v>12272</v>
      </c>
      <c r="C4611" s="1" t="s">
        <v>12273</v>
      </c>
      <c r="D4611" s="1" t="s">
        <v>12274</v>
      </c>
      <c r="E4611" s="1" t="s">
        <v>66</v>
      </c>
      <c r="F4611" s="1" t="s">
        <v>4472</v>
      </c>
      <c r="G4611" s="1" t="s">
        <v>4473</v>
      </c>
    </row>
    <row r="4612" spans="1:7" x14ac:dyDescent="0.25">
      <c r="A4612" s="1">
        <v>17080045</v>
      </c>
      <c r="B4612" s="1" t="s">
        <v>12275</v>
      </c>
      <c r="C4612" s="1" t="s">
        <v>12276</v>
      </c>
      <c r="D4612" s="1" t="s">
        <v>12277</v>
      </c>
      <c r="E4612" s="1" t="s">
        <v>66</v>
      </c>
      <c r="F4612" s="1" t="s">
        <v>4472</v>
      </c>
      <c r="G4612" s="1" t="s">
        <v>4473</v>
      </c>
    </row>
    <row r="4613" spans="1:7" x14ac:dyDescent="0.25">
      <c r="A4613" s="1">
        <v>17080047</v>
      </c>
      <c r="B4613" s="1" t="s">
        <v>12278</v>
      </c>
      <c r="C4613" s="1" t="s">
        <v>12279</v>
      </c>
      <c r="D4613" s="1" t="s">
        <v>12280</v>
      </c>
      <c r="E4613" s="1" t="s">
        <v>66</v>
      </c>
      <c r="F4613" s="1" t="s">
        <v>4472</v>
      </c>
      <c r="G4613" s="1" t="s">
        <v>4473</v>
      </c>
    </row>
    <row r="4614" spans="1:7" x14ac:dyDescent="0.25">
      <c r="A4614" s="1">
        <v>17080063</v>
      </c>
      <c r="B4614" s="1" t="s">
        <v>12281</v>
      </c>
      <c r="C4614" s="1" t="s">
        <v>12282</v>
      </c>
      <c r="D4614" s="1" t="s">
        <v>12283</v>
      </c>
      <c r="E4614" s="1" t="s">
        <v>66</v>
      </c>
      <c r="F4614" s="1" t="s">
        <v>4472</v>
      </c>
      <c r="G4614" s="1" t="s">
        <v>4473</v>
      </c>
    </row>
    <row r="4615" spans="1:7" x14ac:dyDescent="0.25">
      <c r="A4615" s="1">
        <v>17080066</v>
      </c>
      <c r="B4615" s="1" t="s">
        <v>12284</v>
      </c>
      <c r="C4615" s="1" t="s">
        <v>12285</v>
      </c>
      <c r="D4615" s="1" t="s">
        <v>12286</v>
      </c>
      <c r="E4615" s="1" t="s">
        <v>66</v>
      </c>
      <c r="F4615" s="1" t="s">
        <v>4472</v>
      </c>
      <c r="G4615" s="1" t="s">
        <v>4473</v>
      </c>
    </row>
    <row r="4616" spans="1:7" x14ac:dyDescent="0.25">
      <c r="A4616" s="1">
        <v>17080069</v>
      </c>
      <c r="B4616" s="1" t="s">
        <v>12287</v>
      </c>
      <c r="C4616" s="1" t="s">
        <v>12288</v>
      </c>
      <c r="D4616" s="1" t="s">
        <v>12289</v>
      </c>
      <c r="E4616" s="1" t="s">
        <v>66</v>
      </c>
      <c r="F4616" s="1" t="s">
        <v>4472</v>
      </c>
      <c r="G4616" s="1" t="s">
        <v>4473</v>
      </c>
    </row>
    <row r="4617" spans="1:7" x14ac:dyDescent="0.25">
      <c r="A4617" s="1">
        <v>17080078</v>
      </c>
      <c r="B4617" s="1" t="s">
        <v>12290</v>
      </c>
      <c r="C4617" s="1" t="s">
        <v>12291</v>
      </c>
      <c r="D4617" s="1" t="s">
        <v>12292</v>
      </c>
      <c r="E4617" s="1" t="s">
        <v>66</v>
      </c>
      <c r="F4617" s="1" t="s">
        <v>4472</v>
      </c>
      <c r="G4617" s="1" t="s">
        <v>4473</v>
      </c>
    </row>
    <row r="4618" spans="1:7" x14ac:dyDescent="0.25">
      <c r="A4618" s="1">
        <v>17080085</v>
      </c>
      <c r="B4618" s="1" t="s">
        <v>12293</v>
      </c>
      <c r="C4618" s="1" t="s">
        <v>12294</v>
      </c>
      <c r="D4618" s="1" t="s">
        <v>12295</v>
      </c>
      <c r="E4618" s="1" t="s">
        <v>66</v>
      </c>
      <c r="F4618" s="1" t="s">
        <v>4472</v>
      </c>
      <c r="G4618" s="1" t="s">
        <v>4473</v>
      </c>
    </row>
    <row r="4619" spans="1:7" x14ac:dyDescent="0.25">
      <c r="A4619" s="1">
        <v>17080099</v>
      </c>
      <c r="B4619" s="1" t="s">
        <v>12296</v>
      </c>
      <c r="C4619" s="1" t="s">
        <v>12297</v>
      </c>
      <c r="D4619" s="1" t="s">
        <v>12298</v>
      </c>
      <c r="E4619" s="1" t="s">
        <v>66</v>
      </c>
      <c r="F4619" s="1" t="s">
        <v>4472</v>
      </c>
      <c r="G4619" s="1" t="s">
        <v>4473</v>
      </c>
    </row>
    <row r="4620" spans="1:7" x14ac:dyDescent="0.25">
      <c r="A4620" s="1">
        <v>17080107</v>
      </c>
      <c r="B4620" s="1" t="s">
        <v>12299</v>
      </c>
      <c r="C4620" s="1" t="s">
        <v>12300</v>
      </c>
      <c r="D4620" s="1" t="s">
        <v>12301</v>
      </c>
      <c r="E4620" s="1" t="s">
        <v>66</v>
      </c>
      <c r="F4620" s="1" t="s">
        <v>4472</v>
      </c>
      <c r="G4620" s="1" t="s">
        <v>4473</v>
      </c>
    </row>
    <row r="4621" spans="1:7" x14ac:dyDescent="0.25">
      <c r="A4621" s="1">
        <v>17080165</v>
      </c>
      <c r="B4621" s="1" t="s">
        <v>12302</v>
      </c>
      <c r="C4621" s="1" t="s">
        <v>12303</v>
      </c>
      <c r="D4621" s="1" t="s">
        <v>12304</v>
      </c>
      <c r="E4621" s="1" t="s">
        <v>66</v>
      </c>
      <c r="F4621" s="1" t="s">
        <v>4472</v>
      </c>
      <c r="G4621" s="1" t="s">
        <v>4473</v>
      </c>
    </row>
    <row r="4622" spans="1:7" x14ac:dyDescent="0.25">
      <c r="A4622" s="1">
        <v>17085035</v>
      </c>
      <c r="B4622" s="1" t="s">
        <v>12305</v>
      </c>
      <c r="C4622" s="1" t="s">
        <v>12306</v>
      </c>
      <c r="D4622" s="1" t="s">
        <v>12307</v>
      </c>
      <c r="E4622" s="1" t="s">
        <v>66</v>
      </c>
      <c r="F4622" s="1" t="s">
        <v>4472</v>
      </c>
      <c r="G4622" s="1" t="s">
        <v>4473</v>
      </c>
    </row>
    <row r="4623" spans="1:7" x14ac:dyDescent="0.25">
      <c r="A4623" s="1">
        <v>17085036</v>
      </c>
      <c r="B4623" s="1" t="s">
        <v>12308</v>
      </c>
      <c r="C4623" s="1" t="s">
        <v>12309</v>
      </c>
      <c r="D4623" s="1" t="s">
        <v>12310</v>
      </c>
      <c r="E4623" s="1" t="s">
        <v>66</v>
      </c>
      <c r="F4623" s="1" t="s">
        <v>4472</v>
      </c>
      <c r="G4623" s="1" t="s">
        <v>4473</v>
      </c>
    </row>
    <row r="4624" spans="1:7" x14ac:dyDescent="0.25">
      <c r="A4624" s="1">
        <v>17095000</v>
      </c>
      <c r="B4624" s="1" t="s">
        <v>12311</v>
      </c>
      <c r="C4624" s="1" t="s">
        <v>12312</v>
      </c>
      <c r="D4624" s="1" t="s">
        <v>12313</v>
      </c>
      <c r="E4624" s="1" t="s">
        <v>66</v>
      </c>
      <c r="F4624" s="1" t="s">
        <v>498</v>
      </c>
      <c r="G4624" s="1" t="s">
        <v>499</v>
      </c>
    </row>
    <row r="4625" spans="1:7" x14ac:dyDescent="0.25">
      <c r="A4625" s="1">
        <v>17095002</v>
      </c>
      <c r="B4625" s="1" t="s">
        <v>12314</v>
      </c>
      <c r="C4625" s="1" t="s">
        <v>12315</v>
      </c>
      <c r="D4625" s="1" t="s">
        <v>12316</v>
      </c>
      <c r="E4625" s="1" t="s">
        <v>66</v>
      </c>
      <c r="F4625" s="1" t="s">
        <v>498</v>
      </c>
      <c r="G4625" s="1" t="s">
        <v>499</v>
      </c>
    </row>
    <row r="4626" spans="1:7" x14ac:dyDescent="0.25">
      <c r="A4626" s="1">
        <v>17095003</v>
      </c>
      <c r="B4626" s="1" t="s">
        <v>12317</v>
      </c>
      <c r="C4626" s="1" t="s">
        <v>9384</v>
      </c>
      <c r="D4626" s="1" t="s">
        <v>9385</v>
      </c>
      <c r="E4626" s="1" t="s">
        <v>66</v>
      </c>
      <c r="F4626" s="1" t="s">
        <v>498</v>
      </c>
      <c r="G4626" s="1" t="s">
        <v>499</v>
      </c>
    </row>
    <row r="4627" spans="1:7" x14ac:dyDescent="0.25">
      <c r="A4627" s="1">
        <v>17095005</v>
      </c>
      <c r="B4627" s="1" t="s">
        <v>12318</v>
      </c>
      <c r="C4627" s="1" t="s">
        <v>12319</v>
      </c>
      <c r="D4627" s="1" t="s">
        <v>12320</v>
      </c>
      <c r="E4627" s="1" t="s">
        <v>66</v>
      </c>
      <c r="F4627" s="1" t="s">
        <v>498</v>
      </c>
      <c r="G4627" s="1" t="s">
        <v>499</v>
      </c>
    </row>
    <row r="4628" spans="1:7" x14ac:dyDescent="0.25">
      <c r="A4628" s="1">
        <v>17095006</v>
      </c>
      <c r="B4628" s="1" t="s">
        <v>12321</v>
      </c>
      <c r="C4628" s="1" t="s">
        <v>12322</v>
      </c>
      <c r="D4628" s="1" t="s">
        <v>12323</v>
      </c>
      <c r="E4628" s="1" t="s">
        <v>66</v>
      </c>
      <c r="F4628" s="1" t="s">
        <v>498</v>
      </c>
      <c r="G4628" s="1" t="s">
        <v>499</v>
      </c>
    </row>
    <row r="4629" spans="1:7" x14ac:dyDescent="0.25">
      <c r="A4629" s="1">
        <v>17095007</v>
      </c>
      <c r="B4629" s="1" t="s">
        <v>12324</v>
      </c>
      <c r="C4629" s="1" t="s">
        <v>12325</v>
      </c>
      <c r="D4629" s="1" t="s">
        <v>12326</v>
      </c>
      <c r="E4629" s="1" t="s">
        <v>66</v>
      </c>
      <c r="F4629" s="1" t="s">
        <v>498</v>
      </c>
      <c r="G4629" s="1" t="s">
        <v>499</v>
      </c>
    </row>
    <row r="4630" spans="1:7" x14ac:dyDescent="0.25">
      <c r="A4630" s="1">
        <v>17095009</v>
      </c>
      <c r="B4630" s="1" t="s">
        <v>12327</v>
      </c>
      <c r="C4630" s="1" t="s">
        <v>12328</v>
      </c>
      <c r="D4630" s="1" t="s">
        <v>12329</v>
      </c>
      <c r="E4630" s="1" t="s">
        <v>66</v>
      </c>
      <c r="F4630" s="1" t="s">
        <v>498</v>
      </c>
      <c r="G4630" s="1" t="s">
        <v>499</v>
      </c>
    </row>
    <row r="4631" spans="1:7" x14ac:dyDescent="0.25">
      <c r="A4631" s="1">
        <v>17095012</v>
      </c>
      <c r="B4631" s="1" t="s">
        <v>12330</v>
      </c>
      <c r="C4631" s="1" t="s">
        <v>12331</v>
      </c>
      <c r="D4631" s="1" t="s">
        <v>12332</v>
      </c>
      <c r="E4631" s="1" t="s">
        <v>66</v>
      </c>
      <c r="F4631" s="1" t="s">
        <v>498</v>
      </c>
      <c r="G4631" s="1" t="s">
        <v>499</v>
      </c>
    </row>
    <row r="4632" spans="1:7" x14ac:dyDescent="0.25">
      <c r="A4632" s="1">
        <v>17095015</v>
      </c>
      <c r="B4632" s="1" t="s">
        <v>12333</v>
      </c>
      <c r="C4632" s="1" t="s">
        <v>12334</v>
      </c>
      <c r="D4632" s="1" t="s">
        <v>12335</v>
      </c>
      <c r="E4632" s="1" t="s">
        <v>66</v>
      </c>
      <c r="F4632" s="1" t="s">
        <v>498</v>
      </c>
      <c r="G4632" s="1" t="s">
        <v>499</v>
      </c>
    </row>
    <row r="4633" spans="1:7" x14ac:dyDescent="0.25">
      <c r="A4633" s="1">
        <v>17095019</v>
      </c>
      <c r="B4633" s="1" t="s">
        <v>12336</v>
      </c>
      <c r="C4633" s="1" t="s">
        <v>12337</v>
      </c>
      <c r="D4633" s="1" t="s">
        <v>12338</v>
      </c>
      <c r="E4633" s="1" t="s">
        <v>66</v>
      </c>
      <c r="F4633" s="1" t="s">
        <v>498</v>
      </c>
      <c r="G4633" s="1" t="s">
        <v>499</v>
      </c>
    </row>
    <row r="4634" spans="1:7" x14ac:dyDescent="0.25">
      <c r="A4634" s="1">
        <v>17095020</v>
      </c>
      <c r="B4634" s="1" t="s">
        <v>12339</v>
      </c>
      <c r="C4634" s="1" t="s">
        <v>12340</v>
      </c>
      <c r="D4634" s="1" t="s">
        <v>12341</v>
      </c>
      <c r="E4634" s="1" t="s">
        <v>66</v>
      </c>
      <c r="F4634" s="1" t="s">
        <v>498</v>
      </c>
      <c r="G4634" s="1" t="s">
        <v>499</v>
      </c>
    </row>
    <row r="4635" spans="1:7" x14ac:dyDescent="0.25">
      <c r="A4635" s="1">
        <v>17095021</v>
      </c>
      <c r="B4635" s="1" t="s">
        <v>12342</v>
      </c>
      <c r="C4635" s="1" t="s">
        <v>12343</v>
      </c>
      <c r="D4635" s="1" t="s">
        <v>12344</v>
      </c>
      <c r="E4635" s="1" t="s">
        <v>66</v>
      </c>
      <c r="F4635" s="1" t="s">
        <v>498</v>
      </c>
      <c r="G4635" s="1" t="s">
        <v>499</v>
      </c>
    </row>
    <row r="4636" spans="1:7" x14ac:dyDescent="0.25">
      <c r="A4636" s="1">
        <v>17095022</v>
      </c>
      <c r="B4636" s="1" t="s">
        <v>12345</v>
      </c>
      <c r="C4636" s="1" t="s">
        <v>12346</v>
      </c>
      <c r="D4636" s="1" t="s">
        <v>12347</v>
      </c>
      <c r="E4636" s="1" t="s">
        <v>66</v>
      </c>
      <c r="F4636" s="1" t="s">
        <v>498</v>
      </c>
      <c r="G4636" s="1" t="s">
        <v>499</v>
      </c>
    </row>
    <row r="4637" spans="1:7" x14ac:dyDescent="0.25">
      <c r="A4637" s="1">
        <v>17095027</v>
      </c>
      <c r="B4637" s="1" t="s">
        <v>12348</v>
      </c>
      <c r="C4637" s="1" t="s">
        <v>12349</v>
      </c>
      <c r="D4637" s="1" t="s">
        <v>12350</v>
      </c>
      <c r="E4637" s="1" t="s">
        <v>66</v>
      </c>
      <c r="F4637" s="1" t="s">
        <v>498</v>
      </c>
      <c r="G4637" s="1" t="s">
        <v>499</v>
      </c>
    </row>
    <row r="4638" spans="1:7" x14ac:dyDescent="0.25">
      <c r="A4638" s="1">
        <v>17095029</v>
      </c>
      <c r="B4638" s="1" t="s">
        <v>12351</v>
      </c>
      <c r="C4638" s="1" t="s">
        <v>12352</v>
      </c>
      <c r="D4638" s="1" t="s">
        <v>12353</v>
      </c>
      <c r="E4638" s="1" t="s">
        <v>66</v>
      </c>
      <c r="F4638" s="1" t="s">
        <v>498</v>
      </c>
      <c r="G4638" s="1" t="s">
        <v>499</v>
      </c>
    </row>
    <row r="4639" spans="1:7" x14ac:dyDescent="0.25">
      <c r="A4639" s="1">
        <v>17095031</v>
      </c>
      <c r="B4639" s="1" t="s">
        <v>12354</v>
      </c>
      <c r="C4639" s="1" t="s">
        <v>12355</v>
      </c>
      <c r="D4639" s="1" t="s">
        <v>12356</v>
      </c>
      <c r="E4639" s="1" t="s">
        <v>66</v>
      </c>
      <c r="F4639" s="1" t="s">
        <v>498</v>
      </c>
      <c r="G4639" s="1" t="s">
        <v>499</v>
      </c>
    </row>
    <row r="4640" spans="1:7" x14ac:dyDescent="0.25">
      <c r="A4640" s="1">
        <v>17095032</v>
      </c>
      <c r="B4640" s="1" t="s">
        <v>12357</v>
      </c>
      <c r="C4640" s="1" t="s">
        <v>12358</v>
      </c>
      <c r="D4640" s="1" t="s">
        <v>12359</v>
      </c>
      <c r="E4640" s="1" t="s">
        <v>66</v>
      </c>
      <c r="F4640" s="1" t="s">
        <v>498</v>
      </c>
      <c r="G4640" s="1" t="s">
        <v>499</v>
      </c>
    </row>
    <row r="4641" spans="1:7" x14ac:dyDescent="0.25">
      <c r="A4641" s="1">
        <v>17095033</v>
      </c>
      <c r="B4641" s="1" t="s">
        <v>12360</v>
      </c>
      <c r="C4641" s="1" t="s">
        <v>12361</v>
      </c>
      <c r="D4641" s="1" t="s">
        <v>12362</v>
      </c>
      <c r="E4641" s="1" t="s">
        <v>66</v>
      </c>
      <c r="F4641" s="1" t="s">
        <v>498</v>
      </c>
      <c r="G4641" s="1" t="s">
        <v>499</v>
      </c>
    </row>
    <row r="4642" spans="1:7" x14ac:dyDescent="0.25">
      <c r="A4642" s="1">
        <v>17095034</v>
      </c>
      <c r="B4642" s="1" t="s">
        <v>12363</v>
      </c>
      <c r="C4642" s="1" t="s">
        <v>12364</v>
      </c>
      <c r="D4642" s="1" t="s">
        <v>12365</v>
      </c>
      <c r="E4642" s="1" t="s">
        <v>66</v>
      </c>
      <c r="F4642" s="1" t="s">
        <v>498</v>
      </c>
      <c r="G4642" s="1" t="s">
        <v>499</v>
      </c>
    </row>
    <row r="4643" spans="1:7" x14ac:dyDescent="0.25">
      <c r="A4643" s="1">
        <v>17095035</v>
      </c>
      <c r="B4643" s="1" t="s">
        <v>12366</v>
      </c>
      <c r="C4643" s="1" t="s">
        <v>12367</v>
      </c>
      <c r="D4643" s="1" t="s">
        <v>12368</v>
      </c>
      <c r="E4643" s="1" t="s">
        <v>66</v>
      </c>
      <c r="F4643" s="1" t="s">
        <v>498</v>
      </c>
      <c r="G4643" s="1" t="s">
        <v>499</v>
      </c>
    </row>
    <row r="4644" spans="1:7" x14ac:dyDescent="0.25">
      <c r="A4644" s="1">
        <v>17095036</v>
      </c>
      <c r="B4644" s="1" t="s">
        <v>12369</v>
      </c>
      <c r="C4644" s="1" t="s">
        <v>12370</v>
      </c>
      <c r="D4644" s="1" t="s">
        <v>12371</v>
      </c>
      <c r="E4644" s="1" t="s">
        <v>66</v>
      </c>
      <c r="F4644" s="1" t="s">
        <v>498</v>
      </c>
      <c r="G4644" s="1" t="s">
        <v>499</v>
      </c>
    </row>
    <row r="4645" spans="1:7" x14ac:dyDescent="0.25">
      <c r="A4645" s="1">
        <v>17095037</v>
      </c>
      <c r="B4645" s="1" t="s">
        <v>12372</v>
      </c>
      <c r="C4645" s="1" t="s">
        <v>12373</v>
      </c>
      <c r="D4645" s="1" t="s">
        <v>12374</v>
      </c>
      <c r="E4645" s="1" t="s">
        <v>66</v>
      </c>
      <c r="F4645" s="1" t="s">
        <v>498</v>
      </c>
      <c r="G4645" s="1" t="s">
        <v>499</v>
      </c>
    </row>
    <row r="4646" spans="1:7" x14ac:dyDescent="0.25">
      <c r="A4646" s="1">
        <v>17095038</v>
      </c>
      <c r="B4646" s="1" t="s">
        <v>9482</v>
      </c>
      <c r="C4646" s="1" t="s">
        <v>9483</v>
      </c>
      <c r="D4646" s="1" t="s">
        <v>9484</v>
      </c>
      <c r="E4646" s="1" t="s">
        <v>66</v>
      </c>
      <c r="F4646" s="1" t="s">
        <v>475</v>
      </c>
      <c r="G4646" s="1" t="s">
        <v>476</v>
      </c>
    </row>
    <row r="4647" spans="1:7" x14ac:dyDescent="0.25">
      <c r="A4647" s="1">
        <v>17095039</v>
      </c>
      <c r="B4647" s="1" t="s">
        <v>12375</v>
      </c>
      <c r="C4647" s="1" t="s">
        <v>12376</v>
      </c>
      <c r="D4647" s="1" t="s">
        <v>12377</v>
      </c>
      <c r="E4647" s="1" t="s">
        <v>66</v>
      </c>
      <c r="F4647" s="1" t="s">
        <v>498</v>
      </c>
      <c r="G4647" s="1" t="s">
        <v>499</v>
      </c>
    </row>
    <row r="4648" spans="1:7" x14ac:dyDescent="0.25">
      <c r="A4648" s="1">
        <v>17095040</v>
      </c>
      <c r="B4648" s="1" t="s">
        <v>12378</v>
      </c>
      <c r="C4648" s="1" t="s">
        <v>12379</v>
      </c>
      <c r="D4648" s="1" t="s">
        <v>12380</v>
      </c>
      <c r="E4648" s="1" t="s">
        <v>66</v>
      </c>
      <c r="F4648" s="1" t="s">
        <v>498</v>
      </c>
      <c r="G4648" s="1" t="s">
        <v>499</v>
      </c>
    </row>
    <row r="4649" spans="1:7" x14ac:dyDescent="0.25">
      <c r="A4649" s="1">
        <v>17095041</v>
      </c>
      <c r="B4649" s="1" t="s">
        <v>12381</v>
      </c>
      <c r="C4649" s="1" t="s">
        <v>12382</v>
      </c>
      <c r="D4649" s="1" t="s">
        <v>12383</v>
      </c>
      <c r="E4649" s="1" t="s">
        <v>66</v>
      </c>
      <c r="F4649" s="1" t="s">
        <v>498</v>
      </c>
      <c r="G4649" s="1" t="s">
        <v>499</v>
      </c>
    </row>
    <row r="4650" spans="1:7" x14ac:dyDescent="0.25">
      <c r="A4650" s="1">
        <v>17095042</v>
      </c>
      <c r="B4650" s="1" t="s">
        <v>12384</v>
      </c>
      <c r="C4650" s="1" t="s">
        <v>12385</v>
      </c>
      <c r="D4650" s="1" t="s">
        <v>12386</v>
      </c>
      <c r="E4650" s="1" t="s">
        <v>66</v>
      </c>
      <c r="F4650" s="1" t="s">
        <v>498</v>
      </c>
      <c r="G4650" s="1" t="s">
        <v>499</v>
      </c>
    </row>
    <row r="4651" spans="1:7" x14ac:dyDescent="0.25">
      <c r="A4651" s="1">
        <v>17095043</v>
      </c>
      <c r="B4651" s="1" t="s">
        <v>12387</v>
      </c>
      <c r="C4651" s="1" t="s">
        <v>12388</v>
      </c>
      <c r="D4651" s="1" t="s">
        <v>12389</v>
      </c>
      <c r="E4651" s="1" t="s">
        <v>66</v>
      </c>
      <c r="F4651" s="1" t="s">
        <v>498</v>
      </c>
      <c r="G4651" s="1" t="s">
        <v>499</v>
      </c>
    </row>
    <row r="4652" spans="1:7" x14ac:dyDescent="0.25">
      <c r="A4652" s="1">
        <v>17095044</v>
      </c>
      <c r="B4652" s="1" t="s">
        <v>12390</v>
      </c>
      <c r="C4652" s="1" t="s">
        <v>12391</v>
      </c>
      <c r="D4652" s="1" t="s">
        <v>12392</v>
      </c>
      <c r="E4652" s="1" t="s">
        <v>66</v>
      </c>
      <c r="F4652" s="1" t="s">
        <v>498</v>
      </c>
      <c r="G4652" s="1" t="s">
        <v>499</v>
      </c>
    </row>
    <row r="4653" spans="1:7" x14ac:dyDescent="0.25">
      <c r="A4653" s="1">
        <v>17095046</v>
      </c>
      <c r="B4653" s="1" t="s">
        <v>9383</v>
      </c>
      <c r="C4653" s="1" t="s">
        <v>12393</v>
      </c>
      <c r="D4653" s="1" t="s">
        <v>12394</v>
      </c>
      <c r="E4653" s="1" t="s">
        <v>66</v>
      </c>
      <c r="F4653" s="1" t="s">
        <v>498</v>
      </c>
      <c r="G4653" s="1" t="s">
        <v>499</v>
      </c>
    </row>
    <row r="4654" spans="1:7" x14ac:dyDescent="0.25">
      <c r="A4654" s="1">
        <v>17095047</v>
      </c>
      <c r="B4654" s="1" t="s">
        <v>12395</v>
      </c>
      <c r="C4654" s="1" t="s">
        <v>12396</v>
      </c>
      <c r="D4654" s="1" t="s">
        <v>12397</v>
      </c>
      <c r="E4654" s="1" t="s">
        <v>65</v>
      </c>
      <c r="F4654" s="1" t="s">
        <v>475</v>
      </c>
      <c r="G4654" s="1" t="s">
        <v>476</v>
      </c>
    </row>
    <row r="4655" spans="1:7" x14ac:dyDescent="0.25">
      <c r="A4655" s="1">
        <v>17095048</v>
      </c>
      <c r="B4655" s="1" t="s">
        <v>9412</v>
      </c>
      <c r="C4655" s="1" t="s">
        <v>9413</v>
      </c>
      <c r="D4655" s="1" t="s">
        <v>9414</v>
      </c>
      <c r="E4655" s="1" t="s">
        <v>66</v>
      </c>
      <c r="F4655" s="1" t="s">
        <v>498</v>
      </c>
      <c r="G4655" s="1" t="s">
        <v>499</v>
      </c>
    </row>
    <row r="4656" spans="1:7" x14ac:dyDescent="0.25">
      <c r="A4656" s="1">
        <v>17095049</v>
      </c>
      <c r="B4656" s="1" t="s">
        <v>12398</v>
      </c>
      <c r="C4656" s="1" t="s">
        <v>12399</v>
      </c>
      <c r="D4656" s="1" t="s">
        <v>12400</v>
      </c>
      <c r="E4656" s="1" t="s">
        <v>66</v>
      </c>
      <c r="F4656" s="1" t="s">
        <v>498</v>
      </c>
      <c r="G4656" s="1" t="s">
        <v>499</v>
      </c>
    </row>
    <row r="4657" spans="1:7" x14ac:dyDescent="0.25">
      <c r="A4657" s="1">
        <v>17095050</v>
      </c>
      <c r="B4657" s="1" t="s">
        <v>12401</v>
      </c>
      <c r="C4657" s="1" t="s">
        <v>12402</v>
      </c>
      <c r="D4657" s="1" t="s">
        <v>12403</v>
      </c>
      <c r="E4657" s="1" t="s">
        <v>66</v>
      </c>
      <c r="F4657" s="1" t="s">
        <v>498</v>
      </c>
      <c r="G4657" s="1" t="s">
        <v>499</v>
      </c>
    </row>
    <row r="4658" spans="1:7" x14ac:dyDescent="0.25">
      <c r="A4658" s="1">
        <v>17095051</v>
      </c>
      <c r="B4658" s="1" t="s">
        <v>12404</v>
      </c>
      <c r="C4658" s="1" t="s">
        <v>12405</v>
      </c>
      <c r="D4658" s="1" t="s">
        <v>12406</v>
      </c>
      <c r="E4658" s="1" t="s">
        <v>66</v>
      </c>
      <c r="F4658" s="1" t="s">
        <v>498</v>
      </c>
      <c r="G4658" s="1" t="s">
        <v>499</v>
      </c>
    </row>
    <row r="4659" spans="1:7" x14ac:dyDescent="0.25">
      <c r="A4659" s="1">
        <v>17095052</v>
      </c>
      <c r="B4659" s="1" t="s">
        <v>12407</v>
      </c>
      <c r="C4659" s="1" t="s">
        <v>12408</v>
      </c>
      <c r="D4659" s="1" t="s">
        <v>12409</v>
      </c>
      <c r="E4659" s="1" t="s">
        <v>66</v>
      </c>
      <c r="F4659" s="1" t="s">
        <v>475</v>
      </c>
      <c r="G4659" s="1" t="s">
        <v>476</v>
      </c>
    </row>
    <row r="4660" spans="1:7" x14ac:dyDescent="0.25">
      <c r="A4660" s="1">
        <v>17095053</v>
      </c>
      <c r="B4660" s="1" t="s">
        <v>12410</v>
      </c>
      <c r="C4660" s="1" t="s">
        <v>12411</v>
      </c>
      <c r="D4660" s="1" t="s">
        <v>12412</v>
      </c>
      <c r="E4660" s="1" t="s">
        <v>66</v>
      </c>
      <c r="F4660" s="1" t="s">
        <v>498</v>
      </c>
      <c r="G4660" s="1" t="s">
        <v>499</v>
      </c>
    </row>
    <row r="4661" spans="1:7" x14ac:dyDescent="0.25">
      <c r="A4661" s="1">
        <v>17095956</v>
      </c>
      <c r="B4661" s="1" t="s">
        <v>12413</v>
      </c>
      <c r="C4661" s="1" t="s">
        <v>12414</v>
      </c>
      <c r="D4661" s="1" t="s">
        <v>12415</v>
      </c>
      <c r="E4661" s="1" t="s">
        <v>66</v>
      </c>
      <c r="F4661" s="1" t="s">
        <v>498</v>
      </c>
      <c r="G4661" s="1" t="s">
        <v>499</v>
      </c>
    </row>
    <row r="4662" spans="1:7" x14ac:dyDescent="0.25">
      <c r="A4662" s="1">
        <v>17212000</v>
      </c>
      <c r="B4662" s="1" t="s">
        <v>12416</v>
      </c>
      <c r="C4662" s="1" t="s">
        <v>12417</v>
      </c>
      <c r="D4662" s="1" t="s">
        <v>12418</v>
      </c>
      <c r="E4662" s="1" t="s">
        <v>65</v>
      </c>
      <c r="F4662" s="1" t="s">
        <v>2148</v>
      </c>
      <c r="G4662" s="1" t="s">
        <v>2149</v>
      </c>
    </row>
    <row r="4663" spans="1:7" x14ac:dyDescent="0.25">
      <c r="A4663" s="1">
        <v>17212001</v>
      </c>
      <c r="B4663" s="1" t="s">
        <v>12419</v>
      </c>
      <c r="C4663" s="1" t="s">
        <v>12420</v>
      </c>
      <c r="D4663" s="1" t="s">
        <v>12421</v>
      </c>
      <c r="E4663" s="1" t="s">
        <v>65</v>
      </c>
      <c r="F4663" s="1" t="s">
        <v>2148</v>
      </c>
      <c r="G4663" s="1" t="s">
        <v>2149</v>
      </c>
    </row>
    <row r="4664" spans="1:7" x14ac:dyDescent="0.25">
      <c r="A4664" s="1">
        <v>17212002</v>
      </c>
      <c r="B4664" s="1" t="s">
        <v>12422</v>
      </c>
      <c r="C4664" s="1" t="s">
        <v>12423</v>
      </c>
      <c r="D4664" s="1" t="s">
        <v>12424</v>
      </c>
      <c r="E4664" s="1" t="s">
        <v>65</v>
      </c>
      <c r="F4664" s="1" t="s">
        <v>2148</v>
      </c>
      <c r="G4664" s="1" t="s">
        <v>2149</v>
      </c>
    </row>
    <row r="4665" spans="1:7" x14ac:dyDescent="0.25">
      <c r="A4665" s="1">
        <v>17212003</v>
      </c>
      <c r="B4665" s="1" t="s">
        <v>9632</v>
      </c>
      <c r="C4665" s="1" t="s">
        <v>9633</v>
      </c>
      <c r="D4665" s="1" t="s">
        <v>9634</v>
      </c>
      <c r="E4665" s="1" t="s">
        <v>65</v>
      </c>
      <c r="F4665" s="1" t="s">
        <v>2148</v>
      </c>
      <c r="G4665" s="1" t="s">
        <v>2149</v>
      </c>
    </row>
    <row r="4666" spans="1:7" x14ac:dyDescent="0.25">
      <c r="A4666" s="1">
        <v>17233000</v>
      </c>
      <c r="B4666" s="1" t="s">
        <v>12425</v>
      </c>
      <c r="C4666" s="1" t="s">
        <v>12426</v>
      </c>
      <c r="D4666" s="1" t="s">
        <v>12427</v>
      </c>
      <c r="E4666" s="1" t="s">
        <v>66</v>
      </c>
      <c r="F4666" s="1" t="s">
        <v>11179</v>
      </c>
      <c r="G4666" s="1" t="s">
        <v>11180</v>
      </c>
    </row>
    <row r="4667" spans="1:7" x14ac:dyDescent="0.25">
      <c r="A4667" s="1">
        <v>17250000</v>
      </c>
      <c r="B4667" s="1" t="s">
        <v>12428</v>
      </c>
      <c r="C4667" s="1" t="s">
        <v>12429</v>
      </c>
      <c r="D4667" s="1" t="s">
        <v>12430</v>
      </c>
      <c r="E4667" s="1" t="s">
        <v>66</v>
      </c>
      <c r="F4667" s="1" t="s">
        <v>12081</v>
      </c>
      <c r="G4667" s="1" t="s">
        <v>12082</v>
      </c>
    </row>
    <row r="4668" spans="1:7" x14ac:dyDescent="0.25">
      <c r="A4668" s="1">
        <v>17250001</v>
      </c>
      <c r="B4668" s="1" t="s">
        <v>12431</v>
      </c>
      <c r="C4668" s="1" t="s">
        <v>12432</v>
      </c>
      <c r="D4668" s="1" t="s">
        <v>12433</v>
      </c>
      <c r="E4668" s="1" t="s">
        <v>65</v>
      </c>
      <c r="F4668" s="1" t="s">
        <v>9390</v>
      </c>
      <c r="G4668" s="1" t="s">
        <v>9391</v>
      </c>
    </row>
    <row r="4669" spans="1:7" x14ac:dyDescent="0.25">
      <c r="A4669" s="1">
        <v>17250003</v>
      </c>
      <c r="B4669" s="1" t="s">
        <v>12434</v>
      </c>
      <c r="C4669" s="1" t="s">
        <v>12435</v>
      </c>
      <c r="D4669" s="1" t="s">
        <v>12436</v>
      </c>
      <c r="E4669" s="1" t="s">
        <v>66</v>
      </c>
      <c r="F4669" s="1" t="s">
        <v>9513</v>
      </c>
      <c r="G4669" s="1" t="s">
        <v>9514</v>
      </c>
    </row>
    <row r="4670" spans="1:7" x14ac:dyDescent="0.25">
      <c r="A4670" s="1">
        <v>17250004</v>
      </c>
      <c r="B4670" s="1" t="s">
        <v>12437</v>
      </c>
      <c r="C4670" s="1" t="s">
        <v>12438</v>
      </c>
      <c r="D4670" s="1" t="s">
        <v>12439</v>
      </c>
      <c r="E4670" s="1" t="s">
        <v>66</v>
      </c>
      <c r="F4670" s="1" t="s">
        <v>12440</v>
      </c>
      <c r="G4670" s="1" t="s">
        <v>12441</v>
      </c>
    </row>
    <row r="4671" spans="1:7" x14ac:dyDescent="0.25">
      <c r="A4671" s="1">
        <v>17250005</v>
      </c>
      <c r="B4671" s="1" t="s">
        <v>12442</v>
      </c>
      <c r="C4671" s="1" t="s">
        <v>12443</v>
      </c>
      <c r="D4671" s="1" t="s">
        <v>12444</v>
      </c>
      <c r="E4671" s="1" t="s">
        <v>66</v>
      </c>
      <c r="F4671" s="1" t="s">
        <v>9513</v>
      </c>
      <c r="G4671" s="1" t="s">
        <v>9514</v>
      </c>
    </row>
    <row r="4672" spans="1:7" x14ac:dyDescent="0.25">
      <c r="A4672" s="1">
        <v>17250013</v>
      </c>
      <c r="B4672" s="1" t="s">
        <v>12445</v>
      </c>
      <c r="C4672" s="1" t="s">
        <v>12446</v>
      </c>
      <c r="D4672" s="1" t="s">
        <v>12447</v>
      </c>
      <c r="E4672" s="1" t="s">
        <v>65</v>
      </c>
      <c r="F4672" s="1" t="s">
        <v>9513</v>
      </c>
      <c r="G4672" s="1" t="s">
        <v>9514</v>
      </c>
    </row>
    <row r="4673" spans="1:7" x14ac:dyDescent="0.25">
      <c r="A4673" s="1">
        <v>17253000</v>
      </c>
      <c r="B4673" s="1" t="s">
        <v>12448</v>
      </c>
      <c r="C4673" s="1" t="s">
        <v>12449</v>
      </c>
      <c r="D4673" s="1" t="s">
        <v>12450</v>
      </c>
      <c r="E4673" s="1" t="s">
        <v>66</v>
      </c>
      <c r="F4673" s="1" t="s">
        <v>12451</v>
      </c>
      <c r="G4673" s="1" t="s">
        <v>12452</v>
      </c>
    </row>
    <row r="4674" spans="1:7" x14ac:dyDescent="0.25">
      <c r="A4674" s="1">
        <v>17253001</v>
      </c>
      <c r="B4674" s="1" t="s">
        <v>12453</v>
      </c>
      <c r="C4674" s="1" t="s">
        <v>12454</v>
      </c>
      <c r="D4674" s="1" t="s">
        <v>12455</v>
      </c>
      <c r="E4674" s="1" t="s">
        <v>66</v>
      </c>
      <c r="F4674" s="1" t="s">
        <v>12451</v>
      </c>
      <c r="G4674" s="1" t="s">
        <v>12452</v>
      </c>
    </row>
    <row r="4675" spans="1:7" x14ac:dyDescent="0.25">
      <c r="A4675" s="1">
        <v>17253002</v>
      </c>
      <c r="B4675" s="1" t="s">
        <v>12456</v>
      </c>
      <c r="C4675" s="1" t="s">
        <v>12457</v>
      </c>
      <c r="D4675" s="1" t="s">
        <v>12458</v>
      </c>
      <c r="E4675" s="1" t="s">
        <v>66</v>
      </c>
      <c r="F4675" s="1" t="s">
        <v>12451</v>
      </c>
      <c r="G4675" s="1" t="s">
        <v>12452</v>
      </c>
    </row>
    <row r="4676" spans="1:7" x14ac:dyDescent="0.25">
      <c r="A4676" s="1">
        <v>17253003</v>
      </c>
      <c r="B4676" s="1" t="s">
        <v>12459</v>
      </c>
      <c r="C4676" s="1" t="s">
        <v>12460</v>
      </c>
      <c r="D4676" s="1" t="s">
        <v>12461</v>
      </c>
      <c r="E4676" s="1" t="s">
        <v>66</v>
      </c>
      <c r="F4676" s="1" t="s">
        <v>12451</v>
      </c>
      <c r="G4676" s="1" t="s">
        <v>12452</v>
      </c>
    </row>
    <row r="4677" spans="1:7" x14ac:dyDescent="0.25">
      <c r="A4677" s="1">
        <v>17253004</v>
      </c>
      <c r="B4677" s="1" t="s">
        <v>12445</v>
      </c>
      <c r="C4677" s="1" t="s">
        <v>12446</v>
      </c>
      <c r="D4677" s="1" t="s">
        <v>12447</v>
      </c>
      <c r="E4677" s="1" t="s">
        <v>66</v>
      </c>
      <c r="F4677" s="1" t="s">
        <v>12451</v>
      </c>
      <c r="G4677" s="1" t="s">
        <v>12452</v>
      </c>
    </row>
    <row r="4678" spans="1:7" x14ac:dyDescent="0.25">
      <c r="A4678" s="1">
        <v>17253005</v>
      </c>
      <c r="B4678" s="1" t="s">
        <v>12462</v>
      </c>
      <c r="C4678" s="1" t="s">
        <v>12463</v>
      </c>
      <c r="D4678" s="1" t="s">
        <v>12464</v>
      </c>
      <c r="E4678" s="1" t="s">
        <v>66</v>
      </c>
      <c r="F4678" s="1" t="s">
        <v>12451</v>
      </c>
      <c r="G4678" s="1" t="s">
        <v>12452</v>
      </c>
    </row>
    <row r="4679" spans="1:7" x14ac:dyDescent="0.25">
      <c r="A4679" s="1">
        <v>17253006</v>
      </c>
      <c r="B4679" s="1" t="s">
        <v>12437</v>
      </c>
      <c r="C4679" s="1" t="s">
        <v>12438</v>
      </c>
      <c r="D4679" s="1" t="s">
        <v>12439</v>
      </c>
      <c r="E4679" s="1" t="s">
        <v>66</v>
      </c>
      <c r="F4679" s="1" t="s">
        <v>12451</v>
      </c>
      <c r="G4679" s="1" t="s">
        <v>12452</v>
      </c>
    </row>
    <row r="4680" spans="1:7" x14ac:dyDescent="0.25">
      <c r="A4680" s="1">
        <v>17253007</v>
      </c>
      <c r="B4680" s="1" t="s">
        <v>12465</v>
      </c>
      <c r="C4680" s="1" t="s">
        <v>12466</v>
      </c>
      <c r="D4680" s="1" t="s">
        <v>12467</v>
      </c>
      <c r="E4680" s="1" t="s">
        <v>66</v>
      </c>
      <c r="F4680" s="1" t="s">
        <v>12451</v>
      </c>
      <c r="G4680" s="1" t="s">
        <v>12452</v>
      </c>
    </row>
    <row r="4681" spans="1:7" x14ac:dyDescent="0.25">
      <c r="A4681" s="1">
        <v>17270004</v>
      </c>
      <c r="B4681" s="1" t="s">
        <v>12468</v>
      </c>
      <c r="C4681" s="1" t="s">
        <v>12469</v>
      </c>
      <c r="D4681" s="1" t="s">
        <v>12470</v>
      </c>
      <c r="E4681" s="1" t="s">
        <v>65</v>
      </c>
      <c r="F4681" s="1" t="s">
        <v>2148</v>
      </c>
      <c r="G4681" s="1" t="s">
        <v>2149</v>
      </c>
    </row>
    <row r="4682" spans="1:7" x14ac:dyDescent="0.25">
      <c r="A4682" s="1">
        <v>17270005</v>
      </c>
      <c r="B4682" s="1" t="s">
        <v>12471</v>
      </c>
      <c r="C4682" s="1" t="s">
        <v>12472</v>
      </c>
      <c r="D4682" s="1" t="s">
        <v>12473</v>
      </c>
      <c r="E4682" s="1" t="s">
        <v>65</v>
      </c>
      <c r="F4682" s="1" t="s">
        <v>2148</v>
      </c>
      <c r="G4682" s="1" t="s">
        <v>2149</v>
      </c>
    </row>
    <row r="4683" spans="1:7" x14ac:dyDescent="0.25">
      <c r="A4683" s="1">
        <v>17270006</v>
      </c>
      <c r="B4683" s="1" t="s">
        <v>9569</v>
      </c>
      <c r="C4683" s="1" t="s">
        <v>9570</v>
      </c>
      <c r="D4683" s="1" t="s">
        <v>9571</v>
      </c>
      <c r="E4683" s="1" t="s">
        <v>65</v>
      </c>
      <c r="F4683" s="1" t="s">
        <v>2148</v>
      </c>
      <c r="G4683" s="1" t="s">
        <v>2149</v>
      </c>
    </row>
    <row r="4684" spans="1:7" x14ac:dyDescent="0.25">
      <c r="A4684" s="1">
        <v>17270007</v>
      </c>
      <c r="B4684" s="1" t="s">
        <v>12474</v>
      </c>
      <c r="C4684" s="1" t="s">
        <v>12475</v>
      </c>
      <c r="D4684" s="1" t="s">
        <v>12476</v>
      </c>
      <c r="E4684" s="1" t="s">
        <v>65</v>
      </c>
      <c r="F4684" s="1" t="s">
        <v>3607</v>
      </c>
      <c r="G4684" s="1" t="s">
        <v>3608</v>
      </c>
    </row>
    <row r="4685" spans="1:7" x14ac:dyDescent="0.25">
      <c r="A4685" s="1">
        <v>17270011</v>
      </c>
      <c r="B4685" s="1" t="s">
        <v>12477</v>
      </c>
      <c r="C4685" s="1" t="s">
        <v>12478</v>
      </c>
      <c r="D4685" s="1" t="s">
        <v>12479</v>
      </c>
      <c r="E4685" s="1" t="s">
        <v>65</v>
      </c>
      <c r="F4685" s="1" t="s">
        <v>3607</v>
      </c>
      <c r="G4685" s="1" t="s">
        <v>3608</v>
      </c>
    </row>
    <row r="4686" spans="1:7" x14ac:dyDescent="0.25">
      <c r="A4686" s="1">
        <v>17270012</v>
      </c>
      <c r="B4686" s="1" t="s">
        <v>12480</v>
      </c>
      <c r="C4686" s="1" t="s">
        <v>12481</v>
      </c>
      <c r="D4686" s="1" t="s">
        <v>12482</v>
      </c>
      <c r="E4686" s="1" t="s">
        <v>65</v>
      </c>
      <c r="F4686" s="1" t="s">
        <v>3607</v>
      </c>
      <c r="G4686" s="1" t="s">
        <v>3608</v>
      </c>
    </row>
    <row r="4687" spans="1:7" x14ac:dyDescent="0.25">
      <c r="A4687" s="1">
        <v>17312010</v>
      </c>
      <c r="B4687" s="1" t="s">
        <v>12483</v>
      </c>
      <c r="C4687" s="1" t="s">
        <v>12484</v>
      </c>
      <c r="D4687" s="1" t="s">
        <v>12485</v>
      </c>
      <c r="E4687" s="1" t="s">
        <v>65</v>
      </c>
      <c r="F4687" s="1" t="s">
        <v>2148</v>
      </c>
      <c r="G4687" s="1" t="s">
        <v>2149</v>
      </c>
    </row>
    <row r="4688" spans="1:7" x14ac:dyDescent="0.25">
      <c r="A4688" s="1">
        <v>17312011</v>
      </c>
      <c r="B4688" s="1" t="s">
        <v>12486</v>
      </c>
      <c r="C4688" s="1" t="s">
        <v>12487</v>
      </c>
      <c r="D4688" s="1" t="s">
        <v>12488</v>
      </c>
      <c r="E4688" s="1" t="s">
        <v>65</v>
      </c>
      <c r="F4688" s="1" t="s">
        <v>2148</v>
      </c>
      <c r="G4688" s="1" t="s">
        <v>2149</v>
      </c>
    </row>
    <row r="4689" spans="1:7" x14ac:dyDescent="0.25">
      <c r="A4689" s="1">
        <v>17312013</v>
      </c>
      <c r="B4689" s="1" t="s">
        <v>9522</v>
      </c>
      <c r="C4689" s="1" t="s">
        <v>9523</v>
      </c>
      <c r="D4689" s="1" t="s">
        <v>9524</v>
      </c>
      <c r="E4689" s="1" t="s">
        <v>65</v>
      </c>
      <c r="F4689" s="1" t="s">
        <v>2148</v>
      </c>
      <c r="G4689" s="1" t="s">
        <v>2149</v>
      </c>
    </row>
    <row r="4690" spans="1:7" x14ac:dyDescent="0.25">
      <c r="A4690" s="1">
        <v>17333000</v>
      </c>
      <c r="B4690" s="1" t="s">
        <v>12489</v>
      </c>
      <c r="C4690" s="1" t="s">
        <v>12490</v>
      </c>
      <c r="D4690" s="1" t="s">
        <v>12491</v>
      </c>
      <c r="E4690" s="1" t="s">
        <v>66</v>
      </c>
      <c r="F4690" s="1" t="s">
        <v>11179</v>
      </c>
      <c r="G4690" s="1" t="s">
        <v>11180</v>
      </c>
    </row>
    <row r="4691" spans="1:7" x14ac:dyDescent="0.25">
      <c r="A4691" s="1">
        <v>17336000</v>
      </c>
      <c r="B4691" s="1" t="s">
        <v>12492</v>
      </c>
      <c r="C4691" s="1" t="s">
        <v>12492</v>
      </c>
      <c r="D4691" s="1" t="s">
        <v>12492</v>
      </c>
      <c r="G4691" s="1" t="s">
        <v>199</v>
      </c>
    </row>
    <row r="4692" spans="1:7" x14ac:dyDescent="0.25">
      <c r="A4692" s="1">
        <v>17340002</v>
      </c>
      <c r="B4692" s="1" t="s">
        <v>12493</v>
      </c>
      <c r="C4692" s="1" t="s">
        <v>12494</v>
      </c>
      <c r="D4692" s="1" t="s">
        <v>12495</v>
      </c>
      <c r="E4692" s="1" t="s">
        <v>66</v>
      </c>
      <c r="F4692" s="1" t="s">
        <v>285</v>
      </c>
      <c r="G4692" s="1" t="s">
        <v>286</v>
      </c>
    </row>
    <row r="4693" spans="1:7" x14ac:dyDescent="0.25">
      <c r="A4693" s="1">
        <v>17340004</v>
      </c>
      <c r="B4693" s="1" t="s">
        <v>12496</v>
      </c>
      <c r="C4693" s="1" t="s">
        <v>12497</v>
      </c>
      <c r="D4693" s="1" t="s">
        <v>12498</v>
      </c>
      <c r="E4693" s="1" t="s">
        <v>66</v>
      </c>
      <c r="F4693" s="1" t="s">
        <v>285</v>
      </c>
      <c r="G4693" s="1" t="s">
        <v>286</v>
      </c>
    </row>
    <row r="4694" spans="1:7" x14ac:dyDescent="0.25">
      <c r="A4694" s="1">
        <v>17350000</v>
      </c>
      <c r="B4694" s="1" t="s">
        <v>12499</v>
      </c>
      <c r="C4694" s="1" t="s">
        <v>12500</v>
      </c>
      <c r="D4694" s="1" t="s">
        <v>12501</v>
      </c>
      <c r="E4694" s="1" t="s">
        <v>66</v>
      </c>
      <c r="F4694" s="1" t="s">
        <v>12081</v>
      </c>
      <c r="G4694" s="1" t="s">
        <v>12082</v>
      </c>
    </row>
    <row r="4695" spans="1:7" x14ac:dyDescent="0.25">
      <c r="A4695" s="1">
        <v>17350001</v>
      </c>
      <c r="B4695" s="1" t="s">
        <v>12502</v>
      </c>
      <c r="C4695" s="1" t="s">
        <v>12503</v>
      </c>
      <c r="D4695" s="1" t="s">
        <v>12504</v>
      </c>
      <c r="E4695" s="1" t="s">
        <v>65</v>
      </c>
      <c r="F4695" s="1" t="s">
        <v>9390</v>
      </c>
      <c r="G4695" s="1" t="s">
        <v>9391</v>
      </c>
    </row>
    <row r="4696" spans="1:7" x14ac:dyDescent="0.25">
      <c r="A4696" s="1">
        <v>17350002</v>
      </c>
      <c r="B4696" s="1" t="s">
        <v>12505</v>
      </c>
      <c r="C4696" s="1" t="s">
        <v>12506</v>
      </c>
      <c r="D4696" s="1" t="s">
        <v>12507</v>
      </c>
      <c r="E4696" s="1" t="s">
        <v>66</v>
      </c>
      <c r="F4696" s="1" t="s">
        <v>12081</v>
      </c>
      <c r="G4696" s="1" t="s">
        <v>12082</v>
      </c>
    </row>
    <row r="4697" spans="1:7" x14ac:dyDescent="0.25">
      <c r="A4697" s="1">
        <v>17350003</v>
      </c>
      <c r="B4697" s="1" t="s">
        <v>12508</v>
      </c>
      <c r="C4697" s="1" t="s">
        <v>12509</v>
      </c>
      <c r="D4697" s="1" t="s">
        <v>12510</v>
      </c>
      <c r="E4697" s="1" t="s">
        <v>66</v>
      </c>
      <c r="F4697" s="1" t="s">
        <v>12081</v>
      </c>
      <c r="G4697" s="1" t="s">
        <v>12082</v>
      </c>
    </row>
    <row r="4698" spans="1:7" x14ac:dyDescent="0.25">
      <c r="A4698" s="1">
        <v>17350004</v>
      </c>
      <c r="B4698" s="1" t="s">
        <v>12511</v>
      </c>
      <c r="C4698" s="1" t="s">
        <v>12512</v>
      </c>
      <c r="D4698" s="1" t="s">
        <v>12513</v>
      </c>
      <c r="E4698" s="1" t="s">
        <v>65</v>
      </c>
      <c r="F4698" s="1" t="s">
        <v>9390</v>
      </c>
      <c r="G4698" s="1" t="s">
        <v>9391</v>
      </c>
    </row>
    <row r="4699" spans="1:7" x14ac:dyDescent="0.25">
      <c r="A4699" s="1">
        <v>17350008</v>
      </c>
      <c r="B4699" s="1" t="s">
        <v>12514</v>
      </c>
      <c r="C4699" s="1" t="s">
        <v>12515</v>
      </c>
      <c r="D4699" s="1" t="s">
        <v>12516</v>
      </c>
      <c r="E4699" s="1" t="s">
        <v>66</v>
      </c>
      <c r="F4699" s="1" t="s">
        <v>12081</v>
      </c>
      <c r="G4699" s="1" t="s">
        <v>12082</v>
      </c>
    </row>
    <row r="4700" spans="1:7" x14ac:dyDescent="0.25">
      <c r="A4700" s="1">
        <v>17350010</v>
      </c>
      <c r="B4700" s="1" t="s">
        <v>12517</v>
      </c>
      <c r="C4700" s="1" t="s">
        <v>12518</v>
      </c>
      <c r="D4700" s="1" t="s">
        <v>12519</v>
      </c>
      <c r="E4700" s="1" t="s">
        <v>65</v>
      </c>
      <c r="F4700" s="1" t="s">
        <v>9390</v>
      </c>
      <c r="G4700" s="1" t="s">
        <v>9391</v>
      </c>
    </row>
    <row r="4701" spans="1:7" x14ac:dyDescent="0.25">
      <c r="A4701" s="1">
        <v>17350012</v>
      </c>
      <c r="B4701" s="1" t="s">
        <v>12520</v>
      </c>
      <c r="C4701" s="1" t="s">
        <v>12521</v>
      </c>
      <c r="D4701" s="1" t="s">
        <v>12522</v>
      </c>
      <c r="E4701" s="1" t="s">
        <v>66</v>
      </c>
      <c r="F4701" s="1" t="s">
        <v>9513</v>
      </c>
      <c r="G4701" s="1" t="s">
        <v>9514</v>
      </c>
    </row>
    <row r="4702" spans="1:7" x14ac:dyDescent="0.25">
      <c r="A4702" s="1">
        <v>17350013</v>
      </c>
      <c r="B4702" s="1" t="s">
        <v>12523</v>
      </c>
      <c r="C4702" s="1" t="s">
        <v>12524</v>
      </c>
      <c r="D4702" s="1" t="s">
        <v>12525</v>
      </c>
      <c r="E4702" s="1" t="s">
        <v>66</v>
      </c>
      <c r="F4702" s="1" t="s">
        <v>9513</v>
      </c>
      <c r="G4702" s="1" t="s">
        <v>9514</v>
      </c>
    </row>
    <row r="4703" spans="1:7" x14ac:dyDescent="0.25">
      <c r="A4703" s="1">
        <v>17373000</v>
      </c>
      <c r="B4703" s="1" t="s">
        <v>12526</v>
      </c>
      <c r="C4703" s="1" t="s">
        <v>12527</v>
      </c>
      <c r="D4703" s="1" t="s">
        <v>12528</v>
      </c>
      <c r="E4703" s="1" t="s">
        <v>65</v>
      </c>
      <c r="F4703" s="1" t="s">
        <v>3607</v>
      </c>
      <c r="G4703" s="1" t="s">
        <v>3608</v>
      </c>
    </row>
    <row r="4704" spans="1:7" x14ac:dyDescent="0.25">
      <c r="A4704" s="1">
        <v>17373001</v>
      </c>
      <c r="B4704" s="1" t="s">
        <v>12529</v>
      </c>
      <c r="C4704" s="1" t="s">
        <v>12530</v>
      </c>
      <c r="D4704" s="1" t="s">
        <v>12531</v>
      </c>
      <c r="E4704" s="1" t="s">
        <v>65</v>
      </c>
      <c r="F4704" s="1" t="s">
        <v>3607</v>
      </c>
      <c r="G4704" s="1" t="s">
        <v>3608</v>
      </c>
    </row>
    <row r="4705" spans="1:7" x14ac:dyDescent="0.25">
      <c r="A4705" s="1">
        <v>17510002</v>
      </c>
      <c r="B4705" s="1" t="s">
        <v>12532</v>
      </c>
      <c r="C4705" s="1" t="s">
        <v>12533</v>
      </c>
      <c r="D4705" s="1" t="s">
        <v>12534</v>
      </c>
      <c r="E4705" s="1" t="s">
        <v>66</v>
      </c>
      <c r="F4705" s="1" t="s">
        <v>4851</v>
      </c>
      <c r="G4705" s="1" t="s">
        <v>4852</v>
      </c>
    </row>
    <row r="4706" spans="1:7" x14ac:dyDescent="0.25">
      <c r="A4706" s="1">
        <v>17510008</v>
      </c>
      <c r="B4706" s="1" t="s">
        <v>12535</v>
      </c>
      <c r="C4706" s="1" t="s">
        <v>12536</v>
      </c>
      <c r="D4706" s="1" t="s">
        <v>12537</v>
      </c>
      <c r="E4706" s="1" t="s">
        <v>66</v>
      </c>
      <c r="F4706" s="1" t="s">
        <v>4851</v>
      </c>
      <c r="G4706" s="1" t="s">
        <v>4852</v>
      </c>
    </row>
    <row r="4707" spans="1:7" x14ac:dyDescent="0.25">
      <c r="A4707" s="1">
        <v>17510009</v>
      </c>
      <c r="B4707" s="1" t="s">
        <v>12538</v>
      </c>
      <c r="C4707" s="1" t="s">
        <v>12539</v>
      </c>
      <c r="D4707" s="1" t="s">
        <v>12540</v>
      </c>
      <c r="E4707" s="1" t="s">
        <v>66</v>
      </c>
      <c r="F4707" s="1" t="s">
        <v>4851</v>
      </c>
      <c r="G4707" s="1" t="s">
        <v>4852</v>
      </c>
    </row>
    <row r="4708" spans="1:7" x14ac:dyDescent="0.25">
      <c r="A4708" s="1">
        <v>17510010</v>
      </c>
      <c r="B4708" s="1" t="s">
        <v>12541</v>
      </c>
      <c r="C4708" s="1" t="s">
        <v>12542</v>
      </c>
      <c r="D4708" s="1" t="s">
        <v>12543</v>
      </c>
      <c r="E4708" s="1" t="s">
        <v>66</v>
      </c>
      <c r="F4708" s="1" t="s">
        <v>4472</v>
      </c>
      <c r="G4708" s="1" t="s">
        <v>4473</v>
      </c>
    </row>
    <row r="4709" spans="1:7" x14ac:dyDescent="0.25">
      <c r="A4709" s="1">
        <v>17510011</v>
      </c>
      <c r="B4709" s="1" t="s">
        <v>12544</v>
      </c>
      <c r="C4709" s="1" t="s">
        <v>12545</v>
      </c>
      <c r="D4709" s="1" t="s">
        <v>12546</v>
      </c>
      <c r="E4709" s="1" t="s">
        <v>66</v>
      </c>
      <c r="F4709" s="1" t="s">
        <v>4472</v>
      </c>
      <c r="G4709" s="1" t="s">
        <v>4473</v>
      </c>
    </row>
    <row r="4710" spans="1:7" x14ac:dyDescent="0.25">
      <c r="A4710" s="1">
        <v>17510012</v>
      </c>
      <c r="B4710" s="1" t="s">
        <v>12547</v>
      </c>
      <c r="C4710" s="1" t="s">
        <v>12548</v>
      </c>
      <c r="D4710" s="1" t="s">
        <v>12549</v>
      </c>
      <c r="E4710" s="1" t="s">
        <v>66</v>
      </c>
      <c r="F4710" s="1" t="s">
        <v>1656</v>
      </c>
      <c r="G4710" s="1" t="s">
        <v>1657</v>
      </c>
    </row>
    <row r="4711" spans="1:7" x14ac:dyDescent="0.25">
      <c r="A4711" s="1">
        <v>17510013</v>
      </c>
      <c r="B4711" s="1" t="s">
        <v>12550</v>
      </c>
      <c r="C4711" s="1" t="s">
        <v>12551</v>
      </c>
      <c r="D4711" s="1" t="s">
        <v>12552</v>
      </c>
      <c r="E4711" s="1" t="s">
        <v>66</v>
      </c>
      <c r="F4711" s="1" t="s">
        <v>1656</v>
      </c>
      <c r="G4711" s="1" t="s">
        <v>1657</v>
      </c>
    </row>
    <row r="4712" spans="1:7" x14ac:dyDescent="0.25">
      <c r="A4712" s="1">
        <v>17510015</v>
      </c>
      <c r="B4712" s="1" t="s">
        <v>12553</v>
      </c>
      <c r="C4712" s="1" t="s">
        <v>12554</v>
      </c>
      <c r="D4712" s="1" t="s">
        <v>12555</v>
      </c>
      <c r="E4712" s="1" t="s">
        <v>66</v>
      </c>
      <c r="F4712" s="1" t="s">
        <v>12556</v>
      </c>
      <c r="G4712" s="1" t="s">
        <v>12557</v>
      </c>
    </row>
    <row r="4713" spans="1:7" x14ac:dyDescent="0.25">
      <c r="A4713" s="1">
        <v>17530000</v>
      </c>
      <c r="B4713" s="1" t="s">
        <v>12558</v>
      </c>
      <c r="C4713" s="1" t="s">
        <v>12559</v>
      </c>
      <c r="D4713" s="1" t="s">
        <v>12560</v>
      </c>
      <c r="E4713" s="1" t="s">
        <v>66</v>
      </c>
      <c r="F4713" s="1" t="s">
        <v>11159</v>
      </c>
      <c r="G4713" s="1" t="s">
        <v>11160</v>
      </c>
    </row>
    <row r="4714" spans="1:7" x14ac:dyDescent="0.25">
      <c r="A4714" s="1">
        <v>17530001</v>
      </c>
      <c r="B4714" s="1" t="s">
        <v>12561</v>
      </c>
      <c r="C4714" s="1" t="s">
        <v>12562</v>
      </c>
      <c r="D4714" s="1" t="s">
        <v>12563</v>
      </c>
      <c r="E4714" s="1" t="s">
        <v>66</v>
      </c>
      <c r="F4714" s="1" t="s">
        <v>11159</v>
      </c>
      <c r="G4714" s="1" t="s">
        <v>11160</v>
      </c>
    </row>
    <row r="4715" spans="1:7" x14ac:dyDescent="0.25">
      <c r="A4715" s="1">
        <v>17530002</v>
      </c>
      <c r="B4715" s="1" t="s">
        <v>12564</v>
      </c>
      <c r="C4715" s="1" t="s">
        <v>12565</v>
      </c>
      <c r="D4715" s="1" t="s">
        <v>12566</v>
      </c>
      <c r="E4715" s="1" t="s">
        <v>66</v>
      </c>
      <c r="F4715" s="1" t="s">
        <v>9419</v>
      </c>
      <c r="G4715" s="1" t="s">
        <v>9420</v>
      </c>
    </row>
    <row r="4716" spans="1:7" x14ac:dyDescent="0.25">
      <c r="A4716" s="1">
        <v>17541000</v>
      </c>
      <c r="B4716" s="1" t="s">
        <v>12567</v>
      </c>
      <c r="C4716" s="1" t="s">
        <v>12568</v>
      </c>
      <c r="D4716" s="1" t="s">
        <v>12569</v>
      </c>
      <c r="E4716" s="1" t="s">
        <v>66</v>
      </c>
      <c r="F4716" s="1" t="s">
        <v>285</v>
      </c>
      <c r="G4716" s="1" t="s">
        <v>286</v>
      </c>
    </row>
    <row r="4717" spans="1:7" x14ac:dyDescent="0.25">
      <c r="A4717" s="1">
        <v>17541003</v>
      </c>
      <c r="B4717" s="1" t="s">
        <v>12570</v>
      </c>
      <c r="C4717" s="1" t="s">
        <v>12571</v>
      </c>
      <c r="D4717" s="1" t="s">
        <v>12572</v>
      </c>
      <c r="E4717" s="1" t="s">
        <v>66</v>
      </c>
      <c r="F4717" s="1" t="s">
        <v>285</v>
      </c>
      <c r="G4717" s="1" t="s">
        <v>286</v>
      </c>
    </row>
    <row r="4718" spans="1:7" x14ac:dyDescent="0.25">
      <c r="A4718" s="1">
        <v>17541004</v>
      </c>
      <c r="B4718" s="1" t="s">
        <v>12573</v>
      </c>
      <c r="C4718" s="1" t="s">
        <v>12574</v>
      </c>
      <c r="D4718" s="1" t="s">
        <v>12575</v>
      </c>
      <c r="E4718" s="1" t="s">
        <v>66</v>
      </c>
      <c r="F4718" s="1" t="s">
        <v>285</v>
      </c>
      <c r="G4718" s="1" t="s">
        <v>286</v>
      </c>
    </row>
    <row r="4719" spans="1:7" x14ac:dyDescent="0.25">
      <c r="A4719" s="1">
        <v>17541005</v>
      </c>
      <c r="B4719" s="1" t="s">
        <v>12576</v>
      </c>
      <c r="C4719" s="1" t="s">
        <v>12577</v>
      </c>
      <c r="D4719" s="1" t="s">
        <v>12578</v>
      </c>
      <c r="E4719" s="1" t="s">
        <v>66</v>
      </c>
      <c r="F4719" s="1" t="s">
        <v>285</v>
      </c>
      <c r="G4719" s="1" t="s">
        <v>286</v>
      </c>
    </row>
    <row r="4720" spans="1:7" x14ac:dyDescent="0.25">
      <c r="A4720" s="1">
        <v>17541006</v>
      </c>
      <c r="B4720" s="1" t="s">
        <v>9602</v>
      </c>
      <c r="C4720" s="1" t="s">
        <v>9603</v>
      </c>
      <c r="D4720" s="1" t="s">
        <v>9604</v>
      </c>
      <c r="E4720" s="1" t="s">
        <v>66</v>
      </c>
      <c r="F4720" s="1" t="s">
        <v>285</v>
      </c>
      <c r="G4720" s="1" t="s">
        <v>286</v>
      </c>
    </row>
    <row r="4721" spans="1:7" x14ac:dyDescent="0.25">
      <c r="A4721" s="1">
        <v>17541007</v>
      </c>
      <c r="B4721" s="1" t="s">
        <v>12579</v>
      </c>
      <c r="C4721" s="1" t="s">
        <v>12580</v>
      </c>
      <c r="D4721" s="1" t="s">
        <v>12581</v>
      </c>
      <c r="E4721" s="1" t="s">
        <v>66</v>
      </c>
      <c r="F4721" s="1" t="s">
        <v>4398</v>
      </c>
      <c r="G4721" s="1" t="s">
        <v>4399</v>
      </c>
    </row>
    <row r="4722" spans="1:7" x14ac:dyDescent="0.25">
      <c r="A4722" s="1">
        <v>17541008</v>
      </c>
      <c r="B4722" s="1" t="s">
        <v>12582</v>
      </c>
      <c r="C4722" s="1" t="s">
        <v>12583</v>
      </c>
      <c r="D4722" s="1" t="s">
        <v>12584</v>
      </c>
      <c r="E4722" s="1" t="s">
        <v>66</v>
      </c>
      <c r="F4722" s="1" t="s">
        <v>892</v>
      </c>
      <c r="G4722" s="1" t="s">
        <v>893</v>
      </c>
    </row>
    <row r="4723" spans="1:7" x14ac:dyDescent="0.25">
      <c r="A4723" s="1">
        <v>17560001</v>
      </c>
      <c r="B4723" s="1" t="s">
        <v>12585</v>
      </c>
      <c r="C4723" s="1" t="s">
        <v>12586</v>
      </c>
      <c r="D4723" s="1" t="s">
        <v>12587</v>
      </c>
      <c r="E4723" s="1" t="s">
        <v>66</v>
      </c>
      <c r="F4723" s="1" t="s">
        <v>12154</v>
      </c>
      <c r="G4723" s="1" t="s">
        <v>12155</v>
      </c>
    </row>
    <row r="4724" spans="1:7" x14ac:dyDescent="0.25">
      <c r="A4724" s="1">
        <v>17560002</v>
      </c>
      <c r="B4724" s="1" t="s">
        <v>12588</v>
      </c>
      <c r="C4724" s="1" t="s">
        <v>12589</v>
      </c>
      <c r="D4724" s="1" t="s">
        <v>12590</v>
      </c>
      <c r="E4724" s="1" t="s">
        <v>66</v>
      </c>
      <c r="F4724" s="1" t="s">
        <v>12154</v>
      </c>
      <c r="G4724" s="1" t="s">
        <v>12155</v>
      </c>
    </row>
    <row r="4725" spans="1:7" x14ac:dyDescent="0.25">
      <c r="A4725" s="1">
        <v>17610004</v>
      </c>
      <c r="B4725" s="1" t="s">
        <v>12591</v>
      </c>
      <c r="C4725" s="1" t="s">
        <v>12592</v>
      </c>
      <c r="D4725" s="1" t="s">
        <v>12593</v>
      </c>
      <c r="E4725" s="1" t="s">
        <v>66</v>
      </c>
      <c r="F4725" s="1" t="s">
        <v>4851</v>
      </c>
      <c r="G4725" s="1" t="s">
        <v>4852</v>
      </c>
    </row>
    <row r="4726" spans="1:7" x14ac:dyDescent="0.25">
      <c r="A4726" s="1">
        <v>17610008</v>
      </c>
      <c r="B4726" s="1" t="s">
        <v>12594</v>
      </c>
      <c r="C4726" s="1" t="s">
        <v>12595</v>
      </c>
      <c r="D4726" s="1" t="s">
        <v>12596</v>
      </c>
      <c r="E4726" s="1" t="s">
        <v>66</v>
      </c>
      <c r="F4726" s="1" t="s">
        <v>1656</v>
      </c>
      <c r="G4726" s="1" t="s">
        <v>1657</v>
      </c>
    </row>
    <row r="4727" spans="1:7" x14ac:dyDescent="0.25">
      <c r="A4727" s="1">
        <v>17610009</v>
      </c>
      <c r="B4727" s="1" t="s">
        <v>12597</v>
      </c>
      <c r="C4727" s="1" t="s">
        <v>12598</v>
      </c>
      <c r="D4727" s="1" t="s">
        <v>12599</v>
      </c>
      <c r="E4727" s="1" t="s">
        <v>66</v>
      </c>
      <c r="F4727" s="1" t="s">
        <v>1656</v>
      </c>
      <c r="G4727" s="1" t="s">
        <v>1657</v>
      </c>
    </row>
    <row r="4728" spans="1:7" x14ac:dyDescent="0.25">
      <c r="A4728" s="1">
        <v>17610010</v>
      </c>
      <c r="B4728" s="1" t="s">
        <v>12600</v>
      </c>
      <c r="C4728" s="1" t="s">
        <v>12601</v>
      </c>
      <c r="D4728" s="1" t="s">
        <v>12602</v>
      </c>
      <c r="E4728" s="1" t="s">
        <v>66</v>
      </c>
      <c r="F4728" s="1" t="s">
        <v>1656</v>
      </c>
      <c r="G4728" s="1" t="s">
        <v>1657</v>
      </c>
    </row>
    <row r="4729" spans="1:7" x14ac:dyDescent="0.25">
      <c r="A4729" s="1">
        <v>17610012</v>
      </c>
      <c r="B4729" s="1" t="s">
        <v>12603</v>
      </c>
      <c r="C4729" s="1" t="s">
        <v>12604</v>
      </c>
      <c r="D4729" s="1" t="s">
        <v>12605</v>
      </c>
      <c r="E4729" s="1" t="s">
        <v>66</v>
      </c>
      <c r="F4729" s="1" t="s">
        <v>4851</v>
      </c>
      <c r="G4729" s="1" t="s">
        <v>4852</v>
      </c>
    </row>
    <row r="4730" spans="1:7" x14ac:dyDescent="0.25">
      <c r="A4730" s="1">
        <v>17615000</v>
      </c>
      <c r="B4730" s="1" t="s">
        <v>12606</v>
      </c>
      <c r="C4730" s="1" t="s">
        <v>12607</v>
      </c>
      <c r="D4730" s="1" t="s">
        <v>12608</v>
      </c>
      <c r="E4730" s="1" t="s">
        <v>66</v>
      </c>
      <c r="F4730" s="1" t="s">
        <v>4851</v>
      </c>
      <c r="G4730" s="1" t="s">
        <v>4852</v>
      </c>
    </row>
    <row r="4731" spans="1:7" x14ac:dyDescent="0.25">
      <c r="A4731" s="1">
        <v>17616000</v>
      </c>
      <c r="B4731" s="1" t="s">
        <v>12609</v>
      </c>
      <c r="C4731" s="1" t="s">
        <v>12610</v>
      </c>
      <c r="D4731" s="1" t="s">
        <v>12611</v>
      </c>
      <c r="E4731" s="1" t="s">
        <v>66</v>
      </c>
      <c r="F4731" s="1" t="s">
        <v>4519</v>
      </c>
      <c r="G4731" s="1" t="s">
        <v>4520</v>
      </c>
    </row>
    <row r="4732" spans="1:7" x14ac:dyDescent="0.25">
      <c r="A4732" s="1">
        <v>17630003</v>
      </c>
      <c r="B4732" s="1" t="s">
        <v>12612</v>
      </c>
      <c r="C4732" s="1" t="s">
        <v>12613</v>
      </c>
      <c r="D4732" s="1" t="s">
        <v>12614</v>
      </c>
      <c r="E4732" s="1" t="s">
        <v>66</v>
      </c>
      <c r="F4732" s="1" t="s">
        <v>11159</v>
      </c>
      <c r="G4732" s="1" t="s">
        <v>11160</v>
      </c>
    </row>
    <row r="4733" spans="1:7" x14ac:dyDescent="0.25">
      <c r="A4733" s="1">
        <v>17645009</v>
      </c>
      <c r="B4733" s="1" t="s">
        <v>12615</v>
      </c>
      <c r="C4733" s="1" t="s">
        <v>12616</v>
      </c>
      <c r="D4733" s="1" t="s">
        <v>12617</v>
      </c>
      <c r="E4733" s="1" t="s">
        <v>66</v>
      </c>
      <c r="F4733" s="1" t="s">
        <v>285</v>
      </c>
      <c r="G4733" s="1" t="s">
        <v>286</v>
      </c>
    </row>
    <row r="4734" spans="1:7" x14ac:dyDescent="0.25">
      <c r="A4734" s="1">
        <v>17646000</v>
      </c>
      <c r="B4734" s="1" t="s">
        <v>12618</v>
      </c>
      <c r="C4734" s="1" t="s">
        <v>12619</v>
      </c>
      <c r="D4734" s="1" t="s">
        <v>12620</v>
      </c>
      <c r="E4734" s="1" t="s">
        <v>66</v>
      </c>
      <c r="F4734" s="1" t="s">
        <v>1335</v>
      </c>
      <c r="G4734" s="1" t="s">
        <v>1336</v>
      </c>
    </row>
    <row r="4735" spans="1:7" x14ac:dyDescent="0.25">
      <c r="A4735" s="1">
        <v>17646001</v>
      </c>
      <c r="B4735" s="1" t="s">
        <v>12621</v>
      </c>
      <c r="C4735" s="1" t="s">
        <v>12622</v>
      </c>
      <c r="D4735" s="1" t="s">
        <v>12623</v>
      </c>
      <c r="E4735" s="1" t="s">
        <v>66</v>
      </c>
      <c r="F4735" s="1" t="s">
        <v>1335</v>
      </c>
      <c r="G4735" s="1" t="s">
        <v>1336</v>
      </c>
    </row>
    <row r="4736" spans="1:7" x14ac:dyDescent="0.25">
      <c r="A4736" s="1">
        <v>17710010</v>
      </c>
      <c r="B4736" s="1" t="s">
        <v>12624</v>
      </c>
      <c r="C4736" s="1" t="s">
        <v>12625</v>
      </c>
      <c r="D4736" s="1" t="s">
        <v>12626</v>
      </c>
      <c r="E4736" s="1" t="s">
        <v>66</v>
      </c>
      <c r="F4736" s="1" t="s">
        <v>4851</v>
      </c>
      <c r="G4736" s="1" t="s">
        <v>4852</v>
      </c>
    </row>
    <row r="4737" spans="1:7" x14ac:dyDescent="0.25">
      <c r="A4737" s="1">
        <v>17710035</v>
      </c>
      <c r="B4737" s="1" t="s">
        <v>12627</v>
      </c>
      <c r="C4737" s="1" t="s">
        <v>12628</v>
      </c>
      <c r="D4737" s="1" t="s">
        <v>12629</v>
      </c>
      <c r="E4737" s="1" t="s">
        <v>66</v>
      </c>
      <c r="F4737" s="1" t="s">
        <v>4851</v>
      </c>
      <c r="G4737" s="1" t="s">
        <v>4852</v>
      </c>
    </row>
    <row r="4738" spans="1:7" x14ac:dyDescent="0.25">
      <c r="A4738" s="1">
        <v>17710037</v>
      </c>
      <c r="B4738" s="1" t="s">
        <v>12630</v>
      </c>
      <c r="C4738" s="1" t="s">
        <v>12631</v>
      </c>
      <c r="D4738" s="1" t="s">
        <v>12632</v>
      </c>
      <c r="E4738" s="1" t="s">
        <v>66</v>
      </c>
      <c r="F4738" s="1" t="s">
        <v>4851</v>
      </c>
      <c r="G4738" s="1" t="s">
        <v>4852</v>
      </c>
    </row>
    <row r="4739" spans="1:7" x14ac:dyDescent="0.25">
      <c r="A4739" s="1">
        <v>17710068</v>
      </c>
      <c r="B4739" s="1" t="s">
        <v>12633</v>
      </c>
      <c r="C4739" s="1" t="s">
        <v>12634</v>
      </c>
      <c r="D4739" s="1" t="s">
        <v>12635</v>
      </c>
      <c r="E4739" s="1" t="s">
        <v>66</v>
      </c>
      <c r="F4739" s="1" t="s">
        <v>4851</v>
      </c>
      <c r="G4739" s="1" t="s">
        <v>4852</v>
      </c>
    </row>
    <row r="4740" spans="1:7" x14ac:dyDescent="0.25">
      <c r="A4740" s="1">
        <v>17710069</v>
      </c>
      <c r="B4740" s="1" t="s">
        <v>12636</v>
      </c>
      <c r="C4740" s="1" t="s">
        <v>12637</v>
      </c>
      <c r="D4740" s="1" t="s">
        <v>12638</v>
      </c>
      <c r="E4740" s="1" t="s">
        <v>66</v>
      </c>
      <c r="F4740" s="1" t="s">
        <v>4851</v>
      </c>
      <c r="G4740" s="1" t="s">
        <v>4852</v>
      </c>
    </row>
    <row r="4741" spans="1:7" x14ac:dyDescent="0.25">
      <c r="A4741" s="1">
        <v>17710074</v>
      </c>
      <c r="B4741" s="1" t="s">
        <v>12639</v>
      </c>
      <c r="C4741" s="1" t="s">
        <v>12640</v>
      </c>
      <c r="D4741" s="1" t="s">
        <v>12641</v>
      </c>
      <c r="E4741" s="1" t="s">
        <v>66</v>
      </c>
      <c r="F4741" s="1" t="s">
        <v>1656</v>
      </c>
      <c r="G4741" s="1" t="s">
        <v>1657</v>
      </c>
    </row>
    <row r="4742" spans="1:7" x14ac:dyDescent="0.25">
      <c r="A4742" s="1">
        <v>17710075</v>
      </c>
      <c r="B4742" s="1" t="s">
        <v>12642</v>
      </c>
      <c r="C4742" s="1" t="s">
        <v>12643</v>
      </c>
      <c r="D4742" s="1" t="s">
        <v>12644</v>
      </c>
      <c r="E4742" s="1" t="s">
        <v>66</v>
      </c>
      <c r="F4742" s="1" t="s">
        <v>1656</v>
      </c>
      <c r="G4742" s="1" t="s">
        <v>1657</v>
      </c>
    </row>
    <row r="4743" spans="1:7" x14ac:dyDescent="0.25">
      <c r="A4743" s="1">
        <v>17710076</v>
      </c>
      <c r="B4743" s="1" t="s">
        <v>12645</v>
      </c>
      <c r="C4743" s="1" t="s">
        <v>12646</v>
      </c>
      <c r="D4743" s="1" t="s">
        <v>12647</v>
      </c>
      <c r="E4743" s="1" t="s">
        <v>66</v>
      </c>
      <c r="F4743" s="1" t="s">
        <v>1656</v>
      </c>
      <c r="G4743" s="1" t="s">
        <v>1657</v>
      </c>
    </row>
    <row r="4744" spans="1:7" x14ac:dyDescent="0.25">
      <c r="A4744" s="1">
        <v>17710077</v>
      </c>
      <c r="B4744" s="1" t="s">
        <v>12648</v>
      </c>
      <c r="C4744" s="1" t="s">
        <v>12649</v>
      </c>
      <c r="D4744" s="1" t="s">
        <v>12650</v>
      </c>
      <c r="E4744" s="1" t="s">
        <v>66</v>
      </c>
      <c r="F4744" s="1" t="s">
        <v>1656</v>
      </c>
      <c r="G4744" s="1" t="s">
        <v>1657</v>
      </c>
    </row>
    <row r="4745" spans="1:7" x14ac:dyDescent="0.25">
      <c r="A4745" s="1">
        <v>17710078</v>
      </c>
      <c r="B4745" s="1" t="s">
        <v>12651</v>
      </c>
      <c r="C4745" s="1" t="s">
        <v>12652</v>
      </c>
      <c r="D4745" s="1" t="s">
        <v>12653</v>
      </c>
      <c r="E4745" s="1" t="s">
        <v>66</v>
      </c>
      <c r="F4745" s="1" t="s">
        <v>1656</v>
      </c>
      <c r="G4745" s="1" t="s">
        <v>1657</v>
      </c>
    </row>
    <row r="4746" spans="1:7" x14ac:dyDescent="0.25">
      <c r="A4746" s="1">
        <v>17710079</v>
      </c>
      <c r="B4746" s="1" t="s">
        <v>12654</v>
      </c>
      <c r="C4746" s="1" t="s">
        <v>12655</v>
      </c>
      <c r="D4746" s="1" t="s">
        <v>12656</v>
      </c>
      <c r="E4746" s="1" t="s">
        <v>66</v>
      </c>
      <c r="F4746" s="1" t="s">
        <v>1656</v>
      </c>
      <c r="G4746" s="1" t="s">
        <v>1657</v>
      </c>
    </row>
    <row r="4747" spans="1:7" x14ac:dyDescent="0.25">
      <c r="A4747" s="1">
        <v>17710080</v>
      </c>
      <c r="B4747" s="1" t="s">
        <v>12657</v>
      </c>
      <c r="C4747" s="1" t="s">
        <v>12658</v>
      </c>
      <c r="D4747" s="1" t="s">
        <v>12659</v>
      </c>
      <c r="E4747" s="1" t="s">
        <v>66</v>
      </c>
      <c r="F4747" s="1" t="s">
        <v>1656</v>
      </c>
      <c r="G4747" s="1" t="s">
        <v>1657</v>
      </c>
    </row>
    <row r="4748" spans="1:7" x14ac:dyDescent="0.25">
      <c r="A4748" s="1">
        <v>17710081</v>
      </c>
      <c r="B4748" s="1" t="s">
        <v>12660</v>
      </c>
      <c r="C4748" s="1" t="s">
        <v>12661</v>
      </c>
      <c r="D4748" s="1" t="s">
        <v>12662</v>
      </c>
      <c r="E4748" s="1" t="s">
        <v>65</v>
      </c>
      <c r="F4748" s="1" t="s">
        <v>1656</v>
      </c>
      <c r="G4748" s="1" t="s">
        <v>1657</v>
      </c>
    </row>
    <row r="4749" spans="1:7" x14ac:dyDescent="0.25">
      <c r="A4749" s="1">
        <v>17710082</v>
      </c>
      <c r="B4749" s="1" t="s">
        <v>12663</v>
      </c>
      <c r="C4749" s="1" t="s">
        <v>12664</v>
      </c>
      <c r="D4749" s="1" t="s">
        <v>12665</v>
      </c>
      <c r="E4749" s="1" t="s">
        <v>66</v>
      </c>
      <c r="F4749" s="1" t="s">
        <v>1656</v>
      </c>
      <c r="G4749" s="1" t="s">
        <v>1657</v>
      </c>
    </row>
    <row r="4750" spans="1:7" x14ac:dyDescent="0.25">
      <c r="A4750" s="1">
        <v>17712002</v>
      </c>
      <c r="B4750" s="1" t="s">
        <v>12666</v>
      </c>
      <c r="C4750" s="1" t="s">
        <v>12667</v>
      </c>
      <c r="D4750" s="1" t="s">
        <v>12668</v>
      </c>
      <c r="E4750" s="1" t="s">
        <v>65</v>
      </c>
      <c r="F4750" s="1" t="s">
        <v>2148</v>
      </c>
      <c r="G4750" s="1" t="s">
        <v>2149</v>
      </c>
    </row>
    <row r="4751" spans="1:7" x14ac:dyDescent="0.25">
      <c r="A4751" s="1">
        <v>17712004</v>
      </c>
      <c r="B4751" s="1" t="s">
        <v>12669</v>
      </c>
      <c r="C4751" s="1" t="s">
        <v>12670</v>
      </c>
      <c r="D4751" s="1" t="s">
        <v>12671</v>
      </c>
      <c r="E4751" s="1" t="s">
        <v>65</v>
      </c>
      <c r="F4751" s="1" t="s">
        <v>2148</v>
      </c>
      <c r="G4751" s="1" t="s">
        <v>2149</v>
      </c>
    </row>
    <row r="4752" spans="1:7" x14ac:dyDescent="0.25">
      <c r="A4752" s="1">
        <v>17712009</v>
      </c>
      <c r="B4752" s="1" t="s">
        <v>12672</v>
      </c>
      <c r="C4752" s="1" t="s">
        <v>12673</v>
      </c>
      <c r="D4752" s="1" t="s">
        <v>12674</v>
      </c>
      <c r="E4752" s="1" t="s">
        <v>65</v>
      </c>
      <c r="F4752" s="1" t="s">
        <v>2148</v>
      </c>
      <c r="G4752" s="1" t="s">
        <v>2149</v>
      </c>
    </row>
    <row r="4753" spans="1:7" x14ac:dyDescent="0.25">
      <c r="A4753" s="1">
        <v>17715000</v>
      </c>
      <c r="B4753" s="1" t="s">
        <v>12675</v>
      </c>
      <c r="C4753" s="1" t="s">
        <v>12676</v>
      </c>
      <c r="D4753" s="1" t="s">
        <v>12677</v>
      </c>
      <c r="E4753" s="1" t="s">
        <v>66</v>
      </c>
      <c r="F4753" s="1" t="s">
        <v>4851</v>
      </c>
      <c r="G4753" s="1" t="s">
        <v>4852</v>
      </c>
    </row>
    <row r="4754" spans="1:7" x14ac:dyDescent="0.25">
      <c r="A4754" s="1">
        <v>17715043</v>
      </c>
      <c r="B4754" s="1" t="s">
        <v>12678</v>
      </c>
      <c r="C4754" s="1" t="s">
        <v>12679</v>
      </c>
      <c r="D4754" s="1" t="s">
        <v>12680</v>
      </c>
      <c r="E4754" s="1" t="s">
        <v>66</v>
      </c>
      <c r="F4754" s="1" t="s">
        <v>4851</v>
      </c>
      <c r="G4754" s="1" t="s">
        <v>4852</v>
      </c>
    </row>
    <row r="4755" spans="1:7" x14ac:dyDescent="0.25">
      <c r="A4755" s="1">
        <v>17715044</v>
      </c>
      <c r="B4755" s="1" t="s">
        <v>12681</v>
      </c>
      <c r="C4755" s="1" t="s">
        <v>12682</v>
      </c>
      <c r="D4755" s="1" t="s">
        <v>12683</v>
      </c>
      <c r="E4755" s="1" t="s">
        <v>66</v>
      </c>
      <c r="F4755" s="1" t="s">
        <v>4851</v>
      </c>
      <c r="G4755" s="1" t="s">
        <v>4852</v>
      </c>
    </row>
    <row r="4756" spans="1:7" x14ac:dyDescent="0.25">
      <c r="A4756" s="1">
        <v>17716000</v>
      </c>
      <c r="B4756" s="1" t="s">
        <v>12684</v>
      </c>
      <c r="C4756" s="1" t="s">
        <v>12685</v>
      </c>
      <c r="D4756" s="1" t="s">
        <v>12686</v>
      </c>
      <c r="E4756" s="1" t="s">
        <v>66</v>
      </c>
      <c r="F4756" s="1" t="s">
        <v>4519</v>
      </c>
      <c r="G4756" s="1" t="s">
        <v>4520</v>
      </c>
    </row>
    <row r="4757" spans="1:7" x14ac:dyDescent="0.25">
      <c r="A4757" s="1">
        <v>17716001</v>
      </c>
      <c r="B4757" s="1" t="s">
        <v>12687</v>
      </c>
      <c r="C4757" s="1" t="s">
        <v>12688</v>
      </c>
      <c r="D4757" s="1" t="s">
        <v>12689</v>
      </c>
      <c r="E4757" s="1" t="s">
        <v>65</v>
      </c>
      <c r="F4757" s="1" t="s">
        <v>103</v>
      </c>
      <c r="G4757" s="1" t="s">
        <v>4339</v>
      </c>
    </row>
    <row r="4758" spans="1:7" x14ac:dyDescent="0.25">
      <c r="A4758" s="1">
        <v>17716002</v>
      </c>
      <c r="B4758" s="1" t="s">
        <v>12690</v>
      </c>
      <c r="C4758" s="1" t="s">
        <v>12691</v>
      </c>
      <c r="D4758" s="1" t="s">
        <v>12692</v>
      </c>
      <c r="E4758" s="1" t="s">
        <v>65</v>
      </c>
      <c r="F4758" s="1" t="s">
        <v>103</v>
      </c>
      <c r="G4758" s="1" t="s">
        <v>4339</v>
      </c>
    </row>
    <row r="4759" spans="1:7" x14ac:dyDescent="0.25">
      <c r="A4759" s="1">
        <v>17716003</v>
      </c>
      <c r="B4759" s="1" t="s">
        <v>9399</v>
      </c>
      <c r="C4759" s="1" t="s">
        <v>9400</v>
      </c>
      <c r="D4759" s="1" t="s">
        <v>9401</v>
      </c>
      <c r="E4759" s="1" t="s">
        <v>65</v>
      </c>
      <c r="F4759" s="1" t="s">
        <v>103</v>
      </c>
      <c r="G4759" s="1" t="s">
        <v>4339</v>
      </c>
    </row>
    <row r="4760" spans="1:7" x14ac:dyDescent="0.25">
      <c r="A4760" s="1">
        <v>17716004</v>
      </c>
      <c r="B4760" s="1" t="s">
        <v>12693</v>
      </c>
      <c r="C4760" s="1" t="s">
        <v>12694</v>
      </c>
      <c r="D4760" s="1" t="s">
        <v>12695</v>
      </c>
      <c r="E4760" s="1" t="s">
        <v>65</v>
      </c>
      <c r="F4760" s="1" t="s">
        <v>103</v>
      </c>
      <c r="G4760" s="1" t="s">
        <v>4339</v>
      </c>
    </row>
    <row r="4761" spans="1:7" x14ac:dyDescent="0.25">
      <c r="A4761" s="1">
        <v>17716005</v>
      </c>
      <c r="B4761" s="1" t="s">
        <v>9606</v>
      </c>
      <c r="C4761" s="1" t="s">
        <v>9607</v>
      </c>
      <c r="D4761" s="1" t="s">
        <v>9608</v>
      </c>
      <c r="E4761" s="1" t="s">
        <v>65</v>
      </c>
      <c r="F4761" s="1" t="s">
        <v>103</v>
      </c>
      <c r="G4761" s="1" t="s">
        <v>4339</v>
      </c>
    </row>
    <row r="4762" spans="1:7" x14ac:dyDescent="0.25">
      <c r="A4762" s="1">
        <v>17716006</v>
      </c>
      <c r="B4762" s="1" t="s">
        <v>9402</v>
      </c>
      <c r="C4762" s="1" t="s">
        <v>9403</v>
      </c>
      <c r="D4762" s="1" t="s">
        <v>9404</v>
      </c>
      <c r="E4762" s="1" t="s">
        <v>65</v>
      </c>
      <c r="F4762" s="1" t="s">
        <v>103</v>
      </c>
      <c r="G4762" s="1" t="s">
        <v>4339</v>
      </c>
    </row>
    <row r="4763" spans="1:7" x14ac:dyDescent="0.25">
      <c r="A4763" s="1">
        <v>17716007</v>
      </c>
      <c r="B4763" s="1" t="s">
        <v>9497</v>
      </c>
      <c r="C4763" s="1" t="s">
        <v>9498</v>
      </c>
      <c r="D4763" s="1" t="s">
        <v>9499</v>
      </c>
      <c r="E4763" s="1" t="s">
        <v>65</v>
      </c>
      <c r="F4763" s="1" t="s">
        <v>103</v>
      </c>
      <c r="G4763" s="1" t="s">
        <v>4339</v>
      </c>
    </row>
    <row r="4764" spans="1:7" x14ac:dyDescent="0.25">
      <c r="A4764" s="1">
        <v>17716008</v>
      </c>
      <c r="B4764" s="1" t="s">
        <v>12696</v>
      </c>
      <c r="C4764" s="1" t="s">
        <v>12697</v>
      </c>
      <c r="D4764" s="1" t="s">
        <v>12698</v>
      </c>
      <c r="E4764" s="1" t="s">
        <v>66</v>
      </c>
      <c r="F4764" s="1" t="s">
        <v>4519</v>
      </c>
      <c r="G4764" s="1" t="s">
        <v>4520</v>
      </c>
    </row>
    <row r="4765" spans="1:7" x14ac:dyDescent="0.25">
      <c r="A4765" s="1">
        <v>17716009</v>
      </c>
      <c r="B4765" s="1" t="s">
        <v>12699</v>
      </c>
      <c r="C4765" s="1" t="s">
        <v>12700</v>
      </c>
      <c r="D4765" s="1" t="s">
        <v>12701</v>
      </c>
      <c r="E4765" s="1" t="s">
        <v>66</v>
      </c>
      <c r="F4765" s="1" t="s">
        <v>4519</v>
      </c>
      <c r="G4765" s="1" t="s">
        <v>4520</v>
      </c>
    </row>
    <row r="4766" spans="1:7" x14ac:dyDescent="0.25">
      <c r="A4766" s="1">
        <v>17716010</v>
      </c>
      <c r="B4766" s="1" t="s">
        <v>12702</v>
      </c>
      <c r="C4766" s="1" t="s">
        <v>12703</v>
      </c>
      <c r="D4766" s="1" t="s">
        <v>12704</v>
      </c>
      <c r="E4766" s="1" t="s">
        <v>66</v>
      </c>
      <c r="F4766" s="1" t="s">
        <v>4519</v>
      </c>
      <c r="G4766" s="1" t="s">
        <v>4520</v>
      </c>
    </row>
    <row r="4767" spans="1:7" x14ac:dyDescent="0.25">
      <c r="A4767" s="1">
        <v>17716011</v>
      </c>
      <c r="B4767" s="1" t="s">
        <v>12705</v>
      </c>
      <c r="C4767" s="1" t="s">
        <v>12706</v>
      </c>
      <c r="D4767" s="1" t="s">
        <v>12707</v>
      </c>
      <c r="E4767" s="1" t="s">
        <v>66</v>
      </c>
      <c r="F4767" s="1" t="s">
        <v>4519</v>
      </c>
      <c r="G4767" s="1" t="s">
        <v>4520</v>
      </c>
    </row>
    <row r="4768" spans="1:7" x14ac:dyDescent="0.25">
      <c r="A4768" s="1">
        <v>17716012</v>
      </c>
      <c r="B4768" s="1" t="s">
        <v>12708</v>
      </c>
      <c r="C4768" s="1" t="s">
        <v>12709</v>
      </c>
      <c r="D4768" s="1" t="s">
        <v>12710</v>
      </c>
      <c r="E4768" s="1" t="s">
        <v>66</v>
      </c>
      <c r="F4768" s="1" t="s">
        <v>4519</v>
      </c>
      <c r="G4768" s="1" t="s">
        <v>4520</v>
      </c>
    </row>
    <row r="4769" spans="1:7" x14ac:dyDescent="0.25">
      <c r="A4769" s="1">
        <v>17716013</v>
      </c>
      <c r="B4769" s="1" t="s">
        <v>12711</v>
      </c>
      <c r="C4769" s="1" t="s">
        <v>12712</v>
      </c>
      <c r="D4769" s="1" t="s">
        <v>12713</v>
      </c>
      <c r="E4769" s="1" t="s">
        <v>66</v>
      </c>
      <c r="F4769" s="1" t="s">
        <v>4519</v>
      </c>
      <c r="G4769" s="1" t="s">
        <v>4520</v>
      </c>
    </row>
    <row r="4770" spans="1:7" x14ac:dyDescent="0.25">
      <c r="A4770" s="1">
        <v>17716014</v>
      </c>
      <c r="B4770" s="1" t="s">
        <v>12714</v>
      </c>
      <c r="C4770" s="1" t="s">
        <v>12715</v>
      </c>
      <c r="D4770" s="1" t="s">
        <v>12716</v>
      </c>
      <c r="E4770" s="1" t="s">
        <v>66</v>
      </c>
      <c r="F4770" s="1" t="s">
        <v>4519</v>
      </c>
      <c r="G4770" s="1" t="s">
        <v>4520</v>
      </c>
    </row>
    <row r="4771" spans="1:7" x14ac:dyDescent="0.25">
      <c r="A4771" s="1">
        <v>17716015</v>
      </c>
      <c r="B4771" s="1" t="s">
        <v>12717</v>
      </c>
      <c r="C4771" s="1" t="s">
        <v>12718</v>
      </c>
      <c r="D4771" s="1" t="s">
        <v>12719</v>
      </c>
      <c r="E4771" s="1" t="s">
        <v>66</v>
      </c>
      <c r="F4771" s="1" t="s">
        <v>1174</v>
      </c>
      <c r="G4771" s="1" t="s">
        <v>1175</v>
      </c>
    </row>
    <row r="4772" spans="1:7" x14ac:dyDescent="0.25">
      <c r="A4772" s="1">
        <v>17716016</v>
      </c>
      <c r="B4772" s="1" t="s">
        <v>12720</v>
      </c>
      <c r="C4772" s="1" t="s">
        <v>12721</v>
      </c>
      <c r="D4772" s="1" t="s">
        <v>12722</v>
      </c>
      <c r="E4772" s="1" t="s">
        <v>66</v>
      </c>
      <c r="F4772" s="1" t="s">
        <v>12723</v>
      </c>
      <c r="G4772" s="1" t="s">
        <v>199</v>
      </c>
    </row>
    <row r="4773" spans="1:7" x14ac:dyDescent="0.25">
      <c r="A4773" s="1">
        <v>17716017</v>
      </c>
      <c r="B4773" s="1" t="s">
        <v>12724</v>
      </c>
      <c r="C4773" s="1" t="s">
        <v>12725</v>
      </c>
      <c r="D4773" s="1" t="s">
        <v>12726</v>
      </c>
      <c r="E4773" s="1" t="s">
        <v>66</v>
      </c>
      <c r="F4773" s="1" t="s">
        <v>103</v>
      </c>
      <c r="G4773" s="1" t="s">
        <v>4339</v>
      </c>
    </row>
    <row r="4774" spans="1:7" x14ac:dyDescent="0.25">
      <c r="A4774" s="1">
        <v>17716018</v>
      </c>
      <c r="B4774" s="1" t="s">
        <v>12727</v>
      </c>
      <c r="C4774" s="1" t="s">
        <v>12728</v>
      </c>
      <c r="D4774" s="1" t="s">
        <v>12729</v>
      </c>
      <c r="E4774" s="1" t="s">
        <v>65</v>
      </c>
      <c r="F4774" s="1" t="s">
        <v>103</v>
      </c>
      <c r="G4774" s="1" t="s">
        <v>4339</v>
      </c>
    </row>
    <row r="4775" spans="1:7" x14ac:dyDescent="0.25">
      <c r="A4775" s="1">
        <v>17716019</v>
      </c>
      <c r="B4775" s="1" t="s">
        <v>12730</v>
      </c>
      <c r="C4775" s="1" t="s">
        <v>12731</v>
      </c>
      <c r="D4775" s="1" t="s">
        <v>12732</v>
      </c>
      <c r="E4775" s="1" t="s">
        <v>65</v>
      </c>
      <c r="F4775" s="1" t="s">
        <v>103</v>
      </c>
      <c r="G4775" s="1" t="s">
        <v>4339</v>
      </c>
    </row>
    <row r="4776" spans="1:7" x14ac:dyDescent="0.25">
      <c r="A4776" s="1">
        <v>17716022</v>
      </c>
      <c r="B4776" s="1" t="s">
        <v>12733</v>
      </c>
      <c r="C4776" s="1" t="s">
        <v>12734</v>
      </c>
      <c r="D4776" s="1" t="s">
        <v>12735</v>
      </c>
      <c r="E4776" s="1" t="s">
        <v>65</v>
      </c>
      <c r="F4776" s="1" t="s">
        <v>103</v>
      </c>
      <c r="G4776" s="1" t="s">
        <v>4339</v>
      </c>
    </row>
    <row r="4777" spans="1:7" x14ac:dyDescent="0.25">
      <c r="A4777" s="1">
        <v>17716023</v>
      </c>
      <c r="B4777" s="1" t="s">
        <v>12736</v>
      </c>
      <c r="C4777" s="1" t="s">
        <v>12737</v>
      </c>
      <c r="D4777" s="1" t="s">
        <v>12738</v>
      </c>
      <c r="E4777" s="1" t="s">
        <v>66</v>
      </c>
      <c r="F4777" s="1" t="s">
        <v>1174</v>
      </c>
      <c r="G4777" s="1" t="s">
        <v>1175</v>
      </c>
    </row>
    <row r="4778" spans="1:7" x14ac:dyDescent="0.25">
      <c r="A4778" s="1">
        <v>17717016</v>
      </c>
      <c r="B4778" s="1" t="s">
        <v>9405</v>
      </c>
      <c r="C4778" s="1" t="s">
        <v>9406</v>
      </c>
      <c r="D4778" s="1" t="s">
        <v>9407</v>
      </c>
      <c r="E4778" s="1" t="s">
        <v>66</v>
      </c>
      <c r="F4778" s="1" t="s">
        <v>2286</v>
      </c>
      <c r="G4778" s="1" t="s">
        <v>2287</v>
      </c>
    </row>
    <row r="4779" spans="1:7" x14ac:dyDescent="0.25">
      <c r="A4779" s="1">
        <v>17717017</v>
      </c>
      <c r="B4779" s="1" t="s">
        <v>12739</v>
      </c>
      <c r="C4779" s="1" t="s">
        <v>12740</v>
      </c>
      <c r="D4779" s="1" t="s">
        <v>12741</v>
      </c>
      <c r="E4779" s="1" t="s">
        <v>66</v>
      </c>
      <c r="F4779" s="1" t="s">
        <v>2286</v>
      </c>
      <c r="G4779" s="1" t="s">
        <v>2287</v>
      </c>
    </row>
    <row r="4780" spans="1:7" x14ac:dyDescent="0.25">
      <c r="A4780" s="1">
        <v>17717018</v>
      </c>
      <c r="B4780" s="1" t="s">
        <v>12742</v>
      </c>
      <c r="C4780" s="1" t="s">
        <v>12743</v>
      </c>
      <c r="D4780" s="1" t="s">
        <v>12744</v>
      </c>
      <c r="E4780" s="1" t="s">
        <v>66</v>
      </c>
      <c r="F4780" s="1" t="s">
        <v>2286</v>
      </c>
      <c r="G4780" s="1" t="s">
        <v>2287</v>
      </c>
    </row>
    <row r="4781" spans="1:7" x14ac:dyDescent="0.25">
      <c r="A4781" s="1">
        <v>17718024</v>
      </c>
      <c r="B4781" s="1" t="s">
        <v>10175</v>
      </c>
      <c r="C4781" s="1" t="s">
        <v>10176</v>
      </c>
      <c r="D4781" s="1" t="s">
        <v>10177</v>
      </c>
      <c r="E4781" s="1" t="s">
        <v>66</v>
      </c>
      <c r="F4781" s="1" t="s">
        <v>2286</v>
      </c>
      <c r="G4781" s="1" t="s">
        <v>2287</v>
      </c>
    </row>
    <row r="4782" spans="1:7" x14ac:dyDescent="0.25">
      <c r="A4782" s="1">
        <v>17718028</v>
      </c>
      <c r="B4782" s="1" t="s">
        <v>12745</v>
      </c>
      <c r="C4782" s="1" t="s">
        <v>12746</v>
      </c>
      <c r="D4782" s="1" t="s">
        <v>12747</v>
      </c>
      <c r="E4782" s="1" t="s">
        <v>66</v>
      </c>
      <c r="F4782" s="1" t="s">
        <v>957</v>
      </c>
      <c r="G4782" s="1" t="s">
        <v>958</v>
      </c>
    </row>
    <row r="4783" spans="1:7" x14ac:dyDescent="0.25">
      <c r="A4783" s="1">
        <v>17718030</v>
      </c>
      <c r="B4783" s="1" t="s">
        <v>12748</v>
      </c>
      <c r="C4783" s="1" t="s">
        <v>12749</v>
      </c>
      <c r="D4783" s="1" t="s">
        <v>12750</v>
      </c>
      <c r="E4783" s="1" t="s">
        <v>66</v>
      </c>
      <c r="F4783" s="1" t="s">
        <v>12751</v>
      </c>
      <c r="G4783" s="1" t="s">
        <v>12752</v>
      </c>
    </row>
    <row r="4784" spans="1:7" x14ac:dyDescent="0.25">
      <c r="A4784" s="1">
        <v>17718031</v>
      </c>
      <c r="B4784" s="1" t="s">
        <v>12753</v>
      </c>
      <c r="C4784" s="1" t="s">
        <v>12754</v>
      </c>
      <c r="D4784" s="1" t="s">
        <v>12755</v>
      </c>
      <c r="E4784" s="1" t="s">
        <v>66</v>
      </c>
      <c r="F4784" s="1" t="s">
        <v>12751</v>
      </c>
      <c r="G4784" s="1" t="s">
        <v>12752</v>
      </c>
    </row>
    <row r="4785" spans="1:7" x14ac:dyDescent="0.25">
      <c r="A4785" s="1">
        <v>17718032</v>
      </c>
      <c r="B4785" s="1" t="s">
        <v>943</v>
      </c>
      <c r="C4785" s="1" t="s">
        <v>944</v>
      </c>
      <c r="D4785" s="1" t="s">
        <v>945</v>
      </c>
      <c r="E4785" s="1" t="s">
        <v>66</v>
      </c>
      <c r="F4785" s="1" t="s">
        <v>2286</v>
      </c>
      <c r="G4785" s="1" t="s">
        <v>2287</v>
      </c>
    </row>
    <row r="4786" spans="1:7" x14ac:dyDescent="0.25">
      <c r="A4786" s="1">
        <v>17718033</v>
      </c>
      <c r="B4786" s="1" t="s">
        <v>12756</v>
      </c>
      <c r="C4786" s="1" t="s">
        <v>12757</v>
      </c>
      <c r="D4786" s="1" t="s">
        <v>12758</v>
      </c>
      <c r="E4786" s="1" t="s">
        <v>66</v>
      </c>
      <c r="F4786" s="1" t="s">
        <v>2286</v>
      </c>
      <c r="G4786" s="1" t="s">
        <v>2287</v>
      </c>
    </row>
    <row r="4787" spans="1:7" x14ac:dyDescent="0.25">
      <c r="A4787" s="1">
        <v>17718035</v>
      </c>
      <c r="B4787" s="1" t="s">
        <v>12759</v>
      </c>
      <c r="C4787" s="1" t="s">
        <v>12760</v>
      </c>
      <c r="D4787" s="1" t="s">
        <v>12761</v>
      </c>
      <c r="E4787" s="1" t="s">
        <v>66</v>
      </c>
      <c r="F4787" s="1" t="s">
        <v>2286</v>
      </c>
      <c r="G4787" s="1" t="s">
        <v>2287</v>
      </c>
    </row>
    <row r="4788" spans="1:7" x14ac:dyDescent="0.25">
      <c r="A4788" s="1">
        <v>17718036</v>
      </c>
      <c r="B4788" s="1" t="s">
        <v>400</v>
      </c>
      <c r="C4788" s="1" t="s">
        <v>401</v>
      </c>
      <c r="D4788" s="1" t="s">
        <v>402</v>
      </c>
      <c r="E4788" s="1" t="s">
        <v>66</v>
      </c>
      <c r="F4788" s="1" t="s">
        <v>2286</v>
      </c>
      <c r="G4788" s="1" t="s">
        <v>2287</v>
      </c>
    </row>
    <row r="4789" spans="1:7" x14ac:dyDescent="0.25">
      <c r="A4789" s="1">
        <v>17718037</v>
      </c>
      <c r="B4789" s="1" t="s">
        <v>12762</v>
      </c>
      <c r="C4789" s="1" t="s">
        <v>12763</v>
      </c>
      <c r="D4789" s="1" t="s">
        <v>12764</v>
      </c>
      <c r="E4789" s="1" t="s">
        <v>66</v>
      </c>
      <c r="F4789" s="1" t="s">
        <v>2286</v>
      </c>
      <c r="G4789" s="1" t="s">
        <v>2287</v>
      </c>
    </row>
    <row r="4790" spans="1:7" x14ac:dyDescent="0.25">
      <c r="A4790" s="1">
        <v>17718039</v>
      </c>
      <c r="B4790" s="1" t="s">
        <v>938</v>
      </c>
      <c r="C4790" s="1" t="s">
        <v>939</v>
      </c>
      <c r="D4790" s="1" t="s">
        <v>940</v>
      </c>
      <c r="E4790" s="1" t="s">
        <v>66</v>
      </c>
      <c r="F4790" s="1" t="s">
        <v>2286</v>
      </c>
      <c r="G4790" s="1" t="s">
        <v>2287</v>
      </c>
    </row>
    <row r="4791" spans="1:7" x14ac:dyDescent="0.25">
      <c r="A4791" s="1">
        <v>17718041</v>
      </c>
      <c r="B4791" s="1" t="s">
        <v>12765</v>
      </c>
      <c r="C4791" s="1" t="s">
        <v>12766</v>
      </c>
      <c r="D4791" s="1" t="s">
        <v>12767</v>
      </c>
      <c r="E4791" s="1" t="s">
        <v>66</v>
      </c>
      <c r="F4791" s="1" t="s">
        <v>300</v>
      </c>
      <c r="G4791" s="1" t="s">
        <v>301</v>
      </c>
    </row>
    <row r="4792" spans="1:7" x14ac:dyDescent="0.25">
      <c r="A4792" s="1">
        <v>17718042</v>
      </c>
      <c r="B4792" s="1" t="s">
        <v>12768</v>
      </c>
      <c r="C4792" s="1" t="s">
        <v>12769</v>
      </c>
      <c r="D4792" s="1" t="s">
        <v>12770</v>
      </c>
      <c r="E4792" s="1" t="s">
        <v>66</v>
      </c>
      <c r="F4792" s="1" t="s">
        <v>2286</v>
      </c>
      <c r="G4792" s="1" t="s">
        <v>2287</v>
      </c>
    </row>
    <row r="4793" spans="1:7" x14ac:dyDescent="0.25">
      <c r="A4793" s="1">
        <v>17718043</v>
      </c>
      <c r="B4793" s="1" t="s">
        <v>12771</v>
      </c>
      <c r="C4793" s="1" t="s">
        <v>12772</v>
      </c>
      <c r="D4793" s="1" t="s">
        <v>12773</v>
      </c>
      <c r="E4793" s="1" t="s">
        <v>66</v>
      </c>
      <c r="F4793" s="1" t="s">
        <v>300</v>
      </c>
      <c r="G4793" s="1" t="s">
        <v>301</v>
      </c>
    </row>
    <row r="4794" spans="1:7" x14ac:dyDescent="0.25">
      <c r="A4794" s="1">
        <v>17718044</v>
      </c>
      <c r="B4794" s="1" t="s">
        <v>12774</v>
      </c>
      <c r="C4794" s="1" t="s">
        <v>12775</v>
      </c>
      <c r="D4794" s="1" t="s">
        <v>12776</v>
      </c>
      <c r="E4794" s="1" t="s">
        <v>65</v>
      </c>
      <c r="F4794" s="1" t="s">
        <v>300</v>
      </c>
      <c r="G4794" s="1" t="s">
        <v>301</v>
      </c>
    </row>
    <row r="4795" spans="1:7" x14ac:dyDescent="0.25">
      <c r="A4795" s="1">
        <v>17718048</v>
      </c>
      <c r="B4795" s="1" t="s">
        <v>12777</v>
      </c>
      <c r="C4795" s="1" t="s">
        <v>12778</v>
      </c>
      <c r="D4795" s="1" t="s">
        <v>12779</v>
      </c>
      <c r="E4795" s="1" t="s">
        <v>66</v>
      </c>
      <c r="F4795" s="1" t="s">
        <v>10863</v>
      </c>
      <c r="G4795" s="1" t="s">
        <v>10864</v>
      </c>
    </row>
    <row r="4796" spans="1:7" x14ac:dyDescent="0.25">
      <c r="A4796" s="1">
        <v>17718049</v>
      </c>
      <c r="B4796" s="1" t="s">
        <v>8409</v>
      </c>
      <c r="C4796" s="1" t="s">
        <v>8410</v>
      </c>
      <c r="D4796" s="1" t="s">
        <v>8411</v>
      </c>
      <c r="E4796" s="1" t="s">
        <v>66</v>
      </c>
      <c r="F4796" s="1" t="s">
        <v>10863</v>
      </c>
      <c r="G4796" s="1" t="s">
        <v>10864</v>
      </c>
    </row>
    <row r="4797" spans="1:7" x14ac:dyDescent="0.25">
      <c r="A4797" s="1">
        <v>17718050</v>
      </c>
      <c r="B4797" s="1" t="s">
        <v>7686</v>
      </c>
      <c r="C4797" s="1" t="s">
        <v>7687</v>
      </c>
      <c r="D4797" s="1" t="s">
        <v>7688</v>
      </c>
      <c r="E4797" s="1" t="s">
        <v>66</v>
      </c>
      <c r="F4797" s="1" t="s">
        <v>10863</v>
      </c>
      <c r="G4797" s="1" t="s">
        <v>10864</v>
      </c>
    </row>
    <row r="4798" spans="1:7" x14ac:dyDescent="0.25">
      <c r="A4798" s="1">
        <v>17718051</v>
      </c>
      <c r="B4798" s="1" t="s">
        <v>2376</v>
      </c>
      <c r="C4798" s="1" t="s">
        <v>2377</v>
      </c>
      <c r="D4798" s="1" t="s">
        <v>2378</v>
      </c>
      <c r="E4798" s="1" t="s">
        <v>66</v>
      </c>
      <c r="F4798" s="1" t="s">
        <v>10863</v>
      </c>
      <c r="G4798" s="1" t="s">
        <v>10864</v>
      </c>
    </row>
    <row r="4799" spans="1:7" x14ac:dyDescent="0.25">
      <c r="A4799" s="1">
        <v>17718055</v>
      </c>
      <c r="B4799" s="1" t="s">
        <v>12780</v>
      </c>
      <c r="C4799" s="1" t="s">
        <v>12781</v>
      </c>
      <c r="D4799" s="1" t="s">
        <v>12782</v>
      </c>
      <c r="E4799" s="1" t="s">
        <v>65</v>
      </c>
      <c r="F4799" s="1" t="s">
        <v>369</v>
      </c>
      <c r="G4799" s="1" t="s">
        <v>370</v>
      </c>
    </row>
    <row r="4800" spans="1:7" x14ac:dyDescent="0.25">
      <c r="A4800" s="1">
        <v>17718056</v>
      </c>
      <c r="B4800" s="1" t="s">
        <v>12783</v>
      </c>
      <c r="C4800" s="1" t="s">
        <v>12784</v>
      </c>
      <c r="D4800" s="1" t="s">
        <v>12785</v>
      </c>
      <c r="E4800" s="1" t="s">
        <v>65</v>
      </c>
      <c r="F4800" s="1" t="s">
        <v>369</v>
      </c>
      <c r="G4800" s="1" t="s">
        <v>370</v>
      </c>
    </row>
    <row r="4801" spans="1:7" x14ac:dyDescent="0.25">
      <c r="A4801" s="1">
        <v>17718057</v>
      </c>
      <c r="B4801" s="1" t="s">
        <v>12786</v>
      </c>
      <c r="C4801" s="1" t="s">
        <v>12787</v>
      </c>
      <c r="D4801" s="1" t="s">
        <v>12788</v>
      </c>
      <c r="E4801" s="1" t="s">
        <v>65</v>
      </c>
      <c r="F4801" s="1" t="s">
        <v>369</v>
      </c>
      <c r="G4801" s="1" t="s">
        <v>370</v>
      </c>
    </row>
    <row r="4802" spans="1:7" x14ac:dyDescent="0.25">
      <c r="A4802" s="1">
        <v>17718058</v>
      </c>
      <c r="B4802" s="1" t="s">
        <v>12789</v>
      </c>
      <c r="C4802" s="1" t="s">
        <v>12790</v>
      </c>
      <c r="D4802" s="1" t="s">
        <v>12791</v>
      </c>
      <c r="E4802" s="1" t="s">
        <v>66</v>
      </c>
      <c r="F4802" s="1" t="s">
        <v>300</v>
      </c>
      <c r="G4802" s="1" t="s">
        <v>301</v>
      </c>
    </row>
    <row r="4803" spans="1:7" x14ac:dyDescent="0.25">
      <c r="A4803" s="1">
        <v>17718063</v>
      </c>
      <c r="B4803" s="1" t="s">
        <v>7686</v>
      </c>
      <c r="C4803" s="1" t="s">
        <v>7687</v>
      </c>
      <c r="D4803" s="1" t="s">
        <v>7688</v>
      </c>
      <c r="E4803" s="1" t="s">
        <v>66</v>
      </c>
      <c r="F4803" s="1" t="s">
        <v>300</v>
      </c>
      <c r="G4803" s="1" t="s">
        <v>301</v>
      </c>
    </row>
    <row r="4804" spans="1:7" x14ac:dyDescent="0.25">
      <c r="A4804" s="1">
        <v>17718064</v>
      </c>
      <c r="B4804" s="1" t="s">
        <v>12765</v>
      </c>
      <c r="C4804" s="1" t="s">
        <v>12766</v>
      </c>
      <c r="D4804" s="1" t="s">
        <v>12767</v>
      </c>
      <c r="E4804" s="1" t="s">
        <v>66</v>
      </c>
      <c r="F4804" s="1" t="s">
        <v>10863</v>
      </c>
      <c r="G4804" s="1" t="s">
        <v>10864</v>
      </c>
    </row>
    <row r="4805" spans="1:7" x14ac:dyDescent="0.25">
      <c r="A4805" s="1">
        <v>17718065</v>
      </c>
      <c r="B4805" s="1" t="s">
        <v>12792</v>
      </c>
      <c r="C4805" s="1" t="s">
        <v>12793</v>
      </c>
      <c r="D4805" s="1" t="s">
        <v>12794</v>
      </c>
      <c r="E4805" s="1" t="s">
        <v>66</v>
      </c>
      <c r="F4805" s="1" t="s">
        <v>10863</v>
      </c>
      <c r="G4805" s="1" t="s">
        <v>10864</v>
      </c>
    </row>
    <row r="4806" spans="1:7" x14ac:dyDescent="0.25">
      <c r="A4806" s="1">
        <v>17719002</v>
      </c>
      <c r="B4806" s="1" t="s">
        <v>12795</v>
      </c>
      <c r="C4806" s="1" t="s">
        <v>12796</v>
      </c>
      <c r="D4806" s="1" t="s">
        <v>12797</v>
      </c>
      <c r="E4806" s="1" t="s">
        <v>66</v>
      </c>
      <c r="F4806" s="1" t="s">
        <v>1656</v>
      </c>
      <c r="G4806" s="1" t="s">
        <v>1657</v>
      </c>
    </row>
    <row r="4807" spans="1:7" x14ac:dyDescent="0.25">
      <c r="A4807" s="1">
        <v>17719003</v>
      </c>
      <c r="B4807" s="1" t="s">
        <v>12798</v>
      </c>
      <c r="C4807" s="1" t="s">
        <v>12799</v>
      </c>
      <c r="D4807" s="1" t="s">
        <v>12800</v>
      </c>
      <c r="E4807" s="1" t="s">
        <v>66</v>
      </c>
      <c r="F4807" s="1" t="s">
        <v>4472</v>
      </c>
      <c r="G4807" s="1" t="s">
        <v>4473</v>
      </c>
    </row>
    <row r="4808" spans="1:7" x14ac:dyDescent="0.25">
      <c r="A4808" s="1">
        <v>17719006</v>
      </c>
      <c r="B4808" s="1" t="s">
        <v>12801</v>
      </c>
      <c r="C4808" s="1" t="s">
        <v>12802</v>
      </c>
      <c r="D4808" s="1" t="s">
        <v>12803</v>
      </c>
      <c r="E4808" s="1" t="s">
        <v>66</v>
      </c>
      <c r="F4808" s="1" t="s">
        <v>1656</v>
      </c>
      <c r="G4808" s="1" t="s">
        <v>1657</v>
      </c>
    </row>
    <row r="4809" spans="1:7" x14ac:dyDescent="0.25">
      <c r="A4809" s="1">
        <v>17719007</v>
      </c>
      <c r="B4809" s="1" t="s">
        <v>12804</v>
      </c>
      <c r="C4809" s="1" t="s">
        <v>12805</v>
      </c>
      <c r="D4809" s="1" t="s">
        <v>12806</v>
      </c>
      <c r="E4809" s="1" t="s">
        <v>66</v>
      </c>
      <c r="F4809" s="1" t="s">
        <v>4472</v>
      </c>
      <c r="G4809" s="1" t="s">
        <v>4473</v>
      </c>
    </row>
    <row r="4810" spans="1:7" x14ac:dyDescent="0.25">
      <c r="A4810" s="1">
        <v>17719008</v>
      </c>
      <c r="B4810" s="1" t="s">
        <v>12807</v>
      </c>
      <c r="C4810" s="1" t="s">
        <v>12808</v>
      </c>
      <c r="D4810" s="1" t="s">
        <v>12809</v>
      </c>
      <c r="E4810" s="1" t="s">
        <v>66</v>
      </c>
      <c r="F4810" s="1" t="s">
        <v>4851</v>
      </c>
      <c r="G4810" s="1" t="s">
        <v>4852</v>
      </c>
    </row>
    <row r="4811" spans="1:7" x14ac:dyDescent="0.25">
      <c r="A4811" s="1">
        <v>17719010</v>
      </c>
      <c r="B4811" s="1" t="s">
        <v>12810</v>
      </c>
      <c r="C4811" s="1" t="s">
        <v>12811</v>
      </c>
      <c r="D4811" s="1" t="s">
        <v>12812</v>
      </c>
      <c r="E4811" s="1" t="s">
        <v>66</v>
      </c>
      <c r="F4811" s="1" t="s">
        <v>1656</v>
      </c>
      <c r="G4811" s="1" t="s">
        <v>1657</v>
      </c>
    </row>
    <row r="4812" spans="1:7" x14ac:dyDescent="0.25">
      <c r="A4812" s="1">
        <v>17719011</v>
      </c>
      <c r="B4812" s="1" t="s">
        <v>12813</v>
      </c>
      <c r="C4812" s="1" t="s">
        <v>12814</v>
      </c>
      <c r="D4812" s="1" t="s">
        <v>12815</v>
      </c>
      <c r="E4812" s="1" t="s">
        <v>66</v>
      </c>
      <c r="F4812" s="1" t="s">
        <v>1656</v>
      </c>
      <c r="G4812" s="1" t="s">
        <v>1657</v>
      </c>
    </row>
    <row r="4813" spans="1:7" x14ac:dyDescent="0.25">
      <c r="A4813" s="1">
        <v>17719012</v>
      </c>
      <c r="B4813" s="1" t="s">
        <v>12816</v>
      </c>
      <c r="C4813" s="1" t="s">
        <v>12817</v>
      </c>
      <c r="D4813" s="1" t="s">
        <v>12818</v>
      </c>
      <c r="E4813" s="1" t="s">
        <v>66</v>
      </c>
      <c r="F4813" s="1" t="s">
        <v>4851</v>
      </c>
      <c r="G4813" s="1" t="s">
        <v>4852</v>
      </c>
    </row>
    <row r="4814" spans="1:7" x14ac:dyDescent="0.25">
      <c r="A4814" s="1">
        <v>17719013</v>
      </c>
      <c r="B4814" s="1" t="s">
        <v>12819</v>
      </c>
      <c r="C4814" s="1" t="s">
        <v>12820</v>
      </c>
      <c r="D4814" s="1" t="s">
        <v>12821</v>
      </c>
      <c r="E4814" s="1" t="s">
        <v>66</v>
      </c>
      <c r="F4814" s="1" t="s">
        <v>4851</v>
      </c>
      <c r="G4814" s="1" t="s">
        <v>4852</v>
      </c>
    </row>
    <row r="4815" spans="1:7" x14ac:dyDescent="0.25">
      <c r="A4815" s="1">
        <v>17719014</v>
      </c>
      <c r="B4815" s="1" t="s">
        <v>9408</v>
      </c>
      <c r="C4815" s="1" t="s">
        <v>9409</v>
      </c>
      <c r="D4815" s="1" t="s">
        <v>9410</v>
      </c>
      <c r="E4815" s="1" t="s">
        <v>66</v>
      </c>
      <c r="F4815" s="1" t="s">
        <v>1656</v>
      </c>
      <c r="G4815" s="1" t="s">
        <v>1657</v>
      </c>
    </row>
    <row r="4816" spans="1:7" x14ac:dyDescent="0.25">
      <c r="A4816" s="1">
        <v>17719015</v>
      </c>
      <c r="B4816" s="1" t="s">
        <v>12822</v>
      </c>
      <c r="C4816" s="1" t="s">
        <v>12823</v>
      </c>
      <c r="D4816" s="1" t="s">
        <v>12824</v>
      </c>
      <c r="E4816" s="1" t="s">
        <v>66</v>
      </c>
      <c r="F4816" s="1" t="s">
        <v>4851</v>
      </c>
      <c r="G4816" s="1" t="s">
        <v>4852</v>
      </c>
    </row>
    <row r="4817" spans="1:7" x14ac:dyDescent="0.25">
      <c r="A4817" s="1">
        <v>17719016</v>
      </c>
      <c r="B4817" s="1" t="s">
        <v>12825</v>
      </c>
      <c r="C4817" s="1" t="s">
        <v>12826</v>
      </c>
      <c r="D4817" s="1" t="s">
        <v>12827</v>
      </c>
      <c r="E4817" s="1" t="s">
        <v>66</v>
      </c>
      <c r="F4817" s="1" t="s">
        <v>4472</v>
      </c>
      <c r="G4817" s="1" t="s">
        <v>4473</v>
      </c>
    </row>
    <row r="4818" spans="1:7" x14ac:dyDescent="0.25">
      <c r="A4818" s="1">
        <v>17719017</v>
      </c>
      <c r="B4818" s="1" t="s">
        <v>12828</v>
      </c>
      <c r="C4818" s="1" t="s">
        <v>12829</v>
      </c>
      <c r="D4818" s="1" t="s">
        <v>12830</v>
      </c>
      <c r="E4818" s="1" t="s">
        <v>66</v>
      </c>
      <c r="F4818" s="1" t="s">
        <v>4472</v>
      </c>
      <c r="G4818" s="1" t="s">
        <v>4473</v>
      </c>
    </row>
    <row r="4819" spans="1:7" x14ac:dyDescent="0.25">
      <c r="A4819" s="1">
        <v>17719018</v>
      </c>
      <c r="B4819" s="1" t="s">
        <v>12831</v>
      </c>
      <c r="C4819" s="1" t="s">
        <v>12832</v>
      </c>
      <c r="D4819" s="1" t="s">
        <v>12833</v>
      </c>
      <c r="E4819" s="1" t="s">
        <v>66</v>
      </c>
      <c r="F4819" s="1" t="s">
        <v>1174</v>
      </c>
      <c r="G4819" s="1" t="s">
        <v>1175</v>
      </c>
    </row>
    <row r="4820" spans="1:7" x14ac:dyDescent="0.25">
      <c r="A4820" s="1">
        <v>17719019</v>
      </c>
      <c r="B4820" s="1" t="s">
        <v>12834</v>
      </c>
      <c r="C4820" s="1" t="s">
        <v>12835</v>
      </c>
      <c r="D4820" s="1" t="s">
        <v>12836</v>
      </c>
      <c r="E4820" s="1" t="s">
        <v>66</v>
      </c>
      <c r="F4820" s="1" t="s">
        <v>1656</v>
      </c>
      <c r="G4820" s="1" t="s">
        <v>1657</v>
      </c>
    </row>
    <row r="4821" spans="1:7" x14ac:dyDescent="0.25">
      <c r="A4821" s="1">
        <v>17719020</v>
      </c>
      <c r="B4821" s="1" t="s">
        <v>12837</v>
      </c>
      <c r="C4821" s="1" t="s">
        <v>12838</v>
      </c>
      <c r="D4821" s="1" t="s">
        <v>12839</v>
      </c>
      <c r="E4821" s="1" t="s">
        <v>66</v>
      </c>
      <c r="F4821" s="1" t="s">
        <v>1656</v>
      </c>
      <c r="G4821" s="1" t="s">
        <v>1657</v>
      </c>
    </row>
    <row r="4822" spans="1:7" x14ac:dyDescent="0.25">
      <c r="A4822" s="1">
        <v>17719021</v>
      </c>
      <c r="B4822" s="1" t="s">
        <v>12840</v>
      </c>
      <c r="C4822" s="1" t="s">
        <v>12841</v>
      </c>
      <c r="D4822" s="1" t="s">
        <v>12842</v>
      </c>
      <c r="E4822" s="1" t="s">
        <v>66</v>
      </c>
      <c r="F4822" s="1" t="s">
        <v>1656</v>
      </c>
      <c r="G4822" s="1" t="s">
        <v>1657</v>
      </c>
    </row>
    <row r="4823" spans="1:7" x14ac:dyDescent="0.25">
      <c r="A4823" s="1">
        <v>17719022</v>
      </c>
      <c r="B4823" s="1" t="s">
        <v>12843</v>
      </c>
      <c r="C4823" s="1" t="s">
        <v>12844</v>
      </c>
      <c r="D4823" s="1" t="s">
        <v>12845</v>
      </c>
      <c r="E4823" s="1" t="s">
        <v>66</v>
      </c>
      <c r="F4823" s="1" t="s">
        <v>1656</v>
      </c>
      <c r="G4823" s="1" t="s">
        <v>1657</v>
      </c>
    </row>
    <row r="4824" spans="1:7" x14ac:dyDescent="0.25">
      <c r="A4824" s="1">
        <v>17719023</v>
      </c>
      <c r="B4824" s="1" t="s">
        <v>12846</v>
      </c>
      <c r="C4824" s="1" t="s">
        <v>12847</v>
      </c>
      <c r="D4824" s="1" t="s">
        <v>12848</v>
      </c>
      <c r="E4824" s="1" t="s">
        <v>66</v>
      </c>
      <c r="F4824" s="1" t="s">
        <v>1656</v>
      </c>
      <c r="G4824" s="1" t="s">
        <v>1657</v>
      </c>
    </row>
    <row r="4825" spans="1:7" x14ac:dyDescent="0.25">
      <c r="A4825" s="1">
        <v>17719024</v>
      </c>
      <c r="B4825" s="1" t="s">
        <v>12849</v>
      </c>
      <c r="C4825" s="1" t="s">
        <v>12850</v>
      </c>
      <c r="D4825" s="1" t="s">
        <v>12851</v>
      </c>
      <c r="E4825" s="1" t="s">
        <v>66</v>
      </c>
      <c r="F4825" s="1" t="s">
        <v>1656</v>
      </c>
      <c r="G4825" s="1" t="s">
        <v>1657</v>
      </c>
    </row>
    <row r="4826" spans="1:7" x14ac:dyDescent="0.25">
      <c r="A4826" s="1">
        <v>17719025</v>
      </c>
      <c r="B4826" s="1" t="s">
        <v>12852</v>
      </c>
      <c r="C4826" s="1" t="s">
        <v>12853</v>
      </c>
      <c r="D4826" s="1" t="s">
        <v>12854</v>
      </c>
      <c r="E4826" s="1" t="s">
        <v>66</v>
      </c>
      <c r="F4826" s="1" t="s">
        <v>1656</v>
      </c>
      <c r="G4826" s="1" t="s">
        <v>1657</v>
      </c>
    </row>
    <row r="4827" spans="1:7" x14ac:dyDescent="0.25">
      <c r="A4827" s="1">
        <v>17720000</v>
      </c>
      <c r="B4827" s="1" t="s">
        <v>12855</v>
      </c>
      <c r="C4827" s="1" t="s">
        <v>12856</v>
      </c>
      <c r="D4827" s="1" t="s">
        <v>12857</v>
      </c>
      <c r="E4827" s="1" t="s">
        <v>66</v>
      </c>
      <c r="F4827" s="1" t="s">
        <v>965</v>
      </c>
      <c r="G4827" s="1" t="s">
        <v>966</v>
      </c>
    </row>
    <row r="4828" spans="1:7" x14ac:dyDescent="0.25">
      <c r="A4828" s="1">
        <v>17720001</v>
      </c>
      <c r="B4828" s="1" t="s">
        <v>9439</v>
      </c>
      <c r="C4828" s="1" t="s">
        <v>9440</v>
      </c>
      <c r="D4828" s="1" t="s">
        <v>9441</v>
      </c>
      <c r="E4828" s="1" t="s">
        <v>65</v>
      </c>
      <c r="F4828" s="1" t="s">
        <v>965</v>
      </c>
      <c r="G4828" s="1" t="s">
        <v>966</v>
      </c>
    </row>
    <row r="4829" spans="1:7" x14ac:dyDescent="0.25">
      <c r="A4829" s="1">
        <v>17720002</v>
      </c>
      <c r="B4829" s="1" t="s">
        <v>9572</v>
      </c>
      <c r="C4829" s="1" t="s">
        <v>9573</v>
      </c>
      <c r="D4829" s="1" t="s">
        <v>9574</v>
      </c>
      <c r="E4829" s="1" t="s">
        <v>65</v>
      </c>
      <c r="F4829" s="1" t="s">
        <v>965</v>
      </c>
      <c r="G4829" s="1" t="s">
        <v>966</v>
      </c>
    </row>
    <row r="4830" spans="1:7" x14ac:dyDescent="0.25">
      <c r="A4830" s="1">
        <v>17720003</v>
      </c>
      <c r="B4830" s="1" t="s">
        <v>9589</v>
      </c>
      <c r="C4830" s="1" t="s">
        <v>9590</v>
      </c>
      <c r="D4830" s="1" t="s">
        <v>9591</v>
      </c>
      <c r="E4830" s="1" t="s">
        <v>65</v>
      </c>
      <c r="F4830" s="1" t="s">
        <v>965</v>
      </c>
      <c r="G4830" s="1" t="s">
        <v>966</v>
      </c>
    </row>
    <row r="4831" spans="1:7" x14ac:dyDescent="0.25">
      <c r="A4831" s="1">
        <v>17720004</v>
      </c>
      <c r="B4831" s="1" t="s">
        <v>12858</v>
      </c>
      <c r="C4831" s="1" t="s">
        <v>12859</v>
      </c>
      <c r="D4831" s="1" t="s">
        <v>12860</v>
      </c>
      <c r="E4831" s="1" t="s">
        <v>65</v>
      </c>
      <c r="F4831" s="1" t="s">
        <v>965</v>
      </c>
      <c r="G4831" s="1" t="s">
        <v>966</v>
      </c>
    </row>
    <row r="4832" spans="1:7" x14ac:dyDescent="0.25">
      <c r="A4832" s="1">
        <v>17720005</v>
      </c>
      <c r="B4832" s="1" t="s">
        <v>12861</v>
      </c>
      <c r="C4832" s="1" t="s">
        <v>12862</v>
      </c>
      <c r="D4832" s="1" t="s">
        <v>12863</v>
      </c>
      <c r="E4832" s="1" t="s">
        <v>65</v>
      </c>
      <c r="F4832" s="1" t="s">
        <v>965</v>
      </c>
      <c r="G4832" s="1" t="s">
        <v>966</v>
      </c>
    </row>
    <row r="4833" spans="1:7" x14ac:dyDescent="0.25">
      <c r="A4833" s="1">
        <v>17724001</v>
      </c>
      <c r="B4833" s="1" t="s">
        <v>12864</v>
      </c>
      <c r="C4833" s="1" t="s">
        <v>12865</v>
      </c>
      <c r="D4833" s="1" t="s">
        <v>12866</v>
      </c>
      <c r="E4833" s="1" t="s">
        <v>66</v>
      </c>
      <c r="F4833" s="1" t="s">
        <v>9627</v>
      </c>
      <c r="G4833" s="1" t="s">
        <v>9628</v>
      </c>
    </row>
    <row r="4834" spans="1:7" x14ac:dyDescent="0.25">
      <c r="A4834" s="1">
        <v>17724008</v>
      </c>
      <c r="B4834" s="1" t="s">
        <v>10190</v>
      </c>
      <c r="C4834" s="1" t="s">
        <v>10191</v>
      </c>
      <c r="D4834" s="1" t="s">
        <v>10192</v>
      </c>
      <c r="E4834" s="1" t="s">
        <v>66</v>
      </c>
      <c r="F4834" s="1" t="s">
        <v>9627</v>
      </c>
      <c r="G4834" s="1" t="s">
        <v>9628</v>
      </c>
    </row>
    <row r="4835" spans="1:7" x14ac:dyDescent="0.25">
      <c r="A4835" s="1">
        <v>17724009</v>
      </c>
      <c r="B4835" s="1" t="s">
        <v>12867</v>
      </c>
      <c r="C4835" s="1" t="s">
        <v>12868</v>
      </c>
      <c r="D4835" s="1" t="s">
        <v>12869</v>
      </c>
      <c r="E4835" s="1" t="s">
        <v>66</v>
      </c>
      <c r="F4835" s="1" t="s">
        <v>9627</v>
      </c>
      <c r="G4835" s="1" t="s">
        <v>9628</v>
      </c>
    </row>
    <row r="4836" spans="1:7" x14ac:dyDescent="0.25">
      <c r="A4836" s="1">
        <v>17724010</v>
      </c>
      <c r="B4836" s="1" t="s">
        <v>10193</v>
      </c>
      <c r="C4836" s="1" t="s">
        <v>10194</v>
      </c>
      <c r="D4836" s="1" t="s">
        <v>10195</v>
      </c>
      <c r="E4836" s="1" t="s">
        <v>66</v>
      </c>
      <c r="F4836" s="1" t="s">
        <v>9627</v>
      </c>
      <c r="G4836" s="1" t="s">
        <v>9628</v>
      </c>
    </row>
    <row r="4837" spans="1:7" x14ac:dyDescent="0.25">
      <c r="A4837" s="1">
        <v>17724011</v>
      </c>
      <c r="B4837" s="1" t="s">
        <v>12864</v>
      </c>
      <c r="C4837" s="1" t="s">
        <v>12865</v>
      </c>
      <c r="D4837" s="1" t="s">
        <v>12866</v>
      </c>
      <c r="E4837" s="1" t="s">
        <v>66</v>
      </c>
      <c r="F4837" s="1" t="s">
        <v>9627</v>
      </c>
      <c r="G4837" s="1" t="s">
        <v>9628</v>
      </c>
    </row>
    <row r="4838" spans="1:7" x14ac:dyDescent="0.25">
      <c r="A4838" s="1">
        <v>17724012</v>
      </c>
      <c r="B4838" s="1" t="s">
        <v>12870</v>
      </c>
      <c r="C4838" s="1" t="s">
        <v>12871</v>
      </c>
      <c r="D4838" s="1" t="s">
        <v>12872</v>
      </c>
      <c r="E4838" s="1" t="s">
        <v>66</v>
      </c>
      <c r="F4838" s="1" t="s">
        <v>9627</v>
      </c>
      <c r="G4838" s="1" t="s">
        <v>9628</v>
      </c>
    </row>
    <row r="4839" spans="1:7" x14ac:dyDescent="0.25">
      <c r="A4839" s="1">
        <v>17724013</v>
      </c>
      <c r="B4839" s="1" t="s">
        <v>9592</v>
      </c>
      <c r="C4839" s="1" t="s">
        <v>9593</v>
      </c>
      <c r="D4839" s="1" t="s">
        <v>9594</v>
      </c>
      <c r="E4839" s="1" t="s">
        <v>66</v>
      </c>
      <c r="F4839" s="1" t="s">
        <v>2778</v>
      </c>
      <c r="G4839" s="1" t="s">
        <v>2779</v>
      </c>
    </row>
    <row r="4840" spans="1:7" x14ac:dyDescent="0.25">
      <c r="A4840" s="1">
        <v>17724014</v>
      </c>
      <c r="B4840" s="1" t="s">
        <v>9575</v>
      </c>
      <c r="C4840" s="1" t="s">
        <v>9576</v>
      </c>
      <c r="D4840" s="1" t="s">
        <v>9577</v>
      </c>
      <c r="E4840" s="1" t="s">
        <v>66</v>
      </c>
      <c r="F4840" s="1" t="s">
        <v>2778</v>
      </c>
      <c r="G4840" s="1" t="s">
        <v>2779</v>
      </c>
    </row>
    <row r="4841" spans="1:7" x14ac:dyDescent="0.25">
      <c r="A4841" s="1">
        <v>17724015</v>
      </c>
      <c r="B4841" s="1" t="s">
        <v>9442</v>
      </c>
      <c r="C4841" s="1" t="s">
        <v>9443</v>
      </c>
      <c r="D4841" s="1" t="s">
        <v>9444</v>
      </c>
      <c r="E4841" s="1" t="s">
        <v>66</v>
      </c>
      <c r="F4841" s="1" t="s">
        <v>2778</v>
      </c>
      <c r="G4841" s="1" t="s">
        <v>2779</v>
      </c>
    </row>
    <row r="4842" spans="1:7" x14ac:dyDescent="0.25">
      <c r="A4842" s="1">
        <v>17724016</v>
      </c>
      <c r="B4842" s="1" t="s">
        <v>9445</v>
      </c>
      <c r="C4842" s="1" t="s">
        <v>9446</v>
      </c>
      <c r="D4842" s="1" t="s">
        <v>9447</v>
      </c>
      <c r="E4842" s="1" t="s">
        <v>66</v>
      </c>
      <c r="F4842" s="1" t="s">
        <v>2778</v>
      </c>
      <c r="G4842" s="1" t="s">
        <v>2779</v>
      </c>
    </row>
    <row r="4843" spans="1:7" x14ac:dyDescent="0.25">
      <c r="A4843" s="1">
        <v>17724062</v>
      </c>
      <c r="B4843" s="1" t="s">
        <v>12873</v>
      </c>
      <c r="C4843" s="1" t="s">
        <v>12874</v>
      </c>
      <c r="D4843" s="1" t="s">
        <v>12875</v>
      </c>
      <c r="E4843" s="1" t="s">
        <v>66</v>
      </c>
      <c r="F4843" s="1" t="s">
        <v>2778</v>
      </c>
      <c r="G4843" s="1" t="s">
        <v>2779</v>
      </c>
    </row>
    <row r="4844" spans="1:7" x14ac:dyDescent="0.25">
      <c r="A4844" s="1">
        <v>17727002</v>
      </c>
      <c r="B4844" s="1" t="s">
        <v>12876</v>
      </c>
      <c r="C4844" s="1" t="s">
        <v>12877</v>
      </c>
      <c r="D4844" s="1" t="s">
        <v>12878</v>
      </c>
      <c r="E4844" s="1" t="s">
        <v>66</v>
      </c>
      <c r="F4844" s="1" t="s">
        <v>2292</v>
      </c>
      <c r="G4844" s="1" t="s">
        <v>2293</v>
      </c>
    </row>
    <row r="4845" spans="1:7" x14ac:dyDescent="0.25">
      <c r="A4845" s="1">
        <v>17727010</v>
      </c>
      <c r="B4845" s="1" t="s">
        <v>12879</v>
      </c>
      <c r="C4845" s="1" t="s">
        <v>12880</v>
      </c>
      <c r="D4845" s="1" t="s">
        <v>12881</v>
      </c>
      <c r="E4845" s="1" t="s">
        <v>65</v>
      </c>
      <c r="F4845" s="1" t="s">
        <v>965</v>
      </c>
      <c r="G4845" s="1" t="s">
        <v>966</v>
      </c>
    </row>
    <row r="4846" spans="1:7" x14ac:dyDescent="0.25">
      <c r="A4846" s="1">
        <v>17727018</v>
      </c>
      <c r="B4846" s="1" t="s">
        <v>12882</v>
      </c>
      <c r="C4846" s="1" t="s">
        <v>12883</v>
      </c>
      <c r="D4846" s="1" t="s">
        <v>12884</v>
      </c>
      <c r="E4846" s="1" t="s">
        <v>66</v>
      </c>
      <c r="F4846" s="1" t="s">
        <v>3504</v>
      </c>
      <c r="G4846" s="1" t="s">
        <v>3505</v>
      </c>
    </row>
    <row r="4847" spans="1:7" x14ac:dyDescent="0.25">
      <c r="A4847" s="1">
        <v>17730001</v>
      </c>
      <c r="B4847" s="1" t="s">
        <v>12885</v>
      </c>
      <c r="C4847" s="1" t="s">
        <v>12886</v>
      </c>
      <c r="D4847" s="1" t="s">
        <v>12887</v>
      </c>
      <c r="E4847" s="1" t="s">
        <v>66</v>
      </c>
      <c r="F4847" s="1" t="s">
        <v>11159</v>
      </c>
      <c r="G4847" s="1" t="s">
        <v>11160</v>
      </c>
    </row>
    <row r="4848" spans="1:7" x14ac:dyDescent="0.25">
      <c r="A4848" s="1">
        <v>17730002</v>
      </c>
      <c r="B4848" s="1" t="s">
        <v>9448</v>
      </c>
      <c r="C4848" s="1" t="s">
        <v>9449</v>
      </c>
      <c r="D4848" s="1" t="s">
        <v>9450</v>
      </c>
      <c r="E4848" s="1" t="s">
        <v>65</v>
      </c>
      <c r="F4848" s="1" t="s">
        <v>9419</v>
      </c>
      <c r="G4848" s="1" t="s">
        <v>9420</v>
      </c>
    </row>
    <row r="4849" spans="1:7" x14ac:dyDescent="0.25">
      <c r="A4849" s="1">
        <v>17730003</v>
      </c>
      <c r="B4849" s="1" t="s">
        <v>12888</v>
      </c>
      <c r="C4849" s="1" t="s">
        <v>12889</v>
      </c>
      <c r="D4849" s="1" t="s">
        <v>12890</v>
      </c>
      <c r="E4849" s="1" t="s">
        <v>65</v>
      </c>
      <c r="F4849" s="1" t="s">
        <v>9419</v>
      </c>
      <c r="G4849" s="1" t="s">
        <v>9420</v>
      </c>
    </row>
    <row r="4850" spans="1:7" x14ac:dyDescent="0.25">
      <c r="A4850" s="1">
        <v>17730004</v>
      </c>
      <c r="B4850" s="1" t="s">
        <v>9416</v>
      </c>
      <c r="C4850" s="1" t="s">
        <v>9417</v>
      </c>
      <c r="D4850" s="1" t="s">
        <v>9418</v>
      </c>
      <c r="E4850" s="1" t="s">
        <v>65</v>
      </c>
      <c r="F4850" s="1" t="s">
        <v>9419</v>
      </c>
      <c r="G4850" s="1" t="s">
        <v>9420</v>
      </c>
    </row>
    <row r="4851" spans="1:7" x14ac:dyDescent="0.25">
      <c r="A4851" s="1">
        <v>17730005</v>
      </c>
      <c r="B4851" s="1" t="s">
        <v>9638</v>
      </c>
      <c r="C4851" s="1" t="s">
        <v>9639</v>
      </c>
      <c r="D4851" s="1" t="s">
        <v>9640</v>
      </c>
      <c r="E4851" s="1" t="s">
        <v>65</v>
      </c>
      <c r="F4851" s="1" t="s">
        <v>9419</v>
      </c>
      <c r="G4851" s="1" t="s">
        <v>9420</v>
      </c>
    </row>
    <row r="4852" spans="1:7" x14ac:dyDescent="0.25">
      <c r="A4852" s="1">
        <v>17730008</v>
      </c>
      <c r="B4852" s="1" t="s">
        <v>12891</v>
      </c>
      <c r="C4852" s="1" t="s">
        <v>12892</v>
      </c>
      <c r="D4852" s="1" t="s">
        <v>12893</v>
      </c>
      <c r="E4852" s="1" t="s">
        <v>66</v>
      </c>
      <c r="F4852" s="1" t="s">
        <v>1792</v>
      </c>
      <c r="G4852" s="1" t="s">
        <v>1793</v>
      </c>
    </row>
    <row r="4853" spans="1:7" x14ac:dyDescent="0.25">
      <c r="A4853" s="1">
        <v>17740001</v>
      </c>
      <c r="B4853" s="1" t="s">
        <v>12894</v>
      </c>
      <c r="C4853" s="1" t="s">
        <v>12895</v>
      </c>
      <c r="D4853" s="1" t="s">
        <v>12896</v>
      </c>
      <c r="E4853" s="1" t="s">
        <v>65</v>
      </c>
      <c r="F4853" s="1" t="s">
        <v>27</v>
      </c>
      <c r="G4853" s="1" t="s">
        <v>11238</v>
      </c>
    </row>
    <row r="4854" spans="1:7" x14ac:dyDescent="0.25">
      <c r="A4854" s="1">
        <v>17740004</v>
      </c>
      <c r="B4854" s="1" t="s">
        <v>12897</v>
      </c>
      <c r="C4854" s="1" t="s">
        <v>12898</v>
      </c>
      <c r="D4854" s="1" t="s">
        <v>12899</v>
      </c>
      <c r="E4854" s="1" t="s">
        <v>65</v>
      </c>
      <c r="F4854" s="1" t="s">
        <v>27</v>
      </c>
      <c r="G4854" s="1" t="s">
        <v>11238</v>
      </c>
    </row>
    <row r="4855" spans="1:7" x14ac:dyDescent="0.25">
      <c r="A4855" s="1">
        <v>17740037</v>
      </c>
      <c r="B4855" s="1" t="s">
        <v>12900</v>
      </c>
      <c r="C4855" s="1" t="s">
        <v>12901</v>
      </c>
      <c r="D4855" s="1" t="s">
        <v>12902</v>
      </c>
      <c r="E4855" s="1" t="s">
        <v>66</v>
      </c>
      <c r="F4855" s="1" t="s">
        <v>285</v>
      </c>
      <c r="G4855" s="1" t="s">
        <v>286</v>
      </c>
    </row>
    <row r="4856" spans="1:7" x14ac:dyDescent="0.25">
      <c r="A4856" s="1">
        <v>17740041</v>
      </c>
      <c r="B4856" s="1" t="s">
        <v>12903</v>
      </c>
      <c r="C4856" s="1" t="s">
        <v>12904</v>
      </c>
      <c r="D4856" s="1" t="s">
        <v>12905</v>
      </c>
      <c r="E4856" s="1" t="s">
        <v>66</v>
      </c>
      <c r="F4856" s="1" t="s">
        <v>285</v>
      </c>
      <c r="G4856" s="1" t="s">
        <v>286</v>
      </c>
    </row>
    <row r="4857" spans="1:7" x14ac:dyDescent="0.25">
      <c r="A4857" s="1">
        <v>17740045</v>
      </c>
      <c r="B4857" s="1" t="s">
        <v>12906</v>
      </c>
      <c r="C4857" s="1" t="s">
        <v>12907</v>
      </c>
      <c r="D4857" s="1" t="s">
        <v>12908</v>
      </c>
      <c r="E4857" s="1" t="s">
        <v>66</v>
      </c>
      <c r="F4857" s="1" t="s">
        <v>285</v>
      </c>
      <c r="G4857" s="1" t="s">
        <v>286</v>
      </c>
    </row>
    <row r="4858" spans="1:7" x14ac:dyDescent="0.25">
      <c r="A4858" s="1">
        <v>17740046</v>
      </c>
      <c r="B4858" s="1" t="s">
        <v>12909</v>
      </c>
      <c r="C4858" s="1" t="s">
        <v>12910</v>
      </c>
      <c r="D4858" s="1" t="s">
        <v>12911</v>
      </c>
      <c r="E4858" s="1" t="s">
        <v>66</v>
      </c>
      <c r="F4858" s="1" t="s">
        <v>285</v>
      </c>
      <c r="G4858" s="1" t="s">
        <v>286</v>
      </c>
    </row>
    <row r="4859" spans="1:7" x14ac:dyDescent="0.25">
      <c r="A4859" s="1">
        <v>17740049</v>
      </c>
      <c r="B4859" s="1" t="s">
        <v>12912</v>
      </c>
      <c r="C4859" s="1" t="s">
        <v>12913</v>
      </c>
      <c r="D4859" s="1" t="s">
        <v>12914</v>
      </c>
      <c r="E4859" s="1" t="s">
        <v>65</v>
      </c>
      <c r="F4859" s="1" t="s">
        <v>27</v>
      </c>
      <c r="G4859" s="1" t="s">
        <v>11238</v>
      </c>
    </row>
    <row r="4860" spans="1:7" x14ac:dyDescent="0.25">
      <c r="A4860" s="1">
        <v>17740050</v>
      </c>
      <c r="B4860" s="1" t="s">
        <v>12915</v>
      </c>
      <c r="C4860" s="1" t="s">
        <v>12916</v>
      </c>
      <c r="D4860" s="1" t="s">
        <v>12917</v>
      </c>
      <c r="E4860" s="1" t="s">
        <v>66</v>
      </c>
      <c r="F4860" s="1" t="s">
        <v>285</v>
      </c>
      <c r="G4860" s="1" t="s">
        <v>286</v>
      </c>
    </row>
    <row r="4861" spans="1:7" x14ac:dyDescent="0.25">
      <c r="A4861" s="1">
        <v>17740051</v>
      </c>
      <c r="B4861" s="1" t="s">
        <v>12918</v>
      </c>
      <c r="C4861" s="1" t="s">
        <v>12919</v>
      </c>
      <c r="D4861" s="1" t="s">
        <v>12920</v>
      </c>
      <c r="E4861" s="1" t="s">
        <v>66</v>
      </c>
      <c r="F4861" s="1" t="s">
        <v>285</v>
      </c>
      <c r="G4861" s="1" t="s">
        <v>286</v>
      </c>
    </row>
    <row r="4862" spans="1:7" x14ac:dyDescent="0.25">
      <c r="A4862" s="1">
        <v>17740052</v>
      </c>
      <c r="B4862" s="1" t="s">
        <v>12921</v>
      </c>
      <c r="C4862" s="1" t="s">
        <v>12922</v>
      </c>
      <c r="D4862" s="1" t="s">
        <v>12923</v>
      </c>
      <c r="E4862" s="1" t="s">
        <v>66</v>
      </c>
      <c r="F4862" s="1" t="s">
        <v>285</v>
      </c>
      <c r="G4862" s="1" t="s">
        <v>286</v>
      </c>
    </row>
    <row r="4863" spans="1:7" x14ac:dyDescent="0.25">
      <c r="A4863" s="1">
        <v>17740053</v>
      </c>
      <c r="B4863" s="1" t="s">
        <v>12924</v>
      </c>
      <c r="C4863" s="1" t="s">
        <v>12925</v>
      </c>
      <c r="D4863" s="1" t="s">
        <v>12926</v>
      </c>
      <c r="E4863" s="1" t="s">
        <v>66</v>
      </c>
      <c r="F4863" s="1" t="s">
        <v>285</v>
      </c>
      <c r="G4863" s="1" t="s">
        <v>286</v>
      </c>
    </row>
    <row r="4864" spans="1:7" x14ac:dyDescent="0.25">
      <c r="A4864" s="1">
        <v>17740054</v>
      </c>
      <c r="B4864" s="1" t="s">
        <v>12927</v>
      </c>
      <c r="C4864" s="1" t="s">
        <v>12928</v>
      </c>
      <c r="D4864" s="1" t="s">
        <v>12929</v>
      </c>
      <c r="E4864" s="1" t="s">
        <v>65</v>
      </c>
      <c r="F4864" s="1" t="s">
        <v>27</v>
      </c>
      <c r="G4864" s="1" t="s">
        <v>11238</v>
      </c>
    </row>
    <row r="4865" spans="1:7" x14ac:dyDescent="0.25">
      <c r="A4865" s="1">
        <v>17740055</v>
      </c>
      <c r="B4865" s="1" t="s">
        <v>12930</v>
      </c>
      <c r="C4865" s="1" t="s">
        <v>12931</v>
      </c>
      <c r="D4865" s="1" t="s">
        <v>12932</v>
      </c>
      <c r="E4865" s="1" t="s">
        <v>65</v>
      </c>
      <c r="F4865" s="1" t="s">
        <v>27</v>
      </c>
      <c r="G4865" s="1" t="s">
        <v>11238</v>
      </c>
    </row>
    <row r="4866" spans="1:7" x14ac:dyDescent="0.25">
      <c r="A4866" s="1">
        <v>17740058</v>
      </c>
      <c r="B4866" s="1" t="s">
        <v>12933</v>
      </c>
      <c r="C4866" s="1" t="s">
        <v>12934</v>
      </c>
      <c r="D4866" s="1" t="s">
        <v>12935</v>
      </c>
      <c r="E4866" s="1" t="s">
        <v>66</v>
      </c>
      <c r="F4866" s="1" t="s">
        <v>27</v>
      </c>
      <c r="G4866" s="1" t="s">
        <v>11238</v>
      </c>
    </row>
    <row r="4867" spans="1:7" x14ac:dyDescent="0.25">
      <c r="A4867" s="1">
        <v>17740059</v>
      </c>
      <c r="B4867" s="1" t="s">
        <v>12936</v>
      </c>
      <c r="C4867" s="1" t="s">
        <v>12937</v>
      </c>
      <c r="D4867" s="1" t="s">
        <v>12938</v>
      </c>
      <c r="E4867" s="1" t="s">
        <v>66</v>
      </c>
      <c r="F4867" s="1" t="s">
        <v>27</v>
      </c>
      <c r="G4867" s="1" t="s">
        <v>11238</v>
      </c>
    </row>
    <row r="4868" spans="1:7" x14ac:dyDescent="0.25">
      <c r="A4868" s="1">
        <v>17740060</v>
      </c>
      <c r="B4868" s="1" t="s">
        <v>9421</v>
      </c>
      <c r="C4868" s="1" t="s">
        <v>9422</v>
      </c>
      <c r="D4868" s="1" t="s">
        <v>9423</v>
      </c>
      <c r="E4868" s="1" t="s">
        <v>66</v>
      </c>
      <c r="F4868" s="1" t="s">
        <v>892</v>
      </c>
      <c r="G4868" s="1" t="s">
        <v>893</v>
      </c>
    </row>
    <row r="4869" spans="1:7" x14ac:dyDescent="0.25">
      <c r="A4869" s="1">
        <v>17740061</v>
      </c>
      <c r="B4869" s="1" t="s">
        <v>12939</v>
      </c>
      <c r="C4869" s="1" t="s">
        <v>12940</v>
      </c>
      <c r="D4869" s="1" t="s">
        <v>12941</v>
      </c>
      <c r="E4869" s="1" t="s">
        <v>66</v>
      </c>
      <c r="F4869" s="1" t="s">
        <v>27</v>
      </c>
      <c r="G4869" s="1" t="s">
        <v>11238</v>
      </c>
    </row>
    <row r="4870" spans="1:7" x14ac:dyDescent="0.25">
      <c r="A4870" s="1">
        <v>17740062</v>
      </c>
      <c r="B4870" s="1" t="s">
        <v>12942</v>
      </c>
      <c r="C4870" s="1" t="s">
        <v>12943</v>
      </c>
      <c r="D4870" s="1" t="s">
        <v>12944</v>
      </c>
      <c r="E4870" s="1" t="s">
        <v>66</v>
      </c>
      <c r="F4870" s="1" t="s">
        <v>27</v>
      </c>
      <c r="G4870" s="1" t="s">
        <v>11238</v>
      </c>
    </row>
    <row r="4871" spans="1:7" x14ac:dyDescent="0.25">
      <c r="A4871" s="1">
        <v>17740064</v>
      </c>
      <c r="B4871" s="1" t="s">
        <v>12945</v>
      </c>
      <c r="C4871" s="1" t="s">
        <v>12946</v>
      </c>
      <c r="D4871" s="1" t="s">
        <v>12947</v>
      </c>
      <c r="E4871" s="1" t="s">
        <v>66</v>
      </c>
      <c r="F4871" s="1" t="s">
        <v>27</v>
      </c>
      <c r="G4871" s="1" t="s">
        <v>11238</v>
      </c>
    </row>
    <row r="4872" spans="1:7" x14ac:dyDescent="0.25">
      <c r="A4872" s="1">
        <v>17740066</v>
      </c>
      <c r="B4872" s="1" t="s">
        <v>12948</v>
      </c>
      <c r="C4872" s="1" t="s">
        <v>12949</v>
      </c>
      <c r="D4872" s="1" t="s">
        <v>12950</v>
      </c>
      <c r="E4872" s="1" t="s">
        <v>66</v>
      </c>
      <c r="F4872" s="1" t="s">
        <v>892</v>
      </c>
      <c r="G4872" s="1" t="s">
        <v>893</v>
      </c>
    </row>
    <row r="4873" spans="1:7" x14ac:dyDescent="0.25">
      <c r="A4873" s="1">
        <v>17740067</v>
      </c>
      <c r="B4873" s="1" t="s">
        <v>12951</v>
      </c>
      <c r="C4873" s="1" t="s">
        <v>12952</v>
      </c>
      <c r="D4873" s="1" t="s">
        <v>12953</v>
      </c>
      <c r="E4873" s="1" t="s">
        <v>66</v>
      </c>
      <c r="F4873" s="1" t="s">
        <v>892</v>
      </c>
      <c r="G4873" s="1" t="s">
        <v>893</v>
      </c>
    </row>
    <row r="4874" spans="1:7" x14ac:dyDescent="0.25">
      <c r="A4874" s="1">
        <v>17740068</v>
      </c>
      <c r="B4874" s="1" t="s">
        <v>12954</v>
      </c>
      <c r="C4874" s="1" t="s">
        <v>12955</v>
      </c>
      <c r="D4874" s="1" t="s">
        <v>12956</v>
      </c>
      <c r="E4874" s="1" t="s">
        <v>66</v>
      </c>
      <c r="F4874" s="1" t="s">
        <v>892</v>
      </c>
      <c r="G4874" s="1" t="s">
        <v>893</v>
      </c>
    </row>
    <row r="4875" spans="1:7" x14ac:dyDescent="0.25">
      <c r="A4875" s="1">
        <v>17740069</v>
      </c>
      <c r="B4875" s="1" t="s">
        <v>9372</v>
      </c>
      <c r="C4875" s="1" t="s">
        <v>9373</v>
      </c>
      <c r="D4875" s="1" t="s">
        <v>9374</v>
      </c>
      <c r="E4875" s="1" t="s">
        <v>66</v>
      </c>
      <c r="F4875" s="1" t="s">
        <v>892</v>
      </c>
      <c r="G4875" s="1" t="s">
        <v>893</v>
      </c>
    </row>
    <row r="4876" spans="1:7" x14ac:dyDescent="0.25">
      <c r="A4876" s="1">
        <v>17740070</v>
      </c>
      <c r="B4876" s="1" t="s">
        <v>12957</v>
      </c>
      <c r="C4876" s="1" t="s">
        <v>12958</v>
      </c>
      <c r="D4876" s="1" t="s">
        <v>12959</v>
      </c>
      <c r="E4876" s="1" t="s">
        <v>66</v>
      </c>
      <c r="F4876" s="1" t="s">
        <v>892</v>
      </c>
      <c r="G4876" s="1" t="s">
        <v>893</v>
      </c>
    </row>
    <row r="4877" spans="1:7" x14ac:dyDescent="0.25">
      <c r="A4877" s="1">
        <v>17740071</v>
      </c>
      <c r="B4877" s="1" t="s">
        <v>12960</v>
      </c>
      <c r="C4877" s="1" t="s">
        <v>12961</v>
      </c>
      <c r="D4877" s="1" t="s">
        <v>12962</v>
      </c>
      <c r="E4877" s="1" t="s">
        <v>66</v>
      </c>
      <c r="F4877" s="1" t="s">
        <v>892</v>
      </c>
      <c r="G4877" s="1" t="s">
        <v>893</v>
      </c>
    </row>
    <row r="4878" spans="1:7" x14ac:dyDescent="0.25">
      <c r="A4878" s="1">
        <v>17740072</v>
      </c>
      <c r="B4878" s="1" t="s">
        <v>9525</v>
      </c>
      <c r="C4878" s="1" t="s">
        <v>9526</v>
      </c>
      <c r="D4878" s="1" t="s">
        <v>9527</v>
      </c>
      <c r="E4878" s="1" t="s">
        <v>66</v>
      </c>
      <c r="F4878" s="1" t="s">
        <v>892</v>
      </c>
      <c r="G4878" s="1" t="s">
        <v>893</v>
      </c>
    </row>
    <row r="4879" spans="1:7" x14ac:dyDescent="0.25">
      <c r="A4879" s="1">
        <v>17740073</v>
      </c>
      <c r="B4879" s="1" t="s">
        <v>12963</v>
      </c>
      <c r="C4879" s="1" t="s">
        <v>12964</v>
      </c>
      <c r="D4879" s="1" t="s">
        <v>12965</v>
      </c>
      <c r="E4879" s="1" t="s">
        <v>66</v>
      </c>
      <c r="F4879" s="1" t="s">
        <v>892</v>
      </c>
      <c r="G4879" s="1" t="s">
        <v>893</v>
      </c>
    </row>
    <row r="4880" spans="1:7" x14ac:dyDescent="0.25">
      <c r="A4880" s="1">
        <v>17740074</v>
      </c>
      <c r="B4880" s="1" t="s">
        <v>12966</v>
      </c>
      <c r="C4880" s="1" t="s">
        <v>12967</v>
      </c>
      <c r="D4880" s="1" t="s">
        <v>12968</v>
      </c>
      <c r="E4880" s="1" t="s">
        <v>66</v>
      </c>
      <c r="F4880" s="1" t="s">
        <v>892</v>
      </c>
      <c r="G4880" s="1" t="s">
        <v>893</v>
      </c>
    </row>
    <row r="4881" spans="1:7" x14ac:dyDescent="0.25">
      <c r="A4881" s="1">
        <v>17740075</v>
      </c>
      <c r="B4881" s="1" t="s">
        <v>12969</v>
      </c>
      <c r="C4881" s="1" t="s">
        <v>12970</v>
      </c>
      <c r="D4881" s="1" t="s">
        <v>12971</v>
      </c>
      <c r="E4881" s="1" t="s">
        <v>66</v>
      </c>
      <c r="F4881" s="1" t="s">
        <v>892</v>
      </c>
      <c r="G4881" s="1" t="s">
        <v>893</v>
      </c>
    </row>
    <row r="4882" spans="1:7" x14ac:dyDescent="0.25">
      <c r="A4882" s="1">
        <v>17740076</v>
      </c>
      <c r="B4882" s="1" t="s">
        <v>12972</v>
      </c>
      <c r="C4882" s="1" t="s">
        <v>12973</v>
      </c>
      <c r="D4882" s="1" t="s">
        <v>12974</v>
      </c>
      <c r="E4882" s="1" t="s">
        <v>66</v>
      </c>
      <c r="F4882" s="1" t="s">
        <v>892</v>
      </c>
      <c r="G4882" s="1" t="s">
        <v>893</v>
      </c>
    </row>
    <row r="4883" spans="1:7" x14ac:dyDescent="0.25">
      <c r="A4883" s="1">
        <v>17740077</v>
      </c>
      <c r="B4883" s="1" t="s">
        <v>12975</v>
      </c>
      <c r="C4883" s="1" t="s">
        <v>12976</v>
      </c>
      <c r="D4883" s="1" t="s">
        <v>12977</v>
      </c>
      <c r="E4883" s="1" t="s">
        <v>66</v>
      </c>
      <c r="F4883" s="1" t="s">
        <v>892</v>
      </c>
      <c r="G4883" s="1" t="s">
        <v>893</v>
      </c>
    </row>
    <row r="4884" spans="1:7" x14ac:dyDescent="0.25">
      <c r="A4884" s="1">
        <v>17740078</v>
      </c>
      <c r="B4884" s="1" t="s">
        <v>12978</v>
      </c>
      <c r="C4884" s="1" t="s">
        <v>12979</v>
      </c>
      <c r="D4884" s="1" t="s">
        <v>12980</v>
      </c>
      <c r="E4884" s="1" t="s">
        <v>66</v>
      </c>
      <c r="F4884" s="1" t="s">
        <v>892</v>
      </c>
      <c r="G4884" s="1" t="s">
        <v>893</v>
      </c>
    </row>
    <row r="4885" spans="1:7" x14ac:dyDescent="0.25">
      <c r="A4885" s="1">
        <v>17740079</v>
      </c>
      <c r="B4885" s="1" t="s">
        <v>12981</v>
      </c>
      <c r="C4885" s="1" t="s">
        <v>12982</v>
      </c>
      <c r="D4885" s="1" t="s">
        <v>12983</v>
      </c>
      <c r="E4885" s="1" t="s">
        <v>66</v>
      </c>
      <c r="F4885" s="1" t="s">
        <v>892</v>
      </c>
      <c r="G4885" s="1" t="s">
        <v>893</v>
      </c>
    </row>
    <row r="4886" spans="1:7" x14ac:dyDescent="0.25">
      <c r="A4886" s="1">
        <v>17740080</v>
      </c>
      <c r="B4886" s="1" t="s">
        <v>9595</v>
      </c>
      <c r="C4886" s="1" t="s">
        <v>9596</v>
      </c>
      <c r="D4886" s="1" t="s">
        <v>9597</v>
      </c>
      <c r="E4886" s="1" t="s">
        <v>66</v>
      </c>
      <c r="F4886" s="1" t="s">
        <v>892</v>
      </c>
      <c r="G4886" s="1" t="s">
        <v>893</v>
      </c>
    </row>
    <row r="4887" spans="1:7" x14ac:dyDescent="0.25">
      <c r="A4887" s="1">
        <v>17740081</v>
      </c>
      <c r="B4887" s="1" t="s">
        <v>12984</v>
      </c>
      <c r="C4887" s="1" t="s">
        <v>12985</v>
      </c>
      <c r="D4887" s="1" t="s">
        <v>12986</v>
      </c>
      <c r="E4887" s="1" t="s">
        <v>66</v>
      </c>
      <c r="F4887" s="1" t="s">
        <v>27</v>
      </c>
      <c r="G4887" s="1" t="s">
        <v>11238</v>
      </c>
    </row>
    <row r="4888" spans="1:7" x14ac:dyDescent="0.25">
      <c r="A4888" s="1">
        <v>17740082</v>
      </c>
      <c r="B4888" s="1" t="s">
        <v>12987</v>
      </c>
      <c r="C4888" s="1" t="s">
        <v>12988</v>
      </c>
      <c r="D4888" s="1" t="s">
        <v>12989</v>
      </c>
      <c r="E4888" s="1" t="s">
        <v>65</v>
      </c>
      <c r="F4888" s="1" t="s">
        <v>27</v>
      </c>
      <c r="G4888" s="1" t="s">
        <v>11238</v>
      </c>
    </row>
    <row r="4889" spans="1:7" x14ac:dyDescent="0.25">
      <c r="A4889" s="1">
        <v>17740084</v>
      </c>
      <c r="B4889" s="1" t="s">
        <v>9424</v>
      </c>
      <c r="C4889" s="1" t="s">
        <v>9425</v>
      </c>
      <c r="D4889" s="1" t="s">
        <v>9426</v>
      </c>
      <c r="E4889" s="1" t="s">
        <v>66</v>
      </c>
      <c r="F4889" s="1" t="s">
        <v>285</v>
      </c>
      <c r="G4889" s="1" t="s">
        <v>286</v>
      </c>
    </row>
    <row r="4890" spans="1:7" x14ac:dyDescent="0.25">
      <c r="A4890" s="1">
        <v>1774057</v>
      </c>
      <c r="B4890" s="1" t="s">
        <v>12990</v>
      </c>
      <c r="C4890" s="1" t="s">
        <v>12990</v>
      </c>
      <c r="D4890" s="1" t="s">
        <v>12991</v>
      </c>
      <c r="G4890" s="1" t="s">
        <v>199</v>
      </c>
    </row>
    <row r="4891" spans="1:7" x14ac:dyDescent="0.25">
      <c r="A4891" s="1">
        <v>17742006</v>
      </c>
      <c r="B4891" s="1" t="s">
        <v>10218</v>
      </c>
      <c r="C4891" s="1" t="s">
        <v>10219</v>
      </c>
      <c r="D4891" s="1" t="s">
        <v>10220</v>
      </c>
      <c r="E4891" s="1" t="s">
        <v>65</v>
      </c>
      <c r="F4891" s="1" t="s">
        <v>11555</v>
      </c>
      <c r="G4891" s="1" t="s">
        <v>11556</v>
      </c>
    </row>
    <row r="4892" spans="1:7" x14ac:dyDescent="0.25">
      <c r="A4892" s="1">
        <v>17742016</v>
      </c>
      <c r="B4892" s="1" t="s">
        <v>10213</v>
      </c>
      <c r="C4892" s="1" t="s">
        <v>10214</v>
      </c>
      <c r="D4892" s="1" t="s">
        <v>10215</v>
      </c>
      <c r="E4892" s="1" t="s">
        <v>65</v>
      </c>
      <c r="F4892" s="1" t="s">
        <v>11555</v>
      </c>
      <c r="G4892" s="1" t="s">
        <v>11556</v>
      </c>
    </row>
    <row r="4893" spans="1:7" x14ac:dyDescent="0.25">
      <c r="A4893" s="1">
        <v>17742017</v>
      </c>
      <c r="B4893" s="1" t="s">
        <v>10221</v>
      </c>
      <c r="C4893" s="1" t="s">
        <v>10222</v>
      </c>
      <c r="D4893" s="1" t="s">
        <v>10223</v>
      </c>
      <c r="E4893" s="1" t="s">
        <v>65</v>
      </c>
      <c r="F4893" s="1" t="s">
        <v>11555</v>
      </c>
      <c r="G4893" s="1" t="s">
        <v>11556</v>
      </c>
    </row>
    <row r="4894" spans="1:7" x14ac:dyDescent="0.25">
      <c r="A4894" s="1">
        <v>17742018</v>
      </c>
      <c r="B4894" s="1" t="s">
        <v>10540</v>
      </c>
      <c r="C4894" s="1" t="s">
        <v>10541</v>
      </c>
      <c r="D4894" s="1" t="s">
        <v>10542</v>
      </c>
      <c r="E4894" s="1" t="s">
        <v>65</v>
      </c>
      <c r="F4894" s="1" t="s">
        <v>11555</v>
      </c>
      <c r="G4894" s="1" t="s">
        <v>11556</v>
      </c>
    </row>
    <row r="4895" spans="1:7" x14ac:dyDescent="0.25">
      <c r="A4895" s="1">
        <v>17742019</v>
      </c>
      <c r="B4895" s="1" t="s">
        <v>10537</v>
      </c>
      <c r="C4895" s="1" t="s">
        <v>10538</v>
      </c>
      <c r="D4895" s="1" t="s">
        <v>10539</v>
      </c>
      <c r="E4895" s="1" t="s">
        <v>65</v>
      </c>
      <c r="F4895" s="1" t="s">
        <v>11555</v>
      </c>
      <c r="G4895" s="1" t="s">
        <v>11556</v>
      </c>
    </row>
    <row r="4896" spans="1:7" x14ac:dyDescent="0.25">
      <c r="A4896" s="1">
        <v>17742020</v>
      </c>
      <c r="B4896" s="1" t="s">
        <v>12992</v>
      </c>
      <c r="C4896" s="1" t="s">
        <v>12993</v>
      </c>
      <c r="D4896" s="1" t="s">
        <v>12994</v>
      </c>
      <c r="E4896" s="1" t="s">
        <v>66</v>
      </c>
      <c r="F4896" s="1" t="s">
        <v>11555</v>
      </c>
      <c r="G4896" s="1" t="s">
        <v>11556</v>
      </c>
    </row>
    <row r="4897" spans="1:7" x14ac:dyDescent="0.25">
      <c r="A4897" s="1">
        <v>17742021</v>
      </c>
      <c r="B4897" s="1" t="s">
        <v>12995</v>
      </c>
      <c r="C4897" s="1" t="s">
        <v>12996</v>
      </c>
      <c r="D4897" s="1" t="s">
        <v>12997</v>
      </c>
      <c r="E4897" s="1" t="s">
        <v>65</v>
      </c>
      <c r="F4897" s="1" t="s">
        <v>11555</v>
      </c>
      <c r="G4897" s="1" t="s">
        <v>11556</v>
      </c>
    </row>
    <row r="4898" spans="1:7" x14ac:dyDescent="0.25">
      <c r="A4898" s="1">
        <v>17742022</v>
      </c>
      <c r="B4898" s="1" t="s">
        <v>12998</v>
      </c>
      <c r="C4898" s="1" t="s">
        <v>12999</v>
      </c>
      <c r="D4898" s="1" t="s">
        <v>13000</v>
      </c>
      <c r="E4898" s="1" t="s">
        <v>66</v>
      </c>
      <c r="F4898" s="1" t="s">
        <v>11555</v>
      </c>
      <c r="G4898" s="1" t="s">
        <v>11556</v>
      </c>
    </row>
    <row r="4899" spans="1:7" x14ac:dyDescent="0.25">
      <c r="A4899" s="1">
        <v>17742023</v>
      </c>
      <c r="B4899" s="1" t="s">
        <v>13001</v>
      </c>
      <c r="C4899" s="1" t="s">
        <v>13002</v>
      </c>
      <c r="D4899" s="1" t="s">
        <v>13003</v>
      </c>
      <c r="E4899" s="1" t="s">
        <v>66</v>
      </c>
      <c r="F4899" s="1" t="s">
        <v>11584</v>
      </c>
      <c r="G4899" s="1" t="s">
        <v>11585</v>
      </c>
    </row>
    <row r="4900" spans="1:7" x14ac:dyDescent="0.25">
      <c r="A4900" s="1">
        <v>17742024</v>
      </c>
      <c r="B4900" s="1" t="s">
        <v>13004</v>
      </c>
      <c r="C4900" s="1" t="s">
        <v>13005</v>
      </c>
      <c r="D4900" s="1" t="s">
        <v>13006</v>
      </c>
      <c r="E4900" s="1" t="s">
        <v>66</v>
      </c>
      <c r="F4900" s="1" t="s">
        <v>11584</v>
      </c>
      <c r="G4900" s="1" t="s">
        <v>11585</v>
      </c>
    </row>
    <row r="4901" spans="1:7" x14ac:dyDescent="0.25">
      <c r="A4901" s="1">
        <v>17743000</v>
      </c>
      <c r="B4901" s="1" t="s">
        <v>13007</v>
      </c>
      <c r="C4901" s="1" t="s">
        <v>13008</v>
      </c>
      <c r="D4901" s="1" t="s">
        <v>13009</v>
      </c>
      <c r="E4901" s="1" t="s">
        <v>66</v>
      </c>
      <c r="F4901" s="1" t="s">
        <v>13010</v>
      </c>
      <c r="G4901" s="1" t="s">
        <v>13011</v>
      </c>
    </row>
    <row r="4902" spans="1:7" x14ac:dyDescent="0.25">
      <c r="A4902" s="1">
        <v>17745023</v>
      </c>
      <c r="B4902" s="1" t="s">
        <v>13012</v>
      </c>
      <c r="C4902" s="1" t="s">
        <v>13013</v>
      </c>
      <c r="D4902" s="1" t="s">
        <v>13014</v>
      </c>
      <c r="E4902" s="1" t="s">
        <v>66</v>
      </c>
      <c r="F4902" s="1" t="s">
        <v>892</v>
      </c>
      <c r="G4902" s="1" t="s">
        <v>893</v>
      </c>
    </row>
    <row r="4903" spans="1:7" x14ac:dyDescent="0.25">
      <c r="A4903" s="1">
        <v>17745044</v>
      </c>
      <c r="B4903" s="1" t="s">
        <v>13015</v>
      </c>
      <c r="C4903" s="1" t="s">
        <v>13016</v>
      </c>
      <c r="D4903" s="1" t="s">
        <v>13017</v>
      </c>
      <c r="E4903" s="1" t="s">
        <v>66</v>
      </c>
      <c r="F4903" s="1" t="s">
        <v>285</v>
      </c>
      <c r="G4903" s="1" t="s">
        <v>286</v>
      </c>
    </row>
    <row r="4904" spans="1:7" x14ac:dyDescent="0.25">
      <c r="A4904" s="1">
        <v>17745049</v>
      </c>
      <c r="B4904" s="1" t="s">
        <v>13018</v>
      </c>
      <c r="C4904" s="1" t="s">
        <v>13019</v>
      </c>
      <c r="D4904" s="1" t="s">
        <v>13020</v>
      </c>
      <c r="E4904" s="1" t="s">
        <v>66</v>
      </c>
      <c r="F4904" s="1" t="s">
        <v>285</v>
      </c>
      <c r="G4904" s="1" t="s">
        <v>286</v>
      </c>
    </row>
    <row r="4905" spans="1:7" x14ac:dyDescent="0.25">
      <c r="A4905" s="1">
        <v>17745050</v>
      </c>
      <c r="B4905" s="1" t="s">
        <v>13021</v>
      </c>
      <c r="C4905" s="1" t="s">
        <v>13022</v>
      </c>
      <c r="D4905" s="1" t="s">
        <v>13023</v>
      </c>
      <c r="E4905" s="1" t="s">
        <v>66</v>
      </c>
      <c r="F4905" s="1" t="s">
        <v>285</v>
      </c>
      <c r="G4905" s="1" t="s">
        <v>286</v>
      </c>
    </row>
    <row r="4906" spans="1:7" x14ac:dyDescent="0.25">
      <c r="A4906" s="1">
        <v>17745057</v>
      </c>
      <c r="B4906" s="1" t="s">
        <v>13024</v>
      </c>
      <c r="C4906" s="1" t="s">
        <v>13025</v>
      </c>
      <c r="D4906" s="1" t="s">
        <v>13026</v>
      </c>
      <c r="E4906" s="1" t="s">
        <v>66</v>
      </c>
      <c r="F4906" s="1" t="s">
        <v>285</v>
      </c>
      <c r="G4906" s="1" t="s">
        <v>286</v>
      </c>
    </row>
    <row r="4907" spans="1:7" x14ac:dyDescent="0.25">
      <c r="A4907" s="1">
        <v>17745066</v>
      </c>
      <c r="B4907" s="1" t="s">
        <v>13027</v>
      </c>
      <c r="C4907" s="1" t="s">
        <v>13028</v>
      </c>
      <c r="D4907" s="1" t="s">
        <v>13029</v>
      </c>
      <c r="E4907" s="1" t="s">
        <v>66</v>
      </c>
      <c r="F4907" s="1" t="s">
        <v>285</v>
      </c>
      <c r="G4907" s="1" t="s">
        <v>286</v>
      </c>
    </row>
    <row r="4908" spans="1:7" x14ac:dyDescent="0.25">
      <c r="A4908" s="1">
        <v>17745067</v>
      </c>
      <c r="B4908" s="1" t="s">
        <v>13030</v>
      </c>
      <c r="C4908" s="1" t="s">
        <v>13031</v>
      </c>
      <c r="D4908" s="1" t="s">
        <v>13032</v>
      </c>
      <c r="E4908" s="1" t="s">
        <v>66</v>
      </c>
      <c r="F4908" s="1" t="s">
        <v>285</v>
      </c>
      <c r="G4908" s="1" t="s">
        <v>286</v>
      </c>
    </row>
    <row r="4909" spans="1:7" x14ac:dyDescent="0.25">
      <c r="A4909" s="1">
        <v>17745068</v>
      </c>
      <c r="B4909" s="1" t="s">
        <v>13033</v>
      </c>
      <c r="C4909" s="1" t="s">
        <v>13034</v>
      </c>
      <c r="D4909" s="1" t="s">
        <v>13035</v>
      </c>
      <c r="E4909" s="1" t="s">
        <v>66</v>
      </c>
      <c r="F4909" s="1" t="s">
        <v>285</v>
      </c>
      <c r="G4909" s="1" t="s">
        <v>286</v>
      </c>
    </row>
    <row r="4910" spans="1:7" x14ac:dyDescent="0.25">
      <c r="A4910" s="1">
        <v>17745069</v>
      </c>
      <c r="B4910" s="1" t="s">
        <v>13036</v>
      </c>
      <c r="C4910" s="1" t="s">
        <v>13037</v>
      </c>
      <c r="D4910" s="1" t="s">
        <v>13038</v>
      </c>
      <c r="E4910" s="1" t="s">
        <v>66</v>
      </c>
      <c r="F4910" s="1" t="s">
        <v>285</v>
      </c>
      <c r="G4910" s="1" t="s">
        <v>286</v>
      </c>
    </row>
    <row r="4911" spans="1:7" x14ac:dyDescent="0.25">
      <c r="A4911" s="1">
        <v>17745070</v>
      </c>
      <c r="B4911" s="1" t="s">
        <v>13039</v>
      </c>
      <c r="C4911" s="1" t="s">
        <v>13040</v>
      </c>
      <c r="D4911" s="1" t="s">
        <v>13041</v>
      </c>
      <c r="E4911" s="1" t="s">
        <v>66</v>
      </c>
      <c r="F4911" s="1" t="s">
        <v>892</v>
      </c>
      <c r="G4911" s="1" t="s">
        <v>893</v>
      </c>
    </row>
    <row r="4912" spans="1:7" x14ac:dyDescent="0.25">
      <c r="A4912" s="1">
        <v>17745072</v>
      </c>
      <c r="B4912" s="1" t="s">
        <v>13042</v>
      </c>
      <c r="C4912" s="1" t="s">
        <v>13043</v>
      </c>
      <c r="D4912" s="1" t="s">
        <v>13044</v>
      </c>
      <c r="E4912" s="1" t="s">
        <v>66</v>
      </c>
      <c r="F4912" s="1" t="s">
        <v>13045</v>
      </c>
      <c r="G4912" s="1" t="s">
        <v>13046</v>
      </c>
    </row>
    <row r="4913" spans="1:7" x14ac:dyDescent="0.25">
      <c r="A4913" s="1">
        <v>17745082</v>
      </c>
      <c r="B4913" s="1" t="s">
        <v>13047</v>
      </c>
      <c r="C4913" s="1" t="s">
        <v>13048</v>
      </c>
      <c r="D4913" s="1" t="s">
        <v>13049</v>
      </c>
      <c r="E4913" s="1" t="s">
        <v>66</v>
      </c>
      <c r="F4913" s="1" t="s">
        <v>11766</v>
      </c>
      <c r="G4913" s="1" t="s">
        <v>11767</v>
      </c>
    </row>
    <row r="4914" spans="1:7" x14ac:dyDescent="0.25">
      <c r="A4914" s="1">
        <v>17745083</v>
      </c>
      <c r="B4914" s="1" t="s">
        <v>13050</v>
      </c>
      <c r="C4914" s="1" t="s">
        <v>13051</v>
      </c>
      <c r="D4914" s="1" t="s">
        <v>13052</v>
      </c>
      <c r="E4914" s="1" t="s">
        <v>66</v>
      </c>
      <c r="F4914" s="1" t="s">
        <v>4398</v>
      </c>
      <c r="G4914" s="1" t="s">
        <v>4399</v>
      </c>
    </row>
    <row r="4915" spans="1:7" x14ac:dyDescent="0.25">
      <c r="A4915" s="1">
        <v>17745084</v>
      </c>
      <c r="B4915" s="1" t="s">
        <v>13053</v>
      </c>
      <c r="C4915" s="1" t="s">
        <v>13054</v>
      </c>
      <c r="D4915" s="1" t="s">
        <v>13055</v>
      </c>
      <c r="E4915" s="1" t="s">
        <v>66</v>
      </c>
      <c r="F4915" s="1" t="s">
        <v>285</v>
      </c>
      <c r="G4915" s="1" t="s">
        <v>286</v>
      </c>
    </row>
    <row r="4916" spans="1:7" x14ac:dyDescent="0.25">
      <c r="A4916" s="1">
        <v>17745086</v>
      </c>
      <c r="B4916" s="1" t="s">
        <v>13056</v>
      </c>
      <c r="C4916" s="1" t="s">
        <v>13057</v>
      </c>
      <c r="D4916" s="1" t="s">
        <v>13058</v>
      </c>
      <c r="E4916" s="1" t="s">
        <v>66</v>
      </c>
      <c r="F4916" s="1" t="s">
        <v>4398</v>
      </c>
      <c r="G4916" s="1" t="s">
        <v>4399</v>
      </c>
    </row>
    <row r="4917" spans="1:7" x14ac:dyDescent="0.25">
      <c r="A4917" s="1">
        <v>17745087</v>
      </c>
      <c r="B4917" s="1" t="s">
        <v>13059</v>
      </c>
      <c r="C4917" s="1" t="s">
        <v>13060</v>
      </c>
      <c r="D4917" s="1" t="s">
        <v>13061</v>
      </c>
      <c r="E4917" s="1" t="s">
        <v>66</v>
      </c>
      <c r="F4917" s="1" t="s">
        <v>4398</v>
      </c>
      <c r="G4917" s="1" t="s">
        <v>4399</v>
      </c>
    </row>
    <row r="4918" spans="1:7" x14ac:dyDescent="0.25">
      <c r="A4918" s="1">
        <v>17745088</v>
      </c>
      <c r="B4918" s="1" t="s">
        <v>9936</v>
      </c>
      <c r="C4918" s="1" t="s">
        <v>9937</v>
      </c>
      <c r="D4918" s="1" t="s">
        <v>9938</v>
      </c>
      <c r="E4918" s="1" t="s">
        <v>65</v>
      </c>
      <c r="F4918" s="1" t="s">
        <v>11615</v>
      </c>
      <c r="G4918" s="1" t="s">
        <v>11616</v>
      </c>
    </row>
    <row r="4919" spans="1:7" x14ac:dyDescent="0.25">
      <c r="A4919" s="1">
        <v>17745089</v>
      </c>
      <c r="B4919" s="1" t="s">
        <v>13062</v>
      </c>
      <c r="C4919" s="1" t="s">
        <v>13063</v>
      </c>
      <c r="D4919" s="1" t="s">
        <v>13064</v>
      </c>
      <c r="E4919" s="1" t="s">
        <v>66</v>
      </c>
      <c r="F4919" s="1" t="s">
        <v>285</v>
      </c>
      <c r="G4919" s="1" t="s">
        <v>286</v>
      </c>
    </row>
    <row r="4920" spans="1:7" x14ac:dyDescent="0.25">
      <c r="A4920" s="1">
        <v>17745090</v>
      </c>
      <c r="B4920" s="1" t="s">
        <v>13065</v>
      </c>
      <c r="C4920" s="1" t="s">
        <v>13066</v>
      </c>
      <c r="D4920" s="1" t="s">
        <v>13067</v>
      </c>
      <c r="E4920" s="1" t="s">
        <v>66</v>
      </c>
      <c r="F4920" s="1" t="s">
        <v>285</v>
      </c>
      <c r="G4920" s="1" t="s">
        <v>286</v>
      </c>
    </row>
    <row r="4921" spans="1:7" x14ac:dyDescent="0.25">
      <c r="A4921" s="1">
        <v>17745092</v>
      </c>
      <c r="B4921" s="1" t="s">
        <v>10248</v>
      </c>
      <c r="C4921" s="1" t="s">
        <v>10249</v>
      </c>
      <c r="D4921" s="1" t="s">
        <v>10250</v>
      </c>
      <c r="E4921" s="1" t="s">
        <v>65</v>
      </c>
      <c r="F4921" s="1" t="s">
        <v>11615</v>
      </c>
      <c r="G4921" s="1" t="s">
        <v>11616</v>
      </c>
    </row>
    <row r="4922" spans="1:7" x14ac:dyDescent="0.25">
      <c r="A4922" s="1">
        <v>17745093</v>
      </c>
      <c r="B4922" s="1" t="s">
        <v>13068</v>
      </c>
      <c r="C4922" s="1" t="s">
        <v>13069</v>
      </c>
      <c r="D4922" s="1" t="s">
        <v>13070</v>
      </c>
      <c r="E4922" s="1" t="s">
        <v>66</v>
      </c>
      <c r="F4922" s="1" t="s">
        <v>285</v>
      </c>
      <c r="G4922" s="1" t="s">
        <v>286</v>
      </c>
    </row>
    <row r="4923" spans="1:7" x14ac:dyDescent="0.25">
      <c r="A4923" s="1">
        <v>17745094</v>
      </c>
      <c r="B4923" s="1" t="s">
        <v>13071</v>
      </c>
      <c r="C4923" s="1" t="s">
        <v>13072</v>
      </c>
      <c r="D4923" s="1" t="s">
        <v>13073</v>
      </c>
      <c r="E4923" s="1" t="s">
        <v>66</v>
      </c>
      <c r="F4923" s="1" t="s">
        <v>285</v>
      </c>
      <c r="G4923" s="1" t="s">
        <v>286</v>
      </c>
    </row>
    <row r="4924" spans="1:7" x14ac:dyDescent="0.25">
      <c r="A4924" s="1">
        <v>17745095</v>
      </c>
      <c r="B4924" s="1" t="s">
        <v>13074</v>
      </c>
      <c r="C4924" s="1" t="s">
        <v>13075</v>
      </c>
      <c r="D4924" s="1" t="s">
        <v>13076</v>
      </c>
      <c r="E4924" s="1" t="s">
        <v>65</v>
      </c>
      <c r="F4924" s="1" t="s">
        <v>285</v>
      </c>
      <c r="G4924" s="1" t="s">
        <v>286</v>
      </c>
    </row>
    <row r="4925" spans="1:7" x14ac:dyDescent="0.25">
      <c r="A4925" s="1">
        <v>17745096</v>
      </c>
      <c r="B4925" s="1" t="s">
        <v>13077</v>
      </c>
      <c r="C4925" s="1" t="s">
        <v>13078</v>
      </c>
      <c r="D4925" s="1" t="s">
        <v>13079</v>
      </c>
      <c r="E4925" s="1" t="s">
        <v>65</v>
      </c>
      <c r="F4925" s="1" t="s">
        <v>11615</v>
      </c>
      <c r="G4925" s="1" t="s">
        <v>11616</v>
      </c>
    </row>
    <row r="4926" spans="1:7" x14ac:dyDescent="0.25">
      <c r="A4926" s="1">
        <v>17745099</v>
      </c>
      <c r="B4926" s="1" t="s">
        <v>13080</v>
      </c>
      <c r="C4926" s="1" t="s">
        <v>13081</v>
      </c>
      <c r="D4926" s="1" t="s">
        <v>13082</v>
      </c>
      <c r="E4926" s="1" t="s">
        <v>65</v>
      </c>
      <c r="F4926" s="1" t="s">
        <v>101</v>
      </c>
      <c r="G4926" s="1" t="s">
        <v>6260</v>
      </c>
    </row>
    <row r="4927" spans="1:7" x14ac:dyDescent="0.25">
      <c r="A4927" s="1">
        <v>17745101</v>
      </c>
      <c r="B4927" s="1" t="s">
        <v>9454</v>
      </c>
      <c r="C4927" s="1" t="s">
        <v>9502</v>
      </c>
      <c r="D4927" s="1" t="s">
        <v>9503</v>
      </c>
      <c r="E4927" s="1" t="s">
        <v>66</v>
      </c>
      <c r="F4927" s="1" t="s">
        <v>285</v>
      </c>
      <c r="G4927" s="1" t="s">
        <v>286</v>
      </c>
    </row>
    <row r="4928" spans="1:7" x14ac:dyDescent="0.25">
      <c r="A4928" s="1">
        <v>17745121</v>
      </c>
      <c r="B4928" s="1" t="s">
        <v>13083</v>
      </c>
      <c r="C4928" s="1" t="s">
        <v>13084</v>
      </c>
      <c r="D4928" s="1" t="s">
        <v>13085</v>
      </c>
      <c r="E4928" s="1" t="s">
        <v>66</v>
      </c>
      <c r="F4928" s="1" t="s">
        <v>285</v>
      </c>
      <c r="G4928" s="1" t="s">
        <v>286</v>
      </c>
    </row>
    <row r="4929" spans="1:7" x14ac:dyDescent="0.25">
      <c r="A4929" s="1">
        <v>17745134</v>
      </c>
      <c r="B4929" s="1" t="s">
        <v>13086</v>
      </c>
      <c r="C4929" s="1" t="s">
        <v>13087</v>
      </c>
      <c r="D4929" s="1" t="s">
        <v>13088</v>
      </c>
      <c r="E4929" s="1" t="s">
        <v>66</v>
      </c>
      <c r="F4929" s="1" t="s">
        <v>285</v>
      </c>
      <c r="G4929" s="1" t="s">
        <v>286</v>
      </c>
    </row>
    <row r="4930" spans="1:7" x14ac:dyDescent="0.25">
      <c r="A4930" s="1">
        <v>17745138</v>
      </c>
      <c r="B4930" s="1" t="s">
        <v>13089</v>
      </c>
      <c r="C4930" s="1" t="s">
        <v>13090</v>
      </c>
      <c r="D4930" s="1" t="s">
        <v>13091</v>
      </c>
      <c r="E4930" s="1" t="s">
        <v>66</v>
      </c>
      <c r="F4930" s="1" t="s">
        <v>892</v>
      </c>
      <c r="G4930" s="1" t="s">
        <v>893</v>
      </c>
    </row>
    <row r="4931" spans="1:7" x14ac:dyDescent="0.25">
      <c r="A4931" s="1">
        <v>17745139</v>
      </c>
      <c r="B4931" s="1" t="s">
        <v>13092</v>
      </c>
      <c r="C4931" s="1" t="s">
        <v>13093</v>
      </c>
      <c r="D4931" s="1" t="s">
        <v>13094</v>
      </c>
      <c r="E4931" s="1" t="s">
        <v>66</v>
      </c>
      <c r="F4931" s="1" t="s">
        <v>892</v>
      </c>
      <c r="G4931" s="1" t="s">
        <v>893</v>
      </c>
    </row>
    <row r="4932" spans="1:7" x14ac:dyDescent="0.25">
      <c r="A4932" s="1">
        <v>17745140</v>
      </c>
      <c r="B4932" s="1" t="s">
        <v>13095</v>
      </c>
      <c r="C4932" s="1" t="s">
        <v>13096</v>
      </c>
      <c r="D4932" s="1" t="s">
        <v>13097</v>
      </c>
      <c r="E4932" s="1" t="s">
        <v>66</v>
      </c>
      <c r="F4932" s="1" t="s">
        <v>892</v>
      </c>
      <c r="G4932" s="1" t="s">
        <v>893</v>
      </c>
    </row>
    <row r="4933" spans="1:7" x14ac:dyDescent="0.25">
      <c r="A4933" s="1">
        <v>17745141</v>
      </c>
      <c r="B4933" s="1" t="s">
        <v>13098</v>
      </c>
      <c r="C4933" s="1" t="s">
        <v>13099</v>
      </c>
      <c r="D4933" s="1" t="s">
        <v>13100</v>
      </c>
      <c r="E4933" s="1" t="s">
        <v>66</v>
      </c>
      <c r="F4933" s="1" t="s">
        <v>892</v>
      </c>
      <c r="G4933" s="1" t="s">
        <v>893</v>
      </c>
    </row>
    <row r="4934" spans="1:7" x14ac:dyDescent="0.25">
      <c r="A4934" s="1">
        <v>17745142</v>
      </c>
      <c r="B4934" s="1" t="s">
        <v>10242</v>
      </c>
      <c r="C4934" s="1" t="s">
        <v>10243</v>
      </c>
      <c r="D4934" s="1" t="s">
        <v>10244</v>
      </c>
      <c r="E4934" s="1" t="s">
        <v>66</v>
      </c>
      <c r="F4934" s="1" t="s">
        <v>892</v>
      </c>
      <c r="G4934" s="1" t="s">
        <v>893</v>
      </c>
    </row>
    <row r="4935" spans="1:7" x14ac:dyDescent="0.25">
      <c r="A4935" s="1">
        <v>17745143</v>
      </c>
      <c r="B4935" s="1" t="s">
        <v>13101</v>
      </c>
      <c r="C4935" s="1" t="s">
        <v>13102</v>
      </c>
      <c r="D4935" s="1" t="s">
        <v>13103</v>
      </c>
      <c r="E4935" s="1" t="s">
        <v>66</v>
      </c>
      <c r="F4935" s="1" t="s">
        <v>892</v>
      </c>
      <c r="G4935" s="1" t="s">
        <v>893</v>
      </c>
    </row>
    <row r="4936" spans="1:7" x14ac:dyDescent="0.25">
      <c r="A4936" s="1">
        <v>17745144</v>
      </c>
      <c r="B4936" s="1" t="s">
        <v>13104</v>
      </c>
      <c r="C4936" s="1" t="s">
        <v>13105</v>
      </c>
      <c r="D4936" s="1" t="s">
        <v>13106</v>
      </c>
      <c r="E4936" s="1" t="s">
        <v>66</v>
      </c>
      <c r="F4936" s="1" t="s">
        <v>892</v>
      </c>
      <c r="G4936" s="1" t="s">
        <v>893</v>
      </c>
    </row>
    <row r="4937" spans="1:7" x14ac:dyDescent="0.25">
      <c r="A4937" s="1">
        <v>17745145</v>
      </c>
      <c r="B4937" s="1" t="s">
        <v>13107</v>
      </c>
      <c r="C4937" s="1" t="s">
        <v>13108</v>
      </c>
      <c r="D4937" s="1" t="s">
        <v>13109</v>
      </c>
      <c r="E4937" s="1" t="s">
        <v>66</v>
      </c>
      <c r="F4937" s="1" t="s">
        <v>892</v>
      </c>
      <c r="G4937" s="1" t="s">
        <v>893</v>
      </c>
    </row>
    <row r="4938" spans="1:7" x14ac:dyDescent="0.25">
      <c r="A4938" s="1">
        <v>17745146</v>
      </c>
      <c r="B4938" s="1" t="s">
        <v>13110</v>
      </c>
      <c r="C4938" s="1" t="s">
        <v>13111</v>
      </c>
      <c r="D4938" s="1" t="s">
        <v>13112</v>
      </c>
      <c r="E4938" s="1" t="s">
        <v>66</v>
      </c>
      <c r="F4938" s="1" t="s">
        <v>892</v>
      </c>
      <c r="G4938" s="1" t="s">
        <v>893</v>
      </c>
    </row>
    <row r="4939" spans="1:7" x14ac:dyDescent="0.25">
      <c r="A4939" s="1">
        <v>17745147</v>
      </c>
      <c r="B4939" s="1" t="s">
        <v>13113</v>
      </c>
      <c r="C4939" s="1" t="s">
        <v>13114</v>
      </c>
      <c r="D4939" s="1" t="s">
        <v>13115</v>
      </c>
      <c r="E4939" s="1" t="s">
        <v>66</v>
      </c>
      <c r="F4939" s="1" t="s">
        <v>892</v>
      </c>
      <c r="G4939" s="1" t="s">
        <v>893</v>
      </c>
    </row>
    <row r="4940" spans="1:7" x14ac:dyDescent="0.25">
      <c r="A4940" s="1">
        <v>17745148</v>
      </c>
      <c r="B4940" s="1" t="s">
        <v>13116</v>
      </c>
      <c r="C4940" s="1" t="s">
        <v>13117</v>
      </c>
      <c r="D4940" s="1" t="s">
        <v>13118</v>
      </c>
      <c r="E4940" s="1" t="s">
        <v>66</v>
      </c>
      <c r="F4940" s="1" t="s">
        <v>892</v>
      </c>
      <c r="G4940" s="1" t="s">
        <v>893</v>
      </c>
    </row>
    <row r="4941" spans="1:7" x14ac:dyDescent="0.25">
      <c r="A4941" s="1">
        <v>17745149</v>
      </c>
      <c r="B4941" s="1" t="s">
        <v>13119</v>
      </c>
      <c r="C4941" s="1" t="s">
        <v>13120</v>
      </c>
      <c r="D4941" s="1" t="s">
        <v>13121</v>
      </c>
      <c r="E4941" s="1" t="s">
        <v>66</v>
      </c>
      <c r="F4941" s="1" t="s">
        <v>892</v>
      </c>
      <c r="G4941" s="1" t="s">
        <v>893</v>
      </c>
    </row>
    <row r="4942" spans="1:7" x14ac:dyDescent="0.25">
      <c r="A4942" s="1">
        <v>17745150</v>
      </c>
      <c r="B4942" s="1" t="s">
        <v>13122</v>
      </c>
      <c r="C4942" s="1" t="s">
        <v>13123</v>
      </c>
      <c r="D4942" s="1" t="s">
        <v>13124</v>
      </c>
      <c r="E4942" s="1" t="s">
        <v>66</v>
      </c>
      <c r="F4942" s="1" t="s">
        <v>892</v>
      </c>
      <c r="G4942" s="1" t="s">
        <v>893</v>
      </c>
    </row>
    <row r="4943" spans="1:7" x14ac:dyDescent="0.25">
      <c r="A4943" s="1">
        <v>17745151</v>
      </c>
      <c r="B4943" s="1" t="s">
        <v>13125</v>
      </c>
      <c r="C4943" s="1" t="s">
        <v>13126</v>
      </c>
      <c r="D4943" s="1" t="s">
        <v>13127</v>
      </c>
      <c r="E4943" s="1" t="s">
        <v>66</v>
      </c>
      <c r="F4943" s="1" t="s">
        <v>892</v>
      </c>
      <c r="G4943" s="1" t="s">
        <v>893</v>
      </c>
    </row>
    <row r="4944" spans="1:7" x14ac:dyDescent="0.25">
      <c r="A4944" s="1">
        <v>17745153</v>
      </c>
      <c r="B4944" s="1" t="s">
        <v>13128</v>
      </c>
      <c r="C4944" s="1" t="s">
        <v>13129</v>
      </c>
      <c r="D4944" s="1" t="s">
        <v>13130</v>
      </c>
      <c r="E4944" s="1" t="s">
        <v>66</v>
      </c>
      <c r="F4944" s="1" t="s">
        <v>892</v>
      </c>
      <c r="G4944" s="1" t="s">
        <v>893</v>
      </c>
    </row>
    <row r="4945" spans="1:7" x14ac:dyDescent="0.25">
      <c r="A4945" s="1">
        <v>17745155</v>
      </c>
      <c r="B4945" s="1" t="s">
        <v>13131</v>
      </c>
      <c r="C4945" s="1" t="s">
        <v>13132</v>
      </c>
      <c r="D4945" s="1" t="s">
        <v>13133</v>
      </c>
      <c r="E4945" s="1" t="s">
        <v>66</v>
      </c>
      <c r="F4945" s="1" t="s">
        <v>285</v>
      </c>
      <c r="G4945" s="1" t="s">
        <v>286</v>
      </c>
    </row>
    <row r="4946" spans="1:7" x14ac:dyDescent="0.25">
      <c r="A4946" s="1">
        <v>17745205</v>
      </c>
      <c r="B4946" s="1" t="s">
        <v>13134</v>
      </c>
      <c r="C4946" s="1" t="s">
        <v>13135</v>
      </c>
      <c r="D4946" s="1" t="s">
        <v>13136</v>
      </c>
      <c r="E4946" s="1" t="s">
        <v>66</v>
      </c>
      <c r="F4946" s="1" t="s">
        <v>892</v>
      </c>
      <c r="G4946" s="1" t="s">
        <v>893</v>
      </c>
    </row>
    <row r="4947" spans="1:7" x14ac:dyDescent="0.25">
      <c r="A4947" s="1">
        <v>17745230</v>
      </c>
      <c r="B4947" s="1" t="s">
        <v>13137</v>
      </c>
      <c r="C4947" s="1" t="s">
        <v>13138</v>
      </c>
      <c r="D4947" s="1" t="s">
        <v>13139</v>
      </c>
      <c r="E4947" s="1" t="s">
        <v>66</v>
      </c>
      <c r="F4947" s="1" t="s">
        <v>13140</v>
      </c>
      <c r="G4947" s="1" t="s">
        <v>13141</v>
      </c>
    </row>
    <row r="4948" spans="1:7" x14ac:dyDescent="0.25">
      <c r="A4948" s="1">
        <v>17746000</v>
      </c>
      <c r="B4948" s="1" t="s">
        <v>13142</v>
      </c>
      <c r="C4948" s="1" t="s">
        <v>13143</v>
      </c>
      <c r="D4948" s="1" t="s">
        <v>13144</v>
      </c>
      <c r="E4948" s="1" t="s">
        <v>66</v>
      </c>
      <c r="F4948" s="1" t="s">
        <v>1335</v>
      </c>
      <c r="G4948" s="1" t="s">
        <v>1336</v>
      </c>
    </row>
    <row r="4949" spans="1:7" x14ac:dyDescent="0.25">
      <c r="A4949" s="1">
        <v>17746001</v>
      </c>
      <c r="B4949" s="1" t="s">
        <v>13145</v>
      </c>
      <c r="C4949" s="1" t="s">
        <v>13146</v>
      </c>
      <c r="D4949" s="1" t="s">
        <v>13147</v>
      </c>
      <c r="E4949" s="1" t="s">
        <v>66</v>
      </c>
      <c r="F4949" s="1" t="s">
        <v>1335</v>
      </c>
      <c r="G4949" s="1" t="s">
        <v>1336</v>
      </c>
    </row>
    <row r="4950" spans="1:7" x14ac:dyDescent="0.25">
      <c r="A4950" s="1">
        <v>17746002</v>
      </c>
      <c r="B4950" s="1" t="s">
        <v>13148</v>
      </c>
      <c r="C4950" s="1" t="s">
        <v>13149</v>
      </c>
      <c r="D4950" s="1" t="s">
        <v>13150</v>
      </c>
      <c r="E4950" s="1" t="s">
        <v>66</v>
      </c>
      <c r="F4950" s="1" t="s">
        <v>1335</v>
      </c>
      <c r="G4950" s="1" t="s">
        <v>1336</v>
      </c>
    </row>
    <row r="4951" spans="1:7" x14ac:dyDescent="0.25">
      <c r="A4951" s="1">
        <v>17746003</v>
      </c>
      <c r="B4951" s="1" t="s">
        <v>13151</v>
      </c>
      <c r="C4951" s="1" t="s">
        <v>13152</v>
      </c>
      <c r="D4951" s="1" t="s">
        <v>13153</v>
      </c>
      <c r="E4951" s="1" t="s">
        <v>66</v>
      </c>
      <c r="F4951" s="1" t="s">
        <v>1335</v>
      </c>
      <c r="G4951" s="1" t="s">
        <v>1336</v>
      </c>
    </row>
    <row r="4952" spans="1:7" x14ac:dyDescent="0.25">
      <c r="A4952" s="1">
        <v>17746004</v>
      </c>
      <c r="B4952" s="1" t="s">
        <v>13154</v>
      </c>
      <c r="C4952" s="1" t="s">
        <v>13155</v>
      </c>
      <c r="D4952" s="1" t="s">
        <v>13156</v>
      </c>
      <c r="E4952" s="1" t="s">
        <v>66</v>
      </c>
      <c r="F4952" s="1" t="s">
        <v>1335</v>
      </c>
      <c r="G4952" s="1" t="s">
        <v>1336</v>
      </c>
    </row>
    <row r="4953" spans="1:7" x14ac:dyDescent="0.25">
      <c r="A4953" s="1">
        <v>17746005</v>
      </c>
      <c r="B4953" s="1" t="s">
        <v>13157</v>
      </c>
      <c r="C4953" s="1" t="s">
        <v>13158</v>
      </c>
      <c r="D4953" s="1" t="s">
        <v>13159</v>
      </c>
      <c r="E4953" s="1" t="s">
        <v>66</v>
      </c>
      <c r="F4953" s="1" t="s">
        <v>1335</v>
      </c>
      <c r="G4953" s="1" t="s">
        <v>1336</v>
      </c>
    </row>
    <row r="4954" spans="1:7" x14ac:dyDescent="0.25">
      <c r="A4954" s="1">
        <v>17746006</v>
      </c>
      <c r="B4954" s="1" t="s">
        <v>13160</v>
      </c>
      <c r="C4954" s="1" t="s">
        <v>13161</v>
      </c>
      <c r="D4954" s="1" t="s">
        <v>13162</v>
      </c>
      <c r="E4954" s="1" t="s">
        <v>66</v>
      </c>
      <c r="F4954" s="1" t="s">
        <v>1335</v>
      </c>
      <c r="G4954" s="1" t="s">
        <v>1336</v>
      </c>
    </row>
    <row r="4955" spans="1:7" x14ac:dyDescent="0.25">
      <c r="A4955" s="1">
        <v>17746007</v>
      </c>
      <c r="B4955" s="1" t="s">
        <v>9451</v>
      </c>
      <c r="C4955" s="1" t="s">
        <v>9452</v>
      </c>
      <c r="D4955" s="1" t="s">
        <v>9453</v>
      </c>
      <c r="E4955" s="1" t="s">
        <v>66</v>
      </c>
      <c r="F4955" s="1" t="s">
        <v>1335</v>
      </c>
      <c r="G4955" s="1" t="s">
        <v>1336</v>
      </c>
    </row>
    <row r="4956" spans="1:7" x14ac:dyDescent="0.25">
      <c r="A4956" s="1">
        <v>17746008</v>
      </c>
      <c r="B4956" s="1" t="s">
        <v>9579</v>
      </c>
      <c r="C4956" s="1" t="s">
        <v>9580</v>
      </c>
      <c r="D4956" s="1" t="s">
        <v>9581</v>
      </c>
      <c r="E4956" s="1" t="s">
        <v>66</v>
      </c>
      <c r="F4956" s="1" t="s">
        <v>1335</v>
      </c>
      <c r="G4956" s="1" t="s">
        <v>1336</v>
      </c>
    </row>
    <row r="4957" spans="1:7" x14ac:dyDescent="0.25">
      <c r="A4957" s="1">
        <v>17746009</v>
      </c>
      <c r="B4957" s="1" t="s">
        <v>13163</v>
      </c>
      <c r="C4957" s="1" t="s">
        <v>13164</v>
      </c>
      <c r="D4957" s="1" t="s">
        <v>13165</v>
      </c>
      <c r="E4957" s="1" t="s">
        <v>66</v>
      </c>
      <c r="F4957" s="1" t="s">
        <v>1335</v>
      </c>
      <c r="G4957" s="1" t="s">
        <v>1336</v>
      </c>
    </row>
    <row r="4958" spans="1:7" x14ac:dyDescent="0.25">
      <c r="A4958" s="1">
        <v>17746010</v>
      </c>
      <c r="B4958" s="1" t="s">
        <v>9504</v>
      </c>
      <c r="C4958" s="1" t="s">
        <v>9505</v>
      </c>
      <c r="D4958" s="1" t="s">
        <v>9506</v>
      </c>
      <c r="E4958" s="1" t="s">
        <v>65</v>
      </c>
      <c r="F4958" s="1" t="s">
        <v>1335</v>
      </c>
      <c r="G4958" s="1" t="s">
        <v>1336</v>
      </c>
    </row>
    <row r="4959" spans="1:7" x14ac:dyDescent="0.25">
      <c r="A4959" s="1">
        <v>17746013</v>
      </c>
      <c r="B4959" s="1" t="s">
        <v>13166</v>
      </c>
      <c r="C4959" s="1" t="s">
        <v>13167</v>
      </c>
      <c r="D4959" s="1" t="s">
        <v>13168</v>
      </c>
      <c r="E4959" s="1" t="s">
        <v>66</v>
      </c>
      <c r="F4959" s="1" t="s">
        <v>1335</v>
      </c>
      <c r="G4959" s="1" t="s">
        <v>1336</v>
      </c>
    </row>
    <row r="4960" spans="1:7" x14ac:dyDescent="0.25">
      <c r="A4960" s="1">
        <v>17746014</v>
      </c>
      <c r="B4960" s="1" t="s">
        <v>9507</v>
      </c>
      <c r="C4960" s="1" t="s">
        <v>9508</v>
      </c>
      <c r="D4960" s="1" t="s">
        <v>9509</v>
      </c>
      <c r="E4960" s="1" t="s">
        <v>66</v>
      </c>
      <c r="F4960" s="1" t="s">
        <v>1335</v>
      </c>
      <c r="G4960" s="1" t="s">
        <v>1336</v>
      </c>
    </row>
    <row r="4961" spans="1:7" x14ac:dyDescent="0.25">
      <c r="A4961" s="1">
        <v>17746015</v>
      </c>
      <c r="B4961" s="1" t="s">
        <v>13169</v>
      </c>
      <c r="C4961" s="1" t="s">
        <v>13170</v>
      </c>
      <c r="D4961" s="1" t="s">
        <v>13171</v>
      </c>
      <c r="E4961" s="1" t="s">
        <v>66</v>
      </c>
      <c r="F4961" s="1" t="s">
        <v>1335</v>
      </c>
      <c r="G4961" s="1" t="s">
        <v>1336</v>
      </c>
    </row>
    <row r="4962" spans="1:7" x14ac:dyDescent="0.25">
      <c r="A4962" s="1">
        <v>17746016</v>
      </c>
      <c r="B4962" s="1" t="s">
        <v>9427</v>
      </c>
      <c r="C4962" s="1" t="s">
        <v>9428</v>
      </c>
      <c r="D4962" s="1" t="s">
        <v>9429</v>
      </c>
      <c r="E4962" s="1" t="s">
        <v>65</v>
      </c>
      <c r="F4962" s="1" t="s">
        <v>102</v>
      </c>
      <c r="G4962" s="1" t="s">
        <v>1053</v>
      </c>
    </row>
    <row r="4963" spans="1:7" x14ac:dyDescent="0.25">
      <c r="A4963" s="1">
        <v>17746017</v>
      </c>
      <c r="B4963" s="1" t="s">
        <v>9430</v>
      </c>
      <c r="C4963" s="1" t="s">
        <v>9431</v>
      </c>
      <c r="D4963" s="1" t="s">
        <v>9432</v>
      </c>
      <c r="E4963" s="1" t="s">
        <v>65</v>
      </c>
      <c r="F4963" s="1" t="s">
        <v>102</v>
      </c>
      <c r="G4963" s="1" t="s">
        <v>1053</v>
      </c>
    </row>
    <row r="4964" spans="1:7" x14ac:dyDescent="0.25">
      <c r="A4964" s="1">
        <v>17746018</v>
      </c>
      <c r="B4964" s="1" t="s">
        <v>9612</v>
      </c>
      <c r="C4964" s="1" t="s">
        <v>9613</v>
      </c>
      <c r="D4964" s="1" t="s">
        <v>9614</v>
      </c>
      <c r="E4964" s="1" t="s">
        <v>65</v>
      </c>
      <c r="F4964" s="1" t="s">
        <v>102</v>
      </c>
      <c r="G4964" s="1" t="s">
        <v>1053</v>
      </c>
    </row>
    <row r="4965" spans="1:7" x14ac:dyDescent="0.25">
      <c r="A4965" s="1">
        <v>17746019</v>
      </c>
      <c r="B4965" s="1" t="s">
        <v>9582</v>
      </c>
      <c r="C4965" s="1" t="s">
        <v>9583</v>
      </c>
      <c r="D4965" s="1" t="s">
        <v>9584</v>
      </c>
      <c r="E4965" s="1" t="s">
        <v>65</v>
      </c>
      <c r="F4965" s="1" t="s">
        <v>102</v>
      </c>
      <c r="G4965" s="1" t="s">
        <v>1053</v>
      </c>
    </row>
    <row r="4966" spans="1:7" x14ac:dyDescent="0.25">
      <c r="A4966" s="1">
        <v>17746020</v>
      </c>
      <c r="B4966" s="1" t="s">
        <v>9585</v>
      </c>
      <c r="C4966" s="1" t="s">
        <v>9586</v>
      </c>
      <c r="D4966" s="1" t="s">
        <v>9587</v>
      </c>
      <c r="E4966" s="1" t="s">
        <v>65</v>
      </c>
      <c r="F4966" s="1" t="s">
        <v>102</v>
      </c>
      <c r="G4966" s="1" t="s">
        <v>1053</v>
      </c>
    </row>
    <row r="4967" spans="1:7" x14ac:dyDescent="0.25">
      <c r="A4967" s="1">
        <v>17746021</v>
      </c>
      <c r="B4967" s="1" t="s">
        <v>9615</v>
      </c>
      <c r="C4967" s="1" t="s">
        <v>9616</v>
      </c>
      <c r="D4967" s="1" t="s">
        <v>9617</v>
      </c>
      <c r="E4967" s="1" t="s">
        <v>65</v>
      </c>
      <c r="F4967" s="1" t="s">
        <v>102</v>
      </c>
      <c r="G4967" s="1" t="s">
        <v>1053</v>
      </c>
    </row>
    <row r="4968" spans="1:7" x14ac:dyDescent="0.25">
      <c r="A4968" s="1">
        <v>17746022</v>
      </c>
      <c r="B4968" s="1" t="s">
        <v>9433</v>
      </c>
      <c r="C4968" s="1" t="s">
        <v>9434</v>
      </c>
      <c r="D4968" s="1" t="s">
        <v>9435</v>
      </c>
      <c r="E4968" s="1" t="s">
        <v>65</v>
      </c>
      <c r="F4968" s="1" t="s">
        <v>102</v>
      </c>
      <c r="G4968" s="1" t="s">
        <v>1053</v>
      </c>
    </row>
    <row r="4969" spans="1:7" x14ac:dyDescent="0.25">
      <c r="A4969" s="1">
        <v>17746023</v>
      </c>
      <c r="B4969" s="1" t="s">
        <v>13172</v>
      </c>
      <c r="C4969" s="1" t="s">
        <v>13173</v>
      </c>
      <c r="D4969" s="1" t="s">
        <v>13174</v>
      </c>
      <c r="E4969" s="1" t="s">
        <v>66</v>
      </c>
      <c r="F4969" s="1" t="s">
        <v>1182</v>
      </c>
      <c r="G4969" s="1" t="s">
        <v>1183</v>
      </c>
    </row>
    <row r="4970" spans="1:7" x14ac:dyDescent="0.25">
      <c r="A4970" s="1">
        <v>17746024</v>
      </c>
      <c r="B4970" s="1" t="s">
        <v>11976</v>
      </c>
      <c r="C4970" s="1" t="s">
        <v>11977</v>
      </c>
      <c r="D4970" s="1" t="s">
        <v>11978</v>
      </c>
      <c r="E4970" s="1" t="s">
        <v>65</v>
      </c>
      <c r="F4970" s="1" t="s">
        <v>102</v>
      </c>
      <c r="G4970" s="1" t="s">
        <v>1053</v>
      </c>
    </row>
    <row r="4971" spans="1:7" x14ac:dyDescent="0.25">
      <c r="A4971" s="1">
        <v>17746025</v>
      </c>
      <c r="B4971" s="1" t="s">
        <v>13175</v>
      </c>
      <c r="C4971" s="1" t="s">
        <v>13176</v>
      </c>
      <c r="D4971" s="1" t="s">
        <v>13177</v>
      </c>
      <c r="E4971" s="1" t="s">
        <v>66</v>
      </c>
      <c r="F4971" s="1" t="s">
        <v>1335</v>
      </c>
      <c r="G4971" s="1" t="s">
        <v>1336</v>
      </c>
    </row>
    <row r="4972" spans="1:7" x14ac:dyDescent="0.25">
      <c r="A4972" s="1">
        <v>17746026</v>
      </c>
      <c r="B4972" s="1" t="s">
        <v>13178</v>
      </c>
      <c r="C4972" s="1" t="s">
        <v>13179</v>
      </c>
      <c r="D4972" s="1" t="s">
        <v>13180</v>
      </c>
      <c r="E4972" s="1" t="s">
        <v>66</v>
      </c>
      <c r="F4972" s="1" t="s">
        <v>1335</v>
      </c>
      <c r="G4972" s="1" t="s">
        <v>1336</v>
      </c>
    </row>
    <row r="4973" spans="1:7" x14ac:dyDescent="0.25">
      <c r="A4973" s="1">
        <v>17746027</v>
      </c>
      <c r="B4973" s="1" t="s">
        <v>13181</v>
      </c>
      <c r="C4973" s="1" t="s">
        <v>13182</v>
      </c>
      <c r="D4973" s="1" t="s">
        <v>13183</v>
      </c>
      <c r="E4973" s="1" t="s">
        <v>66</v>
      </c>
      <c r="F4973" s="1" t="s">
        <v>1182</v>
      </c>
      <c r="G4973" s="1" t="s">
        <v>1183</v>
      </c>
    </row>
    <row r="4974" spans="1:7" x14ac:dyDescent="0.25">
      <c r="A4974" s="1">
        <v>17746028</v>
      </c>
      <c r="B4974" s="1" t="s">
        <v>13184</v>
      </c>
      <c r="C4974" s="1" t="s">
        <v>13185</v>
      </c>
      <c r="D4974" s="1" t="s">
        <v>13186</v>
      </c>
      <c r="E4974" s="1" t="s">
        <v>66</v>
      </c>
      <c r="F4974" s="1" t="s">
        <v>1182</v>
      </c>
      <c r="G4974" s="1" t="s">
        <v>1183</v>
      </c>
    </row>
    <row r="4975" spans="1:7" x14ac:dyDescent="0.25">
      <c r="A4975" s="1">
        <v>17746029</v>
      </c>
      <c r="B4975" s="1" t="s">
        <v>13187</v>
      </c>
      <c r="C4975" s="1" t="s">
        <v>13188</v>
      </c>
      <c r="D4975" s="1" t="s">
        <v>13189</v>
      </c>
      <c r="E4975" s="1" t="s">
        <v>66</v>
      </c>
      <c r="F4975" s="1" t="s">
        <v>1335</v>
      </c>
      <c r="G4975" s="1" t="s">
        <v>1336</v>
      </c>
    </row>
    <row r="4976" spans="1:7" x14ac:dyDescent="0.25">
      <c r="A4976" s="1">
        <v>17746030</v>
      </c>
      <c r="B4976" s="1" t="s">
        <v>13190</v>
      </c>
      <c r="C4976" s="1" t="s">
        <v>13191</v>
      </c>
      <c r="D4976" s="1" t="s">
        <v>13192</v>
      </c>
      <c r="E4976" s="1" t="s">
        <v>65</v>
      </c>
      <c r="F4976" s="1" t="s">
        <v>102</v>
      </c>
      <c r="G4976" s="1" t="s">
        <v>1053</v>
      </c>
    </row>
    <row r="4977" spans="1:7" x14ac:dyDescent="0.25">
      <c r="A4977" s="1">
        <v>17746031</v>
      </c>
      <c r="B4977" s="1" t="s">
        <v>13193</v>
      </c>
      <c r="C4977" s="1" t="s">
        <v>13194</v>
      </c>
      <c r="D4977" s="1" t="s">
        <v>13195</v>
      </c>
      <c r="E4977" s="1" t="s">
        <v>65</v>
      </c>
      <c r="F4977" s="1" t="s">
        <v>102</v>
      </c>
      <c r="G4977" s="1" t="s">
        <v>1053</v>
      </c>
    </row>
    <row r="4978" spans="1:7" x14ac:dyDescent="0.25">
      <c r="A4978" s="1">
        <v>17746032</v>
      </c>
      <c r="B4978" s="1" t="s">
        <v>9375</v>
      </c>
      <c r="C4978" s="1" t="s">
        <v>9376</v>
      </c>
      <c r="D4978" s="1" t="s">
        <v>9377</v>
      </c>
      <c r="E4978" s="1" t="s">
        <v>65</v>
      </c>
      <c r="F4978" s="1" t="s">
        <v>102</v>
      </c>
      <c r="G4978" s="1" t="s">
        <v>1053</v>
      </c>
    </row>
    <row r="4979" spans="1:7" x14ac:dyDescent="0.25">
      <c r="A4979" s="1">
        <v>17746033</v>
      </c>
      <c r="B4979" s="1" t="s">
        <v>13196</v>
      </c>
      <c r="C4979" s="1" t="s">
        <v>13197</v>
      </c>
      <c r="D4979" s="1" t="s">
        <v>13198</v>
      </c>
      <c r="E4979" s="1" t="s">
        <v>66</v>
      </c>
      <c r="F4979" s="1" t="s">
        <v>13199</v>
      </c>
      <c r="G4979" s="1" t="s">
        <v>199</v>
      </c>
    </row>
    <row r="4980" spans="1:7" x14ac:dyDescent="0.25">
      <c r="A4980" s="1">
        <v>17746034</v>
      </c>
      <c r="B4980" s="1" t="s">
        <v>13200</v>
      </c>
      <c r="C4980" s="1" t="s">
        <v>13201</v>
      </c>
      <c r="D4980" s="1" t="s">
        <v>13202</v>
      </c>
      <c r="E4980" s="1" t="s">
        <v>65</v>
      </c>
      <c r="F4980" s="1" t="s">
        <v>11933</v>
      </c>
      <c r="G4980" s="1" t="s">
        <v>199</v>
      </c>
    </row>
    <row r="4981" spans="1:7" x14ac:dyDescent="0.25">
      <c r="A4981" s="1">
        <v>17746035</v>
      </c>
      <c r="B4981" s="1" t="s">
        <v>13203</v>
      </c>
      <c r="C4981" s="1" t="s">
        <v>13204</v>
      </c>
      <c r="D4981" s="1" t="s">
        <v>13205</v>
      </c>
      <c r="E4981" s="1" t="s">
        <v>65</v>
      </c>
      <c r="F4981" s="1" t="s">
        <v>102</v>
      </c>
      <c r="G4981" s="1" t="s">
        <v>1053</v>
      </c>
    </row>
    <row r="4982" spans="1:7" x14ac:dyDescent="0.25">
      <c r="A4982" s="1">
        <v>17746036</v>
      </c>
      <c r="B4982" s="1" t="s">
        <v>13206</v>
      </c>
      <c r="C4982" s="1" t="s">
        <v>13207</v>
      </c>
      <c r="D4982" s="1" t="s">
        <v>13208</v>
      </c>
      <c r="E4982" s="1" t="s">
        <v>65</v>
      </c>
      <c r="F4982" s="1" t="s">
        <v>102</v>
      </c>
      <c r="G4982" s="1" t="s">
        <v>1053</v>
      </c>
    </row>
    <row r="4983" spans="1:7" x14ac:dyDescent="0.25">
      <c r="A4983" s="1">
        <v>17746037</v>
      </c>
      <c r="B4983" s="1" t="s">
        <v>13209</v>
      </c>
      <c r="C4983" s="1" t="s">
        <v>13210</v>
      </c>
      <c r="D4983" s="1" t="s">
        <v>13211</v>
      </c>
      <c r="E4983" s="1" t="s">
        <v>65</v>
      </c>
      <c r="F4983" s="1" t="s">
        <v>102</v>
      </c>
      <c r="G4983" s="1" t="s">
        <v>1053</v>
      </c>
    </row>
    <row r="4984" spans="1:7" x14ac:dyDescent="0.25">
      <c r="A4984" s="1">
        <v>17746038</v>
      </c>
      <c r="B4984" s="1" t="s">
        <v>13212</v>
      </c>
      <c r="C4984" s="1" t="s">
        <v>13213</v>
      </c>
      <c r="D4984" s="1" t="s">
        <v>13214</v>
      </c>
      <c r="E4984" s="1" t="s">
        <v>66</v>
      </c>
      <c r="F4984" s="1" t="s">
        <v>102</v>
      </c>
      <c r="G4984" s="1" t="s">
        <v>1053</v>
      </c>
    </row>
    <row r="4985" spans="1:7" x14ac:dyDescent="0.25">
      <c r="A4985" s="1">
        <v>17746039</v>
      </c>
      <c r="B4985" s="1" t="s">
        <v>13215</v>
      </c>
      <c r="C4985" s="1" t="s">
        <v>13216</v>
      </c>
      <c r="D4985" s="1" t="s">
        <v>13217</v>
      </c>
      <c r="E4985" s="1" t="s">
        <v>66</v>
      </c>
      <c r="F4985" s="1" t="s">
        <v>102</v>
      </c>
      <c r="G4985" s="1" t="s">
        <v>1053</v>
      </c>
    </row>
    <row r="4986" spans="1:7" x14ac:dyDescent="0.25">
      <c r="A4986" s="1">
        <v>17746040</v>
      </c>
      <c r="B4986" s="1" t="s">
        <v>13218</v>
      </c>
      <c r="C4986" s="1" t="s">
        <v>13219</v>
      </c>
      <c r="D4986" s="1" t="s">
        <v>13220</v>
      </c>
      <c r="E4986" s="1" t="s">
        <v>65</v>
      </c>
      <c r="F4986" s="1" t="s">
        <v>102</v>
      </c>
      <c r="G4986" s="1" t="s">
        <v>1053</v>
      </c>
    </row>
    <row r="4987" spans="1:7" x14ac:dyDescent="0.25">
      <c r="A4987" s="1">
        <v>17746041</v>
      </c>
      <c r="B4987" s="1" t="s">
        <v>13221</v>
      </c>
      <c r="C4987" s="1" t="s">
        <v>13222</v>
      </c>
      <c r="D4987" s="1" t="s">
        <v>13223</v>
      </c>
      <c r="E4987" s="1" t="s">
        <v>65</v>
      </c>
      <c r="F4987" s="1" t="s">
        <v>102</v>
      </c>
      <c r="G4987" s="1" t="s">
        <v>1053</v>
      </c>
    </row>
    <row r="4988" spans="1:7" x14ac:dyDescent="0.25">
      <c r="A4988" s="1">
        <v>17746042</v>
      </c>
      <c r="B4988" s="1" t="s">
        <v>13224</v>
      </c>
      <c r="C4988" s="1" t="s">
        <v>13225</v>
      </c>
      <c r="D4988" s="1" t="s">
        <v>13226</v>
      </c>
      <c r="E4988" s="1" t="s">
        <v>65</v>
      </c>
      <c r="F4988" s="1" t="s">
        <v>102</v>
      </c>
      <c r="G4988" s="1" t="s">
        <v>1053</v>
      </c>
    </row>
    <row r="4989" spans="1:7" x14ac:dyDescent="0.25">
      <c r="A4989" s="1">
        <v>17746043</v>
      </c>
      <c r="B4989" s="1" t="s">
        <v>13227</v>
      </c>
      <c r="C4989" s="1" t="s">
        <v>13228</v>
      </c>
      <c r="D4989" s="1" t="s">
        <v>13229</v>
      </c>
      <c r="E4989" s="1" t="s">
        <v>65</v>
      </c>
      <c r="F4989" s="1" t="s">
        <v>102</v>
      </c>
      <c r="G4989" s="1" t="s">
        <v>1053</v>
      </c>
    </row>
    <row r="4990" spans="1:7" x14ac:dyDescent="0.25">
      <c r="A4990" s="1">
        <v>17746044</v>
      </c>
      <c r="B4990" s="1" t="s">
        <v>13230</v>
      </c>
      <c r="C4990" s="1" t="s">
        <v>13231</v>
      </c>
      <c r="D4990" s="1" t="s">
        <v>13232</v>
      </c>
      <c r="E4990" s="1" t="s">
        <v>65</v>
      </c>
      <c r="F4990" s="1" t="s">
        <v>102</v>
      </c>
      <c r="G4990" s="1" t="s">
        <v>1053</v>
      </c>
    </row>
    <row r="4991" spans="1:7" x14ac:dyDescent="0.25">
      <c r="A4991" s="1">
        <v>17746045</v>
      </c>
      <c r="B4991" s="1" t="s">
        <v>13233</v>
      </c>
      <c r="C4991" s="1" t="s">
        <v>13234</v>
      </c>
      <c r="D4991" s="1" t="s">
        <v>13235</v>
      </c>
      <c r="E4991" s="1" t="s">
        <v>65</v>
      </c>
      <c r="F4991" s="1" t="s">
        <v>102</v>
      </c>
      <c r="G4991" s="1" t="s">
        <v>1053</v>
      </c>
    </row>
    <row r="4992" spans="1:7" x14ac:dyDescent="0.25">
      <c r="A4992" s="1">
        <v>17746046</v>
      </c>
      <c r="B4992" s="1" t="s">
        <v>13236</v>
      </c>
      <c r="C4992" s="1" t="s">
        <v>13237</v>
      </c>
      <c r="D4992" s="1" t="s">
        <v>13238</v>
      </c>
      <c r="E4992" s="1" t="s">
        <v>66</v>
      </c>
      <c r="F4992" s="1" t="s">
        <v>1182</v>
      </c>
      <c r="G4992" s="1" t="s">
        <v>1183</v>
      </c>
    </row>
    <row r="4993" spans="1:7" x14ac:dyDescent="0.25">
      <c r="A4993" s="1">
        <v>17746047</v>
      </c>
      <c r="B4993" s="1" t="s">
        <v>13239</v>
      </c>
      <c r="C4993" s="1" t="s">
        <v>13240</v>
      </c>
      <c r="D4993" s="1" t="s">
        <v>13241</v>
      </c>
      <c r="E4993" s="1" t="s">
        <v>65</v>
      </c>
      <c r="F4993" s="1" t="s">
        <v>102</v>
      </c>
      <c r="G4993" s="1" t="s">
        <v>1053</v>
      </c>
    </row>
    <row r="4994" spans="1:7" x14ac:dyDescent="0.25">
      <c r="A4994" s="1">
        <v>17750000</v>
      </c>
      <c r="B4994" s="1" t="s">
        <v>13242</v>
      </c>
      <c r="C4994" s="1" t="s">
        <v>13243</v>
      </c>
      <c r="D4994" s="1" t="s">
        <v>13244</v>
      </c>
      <c r="E4994" s="1" t="s">
        <v>66</v>
      </c>
      <c r="F4994" s="1" t="s">
        <v>13245</v>
      </c>
      <c r="G4994" s="1" t="s">
        <v>13246</v>
      </c>
    </row>
    <row r="4995" spans="1:7" x14ac:dyDescent="0.25">
      <c r="A4995" s="1">
        <v>17750001</v>
      </c>
      <c r="B4995" s="1" t="s">
        <v>13247</v>
      </c>
      <c r="C4995" s="1" t="s">
        <v>13248</v>
      </c>
      <c r="D4995" s="1" t="s">
        <v>13249</v>
      </c>
      <c r="E4995" s="1" t="s">
        <v>66</v>
      </c>
      <c r="F4995" s="1" t="s">
        <v>13250</v>
      </c>
      <c r="G4995" s="1" t="s">
        <v>13251</v>
      </c>
    </row>
    <row r="4996" spans="1:7" x14ac:dyDescent="0.25">
      <c r="A4996" s="1">
        <v>17750002</v>
      </c>
      <c r="B4996" s="1" t="s">
        <v>13252</v>
      </c>
      <c r="C4996" s="1" t="s">
        <v>13253</v>
      </c>
      <c r="D4996" s="1" t="s">
        <v>13254</v>
      </c>
      <c r="E4996" s="1" t="s">
        <v>66</v>
      </c>
      <c r="F4996" s="1" t="s">
        <v>12123</v>
      </c>
      <c r="G4996" s="1" t="s">
        <v>12124</v>
      </c>
    </row>
    <row r="4997" spans="1:7" x14ac:dyDescent="0.25">
      <c r="A4997" s="1">
        <v>17750003</v>
      </c>
      <c r="B4997" s="1" t="s">
        <v>13255</v>
      </c>
      <c r="C4997" s="1" t="s">
        <v>13256</v>
      </c>
      <c r="D4997" s="1" t="s">
        <v>13257</v>
      </c>
      <c r="E4997" s="1" t="s">
        <v>66</v>
      </c>
      <c r="F4997" s="1" t="s">
        <v>13258</v>
      </c>
      <c r="G4997" s="1" t="s">
        <v>13259</v>
      </c>
    </row>
    <row r="4998" spans="1:7" x14ac:dyDescent="0.25">
      <c r="A4998" s="1">
        <v>17750006</v>
      </c>
      <c r="B4998" s="1" t="s">
        <v>9510</v>
      </c>
      <c r="C4998" s="1" t="s">
        <v>9511</v>
      </c>
      <c r="D4998" s="1" t="s">
        <v>9512</v>
      </c>
      <c r="E4998" s="1" t="s">
        <v>65</v>
      </c>
      <c r="F4998" s="1" t="s">
        <v>9513</v>
      </c>
      <c r="G4998" s="1" t="s">
        <v>9514</v>
      </c>
    </row>
    <row r="4999" spans="1:7" x14ac:dyDescent="0.25">
      <c r="A4999" s="1">
        <v>17750007</v>
      </c>
      <c r="B4999" s="1" t="s">
        <v>9618</v>
      </c>
      <c r="C4999" s="1" t="s">
        <v>9619</v>
      </c>
      <c r="D4999" s="1" t="s">
        <v>9620</v>
      </c>
      <c r="E4999" s="1" t="s">
        <v>65</v>
      </c>
      <c r="F4999" s="1" t="s">
        <v>9381</v>
      </c>
      <c r="G4999" s="1" t="s">
        <v>9382</v>
      </c>
    </row>
    <row r="5000" spans="1:7" x14ac:dyDescent="0.25">
      <c r="A5000" s="1">
        <v>17750008</v>
      </c>
      <c r="B5000" s="1" t="s">
        <v>13260</v>
      </c>
      <c r="C5000" s="1" t="s">
        <v>13261</v>
      </c>
      <c r="D5000" s="1" t="s">
        <v>13262</v>
      </c>
      <c r="E5000" s="1" t="s">
        <v>65</v>
      </c>
      <c r="F5000" s="1" t="s">
        <v>9381</v>
      </c>
      <c r="G5000" s="1" t="s">
        <v>9382</v>
      </c>
    </row>
    <row r="5001" spans="1:7" x14ac:dyDescent="0.25">
      <c r="A5001" s="1">
        <v>17750009</v>
      </c>
      <c r="B5001" s="1" t="s">
        <v>9436</v>
      </c>
      <c r="C5001" s="1" t="s">
        <v>9437</v>
      </c>
      <c r="D5001" s="1" t="s">
        <v>9438</v>
      </c>
      <c r="E5001" s="1" t="s">
        <v>65</v>
      </c>
      <c r="F5001" s="1" t="s">
        <v>9381</v>
      </c>
      <c r="G5001" s="1" t="s">
        <v>9382</v>
      </c>
    </row>
    <row r="5002" spans="1:7" x14ac:dyDescent="0.25">
      <c r="A5002" s="1">
        <v>17750010</v>
      </c>
      <c r="B5002" s="1" t="s">
        <v>13263</v>
      </c>
      <c r="C5002" s="1" t="s">
        <v>13264</v>
      </c>
      <c r="D5002" s="1" t="s">
        <v>13265</v>
      </c>
      <c r="E5002" s="1" t="s">
        <v>65</v>
      </c>
      <c r="F5002" s="1" t="s">
        <v>9381</v>
      </c>
      <c r="G5002" s="1" t="s">
        <v>9382</v>
      </c>
    </row>
    <row r="5003" spans="1:7" x14ac:dyDescent="0.25">
      <c r="A5003" s="1">
        <v>17750011</v>
      </c>
      <c r="B5003" s="1" t="s">
        <v>13266</v>
      </c>
      <c r="C5003" s="1" t="s">
        <v>13267</v>
      </c>
      <c r="D5003" s="1" t="s">
        <v>13268</v>
      </c>
      <c r="E5003" s="1" t="s">
        <v>66</v>
      </c>
      <c r="F5003" s="1" t="s">
        <v>12451</v>
      </c>
      <c r="G5003" s="1" t="s">
        <v>12452</v>
      </c>
    </row>
    <row r="5004" spans="1:7" x14ac:dyDescent="0.25">
      <c r="A5004" s="1">
        <v>17750012</v>
      </c>
      <c r="B5004" s="1" t="s">
        <v>13269</v>
      </c>
      <c r="C5004" s="1" t="s">
        <v>13270</v>
      </c>
      <c r="D5004" s="1" t="s">
        <v>13271</v>
      </c>
      <c r="E5004" s="1" t="s">
        <v>66</v>
      </c>
      <c r="F5004" s="1" t="s">
        <v>12451</v>
      </c>
      <c r="G5004" s="1" t="s">
        <v>12452</v>
      </c>
    </row>
    <row r="5005" spans="1:7" x14ac:dyDescent="0.25">
      <c r="A5005" s="1">
        <v>17750013</v>
      </c>
      <c r="B5005" s="1" t="s">
        <v>13272</v>
      </c>
      <c r="C5005" s="1" t="s">
        <v>13273</v>
      </c>
      <c r="D5005" s="1" t="s">
        <v>13274</v>
      </c>
      <c r="E5005" s="1" t="s">
        <v>66</v>
      </c>
      <c r="F5005" s="1" t="s">
        <v>12451</v>
      </c>
      <c r="G5005" s="1" t="s">
        <v>12452</v>
      </c>
    </row>
    <row r="5006" spans="1:7" x14ac:dyDescent="0.25">
      <c r="A5006" s="1">
        <v>17750014</v>
      </c>
      <c r="B5006" s="1" t="s">
        <v>13275</v>
      </c>
      <c r="C5006" s="1" t="s">
        <v>13276</v>
      </c>
      <c r="D5006" s="1" t="s">
        <v>13277</v>
      </c>
      <c r="E5006" s="1" t="s">
        <v>66</v>
      </c>
      <c r="F5006" s="1" t="s">
        <v>12451</v>
      </c>
      <c r="G5006" s="1" t="s">
        <v>12452</v>
      </c>
    </row>
    <row r="5007" spans="1:7" x14ac:dyDescent="0.25">
      <c r="A5007" s="1">
        <v>17750015</v>
      </c>
      <c r="B5007" s="1" t="s">
        <v>9598</v>
      </c>
      <c r="C5007" s="1" t="s">
        <v>9599</v>
      </c>
      <c r="D5007" s="1" t="s">
        <v>9600</v>
      </c>
      <c r="E5007" s="1" t="s">
        <v>65</v>
      </c>
      <c r="F5007" s="1" t="s">
        <v>9381</v>
      </c>
      <c r="G5007" s="1" t="s">
        <v>9382</v>
      </c>
    </row>
    <row r="5008" spans="1:7" x14ac:dyDescent="0.25">
      <c r="A5008" s="1">
        <v>17750016</v>
      </c>
      <c r="B5008" s="1" t="s">
        <v>13278</v>
      </c>
      <c r="C5008" s="1" t="s">
        <v>13279</v>
      </c>
      <c r="D5008" s="1" t="s">
        <v>13280</v>
      </c>
      <c r="E5008" s="1" t="s">
        <v>66</v>
      </c>
      <c r="F5008" s="1" t="s">
        <v>13281</v>
      </c>
      <c r="G5008" s="1" t="s">
        <v>13282</v>
      </c>
    </row>
    <row r="5009" spans="1:7" x14ac:dyDescent="0.25">
      <c r="A5009" s="1">
        <v>17750030</v>
      </c>
      <c r="B5009" s="1" t="s">
        <v>13283</v>
      </c>
      <c r="C5009" s="1" t="s">
        <v>13284</v>
      </c>
      <c r="D5009" s="1" t="s">
        <v>13285</v>
      </c>
      <c r="E5009" s="1" t="s">
        <v>65</v>
      </c>
      <c r="F5009" s="1" t="s">
        <v>12440</v>
      </c>
      <c r="G5009" s="1" t="s">
        <v>12441</v>
      </c>
    </row>
    <row r="5010" spans="1:7" x14ac:dyDescent="0.25">
      <c r="A5010" s="1">
        <v>17750031</v>
      </c>
      <c r="B5010" s="1" t="s">
        <v>13286</v>
      </c>
      <c r="C5010" s="1" t="s">
        <v>13287</v>
      </c>
      <c r="D5010" s="1" t="s">
        <v>13288</v>
      </c>
      <c r="E5010" s="1" t="s">
        <v>65</v>
      </c>
      <c r="F5010" s="1" t="s">
        <v>12440</v>
      </c>
      <c r="G5010" s="1" t="s">
        <v>12441</v>
      </c>
    </row>
    <row r="5011" spans="1:7" x14ac:dyDescent="0.25">
      <c r="A5011" s="1">
        <v>17750032</v>
      </c>
      <c r="B5011" s="1" t="s">
        <v>13289</v>
      </c>
      <c r="C5011" s="1" t="s">
        <v>13290</v>
      </c>
      <c r="D5011" s="1" t="s">
        <v>13291</v>
      </c>
      <c r="E5011" s="1" t="s">
        <v>65</v>
      </c>
      <c r="F5011" s="1" t="s">
        <v>12440</v>
      </c>
      <c r="G5011" s="1" t="s">
        <v>12441</v>
      </c>
    </row>
    <row r="5012" spans="1:7" x14ac:dyDescent="0.25">
      <c r="A5012" s="1">
        <v>17750033</v>
      </c>
      <c r="B5012" s="1" t="s">
        <v>13292</v>
      </c>
      <c r="C5012" s="1" t="s">
        <v>13293</v>
      </c>
      <c r="D5012" s="1" t="s">
        <v>13294</v>
      </c>
      <c r="E5012" s="1" t="s">
        <v>65</v>
      </c>
      <c r="F5012" s="1" t="s">
        <v>12440</v>
      </c>
      <c r="G5012" s="1" t="s">
        <v>12441</v>
      </c>
    </row>
    <row r="5013" spans="1:7" x14ac:dyDescent="0.25">
      <c r="A5013" s="1">
        <v>17750034</v>
      </c>
      <c r="B5013" s="1" t="s">
        <v>13295</v>
      </c>
      <c r="C5013" s="1" t="s">
        <v>13296</v>
      </c>
      <c r="D5013" s="1" t="s">
        <v>13297</v>
      </c>
      <c r="E5013" s="1" t="s">
        <v>66</v>
      </c>
      <c r="F5013" s="1" t="s">
        <v>12451</v>
      </c>
      <c r="G5013" s="1" t="s">
        <v>12452</v>
      </c>
    </row>
    <row r="5014" spans="1:7" x14ac:dyDescent="0.25">
      <c r="A5014" s="1">
        <v>17750035</v>
      </c>
      <c r="B5014" s="1" t="s">
        <v>13298</v>
      </c>
      <c r="C5014" s="1" t="s">
        <v>13299</v>
      </c>
      <c r="D5014" s="1" t="s">
        <v>13300</v>
      </c>
      <c r="E5014" s="1" t="s">
        <v>66</v>
      </c>
      <c r="F5014" s="1" t="s">
        <v>12451</v>
      </c>
      <c r="G5014" s="1" t="s">
        <v>12452</v>
      </c>
    </row>
    <row r="5015" spans="1:7" x14ac:dyDescent="0.25">
      <c r="A5015" s="1">
        <v>17750036</v>
      </c>
      <c r="B5015" s="1" t="s">
        <v>13242</v>
      </c>
      <c r="C5015" s="1" t="s">
        <v>13243</v>
      </c>
      <c r="D5015" s="1" t="s">
        <v>13244</v>
      </c>
      <c r="E5015" s="1" t="s">
        <v>66</v>
      </c>
      <c r="F5015" s="1" t="s">
        <v>12451</v>
      </c>
      <c r="G5015" s="1" t="s">
        <v>12452</v>
      </c>
    </row>
    <row r="5016" spans="1:7" x14ac:dyDescent="0.25">
      <c r="A5016" s="1">
        <v>17750037</v>
      </c>
      <c r="B5016" s="1" t="s">
        <v>13272</v>
      </c>
      <c r="C5016" s="1" t="s">
        <v>13273</v>
      </c>
      <c r="D5016" s="1" t="s">
        <v>13274</v>
      </c>
      <c r="E5016" s="1" t="s">
        <v>65</v>
      </c>
      <c r="F5016" s="1" t="s">
        <v>12440</v>
      </c>
      <c r="G5016" s="1" t="s">
        <v>12441</v>
      </c>
    </row>
    <row r="5017" spans="1:7" x14ac:dyDescent="0.25">
      <c r="A5017" s="1">
        <v>17760004</v>
      </c>
      <c r="B5017" s="1" t="s">
        <v>12151</v>
      </c>
      <c r="C5017" s="1" t="s">
        <v>12152</v>
      </c>
      <c r="D5017" s="1" t="s">
        <v>12153</v>
      </c>
      <c r="E5017" s="1" t="s">
        <v>66</v>
      </c>
      <c r="F5017" s="1" t="s">
        <v>12154</v>
      </c>
      <c r="G5017" s="1" t="s">
        <v>12155</v>
      </c>
    </row>
    <row r="5018" spans="1:7" x14ac:dyDescent="0.25">
      <c r="A5018" s="1">
        <v>17760005</v>
      </c>
      <c r="B5018" s="1" t="s">
        <v>12156</v>
      </c>
      <c r="C5018" s="1" t="s">
        <v>12157</v>
      </c>
      <c r="D5018" s="1" t="s">
        <v>12158</v>
      </c>
      <c r="E5018" s="1" t="s">
        <v>66</v>
      </c>
      <c r="F5018" s="1" t="s">
        <v>12154</v>
      </c>
      <c r="G5018" s="1" t="s">
        <v>12155</v>
      </c>
    </row>
    <row r="5019" spans="1:7" x14ac:dyDescent="0.25">
      <c r="A5019" s="1">
        <v>17760006</v>
      </c>
      <c r="B5019" s="1" t="s">
        <v>13301</v>
      </c>
      <c r="C5019" s="1" t="s">
        <v>13302</v>
      </c>
      <c r="D5019" s="1" t="s">
        <v>13303</v>
      </c>
      <c r="E5019" s="1" t="s">
        <v>66</v>
      </c>
      <c r="F5019" s="1" t="s">
        <v>12154</v>
      </c>
      <c r="G5019" s="1" t="s">
        <v>12155</v>
      </c>
    </row>
    <row r="5020" spans="1:7" x14ac:dyDescent="0.25">
      <c r="A5020" s="1">
        <v>17760009</v>
      </c>
      <c r="B5020" s="1" t="s">
        <v>13304</v>
      </c>
      <c r="C5020" s="1" t="s">
        <v>13305</v>
      </c>
      <c r="D5020" s="1" t="s">
        <v>13306</v>
      </c>
      <c r="E5020" s="1" t="s">
        <v>66</v>
      </c>
      <c r="F5020" s="1" t="s">
        <v>12154</v>
      </c>
      <c r="G5020" s="1" t="s">
        <v>12155</v>
      </c>
    </row>
    <row r="5021" spans="1:7" x14ac:dyDescent="0.25">
      <c r="A5021" s="1">
        <v>17760010</v>
      </c>
      <c r="B5021" s="1" t="s">
        <v>13307</v>
      </c>
      <c r="C5021" s="1" t="s">
        <v>13308</v>
      </c>
      <c r="D5021" s="1" t="s">
        <v>13309</v>
      </c>
      <c r="E5021" s="1" t="s">
        <v>66</v>
      </c>
      <c r="F5021" s="1" t="s">
        <v>12154</v>
      </c>
      <c r="G5021" s="1" t="s">
        <v>12155</v>
      </c>
    </row>
    <row r="5022" spans="1:7" x14ac:dyDescent="0.25">
      <c r="A5022" s="1">
        <v>17760011</v>
      </c>
      <c r="B5022" s="1" t="s">
        <v>13310</v>
      </c>
      <c r="C5022" s="1" t="s">
        <v>13311</v>
      </c>
      <c r="D5022" s="1" t="s">
        <v>13312</v>
      </c>
      <c r="E5022" s="1" t="s">
        <v>66</v>
      </c>
      <c r="F5022" s="1" t="s">
        <v>12154</v>
      </c>
      <c r="G5022" s="1" t="s">
        <v>12155</v>
      </c>
    </row>
    <row r="5023" spans="1:7" x14ac:dyDescent="0.25">
      <c r="A5023" s="1">
        <v>17760012</v>
      </c>
      <c r="B5023" s="1" t="s">
        <v>13313</v>
      </c>
      <c r="C5023" s="1" t="s">
        <v>13314</v>
      </c>
      <c r="D5023" s="1" t="s">
        <v>13315</v>
      </c>
      <c r="E5023" s="1" t="s">
        <v>66</v>
      </c>
      <c r="F5023" s="1" t="s">
        <v>13316</v>
      </c>
      <c r="G5023" s="1" t="s">
        <v>13317</v>
      </c>
    </row>
    <row r="5024" spans="1:7" x14ac:dyDescent="0.25">
      <c r="A5024" s="1">
        <v>17760015</v>
      </c>
      <c r="B5024" s="1" t="s">
        <v>13318</v>
      </c>
      <c r="C5024" s="1" t="s">
        <v>13319</v>
      </c>
      <c r="D5024" s="1" t="s">
        <v>13320</v>
      </c>
      <c r="E5024" s="1" t="s">
        <v>66</v>
      </c>
      <c r="F5024" s="1" t="s">
        <v>12154</v>
      </c>
      <c r="G5024" s="1" t="s">
        <v>12155</v>
      </c>
    </row>
    <row r="5025" spans="1:7" x14ac:dyDescent="0.25">
      <c r="A5025" s="1">
        <v>17770002</v>
      </c>
      <c r="B5025" s="1" t="s">
        <v>13321</v>
      </c>
      <c r="C5025" s="1" t="s">
        <v>13322</v>
      </c>
      <c r="D5025" s="1" t="s">
        <v>13323</v>
      </c>
      <c r="E5025" s="1" t="s">
        <v>66</v>
      </c>
      <c r="F5025" s="1" t="s">
        <v>3607</v>
      </c>
      <c r="G5025" s="1" t="s">
        <v>3608</v>
      </c>
    </row>
    <row r="5026" spans="1:7" x14ac:dyDescent="0.25">
      <c r="A5026" s="1">
        <v>17770003</v>
      </c>
      <c r="B5026" s="1" t="s">
        <v>13324</v>
      </c>
      <c r="C5026" s="1" t="s">
        <v>13325</v>
      </c>
      <c r="D5026" s="1" t="s">
        <v>13326</v>
      </c>
      <c r="E5026" s="1" t="s">
        <v>65</v>
      </c>
      <c r="F5026" s="1" t="s">
        <v>3607</v>
      </c>
      <c r="G5026" s="1" t="s">
        <v>3608</v>
      </c>
    </row>
    <row r="5027" spans="1:7" x14ac:dyDescent="0.25">
      <c r="A5027" s="1">
        <v>17770004</v>
      </c>
      <c r="B5027" s="1" t="s">
        <v>13327</v>
      </c>
      <c r="C5027" s="1" t="s">
        <v>13328</v>
      </c>
      <c r="D5027" s="1" t="s">
        <v>13329</v>
      </c>
      <c r="E5027" s="1" t="s">
        <v>65</v>
      </c>
      <c r="F5027" s="1" t="s">
        <v>3607</v>
      </c>
      <c r="G5027" s="1" t="s">
        <v>3608</v>
      </c>
    </row>
    <row r="5028" spans="1:7" x14ac:dyDescent="0.25">
      <c r="A5028" s="1">
        <v>17770005</v>
      </c>
      <c r="B5028" s="1" t="s">
        <v>13330</v>
      </c>
      <c r="C5028" s="1" t="s">
        <v>13331</v>
      </c>
      <c r="D5028" s="1" t="s">
        <v>13332</v>
      </c>
      <c r="E5028" s="1" t="s">
        <v>65</v>
      </c>
      <c r="F5028" s="1" t="s">
        <v>3607</v>
      </c>
      <c r="G5028" s="1" t="s">
        <v>3608</v>
      </c>
    </row>
    <row r="5029" spans="1:7" x14ac:dyDescent="0.25">
      <c r="A5029" s="1">
        <v>17770006</v>
      </c>
      <c r="B5029" s="1" t="s">
        <v>13333</v>
      </c>
      <c r="C5029" s="1" t="s">
        <v>13334</v>
      </c>
      <c r="D5029" s="1" t="s">
        <v>13335</v>
      </c>
      <c r="E5029" s="1" t="s">
        <v>65</v>
      </c>
      <c r="F5029" s="1" t="s">
        <v>3607</v>
      </c>
      <c r="G5029" s="1" t="s">
        <v>3608</v>
      </c>
    </row>
    <row r="5030" spans="1:7" x14ac:dyDescent="0.25">
      <c r="A5030" s="1">
        <v>17770007</v>
      </c>
      <c r="B5030" s="1" t="s">
        <v>13333</v>
      </c>
      <c r="C5030" s="1" t="s">
        <v>13334</v>
      </c>
      <c r="D5030" s="1" t="s">
        <v>13335</v>
      </c>
      <c r="E5030" s="1" t="s">
        <v>65</v>
      </c>
      <c r="F5030" s="1" t="s">
        <v>1792</v>
      </c>
      <c r="G5030" s="1" t="s">
        <v>1793</v>
      </c>
    </row>
    <row r="5031" spans="1:7" x14ac:dyDescent="0.25">
      <c r="A5031" s="1">
        <v>17770008</v>
      </c>
      <c r="B5031" s="1" t="s">
        <v>13321</v>
      </c>
      <c r="C5031" s="1" t="s">
        <v>13322</v>
      </c>
      <c r="D5031" s="1" t="s">
        <v>13323</v>
      </c>
      <c r="E5031" s="1" t="s">
        <v>65</v>
      </c>
      <c r="F5031" s="1" t="s">
        <v>7430</v>
      </c>
      <c r="G5031" s="1" t="s">
        <v>199</v>
      </c>
    </row>
    <row r="5032" spans="1:7" x14ac:dyDescent="0.25">
      <c r="A5032" s="1">
        <v>17770009</v>
      </c>
      <c r="B5032" s="1" t="s">
        <v>13324</v>
      </c>
      <c r="C5032" s="1" t="s">
        <v>13325</v>
      </c>
      <c r="D5032" s="1" t="s">
        <v>13326</v>
      </c>
      <c r="E5032" s="1" t="s">
        <v>65</v>
      </c>
      <c r="F5032" s="1" t="s">
        <v>1792</v>
      </c>
      <c r="G5032" s="1" t="s">
        <v>1793</v>
      </c>
    </row>
    <row r="5033" spans="1:7" x14ac:dyDescent="0.25">
      <c r="A5033" s="1">
        <v>17770018</v>
      </c>
      <c r="B5033" s="1" t="s">
        <v>13336</v>
      </c>
      <c r="C5033" s="1" t="s">
        <v>13337</v>
      </c>
      <c r="D5033" s="1" t="s">
        <v>13338</v>
      </c>
      <c r="E5033" s="1" t="s">
        <v>66</v>
      </c>
      <c r="F5033" s="1" t="s">
        <v>13339</v>
      </c>
      <c r="G5033" s="1" t="s">
        <v>13340</v>
      </c>
    </row>
    <row r="5034" spans="1:7" x14ac:dyDescent="0.25">
      <c r="A5034" s="1">
        <v>17785017</v>
      </c>
      <c r="B5034" s="1" t="s">
        <v>13341</v>
      </c>
      <c r="C5034" s="1" t="s">
        <v>13342</v>
      </c>
      <c r="D5034" s="1" t="s">
        <v>13343</v>
      </c>
      <c r="E5034" s="1" t="s">
        <v>66</v>
      </c>
      <c r="F5034" s="1" t="s">
        <v>4472</v>
      </c>
      <c r="G5034" s="1" t="s">
        <v>4473</v>
      </c>
    </row>
    <row r="5035" spans="1:7" x14ac:dyDescent="0.25">
      <c r="A5035" s="1">
        <v>17795016</v>
      </c>
      <c r="B5035" s="1" t="s">
        <v>13344</v>
      </c>
      <c r="C5035" s="1" t="s">
        <v>13345</v>
      </c>
      <c r="D5035" s="1" t="s">
        <v>13346</v>
      </c>
      <c r="E5035" s="1" t="s">
        <v>66</v>
      </c>
      <c r="F5035" s="1" t="s">
        <v>498</v>
      </c>
      <c r="G5035" s="1" t="s">
        <v>499</v>
      </c>
    </row>
    <row r="5036" spans="1:7" x14ac:dyDescent="0.25">
      <c r="A5036" s="1">
        <v>17795029</v>
      </c>
      <c r="B5036" s="1" t="s">
        <v>13347</v>
      </c>
      <c r="C5036" s="1" t="s">
        <v>13348</v>
      </c>
      <c r="D5036" s="1" t="s">
        <v>13349</v>
      </c>
      <c r="E5036" s="1" t="s">
        <v>66</v>
      </c>
      <c r="F5036" s="1" t="s">
        <v>498</v>
      </c>
      <c r="G5036" s="1" t="s">
        <v>499</v>
      </c>
    </row>
    <row r="5037" spans="1:7" x14ac:dyDescent="0.25">
      <c r="A5037" s="1">
        <v>17795032</v>
      </c>
      <c r="B5037" s="1" t="s">
        <v>13350</v>
      </c>
      <c r="C5037" s="1" t="s">
        <v>13351</v>
      </c>
      <c r="D5037" s="1" t="s">
        <v>13352</v>
      </c>
      <c r="E5037" s="1" t="s">
        <v>66</v>
      </c>
      <c r="F5037" s="1" t="s">
        <v>498</v>
      </c>
      <c r="G5037" s="1" t="s">
        <v>499</v>
      </c>
    </row>
    <row r="5038" spans="1:7" x14ac:dyDescent="0.25">
      <c r="A5038" s="1">
        <v>17795034</v>
      </c>
      <c r="B5038" s="1" t="s">
        <v>13353</v>
      </c>
      <c r="C5038" s="1" t="s">
        <v>13354</v>
      </c>
      <c r="D5038" s="1" t="s">
        <v>13355</v>
      </c>
      <c r="E5038" s="1" t="s">
        <v>66</v>
      </c>
      <c r="F5038" s="1" t="s">
        <v>498</v>
      </c>
      <c r="G5038" s="1" t="s">
        <v>499</v>
      </c>
    </row>
    <row r="5039" spans="1:7" x14ac:dyDescent="0.25">
      <c r="A5039" s="1">
        <v>17795035</v>
      </c>
      <c r="B5039" s="1" t="s">
        <v>13356</v>
      </c>
      <c r="C5039" s="1" t="s">
        <v>13357</v>
      </c>
      <c r="D5039" s="1" t="s">
        <v>13358</v>
      </c>
      <c r="E5039" s="1" t="s">
        <v>66</v>
      </c>
      <c r="F5039" s="1" t="s">
        <v>498</v>
      </c>
      <c r="G5039" s="1" t="s">
        <v>499</v>
      </c>
    </row>
    <row r="5040" spans="1:7" x14ac:dyDescent="0.25">
      <c r="A5040" s="1">
        <v>17840001</v>
      </c>
      <c r="B5040" s="1" t="s">
        <v>13359</v>
      </c>
      <c r="C5040" s="1" t="s">
        <v>13360</v>
      </c>
      <c r="D5040" s="1" t="s">
        <v>13361</v>
      </c>
      <c r="E5040" s="1" t="s">
        <v>66</v>
      </c>
      <c r="F5040" s="1" t="s">
        <v>13362</v>
      </c>
      <c r="G5040" s="1" t="s">
        <v>199</v>
      </c>
    </row>
    <row r="5041" spans="1:7" x14ac:dyDescent="0.25">
      <c r="A5041" s="1">
        <v>17842004</v>
      </c>
      <c r="B5041" s="1" t="s">
        <v>13363</v>
      </c>
      <c r="C5041" s="1" t="s">
        <v>13364</v>
      </c>
      <c r="D5041" s="1" t="s">
        <v>13365</v>
      </c>
      <c r="E5041" s="1" t="s">
        <v>66</v>
      </c>
      <c r="F5041" s="1" t="s">
        <v>11555</v>
      </c>
      <c r="G5041" s="1" t="s">
        <v>11556</v>
      </c>
    </row>
    <row r="5042" spans="1:7" x14ac:dyDescent="0.25">
      <c r="A5042" s="1">
        <v>17842008</v>
      </c>
      <c r="B5042" s="1" t="s">
        <v>13366</v>
      </c>
      <c r="C5042" s="1" t="s">
        <v>13367</v>
      </c>
      <c r="D5042" s="1" t="s">
        <v>13368</v>
      </c>
      <c r="E5042" s="1" t="s">
        <v>65</v>
      </c>
      <c r="F5042" s="1" t="s">
        <v>11555</v>
      </c>
      <c r="G5042" s="1" t="s">
        <v>11556</v>
      </c>
    </row>
    <row r="5043" spans="1:7" x14ac:dyDescent="0.25">
      <c r="A5043" s="1">
        <v>17842009</v>
      </c>
      <c r="B5043" s="1" t="s">
        <v>13369</v>
      </c>
      <c r="C5043" s="1" t="s">
        <v>13370</v>
      </c>
      <c r="D5043" s="1" t="s">
        <v>13371</v>
      </c>
      <c r="E5043" s="1" t="s">
        <v>66</v>
      </c>
      <c r="F5043" s="1" t="s">
        <v>11555</v>
      </c>
      <c r="G5043" s="1" t="s">
        <v>11556</v>
      </c>
    </row>
    <row r="5044" spans="1:7" x14ac:dyDescent="0.25">
      <c r="A5044" s="1">
        <v>17842010</v>
      </c>
      <c r="B5044" s="1" t="s">
        <v>13372</v>
      </c>
      <c r="C5044" s="1" t="s">
        <v>13373</v>
      </c>
      <c r="D5044" s="1" t="s">
        <v>13374</v>
      </c>
      <c r="E5044" s="1" t="s">
        <v>66</v>
      </c>
      <c r="F5044" s="1" t="s">
        <v>10318</v>
      </c>
      <c r="G5044" s="1" t="s">
        <v>10319</v>
      </c>
    </row>
    <row r="5045" spans="1:7" x14ac:dyDescent="0.25">
      <c r="A5045" s="1">
        <v>17842012</v>
      </c>
      <c r="B5045" s="1" t="s">
        <v>13375</v>
      </c>
      <c r="C5045" s="1" t="s">
        <v>13376</v>
      </c>
      <c r="D5045" s="1" t="s">
        <v>13377</v>
      </c>
      <c r="E5045" s="1" t="s">
        <v>66</v>
      </c>
      <c r="F5045" s="1" t="s">
        <v>13378</v>
      </c>
      <c r="G5045" s="1" t="s">
        <v>13379</v>
      </c>
    </row>
    <row r="5046" spans="1:7" x14ac:dyDescent="0.25">
      <c r="A5046" s="1">
        <v>17842013</v>
      </c>
      <c r="B5046" s="1" t="s">
        <v>13380</v>
      </c>
      <c r="C5046" s="1" t="s">
        <v>13381</v>
      </c>
      <c r="D5046" s="1" t="s">
        <v>13382</v>
      </c>
      <c r="E5046" s="1" t="s">
        <v>65</v>
      </c>
      <c r="F5046" s="1" t="s">
        <v>11555</v>
      </c>
      <c r="G5046" s="1" t="s">
        <v>11556</v>
      </c>
    </row>
    <row r="5047" spans="1:7" x14ac:dyDescent="0.25">
      <c r="A5047" s="1">
        <v>17842014</v>
      </c>
      <c r="B5047" s="1" t="s">
        <v>13383</v>
      </c>
      <c r="C5047" s="1" t="s">
        <v>13384</v>
      </c>
      <c r="D5047" s="1" t="s">
        <v>13385</v>
      </c>
      <c r="E5047" s="1" t="s">
        <v>65</v>
      </c>
      <c r="F5047" s="1" t="s">
        <v>11555</v>
      </c>
      <c r="G5047" s="1" t="s">
        <v>11556</v>
      </c>
    </row>
    <row r="5048" spans="1:7" x14ac:dyDescent="0.25">
      <c r="A5048" s="1">
        <v>17842015</v>
      </c>
      <c r="B5048" s="1" t="s">
        <v>13386</v>
      </c>
      <c r="C5048" s="1" t="s">
        <v>13387</v>
      </c>
      <c r="D5048" s="1" t="s">
        <v>13388</v>
      </c>
      <c r="E5048" s="1" t="s">
        <v>65</v>
      </c>
      <c r="F5048" s="1" t="s">
        <v>11555</v>
      </c>
      <c r="G5048" s="1" t="s">
        <v>11556</v>
      </c>
    </row>
    <row r="5049" spans="1:7" x14ac:dyDescent="0.25">
      <c r="A5049" s="1">
        <v>17842016</v>
      </c>
      <c r="B5049" s="1" t="s">
        <v>13389</v>
      </c>
      <c r="C5049" s="1" t="s">
        <v>13390</v>
      </c>
      <c r="D5049" s="1" t="s">
        <v>13391</v>
      </c>
      <c r="E5049" s="1" t="s">
        <v>65</v>
      </c>
      <c r="F5049" s="1" t="s">
        <v>11555</v>
      </c>
      <c r="G5049" s="1" t="s">
        <v>11556</v>
      </c>
    </row>
    <row r="5050" spans="1:7" x14ac:dyDescent="0.25">
      <c r="A5050" s="1">
        <v>17842019</v>
      </c>
      <c r="B5050" s="1" t="s">
        <v>13392</v>
      </c>
      <c r="C5050" s="1" t="s">
        <v>13393</v>
      </c>
      <c r="D5050" s="1" t="s">
        <v>13394</v>
      </c>
      <c r="E5050" s="1" t="s">
        <v>66</v>
      </c>
      <c r="F5050" s="1" t="s">
        <v>13395</v>
      </c>
      <c r="G5050" s="1" t="s">
        <v>13396</v>
      </c>
    </row>
    <row r="5051" spans="1:7" x14ac:dyDescent="0.25">
      <c r="A5051" s="1">
        <v>17842021</v>
      </c>
      <c r="B5051" s="1" t="s">
        <v>10315</v>
      </c>
      <c r="C5051" s="1" t="s">
        <v>10316</v>
      </c>
      <c r="D5051" s="1" t="s">
        <v>10317</v>
      </c>
      <c r="E5051" s="1" t="s">
        <v>66</v>
      </c>
      <c r="F5051" s="1" t="s">
        <v>13397</v>
      </c>
      <c r="G5051" s="1" t="s">
        <v>13398</v>
      </c>
    </row>
    <row r="5052" spans="1:7" x14ac:dyDescent="0.25">
      <c r="A5052" s="1">
        <v>17842022</v>
      </c>
      <c r="B5052" s="1" t="s">
        <v>13399</v>
      </c>
      <c r="C5052" s="1" t="s">
        <v>13400</v>
      </c>
      <c r="D5052" s="1" t="s">
        <v>13401</v>
      </c>
      <c r="E5052" s="1" t="s">
        <v>66</v>
      </c>
      <c r="F5052" s="1" t="s">
        <v>13378</v>
      </c>
      <c r="G5052" s="1" t="s">
        <v>13379</v>
      </c>
    </row>
    <row r="5053" spans="1:7" x14ac:dyDescent="0.25">
      <c r="A5053" s="1">
        <v>17842023</v>
      </c>
      <c r="B5053" s="1" t="s">
        <v>10315</v>
      </c>
      <c r="C5053" s="1" t="s">
        <v>10316</v>
      </c>
      <c r="D5053" s="1" t="s">
        <v>10317</v>
      </c>
      <c r="E5053" s="1" t="s">
        <v>66</v>
      </c>
      <c r="F5053" s="1" t="s">
        <v>10318</v>
      </c>
      <c r="G5053" s="1" t="s">
        <v>10319</v>
      </c>
    </row>
    <row r="5054" spans="1:7" x14ac:dyDescent="0.25">
      <c r="A5054" s="1">
        <v>17842031</v>
      </c>
      <c r="B5054" s="1" t="s">
        <v>13402</v>
      </c>
      <c r="C5054" s="1" t="s">
        <v>13403</v>
      </c>
      <c r="D5054" s="1" t="s">
        <v>13404</v>
      </c>
      <c r="E5054" s="1" t="s">
        <v>65</v>
      </c>
      <c r="F5054" s="1" t="s">
        <v>3909</v>
      </c>
      <c r="G5054" s="1" t="s">
        <v>3910</v>
      </c>
    </row>
    <row r="5055" spans="1:7" x14ac:dyDescent="0.25">
      <c r="A5055" s="1">
        <v>17842035</v>
      </c>
      <c r="B5055" s="1" t="s">
        <v>13405</v>
      </c>
      <c r="C5055" s="1" t="s">
        <v>13406</v>
      </c>
      <c r="D5055" s="1" t="s">
        <v>13407</v>
      </c>
      <c r="E5055" s="1" t="s">
        <v>65</v>
      </c>
      <c r="F5055" s="1" t="s">
        <v>3909</v>
      </c>
      <c r="G5055" s="1" t="s">
        <v>3910</v>
      </c>
    </row>
    <row r="5056" spans="1:7" x14ac:dyDescent="0.25">
      <c r="A5056" s="1">
        <v>17842037</v>
      </c>
      <c r="B5056" s="1" t="s">
        <v>13408</v>
      </c>
      <c r="C5056" s="1" t="s">
        <v>13409</v>
      </c>
      <c r="D5056" s="1" t="s">
        <v>13410</v>
      </c>
      <c r="E5056" s="1" t="s">
        <v>65</v>
      </c>
      <c r="F5056" s="1" t="s">
        <v>13411</v>
      </c>
      <c r="G5056" s="1" t="s">
        <v>13412</v>
      </c>
    </row>
    <row r="5057" spans="1:7" x14ac:dyDescent="0.25">
      <c r="A5057" s="1">
        <v>17842042</v>
      </c>
      <c r="B5057" s="1" t="s">
        <v>13413</v>
      </c>
      <c r="C5057" s="1" t="s">
        <v>13414</v>
      </c>
      <c r="D5057" s="1" t="s">
        <v>13415</v>
      </c>
      <c r="E5057" s="1" t="s">
        <v>65</v>
      </c>
      <c r="F5057" s="1" t="s">
        <v>13411</v>
      </c>
      <c r="G5057" s="1" t="s">
        <v>13412</v>
      </c>
    </row>
    <row r="5058" spans="1:7" x14ac:dyDescent="0.25">
      <c r="A5058" s="1">
        <v>17842043</v>
      </c>
      <c r="B5058" s="1" t="s">
        <v>5462</v>
      </c>
      <c r="C5058" s="1" t="s">
        <v>13416</v>
      </c>
      <c r="D5058" s="1" t="s">
        <v>13417</v>
      </c>
      <c r="E5058" s="1" t="s">
        <v>66</v>
      </c>
      <c r="F5058" s="1" t="s">
        <v>2115</v>
      </c>
      <c r="G5058" s="1" t="s">
        <v>2116</v>
      </c>
    </row>
    <row r="5059" spans="1:7" x14ac:dyDescent="0.25">
      <c r="A5059" s="1">
        <v>17842046</v>
      </c>
      <c r="B5059" s="1" t="s">
        <v>13418</v>
      </c>
      <c r="C5059" s="1" t="s">
        <v>13419</v>
      </c>
      <c r="D5059" s="1" t="s">
        <v>13420</v>
      </c>
      <c r="E5059" s="1" t="s">
        <v>65</v>
      </c>
      <c r="F5059" s="1" t="s">
        <v>13411</v>
      </c>
      <c r="G5059" s="1" t="s">
        <v>13412</v>
      </c>
    </row>
    <row r="5060" spans="1:7" x14ac:dyDescent="0.25">
      <c r="A5060" s="1">
        <v>17842047</v>
      </c>
      <c r="B5060" s="1" t="s">
        <v>13421</v>
      </c>
      <c r="C5060" s="1" t="s">
        <v>13422</v>
      </c>
      <c r="D5060" s="1" t="s">
        <v>13423</v>
      </c>
      <c r="E5060" s="1" t="s">
        <v>66</v>
      </c>
      <c r="F5060" s="1" t="s">
        <v>13424</v>
      </c>
      <c r="G5060" s="1" t="s">
        <v>13425</v>
      </c>
    </row>
    <row r="5061" spans="1:7" x14ac:dyDescent="0.25">
      <c r="A5061" s="1">
        <v>17842049</v>
      </c>
      <c r="B5061" s="1" t="s">
        <v>1833</v>
      </c>
      <c r="C5061" s="1" t="s">
        <v>13426</v>
      </c>
      <c r="D5061" s="1" t="s">
        <v>1835</v>
      </c>
      <c r="E5061" s="1" t="s">
        <v>65</v>
      </c>
      <c r="F5061" s="1" t="s">
        <v>3909</v>
      </c>
      <c r="G5061" s="1" t="s">
        <v>3910</v>
      </c>
    </row>
    <row r="5062" spans="1:7" x14ac:dyDescent="0.25">
      <c r="A5062" s="1">
        <v>17842050</v>
      </c>
      <c r="B5062" s="1" t="s">
        <v>13427</v>
      </c>
      <c r="C5062" s="1" t="s">
        <v>13428</v>
      </c>
      <c r="D5062" s="1" t="s">
        <v>13429</v>
      </c>
      <c r="E5062" s="1" t="s">
        <v>65</v>
      </c>
      <c r="F5062" s="1" t="s">
        <v>13411</v>
      </c>
      <c r="G5062" s="1" t="s">
        <v>13412</v>
      </c>
    </row>
    <row r="5063" spans="1:7" x14ac:dyDescent="0.25">
      <c r="A5063" s="1">
        <v>17842056</v>
      </c>
      <c r="B5063" s="1" t="s">
        <v>13402</v>
      </c>
      <c r="C5063" s="1" t="s">
        <v>13403</v>
      </c>
      <c r="D5063" s="1" t="s">
        <v>13430</v>
      </c>
      <c r="E5063" s="1" t="s">
        <v>66</v>
      </c>
      <c r="F5063" s="1" t="s">
        <v>13431</v>
      </c>
      <c r="G5063" s="1" t="s">
        <v>13432</v>
      </c>
    </row>
    <row r="5064" spans="1:7" x14ac:dyDescent="0.25">
      <c r="A5064" s="1">
        <v>17842057</v>
      </c>
      <c r="B5064" s="1" t="s">
        <v>13402</v>
      </c>
      <c r="C5064" s="1" t="s">
        <v>13403</v>
      </c>
      <c r="D5064" s="1" t="s">
        <v>13430</v>
      </c>
      <c r="E5064" s="1" t="s">
        <v>66</v>
      </c>
      <c r="F5064" s="1" t="s">
        <v>13433</v>
      </c>
      <c r="G5064" s="1" t="s">
        <v>13434</v>
      </c>
    </row>
    <row r="5065" spans="1:7" x14ac:dyDescent="0.25">
      <c r="A5065" s="1">
        <v>17842058</v>
      </c>
      <c r="B5065" s="1" t="s">
        <v>1833</v>
      </c>
      <c r="C5065" s="1" t="s">
        <v>13426</v>
      </c>
      <c r="D5065" s="1" t="s">
        <v>1835</v>
      </c>
      <c r="E5065" s="1" t="s">
        <v>66</v>
      </c>
      <c r="F5065" s="1" t="s">
        <v>13433</v>
      </c>
      <c r="G5065" s="1" t="s">
        <v>13434</v>
      </c>
    </row>
    <row r="5066" spans="1:7" x14ac:dyDescent="0.25">
      <c r="A5066" s="1">
        <v>17842059</v>
      </c>
      <c r="B5066" s="1" t="s">
        <v>4121</v>
      </c>
      <c r="C5066" s="1" t="s">
        <v>9891</v>
      </c>
      <c r="D5066" s="1" t="s">
        <v>4123</v>
      </c>
      <c r="E5066" s="1" t="s">
        <v>66</v>
      </c>
      <c r="F5066" s="1" t="s">
        <v>5417</v>
      </c>
      <c r="G5066" s="1" t="s">
        <v>5418</v>
      </c>
    </row>
    <row r="5067" spans="1:7" x14ac:dyDescent="0.25">
      <c r="A5067" s="1">
        <v>17842075</v>
      </c>
      <c r="B5067" s="1" t="s">
        <v>13435</v>
      </c>
      <c r="C5067" s="1" t="s">
        <v>13436</v>
      </c>
      <c r="D5067" s="1" t="s">
        <v>13437</v>
      </c>
      <c r="E5067" s="1" t="s">
        <v>66</v>
      </c>
      <c r="F5067" s="1" t="s">
        <v>13438</v>
      </c>
      <c r="G5067" s="1" t="s">
        <v>13439</v>
      </c>
    </row>
    <row r="5068" spans="1:7" x14ac:dyDescent="0.25">
      <c r="A5068" s="1">
        <v>17842076</v>
      </c>
      <c r="B5068" s="1" t="s">
        <v>5462</v>
      </c>
      <c r="C5068" s="1" t="s">
        <v>13416</v>
      </c>
      <c r="D5068" s="1" t="s">
        <v>5464</v>
      </c>
      <c r="E5068" s="1" t="s">
        <v>66</v>
      </c>
      <c r="F5068" s="1" t="s">
        <v>2138</v>
      </c>
      <c r="G5068" s="1" t="s">
        <v>2139</v>
      </c>
    </row>
    <row r="5069" spans="1:7" x14ac:dyDescent="0.25">
      <c r="A5069" s="1">
        <v>17842079</v>
      </c>
      <c r="B5069" s="1" t="s">
        <v>1833</v>
      </c>
      <c r="C5069" s="1" t="s">
        <v>13426</v>
      </c>
      <c r="D5069" s="1" t="s">
        <v>1835</v>
      </c>
      <c r="E5069" s="1" t="s">
        <v>66</v>
      </c>
      <c r="F5069" s="1" t="s">
        <v>13440</v>
      </c>
      <c r="G5069" s="1" t="s">
        <v>13441</v>
      </c>
    </row>
    <row r="5070" spans="1:7" x14ac:dyDescent="0.25">
      <c r="A5070" s="1">
        <v>17842080</v>
      </c>
      <c r="B5070" s="1" t="s">
        <v>13402</v>
      </c>
      <c r="C5070" s="1" t="s">
        <v>13403</v>
      </c>
      <c r="D5070" s="1" t="s">
        <v>13430</v>
      </c>
      <c r="E5070" s="1" t="s">
        <v>66</v>
      </c>
      <c r="F5070" s="1" t="s">
        <v>13440</v>
      </c>
      <c r="G5070" s="1" t="s">
        <v>13441</v>
      </c>
    </row>
    <row r="5071" spans="1:7" x14ac:dyDescent="0.25">
      <c r="A5071" s="1">
        <v>17842081</v>
      </c>
      <c r="B5071" s="1" t="s">
        <v>13402</v>
      </c>
      <c r="C5071" s="1" t="s">
        <v>13403</v>
      </c>
      <c r="D5071" s="1" t="s">
        <v>13430</v>
      </c>
      <c r="E5071" s="1" t="s">
        <v>66</v>
      </c>
      <c r="F5071" s="1" t="s">
        <v>13442</v>
      </c>
      <c r="G5071" s="1" t="s">
        <v>13443</v>
      </c>
    </row>
    <row r="5072" spans="1:7" x14ac:dyDescent="0.25">
      <c r="A5072" s="1">
        <v>17842084</v>
      </c>
      <c r="B5072" s="1" t="s">
        <v>5462</v>
      </c>
      <c r="C5072" s="1" t="s">
        <v>13416</v>
      </c>
      <c r="D5072" s="1" t="s">
        <v>5464</v>
      </c>
      <c r="E5072" s="1" t="s">
        <v>66</v>
      </c>
      <c r="F5072" s="1" t="s">
        <v>13444</v>
      </c>
      <c r="G5072" s="1" t="s">
        <v>13445</v>
      </c>
    </row>
    <row r="5073" spans="1:7" x14ac:dyDescent="0.25">
      <c r="A5073" s="1">
        <v>17843000</v>
      </c>
      <c r="B5073" s="1" t="s">
        <v>13446</v>
      </c>
      <c r="C5073" s="1" t="s">
        <v>13447</v>
      </c>
      <c r="D5073" s="1" t="s">
        <v>13448</v>
      </c>
      <c r="E5073" s="1" t="s">
        <v>65</v>
      </c>
      <c r="F5073" s="1" t="s">
        <v>27</v>
      </c>
      <c r="G5073" s="1" t="s">
        <v>11238</v>
      </c>
    </row>
    <row r="5074" spans="1:7" x14ac:dyDescent="0.25">
      <c r="A5074" s="1">
        <v>17850002</v>
      </c>
      <c r="B5074" s="1" t="s">
        <v>13449</v>
      </c>
      <c r="C5074" s="1" t="s">
        <v>13450</v>
      </c>
      <c r="D5074" s="1" t="s">
        <v>13451</v>
      </c>
      <c r="E5074" s="1" t="s">
        <v>65</v>
      </c>
      <c r="F5074" s="1" t="s">
        <v>13452</v>
      </c>
      <c r="G5074" s="1" t="s">
        <v>13453</v>
      </c>
    </row>
    <row r="5075" spans="1:7" x14ac:dyDescent="0.25">
      <c r="A5075" s="1">
        <v>17850003</v>
      </c>
      <c r="B5075" s="1" t="s">
        <v>13454</v>
      </c>
      <c r="C5075" s="1" t="s">
        <v>13455</v>
      </c>
      <c r="D5075" s="1" t="s">
        <v>13456</v>
      </c>
      <c r="E5075" s="1" t="s">
        <v>65</v>
      </c>
      <c r="F5075" s="1" t="s">
        <v>13452</v>
      </c>
      <c r="G5075" s="1" t="s">
        <v>13453</v>
      </c>
    </row>
    <row r="5076" spans="1:7" x14ac:dyDescent="0.25">
      <c r="A5076" s="1">
        <v>17850004</v>
      </c>
      <c r="B5076" s="1" t="s">
        <v>13449</v>
      </c>
      <c r="C5076" s="1" t="s">
        <v>13450</v>
      </c>
      <c r="D5076" s="1" t="s">
        <v>13451</v>
      </c>
      <c r="E5076" s="1" t="s">
        <v>66</v>
      </c>
      <c r="F5076" s="1" t="s">
        <v>13457</v>
      </c>
      <c r="G5076" s="1" t="s">
        <v>13458</v>
      </c>
    </row>
    <row r="5077" spans="1:7" x14ac:dyDescent="0.25">
      <c r="A5077" s="1">
        <v>17850005</v>
      </c>
      <c r="B5077" s="1" t="s">
        <v>13454</v>
      </c>
      <c r="C5077" s="1" t="s">
        <v>13455</v>
      </c>
      <c r="D5077" s="1" t="s">
        <v>13456</v>
      </c>
      <c r="E5077" s="1" t="s">
        <v>66</v>
      </c>
      <c r="F5077" s="1" t="s">
        <v>13457</v>
      </c>
      <c r="G5077" s="1" t="s">
        <v>13458</v>
      </c>
    </row>
    <row r="5078" spans="1:7" x14ac:dyDescent="0.25">
      <c r="A5078" s="1">
        <v>17850015</v>
      </c>
      <c r="B5078" s="1" t="s">
        <v>13459</v>
      </c>
      <c r="C5078" s="1" t="s">
        <v>13460</v>
      </c>
      <c r="D5078" s="1" t="s">
        <v>13461</v>
      </c>
      <c r="E5078" s="1" t="s">
        <v>66</v>
      </c>
      <c r="F5078" s="1" t="s">
        <v>13462</v>
      </c>
      <c r="G5078" s="1" t="s">
        <v>13463</v>
      </c>
    </row>
    <row r="5079" spans="1:7" x14ac:dyDescent="0.25">
      <c r="A5079" s="1">
        <v>17850016</v>
      </c>
      <c r="B5079" s="1" t="s">
        <v>13464</v>
      </c>
      <c r="C5079" s="1" t="s">
        <v>13465</v>
      </c>
      <c r="D5079" s="1" t="s">
        <v>13466</v>
      </c>
      <c r="E5079" s="1" t="s">
        <v>65</v>
      </c>
      <c r="F5079" s="1" t="s">
        <v>13452</v>
      </c>
      <c r="G5079" s="1" t="s">
        <v>13453</v>
      </c>
    </row>
    <row r="5080" spans="1:7" x14ac:dyDescent="0.25">
      <c r="A5080" s="1">
        <v>17850022</v>
      </c>
      <c r="B5080" s="1" t="s">
        <v>13459</v>
      </c>
      <c r="C5080" s="1" t="s">
        <v>13460</v>
      </c>
      <c r="D5080" s="1" t="s">
        <v>13461</v>
      </c>
      <c r="E5080" s="1" t="s">
        <v>66</v>
      </c>
      <c r="F5080" s="1" t="s">
        <v>13467</v>
      </c>
      <c r="G5080" s="1" t="s">
        <v>13468</v>
      </c>
    </row>
    <row r="5081" spans="1:7" x14ac:dyDescent="0.25">
      <c r="A5081" s="1">
        <v>17850026</v>
      </c>
      <c r="B5081" s="1" t="s">
        <v>13469</v>
      </c>
      <c r="C5081" s="1" t="s">
        <v>13470</v>
      </c>
      <c r="D5081" s="1" t="s">
        <v>13471</v>
      </c>
      <c r="E5081" s="1" t="s">
        <v>65</v>
      </c>
      <c r="F5081" s="1" t="s">
        <v>13452</v>
      </c>
      <c r="G5081" s="1" t="s">
        <v>13453</v>
      </c>
    </row>
    <row r="5082" spans="1:7" x14ac:dyDescent="0.25">
      <c r="A5082" s="1">
        <v>17850027</v>
      </c>
      <c r="B5082" s="1" t="s">
        <v>13472</v>
      </c>
      <c r="C5082" s="1" t="s">
        <v>13473</v>
      </c>
      <c r="D5082" s="1" t="s">
        <v>13474</v>
      </c>
      <c r="E5082" s="1" t="s">
        <v>65</v>
      </c>
      <c r="F5082" s="1" t="s">
        <v>9513</v>
      </c>
      <c r="G5082" s="1" t="s">
        <v>9514</v>
      </c>
    </row>
    <row r="5083" spans="1:7" x14ac:dyDescent="0.25">
      <c r="A5083" s="1">
        <v>17850028</v>
      </c>
      <c r="B5083" s="1" t="s">
        <v>13475</v>
      </c>
      <c r="C5083" s="1" t="s">
        <v>13476</v>
      </c>
      <c r="D5083" s="1" t="s">
        <v>13477</v>
      </c>
      <c r="E5083" s="1" t="s">
        <v>65</v>
      </c>
      <c r="F5083" s="1" t="s">
        <v>7789</v>
      </c>
      <c r="G5083" s="1" t="s">
        <v>199</v>
      </c>
    </row>
    <row r="5084" spans="1:7" x14ac:dyDescent="0.25">
      <c r="A5084" s="1">
        <v>17850032</v>
      </c>
      <c r="B5084" s="1" t="s">
        <v>13478</v>
      </c>
      <c r="C5084" s="1" t="s">
        <v>13479</v>
      </c>
      <c r="D5084" s="1" t="s">
        <v>13480</v>
      </c>
      <c r="E5084" s="1" t="s">
        <v>66</v>
      </c>
      <c r="F5084" s="1" t="s">
        <v>13481</v>
      </c>
      <c r="G5084" s="1" t="s">
        <v>13482</v>
      </c>
    </row>
    <row r="5085" spans="1:7" x14ac:dyDescent="0.25">
      <c r="A5085" s="1">
        <v>17850038</v>
      </c>
      <c r="B5085" s="1" t="s">
        <v>13454</v>
      </c>
      <c r="C5085" s="1" t="s">
        <v>13455</v>
      </c>
      <c r="D5085" s="1" t="s">
        <v>13456</v>
      </c>
      <c r="E5085" s="1" t="s">
        <v>66</v>
      </c>
      <c r="F5085" s="1" t="s">
        <v>13483</v>
      </c>
      <c r="G5085" s="1" t="s">
        <v>13484</v>
      </c>
    </row>
    <row r="5086" spans="1:7" x14ac:dyDescent="0.25">
      <c r="A5086" s="1">
        <v>17850039</v>
      </c>
      <c r="B5086" s="1" t="s">
        <v>13485</v>
      </c>
      <c r="C5086" s="1" t="s">
        <v>13486</v>
      </c>
      <c r="D5086" s="1" t="s">
        <v>13487</v>
      </c>
      <c r="E5086" s="1" t="s">
        <v>66</v>
      </c>
      <c r="F5086" s="1" t="s">
        <v>13488</v>
      </c>
      <c r="G5086" s="1" t="s">
        <v>199</v>
      </c>
    </row>
    <row r="5087" spans="1:7" x14ac:dyDescent="0.25">
      <c r="A5087" s="1">
        <v>17850044</v>
      </c>
      <c r="B5087" s="1" t="s">
        <v>13489</v>
      </c>
      <c r="C5087" s="1" t="s">
        <v>13490</v>
      </c>
      <c r="D5087" s="1" t="s">
        <v>13491</v>
      </c>
      <c r="E5087" s="1" t="s">
        <v>65</v>
      </c>
      <c r="F5087" s="1" t="s">
        <v>13452</v>
      </c>
      <c r="G5087" s="1" t="s">
        <v>13453</v>
      </c>
    </row>
    <row r="5088" spans="1:7" x14ac:dyDescent="0.25">
      <c r="A5088" s="1">
        <v>17850048</v>
      </c>
      <c r="B5088" s="1" t="s">
        <v>13492</v>
      </c>
      <c r="C5088" s="1" t="s">
        <v>13493</v>
      </c>
      <c r="D5088" s="1" t="s">
        <v>13494</v>
      </c>
      <c r="E5088" s="1" t="s">
        <v>66</v>
      </c>
      <c r="F5088" s="1" t="s">
        <v>12451</v>
      </c>
      <c r="G5088" s="1" t="s">
        <v>12452</v>
      </c>
    </row>
    <row r="5089" spans="1:7" x14ac:dyDescent="0.25">
      <c r="A5089" s="1">
        <v>17850051</v>
      </c>
      <c r="B5089" s="1" t="s">
        <v>13495</v>
      </c>
      <c r="C5089" s="1" t="s">
        <v>13496</v>
      </c>
      <c r="D5089" s="1" t="s">
        <v>13497</v>
      </c>
      <c r="E5089" s="1" t="s">
        <v>66</v>
      </c>
      <c r="F5089" s="1" t="s">
        <v>13481</v>
      </c>
      <c r="G5089" s="1" t="s">
        <v>13482</v>
      </c>
    </row>
    <row r="5090" spans="1:7" x14ac:dyDescent="0.25">
      <c r="A5090" s="1">
        <v>17850054</v>
      </c>
      <c r="B5090" s="1" t="s">
        <v>13498</v>
      </c>
      <c r="C5090" s="1" t="s">
        <v>13499</v>
      </c>
      <c r="D5090" s="1" t="s">
        <v>13500</v>
      </c>
      <c r="E5090" s="1" t="s">
        <v>66</v>
      </c>
      <c r="F5090" s="1" t="s">
        <v>13501</v>
      </c>
      <c r="G5090" s="1" t="s">
        <v>13502</v>
      </c>
    </row>
    <row r="5091" spans="1:7" x14ac:dyDescent="0.25">
      <c r="A5091" s="1">
        <v>17850057</v>
      </c>
      <c r="B5091" s="1" t="s">
        <v>13503</v>
      </c>
      <c r="C5091" s="1" t="s">
        <v>13504</v>
      </c>
      <c r="D5091" s="1" t="s">
        <v>13505</v>
      </c>
      <c r="E5091" s="1" t="s">
        <v>65</v>
      </c>
      <c r="F5091" s="1" t="s">
        <v>13506</v>
      </c>
      <c r="G5091" s="1" t="s">
        <v>13507</v>
      </c>
    </row>
    <row r="5092" spans="1:7" x14ac:dyDescent="0.25">
      <c r="A5092" s="1">
        <v>17850058</v>
      </c>
      <c r="B5092" s="1" t="s">
        <v>13498</v>
      </c>
      <c r="C5092" s="1" t="s">
        <v>13499</v>
      </c>
      <c r="D5092" s="1" t="s">
        <v>13500</v>
      </c>
      <c r="E5092" s="1" t="s">
        <v>65</v>
      </c>
      <c r="F5092" s="1" t="s">
        <v>13506</v>
      </c>
      <c r="G5092" s="1" t="s">
        <v>13507</v>
      </c>
    </row>
    <row r="5093" spans="1:7" x14ac:dyDescent="0.25">
      <c r="A5093" s="1">
        <v>17850066</v>
      </c>
      <c r="B5093" s="1" t="s">
        <v>13508</v>
      </c>
      <c r="C5093" s="1" t="s">
        <v>13509</v>
      </c>
      <c r="D5093" s="1" t="s">
        <v>13510</v>
      </c>
      <c r="E5093" s="1" t="s">
        <v>65</v>
      </c>
      <c r="F5093" s="1" t="s">
        <v>9513</v>
      </c>
      <c r="G5093" s="1" t="s">
        <v>9514</v>
      </c>
    </row>
    <row r="5094" spans="1:7" x14ac:dyDescent="0.25">
      <c r="A5094" s="1">
        <v>17860000</v>
      </c>
      <c r="B5094" s="1" t="s">
        <v>13511</v>
      </c>
      <c r="C5094" s="1" t="s">
        <v>13512</v>
      </c>
      <c r="D5094" s="1" t="s">
        <v>13513</v>
      </c>
      <c r="E5094" s="1" t="s">
        <v>66</v>
      </c>
      <c r="F5094" s="1" t="s">
        <v>12154</v>
      </c>
      <c r="G5094" s="1" t="s">
        <v>12155</v>
      </c>
    </row>
    <row r="5095" spans="1:7" x14ac:dyDescent="0.25">
      <c r="A5095" s="1">
        <v>17860001</v>
      </c>
      <c r="B5095" s="1" t="s">
        <v>13514</v>
      </c>
      <c r="C5095" s="1" t="s">
        <v>13515</v>
      </c>
      <c r="D5095" s="1" t="s">
        <v>13516</v>
      </c>
      <c r="E5095" s="1" t="s">
        <v>66</v>
      </c>
      <c r="F5095" s="1" t="s">
        <v>13517</v>
      </c>
      <c r="G5095" s="1" t="s">
        <v>13518</v>
      </c>
    </row>
    <row r="5096" spans="1:7" x14ac:dyDescent="0.25">
      <c r="A5096" s="1">
        <v>17860002</v>
      </c>
      <c r="B5096" s="1" t="s">
        <v>13519</v>
      </c>
      <c r="C5096" s="1" t="s">
        <v>13520</v>
      </c>
      <c r="D5096" s="1" t="s">
        <v>13521</v>
      </c>
      <c r="E5096" s="1" t="s">
        <v>66</v>
      </c>
      <c r="F5096" s="1" t="s">
        <v>12154</v>
      </c>
      <c r="G5096" s="1" t="s">
        <v>12155</v>
      </c>
    </row>
    <row r="5097" spans="1:7" x14ac:dyDescent="0.25">
      <c r="A5097" s="1">
        <v>17860003</v>
      </c>
      <c r="B5097" s="1" t="s">
        <v>13514</v>
      </c>
      <c r="C5097" s="1" t="s">
        <v>13515</v>
      </c>
      <c r="D5097" s="1" t="s">
        <v>13516</v>
      </c>
      <c r="E5097" s="1" t="s">
        <v>66</v>
      </c>
      <c r="F5097" s="1" t="s">
        <v>13522</v>
      </c>
      <c r="G5097" s="1" t="s">
        <v>199</v>
      </c>
    </row>
    <row r="5098" spans="1:7" x14ac:dyDescent="0.25">
      <c r="A5098" s="1">
        <v>17860004</v>
      </c>
      <c r="B5098" s="1" t="s">
        <v>13523</v>
      </c>
      <c r="C5098" s="1" t="s">
        <v>13524</v>
      </c>
      <c r="D5098" s="1" t="s">
        <v>13525</v>
      </c>
      <c r="E5098" s="1" t="s">
        <v>65</v>
      </c>
      <c r="F5098" s="1" t="s">
        <v>9395</v>
      </c>
      <c r="G5098" s="1" t="s">
        <v>9396</v>
      </c>
    </row>
    <row r="5099" spans="1:7" x14ac:dyDescent="0.25">
      <c r="A5099" s="1">
        <v>17860005</v>
      </c>
      <c r="B5099" s="1" t="s">
        <v>13526</v>
      </c>
      <c r="C5099" s="1" t="s">
        <v>13527</v>
      </c>
      <c r="D5099" s="1" t="s">
        <v>13528</v>
      </c>
      <c r="E5099" s="1" t="s">
        <v>66</v>
      </c>
      <c r="F5099" s="1" t="s">
        <v>9395</v>
      </c>
      <c r="G5099" s="1" t="s">
        <v>9396</v>
      </c>
    </row>
    <row r="5100" spans="1:7" x14ac:dyDescent="0.25">
      <c r="A5100" s="1">
        <v>17860006</v>
      </c>
      <c r="B5100" s="1" t="s">
        <v>13529</v>
      </c>
      <c r="C5100" s="1" t="s">
        <v>13530</v>
      </c>
      <c r="D5100" s="1" t="s">
        <v>13531</v>
      </c>
      <c r="E5100" s="1" t="s">
        <v>66</v>
      </c>
      <c r="F5100" s="1" t="s">
        <v>12154</v>
      </c>
      <c r="G5100" s="1" t="s">
        <v>12155</v>
      </c>
    </row>
    <row r="5101" spans="1:7" x14ac:dyDescent="0.25">
      <c r="A5101" s="1">
        <v>17860007</v>
      </c>
      <c r="B5101" s="1" t="s">
        <v>13529</v>
      </c>
      <c r="C5101" s="1" t="s">
        <v>13530</v>
      </c>
      <c r="D5101" s="1" t="s">
        <v>13531</v>
      </c>
      <c r="E5101" s="1" t="s">
        <v>65</v>
      </c>
      <c r="F5101" s="1" t="s">
        <v>9395</v>
      </c>
      <c r="G5101" s="1" t="s">
        <v>9396</v>
      </c>
    </row>
    <row r="5102" spans="1:7" x14ac:dyDescent="0.25">
      <c r="A5102" s="1">
        <v>17860010</v>
      </c>
      <c r="B5102" s="1" t="s">
        <v>13532</v>
      </c>
      <c r="C5102" s="1" t="s">
        <v>13533</v>
      </c>
      <c r="D5102" s="1" t="s">
        <v>13534</v>
      </c>
      <c r="E5102" s="1" t="s">
        <v>66</v>
      </c>
      <c r="F5102" s="1" t="s">
        <v>12154</v>
      </c>
      <c r="G5102" s="1" t="s">
        <v>12155</v>
      </c>
    </row>
    <row r="5103" spans="1:7" x14ac:dyDescent="0.25">
      <c r="A5103" s="1">
        <v>17860011</v>
      </c>
      <c r="B5103" s="1" t="s">
        <v>13535</v>
      </c>
      <c r="C5103" s="1" t="s">
        <v>13536</v>
      </c>
      <c r="D5103" s="1" t="s">
        <v>13537</v>
      </c>
      <c r="E5103" s="1" t="s">
        <v>66</v>
      </c>
      <c r="F5103" s="1" t="s">
        <v>13316</v>
      </c>
      <c r="G5103" s="1" t="s">
        <v>13317</v>
      </c>
    </row>
    <row r="5104" spans="1:7" x14ac:dyDescent="0.25">
      <c r="A5104" s="1">
        <v>17860012</v>
      </c>
      <c r="B5104" s="1" t="s">
        <v>2294</v>
      </c>
      <c r="C5104" s="1" t="s">
        <v>2295</v>
      </c>
      <c r="D5104" s="1" t="s">
        <v>2296</v>
      </c>
      <c r="E5104" s="1" t="s">
        <v>66</v>
      </c>
      <c r="F5104" s="1" t="s">
        <v>13316</v>
      </c>
      <c r="G5104" s="1" t="s">
        <v>13317</v>
      </c>
    </row>
    <row r="5105" spans="1:7" x14ac:dyDescent="0.25">
      <c r="A5105" s="1">
        <v>17860014</v>
      </c>
      <c r="B5105" s="1" t="s">
        <v>13538</v>
      </c>
      <c r="C5105" s="1" t="s">
        <v>13539</v>
      </c>
      <c r="D5105" s="1" t="s">
        <v>13540</v>
      </c>
      <c r="E5105" s="1" t="s">
        <v>66</v>
      </c>
      <c r="F5105" s="1" t="s">
        <v>12154</v>
      </c>
      <c r="G5105" s="1" t="s">
        <v>12155</v>
      </c>
    </row>
    <row r="5106" spans="1:7" x14ac:dyDescent="0.25">
      <c r="A5106" s="1">
        <v>17860016</v>
      </c>
      <c r="B5106" s="1" t="s">
        <v>13541</v>
      </c>
      <c r="C5106" s="1" t="s">
        <v>13542</v>
      </c>
      <c r="D5106" s="1" t="s">
        <v>13543</v>
      </c>
      <c r="E5106" s="1" t="s">
        <v>66</v>
      </c>
      <c r="F5106" s="1" t="s">
        <v>12154</v>
      </c>
      <c r="G5106" s="1" t="s">
        <v>12155</v>
      </c>
    </row>
    <row r="5107" spans="1:7" x14ac:dyDescent="0.25">
      <c r="A5107" s="1">
        <v>17860017</v>
      </c>
      <c r="B5107" s="1" t="s">
        <v>13544</v>
      </c>
      <c r="C5107" s="1" t="s">
        <v>13545</v>
      </c>
      <c r="D5107" s="1" t="s">
        <v>13546</v>
      </c>
      <c r="E5107" s="1" t="s">
        <v>66</v>
      </c>
      <c r="F5107" s="1" t="s">
        <v>12154</v>
      </c>
      <c r="G5107" s="1" t="s">
        <v>12155</v>
      </c>
    </row>
    <row r="5108" spans="1:7" x14ac:dyDescent="0.25">
      <c r="A5108" s="1">
        <v>17860018</v>
      </c>
      <c r="B5108" s="1" t="s">
        <v>13547</v>
      </c>
      <c r="C5108" s="1" t="s">
        <v>13548</v>
      </c>
      <c r="D5108" s="1" t="s">
        <v>13549</v>
      </c>
      <c r="E5108" s="1" t="s">
        <v>66</v>
      </c>
      <c r="F5108" s="1" t="s">
        <v>13316</v>
      </c>
      <c r="G5108" s="1" t="s">
        <v>13317</v>
      </c>
    </row>
    <row r="5109" spans="1:7" x14ac:dyDescent="0.25">
      <c r="A5109" s="1">
        <v>17860019</v>
      </c>
      <c r="B5109" s="1" t="s">
        <v>13550</v>
      </c>
      <c r="C5109" s="1" t="s">
        <v>13551</v>
      </c>
      <c r="D5109" s="1" t="s">
        <v>13552</v>
      </c>
      <c r="E5109" s="1" t="s">
        <v>66</v>
      </c>
      <c r="F5109" s="1" t="s">
        <v>9395</v>
      </c>
      <c r="G5109" s="1" t="s">
        <v>9396</v>
      </c>
    </row>
    <row r="5110" spans="1:7" x14ac:dyDescent="0.25">
      <c r="A5110" s="1">
        <v>17860021</v>
      </c>
      <c r="B5110" s="1" t="s">
        <v>13514</v>
      </c>
      <c r="C5110" s="1" t="s">
        <v>13515</v>
      </c>
      <c r="D5110" s="1" t="s">
        <v>13516</v>
      </c>
      <c r="E5110" s="1" t="s">
        <v>65</v>
      </c>
      <c r="F5110" s="1" t="s">
        <v>13553</v>
      </c>
      <c r="G5110" s="1" t="s">
        <v>13554</v>
      </c>
    </row>
    <row r="5111" spans="1:7" x14ac:dyDescent="0.25">
      <c r="A5111" s="1">
        <v>17860022</v>
      </c>
      <c r="B5111" s="1" t="s">
        <v>13555</v>
      </c>
      <c r="C5111" s="1" t="s">
        <v>13556</v>
      </c>
      <c r="D5111" s="1" t="s">
        <v>13557</v>
      </c>
      <c r="E5111" s="1" t="s">
        <v>66</v>
      </c>
      <c r="F5111" s="1" t="s">
        <v>12154</v>
      </c>
      <c r="G5111" s="1" t="s">
        <v>12155</v>
      </c>
    </row>
    <row r="5112" spans="1:7" x14ac:dyDescent="0.25">
      <c r="A5112" s="1">
        <v>17860023</v>
      </c>
      <c r="B5112" s="1" t="s">
        <v>13558</v>
      </c>
      <c r="C5112" s="1" t="s">
        <v>13559</v>
      </c>
      <c r="D5112" s="1" t="s">
        <v>13560</v>
      </c>
      <c r="E5112" s="1" t="s">
        <v>66</v>
      </c>
      <c r="F5112" s="1" t="s">
        <v>13553</v>
      </c>
      <c r="G5112" s="1" t="s">
        <v>13554</v>
      </c>
    </row>
    <row r="5113" spans="1:7" x14ac:dyDescent="0.25">
      <c r="A5113" s="1">
        <v>17860024</v>
      </c>
      <c r="B5113" s="1" t="s">
        <v>13561</v>
      </c>
      <c r="C5113" s="1" t="s">
        <v>13562</v>
      </c>
      <c r="D5113" s="1" t="s">
        <v>13563</v>
      </c>
      <c r="E5113" s="1" t="s">
        <v>66</v>
      </c>
      <c r="F5113" s="1" t="s">
        <v>9395</v>
      </c>
      <c r="G5113" s="1" t="s">
        <v>9396</v>
      </c>
    </row>
    <row r="5114" spans="1:7" x14ac:dyDescent="0.25">
      <c r="A5114" s="1">
        <v>17860036</v>
      </c>
      <c r="B5114" s="1" t="s">
        <v>13564</v>
      </c>
      <c r="C5114" s="1" t="s">
        <v>13565</v>
      </c>
      <c r="D5114" s="1" t="s">
        <v>13566</v>
      </c>
      <c r="E5114" s="1" t="s">
        <v>66</v>
      </c>
      <c r="F5114" s="1" t="s">
        <v>13567</v>
      </c>
      <c r="G5114" s="1" t="s">
        <v>13568</v>
      </c>
    </row>
    <row r="5115" spans="1:7" x14ac:dyDescent="0.25">
      <c r="A5115" s="1">
        <v>17860037</v>
      </c>
      <c r="B5115" s="1" t="s">
        <v>13569</v>
      </c>
      <c r="C5115" s="1" t="s">
        <v>13570</v>
      </c>
      <c r="D5115" s="1" t="s">
        <v>13571</v>
      </c>
      <c r="E5115" s="1" t="s">
        <v>66</v>
      </c>
      <c r="F5115" s="1" t="s">
        <v>12154</v>
      </c>
      <c r="G5115" s="1" t="s">
        <v>12155</v>
      </c>
    </row>
    <row r="5116" spans="1:7" x14ac:dyDescent="0.25">
      <c r="A5116" s="1">
        <v>17860040</v>
      </c>
      <c r="B5116" s="1" t="s">
        <v>13572</v>
      </c>
      <c r="C5116" s="1" t="s">
        <v>13573</v>
      </c>
      <c r="D5116" s="1" t="s">
        <v>13574</v>
      </c>
      <c r="E5116" s="1" t="s">
        <v>66</v>
      </c>
      <c r="F5116" s="1" t="s">
        <v>13567</v>
      </c>
      <c r="G5116" s="1" t="s">
        <v>13568</v>
      </c>
    </row>
    <row r="5117" spans="1:7" x14ac:dyDescent="0.25">
      <c r="A5117" s="1">
        <v>17860044</v>
      </c>
      <c r="B5117" s="1" t="s">
        <v>13575</v>
      </c>
      <c r="C5117" s="1" t="s">
        <v>13576</v>
      </c>
      <c r="D5117" s="1" t="s">
        <v>13577</v>
      </c>
      <c r="E5117" s="1" t="s">
        <v>66</v>
      </c>
      <c r="F5117" s="1" t="s">
        <v>12154</v>
      </c>
      <c r="G5117" s="1" t="s">
        <v>12155</v>
      </c>
    </row>
    <row r="5118" spans="1:7" x14ac:dyDescent="0.25">
      <c r="A5118" s="1">
        <v>17860047</v>
      </c>
      <c r="B5118" s="1" t="s">
        <v>13578</v>
      </c>
      <c r="C5118" s="1" t="s">
        <v>13579</v>
      </c>
      <c r="D5118" s="1" t="s">
        <v>13580</v>
      </c>
      <c r="E5118" s="1" t="s">
        <v>66</v>
      </c>
      <c r="F5118" s="1" t="s">
        <v>13517</v>
      </c>
      <c r="G5118" s="1" t="s">
        <v>13518</v>
      </c>
    </row>
    <row r="5119" spans="1:7" x14ac:dyDescent="0.25">
      <c r="A5119" s="1">
        <v>18121006</v>
      </c>
      <c r="B5119" s="1" t="s">
        <v>13581</v>
      </c>
      <c r="C5119" s="1" t="s">
        <v>13582</v>
      </c>
      <c r="D5119" s="1" t="s">
        <v>13583</v>
      </c>
      <c r="E5119" s="1" t="s">
        <v>66</v>
      </c>
      <c r="F5119" s="1" t="s">
        <v>694</v>
      </c>
      <c r="G5119" s="1" t="s">
        <v>695</v>
      </c>
    </row>
    <row r="5120" spans="1:7" x14ac:dyDescent="0.25">
      <c r="A5120" s="1">
        <v>18121009</v>
      </c>
      <c r="B5120" s="1" t="s">
        <v>13584</v>
      </c>
      <c r="C5120" s="1" t="s">
        <v>13585</v>
      </c>
      <c r="D5120" s="1" t="s">
        <v>13586</v>
      </c>
      <c r="E5120" s="1" t="s">
        <v>66</v>
      </c>
      <c r="F5120" s="1" t="s">
        <v>3814</v>
      </c>
      <c r="G5120" s="1" t="s">
        <v>3815</v>
      </c>
    </row>
    <row r="5121" spans="1:7" x14ac:dyDescent="0.25">
      <c r="A5121" s="1">
        <v>18121011</v>
      </c>
      <c r="B5121" s="1" t="s">
        <v>10351</v>
      </c>
      <c r="C5121" s="1" t="s">
        <v>10352</v>
      </c>
      <c r="D5121" s="1" t="s">
        <v>10353</v>
      </c>
      <c r="E5121" s="1" t="s">
        <v>66</v>
      </c>
      <c r="F5121" s="1" t="s">
        <v>1034</v>
      </c>
      <c r="G5121" s="1" t="s">
        <v>1035</v>
      </c>
    </row>
    <row r="5122" spans="1:7" x14ac:dyDescent="0.25">
      <c r="A5122" s="1">
        <v>18121012</v>
      </c>
      <c r="B5122" s="1" t="s">
        <v>13587</v>
      </c>
      <c r="C5122" s="1" t="s">
        <v>13588</v>
      </c>
      <c r="D5122" s="1" t="s">
        <v>13589</v>
      </c>
      <c r="E5122" s="1" t="s">
        <v>66</v>
      </c>
      <c r="F5122" s="1" t="s">
        <v>13590</v>
      </c>
      <c r="G5122" s="1" t="s">
        <v>13591</v>
      </c>
    </row>
    <row r="5123" spans="1:7" x14ac:dyDescent="0.25">
      <c r="A5123" s="1">
        <v>18121013</v>
      </c>
      <c r="B5123" s="1" t="s">
        <v>13592</v>
      </c>
      <c r="C5123" s="1" t="s">
        <v>13593</v>
      </c>
      <c r="D5123" s="1" t="s">
        <v>13594</v>
      </c>
      <c r="E5123" s="1" t="s">
        <v>66</v>
      </c>
      <c r="F5123" s="1" t="s">
        <v>13595</v>
      </c>
      <c r="G5123" s="1" t="s">
        <v>13596</v>
      </c>
    </row>
    <row r="5124" spans="1:7" x14ac:dyDescent="0.25">
      <c r="A5124" s="1">
        <v>18121014</v>
      </c>
      <c r="B5124" s="1" t="s">
        <v>13597</v>
      </c>
      <c r="C5124" s="1" t="s">
        <v>13598</v>
      </c>
      <c r="D5124" s="1" t="s">
        <v>13599</v>
      </c>
      <c r="E5124" s="1" t="s">
        <v>66</v>
      </c>
      <c r="F5124" s="1" t="s">
        <v>1034</v>
      </c>
      <c r="G5124" s="1" t="s">
        <v>1035</v>
      </c>
    </row>
    <row r="5125" spans="1:7" x14ac:dyDescent="0.25">
      <c r="A5125" s="1">
        <v>18121015</v>
      </c>
      <c r="B5125" s="1" t="s">
        <v>13600</v>
      </c>
      <c r="C5125" s="1" t="s">
        <v>13601</v>
      </c>
      <c r="D5125" s="1" t="s">
        <v>13602</v>
      </c>
      <c r="E5125" s="1" t="s">
        <v>66</v>
      </c>
      <c r="F5125" s="1" t="s">
        <v>2475</v>
      </c>
      <c r="G5125" s="1" t="s">
        <v>2476</v>
      </c>
    </row>
    <row r="5126" spans="1:7" x14ac:dyDescent="0.25">
      <c r="A5126" s="1">
        <v>18121016</v>
      </c>
      <c r="B5126" s="1" t="s">
        <v>13603</v>
      </c>
      <c r="C5126" s="1" t="s">
        <v>13604</v>
      </c>
      <c r="D5126" s="1" t="s">
        <v>13605</v>
      </c>
      <c r="E5126" s="1" t="s">
        <v>66</v>
      </c>
      <c r="F5126" s="1" t="s">
        <v>3269</v>
      </c>
      <c r="G5126" s="1" t="s">
        <v>3270</v>
      </c>
    </row>
    <row r="5127" spans="1:7" x14ac:dyDescent="0.25">
      <c r="A5127" s="1">
        <v>18121023</v>
      </c>
      <c r="B5127" s="1" t="s">
        <v>10408</v>
      </c>
      <c r="C5127" s="1" t="s">
        <v>10409</v>
      </c>
      <c r="D5127" s="1" t="s">
        <v>10410</v>
      </c>
      <c r="E5127" s="1" t="s">
        <v>66</v>
      </c>
      <c r="F5127" s="1" t="s">
        <v>1034</v>
      </c>
      <c r="G5127" s="1" t="s">
        <v>1035</v>
      </c>
    </row>
    <row r="5128" spans="1:7" x14ac:dyDescent="0.25">
      <c r="A5128" s="1">
        <v>18121032</v>
      </c>
      <c r="B5128" s="1" t="s">
        <v>13606</v>
      </c>
      <c r="C5128" s="1" t="s">
        <v>13607</v>
      </c>
      <c r="D5128" s="1" t="s">
        <v>13608</v>
      </c>
      <c r="E5128" s="1" t="s">
        <v>66</v>
      </c>
      <c r="F5128" s="1" t="s">
        <v>13609</v>
      </c>
      <c r="G5128" s="1" t="s">
        <v>13610</v>
      </c>
    </row>
    <row r="5129" spans="1:7" x14ac:dyDescent="0.25">
      <c r="A5129" s="1">
        <v>18121033</v>
      </c>
      <c r="B5129" s="1" t="s">
        <v>13611</v>
      </c>
      <c r="C5129" s="1" t="s">
        <v>13612</v>
      </c>
      <c r="D5129" s="1" t="s">
        <v>13613</v>
      </c>
      <c r="E5129" s="1" t="s">
        <v>66</v>
      </c>
      <c r="F5129" s="1" t="s">
        <v>13614</v>
      </c>
      <c r="G5129" s="1" t="s">
        <v>13615</v>
      </c>
    </row>
    <row r="5130" spans="1:7" x14ac:dyDescent="0.25">
      <c r="A5130" s="1">
        <v>18121035</v>
      </c>
      <c r="B5130" s="1" t="s">
        <v>13616</v>
      </c>
      <c r="C5130" s="1" t="s">
        <v>13617</v>
      </c>
      <c r="D5130" s="1" t="s">
        <v>13618</v>
      </c>
      <c r="E5130" s="1" t="s">
        <v>66</v>
      </c>
      <c r="F5130" s="1" t="s">
        <v>1561</v>
      </c>
      <c r="G5130" s="1" t="s">
        <v>1562</v>
      </c>
    </row>
    <row r="5131" spans="1:7" x14ac:dyDescent="0.25">
      <c r="A5131" s="1">
        <v>18121053</v>
      </c>
      <c r="B5131" s="1" t="s">
        <v>10383</v>
      </c>
      <c r="C5131" s="1" t="s">
        <v>13619</v>
      </c>
      <c r="D5131" s="1" t="s">
        <v>10385</v>
      </c>
      <c r="E5131" s="1" t="s">
        <v>66</v>
      </c>
      <c r="F5131" s="1" t="s">
        <v>1042</v>
      </c>
      <c r="G5131" s="1" t="s">
        <v>1043</v>
      </c>
    </row>
    <row r="5132" spans="1:7" x14ac:dyDescent="0.25">
      <c r="A5132" s="1">
        <v>18121057</v>
      </c>
      <c r="B5132" s="1" t="s">
        <v>10390</v>
      </c>
      <c r="C5132" s="1" t="s">
        <v>13620</v>
      </c>
      <c r="D5132" s="1" t="s">
        <v>10392</v>
      </c>
      <c r="E5132" s="1" t="s">
        <v>66</v>
      </c>
      <c r="F5132" s="1" t="s">
        <v>1042</v>
      </c>
      <c r="G5132" s="1" t="s">
        <v>1043</v>
      </c>
    </row>
    <row r="5133" spans="1:7" x14ac:dyDescent="0.25">
      <c r="A5133" s="1">
        <v>18121059</v>
      </c>
      <c r="B5133" s="1" t="s">
        <v>10396</v>
      </c>
      <c r="C5133" s="1" t="s">
        <v>10397</v>
      </c>
      <c r="D5133" s="1" t="s">
        <v>10398</v>
      </c>
      <c r="E5133" s="1" t="s">
        <v>66</v>
      </c>
      <c r="F5133" s="1" t="s">
        <v>2219</v>
      </c>
      <c r="G5133" s="1" t="s">
        <v>2220</v>
      </c>
    </row>
    <row r="5134" spans="1:7" x14ac:dyDescent="0.25">
      <c r="A5134" s="1">
        <v>18121062</v>
      </c>
      <c r="B5134" s="1" t="s">
        <v>13621</v>
      </c>
      <c r="C5134" s="1" t="s">
        <v>13622</v>
      </c>
      <c r="D5134" s="1" t="s">
        <v>13623</v>
      </c>
      <c r="E5134" s="1" t="s">
        <v>66</v>
      </c>
      <c r="F5134" s="1" t="s">
        <v>1034</v>
      </c>
      <c r="G5134" s="1" t="s">
        <v>1035</v>
      </c>
    </row>
    <row r="5135" spans="1:7" x14ac:dyDescent="0.25">
      <c r="A5135" s="1">
        <v>18121065</v>
      </c>
      <c r="B5135" s="1" t="s">
        <v>10408</v>
      </c>
      <c r="C5135" s="1" t="s">
        <v>10409</v>
      </c>
      <c r="D5135" s="1" t="s">
        <v>10410</v>
      </c>
      <c r="E5135" s="1" t="s">
        <v>66</v>
      </c>
      <c r="F5135" s="1" t="s">
        <v>1034</v>
      </c>
      <c r="G5135" s="1" t="s">
        <v>1035</v>
      </c>
    </row>
    <row r="5136" spans="1:7" x14ac:dyDescent="0.25">
      <c r="A5136" s="1">
        <v>18121068</v>
      </c>
      <c r="B5136" s="1" t="s">
        <v>13624</v>
      </c>
      <c r="C5136" s="1" t="s">
        <v>13625</v>
      </c>
      <c r="D5136" s="1" t="s">
        <v>13626</v>
      </c>
      <c r="E5136" s="1" t="s">
        <v>66</v>
      </c>
      <c r="F5136" s="1" t="s">
        <v>13627</v>
      </c>
      <c r="G5136" s="1" t="s">
        <v>13628</v>
      </c>
    </row>
    <row r="5137" spans="1:7" x14ac:dyDescent="0.25">
      <c r="A5137" s="1">
        <v>18121069</v>
      </c>
      <c r="B5137" s="1" t="s">
        <v>13629</v>
      </c>
      <c r="C5137" s="1" t="s">
        <v>13630</v>
      </c>
      <c r="D5137" s="1" t="s">
        <v>13631</v>
      </c>
      <c r="E5137" s="1" t="s">
        <v>66</v>
      </c>
      <c r="F5137" s="1" t="s">
        <v>13632</v>
      </c>
      <c r="G5137" s="1" t="s">
        <v>13633</v>
      </c>
    </row>
    <row r="5138" spans="1:7" x14ac:dyDescent="0.25">
      <c r="A5138" s="1">
        <v>18123000</v>
      </c>
      <c r="B5138" s="1" t="s">
        <v>13634</v>
      </c>
      <c r="C5138" s="1" t="s">
        <v>13635</v>
      </c>
      <c r="D5138" s="1" t="s">
        <v>13636</v>
      </c>
      <c r="E5138" s="1" t="s">
        <v>66</v>
      </c>
      <c r="F5138" s="1" t="s">
        <v>13637</v>
      </c>
      <c r="G5138" s="1" t="s">
        <v>13638</v>
      </c>
    </row>
    <row r="5139" spans="1:7" x14ac:dyDescent="0.25">
      <c r="A5139" s="1">
        <v>18123001</v>
      </c>
      <c r="B5139" s="1" t="s">
        <v>13639</v>
      </c>
      <c r="C5139" s="1" t="s">
        <v>13640</v>
      </c>
      <c r="D5139" s="1" t="s">
        <v>13641</v>
      </c>
      <c r="E5139" s="1" t="s">
        <v>66</v>
      </c>
      <c r="F5139" s="1" t="s">
        <v>1034</v>
      </c>
      <c r="G5139" s="1" t="s">
        <v>1035</v>
      </c>
    </row>
    <row r="5140" spans="1:7" x14ac:dyDescent="0.25">
      <c r="A5140" s="1">
        <v>18123002</v>
      </c>
      <c r="B5140" s="1" t="s">
        <v>13642</v>
      </c>
      <c r="C5140" s="1" t="s">
        <v>13643</v>
      </c>
      <c r="D5140" s="1" t="s">
        <v>13644</v>
      </c>
      <c r="E5140" s="1" t="s">
        <v>66</v>
      </c>
      <c r="F5140" s="1" t="s">
        <v>1042</v>
      </c>
      <c r="G5140" s="1" t="s">
        <v>1043</v>
      </c>
    </row>
    <row r="5141" spans="1:7" x14ac:dyDescent="0.25">
      <c r="A5141" s="1">
        <v>18123003</v>
      </c>
      <c r="B5141" s="1" t="s">
        <v>2216</v>
      </c>
      <c r="C5141" s="1" t="s">
        <v>13645</v>
      </c>
      <c r="D5141" s="1" t="s">
        <v>2218</v>
      </c>
      <c r="E5141" s="1" t="s">
        <v>66</v>
      </c>
      <c r="F5141" s="1" t="s">
        <v>2219</v>
      </c>
      <c r="G5141" s="1" t="s">
        <v>2220</v>
      </c>
    </row>
    <row r="5142" spans="1:7" x14ac:dyDescent="0.25">
      <c r="A5142" s="1">
        <v>18125001</v>
      </c>
      <c r="B5142" s="1" t="s">
        <v>13646</v>
      </c>
      <c r="C5142" s="1" t="s">
        <v>13647</v>
      </c>
      <c r="D5142" s="1" t="s">
        <v>13648</v>
      </c>
      <c r="E5142" s="1" t="s">
        <v>66</v>
      </c>
      <c r="F5142" s="1" t="s">
        <v>1042</v>
      </c>
      <c r="G5142" s="1" t="s">
        <v>1043</v>
      </c>
    </row>
    <row r="5143" spans="1:7" x14ac:dyDescent="0.25">
      <c r="A5143" s="1">
        <v>18133001</v>
      </c>
      <c r="B5143" s="1" t="s">
        <v>13649</v>
      </c>
      <c r="C5143" s="1" t="s">
        <v>13650</v>
      </c>
      <c r="D5143" s="1" t="s">
        <v>13651</v>
      </c>
      <c r="E5143" s="1" t="s">
        <v>66</v>
      </c>
      <c r="F5143" s="1" t="s">
        <v>13590</v>
      </c>
      <c r="G5143" s="1" t="s">
        <v>13591</v>
      </c>
    </row>
    <row r="5144" spans="1:7" x14ac:dyDescent="0.25">
      <c r="A5144" s="1">
        <v>18133002</v>
      </c>
      <c r="B5144" s="1" t="s">
        <v>13652</v>
      </c>
      <c r="C5144" s="1" t="s">
        <v>13653</v>
      </c>
      <c r="D5144" s="1" t="s">
        <v>13654</v>
      </c>
      <c r="E5144" s="1" t="s">
        <v>66</v>
      </c>
      <c r="F5144" s="1" t="s">
        <v>13655</v>
      </c>
      <c r="G5144" s="1" t="s">
        <v>13656</v>
      </c>
    </row>
    <row r="5145" spans="1:7" x14ac:dyDescent="0.25">
      <c r="A5145" s="1">
        <v>18221005</v>
      </c>
      <c r="B5145" s="1" t="s">
        <v>13657</v>
      </c>
      <c r="C5145" s="1" t="s">
        <v>13658</v>
      </c>
      <c r="D5145" s="1" t="s">
        <v>13659</v>
      </c>
      <c r="E5145" s="1" t="s">
        <v>66</v>
      </c>
      <c r="G5145" s="1" t="s">
        <v>199</v>
      </c>
    </row>
    <row r="5146" spans="1:7" x14ac:dyDescent="0.25">
      <c r="A5146" s="1">
        <v>18221006</v>
      </c>
      <c r="B5146" s="1" t="s">
        <v>13660</v>
      </c>
      <c r="C5146" s="1" t="s">
        <v>13661</v>
      </c>
      <c r="D5146" s="1" t="s">
        <v>13662</v>
      </c>
      <c r="E5146" s="1" t="s">
        <v>66</v>
      </c>
      <c r="G5146" s="1" t="s">
        <v>199</v>
      </c>
    </row>
    <row r="5147" spans="1:7" x14ac:dyDescent="0.25">
      <c r="A5147" s="1">
        <v>18221007</v>
      </c>
      <c r="B5147" s="1" t="s">
        <v>13663</v>
      </c>
      <c r="C5147" s="1" t="s">
        <v>13664</v>
      </c>
      <c r="D5147" s="1" t="s">
        <v>13665</v>
      </c>
      <c r="E5147" s="1" t="s">
        <v>66</v>
      </c>
      <c r="G5147" s="1" t="s">
        <v>199</v>
      </c>
    </row>
    <row r="5148" spans="1:7" x14ac:dyDescent="0.25">
      <c r="A5148" s="1">
        <v>18233000</v>
      </c>
      <c r="B5148" s="1" t="s">
        <v>2213</v>
      </c>
      <c r="C5148" s="1" t="s">
        <v>2214</v>
      </c>
      <c r="D5148" s="1" t="s">
        <v>2215</v>
      </c>
      <c r="E5148" s="1" t="s">
        <v>66</v>
      </c>
      <c r="F5148" s="1" t="s">
        <v>3269</v>
      </c>
      <c r="G5148" s="1" t="s">
        <v>3270</v>
      </c>
    </row>
    <row r="5149" spans="1:7" x14ac:dyDescent="0.25">
      <c r="A5149" s="1">
        <v>18243000</v>
      </c>
      <c r="B5149" s="1" t="s">
        <v>13666</v>
      </c>
      <c r="C5149" s="1" t="s">
        <v>13667</v>
      </c>
      <c r="D5149" s="1" t="s">
        <v>13668</v>
      </c>
      <c r="E5149" s="1" t="s">
        <v>66</v>
      </c>
      <c r="F5149" s="1" t="s">
        <v>2475</v>
      </c>
      <c r="G5149" s="1" t="s">
        <v>2476</v>
      </c>
    </row>
    <row r="5150" spans="1:7" x14ac:dyDescent="0.25">
      <c r="A5150" s="1">
        <v>18341000</v>
      </c>
      <c r="B5150" s="1" t="s">
        <v>13669</v>
      </c>
      <c r="C5150" s="1" t="s">
        <v>13670</v>
      </c>
      <c r="D5150" s="1" t="s">
        <v>13671</v>
      </c>
      <c r="E5150" s="1" t="s">
        <v>66</v>
      </c>
      <c r="F5150" s="1" t="s">
        <v>13672</v>
      </c>
      <c r="G5150" s="1" t="s">
        <v>13673</v>
      </c>
    </row>
    <row r="5151" spans="1:7" x14ac:dyDescent="0.25">
      <c r="A5151" s="1">
        <v>18343000</v>
      </c>
      <c r="B5151" s="1" t="s">
        <v>13674</v>
      </c>
      <c r="C5151" s="1" t="s">
        <v>13675</v>
      </c>
      <c r="D5151" s="1" t="s">
        <v>13676</v>
      </c>
      <c r="E5151" s="1" t="s">
        <v>66</v>
      </c>
      <c r="F5151" s="1" t="s">
        <v>13677</v>
      </c>
      <c r="G5151" s="1" t="s">
        <v>13678</v>
      </c>
    </row>
    <row r="5152" spans="1:7" x14ac:dyDescent="0.25">
      <c r="A5152" s="1">
        <v>18345000</v>
      </c>
      <c r="B5152" s="1" t="s">
        <v>13679</v>
      </c>
      <c r="C5152" s="1" t="s">
        <v>13680</v>
      </c>
      <c r="D5152" s="1" t="s">
        <v>13681</v>
      </c>
      <c r="E5152" s="1" t="s">
        <v>66</v>
      </c>
      <c r="F5152" s="1" t="s">
        <v>13677</v>
      </c>
      <c r="G5152" s="1" t="s">
        <v>13678</v>
      </c>
    </row>
    <row r="5153" spans="1:7" x14ac:dyDescent="0.25">
      <c r="A5153" s="1">
        <v>18431000</v>
      </c>
      <c r="B5153" s="1" t="s">
        <v>13652</v>
      </c>
      <c r="C5153" s="1" t="s">
        <v>13653</v>
      </c>
      <c r="D5153" s="1" t="s">
        <v>13654</v>
      </c>
      <c r="E5153" s="1" t="s">
        <v>66</v>
      </c>
      <c r="F5153" s="1" t="s">
        <v>13655</v>
      </c>
      <c r="G5153" s="1" t="s">
        <v>13656</v>
      </c>
    </row>
    <row r="5154" spans="1:7" x14ac:dyDescent="0.25">
      <c r="A5154" s="1">
        <v>18900001</v>
      </c>
      <c r="B5154" s="1" t="s">
        <v>13682</v>
      </c>
      <c r="C5154" s="1" t="s">
        <v>13683</v>
      </c>
      <c r="D5154" s="1" t="s">
        <v>13684</v>
      </c>
      <c r="E5154" s="1" t="s">
        <v>66</v>
      </c>
      <c r="G5154" s="1" t="s">
        <v>199</v>
      </c>
    </row>
    <row r="5155" spans="1:7" x14ac:dyDescent="0.25">
      <c r="A5155" s="1">
        <v>18990000</v>
      </c>
      <c r="B5155" s="1" t="s">
        <v>10567</v>
      </c>
      <c r="C5155" s="1" t="s">
        <v>10568</v>
      </c>
      <c r="D5155" s="1" t="s">
        <v>10569</v>
      </c>
      <c r="E5155" s="1" t="s">
        <v>66</v>
      </c>
      <c r="G5155" s="1" t="s">
        <v>199</v>
      </c>
    </row>
    <row r="5156" spans="1:7" x14ac:dyDescent="0.25">
      <c r="A5156" s="1">
        <v>18990001</v>
      </c>
      <c r="B5156" s="1" t="s">
        <v>10570</v>
      </c>
      <c r="C5156" s="1" t="s">
        <v>10571</v>
      </c>
      <c r="D5156" s="1" t="s">
        <v>10572</v>
      </c>
      <c r="E5156" s="1" t="s">
        <v>66</v>
      </c>
      <c r="G5156" s="1" t="s">
        <v>199</v>
      </c>
    </row>
    <row r="5157" spans="1:7" x14ac:dyDescent="0.25">
      <c r="A5157" s="1">
        <v>18990002</v>
      </c>
      <c r="B5157" s="1" t="s">
        <v>13685</v>
      </c>
      <c r="C5157" s="1" t="s">
        <v>13686</v>
      </c>
      <c r="D5157" s="1" t="s">
        <v>13687</v>
      </c>
      <c r="E5157" s="1" t="s">
        <v>66</v>
      </c>
      <c r="G5157" s="1" t="s">
        <v>199</v>
      </c>
    </row>
    <row r="5158" spans="1:7" x14ac:dyDescent="0.25">
      <c r="A5158" s="1">
        <v>18990003</v>
      </c>
      <c r="B5158" s="1" t="s">
        <v>13688</v>
      </c>
      <c r="C5158" s="1" t="s">
        <v>13689</v>
      </c>
      <c r="D5158" s="1" t="s">
        <v>13690</v>
      </c>
      <c r="E5158" s="1" t="s">
        <v>66</v>
      </c>
      <c r="G5158" s="1" t="s">
        <v>199</v>
      </c>
    </row>
    <row r="5159" spans="1:7" x14ac:dyDescent="0.25">
      <c r="A5159" s="1">
        <v>19002001</v>
      </c>
      <c r="B5159" s="1" t="s">
        <v>13691</v>
      </c>
      <c r="C5159" s="1" t="s">
        <v>13692</v>
      </c>
      <c r="D5159" s="1" t="s">
        <v>13693</v>
      </c>
      <c r="E5159" s="1" t="s">
        <v>66</v>
      </c>
      <c r="F5159" s="1" t="s">
        <v>10480</v>
      </c>
      <c r="G5159" s="1" t="s">
        <v>10481</v>
      </c>
    </row>
    <row r="5160" spans="1:7" x14ac:dyDescent="0.25">
      <c r="A5160" s="1">
        <v>19002003</v>
      </c>
      <c r="B5160" s="1" t="s">
        <v>13694</v>
      </c>
      <c r="C5160" s="1" t="s">
        <v>13695</v>
      </c>
      <c r="D5160" s="1" t="s">
        <v>13696</v>
      </c>
      <c r="E5160" s="1" t="s">
        <v>66</v>
      </c>
      <c r="F5160" s="1" t="s">
        <v>10480</v>
      </c>
      <c r="G5160" s="1" t="s">
        <v>10481</v>
      </c>
    </row>
    <row r="5161" spans="1:7" x14ac:dyDescent="0.25">
      <c r="A5161" s="1">
        <v>19002014</v>
      </c>
      <c r="B5161" s="1" t="s">
        <v>13697</v>
      </c>
      <c r="C5161" s="1" t="s">
        <v>13698</v>
      </c>
      <c r="D5161" s="1" t="s">
        <v>13699</v>
      </c>
      <c r="E5161" s="1" t="s">
        <v>66</v>
      </c>
      <c r="F5161" s="1" t="s">
        <v>10480</v>
      </c>
      <c r="G5161" s="1" t="s">
        <v>10481</v>
      </c>
    </row>
    <row r="5162" spans="1:7" x14ac:dyDescent="0.25">
      <c r="A5162" s="1">
        <v>19002015</v>
      </c>
      <c r="B5162" s="1" t="s">
        <v>13700</v>
      </c>
      <c r="C5162" s="1" t="s">
        <v>13701</v>
      </c>
      <c r="D5162" s="1" t="s">
        <v>13702</v>
      </c>
      <c r="E5162" s="1" t="s">
        <v>66</v>
      </c>
      <c r="F5162" s="1" t="s">
        <v>10480</v>
      </c>
      <c r="G5162" s="1" t="s">
        <v>10481</v>
      </c>
    </row>
    <row r="5163" spans="1:7" x14ac:dyDescent="0.25">
      <c r="A5163" s="1">
        <v>19002016</v>
      </c>
      <c r="B5163" s="1" t="s">
        <v>13703</v>
      </c>
      <c r="C5163" s="1" t="s">
        <v>13704</v>
      </c>
      <c r="D5163" s="1" t="s">
        <v>13705</v>
      </c>
      <c r="E5163" s="1" t="s">
        <v>66</v>
      </c>
      <c r="F5163" s="1" t="s">
        <v>10480</v>
      </c>
      <c r="G5163" s="1" t="s">
        <v>10481</v>
      </c>
    </row>
    <row r="5164" spans="1:7" x14ac:dyDescent="0.25">
      <c r="A5164" s="1">
        <v>19002017</v>
      </c>
      <c r="B5164" s="1" t="s">
        <v>13706</v>
      </c>
      <c r="C5164" s="1" t="s">
        <v>13707</v>
      </c>
      <c r="D5164" s="1" t="s">
        <v>13708</v>
      </c>
      <c r="E5164" s="1" t="s">
        <v>66</v>
      </c>
      <c r="F5164" s="1" t="s">
        <v>10480</v>
      </c>
      <c r="G5164" s="1" t="s">
        <v>10481</v>
      </c>
    </row>
    <row r="5165" spans="1:7" x14ac:dyDescent="0.25">
      <c r="A5165" s="1">
        <v>19002018</v>
      </c>
      <c r="B5165" s="1" t="s">
        <v>12456</v>
      </c>
      <c r="C5165" s="1" t="s">
        <v>12457</v>
      </c>
      <c r="D5165" s="1" t="s">
        <v>12458</v>
      </c>
      <c r="E5165" s="1" t="s">
        <v>65</v>
      </c>
      <c r="F5165" s="1" t="s">
        <v>1639</v>
      </c>
      <c r="G5165" s="1" t="s">
        <v>1640</v>
      </c>
    </row>
    <row r="5166" spans="1:7" x14ac:dyDescent="0.25">
      <c r="A5166" s="1">
        <v>19002019</v>
      </c>
      <c r="B5166" s="1" t="s">
        <v>12459</v>
      </c>
      <c r="C5166" s="1" t="s">
        <v>12460</v>
      </c>
      <c r="D5166" s="1" t="s">
        <v>12461</v>
      </c>
      <c r="E5166" s="1" t="s">
        <v>66</v>
      </c>
      <c r="F5166" s="1" t="s">
        <v>1639</v>
      </c>
      <c r="G5166" s="1" t="s">
        <v>1640</v>
      </c>
    </row>
    <row r="5167" spans="1:7" x14ac:dyDescent="0.25">
      <c r="A5167" s="1">
        <v>19002020</v>
      </c>
      <c r="B5167" s="1" t="s">
        <v>12445</v>
      </c>
      <c r="C5167" s="1" t="s">
        <v>12446</v>
      </c>
      <c r="D5167" s="1" t="s">
        <v>12447</v>
      </c>
      <c r="E5167" s="1" t="s">
        <v>65</v>
      </c>
      <c r="F5167" s="1" t="s">
        <v>1639</v>
      </c>
      <c r="G5167" s="1" t="s">
        <v>1640</v>
      </c>
    </row>
    <row r="5168" spans="1:7" x14ac:dyDescent="0.25">
      <c r="A5168" s="1">
        <v>19010000</v>
      </c>
      <c r="B5168" s="1" t="s">
        <v>10482</v>
      </c>
      <c r="C5168" s="1" t="s">
        <v>10483</v>
      </c>
      <c r="D5168" s="1" t="s">
        <v>10484</v>
      </c>
      <c r="E5168" s="1" t="s">
        <v>66</v>
      </c>
      <c r="F5168" s="1" t="s">
        <v>1656</v>
      </c>
      <c r="G5168" s="1" t="s">
        <v>1657</v>
      </c>
    </row>
    <row r="5169" spans="1:7" x14ac:dyDescent="0.25">
      <c r="A5169" s="1">
        <v>19010023</v>
      </c>
      <c r="B5169" s="1" t="s">
        <v>10490</v>
      </c>
      <c r="C5169" s="1" t="s">
        <v>10491</v>
      </c>
      <c r="D5169" s="1" t="s">
        <v>10492</v>
      </c>
      <c r="E5169" s="1" t="s">
        <v>66</v>
      </c>
      <c r="F5169" s="1" t="s">
        <v>4851</v>
      </c>
      <c r="G5169" s="1" t="s">
        <v>4852</v>
      </c>
    </row>
    <row r="5170" spans="1:7" x14ac:dyDescent="0.25">
      <c r="A5170" s="1">
        <v>19010027</v>
      </c>
      <c r="B5170" s="1" t="s">
        <v>10493</v>
      </c>
      <c r="C5170" s="1" t="s">
        <v>10494</v>
      </c>
      <c r="D5170" s="1" t="s">
        <v>10495</v>
      </c>
      <c r="E5170" s="1" t="s">
        <v>66</v>
      </c>
      <c r="F5170" s="1" t="s">
        <v>10488</v>
      </c>
      <c r="G5170" s="1" t="s">
        <v>10489</v>
      </c>
    </row>
    <row r="5171" spans="1:7" x14ac:dyDescent="0.25">
      <c r="A5171" s="1">
        <v>19010031</v>
      </c>
      <c r="B5171" s="1" t="s">
        <v>10496</v>
      </c>
      <c r="C5171" s="1" t="s">
        <v>10497</v>
      </c>
      <c r="D5171" s="1" t="s">
        <v>10498</v>
      </c>
      <c r="E5171" s="1" t="s">
        <v>66</v>
      </c>
      <c r="F5171" s="1" t="s">
        <v>4851</v>
      </c>
      <c r="G5171" s="1" t="s">
        <v>4852</v>
      </c>
    </row>
    <row r="5172" spans="1:7" x14ac:dyDescent="0.25">
      <c r="A5172" s="1">
        <v>19010039</v>
      </c>
      <c r="B5172" s="1" t="s">
        <v>10499</v>
      </c>
      <c r="C5172" s="1" t="s">
        <v>10500</v>
      </c>
      <c r="D5172" s="1" t="s">
        <v>10501</v>
      </c>
      <c r="E5172" s="1" t="s">
        <v>66</v>
      </c>
      <c r="F5172" s="1" t="s">
        <v>10488</v>
      </c>
      <c r="G5172" s="1" t="s">
        <v>10489</v>
      </c>
    </row>
    <row r="5173" spans="1:7" x14ac:dyDescent="0.25">
      <c r="A5173" s="1">
        <v>19010045</v>
      </c>
      <c r="B5173" s="1" t="s">
        <v>10502</v>
      </c>
      <c r="C5173" s="1" t="s">
        <v>10503</v>
      </c>
      <c r="D5173" s="1" t="s">
        <v>10504</v>
      </c>
      <c r="E5173" s="1" t="s">
        <v>66</v>
      </c>
      <c r="F5173" s="1" t="s">
        <v>4851</v>
      </c>
      <c r="G5173" s="1" t="s">
        <v>4852</v>
      </c>
    </row>
    <row r="5174" spans="1:7" x14ac:dyDescent="0.25">
      <c r="A5174" s="1">
        <v>19010048</v>
      </c>
      <c r="B5174" s="1" t="s">
        <v>10505</v>
      </c>
      <c r="C5174" s="1" t="s">
        <v>10506</v>
      </c>
      <c r="D5174" s="1" t="s">
        <v>10507</v>
      </c>
      <c r="E5174" s="1" t="s">
        <v>65</v>
      </c>
      <c r="F5174" s="1" t="s">
        <v>4851</v>
      </c>
      <c r="G5174" s="1" t="s">
        <v>4852</v>
      </c>
    </row>
    <row r="5175" spans="1:7" x14ac:dyDescent="0.25">
      <c r="A5175" s="1">
        <v>19010049</v>
      </c>
      <c r="B5175" s="1" t="s">
        <v>10508</v>
      </c>
      <c r="C5175" s="1" t="s">
        <v>10509</v>
      </c>
      <c r="D5175" s="1" t="s">
        <v>10510</v>
      </c>
      <c r="E5175" s="1" t="s">
        <v>66</v>
      </c>
      <c r="F5175" s="1" t="s">
        <v>4851</v>
      </c>
      <c r="G5175" s="1" t="s">
        <v>4852</v>
      </c>
    </row>
    <row r="5176" spans="1:7" x14ac:dyDescent="0.25">
      <c r="A5176" s="1">
        <v>19010052</v>
      </c>
      <c r="B5176" s="1" t="s">
        <v>10514</v>
      </c>
      <c r="C5176" s="1" t="s">
        <v>10515</v>
      </c>
      <c r="D5176" s="1" t="s">
        <v>10516</v>
      </c>
      <c r="E5176" s="1" t="s">
        <v>66</v>
      </c>
      <c r="F5176" s="1" t="s">
        <v>4851</v>
      </c>
      <c r="G5176" s="1" t="s">
        <v>4852</v>
      </c>
    </row>
    <row r="5177" spans="1:7" x14ac:dyDescent="0.25">
      <c r="A5177" s="1">
        <v>19010053</v>
      </c>
      <c r="B5177" s="1" t="s">
        <v>10517</v>
      </c>
      <c r="C5177" s="1" t="s">
        <v>10518</v>
      </c>
      <c r="D5177" s="1" t="s">
        <v>10519</v>
      </c>
      <c r="E5177" s="1" t="s">
        <v>65</v>
      </c>
      <c r="F5177" s="1" t="s">
        <v>2148</v>
      </c>
      <c r="G5177" s="1" t="s">
        <v>2149</v>
      </c>
    </row>
    <row r="5178" spans="1:7" x14ac:dyDescent="0.25">
      <c r="A5178" s="1">
        <v>19010057</v>
      </c>
      <c r="B5178" s="1" t="s">
        <v>10520</v>
      </c>
      <c r="C5178" s="1" t="s">
        <v>10521</v>
      </c>
      <c r="D5178" s="1" t="s">
        <v>10522</v>
      </c>
      <c r="E5178" s="1" t="s">
        <v>65</v>
      </c>
      <c r="F5178" s="1" t="s">
        <v>2148</v>
      </c>
      <c r="G5178" s="1" t="s">
        <v>2149</v>
      </c>
    </row>
    <row r="5179" spans="1:7" x14ac:dyDescent="0.25">
      <c r="A5179" s="1">
        <v>19010058</v>
      </c>
      <c r="B5179" s="1" t="s">
        <v>10523</v>
      </c>
      <c r="C5179" s="1" t="s">
        <v>10524</v>
      </c>
      <c r="D5179" s="1" t="s">
        <v>10525</v>
      </c>
      <c r="E5179" s="1" t="s">
        <v>65</v>
      </c>
      <c r="F5179" s="1" t="s">
        <v>2148</v>
      </c>
      <c r="G5179" s="1" t="s">
        <v>2149</v>
      </c>
    </row>
    <row r="5180" spans="1:7" x14ac:dyDescent="0.25">
      <c r="A5180" s="1">
        <v>19010066</v>
      </c>
      <c r="B5180" s="1" t="s">
        <v>13709</v>
      </c>
      <c r="C5180" s="1" t="s">
        <v>13710</v>
      </c>
      <c r="D5180" s="1" t="s">
        <v>13711</v>
      </c>
      <c r="E5180" s="1" t="s">
        <v>66</v>
      </c>
      <c r="F5180" s="1" t="s">
        <v>13712</v>
      </c>
      <c r="G5180" s="1" t="s">
        <v>13713</v>
      </c>
    </row>
    <row r="5181" spans="1:7" x14ac:dyDescent="0.25">
      <c r="A5181" s="1">
        <v>19010073</v>
      </c>
      <c r="B5181" s="1" t="s">
        <v>10576</v>
      </c>
      <c r="C5181" s="1" t="s">
        <v>10577</v>
      </c>
      <c r="D5181" s="1" t="s">
        <v>10578</v>
      </c>
      <c r="E5181" s="1" t="s">
        <v>66</v>
      </c>
      <c r="F5181" s="1" t="s">
        <v>4851</v>
      </c>
      <c r="G5181" s="1" t="s">
        <v>4852</v>
      </c>
    </row>
    <row r="5182" spans="1:7" x14ac:dyDescent="0.25">
      <c r="A5182" s="1">
        <v>19010080</v>
      </c>
      <c r="B5182" s="1" t="s">
        <v>10579</v>
      </c>
      <c r="C5182" s="1" t="s">
        <v>10580</v>
      </c>
      <c r="D5182" s="1" t="s">
        <v>10581</v>
      </c>
      <c r="E5182" s="1" t="s">
        <v>65</v>
      </c>
      <c r="F5182" s="1" t="s">
        <v>4851</v>
      </c>
      <c r="G5182" s="1" t="s">
        <v>4852</v>
      </c>
    </row>
    <row r="5183" spans="1:7" x14ac:dyDescent="0.25">
      <c r="A5183" s="1">
        <v>19010088</v>
      </c>
      <c r="B5183" s="1" t="s">
        <v>10588</v>
      </c>
      <c r="C5183" s="1" t="s">
        <v>10589</v>
      </c>
      <c r="D5183" s="1" t="s">
        <v>10590</v>
      </c>
      <c r="E5183" s="1" t="s">
        <v>66</v>
      </c>
      <c r="F5183" s="1" t="s">
        <v>1656</v>
      </c>
      <c r="G5183" s="1" t="s">
        <v>1657</v>
      </c>
    </row>
    <row r="5184" spans="1:7" x14ac:dyDescent="0.25">
      <c r="A5184" s="1">
        <v>19010093</v>
      </c>
      <c r="B5184" s="1" t="s">
        <v>10591</v>
      </c>
      <c r="C5184" s="1" t="s">
        <v>10592</v>
      </c>
      <c r="D5184" s="1" t="s">
        <v>10593</v>
      </c>
      <c r="E5184" s="1" t="s">
        <v>66</v>
      </c>
      <c r="F5184" s="1" t="s">
        <v>4851</v>
      </c>
      <c r="G5184" s="1" t="s">
        <v>4852</v>
      </c>
    </row>
    <row r="5185" spans="1:7" x14ac:dyDescent="0.25">
      <c r="A5185" s="1">
        <v>19010094</v>
      </c>
      <c r="B5185" s="1" t="s">
        <v>13714</v>
      </c>
      <c r="C5185" s="1" t="s">
        <v>13715</v>
      </c>
      <c r="D5185" s="1" t="s">
        <v>13716</v>
      </c>
      <c r="E5185" s="1" t="s">
        <v>66</v>
      </c>
      <c r="F5185" s="1" t="s">
        <v>13712</v>
      </c>
      <c r="G5185" s="1" t="s">
        <v>13713</v>
      </c>
    </row>
    <row r="5186" spans="1:7" x14ac:dyDescent="0.25">
      <c r="A5186" s="1">
        <v>19010095</v>
      </c>
      <c r="B5186" s="1" t="s">
        <v>13717</v>
      </c>
      <c r="C5186" s="1" t="s">
        <v>13718</v>
      </c>
      <c r="D5186" s="1" t="s">
        <v>13719</v>
      </c>
      <c r="E5186" s="1" t="s">
        <v>66</v>
      </c>
      <c r="F5186" s="1" t="s">
        <v>13712</v>
      </c>
      <c r="G5186" s="1" t="s">
        <v>13713</v>
      </c>
    </row>
    <row r="5187" spans="1:7" x14ac:dyDescent="0.25">
      <c r="A5187" s="1">
        <v>19010108</v>
      </c>
      <c r="B5187" s="1" t="s">
        <v>10615</v>
      </c>
      <c r="C5187" s="1" t="s">
        <v>10616</v>
      </c>
      <c r="D5187" s="1" t="s">
        <v>10617</v>
      </c>
      <c r="E5187" s="1" t="s">
        <v>65</v>
      </c>
      <c r="F5187" s="1" t="s">
        <v>2148</v>
      </c>
      <c r="G5187" s="1" t="s">
        <v>2149</v>
      </c>
    </row>
    <row r="5188" spans="1:7" x14ac:dyDescent="0.25">
      <c r="A5188" s="1">
        <v>19010117</v>
      </c>
      <c r="B5188" s="1" t="s">
        <v>10618</v>
      </c>
      <c r="C5188" s="1" t="s">
        <v>10619</v>
      </c>
      <c r="D5188" s="1" t="s">
        <v>10620</v>
      </c>
      <c r="E5188" s="1" t="s">
        <v>66</v>
      </c>
      <c r="F5188" s="1" t="s">
        <v>10488</v>
      </c>
      <c r="G5188" s="1" t="s">
        <v>10489</v>
      </c>
    </row>
    <row r="5189" spans="1:7" x14ac:dyDescent="0.25">
      <c r="A5189" s="1">
        <v>19010150</v>
      </c>
      <c r="B5189" s="1" t="s">
        <v>10630</v>
      </c>
      <c r="C5189" s="1" t="s">
        <v>10631</v>
      </c>
      <c r="D5189" s="1" t="s">
        <v>10632</v>
      </c>
      <c r="E5189" s="1" t="s">
        <v>66</v>
      </c>
      <c r="F5189" s="1" t="s">
        <v>1656</v>
      </c>
      <c r="G5189" s="1" t="s">
        <v>1657</v>
      </c>
    </row>
    <row r="5190" spans="1:7" x14ac:dyDescent="0.25">
      <c r="A5190" s="1">
        <v>19010158</v>
      </c>
      <c r="B5190" s="1" t="s">
        <v>10636</v>
      </c>
      <c r="C5190" s="1" t="s">
        <v>10637</v>
      </c>
      <c r="D5190" s="1" t="s">
        <v>10638</v>
      </c>
      <c r="E5190" s="1" t="s">
        <v>66</v>
      </c>
      <c r="F5190" s="1" t="s">
        <v>1656</v>
      </c>
      <c r="G5190" s="1" t="s">
        <v>1657</v>
      </c>
    </row>
    <row r="5191" spans="1:7" x14ac:dyDescent="0.25">
      <c r="A5191" s="1">
        <v>19010159</v>
      </c>
      <c r="B5191" s="1" t="s">
        <v>10639</v>
      </c>
      <c r="C5191" s="1" t="s">
        <v>10640</v>
      </c>
      <c r="D5191" s="1" t="s">
        <v>10641</v>
      </c>
      <c r="E5191" s="1" t="s">
        <v>66</v>
      </c>
      <c r="F5191" s="1" t="s">
        <v>1656</v>
      </c>
      <c r="G5191" s="1" t="s">
        <v>1657</v>
      </c>
    </row>
    <row r="5192" spans="1:7" x14ac:dyDescent="0.25">
      <c r="A5192" s="1">
        <v>19010160</v>
      </c>
      <c r="B5192" s="1" t="s">
        <v>10642</v>
      </c>
      <c r="C5192" s="1" t="s">
        <v>10643</v>
      </c>
      <c r="D5192" s="1" t="s">
        <v>10644</v>
      </c>
      <c r="E5192" s="1" t="s">
        <v>66</v>
      </c>
      <c r="F5192" s="1" t="s">
        <v>1656</v>
      </c>
      <c r="G5192" s="1" t="s">
        <v>1657</v>
      </c>
    </row>
    <row r="5193" spans="1:7" x14ac:dyDescent="0.25">
      <c r="A5193" s="1">
        <v>19010163</v>
      </c>
      <c r="B5193" s="1" t="s">
        <v>10645</v>
      </c>
      <c r="C5193" s="1" t="s">
        <v>10646</v>
      </c>
      <c r="D5193" s="1" t="s">
        <v>10647</v>
      </c>
      <c r="E5193" s="1" t="s">
        <v>66</v>
      </c>
      <c r="F5193" s="1" t="s">
        <v>1656</v>
      </c>
      <c r="G5193" s="1" t="s">
        <v>1657</v>
      </c>
    </row>
    <row r="5194" spans="1:7" x14ac:dyDescent="0.25">
      <c r="A5194" s="1">
        <v>19010221</v>
      </c>
      <c r="B5194" s="1" t="s">
        <v>10651</v>
      </c>
      <c r="C5194" s="1" t="s">
        <v>10652</v>
      </c>
      <c r="D5194" s="1" t="s">
        <v>10653</v>
      </c>
      <c r="E5194" s="1" t="s">
        <v>66</v>
      </c>
      <c r="F5194" s="1" t="s">
        <v>4851</v>
      </c>
      <c r="G5194" s="1" t="s">
        <v>4852</v>
      </c>
    </row>
    <row r="5195" spans="1:7" x14ac:dyDescent="0.25">
      <c r="A5195" s="1">
        <v>19011104</v>
      </c>
      <c r="B5195" s="1" t="s">
        <v>13720</v>
      </c>
      <c r="C5195" s="1" t="s">
        <v>13721</v>
      </c>
      <c r="D5195" s="1" t="s">
        <v>13722</v>
      </c>
      <c r="E5195" s="1" t="s">
        <v>66</v>
      </c>
      <c r="F5195" s="1" t="s">
        <v>923</v>
      </c>
      <c r="G5195" s="1" t="s">
        <v>924</v>
      </c>
    </row>
    <row r="5196" spans="1:7" x14ac:dyDescent="0.25">
      <c r="A5196" s="1">
        <v>19011150</v>
      </c>
      <c r="B5196" s="1" t="s">
        <v>10654</v>
      </c>
      <c r="C5196" s="1" t="s">
        <v>10655</v>
      </c>
      <c r="D5196" s="1" t="s">
        <v>10656</v>
      </c>
      <c r="E5196" s="1" t="s">
        <v>66</v>
      </c>
      <c r="F5196" s="1" t="s">
        <v>4851</v>
      </c>
      <c r="G5196" s="1" t="s">
        <v>4852</v>
      </c>
    </row>
    <row r="5197" spans="1:7" x14ac:dyDescent="0.25">
      <c r="A5197" s="1">
        <v>19012000</v>
      </c>
      <c r="B5197" s="1" t="s">
        <v>12195</v>
      </c>
      <c r="C5197" s="1" t="s">
        <v>12196</v>
      </c>
      <c r="D5197" s="1" t="s">
        <v>12197</v>
      </c>
      <c r="E5197" s="1" t="s">
        <v>66</v>
      </c>
      <c r="F5197" s="1" t="s">
        <v>1067</v>
      </c>
      <c r="G5197" s="1" t="s">
        <v>1068</v>
      </c>
    </row>
    <row r="5198" spans="1:7" x14ac:dyDescent="0.25">
      <c r="A5198" s="1">
        <v>19012001</v>
      </c>
      <c r="B5198" s="1" t="s">
        <v>10660</v>
      </c>
      <c r="C5198" s="1" t="s">
        <v>10661</v>
      </c>
      <c r="D5198" s="1" t="s">
        <v>10662</v>
      </c>
      <c r="E5198" s="1" t="s">
        <v>65</v>
      </c>
      <c r="F5198" s="1" t="s">
        <v>2148</v>
      </c>
      <c r="G5198" s="1" t="s">
        <v>2149</v>
      </c>
    </row>
    <row r="5199" spans="1:7" x14ac:dyDescent="0.25">
      <c r="A5199" s="1">
        <v>19015005</v>
      </c>
      <c r="B5199" s="1" t="s">
        <v>10663</v>
      </c>
      <c r="C5199" s="1" t="s">
        <v>10664</v>
      </c>
      <c r="D5199" s="1" t="s">
        <v>10665</v>
      </c>
      <c r="E5199" s="1" t="s">
        <v>66</v>
      </c>
      <c r="F5199" s="1" t="s">
        <v>4851</v>
      </c>
      <c r="G5199" s="1" t="s">
        <v>4852</v>
      </c>
    </row>
    <row r="5200" spans="1:7" x14ac:dyDescent="0.25">
      <c r="A5200" s="1">
        <v>19015009</v>
      </c>
      <c r="B5200" s="1" t="s">
        <v>11196</v>
      </c>
      <c r="C5200" s="1" t="s">
        <v>11197</v>
      </c>
      <c r="D5200" s="1" t="s">
        <v>11198</v>
      </c>
      <c r="E5200" s="1" t="s">
        <v>66</v>
      </c>
      <c r="F5200" s="1" t="s">
        <v>4851</v>
      </c>
      <c r="G5200" s="1" t="s">
        <v>4852</v>
      </c>
    </row>
    <row r="5201" spans="1:7" x14ac:dyDescent="0.25">
      <c r="A5201" s="1">
        <v>19015012</v>
      </c>
      <c r="B5201" s="1" t="s">
        <v>11205</v>
      </c>
      <c r="C5201" s="1" t="s">
        <v>11206</v>
      </c>
      <c r="D5201" s="1" t="s">
        <v>11207</v>
      </c>
      <c r="E5201" s="1" t="s">
        <v>66</v>
      </c>
      <c r="F5201" s="1" t="s">
        <v>1656</v>
      </c>
      <c r="G5201" s="1" t="s">
        <v>1657</v>
      </c>
    </row>
    <row r="5202" spans="1:7" x14ac:dyDescent="0.25">
      <c r="A5202" s="1">
        <v>19015030</v>
      </c>
      <c r="B5202" s="1" t="s">
        <v>10672</v>
      </c>
      <c r="C5202" s="1" t="s">
        <v>10673</v>
      </c>
      <c r="D5202" s="1" t="s">
        <v>10674</v>
      </c>
      <c r="E5202" s="1" t="s">
        <v>66</v>
      </c>
      <c r="F5202" s="1" t="s">
        <v>4851</v>
      </c>
      <c r="G5202" s="1" t="s">
        <v>4852</v>
      </c>
    </row>
    <row r="5203" spans="1:7" x14ac:dyDescent="0.25">
      <c r="A5203" s="1">
        <v>19015031</v>
      </c>
      <c r="B5203" s="1" t="s">
        <v>10675</v>
      </c>
      <c r="C5203" s="1" t="s">
        <v>10676</v>
      </c>
      <c r="D5203" s="1" t="s">
        <v>10677</v>
      </c>
      <c r="E5203" s="1" t="s">
        <v>66</v>
      </c>
      <c r="F5203" s="1" t="s">
        <v>4851</v>
      </c>
      <c r="G5203" s="1" t="s">
        <v>4852</v>
      </c>
    </row>
    <row r="5204" spans="1:7" x14ac:dyDescent="0.25">
      <c r="A5204" s="1">
        <v>19015035</v>
      </c>
      <c r="B5204" s="1" t="s">
        <v>10678</v>
      </c>
      <c r="C5204" s="1" t="s">
        <v>10679</v>
      </c>
      <c r="D5204" s="1" t="s">
        <v>10680</v>
      </c>
      <c r="E5204" s="1" t="s">
        <v>66</v>
      </c>
      <c r="F5204" s="1" t="s">
        <v>1656</v>
      </c>
      <c r="G5204" s="1" t="s">
        <v>1657</v>
      </c>
    </row>
    <row r="5205" spans="1:7" x14ac:dyDescent="0.25">
      <c r="A5205" s="1">
        <v>19015036</v>
      </c>
      <c r="B5205" s="1" t="s">
        <v>10681</v>
      </c>
      <c r="C5205" s="1" t="s">
        <v>10682</v>
      </c>
      <c r="D5205" s="1" t="s">
        <v>10683</v>
      </c>
      <c r="E5205" s="1" t="s">
        <v>66</v>
      </c>
      <c r="F5205" s="1" t="s">
        <v>4851</v>
      </c>
      <c r="G5205" s="1" t="s">
        <v>4852</v>
      </c>
    </row>
    <row r="5206" spans="1:7" x14ac:dyDescent="0.25">
      <c r="A5206" s="1">
        <v>19015047</v>
      </c>
      <c r="B5206" s="1" t="s">
        <v>10687</v>
      </c>
      <c r="C5206" s="1" t="s">
        <v>10688</v>
      </c>
      <c r="D5206" s="1" t="s">
        <v>10689</v>
      </c>
      <c r="E5206" s="1" t="s">
        <v>66</v>
      </c>
      <c r="F5206" s="1" t="s">
        <v>4851</v>
      </c>
      <c r="G5206" s="1" t="s">
        <v>4852</v>
      </c>
    </row>
    <row r="5207" spans="1:7" x14ac:dyDescent="0.25">
      <c r="A5207" s="1">
        <v>19015053</v>
      </c>
      <c r="B5207" s="1" t="s">
        <v>10690</v>
      </c>
      <c r="C5207" s="1" t="s">
        <v>10691</v>
      </c>
      <c r="D5207" s="1" t="s">
        <v>10692</v>
      </c>
      <c r="E5207" s="1" t="s">
        <v>66</v>
      </c>
      <c r="F5207" s="1" t="s">
        <v>1656</v>
      </c>
      <c r="G5207" s="1" t="s">
        <v>1657</v>
      </c>
    </row>
    <row r="5208" spans="1:7" x14ac:dyDescent="0.25">
      <c r="A5208" s="1">
        <v>19015054</v>
      </c>
      <c r="B5208" s="1" t="s">
        <v>10693</v>
      </c>
      <c r="C5208" s="1" t="s">
        <v>10694</v>
      </c>
      <c r="D5208" s="1" t="s">
        <v>10695</v>
      </c>
      <c r="E5208" s="1" t="s">
        <v>66</v>
      </c>
      <c r="F5208" s="1" t="s">
        <v>4851</v>
      </c>
      <c r="G5208" s="1" t="s">
        <v>4852</v>
      </c>
    </row>
    <row r="5209" spans="1:7" x14ac:dyDescent="0.25">
      <c r="A5209" s="1">
        <v>19015061</v>
      </c>
      <c r="B5209" s="1" t="s">
        <v>10696</v>
      </c>
      <c r="C5209" s="1" t="s">
        <v>10697</v>
      </c>
      <c r="D5209" s="1" t="s">
        <v>10698</v>
      </c>
      <c r="E5209" s="1" t="s">
        <v>66</v>
      </c>
      <c r="F5209" s="1" t="s">
        <v>4851</v>
      </c>
      <c r="G5209" s="1" t="s">
        <v>4852</v>
      </c>
    </row>
    <row r="5210" spans="1:7" x14ac:dyDescent="0.25">
      <c r="A5210" s="1">
        <v>19015065</v>
      </c>
      <c r="B5210" s="1" t="s">
        <v>10702</v>
      </c>
      <c r="C5210" s="1" t="s">
        <v>10703</v>
      </c>
      <c r="D5210" s="1" t="s">
        <v>10704</v>
      </c>
      <c r="E5210" s="1" t="s">
        <v>66</v>
      </c>
      <c r="F5210" s="1" t="s">
        <v>4851</v>
      </c>
      <c r="G5210" s="1" t="s">
        <v>4852</v>
      </c>
    </row>
    <row r="5211" spans="1:7" x14ac:dyDescent="0.25">
      <c r="A5211" s="1">
        <v>19015066</v>
      </c>
      <c r="B5211" s="1" t="s">
        <v>10705</v>
      </c>
      <c r="C5211" s="1" t="s">
        <v>10706</v>
      </c>
      <c r="D5211" s="1" t="s">
        <v>10707</v>
      </c>
      <c r="E5211" s="1" t="s">
        <v>66</v>
      </c>
      <c r="F5211" s="1" t="s">
        <v>4851</v>
      </c>
      <c r="G5211" s="1" t="s">
        <v>4852</v>
      </c>
    </row>
    <row r="5212" spans="1:7" x14ac:dyDescent="0.25">
      <c r="A5212" s="1">
        <v>19015084</v>
      </c>
      <c r="B5212" s="1" t="s">
        <v>10717</v>
      </c>
      <c r="C5212" s="1" t="s">
        <v>10718</v>
      </c>
      <c r="D5212" s="1" t="s">
        <v>10719</v>
      </c>
      <c r="E5212" s="1" t="s">
        <v>66</v>
      </c>
      <c r="F5212" s="1" t="s">
        <v>4851</v>
      </c>
      <c r="G5212" s="1" t="s">
        <v>4852</v>
      </c>
    </row>
    <row r="5213" spans="1:7" x14ac:dyDescent="0.25">
      <c r="A5213" s="1">
        <v>19015090</v>
      </c>
      <c r="B5213" s="1" t="s">
        <v>13723</v>
      </c>
      <c r="C5213" s="1" t="s">
        <v>13724</v>
      </c>
      <c r="D5213" s="1" t="s">
        <v>13725</v>
      </c>
      <c r="E5213" s="1" t="s">
        <v>66</v>
      </c>
      <c r="F5213" s="1" t="s">
        <v>1656</v>
      </c>
      <c r="G5213" s="1" t="s">
        <v>1657</v>
      </c>
    </row>
    <row r="5214" spans="1:7" x14ac:dyDescent="0.25">
      <c r="A5214" s="1">
        <v>19016003</v>
      </c>
      <c r="B5214" s="1" t="s">
        <v>10729</v>
      </c>
      <c r="C5214" s="1" t="s">
        <v>10730</v>
      </c>
      <c r="D5214" s="1" t="s">
        <v>10731</v>
      </c>
      <c r="E5214" s="1" t="s">
        <v>66</v>
      </c>
      <c r="F5214" s="1" t="s">
        <v>4519</v>
      </c>
      <c r="G5214" s="1" t="s">
        <v>4520</v>
      </c>
    </row>
    <row r="5215" spans="1:7" x14ac:dyDescent="0.25">
      <c r="A5215" s="1">
        <v>19016008</v>
      </c>
      <c r="B5215" s="1" t="s">
        <v>10744</v>
      </c>
      <c r="C5215" s="1" t="s">
        <v>10745</v>
      </c>
      <c r="D5215" s="1" t="s">
        <v>10746</v>
      </c>
      <c r="E5215" s="1" t="s">
        <v>65</v>
      </c>
      <c r="F5215" s="1" t="s">
        <v>103</v>
      </c>
      <c r="G5215" s="1" t="s">
        <v>4339</v>
      </c>
    </row>
    <row r="5216" spans="1:7" x14ac:dyDescent="0.25">
      <c r="A5216" s="1">
        <v>19016010</v>
      </c>
      <c r="B5216" s="1" t="s">
        <v>10750</v>
      </c>
      <c r="C5216" s="1" t="s">
        <v>10751</v>
      </c>
      <c r="D5216" s="1" t="s">
        <v>10752</v>
      </c>
      <c r="E5216" s="1" t="s">
        <v>65</v>
      </c>
      <c r="F5216" s="1" t="s">
        <v>103</v>
      </c>
      <c r="G5216" s="1" t="s">
        <v>4339</v>
      </c>
    </row>
    <row r="5217" spans="1:7" x14ac:dyDescent="0.25">
      <c r="A5217" s="1">
        <v>19016013</v>
      </c>
      <c r="B5217" s="1" t="s">
        <v>10759</v>
      </c>
      <c r="C5217" s="1" t="s">
        <v>10760</v>
      </c>
      <c r="D5217" s="1" t="s">
        <v>10761</v>
      </c>
      <c r="E5217" s="1" t="s">
        <v>65</v>
      </c>
      <c r="F5217" s="1" t="s">
        <v>103</v>
      </c>
      <c r="G5217" s="1" t="s">
        <v>4339</v>
      </c>
    </row>
    <row r="5218" spans="1:7" x14ac:dyDescent="0.25">
      <c r="A5218" s="1">
        <v>19016016</v>
      </c>
      <c r="B5218" s="1" t="s">
        <v>13726</v>
      </c>
      <c r="C5218" s="1" t="s">
        <v>13726</v>
      </c>
      <c r="D5218" s="1" t="s">
        <v>13726</v>
      </c>
      <c r="G5218" s="1" t="s">
        <v>199</v>
      </c>
    </row>
    <row r="5219" spans="1:7" x14ac:dyDescent="0.25">
      <c r="A5219" s="1">
        <v>19016017</v>
      </c>
      <c r="B5219" s="1" t="s">
        <v>13726</v>
      </c>
      <c r="C5219" s="1" t="s">
        <v>13727</v>
      </c>
      <c r="D5219" s="1" t="s">
        <v>13728</v>
      </c>
      <c r="E5219" s="1" t="s">
        <v>66</v>
      </c>
      <c r="F5219" s="1" t="s">
        <v>13729</v>
      </c>
      <c r="G5219" s="1" t="s">
        <v>13730</v>
      </c>
    </row>
    <row r="5220" spans="1:7" x14ac:dyDescent="0.25">
      <c r="A5220" s="1">
        <v>19016019</v>
      </c>
      <c r="B5220" s="1" t="s">
        <v>10771</v>
      </c>
      <c r="C5220" s="1" t="s">
        <v>10772</v>
      </c>
      <c r="D5220" s="1" t="s">
        <v>10773</v>
      </c>
      <c r="E5220" s="1" t="s">
        <v>65</v>
      </c>
      <c r="F5220" s="1" t="s">
        <v>103</v>
      </c>
      <c r="G5220" s="1" t="s">
        <v>4339</v>
      </c>
    </row>
    <row r="5221" spans="1:7" x14ac:dyDescent="0.25">
      <c r="A5221" s="1">
        <v>19016020</v>
      </c>
      <c r="B5221" s="1" t="s">
        <v>10774</v>
      </c>
      <c r="C5221" s="1" t="s">
        <v>10775</v>
      </c>
      <c r="D5221" s="1" t="s">
        <v>10776</v>
      </c>
      <c r="E5221" s="1" t="s">
        <v>65</v>
      </c>
      <c r="F5221" s="1" t="s">
        <v>103</v>
      </c>
      <c r="G5221" s="1" t="s">
        <v>4339</v>
      </c>
    </row>
    <row r="5222" spans="1:7" x14ac:dyDescent="0.25">
      <c r="A5222" s="1">
        <v>19017007</v>
      </c>
      <c r="B5222" s="1" t="s">
        <v>10783</v>
      </c>
      <c r="C5222" s="1" t="s">
        <v>10784</v>
      </c>
      <c r="D5222" s="1" t="s">
        <v>10785</v>
      </c>
      <c r="E5222" s="1" t="s">
        <v>66</v>
      </c>
      <c r="F5222" s="1" t="s">
        <v>2286</v>
      </c>
      <c r="G5222" s="1" t="s">
        <v>2287</v>
      </c>
    </row>
    <row r="5223" spans="1:7" x14ac:dyDescent="0.25">
      <c r="A5223" s="1">
        <v>19017008</v>
      </c>
      <c r="B5223" s="1" t="s">
        <v>10786</v>
      </c>
      <c r="C5223" s="1" t="s">
        <v>10787</v>
      </c>
      <c r="D5223" s="1" t="s">
        <v>10788</v>
      </c>
      <c r="E5223" s="1" t="s">
        <v>66</v>
      </c>
      <c r="F5223" s="1" t="s">
        <v>2286</v>
      </c>
      <c r="G5223" s="1" t="s">
        <v>2287</v>
      </c>
    </row>
    <row r="5224" spans="1:7" x14ac:dyDescent="0.25">
      <c r="A5224" s="1">
        <v>19017013</v>
      </c>
      <c r="B5224" s="1" t="s">
        <v>10789</v>
      </c>
      <c r="C5224" s="1" t="s">
        <v>10790</v>
      </c>
      <c r="D5224" s="1" t="s">
        <v>10791</v>
      </c>
      <c r="E5224" s="1" t="s">
        <v>66</v>
      </c>
      <c r="F5224" s="1" t="s">
        <v>2286</v>
      </c>
      <c r="G5224" s="1" t="s">
        <v>2287</v>
      </c>
    </row>
    <row r="5225" spans="1:7" x14ac:dyDescent="0.25">
      <c r="A5225" s="1">
        <v>19017015</v>
      </c>
      <c r="B5225" s="1" t="s">
        <v>10792</v>
      </c>
      <c r="C5225" s="1" t="s">
        <v>10793</v>
      </c>
      <c r="D5225" s="1" t="s">
        <v>10794</v>
      </c>
      <c r="E5225" s="1" t="s">
        <v>66</v>
      </c>
      <c r="F5225" s="1" t="s">
        <v>2286</v>
      </c>
      <c r="G5225" s="1" t="s">
        <v>2287</v>
      </c>
    </row>
    <row r="5226" spans="1:7" x14ac:dyDescent="0.25">
      <c r="A5226" s="1">
        <v>19017016</v>
      </c>
      <c r="B5226" s="1" t="s">
        <v>10795</v>
      </c>
      <c r="C5226" s="1" t="s">
        <v>10796</v>
      </c>
      <c r="D5226" s="1" t="s">
        <v>10797</v>
      </c>
      <c r="E5226" s="1" t="s">
        <v>66</v>
      </c>
      <c r="F5226" s="1" t="s">
        <v>957</v>
      </c>
      <c r="G5226" s="1" t="s">
        <v>958</v>
      </c>
    </row>
    <row r="5227" spans="1:7" x14ac:dyDescent="0.25">
      <c r="A5227" s="1">
        <v>19017018</v>
      </c>
      <c r="B5227" s="1" t="s">
        <v>10798</v>
      </c>
      <c r="C5227" s="1" t="s">
        <v>10799</v>
      </c>
      <c r="D5227" s="1" t="s">
        <v>10800</v>
      </c>
      <c r="E5227" s="1" t="s">
        <v>66</v>
      </c>
      <c r="F5227" s="1" t="s">
        <v>957</v>
      </c>
      <c r="G5227" s="1" t="s">
        <v>958</v>
      </c>
    </row>
    <row r="5228" spans="1:7" x14ac:dyDescent="0.25">
      <c r="A5228" s="1">
        <v>19017019</v>
      </c>
      <c r="B5228" s="1" t="s">
        <v>10801</v>
      </c>
      <c r="C5228" s="1" t="s">
        <v>10802</v>
      </c>
      <c r="D5228" s="1" t="s">
        <v>10803</v>
      </c>
      <c r="E5228" s="1" t="s">
        <v>66</v>
      </c>
      <c r="F5228" s="1" t="s">
        <v>2286</v>
      </c>
      <c r="G5228" s="1" t="s">
        <v>2287</v>
      </c>
    </row>
    <row r="5229" spans="1:7" x14ac:dyDescent="0.25">
      <c r="A5229" s="1">
        <v>19017023</v>
      </c>
      <c r="B5229" s="1" t="s">
        <v>10804</v>
      </c>
      <c r="C5229" s="1" t="s">
        <v>10805</v>
      </c>
      <c r="D5229" s="1" t="s">
        <v>10806</v>
      </c>
      <c r="E5229" s="1" t="s">
        <v>66</v>
      </c>
      <c r="F5229" s="1" t="s">
        <v>957</v>
      </c>
      <c r="G5229" s="1" t="s">
        <v>958</v>
      </c>
    </row>
    <row r="5230" spans="1:7" x14ac:dyDescent="0.25">
      <c r="A5230" s="1">
        <v>19017025</v>
      </c>
      <c r="B5230" s="1" t="s">
        <v>10807</v>
      </c>
      <c r="C5230" s="1" t="s">
        <v>10808</v>
      </c>
      <c r="D5230" s="1" t="s">
        <v>10809</v>
      </c>
      <c r="E5230" s="1" t="s">
        <v>66</v>
      </c>
      <c r="F5230" s="1" t="s">
        <v>2286</v>
      </c>
      <c r="G5230" s="1" t="s">
        <v>2287</v>
      </c>
    </row>
    <row r="5231" spans="1:7" x14ac:dyDescent="0.25">
      <c r="A5231" s="1">
        <v>19017026</v>
      </c>
      <c r="B5231" s="1" t="s">
        <v>10810</v>
      </c>
      <c r="C5231" s="1" t="s">
        <v>10811</v>
      </c>
      <c r="D5231" s="1" t="s">
        <v>10812</v>
      </c>
      <c r="E5231" s="1" t="s">
        <v>66</v>
      </c>
      <c r="F5231" s="1" t="s">
        <v>2286</v>
      </c>
      <c r="G5231" s="1" t="s">
        <v>2287</v>
      </c>
    </row>
    <row r="5232" spans="1:7" x14ac:dyDescent="0.25">
      <c r="A5232" s="1">
        <v>19017031</v>
      </c>
      <c r="B5232" s="1" t="s">
        <v>10819</v>
      </c>
      <c r="C5232" s="1" t="s">
        <v>10820</v>
      </c>
      <c r="D5232" s="1" t="s">
        <v>10821</v>
      </c>
      <c r="E5232" s="1" t="s">
        <v>66</v>
      </c>
      <c r="F5232" s="1" t="s">
        <v>2286</v>
      </c>
      <c r="G5232" s="1" t="s">
        <v>2287</v>
      </c>
    </row>
    <row r="5233" spans="1:7" x14ac:dyDescent="0.25">
      <c r="A5233" s="1">
        <v>19017038</v>
      </c>
      <c r="B5233" s="1" t="s">
        <v>10831</v>
      </c>
      <c r="C5233" s="1" t="s">
        <v>10832</v>
      </c>
      <c r="D5233" s="1" t="s">
        <v>10833</v>
      </c>
      <c r="E5233" s="1" t="s">
        <v>66</v>
      </c>
      <c r="F5233" s="1" t="s">
        <v>957</v>
      </c>
      <c r="G5233" s="1" t="s">
        <v>958</v>
      </c>
    </row>
    <row r="5234" spans="1:7" x14ac:dyDescent="0.25">
      <c r="A5234" s="1">
        <v>19017040</v>
      </c>
      <c r="B5234" s="1" t="s">
        <v>10860</v>
      </c>
      <c r="C5234" s="1" t="s">
        <v>10861</v>
      </c>
      <c r="D5234" s="1" t="s">
        <v>10862</v>
      </c>
      <c r="E5234" s="1" t="s">
        <v>66</v>
      </c>
      <c r="F5234" s="1" t="s">
        <v>2286</v>
      </c>
      <c r="G5234" s="1" t="s">
        <v>2287</v>
      </c>
    </row>
    <row r="5235" spans="1:7" x14ac:dyDescent="0.25">
      <c r="A5235" s="1">
        <v>19018007</v>
      </c>
      <c r="B5235" s="1" t="s">
        <v>10883</v>
      </c>
      <c r="C5235" s="1" t="s">
        <v>10884</v>
      </c>
      <c r="D5235" s="1" t="s">
        <v>10885</v>
      </c>
      <c r="E5235" s="1" t="s">
        <v>66</v>
      </c>
      <c r="F5235" s="1" t="s">
        <v>2286</v>
      </c>
      <c r="G5235" s="1" t="s">
        <v>2287</v>
      </c>
    </row>
    <row r="5236" spans="1:7" x14ac:dyDescent="0.25">
      <c r="A5236" s="1">
        <v>19018014</v>
      </c>
      <c r="B5236" s="1" t="s">
        <v>10886</v>
      </c>
      <c r="C5236" s="1" t="s">
        <v>10887</v>
      </c>
      <c r="D5236" s="1" t="s">
        <v>10888</v>
      </c>
      <c r="E5236" s="1" t="s">
        <v>66</v>
      </c>
      <c r="F5236" s="1" t="s">
        <v>2286</v>
      </c>
      <c r="G5236" s="1" t="s">
        <v>2287</v>
      </c>
    </row>
    <row r="5237" spans="1:7" x14ac:dyDescent="0.25">
      <c r="A5237" s="1">
        <v>19018018</v>
      </c>
      <c r="B5237" s="1" t="s">
        <v>10892</v>
      </c>
      <c r="C5237" s="1" t="s">
        <v>10893</v>
      </c>
      <c r="D5237" s="1" t="s">
        <v>10894</v>
      </c>
      <c r="E5237" s="1" t="s">
        <v>66</v>
      </c>
      <c r="F5237" s="1" t="s">
        <v>957</v>
      </c>
      <c r="G5237" s="1" t="s">
        <v>958</v>
      </c>
    </row>
    <row r="5238" spans="1:7" x14ac:dyDescent="0.25">
      <c r="A5238" s="1">
        <v>19018019</v>
      </c>
      <c r="B5238" s="1" t="s">
        <v>10895</v>
      </c>
      <c r="C5238" s="1" t="s">
        <v>10896</v>
      </c>
      <c r="D5238" s="1" t="s">
        <v>10897</v>
      </c>
      <c r="E5238" s="1" t="s">
        <v>66</v>
      </c>
      <c r="F5238" s="1" t="s">
        <v>957</v>
      </c>
      <c r="G5238" s="1" t="s">
        <v>958</v>
      </c>
    </row>
    <row r="5239" spans="1:7" x14ac:dyDescent="0.25">
      <c r="A5239" s="1">
        <v>19018020</v>
      </c>
      <c r="B5239" s="1" t="s">
        <v>10898</v>
      </c>
      <c r="C5239" s="1" t="s">
        <v>10899</v>
      </c>
      <c r="D5239" s="1" t="s">
        <v>10900</v>
      </c>
      <c r="E5239" s="1" t="s">
        <v>66</v>
      </c>
      <c r="F5239" s="1" t="s">
        <v>2286</v>
      </c>
      <c r="G5239" s="1" t="s">
        <v>2287</v>
      </c>
    </row>
    <row r="5240" spans="1:7" x14ac:dyDescent="0.25">
      <c r="A5240" s="1">
        <v>19018022</v>
      </c>
      <c r="B5240" s="1" t="s">
        <v>10904</v>
      </c>
      <c r="C5240" s="1" t="s">
        <v>10905</v>
      </c>
      <c r="D5240" s="1" t="s">
        <v>10906</v>
      </c>
      <c r="E5240" s="1" t="s">
        <v>66</v>
      </c>
      <c r="F5240" s="1" t="s">
        <v>2286</v>
      </c>
      <c r="G5240" s="1" t="s">
        <v>2287</v>
      </c>
    </row>
    <row r="5241" spans="1:7" x14ac:dyDescent="0.25">
      <c r="A5241" s="1">
        <v>19018023</v>
      </c>
      <c r="B5241" s="1" t="s">
        <v>10907</v>
      </c>
      <c r="C5241" s="1" t="s">
        <v>10908</v>
      </c>
      <c r="D5241" s="1" t="s">
        <v>10909</v>
      </c>
      <c r="E5241" s="1" t="s">
        <v>66</v>
      </c>
      <c r="F5241" s="1" t="s">
        <v>2286</v>
      </c>
      <c r="G5241" s="1" t="s">
        <v>2287</v>
      </c>
    </row>
    <row r="5242" spans="1:7" x14ac:dyDescent="0.25">
      <c r="A5242" s="1">
        <v>19018026</v>
      </c>
      <c r="B5242" s="1" t="s">
        <v>10910</v>
      </c>
      <c r="C5242" s="1" t="s">
        <v>10911</v>
      </c>
      <c r="D5242" s="1" t="s">
        <v>10912</v>
      </c>
      <c r="E5242" s="1" t="s">
        <v>66</v>
      </c>
      <c r="F5242" s="1" t="s">
        <v>2286</v>
      </c>
      <c r="G5242" s="1" t="s">
        <v>2287</v>
      </c>
    </row>
    <row r="5243" spans="1:7" x14ac:dyDescent="0.25">
      <c r="A5243" s="1">
        <v>19018027</v>
      </c>
      <c r="B5243" s="1" t="s">
        <v>10913</v>
      </c>
      <c r="C5243" s="1" t="s">
        <v>10914</v>
      </c>
      <c r="D5243" s="1" t="s">
        <v>10915</v>
      </c>
      <c r="E5243" s="1" t="s">
        <v>66</v>
      </c>
      <c r="F5243" s="1" t="s">
        <v>2286</v>
      </c>
      <c r="G5243" s="1" t="s">
        <v>2287</v>
      </c>
    </row>
    <row r="5244" spans="1:7" x14ac:dyDescent="0.25">
      <c r="A5244" s="1">
        <v>19018031</v>
      </c>
      <c r="B5244" s="1" t="s">
        <v>10916</v>
      </c>
      <c r="C5244" s="1" t="s">
        <v>10917</v>
      </c>
      <c r="D5244" s="1" t="s">
        <v>10918</v>
      </c>
      <c r="E5244" s="1" t="s">
        <v>66</v>
      </c>
      <c r="F5244" s="1" t="s">
        <v>957</v>
      </c>
      <c r="G5244" s="1" t="s">
        <v>958</v>
      </c>
    </row>
    <row r="5245" spans="1:7" x14ac:dyDescent="0.25">
      <c r="A5245" s="1">
        <v>19018036</v>
      </c>
      <c r="B5245" s="1" t="s">
        <v>9611</v>
      </c>
      <c r="C5245" s="1" t="s">
        <v>10925</v>
      </c>
      <c r="D5245" s="1" t="s">
        <v>10926</v>
      </c>
      <c r="E5245" s="1" t="s">
        <v>66</v>
      </c>
      <c r="F5245" s="1" t="s">
        <v>957</v>
      </c>
      <c r="G5245" s="1" t="s">
        <v>958</v>
      </c>
    </row>
    <row r="5246" spans="1:7" x14ac:dyDescent="0.25">
      <c r="A5246" s="1">
        <v>19018037</v>
      </c>
      <c r="B5246" s="1" t="s">
        <v>13731</v>
      </c>
      <c r="C5246" s="1" t="s">
        <v>13732</v>
      </c>
      <c r="D5246" s="1" t="s">
        <v>13733</v>
      </c>
      <c r="E5246" s="1" t="s">
        <v>66</v>
      </c>
      <c r="F5246" s="1" t="s">
        <v>300</v>
      </c>
      <c r="G5246" s="1" t="s">
        <v>301</v>
      </c>
    </row>
    <row r="5247" spans="1:7" x14ac:dyDescent="0.25">
      <c r="A5247" s="1">
        <v>19020000</v>
      </c>
      <c r="B5247" s="1" t="s">
        <v>4201</v>
      </c>
      <c r="C5247" s="1" t="s">
        <v>4202</v>
      </c>
      <c r="D5247" s="1" t="s">
        <v>4203</v>
      </c>
      <c r="E5247" s="1" t="s">
        <v>65</v>
      </c>
      <c r="F5247" s="1" t="s">
        <v>965</v>
      </c>
      <c r="G5247" s="1" t="s">
        <v>966</v>
      </c>
    </row>
    <row r="5248" spans="1:7" x14ac:dyDescent="0.25">
      <c r="A5248" s="1">
        <v>19020006</v>
      </c>
      <c r="B5248" s="1" t="s">
        <v>13734</v>
      </c>
      <c r="C5248" s="1" t="s">
        <v>13735</v>
      </c>
      <c r="D5248" s="1" t="s">
        <v>13736</v>
      </c>
      <c r="E5248" s="1" t="s">
        <v>65</v>
      </c>
      <c r="F5248" s="1" t="s">
        <v>11023</v>
      </c>
      <c r="G5248" s="1" t="s">
        <v>11024</v>
      </c>
    </row>
    <row r="5249" spans="1:7" x14ac:dyDescent="0.25">
      <c r="A5249" s="1">
        <v>19020007</v>
      </c>
      <c r="B5249" s="1" t="s">
        <v>11020</v>
      </c>
      <c r="C5249" s="1" t="s">
        <v>11021</v>
      </c>
      <c r="D5249" s="1" t="s">
        <v>11022</v>
      </c>
      <c r="E5249" s="1" t="s">
        <v>66</v>
      </c>
      <c r="F5249" s="1" t="s">
        <v>11023</v>
      </c>
      <c r="G5249" s="1" t="s">
        <v>11024</v>
      </c>
    </row>
    <row r="5250" spans="1:7" x14ac:dyDescent="0.25">
      <c r="A5250" s="1">
        <v>19020008</v>
      </c>
      <c r="B5250" s="1" t="s">
        <v>11025</v>
      </c>
      <c r="C5250" s="1" t="s">
        <v>11026</v>
      </c>
      <c r="D5250" s="1" t="s">
        <v>11027</v>
      </c>
      <c r="E5250" s="1" t="s">
        <v>66</v>
      </c>
      <c r="F5250" s="1" t="s">
        <v>11023</v>
      </c>
      <c r="G5250" s="1" t="s">
        <v>11024</v>
      </c>
    </row>
    <row r="5251" spans="1:7" x14ac:dyDescent="0.25">
      <c r="A5251" s="1">
        <v>19020025</v>
      </c>
      <c r="B5251" s="1" t="s">
        <v>11031</v>
      </c>
      <c r="C5251" s="1" t="s">
        <v>11032</v>
      </c>
      <c r="D5251" s="1" t="s">
        <v>11033</v>
      </c>
      <c r="E5251" s="1" t="s">
        <v>65</v>
      </c>
      <c r="F5251" s="1" t="s">
        <v>965</v>
      </c>
      <c r="G5251" s="1" t="s">
        <v>966</v>
      </c>
    </row>
    <row r="5252" spans="1:7" x14ac:dyDescent="0.25">
      <c r="A5252" s="1">
        <v>19020033</v>
      </c>
      <c r="B5252" s="1" t="s">
        <v>7801</v>
      </c>
      <c r="C5252" s="1" t="s">
        <v>7802</v>
      </c>
      <c r="D5252" s="1" t="s">
        <v>7803</v>
      </c>
      <c r="E5252" s="1" t="s">
        <v>66</v>
      </c>
      <c r="F5252" s="1" t="s">
        <v>11023</v>
      </c>
      <c r="G5252" s="1" t="s">
        <v>11024</v>
      </c>
    </row>
    <row r="5253" spans="1:7" x14ac:dyDescent="0.25">
      <c r="A5253" s="1">
        <v>19020042</v>
      </c>
      <c r="B5253" s="1" t="s">
        <v>13737</v>
      </c>
      <c r="C5253" s="1" t="s">
        <v>13738</v>
      </c>
      <c r="D5253" s="1" t="s">
        <v>13739</v>
      </c>
      <c r="E5253" s="1" t="s">
        <v>66</v>
      </c>
      <c r="F5253" s="1" t="s">
        <v>11023</v>
      </c>
      <c r="G5253" s="1" t="s">
        <v>11024</v>
      </c>
    </row>
    <row r="5254" spans="1:7" x14ac:dyDescent="0.25">
      <c r="A5254" s="1">
        <v>19020057</v>
      </c>
      <c r="B5254" s="1" t="s">
        <v>11034</v>
      </c>
      <c r="C5254" s="1" t="s">
        <v>11035</v>
      </c>
      <c r="D5254" s="1" t="s">
        <v>11036</v>
      </c>
      <c r="E5254" s="1" t="s">
        <v>66</v>
      </c>
      <c r="F5254" s="1" t="s">
        <v>11023</v>
      </c>
      <c r="G5254" s="1" t="s">
        <v>11024</v>
      </c>
    </row>
    <row r="5255" spans="1:7" x14ac:dyDescent="0.25">
      <c r="A5255" s="1">
        <v>19020065</v>
      </c>
      <c r="B5255" s="1" t="s">
        <v>11037</v>
      </c>
      <c r="C5255" s="1" t="s">
        <v>11038</v>
      </c>
      <c r="D5255" s="1" t="s">
        <v>11039</v>
      </c>
      <c r="E5255" s="1" t="s">
        <v>65</v>
      </c>
      <c r="F5255" s="1" t="s">
        <v>965</v>
      </c>
      <c r="G5255" s="1" t="s">
        <v>966</v>
      </c>
    </row>
    <row r="5256" spans="1:7" x14ac:dyDescent="0.25">
      <c r="A5256" s="1">
        <v>19020081</v>
      </c>
      <c r="B5256" s="1" t="s">
        <v>11040</v>
      </c>
      <c r="C5256" s="1" t="s">
        <v>11041</v>
      </c>
      <c r="D5256" s="1" t="s">
        <v>11042</v>
      </c>
      <c r="E5256" s="1" t="s">
        <v>66</v>
      </c>
      <c r="F5256" s="1" t="s">
        <v>11023</v>
      </c>
      <c r="G5256" s="1" t="s">
        <v>11024</v>
      </c>
    </row>
    <row r="5257" spans="1:7" x14ac:dyDescent="0.25">
      <c r="A5257" s="1">
        <v>19020095</v>
      </c>
      <c r="B5257" s="1" t="s">
        <v>13740</v>
      </c>
      <c r="C5257" s="1" t="s">
        <v>13741</v>
      </c>
      <c r="D5257" s="1" t="s">
        <v>13742</v>
      </c>
      <c r="E5257" s="1" t="s">
        <v>65</v>
      </c>
      <c r="F5257" s="1" t="s">
        <v>11023</v>
      </c>
      <c r="G5257" s="1" t="s">
        <v>11024</v>
      </c>
    </row>
    <row r="5258" spans="1:7" x14ac:dyDescent="0.25">
      <c r="A5258" s="1">
        <v>19020108</v>
      </c>
      <c r="B5258" s="1" t="s">
        <v>11043</v>
      </c>
      <c r="C5258" s="1" t="s">
        <v>11044</v>
      </c>
      <c r="D5258" s="1" t="s">
        <v>11045</v>
      </c>
      <c r="E5258" s="1" t="s">
        <v>66</v>
      </c>
      <c r="F5258" s="1" t="s">
        <v>11023</v>
      </c>
      <c r="G5258" s="1" t="s">
        <v>11024</v>
      </c>
    </row>
    <row r="5259" spans="1:7" x14ac:dyDescent="0.25">
      <c r="A5259" s="1">
        <v>19020109</v>
      </c>
      <c r="B5259" s="1" t="s">
        <v>11046</v>
      </c>
      <c r="C5259" s="1" t="s">
        <v>11047</v>
      </c>
      <c r="D5259" s="1" t="s">
        <v>11048</v>
      </c>
      <c r="E5259" s="1" t="s">
        <v>65</v>
      </c>
      <c r="F5259" s="1" t="s">
        <v>965</v>
      </c>
      <c r="G5259" s="1" t="s">
        <v>966</v>
      </c>
    </row>
    <row r="5260" spans="1:7" x14ac:dyDescent="0.25">
      <c r="A5260" s="1">
        <v>19020110</v>
      </c>
      <c r="B5260" s="1" t="s">
        <v>11049</v>
      </c>
      <c r="C5260" s="1" t="s">
        <v>11050</v>
      </c>
      <c r="D5260" s="1" t="s">
        <v>11051</v>
      </c>
      <c r="E5260" s="1" t="s">
        <v>65</v>
      </c>
      <c r="F5260" s="1" t="s">
        <v>965</v>
      </c>
      <c r="G5260" s="1" t="s">
        <v>966</v>
      </c>
    </row>
    <row r="5261" spans="1:7" x14ac:dyDescent="0.25">
      <c r="A5261" s="1">
        <v>19020111</v>
      </c>
      <c r="B5261" s="1" t="s">
        <v>11052</v>
      </c>
      <c r="C5261" s="1" t="s">
        <v>11053</v>
      </c>
      <c r="D5261" s="1" t="s">
        <v>11054</v>
      </c>
      <c r="E5261" s="1" t="s">
        <v>65</v>
      </c>
      <c r="F5261" s="1" t="s">
        <v>965</v>
      </c>
      <c r="G5261" s="1" t="s">
        <v>966</v>
      </c>
    </row>
    <row r="5262" spans="1:7" x14ac:dyDescent="0.25">
      <c r="A5262" s="1">
        <v>19024002</v>
      </c>
      <c r="B5262" s="1" t="s">
        <v>13743</v>
      </c>
      <c r="C5262" s="1" t="s">
        <v>13744</v>
      </c>
      <c r="D5262" s="1" t="s">
        <v>13745</v>
      </c>
      <c r="E5262" s="1" t="s">
        <v>66</v>
      </c>
      <c r="F5262" s="1" t="s">
        <v>9627</v>
      </c>
      <c r="G5262" s="1" t="s">
        <v>9628</v>
      </c>
    </row>
    <row r="5263" spans="1:7" x14ac:dyDescent="0.25">
      <c r="A5263" s="1">
        <v>19024003</v>
      </c>
      <c r="B5263" s="1" t="s">
        <v>9959</v>
      </c>
      <c r="C5263" s="1" t="s">
        <v>9960</v>
      </c>
      <c r="D5263" s="1" t="s">
        <v>9961</v>
      </c>
      <c r="E5263" s="1" t="s">
        <v>66</v>
      </c>
      <c r="F5263" s="1" t="s">
        <v>9627</v>
      </c>
      <c r="G5263" s="1" t="s">
        <v>9628</v>
      </c>
    </row>
    <row r="5264" spans="1:7" x14ac:dyDescent="0.25">
      <c r="A5264" s="1">
        <v>19024004</v>
      </c>
      <c r="B5264" s="1" t="s">
        <v>9953</v>
      </c>
      <c r="C5264" s="1" t="s">
        <v>9954</v>
      </c>
      <c r="D5264" s="1" t="s">
        <v>9955</v>
      </c>
      <c r="E5264" s="1" t="s">
        <v>66</v>
      </c>
      <c r="F5264" s="1" t="s">
        <v>2778</v>
      </c>
      <c r="G5264" s="1" t="s">
        <v>2779</v>
      </c>
    </row>
    <row r="5265" spans="1:7" x14ac:dyDescent="0.25">
      <c r="A5265" s="1">
        <v>19024016</v>
      </c>
      <c r="B5265" s="1" t="s">
        <v>11067</v>
      </c>
      <c r="C5265" s="1" t="s">
        <v>11068</v>
      </c>
      <c r="D5265" s="1" t="s">
        <v>11069</v>
      </c>
      <c r="E5265" s="1" t="s">
        <v>66</v>
      </c>
      <c r="F5265" s="1" t="s">
        <v>2778</v>
      </c>
      <c r="G5265" s="1" t="s">
        <v>2779</v>
      </c>
    </row>
    <row r="5266" spans="1:7" x14ac:dyDescent="0.25">
      <c r="A5266" s="1">
        <v>19024017</v>
      </c>
      <c r="B5266" s="1" t="s">
        <v>11070</v>
      </c>
      <c r="C5266" s="1" t="s">
        <v>11071</v>
      </c>
      <c r="D5266" s="1" t="s">
        <v>11072</v>
      </c>
      <c r="E5266" s="1" t="s">
        <v>66</v>
      </c>
      <c r="F5266" s="1" t="s">
        <v>9627</v>
      </c>
      <c r="G5266" s="1" t="s">
        <v>9628</v>
      </c>
    </row>
    <row r="5267" spans="1:7" x14ac:dyDescent="0.25">
      <c r="A5267" s="1">
        <v>19024018</v>
      </c>
      <c r="B5267" s="1" t="s">
        <v>11073</v>
      </c>
      <c r="C5267" s="1" t="s">
        <v>11074</v>
      </c>
      <c r="D5267" s="1" t="s">
        <v>11075</v>
      </c>
      <c r="E5267" s="1" t="s">
        <v>66</v>
      </c>
      <c r="F5267" s="1" t="s">
        <v>9627</v>
      </c>
      <c r="G5267" s="1" t="s">
        <v>9628</v>
      </c>
    </row>
    <row r="5268" spans="1:7" x14ac:dyDescent="0.25">
      <c r="A5268" s="1">
        <v>19024019</v>
      </c>
      <c r="B5268" s="1" t="s">
        <v>11076</v>
      </c>
      <c r="C5268" s="1" t="s">
        <v>11077</v>
      </c>
      <c r="D5268" s="1" t="s">
        <v>11078</v>
      </c>
      <c r="E5268" s="1" t="s">
        <v>66</v>
      </c>
      <c r="F5268" s="1" t="s">
        <v>2778</v>
      </c>
      <c r="G5268" s="1" t="s">
        <v>2779</v>
      </c>
    </row>
    <row r="5269" spans="1:7" x14ac:dyDescent="0.25">
      <c r="A5269" s="1">
        <v>19024021</v>
      </c>
      <c r="B5269" s="1" t="s">
        <v>11079</v>
      </c>
      <c r="C5269" s="1" t="s">
        <v>11080</v>
      </c>
      <c r="D5269" s="1" t="s">
        <v>11081</v>
      </c>
      <c r="E5269" s="1" t="s">
        <v>66</v>
      </c>
      <c r="F5269" s="1" t="s">
        <v>2778</v>
      </c>
      <c r="G5269" s="1" t="s">
        <v>2779</v>
      </c>
    </row>
    <row r="5270" spans="1:7" x14ac:dyDescent="0.25">
      <c r="A5270" s="1">
        <v>19024022</v>
      </c>
      <c r="B5270" s="1" t="s">
        <v>11082</v>
      </c>
      <c r="C5270" s="1" t="s">
        <v>11083</v>
      </c>
      <c r="D5270" s="1" t="s">
        <v>11084</v>
      </c>
      <c r="E5270" s="1" t="s">
        <v>66</v>
      </c>
      <c r="F5270" s="1" t="s">
        <v>9627</v>
      </c>
      <c r="G5270" s="1" t="s">
        <v>9628</v>
      </c>
    </row>
    <row r="5271" spans="1:7" x14ac:dyDescent="0.25">
      <c r="A5271" s="1">
        <v>19024023</v>
      </c>
      <c r="B5271" s="1" t="s">
        <v>13746</v>
      </c>
      <c r="C5271" s="1" t="s">
        <v>13747</v>
      </c>
      <c r="D5271" s="1" t="s">
        <v>13748</v>
      </c>
      <c r="E5271" s="1" t="s">
        <v>66</v>
      </c>
      <c r="F5271" s="1" t="s">
        <v>13749</v>
      </c>
      <c r="G5271" s="1" t="s">
        <v>199</v>
      </c>
    </row>
    <row r="5272" spans="1:7" x14ac:dyDescent="0.25">
      <c r="A5272" s="1">
        <v>19024028</v>
      </c>
      <c r="B5272" s="1" t="s">
        <v>11085</v>
      </c>
      <c r="C5272" s="1" t="s">
        <v>11086</v>
      </c>
      <c r="D5272" s="1" t="s">
        <v>11087</v>
      </c>
      <c r="E5272" s="1" t="s">
        <v>66</v>
      </c>
      <c r="F5272" s="1" t="s">
        <v>9627</v>
      </c>
      <c r="G5272" s="1" t="s">
        <v>9628</v>
      </c>
    </row>
    <row r="5273" spans="1:7" x14ac:dyDescent="0.25">
      <c r="A5273" s="1">
        <v>19024034</v>
      </c>
      <c r="B5273" s="1" t="s">
        <v>11094</v>
      </c>
      <c r="C5273" s="1" t="s">
        <v>11095</v>
      </c>
      <c r="D5273" s="1" t="s">
        <v>11096</v>
      </c>
      <c r="E5273" s="1" t="s">
        <v>66</v>
      </c>
      <c r="F5273" s="1" t="s">
        <v>2778</v>
      </c>
      <c r="G5273" s="1" t="s">
        <v>2779</v>
      </c>
    </row>
    <row r="5274" spans="1:7" x14ac:dyDescent="0.25">
      <c r="A5274" s="1">
        <v>19024035</v>
      </c>
      <c r="B5274" s="1" t="s">
        <v>9676</v>
      </c>
      <c r="C5274" s="1" t="s">
        <v>9677</v>
      </c>
      <c r="D5274" s="1" t="s">
        <v>9678</v>
      </c>
      <c r="E5274" s="1" t="s">
        <v>66</v>
      </c>
      <c r="F5274" s="1" t="s">
        <v>9627</v>
      </c>
      <c r="G5274" s="1" t="s">
        <v>9628</v>
      </c>
    </row>
    <row r="5275" spans="1:7" x14ac:dyDescent="0.25">
      <c r="A5275" s="1">
        <v>19024036</v>
      </c>
      <c r="B5275" s="1" t="s">
        <v>11097</v>
      </c>
      <c r="C5275" s="1" t="s">
        <v>11098</v>
      </c>
      <c r="D5275" s="1" t="s">
        <v>11099</v>
      </c>
      <c r="E5275" s="1" t="s">
        <v>66</v>
      </c>
      <c r="F5275" s="1" t="s">
        <v>9627</v>
      </c>
      <c r="G5275" s="1" t="s">
        <v>9628</v>
      </c>
    </row>
    <row r="5276" spans="1:7" x14ac:dyDescent="0.25">
      <c r="A5276" s="1">
        <v>19024039</v>
      </c>
      <c r="B5276" s="1" t="s">
        <v>11100</v>
      </c>
      <c r="C5276" s="1" t="s">
        <v>11101</v>
      </c>
      <c r="D5276" s="1" t="s">
        <v>11102</v>
      </c>
      <c r="E5276" s="1" t="s">
        <v>66</v>
      </c>
      <c r="F5276" s="1" t="s">
        <v>9627</v>
      </c>
      <c r="G5276" s="1" t="s">
        <v>9628</v>
      </c>
    </row>
    <row r="5277" spans="1:7" x14ac:dyDescent="0.25">
      <c r="A5277" s="1">
        <v>19024040</v>
      </c>
      <c r="B5277" s="1" t="s">
        <v>11103</v>
      </c>
      <c r="C5277" s="1" t="s">
        <v>11104</v>
      </c>
      <c r="D5277" s="1" t="s">
        <v>11105</v>
      </c>
      <c r="E5277" s="1" t="s">
        <v>66</v>
      </c>
      <c r="F5277" s="1" t="s">
        <v>9627</v>
      </c>
      <c r="G5277" s="1" t="s">
        <v>9628</v>
      </c>
    </row>
    <row r="5278" spans="1:7" x14ac:dyDescent="0.25">
      <c r="A5278" s="1">
        <v>19026007</v>
      </c>
      <c r="B5278" s="1" t="s">
        <v>13750</v>
      </c>
      <c r="C5278" s="1" t="s">
        <v>13751</v>
      </c>
      <c r="D5278" s="1" t="s">
        <v>13752</v>
      </c>
      <c r="E5278" s="1" t="s">
        <v>66</v>
      </c>
      <c r="F5278" s="1" t="s">
        <v>3393</v>
      </c>
      <c r="G5278" s="1" t="s">
        <v>3394</v>
      </c>
    </row>
    <row r="5279" spans="1:7" x14ac:dyDescent="0.25">
      <c r="A5279" s="1">
        <v>19026009</v>
      </c>
      <c r="B5279" s="1" t="s">
        <v>13753</v>
      </c>
      <c r="C5279" s="1" t="s">
        <v>13754</v>
      </c>
      <c r="D5279" s="1" t="s">
        <v>13755</v>
      </c>
      <c r="E5279" s="1" t="s">
        <v>66</v>
      </c>
      <c r="F5279" s="1" t="s">
        <v>3393</v>
      </c>
      <c r="G5279" s="1" t="s">
        <v>3394</v>
      </c>
    </row>
    <row r="5280" spans="1:7" x14ac:dyDescent="0.25">
      <c r="A5280" s="1">
        <v>19026011</v>
      </c>
      <c r="B5280" s="1" t="s">
        <v>11112</v>
      </c>
      <c r="C5280" s="1" t="s">
        <v>11113</v>
      </c>
      <c r="D5280" s="1" t="s">
        <v>11114</v>
      </c>
      <c r="E5280" s="1" t="s">
        <v>66</v>
      </c>
      <c r="F5280" s="1" t="s">
        <v>9627</v>
      </c>
      <c r="G5280" s="1" t="s">
        <v>9628</v>
      </c>
    </row>
    <row r="5281" spans="1:7" x14ac:dyDescent="0.25">
      <c r="A5281" s="1">
        <v>19026024</v>
      </c>
      <c r="B5281" s="1" t="s">
        <v>13756</v>
      </c>
      <c r="C5281" s="1" t="s">
        <v>13757</v>
      </c>
      <c r="D5281" s="1" t="s">
        <v>13758</v>
      </c>
      <c r="E5281" s="1" t="s">
        <v>66</v>
      </c>
      <c r="F5281" s="1" t="s">
        <v>13749</v>
      </c>
      <c r="G5281" s="1" t="s">
        <v>199</v>
      </c>
    </row>
    <row r="5282" spans="1:7" x14ac:dyDescent="0.25">
      <c r="A5282" s="1">
        <v>19026025</v>
      </c>
      <c r="B5282" s="1" t="s">
        <v>13759</v>
      </c>
      <c r="C5282" s="1" t="s">
        <v>13760</v>
      </c>
      <c r="D5282" s="1" t="s">
        <v>13761</v>
      </c>
      <c r="E5282" s="1" t="s">
        <v>66</v>
      </c>
      <c r="F5282" s="1" t="s">
        <v>13762</v>
      </c>
      <c r="G5282" s="1" t="s">
        <v>13763</v>
      </c>
    </row>
    <row r="5283" spans="1:7" x14ac:dyDescent="0.25">
      <c r="A5283" s="1">
        <v>19027001</v>
      </c>
      <c r="B5283" s="1" t="s">
        <v>13764</v>
      </c>
      <c r="C5283" s="1" t="s">
        <v>13765</v>
      </c>
      <c r="D5283" s="1" t="s">
        <v>13766</v>
      </c>
      <c r="E5283" s="1" t="s">
        <v>66</v>
      </c>
      <c r="F5283" s="1" t="s">
        <v>3504</v>
      </c>
      <c r="G5283" s="1" t="s">
        <v>3505</v>
      </c>
    </row>
    <row r="5284" spans="1:7" x14ac:dyDescent="0.25">
      <c r="A5284" s="1">
        <v>19027005</v>
      </c>
      <c r="B5284" s="1" t="s">
        <v>11130</v>
      </c>
      <c r="C5284" s="1" t="s">
        <v>11131</v>
      </c>
      <c r="D5284" s="1" t="s">
        <v>11132</v>
      </c>
      <c r="E5284" s="1" t="s">
        <v>66</v>
      </c>
      <c r="F5284" s="1" t="s">
        <v>2335</v>
      </c>
      <c r="G5284" s="1" t="s">
        <v>2336</v>
      </c>
    </row>
    <row r="5285" spans="1:7" x14ac:dyDescent="0.25">
      <c r="A5285" s="1">
        <v>19027010</v>
      </c>
      <c r="B5285" s="1" t="s">
        <v>11147</v>
      </c>
      <c r="C5285" s="1" t="s">
        <v>11148</v>
      </c>
      <c r="D5285" s="1" t="s">
        <v>11149</v>
      </c>
      <c r="E5285" s="1" t="s">
        <v>66</v>
      </c>
      <c r="F5285" s="1" t="s">
        <v>2335</v>
      </c>
      <c r="G5285" s="1" t="s">
        <v>2336</v>
      </c>
    </row>
    <row r="5286" spans="1:7" x14ac:dyDescent="0.25">
      <c r="A5286" s="1">
        <v>19027011</v>
      </c>
      <c r="B5286" s="1" t="s">
        <v>11133</v>
      </c>
      <c r="C5286" s="1" t="s">
        <v>11134</v>
      </c>
      <c r="D5286" s="1" t="s">
        <v>11135</v>
      </c>
      <c r="E5286" s="1" t="s">
        <v>66</v>
      </c>
      <c r="F5286" s="1" t="s">
        <v>3504</v>
      </c>
      <c r="G5286" s="1" t="s">
        <v>3505</v>
      </c>
    </row>
    <row r="5287" spans="1:7" x14ac:dyDescent="0.25">
      <c r="A5287" s="1">
        <v>19028001</v>
      </c>
      <c r="B5287" s="1" t="s">
        <v>11153</v>
      </c>
      <c r="C5287" s="1" t="s">
        <v>11154</v>
      </c>
      <c r="D5287" s="1" t="s">
        <v>11155</v>
      </c>
      <c r="E5287" s="1" t="s">
        <v>66</v>
      </c>
      <c r="F5287" s="1" t="s">
        <v>9627</v>
      </c>
      <c r="G5287" s="1" t="s">
        <v>9628</v>
      </c>
    </row>
    <row r="5288" spans="1:7" x14ac:dyDescent="0.25">
      <c r="A5288" s="1">
        <v>19030001</v>
      </c>
      <c r="B5288" s="1" t="s">
        <v>13767</v>
      </c>
      <c r="C5288" s="1" t="s">
        <v>13768</v>
      </c>
      <c r="D5288" s="1" t="s">
        <v>13769</v>
      </c>
      <c r="E5288" s="1" t="s">
        <v>66</v>
      </c>
      <c r="G5288" s="1" t="s">
        <v>199</v>
      </c>
    </row>
    <row r="5289" spans="1:7" x14ac:dyDescent="0.25">
      <c r="A5289" s="1">
        <v>19030002</v>
      </c>
      <c r="B5289" s="1" t="s">
        <v>13770</v>
      </c>
      <c r="C5289" s="1" t="s">
        <v>13771</v>
      </c>
      <c r="D5289" s="1" t="s">
        <v>13772</v>
      </c>
      <c r="E5289" s="1" t="s">
        <v>66</v>
      </c>
      <c r="F5289" s="1" t="s">
        <v>11159</v>
      </c>
      <c r="G5289" s="1" t="s">
        <v>11160</v>
      </c>
    </row>
    <row r="5290" spans="1:7" x14ac:dyDescent="0.25">
      <c r="A5290" s="1">
        <v>19030008</v>
      </c>
      <c r="B5290" s="1" t="s">
        <v>13773</v>
      </c>
      <c r="C5290" s="1" t="s">
        <v>13774</v>
      </c>
      <c r="D5290" s="1" t="s">
        <v>13775</v>
      </c>
      <c r="E5290" s="1" t="s">
        <v>66</v>
      </c>
      <c r="F5290" s="1" t="s">
        <v>11159</v>
      </c>
      <c r="G5290" s="1" t="s">
        <v>11160</v>
      </c>
    </row>
    <row r="5291" spans="1:7" x14ac:dyDescent="0.25">
      <c r="A5291" s="1">
        <v>19030009</v>
      </c>
      <c r="B5291" s="1" t="s">
        <v>11156</v>
      </c>
      <c r="C5291" s="1" t="s">
        <v>11157</v>
      </c>
      <c r="D5291" s="1" t="s">
        <v>11158</v>
      </c>
      <c r="E5291" s="1" t="s">
        <v>66</v>
      </c>
      <c r="F5291" s="1" t="s">
        <v>11159</v>
      </c>
      <c r="G5291" s="1" t="s">
        <v>11160</v>
      </c>
    </row>
    <row r="5292" spans="1:7" x14ac:dyDescent="0.25">
      <c r="A5292" s="1">
        <v>19030015</v>
      </c>
      <c r="B5292" s="1" t="s">
        <v>11161</v>
      </c>
      <c r="C5292" s="1" t="s">
        <v>11162</v>
      </c>
      <c r="D5292" s="1" t="s">
        <v>11163</v>
      </c>
      <c r="E5292" s="1" t="s">
        <v>66</v>
      </c>
      <c r="F5292" s="1" t="s">
        <v>11159</v>
      </c>
      <c r="G5292" s="1" t="s">
        <v>11160</v>
      </c>
    </row>
    <row r="5293" spans="1:7" x14ac:dyDescent="0.25">
      <c r="A5293" s="1">
        <v>19030016</v>
      </c>
      <c r="B5293" s="1" t="s">
        <v>13776</v>
      </c>
      <c r="C5293" s="1" t="s">
        <v>13777</v>
      </c>
      <c r="D5293" s="1" t="s">
        <v>13778</v>
      </c>
      <c r="E5293" s="1" t="s">
        <v>66</v>
      </c>
      <c r="F5293" s="1" t="s">
        <v>11159</v>
      </c>
      <c r="G5293" s="1" t="s">
        <v>11160</v>
      </c>
    </row>
    <row r="5294" spans="1:7" x14ac:dyDescent="0.25">
      <c r="A5294" s="1">
        <v>19030021</v>
      </c>
      <c r="B5294" s="1" t="s">
        <v>13779</v>
      </c>
      <c r="C5294" s="1" t="s">
        <v>13780</v>
      </c>
      <c r="D5294" s="1" t="s">
        <v>13781</v>
      </c>
      <c r="E5294" s="1" t="s">
        <v>66</v>
      </c>
      <c r="F5294" s="1" t="s">
        <v>11159</v>
      </c>
      <c r="G5294" s="1" t="s">
        <v>11160</v>
      </c>
    </row>
    <row r="5295" spans="1:7" x14ac:dyDescent="0.25">
      <c r="A5295" s="1">
        <v>19030030</v>
      </c>
      <c r="B5295" s="1" t="s">
        <v>13782</v>
      </c>
      <c r="C5295" s="1" t="s">
        <v>13783</v>
      </c>
      <c r="D5295" s="1" t="s">
        <v>13784</v>
      </c>
      <c r="E5295" s="1" t="s">
        <v>66</v>
      </c>
      <c r="F5295" s="1" t="s">
        <v>11159</v>
      </c>
      <c r="G5295" s="1" t="s">
        <v>11160</v>
      </c>
    </row>
    <row r="5296" spans="1:7" x14ac:dyDescent="0.25">
      <c r="A5296" s="1">
        <v>19030049</v>
      </c>
      <c r="B5296" s="1" t="s">
        <v>11164</v>
      </c>
      <c r="C5296" s="1" t="s">
        <v>11165</v>
      </c>
      <c r="D5296" s="1" t="s">
        <v>11166</v>
      </c>
      <c r="E5296" s="1" t="s">
        <v>66</v>
      </c>
      <c r="F5296" s="1" t="s">
        <v>11159</v>
      </c>
      <c r="G5296" s="1" t="s">
        <v>11160</v>
      </c>
    </row>
    <row r="5297" spans="1:7" x14ac:dyDescent="0.25">
      <c r="A5297" s="1">
        <v>19030061</v>
      </c>
      <c r="B5297" s="1" t="s">
        <v>11170</v>
      </c>
      <c r="C5297" s="1" t="s">
        <v>11171</v>
      </c>
      <c r="D5297" s="1" t="s">
        <v>11172</v>
      </c>
      <c r="E5297" s="1" t="s">
        <v>66</v>
      </c>
      <c r="F5297" s="1" t="s">
        <v>11159</v>
      </c>
      <c r="G5297" s="1" t="s">
        <v>11160</v>
      </c>
    </row>
    <row r="5298" spans="1:7" x14ac:dyDescent="0.25">
      <c r="A5298" s="1">
        <v>19030071</v>
      </c>
      <c r="B5298" s="1" t="s">
        <v>13785</v>
      </c>
      <c r="C5298" s="1" t="s">
        <v>13786</v>
      </c>
      <c r="D5298" s="1" t="s">
        <v>13787</v>
      </c>
      <c r="E5298" s="1" t="s">
        <v>65</v>
      </c>
      <c r="F5298" s="1" t="s">
        <v>11159</v>
      </c>
      <c r="G5298" s="1" t="s">
        <v>11160</v>
      </c>
    </row>
    <row r="5299" spans="1:7" x14ac:dyDescent="0.25">
      <c r="A5299" s="1">
        <v>19030089</v>
      </c>
      <c r="B5299" s="1" t="s">
        <v>11173</v>
      </c>
      <c r="C5299" s="1" t="s">
        <v>11174</v>
      </c>
      <c r="D5299" s="1" t="s">
        <v>11175</v>
      </c>
      <c r="E5299" s="1" t="s">
        <v>66</v>
      </c>
      <c r="F5299" s="1" t="s">
        <v>11159</v>
      </c>
      <c r="G5299" s="1" t="s">
        <v>11160</v>
      </c>
    </row>
    <row r="5300" spans="1:7" x14ac:dyDescent="0.25">
      <c r="A5300" s="1">
        <v>19032000</v>
      </c>
      <c r="B5300" s="1" t="s">
        <v>13788</v>
      </c>
      <c r="C5300" s="1" t="s">
        <v>13789</v>
      </c>
      <c r="D5300" s="1" t="s">
        <v>13790</v>
      </c>
      <c r="E5300" s="1" t="s">
        <v>66</v>
      </c>
      <c r="F5300" s="1" t="s">
        <v>13791</v>
      </c>
      <c r="G5300" s="1" t="s">
        <v>13792</v>
      </c>
    </row>
    <row r="5301" spans="1:7" x14ac:dyDescent="0.25">
      <c r="A5301" s="1">
        <v>19040012</v>
      </c>
      <c r="B5301" s="1" t="s">
        <v>11190</v>
      </c>
      <c r="C5301" s="1" t="s">
        <v>11191</v>
      </c>
      <c r="D5301" s="1" t="s">
        <v>11192</v>
      </c>
      <c r="E5301" s="1" t="s">
        <v>66</v>
      </c>
      <c r="F5301" s="1" t="s">
        <v>285</v>
      </c>
      <c r="G5301" s="1" t="s">
        <v>286</v>
      </c>
    </row>
    <row r="5302" spans="1:7" x14ac:dyDescent="0.25">
      <c r="A5302" s="1">
        <v>19040020</v>
      </c>
      <c r="B5302" s="1" t="s">
        <v>11193</v>
      </c>
      <c r="C5302" s="1" t="s">
        <v>11194</v>
      </c>
      <c r="D5302" s="1" t="s">
        <v>11195</v>
      </c>
      <c r="E5302" s="1" t="s">
        <v>66</v>
      </c>
      <c r="F5302" s="1" t="s">
        <v>285</v>
      </c>
      <c r="G5302" s="1" t="s">
        <v>286</v>
      </c>
    </row>
    <row r="5303" spans="1:7" x14ac:dyDescent="0.25">
      <c r="A5303" s="1">
        <v>19040023</v>
      </c>
      <c r="B5303" s="1" t="s">
        <v>11223</v>
      </c>
      <c r="C5303" s="1" t="s">
        <v>11224</v>
      </c>
      <c r="D5303" s="1" t="s">
        <v>11225</v>
      </c>
      <c r="E5303" s="1" t="s">
        <v>66</v>
      </c>
      <c r="F5303" s="1" t="s">
        <v>285</v>
      </c>
      <c r="G5303" s="1" t="s">
        <v>286</v>
      </c>
    </row>
    <row r="5304" spans="1:7" x14ac:dyDescent="0.25">
      <c r="A5304" s="1">
        <v>19040024</v>
      </c>
      <c r="B5304" s="1" t="s">
        <v>11226</v>
      </c>
      <c r="C5304" s="1" t="s">
        <v>11227</v>
      </c>
      <c r="D5304" s="1" t="s">
        <v>11228</v>
      </c>
      <c r="E5304" s="1" t="s">
        <v>66</v>
      </c>
      <c r="F5304" s="1" t="s">
        <v>285</v>
      </c>
      <c r="G5304" s="1" t="s">
        <v>286</v>
      </c>
    </row>
    <row r="5305" spans="1:7" x14ac:dyDescent="0.25">
      <c r="A5305" s="1">
        <v>19040039</v>
      </c>
      <c r="B5305" s="1" t="s">
        <v>11232</v>
      </c>
      <c r="C5305" s="1" t="s">
        <v>11233</v>
      </c>
      <c r="D5305" s="1" t="s">
        <v>11234</v>
      </c>
      <c r="E5305" s="1" t="s">
        <v>66</v>
      </c>
      <c r="F5305" s="1" t="s">
        <v>285</v>
      </c>
      <c r="G5305" s="1" t="s">
        <v>286</v>
      </c>
    </row>
    <row r="5306" spans="1:7" x14ac:dyDescent="0.25">
      <c r="A5306" s="1">
        <v>19040041</v>
      </c>
      <c r="B5306" s="1" t="s">
        <v>13793</v>
      </c>
      <c r="C5306" s="1" t="s">
        <v>13794</v>
      </c>
      <c r="D5306" s="1" t="s">
        <v>13795</v>
      </c>
      <c r="E5306" s="1" t="s">
        <v>66</v>
      </c>
      <c r="F5306" s="1" t="s">
        <v>27</v>
      </c>
      <c r="G5306" s="1" t="s">
        <v>11238</v>
      </c>
    </row>
    <row r="5307" spans="1:7" x14ac:dyDescent="0.25">
      <c r="A5307" s="1">
        <v>19040049</v>
      </c>
      <c r="B5307" s="1" t="s">
        <v>11242</v>
      </c>
      <c r="C5307" s="1" t="s">
        <v>11243</v>
      </c>
      <c r="D5307" s="1" t="s">
        <v>11244</v>
      </c>
      <c r="E5307" s="1" t="s">
        <v>66</v>
      </c>
      <c r="F5307" s="1" t="s">
        <v>285</v>
      </c>
      <c r="G5307" s="1" t="s">
        <v>286</v>
      </c>
    </row>
    <row r="5308" spans="1:7" x14ac:dyDescent="0.25">
      <c r="A5308" s="1">
        <v>19040051</v>
      </c>
      <c r="B5308" s="1" t="s">
        <v>11245</v>
      </c>
      <c r="C5308" s="1" t="s">
        <v>11246</v>
      </c>
      <c r="D5308" s="1" t="s">
        <v>11247</v>
      </c>
      <c r="E5308" s="1" t="s">
        <v>66</v>
      </c>
      <c r="F5308" s="1" t="s">
        <v>892</v>
      </c>
      <c r="G5308" s="1" t="s">
        <v>893</v>
      </c>
    </row>
    <row r="5309" spans="1:7" x14ac:dyDescent="0.25">
      <c r="A5309" s="1">
        <v>19040055</v>
      </c>
      <c r="B5309" s="1" t="s">
        <v>11248</v>
      </c>
      <c r="C5309" s="1" t="s">
        <v>11249</v>
      </c>
      <c r="D5309" s="1" t="s">
        <v>11250</v>
      </c>
      <c r="E5309" s="1" t="s">
        <v>66</v>
      </c>
      <c r="F5309" s="1" t="s">
        <v>285</v>
      </c>
      <c r="G5309" s="1" t="s">
        <v>286</v>
      </c>
    </row>
    <row r="5310" spans="1:7" x14ac:dyDescent="0.25">
      <c r="A5310" s="1">
        <v>19040061</v>
      </c>
      <c r="B5310" s="1" t="s">
        <v>11254</v>
      </c>
      <c r="C5310" s="1" t="s">
        <v>11255</v>
      </c>
      <c r="D5310" s="1" t="s">
        <v>11256</v>
      </c>
      <c r="E5310" s="1" t="s">
        <v>66</v>
      </c>
      <c r="F5310" s="1" t="s">
        <v>892</v>
      </c>
      <c r="G5310" s="1" t="s">
        <v>893</v>
      </c>
    </row>
    <row r="5311" spans="1:7" x14ac:dyDescent="0.25">
      <c r="A5311" s="1">
        <v>19040063</v>
      </c>
      <c r="B5311" s="1" t="s">
        <v>11257</v>
      </c>
      <c r="C5311" s="1" t="s">
        <v>11258</v>
      </c>
      <c r="D5311" s="1" t="s">
        <v>11259</v>
      </c>
      <c r="E5311" s="1" t="s">
        <v>66</v>
      </c>
      <c r="F5311" s="1" t="s">
        <v>285</v>
      </c>
      <c r="G5311" s="1" t="s">
        <v>286</v>
      </c>
    </row>
    <row r="5312" spans="1:7" x14ac:dyDescent="0.25">
      <c r="A5312" s="1">
        <v>19040064</v>
      </c>
      <c r="B5312" s="1" t="s">
        <v>11260</v>
      </c>
      <c r="C5312" s="1" t="s">
        <v>11261</v>
      </c>
      <c r="D5312" s="1" t="s">
        <v>11262</v>
      </c>
      <c r="E5312" s="1" t="s">
        <v>66</v>
      </c>
      <c r="F5312" s="1" t="s">
        <v>285</v>
      </c>
      <c r="G5312" s="1" t="s">
        <v>286</v>
      </c>
    </row>
    <row r="5313" spans="1:7" x14ac:dyDescent="0.25">
      <c r="A5313" s="1">
        <v>19040065</v>
      </c>
      <c r="B5313" s="1" t="s">
        <v>11263</v>
      </c>
      <c r="C5313" s="1" t="s">
        <v>11264</v>
      </c>
      <c r="D5313" s="1" t="s">
        <v>11265</v>
      </c>
      <c r="E5313" s="1" t="s">
        <v>66</v>
      </c>
      <c r="F5313" s="1" t="s">
        <v>285</v>
      </c>
      <c r="G5313" s="1" t="s">
        <v>286</v>
      </c>
    </row>
    <row r="5314" spans="1:7" x14ac:dyDescent="0.25">
      <c r="A5314" s="1">
        <v>19040066</v>
      </c>
      <c r="B5314" s="1" t="s">
        <v>11266</v>
      </c>
      <c r="C5314" s="1" t="s">
        <v>11267</v>
      </c>
      <c r="D5314" s="1" t="s">
        <v>11268</v>
      </c>
      <c r="E5314" s="1" t="s">
        <v>66</v>
      </c>
      <c r="F5314" s="1" t="s">
        <v>285</v>
      </c>
      <c r="G5314" s="1" t="s">
        <v>286</v>
      </c>
    </row>
    <row r="5315" spans="1:7" x14ac:dyDescent="0.25">
      <c r="A5315" s="1">
        <v>19040069</v>
      </c>
      <c r="B5315" s="1" t="s">
        <v>11272</v>
      </c>
      <c r="C5315" s="1" t="s">
        <v>11273</v>
      </c>
      <c r="D5315" s="1" t="s">
        <v>11274</v>
      </c>
      <c r="E5315" s="1" t="s">
        <v>66</v>
      </c>
      <c r="F5315" s="1" t="s">
        <v>892</v>
      </c>
      <c r="G5315" s="1" t="s">
        <v>893</v>
      </c>
    </row>
    <row r="5316" spans="1:7" x14ac:dyDescent="0.25">
      <c r="A5316" s="1">
        <v>19040070</v>
      </c>
      <c r="B5316" s="1" t="s">
        <v>11275</v>
      </c>
      <c r="C5316" s="1" t="s">
        <v>11276</v>
      </c>
      <c r="D5316" s="1" t="s">
        <v>11277</v>
      </c>
      <c r="E5316" s="1" t="s">
        <v>66</v>
      </c>
      <c r="F5316" s="1" t="s">
        <v>892</v>
      </c>
      <c r="G5316" s="1" t="s">
        <v>893</v>
      </c>
    </row>
    <row r="5317" spans="1:7" x14ac:dyDescent="0.25">
      <c r="A5317" s="1">
        <v>19040071</v>
      </c>
      <c r="B5317" s="1" t="s">
        <v>11278</v>
      </c>
      <c r="C5317" s="1" t="s">
        <v>11279</v>
      </c>
      <c r="D5317" s="1" t="s">
        <v>11280</v>
      </c>
      <c r="E5317" s="1" t="s">
        <v>65</v>
      </c>
      <c r="F5317" s="1" t="s">
        <v>27</v>
      </c>
      <c r="G5317" s="1" t="s">
        <v>11238</v>
      </c>
    </row>
    <row r="5318" spans="1:7" x14ac:dyDescent="0.25">
      <c r="A5318" s="1">
        <v>19040072</v>
      </c>
      <c r="B5318" s="1" t="s">
        <v>11281</v>
      </c>
      <c r="C5318" s="1" t="s">
        <v>11282</v>
      </c>
      <c r="D5318" s="1" t="s">
        <v>11283</v>
      </c>
      <c r="E5318" s="1" t="s">
        <v>66</v>
      </c>
      <c r="F5318" s="1" t="s">
        <v>892</v>
      </c>
      <c r="G5318" s="1" t="s">
        <v>893</v>
      </c>
    </row>
    <row r="5319" spans="1:7" x14ac:dyDescent="0.25">
      <c r="A5319" s="1">
        <v>19040089</v>
      </c>
      <c r="B5319" s="1" t="s">
        <v>11284</v>
      </c>
      <c r="C5319" s="1" t="s">
        <v>11285</v>
      </c>
      <c r="D5319" s="1" t="s">
        <v>11286</v>
      </c>
      <c r="E5319" s="1" t="s">
        <v>66</v>
      </c>
      <c r="F5319" s="1" t="s">
        <v>285</v>
      </c>
      <c r="G5319" s="1" t="s">
        <v>286</v>
      </c>
    </row>
    <row r="5320" spans="1:7" x14ac:dyDescent="0.25">
      <c r="A5320" s="1">
        <v>19040090</v>
      </c>
      <c r="B5320" s="1" t="s">
        <v>11287</v>
      </c>
      <c r="C5320" s="1" t="s">
        <v>11288</v>
      </c>
      <c r="D5320" s="1" t="s">
        <v>11289</v>
      </c>
      <c r="E5320" s="1" t="s">
        <v>66</v>
      </c>
      <c r="F5320" s="1" t="s">
        <v>285</v>
      </c>
      <c r="G5320" s="1" t="s">
        <v>286</v>
      </c>
    </row>
    <row r="5321" spans="1:7" x14ac:dyDescent="0.25">
      <c r="A5321" s="1">
        <v>19040091</v>
      </c>
      <c r="B5321" s="1" t="s">
        <v>11290</v>
      </c>
      <c r="C5321" s="1" t="s">
        <v>11291</v>
      </c>
      <c r="D5321" s="1" t="s">
        <v>11292</v>
      </c>
      <c r="E5321" s="1" t="s">
        <v>66</v>
      </c>
      <c r="F5321" s="1" t="s">
        <v>285</v>
      </c>
      <c r="G5321" s="1" t="s">
        <v>286</v>
      </c>
    </row>
    <row r="5322" spans="1:7" x14ac:dyDescent="0.25">
      <c r="A5322" s="1">
        <v>19040092</v>
      </c>
      <c r="B5322" s="1" t="s">
        <v>11293</v>
      </c>
      <c r="C5322" s="1" t="s">
        <v>11294</v>
      </c>
      <c r="D5322" s="1" t="s">
        <v>11295</v>
      </c>
      <c r="E5322" s="1" t="s">
        <v>66</v>
      </c>
      <c r="F5322" s="1" t="s">
        <v>285</v>
      </c>
      <c r="G5322" s="1" t="s">
        <v>286</v>
      </c>
    </row>
    <row r="5323" spans="1:7" x14ac:dyDescent="0.25">
      <c r="A5323" s="1">
        <v>19040098</v>
      </c>
      <c r="B5323" s="1" t="s">
        <v>13796</v>
      </c>
      <c r="C5323" s="1" t="s">
        <v>13797</v>
      </c>
      <c r="D5323" s="1" t="s">
        <v>13798</v>
      </c>
      <c r="E5323" s="1" t="s">
        <v>66</v>
      </c>
      <c r="F5323" s="1" t="s">
        <v>27</v>
      </c>
      <c r="G5323" s="1" t="s">
        <v>11238</v>
      </c>
    </row>
    <row r="5324" spans="1:7" x14ac:dyDescent="0.25">
      <c r="A5324" s="1">
        <v>19040100</v>
      </c>
      <c r="B5324" s="1" t="s">
        <v>11307</v>
      </c>
      <c r="C5324" s="1" t="s">
        <v>11308</v>
      </c>
      <c r="D5324" s="1" t="s">
        <v>11309</v>
      </c>
      <c r="E5324" s="1" t="s">
        <v>66</v>
      </c>
      <c r="F5324" s="1" t="s">
        <v>285</v>
      </c>
      <c r="G5324" s="1" t="s">
        <v>286</v>
      </c>
    </row>
    <row r="5325" spans="1:7" x14ac:dyDescent="0.25">
      <c r="A5325" s="1">
        <v>19040104</v>
      </c>
      <c r="B5325" s="1" t="s">
        <v>11356</v>
      </c>
      <c r="C5325" s="1" t="s">
        <v>11357</v>
      </c>
      <c r="D5325" s="1" t="s">
        <v>11358</v>
      </c>
      <c r="E5325" s="1" t="s">
        <v>66</v>
      </c>
      <c r="F5325" s="1" t="s">
        <v>13799</v>
      </c>
      <c r="G5325" s="1" t="s">
        <v>13800</v>
      </c>
    </row>
    <row r="5326" spans="1:7" x14ac:dyDescent="0.25">
      <c r="A5326" s="1">
        <v>19040110</v>
      </c>
      <c r="B5326" s="1" t="s">
        <v>11315</v>
      </c>
      <c r="C5326" s="1" t="s">
        <v>11316</v>
      </c>
      <c r="D5326" s="1" t="s">
        <v>11317</v>
      </c>
      <c r="E5326" s="1" t="s">
        <v>66</v>
      </c>
      <c r="F5326" s="1" t="s">
        <v>285</v>
      </c>
      <c r="G5326" s="1" t="s">
        <v>286</v>
      </c>
    </row>
    <row r="5327" spans="1:7" x14ac:dyDescent="0.25">
      <c r="A5327" s="1">
        <v>19040115</v>
      </c>
      <c r="B5327" s="1" t="s">
        <v>11321</v>
      </c>
      <c r="C5327" s="1" t="s">
        <v>11322</v>
      </c>
      <c r="D5327" s="1" t="s">
        <v>11323</v>
      </c>
      <c r="E5327" s="1" t="s">
        <v>66</v>
      </c>
      <c r="F5327" s="1" t="s">
        <v>892</v>
      </c>
      <c r="G5327" s="1" t="s">
        <v>893</v>
      </c>
    </row>
    <row r="5328" spans="1:7" x14ac:dyDescent="0.25">
      <c r="A5328" s="1">
        <v>19040120</v>
      </c>
      <c r="B5328" s="1" t="s">
        <v>11332</v>
      </c>
      <c r="C5328" s="1" t="s">
        <v>11333</v>
      </c>
      <c r="D5328" s="1" t="s">
        <v>11334</v>
      </c>
      <c r="E5328" s="1" t="s">
        <v>66</v>
      </c>
      <c r="F5328" s="1" t="s">
        <v>892</v>
      </c>
      <c r="G5328" s="1" t="s">
        <v>893</v>
      </c>
    </row>
    <row r="5329" spans="1:7" x14ac:dyDescent="0.25">
      <c r="A5329" s="1">
        <v>19040121</v>
      </c>
      <c r="B5329" s="1" t="s">
        <v>11335</v>
      </c>
      <c r="C5329" s="1" t="s">
        <v>11336</v>
      </c>
      <c r="D5329" s="1" t="s">
        <v>11337</v>
      </c>
      <c r="E5329" s="1" t="s">
        <v>66</v>
      </c>
      <c r="F5329" s="1" t="s">
        <v>892</v>
      </c>
      <c r="G5329" s="1" t="s">
        <v>893</v>
      </c>
    </row>
    <row r="5330" spans="1:7" x14ac:dyDescent="0.25">
      <c r="A5330" s="1">
        <v>19040122</v>
      </c>
      <c r="B5330" s="1" t="s">
        <v>11338</v>
      </c>
      <c r="C5330" s="1" t="s">
        <v>11339</v>
      </c>
      <c r="D5330" s="1" t="s">
        <v>11340</v>
      </c>
      <c r="E5330" s="1" t="s">
        <v>66</v>
      </c>
      <c r="F5330" s="1" t="s">
        <v>892</v>
      </c>
      <c r="G5330" s="1" t="s">
        <v>893</v>
      </c>
    </row>
    <row r="5331" spans="1:7" x14ac:dyDescent="0.25">
      <c r="A5331" s="1">
        <v>19040123</v>
      </c>
      <c r="B5331" s="1" t="s">
        <v>11327</v>
      </c>
      <c r="C5331" s="1" t="s">
        <v>11328</v>
      </c>
      <c r="D5331" s="1" t="s">
        <v>11329</v>
      </c>
      <c r="E5331" s="1" t="s">
        <v>66</v>
      </c>
      <c r="F5331" s="1" t="s">
        <v>11299</v>
      </c>
      <c r="G5331" s="1" t="s">
        <v>11300</v>
      </c>
    </row>
    <row r="5332" spans="1:7" x14ac:dyDescent="0.25">
      <c r="A5332" s="1">
        <v>19040132</v>
      </c>
      <c r="B5332" s="1" t="s">
        <v>13801</v>
      </c>
      <c r="C5332" s="1" t="s">
        <v>13802</v>
      </c>
      <c r="D5332" s="1" t="s">
        <v>13803</v>
      </c>
      <c r="E5332" s="1" t="s">
        <v>66</v>
      </c>
      <c r="F5332" s="1" t="s">
        <v>27</v>
      </c>
      <c r="G5332" s="1" t="s">
        <v>11238</v>
      </c>
    </row>
    <row r="5333" spans="1:7" x14ac:dyDescent="0.25">
      <c r="A5333" s="1">
        <v>19040134</v>
      </c>
      <c r="B5333" s="1" t="s">
        <v>11353</v>
      </c>
      <c r="C5333" s="1" t="s">
        <v>11354</v>
      </c>
      <c r="D5333" s="1" t="s">
        <v>11355</v>
      </c>
      <c r="E5333" s="1" t="s">
        <v>66</v>
      </c>
      <c r="F5333" s="1" t="s">
        <v>892</v>
      </c>
      <c r="G5333" s="1" t="s">
        <v>893</v>
      </c>
    </row>
    <row r="5334" spans="1:7" x14ac:dyDescent="0.25">
      <c r="A5334" s="1">
        <v>19040138</v>
      </c>
      <c r="B5334" s="1" t="s">
        <v>11359</v>
      </c>
      <c r="C5334" s="1" t="s">
        <v>11360</v>
      </c>
      <c r="D5334" s="1" t="s">
        <v>11361</v>
      </c>
      <c r="E5334" s="1" t="s">
        <v>66</v>
      </c>
      <c r="F5334" s="1" t="s">
        <v>4398</v>
      </c>
      <c r="G5334" s="1" t="s">
        <v>4399</v>
      </c>
    </row>
    <row r="5335" spans="1:7" x14ac:dyDescent="0.25">
      <c r="A5335" s="1">
        <v>19040139</v>
      </c>
      <c r="B5335" s="1" t="s">
        <v>11362</v>
      </c>
      <c r="C5335" s="1" t="s">
        <v>11363</v>
      </c>
      <c r="D5335" s="1" t="s">
        <v>11364</v>
      </c>
      <c r="E5335" s="1" t="s">
        <v>66</v>
      </c>
      <c r="F5335" s="1" t="s">
        <v>892</v>
      </c>
      <c r="G5335" s="1" t="s">
        <v>893</v>
      </c>
    </row>
    <row r="5336" spans="1:7" x14ac:dyDescent="0.25">
      <c r="A5336" s="1">
        <v>19040147</v>
      </c>
      <c r="B5336" s="1" t="s">
        <v>11371</v>
      </c>
      <c r="C5336" s="1" t="s">
        <v>11372</v>
      </c>
      <c r="D5336" s="1" t="s">
        <v>11373</v>
      </c>
      <c r="E5336" s="1" t="s">
        <v>66</v>
      </c>
      <c r="F5336" s="1" t="s">
        <v>285</v>
      </c>
      <c r="G5336" s="1" t="s">
        <v>286</v>
      </c>
    </row>
    <row r="5337" spans="1:7" x14ac:dyDescent="0.25">
      <c r="A5337" s="1">
        <v>19040148</v>
      </c>
      <c r="B5337" s="1" t="s">
        <v>11374</v>
      </c>
      <c r="C5337" s="1" t="s">
        <v>11375</v>
      </c>
      <c r="D5337" s="1" t="s">
        <v>11376</v>
      </c>
      <c r="E5337" s="1" t="s">
        <v>66</v>
      </c>
      <c r="F5337" s="1" t="s">
        <v>285</v>
      </c>
      <c r="G5337" s="1" t="s">
        <v>286</v>
      </c>
    </row>
    <row r="5338" spans="1:7" x14ac:dyDescent="0.25">
      <c r="A5338" s="1">
        <v>19040149</v>
      </c>
      <c r="B5338" s="1" t="s">
        <v>11377</v>
      </c>
      <c r="C5338" s="1" t="s">
        <v>11378</v>
      </c>
      <c r="D5338" s="1" t="s">
        <v>11379</v>
      </c>
      <c r="E5338" s="1" t="s">
        <v>66</v>
      </c>
      <c r="F5338" s="1" t="s">
        <v>27</v>
      </c>
      <c r="G5338" s="1" t="s">
        <v>11238</v>
      </c>
    </row>
    <row r="5339" spans="1:7" x14ac:dyDescent="0.25">
      <c r="A5339" s="1">
        <v>19040163</v>
      </c>
      <c r="B5339" s="1" t="s">
        <v>11407</v>
      </c>
      <c r="C5339" s="1" t="s">
        <v>11408</v>
      </c>
      <c r="D5339" s="1" t="s">
        <v>11409</v>
      </c>
      <c r="E5339" s="1" t="s">
        <v>66</v>
      </c>
      <c r="F5339" s="1" t="s">
        <v>27</v>
      </c>
      <c r="G5339" s="1" t="s">
        <v>11238</v>
      </c>
    </row>
    <row r="5340" spans="1:7" x14ac:dyDescent="0.25">
      <c r="A5340" s="1">
        <v>19040164</v>
      </c>
      <c r="B5340" s="1" t="s">
        <v>11410</v>
      </c>
      <c r="C5340" s="1" t="s">
        <v>11411</v>
      </c>
      <c r="D5340" s="1" t="s">
        <v>11412</v>
      </c>
      <c r="E5340" s="1" t="s">
        <v>66</v>
      </c>
      <c r="F5340" s="1" t="s">
        <v>892</v>
      </c>
      <c r="G5340" s="1" t="s">
        <v>893</v>
      </c>
    </row>
    <row r="5341" spans="1:7" x14ac:dyDescent="0.25">
      <c r="A5341" s="1">
        <v>19040165</v>
      </c>
      <c r="B5341" s="1" t="s">
        <v>11413</v>
      </c>
      <c r="C5341" s="1" t="s">
        <v>11414</v>
      </c>
      <c r="D5341" s="1" t="s">
        <v>11415</v>
      </c>
      <c r="E5341" s="1" t="s">
        <v>66</v>
      </c>
      <c r="F5341" s="1" t="s">
        <v>892</v>
      </c>
      <c r="G5341" s="1" t="s">
        <v>893</v>
      </c>
    </row>
    <row r="5342" spans="1:7" x14ac:dyDescent="0.25">
      <c r="A5342" s="1">
        <v>19040167</v>
      </c>
      <c r="B5342" s="1" t="s">
        <v>11416</v>
      </c>
      <c r="C5342" s="1" t="s">
        <v>11417</v>
      </c>
      <c r="D5342" s="1" t="s">
        <v>11418</v>
      </c>
      <c r="E5342" s="1" t="s">
        <v>66</v>
      </c>
      <c r="F5342" s="1" t="s">
        <v>27</v>
      </c>
      <c r="G5342" s="1" t="s">
        <v>11238</v>
      </c>
    </row>
    <row r="5343" spans="1:7" x14ac:dyDescent="0.25">
      <c r="A5343" s="1">
        <v>19040168</v>
      </c>
      <c r="B5343" s="1" t="s">
        <v>11419</v>
      </c>
      <c r="C5343" s="1" t="s">
        <v>11420</v>
      </c>
      <c r="D5343" s="1" t="s">
        <v>11421</v>
      </c>
      <c r="E5343" s="1" t="s">
        <v>66</v>
      </c>
      <c r="F5343" s="1" t="s">
        <v>27</v>
      </c>
      <c r="G5343" s="1" t="s">
        <v>11238</v>
      </c>
    </row>
    <row r="5344" spans="1:7" x14ac:dyDescent="0.25">
      <c r="A5344" s="1">
        <v>19040169</v>
      </c>
      <c r="B5344" s="1" t="s">
        <v>11422</v>
      </c>
      <c r="C5344" s="1" t="s">
        <v>11423</v>
      </c>
      <c r="D5344" s="1" t="s">
        <v>11424</v>
      </c>
      <c r="E5344" s="1" t="s">
        <v>66</v>
      </c>
      <c r="F5344" s="1" t="s">
        <v>27</v>
      </c>
      <c r="G5344" s="1" t="s">
        <v>11238</v>
      </c>
    </row>
    <row r="5345" spans="1:7" x14ac:dyDescent="0.25">
      <c r="A5345" s="1">
        <v>19040171</v>
      </c>
      <c r="B5345" s="1" t="s">
        <v>11428</v>
      </c>
      <c r="C5345" s="1" t="s">
        <v>11429</v>
      </c>
      <c r="D5345" s="1" t="s">
        <v>11430</v>
      </c>
      <c r="E5345" s="1" t="s">
        <v>66</v>
      </c>
      <c r="F5345" s="1" t="s">
        <v>892</v>
      </c>
      <c r="G5345" s="1" t="s">
        <v>893</v>
      </c>
    </row>
    <row r="5346" spans="1:7" x14ac:dyDescent="0.25">
      <c r="A5346" s="1">
        <v>19040268</v>
      </c>
      <c r="B5346" s="1" t="s">
        <v>11455</v>
      </c>
      <c r="C5346" s="1" t="s">
        <v>11456</v>
      </c>
      <c r="D5346" s="1" t="s">
        <v>11457</v>
      </c>
      <c r="E5346" s="1" t="s">
        <v>65</v>
      </c>
      <c r="F5346" s="1" t="s">
        <v>27</v>
      </c>
      <c r="G5346" s="1" t="s">
        <v>11238</v>
      </c>
    </row>
    <row r="5347" spans="1:7" x14ac:dyDescent="0.25">
      <c r="A5347" s="1">
        <v>19040471</v>
      </c>
      <c r="B5347" s="1" t="s">
        <v>11458</v>
      </c>
      <c r="C5347" s="1" t="s">
        <v>11459</v>
      </c>
      <c r="D5347" s="1" t="s">
        <v>11460</v>
      </c>
      <c r="E5347" s="1" t="s">
        <v>65</v>
      </c>
      <c r="F5347" s="1" t="s">
        <v>27</v>
      </c>
      <c r="G5347" s="1" t="s">
        <v>11238</v>
      </c>
    </row>
    <row r="5348" spans="1:7" x14ac:dyDescent="0.25">
      <c r="A5348" s="1">
        <v>19040588</v>
      </c>
      <c r="B5348" s="1" t="s">
        <v>11470</v>
      </c>
      <c r="C5348" s="1" t="s">
        <v>11471</v>
      </c>
      <c r="D5348" s="1" t="s">
        <v>11472</v>
      </c>
      <c r="E5348" s="1" t="s">
        <v>66</v>
      </c>
      <c r="F5348" s="1" t="s">
        <v>285</v>
      </c>
      <c r="G5348" s="1" t="s">
        <v>286</v>
      </c>
    </row>
    <row r="5349" spans="1:7" x14ac:dyDescent="0.25">
      <c r="A5349" s="1">
        <v>19040628</v>
      </c>
      <c r="B5349" s="1" t="s">
        <v>11482</v>
      </c>
      <c r="C5349" s="1" t="s">
        <v>11483</v>
      </c>
      <c r="D5349" s="1" t="s">
        <v>11484</v>
      </c>
      <c r="E5349" s="1" t="s">
        <v>66</v>
      </c>
      <c r="F5349" s="1" t="s">
        <v>285</v>
      </c>
      <c r="G5349" s="1" t="s">
        <v>286</v>
      </c>
    </row>
    <row r="5350" spans="1:7" x14ac:dyDescent="0.25">
      <c r="A5350" s="1">
        <v>19040667</v>
      </c>
      <c r="B5350" s="1" t="s">
        <v>11494</v>
      </c>
      <c r="C5350" s="1" t="s">
        <v>11495</v>
      </c>
      <c r="D5350" s="1" t="s">
        <v>11496</v>
      </c>
      <c r="E5350" s="1" t="s">
        <v>66</v>
      </c>
      <c r="F5350" s="1" t="s">
        <v>285</v>
      </c>
      <c r="G5350" s="1" t="s">
        <v>286</v>
      </c>
    </row>
    <row r="5351" spans="1:7" x14ac:dyDescent="0.25">
      <c r="A5351" s="1">
        <v>19040703</v>
      </c>
      <c r="B5351" s="1" t="s">
        <v>13804</v>
      </c>
      <c r="C5351" s="1" t="s">
        <v>13805</v>
      </c>
      <c r="D5351" s="1" t="s">
        <v>13806</v>
      </c>
      <c r="E5351" s="1" t="s">
        <v>66</v>
      </c>
      <c r="F5351" s="1" t="s">
        <v>285</v>
      </c>
      <c r="G5351" s="1" t="s">
        <v>286</v>
      </c>
    </row>
    <row r="5352" spans="1:7" x14ac:dyDescent="0.25">
      <c r="A5352" s="1">
        <v>19040727</v>
      </c>
      <c r="B5352" s="1" t="s">
        <v>13807</v>
      </c>
      <c r="C5352" s="1" t="s">
        <v>13808</v>
      </c>
      <c r="D5352" s="1" t="s">
        <v>13809</v>
      </c>
      <c r="E5352" s="1" t="s">
        <v>66</v>
      </c>
      <c r="F5352" s="1" t="s">
        <v>892</v>
      </c>
      <c r="G5352" s="1" t="s">
        <v>893</v>
      </c>
    </row>
    <row r="5353" spans="1:7" x14ac:dyDescent="0.25">
      <c r="A5353" s="1">
        <v>19040735</v>
      </c>
      <c r="B5353" s="1" t="s">
        <v>11509</v>
      </c>
      <c r="C5353" s="1" t="s">
        <v>11510</v>
      </c>
      <c r="D5353" s="1" t="s">
        <v>11511</v>
      </c>
      <c r="E5353" s="1" t="s">
        <v>66</v>
      </c>
      <c r="F5353" s="1" t="s">
        <v>892</v>
      </c>
      <c r="G5353" s="1" t="s">
        <v>893</v>
      </c>
    </row>
    <row r="5354" spans="1:7" x14ac:dyDescent="0.25">
      <c r="A5354" s="1">
        <v>19040744</v>
      </c>
      <c r="B5354" s="1" t="s">
        <v>13810</v>
      </c>
      <c r="C5354" s="1" t="s">
        <v>13811</v>
      </c>
      <c r="D5354" s="1" t="s">
        <v>13812</v>
      </c>
      <c r="E5354" s="1" t="s">
        <v>66</v>
      </c>
      <c r="F5354" s="1" t="s">
        <v>285</v>
      </c>
      <c r="G5354" s="1" t="s">
        <v>286</v>
      </c>
    </row>
    <row r="5355" spans="1:7" x14ac:dyDescent="0.25">
      <c r="A5355" s="1">
        <v>19040759</v>
      </c>
      <c r="B5355" s="1" t="s">
        <v>13813</v>
      </c>
      <c r="C5355" s="1" t="s">
        <v>13814</v>
      </c>
      <c r="D5355" s="1" t="s">
        <v>13815</v>
      </c>
      <c r="E5355" s="1" t="s">
        <v>66</v>
      </c>
      <c r="F5355" s="1" t="s">
        <v>285</v>
      </c>
      <c r="G5355" s="1" t="s">
        <v>286</v>
      </c>
    </row>
    <row r="5356" spans="1:7" x14ac:dyDescent="0.25">
      <c r="A5356" s="1">
        <v>19040767</v>
      </c>
      <c r="B5356" s="1" t="s">
        <v>13816</v>
      </c>
      <c r="C5356" s="1" t="s">
        <v>13817</v>
      </c>
      <c r="D5356" s="1" t="s">
        <v>13818</v>
      </c>
      <c r="E5356" s="1" t="s">
        <v>66</v>
      </c>
      <c r="F5356" s="1" t="s">
        <v>892</v>
      </c>
      <c r="G5356" s="1" t="s">
        <v>893</v>
      </c>
    </row>
    <row r="5357" spans="1:7" x14ac:dyDescent="0.25">
      <c r="A5357" s="1">
        <v>19040777</v>
      </c>
      <c r="B5357" s="1" t="s">
        <v>13819</v>
      </c>
      <c r="C5357" s="1" t="s">
        <v>13820</v>
      </c>
      <c r="D5357" s="1" t="s">
        <v>13821</v>
      </c>
      <c r="E5357" s="1" t="s">
        <v>66</v>
      </c>
      <c r="F5357" s="1" t="s">
        <v>892</v>
      </c>
      <c r="G5357" s="1" t="s">
        <v>893</v>
      </c>
    </row>
    <row r="5358" spans="1:7" x14ac:dyDescent="0.25">
      <c r="A5358" s="1">
        <v>19040797</v>
      </c>
      <c r="B5358" s="1" t="s">
        <v>13822</v>
      </c>
      <c r="C5358" s="1" t="s">
        <v>13823</v>
      </c>
      <c r="D5358" s="1" t="s">
        <v>13824</v>
      </c>
      <c r="E5358" s="1" t="s">
        <v>66</v>
      </c>
      <c r="F5358" s="1" t="s">
        <v>285</v>
      </c>
      <c r="G5358" s="1" t="s">
        <v>286</v>
      </c>
    </row>
    <row r="5359" spans="1:7" x14ac:dyDescent="0.25">
      <c r="A5359" s="1">
        <v>19040815</v>
      </c>
      <c r="B5359" s="1" t="s">
        <v>11518</v>
      </c>
      <c r="C5359" s="1" t="s">
        <v>11519</v>
      </c>
      <c r="D5359" s="1" t="s">
        <v>11520</v>
      </c>
      <c r="E5359" s="1" t="s">
        <v>66</v>
      </c>
      <c r="F5359" s="1" t="s">
        <v>285</v>
      </c>
      <c r="G5359" s="1" t="s">
        <v>286</v>
      </c>
    </row>
    <row r="5360" spans="1:7" x14ac:dyDescent="0.25">
      <c r="A5360" s="1">
        <v>19040817</v>
      </c>
      <c r="B5360" s="1" t="s">
        <v>11521</v>
      </c>
      <c r="C5360" s="1" t="s">
        <v>11522</v>
      </c>
      <c r="D5360" s="1" t="s">
        <v>11523</v>
      </c>
      <c r="E5360" s="1" t="s">
        <v>66</v>
      </c>
      <c r="F5360" s="1" t="s">
        <v>285</v>
      </c>
      <c r="G5360" s="1" t="s">
        <v>286</v>
      </c>
    </row>
    <row r="5361" spans="1:7" x14ac:dyDescent="0.25">
      <c r="A5361" s="1">
        <v>19040830</v>
      </c>
      <c r="B5361" s="1" t="s">
        <v>11527</v>
      </c>
      <c r="C5361" s="1" t="s">
        <v>11528</v>
      </c>
      <c r="D5361" s="1" t="s">
        <v>11529</v>
      </c>
      <c r="E5361" s="1" t="s">
        <v>65</v>
      </c>
      <c r="F5361" s="1" t="s">
        <v>27</v>
      </c>
      <c r="G5361" s="1" t="s">
        <v>11238</v>
      </c>
    </row>
    <row r="5362" spans="1:7" x14ac:dyDescent="0.25">
      <c r="A5362" s="1">
        <v>19040848</v>
      </c>
      <c r="B5362" s="1" t="s">
        <v>11530</v>
      </c>
      <c r="C5362" s="1" t="s">
        <v>11531</v>
      </c>
      <c r="D5362" s="1" t="s">
        <v>11532</v>
      </c>
      <c r="E5362" s="1" t="s">
        <v>65</v>
      </c>
      <c r="F5362" s="1" t="s">
        <v>27</v>
      </c>
      <c r="G5362" s="1" t="s">
        <v>11238</v>
      </c>
    </row>
    <row r="5363" spans="1:7" x14ac:dyDescent="0.25">
      <c r="A5363" s="1">
        <v>19040852</v>
      </c>
      <c r="B5363" s="1" t="s">
        <v>11533</v>
      </c>
      <c r="C5363" s="1" t="s">
        <v>11534</v>
      </c>
      <c r="D5363" s="1" t="s">
        <v>11535</v>
      </c>
      <c r="E5363" s="1" t="s">
        <v>65</v>
      </c>
      <c r="F5363" s="1" t="s">
        <v>27</v>
      </c>
      <c r="G5363" s="1" t="s">
        <v>11238</v>
      </c>
    </row>
    <row r="5364" spans="1:7" x14ac:dyDescent="0.25">
      <c r="A5364" s="1">
        <v>19040863</v>
      </c>
      <c r="B5364" s="1" t="s">
        <v>13825</v>
      </c>
      <c r="C5364" s="1" t="s">
        <v>13826</v>
      </c>
      <c r="D5364" s="1" t="s">
        <v>13827</v>
      </c>
      <c r="E5364" s="1" t="s">
        <v>66</v>
      </c>
      <c r="F5364" s="1" t="s">
        <v>13828</v>
      </c>
      <c r="G5364" s="1" t="s">
        <v>199</v>
      </c>
    </row>
    <row r="5365" spans="1:7" x14ac:dyDescent="0.25">
      <c r="A5365" s="1">
        <v>19040864</v>
      </c>
      <c r="B5365" s="1" t="s">
        <v>11545</v>
      </c>
      <c r="C5365" s="1" t="s">
        <v>11546</v>
      </c>
      <c r="D5365" s="1" t="s">
        <v>11547</v>
      </c>
      <c r="E5365" s="1" t="s">
        <v>66</v>
      </c>
      <c r="F5365" s="1" t="s">
        <v>11548</v>
      </c>
      <c r="G5365" s="1" t="s">
        <v>11549</v>
      </c>
    </row>
    <row r="5366" spans="1:7" x14ac:dyDescent="0.25">
      <c r="A5366" s="1">
        <v>19042024</v>
      </c>
      <c r="B5366" s="1" t="s">
        <v>11552</v>
      </c>
      <c r="C5366" s="1" t="s">
        <v>11553</v>
      </c>
      <c r="D5366" s="1" t="s">
        <v>11554</v>
      </c>
      <c r="E5366" s="1" t="s">
        <v>65</v>
      </c>
      <c r="F5366" s="1" t="s">
        <v>11555</v>
      </c>
      <c r="G5366" s="1" t="s">
        <v>11556</v>
      </c>
    </row>
    <row r="5367" spans="1:7" x14ac:dyDescent="0.25">
      <c r="A5367" s="1">
        <v>19042025</v>
      </c>
      <c r="B5367" s="1" t="s">
        <v>11557</v>
      </c>
      <c r="C5367" s="1" t="s">
        <v>11558</v>
      </c>
      <c r="D5367" s="1" t="s">
        <v>11559</v>
      </c>
      <c r="E5367" s="1" t="s">
        <v>65</v>
      </c>
      <c r="F5367" s="1" t="s">
        <v>11555</v>
      </c>
      <c r="G5367" s="1" t="s">
        <v>11556</v>
      </c>
    </row>
    <row r="5368" spans="1:7" x14ac:dyDescent="0.25">
      <c r="A5368" s="1">
        <v>19042026</v>
      </c>
      <c r="B5368" s="1" t="s">
        <v>11560</v>
      </c>
      <c r="C5368" s="1" t="s">
        <v>11561</v>
      </c>
      <c r="D5368" s="1" t="s">
        <v>11562</v>
      </c>
      <c r="E5368" s="1" t="s">
        <v>65</v>
      </c>
      <c r="F5368" s="1" t="s">
        <v>11555</v>
      </c>
      <c r="G5368" s="1" t="s">
        <v>11556</v>
      </c>
    </row>
    <row r="5369" spans="1:7" x14ac:dyDescent="0.25">
      <c r="A5369" s="1">
        <v>19042027</v>
      </c>
      <c r="B5369" s="1" t="s">
        <v>11563</v>
      </c>
      <c r="C5369" s="1" t="s">
        <v>11564</v>
      </c>
      <c r="D5369" s="1" t="s">
        <v>11565</v>
      </c>
      <c r="E5369" s="1" t="s">
        <v>65</v>
      </c>
      <c r="F5369" s="1" t="s">
        <v>11555</v>
      </c>
      <c r="G5369" s="1" t="s">
        <v>11556</v>
      </c>
    </row>
    <row r="5370" spans="1:7" x14ac:dyDescent="0.25">
      <c r="A5370" s="1">
        <v>19042028</v>
      </c>
      <c r="B5370" s="1" t="s">
        <v>11566</v>
      </c>
      <c r="C5370" s="1" t="s">
        <v>11567</v>
      </c>
      <c r="D5370" s="1" t="s">
        <v>11568</v>
      </c>
      <c r="E5370" s="1" t="s">
        <v>65</v>
      </c>
      <c r="F5370" s="1" t="s">
        <v>11555</v>
      </c>
      <c r="G5370" s="1" t="s">
        <v>11556</v>
      </c>
    </row>
    <row r="5371" spans="1:7" x14ac:dyDescent="0.25">
      <c r="A5371" s="1">
        <v>19042029</v>
      </c>
      <c r="B5371" s="1" t="s">
        <v>11569</v>
      </c>
      <c r="C5371" s="1" t="s">
        <v>11570</v>
      </c>
      <c r="D5371" s="1" t="s">
        <v>11571</v>
      </c>
      <c r="E5371" s="1" t="s">
        <v>65</v>
      </c>
      <c r="F5371" s="1" t="s">
        <v>11555</v>
      </c>
      <c r="G5371" s="1" t="s">
        <v>11556</v>
      </c>
    </row>
    <row r="5372" spans="1:7" x14ac:dyDescent="0.25">
      <c r="A5372" s="1">
        <v>19042034</v>
      </c>
      <c r="B5372" s="1" t="s">
        <v>11581</v>
      </c>
      <c r="C5372" s="1" t="s">
        <v>11582</v>
      </c>
      <c r="D5372" s="1" t="s">
        <v>11583</v>
      </c>
      <c r="E5372" s="1" t="s">
        <v>66</v>
      </c>
      <c r="F5372" s="1" t="s">
        <v>11584</v>
      </c>
      <c r="G5372" s="1" t="s">
        <v>11585</v>
      </c>
    </row>
    <row r="5373" spans="1:7" x14ac:dyDescent="0.25">
      <c r="A5373" s="1">
        <v>19042048</v>
      </c>
      <c r="B5373" s="1" t="s">
        <v>13829</v>
      </c>
      <c r="C5373" s="1" t="s">
        <v>13830</v>
      </c>
      <c r="D5373" s="1" t="s">
        <v>13831</v>
      </c>
      <c r="E5373" s="1" t="s">
        <v>66</v>
      </c>
      <c r="F5373" s="1" t="s">
        <v>13832</v>
      </c>
      <c r="G5373" s="1" t="s">
        <v>13833</v>
      </c>
    </row>
    <row r="5374" spans="1:7" x14ac:dyDescent="0.25">
      <c r="A5374" s="1">
        <v>19045003</v>
      </c>
      <c r="B5374" s="1" t="s">
        <v>11638</v>
      </c>
      <c r="C5374" s="1" t="s">
        <v>11639</v>
      </c>
      <c r="D5374" s="1" t="s">
        <v>11640</v>
      </c>
      <c r="E5374" s="1" t="s">
        <v>66</v>
      </c>
      <c r="F5374" s="1" t="s">
        <v>285</v>
      </c>
      <c r="G5374" s="1" t="s">
        <v>286</v>
      </c>
    </row>
    <row r="5375" spans="1:7" x14ac:dyDescent="0.25">
      <c r="A5375" s="1">
        <v>19045005</v>
      </c>
      <c r="B5375" s="1" t="s">
        <v>11641</v>
      </c>
      <c r="C5375" s="1" t="s">
        <v>11642</v>
      </c>
      <c r="D5375" s="1" t="s">
        <v>11643</v>
      </c>
      <c r="E5375" s="1" t="s">
        <v>66</v>
      </c>
      <c r="F5375" s="1" t="s">
        <v>285</v>
      </c>
      <c r="G5375" s="1" t="s">
        <v>286</v>
      </c>
    </row>
    <row r="5376" spans="1:7" x14ac:dyDescent="0.25">
      <c r="A5376" s="1">
        <v>19045021</v>
      </c>
      <c r="B5376" s="1" t="s">
        <v>11650</v>
      </c>
      <c r="C5376" s="1" t="s">
        <v>11651</v>
      </c>
      <c r="D5376" s="1" t="s">
        <v>11652</v>
      </c>
      <c r="E5376" s="1" t="s">
        <v>66</v>
      </c>
      <c r="F5376" s="1" t="s">
        <v>285</v>
      </c>
      <c r="G5376" s="1" t="s">
        <v>286</v>
      </c>
    </row>
    <row r="5377" spans="1:7" x14ac:dyDescent="0.25">
      <c r="A5377" s="1">
        <v>19045028</v>
      </c>
      <c r="B5377" s="1" t="s">
        <v>11665</v>
      </c>
      <c r="C5377" s="1" t="s">
        <v>11666</v>
      </c>
      <c r="D5377" s="1" t="s">
        <v>11667</v>
      </c>
      <c r="E5377" s="1" t="s">
        <v>66</v>
      </c>
      <c r="F5377" s="1" t="s">
        <v>285</v>
      </c>
      <c r="G5377" s="1" t="s">
        <v>286</v>
      </c>
    </row>
    <row r="5378" spans="1:7" x14ac:dyDescent="0.25">
      <c r="A5378" s="1">
        <v>19045032</v>
      </c>
      <c r="B5378" s="1" t="s">
        <v>11674</v>
      </c>
      <c r="C5378" s="1" t="s">
        <v>11675</v>
      </c>
      <c r="D5378" s="1" t="s">
        <v>11676</v>
      </c>
      <c r="E5378" s="1" t="s">
        <v>66</v>
      </c>
      <c r="F5378" s="1" t="s">
        <v>285</v>
      </c>
      <c r="G5378" s="1" t="s">
        <v>286</v>
      </c>
    </row>
    <row r="5379" spans="1:7" x14ac:dyDescent="0.25">
      <c r="A5379" s="1">
        <v>19045033</v>
      </c>
      <c r="B5379" s="1" t="s">
        <v>11677</v>
      </c>
      <c r="C5379" s="1" t="s">
        <v>11678</v>
      </c>
      <c r="D5379" s="1" t="s">
        <v>11679</v>
      </c>
      <c r="E5379" s="1" t="s">
        <v>66</v>
      </c>
      <c r="F5379" s="1" t="s">
        <v>285</v>
      </c>
      <c r="G5379" s="1" t="s">
        <v>286</v>
      </c>
    </row>
    <row r="5380" spans="1:7" x14ac:dyDescent="0.25">
      <c r="A5380" s="1">
        <v>19045034</v>
      </c>
      <c r="B5380" s="1" t="s">
        <v>11680</v>
      </c>
      <c r="C5380" s="1" t="s">
        <v>11681</v>
      </c>
      <c r="D5380" s="1" t="s">
        <v>11682</v>
      </c>
      <c r="E5380" s="1" t="s">
        <v>66</v>
      </c>
      <c r="F5380" s="1" t="s">
        <v>285</v>
      </c>
      <c r="G5380" s="1" t="s">
        <v>286</v>
      </c>
    </row>
    <row r="5381" spans="1:7" x14ac:dyDescent="0.25">
      <c r="A5381" s="1">
        <v>19045036</v>
      </c>
      <c r="B5381" s="1" t="s">
        <v>11686</v>
      </c>
      <c r="C5381" s="1" t="s">
        <v>11687</v>
      </c>
      <c r="D5381" s="1" t="s">
        <v>11688</v>
      </c>
      <c r="E5381" s="1" t="s">
        <v>66</v>
      </c>
      <c r="F5381" s="1" t="s">
        <v>285</v>
      </c>
      <c r="G5381" s="1" t="s">
        <v>286</v>
      </c>
    </row>
    <row r="5382" spans="1:7" x14ac:dyDescent="0.25">
      <c r="A5382" s="1">
        <v>19045044</v>
      </c>
      <c r="B5382" s="1" t="s">
        <v>11692</v>
      </c>
      <c r="C5382" s="1" t="s">
        <v>11693</v>
      </c>
      <c r="D5382" s="1" t="s">
        <v>11694</v>
      </c>
      <c r="E5382" s="1" t="s">
        <v>66</v>
      </c>
      <c r="F5382" s="1" t="s">
        <v>285</v>
      </c>
      <c r="G5382" s="1" t="s">
        <v>286</v>
      </c>
    </row>
    <row r="5383" spans="1:7" x14ac:dyDescent="0.25">
      <c r="A5383" s="1">
        <v>19045061</v>
      </c>
      <c r="B5383" s="1" t="s">
        <v>11701</v>
      </c>
      <c r="C5383" s="1" t="s">
        <v>11702</v>
      </c>
      <c r="D5383" s="1" t="s">
        <v>11703</v>
      </c>
      <c r="E5383" s="1" t="s">
        <v>66</v>
      </c>
      <c r="F5383" s="1" t="s">
        <v>285</v>
      </c>
      <c r="G5383" s="1" t="s">
        <v>286</v>
      </c>
    </row>
    <row r="5384" spans="1:7" x14ac:dyDescent="0.25">
      <c r="A5384" s="1">
        <v>19045072</v>
      </c>
      <c r="B5384" s="1" t="s">
        <v>11716</v>
      </c>
      <c r="C5384" s="1" t="s">
        <v>11717</v>
      </c>
      <c r="D5384" s="1" t="s">
        <v>11718</v>
      </c>
      <c r="E5384" s="1" t="s">
        <v>66</v>
      </c>
      <c r="F5384" s="1" t="s">
        <v>285</v>
      </c>
      <c r="G5384" s="1" t="s">
        <v>286</v>
      </c>
    </row>
    <row r="5385" spans="1:7" x14ac:dyDescent="0.25">
      <c r="A5385" s="1">
        <v>19045073</v>
      </c>
      <c r="B5385" s="1" t="s">
        <v>11719</v>
      </c>
      <c r="C5385" s="1" t="s">
        <v>11720</v>
      </c>
      <c r="D5385" s="1" t="s">
        <v>11721</v>
      </c>
      <c r="E5385" s="1" t="s">
        <v>66</v>
      </c>
      <c r="F5385" s="1" t="s">
        <v>285</v>
      </c>
      <c r="G5385" s="1" t="s">
        <v>286</v>
      </c>
    </row>
    <row r="5386" spans="1:7" x14ac:dyDescent="0.25">
      <c r="A5386" s="1">
        <v>19045075</v>
      </c>
      <c r="B5386" s="1" t="s">
        <v>11722</v>
      </c>
      <c r="C5386" s="1" t="s">
        <v>11723</v>
      </c>
      <c r="D5386" s="1" t="s">
        <v>11724</v>
      </c>
      <c r="E5386" s="1" t="s">
        <v>66</v>
      </c>
      <c r="F5386" s="1" t="s">
        <v>892</v>
      </c>
      <c r="G5386" s="1" t="s">
        <v>893</v>
      </c>
    </row>
    <row r="5387" spans="1:7" x14ac:dyDescent="0.25">
      <c r="A5387" s="1">
        <v>19045077</v>
      </c>
      <c r="B5387" s="1" t="s">
        <v>11728</v>
      </c>
      <c r="C5387" s="1" t="s">
        <v>11729</v>
      </c>
      <c r="D5387" s="1" t="s">
        <v>11730</v>
      </c>
      <c r="E5387" s="1" t="s">
        <v>66</v>
      </c>
      <c r="F5387" s="1" t="s">
        <v>892</v>
      </c>
      <c r="G5387" s="1" t="s">
        <v>893</v>
      </c>
    </row>
    <row r="5388" spans="1:7" x14ac:dyDescent="0.25">
      <c r="A5388" s="1">
        <v>19045078</v>
      </c>
      <c r="B5388" s="1" t="s">
        <v>11731</v>
      </c>
      <c r="C5388" s="1" t="s">
        <v>11732</v>
      </c>
      <c r="D5388" s="1" t="s">
        <v>11733</v>
      </c>
      <c r="E5388" s="1" t="s">
        <v>65</v>
      </c>
      <c r="F5388" s="1" t="s">
        <v>892</v>
      </c>
      <c r="G5388" s="1" t="s">
        <v>893</v>
      </c>
    </row>
    <row r="5389" spans="1:7" x14ac:dyDescent="0.25">
      <c r="A5389" s="1">
        <v>19045082</v>
      </c>
      <c r="B5389" s="1" t="s">
        <v>11734</v>
      </c>
      <c r="C5389" s="1" t="s">
        <v>11735</v>
      </c>
      <c r="D5389" s="1" t="s">
        <v>11736</v>
      </c>
      <c r="E5389" s="1" t="s">
        <v>66</v>
      </c>
      <c r="F5389" s="1" t="s">
        <v>285</v>
      </c>
      <c r="G5389" s="1" t="s">
        <v>286</v>
      </c>
    </row>
    <row r="5390" spans="1:7" x14ac:dyDescent="0.25">
      <c r="A5390" s="1">
        <v>19045083</v>
      </c>
      <c r="B5390" s="1" t="s">
        <v>11737</v>
      </c>
      <c r="C5390" s="1" t="s">
        <v>11738</v>
      </c>
      <c r="D5390" s="1" t="s">
        <v>11739</v>
      </c>
      <c r="E5390" s="1" t="s">
        <v>66</v>
      </c>
      <c r="F5390" s="1" t="s">
        <v>285</v>
      </c>
      <c r="G5390" s="1" t="s">
        <v>286</v>
      </c>
    </row>
    <row r="5391" spans="1:7" x14ac:dyDescent="0.25">
      <c r="A5391" s="1">
        <v>19045087</v>
      </c>
      <c r="B5391" s="1" t="s">
        <v>11740</v>
      </c>
      <c r="C5391" s="1" t="s">
        <v>11741</v>
      </c>
      <c r="D5391" s="1" t="s">
        <v>11742</v>
      </c>
      <c r="E5391" s="1" t="s">
        <v>66</v>
      </c>
      <c r="F5391" s="1" t="s">
        <v>285</v>
      </c>
      <c r="G5391" s="1" t="s">
        <v>286</v>
      </c>
    </row>
    <row r="5392" spans="1:7" x14ac:dyDescent="0.25">
      <c r="A5392" s="1">
        <v>19045088</v>
      </c>
      <c r="B5392" s="1" t="s">
        <v>11743</v>
      </c>
      <c r="C5392" s="1" t="s">
        <v>11744</v>
      </c>
      <c r="D5392" s="1" t="s">
        <v>11745</v>
      </c>
      <c r="E5392" s="1" t="s">
        <v>66</v>
      </c>
      <c r="F5392" s="1" t="s">
        <v>285</v>
      </c>
      <c r="G5392" s="1" t="s">
        <v>286</v>
      </c>
    </row>
    <row r="5393" spans="1:7" x14ac:dyDescent="0.25">
      <c r="A5393" s="1">
        <v>19045093</v>
      </c>
      <c r="B5393" s="1" t="s">
        <v>11752</v>
      </c>
      <c r="C5393" s="1" t="s">
        <v>11753</v>
      </c>
      <c r="D5393" s="1" t="s">
        <v>11754</v>
      </c>
      <c r="E5393" s="1" t="s">
        <v>66</v>
      </c>
      <c r="F5393" s="1" t="s">
        <v>285</v>
      </c>
      <c r="G5393" s="1" t="s">
        <v>286</v>
      </c>
    </row>
    <row r="5394" spans="1:7" x14ac:dyDescent="0.25">
      <c r="A5394" s="1">
        <v>19045097</v>
      </c>
      <c r="B5394" s="1" t="s">
        <v>11755</v>
      </c>
      <c r="C5394" s="1" t="s">
        <v>11756</v>
      </c>
      <c r="D5394" s="1" t="s">
        <v>11757</v>
      </c>
      <c r="E5394" s="1" t="s">
        <v>66</v>
      </c>
      <c r="F5394" s="1" t="s">
        <v>892</v>
      </c>
      <c r="G5394" s="1" t="s">
        <v>893</v>
      </c>
    </row>
    <row r="5395" spans="1:7" x14ac:dyDescent="0.25">
      <c r="A5395" s="1">
        <v>19045103</v>
      </c>
      <c r="B5395" s="1" t="s">
        <v>11768</v>
      </c>
      <c r="C5395" s="1" t="s">
        <v>11769</v>
      </c>
      <c r="D5395" s="1" t="s">
        <v>11770</v>
      </c>
      <c r="E5395" s="1" t="s">
        <v>66</v>
      </c>
      <c r="F5395" s="1" t="s">
        <v>285</v>
      </c>
      <c r="G5395" s="1" t="s">
        <v>286</v>
      </c>
    </row>
    <row r="5396" spans="1:7" x14ac:dyDescent="0.25">
      <c r="A5396" s="1">
        <v>19045104</v>
      </c>
      <c r="B5396" s="1" t="s">
        <v>11771</v>
      </c>
      <c r="C5396" s="1" t="s">
        <v>11772</v>
      </c>
      <c r="D5396" s="1" t="s">
        <v>11773</v>
      </c>
      <c r="E5396" s="1" t="s">
        <v>66</v>
      </c>
      <c r="F5396" s="1" t="s">
        <v>285</v>
      </c>
      <c r="G5396" s="1" t="s">
        <v>286</v>
      </c>
    </row>
    <row r="5397" spans="1:7" x14ac:dyDescent="0.25">
      <c r="A5397" s="1">
        <v>19045105</v>
      </c>
      <c r="B5397" s="1" t="s">
        <v>11774</v>
      </c>
      <c r="C5397" s="1" t="s">
        <v>11775</v>
      </c>
      <c r="D5397" s="1" t="s">
        <v>11776</v>
      </c>
      <c r="E5397" s="1" t="s">
        <v>66</v>
      </c>
      <c r="F5397" s="1" t="s">
        <v>285</v>
      </c>
      <c r="G5397" s="1" t="s">
        <v>286</v>
      </c>
    </row>
    <row r="5398" spans="1:7" x14ac:dyDescent="0.25">
      <c r="A5398" s="1">
        <v>19045108</v>
      </c>
      <c r="B5398" s="1" t="s">
        <v>11783</v>
      </c>
      <c r="C5398" s="1" t="s">
        <v>11784</v>
      </c>
      <c r="D5398" s="1" t="s">
        <v>11785</v>
      </c>
      <c r="E5398" s="1" t="s">
        <v>66</v>
      </c>
      <c r="F5398" s="1" t="s">
        <v>285</v>
      </c>
      <c r="G5398" s="1" t="s">
        <v>286</v>
      </c>
    </row>
    <row r="5399" spans="1:7" x14ac:dyDescent="0.25">
      <c r="A5399" s="1">
        <v>19045109</v>
      </c>
      <c r="B5399" s="1" t="s">
        <v>11786</v>
      </c>
      <c r="C5399" s="1" t="s">
        <v>11787</v>
      </c>
      <c r="D5399" s="1" t="s">
        <v>11788</v>
      </c>
      <c r="E5399" s="1" t="s">
        <v>65</v>
      </c>
      <c r="F5399" s="1" t="s">
        <v>11615</v>
      </c>
      <c r="G5399" s="1" t="s">
        <v>11616</v>
      </c>
    </row>
    <row r="5400" spans="1:7" x14ac:dyDescent="0.25">
      <c r="A5400" s="1">
        <v>19045110</v>
      </c>
      <c r="B5400" s="1" t="s">
        <v>11789</v>
      </c>
      <c r="C5400" s="1" t="s">
        <v>11790</v>
      </c>
      <c r="D5400" s="1" t="s">
        <v>11791</v>
      </c>
      <c r="E5400" s="1" t="s">
        <v>65</v>
      </c>
      <c r="F5400" s="1" t="s">
        <v>11615</v>
      </c>
      <c r="G5400" s="1" t="s">
        <v>11616</v>
      </c>
    </row>
    <row r="5401" spans="1:7" x14ac:dyDescent="0.25">
      <c r="A5401" s="1">
        <v>19045111</v>
      </c>
      <c r="B5401" s="1" t="s">
        <v>118</v>
      </c>
      <c r="C5401" s="1" t="s">
        <v>11792</v>
      </c>
      <c r="D5401" s="1" t="s">
        <v>11793</v>
      </c>
      <c r="E5401" s="1" t="s">
        <v>65</v>
      </c>
      <c r="F5401" s="1" t="s">
        <v>11615</v>
      </c>
      <c r="G5401" s="1" t="s">
        <v>11616</v>
      </c>
    </row>
    <row r="5402" spans="1:7" x14ac:dyDescent="0.25">
      <c r="A5402" s="1">
        <v>19045112</v>
      </c>
      <c r="B5402" s="1" t="s">
        <v>11794</v>
      </c>
      <c r="C5402" s="1" t="s">
        <v>11795</v>
      </c>
      <c r="D5402" s="1" t="s">
        <v>11796</v>
      </c>
      <c r="E5402" s="1" t="s">
        <v>65</v>
      </c>
      <c r="F5402" s="1" t="s">
        <v>11615</v>
      </c>
      <c r="G5402" s="1" t="s">
        <v>11616</v>
      </c>
    </row>
    <row r="5403" spans="1:7" x14ac:dyDescent="0.25">
      <c r="A5403" s="1">
        <v>19045113</v>
      </c>
      <c r="B5403" s="1" t="s">
        <v>119</v>
      </c>
      <c r="C5403" s="1" t="s">
        <v>11797</v>
      </c>
      <c r="D5403" s="1" t="s">
        <v>11798</v>
      </c>
      <c r="E5403" s="1" t="s">
        <v>65</v>
      </c>
      <c r="F5403" s="1" t="s">
        <v>11615</v>
      </c>
      <c r="G5403" s="1" t="s">
        <v>11616</v>
      </c>
    </row>
    <row r="5404" spans="1:7" x14ac:dyDescent="0.25">
      <c r="A5404" s="1">
        <v>19045117</v>
      </c>
      <c r="B5404" s="1" t="s">
        <v>11805</v>
      </c>
      <c r="C5404" s="1" t="s">
        <v>11806</v>
      </c>
      <c r="D5404" s="1" t="s">
        <v>11807</v>
      </c>
      <c r="E5404" s="1" t="s">
        <v>65</v>
      </c>
      <c r="F5404" s="1" t="s">
        <v>285</v>
      </c>
      <c r="G5404" s="1" t="s">
        <v>286</v>
      </c>
    </row>
    <row r="5405" spans="1:7" x14ac:dyDescent="0.25">
      <c r="A5405" s="1">
        <v>19046003</v>
      </c>
      <c r="B5405" s="1" t="s">
        <v>11832</v>
      </c>
      <c r="C5405" s="1" t="s">
        <v>11833</v>
      </c>
      <c r="D5405" s="1" t="s">
        <v>11834</v>
      </c>
      <c r="E5405" s="1" t="s">
        <v>66</v>
      </c>
      <c r="F5405" s="1" t="s">
        <v>1335</v>
      </c>
      <c r="G5405" s="1" t="s">
        <v>1336</v>
      </c>
    </row>
    <row r="5406" spans="1:7" x14ac:dyDescent="0.25">
      <c r="A5406" s="1">
        <v>19046005</v>
      </c>
      <c r="B5406" s="1" t="s">
        <v>11838</v>
      </c>
      <c r="C5406" s="1" t="s">
        <v>11839</v>
      </c>
      <c r="D5406" s="1" t="s">
        <v>11840</v>
      </c>
      <c r="E5406" s="1" t="s">
        <v>66</v>
      </c>
      <c r="F5406" s="1" t="s">
        <v>1335</v>
      </c>
      <c r="G5406" s="1" t="s">
        <v>1336</v>
      </c>
    </row>
    <row r="5407" spans="1:7" x14ac:dyDescent="0.25">
      <c r="A5407" s="1">
        <v>19046012</v>
      </c>
      <c r="B5407" s="1" t="s">
        <v>11859</v>
      </c>
      <c r="C5407" s="1" t="s">
        <v>11860</v>
      </c>
      <c r="D5407" s="1" t="s">
        <v>11861</v>
      </c>
      <c r="E5407" s="1" t="s">
        <v>66</v>
      </c>
      <c r="F5407" s="1" t="s">
        <v>1335</v>
      </c>
      <c r="G5407" s="1" t="s">
        <v>1336</v>
      </c>
    </row>
    <row r="5408" spans="1:7" x14ac:dyDescent="0.25">
      <c r="A5408" s="1">
        <v>19046013</v>
      </c>
      <c r="B5408" s="1" t="s">
        <v>11862</v>
      </c>
      <c r="C5408" s="1" t="s">
        <v>11863</v>
      </c>
      <c r="D5408" s="1" t="s">
        <v>11864</v>
      </c>
      <c r="E5408" s="1" t="s">
        <v>66</v>
      </c>
      <c r="F5408" s="1" t="s">
        <v>1335</v>
      </c>
      <c r="G5408" s="1" t="s">
        <v>1336</v>
      </c>
    </row>
    <row r="5409" spans="1:7" x14ac:dyDescent="0.25">
      <c r="A5409" s="1">
        <v>19046019</v>
      </c>
      <c r="B5409" s="1" t="s">
        <v>11877</v>
      </c>
      <c r="C5409" s="1" t="s">
        <v>11878</v>
      </c>
      <c r="D5409" s="1" t="s">
        <v>11879</v>
      </c>
      <c r="E5409" s="1" t="s">
        <v>66</v>
      </c>
      <c r="F5409" s="1" t="s">
        <v>1335</v>
      </c>
      <c r="G5409" s="1" t="s">
        <v>1336</v>
      </c>
    </row>
    <row r="5410" spans="1:7" x14ac:dyDescent="0.25">
      <c r="A5410" s="1">
        <v>19046021</v>
      </c>
      <c r="B5410" s="1" t="s">
        <v>11880</v>
      </c>
      <c r="C5410" s="1" t="s">
        <v>11881</v>
      </c>
      <c r="D5410" s="1" t="s">
        <v>11882</v>
      </c>
      <c r="E5410" s="1" t="s">
        <v>66</v>
      </c>
      <c r="F5410" s="1" t="s">
        <v>1335</v>
      </c>
      <c r="G5410" s="1" t="s">
        <v>1336</v>
      </c>
    </row>
    <row r="5411" spans="1:7" x14ac:dyDescent="0.25">
      <c r="A5411" s="1">
        <v>19046022</v>
      </c>
      <c r="B5411" s="1" t="s">
        <v>11883</v>
      </c>
      <c r="C5411" s="1" t="s">
        <v>11884</v>
      </c>
      <c r="D5411" s="1" t="s">
        <v>11885</v>
      </c>
      <c r="E5411" s="1" t="s">
        <v>66</v>
      </c>
      <c r="F5411" s="1" t="s">
        <v>1335</v>
      </c>
      <c r="G5411" s="1" t="s">
        <v>1336</v>
      </c>
    </row>
    <row r="5412" spans="1:7" x14ac:dyDescent="0.25">
      <c r="A5412" s="1">
        <v>19046023</v>
      </c>
      <c r="B5412" s="1" t="s">
        <v>11886</v>
      </c>
      <c r="C5412" s="1" t="s">
        <v>11887</v>
      </c>
      <c r="D5412" s="1" t="s">
        <v>11888</v>
      </c>
      <c r="E5412" s="1" t="s">
        <v>66</v>
      </c>
      <c r="F5412" s="1" t="s">
        <v>1335</v>
      </c>
      <c r="G5412" s="1" t="s">
        <v>1336</v>
      </c>
    </row>
    <row r="5413" spans="1:7" x14ac:dyDescent="0.25">
      <c r="A5413" s="1">
        <v>19046024</v>
      </c>
      <c r="B5413" s="1" t="s">
        <v>11889</v>
      </c>
      <c r="C5413" s="1" t="s">
        <v>11890</v>
      </c>
      <c r="D5413" s="1" t="s">
        <v>11891</v>
      </c>
      <c r="E5413" s="1" t="s">
        <v>66</v>
      </c>
      <c r="F5413" s="1" t="s">
        <v>1335</v>
      </c>
      <c r="G5413" s="1" t="s">
        <v>1336</v>
      </c>
    </row>
    <row r="5414" spans="1:7" x14ac:dyDescent="0.25">
      <c r="A5414" s="1">
        <v>19046025</v>
      </c>
      <c r="B5414" s="1" t="s">
        <v>11892</v>
      </c>
      <c r="C5414" s="1" t="s">
        <v>11893</v>
      </c>
      <c r="D5414" s="1" t="s">
        <v>11894</v>
      </c>
      <c r="E5414" s="1" t="s">
        <v>66</v>
      </c>
      <c r="F5414" s="1" t="s">
        <v>1335</v>
      </c>
      <c r="G5414" s="1" t="s">
        <v>1336</v>
      </c>
    </row>
    <row r="5415" spans="1:7" x14ac:dyDescent="0.25">
      <c r="A5415" s="1">
        <v>19046035</v>
      </c>
      <c r="B5415" s="1" t="s">
        <v>13834</v>
      </c>
      <c r="C5415" s="1" t="s">
        <v>13835</v>
      </c>
      <c r="D5415" s="1" t="s">
        <v>13836</v>
      </c>
      <c r="E5415" s="1" t="s">
        <v>66</v>
      </c>
      <c r="F5415" s="1" t="s">
        <v>13837</v>
      </c>
      <c r="G5415" s="1" t="s">
        <v>13838</v>
      </c>
    </row>
    <row r="5416" spans="1:7" x14ac:dyDescent="0.25">
      <c r="A5416" s="1">
        <v>19046036</v>
      </c>
      <c r="B5416" s="1" t="s">
        <v>11918</v>
      </c>
      <c r="C5416" s="1" t="s">
        <v>11919</v>
      </c>
      <c r="D5416" s="1" t="s">
        <v>11920</v>
      </c>
      <c r="E5416" s="1" t="s">
        <v>65</v>
      </c>
      <c r="F5416" s="1" t="s">
        <v>102</v>
      </c>
      <c r="G5416" s="1" t="s">
        <v>1053</v>
      </c>
    </row>
    <row r="5417" spans="1:7" x14ac:dyDescent="0.25">
      <c r="A5417" s="1">
        <v>19046089</v>
      </c>
      <c r="B5417" s="1" t="s">
        <v>12045</v>
      </c>
      <c r="C5417" s="1" t="s">
        <v>12046</v>
      </c>
      <c r="D5417" s="1" t="s">
        <v>12047</v>
      </c>
      <c r="E5417" s="1" t="s">
        <v>65</v>
      </c>
      <c r="F5417" s="1" t="s">
        <v>102</v>
      </c>
      <c r="G5417" s="1" t="s">
        <v>1053</v>
      </c>
    </row>
    <row r="5418" spans="1:7" x14ac:dyDescent="0.25">
      <c r="A5418" s="1">
        <v>19046094</v>
      </c>
      <c r="B5418" s="1" t="s">
        <v>13839</v>
      </c>
      <c r="C5418" s="1" t="s">
        <v>13840</v>
      </c>
      <c r="D5418" s="1" t="s">
        <v>13841</v>
      </c>
      <c r="E5418" s="1" t="s">
        <v>65</v>
      </c>
      <c r="F5418" s="1" t="s">
        <v>1320</v>
      </c>
      <c r="G5418" s="1" t="s">
        <v>1321</v>
      </c>
    </row>
    <row r="5419" spans="1:7" x14ac:dyDescent="0.25">
      <c r="A5419" s="1">
        <v>19050003</v>
      </c>
      <c r="B5419" s="1" t="s">
        <v>12078</v>
      </c>
      <c r="C5419" s="1" t="s">
        <v>12079</v>
      </c>
      <c r="D5419" s="1" t="s">
        <v>12080</v>
      </c>
      <c r="E5419" s="1" t="s">
        <v>65</v>
      </c>
      <c r="F5419" s="1" t="s">
        <v>12081</v>
      </c>
      <c r="G5419" s="1" t="s">
        <v>12082</v>
      </c>
    </row>
    <row r="5420" spans="1:7" x14ac:dyDescent="0.25">
      <c r="A5420" s="1">
        <v>19050005</v>
      </c>
      <c r="B5420" s="1" t="s">
        <v>12083</v>
      </c>
      <c r="C5420" s="1" t="s">
        <v>12084</v>
      </c>
      <c r="D5420" s="1" t="s">
        <v>12085</v>
      </c>
      <c r="E5420" s="1" t="s">
        <v>65</v>
      </c>
      <c r="F5420" s="1" t="s">
        <v>12081</v>
      </c>
      <c r="G5420" s="1" t="s">
        <v>12082</v>
      </c>
    </row>
    <row r="5421" spans="1:7" x14ac:dyDescent="0.25">
      <c r="A5421" s="1">
        <v>19050007</v>
      </c>
      <c r="B5421" s="1" t="s">
        <v>12111</v>
      </c>
      <c r="C5421" s="1" t="s">
        <v>12112</v>
      </c>
      <c r="D5421" s="1" t="s">
        <v>12113</v>
      </c>
      <c r="E5421" s="1" t="s">
        <v>66</v>
      </c>
      <c r="F5421" s="1" t="s">
        <v>12089</v>
      </c>
      <c r="G5421" s="1" t="s">
        <v>12090</v>
      </c>
    </row>
    <row r="5422" spans="1:7" x14ac:dyDescent="0.25">
      <c r="A5422" s="1">
        <v>19050010</v>
      </c>
      <c r="B5422" s="1" t="s">
        <v>12094</v>
      </c>
      <c r="C5422" s="1" t="s">
        <v>12095</v>
      </c>
      <c r="D5422" s="1" t="s">
        <v>12096</v>
      </c>
      <c r="E5422" s="1" t="s">
        <v>65</v>
      </c>
      <c r="F5422" s="1" t="s">
        <v>9390</v>
      </c>
      <c r="G5422" s="1" t="s">
        <v>9391</v>
      </c>
    </row>
    <row r="5423" spans="1:7" x14ac:dyDescent="0.25">
      <c r="A5423" s="1">
        <v>19050011</v>
      </c>
      <c r="B5423" s="1" t="s">
        <v>12097</v>
      </c>
      <c r="C5423" s="1" t="s">
        <v>12098</v>
      </c>
      <c r="D5423" s="1" t="s">
        <v>12099</v>
      </c>
      <c r="E5423" s="1" t="s">
        <v>66</v>
      </c>
      <c r="F5423" s="1" t="s">
        <v>12081</v>
      </c>
      <c r="G5423" s="1" t="s">
        <v>12082</v>
      </c>
    </row>
    <row r="5424" spans="1:7" x14ac:dyDescent="0.25">
      <c r="A5424" s="1">
        <v>19050013</v>
      </c>
      <c r="B5424" s="1" t="s">
        <v>12100</v>
      </c>
      <c r="C5424" s="1" t="s">
        <v>12101</v>
      </c>
      <c r="D5424" s="1" t="s">
        <v>12102</v>
      </c>
      <c r="E5424" s="1" t="s">
        <v>65</v>
      </c>
      <c r="F5424" s="1" t="s">
        <v>12081</v>
      </c>
      <c r="G5424" s="1" t="s">
        <v>12082</v>
      </c>
    </row>
    <row r="5425" spans="1:7" x14ac:dyDescent="0.25">
      <c r="A5425" s="1">
        <v>19050029</v>
      </c>
      <c r="B5425" s="1" t="s">
        <v>9378</v>
      </c>
      <c r="C5425" s="1" t="s">
        <v>9379</v>
      </c>
      <c r="D5425" s="1" t="s">
        <v>9380</v>
      </c>
      <c r="E5425" s="1" t="s">
        <v>66</v>
      </c>
      <c r="F5425" s="1" t="s">
        <v>12081</v>
      </c>
      <c r="G5425" s="1" t="s">
        <v>12082</v>
      </c>
    </row>
    <row r="5426" spans="1:7" x14ac:dyDescent="0.25">
      <c r="A5426" s="1">
        <v>19050046</v>
      </c>
      <c r="B5426" s="1" t="s">
        <v>12086</v>
      </c>
      <c r="C5426" s="1" t="s">
        <v>12087</v>
      </c>
      <c r="D5426" s="1" t="s">
        <v>12088</v>
      </c>
      <c r="E5426" s="1" t="s">
        <v>65</v>
      </c>
      <c r="F5426" s="1" t="s">
        <v>9390</v>
      </c>
      <c r="G5426" s="1" t="s">
        <v>9391</v>
      </c>
    </row>
    <row r="5427" spans="1:7" x14ac:dyDescent="0.25">
      <c r="A5427" s="1">
        <v>19050047</v>
      </c>
      <c r="B5427" s="1" t="s">
        <v>12117</v>
      </c>
      <c r="C5427" s="1" t="s">
        <v>12118</v>
      </c>
      <c r="D5427" s="1" t="s">
        <v>12119</v>
      </c>
      <c r="E5427" s="1" t="s">
        <v>65</v>
      </c>
      <c r="F5427" s="1" t="s">
        <v>9390</v>
      </c>
      <c r="G5427" s="1" t="s">
        <v>9391</v>
      </c>
    </row>
    <row r="5428" spans="1:7" x14ac:dyDescent="0.25">
      <c r="A5428" s="1">
        <v>19050048</v>
      </c>
      <c r="B5428" s="1" t="s">
        <v>12120</v>
      </c>
      <c r="C5428" s="1" t="s">
        <v>12121</v>
      </c>
      <c r="D5428" s="1" t="s">
        <v>12122</v>
      </c>
      <c r="E5428" s="1" t="s">
        <v>65</v>
      </c>
      <c r="F5428" s="1" t="s">
        <v>9390</v>
      </c>
      <c r="G5428" s="1" t="s">
        <v>9391</v>
      </c>
    </row>
    <row r="5429" spans="1:7" x14ac:dyDescent="0.25">
      <c r="A5429" s="1">
        <v>19050050</v>
      </c>
      <c r="B5429" s="1" t="s">
        <v>12091</v>
      </c>
      <c r="C5429" s="1" t="s">
        <v>12092</v>
      </c>
      <c r="D5429" s="1" t="s">
        <v>12093</v>
      </c>
      <c r="E5429" s="1" t="s">
        <v>65</v>
      </c>
      <c r="F5429" s="1" t="s">
        <v>9390</v>
      </c>
      <c r="G5429" s="1" t="s">
        <v>9391</v>
      </c>
    </row>
    <row r="5430" spans="1:7" x14ac:dyDescent="0.25">
      <c r="A5430" s="1">
        <v>19050069</v>
      </c>
      <c r="B5430" s="1" t="s">
        <v>12111</v>
      </c>
      <c r="C5430" s="1" t="s">
        <v>12112</v>
      </c>
      <c r="D5430" s="1" t="s">
        <v>12113</v>
      </c>
      <c r="E5430" s="1" t="s">
        <v>66</v>
      </c>
      <c r="F5430" s="1" t="s">
        <v>12081</v>
      </c>
      <c r="G5430" s="1" t="s">
        <v>12082</v>
      </c>
    </row>
    <row r="5431" spans="1:7" x14ac:dyDescent="0.25">
      <c r="A5431" s="1">
        <v>19050075</v>
      </c>
      <c r="B5431" s="1" t="s">
        <v>12111</v>
      </c>
      <c r="C5431" s="1" t="s">
        <v>12112</v>
      </c>
      <c r="D5431" s="1" t="s">
        <v>12113</v>
      </c>
      <c r="E5431" s="1" t="s">
        <v>65</v>
      </c>
      <c r="F5431" s="1" t="s">
        <v>9381</v>
      </c>
      <c r="G5431" s="1" t="s">
        <v>9382</v>
      </c>
    </row>
    <row r="5432" spans="1:7" x14ac:dyDescent="0.25">
      <c r="A5432" s="1">
        <v>19055000</v>
      </c>
      <c r="B5432" s="1" t="s">
        <v>13842</v>
      </c>
      <c r="C5432" s="1" t="s">
        <v>13843</v>
      </c>
      <c r="D5432" s="1" t="s">
        <v>13844</v>
      </c>
      <c r="E5432" s="1" t="s">
        <v>66</v>
      </c>
      <c r="F5432" s="1" t="s">
        <v>10480</v>
      </c>
      <c r="G5432" s="1" t="s">
        <v>10481</v>
      </c>
    </row>
    <row r="5433" spans="1:7" x14ac:dyDescent="0.25">
      <c r="A5433" s="1">
        <v>19060001</v>
      </c>
      <c r="B5433" s="1" t="s">
        <v>13845</v>
      </c>
      <c r="C5433" s="1" t="s">
        <v>13846</v>
      </c>
      <c r="D5433" s="1" t="s">
        <v>13847</v>
      </c>
      <c r="E5433" s="1" t="s">
        <v>66</v>
      </c>
      <c r="F5433" s="1" t="s">
        <v>13848</v>
      </c>
      <c r="G5433" s="1" t="s">
        <v>13849</v>
      </c>
    </row>
    <row r="5434" spans="1:7" x14ac:dyDescent="0.25">
      <c r="A5434" s="1">
        <v>19060002</v>
      </c>
      <c r="B5434" s="1" t="s">
        <v>12139</v>
      </c>
      <c r="C5434" s="1" t="s">
        <v>12140</v>
      </c>
      <c r="D5434" s="1" t="s">
        <v>12141</v>
      </c>
      <c r="E5434" s="1" t="s">
        <v>66</v>
      </c>
      <c r="F5434" s="1" t="s">
        <v>9395</v>
      </c>
      <c r="G5434" s="1" t="s">
        <v>9396</v>
      </c>
    </row>
    <row r="5435" spans="1:7" x14ac:dyDescent="0.25">
      <c r="A5435" s="1">
        <v>19060005</v>
      </c>
      <c r="B5435" s="1" t="s">
        <v>13850</v>
      </c>
      <c r="C5435" s="1" t="s">
        <v>13851</v>
      </c>
      <c r="D5435" s="1" t="s">
        <v>13852</v>
      </c>
      <c r="E5435" s="1" t="s">
        <v>66</v>
      </c>
      <c r="F5435" s="1" t="s">
        <v>13853</v>
      </c>
      <c r="G5435" s="1" t="s">
        <v>199</v>
      </c>
    </row>
    <row r="5436" spans="1:7" x14ac:dyDescent="0.25">
      <c r="A5436" s="1">
        <v>19060007</v>
      </c>
      <c r="B5436" s="1" t="s">
        <v>13854</v>
      </c>
      <c r="C5436" s="1" t="s">
        <v>13855</v>
      </c>
      <c r="D5436" s="1" t="s">
        <v>13856</v>
      </c>
      <c r="E5436" s="1" t="s">
        <v>66</v>
      </c>
      <c r="F5436" s="1" t="s">
        <v>13857</v>
      </c>
      <c r="G5436" s="1" t="s">
        <v>199</v>
      </c>
    </row>
    <row r="5437" spans="1:7" x14ac:dyDescent="0.25">
      <c r="A5437" s="1">
        <v>19060009</v>
      </c>
      <c r="B5437" s="1" t="s">
        <v>13310</v>
      </c>
      <c r="C5437" s="1" t="s">
        <v>13311</v>
      </c>
      <c r="D5437" s="1" t="s">
        <v>13312</v>
      </c>
      <c r="E5437" s="1" t="s">
        <v>66</v>
      </c>
      <c r="F5437" s="1" t="s">
        <v>12154</v>
      </c>
      <c r="G5437" s="1" t="s">
        <v>12155</v>
      </c>
    </row>
    <row r="5438" spans="1:7" x14ac:dyDescent="0.25">
      <c r="A5438" s="1">
        <v>19060012</v>
      </c>
      <c r="B5438" s="1" t="s">
        <v>12145</v>
      </c>
      <c r="C5438" s="1" t="s">
        <v>12146</v>
      </c>
      <c r="D5438" s="1" t="s">
        <v>12147</v>
      </c>
      <c r="E5438" s="1" t="s">
        <v>65</v>
      </c>
      <c r="F5438" s="1" t="s">
        <v>9395</v>
      </c>
      <c r="G5438" s="1" t="s">
        <v>9396</v>
      </c>
    </row>
    <row r="5439" spans="1:7" x14ac:dyDescent="0.25">
      <c r="A5439" s="1">
        <v>19060013</v>
      </c>
      <c r="B5439" s="1" t="s">
        <v>12148</v>
      </c>
      <c r="C5439" s="1" t="s">
        <v>12149</v>
      </c>
      <c r="D5439" s="1" t="s">
        <v>12150</v>
      </c>
      <c r="E5439" s="1" t="s">
        <v>65</v>
      </c>
      <c r="F5439" s="1" t="s">
        <v>9395</v>
      </c>
      <c r="G5439" s="1" t="s">
        <v>9396</v>
      </c>
    </row>
    <row r="5440" spans="1:7" x14ac:dyDescent="0.25">
      <c r="A5440" s="1">
        <v>19060014</v>
      </c>
      <c r="B5440" s="1" t="s">
        <v>13858</v>
      </c>
      <c r="C5440" s="1" t="s">
        <v>13859</v>
      </c>
      <c r="D5440" s="1" t="s">
        <v>13860</v>
      </c>
      <c r="E5440" s="1" t="s">
        <v>66</v>
      </c>
      <c r="F5440" s="1" t="s">
        <v>13848</v>
      </c>
      <c r="G5440" s="1" t="s">
        <v>13849</v>
      </c>
    </row>
    <row r="5441" spans="1:7" x14ac:dyDescent="0.25">
      <c r="A5441" s="1">
        <v>19060015</v>
      </c>
      <c r="B5441" s="1" t="s">
        <v>13861</v>
      </c>
      <c r="C5441" s="1" t="s">
        <v>13862</v>
      </c>
      <c r="D5441" s="1" t="s">
        <v>13863</v>
      </c>
      <c r="E5441" s="1" t="s">
        <v>66</v>
      </c>
      <c r="F5441" s="1" t="s">
        <v>13848</v>
      </c>
      <c r="G5441" s="1" t="s">
        <v>13849</v>
      </c>
    </row>
    <row r="5442" spans="1:7" x14ac:dyDescent="0.25">
      <c r="A5442" s="1">
        <v>19060019</v>
      </c>
      <c r="B5442" s="1" t="s">
        <v>13864</v>
      </c>
      <c r="C5442" s="1" t="s">
        <v>13865</v>
      </c>
      <c r="D5442" s="1" t="s">
        <v>13866</v>
      </c>
      <c r="E5442" s="1" t="s">
        <v>66</v>
      </c>
      <c r="F5442" s="1" t="s">
        <v>13867</v>
      </c>
      <c r="G5442" s="1" t="s">
        <v>199</v>
      </c>
    </row>
    <row r="5443" spans="1:7" x14ac:dyDescent="0.25">
      <c r="A5443" s="1">
        <v>19060020</v>
      </c>
      <c r="B5443" s="1" t="s">
        <v>13868</v>
      </c>
      <c r="C5443" s="1" t="s">
        <v>13869</v>
      </c>
      <c r="D5443" s="1" t="s">
        <v>13870</v>
      </c>
      <c r="E5443" s="1" t="s">
        <v>66</v>
      </c>
      <c r="F5443" s="1" t="s">
        <v>13871</v>
      </c>
      <c r="G5443" s="1" t="s">
        <v>13872</v>
      </c>
    </row>
    <row r="5444" spans="1:7" x14ac:dyDescent="0.25">
      <c r="A5444" s="1">
        <v>19060021</v>
      </c>
      <c r="B5444" s="1" t="s">
        <v>13304</v>
      </c>
      <c r="C5444" s="1" t="s">
        <v>13305</v>
      </c>
      <c r="D5444" s="1" t="s">
        <v>13306</v>
      </c>
      <c r="E5444" s="1" t="s">
        <v>66</v>
      </c>
      <c r="F5444" s="1" t="s">
        <v>12154</v>
      </c>
      <c r="G5444" s="1" t="s">
        <v>12155</v>
      </c>
    </row>
    <row r="5445" spans="1:7" x14ac:dyDescent="0.25">
      <c r="A5445" s="1">
        <v>19060022</v>
      </c>
      <c r="B5445" s="1" t="s">
        <v>13873</v>
      </c>
      <c r="C5445" s="1" t="s">
        <v>13874</v>
      </c>
      <c r="D5445" s="1" t="s">
        <v>13875</v>
      </c>
      <c r="E5445" s="1" t="s">
        <v>66</v>
      </c>
      <c r="F5445" s="1" t="s">
        <v>13848</v>
      </c>
      <c r="G5445" s="1" t="s">
        <v>13849</v>
      </c>
    </row>
    <row r="5446" spans="1:7" x14ac:dyDescent="0.25">
      <c r="A5446" s="1">
        <v>19060024</v>
      </c>
      <c r="B5446" s="1" t="s">
        <v>13318</v>
      </c>
      <c r="C5446" s="1" t="s">
        <v>13319</v>
      </c>
      <c r="D5446" s="1" t="s">
        <v>13320</v>
      </c>
      <c r="E5446" s="1" t="s">
        <v>66</v>
      </c>
      <c r="F5446" s="1" t="s">
        <v>13848</v>
      </c>
      <c r="G5446" s="1" t="s">
        <v>13849</v>
      </c>
    </row>
    <row r="5447" spans="1:7" x14ac:dyDescent="0.25">
      <c r="A5447" s="1">
        <v>19060026</v>
      </c>
      <c r="B5447" s="1" t="s">
        <v>13876</v>
      </c>
      <c r="C5447" s="1" t="s">
        <v>13877</v>
      </c>
      <c r="D5447" s="1" t="s">
        <v>13878</v>
      </c>
      <c r="E5447" s="1" t="s">
        <v>66</v>
      </c>
      <c r="F5447" s="1" t="s">
        <v>13848</v>
      </c>
      <c r="G5447" s="1" t="s">
        <v>13849</v>
      </c>
    </row>
    <row r="5448" spans="1:7" x14ac:dyDescent="0.25">
      <c r="A5448" s="1">
        <v>19060027</v>
      </c>
      <c r="B5448" s="1" t="s">
        <v>13879</v>
      </c>
      <c r="C5448" s="1" t="s">
        <v>13880</v>
      </c>
      <c r="D5448" s="1" t="s">
        <v>13881</v>
      </c>
      <c r="E5448" s="1" t="s">
        <v>66</v>
      </c>
      <c r="F5448" s="1" t="s">
        <v>13848</v>
      </c>
      <c r="G5448" s="1" t="s">
        <v>13849</v>
      </c>
    </row>
    <row r="5449" spans="1:7" x14ac:dyDescent="0.25">
      <c r="A5449" s="1">
        <v>19060028</v>
      </c>
      <c r="B5449" s="1" t="s">
        <v>13882</v>
      </c>
      <c r="C5449" s="1" t="s">
        <v>13883</v>
      </c>
      <c r="D5449" s="1" t="s">
        <v>13884</v>
      </c>
      <c r="E5449" s="1" t="s">
        <v>66</v>
      </c>
      <c r="F5449" s="1" t="s">
        <v>13848</v>
      </c>
      <c r="G5449" s="1" t="s">
        <v>13849</v>
      </c>
    </row>
    <row r="5450" spans="1:7" x14ac:dyDescent="0.25">
      <c r="A5450" s="1">
        <v>19060029</v>
      </c>
      <c r="B5450" s="1" t="s">
        <v>13885</v>
      </c>
      <c r="C5450" s="1" t="s">
        <v>13886</v>
      </c>
      <c r="D5450" s="1" t="s">
        <v>13887</v>
      </c>
      <c r="E5450" s="1" t="s">
        <v>66</v>
      </c>
      <c r="F5450" s="1" t="s">
        <v>13848</v>
      </c>
      <c r="G5450" s="1" t="s">
        <v>13849</v>
      </c>
    </row>
    <row r="5451" spans="1:7" x14ac:dyDescent="0.25">
      <c r="A5451" s="1">
        <v>19060030</v>
      </c>
      <c r="B5451" s="1" t="s">
        <v>13888</v>
      </c>
      <c r="C5451" s="1" t="s">
        <v>13889</v>
      </c>
      <c r="D5451" s="1" t="s">
        <v>13890</v>
      </c>
      <c r="E5451" s="1" t="s">
        <v>66</v>
      </c>
      <c r="F5451" s="1" t="s">
        <v>13848</v>
      </c>
      <c r="G5451" s="1" t="s">
        <v>13849</v>
      </c>
    </row>
    <row r="5452" spans="1:7" x14ac:dyDescent="0.25">
      <c r="A5452" s="1">
        <v>19060037</v>
      </c>
      <c r="B5452" s="1" t="s">
        <v>12159</v>
      </c>
      <c r="C5452" s="1" t="s">
        <v>12160</v>
      </c>
      <c r="D5452" s="1" t="s">
        <v>12161</v>
      </c>
      <c r="E5452" s="1" t="s">
        <v>66</v>
      </c>
      <c r="F5452" s="1" t="s">
        <v>12154</v>
      </c>
      <c r="G5452" s="1" t="s">
        <v>12155</v>
      </c>
    </row>
    <row r="5453" spans="1:7" x14ac:dyDescent="0.25">
      <c r="A5453" s="1">
        <v>19060038</v>
      </c>
      <c r="B5453" s="1" t="s">
        <v>13891</v>
      </c>
      <c r="C5453" s="1" t="s">
        <v>13892</v>
      </c>
      <c r="D5453" s="1" t="s">
        <v>13893</v>
      </c>
      <c r="E5453" s="1" t="s">
        <v>66</v>
      </c>
      <c r="F5453" s="1" t="s">
        <v>13848</v>
      </c>
      <c r="G5453" s="1" t="s">
        <v>13849</v>
      </c>
    </row>
    <row r="5454" spans="1:7" x14ac:dyDescent="0.25">
      <c r="A5454" s="1">
        <v>19060042</v>
      </c>
      <c r="B5454" s="1" t="s">
        <v>13894</v>
      </c>
      <c r="C5454" s="1" t="s">
        <v>13895</v>
      </c>
      <c r="D5454" s="1" t="s">
        <v>13896</v>
      </c>
      <c r="E5454" s="1" t="s">
        <v>66</v>
      </c>
      <c r="F5454" s="1" t="s">
        <v>12154</v>
      </c>
      <c r="G5454" s="1" t="s">
        <v>12155</v>
      </c>
    </row>
    <row r="5455" spans="1:7" x14ac:dyDescent="0.25">
      <c r="A5455" s="1">
        <v>19060046</v>
      </c>
      <c r="B5455" s="1" t="s">
        <v>12162</v>
      </c>
      <c r="C5455" s="1" t="s">
        <v>12163</v>
      </c>
      <c r="D5455" s="1" t="s">
        <v>12164</v>
      </c>
      <c r="E5455" s="1" t="s">
        <v>66</v>
      </c>
      <c r="F5455" s="1" t="s">
        <v>12170</v>
      </c>
      <c r="G5455" s="1" t="s">
        <v>12171</v>
      </c>
    </row>
    <row r="5456" spans="1:7" x14ac:dyDescent="0.25">
      <c r="A5456" s="1">
        <v>19060051</v>
      </c>
      <c r="B5456" s="1" t="s">
        <v>13897</v>
      </c>
      <c r="C5456" s="1" t="s">
        <v>13898</v>
      </c>
      <c r="D5456" s="1" t="s">
        <v>13899</v>
      </c>
      <c r="E5456" s="1" t="s">
        <v>66</v>
      </c>
      <c r="F5456" s="1" t="s">
        <v>13848</v>
      </c>
      <c r="G5456" s="1" t="s">
        <v>13849</v>
      </c>
    </row>
    <row r="5457" spans="1:7" x14ac:dyDescent="0.25">
      <c r="A5457" s="1">
        <v>19060052</v>
      </c>
      <c r="B5457" s="1" t="s">
        <v>13900</v>
      </c>
      <c r="C5457" s="1" t="s">
        <v>13901</v>
      </c>
      <c r="D5457" s="1" t="s">
        <v>13902</v>
      </c>
      <c r="E5457" s="1" t="s">
        <v>66</v>
      </c>
      <c r="F5457" s="1" t="s">
        <v>13848</v>
      </c>
      <c r="G5457" s="1" t="s">
        <v>13849</v>
      </c>
    </row>
    <row r="5458" spans="1:7" x14ac:dyDescent="0.25">
      <c r="A5458" s="1">
        <v>19060056</v>
      </c>
      <c r="B5458" s="1" t="s">
        <v>13903</v>
      </c>
      <c r="C5458" s="1" t="s">
        <v>13904</v>
      </c>
      <c r="D5458" s="1" t="s">
        <v>13905</v>
      </c>
      <c r="E5458" s="1" t="s">
        <v>66</v>
      </c>
      <c r="F5458" s="1" t="s">
        <v>13848</v>
      </c>
      <c r="G5458" s="1" t="s">
        <v>13849</v>
      </c>
    </row>
    <row r="5459" spans="1:7" x14ac:dyDescent="0.25">
      <c r="A5459" s="1">
        <v>19070002</v>
      </c>
      <c r="B5459" s="1" t="s">
        <v>12178</v>
      </c>
      <c r="C5459" s="1" t="s">
        <v>12179</v>
      </c>
      <c r="D5459" s="1" t="s">
        <v>12180</v>
      </c>
      <c r="E5459" s="1" t="s">
        <v>65</v>
      </c>
      <c r="F5459" s="1" t="s">
        <v>12181</v>
      </c>
      <c r="G5459" s="1" t="s">
        <v>12182</v>
      </c>
    </row>
    <row r="5460" spans="1:7" x14ac:dyDescent="0.25">
      <c r="A5460" s="1">
        <v>19070003</v>
      </c>
      <c r="B5460" s="1" t="s">
        <v>12183</v>
      </c>
      <c r="C5460" s="1" t="s">
        <v>12184</v>
      </c>
      <c r="D5460" s="1" t="s">
        <v>12185</v>
      </c>
      <c r="E5460" s="1" t="s">
        <v>65</v>
      </c>
      <c r="F5460" s="1" t="s">
        <v>12181</v>
      </c>
      <c r="G5460" s="1" t="s">
        <v>12182</v>
      </c>
    </row>
    <row r="5461" spans="1:7" x14ac:dyDescent="0.25">
      <c r="A5461" s="1">
        <v>19070004</v>
      </c>
      <c r="B5461" s="1" t="s">
        <v>12186</v>
      </c>
      <c r="C5461" s="1" t="s">
        <v>12187</v>
      </c>
      <c r="D5461" s="1" t="s">
        <v>12188</v>
      </c>
      <c r="E5461" s="1" t="s">
        <v>65</v>
      </c>
      <c r="F5461" s="1" t="s">
        <v>12181</v>
      </c>
      <c r="G5461" s="1" t="s">
        <v>12182</v>
      </c>
    </row>
    <row r="5462" spans="1:7" x14ac:dyDescent="0.25">
      <c r="A5462" s="1">
        <v>19070005</v>
      </c>
      <c r="B5462" s="1" t="s">
        <v>12189</v>
      </c>
      <c r="C5462" s="1" t="s">
        <v>12190</v>
      </c>
      <c r="D5462" s="1" t="s">
        <v>12191</v>
      </c>
      <c r="E5462" s="1" t="s">
        <v>65</v>
      </c>
      <c r="F5462" s="1" t="s">
        <v>12181</v>
      </c>
      <c r="G5462" s="1" t="s">
        <v>12182</v>
      </c>
    </row>
    <row r="5463" spans="1:7" x14ac:dyDescent="0.25">
      <c r="A5463" s="1">
        <v>19070006</v>
      </c>
      <c r="B5463" s="1" t="s">
        <v>12192</v>
      </c>
      <c r="C5463" s="1" t="s">
        <v>12193</v>
      </c>
      <c r="D5463" s="1" t="s">
        <v>12194</v>
      </c>
      <c r="E5463" s="1" t="s">
        <v>65</v>
      </c>
      <c r="F5463" s="1" t="s">
        <v>12181</v>
      </c>
      <c r="G5463" s="1" t="s">
        <v>12182</v>
      </c>
    </row>
    <row r="5464" spans="1:7" x14ac:dyDescent="0.25">
      <c r="A5464" s="1">
        <v>19070007</v>
      </c>
      <c r="B5464" s="1" t="s">
        <v>12195</v>
      </c>
      <c r="C5464" s="1" t="s">
        <v>12196</v>
      </c>
      <c r="D5464" s="1" t="s">
        <v>12197</v>
      </c>
      <c r="E5464" s="1" t="s">
        <v>65</v>
      </c>
      <c r="F5464" s="1" t="s">
        <v>2148</v>
      </c>
      <c r="G5464" s="1" t="s">
        <v>2149</v>
      </c>
    </row>
    <row r="5465" spans="1:7" x14ac:dyDescent="0.25">
      <c r="A5465" s="1">
        <v>19070011</v>
      </c>
      <c r="B5465" s="1" t="s">
        <v>12198</v>
      </c>
      <c r="C5465" s="1" t="s">
        <v>12199</v>
      </c>
      <c r="D5465" s="1" t="s">
        <v>12200</v>
      </c>
      <c r="E5465" s="1" t="s">
        <v>65</v>
      </c>
      <c r="F5465" s="1" t="s">
        <v>2148</v>
      </c>
      <c r="G5465" s="1" t="s">
        <v>2149</v>
      </c>
    </row>
    <row r="5466" spans="1:7" x14ac:dyDescent="0.25">
      <c r="A5466" s="1">
        <v>19070014</v>
      </c>
      <c r="B5466" s="1" t="s">
        <v>12201</v>
      </c>
      <c r="C5466" s="1" t="s">
        <v>12202</v>
      </c>
      <c r="D5466" s="1" t="s">
        <v>12203</v>
      </c>
      <c r="E5466" s="1" t="s">
        <v>65</v>
      </c>
      <c r="F5466" s="1" t="s">
        <v>2148</v>
      </c>
      <c r="G5466" s="1" t="s">
        <v>2149</v>
      </c>
    </row>
    <row r="5467" spans="1:7" x14ac:dyDescent="0.25">
      <c r="A5467" s="1">
        <v>19070016</v>
      </c>
      <c r="B5467" s="1" t="s">
        <v>13906</v>
      </c>
      <c r="C5467" s="1" t="s">
        <v>13907</v>
      </c>
      <c r="D5467" s="1" t="s">
        <v>13908</v>
      </c>
      <c r="E5467" s="1" t="s">
        <v>66</v>
      </c>
      <c r="F5467" s="1" t="s">
        <v>1067</v>
      </c>
      <c r="G5467" s="1" t="s">
        <v>1068</v>
      </c>
    </row>
    <row r="5468" spans="1:7" x14ac:dyDescent="0.25">
      <c r="A5468" s="1">
        <v>19070017</v>
      </c>
      <c r="B5468" s="1" t="s">
        <v>12204</v>
      </c>
      <c r="C5468" s="1" t="s">
        <v>12205</v>
      </c>
      <c r="D5468" s="1" t="s">
        <v>12206</v>
      </c>
      <c r="E5468" s="1" t="s">
        <v>65</v>
      </c>
      <c r="F5468" s="1" t="s">
        <v>2148</v>
      </c>
      <c r="G5468" s="1" t="s">
        <v>2149</v>
      </c>
    </row>
    <row r="5469" spans="1:7" x14ac:dyDescent="0.25">
      <c r="A5469" s="1">
        <v>19070018</v>
      </c>
      <c r="B5469" s="1" t="s">
        <v>12207</v>
      </c>
      <c r="C5469" s="1" t="s">
        <v>12208</v>
      </c>
      <c r="D5469" s="1" t="s">
        <v>12209</v>
      </c>
      <c r="E5469" s="1" t="s">
        <v>65</v>
      </c>
      <c r="F5469" s="1" t="s">
        <v>2148</v>
      </c>
      <c r="G5469" s="1" t="s">
        <v>2149</v>
      </c>
    </row>
    <row r="5470" spans="1:7" x14ac:dyDescent="0.25">
      <c r="A5470" s="1">
        <v>19070026</v>
      </c>
      <c r="B5470" s="1" t="s">
        <v>12251</v>
      </c>
      <c r="C5470" s="1" t="s">
        <v>12252</v>
      </c>
      <c r="D5470" s="1" t="s">
        <v>12253</v>
      </c>
      <c r="E5470" s="1" t="s">
        <v>65</v>
      </c>
      <c r="F5470" s="1" t="s">
        <v>3607</v>
      </c>
      <c r="G5470" s="1" t="s">
        <v>3608</v>
      </c>
    </row>
    <row r="5471" spans="1:7" x14ac:dyDescent="0.25">
      <c r="A5471" s="1">
        <v>19070034</v>
      </c>
      <c r="B5471" s="1" t="s">
        <v>13909</v>
      </c>
      <c r="C5471" s="1" t="s">
        <v>13910</v>
      </c>
      <c r="D5471" s="1" t="s">
        <v>13911</v>
      </c>
      <c r="E5471" s="1" t="s">
        <v>66</v>
      </c>
      <c r="F5471" s="1" t="s">
        <v>1067</v>
      </c>
      <c r="G5471" s="1" t="s">
        <v>1068</v>
      </c>
    </row>
    <row r="5472" spans="1:7" x14ac:dyDescent="0.25">
      <c r="A5472" s="1">
        <v>19070035</v>
      </c>
      <c r="B5472" s="1" t="s">
        <v>12230</v>
      </c>
      <c r="C5472" s="1" t="s">
        <v>12231</v>
      </c>
      <c r="D5472" s="1" t="s">
        <v>12232</v>
      </c>
      <c r="E5472" s="1" t="s">
        <v>65</v>
      </c>
      <c r="F5472" s="1" t="s">
        <v>2148</v>
      </c>
      <c r="G5472" s="1" t="s">
        <v>2149</v>
      </c>
    </row>
    <row r="5473" spans="1:7" x14ac:dyDescent="0.25">
      <c r="A5473" s="1">
        <v>19070038</v>
      </c>
      <c r="B5473" s="1" t="s">
        <v>13912</v>
      </c>
      <c r="C5473" s="1" t="s">
        <v>13913</v>
      </c>
      <c r="D5473" s="1" t="s">
        <v>13914</v>
      </c>
      <c r="E5473" s="1" t="s">
        <v>66</v>
      </c>
      <c r="F5473" s="1" t="s">
        <v>1067</v>
      </c>
      <c r="G5473" s="1" t="s">
        <v>1068</v>
      </c>
    </row>
    <row r="5474" spans="1:7" x14ac:dyDescent="0.25">
      <c r="A5474" s="1">
        <v>19080050</v>
      </c>
      <c r="B5474" s="1" t="s">
        <v>13915</v>
      </c>
      <c r="C5474" s="1" t="s">
        <v>13916</v>
      </c>
      <c r="D5474" s="1" t="s">
        <v>13917</v>
      </c>
      <c r="E5474" s="1" t="s">
        <v>66</v>
      </c>
      <c r="F5474" s="1" t="s">
        <v>4472</v>
      </c>
      <c r="G5474" s="1" t="s">
        <v>4473</v>
      </c>
    </row>
    <row r="5475" spans="1:7" x14ac:dyDescent="0.25">
      <c r="A5475" s="1">
        <v>19080065</v>
      </c>
      <c r="B5475" s="1" t="s">
        <v>13918</v>
      </c>
      <c r="C5475" s="1" t="s">
        <v>13919</v>
      </c>
      <c r="D5475" s="1" t="s">
        <v>13920</v>
      </c>
      <c r="E5475" s="1" t="s">
        <v>66</v>
      </c>
      <c r="F5475" s="1" t="s">
        <v>13712</v>
      </c>
      <c r="G5475" s="1" t="s">
        <v>13713</v>
      </c>
    </row>
    <row r="5476" spans="1:7" x14ac:dyDescent="0.25">
      <c r="A5476" s="1">
        <v>19080101</v>
      </c>
      <c r="B5476" s="1" t="s">
        <v>13921</v>
      </c>
      <c r="C5476" s="1" t="s">
        <v>13922</v>
      </c>
      <c r="D5476" s="1" t="s">
        <v>13923</v>
      </c>
      <c r="E5476" s="1" t="s">
        <v>66</v>
      </c>
      <c r="F5476" s="1" t="s">
        <v>4472</v>
      </c>
      <c r="G5476" s="1" t="s">
        <v>4473</v>
      </c>
    </row>
    <row r="5477" spans="1:7" x14ac:dyDescent="0.25">
      <c r="A5477" s="1">
        <v>19080110</v>
      </c>
      <c r="B5477" s="1" t="s">
        <v>13924</v>
      </c>
      <c r="C5477" s="1" t="s">
        <v>13925</v>
      </c>
      <c r="D5477" s="1" t="s">
        <v>13926</v>
      </c>
      <c r="E5477" s="1" t="s">
        <v>66</v>
      </c>
      <c r="F5477" s="1" t="s">
        <v>4472</v>
      </c>
      <c r="G5477" s="1" t="s">
        <v>4473</v>
      </c>
    </row>
    <row r="5478" spans="1:7" x14ac:dyDescent="0.25">
      <c r="A5478" s="1">
        <v>19080175</v>
      </c>
      <c r="B5478" s="1" t="s">
        <v>13927</v>
      </c>
      <c r="C5478" s="1" t="s">
        <v>13928</v>
      </c>
      <c r="D5478" s="1" t="s">
        <v>13929</v>
      </c>
      <c r="E5478" s="1" t="s">
        <v>66</v>
      </c>
      <c r="F5478" s="1" t="s">
        <v>4472</v>
      </c>
      <c r="G5478" s="1" t="s">
        <v>4473</v>
      </c>
    </row>
    <row r="5479" spans="1:7" x14ac:dyDescent="0.25">
      <c r="A5479" s="1">
        <v>19085022</v>
      </c>
      <c r="B5479" s="1" t="s">
        <v>13930</v>
      </c>
      <c r="C5479" s="1" t="s">
        <v>13931</v>
      </c>
      <c r="D5479" s="1" t="s">
        <v>13932</v>
      </c>
      <c r="E5479" s="1" t="s">
        <v>66</v>
      </c>
      <c r="F5479" s="1" t="s">
        <v>4472</v>
      </c>
      <c r="G5479" s="1" t="s">
        <v>4473</v>
      </c>
    </row>
    <row r="5480" spans="1:7" x14ac:dyDescent="0.25">
      <c r="A5480" s="1">
        <v>19085023</v>
      </c>
      <c r="B5480" s="1" t="s">
        <v>13933</v>
      </c>
      <c r="C5480" s="1" t="s">
        <v>13934</v>
      </c>
      <c r="D5480" s="1" t="s">
        <v>13935</v>
      </c>
      <c r="E5480" s="1" t="s">
        <v>66</v>
      </c>
      <c r="F5480" s="1" t="s">
        <v>4472</v>
      </c>
      <c r="G5480" s="1" t="s">
        <v>4473</v>
      </c>
    </row>
    <row r="5481" spans="1:7" x14ac:dyDescent="0.25">
      <c r="A5481" s="1">
        <v>19085024</v>
      </c>
      <c r="B5481" s="1" t="s">
        <v>13936</v>
      </c>
      <c r="C5481" s="1" t="s">
        <v>13937</v>
      </c>
      <c r="D5481" s="1" t="s">
        <v>13938</v>
      </c>
      <c r="E5481" s="1" t="s">
        <v>66</v>
      </c>
      <c r="F5481" s="1" t="s">
        <v>4472</v>
      </c>
      <c r="G5481" s="1" t="s">
        <v>4473</v>
      </c>
    </row>
    <row r="5482" spans="1:7" x14ac:dyDescent="0.25">
      <c r="A5482" s="1">
        <v>19085025</v>
      </c>
      <c r="B5482" s="1" t="s">
        <v>13939</v>
      </c>
      <c r="C5482" s="1" t="s">
        <v>13940</v>
      </c>
      <c r="D5482" s="1" t="s">
        <v>13941</v>
      </c>
      <c r="E5482" s="1" t="s">
        <v>66</v>
      </c>
      <c r="F5482" s="1" t="s">
        <v>4472</v>
      </c>
      <c r="G5482" s="1" t="s">
        <v>4473</v>
      </c>
    </row>
    <row r="5483" spans="1:7" x14ac:dyDescent="0.25">
      <c r="A5483" s="1">
        <v>19085026</v>
      </c>
      <c r="B5483" s="1" t="s">
        <v>13942</v>
      </c>
      <c r="C5483" s="1" t="s">
        <v>13943</v>
      </c>
      <c r="D5483" s="1" t="s">
        <v>13944</v>
      </c>
      <c r="E5483" s="1" t="s">
        <v>66</v>
      </c>
      <c r="F5483" s="1" t="s">
        <v>4472</v>
      </c>
      <c r="G5483" s="1" t="s">
        <v>4473</v>
      </c>
    </row>
    <row r="5484" spans="1:7" x14ac:dyDescent="0.25">
      <c r="A5484" s="1">
        <v>19085027</v>
      </c>
      <c r="B5484" s="1" t="s">
        <v>13945</v>
      </c>
      <c r="C5484" s="1" t="s">
        <v>13946</v>
      </c>
      <c r="D5484" s="1" t="s">
        <v>13947</v>
      </c>
      <c r="E5484" s="1" t="s">
        <v>66</v>
      </c>
      <c r="F5484" s="1" t="s">
        <v>4472</v>
      </c>
      <c r="G5484" s="1" t="s">
        <v>4473</v>
      </c>
    </row>
    <row r="5485" spans="1:7" x14ac:dyDescent="0.25">
      <c r="A5485" s="1">
        <v>19085028</v>
      </c>
      <c r="B5485" s="1" t="s">
        <v>10286</v>
      </c>
      <c r="C5485" s="1" t="s">
        <v>2541</v>
      </c>
      <c r="D5485" s="1" t="s">
        <v>10287</v>
      </c>
      <c r="E5485" s="1" t="s">
        <v>66</v>
      </c>
      <c r="F5485" s="1" t="s">
        <v>4472</v>
      </c>
      <c r="G5485" s="1" t="s">
        <v>4473</v>
      </c>
    </row>
    <row r="5486" spans="1:7" x14ac:dyDescent="0.25">
      <c r="A5486" s="1">
        <v>19085029</v>
      </c>
      <c r="B5486" s="1" t="s">
        <v>13948</v>
      </c>
      <c r="C5486" s="1" t="s">
        <v>13949</v>
      </c>
      <c r="D5486" s="1" t="s">
        <v>13950</v>
      </c>
      <c r="E5486" s="1" t="s">
        <v>66</v>
      </c>
      <c r="F5486" s="1" t="s">
        <v>4472</v>
      </c>
      <c r="G5486" s="1" t="s">
        <v>4473</v>
      </c>
    </row>
    <row r="5487" spans="1:7" x14ac:dyDescent="0.25">
      <c r="A5487" s="1">
        <v>19085030</v>
      </c>
      <c r="B5487" s="1" t="s">
        <v>13951</v>
      </c>
      <c r="C5487" s="1" t="s">
        <v>13952</v>
      </c>
      <c r="D5487" s="1" t="s">
        <v>13953</v>
      </c>
      <c r="E5487" s="1" t="s">
        <v>66</v>
      </c>
      <c r="F5487" s="1" t="s">
        <v>4472</v>
      </c>
      <c r="G5487" s="1" t="s">
        <v>4473</v>
      </c>
    </row>
    <row r="5488" spans="1:7" x14ac:dyDescent="0.25">
      <c r="A5488" s="1">
        <v>19085032</v>
      </c>
      <c r="B5488" s="1" t="s">
        <v>13954</v>
      </c>
      <c r="C5488" s="1" t="s">
        <v>13955</v>
      </c>
      <c r="D5488" s="1" t="s">
        <v>13956</v>
      </c>
      <c r="E5488" s="1" t="s">
        <v>66</v>
      </c>
      <c r="F5488" s="1" t="s">
        <v>4472</v>
      </c>
      <c r="G5488" s="1" t="s">
        <v>4473</v>
      </c>
    </row>
    <row r="5489" spans="1:7" x14ac:dyDescent="0.25">
      <c r="A5489" s="1">
        <v>19085033</v>
      </c>
      <c r="B5489" s="1" t="s">
        <v>13957</v>
      </c>
      <c r="C5489" s="1" t="s">
        <v>13958</v>
      </c>
      <c r="D5489" s="1" t="s">
        <v>13959</v>
      </c>
      <c r="E5489" s="1" t="s">
        <v>66</v>
      </c>
      <c r="F5489" s="1" t="s">
        <v>4472</v>
      </c>
      <c r="G5489" s="1" t="s">
        <v>4473</v>
      </c>
    </row>
    <row r="5490" spans="1:7" x14ac:dyDescent="0.25">
      <c r="A5490" s="1">
        <v>19085034</v>
      </c>
      <c r="B5490" s="1" t="s">
        <v>13960</v>
      </c>
      <c r="C5490" s="1" t="s">
        <v>13961</v>
      </c>
      <c r="D5490" s="1" t="s">
        <v>13962</v>
      </c>
      <c r="E5490" s="1" t="s">
        <v>66</v>
      </c>
      <c r="F5490" s="1" t="s">
        <v>931</v>
      </c>
      <c r="G5490" s="1" t="s">
        <v>932</v>
      </c>
    </row>
    <row r="5491" spans="1:7" x14ac:dyDescent="0.25">
      <c r="A5491" s="1">
        <v>19085036</v>
      </c>
      <c r="B5491" s="1" t="s">
        <v>12308</v>
      </c>
      <c r="C5491" s="1" t="s">
        <v>12309</v>
      </c>
      <c r="D5491" s="1" t="s">
        <v>12310</v>
      </c>
      <c r="E5491" s="1" t="s">
        <v>66</v>
      </c>
      <c r="F5491" s="1" t="s">
        <v>4472</v>
      </c>
      <c r="G5491" s="1" t="s">
        <v>4473</v>
      </c>
    </row>
    <row r="5492" spans="1:7" x14ac:dyDescent="0.25">
      <c r="A5492" s="1">
        <v>19092000</v>
      </c>
      <c r="B5492" s="1" t="s">
        <v>13963</v>
      </c>
      <c r="C5492" s="1" t="s">
        <v>13964</v>
      </c>
      <c r="D5492" s="1" t="s">
        <v>13965</v>
      </c>
      <c r="E5492" s="1" t="s">
        <v>66</v>
      </c>
      <c r="F5492" s="1" t="s">
        <v>13966</v>
      </c>
      <c r="G5492" s="1" t="s">
        <v>13967</v>
      </c>
    </row>
    <row r="5493" spans="1:7" x14ac:dyDescent="0.25">
      <c r="A5493" s="1">
        <v>19092001</v>
      </c>
      <c r="B5493" s="1" t="s">
        <v>13968</v>
      </c>
      <c r="C5493" s="1" t="s">
        <v>13969</v>
      </c>
      <c r="D5493" s="1" t="s">
        <v>13970</v>
      </c>
      <c r="E5493" s="1" t="s">
        <v>66</v>
      </c>
      <c r="F5493" s="1" t="s">
        <v>13966</v>
      </c>
      <c r="G5493" s="1" t="s">
        <v>13967</v>
      </c>
    </row>
    <row r="5494" spans="1:7" x14ac:dyDescent="0.25">
      <c r="A5494" s="1">
        <v>19092002</v>
      </c>
      <c r="B5494" s="1" t="s">
        <v>13971</v>
      </c>
      <c r="C5494" s="1" t="s">
        <v>13972</v>
      </c>
      <c r="D5494" s="1" t="s">
        <v>13973</v>
      </c>
      <c r="E5494" s="1" t="s">
        <v>66</v>
      </c>
      <c r="F5494" s="1" t="s">
        <v>13966</v>
      </c>
      <c r="G5494" s="1" t="s">
        <v>13967</v>
      </c>
    </row>
    <row r="5495" spans="1:7" x14ac:dyDescent="0.25">
      <c r="A5495" s="1">
        <v>19092003</v>
      </c>
      <c r="B5495" s="1" t="s">
        <v>13974</v>
      </c>
      <c r="C5495" s="1" t="s">
        <v>13975</v>
      </c>
      <c r="D5495" s="1" t="s">
        <v>13976</v>
      </c>
      <c r="E5495" s="1" t="s">
        <v>66</v>
      </c>
      <c r="F5495" s="1" t="s">
        <v>13966</v>
      </c>
      <c r="G5495" s="1" t="s">
        <v>13967</v>
      </c>
    </row>
    <row r="5496" spans="1:7" x14ac:dyDescent="0.25">
      <c r="A5496" s="1">
        <v>19092004</v>
      </c>
      <c r="B5496" s="1" t="s">
        <v>13977</v>
      </c>
      <c r="C5496" s="1" t="s">
        <v>13978</v>
      </c>
      <c r="D5496" s="1" t="s">
        <v>13979</v>
      </c>
      <c r="E5496" s="1" t="s">
        <v>66</v>
      </c>
      <c r="F5496" s="1" t="s">
        <v>13966</v>
      </c>
      <c r="G5496" s="1" t="s">
        <v>13967</v>
      </c>
    </row>
    <row r="5497" spans="1:7" x14ac:dyDescent="0.25">
      <c r="A5497" s="1">
        <v>19092005</v>
      </c>
      <c r="B5497" s="1" t="s">
        <v>13980</v>
      </c>
      <c r="C5497" s="1" t="s">
        <v>13981</v>
      </c>
      <c r="D5497" s="1" t="s">
        <v>13982</v>
      </c>
      <c r="E5497" s="1" t="s">
        <v>66</v>
      </c>
      <c r="F5497" s="1" t="s">
        <v>13966</v>
      </c>
      <c r="G5497" s="1" t="s">
        <v>13967</v>
      </c>
    </row>
    <row r="5498" spans="1:7" x14ac:dyDescent="0.25">
      <c r="A5498" s="1">
        <v>19092006</v>
      </c>
      <c r="B5498" s="1" t="s">
        <v>13983</v>
      </c>
      <c r="C5498" s="1" t="s">
        <v>13984</v>
      </c>
      <c r="D5498" s="1" t="s">
        <v>13985</v>
      </c>
      <c r="E5498" s="1" t="s">
        <v>66</v>
      </c>
      <c r="F5498" s="1" t="s">
        <v>13966</v>
      </c>
      <c r="G5498" s="1" t="s">
        <v>13967</v>
      </c>
    </row>
    <row r="5499" spans="1:7" x14ac:dyDescent="0.25">
      <c r="A5499" s="1">
        <v>19092007</v>
      </c>
      <c r="B5499" s="1" t="s">
        <v>13986</v>
      </c>
      <c r="C5499" s="1" t="s">
        <v>13987</v>
      </c>
      <c r="D5499" s="1" t="s">
        <v>13988</v>
      </c>
      <c r="E5499" s="1" t="s">
        <v>66</v>
      </c>
      <c r="F5499" s="1" t="s">
        <v>13966</v>
      </c>
      <c r="G5499" s="1" t="s">
        <v>13967</v>
      </c>
    </row>
    <row r="5500" spans="1:7" x14ac:dyDescent="0.25">
      <c r="A5500" s="1">
        <v>19092008</v>
      </c>
      <c r="B5500" s="1" t="s">
        <v>13989</v>
      </c>
      <c r="C5500" s="1" t="s">
        <v>13990</v>
      </c>
      <c r="D5500" s="1" t="s">
        <v>13991</v>
      </c>
      <c r="E5500" s="1" t="s">
        <v>66</v>
      </c>
      <c r="F5500" s="1" t="s">
        <v>13966</v>
      </c>
      <c r="G5500" s="1" t="s">
        <v>13967</v>
      </c>
    </row>
    <row r="5501" spans="1:7" x14ac:dyDescent="0.25">
      <c r="A5501" s="1">
        <v>19092009</v>
      </c>
      <c r="B5501" s="1" t="s">
        <v>13992</v>
      </c>
      <c r="C5501" s="1" t="s">
        <v>13993</v>
      </c>
      <c r="D5501" s="1" t="s">
        <v>13994</v>
      </c>
      <c r="E5501" s="1" t="s">
        <v>66</v>
      </c>
      <c r="F5501" s="1" t="s">
        <v>13966</v>
      </c>
      <c r="G5501" s="1" t="s">
        <v>13967</v>
      </c>
    </row>
    <row r="5502" spans="1:7" x14ac:dyDescent="0.25">
      <c r="A5502" s="1">
        <v>19092010</v>
      </c>
      <c r="B5502" s="1" t="s">
        <v>13995</v>
      </c>
      <c r="C5502" s="1" t="s">
        <v>13996</v>
      </c>
      <c r="D5502" s="1" t="s">
        <v>13997</v>
      </c>
      <c r="E5502" s="1" t="s">
        <v>66</v>
      </c>
      <c r="F5502" s="1" t="s">
        <v>13966</v>
      </c>
      <c r="G5502" s="1" t="s">
        <v>13967</v>
      </c>
    </row>
    <row r="5503" spans="1:7" x14ac:dyDescent="0.25">
      <c r="A5503" s="1">
        <v>19092011</v>
      </c>
      <c r="B5503" s="1" t="s">
        <v>13998</v>
      </c>
      <c r="C5503" s="1" t="s">
        <v>13999</v>
      </c>
      <c r="D5503" s="1" t="s">
        <v>14000</v>
      </c>
      <c r="E5503" s="1" t="s">
        <v>66</v>
      </c>
      <c r="F5503" s="1" t="s">
        <v>13966</v>
      </c>
      <c r="G5503" s="1" t="s">
        <v>13967</v>
      </c>
    </row>
    <row r="5504" spans="1:7" x14ac:dyDescent="0.25">
      <c r="A5504" s="1">
        <v>19095001</v>
      </c>
      <c r="B5504" s="1" t="s">
        <v>14001</v>
      </c>
      <c r="C5504" s="1" t="s">
        <v>14002</v>
      </c>
      <c r="D5504" s="1" t="s">
        <v>14003</v>
      </c>
      <c r="E5504" s="1" t="s">
        <v>66</v>
      </c>
      <c r="F5504" s="1" t="s">
        <v>498</v>
      </c>
      <c r="G5504" s="1" t="s">
        <v>499</v>
      </c>
    </row>
    <row r="5505" spans="1:7" x14ac:dyDescent="0.25">
      <c r="A5505" s="1">
        <v>19095004</v>
      </c>
      <c r="B5505" s="1" t="s">
        <v>14004</v>
      </c>
      <c r="C5505" s="1" t="s">
        <v>14005</v>
      </c>
      <c r="D5505" s="1" t="s">
        <v>14006</v>
      </c>
      <c r="E5505" s="1" t="s">
        <v>66</v>
      </c>
      <c r="F5505" s="1" t="s">
        <v>498</v>
      </c>
      <c r="G5505" s="1" t="s">
        <v>499</v>
      </c>
    </row>
    <row r="5506" spans="1:7" x14ac:dyDescent="0.25">
      <c r="A5506" s="1">
        <v>19095008</v>
      </c>
      <c r="B5506" s="1" t="s">
        <v>14007</v>
      </c>
      <c r="C5506" s="1" t="s">
        <v>14008</v>
      </c>
      <c r="D5506" s="1" t="s">
        <v>14009</v>
      </c>
      <c r="E5506" s="1" t="s">
        <v>66</v>
      </c>
      <c r="F5506" s="1" t="s">
        <v>498</v>
      </c>
      <c r="G5506" s="1" t="s">
        <v>499</v>
      </c>
    </row>
    <row r="5507" spans="1:7" x14ac:dyDescent="0.25">
      <c r="A5507" s="1">
        <v>19095011</v>
      </c>
      <c r="B5507" s="1" t="s">
        <v>14010</v>
      </c>
      <c r="C5507" s="1" t="s">
        <v>14011</v>
      </c>
      <c r="D5507" s="1" t="s">
        <v>14012</v>
      </c>
      <c r="E5507" s="1" t="s">
        <v>66</v>
      </c>
      <c r="F5507" s="1" t="s">
        <v>498</v>
      </c>
      <c r="G5507" s="1" t="s">
        <v>499</v>
      </c>
    </row>
    <row r="5508" spans="1:7" x14ac:dyDescent="0.25">
      <c r="A5508" s="1">
        <v>19095017</v>
      </c>
      <c r="B5508" s="1" t="s">
        <v>14013</v>
      </c>
      <c r="C5508" s="1" t="s">
        <v>14014</v>
      </c>
      <c r="D5508" s="1" t="s">
        <v>14015</v>
      </c>
      <c r="E5508" s="1" t="s">
        <v>66</v>
      </c>
      <c r="F5508" s="1" t="s">
        <v>14016</v>
      </c>
      <c r="G5508" s="1" t="s">
        <v>199</v>
      </c>
    </row>
    <row r="5509" spans="1:7" x14ac:dyDescent="0.25">
      <c r="A5509" s="1">
        <v>19095029</v>
      </c>
      <c r="B5509" s="1" t="s">
        <v>12351</v>
      </c>
      <c r="C5509" s="1" t="s">
        <v>12352</v>
      </c>
      <c r="D5509" s="1" t="s">
        <v>12353</v>
      </c>
      <c r="E5509" s="1" t="s">
        <v>66</v>
      </c>
      <c r="F5509" s="1" t="s">
        <v>498</v>
      </c>
      <c r="G5509" s="1" t="s">
        <v>499</v>
      </c>
    </row>
    <row r="5510" spans="1:7" x14ac:dyDescent="0.25">
      <c r="A5510" s="1">
        <v>19095031</v>
      </c>
      <c r="B5510" s="1" t="s">
        <v>12354</v>
      </c>
      <c r="C5510" s="1" t="s">
        <v>12355</v>
      </c>
      <c r="D5510" s="1" t="s">
        <v>12356</v>
      </c>
      <c r="E5510" s="1" t="s">
        <v>66</v>
      </c>
      <c r="F5510" s="1" t="s">
        <v>498</v>
      </c>
      <c r="G5510" s="1" t="s">
        <v>499</v>
      </c>
    </row>
    <row r="5511" spans="1:7" x14ac:dyDescent="0.25">
      <c r="A5511" s="1">
        <v>19095035</v>
      </c>
      <c r="B5511" s="1" t="s">
        <v>12366</v>
      </c>
      <c r="C5511" s="1" t="s">
        <v>12367</v>
      </c>
      <c r="D5511" s="1" t="s">
        <v>12368</v>
      </c>
      <c r="E5511" s="1" t="s">
        <v>66</v>
      </c>
      <c r="F5511" s="1" t="s">
        <v>498</v>
      </c>
      <c r="G5511" s="1" t="s">
        <v>499</v>
      </c>
    </row>
    <row r="5512" spans="1:7" x14ac:dyDescent="0.25">
      <c r="A5512" s="1">
        <v>19095047</v>
      </c>
      <c r="B5512" s="1" t="s">
        <v>12395</v>
      </c>
      <c r="C5512" s="1" t="s">
        <v>12396</v>
      </c>
      <c r="D5512" s="1" t="s">
        <v>12397</v>
      </c>
      <c r="E5512" s="1" t="s">
        <v>65</v>
      </c>
      <c r="F5512" s="1" t="s">
        <v>475</v>
      </c>
      <c r="G5512" s="1" t="s">
        <v>476</v>
      </c>
    </row>
    <row r="5513" spans="1:7" x14ac:dyDescent="0.25">
      <c r="A5513" s="1">
        <v>19095049</v>
      </c>
      <c r="B5513" s="1" t="s">
        <v>12398</v>
      </c>
      <c r="C5513" s="1" t="s">
        <v>12399</v>
      </c>
      <c r="D5513" s="1" t="s">
        <v>12400</v>
      </c>
      <c r="E5513" s="1" t="s">
        <v>66</v>
      </c>
      <c r="F5513" s="1" t="s">
        <v>498</v>
      </c>
      <c r="G5513" s="1" t="s">
        <v>499</v>
      </c>
    </row>
    <row r="5514" spans="1:7" x14ac:dyDescent="0.25">
      <c r="A5514" s="1">
        <v>19160040</v>
      </c>
      <c r="B5514" s="1" t="s">
        <v>13850</v>
      </c>
      <c r="C5514" s="1" t="s">
        <v>13851</v>
      </c>
      <c r="D5514" s="1" t="s">
        <v>13852</v>
      </c>
      <c r="E5514" s="1" t="s">
        <v>66</v>
      </c>
      <c r="G5514" s="1" t="s">
        <v>199</v>
      </c>
    </row>
    <row r="5515" spans="1:7" x14ac:dyDescent="0.25">
      <c r="A5515" s="1">
        <v>19160041</v>
      </c>
      <c r="B5515" s="1" t="s">
        <v>14017</v>
      </c>
      <c r="C5515" s="1" t="s">
        <v>14018</v>
      </c>
      <c r="D5515" s="1" t="s">
        <v>14017</v>
      </c>
      <c r="E5515" s="1" t="s">
        <v>66</v>
      </c>
      <c r="F5515" s="1" t="s">
        <v>2032</v>
      </c>
      <c r="G5515" s="1" t="s">
        <v>2033</v>
      </c>
    </row>
    <row r="5516" spans="1:7" x14ac:dyDescent="0.25">
      <c r="A5516" s="1">
        <v>19160042</v>
      </c>
      <c r="B5516" s="1" t="s">
        <v>14019</v>
      </c>
      <c r="C5516" s="1" t="s">
        <v>14020</v>
      </c>
      <c r="D5516" s="1" t="s">
        <v>14021</v>
      </c>
      <c r="E5516" s="1" t="s">
        <v>66</v>
      </c>
      <c r="G5516" s="1" t="s">
        <v>199</v>
      </c>
    </row>
    <row r="5517" spans="1:7" x14ac:dyDescent="0.25">
      <c r="A5517" s="1">
        <v>19242000</v>
      </c>
      <c r="B5517" s="1" t="s">
        <v>14022</v>
      </c>
      <c r="C5517" s="1" t="s">
        <v>14023</v>
      </c>
      <c r="D5517" s="1" t="s">
        <v>14024</v>
      </c>
      <c r="E5517" s="1" t="s">
        <v>66</v>
      </c>
      <c r="F5517" s="1" t="s">
        <v>14025</v>
      </c>
      <c r="G5517" s="1" t="s">
        <v>14026</v>
      </c>
    </row>
    <row r="5518" spans="1:7" x14ac:dyDescent="0.25">
      <c r="A5518" s="1">
        <v>19250006</v>
      </c>
      <c r="B5518" s="1" t="s">
        <v>14027</v>
      </c>
      <c r="C5518" s="1" t="s">
        <v>14028</v>
      </c>
      <c r="D5518" s="1" t="s">
        <v>14029</v>
      </c>
      <c r="E5518" s="1" t="s">
        <v>65</v>
      </c>
      <c r="F5518" s="1" t="s">
        <v>1639</v>
      </c>
      <c r="G5518" s="1" t="s">
        <v>1640</v>
      </c>
    </row>
    <row r="5519" spans="1:7" x14ac:dyDescent="0.25">
      <c r="A5519" s="1">
        <v>19250009</v>
      </c>
      <c r="B5519" s="1" t="s">
        <v>12462</v>
      </c>
      <c r="C5519" s="1" t="s">
        <v>12463</v>
      </c>
      <c r="D5519" s="1" t="s">
        <v>12464</v>
      </c>
      <c r="E5519" s="1" t="s">
        <v>65</v>
      </c>
      <c r="F5519" s="1" t="s">
        <v>1639</v>
      </c>
      <c r="G5519" s="1" t="s">
        <v>1640</v>
      </c>
    </row>
    <row r="5520" spans="1:7" x14ac:dyDescent="0.25">
      <c r="A5520" s="1">
        <v>19250010</v>
      </c>
      <c r="B5520" s="1" t="s">
        <v>12453</v>
      </c>
      <c r="C5520" s="1" t="s">
        <v>12454</v>
      </c>
      <c r="D5520" s="1" t="s">
        <v>12455</v>
      </c>
      <c r="E5520" s="1" t="s">
        <v>65</v>
      </c>
      <c r="F5520" s="1" t="s">
        <v>1639</v>
      </c>
      <c r="G5520" s="1" t="s">
        <v>1640</v>
      </c>
    </row>
    <row r="5521" spans="1:7" x14ac:dyDescent="0.25">
      <c r="A5521" s="1">
        <v>19250012</v>
      </c>
      <c r="B5521" s="1" t="s">
        <v>12437</v>
      </c>
      <c r="C5521" s="1" t="s">
        <v>12438</v>
      </c>
      <c r="D5521" s="1" t="s">
        <v>12439</v>
      </c>
      <c r="E5521" s="1" t="s">
        <v>65</v>
      </c>
      <c r="F5521" s="1" t="s">
        <v>1639</v>
      </c>
      <c r="G5521" s="1" t="s">
        <v>1640</v>
      </c>
    </row>
    <row r="5522" spans="1:7" x14ac:dyDescent="0.25">
      <c r="A5522" s="1">
        <v>19250014</v>
      </c>
      <c r="B5522" s="1" t="s">
        <v>14030</v>
      </c>
      <c r="C5522" s="1" t="s">
        <v>14031</v>
      </c>
      <c r="D5522" s="1" t="s">
        <v>14032</v>
      </c>
      <c r="E5522" s="1" t="s">
        <v>66</v>
      </c>
      <c r="F5522" s="1" t="s">
        <v>14033</v>
      </c>
      <c r="G5522" s="1" t="s">
        <v>14034</v>
      </c>
    </row>
    <row r="5523" spans="1:7" x14ac:dyDescent="0.25">
      <c r="A5523" s="1">
        <v>19270000</v>
      </c>
      <c r="B5523" s="1" t="s">
        <v>14035</v>
      </c>
      <c r="C5523" s="1" t="s">
        <v>14036</v>
      </c>
      <c r="D5523" s="1" t="s">
        <v>14037</v>
      </c>
      <c r="E5523" s="1" t="s">
        <v>65</v>
      </c>
      <c r="F5523" s="1" t="s">
        <v>1067</v>
      </c>
      <c r="G5523" s="1" t="s">
        <v>1068</v>
      </c>
    </row>
    <row r="5524" spans="1:7" x14ac:dyDescent="0.25">
      <c r="A5524" s="1">
        <v>19270002</v>
      </c>
      <c r="B5524" s="1" t="s">
        <v>14038</v>
      </c>
      <c r="C5524" s="1" t="s">
        <v>14039</v>
      </c>
      <c r="D5524" s="1" t="s">
        <v>14040</v>
      </c>
      <c r="E5524" s="1" t="s">
        <v>66</v>
      </c>
      <c r="F5524" s="1" t="s">
        <v>14041</v>
      </c>
      <c r="G5524" s="1" t="s">
        <v>14042</v>
      </c>
    </row>
    <row r="5525" spans="1:7" x14ac:dyDescent="0.25">
      <c r="A5525" s="1">
        <v>19270005</v>
      </c>
      <c r="B5525" s="1" t="s">
        <v>12471</v>
      </c>
      <c r="C5525" s="1" t="s">
        <v>12472</v>
      </c>
      <c r="D5525" s="1" t="s">
        <v>12473</v>
      </c>
      <c r="E5525" s="1" t="s">
        <v>65</v>
      </c>
      <c r="F5525" s="1" t="s">
        <v>2148</v>
      </c>
      <c r="G5525" s="1" t="s">
        <v>2149</v>
      </c>
    </row>
    <row r="5526" spans="1:7" x14ac:dyDescent="0.25">
      <c r="A5526" s="1">
        <v>19270007</v>
      </c>
      <c r="B5526" s="1" t="s">
        <v>12474</v>
      </c>
      <c r="C5526" s="1" t="s">
        <v>12475</v>
      </c>
      <c r="D5526" s="1" t="s">
        <v>12476</v>
      </c>
      <c r="E5526" s="1" t="s">
        <v>65</v>
      </c>
      <c r="F5526" s="1" t="s">
        <v>3607</v>
      </c>
      <c r="G5526" s="1" t="s">
        <v>3608</v>
      </c>
    </row>
    <row r="5527" spans="1:7" x14ac:dyDescent="0.25">
      <c r="A5527" s="1">
        <v>19270009</v>
      </c>
      <c r="B5527" s="1" t="s">
        <v>14043</v>
      </c>
      <c r="C5527" s="1" t="s">
        <v>14044</v>
      </c>
      <c r="D5527" s="1" t="s">
        <v>14045</v>
      </c>
      <c r="E5527" s="1" t="s">
        <v>65</v>
      </c>
      <c r="F5527" s="1" t="s">
        <v>1664</v>
      </c>
      <c r="G5527" s="1" t="s">
        <v>1665</v>
      </c>
    </row>
    <row r="5528" spans="1:7" x14ac:dyDescent="0.25">
      <c r="A5528" s="1">
        <v>19270010</v>
      </c>
      <c r="B5528" s="1" t="s">
        <v>1064</v>
      </c>
      <c r="C5528" s="1" t="s">
        <v>1065</v>
      </c>
      <c r="D5528" s="1" t="s">
        <v>1066</v>
      </c>
      <c r="E5528" s="1" t="s">
        <v>66</v>
      </c>
      <c r="F5528" s="1" t="s">
        <v>1664</v>
      </c>
      <c r="G5528" s="1" t="s">
        <v>1665</v>
      </c>
    </row>
    <row r="5529" spans="1:7" x14ac:dyDescent="0.25">
      <c r="A5529" s="1">
        <v>19270013</v>
      </c>
      <c r="B5529" s="1" t="s">
        <v>14046</v>
      </c>
      <c r="C5529" s="1" t="s">
        <v>14047</v>
      </c>
      <c r="D5529" s="1" t="s">
        <v>14048</v>
      </c>
      <c r="E5529" s="1" t="s">
        <v>65</v>
      </c>
      <c r="F5529" s="1" t="s">
        <v>1664</v>
      </c>
      <c r="G5529" s="1" t="s">
        <v>1665</v>
      </c>
    </row>
    <row r="5530" spans="1:7" x14ac:dyDescent="0.25">
      <c r="A5530" s="1">
        <v>19270014</v>
      </c>
      <c r="B5530" s="1" t="s">
        <v>14049</v>
      </c>
      <c r="C5530" s="1" t="s">
        <v>14050</v>
      </c>
      <c r="D5530" s="1" t="s">
        <v>14051</v>
      </c>
      <c r="E5530" s="1" t="s">
        <v>65</v>
      </c>
      <c r="F5530" s="1" t="s">
        <v>1664</v>
      </c>
      <c r="G5530" s="1" t="s">
        <v>1665</v>
      </c>
    </row>
    <row r="5531" spans="1:7" x14ac:dyDescent="0.25">
      <c r="A5531" s="1">
        <v>19270015</v>
      </c>
      <c r="B5531" s="1" t="s">
        <v>14052</v>
      </c>
      <c r="C5531" s="1" t="s">
        <v>14053</v>
      </c>
      <c r="D5531" s="1" t="s">
        <v>14054</v>
      </c>
      <c r="E5531" s="1" t="s">
        <v>65</v>
      </c>
      <c r="F5531" s="1" t="s">
        <v>1664</v>
      </c>
      <c r="G5531" s="1" t="s">
        <v>1665</v>
      </c>
    </row>
    <row r="5532" spans="1:7" x14ac:dyDescent="0.25">
      <c r="A5532" s="1">
        <v>19270016</v>
      </c>
      <c r="B5532" s="1" t="s">
        <v>14055</v>
      </c>
      <c r="C5532" s="1" t="s">
        <v>14056</v>
      </c>
      <c r="D5532" s="1" t="s">
        <v>14057</v>
      </c>
      <c r="E5532" s="1" t="s">
        <v>65</v>
      </c>
      <c r="F5532" s="1" t="s">
        <v>1664</v>
      </c>
      <c r="G5532" s="1" t="s">
        <v>1665</v>
      </c>
    </row>
    <row r="5533" spans="1:7" x14ac:dyDescent="0.25">
      <c r="A5533" s="1">
        <v>19302000</v>
      </c>
      <c r="B5533" s="1" t="s">
        <v>14058</v>
      </c>
      <c r="C5533" s="1" t="s">
        <v>14059</v>
      </c>
      <c r="D5533" s="1" t="s">
        <v>14060</v>
      </c>
      <c r="E5533" s="1" t="s">
        <v>66</v>
      </c>
      <c r="F5533" s="1" t="s">
        <v>10480</v>
      </c>
      <c r="G5533" s="1" t="s">
        <v>10481</v>
      </c>
    </row>
    <row r="5534" spans="1:7" x14ac:dyDescent="0.25">
      <c r="A5534" s="1">
        <v>19312000</v>
      </c>
      <c r="B5534" s="1" t="s">
        <v>14061</v>
      </c>
      <c r="C5534" s="1" t="s">
        <v>14062</v>
      </c>
      <c r="D5534" s="1" t="s">
        <v>14063</v>
      </c>
      <c r="E5534" s="1" t="s">
        <v>66</v>
      </c>
      <c r="F5534" s="1" t="s">
        <v>1067</v>
      </c>
      <c r="G5534" s="1" t="s">
        <v>1068</v>
      </c>
    </row>
    <row r="5535" spans="1:7" x14ac:dyDescent="0.25">
      <c r="A5535" s="1">
        <v>19312001</v>
      </c>
      <c r="B5535" s="1" t="s">
        <v>14064</v>
      </c>
      <c r="C5535" s="1" t="s">
        <v>14065</v>
      </c>
      <c r="D5535" s="1" t="s">
        <v>14066</v>
      </c>
      <c r="E5535" s="1" t="s">
        <v>66</v>
      </c>
      <c r="F5535" s="1" t="s">
        <v>1067</v>
      </c>
      <c r="G5535" s="1" t="s">
        <v>1068</v>
      </c>
    </row>
    <row r="5536" spans="1:7" x14ac:dyDescent="0.25">
      <c r="A5536" s="1">
        <v>19312002</v>
      </c>
      <c r="B5536" s="1" t="s">
        <v>14067</v>
      </c>
      <c r="C5536" s="1" t="s">
        <v>14068</v>
      </c>
      <c r="D5536" s="1" t="s">
        <v>14069</v>
      </c>
      <c r="E5536" s="1" t="s">
        <v>66</v>
      </c>
      <c r="F5536" s="1" t="s">
        <v>1067</v>
      </c>
      <c r="G5536" s="1" t="s">
        <v>1068</v>
      </c>
    </row>
    <row r="5537" spans="1:7" x14ac:dyDescent="0.25">
      <c r="A5537" s="1">
        <v>19312003</v>
      </c>
      <c r="B5537" s="1" t="s">
        <v>14070</v>
      </c>
      <c r="C5537" s="1" t="s">
        <v>14071</v>
      </c>
      <c r="D5537" s="1" t="s">
        <v>14072</v>
      </c>
      <c r="E5537" s="1" t="s">
        <v>66</v>
      </c>
      <c r="F5537" s="1" t="s">
        <v>1067</v>
      </c>
      <c r="G5537" s="1" t="s">
        <v>1068</v>
      </c>
    </row>
    <row r="5538" spans="1:7" x14ac:dyDescent="0.25">
      <c r="A5538" s="1">
        <v>19312004</v>
      </c>
      <c r="B5538" s="1" t="s">
        <v>14073</v>
      </c>
      <c r="C5538" s="1" t="s">
        <v>14074</v>
      </c>
      <c r="D5538" s="1" t="s">
        <v>14075</v>
      </c>
      <c r="E5538" s="1" t="s">
        <v>66</v>
      </c>
      <c r="F5538" s="1" t="s">
        <v>1067</v>
      </c>
      <c r="G5538" s="1" t="s">
        <v>1068</v>
      </c>
    </row>
    <row r="5539" spans="1:7" x14ac:dyDescent="0.25">
      <c r="A5539" s="1">
        <v>19312005</v>
      </c>
      <c r="B5539" s="1" t="s">
        <v>14076</v>
      </c>
      <c r="C5539" s="1" t="s">
        <v>14077</v>
      </c>
      <c r="D5539" s="1" t="s">
        <v>14078</v>
      </c>
      <c r="E5539" s="1" t="s">
        <v>65</v>
      </c>
      <c r="F5539" s="1" t="s">
        <v>1067</v>
      </c>
      <c r="G5539" s="1" t="s">
        <v>1068</v>
      </c>
    </row>
    <row r="5540" spans="1:7" x14ac:dyDescent="0.25">
      <c r="A5540" s="1">
        <v>19312006</v>
      </c>
      <c r="B5540" s="1" t="s">
        <v>14079</v>
      </c>
      <c r="C5540" s="1" t="s">
        <v>14080</v>
      </c>
      <c r="D5540" s="1" t="s">
        <v>14081</v>
      </c>
      <c r="E5540" s="1" t="s">
        <v>66</v>
      </c>
      <c r="F5540" s="1" t="s">
        <v>1067</v>
      </c>
      <c r="G5540" s="1" t="s">
        <v>1068</v>
      </c>
    </row>
    <row r="5541" spans="1:7" x14ac:dyDescent="0.25">
      <c r="A5541" s="1">
        <v>19312007</v>
      </c>
      <c r="B5541" s="1" t="s">
        <v>12486</v>
      </c>
      <c r="C5541" s="1" t="s">
        <v>12487</v>
      </c>
      <c r="D5541" s="1" t="s">
        <v>12488</v>
      </c>
      <c r="E5541" s="1" t="s">
        <v>65</v>
      </c>
      <c r="F5541" s="1" t="s">
        <v>1067</v>
      </c>
      <c r="G5541" s="1" t="s">
        <v>1068</v>
      </c>
    </row>
    <row r="5542" spans="1:7" x14ac:dyDescent="0.25">
      <c r="A5542" s="1">
        <v>19312008</v>
      </c>
      <c r="B5542" s="1" t="s">
        <v>14082</v>
      </c>
      <c r="C5542" s="1" t="s">
        <v>14083</v>
      </c>
      <c r="D5542" s="1" t="s">
        <v>14084</v>
      </c>
      <c r="E5542" s="1" t="s">
        <v>66</v>
      </c>
      <c r="F5542" s="1" t="s">
        <v>1067</v>
      </c>
      <c r="G5542" s="1" t="s">
        <v>1068</v>
      </c>
    </row>
    <row r="5543" spans="1:7" x14ac:dyDescent="0.25">
      <c r="A5543" s="1">
        <v>19312012</v>
      </c>
      <c r="B5543" s="1" t="s">
        <v>14085</v>
      </c>
      <c r="C5543" s="1" t="s">
        <v>14086</v>
      </c>
      <c r="D5543" s="1" t="s">
        <v>14087</v>
      </c>
      <c r="E5543" s="1" t="s">
        <v>65</v>
      </c>
      <c r="F5543" s="1" t="s">
        <v>1067</v>
      </c>
      <c r="G5543" s="1" t="s">
        <v>1068</v>
      </c>
    </row>
    <row r="5544" spans="1:7" x14ac:dyDescent="0.25">
      <c r="A5544" s="1">
        <v>19336000</v>
      </c>
      <c r="B5544" s="1" t="s">
        <v>14088</v>
      </c>
      <c r="C5544" s="1" t="s">
        <v>14089</v>
      </c>
      <c r="D5544" s="1" t="s">
        <v>14090</v>
      </c>
      <c r="E5544" s="1" t="s">
        <v>66</v>
      </c>
      <c r="F5544" s="1" t="s">
        <v>3393</v>
      </c>
      <c r="G5544" s="1" t="s">
        <v>3394</v>
      </c>
    </row>
    <row r="5545" spans="1:7" x14ac:dyDescent="0.25">
      <c r="A5545" s="1">
        <v>19340003</v>
      </c>
      <c r="B5545" s="1" t="s">
        <v>14091</v>
      </c>
      <c r="C5545" s="1" t="s">
        <v>14092</v>
      </c>
      <c r="D5545" s="1" t="s">
        <v>14093</v>
      </c>
      <c r="E5545" s="1" t="s">
        <v>66</v>
      </c>
      <c r="F5545" s="1" t="s">
        <v>1388</v>
      </c>
      <c r="G5545" s="1" t="s">
        <v>1389</v>
      </c>
    </row>
    <row r="5546" spans="1:7" x14ac:dyDescent="0.25">
      <c r="A5546" s="1">
        <v>19350010</v>
      </c>
      <c r="B5546" s="1" t="s">
        <v>12517</v>
      </c>
      <c r="C5546" s="1" t="s">
        <v>12518</v>
      </c>
      <c r="D5546" s="1" t="s">
        <v>12519</v>
      </c>
      <c r="E5546" s="1" t="s">
        <v>65</v>
      </c>
      <c r="F5546" s="1" t="s">
        <v>9390</v>
      </c>
      <c r="G5546" s="1" t="s">
        <v>9391</v>
      </c>
    </row>
    <row r="5547" spans="1:7" x14ac:dyDescent="0.25">
      <c r="A5547" s="1">
        <v>19360002</v>
      </c>
      <c r="B5547" s="1" t="s">
        <v>14094</v>
      </c>
      <c r="C5547" s="1" t="s">
        <v>14095</v>
      </c>
      <c r="D5547" s="1" t="s">
        <v>14096</v>
      </c>
      <c r="E5547" s="1" t="s">
        <v>65</v>
      </c>
      <c r="F5547" s="1" t="s">
        <v>13871</v>
      </c>
      <c r="G5547" s="1" t="s">
        <v>13872</v>
      </c>
    </row>
    <row r="5548" spans="1:7" x14ac:dyDescent="0.25">
      <c r="A5548" s="1">
        <v>19510004</v>
      </c>
      <c r="B5548" s="1" t="s">
        <v>14097</v>
      </c>
      <c r="C5548" s="1" t="s">
        <v>14098</v>
      </c>
      <c r="D5548" s="1" t="s">
        <v>14099</v>
      </c>
      <c r="E5548" s="1" t="s">
        <v>66</v>
      </c>
      <c r="F5548" s="1" t="s">
        <v>923</v>
      </c>
      <c r="G5548" s="1" t="s">
        <v>924</v>
      </c>
    </row>
    <row r="5549" spans="1:7" x14ac:dyDescent="0.25">
      <c r="A5549" s="1">
        <v>19510005</v>
      </c>
      <c r="B5549" s="1" t="s">
        <v>14100</v>
      </c>
      <c r="C5549" s="1" t="s">
        <v>14101</v>
      </c>
      <c r="D5549" s="1" t="s">
        <v>14102</v>
      </c>
      <c r="E5549" s="1" t="s">
        <v>66</v>
      </c>
      <c r="F5549" s="1" t="s">
        <v>931</v>
      </c>
      <c r="G5549" s="1" t="s">
        <v>932</v>
      </c>
    </row>
    <row r="5550" spans="1:7" x14ac:dyDescent="0.25">
      <c r="A5550" s="1">
        <v>19510006</v>
      </c>
      <c r="B5550" s="1" t="s">
        <v>14103</v>
      </c>
      <c r="C5550" s="1" t="s">
        <v>14104</v>
      </c>
      <c r="D5550" s="1" t="s">
        <v>14105</v>
      </c>
      <c r="E5550" s="1" t="s">
        <v>66</v>
      </c>
      <c r="F5550" s="1" t="s">
        <v>931</v>
      </c>
      <c r="G5550" s="1" t="s">
        <v>932</v>
      </c>
    </row>
    <row r="5551" spans="1:7" x14ac:dyDescent="0.25">
      <c r="A5551" s="1">
        <v>19510014</v>
      </c>
      <c r="B5551" s="1" t="s">
        <v>14106</v>
      </c>
      <c r="C5551" s="1" t="s">
        <v>14107</v>
      </c>
      <c r="D5551" s="1" t="s">
        <v>14108</v>
      </c>
      <c r="E5551" s="1" t="s">
        <v>66</v>
      </c>
      <c r="F5551" s="1" t="s">
        <v>931</v>
      </c>
      <c r="G5551" s="1" t="s">
        <v>932</v>
      </c>
    </row>
    <row r="5552" spans="1:7" x14ac:dyDescent="0.25">
      <c r="A5552" s="1">
        <v>19510016</v>
      </c>
      <c r="B5552" s="1" t="s">
        <v>14109</v>
      </c>
      <c r="C5552" s="1" t="s">
        <v>14110</v>
      </c>
      <c r="D5552" s="1" t="s">
        <v>14111</v>
      </c>
      <c r="E5552" s="1" t="s">
        <v>66</v>
      </c>
      <c r="F5552" s="1" t="s">
        <v>8204</v>
      </c>
      <c r="G5552" s="1" t="s">
        <v>8205</v>
      </c>
    </row>
    <row r="5553" spans="1:7" x14ac:dyDescent="0.25">
      <c r="A5553" s="1">
        <v>19510017</v>
      </c>
      <c r="B5553" s="1" t="s">
        <v>14109</v>
      </c>
      <c r="C5553" s="1" t="s">
        <v>14110</v>
      </c>
      <c r="D5553" s="1" t="s">
        <v>14111</v>
      </c>
      <c r="E5553" s="1" t="s">
        <v>66</v>
      </c>
      <c r="F5553" s="1" t="s">
        <v>14112</v>
      </c>
      <c r="G5553" s="1" t="s">
        <v>14113</v>
      </c>
    </row>
    <row r="5554" spans="1:7" x14ac:dyDescent="0.25">
      <c r="A5554" s="1">
        <v>19517000</v>
      </c>
      <c r="B5554" s="1" t="s">
        <v>14114</v>
      </c>
      <c r="C5554" s="1" t="s">
        <v>14115</v>
      </c>
      <c r="D5554" s="1" t="s">
        <v>14116</v>
      </c>
      <c r="E5554" s="1" t="s">
        <v>66</v>
      </c>
      <c r="F5554" s="1" t="s">
        <v>398</v>
      </c>
      <c r="G5554" s="1" t="s">
        <v>399</v>
      </c>
    </row>
    <row r="5555" spans="1:7" x14ac:dyDescent="0.25">
      <c r="A5555" s="1">
        <v>19517001</v>
      </c>
      <c r="B5555" s="1" t="s">
        <v>14117</v>
      </c>
      <c r="C5555" s="1" t="s">
        <v>11148</v>
      </c>
      <c r="D5555" s="1" t="s">
        <v>14118</v>
      </c>
      <c r="E5555" s="1" t="s">
        <v>66</v>
      </c>
      <c r="F5555" s="1" t="s">
        <v>8739</v>
      </c>
      <c r="G5555" s="1" t="s">
        <v>199</v>
      </c>
    </row>
    <row r="5556" spans="1:7" x14ac:dyDescent="0.25">
      <c r="A5556" s="1">
        <v>19518000</v>
      </c>
      <c r="B5556" s="1" t="s">
        <v>14119</v>
      </c>
      <c r="C5556" s="1" t="s">
        <v>14120</v>
      </c>
      <c r="D5556" s="1" t="s">
        <v>14121</v>
      </c>
      <c r="E5556" s="1" t="s">
        <v>66</v>
      </c>
      <c r="F5556" s="1" t="s">
        <v>398</v>
      </c>
      <c r="G5556" s="1" t="s">
        <v>399</v>
      </c>
    </row>
    <row r="5557" spans="1:7" x14ac:dyDescent="0.25">
      <c r="A5557" s="1">
        <v>19524002</v>
      </c>
      <c r="B5557" s="1" t="s">
        <v>14122</v>
      </c>
      <c r="C5557" s="1" t="s">
        <v>14123</v>
      </c>
      <c r="D5557" s="1" t="s">
        <v>14124</v>
      </c>
      <c r="E5557" s="1" t="s">
        <v>66</v>
      </c>
      <c r="F5557" s="1" t="s">
        <v>3393</v>
      </c>
      <c r="G5557" s="1" t="s">
        <v>3394</v>
      </c>
    </row>
    <row r="5558" spans="1:7" x14ac:dyDescent="0.25">
      <c r="A5558" s="1">
        <v>19524004</v>
      </c>
      <c r="B5558" s="1" t="s">
        <v>14125</v>
      </c>
      <c r="C5558" s="1" t="s">
        <v>14126</v>
      </c>
      <c r="D5558" s="1" t="s">
        <v>14127</v>
      </c>
      <c r="E5558" s="1" t="s">
        <v>66</v>
      </c>
      <c r="F5558" s="1" t="s">
        <v>149</v>
      </c>
      <c r="G5558" s="1" t="s">
        <v>150</v>
      </c>
    </row>
    <row r="5559" spans="1:7" x14ac:dyDescent="0.25">
      <c r="A5559" s="1">
        <v>19524005</v>
      </c>
      <c r="B5559" s="1" t="s">
        <v>14128</v>
      </c>
      <c r="C5559" s="1" t="s">
        <v>14129</v>
      </c>
      <c r="D5559" s="1" t="s">
        <v>14130</v>
      </c>
      <c r="E5559" s="1" t="s">
        <v>66</v>
      </c>
      <c r="F5559" s="1" t="s">
        <v>149</v>
      </c>
      <c r="G5559" s="1" t="s">
        <v>150</v>
      </c>
    </row>
    <row r="5560" spans="1:7" x14ac:dyDescent="0.25">
      <c r="A5560" s="1">
        <v>19524006</v>
      </c>
      <c r="B5560" s="1" t="s">
        <v>14131</v>
      </c>
      <c r="C5560" s="1" t="s">
        <v>14132</v>
      </c>
      <c r="D5560" s="1" t="s">
        <v>14133</v>
      </c>
      <c r="E5560" s="1" t="s">
        <v>66</v>
      </c>
      <c r="F5560" s="1" t="s">
        <v>149</v>
      </c>
      <c r="G5560" s="1" t="s">
        <v>150</v>
      </c>
    </row>
    <row r="5561" spans="1:7" x14ac:dyDescent="0.25">
      <c r="A5561" s="1">
        <v>19524007</v>
      </c>
      <c r="B5561" s="1" t="s">
        <v>14134</v>
      </c>
      <c r="C5561" s="1" t="s">
        <v>14135</v>
      </c>
      <c r="D5561" s="1" t="s">
        <v>14136</v>
      </c>
      <c r="E5561" s="1" t="s">
        <v>66</v>
      </c>
      <c r="F5561" s="1" t="s">
        <v>149</v>
      </c>
      <c r="G5561" s="1" t="s">
        <v>150</v>
      </c>
    </row>
    <row r="5562" spans="1:7" x14ac:dyDescent="0.25">
      <c r="A5562" s="1">
        <v>19527000</v>
      </c>
      <c r="B5562" s="1" t="s">
        <v>14137</v>
      </c>
      <c r="C5562" s="1" t="s">
        <v>14138</v>
      </c>
      <c r="D5562" s="1" t="s">
        <v>14139</v>
      </c>
      <c r="E5562" s="1" t="s">
        <v>66</v>
      </c>
      <c r="F5562" s="1" t="s">
        <v>2335</v>
      </c>
      <c r="G5562" s="1" t="s">
        <v>2336</v>
      </c>
    </row>
    <row r="5563" spans="1:7" x14ac:dyDescent="0.25">
      <c r="A5563" s="1">
        <v>19527001</v>
      </c>
      <c r="B5563" s="1" t="s">
        <v>14140</v>
      </c>
      <c r="C5563" s="1" t="s">
        <v>14141</v>
      </c>
      <c r="D5563" s="1" t="s">
        <v>14142</v>
      </c>
      <c r="E5563" s="1" t="s">
        <v>66</v>
      </c>
      <c r="F5563" s="1" t="s">
        <v>2335</v>
      </c>
      <c r="G5563" s="1" t="s">
        <v>2336</v>
      </c>
    </row>
    <row r="5564" spans="1:7" x14ac:dyDescent="0.25">
      <c r="A5564" s="1">
        <v>19536000</v>
      </c>
      <c r="B5564" s="1" t="s">
        <v>14143</v>
      </c>
      <c r="C5564" s="1" t="s">
        <v>14144</v>
      </c>
      <c r="D5564" s="1" t="s">
        <v>14145</v>
      </c>
      <c r="E5564" s="1" t="s">
        <v>66</v>
      </c>
      <c r="F5564" s="1" t="s">
        <v>8219</v>
      </c>
      <c r="G5564" s="1" t="s">
        <v>8220</v>
      </c>
    </row>
    <row r="5565" spans="1:7" x14ac:dyDescent="0.25">
      <c r="A5565" s="1">
        <v>19541002</v>
      </c>
      <c r="B5565" s="1" t="s">
        <v>14146</v>
      </c>
      <c r="C5565" s="1" t="s">
        <v>14147</v>
      </c>
      <c r="D5565" s="1" t="s">
        <v>14148</v>
      </c>
      <c r="E5565" s="1" t="s">
        <v>66</v>
      </c>
      <c r="F5565" s="1" t="s">
        <v>1388</v>
      </c>
      <c r="G5565" s="1" t="s">
        <v>1389</v>
      </c>
    </row>
    <row r="5566" spans="1:7" x14ac:dyDescent="0.25">
      <c r="A5566" s="1">
        <v>19545000</v>
      </c>
      <c r="B5566" s="1" t="s">
        <v>14149</v>
      </c>
      <c r="C5566" s="1" t="s">
        <v>14150</v>
      </c>
      <c r="D5566" s="1" t="s">
        <v>14151</v>
      </c>
      <c r="E5566" s="1" t="s">
        <v>66</v>
      </c>
      <c r="F5566" s="1" t="s">
        <v>1388</v>
      </c>
      <c r="G5566" s="1" t="s">
        <v>1389</v>
      </c>
    </row>
    <row r="5567" spans="1:7" x14ac:dyDescent="0.25">
      <c r="A5567" s="1">
        <v>19545001</v>
      </c>
      <c r="B5567" s="1" t="s">
        <v>14152</v>
      </c>
      <c r="C5567" s="1" t="s">
        <v>14153</v>
      </c>
      <c r="D5567" s="1" t="s">
        <v>14154</v>
      </c>
      <c r="E5567" s="1" t="s">
        <v>66</v>
      </c>
      <c r="F5567" s="1" t="s">
        <v>1388</v>
      </c>
      <c r="G5567" s="1" t="s">
        <v>1389</v>
      </c>
    </row>
    <row r="5568" spans="1:7" x14ac:dyDescent="0.25">
      <c r="A5568" s="1">
        <v>19545003</v>
      </c>
      <c r="B5568" s="1" t="s">
        <v>14155</v>
      </c>
      <c r="C5568" s="1" t="s">
        <v>14156</v>
      </c>
      <c r="D5568" s="1" t="s">
        <v>14157</v>
      </c>
      <c r="E5568" s="1" t="s">
        <v>66</v>
      </c>
      <c r="F5568" s="1" t="s">
        <v>14158</v>
      </c>
      <c r="G5568" s="1" t="s">
        <v>14159</v>
      </c>
    </row>
    <row r="5569" spans="1:7" x14ac:dyDescent="0.25">
      <c r="A5569" s="1">
        <v>19545004</v>
      </c>
      <c r="B5569" s="1" t="s">
        <v>14160</v>
      </c>
      <c r="C5569" s="1" t="s">
        <v>14161</v>
      </c>
      <c r="D5569" s="1" t="s">
        <v>14162</v>
      </c>
      <c r="E5569" s="1" t="s">
        <v>66</v>
      </c>
      <c r="F5569" s="1" t="s">
        <v>14158</v>
      </c>
      <c r="G5569" s="1" t="s">
        <v>14159</v>
      </c>
    </row>
    <row r="5570" spans="1:7" x14ac:dyDescent="0.25">
      <c r="A5570" s="1">
        <v>19545005</v>
      </c>
      <c r="B5570" s="1" t="s">
        <v>14163</v>
      </c>
      <c r="C5570" s="1" t="s">
        <v>14164</v>
      </c>
      <c r="D5570" s="1" t="s">
        <v>14165</v>
      </c>
      <c r="E5570" s="1" t="s">
        <v>66</v>
      </c>
      <c r="F5570" s="1" t="s">
        <v>14166</v>
      </c>
      <c r="G5570" s="1" t="s">
        <v>14167</v>
      </c>
    </row>
    <row r="5571" spans="1:7" x14ac:dyDescent="0.25">
      <c r="A5571" s="1">
        <v>19545006</v>
      </c>
      <c r="B5571" s="1" t="s">
        <v>14168</v>
      </c>
      <c r="C5571" s="1" t="s">
        <v>14169</v>
      </c>
      <c r="D5571" s="1" t="s">
        <v>14170</v>
      </c>
      <c r="E5571" s="1" t="s">
        <v>66</v>
      </c>
      <c r="F5571" s="1" t="s">
        <v>2004</v>
      </c>
      <c r="G5571" s="1" t="s">
        <v>2005</v>
      </c>
    </row>
    <row r="5572" spans="1:7" x14ac:dyDescent="0.25">
      <c r="A5572" s="1">
        <v>19545007</v>
      </c>
      <c r="B5572" s="1" t="s">
        <v>2001</v>
      </c>
      <c r="C5572" s="1" t="s">
        <v>2002</v>
      </c>
      <c r="D5572" s="1" t="s">
        <v>2003</v>
      </c>
      <c r="E5572" s="1" t="s">
        <v>66</v>
      </c>
      <c r="F5572" s="1" t="s">
        <v>2004</v>
      </c>
      <c r="G5572" s="1" t="s">
        <v>2005</v>
      </c>
    </row>
    <row r="5573" spans="1:7" x14ac:dyDescent="0.25">
      <c r="A5573" s="1">
        <v>19545008</v>
      </c>
      <c r="B5573" s="1" t="s">
        <v>14171</v>
      </c>
      <c r="C5573" s="1" t="s">
        <v>14172</v>
      </c>
      <c r="D5573" s="1" t="s">
        <v>14173</v>
      </c>
      <c r="E5573" s="1" t="s">
        <v>66</v>
      </c>
      <c r="F5573" s="1" t="s">
        <v>2004</v>
      </c>
      <c r="G5573" s="1" t="s">
        <v>2005</v>
      </c>
    </row>
    <row r="5574" spans="1:7" x14ac:dyDescent="0.25">
      <c r="A5574" s="1">
        <v>19545009</v>
      </c>
      <c r="B5574" s="1" t="s">
        <v>14174</v>
      </c>
      <c r="C5574" s="1" t="s">
        <v>14175</v>
      </c>
      <c r="D5574" s="1" t="s">
        <v>14176</v>
      </c>
      <c r="E5574" s="1" t="s">
        <v>66</v>
      </c>
      <c r="F5574" s="1" t="s">
        <v>14177</v>
      </c>
      <c r="G5574" s="1" t="s">
        <v>14178</v>
      </c>
    </row>
    <row r="5575" spans="1:7" x14ac:dyDescent="0.25">
      <c r="A5575" s="1">
        <v>19545010</v>
      </c>
      <c r="B5575" s="1" t="s">
        <v>14179</v>
      </c>
      <c r="C5575" s="1" t="s">
        <v>14180</v>
      </c>
      <c r="D5575" s="1" t="s">
        <v>14181</v>
      </c>
      <c r="E5575" s="1" t="s">
        <v>66</v>
      </c>
      <c r="F5575" s="1" t="s">
        <v>3398</v>
      </c>
      <c r="G5575" s="1" t="s">
        <v>3399</v>
      </c>
    </row>
    <row r="5576" spans="1:7" x14ac:dyDescent="0.25">
      <c r="A5576" s="1">
        <v>19545011</v>
      </c>
      <c r="B5576" s="1" t="s">
        <v>14182</v>
      </c>
      <c r="C5576" s="1" t="s">
        <v>14183</v>
      </c>
      <c r="D5576" s="1" t="s">
        <v>14184</v>
      </c>
      <c r="E5576" s="1" t="s">
        <v>66</v>
      </c>
      <c r="F5576" s="1" t="s">
        <v>14185</v>
      </c>
      <c r="G5576" s="1" t="s">
        <v>14186</v>
      </c>
    </row>
    <row r="5577" spans="1:7" x14ac:dyDescent="0.25">
      <c r="A5577" s="1">
        <v>19560000</v>
      </c>
      <c r="B5577" s="1" t="s">
        <v>14187</v>
      </c>
      <c r="C5577" s="1" t="s">
        <v>14188</v>
      </c>
      <c r="D5577" s="1" t="s">
        <v>14189</v>
      </c>
      <c r="E5577" s="1" t="s">
        <v>66</v>
      </c>
      <c r="F5577" s="1" t="s">
        <v>12154</v>
      </c>
      <c r="G5577" s="1" t="s">
        <v>12155</v>
      </c>
    </row>
    <row r="5578" spans="1:7" x14ac:dyDescent="0.25">
      <c r="A5578" s="1">
        <v>19560001</v>
      </c>
      <c r="B5578" s="1" t="s">
        <v>12585</v>
      </c>
      <c r="C5578" s="1" t="s">
        <v>12586</v>
      </c>
      <c r="D5578" s="1" t="s">
        <v>12587</v>
      </c>
      <c r="E5578" s="1" t="s">
        <v>66</v>
      </c>
      <c r="F5578" s="1" t="s">
        <v>12154</v>
      </c>
      <c r="G5578" s="1" t="s">
        <v>12155</v>
      </c>
    </row>
    <row r="5579" spans="1:7" x14ac:dyDescent="0.25">
      <c r="A5579" s="1">
        <v>19560003</v>
      </c>
      <c r="B5579" s="1" t="s">
        <v>14190</v>
      </c>
      <c r="C5579" s="1" t="s">
        <v>14191</v>
      </c>
      <c r="D5579" s="1" t="s">
        <v>14192</v>
      </c>
      <c r="E5579" s="1" t="s">
        <v>66</v>
      </c>
      <c r="F5579" s="1" t="s">
        <v>13848</v>
      </c>
      <c r="G5579" s="1" t="s">
        <v>13849</v>
      </c>
    </row>
    <row r="5580" spans="1:7" x14ac:dyDescent="0.25">
      <c r="A5580" s="1">
        <v>19560004</v>
      </c>
      <c r="B5580" s="1" t="s">
        <v>14193</v>
      </c>
      <c r="C5580" s="1" t="s">
        <v>14194</v>
      </c>
      <c r="D5580" s="1" t="s">
        <v>14195</v>
      </c>
      <c r="E5580" s="1" t="s">
        <v>66</v>
      </c>
      <c r="F5580" s="1" t="s">
        <v>13848</v>
      </c>
      <c r="G5580" s="1" t="s">
        <v>13849</v>
      </c>
    </row>
    <row r="5581" spans="1:7" x14ac:dyDescent="0.25">
      <c r="A5581" s="1">
        <v>19585000</v>
      </c>
      <c r="B5581" s="1" t="s">
        <v>14196</v>
      </c>
      <c r="C5581" s="1" t="s">
        <v>14197</v>
      </c>
      <c r="D5581" s="1" t="s">
        <v>14198</v>
      </c>
      <c r="E5581" s="1" t="s">
        <v>66</v>
      </c>
      <c r="F5581" s="1" t="s">
        <v>931</v>
      </c>
      <c r="G5581" s="1" t="s">
        <v>932</v>
      </c>
    </row>
    <row r="5582" spans="1:7" x14ac:dyDescent="0.25">
      <c r="A5582" s="1">
        <v>19585001</v>
      </c>
      <c r="B5582" s="1" t="s">
        <v>14199</v>
      </c>
      <c r="C5582" s="1" t="s">
        <v>14200</v>
      </c>
      <c r="D5582" s="1" t="s">
        <v>14201</v>
      </c>
      <c r="E5582" s="1" t="s">
        <v>66</v>
      </c>
      <c r="F5582" s="1" t="s">
        <v>931</v>
      </c>
      <c r="G5582" s="1" t="s">
        <v>932</v>
      </c>
    </row>
    <row r="5583" spans="1:7" x14ac:dyDescent="0.25">
      <c r="A5583" s="1">
        <v>19585002</v>
      </c>
      <c r="B5583" s="1" t="s">
        <v>14202</v>
      </c>
      <c r="C5583" s="1" t="s">
        <v>14203</v>
      </c>
      <c r="D5583" s="1" t="s">
        <v>14204</v>
      </c>
      <c r="E5583" s="1" t="s">
        <v>66</v>
      </c>
      <c r="F5583" s="1" t="s">
        <v>14205</v>
      </c>
      <c r="G5583" s="1" t="s">
        <v>14206</v>
      </c>
    </row>
    <row r="5584" spans="1:7" x14ac:dyDescent="0.25">
      <c r="A5584" s="1">
        <v>19585003</v>
      </c>
      <c r="B5584" s="1" t="s">
        <v>14207</v>
      </c>
      <c r="C5584" s="1" t="s">
        <v>14208</v>
      </c>
      <c r="D5584" s="1" t="s">
        <v>14209</v>
      </c>
      <c r="E5584" s="1" t="s">
        <v>66</v>
      </c>
      <c r="F5584" s="1" t="s">
        <v>14205</v>
      </c>
      <c r="G5584" s="1" t="s">
        <v>14206</v>
      </c>
    </row>
    <row r="5585" spans="1:7" x14ac:dyDescent="0.25">
      <c r="A5585" s="1">
        <v>19585004</v>
      </c>
      <c r="B5585" s="1" t="s">
        <v>14210</v>
      </c>
      <c r="C5585" s="1" t="s">
        <v>14211</v>
      </c>
      <c r="D5585" s="1" t="s">
        <v>14212</v>
      </c>
      <c r="E5585" s="1" t="s">
        <v>66</v>
      </c>
      <c r="G5585" s="1" t="s">
        <v>199</v>
      </c>
    </row>
    <row r="5586" spans="1:7" x14ac:dyDescent="0.25">
      <c r="A5586" s="1">
        <v>19585005</v>
      </c>
      <c r="B5586" s="1" t="s">
        <v>14213</v>
      </c>
      <c r="C5586" s="1" t="s">
        <v>14214</v>
      </c>
      <c r="D5586" s="1" t="s">
        <v>14215</v>
      </c>
      <c r="E5586" s="1" t="s">
        <v>66</v>
      </c>
      <c r="F5586" s="1" t="s">
        <v>923</v>
      </c>
      <c r="G5586" s="1" t="s">
        <v>924</v>
      </c>
    </row>
    <row r="5587" spans="1:7" x14ac:dyDescent="0.25">
      <c r="A5587" s="1">
        <v>19585006</v>
      </c>
      <c r="B5587" s="1" t="s">
        <v>14216</v>
      </c>
      <c r="C5587" s="1" t="s">
        <v>14217</v>
      </c>
      <c r="D5587" s="1" t="s">
        <v>14218</v>
      </c>
      <c r="E5587" s="1" t="s">
        <v>66</v>
      </c>
      <c r="F5587" s="1" t="s">
        <v>14205</v>
      </c>
      <c r="G5587" s="1" t="s">
        <v>14206</v>
      </c>
    </row>
    <row r="5588" spans="1:7" x14ac:dyDescent="0.25">
      <c r="A5588" s="1">
        <v>19585007</v>
      </c>
      <c r="B5588" s="1" t="s">
        <v>14219</v>
      </c>
      <c r="C5588" s="1" t="s">
        <v>14220</v>
      </c>
      <c r="D5588" s="1" t="s">
        <v>14221</v>
      </c>
      <c r="E5588" s="1" t="s">
        <v>66</v>
      </c>
      <c r="F5588" s="1" t="s">
        <v>14222</v>
      </c>
      <c r="G5588" s="1" t="s">
        <v>14223</v>
      </c>
    </row>
    <row r="5589" spans="1:7" x14ac:dyDescent="0.25">
      <c r="A5589" s="1">
        <v>19585008</v>
      </c>
      <c r="B5589" s="1" t="s">
        <v>14224</v>
      </c>
      <c r="C5589" s="1" t="s">
        <v>14225</v>
      </c>
      <c r="D5589" s="1" t="s">
        <v>14226</v>
      </c>
      <c r="E5589" s="1" t="s">
        <v>66</v>
      </c>
      <c r="F5589" s="1" t="s">
        <v>931</v>
      </c>
      <c r="G5589" s="1" t="s">
        <v>932</v>
      </c>
    </row>
    <row r="5590" spans="1:7" x14ac:dyDescent="0.25">
      <c r="A5590" s="1">
        <v>19595000</v>
      </c>
      <c r="B5590" s="1" t="s">
        <v>14227</v>
      </c>
      <c r="C5590" s="1" t="s">
        <v>14228</v>
      </c>
      <c r="D5590" s="1" t="s">
        <v>14229</v>
      </c>
      <c r="E5590" s="1" t="s">
        <v>66</v>
      </c>
      <c r="F5590" s="1" t="s">
        <v>14016</v>
      </c>
      <c r="G5590" s="1" t="s">
        <v>199</v>
      </c>
    </row>
    <row r="5591" spans="1:7" x14ac:dyDescent="0.25">
      <c r="A5591" s="1">
        <v>19595001</v>
      </c>
      <c r="B5591" s="1" t="s">
        <v>14230</v>
      </c>
      <c r="C5591" s="1" t="s">
        <v>14231</v>
      </c>
      <c r="D5591" s="1" t="s">
        <v>14232</v>
      </c>
      <c r="E5591" s="1" t="s">
        <v>66</v>
      </c>
      <c r="F5591" s="1" t="s">
        <v>14166</v>
      </c>
      <c r="G5591" s="1" t="s">
        <v>14167</v>
      </c>
    </row>
    <row r="5592" spans="1:7" x14ac:dyDescent="0.25">
      <c r="A5592" s="1">
        <v>19595002</v>
      </c>
      <c r="B5592" s="1" t="s">
        <v>14233</v>
      </c>
      <c r="C5592" s="1" t="s">
        <v>14234</v>
      </c>
      <c r="D5592" s="1" t="s">
        <v>14235</v>
      </c>
      <c r="E5592" s="1" t="s">
        <v>66</v>
      </c>
      <c r="F5592" s="1" t="s">
        <v>14166</v>
      </c>
      <c r="G5592" s="1" t="s">
        <v>14167</v>
      </c>
    </row>
    <row r="5593" spans="1:7" x14ac:dyDescent="0.25">
      <c r="A5593" s="1">
        <v>19610002</v>
      </c>
      <c r="B5593" s="1" t="s">
        <v>14236</v>
      </c>
      <c r="C5593" s="1" t="s">
        <v>14237</v>
      </c>
      <c r="D5593" s="1" t="s">
        <v>14238</v>
      </c>
      <c r="E5593" s="1" t="s">
        <v>66</v>
      </c>
      <c r="F5593" s="1" t="s">
        <v>923</v>
      </c>
      <c r="G5593" s="1" t="s">
        <v>924</v>
      </c>
    </row>
    <row r="5594" spans="1:7" x14ac:dyDescent="0.25">
      <c r="A5594" s="1">
        <v>19610005</v>
      </c>
      <c r="B5594" s="1" t="s">
        <v>14239</v>
      </c>
      <c r="C5594" s="1" t="s">
        <v>14240</v>
      </c>
      <c r="D5594" s="1" t="s">
        <v>14241</v>
      </c>
      <c r="E5594" s="1" t="s">
        <v>66</v>
      </c>
      <c r="F5594" s="1" t="s">
        <v>14205</v>
      </c>
      <c r="G5594" s="1" t="s">
        <v>14206</v>
      </c>
    </row>
    <row r="5595" spans="1:7" x14ac:dyDescent="0.25">
      <c r="A5595" s="1">
        <v>19610009</v>
      </c>
      <c r="B5595" s="1" t="s">
        <v>12597</v>
      </c>
      <c r="C5595" s="1" t="s">
        <v>12598</v>
      </c>
      <c r="D5595" s="1" t="s">
        <v>12599</v>
      </c>
      <c r="E5595" s="1" t="s">
        <v>66</v>
      </c>
      <c r="F5595" s="1" t="s">
        <v>1656</v>
      </c>
      <c r="G5595" s="1" t="s">
        <v>1657</v>
      </c>
    </row>
    <row r="5596" spans="1:7" x14ac:dyDescent="0.25">
      <c r="A5596" s="1">
        <v>19610011</v>
      </c>
      <c r="B5596" s="1" t="s">
        <v>14242</v>
      </c>
      <c r="C5596" s="1" t="s">
        <v>14243</v>
      </c>
      <c r="D5596" s="1" t="s">
        <v>14244</v>
      </c>
      <c r="E5596" s="1" t="s">
        <v>66</v>
      </c>
      <c r="F5596" s="1" t="s">
        <v>14245</v>
      </c>
      <c r="G5596" s="1" t="s">
        <v>14246</v>
      </c>
    </row>
    <row r="5597" spans="1:7" x14ac:dyDescent="0.25">
      <c r="A5597" s="1">
        <v>19615004</v>
      </c>
      <c r="B5597" s="1" t="s">
        <v>14247</v>
      </c>
      <c r="C5597" s="1" t="s">
        <v>14248</v>
      </c>
      <c r="D5597" s="1" t="s">
        <v>14249</v>
      </c>
      <c r="E5597" s="1" t="s">
        <v>66</v>
      </c>
      <c r="F5597" s="1" t="s">
        <v>918</v>
      </c>
      <c r="G5597" s="1" t="s">
        <v>919</v>
      </c>
    </row>
    <row r="5598" spans="1:7" x14ac:dyDescent="0.25">
      <c r="A5598" s="1">
        <v>19615005</v>
      </c>
      <c r="B5598" s="1" t="s">
        <v>14250</v>
      </c>
      <c r="C5598" s="1" t="s">
        <v>14251</v>
      </c>
      <c r="D5598" s="1" t="s">
        <v>14252</v>
      </c>
      <c r="E5598" s="1" t="s">
        <v>66</v>
      </c>
      <c r="F5598" s="1" t="s">
        <v>918</v>
      </c>
      <c r="G5598" s="1" t="s">
        <v>919</v>
      </c>
    </row>
    <row r="5599" spans="1:7" x14ac:dyDescent="0.25">
      <c r="A5599" s="1">
        <v>19615007</v>
      </c>
      <c r="B5599" s="1" t="s">
        <v>14253</v>
      </c>
      <c r="C5599" s="1" t="s">
        <v>14254</v>
      </c>
      <c r="D5599" s="1" t="s">
        <v>14255</v>
      </c>
      <c r="E5599" s="1" t="s">
        <v>66</v>
      </c>
      <c r="F5599" s="1" t="s">
        <v>931</v>
      </c>
      <c r="G5599" s="1" t="s">
        <v>932</v>
      </c>
    </row>
    <row r="5600" spans="1:7" x14ac:dyDescent="0.25">
      <c r="A5600" s="1">
        <v>19615008</v>
      </c>
      <c r="B5600" s="1" t="s">
        <v>14256</v>
      </c>
      <c r="C5600" s="1" t="s">
        <v>14257</v>
      </c>
      <c r="D5600" s="1" t="s">
        <v>14258</v>
      </c>
      <c r="E5600" s="1" t="s">
        <v>66</v>
      </c>
      <c r="F5600" s="1" t="s">
        <v>918</v>
      </c>
      <c r="G5600" s="1" t="s">
        <v>919</v>
      </c>
    </row>
    <row r="5601" spans="1:7" x14ac:dyDescent="0.25">
      <c r="A5601" s="1">
        <v>19617004</v>
      </c>
      <c r="B5601" s="1" t="s">
        <v>14259</v>
      </c>
      <c r="C5601" s="1" t="s">
        <v>14260</v>
      </c>
      <c r="D5601" s="1" t="s">
        <v>14261</v>
      </c>
      <c r="E5601" s="1" t="s">
        <v>66</v>
      </c>
      <c r="F5601" s="1" t="s">
        <v>398</v>
      </c>
      <c r="G5601" s="1" t="s">
        <v>399</v>
      </c>
    </row>
    <row r="5602" spans="1:7" x14ac:dyDescent="0.25">
      <c r="A5602" s="1">
        <v>19617005</v>
      </c>
      <c r="B5602" s="1" t="s">
        <v>14262</v>
      </c>
      <c r="C5602" s="1" t="s">
        <v>14263</v>
      </c>
      <c r="D5602" s="1" t="s">
        <v>14264</v>
      </c>
      <c r="E5602" s="1" t="s">
        <v>66</v>
      </c>
      <c r="F5602" s="1" t="s">
        <v>398</v>
      </c>
      <c r="G5602" s="1" t="s">
        <v>399</v>
      </c>
    </row>
    <row r="5603" spans="1:7" x14ac:dyDescent="0.25">
      <c r="A5603" s="1">
        <v>19618000</v>
      </c>
      <c r="B5603" s="1" t="s">
        <v>14265</v>
      </c>
      <c r="C5603" s="1" t="s">
        <v>14266</v>
      </c>
      <c r="D5603" s="1" t="s">
        <v>14267</v>
      </c>
      <c r="E5603" s="1" t="s">
        <v>66</v>
      </c>
      <c r="F5603" s="1" t="s">
        <v>398</v>
      </c>
      <c r="G5603" s="1" t="s">
        <v>399</v>
      </c>
    </row>
    <row r="5604" spans="1:7" x14ac:dyDescent="0.25">
      <c r="A5604" s="1">
        <v>19624000</v>
      </c>
      <c r="B5604" s="1" t="s">
        <v>14268</v>
      </c>
      <c r="C5604" s="1" t="s">
        <v>14269</v>
      </c>
      <c r="D5604" s="1" t="s">
        <v>14270</v>
      </c>
      <c r="E5604" s="1" t="s">
        <v>66</v>
      </c>
      <c r="F5604" s="1" t="s">
        <v>3393</v>
      </c>
      <c r="G5604" s="1" t="s">
        <v>3394</v>
      </c>
    </row>
    <row r="5605" spans="1:7" x14ac:dyDescent="0.25">
      <c r="A5605" s="1">
        <v>19630001</v>
      </c>
      <c r="B5605" s="1" t="s">
        <v>14271</v>
      </c>
      <c r="C5605" s="1" t="s">
        <v>14272</v>
      </c>
      <c r="D5605" s="1" t="s">
        <v>14273</v>
      </c>
      <c r="E5605" s="1" t="s">
        <v>66</v>
      </c>
      <c r="F5605" s="1" t="s">
        <v>14274</v>
      </c>
      <c r="G5605" s="1" t="s">
        <v>14275</v>
      </c>
    </row>
    <row r="5606" spans="1:7" x14ac:dyDescent="0.25">
      <c r="A5606" s="1">
        <v>19634000</v>
      </c>
      <c r="B5606" s="1" t="s">
        <v>14276</v>
      </c>
      <c r="C5606" s="1" t="s">
        <v>14277</v>
      </c>
      <c r="D5606" s="1" t="s">
        <v>14278</v>
      </c>
      <c r="E5606" s="1" t="s">
        <v>66</v>
      </c>
      <c r="F5606" s="1" t="s">
        <v>3393</v>
      </c>
      <c r="G5606" s="1" t="s">
        <v>3394</v>
      </c>
    </row>
    <row r="5607" spans="1:7" x14ac:dyDescent="0.25">
      <c r="A5607" s="1">
        <v>19645000</v>
      </c>
      <c r="B5607" s="1" t="s">
        <v>14279</v>
      </c>
      <c r="C5607" s="1" t="s">
        <v>14280</v>
      </c>
      <c r="D5607" s="1" t="s">
        <v>14281</v>
      </c>
      <c r="E5607" s="1" t="s">
        <v>66</v>
      </c>
      <c r="F5607" s="1" t="s">
        <v>14282</v>
      </c>
      <c r="G5607" s="1" t="s">
        <v>14283</v>
      </c>
    </row>
    <row r="5608" spans="1:7" x14ac:dyDescent="0.25">
      <c r="A5608" s="1">
        <v>19645001</v>
      </c>
      <c r="B5608" s="1" t="s">
        <v>14284</v>
      </c>
      <c r="C5608" s="1" t="s">
        <v>14285</v>
      </c>
      <c r="D5608" s="1" t="s">
        <v>14286</v>
      </c>
      <c r="E5608" s="1" t="s">
        <v>66</v>
      </c>
      <c r="F5608" s="1" t="s">
        <v>14287</v>
      </c>
      <c r="G5608" s="1" t="s">
        <v>14288</v>
      </c>
    </row>
    <row r="5609" spans="1:7" x14ac:dyDescent="0.25">
      <c r="A5609" s="1">
        <v>19645002</v>
      </c>
      <c r="B5609" s="1" t="s">
        <v>14289</v>
      </c>
      <c r="C5609" s="1" t="s">
        <v>14290</v>
      </c>
      <c r="D5609" s="1" t="s">
        <v>14291</v>
      </c>
      <c r="E5609" s="1" t="s">
        <v>66</v>
      </c>
      <c r="F5609" s="1" t="s">
        <v>1388</v>
      </c>
      <c r="G5609" s="1" t="s">
        <v>1389</v>
      </c>
    </row>
    <row r="5610" spans="1:7" x14ac:dyDescent="0.25">
      <c r="A5610" s="1">
        <v>19645003</v>
      </c>
      <c r="B5610" s="1" t="s">
        <v>14292</v>
      </c>
      <c r="C5610" s="1" t="s">
        <v>14293</v>
      </c>
      <c r="D5610" s="1" t="s">
        <v>14294</v>
      </c>
      <c r="E5610" s="1" t="s">
        <v>66</v>
      </c>
      <c r="F5610" s="1" t="s">
        <v>14295</v>
      </c>
      <c r="G5610" s="1" t="s">
        <v>14296</v>
      </c>
    </row>
    <row r="5611" spans="1:7" x14ac:dyDescent="0.25">
      <c r="A5611" s="1">
        <v>19645005</v>
      </c>
      <c r="B5611" s="1" t="s">
        <v>14297</v>
      </c>
      <c r="C5611" s="1" t="s">
        <v>14298</v>
      </c>
      <c r="D5611" s="1" t="s">
        <v>14299</v>
      </c>
      <c r="E5611" s="1" t="s">
        <v>66</v>
      </c>
      <c r="F5611" s="1" t="s">
        <v>1388</v>
      </c>
      <c r="G5611" s="1" t="s">
        <v>1389</v>
      </c>
    </row>
    <row r="5612" spans="1:7" x14ac:dyDescent="0.25">
      <c r="A5612" s="1">
        <v>19645006</v>
      </c>
      <c r="B5612" s="1" t="s">
        <v>14300</v>
      </c>
      <c r="C5612" s="1" t="s">
        <v>14301</v>
      </c>
      <c r="D5612" s="1" t="s">
        <v>14302</v>
      </c>
      <c r="E5612" s="1" t="s">
        <v>66</v>
      </c>
      <c r="F5612" s="1" t="s">
        <v>14295</v>
      </c>
      <c r="G5612" s="1" t="s">
        <v>14296</v>
      </c>
    </row>
    <row r="5613" spans="1:7" x14ac:dyDescent="0.25">
      <c r="A5613" s="1">
        <v>19645007</v>
      </c>
      <c r="B5613" s="1" t="s">
        <v>14303</v>
      </c>
      <c r="C5613" s="1" t="s">
        <v>14304</v>
      </c>
      <c r="D5613" s="1" t="s">
        <v>14305</v>
      </c>
      <c r="E5613" s="1" t="s">
        <v>66</v>
      </c>
      <c r="F5613" s="1" t="s">
        <v>1388</v>
      </c>
      <c r="G5613" s="1" t="s">
        <v>1389</v>
      </c>
    </row>
    <row r="5614" spans="1:7" x14ac:dyDescent="0.25">
      <c r="A5614" s="1">
        <v>19695000</v>
      </c>
      <c r="B5614" s="1" t="s">
        <v>14306</v>
      </c>
      <c r="C5614" s="1" t="s">
        <v>14307</v>
      </c>
      <c r="D5614" s="1" t="s">
        <v>14308</v>
      </c>
      <c r="E5614" s="1" t="s">
        <v>66</v>
      </c>
      <c r="F5614" s="1" t="s">
        <v>417</v>
      </c>
      <c r="G5614" s="1" t="s">
        <v>418</v>
      </c>
    </row>
    <row r="5615" spans="1:7" x14ac:dyDescent="0.25">
      <c r="A5615" s="1">
        <v>19695001</v>
      </c>
      <c r="B5615" s="1" t="s">
        <v>14309</v>
      </c>
      <c r="C5615" s="1" t="s">
        <v>14310</v>
      </c>
      <c r="D5615" s="1" t="s">
        <v>14311</v>
      </c>
      <c r="E5615" s="1" t="s">
        <v>66</v>
      </c>
      <c r="F5615" s="1" t="s">
        <v>417</v>
      </c>
      <c r="G5615" s="1" t="s">
        <v>418</v>
      </c>
    </row>
    <row r="5616" spans="1:7" x14ac:dyDescent="0.25">
      <c r="A5616" s="1">
        <v>19695002</v>
      </c>
      <c r="B5616" s="1" t="s">
        <v>14312</v>
      </c>
      <c r="C5616" s="1" t="s">
        <v>14313</v>
      </c>
      <c r="D5616" s="1" t="s">
        <v>14314</v>
      </c>
      <c r="E5616" s="1" t="s">
        <v>66</v>
      </c>
      <c r="F5616" s="1" t="s">
        <v>417</v>
      </c>
      <c r="G5616" s="1" t="s">
        <v>418</v>
      </c>
    </row>
    <row r="5617" spans="1:7" x14ac:dyDescent="0.25">
      <c r="A5617" s="1">
        <v>19702000</v>
      </c>
      <c r="B5617" s="1" t="s">
        <v>14315</v>
      </c>
      <c r="C5617" s="1" t="s">
        <v>14316</v>
      </c>
      <c r="D5617" s="1" t="s">
        <v>14317</v>
      </c>
      <c r="E5617" s="1" t="s">
        <v>66</v>
      </c>
      <c r="F5617" s="1" t="s">
        <v>10480</v>
      </c>
      <c r="G5617" s="1" t="s">
        <v>10481</v>
      </c>
    </row>
    <row r="5618" spans="1:7" x14ac:dyDescent="0.25">
      <c r="A5618" s="1">
        <v>19702001</v>
      </c>
      <c r="B5618" s="1" t="s">
        <v>14318</v>
      </c>
      <c r="C5618" s="1" t="s">
        <v>14319</v>
      </c>
      <c r="D5618" s="1" t="s">
        <v>14320</v>
      </c>
      <c r="E5618" s="1" t="s">
        <v>66</v>
      </c>
      <c r="F5618" s="1" t="s">
        <v>10480</v>
      </c>
      <c r="G5618" s="1" t="s">
        <v>10481</v>
      </c>
    </row>
    <row r="5619" spans="1:7" x14ac:dyDescent="0.25">
      <c r="A5619" s="1">
        <v>19702002</v>
      </c>
      <c r="B5619" s="1" t="s">
        <v>14321</v>
      </c>
      <c r="C5619" s="1" t="s">
        <v>14322</v>
      </c>
      <c r="D5619" s="1" t="s">
        <v>14323</v>
      </c>
      <c r="E5619" s="1" t="s">
        <v>66</v>
      </c>
      <c r="F5619" s="1" t="s">
        <v>10480</v>
      </c>
      <c r="G5619" s="1" t="s">
        <v>10481</v>
      </c>
    </row>
    <row r="5620" spans="1:7" x14ac:dyDescent="0.25">
      <c r="A5620" s="1">
        <v>19702003</v>
      </c>
      <c r="B5620" s="1" t="s">
        <v>14324</v>
      </c>
      <c r="C5620" s="1" t="s">
        <v>14325</v>
      </c>
      <c r="D5620" s="1" t="s">
        <v>14326</v>
      </c>
      <c r="E5620" s="1" t="s">
        <v>66</v>
      </c>
      <c r="F5620" s="1" t="s">
        <v>10480</v>
      </c>
      <c r="G5620" s="1" t="s">
        <v>10481</v>
      </c>
    </row>
    <row r="5621" spans="1:7" x14ac:dyDescent="0.25">
      <c r="A5621" s="1">
        <v>19702004</v>
      </c>
      <c r="B5621" s="1" t="s">
        <v>14327</v>
      </c>
      <c r="C5621" s="1" t="s">
        <v>14328</v>
      </c>
      <c r="D5621" s="1" t="s">
        <v>14329</v>
      </c>
      <c r="E5621" s="1" t="s">
        <v>66</v>
      </c>
      <c r="F5621" s="1" t="s">
        <v>14330</v>
      </c>
      <c r="G5621" s="1" t="s">
        <v>14331</v>
      </c>
    </row>
    <row r="5622" spans="1:7" x14ac:dyDescent="0.25">
      <c r="A5622" s="1">
        <v>19702005</v>
      </c>
      <c r="B5622" s="1" t="s">
        <v>14332</v>
      </c>
      <c r="C5622" s="1" t="s">
        <v>14333</v>
      </c>
      <c r="D5622" s="1" t="s">
        <v>14334</v>
      </c>
      <c r="E5622" s="1" t="s">
        <v>66</v>
      </c>
      <c r="F5622" s="1" t="s">
        <v>14330</v>
      </c>
      <c r="G5622" s="1" t="s">
        <v>14331</v>
      </c>
    </row>
    <row r="5623" spans="1:7" x14ac:dyDescent="0.25">
      <c r="A5623" s="1">
        <v>19702006</v>
      </c>
      <c r="B5623" s="1" t="s">
        <v>14335</v>
      </c>
      <c r="C5623" s="1" t="s">
        <v>14336</v>
      </c>
      <c r="D5623" s="1" t="s">
        <v>14337</v>
      </c>
      <c r="E5623" s="1" t="s">
        <v>66</v>
      </c>
      <c r="F5623" s="1" t="s">
        <v>14330</v>
      </c>
      <c r="G5623" s="1" t="s">
        <v>14331</v>
      </c>
    </row>
    <row r="5624" spans="1:7" x14ac:dyDescent="0.25">
      <c r="A5624" s="1">
        <v>19702007</v>
      </c>
      <c r="B5624" s="1" t="s">
        <v>14338</v>
      </c>
      <c r="C5624" s="1" t="s">
        <v>14339</v>
      </c>
      <c r="D5624" s="1" t="s">
        <v>14340</v>
      </c>
      <c r="E5624" s="1" t="s">
        <v>66</v>
      </c>
      <c r="F5624" s="1" t="s">
        <v>14330</v>
      </c>
      <c r="G5624" s="1" t="s">
        <v>14331</v>
      </c>
    </row>
    <row r="5625" spans="1:7" x14ac:dyDescent="0.25">
      <c r="A5625" s="1">
        <v>19702008</v>
      </c>
      <c r="B5625" s="1" t="s">
        <v>14341</v>
      </c>
      <c r="C5625" s="1" t="s">
        <v>14342</v>
      </c>
      <c r="D5625" s="1" t="s">
        <v>14343</v>
      </c>
      <c r="E5625" s="1" t="s">
        <v>66</v>
      </c>
      <c r="F5625" s="1" t="s">
        <v>10480</v>
      </c>
      <c r="G5625" s="1" t="s">
        <v>10481</v>
      </c>
    </row>
    <row r="5626" spans="1:7" x14ac:dyDescent="0.25">
      <c r="A5626" s="1">
        <v>19702009</v>
      </c>
      <c r="B5626" s="1" t="s">
        <v>14344</v>
      </c>
      <c r="C5626" s="1" t="s">
        <v>14345</v>
      </c>
      <c r="D5626" s="1" t="s">
        <v>14346</v>
      </c>
      <c r="E5626" s="1" t="s">
        <v>66</v>
      </c>
      <c r="F5626" s="1" t="s">
        <v>10480</v>
      </c>
      <c r="G5626" s="1" t="s">
        <v>10481</v>
      </c>
    </row>
    <row r="5627" spans="1:7" x14ac:dyDescent="0.25">
      <c r="A5627" s="1">
        <v>19702010</v>
      </c>
      <c r="B5627" s="1" t="s">
        <v>14347</v>
      </c>
      <c r="C5627" s="1" t="s">
        <v>14348</v>
      </c>
      <c r="D5627" s="1" t="s">
        <v>14349</v>
      </c>
      <c r="E5627" s="1" t="s">
        <v>66</v>
      </c>
      <c r="F5627" s="1" t="s">
        <v>14350</v>
      </c>
      <c r="G5627" s="1" t="s">
        <v>14351</v>
      </c>
    </row>
    <row r="5628" spans="1:7" x14ac:dyDescent="0.25">
      <c r="A5628" s="1">
        <v>19702011</v>
      </c>
      <c r="B5628" s="1" t="s">
        <v>14352</v>
      </c>
      <c r="C5628" s="1" t="s">
        <v>14353</v>
      </c>
      <c r="D5628" s="1" t="s">
        <v>14354</v>
      </c>
      <c r="E5628" s="1" t="s">
        <v>66</v>
      </c>
      <c r="F5628" s="1" t="s">
        <v>10480</v>
      </c>
      <c r="G5628" s="1" t="s">
        <v>10481</v>
      </c>
    </row>
    <row r="5629" spans="1:7" x14ac:dyDescent="0.25">
      <c r="A5629" s="1">
        <v>19710000</v>
      </c>
      <c r="B5629" s="1" t="s">
        <v>14355</v>
      </c>
      <c r="C5629" s="1" t="s">
        <v>14356</v>
      </c>
      <c r="D5629" s="1" t="s">
        <v>14357</v>
      </c>
      <c r="E5629" s="1" t="s">
        <v>66</v>
      </c>
      <c r="F5629" s="1" t="s">
        <v>923</v>
      </c>
      <c r="G5629" s="1" t="s">
        <v>924</v>
      </c>
    </row>
    <row r="5630" spans="1:7" x14ac:dyDescent="0.25">
      <c r="A5630" s="1">
        <v>19710001</v>
      </c>
      <c r="B5630" s="1" t="s">
        <v>14358</v>
      </c>
      <c r="C5630" s="1" t="s">
        <v>14359</v>
      </c>
      <c r="D5630" s="1" t="s">
        <v>14360</v>
      </c>
      <c r="E5630" s="1" t="s">
        <v>66</v>
      </c>
      <c r="F5630" s="1" t="s">
        <v>923</v>
      </c>
      <c r="G5630" s="1" t="s">
        <v>924</v>
      </c>
    </row>
    <row r="5631" spans="1:7" x14ac:dyDescent="0.25">
      <c r="A5631" s="1">
        <v>19710002</v>
      </c>
      <c r="B5631" s="1" t="s">
        <v>14361</v>
      </c>
      <c r="C5631" s="1" t="s">
        <v>14362</v>
      </c>
      <c r="D5631" s="1" t="s">
        <v>14363</v>
      </c>
      <c r="E5631" s="1" t="s">
        <v>66</v>
      </c>
      <c r="F5631" s="1" t="s">
        <v>923</v>
      </c>
      <c r="G5631" s="1" t="s">
        <v>924</v>
      </c>
    </row>
    <row r="5632" spans="1:7" x14ac:dyDescent="0.25">
      <c r="A5632" s="1">
        <v>19710003</v>
      </c>
      <c r="B5632" s="1" t="s">
        <v>14364</v>
      </c>
      <c r="C5632" s="1" t="s">
        <v>14365</v>
      </c>
      <c r="D5632" s="1" t="s">
        <v>14366</v>
      </c>
      <c r="E5632" s="1" t="s">
        <v>66</v>
      </c>
      <c r="F5632" s="1" t="s">
        <v>923</v>
      </c>
      <c r="G5632" s="1" t="s">
        <v>924</v>
      </c>
    </row>
    <row r="5633" spans="1:7" x14ac:dyDescent="0.25">
      <c r="A5633" s="1">
        <v>19710005</v>
      </c>
      <c r="B5633" s="1" t="s">
        <v>14367</v>
      </c>
      <c r="C5633" s="1" t="s">
        <v>14368</v>
      </c>
      <c r="D5633" s="1" t="s">
        <v>14369</v>
      </c>
      <c r="E5633" s="1" t="s">
        <v>66</v>
      </c>
      <c r="F5633" s="1" t="s">
        <v>923</v>
      </c>
      <c r="G5633" s="1" t="s">
        <v>924</v>
      </c>
    </row>
    <row r="5634" spans="1:7" x14ac:dyDescent="0.25">
      <c r="A5634" s="1">
        <v>19710006</v>
      </c>
      <c r="B5634" s="1" t="s">
        <v>14370</v>
      </c>
      <c r="C5634" s="1" t="s">
        <v>14371</v>
      </c>
      <c r="D5634" s="1" t="s">
        <v>14372</v>
      </c>
      <c r="E5634" s="1" t="s">
        <v>65</v>
      </c>
      <c r="F5634" s="1" t="s">
        <v>931</v>
      </c>
      <c r="G5634" s="1" t="s">
        <v>932</v>
      </c>
    </row>
    <row r="5635" spans="1:7" x14ac:dyDescent="0.25">
      <c r="A5635" s="1">
        <v>19710008</v>
      </c>
      <c r="B5635" s="1" t="s">
        <v>14373</v>
      </c>
      <c r="C5635" s="1" t="s">
        <v>14374</v>
      </c>
      <c r="D5635" s="1" t="s">
        <v>14375</v>
      </c>
      <c r="E5635" s="1" t="s">
        <v>65</v>
      </c>
      <c r="F5635" s="1" t="s">
        <v>931</v>
      </c>
      <c r="G5635" s="1" t="s">
        <v>932</v>
      </c>
    </row>
    <row r="5636" spans="1:7" x14ac:dyDescent="0.25">
      <c r="A5636" s="1">
        <v>19710009</v>
      </c>
      <c r="B5636" s="1" t="s">
        <v>12639</v>
      </c>
      <c r="C5636" s="1" t="s">
        <v>12640</v>
      </c>
      <c r="D5636" s="1" t="s">
        <v>12641</v>
      </c>
      <c r="E5636" s="1" t="s">
        <v>65</v>
      </c>
      <c r="F5636" s="1" t="s">
        <v>931</v>
      </c>
      <c r="G5636" s="1" t="s">
        <v>932</v>
      </c>
    </row>
    <row r="5637" spans="1:7" x14ac:dyDescent="0.25">
      <c r="A5637" s="1">
        <v>19710011</v>
      </c>
      <c r="B5637" s="1" t="s">
        <v>14376</v>
      </c>
      <c r="C5637" s="1" t="s">
        <v>14377</v>
      </c>
      <c r="D5637" s="1" t="s">
        <v>14378</v>
      </c>
      <c r="E5637" s="1" t="s">
        <v>66</v>
      </c>
      <c r="F5637" s="1" t="s">
        <v>931</v>
      </c>
      <c r="G5637" s="1" t="s">
        <v>932</v>
      </c>
    </row>
    <row r="5638" spans="1:7" x14ac:dyDescent="0.25">
      <c r="A5638" s="1">
        <v>19710012</v>
      </c>
      <c r="B5638" s="1" t="s">
        <v>14379</v>
      </c>
      <c r="C5638" s="1" t="s">
        <v>14380</v>
      </c>
      <c r="D5638" s="1" t="s">
        <v>14381</v>
      </c>
      <c r="E5638" s="1" t="s">
        <v>65</v>
      </c>
      <c r="F5638" s="1" t="s">
        <v>931</v>
      </c>
      <c r="G5638" s="1" t="s">
        <v>932</v>
      </c>
    </row>
    <row r="5639" spans="1:7" x14ac:dyDescent="0.25">
      <c r="A5639" s="1">
        <v>19710013</v>
      </c>
      <c r="B5639" s="1" t="s">
        <v>12810</v>
      </c>
      <c r="C5639" s="1" t="s">
        <v>12811</v>
      </c>
      <c r="D5639" s="1" t="s">
        <v>12812</v>
      </c>
      <c r="E5639" s="1" t="s">
        <v>66</v>
      </c>
      <c r="F5639" s="1" t="s">
        <v>931</v>
      </c>
      <c r="G5639" s="1" t="s">
        <v>932</v>
      </c>
    </row>
    <row r="5640" spans="1:7" x14ac:dyDescent="0.25">
      <c r="A5640" s="1">
        <v>19710014</v>
      </c>
      <c r="B5640" s="1" t="s">
        <v>12645</v>
      </c>
      <c r="C5640" s="1" t="s">
        <v>12646</v>
      </c>
      <c r="D5640" s="1" t="s">
        <v>12647</v>
      </c>
      <c r="E5640" s="1" t="s">
        <v>65</v>
      </c>
      <c r="F5640" s="1" t="s">
        <v>931</v>
      </c>
      <c r="G5640" s="1" t="s">
        <v>932</v>
      </c>
    </row>
    <row r="5641" spans="1:7" x14ac:dyDescent="0.25">
      <c r="A5641" s="1">
        <v>19710015</v>
      </c>
      <c r="B5641" s="1" t="s">
        <v>14382</v>
      </c>
      <c r="C5641" s="1" t="s">
        <v>14383</v>
      </c>
      <c r="D5641" s="1" t="s">
        <v>14384</v>
      </c>
      <c r="E5641" s="1" t="s">
        <v>65</v>
      </c>
      <c r="F5641" s="1" t="s">
        <v>931</v>
      </c>
      <c r="G5641" s="1" t="s">
        <v>932</v>
      </c>
    </row>
    <row r="5642" spans="1:7" x14ac:dyDescent="0.25">
      <c r="A5642" s="1">
        <v>19710016</v>
      </c>
      <c r="B5642" s="1" t="s">
        <v>14385</v>
      </c>
      <c r="C5642" s="1" t="s">
        <v>14386</v>
      </c>
      <c r="D5642" s="1" t="s">
        <v>14387</v>
      </c>
      <c r="E5642" s="1" t="s">
        <v>65</v>
      </c>
      <c r="F5642" s="1" t="s">
        <v>931</v>
      </c>
      <c r="G5642" s="1" t="s">
        <v>932</v>
      </c>
    </row>
    <row r="5643" spans="1:7" x14ac:dyDescent="0.25">
      <c r="A5643" s="1">
        <v>19710017</v>
      </c>
      <c r="B5643" s="1" t="s">
        <v>14388</v>
      </c>
      <c r="C5643" s="1" t="s">
        <v>14389</v>
      </c>
      <c r="D5643" s="1" t="s">
        <v>14390</v>
      </c>
      <c r="E5643" s="1" t="s">
        <v>65</v>
      </c>
      <c r="F5643" s="1" t="s">
        <v>931</v>
      </c>
      <c r="G5643" s="1" t="s">
        <v>932</v>
      </c>
    </row>
    <row r="5644" spans="1:7" x14ac:dyDescent="0.25">
      <c r="A5644" s="1">
        <v>19710018</v>
      </c>
      <c r="B5644" s="1" t="s">
        <v>14391</v>
      </c>
      <c r="C5644" s="1" t="s">
        <v>14392</v>
      </c>
      <c r="D5644" s="1" t="s">
        <v>14393</v>
      </c>
      <c r="E5644" s="1" t="s">
        <v>65</v>
      </c>
      <c r="F5644" s="1" t="s">
        <v>931</v>
      </c>
      <c r="G5644" s="1" t="s">
        <v>932</v>
      </c>
    </row>
    <row r="5645" spans="1:7" x14ac:dyDescent="0.25">
      <c r="A5645" s="1">
        <v>19710019</v>
      </c>
      <c r="B5645" s="1" t="s">
        <v>14394</v>
      </c>
      <c r="C5645" s="1" t="s">
        <v>14395</v>
      </c>
      <c r="D5645" s="1" t="s">
        <v>14396</v>
      </c>
      <c r="E5645" s="1" t="s">
        <v>65</v>
      </c>
      <c r="F5645" s="1" t="s">
        <v>931</v>
      </c>
      <c r="G5645" s="1" t="s">
        <v>932</v>
      </c>
    </row>
    <row r="5646" spans="1:7" x14ac:dyDescent="0.25">
      <c r="A5646" s="1">
        <v>19710020</v>
      </c>
      <c r="B5646" s="1" t="s">
        <v>14397</v>
      </c>
      <c r="C5646" s="1" t="s">
        <v>14398</v>
      </c>
      <c r="D5646" s="1" t="s">
        <v>14399</v>
      </c>
      <c r="E5646" s="1" t="s">
        <v>65</v>
      </c>
      <c r="F5646" s="1" t="s">
        <v>931</v>
      </c>
      <c r="G5646" s="1" t="s">
        <v>932</v>
      </c>
    </row>
    <row r="5647" spans="1:7" x14ac:dyDescent="0.25">
      <c r="A5647" s="1">
        <v>19710021</v>
      </c>
      <c r="B5647" s="1" t="s">
        <v>14400</v>
      </c>
      <c r="C5647" s="1" t="s">
        <v>14401</v>
      </c>
      <c r="D5647" s="1" t="s">
        <v>14402</v>
      </c>
      <c r="E5647" s="1" t="s">
        <v>65</v>
      </c>
      <c r="F5647" s="1" t="s">
        <v>931</v>
      </c>
      <c r="G5647" s="1" t="s">
        <v>932</v>
      </c>
    </row>
    <row r="5648" spans="1:7" x14ac:dyDescent="0.25">
      <c r="A5648" s="1">
        <v>19710022</v>
      </c>
      <c r="B5648" s="1" t="s">
        <v>14403</v>
      </c>
      <c r="C5648" s="1" t="s">
        <v>14404</v>
      </c>
      <c r="D5648" s="1" t="s">
        <v>14405</v>
      </c>
      <c r="E5648" s="1" t="s">
        <v>66</v>
      </c>
      <c r="F5648" s="1" t="s">
        <v>14406</v>
      </c>
      <c r="G5648" s="1" t="s">
        <v>199</v>
      </c>
    </row>
    <row r="5649" spans="1:7" x14ac:dyDescent="0.25">
      <c r="A5649" s="1">
        <v>19710027</v>
      </c>
      <c r="B5649" s="1" t="s">
        <v>14407</v>
      </c>
      <c r="C5649" s="1" t="s">
        <v>14408</v>
      </c>
      <c r="D5649" s="1" t="s">
        <v>14409</v>
      </c>
      <c r="E5649" s="1" t="s">
        <v>66</v>
      </c>
      <c r="F5649" s="1" t="s">
        <v>14205</v>
      </c>
      <c r="G5649" s="1" t="s">
        <v>14206</v>
      </c>
    </row>
    <row r="5650" spans="1:7" x14ac:dyDescent="0.25">
      <c r="A5650" s="1">
        <v>19710028</v>
      </c>
      <c r="B5650" s="1" t="s">
        <v>14410</v>
      </c>
      <c r="C5650" s="1" t="s">
        <v>14411</v>
      </c>
      <c r="D5650" s="1" t="s">
        <v>14412</v>
      </c>
      <c r="E5650" s="1" t="s">
        <v>65</v>
      </c>
      <c r="F5650" s="1" t="s">
        <v>931</v>
      </c>
      <c r="G5650" s="1" t="s">
        <v>932</v>
      </c>
    </row>
    <row r="5651" spans="1:7" x14ac:dyDescent="0.25">
      <c r="A5651" s="1">
        <v>19710030</v>
      </c>
      <c r="B5651" s="1" t="s">
        <v>14413</v>
      </c>
      <c r="C5651" s="1" t="s">
        <v>14414</v>
      </c>
      <c r="D5651" s="1" t="s">
        <v>14415</v>
      </c>
      <c r="E5651" s="1" t="s">
        <v>66</v>
      </c>
      <c r="F5651" s="1" t="s">
        <v>923</v>
      </c>
      <c r="G5651" s="1" t="s">
        <v>924</v>
      </c>
    </row>
    <row r="5652" spans="1:7" x14ac:dyDescent="0.25">
      <c r="A5652" s="1">
        <v>19710031</v>
      </c>
      <c r="B5652" s="1" t="s">
        <v>14416</v>
      </c>
      <c r="C5652" s="1" t="s">
        <v>14417</v>
      </c>
      <c r="D5652" s="1" t="s">
        <v>14418</v>
      </c>
      <c r="E5652" s="1" t="s">
        <v>66</v>
      </c>
      <c r="F5652" s="1" t="s">
        <v>923</v>
      </c>
      <c r="G5652" s="1" t="s">
        <v>924</v>
      </c>
    </row>
    <row r="5653" spans="1:7" x14ac:dyDescent="0.25">
      <c r="A5653" s="1">
        <v>19710032</v>
      </c>
      <c r="B5653" s="1" t="s">
        <v>14385</v>
      </c>
      <c r="C5653" s="1" t="s">
        <v>14386</v>
      </c>
      <c r="D5653" s="1" t="s">
        <v>14387</v>
      </c>
      <c r="E5653" s="1" t="s">
        <v>66</v>
      </c>
      <c r="F5653" s="1" t="s">
        <v>923</v>
      </c>
      <c r="G5653" s="1" t="s">
        <v>924</v>
      </c>
    </row>
    <row r="5654" spans="1:7" x14ac:dyDescent="0.25">
      <c r="A5654" s="1">
        <v>19710036</v>
      </c>
      <c r="B5654" s="1" t="s">
        <v>14419</v>
      </c>
      <c r="C5654" s="1" t="s">
        <v>14420</v>
      </c>
      <c r="D5654" s="1" t="s">
        <v>14421</v>
      </c>
      <c r="E5654" s="1" t="s">
        <v>66</v>
      </c>
      <c r="F5654" s="1" t="s">
        <v>14205</v>
      </c>
      <c r="G5654" s="1" t="s">
        <v>14206</v>
      </c>
    </row>
    <row r="5655" spans="1:7" x14ac:dyDescent="0.25">
      <c r="A5655" s="1">
        <v>19710039</v>
      </c>
      <c r="B5655" s="1" t="s">
        <v>14422</v>
      </c>
      <c r="C5655" s="1" t="s">
        <v>14423</v>
      </c>
      <c r="D5655" s="1" t="s">
        <v>14424</v>
      </c>
      <c r="E5655" s="1" t="s">
        <v>65</v>
      </c>
      <c r="F5655" s="1" t="s">
        <v>931</v>
      </c>
      <c r="G5655" s="1" t="s">
        <v>932</v>
      </c>
    </row>
    <row r="5656" spans="1:7" x14ac:dyDescent="0.25">
      <c r="A5656" s="1">
        <v>19710043</v>
      </c>
      <c r="B5656" s="1" t="s">
        <v>14425</v>
      </c>
      <c r="C5656" s="1" t="s">
        <v>14426</v>
      </c>
      <c r="D5656" s="1" t="s">
        <v>14427</v>
      </c>
      <c r="E5656" s="1" t="s">
        <v>66</v>
      </c>
      <c r="F5656" s="1" t="s">
        <v>13712</v>
      </c>
      <c r="G5656" s="1" t="s">
        <v>13713</v>
      </c>
    </row>
    <row r="5657" spans="1:7" x14ac:dyDescent="0.25">
      <c r="A5657" s="1">
        <v>19710044</v>
      </c>
      <c r="B5657" s="1" t="s">
        <v>14428</v>
      </c>
      <c r="C5657" s="1" t="s">
        <v>14429</v>
      </c>
      <c r="D5657" s="1" t="s">
        <v>14430</v>
      </c>
      <c r="E5657" s="1" t="s">
        <v>66</v>
      </c>
      <c r="F5657" s="1" t="s">
        <v>13712</v>
      </c>
      <c r="G5657" s="1" t="s">
        <v>13713</v>
      </c>
    </row>
    <row r="5658" spans="1:7" x14ac:dyDescent="0.25">
      <c r="A5658" s="1">
        <v>19710045</v>
      </c>
      <c r="B5658" s="1" t="s">
        <v>14431</v>
      </c>
      <c r="C5658" s="1" t="s">
        <v>14432</v>
      </c>
      <c r="D5658" s="1" t="s">
        <v>14433</v>
      </c>
      <c r="E5658" s="1" t="s">
        <v>66</v>
      </c>
      <c r="F5658" s="1" t="s">
        <v>13712</v>
      </c>
      <c r="G5658" s="1" t="s">
        <v>13713</v>
      </c>
    </row>
    <row r="5659" spans="1:7" x14ac:dyDescent="0.25">
      <c r="A5659" s="1">
        <v>19710046</v>
      </c>
      <c r="B5659" s="1" t="s">
        <v>14434</v>
      </c>
      <c r="C5659" s="1" t="s">
        <v>14435</v>
      </c>
      <c r="D5659" s="1" t="s">
        <v>14436</v>
      </c>
      <c r="E5659" s="1" t="s">
        <v>66</v>
      </c>
      <c r="F5659" s="1" t="s">
        <v>13712</v>
      </c>
      <c r="G5659" s="1" t="s">
        <v>13713</v>
      </c>
    </row>
    <row r="5660" spans="1:7" x14ac:dyDescent="0.25">
      <c r="A5660" s="1">
        <v>19710047</v>
      </c>
      <c r="B5660" s="1" t="s">
        <v>14385</v>
      </c>
      <c r="C5660" s="1" t="s">
        <v>14386</v>
      </c>
      <c r="D5660" s="1" t="s">
        <v>14387</v>
      </c>
      <c r="E5660" s="1" t="s">
        <v>66</v>
      </c>
      <c r="F5660" s="1" t="s">
        <v>10291</v>
      </c>
      <c r="G5660" s="1" t="s">
        <v>10292</v>
      </c>
    </row>
    <row r="5661" spans="1:7" x14ac:dyDescent="0.25">
      <c r="A5661" s="1">
        <v>19710049</v>
      </c>
      <c r="B5661" s="1" t="s">
        <v>14437</v>
      </c>
      <c r="C5661" s="1" t="s">
        <v>14438</v>
      </c>
      <c r="D5661" s="1" t="s">
        <v>14439</v>
      </c>
      <c r="E5661" s="1" t="s">
        <v>65</v>
      </c>
      <c r="F5661" s="1" t="s">
        <v>931</v>
      </c>
      <c r="G5661" s="1" t="s">
        <v>932</v>
      </c>
    </row>
    <row r="5662" spans="1:7" x14ac:dyDescent="0.25">
      <c r="A5662" s="1">
        <v>19710050</v>
      </c>
      <c r="B5662" s="1" t="s">
        <v>14440</v>
      </c>
      <c r="C5662" s="1" t="s">
        <v>14441</v>
      </c>
      <c r="D5662" s="1" t="s">
        <v>14442</v>
      </c>
      <c r="E5662" s="1" t="s">
        <v>65</v>
      </c>
      <c r="F5662" s="1" t="s">
        <v>931</v>
      </c>
      <c r="G5662" s="1" t="s">
        <v>932</v>
      </c>
    </row>
    <row r="5663" spans="1:7" x14ac:dyDescent="0.25">
      <c r="A5663" s="1">
        <v>19710051</v>
      </c>
      <c r="B5663" s="1" t="s">
        <v>14443</v>
      </c>
      <c r="C5663" s="1" t="s">
        <v>14444</v>
      </c>
      <c r="D5663" s="1" t="s">
        <v>14445</v>
      </c>
      <c r="E5663" s="1" t="s">
        <v>65</v>
      </c>
      <c r="F5663" s="1" t="s">
        <v>931</v>
      </c>
      <c r="G5663" s="1" t="s">
        <v>932</v>
      </c>
    </row>
    <row r="5664" spans="1:7" x14ac:dyDescent="0.25">
      <c r="A5664" s="1">
        <v>19710052</v>
      </c>
      <c r="B5664" s="1" t="s">
        <v>14446</v>
      </c>
      <c r="C5664" s="1" t="s">
        <v>14447</v>
      </c>
      <c r="D5664" s="1" t="s">
        <v>14448</v>
      </c>
      <c r="E5664" s="1" t="s">
        <v>66</v>
      </c>
      <c r="F5664" s="1" t="s">
        <v>10291</v>
      </c>
      <c r="G5664" s="1" t="s">
        <v>10292</v>
      </c>
    </row>
    <row r="5665" spans="1:7" x14ac:dyDescent="0.25">
      <c r="A5665" s="1">
        <v>19710053</v>
      </c>
      <c r="B5665" s="1" t="s">
        <v>14449</v>
      </c>
      <c r="C5665" s="1" t="s">
        <v>14450</v>
      </c>
      <c r="D5665" s="1" t="s">
        <v>14451</v>
      </c>
      <c r="E5665" s="1" t="s">
        <v>65</v>
      </c>
      <c r="F5665" s="1" t="s">
        <v>931</v>
      </c>
      <c r="G5665" s="1" t="s">
        <v>932</v>
      </c>
    </row>
    <row r="5666" spans="1:7" x14ac:dyDescent="0.25">
      <c r="A5666" s="1">
        <v>19710054</v>
      </c>
      <c r="B5666" s="1" t="s">
        <v>14394</v>
      </c>
      <c r="C5666" s="1" t="s">
        <v>14395</v>
      </c>
      <c r="D5666" s="1" t="s">
        <v>14396</v>
      </c>
      <c r="E5666" s="1" t="s">
        <v>66</v>
      </c>
      <c r="F5666" s="1" t="s">
        <v>10291</v>
      </c>
      <c r="G5666" s="1" t="s">
        <v>10292</v>
      </c>
    </row>
    <row r="5667" spans="1:7" x14ac:dyDescent="0.25">
      <c r="A5667" s="1">
        <v>19710055</v>
      </c>
      <c r="B5667" s="1" t="s">
        <v>14373</v>
      </c>
      <c r="C5667" s="1" t="s">
        <v>14374</v>
      </c>
      <c r="D5667" s="1" t="s">
        <v>14375</v>
      </c>
      <c r="E5667" s="1" t="s">
        <v>66</v>
      </c>
      <c r="F5667" s="1" t="s">
        <v>10291</v>
      </c>
      <c r="G5667" s="1" t="s">
        <v>10292</v>
      </c>
    </row>
    <row r="5668" spans="1:7" x14ac:dyDescent="0.25">
      <c r="A5668" s="1">
        <v>19710056</v>
      </c>
      <c r="B5668" s="1" t="s">
        <v>14452</v>
      </c>
      <c r="C5668" s="1" t="s">
        <v>14453</v>
      </c>
      <c r="D5668" s="1" t="s">
        <v>14454</v>
      </c>
      <c r="E5668" s="1" t="s">
        <v>66</v>
      </c>
      <c r="F5668" s="1" t="s">
        <v>931</v>
      </c>
      <c r="G5668" s="1" t="s">
        <v>932</v>
      </c>
    </row>
    <row r="5669" spans="1:7" x14ac:dyDescent="0.25">
      <c r="A5669" s="1">
        <v>19710058</v>
      </c>
      <c r="B5669" s="1" t="s">
        <v>14455</v>
      </c>
      <c r="C5669" s="1" t="s">
        <v>14456</v>
      </c>
      <c r="D5669" s="1" t="s">
        <v>14457</v>
      </c>
      <c r="E5669" s="1" t="s">
        <v>66</v>
      </c>
      <c r="F5669" s="1" t="s">
        <v>1013</v>
      </c>
      <c r="G5669" s="1" t="s">
        <v>1014</v>
      </c>
    </row>
    <row r="5670" spans="1:7" x14ac:dyDescent="0.25">
      <c r="A5670" s="1">
        <v>19710059</v>
      </c>
      <c r="B5670" s="1" t="s">
        <v>14458</v>
      </c>
      <c r="C5670" s="1" t="s">
        <v>14459</v>
      </c>
      <c r="D5670" s="1" t="s">
        <v>14460</v>
      </c>
      <c r="E5670" s="1" t="s">
        <v>66</v>
      </c>
      <c r="F5670" s="1" t="s">
        <v>1013</v>
      </c>
      <c r="G5670" s="1" t="s">
        <v>1014</v>
      </c>
    </row>
    <row r="5671" spans="1:7" x14ac:dyDescent="0.25">
      <c r="A5671" s="1">
        <v>19710060</v>
      </c>
      <c r="B5671" s="1" t="s">
        <v>14461</v>
      </c>
      <c r="C5671" s="1" t="s">
        <v>14462</v>
      </c>
      <c r="D5671" s="1" t="s">
        <v>14463</v>
      </c>
      <c r="E5671" s="1" t="s">
        <v>66</v>
      </c>
      <c r="F5671" s="1" t="s">
        <v>1013</v>
      </c>
      <c r="G5671" s="1" t="s">
        <v>1014</v>
      </c>
    </row>
    <row r="5672" spans="1:7" x14ac:dyDescent="0.25">
      <c r="A5672" s="1">
        <v>19710061</v>
      </c>
      <c r="B5672" s="1" t="s">
        <v>14464</v>
      </c>
      <c r="C5672" s="1" t="s">
        <v>14465</v>
      </c>
      <c r="D5672" s="1" t="s">
        <v>14466</v>
      </c>
      <c r="E5672" s="1" t="s">
        <v>66</v>
      </c>
      <c r="F5672" s="1" t="s">
        <v>1013</v>
      </c>
      <c r="G5672" s="1" t="s">
        <v>1014</v>
      </c>
    </row>
    <row r="5673" spans="1:7" x14ac:dyDescent="0.25">
      <c r="A5673" s="1">
        <v>19710062</v>
      </c>
      <c r="B5673" s="1" t="s">
        <v>14467</v>
      </c>
      <c r="C5673" s="1" t="s">
        <v>14468</v>
      </c>
      <c r="D5673" s="1" t="s">
        <v>14469</v>
      </c>
      <c r="E5673" s="1" t="s">
        <v>66</v>
      </c>
      <c r="F5673" s="1" t="s">
        <v>1013</v>
      </c>
      <c r="G5673" s="1" t="s">
        <v>1014</v>
      </c>
    </row>
    <row r="5674" spans="1:7" x14ac:dyDescent="0.25">
      <c r="A5674" s="1">
        <v>19710063</v>
      </c>
      <c r="B5674" s="1" t="s">
        <v>14470</v>
      </c>
      <c r="C5674" s="1" t="s">
        <v>14471</v>
      </c>
      <c r="D5674" s="1" t="s">
        <v>14472</v>
      </c>
      <c r="E5674" s="1" t="s">
        <v>66</v>
      </c>
      <c r="F5674" s="1" t="s">
        <v>923</v>
      </c>
      <c r="G5674" s="1" t="s">
        <v>924</v>
      </c>
    </row>
    <row r="5675" spans="1:7" x14ac:dyDescent="0.25">
      <c r="A5675" s="1">
        <v>19710064</v>
      </c>
      <c r="B5675" s="1" t="s">
        <v>14473</v>
      </c>
      <c r="C5675" s="1" t="s">
        <v>14474</v>
      </c>
      <c r="D5675" s="1" t="s">
        <v>14475</v>
      </c>
      <c r="E5675" s="1" t="s">
        <v>66</v>
      </c>
      <c r="F5675" s="1" t="s">
        <v>14476</v>
      </c>
      <c r="G5675" s="1" t="s">
        <v>14477</v>
      </c>
    </row>
    <row r="5676" spans="1:7" x14ac:dyDescent="0.25">
      <c r="A5676" s="1">
        <v>19710065</v>
      </c>
      <c r="B5676" s="1" t="s">
        <v>14478</v>
      </c>
      <c r="C5676" s="1" t="s">
        <v>14479</v>
      </c>
      <c r="D5676" s="1" t="s">
        <v>14480</v>
      </c>
      <c r="E5676" s="1" t="s">
        <v>66</v>
      </c>
      <c r="F5676" s="1" t="s">
        <v>14476</v>
      </c>
      <c r="G5676" s="1" t="s">
        <v>14477</v>
      </c>
    </row>
    <row r="5677" spans="1:7" x14ac:dyDescent="0.25">
      <c r="A5677" s="1">
        <v>19710066</v>
      </c>
      <c r="B5677" s="1" t="s">
        <v>14481</v>
      </c>
      <c r="C5677" s="1" t="s">
        <v>14482</v>
      </c>
      <c r="D5677" s="1" t="s">
        <v>14483</v>
      </c>
      <c r="E5677" s="1" t="s">
        <v>66</v>
      </c>
      <c r="F5677" s="1" t="s">
        <v>931</v>
      </c>
      <c r="G5677" s="1" t="s">
        <v>932</v>
      </c>
    </row>
    <row r="5678" spans="1:7" x14ac:dyDescent="0.25">
      <c r="A5678" s="1">
        <v>19710067</v>
      </c>
      <c r="B5678" s="1" t="s">
        <v>14484</v>
      </c>
      <c r="C5678" s="1" t="s">
        <v>14485</v>
      </c>
      <c r="D5678" s="1" t="s">
        <v>14486</v>
      </c>
      <c r="E5678" s="1" t="s">
        <v>66</v>
      </c>
      <c r="F5678" s="1" t="s">
        <v>931</v>
      </c>
      <c r="G5678" s="1" t="s">
        <v>932</v>
      </c>
    </row>
    <row r="5679" spans="1:7" x14ac:dyDescent="0.25">
      <c r="A5679" s="1">
        <v>19710070</v>
      </c>
      <c r="B5679" s="1" t="s">
        <v>14487</v>
      </c>
      <c r="C5679" s="1" t="s">
        <v>14488</v>
      </c>
      <c r="D5679" s="1" t="s">
        <v>14489</v>
      </c>
      <c r="E5679" s="1" t="s">
        <v>66</v>
      </c>
      <c r="F5679" s="1" t="s">
        <v>923</v>
      </c>
      <c r="G5679" s="1" t="s">
        <v>924</v>
      </c>
    </row>
    <row r="5680" spans="1:7" x14ac:dyDescent="0.25">
      <c r="A5680" s="1">
        <v>19710071</v>
      </c>
      <c r="B5680" s="1" t="s">
        <v>14490</v>
      </c>
      <c r="C5680" s="1" t="s">
        <v>14491</v>
      </c>
      <c r="D5680" s="1" t="s">
        <v>14492</v>
      </c>
      <c r="E5680" s="1" t="s">
        <v>66</v>
      </c>
      <c r="F5680" s="1" t="s">
        <v>923</v>
      </c>
      <c r="G5680" s="1" t="s">
        <v>924</v>
      </c>
    </row>
    <row r="5681" spans="1:7" x14ac:dyDescent="0.25">
      <c r="A5681" s="1">
        <v>19710072</v>
      </c>
      <c r="B5681" s="1" t="s">
        <v>14493</v>
      </c>
      <c r="C5681" s="1" t="s">
        <v>14494</v>
      </c>
      <c r="D5681" s="1" t="s">
        <v>14495</v>
      </c>
      <c r="E5681" s="1" t="s">
        <v>66</v>
      </c>
      <c r="F5681" s="1" t="s">
        <v>923</v>
      </c>
      <c r="G5681" s="1" t="s">
        <v>924</v>
      </c>
    </row>
    <row r="5682" spans="1:7" x14ac:dyDescent="0.25">
      <c r="A5682" s="1">
        <v>19710073</v>
      </c>
      <c r="B5682" s="1" t="s">
        <v>14496</v>
      </c>
      <c r="C5682" s="1" t="s">
        <v>14497</v>
      </c>
      <c r="D5682" s="1" t="s">
        <v>14498</v>
      </c>
      <c r="E5682" s="1" t="s">
        <v>66</v>
      </c>
      <c r="F5682" s="1" t="s">
        <v>923</v>
      </c>
      <c r="G5682" s="1" t="s">
        <v>924</v>
      </c>
    </row>
    <row r="5683" spans="1:7" x14ac:dyDescent="0.25">
      <c r="A5683" s="1">
        <v>19710074</v>
      </c>
      <c r="B5683" s="1" t="s">
        <v>12639</v>
      </c>
      <c r="C5683" s="1" t="s">
        <v>12640</v>
      </c>
      <c r="D5683" s="1" t="s">
        <v>12641</v>
      </c>
      <c r="E5683" s="1" t="s">
        <v>66</v>
      </c>
      <c r="F5683" s="1" t="s">
        <v>1656</v>
      </c>
      <c r="G5683" s="1" t="s">
        <v>1657</v>
      </c>
    </row>
    <row r="5684" spans="1:7" x14ac:dyDescent="0.25">
      <c r="A5684" s="1">
        <v>19710075</v>
      </c>
      <c r="B5684" s="1" t="s">
        <v>12642</v>
      </c>
      <c r="C5684" s="1" t="s">
        <v>12643</v>
      </c>
      <c r="D5684" s="1" t="s">
        <v>12644</v>
      </c>
      <c r="E5684" s="1" t="s">
        <v>66</v>
      </c>
      <c r="F5684" s="1" t="s">
        <v>1656</v>
      </c>
      <c r="G5684" s="1" t="s">
        <v>1657</v>
      </c>
    </row>
    <row r="5685" spans="1:7" x14ac:dyDescent="0.25">
      <c r="A5685" s="1">
        <v>19710076</v>
      </c>
      <c r="B5685" s="1" t="s">
        <v>12645</v>
      </c>
      <c r="C5685" s="1" t="s">
        <v>12646</v>
      </c>
      <c r="D5685" s="1" t="s">
        <v>12647</v>
      </c>
      <c r="E5685" s="1" t="s">
        <v>66</v>
      </c>
      <c r="F5685" s="1" t="s">
        <v>1656</v>
      </c>
      <c r="G5685" s="1" t="s">
        <v>1657</v>
      </c>
    </row>
    <row r="5686" spans="1:7" x14ac:dyDescent="0.25">
      <c r="A5686" s="1">
        <v>19710077</v>
      </c>
      <c r="B5686" s="1" t="s">
        <v>12648</v>
      </c>
      <c r="C5686" s="1" t="s">
        <v>12649</v>
      </c>
      <c r="D5686" s="1" t="s">
        <v>12650</v>
      </c>
      <c r="E5686" s="1" t="s">
        <v>66</v>
      </c>
      <c r="F5686" s="1" t="s">
        <v>1656</v>
      </c>
      <c r="G5686" s="1" t="s">
        <v>1657</v>
      </c>
    </row>
    <row r="5687" spans="1:7" x14ac:dyDescent="0.25">
      <c r="A5687" s="1">
        <v>19710078</v>
      </c>
      <c r="B5687" s="1" t="s">
        <v>12651</v>
      </c>
      <c r="C5687" s="1" t="s">
        <v>12652</v>
      </c>
      <c r="D5687" s="1" t="s">
        <v>12653</v>
      </c>
      <c r="E5687" s="1" t="s">
        <v>66</v>
      </c>
      <c r="F5687" s="1" t="s">
        <v>1656</v>
      </c>
      <c r="G5687" s="1" t="s">
        <v>1657</v>
      </c>
    </row>
    <row r="5688" spans="1:7" x14ac:dyDescent="0.25">
      <c r="A5688" s="1">
        <v>19710079</v>
      </c>
      <c r="B5688" s="1" t="s">
        <v>12654</v>
      </c>
      <c r="C5688" s="1" t="s">
        <v>12655</v>
      </c>
      <c r="D5688" s="1" t="s">
        <v>12656</v>
      </c>
      <c r="E5688" s="1" t="s">
        <v>66</v>
      </c>
      <c r="F5688" s="1" t="s">
        <v>1656</v>
      </c>
      <c r="G5688" s="1" t="s">
        <v>1657</v>
      </c>
    </row>
    <row r="5689" spans="1:7" x14ac:dyDescent="0.25">
      <c r="A5689" s="1">
        <v>19710080</v>
      </c>
      <c r="B5689" s="1" t="s">
        <v>12657</v>
      </c>
      <c r="C5689" s="1" t="s">
        <v>12658</v>
      </c>
      <c r="D5689" s="1" t="s">
        <v>12659</v>
      </c>
      <c r="E5689" s="1" t="s">
        <v>66</v>
      </c>
      <c r="F5689" s="1" t="s">
        <v>1656</v>
      </c>
      <c r="G5689" s="1" t="s">
        <v>1657</v>
      </c>
    </row>
    <row r="5690" spans="1:7" x14ac:dyDescent="0.25">
      <c r="A5690" s="1">
        <v>19710081</v>
      </c>
      <c r="B5690" s="1" t="s">
        <v>12660</v>
      </c>
      <c r="C5690" s="1" t="s">
        <v>12661</v>
      </c>
      <c r="D5690" s="1" t="s">
        <v>12662</v>
      </c>
      <c r="E5690" s="1" t="s">
        <v>65</v>
      </c>
      <c r="F5690" s="1" t="s">
        <v>1656</v>
      </c>
      <c r="G5690" s="1" t="s">
        <v>1657</v>
      </c>
    </row>
    <row r="5691" spans="1:7" x14ac:dyDescent="0.25">
      <c r="A5691" s="1">
        <v>19710082</v>
      </c>
      <c r="B5691" s="1" t="s">
        <v>12663</v>
      </c>
      <c r="C5691" s="1" t="s">
        <v>12664</v>
      </c>
      <c r="D5691" s="1" t="s">
        <v>12665</v>
      </c>
      <c r="E5691" s="1" t="s">
        <v>66</v>
      </c>
      <c r="F5691" s="1" t="s">
        <v>1656</v>
      </c>
      <c r="G5691" s="1" t="s">
        <v>1657</v>
      </c>
    </row>
    <row r="5692" spans="1:7" x14ac:dyDescent="0.25">
      <c r="A5692" s="1">
        <v>19710083</v>
      </c>
      <c r="B5692" s="1" t="s">
        <v>14499</v>
      </c>
      <c r="C5692" s="1" t="s">
        <v>14500</v>
      </c>
      <c r="D5692" s="1" t="s">
        <v>14501</v>
      </c>
      <c r="E5692" s="1" t="s">
        <v>66</v>
      </c>
      <c r="F5692" s="1" t="s">
        <v>923</v>
      </c>
      <c r="G5692" s="1" t="s">
        <v>924</v>
      </c>
    </row>
    <row r="5693" spans="1:7" x14ac:dyDescent="0.25">
      <c r="A5693" s="1">
        <v>19710084</v>
      </c>
      <c r="B5693" s="1" t="s">
        <v>14502</v>
      </c>
      <c r="C5693" s="1" t="s">
        <v>14503</v>
      </c>
      <c r="D5693" s="1" t="s">
        <v>14504</v>
      </c>
      <c r="E5693" s="1" t="s">
        <v>66</v>
      </c>
      <c r="F5693" s="1" t="s">
        <v>10291</v>
      </c>
      <c r="G5693" s="1" t="s">
        <v>10292</v>
      </c>
    </row>
    <row r="5694" spans="1:7" x14ac:dyDescent="0.25">
      <c r="A5694" s="1">
        <v>19710086</v>
      </c>
      <c r="B5694" s="1" t="s">
        <v>14505</v>
      </c>
      <c r="C5694" s="1" t="s">
        <v>14506</v>
      </c>
      <c r="D5694" s="1" t="s">
        <v>14507</v>
      </c>
      <c r="E5694" s="1" t="s">
        <v>66</v>
      </c>
      <c r="F5694" s="1" t="s">
        <v>1013</v>
      </c>
      <c r="G5694" s="1" t="s">
        <v>1014</v>
      </c>
    </row>
    <row r="5695" spans="1:7" x14ac:dyDescent="0.25">
      <c r="A5695" s="1">
        <v>19710087</v>
      </c>
      <c r="B5695" s="1" t="s">
        <v>14508</v>
      </c>
      <c r="C5695" s="1" t="s">
        <v>14509</v>
      </c>
      <c r="D5695" s="1" t="s">
        <v>14510</v>
      </c>
      <c r="E5695" s="1" t="s">
        <v>66</v>
      </c>
      <c r="F5695" s="1" t="s">
        <v>1013</v>
      </c>
      <c r="G5695" s="1" t="s">
        <v>1014</v>
      </c>
    </row>
    <row r="5696" spans="1:7" x14ac:dyDescent="0.25">
      <c r="A5696" s="1">
        <v>19710088</v>
      </c>
      <c r="B5696" s="1" t="s">
        <v>14511</v>
      </c>
      <c r="C5696" s="1" t="s">
        <v>14512</v>
      </c>
      <c r="D5696" s="1" t="s">
        <v>14513</v>
      </c>
      <c r="E5696" s="1" t="s">
        <v>66</v>
      </c>
      <c r="F5696" s="1" t="s">
        <v>1013</v>
      </c>
      <c r="G5696" s="1" t="s">
        <v>1014</v>
      </c>
    </row>
    <row r="5697" spans="1:7" x14ac:dyDescent="0.25">
      <c r="A5697" s="1">
        <v>19710089</v>
      </c>
      <c r="B5697" s="1" t="s">
        <v>14514</v>
      </c>
      <c r="C5697" s="1" t="s">
        <v>14515</v>
      </c>
      <c r="D5697" s="1" t="s">
        <v>14516</v>
      </c>
      <c r="E5697" s="1" t="s">
        <v>66</v>
      </c>
      <c r="F5697" s="1" t="s">
        <v>1013</v>
      </c>
      <c r="G5697" s="1" t="s">
        <v>1014</v>
      </c>
    </row>
    <row r="5698" spans="1:7" x14ac:dyDescent="0.25">
      <c r="A5698" s="1">
        <v>19710090</v>
      </c>
      <c r="B5698" s="1" t="s">
        <v>14517</v>
      </c>
      <c r="C5698" s="1" t="s">
        <v>14518</v>
      </c>
      <c r="D5698" s="1" t="s">
        <v>14519</v>
      </c>
      <c r="E5698" s="1" t="s">
        <v>66</v>
      </c>
      <c r="F5698" s="1" t="s">
        <v>1013</v>
      </c>
      <c r="G5698" s="1" t="s">
        <v>1014</v>
      </c>
    </row>
    <row r="5699" spans="1:7" x14ac:dyDescent="0.25">
      <c r="A5699" s="1">
        <v>19710092</v>
      </c>
      <c r="B5699" s="1" t="s">
        <v>10137</v>
      </c>
      <c r="C5699" s="1" t="s">
        <v>10138</v>
      </c>
      <c r="D5699" s="1" t="s">
        <v>10139</v>
      </c>
      <c r="E5699" s="1" t="s">
        <v>66</v>
      </c>
      <c r="F5699" s="1" t="s">
        <v>1013</v>
      </c>
      <c r="G5699" s="1" t="s">
        <v>1014</v>
      </c>
    </row>
    <row r="5700" spans="1:7" x14ac:dyDescent="0.25">
      <c r="A5700" s="1">
        <v>19710094</v>
      </c>
      <c r="B5700" s="1" t="s">
        <v>14373</v>
      </c>
      <c r="C5700" s="1" t="s">
        <v>14374</v>
      </c>
      <c r="D5700" s="1" t="s">
        <v>14375</v>
      </c>
      <c r="E5700" s="1" t="s">
        <v>66</v>
      </c>
      <c r="F5700" s="1" t="s">
        <v>8204</v>
      </c>
      <c r="G5700" s="1" t="s">
        <v>8205</v>
      </c>
    </row>
    <row r="5701" spans="1:7" x14ac:dyDescent="0.25">
      <c r="A5701" s="1">
        <v>19712000</v>
      </c>
      <c r="B5701" s="1" t="s">
        <v>14520</v>
      </c>
      <c r="C5701" s="1" t="s">
        <v>14521</v>
      </c>
      <c r="D5701" s="1" t="s">
        <v>14522</v>
      </c>
      <c r="E5701" s="1" t="s">
        <v>66</v>
      </c>
      <c r="F5701" s="1" t="s">
        <v>14041</v>
      </c>
      <c r="G5701" s="1" t="s">
        <v>14042</v>
      </c>
    </row>
    <row r="5702" spans="1:7" x14ac:dyDescent="0.25">
      <c r="A5702" s="1">
        <v>19712001</v>
      </c>
      <c r="B5702" s="1" t="s">
        <v>14523</v>
      </c>
      <c r="C5702" s="1" t="s">
        <v>14524</v>
      </c>
      <c r="D5702" s="1" t="s">
        <v>14525</v>
      </c>
      <c r="E5702" s="1" t="s">
        <v>65</v>
      </c>
      <c r="F5702" s="1" t="s">
        <v>1067</v>
      </c>
      <c r="G5702" s="1" t="s">
        <v>1068</v>
      </c>
    </row>
    <row r="5703" spans="1:7" x14ac:dyDescent="0.25">
      <c r="A5703" s="1">
        <v>19712003</v>
      </c>
      <c r="B5703" s="1" t="s">
        <v>12666</v>
      </c>
      <c r="C5703" s="1" t="s">
        <v>12667</v>
      </c>
      <c r="D5703" s="1" t="s">
        <v>12668</v>
      </c>
      <c r="E5703" s="1" t="s">
        <v>66</v>
      </c>
      <c r="F5703" s="1" t="s">
        <v>1067</v>
      </c>
      <c r="G5703" s="1" t="s">
        <v>1068</v>
      </c>
    </row>
    <row r="5704" spans="1:7" x14ac:dyDescent="0.25">
      <c r="A5704" s="1">
        <v>19712004</v>
      </c>
      <c r="B5704" s="1" t="s">
        <v>12669</v>
      </c>
      <c r="C5704" s="1" t="s">
        <v>12670</v>
      </c>
      <c r="D5704" s="1" t="s">
        <v>12671</v>
      </c>
      <c r="E5704" s="1" t="s">
        <v>65</v>
      </c>
      <c r="F5704" s="1" t="s">
        <v>7824</v>
      </c>
      <c r="G5704" s="1" t="s">
        <v>199</v>
      </c>
    </row>
    <row r="5705" spans="1:7" x14ac:dyDescent="0.25">
      <c r="A5705" s="1">
        <v>19712006</v>
      </c>
      <c r="B5705" s="1" t="s">
        <v>14526</v>
      </c>
      <c r="C5705" s="1" t="s">
        <v>14527</v>
      </c>
      <c r="D5705" s="1" t="s">
        <v>14528</v>
      </c>
      <c r="E5705" s="1" t="s">
        <v>66</v>
      </c>
      <c r="F5705" s="1" t="s">
        <v>1067</v>
      </c>
      <c r="G5705" s="1" t="s">
        <v>1068</v>
      </c>
    </row>
    <row r="5706" spans="1:7" x14ac:dyDescent="0.25">
      <c r="A5706" s="1">
        <v>19712007</v>
      </c>
      <c r="B5706" s="1" t="s">
        <v>14529</v>
      </c>
      <c r="C5706" s="1" t="s">
        <v>14530</v>
      </c>
      <c r="D5706" s="1" t="s">
        <v>14531</v>
      </c>
      <c r="E5706" s="1" t="s">
        <v>65</v>
      </c>
      <c r="F5706" s="1" t="s">
        <v>1067</v>
      </c>
      <c r="G5706" s="1" t="s">
        <v>1068</v>
      </c>
    </row>
    <row r="5707" spans="1:7" x14ac:dyDescent="0.25">
      <c r="A5707" s="1">
        <v>19712008</v>
      </c>
      <c r="B5707" s="1" t="s">
        <v>14532</v>
      </c>
      <c r="C5707" s="1" t="s">
        <v>14533</v>
      </c>
      <c r="D5707" s="1" t="s">
        <v>14534</v>
      </c>
      <c r="E5707" s="1" t="s">
        <v>66</v>
      </c>
      <c r="F5707" s="1" t="s">
        <v>931</v>
      </c>
      <c r="G5707" s="1" t="s">
        <v>932</v>
      </c>
    </row>
    <row r="5708" spans="1:7" x14ac:dyDescent="0.25">
      <c r="A5708" s="1">
        <v>19715000</v>
      </c>
      <c r="B5708" s="1" t="s">
        <v>12675</v>
      </c>
      <c r="C5708" s="1" t="s">
        <v>12676</v>
      </c>
      <c r="D5708" s="1" t="s">
        <v>12677</v>
      </c>
      <c r="E5708" s="1" t="s">
        <v>66</v>
      </c>
      <c r="F5708" s="1" t="s">
        <v>4851</v>
      </c>
      <c r="G5708" s="1" t="s">
        <v>4852</v>
      </c>
    </row>
    <row r="5709" spans="1:7" x14ac:dyDescent="0.25">
      <c r="A5709" s="1">
        <v>19715001</v>
      </c>
      <c r="B5709" s="1" t="s">
        <v>920</v>
      </c>
      <c r="C5709" s="1" t="s">
        <v>921</v>
      </c>
      <c r="D5709" s="1" t="s">
        <v>922</v>
      </c>
      <c r="E5709" s="1" t="s">
        <v>66</v>
      </c>
      <c r="F5709" s="1" t="s">
        <v>923</v>
      </c>
      <c r="G5709" s="1" t="s">
        <v>924</v>
      </c>
    </row>
    <row r="5710" spans="1:7" x14ac:dyDescent="0.25">
      <c r="A5710" s="1">
        <v>19715002</v>
      </c>
      <c r="B5710" s="1" t="s">
        <v>14535</v>
      </c>
      <c r="C5710" s="1" t="s">
        <v>14536</v>
      </c>
      <c r="D5710" s="1" t="s">
        <v>14537</v>
      </c>
      <c r="E5710" s="1" t="s">
        <v>66</v>
      </c>
      <c r="F5710" s="1" t="s">
        <v>923</v>
      </c>
      <c r="G5710" s="1" t="s">
        <v>924</v>
      </c>
    </row>
    <row r="5711" spans="1:7" x14ac:dyDescent="0.25">
      <c r="A5711" s="1">
        <v>19715003</v>
      </c>
      <c r="B5711" s="1" t="s">
        <v>14538</v>
      </c>
      <c r="C5711" s="1" t="s">
        <v>14539</v>
      </c>
      <c r="D5711" s="1" t="s">
        <v>14540</v>
      </c>
      <c r="E5711" s="1" t="s">
        <v>66</v>
      </c>
      <c r="F5711" s="1" t="s">
        <v>923</v>
      </c>
      <c r="G5711" s="1" t="s">
        <v>924</v>
      </c>
    </row>
    <row r="5712" spans="1:7" x14ac:dyDescent="0.25">
      <c r="A5712" s="1">
        <v>19715006</v>
      </c>
      <c r="B5712" s="1" t="s">
        <v>14541</v>
      </c>
      <c r="C5712" s="1" t="s">
        <v>14542</v>
      </c>
      <c r="D5712" s="1" t="s">
        <v>14543</v>
      </c>
      <c r="E5712" s="1" t="s">
        <v>66</v>
      </c>
      <c r="F5712" s="1" t="s">
        <v>10143</v>
      </c>
      <c r="G5712" s="1" t="s">
        <v>10144</v>
      </c>
    </row>
    <row r="5713" spans="1:7" x14ac:dyDescent="0.25">
      <c r="A5713" s="1">
        <v>19715007</v>
      </c>
      <c r="B5713" s="1" t="s">
        <v>10140</v>
      </c>
      <c r="C5713" s="1" t="s">
        <v>10141</v>
      </c>
      <c r="D5713" s="1" t="s">
        <v>10142</v>
      </c>
      <c r="E5713" s="1" t="s">
        <v>66</v>
      </c>
      <c r="F5713" s="1" t="s">
        <v>14544</v>
      </c>
      <c r="G5713" s="1" t="s">
        <v>199</v>
      </c>
    </row>
    <row r="5714" spans="1:7" x14ac:dyDescent="0.25">
      <c r="A5714" s="1">
        <v>19715008</v>
      </c>
      <c r="B5714" s="1" t="s">
        <v>14545</v>
      </c>
      <c r="C5714" s="1" t="s">
        <v>14546</v>
      </c>
      <c r="D5714" s="1" t="s">
        <v>14547</v>
      </c>
      <c r="E5714" s="1" t="s">
        <v>65</v>
      </c>
      <c r="F5714" s="1" t="s">
        <v>931</v>
      </c>
      <c r="G5714" s="1" t="s">
        <v>932</v>
      </c>
    </row>
    <row r="5715" spans="1:7" x14ac:dyDescent="0.25">
      <c r="A5715" s="1">
        <v>19715009</v>
      </c>
      <c r="B5715" s="1" t="s">
        <v>14548</v>
      </c>
      <c r="C5715" s="1" t="s">
        <v>14549</v>
      </c>
      <c r="D5715" s="1" t="s">
        <v>14550</v>
      </c>
      <c r="E5715" s="1" t="s">
        <v>66</v>
      </c>
      <c r="F5715" s="1" t="s">
        <v>10143</v>
      </c>
      <c r="G5715" s="1" t="s">
        <v>10144</v>
      </c>
    </row>
    <row r="5716" spans="1:7" x14ac:dyDescent="0.25">
      <c r="A5716" s="1">
        <v>19715010</v>
      </c>
      <c r="B5716" s="1" t="s">
        <v>10145</v>
      </c>
      <c r="C5716" s="1" t="s">
        <v>10146</v>
      </c>
      <c r="D5716" s="1" t="s">
        <v>10147</v>
      </c>
      <c r="E5716" s="1" t="s">
        <v>66</v>
      </c>
      <c r="F5716" s="1" t="s">
        <v>10143</v>
      </c>
      <c r="G5716" s="1" t="s">
        <v>10144</v>
      </c>
    </row>
    <row r="5717" spans="1:7" x14ac:dyDescent="0.25">
      <c r="A5717" s="1">
        <v>19715011</v>
      </c>
      <c r="B5717" s="1" t="s">
        <v>14551</v>
      </c>
      <c r="C5717" s="1" t="s">
        <v>14552</v>
      </c>
      <c r="D5717" s="1" t="s">
        <v>14553</v>
      </c>
      <c r="E5717" s="1" t="s">
        <v>66</v>
      </c>
      <c r="F5717" s="1" t="s">
        <v>10143</v>
      </c>
      <c r="G5717" s="1" t="s">
        <v>10144</v>
      </c>
    </row>
    <row r="5718" spans="1:7" x14ac:dyDescent="0.25">
      <c r="A5718" s="1">
        <v>19715012</v>
      </c>
      <c r="B5718" s="1" t="s">
        <v>14554</v>
      </c>
      <c r="C5718" s="1" t="s">
        <v>14555</v>
      </c>
      <c r="D5718" s="1" t="s">
        <v>14556</v>
      </c>
      <c r="E5718" s="1" t="s">
        <v>66</v>
      </c>
      <c r="F5718" s="1" t="s">
        <v>10143</v>
      </c>
      <c r="G5718" s="1" t="s">
        <v>10144</v>
      </c>
    </row>
    <row r="5719" spans="1:7" x14ac:dyDescent="0.25">
      <c r="A5719" s="1">
        <v>19715013</v>
      </c>
      <c r="B5719" s="1" t="s">
        <v>14557</v>
      </c>
      <c r="C5719" s="1" t="s">
        <v>14558</v>
      </c>
      <c r="D5719" s="1" t="s">
        <v>14559</v>
      </c>
      <c r="E5719" s="1" t="s">
        <v>66</v>
      </c>
      <c r="F5719" s="1" t="s">
        <v>10143</v>
      </c>
      <c r="G5719" s="1" t="s">
        <v>10144</v>
      </c>
    </row>
    <row r="5720" spans="1:7" x14ac:dyDescent="0.25">
      <c r="A5720" s="1">
        <v>19715014</v>
      </c>
      <c r="B5720" s="1" t="s">
        <v>14560</v>
      </c>
      <c r="C5720" s="1" t="s">
        <v>14561</v>
      </c>
      <c r="D5720" s="1" t="s">
        <v>14562</v>
      </c>
      <c r="E5720" s="1" t="s">
        <v>66</v>
      </c>
      <c r="F5720" s="1" t="s">
        <v>923</v>
      </c>
      <c r="G5720" s="1" t="s">
        <v>924</v>
      </c>
    </row>
    <row r="5721" spans="1:7" x14ac:dyDescent="0.25">
      <c r="A5721" s="1">
        <v>19715015</v>
      </c>
      <c r="B5721" s="1" t="s">
        <v>10283</v>
      </c>
      <c r="C5721" s="1" t="s">
        <v>10284</v>
      </c>
      <c r="D5721" s="1" t="s">
        <v>10285</v>
      </c>
      <c r="E5721" s="1" t="s">
        <v>66</v>
      </c>
      <c r="F5721" s="1" t="s">
        <v>2946</v>
      </c>
      <c r="G5721" s="1" t="s">
        <v>2947</v>
      </c>
    </row>
    <row r="5722" spans="1:7" x14ac:dyDescent="0.25">
      <c r="A5722" s="1">
        <v>19715016</v>
      </c>
      <c r="B5722" s="1" t="s">
        <v>14563</v>
      </c>
      <c r="C5722" s="1" t="s">
        <v>14564</v>
      </c>
      <c r="D5722" s="1" t="s">
        <v>14565</v>
      </c>
      <c r="E5722" s="1" t="s">
        <v>66</v>
      </c>
      <c r="F5722" s="1" t="s">
        <v>2946</v>
      </c>
      <c r="G5722" s="1" t="s">
        <v>2947</v>
      </c>
    </row>
    <row r="5723" spans="1:7" x14ac:dyDescent="0.25">
      <c r="A5723" s="1">
        <v>19715017</v>
      </c>
      <c r="B5723" s="1" t="s">
        <v>4023</v>
      </c>
      <c r="C5723" s="1" t="s">
        <v>4024</v>
      </c>
      <c r="D5723" s="1" t="s">
        <v>4025</v>
      </c>
      <c r="E5723" s="1" t="s">
        <v>66</v>
      </c>
      <c r="F5723" s="1" t="s">
        <v>2946</v>
      </c>
      <c r="G5723" s="1" t="s">
        <v>2947</v>
      </c>
    </row>
    <row r="5724" spans="1:7" x14ac:dyDescent="0.25">
      <c r="A5724" s="1">
        <v>19715018</v>
      </c>
      <c r="B5724" s="1" t="s">
        <v>4026</v>
      </c>
      <c r="C5724" s="1" t="s">
        <v>2949</v>
      </c>
      <c r="D5724" s="1" t="s">
        <v>4027</v>
      </c>
      <c r="E5724" s="1" t="s">
        <v>66</v>
      </c>
      <c r="F5724" s="1" t="s">
        <v>2946</v>
      </c>
      <c r="G5724" s="1" t="s">
        <v>2947</v>
      </c>
    </row>
    <row r="5725" spans="1:7" x14ac:dyDescent="0.25">
      <c r="A5725" s="1">
        <v>19715019</v>
      </c>
      <c r="B5725" s="1" t="s">
        <v>4018</v>
      </c>
      <c r="C5725" s="1" t="s">
        <v>4019</v>
      </c>
      <c r="D5725" s="1" t="s">
        <v>4020</v>
      </c>
      <c r="E5725" s="1" t="s">
        <v>66</v>
      </c>
      <c r="F5725" s="1" t="s">
        <v>2946</v>
      </c>
      <c r="G5725" s="1" t="s">
        <v>2947</v>
      </c>
    </row>
    <row r="5726" spans="1:7" x14ac:dyDescent="0.25">
      <c r="A5726" s="1">
        <v>19715021</v>
      </c>
      <c r="B5726" s="1" t="s">
        <v>14566</v>
      </c>
      <c r="C5726" s="1" t="s">
        <v>14567</v>
      </c>
      <c r="D5726" s="1" t="s">
        <v>14568</v>
      </c>
      <c r="E5726" s="1" t="s">
        <v>66</v>
      </c>
      <c r="F5726" s="1" t="s">
        <v>10143</v>
      </c>
      <c r="G5726" s="1" t="s">
        <v>10144</v>
      </c>
    </row>
    <row r="5727" spans="1:7" x14ac:dyDescent="0.25">
      <c r="A5727" s="1">
        <v>19715022</v>
      </c>
      <c r="B5727" s="1" t="s">
        <v>14569</v>
      </c>
      <c r="C5727" s="1" t="s">
        <v>14570</v>
      </c>
      <c r="D5727" s="1" t="s">
        <v>14571</v>
      </c>
      <c r="E5727" s="1" t="s">
        <v>66</v>
      </c>
      <c r="F5727" s="1" t="s">
        <v>10143</v>
      </c>
      <c r="G5727" s="1" t="s">
        <v>10144</v>
      </c>
    </row>
    <row r="5728" spans="1:7" x14ac:dyDescent="0.25">
      <c r="A5728" s="1">
        <v>19715023</v>
      </c>
      <c r="B5728" s="1" t="s">
        <v>14572</v>
      </c>
      <c r="C5728" s="1" t="s">
        <v>14573</v>
      </c>
      <c r="D5728" s="1" t="s">
        <v>14574</v>
      </c>
      <c r="E5728" s="1" t="s">
        <v>66</v>
      </c>
      <c r="F5728" s="1" t="s">
        <v>10143</v>
      </c>
      <c r="G5728" s="1" t="s">
        <v>10144</v>
      </c>
    </row>
    <row r="5729" spans="1:7" x14ac:dyDescent="0.25">
      <c r="A5729" s="1">
        <v>19715024</v>
      </c>
      <c r="B5729" s="1" t="s">
        <v>10148</v>
      </c>
      <c r="C5729" s="1" t="s">
        <v>10149</v>
      </c>
      <c r="D5729" s="1" t="s">
        <v>10150</v>
      </c>
      <c r="E5729" s="1" t="s">
        <v>66</v>
      </c>
      <c r="F5729" s="1" t="s">
        <v>10151</v>
      </c>
      <c r="G5729" s="1" t="s">
        <v>10152</v>
      </c>
    </row>
    <row r="5730" spans="1:7" x14ac:dyDescent="0.25">
      <c r="A5730" s="1">
        <v>19715025</v>
      </c>
      <c r="B5730" s="1" t="s">
        <v>14575</v>
      </c>
      <c r="C5730" s="1" t="s">
        <v>14576</v>
      </c>
      <c r="D5730" s="1" t="s">
        <v>14577</v>
      </c>
      <c r="E5730" s="1" t="s">
        <v>66</v>
      </c>
      <c r="F5730" s="1" t="s">
        <v>10143</v>
      </c>
      <c r="G5730" s="1" t="s">
        <v>10144</v>
      </c>
    </row>
    <row r="5731" spans="1:7" x14ac:dyDescent="0.25">
      <c r="A5731" s="1">
        <v>19715026</v>
      </c>
      <c r="B5731" s="1" t="s">
        <v>14578</v>
      </c>
      <c r="C5731" s="1" t="s">
        <v>14579</v>
      </c>
      <c r="D5731" s="1" t="s">
        <v>14580</v>
      </c>
      <c r="E5731" s="1" t="s">
        <v>66</v>
      </c>
      <c r="F5731" s="1" t="s">
        <v>14581</v>
      </c>
      <c r="G5731" s="1" t="s">
        <v>14582</v>
      </c>
    </row>
    <row r="5732" spans="1:7" x14ac:dyDescent="0.25">
      <c r="A5732" s="1">
        <v>19715027</v>
      </c>
      <c r="B5732" s="1" t="s">
        <v>14583</v>
      </c>
      <c r="C5732" s="1" t="s">
        <v>14584</v>
      </c>
      <c r="D5732" s="1" t="s">
        <v>14585</v>
      </c>
      <c r="E5732" s="1" t="s">
        <v>66</v>
      </c>
      <c r="F5732" s="1" t="s">
        <v>923</v>
      </c>
      <c r="G5732" s="1" t="s">
        <v>924</v>
      </c>
    </row>
    <row r="5733" spans="1:7" x14ac:dyDescent="0.25">
      <c r="A5733" s="1">
        <v>19715028</v>
      </c>
      <c r="B5733" s="1" t="s">
        <v>14586</v>
      </c>
      <c r="C5733" s="1" t="s">
        <v>14587</v>
      </c>
      <c r="D5733" s="1" t="s">
        <v>14588</v>
      </c>
      <c r="E5733" s="1" t="s">
        <v>66</v>
      </c>
      <c r="F5733" s="1" t="s">
        <v>14589</v>
      </c>
      <c r="G5733" s="1" t="s">
        <v>14590</v>
      </c>
    </row>
    <row r="5734" spans="1:7" x14ac:dyDescent="0.25">
      <c r="A5734" s="1">
        <v>19715029</v>
      </c>
      <c r="B5734" s="1" t="s">
        <v>14591</v>
      </c>
      <c r="C5734" s="1" t="s">
        <v>14592</v>
      </c>
      <c r="D5734" s="1" t="s">
        <v>14593</v>
      </c>
      <c r="E5734" s="1" t="s">
        <v>66</v>
      </c>
      <c r="F5734" s="1" t="s">
        <v>14589</v>
      </c>
      <c r="G5734" s="1" t="s">
        <v>14590</v>
      </c>
    </row>
    <row r="5735" spans="1:7" x14ac:dyDescent="0.25">
      <c r="A5735" s="1">
        <v>19715030</v>
      </c>
      <c r="B5735" s="1" t="s">
        <v>14594</v>
      </c>
      <c r="C5735" s="1" t="s">
        <v>14595</v>
      </c>
      <c r="D5735" s="1" t="s">
        <v>14596</v>
      </c>
      <c r="E5735" s="1" t="s">
        <v>66</v>
      </c>
      <c r="F5735" s="1" t="s">
        <v>10143</v>
      </c>
      <c r="G5735" s="1" t="s">
        <v>10144</v>
      </c>
    </row>
    <row r="5736" spans="1:7" x14ac:dyDescent="0.25">
      <c r="A5736" s="1">
        <v>19715031</v>
      </c>
      <c r="B5736" s="1" t="s">
        <v>14597</v>
      </c>
      <c r="C5736" s="1" t="s">
        <v>14598</v>
      </c>
      <c r="D5736" s="1" t="s">
        <v>14599</v>
      </c>
      <c r="E5736" s="1" t="s">
        <v>66</v>
      </c>
      <c r="F5736" s="1" t="s">
        <v>923</v>
      </c>
      <c r="G5736" s="1" t="s">
        <v>924</v>
      </c>
    </row>
    <row r="5737" spans="1:7" x14ac:dyDescent="0.25">
      <c r="A5737" s="1">
        <v>19715032</v>
      </c>
      <c r="B5737" s="1" t="s">
        <v>14600</v>
      </c>
      <c r="C5737" s="1" t="s">
        <v>14601</v>
      </c>
      <c r="D5737" s="1" t="s">
        <v>14602</v>
      </c>
      <c r="E5737" s="1" t="s">
        <v>66</v>
      </c>
      <c r="F5737" s="1" t="s">
        <v>918</v>
      </c>
      <c r="G5737" s="1" t="s">
        <v>919</v>
      </c>
    </row>
    <row r="5738" spans="1:7" x14ac:dyDescent="0.25">
      <c r="A5738" s="1">
        <v>19715033</v>
      </c>
      <c r="B5738" s="1" t="s">
        <v>14603</v>
      </c>
      <c r="C5738" s="1" t="s">
        <v>14604</v>
      </c>
      <c r="D5738" s="1" t="s">
        <v>14605</v>
      </c>
      <c r="E5738" s="1" t="s">
        <v>66</v>
      </c>
      <c r="F5738" s="1" t="s">
        <v>918</v>
      </c>
      <c r="G5738" s="1" t="s">
        <v>919</v>
      </c>
    </row>
    <row r="5739" spans="1:7" x14ac:dyDescent="0.25">
      <c r="A5739" s="1">
        <v>19715034</v>
      </c>
      <c r="B5739" s="1" t="s">
        <v>14606</v>
      </c>
      <c r="C5739" s="1" t="s">
        <v>14607</v>
      </c>
      <c r="D5739" s="1" t="s">
        <v>14608</v>
      </c>
      <c r="E5739" s="1" t="s">
        <v>66</v>
      </c>
      <c r="F5739" s="1" t="s">
        <v>918</v>
      </c>
      <c r="G5739" s="1" t="s">
        <v>919</v>
      </c>
    </row>
    <row r="5740" spans="1:7" x14ac:dyDescent="0.25">
      <c r="A5740" s="1">
        <v>19715036</v>
      </c>
      <c r="B5740" s="1" t="s">
        <v>2353</v>
      </c>
      <c r="C5740" s="1" t="s">
        <v>2354</v>
      </c>
      <c r="D5740" s="1" t="s">
        <v>2355</v>
      </c>
      <c r="E5740" s="1" t="s">
        <v>66</v>
      </c>
      <c r="F5740" s="1" t="s">
        <v>2356</v>
      </c>
      <c r="G5740" s="1" t="s">
        <v>2357</v>
      </c>
    </row>
    <row r="5741" spans="1:7" x14ac:dyDescent="0.25">
      <c r="A5741" s="1">
        <v>19715037</v>
      </c>
      <c r="B5741" s="1" t="s">
        <v>14609</v>
      </c>
      <c r="C5741" s="1" t="s">
        <v>14610</v>
      </c>
      <c r="D5741" s="1" t="s">
        <v>14611</v>
      </c>
      <c r="E5741" s="1" t="s">
        <v>66</v>
      </c>
      <c r="F5741" s="1" t="s">
        <v>918</v>
      </c>
      <c r="G5741" s="1" t="s">
        <v>919</v>
      </c>
    </row>
    <row r="5742" spans="1:7" x14ac:dyDescent="0.25">
      <c r="A5742" s="1">
        <v>19715038</v>
      </c>
      <c r="B5742" s="1" t="s">
        <v>14612</v>
      </c>
      <c r="C5742" s="1" t="s">
        <v>14613</v>
      </c>
      <c r="D5742" s="1" t="s">
        <v>14614</v>
      </c>
      <c r="E5742" s="1" t="s">
        <v>66</v>
      </c>
      <c r="F5742" s="1" t="s">
        <v>918</v>
      </c>
      <c r="G5742" s="1" t="s">
        <v>919</v>
      </c>
    </row>
    <row r="5743" spans="1:7" x14ac:dyDescent="0.25">
      <c r="A5743" s="1">
        <v>19715039</v>
      </c>
      <c r="B5743" s="1" t="s">
        <v>10155</v>
      </c>
      <c r="C5743" s="1" t="s">
        <v>10156</v>
      </c>
      <c r="D5743" s="1" t="s">
        <v>10157</v>
      </c>
      <c r="E5743" s="1" t="s">
        <v>66</v>
      </c>
      <c r="F5743" s="1" t="s">
        <v>10143</v>
      </c>
      <c r="G5743" s="1" t="s">
        <v>10144</v>
      </c>
    </row>
    <row r="5744" spans="1:7" x14ac:dyDescent="0.25">
      <c r="A5744" s="1">
        <v>19715040</v>
      </c>
      <c r="B5744" s="1" t="s">
        <v>10158</v>
      </c>
      <c r="C5744" s="1" t="s">
        <v>10159</v>
      </c>
      <c r="D5744" s="1" t="s">
        <v>10160</v>
      </c>
      <c r="E5744" s="1" t="s">
        <v>66</v>
      </c>
      <c r="F5744" s="1" t="s">
        <v>10143</v>
      </c>
      <c r="G5744" s="1" t="s">
        <v>10144</v>
      </c>
    </row>
    <row r="5745" spans="1:7" x14ac:dyDescent="0.25">
      <c r="A5745" s="1">
        <v>19715041</v>
      </c>
      <c r="B5745" s="1" t="s">
        <v>10161</v>
      </c>
      <c r="C5745" s="1" t="s">
        <v>10162</v>
      </c>
      <c r="D5745" s="1" t="s">
        <v>10163</v>
      </c>
      <c r="E5745" s="1" t="s">
        <v>66</v>
      </c>
      <c r="F5745" s="1" t="s">
        <v>10143</v>
      </c>
      <c r="G5745" s="1" t="s">
        <v>10144</v>
      </c>
    </row>
    <row r="5746" spans="1:7" x14ac:dyDescent="0.25">
      <c r="A5746" s="1">
        <v>19715042</v>
      </c>
      <c r="B5746" s="1" t="s">
        <v>14615</v>
      </c>
      <c r="C5746" s="1" t="s">
        <v>14616</v>
      </c>
      <c r="D5746" s="1" t="s">
        <v>14617</v>
      </c>
      <c r="E5746" s="1" t="s">
        <v>66</v>
      </c>
      <c r="F5746" s="1" t="s">
        <v>10143</v>
      </c>
      <c r="G5746" s="1" t="s">
        <v>10144</v>
      </c>
    </row>
    <row r="5747" spans="1:7" x14ac:dyDescent="0.25">
      <c r="A5747" s="1">
        <v>19715043</v>
      </c>
      <c r="B5747" s="1" t="s">
        <v>12678</v>
      </c>
      <c r="C5747" s="1" t="s">
        <v>12679</v>
      </c>
      <c r="D5747" s="1" t="s">
        <v>12680</v>
      </c>
      <c r="E5747" s="1" t="s">
        <v>66</v>
      </c>
      <c r="F5747" s="1" t="s">
        <v>4851</v>
      </c>
      <c r="G5747" s="1" t="s">
        <v>4852</v>
      </c>
    </row>
    <row r="5748" spans="1:7" x14ac:dyDescent="0.25">
      <c r="A5748" s="1">
        <v>19715044</v>
      </c>
      <c r="B5748" s="1" t="s">
        <v>12681</v>
      </c>
      <c r="C5748" s="1" t="s">
        <v>12682</v>
      </c>
      <c r="D5748" s="1" t="s">
        <v>12683</v>
      </c>
      <c r="E5748" s="1" t="s">
        <v>66</v>
      </c>
      <c r="F5748" s="1" t="s">
        <v>4851</v>
      </c>
      <c r="G5748" s="1" t="s">
        <v>4852</v>
      </c>
    </row>
    <row r="5749" spans="1:7" x14ac:dyDescent="0.25">
      <c r="A5749" s="1">
        <v>19715045</v>
      </c>
      <c r="B5749" s="1" t="s">
        <v>915</v>
      </c>
      <c r="C5749" s="1" t="s">
        <v>916</v>
      </c>
      <c r="D5749" s="1" t="s">
        <v>917</v>
      </c>
      <c r="E5749" s="1" t="s">
        <v>66</v>
      </c>
      <c r="F5749" s="1" t="s">
        <v>918</v>
      </c>
      <c r="G5749" s="1" t="s">
        <v>919</v>
      </c>
    </row>
    <row r="5750" spans="1:7" x14ac:dyDescent="0.25">
      <c r="A5750" s="1">
        <v>19715046</v>
      </c>
      <c r="B5750" s="1" t="s">
        <v>10164</v>
      </c>
      <c r="C5750" s="1" t="s">
        <v>10165</v>
      </c>
      <c r="D5750" s="1" t="s">
        <v>10166</v>
      </c>
      <c r="E5750" s="1" t="s">
        <v>66</v>
      </c>
      <c r="F5750" s="1" t="s">
        <v>10143</v>
      </c>
      <c r="G5750" s="1" t="s">
        <v>10144</v>
      </c>
    </row>
    <row r="5751" spans="1:7" x14ac:dyDescent="0.25">
      <c r="A5751" s="1">
        <v>19716001</v>
      </c>
      <c r="B5751" s="1" t="s">
        <v>12687</v>
      </c>
      <c r="C5751" s="1" t="s">
        <v>12715</v>
      </c>
      <c r="D5751" s="1" t="s">
        <v>12716</v>
      </c>
      <c r="E5751" s="1" t="s">
        <v>65</v>
      </c>
      <c r="F5751" s="1" t="s">
        <v>103</v>
      </c>
      <c r="G5751" s="1" t="s">
        <v>4339</v>
      </c>
    </row>
    <row r="5752" spans="1:7" x14ac:dyDescent="0.25">
      <c r="A5752" s="1">
        <v>19716002</v>
      </c>
      <c r="B5752" s="1" t="s">
        <v>12690</v>
      </c>
      <c r="C5752" s="1" t="s">
        <v>14618</v>
      </c>
      <c r="D5752" s="1" t="s">
        <v>14619</v>
      </c>
      <c r="E5752" s="1" t="s">
        <v>65</v>
      </c>
      <c r="F5752" s="1" t="s">
        <v>103</v>
      </c>
      <c r="G5752" s="1" t="s">
        <v>4339</v>
      </c>
    </row>
    <row r="5753" spans="1:7" x14ac:dyDescent="0.25">
      <c r="A5753" s="1">
        <v>19716004</v>
      </c>
      <c r="B5753" s="1" t="s">
        <v>12693</v>
      </c>
      <c r="C5753" s="1" t="s">
        <v>12694</v>
      </c>
      <c r="D5753" s="1" t="s">
        <v>12695</v>
      </c>
      <c r="E5753" s="1" t="s">
        <v>65</v>
      </c>
      <c r="F5753" s="1" t="s">
        <v>103</v>
      </c>
      <c r="G5753" s="1" t="s">
        <v>4339</v>
      </c>
    </row>
    <row r="5754" spans="1:7" x14ac:dyDescent="0.25">
      <c r="A5754" s="1">
        <v>19716008</v>
      </c>
      <c r="B5754" s="1" t="s">
        <v>12696</v>
      </c>
      <c r="C5754" s="1" t="s">
        <v>12697</v>
      </c>
      <c r="D5754" s="1" t="s">
        <v>12698</v>
      </c>
      <c r="E5754" s="1" t="s">
        <v>66</v>
      </c>
      <c r="F5754" s="1" t="s">
        <v>4519</v>
      </c>
      <c r="G5754" s="1" t="s">
        <v>4520</v>
      </c>
    </row>
    <row r="5755" spans="1:7" x14ac:dyDescent="0.25">
      <c r="A5755" s="1">
        <v>19716011</v>
      </c>
      <c r="B5755" s="1" t="s">
        <v>12705</v>
      </c>
      <c r="C5755" s="1" t="s">
        <v>12706</v>
      </c>
      <c r="D5755" s="1" t="s">
        <v>12707</v>
      </c>
      <c r="E5755" s="1" t="s">
        <v>66</v>
      </c>
      <c r="F5755" s="1" t="s">
        <v>4519</v>
      </c>
      <c r="G5755" s="1" t="s">
        <v>4520</v>
      </c>
    </row>
    <row r="5756" spans="1:7" x14ac:dyDescent="0.25">
      <c r="A5756" s="1">
        <v>19716012</v>
      </c>
      <c r="B5756" s="1" t="s">
        <v>12708</v>
      </c>
      <c r="C5756" s="1" t="s">
        <v>12709</v>
      </c>
      <c r="D5756" s="1" t="s">
        <v>12710</v>
      </c>
      <c r="E5756" s="1" t="s">
        <v>66</v>
      </c>
      <c r="F5756" s="1" t="s">
        <v>4519</v>
      </c>
      <c r="G5756" s="1" t="s">
        <v>4520</v>
      </c>
    </row>
    <row r="5757" spans="1:7" x14ac:dyDescent="0.25">
      <c r="A5757" s="1">
        <v>19716020</v>
      </c>
      <c r="B5757" s="1" t="s">
        <v>14620</v>
      </c>
      <c r="C5757" s="1" t="s">
        <v>14621</v>
      </c>
      <c r="D5757" s="1" t="s">
        <v>14622</v>
      </c>
      <c r="E5757" s="1" t="s">
        <v>66</v>
      </c>
      <c r="F5757" s="1" t="s">
        <v>1955</v>
      </c>
      <c r="G5757" s="1" t="s">
        <v>1956</v>
      </c>
    </row>
    <row r="5758" spans="1:7" x14ac:dyDescent="0.25">
      <c r="A5758" s="1">
        <v>19716021</v>
      </c>
      <c r="B5758" s="1" t="s">
        <v>14623</v>
      </c>
      <c r="C5758" s="1" t="s">
        <v>14624</v>
      </c>
      <c r="D5758" s="1" t="s">
        <v>14625</v>
      </c>
      <c r="E5758" s="1" t="s">
        <v>66</v>
      </c>
      <c r="F5758" s="1" t="s">
        <v>1955</v>
      </c>
      <c r="G5758" s="1" t="s">
        <v>1956</v>
      </c>
    </row>
    <row r="5759" spans="1:7" x14ac:dyDescent="0.25">
      <c r="A5759" s="1">
        <v>19716024</v>
      </c>
      <c r="B5759" s="1" t="s">
        <v>14626</v>
      </c>
      <c r="C5759" s="1" t="s">
        <v>14627</v>
      </c>
      <c r="D5759" s="1" t="s">
        <v>14628</v>
      </c>
      <c r="E5759" s="1" t="s">
        <v>66</v>
      </c>
      <c r="F5759" s="1" t="s">
        <v>1955</v>
      </c>
      <c r="G5759" s="1" t="s">
        <v>1956</v>
      </c>
    </row>
    <row r="5760" spans="1:7" x14ac:dyDescent="0.25">
      <c r="A5760" s="1">
        <v>19716025</v>
      </c>
      <c r="B5760" s="1" t="s">
        <v>14629</v>
      </c>
      <c r="C5760" s="1" t="s">
        <v>14630</v>
      </c>
      <c r="D5760" s="1" t="s">
        <v>14631</v>
      </c>
      <c r="E5760" s="1" t="s">
        <v>65</v>
      </c>
      <c r="F5760" s="1" t="s">
        <v>1356</v>
      </c>
      <c r="G5760" s="1" t="s">
        <v>1357</v>
      </c>
    </row>
    <row r="5761" spans="1:7" x14ac:dyDescent="0.25">
      <c r="A5761" s="1">
        <v>19717000</v>
      </c>
      <c r="B5761" s="1" t="s">
        <v>14632</v>
      </c>
      <c r="C5761" s="1" t="s">
        <v>14633</v>
      </c>
      <c r="D5761" s="1" t="s">
        <v>14634</v>
      </c>
      <c r="E5761" s="1" t="s">
        <v>65</v>
      </c>
      <c r="F5761" s="1" t="s">
        <v>398</v>
      </c>
      <c r="G5761" s="1" t="s">
        <v>399</v>
      </c>
    </row>
    <row r="5762" spans="1:7" x14ac:dyDescent="0.25">
      <c r="A5762" s="1">
        <v>19717004</v>
      </c>
      <c r="B5762" s="1" t="s">
        <v>10848</v>
      </c>
      <c r="C5762" s="1" t="s">
        <v>10849</v>
      </c>
      <c r="D5762" s="1" t="s">
        <v>10850</v>
      </c>
      <c r="E5762" s="1" t="s">
        <v>65</v>
      </c>
      <c r="F5762" s="1" t="s">
        <v>398</v>
      </c>
      <c r="G5762" s="1" t="s">
        <v>399</v>
      </c>
    </row>
    <row r="5763" spans="1:7" x14ac:dyDescent="0.25">
      <c r="A5763" s="1">
        <v>19717005</v>
      </c>
      <c r="B5763" s="1" t="s">
        <v>14635</v>
      </c>
      <c r="C5763" s="1" t="s">
        <v>14636</v>
      </c>
      <c r="D5763" s="1" t="s">
        <v>14637</v>
      </c>
      <c r="E5763" s="1" t="s">
        <v>65</v>
      </c>
      <c r="F5763" s="1" t="s">
        <v>398</v>
      </c>
      <c r="G5763" s="1" t="s">
        <v>399</v>
      </c>
    </row>
    <row r="5764" spans="1:7" x14ac:dyDescent="0.25">
      <c r="A5764" s="1">
        <v>19717007</v>
      </c>
      <c r="B5764" s="1" t="s">
        <v>10930</v>
      </c>
      <c r="C5764" s="1" t="s">
        <v>10931</v>
      </c>
      <c r="D5764" s="1" t="s">
        <v>10932</v>
      </c>
      <c r="E5764" s="1" t="s">
        <v>65</v>
      </c>
      <c r="F5764" s="1" t="s">
        <v>398</v>
      </c>
      <c r="G5764" s="1" t="s">
        <v>399</v>
      </c>
    </row>
    <row r="5765" spans="1:7" x14ac:dyDescent="0.25">
      <c r="A5765" s="1">
        <v>19717008</v>
      </c>
      <c r="B5765" s="1" t="s">
        <v>14638</v>
      </c>
      <c r="C5765" s="1" t="s">
        <v>14639</v>
      </c>
      <c r="D5765" s="1" t="s">
        <v>14640</v>
      </c>
      <c r="E5765" s="1" t="s">
        <v>65</v>
      </c>
      <c r="F5765" s="1" t="s">
        <v>398</v>
      </c>
      <c r="G5765" s="1" t="s">
        <v>399</v>
      </c>
    </row>
    <row r="5766" spans="1:7" x14ac:dyDescent="0.25">
      <c r="A5766" s="1">
        <v>19717009</v>
      </c>
      <c r="B5766" s="1" t="s">
        <v>12742</v>
      </c>
      <c r="C5766" s="1" t="s">
        <v>12743</v>
      </c>
      <c r="D5766" s="1" t="s">
        <v>12744</v>
      </c>
      <c r="E5766" s="1" t="s">
        <v>65</v>
      </c>
      <c r="F5766" s="1" t="s">
        <v>398</v>
      </c>
      <c r="G5766" s="1" t="s">
        <v>399</v>
      </c>
    </row>
    <row r="5767" spans="1:7" x14ac:dyDescent="0.25">
      <c r="A5767" s="1">
        <v>19717012</v>
      </c>
      <c r="B5767" s="1" t="s">
        <v>14641</v>
      </c>
      <c r="C5767" s="1" t="s">
        <v>14642</v>
      </c>
      <c r="D5767" s="1" t="s">
        <v>14643</v>
      </c>
      <c r="E5767" s="1" t="s">
        <v>66</v>
      </c>
      <c r="F5767" s="1" t="s">
        <v>14644</v>
      </c>
      <c r="G5767" s="1" t="s">
        <v>14645</v>
      </c>
    </row>
    <row r="5768" spans="1:7" x14ac:dyDescent="0.25">
      <c r="A5768" s="1">
        <v>19717013</v>
      </c>
      <c r="B5768" s="1" t="s">
        <v>14646</v>
      </c>
      <c r="C5768" s="1" t="s">
        <v>14647</v>
      </c>
      <c r="D5768" s="1" t="s">
        <v>14648</v>
      </c>
      <c r="E5768" s="1" t="s">
        <v>66</v>
      </c>
      <c r="F5768" s="1" t="s">
        <v>398</v>
      </c>
      <c r="G5768" s="1" t="s">
        <v>399</v>
      </c>
    </row>
    <row r="5769" spans="1:7" x14ac:dyDescent="0.25">
      <c r="A5769" s="1">
        <v>19717014</v>
      </c>
      <c r="B5769" s="1" t="s">
        <v>10927</v>
      </c>
      <c r="C5769" s="1" t="s">
        <v>10928</v>
      </c>
      <c r="D5769" s="1" t="s">
        <v>10929</v>
      </c>
      <c r="E5769" s="1" t="s">
        <v>66</v>
      </c>
      <c r="F5769" s="1" t="s">
        <v>398</v>
      </c>
      <c r="G5769" s="1" t="s">
        <v>399</v>
      </c>
    </row>
    <row r="5770" spans="1:7" x14ac:dyDescent="0.25">
      <c r="A5770" s="1">
        <v>19717015</v>
      </c>
      <c r="B5770" s="1" t="s">
        <v>14649</v>
      </c>
      <c r="C5770" s="1" t="s">
        <v>14650</v>
      </c>
      <c r="D5770" s="1" t="s">
        <v>14651</v>
      </c>
      <c r="E5770" s="1" t="s">
        <v>66</v>
      </c>
      <c r="F5770" s="1" t="s">
        <v>398</v>
      </c>
      <c r="G5770" s="1" t="s">
        <v>399</v>
      </c>
    </row>
    <row r="5771" spans="1:7" x14ac:dyDescent="0.25">
      <c r="A5771" s="1">
        <v>19718000</v>
      </c>
      <c r="B5771" s="1" t="s">
        <v>14652</v>
      </c>
      <c r="C5771" s="1" t="s">
        <v>14653</v>
      </c>
      <c r="D5771" s="1" t="s">
        <v>14654</v>
      </c>
      <c r="E5771" s="1" t="s">
        <v>66</v>
      </c>
      <c r="F5771" s="1" t="s">
        <v>14655</v>
      </c>
      <c r="G5771" s="1" t="s">
        <v>14656</v>
      </c>
    </row>
    <row r="5772" spans="1:7" x14ac:dyDescent="0.25">
      <c r="A5772" s="1">
        <v>19718001</v>
      </c>
      <c r="B5772" s="1" t="s">
        <v>14657</v>
      </c>
      <c r="C5772" s="1" t="s">
        <v>14658</v>
      </c>
      <c r="D5772" s="1" t="s">
        <v>14659</v>
      </c>
      <c r="E5772" s="1" t="s">
        <v>66</v>
      </c>
      <c r="F5772" s="1" t="s">
        <v>14655</v>
      </c>
      <c r="G5772" s="1" t="s">
        <v>14656</v>
      </c>
    </row>
    <row r="5773" spans="1:7" x14ac:dyDescent="0.25">
      <c r="A5773" s="1">
        <v>19718003</v>
      </c>
      <c r="B5773" s="1" t="s">
        <v>946</v>
      </c>
      <c r="C5773" s="1" t="s">
        <v>947</v>
      </c>
      <c r="D5773" s="1" t="s">
        <v>948</v>
      </c>
      <c r="E5773" s="1" t="s">
        <v>65</v>
      </c>
      <c r="F5773" s="1" t="s">
        <v>398</v>
      </c>
      <c r="G5773" s="1" t="s">
        <v>399</v>
      </c>
    </row>
    <row r="5774" spans="1:7" x14ac:dyDescent="0.25">
      <c r="A5774" s="1">
        <v>19718009</v>
      </c>
      <c r="B5774" s="1" t="s">
        <v>12759</v>
      </c>
      <c r="C5774" s="1" t="s">
        <v>12760</v>
      </c>
      <c r="D5774" s="1" t="s">
        <v>12761</v>
      </c>
      <c r="E5774" s="1" t="s">
        <v>65</v>
      </c>
      <c r="F5774" s="1" t="s">
        <v>398</v>
      </c>
      <c r="G5774" s="1" t="s">
        <v>399</v>
      </c>
    </row>
    <row r="5775" spans="1:7" x14ac:dyDescent="0.25">
      <c r="A5775" s="1">
        <v>19718010</v>
      </c>
      <c r="B5775" s="1" t="s">
        <v>943</v>
      </c>
      <c r="C5775" s="1" t="s">
        <v>944</v>
      </c>
      <c r="D5775" s="1" t="s">
        <v>945</v>
      </c>
      <c r="E5775" s="1" t="s">
        <v>65</v>
      </c>
      <c r="F5775" s="1" t="s">
        <v>398</v>
      </c>
      <c r="G5775" s="1" t="s">
        <v>399</v>
      </c>
    </row>
    <row r="5776" spans="1:7" x14ac:dyDescent="0.25">
      <c r="A5776" s="1">
        <v>19718013</v>
      </c>
      <c r="B5776" s="1" t="s">
        <v>10167</v>
      </c>
      <c r="C5776" s="1" t="s">
        <v>14660</v>
      </c>
      <c r="D5776" s="1" t="s">
        <v>14661</v>
      </c>
      <c r="E5776" s="1" t="s">
        <v>66</v>
      </c>
      <c r="F5776" s="1" t="s">
        <v>2903</v>
      </c>
      <c r="G5776" s="1" t="s">
        <v>2904</v>
      </c>
    </row>
    <row r="5777" spans="1:7" x14ac:dyDescent="0.25">
      <c r="A5777" s="1">
        <v>19718016</v>
      </c>
      <c r="B5777" s="1" t="s">
        <v>14662</v>
      </c>
      <c r="C5777" s="1" t="s">
        <v>14663</v>
      </c>
      <c r="D5777" s="1" t="s">
        <v>14664</v>
      </c>
      <c r="E5777" s="1" t="s">
        <v>66</v>
      </c>
      <c r="F5777" s="1" t="s">
        <v>398</v>
      </c>
      <c r="G5777" s="1" t="s">
        <v>399</v>
      </c>
    </row>
    <row r="5778" spans="1:7" x14ac:dyDescent="0.25">
      <c r="A5778" s="1">
        <v>19718017</v>
      </c>
      <c r="B5778" s="1" t="s">
        <v>10169</v>
      </c>
      <c r="C5778" s="1" t="s">
        <v>10170</v>
      </c>
      <c r="D5778" s="1" t="s">
        <v>10171</v>
      </c>
      <c r="E5778" s="1" t="s">
        <v>65</v>
      </c>
      <c r="F5778" s="1" t="s">
        <v>398</v>
      </c>
      <c r="G5778" s="1" t="s">
        <v>399</v>
      </c>
    </row>
    <row r="5779" spans="1:7" x14ac:dyDescent="0.25">
      <c r="A5779" s="1">
        <v>19718018</v>
      </c>
      <c r="B5779" s="1" t="s">
        <v>10172</v>
      </c>
      <c r="C5779" s="1" t="s">
        <v>10173</v>
      </c>
      <c r="D5779" s="1" t="s">
        <v>10174</v>
      </c>
      <c r="E5779" s="1" t="s">
        <v>65</v>
      </c>
      <c r="F5779" s="1" t="s">
        <v>398</v>
      </c>
      <c r="G5779" s="1" t="s">
        <v>399</v>
      </c>
    </row>
    <row r="5780" spans="1:7" x14ac:dyDescent="0.25">
      <c r="A5780" s="1">
        <v>19718019</v>
      </c>
      <c r="B5780" s="1" t="s">
        <v>4161</v>
      </c>
      <c r="C5780" s="1" t="s">
        <v>4162</v>
      </c>
      <c r="D5780" s="1" t="s">
        <v>4163</v>
      </c>
      <c r="E5780" s="1" t="s">
        <v>65</v>
      </c>
      <c r="F5780" s="1" t="s">
        <v>398</v>
      </c>
      <c r="G5780" s="1" t="s">
        <v>399</v>
      </c>
    </row>
    <row r="5781" spans="1:7" x14ac:dyDescent="0.25">
      <c r="A5781" s="1">
        <v>19718020</v>
      </c>
      <c r="B5781" s="1" t="s">
        <v>14665</v>
      </c>
      <c r="C5781" s="1" t="s">
        <v>14666</v>
      </c>
      <c r="D5781" s="1" t="s">
        <v>14667</v>
      </c>
      <c r="E5781" s="1" t="s">
        <v>65</v>
      </c>
      <c r="F5781" s="1" t="s">
        <v>398</v>
      </c>
      <c r="G5781" s="1" t="s">
        <v>399</v>
      </c>
    </row>
    <row r="5782" spans="1:7" x14ac:dyDescent="0.25">
      <c r="A5782" s="1">
        <v>19718021</v>
      </c>
      <c r="B5782" s="1" t="s">
        <v>10175</v>
      </c>
      <c r="C5782" s="1" t="s">
        <v>10176</v>
      </c>
      <c r="D5782" s="1" t="s">
        <v>10177</v>
      </c>
      <c r="E5782" s="1" t="s">
        <v>65</v>
      </c>
      <c r="F5782" s="1" t="s">
        <v>398</v>
      </c>
      <c r="G5782" s="1" t="s">
        <v>399</v>
      </c>
    </row>
    <row r="5783" spans="1:7" x14ac:dyDescent="0.25">
      <c r="A5783" s="1">
        <v>19718022</v>
      </c>
      <c r="B5783" s="1" t="s">
        <v>10854</v>
      </c>
      <c r="C5783" s="1" t="s">
        <v>10855</v>
      </c>
      <c r="D5783" s="1" t="s">
        <v>10856</v>
      </c>
      <c r="E5783" s="1" t="s">
        <v>65</v>
      </c>
      <c r="F5783" s="1" t="s">
        <v>398</v>
      </c>
      <c r="G5783" s="1" t="s">
        <v>399</v>
      </c>
    </row>
    <row r="5784" spans="1:7" x14ac:dyDescent="0.25">
      <c r="A5784" s="1">
        <v>19718023</v>
      </c>
      <c r="B5784" s="1" t="s">
        <v>4161</v>
      </c>
      <c r="C5784" s="1" t="s">
        <v>4162</v>
      </c>
      <c r="D5784" s="1" t="s">
        <v>4163</v>
      </c>
      <c r="E5784" s="1" t="s">
        <v>66</v>
      </c>
      <c r="F5784" s="1" t="s">
        <v>941</v>
      </c>
      <c r="G5784" s="1" t="s">
        <v>942</v>
      </c>
    </row>
    <row r="5785" spans="1:7" x14ac:dyDescent="0.25">
      <c r="A5785" s="1">
        <v>19718024</v>
      </c>
      <c r="B5785" s="1" t="s">
        <v>10175</v>
      </c>
      <c r="C5785" s="1" t="s">
        <v>10176</v>
      </c>
      <c r="D5785" s="1" t="s">
        <v>10177</v>
      </c>
      <c r="E5785" s="1" t="s">
        <v>66</v>
      </c>
      <c r="F5785" s="1" t="s">
        <v>2286</v>
      </c>
      <c r="G5785" s="1" t="s">
        <v>2287</v>
      </c>
    </row>
    <row r="5786" spans="1:7" x14ac:dyDescent="0.25">
      <c r="A5786" s="1">
        <v>19718028</v>
      </c>
      <c r="B5786" s="1" t="s">
        <v>12745</v>
      </c>
      <c r="C5786" s="1" t="s">
        <v>12746</v>
      </c>
      <c r="D5786" s="1" t="s">
        <v>12747</v>
      </c>
      <c r="E5786" s="1" t="s">
        <v>66</v>
      </c>
      <c r="F5786" s="1" t="s">
        <v>957</v>
      </c>
      <c r="G5786" s="1" t="s">
        <v>958</v>
      </c>
    </row>
    <row r="5787" spans="1:7" x14ac:dyDescent="0.25">
      <c r="A5787" s="1">
        <v>19718035</v>
      </c>
      <c r="B5787" s="1" t="s">
        <v>12759</v>
      </c>
      <c r="C5787" s="1" t="s">
        <v>12760</v>
      </c>
      <c r="D5787" s="1" t="s">
        <v>12761</v>
      </c>
      <c r="E5787" s="1" t="s">
        <v>66</v>
      </c>
      <c r="F5787" s="1" t="s">
        <v>2286</v>
      </c>
      <c r="G5787" s="1" t="s">
        <v>2287</v>
      </c>
    </row>
    <row r="5788" spans="1:7" x14ac:dyDescent="0.25">
      <c r="A5788" s="1">
        <v>19718037</v>
      </c>
      <c r="B5788" s="1" t="s">
        <v>12762</v>
      </c>
      <c r="C5788" s="1" t="s">
        <v>12763</v>
      </c>
      <c r="D5788" s="1" t="s">
        <v>12764</v>
      </c>
      <c r="E5788" s="1" t="s">
        <v>66</v>
      </c>
      <c r="F5788" s="1" t="s">
        <v>2286</v>
      </c>
      <c r="G5788" s="1" t="s">
        <v>2287</v>
      </c>
    </row>
    <row r="5789" spans="1:7" x14ac:dyDescent="0.25">
      <c r="A5789" s="1">
        <v>19718039</v>
      </c>
      <c r="B5789" s="1" t="s">
        <v>938</v>
      </c>
      <c r="C5789" s="1" t="s">
        <v>939</v>
      </c>
      <c r="D5789" s="1" t="s">
        <v>940</v>
      </c>
      <c r="E5789" s="1" t="s">
        <v>65</v>
      </c>
      <c r="F5789" s="1" t="s">
        <v>6735</v>
      </c>
      <c r="G5789" s="1" t="s">
        <v>199</v>
      </c>
    </row>
    <row r="5790" spans="1:7" x14ac:dyDescent="0.25">
      <c r="A5790" s="1">
        <v>19718040</v>
      </c>
      <c r="B5790" s="1" t="s">
        <v>14668</v>
      </c>
      <c r="C5790" s="1" t="s">
        <v>14669</v>
      </c>
      <c r="D5790" s="1" t="s">
        <v>14670</v>
      </c>
      <c r="E5790" s="1" t="s">
        <v>65</v>
      </c>
      <c r="F5790" s="1" t="s">
        <v>398</v>
      </c>
      <c r="G5790" s="1" t="s">
        <v>399</v>
      </c>
    </row>
    <row r="5791" spans="1:7" x14ac:dyDescent="0.25">
      <c r="A5791" s="1">
        <v>19718041</v>
      </c>
      <c r="B5791" s="1" t="s">
        <v>12765</v>
      </c>
      <c r="C5791" s="1" t="s">
        <v>12766</v>
      </c>
      <c r="D5791" s="1" t="s">
        <v>12767</v>
      </c>
      <c r="E5791" s="1" t="s">
        <v>66</v>
      </c>
      <c r="F5791" s="1" t="s">
        <v>300</v>
      </c>
      <c r="G5791" s="1" t="s">
        <v>301</v>
      </c>
    </row>
    <row r="5792" spans="1:7" x14ac:dyDescent="0.25">
      <c r="A5792" s="1">
        <v>19718045</v>
      </c>
      <c r="B5792" s="1" t="s">
        <v>14671</v>
      </c>
      <c r="C5792" s="1" t="s">
        <v>14672</v>
      </c>
      <c r="D5792" s="1" t="s">
        <v>14673</v>
      </c>
      <c r="E5792" s="1" t="s">
        <v>65</v>
      </c>
      <c r="F5792" s="1" t="s">
        <v>398</v>
      </c>
      <c r="G5792" s="1" t="s">
        <v>399</v>
      </c>
    </row>
    <row r="5793" spans="1:7" x14ac:dyDescent="0.25">
      <c r="A5793" s="1">
        <v>19718046</v>
      </c>
      <c r="B5793" s="1" t="s">
        <v>10178</v>
      </c>
      <c r="C5793" s="1" t="s">
        <v>10179</v>
      </c>
      <c r="D5793" s="1" t="s">
        <v>10180</v>
      </c>
      <c r="E5793" s="1" t="s">
        <v>66</v>
      </c>
      <c r="F5793" s="1" t="s">
        <v>2903</v>
      </c>
      <c r="G5793" s="1" t="s">
        <v>2904</v>
      </c>
    </row>
    <row r="5794" spans="1:7" x14ac:dyDescent="0.25">
      <c r="A5794" s="1">
        <v>19718047</v>
      </c>
      <c r="B5794" s="1" t="s">
        <v>14674</v>
      </c>
      <c r="C5794" s="1" t="s">
        <v>14675</v>
      </c>
      <c r="D5794" s="1" t="s">
        <v>14676</v>
      </c>
      <c r="E5794" s="1" t="s">
        <v>66</v>
      </c>
      <c r="F5794" s="1" t="s">
        <v>941</v>
      </c>
      <c r="G5794" s="1" t="s">
        <v>942</v>
      </c>
    </row>
    <row r="5795" spans="1:7" x14ac:dyDescent="0.25">
      <c r="A5795" s="1">
        <v>19718052</v>
      </c>
      <c r="B5795" s="1" t="s">
        <v>938</v>
      </c>
      <c r="C5795" s="1" t="s">
        <v>939</v>
      </c>
      <c r="D5795" s="1" t="s">
        <v>940</v>
      </c>
      <c r="E5795" s="1" t="s">
        <v>66</v>
      </c>
      <c r="F5795" s="1" t="s">
        <v>941</v>
      </c>
      <c r="G5795" s="1" t="s">
        <v>942</v>
      </c>
    </row>
    <row r="5796" spans="1:7" x14ac:dyDescent="0.25">
      <c r="A5796" s="1">
        <v>19718053</v>
      </c>
      <c r="B5796" s="1" t="s">
        <v>14674</v>
      </c>
      <c r="C5796" s="1" t="s">
        <v>14675</v>
      </c>
      <c r="D5796" s="1" t="s">
        <v>14676</v>
      </c>
      <c r="E5796" s="1" t="s">
        <v>65</v>
      </c>
      <c r="F5796" s="1" t="s">
        <v>398</v>
      </c>
      <c r="G5796" s="1" t="s">
        <v>399</v>
      </c>
    </row>
    <row r="5797" spans="1:7" x14ac:dyDescent="0.25">
      <c r="A5797" s="1">
        <v>19718054</v>
      </c>
      <c r="B5797" s="1" t="s">
        <v>14677</v>
      </c>
      <c r="C5797" s="1" t="s">
        <v>14678</v>
      </c>
      <c r="D5797" s="1" t="s">
        <v>14679</v>
      </c>
      <c r="E5797" s="1" t="s">
        <v>65</v>
      </c>
      <c r="F5797" s="1" t="s">
        <v>398</v>
      </c>
      <c r="G5797" s="1" t="s">
        <v>399</v>
      </c>
    </row>
    <row r="5798" spans="1:7" x14ac:dyDescent="0.25">
      <c r="A5798" s="1">
        <v>19718059</v>
      </c>
      <c r="B5798" s="1" t="s">
        <v>10181</v>
      </c>
      <c r="C5798" s="1" t="s">
        <v>10182</v>
      </c>
      <c r="D5798" s="1" t="s">
        <v>10183</v>
      </c>
      <c r="E5798" s="1" t="s">
        <v>66</v>
      </c>
      <c r="F5798" s="1" t="s">
        <v>941</v>
      </c>
      <c r="G5798" s="1" t="s">
        <v>942</v>
      </c>
    </row>
    <row r="5799" spans="1:7" x14ac:dyDescent="0.25">
      <c r="A5799" s="1">
        <v>19718060</v>
      </c>
      <c r="B5799" s="1" t="s">
        <v>14680</v>
      </c>
      <c r="C5799" s="1" t="s">
        <v>14681</v>
      </c>
      <c r="D5799" s="1" t="s">
        <v>14682</v>
      </c>
      <c r="E5799" s="1" t="s">
        <v>66</v>
      </c>
      <c r="F5799" s="1" t="s">
        <v>10184</v>
      </c>
      <c r="G5799" s="1" t="s">
        <v>10185</v>
      </c>
    </row>
    <row r="5800" spans="1:7" x14ac:dyDescent="0.25">
      <c r="A5800" s="1">
        <v>19718061</v>
      </c>
      <c r="B5800" s="1" t="s">
        <v>10186</v>
      </c>
      <c r="C5800" s="1" t="s">
        <v>10187</v>
      </c>
      <c r="D5800" s="1" t="s">
        <v>10188</v>
      </c>
      <c r="E5800" s="1" t="s">
        <v>65</v>
      </c>
      <c r="F5800" s="1" t="s">
        <v>398</v>
      </c>
      <c r="G5800" s="1" t="s">
        <v>399</v>
      </c>
    </row>
    <row r="5801" spans="1:7" x14ac:dyDescent="0.25">
      <c r="A5801" s="1">
        <v>19718062</v>
      </c>
      <c r="B5801" s="1" t="s">
        <v>14683</v>
      </c>
      <c r="C5801" s="1" t="s">
        <v>14684</v>
      </c>
      <c r="D5801" s="1" t="s">
        <v>14685</v>
      </c>
      <c r="E5801" s="1" t="s">
        <v>65</v>
      </c>
      <c r="F5801" s="1" t="s">
        <v>4305</v>
      </c>
      <c r="G5801" s="1" t="s">
        <v>4306</v>
      </c>
    </row>
    <row r="5802" spans="1:7" x14ac:dyDescent="0.25">
      <c r="A5802" s="1">
        <v>19719002</v>
      </c>
      <c r="B5802" s="1" t="s">
        <v>12795</v>
      </c>
      <c r="C5802" s="1" t="s">
        <v>14686</v>
      </c>
      <c r="D5802" s="1" t="s">
        <v>14687</v>
      </c>
      <c r="E5802" s="1" t="s">
        <v>66</v>
      </c>
      <c r="F5802" s="1" t="s">
        <v>1656</v>
      </c>
      <c r="G5802" s="1" t="s">
        <v>1657</v>
      </c>
    </row>
    <row r="5803" spans="1:7" x14ac:dyDescent="0.25">
      <c r="A5803" s="1">
        <v>19719005</v>
      </c>
      <c r="B5803" s="1" t="s">
        <v>1304</v>
      </c>
      <c r="C5803" s="1" t="s">
        <v>1305</v>
      </c>
      <c r="D5803" s="1" t="s">
        <v>1306</v>
      </c>
      <c r="E5803" s="1" t="s">
        <v>65</v>
      </c>
      <c r="F5803" s="1" t="s">
        <v>398</v>
      </c>
      <c r="G5803" s="1" t="s">
        <v>399</v>
      </c>
    </row>
    <row r="5804" spans="1:7" x14ac:dyDescent="0.25">
      <c r="A5804" s="1">
        <v>19719011</v>
      </c>
      <c r="B5804" s="1" t="s">
        <v>14688</v>
      </c>
      <c r="C5804" s="1" t="s">
        <v>14689</v>
      </c>
      <c r="D5804" s="1" t="s">
        <v>14690</v>
      </c>
      <c r="E5804" s="1" t="s">
        <v>66</v>
      </c>
      <c r="F5804" s="1" t="s">
        <v>398</v>
      </c>
      <c r="G5804" s="1" t="s">
        <v>399</v>
      </c>
    </row>
    <row r="5805" spans="1:7" x14ac:dyDescent="0.25">
      <c r="A5805" s="1">
        <v>19719027</v>
      </c>
      <c r="B5805" s="1" t="s">
        <v>10189</v>
      </c>
      <c r="C5805" s="1" t="s">
        <v>14686</v>
      </c>
      <c r="D5805" s="1" t="s">
        <v>14687</v>
      </c>
      <c r="E5805" s="1" t="s">
        <v>65</v>
      </c>
      <c r="F5805" s="1" t="s">
        <v>931</v>
      </c>
      <c r="G5805" s="1" t="s">
        <v>932</v>
      </c>
    </row>
    <row r="5806" spans="1:7" x14ac:dyDescent="0.25">
      <c r="A5806" s="1">
        <v>19720004</v>
      </c>
      <c r="B5806" s="1" t="s">
        <v>12858</v>
      </c>
      <c r="C5806" s="1" t="s">
        <v>14691</v>
      </c>
      <c r="D5806" s="1" t="s">
        <v>12860</v>
      </c>
      <c r="E5806" s="1" t="s">
        <v>65</v>
      </c>
      <c r="F5806" s="1" t="s">
        <v>965</v>
      </c>
      <c r="G5806" s="1" t="s">
        <v>966</v>
      </c>
    </row>
    <row r="5807" spans="1:7" x14ac:dyDescent="0.25">
      <c r="A5807" s="1">
        <v>19720005</v>
      </c>
      <c r="B5807" s="1" t="s">
        <v>12861</v>
      </c>
      <c r="C5807" s="1" t="s">
        <v>12862</v>
      </c>
      <c r="D5807" s="1" t="s">
        <v>12863</v>
      </c>
      <c r="E5807" s="1" t="s">
        <v>65</v>
      </c>
      <c r="F5807" s="1" t="s">
        <v>965</v>
      </c>
      <c r="G5807" s="1" t="s">
        <v>966</v>
      </c>
    </row>
    <row r="5808" spans="1:7" x14ac:dyDescent="0.25">
      <c r="A5808" s="1">
        <v>19724000</v>
      </c>
      <c r="B5808" s="1" t="s">
        <v>12864</v>
      </c>
      <c r="C5808" s="1" t="s">
        <v>12865</v>
      </c>
      <c r="D5808" s="1" t="s">
        <v>12866</v>
      </c>
      <c r="E5808" s="1" t="s">
        <v>65</v>
      </c>
      <c r="F5808" s="1" t="s">
        <v>3393</v>
      </c>
      <c r="G5808" s="1" t="s">
        <v>3394</v>
      </c>
    </row>
    <row r="5809" spans="1:7" x14ac:dyDescent="0.25">
      <c r="A5809" s="1">
        <v>19724002</v>
      </c>
      <c r="B5809" s="1" t="s">
        <v>14692</v>
      </c>
      <c r="C5809" s="1" t="s">
        <v>14693</v>
      </c>
      <c r="D5809" s="1" t="s">
        <v>14694</v>
      </c>
      <c r="E5809" s="1" t="s">
        <v>65</v>
      </c>
      <c r="F5809" s="1" t="s">
        <v>3393</v>
      </c>
      <c r="G5809" s="1" t="s">
        <v>3394</v>
      </c>
    </row>
    <row r="5810" spans="1:7" x14ac:dyDescent="0.25">
      <c r="A5810" s="1">
        <v>19724003</v>
      </c>
      <c r="B5810" s="1" t="s">
        <v>10190</v>
      </c>
      <c r="C5810" s="1" t="s">
        <v>10191</v>
      </c>
      <c r="D5810" s="1" t="s">
        <v>10192</v>
      </c>
      <c r="E5810" s="1" t="s">
        <v>65</v>
      </c>
      <c r="F5810" s="1" t="s">
        <v>3393</v>
      </c>
      <c r="G5810" s="1" t="s">
        <v>3394</v>
      </c>
    </row>
    <row r="5811" spans="1:7" x14ac:dyDescent="0.25">
      <c r="A5811" s="1">
        <v>19724004</v>
      </c>
      <c r="B5811" s="1" t="s">
        <v>14695</v>
      </c>
      <c r="C5811" s="1" t="s">
        <v>14696</v>
      </c>
      <c r="D5811" s="1" t="s">
        <v>14697</v>
      </c>
      <c r="E5811" s="1" t="s">
        <v>65</v>
      </c>
      <c r="F5811" s="1" t="s">
        <v>3393</v>
      </c>
      <c r="G5811" s="1" t="s">
        <v>3394</v>
      </c>
    </row>
    <row r="5812" spans="1:7" x14ac:dyDescent="0.25">
      <c r="A5812" s="1">
        <v>19724005</v>
      </c>
      <c r="B5812" s="1" t="s">
        <v>12870</v>
      </c>
      <c r="C5812" s="1" t="s">
        <v>12871</v>
      </c>
      <c r="D5812" s="1" t="s">
        <v>12872</v>
      </c>
      <c r="E5812" s="1" t="s">
        <v>65</v>
      </c>
      <c r="F5812" s="1" t="s">
        <v>3393</v>
      </c>
      <c r="G5812" s="1" t="s">
        <v>3394</v>
      </c>
    </row>
    <row r="5813" spans="1:7" x14ac:dyDescent="0.25">
      <c r="A5813" s="1">
        <v>19724006</v>
      </c>
      <c r="B5813" s="1" t="s">
        <v>10193</v>
      </c>
      <c r="C5813" s="1" t="s">
        <v>10194</v>
      </c>
      <c r="D5813" s="1" t="s">
        <v>10195</v>
      </c>
      <c r="E5813" s="1" t="s">
        <v>65</v>
      </c>
      <c r="F5813" s="1" t="s">
        <v>3393</v>
      </c>
      <c r="G5813" s="1" t="s">
        <v>3394</v>
      </c>
    </row>
    <row r="5814" spans="1:7" x14ac:dyDescent="0.25">
      <c r="A5814" s="1">
        <v>19724007</v>
      </c>
      <c r="B5814" s="1" t="s">
        <v>10190</v>
      </c>
      <c r="C5814" s="1" t="s">
        <v>10191</v>
      </c>
      <c r="D5814" s="1" t="s">
        <v>10192</v>
      </c>
      <c r="E5814" s="1" t="s">
        <v>66</v>
      </c>
      <c r="F5814" s="1" t="s">
        <v>14698</v>
      </c>
      <c r="G5814" s="1" t="s">
        <v>14699</v>
      </c>
    </row>
    <row r="5815" spans="1:7" x14ac:dyDescent="0.25">
      <c r="A5815" s="1">
        <v>19724008</v>
      </c>
      <c r="B5815" s="1" t="s">
        <v>10190</v>
      </c>
      <c r="C5815" s="1" t="s">
        <v>10191</v>
      </c>
      <c r="D5815" s="1" t="s">
        <v>10192</v>
      </c>
      <c r="E5815" s="1" t="s">
        <v>66</v>
      </c>
      <c r="F5815" s="1" t="s">
        <v>9627</v>
      </c>
      <c r="G5815" s="1" t="s">
        <v>9628</v>
      </c>
    </row>
    <row r="5816" spans="1:7" x14ac:dyDescent="0.25">
      <c r="A5816" s="1">
        <v>19724009</v>
      </c>
      <c r="B5816" s="1" t="s">
        <v>12867</v>
      </c>
      <c r="C5816" s="1" t="s">
        <v>12868</v>
      </c>
      <c r="D5816" s="1" t="s">
        <v>12869</v>
      </c>
      <c r="E5816" s="1" t="s">
        <v>66</v>
      </c>
      <c r="F5816" s="1" t="s">
        <v>9627</v>
      </c>
      <c r="G5816" s="1" t="s">
        <v>9628</v>
      </c>
    </row>
    <row r="5817" spans="1:7" x14ac:dyDescent="0.25">
      <c r="A5817" s="1">
        <v>19724017</v>
      </c>
      <c r="B5817" s="1" t="s">
        <v>14700</v>
      </c>
      <c r="C5817" s="1" t="s">
        <v>14701</v>
      </c>
      <c r="D5817" s="1" t="s">
        <v>14702</v>
      </c>
      <c r="E5817" s="1" t="s">
        <v>65</v>
      </c>
      <c r="F5817" s="1" t="s">
        <v>149</v>
      </c>
      <c r="G5817" s="1" t="s">
        <v>150</v>
      </c>
    </row>
    <row r="5818" spans="1:7" x14ac:dyDescent="0.25">
      <c r="A5818" s="1">
        <v>19724018</v>
      </c>
      <c r="B5818" s="1" t="s">
        <v>632</v>
      </c>
      <c r="C5818" s="1" t="s">
        <v>633</v>
      </c>
      <c r="D5818" s="1" t="s">
        <v>634</v>
      </c>
      <c r="E5818" s="1" t="s">
        <v>65</v>
      </c>
      <c r="F5818" s="1" t="s">
        <v>149</v>
      </c>
      <c r="G5818" s="1" t="s">
        <v>150</v>
      </c>
    </row>
    <row r="5819" spans="1:7" x14ac:dyDescent="0.25">
      <c r="A5819" s="1">
        <v>19724019</v>
      </c>
      <c r="B5819" s="1" t="s">
        <v>3997</v>
      </c>
      <c r="C5819" s="1" t="s">
        <v>3998</v>
      </c>
      <c r="D5819" s="1" t="s">
        <v>3999</v>
      </c>
      <c r="E5819" s="1" t="s">
        <v>65</v>
      </c>
      <c r="F5819" s="1" t="s">
        <v>149</v>
      </c>
      <c r="G5819" s="1" t="s">
        <v>150</v>
      </c>
    </row>
    <row r="5820" spans="1:7" x14ac:dyDescent="0.25">
      <c r="A5820" s="1">
        <v>19724020</v>
      </c>
      <c r="B5820" s="1" t="s">
        <v>14703</v>
      </c>
      <c r="C5820" s="1" t="s">
        <v>14704</v>
      </c>
      <c r="D5820" s="1" t="s">
        <v>14705</v>
      </c>
      <c r="E5820" s="1" t="s">
        <v>65</v>
      </c>
      <c r="F5820" s="1" t="s">
        <v>149</v>
      </c>
      <c r="G5820" s="1" t="s">
        <v>150</v>
      </c>
    </row>
    <row r="5821" spans="1:7" x14ac:dyDescent="0.25">
      <c r="A5821" s="1">
        <v>19724021</v>
      </c>
      <c r="B5821" s="1" t="s">
        <v>14706</v>
      </c>
      <c r="C5821" s="1" t="s">
        <v>14707</v>
      </c>
      <c r="D5821" s="1" t="s">
        <v>14708</v>
      </c>
      <c r="E5821" s="1" t="s">
        <v>65</v>
      </c>
      <c r="F5821" s="1" t="s">
        <v>149</v>
      </c>
      <c r="G5821" s="1" t="s">
        <v>150</v>
      </c>
    </row>
    <row r="5822" spans="1:7" x14ac:dyDescent="0.25">
      <c r="A5822" s="1">
        <v>19724022</v>
      </c>
      <c r="B5822" s="1" t="s">
        <v>14709</v>
      </c>
      <c r="C5822" s="1" t="s">
        <v>14710</v>
      </c>
      <c r="D5822" s="1" t="s">
        <v>14711</v>
      </c>
      <c r="E5822" s="1" t="s">
        <v>66</v>
      </c>
      <c r="F5822" s="1" t="s">
        <v>1356</v>
      </c>
      <c r="G5822" s="1" t="s">
        <v>1357</v>
      </c>
    </row>
    <row r="5823" spans="1:7" x14ac:dyDescent="0.25">
      <c r="A5823" s="1">
        <v>19724023</v>
      </c>
      <c r="B5823" s="1" t="s">
        <v>14712</v>
      </c>
      <c r="C5823" s="1" t="s">
        <v>14713</v>
      </c>
      <c r="D5823" s="1" t="s">
        <v>14714</v>
      </c>
      <c r="E5823" s="1" t="s">
        <v>66</v>
      </c>
      <c r="F5823" s="1" t="s">
        <v>1356</v>
      </c>
      <c r="G5823" s="1" t="s">
        <v>1357</v>
      </c>
    </row>
    <row r="5824" spans="1:7" x14ac:dyDescent="0.25">
      <c r="A5824" s="1">
        <v>19724024</v>
      </c>
      <c r="B5824" s="1" t="s">
        <v>14715</v>
      </c>
      <c r="C5824" s="1" t="s">
        <v>14716</v>
      </c>
      <c r="D5824" s="1" t="s">
        <v>14717</v>
      </c>
      <c r="E5824" s="1" t="s">
        <v>66</v>
      </c>
      <c r="F5824" s="1" t="s">
        <v>1356</v>
      </c>
      <c r="G5824" s="1" t="s">
        <v>1357</v>
      </c>
    </row>
    <row r="5825" spans="1:7" x14ac:dyDescent="0.25">
      <c r="A5825" s="1">
        <v>19724025</v>
      </c>
      <c r="B5825" s="1" t="s">
        <v>14718</v>
      </c>
      <c r="C5825" s="1" t="s">
        <v>14719</v>
      </c>
      <c r="D5825" s="1" t="s">
        <v>14720</v>
      </c>
      <c r="E5825" s="1" t="s">
        <v>66</v>
      </c>
      <c r="F5825" s="1" t="s">
        <v>1356</v>
      </c>
      <c r="G5825" s="1" t="s">
        <v>1357</v>
      </c>
    </row>
    <row r="5826" spans="1:7" x14ac:dyDescent="0.25">
      <c r="A5826" s="1">
        <v>19724026</v>
      </c>
      <c r="B5826" s="1" t="s">
        <v>14721</v>
      </c>
      <c r="C5826" s="1" t="s">
        <v>14722</v>
      </c>
      <c r="D5826" s="1" t="s">
        <v>14723</v>
      </c>
      <c r="E5826" s="1" t="s">
        <v>65</v>
      </c>
      <c r="F5826" s="1" t="s">
        <v>1356</v>
      </c>
      <c r="G5826" s="1" t="s">
        <v>1357</v>
      </c>
    </row>
    <row r="5827" spans="1:7" x14ac:dyDescent="0.25">
      <c r="A5827" s="1">
        <v>19724027</v>
      </c>
      <c r="B5827" s="1" t="s">
        <v>14724</v>
      </c>
      <c r="C5827" s="1" t="s">
        <v>14725</v>
      </c>
      <c r="D5827" s="1" t="s">
        <v>14726</v>
      </c>
      <c r="E5827" s="1" t="s">
        <v>65</v>
      </c>
      <c r="F5827" s="1" t="s">
        <v>1356</v>
      </c>
      <c r="G5827" s="1" t="s">
        <v>1357</v>
      </c>
    </row>
    <row r="5828" spans="1:7" x14ac:dyDescent="0.25">
      <c r="A5828" s="1">
        <v>19724028</v>
      </c>
      <c r="B5828" s="1" t="s">
        <v>14727</v>
      </c>
      <c r="C5828" s="1" t="s">
        <v>14728</v>
      </c>
      <c r="D5828" s="1" t="s">
        <v>14729</v>
      </c>
      <c r="E5828" s="1" t="s">
        <v>65</v>
      </c>
      <c r="F5828" s="1" t="s">
        <v>1356</v>
      </c>
      <c r="G5828" s="1" t="s">
        <v>1357</v>
      </c>
    </row>
    <row r="5829" spans="1:7" x14ac:dyDescent="0.25">
      <c r="A5829" s="1">
        <v>19724029</v>
      </c>
      <c r="B5829" s="1" t="s">
        <v>14730</v>
      </c>
      <c r="C5829" s="1" t="s">
        <v>14731</v>
      </c>
      <c r="D5829" s="1" t="s">
        <v>14732</v>
      </c>
      <c r="E5829" s="1" t="s">
        <v>65</v>
      </c>
      <c r="F5829" s="1" t="s">
        <v>1356</v>
      </c>
      <c r="G5829" s="1" t="s">
        <v>1357</v>
      </c>
    </row>
    <row r="5830" spans="1:7" x14ac:dyDescent="0.25">
      <c r="A5830" s="1">
        <v>19724030</v>
      </c>
      <c r="B5830" s="1" t="s">
        <v>14733</v>
      </c>
      <c r="C5830" s="1" t="s">
        <v>14734</v>
      </c>
      <c r="D5830" s="1" t="s">
        <v>14735</v>
      </c>
      <c r="E5830" s="1" t="s">
        <v>65</v>
      </c>
      <c r="F5830" s="1" t="s">
        <v>1356</v>
      </c>
      <c r="G5830" s="1" t="s">
        <v>1357</v>
      </c>
    </row>
    <row r="5831" spans="1:7" x14ac:dyDescent="0.25">
      <c r="A5831" s="1">
        <v>19724031</v>
      </c>
      <c r="B5831" s="1" t="s">
        <v>14736</v>
      </c>
      <c r="C5831" s="1" t="s">
        <v>14737</v>
      </c>
      <c r="D5831" s="1" t="s">
        <v>14738</v>
      </c>
      <c r="E5831" s="1" t="s">
        <v>65</v>
      </c>
      <c r="F5831" s="1" t="s">
        <v>1356</v>
      </c>
      <c r="G5831" s="1" t="s">
        <v>1357</v>
      </c>
    </row>
    <row r="5832" spans="1:7" x14ac:dyDescent="0.25">
      <c r="A5832" s="1">
        <v>19724032</v>
      </c>
      <c r="B5832" s="1" t="s">
        <v>14739</v>
      </c>
      <c r="C5832" s="1" t="s">
        <v>14740</v>
      </c>
      <c r="D5832" s="1" t="s">
        <v>14741</v>
      </c>
      <c r="E5832" s="1" t="s">
        <v>66</v>
      </c>
      <c r="F5832" s="1" t="s">
        <v>14742</v>
      </c>
      <c r="G5832" s="1" t="s">
        <v>14743</v>
      </c>
    </row>
    <row r="5833" spans="1:7" x14ac:dyDescent="0.25">
      <c r="A5833" s="1">
        <v>19724033</v>
      </c>
      <c r="B5833" s="1" t="s">
        <v>14721</v>
      </c>
      <c r="C5833" s="1" t="s">
        <v>14722</v>
      </c>
      <c r="D5833" s="1" t="s">
        <v>14723</v>
      </c>
      <c r="E5833" s="1" t="s">
        <v>66</v>
      </c>
      <c r="F5833" s="1" t="s">
        <v>14742</v>
      </c>
      <c r="G5833" s="1" t="s">
        <v>14743</v>
      </c>
    </row>
    <row r="5834" spans="1:7" x14ac:dyDescent="0.25">
      <c r="A5834" s="1">
        <v>19724034</v>
      </c>
      <c r="B5834" s="1" t="s">
        <v>14724</v>
      </c>
      <c r="C5834" s="1" t="s">
        <v>14725</v>
      </c>
      <c r="D5834" s="1" t="s">
        <v>14726</v>
      </c>
      <c r="E5834" s="1" t="s">
        <v>66</v>
      </c>
      <c r="F5834" s="1" t="s">
        <v>14742</v>
      </c>
      <c r="G5834" s="1" t="s">
        <v>14743</v>
      </c>
    </row>
    <row r="5835" spans="1:7" x14ac:dyDescent="0.25">
      <c r="A5835" s="1">
        <v>19724035</v>
      </c>
      <c r="B5835" s="1" t="s">
        <v>14730</v>
      </c>
      <c r="C5835" s="1" t="s">
        <v>14731</v>
      </c>
      <c r="D5835" s="1" t="s">
        <v>14732</v>
      </c>
      <c r="E5835" s="1" t="s">
        <v>66</v>
      </c>
      <c r="F5835" s="1" t="s">
        <v>14742</v>
      </c>
      <c r="G5835" s="1" t="s">
        <v>14743</v>
      </c>
    </row>
    <row r="5836" spans="1:7" x14ac:dyDescent="0.25">
      <c r="A5836" s="1">
        <v>19724036</v>
      </c>
      <c r="B5836" s="1" t="s">
        <v>14744</v>
      </c>
      <c r="C5836" s="1" t="s">
        <v>14745</v>
      </c>
      <c r="D5836" s="1" t="s">
        <v>14746</v>
      </c>
      <c r="E5836" s="1" t="s">
        <v>66</v>
      </c>
      <c r="F5836" s="1" t="s">
        <v>14742</v>
      </c>
      <c r="G5836" s="1" t="s">
        <v>14743</v>
      </c>
    </row>
    <row r="5837" spans="1:7" x14ac:dyDescent="0.25">
      <c r="A5837" s="1">
        <v>19724037</v>
      </c>
      <c r="B5837" s="1" t="s">
        <v>14747</v>
      </c>
      <c r="C5837" s="1" t="s">
        <v>14748</v>
      </c>
      <c r="D5837" s="1" t="s">
        <v>14749</v>
      </c>
      <c r="E5837" s="1" t="s">
        <v>66</v>
      </c>
      <c r="F5837" s="1" t="s">
        <v>14742</v>
      </c>
      <c r="G5837" s="1" t="s">
        <v>14743</v>
      </c>
    </row>
    <row r="5838" spans="1:7" x14ac:dyDescent="0.25">
      <c r="A5838" s="1">
        <v>19724038</v>
      </c>
      <c r="B5838" s="1" t="s">
        <v>14703</v>
      </c>
      <c r="C5838" s="1" t="s">
        <v>14704</v>
      </c>
      <c r="D5838" s="1" t="s">
        <v>14705</v>
      </c>
      <c r="E5838" s="1" t="s">
        <v>66</v>
      </c>
      <c r="F5838" s="1" t="s">
        <v>14750</v>
      </c>
      <c r="G5838" s="1" t="s">
        <v>14751</v>
      </c>
    </row>
    <row r="5839" spans="1:7" x14ac:dyDescent="0.25">
      <c r="A5839" s="1">
        <v>19724039</v>
      </c>
      <c r="B5839" s="1" t="s">
        <v>14752</v>
      </c>
      <c r="C5839" s="1" t="s">
        <v>14753</v>
      </c>
      <c r="D5839" s="1" t="s">
        <v>14754</v>
      </c>
      <c r="E5839" s="1" t="s">
        <v>66</v>
      </c>
      <c r="F5839" s="1" t="s">
        <v>14750</v>
      </c>
      <c r="G5839" s="1" t="s">
        <v>14751</v>
      </c>
    </row>
    <row r="5840" spans="1:7" x14ac:dyDescent="0.25">
      <c r="A5840" s="1">
        <v>19724040</v>
      </c>
      <c r="B5840" s="1" t="s">
        <v>14755</v>
      </c>
      <c r="C5840" s="1" t="s">
        <v>14756</v>
      </c>
      <c r="D5840" s="1" t="s">
        <v>14757</v>
      </c>
      <c r="E5840" s="1" t="s">
        <v>65</v>
      </c>
      <c r="F5840" s="1" t="s">
        <v>149</v>
      </c>
      <c r="G5840" s="1" t="s">
        <v>150</v>
      </c>
    </row>
    <row r="5841" spans="1:7" x14ac:dyDescent="0.25">
      <c r="A5841" s="1">
        <v>19724041</v>
      </c>
      <c r="B5841" s="1" t="s">
        <v>14758</v>
      </c>
      <c r="C5841" s="1" t="s">
        <v>14759</v>
      </c>
      <c r="D5841" s="1" t="s">
        <v>14760</v>
      </c>
      <c r="E5841" s="1" t="s">
        <v>65</v>
      </c>
      <c r="F5841" s="1" t="s">
        <v>149</v>
      </c>
      <c r="G5841" s="1" t="s">
        <v>150</v>
      </c>
    </row>
    <row r="5842" spans="1:7" x14ac:dyDescent="0.25">
      <c r="A5842" s="1">
        <v>19724042</v>
      </c>
      <c r="B5842" s="1" t="s">
        <v>14761</v>
      </c>
      <c r="C5842" s="1" t="s">
        <v>14762</v>
      </c>
      <c r="D5842" s="1" t="s">
        <v>14763</v>
      </c>
      <c r="E5842" s="1" t="s">
        <v>66</v>
      </c>
      <c r="F5842" s="1" t="s">
        <v>1356</v>
      </c>
      <c r="G5842" s="1" t="s">
        <v>1357</v>
      </c>
    </row>
    <row r="5843" spans="1:7" x14ac:dyDescent="0.25">
      <c r="A5843" s="1">
        <v>19724043</v>
      </c>
      <c r="B5843" s="1" t="s">
        <v>5891</v>
      </c>
      <c r="C5843" s="1" t="s">
        <v>5892</v>
      </c>
      <c r="D5843" s="1" t="s">
        <v>5893</v>
      </c>
      <c r="E5843" s="1" t="s">
        <v>66</v>
      </c>
      <c r="F5843" s="1" t="s">
        <v>1356</v>
      </c>
      <c r="G5843" s="1" t="s">
        <v>1357</v>
      </c>
    </row>
    <row r="5844" spans="1:7" x14ac:dyDescent="0.25">
      <c r="A5844" s="1">
        <v>19724044</v>
      </c>
      <c r="B5844" s="1" t="s">
        <v>14739</v>
      </c>
      <c r="C5844" s="1" t="s">
        <v>14764</v>
      </c>
      <c r="D5844" s="1" t="s">
        <v>14765</v>
      </c>
      <c r="E5844" s="1" t="s">
        <v>65</v>
      </c>
      <c r="F5844" s="1" t="s">
        <v>14766</v>
      </c>
      <c r="G5844" s="1" t="s">
        <v>199</v>
      </c>
    </row>
    <row r="5845" spans="1:7" x14ac:dyDescent="0.25">
      <c r="A5845" s="1">
        <v>19724045</v>
      </c>
      <c r="B5845" s="1" t="s">
        <v>14767</v>
      </c>
      <c r="C5845" s="1" t="s">
        <v>14768</v>
      </c>
      <c r="D5845" s="1" t="s">
        <v>14769</v>
      </c>
      <c r="E5845" s="1" t="s">
        <v>66</v>
      </c>
      <c r="F5845" s="1" t="s">
        <v>3393</v>
      </c>
      <c r="G5845" s="1" t="s">
        <v>3394</v>
      </c>
    </row>
    <row r="5846" spans="1:7" x14ac:dyDescent="0.25">
      <c r="A5846" s="1">
        <v>19724046</v>
      </c>
      <c r="B5846" s="1" t="s">
        <v>14770</v>
      </c>
      <c r="C5846" s="1" t="s">
        <v>14771</v>
      </c>
      <c r="D5846" s="1" t="s">
        <v>14772</v>
      </c>
      <c r="E5846" s="1" t="s">
        <v>66</v>
      </c>
      <c r="F5846" s="1" t="s">
        <v>149</v>
      </c>
      <c r="G5846" s="1" t="s">
        <v>150</v>
      </c>
    </row>
    <row r="5847" spans="1:7" x14ac:dyDescent="0.25">
      <c r="A5847" s="1">
        <v>19724047</v>
      </c>
      <c r="B5847" s="1" t="s">
        <v>14773</v>
      </c>
      <c r="C5847" s="1" t="s">
        <v>14774</v>
      </c>
      <c r="D5847" s="1" t="s">
        <v>14775</v>
      </c>
      <c r="E5847" s="1" t="s">
        <v>66</v>
      </c>
      <c r="F5847" s="1" t="s">
        <v>149</v>
      </c>
      <c r="G5847" s="1" t="s">
        <v>150</v>
      </c>
    </row>
    <row r="5848" spans="1:7" x14ac:dyDescent="0.25">
      <c r="A5848" s="1">
        <v>19724048</v>
      </c>
      <c r="B5848" s="1" t="s">
        <v>14776</v>
      </c>
      <c r="C5848" s="1" t="s">
        <v>14777</v>
      </c>
      <c r="D5848" s="1" t="s">
        <v>14778</v>
      </c>
      <c r="E5848" s="1" t="s">
        <v>65</v>
      </c>
      <c r="F5848" s="1" t="s">
        <v>1356</v>
      </c>
      <c r="G5848" s="1" t="s">
        <v>1357</v>
      </c>
    </row>
    <row r="5849" spans="1:7" x14ac:dyDescent="0.25">
      <c r="A5849" s="1">
        <v>19724050</v>
      </c>
      <c r="B5849" s="1" t="s">
        <v>14779</v>
      </c>
      <c r="C5849" s="1" t="s">
        <v>14780</v>
      </c>
      <c r="D5849" s="1" t="s">
        <v>14781</v>
      </c>
      <c r="E5849" s="1" t="s">
        <v>65</v>
      </c>
      <c r="F5849" s="1" t="s">
        <v>149</v>
      </c>
      <c r="G5849" s="1" t="s">
        <v>150</v>
      </c>
    </row>
    <row r="5850" spans="1:7" x14ac:dyDescent="0.25">
      <c r="A5850" s="1">
        <v>19724051</v>
      </c>
      <c r="B5850" s="1" t="s">
        <v>14782</v>
      </c>
      <c r="C5850" s="1" t="s">
        <v>14783</v>
      </c>
      <c r="D5850" s="1" t="s">
        <v>14784</v>
      </c>
      <c r="E5850" s="1" t="s">
        <v>65</v>
      </c>
      <c r="F5850" s="1" t="s">
        <v>149</v>
      </c>
      <c r="G5850" s="1" t="s">
        <v>150</v>
      </c>
    </row>
    <row r="5851" spans="1:7" x14ac:dyDescent="0.25">
      <c r="A5851" s="1">
        <v>19724052</v>
      </c>
      <c r="B5851" s="1" t="s">
        <v>14785</v>
      </c>
      <c r="C5851" s="1" t="s">
        <v>14786</v>
      </c>
      <c r="D5851" s="1" t="s">
        <v>14787</v>
      </c>
      <c r="E5851" s="1" t="s">
        <v>65</v>
      </c>
      <c r="F5851" s="1" t="s">
        <v>149</v>
      </c>
      <c r="G5851" s="1" t="s">
        <v>150</v>
      </c>
    </row>
    <row r="5852" spans="1:7" x14ac:dyDescent="0.25">
      <c r="A5852" s="1">
        <v>19724053</v>
      </c>
      <c r="B5852" s="1" t="s">
        <v>14788</v>
      </c>
      <c r="C5852" s="1" t="s">
        <v>14789</v>
      </c>
      <c r="D5852" s="1" t="s">
        <v>14790</v>
      </c>
      <c r="E5852" s="1" t="s">
        <v>65</v>
      </c>
      <c r="F5852" s="1" t="s">
        <v>149</v>
      </c>
      <c r="G5852" s="1" t="s">
        <v>150</v>
      </c>
    </row>
    <row r="5853" spans="1:7" x14ac:dyDescent="0.25">
      <c r="A5853" s="1">
        <v>19724054</v>
      </c>
      <c r="B5853" s="1" t="s">
        <v>14791</v>
      </c>
      <c r="C5853" s="1" t="s">
        <v>14792</v>
      </c>
      <c r="D5853" s="1" t="s">
        <v>14793</v>
      </c>
      <c r="E5853" s="1" t="s">
        <v>65</v>
      </c>
      <c r="F5853" s="1" t="s">
        <v>1356</v>
      </c>
      <c r="G5853" s="1" t="s">
        <v>1357</v>
      </c>
    </row>
    <row r="5854" spans="1:7" x14ac:dyDescent="0.25">
      <c r="A5854" s="1">
        <v>19724055</v>
      </c>
      <c r="B5854" s="1" t="s">
        <v>14794</v>
      </c>
      <c r="C5854" s="1" t="s">
        <v>14795</v>
      </c>
      <c r="D5854" s="1" t="s">
        <v>14796</v>
      </c>
      <c r="E5854" s="1" t="s">
        <v>65</v>
      </c>
      <c r="F5854" s="1" t="s">
        <v>149</v>
      </c>
      <c r="G5854" s="1" t="s">
        <v>150</v>
      </c>
    </row>
    <row r="5855" spans="1:7" x14ac:dyDescent="0.25">
      <c r="A5855" s="1">
        <v>19724056</v>
      </c>
      <c r="B5855" s="1" t="s">
        <v>14797</v>
      </c>
      <c r="C5855" s="1" t="s">
        <v>14798</v>
      </c>
      <c r="D5855" s="1" t="s">
        <v>14799</v>
      </c>
      <c r="E5855" s="1" t="s">
        <v>65</v>
      </c>
      <c r="F5855" s="1" t="s">
        <v>149</v>
      </c>
      <c r="G5855" s="1" t="s">
        <v>150</v>
      </c>
    </row>
    <row r="5856" spans="1:7" x14ac:dyDescent="0.25">
      <c r="A5856" s="1">
        <v>19724057</v>
      </c>
      <c r="B5856" s="1" t="s">
        <v>14800</v>
      </c>
      <c r="C5856" s="1" t="s">
        <v>14801</v>
      </c>
      <c r="D5856" s="1" t="s">
        <v>14802</v>
      </c>
      <c r="E5856" s="1" t="s">
        <v>65</v>
      </c>
      <c r="F5856" s="1" t="s">
        <v>1356</v>
      </c>
      <c r="G5856" s="1" t="s">
        <v>1357</v>
      </c>
    </row>
    <row r="5857" spans="1:7" x14ac:dyDescent="0.25">
      <c r="A5857" s="1">
        <v>19724058</v>
      </c>
      <c r="B5857" s="1" t="s">
        <v>14803</v>
      </c>
      <c r="C5857" s="1" t="s">
        <v>14804</v>
      </c>
      <c r="D5857" s="1" t="s">
        <v>14805</v>
      </c>
      <c r="E5857" s="1" t="s">
        <v>65</v>
      </c>
      <c r="F5857" s="1" t="s">
        <v>1356</v>
      </c>
      <c r="G5857" s="1" t="s">
        <v>1357</v>
      </c>
    </row>
    <row r="5858" spans="1:7" x14ac:dyDescent="0.25">
      <c r="A5858" s="1">
        <v>19724059</v>
      </c>
      <c r="B5858" s="1" t="s">
        <v>14806</v>
      </c>
      <c r="C5858" s="1" t="s">
        <v>14807</v>
      </c>
      <c r="D5858" s="1" t="s">
        <v>14808</v>
      </c>
      <c r="E5858" s="1" t="s">
        <v>65</v>
      </c>
      <c r="F5858" s="1" t="s">
        <v>1356</v>
      </c>
      <c r="G5858" s="1" t="s">
        <v>1357</v>
      </c>
    </row>
    <row r="5859" spans="1:7" x14ac:dyDescent="0.25">
      <c r="A5859" s="1">
        <v>19724060</v>
      </c>
      <c r="B5859" s="1" t="s">
        <v>14809</v>
      </c>
      <c r="C5859" s="1" t="s">
        <v>14810</v>
      </c>
      <c r="D5859" s="1" t="s">
        <v>14811</v>
      </c>
      <c r="E5859" s="1" t="s">
        <v>65</v>
      </c>
      <c r="F5859" s="1" t="s">
        <v>1356</v>
      </c>
      <c r="G5859" s="1" t="s">
        <v>1357</v>
      </c>
    </row>
    <row r="5860" spans="1:7" x14ac:dyDescent="0.25">
      <c r="A5860" s="1">
        <v>19724061</v>
      </c>
      <c r="B5860" s="1" t="s">
        <v>14812</v>
      </c>
      <c r="C5860" s="1" t="s">
        <v>14813</v>
      </c>
      <c r="D5860" s="1" t="s">
        <v>14814</v>
      </c>
      <c r="E5860" s="1" t="s">
        <v>65</v>
      </c>
      <c r="F5860" s="1" t="s">
        <v>1356</v>
      </c>
      <c r="G5860" s="1" t="s">
        <v>1357</v>
      </c>
    </row>
    <row r="5861" spans="1:7" x14ac:dyDescent="0.25">
      <c r="A5861" s="1">
        <v>19726000</v>
      </c>
      <c r="B5861" s="1" t="s">
        <v>14815</v>
      </c>
      <c r="C5861" s="1" t="s">
        <v>14816</v>
      </c>
      <c r="D5861" s="1" t="s">
        <v>14817</v>
      </c>
      <c r="E5861" s="1" t="s">
        <v>66</v>
      </c>
      <c r="F5861" s="1" t="s">
        <v>14818</v>
      </c>
      <c r="G5861" s="1" t="s">
        <v>199</v>
      </c>
    </row>
    <row r="5862" spans="1:7" x14ac:dyDescent="0.25">
      <c r="A5862" s="1">
        <v>19726001</v>
      </c>
      <c r="B5862" s="1" t="s">
        <v>14819</v>
      </c>
      <c r="C5862" s="1" t="s">
        <v>14820</v>
      </c>
      <c r="D5862" s="1" t="s">
        <v>14821</v>
      </c>
      <c r="E5862" s="1" t="s">
        <v>66</v>
      </c>
      <c r="F5862" s="1" t="s">
        <v>8219</v>
      </c>
      <c r="G5862" s="1" t="s">
        <v>8220</v>
      </c>
    </row>
    <row r="5863" spans="1:7" x14ac:dyDescent="0.25">
      <c r="A5863" s="1">
        <v>19726002</v>
      </c>
      <c r="B5863" s="1" t="s">
        <v>14822</v>
      </c>
      <c r="C5863" s="1" t="s">
        <v>14823</v>
      </c>
      <c r="D5863" s="1" t="s">
        <v>14824</v>
      </c>
      <c r="E5863" s="1" t="s">
        <v>66</v>
      </c>
      <c r="F5863" s="1" t="s">
        <v>8219</v>
      </c>
      <c r="G5863" s="1" t="s">
        <v>8220</v>
      </c>
    </row>
    <row r="5864" spans="1:7" x14ac:dyDescent="0.25">
      <c r="A5864" s="1">
        <v>19726003</v>
      </c>
      <c r="B5864" s="1" t="s">
        <v>14825</v>
      </c>
      <c r="C5864" s="1" t="s">
        <v>14826</v>
      </c>
      <c r="D5864" s="1" t="s">
        <v>14827</v>
      </c>
      <c r="E5864" s="1" t="s">
        <v>65</v>
      </c>
      <c r="F5864" s="1" t="s">
        <v>8219</v>
      </c>
      <c r="G5864" s="1" t="s">
        <v>8220</v>
      </c>
    </row>
    <row r="5865" spans="1:7" x14ac:dyDescent="0.25">
      <c r="A5865" s="1">
        <v>19726004</v>
      </c>
      <c r="B5865" s="1" t="s">
        <v>14828</v>
      </c>
      <c r="C5865" s="1" t="s">
        <v>14829</v>
      </c>
      <c r="D5865" s="1" t="s">
        <v>14830</v>
      </c>
      <c r="E5865" s="1" t="s">
        <v>65</v>
      </c>
      <c r="F5865" s="1" t="s">
        <v>8219</v>
      </c>
      <c r="G5865" s="1" t="s">
        <v>8220</v>
      </c>
    </row>
    <row r="5866" spans="1:7" x14ac:dyDescent="0.25">
      <c r="A5866" s="1">
        <v>19726005</v>
      </c>
      <c r="B5866" s="1" t="s">
        <v>14831</v>
      </c>
      <c r="C5866" s="1" t="s">
        <v>14832</v>
      </c>
      <c r="D5866" s="1" t="s">
        <v>14833</v>
      </c>
      <c r="E5866" s="1" t="s">
        <v>65</v>
      </c>
      <c r="F5866" s="1" t="s">
        <v>8219</v>
      </c>
      <c r="G5866" s="1" t="s">
        <v>8220</v>
      </c>
    </row>
    <row r="5867" spans="1:7" x14ac:dyDescent="0.25">
      <c r="A5867" s="1">
        <v>19726006</v>
      </c>
      <c r="B5867" s="1" t="s">
        <v>14834</v>
      </c>
      <c r="C5867" s="1" t="s">
        <v>14835</v>
      </c>
      <c r="D5867" s="1" t="s">
        <v>14836</v>
      </c>
      <c r="E5867" s="1" t="s">
        <v>66</v>
      </c>
      <c r="F5867" s="1" t="s">
        <v>3393</v>
      </c>
      <c r="G5867" s="1" t="s">
        <v>3394</v>
      </c>
    </row>
    <row r="5868" spans="1:7" x14ac:dyDescent="0.25">
      <c r="A5868" s="1">
        <v>19726007</v>
      </c>
      <c r="B5868" s="1" t="s">
        <v>9893</v>
      </c>
      <c r="C5868" s="1" t="s">
        <v>9894</v>
      </c>
      <c r="D5868" s="1" t="s">
        <v>9895</v>
      </c>
      <c r="E5868" s="1" t="s">
        <v>66</v>
      </c>
      <c r="F5868" s="1" t="s">
        <v>3393</v>
      </c>
      <c r="G5868" s="1" t="s">
        <v>3394</v>
      </c>
    </row>
    <row r="5869" spans="1:7" x14ac:dyDescent="0.25">
      <c r="A5869" s="1">
        <v>19726008</v>
      </c>
      <c r="B5869" s="1" t="s">
        <v>14837</v>
      </c>
      <c r="C5869" s="1" t="s">
        <v>14838</v>
      </c>
      <c r="D5869" s="1" t="s">
        <v>14839</v>
      </c>
      <c r="E5869" s="1" t="s">
        <v>66</v>
      </c>
      <c r="F5869" s="1" t="s">
        <v>3393</v>
      </c>
      <c r="G5869" s="1" t="s">
        <v>3394</v>
      </c>
    </row>
    <row r="5870" spans="1:7" x14ac:dyDescent="0.25">
      <c r="A5870" s="1">
        <v>19726009</v>
      </c>
      <c r="B5870" s="1" t="s">
        <v>14840</v>
      </c>
      <c r="C5870" s="1" t="s">
        <v>14841</v>
      </c>
      <c r="D5870" s="1" t="s">
        <v>14842</v>
      </c>
      <c r="E5870" s="1" t="s">
        <v>66</v>
      </c>
      <c r="F5870" s="1" t="s">
        <v>3393</v>
      </c>
      <c r="G5870" s="1" t="s">
        <v>3394</v>
      </c>
    </row>
    <row r="5871" spans="1:7" x14ac:dyDescent="0.25">
      <c r="A5871" s="1">
        <v>19726010</v>
      </c>
      <c r="B5871" s="1" t="s">
        <v>9624</v>
      </c>
      <c r="C5871" s="1" t="s">
        <v>9625</v>
      </c>
      <c r="D5871" s="1" t="s">
        <v>9626</v>
      </c>
      <c r="E5871" s="1" t="s">
        <v>65</v>
      </c>
      <c r="F5871" s="1" t="s">
        <v>3393</v>
      </c>
      <c r="G5871" s="1" t="s">
        <v>3394</v>
      </c>
    </row>
    <row r="5872" spans="1:7" x14ac:dyDescent="0.25">
      <c r="A5872" s="1">
        <v>19726011</v>
      </c>
      <c r="B5872" s="1" t="s">
        <v>3390</v>
      </c>
      <c r="C5872" s="1" t="s">
        <v>3391</v>
      </c>
      <c r="D5872" s="1" t="s">
        <v>3392</v>
      </c>
      <c r="E5872" s="1" t="s">
        <v>65</v>
      </c>
      <c r="F5872" s="1" t="s">
        <v>3393</v>
      </c>
      <c r="G5872" s="1" t="s">
        <v>3394</v>
      </c>
    </row>
    <row r="5873" spans="1:7" x14ac:dyDescent="0.25">
      <c r="A5873" s="1">
        <v>19726012</v>
      </c>
      <c r="B5873" s="1" t="s">
        <v>14843</v>
      </c>
      <c r="C5873" s="1" t="s">
        <v>14844</v>
      </c>
      <c r="D5873" s="1" t="s">
        <v>14845</v>
      </c>
      <c r="E5873" s="1" t="s">
        <v>65</v>
      </c>
      <c r="F5873" s="1" t="s">
        <v>3393</v>
      </c>
      <c r="G5873" s="1" t="s">
        <v>3394</v>
      </c>
    </row>
    <row r="5874" spans="1:7" x14ac:dyDescent="0.25">
      <c r="A5874" s="1">
        <v>19726013</v>
      </c>
      <c r="B5874" s="1" t="s">
        <v>14846</v>
      </c>
      <c r="C5874" s="1" t="s">
        <v>14847</v>
      </c>
      <c r="D5874" s="1" t="s">
        <v>14848</v>
      </c>
      <c r="E5874" s="1" t="s">
        <v>65</v>
      </c>
      <c r="F5874" s="1" t="s">
        <v>3393</v>
      </c>
      <c r="G5874" s="1" t="s">
        <v>3394</v>
      </c>
    </row>
    <row r="5875" spans="1:7" x14ac:dyDescent="0.25">
      <c r="A5875" s="1">
        <v>19726014</v>
      </c>
      <c r="B5875" s="1" t="s">
        <v>10196</v>
      </c>
      <c r="C5875" s="1" t="s">
        <v>10197</v>
      </c>
      <c r="D5875" s="1" t="s">
        <v>10198</v>
      </c>
      <c r="E5875" s="1" t="s">
        <v>65</v>
      </c>
      <c r="F5875" s="1" t="s">
        <v>3393</v>
      </c>
      <c r="G5875" s="1" t="s">
        <v>3394</v>
      </c>
    </row>
    <row r="5876" spans="1:7" x14ac:dyDescent="0.25">
      <c r="A5876" s="1">
        <v>19726015</v>
      </c>
      <c r="B5876" s="1" t="s">
        <v>10199</v>
      </c>
      <c r="C5876" s="1" t="s">
        <v>10200</v>
      </c>
      <c r="D5876" s="1" t="s">
        <v>10201</v>
      </c>
      <c r="E5876" s="1" t="s">
        <v>65</v>
      </c>
      <c r="F5876" s="1" t="s">
        <v>3393</v>
      </c>
      <c r="G5876" s="1" t="s">
        <v>3394</v>
      </c>
    </row>
    <row r="5877" spans="1:7" x14ac:dyDescent="0.25">
      <c r="A5877" s="1">
        <v>19727000</v>
      </c>
      <c r="B5877" s="1" t="s">
        <v>14849</v>
      </c>
      <c r="C5877" s="1" t="s">
        <v>14850</v>
      </c>
      <c r="D5877" s="1" t="s">
        <v>14851</v>
      </c>
      <c r="E5877" s="1" t="s">
        <v>66</v>
      </c>
      <c r="F5877" s="1" t="s">
        <v>2335</v>
      </c>
      <c r="G5877" s="1" t="s">
        <v>2336</v>
      </c>
    </row>
    <row r="5878" spans="1:7" x14ac:dyDescent="0.25">
      <c r="A5878" s="1">
        <v>19727001</v>
      </c>
      <c r="B5878" s="1" t="s">
        <v>12882</v>
      </c>
      <c r="C5878" s="1" t="s">
        <v>12883</v>
      </c>
      <c r="D5878" s="1" t="s">
        <v>12884</v>
      </c>
      <c r="E5878" s="1" t="s">
        <v>65</v>
      </c>
      <c r="F5878" s="1" t="s">
        <v>2335</v>
      </c>
      <c r="G5878" s="1" t="s">
        <v>2336</v>
      </c>
    </row>
    <row r="5879" spans="1:7" x14ac:dyDescent="0.25">
      <c r="A5879" s="1">
        <v>19727003</v>
      </c>
      <c r="B5879" s="1" t="s">
        <v>14852</v>
      </c>
      <c r="C5879" s="1" t="s">
        <v>14853</v>
      </c>
      <c r="D5879" s="1" t="s">
        <v>14854</v>
      </c>
      <c r="E5879" s="1" t="s">
        <v>66</v>
      </c>
      <c r="F5879" s="1" t="s">
        <v>14855</v>
      </c>
      <c r="G5879" s="1" t="s">
        <v>14856</v>
      </c>
    </row>
    <row r="5880" spans="1:7" x14ac:dyDescent="0.25">
      <c r="A5880" s="1">
        <v>19727004</v>
      </c>
      <c r="B5880" s="1" t="s">
        <v>14857</v>
      </c>
      <c r="C5880" s="1" t="s">
        <v>14858</v>
      </c>
      <c r="D5880" s="1" t="s">
        <v>14859</v>
      </c>
      <c r="E5880" s="1" t="s">
        <v>66</v>
      </c>
      <c r="F5880" s="1" t="s">
        <v>14855</v>
      </c>
      <c r="G5880" s="1" t="s">
        <v>14856</v>
      </c>
    </row>
    <row r="5881" spans="1:7" x14ac:dyDescent="0.25">
      <c r="A5881" s="1">
        <v>19727006</v>
      </c>
      <c r="B5881" s="1" t="s">
        <v>14860</v>
      </c>
      <c r="C5881" s="1" t="s">
        <v>14861</v>
      </c>
      <c r="D5881" s="1" t="s">
        <v>14862</v>
      </c>
      <c r="E5881" s="1" t="s">
        <v>65</v>
      </c>
      <c r="F5881" s="1" t="s">
        <v>149</v>
      </c>
      <c r="G5881" s="1" t="s">
        <v>150</v>
      </c>
    </row>
    <row r="5882" spans="1:7" x14ac:dyDescent="0.25">
      <c r="A5882" s="1">
        <v>19727007</v>
      </c>
      <c r="B5882" s="1" t="s">
        <v>14752</v>
      </c>
      <c r="C5882" s="1" t="s">
        <v>14753</v>
      </c>
      <c r="D5882" s="1" t="s">
        <v>14754</v>
      </c>
      <c r="E5882" s="1" t="s">
        <v>65</v>
      </c>
      <c r="F5882" s="1" t="s">
        <v>149</v>
      </c>
      <c r="G5882" s="1" t="s">
        <v>150</v>
      </c>
    </row>
    <row r="5883" spans="1:7" x14ac:dyDescent="0.25">
      <c r="A5883" s="1">
        <v>19727008</v>
      </c>
      <c r="B5883" s="1" t="s">
        <v>14744</v>
      </c>
      <c r="C5883" s="1" t="s">
        <v>14745</v>
      </c>
      <c r="D5883" s="1" t="s">
        <v>14746</v>
      </c>
      <c r="E5883" s="1" t="s">
        <v>65</v>
      </c>
      <c r="F5883" s="1" t="s">
        <v>1356</v>
      </c>
      <c r="G5883" s="1" t="s">
        <v>1357</v>
      </c>
    </row>
    <row r="5884" spans="1:7" x14ac:dyDescent="0.25">
      <c r="A5884" s="1">
        <v>19727009</v>
      </c>
      <c r="B5884" s="1" t="s">
        <v>14747</v>
      </c>
      <c r="C5884" s="1" t="s">
        <v>14748</v>
      </c>
      <c r="D5884" s="1" t="s">
        <v>14749</v>
      </c>
      <c r="E5884" s="1" t="s">
        <v>65</v>
      </c>
      <c r="F5884" s="1" t="s">
        <v>1356</v>
      </c>
      <c r="G5884" s="1" t="s">
        <v>1357</v>
      </c>
    </row>
    <row r="5885" spans="1:7" x14ac:dyDescent="0.25">
      <c r="A5885" s="1">
        <v>19727011</v>
      </c>
      <c r="B5885" s="1" t="s">
        <v>14863</v>
      </c>
      <c r="C5885" s="1" t="s">
        <v>14864</v>
      </c>
      <c r="D5885" s="1" t="s">
        <v>14865</v>
      </c>
      <c r="E5885" s="1" t="s">
        <v>65</v>
      </c>
      <c r="F5885" s="1" t="s">
        <v>149</v>
      </c>
      <c r="G5885" s="1" t="s">
        <v>150</v>
      </c>
    </row>
    <row r="5886" spans="1:7" x14ac:dyDescent="0.25">
      <c r="A5886" s="1">
        <v>19727012</v>
      </c>
      <c r="B5886" s="1" t="s">
        <v>14866</v>
      </c>
      <c r="C5886" s="1" t="s">
        <v>14867</v>
      </c>
      <c r="D5886" s="1" t="s">
        <v>14868</v>
      </c>
      <c r="E5886" s="1" t="s">
        <v>65</v>
      </c>
      <c r="F5886" s="1" t="s">
        <v>149</v>
      </c>
      <c r="G5886" s="1" t="s">
        <v>150</v>
      </c>
    </row>
    <row r="5887" spans="1:7" x14ac:dyDescent="0.25">
      <c r="A5887" s="1">
        <v>19727013</v>
      </c>
      <c r="B5887" s="1" t="s">
        <v>14869</v>
      </c>
      <c r="C5887" s="1" t="s">
        <v>14870</v>
      </c>
      <c r="D5887" s="1" t="s">
        <v>14871</v>
      </c>
      <c r="E5887" s="1" t="s">
        <v>65</v>
      </c>
      <c r="F5887" s="1" t="s">
        <v>1356</v>
      </c>
      <c r="G5887" s="1" t="s">
        <v>1357</v>
      </c>
    </row>
    <row r="5888" spans="1:7" x14ac:dyDescent="0.25">
      <c r="A5888" s="1">
        <v>19727014</v>
      </c>
      <c r="B5888" s="1" t="s">
        <v>14872</v>
      </c>
      <c r="C5888" s="1" t="s">
        <v>14873</v>
      </c>
      <c r="D5888" s="1" t="s">
        <v>14874</v>
      </c>
      <c r="E5888" s="1" t="s">
        <v>65</v>
      </c>
      <c r="F5888" s="1" t="s">
        <v>1356</v>
      </c>
      <c r="G5888" s="1" t="s">
        <v>1357</v>
      </c>
    </row>
    <row r="5889" spans="1:7" x14ac:dyDescent="0.25">
      <c r="A5889" s="1">
        <v>19727015</v>
      </c>
      <c r="B5889" s="1" t="s">
        <v>635</v>
      </c>
      <c r="C5889" s="1" t="s">
        <v>636</v>
      </c>
      <c r="D5889" s="1" t="s">
        <v>637</v>
      </c>
      <c r="E5889" s="1" t="s">
        <v>65</v>
      </c>
      <c r="F5889" s="1" t="s">
        <v>149</v>
      </c>
      <c r="G5889" s="1" t="s">
        <v>150</v>
      </c>
    </row>
    <row r="5890" spans="1:7" x14ac:dyDescent="0.25">
      <c r="A5890" s="1">
        <v>19727016</v>
      </c>
      <c r="B5890" s="1" t="s">
        <v>14875</v>
      </c>
      <c r="C5890" s="1" t="s">
        <v>14876</v>
      </c>
      <c r="D5890" s="1" t="s">
        <v>14877</v>
      </c>
      <c r="E5890" s="1" t="s">
        <v>66</v>
      </c>
      <c r="F5890" s="1" t="s">
        <v>699</v>
      </c>
      <c r="G5890" s="1" t="s">
        <v>700</v>
      </c>
    </row>
    <row r="5891" spans="1:7" x14ac:dyDescent="0.25">
      <c r="A5891" s="1">
        <v>19727017</v>
      </c>
      <c r="B5891" s="1" t="s">
        <v>14878</v>
      </c>
      <c r="C5891" s="1" t="s">
        <v>14879</v>
      </c>
      <c r="D5891" s="1" t="s">
        <v>14880</v>
      </c>
      <c r="E5891" s="1" t="s">
        <v>66</v>
      </c>
      <c r="F5891" s="1" t="s">
        <v>1356</v>
      </c>
      <c r="G5891" s="1" t="s">
        <v>1357</v>
      </c>
    </row>
    <row r="5892" spans="1:7" x14ac:dyDescent="0.25">
      <c r="A5892" s="1">
        <v>19730000</v>
      </c>
      <c r="B5892" s="1" t="s">
        <v>14881</v>
      </c>
      <c r="C5892" s="1" t="s">
        <v>14882</v>
      </c>
      <c r="D5892" s="1" t="s">
        <v>14883</v>
      </c>
      <c r="E5892" s="1" t="s">
        <v>65</v>
      </c>
      <c r="F5892" s="1" t="s">
        <v>14274</v>
      </c>
      <c r="G5892" s="1" t="s">
        <v>14275</v>
      </c>
    </row>
    <row r="5893" spans="1:7" x14ac:dyDescent="0.25">
      <c r="A5893" s="1">
        <v>19730003</v>
      </c>
      <c r="B5893" s="1" t="s">
        <v>12888</v>
      </c>
      <c r="C5893" s="1" t="s">
        <v>12889</v>
      </c>
      <c r="D5893" s="1" t="s">
        <v>12890</v>
      </c>
      <c r="E5893" s="1" t="s">
        <v>65</v>
      </c>
      <c r="F5893" s="1" t="s">
        <v>9419</v>
      </c>
      <c r="G5893" s="1" t="s">
        <v>9420</v>
      </c>
    </row>
    <row r="5894" spans="1:7" x14ac:dyDescent="0.25">
      <c r="A5894" s="1">
        <v>19732000</v>
      </c>
      <c r="B5894" s="1" t="s">
        <v>14884</v>
      </c>
      <c r="C5894" s="1" t="s">
        <v>14885</v>
      </c>
      <c r="D5894" s="1" t="s">
        <v>14886</v>
      </c>
      <c r="E5894" s="1" t="s">
        <v>66</v>
      </c>
      <c r="F5894" s="1" t="s">
        <v>13791</v>
      </c>
      <c r="G5894" s="1" t="s">
        <v>13792</v>
      </c>
    </row>
    <row r="5895" spans="1:7" x14ac:dyDescent="0.25">
      <c r="A5895" s="1">
        <v>19732001</v>
      </c>
      <c r="B5895" s="1" t="s">
        <v>14887</v>
      </c>
      <c r="C5895" s="1" t="s">
        <v>14888</v>
      </c>
      <c r="D5895" s="1" t="s">
        <v>14889</v>
      </c>
      <c r="E5895" s="1" t="s">
        <v>66</v>
      </c>
      <c r="F5895" s="1" t="s">
        <v>13791</v>
      </c>
      <c r="G5895" s="1" t="s">
        <v>13792</v>
      </c>
    </row>
    <row r="5896" spans="1:7" x14ac:dyDescent="0.25">
      <c r="A5896" s="1">
        <v>19732002</v>
      </c>
      <c r="B5896" s="1" t="s">
        <v>14890</v>
      </c>
      <c r="C5896" s="1" t="s">
        <v>14891</v>
      </c>
      <c r="D5896" s="1" t="s">
        <v>14892</v>
      </c>
      <c r="E5896" s="1" t="s">
        <v>66</v>
      </c>
      <c r="F5896" s="1" t="s">
        <v>13791</v>
      </c>
      <c r="G5896" s="1" t="s">
        <v>13792</v>
      </c>
    </row>
    <row r="5897" spans="1:7" x14ac:dyDescent="0.25">
      <c r="A5897" s="1">
        <v>19734000</v>
      </c>
      <c r="B5897" s="1" t="s">
        <v>9924</v>
      </c>
      <c r="C5897" s="1" t="s">
        <v>9925</v>
      </c>
      <c r="D5897" s="1" t="s">
        <v>9926</v>
      </c>
      <c r="E5897" s="1" t="s">
        <v>65</v>
      </c>
      <c r="F5897" s="1" t="s">
        <v>3393</v>
      </c>
      <c r="G5897" s="1" t="s">
        <v>3394</v>
      </c>
    </row>
    <row r="5898" spans="1:7" x14ac:dyDescent="0.25">
      <c r="A5898" s="1">
        <v>19734001</v>
      </c>
      <c r="B5898" s="1" t="s">
        <v>14893</v>
      </c>
      <c r="C5898" s="1" t="s">
        <v>14894</v>
      </c>
      <c r="D5898" s="1" t="s">
        <v>14895</v>
      </c>
      <c r="E5898" s="1" t="s">
        <v>65</v>
      </c>
      <c r="F5898" s="1" t="s">
        <v>3393</v>
      </c>
      <c r="G5898" s="1" t="s">
        <v>3394</v>
      </c>
    </row>
    <row r="5899" spans="1:7" x14ac:dyDescent="0.25">
      <c r="A5899" s="1">
        <v>19736000</v>
      </c>
      <c r="B5899" s="1" t="s">
        <v>14896</v>
      </c>
      <c r="C5899" s="1" t="s">
        <v>14897</v>
      </c>
      <c r="D5899" s="1" t="s">
        <v>14898</v>
      </c>
      <c r="E5899" s="1" t="s">
        <v>66</v>
      </c>
      <c r="F5899" s="1" t="s">
        <v>14899</v>
      </c>
      <c r="G5899" s="1" t="s">
        <v>14900</v>
      </c>
    </row>
    <row r="5900" spans="1:7" x14ac:dyDescent="0.25">
      <c r="A5900" s="1">
        <v>19736001</v>
      </c>
      <c r="B5900" s="1" t="s">
        <v>14901</v>
      </c>
      <c r="C5900" s="1" t="s">
        <v>14902</v>
      </c>
      <c r="D5900" s="1" t="s">
        <v>14903</v>
      </c>
      <c r="E5900" s="1" t="s">
        <v>66</v>
      </c>
      <c r="F5900" s="1" t="s">
        <v>14899</v>
      </c>
      <c r="G5900" s="1" t="s">
        <v>14900</v>
      </c>
    </row>
    <row r="5901" spans="1:7" x14ac:dyDescent="0.25">
      <c r="A5901" s="1">
        <v>19736002</v>
      </c>
      <c r="B5901" s="1" t="s">
        <v>14904</v>
      </c>
      <c r="C5901" s="1" t="s">
        <v>14905</v>
      </c>
      <c r="D5901" s="1" t="s">
        <v>14906</v>
      </c>
      <c r="E5901" s="1" t="s">
        <v>66</v>
      </c>
      <c r="F5901" s="1" t="s">
        <v>8219</v>
      </c>
      <c r="G5901" s="1" t="s">
        <v>8220</v>
      </c>
    </row>
    <row r="5902" spans="1:7" x14ac:dyDescent="0.25">
      <c r="A5902" s="1">
        <v>19736003</v>
      </c>
      <c r="B5902" s="1" t="s">
        <v>14907</v>
      </c>
      <c r="C5902" s="1" t="s">
        <v>14908</v>
      </c>
      <c r="D5902" s="1" t="s">
        <v>14909</v>
      </c>
      <c r="E5902" s="1" t="s">
        <v>66</v>
      </c>
      <c r="F5902" s="1" t="s">
        <v>8219</v>
      </c>
      <c r="G5902" s="1" t="s">
        <v>8220</v>
      </c>
    </row>
    <row r="5903" spans="1:7" x14ac:dyDescent="0.25">
      <c r="A5903" s="1">
        <v>19736004</v>
      </c>
      <c r="B5903" s="1" t="s">
        <v>14910</v>
      </c>
      <c r="C5903" s="1" t="s">
        <v>14911</v>
      </c>
      <c r="D5903" s="1" t="s">
        <v>14912</v>
      </c>
      <c r="E5903" s="1" t="s">
        <v>66</v>
      </c>
      <c r="F5903" s="1" t="s">
        <v>8219</v>
      </c>
      <c r="G5903" s="1" t="s">
        <v>8220</v>
      </c>
    </row>
    <row r="5904" spans="1:7" x14ac:dyDescent="0.25">
      <c r="A5904" s="1">
        <v>19736005</v>
      </c>
      <c r="B5904" s="1" t="s">
        <v>14913</v>
      </c>
      <c r="C5904" s="1" t="s">
        <v>14914</v>
      </c>
      <c r="D5904" s="1" t="s">
        <v>14915</v>
      </c>
      <c r="E5904" s="1" t="s">
        <v>66</v>
      </c>
      <c r="F5904" s="1" t="s">
        <v>8219</v>
      </c>
      <c r="G5904" s="1" t="s">
        <v>8220</v>
      </c>
    </row>
    <row r="5905" spans="1:7" x14ac:dyDescent="0.25">
      <c r="A5905" s="1">
        <v>19736006</v>
      </c>
      <c r="B5905" s="1" t="s">
        <v>14916</v>
      </c>
      <c r="C5905" s="1" t="s">
        <v>14917</v>
      </c>
      <c r="D5905" s="1" t="s">
        <v>14918</v>
      </c>
      <c r="E5905" s="1" t="s">
        <v>66</v>
      </c>
      <c r="F5905" s="1" t="s">
        <v>8219</v>
      </c>
      <c r="G5905" s="1" t="s">
        <v>8220</v>
      </c>
    </row>
    <row r="5906" spans="1:7" x14ac:dyDescent="0.25">
      <c r="A5906" s="1">
        <v>19736007</v>
      </c>
      <c r="B5906" s="1" t="s">
        <v>14919</v>
      </c>
      <c r="C5906" s="1" t="s">
        <v>14920</v>
      </c>
      <c r="D5906" s="1" t="s">
        <v>14921</v>
      </c>
      <c r="E5906" s="1" t="s">
        <v>66</v>
      </c>
      <c r="F5906" s="1" t="s">
        <v>8219</v>
      </c>
      <c r="G5906" s="1" t="s">
        <v>8220</v>
      </c>
    </row>
    <row r="5907" spans="1:7" x14ac:dyDescent="0.25">
      <c r="A5907" s="1">
        <v>19736010</v>
      </c>
      <c r="B5907" s="1" t="s">
        <v>14922</v>
      </c>
      <c r="C5907" s="1" t="s">
        <v>14923</v>
      </c>
      <c r="D5907" s="1" t="s">
        <v>14924</v>
      </c>
      <c r="E5907" s="1" t="s">
        <v>66</v>
      </c>
      <c r="F5907" s="1" t="s">
        <v>3393</v>
      </c>
      <c r="G5907" s="1" t="s">
        <v>3394</v>
      </c>
    </row>
    <row r="5908" spans="1:7" x14ac:dyDescent="0.25">
      <c r="A5908" s="1">
        <v>19736011</v>
      </c>
      <c r="B5908" s="1" t="s">
        <v>14925</v>
      </c>
      <c r="C5908" s="1" t="s">
        <v>14926</v>
      </c>
      <c r="D5908" s="1" t="s">
        <v>14927</v>
      </c>
      <c r="E5908" s="1" t="s">
        <v>66</v>
      </c>
      <c r="F5908" s="1" t="s">
        <v>14928</v>
      </c>
      <c r="G5908" s="1" t="s">
        <v>199</v>
      </c>
    </row>
    <row r="5909" spans="1:7" x14ac:dyDescent="0.25">
      <c r="A5909" s="1">
        <v>19740000</v>
      </c>
      <c r="B5909" s="1" t="s">
        <v>14929</v>
      </c>
      <c r="C5909" s="1" t="s">
        <v>14930</v>
      </c>
      <c r="D5909" s="1" t="s">
        <v>14931</v>
      </c>
      <c r="E5909" s="1" t="s">
        <v>66</v>
      </c>
      <c r="F5909" s="1" t="s">
        <v>1388</v>
      </c>
      <c r="G5909" s="1" t="s">
        <v>1389</v>
      </c>
    </row>
    <row r="5910" spans="1:7" x14ac:dyDescent="0.25">
      <c r="A5910" s="1">
        <v>19740001</v>
      </c>
      <c r="B5910" s="1" t="s">
        <v>12894</v>
      </c>
      <c r="C5910" s="1" t="s">
        <v>12895</v>
      </c>
      <c r="D5910" s="1" t="s">
        <v>12896</v>
      </c>
      <c r="E5910" s="1" t="s">
        <v>65</v>
      </c>
      <c r="F5910" s="1" t="s">
        <v>27</v>
      </c>
      <c r="G5910" s="1" t="s">
        <v>11238</v>
      </c>
    </row>
    <row r="5911" spans="1:7" x14ac:dyDescent="0.25">
      <c r="A5911" s="1">
        <v>19740002</v>
      </c>
      <c r="B5911" s="1" t="s">
        <v>14932</v>
      </c>
      <c r="C5911" s="1" t="s">
        <v>14933</v>
      </c>
      <c r="D5911" s="1" t="s">
        <v>14934</v>
      </c>
      <c r="E5911" s="1" t="s">
        <v>66</v>
      </c>
      <c r="F5911" s="1" t="s">
        <v>1388</v>
      </c>
      <c r="G5911" s="1" t="s">
        <v>1389</v>
      </c>
    </row>
    <row r="5912" spans="1:7" x14ac:dyDescent="0.25">
      <c r="A5912" s="1">
        <v>19740003</v>
      </c>
      <c r="B5912" s="1" t="s">
        <v>14935</v>
      </c>
      <c r="C5912" s="1" t="s">
        <v>14936</v>
      </c>
      <c r="D5912" s="1" t="s">
        <v>14937</v>
      </c>
      <c r="E5912" s="1" t="s">
        <v>66</v>
      </c>
      <c r="F5912" s="1" t="s">
        <v>1388</v>
      </c>
      <c r="G5912" s="1" t="s">
        <v>1389</v>
      </c>
    </row>
    <row r="5913" spans="1:7" x14ac:dyDescent="0.25">
      <c r="A5913" s="1">
        <v>19740004</v>
      </c>
      <c r="B5913" s="1" t="s">
        <v>12897</v>
      </c>
      <c r="C5913" s="1" t="s">
        <v>14938</v>
      </c>
      <c r="D5913" s="1" t="s">
        <v>14939</v>
      </c>
      <c r="E5913" s="1" t="s">
        <v>65</v>
      </c>
      <c r="F5913" s="1" t="s">
        <v>27</v>
      </c>
      <c r="G5913" s="1" t="s">
        <v>11238</v>
      </c>
    </row>
    <row r="5914" spans="1:7" x14ac:dyDescent="0.25">
      <c r="A5914" s="1">
        <v>19740005</v>
      </c>
      <c r="B5914" s="1" t="s">
        <v>14940</v>
      </c>
      <c r="C5914" s="1" t="s">
        <v>14941</v>
      </c>
      <c r="D5914" s="1" t="s">
        <v>14942</v>
      </c>
      <c r="E5914" s="1" t="s">
        <v>65</v>
      </c>
      <c r="F5914" s="1" t="s">
        <v>1388</v>
      </c>
      <c r="G5914" s="1" t="s">
        <v>1389</v>
      </c>
    </row>
    <row r="5915" spans="1:7" x14ac:dyDescent="0.25">
      <c r="A5915" s="1">
        <v>19740006</v>
      </c>
      <c r="B5915" s="1" t="s">
        <v>14943</v>
      </c>
      <c r="C5915" s="1" t="s">
        <v>14944</v>
      </c>
      <c r="D5915" s="1" t="s">
        <v>14945</v>
      </c>
      <c r="E5915" s="1" t="s">
        <v>65</v>
      </c>
      <c r="F5915" s="1" t="s">
        <v>1388</v>
      </c>
      <c r="G5915" s="1" t="s">
        <v>1389</v>
      </c>
    </row>
    <row r="5916" spans="1:7" x14ac:dyDescent="0.25">
      <c r="A5916" s="1">
        <v>19740007</v>
      </c>
      <c r="B5916" s="1" t="s">
        <v>14946</v>
      </c>
      <c r="C5916" s="1" t="s">
        <v>14947</v>
      </c>
      <c r="D5916" s="1" t="s">
        <v>14948</v>
      </c>
      <c r="E5916" s="1" t="s">
        <v>65</v>
      </c>
      <c r="F5916" s="1" t="s">
        <v>1388</v>
      </c>
      <c r="G5916" s="1" t="s">
        <v>1389</v>
      </c>
    </row>
    <row r="5917" spans="1:7" x14ac:dyDescent="0.25">
      <c r="A5917" s="1">
        <v>19740008</v>
      </c>
      <c r="B5917" s="1" t="s">
        <v>14949</v>
      </c>
      <c r="C5917" s="1" t="s">
        <v>14950</v>
      </c>
      <c r="D5917" s="1" t="s">
        <v>14951</v>
      </c>
      <c r="E5917" s="1" t="s">
        <v>65</v>
      </c>
      <c r="F5917" s="1" t="s">
        <v>1388</v>
      </c>
      <c r="G5917" s="1" t="s">
        <v>1389</v>
      </c>
    </row>
    <row r="5918" spans="1:7" x14ac:dyDescent="0.25">
      <c r="A5918" s="1">
        <v>19740009</v>
      </c>
      <c r="B5918" s="1" t="s">
        <v>14952</v>
      </c>
      <c r="C5918" s="1" t="s">
        <v>14953</v>
      </c>
      <c r="D5918" s="1" t="s">
        <v>14954</v>
      </c>
      <c r="E5918" s="1" t="s">
        <v>65</v>
      </c>
      <c r="F5918" s="1" t="s">
        <v>1388</v>
      </c>
      <c r="G5918" s="1" t="s">
        <v>1389</v>
      </c>
    </row>
    <row r="5919" spans="1:7" x14ac:dyDescent="0.25">
      <c r="A5919" s="1">
        <v>19740010</v>
      </c>
      <c r="B5919" s="1" t="s">
        <v>14955</v>
      </c>
      <c r="C5919" s="1" t="s">
        <v>14956</v>
      </c>
      <c r="D5919" s="1" t="s">
        <v>14957</v>
      </c>
      <c r="E5919" s="1" t="s">
        <v>65</v>
      </c>
      <c r="F5919" s="1" t="s">
        <v>1388</v>
      </c>
      <c r="G5919" s="1" t="s">
        <v>1389</v>
      </c>
    </row>
    <row r="5920" spans="1:7" x14ac:dyDescent="0.25">
      <c r="A5920" s="1">
        <v>19740011</v>
      </c>
      <c r="B5920" s="1" t="s">
        <v>14958</v>
      </c>
      <c r="C5920" s="1" t="s">
        <v>14959</v>
      </c>
      <c r="D5920" s="1" t="s">
        <v>14960</v>
      </c>
      <c r="E5920" s="1" t="s">
        <v>65</v>
      </c>
      <c r="F5920" s="1" t="s">
        <v>1388</v>
      </c>
      <c r="G5920" s="1" t="s">
        <v>1389</v>
      </c>
    </row>
    <row r="5921" spans="1:7" x14ac:dyDescent="0.25">
      <c r="A5921" s="1">
        <v>19740012</v>
      </c>
      <c r="B5921" s="1" t="s">
        <v>14961</v>
      </c>
      <c r="C5921" s="1" t="s">
        <v>14962</v>
      </c>
      <c r="D5921" s="1" t="s">
        <v>14963</v>
      </c>
      <c r="E5921" s="1" t="s">
        <v>65</v>
      </c>
      <c r="F5921" s="1" t="s">
        <v>10205</v>
      </c>
      <c r="G5921" s="1" t="s">
        <v>10206</v>
      </c>
    </row>
    <row r="5922" spans="1:7" x14ac:dyDescent="0.25">
      <c r="A5922" s="1">
        <v>19740013</v>
      </c>
      <c r="B5922" s="1" t="s">
        <v>14964</v>
      </c>
      <c r="C5922" s="1" t="s">
        <v>14965</v>
      </c>
      <c r="D5922" s="1" t="s">
        <v>14966</v>
      </c>
      <c r="E5922" s="1" t="s">
        <v>65</v>
      </c>
      <c r="F5922" s="1" t="s">
        <v>1388</v>
      </c>
      <c r="G5922" s="1" t="s">
        <v>1389</v>
      </c>
    </row>
    <row r="5923" spans="1:7" x14ac:dyDescent="0.25">
      <c r="A5923" s="1">
        <v>19740014</v>
      </c>
      <c r="B5923" s="1" t="s">
        <v>14967</v>
      </c>
      <c r="C5923" s="1" t="s">
        <v>14968</v>
      </c>
      <c r="D5923" s="1" t="s">
        <v>14969</v>
      </c>
      <c r="E5923" s="1" t="s">
        <v>65</v>
      </c>
      <c r="F5923" s="1" t="s">
        <v>1388</v>
      </c>
      <c r="G5923" s="1" t="s">
        <v>1389</v>
      </c>
    </row>
    <row r="5924" spans="1:7" x14ac:dyDescent="0.25">
      <c r="A5924" s="1">
        <v>19740015</v>
      </c>
      <c r="B5924" s="1" t="s">
        <v>14970</v>
      </c>
      <c r="C5924" s="1" t="s">
        <v>14971</v>
      </c>
      <c r="D5924" s="1" t="s">
        <v>14972</v>
      </c>
      <c r="E5924" s="1" t="s">
        <v>65</v>
      </c>
      <c r="F5924" s="1" t="s">
        <v>1388</v>
      </c>
      <c r="G5924" s="1" t="s">
        <v>1389</v>
      </c>
    </row>
    <row r="5925" spans="1:7" x14ac:dyDescent="0.25">
      <c r="A5925" s="1">
        <v>19740016</v>
      </c>
      <c r="B5925" s="1" t="s">
        <v>14973</v>
      </c>
      <c r="C5925" s="1" t="s">
        <v>14974</v>
      </c>
      <c r="D5925" s="1" t="s">
        <v>14975</v>
      </c>
      <c r="E5925" s="1" t="s">
        <v>65</v>
      </c>
      <c r="F5925" s="1" t="s">
        <v>1388</v>
      </c>
      <c r="G5925" s="1" t="s">
        <v>1389</v>
      </c>
    </row>
    <row r="5926" spans="1:7" x14ac:dyDescent="0.25">
      <c r="A5926" s="1">
        <v>19740017</v>
      </c>
      <c r="B5926" s="1" t="s">
        <v>14976</v>
      </c>
      <c r="C5926" s="1" t="s">
        <v>14977</v>
      </c>
      <c r="D5926" s="1" t="s">
        <v>14978</v>
      </c>
      <c r="E5926" s="1" t="s">
        <v>65</v>
      </c>
      <c r="F5926" s="1" t="s">
        <v>1388</v>
      </c>
      <c r="G5926" s="1" t="s">
        <v>1389</v>
      </c>
    </row>
    <row r="5927" spans="1:7" x14ac:dyDescent="0.25">
      <c r="A5927" s="1">
        <v>19740018</v>
      </c>
      <c r="B5927" s="1" t="s">
        <v>14979</v>
      </c>
      <c r="C5927" s="1" t="s">
        <v>14980</v>
      </c>
      <c r="D5927" s="1" t="s">
        <v>14981</v>
      </c>
      <c r="E5927" s="1" t="s">
        <v>65</v>
      </c>
      <c r="F5927" s="1" t="s">
        <v>1388</v>
      </c>
      <c r="G5927" s="1" t="s">
        <v>1389</v>
      </c>
    </row>
    <row r="5928" spans="1:7" x14ac:dyDescent="0.25">
      <c r="A5928" s="1">
        <v>19740019</v>
      </c>
      <c r="B5928" s="1" t="s">
        <v>14982</v>
      </c>
      <c r="C5928" s="1" t="s">
        <v>14983</v>
      </c>
      <c r="D5928" s="1" t="s">
        <v>14984</v>
      </c>
      <c r="E5928" s="1" t="s">
        <v>65</v>
      </c>
      <c r="F5928" s="1" t="s">
        <v>1388</v>
      </c>
      <c r="G5928" s="1" t="s">
        <v>1389</v>
      </c>
    </row>
    <row r="5929" spans="1:7" x14ac:dyDescent="0.25">
      <c r="A5929" s="1">
        <v>19740020</v>
      </c>
      <c r="B5929" s="1" t="s">
        <v>14985</v>
      </c>
      <c r="C5929" s="1" t="s">
        <v>14986</v>
      </c>
      <c r="D5929" s="1" t="s">
        <v>14987</v>
      </c>
      <c r="E5929" s="1" t="s">
        <v>65</v>
      </c>
      <c r="F5929" s="1" t="s">
        <v>1388</v>
      </c>
      <c r="G5929" s="1" t="s">
        <v>1389</v>
      </c>
    </row>
    <row r="5930" spans="1:7" x14ac:dyDescent="0.25">
      <c r="A5930" s="1">
        <v>19740021</v>
      </c>
      <c r="B5930" s="1" t="s">
        <v>14988</v>
      </c>
      <c r="C5930" s="1" t="s">
        <v>14989</v>
      </c>
      <c r="D5930" s="1" t="s">
        <v>14990</v>
      </c>
      <c r="E5930" s="1" t="s">
        <v>65</v>
      </c>
      <c r="F5930" s="1" t="s">
        <v>1388</v>
      </c>
      <c r="G5930" s="1" t="s">
        <v>1389</v>
      </c>
    </row>
    <row r="5931" spans="1:7" x14ac:dyDescent="0.25">
      <c r="A5931" s="1">
        <v>19740022</v>
      </c>
      <c r="B5931" s="1" t="s">
        <v>10202</v>
      </c>
      <c r="C5931" s="1" t="s">
        <v>10203</v>
      </c>
      <c r="D5931" s="1" t="s">
        <v>10204</v>
      </c>
      <c r="E5931" s="1" t="s">
        <v>65</v>
      </c>
      <c r="F5931" s="1" t="s">
        <v>10205</v>
      </c>
      <c r="G5931" s="1" t="s">
        <v>10206</v>
      </c>
    </row>
    <row r="5932" spans="1:7" x14ac:dyDescent="0.25">
      <c r="A5932" s="1">
        <v>19740023</v>
      </c>
      <c r="B5932" s="1" t="s">
        <v>10207</v>
      </c>
      <c r="C5932" s="1" t="s">
        <v>10208</v>
      </c>
      <c r="D5932" s="1" t="s">
        <v>10209</v>
      </c>
      <c r="E5932" s="1" t="s">
        <v>65</v>
      </c>
      <c r="F5932" s="1" t="s">
        <v>10205</v>
      </c>
      <c r="G5932" s="1" t="s">
        <v>10206</v>
      </c>
    </row>
    <row r="5933" spans="1:7" x14ac:dyDescent="0.25">
      <c r="A5933" s="1">
        <v>19740024</v>
      </c>
      <c r="B5933" s="1" t="s">
        <v>14991</v>
      </c>
      <c r="C5933" s="1" t="s">
        <v>14992</v>
      </c>
      <c r="D5933" s="1" t="s">
        <v>14993</v>
      </c>
      <c r="E5933" s="1" t="s">
        <v>65</v>
      </c>
      <c r="F5933" s="1" t="s">
        <v>1388</v>
      </c>
      <c r="G5933" s="1" t="s">
        <v>1389</v>
      </c>
    </row>
    <row r="5934" spans="1:7" x14ac:dyDescent="0.25">
      <c r="A5934" s="1">
        <v>19740025</v>
      </c>
      <c r="B5934" s="1" t="s">
        <v>14994</v>
      </c>
      <c r="C5934" s="1" t="s">
        <v>14995</v>
      </c>
      <c r="D5934" s="1" t="s">
        <v>14996</v>
      </c>
      <c r="E5934" s="1" t="s">
        <v>65</v>
      </c>
      <c r="F5934" s="1" t="s">
        <v>10205</v>
      </c>
      <c r="G5934" s="1" t="s">
        <v>10206</v>
      </c>
    </row>
    <row r="5935" spans="1:7" x14ac:dyDescent="0.25">
      <c r="A5935" s="1">
        <v>19740026</v>
      </c>
      <c r="B5935" s="1" t="s">
        <v>14997</v>
      </c>
      <c r="C5935" s="1" t="s">
        <v>14998</v>
      </c>
      <c r="D5935" s="1" t="s">
        <v>14999</v>
      </c>
      <c r="E5935" s="1" t="s">
        <v>66</v>
      </c>
      <c r="F5935" s="1" t="s">
        <v>15000</v>
      </c>
      <c r="G5935" s="1" t="s">
        <v>15001</v>
      </c>
    </row>
    <row r="5936" spans="1:7" x14ac:dyDescent="0.25">
      <c r="A5936" s="1">
        <v>19740027</v>
      </c>
      <c r="B5936" s="1" t="s">
        <v>15002</v>
      </c>
      <c r="C5936" s="1" t="s">
        <v>15003</v>
      </c>
      <c r="D5936" s="1" t="s">
        <v>15004</v>
      </c>
      <c r="E5936" s="1" t="s">
        <v>66</v>
      </c>
      <c r="F5936" s="1" t="s">
        <v>15005</v>
      </c>
      <c r="G5936" s="1" t="s">
        <v>15006</v>
      </c>
    </row>
    <row r="5937" spans="1:7" x14ac:dyDescent="0.25">
      <c r="A5937" s="1">
        <v>19740028</v>
      </c>
      <c r="B5937" s="1" t="s">
        <v>15007</v>
      </c>
      <c r="C5937" s="1" t="s">
        <v>15008</v>
      </c>
      <c r="D5937" s="1" t="s">
        <v>15009</v>
      </c>
      <c r="E5937" s="1" t="s">
        <v>66</v>
      </c>
      <c r="F5937" s="1" t="s">
        <v>1388</v>
      </c>
      <c r="G5937" s="1" t="s">
        <v>1389</v>
      </c>
    </row>
    <row r="5938" spans="1:7" x14ac:dyDescent="0.25">
      <c r="A5938" s="1">
        <v>19740029</v>
      </c>
      <c r="B5938" s="1" t="s">
        <v>15010</v>
      </c>
      <c r="C5938" s="1" t="s">
        <v>15011</v>
      </c>
      <c r="D5938" s="1" t="s">
        <v>15012</v>
      </c>
      <c r="E5938" s="1" t="s">
        <v>66</v>
      </c>
      <c r="F5938" s="1" t="s">
        <v>1388</v>
      </c>
      <c r="G5938" s="1" t="s">
        <v>1389</v>
      </c>
    </row>
    <row r="5939" spans="1:7" x14ac:dyDescent="0.25">
      <c r="A5939" s="1">
        <v>19740030</v>
      </c>
      <c r="B5939" s="1" t="s">
        <v>15013</v>
      </c>
      <c r="C5939" s="1" t="s">
        <v>15014</v>
      </c>
      <c r="D5939" s="1" t="s">
        <v>15015</v>
      </c>
      <c r="E5939" s="1" t="s">
        <v>66</v>
      </c>
      <c r="F5939" s="1" t="s">
        <v>15016</v>
      </c>
      <c r="G5939" s="1" t="s">
        <v>15017</v>
      </c>
    </row>
    <row r="5940" spans="1:7" x14ac:dyDescent="0.25">
      <c r="A5940" s="1">
        <v>19740031</v>
      </c>
      <c r="B5940" s="1" t="s">
        <v>15018</v>
      </c>
      <c r="C5940" s="1" t="s">
        <v>15019</v>
      </c>
      <c r="D5940" s="1" t="s">
        <v>15020</v>
      </c>
      <c r="E5940" s="1" t="s">
        <v>66</v>
      </c>
      <c r="F5940" s="1" t="s">
        <v>1388</v>
      </c>
      <c r="G5940" s="1" t="s">
        <v>1389</v>
      </c>
    </row>
    <row r="5941" spans="1:7" x14ac:dyDescent="0.25">
      <c r="A5941" s="1">
        <v>19740032</v>
      </c>
      <c r="B5941" s="1" t="s">
        <v>15021</v>
      </c>
      <c r="C5941" s="1" t="s">
        <v>15022</v>
      </c>
      <c r="D5941" s="1" t="s">
        <v>15023</v>
      </c>
      <c r="E5941" s="1" t="s">
        <v>65</v>
      </c>
      <c r="F5941" s="1" t="s">
        <v>1388</v>
      </c>
      <c r="G5941" s="1" t="s">
        <v>1389</v>
      </c>
    </row>
    <row r="5942" spans="1:7" x14ac:dyDescent="0.25">
      <c r="A5942" s="1">
        <v>19740033</v>
      </c>
      <c r="B5942" s="1" t="s">
        <v>15024</v>
      </c>
      <c r="C5942" s="1" t="s">
        <v>15025</v>
      </c>
      <c r="D5942" s="1" t="s">
        <v>15026</v>
      </c>
      <c r="E5942" s="1" t="s">
        <v>66</v>
      </c>
      <c r="F5942" s="1" t="s">
        <v>15027</v>
      </c>
      <c r="G5942" s="1" t="s">
        <v>15028</v>
      </c>
    </row>
    <row r="5943" spans="1:7" x14ac:dyDescent="0.25">
      <c r="A5943" s="1">
        <v>19740034</v>
      </c>
      <c r="B5943" s="1" t="s">
        <v>15029</v>
      </c>
      <c r="C5943" s="1" t="s">
        <v>15030</v>
      </c>
      <c r="D5943" s="1" t="s">
        <v>15031</v>
      </c>
      <c r="E5943" s="1" t="s">
        <v>65</v>
      </c>
      <c r="F5943" s="1" t="s">
        <v>1388</v>
      </c>
      <c r="G5943" s="1" t="s">
        <v>1389</v>
      </c>
    </row>
    <row r="5944" spans="1:7" x14ac:dyDescent="0.25">
      <c r="A5944" s="1">
        <v>19740035</v>
      </c>
      <c r="B5944" s="1" t="s">
        <v>15032</v>
      </c>
      <c r="C5944" s="1" t="s">
        <v>15033</v>
      </c>
      <c r="D5944" s="1" t="s">
        <v>15034</v>
      </c>
      <c r="E5944" s="1" t="s">
        <v>66</v>
      </c>
      <c r="F5944" s="1" t="s">
        <v>15005</v>
      </c>
      <c r="G5944" s="1" t="s">
        <v>15006</v>
      </c>
    </row>
    <row r="5945" spans="1:7" x14ac:dyDescent="0.25">
      <c r="A5945" s="1">
        <v>19740037</v>
      </c>
      <c r="B5945" s="1" t="s">
        <v>12900</v>
      </c>
      <c r="C5945" s="1" t="s">
        <v>12901</v>
      </c>
      <c r="D5945" s="1" t="s">
        <v>12902</v>
      </c>
      <c r="E5945" s="1" t="s">
        <v>66</v>
      </c>
      <c r="F5945" s="1" t="s">
        <v>285</v>
      </c>
      <c r="G5945" s="1" t="s">
        <v>286</v>
      </c>
    </row>
    <row r="5946" spans="1:7" x14ac:dyDescent="0.25">
      <c r="A5946" s="1">
        <v>19740038</v>
      </c>
      <c r="B5946" s="1" t="s">
        <v>15035</v>
      </c>
      <c r="C5946" s="1" t="s">
        <v>15036</v>
      </c>
      <c r="D5946" s="1" t="s">
        <v>15037</v>
      </c>
      <c r="E5946" s="1" t="s">
        <v>66</v>
      </c>
      <c r="F5946" s="1" t="s">
        <v>15016</v>
      </c>
      <c r="G5946" s="1" t="s">
        <v>15017</v>
      </c>
    </row>
    <row r="5947" spans="1:7" x14ac:dyDescent="0.25">
      <c r="A5947" s="1">
        <v>19740039</v>
      </c>
      <c r="B5947" s="1" t="s">
        <v>15038</v>
      </c>
      <c r="C5947" s="1" t="s">
        <v>15039</v>
      </c>
      <c r="D5947" s="1" t="s">
        <v>15040</v>
      </c>
      <c r="E5947" s="1" t="s">
        <v>66</v>
      </c>
      <c r="F5947" s="1" t="s">
        <v>15016</v>
      </c>
      <c r="G5947" s="1" t="s">
        <v>15017</v>
      </c>
    </row>
    <row r="5948" spans="1:7" x14ac:dyDescent="0.25">
      <c r="A5948" s="1">
        <v>19740040</v>
      </c>
      <c r="B5948" s="1" t="s">
        <v>15041</v>
      </c>
      <c r="C5948" s="1" t="s">
        <v>15042</v>
      </c>
      <c r="D5948" s="1" t="s">
        <v>15043</v>
      </c>
      <c r="E5948" s="1" t="s">
        <v>65</v>
      </c>
      <c r="F5948" s="1" t="s">
        <v>10205</v>
      </c>
      <c r="G5948" s="1" t="s">
        <v>10206</v>
      </c>
    </row>
    <row r="5949" spans="1:7" x14ac:dyDescent="0.25">
      <c r="A5949" s="1">
        <v>19740041</v>
      </c>
      <c r="B5949" s="1" t="s">
        <v>12903</v>
      </c>
      <c r="C5949" s="1" t="s">
        <v>12904</v>
      </c>
      <c r="D5949" s="1" t="s">
        <v>12905</v>
      </c>
      <c r="E5949" s="1" t="s">
        <v>66</v>
      </c>
      <c r="F5949" s="1" t="s">
        <v>285</v>
      </c>
      <c r="G5949" s="1" t="s">
        <v>286</v>
      </c>
    </row>
    <row r="5950" spans="1:7" x14ac:dyDescent="0.25">
      <c r="A5950" s="1">
        <v>19740042</v>
      </c>
      <c r="B5950" s="1" t="s">
        <v>15044</v>
      </c>
      <c r="C5950" s="1" t="s">
        <v>15045</v>
      </c>
      <c r="D5950" s="1" t="s">
        <v>15046</v>
      </c>
      <c r="E5950" s="1" t="s">
        <v>66</v>
      </c>
      <c r="F5950" s="1" t="s">
        <v>1388</v>
      </c>
      <c r="G5950" s="1" t="s">
        <v>1389</v>
      </c>
    </row>
    <row r="5951" spans="1:7" x14ac:dyDescent="0.25">
      <c r="A5951" s="1">
        <v>19740043</v>
      </c>
      <c r="B5951" s="1" t="s">
        <v>15047</v>
      </c>
      <c r="C5951" s="1" t="s">
        <v>15048</v>
      </c>
      <c r="D5951" s="1" t="s">
        <v>15049</v>
      </c>
      <c r="E5951" s="1" t="s">
        <v>66</v>
      </c>
      <c r="F5951" s="1" t="s">
        <v>1388</v>
      </c>
      <c r="G5951" s="1" t="s">
        <v>1389</v>
      </c>
    </row>
    <row r="5952" spans="1:7" x14ac:dyDescent="0.25">
      <c r="A5952" s="1">
        <v>19740044</v>
      </c>
      <c r="B5952" s="1" t="s">
        <v>15050</v>
      </c>
      <c r="C5952" s="1" t="s">
        <v>15051</v>
      </c>
      <c r="D5952" s="1" t="s">
        <v>15052</v>
      </c>
      <c r="E5952" s="1" t="s">
        <v>66</v>
      </c>
      <c r="F5952" s="1" t="s">
        <v>15053</v>
      </c>
      <c r="G5952" s="1" t="s">
        <v>15054</v>
      </c>
    </row>
    <row r="5953" spans="1:7" x14ac:dyDescent="0.25">
      <c r="A5953" s="1">
        <v>19740045</v>
      </c>
      <c r="B5953" s="1" t="s">
        <v>12906</v>
      </c>
      <c r="C5953" s="1" t="s">
        <v>12907</v>
      </c>
      <c r="D5953" s="1" t="s">
        <v>12908</v>
      </c>
      <c r="E5953" s="1" t="s">
        <v>66</v>
      </c>
      <c r="F5953" s="1" t="s">
        <v>285</v>
      </c>
      <c r="G5953" s="1" t="s">
        <v>286</v>
      </c>
    </row>
    <row r="5954" spans="1:7" x14ac:dyDescent="0.25">
      <c r="A5954" s="1">
        <v>19740046</v>
      </c>
      <c r="B5954" s="1" t="s">
        <v>12909</v>
      </c>
      <c r="C5954" s="1" t="s">
        <v>12910</v>
      </c>
      <c r="D5954" s="1" t="s">
        <v>12911</v>
      </c>
      <c r="E5954" s="1" t="s">
        <v>66</v>
      </c>
      <c r="F5954" s="1" t="s">
        <v>285</v>
      </c>
      <c r="G5954" s="1" t="s">
        <v>286</v>
      </c>
    </row>
    <row r="5955" spans="1:7" x14ac:dyDescent="0.25">
      <c r="A5955" s="1">
        <v>19740048</v>
      </c>
      <c r="B5955" s="1" t="s">
        <v>15055</v>
      </c>
      <c r="C5955" s="1" t="s">
        <v>15056</v>
      </c>
      <c r="D5955" s="1" t="s">
        <v>15057</v>
      </c>
      <c r="E5955" s="1" t="s">
        <v>66</v>
      </c>
      <c r="F5955" s="1" t="s">
        <v>15058</v>
      </c>
      <c r="G5955" s="1" t="s">
        <v>15059</v>
      </c>
    </row>
    <row r="5956" spans="1:7" x14ac:dyDescent="0.25">
      <c r="A5956" s="1">
        <v>19740049</v>
      </c>
      <c r="B5956" s="1" t="s">
        <v>12912</v>
      </c>
      <c r="C5956" s="1" t="s">
        <v>12913</v>
      </c>
      <c r="D5956" s="1" t="s">
        <v>12914</v>
      </c>
      <c r="E5956" s="1" t="s">
        <v>65</v>
      </c>
      <c r="F5956" s="1" t="s">
        <v>27</v>
      </c>
      <c r="G5956" s="1" t="s">
        <v>11238</v>
      </c>
    </row>
    <row r="5957" spans="1:7" x14ac:dyDescent="0.25">
      <c r="A5957" s="1">
        <v>19740050</v>
      </c>
      <c r="B5957" s="1" t="s">
        <v>12915</v>
      </c>
      <c r="C5957" s="1" t="s">
        <v>12916</v>
      </c>
      <c r="D5957" s="1" t="s">
        <v>12917</v>
      </c>
      <c r="E5957" s="1" t="s">
        <v>66</v>
      </c>
      <c r="F5957" s="1" t="s">
        <v>285</v>
      </c>
      <c r="G5957" s="1" t="s">
        <v>286</v>
      </c>
    </row>
    <row r="5958" spans="1:7" x14ac:dyDescent="0.25">
      <c r="A5958" s="1">
        <v>19740054</v>
      </c>
      <c r="B5958" s="1" t="s">
        <v>12927</v>
      </c>
      <c r="C5958" s="1" t="s">
        <v>15060</v>
      </c>
      <c r="D5958" s="1" t="s">
        <v>15061</v>
      </c>
      <c r="E5958" s="1" t="s">
        <v>65</v>
      </c>
      <c r="F5958" s="1" t="s">
        <v>27</v>
      </c>
      <c r="G5958" s="1" t="s">
        <v>11238</v>
      </c>
    </row>
    <row r="5959" spans="1:7" x14ac:dyDescent="0.25">
      <c r="A5959" s="1">
        <v>19740055</v>
      </c>
      <c r="B5959" s="1" t="s">
        <v>12930</v>
      </c>
      <c r="C5959" s="1" t="s">
        <v>12931</v>
      </c>
      <c r="D5959" s="1" t="s">
        <v>12932</v>
      </c>
      <c r="E5959" s="1" t="s">
        <v>65</v>
      </c>
      <c r="F5959" s="1" t="s">
        <v>27</v>
      </c>
      <c r="G5959" s="1" t="s">
        <v>11238</v>
      </c>
    </row>
    <row r="5960" spans="1:7" x14ac:dyDescent="0.25">
      <c r="A5960" s="1">
        <v>19740056</v>
      </c>
      <c r="B5960" s="1" t="s">
        <v>15062</v>
      </c>
      <c r="C5960" s="1" t="s">
        <v>15063</v>
      </c>
      <c r="D5960" s="1" t="s">
        <v>15064</v>
      </c>
      <c r="E5960" s="1" t="s">
        <v>65</v>
      </c>
      <c r="F5960" s="1" t="s">
        <v>1388</v>
      </c>
      <c r="G5960" s="1" t="s">
        <v>1389</v>
      </c>
    </row>
    <row r="5961" spans="1:7" x14ac:dyDescent="0.25">
      <c r="A5961" s="1">
        <v>19740057</v>
      </c>
      <c r="B5961" s="1" t="s">
        <v>15065</v>
      </c>
      <c r="C5961" s="1" t="s">
        <v>15066</v>
      </c>
      <c r="D5961" s="1" t="s">
        <v>15067</v>
      </c>
      <c r="E5961" s="1" t="s">
        <v>65</v>
      </c>
      <c r="F5961" s="1" t="s">
        <v>10205</v>
      </c>
      <c r="G5961" s="1" t="s">
        <v>10206</v>
      </c>
    </row>
    <row r="5962" spans="1:7" x14ac:dyDescent="0.25">
      <c r="A5962" s="1">
        <v>19740058</v>
      </c>
      <c r="B5962" s="1" t="s">
        <v>12933</v>
      </c>
      <c r="C5962" s="1" t="s">
        <v>15068</v>
      </c>
      <c r="D5962" s="1" t="s">
        <v>15069</v>
      </c>
      <c r="E5962" s="1" t="s">
        <v>66</v>
      </c>
      <c r="F5962" s="1" t="s">
        <v>27</v>
      </c>
      <c r="G5962" s="1" t="s">
        <v>11238</v>
      </c>
    </row>
    <row r="5963" spans="1:7" x14ac:dyDescent="0.25">
      <c r="A5963" s="1">
        <v>19740059</v>
      </c>
      <c r="B5963" s="1" t="s">
        <v>12936</v>
      </c>
      <c r="C5963" s="1" t="s">
        <v>15070</v>
      </c>
      <c r="D5963" s="1" t="s">
        <v>15071</v>
      </c>
      <c r="E5963" s="1" t="s">
        <v>66</v>
      </c>
      <c r="F5963" s="1" t="s">
        <v>27</v>
      </c>
      <c r="G5963" s="1" t="s">
        <v>11238</v>
      </c>
    </row>
    <row r="5964" spans="1:7" x14ac:dyDescent="0.25">
      <c r="A5964" s="1">
        <v>19740061</v>
      </c>
      <c r="B5964" s="1" t="s">
        <v>12939</v>
      </c>
      <c r="C5964" s="1" t="s">
        <v>12940</v>
      </c>
      <c r="D5964" s="1" t="s">
        <v>12941</v>
      </c>
      <c r="E5964" s="1" t="s">
        <v>66</v>
      </c>
      <c r="F5964" s="1" t="s">
        <v>27</v>
      </c>
      <c r="G5964" s="1" t="s">
        <v>11238</v>
      </c>
    </row>
    <row r="5965" spans="1:7" x14ac:dyDescent="0.25">
      <c r="A5965" s="1">
        <v>19740062</v>
      </c>
      <c r="B5965" s="1" t="s">
        <v>12942</v>
      </c>
      <c r="C5965" s="1" t="s">
        <v>12943</v>
      </c>
      <c r="D5965" s="1" t="s">
        <v>12944</v>
      </c>
      <c r="E5965" s="1" t="s">
        <v>66</v>
      </c>
      <c r="F5965" s="1" t="s">
        <v>27</v>
      </c>
      <c r="G5965" s="1" t="s">
        <v>11238</v>
      </c>
    </row>
    <row r="5966" spans="1:7" x14ac:dyDescent="0.25">
      <c r="A5966" s="1">
        <v>19740064</v>
      </c>
      <c r="B5966" s="1" t="s">
        <v>12945</v>
      </c>
      <c r="C5966" s="1" t="s">
        <v>12946</v>
      </c>
      <c r="D5966" s="1" t="s">
        <v>12947</v>
      </c>
      <c r="E5966" s="1" t="s">
        <v>66</v>
      </c>
      <c r="F5966" s="1" t="s">
        <v>27</v>
      </c>
      <c r="G5966" s="1" t="s">
        <v>11238</v>
      </c>
    </row>
    <row r="5967" spans="1:7" x14ac:dyDescent="0.25">
      <c r="A5967" s="1">
        <v>19740066</v>
      </c>
      <c r="B5967" s="1" t="s">
        <v>12948</v>
      </c>
      <c r="C5967" s="1" t="s">
        <v>12949</v>
      </c>
      <c r="D5967" s="1" t="s">
        <v>12950</v>
      </c>
      <c r="E5967" s="1" t="s">
        <v>66</v>
      </c>
      <c r="F5967" s="1" t="s">
        <v>892</v>
      </c>
      <c r="G5967" s="1" t="s">
        <v>893</v>
      </c>
    </row>
    <row r="5968" spans="1:7" x14ac:dyDescent="0.25">
      <c r="A5968" s="1">
        <v>19740067</v>
      </c>
      <c r="B5968" s="1" t="s">
        <v>12951</v>
      </c>
      <c r="C5968" s="1" t="s">
        <v>12952</v>
      </c>
      <c r="D5968" s="1" t="s">
        <v>12953</v>
      </c>
      <c r="E5968" s="1" t="s">
        <v>66</v>
      </c>
      <c r="F5968" s="1" t="s">
        <v>892</v>
      </c>
      <c r="G5968" s="1" t="s">
        <v>893</v>
      </c>
    </row>
    <row r="5969" spans="1:7" x14ac:dyDescent="0.25">
      <c r="A5969" s="1">
        <v>19740068</v>
      </c>
      <c r="B5969" s="1" t="s">
        <v>12954</v>
      </c>
      <c r="C5969" s="1" t="s">
        <v>12955</v>
      </c>
      <c r="D5969" s="1" t="s">
        <v>12956</v>
      </c>
      <c r="E5969" s="1" t="s">
        <v>66</v>
      </c>
      <c r="F5969" s="1" t="s">
        <v>892</v>
      </c>
      <c r="G5969" s="1" t="s">
        <v>893</v>
      </c>
    </row>
    <row r="5970" spans="1:7" x14ac:dyDescent="0.25">
      <c r="A5970" s="1">
        <v>19740070</v>
      </c>
      <c r="B5970" s="1" t="s">
        <v>12957</v>
      </c>
      <c r="C5970" s="1" t="s">
        <v>12958</v>
      </c>
      <c r="D5970" s="1" t="s">
        <v>12959</v>
      </c>
      <c r="E5970" s="1" t="s">
        <v>66</v>
      </c>
      <c r="F5970" s="1" t="s">
        <v>892</v>
      </c>
      <c r="G5970" s="1" t="s">
        <v>893</v>
      </c>
    </row>
    <row r="5971" spans="1:7" x14ac:dyDescent="0.25">
      <c r="A5971" s="1">
        <v>19740071</v>
      </c>
      <c r="B5971" s="1" t="s">
        <v>12960</v>
      </c>
      <c r="C5971" s="1" t="s">
        <v>12961</v>
      </c>
      <c r="D5971" s="1" t="s">
        <v>12962</v>
      </c>
      <c r="E5971" s="1" t="s">
        <v>66</v>
      </c>
      <c r="F5971" s="1" t="s">
        <v>892</v>
      </c>
      <c r="G5971" s="1" t="s">
        <v>893</v>
      </c>
    </row>
    <row r="5972" spans="1:7" x14ac:dyDescent="0.25">
      <c r="A5972" s="1">
        <v>19740073</v>
      </c>
      <c r="B5972" s="1" t="s">
        <v>12963</v>
      </c>
      <c r="C5972" s="1" t="s">
        <v>12964</v>
      </c>
      <c r="D5972" s="1" t="s">
        <v>12965</v>
      </c>
      <c r="E5972" s="1" t="s">
        <v>66</v>
      </c>
      <c r="F5972" s="1" t="s">
        <v>892</v>
      </c>
      <c r="G5972" s="1" t="s">
        <v>893</v>
      </c>
    </row>
    <row r="5973" spans="1:7" x14ac:dyDescent="0.25">
      <c r="A5973" s="1">
        <v>19740074</v>
      </c>
      <c r="B5973" s="1" t="s">
        <v>12966</v>
      </c>
      <c r="C5973" s="1" t="s">
        <v>12967</v>
      </c>
      <c r="D5973" s="1" t="s">
        <v>12968</v>
      </c>
      <c r="E5973" s="1" t="s">
        <v>66</v>
      </c>
      <c r="F5973" s="1" t="s">
        <v>892</v>
      </c>
      <c r="G5973" s="1" t="s">
        <v>893</v>
      </c>
    </row>
    <row r="5974" spans="1:7" x14ac:dyDescent="0.25">
      <c r="A5974" s="1">
        <v>19740075</v>
      </c>
      <c r="B5974" s="1" t="s">
        <v>12969</v>
      </c>
      <c r="C5974" s="1" t="s">
        <v>12970</v>
      </c>
      <c r="D5974" s="1" t="s">
        <v>12971</v>
      </c>
      <c r="E5974" s="1" t="s">
        <v>66</v>
      </c>
      <c r="F5974" s="1" t="s">
        <v>892</v>
      </c>
      <c r="G5974" s="1" t="s">
        <v>893</v>
      </c>
    </row>
    <row r="5975" spans="1:7" x14ac:dyDescent="0.25">
      <c r="A5975" s="1">
        <v>19740076</v>
      </c>
      <c r="B5975" s="1" t="s">
        <v>12972</v>
      </c>
      <c r="C5975" s="1" t="s">
        <v>12973</v>
      </c>
      <c r="D5975" s="1" t="s">
        <v>12974</v>
      </c>
      <c r="E5975" s="1" t="s">
        <v>66</v>
      </c>
      <c r="F5975" s="1" t="s">
        <v>892</v>
      </c>
      <c r="G5975" s="1" t="s">
        <v>893</v>
      </c>
    </row>
    <row r="5976" spans="1:7" x14ac:dyDescent="0.25">
      <c r="A5976" s="1">
        <v>19740077</v>
      </c>
      <c r="B5976" s="1" t="s">
        <v>12975</v>
      </c>
      <c r="C5976" s="1" t="s">
        <v>12976</v>
      </c>
      <c r="D5976" s="1" t="s">
        <v>12977</v>
      </c>
      <c r="E5976" s="1" t="s">
        <v>66</v>
      </c>
      <c r="F5976" s="1" t="s">
        <v>892</v>
      </c>
      <c r="G5976" s="1" t="s">
        <v>893</v>
      </c>
    </row>
    <row r="5977" spans="1:7" x14ac:dyDescent="0.25">
      <c r="A5977" s="1">
        <v>19740078</v>
      </c>
      <c r="B5977" s="1" t="s">
        <v>12978</v>
      </c>
      <c r="C5977" s="1" t="s">
        <v>12979</v>
      </c>
      <c r="D5977" s="1" t="s">
        <v>12980</v>
      </c>
      <c r="E5977" s="1" t="s">
        <v>66</v>
      </c>
      <c r="F5977" s="1" t="s">
        <v>892</v>
      </c>
      <c r="G5977" s="1" t="s">
        <v>893</v>
      </c>
    </row>
    <row r="5978" spans="1:7" x14ac:dyDescent="0.25">
      <c r="A5978" s="1">
        <v>19740079</v>
      </c>
      <c r="B5978" s="1" t="s">
        <v>12981</v>
      </c>
      <c r="C5978" s="1" t="s">
        <v>12982</v>
      </c>
      <c r="D5978" s="1" t="s">
        <v>12983</v>
      </c>
      <c r="E5978" s="1" t="s">
        <v>66</v>
      </c>
      <c r="F5978" s="1" t="s">
        <v>892</v>
      </c>
      <c r="G5978" s="1" t="s">
        <v>893</v>
      </c>
    </row>
    <row r="5979" spans="1:7" x14ac:dyDescent="0.25">
      <c r="A5979" s="1">
        <v>19740082</v>
      </c>
      <c r="B5979" s="1" t="s">
        <v>15072</v>
      </c>
      <c r="C5979" s="1" t="s">
        <v>15073</v>
      </c>
      <c r="D5979" s="1" t="s">
        <v>15074</v>
      </c>
      <c r="E5979" s="1" t="s">
        <v>65</v>
      </c>
      <c r="F5979" s="1" t="s">
        <v>15075</v>
      </c>
      <c r="G5979" s="1" t="s">
        <v>199</v>
      </c>
    </row>
    <row r="5980" spans="1:7" x14ac:dyDescent="0.25">
      <c r="A5980" s="1">
        <v>19740083</v>
      </c>
      <c r="B5980" s="1" t="s">
        <v>10210</v>
      </c>
      <c r="C5980" s="1" t="s">
        <v>10211</v>
      </c>
      <c r="D5980" s="1" t="s">
        <v>10212</v>
      </c>
      <c r="E5980" s="1" t="s">
        <v>65</v>
      </c>
      <c r="F5980" s="1" t="s">
        <v>10205</v>
      </c>
      <c r="G5980" s="1" t="s">
        <v>10206</v>
      </c>
    </row>
    <row r="5981" spans="1:7" x14ac:dyDescent="0.25">
      <c r="A5981" s="1">
        <v>19740100</v>
      </c>
      <c r="B5981" s="1" t="s">
        <v>15076</v>
      </c>
      <c r="C5981" s="1" t="s">
        <v>15076</v>
      </c>
      <c r="D5981" s="1" t="s">
        <v>15076</v>
      </c>
      <c r="G5981" s="1" t="s">
        <v>199</v>
      </c>
    </row>
    <row r="5982" spans="1:7" x14ac:dyDescent="0.25">
      <c r="A5982" s="1">
        <v>19742001</v>
      </c>
      <c r="B5982" s="1" t="s">
        <v>15077</v>
      </c>
      <c r="C5982" s="1" t="s">
        <v>15078</v>
      </c>
      <c r="D5982" s="1" t="s">
        <v>15079</v>
      </c>
      <c r="E5982" s="1" t="s">
        <v>66</v>
      </c>
      <c r="F5982" s="1" t="s">
        <v>10216</v>
      </c>
      <c r="G5982" s="1" t="s">
        <v>10217</v>
      </c>
    </row>
    <row r="5983" spans="1:7" x14ac:dyDescent="0.25">
      <c r="A5983" s="1">
        <v>19742004</v>
      </c>
      <c r="B5983" s="1" t="s">
        <v>10213</v>
      </c>
      <c r="C5983" s="1" t="s">
        <v>10214</v>
      </c>
      <c r="D5983" s="1" t="s">
        <v>10215</v>
      </c>
      <c r="E5983" s="1" t="s">
        <v>65</v>
      </c>
      <c r="F5983" s="1" t="s">
        <v>10216</v>
      </c>
      <c r="G5983" s="1" t="s">
        <v>10217</v>
      </c>
    </row>
    <row r="5984" spans="1:7" x14ac:dyDescent="0.25">
      <c r="A5984" s="1">
        <v>19742005</v>
      </c>
      <c r="B5984" s="1" t="s">
        <v>15080</v>
      </c>
      <c r="C5984" s="1" t="s">
        <v>15081</v>
      </c>
      <c r="D5984" s="1" t="s">
        <v>15082</v>
      </c>
      <c r="E5984" s="1" t="s">
        <v>66</v>
      </c>
      <c r="F5984" s="1" t="s">
        <v>14025</v>
      </c>
      <c r="G5984" s="1" t="s">
        <v>14026</v>
      </c>
    </row>
    <row r="5985" spans="1:7" x14ac:dyDescent="0.25">
      <c r="A5985" s="1">
        <v>19742006</v>
      </c>
      <c r="B5985" s="1" t="s">
        <v>10218</v>
      </c>
      <c r="C5985" s="1" t="s">
        <v>10219</v>
      </c>
      <c r="D5985" s="1" t="s">
        <v>10220</v>
      </c>
      <c r="E5985" s="1" t="s">
        <v>65</v>
      </c>
      <c r="F5985" s="1" t="s">
        <v>11555</v>
      </c>
      <c r="G5985" s="1" t="s">
        <v>11556</v>
      </c>
    </row>
    <row r="5986" spans="1:7" x14ac:dyDescent="0.25">
      <c r="A5986" s="1">
        <v>19742007</v>
      </c>
      <c r="B5986" s="1" t="s">
        <v>10218</v>
      </c>
      <c r="C5986" s="1" t="s">
        <v>10219</v>
      </c>
      <c r="D5986" s="1" t="s">
        <v>10220</v>
      </c>
      <c r="E5986" s="1" t="s">
        <v>65</v>
      </c>
      <c r="F5986" s="1" t="s">
        <v>10216</v>
      </c>
      <c r="G5986" s="1" t="s">
        <v>10217</v>
      </c>
    </row>
    <row r="5987" spans="1:7" x14ac:dyDescent="0.25">
      <c r="A5987" s="1">
        <v>19742008</v>
      </c>
      <c r="B5987" s="1" t="s">
        <v>15083</v>
      </c>
      <c r="C5987" s="1" t="s">
        <v>15084</v>
      </c>
      <c r="D5987" s="1" t="s">
        <v>15085</v>
      </c>
      <c r="E5987" s="1" t="s">
        <v>66</v>
      </c>
      <c r="F5987" s="1" t="s">
        <v>15086</v>
      </c>
      <c r="G5987" s="1" t="s">
        <v>15087</v>
      </c>
    </row>
    <row r="5988" spans="1:7" x14ac:dyDescent="0.25">
      <c r="A5988" s="1">
        <v>19742009</v>
      </c>
      <c r="B5988" s="1" t="s">
        <v>10221</v>
      </c>
      <c r="C5988" s="1" t="s">
        <v>10222</v>
      </c>
      <c r="D5988" s="1" t="s">
        <v>10223</v>
      </c>
      <c r="E5988" s="1" t="s">
        <v>65</v>
      </c>
      <c r="F5988" s="1" t="s">
        <v>10216</v>
      </c>
      <c r="G5988" s="1" t="s">
        <v>10217</v>
      </c>
    </row>
    <row r="5989" spans="1:7" x14ac:dyDescent="0.25">
      <c r="A5989" s="1">
        <v>19742010</v>
      </c>
      <c r="B5989" s="1" t="s">
        <v>12995</v>
      </c>
      <c r="C5989" s="1" t="s">
        <v>12996</v>
      </c>
      <c r="D5989" s="1" t="s">
        <v>12997</v>
      </c>
      <c r="E5989" s="1" t="s">
        <v>65</v>
      </c>
      <c r="F5989" s="1" t="s">
        <v>10216</v>
      </c>
      <c r="G5989" s="1" t="s">
        <v>10217</v>
      </c>
    </row>
    <row r="5990" spans="1:7" x14ac:dyDescent="0.25">
      <c r="A5990" s="1">
        <v>19742011</v>
      </c>
      <c r="B5990" s="1" t="s">
        <v>10537</v>
      </c>
      <c r="C5990" s="1" t="s">
        <v>10538</v>
      </c>
      <c r="D5990" s="1" t="s">
        <v>10539</v>
      </c>
      <c r="E5990" s="1" t="s">
        <v>65</v>
      </c>
      <c r="F5990" s="1" t="s">
        <v>10216</v>
      </c>
      <c r="G5990" s="1" t="s">
        <v>10217</v>
      </c>
    </row>
    <row r="5991" spans="1:7" x14ac:dyDescent="0.25">
      <c r="A5991" s="1">
        <v>19742012</v>
      </c>
      <c r="B5991" s="1" t="s">
        <v>10540</v>
      </c>
      <c r="C5991" s="1" t="s">
        <v>10541</v>
      </c>
      <c r="D5991" s="1" t="s">
        <v>10542</v>
      </c>
      <c r="E5991" s="1" t="s">
        <v>65</v>
      </c>
      <c r="F5991" s="1" t="s">
        <v>10216</v>
      </c>
      <c r="G5991" s="1" t="s">
        <v>10217</v>
      </c>
    </row>
    <row r="5992" spans="1:7" x14ac:dyDescent="0.25">
      <c r="A5992" s="1">
        <v>19742013</v>
      </c>
      <c r="B5992" s="1" t="s">
        <v>15088</v>
      </c>
      <c r="C5992" s="1" t="s">
        <v>15089</v>
      </c>
      <c r="D5992" s="1" t="s">
        <v>15090</v>
      </c>
      <c r="E5992" s="1" t="s">
        <v>66</v>
      </c>
      <c r="F5992" s="1" t="s">
        <v>14025</v>
      </c>
      <c r="G5992" s="1" t="s">
        <v>14026</v>
      </c>
    </row>
    <row r="5993" spans="1:7" x14ac:dyDescent="0.25">
      <c r="A5993" s="1">
        <v>19742014</v>
      </c>
      <c r="B5993" s="1" t="s">
        <v>15091</v>
      </c>
      <c r="C5993" s="1" t="s">
        <v>15092</v>
      </c>
      <c r="D5993" s="1" t="s">
        <v>15093</v>
      </c>
      <c r="E5993" s="1" t="s">
        <v>66</v>
      </c>
      <c r="F5993" s="1" t="s">
        <v>14025</v>
      </c>
      <c r="G5993" s="1" t="s">
        <v>14026</v>
      </c>
    </row>
    <row r="5994" spans="1:7" x14ac:dyDescent="0.25">
      <c r="A5994" s="1">
        <v>19742015</v>
      </c>
      <c r="B5994" s="1" t="s">
        <v>15094</v>
      </c>
      <c r="C5994" s="1" t="s">
        <v>15095</v>
      </c>
      <c r="D5994" s="1" t="s">
        <v>15096</v>
      </c>
      <c r="E5994" s="1" t="s">
        <v>66</v>
      </c>
      <c r="F5994" s="1" t="s">
        <v>14025</v>
      </c>
      <c r="G5994" s="1" t="s">
        <v>14026</v>
      </c>
    </row>
    <row r="5995" spans="1:7" x14ac:dyDescent="0.25">
      <c r="A5995" s="1">
        <v>19742016</v>
      </c>
      <c r="B5995" s="1" t="s">
        <v>10213</v>
      </c>
      <c r="C5995" s="1" t="s">
        <v>10214</v>
      </c>
      <c r="D5995" s="1" t="s">
        <v>10215</v>
      </c>
      <c r="E5995" s="1" t="s">
        <v>65</v>
      </c>
      <c r="F5995" s="1" t="s">
        <v>11555</v>
      </c>
      <c r="G5995" s="1" t="s">
        <v>11556</v>
      </c>
    </row>
    <row r="5996" spans="1:7" x14ac:dyDescent="0.25">
      <c r="A5996" s="1">
        <v>19742017</v>
      </c>
      <c r="B5996" s="1" t="s">
        <v>10221</v>
      </c>
      <c r="C5996" s="1" t="s">
        <v>10222</v>
      </c>
      <c r="D5996" s="1" t="s">
        <v>10223</v>
      </c>
      <c r="E5996" s="1" t="s">
        <v>65</v>
      </c>
      <c r="F5996" s="1" t="s">
        <v>11555</v>
      </c>
      <c r="G5996" s="1" t="s">
        <v>11556</v>
      </c>
    </row>
    <row r="5997" spans="1:7" x14ac:dyDescent="0.25">
      <c r="A5997" s="1">
        <v>19742018</v>
      </c>
      <c r="B5997" s="1" t="s">
        <v>10540</v>
      </c>
      <c r="C5997" s="1" t="s">
        <v>10541</v>
      </c>
      <c r="D5997" s="1" t="s">
        <v>10542</v>
      </c>
      <c r="E5997" s="1" t="s">
        <v>65</v>
      </c>
      <c r="F5997" s="1" t="s">
        <v>11555</v>
      </c>
      <c r="G5997" s="1" t="s">
        <v>11556</v>
      </c>
    </row>
    <row r="5998" spans="1:7" x14ac:dyDescent="0.25">
      <c r="A5998" s="1">
        <v>19742019</v>
      </c>
      <c r="B5998" s="1" t="s">
        <v>10537</v>
      </c>
      <c r="C5998" s="1" t="s">
        <v>10538</v>
      </c>
      <c r="D5998" s="1" t="s">
        <v>10539</v>
      </c>
      <c r="E5998" s="1" t="s">
        <v>65</v>
      </c>
      <c r="F5998" s="1" t="s">
        <v>11555</v>
      </c>
      <c r="G5998" s="1" t="s">
        <v>11556</v>
      </c>
    </row>
    <row r="5999" spans="1:7" x14ac:dyDescent="0.25">
      <c r="A5999" s="1">
        <v>19742020</v>
      </c>
      <c r="B5999" s="1" t="s">
        <v>12992</v>
      </c>
      <c r="C5999" s="1" t="s">
        <v>12993</v>
      </c>
      <c r="D5999" s="1" t="s">
        <v>12994</v>
      </c>
      <c r="E5999" s="1" t="s">
        <v>66</v>
      </c>
      <c r="F5999" s="1" t="s">
        <v>11555</v>
      </c>
      <c r="G5999" s="1" t="s">
        <v>11556</v>
      </c>
    </row>
    <row r="6000" spans="1:7" x14ac:dyDescent="0.25">
      <c r="A6000" s="1">
        <v>19742021</v>
      </c>
      <c r="B6000" s="1" t="s">
        <v>12995</v>
      </c>
      <c r="C6000" s="1" t="s">
        <v>12996</v>
      </c>
      <c r="D6000" s="1" t="s">
        <v>12997</v>
      </c>
      <c r="E6000" s="1" t="s">
        <v>65</v>
      </c>
      <c r="F6000" s="1" t="s">
        <v>11555</v>
      </c>
      <c r="G6000" s="1" t="s">
        <v>11556</v>
      </c>
    </row>
    <row r="6001" spans="1:7" x14ac:dyDescent="0.25">
      <c r="A6001" s="1">
        <v>19745001</v>
      </c>
      <c r="B6001" s="1" t="s">
        <v>15097</v>
      </c>
      <c r="C6001" s="1" t="s">
        <v>15098</v>
      </c>
      <c r="D6001" s="1" t="s">
        <v>15099</v>
      </c>
      <c r="E6001" s="1" t="s">
        <v>66</v>
      </c>
      <c r="F6001" s="1" t="s">
        <v>5518</v>
      </c>
      <c r="G6001" s="1" t="s">
        <v>5519</v>
      </c>
    </row>
    <row r="6002" spans="1:7" x14ac:dyDescent="0.25">
      <c r="A6002" s="1">
        <v>19745002</v>
      </c>
      <c r="B6002" s="1" t="s">
        <v>15100</v>
      </c>
      <c r="C6002" s="1" t="s">
        <v>15101</v>
      </c>
      <c r="D6002" s="1" t="s">
        <v>15102</v>
      </c>
      <c r="E6002" s="1" t="s">
        <v>66</v>
      </c>
      <c r="F6002" s="1" t="s">
        <v>5518</v>
      </c>
      <c r="G6002" s="1" t="s">
        <v>5519</v>
      </c>
    </row>
    <row r="6003" spans="1:7" x14ac:dyDescent="0.25">
      <c r="A6003" s="1">
        <v>19745003</v>
      </c>
      <c r="B6003" s="1" t="s">
        <v>10543</v>
      </c>
      <c r="C6003" s="1" t="s">
        <v>10544</v>
      </c>
      <c r="D6003" s="1" t="s">
        <v>10545</v>
      </c>
      <c r="E6003" s="1" t="s">
        <v>65</v>
      </c>
      <c r="F6003" s="1" t="s">
        <v>1388</v>
      </c>
      <c r="G6003" s="1" t="s">
        <v>1389</v>
      </c>
    </row>
    <row r="6004" spans="1:7" x14ac:dyDescent="0.25">
      <c r="A6004" s="1">
        <v>19745004</v>
      </c>
      <c r="B6004" s="1" t="s">
        <v>10546</v>
      </c>
      <c r="C6004" s="1" t="s">
        <v>10547</v>
      </c>
      <c r="D6004" s="1" t="s">
        <v>10548</v>
      </c>
      <c r="E6004" s="1" t="s">
        <v>65</v>
      </c>
      <c r="F6004" s="1" t="s">
        <v>1388</v>
      </c>
      <c r="G6004" s="1" t="s">
        <v>1389</v>
      </c>
    </row>
    <row r="6005" spans="1:7" x14ac:dyDescent="0.25">
      <c r="A6005" s="1">
        <v>19745011</v>
      </c>
      <c r="B6005" s="1" t="s">
        <v>15103</v>
      </c>
      <c r="C6005" s="1" t="s">
        <v>15104</v>
      </c>
      <c r="D6005" s="1" t="s">
        <v>15105</v>
      </c>
      <c r="E6005" s="1" t="s">
        <v>65</v>
      </c>
      <c r="F6005" s="1" t="s">
        <v>1388</v>
      </c>
      <c r="G6005" s="1" t="s">
        <v>1389</v>
      </c>
    </row>
    <row r="6006" spans="1:7" x14ac:dyDescent="0.25">
      <c r="A6006" s="1">
        <v>19745012</v>
      </c>
      <c r="B6006" s="1" t="s">
        <v>10549</v>
      </c>
      <c r="C6006" s="1" t="s">
        <v>10550</v>
      </c>
      <c r="D6006" s="1" t="s">
        <v>10551</v>
      </c>
      <c r="E6006" s="1" t="s">
        <v>65</v>
      </c>
      <c r="F6006" s="1" t="s">
        <v>1388</v>
      </c>
      <c r="G6006" s="1" t="s">
        <v>1389</v>
      </c>
    </row>
    <row r="6007" spans="1:7" x14ac:dyDescent="0.25">
      <c r="A6007" s="1">
        <v>19745013</v>
      </c>
      <c r="B6007" s="1" t="s">
        <v>10552</v>
      </c>
      <c r="C6007" s="1" t="s">
        <v>10553</v>
      </c>
      <c r="D6007" s="1" t="s">
        <v>10554</v>
      </c>
      <c r="E6007" s="1" t="s">
        <v>65</v>
      </c>
      <c r="F6007" s="1" t="s">
        <v>1388</v>
      </c>
      <c r="G6007" s="1" t="s">
        <v>1389</v>
      </c>
    </row>
    <row r="6008" spans="1:7" x14ac:dyDescent="0.25">
      <c r="A6008" s="1">
        <v>19745014</v>
      </c>
      <c r="B6008" s="1" t="s">
        <v>10555</v>
      </c>
      <c r="C6008" s="1" t="s">
        <v>10556</v>
      </c>
      <c r="D6008" s="1" t="s">
        <v>10557</v>
      </c>
      <c r="E6008" s="1" t="s">
        <v>65</v>
      </c>
      <c r="F6008" s="1" t="s">
        <v>1388</v>
      </c>
      <c r="G6008" s="1" t="s">
        <v>1389</v>
      </c>
    </row>
    <row r="6009" spans="1:7" x14ac:dyDescent="0.25">
      <c r="A6009" s="1">
        <v>19745015</v>
      </c>
      <c r="B6009" s="1" t="s">
        <v>10558</v>
      </c>
      <c r="C6009" s="1" t="s">
        <v>10559</v>
      </c>
      <c r="D6009" s="1" t="s">
        <v>10560</v>
      </c>
      <c r="E6009" s="1" t="s">
        <v>65</v>
      </c>
      <c r="F6009" s="1" t="s">
        <v>1388</v>
      </c>
      <c r="G6009" s="1" t="s">
        <v>1389</v>
      </c>
    </row>
    <row r="6010" spans="1:7" x14ac:dyDescent="0.25">
      <c r="A6010" s="1">
        <v>19745016</v>
      </c>
      <c r="B6010" s="1" t="s">
        <v>10561</v>
      </c>
      <c r="C6010" s="1" t="s">
        <v>10562</v>
      </c>
      <c r="D6010" s="1" t="s">
        <v>10563</v>
      </c>
      <c r="E6010" s="1" t="s">
        <v>65</v>
      </c>
      <c r="F6010" s="1" t="s">
        <v>1388</v>
      </c>
      <c r="G6010" s="1" t="s">
        <v>1389</v>
      </c>
    </row>
    <row r="6011" spans="1:7" x14ac:dyDescent="0.25">
      <c r="A6011" s="1">
        <v>19745017</v>
      </c>
      <c r="B6011" s="1" t="s">
        <v>15106</v>
      </c>
      <c r="C6011" s="1" t="s">
        <v>15107</v>
      </c>
      <c r="D6011" s="1" t="s">
        <v>15108</v>
      </c>
      <c r="E6011" s="1" t="s">
        <v>65</v>
      </c>
      <c r="F6011" s="1" t="s">
        <v>1388</v>
      </c>
      <c r="G6011" s="1" t="s">
        <v>1389</v>
      </c>
    </row>
    <row r="6012" spans="1:7" x14ac:dyDescent="0.25">
      <c r="A6012" s="1">
        <v>19745018</v>
      </c>
      <c r="B6012" s="1" t="s">
        <v>15109</v>
      </c>
      <c r="C6012" s="1" t="s">
        <v>15110</v>
      </c>
      <c r="D6012" s="1" t="s">
        <v>15111</v>
      </c>
      <c r="E6012" s="1" t="s">
        <v>65</v>
      </c>
      <c r="F6012" s="1" t="s">
        <v>1388</v>
      </c>
      <c r="G6012" s="1" t="s">
        <v>1389</v>
      </c>
    </row>
    <row r="6013" spans="1:7" x14ac:dyDescent="0.25">
      <c r="A6013" s="1">
        <v>19745019</v>
      </c>
      <c r="B6013" s="1" t="s">
        <v>15112</v>
      </c>
      <c r="C6013" s="1" t="s">
        <v>15113</v>
      </c>
      <c r="D6013" s="1" t="s">
        <v>15114</v>
      </c>
      <c r="E6013" s="1" t="s">
        <v>65</v>
      </c>
      <c r="F6013" s="1" t="s">
        <v>1388</v>
      </c>
      <c r="G6013" s="1" t="s">
        <v>1389</v>
      </c>
    </row>
    <row r="6014" spans="1:7" x14ac:dyDescent="0.25">
      <c r="A6014" s="1">
        <v>19745020</v>
      </c>
      <c r="B6014" s="1" t="s">
        <v>15115</v>
      </c>
      <c r="C6014" s="1" t="s">
        <v>15116</v>
      </c>
      <c r="D6014" s="1" t="s">
        <v>15117</v>
      </c>
      <c r="E6014" s="1" t="s">
        <v>65</v>
      </c>
      <c r="F6014" s="1" t="s">
        <v>1388</v>
      </c>
      <c r="G6014" s="1" t="s">
        <v>1389</v>
      </c>
    </row>
    <row r="6015" spans="1:7" x14ac:dyDescent="0.25">
      <c r="A6015" s="1">
        <v>19745021</v>
      </c>
      <c r="B6015" s="1" t="s">
        <v>10564</v>
      </c>
      <c r="C6015" s="1" t="s">
        <v>10565</v>
      </c>
      <c r="D6015" s="1" t="s">
        <v>10566</v>
      </c>
      <c r="E6015" s="1" t="s">
        <v>65</v>
      </c>
      <c r="F6015" s="1" t="s">
        <v>1388</v>
      </c>
      <c r="G6015" s="1" t="s">
        <v>1389</v>
      </c>
    </row>
    <row r="6016" spans="1:7" x14ac:dyDescent="0.25">
      <c r="A6016" s="1">
        <v>19745022</v>
      </c>
      <c r="B6016" s="1" t="s">
        <v>15118</v>
      </c>
      <c r="C6016" s="1" t="s">
        <v>15119</v>
      </c>
      <c r="D6016" s="1" t="s">
        <v>15120</v>
      </c>
      <c r="E6016" s="1" t="s">
        <v>66</v>
      </c>
      <c r="F6016" s="1" t="s">
        <v>14282</v>
      </c>
      <c r="G6016" s="1" t="s">
        <v>14283</v>
      </c>
    </row>
    <row r="6017" spans="1:7" x14ac:dyDescent="0.25">
      <c r="A6017" s="1">
        <v>19745023</v>
      </c>
      <c r="B6017" s="1" t="s">
        <v>13012</v>
      </c>
      <c r="C6017" s="1" t="s">
        <v>13013</v>
      </c>
      <c r="D6017" s="1" t="s">
        <v>13014</v>
      </c>
      <c r="E6017" s="1" t="s">
        <v>66</v>
      </c>
      <c r="F6017" s="1" t="s">
        <v>892</v>
      </c>
      <c r="G6017" s="1" t="s">
        <v>893</v>
      </c>
    </row>
    <row r="6018" spans="1:7" x14ac:dyDescent="0.25">
      <c r="A6018" s="1">
        <v>19745024</v>
      </c>
      <c r="B6018" s="1" t="s">
        <v>10224</v>
      </c>
      <c r="C6018" s="1" t="s">
        <v>10225</v>
      </c>
      <c r="D6018" s="1" t="s">
        <v>10226</v>
      </c>
      <c r="E6018" s="1" t="s">
        <v>65</v>
      </c>
      <c r="F6018" s="1" t="s">
        <v>1388</v>
      </c>
      <c r="G6018" s="1" t="s">
        <v>1389</v>
      </c>
    </row>
    <row r="6019" spans="1:7" x14ac:dyDescent="0.25">
      <c r="A6019" s="1">
        <v>19745025</v>
      </c>
      <c r="B6019" s="1" t="s">
        <v>15121</v>
      </c>
      <c r="C6019" s="1" t="s">
        <v>15122</v>
      </c>
      <c r="D6019" s="1" t="s">
        <v>15123</v>
      </c>
      <c r="E6019" s="1" t="s">
        <v>65</v>
      </c>
      <c r="F6019" s="1" t="s">
        <v>1388</v>
      </c>
      <c r="G6019" s="1" t="s">
        <v>1389</v>
      </c>
    </row>
    <row r="6020" spans="1:7" x14ac:dyDescent="0.25">
      <c r="A6020" s="1">
        <v>19745026</v>
      </c>
      <c r="B6020" s="1" t="s">
        <v>5473</v>
      </c>
      <c r="C6020" s="1" t="s">
        <v>5474</v>
      </c>
      <c r="D6020" s="1" t="s">
        <v>5475</v>
      </c>
      <c r="E6020" s="1" t="s">
        <v>65</v>
      </c>
      <c r="F6020" s="1" t="s">
        <v>1388</v>
      </c>
      <c r="G6020" s="1" t="s">
        <v>1389</v>
      </c>
    </row>
    <row r="6021" spans="1:7" x14ac:dyDescent="0.25">
      <c r="A6021" s="1">
        <v>19745027</v>
      </c>
      <c r="B6021" s="1" t="s">
        <v>15124</v>
      </c>
      <c r="C6021" s="1" t="s">
        <v>15125</v>
      </c>
      <c r="D6021" s="1" t="s">
        <v>15126</v>
      </c>
      <c r="E6021" s="1" t="s">
        <v>66</v>
      </c>
      <c r="F6021" s="1" t="s">
        <v>1388</v>
      </c>
      <c r="G6021" s="1" t="s">
        <v>1389</v>
      </c>
    </row>
    <row r="6022" spans="1:7" x14ac:dyDescent="0.25">
      <c r="A6022" s="1">
        <v>19745028</v>
      </c>
      <c r="B6022" s="1" t="s">
        <v>15127</v>
      </c>
      <c r="C6022" s="1" t="s">
        <v>15128</v>
      </c>
      <c r="D6022" s="1" t="s">
        <v>15129</v>
      </c>
      <c r="E6022" s="1" t="s">
        <v>66</v>
      </c>
      <c r="F6022" s="1" t="s">
        <v>15130</v>
      </c>
      <c r="G6022" s="1" t="s">
        <v>15131</v>
      </c>
    </row>
    <row r="6023" spans="1:7" x14ac:dyDescent="0.25">
      <c r="A6023" s="1">
        <v>19745029</v>
      </c>
      <c r="B6023" s="1" t="s">
        <v>10227</v>
      </c>
      <c r="C6023" s="1" t="s">
        <v>10228</v>
      </c>
      <c r="D6023" s="1" t="s">
        <v>10229</v>
      </c>
      <c r="E6023" s="1" t="s">
        <v>65</v>
      </c>
      <c r="F6023" s="1" t="s">
        <v>1388</v>
      </c>
      <c r="G6023" s="1" t="s">
        <v>1389</v>
      </c>
    </row>
    <row r="6024" spans="1:7" x14ac:dyDescent="0.25">
      <c r="A6024" s="1">
        <v>19745030</v>
      </c>
      <c r="B6024" s="1" t="s">
        <v>15132</v>
      </c>
      <c r="C6024" s="1" t="s">
        <v>15133</v>
      </c>
      <c r="D6024" s="1" t="s">
        <v>15134</v>
      </c>
      <c r="E6024" s="1" t="s">
        <v>66</v>
      </c>
      <c r="F6024" s="1" t="s">
        <v>14287</v>
      </c>
      <c r="G6024" s="1" t="s">
        <v>14288</v>
      </c>
    </row>
    <row r="6025" spans="1:7" x14ac:dyDescent="0.25">
      <c r="A6025" s="1">
        <v>19745031</v>
      </c>
      <c r="B6025" s="1" t="s">
        <v>15135</v>
      </c>
      <c r="C6025" s="1" t="s">
        <v>15136</v>
      </c>
      <c r="D6025" s="1" t="s">
        <v>15137</v>
      </c>
      <c r="E6025" s="1" t="s">
        <v>66</v>
      </c>
      <c r="F6025" s="1" t="s">
        <v>1388</v>
      </c>
      <c r="G6025" s="1" t="s">
        <v>1389</v>
      </c>
    </row>
    <row r="6026" spans="1:7" x14ac:dyDescent="0.25">
      <c r="A6026" s="1">
        <v>19745032</v>
      </c>
      <c r="B6026" s="1" t="s">
        <v>15138</v>
      </c>
      <c r="C6026" s="1" t="s">
        <v>15139</v>
      </c>
      <c r="D6026" s="1" t="s">
        <v>15140</v>
      </c>
      <c r="E6026" s="1" t="s">
        <v>66</v>
      </c>
      <c r="F6026" s="1" t="s">
        <v>15141</v>
      </c>
      <c r="G6026" s="1" t="s">
        <v>15142</v>
      </c>
    </row>
    <row r="6027" spans="1:7" x14ac:dyDescent="0.25">
      <c r="A6027" s="1">
        <v>19745033</v>
      </c>
      <c r="B6027" s="1" t="s">
        <v>10230</v>
      </c>
      <c r="C6027" s="1" t="s">
        <v>10231</v>
      </c>
      <c r="D6027" s="1" t="s">
        <v>10232</v>
      </c>
      <c r="E6027" s="1" t="s">
        <v>65</v>
      </c>
      <c r="F6027" s="1" t="s">
        <v>1388</v>
      </c>
      <c r="G6027" s="1" t="s">
        <v>1389</v>
      </c>
    </row>
    <row r="6028" spans="1:7" x14ac:dyDescent="0.25">
      <c r="A6028" s="1">
        <v>19745034</v>
      </c>
      <c r="B6028" s="1" t="s">
        <v>10233</v>
      </c>
      <c r="C6028" s="1" t="s">
        <v>10234</v>
      </c>
      <c r="D6028" s="1" t="s">
        <v>10235</v>
      </c>
      <c r="E6028" s="1" t="s">
        <v>65</v>
      </c>
      <c r="F6028" s="1" t="s">
        <v>1388</v>
      </c>
      <c r="G6028" s="1" t="s">
        <v>1389</v>
      </c>
    </row>
    <row r="6029" spans="1:7" x14ac:dyDescent="0.25">
      <c r="A6029" s="1">
        <v>19745035</v>
      </c>
      <c r="B6029" s="1" t="s">
        <v>10236</v>
      </c>
      <c r="C6029" s="1" t="s">
        <v>10237</v>
      </c>
      <c r="D6029" s="1" t="s">
        <v>10238</v>
      </c>
      <c r="E6029" s="1" t="s">
        <v>66</v>
      </c>
      <c r="F6029" s="1" t="s">
        <v>5573</v>
      </c>
      <c r="G6029" s="1" t="s">
        <v>5574</v>
      </c>
    </row>
    <row r="6030" spans="1:7" x14ac:dyDescent="0.25">
      <c r="A6030" s="1">
        <v>19745036</v>
      </c>
      <c r="B6030" s="1" t="s">
        <v>10239</v>
      </c>
      <c r="C6030" s="1" t="s">
        <v>10240</v>
      </c>
      <c r="D6030" s="1" t="s">
        <v>10241</v>
      </c>
      <c r="E6030" s="1" t="s">
        <v>66</v>
      </c>
      <c r="F6030" s="1" t="s">
        <v>5573</v>
      </c>
      <c r="G6030" s="1" t="s">
        <v>5574</v>
      </c>
    </row>
    <row r="6031" spans="1:7" x14ac:dyDescent="0.25">
      <c r="A6031" s="1">
        <v>19745037</v>
      </c>
      <c r="B6031" s="1" t="s">
        <v>15143</v>
      </c>
      <c r="C6031" s="1" t="s">
        <v>15144</v>
      </c>
      <c r="D6031" s="1" t="s">
        <v>15145</v>
      </c>
      <c r="E6031" s="1" t="s">
        <v>65</v>
      </c>
      <c r="F6031" s="1" t="s">
        <v>1388</v>
      </c>
      <c r="G6031" s="1" t="s">
        <v>1389</v>
      </c>
    </row>
    <row r="6032" spans="1:7" x14ac:dyDescent="0.25">
      <c r="A6032" s="1">
        <v>19745038</v>
      </c>
      <c r="B6032" s="1" t="s">
        <v>15146</v>
      </c>
      <c r="C6032" s="1" t="s">
        <v>15147</v>
      </c>
      <c r="D6032" s="1" t="s">
        <v>15148</v>
      </c>
      <c r="E6032" s="1" t="s">
        <v>66</v>
      </c>
      <c r="F6032" s="1" t="s">
        <v>15005</v>
      </c>
      <c r="G6032" s="1" t="s">
        <v>15006</v>
      </c>
    </row>
    <row r="6033" spans="1:7" x14ac:dyDescent="0.25">
      <c r="A6033" s="1">
        <v>19745039</v>
      </c>
      <c r="B6033" s="1" t="s">
        <v>10242</v>
      </c>
      <c r="C6033" s="1" t="s">
        <v>10243</v>
      </c>
      <c r="D6033" s="1" t="s">
        <v>10244</v>
      </c>
      <c r="E6033" s="1" t="s">
        <v>65</v>
      </c>
      <c r="F6033" s="1" t="s">
        <v>1388</v>
      </c>
      <c r="G6033" s="1" t="s">
        <v>1389</v>
      </c>
    </row>
    <row r="6034" spans="1:7" x14ac:dyDescent="0.25">
      <c r="A6034" s="1">
        <v>19745042</v>
      </c>
      <c r="B6034" s="1" t="s">
        <v>10245</v>
      </c>
      <c r="C6034" s="1" t="s">
        <v>10246</v>
      </c>
      <c r="D6034" s="1" t="s">
        <v>10247</v>
      </c>
      <c r="E6034" s="1" t="s">
        <v>65</v>
      </c>
      <c r="F6034" s="1" t="s">
        <v>1388</v>
      </c>
      <c r="G6034" s="1" t="s">
        <v>1389</v>
      </c>
    </row>
    <row r="6035" spans="1:7" x14ac:dyDescent="0.25">
      <c r="A6035" s="1">
        <v>19745043</v>
      </c>
      <c r="B6035" s="1" t="s">
        <v>15149</v>
      </c>
      <c r="C6035" s="1" t="s">
        <v>15150</v>
      </c>
      <c r="D6035" s="1" t="s">
        <v>15151</v>
      </c>
      <c r="E6035" s="1" t="s">
        <v>65</v>
      </c>
      <c r="F6035" s="1" t="s">
        <v>1388</v>
      </c>
      <c r="G6035" s="1" t="s">
        <v>1389</v>
      </c>
    </row>
    <row r="6036" spans="1:7" x14ac:dyDescent="0.25">
      <c r="A6036" s="1">
        <v>19745044</v>
      </c>
      <c r="B6036" s="1" t="s">
        <v>13015</v>
      </c>
      <c r="C6036" s="1" t="s">
        <v>13016</v>
      </c>
      <c r="D6036" s="1" t="s">
        <v>13017</v>
      </c>
      <c r="E6036" s="1" t="s">
        <v>66</v>
      </c>
      <c r="F6036" s="1" t="s">
        <v>285</v>
      </c>
      <c r="G6036" s="1" t="s">
        <v>286</v>
      </c>
    </row>
    <row r="6037" spans="1:7" x14ac:dyDescent="0.25">
      <c r="A6037" s="1">
        <v>19745047</v>
      </c>
      <c r="B6037" s="1" t="s">
        <v>15152</v>
      </c>
      <c r="C6037" s="1" t="s">
        <v>15153</v>
      </c>
      <c r="D6037" s="1" t="s">
        <v>15154</v>
      </c>
      <c r="E6037" s="1" t="s">
        <v>66</v>
      </c>
      <c r="F6037" s="1" t="s">
        <v>15155</v>
      </c>
      <c r="G6037" s="1" t="s">
        <v>15156</v>
      </c>
    </row>
    <row r="6038" spans="1:7" x14ac:dyDescent="0.25">
      <c r="A6038" s="1">
        <v>19745048</v>
      </c>
      <c r="B6038" s="1" t="s">
        <v>15157</v>
      </c>
      <c r="C6038" s="1" t="s">
        <v>15158</v>
      </c>
      <c r="D6038" s="1" t="s">
        <v>15159</v>
      </c>
      <c r="E6038" s="1" t="s">
        <v>66</v>
      </c>
      <c r="F6038" s="1" t="s">
        <v>15155</v>
      </c>
      <c r="G6038" s="1" t="s">
        <v>15156</v>
      </c>
    </row>
    <row r="6039" spans="1:7" x14ac:dyDescent="0.25">
      <c r="A6039" s="1">
        <v>19745049</v>
      </c>
      <c r="B6039" s="1" t="s">
        <v>13018</v>
      </c>
      <c r="C6039" s="1" t="s">
        <v>13019</v>
      </c>
      <c r="D6039" s="1" t="s">
        <v>13020</v>
      </c>
      <c r="E6039" s="1" t="s">
        <v>66</v>
      </c>
      <c r="F6039" s="1" t="s">
        <v>285</v>
      </c>
      <c r="G6039" s="1" t="s">
        <v>286</v>
      </c>
    </row>
    <row r="6040" spans="1:7" x14ac:dyDescent="0.25">
      <c r="A6040" s="1">
        <v>19745050</v>
      </c>
      <c r="B6040" s="1" t="s">
        <v>13021</v>
      </c>
      <c r="C6040" s="1" t="s">
        <v>13022</v>
      </c>
      <c r="D6040" s="1" t="s">
        <v>13023</v>
      </c>
      <c r="E6040" s="1" t="s">
        <v>66</v>
      </c>
      <c r="F6040" s="1" t="s">
        <v>285</v>
      </c>
      <c r="G6040" s="1" t="s">
        <v>286</v>
      </c>
    </row>
    <row r="6041" spans="1:7" x14ac:dyDescent="0.25">
      <c r="A6041" s="1">
        <v>19745051</v>
      </c>
      <c r="B6041" s="1" t="s">
        <v>15160</v>
      </c>
      <c r="C6041" s="1" t="s">
        <v>15161</v>
      </c>
      <c r="D6041" s="1" t="s">
        <v>15162</v>
      </c>
      <c r="E6041" s="1" t="s">
        <v>66</v>
      </c>
      <c r="F6041" s="1" t="s">
        <v>5740</v>
      </c>
      <c r="G6041" s="1" t="s">
        <v>5741</v>
      </c>
    </row>
    <row r="6042" spans="1:7" x14ac:dyDescent="0.25">
      <c r="A6042" s="1">
        <v>19745052</v>
      </c>
      <c r="B6042" s="1" t="s">
        <v>15163</v>
      </c>
      <c r="C6042" s="1" t="s">
        <v>15164</v>
      </c>
      <c r="D6042" s="1" t="s">
        <v>15165</v>
      </c>
      <c r="E6042" s="1" t="s">
        <v>66</v>
      </c>
      <c r="F6042" s="1" t="s">
        <v>5740</v>
      </c>
      <c r="G6042" s="1" t="s">
        <v>5741</v>
      </c>
    </row>
    <row r="6043" spans="1:7" x14ac:dyDescent="0.25">
      <c r="A6043" s="1">
        <v>19745053</v>
      </c>
      <c r="B6043" s="1" t="s">
        <v>15132</v>
      </c>
      <c r="C6043" s="1" t="s">
        <v>15133</v>
      </c>
      <c r="D6043" s="1" t="s">
        <v>15134</v>
      </c>
      <c r="E6043" s="1" t="s">
        <v>66</v>
      </c>
      <c r="F6043" s="1" t="s">
        <v>15166</v>
      </c>
      <c r="G6043" s="1" t="s">
        <v>15167</v>
      </c>
    </row>
    <row r="6044" spans="1:7" x14ac:dyDescent="0.25">
      <c r="A6044" s="1">
        <v>19745054</v>
      </c>
      <c r="B6044" s="1" t="s">
        <v>15168</v>
      </c>
      <c r="C6044" s="1" t="s">
        <v>15169</v>
      </c>
      <c r="D6044" s="1" t="s">
        <v>15170</v>
      </c>
      <c r="E6044" s="1" t="s">
        <v>66</v>
      </c>
      <c r="F6044" s="1" t="s">
        <v>5740</v>
      </c>
      <c r="G6044" s="1" t="s">
        <v>5741</v>
      </c>
    </row>
    <row r="6045" spans="1:7" x14ac:dyDescent="0.25">
      <c r="A6045" s="1">
        <v>19745055</v>
      </c>
      <c r="B6045" s="1" t="s">
        <v>15171</v>
      </c>
      <c r="C6045" s="1" t="s">
        <v>15172</v>
      </c>
      <c r="D6045" s="1" t="s">
        <v>15173</v>
      </c>
      <c r="E6045" s="1" t="s">
        <v>66</v>
      </c>
      <c r="F6045" s="1" t="s">
        <v>5740</v>
      </c>
      <c r="G6045" s="1" t="s">
        <v>5741</v>
      </c>
    </row>
    <row r="6046" spans="1:7" x14ac:dyDescent="0.25">
      <c r="A6046" s="1">
        <v>19745057</v>
      </c>
      <c r="B6046" s="1" t="s">
        <v>13024</v>
      </c>
      <c r="C6046" s="1" t="s">
        <v>13025</v>
      </c>
      <c r="D6046" s="1" t="s">
        <v>13026</v>
      </c>
      <c r="E6046" s="1" t="s">
        <v>66</v>
      </c>
      <c r="F6046" s="1" t="s">
        <v>285</v>
      </c>
      <c r="G6046" s="1" t="s">
        <v>286</v>
      </c>
    </row>
    <row r="6047" spans="1:7" x14ac:dyDescent="0.25">
      <c r="A6047" s="1">
        <v>19745059</v>
      </c>
      <c r="B6047" s="1" t="s">
        <v>15174</v>
      </c>
      <c r="C6047" s="1" t="s">
        <v>15175</v>
      </c>
      <c r="D6047" s="1" t="s">
        <v>15176</v>
      </c>
      <c r="E6047" s="1" t="s">
        <v>66</v>
      </c>
      <c r="F6047" s="1" t="s">
        <v>5740</v>
      </c>
      <c r="G6047" s="1" t="s">
        <v>5741</v>
      </c>
    </row>
    <row r="6048" spans="1:7" x14ac:dyDescent="0.25">
      <c r="A6048" s="1">
        <v>19745060</v>
      </c>
      <c r="B6048" s="1" t="s">
        <v>15177</v>
      </c>
      <c r="C6048" s="1" t="s">
        <v>15178</v>
      </c>
      <c r="D6048" s="1" t="s">
        <v>15179</v>
      </c>
      <c r="E6048" s="1" t="s">
        <v>66</v>
      </c>
      <c r="F6048" s="1" t="s">
        <v>5740</v>
      </c>
      <c r="G6048" s="1" t="s">
        <v>5741</v>
      </c>
    </row>
    <row r="6049" spans="1:7" x14ac:dyDescent="0.25">
      <c r="A6049" s="1">
        <v>19745061</v>
      </c>
      <c r="B6049" s="1" t="s">
        <v>15180</v>
      </c>
      <c r="C6049" s="1" t="s">
        <v>15181</v>
      </c>
      <c r="D6049" s="1" t="s">
        <v>15182</v>
      </c>
      <c r="E6049" s="1" t="s">
        <v>66</v>
      </c>
      <c r="F6049" s="1" t="s">
        <v>15183</v>
      </c>
      <c r="G6049" s="1" t="s">
        <v>15184</v>
      </c>
    </row>
    <row r="6050" spans="1:7" x14ac:dyDescent="0.25">
      <c r="A6050" s="1">
        <v>19745065</v>
      </c>
      <c r="B6050" s="1" t="s">
        <v>15185</v>
      </c>
      <c r="C6050" s="1" t="s">
        <v>15186</v>
      </c>
      <c r="D6050" s="1" t="s">
        <v>15187</v>
      </c>
      <c r="E6050" s="1" t="s">
        <v>66</v>
      </c>
      <c r="F6050" s="1" t="s">
        <v>15183</v>
      </c>
      <c r="G6050" s="1" t="s">
        <v>15184</v>
      </c>
    </row>
    <row r="6051" spans="1:7" x14ac:dyDescent="0.25">
      <c r="A6051" s="1">
        <v>19745066</v>
      </c>
      <c r="B6051" s="1" t="s">
        <v>13027</v>
      </c>
      <c r="C6051" s="1" t="s">
        <v>13028</v>
      </c>
      <c r="D6051" s="1" t="s">
        <v>13029</v>
      </c>
      <c r="E6051" s="1" t="s">
        <v>66</v>
      </c>
      <c r="F6051" s="1" t="s">
        <v>285</v>
      </c>
      <c r="G6051" s="1" t="s">
        <v>286</v>
      </c>
    </row>
    <row r="6052" spans="1:7" x14ac:dyDescent="0.25">
      <c r="A6052" s="1">
        <v>19745070</v>
      </c>
      <c r="B6052" s="1" t="s">
        <v>13039</v>
      </c>
      <c r="C6052" s="1" t="s">
        <v>13040</v>
      </c>
      <c r="D6052" s="1" t="s">
        <v>13041</v>
      </c>
      <c r="E6052" s="1" t="s">
        <v>66</v>
      </c>
      <c r="F6052" s="1" t="s">
        <v>892</v>
      </c>
      <c r="G6052" s="1" t="s">
        <v>893</v>
      </c>
    </row>
    <row r="6053" spans="1:7" x14ac:dyDescent="0.25">
      <c r="A6053" s="1">
        <v>19745071</v>
      </c>
      <c r="B6053" s="1" t="s">
        <v>15188</v>
      </c>
      <c r="C6053" s="1" t="s">
        <v>15189</v>
      </c>
      <c r="D6053" s="1" t="s">
        <v>15190</v>
      </c>
      <c r="E6053" s="1" t="s">
        <v>66</v>
      </c>
      <c r="F6053" s="1" t="s">
        <v>15191</v>
      </c>
      <c r="G6053" s="1" t="s">
        <v>15192</v>
      </c>
    </row>
    <row r="6054" spans="1:7" x14ac:dyDescent="0.25">
      <c r="A6054" s="1">
        <v>19745072</v>
      </c>
      <c r="B6054" s="1" t="s">
        <v>13042</v>
      </c>
      <c r="C6054" s="1" t="s">
        <v>13043</v>
      </c>
      <c r="D6054" s="1" t="s">
        <v>13044</v>
      </c>
      <c r="E6054" s="1" t="s">
        <v>66</v>
      </c>
      <c r="F6054" s="1" t="s">
        <v>13045</v>
      </c>
      <c r="G6054" s="1" t="s">
        <v>13046</v>
      </c>
    </row>
    <row r="6055" spans="1:7" x14ac:dyDescent="0.25">
      <c r="A6055" s="1">
        <v>19745073</v>
      </c>
      <c r="B6055" s="1" t="s">
        <v>15193</v>
      </c>
      <c r="C6055" s="1" t="s">
        <v>15194</v>
      </c>
      <c r="D6055" s="1" t="s">
        <v>15195</v>
      </c>
      <c r="E6055" s="1" t="s">
        <v>66</v>
      </c>
      <c r="F6055" s="1" t="s">
        <v>1388</v>
      </c>
      <c r="G6055" s="1" t="s">
        <v>1389</v>
      </c>
    </row>
    <row r="6056" spans="1:7" x14ac:dyDescent="0.25">
      <c r="A6056" s="1">
        <v>19745074</v>
      </c>
      <c r="B6056" s="1" t="s">
        <v>15196</v>
      </c>
      <c r="C6056" s="1" t="s">
        <v>15197</v>
      </c>
      <c r="D6056" s="1" t="s">
        <v>15198</v>
      </c>
      <c r="E6056" s="1" t="s">
        <v>65</v>
      </c>
      <c r="F6056" s="1" t="s">
        <v>9939</v>
      </c>
      <c r="G6056" s="1" t="s">
        <v>9940</v>
      </c>
    </row>
    <row r="6057" spans="1:7" x14ac:dyDescent="0.25">
      <c r="A6057" s="1">
        <v>19745075</v>
      </c>
      <c r="B6057" s="1" t="s">
        <v>13077</v>
      </c>
      <c r="C6057" s="1" t="s">
        <v>13078</v>
      </c>
      <c r="D6057" s="1" t="s">
        <v>13079</v>
      </c>
      <c r="E6057" s="1" t="s">
        <v>65</v>
      </c>
      <c r="F6057" s="1" t="s">
        <v>9939</v>
      </c>
      <c r="G6057" s="1" t="s">
        <v>9940</v>
      </c>
    </row>
    <row r="6058" spans="1:7" x14ac:dyDescent="0.25">
      <c r="A6058" s="1">
        <v>19745076</v>
      </c>
      <c r="B6058" s="1" t="s">
        <v>10248</v>
      </c>
      <c r="C6058" s="1" t="s">
        <v>10249</v>
      </c>
      <c r="D6058" s="1" t="s">
        <v>10250</v>
      </c>
      <c r="E6058" s="1" t="s">
        <v>65</v>
      </c>
      <c r="F6058" s="1" t="s">
        <v>9939</v>
      </c>
      <c r="G6058" s="1" t="s">
        <v>9940</v>
      </c>
    </row>
    <row r="6059" spans="1:7" x14ac:dyDescent="0.25">
      <c r="A6059" s="1">
        <v>19745077</v>
      </c>
      <c r="B6059" s="1" t="s">
        <v>9936</v>
      </c>
      <c r="C6059" s="1" t="s">
        <v>9937</v>
      </c>
      <c r="D6059" s="1" t="s">
        <v>9938</v>
      </c>
      <c r="E6059" s="1" t="s">
        <v>65</v>
      </c>
      <c r="F6059" s="1" t="s">
        <v>9939</v>
      </c>
      <c r="G6059" s="1" t="s">
        <v>9940</v>
      </c>
    </row>
    <row r="6060" spans="1:7" x14ac:dyDescent="0.25">
      <c r="A6060" s="1">
        <v>19745078</v>
      </c>
      <c r="B6060" s="1" t="s">
        <v>15199</v>
      </c>
      <c r="C6060" s="1" t="s">
        <v>15200</v>
      </c>
      <c r="D6060" s="1" t="s">
        <v>15201</v>
      </c>
      <c r="E6060" s="1" t="s">
        <v>66</v>
      </c>
      <c r="F6060" s="1" t="s">
        <v>15202</v>
      </c>
      <c r="G6060" s="1" t="s">
        <v>15203</v>
      </c>
    </row>
    <row r="6061" spans="1:7" x14ac:dyDescent="0.25">
      <c r="A6061" s="1">
        <v>19745079</v>
      </c>
      <c r="B6061" s="1" t="s">
        <v>15204</v>
      </c>
      <c r="C6061" s="1" t="s">
        <v>15205</v>
      </c>
      <c r="D6061" s="1" t="s">
        <v>15206</v>
      </c>
      <c r="E6061" s="1" t="s">
        <v>66</v>
      </c>
      <c r="F6061" s="1" t="s">
        <v>15202</v>
      </c>
      <c r="G6061" s="1" t="s">
        <v>15203</v>
      </c>
    </row>
    <row r="6062" spans="1:7" x14ac:dyDescent="0.25">
      <c r="A6062" s="1">
        <v>19745080</v>
      </c>
      <c r="B6062" s="1" t="s">
        <v>15207</v>
      </c>
      <c r="C6062" s="1" t="s">
        <v>15208</v>
      </c>
      <c r="D6062" s="1" t="s">
        <v>15209</v>
      </c>
      <c r="E6062" s="1" t="s">
        <v>66</v>
      </c>
      <c r="F6062" s="1" t="s">
        <v>15202</v>
      </c>
      <c r="G6062" s="1" t="s">
        <v>15203</v>
      </c>
    </row>
    <row r="6063" spans="1:7" x14ac:dyDescent="0.25">
      <c r="A6063" s="1">
        <v>19745081</v>
      </c>
      <c r="B6063" s="1" t="s">
        <v>15210</v>
      </c>
      <c r="C6063" s="1" t="s">
        <v>15211</v>
      </c>
      <c r="D6063" s="1" t="s">
        <v>15212</v>
      </c>
      <c r="E6063" s="1" t="s">
        <v>66</v>
      </c>
      <c r="F6063" s="1" t="s">
        <v>15213</v>
      </c>
      <c r="G6063" s="1" t="s">
        <v>199</v>
      </c>
    </row>
    <row r="6064" spans="1:7" x14ac:dyDescent="0.25">
      <c r="A6064" s="1">
        <v>19745082</v>
      </c>
      <c r="B6064" s="1" t="s">
        <v>13047</v>
      </c>
      <c r="C6064" s="1" t="s">
        <v>13048</v>
      </c>
      <c r="D6064" s="1" t="s">
        <v>13049</v>
      </c>
      <c r="E6064" s="1" t="s">
        <v>66</v>
      </c>
      <c r="F6064" s="1" t="s">
        <v>11766</v>
      </c>
      <c r="G6064" s="1" t="s">
        <v>11767</v>
      </c>
    </row>
    <row r="6065" spans="1:7" x14ac:dyDescent="0.25">
      <c r="A6065" s="1">
        <v>19745089</v>
      </c>
      <c r="B6065" s="1" t="s">
        <v>13062</v>
      </c>
      <c r="C6065" s="1" t="s">
        <v>13063</v>
      </c>
      <c r="D6065" s="1" t="s">
        <v>13064</v>
      </c>
      <c r="E6065" s="1" t="s">
        <v>66</v>
      </c>
      <c r="F6065" s="1" t="s">
        <v>285</v>
      </c>
      <c r="G6065" s="1" t="s">
        <v>286</v>
      </c>
    </row>
    <row r="6066" spans="1:7" x14ac:dyDescent="0.25">
      <c r="A6066" s="1">
        <v>19745091</v>
      </c>
      <c r="B6066" s="1" t="s">
        <v>15214</v>
      </c>
      <c r="C6066" s="1" t="s">
        <v>15215</v>
      </c>
      <c r="D6066" s="1" t="s">
        <v>15216</v>
      </c>
      <c r="E6066" s="1" t="s">
        <v>66</v>
      </c>
      <c r="F6066" s="1" t="s">
        <v>15155</v>
      </c>
      <c r="G6066" s="1" t="s">
        <v>15156</v>
      </c>
    </row>
    <row r="6067" spans="1:7" x14ac:dyDescent="0.25">
      <c r="A6067" s="1">
        <v>19745097</v>
      </c>
      <c r="B6067" s="1" t="s">
        <v>15217</v>
      </c>
      <c r="C6067" s="1" t="s">
        <v>15218</v>
      </c>
      <c r="D6067" s="1" t="s">
        <v>15219</v>
      </c>
      <c r="E6067" s="1" t="s">
        <v>66</v>
      </c>
      <c r="F6067" s="1" t="s">
        <v>15220</v>
      </c>
      <c r="G6067" s="1" t="s">
        <v>15221</v>
      </c>
    </row>
    <row r="6068" spans="1:7" x14ac:dyDescent="0.25">
      <c r="A6068" s="1">
        <v>19745099</v>
      </c>
      <c r="B6068" s="1" t="s">
        <v>13080</v>
      </c>
      <c r="C6068" s="1" t="s">
        <v>13081</v>
      </c>
      <c r="D6068" s="1" t="s">
        <v>13082</v>
      </c>
      <c r="E6068" s="1" t="s">
        <v>65</v>
      </c>
      <c r="F6068" s="1" t="s">
        <v>101</v>
      </c>
      <c r="G6068" s="1" t="s">
        <v>6260</v>
      </c>
    </row>
    <row r="6069" spans="1:7" x14ac:dyDescent="0.25">
      <c r="A6069" s="1">
        <v>19745100</v>
      </c>
      <c r="B6069" s="1" t="s">
        <v>10251</v>
      </c>
      <c r="C6069" s="1" t="s">
        <v>10252</v>
      </c>
      <c r="D6069" s="1" t="s">
        <v>10253</v>
      </c>
      <c r="E6069" s="1" t="s">
        <v>66</v>
      </c>
      <c r="F6069" s="1" t="s">
        <v>5573</v>
      </c>
      <c r="G6069" s="1" t="s">
        <v>5574</v>
      </c>
    </row>
    <row r="6070" spans="1:7" x14ac:dyDescent="0.25">
      <c r="A6070" s="1">
        <v>19745102</v>
      </c>
      <c r="B6070" s="1" t="s">
        <v>15222</v>
      </c>
      <c r="C6070" s="1" t="s">
        <v>15223</v>
      </c>
      <c r="D6070" s="1" t="s">
        <v>15224</v>
      </c>
      <c r="E6070" s="1" t="s">
        <v>66</v>
      </c>
      <c r="F6070" s="1" t="s">
        <v>5573</v>
      </c>
      <c r="G6070" s="1" t="s">
        <v>5574</v>
      </c>
    </row>
    <row r="6071" spans="1:7" x14ac:dyDescent="0.25">
      <c r="A6071" s="1">
        <v>19745103</v>
      </c>
      <c r="B6071" s="1" t="s">
        <v>13068</v>
      </c>
      <c r="C6071" s="1" t="s">
        <v>13069</v>
      </c>
      <c r="D6071" s="1" t="s">
        <v>13070</v>
      </c>
      <c r="E6071" s="1" t="s">
        <v>66</v>
      </c>
      <c r="F6071" s="1" t="s">
        <v>285</v>
      </c>
      <c r="G6071" s="1" t="s">
        <v>286</v>
      </c>
    </row>
    <row r="6072" spans="1:7" x14ac:dyDescent="0.25">
      <c r="A6072" s="1">
        <v>19745104</v>
      </c>
      <c r="B6072" s="1" t="s">
        <v>15225</v>
      </c>
      <c r="C6072" s="1" t="s">
        <v>15226</v>
      </c>
      <c r="D6072" s="1" t="s">
        <v>15227</v>
      </c>
      <c r="E6072" s="1" t="s">
        <v>66</v>
      </c>
      <c r="F6072" s="1" t="s">
        <v>15228</v>
      </c>
      <c r="G6072" s="1" t="s">
        <v>15229</v>
      </c>
    </row>
    <row r="6073" spans="1:7" x14ac:dyDescent="0.25">
      <c r="A6073" s="1">
        <v>19745107</v>
      </c>
      <c r="B6073" s="1" t="s">
        <v>15230</v>
      </c>
      <c r="C6073" s="1" t="s">
        <v>15231</v>
      </c>
      <c r="D6073" s="1" t="s">
        <v>15232</v>
      </c>
      <c r="E6073" s="1" t="s">
        <v>65</v>
      </c>
      <c r="F6073" s="1" t="s">
        <v>144</v>
      </c>
      <c r="G6073" s="1" t="s">
        <v>145</v>
      </c>
    </row>
    <row r="6074" spans="1:7" x14ac:dyDescent="0.25">
      <c r="A6074" s="1">
        <v>19745108</v>
      </c>
      <c r="B6074" s="1" t="s">
        <v>141</v>
      </c>
      <c r="C6074" s="1" t="s">
        <v>142</v>
      </c>
      <c r="D6074" s="1" t="s">
        <v>15233</v>
      </c>
      <c r="E6074" s="1" t="s">
        <v>65</v>
      </c>
      <c r="F6074" s="1" t="s">
        <v>144</v>
      </c>
      <c r="G6074" s="1" t="s">
        <v>145</v>
      </c>
    </row>
    <row r="6075" spans="1:7" x14ac:dyDescent="0.25">
      <c r="A6075" s="1">
        <v>19745109</v>
      </c>
      <c r="B6075" s="1" t="s">
        <v>15234</v>
      </c>
      <c r="C6075" s="1" t="s">
        <v>15235</v>
      </c>
      <c r="D6075" s="1" t="s">
        <v>15236</v>
      </c>
      <c r="E6075" s="1" t="s">
        <v>65</v>
      </c>
      <c r="F6075" s="1" t="s">
        <v>144</v>
      </c>
      <c r="G6075" s="1" t="s">
        <v>145</v>
      </c>
    </row>
    <row r="6076" spans="1:7" x14ac:dyDescent="0.25">
      <c r="A6076" s="1">
        <v>19745110</v>
      </c>
      <c r="B6076" s="1" t="s">
        <v>15237</v>
      </c>
      <c r="C6076" s="1" t="s">
        <v>15238</v>
      </c>
      <c r="D6076" s="1" t="s">
        <v>15239</v>
      </c>
      <c r="E6076" s="1" t="s">
        <v>65</v>
      </c>
      <c r="F6076" s="1" t="s">
        <v>144</v>
      </c>
      <c r="G6076" s="1" t="s">
        <v>145</v>
      </c>
    </row>
    <row r="6077" spans="1:7" x14ac:dyDescent="0.25">
      <c r="A6077" s="1">
        <v>19745111</v>
      </c>
      <c r="B6077" s="1" t="s">
        <v>15240</v>
      </c>
      <c r="C6077" s="1" t="s">
        <v>15241</v>
      </c>
      <c r="D6077" s="1" t="s">
        <v>15242</v>
      </c>
      <c r="E6077" s="1" t="s">
        <v>65</v>
      </c>
      <c r="F6077" s="1" t="s">
        <v>144</v>
      </c>
      <c r="G6077" s="1" t="s">
        <v>145</v>
      </c>
    </row>
    <row r="6078" spans="1:7" x14ac:dyDescent="0.25">
      <c r="A6078" s="1">
        <v>19745112</v>
      </c>
      <c r="B6078" s="1" t="s">
        <v>15243</v>
      </c>
      <c r="C6078" s="1" t="s">
        <v>15244</v>
      </c>
      <c r="D6078" s="1" t="s">
        <v>15245</v>
      </c>
      <c r="E6078" s="1" t="s">
        <v>65</v>
      </c>
      <c r="F6078" s="1" t="s">
        <v>2004</v>
      </c>
      <c r="G6078" s="1" t="s">
        <v>2005</v>
      </c>
    </row>
    <row r="6079" spans="1:7" x14ac:dyDescent="0.25">
      <c r="A6079" s="1">
        <v>19745113</v>
      </c>
      <c r="B6079" s="1" t="s">
        <v>15246</v>
      </c>
      <c r="C6079" s="1" t="s">
        <v>15247</v>
      </c>
      <c r="D6079" s="1" t="s">
        <v>15248</v>
      </c>
      <c r="E6079" s="1" t="s">
        <v>65</v>
      </c>
      <c r="F6079" s="1" t="s">
        <v>2004</v>
      </c>
      <c r="G6079" s="1" t="s">
        <v>2005</v>
      </c>
    </row>
    <row r="6080" spans="1:7" x14ac:dyDescent="0.25">
      <c r="A6080" s="1">
        <v>19745114</v>
      </c>
      <c r="B6080" s="1" t="s">
        <v>15249</v>
      </c>
      <c r="C6080" s="1" t="s">
        <v>15250</v>
      </c>
      <c r="D6080" s="1" t="s">
        <v>15251</v>
      </c>
      <c r="E6080" s="1" t="s">
        <v>65</v>
      </c>
      <c r="F6080" s="1" t="s">
        <v>2004</v>
      </c>
      <c r="G6080" s="1" t="s">
        <v>2005</v>
      </c>
    </row>
    <row r="6081" spans="1:7" x14ac:dyDescent="0.25">
      <c r="A6081" s="1">
        <v>19745115</v>
      </c>
      <c r="B6081" s="1" t="s">
        <v>15252</v>
      </c>
      <c r="C6081" s="1" t="s">
        <v>15253</v>
      </c>
      <c r="D6081" s="1" t="s">
        <v>15254</v>
      </c>
      <c r="E6081" s="1" t="s">
        <v>65</v>
      </c>
      <c r="F6081" s="1" t="s">
        <v>2004</v>
      </c>
      <c r="G6081" s="1" t="s">
        <v>2005</v>
      </c>
    </row>
    <row r="6082" spans="1:7" x14ac:dyDescent="0.25">
      <c r="A6082" s="1">
        <v>19745116</v>
      </c>
      <c r="B6082" s="1" t="s">
        <v>15255</v>
      </c>
      <c r="C6082" s="1" t="s">
        <v>15256</v>
      </c>
      <c r="D6082" s="1" t="s">
        <v>15257</v>
      </c>
      <c r="E6082" s="1" t="s">
        <v>65</v>
      </c>
      <c r="F6082" s="1" t="s">
        <v>2004</v>
      </c>
      <c r="G6082" s="1" t="s">
        <v>2005</v>
      </c>
    </row>
    <row r="6083" spans="1:7" x14ac:dyDescent="0.25">
      <c r="A6083" s="1">
        <v>19745117</v>
      </c>
      <c r="B6083" s="1" t="s">
        <v>15258</v>
      </c>
      <c r="C6083" s="1" t="s">
        <v>15259</v>
      </c>
      <c r="D6083" s="1" t="s">
        <v>15260</v>
      </c>
      <c r="E6083" s="1" t="s">
        <v>65</v>
      </c>
      <c r="F6083" s="1" t="s">
        <v>2004</v>
      </c>
      <c r="G6083" s="1" t="s">
        <v>2005</v>
      </c>
    </row>
    <row r="6084" spans="1:7" x14ac:dyDescent="0.25">
      <c r="A6084" s="1">
        <v>19745118</v>
      </c>
      <c r="B6084" s="1" t="s">
        <v>15261</v>
      </c>
      <c r="C6084" s="1" t="s">
        <v>15262</v>
      </c>
      <c r="D6084" s="1" t="s">
        <v>15263</v>
      </c>
      <c r="E6084" s="1" t="s">
        <v>65</v>
      </c>
      <c r="F6084" s="1" t="s">
        <v>2004</v>
      </c>
      <c r="G6084" s="1" t="s">
        <v>2005</v>
      </c>
    </row>
    <row r="6085" spans="1:7" x14ac:dyDescent="0.25">
      <c r="A6085" s="1">
        <v>19745119</v>
      </c>
      <c r="B6085" s="1" t="s">
        <v>15264</v>
      </c>
      <c r="C6085" s="1" t="s">
        <v>15265</v>
      </c>
      <c r="D6085" s="1" t="s">
        <v>15266</v>
      </c>
      <c r="E6085" s="1" t="s">
        <v>65</v>
      </c>
      <c r="F6085" s="1" t="s">
        <v>2004</v>
      </c>
      <c r="G6085" s="1" t="s">
        <v>2005</v>
      </c>
    </row>
    <row r="6086" spans="1:7" x14ac:dyDescent="0.25">
      <c r="A6086" s="1">
        <v>19745120</v>
      </c>
      <c r="B6086" s="1" t="s">
        <v>15267</v>
      </c>
      <c r="C6086" s="1" t="s">
        <v>15268</v>
      </c>
      <c r="D6086" s="1" t="s">
        <v>15269</v>
      </c>
      <c r="E6086" s="1" t="s">
        <v>66</v>
      </c>
      <c r="F6086" s="1" t="s">
        <v>15228</v>
      </c>
      <c r="G6086" s="1" t="s">
        <v>15229</v>
      </c>
    </row>
    <row r="6087" spans="1:7" x14ac:dyDescent="0.25">
      <c r="A6087" s="1">
        <v>19745121</v>
      </c>
      <c r="B6087" s="1" t="s">
        <v>13083</v>
      </c>
      <c r="C6087" s="1" t="s">
        <v>13084</v>
      </c>
      <c r="D6087" s="1" t="s">
        <v>13085</v>
      </c>
      <c r="E6087" s="1" t="s">
        <v>66</v>
      </c>
      <c r="F6087" s="1" t="s">
        <v>285</v>
      </c>
      <c r="G6087" s="1" t="s">
        <v>286</v>
      </c>
    </row>
    <row r="6088" spans="1:7" x14ac:dyDescent="0.25">
      <c r="A6088" s="1">
        <v>19745122</v>
      </c>
      <c r="B6088" s="1" t="s">
        <v>15270</v>
      </c>
      <c r="C6088" s="1" t="s">
        <v>15271</v>
      </c>
      <c r="D6088" s="1" t="s">
        <v>15272</v>
      </c>
      <c r="E6088" s="1" t="s">
        <v>66</v>
      </c>
      <c r="F6088" s="1" t="s">
        <v>8123</v>
      </c>
      <c r="G6088" s="1" t="s">
        <v>199</v>
      </c>
    </row>
    <row r="6089" spans="1:7" x14ac:dyDescent="0.25">
      <c r="A6089" s="1">
        <v>19745123</v>
      </c>
      <c r="B6089" s="1" t="s">
        <v>15273</v>
      </c>
      <c r="C6089" s="1" t="s">
        <v>15274</v>
      </c>
      <c r="D6089" s="1" t="s">
        <v>15275</v>
      </c>
      <c r="E6089" s="1" t="s">
        <v>66</v>
      </c>
      <c r="F6089" s="1" t="s">
        <v>2004</v>
      </c>
      <c r="G6089" s="1" t="s">
        <v>2005</v>
      </c>
    </row>
    <row r="6090" spans="1:7" x14ac:dyDescent="0.25">
      <c r="A6090" s="1">
        <v>19745124</v>
      </c>
      <c r="B6090" s="1" t="s">
        <v>15276</v>
      </c>
      <c r="C6090" s="1" t="s">
        <v>15277</v>
      </c>
      <c r="D6090" s="1" t="s">
        <v>15278</v>
      </c>
      <c r="E6090" s="1" t="s">
        <v>66</v>
      </c>
      <c r="F6090" s="1" t="s">
        <v>2004</v>
      </c>
      <c r="G6090" s="1" t="s">
        <v>2005</v>
      </c>
    </row>
    <row r="6091" spans="1:7" x14ac:dyDescent="0.25">
      <c r="A6091" s="1">
        <v>19745125</v>
      </c>
      <c r="B6091" s="1" t="s">
        <v>15279</v>
      </c>
      <c r="C6091" s="1" t="s">
        <v>15280</v>
      </c>
      <c r="D6091" s="1" t="s">
        <v>15281</v>
      </c>
      <c r="E6091" s="1" t="s">
        <v>65</v>
      </c>
      <c r="F6091" s="1" t="s">
        <v>2004</v>
      </c>
      <c r="G6091" s="1" t="s">
        <v>2005</v>
      </c>
    </row>
    <row r="6092" spans="1:7" x14ac:dyDescent="0.25">
      <c r="A6092" s="1">
        <v>19745126</v>
      </c>
      <c r="B6092" s="1" t="s">
        <v>15282</v>
      </c>
      <c r="C6092" s="1" t="s">
        <v>15283</v>
      </c>
      <c r="D6092" s="1" t="s">
        <v>15284</v>
      </c>
      <c r="E6092" s="1" t="s">
        <v>65</v>
      </c>
      <c r="F6092" s="1" t="s">
        <v>2004</v>
      </c>
      <c r="G6092" s="1" t="s">
        <v>2005</v>
      </c>
    </row>
    <row r="6093" spans="1:7" x14ac:dyDescent="0.25">
      <c r="A6093" s="1">
        <v>19745127</v>
      </c>
      <c r="B6093" s="1" t="s">
        <v>15285</v>
      </c>
      <c r="C6093" s="1" t="s">
        <v>15286</v>
      </c>
      <c r="D6093" s="1" t="s">
        <v>15287</v>
      </c>
      <c r="E6093" s="1" t="s">
        <v>65</v>
      </c>
      <c r="F6093" s="1" t="s">
        <v>2004</v>
      </c>
      <c r="G6093" s="1" t="s">
        <v>2005</v>
      </c>
    </row>
    <row r="6094" spans="1:7" x14ac:dyDescent="0.25">
      <c r="A6094" s="1">
        <v>19745128</v>
      </c>
      <c r="B6094" s="1" t="s">
        <v>15288</v>
      </c>
      <c r="C6094" s="1" t="s">
        <v>15289</v>
      </c>
      <c r="D6094" s="1" t="s">
        <v>15290</v>
      </c>
      <c r="E6094" s="1" t="s">
        <v>65</v>
      </c>
      <c r="F6094" s="1" t="s">
        <v>2004</v>
      </c>
      <c r="G6094" s="1" t="s">
        <v>2005</v>
      </c>
    </row>
    <row r="6095" spans="1:7" x14ac:dyDescent="0.25">
      <c r="A6095" s="1">
        <v>19745129</v>
      </c>
      <c r="B6095" s="1" t="s">
        <v>10254</v>
      </c>
      <c r="C6095" s="1" t="s">
        <v>10255</v>
      </c>
      <c r="D6095" s="1" t="s">
        <v>10256</v>
      </c>
      <c r="E6095" s="1" t="s">
        <v>66</v>
      </c>
      <c r="F6095" s="1" t="s">
        <v>1388</v>
      </c>
      <c r="G6095" s="1" t="s">
        <v>1389</v>
      </c>
    </row>
    <row r="6096" spans="1:7" x14ac:dyDescent="0.25">
      <c r="A6096" s="1">
        <v>19745130</v>
      </c>
      <c r="B6096" s="1" t="s">
        <v>15291</v>
      </c>
      <c r="C6096" s="1" t="s">
        <v>15292</v>
      </c>
      <c r="D6096" s="1" t="s">
        <v>15293</v>
      </c>
      <c r="E6096" s="1" t="s">
        <v>66</v>
      </c>
      <c r="F6096" s="1" t="s">
        <v>15294</v>
      </c>
      <c r="G6096" s="1" t="s">
        <v>15295</v>
      </c>
    </row>
    <row r="6097" spans="1:7" x14ac:dyDescent="0.25">
      <c r="A6097" s="1">
        <v>19745131</v>
      </c>
      <c r="B6097" s="1" t="s">
        <v>15296</v>
      </c>
      <c r="C6097" s="1" t="s">
        <v>15297</v>
      </c>
      <c r="D6097" s="1" t="s">
        <v>15298</v>
      </c>
      <c r="E6097" s="1" t="s">
        <v>66</v>
      </c>
      <c r="F6097" s="1" t="s">
        <v>15166</v>
      </c>
      <c r="G6097" s="1" t="s">
        <v>15167</v>
      </c>
    </row>
    <row r="6098" spans="1:7" x14ac:dyDescent="0.25">
      <c r="A6098" s="1">
        <v>19745132</v>
      </c>
      <c r="B6098" s="1" t="s">
        <v>15299</v>
      </c>
      <c r="C6098" s="1" t="s">
        <v>15300</v>
      </c>
      <c r="D6098" s="1" t="s">
        <v>15301</v>
      </c>
      <c r="E6098" s="1" t="s">
        <v>65</v>
      </c>
      <c r="F6098" s="1" t="s">
        <v>2004</v>
      </c>
      <c r="G6098" s="1" t="s">
        <v>2005</v>
      </c>
    </row>
    <row r="6099" spans="1:7" x14ac:dyDescent="0.25">
      <c r="A6099" s="1">
        <v>19745133</v>
      </c>
      <c r="B6099" s="1" t="s">
        <v>15302</v>
      </c>
      <c r="C6099" s="1" t="s">
        <v>15303</v>
      </c>
      <c r="D6099" s="1" t="s">
        <v>15304</v>
      </c>
      <c r="E6099" s="1" t="s">
        <v>65</v>
      </c>
      <c r="F6099" s="1" t="s">
        <v>2004</v>
      </c>
      <c r="G6099" s="1" t="s">
        <v>2005</v>
      </c>
    </row>
    <row r="6100" spans="1:7" x14ac:dyDescent="0.25">
      <c r="A6100" s="1">
        <v>19745135</v>
      </c>
      <c r="B6100" s="1" t="s">
        <v>15305</v>
      </c>
      <c r="C6100" s="1" t="s">
        <v>15306</v>
      </c>
      <c r="D6100" s="1" t="s">
        <v>15307</v>
      </c>
      <c r="E6100" s="1" t="s">
        <v>66</v>
      </c>
      <c r="F6100" s="1" t="s">
        <v>15294</v>
      </c>
      <c r="G6100" s="1" t="s">
        <v>15295</v>
      </c>
    </row>
    <row r="6101" spans="1:7" x14ac:dyDescent="0.25">
      <c r="A6101" s="1">
        <v>19745136</v>
      </c>
      <c r="B6101" s="1" t="s">
        <v>15308</v>
      </c>
      <c r="C6101" s="1" t="s">
        <v>15309</v>
      </c>
      <c r="D6101" s="1" t="s">
        <v>15310</v>
      </c>
      <c r="E6101" s="1" t="s">
        <v>65</v>
      </c>
      <c r="F6101" s="1" t="s">
        <v>1388</v>
      </c>
      <c r="G6101" s="1" t="s">
        <v>1389</v>
      </c>
    </row>
    <row r="6102" spans="1:7" x14ac:dyDescent="0.25">
      <c r="A6102" s="1">
        <v>19745137</v>
      </c>
      <c r="B6102" s="1" t="s">
        <v>13012</v>
      </c>
      <c r="C6102" s="1" t="s">
        <v>13013</v>
      </c>
      <c r="D6102" s="1" t="s">
        <v>13014</v>
      </c>
      <c r="E6102" s="1" t="s">
        <v>65</v>
      </c>
      <c r="F6102" s="1" t="s">
        <v>1388</v>
      </c>
      <c r="G6102" s="1" t="s">
        <v>1389</v>
      </c>
    </row>
    <row r="6103" spans="1:7" x14ac:dyDescent="0.25">
      <c r="A6103" s="1">
        <v>19745156</v>
      </c>
      <c r="B6103" s="1" t="s">
        <v>15311</v>
      </c>
      <c r="C6103" s="1" t="s">
        <v>15312</v>
      </c>
      <c r="D6103" s="1" t="s">
        <v>15313</v>
      </c>
      <c r="E6103" s="1" t="s">
        <v>66</v>
      </c>
      <c r="F6103" s="1" t="s">
        <v>2305</v>
      </c>
      <c r="G6103" s="1" t="s">
        <v>2306</v>
      </c>
    </row>
    <row r="6104" spans="1:7" x14ac:dyDescent="0.25">
      <c r="A6104" s="1">
        <v>19745157</v>
      </c>
      <c r="B6104" s="1" t="s">
        <v>15314</v>
      </c>
      <c r="C6104" s="1" t="s">
        <v>15315</v>
      </c>
      <c r="D6104" s="1" t="s">
        <v>15316</v>
      </c>
      <c r="E6104" s="1" t="s">
        <v>66</v>
      </c>
      <c r="F6104" s="1" t="s">
        <v>2305</v>
      </c>
      <c r="G6104" s="1" t="s">
        <v>2306</v>
      </c>
    </row>
    <row r="6105" spans="1:7" x14ac:dyDescent="0.25">
      <c r="A6105" s="1">
        <v>19745158</v>
      </c>
      <c r="B6105" s="1" t="s">
        <v>15317</v>
      </c>
      <c r="C6105" s="1" t="s">
        <v>15318</v>
      </c>
      <c r="D6105" s="1" t="s">
        <v>15319</v>
      </c>
      <c r="E6105" s="1" t="s">
        <v>66</v>
      </c>
      <c r="F6105" s="1" t="s">
        <v>1388</v>
      </c>
      <c r="G6105" s="1" t="s">
        <v>1389</v>
      </c>
    </row>
    <row r="6106" spans="1:7" x14ac:dyDescent="0.25">
      <c r="A6106" s="1">
        <v>19745159</v>
      </c>
      <c r="B6106" s="1" t="s">
        <v>15320</v>
      </c>
      <c r="C6106" s="1" t="s">
        <v>15321</v>
      </c>
      <c r="D6106" s="1" t="s">
        <v>15322</v>
      </c>
      <c r="E6106" s="1" t="s">
        <v>66</v>
      </c>
      <c r="F6106" s="1" t="s">
        <v>1388</v>
      </c>
      <c r="G6106" s="1" t="s">
        <v>1389</v>
      </c>
    </row>
    <row r="6107" spans="1:7" x14ac:dyDescent="0.25">
      <c r="A6107" s="1">
        <v>19745160</v>
      </c>
      <c r="B6107" s="1" t="s">
        <v>15323</v>
      </c>
      <c r="C6107" s="1" t="s">
        <v>15324</v>
      </c>
      <c r="D6107" s="1" t="s">
        <v>15325</v>
      </c>
      <c r="E6107" s="1" t="s">
        <v>66</v>
      </c>
      <c r="F6107" s="1" t="s">
        <v>1388</v>
      </c>
      <c r="G6107" s="1" t="s">
        <v>1389</v>
      </c>
    </row>
    <row r="6108" spans="1:7" x14ac:dyDescent="0.25">
      <c r="A6108" s="1">
        <v>19745161</v>
      </c>
      <c r="B6108" s="1" t="s">
        <v>15326</v>
      </c>
      <c r="C6108" s="1" t="s">
        <v>2439</v>
      </c>
      <c r="D6108" s="1" t="s">
        <v>15327</v>
      </c>
      <c r="E6108" s="1" t="s">
        <v>65</v>
      </c>
      <c r="F6108" s="1" t="s">
        <v>1388</v>
      </c>
      <c r="G6108" s="1" t="s">
        <v>1389</v>
      </c>
    </row>
    <row r="6109" spans="1:7" x14ac:dyDescent="0.25">
      <c r="A6109" s="1">
        <v>19745162</v>
      </c>
      <c r="B6109" s="1" t="s">
        <v>15328</v>
      </c>
      <c r="C6109" s="1" t="s">
        <v>15329</v>
      </c>
      <c r="D6109" s="1" t="s">
        <v>15330</v>
      </c>
      <c r="E6109" s="1" t="s">
        <v>66</v>
      </c>
      <c r="F6109" s="1" t="s">
        <v>2305</v>
      </c>
      <c r="G6109" s="1" t="s">
        <v>2306</v>
      </c>
    </row>
    <row r="6110" spans="1:7" x14ac:dyDescent="0.25">
      <c r="A6110" s="1">
        <v>19745163</v>
      </c>
      <c r="B6110" s="1" t="s">
        <v>15331</v>
      </c>
      <c r="C6110" s="1" t="s">
        <v>15332</v>
      </c>
      <c r="D6110" s="1" t="s">
        <v>15333</v>
      </c>
      <c r="E6110" s="1" t="s">
        <v>66</v>
      </c>
      <c r="F6110" s="1" t="s">
        <v>15334</v>
      </c>
      <c r="G6110" s="1" t="s">
        <v>15335</v>
      </c>
    </row>
    <row r="6111" spans="1:7" x14ac:dyDescent="0.25">
      <c r="A6111" s="1">
        <v>19745164</v>
      </c>
      <c r="B6111" s="1" t="s">
        <v>15336</v>
      </c>
      <c r="C6111" s="1" t="s">
        <v>15337</v>
      </c>
      <c r="D6111" s="1" t="s">
        <v>15338</v>
      </c>
      <c r="E6111" s="1" t="s">
        <v>66</v>
      </c>
      <c r="F6111" s="1" t="s">
        <v>2305</v>
      </c>
      <c r="G6111" s="1" t="s">
        <v>2306</v>
      </c>
    </row>
    <row r="6112" spans="1:7" x14ac:dyDescent="0.25">
      <c r="A6112" s="1">
        <v>19745165</v>
      </c>
      <c r="B6112" s="1" t="s">
        <v>15339</v>
      </c>
      <c r="C6112" s="1" t="s">
        <v>15340</v>
      </c>
      <c r="D6112" s="1" t="s">
        <v>15341</v>
      </c>
      <c r="E6112" s="1" t="s">
        <v>66</v>
      </c>
      <c r="F6112" s="1" t="s">
        <v>356</v>
      </c>
      <c r="G6112" s="1" t="s">
        <v>357</v>
      </c>
    </row>
    <row r="6113" spans="1:7" x14ac:dyDescent="0.25">
      <c r="A6113" s="1">
        <v>19745166</v>
      </c>
      <c r="B6113" s="1" t="s">
        <v>15342</v>
      </c>
      <c r="C6113" s="1" t="s">
        <v>15343</v>
      </c>
      <c r="D6113" s="1" t="s">
        <v>15344</v>
      </c>
      <c r="E6113" s="1" t="s">
        <v>66</v>
      </c>
      <c r="F6113" s="1" t="s">
        <v>15345</v>
      </c>
      <c r="G6113" s="1" t="s">
        <v>15346</v>
      </c>
    </row>
    <row r="6114" spans="1:7" x14ac:dyDescent="0.25">
      <c r="A6114" s="1">
        <v>19745167</v>
      </c>
      <c r="B6114" s="1" t="s">
        <v>15347</v>
      </c>
      <c r="C6114" s="1" t="s">
        <v>15348</v>
      </c>
      <c r="D6114" s="1" t="s">
        <v>15349</v>
      </c>
      <c r="E6114" s="1" t="s">
        <v>66</v>
      </c>
      <c r="F6114" s="1" t="s">
        <v>2305</v>
      </c>
      <c r="G6114" s="1" t="s">
        <v>2306</v>
      </c>
    </row>
    <row r="6115" spans="1:7" x14ac:dyDescent="0.25">
      <c r="A6115" s="1">
        <v>19745168</v>
      </c>
      <c r="B6115" s="1" t="s">
        <v>15350</v>
      </c>
      <c r="C6115" s="1" t="s">
        <v>15351</v>
      </c>
      <c r="D6115" s="1" t="s">
        <v>15352</v>
      </c>
      <c r="E6115" s="1" t="s">
        <v>66</v>
      </c>
      <c r="F6115" s="1" t="s">
        <v>2305</v>
      </c>
      <c r="G6115" s="1" t="s">
        <v>2306</v>
      </c>
    </row>
    <row r="6116" spans="1:7" x14ac:dyDescent="0.25">
      <c r="A6116" s="1">
        <v>19745169</v>
      </c>
      <c r="B6116" s="1" t="s">
        <v>13042</v>
      </c>
      <c r="C6116" s="1" t="s">
        <v>13043</v>
      </c>
      <c r="D6116" s="1" t="s">
        <v>13044</v>
      </c>
      <c r="E6116" s="1" t="s">
        <v>65</v>
      </c>
      <c r="F6116" s="1" t="s">
        <v>3422</v>
      </c>
      <c r="G6116" s="1" t="s">
        <v>3423</v>
      </c>
    </row>
    <row r="6117" spans="1:7" x14ac:dyDescent="0.25">
      <c r="A6117" s="1">
        <v>19745170</v>
      </c>
      <c r="B6117" s="1" t="s">
        <v>15353</v>
      </c>
      <c r="C6117" s="1" t="s">
        <v>15354</v>
      </c>
      <c r="D6117" s="1" t="s">
        <v>15355</v>
      </c>
      <c r="E6117" s="1" t="s">
        <v>65</v>
      </c>
      <c r="F6117" s="1" t="s">
        <v>1388</v>
      </c>
      <c r="G6117" s="1" t="s">
        <v>1389</v>
      </c>
    </row>
    <row r="6118" spans="1:7" x14ac:dyDescent="0.25">
      <c r="A6118" s="1">
        <v>19745171</v>
      </c>
      <c r="B6118" s="1" t="s">
        <v>15356</v>
      </c>
      <c r="C6118" s="1" t="s">
        <v>15357</v>
      </c>
      <c r="D6118" s="1" t="s">
        <v>15358</v>
      </c>
      <c r="E6118" s="1" t="s">
        <v>66</v>
      </c>
      <c r="F6118" s="1" t="s">
        <v>2004</v>
      </c>
      <c r="G6118" s="1" t="s">
        <v>2005</v>
      </c>
    </row>
    <row r="6119" spans="1:7" x14ac:dyDescent="0.25">
      <c r="A6119" s="1">
        <v>19745172</v>
      </c>
      <c r="B6119" s="1" t="s">
        <v>15359</v>
      </c>
      <c r="C6119" s="1" t="s">
        <v>15360</v>
      </c>
      <c r="D6119" s="1" t="s">
        <v>15361</v>
      </c>
      <c r="E6119" s="1" t="s">
        <v>66</v>
      </c>
      <c r="F6119" s="1" t="s">
        <v>2004</v>
      </c>
      <c r="G6119" s="1" t="s">
        <v>2005</v>
      </c>
    </row>
    <row r="6120" spans="1:7" x14ac:dyDescent="0.25">
      <c r="A6120" s="1">
        <v>19745173</v>
      </c>
      <c r="B6120" s="1" t="s">
        <v>10257</v>
      </c>
      <c r="C6120" s="1" t="s">
        <v>10258</v>
      </c>
      <c r="D6120" s="1" t="s">
        <v>10259</v>
      </c>
      <c r="E6120" s="1" t="s">
        <v>66</v>
      </c>
      <c r="F6120" s="1" t="s">
        <v>3398</v>
      </c>
      <c r="G6120" s="1" t="s">
        <v>3399</v>
      </c>
    </row>
    <row r="6121" spans="1:7" x14ac:dyDescent="0.25">
      <c r="A6121" s="1">
        <v>19745174</v>
      </c>
      <c r="B6121" s="1" t="s">
        <v>15362</v>
      </c>
      <c r="C6121" s="1" t="s">
        <v>15363</v>
      </c>
      <c r="D6121" s="1" t="s">
        <v>15364</v>
      </c>
      <c r="E6121" s="1" t="s">
        <v>66</v>
      </c>
      <c r="F6121" s="1" t="s">
        <v>2004</v>
      </c>
      <c r="G6121" s="1" t="s">
        <v>2005</v>
      </c>
    </row>
    <row r="6122" spans="1:7" x14ac:dyDescent="0.25">
      <c r="A6122" s="1">
        <v>19745175</v>
      </c>
      <c r="B6122" s="1" t="s">
        <v>15365</v>
      </c>
      <c r="C6122" s="1" t="s">
        <v>15366</v>
      </c>
      <c r="D6122" s="1" t="s">
        <v>15367</v>
      </c>
      <c r="E6122" s="1" t="s">
        <v>66</v>
      </c>
      <c r="F6122" s="1" t="s">
        <v>15368</v>
      </c>
      <c r="G6122" s="1" t="s">
        <v>15369</v>
      </c>
    </row>
    <row r="6123" spans="1:7" x14ac:dyDescent="0.25">
      <c r="A6123" s="1">
        <v>19745176</v>
      </c>
      <c r="B6123" s="1" t="s">
        <v>15370</v>
      </c>
      <c r="C6123" s="1" t="s">
        <v>15371</v>
      </c>
      <c r="D6123" s="1" t="s">
        <v>15372</v>
      </c>
      <c r="E6123" s="1" t="s">
        <v>66</v>
      </c>
      <c r="F6123" s="1" t="s">
        <v>356</v>
      </c>
      <c r="G6123" s="1" t="s">
        <v>357</v>
      </c>
    </row>
    <row r="6124" spans="1:7" x14ac:dyDescent="0.25">
      <c r="A6124" s="1">
        <v>19745177</v>
      </c>
      <c r="B6124" s="1" t="s">
        <v>15373</v>
      </c>
      <c r="C6124" s="1" t="s">
        <v>15374</v>
      </c>
      <c r="D6124" s="1" t="s">
        <v>15375</v>
      </c>
      <c r="E6124" s="1" t="s">
        <v>66</v>
      </c>
      <c r="F6124" s="1" t="s">
        <v>356</v>
      </c>
      <c r="G6124" s="1" t="s">
        <v>357</v>
      </c>
    </row>
    <row r="6125" spans="1:7" x14ac:dyDescent="0.25">
      <c r="A6125" s="1">
        <v>19745178</v>
      </c>
      <c r="B6125" s="1" t="s">
        <v>15376</v>
      </c>
      <c r="C6125" s="1" t="s">
        <v>15377</v>
      </c>
      <c r="D6125" s="1" t="s">
        <v>15378</v>
      </c>
      <c r="E6125" s="1" t="s">
        <v>66</v>
      </c>
      <c r="F6125" s="1" t="s">
        <v>356</v>
      </c>
      <c r="G6125" s="1" t="s">
        <v>357</v>
      </c>
    </row>
    <row r="6126" spans="1:7" x14ac:dyDescent="0.25">
      <c r="A6126" s="1">
        <v>19745179</v>
      </c>
      <c r="B6126" s="1" t="s">
        <v>15379</v>
      </c>
      <c r="C6126" s="1" t="s">
        <v>15380</v>
      </c>
      <c r="D6126" s="1" t="s">
        <v>15381</v>
      </c>
      <c r="E6126" s="1" t="s">
        <v>65</v>
      </c>
      <c r="F6126" s="1" t="s">
        <v>144</v>
      </c>
      <c r="G6126" s="1" t="s">
        <v>145</v>
      </c>
    </row>
    <row r="6127" spans="1:7" x14ac:dyDescent="0.25">
      <c r="A6127" s="1">
        <v>19745180</v>
      </c>
      <c r="B6127" s="1" t="s">
        <v>15382</v>
      </c>
      <c r="C6127" s="1" t="s">
        <v>15383</v>
      </c>
      <c r="D6127" s="1" t="s">
        <v>15384</v>
      </c>
      <c r="E6127" s="1" t="s">
        <v>65</v>
      </c>
      <c r="F6127" s="1" t="s">
        <v>144</v>
      </c>
      <c r="G6127" s="1" t="s">
        <v>145</v>
      </c>
    </row>
    <row r="6128" spans="1:7" x14ac:dyDescent="0.25">
      <c r="A6128" s="1">
        <v>19745181</v>
      </c>
      <c r="B6128" s="1" t="s">
        <v>15385</v>
      </c>
      <c r="C6128" s="1" t="s">
        <v>15386</v>
      </c>
      <c r="D6128" s="1" t="s">
        <v>15387</v>
      </c>
      <c r="E6128" s="1" t="s">
        <v>65</v>
      </c>
      <c r="F6128" s="1" t="s">
        <v>144</v>
      </c>
      <c r="G6128" s="1" t="s">
        <v>145</v>
      </c>
    </row>
    <row r="6129" spans="1:7" x14ac:dyDescent="0.25">
      <c r="A6129" s="1">
        <v>19745182</v>
      </c>
      <c r="B6129" s="1" t="s">
        <v>15388</v>
      </c>
      <c r="C6129" s="1" t="s">
        <v>15389</v>
      </c>
      <c r="D6129" s="1" t="s">
        <v>15390</v>
      </c>
      <c r="E6129" s="1" t="s">
        <v>65</v>
      </c>
      <c r="F6129" s="1" t="s">
        <v>144</v>
      </c>
      <c r="G6129" s="1" t="s">
        <v>145</v>
      </c>
    </row>
    <row r="6130" spans="1:7" x14ac:dyDescent="0.25">
      <c r="A6130" s="1">
        <v>19745183</v>
      </c>
      <c r="B6130" s="1" t="s">
        <v>15391</v>
      </c>
      <c r="C6130" s="1" t="s">
        <v>15392</v>
      </c>
      <c r="D6130" s="1" t="s">
        <v>15393</v>
      </c>
      <c r="E6130" s="1" t="s">
        <v>65</v>
      </c>
      <c r="F6130" s="1" t="s">
        <v>2004</v>
      </c>
      <c r="G6130" s="1" t="s">
        <v>2005</v>
      </c>
    </row>
    <row r="6131" spans="1:7" x14ac:dyDescent="0.25">
      <c r="A6131" s="1">
        <v>19745184</v>
      </c>
      <c r="B6131" s="1" t="s">
        <v>15394</v>
      </c>
      <c r="C6131" s="1" t="s">
        <v>15395</v>
      </c>
      <c r="D6131" s="1" t="s">
        <v>15396</v>
      </c>
      <c r="E6131" s="1" t="s">
        <v>65</v>
      </c>
      <c r="F6131" s="1" t="s">
        <v>2004</v>
      </c>
      <c r="G6131" s="1" t="s">
        <v>2005</v>
      </c>
    </row>
    <row r="6132" spans="1:7" x14ac:dyDescent="0.25">
      <c r="A6132" s="1">
        <v>19745185</v>
      </c>
      <c r="B6132" s="1" t="s">
        <v>15397</v>
      </c>
      <c r="C6132" s="1" t="s">
        <v>15398</v>
      </c>
      <c r="D6132" s="1" t="s">
        <v>15399</v>
      </c>
      <c r="E6132" s="1" t="s">
        <v>65</v>
      </c>
      <c r="F6132" s="1" t="s">
        <v>144</v>
      </c>
      <c r="G6132" s="1" t="s">
        <v>145</v>
      </c>
    </row>
    <row r="6133" spans="1:7" x14ac:dyDescent="0.25">
      <c r="A6133" s="1">
        <v>19745186</v>
      </c>
      <c r="B6133" s="1" t="s">
        <v>15400</v>
      </c>
      <c r="C6133" s="1" t="s">
        <v>15401</v>
      </c>
      <c r="D6133" s="1" t="s">
        <v>15402</v>
      </c>
      <c r="E6133" s="1" t="s">
        <v>65</v>
      </c>
      <c r="F6133" s="1" t="s">
        <v>2004</v>
      </c>
      <c r="G6133" s="1" t="s">
        <v>2005</v>
      </c>
    </row>
    <row r="6134" spans="1:7" x14ac:dyDescent="0.25">
      <c r="A6134" s="1">
        <v>19745187</v>
      </c>
      <c r="B6134" s="1" t="s">
        <v>15403</v>
      </c>
      <c r="C6134" s="1" t="s">
        <v>15404</v>
      </c>
      <c r="D6134" s="1" t="s">
        <v>15405</v>
      </c>
      <c r="E6134" s="1" t="s">
        <v>65</v>
      </c>
      <c r="F6134" s="1" t="s">
        <v>2004</v>
      </c>
      <c r="G6134" s="1" t="s">
        <v>2005</v>
      </c>
    </row>
    <row r="6135" spans="1:7" x14ac:dyDescent="0.25">
      <c r="A6135" s="1">
        <v>19745188</v>
      </c>
      <c r="B6135" s="1" t="s">
        <v>15406</v>
      </c>
      <c r="C6135" s="1" t="s">
        <v>15407</v>
      </c>
      <c r="D6135" s="1" t="s">
        <v>15408</v>
      </c>
      <c r="E6135" s="1" t="s">
        <v>65</v>
      </c>
      <c r="F6135" s="1" t="s">
        <v>2004</v>
      </c>
      <c r="G6135" s="1" t="s">
        <v>2005</v>
      </c>
    </row>
    <row r="6136" spans="1:7" x14ac:dyDescent="0.25">
      <c r="A6136" s="1">
        <v>19745189</v>
      </c>
      <c r="B6136" s="1" t="s">
        <v>15409</v>
      </c>
      <c r="C6136" s="1" t="s">
        <v>15410</v>
      </c>
      <c r="D6136" s="1" t="s">
        <v>15411</v>
      </c>
      <c r="E6136" s="1" t="s">
        <v>65</v>
      </c>
      <c r="F6136" s="1" t="s">
        <v>2004</v>
      </c>
      <c r="G6136" s="1" t="s">
        <v>2005</v>
      </c>
    </row>
    <row r="6137" spans="1:7" x14ac:dyDescent="0.25">
      <c r="A6137" s="1">
        <v>19745190</v>
      </c>
      <c r="B6137" s="1" t="s">
        <v>15412</v>
      </c>
      <c r="C6137" s="1" t="s">
        <v>15413</v>
      </c>
      <c r="D6137" s="1" t="s">
        <v>15414</v>
      </c>
      <c r="E6137" s="1" t="s">
        <v>65</v>
      </c>
      <c r="F6137" s="1" t="s">
        <v>2004</v>
      </c>
      <c r="G6137" s="1" t="s">
        <v>2005</v>
      </c>
    </row>
    <row r="6138" spans="1:7" x14ac:dyDescent="0.25">
      <c r="A6138" s="1">
        <v>19745192</v>
      </c>
      <c r="B6138" s="1" t="s">
        <v>15415</v>
      </c>
      <c r="C6138" s="1" t="s">
        <v>15416</v>
      </c>
      <c r="D6138" s="1" t="s">
        <v>15417</v>
      </c>
      <c r="E6138" s="1" t="s">
        <v>66</v>
      </c>
      <c r="F6138" s="1" t="s">
        <v>356</v>
      </c>
      <c r="G6138" s="1" t="s">
        <v>357</v>
      </c>
    </row>
    <row r="6139" spans="1:7" x14ac:dyDescent="0.25">
      <c r="A6139" s="1">
        <v>19745193</v>
      </c>
      <c r="B6139" s="1" t="s">
        <v>3419</v>
      </c>
      <c r="C6139" s="1" t="s">
        <v>3420</v>
      </c>
      <c r="D6139" s="1" t="s">
        <v>3421</v>
      </c>
      <c r="E6139" s="1" t="s">
        <v>65</v>
      </c>
      <c r="F6139" s="1" t="s">
        <v>3422</v>
      </c>
      <c r="G6139" s="1" t="s">
        <v>3423</v>
      </c>
    </row>
    <row r="6140" spans="1:7" x14ac:dyDescent="0.25">
      <c r="A6140" s="1">
        <v>19745194</v>
      </c>
      <c r="B6140" s="1" t="s">
        <v>10260</v>
      </c>
      <c r="C6140" s="1" t="s">
        <v>10261</v>
      </c>
      <c r="D6140" s="1" t="s">
        <v>10262</v>
      </c>
      <c r="E6140" s="1" t="s">
        <v>65</v>
      </c>
      <c r="F6140" s="1" t="s">
        <v>3422</v>
      </c>
      <c r="G6140" s="1" t="s">
        <v>3423</v>
      </c>
    </row>
    <row r="6141" spans="1:7" x14ac:dyDescent="0.25">
      <c r="A6141" s="1">
        <v>19745195</v>
      </c>
      <c r="B6141" s="1" t="s">
        <v>10263</v>
      </c>
      <c r="C6141" s="1" t="s">
        <v>10264</v>
      </c>
      <c r="D6141" s="1" t="s">
        <v>10265</v>
      </c>
      <c r="E6141" s="1" t="s">
        <v>66</v>
      </c>
      <c r="F6141" s="1" t="s">
        <v>10266</v>
      </c>
      <c r="G6141" s="1" t="s">
        <v>10267</v>
      </c>
    </row>
    <row r="6142" spans="1:7" x14ac:dyDescent="0.25">
      <c r="A6142" s="1">
        <v>19745196</v>
      </c>
      <c r="B6142" s="1" t="s">
        <v>10268</v>
      </c>
      <c r="C6142" s="1" t="s">
        <v>10269</v>
      </c>
      <c r="D6142" s="1" t="s">
        <v>10270</v>
      </c>
      <c r="E6142" s="1" t="s">
        <v>66</v>
      </c>
      <c r="F6142" s="1" t="s">
        <v>10266</v>
      </c>
      <c r="G6142" s="1" t="s">
        <v>10267</v>
      </c>
    </row>
    <row r="6143" spans="1:7" x14ac:dyDescent="0.25">
      <c r="A6143" s="1">
        <v>19745197</v>
      </c>
      <c r="B6143" s="1" t="s">
        <v>15418</v>
      </c>
      <c r="C6143" s="1" t="s">
        <v>15419</v>
      </c>
      <c r="D6143" s="1" t="s">
        <v>15420</v>
      </c>
      <c r="E6143" s="1" t="s">
        <v>66</v>
      </c>
      <c r="F6143" s="1" t="s">
        <v>1520</v>
      </c>
      <c r="G6143" s="1" t="s">
        <v>1521</v>
      </c>
    </row>
    <row r="6144" spans="1:7" x14ac:dyDescent="0.25">
      <c r="A6144" s="1">
        <v>19745198</v>
      </c>
      <c r="B6144" s="1" t="s">
        <v>15421</v>
      </c>
      <c r="C6144" s="1" t="s">
        <v>15422</v>
      </c>
      <c r="D6144" s="1" t="s">
        <v>15423</v>
      </c>
      <c r="E6144" s="1" t="s">
        <v>66</v>
      </c>
      <c r="F6144" s="1" t="s">
        <v>1520</v>
      </c>
      <c r="G6144" s="1" t="s">
        <v>1521</v>
      </c>
    </row>
    <row r="6145" spans="1:7" x14ac:dyDescent="0.25">
      <c r="A6145" s="1">
        <v>19745199</v>
      </c>
      <c r="B6145" s="1" t="s">
        <v>15424</v>
      </c>
      <c r="C6145" s="1" t="s">
        <v>15425</v>
      </c>
      <c r="D6145" s="1" t="s">
        <v>15426</v>
      </c>
      <c r="E6145" s="1" t="s">
        <v>66</v>
      </c>
      <c r="F6145" s="1" t="s">
        <v>356</v>
      </c>
      <c r="G6145" s="1" t="s">
        <v>357</v>
      </c>
    </row>
    <row r="6146" spans="1:7" x14ac:dyDescent="0.25">
      <c r="A6146" s="1">
        <v>19745200</v>
      </c>
      <c r="B6146" s="1" t="s">
        <v>15427</v>
      </c>
      <c r="C6146" s="1" t="s">
        <v>15428</v>
      </c>
      <c r="D6146" s="1" t="s">
        <v>15429</v>
      </c>
      <c r="E6146" s="1" t="s">
        <v>66</v>
      </c>
      <c r="F6146" s="1" t="s">
        <v>356</v>
      </c>
      <c r="G6146" s="1" t="s">
        <v>357</v>
      </c>
    </row>
    <row r="6147" spans="1:7" x14ac:dyDescent="0.25">
      <c r="A6147" s="1">
        <v>19745201</v>
      </c>
      <c r="B6147" s="1" t="s">
        <v>15430</v>
      </c>
      <c r="C6147" s="1" t="s">
        <v>15431</v>
      </c>
      <c r="D6147" s="1" t="s">
        <v>15432</v>
      </c>
      <c r="E6147" s="1" t="s">
        <v>66</v>
      </c>
      <c r="F6147" s="1" t="s">
        <v>2305</v>
      </c>
      <c r="G6147" s="1" t="s">
        <v>2306</v>
      </c>
    </row>
    <row r="6148" spans="1:7" x14ac:dyDescent="0.25">
      <c r="A6148" s="1">
        <v>19745202</v>
      </c>
      <c r="B6148" s="1" t="s">
        <v>15433</v>
      </c>
      <c r="C6148" s="1" t="s">
        <v>15434</v>
      </c>
      <c r="D6148" s="1" t="s">
        <v>15435</v>
      </c>
      <c r="E6148" s="1" t="s">
        <v>66</v>
      </c>
      <c r="F6148" s="1" t="s">
        <v>356</v>
      </c>
      <c r="G6148" s="1" t="s">
        <v>357</v>
      </c>
    </row>
    <row r="6149" spans="1:7" x14ac:dyDescent="0.25">
      <c r="A6149" s="1">
        <v>19745203</v>
      </c>
      <c r="B6149" s="1" t="s">
        <v>2931</v>
      </c>
      <c r="C6149" s="1" t="s">
        <v>15436</v>
      </c>
      <c r="D6149" s="1" t="s">
        <v>15437</v>
      </c>
      <c r="E6149" s="1" t="s">
        <v>66</v>
      </c>
      <c r="F6149" s="1" t="s">
        <v>2305</v>
      </c>
      <c r="G6149" s="1" t="s">
        <v>2306</v>
      </c>
    </row>
    <row r="6150" spans="1:7" x14ac:dyDescent="0.25">
      <c r="A6150" s="1">
        <v>19745204</v>
      </c>
      <c r="B6150" s="1" t="s">
        <v>15438</v>
      </c>
      <c r="C6150" s="1" t="s">
        <v>15439</v>
      </c>
      <c r="D6150" s="1" t="s">
        <v>15440</v>
      </c>
      <c r="E6150" s="1" t="s">
        <v>66</v>
      </c>
      <c r="F6150" s="1" t="s">
        <v>5573</v>
      </c>
      <c r="G6150" s="1" t="s">
        <v>5574</v>
      </c>
    </row>
    <row r="6151" spans="1:7" x14ac:dyDescent="0.25">
      <c r="A6151" s="1">
        <v>19745208</v>
      </c>
      <c r="B6151" s="1" t="s">
        <v>15441</v>
      </c>
      <c r="C6151" s="1" t="s">
        <v>15442</v>
      </c>
      <c r="D6151" s="1" t="s">
        <v>15443</v>
      </c>
      <c r="E6151" s="1" t="s">
        <v>66</v>
      </c>
      <c r="F6151" s="1" t="s">
        <v>356</v>
      </c>
      <c r="G6151" s="1" t="s">
        <v>357</v>
      </c>
    </row>
    <row r="6152" spans="1:7" x14ac:dyDescent="0.25">
      <c r="A6152" s="1">
        <v>19745209</v>
      </c>
      <c r="B6152" s="1" t="s">
        <v>15444</v>
      </c>
      <c r="C6152" s="1" t="s">
        <v>15445</v>
      </c>
      <c r="D6152" s="1" t="s">
        <v>15446</v>
      </c>
      <c r="E6152" s="1" t="s">
        <v>66</v>
      </c>
      <c r="F6152" s="1" t="s">
        <v>3398</v>
      </c>
      <c r="G6152" s="1" t="s">
        <v>3399</v>
      </c>
    </row>
    <row r="6153" spans="1:7" x14ac:dyDescent="0.25">
      <c r="A6153" s="1">
        <v>19745210</v>
      </c>
      <c r="B6153" s="1" t="s">
        <v>15447</v>
      </c>
      <c r="C6153" s="1" t="s">
        <v>15448</v>
      </c>
      <c r="D6153" s="1" t="s">
        <v>15449</v>
      </c>
      <c r="E6153" s="1" t="s">
        <v>66</v>
      </c>
      <c r="F6153" s="1" t="s">
        <v>356</v>
      </c>
      <c r="G6153" s="1" t="s">
        <v>357</v>
      </c>
    </row>
    <row r="6154" spans="1:7" x14ac:dyDescent="0.25">
      <c r="A6154" s="1">
        <v>19745211</v>
      </c>
      <c r="B6154" s="1" t="s">
        <v>10271</v>
      </c>
      <c r="C6154" s="1" t="s">
        <v>10272</v>
      </c>
      <c r="D6154" s="1" t="s">
        <v>10273</v>
      </c>
      <c r="E6154" s="1" t="s">
        <v>65</v>
      </c>
      <c r="F6154" s="1" t="s">
        <v>3422</v>
      </c>
      <c r="G6154" s="1" t="s">
        <v>3423</v>
      </c>
    </row>
    <row r="6155" spans="1:7" x14ac:dyDescent="0.25">
      <c r="A6155" s="1">
        <v>19745212</v>
      </c>
      <c r="B6155" s="1" t="s">
        <v>15450</v>
      </c>
      <c r="C6155" s="1" t="s">
        <v>15451</v>
      </c>
      <c r="D6155" s="1" t="s">
        <v>15452</v>
      </c>
      <c r="E6155" s="1" t="s">
        <v>66</v>
      </c>
      <c r="F6155" s="1" t="s">
        <v>5740</v>
      </c>
      <c r="G6155" s="1" t="s">
        <v>5741</v>
      </c>
    </row>
    <row r="6156" spans="1:7" x14ac:dyDescent="0.25">
      <c r="A6156" s="1">
        <v>19745213</v>
      </c>
      <c r="B6156" s="1" t="s">
        <v>15453</v>
      </c>
      <c r="C6156" s="1" t="s">
        <v>15454</v>
      </c>
      <c r="D6156" s="1" t="s">
        <v>15455</v>
      </c>
      <c r="E6156" s="1" t="s">
        <v>66</v>
      </c>
      <c r="F6156" s="1" t="s">
        <v>2305</v>
      </c>
      <c r="G6156" s="1" t="s">
        <v>2306</v>
      </c>
    </row>
    <row r="6157" spans="1:7" x14ac:dyDescent="0.25">
      <c r="A6157" s="1">
        <v>19745214</v>
      </c>
      <c r="B6157" s="1" t="s">
        <v>15264</v>
      </c>
      <c r="C6157" s="1" t="s">
        <v>15265</v>
      </c>
      <c r="D6157" s="1" t="s">
        <v>15266</v>
      </c>
      <c r="E6157" s="1" t="s">
        <v>66</v>
      </c>
      <c r="F6157" s="1" t="s">
        <v>15456</v>
      </c>
      <c r="G6157" s="1" t="s">
        <v>15457</v>
      </c>
    </row>
    <row r="6158" spans="1:7" x14ac:dyDescent="0.25">
      <c r="A6158" s="1">
        <v>19745215</v>
      </c>
      <c r="B6158" s="1" t="s">
        <v>15237</v>
      </c>
      <c r="C6158" s="1" t="s">
        <v>15238</v>
      </c>
      <c r="D6158" s="1" t="s">
        <v>15239</v>
      </c>
      <c r="E6158" s="1" t="s">
        <v>66</v>
      </c>
      <c r="F6158" s="1" t="s">
        <v>15458</v>
      </c>
      <c r="G6158" s="1" t="s">
        <v>15459</v>
      </c>
    </row>
    <row r="6159" spans="1:7" x14ac:dyDescent="0.25">
      <c r="A6159" s="1">
        <v>19745216</v>
      </c>
      <c r="B6159" s="1" t="s">
        <v>15460</v>
      </c>
      <c r="C6159" s="1" t="s">
        <v>15461</v>
      </c>
      <c r="D6159" s="1" t="s">
        <v>15462</v>
      </c>
      <c r="E6159" s="1" t="s">
        <v>66</v>
      </c>
      <c r="F6159" s="1" t="s">
        <v>2305</v>
      </c>
      <c r="G6159" s="1" t="s">
        <v>2306</v>
      </c>
    </row>
    <row r="6160" spans="1:7" x14ac:dyDescent="0.25">
      <c r="A6160" s="1">
        <v>19745217</v>
      </c>
      <c r="B6160" s="1" t="s">
        <v>15463</v>
      </c>
      <c r="C6160" s="1" t="s">
        <v>15464</v>
      </c>
      <c r="D6160" s="1" t="s">
        <v>15465</v>
      </c>
      <c r="E6160" s="1" t="s">
        <v>66</v>
      </c>
      <c r="F6160" s="1" t="s">
        <v>356</v>
      </c>
      <c r="G6160" s="1" t="s">
        <v>357</v>
      </c>
    </row>
    <row r="6161" spans="1:7" x14ac:dyDescent="0.25">
      <c r="A6161" s="1">
        <v>19745218</v>
      </c>
      <c r="B6161" s="1" t="s">
        <v>15466</v>
      </c>
      <c r="C6161" s="1" t="s">
        <v>15467</v>
      </c>
      <c r="D6161" s="1" t="s">
        <v>15468</v>
      </c>
      <c r="E6161" s="1" t="s">
        <v>66</v>
      </c>
      <c r="F6161" s="1" t="s">
        <v>356</v>
      </c>
      <c r="G6161" s="1" t="s">
        <v>357</v>
      </c>
    </row>
    <row r="6162" spans="1:7" x14ac:dyDescent="0.25">
      <c r="A6162" s="1">
        <v>19745219</v>
      </c>
      <c r="B6162" s="1" t="s">
        <v>15469</v>
      </c>
      <c r="C6162" s="1" t="s">
        <v>15470</v>
      </c>
      <c r="D6162" s="1" t="s">
        <v>15471</v>
      </c>
      <c r="E6162" s="1" t="s">
        <v>66</v>
      </c>
      <c r="F6162" s="1" t="s">
        <v>356</v>
      </c>
      <c r="G6162" s="1" t="s">
        <v>357</v>
      </c>
    </row>
    <row r="6163" spans="1:7" x14ac:dyDescent="0.25">
      <c r="A6163" s="1">
        <v>19745220</v>
      </c>
      <c r="B6163" s="1" t="s">
        <v>15472</v>
      </c>
      <c r="C6163" s="1" t="s">
        <v>15473</v>
      </c>
      <c r="D6163" s="1" t="s">
        <v>15474</v>
      </c>
      <c r="E6163" s="1" t="s">
        <v>66</v>
      </c>
      <c r="F6163" s="1" t="s">
        <v>2305</v>
      </c>
      <c r="G6163" s="1" t="s">
        <v>2306</v>
      </c>
    </row>
    <row r="6164" spans="1:7" x14ac:dyDescent="0.25">
      <c r="A6164" s="1">
        <v>19745221</v>
      </c>
      <c r="B6164" s="1" t="s">
        <v>15475</v>
      </c>
      <c r="C6164" s="1" t="s">
        <v>15476</v>
      </c>
      <c r="D6164" s="1" t="s">
        <v>15477</v>
      </c>
      <c r="E6164" s="1" t="s">
        <v>66</v>
      </c>
      <c r="F6164" s="1" t="s">
        <v>2305</v>
      </c>
      <c r="G6164" s="1" t="s">
        <v>2306</v>
      </c>
    </row>
    <row r="6165" spans="1:7" x14ac:dyDescent="0.25">
      <c r="A6165" s="1">
        <v>19745222</v>
      </c>
      <c r="B6165" s="1" t="s">
        <v>15478</v>
      </c>
      <c r="C6165" s="1" t="s">
        <v>15479</v>
      </c>
      <c r="D6165" s="1" t="s">
        <v>15480</v>
      </c>
      <c r="E6165" s="1" t="s">
        <v>66</v>
      </c>
      <c r="F6165" s="1" t="s">
        <v>2305</v>
      </c>
      <c r="G6165" s="1" t="s">
        <v>2306</v>
      </c>
    </row>
    <row r="6166" spans="1:7" x14ac:dyDescent="0.25">
      <c r="A6166" s="1">
        <v>19745223</v>
      </c>
      <c r="B6166" s="1" t="s">
        <v>15481</v>
      </c>
      <c r="C6166" s="1" t="s">
        <v>15482</v>
      </c>
      <c r="D6166" s="1" t="s">
        <v>15483</v>
      </c>
      <c r="E6166" s="1" t="s">
        <v>66</v>
      </c>
      <c r="F6166" s="1" t="s">
        <v>7862</v>
      </c>
      <c r="G6166" s="1" t="s">
        <v>199</v>
      </c>
    </row>
    <row r="6167" spans="1:7" x14ac:dyDescent="0.25">
      <c r="A6167" s="1">
        <v>19745224</v>
      </c>
      <c r="B6167" s="1" t="s">
        <v>15484</v>
      </c>
      <c r="C6167" s="1" t="s">
        <v>15485</v>
      </c>
      <c r="D6167" s="1" t="s">
        <v>15486</v>
      </c>
      <c r="E6167" s="1" t="s">
        <v>66</v>
      </c>
      <c r="F6167" s="1" t="s">
        <v>356</v>
      </c>
      <c r="G6167" s="1" t="s">
        <v>357</v>
      </c>
    </row>
    <row r="6168" spans="1:7" x14ac:dyDescent="0.25">
      <c r="A6168" s="1">
        <v>19745225</v>
      </c>
      <c r="B6168" s="1" t="s">
        <v>15487</v>
      </c>
      <c r="C6168" s="1" t="s">
        <v>15488</v>
      </c>
      <c r="D6168" s="1" t="s">
        <v>15489</v>
      </c>
      <c r="E6168" s="1" t="s">
        <v>66</v>
      </c>
      <c r="F6168" s="1" t="s">
        <v>356</v>
      </c>
      <c r="G6168" s="1" t="s">
        <v>357</v>
      </c>
    </row>
    <row r="6169" spans="1:7" x14ac:dyDescent="0.25">
      <c r="A6169" s="1">
        <v>19745226</v>
      </c>
      <c r="B6169" s="1" t="s">
        <v>15490</v>
      </c>
      <c r="C6169" s="1" t="s">
        <v>15491</v>
      </c>
      <c r="D6169" s="1" t="s">
        <v>15492</v>
      </c>
      <c r="E6169" s="1" t="s">
        <v>66</v>
      </c>
      <c r="F6169" s="1" t="s">
        <v>356</v>
      </c>
      <c r="G6169" s="1" t="s">
        <v>357</v>
      </c>
    </row>
    <row r="6170" spans="1:7" x14ac:dyDescent="0.25">
      <c r="A6170" s="1">
        <v>19745227</v>
      </c>
      <c r="B6170" s="1" t="s">
        <v>15493</v>
      </c>
      <c r="C6170" s="1" t="s">
        <v>15494</v>
      </c>
      <c r="D6170" s="1" t="s">
        <v>15495</v>
      </c>
      <c r="E6170" s="1" t="s">
        <v>66</v>
      </c>
      <c r="F6170" s="1" t="s">
        <v>356</v>
      </c>
      <c r="G6170" s="1" t="s">
        <v>357</v>
      </c>
    </row>
    <row r="6171" spans="1:7" x14ac:dyDescent="0.25">
      <c r="A6171" s="1">
        <v>19745228</v>
      </c>
      <c r="B6171" s="1" t="s">
        <v>15496</v>
      </c>
      <c r="C6171" s="1" t="s">
        <v>15497</v>
      </c>
      <c r="D6171" s="1" t="s">
        <v>15498</v>
      </c>
      <c r="E6171" s="1" t="s">
        <v>66</v>
      </c>
      <c r="F6171" s="1" t="s">
        <v>10266</v>
      </c>
      <c r="G6171" s="1" t="s">
        <v>10267</v>
      </c>
    </row>
    <row r="6172" spans="1:7" x14ac:dyDescent="0.25">
      <c r="A6172" s="1">
        <v>19745229</v>
      </c>
      <c r="B6172" s="1" t="s">
        <v>15499</v>
      </c>
      <c r="C6172" s="1" t="s">
        <v>15500</v>
      </c>
      <c r="D6172" s="1" t="s">
        <v>15501</v>
      </c>
      <c r="E6172" s="1" t="s">
        <v>66</v>
      </c>
      <c r="F6172" s="1" t="s">
        <v>356</v>
      </c>
      <c r="G6172" s="1" t="s">
        <v>357</v>
      </c>
    </row>
    <row r="6173" spans="1:7" x14ac:dyDescent="0.25">
      <c r="A6173" s="1">
        <v>19745231</v>
      </c>
      <c r="B6173" s="1" t="s">
        <v>15502</v>
      </c>
      <c r="C6173" s="1" t="s">
        <v>15503</v>
      </c>
      <c r="D6173" s="1" t="s">
        <v>15504</v>
      </c>
      <c r="E6173" s="1" t="s">
        <v>66</v>
      </c>
      <c r="F6173" s="1" t="s">
        <v>356</v>
      </c>
      <c r="G6173" s="1" t="s">
        <v>357</v>
      </c>
    </row>
    <row r="6174" spans="1:7" x14ac:dyDescent="0.25">
      <c r="A6174" s="1">
        <v>19745232</v>
      </c>
      <c r="B6174" s="1" t="s">
        <v>15505</v>
      </c>
      <c r="C6174" s="1" t="s">
        <v>15506</v>
      </c>
      <c r="D6174" s="1" t="s">
        <v>15507</v>
      </c>
      <c r="E6174" s="1" t="s">
        <v>66</v>
      </c>
      <c r="F6174" s="1" t="s">
        <v>356</v>
      </c>
      <c r="G6174" s="1" t="s">
        <v>357</v>
      </c>
    </row>
    <row r="6175" spans="1:7" x14ac:dyDescent="0.25">
      <c r="A6175" s="1">
        <v>19745233</v>
      </c>
      <c r="B6175" s="1" t="s">
        <v>15508</v>
      </c>
      <c r="C6175" s="1" t="s">
        <v>15509</v>
      </c>
      <c r="D6175" s="1" t="s">
        <v>15510</v>
      </c>
      <c r="E6175" s="1" t="s">
        <v>66</v>
      </c>
      <c r="F6175" s="1" t="s">
        <v>356</v>
      </c>
      <c r="G6175" s="1" t="s">
        <v>357</v>
      </c>
    </row>
    <row r="6176" spans="1:7" x14ac:dyDescent="0.25">
      <c r="A6176" s="1">
        <v>19745234</v>
      </c>
      <c r="B6176" s="1" t="s">
        <v>15511</v>
      </c>
      <c r="C6176" s="1" t="s">
        <v>15512</v>
      </c>
      <c r="D6176" s="1" t="s">
        <v>15513</v>
      </c>
      <c r="E6176" s="1" t="s">
        <v>66</v>
      </c>
      <c r="F6176" s="1" t="s">
        <v>356</v>
      </c>
      <c r="G6176" s="1" t="s">
        <v>357</v>
      </c>
    </row>
    <row r="6177" spans="1:7" x14ac:dyDescent="0.25">
      <c r="A6177" s="1">
        <v>19745235</v>
      </c>
      <c r="B6177" s="1" t="s">
        <v>15514</v>
      </c>
      <c r="C6177" s="1" t="s">
        <v>15515</v>
      </c>
      <c r="D6177" s="1" t="s">
        <v>15516</v>
      </c>
      <c r="E6177" s="1" t="s">
        <v>66</v>
      </c>
      <c r="F6177" s="1" t="s">
        <v>356</v>
      </c>
      <c r="G6177" s="1" t="s">
        <v>357</v>
      </c>
    </row>
    <row r="6178" spans="1:7" x14ac:dyDescent="0.25">
      <c r="A6178" s="1">
        <v>19745237</v>
      </c>
      <c r="B6178" s="1" t="s">
        <v>9082</v>
      </c>
      <c r="C6178" s="1" t="s">
        <v>9083</v>
      </c>
      <c r="D6178" s="1" t="s">
        <v>9084</v>
      </c>
      <c r="E6178" s="1" t="s">
        <v>66</v>
      </c>
      <c r="F6178" s="1" t="s">
        <v>356</v>
      </c>
      <c r="G6178" s="1" t="s">
        <v>357</v>
      </c>
    </row>
    <row r="6179" spans="1:7" x14ac:dyDescent="0.25">
      <c r="A6179" s="1">
        <v>19745238</v>
      </c>
      <c r="B6179" s="1" t="s">
        <v>15517</v>
      </c>
      <c r="C6179" s="1" t="s">
        <v>15518</v>
      </c>
      <c r="D6179" s="1" t="s">
        <v>15519</v>
      </c>
      <c r="E6179" s="1" t="s">
        <v>66</v>
      </c>
      <c r="F6179" s="1" t="s">
        <v>356</v>
      </c>
      <c r="G6179" s="1" t="s">
        <v>357</v>
      </c>
    </row>
    <row r="6180" spans="1:7" x14ac:dyDescent="0.25">
      <c r="A6180" s="1">
        <v>19745239</v>
      </c>
      <c r="B6180" s="1" t="s">
        <v>15520</v>
      </c>
      <c r="C6180" s="1" t="s">
        <v>15521</v>
      </c>
      <c r="D6180" s="1" t="s">
        <v>15522</v>
      </c>
      <c r="E6180" s="1" t="s">
        <v>66</v>
      </c>
      <c r="F6180" s="1" t="s">
        <v>2305</v>
      </c>
      <c r="G6180" s="1" t="s">
        <v>2306</v>
      </c>
    </row>
    <row r="6181" spans="1:7" x14ac:dyDescent="0.25">
      <c r="A6181" s="1">
        <v>19745240</v>
      </c>
      <c r="B6181" s="1" t="s">
        <v>15523</v>
      </c>
      <c r="C6181" s="1" t="s">
        <v>15524</v>
      </c>
      <c r="D6181" s="1" t="s">
        <v>15525</v>
      </c>
      <c r="E6181" s="1" t="s">
        <v>66</v>
      </c>
      <c r="F6181" s="1" t="s">
        <v>356</v>
      </c>
      <c r="G6181" s="1" t="s">
        <v>357</v>
      </c>
    </row>
    <row r="6182" spans="1:7" x14ac:dyDescent="0.25">
      <c r="A6182" s="1">
        <v>19745241</v>
      </c>
      <c r="B6182" s="1" t="s">
        <v>15526</v>
      </c>
      <c r="C6182" s="1" t="s">
        <v>15527</v>
      </c>
      <c r="D6182" s="1" t="s">
        <v>15528</v>
      </c>
      <c r="E6182" s="1" t="s">
        <v>66</v>
      </c>
      <c r="F6182" s="1" t="s">
        <v>356</v>
      </c>
      <c r="G6182" s="1" t="s">
        <v>357</v>
      </c>
    </row>
    <row r="6183" spans="1:7" x14ac:dyDescent="0.25">
      <c r="A6183" s="1">
        <v>19745242</v>
      </c>
      <c r="B6183" s="1" t="s">
        <v>15529</v>
      </c>
      <c r="C6183" s="1" t="s">
        <v>15530</v>
      </c>
      <c r="D6183" s="1" t="s">
        <v>15531</v>
      </c>
      <c r="E6183" s="1" t="s">
        <v>66</v>
      </c>
      <c r="F6183" s="1" t="s">
        <v>356</v>
      </c>
      <c r="G6183" s="1" t="s">
        <v>357</v>
      </c>
    </row>
    <row r="6184" spans="1:7" x14ac:dyDescent="0.25">
      <c r="A6184" s="1">
        <v>19745243</v>
      </c>
      <c r="B6184" s="1" t="s">
        <v>15532</v>
      </c>
      <c r="C6184" s="1" t="s">
        <v>15533</v>
      </c>
      <c r="D6184" s="1" t="s">
        <v>15534</v>
      </c>
      <c r="E6184" s="1" t="s">
        <v>66</v>
      </c>
      <c r="F6184" s="1" t="s">
        <v>15535</v>
      </c>
      <c r="G6184" s="1" t="s">
        <v>15536</v>
      </c>
    </row>
    <row r="6185" spans="1:7" x14ac:dyDescent="0.25">
      <c r="A6185" s="1">
        <v>19745244</v>
      </c>
      <c r="B6185" s="1" t="s">
        <v>15537</v>
      </c>
      <c r="C6185" s="1" t="s">
        <v>15538</v>
      </c>
      <c r="D6185" s="1" t="s">
        <v>15539</v>
      </c>
      <c r="E6185" s="1" t="s">
        <v>66</v>
      </c>
      <c r="F6185" s="1" t="s">
        <v>356</v>
      </c>
      <c r="G6185" s="1" t="s">
        <v>357</v>
      </c>
    </row>
    <row r="6186" spans="1:7" x14ac:dyDescent="0.25">
      <c r="A6186" s="1">
        <v>19746004</v>
      </c>
      <c r="B6186" s="1" t="s">
        <v>13154</v>
      </c>
      <c r="C6186" s="1" t="s">
        <v>13155</v>
      </c>
      <c r="D6186" s="1" t="s">
        <v>13156</v>
      </c>
      <c r="E6186" s="1" t="s">
        <v>66</v>
      </c>
      <c r="F6186" s="1" t="s">
        <v>1335</v>
      </c>
      <c r="G6186" s="1" t="s">
        <v>1336</v>
      </c>
    </row>
    <row r="6187" spans="1:7" x14ac:dyDescent="0.25">
      <c r="A6187" s="1">
        <v>19746005</v>
      </c>
      <c r="B6187" s="1" t="s">
        <v>13157</v>
      </c>
      <c r="C6187" s="1" t="s">
        <v>13158</v>
      </c>
      <c r="D6187" s="1" t="s">
        <v>13159</v>
      </c>
      <c r="E6187" s="1" t="s">
        <v>66</v>
      </c>
      <c r="F6187" s="1" t="s">
        <v>1335</v>
      </c>
      <c r="G6187" s="1" t="s">
        <v>1336</v>
      </c>
    </row>
    <row r="6188" spans="1:7" x14ac:dyDescent="0.25">
      <c r="A6188" s="1">
        <v>19746006</v>
      </c>
      <c r="B6188" s="1" t="s">
        <v>13160</v>
      </c>
      <c r="C6188" s="1" t="s">
        <v>13161</v>
      </c>
      <c r="D6188" s="1" t="s">
        <v>13162</v>
      </c>
      <c r="E6188" s="1" t="s">
        <v>66</v>
      </c>
      <c r="F6188" s="1" t="s">
        <v>1335</v>
      </c>
      <c r="G6188" s="1" t="s">
        <v>1336</v>
      </c>
    </row>
    <row r="6189" spans="1:7" x14ac:dyDescent="0.25">
      <c r="A6189" s="1">
        <v>19746009</v>
      </c>
      <c r="B6189" s="1" t="s">
        <v>13163</v>
      </c>
      <c r="C6189" s="1" t="s">
        <v>13164</v>
      </c>
      <c r="D6189" s="1" t="s">
        <v>13165</v>
      </c>
      <c r="E6189" s="1" t="s">
        <v>66</v>
      </c>
      <c r="F6189" s="1" t="s">
        <v>1335</v>
      </c>
      <c r="G6189" s="1" t="s">
        <v>1336</v>
      </c>
    </row>
    <row r="6190" spans="1:7" x14ac:dyDescent="0.25">
      <c r="A6190" s="1">
        <v>19746013</v>
      </c>
      <c r="B6190" s="1" t="s">
        <v>13166</v>
      </c>
      <c r="C6190" s="1" t="s">
        <v>13167</v>
      </c>
      <c r="D6190" s="1" t="s">
        <v>13168</v>
      </c>
      <c r="E6190" s="1" t="s">
        <v>66</v>
      </c>
      <c r="F6190" s="1" t="s">
        <v>1335</v>
      </c>
      <c r="G6190" s="1" t="s">
        <v>1336</v>
      </c>
    </row>
    <row r="6191" spans="1:7" x14ac:dyDescent="0.25">
      <c r="A6191" s="1">
        <v>19746015</v>
      </c>
      <c r="B6191" s="1" t="s">
        <v>13169</v>
      </c>
      <c r="C6191" s="1" t="s">
        <v>13170</v>
      </c>
      <c r="D6191" s="1" t="s">
        <v>13171</v>
      </c>
      <c r="E6191" s="1" t="s">
        <v>66</v>
      </c>
      <c r="F6191" s="1" t="s">
        <v>1335</v>
      </c>
      <c r="G6191" s="1" t="s">
        <v>1336</v>
      </c>
    </row>
    <row r="6192" spans="1:7" x14ac:dyDescent="0.25">
      <c r="A6192" s="1">
        <v>19746023</v>
      </c>
      <c r="B6192" s="1" t="s">
        <v>13172</v>
      </c>
      <c r="C6192" s="1" t="s">
        <v>13173</v>
      </c>
      <c r="D6192" s="1" t="s">
        <v>13174</v>
      </c>
      <c r="E6192" s="1" t="s">
        <v>66</v>
      </c>
      <c r="F6192" s="1" t="s">
        <v>1182</v>
      </c>
      <c r="G6192" s="1" t="s">
        <v>1183</v>
      </c>
    </row>
    <row r="6193" spans="1:7" x14ac:dyDescent="0.25">
      <c r="A6193" s="1">
        <v>19746024</v>
      </c>
      <c r="B6193" s="1" t="s">
        <v>11976</v>
      </c>
      <c r="C6193" s="1" t="s">
        <v>11977</v>
      </c>
      <c r="D6193" s="1" t="s">
        <v>11978</v>
      </c>
      <c r="E6193" s="1" t="s">
        <v>65</v>
      </c>
      <c r="F6193" s="1" t="s">
        <v>102</v>
      </c>
      <c r="G6193" s="1" t="s">
        <v>1053</v>
      </c>
    </row>
    <row r="6194" spans="1:7" x14ac:dyDescent="0.25">
      <c r="A6194" s="1">
        <v>19746025</v>
      </c>
      <c r="B6194" s="1" t="s">
        <v>13175</v>
      </c>
      <c r="C6194" s="1" t="s">
        <v>13176</v>
      </c>
      <c r="D6194" s="1" t="s">
        <v>13177</v>
      </c>
      <c r="E6194" s="1" t="s">
        <v>66</v>
      </c>
      <c r="F6194" s="1" t="s">
        <v>1335</v>
      </c>
      <c r="G6194" s="1" t="s">
        <v>1336</v>
      </c>
    </row>
    <row r="6195" spans="1:7" x14ac:dyDescent="0.25">
      <c r="A6195" s="1">
        <v>19746026</v>
      </c>
      <c r="B6195" s="1" t="s">
        <v>13178</v>
      </c>
      <c r="C6195" s="1" t="s">
        <v>13179</v>
      </c>
      <c r="D6195" s="1" t="s">
        <v>13180</v>
      </c>
      <c r="E6195" s="1" t="s">
        <v>66</v>
      </c>
      <c r="F6195" s="1" t="s">
        <v>1335</v>
      </c>
      <c r="G6195" s="1" t="s">
        <v>1336</v>
      </c>
    </row>
    <row r="6196" spans="1:7" x14ac:dyDescent="0.25">
      <c r="A6196" s="1">
        <v>19746035</v>
      </c>
      <c r="B6196" s="1" t="s">
        <v>13203</v>
      </c>
      <c r="C6196" s="1" t="s">
        <v>13204</v>
      </c>
      <c r="D6196" s="1" t="s">
        <v>13205</v>
      </c>
      <c r="E6196" s="1" t="s">
        <v>65</v>
      </c>
      <c r="F6196" s="1" t="s">
        <v>102</v>
      </c>
      <c r="G6196" s="1" t="s">
        <v>1053</v>
      </c>
    </row>
    <row r="6197" spans="1:7" x14ac:dyDescent="0.25">
      <c r="A6197" s="1">
        <v>19746044</v>
      </c>
      <c r="B6197" s="1" t="s">
        <v>13230</v>
      </c>
      <c r="C6197" s="1" t="s">
        <v>13231</v>
      </c>
      <c r="D6197" s="1" t="s">
        <v>13232</v>
      </c>
      <c r="E6197" s="1" t="s">
        <v>65</v>
      </c>
      <c r="F6197" s="1" t="s">
        <v>102</v>
      </c>
      <c r="G6197" s="1" t="s">
        <v>1053</v>
      </c>
    </row>
    <row r="6198" spans="1:7" x14ac:dyDescent="0.25">
      <c r="A6198" s="1">
        <v>19746108</v>
      </c>
      <c r="B6198" s="1" t="s">
        <v>141</v>
      </c>
      <c r="C6198" s="1" t="s">
        <v>142</v>
      </c>
      <c r="D6198" s="1" t="s">
        <v>15233</v>
      </c>
      <c r="G6198" s="1" t="s">
        <v>199</v>
      </c>
    </row>
    <row r="6199" spans="1:7" x14ac:dyDescent="0.25">
      <c r="A6199" s="1">
        <v>19746111</v>
      </c>
      <c r="B6199" s="1" t="s">
        <v>15540</v>
      </c>
      <c r="C6199" s="1" t="s">
        <v>15541</v>
      </c>
      <c r="D6199" s="1" t="s">
        <v>15542</v>
      </c>
      <c r="E6199" s="1" t="s">
        <v>65</v>
      </c>
      <c r="F6199" s="1" t="s">
        <v>2004</v>
      </c>
      <c r="G6199" s="1" t="s">
        <v>2005</v>
      </c>
    </row>
    <row r="6200" spans="1:7" x14ac:dyDescent="0.25">
      <c r="A6200" s="1">
        <v>19746112</v>
      </c>
      <c r="B6200" s="1" t="s">
        <v>15543</v>
      </c>
      <c r="C6200" s="1" t="s">
        <v>15544</v>
      </c>
      <c r="D6200" s="1" t="s">
        <v>15545</v>
      </c>
      <c r="E6200" s="1" t="s">
        <v>65</v>
      </c>
      <c r="F6200" s="1" t="s">
        <v>2004</v>
      </c>
      <c r="G6200" s="1" t="s">
        <v>2005</v>
      </c>
    </row>
    <row r="6201" spans="1:7" x14ac:dyDescent="0.25">
      <c r="A6201" s="1">
        <v>19746113</v>
      </c>
      <c r="B6201" s="1" t="s">
        <v>15546</v>
      </c>
      <c r="C6201" s="1" t="s">
        <v>15547</v>
      </c>
      <c r="D6201" s="1" t="s">
        <v>15548</v>
      </c>
      <c r="E6201" s="1" t="s">
        <v>65</v>
      </c>
      <c r="F6201" s="1" t="s">
        <v>8123</v>
      </c>
      <c r="G6201" s="1" t="s">
        <v>199</v>
      </c>
    </row>
    <row r="6202" spans="1:7" x14ac:dyDescent="0.25">
      <c r="A6202" s="1">
        <v>19746114</v>
      </c>
      <c r="B6202" s="1" t="s">
        <v>15549</v>
      </c>
      <c r="C6202" s="1" t="s">
        <v>15550</v>
      </c>
      <c r="D6202" s="1" t="s">
        <v>15551</v>
      </c>
      <c r="E6202" s="1" t="s">
        <v>65</v>
      </c>
      <c r="F6202" s="1" t="s">
        <v>2004</v>
      </c>
      <c r="G6202" s="1" t="s">
        <v>2005</v>
      </c>
    </row>
    <row r="6203" spans="1:7" x14ac:dyDescent="0.25">
      <c r="A6203" s="1">
        <v>19746115</v>
      </c>
      <c r="B6203" s="1" t="s">
        <v>15552</v>
      </c>
      <c r="C6203" s="1" t="s">
        <v>15553</v>
      </c>
      <c r="D6203" s="1" t="s">
        <v>15554</v>
      </c>
      <c r="E6203" s="1" t="s">
        <v>65</v>
      </c>
      <c r="F6203" s="1" t="s">
        <v>2004</v>
      </c>
      <c r="G6203" s="1" t="s">
        <v>2005</v>
      </c>
    </row>
    <row r="6204" spans="1:7" x14ac:dyDescent="0.25">
      <c r="A6204" s="1">
        <v>19746116</v>
      </c>
      <c r="B6204" s="1" t="s">
        <v>15555</v>
      </c>
      <c r="C6204" s="1" t="s">
        <v>15556</v>
      </c>
      <c r="D6204" s="1" t="s">
        <v>15557</v>
      </c>
      <c r="E6204" s="1" t="s">
        <v>65</v>
      </c>
      <c r="F6204" s="1" t="s">
        <v>2004</v>
      </c>
      <c r="G6204" s="1" t="s">
        <v>2005</v>
      </c>
    </row>
    <row r="6205" spans="1:7" x14ac:dyDescent="0.25">
      <c r="A6205" s="1">
        <v>19746117</v>
      </c>
      <c r="B6205" s="1" t="s">
        <v>15558</v>
      </c>
      <c r="C6205" s="1" t="s">
        <v>15559</v>
      </c>
      <c r="D6205" s="1" t="s">
        <v>15560</v>
      </c>
      <c r="E6205" s="1" t="s">
        <v>65</v>
      </c>
      <c r="F6205" s="1" t="s">
        <v>2004</v>
      </c>
      <c r="G6205" s="1" t="s">
        <v>2005</v>
      </c>
    </row>
    <row r="6206" spans="1:7" x14ac:dyDescent="0.25">
      <c r="A6206" s="1">
        <v>19750008</v>
      </c>
      <c r="B6206" s="1" t="s">
        <v>13260</v>
      </c>
      <c r="C6206" s="1" t="s">
        <v>13261</v>
      </c>
      <c r="D6206" s="1" t="s">
        <v>13262</v>
      </c>
      <c r="E6206" s="1" t="s">
        <v>65</v>
      </c>
      <c r="F6206" s="1" t="s">
        <v>9381</v>
      </c>
      <c r="G6206" s="1" t="s">
        <v>9382</v>
      </c>
    </row>
    <row r="6207" spans="1:7" x14ac:dyDescent="0.25">
      <c r="A6207" s="1">
        <v>19750010</v>
      </c>
      <c r="B6207" s="1" t="s">
        <v>13263</v>
      </c>
      <c r="C6207" s="1" t="s">
        <v>13264</v>
      </c>
      <c r="D6207" s="1" t="s">
        <v>13265</v>
      </c>
      <c r="E6207" s="1" t="s">
        <v>65</v>
      </c>
      <c r="F6207" s="1" t="s">
        <v>9381</v>
      </c>
      <c r="G6207" s="1" t="s">
        <v>9382</v>
      </c>
    </row>
    <row r="6208" spans="1:7" x14ac:dyDescent="0.25">
      <c r="A6208" s="1">
        <v>19750029</v>
      </c>
      <c r="B6208" s="1" t="s">
        <v>15561</v>
      </c>
      <c r="C6208" s="1" t="s">
        <v>15562</v>
      </c>
      <c r="D6208" s="1" t="s">
        <v>15563</v>
      </c>
      <c r="E6208" s="1" t="s">
        <v>66</v>
      </c>
      <c r="F6208" s="1" t="s">
        <v>15564</v>
      </c>
      <c r="G6208" s="1" t="s">
        <v>15565</v>
      </c>
    </row>
    <row r="6209" spans="1:7" x14ac:dyDescent="0.25">
      <c r="A6209" s="1">
        <v>19753000</v>
      </c>
      <c r="B6209" s="1" t="s">
        <v>15566</v>
      </c>
      <c r="C6209" s="1" t="s">
        <v>15567</v>
      </c>
      <c r="D6209" s="1" t="s">
        <v>15568</v>
      </c>
      <c r="E6209" s="1" t="s">
        <v>65</v>
      </c>
      <c r="F6209" s="1" t="s">
        <v>15569</v>
      </c>
      <c r="G6209" s="1" t="s">
        <v>15570</v>
      </c>
    </row>
    <row r="6210" spans="1:7" x14ac:dyDescent="0.25">
      <c r="A6210" s="1">
        <v>19753001</v>
      </c>
      <c r="B6210" s="1" t="s">
        <v>15571</v>
      </c>
      <c r="C6210" s="1" t="s">
        <v>15572</v>
      </c>
      <c r="D6210" s="1" t="s">
        <v>15573</v>
      </c>
      <c r="E6210" s="1" t="s">
        <v>65</v>
      </c>
      <c r="F6210" s="1" t="s">
        <v>15569</v>
      </c>
      <c r="G6210" s="1" t="s">
        <v>15570</v>
      </c>
    </row>
    <row r="6211" spans="1:7" x14ac:dyDescent="0.25">
      <c r="A6211" s="1">
        <v>19755000</v>
      </c>
      <c r="B6211" s="1" t="s">
        <v>15574</v>
      </c>
      <c r="C6211" s="1" t="s">
        <v>15575</v>
      </c>
      <c r="D6211" s="1" t="s">
        <v>15576</v>
      </c>
      <c r="E6211" s="1" t="s">
        <v>66</v>
      </c>
      <c r="F6211" s="1" t="s">
        <v>10480</v>
      </c>
      <c r="G6211" s="1" t="s">
        <v>10481</v>
      </c>
    </row>
    <row r="6212" spans="1:7" x14ac:dyDescent="0.25">
      <c r="A6212" s="1">
        <v>19755001</v>
      </c>
      <c r="B6212" s="1" t="s">
        <v>15577</v>
      </c>
      <c r="C6212" s="1" t="s">
        <v>15578</v>
      </c>
      <c r="D6212" s="1" t="s">
        <v>15579</v>
      </c>
      <c r="E6212" s="1" t="s">
        <v>66</v>
      </c>
      <c r="F6212" s="1" t="s">
        <v>10480</v>
      </c>
      <c r="G6212" s="1" t="s">
        <v>10481</v>
      </c>
    </row>
    <row r="6213" spans="1:7" x14ac:dyDescent="0.25">
      <c r="A6213" s="1">
        <v>19755002</v>
      </c>
      <c r="B6213" s="1" t="s">
        <v>15580</v>
      </c>
      <c r="C6213" s="1" t="s">
        <v>15581</v>
      </c>
      <c r="D6213" s="1" t="s">
        <v>15582</v>
      </c>
      <c r="E6213" s="1" t="s">
        <v>66</v>
      </c>
      <c r="F6213" s="1" t="s">
        <v>10480</v>
      </c>
      <c r="G6213" s="1" t="s">
        <v>10481</v>
      </c>
    </row>
    <row r="6214" spans="1:7" x14ac:dyDescent="0.25">
      <c r="A6214" s="1">
        <v>19755003</v>
      </c>
      <c r="B6214" s="1" t="s">
        <v>15583</v>
      </c>
      <c r="C6214" s="1" t="s">
        <v>15584</v>
      </c>
      <c r="D6214" s="1" t="s">
        <v>15585</v>
      </c>
      <c r="E6214" s="1" t="s">
        <v>66</v>
      </c>
      <c r="F6214" s="1" t="s">
        <v>10480</v>
      </c>
      <c r="G6214" s="1" t="s">
        <v>10481</v>
      </c>
    </row>
    <row r="6215" spans="1:7" x14ac:dyDescent="0.25">
      <c r="A6215" s="1">
        <v>19755004</v>
      </c>
      <c r="B6215" s="1" t="s">
        <v>15586</v>
      </c>
      <c r="C6215" s="1" t="s">
        <v>15587</v>
      </c>
      <c r="D6215" s="1" t="s">
        <v>15588</v>
      </c>
      <c r="E6215" s="1" t="s">
        <v>66</v>
      </c>
      <c r="F6215" s="1" t="s">
        <v>10480</v>
      </c>
      <c r="G6215" s="1" t="s">
        <v>10481</v>
      </c>
    </row>
    <row r="6216" spans="1:7" x14ac:dyDescent="0.25">
      <c r="A6216" s="1">
        <v>19755005</v>
      </c>
      <c r="B6216" s="1" t="s">
        <v>15589</v>
      </c>
      <c r="C6216" s="1" t="s">
        <v>15590</v>
      </c>
      <c r="D6216" s="1" t="s">
        <v>15591</v>
      </c>
      <c r="E6216" s="1" t="s">
        <v>66</v>
      </c>
      <c r="F6216" s="1" t="s">
        <v>15592</v>
      </c>
      <c r="G6216" s="1" t="s">
        <v>15593</v>
      </c>
    </row>
    <row r="6217" spans="1:7" x14ac:dyDescent="0.25">
      <c r="A6217" s="1">
        <v>19755006</v>
      </c>
      <c r="B6217" s="1" t="s">
        <v>15594</v>
      </c>
      <c r="C6217" s="1" t="s">
        <v>15595</v>
      </c>
      <c r="D6217" s="1" t="s">
        <v>15596</v>
      </c>
      <c r="E6217" s="1" t="s">
        <v>66</v>
      </c>
      <c r="F6217" s="1" t="s">
        <v>15592</v>
      </c>
      <c r="G6217" s="1" t="s">
        <v>15593</v>
      </c>
    </row>
    <row r="6218" spans="1:7" x14ac:dyDescent="0.25">
      <c r="A6218" s="1">
        <v>19760004</v>
      </c>
      <c r="B6218" s="1" t="s">
        <v>12151</v>
      </c>
      <c r="C6218" s="1" t="s">
        <v>12152</v>
      </c>
      <c r="D6218" s="1" t="s">
        <v>12153</v>
      </c>
      <c r="E6218" s="1" t="s">
        <v>66</v>
      </c>
      <c r="F6218" s="1" t="s">
        <v>12154</v>
      </c>
      <c r="G6218" s="1" t="s">
        <v>12155</v>
      </c>
    </row>
    <row r="6219" spans="1:7" x14ac:dyDescent="0.25">
      <c r="A6219" s="1">
        <v>19760005</v>
      </c>
      <c r="B6219" s="1" t="s">
        <v>12156</v>
      </c>
      <c r="C6219" s="1" t="s">
        <v>12157</v>
      </c>
      <c r="D6219" s="1" t="s">
        <v>12158</v>
      </c>
      <c r="E6219" s="1" t="s">
        <v>66</v>
      </c>
      <c r="F6219" s="1" t="s">
        <v>12154</v>
      </c>
      <c r="G6219" s="1" t="s">
        <v>12155</v>
      </c>
    </row>
    <row r="6220" spans="1:7" x14ac:dyDescent="0.25">
      <c r="A6220" s="1">
        <v>19770007</v>
      </c>
      <c r="B6220" s="1" t="s">
        <v>13333</v>
      </c>
      <c r="C6220" s="1" t="s">
        <v>13334</v>
      </c>
      <c r="D6220" s="1" t="s">
        <v>13335</v>
      </c>
      <c r="E6220" s="1" t="s">
        <v>65</v>
      </c>
      <c r="F6220" s="1" t="s">
        <v>1792</v>
      </c>
      <c r="G6220" s="1" t="s">
        <v>1793</v>
      </c>
    </row>
    <row r="6221" spans="1:7" x14ac:dyDescent="0.25">
      <c r="A6221" s="1">
        <v>19776000</v>
      </c>
      <c r="B6221" s="1" t="s">
        <v>15597</v>
      </c>
      <c r="C6221" s="1" t="s">
        <v>15598</v>
      </c>
      <c r="D6221" s="1" t="s">
        <v>15599</v>
      </c>
      <c r="E6221" s="1" t="s">
        <v>66</v>
      </c>
      <c r="F6221" s="1" t="s">
        <v>15600</v>
      </c>
      <c r="G6221" s="1" t="s">
        <v>15601</v>
      </c>
    </row>
    <row r="6222" spans="1:7" x14ac:dyDescent="0.25">
      <c r="A6222" s="1">
        <v>19776001</v>
      </c>
      <c r="B6222" s="1" t="s">
        <v>15602</v>
      </c>
      <c r="C6222" s="1" t="s">
        <v>15603</v>
      </c>
      <c r="D6222" s="1" t="s">
        <v>15604</v>
      </c>
      <c r="E6222" s="1" t="s">
        <v>66</v>
      </c>
      <c r="F6222" s="1" t="s">
        <v>15600</v>
      </c>
      <c r="G6222" s="1" t="s">
        <v>15601</v>
      </c>
    </row>
    <row r="6223" spans="1:7" x14ac:dyDescent="0.25">
      <c r="A6223" s="1">
        <v>19785000</v>
      </c>
      <c r="B6223" s="1" t="s">
        <v>13933</v>
      </c>
      <c r="C6223" s="1" t="s">
        <v>13934</v>
      </c>
      <c r="D6223" s="1" t="s">
        <v>13935</v>
      </c>
      <c r="E6223" s="1" t="s">
        <v>65</v>
      </c>
      <c r="F6223" s="1" t="s">
        <v>931</v>
      </c>
      <c r="G6223" s="1" t="s">
        <v>932</v>
      </c>
    </row>
    <row r="6224" spans="1:7" x14ac:dyDescent="0.25">
      <c r="A6224" s="1">
        <v>19785001</v>
      </c>
      <c r="B6224" s="1" t="s">
        <v>15605</v>
      </c>
      <c r="C6224" s="1" t="s">
        <v>15606</v>
      </c>
      <c r="D6224" s="1" t="s">
        <v>15607</v>
      </c>
      <c r="E6224" s="1" t="s">
        <v>65</v>
      </c>
      <c r="F6224" s="1" t="s">
        <v>931</v>
      </c>
      <c r="G6224" s="1" t="s">
        <v>932</v>
      </c>
    </row>
    <row r="6225" spans="1:7" x14ac:dyDescent="0.25">
      <c r="A6225" s="1">
        <v>19785002</v>
      </c>
      <c r="B6225" s="1" t="s">
        <v>10277</v>
      </c>
      <c r="C6225" s="1" t="s">
        <v>10278</v>
      </c>
      <c r="D6225" s="1" t="s">
        <v>10279</v>
      </c>
      <c r="E6225" s="1" t="s">
        <v>65</v>
      </c>
      <c r="F6225" s="1" t="s">
        <v>931</v>
      </c>
      <c r="G6225" s="1" t="s">
        <v>932</v>
      </c>
    </row>
    <row r="6226" spans="1:7" x14ac:dyDescent="0.25">
      <c r="A6226" s="1">
        <v>19785003</v>
      </c>
      <c r="B6226" s="1" t="s">
        <v>13930</v>
      </c>
      <c r="C6226" s="1" t="s">
        <v>13931</v>
      </c>
      <c r="D6226" s="1" t="s">
        <v>13932</v>
      </c>
      <c r="E6226" s="1" t="s">
        <v>66</v>
      </c>
      <c r="F6226" s="1" t="s">
        <v>4472</v>
      </c>
      <c r="G6226" s="1" t="s">
        <v>4473</v>
      </c>
    </row>
    <row r="6227" spans="1:7" x14ac:dyDescent="0.25">
      <c r="A6227" s="1">
        <v>19785004</v>
      </c>
      <c r="B6227" s="1" t="s">
        <v>13939</v>
      </c>
      <c r="C6227" s="1" t="s">
        <v>13940</v>
      </c>
      <c r="D6227" s="1" t="s">
        <v>13941</v>
      </c>
      <c r="E6227" s="1" t="s">
        <v>65</v>
      </c>
      <c r="F6227" s="1" t="s">
        <v>931</v>
      </c>
      <c r="G6227" s="1" t="s">
        <v>932</v>
      </c>
    </row>
    <row r="6228" spans="1:7" x14ac:dyDescent="0.25">
      <c r="A6228" s="1">
        <v>19785005</v>
      </c>
      <c r="B6228" s="1" t="s">
        <v>15608</v>
      </c>
      <c r="C6228" s="1" t="s">
        <v>15609</v>
      </c>
      <c r="D6228" s="1" t="s">
        <v>15610</v>
      </c>
      <c r="E6228" s="1" t="s">
        <v>65</v>
      </c>
      <c r="F6228" s="1" t="s">
        <v>931</v>
      </c>
      <c r="G6228" s="1" t="s">
        <v>932</v>
      </c>
    </row>
    <row r="6229" spans="1:7" x14ac:dyDescent="0.25">
      <c r="A6229" s="1">
        <v>19785006</v>
      </c>
      <c r="B6229" s="1" t="s">
        <v>15611</v>
      </c>
      <c r="C6229" s="1" t="s">
        <v>15612</v>
      </c>
      <c r="D6229" s="1" t="s">
        <v>15613</v>
      </c>
      <c r="E6229" s="1" t="s">
        <v>65</v>
      </c>
      <c r="F6229" s="1" t="s">
        <v>931</v>
      </c>
      <c r="G6229" s="1" t="s">
        <v>932</v>
      </c>
    </row>
    <row r="6230" spans="1:7" x14ac:dyDescent="0.25">
      <c r="A6230" s="1">
        <v>19785007</v>
      </c>
      <c r="B6230" s="1" t="s">
        <v>4214</v>
      </c>
      <c r="C6230" s="1" t="s">
        <v>4215</v>
      </c>
      <c r="D6230" s="1" t="s">
        <v>4216</v>
      </c>
      <c r="E6230" s="1" t="s">
        <v>65</v>
      </c>
      <c r="F6230" s="1" t="s">
        <v>931</v>
      </c>
      <c r="G6230" s="1" t="s">
        <v>932</v>
      </c>
    </row>
    <row r="6231" spans="1:7" x14ac:dyDescent="0.25">
      <c r="A6231" s="1">
        <v>19785008</v>
      </c>
      <c r="B6231" s="1" t="s">
        <v>15614</v>
      </c>
      <c r="C6231" s="1" t="s">
        <v>15615</v>
      </c>
      <c r="D6231" s="1" t="s">
        <v>15616</v>
      </c>
      <c r="E6231" s="1" t="s">
        <v>65</v>
      </c>
      <c r="F6231" s="1" t="s">
        <v>931</v>
      </c>
      <c r="G6231" s="1" t="s">
        <v>932</v>
      </c>
    </row>
    <row r="6232" spans="1:7" x14ac:dyDescent="0.25">
      <c r="A6232" s="1">
        <v>19785009</v>
      </c>
      <c r="B6232" s="1" t="s">
        <v>13930</v>
      </c>
      <c r="C6232" s="1" t="s">
        <v>13931</v>
      </c>
      <c r="D6232" s="1" t="s">
        <v>13932</v>
      </c>
      <c r="E6232" s="1" t="s">
        <v>66</v>
      </c>
      <c r="F6232" s="1" t="s">
        <v>931</v>
      </c>
      <c r="G6232" s="1" t="s">
        <v>932</v>
      </c>
    </row>
    <row r="6233" spans="1:7" x14ac:dyDescent="0.25">
      <c r="A6233" s="1">
        <v>19785010</v>
      </c>
      <c r="B6233" s="1" t="s">
        <v>10286</v>
      </c>
      <c r="C6233" s="1" t="s">
        <v>2541</v>
      </c>
      <c r="D6233" s="1" t="s">
        <v>10287</v>
      </c>
      <c r="E6233" s="1" t="s">
        <v>65</v>
      </c>
      <c r="F6233" s="1" t="s">
        <v>931</v>
      </c>
      <c r="G6233" s="1" t="s">
        <v>932</v>
      </c>
    </row>
    <row r="6234" spans="1:7" x14ac:dyDescent="0.25">
      <c r="A6234" s="1">
        <v>19785011</v>
      </c>
      <c r="B6234" s="1" t="s">
        <v>15617</v>
      </c>
      <c r="C6234" s="1" t="s">
        <v>15618</v>
      </c>
      <c r="D6234" s="1" t="s">
        <v>15619</v>
      </c>
      <c r="E6234" s="1" t="s">
        <v>66</v>
      </c>
      <c r="F6234" s="1" t="s">
        <v>14205</v>
      </c>
      <c r="G6234" s="1" t="s">
        <v>14206</v>
      </c>
    </row>
    <row r="6235" spans="1:7" x14ac:dyDescent="0.25">
      <c r="A6235" s="1">
        <v>19785012</v>
      </c>
      <c r="B6235" s="1" t="s">
        <v>928</v>
      </c>
      <c r="C6235" s="1" t="s">
        <v>929</v>
      </c>
      <c r="D6235" s="1" t="s">
        <v>930</v>
      </c>
      <c r="E6235" s="1" t="s">
        <v>66</v>
      </c>
      <c r="F6235" s="1" t="s">
        <v>931</v>
      </c>
      <c r="G6235" s="1" t="s">
        <v>932</v>
      </c>
    </row>
    <row r="6236" spans="1:7" x14ac:dyDescent="0.25">
      <c r="A6236" s="1">
        <v>19785013</v>
      </c>
      <c r="B6236" s="1" t="s">
        <v>15620</v>
      </c>
      <c r="C6236" s="1" t="s">
        <v>15621</v>
      </c>
      <c r="D6236" s="1" t="s">
        <v>15622</v>
      </c>
      <c r="E6236" s="1" t="s">
        <v>65</v>
      </c>
      <c r="F6236" s="1" t="s">
        <v>931</v>
      </c>
      <c r="G6236" s="1" t="s">
        <v>932</v>
      </c>
    </row>
    <row r="6237" spans="1:7" x14ac:dyDescent="0.25">
      <c r="A6237" s="1">
        <v>19785014</v>
      </c>
      <c r="B6237" s="1" t="s">
        <v>15623</v>
      </c>
      <c r="C6237" s="1" t="s">
        <v>15624</v>
      </c>
      <c r="D6237" s="1" t="s">
        <v>15625</v>
      </c>
      <c r="E6237" s="1" t="s">
        <v>65</v>
      </c>
      <c r="F6237" s="1" t="s">
        <v>15626</v>
      </c>
      <c r="G6237" s="1" t="s">
        <v>199</v>
      </c>
    </row>
    <row r="6238" spans="1:7" x14ac:dyDescent="0.25">
      <c r="A6238" s="1">
        <v>19785015</v>
      </c>
      <c r="B6238" s="1" t="s">
        <v>15627</v>
      </c>
      <c r="C6238" s="1" t="s">
        <v>15628</v>
      </c>
      <c r="D6238" s="1" t="s">
        <v>15629</v>
      </c>
      <c r="E6238" s="1" t="s">
        <v>65</v>
      </c>
      <c r="F6238" s="1" t="s">
        <v>931</v>
      </c>
      <c r="G6238" s="1" t="s">
        <v>932</v>
      </c>
    </row>
    <row r="6239" spans="1:7" x14ac:dyDescent="0.25">
      <c r="A6239" s="1">
        <v>19785016</v>
      </c>
      <c r="B6239" s="1" t="s">
        <v>15630</v>
      </c>
      <c r="C6239" s="1" t="s">
        <v>15631</v>
      </c>
      <c r="D6239" s="1" t="s">
        <v>15632</v>
      </c>
      <c r="E6239" s="1" t="s">
        <v>66</v>
      </c>
      <c r="F6239" s="1" t="s">
        <v>931</v>
      </c>
      <c r="G6239" s="1" t="s">
        <v>932</v>
      </c>
    </row>
    <row r="6240" spans="1:7" x14ac:dyDescent="0.25">
      <c r="A6240" s="1">
        <v>19785018</v>
      </c>
      <c r="B6240" s="1" t="s">
        <v>15633</v>
      </c>
      <c r="C6240" s="1" t="s">
        <v>15634</v>
      </c>
      <c r="D6240" s="1" t="s">
        <v>15635</v>
      </c>
      <c r="E6240" s="1" t="s">
        <v>66</v>
      </c>
      <c r="F6240" s="1" t="s">
        <v>14205</v>
      </c>
      <c r="G6240" s="1" t="s">
        <v>14206</v>
      </c>
    </row>
    <row r="6241" spans="1:7" x14ac:dyDescent="0.25">
      <c r="A6241" s="1">
        <v>19785019</v>
      </c>
      <c r="B6241" s="1" t="s">
        <v>15636</v>
      </c>
      <c r="C6241" s="1" t="s">
        <v>15637</v>
      </c>
      <c r="D6241" s="1" t="s">
        <v>15638</v>
      </c>
      <c r="E6241" s="1" t="s">
        <v>66</v>
      </c>
      <c r="F6241" s="1" t="s">
        <v>15639</v>
      </c>
      <c r="G6241" s="1" t="s">
        <v>15640</v>
      </c>
    </row>
    <row r="6242" spans="1:7" x14ac:dyDescent="0.25">
      <c r="A6242" s="1">
        <v>19785020</v>
      </c>
      <c r="B6242" s="1" t="s">
        <v>10288</v>
      </c>
      <c r="C6242" s="1" t="s">
        <v>10289</v>
      </c>
      <c r="D6242" s="1" t="s">
        <v>10290</v>
      </c>
      <c r="E6242" s="1" t="s">
        <v>66</v>
      </c>
      <c r="F6242" s="1" t="s">
        <v>10291</v>
      </c>
      <c r="G6242" s="1" t="s">
        <v>10292</v>
      </c>
    </row>
    <row r="6243" spans="1:7" x14ac:dyDescent="0.25">
      <c r="A6243" s="1">
        <v>19785021</v>
      </c>
      <c r="B6243" s="1" t="s">
        <v>2353</v>
      </c>
      <c r="C6243" s="1" t="s">
        <v>2354</v>
      </c>
      <c r="D6243" s="1" t="s">
        <v>15641</v>
      </c>
      <c r="E6243" s="1" t="s">
        <v>66</v>
      </c>
      <c r="F6243" s="1" t="s">
        <v>10291</v>
      </c>
      <c r="G6243" s="1" t="s">
        <v>10292</v>
      </c>
    </row>
    <row r="6244" spans="1:7" x14ac:dyDescent="0.25">
      <c r="A6244" s="1">
        <v>19785022</v>
      </c>
      <c r="B6244" s="1" t="s">
        <v>15642</v>
      </c>
      <c r="C6244" s="1" t="s">
        <v>15643</v>
      </c>
      <c r="D6244" s="1" t="s">
        <v>15644</v>
      </c>
      <c r="E6244" s="1" t="s">
        <v>66</v>
      </c>
      <c r="F6244" s="1" t="s">
        <v>10291</v>
      </c>
      <c r="G6244" s="1" t="s">
        <v>10292</v>
      </c>
    </row>
    <row r="6245" spans="1:7" x14ac:dyDescent="0.25">
      <c r="A6245" s="1">
        <v>19785023</v>
      </c>
      <c r="B6245" s="1" t="s">
        <v>4204</v>
      </c>
      <c r="C6245" s="1" t="s">
        <v>4205</v>
      </c>
      <c r="D6245" s="1" t="s">
        <v>4206</v>
      </c>
      <c r="E6245" s="1" t="s">
        <v>66</v>
      </c>
      <c r="F6245" s="1" t="s">
        <v>4207</v>
      </c>
      <c r="G6245" s="1" t="s">
        <v>4208</v>
      </c>
    </row>
    <row r="6246" spans="1:7" x14ac:dyDescent="0.25">
      <c r="A6246" s="1">
        <v>19785024</v>
      </c>
      <c r="B6246" s="1" t="s">
        <v>2353</v>
      </c>
      <c r="C6246" s="1" t="s">
        <v>2354</v>
      </c>
      <c r="D6246" s="1" t="s">
        <v>15641</v>
      </c>
      <c r="E6246" s="1" t="s">
        <v>66</v>
      </c>
      <c r="F6246" s="1" t="s">
        <v>15645</v>
      </c>
      <c r="G6246" s="1" t="s">
        <v>15646</v>
      </c>
    </row>
    <row r="6247" spans="1:7" x14ac:dyDescent="0.25">
      <c r="A6247" s="1">
        <v>19795000</v>
      </c>
      <c r="B6247" s="1" t="s">
        <v>15647</v>
      </c>
      <c r="C6247" s="1" t="s">
        <v>15648</v>
      </c>
      <c r="D6247" s="1" t="s">
        <v>15649</v>
      </c>
      <c r="E6247" s="1" t="s">
        <v>65</v>
      </c>
      <c r="F6247" s="1" t="s">
        <v>417</v>
      </c>
      <c r="G6247" s="1" t="s">
        <v>418</v>
      </c>
    </row>
    <row r="6248" spans="1:7" x14ac:dyDescent="0.25">
      <c r="A6248" s="1">
        <v>19795001</v>
      </c>
      <c r="B6248" s="1" t="s">
        <v>15650</v>
      </c>
      <c r="C6248" s="1" t="s">
        <v>15651</v>
      </c>
      <c r="D6248" s="1" t="s">
        <v>15652</v>
      </c>
      <c r="E6248" s="1" t="s">
        <v>65</v>
      </c>
      <c r="F6248" s="1" t="s">
        <v>417</v>
      </c>
      <c r="G6248" s="1" t="s">
        <v>418</v>
      </c>
    </row>
    <row r="6249" spans="1:7" x14ac:dyDescent="0.25">
      <c r="A6249" s="1">
        <v>19795003</v>
      </c>
      <c r="B6249" s="1" t="s">
        <v>15653</v>
      </c>
      <c r="C6249" s="1" t="s">
        <v>15654</v>
      </c>
      <c r="D6249" s="1" t="s">
        <v>15655</v>
      </c>
      <c r="E6249" s="1" t="s">
        <v>65</v>
      </c>
      <c r="F6249" s="1" t="s">
        <v>417</v>
      </c>
      <c r="G6249" s="1" t="s">
        <v>418</v>
      </c>
    </row>
    <row r="6250" spans="1:7" x14ac:dyDescent="0.25">
      <c r="A6250" s="1">
        <v>19795004</v>
      </c>
      <c r="B6250" s="1" t="s">
        <v>15656</v>
      </c>
      <c r="C6250" s="1" t="s">
        <v>15657</v>
      </c>
      <c r="D6250" s="1" t="s">
        <v>15658</v>
      </c>
      <c r="E6250" s="1" t="s">
        <v>65</v>
      </c>
      <c r="F6250" s="1" t="s">
        <v>417</v>
      </c>
      <c r="G6250" s="1" t="s">
        <v>418</v>
      </c>
    </row>
    <row r="6251" spans="1:7" x14ac:dyDescent="0.25">
      <c r="A6251" s="1">
        <v>19795005</v>
      </c>
      <c r="B6251" s="1" t="s">
        <v>15659</v>
      </c>
      <c r="C6251" s="1" t="s">
        <v>15660</v>
      </c>
      <c r="D6251" s="1" t="s">
        <v>15661</v>
      </c>
      <c r="E6251" s="1" t="s">
        <v>65</v>
      </c>
      <c r="F6251" s="1" t="s">
        <v>417</v>
      </c>
      <c r="G6251" s="1" t="s">
        <v>418</v>
      </c>
    </row>
    <row r="6252" spans="1:7" x14ac:dyDescent="0.25">
      <c r="A6252" s="1">
        <v>19795006</v>
      </c>
      <c r="B6252" s="1" t="s">
        <v>15662</v>
      </c>
      <c r="C6252" s="1" t="s">
        <v>15663</v>
      </c>
      <c r="D6252" s="1" t="s">
        <v>15664</v>
      </c>
      <c r="E6252" s="1" t="s">
        <v>65</v>
      </c>
      <c r="F6252" s="1" t="s">
        <v>417</v>
      </c>
      <c r="G6252" s="1" t="s">
        <v>418</v>
      </c>
    </row>
    <row r="6253" spans="1:7" x14ac:dyDescent="0.25">
      <c r="A6253" s="1">
        <v>19795007</v>
      </c>
      <c r="B6253" s="1" t="s">
        <v>15665</v>
      </c>
      <c r="C6253" s="1" t="s">
        <v>15666</v>
      </c>
      <c r="D6253" s="1" t="s">
        <v>15667</v>
      </c>
      <c r="E6253" s="1" t="s">
        <v>65</v>
      </c>
      <c r="F6253" s="1" t="s">
        <v>417</v>
      </c>
      <c r="G6253" s="1" t="s">
        <v>418</v>
      </c>
    </row>
    <row r="6254" spans="1:7" x14ac:dyDescent="0.25">
      <c r="A6254" s="1">
        <v>19795008</v>
      </c>
      <c r="B6254" s="1" t="s">
        <v>15668</v>
      </c>
      <c r="C6254" s="1" t="s">
        <v>15669</v>
      </c>
      <c r="D6254" s="1" t="s">
        <v>15670</v>
      </c>
      <c r="E6254" s="1" t="s">
        <v>65</v>
      </c>
      <c r="F6254" s="1" t="s">
        <v>417</v>
      </c>
      <c r="G6254" s="1" t="s">
        <v>418</v>
      </c>
    </row>
    <row r="6255" spans="1:7" x14ac:dyDescent="0.25">
      <c r="A6255" s="1">
        <v>19795009</v>
      </c>
      <c r="B6255" s="1" t="s">
        <v>15671</v>
      </c>
      <c r="C6255" s="1" t="s">
        <v>15672</v>
      </c>
      <c r="D6255" s="1" t="s">
        <v>15673</v>
      </c>
      <c r="E6255" s="1" t="s">
        <v>66</v>
      </c>
      <c r="F6255" s="1" t="s">
        <v>417</v>
      </c>
      <c r="G6255" s="1" t="s">
        <v>418</v>
      </c>
    </row>
    <row r="6256" spans="1:7" x14ac:dyDescent="0.25">
      <c r="A6256" s="1">
        <v>19795010</v>
      </c>
      <c r="B6256" s="1" t="s">
        <v>15674</v>
      </c>
      <c r="C6256" s="1" t="s">
        <v>15675</v>
      </c>
      <c r="D6256" s="1" t="s">
        <v>15676</v>
      </c>
      <c r="E6256" s="1" t="s">
        <v>65</v>
      </c>
      <c r="F6256" s="1" t="s">
        <v>417</v>
      </c>
      <c r="G6256" s="1" t="s">
        <v>418</v>
      </c>
    </row>
    <row r="6257" spans="1:7" x14ac:dyDescent="0.25">
      <c r="A6257" s="1">
        <v>19795011</v>
      </c>
      <c r="B6257" s="1" t="s">
        <v>15677</v>
      </c>
      <c r="C6257" s="1" t="s">
        <v>15678</v>
      </c>
      <c r="D6257" s="1" t="s">
        <v>15679</v>
      </c>
      <c r="E6257" s="1" t="s">
        <v>66</v>
      </c>
      <c r="F6257" s="1" t="s">
        <v>417</v>
      </c>
      <c r="G6257" s="1" t="s">
        <v>418</v>
      </c>
    </row>
    <row r="6258" spans="1:7" x14ac:dyDescent="0.25">
      <c r="A6258" s="1">
        <v>19795012</v>
      </c>
      <c r="B6258" s="1" t="s">
        <v>15680</v>
      </c>
      <c r="C6258" s="1" t="s">
        <v>15681</v>
      </c>
      <c r="D6258" s="1" t="s">
        <v>15682</v>
      </c>
      <c r="E6258" s="1" t="s">
        <v>65</v>
      </c>
      <c r="F6258" s="1" t="s">
        <v>417</v>
      </c>
      <c r="G6258" s="1" t="s">
        <v>418</v>
      </c>
    </row>
    <row r="6259" spans="1:7" x14ac:dyDescent="0.25">
      <c r="A6259" s="1">
        <v>19795013</v>
      </c>
      <c r="B6259" s="1" t="s">
        <v>15683</v>
      </c>
      <c r="C6259" s="1" t="s">
        <v>15684</v>
      </c>
      <c r="D6259" s="1" t="s">
        <v>15685</v>
      </c>
      <c r="E6259" s="1" t="s">
        <v>66</v>
      </c>
      <c r="F6259" s="1" t="s">
        <v>15686</v>
      </c>
      <c r="G6259" s="1" t="s">
        <v>15687</v>
      </c>
    </row>
    <row r="6260" spans="1:7" x14ac:dyDescent="0.25">
      <c r="A6260" s="1">
        <v>19795014</v>
      </c>
      <c r="B6260" s="1" t="s">
        <v>15688</v>
      </c>
      <c r="C6260" s="1" t="s">
        <v>15689</v>
      </c>
      <c r="D6260" s="1" t="s">
        <v>15690</v>
      </c>
      <c r="E6260" s="1" t="s">
        <v>66</v>
      </c>
      <c r="F6260" s="1" t="s">
        <v>15691</v>
      </c>
      <c r="G6260" s="1" t="s">
        <v>15692</v>
      </c>
    </row>
    <row r="6261" spans="1:7" x14ac:dyDescent="0.25">
      <c r="A6261" s="1">
        <v>19795015</v>
      </c>
      <c r="B6261" s="1" t="s">
        <v>15693</v>
      </c>
      <c r="C6261" s="1" t="s">
        <v>15694</v>
      </c>
      <c r="D6261" s="1" t="s">
        <v>15695</v>
      </c>
      <c r="E6261" s="1" t="s">
        <v>65</v>
      </c>
      <c r="F6261" s="1" t="s">
        <v>417</v>
      </c>
      <c r="G6261" s="1" t="s">
        <v>418</v>
      </c>
    </row>
    <row r="6262" spans="1:7" x14ac:dyDescent="0.25">
      <c r="A6262" s="1">
        <v>19795017</v>
      </c>
      <c r="B6262" s="1" t="s">
        <v>15696</v>
      </c>
      <c r="C6262" s="1" t="s">
        <v>15697</v>
      </c>
      <c r="D6262" s="1" t="s">
        <v>15698</v>
      </c>
      <c r="E6262" s="1" t="s">
        <v>66</v>
      </c>
      <c r="F6262" s="1" t="s">
        <v>5518</v>
      </c>
      <c r="G6262" s="1" t="s">
        <v>5519</v>
      </c>
    </row>
    <row r="6263" spans="1:7" x14ac:dyDescent="0.25">
      <c r="A6263" s="1">
        <v>19795018</v>
      </c>
      <c r="B6263" s="1" t="s">
        <v>15699</v>
      </c>
      <c r="C6263" s="1" t="s">
        <v>15700</v>
      </c>
      <c r="D6263" s="1" t="s">
        <v>15701</v>
      </c>
      <c r="E6263" s="1" t="s">
        <v>66</v>
      </c>
      <c r="F6263" s="1" t="s">
        <v>5518</v>
      </c>
      <c r="G6263" s="1" t="s">
        <v>5519</v>
      </c>
    </row>
    <row r="6264" spans="1:7" x14ac:dyDescent="0.25">
      <c r="A6264" s="1">
        <v>19795019</v>
      </c>
      <c r="B6264" s="1" t="s">
        <v>15702</v>
      </c>
      <c r="C6264" s="1" t="s">
        <v>15703</v>
      </c>
      <c r="D6264" s="1" t="s">
        <v>15704</v>
      </c>
      <c r="E6264" s="1" t="s">
        <v>65</v>
      </c>
      <c r="F6264" s="1" t="s">
        <v>417</v>
      </c>
      <c r="G6264" s="1" t="s">
        <v>418</v>
      </c>
    </row>
    <row r="6265" spans="1:7" x14ac:dyDescent="0.25">
      <c r="A6265" s="1">
        <v>19795020</v>
      </c>
      <c r="B6265" s="1" t="s">
        <v>15705</v>
      </c>
      <c r="C6265" s="1" t="s">
        <v>15706</v>
      </c>
      <c r="D6265" s="1" t="s">
        <v>15707</v>
      </c>
      <c r="E6265" s="1" t="s">
        <v>65</v>
      </c>
      <c r="F6265" s="1" t="s">
        <v>417</v>
      </c>
      <c r="G6265" s="1" t="s">
        <v>418</v>
      </c>
    </row>
    <row r="6266" spans="1:7" x14ac:dyDescent="0.25">
      <c r="A6266" s="1">
        <v>19795021</v>
      </c>
      <c r="B6266" s="1" t="s">
        <v>15708</v>
      </c>
      <c r="C6266" s="1" t="s">
        <v>15709</v>
      </c>
      <c r="D6266" s="1" t="s">
        <v>15710</v>
      </c>
      <c r="E6266" s="1" t="s">
        <v>66</v>
      </c>
      <c r="F6266" s="1" t="s">
        <v>15711</v>
      </c>
      <c r="G6266" s="1" t="s">
        <v>15712</v>
      </c>
    </row>
    <row r="6267" spans="1:7" x14ac:dyDescent="0.25">
      <c r="A6267" s="1">
        <v>19795022</v>
      </c>
      <c r="B6267" s="1" t="s">
        <v>15713</v>
      </c>
      <c r="C6267" s="1" t="s">
        <v>15714</v>
      </c>
      <c r="D6267" s="1" t="s">
        <v>15715</v>
      </c>
      <c r="E6267" s="1" t="s">
        <v>65</v>
      </c>
      <c r="F6267" s="1" t="s">
        <v>417</v>
      </c>
      <c r="G6267" s="1" t="s">
        <v>418</v>
      </c>
    </row>
    <row r="6268" spans="1:7" x14ac:dyDescent="0.25">
      <c r="A6268" s="1">
        <v>19795023</v>
      </c>
      <c r="B6268" s="1" t="s">
        <v>2364</v>
      </c>
      <c r="C6268" s="1" t="s">
        <v>2365</v>
      </c>
      <c r="D6268" s="1" t="s">
        <v>2366</v>
      </c>
      <c r="E6268" s="1" t="s">
        <v>66</v>
      </c>
      <c r="F6268" s="1" t="s">
        <v>10296</v>
      </c>
      <c r="G6268" s="1" t="s">
        <v>10297</v>
      </c>
    </row>
    <row r="6269" spans="1:7" x14ac:dyDescent="0.25">
      <c r="A6269" s="1">
        <v>19795024</v>
      </c>
      <c r="B6269" s="1" t="s">
        <v>15716</v>
      </c>
      <c r="C6269" s="1" t="s">
        <v>15717</v>
      </c>
      <c r="D6269" s="1" t="s">
        <v>15718</v>
      </c>
      <c r="E6269" s="1" t="s">
        <v>66</v>
      </c>
      <c r="F6269" s="1" t="s">
        <v>10296</v>
      </c>
      <c r="G6269" s="1" t="s">
        <v>10297</v>
      </c>
    </row>
    <row r="6270" spans="1:7" x14ac:dyDescent="0.25">
      <c r="A6270" s="1">
        <v>19795025</v>
      </c>
      <c r="B6270" s="1" t="s">
        <v>15719</v>
      </c>
      <c r="C6270" s="1" t="s">
        <v>15720</v>
      </c>
      <c r="D6270" s="1" t="s">
        <v>15721</v>
      </c>
      <c r="E6270" s="1" t="s">
        <v>66</v>
      </c>
      <c r="F6270" s="1" t="s">
        <v>10296</v>
      </c>
      <c r="G6270" s="1" t="s">
        <v>10297</v>
      </c>
    </row>
    <row r="6271" spans="1:7" x14ac:dyDescent="0.25">
      <c r="A6271" s="1">
        <v>19795026</v>
      </c>
      <c r="B6271" s="1" t="s">
        <v>10298</v>
      </c>
      <c r="C6271" s="1" t="s">
        <v>10299</v>
      </c>
      <c r="D6271" s="1" t="s">
        <v>10300</v>
      </c>
      <c r="E6271" s="1" t="s">
        <v>66</v>
      </c>
      <c r="F6271" s="1" t="s">
        <v>10296</v>
      </c>
      <c r="G6271" s="1" t="s">
        <v>10297</v>
      </c>
    </row>
    <row r="6272" spans="1:7" x14ac:dyDescent="0.25">
      <c r="A6272" s="1">
        <v>19795027</v>
      </c>
      <c r="B6272" s="1" t="s">
        <v>15722</v>
      </c>
      <c r="C6272" s="1" t="s">
        <v>15723</v>
      </c>
      <c r="D6272" s="1" t="s">
        <v>15724</v>
      </c>
      <c r="E6272" s="1" t="s">
        <v>66</v>
      </c>
      <c r="F6272" s="1" t="s">
        <v>15725</v>
      </c>
      <c r="G6272" s="1" t="s">
        <v>199</v>
      </c>
    </row>
    <row r="6273" spans="1:7" x14ac:dyDescent="0.25">
      <c r="A6273" s="1">
        <v>19795028</v>
      </c>
      <c r="B6273" s="1" t="s">
        <v>10301</v>
      </c>
      <c r="C6273" s="1" t="s">
        <v>10302</v>
      </c>
      <c r="D6273" s="1" t="s">
        <v>10303</v>
      </c>
      <c r="E6273" s="1" t="s">
        <v>65</v>
      </c>
      <c r="F6273" s="1" t="s">
        <v>417</v>
      </c>
      <c r="G6273" s="1" t="s">
        <v>418</v>
      </c>
    </row>
    <row r="6274" spans="1:7" x14ac:dyDescent="0.25">
      <c r="A6274" s="1">
        <v>19795030</v>
      </c>
      <c r="B6274" s="1" t="s">
        <v>15726</v>
      </c>
      <c r="C6274" s="1" t="s">
        <v>15727</v>
      </c>
      <c r="D6274" s="1" t="s">
        <v>15728</v>
      </c>
      <c r="E6274" s="1" t="s">
        <v>66</v>
      </c>
      <c r="F6274" s="1" t="s">
        <v>15729</v>
      </c>
      <c r="G6274" s="1" t="s">
        <v>15730</v>
      </c>
    </row>
    <row r="6275" spans="1:7" x14ac:dyDescent="0.25">
      <c r="A6275" s="1">
        <v>19795033</v>
      </c>
      <c r="B6275" s="1" t="s">
        <v>15731</v>
      </c>
      <c r="C6275" s="1" t="s">
        <v>15732</v>
      </c>
      <c r="D6275" s="1" t="s">
        <v>15733</v>
      </c>
      <c r="E6275" s="1" t="s">
        <v>66</v>
      </c>
      <c r="F6275" s="1" t="s">
        <v>15729</v>
      </c>
      <c r="G6275" s="1" t="s">
        <v>15730</v>
      </c>
    </row>
    <row r="6276" spans="1:7" x14ac:dyDescent="0.25">
      <c r="A6276" s="1">
        <v>19795036</v>
      </c>
      <c r="B6276" s="1" t="s">
        <v>15734</v>
      </c>
      <c r="C6276" s="1" t="s">
        <v>15735</v>
      </c>
      <c r="D6276" s="1" t="s">
        <v>15736</v>
      </c>
      <c r="E6276" s="1" t="s">
        <v>66</v>
      </c>
      <c r="F6276" s="1" t="s">
        <v>356</v>
      </c>
      <c r="G6276" s="1" t="s">
        <v>357</v>
      </c>
    </row>
    <row r="6277" spans="1:7" x14ac:dyDescent="0.25">
      <c r="A6277" s="1">
        <v>19798000</v>
      </c>
      <c r="B6277" s="1" t="s">
        <v>15737</v>
      </c>
      <c r="C6277" s="1" t="s">
        <v>15738</v>
      </c>
      <c r="D6277" s="1" t="s">
        <v>15739</v>
      </c>
      <c r="E6277" s="1" t="s">
        <v>65</v>
      </c>
      <c r="F6277" s="1" t="s">
        <v>15740</v>
      </c>
      <c r="G6277" s="1" t="s">
        <v>199</v>
      </c>
    </row>
    <row r="6278" spans="1:7" x14ac:dyDescent="0.25">
      <c r="A6278" s="1">
        <v>19798001</v>
      </c>
      <c r="B6278" s="1" t="s">
        <v>15741</v>
      </c>
      <c r="C6278" s="1" t="s">
        <v>15742</v>
      </c>
      <c r="D6278" s="1" t="s">
        <v>15743</v>
      </c>
      <c r="E6278" s="1" t="s">
        <v>66</v>
      </c>
      <c r="F6278" s="1" t="s">
        <v>15744</v>
      </c>
      <c r="G6278" s="1" t="s">
        <v>199</v>
      </c>
    </row>
    <row r="6279" spans="1:7" x14ac:dyDescent="0.25">
      <c r="A6279" s="1">
        <v>19798002</v>
      </c>
      <c r="B6279" s="1" t="s">
        <v>15745</v>
      </c>
      <c r="C6279" s="1" t="s">
        <v>15746</v>
      </c>
      <c r="D6279" s="1" t="s">
        <v>15747</v>
      </c>
      <c r="E6279" s="1" t="s">
        <v>66</v>
      </c>
      <c r="F6279" s="1" t="s">
        <v>1100</v>
      </c>
      <c r="G6279" s="1" t="s">
        <v>199</v>
      </c>
    </row>
    <row r="6280" spans="1:7" x14ac:dyDescent="0.25">
      <c r="A6280" s="1">
        <v>19798003</v>
      </c>
      <c r="B6280" s="1" t="s">
        <v>15748</v>
      </c>
      <c r="C6280" s="1" t="s">
        <v>15749</v>
      </c>
      <c r="D6280" s="1" t="s">
        <v>15750</v>
      </c>
      <c r="E6280" s="1" t="s">
        <v>66</v>
      </c>
      <c r="F6280" s="1" t="s">
        <v>1100</v>
      </c>
      <c r="G6280" s="1" t="s">
        <v>199</v>
      </c>
    </row>
    <row r="6281" spans="1:7" x14ac:dyDescent="0.25">
      <c r="A6281" s="1">
        <v>19798004</v>
      </c>
      <c r="B6281" s="1" t="s">
        <v>15751</v>
      </c>
      <c r="C6281" s="1" t="s">
        <v>15752</v>
      </c>
      <c r="D6281" s="1" t="s">
        <v>15753</v>
      </c>
      <c r="E6281" s="1" t="s">
        <v>66</v>
      </c>
      <c r="F6281" s="1" t="s">
        <v>15754</v>
      </c>
      <c r="G6281" s="1" t="s">
        <v>199</v>
      </c>
    </row>
    <row r="6282" spans="1:7" x14ac:dyDescent="0.25">
      <c r="A6282" s="1">
        <v>19840001</v>
      </c>
      <c r="B6282" s="1" t="s">
        <v>13359</v>
      </c>
      <c r="C6282" s="1" t="s">
        <v>13360</v>
      </c>
      <c r="D6282" s="1" t="s">
        <v>13361</v>
      </c>
      <c r="E6282" s="1" t="s">
        <v>66</v>
      </c>
      <c r="F6282" s="1" t="s">
        <v>11596</v>
      </c>
      <c r="G6282" s="1" t="s">
        <v>11597</v>
      </c>
    </row>
    <row r="6283" spans="1:7" x14ac:dyDescent="0.25">
      <c r="A6283" s="1">
        <v>19840004</v>
      </c>
      <c r="B6283" s="1" t="s">
        <v>15755</v>
      </c>
      <c r="C6283" s="1" t="s">
        <v>15756</v>
      </c>
      <c r="D6283" s="1" t="s">
        <v>15757</v>
      </c>
      <c r="E6283" s="1" t="s">
        <v>66</v>
      </c>
      <c r="F6283" s="1" t="s">
        <v>14025</v>
      </c>
      <c r="G6283" s="1" t="s">
        <v>14026</v>
      </c>
    </row>
    <row r="6284" spans="1:7" x14ac:dyDescent="0.25">
      <c r="A6284" s="1">
        <v>19842004</v>
      </c>
      <c r="B6284" s="1" t="s">
        <v>13363</v>
      </c>
      <c r="C6284" s="1" t="s">
        <v>13364</v>
      </c>
      <c r="D6284" s="1" t="s">
        <v>13365</v>
      </c>
      <c r="E6284" s="1" t="s">
        <v>66</v>
      </c>
      <c r="F6284" s="1" t="s">
        <v>11555</v>
      </c>
      <c r="G6284" s="1" t="s">
        <v>11556</v>
      </c>
    </row>
    <row r="6285" spans="1:7" x14ac:dyDescent="0.25">
      <c r="A6285" s="1">
        <v>19842005</v>
      </c>
      <c r="B6285" s="1" t="s">
        <v>10304</v>
      </c>
      <c r="C6285" s="1" t="s">
        <v>15758</v>
      </c>
      <c r="D6285" s="1" t="s">
        <v>15759</v>
      </c>
      <c r="E6285" s="1" t="s">
        <v>65</v>
      </c>
      <c r="F6285" s="1" t="s">
        <v>10216</v>
      </c>
      <c r="G6285" s="1" t="s">
        <v>10217</v>
      </c>
    </row>
    <row r="6286" spans="1:7" x14ac:dyDescent="0.25">
      <c r="A6286" s="1">
        <v>19842006</v>
      </c>
      <c r="B6286" s="1" t="s">
        <v>15760</v>
      </c>
      <c r="C6286" s="1" t="s">
        <v>15761</v>
      </c>
      <c r="D6286" s="1" t="s">
        <v>15762</v>
      </c>
      <c r="E6286" s="1" t="s">
        <v>66</v>
      </c>
      <c r="F6286" s="1" t="s">
        <v>10216</v>
      </c>
      <c r="G6286" s="1" t="s">
        <v>10217</v>
      </c>
    </row>
    <row r="6287" spans="1:7" x14ac:dyDescent="0.25">
      <c r="A6287" s="1">
        <v>19842007</v>
      </c>
      <c r="B6287" s="1" t="s">
        <v>10307</v>
      </c>
      <c r="C6287" s="1" t="s">
        <v>10308</v>
      </c>
      <c r="D6287" s="1" t="s">
        <v>10309</v>
      </c>
      <c r="E6287" s="1" t="s">
        <v>65</v>
      </c>
      <c r="F6287" s="1" t="s">
        <v>10216</v>
      </c>
      <c r="G6287" s="1" t="s">
        <v>10217</v>
      </c>
    </row>
    <row r="6288" spans="1:7" x14ac:dyDescent="0.25">
      <c r="A6288" s="1">
        <v>19842008</v>
      </c>
      <c r="B6288" s="1" t="s">
        <v>13366</v>
      </c>
      <c r="C6288" s="1" t="s">
        <v>13367</v>
      </c>
      <c r="D6288" s="1" t="s">
        <v>13368</v>
      </c>
      <c r="E6288" s="1" t="s">
        <v>65</v>
      </c>
      <c r="F6288" s="1" t="s">
        <v>11555</v>
      </c>
      <c r="G6288" s="1" t="s">
        <v>11556</v>
      </c>
    </row>
    <row r="6289" spans="1:7" x14ac:dyDescent="0.25">
      <c r="A6289" s="1">
        <v>19842009</v>
      </c>
      <c r="B6289" s="1" t="s">
        <v>13369</v>
      </c>
      <c r="C6289" s="1" t="s">
        <v>13370</v>
      </c>
      <c r="D6289" s="1" t="s">
        <v>13371</v>
      </c>
      <c r="E6289" s="1" t="s">
        <v>66</v>
      </c>
      <c r="F6289" s="1" t="s">
        <v>11555</v>
      </c>
      <c r="G6289" s="1" t="s">
        <v>11556</v>
      </c>
    </row>
    <row r="6290" spans="1:7" x14ac:dyDescent="0.25">
      <c r="A6290" s="1">
        <v>19842010</v>
      </c>
      <c r="B6290" s="1" t="s">
        <v>13372</v>
      </c>
      <c r="C6290" s="1" t="s">
        <v>13373</v>
      </c>
      <c r="D6290" s="1" t="s">
        <v>13374</v>
      </c>
      <c r="E6290" s="1" t="s">
        <v>66</v>
      </c>
      <c r="F6290" s="1" t="s">
        <v>10318</v>
      </c>
      <c r="G6290" s="1" t="s">
        <v>10319</v>
      </c>
    </row>
    <row r="6291" spans="1:7" x14ac:dyDescent="0.25">
      <c r="A6291" s="1">
        <v>19842011</v>
      </c>
      <c r="B6291" s="1" t="s">
        <v>15763</v>
      </c>
      <c r="C6291" s="1" t="s">
        <v>15764</v>
      </c>
      <c r="D6291" s="1" t="s">
        <v>15765</v>
      </c>
      <c r="E6291" s="1" t="s">
        <v>65</v>
      </c>
      <c r="F6291" s="1" t="s">
        <v>10216</v>
      </c>
      <c r="G6291" s="1" t="s">
        <v>10217</v>
      </c>
    </row>
    <row r="6292" spans="1:7" x14ac:dyDescent="0.25">
      <c r="A6292" s="1">
        <v>19842012</v>
      </c>
      <c r="B6292" s="1" t="s">
        <v>13375</v>
      </c>
      <c r="C6292" s="1" t="s">
        <v>13376</v>
      </c>
      <c r="D6292" s="1" t="s">
        <v>13377</v>
      </c>
      <c r="E6292" s="1" t="s">
        <v>66</v>
      </c>
      <c r="F6292" s="1" t="s">
        <v>13378</v>
      </c>
      <c r="G6292" s="1" t="s">
        <v>13379</v>
      </c>
    </row>
    <row r="6293" spans="1:7" x14ac:dyDescent="0.25">
      <c r="A6293" s="1">
        <v>19842013</v>
      </c>
      <c r="B6293" s="1" t="s">
        <v>13380</v>
      </c>
      <c r="C6293" s="1" t="s">
        <v>13381</v>
      </c>
      <c r="D6293" s="1" t="s">
        <v>13382</v>
      </c>
      <c r="E6293" s="1" t="s">
        <v>65</v>
      </c>
      <c r="F6293" s="1" t="s">
        <v>11555</v>
      </c>
      <c r="G6293" s="1" t="s">
        <v>11556</v>
      </c>
    </row>
    <row r="6294" spans="1:7" x14ac:dyDescent="0.25">
      <c r="A6294" s="1">
        <v>19842014</v>
      </c>
      <c r="B6294" s="1" t="s">
        <v>13383</v>
      </c>
      <c r="C6294" s="1" t="s">
        <v>13384</v>
      </c>
      <c r="D6294" s="1" t="s">
        <v>13385</v>
      </c>
      <c r="E6294" s="1" t="s">
        <v>65</v>
      </c>
      <c r="F6294" s="1" t="s">
        <v>11555</v>
      </c>
      <c r="G6294" s="1" t="s">
        <v>11556</v>
      </c>
    </row>
    <row r="6295" spans="1:7" x14ac:dyDescent="0.25">
      <c r="A6295" s="1">
        <v>19842015</v>
      </c>
      <c r="B6295" s="1" t="s">
        <v>13386</v>
      </c>
      <c r="C6295" s="1" t="s">
        <v>13387</v>
      </c>
      <c r="D6295" s="1" t="s">
        <v>13388</v>
      </c>
      <c r="E6295" s="1" t="s">
        <v>65</v>
      </c>
      <c r="F6295" s="1" t="s">
        <v>11555</v>
      </c>
      <c r="G6295" s="1" t="s">
        <v>11556</v>
      </c>
    </row>
    <row r="6296" spans="1:7" x14ac:dyDescent="0.25">
      <c r="A6296" s="1">
        <v>19842016</v>
      </c>
      <c r="B6296" s="1" t="s">
        <v>13389</v>
      </c>
      <c r="C6296" s="1" t="s">
        <v>13390</v>
      </c>
      <c r="D6296" s="1" t="s">
        <v>13391</v>
      </c>
      <c r="E6296" s="1" t="s">
        <v>65</v>
      </c>
      <c r="F6296" s="1" t="s">
        <v>11555</v>
      </c>
      <c r="G6296" s="1" t="s">
        <v>11556</v>
      </c>
    </row>
    <row r="6297" spans="1:7" x14ac:dyDescent="0.25">
      <c r="A6297" s="1">
        <v>19842017</v>
      </c>
      <c r="B6297" s="1" t="s">
        <v>13375</v>
      </c>
      <c r="C6297" s="1" t="s">
        <v>13376</v>
      </c>
      <c r="D6297" s="1" t="s">
        <v>13377</v>
      </c>
      <c r="E6297" s="1" t="s">
        <v>66</v>
      </c>
      <c r="F6297" s="1" t="s">
        <v>10313</v>
      </c>
      <c r="G6297" s="1" t="s">
        <v>10314</v>
      </c>
    </row>
    <row r="6298" spans="1:7" x14ac:dyDescent="0.25">
      <c r="A6298" s="1">
        <v>19842019</v>
      </c>
      <c r="B6298" s="1" t="s">
        <v>13392</v>
      </c>
      <c r="C6298" s="1" t="s">
        <v>13393</v>
      </c>
      <c r="D6298" s="1" t="s">
        <v>13394</v>
      </c>
      <c r="E6298" s="1" t="s">
        <v>66</v>
      </c>
      <c r="F6298" s="1" t="s">
        <v>13395</v>
      </c>
      <c r="G6298" s="1" t="s">
        <v>13396</v>
      </c>
    </row>
    <row r="6299" spans="1:7" x14ac:dyDescent="0.25">
      <c r="A6299" s="1">
        <v>19842020</v>
      </c>
      <c r="B6299" s="1" t="s">
        <v>10310</v>
      </c>
      <c r="C6299" s="1" t="s">
        <v>10311</v>
      </c>
      <c r="D6299" s="1" t="s">
        <v>10312</v>
      </c>
      <c r="E6299" s="1" t="s">
        <v>66</v>
      </c>
      <c r="F6299" s="1" t="s">
        <v>10313</v>
      </c>
      <c r="G6299" s="1" t="s">
        <v>10314</v>
      </c>
    </row>
    <row r="6300" spans="1:7" x14ac:dyDescent="0.25">
      <c r="A6300" s="1">
        <v>19842021</v>
      </c>
      <c r="B6300" s="1" t="s">
        <v>10315</v>
      </c>
      <c r="C6300" s="1" t="s">
        <v>10316</v>
      </c>
      <c r="D6300" s="1" t="s">
        <v>10317</v>
      </c>
      <c r="E6300" s="1" t="s">
        <v>66</v>
      </c>
      <c r="F6300" s="1" t="s">
        <v>13397</v>
      </c>
      <c r="G6300" s="1" t="s">
        <v>13398</v>
      </c>
    </row>
    <row r="6301" spans="1:7" x14ac:dyDescent="0.25">
      <c r="A6301" s="1">
        <v>19842022</v>
      </c>
      <c r="B6301" s="1" t="s">
        <v>13399</v>
      </c>
      <c r="C6301" s="1" t="s">
        <v>13400</v>
      </c>
      <c r="D6301" s="1" t="s">
        <v>13401</v>
      </c>
      <c r="E6301" s="1" t="s">
        <v>66</v>
      </c>
      <c r="F6301" s="1" t="s">
        <v>13378</v>
      </c>
      <c r="G6301" s="1" t="s">
        <v>13379</v>
      </c>
    </row>
    <row r="6302" spans="1:7" x14ac:dyDescent="0.25">
      <c r="A6302" s="1">
        <v>19842023</v>
      </c>
      <c r="B6302" s="1" t="s">
        <v>10315</v>
      </c>
      <c r="C6302" s="1" t="s">
        <v>10316</v>
      </c>
      <c r="D6302" s="1" t="s">
        <v>10317</v>
      </c>
      <c r="E6302" s="1" t="s">
        <v>66</v>
      </c>
      <c r="F6302" s="1" t="s">
        <v>10318</v>
      </c>
      <c r="G6302" s="1" t="s">
        <v>10319</v>
      </c>
    </row>
    <row r="6303" spans="1:7" x14ac:dyDescent="0.25">
      <c r="A6303" s="1">
        <v>19842026</v>
      </c>
      <c r="B6303" s="1" t="s">
        <v>10310</v>
      </c>
      <c r="C6303" s="1" t="s">
        <v>10311</v>
      </c>
      <c r="D6303" s="1" t="s">
        <v>10312</v>
      </c>
      <c r="E6303" s="1" t="s">
        <v>66</v>
      </c>
      <c r="F6303" s="1" t="s">
        <v>15766</v>
      </c>
      <c r="G6303" s="1" t="s">
        <v>15767</v>
      </c>
    </row>
    <row r="6304" spans="1:7" x14ac:dyDescent="0.25">
      <c r="A6304" s="1">
        <v>19842030</v>
      </c>
      <c r="B6304" s="1" t="s">
        <v>15768</v>
      </c>
      <c r="C6304" s="1" t="s">
        <v>15769</v>
      </c>
      <c r="D6304" s="1" t="s">
        <v>15770</v>
      </c>
      <c r="E6304" s="1" t="s">
        <v>66</v>
      </c>
      <c r="F6304" s="1" t="s">
        <v>15771</v>
      </c>
      <c r="G6304" s="1" t="s">
        <v>15772</v>
      </c>
    </row>
    <row r="6305" spans="1:7" x14ac:dyDescent="0.25">
      <c r="A6305" s="1">
        <v>19842031</v>
      </c>
      <c r="B6305" s="1" t="s">
        <v>13402</v>
      </c>
      <c r="C6305" s="1" t="s">
        <v>13403</v>
      </c>
      <c r="D6305" s="1" t="s">
        <v>13404</v>
      </c>
      <c r="E6305" s="1" t="s">
        <v>65</v>
      </c>
      <c r="F6305" s="1" t="s">
        <v>3909</v>
      </c>
      <c r="G6305" s="1" t="s">
        <v>3910</v>
      </c>
    </row>
    <row r="6306" spans="1:7" x14ac:dyDescent="0.25">
      <c r="A6306" s="1">
        <v>19842034</v>
      </c>
      <c r="B6306" s="1" t="s">
        <v>13402</v>
      </c>
      <c r="C6306" s="1" t="s">
        <v>15773</v>
      </c>
      <c r="D6306" s="1" t="s">
        <v>13429</v>
      </c>
      <c r="E6306" s="1" t="s">
        <v>66</v>
      </c>
      <c r="F6306" s="1" t="s">
        <v>15774</v>
      </c>
      <c r="G6306" s="1" t="s">
        <v>15775</v>
      </c>
    </row>
    <row r="6307" spans="1:7" x14ac:dyDescent="0.25">
      <c r="A6307" s="1">
        <v>19842035</v>
      </c>
      <c r="B6307" s="1" t="s">
        <v>13405</v>
      </c>
      <c r="C6307" s="1" t="s">
        <v>13406</v>
      </c>
      <c r="D6307" s="1" t="s">
        <v>13407</v>
      </c>
      <c r="E6307" s="1" t="s">
        <v>65</v>
      </c>
      <c r="F6307" s="1" t="s">
        <v>3909</v>
      </c>
      <c r="G6307" s="1" t="s">
        <v>3910</v>
      </c>
    </row>
    <row r="6308" spans="1:7" x14ac:dyDescent="0.25">
      <c r="A6308" s="1">
        <v>19842036</v>
      </c>
      <c r="B6308" s="1" t="s">
        <v>15776</v>
      </c>
      <c r="C6308" s="1" t="s">
        <v>15777</v>
      </c>
      <c r="D6308" s="1" t="s">
        <v>15778</v>
      </c>
      <c r="E6308" s="1" t="s">
        <v>65</v>
      </c>
      <c r="F6308" s="1" t="s">
        <v>10216</v>
      </c>
      <c r="G6308" s="1" t="s">
        <v>10217</v>
      </c>
    </row>
    <row r="6309" spans="1:7" x14ac:dyDescent="0.25">
      <c r="A6309" s="1">
        <v>19842037</v>
      </c>
      <c r="B6309" s="1" t="s">
        <v>13408</v>
      </c>
      <c r="C6309" s="1" t="s">
        <v>13409</v>
      </c>
      <c r="D6309" s="1" t="s">
        <v>13410</v>
      </c>
      <c r="E6309" s="1" t="s">
        <v>65</v>
      </c>
      <c r="F6309" s="1" t="s">
        <v>13411</v>
      </c>
      <c r="G6309" s="1" t="s">
        <v>13412</v>
      </c>
    </row>
    <row r="6310" spans="1:7" x14ac:dyDescent="0.25">
      <c r="A6310" s="1">
        <v>19842039</v>
      </c>
      <c r="B6310" s="1" t="s">
        <v>15779</v>
      </c>
      <c r="C6310" s="1" t="s">
        <v>15780</v>
      </c>
      <c r="D6310" s="1" t="s">
        <v>15781</v>
      </c>
      <c r="E6310" s="1" t="s">
        <v>66</v>
      </c>
      <c r="F6310" s="1" t="s">
        <v>15782</v>
      </c>
      <c r="G6310" s="1" t="s">
        <v>15783</v>
      </c>
    </row>
    <row r="6311" spans="1:7" x14ac:dyDescent="0.25">
      <c r="A6311" s="1">
        <v>19842042</v>
      </c>
      <c r="B6311" s="1" t="s">
        <v>13413</v>
      </c>
      <c r="C6311" s="1" t="s">
        <v>13414</v>
      </c>
      <c r="D6311" s="1" t="s">
        <v>13415</v>
      </c>
      <c r="E6311" s="1" t="s">
        <v>65</v>
      </c>
      <c r="F6311" s="1" t="s">
        <v>13411</v>
      </c>
      <c r="G6311" s="1" t="s">
        <v>13412</v>
      </c>
    </row>
    <row r="6312" spans="1:7" x14ac:dyDescent="0.25">
      <c r="A6312" s="1">
        <v>19842043</v>
      </c>
      <c r="B6312" s="1" t="s">
        <v>5462</v>
      </c>
      <c r="C6312" s="1" t="s">
        <v>13416</v>
      </c>
      <c r="D6312" s="1" t="s">
        <v>13417</v>
      </c>
      <c r="E6312" s="1" t="s">
        <v>66</v>
      </c>
      <c r="F6312" s="1" t="s">
        <v>2115</v>
      </c>
      <c r="G6312" s="1" t="s">
        <v>2116</v>
      </c>
    </row>
    <row r="6313" spans="1:7" x14ac:dyDescent="0.25">
      <c r="A6313" s="1">
        <v>19842044</v>
      </c>
      <c r="B6313" s="1" t="s">
        <v>4362</v>
      </c>
      <c r="C6313" s="1" t="s">
        <v>4363</v>
      </c>
      <c r="D6313" s="1" t="s">
        <v>4364</v>
      </c>
      <c r="E6313" s="1" t="s">
        <v>66</v>
      </c>
      <c r="F6313" s="1" t="s">
        <v>4365</v>
      </c>
      <c r="G6313" s="1" t="s">
        <v>4366</v>
      </c>
    </row>
    <row r="6314" spans="1:7" x14ac:dyDescent="0.25">
      <c r="A6314" s="1">
        <v>19842045</v>
      </c>
      <c r="B6314" s="1" t="s">
        <v>13375</v>
      </c>
      <c r="C6314" s="1" t="s">
        <v>13376</v>
      </c>
      <c r="D6314" s="1" t="s">
        <v>13377</v>
      </c>
      <c r="E6314" s="1" t="s">
        <v>66</v>
      </c>
      <c r="F6314" s="1" t="s">
        <v>15784</v>
      </c>
      <c r="G6314" s="1" t="s">
        <v>15785</v>
      </c>
    </row>
    <row r="6315" spans="1:7" x14ac:dyDescent="0.25">
      <c r="A6315" s="1">
        <v>19842046</v>
      </c>
      <c r="B6315" s="1" t="s">
        <v>13418</v>
      </c>
      <c r="C6315" s="1" t="s">
        <v>15786</v>
      </c>
      <c r="D6315" s="1" t="s">
        <v>15787</v>
      </c>
      <c r="E6315" s="1" t="s">
        <v>65</v>
      </c>
      <c r="F6315" s="1" t="s">
        <v>13411</v>
      </c>
      <c r="G6315" s="1" t="s">
        <v>13412</v>
      </c>
    </row>
    <row r="6316" spans="1:7" x14ac:dyDescent="0.25">
      <c r="A6316" s="1">
        <v>19842047</v>
      </c>
      <c r="B6316" s="1" t="s">
        <v>13421</v>
      </c>
      <c r="C6316" s="1" t="s">
        <v>13422</v>
      </c>
      <c r="D6316" s="1" t="s">
        <v>13423</v>
      </c>
      <c r="G6316" s="1" t="s">
        <v>199</v>
      </c>
    </row>
    <row r="6317" spans="1:7" x14ac:dyDescent="0.25">
      <c r="A6317" s="1">
        <v>19842050</v>
      </c>
      <c r="B6317" s="1" t="s">
        <v>13427</v>
      </c>
      <c r="C6317" s="1" t="s">
        <v>15788</v>
      </c>
      <c r="D6317" s="1" t="s">
        <v>15789</v>
      </c>
      <c r="E6317" s="1" t="s">
        <v>65</v>
      </c>
      <c r="F6317" s="1" t="s">
        <v>13411</v>
      </c>
      <c r="G6317" s="1" t="s">
        <v>13412</v>
      </c>
    </row>
    <row r="6318" spans="1:7" x14ac:dyDescent="0.25">
      <c r="A6318" s="1">
        <v>19842051</v>
      </c>
      <c r="B6318" s="1" t="s">
        <v>15779</v>
      </c>
      <c r="C6318" s="1" t="s">
        <v>15780</v>
      </c>
      <c r="D6318" s="1" t="s">
        <v>15781</v>
      </c>
      <c r="E6318" s="1" t="s">
        <v>66</v>
      </c>
      <c r="F6318" s="1" t="s">
        <v>10313</v>
      </c>
      <c r="G6318" s="1" t="s">
        <v>10314</v>
      </c>
    </row>
    <row r="6319" spans="1:7" x14ac:dyDescent="0.25">
      <c r="A6319" s="1">
        <v>19842052</v>
      </c>
      <c r="B6319" s="1" t="s">
        <v>15790</v>
      </c>
      <c r="C6319" s="1" t="s">
        <v>15791</v>
      </c>
      <c r="D6319" s="1" t="s">
        <v>15792</v>
      </c>
      <c r="E6319" s="1" t="s">
        <v>66</v>
      </c>
      <c r="F6319" s="1" t="s">
        <v>10216</v>
      </c>
      <c r="G6319" s="1" t="s">
        <v>10217</v>
      </c>
    </row>
    <row r="6320" spans="1:7" x14ac:dyDescent="0.25">
      <c r="A6320" s="1">
        <v>19842053</v>
      </c>
      <c r="B6320" s="1" t="s">
        <v>15793</v>
      </c>
      <c r="C6320" s="1" t="s">
        <v>15794</v>
      </c>
      <c r="D6320" s="1" t="s">
        <v>15795</v>
      </c>
      <c r="E6320" s="1" t="s">
        <v>66</v>
      </c>
      <c r="F6320" s="1" t="s">
        <v>10216</v>
      </c>
      <c r="G6320" s="1" t="s">
        <v>10217</v>
      </c>
    </row>
    <row r="6321" spans="1:7" x14ac:dyDescent="0.25">
      <c r="A6321" s="1">
        <v>19842054</v>
      </c>
      <c r="B6321" s="1" t="s">
        <v>15796</v>
      </c>
      <c r="C6321" s="1" t="s">
        <v>15797</v>
      </c>
      <c r="D6321" s="1" t="s">
        <v>15798</v>
      </c>
      <c r="E6321" s="1" t="s">
        <v>66</v>
      </c>
      <c r="F6321" s="1" t="s">
        <v>15799</v>
      </c>
      <c r="G6321" s="1" t="s">
        <v>15800</v>
      </c>
    </row>
    <row r="6322" spans="1:7" x14ac:dyDescent="0.25">
      <c r="A6322" s="1">
        <v>19842059</v>
      </c>
      <c r="B6322" s="1" t="s">
        <v>15801</v>
      </c>
      <c r="C6322" s="1" t="s">
        <v>15802</v>
      </c>
      <c r="D6322" s="1" t="s">
        <v>4123</v>
      </c>
      <c r="E6322" s="1" t="s">
        <v>66</v>
      </c>
      <c r="F6322" s="1" t="s">
        <v>5417</v>
      </c>
      <c r="G6322" s="1" t="s">
        <v>5418</v>
      </c>
    </row>
    <row r="6323" spans="1:7" x14ac:dyDescent="0.25">
      <c r="A6323" s="1">
        <v>19842060</v>
      </c>
      <c r="B6323" s="1" t="s">
        <v>15803</v>
      </c>
      <c r="C6323" s="1" t="s">
        <v>15804</v>
      </c>
      <c r="D6323" s="1" t="s">
        <v>15805</v>
      </c>
      <c r="E6323" s="1" t="s">
        <v>66</v>
      </c>
      <c r="F6323" s="1" t="s">
        <v>15806</v>
      </c>
      <c r="G6323" s="1" t="s">
        <v>15807</v>
      </c>
    </row>
    <row r="6324" spans="1:7" x14ac:dyDescent="0.25">
      <c r="A6324" s="1">
        <v>19842061</v>
      </c>
      <c r="B6324" s="1" t="s">
        <v>10320</v>
      </c>
      <c r="C6324" s="1" t="s">
        <v>15808</v>
      </c>
      <c r="D6324" s="1" t="s">
        <v>15809</v>
      </c>
      <c r="E6324" s="1" t="s">
        <v>65</v>
      </c>
      <c r="F6324" s="1" t="s">
        <v>1371</v>
      </c>
      <c r="G6324" s="1" t="s">
        <v>1372</v>
      </c>
    </row>
    <row r="6325" spans="1:7" x14ac:dyDescent="0.25">
      <c r="A6325" s="1">
        <v>19842062</v>
      </c>
      <c r="B6325" s="1" t="s">
        <v>15810</v>
      </c>
      <c r="C6325" s="1" t="s">
        <v>15811</v>
      </c>
      <c r="D6325" s="1" t="s">
        <v>15812</v>
      </c>
      <c r="E6325" s="1" t="s">
        <v>65</v>
      </c>
      <c r="F6325" s="1" t="s">
        <v>1371</v>
      </c>
      <c r="G6325" s="1" t="s">
        <v>1372</v>
      </c>
    </row>
    <row r="6326" spans="1:7" x14ac:dyDescent="0.25">
      <c r="A6326" s="1">
        <v>19842063</v>
      </c>
      <c r="B6326" s="1" t="s">
        <v>15813</v>
      </c>
      <c r="C6326" s="1" t="s">
        <v>15814</v>
      </c>
      <c r="D6326" s="1" t="s">
        <v>15815</v>
      </c>
      <c r="E6326" s="1" t="s">
        <v>65</v>
      </c>
      <c r="F6326" s="1" t="s">
        <v>8662</v>
      </c>
      <c r="G6326" s="1" t="s">
        <v>8663</v>
      </c>
    </row>
    <row r="6327" spans="1:7" x14ac:dyDescent="0.25">
      <c r="A6327" s="1">
        <v>19842064</v>
      </c>
      <c r="B6327" s="1" t="s">
        <v>15816</v>
      </c>
      <c r="C6327" s="1" t="s">
        <v>15817</v>
      </c>
      <c r="D6327" s="1" t="s">
        <v>15818</v>
      </c>
      <c r="E6327" s="1" t="s">
        <v>65</v>
      </c>
      <c r="F6327" s="1" t="s">
        <v>1371</v>
      </c>
      <c r="G6327" s="1" t="s">
        <v>1372</v>
      </c>
    </row>
    <row r="6328" spans="1:7" x14ac:dyDescent="0.25">
      <c r="A6328" s="1">
        <v>19842065</v>
      </c>
      <c r="B6328" s="1" t="s">
        <v>15819</v>
      </c>
      <c r="C6328" s="1" t="s">
        <v>15820</v>
      </c>
      <c r="D6328" s="1" t="s">
        <v>15821</v>
      </c>
      <c r="E6328" s="1" t="s">
        <v>65</v>
      </c>
      <c r="F6328" s="1" t="s">
        <v>8662</v>
      </c>
      <c r="G6328" s="1" t="s">
        <v>8663</v>
      </c>
    </row>
    <row r="6329" spans="1:7" x14ac:dyDescent="0.25">
      <c r="A6329" s="1">
        <v>19842067</v>
      </c>
      <c r="B6329" s="1" t="s">
        <v>15822</v>
      </c>
      <c r="C6329" s="1" t="s">
        <v>15823</v>
      </c>
      <c r="D6329" s="1" t="s">
        <v>15824</v>
      </c>
      <c r="E6329" s="1" t="s">
        <v>65</v>
      </c>
      <c r="F6329" s="1" t="s">
        <v>4078</v>
      </c>
      <c r="G6329" s="1" t="s">
        <v>4079</v>
      </c>
    </row>
    <row r="6330" spans="1:7" x14ac:dyDescent="0.25">
      <c r="A6330" s="1">
        <v>19842068</v>
      </c>
      <c r="B6330" s="1" t="s">
        <v>15825</v>
      </c>
      <c r="C6330" s="1" t="s">
        <v>15826</v>
      </c>
      <c r="D6330" s="1" t="s">
        <v>15827</v>
      </c>
      <c r="E6330" s="1" t="s">
        <v>66</v>
      </c>
      <c r="F6330" s="1" t="s">
        <v>15828</v>
      </c>
      <c r="G6330" s="1" t="s">
        <v>15829</v>
      </c>
    </row>
    <row r="6331" spans="1:7" x14ac:dyDescent="0.25">
      <c r="A6331" s="1">
        <v>19842069</v>
      </c>
      <c r="B6331" s="1" t="s">
        <v>13413</v>
      </c>
      <c r="C6331" s="1" t="s">
        <v>13414</v>
      </c>
      <c r="D6331" s="1" t="s">
        <v>15830</v>
      </c>
      <c r="E6331" s="1" t="s">
        <v>66</v>
      </c>
      <c r="F6331" s="1" t="s">
        <v>15831</v>
      </c>
      <c r="G6331" s="1" t="s">
        <v>15832</v>
      </c>
    </row>
    <row r="6332" spans="1:7" x14ac:dyDescent="0.25">
      <c r="A6332" s="1">
        <v>19842070</v>
      </c>
      <c r="B6332" s="1" t="s">
        <v>15833</v>
      </c>
      <c r="C6332" s="1" t="s">
        <v>15834</v>
      </c>
      <c r="D6332" s="1" t="s">
        <v>15835</v>
      </c>
      <c r="E6332" s="1" t="s">
        <v>65</v>
      </c>
      <c r="F6332" s="1" t="s">
        <v>8662</v>
      </c>
      <c r="G6332" s="1" t="s">
        <v>8663</v>
      </c>
    </row>
    <row r="6333" spans="1:7" x14ac:dyDescent="0.25">
      <c r="A6333" s="1">
        <v>19842071</v>
      </c>
      <c r="B6333" s="1" t="s">
        <v>933</v>
      </c>
      <c r="C6333" s="1" t="s">
        <v>15836</v>
      </c>
      <c r="D6333" s="1" t="s">
        <v>935</v>
      </c>
      <c r="E6333" s="1" t="s">
        <v>65</v>
      </c>
      <c r="F6333" s="1" t="s">
        <v>1836</v>
      </c>
      <c r="G6333" s="1" t="s">
        <v>1837</v>
      </c>
    </row>
    <row r="6334" spans="1:7" x14ac:dyDescent="0.25">
      <c r="A6334" s="1">
        <v>19842072</v>
      </c>
      <c r="B6334" s="1" t="s">
        <v>9857</v>
      </c>
      <c r="C6334" s="1" t="s">
        <v>9858</v>
      </c>
      <c r="D6334" s="1" t="s">
        <v>15837</v>
      </c>
      <c r="E6334" s="1" t="s">
        <v>65</v>
      </c>
      <c r="F6334" s="1" t="s">
        <v>1371</v>
      </c>
      <c r="G6334" s="1" t="s">
        <v>1372</v>
      </c>
    </row>
    <row r="6335" spans="1:7" x14ac:dyDescent="0.25">
      <c r="A6335" s="1">
        <v>19842073</v>
      </c>
      <c r="B6335" s="1" t="s">
        <v>15838</v>
      </c>
      <c r="C6335" s="1" t="s">
        <v>15839</v>
      </c>
      <c r="D6335" s="1" t="s">
        <v>15840</v>
      </c>
      <c r="E6335" s="1" t="s">
        <v>65</v>
      </c>
      <c r="F6335" s="1" t="s">
        <v>1371</v>
      </c>
      <c r="G6335" s="1" t="s">
        <v>1372</v>
      </c>
    </row>
    <row r="6336" spans="1:7" x14ac:dyDescent="0.25">
      <c r="A6336" s="1">
        <v>19842074</v>
      </c>
      <c r="B6336" s="1" t="s">
        <v>15841</v>
      </c>
      <c r="C6336" s="1" t="s">
        <v>15842</v>
      </c>
      <c r="D6336" s="1" t="s">
        <v>15843</v>
      </c>
      <c r="E6336" s="1" t="s">
        <v>66</v>
      </c>
      <c r="F6336" s="1" t="s">
        <v>1371</v>
      </c>
      <c r="G6336" s="1" t="s">
        <v>1372</v>
      </c>
    </row>
    <row r="6337" spans="1:7" x14ac:dyDescent="0.25">
      <c r="A6337" s="1">
        <v>19842077</v>
      </c>
      <c r="B6337" s="1" t="s">
        <v>15844</v>
      </c>
      <c r="C6337" s="1" t="s">
        <v>15845</v>
      </c>
      <c r="D6337" s="1" t="s">
        <v>15846</v>
      </c>
      <c r="E6337" s="1" t="s">
        <v>66</v>
      </c>
      <c r="F6337" s="1" t="s">
        <v>15847</v>
      </c>
      <c r="G6337" s="1" t="s">
        <v>15848</v>
      </c>
    </row>
    <row r="6338" spans="1:7" x14ac:dyDescent="0.25">
      <c r="A6338" s="1">
        <v>19842078</v>
      </c>
      <c r="B6338" s="1" t="s">
        <v>15849</v>
      </c>
      <c r="C6338" s="1" t="s">
        <v>15850</v>
      </c>
      <c r="D6338" s="1" t="s">
        <v>15851</v>
      </c>
      <c r="E6338" s="1" t="s">
        <v>66</v>
      </c>
      <c r="F6338" s="1" t="s">
        <v>8662</v>
      </c>
      <c r="G6338" s="1" t="s">
        <v>8663</v>
      </c>
    </row>
    <row r="6339" spans="1:7" x14ac:dyDescent="0.25">
      <c r="A6339" s="1">
        <v>19842082</v>
      </c>
      <c r="B6339" s="1" t="s">
        <v>15852</v>
      </c>
      <c r="C6339" s="1" t="s">
        <v>15853</v>
      </c>
      <c r="D6339" s="1" t="s">
        <v>15854</v>
      </c>
      <c r="E6339" s="1" t="s">
        <v>66</v>
      </c>
      <c r="F6339" s="1" t="s">
        <v>15855</v>
      </c>
      <c r="G6339" s="1" t="s">
        <v>15856</v>
      </c>
    </row>
    <row r="6340" spans="1:7" x14ac:dyDescent="0.25">
      <c r="A6340" s="1">
        <v>19842083</v>
      </c>
      <c r="B6340" s="1" t="s">
        <v>4075</v>
      </c>
      <c r="C6340" s="1" t="s">
        <v>4076</v>
      </c>
      <c r="D6340" s="1" t="s">
        <v>4077</v>
      </c>
      <c r="E6340" s="1" t="s">
        <v>66</v>
      </c>
      <c r="F6340" s="1" t="s">
        <v>4078</v>
      </c>
      <c r="G6340" s="1" t="s">
        <v>4079</v>
      </c>
    </row>
    <row r="6341" spans="1:7" x14ac:dyDescent="0.25">
      <c r="A6341" s="1">
        <v>19850002</v>
      </c>
      <c r="B6341" s="1" t="s">
        <v>13449</v>
      </c>
      <c r="C6341" s="1" t="s">
        <v>13450</v>
      </c>
      <c r="D6341" s="1" t="s">
        <v>13451</v>
      </c>
      <c r="E6341" s="1" t="s">
        <v>65</v>
      </c>
      <c r="F6341" s="1" t="s">
        <v>13452</v>
      </c>
      <c r="G6341" s="1" t="s">
        <v>13453</v>
      </c>
    </row>
    <row r="6342" spans="1:7" x14ac:dyDescent="0.25">
      <c r="A6342" s="1">
        <v>19850003</v>
      </c>
      <c r="B6342" s="1" t="s">
        <v>13454</v>
      </c>
      <c r="C6342" s="1" t="s">
        <v>13455</v>
      </c>
      <c r="D6342" s="1" t="s">
        <v>13456</v>
      </c>
      <c r="E6342" s="1" t="s">
        <v>65</v>
      </c>
      <c r="F6342" s="1" t="s">
        <v>13452</v>
      </c>
      <c r="G6342" s="1" t="s">
        <v>13453</v>
      </c>
    </row>
    <row r="6343" spans="1:7" x14ac:dyDescent="0.25">
      <c r="A6343" s="1">
        <v>19850004</v>
      </c>
      <c r="B6343" s="1" t="s">
        <v>13449</v>
      </c>
      <c r="C6343" s="1" t="s">
        <v>13450</v>
      </c>
      <c r="D6343" s="1" t="s">
        <v>13451</v>
      </c>
      <c r="E6343" s="1" t="s">
        <v>66</v>
      </c>
      <c r="F6343" s="1" t="s">
        <v>13457</v>
      </c>
      <c r="G6343" s="1" t="s">
        <v>13458</v>
      </c>
    </row>
    <row r="6344" spans="1:7" x14ac:dyDescent="0.25">
      <c r="A6344" s="1">
        <v>19850005</v>
      </c>
      <c r="B6344" s="1" t="s">
        <v>13454</v>
      </c>
      <c r="C6344" s="1" t="s">
        <v>13455</v>
      </c>
      <c r="D6344" s="1" t="s">
        <v>13456</v>
      </c>
      <c r="E6344" s="1" t="s">
        <v>66</v>
      </c>
      <c r="F6344" s="1" t="s">
        <v>13457</v>
      </c>
      <c r="G6344" s="1" t="s">
        <v>13458</v>
      </c>
    </row>
    <row r="6345" spans="1:7" x14ac:dyDescent="0.25">
      <c r="A6345" s="1">
        <v>19850006</v>
      </c>
      <c r="B6345" s="1" t="s">
        <v>15857</v>
      </c>
      <c r="C6345" s="1" t="s">
        <v>15858</v>
      </c>
      <c r="D6345" s="1" t="s">
        <v>15859</v>
      </c>
      <c r="E6345" s="1" t="s">
        <v>66</v>
      </c>
      <c r="F6345" s="1" t="s">
        <v>15860</v>
      </c>
      <c r="G6345" s="1" t="s">
        <v>15861</v>
      </c>
    </row>
    <row r="6346" spans="1:7" x14ac:dyDescent="0.25">
      <c r="A6346" s="1">
        <v>19850008</v>
      </c>
      <c r="B6346" s="1" t="s">
        <v>15862</v>
      </c>
      <c r="C6346" s="1" t="s">
        <v>15863</v>
      </c>
      <c r="D6346" s="1" t="s">
        <v>15864</v>
      </c>
      <c r="E6346" s="1" t="s">
        <v>66</v>
      </c>
      <c r="F6346" s="1" t="s">
        <v>15865</v>
      </c>
      <c r="G6346" s="1" t="s">
        <v>15866</v>
      </c>
    </row>
    <row r="6347" spans="1:7" x14ac:dyDescent="0.25">
      <c r="A6347" s="1">
        <v>19850009</v>
      </c>
      <c r="B6347" s="1" t="s">
        <v>15867</v>
      </c>
      <c r="C6347" s="1" t="s">
        <v>15868</v>
      </c>
      <c r="D6347" s="1" t="s">
        <v>15869</v>
      </c>
      <c r="E6347" s="1" t="s">
        <v>66</v>
      </c>
      <c r="F6347" s="1" t="s">
        <v>15865</v>
      </c>
      <c r="G6347" s="1" t="s">
        <v>15866</v>
      </c>
    </row>
    <row r="6348" spans="1:7" x14ac:dyDescent="0.25">
      <c r="A6348" s="1">
        <v>19850012</v>
      </c>
      <c r="B6348" s="1" t="s">
        <v>15870</v>
      </c>
      <c r="C6348" s="1" t="s">
        <v>15871</v>
      </c>
      <c r="D6348" s="1" t="s">
        <v>15872</v>
      </c>
      <c r="E6348" s="1" t="s">
        <v>66</v>
      </c>
      <c r="F6348" s="1" t="s">
        <v>15860</v>
      </c>
      <c r="G6348" s="1" t="s">
        <v>15861</v>
      </c>
    </row>
    <row r="6349" spans="1:7" x14ac:dyDescent="0.25">
      <c r="A6349" s="1">
        <v>19850014</v>
      </c>
      <c r="B6349" s="1" t="s">
        <v>971</v>
      </c>
      <c r="C6349" s="1" t="s">
        <v>972</v>
      </c>
      <c r="D6349" s="1" t="s">
        <v>973</v>
      </c>
      <c r="E6349" s="1" t="s">
        <v>65</v>
      </c>
      <c r="F6349" s="1" t="s">
        <v>841</v>
      </c>
      <c r="G6349" s="1" t="s">
        <v>842</v>
      </c>
    </row>
    <row r="6350" spans="1:7" x14ac:dyDescent="0.25">
      <c r="A6350" s="1">
        <v>19850015</v>
      </c>
      <c r="B6350" s="1" t="s">
        <v>13459</v>
      </c>
      <c r="C6350" s="1" t="s">
        <v>15873</v>
      </c>
      <c r="D6350" s="1" t="s">
        <v>13461</v>
      </c>
      <c r="E6350" s="1" t="s">
        <v>66</v>
      </c>
      <c r="F6350" s="1" t="s">
        <v>13462</v>
      </c>
      <c r="G6350" s="1" t="s">
        <v>13463</v>
      </c>
    </row>
    <row r="6351" spans="1:7" x14ac:dyDescent="0.25">
      <c r="A6351" s="1">
        <v>19850019</v>
      </c>
      <c r="B6351" s="1" t="s">
        <v>838</v>
      </c>
      <c r="C6351" s="1" t="s">
        <v>839</v>
      </c>
      <c r="D6351" s="1" t="s">
        <v>840</v>
      </c>
      <c r="E6351" s="1" t="s">
        <v>65</v>
      </c>
      <c r="F6351" s="1" t="s">
        <v>841</v>
      </c>
      <c r="G6351" s="1" t="s">
        <v>842</v>
      </c>
    </row>
    <row r="6352" spans="1:7" x14ac:dyDescent="0.25">
      <c r="A6352" s="1">
        <v>19850021</v>
      </c>
      <c r="B6352" s="1" t="s">
        <v>10323</v>
      </c>
      <c r="C6352" s="1" t="s">
        <v>10324</v>
      </c>
      <c r="D6352" s="1" t="s">
        <v>10325</v>
      </c>
      <c r="E6352" s="1" t="s">
        <v>65</v>
      </c>
      <c r="F6352" s="1" t="s">
        <v>841</v>
      </c>
      <c r="G6352" s="1" t="s">
        <v>842</v>
      </c>
    </row>
    <row r="6353" spans="1:7" x14ac:dyDescent="0.25">
      <c r="A6353" s="1">
        <v>19850022</v>
      </c>
      <c r="B6353" s="1" t="s">
        <v>13459</v>
      </c>
      <c r="C6353" s="1" t="s">
        <v>13460</v>
      </c>
      <c r="D6353" s="1" t="s">
        <v>13461</v>
      </c>
      <c r="E6353" s="1" t="s">
        <v>66</v>
      </c>
      <c r="F6353" s="1" t="s">
        <v>13467</v>
      </c>
      <c r="G6353" s="1" t="s">
        <v>13468</v>
      </c>
    </row>
    <row r="6354" spans="1:7" x14ac:dyDescent="0.25">
      <c r="A6354" s="1">
        <v>19850023</v>
      </c>
      <c r="B6354" s="1" t="s">
        <v>15874</v>
      </c>
      <c r="C6354" s="1" t="s">
        <v>15871</v>
      </c>
      <c r="D6354" s="1" t="s">
        <v>15872</v>
      </c>
      <c r="E6354" s="1" t="s">
        <v>66</v>
      </c>
      <c r="F6354" s="1" t="s">
        <v>15875</v>
      </c>
      <c r="G6354" s="1" t="s">
        <v>15876</v>
      </c>
    </row>
    <row r="6355" spans="1:7" x14ac:dyDescent="0.25">
      <c r="A6355" s="1">
        <v>19850024</v>
      </c>
      <c r="B6355" s="1" t="s">
        <v>15877</v>
      </c>
      <c r="C6355" s="1" t="s">
        <v>15878</v>
      </c>
      <c r="D6355" s="1" t="s">
        <v>15879</v>
      </c>
      <c r="E6355" s="1" t="s">
        <v>66</v>
      </c>
      <c r="F6355" s="1" t="s">
        <v>15875</v>
      </c>
      <c r="G6355" s="1" t="s">
        <v>15876</v>
      </c>
    </row>
    <row r="6356" spans="1:7" x14ac:dyDescent="0.25">
      <c r="A6356" s="1">
        <v>19850025</v>
      </c>
      <c r="B6356" s="1" t="s">
        <v>15880</v>
      </c>
      <c r="C6356" s="1" t="s">
        <v>15881</v>
      </c>
      <c r="D6356" s="1" t="s">
        <v>15882</v>
      </c>
      <c r="E6356" s="1" t="s">
        <v>66</v>
      </c>
      <c r="F6356" s="1" t="s">
        <v>15875</v>
      </c>
      <c r="G6356" s="1" t="s">
        <v>15876</v>
      </c>
    </row>
    <row r="6357" spans="1:7" x14ac:dyDescent="0.25">
      <c r="A6357" s="1">
        <v>19850026</v>
      </c>
      <c r="B6357" s="1" t="s">
        <v>13469</v>
      </c>
      <c r="C6357" s="1" t="s">
        <v>13470</v>
      </c>
      <c r="D6357" s="1" t="s">
        <v>13471</v>
      </c>
      <c r="E6357" s="1" t="s">
        <v>65</v>
      </c>
      <c r="F6357" s="1" t="s">
        <v>13452</v>
      </c>
      <c r="G6357" s="1" t="s">
        <v>13453</v>
      </c>
    </row>
    <row r="6358" spans="1:7" x14ac:dyDescent="0.25">
      <c r="A6358" s="1">
        <v>19850027</v>
      </c>
      <c r="B6358" s="1" t="s">
        <v>13472</v>
      </c>
      <c r="C6358" s="1" t="s">
        <v>13473</v>
      </c>
      <c r="D6358" s="1" t="s">
        <v>13474</v>
      </c>
      <c r="E6358" s="1" t="s">
        <v>65</v>
      </c>
      <c r="F6358" s="1" t="s">
        <v>9513</v>
      </c>
      <c r="G6358" s="1" t="s">
        <v>9514</v>
      </c>
    </row>
    <row r="6359" spans="1:7" x14ac:dyDescent="0.25">
      <c r="A6359" s="1">
        <v>19850028</v>
      </c>
      <c r="B6359" s="1" t="s">
        <v>13475</v>
      </c>
      <c r="C6359" s="1" t="s">
        <v>13476</v>
      </c>
      <c r="D6359" s="1" t="s">
        <v>13477</v>
      </c>
      <c r="E6359" s="1" t="s">
        <v>65</v>
      </c>
      <c r="F6359" s="1" t="s">
        <v>9513</v>
      </c>
      <c r="G6359" s="1" t="s">
        <v>9514</v>
      </c>
    </row>
    <row r="6360" spans="1:7" x14ac:dyDescent="0.25">
      <c r="A6360" s="1">
        <v>19850030</v>
      </c>
      <c r="B6360" s="1" t="s">
        <v>10326</v>
      </c>
      <c r="C6360" s="1" t="s">
        <v>10327</v>
      </c>
      <c r="D6360" s="1" t="s">
        <v>10328</v>
      </c>
      <c r="E6360" s="1" t="s">
        <v>65</v>
      </c>
      <c r="F6360" s="1" t="s">
        <v>15883</v>
      </c>
      <c r="G6360" s="1" t="s">
        <v>15884</v>
      </c>
    </row>
    <row r="6361" spans="1:7" x14ac:dyDescent="0.25">
      <c r="A6361" s="1">
        <v>19850034</v>
      </c>
      <c r="B6361" s="1" t="s">
        <v>10329</v>
      </c>
      <c r="C6361" s="1" t="s">
        <v>10330</v>
      </c>
      <c r="D6361" s="1" t="s">
        <v>10331</v>
      </c>
      <c r="E6361" s="1" t="s">
        <v>65</v>
      </c>
      <c r="F6361" s="1" t="s">
        <v>841</v>
      </c>
      <c r="G6361" s="1" t="s">
        <v>842</v>
      </c>
    </row>
    <row r="6362" spans="1:7" x14ac:dyDescent="0.25">
      <c r="A6362" s="1">
        <v>19850036</v>
      </c>
      <c r="B6362" s="1" t="s">
        <v>13485</v>
      </c>
      <c r="C6362" s="1" t="s">
        <v>13486</v>
      </c>
      <c r="D6362" s="1" t="s">
        <v>13487</v>
      </c>
      <c r="E6362" s="1" t="s">
        <v>66</v>
      </c>
      <c r="F6362" s="1" t="s">
        <v>13483</v>
      </c>
      <c r="G6362" s="1" t="s">
        <v>13484</v>
      </c>
    </row>
    <row r="6363" spans="1:7" x14ac:dyDescent="0.25">
      <c r="A6363" s="1">
        <v>19850037</v>
      </c>
      <c r="B6363" s="1" t="s">
        <v>13454</v>
      </c>
      <c r="C6363" s="1" t="s">
        <v>13455</v>
      </c>
      <c r="D6363" s="1" t="s">
        <v>13456</v>
      </c>
      <c r="E6363" s="1" t="s">
        <v>66</v>
      </c>
      <c r="F6363" s="1" t="s">
        <v>13483</v>
      </c>
      <c r="G6363" s="1" t="s">
        <v>13484</v>
      </c>
    </row>
    <row r="6364" spans="1:7" x14ac:dyDescent="0.25">
      <c r="A6364" s="1">
        <v>19850042</v>
      </c>
      <c r="B6364" s="1" t="s">
        <v>15885</v>
      </c>
      <c r="C6364" s="1" t="s">
        <v>15885</v>
      </c>
      <c r="D6364" s="1" t="s">
        <v>15885</v>
      </c>
      <c r="E6364" s="1" t="s">
        <v>66</v>
      </c>
      <c r="F6364" s="1" t="s">
        <v>15886</v>
      </c>
      <c r="G6364" s="1" t="s">
        <v>15887</v>
      </c>
    </row>
    <row r="6365" spans="1:7" x14ac:dyDescent="0.25">
      <c r="A6365" s="1">
        <v>19850047</v>
      </c>
      <c r="B6365" s="1" t="s">
        <v>15888</v>
      </c>
      <c r="C6365" s="1" t="s">
        <v>15889</v>
      </c>
      <c r="D6365" s="1" t="s">
        <v>15890</v>
      </c>
      <c r="E6365" s="1" t="s">
        <v>66</v>
      </c>
      <c r="F6365" s="1" t="s">
        <v>15891</v>
      </c>
      <c r="G6365" s="1" t="s">
        <v>199</v>
      </c>
    </row>
    <row r="6366" spans="1:7" x14ac:dyDescent="0.25">
      <c r="A6366" s="1">
        <v>19850049</v>
      </c>
      <c r="B6366" s="1" t="s">
        <v>15892</v>
      </c>
      <c r="C6366" s="1" t="s">
        <v>15892</v>
      </c>
      <c r="D6366" s="1" t="s">
        <v>15892</v>
      </c>
      <c r="E6366" s="1" t="s">
        <v>66</v>
      </c>
      <c r="F6366" s="1" t="s">
        <v>15893</v>
      </c>
      <c r="G6366" s="1" t="s">
        <v>15894</v>
      </c>
    </row>
    <row r="6367" spans="1:7" x14ac:dyDescent="0.25">
      <c r="A6367" s="1">
        <v>19850050</v>
      </c>
      <c r="B6367" s="1" t="s">
        <v>15895</v>
      </c>
      <c r="C6367" s="1" t="s">
        <v>15896</v>
      </c>
      <c r="D6367" s="1" t="s">
        <v>15897</v>
      </c>
      <c r="E6367" s="1" t="s">
        <v>66</v>
      </c>
      <c r="F6367" s="1" t="s">
        <v>15893</v>
      </c>
      <c r="G6367" s="1" t="s">
        <v>15894</v>
      </c>
    </row>
    <row r="6368" spans="1:7" x14ac:dyDescent="0.25">
      <c r="A6368" s="1">
        <v>19850052</v>
      </c>
      <c r="B6368" s="1" t="s">
        <v>15898</v>
      </c>
      <c r="C6368" s="1" t="s">
        <v>15899</v>
      </c>
      <c r="D6368" s="1" t="s">
        <v>15900</v>
      </c>
      <c r="E6368" s="1" t="s">
        <v>66</v>
      </c>
      <c r="F6368" s="1" t="s">
        <v>15901</v>
      </c>
      <c r="G6368" s="1" t="s">
        <v>15902</v>
      </c>
    </row>
    <row r="6369" spans="1:7" x14ac:dyDescent="0.25">
      <c r="A6369" s="1">
        <v>19850053</v>
      </c>
      <c r="B6369" s="1" t="s">
        <v>15903</v>
      </c>
      <c r="C6369" s="1" t="s">
        <v>15904</v>
      </c>
      <c r="D6369" s="1" t="s">
        <v>15905</v>
      </c>
      <c r="E6369" s="1" t="s">
        <v>66</v>
      </c>
      <c r="F6369" s="1" t="s">
        <v>15901</v>
      </c>
      <c r="G6369" s="1" t="s">
        <v>15902</v>
      </c>
    </row>
    <row r="6370" spans="1:7" x14ac:dyDescent="0.25">
      <c r="A6370" s="1">
        <v>19850055</v>
      </c>
      <c r="B6370" s="1" t="s">
        <v>10332</v>
      </c>
      <c r="C6370" s="1" t="s">
        <v>2809</v>
      </c>
      <c r="D6370" s="1" t="s">
        <v>2810</v>
      </c>
      <c r="E6370" s="1" t="s">
        <v>66</v>
      </c>
      <c r="F6370" s="1" t="s">
        <v>10333</v>
      </c>
      <c r="G6370" s="1" t="s">
        <v>10334</v>
      </c>
    </row>
    <row r="6371" spans="1:7" x14ac:dyDescent="0.25">
      <c r="A6371" s="1">
        <v>19850056</v>
      </c>
      <c r="B6371" s="1" t="s">
        <v>15906</v>
      </c>
      <c r="C6371" s="1" t="s">
        <v>15907</v>
      </c>
      <c r="D6371" s="1" t="s">
        <v>15908</v>
      </c>
      <c r="E6371" s="1" t="s">
        <v>66</v>
      </c>
      <c r="F6371" s="1" t="s">
        <v>15893</v>
      </c>
      <c r="G6371" s="1" t="s">
        <v>15894</v>
      </c>
    </row>
    <row r="6372" spans="1:7" x14ac:dyDescent="0.25">
      <c r="A6372" s="1">
        <v>19850059</v>
      </c>
      <c r="B6372" s="1" t="s">
        <v>15909</v>
      </c>
      <c r="C6372" s="1" t="s">
        <v>15909</v>
      </c>
      <c r="D6372" s="1" t="s">
        <v>15909</v>
      </c>
      <c r="E6372" s="1" t="s">
        <v>66</v>
      </c>
      <c r="F6372" s="1" t="s">
        <v>15893</v>
      </c>
      <c r="G6372" s="1" t="s">
        <v>15894</v>
      </c>
    </row>
    <row r="6373" spans="1:7" x14ac:dyDescent="0.25">
      <c r="A6373" s="1">
        <v>19850061</v>
      </c>
      <c r="B6373" s="1" t="s">
        <v>15910</v>
      </c>
      <c r="C6373" s="1" t="s">
        <v>15910</v>
      </c>
      <c r="D6373" s="1" t="s">
        <v>15910</v>
      </c>
      <c r="E6373" s="1" t="s">
        <v>66</v>
      </c>
      <c r="F6373" s="1" t="s">
        <v>15893</v>
      </c>
      <c r="G6373" s="1" t="s">
        <v>15894</v>
      </c>
    </row>
    <row r="6374" spans="1:7" x14ac:dyDescent="0.25">
      <c r="A6374" s="1">
        <v>19850062</v>
      </c>
      <c r="B6374" s="1" t="s">
        <v>15911</v>
      </c>
      <c r="C6374" s="1" t="s">
        <v>15911</v>
      </c>
      <c r="D6374" s="1" t="s">
        <v>15911</v>
      </c>
      <c r="E6374" s="1" t="s">
        <v>66</v>
      </c>
      <c r="F6374" s="1" t="s">
        <v>15893</v>
      </c>
      <c r="G6374" s="1" t="s">
        <v>15894</v>
      </c>
    </row>
    <row r="6375" spans="1:7" x14ac:dyDescent="0.25">
      <c r="A6375" s="1">
        <v>19850063</v>
      </c>
      <c r="B6375" s="1" t="s">
        <v>15912</v>
      </c>
      <c r="C6375" s="1" t="s">
        <v>15912</v>
      </c>
      <c r="D6375" s="1" t="s">
        <v>15912</v>
      </c>
      <c r="E6375" s="1" t="s">
        <v>66</v>
      </c>
      <c r="F6375" s="1" t="s">
        <v>15893</v>
      </c>
      <c r="G6375" s="1" t="s">
        <v>15894</v>
      </c>
    </row>
    <row r="6376" spans="1:7" x14ac:dyDescent="0.25">
      <c r="A6376" s="1">
        <v>19850064</v>
      </c>
      <c r="B6376" s="1" t="s">
        <v>15913</v>
      </c>
      <c r="C6376" s="1" t="s">
        <v>15913</v>
      </c>
      <c r="D6376" s="1" t="s">
        <v>15913</v>
      </c>
      <c r="E6376" s="1" t="s">
        <v>66</v>
      </c>
      <c r="F6376" s="1" t="s">
        <v>15893</v>
      </c>
      <c r="G6376" s="1" t="s">
        <v>15894</v>
      </c>
    </row>
    <row r="6377" spans="1:7" x14ac:dyDescent="0.25">
      <c r="A6377" s="1">
        <v>19860000</v>
      </c>
      <c r="B6377" s="1" t="s">
        <v>13511</v>
      </c>
      <c r="C6377" s="1" t="s">
        <v>13512</v>
      </c>
      <c r="D6377" s="1" t="s">
        <v>13513</v>
      </c>
      <c r="E6377" s="1" t="s">
        <v>66</v>
      </c>
      <c r="F6377" s="1" t="s">
        <v>12154</v>
      </c>
      <c r="G6377" s="1" t="s">
        <v>12155</v>
      </c>
    </row>
    <row r="6378" spans="1:7" x14ac:dyDescent="0.25">
      <c r="A6378" s="1">
        <v>19860001</v>
      </c>
      <c r="B6378" s="1" t="s">
        <v>13514</v>
      </c>
      <c r="C6378" s="1" t="s">
        <v>13515</v>
      </c>
      <c r="D6378" s="1" t="s">
        <v>13516</v>
      </c>
      <c r="E6378" s="1" t="s">
        <v>66</v>
      </c>
      <c r="F6378" s="1" t="s">
        <v>13517</v>
      </c>
      <c r="G6378" s="1" t="s">
        <v>13518</v>
      </c>
    </row>
    <row r="6379" spans="1:7" x14ac:dyDescent="0.25">
      <c r="A6379" s="1">
        <v>19860003</v>
      </c>
      <c r="B6379" s="1" t="s">
        <v>13514</v>
      </c>
      <c r="C6379" s="1" t="s">
        <v>13515</v>
      </c>
      <c r="D6379" s="1" t="s">
        <v>13516</v>
      </c>
      <c r="E6379" s="1" t="s">
        <v>66</v>
      </c>
      <c r="F6379" s="1" t="s">
        <v>13522</v>
      </c>
      <c r="G6379" s="1" t="s">
        <v>199</v>
      </c>
    </row>
    <row r="6380" spans="1:7" x14ac:dyDescent="0.25">
      <c r="A6380" s="1">
        <v>19860004</v>
      </c>
      <c r="B6380" s="1" t="s">
        <v>13523</v>
      </c>
      <c r="C6380" s="1" t="s">
        <v>13524</v>
      </c>
      <c r="D6380" s="1" t="s">
        <v>13525</v>
      </c>
      <c r="E6380" s="1" t="s">
        <v>65</v>
      </c>
      <c r="F6380" s="1" t="s">
        <v>9395</v>
      </c>
      <c r="G6380" s="1" t="s">
        <v>9396</v>
      </c>
    </row>
    <row r="6381" spans="1:7" x14ac:dyDescent="0.25">
      <c r="A6381" s="1">
        <v>19860005</v>
      </c>
      <c r="B6381" s="1" t="s">
        <v>13526</v>
      </c>
      <c r="C6381" s="1" t="s">
        <v>13527</v>
      </c>
      <c r="D6381" s="1" t="s">
        <v>13528</v>
      </c>
      <c r="E6381" s="1" t="s">
        <v>66</v>
      </c>
      <c r="F6381" s="1" t="s">
        <v>9395</v>
      </c>
      <c r="G6381" s="1" t="s">
        <v>9396</v>
      </c>
    </row>
    <row r="6382" spans="1:7" x14ac:dyDescent="0.25">
      <c r="A6382" s="1">
        <v>19860006</v>
      </c>
      <c r="B6382" s="1" t="s">
        <v>13529</v>
      </c>
      <c r="C6382" s="1" t="s">
        <v>13530</v>
      </c>
      <c r="D6382" s="1" t="s">
        <v>13531</v>
      </c>
      <c r="E6382" s="1" t="s">
        <v>66</v>
      </c>
      <c r="F6382" s="1" t="s">
        <v>12154</v>
      </c>
      <c r="G6382" s="1" t="s">
        <v>12155</v>
      </c>
    </row>
    <row r="6383" spans="1:7" x14ac:dyDescent="0.25">
      <c r="A6383" s="1">
        <v>19860007</v>
      </c>
      <c r="B6383" s="1" t="s">
        <v>13529</v>
      </c>
      <c r="C6383" s="1" t="s">
        <v>13530</v>
      </c>
      <c r="D6383" s="1" t="s">
        <v>13531</v>
      </c>
      <c r="E6383" s="1" t="s">
        <v>65</v>
      </c>
      <c r="F6383" s="1" t="s">
        <v>9395</v>
      </c>
      <c r="G6383" s="1" t="s">
        <v>9396</v>
      </c>
    </row>
    <row r="6384" spans="1:7" x14ac:dyDescent="0.25">
      <c r="A6384" s="1">
        <v>19860008</v>
      </c>
      <c r="B6384" s="1" t="s">
        <v>15914</v>
      </c>
      <c r="C6384" s="1" t="s">
        <v>15915</v>
      </c>
      <c r="D6384" s="1" t="s">
        <v>15916</v>
      </c>
      <c r="E6384" s="1" t="s">
        <v>66</v>
      </c>
      <c r="F6384" s="1" t="s">
        <v>13848</v>
      </c>
      <c r="G6384" s="1" t="s">
        <v>13849</v>
      </c>
    </row>
    <row r="6385" spans="1:7" x14ac:dyDescent="0.25">
      <c r="A6385" s="1">
        <v>19860009</v>
      </c>
      <c r="B6385" s="1" t="s">
        <v>15917</v>
      </c>
      <c r="C6385" s="1" t="s">
        <v>15918</v>
      </c>
      <c r="D6385" s="1" t="s">
        <v>15919</v>
      </c>
      <c r="E6385" s="1" t="s">
        <v>66</v>
      </c>
      <c r="F6385" s="1" t="s">
        <v>13848</v>
      </c>
      <c r="G6385" s="1" t="s">
        <v>13849</v>
      </c>
    </row>
    <row r="6386" spans="1:7" x14ac:dyDescent="0.25">
      <c r="A6386" s="1">
        <v>19860010</v>
      </c>
      <c r="B6386" s="1" t="s">
        <v>13532</v>
      </c>
      <c r="C6386" s="1" t="s">
        <v>13533</v>
      </c>
      <c r="D6386" s="1" t="s">
        <v>13534</v>
      </c>
      <c r="E6386" s="1" t="s">
        <v>66</v>
      </c>
      <c r="F6386" s="1" t="s">
        <v>12154</v>
      </c>
      <c r="G6386" s="1" t="s">
        <v>12155</v>
      </c>
    </row>
    <row r="6387" spans="1:7" x14ac:dyDescent="0.25">
      <c r="A6387" s="1">
        <v>19860011</v>
      </c>
      <c r="B6387" s="1" t="s">
        <v>13535</v>
      </c>
      <c r="C6387" s="1" t="s">
        <v>13536</v>
      </c>
      <c r="D6387" s="1" t="s">
        <v>13537</v>
      </c>
      <c r="E6387" s="1" t="s">
        <v>66</v>
      </c>
      <c r="F6387" s="1" t="s">
        <v>13316</v>
      </c>
      <c r="G6387" s="1" t="s">
        <v>13317</v>
      </c>
    </row>
    <row r="6388" spans="1:7" x14ac:dyDescent="0.25">
      <c r="A6388" s="1">
        <v>19860012</v>
      </c>
      <c r="B6388" s="1" t="s">
        <v>2294</v>
      </c>
      <c r="C6388" s="1" t="s">
        <v>2295</v>
      </c>
      <c r="D6388" s="1" t="s">
        <v>2296</v>
      </c>
      <c r="E6388" s="1" t="s">
        <v>66</v>
      </c>
      <c r="F6388" s="1" t="s">
        <v>13316</v>
      </c>
      <c r="G6388" s="1" t="s">
        <v>13317</v>
      </c>
    </row>
    <row r="6389" spans="1:7" x14ac:dyDescent="0.25">
      <c r="A6389" s="1">
        <v>19860014</v>
      </c>
      <c r="B6389" s="1" t="s">
        <v>13538</v>
      </c>
      <c r="C6389" s="1" t="s">
        <v>13539</v>
      </c>
      <c r="D6389" s="1" t="s">
        <v>13540</v>
      </c>
      <c r="E6389" s="1" t="s">
        <v>66</v>
      </c>
      <c r="F6389" s="1" t="s">
        <v>12154</v>
      </c>
      <c r="G6389" s="1" t="s">
        <v>12155</v>
      </c>
    </row>
    <row r="6390" spans="1:7" x14ac:dyDescent="0.25">
      <c r="A6390" s="1">
        <v>19860015</v>
      </c>
      <c r="B6390" s="1" t="s">
        <v>15920</v>
      </c>
      <c r="C6390" s="1" t="s">
        <v>15921</v>
      </c>
      <c r="D6390" s="1" t="s">
        <v>15922</v>
      </c>
      <c r="E6390" s="1" t="s">
        <v>65</v>
      </c>
      <c r="F6390" s="1" t="s">
        <v>15923</v>
      </c>
      <c r="G6390" s="1" t="s">
        <v>15924</v>
      </c>
    </row>
    <row r="6391" spans="1:7" x14ac:dyDescent="0.25">
      <c r="A6391" s="1">
        <v>19860016</v>
      </c>
      <c r="B6391" s="1" t="s">
        <v>13541</v>
      </c>
      <c r="C6391" s="1" t="s">
        <v>13542</v>
      </c>
      <c r="D6391" s="1" t="s">
        <v>13543</v>
      </c>
      <c r="E6391" s="1" t="s">
        <v>66</v>
      </c>
      <c r="F6391" s="1" t="s">
        <v>12154</v>
      </c>
      <c r="G6391" s="1" t="s">
        <v>12155</v>
      </c>
    </row>
    <row r="6392" spans="1:7" x14ac:dyDescent="0.25">
      <c r="A6392" s="1">
        <v>19860017</v>
      </c>
      <c r="B6392" s="1" t="s">
        <v>13544</v>
      </c>
      <c r="C6392" s="1" t="s">
        <v>13545</v>
      </c>
      <c r="D6392" s="1" t="s">
        <v>13546</v>
      </c>
      <c r="E6392" s="1" t="s">
        <v>66</v>
      </c>
      <c r="F6392" s="1" t="s">
        <v>12154</v>
      </c>
      <c r="G6392" s="1" t="s">
        <v>12155</v>
      </c>
    </row>
    <row r="6393" spans="1:7" x14ac:dyDescent="0.25">
      <c r="A6393" s="1">
        <v>19860018</v>
      </c>
      <c r="B6393" s="1" t="s">
        <v>13547</v>
      </c>
      <c r="C6393" s="1" t="s">
        <v>13548</v>
      </c>
      <c r="D6393" s="1" t="s">
        <v>13549</v>
      </c>
      <c r="E6393" s="1" t="s">
        <v>66</v>
      </c>
      <c r="F6393" s="1" t="s">
        <v>13316</v>
      </c>
      <c r="G6393" s="1" t="s">
        <v>13317</v>
      </c>
    </row>
    <row r="6394" spans="1:7" x14ac:dyDescent="0.25">
      <c r="A6394" s="1">
        <v>19860019</v>
      </c>
      <c r="B6394" s="1" t="s">
        <v>13550</v>
      </c>
      <c r="C6394" s="1" t="s">
        <v>13551</v>
      </c>
      <c r="D6394" s="1" t="s">
        <v>13552</v>
      </c>
      <c r="E6394" s="1" t="s">
        <v>66</v>
      </c>
      <c r="F6394" s="1" t="s">
        <v>9395</v>
      </c>
      <c r="G6394" s="1" t="s">
        <v>9396</v>
      </c>
    </row>
    <row r="6395" spans="1:7" x14ac:dyDescent="0.25">
      <c r="A6395" s="1">
        <v>19860021</v>
      </c>
      <c r="B6395" s="1" t="s">
        <v>13514</v>
      </c>
      <c r="C6395" s="1" t="s">
        <v>13515</v>
      </c>
      <c r="D6395" s="1" t="s">
        <v>13516</v>
      </c>
      <c r="E6395" s="1" t="s">
        <v>65</v>
      </c>
      <c r="F6395" s="1" t="s">
        <v>13553</v>
      </c>
      <c r="G6395" s="1" t="s">
        <v>13554</v>
      </c>
    </row>
    <row r="6396" spans="1:7" x14ac:dyDescent="0.25">
      <c r="A6396" s="1">
        <v>19860022</v>
      </c>
      <c r="B6396" s="1" t="s">
        <v>13555</v>
      </c>
      <c r="C6396" s="1" t="s">
        <v>13556</v>
      </c>
      <c r="D6396" s="1" t="s">
        <v>13557</v>
      </c>
      <c r="E6396" s="1" t="s">
        <v>66</v>
      </c>
      <c r="F6396" s="1" t="s">
        <v>12154</v>
      </c>
      <c r="G6396" s="1" t="s">
        <v>12155</v>
      </c>
    </row>
    <row r="6397" spans="1:7" x14ac:dyDescent="0.25">
      <c r="A6397" s="1">
        <v>19860023</v>
      </c>
      <c r="B6397" s="1" t="s">
        <v>13558</v>
      </c>
      <c r="C6397" s="1" t="s">
        <v>13559</v>
      </c>
      <c r="D6397" s="1" t="s">
        <v>13560</v>
      </c>
      <c r="E6397" s="1" t="s">
        <v>66</v>
      </c>
      <c r="F6397" s="1" t="s">
        <v>13553</v>
      </c>
      <c r="G6397" s="1" t="s">
        <v>13554</v>
      </c>
    </row>
    <row r="6398" spans="1:7" x14ac:dyDescent="0.25">
      <c r="A6398" s="1">
        <v>19860024</v>
      </c>
      <c r="B6398" s="1" t="s">
        <v>13561</v>
      </c>
      <c r="C6398" s="1" t="s">
        <v>13562</v>
      </c>
      <c r="D6398" s="1" t="s">
        <v>13563</v>
      </c>
      <c r="E6398" s="1" t="s">
        <v>66</v>
      </c>
      <c r="F6398" s="1" t="s">
        <v>9395</v>
      </c>
      <c r="G6398" s="1" t="s">
        <v>9396</v>
      </c>
    </row>
    <row r="6399" spans="1:7" x14ac:dyDescent="0.25">
      <c r="A6399" s="1">
        <v>19860025</v>
      </c>
      <c r="B6399" s="1" t="s">
        <v>13569</v>
      </c>
      <c r="C6399" s="1" t="s">
        <v>13570</v>
      </c>
      <c r="D6399" s="1" t="s">
        <v>13571</v>
      </c>
      <c r="E6399" s="1" t="s">
        <v>66</v>
      </c>
      <c r="F6399" s="1" t="s">
        <v>13848</v>
      </c>
      <c r="G6399" s="1" t="s">
        <v>13849</v>
      </c>
    </row>
    <row r="6400" spans="1:7" x14ac:dyDescent="0.25">
      <c r="A6400" s="1">
        <v>19860026</v>
      </c>
      <c r="B6400" s="1" t="s">
        <v>15925</v>
      </c>
      <c r="C6400" s="1" t="s">
        <v>15926</v>
      </c>
      <c r="D6400" s="1" t="s">
        <v>15927</v>
      </c>
      <c r="E6400" s="1" t="s">
        <v>66</v>
      </c>
      <c r="F6400" s="1" t="s">
        <v>15928</v>
      </c>
      <c r="G6400" s="1" t="s">
        <v>15929</v>
      </c>
    </row>
    <row r="6401" spans="1:7" x14ac:dyDescent="0.25">
      <c r="A6401" s="1">
        <v>19860027</v>
      </c>
      <c r="B6401" s="1" t="s">
        <v>15930</v>
      </c>
      <c r="C6401" s="1" t="s">
        <v>15931</v>
      </c>
      <c r="D6401" s="1" t="s">
        <v>15932</v>
      </c>
      <c r="E6401" s="1" t="s">
        <v>66</v>
      </c>
      <c r="F6401" s="1" t="s">
        <v>15933</v>
      </c>
      <c r="G6401" s="1" t="s">
        <v>15934</v>
      </c>
    </row>
    <row r="6402" spans="1:7" x14ac:dyDescent="0.25">
      <c r="A6402" s="1">
        <v>19860028</v>
      </c>
      <c r="B6402" s="1" t="s">
        <v>15935</v>
      </c>
      <c r="C6402" s="1" t="s">
        <v>15936</v>
      </c>
      <c r="D6402" s="1" t="s">
        <v>15937</v>
      </c>
      <c r="E6402" s="1" t="s">
        <v>65</v>
      </c>
      <c r="F6402" s="1" t="s">
        <v>12154</v>
      </c>
      <c r="G6402" s="1" t="s">
        <v>12155</v>
      </c>
    </row>
    <row r="6403" spans="1:7" x14ac:dyDescent="0.25">
      <c r="A6403" s="1">
        <v>19860029</v>
      </c>
      <c r="B6403" s="1" t="s">
        <v>15938</v>
      </c>
      <c r="C6403" s="1" t="s">
        <v>15939</v>
      </c>
      <c r="D6403" s="1" t="s">
        <v>15940</v>
      </c>
      <c r="E6403" s="1" t="s">
        <v>66</v>
      </c>
      <c r="F6403" s="1" t="s">
        <v>15941</v>
      </c>
      <c r="G6403" s="1" t="s">
        <v>15942</v>
      </c>
    </row>
    <row r="6404" spans="1:7" x14ac:dyDescent="0.25">
      <c r="A6404" s="1">
        <v>19860030</v>
      </c>
      <c r="B6404" s="1" t="s">
        <v>15943</v>
      </c>
      <c r="C6404" s="1" t="s">
        <v>15944</v>
      </c>
      <c r="D6404" s="1" t="s">
        <v>15945</v>
      </c>
      <c r="E6404" s="1" t="s">
        <v>66</v>
      </c>
      <c r="F6404" s="1" t="s">
        <v>15941</v>
      </c>
      <c r="G6404" s="1" t="s">
        <v>15942</v>
      </c>
    </row>
    <row r="6405" spans="1:7" x14ac:dyDescent="0.25">
      <c r="A6405" s="1">
        <v>19860031</v>
      </c>
      <c r="B6405" s="1" t="s">
        <v>15946</v>
      </c>
      <c r="C6405" s="1" t="s">
        <v>15947</v>
      </c>
      <c r="D6405" s="1" t="s">
        <v>15948</v>
      </c>
      <c r="E6405" s="1" t="s">
        <v>66</v>
      </c>
      <c r="F6405" s="1" t="s">
        <v>12154</v>
      </c>
      <c r="G6405" s="1" t="s">
        <v>12155</v>
      </c>
    </row>
    <row r="6406" spans="1:7" x14ac:dyDescent="0.25">
      <c r="A6406" s="1">
        <v>19860032</v>
      </c>
      <c r="B6406" s="1" t="s">
        <v>15949</v>
      </c>
      <c r="C6406" s="1" t="s">
        <v>15950</v>
      </c>
      <c r="D6406" s="1" t="s">
        <v>15951</v>
      </c>
      <c r="E6406" s="1" t="s">
        <v>66</v>
      </c>
      <c r="F6406" s="1" t="s">
        <v>13848</v>
      </c>
      <c r="G6406" s="1" t="s">
        <v>13849</v>
      </c>
    </row>
    <row r="6407" spans="1:7" x14ac:dyDescent="0.25">
      <c r="A6407" s="1">
        <v>19860033</v>
      </c>
      <c r="B6407" s="1" t="s">
        <v>15952</v>
      </c>
      <c r="C6407" s="1" t="s">
        <v>15953</v>
      </c>
      <c r="D6407" s="1" t="s">
        <v>15954</v>
      </c>
      <c r="E6407" s="1" t="s">
        <v>66</v>
      </c>
      <c r="F6407" s="1" t="s">
        <v>13848</v>
      </c>
      <c r="G6407" s="1" t="s">
        <v>13849</v>
      </c>
    </row>
    <row r="6408" spans="1:7" x14ac:dyDescent="0.25">
      <c r="A6408" s="1">
        <v>19860035</v>
      </c>
      <c r="B6408" s="1" t="s">
        <v>15955</v>
      </c>
      <c r="C6408" s="1" t="s">
        <v>15956</v>
      </c>
      <c r="D6408" s="1" t="s">
        <v>15957</v>
      </c>
      <c r="E6408" s="1" t="s">
        <v>66</v>
      </c>
      <c r="F6408" s="1" t="s">
        <v>15958</v>
      </c>
      <c r="G6408" s="1" t="s">
        <v>15959</v>
      </c>
    </row>
    <row r="6409" spans="1:7" x14ac:dyDescent="0.25">
      <c r="A6409" s="1">
        <v>19860038</v>
      </c>
      <c r="B6409" s="1" t="s">
        <v>15960</v>
      </c>
      <c r="C6409" s="1" t="s">
        <v>15961</v>
      </c>
      <c r="D6409" s="1" t="s">
        <v>15962</v>
      </c>
      <c r="E6409" s="1" t="s">
        <v>66</v>
      </c>
      <c r="F6409" s="1" t="s">
        <v>15963</v>
      </c>
      <c r="G6409" s="1" t="s">
        <v>15964</v>
      </c>
    </row>
    <row r="6410" spans="1:7" x14ac:dyDescent="0.25">
      <c r="A6410" s="1">
        <v>19860039</v>
      </c>
      <c r="B6410" s="1" t="s">
        <v>15965</v>
      </c>
      <c r="C6410" s="1" t="s">
        <v>15966</v>
      </c>
      <c r="D6410" s="1" t="s">
        <v>15967</v>
      </c>
      <c r="E6410" s="1" t="s">
        <v>66</v>
      </c>
      <c r="F6410" s="1" t="s">
        <v>2297</v>
      </c>
      <c r="G6410" s="1" t="s">
        <v>2298</v>
      </c>
    </row>
    <row r="6411" spans="1:7" x14ac:dyDescent="0.25">
      <c r="A6411" s="1">
        <v>19860041</v>
      </c>
      <c r="B6411" s="1" t="s">
        <v>15968</v>
      </c>
      <c r="C6411" s="1" t="s">
        <v>15969</v>
      </c>
      <c r="D6411" s="1" t="s">
        <v>15970</v>
      </c>
      <c r="E6411" s="1" t="s">
        <v>66</v>
      </c>
      <c r="F6411" s="1" t="s">
        <v>2297</v>
      </c>
      <c r="G6411" s="1" t="s">
        <v>2298</v>
      </c>
    </row>
    <row r="6412" spans="1:7" x14ac:dyDescent="0.25">
      <c r="A6412" s="1">
        <v>19860042</v>
      </c>
      <c r="B6412" s="1" t="s">
        <v>15971</v>
      </c>
      <c r="C6412" s="1" t="s">
        <v>15972</v>
      </c>
      <c r="D6412" s="1" t="s">
        <v>15973</v>
      </c>
      <c r="E6412" s="1" t="s">
        <v>66</v>
      </c>
      <c r="F6412" s="1" t="s">
        <v>2297</v>
      </c>
      <c r="G6412" s="1" t="s">
        <v>2298</v>
      </c>
    </row>
    <row r="6413" spans="1:7" x14ac:dyDescent="0.25">
      <c r="A6413" s="1">
        <v>19860043</v>
      </c>
      <c r="B6413" s="1" t="s">
        <v>15974</v>
      </c>
      <c r="C6413" s="1" t="s">
        <v>15975</v>
      </c>
      <c r="D6413" s="1" t="s">
        <v>15976</v>
      </c>
      <c r="E6413" s="1" t="s">
        <v>66</v>
      </c>
      <c r="F6413" s="1" t="s">
        <v>13848</v>
      </c>
      <c r="G6413" s="1" t="s">
        <v>13849</v>
      </c>
    </row>
    <row r="6414" spans="1:7" x14ac:dyDescent="0.25">
      <c r="A6414" s="1">
        <v>19870000</v>
      </c>
      <c r="B6414" s="1" t="s">
        <v>15977</v>
      </c>
      <c r="C6414" s="1" t="s">
        <v>15978</v>
      </c>
      <c r="D6414" s="1" t="s">
        <v>15979</v>
      </c>
      <c r="E6414" s="1" t="s">
        <v>66</v>
      </c>
      <c r="F6414" s="1" t="s">
        <v>15980</v>
      </c>
      <c r="G6414" s="1" t="s">
        <v>15981</v>
      </c>
    </row>
    <row r="6415" spans="1:7" x14ac:dyDescent="0.25">
      <c r="A6415" s="1">
        <v>19870001</v>
      </c>
      <c r="B6415" s="1" t="s">
        <v>15977</v>
      </c>
      <c r="C6415" s="1" t="s">
        <v>15978</v>
      </c>
      <c r="D6415" s="1" t="s">
        <v>15979</v>
      </c>
      <c r="E6415" s="1" t="s">
        <v>65</v>
      </c>
      <c r="F6415" s="1" t="s">
        <v>15982</v>
      </c>
      <c r="G6415" s="1" t="s">
        <v>15983</v>
      </c>
    </row>
    <row r="6416" spans="1:7" x14ac:dyDescent="0.25">
      <c r="A6416" s="1">
        <v>19892000</v>
      </c>
      <c r="B6416" s="1" t="s">
        <v>15984</v>
      </c>
      <c r="C6416" s="1" t="s">
        <v>15985</v>
      </c>
      <c r="D6416" s="1" t="s">
        <v>15986</v>
      </c>
      <c r="E6416" s="1" t="s">
        <v>66</v>
      </c>
      <c r="G6416" s="1" t="s">
        <v>199</v>
      </c>
    </row>
    <row r="6417" spans="1:7" x14ac:dyDescent="0.25">
      <c r="A6417" s="1">
        <v>19897000</v>
      </c>
      <c r="B6417" s="1" t="s">
        <v>15987</v>
      </c>
      <c r="C6417" s="1" t="s">
        <v>15988</v>
      </c>
      <c r="D6417" s="1" t="s">
        <v>15989</v>
      </c>
      <c r="E6417" s="1" t="s">
        <v>66</v>
      </c>
      <c r="F6417" s="1" t="s">
        <v>15990</v>
      </c>
      <c r="G6417" s="1" t="s">
        <v>15991</v>
      </c>
    </row>
    <row r="6418" spans="1:7" x14ac:dyDescent="0.25">
      <c r="A6418" s="1">
        <v>19990001</v>
      </c>
      <c r="B6418" s="1" t="s">
        <v>15992</v>
      </c>
      <c r="C6418" s="1" t="s">
        <v>15992</v>
      </c>
      <c r="D6418" s="1" t="s">
        <v>15992</v>
      </c>
      <c r="E6418" s="1" t="s">
        <v>66</v>
      </c>
      <c r="F6418" s="1" t="s">
        <v>15993</v>
      </c>
      <c r="G6418" s="1" t="s">
        <v>15994</v>
      </c>
    </row>
    <row r="6419" spans="1:7" x14ac:dyDescent="0.25">
      <c r="A6419" s="1">
        <v>19990002</v>
      </c>
      <c r="B6419" s="1" t="s">
        <v>15995</v>
      </c>
      <c r="C6419" s="1" t="s">
        <v>15995</v>
      </c>
      <c r="D6419" s="1" t="s">
        <v>15995</v>
      </c>
      <c r="E6419" s="1" t="s">
        <v>66</v>
      </c>
      <c r="F6419" s="1" t="s">
        <v>15993</v>
      </c>
      <c r="G6419" s="1" t="s">
        <v>15994</v>
      </c>
    </row>
    <row r="6420" spans="1:7" x14ac:dyDescent="0.25">
      <c r="A6420" s="1">
        <v>19990003</v>
      </c>
      <c r="B6420" s="1" t="s">
        <v>15996</v>
      </c>
      <c r="C6420" s="1" t="s">
        <v>15996</v>
      </c>
      <c r="D6420" s="1" t="s">
        <v>15996</v>
      </c>
      <c r="E6420" s="1" t="s">
        <v>66</v>
      </c>
      <c r="F6420" s="1" t="s">
        <v>15993</v>
      </c>
      <c r="G6420" s="1" t="s">
        <v>15994</v>
      </c>
    </row>
    <row r="6421" spans="1:7" x14ac:dyDescent="0.25">
      <c r="A6421" s="1">
        <v>19990004</v>
      </c>
      <c r="B6421" s="1" t="s">
        <v>15997</v>
      </c>
      <c r="C6421" s="1" t="s">
        <v>15997</v>
      </c>
      <c r="D6421" s="1" t="s">
        <v>15997</v>
      </c>
      <c r="E6421" s="1" t="s">
        <v>66</v>
      </c>
      <c r="F6421" s="1" t="s">
        <v>15993</v>
      </c>
      <c r="G6421" s="1" t="s">
        <v>15994</v>
      </c>
    </row>
    <row r="6422" spans="1:7" x14ac:dyDescent="0.25">
      <c r="A6422" s="1">
        <v>19990006</v>
      </c>
      <c r="B6422" s="1" t="s">
        <v>15998</v>
      </c>
      <c r="C6422" s="1" t="s">
        <v>15998</v>
      </c>
      <c r="D6422" s="1" t="s">
        <v>15998</v>
      </c>
      <c r="E6422" s="1" t="s">
        <v>66</v>
      </c>
      <c r="F6422" s="1" t="s">
        <v>15993</v>
      </c>
      <c r="G6422" s="1" t="s">
        <v>15994</v>
      </c>
    </row>
    <row r="6423" spans="1:7" x14ac:dyDescent="0.25">
      <c r="A6423" s="1">
        <v>19990008</v>
      </c>
      <c r="B6423" s="1" t="s">
        <v>15999</v>
      </c>
      <c r="C6423" s="1" t="s">
        <v>15999</v>
      </c>
      <c r="D6423" s="1" t="s">
        <v>15999</v>
      </c>
      <c r="E6423" s="1" t="s">
        <v>66</v>
      </c>
      <c r="F6423" s="1" t="s">
        <v>15993</v>
      </c>
      <c r="G6423" s="1" t="s">
        <v>15994</v>
      </c>
    </row>
    <row r="6424" spans="1:7" x14ac:dyDescent="0.25">
      <c r="A6424" s="1">
        <v>19990040</v>
      </c>
      <c r="B6424" s="1" t="s">
        <v>16000</v>
      </c>
      <c r="C6424" s="1" t="s">
        <v>16000</v>
      </c>
      <c r="D6424" s="1" t="s">
        <v>16000</v>
      </c>
      <c r="E6424" s="1" t="s">
        <v>66</v>
      </c>
      <c r="F6424" s="1" t="s">
        <v>15993</v>
      </c>
      <c r="G6424" s="1" t="s">
        <v>15994</v>
      </c>
    </row>
    <row r="6425" spans="1:7" x14ac:dyDescent="0.25">
      <c r="A6425" s="1">
        <v>19990041</v>
      </c>
      <c r="B6425" s="1" t="s">
        <v>16001</v>
      </c>
      <c r="C6425" s="1" t="s">
        <v>16001</v>
      </c>
      <c r="D6425" s="1" t="s">
        <v>16001</v>
      </c>
      <c r="E6425" s="1" t="s">
        <v>66</v>
      </c>
      <c r="F6425" s="1" t="s">
        <v>15993</v>
      </c>
      <c r="G6425" s="1" t="s">
        <v>15994</v>
      </c>
    </row>
    <row r="6426" spans="1:7" x14ac:dyDescent="0.25">
      <c r="A6426" s="1">
        <v>19990042</v>
      </c>
      <c r="B6426" s="1" t="s">
        <v>16002</v>
      </c>
      <c r="C6426" s="1" t="s">
        <v>16002</v>
      </c>
      <c r="D6426" s="1" t="s">
        <v>16002</v>
      </c>
      <c r="E6426" s="1" t="s">
        <v>66</v>
      </c>
      <c r="F6426" s="1" t="s">
        <v>15993</v>
      </c>
      <c r="G6426" s="1" t="s">
        <v>15994</v>
      </c>
    </row>
    <row r="6427" spans="1:7" x14ac:dyDescent="0.25">
      <c r="A6427" s="1">
        <v>21100144</v>
      </c>
      <c r="B6427" s="1" t="s">
        <v>16003</v>
      </c>
      <c r="C6427" s="1" t="s">
        <v>16003</v>
      </c>
      <c r="D6427" s="1" t="s">
        <v>16003</v>
      </c>
      <c r="E6427" s="1" t="s">
        <v>66</v>
      </c>
      <c r="F6427" s="1" t="s">
        <v>16004</v>
      </c>
      <c r="G6427" s="1" t="s">
        <v>199</v>
      </c>
    </row>
    <row r="6428" spans="1:7" x14ac:dyDescent="0.25">
      <c r="A6428" s="1">
        <v>21100246</v>
      </c>
      <c r="B6428" s="1" t="s">
        <v>16005</v>
      </c>
      <c r="C6428" s="1" t="s">
        <v>16006</v>
      </c>
      <c r="D6428" s="1" t="s">
        <v>16006</v>
      </c>
      <c r="E6428" s="1" t="s">
        <v>66</v>
      </c>
      <c r="F6428" s="1" t="s">
        <v>16004</v>
      </c>
      <c r="G6428" s="1" t="s">
        <v>199</v>
      </c>
    </row>
    <row r="6429" spans="1:7" x14ac:dyDescent="0.25">
      <c r="A6429" s="1">
        <v>21150004</v>
      </c>
      <c r="B6429" s="1" t="s">
        <v>16007</v>
      </c>
      <c r="C6429" s="1" t="s">
        <v>16007</v>
      </c>
      <c r="D6429" s="1" t="s">
        <v>16007</v>
      </c>
      <c r="E6429" s="1" t="s">
        <v>65</v>
      </c>
      <c r="F6429" s="1" t="s">
        <v>16008</v>
      </c>
      <c r="G6429" s="1" t="s">
        <v>199</v>
      </c>
    </row>
    <row r="6430" spans="1:7" x14ac:dyDescent="0.25">
      <c r="A6430" s="1">
        <v>22000078</v>
      </c>
      <c r="B6430" s="1" t="s">
        <v>16009</v>
      </c>
      <c r="C6430" s="1" t="s">
        <v>16009</v>
      </c>
      <c r="D6430" s="1" t="s">
        <v>16009</v>
      </c>
      <c r="E6430" s="1" t="s">
        <v>65</v>
      </c>
      <c r="F6430" s="1" t="s">
        <v>16010</v>
      </c>
      <c r="G6430" s="1" t="s">
        <v>199</v>
      </c>
    </row>
    <row r="6431" spans="1:7" x14ac:dyDescent="0.25">
      <c r="A6431" s="1">
        <v>23000002</v>
      </c>
      <c r="B6431" s="1" t="s">
        <v>16011</v>
      </c>
      <c r="C6431" s="1" t="s">
        <v>16012</v>
      </c>
      <c r="D6431" s="1" t="s">
        <v>16013</v>
      </c>
      <c r="E6431" s="1" t="s">
        <v>65</v>
      </c>
      <c r="F6431" s="1" t="s">
        <v>16014</v>
      </c>
      <c r="G6431" s="1" t="s">
        <v>16015</v>
      </c>
    </row>
    <row r="6432" spans="1:7" x14ac:dyDescent="0.25">
      <c r="A6432" s="1">
        <v>23000010</v>
      </c>
      <c r="B6432" s="1" t="s">
        <v>16016</v>
      </c>
      <c r="C6432" s="1" t="s">
        <v>16017</v>
      </c>
      <c r="D6432" s="1" t="s">
        <v>16018</v>
      </c>
      <c r="E6432" s="1" t="s">
        <v>66</v>
      </c>
      <c r="F6432" s="1" t="s">
        <v>16014</v>
      </c>
      <c r="G6432" s="1" t="s">
        <v>16015</v>
      </c>
    </row>
    <row r="6433" spans="1:7" x14ac:dyDescent="0.25">
      <c r="A6433" s="1">
        <v>23000018</v>
      </c>
      <c r="B6433" s="1" t="s">
        <v>16019</v>
      </c>
      <c r="C6433" s="1" t="s">
        <v>16020</v>
      </c>
      <c r="D6433" s="1" t="s">
        <v>16021</v>
      </c>
      <c r="E6433" s="1" t="s">
        <v>65</v>
      </c>
      <c r="F6433" s="1" t="s">
        <v>16022</v>
      </c>
      <c r="G6433" s="1" t="s">
        <v>199</v>
      </c>
    </row>
    <row r="6434" spans="1:7" x14ac:dyDescent="0.25">
      <c r="A6434" s="1">
        <v>23000026</v>
      </c>
      <c r="B6434" s="1" t="s">
        <v>16023</v>
      </c>
      <c r="C6434" s="1" t="s">
        <v>16024</v>
      </c>
      <c r="D6434" s="1" t="s">
        <v>16025</v>
      </c>
      <c r="E6434" s="1" t="s">
        <v>66</v>
      </c>
      <c r="F6434" s="1" t="s">
        <v>16014</v>
      </c>
      <c r="G6434" s="1" t="s">
        <v>16015</v>
      </c>
    </row>
    <row r="6435" spans="1:7" x14ac:dyDescent="0.25">
      <c r="A6435" s="1">
        <v>23200000</v>
      </c>
      <c r="B6435" s="1" t="s">
        <v>16026</v>
      </c>
      <c r="C6435" s="1" t="s">
        <v>16027</v>
      </c>
      <c r="D6435" s="1" t="s">
        <v>16028</v>
      </c>
      <c r="E6435" s="1" t="s">
        <v>66</v>
      </c>
      <c r="F6435" s="1" t="s">
        <v>16029</v>
      </c>
      <c r="G6435" s="1" t="s">
        <v>16030</v>
      </c>
    </row>
    <row r="6436" spans="1:7" x14ac:dyDescent="0.25">
      <c r="A6436" s="1">
        <v>23200001</v>
      </c>
      <c r="B6436" s="1" t="s">
        <v>16031</v>
      </c>
      <c r="C6436" s="1" t="s">
        <v>16032</v>
      </c>
      <c r="D6436" s="1" t="s">
        <v>16033</v>
      </c>
      <c r="E6436" s="1" t="s">
        <v>66</v>
      </c>
      <c r="F6436" s="1" t="s">
        <v>16029</v>
      </c>
      <c r="G6436" s="1" t="s">
        <v>16030</v>
      </c>
    </row>
    <row r="6437" spans="1:7" x14ac:dyDescent="0.25">
      <c r="A6437" s="1">
        <v>23200002</v>
      </c>
      <c r="B6437" s="1" t="s">
        <v>16034</v>
      </c>
      <c r="C6437" s="1" t="s">
        <v>16035</v>
      </c>
      <c r="D6437" s="1" t="s">
        <v>16036</v>
      </c>
      <c r="E6437" s="1" t="s">
        <v>66</v>
      </c>
      <c r="F6437" s="1" t="s">
        <v>16029</v>
      </c>
      <c r="G6437" s="1" t="s">
        <v>16030</v>
      </c>
    </row>
    <row r="6438" spans="1:7" x14ac:dyDescent="0.25">
      <c r="A6438" s="1">
        <v>23200003</v>
      </c>
      <c r="B6438" s="1" t="s">
        <v>16037</v>
      </c>
      <c r="C6438" s="1" t="s">
        <v>16038</v>
      </c>
      <c r="D6438" s="1" t="s">
        <v>16039</v>
      </c>
      <c r="E6438" s="1" t="s">
        <v>66</v>
      </c>
      <c r="F6438" s="1" t="s">
        <v>16029</v>
      </c>
      <c r="G6438" s="1" t="s">
        <v>16030</v>
      </c>
    </row>
    <row r="6439" spans="1:7" x14ac:dyDescent="0.25">
      <c r="A6439" s="1">
        <v>23200004</v>
      </c>
      <c r="B6439" s="1" t="s">
        <v>16040</v>
      </c>
      <c r="C6439" s="1" t="s">
        <v>16041</v>
      </c>
      <c r="D6439" s="1" t="s">
        <v>16042</v>
      </c>
      <c r="E6439" s="1" t="s">
        <v>66</v>
      </c>
      <c r="F6439" s="1" t="s">
        <v>16029</v>
      </c>
      <c r="G6439" s="1" t="s">
        <v>16030</v>
      </c>
    </row>
    <row r="6440" spans="1:7" x14ac:dyDescent="0.25">
      <c r="A6440" s="1">
        <v>23200005</v>
      </c>
      <c r="B6440" s="1" t="s">
        <v>16043</v>
      </c>
      <c r="C6440" s="1" t="s">
        <v>16044</v>
      </c>
      <c r="D6440" s="1" t="s">
        <v>16045</v>
      </c>
      <c r="E6440" s="1" t="s">
        <v>65</v>
      </c>
      <c r="F6440" s="1" t="s">
        <v>16046</v>
      </c>
      <c r="G6440" s="1" t="s">
        <v>16047</v>
      </c>
    </row>
    <row r="6441" spans="1:7" x14ac:dyDescent="0.25">
      <c r="A6441" s="1">
        <v>23200012</v>
      </c>
      <c r="B6441" s="1" t="s">
        <v>16048</v>
      </c>
      <c r="C6441" s="1" t="s">
        <v>16049</v>
      </c>
      <c r="D6441" s="1" t="s">
        <v>16050</v>
      </c>
      <c r="E6441" s="1" t="s">
        <v>66</v>
      </c>
      <c r="F6441" s="1" t="s">
        <v>16051</v>
      </c>
      <c r="G6441" s="1" t="s">
        <v>16052</v>
      </c>
    </row>
    <row r="6442" spans="1:7" x14ac:dyDescent="0.25">
      <c r="A6442" s="1">
        <v>23200016</v>
      </c>
      <c r="B6442" s="1" t="s">
        <v>16053</v>
      </c>
      <c r="C6442" s="1" t="s">
        <v>16054</v>
      </c>
      <c r="D6442" s="1" t="s">
        <v>16055</v>
      </c>
      <c r="E6442" s="1" t="s">
        <v>66</v>
      </c>
      <c r="F6442" s="1" t="s">
        <v>2397</v>
      </c>
      <c r="G6442" s="1" t="s">
        <v>2398</v>
      </c>
    </row>
    <row r="6443" spans="1:7" x14ac:dyDescent="0.25">
      <c r="A6443" s="1">
        <v>23200018</v>
      </c>
      <c r="B6443" s="1" t="s">
        <v>16056</v>
      </c>
      <c r="C6443" s="1" t="s">
        <v>16057</v>
      </c>
      <c r="D6443" s="1" t="s">
        <v>16058</v>
      </c>
      <c r="E6443" s="1" t="s">
        <v>65</v>
      </c>
      <c r="F6443" s="1" t="s">
        <v>679</v>
      </c>
      <c r="G6443" s="1" t="s">
        <v>680</v>
      </c>
    </row>
    <row r="6444" spans="1:7" x14ac:dyDescent="0.25">
      <c r="A6444" s="1">
        <v>23200019</v>
      </c>
      <c r="B6444" s="1" t="s">
        <v>16059</v>
      </c>
      <c r="C6444" s="1" t="s">
        <v>16060</v>
      </c>
      <c r="D6444" s="1" t="s">
        <v>16061</v>
      </c>
      <c r="E6444" s="1" t="s">
        <v>65</v>
      </c>
      <c r="F6444" s="1" t="s">
        <v>679</v>
      </c>
      <c r="G6444" s="1" t="s">
        <v>680</v>
      </c>
    </row>
    <row r="6445" spans="1:7" x14ac:dyDescent="0.25">
      <c r="A6445" s="1">
        <v>23200035</v>
      </c>
      <c r="B6445" s="1" t="s">
        <v>16062</v>
      </c>
      <c r="C6445" s="1" t="s">
        <v>16063</v>
      </c>
      <c r="D6445" s="1" t="s">
        <v>16064</v>
      </c>
      <c r="E6445" s="1" t="s">
        <v>66</v>
      </c>
      <c r="F6445" s="1" t="s">
        <v>16065</v>
      </c>
      <c r="G6445" s="1" t="s">
        <v>16066</v>
      </c>
    </row>
    <row r="6446" spans="1:7" x14ac:dyDescent="0.25">
      <c r="A6446" s="1">
        <v>23200040</v>
      </c>
      <c r="B6446" s="1" t="s">
        <v>16067</v>
      </c>
      <c r="C6446" s="1" t="s">
        <v>16068</v>
      </c>
      <c r="D6446" s="1" t="s">
        <v>16069</v>
      </c>
      <c r="E6446" s="1" t="s">
        <v>65</v>
      </c>
      <c r="F6446" s="1" t="s">
        <v>16070</v>
      </c>
      <c r="G6446" s="1" t="s">
        <v>16071</v>
      </c>
    </row>
    <row r="6447" spans="1:7" x14ac:dyDescent="0.25">
      <c r="A6447" s="1">
        <v>23200041</v>
      </c>
      <c r="B6447" s="1" t="s">
        <v>16072</v>
      </c>
      <c r="C6447" s="1" t="s">
        <v>16073</v>
      </c>
      <c r="D6447" s="1" t="s">
        <v>16074</v>
      </c>
      <c r="E6447" s="1" t="s">
        <v>65</v>
      </c>
      <c r="F6447" s="1" t="s">
        <v>16070</v>
      </c>
      <c r="G6447" s="1" t="s">
        <v>16071</v>
      </c>
    </row>
    <row r="6448" spans="1:7" x14ac:dyDescent="0.25">
      <c r="A6448" s="1">
        <v>23200056</v>
      </c>
      <c r="B6448" s="1" t="s">
        <v>16075</v>
      </c>
      <c r="C6448" s="1" t="s">
        <v>16076</v>
      </c>
      <c r="D6448" s="1" t="s">
        <v>16077</v>
      </c>
      <c r="E6448" s="1" t="s">
        <v>66</v>
      </c>
      <c r="F6448" s="1" t="s">
        <v>2397</v>
      </c>
      <c r="G6448" s="1" t="s">
        <v>2398</v>
      </c>
    </row>
    <row r="6449" spans="1:7" x14ac:dyDescent="0.25">
      <c r="A6449" s="1">
        <v>23200061</v>
      </c>
      <c r="B6449" s="1" t="s">
        <v>16078</v>
      </c>
      <c r="C6449" s="1" t="s">
        <v>16079</v>
      </c>
      <c r="D6449" s="1" t="s">
        <v>16080</v>
      </c>
      <c r="E6449" s="1" t="s">
        <v>65</v>
      </c>
      <c r="F6449" s="1" t="s">
        <v>2397</v>
      </c>
      <c r="G6449" s="1" t="s">
        <v>2398</v>
      </c>
    </row>
    <row r="6450" spans="1:7" x14ac:dyDescent="0.25">
      <c r="A6450" s="1">
        <v>23200069</v>
      </c>
      <c r="B6450" s="1" t="s">
        <v>16081</v>
      </c>
      <c r="C6450" s="1" t="s">
        <v>16082</v>
      </c>
      <c r="D6450" s="1" t="s">
        <v>16083</v>
      </c>
      <c r="E6450" s="1" t="s">
        <v>66</v>
      </c>
      <c r="F6450" s="1" t="s">
        <v>2470</v>
      </c>
      <c r="G6450" s="1" t="s">
        <v>2471</v>
      </c>
    </row>
    <row r="6451" spans="1:7" x14ac:dyDescent="0.25">
      <c r="A6451" s="1">
        <v>23200078</v>
      </c>
      <c r="B6451" s="1" t="s">
        <v>676</v>
      </c>
      <c r="C6451" s="1" t="s">
        <v>677</v>
      </c>
      <c r="D6451" s="1" t="s">
        <v>678</v>
      </c>
      <c r="E6451" s="1" t="s">
        <v>65</v>
      </c>
      <c r="F6451" s="1" t="s">
        <v>679</v>
      </c>
      <c r="G6451" s="1" t="s">
        <v>680</v>
      </c>
    </row>
    <row r="6452" spans="1:7" x14ac:dyDescent="0.25">
      <c r="A6452" s="1">
        <v>23200080</v>
      </c>
      <c r="B6452" s="1" t="s">
        <v>16084</v>
      </c>
      <c r="C6452" s="1" t="s">
        <v>16085</v>
      </c>
      <c r="D6452" s="1" t="s">
        <v>16086</v>
      </c>
      <c r="E6452" s="1" t="s">
        <v>65</v>
      </c>
      <c r="F6452" s="1" t="s">
        <v>2397</v>
      </c>
      <c r="G6452" s="1" t="s">
        <v>2398</v>
      </c>
    </row>
    <row r="6453" spans="1:7" x14ac:dyDescent="0.25">
      <c r="A6453" s="1">
        <v>23200084</v>
      </c>
      <c r="B6453" s="1" t="s">
        <v>16087</v>
      </c>
      <c r="C6453" s="1" t="s">
        <v>16088</v>
      </c>
      <c r="D6453" s="1" t="s">
        <v>16089</v>
      </c>
      <c r="E6453" s="1" t="s">
        <v>66</v>
      </c>
      <c r="F6453" s="1" t="s">
        <v>2397</v>
      </c>
      <c r="G6453" s="1" t="s">
        <v>2398</v>
      </c>
    </row>
    <row r="6454" spans="1:7" x14ac:dyDescent="0.25">
      <c r="A6454" s="1">
        <v>23200086</v>
      </c>
      <c r="B6454" s="1" t="s">
        <v>16090</v>
      </c>
      <c r="C6454" s="1" t="s">
        <v>16091</v>
      </c>
      <c r="D6454" s="1" t="s">
        <v>16092</v>
      </c>
      <c r="E6454" s="1" t="s">
        <v>65</v>
      </c>
      <c r="F6454" s="1" t="s">
        <v>16093</v>
      </c>
      <c r="G6454" s="1" t="s">
        <v>16094</v>
      </c>
    </row>
    <row r="6455" spans="1:7" x14ac:dyDescent="0.25">
      <c r="A6455" s="1">
        <v>23200091</v>
      </c>
      <c r="B6455" s="1" t="s">
        <v>16095</v>
      </c>
      <c r="C6455" s="1" t="s">
        <v>16096</v>
      </c>
      <c r="D6455" s="1" t="s">
        <v>16097</v>
      </c>
      <c r="E6455" s="1" t="s">
        <v>65</v>
      </c>
      <c r="F6455" s="1" t="s">
        <v>679</v>
      </c>
      <c r="G6455" s="1" t="s">
        <v>680</v>
      </c>
    </row>
    <row r="6456" spans="1:7" x14ac:dyDescent="0.25">
      <c r="A6456" s="1">
        <v>23200092</v>
      </c>
      <c r="B6456" s="1" t="s">
        <v>16098</v>
      </c>
      <c r="C6456" s="1" t="s">
        <v>16099</v>
      </c>
      <c r="D6456" s="1" t="s">
        <v>16100</v>
      </c>
      <c r="E6456" s="1" t="s">
        <v>66</v>
      </c>
      <c r="F6456" s="1" t="s">
        <v>2470</v>
      </c>
      <c r="G6456" s="1" t="s">
        <v>2471</v>
      </c>
    </row>
    <row r="6457" spans="1:7" x14ac:dyDescent="0.25">
      <c r="A6457" s="1">
        <v>23200097</v>
      </c>
      <c r="B6457" s="1" t="s">
        <v>16101</v>
      </c>
      <c r="C6457" s="1" t="s">
        <v>16102</v>
      </c>
      <c r="D6457" s="1" t="s">
        <v>16103</v>
      </c>
      <c r="E6457" s="1" t="s">
        <v>65</v>
      </c>
      <c r="F6457" s="1" t="s">
        <v>2397</v>
      </c>
      <c r="G6457" s="1" t="s">
        <v>2398</v>
      </c>
    </row>
    <row r="6458" spans="1:7" x14ac:dyDescent="0.25">
      <c r="A6458" s="1">
        <v>23200099</v>
      </c>
      <c r="B6458" s="1" t="s">
        <v>16104</v>
      </c>
      <c r="C6458" s="1" t="s">
        <v>16105</v>
      </c>
      <c r="D6458" s="1" t="s">
        <v>16106</v>
      </c>
      <c r="E6458" s="1" t="s">
        <v>65</v>
      </c>
      <c r="F6458" s="1" t="s">
        <v>2483</v>
      </c>
      <c r="G6458" s="1" t="s">
        <v>2484</v>
      </c>
    </row>
    <row r="6459" spans="1:7" x14ac:dyDescent="0.25">
      <c r="A6459" s="1">
        <v>23200100</v>
      </c>
      <c r="B6459" s="1" t="s">
        <v>16107</v>
      </c>
      <c r="C6459" s="1" t="s">
        <v>16108</v>
      </c>
      <c r="D6459" s="1" t="s">
        <v>16109</v>
      </c>
      <c r="E6459" s="1" t="s">
        <v>65</v>
      </c>
      <c r="F6459" s="1" t="s">
        <v>2483</v>
      </c>
      <c r="G6459" s="1" t="s">
        <v>2484</v>
      </c>
    </row>
    <row r="6460" spans="1:7" x14ac:dyDescent="0.25">
      <c r="A6460" s="1">
        <v>23200101</v>
      </c>
      <c r="B6460" s="1" t="s">
        <v>16110</v>
      </c>
      <c r="C6460" s="1" t="s">
        <v>16111</v>
      </c>
      <c r="D6460" s="1" t="s">
        <v>16112</v>
      </c>
      <c r="E6460" s="1" t="s">
        <v>65</v>
      </c>
      <c r="F6460" s="1" t="s">
        <v>2483</v>
      </c>
      <c r="G6460" s="1" t="s">
        <v>2484</v>
      </c>
    </row>
    <row r="6461" spans="1:7" x14ac:dyDescent="0.25">
      <c r="A6461" s="1">
        <v>23200102</v>
      </c>
      <c r="B6461" s="1" t="s">
        <v>16113</v>
      </c>
      <c r="C6461" s="1" t="s">
        <v>16114</v>
      </c>
      <c r="D6461" s="1" t="s">
        <v>16115</v>
      </c>
      <c r="E6461" s="1" t="s">
        <v>65</v>
      </c>
      <c r="F6461" s="1" t="s">
        <v>2483</v>
      </c>
      <c r="G6461" s="1" t="s">
        <v>2484</v>
      </c>
    </row>
    <row r="6462" spans="1:7" x14ac:dyDescent="0.25">
      <c r="A6462" s="1">
        <v>23200103</v>
      </c>
      <c r="B6462" s="1" t="s">
        <v>16116</v>
      </c>
      <c r="C6462" s="1" t="s">
        <v>16117</v>
      </c>
      <c r="D6462" s="1" t="s">
        <v>16118</v>
      </c>
      <c r="E6462" s="1" t="s">
        <v>65</v>
      </c>
      <c r="F6462" s="1" t="s">
        <v>4343</v>
      </c>
      <c r="G6462" s="1" t="s">
        <v>4344</v>
      </c>
    </row>
    <row r="6463" spans="1:7" x14ac:dyDescent="0.25">
      <c r="A6463" s="1">
        <v>23200105</v>
      </c>
      <c r="B6463" s="1" t="s">
        <v>16119</v>
      </c>
      <c r="C6463" s="1" t="s">
        <v>16120</v>
      </c>
      <c r="D6463" s="1" t="s">
        <v>16121</v>
      </c>
      <c r="E6463" s="1" t="s">
        <v>65</v>
      </c>
      <c r="F6463" s="1" t="s">
        <v>4343</v>
      </c>
      <c r="G6463" s="1" t="s">
        <v>4344</v>
      </c>
    </row>
    <row r="6464" spans="1:7" x14ac:dyDescent="0.25">
      <c r="A6464" s="1">
        <v>23200108</v>
      </c>
      <c r="B6464" s="1" t="s">
        <v>16122</v>
      </c>
      <c r="C6464" s="1" t="s">
        <v>16123</v>
      </c>
      <c r="D6464" s="1" t="s">
        <v>16124</v>
      </c>
      <c r="E6464" s="1" t="s">
        <v>65</v>
      </c>
      <c r="F6464" s="1" t="s">
        <v>4343</v>
      </c>
      <c r="G6464" s="1" t="s">
        <v>4344</v>
      </c>
    </row>
    <row r="6465" spans="1:7" x14ac:dyDescent="0.25">
      <c r="A6465" s="1">
        <v>23200109</v>
      </c>
      <c r="B6465" s="1" t="s">
        <v>16125</v>
      </c>
      <c r="C6465" s="1" t="s">
        <v>16126</v>
      </c>
      <c r="D6465" s="1" t="s">
        <v>16127</v>
      </c>
      <c r="E6465" s="1" t="s">
        <v>65</v>
      </c>
      <c r="F6465" s="1" t="s">
        <v>4343</v>
      </c>
      <c r="G6465" s="1" t="s">
        <v>4344</v>
      </c>
    </row>
    <row r="6466" spans="1:7" x14ac:dyDescent="0.25">
      <c r="A6466" s="1">
        <v>23200110</v>
      </c>
      <c r="B6466" s="1" t="s">
        <v>16128</v>
      </c>
      <c r="C6466" s="1" t="s">
        <v>16129</v>
      </c>
      <c r="D6466" s="1" t="s">
        <v>16130</v>
      </c>
      <c r="E6466" s="1" t="s">
        <v>65</v>
      </c>
      <c r="F6466" s="1" t="s">
        <v>16093</v>
      </c>
      <c r="G6466" s="1" t="s">
        <v>16094</v>
      </c>
    </row>
    <row r="6467" spans="1:7" x14ac:dyDescent="0.25">
      <c r="A6467" s="1">
        <v>23200112</v>
      </c>
      <c r="B6467" s="1" t="s">
        <v>16131</v>
      </c>
      <c r="C6467" s="1" t="s">
        <v>16132</v>
      </c>
      <c r="D6467" s="1" t="s">
        <v>16133</v>
      </c>
      <c r="E6467" s="1" t="s">
        <v>66</v>
      </c>
      <c r="F6467" s="1" t="s">
        <v>3331</v>
      </c>
      <c r="G6467" s="1" t="s">
        <v>3332</v>
      </c>
    </row>
    <row r="6468" spans="1:7" x14ac:dyDescent="0.25">
      <c r="A6468" s="1">
        <v>23200113</v>
      </c>
      <c r="B6468" s="1" t="s">
        <v>16134</v>
      </c>
      <c r="C6468" s="1" t="s">
        <v>16135</v>
      </c>
      <c r="D6468" s="1" t="s">
        <v>16136</v>
      </c>
      <c r="E6468" s="1" t="s">
        <v>65</v>
      </c>
      <c r="F6468" s="1" t="s">
        <v>2483</v>
      </c>
      <c r="G6468" s="1" t="s">
        <v>2484</v>
      </c>
    </row>
    <row r="6469" spans="1:7" x14ac:dyDescent="0.25">
      <c r="A6469" s="1">
        <v>23200114</v>
      </c>
      <c r="B6469" s="1" t="s">
        <v>16137</v>
      </c>
      <c r="C6469" s="1" t="s">
        <v>16138</v>
      </c>
      <c r="D6469" s="1" t="s">
        <v>16139</v>
      </c>
      <c r="E6469" s="1" t="s">
        <v>65</v>
      </c>
      <c r="F6469" s="1" t="s">
        <v>2483</v>
      </c>
      <c r="G6469" s="1" t="s">
        <v>2484</v>
      </c>
    </row>
    <row r="6470" spans="1:7" x14ac:dyDescent="0.25">
      <c r="A6470" s="1">
        <v>23200115</v>
      </c>
      <c r="B6470" s="1" t="s">
        <v>16140</v>
      </c>
      <c r="C6470" s="1" t="s">
        <v>16141</v>
      </c>
      <c r="D6470" s="1" t="s">
        <v>16142</v>
      </c>
      <c r="E6470" s="1" t="s">
        <v>65</v>
      </c>
      <c r="F6470" s="1" t="s">
        <v>16143</v>
      </c>
      <c r="G6470" s="1" t="s">
        <v>16144</v>
      </c>
    </row>
    <row r="6471" spans="1:7" x14ac:dyDescent="0.25">
      <c r="A6471" s="1">
        <v>23200116</v>
      </c>
      <c r="B6471" s="1" t="s">
        <v>16145</v>
      </c>
      <c r="C6471" s="1" t="s">
        <v>16146</v>
      </c>
      <c r="D6471" s="1" t="s">
        <v>16147</v>
      </c>
      <c r="E6471" s="1" t="s">
        <v>65</v>
      </c>
      <c r="F6471" s="1" t="s">
        <v>16143</v>
      </c>
      <c r="G6471" s="1" t="s">
        <v>16144</v>
      </c>
    </row>
    <row r="6472" spans="1:7" x14ac:dyDescent="0.25">
      <c r="A6472" s="1">
        <v>23200117</v>
      </c>
      <c r="B6472" s="1" t="s">
        <v>16148</v>
      </c>
      <c r="C6472" s="1" t="s">
        <v>16149</v>
      </c>
      <c r="D6472" s="1" t="s">
        <v>16150</v>
      </c>
      <c r="E6472" s="1" t="s">
        <v>66</v>
      </c>
      <c r="F6472" s="1" t="s">
        <v>16143</v>
      </c>
      <c r="G6472" s="1" t="s">
        <v>16144</v>
      </c>
    </row>
    <row r="6473" spans="1:7" x14ac:dyDescent="0.25">
      <c r="A6473" s="1">
        <v>23200118</v>
      </c>
      <c r="B6473" s="1" t="s">
        <v>16151</v>
      </c>
      <c r="C6473" s="1" t="s">
        <v>16152</v>
      </c>
      <c r="D6473" s="1" t="s">
        <v>16153</v>
      </c>
      <c r="E6473" s="1" t="s">
        <v>65</v>
      </c>
      <c r="F6473" s="1" t="s">
        <v>16143</v>
      </c>
      <c r="G6473" s="1" t="s">
        <v>16144</v>
      </c>
    </row>
    <row r="6474" spans="1:7" x14ac:dyDescent="0.25">
      <c r="A6474" s="1">
        <v>23200119</v>
      </c>
      <c r="B6474" s="1" t="s">
        <v>16154</v>
      </c>
      <c r="C6474" s="1" t="s">
        <v>16155</v>
      </c>
      <c r="D6474" s="1" t="s">
        <v>16156</v>
      </c>
      <c r="E6474" s="1" t="s">
        <v>65</v>
      </c>
      <c r="F6474" s="1" t="s">
        <v>2483</v>
      </c>
      <c r="G6474" s="1" t="s">
        <v>2484</v>
      </c>
    </row>
    <row r="6475" spans="1:7" x14ac:dyDescent="0.25">
      <c r="A6475" s="1">
        <v>23200120</v>
      </c>
      <c r="B6475" s="1" t="s">
        <v>16157</v>
      </c>
      <c r="C6475" s="1" t="s">
        <v>16158</v>
      </c>
      <c r="D6475" s="1" t="s">
        <v>16159</v>
      </c>
      <c r="E6475" s="1" t="s">
        <v>65</v>
      </c>
      <c r="F6475" s="1" t="s">
        <v>2483</v>
      </c>
      <c r="G6475" s="1" t="s">
        <v>2484</v>
      </c>
    </row>
    <row r="6476" spans="1:7" x14ac:dyDescent="0.25">
      <c r="A6476" s="1">
        <v>23200121</v>
      </c>
      <c r="B6476" s="1" t="s">
        <v>16160</v>
      </c>
      <c r="C6476" s="1" t="s">
        <v>16161</v>
      </c>
      <c r="D6476" s="1" t="s">
        <v>16162</v>
      </c>
      <c r="E6476" s="1" t="s">
        <v>65</v>
      </c>
      <c r="F6476" s="1" t="s">
        <v>2397</v>
      </c>
      <c r="G6476" s="1" t="s">
        <v>2398</v>
      </c>
    </row>
    <row r="6477" spans="1:7" x14ac:dyDescent="0.25">
      <c r="A6477" s="1">
        <v>23200124</v>
      </c>
      <c r="B6477" s="1" t="s">
        <v>1784</v>
      </c>
      <c r="C6477" s="1" t="s">
        <v>16163</v>
      </c>
      <c r="D6477" s="1" t="s">
        <v>16164</v>
      </c>
      <c r="E6477" s="1" t="s">
        <v>65</v>
      </c>
      <c r="F6477" s="1" t="s">
        <v>2483</v>
      </c>
      <c r="G6477" s="1" t="s">
        <v>2484</v>
      </c>
    </row>
    <row r="6478" spans="1:7" x14ac:dyDescent="0.25">
      <c r="A6478" s="1">
        <v>23200126</v>
      </c>
      <c r="B6478" s="1" t="s">
        <v>16165</v>
      </c>
      <c r="C6478" s="1" t="s">
        <v>16166</v>
      </c>
      <c r="D6478" s="1" t="s">
        <v>16167</v>
      </c>
      <c r="E6478" s="1" t="s">
        <v>66</v>
      </c>
      <c r="F6478" s="1" t="s">
        <v>16168</v>
      </c>
      <c r="G6478" s="1" t="s">
        <v>16169</v>
      </c>
    </row>
    <row r="6479" spans="1:7" x14ac:dyDescent="0.25">
      <c r="A6479" s="1">
        <v>23200127</v>
      </c>
      <c r="B6479" s="1" t="s">
        <v>643</v>
      </c>
      <c r="C6479" s="1" t="s">
        <v>644</v>
      </c>
      <c r="D6479" s="1" t="s">
        <v>645</v>
      </c>
      <c r="E6479" s="1" t="s">
        <v>65</v>
      </c>
      <c r="F6479" s="1" t="s">
        <v>646</v>
      </c>
      <c r="G6479" s="1" t="s">
        <v>647</v>
      </c>
    </row>
    <row r="6480" spans="1:7" x14ac:dyDescent="0.25">
      <c r="A6480" s="1">
        <v>23200128</v>
      </c>
      <c r="B6480" s="1" t="s">
        <v>16170</v>
      </c>
      <c r="C6480" s="1" t="s">
        <v>16171</v>
      </c>
      <c r="D6480" s="1" t="s">
        <v>16172</v>
      </c>
      <c r="E6480" s="1" t="s">
        <v>65</v>
      </c>
      <c r="F6480" s="1" t="s">
        <v>679</v>
      </c>
      <c r="G6480" s="1" t="s">
        <v>680</v>
      </c>
    </row>
    <row r="6481" spans="1:7" x14ac:dyDescent="0.25">
      <c r="A6481" s="1">
        <v>23200129</v>
      </c>
      <c r="B6481" s="1" t="s">
        <v>16173</v>
      </c>
      <c r="C6481" s="1" t="s">
        <v>16174</v>
      </c>
      <c r="D6481" s="1" t="s">
        <v>16175</v>
      </c>
      <c r="E6481" s="1" t="s">
        <v>65</v>
      </c>
      <c r="F6481" s="1" t="s">
        <v>2397</v>
      </c>
      <c r="G6481" s="1" t="s">
        <v>2398</v>
      </c>
    </row>
    <row r="6482" spans="1:7" x14ac:dyDescent="0.25">
      <c r="A6482" s="1">
        <v>23200130</v>
      </c>
      <c r="B6482" s="1" t="s">
        <v>16176</v>
      </c>
      <c r="C6482" s="1" t="s">
        <v>16177</v>
      </c>
      <c r="D6482" s="1" t="s">
        <v>16178</v>
      </c>
      <c r="E6482" s="1" t="s">
        <v>65</v>
      </c>
      <c r="F6482" s="1" t="s">
        <v>679</v>
      </c>
      <c r="G6482" s="1" t="s">
        <v>680</v>
      </c>
    </row>
    <row r="6483" spans="1:7" x14ac:dyDescent="0.25">
      <c r="A6483" s="1">
        <v>23200131</v>
      </c>
      <c r="B6483" s="1" t="s">
        <v>16179</v>
      </c>
      <c r="C6483" s="1" t="s">
        <v>16180</v>
      </c>
      <c r="D6483" s="1" t="s">
        <v>16181</v>
      </c>
      <c r="E6483" s="1" t="s">
        <v>66</v>
      </c>
      <c r="F6483" s="1" t="s">
        <v>679</v>
      </c>
      <c r="G6483" s="1" t="s">
        <v>680</v>
      </c>
    </row>
    <row r="6484" spans="1:7" x14ac:dyDescent="0.25">
      <c r="A6484" s="1">
        <v>23200132</v>
      </c>
      <c r="B6484" s="1" t="s">
        <v>16182</v>
      </c>
      <c r="C6484" s="1" t="s">
        <v>16183</v>
      </c>
      <c r="D6484" s="1" t="s">
        <v>16184</v>
      </c>
      <c r="E6484" s="1" t="s">
        <v>66</v>
      </c>
      <c r="F6484" s="1" t="s">
        <v>679</v>
      </c>
      <c r="G6484" s="1" t="s">
        <v>680</v>
      </c>
    </row>
    <row r="6485" spans="1:7" x14ac:dyDescent="0.25">
      <c r="A6485" s="1">
        <v>23200133</v>
      </c>
      <c r="B6485" s="1" t="s">
        <v>16185</v>
      </c>
      <c r="C6485" s="1" t="s">
        <v>16186</v>
      </c>
      <c r="D6485" s="1" t="s">
        <v>16187</v>
      </c>
      <c r="E6485" s="1" t="s">
        <v>66</v>
      </c>
      <c r="F6485" s="1" t="s">
        <v>2397</v>
      </c>
      <c r="G6485" s="1" t="s">
        <v>2398</v>
      </c>
    </row>
    <row r="6486" spans="1:7" x14ac:dyDescent="0.25">
      <c r="A6486" s="1">
        <v>23200138</v>
      </c>
      <c r="B6486" s="1" t="s">
        <v>16188</v>
      </c>
      <c r="C6486" s="1" t="s">
        <v>16189</v>
      </c>
      <c r="D6486" s="1" t="s">
        <v>16190</v>
      </c>
      <c r="E6486" s="1" t="s">
        <v>65</v>
      </c>
      <c r="F6486" s="1" t="s">
        <v>2470</v>
      </c>
      <c r="G6486" s="1" t="s">
        <v>2471</v>
      </c>
    </row>
    <row r="6487" spans="1:7" x14ac:dyDescent="0.25">
      <c r="A6487" s="1">
        <v>23200140</v>
      </c>
      <c r="B6487" s="1" t="s">
        <v>16191</v>
      </c>
      <c r="C6487" s="1" t="s">
        <v>16192</v>
      </c>
      <c r="D6487" s="1" t="s">
        <v>16193</v>
      </c>
      <c r="E6487" s="1" t="s">
        <v>66</v>
      </c>
      <c r="F6487" s="1" t="s">
        <v>2397</v>
      </c>
      <c r="G6487" s="1" t="s">
        <v>2398</v>
      </c>
    </row>
    <row r="6488" spans="1:7" x14ac:dyDescent="0.25">
      <c r="A6488" s="1">
        <v>23200142</v>
      </c>
      <c r="B6488" s="1" t="s">
        <v>16194</v>
      </c>
      <c r="C6488" s="1" t="s">
        <v>16195</v>
      </c>
      <c r="D6488" s="1" t="s">
        <v>16196</v>
      </c>
      <c r="E6488" s="1" t="s">
        <v>65</v>
      </c>
      <c r="F6488" s="1" t="s">
        <v>2470</v>
      </c>
      <c r="G6488" s="1" t="s">
        <v>2471</v>
      </c>
    </row>
    <row r="6489" spans="1:7" x14ac:dyDescent="0.25">
      <c r="A6489" s="1">
        <v>23200143</v>
      </c>
      <c r="B6489" s="1" t="s">
        <v>16197</v>
      </c>
      <c r="C6489" s="1" t="s">
        <v>16198</v>
      </c>
      <c r="D6489" s="1" t="s">
        <v>16199</v>
      </c>
      <c r="E6489" s="1" t="s">
        <v>65</v>
      </c>
      <c r="F6489" s="1" t="s">
        <v>2470</v>
      </c>
      <c r="G6489" s="1" t="s">
        <v>2471</v>
      </c>
    </row>
    <row r="6490" spans="1:7" x14ac:dyDescent="0.25">
      <c r="A6490" s="1">
        <v>23200145</v>
      </c>
      <c r="B6490" s="1" t="s">
        <v>16200</v>
      </c>
      <c r="C6490" s="1" t="s">
        <v>16201</v>
      </c>
      <c r="D6490" s="1" t="s">
        <v>16202</v>
      </c>
      <c r="E6490" s="1" t="s">
        <v>66</v>
      </c>
      <c r="F6490" s="1" t="s">
        <v>16203</v>
      </c>
      <c r="G6490" s="1" t="s">
        <v>16204</v>
      </c>
    </row>
    <row r="6491" spans="1:7" x14ac:dyDescent="0.25">
      <c r="A6491" s="1">
        <v>23200146</v>
      </c>
      <c r="B6491" s="1" t="s">
        <v>16205</v>
      </c>
      <c r="C6491" s="1" t="s">
        <v>16206</v>
      </c>
      <c r="D6491" s="1" t="s">
        <v>16207</v>
      </c>
      <c r="E6491" s="1" t="s">
        <v>66</v>
      </c>
      <c r="F6491" s="1" t="s">
        <v>16208</v>
      </c>
      <c r="G6491" s="1" t="s">
        <v>16209</v>
      </c>
    </row>
    <row r="6492" spans="1:7" x14ac:dyDescent="0.25">
      <c r="A6492" s="1">
        <v>23200147</v>
      </c>
      <c r="B6492" s="1" t="s">
        <v>16210</v>
      </c>
      <c r="C6492" s="1" t="s">
        <v>16211</v>
      </c>
      <c r="D6492" s="1" t="s">
        <v>16212</v>
      </c>
      <c r="E6492" s="1" t="s">
        <v>65</v>
      </c>
      <c r="F6492" s="1" t="s">
        <v>16213</v>
      </c>
      <c r="G6492" s="1" t="s">
        <v>16214</v>
      </c>
    </row>
    <row r="6493" spans="1:7" x14ac:dyDescent="0.25">
      <c r="A6493" s="1">
        <v>23200149</v>
      </c>
      <c r="B6493" s="1" t="s">
        <v>16215</v>
      </c>
      <c r="C6493" s="1" t="s">
        <v>16216</v>
      </c>
      <c r="D6493" s="1" t="s">
        <v>16217</v>
      </c>
      <c r="E6493" s="1" t="s">
        <v>66</v>
      </c>
      <c r="F6493" s="1" t="s">
        <v>16046</v>
      </c>
      <c r="G6493" s="1" t="s">
        <v>16047</v>
      </c>
    </row>
    <row r="6494" spans="1:7" x14ac:dyDescent="0.25">
      <c r="A6494" s="1">
        <v>23200151</v>
      </c>
      <c r="B6494" s="1" t="s">
        <v>16218</v>
      </c>
      <c r="C6494" s="1" t="s">
        <v>16219</v>
      </c>
      <c r="D6494" s="1" t="s">
        <v>16220</v>
      </c>
      <c r="E6494" s="1" t="s">
        <v>66</v>
      </c>
      <c r="F6494" s="1" t="s">
        <v>646</v>
      </c>
      <c r="G6494" s="1" t="s">
        <v>647</v>
      </c>
    </row>
    <row r="6495" spans="1:7" x14ac:dyDescent="0.25">
      <c r="A6495" s="1">
        <v>23200153</v>
      </c>
      <c r="B6495" s="1" t="s">
        <v>665</v>
      </c>
      <c r="C6495" s="1" t="s">
        <v>666</v>
      </c>
      <c r="D6495" s="1" t="s">
        <v>667</v>
      </c>
      <c r="E6495" s="1" t="s">
        <v>66</v>
      </c>
      <c r="F6495" s="1" t="s">
        <v>668</v>
      </c>
      <c r="G6495" s="1" t="s">
        <v>669</v>
      </c>
    </row>
    <row r="6496" spans="1:7" x14ac:dyDescent="0.25">
      <c r="A6496" s="1">
        <v>23200156</v>
      </c>
      <c r="B6496" s="1" t="s">
        <v>16221</v>
      </c>
      <c r="C6496" s="1" t="s">
        <v>16222</v>
      </c>
      <c r="D6496" s="1" t="s">
        <v>16223</v>
      </c>
      <c r="E6496" s="1" t="s">
        <v>65</v>
      </c>
      <c r="F6496" s="1" t="s">
        <v>2483</v>
      </c>
      <c r="G6496" s="1" t="s">
        <v>2484</v>
      </c>
    </row>
    <row r="6497" spans="1:7" x14ac:dyDescent="0.25">
      <c r="A6497" s="1">
        <v>23200184</v>
      </c>
      <c r="B6497" s="1" t="s">
        <v>16224</v>
      </c>
      <c r="C6497" s="1" t="s">
        <v>16225</v>
      </c>
      <c r="D6497" s="1" t="s">
        <v>16226</v>
      </c>
      <c r="E6497" s="1" t="s">
        <v>66</v>
      </c>
      <c r="F6497" s="1" t="s">
        <v>16029</v>
      </c>
      <c r="G6497" s="1" t="s">
        <v>16030</v>
      </c>
    </row>
    <row r="6498" spans="1:7" x14ac:dyDescent="0.25">
      <c r="A6498" s="1">
        <v>23200185</v>
      </c>
      <c r="B6498" s="1" t="s">
        <v>16227</v>
      </c>
      <c r="C6498" s="1" t="s">
        <v>16228</v>
      </c>
      <c r="D6498" s="1" t="s">
        <v>16229</v>
      </c>
      <c r="E6498" s="1" t="s">
        <v>65</v>
      </c>
      <c r="F6498" s="1" t="s">
        <v>2483</v>
      </c>
      <c r="G6498" s="1" t="s">
        <v>2484</v>
      </c>
    </row>
    <row r="6499" spans="1:7" x14ac:dyDescent="0.25">
      <c r="A6499" s="1">
        <v>23200186</v>
      </c>
      <c r="B6499" s="1" t="s">
        <v>16230</v>
      </c>
      <c r="C6499" s="1" t="s">
        <v>16231</v>
      </c>
      <c r="D6499" s="1" t="s">
        <v>16232</v>
      </c>
      <c r="E6499" s="1" t="s">
        <v>65</v>
      </c>
      <c r="F6499" s="1" t="s">
        <v>2483</v>
      </c>
      <c r="G6499" s="1" t="s">
        <v>2484</v>
      </c>
    </row>
    <row r="6500" spans="1:7" x14ac:dyDescent="0.25">
      <c r="A6500" s="1">
        <v>23200187</v>
      </c>
      <c r="B6500" s="1" t="s">
        <v>16233</v>
      </c>
      <c r="C6500" s="1" t="s">
        <v>16234</v>
      </c>
      <c r="D6500" s="1" t="s">
        <v>16235</v>
      </c>
      <c r="E6500" s="1" t="s">
        <v>65</v>
      </c>
      <c r="F6500" s="1" t="s">
        <v>2483</v>
      </c>
      <c r="G6500" s="1" t="s">
        <v>2484</v>
      </c>
    </row>
    <row r="6501" spans="1:7" x14ac:dyDescent="0.25">
      <c r="A6501" s="1">
        <v>23200200</v>
      </c>
      <c r="B6501" s="1" t="s">
        <v>16236</v>
      </c>
      <c r="C6501" s="1" t="s">
        <v>16237</v>
      </c>
      <c r="D6501" s="1" t="s">
        <v>16238</v>
      </c>
      <c r="E6501" s="1" t="s">
        <v>66</v>
      </c>
      <c r="F6501" s="1" t="s">
        <v>16239</v>
      </c>
      <c r="G6501" s="1" t="s">
        <v>16240</v>
      </c>
    </row>
    <row r="6502" spans="1:7" x14ac:dyDescent="0.25">
      <c r="A6502" s="1">
        <v>23200229</v>
      </c>
      <c r="B6502" s="1" t="s">
        <v>16241</v>
      </c>
      <c r="C6502" s="1" t="s">
        <v>16242</v>
      </c>
      <c r="D6502" s="1" t="s">
        <v>16243</v>
      </c>
      <c r="E6502" s="1" t="s">
        <v>66</v>
      </c>
      <c r="F6502" s="1" t="s">
        <v>16208</v>
      </c>
      <c r="G6502" s="1" t="s">
        <v>16209</v>
      </c>
    </row>
    <row r="6503" spans="1:7" x14ac:dyDescent="0.25">
      <c r="A6503" s="1">
        <v>23200237</v>
      </c>
      <c r="B6503" s="1" t="s">
        <v>16244</v>
      </c>
      <c r="C6503" s="1" t="s">
        <v>16245</v>
      </c>
      <c r="D6503" s="1" t="s">
        <v>16246</v>
      </c>
      <c r="E6503" s="1" t="s">
        <v>66</v>
      </c>
      <c r="F6503" s="1" t="s">
        <v>16208</v>
      </c>
      <c r="G6503" s="1" t="s">
        <v>16209</v>
      </c>
    </row>
    <row r="6504" spans="1:7" x14ac:dyDescent="0.25">
      <c r="A6504" s="1">
        <v>23200246</v>
      </c>
      <c r="B6504" s="1" t="s">
        <v>16247</v>
      </c>
      <c r="C6504" s="1" t="s">
        <v>16248</v>
      </c>
      <c r="D6504" s="1" t="s">
        <v>16249</v>
      </c>
      <c r="E6504" s="1" t="s">
        <v>66</v>
      </c>
      <c r="F6504" s="1" t="s">
        <v>16029</v>
      </c>
      <c r="G6504" s="1" t="s">
        <v>16030</v>
      </c>
    </row>
    <row r="6505" spans="1:7" x14ac:dyDescent="0.25">
      <c r="A6505" s="1">
        <v>23200247</v>
      </c>
      <c r="B6505" s="1" t="s">
        <v>16250</v>
      </c>
      <c r="C6505" s="1" t="s">
        <v>16251</v>
      </c>
      <c r="D6505" s="1" t="s">
        <v>16252</v>
      </c>
      <c r="E6505" s="1" t="s">
        <v>66</v>
      </c>
      <c r="F6505" s="1" t="s">
        <v>16253</v>
      </c>
      <c r="G6505" s="1" t="s">
        <v>16254</v>
      </c>
    </row>
    <row r="6506" spans="1:7" x14ac:dyDescent="0.25">
      <c r="A6506" s="1">
        <v>23200248</v>
      </c>
      <c r="B6506" s="1" t="s">
        <v>16255</v>
      </c>
      <c r="C6506" s="1" t="s">
        <v>16256</v>
      </c>
      <c r="D6506" s="1" t="s">
        <v>16257</v>
      </c>
      <c r="E6506" s="1" t="s">
        <v>66</v>
      </c>
      <c r="F6506" s="1" t="s">
        <v>16046</v>
      </c>
      <c r="G6506" s="1" t="s">
        <v>16047</v>
      </c>
    </row>
    <row r="6507" spans="1:7" x14ac:dyDescent="0.25">
      <c r="A6507" s="1">
        <v>23200250</v>
      </c>
      <c r="B6507" s="1" t="s">
        <v>16258</v>
      </c>
      <c r="C6507" s="1" t="s">
        <v>16259</v>
      </c>
      <c r="D6507" s="1" t="s">
        <v>16260</v>
      </c>
      <c r="E6507" s="1" t="s">
        <v>66</v>
      </c>
      <c r="F6507" s="1" t="s">
        <v>16070</v>
      </c>
      <c r="G6507" s="1" t="s">
        <v>16071</v>
      </c>
    </row>
    <row r="6508" spans="1:7" x14ac:dyDescent="0.25">
      <c r="A6508" s="1">
        <v>23200252</v>
      </c>
      <c r="B6508" s="1" t="s">
        <v>16261</v>
      </c>
      <c r="C6508" s="1" t="s">
        <v>16262</v>
      </c>
      <c r="D6508" s="1" t="s">
        <v>16263</v>
      </c>
      <c r="E6508" s="1" t="s">
        <v>66</v>
      </c>
      <c r="F6508" s="1" t="s">
        <v>16046</v>
      </c>
      <c r="G6508" s="1" t="s">
        <v>16047</v>
      </c>
    </row>
    <row r="6509" spans="1:7" x14ac:dyDescent="0.25">
      <c r="A6509" s="1">
        <v>23350004</v>
      </c>
      <c r="B6509" s="1" t="s">
        <v>16264</v>
      </c>
      <c r="C6509" s="1" t="s">
        <v>16265</v>
      </c>
      <c r="D6509" s="1" t="s">
        <v>16266</v>
      </c>
      <c r="E6509" s="1" t="s">
        <v>66</v>
      </c>
      <c r="F6509" s="1" t="s">
        <v>16267</v>
      </c>
      <c r="G6509" s="1" t="s">
        <v>16268</v>
      </c>
    </row>
    <row r="6510" spans="1:7" x14ac:dyDescent="0.25">
      <c r="A6510" s="1">
        <v>23350008</v>
      </c>
      <c r="B6510" s="1" t="s">
        <v>16269</v>
      </c>
      <c r="C6510" s="1" t="s">
        <v>16270</v>
      </c>
      <c r="D6510" s="1" t="s">
        <v>16271</v>
      </c>
      <c r="E6510" s="1" t="s">
        <v>65</v>
      </c>
      <c r="F6510" s="1" t="s">
        <v>16272</v>
      </c>
      <c r="G6510" s="1" t="s">
        <v>16273</v>
      </c>
    </row>
    <row r="6511" spans="1:7" x14ac:dyDescent="0.25">
      <c r="A6511" s="1">
        <v>23350010</v>
      </c>
      <c r="B6511" s="1" t="s">
        <v>16274</v>
      </c>
      <c r="C6511" s="1" t="s">
        <v>16275</v>
      </c>
      <c r="D6511" s="1" t="s">
        <v>16276</v>
      </c>
      <c r="E6511" s="1" t="s">
        <v>65</v>
      </c>
      <c r="F6511" s="1" t="s">
        <v>16277</v>
      </c>
      <c r="G6511" s="1" t="s">
        <v>16278</v>
      </c>
    </row>
    <row r="6512" spans="1:7" x14ac:dyDescent="0.25">
      <c r="A6512" s="1">
        <v>23350011</v>
      </c>
      <c r="B6512" s="1" t="s">
        <v>16279</v>
      </c>
      <c r="C6512" s="1" t="s">
        <v>16280</v>
      </c>
      <c r="D6512" s="1" t="s">
        <v>16281</v>
      </c>
      <c r="E6512" s="1" t="s">
        <v>65</v>
      </c>
      <c r="F6512" s="1" t="s">
        <v>16272</v>
      </c>
      <c r="G6512" s="1" t="s">
        <v>16273</v>
      </c>
    </row>
    <row r="6513" spans="1:7" x14ac:dyDescent="0.25">
      <c r="A6513" s="1">
        <v>23350014</v>
      </c>
      <c r="B6513" s="1" t="s">
        <v>16282</v>
      </c>
      <c r="C6513" s="1" t="s">
        <v>16283</v>
      </c>
      <c r="D6513" s="1" t="s">
        <v>16284</v>
      </c>
      <c r="E6513" s="1" t="s">
        <v>66</v>
      </c>
      <c r="F6513" s="1" t="s">
        <v>16272</v>
      </c>
      <c r="G6513" s="1" t="s">
        <v>16273</v>
      </c>
    </row>
    <row r="6514" spans="1:7" x14ac:dyDescent="0.25">
      <c r="A6514" s="1">
        <v>23350017</v>
      </c>
      <c r="B6514" s="1" t="s">
        <v>16285</v>
      </c>
      <c r="C6514" s="1" t="s">
        <v>16286</v>
      </c>
      <c r="D6514" s="1" t="s">
        <v>16287</v>
      </c>
      <c r="E6514" s="1" t="s">
        <v>66</v>
      </c>
      <c r="F6514" s="1" t="s">
        <v>2143</v>
      </c>
      <c r="G6514" s="1" t="s">
        <v>2144</v>
      </c>
    </row>
    <row r="6515" spans="1:7" x14ac:dyDescent="0.25">
      <c r="A6515" s="1">
        <v>23350018</v>
      </c>
      <c r="B6515" s="1" t="s">
        <v>16288</v>
      </c>
      <c r="C6515" s="1" t="s">
        <v>16289</v>
      </c>
      <c r="D6515" s="1" t="s">
        <v>16290</v>
      </c>
      <c r="E6515" s="1" t="s">
        <v>66</v>
      </c>
      <c r="F6515" s="1" t="s">
        <v>16267</v>
      </c>
      <c r="G6515" s="1" t="s">
        <v>16268</v>
      </c>
    </row>
    <row r="6516" spans="1:7" x14ac:dyDescent="0.25">
      <c r="A6516" s="1">
        <v>23350022</v>
      </c>
      <c r="B6516" s="1" t="s">
        <v>16291</v>
      </c>
      <c r="C6516" s="1" t="s">
        <v>16292</v>
      </c>
      <c r="D6516" s="1" t="s">
        <v>16293</v>
      </c>
      <c r="E6516" s="1" t="s">
        <v>65</v>
      </c>
      <c r="F6516" s="1" t="s">
        <v>16294</v>
      </c>
      <c r="G6516" s="1" t="s">
        <v>16295</v>
      </c>
    </row>
    <row r="6517" spans="1:7" x14ac:dyDescent="0.25">
      <c r="A6517" s="1">
        <v>23350027</v>
      </c>
      <c r="B6517" s="1" t="s">
        <v>16296</v>
      </c>
      <c r="C6517" s="1" t="s">
        <v>16297</v>
      </c>
      <c r="D6517" s="1" t="s">
        <v>16298</v>
      </c>
      <c r="E6517" s="1" t="s">
        <v>65</v>
      </c>
      <c r="F6517" s="1" t="s">
        <v>16272</v>
      </c>
      <c r="G6517" s="1" t="s">
        <v>16273</v>
      </c>
    </row>
    <row r="6518" spans="1:7" x14ac:dyDescent="0.25">
      <c r="A6518" s="1">
        <v>23350028</v>
      </c>
      <c r="B6518" s="1" t="s">
        <v>16299</v>
      </c>
      <c r="C6518" s="1" t="s">
        <v>16300</v>
      </c>
      <c r="D6518" s="1" t="s">
        <v>16301</v>
      </c>
      <c r="E6518" s="1" t="s">
        <v>65</v>
      </c>
      <c r="F6518" s="1" t="s">
        <v>16302</v>
      </c>
      <c r="G6518" s="1" t="s">
        <v>16303</v>
      </c>
    </row>
    <row r="6519" spans="1:7" x14ac:dyDescent="0.25">
      <c r="A6519" s="1">
        <v>23350029</v>
      </c>
      <c r="B6519" s="1" t="s">
        <v>16304</v>
      </c>
      <c r="C6519" s="1" t="s">
        <v>16305</v>
      </c>
      <c r="D6519" s="1" t="s">
        <v>16306</v>
      </c>
      <c r="E6519" s="1" t="s">
        <v>65</v>
      </c>
      <c r="F6519" s="1" t="s">
        <v>16307</v>
      </c>
      <c r="G6519" s="1" t="s">
        <v>16308</v>
      </c>
    </row>
    <row r="6520" spans="1:7" x14ac:dyDescent="0.25">
      <c r="A6520" s="1">
        <v>23350030</v>
      </c>
      <c r="B6520" s="1" t="s">
        <v>16309</v>
      </c>
      <c r="C6520" s="1" t="s">
        <v>16310</v>
      </c>
      <c r="D6520" s="1" t="s">
        <v>16311</v>
      </c>
      <c r="E6520" s="1" t="s">
        <v>66</v>
      </c>
      <c r="F6520" s="1" t="s">
        <v>16267</v>
      </c>
      <c r="G6520" s="1" t="s">
        <v>16268</v>
      </c>
    </row>
    <row r="6521" spans="1:7" x14ac:dyDescent="0.25">
      <c r="A6521" s="1">
        <v>23350032</v>
      </c>
      <c r="B6521" s="1" t="s">
        <v>16312</v>
      </c>
      <c r="C6521" s="1" t="s">
        <v>16313</v>
      </c>
      <c r="D6521" s="1" t="s">
        <v>16314</v>
      </c>
      <c r="E6521" s="1" t="s">
        <v>65</v>
      </c>
      <c r="F6521" s="1" t="s">
        <v>16315</v>
      </c>
      <c r="G6521" s="1" t="s">
        <v>16316</v>
      </c>
    </row>
    <row r="6522" spans="1:7" x14ac:dyDescent="0.25">
      <c r="A6522" s="1">
        <v>23350035</v>
      </c>
      <c r="B6522" s="1" t="s">
        <v>16317</v>
      </c>
      <c r="C6522" s="1" t="s">
        <v>16318</v>
      </c>
      <c r="D6522" s="1" t="s">
        <v>16319</v>
      </c>
      <c r="E6522" s="1" t="s">
        <v>65</v>
      </c>
      <c r="F6522" s="1" t="s">
        <v>16272</v>
      </c>
      <c r="G6522" s="1" t="s">
        <v>16273</v>
      </c>
    </row>
    <row r="6523" spans="1:7" x14ac:dyDescent="0.25">
      <c r="A6523" s="1">
        <v>23350038</v>
      </c>
      <c r="B6523" s="1" t="s">
        <v>16320</v>
      </c>
      <c r="C6523" s="1" t="s">
        <v>16321</v>
      </c>
      <c r="D6523" s="1" t="s">
        <v>16322</v>
      </c>
      <c r="E6523" s="1" t="s">
        <v>66</v>
      </c>
      <c r="F6523" s="1" t="s">
        <v>16315</v>
      </c>
      <c r="G6523" s="1" t="s">
        <v>16316</v>
      </c>
    </row>
    <row r="6524" spans="1:7" x14ac:dyDescent="0.25">
      <c r="A6524" s="1">
        <v>23350039</v>
      </c>
      <c r="B6524" s="1" t="s">
        <v>16323</v>
      </c>
      <c r="C6524" s="1" t="s">
        <v>16324</v>
      </c>
      <c r="D6524" s="1" t="s">
        <v>16325</v>
      </c>
      <c r="E6524" s="1" t="s">
        <v>65</v>
      </c>
      <c r="F6524" s="1" t="s">
        <v>16272</v>
      </c>
      <c r="G6524" s="1" t="s">
        <v>16273</v>
      </c>
    </row>
    <row r="6525" spans="1:7" x14ac:dyDescent="0.25">
      <c r="A6525" s="1">
        <v>23350040</v>
      </c>
      <c r="B6525" s="1" t="s">
        <v>16326</v>
      </c>
      <c r="C6525" s="1" t="s">
        <v>16327</v>
      </c>
      <c r="D6525" s="1" t="s">
        <v>16328</v>
      </c>
      <c r="E6525" s="1" t="s">
        <v>66</v>
      </c>
      <c r="F6525" s="1" t="s">
        <v>2143</v>
      </c>
      <c r="G6525" s="1" t="s">
        <v>2144</v>
      </c>
    </row>
    <row r="6526" spans="1:7" x14ac:dyDescent="0.25">
      <c r="A6526" s="1">
        <v>23350041</v>
      </c>
      <c r="B6526" s="1" t="s">
        <v>16329</v>
      </c>
      <c r="C6526" s="1" t="s">
        <v>16330</v>
      </c>
      <c r="D6526" s="1" t="s">
        <v>16331</v>
      </c>
      <c r="E6526" s="1" t="s">
        <v>65</v>
      </c>
      <c r="F6526" s="1" t="s">
        <v>16332</v>
      </c>
      <c r="G6526" s="1" t="s">
        <v>16333</v>
      </c>
    </row>
    <row r="6527" spans="1:7" x14ac:dyDescent="0.25">
      <c r="A6527" s="1">
        <v>23350042</v>
      </c>
      <c r="B6527" s="1" t="s">
        <v>16334</v>
      </c>
      <c r="C6527" s="1" t="s">
        <v>16335</v>
      </c>
      <c r="D6527" s="1" t="s">
        <v>16336</v>
      </c>
      <c r="E6527" s="1" t="s">
        <v>65</v>
      </c>
      <c r="F6527" s="1" t="s">
        <v>2143</v>
      </c>
      <c r="G6527" s="1" t="s">
        <v>2144</v>
      </c>
    </row>
    <row r="6528" spans="1:7" x14ac:dyDescent="0.25">
      <c r="A6528" s="1">
        <v>23350043</v>
      </c>
      <c r="B6528" s="1" t="s">
        <v>16337</v>
      </c>
      <c r="C6528" s="1" t="s">
        <v>16338</v>
      </c>
      <c r="D6528" s="1" t="s">
        <v>16339</v>
      </c>
      <c r="E6528" s="1" t="s">
        <v>66</v>
      </c>
      <c r="F6528" s="1" t="s">
        <v>16272</v>
      </c>
      <c r="G6528" s="1" t="s">
        <v>16273</v>
      </c>
    </row>
    <row r="6529" spans="1:7" x14ac:dyDescent="0.25">
      <c r="A6529" s="1">
        <v>23350044</v>
      </c>
      <c r="B6529" s="1" t="s">
        <v>16340</v>
      </c>
      <c r="C6529" s="1" t="s">
        <v>16341</v>
      </c>
      <c r="D6529" s="1" t="s">
        <v>16342</v>
      </c>
      <c r="E6529" s="1" t="s">
        <v>65</v>
      </c>
      <c r="F6529" s="1" t="s">
        <v>16277</v>
      </c>
      <c r="G6529" s="1" t="s">
        <v>16278</v>
      </c>
    </row>
    <row r="6530" spans="1:7" x14ac:dyDescent="0.25">
      <c r="A6530" s="1">
        <v>23350045</v>
      </c>
      <c r="B6530" s="1" t="s">
        <v>16343</v>
      </c>
      <c r="C6530" s="1" t="s">
        <v>16344</v>
      </c>
      <c r="D6530" s="1" t="s">
        <v>16345</v>
      </c>
      <c r="E6530" s="1" t="s">
        <v>66</v>
      </c>
      <c r="F6530" s="1" t="s">
        <v>16272</v>
      </c>
      <c r="G6530" s="1" t="s">
        <v>16273</v>
      </c>
    </row>
    <row r="6531" spans="1:7" x14ac:dyDescent="0.25">
      <c r="A6531" s="1">
        <v>23350046</v>
      </c>
      <c r="B6531" s="1" t="s">
        <v>16346</v>
      </c>
      <c r="C6531" s="1" t="s">
        <v>16347</v>
      </c>
      <c r="D6531" s="1" t="s">
        <v>16348</v>
      </c>
      <c r="E6531" s="1" t="s">
        <v>66</v>
      </c>
      <c r="F6531" s="1" t="s">
        <v>16272</v>
      </c>
      <c r="G6531" s="1" t="s">
        <v>16273</v>
      </c>
    </row>
    <row r="6532" spans="1:7" x14ac:dyDescent="0.25">
      <c r="A6532" s="1">
        <v>23350047</v>
      </c>
      <c r="B6532" s="1" t="s">
        <v>16349</v>
      </c>
      <c r="C6532" s="1" t="s">
        <v>16350</v>
      </c>
      <c r="D6532" s="1" t="s">
        <v>16351</v>
      </c>
      <c r="E6532" s="1" t="s">
        <v>66</v>
      </c>
      <c r="F6532" s="1" t="s">
        <v>16352</v>
      </c>
      <c r="G6532" s="1" t="s">
        <v>16353</v>
      </c>
    </row>
    <row r="6533" spans="1:7" x14ac:dyDescent="0.25">
      <c r="A6533" s="1">
        <v>23350048</v>
      </c>
      <c r="B6533" s="1" t="s">
        <v>16354</v>
      </c>
      <c r="C6533" s="1" t="s">
        <v>16355</v>
      </c>
      <c r="D6533" s="1" t="s">
        <v>16356</v>
      </c>
      <c r="E6533" s="1" t="s">
        <v>66</v>
      </c>
      <c r="F6533" s="1" t="s">
        <v>16315</v>
      </c>
      <c r="G6533" s="1" t="s">
        <v>16316</v>
      </c>
    </row>
    <row r="6534" spans="1:7" x14ac:dyDescent="0.25">
      <c r="A6534" s="1">
        <v>23350049</v>
      </c>
      <c r="B6534" s="1" t="s">
        <v>16357</v>
      </c>
      <c r="C6534" s="1" t="s">
        <v>16358</v>
      </c>
      <c r="D6534" s="1" t="s">
        <v>16359</v>
      </c>
      <c r="E6534" s="1" t="s">
        <v>66</v>
      </c>
      <c r="F6534" s="1" t="s">
        <v>16360</v>
      </c>
      <c r="G6534" s="1" t="s">
        <v>16361</v>
      </c>
    </row>
    <row r="6535" spans="1:7" x14ac:dyDescent="0.25">
      <c r="A6535" s="1">
        <v>23360000</v>
      </c>
      <c r="B6535" s="1" t="s">
        <v>16362</v>
      </c>
      <c r="C6535" s="1" t="s">
        <v>16363</v>
      </c>
      <c r="D6535" s="1" t="s">
        <v>16364</v>
      </c>
      <c r="E6535" s="1" t="s">
        <v>65</v>
      </c>
      <c r="F6535" s="1" t="s">
        <v>16365</v>
      </c>
      <c r="G6535" s="1" t="s">
        <v>16366</v>
      </c>
    </row>
    <row r="6536" spans="1:7" x14ac:dyDescent="0.25">
      <c r="A6536" s="1">
        <v>23360001</v>
      </c>
      <c r="B6536" s="1" t="s">
        <v>16367</v>
      </c>
      <c r="C6536" s="1" t="s">
        <v>16368</v>
      </c>
      <c r="D6536" s="1" t="s">
        <v>16369</v>
      </c>
      <c r="E6536" s="1" t="s">
        <v>65</v>
      </c>
      <c r="F6536" s="1" t="s">
        <v>16370</v>
      </c>
      <c r="G6536" s="1" t="s">
        <v>16371</v>
      </c>
    </row>
    <row r="6537" spans="1:7" x14ac:dyDescent="0.25">
      <c r="A6537" s="1">
        <v>23360003</v>
      </c>
      <c r="B6537" s="1" t="s">
        <v>16372</v>
      </c>
      <c r="C6537" s="1" t="s">
        <v>16373</v>
      </c>
      <c r="D6537" s="1" t="s">
        <v>16374</v>
      </c>
      <c r="E6537" s="1" t="s">
        <v>66</v>
      </c>
      <c r="F6537" s="1" t="s">
        <v>16375</v>
      </c>
      <c r="G6537" s="1" t="s">
        <v>16376</v>
      </c>
    </row>
    <row r="6538" spans="1:7" x14ac:dyDescent="0.25">
      <c r="A6538" s="1">
        <v>23360004</v>
      </c>
      <c r="B6538" s="1" t="s">
        <v>16377</v>
      </c>
      <c r="C6538" s="1" t="s">
        <v>16378</v>
      </c>
      <c r="D6538" s="1" t="s">
        <v>16379</v>
      </c>
      <c r="E6538" s="1" t="s">
        <v>66</v>
      </c>
      <c r="F6538" s="1" t="s">
        <v>16380</v>
      </c>
      <c r="G6538" s="1" t="s">
        <v>16381</v>
      </c>
    </row>
    <row r="6539" spans="1:7" x14ac:dyDescent="0.25">
      <c r="A6539" s="1">
        <v>23360005</v>
      </c>
      <c r="B6539" s="1" t="s">
        <v>16382</v>
      </c>
      <c r="C6539" s="1" t="s">
        <v>16383</v>
      </c>
      <c r="D6539" s="1" t="s">
        <v>16384</v>
      </c>
      <c r="E6539" s="1" t="s">
        <v>66</v>
      </c>
      <c r="F6539" s="1" t="s">
        <v>16370</v>
      </c>
      <c r="G6539" s="1" t="s">
        <v>16371</v>
      </c>
    </row>
    <row r="6540" spans="1:7" x14ac:dyDescent="0.25">
      <c r="A6540" s="1">
        <v>23360006</v>
      </c>
      <c r="B6540" s="1" t="s">
        <v>16385</v>
      </c>
      <c r="C6540" s="1" t="s">
        <v>16386</v>
      </c>
      <c r="D6540" s="1" t="s">
        <v>16387</v>
      </c>
      <c r="E6540" s="1" t="s">
        <v>65</v>
      </c>
      <c r="F6540" s="1" t="s">
        <v>16388</v>
      </c>
      <c r="G6540" s="1" t="s">
        <v>16389</v>
      </c>
    </row>
    <row r="6541" spans="1:7" x14ac:dyDescent="0.25">
      <c r="A6541" s="1">
        <v>23360008</v>
      </c>
      <c r="B6541" s="1" t="s">
        <v>16390</v>
      </c>
      <c r="C6541" s="1" t="s">
        <v>16391</v>
      </c>
      <c r="D6541" s="1" t="s">
        <v>16392</v>
      </c>
      <c r="E6541" s="1" t="s">
        <v>65</v>
      </c>
      <c r="F6541" s="1" t="s">
        <v>16393</v>
      </c>
      <c r="G6541" s="1" t="s">
        <v>16394</v>
      </c>
    </row>
    <row r="6542" spans="1:7" x14ac:dyDescent="0.25">
      <c r="A6542" s="1">
        <v>23360009</v>
      </c>
      <c r="B6542" s="1" t="s">
        <v>16395</v>
      </c>
      <c r="C6542" s="1" t="s">
        <v>16396</v>
      </c>
      <c r="D6542" s="1" t="s">
        <v>16397</v>
      </c>
      <c r="E6542" s="1" t="s">
        <v>66</v>
      </c>
      <c r="F6542" s="1" t="s">
        <v>16375</v>
      </c>
      <c r="G6542" s="1" t="s">
        <v>16376</v>
      </c>
    </row>
    <row r="6543" spans="1:7" x14ac:dyDescent="0.25">
      <c r="A6543" s="1">
        <v>23360010</v>
      </c>
      <c r="B6543" s="1" t="s">
        <v>16398</v>
      </c>
      <c r="C6543" s="1" t="s">
        <v>16399</v>
      </c>
      <c r="D6543" s="1" t="s">
        <v>16400</v>
      </c>
      <c r="E6543" s="1" t="s">
        <v>66</v>
      </c>
      <c r="F6543" s="1" t="s">
        <v>16375</v>
      </c>
      <c r="G6543" s="1" t="s">
        <v>16376</v>
      </c>
    </row>
    <row r="6544" spans="1:7" x14ac:dyDescent="0.25">
      <c r="A6544" s="1">
        <v>23360011</v>
      </c>
      <c r="B6544" s="1" t="s">
        <v>16401</v>
      </c>
      <c r="C6544" s="1" t="s">
        <v>16402</v>
      </c>
      <c r="D6544" s="1" t="s">
        <v>16403</v>
      </c>
      <c r="E6544" s="1" t="s">
        <v>66</v>
      </c>
      <c r="F6544" s="1" t="s">
        <v>16375</v>
      </c>
      <c r="G6544" s="1" t="s">
        <v>16376</v>
      </c>
    </row>
    <row r="6545" spans="1:7" x14ac:dyDescent="0.25">
      <c r="A6545" s="1">
        <v>23360012</v>
      </c>
      <c r="B6545" s="1" t="s">
        <v>16404</v>
      </c>
      <c r="C6545" s="1" t="s">
        <v>16405</v>
      </c>
      <c r="D6545" s="1" t="s">
        <v>16406</v>
      </c>
      <c r="E6545" s="1" t="s">
        <v>66</v>
      </c>
      <c r="F6545" s="1" t="s">
        <v>16407</v>
      </c>
      <c r="G6545" s="1" t="s">
        <v>16408</v>
      </c>
    </row>
    <row r="6546" spans="1:7" x14ac:dyDescent="0.25">
      <c r="A6546" s="1">
        <v>23360013</v>
      </c>
      <c r="B6546" s="1" t="s">
        <v>16409</v>
      </c>
      <c r="C6546" s="1" t="s">
        <v>16410</v>
      </c>
      <c r="D6546" s="1" t="s">
        <v>16411</v>
      </c>
      <c r="E6546" s="1" t="s">
        <v>66</v>
      </c>
      <c r="F6546" s="1" t="s">
        <v>16407</v>
      </c>
      <c r="G6546" s="1" t="s">
        <v>16408</v>
      </c>
    </row>
    <row r="6547" spans="1:7" x14ac:dyDescent="0.25">
      <c r="A6547" s="1">
        <v>23360014</v>
      </c>
      <c r="B6547" s="1" t="s">
        <v>16412</v>
      </c>
      <c r="C6547" s="1" t="s">
        <v>16413</v>
      </c>
      <c r="D6547" s="1" t="s">
        <v>16414</v>
      </c>
      <c r="E6547" s="1" t="s">
        <v>66</v>
      </c>
      <c r="F6547" s="1" t="s">
        <v>16370</v>
      </c>
      <c r="G6547" s="1" t="s">
        <v>16371</v>
      </c>
    </row>
    <row r="6548" spans="1:7" x14ac:dyDescent="0.25">
      <c r="A6548" s="1">
        <v>23360015</v>
      </c>
      <c r="B6548" s="1" t="s">
        <v>16415</v>
      </c>
      <c r="C6548" s="1" t="s">
        <v>16416</v>
      </c>
      <c r="D6548" s="1" t="s">
        <v>16417</v>
      </c>
      <c r="E6548" s="1" t="s">
        <v>66</v>
      </c>
      <c r="F6548" s="1" t="s">
        <v>16370</v>
      </c>
      <c r="G6548" s="1" t="s">
        <v>16371</v>
      </c>
    </row>
    <row r="6549" spans="1:7" x14ac:dyDescent="0.25">
      <c r="A6549" s="1">
        <v>23360018</v>
      </c>
      <c r="B6549" s="1" t="s">
        <v>16418</v>
      </c>
      <c r="C6549" s="1" t="s">
        <v>16419</v>
      </c>
      <c r="D6549" s="1" t="s">
        <v>16420</v>
      </c>
      <c r="E6549" s="1" t="s">
        <v>65</v>
      </c>
      <c r="F6549" s="1" t="s">
        <v>16370</v>
      </c>
      <c r="G6549" s="1" t="s">
        <v>16371</v>
      </c>
    </row>
    <row r="6550" spans="1:7" x14ac:dyDescent="0.25">
      <c r="A6550" s="1">
        <v>23360019</v>
      </c>
      <c r="B6550" s="1" t="s">
        <v>16421</v>
      </c>
      <c r="C6550" s="1" t="s">
        <v>16422</v>
      </c>
      <c r="D6550" s="1" t="s">
        <v>16423</v>
      </c>
      <c r="E6550" s="1" t="s">
        <v>66</v>
      </c>
      <c r="F6550" s="1" t="s">
        <v>16375</v>
      </c>
      <c r="G6550" s="1" t="s">
        <v>16376</v>
      </c>
    </row>
    <row r="6551" spans="1:7" x14ac:dyDescent="0.25">
      <c r="A6551" s="1">
        <v>23360020</v>
      </c>
      <c r="B6551" s="1" t="s">
        <v>16424</v>
      </c>
      <c r="C6551" s="1" t="s">
        <v>16425</v>
      </c>
      <c r="D6551" s="1" t="s">
        <v>16426</v>
      </c>
      <c r="E6551" s="1" t="s">
        <v>66</v>
      </c>
      <c r="F6551" s="1" t="s">
        <v>16370</v>
      </c>
      <c r="G6551" s="1" t="s">
        <v>16371</v>
      </c>
    </row>
    <row r="6552" spans="1:7" x14ac:dyDescent="0.25">
      <c r="A6552" s="1">
        <v>23360021</v>
      </c>
      <c r="B6552" s="1" t="s">
        <v>16427</v>
      </c>
      <c r="C6552" s="1" t="s">
        <v>16428</v>
      </c>
      <c r="D6552" s="1" t="s">
        <v>16429</v>
      </c>
      <c r="E6552" s="1" t="s">
        <v>66</v>
      </c>
      <c r="F6552" s="1" t="s">
        <v>16370</v>
      </c>
      <c r="G6552" s="1" t="s">
        <v>16371</v>
      </c>
    </row>
    <row r="6553" spans="1:7" x14ac:dyDescent="0.25">
      <c r="A6553" s="1">
        <v>23360022</v>
      </c>
      <c r="B6553" s="1" t="s">
        <v>16430</v>
      </c>
      <c r="C6553" s="1" t="s">
        <v>16431</v>
      </c>
      <c r="D6553" s="1" t="s">
        <v>16432</v>
      </c>
      <c r="E6553" s="1" t="s">
        <v>66</v>
      </c>
      <c r="F6553" s="1" t="s">
        <v>16375</v>
      </c>
      <c r="G6553" s="1" t="s">
        <v>16376</v>
      </c>
    </row>
    <row r="6554" spans="1:7" x14ac:dyDescent="0.25">
      <c r="A6554" s="1">
        <v>23360023</v>
      </c>
      <c r="B6554" s="1" t="s">
        <v>16433</v>
      </c>
      <c r="C6554" s="1" t="s">
        <v>16434</v>
      </c>
      <c r="D6554" s="1" t="s">
        <v>16435</v>
      </c>
      <c r="E6554" s="1" t="s">
        <v>66</v>
      </c>
      <c r="F6554" s="1" t="s">
        <v>16375</v>
      </c>
      <c r="G6554" s="1" t="s">
        <v>16376</v>
      </c>
    </row>
    <row r="6555" spans="1:7" x14ac:dyDescent="0.25">
      <c r="A6555" s="1">
        <v>23360024</v>
      </c>
      <c r="B6555" s="1" t="s">
        <v>16436</v>
      </c>
      <c r="C6555" s="1" t="s">
        <v>16437</v>
      </c>
      <c r="D6555" s="1" t="s">
        <v>16438</v>
      </c>
      <c r="E6555" s="1" t="s">
        <v>66</v>
      </c>
      <c r="F6555" s="1" t="s">
        <v>16370</v>
      </c>
      <c r="G6555" s="1" t="s">
        <v>16371</v>
      </c>
    </row>
    <row r="6556" spans="1:7" x14ac:dyDescent="0.25">
      <c r="A6556" s="1">
        <v>23360025</v>
      </c>
      <c r="B6556" s="1" t="s">
        <v>16439</v>
      </c>
      <c r="C6556" s="1" t="s">
        <v>16440</v>
      </c>
      <c r="D6556" s="1" t="s">
        <v>16441</v>
      </c>
      <c r="E6556" s="1" t="s">
        <v>65</v>
      </c>
      <c r="F6556" s="1" t="s">
        <v>16370</v>
      </c>
      <c r="G6556" s="1" t="s">
        <v>16371</v>
      </c>
    </row>
    <row r="6557" spans="1:7" x14ac:dyDescent="0.25">
      <c r="A6557" s="1">
        <v>23360026</v>
      </c>
      <c r="B6557" s="1" t="s">
        <v>16442</v>
      </c>
      <c r="C6557" s="1" t="s">
        <v>16443</v>
      </c>
      <c r="D6557" s="1" t="s">
        <v>16444</v>
      </c>
      <c r="E6557" s="1" t="s">
        <v>66</v>
      </c>
      <c r="F6557" s="1" t="s">
        <v>16375</v>
      </c>
      <c r="G6557" s="1" t="s">
        <v>16376</v>
      </c>
    </row>
    <row r="6558" spans="1:7" x14ac:dyDescent="0.25">
      <c r="A6558" s="1">
        <v>23360028</v>
      </c>
      <c r="B6558" s="1" t="s">
        <v>16445</v>
      </c>
      <c r="C6558" s="1" t="s">
        <v>16446</v>
      </c>
      <c r="D6558" s="1" t="s">
        <v>16447</v>
      </c>
      <c r="E6558" s="1" t="s">
        <v>66</v>
      </c>
      <c r="F6558" s="1" t="s">
        <v>16370</v>
      </c>
      <c r="G6558" s="1" t="s">
        <v>16371</v>
      </c>
    </row>
    <row r="6559" spans="1:7" x14ac:dyDescent="0.25">
      <c r="A6559" s="1">
        <v>23360030</v>
      </c>
      <c r="B6559" s="1" t="s">
        <v>16448</v>
      </c>
      <c r="C6559" s="1" t="s">
        <v>16449</v>
      </c>
      <c r="D6559" s="1" t="s">
        <v>16450</v>
      </c>
      <c r="E6559" s="1" t="s">
        <v>66</v>
      </c>
      <c r="F6559" s="1" t="s">
        <v>16375</v>
      </c>
      <c r="G6559" s="1" t="s">
        <v>16376</v>
      </c>
    </row>
    <row r="6560" spans="1:7" x14ac:dyDescent="0.25">
      <c r="A6560" s="1">
        <v>23360031</v>
      </c>
      <c r="B6560" s="1" t="s">
        <v>16451</v>
      </c>
      <c r="C6560" s="1" t="s">
        <v>16452</v>
      </c>
      <c r="D6560" s="1" t="s">
        <v>16453</v>
      </c>
      <c r="E6560" s="1" t="s">
        <v>66</v>
      </c>
      <c r="F6560" s="1" t="s">
        <v>16375</v>
      </c>
      <c r="G6560" s="1" t="s">
        <v>16376</v>
      </c>
    </row>
    <row r="6561" spans="1:7" x14ac:dyDescent="0.25">
      <c r="A6561" s="1">
        <v>23360036</v>
      </c>
      <c r="B6561" s="1" t="s">
        <v>16454</v>
      </c>
      <c r="C6561" s="1" t="s">
        <v>16455</v>
      </c>
      <c r="D6561" s="1" t="s">
        <v>16456</v>
      </c>
      <c r="E6561" s="1" t="s">
        <v>65</v>
      </c>
      <c r="F6561" s="1" t="s">
        <v>16365</v>
      </c>
      <c r="G6561" s="1" t="s">
        <v>16366</v>
      </c>
    </row>
    <row r="6562" spans="1:7" x14ac:dyDescent="0.25">
      <c r="A6562" s="1">
        <v>23360037</v>
      </c>
      <c r="B6562" s="1" t="s">
        <v>16377</v>
      </c>
      <c r="C6562" s="1" t="s">
        <v>16457</v>
      </c>
      <c r="D6562" s="1" t="s">
        <v>16379</v>
      </c>
      <c r="E6562" s="1" t="s">
        <v>66</v>
      </c>
      <c r="F6562" s="1" t="s">
        <v>16380</v>
      </c>
      <c r="G6562" s="1" t="s">
        <v>16381</v>
      </c>
    </row>
    <row r="6563" spans="1:7" x14ac:dyDescent="0.25">
      <c r="A6563" s="1">
        <v>23360038</v>
      </c>
      <c r="B6563" s="1" t="s">
        <v>16458</v>
      </c>
      <c r="C6563" s="1" t="s">
        <v>16459</v>
      </c>
      <c r="D6563" s="1" t="s">
        <v>16460</v>
      </c>
      <c r="E6563" s="1" t="s">
        <v>66</v>
      </c>
      <c r="F6563" s="1" t="s">
        <v>16365</v>
      </c>
      <c r="G6563" s="1" t="s">
        <v>16366</v>
      </c>
    </row>
    <row r="6564" spans="1:7" x14ac:dyDescent="0.25">
      <c r="A6564" s="1">
        <v>23360039</v>
      </c>
      <c r="B6564" s="1" t="s">
        <v>16461</v>
      </c>
      <c r="C6564" s="1" t="s">
        <v>16462</v>
      </c>
      <c r="D6564" s="1" t="s">
        <v>16463</v>
      </c>
      <c r="E6564" s="1" t="s">
        <v>66</v>
      </c>
      <c r="F6564" s="1" t="s">
        <v>16375</v>
      </c>
      <c r="G6564" s="1" t="s">
        <v>16376</v>
      </c>
    </row>
    <row r="6565" spans="1:7" x14ac:dyDescent="0.25">
      <c r="A6565" s="1">
        <v>23360040</v>
      </c>
      <c r="B6565" s="1" t="s">
        <v>16464</v>
      </c>
      <c r="C6565" s="1" t="s">
        <v>16465</v>
      </c>
      <c r="D6565" s="1" t="s">
        <v>16466</v>
      </c>
      <c r="E6565" s="1" t="s">
        <v>65</v>
      </c>
      <c r="F6565" s="1" t="s">
        <v>16467</v>
      </c>
      <c r="G6565" s="1" t="s">
        <v>16468</v>
      </c>
    </row>
    <row r="6566" spans="1:7" x14ac:dyDescent="0.25">
      <c r="A6566" s="1">
        <v>23360041</v>
      </c>
      <c r="B6566" s="1" t="s">
        <v>16469</v>
      </c>
      <c r="C6566" s="1" t="s">
        <v>16470</v>
      </c>
      <c r="D6566" s="1" t="s">
        <v>16471</v>
      </c>
      <c r="E6566" s="1" t="s">
        <v>65</v>
      </c>
      <c r="F6566" s="1" t="s">
        <v>16370</v>
      </c>
      <c r="G6566" s="1" t="s">
        <v>16371</v>
      </c>
    </row>
    <row r="6567" spans="1:7" x14ac:dyDescent="0.25">
      <c r="A6567" s="1">
        <v>23360042</v>
      </c>
      <c r="B6567" s="1" t="s">
        <v>16472</v>
      </c>
      <c r="C6567" s="1" t="s">
        <v>16473</v>
      </c>
      <c r="D6567" s="1" t="s">
        <v>16474</v>
      </c>
      <c r="E6567" s="1" t="s">
        <v>66</v>
      </c>
      <c r="F6567" s="1" t="s">
        <v>16380</v>
      </c>
      <c r="G6567" s="1" t="s">
        <v>16381</v>
      </c>
    </row>
    <row r="6568" spans="1:7" x14ac:dyDescent="0.25">
      <c r="A6568" s="1">
        <v>23360043</v>
      </c>
      <c r="B6568" s="1" t="s">
        <v>16475</v>
      </c>
      <c r="C6568" s="1" t="s">
        <v>16476</v>
      </c>
      <c r="D6568" s="1" t="s">
        <v>16477</v>
      </c>
      <c r="E6568" s="1" t="s">
        <v>65</v>
      </c>
      <c r="F6568" s="1" t="s">
        <v>16393</v>
      </c>
      <c r="G6568" s="1" t="s">
        <v>16394</v>
      </c>
    </row>
    <row r="6569" spans="1:7" x14ac:dyDescent="0.25">
      <c r="A6569" s="1">
        <v>23370000</v>
      </c>
      <c r="B6569" s="1" t="s">
        <v>16478</v>
      </c>
      <c r="C6569" s="1" t="s">
        <v>16479</v>
      </c>
      <c r="D6569" s="1" t="s">
        <v>16480</v>
      </c>
      <c r="E6569" s="1" t="s">
        <v>65</v>
      </c>
      <c r="F6569" s="1" t="s">
        <v>16481</v>
      </c>
      <c r="G6569" s="1" t="s">
        <v>16482</v>
      </c>
    </row>
    <row r="6570" spans="1:7" x14ac:dyDescent="0.25">
      <c r="A6570" s="1">
        <v>23370001</v>
      </c>
      <c r="B6570" s="1" t="s">
        <v>16483</v>
      </c>
      <c r="C6570" s="1" t="s">
        <v>16484</v>
      </c>
      <c r="D6570" s="1" t="s">
        <v>16485</v>
      </c>
      <c r="E6570" s="1" t="s">
        <v>65</v>
      </c>
      <c r="F6570" s="1" t="s">
        <v>16481</v>
      </c>
      <c r="G6570" s="1" t="s">
        <v>16482</v>
      </c>
    </row>
    <row r="6571" spans="1:7" x14ac:dyDescent="0.25">
      <c r="A6571" s="1">
        <v>23370003</v>
      </c>
      <c r="B6571" s="1" t="s">
        <v>16486</v>
      </c>
      <c r="C6571" s="1" t="s">
        <v>16487</v>
      </c>
      <c r="D6571" s="1" t="s">
        <v>16488</v>
      </c>
      <c r="E6571" s="1" t="s">
        <v>65</v>
      </c>
      <c r="F6571" s="1" t="s">
        <v>16481</v>
      </c>
      <c r="G6571" s="1" t="s">
        <v>16482</v>
      </c>
    </row>
    <row r="6572" spans="1:7" x14ac:dyDescent="0.25">
      <c r="A6572" s="1">
        <v>23370005</v>
      </c>
      <c r="B6572" s="1" t="s">
        <v>16489</v>
      </c>
      <c r="C6572" s="1" t="s">
        <v>16490</v>
      </c>
      <c r="D6572" s="1" t="s">
        <v>16491</v>
      </c>
      <c r="E6572" s="1" t="s">
        <v>65</v>
      </c>
      <c r="F6572" s="1" t="s">
        <v>16481</v>
      </c>
      <c r="G6572" s="1" t="s">
        <v>16482</v>
      </c>
    </row>
    <row r="6573" spans="1:7" x14ac:dyDescent="0.25">
      <c r="A6573" s="1">
        <v>23370007</v>
      </c>
      <c r="B6573" s="1" t="s">
        <v>16492</v>
      </c>
      <c r="C6573" s="1" t="s">
        <v>16493</v>
      </c>
      <c r="D6573" s="1" t="s">
        <v>16494</v>
      </c>
      <c r="E6573" s="1" t="s">
        <v>66</v>
      </c>
      <c r="F6573" s="1" t="s">
        <v>16481</v>
      </c>
      <c r="G6573" s="1" t="s">
        <v>16482</v>
      </c>
    </row>
    <row r="6574" spans="1:7" x14ac:dyDescent="0.25">
      <c r="A6574" s="1">
        <v>23370009</v>
      </c>
      <c r="B6574" s="1" t="s">
        <v>16495</v>
      </c>
      <c r="C6574" s="1" t="s">
        <v>16496</v>
      </c>
      <c r="D6574" s="1" t="s">
        <v>16497</v>
      </c>
      <c r="E6574" s="1" t="s">
        <v>66</v>
      </c>
      <c r="F6574" s="1" t="s">
        <v>16498</v>
      </c>
      <c r="G6574" s="1" t="s">
        <v>16499</v>
      </c>
    </row>
    <row r="6575" spans="1:7" x14ac:dyDescent="0.25">
      <c r="A6575" s="1">
        <v>23370010</v>
      </c>
      <c r="B6575" s="1" t="s">
        <v>16500</v>
      </c>
      <c r="C6575" s="1" t="s">
        <v>16501</v>
      </c>
      <c r="D6575" s="1" t="s">
        <v>16502</v>
      </c>
      <c r="E6575" s="1" t="s">
        <v>66</v>
      </c>
      <c r="F6575" s="1" t="s">
        <v>16498</v>
      </c>
      <c r="G6575" s="1" t="s">
        <v>16499</v>
      </c>
    </row>
    <row r="6576" spans="1:7" x14ac:dyDescent="0.25">
      <c r="A6576" s="1">
        <v>23370014</v>
      </c>
      <c r="B6576" s="1" t="s">
        <v>16503</v>
      </c>
      <c r="C6576" s="1" t="s">
        <v>16504</v>
      </c>
      <c r="D6576" s="1" t="s">
        <v>16505</v>
      </c>
      <c r="E6576" s="1" t="s">
        <v>65</v>
      </c>
      <c r="F6576" s="1" t="s">
        <v>16506</v>
      </c>
      <c r="G6576" s="1" t="s">
        <v>16507</v>
      </c>
    </row>
    <row r="6577" spans="1:7" x14ac:dyDescent="0.25">
      <c r="A6577" s="1">
        <v>23370016</v>
      </c>
      <c r="B6577" s="1" t="s">
        <v>16508</v>
      </c>
      <c r="C6577" s="1" t="s">
        <v>16509</v>
      </c>
      <c r="D6577" s="1" t="s">
        <v>16510</v>
      </c>
      <c r="E6577" s="1" t="s">
        <v>65</v>
      </c>
      <c r="F6577" s="1" t="s">
        <v>16506</v>
      </c>
      <c r="G6577" s="1" t="s">
        <v>16507</v>
      </c>
    </row>
    <row r="6578" spans="1:7" x14ac:dyDescent="0.25">
      <c r="A6578" s="1">
        <v>23370017</v>
      </c>
      <c r="B6578" s="1" t="s">
        <v>16511</v>
      </c>
      <c r="C6578" s="1" t="s">
        <v>16512</v>
      </c>
      <c r="D6578" s="1" t="s">
        <v>16513</v>
      </c>
      <c r="E6578" s="1" t="s">
        <v>66</v>
      </c>
      <c r="F6578" s="1" t="s">
        <v>16514</v>
      </c>
      <c r="G6578" s="1" t="s">
        <v>16515</v>
      </c>
    </row>
    <row r="6579" spans="1:7" x14ac:dyDescent="0.25">
      <c r="A6579" s="1">
        <v>23370018</v>
      </c>
      <c r="B6579" s="1" t="s">
        <v>16516</v>
      </c>
      <c r="C6579" s="1" t="s">
        <v>16517</v>
      </c>
      <c r="D6579" s="1" t="s">
        <v>16518</v>
      </c>
      <c r="E6579" s="1" t="s">
        <v>66</v>
      </c>
      <c r="F6579" s="1" t="s">
        <v>16519</v>
      </c>
      <c r="G6579" s="1" t="s">
        <v>16520</v>
      </c>
    </row>
    <row r="6580" spans="1:7" x14ac:dyDescent="0.25">
      <c r="A6580" s="1">
        <v>23370019</v>
      </c>
      <c r="B6580" s="1" t="s">
        <v>16521</v>
      </c>
      <c r="C6580" s="1" t="s">
        <v>16522</v>
      </c>
      <c r="D6580" s="1" t="s">
        <v>16523</v>
      </c>
      <c r="E6580" s="1" t="s">
        <v>66</v>
      </c>
      <c r="F6580" s="1" t="s">
        <v>16514</v>
      </c>
      <c r="G6580" s="1" t="s">
        <v>16515</v>
      </c>
    </row>
    <row r="6581" spans="1:7" x14ac:dyDescent="0.25">
      <c r="A6581" s="1">
        <v>23370022</v>
      </c>
      <c r="B6581" s="1" t="s">
        <v>16524</v>
      </c>
      <c r="C6581" s="1" t="s">
        <v>16525</v>
      </c>
      <c r="D6581" s="1" t="s">
        <v>16526</v>
      </c>
      <c r="E6581" s="1" t="s">
        <v>65</v>
      </c>
      <c r="F6581" s="1" t="s">
        <v>16498</v>
      </c>
      <c r="G6581" s="1" t="s">
        <v>16499</v>
      </c>
    </row>
    <row r="6582" spans="1:7" x14ac:dyDescent="0.25">
      <c r="A6582" s="1">
        <v>23370023</v>
      </c>
      <c r="B6582" s="1" t="s">
        <v>16527</v>
      </c>
      <c r="C6582" s="1" t="s">
        <v>16528</v>
      </c>
      <c r="D6582" s="1" t="s">
        <v>16529</v>
      </c>
      <c r="E6582" s="1" t="s">
        <v>66</v>
      </c>
      <c r="F6582" s="1" t="s">
        <v>16530</v>
      </c>
      <c r="G6582" s="1" t="s">
        <v>16531</v>
      </c>
    </row>
    <row r="6583" spans="1:7" x14ac:dyDescent="0.25">
      <c r="A6583" s="1">
        <v>23370024</v>
      </c>
      <c r="B6583" s="1" t="s">
        <v>16532</v>
      </c>
      <c r="C6583" s="1" t="s">
        <v>16533</v>
      </c>
      <c r="D6583" s="1" t="s">
        <v>16534</v>
      </c>
      <c r="E6583" s="1" t="s">
        <v>66</v>
      </c>
      <c r="F6583" s="1" t="s">
        <v>16530</v>
      </c>
      <c r="G6583" s="1" t="s">
        <v>16531</v>
      </c>
    </row>
    <row r="6584" spans="1:7" x14ac:dyDescent="0.25">
      <c r="A6584" s="1">
        <v>23370027</v>
      </c>
      <c r="B6584" s="1" t="s">
        <v>16535</v>
      </c>
      <c r="C6584" s="1" t="s">
        <v>16536</v>
      </c>
      <c r="D6584" s="1" t="s">
        <v>16537</v>
      </c>
      <c r="E6584" s="1" t="s">
        <v>66</v>
      </c>
      <c r="F6584" s="1" t="s">
        <v>16530</v>
      </c>
      <c r="G6584" s="1" t="s">
        <v>16531</v>
      </c>
    </row>
    <row r="6585" spans="1:7" x14ac:dyDescent="0.25">
      <c r="A6585" s="1">
        <v>23370044</v>
      </c>
      <c r="B6585" s="1" t="s">
        <v>16538</v>
      </c>
      <c r="C6585" s="1" t="s">
        <v>16539</v>
      </c>
      <c r="D6585" s="1" t="s">
        <v>16540</v>
      </c>
      <c r="E6585" s="1" t="s">
        <v>66</v>
      </c>
      <c r="F6585" s="1" t="s">
        <v>16481</v>
      </c>
      <c r="G6585" s="1" t="s">
        <v>16482</v>
      </c>
    </row>
    <row r="6586" spans="1:7" x14ac:dyDescent="0.25">
      <c r="A6586" s="1">
        <v>23370045</v>
      </c>
      <c r="B6586" s="1" t="s">
        <v>16541</v>
      </c>
      <c r="C6586" s="1" t="s">
        <v>16542</v>
      </c>
      <c r="D6586" s="1" t="s">
        <v>16543</v>
      </c>
      <c r="E6586" s="1" t="s">
        <v>66</v>
      </c>
      <c r="F6586" s="1" t="s">
        <v>16506</v>
      </c>
      <c r="G6586" s="1" t="s">
        <v>16507</v>
      </c>
    </row>
    <row r="6587" spans="1:7" x14ac:dyDescent="0.25">
      <c r="A6587" s="1">
        <v>23370046</v>
      </c>
      <c r="B6587" s="1" t="s">
        <v>16544</v>
      </c>
      <c r="C6587" s="1" t="s">
        <v>16545</v>
      </c>
      <c r="D6587" s="1" t="s">
        <v>16546</v>
      </c>
      <c r="E6587" s="1" t="s">
        <v>65</v>
      </c>
      <c r="F6587" s="1" t="s">
        <v>16506</v>
      </c>
      <c r="G6587" s="1" t="s">
        <v>16507</v>
      </c>
    </row>
    <row r="6588" spans="1:7" x14ac:dyDescent="0.25">
      <c r="A6588" s="1">
        <v>23370047</v>
      </c>
      <c r="B6588" s="1" t="s">
        <v>16547</v>
      </c>
      <c r="C6588" s="1" t="s">
        <v>16548</v>
      </c>
      <c r="D6588" s="1" t="s">
        <v>16549</v>
      </c>
      <c r="E6588" s="1" t="s">
        <v>66</v>
      </c>
      <c r="F6588" s="1" t="s">
        <v>16550</v>
      </c>
      <c r="G6588" s="1" t="s">
        <v>16551</v>
      </c>
    </row>
    <row r="6589" spans="1:7" x14ac:dyDescent="0.25">
      <c r="A6589" s="1">
        <v>23370049</v>
      </c>
      <c r="B6589" s="1" t="s">
        <v>16552</v>
      </c>
      <c r="C6589" s="1" t="s">
        <v>16553</v>
      </c>
      <c r="D6589" s="1" t="s">
        <v>16554</v>
      </c>
      <c r="E6589" s="1" t="s">
        <v>66</v>
      </c>
      <c r="F6589" s="1" t="s">
        <v>16530</v>
      </c>
      <c r="G6589" s="1" t="s">
        <v>16531</v>
      </c>
    </row>
    <row r="6590" spans="1:7" x14ac:dyDescent="0.25">
      <c r="A6590" s="1">
        <v>23370051</v>
      </c>
      <c r="B6590" s="1" t="s">
        <v>16555</v>
      </c>
      <c r="C6590" s="1" t="s">
        <v>16556</v>
      </c>
      <c r="D6590" s="1" t="s">
        <v>16557</v>
      </c>
      <c r="E6590" s="1" t="s">
        <v>66</v>
      </c>
      <c r="F6590" s="1" t="s">
        <v>16550</v>
      </c>
      <c r="G6590" s="1" t="s">
        <v>16551</v>
      </c>
    </row>
    <row r="6591" spans="1:7" x14ac:dyDescent="0.25">
      <c r="A6591" s="1">
        <v>23370053</v>
      </c>
      <c r="B6591" s="1" t="s">
        <v>16558</v>
      </c>
      <c r="C6591" s="1" t="s">
        <v>16559</v>
      </c>
      <c r="D6591" s="1" t="s">
        <v>16560</v>
      </c>
      <c r="E6591" s="1" t="s">
        <v>66</v>
      </c>
      <c r="F6591" s="1" t="s">
        <v>16561</v>
      </c>
      <c r="G6591" s="1" t="s">
        <v>16562</v>
      </c>
    </row>
    <row r="6592" spans="1:7" x14ac:dyDescent="0.25">
      <c r="A6592" s="1">
        <v>23370054</v>
      </c>
      <c r="B6592" s="1" t="s">
        <v>16563</v>
      </c>
      <c r="C6592" s="1" t="s">
        <v>16564</v>
      </c>
      <c r="D6592" s="1" t="s">
        <v>16565</v>
      </c>
      <c r="E6592" s="1" t="s">
        <v>66</v>
      </c>
      <c r="F6592" s="1" t="s">
        <v>16561</v>
      </c>
      <c r="G6592" s="1" t="s">
        <v>16562</v>
      </c>
    </row>
    <row r="6593" spans="1:7" x14ac:dyDescent="0.25">
      <c r="A6593" s="1">
        <v>23370055</v>
      </c>
      <c r="B6593" s="1" t="s">
        <v>16566</v>
      </c>
      <c r="C6593" s="1" t="s">
        <v>16567</v>
      </c>
      <c r="D6593" s="1" t="s">
        <v>16568</v>
      </c>
      <c r="E6593" s="1" t="s">
        <v>66</v>
      </c>
      <c r="F6593" s="1" t="s">
        <v>16569</v>
      </c>
      <c r="G6593" s="1" t="s">
        <v>16570</v>
      </c>
    </row>
    <row r="6594" spans="1:7" x14ac:dyDescent="0.25">
      <c r="A6594" s="1">
        <v>23370059</v>
      </c>
      <c r="B6594" s="1" t="s">
        <v>16571</v>
      </c>
      <c r="C6594" s="1" t="s">
        <v>16572</v>
      </c>
      <c r="D6594" s="1" t="s">
        <v>16573</v>
      </c>
      <c r="E6594" s="1" t="s">
        <v>66</v>
      </c>
      <c r="F6594" s="1" t="s">
        <v>16481</v>
      </c>
      <c r="G6594" s="1" t="s">
        <v>16482</v>
      </c>
    </row>
    <row r="6595" spans="1:7" x14ac:dyDescent="0.25">
      <c r="A6595" s="1">
        <v>23370060</v>
      </c>
      <c r="B6595" s="1" t="s">
        <v>16574</v>
      </c>
      <c r="C6595" s="1" t="s">
        <v>16575</v>
      </c>
      <c r="D6595" s="1" t="s">
        <v>16576</v>
      </c>
      <c r="E6595" s="1" t="s">
        <v>66</v>
      </c>
      <c r="F6595" s="1" t="s">
        <v>16506</v>
      </c>
      <c r="G6595" s="1" t="s">
        <v>16507</v>
      </c>
    </row>
    <row r="6596" spans="1:7" x14ac:dyDescent="0.25">
      <c r="A6596" s="1">
        <v>23370061</v>
      </c>
      <c r="B6596" s="1" t="s">
        <v>16577</v>
      </c>
      <c r="C6596" s="1" t="s">
        <v>16578</v>
      </c>
      <c r="D6596" s="1" t="s">
        <v>16579</v>
      </c>
      <c r="E6596" s="1" t="s">
        <v>66</v>
      </c>
      <c r="F6596" s="1" t="s">
        <v>16506</v>
      </c>
      <c r="G6596" s="1" t="s">
        <v>16507</v>
      </c>
    </row>
    <row r="6597" spans="1:7" x14ac:dyDescent="0.25">
      <c r="A6597" s="1">
        <v>23370063</v>
      </c>
      <c r="B6597" s="1" t="s">
        <v>16580</v>
      </c>
      <c r="C6597" s="1" t="s">
        <v>16581</v>
      </c>
      <c r="D6597" s="1" t="s">
        <v>16582</v>
      </c>
      <c r="E6597" s="1" t="s">
        <v>66</v>
      </c>
      <c r="F6597" s="1" t="s">
        <v>3339</v>
      </c>
      <c r="G6597" s="1" t="s">
        <v>3340</v>
      </c>
    </row>
    <row r="6598" spans="1:7" x14ac:dyDescent="0.25">
      <c r="A6598" s="1">
        <v>23370064</v>
      </c>
      <c r="B6598" s="1" t="s">
        <v>16583</v>
      </c>
      <c r="C6598" s="1" t="s">
        <v>16584</v>
      </c>
      <c r="D6598" s="1" t="s">
        <v>16582</v>
      </c>
      <c r="E6598" s="1" t="s">
        <v>66</v>
      </c>
      <c r="F6598" s="1" t="s">
        <v>3339</v>
      </c>
      <c r="G6598" s="1" t="s">
        <v>3340</v>
      </c>
    </row>
    <row r="6599" spans="1:7" x14ac:dyDescent="0.25">
      <c r="A6599" s="1">
        <v>23370067</v>
      </c>
      <c r="B6599" s="1" t="s">
        <v>16585</v>
      </c>
      <c r="C6599" s="1" t="s">
        <v>16586</v>
      </c>
      <c r="D6599" s="1" t="s">
        <v>16587</v>
      </c>
      <c r="E6599" s="1" t="s">
        <v>66</v>
      </c>
      <c r="F6599" s="1" t="s">
        <v>3339</v>
      </c>
      <c r="G6599" s="1" t="s">
        <v>3340</v>
      </c>
    </row>
    <row r="6600" spans="1:7" x14ac:dyDescent="0.25">
      <c r="A6600" s="1">
        <v>23370069</v>
      </c>
      <c r="B6600" s="1" t="s">
        <v>16552</v>
      </c>
      <c r="C6600" s="1" t="s">
        <v>16553</v>
      </c>
      <c r="D6600" s="1" t="s">
        <v>16554</v>
      </c>
      <c r="E6600" s="1" t="s">
        <v>66</v>
      </c>
      <c r="F6600" s="1" t="s">
        <v>16530</v>
      </c>
      <c r="G6600" s="1" t="s">
        <v>16531</v>
      </c>
    </row>
    <row r="6601" spans="1:7" x14ac:dyDescent="0.25">
      <c r="A6601" s="1">
        <v>23370070</v>
      </c>
      <c r="B6601" s="1" t="s">
        <v>16588</v>
      </c>
      <c r="C6601" s="1" t="s">
        <v>16589</v>
      </c>
      <c r="D6601" s="1" t="s">
        <v>16590</v>
      </c>
      <c r="E6601" s="1" t="s">
        <v>66</v>
      </c>
      <c r="F6601" s="1" t="s">
        <v>16591</v>
      </c>
      <c r="G6601" s="1" t="s">
        <v>16592</v>
      </c>
    </row>
    <row r="6602" spans="1:7" x14ac:dyDescent="0.25">
      <c r="A6602" s="1">
        <v>23370071</v>
      </c>
      <c r="B6602" s="1" t="s">
        <v>16593</v>
      </c>
      <c r="C6602" s="1" t="s">
        <v>16594</v>
      </c>
      <c r="D6602" s="1" t="s">
        <v>16595</v>
      </c>
      <c r="E6602" s="1" t="s">
        <v>66</v>
      </c>
      <c r="F6602" s="1" t="s">
        <v>16596</v>
      </c>
      <c r="G6602" s="1" t="s">
        <v>16597</v>
      </c>
    </row>
    <row r="6603" spans="1:7" x14ac:dyDescent="0.25">
      <c r="A6603" s="1">
        <v>23370073</v>
      </c>
      <c r="B6603" s="1" t="s">
        <v>16598</v>
      </c>
      <c r="C6603" s="1" t="s">
        <v>16599</v>
      </c>
      <c r="D6603" s="1" t="s">
        <v>16600</v>
      </c>
      <c r="E6603" s="1" t="s">
        <v>66</v>
      </c>
      <c r="F6603" s="1" t="s">
        <v>16550</v>
      </c>
      <c r="G6603" s="1" t="s">
        <v>16551</v>
      </c>
    </row>
    <row r="6604" spans="1:7" x14ac:dyDescent="0.25">
      <c r="A6604" s="1">
        <v>23370074</v>
      </c>
      <c r="B6604" s="1" t="s">
        <v>16601</v>
      </c>
      <c r="C6604" s="1" t="s">
        <v>16602</v>
      </c>
      <c r="D6604" s="1" t="s">
        <v>16603</v>
      </c>
      <c r="E6604" s="1" t="s">
        <v>66</v>
      </c>
      <c r="F6604" s="1" t="s">
        <v>16550</v>
      </c>
      <c r="G6604" s="1" t="s">
        <v>16551</v>
      </c>
    </row>
    <row r="6605" spans="1:7" x14ac:dyDescent="0.25">
      <c r="A6605" s="1">
        <v>23370081</v>
      </c>
      <c r="B6605" s="1" t="s">
        <v>16604</v>
      </c>
      <c r="C6605" s="1" t="s">
        <v>16605</v>
      </c>
      <c r="D6605" s="1" t="s">
        <v>16606</v>
      </c>
      <c r="E6605" s="1" t="s">
        <v>66</v>
      </c>
      <c r="F6605" s="1" t="s">
        <v>3934</v>
      </c>
      <c r="G6605" s="1" t="s">
        <v>3935</v>
      </c>
    </row>
    <row r="6606" spans="1:7" x14ac:dyDescent="0.25">
      <c r="A6606" s="1">
        <v>23370084</v>
      </c>
      <c r="B6606" s="1" t="s">
        <v>16607</v>
      </c>
      <c r="C6606" s="1" t="s">
        <v>16608</v>
      </c>
      <c r="D6606" s="1" t="s">
        <v>16609</v>
      </c>
      <c r="E6606" s="1" t="s">
        <v>66</v>
      </c>
      <c r="F6606" s="1" t="s">
        <v>16530</v>
      </c>
      <c r="G6606" s="1" t="s">
        <v>16531</v>
      </c>
    </row>
    <row r="6607" spans="1:7" x14ac:dyDescent="0.25">
      <c r="A6607" s="1">
        <v>23370085</v>
      </c>
      <c r="B6607" s="1" t="s">
        <v>16610</v>
      </c>
      <c r="C6607" s="1" t="s">
        <v>16611</v>
      </c>
      <c r="D6607" s="1" t="s">
        <v>16612</v>
      </c>
      <c r="E6607" s="1" t="s">
        <v>66</v>
      </c>
      <c r="F6607" s="1" t="s">
        <v>16506</v>
      </c>
      <c r="G6607" s="1" t="s">
        <v>16507</v>
      </c>
    </row>
    <row r="6608" spans="1:7" x14ac:dyDescent="0.25">
      <c r="A6608" s="1">
        <v>23370086</v>
      </c>
      <c r="B6608" s="1" t="s">
        <v>16613</v>
      </c>
      <c r="C6608" s="1" t="s">
        <v>16614</v>
      </c>
      <c r="D6608" s="1" t="s">
        <v>16615</v>
      </c>
      <c r="E6608" s="1" t="s">
        <v>66</v>
      </c>
      <c r="F6608" s="1" t="s">
        <v>16616</v>
      </c>
      <c r="G6608" s="1" t="s">
        <v>16617</v>
      </c>
    </row>
    <row r="6609" spans="1:7" x14ac:dyDescent="0.25">
      <c r="A6609" s="1">
        <v>23370087</v>
      </c>
      <c r="B6609" s="1" t="s">
        <v>16618</v>
      </c>
      <c r="C6609" s="1" t="s">
        <v>16605</v>
      </c>
      <c r="D6609" s="1" t="s">
        <v>16606</v>
      </c>
      <c r="E6609" s="1" t="s">
        <v>66</v>
      </c>
      <c r="F6609" s="1" t="s">
        <v>3934</v>
      </c>
      <c r="G6609" s="1" t="s">
        <v>3935</v>
      </c>
    </row>
    <row r="6610" spans="1:7" x14ac:dyDescent="0.25">
      <c r="A6610" s="1">
        <v>23380000</v>
      </c>
      <c r="B6610" s="1" t="s">
        <v>16619</v>
      </c>
      <c r="C6610" s="1" t="s">
        <v>16620</v>
      </c>
      <c r="D6610" s="1" t="s">
        <v>16621</v>
      </c>
      <c r="E6610" s="1" t="s">
        <v>66</v>
      </c>
      <c r="F6610" s="1" t="s">
        <v>16622</v>
      </c>
      <c r="G6610" s="1" t="s">
        <v>16623</v>
      </c>
    </row>
    <row r="6611" spans="1:7" x14ac:dyDescent="0.25">
      <c r="A6611" s="1">
        <v>23380001</v>
      </c>
      <c r="B6611" s="1" t="s">
        <v>16624</v>
      </c>
      <c r="C6611" s="1" t="s">
        <v>16625</v>
      </c>
      <c r="D6611" s="1" t="s">
        <v>16626</v>
      </c>
      <c r="E6611" s="1" t="s">
        <v>66</v>
      </c>
      <c r="F6611" s="1" t="s">
        <v>16627</v>
      </c>
      <c r="G6611" s="1" t="s">
        <v>16628</v>
      </c>
    </row>
    <row r="6612" spans="1:7" x14ac:dyDescent="0.25">
      <c r="A6612" s="1">
        <v>23390000</v>
      </c>
      <c r="B6612" s="1" t="s">
        <v>16629</v>
      </c>
      <c r="C6612" s="1" t="s">
        <v>16630</v>
      </c>
      <c r="D6612" s="1" t="s">
        <v>16631</v>
      </c>
      <c r="E6612" s="1" t="s">
        <v>66</v>
      </c>
      <c r="F6612" s="1" t="s">
        <v>16632</v>
      </c>
      <c r="G6612" s="1" t="s">
        <v>16633</v>
      </c>
    </row>
    <row r="6613" spans="1:7" x14ac:dyDescent="0.25">
      <c r="A6613" s="1">
        <v>23400013</v>
      </c>
      <c r="B6613" s="1" t="s">
        <v>16634</v>
      </c>
      <c r="C6613" s="1" t="s">
        <v>16635</v>
      </c>
      <c r="D6613" s="1" t="s">
        <v>16636</v>
      </c>
      <c r="E6613" s="1" t="s">
        <v>65</v>
      </c>
      <c r="F6613" s="1" t="s">
        <v>4016</v>
      </c>
      <c r="G6613" s="1" t="s">
        <v>4017</v>
      </c>
    </row>
    <row r="6614" spans="1:7" x14ac:dyDescent="0.25">
      <c r="A6614" s="1">
        <v>23400021</v>
      </c>
      <c r="B6614" s="1" t="s">
        <v>16637</v>
      </c>
      <c r="C6614" s="1" t="s">
        <v>16638</v>
      </c>
      <c r="D6614" s="1" t="s">
        <v>16639</v>
      </c>
      <c r="E6614" s="1" t="s">
        <v>65</v>
      </c>
      <c r="F6614" s="1" t="s">
        <v>4016</v>
      </c>
      <c r="G6614" s="1" t="s">
        <v>4017</v>
      </c>
    </row>
    <row r="6615" spans="1:7" x14ac:dyDescent="0.25">
      <c r="A6615" s="1">
        <v>23400022</v>
      </c>
      <c r="B6615" s="1" t="s">
        <v>16640</v>
      </c>
      <c r="C6615" s="1" t="s">
        <v>16641</v>
      </c>
      <c r="D6615" s="1" t="s">
        <v>16642</v>
      </c>
      <c r="E6615" s="1" t="s">
        <v>66</v>
      </c>
      <c r="F6615" s="1" t="s">
        <v>4016</v>
      </c>
      <c r="G6615" s="1" t="s">
        <v>4017</v>
      </c>
    </row>
    <row r="6616" spans="1:7" x14ac:dyDescent="0.25">
      <c r="A6616" s="1">
        <v>23400043</v>
      </c>
      <c r="B6616" s="1" t="s">
        <v>16643</v>
      </c>
      <c r="C6616" s="1" t="s">
        <v>16644</v>
      </c>
      <c r="D6616" s="1" t="s">
        <v>16645</v>
      </c>
      <c r="E6616" s="1" t="s">
        <v>66</v>
      </c>
      <c r="F6616" s="1" t="s">
        <v>5452</v>
      </c>
      <c r="G6616" s="1" t="s">
        <v>5453</v>
      </c>
    </row>
    <row r="6617" spans="1:7" x14ac:dyDescent="0.25">
      <c r="A6617" s="1">
        <v>23400044</v>
      </c>
      <c r="B6617" s="1" t="s">
        <v>16646</v>
      </c>
      <c r="C6617" s="1" t="s">
        <v>16647</v>
      </c>
      <c r="D6617" s="1" t="s">
        <v>16648</v>
      </c>
      <c r="E6617" s="1" t="s">
        <v>65</v>
      </c>
      <c r="F6617" s="1" t="s">
        <v>4016</v>
      </c>
      <c r="G6617" s="1" t="s">
        <v>4017</v>
      </c>
    </row>
    <row r="6618" spans="1:7" x14ac:dyDescent="0.25">
      <c r="A6618" s="1">
        <v>23400045</v>
      </c>
      <c r="B6618" s="1" t="s">
        <v>16649</v>
      </c>
      <c r="C6618" s="1" t="s">
        <v>16650</v>
      </c>
      <c r="D6618" s="1" t="s">
        <v>16651</v>
      </c>
      <c r="E6618" s="1" t="s">
        <v>65</v>
      </c>
      <c r="F6618" s="1" t="s">
        <v>4016</v>
      </c>
      <c r="G6618" s="1" t="s">
        <v>4017</v>
      </c>
    </row>
    <row r="6619" spans="1:7" x14ac:dyDescent="0.25">
      <c r="A6619" s="1">
        <v>23400050</v>
      </c>
      <c r="B6619" s="1" t="s">
        <v>16652</v>
      </c>
      <c r="C6619" s="1" t="s">
        <v>16653</v>
      </c>
      <c r="D6619" s="1" t="s">
        <v>16654</v>
      </c>
      <c r="E6619" s="1" t="s">
        <v>66</v>
      </c>
      <c r="F6619" s="1" t="s">
        <v>16655</v>
      </c>
      <c r="G6619" s="1" t="s">
        <v>16656</v>
      </c>
    </row>
    <row r="6620" spans="1:7" x14ac:dyDescent="0.25">
      <c r="A6620" s="1">
        <v>23400051</v>
      </c>
      <c r="B6620" s="1" t="s">
        <v>16657</v>
      </c>
      <c r="C6620" s="1" t="s">
        <v>16658</v>
      </c>
      <c r="D6620" s="1" t="s">
        <v>16659</v>
      </c>
      <c r="E6620" s="1" t="s">
        <v>66</v>
      </c>
      <c r="F6620" s="1" t="s">
        <v>16655</v>
      </c>
      <c r="G6620" s="1" t="s">
        <v>16656</v>
      </c>
    </row>
    <row r="6621" spans="1:7" x14ac:dyDescent="0.25">
      <c r="A6621" s="1">
        <v>23400052</v>
      </c>
      <c r="B6621" s="1" t="s">
        <v>16660</v>
      </c>
      <c r="C6621" s="1" t="s">
        <v>16661</v>
      </c>
      <c r="D6621" s="1" t="s">
        <v>16662</v>
      </c>
      <c r="E6621" s="1" t="s">
        <v>66</v>
      </c>
      <c r="F6621" s="1" t="s">
        <v>16655</v>
      </c>
      <c r="G6621" s="1" t="s">
        <v>16656</v>
      </c>
    </row>
    <row r="6622" spans="1:7" x14ac:dyDescent="0.25">
      <c r="A6622" s="1">
        <v>23400053</v>
      </c>
      <c r="B6622" s="1" t="s">
        <v>16663</v>
      </c>
      <c r="C6622" s="1" t="s">
        <v>16664</v>
      </c>
      <c r="D6622" s="1" t="s">
        <v>16665</v>
      </c>
      <c r="E6622" s="1" t="s">
        <v>66</v>
      </c>
      <c r="F6622" s="1" t="s">
        <v>16655</v>
      </c>
      <c r="G6622" s="1" t="s">
        <v>16656</v>
      </c>
    </row>
    <row r="6623" spans="1:7" x14ac:dyDescent="0.25">
      <c r="A6623" s="1">
        <v>23400054</v>
      </c>
      <c r="B6623" s="1" t="s">
        <v>16666</v>
      </c>
      <c r="C6623" s="1" t="s">
        <v>16667</v>
      </c>
      <c r="D6623" s="1" t="s">
        <v>16668</v>
      </c>
      <c r="E6623" s="1" t="s">
        <v>66</v>
      </c>
      <c r="F6623" s="1" t="s">
        <v>16655</v>
      </c>
      <c r="G6623" s="1" t="s">
        <v>16656</v>
      </c>
    </row>
    <row r="6624" spans="1:7" x14ac:dyDescent="0.25">
      <c r="A6624" s="1">
        <v>23400055</v>
      </c>
      <c r="B6624" s="1" t="s">
        <v>16669</v>
      </c>
      <c r="C6624" s="1" t="s">
        <v>16670</v>
      </c>
      <c r="D6624" s="1" t="s">
        <v>16671</v>
      </c>
      <c r="E6624" s="1" t="s">
        <v>66</v>
      </c>
      <c r="F6624" s="1" t="s">
        <v>16655</v>
      </c>
      <c r="G6624" s="1" t="s">
        <v>16656</v>
      </c>
    </row>
    <row r="6625" spans="1:7" x14ac:dyDescent="0.25">
      <c r="A6625" s="1">
        <v>23400056</v>
      </c>
      <c r="B6625" s="1" t="s">
        <v>16672</v>
      </c>
      <c r="C6625" s="1" t="s">
        <v>16673</v>
      </c>
      <c r="D6625" s="1" t="s">
        <v>16674</v>
      </c>
      <c r="E6625" s="1" t="s">
        <v>66</v>
      </c>
      <c r="F6625" s="1" t="s">
        <v>16655</v>
      </c>
      <c r="G6625" s="1" t="s">
        <v>16656</v>
      </c>
    </row>
    <row r="6626" spans="1:7" x14ac:dyDescent="0.25">
      <c r="A6626" s="1">
        <v>23400057</v>
      </c>
      <c r="B6626" s="1" t="s">
        <v>16675</v>
      </c>
      <c r="C6626" s="1" t="s">
        <v>16676</v>
      </c>
      <c r="D6626" s="1" t="s">
        <v>16677</v>
      </c>
      <c r="E6626" s="1" t="s">
        <v>66</v>
      </c>
      <c r="F6626" s="1" t="s">
        <v>16655</v>
      </c>
      <c r="G6626" s="1" t="s">
        <v>16656</v>
      </c>
    </row>
    <row r="6627" spans="1:7" x14ac:dyDescent="0.25">
      <c r="A6627" s="1">
        <v>23400058</v>
      </c>
      <c r="B6627" s="1" t="s">
        <v>16678</v>
      </c>
      <c r="C6627" s="1" t="s">
        <v>16679</v>
      </c>
      <c r="D6627" s="1" t="s">
        <v>16680</v>
      </c>
      <c r="E6627" s="1" t="s">
        <v>66</v>
      </c>
      <c r="F6627" s="1" t="s">
        <v>4016</v>
      </c>
      <c r="G6627" s="1" t="s">
        <v>4017</v>
      </c>
    </row>
    <row r="6628" spans="1:7" x14ac:dyDescent="0.25">
      <c r="A6628" s="1">
        <v>23400059</v>
      </c>
      <c r="B6628" s="1" t="s">
        <v>16681</v>
      </c>
      <c r="C6628" s="1" t="s">
        <v>16682</v>
      </c>
      <c r="D6628" s="1" t="s">
        <v>16683</v>
      </c>
      <c r="E6628" s="1" t="s">
        <v>66</v>
      </c>
      <c r="F6628" s="1" t="s">
        <v>16684</v>
      </c>
      <c r="G6628" s="1" t="s">
        <v>16685</v>
      </c>
    </row>
    <row r="6629" spans="1:7" x14ac:dyDescent="0.25">
      <c r="A6629" s="1">
        <v>23400065</v>
      </c>
      <c r="B6629" s="1" t="s">
        <v>16686</v>
      </c>
      <c r="C6629" s="1" t="s">
        <v>16687</v>
      </c>
      <c r="D6629" s="1" t="s">
        <v>16688</v>
      </c>
      <c r="E6629" s="1" t="s">
        <v>66</v>
      </c>
      <c r="F6629" s="1" t="s">
        <v>4016</v>
      </c>
      <c r="G6629" s="1" t="s">
        <v>4017</v>
      </c>
    </row>
    <row r="6630" spans="1:7" x14ac:dyDescent="0.25">
      <c r="A6630" s="1">
        <v>23400066</v>
      </c>
      <c r="B6630" s="1" t="s">
        <v>16689</v>
      </c>
      <c r="C6630" s="1" t="s">
        <v>16690</v>
      </c>
      <c r="D6630" s="1" t="s">
        <v>16691</v>
      </c>
      <c r="E6630" s="1" t="s">
        <v>65</v>
      </c>
      <c r="F6630" s="1" t="s">
        <v>4016</v>
      </c>
      <c r="G6630" s="1" t="s">
        <v>4017</v>
      </c>
    </row>
    <row r="6631" spans="1:7" x14ac:dyDescent="0.25">
      <c r="A6631" s="1">
        <v>23400067</v>
      </c>
      <c r="B6631" s="1" t="s">
        <v>16692</v>
      </c>
      <c r="C6631" s="1" t="s">
        <v>16693</v>
      </c>
      <c r="D6631" s="1" t="s">
        <v>16694</v>
      </c>
      <c r="E6631" s="1" t="s">
        <v>65</v>
      </c>
      <c r="F6631" s="1" t="s">
        <v>5452</v>
      </c>
      <c r="G6631" s="1" t="s">
        <v>5453</v>
      </c>
    </row>
    <row r="6632" spans="1:7" x14ac:dyDescent="0.25">
      <c r="A6632" s="1">
        <v>23400070</v>
      </c>
      <c r="B6632" s="1" t="s">
        <v>16695</v>
      </c>
      <c r="C6632" s="1" t="s">
        <v>16696</v>
      </c>
      <c r="D6632" s="1" t="s">
        <v>16697</v>
      </c>
      <c r="E6632" s="1" t="s">
        <v>65</v>
      </c>
      <c r="F6632" s="1" t="s">
        <v>4016</v>
      </c>
      <c r="G6632" s="1" t="s">
        <v>4017</v>
      </c>
    </row>
    <row r="6633" spans="1:7" x14ac:dyDescent="0.25">
      <c r="A6633" s="1">
        <v>23400071</v>
      </c>
      <c r="B6633" s="1" t="s">
        <v>16698</v>
      </c>
      <c r="C6633" s="1" t="s">
        <v>16699</v>
      </c>
      <c r="D6633" s="1" t="s">
        <v>16700</v>
      </c>
      <c r="E6633" s="1" t="s">
        <v>66</v>
      </c>
      <c r="F6633" s="1" t="s">
        <v>2784</v>
      </c>
      <c r="G6633" s="1" t="s">
        <v>2785</v>
      </c>
    </row>
    <row r="6634" spans="1:7" x14ac:dyDescent="0.25">
      <c r="A6634" s="1">
        <v>23400072</v>
      </c>
      <c r="B6634" s="1" t="s">
        <v>16701</v>
      </c>
      <c r="C6634" s="1" t="s">
        <v>16702</v>
      </c>
      <c r="D6634" s="1" t="s">
        <v>16703</v>
      </c>
      <c r="E6634" s="1" t="s">
        <v>66</v>
      </c>
      <c r="F6634" s="1" t="s">
        <v>4016</v>
      </c>
      <c r="G6634" s="1" t="s">
        <v>4017</v>
      </c>
    </row>
    <row r="6635" spans="1:7" x14ac:dyDescent="0.25">
      <c r="A6635" s="1">
        <v>23400073</v>
      </c>
      <c r="B6635" s="1" t="s">
        <v>16704</v>
      </c>
      <c r="C6635" s="1" t="s">
        <v>16705</v>
      </c>
      <c r="D6635" s="1" t="s">
        <v>16706</v>
      </c>
      <c r="E6635" s="1" t="s">
        <v>66</v>
      </c>
      <c r="F6635" s="1" t="s">
        <v>2784</v>
      </c>
      <c r="G6635" s="1" t="s">
        <v>2785</v>
      </c>
    </row>
    <row r="6636" spans="1:7" x14ac:dyDescent="0.25">
      <c r="A6636" s="1">
        <v>23400076</v>
      </c>
      <c r="B6636" s="1" t="s">
        <v>16707</v>
      </c>
      <c r="C6636" s="1" t="s">
        <v>16708</v>
      </c>
      <c r="D6636" s="1" t="s">
        <v>16709</v>
      </c>
      <c r="E6636" s="1" t="s">
        <v>66</v>
      </c>
      <c r="F6636" s="1" t="s">
        <v>16710</v>
      </c>
      <c r="G6636" s="1" t="s">
        <v>16711</v>
      </c>
    </row>
    <row r="6637" spans="1:7" x14ac:dyDescent="0.25">
      <c r="A6637" s="1">
        <v>23400077</v>
      </c>
      <c r="B6637" s="1" t="s">
        <v>16712</v>
      </c>
      <c r="C6637" s="1" t="s">
        <v>16713</v>
      </c>
      <c r="D6637" s="1" t="s">
        <v>16714</v>
      </c>
      <c r="E6637" s="1" t="s">
        <v>66</v>
      </c>
      <c r="F6637" s="1" t="s">
        <v>16710</v>
      </c>
      <c r="G6637" s="1" t="s">
        <v>16711</v>
      </c>
    </row>
    <row r="6638" spans="1:7" x14ac:dyDescent="0.25">
      <c r="A6638" s="1">
        <v>23400083</v>
      </c>
      <c r="B6638" s="1" t="s">
        <v>16715</v>
      </c>
      <c r="C6638" s="1" t="s">
        <v>16716</v>
      </c>
      <c r="D6638" s="1" t="s">
        <v>16717</v>
      </c>
      <c r="E6638" s="1" t="s">
        <v>65</v>
      </c>
      <c r="F6638" s="1" t="s">
        <v>16718</v>
      </c>
      <c r="G6638" s="1" t="s">
        <v>16719</v>
      </c>
    </row>
    <row r="6639" spans="1:7" x14ac:dyDescent="0.25">
      <c r="A6639" s="1">
        <v>23400084</v>
      </c>
      <c r="B6639" s="1" t="s">
        <v>16720</v>
      </c>
      <c r="C6639" s="1" t="s">
        <v>16721</v>
      </c>
      <c r="D6639" s="1" t="s">
        <v>16722</v>
      </c>
      <c r="E6639" s="1" t="s">
        <v>66</v>
      </c>
      <c r="F6639" s="1" t="s">
        <v>16718</v>
      </c>
      <c r="G6639" s="1" t="s">
        <v>16719</v>
      </c>
    </row>
    <row r="6640" spans="1:7" x14ac:dyDescent="0.25">
      <c r="A6640" s="1">
        <v>23400086</v>
      </c>
      <c r="B6640" s="1" t="s">
        <v>16723</v>
      </c>
      <c r="C6640" s="1" t="s">
        <v>16724</v>
      </c>
      <c r="D6640" s="1" t="s">
        <v>16725</v>
      </c>
      <c r="E6640" s="1" t="s">
        <v>66</v>
      </c>
      <c r="F6640" s="1" t="s">
        <v>4016</v>
      </c>
      <c r="G6640" s="1" t="s">
        <v>4017</v>
      </c>
    </row>
    <row r="6641" spans="1:7" x14ac:dyDescent="0.25">
      <c r="A6641" s="1">
        <v>23400090</v>
      </c>
      <c r="B6641" s="1" t="s">
        <v>16726</v>
      </c>
      <c r="C6641" s="1" t="s">
        <v>16727</v>
      </c>
      <c r="D6641" s="1" t="s">
        <v>16728</v>
      </c>
      <c r="E6641" s="1" t="s">
        <v>66</v>
      </c>
      <c r="F6641" s="1" t="s">
        <v>4016</v>
      </c>
      <c r="G6641" s="1" t="s">
        <v>4017</v>
      </c>
    </row>
    <row r="6642" spans="1:7" x14ac:dyDescent="0.25">
      <c r="A6642" s="1">
        <v>23400092</v>
      </c>
      <c r="B6642" s="1" t="s">
        <v>16729</v>
      </c>
      <c r="C6642" s="1" t="s">
        <v>16730</v>
      </c>
      <c r="D6642" s="1" t="s">
        <v>16731</v>
      </c>
      <c r="E6642" s="1" t="s">
        <v>65</v>
      </c>
      <c r="F6642" s="1" t="s">
        <v>16732</v>
      </c>
      <c r="G6642" s="1" t="s">
        <v>16733</v>
      </c>
    </row>
    <row r="6643" spans="1:7" x14ac:dyDescent="0.25">
      <c r="A6643" s="1">
        <v>23400093</v>
      </c>
      <c r="B6643" s="1" t="s">
        <v>16734</v>
      </c>
      <c r="C6643" s="1" t="s">
        <v>16735</v>
      </c>
      <c r="D6643" s="1" t="s">
        <v>16736</v>
      </c>
      <c r="E6643" s="1" t="s">
        <v>65</v>
      </c>
      <c r="F6643" s="1" t="s">
        <v>5452</v>
      </c>
      <c r="G6643" s="1" t="s">
        <v>5453</v>
      </c>
    </row>
    <row r="6644" spans="1:7" x14ac:dyDescent="0.25">
      <c r="A6644" s="1">
        <v>23400094</v>
      </c>
      <c r="B6644" s="1" t="s">
        <v>16737</v>
      </c>
      <c r="C6644" s="1" t="s">
        <v>16738</v>
      </c>
      <c r="D6644" s="1" t="s">
        <v>16739</v>
      </c>
      <c r="E6644" s="1" t="s">
        <v>66</v>
      </c>
      <c r="F6644" s="1" t="s">
        <v>16655</v>
      </c>
      <c r="G6644" s="1" t="s">
        <v>16656</v>
      </c>
    </row>
    <row r="6645" spans="1:7" x14ac:dyDescent="0.25">
      <c r="A6645" s="1">
        <v>23400096</v>
      </c>
      <c r="B6645" s="1" t="s">
        <v>16740</v>
      </c>
      <c r="C6645" s="1" t="s">
        <v>16741</v>
      </c>
      <c r="D6645" s="1" t="s">
        <v>16742</v>
      </c>
      <c r="E6645" s="1" t="s">
        <v>65</v>
      </c>
      <c r="F6645" s="1" t="s">
        <v>5452</v>
      </c>
      <c r="G6645" s="1" t="s">
        <v>5453</v>
      </c>
    </row>
    <row r="6646" spans="1:7" x14ac:dyDescent="0.25">
      <c r="A6646" s="1">
        <v>23400097</v>
      </c>
      <c r="B6646" s="1" t="s">
        <v>16743</v>
      </c>
      <c r="C6646" s="1" t="s">
        <v>16744</v>
      </c>
      <c r="D6646" s="1" t="s">
        <v>16745</v>
      </c>
      <c r="E6646" s="1" t="s">
        <v>66</v>
      </c>
      <c r="F6646" s="1" t="s">
        <v>5452</v>
      </c>
      <c r="G6646" s="1" t="s">
        <v>5453</v>
      </c>
    </row>
    <row r="6647" spans="1:7" x14ac:dyDescent="0.25">
      <c r="A6647" s="1">
        <v>23400098</v>
      </c>
      <c r="B6647" s="1" t="s">
        <v>16746</v>
      </c>
      <c r="C6647" s="1" t="s">
        <v>16747</v>
      </c>
      <c r="D6647" s="1" t="s">
        <v>16748</v>
      </c>
      <c r="E6647" s="1" t="s">
        <v>65</v>
      </c>
      <c r="F6647" s="1" t="s">
        <v>5452</v>
      </c>
      <c r="G6647" s="1" t="s">
        <v>5453</v>
      </c>
    </row>
    <row r="6648" spans="1:7" x14ac:dyDescent="0.25">
      <c r="A6648" s="1">
        <v>23400099</v>
      </c>
      <c r="B6648" s="1" t="s">
        <v>16749</v>
      </c>
      <c r="C6648" s="1" t="s">
        <v>16750</v>
      </c>
      <c r="D6648" s="1" t="s">
        <v>16751</v>
      </c>
      <c r="E6648" s="1" t="s">
        <v>65</v>
      </c>
      <c r="F6648" s="1" t="s">
        <v>4016</v>
      </c>
      <c r="G6648" s="1" t="s">
        <v>4017</v>
      </c>
    </row>
    <row r="6649" spans="1:7" x14ac:dyDescent="0.25">
      <c r="A6649" s="1">
        <v>23400100</v>
      </c>
      <c r="B6649" s="1" t="s">
        <v>16752</v>
      </c>
      <c r="C6649" s="1" t="s">
        <v>16753</v>
      </c>
      <c r="D6649" s="1" t="s">
        <v>16754</v>
      </c>
      <c r="E6649" s="1" t="s">
        <v>66</v>
      </c>
      <c r="F6649" s="1" t="s">
        <v>4016</v>
      </c>
      <c r="G6649" s="1" t="s">
        <v>4017</v>
      </c>
    </row>
    <row r="6650" spans="1:7" x14ac:dyDescent="0.25">
      <c r="A6650" s="1">
        <v>23400101</v>
      </c>
      <c r="B6650" s="1" t="s">
        <v>16755</v>
      </c>
      <c r="C6650" s="1" t="s">
        <v>16756</v>
      </c>
      <c r="D6650" s="1" t="s">
        <v>16757</v>
      </c>
      <c r="E6650" s="1" t="s">
        <v>65</v>
      </c>
      <c r="F6650" s="1" t="s">
        <v>4016</v>
      </c>
      <c r="G6650" s="1" t="s">
        <v>4017</v>
      </c>
    </row>
    <row r="6651" spans="1:7" x14ac:dyDescent="0.25">
      <c r="A6651" s="1">
        <v>23400102</v>
      </c>
      <c r="B6651" s="1" t="s">
        <v>16758</v>
      </c>
      <c r="C6651" s="1" t="s">
        <v>16759</v>
      </c>
      <c r="D6651" s="1" t="s">
        <v>16760</v>
      </c>
      <c r="E6651" s="1" t="s">
        <v>66</v>
      </c>
      <c r="F6651" s="1" t="s">
        <v>4016</v>
      </c>
      <c r="G6651" s="1" t="s">
        <v>4017</v>
      </c>
    </row>
    <row r="6652" spans="1:7" x14ac:dyDescent="0.25">
      <c r="A6652" s="1">
        <v>23400103</v>
      </c>
      <c r="B6652" s="1" t="s">
        <v>16761</v>
      </c>
      <c r="C6652" s="1" t="s">
        <v>16762</v>
      </c>
      <c r="D6652" s="1" t="s">
        <v>16763</v>
      </c>
      <c r="E6652" s="1" t="s">
        <v>66</v>
      </c>
      <c r="F6652" s="1" t="s">
        <v>5452</v>
      </c>
      <c r="G6652" s="1" t="s">
        <v>5453</v>
      </c>
    </row>
    <row r="6653" spans="1:7" x14ac:dyDescent="0.25">
      <c r="A6653" s="1">
        <v>23400104</v>
      </c>
      <c r="B6653" s="1" t="s">
        <v>16764</v>
      </c>
      <c r="C6653" s="1" t="s">
        <v>16765</v>
      </c>
      <c r="D6653" s="1" t="s">
        <v>16766</v>
      </c>
      <c r="E6653" s="1" t="s">
        <v>66</v>
      </c>
      <c r="F6653" s="1" t="s">
        <v>5452</v>
      </c>
      <c r="G6653" s="1" t="s">
        <v>5453</v>
      </c>
    </row>
    <row r="6654" spans="1:7" x14ac:dyDescent="0.25">
      <c r="A6654" s="1">
        <v>23400105</v>
      </c>
      <c r="B6654" s="1" t="s">
        <v>16767</v>
      </c>
      <c r="C6654" s="1" t="s">
        <v>16768</v>
      </c>
      <c r="D6654" s="1" t="s">
        <v>16769</v>
      </c>
      <c r="E6654" s="1" t="s">
        <v>66</v>
      </c>
      <c r="F6654" s="1" t="s">
        <v>16710</v>
      </c>
      <c r="G6654" s="1" t="s">
        <v>16711</v>
      </c>
    </row>
    <row r="6655" spans="1:7" x14ac:dyDescent="0.25">
      <c r="A6655" s="1">
        <v>23400107</v>
      </c>
      <c r="B6655" s="1" t="s">
        <v>16770</v>
      </c>
      <c r="C6655" s="1" t="s">
        <v>16771</v>
      </c>
      <c r="D6655" s="1" t="s">
        <v>16772</v>
      </c>
      <c r="E6655" s="1" t="s">
        <v>66</v>
      </c>
      <c r="F6655" s="1" t="s">
        <v>5452</v>
      </c>
      <c r="G6655" s="1" t="s">
        <v>5453</v>
      </c>
    </row>
    <row r="6656" spans="1:7" x14ac:dyDescent="0.25">
      <c r="A6656" s="1">
        <v>23400108</v>
      </c>
      <c r="B6656" s="1" t="s">
        <v>16773</v>
      </c>
      <c r="C6656" s="1" t="s">
        <v>16774</v>
      </c>
      <c r="D6656" s="1" t="s">
        <v>16775</v>
      </c>
      <c r="E6656" s="1" t="s">
        <v>66</v>
      </c>
      <c r="F6656" s="1" t="s">
        <v>16776</v>
      </c>
      <c r="G6656" s="1" t="s">
        <v>16777</v>
      </c>
    </row>
    <row r="6657" spans="1:7" x14ac:dyDescent="0.25">
      <c r="A6657" s="1">
        <v>23400109</v>
      </c>
      <c r="B6657" s="1" t="s">
        <v>16778</v>
      </c>
      <c r="C6657" s="1" t="s">
        <v>16779</v>
      </c>
      <c r="D6657" s="1" t="s">
        <v>16780</v>
      </c>
      <c r="E6657" s="1" t="s">
        <v>66</v>
      </c>
      <c r="F6657" s="1" t="s">
        <v>16776</v>
      </c>
      <c r="G6657" s="1" t="s">
        <v>16777</v>
      </c>
    </row>
    <row r="6658" spans="1:7" x14ac:dyDescent="0.25">
      <c r="A6658" s="1">
        <v>23400111</v>
      </c>
      <c r="B6658" s="1" t="s">
        <v>16781</v>
      </c>
      <c r="C6658" s="1" t="s">
        <v>16782</v>
      </c>
      <c r="D6658" s="1" t="s">
        <v>16783</v>
      </c>
      <c r="E6658" s="1" t="s">
        <v>66</v>
      </c>
      <c r="F6658" s="1" t="s">
        <v>16776</v>
      </c>
      <c r="G6658" s="1" t="s">
        <v>16777</v>
      </c>
    </row>
    <row r="6659" spans="1:7" x14ac:dyDescent="0.25">
      <c r="A6659" s="1">
        <v>23400112</v>
      </c>
      <c r="B6659" s="1" t="s">
        <v>16784</v>
      </c>
      <c r="C6659" s="1" t="s">
        <v>16785</v>
      </c>
      <c r="D6659" s="1" t="s">
        <v>16786</v>
      </c>
      <c r="E6659" s="1" t="s">
        <v>66</v>
      </c>
      <c r="F6659" s="1" t="s">
        <v>16776</v>
      </c>
      <c r="G6659" s="1" t="s">
        <v>16777</v>
      </c>
    </row>
    <row r="6660" spans="1:7" x14ac:dyDescent="0.25">
      <c r="A6660" s="1">
        <v>23400113</v>
      </c>
      <c r="B6660" s="1" t="s">
        <v>16787</v>
      </c>
      <c r="C6660" s="1" t="s">
        <v>16788</v>
      </c>
      <c r="D6660" s="1" t="s">
        <v>16789</v>
      </c>
      <c r="E6660" s="1" t="s">
        <v>66</v>
      </c>
      <c r="F6660" s="1" t="s">
        <v>16776</v>
      </c>
      <c r="G6660" s="1" t="s">
        <v>16777</v>
      </c>
    </row>
    <row r="6661" spans="1:7" x14ac:dyDescent="0.25">
      <c r="A6661" s="1">
        <v>23400114</v>
      </c>
      <c r="B6661" s="1" t="s">
        <v>16758</v>
      </c>
      <c r="C6661" s="1" t="s">
        <v>16759</v>
      </c>
      <c r="D6661" s="1" t="s">
        <v>16760</v>
      </c>
      <c r="E6661" s="1" t="s">
        <v>66</v>
      </c>
      <c r="F6661" s="1" t="s">
        <v>4016</v>
      </c>
      <c r="G6661" s="1" t="s">
        <v>4017</v>
      </c>
    </row>
    <row r="6662" spans="1:7" x14ac:dyDescent="0.25">
      <c r="A6662" s="1">
        <v>23400115</v>
      </c>
      <c r="B6662" s="1" t="s">
        <v>16790</v>
      </c>
      <c r="C6662" s="1" t="s">
        <v>16791</v>
      </c>
      <c r="D6662" s="1" t="s">
        <v>16792</v>
      </c>
      <c r="E6662" s="1" t="s">
        <v>66</v>
      </c>
      <c r="F6662" s="1" t="s">
        <v>4016</v>
      </c>
      <c r="G6662" s="1" t="s">
        <v>4017</v>
      </c>
    </row>
    <row r="6663" spans="1:7" x14ac:dyDescent="0.25">
      <c r="A6663" s="1">
        <v>23400119</v>
      </c>
      <c r="B6663" s="1" t="s">
        <v>16793</v>
      </c>
      <c r="C6663" s="1" t="s">
        <v>16794</v>
      </c>
      <c r="D6663" s="1" t="s">
        <v>16795</v>
      </c>
      <c r="E6663" s="1" t="s">
        <v>66</v>
      </c>
      <c r="F6663" s="1" t="s">
        <v>16718</v>
      </c>
      <c r="G6663" s="1" t="s">
        <v>16719</v>
      </c>
    </row>
    <row r="6664" spans="1:7" x14ac:dyDescent="0.25">
      <c r="A6664" s="1">
        <v>23400120</v>
      </c>
      <c r="B6664" s="1" t="s">
        <v>16796</v>
      </c>
      <c r="C6664" s="1" t="s">
        <v>16797</v>
      </c>
      <c r="D6664" s="1" t="s">
        <v>16798</v>
      </c>
      <c r="E6664" s="1" t="s">
        <v>66</v>
      </c>
      <c r="F6664" s="1" t="s">
        <v>16776</v>
      </c>
      <c r="G6664" s="1" t="s">
        <v>16777</v>
      </c>
    </row>
    <row r="6665" spans="1:7" x14ac:dyDescent="0.25">
      <c r="A6665" s="1">
        <v>23400121</v>
      </c>
      <c r="B6665" s="1" t="s">
        <v>16799</v>
      </c>
      <c r="C6665" s="1" t="s">
        <v>16800</v>
      </c>
      <c r="D6665" s="1" t="s">
        <v>16801</v>
      </c>
      <c r="E6665" s="1" t="s">
        <v>66</v>
      </c>
      <c r="F6665" s="1" t="s">
        <v>16776</v>
      </c>
      <c r="G6665" s="1" t="s">
        <v>16777</v>
      </c>
    </row>
    <row r="6666" spans="1:7" x14ac:dyDescent="0.25">
      <c r="A6666" s="1">
        <v>23400122</v>
      </c>
      <c r="B6666" s="1" t="s">
        <v>16802</v>
      </c>
      <c r="C6666" s="1" t="s">
        <v>16803</v>
      </c>
      <c r="D6666" s="1" t="s">
        <v>16804</v>
      </c>
      <c r="E6666" s="1" t="s">
        <v>66</v>
      </c>
      <c r="F6666" s="1" t="s">
        <v>4016</v>
      </c>
      <c r="G6666" s="1" t="s">
        <v>4017</v>
      </c>
    </row>
    <row r="6667" spans="1:7" x14ac:dyDescent="0.25">
      <c r="A6667" s="1">
        <v>23400123</v>
      </c>
      <c r="B6667" s="1" t="s">
        <v>16805</v>
      </c>
      <c r="C6667" s="1" t="s">
        <v>16806</v>
      </c>
      <c r="D6667" s="1" t="s">
        <v>16807</v>
      </c>
      <c r="E6667" s="1" t="s">
        <v>66</v>
      </c>
      <c r="F6667" s="1" t="s">
        <v>4320</v>
      </c>
      <c r="G6667" s="1" t="s">
        <v>4321</v>
      </c>
    </row>
    <row r="6668" spans="1:7" x14ac:dyDescent="0.25">
      <c r="A6668" s="1">
        <v>23400124</v>
      </c>
      <c r="B6668" s="1" t="s">
        <v>16808</v>
      </c>
      <c r="C6668" s="1" t="s">
        <v>16809</v>
      </c>
      <c r="D6668" s="1" t="s">
        <v>16810</v>
      </c>
      <c r="E6668" s="1" t="s">
        <v>66</v>
      </c>
      <c r="F6668" s="1" t="s">
        <v>4320</v>
      </c>
      <c r="G6668" s="1" t="s">
        <v>4321</v>
      </c>
    </row>
    <row r="6669" spans="1:7" x14ac:dyDescent="0.25">
      <c r="A6669" s="1">
        <v>23400125</v>
      </c>
      <c r="B6669" s="1" t="s">
        <v>16811</v>
      </c>
      <c r="C6669" s="1" t="s">
        <v>16812</v>
      </c>
      <c r="D6669" s="1" t="s">
        <v>16813</v>
      </c>
      <c r="E6669" s="1" t="s">
        <v>66</v>
      </c>
      <c r="F6669" s="1" t="s">
        <v>4320</v>
      </c>
      <c r="G6669" s="1" t="s">
        <v>4321</v>
      </c>
    </row>
    <row r="6670" spans="1:7" x14ac:dyDescent="0.25">
      <c r="A6670" s="1">
        <v>23400126</v>
      </c>
      <c r="B6670" s="1" t="s">
        <v>16814</v>
      </c>
      <c r="C6670" s="1" t="s">
        <v>16815</v>
      </c>
      <c r="D6670" s="1" t="s">
        <v>16816</v>
      </c>
      <c r="E6670" s="1" t="s">
        <v>65</v>
      </c>
      <c r="F6670" s="1" t="s">
        <v>16817</v>
      </c>
      <c r="G6670" s="1" t="s">
        <v>16818</v>
      </c>
    </row>
    <row r="6671" spans="1:7" x14ac:dyDescent="0.25">
      <c r="A6671" s="1">
        <v>23400127</v>
      </c>
      <c r="B6671" s="1" t="s">
        <v>16819</v>
      </c>
      <c r="C6671" s="1" t="s">
        <v>16820</v>
      </c>
      <c r="D6671" s="1" t="s">
        <v>16821</v>
      </c>
      <c r="E6671" s="1" t="s">
        <v>65</v>
      </c>
      <c r="F6671" s="1" t="s">
        <v>16822</v>
      </c>
      <c r="G6671" s="1" t="s">
        <v>16823</v>
      </c>
    </row>
    <row r="6672" spans="1:7" x14ac:dyDescent="0.25">
      <c r="A6672" s="1">
        <v>23400129</v>
      </c>
      <c r="B6672" s="1" t="s">
        <v>16824</v>
      </c>
      <c r="C6672" s="1" t="s">
        <v>16825</v>
      </c>
      <c r="D6672" s="1" t="s">
        <v>16826</v>
      </c>
      <c r="E6672" s="1" t="s">
        <v>66</v>
      </c>
      <c r="F6672" s="1" t="s">
        <v>16827</v>
      </c>
      <c r="G6672" s="1" t="s">
        <v>16828</v>
      </c>
    </row>
    <row r="6673" spans="1:7" x14ac:dyDescent="0.25">
      <c r="A6673" s="1">
        <v>23400130</v>
      </c>
      <c r="B6673" s="1" t="s">
        <v>16829</v>
      </c>
      <c r="C6673" s="1" t="s">
        <v>16830</v>
      </c>
      <c r="D6673" s="1" t="s">
        <v>16831</v>
      </c>
      <c r="E6673" s="1" t="s">
        <v>66</v>
      </c>
      <c r="F6673" s="1" t="s">
        <v>16827</v>
      </c>
      <c r="G6673" s="1" t="s">
        <v>16828</v>
      </c>
    </row>
    <row r="6674" spans="1:7" x14ac:dyDescent="0.25">
      <c r="A6674" s="1">
        <v>23400131</v>
      </c>
      <c r="B6674" s="1" t="s">
        <v>16832</v>
      </c>
      <c r="C6674" s="1" t="s">
        <v>16833</v>
      </c>
      <c r="D6674" s="1" t="s">
        <v>16834</v>
      </c>
      <c r="E6674" s="1" t="s">
        <v>66</v>
      </c>
      <c r="F6674" s="1" t="s">
        <v>16827</v>
      </c>
      <c r="G6674" s="1" t="s">
        <v>16828</v>
      </c>
    </row>
    <row r="6675" spans="1:7" x14ac:dyDescent="0.25">
      <c r="A6675" s="1">
        <v>23400132</v>
      </c>
      <c r="B6675" s="1" t="s">
        <v>16835</v>
      </c>
      <c r="C6675" s="1" t="s">
        <v>16836</v>
      </c>
      <c r="D6675" s="1" t="s">
        <v>16837</v>
      </c>
      <c r="E6675" s="1" t="s">
        <v>66</v>
      </c>
      <c r="F6675" s="1" t="s">
        <v>16827</v>
      </c>
      <c r="G6675" s="1" t="s">
        <v>16828</v>
      </c>
    </row>
    <row r="6676" spans="1:7" x14ac:dyDescent="0.25">
      <c r="A6676" s="1">
        <v>23400133</v>
      </c>
      <c r="B6676" s="1" t="s">
        <v>16838</v>
      </c>
      <c r="C6676" s="1" t="s">
        <v>16839</v>
      </c>
      <c r="D6676" s="1" t="s">
        <v>16840</v>
      </c>
      <c r="E6676" s="1" t="s">
        <v>66</v>
      </c>
      <c r="F6676" s="1" t="s">
        <v>16827</v>
      </c>
      <c r="G6676" s="1" t="s">
        <v>16828</v>
      </c>
    </row>
    <row r="6677" spans="1:7" x14ac:dyDescent="0.25">
      <c r="A6677" s="1">
        <v>23400134</v>
      </c>
      <c r="B6677" s="1" t="s">
        <v>16841</v>
      </c>
      <c r="C6677" s="1" t="s">
        <v>16842</v>
      </c>
      <c r="D6677" s="1" t="s">
        <v>16843</v>
      </c>
      <c r="E6677" s="1" t="s">
        <v>66</v>
      </c>
      <c r="F6677" s="1" t="s">
        <v>16827</v>
      </c>
      <c r="G6677" s="1" t="s">
        <v>16828</v>
      </c>
    </row>
    <row r="6678" spans="1:7" x14ac:dyDescent="0.25">
      <c r="A6678" s="1">
        <v>23400135</v>
      </c>
      <c r="B6678" s="1" t="s">
        <v>16844</v>
      </c>
      <c r="C6678" s="1" t="s">
        <v>16845</v>
      </c>
      <c r="D6678" s="1" t="s">
        <v>16846</v>
      </c>
      <c r="E6678" s="1" t="s">
        <v>66</v>
      </c>
      <c r="F6678" s="1" t="s">
        <v>16827</v>
      </c>
      <c r="G6678" s="1" t="s">
        <v>16828</v>
      </c>
    </row>
    <row r="6679" spans="1:7" x14ac:dyDescent="0.25">
      <c r="A6679" s="1">
        <v>23400136</v>
      </c>
      <c r="B6679" s="1" t="s">
        <v>16847</v>
      </c>
      <c r="C6679" s="1" t="s">
        <v>16848</v>
      </c>
      <c r="D6679" s="1" t="s">
        <v>16849</v>
      </c>
      <c r="E6679" s="1" t="s">
        <v>66</v>
      </c>
      <c r="F6679" s="1" t="s">
        <v>16850</v>
      </c>
      <c r="G6679" s="1" t="s">
        <v>16851</v>
      </c>
    </row>
    <row r="6680" spans="1:7" x14ac:dyDescent="0.25">
      <c r="A6680" s="1">
        <v>23400137</v>
      </c>
      <c r="B6680" s="1" t="s">
        <v>16852</v>
      </c>
      <c r="C6680" s="1" t="s">
        <v>16853</v>
      </c>
      <c r="D6680" s="1" t="s">
        <v>16854</v>
      </c>
      <c r="E6680" s="1" t="s">
        <v>66</v>
      </c>
      <c r="F6680" s="1" t="s">
        <v>16850</v>
      </c>
      <c r="G6680" s="1" t="s">
        <v>16851</v>
      </c>
    </row>
    <row r="6681" spans="1:7" x14ac:dyDescent="0.25">
      <c r="A6681" s="1">
        <v>23400139</v>
      </c>
      <c r="B6681" s="1" t="s">
        <v>16855</v>
      </c>
      <c r="C6681" s="1" t="s">
        <v>16856</v>
      </c>
      <c r="D6681" s="1" t="s">
        <v>16857</v>
      </c>
      <c r="E6681" s="1" t="s">
        <v>66</v>
      </c>
      <c r="F6681" s="1" t="s">
        <v>16850</v>
      </c>
      <c r="G6681" s="1" t="s">
        <v>16851</v>
      </c>
    </row>
    <row r="6682" spans="1:7" x14ac:dyDescent="0.25">
      <c r="A6682" s="1">
        <v>23400142</v>
      </c>
      <c r="B6682" s="1" t="s">
        <v>16858</v>
      </c>
      <c r="C6682" s="1" t="s">
        <v>16859</v>
      </c>
      <c r="D6682" s="1" t="s">
        <v>16860</v>
      </c>
      <c r="E6682" s="1" t="s">
        <v>65</v>
      </c>
      <c r="F6682" s="1" t="s">
        <v>16861</v>
      </c>
      <c r="G6682" s="1" t="s">
        <v>16862</v>
      </c>
    </row>
    <row r="6683" spans="1:7" x14ac:dyDescent="0.25">
      <c r="A6683" s="1">
        <v>23400143</v>
      </c>
      <c r="B6683" s="1" t="s">
        <v>16863</v>
      </c>
      <c r="C6683" s="1" t="s">
        <v>16864</v>
      </c>
      <c r="D6683" s="1" t="s">
        <v>16865</v>
      </c>
      <c r="E6683" s="1" t="s">
        <v>65</v>
      </c>
      <c r="F6683" s="1" t="s">
        <v>16861</v>
      </c>
      <c r="G6683" s="1" t="s">
        <v>16862</v>
      </c>
    </row>
    <row r="6684" spans="1:7" x14ac:dyDescent="0.25">
      <c r="A6684" s="1">
        <v>23400144</v>
      </c>
      <c r="B6684" s="1" t="s">
        <v>16866</v>
      </c>
      <c r="C6684" s="1" t="s">
        <v>16635</v>
      </c>
      <c r="D6684" s="1" t="s">
        <v>16867</v>
      </c>
      <c r="E6684" s="1" t="s">
        <v>66</v>
      </c>
      <c r="F6684" s="1" t="s">
        <v>4016</v>
      </c>
      <c r="G6684" s="1" t="s">
        <v>4017</v>
      </c>
    </row>
    <row r="6685" spans="1:7" x14ac:dyDescent="0.25">
      <c r="A6685" s="1">
        <v>23400145</v>
      </c>
      <c r="B6685" s="1" t="s">
        <v>16868</v>
      </c>
      <c r="C6685" s="1" t="s">
        <v>16869</v>
      </c>
      <c r="D6685" s="1" t="s">
        <v>16870</v>
      </c>
      <c r="E6685" s="1" t="s">
        <v>65</v>
      </c>
      <c r="F6685" s="1" t="s">
        <v>16822</v>
      </c>
      <c r="G6685" s="1" t="s">
        <v>16823</v>
      </c>
    </row>
    <row r="6686" spans="1:7" x14ac:dyDescent="0.25">
      <c r="A6686" s="1">
        <v>23400146</v>
      </c>
      <c r="B6686" s="1" t="s">
        <v>16871</v>
      </c>
      <c r="C6686" s="1" t="s">
        <v>16872</v>
      </c>
      <c r="D6686" s="1" t="s">
        <v>16873</v>
      </c>
      <c r="E6686" s="1" t="s">
        <v>65</v>
      </c>
      <c r="F6686" s="1" t="s">
        <v>16732</v>
      </c>
      <c r="G6686" s="1" t="s">
        <v>16733</v>
      </c>
    </row>
    <row r="6687" spans="1:7" x14ac:dyDescent="0.25">
      <c r="A6687" s="1">
        <v>23400147</v>
      </c>
      <c r="B6687" s="1" t="s">
        <v>16874</v>
      </c>
      <c r="C6687" s="1" t="s">
        <v>16875</v>
      </c>
      <c r="D6687" s="1" t="s">
        <v>16876</v>
      </c>
      <c r="E6687" s="1" t="s">
        <v>66</v>
      </c>
      <c r="F6687" s="1" t="s">
        <v>5452</v>
      </c>
      <c r="G6687" s="1" t="s">
        <v>5453</v>
      </c>
    </row>
    <row r="6688" spans="1:7" x14ac:dyDescent="0.25">
      <c r="A6688" s="1">
        <v>23400150</v>
      </c>
      <c r="B6688" s="1" t="s">
        <v>16877</v>
      </c>
      <c r="C6688" s="1" t="s">
        <v>16878</v>
      </c>
      <c r="D6688" s="1" t="s">
        <v>16879</v>
      </c>
      <c r="E6688" s="1" t="s">
        <v>66</v>
      </c>
      <c r="F6688" s="1" t="s">
        <v>2784</v>
      </c>
      <c r="G6688" s="1" t="s">
        <v>2785</v>
      </c>
    </row>
    <row r="6689" spans="1:7" x14ac:dyDescent="0.25">
      <c r="A6689" s="1">
        <v>23400151</v>
      </c>
      <c r="B6689" s="1" t="s">
        <v>16880</v>
      </c>
      <c r="C6689" s="1" t="s">
        <v>16881</v>
      </c>
      <c r="D6689" s="1" t="s">
        <v>16882</v>
      </c>
      <c r="E6689" s="1" t="s">
        <v>66</v>
      </c>
      <c r="F6689" s="1" t="s">
        <v>16822</v>
      </c>
      <c r="G6689" s="1" t="s">
        <v>16823</v>
      </c>
    </row>
    <row r="6690" spans="1:7" x14ac:dyDescent="0.25">
      <c r="A6690" s="1">
        <v>23400152</v>
      </c>
      <c r="B6690" s="1" t="s">
        <v>16883</v>
      </c>
      <c r="C6690" s="1" t="s">
        <v>16884</v>
      </c>
      <c r="D6690" s="1" t="s">
        <v>16885</v>
      </c>
      <c r="E6690" s="1" t="s">
        <v>65</v>
      </c>
      <c r="F6690" s="1" t="s">
        <v>16861</v>
      </c>
      <c r="G6690" s="1" t="s">
        <v>16862</v>
      </c>
    </row>
    <row r="6691" spans="1:7" x14ac:dyDescent="0.25">
      <c r="A6691" s="1">
        <v>23400168</v>
      </c>
      <c r="B6691" s="1" t="s">
        <v>16886</v>
      </c>
      <c r="C6691" s="1" t="s">
        <v>16887</v>
      </c>
      <c r="D6691" s="1" t="s">
        <v>16888</v>
      </c>
      <c r="E6691" s="1" t="s">
        <v>65</v>
      </c>
      <c r="F6691" s="1" t="s">
        <v>16718</v>
      </c>
      <c r="G6691" s="1" t="s">
        <v>16719</v>
      </c>
    </row>
    <row r="6692" spans="1:7" x14ac:dyDescent="0.25">
      <c r="A6692" s="1">
        <v>23400169</v>
      </c>
      <c r="B6692" s="1" t="s">
        <v>16889</v>
      </c>
      <c r="C6692" s="1" t="s">
        <v>16890</v>
      </c>
      <c r="D6692" s="1" t="s">
        <v>16891</v>
      </c>
      <c r="E6692" s="1" t="s">
        <v>65</v>
      </c>
      <c r="F6692" s="1" t="s">
        <v>16718</v>
      </c>
      <c r="G6692" s="1" t="s">
        <v>16719</v>
      </c>
    </row>
    <row r="6693" spans="1:7" x14ac:dyDescent="0.25">
      <c r="A6693" s="1">
        <v>23400170</v>
      </c>
      <c r="B6693" s="1" t="s">
        <v>16892</v>
      </c>
      <c r="C6693" s="1" t="s">
        <v>16893</v>
      </c>
      <c r="D6693" s="1" t="s">
        <v>16894</v>
      </c>
      <c r="E6693" s="1" t="s">
        <v>66</v>
      </c>
      <c r="F6693" s="1" t="s">
        <v>16817</v>
      </c>
      <c r="G6693" s="1" t="s">
        <v>16818</v>
      </c>
    </row>
    <row r="6694" spans="1:7" x14ac:dyDescent="0.25">
      <c r="A6694" s="1">
        <v>23400171</v>
      </c>
      <c r="B6694" s="1" t="s">
        <v>16895</v>
      </c>
      <c r="C6694" s="1" t="s">
        <v>16896</v>
      </c>
      <c r="D6694" s="1" t="s">
        <v>16897</v>
      </c>
      <c r="E6694" s="1" t="s">
        <v>66</v>
      </c>
      <c r="F6694" s="1" t="s">
        <v>16898</v>
      </c>
      <c r="G6694" s="1" t="s">
        <v>16899</v>
      </c>
    </row>
    <row r="6695" spans="1:7" x14ac:dyDescent="0.25">
      <c r="A6695" s="1">
        <v>23400172</v>
      </c>
      <c r="B6695" s="1" t="s">
        <v>16900</v>
      </c>
      <c r="C6695" s="1" t="s">
        <v>16901</v>
      </c>
      <c r="D6695" s="1" t="s">
        <v>16902</v>
      </c>
      <c r="E6695" s="1" t="s">
        <v>65</v>
      </c>
      <c r="F6695" s="1" t="s">
        <v>16718</v>
      </c>
      <c r="G6695" s="1" t="s">
        <v>16719</v>
      </c>
    </row>
    <row r="6696" spans="1:7" x14ac:dyDescent="0.25">
      <c r="A6696" s="1">
        <v>23400173</v>
      </c>
      <c r="B6696" s="1" t="s">
        <v>16903</v>
      </c>
      <c r="C6696" s="1" t="s">
        <v>16904</v>
      </c>
      <c r="D6696" s="1" t="s">
        <v>16905</v>
      </c>
      <c r="E6696" s="1" t="s">
        <v>65</v>
      </c>
      <c r="F6696" s="1" t="s">
        <v>2521</v>
      </c>
      <c r="G6696" s="1" t="s">
        <v>2522</v>
      </c>
    </row>
    <row r="6697" spans="1:7" x14ac:dyDescent="0.25">
      <c r="A6697" s="1">
        <v>23400174</v>
      </c>
      <c r="B6697" s="1" t="s">
        <v>16906</v>
      </c>
      <c r="C6697" s="1" t="s">
        <v>16907</v>
      </c>
      <c r="D6697" s="1" t="s">
        <v>16908</v>
      </c>
      <c r="E6697" s="1" t="s">
        <v>65</v>
      </c>
      <c r="F6697" s="1" t="s">
        <v>2521</v>
      </c>
      <c r="G6697" s="1" t="s">
        <v>2522</v>
      </c>
    </row>
    <row r="6698" spans="1:7" x14ac:dyDescent="0.25">
      <c r="A6698" s="1">
        <v>23400175</v>
      </c>
      <c r="B6698" s="1" t="s">
        <v>16909</v>
      </c>
      <c r="C6698" s="1" t="s">
        <v>16910</v>
      </c>
      <c r="D6698" s="1" t="s">
        <v>16911</v>
      </c>
      <c r="E6698" s="1" t="s">
        <v>65</v>
      </c>
      <c r="F6698" s="1" t="s">
        <v>16732</v>
      </c>
      <c r="G6698" s="1" t="s">
        <v>16733</v>
      </c>
    </row>
    <row r="6699" spans="1:7" x14ac:dyDescent="0.25">
      <c r="A6699" s="1">
        <v>23400176</v>
      </c>
      <c r="B6699" s="1" t="s">
        <v>16912</v>
      </c>
      <c r="C6699" s="1" t="s">
        <v>16913</v>
      </c>
      <c r="D6699" s="1" t="s">
        <v>16914</v>
      </c>
      <c r="E6699" s="1" t="s">
        <v>66</v>
      </c>
      <c r="F6699" s="1" t="s">
        <v>16850</v>
      </c>
      <c r="G6699" s="1" t="s">
        <v>16851</v>
      </c>
    </row>
    <row r="6700" spans="1:7" x14ac:dyDescent="0.25">
      <c r="A6700" s="1">
        <v>23400184</v>
      </c>
      <c r="B6700" s="1" t="s">
        <v>16915</v>
      </c>
      <c r="C6700" s="1" t="s">
        <v>16916</v>
      </c>
      <c r="D6700" s="1" t="s">
        <v>16917</v>
      </c>
      <c r="E6700" s="1" t="s">
        <v>66</v>
      </c>
      <c r="F6700" s="1" t="s">
        <v>16918</v>
      </c>
      <c r="G6700" s="1" t="s">
        <v>16919</v>
      </c>
    </row>
    <row r="6701" spans="1:7" x14ac:dyDescent="0.25">
      <c r="A6701" s="1">
        <v>23450055</v>
      </c>
      <c r="B6701" s="1" t="s">
        <v>16920</v>
      </c>
      <c r="C6701" s="1" t="s">
        <v>16921</v>
      </c>
      <c r="D6701" s="1" t="s">
        <v>16922</v>
      </c>
      <c r="E6701" s="1" t="s">
        <v>66</v>
      </c>
      <c r="F6701" s="1" t="s">
        <v>16923</v>
      </c>
      <c r="G6701" s="1" t="s">
        <v>16924</v>
      </c>
    </row>
    <row r="6702" spans="1:7" x14ac:dyDescent="0.25">
      <c r="A6702" s="1">
        <v>23450115</v>
      </c>
      <c r="B6702" s="1" t="s">
        <v>16925</v>
      </c>
      <c r="C6702" s="1" t="s">
        <v>16926</v>
      </c>
      <c r="D6702" s="1" t="s">
        <v>16927</v>
      </c>
      <c r="E6702" s="1" t="s">
        <v>66</v>
      </c>
      <c r="F6702" s="1" t="s">
        <v>16928</v>
      </c>
      <c r="G6702" s="1" t="s">
        <v>16929</v>
      </c>
    </row>
    <row r="6703" spans="1:7" x14ac:dyDescent="0.25">
      <c r="A6703" s="1">
        <v>23450119</v>
      </c>
      <c r="B6703" s="1" t="s">
        <v>16930</v>
      </c>
      <c r="C6703" s="1" t="s">
        <v>16931</v>
      </c>
      <c r="D6703" s="1" t="s">
        <v>16932</v>
      </c>
      <c r="E6703" s="1" t="s">
        <v>66</v>
      </c>
      <c r="F6703" s="1" t="s">
        <v>16928</v>
      </c>
      <c r="G6703" s="1" t="s">
        <v>16929</v>
      </c>
    </row>
    <row r="6704" spans="1:7" x14ac:dyDescent="0.25">
      <c r="A6704" s="1">
        <v>23450125</v>
      </c>
      <c r="B6704" s="1" t="s">
        <v>16933</v>
      </c>
      <c r="C6704" s="1" t="s">
        <v>16934</v>
      </c>
      <c r="D6704" s="1" t="s">
        <v>16935</v>
      </c>
      <c r="E6704" s="1" t="s">
        <v>66</v>
      </c>
      <c r="F6704" s="1" t="s">
        <v>16936</v>
      </c>
      <c r="G6704" s="1" t="s">
        <v>16937</v>
      </c>
    </row>
    <row r="6705" spans="1:7" x14ac:dyDescent="0.25">
      <c r="A6705" s="1">
        <v>23450126</v>
      </c>
      <c r="B6705" s="1" t="s">
        <v>16938</v>
      </c>
      <c r="C6705" s="1" t="s">
        <v>16939</v>
      </c>
      <c r="D6705" s="1" t="s">
        <v>16940</v>
      </c>
      <c r="E6705" s="1" t="s">
        <v>66</v>
      </c>
      <c r="F6705" s="1" t="s">
        <v>16936</v>
      </c>
      <c r="G6705" s="1" t="s">
        <v>16937</v>
      </c>
    </row>
    <row r="6706" spans="1:7" x14ac:dyDescent="0.25">
      <c r="A6706" s="1">
        <v>23450127</v>
      </c>
      <c r="B6706" s="1" t="s">
        <v>16941</v>
      </c>
      <c r="C6706" s="1" t="s">
        <v>16942</v>
      </c>
      <c r="D6706" s="1" t="s">
        <v>16943</v>
      </c>
      <c r="E6706" s="1" t="s">
        <v>66</v>
      </c>
      <c r="F6706" s="1" t="s">
        <v>16936</v>
      </c>
      <c r="G6706" s="1" t="s">
        <v>16937</v>
      </c>
    </row>
    <row r="6707" spans="1:7" x14ac:dyDescent="0.25">
      <c r="A6707" s="1">
        <v>23450128</v>
      </c>
      <c r="B6707" s="1" t="s">
        <v>16944</v>
      </c>
      <c r="C6707" s="1" t="s">
        <v>16945</v>
      </c>
      <c r="D6707" s="1" t="s">
        <v>16946</v>
      </c>
      <c r="E6707" s="1" t="s">
        <v>66</v>
      </c>
      <c r="F6707" s="1" t="s">
        <v>16936</v>
      </c>
      <c r="G6707" s="1" t="s">
        <v>16937</v>
      </c>
    </row>
    <row r="6708" spans="1:7" x14ac:dyDescent="0.25">
      <c r="A6708" s="1">
        <v>23450130</v>
      </c>
      <c r="B6708" s="1" t="s">
        <v>16947</v>
      </c>
      <c r="C6708" s="1" t="s">
        <v>16948</v>
      </c>
      <c r="D6708" s="1" t="s">
        <v>16949</v>
      </c>
      <c r="E6708" s="1" t="s">
        <v>66</v>
      </c>
      <c r="F6708" s="1" t="s">
        <v>16936</v>
      </c>
      <c r="G6708" s="1" t="s">
        <v>16937</v>
      </c>
    </row>
    <row r="6709" spans="1:7" x14ac:dyDescent="0.25">
      <c r="A6709" s="1">
        <v>23450145</v>
      </c>
      <c r="B6709" s="1" t="s">
        <v>16950</v>
      </c>
      <c r="C6709" s="1" t="s">
        <v>16951</v>
      </c>
      <c r="D6709" s="1" t="s">
        <v>16952</v>
      </c>
      <c r="E6709" s="1" t="s">
        <v>66</v>
      </c>
      <c r="F6709" s="1" t="s">
        <v>16936</v>
      </c>
      <c r="G6709" s="1" t="s">
        <v>16937</v>
      </c>
    </row>
    <row r="6710" spans="1:7" x14ac:dyDescent="0.25">
      <c r="A6710" s="1">
        <v>23450146</v>
      </c>
      <c r="B6710" s="1" t="s">
        <v>16953</v>
      </c>
      <c r="C6710" s="1" t="s">
        <v>16954</v>
      </c>
      <c r="D6710" s="1" t="s">
        <v>16955</v>
      </c>
      <c r="E6710" s="1" t="s">
        <v>66</v>
      </c>
      <c r="F6710" s="1" t="s">
        <v>16956</v>
      </c>
      <c r="G6710" s="1" t="s">
        <v>16957</v>
      </c>
    </row>
    <row r="6711" spans="1:7" x14ac:dyDescent="0.25">
      <c r="A6711" s="1">
        <v>23450147</v>
      </c>
      <c r="B6711" s="1" t="s">
        <v>16958</v>
      </c>
      <c r="C6711" s="1" t="s">
        <v>16959</v>
      </c>
      <c r="D6711" s="1" t="s">
        <v>16960</v>
      </c>
      <c r="E6711" s="1" t="s">
        <v>66</v>
      </c>
      <c r="F6711" s="1" t="s">
        <v>16956</v>
      </c>
      <c r="G6711" s="1" t="s">
        <v>16957</v>
      </c>
    </row>
    <row r="6712" spans="1:7" x14ac:dyDescent="0.25">
      <c r="A6712" s="1">
        <v>23450148</v>
      </c>
      <c r="B6712" s="1" t="s">
        <v>16961</v>
      </c>
      <c r="C6712" s="1" t="s">
        <v>16962</v>
      </c>
      <c r="D6712" s="1" t="s">
        <v>16963</v>
      </c>
      <c r="E6712" s="1" t="s">
        <v>66</v>
      </c>
      <c r="F6712" s="1" t="s">
        <v>16956</v>
      </c>
      <c r="G6712" s="1" t="s">
        <v>16957</v>
      </c>
    </row>
    <row r="6713" spans="1:7" x14ac:dyDescent="0.25">
      <c r="A6713" s="1">
        <v>23450149</v>
      </c>
      <c r="B6713" s="1" t="s">
        <v>16964</v>
      </c>
      <c r="C6713" s="1" t="s">
        <v>16965</v>
      </c>
      <c r="D6713" s="1" t="s">
        <v>16966</v>
      </c>
      <c r="E6713" s="1" t="s">
        <v>66</v>
      </c>
      <c r="F6713" s="1" t="s">
        <v>16956</v>
      </c>
      <c r="G6713" s="1" t="s">
        <v>16957</v>
      </c>
    </row>
    <row r="6714" spans="1:7" x14ac:dyDescent="0.25">
      <c r="A6714" s="1">
        <v>23450150</v>
      </c>
      <c r="B6714" s="1" t="s">
        <v>16967</v>
      </c>
      <c r="C6714" s="1" t="s">
        <v>16968</v>
      </c>
      <c r="D6714" s="1" t="s">
        <v>16969</v>
      </c>
      <c r="E6714" s="1" t="s">
        <v>66</v>
      </c>
      <c r="F6714" s="1" t="s">
        <v>16956</v>
      </c>
      <c r="G6714" s="1" t="s">
        <v>16957</v>
      </c>
    </row>
    <row r="6715" spans="1:7" x14ac:dyDescent="0.25">
      <c r="A6715" s="1">
        <v>23450151</v>
      </c>
      <c r="B6715" s="1" t="s">
        <v>16970</v>
      </c>
      <c r="C6715" s="1" t="s">
        <v>16971</v>
      </c>
      <c r="D6715" s="1" t="s">
        <v>16972</v>
      </c>
      <c r="E6715" s="1" t="s">
        <v>66</v>
      </c>
      <c r="F6715" s="1" t="s">
        <v>16956</v>
      </c>
      <c r="G6715" s="1" t="s">
        <v>16957</v>
      </c>
    </row>
    <row r="6716" spans="1:7" x14ac:dyDescent="0.25">
      <c r="A6716" s="1">
        <v>23450152</v>
      </c>
      <c r="B6716" s="1" t="s">
        <v>16973</v>
      </c>
      <c r="C6716" s="1" t="s">
        <v>16974</v>
      </c>
      <c r="D6716" s="1" t="s">
        <v>16975</v>
      </c>
      <c r="E6716" s="1" t="s">
        <v>66</v>
      </c>
      <c r="F6716" s="1" t="s">
        <v>16956</v>
      </c>
      <c r="G6716" s="1" t="s">
        <v>16957</v>
      </c>
    </row>
    <row r="6717" spans="1:7" x14ac:dyDescent="0.25">
      <c r="A6717" s="1">
        <v>23500000</v>
      </c>
      <c r="B6717" s="1" t="s">
        <v>16976</v>
      </c>
      <c r="C6717" s="1" t="s">
        <v>16977</v>
      </c>
      <c r="D6717" s="1" t="s">
        <v>16978</v>
      </c>
      <c r="E6717" s="1" t="s">
        <v>65</v>
      </c>
      <c r="F6717" s="1" t="s">
        <v>16979</v>
      </c>
      <c r="G6717" s="1" t="s">
        <v>16980</v>
      </c>
    </row>
    <row r="6718" spans="1:7" x14ac:dyDescent="0.25">
      <c r="A6718" s="1">
        <v>23500001</v>
      </c>
      <c r="B6718" s="1" t="s">
        <v>16981</v>
      </c>
      <c r="C6718" s="1" t="s">
        <v>16982</v>
      </c>
      <c r="D6718" s="1" t="s">
        <v>16983</v>
      </c>
      <c r="E6718" s="1" t="s">
        <v>66</v>
      </c>
      <c r="F6718" s="1" t="s">
        <v>16984</v>
      </c>
      <c r="G6718" s="1" t="s">
        <v>16985</v>
      </c>
    </row>
    <row r="6719" spans="1:7" x14ac:dyDescent="0.25">
      <c r="A6719" s="1">
        <v>23500002</v>
      </c>
      <c r="B6719" s="1" t="s">
        <v>16986</v>
      </c>
      <c r="C6719" s="1" t="s">
        <v>16987</v>
      </c>
      <c r="D6719" s="1" t="s">
        <v>16988</v>
      </c>
      <c r="E6719" s="1" t="s">
        <v>66</v>
      </c>
      <c r="F6719" s="1" t="s">
        <v>16984</v>
      </c>
      <c r="G6719" s="1" t="s">
        <v>16985</v>
      </c>
    </row>
    <row r="6720" spans="1:7" x14ac:dyDescent="0.25">
      <c r="A6720" s="1">
        <v>23500003</v>
      </c>
      <c r="B6720" s="1" t="s">
        <v>16989</v>
      </c>
      <c r="C6720" s="1" t="s">
        <v>16990</v>
      </c>
      <c r="D6720" s="1" t="s">
        <v>16991</v>
      </c>
      <c r="E6720" s="1" t="s">
        <v>65</v>
      </c>
      <c r="F6720" s="1" t="s">
        <v>16984</v>
      </c>
      <c r="G6720" s="1" t="s">
        <v>16985</v>
      </c>
    </row>
    <row r="6721" spans="1:7" x14ac:dyDescent="0.25">
      <c r="A6721" s="1">
        <v>23500018</v>
      </c>
      <c r="B6721" s="1" t="s">
        <v>16992</v>
      </c>
      <c r="C6721" s="1" t="s">
        <v>16993</v>
      </c>
      <c r="D6721" s="1" t="s">
        <v>16994</v>
      </c>
      <c r="E6721" s="1" t="s">
        <v>65</v>
      </c>
      <c r="F6721" s="1" t="s">
        <v>16979</v>
      </c>
      <c r="G6721" s="1" t="s">
        <v>16980</v>
      </c>
    </row>
    <row r="6722" spans="1:7" x14ac:dyDescent="0.25">
      <c r="A6722" s="1">
        <v>23500020</v>
      </c>
      <c r="B6722" s="1" t="s">
        <v>16995</v>
      </c>
      <c r="C6722" s="1" t="s">
        <v>16996</v>
      </c>
      <c r="D6722" s="1" t="s">
        <v>16997</v>
      </c>
      <c r="E6722" s="1" t="s">
        <v>66</v>
      </c>
      <c r="F6722" s="1" t="s">
        <v>16984</v>
      </c>
      <c r="G6722" s="1" t="s">
        <v>16985</v>
      </c>
    </row>
    <row r="6723" spans="1:7" x14ac:dyDescent="0.25">
      <c r="A6723" s="1">
        <v>23500021</v>
      </c>
      <c r="B6723" s="1" t="s">
        <v>16998</v>
      </c>
      <c r="C6723" s="1" t="s">
        <v>16999</v>
      </c>
      <c r="D6723" s="1" t="s">
        <v>17000</v>
      </c>
      <c r="E6723" s="1" t="s">
        <v>66</v>
      </c>
      <c r="F6723" s="1" t="s">
        <v>16979</v>
      </c>
      <c r="G6723" s="1" t="s">
        <v>16980</v>
      </c>
    </row>
    <row r="6724" spans="1:7" x14ac:dyDescent="0.25">
      <c r="A6724" s="1">
        <v>23500023</v>
      </c>
      <c r="B6724" s="1" t="s">
        <v>17001</v>
      </c>
      <c r="C6724" s="1" t="s">
        <v>17002</v>
      </c>
      <c r="D6724" s="1" t="s">
        <v>17003</v>
      </c>
      <c r="E6724" s="1" t="s">
        <v>66</v>
      </c>
      <c r="F6724" s="1" t="s">
        <v>16979</v>
      </c>
      <c r="G6724" s="1" t="s">
        <v>16980</v>
      </c>
    </row>
    <row r="6725" spans="1:7" x14ac:dyDescent="0.25">
      <c r="A6725" s="1">
        <v>23550007</v>
      </c>
      <c r="B6725" s="1" t="s">
        <v>17004</v>
      </c>
      <c r="C6725" s="1" t="s">
        <v>17005</v>
      </c>
      <c r="D6725" s="1" t="s">
        <v>17006</v>
      </c>
      <c r="E6725" s="1" t="s">
        <v>66</v>
      </c>
      <c r="F6725" s="1" t="s">
        <v>17007</v>
      </c>
      <c r="G6725" s="1" t="s">
        <v>17008</v>
      </c>
    </row>
    <row r="6726" spans="1:7" x14ac:dyDescent="0.25">
      <c r="A6726" s="1">
        <v>23550008</v>
      </c>
      <c r="B6726" s="1" t="s">
        <v>17009</v>
      </c>
      <c r="C6726" s="1" t="s">
        <v>17010</v>
      </c>
      <c r="D6726" s="1" t="s">
        <v>17011</v>
      </c>
      <c r="E6726" s="1" t="s">
        <v>66</v>
      </c>
      <c r="F6726" s="1" t="s">
        <v>17007</v>
      </c>
      <c r="G6726" s="1" t="s">
        <v>17008</v>
      </c>
    </row>
    <row r="6727" spans="1:7" x14ac:dyDescent="0.25">
      <c r="A6727" s="1">
        <v>23550009</v>
      </c>
      <c r="B6727" s="1" t="s">
        <v>17012</v>
      </c>
      <c r="C6727" s="1" t="s">
        <v>17013</v>
      </c>
      <c r="D6727" s="1" t="s">
        <v>17014</v>
      </c>
      <c r="E6727" s="1" t="s">
        <v>66</v>
      </c>
      <c r="F6727" s="1" t="s">
        <v>17007</v>
      </c>
      <c r="G6727" s="1" t="s">
        <v>17008</v>
      </c>
    </row>
    <row r="6728" spans="1:7" x14ac:dyDescent="0.25">
      <c r="A6728" s="1">
        <v>23600016</v>
      </c>
      <c r="B6728" s="1" t="s">
        <v>17015</v>
      </c>
      <c r="C6728" s="1" t="s">
        <v>17016</v>
      </c>
      <c r="D6728" s="1" t="s">
        <v>17017</v>
      </c>
      <c r="E6728" s="1" t="s">
        <v>66</v>
      </c>
      <c r="F6728" s="1" t="s">
        <v>3047</v>
      </c>
      <c r="G6728" s="1" t="s">
        <v>3048</v>
      </c>
    </row>
    <row r="6729" spans="1:7" x14ac:dyDescent="0.25">
      <c r="A6729" s="1">
        <v>23600018</v>
      </c>
      <c r="B6729" s="1" t="s">
        <v>17018</v>
      </c>
      <c r="C6729" s="1" t="s">
        <v>17019</v>
      </c>
      <c r="D6729" s="1" t="s">
        <v>17020</v>
      </c>
      <c r="E6729" s="1" t="s">
        <v>66</v>
      </c>
      <c r="F6729" s="1" t="s">
        <v>3047</v>
      </c>
      <c r="G6729" s="1" t="s">
        <v>3048</v>
      </c>
    </row>
    <row r="6730" spans="1:7" x14ac:dyDescent="0.25">
      <c r="A6730" s="1">
        <v>23600019</v>
      </c>
      <c r="B6730" s="1" t="s">
        <v>17021</v>
      </c>
      <c r="C6730" s="1" t="s">
        <v>17022</v>
      </c>
      <c r="D6730" s="1" t="s">
        <v>17023</v>
      </c>
      <c r="E6730" s="1" t="s">
        <v>66</v>
      </c>
      <c r="F6730" s="1" t="s">
        <v>3047</v>
      </c>
      <c r="G6730" s="1" t="s">
        <v>3048</v>
      </c>
    </row>
    <row r="6731" spans="1:7" x14ac:dyDescent="0.25">
      <c r="A6731" s="1">
        <v>23600021</v>
      </c>
      <c r="B6731" s="1" t="s">
        <v>17024</v>
      </c>
      <c r="C6731" s="1" t="s">
        <v>17025</v>
      </c>
      <c r="D6731" s="1" t="s">
        <v>17026</v>
      </c>
      <c r="E6731" s="1" t="s">
        <v>66</v>
      </c>
      <c r="F6731" s="1" t="s">
        <v>3047</v>
      </c>
      <c r="G6731" s="1" t="s">
        <v>3048</v>
      </c>
    </row>
    <row r="6732" spans="1:7" x14ac:dyDescent="0.25">
      <c r="A6732" s="1">
        <v>23600022</v>
      </c>
      <c r="B6732" s="1" t="s">
        <v>17027</v>
      </c>
      <c r="C6732" s="1" t="s">
        <v>17028</v>
      </c>
      <c r="D6732" s="1" t="s">
        <v>17029</v>
      </c>
      <c r="E6732" s="1" t="s">
        <v>66</v>
      </c>
      <c r="F6732" s="1" t="s">
        <v>3047</v>
      </c>
      <c r="G6732" s="1" t="s">
        <v>3048</v>
      </c>
    </row>
    <row r="6733" spans="1:7" x14ac:dyDescent="0.25">
      <c r="A6733" s="1">
        <v>23600023</v>
      </c>
      <c r="B6733" s="1" t="s">
        <v>17030</v>
      </c>
      <c r="C6733" s="1" t="s">
        <v>17031</v>
      </c>
      <c r="D6733" s="1" t="s">
        <v>17032</v>
      </c>
      <c r="E6733" s="1" t="s">
        <v>66</v>
      </c>
      <c r="F6733" s="1" t="s">
        <v>3047</v>
      </c>
      <c r="G6733" s="1" t="s">
        <v>3048</v>
      </c>
    </row>
    <row r="6734" spans="1:7" x14ac:dyDescent="0.25">
      <c r="A6734" s="1">
        <v>23600025</v>
      </c>
      <c r="B6734" s="1" t="s">
        <v>17033</v>
      </c>
      <c r="C6734" s="1" t="s">
        <v>17034</v>
      </c>
      <c r="D6734" s="1" t="s">
        <v>17035</v>
      </c>
      <c r="E6734" s="1" t="s">
        <v>66</v>
      </c>
      <c r="F6734" s="1" t="s">
        <v>17036</v>
      </c>
      <c r="G6734" s="1" t="s">
        <v>17037</v>
      </c>
    </row>
    <row r="6735" spans="1:7" x14ac:dyDescent="0.25">
      <c r="A6735" s="1">
        <v>23600034</v>
      </c>
      <c r="B6735" s="1" t="s">
        <v>17038</v>
      </c>
      <c r="C6735" s="1" t="s">
        <v>17039</v>
      </c>
      <c r="D6735" s="1" t="s">
        <v>17040</v>
      </c>
      <c r="E6735" s="1" t="s">
        <v>66</v>
      </c>
      <c r="F6735" s="1" t="s">
        <v>17041</v>
      </c>
      <c r="G6735" s="1" t="s">
        <v>17042</v>
      </c>
    </row>
    <row r="6736" spans="1:7" x14ac:dyDescent="0.25">
      <c r="A6736" s="1">
        <v>23600035</v>
      </c>
      <c r="B6736" s="1" t="s">
        <v>17043</v>
      </c>
      <c r="C6736" s="1" t="s">
        <v>17044</v>
      </c>
      <c r="D6736" s="1" t="s">
        <v>17045</v>
      </c>
      <c r="E6736" s="1" t="s">
        <v>66</v>
      </c>
      <c r="F6736" s="1" t="s">
        <v>17046</v>
      </c>
      <c r="G6736" s="1" t="s">
        <v>17047</v>
      </c>
    </row>
    <row r="6737" spans="1:7" x14ac:dyDescent="0.25">
      <c r="A6737" s="1">
        <v>23600043</v>
      </c>
      <c r="B6737" s="1" t="s">
        <v>17048</v>
      </c>
      <c r="C6737" s="1" t="s">
        <v>17049</v>
      </c>
      <c r="D6737" s="1" t="s">
        <v>17050</v>
      </c>
      <c r="E6737" s="1" t="s">
        <v>66</v>
      </c>
      <c r="F6737" s="1" t="s">
        <v>17036</v>
      </c>
      <c r="G6737" s="1" t="s">
        <v>17037</v>
      </c>
    </row>
    <row r="6738" spans="1:7" x14ac:dyDescent="0.25">
      <c r="A6738" s="1">
        <v>23600044</v>
      </c>
      <c r="B6738" s="1" t="s">
        <v>17051</v>
      </c>
      <c r="C6738" s="1" t="s">
        <v>17052</v>
      </c>
      <c r="D6738" s="1" t="s">
        <v>17053</v>
      </c>
      <c r="E6738" s="1" t="s">
        <v>66</v>
      </c>
      <c r="F6738" s="1" t="s">
        <v>17036</v>
      </c>
      <c r="G6738" s="1" t="s">
        <v>17037</v>
      </c>
    </row>
    <row r="6739" spans="1:7" x14ac:dyDescent="0.25">
      <c r="A6739" s="1">
        <v>23600045</v>
      </c>
      <c r="B6739" s="1" t="s">
        <v>17054</v>
      </c>
      <c r="C6739" s="1" t="s">
        <v>17055</v>
      </c>
      <c r="D6739" s="1" t="s">
        <v>17056</v>
      </c>
      <c r="E6739" s="1" t="s">
        <v>66</v>
      </c>
      <c r="F6739" s="1" t="s">
        <v>17036</v>
      </c>
      <c r="G6739" s="1" t="s">
        <v>17037</v>
      </c>
    </row>
    <row r="6740" spans="1:7" x14ac:dyDescent="0.25">
      <c r="A6740" s="1">
        <v>23600046</v>
      </c>
      <c r="B6740" s="1" t="s">
        <v>17057</v>
      </c>
      <c r="C6740" s="1" t="s">
        <v>17058</v>
      </c>
      <c r="D6740" s="1" t="s">
        <v>17059</v>
      </c>
      <c r="E6740" s="1" t="s">
        <v>66</v>
      </c>
      <c r="F6740" s="1" t="s">
        <v>17036</v>
      </c>
      <c r="G6740" s="1" t="s">
        <v>17037</v>
      </c>
    </row>
    <row r="6741" spans="1:7" x14ac:dyDescent="0.25">
      <c r="A6741" s="1">
        <v>23600050</v>
      </c>
      <c r="B6741" s="1" t="s">
        <v>17060</v>
      </c>
      <c r="C6741" s="1" t="s">
        <v>17061</v>
      </c>
      <c r="D6741" s="1" t="s">
        <v>17062</v>
      </c>
      <c r="E6741" s="1" t="s">
        <v>66</v>
      </c>
      <c r="F6741" s="1" t="s">
        <v>3047</v>
      </c>
      <c r="G6741" s="1" t="s">
        <v>3048</v>
      </c>
    </row>
    <row r="6742" spans="1:7" x14ac:dyDescent="0.25">
      <c r="A6742" s="1">
        <v>23600051</v>
      </c>
      <c r="B6742" s="1" t="s">
        <v>17063</v>
      </c>
      <c r="C6742" s="1" t="s">
        <v>17064</v>
      </c>
      <c r="D6742" s="1" t="s">
        <v>17065</v>
      </c>
      <c r="E6742" s="1" t="s">
        <v>66</v>
      </c>
      <c r="F6742" s="1" t="s">
        <v>3047</v>
      </c>
      <c r="G6742" s="1" t="s">
        <v>3048</v>
      </c>
    </row>
    <row r="6743" spans="1:7" x14ac:dyDescent="0.25">
      <c r="A6743" s="1">
        <v>23600053</v>
      </c>
      <c r="B6743" s="1" t="s">
        <v>17066</v>
      </c>
      <c r="C6743" s="1" t="s">
        <v>17067</v>
      </c>
      <c r="D6743" s="1" t="s">
        <v>17068</v>
      </c>
      <c r="E6743" s="1" t="s">
        <v>66</v>
      </c>
      <c r="F6743" s="1" t="s">
        <v>17046</v>
      </c>
      <c r="G6743" s="1" t="s">
        <v>17047</v>
      </c>
    </row>
    <row r="6744" spans="1:7" x14ac:dyDescent="0.25">
      <c r="A6744" s="1">
        <v>23600054</v>
      </c>
      <c r="B6744" s="1" t="s">
        <v>17069</v>
      </c>
      <c r="C6744" s="1" t="s">
        <v>17070</v>
      </c>
      <c r="D6744" s="1" t="s">
        <v>17071</v>
      </c>
      <c r="E6744" s="1" t="s">
        <v>66</v>
      </c>
      <c r="F6744" s="1" t="s">
        <v>3047</v>
      </c>
      <c r="G6744" s="1" t="s">
        <v>3048</v>
      </c>
    </row>
    <row r="6745" spans="1:7" x14ac:dyDescent="0.25">
      <c r="A6745" s="1">
        <v>23600055</v>
      </c>
      <c r="B6745" s="1" t="s">
        <v>17072</v>
      </c>
      <c r="C6745" s="1" t="s">
        <v>17073</v>
      </c>
      <c r="D6745" s="1" t="s">
        <v>17074</v>
      </c>
      <c r="E6745" s="1" t="s">
        <v>66</v>
      </c>
      <c r="F6745" s="1" t="s">
        <v>17046</v>
      </c>
      <c r="G6745" s="1" t="s">
        <v>17047</v>
      </c>
    </row>
    <row r="6746" spans="1:7" x14ac:dyDescent="0.25">
      <c r="A6746" s="1">
        <v>23600056</v>
      </c>
      <c r="B6746" s="1" t="s">
        <v>17075</v>
      </c>
      <c r="C6746" s="1" t="s">
        <v>17076</v>
      </c>
      <c r="D6746" s="1" t="s">
        <v>17077</v>
      </c>
      <c r="E6746" s="1" t="s">
        <v>66</v>
      </c>
      <c r="F6746" s="1" t="s">
        <v>3047</v>
      </c>
      <c r="G6746" s="1" t="s">
        <v>3048</v>
      </c>
    </row>
    <row r="6747" spans="1:7" x14ac:dyDescent="0.25">
      <c r="A6747" s="1">
        <v>23600057</v>
      </c>
      <c r="B6747" s="1" t="s">
        <v>17078</v>
      </c>
      <c r="C6747" s="1" t="s">
        <v>17079</v>
      </c>
      <c r="D6747" s="1" t="s">
        <v>17080</v>
      </c>
      <c r="E6747" s="1" t="s">
        <v>66</v>
      </c>
      <c r="F6747" s="1" t="s">
        <v>17081</v>
      </c>
      <c r="G6747" s="1" t="s">
        <v>17082</v>
      </c>
    </row>
    <row r="6748" spans="1:7" x14ac:dyDescent="0.25">
      <c r="A6748" s="1">
        <v>23600058</v>
      </c>
      <c r="B6748" s="1" t="s">
        <v>17083</v>
      </c>
      <c r="C6748" s="1" t="s">
        <v>17084</v>
      </c>
      <c r="D6748" s="1" t="s">
        <v>17085</v>
      </c>
      <c r="E6748" s="1" t="s">
        <v>66</v>
      </c>
      <c r="F6748" s="1" t="s">
        <v>17081</v>
      </c>
      <c r="G6748" s="1" t="s">
        <v>17082</v>
      </c>
    </row>
    <row r="6749" spans="1:7" x14ac:dyDescent="0.25">
      <c r="A6749" s="1">
        <v>23600059</v>
      </c>
      <c r="B6749" s="1" t="s">
        <v>17086</v>
      </c>
      <c r="C6749" s="1" t="s">
        <v>17087</v>
      </c>
      <c r="D6749" s="1" t="s">
        <v>17088</v>
      </c>
      <c r="E6749" s="1" t="s">
        <v>66</v>
      </c>
      <c r="F6749" s="1" t="s">
        <v>17081</v>
      </c>
      <c r="G6749" s="1" t="s">
        <v>17082</v>
      </c>
    </row>
    <row r="6750" spans="1:7" x14ac:dyDescent="0.25">
      <c r="A6750" s="1">
        <v>23600060</v>
      </c>
      <c r="B6750" s="1" t="s">
        <v>17089</v>
      </c>
      <c r="C6750" s="1" t="s">
        <v>17090</v>
      </c>
      <c r="D6750" s="1" t="s">
        <v>17091</v>
      </c>
      <c r="E6750" s="1" t="s">
        <v>66</v>
      </c>
      <c r="F6750" s="1" t="s">
        <v>17081</v>
      </c>
      <c r="G6750" s="1" t="s">
        <v>17082</v>
      </c>
    </row>
    <row r="6751" spans="1:7" x14ac:dyDescent="0.25">
      <c r="A6751" s="1">
        <v>23600061</v>
      </c>
      <c r="B6751" s="1" t="s">
        <v>17092</v>
      </c>
      <c r="C6751" s="1" t="s">
        <v>17093</v>
      </c>
      <c r="D6751" s="1" t="s">
        <v>17094</v>
      </c>
      <c r="E6751" s="1" t="s">
        <v>66</v>
      </c>
      <c r="F6751" s="1" t="s">
        <v>17081</v>
      </c>
      <c r="G6751" s="1" t="s">
        <v>17082</v>
      </c>
    </row>
    <row r="6752" spans="1:7" x14ac:dyDescent="0.25">
      <c r="A6752" s="1">
        <v>23600062</v>
      </c>
      <c r="B6752" s="1" t="s">
        <v>17095</v>
      </c>
      <c r="C6752" s="1" t="s">
        <v>17096</v>
      </c>
      <c r="D6752" s="1" t="s">
        <v>17097</v>
      </c>
      <c r="E6752" s="1" t="s">
        <v>66</v>
      </c>
      <c r="F6752" s="1" t="s">
        <v>17098</v>
      </c>
      <c r="G6752" s="1" t="s">
        <v>17099</v>
      </c>
    </row>
    <row r="6753" spans="1:7" x14ac:dyDescent="0.25">
      <c r="A6753" s="1">
        <v>23600064</v>
      </c>
      <c r="B6753" s="1" t="s">
        <v>17100</v>
      </c>
      <c r="C6753" s="1" t="s">
        <v>17101</v>
      </c>
      <c r="D6753" s="1" t="s">
        <v>17102</v>
      </c>
      <c r="E6753" s="1" t="s">
        <v>66</v>
      </c>
      <c r="F6753" s="1" t="s">
        <v>17103</v>
      </c>
      <c r="G6753" s="1" t="s">
        <v>17104</v>
      </c>
    </row>
    <row r="6754" spans="1:7" x14ac:dyDescent="0.25">
      <c r="A6754" s="1">
        <v>23600065</v>
      </c>
      <c r="B6754" s="1" t="s">
        <v>17105</v>
      </c>
      <c r="C6754" s="1" t="s">
        <v>17106</v>
      </c>
      <c r="D6754" s="1" t="s">
        <v>17107</v>
      </c>
      <c r="E6754" s="1" t="s">
        <v>66</v>
      </c>
      <c r="F6754" s="1" t="s">
        <v>17098</v>
      </c>
      <c r="G6754" s="1" t="s">
        <v>17099</v>
      </c>
    </row>
    <row r="6755" spans="1:7" x14ac:dyDescent="0.25">
      <c r="A6755" s="1">
        <v>23600066</v>
      </c>
      <c r="B6755" s="1" t="s">
        <v>17108</v>
      </c>
      <c r="C6755" s="1" t="s">
        <v>17109</v>
      </c>
      <c r="D6755" s="1" t="s">
        <v>17110</v>
      </c>
      <c r="E6755" s="1" t="s">
        <v>66</v>
      </c>
      <c r="F6755" s="1" t="s">
        <v>17081</v>
      </c>
      <c r="G6755" s="1" t="s">
        <v>17082</v>
      </c>
    </row>
    <row r="6756" spans="1:7" x14ac:dyDescent="0.25">
      <c r="A6756" s="1">
        <v>23600067</v>
      </c>
      <c r="B6756" s="1" t="s">
        <v>17111</v>
      </c>
      <c r="C6756" s="1" t="s">
        <v>17112</v>
      </c>
      <c r="D6756" s="1" t="s">
        <v>17113</v>
      </c>
      <c r="E6756" s="1" t="s">
        <v>66</v>
      </c>
      <c r="F6756" s="1" t="s">
        <v>17081</v>
      </c>
      <c r="G6756" s="1" t="s">
        <v>17082</v>
      </c>
    </row>
    <row r="6757" spans="1:7" x14ac:dyDescent="0.25">
      <c r="A6757" s="1">
        <v>23600069</v>
      </c>
      <c r="B6757" s="1" t="s">
        <v>17114</v>
      </c>
      <c r="C6757" s="1" t="s">
        <v>17115</v>
      </c>
      <c r="D6757" s="1" t="s">
        <v>17116</v>
      </c>
      <c r="E6757" s="1" t="s">
        <v>66</v>
      </c>
      <c r="F6757" s="1" t="s">
        <v>17081</v>
      </c>
      <c r="G6757" s="1" t="s">
        <v>17082</v>
      </c>
    </row>
    <row r="6758" spans="1:7" x14ac:dyDescent="0.25">
      <c r="A6758" s="1">
        <v>23600070</v>
      </c>
      <c r="B6758" s="1" t="s">
        <v>17117</v>
      </c>
      <c r="C6758" s="1" t="s">
        <v>17118</v>
      </c>
      <c r="D6758" s="1" t="s">
        <v>17119</v>
      </c>
      <c r="E6758" s="1" t="s">
        <v>66</v>
      </c>
      <c r="F6758" s="1" t="s">
        <v>17081</v>
      </c>
      <c r="G6758" s="1" t="s">
        <v>17082</v>
      </c>
    </row>
    <row r="6759" spans="1:7" x14ac:dyDescent="0.25">
      <c r="A6759" s="1">
        <v>23600071</v>
      </c>
      <c r="B6759" s="1" t="s">
        <v>17120</v>
      </c>
      <c r="C6759" s="1" t="s">
        <v>17121</v>
      </c>
      <c r="D6759" s="1" t="s">
        <v>17122</v>
      </c>
      <c r="E6759" s="1" t="s">
        <v>66</v>
      </c>
      <c r="F6759" s="1" t="s">
        <v>17081</v>
      </c>
      <c r="G6759" s="1" t="s">
        <v>17082</v>
      </c>
    </row>
    <row r="6760" spans="1:7" x14ac:dyDescent="0.25">
      <c r="A6760" s="1">
        <v>23600072</v>
      </c>
      <c r="B6760" s="1" t="s">
        <v>17123</v>
      </c>
      <c r="C6760" s="1" t="s">
        <v>17124</v>
      </c>
      <c r="D6760" s="1" t="s">
        <v>17125</v>
      </c>
      <c r="E6760" s="1" t="s">
        <v>66</v>
      </c>
      <c r="F6760" s="1" t="s">
        <v>17081</v>
      </c>
      <c r="G6760" s="1" t="s">
        <v>17082</v>
      </c>
    </row>
    <row r="6761" spans="1:7" x14ac:dyDescent="0.25">
      <c r="A6761" s="1">
        <v>23600073</v>
      </c>
      <c r="B6761" s="1" t="s">
        <v>17126</v>
      </c>
      <c r="C6761" s="1" t="s">
        <v>17127</v>
      </c>
      <c r="D6761" s="1" t="s">
        <v>17128</v>
      </c>
      <c r="E6761" s="1" t="s">
        <v>66</v>
      </c>
      <c r="F6761" s="1" t="s">
        <v>17081</v>
      </c>
      <c r="G6761" s="1" t="s">
        <v>17082</v>
      </c>
    </row>
    <row r="6762" spans="1:7" x14ac:dyDescent="0.25">
      <c r="A6762" s="1">
        <v>23600074</v>
      </c>
      <c r="B6762" s="1" t="s">
        <v>17129</v>
      </c>
      <c r="C6762" s="1" t="s">
        <v>17130</v>
      </c>
      <c r="D6762" s="1" t="s">
        <v>17131</v>
      </c>
      <c r="E6762" s="1" t="s">
        <v>66</v>
      </c>
      <c r="F6762" s="1" t="s">
        <v>17081</v>
      </c>
      <c r="G6762" s="1" t="s">
        <v>17082</v>
      </c>
    </row>
    <row r="6763" spans="1:7" x14ac:dyDescent="0.25">
      <c r="A6763" s="1">
        <v>23600075</v>
      </c>
      <c r="B6763" s="1" t="s">
        <v>17132</v>
      </c>
      <c r="C6763" s="1" t="s">
        <v>17133</v>
      </c>
      <c r="D6763" s="1" t="s">
        <v>17134</v>
      </c>
      <c r="E6763" s="1" t="s">
        <v>66</v>
      </c>
      <c r="F6763" s="1" t="s">
        <v>17081</v>
      </c>
      <c r="G6763" s="1" t="s">
        <v>17082</v>
      </c>
    </row>
    <row r="6764" spans="1:7" x14ac:dyDescent="0.25">
      <c r="A6764" s="1">
        <v>23600076</v>
      </c>
      <c r="B6764" s="1" t="s">
        <v>17135</v>
      </c>
      <c r="C6764" s="1" t="s">
        <v>17136</v>
      </c>
      <c r="D6764" s="1" t="s">
        <v>17137</v>
      </c>
      <c r="E6764" s="1" t="s">
        <v>66</v>
      </c>
      <c r="F6764" s="1" t="s">
        <v>17081</v>
      </c>
      <c r="G6764" s="1" t="s">
        <v>17082</v>
      </c>
    </row>
    <row r="6765" spans="1:7" x14ac:dyDescent="0.25">
      <c r="A6765" s="1">
        <v>23600077</v>
      </c>
      <c r="B6765" s="1" t="s">
        <v>17138</v>
      </c>
      <c r="C6765" s="1" t="s">
        <v>17139</v>
      </c>
      <c r="D6765" s="1" t="s">
        <v>17140</v>
      </c>
      <c r="E6765" s="1" t="s">
        <v>66</v>
      </c>
      <c r="F6765" s="1" t="s">
        <v>17081</v>
      </c>
      <c r="G6765" s="1" t="s">
        <v>17082</v>
      </c>
    </row>
    <row r="6766" spans="1:7" x14ac:dyDescent="0.25">
      <c r="A6766" s="1">
        <v>23600078</v>
      </c>
      <c r="B6766" s="1" t="s">
        <v>17141</v>
      </c>
      <c r="C6766" s="1" t="s">
        <v>17142</v>
      </c>
      <c r="D6766" s="1" t="s">
        <v>17143</v>
      </c>
      <c r="E6766" s="1" t="s">
        <v>66</v>
      </c>
      <c r="F6766" s="1" t="s">
        <v>17081</v>
      </c>
      <c r="G6766" s="1" t="s">
        <v>17082</v>
      </c>
    </row>
    <row r="6767" spans="1:7" x14ac:dyDescent="0.25">
      <c r="A6767" s="1">
        <v>23600079</v>
      </c>
      <c r="B6767" s="1" t="s">
        <v>17144</v>
      </c>
      <c r="C6767" s="1" t="s">
        <v>17145</v>
      </c>
      <c r="D6767" s="1" t="s">
        <v>17146</v>
      </c>
      <c r="E6767" s="1" t="s">
        <v>66</v>
      </c>
      <c r="F6767" s="1" t="s">
        <v>17081</v>
      </c>
      <c r="G6767" s="1" t="s">
        <v>17082</v>
      </c>
    </row>
    <row r="6768" spans="1:7" x14ac:dyDescent="0.25">
      <c r="A6768" s="1">
        <v>23600080</v>
      </c>
      <c r="B6768" s="1" t="s">
        <v>17147</v>
      </c>
      <c r="C6768" s="1" t="s">
        <v>17148</v>
      </c>
      <c r="D6768" s="1" t="s">
        <v>17149</v>
      </c>
      <c r="E6768" s="1" t="s">
        <v>66</v>
      </c>
      <c r="F6768" s="1" t="s">
        <v>17098</v>
      </c>
      <c r="G6768" s="1" t="s">
        <v>17099</v>
      </c>
    </row>
    <row r="6769" spans="1:7" x14ac:dyDescent="0.25">
      <c r="A6769" s="1">
        <v>23600081</v>
      </c>
      <c r="B6769" s="1" t="s">
        <v>17150</v>
      </c>
      <c r="C6769" s="1" t="s">
        <v>17151</v>
      </c>
      <c r="D6769" s="1" t="s">
        <v>17152</v>
      </c>
      <c r="E6769" s="1" t="s">
        <v>66</v>
      </c>
      <c r="F6769" s="1" t="s">
        <v>17098</v>
      </c>
      <c r="G6769" s="1" t="s">
        <v>17099</v>
      </c>
    </row>
    <row r="6770" spans="1:7" x14ac:dyDescent="0.25">
      <c r="A6770" s="1">
        <v>23600082</v>
      </c>
      <c r="B6770" s="1" t="s">
        <v>17153</v>
      </c>
      <c r="C6770" s="1" t="s">
        <v>17154</v>
      </c>
      <c r="D6770" s="1" t="s">
        <v>17155</v>
      </c>
      <c r="E6770" s="1" t="s">
        <v>66</v>
      </c>
      <c r="F6770" s="1" t="s">
        <v>17098</v>
      </c>
      <c r="G6770" s="1" t="s">
        <v>17099</v>
      </c>
    </row>
    <row r="6771" spans="1:7" x14ac:dyDescent="0.25">
      <c r="A6771" s="1">
        <v>23600083</v>
      </c>
      <c r="B6771" s="1" t="s">
        <v>17156</v>
      </c>
      <c r="C6771" s="1" t="s">
        <v>17157</v>
      </c>
      <c r="D6771" s="1" t="s">
        <v>17158</v>
      </c>
      <c r="E6771" s="1" t="s">
        <v>66</v>
      </c>
      <c r="F6771" s="1" t="s">
        <v>17098</v>
      </c>
      <c r="G6771" s="1" t="s">
        <v>17099</v>
      </c>
    </row>
    <row r="6772" spans="1:7" x14ac:dyDescent="0.25">
      <c r="A6772" s="1">
        <v>23600084</v>
      </c>
      <c r="B6772" s="1" t="s">
        <v>17159</v>
      </c>
      <c r="C6772" s="1" t="s">
        <v>17160</v>
      </c>
      <c r="D6772" s="1" t="s">
        <v>17161</v>
      </c>
      <c r="E6772" s="1" t="s">
        <v>66</v>
      </c>
      <c r="F6772" s="1" t="s">
        <v>17098</v>
      </c>
      <c r="G6772" s="1" t="s">
        <v>17099</v>
      </c>
    </row>
    <row r="6773" spans="1:7" x14ac:dyDescent="0.25">
      <c r="A6773" s="1">
        <v>23600085</v>
      </c>
      <c r="B6773" s="1" t="s">
        <v>17162</v>
      </c>
      <c r="C6773" s="1" t="s">
        <v>17163</v>
      </c>
      <c r="D6773" s="1" t="s">
        <v>17164</v>
      </c>
      <c r="E6773" s="1" t="s">
        <v>66</v>
      </c>
      <c r="F6773" s="1" t="s">
        <v>17098</v>
      </c>
      <c r="G6773" s="1" t="s">
        <v>17099</v>
      </c>
    </row>
    <row r="6774" spans="1:7" x14ac:dyDescent="0.25">
      <c r="A6774" s="1">
        <v>23600086</v>
      </c>
      <c r="B6774" s="1" t="s">
        <v>17165</v>
      </c>
      <c r="C6774" s="1" t="s">
        <v>17166</v>
      </c>
      <c r="D6774" s="1" t="s">
        <v>17167</v>
      </c>
      <c r="E6774" s="1" t="s">
        <v>66</v>
      </c>
      <c r="F6774" s="1" t="s">
        <v>17098</v>
      </c>
      <c r="G6774" s="1" t="s">
        <v>17099</v>
      </c>
    </row>
    <row r="6775" spans="1:7" x14ac:dyDescent="0.25">
      <c r="A6775" s="1">
        <v>23600087</v>
      </c>
      <c r="B6775" s="1" t="s">
        <v>17168</v>
      </c>
      <c r="C6775" s="1" t="s">
        <v>17169</v>
      </c>
      <c r="D6775" s="1" t="s">
        <v>17170</v>
      </c>
      <c r="E6775" s="1" t="s">
        <v>66</v>
      </c>
      <c r="F6775" s="1" t="s">
        <v>17098</v>
      </c>
      <c r="G6775" s="1" t="s">
        <v>17099</v>
      </c>
    </row>
    <row r="6776" spans="1:7" x14ac:dyDescent="0.25">
      <c r="A6776" s="1">
        <v>23600088</v>
      </c>
      <c r="B6776" s="1" t="s">
        <v>17171</v>
      </c>
      <c r="C6776" s="1" t="s">
        <v>17172</v>
      </c>
      <c r="D6776" s="1" t="s">
        <v>17173</v>
      </c>
      <c r="E6776" s="1" t="s">
        <v>66</v>
      </c>
      <c r="F6776" s="1" t="s">
        <v>17098</v>
      </c>
      <c r="G6776" s="1" t="s">
        <v>17099</v>
      </c>
    </row>
    <row r="6777" spans="1:7" x14ac:dyDescent="0.25">
      <c r="A6777" s="1">
        <v>23600089</v>
      </c>
      <c r="B6777" s="1" t="s">
        <v>17174</v>
      </c>
      <c r="C6777" s="1" t="s">
        <v>17175</v>
      </c>
      <c r="D6777" s="1" t="s">
        <v>17176</v>
      </c>
      <c r="E6777" s="1" t="s">
        <v>66</v>
      </c>
      <c r="F6777" s="1" t="s">
        <v>17098</v>
      </c>
      <c r="G6777" s="1" t="s">
        <v>17099</v>
      </c>
    </row>
    <row r="6778" spans="1:7" x14ac:dyDescent="0.25">
      <c r="A6778" s="1">
        <v>23600090</v>
      </c>
      <c r="B6778" s="1" t="s">
        <v>17177</v>
      </c>
      <c r="C6778" s="1" t="s">
        <v>17178</v>
      </c>
      <c r="D6778" s="1" t="s">
        <v>17179</v>
      </c>
      <c r="E6778" s="1" t="s">
        <v>66</v>
      </c>
      <c r="F6778" s="1" t="s">
        <v>17098</v>
      </c>
      <c r="G6778" s="1" t="s">
        <v>17099</v>
      </c>
    </row>
    <row r="6779" spans="1:7" x14ac:dyDescent="0.25">
      <c r="A6779" s="1">
        <v>23600091</v>
      </c>
      <c r="B6779" s="1" t="s">
        <v>17180</v>
      </c>
      <c r="C6779" s="1" t="s">
        <v>17181</v>
      </c>
      <c r="D6779" s="1" t="s">
        <v>17182</v>
      </c>
      <c r="E6779" s="1" t="s">
        <v>66</v>
      </c>
      <c r="F6779" s="1" t="s">
        <v>17103</v>
      </c>
      <c r="G6779" s="1" t="s">
        <v>17104</v>
      </c>
    </row>
    <row r="6780" spans="1:7" x14ac:dyDescent="0.25">
      <c r="A6780" s="1">
        <v>23600092</v>
      </c>
      <c r="B6780" s="1" t="s">
        <v>17183</v>
      </c>
      <c r="C6780" s="1" t="s">
        <v>17184</v>
      </c>
      <c r="D6780" s="1" t="s">
        <v>17185</v>
      </c>
      <c r="E6780" s="1" t="s">
        <v>66</v>
      </c>
      <c r="F6780" s="1" t="s">
        <v>17103</v>
      </c>
      <c r="G6780" s="1" t="s">
        <v>17104</v>
      </c>
    </row>
    <row r="6781" spans="1:7" x14ac:dyDescent="0.25">
      <c r="A6781" s="1">
        <v>23600093</v>
      </c>
      <c r="B6781" s="1" t="s">
        <v>17186</v>
      </c>
      <c r="C6781" s="1" t="s">
        <v>17187</v>
      </c>
      <c r="D6781" s="1" t="s">
        <v>17188</v>
      </c>
      <c r="E6781" s="1" t="s">
        <v>66</v>
      </c>
      <c r="F6781" s="1" t="s">
        <v>17103</v>
      </c>
      <c r="G6781" s="1" t="s">
        <v>17104</v>
      </c>
    </row>
    <row r="6782" spans="1:7" x14ac:dyDescent="0.25">
      <c r="A6782" s="1">
        <v>23600094</v>
      </c>
      <c r="B6782" s="1" t="s">
        <v>17189</v>
      </c>
      <c r="C6782" s="1" t="s">
        <v>17190</v>
      </c>
      <c r="D6782" s="1" t="s">
        <v>17191</v>
      </c>
      <c r="E6782" s="1" t="s">
        <v>66</v>
      </c>
      <c r="F6782" s="1" t="s">
        <v>17103</v>
      </c>
      <c r="G6782" s="1" t="s">
        <v>17104</v>
      </c>
    </row>
    <row r="6783" spans="1:7" x14ac:dyDescent="0.25">
      <c r="A6783" s="1">
        <v>23600095</v>
      </c>
      <c r="B6783" s="1" t="s">
        <v>17192</v>
      </c>
      <c r="C6783" s="1" t="s">
        <v>17193</v>
      </c>
      <c r="D6783" s="1" t="s">
        <v>17194</v>
      </c>
      <c r="E6783" s="1" t="s">
        <v>66</v>
      </c>
      <c r="F6783" s="1" t="s">
        <v>17103</v>
      </c>
      <c r="G6783" s="1" t="s">
        <v>17104</v>
      </c>
    </row>
    <row r="6784" spans="1:7" x14ac:dyDescent="0.25">
      <c r="A6784" s="1">
        <v>23600096</v>
      </c>
      <c r="B6784" s="1" t="s">
        <v>17195</v>
      </c>
      <c r="C6784" s="1" t="s">
        <v>17196</v>
      </c>
      <c r="D6784" s="1" t="s">
        <v>17197</v>
      </c>
      <c r="E6784" s="1" t="s">
        <v>66</v>
      </c>
      <c r="F6784" s="1" t="s">
        <v>17103</v>
      </c>
      <c r="G6784" s="1" t="s">
        <v>17104</v>
      </c>
    </row>
    <row r="6785" spans="1:7" x14ac:dyDescent="0.25">
      <c r="A6785" s="1">
        <v>23600097</v>
      </c>
      <c r="B6785" s="1" t="s">
        <v>17198</v>
      </c>
      <c r="C6785" s="1" t="s">
        <v>17199</v>
      </c>
      <c r="D6785" s="1" t="s">
        <v>17200</v>
      </c>
      <c r="E6785" s="1" t="s">
        <v>66</v>
      </c>
      <c r="F6785" s="1" t="s">
        <v>17201</v>
      </c>
      <c r="G6785" s="1" t="s">
        <v>17202</v>
      </c>
    </row>
    <row r="6786" spans="1:7" x14ac:dyDescent="0.25">
      <c r="A6786" s="1">
        <v>23600098</v>
      </c>
      <c r="B6786" s="1" t="s">
        <v>17203</v>
      </c>
      <c r="C6786" s="1" t="s">
        <v>17204</v>
      </c>
      <c r="D6786" s="1" t="s">
        <v>17205</v>
      </c>
      <c r="E6786" s="1" t="s">
        <v>66</v>
      </c>
      <c r="F6786" s="1" t="s">
        <v>17201</v>
      </c>
      <c r="G6786" s="1" t="s">
        <v>17202</v>
      </c>
    </row>
    <row r="6787" spans="1:7" x14ac:dyDescent="0.25">
      <c r="A6787" s="1">
        <v>23600099</v>
      </c>
      <c r="B6787" s="1" t="s">
        <v>17206</v>
      </c>
      <c r="C6787" s="1" t="s">
        <v>17207</v>
      </c>
      <c r="D6787" s="1" t="s">
        <v>17208</v>
      </c>
      <c r="E6787" s="1" t="s">
        <v>66</v>
      </c>
      <c r="F6787" s="1" t="s">
        <v>17201</v>
      </c>
      <c r="G6787" s="1" t="s">
        <v>17202</v>
      </c>
    </row>
    <row r="6788" spans="1:7" x14ac:dyDescent="0.25">
      <c r="A6788" s="1">
        <v>23600100</v>
      </c>
      <c r="B6788" s="1" t="s">
        <v>17209</v>
      </c>
      <c r="C6788" s="1" t="s">
        <v>17210</v>
      </c>
      <c r="D6788" s="1" t="s">
        <v>17211</v>
      </c>
      <c r="E6788" s="1" t="s">
        <v>66</v>
      </c>
      <c r="F6788" s="1" t="s">
        <v>17212</v>
      </c>
      <c r="G6788" s="1" t="s">
        <v>17213</v>
      </c>
    </row>
    <row r="6789" spans="1:7" x14ac:dyDescent="0.25">
      <c r="A6789" s="1">
        <v>23600101</v>
      </c>
      <c r="B6789" s="1" t="s">
        <v>17214</v>
      </c>
      <c r="C6789" s="1" t="s">
        <v>17215</v>
      </c>
      <c r="D6789" s="1" t="s">
        <v>17216</v>
      </c>
      <c r="E6789" s="1" t="s">
        <v>66</v>
      </c>
      <c r="F6789" s="1" t="s">
        <v>17201</v>
      </c>
      <c r="G6789" s="1" t="s">
        <v>17202</v>
      </c>
    </row>
    <row r="6790" spans="1:7" x14ac:dyDescent="0.25">
      <c r="A6790" s="1">
        <v>23600102</v>
      </c>
      <c r="B6790" s="1" t="s">
        <v>17217</v>
      </c>
      <c r="C6790" s="1" t="s">
        <v>17218</v>
      </c>
      <c r="D6790" s="1" t="s">
        <v>17219</v>
      </c>
      <c r="E6790" s="1" t="s">
        <v>66</v>
      </c>
      <c r="F6790" s="1" t="s">
        <v>17212</v>
      </c>
      <c r="G6790" s="1" t="s">
        <v>17213</v>
      </c>
    </row>
    <row r="6791" spans="1:7" x14ac:dyDescent="0.25">
      <c r="A6791" s="1">
        <v>23600103</v>
      </c>
      <c r="B6791" s="1" t="s">
        <v>17220</v>
      </c>
      <c r="C6791" s="1" t="s">
        <v>17221</v>
      </c>
      <c r="D6791" s="1" t="s">
        <v>17222</v>
      </c>
      <c r="E6791" s="1" t="s">
        <v>66</v>
      </c>
      <c r="F6791" s="1" t="s">
        <v>17212</v>
      </c>
      <c r="G6791" s="1" t="s">
        <v>17213</v>
      </c>
    </row>
    <row r="6792" spans="1:7" x14ac:dyDescent="0.25">
      <c r="A6792" s="1">
        <v>23600104</v>
      </c>
      <c r="B6792" s="1" t="s">
        <v>17223</v>
      </c>
      <c r="C6792" s="1" t="s">
        <v>17224</v>
      </c>
      <c r="D6792" s="1" t="s">
        <v>17225</v>
      </c>
      <c r="E6792" s="1" t="s">
        <v>66</v>
      </c>
      <c r="F6792" s="1" t="s">
        <v>17212</v>
      </c>
      <c r="G6792" s="1" t="s">
        <v>17213</v>
      </c>
    </row>
    <row r="6793" spans="1:7" x14ac:dyDescent="0.25">
      <c r="A6793" s="1">
        <v>23600105</v>
      </c>
      <c r="B6793" s="1" t="s">
        <v>17226</v>
      </c>
      <c r="C6793" s="1" t="s">
        <v>17227</v>
      </c>
      <c r="D6793" s="1" t="s">
        <v>17228</v>
      </c>
      <c r="E6793" s="1" t="s">
        <v>66</v>
      </c>
      <c r="F6793" s="1" t="s">
        <v>17212</v>
      </c>
      <c r="G6793" s="1" t="s">
        <v>17213</v>
      </c>
    </row>
    <row r="6794" spans="1:7" x14ac:dyDescent="0.25">
      <c r="A6794" s="1">
        <v>23600106</v>
      </c>
      <c r="B6794" s="1" t="s">
        <v>17229</v>
      </c>
      <c r="C6794" s="1" t="s">
        <v>17230</v>
      </c>
      <c r="D6794" s="1" t="s">
        <v>17231</v>
      </c>
      <c r="E6794" s="1" t="s">
        <v>66</v>
      </c>
      <c r="F6794" s="1" t="s">
        <v>17232</v>
      </c>
      <c r="G6794" s="1" t="s">
        <v>17233</v>
      </c>
    </row>
    <row r="6795" spans="1:7" x14ac:dyDescent="0.25">
      <c r="A6795" s="1">
        <v>23600107</v>
      </c>
      <c r="B6795" s="1" t="s">
        <v>17234</v>
      </c>
      <c r="C6795" s="1" t="s">
        <v>17235</v>
      </c>
      <c r="D6795" s="1" t="s">
        <v>17236</v>
      </c>
      <c r="E6795" s="1" t="s">
        <v>66</v>
      </c>
      <c r="F6795" s="1" t="s">
        <v>17081</v>
      </c>
      <c r="G6795" s="1" t="s">
        <v>17082</v>
      </c>
    </row>
    <row r="6796" spans="1:7" x14ac:dyDescent="0.25">
      <c r="A6796" s="1">
        <v>26020007</v>
      </c>
      <c r="B6796" s="1" t="s">
        <v>17237</v>
      </c>
      <c r="C6796" s="1" t="s">
        <v>17238</v>
      </c>
      <c r="D6796" s="1" t="s">
        <v>17239</v>
      </c>
      <c r="E6796" s="1" t="s">
        <v>66</v>
      </c>
      <c r="F6796" s="1" t="s">
        <v>17240</v>
      </c>
      <c r="G6796" s="1" t="s">
        <v>17241</v>
      </c>
    </row>
    <row r="6797" spans="1:7" x14ac:dyDescent="0.25">
      <c r="A6797" s="1">
        <v>26033004</v>
      </c>
      <c r="B6797" s="1" t="s">
        <v>17242</v>
      </c>
      <c r="C6797" s="1" t="s">
        <v>17243</v>
      </c>
      <c r="D6797" s="1" t="s">
        <v>17244</v>
      </c>
      <c r="E6797" s="1" t="s">
        <v>65</v>
      </c>
      <c r="F6797" s="1" t="s">
        <v>579</v>
      </c>
      <c r="G6797" s="1" t="s">
        <v>580</v>
      </c>
    </row>
    <row r="6798" spans="1:7" x14ac:dyDescent="0.25">
      <c r="A6798" s="1">
        <v>26033005</v>
      </c>
      <c r="B6798" s="1" t="s">
        <v>17245</v>
      </c>
      <c r="C6798" s="1" t="s">
        <v>17246</v>
      </c>
      <c r="D6798" s="1" t="s">
        <v>17247</v>
      </c>
      <c r="E6798" s="1" t="s">
        <v>65</v>
      </c>
      <c r="F6798" s="1" t="s">
        <v>579</v>
      </c>
      <c r="G6798" s="1" t="s">
        <v>580</v>
      </c>
    </row>
    <row r="6799" spans="1:7" x14ac:dyDescent="0.25">
      <c r="A6799" s="1">
        <v>26033006</v>
      </c>
      <c r="B6799" s="1" t="s">
        <v>17248</v>
      </c>
      <c r="C6799" s="1" t="s">
        <v>17249</v>
      </c>
      <c r="D6799" s="1" t="s">
        <v>17250</v>
      </c>
      <c r="E6799" s="1" t="s">
        <v>65</v>
      </c>
      <c r="F6799" s="1" t="s">
        <v>579</v>
      </c>
      <c r="G6799" s="1" t="s">
        <v>580</v>
      </c>
    </row>
    <row r="6800" spans="1:7" x14ac:dyDescent="0.25">
      <c r="A6800" s="1">
        <v>26033007</v>
      </c>
      <c r="B6800" s="1" t="s">
        <v>17251</v>
      </c>
      <c r="C6800" s="1" t="s">
        <v>17252</v>
      </c>
      <c r="D6800" s="1" t="s">
        <v>17253</v>
      </c>
      <c r="E6800" s="1" t="s">
        <v>65</v>
      </c>
      <c r="F6800" s="1" t="s">
        <v>579</v>
      </c>
      <c r="G6800" s="1" t="s">
        <v>580</v>
      </c>
    </row>
    <row r="6801" spans="1:7" x14ac:dyDescent="0.25">
      <c r="A6801" s="1">
        <v>26033008</v>
      </c>
      <c r="B6801" s="1" t="s">
        <v>17254</v>
      </c>
      <c r="C6801" s="1" t="s">
        <v>17255</v>
      </c>
      <c r="D6801" s="1" t="s">
        <v>17256</v>
      </c>
      <c r="E6801" s="1" t="s">
        <v>65</v>
      </c>
      <c r="F6801" s="1" t="s">
        <v>579</v>
      </c>
      <c r="G6801" s="1" t="s">
        <v>580</v>
      </c>
    </row>
    <row r="6802" spans="1:7" x14ac:dyDescent="0.25">
      <c r="A6802" s="1">
        <v>26033009</v>
      </c>
      <c r="B6802" s="1" t="s">
        <v>17257</v>
      </c>
      <c r="C6802" s="1" t="s">
        <v>17258</v>
      </c>
      <c r="D6802" s="1" t="s">
        <v>17259</v>
      </c>
      <c r="E6802" s="1" t="s">
        <v>65</v>
      </c>
      <c r="F6802" s="1" t="s">
        <v>579</v>
      </c>
      <c r="G6802" s="1" t="s">
        <v>580</v>
      </c>
    </row>
    <row r="6803" spans="1:7" x14ac:dyDescent="0.25">
      <c r="A6803" s="1">
        <v>26033010</v>
      </c>
      <c r="B6803" s="1" t="s">
        <v>17260</v>
      </c>
      <c r="C6803" s="1" t="s">
        <v>17261</v>
      </c>
      <c r="D6803" s="1" t="s">
        <v>17262</v>
      </c>
      <c r="E6803" s="1" t="s">
        <v>65</v>
      </c>
      <c r="F6803" s="1" t="s">
        <v>579</v>
      </c>
      <c r="G6803" s="1" t="s">
        <v>580</v>
      </c>
    </row>
    <row r="6804" spans="1:7" x14ac:dyDescent="0.25">
      <c r="A6804" s="1">
        <v>26033011</v>
      </c>
      <c r="B6804" s="1" t="s">
        <v>17263</v>
      </c>
      <c r="C6804" s="1" t="s">
        <v>17264</v>
      </c>
      <c r="D6804" s="1" t="s">
        <v>17265</v>
      </c>
      <c r="E6804" s="1" t="s">
        <v>65</v>
      </c>
      <c r="F6804" s="1" t="s">
        <v>579</v>
      </c>
      <c r="G6804" s="1" t="s">
        <v>580</v>
      </c>
    </row>
    <row r="6805" spans="1:7" x14ac:dyDescent="0.25">
      <c r="A6805" s="1">
        <v>26033012</v>
      </c>
      <c r="B6805" s="1" t="s">
        <v>17266</v>
      </c>
      <c r="C6805" s="1" t="s">
        <v>17267</v>
      </c>
      <c r="D6805" s="1" t="s">
        <v>17268</v>
      </c>
      <c r="E6805" s="1" t="s">
        <v>65</v>
      </c>
      <c r="F6805" s="1" t="s">
        <v>579</v>
      </c>
      <c r="G6805" s="1" t="s">
        <v>580</v>
      </c>
    </row>
    <row r="6806" spans="1:7" x14ac:dyDescent="0.25">
      <c r="A6806" s="1">
        <v>26033013</v>
      </c>
      <c r="B6806" s="1" t="s">
        <v>17269</v>
      </c>
      <c r="C6806" s="1" t="s">
        <v>17270</v>
      </c>
      <c r="D6806" s="1" t="s">
        <v>17271</v>
      </c>
      <c r="E6806" s="1" t="s">
        <v>65</v>
      </c>
      <c r="F6806" s="1" t="s">
        <v>579</v>
      </c>
      <c r="G6806" s="1" t="s">
        <v>580</v>
      </c>
    </row>
    <row r="6807" spans="1:7" x14ac:dyDescent="0.25">
      <c r="A6807" s="1">
        <v>26040001</v>
      </c>
      <c r="B6807" s="1" t="s">
        <v>17272</v>
      </c>
      <c r="C6807" s="1" t="s">
        <v>17273</v>
      </c>
      <c r="D6807" s="1" t="s">
        <v>17274</v>
      </c>
      <c r="E6807" s="1" t="s">
        <v>65</v>
      </c>
      <c r="F6807" s="1" t="s">
        <v>5709</v>
      </c>
      <c r="G6807" s="1" t="s">
        <v>5710</v>
      </c>
    </row>
    <row r="6808" spans="1:7" x14ac:dyDescent="0.25">
      <c r="A6808" s="1">
        <v>26040003</v>
      </c>
      <c r="B6808" s="1" t="s">
        <v>17275</v>
      </c>
      <c r="C6808" s="1" t="s">
        <v>17276</v>
      </c>
      <c r="D6808" s="1" t="s">
        <v>17277</v>
      </c>
      <c r="E6808" s="1" t="s">
        <v>65</v>
      </c>
      <c r="F6808" s="1" t="s">
        <v>5709</v>
      </c>
      <c r="G6808" s="1" t="s">
        <v>5710</v>
      </c>
    </row>
    <row r="6809" spans="1:7" x14ac:dyDescent="0.25">
      <c r="A6809" s="1">
        <v>26040006</v>
      </c>
      <c r="B6809" s="1" t="s">
        <v>17278</v>
      </c>
      <c r="C6809" s="1" t="s">
        <v>17279</v>
      </c>
      <c r="D6809" s="1" t="s">
        <v>17280</v>
      </c>
      <c r="E6809" s="1" t="s">
        <v>65</v>
      </c>
      <c r="F6809" s="1" t="s">
        <v>5709</v>
      </c>
      <c r="G6809" s="1" t="s">
        <v>5710</v>
      </c>
    </row>
    <row r="6810" spans="1:7" x14ac:dyDescent="0.25">
      <c r="A6810" s="1">
        <v>26040007</v>
      </c>
      <c r="B6810" s="1" t="s">
        <v>17281</v>
      </c>
      <c r="C6810" s="1" t="s">
        <v>17282</v>
      </c>
      <c r="D6810" s="1" t="s">
        <v>17283</v>
      </c>
      <c r="E6810" s="1" t="s">
        <v>66</v>
      </c>
      <c r="F6810" s="1" t="s">
        <v>17284</v>
      </c>
      <c r="G6810" s="1" t="s">
        <v>17285</v>
      </c>
    </row>
    <row r="6811" spans="1:7" x14ac:dyDescent="0.25">
      <c r="A6811" s="1">
        <v>26040008</v>
      </c>
      <c r="B6811" s="1" t="s">
        <v>17286</v>
      </c>
      <c r="C6811" s="1" t="s">
        <v>17287</v>
      </c>
      <c r="D6811" s="1" t="s">
        <v>17288</v>
      </c>
      <c r="E6811" s="1" t="s">
        <v>66</v>
      </c>
      <c r="F6811" s="1" t="s">
        <v>17284</v>
      </c>
      <c r="G6811" s="1" t="s">
        <v>17285</v>
      </c>
    </row>
    <row r="6812" spans="1:7" x14ac:dyDescent="0.25">
      <c r="A6812" s="1">
        <v>26040011</v>
      </c>
      <c r="B6812" s="1" t="s">
        <v>17289</v>
      </c>
      <c r="C6812" s="1" t="s">
        <v>17290</v>
      </c>
      <c r="D6812" s="1" t="s">
        <v>17291</v>
      </c>
      <c r="E6812" s="1" t="s">
        <v>66</v>
      </c>
      <c r="F6812" s="1" t="s">
        <v>17284</v>
      </c>
      <c r="G6812" s="1" t="s">
        <v>17285</v>
      </c>
    </row>
    <row r="6813" spans="1:7" x14ac:dyDescent="0.25">
      <c r="A6813" s="1">
        <v>26040012</v>
      </c>
      <c r="B6813" s="1" t="s">
        <v>17292</v>
      </c>
      <c r="C6813" s="1" t="s">
        <v>17293</v>
      </c>
      <c r="D6813" s="1" t="s">
        <v>17294</v>
      </c>
      <c r="E6813" s="1" t="s">
        <v>66</v>
      </c>
      <c r="F6813" s="1" t="s">
        <v>17284</v>
      </c>
      <c r="G6813" s="1" t="s">
        <v>17285</v>
      </c>
    </row>
    <row r="6814" spans="1:7" x14ac:dyDescent="0.25">
      <c r="A6814" s="1">
        <v>26040014</v>
      </c>
      <c r="B6814" s="1" t="s">
        <v>17295</v>
      </c>
      <c r="C6814" s="1" t="s">
        <v>17296</v>
      </c>
      <c r="D6814" s="1" t="s">
        <v>17297</v>
      </c>
      <c r="E6814" s="1" t="s">
        <v>65</v>
      </c>
      <c r="F6814" s="1" t="s">
        <v>5709</v>
      </c>
      <c r="G6814" s="1" t="s">
        <v>5710</v>
      </c>
    </row>
    <row r="6815" spans="1:7" x14ac:dyDescent="0.25">
      <c r="A6815" s="1">
        <v>26040016</v>
      </c>
      <c r="B6815" s="1" t="s">
        <v>17298</v>
      </c>
      <c r="C6815" s="1" t="s">
        <v>17299</v>
      </c>
      <c r="D6815" s="1" t="s">
        <v>17300</v>
      </c>
      <c r="E6815" s="1" t="s">
        <v>65</v>
      </c>
      <c r="F6815" s="1" t="s">
        <v>5709</v>
      </c>
      <c r="G6815" s="1" t="s">
        <v>5710</v>
      </c>
    </row>
    <row r="6816" spans="1:7" x14ac:dyDescent="0.25">
      <c r="A6816" s="1">
        <v>26040020</v>
      </c>
      <c r="B6816" s="1" t="s">
        <v>17301</v>
      </c>
      <c r="C6816" s="1" t="s">
        <v>17302</v>
      </c>
      <c r="D6816" s="1" t="s">
        <v>17303</v>
      </c>
      <c r="E6816" s="1" t="s">
        <v>65</v>
      </c>
      <c r="F6816" s="1" t="s">
        <v>5709</v>
      </c>
      <c r="G6816" s="1" t="s">
        <v>5710</v>
      </c>
    </row>
    <row r="6817" spans="1:7" x14ac:dyDescent="0.25">
      <c r="A6817" s="1">
        <v>26050000</v>
      </c>
      <c r="B6817" s="1" t="s">
        <v>17304</v>
      </c>
      <c r="C6817" s="1" t="s">
        <v>17305</v>
      </c>
      <c r="D6817" s="1" t="s">
        <v>17306</v>
      </c>
      <c r="E6817" s="1" t="s">
        <v>65</v>
      </c>
      <c r="F6817" s="1" t="s">
        <v>590</v>
      </c>
      <c r="G6817" s="1" t="s">
        <v>591</v>
      </c>
    </row>
    <row r="6818" spans="1:7" x14ac:dyDescent="0.25">
      <c r="A6818" s="1">
        <v>26050001</v>
      </c>
      <c r="B6818" s="1" t="s">
        <v>17307</v>
      </c>
      <c r="C6818" s="1" t="s">
        <v>17308</v>
      </c>
      <c r="D6818" s="1" t="s">
        <v>17309</v>
      </c>
      <c r="E6818" s="1" t="s">
        <v>65</v>
      </c>
      <c r="F6818" s="1" t="s">
        <v>590</v>
      </c>
      <c r="G6818" s="1" t="s">
        <v>591</v>
      </c>
    </row>
    <row r="6819" spans="1:7" x14ac:dyDescent="0.25">
      <c r="A6819" s="1">
        <v>26050002</v>
      </c>
      <c r="B6819" s="1" t="s">
        <v>17310</v>
      </c>
      <c r="C6819" s="1" t="s">
        <v>17311</v>
      </c>
      <c r="D6819" s="1" t="s">
        <v>17312</v>
      </c>
      <c r="E6819" s="1" t="s">
        <v>65</v>
      </c>
      <c r="F6819" s="1" t="s">
        <v>590</v>
      </c>
      <c r="G6819" s="1" t="s">
        <v>591</v>
      </c>
    </row>
    <row r="6820" spans="1:7" x14ac:dyDescent="0.25">
      <c r="A6820" s="1">
        <v>26050004</v>
      </c>
      <c r="B6820" s="1" t="s">
        <v>17313</v>
      </c>
      <c r="C6820" s="1" t="s">
        <v>17314</v>
      </c>
      <c r="D6820" s="1" t="s">
        <v>17315</v>
      </c>
      <c r="E6820" s="1" t="s">
        <v>65</v>
      </c>
      <c r="F6820" s="1" t="s">
        <v>590</v>
      </c>
      <c r="G6820" s="1" t="s">
        <v>591</v>
      </c>
    </row>
    <row r="6821" spans="1:7" x14ac:dyDescent="0.25">
      <c r="A6821" s="1">
        <v>26050005</v>
      </c>
      <c r="B6821" s="1" t="s">
        <v>17316</v>
      </c>
      <c r="C6821" s="1" t="s">
        <v>17317</v>
      </c>
      <c r="D6821" s="1" t="s">
        <v>17318</v>
      </c>
      <c r="E6821" s="1" t="s">
        <v>65</v>
      </c>
      <c r="F6821" s="1" t="s">
        <v>590</v>
      </c>
      <c r="G6821" s="1" t="s">
        <v>591</v>
      </c>
    </row>
    <row r="6822" spans="1:7" x14ac:dyDescent="0.25">
      <c r="A6822" s="1">
        <v>26052000</v>
      </c>
      <c r="B6822" s="1" t="s">
        <v>17319</v>
      </c>
      <c r="C6822" s="1" t="s">
        <v>17320</v>
      </c>
      <c r="D6822" s="1" t="s">
        <v>17321</v>
      </c>
      <c r="E6822" s="1" t="s">
        <v>65</v>
      </c>
      <c r="F6822" s="1" t="s">
        <v>2410</v>
      </c>
      <c r="G6822" s="1" t="s">
        <v>2411</v>
      </c>
    </row>
    <row r="6823" spans="1:7" x14ac:dyDescent="0.25">
      <c r="A6823" s="1">
        <v>26052001</v>
      </c>
      <c r="B6823" s="1" t="s">
        <v>17322</v>
      </c>
      <c r="C6823" s="1" t="s">
        <v>17323</v>
      </c>
      <c r="D6823" s="1" t="s">
        <v>17324</v>
      </c>
      <c r="E6823" s="1" t="s">
        <v>65</v>
      </c>
      <c r="F6823" s="1" t="s">
        <v>2410</v>
      </c>
      <c r="G6823" s="1" t="s">
        <v>2411</v>
      </c>
    </row>
    <row r="6824" spans="1:7" x14ac:dyDescent="0.25">
      <c r="A6824" s="1">
        <v>26052002</v>
      </c>
      <c r="B6824" s="1" t="s">
        <v>17325</v>
      </c>
      <c r="C6824" s="1" t="s">
        <v>17326</v>
      </c>
      <c r="D6824" s="1" t="s">
        <v>17327</v>
      </c>
      <c r="E6824" s="1" t="s">
        <v>65</v>
      </c>
      <c r="F6824" s="1" t="s">
        <v>2410</v>
      </c>
      <c r="G6824" s="1" t="s">
        <v>2411</v>
      </c>
    </row>
    <row r="6825" spans="1:7" x14ac:dyDescent="0.25">
      <c r="A6825" s="1">
        <v>26052003</v>
      </c>
      <c r="B6825" s="1" t="s">
        <v>17328</v>
      </c>
      <c r="C6825" s="1" t="s">
        <v>17329</v>
      </c>
      <c r="D6825" s="1" t="s">
        <v>17330</v>
      </c>
      <c r="E6825" s="1" t="s">
        <v>65</v>
      </c>
      <c r="F6825" s="1" t="s">
        <v>2410</v>
      </c>
      <c r="G6825" s="1" t="s">
        <v>2411</v>
      </c>
    </row>
    <row r="6826" spans="1:7" x14ac:dyDescent="0.25">
      <c r="A6826" s="1">
        <v>26052004</v>
      </c>
      <c r="B6826" s="1" t="s">
        <v>17331</v>
      </c>
      <c r="C6826" s="1" t="s">
        <v>17332</v>
      </c>
      <c r="D6826" s="1" t="s">
        <v>17333</v>
      </c>
      <c r="E6826" s="1" t="s">
        <v>65</v>
      </c>
      <c r="F6826" s="1" t="s">
        <v>2410</v>
      </c>
      <c r="G6826" s="1" t="s">
        <v>2411</v>
      </c>
    </row>
    <row r="6827" spans="1:7" x14ac:dyDescent="0.25">
      <c r="A6827" s="1">
        <v>26052008</v>
      </c>
      <c r="B6827" s="1" t="s">
        <v>17334</v>
      </c>
      <c r="C6827" s="1" t="s">
        <v>17335</v>
      </c>
      <c r="D6827" s="1" t="s">
        <v>17336</v>
      </c>
      <c r="E6827" s="1" t="s">
        <v>65</v>
      </c>
      <c r="F6827" s="1" t="s">
        <v>2410</v>
      </c>
      <c r="G6827" s="1" t="s">
        <v>2411</v>
      </c>
    </row>
    <row r="6828" spans="1:7" x14ac:dyDescent="0.25">
      <c r="A6828" s="1">
        <v>26070003</v>
      </c>
      <c r="B6828" s="1" t="s">
        <v>17337</v>
      </c>
      <c r="C6828" s="1" t="s">
        <v>17338</v>
      </c>
      <c r="D6828" s="1" t="s">
        <v>17339</v>
      </c>
      <c r="E6828" s="1" t="s">
        <v>65</v>
      </c>
      <c r="F6828" s="1" t="s">
        <v>2626</v>
      </c>
      <c r="G6828" s="1" t="s">
        <v>2627</v>
      </c>
    </row>
    <row r="6829" spans="1:7" x14ac:dyDescent="0.25">
      <c r="A6829" s="1">
        <v>26070004</v>
      </c>
      <c r="B6829" s="1" t="s">
        <v>17340</v>
      </c>
      <c r="C6829" s="1" t="s">
        <v>17341</v>
      </c>
      <c r="D6829" s="1" t="s">
        <v>17342</v>
      </c>
      <c r="E6829" s="1" t="s">
        <v>65</v>
      </c>
      <c r="F6829" s="1" t="s">
        <v>2626</v>
      </c>
      <c r="G6829" s="1" t="s">
        <v>2627</v>
      </c>
    </row>
    <row r="6830" spans="1:7" x14ac:dyDescent="0.25">
      <c r="A6830" s="1">
        <v>26070005</v>
      </c>
      <c r="B6830" s="1" t="s">
        <v>17343</v>
      </c>
      <c r="C6830" s="1" t="s">
        <v>17344</v>
      </c>
      <c r="D6830" s="1" t="s">
        <v>17345</v>
      </c>
      <c r="E6830" s="1" t="s">
        <v>65</v>
      </c>
      <c r="F6830" s="1" t="s">
        <v>2626</v>
      </c>
      <c r="G6830" s="1" t="s">
        <v>2627</v>
      </c>
    </row>
    <row r="6831" spans="1:7" x14ac:dyDescent="0.25">
      <c r="A6831" s="1">
        <v>26070006</v>
      </c>
      <c r="B6831" s="1" t="s">
        <v>17346</v>
      </c>
      <c r="C6831" s="1" t="s">
        <v>17347</v>
      </c>
      <c r="D6831" s="1" t="s">
        <v>17348</v>
      </c>
      <c r="E6831" s="1" t="s">
        <v>65</v>
      </c>
      <c r="F6831" s="1" t="s">
        <v>2626</v>
      </c>
      <c r="G6831" s="1" t="s">
        <v>2627</v>
      </c>
    </row>
    <row r="6832" spans="1:7" x14ac:dyDescent="0.25">
      <c r="A6832" s="1">
        <v>26070007</v>
      </c>
      <c r="B6832" s="1" t="s">
        <v>17349</v>
      </c>
      <c r="C6832" s="1" t="s">
        <v>17350</v>
      </c>
      <c r="D6832" s="1" t="s">
        <v>17351</v>
      </c>
      <c r="E6832" s="1" t="s">
        <v>65</v>
      </c>
      <c r="F6832" s="1" t="s">
        <v>2626</v>
      </c>
      <c r="G6832" s="1" t="s">
        <v>2627</v>
      </c>
    </row>
    <row r="6833" spans="1:7" x14ac:dyDescent="0.25">
      <c r="A6833" s="1">
        <v>26070008</v>
      </c>
      <c r="B6833" s="1" t="s">
        <v>17352</v>
      </c>
      <c r="C6833" s="1" t="s">
        <v>17353</v>
      </c>
      <c r="D6833" s="1" t="s">
        <v>17354</v>
      </c>
      <c r="E6833" s="1" t="s">
        <v>65</v>
      </c>
      <c r="F6833" s="1" t="s">
        <v>2626</v>
      </c>
      <c r="G6833" s="1" t="s">
        <v>2627</v>
      </c>
    </row>
    <row r="6834" spans="1:7" x14ac:dyDescent="0.25">
      <c r="A6834" s="1">
        <v>26070010</v>
      </c>
      <c r="B6834" s="1" t="s">
        <v>17355</v>
      </c>
      <c r="C6834" s="1" t="s">
        <v>17356</v>
      </c>
      <c r="D6834" s="1" t="s">
        <v>17357</v>
      </c>
      <c r="E6834" s="1" t="s">
        <v>66</v>
      </c>
      <c r="F6834" s="1" t="s">
        <v>1344</v>
      </c>
      <c r="G6834" s="1" t="s">
        <v>1345</v>
      </c>
    </row>
    <row r="6835" spans="1:7" x14ac:dyDescent="0.25">
      <c r="A6835" s="1">
        <v>26070015</v>
      </c>
      <c r="B6835" s="1" t="s">
        <v>17358</v>
      </c>
      <c r="C6835" s="1" t="s">
        <v>17359</v>
      </c>
      <c r="D6835" s="1" t="s">
        <v>17360</v>
      </c>
      <c r="E6835" s="1" t="s">
        <v>65</v>
      </c>
      <c r="F6835" s="1" t="s">
        <v>2626</v>
      </c>
      <c r="G6835" s="1" t="s">
        <v>2627</v>
      </c>
    </row>
    <row r="6836" spans="1:7" x14ac:dyDescent="0.25">
      <c r="A6836" s="1">
        <v>26070019</v>
      </c>
      <c r="B6836" s="1" t="s">
        <v>17361</v>
      </c>
      <c r="C6836" s="1" t="s">
        <v>17362</v>
      </c>
      <c r="D6836" s="1" t="s">
        <v>17363</v>
      </c>
      <c r="E6836" s="1" t="s">
        <v>66</v>
      </c>
      <c r="F6836" s="1" t="s">
        <v>1344</v>
      </c>
      <c r="G6836" s="1" t="s">
        <v>1345</v>
      </c>
    </row>
    <row r="6837" spans="1:7" x14ac:dyDescent="0.25">
      <c r="A6837" s="1">
        <v>26070021</v>
      </c>
      <c r="B6837" s="1" t="s">
        <v>17364</v>
      </c>
      <c r="C6837" s="1" t="s">
        <v>17365</v>
      </c>
      <c r="D6837" s="1" t="s">
        <v>17366</v>
      </c>
      <c r="E6837" s="1" t="s">
        <v>66</v>
      </c>
      <c r="F6837" s="1" t="s">
        <v>5881</v>
      </c>
      <c r="G6837" s="1" t="s">
        <v>5882</v>
      </c>
    </row>
    <row r="6838" spans="1:7" x14ac:dyDescent="0.25">
      <c r="A6838" s="1">
        <v>26070023</v>
      </c>
      <c r="B6838" s="1" t="s">
        <v>17367</v>
      </c>
      <c r="C6838" s="1" t="s">
        <v>17368</v>
      </c>
      <c r="D6838" s="1" t="s">
        <v>17369</v>
      </c>
      <c r="E6838" s="1" t="s">
        <v>65</v>
      </c>
      <c r="F6838" s="1" t="s">
        <v>5881</v>
      </c>
      <c r="G6838" s="1" t="s">
        <v>5882</v>
      </c>
    </row>
    <row r="6839" spans="1:7" x14ac:dyDescent="0.25">
      <c r="A6839" s="1">
        <v>26070027</v>
      </c>
      <c r="B6839" s="1" t="s">
        <v>17370</v>
      </c>
      <c r="C6839" s="1" t="s">
        <v>17371</v>
      </c>
      <c r="D6839" s="1" t="s">
        <v>17372</v>
      </c>
      <c r="E6839" s="1" t="s">
        <v>65</v>
      </c>
      <c r="F6839" s="1" t="s">
        <v>5881</v>
      </c>
      <c r="G6839" s="1" t="s">
        <v>5882</v>
      </c>
    </row>
    <row r="6840" spans="1:7" x14ac:dyDescent="0.25">
      <c r="A6840" s="1">
        <v>26070028</v>
      </c>
      <c r="B6840" s="1" t="s">
        <v>17373</v>
      </c>
      <c r="C6840" s="1" t="s">
        <v>17374</v>
      </c>
      <c r="D6840" s="1" t="s">
        <v>17375</v>
      </c>
      <c r="E6840" s="1" t="s">
        <v>65</v>
      </c>
      <c r="F6840" s="1" t="s">
        <v>5881</v>
      </c>
      <c r="G6840" s="1" t="s">
        <v>5882</v>
      </c>
    </row>
    <row r="6841" spans="1:7" x14ac:dyDescent="0.25">
      <c r="A6841" s="1">
        <v>26070029</v>
      </c>
      <c r="B6841" s="1" t="s">
        <v>17376</v>
      </c>
      <c r="C6841" s="1" t="s">
        <v>17377</v>
      </c>
      <c r="D6841" s="1" t="s">
        <v>17378</v>
      </c>
      <c r="E6841" s="1" t="s">
        <v>65</v>
      </c>
      <c r="F6841" s="1" t="s">
        <v>5881</v>
      </c>
      <c r="G6841" s="1" t="s">
        <v>5882</v>
      </c>
    </row>
    <row r="6842" spans="1:7" x14ac:dyDescent="0.25">
      <c r="A6842" s="1">
        <v>26070030</v>
      </c>
      <c r="B6842" s="1" t="s">
        <v>17379</v>
      </c>
      <c r="C6842" s="1" t="s">
        <v>17380</v>
      </c>
      <c r="D6842" s="1" t="s">
        <v>17381</v>
      </c>
      <c r="E6842" s="1" t="s">
        <v>65</v>
      </c>
      <c r="F6842" s="1" t="s">
        <v>5881</v>
      </c>
      <c r="G6842" s="1" t="s">
        <v>5882</v>
      </c>
    </row>
    <row r="6843" spans="1:7" x14ac:dyDescent="0.25">
      <c r="A6843" s="1">
        <v>26070031</v>
      </c>
      <c r="B6843" s="1" t="s">
        <v>17382</v>
      </c>
      <c r="C6843" s="1" t="s">
        <v>17383</v>
      </c>
      <c r="D6843" s="1" t="s">
        <v>17384</v>
      </c>
      <c r="E6843" s="1" t="s">
        <v>65</v>
      </c>
      <c r="F6843" s="1" t="s">
        <v>5881</v>
      </c>
      <c r="G6843" s="1" t="s">
        <v>5882</v>
      </c>
    </row>
    <row r="6844" spans="1:7" x14ac:dyDescent="0.25">
      <c r="A6844" s="1">
        <v>26070032</v>
      </c>
      <c r="B6844" s="1" t="s">
        <v>17385</v>
      </c>
      <c r="C6844" s="1" t="s">
        <v>17386</v>
      </c>
      <c r="D6844" s="1" t="s">
        <v>17387</v>
      </c>
      <c r="E6844" s="1" t="s">
        <v>65</v>
      </c>
      <c r="F6844" s="1" t="s">
        <v>2626</v>
      </c>
      <c r="G6844" s="1" t="s">
        <v>2627</v>
      </c>
    </row>
    <row r="6845" spans="1:7" x14ac:dyDescent="0.25">
      <c r="A6845" s="1">
        <v>26070034</v>
      </c>
      <c r="B6845" s="1" t="s">
        <v>17388</v>
      </c>
      <c r="C6845" s="1" t="s">
        <v>17389</v>
      </c>
      <c r="D6845" s="1" t="s">
        <v>17390</v>
      </c>
      <c r="E6845" s="1" t="s">
        <v>65</v>
      </c>
      <c r="F6845" s="1" t="s">
        <v>5881</v>
      </c>
      <c r="G6845" s="1" t="s">
        <v>5882</v>
      </c>
    </row>
    <row r="6846" spans="1:7" x14ac:dyDescent="0.25">
      <c r="A6846" s="1">
        <v>26070036</v>
      </c>
      <c r="B6846" s="1" t="s">
        <v>17391</v>
      </c>
      <c r="C6846" s="1" t="s">
        <v>17392</v>
      </c>
      <c r="D6846" s="1" t="s">
        <v>17393</v>
      </c>
      <c r="E6846" s="1" t="s">
        <v>65</v>
      </c>
      <c r="F6846" s="1" t="s">
        <v>5881</v>
      </c>
      <c r="G6846" s="1" t="s">
        <v>5882</v>
      </c>
    </row>
    <row r="6847" spans="1:7" x14ac:dyDescent="0.25">
      <c r="A6847" s="1">
        <v>26070039</v>
      </c>
      <c r="B6847" s="1" t="s">
        <v>17394</v>
      </c>
      <c r="C6847" s="1" t="s">
        <v>17395</v>
      </c>
      <c r="D6847" s="1" t="s">
        <v>17396</v>
      </c>
      <c r="E6847" s="1" t="s">
        <v>65</v>
      </c>
      <c r="F6847" s="1" t="s">
        <v>5881</v>
      </c>
      <c r="G6847" s="1" t="s">
        <v>5882</v>
      </c>
    </row>
    <row r="6848" spans="1:7" x14ac:dyDescent="0.25">
      <c r="A6848" s="1">
        <v>26070042</v>
      </c>
      <c r="B6848" s="1" t="s">
        <v>17397</v>
      </c>
      <c r="C6848" s="1" t="s">
        <v>17398</v>
      </c>
      <c r="D6848" s="1" t="s">
        <v>17399</v>
      </c>
      <c r="E6848" s="1" t="s">
        <v>66</v>
      </c>
      <c r="F6848" s="1" t="s">
        <v>5881</v>
      </c>
      <c r="G6848" s="1" t="s">
        <v>5882</v>
      </c>
    </row>
    <row r="6849" spans="1:7" x14ac:dyDescent="0.25">
      <c r="A6849" s="1">
        <v>26070043</v>
      </c>
      <c r="B6849" s="1" t="s">
        <v>17400</v>
      </c>
      <c r="C6849" s="1" t="s">
        <v>17401</v>
      </c>
      <c r="D6849" s="1" t="s">
        <v>17402</v>
      </c>
      <c r="E6849" s="1" t="s">
        <v>66</v>
      </c>
      <c r="F6849" s="1" t="s">
        <v>5881</v>
      </c>
      <c r="G6849" s="1" t="s">
        <v>5882</v>
      </c>
    </row>
    <row r="6850" spans="1:7" x14ac:dyDescent="0.25">
      <c r="A6850" s="1">
        <v>26070045</v>
      </c>
      <c r="B6850" s="1" t="s">
        <v>17403</v>
      </c>
      <c r="C6850" s="1" t="s">
        <v>17404</v>
      </c>
      <c r="D6850" s="1" t="s">
        <v>17405</v>
      </c>
      <c r="E6850" s="1" t="s">
        <v>65</v>
      </c>
      <c r="F6850" s="1" t="s">
        <v>2626</v>
      </c>
      <c r="G6850" s="1" t="s">
        <v>2627</v>
      </c>
    </row>
    <row r="6851" spans="1:7" x14ac:dyDescent="0.25">
      <c r="A6851" s="1">
        <v>26070046</v>
      </c>
      <c r="B6851" s="1" t="s">
        <v>17406</v>
      </c>
      <c r="C6851" s="1" t="s">
        <v>17407</v>
      </c>
      <c r="D6851" s="1" t="s">
        <v>17408</v>
      </c>
      <c r="E6851" s="1" t="s">
        <v>66</v>
      </c>
      <c r="F6851" s="1" t="s">
        <v>17409</v>
      </c>
      <c r="G6851" s="1" t="s">
        <v>17410</v>
      </c>
    </row>
    <row r="6852" spans="1:7" x14ac:dyDescent="0.25">
      <c r="A6852" s="1">
        <v>26070047</v>
      </c>
      <c r="B6852" s="1" t="s">
        <v>9516</v>
      </c>
      <c r="C6852" s="1" t="s">
        <v>9517</v>
      </c>
      <c r="D6852" s="1" t="s">
        <v>9518</v>
      </c>
      <c r="E6852" s="1" t="s">
        <v>66</v>
      </c>
      <c r="F6852" s="1" t="s">
        <v>17409</v>
      </c>
      <c r="G6852" s="1" t="s">
        <v>17410</v>
      </c>
    </row>
    <row r="6853" spans="1:7" x14ac:dyDescent="0.25">
      <c r="A6853" s="1">
        <v>26070049</v>
      </c>
      <c r="B6853" s="1" t="s">
        <v>17411</v>
      </c>
      <c r="C6853" s="1" t="s">
        <v>17412</v>
      </c>
      <c r="D6853" s="1" t="s">
        <v>17413</v>
      </c>
      <c r="E6853" s="1" t="s">
        <v>65</v>
      </c>
      <c r="F6853" s="1" t="s">
        <v>1544</v>
      </c>
      <c r="G6853" s="1" t="s">
        <v>1545</v>
      </c>
    </row>
    <row r="6854" spans="1:7" x14ac:dyDescent="0.25">
      <c r="A6854" s="1">
        <v>26070050</v>
      </c>
      <c r="B6854" s="1" t="s">
        <v>17414</v>
      </c>
      <c r="C6854" s="1" t="s">
        <v>17415</v>
      </c>
      <c r="D6854" s="1" t="s">
        <v>17416</v>
      </c>
      <c r="E6854" s="1" t="s">
        <v>65</v>
      </c>
      <c r="F6854" s="1" t="s">
        <v>2626</v>
      </c>
      <c r="G6854" s="1" t="s">
        <v>2627</v>
      </c>
    </row>
    <row r="6855" spans="1:7" x14ac:dyDescent="0.25">
      <c r="A6855" s="1">
        <v>26070056</v>
      </c>
      <c r="B6855" s="1" t="s">
        <v>17417</v>
      </c>
      <c r="C6855" s="1" t="s">
        <v>17418</v>
      </c>
      <c r="D6855" s="1" t="s">
        <v>17418</v>
      </c>
      <c r="E6855" s="1" t="s">
        <v>66</v>
      </c>
      <c r="F6855" s="1" t="s">
        <v>17419</v>
      </c>
      <c r="G6855" s="1" t="s">
        <v>17420</v>
      </c>
    </row>
    <row r="6856" spans="1:7" x14ac:dyDescent="0.25">
      <c r="A6856" s="1">
        <v>26070058</v>
      </c>
      <c r="B6856" s="1" t="s">
        <v>17421</v>
      </c>
      <c r="C6856" s="1" t="s">
        <v>17422</v>
      </c>
      <c r="D6856" s="1" t="s">
        <v>17423</v>
      </c>
      <c r="E6856" s="1" t="s">
        <v>65</v>
      </c>
      <c r="F6856" s="1" t="s">
        <v>1544</v>
      </c>
      <c r="G6856" s="1" t="s">
        <v>1545</v>
      </c>
    </row>
    <row r="6857" spans="1:7" x14ac:dyDescent="0.25">
      <c r="A6857" s="1">
        <v>26072001</v>
      </c>
      <c r="B6857" s="1" t="s">
        <v>17424</v>
      </c>
      <c r="C6857" s="1" t="s">
        <v>17425</v>
      </c>
      <c r="D6857" s="1" t="s">
        <v>17426</v>
      </c>
      <c r="E6857" s="1" t="s">
        <v>65</v>
      </c>
      <c r="F6857" s="1" t="s">
        <v>17427</v>
      </c>
      <c r="G6857" s="1" t="s">
        <v>17428</v>
      </c>
    </row>
    <row r="6858" spans="1:7" x14ac:dyDescent="0.25">
      <c r="A6858" s="1">
        <v>26072002</v>
      </c>
      <c r="B6858" s="1" t="s">
        <v>17429</v>
      </c>
      <c r="C6858" s="1" t="s">
        <v>17430</v>
      </c>
      <c r="D6858" s="1" t="s">
        <v>17431</v>
      </c>
      <c r="E6858" s="1" t="s">
        <v>65</v>
      </c>
      <c r="F6858" s="1" t="s">
        <v>17427</v>
      </c>
      <c r="G6858" s="1" t="s">
        <v>17428</v>
      </c>
    </row>
    <row r="6859" spans="1:7" x14ac:dyDescent="0.25">
      <c r="A6859" s="1">
        <v>26072003</v>
      </c>
      <c r="B6859" s="1" t="s">
        <v>17432</v>
      </c>
      <c r="C6859" s="1" t="s">
        <v>17433</v>
      </c>
      <c r="D6859" s="1" t="s">
        <v>17434</v>
      </c>
      <c r="E6859" s="1" t="s">
        <v>65</v>
      </c>
      <c r="F6859" s="1" t="s">
        <v>17427</v>
      </c>
      <c r="G6859" s="1" t="s">
        <v>17428</v>
      </c>
    </row>
    <row r="6860" spans="1:7" x14ac:dyDescent="0.25">
      <c r="A6860" s="1">
        <v>26072004</v>
      </c>
      <c r="B6860" s="1" t="s">
        <v>17435</v>
      </c>
      <c r="C6860" s="1" t="s">
        <v>17436</v>
      </c>
      <c r="D6860" s="1" t="s">
        <v>17437</v>
      </c>
      <c r="E6860" s="1" t="s">
        <v>65</v>
      </c>
      <c r="F6860" s="1" t="s">
        <v>17427</v>
      </c>
      <c r="G6860" s="1" t="s">
        <v>17428</v>
      </c>
    </row>
    <row r="6861" spans="1:7" x14ac:dyDescent="0.25">
      <c r="A6861" s="1">
        <v>26072005</v>
      </c>
      <c r="B6861" s="1" t="s">
        <v>17438</v>
      </c>
      <c r="C6861" s="1" t="s">
        <v>17439</v>
      </c>
      <c r="D6861" s="1" t="s">
        <v>17440</v>
      </c>
      <c r="E6861" s="1" t="s">
        <v>65</v>
      </c>
      <c r="F6861" s="1" t="s">
        <v>17427</v>
      </c>
      <c r="G6861" s="1" t="s">
        <v>17428</v>
      </c>
    </row>
    <row r="6862" spans="1:7" x14ac:dyDescent="0.25">
      <c r="A6862" s="1">
        <v>26072006</v>
      </c>
      <c r="B6862" s="1" t="s">
        <v>17441</v>
      </c>
      <c r="C6862" s="1" t="s">
        <v>17442</v>
      </c>
      <c r="D6862" s="1" t="s">
        <v>17443</v>
      </c>
      <c r="E6862" s="1" t="s">
        <v>65</v>
      </c>
      <c r="F6862" s="1" t="s">
        <v>17427</v>
      </c>
      <c r="G6862" s="1" t="s">
        <v>17428</v>
      </c>
    </row>
    <row r="6863" spans="1:7" x14ac:dyDescent="0.25">
      <c r="A6863" s="1">
        <v>26200000</v>
      </c>
      <c r="B6863" s="1" t="s">
        <v>17444</v>
      </c>
      <c r="C6863" s="1" t="s">
        <v>17445</v>
      </c>
      <c r="D6863" s="1" t="s">
        <v>17446</v>
      </c>
      <c r="E6863" s="1" t="s">
        <v>66</v>
      </c>
      <c r="F6863" s="1" t="s">
        <v>931</v>
      </c>
      <c r="G6863" s="1" t="s">
        <v>932</v>
      </c>
    </row>
    <row r="6864" spans="1:7" x14ac:dyDescent="0.25">
      <c r="A6864" s="1">
        <v>26200001</v>
      </c>
      <c r="B6864" s="1" t="s">
        <v>17447</v>
      </c>
      <c r="C6864" s="1" t="s">
        <v>17448</v>
      </c>
      <c r="D6864" s="1" t="s">
        <v>17449</v>
      </c>
      <c r="E6864" s="1" t="s">
        <v>65</v>
      </c>
      <c r="F6864" s="1" t="s">
        <v>931</v>
      </c>
      <c r="G6864" s="1" t="s">
        <v>932</v>
      </c>
    </row>
    <row r="6865" spans="1:7" x14ac:dyDescent="0.25">
      <c r="A6865" s="1">
        <v>26200002</v>
      </c>
      <c r="B6865" s="1" t="s">
        <v>17450</v>
      </c>
      <c r="C6865" s="1" t="s">
        <v>17451</v>
      </c>
      <c r="D6865" s="1" t="s">
        <v>17452</v>
      </c>
      <c r="E6865" s="1" t="s">
        <v>66</v>
      </c>
      <c r="F6865" s="1" t="s">
        <v>931</v>
      </c>
      <c r="G6865" s="1" t="s">
        <v>932</v>
      </c>
    </row>
    <row r="6866" spans="1:7" x14ac:dyDescent="0.25">
      <c r="A6866" s="1">
        <v>26200003</v>
      </c>
      <c r="B6866" s="1" t="s">
        <v>17453</v>
      </c>
      <c r="C6866" s="1" t="s">
        <v>17454</v>
      </c>
      <c r="D6866" s="1" t="s">
        <v>17455</v>
      </c>
      <c r="E6866" s="1" t="s">
        <v>66</v>
      </c>
      <c r="F6866" s="1" t="s">
        <v>931</v>
      </c>
      <c r="G6866" s="1" t="s">
        <v>932</v>
      </c>
    </row>
    <row r="6867" spans="1:7" x14ac:dyDescent="0.25">
      <c r="A6867" s="1">
        <v>26200004</v>
      </c>
      <c r="B6867" s="1" t="s">
        <v>17456</v>
      </c>
      <c r="C6867" s="1" t="s">
        <v>17457</v>
      </c>
      <c r="D6867" s="1" t="s">
        <v>17458</v>
      </c>
      <c r="E6867" s="1" t="s">
        <v>65</v>
      </c>
      <c r="F6867" s="1" t="s">
        <v>931</v>
      </c>
      <c r="G6867" s="1" t="s">
        <v>932</v>
      </c>
    </row>
    <row r="6868" spans="1:7" x14ac:dyDescent="0.25">
      <c r="A6868" s="1">
        <v>26200005</v>
      </c>
      <c r="B6868" s="1" t="s">
        <v>17459</v>
      </c>
      <c r="C6868" s="1" t="s">
        <v>17460</v>
      </c>
      <c r="D6868" s="1" t="s">
        <v>17461</v>
      </c>
      <c r="E6868" s="1" t="s">
        <v>65</v>
      </c>
      <c r="F6868" s="1" t="s">
        <v>931</v>
      </c>
      <c r="G6868" s="1" t="s">
        <v>932</v>
      </c>
    </row>
    <row r="6869" spans="1:7" x14ac:dyDescent="0.25">
      <c r="A6869" s="1">
        <v>26200006</v>
      </c>
      <c r="B6869" s="1" t="s">
        <v>17462</v>
      </c>
      <c r="C6869" s="1" t="s">
        <v>17463</v>
      </c>
      <c r="D6869" s="1" t="s">
        <v>17464</v>
      </c>
      <c r="E6869" s="1" t="s">
        <v>65</v>
      </c>
      <c r="F6869" s="1" t="s">
        <v>931</v>
      </c>
      <c r="G6869" s="1" t="s">
        <v>932</v>
      </c>
    </row>
    <row r="6870" spans="1:7" x14ac:dyDescent="0.25">
      <c r="A6870" s="1">
        <v>26200007</v>
      </c>
      <c r="B6870" s="1" t="s">
        <v>17465</v>
      </c>
      <c r="C6870" s="1" t="s">
        <v>17466</v>
      </c>
      <c r="D6870" s="1" t="s">
        <v>17467</v>
      </c>
      <c r="E6870" s="1" t="s">
        <v>65</v>
      </c>
      <c r="F6870" s="1" t="s">
        <v>931</v>
      </c>
      <c r="G6870" s="1" t="s">
        <v>932</v>
      </c>
    </row>
    <row r="6871" spans="1:7" x14ac:dyDescent="0.25">
      <c r="A6871" s="1">
        <v>26200010</v>
      </c>
      <c r="B6871" s="1" t="s">
        <v>17468</v>
      </c>
      <c r="C6871" s="1" t="s">
        <v>17469</v>
      </c>
      <c r="D6871" s="1" t="s">
        <v>17470</v>
      </c>
      <c r="E6871" s="1" t="s">
        <v>65</v>
      </c>
      <c r="F6871" s="1" t="s">
        <v>931</v>
      </c>
      <c r="G6871" s="1" t="s">
        <v>932</v>
      </c>
    </row>
    <row r="6872" spans="1:7" x14ac:dyDescent="0.25">
      <c r="A6872" s="1">
        <v>26200022</v>
      </c>
      <c r="B6872" s="1" t="s">
        <v>17471</v>
      </c>
      <c r="C6872" s="1" t="s">
        <v>17472</v>
      </c>
      <c r="D6872" s="1" t="s">
        <v>17473</v>
      </c>
      <c r="E6872" s="1" t="s">
        <v>66</v>
      </c>
      <c r="F6872" s="1" t="s">
        <v>4851</v>
      </c>
      <c r="G6872" s="1" t="s">
        <v>4852</v>
      </c>
    </row>
    <row r="6873" spans="1:7" x14ac:dyDescent="0.25">
      <c r="A6873" s="1">
        <v>26200025</v>
      </c>
      <c r="B6873" s="1" t="s">
        <v>17474</v>
      </c>
      <c r="C6873" s="1" t="s">
        <v>17475</v>
      </c>
      <c r="D6873" s="1" t="s">
        <v>17476</v>
      </c>
      <c r="E6873" s="1" t="s">
        <v>66</v>
      </c>
      <c r="F6873" s="1" t="s">
        <v>931</v>
      </c>
      <c r="G6873" s="1" t="s">
        <v>932</v>
      </c>
    </row>
    <row r="6874" spans="1:7" x14ac:dyDescent="0.25">
      <c r="A6874" s="1">
        <v>26200026</v>
      </c>
      <c r="B6874" s="1" t="s">
        <v>17477</v>
      </c>
      <c r="C6874" s="1" t="s">
        <v>17478</v>
      </c>
      <c r="D6874" s="1" t="s">
        <v>17479</v>
      </c>
      <c r="E6874" s="1" t="s">
        <v>65</v>
      </c>
      <c r="F6874" s="1" t="s">
        <v>931</v>
      </c>
      <c r="G6874" s="1" t="s">
        <v>932</v>
      </c>
    </row>
    <row r="6875" spans="1:7" x14ac:dyDescent="0.25">
      <c r="A6875" s="1">
        <v>26200027</v>
      </c>
      <c r="B6875" s="1" t="s">
        <v>17480</v>
      </c>
      <c r="C6875" s="1" t="s">
        <v>17481</v>
      </c>
      <c r="D6875" s="1" t="s">
        <v>17482</v>
      </c>
      <c r="E6875" s="1" t="s">
        <v>65</v>
      </c>
      <c r="F6875" s="1" t="s">
        <v>931</v>
      </c>
      <c r="G6875" s="1" t="s">
        <v>932</v>
      </c>
    </row>
    <row r="6876" spans="1:7" x14ac:dyDescent="0.25">
      <c r="A6876" s="1">
        <v>26200028</v>
      </c>
      <c r="B6876" s="1" t="s">
        <v>17483</v>
      </c>
      <c r="C6876" s="1" t="s">
        <v>17484</v>
      </c>
      <c r="D6876" s="1" t="s">
        <v>17485</v>
      </c>
      <c r="E6876" s="1" t="s">
        <v>65</v>
      </c>
      <c r="F6876" s="1" t="s">
        <v>931</v>
      </c>
      <c r="G6876" s="1" t="s">
        <v>932</v>
      </c>
    </row>
    <row r="6877" spans="1:7" x14ac:dyDescent="0.25">
      <c r="A6877" s="1">
        <v>26210000</v>
      </c>
      <c r="B6877" s="1" t="s">
        <v>17486</v>
      </c>
      <c r="C6877" s="1" t="s">
        <v>17487</v>
      </c>
      <c r="D6877" s="1" t="s">
        <v>17488</v>
      </c>
      <c r="E6877" s="1" t="s">
        <v>65</v>
      </c>
      <c r="F6877" s="1" t="s">
        <v>17489</v>
      </c>
      <c r="G6877" s="1" t="s">
        <v>17490</v>
      </c>
    </row>
    <row r="6878" spans="1:7" x14ac:dyDescent="0.25">
      <c r="A6878" s="1">
        <v>26210001</v>
      </c>
      <c r="B6878" s="1" t="s">
        <v>17491</v>
      </c>
      <c r="C6878" s="1" t="s">
        <v>17492</v>
      </c>
      <c r="D6878" s="1" t="s">
        <v>17493</v>
      </c>
      <c r="E6878" s="1" t="s">
        <v>65</v>
      </c>
      <c r="F6878" s="1" t="s">
        <v>17489</v>
      </c>
      <c r="G6878" s="1" t="s">
        <v>17490</v>
      </c>
    </row>
    <row r="6879" spans="1:7" x14ac:dyDescent="0.25">
      <c r="A6879" s="1">
        <v>26210002</v>
      </c>
      <c r="B6879" s="1" t="s">
        <v>17494</v>
      </c>
      <c r="C6879" s="1" t="s">
        <v>17495</v>
      </c>
      <c r="D6879" s="1" t="s">
        <v>17496</v>
      </c>
      <c r="E6879" s="1" t="s">
        <v>65</v>
      </c>
      <c r="F6879" s="1" t="s">
        <v>17489</v>
      </c>
      <c r="G6879" s="1" t="s">
        <v>17490</v>
      </c>
    </row>
    <row r="6880" spans="1:7" x14ac:dyDescent="0.25">
      <c r="A6880" s="1">
        <v>26210003</v>
      </c>
      <c r="B6880" s="1" t="s">
        <v>17497</v>
      </c>
      <c r="C6880" s="1" t="s">
        <v>17498</v>
      </c>
      <c r="D6880" s="1" t="s">
        <v>17499</v>
      </c>
      <c r="E6880" s="1" t="s">
        <v>65</v>
      </c>
      <c r="F6880" s="1" t="s">
        <v>17489</v>
      </c>
      <c r="G6880" s="1" t="s">
        <v>17490</v>
      </c>
    </row>
    <row r="6881" spans="1:7" x14ac:dyDescent="0.25">
      <c r="A6881" s="1">
        <v>26210004</v>
      </c>
      <c r="B6881" s="1" t="s">
        <v>17500</v>
      </c>
      <c r="C6881" s="1" t="s">
        <v>17501</v>
      </c>
      <c r="D6881" s="1" t="s">
        <v>17502</v>
      </c>
      <c r="E6881" s="1" t="s">
        <v>65</v>
      </c>
      <c r="F6881" s="1" t="s">
        <v>17489</v>
      </c>
      <c r="G6881" s="1" t="s">
        <v>17490</v>
      </c>
    </row>
    <row r="6882" spans="1:7" x14ac:dyDescent="0.25">
      <c r="A6882" s="1">
        <v>26210005</v>
      </c>
      <c r="B6882" s="1" t="s">
        <v>17503</v>
      </c>
      <c r="C6882" s="1" t="s">
        <v>17504</v>
      </c>
      <c r="D6882" s="1" t="s">
        <v>17505</v>
      </c>
      <c r="E6882" s="1" t="s">
        <v>65</v>
      </c>
      <c r="F6882" s="1" t="s">
        <v>17489</v>
      </c>
      <c r="G6882" s="1" t="s">
        <v>17490</v>
      </c>
    </row>
    <row r="6883" spans="1:7" x14ac:dyDescent="0.25">
      <c r="A6883" s="1">
        <v>26210007</v>
      </c>
      <c r="B6883" s="1" t="s">
        <v>17506</v>
      </c>
      <c r="C6883" s="1" t="s">
        <v>17507</v>
      </c>
      <c r="D6883" s="1" t="s">
        <v>17508</v>
      </c>
      <c r="E6883" s="1" t="s">
        <v>65</v>
      </c>
      <c r="F6883" s="1" t="s">
        <v>17489</v>
      </c>
      <c r="G6883" s="1" t="s">
        <v>17490</v>
      </c>
    </row>
    <row r="6884" spans="1:7" x14ac:dyDescent="0.25">
      <c r="A6884" s="1">
        <v>26210008</v>
      </c>
      <c r="B6884" s="1" t="s">
        <v>17509</v>
      </c>
      <c r="C6884" s="1" t="s">
        <v>17510</v>
      </c>
      <c r="D6884" s="1" t="s">
        <v>17511</v>
      </c>
      <c r="E6884" s="1" t="s">
        <v>66</v>
      </c>
      <c r="F6884" s="1" t="s">
        <v>285</v>
      </c>
      <c r="G6884" s="1" t="s">
        <v>286</v>
      </c>
    </row>
    <row r="6885" spans="1:7" x14ac:dyDescent="0.25">
      <c r="A6885" s="1">
        <v>26210009</v>
      </c>
      <c r="B6885" s="1" t="s">
        <v>17512</v>
      </c>
      <c r="C6885" s="1" t="s">
        <v>17513</v>
      </c>
      <c r="D6885" s="1" t="s">
        <v>17514</v>
      </c>
      <c r="E6885" s="1" t="s">
        <v>65</v>
      </c>
      <c r="F6885" s="1" t="s">
        <v>17489</v>
      </c>
      <c r="G6885" s="1" t="s">
        <v>17490</v>
      </c>
    </row>
    <row r="6886" spans="1:7" x14ac:dyDescent="0.25">
      <c r="A6886" s="1">
        <v>26217000</v>
      </c>
      <c r="B6886" s="1" t="s">
        <v>17515</v>
      </c>
      <c r="C6886" s="1" t="s">
        <v>17516</v>
      </c>
      <c r="D6886" s="1" t="s">
        <v>17517</v>
      </c>
      <c r="E6886" s="1" t="s">
        <v>66</v>
      </c>
      <c r="F6886" s="1" t="s">
        <v>2286</v>
      </c>
      <c r="G6886" s="1" t="s">
        <v>2287</v>
      </c>
    </row>
    <row r="6887" spans="1:7" x14ac:dyDescent="0.25">
      <c r="A6887" s="1">
        <v>26220003</v>
      </c>
      <c r="B6887" s="1" t="s">
        <v>17518</v>
      </c>
      <c r="C6887" s="1" t="s">
        <v>17519</v>
      </c>
      <c r="D6887" s="1" t="s">
        <v>17520</v>
      </c>
      <c r="E6887" s="1" t="s">
        <v>66</v>
      </c>
      <c r="F6887" s="1" t="s">
        <v>12154</v>
      </c>
      <c r="G6887" s="1" t="s">
        <v>12155</v>
      </c>
    </row>
    <row r="6888" spans="1:7" x14ac:dyDescent="0.25">
      <c r="A6888" s="1">
        <v>26220008</v>
      </c>
      <c r="B6888" s="1" t="s">
        <v>17521</v>
      </c>
      <c r="C6888" s="1" t="s">
        <v>17522</v>
      </c>
      <c r="D6888" s="1" t="s">
        <v>17523</v>
      </c>
      <c r="E6888" s="1" t="s">
        <v>65</v>
      </c>
      <c r="F6888" s="1" t="s">
        <v>13871</v>
      </c>
      <c r="G6888" s="1" t="s">
        <v>13872</v>
      </c>
    </row>
    <row r="6889" spans="1:7" x14ac:dyDescent="0.25">
      <c r="A6889" s="1">
        <v>26220021</v>
      </c>
      <c r="B6889" s="1" t="s">
        <v>17524</v>
      </c>
      <c r="C6889" s="1" t="s">
        <v>17525</v>
      </c>
      <c r="D6889" s="1" t="s">
        <v>17526</v>
      </c>
      <c r="E6889" s="1" t="s">
        <v>66</v>
      </c>
      <c r="F6889" s="1" t="s">
        <v>17240</v>
      </c>
      <c r="G6889" s="1" t="s">
        <v>17241</v>
      </c>
    </row>
    <row r="6890" spans="1:7" x14ac:dyDescent="0.25">
      <c r="A6890" s="1">
        <v>26220025</v>
      </c>
      <c r="B6890" s="1" t="s">
        <v>17527</v>
      </c>
      <c r="C6890" s="1" t="s">
        <v>17528</v>
      </c>
      <c r="D6890" s="1" t="s">
        <v>17529</v>
      </c>
      <c r="E6890" s="1" t="s">
        <v>66</v>
      </c>
      <c r="F6890" s="1" t="s">
        <v>13848</v>
      </c>
      <c r="G6890" s="1" t="s">
        <v>13849</v>
      </c>
    </row>
    <row r="6891" spans="1:7" x14ac:dyDescent="0.25">
      <c r="A6891" s="1">
        <v>26220026</v>
      </c>
      <c r="B6891" s="1" t="s">
        <v>17530</v>
      </c>
      <c r="C6891" s="1" t="s">
        <v>17531</v>
      </c>
      <c r="D6891" s="1" t="s">
        <v>17532</v>
      </c>
      <c r="E6891" s="1" t="s">
        <v>66</v>
      </c>
      <c r="F6891" s="1" t="s">
        <v>13848</v>
      </c>
      <c r="G6891" s="1" t="s">
        <v>13849</v>
      </c>
    </row>
    <row r="6892" spans="1:7" x14ac:dyDescent="0.25">
      <c r="A6892" s="1">
        <v>26220027</v>
      </c>
      <c r="B6892" s="1" t="s">
        <v>17533</v>
      </c>
      <c r="C6892" s="1" t="s">
        <v>17534</v>
      </c>
      <c r="D6892" s="1" t="s">
        <v>17535</v>
      </c>
      <c r="E6892" s="1" t="s">
        <v>66</v>
      </c>
      <c r="F6892" s="1" t="s">
        <v>13848</v>
      </c>
      <c r="G6892" s="1" t="s">
        <v>13849</v>
      </c>
    </row>
    <row r="6893" spans="1:7" x14ac:dyDescent="0.25">
      <c r="A6893" s="1">
        <v>26220028</v>
      </c>
      <c r="B6893" s="1" t="s">
        <v>17536</v>
      </c>
      <c r="C6893" s="1" t="s">
        <v>17537</v>
      </c>
      <c r="D6893" s="1" t="s">
        <v>17538</v>
      </c>
      <c r="E6893" s="1" t="s">
        <v>66</v>
      </c>
      <c r="F6893" s="1" t="s">
        <v>13848</v>
      </c>
      <c r="G6893" s="1" t="s">
        <v>13849</v>
      </c>
    </row>
    <row r="6894" spans="1:7" x14ac:dyDescent="0.25">
      <c r="A6894" s="1">
        <v>26220029</v>
      </c>
      <c r="B6894" s="1" t="s">
        <v>17539</v>
      </c>
      <c r="C6894" s="1" t="s">
        <v>17540</v>
      </c>
      <c r="D6894" s="1" t="s">
        <v>17541</v>
      </c>
      <c r="E6894" s="1" t="s">
        <v>66</v>
      </c>
      <c r="F6894" s="1" t="s">
        <v>17542</v>
      </c>
      <c r="G6894" s="1" t="s">
        <v>17543</v>
      </c>
    </row>
    <row r="6895" spans="1:7" x14ac:dyDescent="0.25">
      <c r="A6895" s="1">
        <v>26220043</v>
      </c>
      <c r="B6895" s="1" t="s">
        <v>17544</v>
      </c>
      <c r="C6895" s="1" t="s">
        <v>17545</v>
      </c>
      <c r="D6895" s="1" t="s">
        <v>17546</v>
      </c>
      <c r="E6895" s="1" t="s">
        <v>66</v>
      </c>
      <c r="G6895" s="1" t="s">
        <v>199</v>
      </c>
    </row>
    <row r="6896" spans="1:7" x14ac:dyDescent="0.25">
      <c r="A6896" s="1">
        <v>26220044</v>
      </c>
      <c r="B6896" s="1" t="s">
        <v>17547</v>
      </c>
      <c r="C6896" s="1" t="s">
        <v>17548</v>
      </c>
      <c r="D6896" s="1" t="s">
        <v>17549</v>
      </c>
      <c r="E6896" s="1" t="s">
        <v>65</v>
      </c>
      <c r="F6896" s="1" t="s">
        <v>13871</v>
      </c>
      <c r="G6896" s="1" t="s">
        <v>13872</v>
      </c>
    </row>
    <row r="6897" spans="1:7" x14ac:dyDescent="0.25">
      <c r="A6897" s="1">
        <v>26220046</v>
      </c>
      <c r="B6897" s="1" t="s">
        <v>17550</v>
      </c>
      <c r="C6897" s="1" t="s">
        <v>17551</v>
      </c>
      <c r="D6897" s="1" t="s">
        <v>17552</v>
      </c>
      <c r="E6897" s="1" t="s">
        <v>66</v>
      </c>
      <c r="F6897" s="1" t="s">
        <v>12154</v>
      </c>
      <c r="G6897" s="1" t="s">
        <v>12155</v>
      </c>
    </row>
    <row r="6898" spans="1:7" x14ac:dyDescent="0.25">
      <c r="A6898" s="1">
        <v>26220051</v>
      </c>
      <c r="B6898" s="1" t="s">
        <v>17553</v>
      </c>
      <c r="C6898" s="1" t="s">
        <v>17554</v>
      </c>
      <c r="D6898" s="1" t="s">
        <v>17555</v>
      </c>
      <c r="E6898" s="1" t="s">
        <v>66</v>
      </c>
      <c r="F6898" s="1" t="s">
        <v>13848</v>
      </c>
      <c r="G6898" s="1" t="s">
        <v>13849</v>
      </c>
    </row>
    <row r="6899" spans="1:7" x14ac:dyDescent="0.25">
      <c r="A6899" s="1">
        <v>26220061</v>
      </c>
      <c r="B6899" s="1" t="s">
        <v>17556</v>
      </c>
      <c r="C6899" s="1" t="s">
        <v>17557</v>
      </c>
      <c r="D6899" s="1" t="s">
        <v>17558</v>
      </c>
      <c r="E6899" s="1" t="s">
        <v>66</v>
      </c>
      <c r="F6899" s="1" t="s">
        <v>13848</v>
      </c>
      <c r="G6899" s="1" t="s">
        <v>13849</v>
      </c>
    </row>
    <row r="6900" spans="1:7" x14ac:dyDescent="0.25">
      <c r="A6900" s="1">
        <v>26220062</v>
      </c>
      <c r="B6900" s="1" t="s">
        <v>17547</v>
      </c>
      <c r="C6900" s="1" t="s">
        <v>17548</v>
      </c>
      <c r="D6900" s="1" t="s">
        <v>17549</v>
      </c>
      <c r="E6900" s="1" t="s">
        <v>66</v>
      </c>
      <c r="F6900" s="1" t="s">
        <v>13848</v>
      </c>
      <c r="G6900" s="1" t="s">
        <v>13849</v>
      </c>
    </row>
    <row r="6901" spans="1:7" x14ac:dyDescent="0.25">
      <c r="A6901" s="1">
        <v>26220063</v>
      </c>
      <c r="B6901" s="1" t="s">
        <v>17559</v>
      </c>
      <c r="C6901" s="1" t="s">
        <v>17560</v>
      </c>
      <c r="D6901" s="1" t="s">
        <v>17561</v>
      </c>
      <c r="E6901" s="1" t="s">
        <v>66</v>
      </c>
      <c r="F6901" s="1" t="s">
        <v>17542</v>
      </c>
      <c r="G6901" s="1" t="s">
        <v>17543</v>
      </c>
    </row>
    <row r="6902" spans="1:7" x14ac:dyDescent="0.25">
      <c r="A6902" s="1">
        <v>26221000</v>
      </c>
      <c r="B6902" s="1" t="s">
        <v>17562</v>
      </c>
      <c r="C6902" s="1" t="s">
        <v>17563</v>
      </c>
      <c r="D6902" s="1" t="s">
        <v>17564</v>
      </c>
      <c r="E6902" s="1" t="s">
        <v>66</v>
      </c>
      <c r="F6902" s="1" t="s">
        <v>17240</v>
      </c>
      <c r="G6902" s="1" t="s">
        <v>17241</v>
      </c>
    </row>
    <row r="6903" spans="1:7" x14ac:dyDescent="0.25">
      <c r="A6903" s="1">
        <v>26221001</v>
      </c>
      <c r="B6903" s="1" t="s">
        <v>17565</v>
      </c>
      <c r="C6903" s="1" t="s">
        <v>17566</v>
      </c>
      <c r="D6903" s="1" t="s">
        <v>17567</v>
      </c>
      <c r="E6903" s="1" t="s">
        <v>66</v>
      </c>
      <c r="F6903" s="1" t="s">
        <v>17240</v>
      </c>
      <c r="G6903" s="1" t="s">
        <v>17241</v>
      </c>
    </row>
    <row r="6904" spans="1:7" x14ac:dyDescent="0.25">
      <c r="A6904" s="1">
        <v>26221002</v>
      </c>
      <c r="B6904" s="1" t="s">
        <v>17568</v>
      </c>
      <c r="C6904" s="1" t="s">
        <v>17569</v>
      </c>
      <c r="D6904" s="1" t="s">
        <v>17570</v>
      </c>
      <c r="E6904" s="1" t="s">
        <v>66</v>
      </c>
      <c r="F6904" s="1" t="s">
        <v>17240</v>
      </c>
      <c r="G6904" s="1" t="s">
        <v>17241</v>
      </c>
    </row>
    <row r="6905" spans="1:7" x14ac:dyDescent="0.25">
      <c r="A6905" s="1">
        <v>26221003</v>
      </c>
      <c r="B6905" s="1" t="s">
        <v>17571</v>
      </c>
      <c r="C6905" s="1" t="s">
        <v>17572</v>
      </c>
      <c r="D6905" s="1" t="s">
        <v>17573</v>
      </c>
      <c r="E6905" s="1" t="s">
        <v>66</v>
      </c>
      <c r="F6905" s="1" t="s">
        <v>17240</v>
      </c>
      <c r="G6905" s="1" t="s">
        <v>17241</v>
      </c>
    </row>
    <row r="6906" spans="1:7" x14ac:dyDescent="0.25">
      <c r="A6906" s="1">
        <v>26221004</v>
      </c>
      <c r="B6906" s="1" t="s">
        <v>17574</v>
      </c>
      <c r="C6906" s="1" t="s">
        <v>17575</v>
      </c>
      <c r="D6906" s="1" t="s">
        <v>17576</v>
      </c>
      <c r="E6906" s="1" t="s">
        <v>66</v>
      </c>
      <c r="F6906" s="1" t="s">
        <v>17240</v>
      </c>
      <c r="G6906" s="1" t="s">
        <v>17241</v>
      </c>
    </row>
    <row r="6907" spans="1:7" x14ac:dyDescent="0.25">
      <c r="A6907" s="1">
        <v>26221005</v>
      </c>
      <c r="B6907" s="1" t="s">
        <v>17577</v>
      </c>
      <c r="C6907" s="1" t="s">
        <v>17578</v>
      </c>
      <c r="D6907" s="1" t="s">
        <v>17579</v>
      </c>
      <c r="E6907" s="1" t="s">
        <v>66</v>
      </c>
      <c r="F6907" s="1" t="s">
        <v>17240</v>
      </c>
      <c r="G6907" s="1" t="s">
        <v>17241</v>
      </c>
    </row>
    <row r="6908" spans="1:7" x14ac:dyDescent="0.25">
      <c r="A6908" s="1">
        <v>26221006</v>
      </c>
      <c r="B6908" s="1" t="s">
        <v>17580</v>
      </c>
      <c r="C6908" s="1" t="s">
        <v>17581</v>
      </c>
      <c r="D6908" s="1" t="s">
        <v>17582</v>
      </c>
      <c r="E6908" s="1" t="s">
        <v>66</v>
      </c>
      <c r="F6908" s="1" t="s">
        <v>17240</v>
      </c>
      <c r="G6908" s="1" t="s">
        <v>17241</v>
      </c>
    </row>
    <row r="6909" spans="1:7" x14ac:dyDescent="0.25">
      <c r="A6909" s="1">
        <v>26221007</v>
      </c>
      <c r="B6909" s="1" t="s">
        <v>17583</v>
      </c>
      <c r="C6909" s="1" t="s">
        <v>17584</v>
      </c>
      <c r="D6909" s="1" t="s">
        <v>17585</v>
      </c>
      <c r="E6909" s="1" t="s">
        <v>66</v>
      </c>
      <c r="F6909" s="1" t="s">
        <v>17240</v>
      </c>
      <c r="G6909" s="1" t="s">
        <v>17241</v>
      </c>
    </row>
    <row r="6910" spans="1:7" x14ac:dyDescent="0.25">
      <c r="A6910" s="1">
        <v>26221008</v>
      </c>
      <c r="B6910" s="1" t="s">
        <v>17586</v>
      </c>
      <c r="C6910" s="1" t="s">
        <v>17587</v>
      </c>
      <c r="D6910" s="1" t="s">
        <v>17588</v>
      </c>
      <c r="E6910" s="1" t="s">
        <v>66</v>
      </c>
      <c r="F6910" s="1" t="s">
        <v>17240</v>
      </c>
      <c r="G6910" s="1" t="s">
        <v>17241</v>
      </c>
    </row>
    <row r="6911" spans="1:7" x14ac:dyDescent="0.25">
      <c r="A6911" s="1">
        <v>26221009</v>
      </c>
      <c r="B6911" s="1" t="s">
        <v>17589</v>
      </c>
      <c r="C6911" s="1" t="s">
        <v>17590</v>
      </c>
      <c r="D6911" s="1" t="s">
        <v>17591</v>
      </c>
      <c r="E6911" s="1" t="s">
        <v>66</v>
      </c>
      <c r="F6911" s="1" t="s">
        <v>17240</v>
      </c>
      <c r="G6911" s="1" t="s">
        <v>17241</v>
      </c>
    </row>
    <row r="6912" spans="1:7" x14ac:dyDescent="0.25">
      <c r="A6912" s="1">
        <v>26221010</v>
      </c>
      <c r="B6912" s="1" t="s">
        <v>17592</v>
      </c>
      <c r="C6912" s="1" t="s">
        <v>17593</v>
      </c>
      <c r="D6912" s="1" t="s">
        <v>17594</v>
      </c>
      <c r="E6912" s="1" t="s">
        <v>66</v>
      </c>
      <c r="F6912" s="1" t="s">
        <v>17240</v>
      </c>
      <c r="G6912" s="1" t="s">
        <v>17241</v>
      </c>
    </row>
    <row r="6913" spans="1:7" x14ac:dyDescent="0.25">
      <c r="A6913" s="1">
        <v>26221011</v>
      </c>
      <c r="B6913" s="1" t="s">
        <v>17595</v>
      </c>
      <c r="C6913" s="1" t="s">
        <v>17596</v>
      </c>
      <c r="D6913" s="1" t="s">
        <v>17597</v>
      </c>
      <c r="E6913" s="1" t="s">
        <v>66</v>
      </c>
      <c r="F6913" s="1" t="s">
        <v>17240</v>
      </c>
      <c r="G6913" s="1" t="s">
        <v>17241</v>
      </c>
    </row>
    <row r="6914" spans="1:7" x14ac:dyDescent="0.25">
      <c r="A6914" s="1">
        <v>26221012</v>
      </c>
      <c r="B6914" s="1" t="s">
        <v>17598</v>
      </c>
      <c r="C6914" s="1" t="s">
        <v>17599</v>
      </c>
      <c r="D6914" s="1" t="s">
        <v>17600</v>
      </c>
      <c r="E6914" s="1" t="s">
        <v>66</v>
      </c>
      <c r="F6914" s="1" t="s">
        <v>17601</v>
      </c>
      <c r="G6914" s="1" t="s">
        <v>17602</v>
      </c>
    </row>
    <row r="6915" spans="1:7" x14ac:dyDescent="0.25">
      <c r="A6915" s="1">
        <v>26221014</v>
      </c>
      <c r="B6915" s="1" t="s">
        <v>17603</v>
      </c>
      <c r="C6915" s="1" t="s">
        <v>17604</v>
      </c>
      <c r="D6915" s="1" t="s">
        <v>17603</v>
      </c>
      <c r="E6915" s="1" t="s">
        <v>66</v>
      </c>
      <c r="F6915" s="1" t="s">
        <v>14750</v>
      </c>
      <c r="G6915" s="1" t="s">
        <v>14751</v>
      </c>
    </row>
    <row r="6916" spans="1:7" x14ac:dyDescent="0.25">
      <c r="A6916" s="1">
        <v>26225000</v>
      </c>
      <c r="B6916" s="1" t="s">
        <v>17605</v>
      </c>
      <c r="C6916" s="1" t="s">
        <v>17606</v>
      </c>
      <c r="D6916" s="1" t="s">
        <v>17607</v>
      </c>
      <c r="E6916" s="1" t="s">
        <v>66</v>
      </c>
      <c r="G6916" s="1" t="s">
        <v>199</v>
      </c>
    </row>
    <row r="6917" spans="1:7" x14ac:dyDescent="0.25">
      <c r="A6917" s="1">
        <v>26225008</v>
      </c>
      <c r="B6917" s="1" t="s">
        <v>17608</v>
      </c>
      <c r="C6917" s="1" t="s">
        <v>17609</v>
      </c>
      <c r="D6917" s="1" t="s">
        <v>17610</v>
      </c>
      <c r="E6917" s="1" t="s">
        <v>66</v>
      </c>
      <c r="F6917" s="1" t="s">
        <v>17240</v>
      </c>
      <c r="G6917" s="1" t="s">
        <v>17241</v>
      </c>
    </row>
    <row r="6918" spans="1:7" x14ac:dyDescent="0.25">
      <c r="A6918" s="1">
        <v>26225009</v>
      </c>
      <c r="B6918" s="1" t="s">
        <v>17611</v>
      </c>
      <c r="C6918" s="1" t="s">
        <v>17612</v>
      </c>
      <c r="D6918" s="1" t="s">
        <v>17613</v>
      </c>
      <c r="E6918" s="1" t="s">
        <v>66</v>
      </c>
      <c r="F6918" s="1" t="s">
        <v>17240</v>
      </c>
      <c r="G6918" s="1" t="s">
        <v>17241</v>
      </c>
    </row>
    <row r="6919" spans="1:7" x14ac:dyDescent="0.25">
      <c r="A6919" s="1">
        <v>26225011</v>
      </c>
      <c r="B6919" s="1" t="s">
        <v>17614</v>
      </c>
      <c r="C6919" s="1" t="s">
        <v>17615</v>
      </c>
      <c r="D6919" s="1" t="s">
        <v>17616</v>
      </c>
      <c r="E6919" s="1" t="s">
        <v>66</v>
      </c>
      <c r="F6919" s="1" t="s">
        <v>12170</v>
      </c>
      <c r="G6919" s="1" t="s">
        <v>12171</v>
      </c>
    </row>
    <row r="6920" spans="1:7" x14ac:dyDescent="0.25">
      <c r="A6920" s="1">
        <v>26225012</v>
      </c>
      <c r="B6920" s="1" t="s">
        <v>17617</v>
      </c>
      <c r="C6920" s="1" t="s">
        <v>17618</v>
      </c>
      <c r="D6920" s="1" t="s">
        <v>17619</v>
      </c>
      <c r="E6920" s="1" t="s">
        <v>66</v>
      </c>
      <c r="F6920" s="1" t="s">
        <v>17240</v>
      </c>
      <c r="G6920" s="1" t="s">
        <v>17241</v>
      </c>
    </row>
    <row r="6921" spans="1:7" x14ac:dyDescent="0.25">
      <c r="A6921" s="1">
        <v>26232000</v>
      </c>
      <c r="B6921" s="1" t="s">
        <v>17620</v>
      </c>
      <c r="C6921" s="1" t="s">
        <v>17621</v>
      </c>
      <c r="D6921" s="1" t="s">
        <v>17622</v>
      </c>
      <c r="E6921" s="1" t="s">
        <v>66</v>
      </c>
      <c r="F6921" s="1" t="s">
        <v>13791</v>
      </c>
      <c r="G6921" s="1" t="s">
        <v>13792</v>
      </c>
    </row>
    <row r="6922" spans="1:7" x14ac:dyDescent="0.25">
      <c r="A6922" s="1">
        <v>26232001</v>
      </c>
      <c r="B6922" s="1" t="s">
        <v>17623</v>
      </c>
      <c r="C6922" s="1" t="s">
        <v>17624</v>
      </c>
      <c r="D6922" s="1" t="s">
        <v>17625</v>
      </c>
      <c r="E6922" s="1" t="s">
        <v>66</v>
      </c>
      <c r="F6922" s="1" t="s">
        <v>13791</v>
      </c>
      <c r="G6922" s="1" t="s">
        <v>13792</v>
      </c>
    </row>
    <row r="6923" spans="1:7" x14ac:dyDescent="0.25">
      <c r="A6923" s="1">
        <v>26233014</v>
      </c>
      <c r="B6923" s="1" t="s">
        <v>17626</v>
      </c>
      <c r="C6923" s="1" t="s">
        <v>17627</v>
      </c>
      <c r="D6923" s="1" t="s">
        <v>17628</v>
      </c>
      <c r="E6923" s="1" t="s">
        <v>65</v>
      </c>
      <c r="F6923" s="1" t="s">
        <v>1130</v>
      </c>
      <c r="G6923" s="1" t="s">
        <v>1131</v>
      </c>
    </row>
    <row r="6924" spans="1:7" x14ac:dyDescent="0.25">
      <c r="A6924" s="1">
        <v>26233015</v>
      </c>
      <c r="B6924" s="1" t="s">
        <v>17629</v>
      </c>
      <c r="C6924" s="1" t="s">
        <v>17630</v>
      </c>
      <c r="D6924" s="1" t="s">
        <v>17631</v>
      </c>
      <c r="E6924" s="1" t="s">
        <v>65</v>
      </c>
      <c r="F6924" s="1" t="s">
        <v>1130</v>
      </c>
      <c r="G6924" s="1" t="s">
        <v>1131</v>
      </c>
    </row>
    <row r="6925" spans="1:7" x14ac:dyDescent="0.25">
      <c r="A6925" s="1">
        <v>26233016</v>
      </c>
      <c r="B6925" s="1" t="s">
        <v>17632</v>
      </c>
      <c r="C6925" s="1" t="s">
        <v>17633</v>
      </c>
      <c r="D6925" s="1" t="s">
        <v>17634</v>
      </c>
      <c r="E6925" s="1" t="s">
        <v>65</v>
      </c>
      <c r="F6925" s="1" t="s">
        <v>1130</v>
      </c>
      <c r="G6925" s="1" t="s">
        <v>1131</v>
      </c>
    </row>
    <row r="6926" spans="1:7" x14ac:dyDescent="0.25">
      <c r="A6926" s="1">
        <v>26233017</v>
      </c>
      <c r="B6926" s="1" t="s">
        <v>17635</v>
      </c>
      <c r="C6926" s="1" t="s">
        <v>17636</v>
      </c>
      <c r="D6926" s="1" t="s">
        <v>17637</v>
      </c>
      <c r="E6926" s="1" t="s">
        <v>65</v>
      </c>
      <c r="F6926" s="1" t="s">
        <v>1130</v>
      </c>
      <c r="G6926" s="1" t="s">
        <v>1131</v>
      </c>
    </row>
    <row r="6927" spans="1:7" x14ac:dyDescent="0.25">
      <c r="A6927" s="1">
        <v>26233018</v>
      </c>
      <c r="B6927" s="1" t="s">
        <v>17638</v>
      </c>
      <c r="C6927" s="1" t="s">
        <v>17639</v>
      </c>
      <c r="D6927" s="1" t="s">
        <v>17640</v>
      </c>
      <c r="E6927" s="1" t="s">
        <v>65</v>
      </c>
      <c r="F6927" s="1" t="s">
        <v>1130</v>
      </c>
      <c r="G6927" s="1" t="s">
        <v>1131</v>
      </c>
    </row>
    <row r="6928" spans="1:7" x14ac:dyDescent="0.25">
      <c r="A6928" s="1">
        <v>26233019</v>
      </c>
      <c r="B6928" s="1" t="s">
        <v>17641</v>
      </c>
      <c r="C6928" s="1" t="s">
        <v>17642</v>
      </c>
      <c r="D6928" s="1" t="s">
        <v>17643</v>
      </c>
      <c r="E6928" s="1" t="s">
        <v>65</v>
      </c>
      <c r="F6928" s="1" t="s">
        <v>1130</v>
      </c>
      <c r="G6928" s="1" t="s">
        <v>1131</v>
      </c>
    </row>
    <row r="6929" spans="1:7" x14ac:dyDescent="0.25">
      <c r="A6929" s="1">
        <v>26233027</v>
      </c>
      <c r="B6929" s="1" t="s">
        <v>17644</v>
      </c>
      <c r="C6929" s="1" t="s">
        <v>17645</v>
      </c>
      <c r="D6929" s="1" t="s">
        <v>17646</v>
      </c>
      <c r="E6929" s="1" t="s">
        <v>65</v>
      </c>
      <c r="F6929" s="1" t="s">
        <v>1130</v>
      </c>
      <c r="G6929" s="1" t="s">
        <v>1131</v>
      </c>
    </row>
    <row r="6930" spans="1:7" x14ac:dyDescent="0.25">
      <c r="A6930" s="1">
        <v>26233028</v>
      </c>
      <c r="B6930" s="1" t="s">
        <v>17647</v>
      </c>
      <c r="C6930" s="1" t="s">
        <v>17648</v>
      </c>
      <c r="D6930" s="1" t="s">
        <v>17649</v>
      </c>
      <c r="E6930" s="1" t="s">
        <v>65</v>
      </c>
      <c r="F6930" s="1" t="s">
        <v>1130</v>
      </c>
      <c r="G6930" s="1" t="s">
        <v>1131</v>
      </c>
    </row>
    <row r="6931" spans="1:7" x14ac:dyDescent="0.25">
      <c r="A6931" s="1">
        <v>26233029</v>
      </c>
      <c r="B6931" s="1" t="s">
        <v>5749</v>
      </c>
      <c r="C6931" s="1" t="s">
        <v>5750</v>
      </c>
      <c r="D6931" s="1" t="s">
        <v>5751</v>
      </c>
      <c r="E6931" s="1" t="s">
        <v>65</v>
      </c>
      <c r="F6931" s="1" t="s">
        <v>1130</v>
      </c>
      <c r="G6931" s="1" t="s">
        <v>1131</v>
      </c>
    </row>
    <row r="6932" spans="1:7" x14ac:dyDescent="0.25">
      <c r="A6932" s="1">
        <v>26233030</v>
      </c>
      <c r="B6932" s="1" t="s">
        <v>17650</v>
      </c>
      <c r="C6932" s="1" t="s">
        <v>17651</v>
      </c>
      <c r="D6932" s="1" t="s">
        <v>17652</v>
      </c>
      <c r="E6932" s="1" t="s">
        <v>65</v>
      </c>
      <c r="F6932" s="1" t="s">
        <v>1130</v>
      </c>
      <c r="G6932" s="1" t="s">
        <v>1131</v>
      </c>
    </row>
    <row r="6933" spans="1:7" x14ac:dyDescent="0.25">
      <c r="A6933" s="1">
        <v>26233031</v>
      </c>
      <c r="B6933" s="1" t="s">
        <v>17653</v>
      </c>
      <c r="C6933" s="1" t="s">
        <v>17654</v>
      </c>
      <c r="D6933" s="1" t="s">
        <v>17655</v>
      </c>
      <c r="E6933" s="1" t="s">
        <v>65</v>
      </c>
      <c r="F6933" s="1" t="s">
        <v>1130</v>
      </c>
      <c r="G6933" s="1" t="s">
        <v>1131</v>
      </c>
    </row>
    <row r="6934" spans="1:7" x14ac:dyDescent="0.25">
      <c r="A6934" s="1">
        <v>26233032</v>
      </c>
      <c r="B6934" s="1" t="s">
        <v>17656</v>
      </c>
      <c r="C6934" s="1" t="s">
        <v>17657</v>
      </c>
      <c r="D6934" s="1" t="s">
        <v>17658</v>
      </c>
      <c r="E6934" s="1" t="s">
        <v>65</v>
      </c>
      <c r="F6934" s="1" t="s">
        <v>1130</v>
      </c>
      <c r="G6934" s="1" t="s">
        <v>1131</v>
      </c>
    </row>
    <row r="6935" spans="1:7" x14ac:dyDescent="0.25">
      <c r="A6935" s="1">
        <v>26233033</v>
      </c>
      <c r="B6935" s="1" t="s">
        <v>17659</v>
      </c>
      <c r="C6935" s="1" t="s">
        <v>17660</v>
      </c>
      <c r="D6935" s="1" t="s">
        <v>17661</v>
      </c>
      <c r="E6935" s="1" t="s">
        <v>65</v>
      </c>
      <c r="F6935" s="1" t="s">
        <v>1130</v>
      </c>
      <c r="G6935" s="1" t="s">
        <v>1131</v>
      </c>
    </row>
    <row r="6936" spans="1:7" x14ac:dyDescent="0.25">
      <c r="A6936" s="1">
        <v>26240001</v>
      </c>
      <c r="B6936" s="1" t="s">
        <v>17662</v>
      </c>
      <c r="C6936" s="1" t="s">
        <v>17663</v>
      </c>
      <c r="D6936" s="1" t="s">
        <v>17664</v>
      </c>
      <c r="E6936" s="1" t="s">
        <v>66</v>
      </c>
      <c r="F6936" s="1" t="s">
        <v>17284</v>
      </c>
      <c r="G6936" s="1" t="s">
        <v>17285</v>
      </c>
    </row>
    <row r="6937" spans="1:7" x14ac:dyDescent="0.25">
      <c r="A6937" s="1">
        <v>26240002</v>
      </c>
      <c r="B6937" s="1" t="s">
        <v>17665</v>
      </c>
      <c r="C6937" s="1" t="s">
        <v>17666</v>
      </c>
      <c r="D6937" s="1" t="s">
        <v>17667</v>
      </c>
      <c r="E6937" s="1" t="s">
        <v>65</v>
      </c>
      <c r="F6937" s="1" t="s">
        <v>17284</v>
      </c>
      <c r="G6937" s="1" t="s">
        <v>17285</v>
      </c>
    </row>
    <row r="6938" spans="1:7" x14ac:dyDescent="0.25">
      <c r="A6938" s="1">
        <v>26240003</v>
      </c>
      <c r="B6938" s="1" t="s">
        <v>17668</v>
      </c>
      <c r="C6938" s="1" t="s">
        <v>17669</v>
      </c>
      <c r="D6938" s="1" t="s">
        <v>17670</v>
      </c>
      <c r="E6938" s="1" t="s">
        <v>65</v>
      </c>
      <c r="F6938" s="1" t="s">
        <v>17284</v>
      </c>
      <c r="G6938" s="1" t="s">
        <v>17285</v>
      </c>
    </row>
    <row r="6939" spans="1:7" x14ac:dyDescent="0.25">
      <c r="A6939" s="1">
        <v>26240004</v>
      </c>
      <c r="B6939" s="1" t="s">
        <v>17671</v>
      </c>
      <c r="C6939" s="1" t="s">
        <v>17672</v>
      </c>
      <c r="D6939" s="1" t="s">
        <v>17673</v>
      </c>
      <c r="E6939" s="1" t="s">
        <v>66</v>
      </c>
      <c r="F6939" s="1" t="s">
        <v>17284</v>
      </c>
      <c r="G6939" s="1" t="s">
        <v>17285</v>
      </c>
    </row>
    <row r="6940" spans="1:7" x14ac:dyDescent="0.25">
      <c r="A6940" s="1">
        <v>26240005</v>
      </c>
      <c r="B6940" s="1" t="s">
        <v>17674</v>
      </c>
      <c r="C6940" s="1" t="s">
        <v>17675</v>
      </c>
      <c r="D6940" s="1" t="s">
        <v>17676</v>
      </c>
      <c r="E6940" s="1" t="s">
        <v>65</v>
      </c>
      <c r="F6940" s="1" t="s">
        <v>17284</v>
      </c>
      <c r="G6940" s="1" t="s">
        <v>17285</v>
      </c>
    </row>
    <row r="6941" spans="1:7" x14ac:dyDescent="0.25">
      <c r="A6941" s="1">
        <v>26240006</v>
      </c>
      <c r="B6941" s="1" t="s">
        <v>17677</v>
      </c>
      <c r="C6941" s="1" t="s">
        <v>17678</v>
      </c>
      <c r="D6941" s="1" t="s">
        <v>17679</v>
      </c>
      <c r="E6941" s="1" t="s">
        <v>66</v>
      </c>
      <c r="F6941" s="1" t="s">
        <v>17284</v>
      </c>
      <c r="G6941" s="1" t="s">
        <v>17285</v>
      </c>
    </row>
    <row r="6942" spans="1:7" x14ac:dyDescent="0.25">
      <c r="A6942" s="1">
        <v>26242015</v>
      </c>
      <c r="B6942" s="1" t="s">
        <v>17680</v>
      </c>
      <c r="C6942" s="1" t="s">
        <v>17681</v>
      </c>
      <c r="D6942" s="1" t="s">
        <v>17682</v>
      </c>
      <c r="E6942" s="1" t="s">
        <v>65</v>
      </c>
      <c r="F6942" s="1" t="s">
        <v>10216</v>
      </c>
      <c r="G6942" s="1" t="s">
        <v>10217</v>
      </c>
    </row>
    <row r="6943" spans="1:7" x14ac:dyDescent="0.25">
      <c r="A6943" s="1">
        <v>26242016</v>
      </c>
      <c r="B6943" s="1" t="s">
        <v>17683</v>
      </c>
      <c r="C6943" s="1" t="s">
        <v>17684</v>
      </c>
      <c r="D6943" s="1" t="s">
        <v>17685</v>
      </c>
      <c r="E6943" s="1" t="s">
        <v>65</v>
      </c>
      <c r="F6943" s="1" t="s">
        <v>10216</v>
      </c>
      <c r="G6943" s="1" t="s">
        <v>10217</v>
      </c>
    </row>
    <row r="6944" spans="1:7" x14ac:dyDescent="0.25">
      <c r="A6944" s="1">
        <v>26242021</v>
      </c>
      <c r="B6944" s="1" t="s">
        <v>17686</v>
      </c>
      <c r="C6944" s="1" t="s">
        <v>17687</v>
      </c>
      <c r="D6944" s="1" t="s">
        <v>17688</v>
      </c>
      <c r="E6944" s="1" t="s">
        <v>65</v>
      </c>
      <c r="F6944" s="1" t="s">
        <v>10216</v>
      </c>
      <c r="G6944" s="1" t="s">
        <v>10217</v>
      </c>
    </row>
    <row r="6945" spans="1:7" x14ac:dyDescent="0.25">
      <c r="A6945" s="1">
        <v>26242022</v>
      </c>
      <c r="B6945" s="1" t="s">
        <v>17689</v>
      </c>
      <c r="C6945" s="1" t="s">
        <v>17690</v>
      </c>
      <c r="D6945" s="1" t="s">
        <v>17691</v>
      </c>
      <c r="E6945" s="1" t="s">
        <v>65</v>
      </c>
      <c r="F6945" s="1" t="s">
        <v>10216</v>
      </c>
      <c r="G6945" s="1" t="s">
        <v>10217</v>
      </c>
    </row>
    <row r="6946" spans="1:7" x14ac:dyDescent="0.25">
      <c r="A6946" s="1">
        <v>26242023</v>
      </c>
      <c r="B6946" s="1" t="s">
        <v>17692</v>
      </c>
      <c r="C6946" s="1" t="s">
        <v>17693</v>
      </c>
      <c r="D6946" s="1" t="s">
        <v>17694</v>
      </c>
      <c r="E6946" s="1" t="s">
        <v>65</v>
      </c>
      <c r="F6946" s="1" t="s">
        <v>10216</v>
      </c>
      <c r="G6946" s="1" t="s">
        <v>10217</v>
      </c>
    </row>
    <row r="6947" spans="1:7" x14ac:dyDescent="0.25">
      <c r="A6947" s="1">
        <v>26242024</v>
      </c>
      <c r="B6947" s="1" t="s">
        <v>17695</v>
      </c>
      <c r="C6947" s="1" t="s">
        <v>17696</v>
      </c>
      <c r="D6947" s="1" t="s">
        <v>17697</v>
      </c>
      <c r="E6947" s="1" t="s">
        <v>65</v>
      </c>
      <c r="F6947" s="1" t="s">
        <v>10216</v>
      </c>
      <c r="G6947" s="1" t="s">
        <v>10217</v>
      </c>
    </row>
    <row r="6948" spans="1:7" x14ac:dyDescent="0.25">
      <c r="A6948" s="1">
        <v>26242025</v>
      </c>
      <c r="B6948" s="1" t="s">
        <v>17698</v>
      </c>
      <c r="C6948" s="1" t="s">
        <v>17699</v>
      </c>
      <c r="D6948" s="1" t="s">
        <v>17700</v>
      </c>
      <c r="E6948" s="1" t="s">
        <v>66</v>
      </c>
      <c r="F6948" s="1" t="s">
        <v>10216</v>
      </c>
      <c r="G6948" s="1" t="s">
        <v>10217</v>
      </c>
    </row>
    <row r="6949" spans="1:7" x14ac:dyDescent="0.25">
      <c r="A6949" s="1">
        <v>26250006</v>
      </c>
      <c r="B6949" s="1" t="s">
        <v>17701</v>
      </c>
      <c r="C6949" s="1" t="s">
        <v>17702</v>
      </c>
      <c r="D6949" s="1" t="s">
        <v>17703</v>
      </c>
      <c r="E6949" s="1" t="s">
        <v>65</v>
      </c>
      <c r="F6949" s="1" t="s">
        <v>503</v>
      </c>
      <c r="G6949" s="1" t="s">
        <v>504</v>
      </c>
    </row>
    <row r="6950" spans="1:7" x14ac:dyDescent="0.25">
      <c r="A6950" s="1">
        <v>26250007</v>
      </c>
      <c r="B6950" s="1" t="s">
        <v>17704</v>
      </c>
      <c r="C6950" s="1" t="s">
        <v>17705</v>
      </c>
      <c r="D6950" s="1" t="s">
        <v>17706</v>
      </c>
      <c r="E6950" s="1" t="s">
        <v>65</v>
      </c>
      <c r="F6950" s="1" t="s">
        <v>503</v>
      </c>
      <c r="G6950" s="1" t="s">
        <v>504</v>
      </c>
    </row>
    <row r="6951" spans="1:7" x14ac:dyDescent="0.25">
      <c r="A6951" s="1">
        <v>26250008</v>
      </c>
      <c r="B6951" s="1" t="s">
        <v>17707</v>
      </c>
      <c r="C6951" s="1" t="s">
        <v>17708</v>
      </c>
      <c r="D6951" s="1" t="s">
        <v>17709</v>
      </c>
      <c r="E6951" s="1" t="s">
        <v>65</v>
      </c>
      <c r="F6951" s="1" t="s">
        <v>503</v>
      </c>
      <c r="G6951" s="1" t="s">
        <v>504</v>
      </c>
    </row>
    <row r="6952" spans="1:7" x14ac:dyDescent="0.25">
      <c r="A6952" s="1">
        <v>26250009</v>
      </c>
      <c r="B6952" s="1" t="s">
        <v>17710</v>
      </c>
      <c r="C6952" s="1" t="s">
        <v>17711</v>
      </c>
      <c r="D6952" s="1" t="s">
        <v>17712</v>
      </c>
      <c r="E6952" s="1" t="s">
        <v>65</v>
      </c>
      <c r="F6952" s="1" t="s">
        <v>503</v>
      </c>
      <c r="G6952" s="1" t="s">
        <v>504</v>
      </c>
    </row>
    <row r="6953" spans="1:7" x14ac:dyDescent="0.25">
      <c r="A6953" s="1">
        <v>26250010</v>
      </c>
      <c r="B6953" s="1" t="s">
        <v>17713</v>
      </c>
      <c r="C6953" s="1" t="s">
        <v>17714</v>
      </c>
      <c r="D6953" s="1" t="s">
        <v>17715</v>
      </c>
      <c r="E6953" s="1" t="s">
        <v>65</v>
      </c>
      <c r="F6953" s="1" t="s">
        <v>503</v>
      </c>
      <c r="G6953" s="1" t="s">
        <v>504</v>
      </c>
    </row>
    <row r="6954" spans="1:7" x14ac:dyDescent="0.25">
      <c r="A6954" s="1">
        <v>26250011</v>
      </c>
      <c r="B6954" s="1" t="s">
        <v>17716</v>
      </c>
      <c r="C6954" s="1" t="s">
        <v>17717</v>
      </c>
      <c r="D6954" s="1" t="s">
        <v>17718</v>
      </c>
      <c r="E6954" s="1" t="s">
        <v>65</v>
      </c>
      <c r="F6954" s="1" t="s">
        <v>503</v>
      </c>
      <c r="G6954" s="1" t="s">
        <v>504</v>
      </c>
    </row>
    <row r="6955" spans="1:7" x14ac:dyDescent="0.25">
      <c r="A6955" s="1">
        <v>26250015</v>
      </c>
      <c r="B6955" s="1" t="s">
        <v>17719</v>
      </c>
      <c r="C6955" s="1" t="s">
        <v>17720</v>
      </c>
      <c r="D6955" s="1" t="s">
        <v>17721</v>
      </c>
      <c r="E6955" s="1" t="s">
        <v>66</v>
      </c>
      <c r="F6955" s="1" t="s">
        <v>503</v>
      </c>
      <c r="G6955" s="1" t="s">
        <v>504</v>
      </c>
    </row>
    <row r="6956" spans="1:7" x14ac:dyDescent="0.25">
      <c r="A6956" s="1">
        <v>26250016</v>
      </c>
      <c r="B6956" s="1" t="s">
        <v>17722</v>
      </c>
      <c r="C6956" s="1" t="s">
        <v>17723</v>
      </c>
      <c r="D6956" s="1" t="s">
        <v>17724</v>
      </c>
      <c r="E6956" s="1" t="s">
        <v>66</v>
      </c>
      <c r="F6956" s="1" t="s">
        <v>503</v>
      </c>
      <c r="G6956" s="1" t="s">
        <v>504</v>
      </c>
    </row>
    <row r="6957" spans="1:7" x14ac:dyDescent="0.25">
      <c r="A6957" s="1">
        <v>26250017</v>
      </c>
      <c r="B6957" s="1" t="s">
        <v>17725</v>
      </c>
      <c r="C6957" s="1" t="s">
        <v>17726</v>
      </c>
      <c r="D6957" s="1" t="s">
        <v>17727</v>
      </c>
      <c r="E6957" s="1" t="s">
        <v>66</v>
      </c>
      <c r="F6957" s="1" t="s">
        <v>503</v>
      </c>
      <c r="G6957" s="1" t="s">
        <v>504</v>
      </c>
    </row>
    <row r="6958" spans="1:7" x14ac:dyDescent="0.25">
      <c r="A6958" s="1">
        <v>26250019</v>
      </c>
      <c r="B6958" s="1" t="s">
        <v>17728</v>
      </c>
      <c r="C6958" s="1" t="s">
        <v>17729</v>
      </c>
      <c r="D6958" s="1" t="s">
        <v>17730</v>
      </c>
      <c r="E6958" s="1" t="s">
        <v>65</v>
      </c>
      <c r="F6958" s="1" t="s">
        <v>503</v>
      </c>
      <c r="G6958" s="1" t="s">
        <v>504</v>
      </c>
    </row>
    <row r="6959" spans="1:7" x14ac:dyDescent="0.25">
      <c r="A6959" s="1">
        <v>26250021</v>
      </c>
      <c r="B6959" s="1" t="s">
        <v>17731</v>
      </c>
      <c r="C6959" s="1" t="s">
        <v>17732</v>
      </c>
      <c r="D6959" s="1" t="s">
        <v>17733</v>
      </c>
      <c r="E6959" s="1" t="s">
        <v>65</v>
      </c>
      <c r="F6959" s="1" t="s">
        <v>503</v>
      </c>
      <c r="G6959" s="1" t="s">
        <v>504</v>
      </c>
    </row>
    <row r="6960" spans="1:7" x14ac:dyDescent="0.25">
      <c r="A6960" s="1">
        <v>26250022</v>
      </c>
      <c r="B6960" s="1" t="s">
        <v>17734</v>
      </c>
      <c r="C6960" s="1" t="s">
        <v>17735</v>
      </c>
      <c r="D6960" s="1" t="s">
        <v>17736</v>
      </c>
      <c r="E6960" s="1" t="s">
        <v>65</v>
      </c>
      <c r="F6960" s="1" t="s">
        <v>503</v>
      </c>
      <c r="G6960" s="1" t="s">
        <v>504</v>
      </c>
    </row>
    <row r="6961" spans="1:7" x14ac:dyDescent="0.25">
      <c r="A6961" s="1">
        <v>26250023</v>
      </c>
      <c r="B6961" s="1" t="s">
        <v>17737</v>
      </c>
      <c r="C6961" s="1" t="s">
        <v>17738</v>
      </c>
      <c r="D6961" s="1" t="s">
        <v>17739</v>
      </c>
      <c r="E6961" s="1" t="s">
        <v>65</v>
      </c>
      <c r="F6961" s="1" t="s">
        <v>503</v>
      </c>
      <c r="G6961" s="1" t="s">
        <v>504</v>
      </c>
    </row>
    <row r="6962" spans="1:7" x14ac:dyDescent="0.25">
      <c r="A6962" s="1">
        <v>26250024</v>
      </c>
      <c r="B6962" s="1" t="s">
        <v>17740</v>
      </c>
      <c r="C6962" s="1" t="s">
        <v>17741</v>
      </c>
      <c r="D6962" s="1" t="s">
        <v>17742</v>
      </c>
      <c r="E6962" s="1" t="s">
        <v>65</v>
      </c>
      <c r="F6962" s="1" t="s">
        <v>503</v>
      </c>
      <c r="G6962" s="1" t="s">
        <v>504</v>
      </c>
    </row>
    <row r="6963" spans="1:7" x14ac:dyDescent="0.25">
      <c r="A6963" s="1">
        <v>26250025</v>
      </c>
      <c r="B6963" s="1" t="s">
        <v>17743</v>
      </c>
      <c r="C6963" s="1" t="s">
        <v>17744</v>
      </c>
      <c r="D6963" s="1" t="s">
        <v>17745</v>
      </c>
      <c r="E6963" s="1" t="s">
        <v>65</v>
      </c>
      <c r="F6963" s="1" t="s">
        <v>503</v>
      </c>
      <c r="G6963" s="1" t="s">
        <v>504</v>
      </c>
    </row>
    <row r="6964" spans="1:7" x14ac:dyDescent="0.25">
      <c r="A6964" s="1">
        <v>26250028</v>
      </c>
      <c r="B6964" s="1" t="s">
        <v>17746</v>
      </c>
      <c r="C6964" s="1" t="s">
        <v>17747</v>
      </c>
      <c r="D6964" s="1" t="s">
        <v>17748</v>
      </c>
      <c r="E6964" s="1" t="s">
        <v>65</v>
      </c>
      <c r="F6964" s="1" t="s">
        <v>503</v>
      </c>
      <c r="G6964" s="1" t="s">
        <v>504</v>
      </c>
    </row>
    <row r="6965" spans="1:7" x14ac:dyDescent="0.25">
      <c r="A6965" s="1">
        <v>26250029</v>
      </c>
      <c r="B6965" s="1" t="s">
        <v>17749</v>
      </c>
      <c r="C6965" s="1" t="s">
        <v>17750</v>
      </c>
      <c r="D6965" s="1" t="s">
        <v>17751</v>
      </c>
      <c r="E6965" s="1" t="s">
        <v>65</v>
      </c>
      <c r="F6965" s="1" t="s">
        <v>503</v>
      </c>
      <c r="G6965" s="1" t="s">
        <v>504</v>
      </c>
    </row>
    <row r="6966" spans="1:7" x14ac:dyDescent="0.25">
      <c r="A6966" s="1">
        <v>26250030</v>
      </c>
      <c r="B6966" s="1" t="s">
        <v>17752</v>
      </c>
      <c r="C6966" s="1" t="s">
        <v>17753</v>
      </c>
      <c r="D6966" s="1" t="s">
        <v>17754</v>
      </c>
      <c r="E6966" s="1" t="s">
        <v>65</v>
      </c>
      <c r="F6966" s="1" t="s">
        <v>503</v>
      </c>
      <c r="G6966" s="1" t="s">
        <v>504</v>
      </c>
    </row>
    <row r="6967" spans="1:7" x14ac:dyDescent="0.25">
      <c r="A6967" s="1">
        <v>26250031</v>
      </c>
      <c r="B6967" s="1" t="s">
        <v>17755</v>
      </c>
      <c r="C6967" s="1" t="s">
        <v>17756</v>
      </c>
      <c r="D6967" s="1" t="s">
        <v>17757</v>
      </c>
      <c r="E6967" s="1" t="s">
        <v>65</v>
      </c>
      <c r="F6967" s="1" t="s">
        <v>503</v>
      </c>
      <c r="G6967" s="1" t="s">
        <v>504</v>
      </c>
    </row>
    <row r="6968" spans="1:7" x14ac:dyDescent="0.25">
      <c r="A6968" s="1">
        <v>26250032</v>
      </c>
      <c r="B6968" s="1" t="s">
        <v>17758</v>
      </c>
      <c r="C6968" s="1" t="s">
        <v>17759</v>
      </c>
      <c r="D6968" s="1" t="s">
        <v>17760</v>
      </c>
      <c r="E6968" s="1" t="s">
        <v>65</v>
      </c>
      <c r="F6968" s="1" t="s">
        <v>503</v>
      </c>
      <c r="G6968" s="1" t="s">
        <v>504</v>
      </c>
    </row>
    <row r="6969" spans="1:7" x14ac:dyDescent="0.25">
      <c r="A6969" s="1">
        <v>26250033</v>
      </c>
      <c r="B6969" s="1" t="s">
        <v>17761</v>
      </c>
      <c r="C6969" s="1" t="s">
        <v>17762</v>
      </c>
      <c r="D6969" s="1" t="s">
        <v>17763</v>
      </c>
      <c r="E6969" s="1" t="s">
        <v>65</v>
      </c>
      <c r="F6969" s="1" t="s">
        <v>503</v>
      </c>
      <c r="G6969" s="1" t="s">
        <v>504</v>
      </c>
    </row>
    <row r="6970" spans="1:7" x14ac:dyDescent="0.25">
      <c r="A6970" s="1">
        <v>26250034</v>
      </c>
      <c r="B6970" s="1" t="s">
        <v>17764</v>
      </c>
      <c r="C6970" s="1" t="s">
        <v>17765</v>
      </c>
      <c r="D6970" s="1" t="s">
        <v>17766</v>
      </c>
      <c r="E6970" s="1" t="s">
        <v>65</v>
      </c>
      <c r="F6970" s="1" t="s">
        <v>503</v>
      </c>
      <c r="G6970" s="1" t="s">
        <v>504</v>
      </c>
    </row>
    <row r="6971" spans="1:7" x14ac:dyDescent="0.25">
      <c r="A6971" s="1">
        <v>26250035</v>
      </c>
      <c r="B6971" s="1" t="s">
        <v>17767</v>
      </c>
      <c r="C6971" s="1" t="s">
        <v>17768</v>
      </c>
      <c r="D6971" s="1" t="s">
        <v>17769</v>
      </c>
      <c r="E6971" s="1" t="s">
        <v>65</v>
      </c>
      <c r="F6971" s="1" t="s">
        <v>503</v>
      </c>
      <c r="G6971" s="1" t="s">
        <v>504</v>
      </c>
    </row>
    <row r="6972" spans="1:7" x14ac:dyDescent="0.25">
      <c r="A6972" s="1">
        <v>26250036</v>
      </c>
      <c r="B6972" s="1" t="s">
        <v>17770</v>
      </c>
      <c r="C6972" s="1" t="s">
        <v>17771</v>
      </c>
      <c r="D6972" s="1" t="s">
        <v>17772</v>
      </c>
      <c r="E6972" s="1" t="s">
        <v>65</v>
      </c>
      <c r="F6972" s="1" t="s">
        <v>503</v>
      </c>
      <c r="G6972" s="1" t="s">
        <v>504</v>
      </c>
    </row>
    <row r="6973" spans="1:7" x14ac:dyDescent="0.25">
      <c r="A6973" s="1">
        <v>26250037</v>
      </c>
      <c r="B6973" s="1" t="s">
        <v>9902</v>
      </c>
      <c r="C6973" s="1" t="s">
        <v>9903</v>
      </c>
      <c r="D6973" s="1" t="s">
        <v>9904</v>
      </c>
      <c r="E6973" s="1" t="s">
        <v>65</v>
      </c>
      <c r="F6973" s="1" t="s">
        <v>503</v>
      </c>
      <c r="G6973" s="1" t="s">
        <v>504</v>
      </c>
    </row>
    <row r="6974" spans="1:7" x14ac:dyDescent="0.25">
      <c r="A6974" s="1">
        <v>26250038</v>
      </c>
      <c r="B6974" s="1" t="s">
        <v>17773</v>
      </c>
      <c r="C6974" s="1" t="s">
        <v>17774</v>
      </c>
      <c r="D6974" s="1" t="s">
        <v>17775</v>
      </c>
      <c r="E6974" s="1" t="s">
        <v>65</v>
      </c>
      <c r="F6974" s="1" t="s">
        <v>503</v>
      </c>
      <c r="G6974" s="1" t="s">
        <v>504</v>
      </c>
    </row>
    <row r="6975" spans="1:7" x14ac:dyDescent="0.25">
      <c r="A6975" s="1">
        <v>26250043</v>
      </c>
      <c r="B6975" s="1" t="s">
        <v>17776</v>
      </c>
      <c r="C6975" s="1" t="s">
        <v>17777</v>
      </c>
      <c r="D6975" s="1" t="s">
        <v>17778</v>
      </c>
      <c r="E6975" s="1" t="s">
        <v>65</v>
      </c>
      <c r="F6975" s="1" t="s">
        <v>503</v>
      </c>
      <c r="G6975" s="1" t="s">
        <v>504</v>
      </c>
    </row>
    <row r="6976" spans="1:7" x14ac:dyDescent="0.25">
      <c r="A6976" s="1">
        <v>26252006</v>
      </c>
      <c r="B6976" s="1" t="s">
        <v>17779</v>
      </c>
      <c r="C6976" s="1" t="s">
        <v>17780</v>
      </c>
      <c r="D6976" s="1" t="s">
        <v>17781</v>
      </c>
      <c r="E6976" s="1" t="s">
        <v>65</v>
      </c>
      <c r="F6976" s="1" t="s">
        <v>2507</v>
      </c>
      <c r="G6976" s="1" t="s">
        <v>2508</v>
      </c>
    </row>
    <row r="6977" spans="1:7" x14ac:dyDescent="0.25">
      <c r="A6977" s="1">
        <v>26252007</v>
      </c>
      <c r="B6977" s="1" t="s">
        <v>17782</v>
      </c>
      <c r="C6977" s="1" t="s">
        <v>17783</v>
      </c>
      <c r="D6977" s="1" t="s">
        <v>17784</v>
      </c>
      <c r="E6977" s="1" t="s">
        <v>65</v>
      </c>
      <c r="F6977" s="1" t="s">
        <v>2507</v>
      </c>
      <c r="G6977" s="1" t="s">
        <v>2508</v>
      </c>
    </row>
    <row r="6978" spans="1:7" x14ac:dyDescent="0.25">
      <c r="A6978" s="1">
        <v>26252008</v>
      </c>
      <c r="B6978" s="1" t="s">
        <v>17785</v>
      </c>
      <c r="C6978" s="1" t="s">
        <v>17786</v>
      </c>
      <c r="D6978" s="1" t="s">
        <v>17787</v>
      </c>
      <c r="E6978" s="1" t="s">
        <v>65</v>
      </c>
      <c r="F6978" s="1" t="s">
        <v>2507</v>
      </c>
      <c r="G6978" s="1" t="s">
        <v>2508</v>
      </c>
    </row>
    <row r="6979" spans="1:7" x14ac:dyDescent="0.25">
      <c r="A6979" s="1">
        <v>26252009</v>
      </c>
      <c r="B6979" s="1" t="s">
        <v>17788</v>
      </c>
      <c r="C6979" s="1" t="s">
        <v>17789</v>
      </c>
      <c r="D6979" s="1" t="s">
        <v>17790</v>
      </c>
      <c r="E6979" s="1" t="s">
        <v>65</v>
      </c>
      <c r="F6979" s="1" t="s">
        <v>2507</v>
      </c>
      <c r="G6979" s="1" t="s">
        <v>2508</v>
      </c>
    </row>
    <row r="6980" spans="1:7" x14ac:dyDescent="0.25">
      <c r="A6980" s="1">
        <v>26252010</v>
      </c>
      <c r="B6980" s="1" t="s">
        <v>17791</v>
      </c>
      <c r="C6980" s="1" t="s">
        <v>17792</v>
      </c>
      <c r="D6980" s="1" t="s">
        <v>17793</v>
      </c>
      <c r="E6980" s="1" t="s">
        <v>65</v>
      </c>
      <c r="F6980" s="1" t="s">
        <v>2507</v>
      </c>
      <c r="G6980" s="1" t="s">
        <v>2508</v>
      </c>
    </row>
    <row r="6981" spans="1:7" x14ac:dyDescent="0.25">
      <c r="A6981" s="1">
        <v>26252011</v>
      </c>
      <c r="B6981" s="1" t="s">
        <v>17794</v>
      </c>
      <c r="C6981" s="1" t="s">
        <v>17795</v>
      </c>
      <c r="D6981" s="1" t="s">
        <v>17796</v>
      </c>
      <c r="E6981" s="1" t="s">
        <v>65</v>
      </c>
      <c r="F6981" s="1" t="s">
        <v>2507</v>
      </c>
      <c r="G6981" s="1" t="s">
        <v>2508</v>
      </c>
    </row>
    <row r="6982" spans="1:7" x14ac:dyDescent="0.25">
      <c r="A6982" s="1">
        <v>26252018</v>
      </c>
      <c r="B6982" s="1" t="s">
        <v>10130</v>
      </c>
      <c r="C6982" s="1" t="s">
        <v>17797</v>
      </c>
      <c r="D6982" s="1" t="s">
        <v>10132</v>
      </c>
      <c r="E6982" s="1" t="s">
        <v>65</v>
      </c>
      <c r="F6982" s="1" t="s">
        <v>2507</v>
      </c>
      <c r="G6982" s="1" t="s">
        <v>2508</v>
      </c>
    </row>
    <row r="6983" spans="1:7" x14ac:dyDescent="0.25">
      <c r="A6983" s="1">
        <v>26252020</v>
      </c>
      <c r="B6983" s="1" t="s">
        <v>17798</v>
      </c>
      <c r="C6983" s="1" t="s">
        <v>17799</v>
      </c>
      <c r="D6983" s="1" t="s">
        <v>17800</v>
      </c>
      <c r="E6983" s="1" t="s">
        <v>65</v>
      </c>
      <c r="F6983" s="1" t="s">
        <v>2507</v>
      </c>
      <c r="G6983" s="1" t="s">
        <v>2508</v>
      </c>
    </row>
    <row r="6984" spans="1:7" x14ac:dyDescent="0.25">
      <c r="A6984" s="1">
        <v>26252027</v>
      </c>
      <c r="B6984" s="1" t="s">
        <v>17801</v>
      </c>
      <c r="C6984" s="1" t="s">
        <v>17802</v>
      </c>
      <c r="D6984" s="1" t="s">
        <v>17803</v>
      </c>
      <c r="E6984" s="1" t="s">
        <v>65</v>
      </c>
      <c r="F6984" s="1" t="s">
        <v>2507</v>
      </c>
      <c r="G6984" s="1" t="s">
        <v>2508</v>
      </c>
    </row>
    <row r="6985" spans="1:7" x14ac:dyDescent="0.25">
      <c r="A6985" s="1">
        <v>26252028</v>
      </c>
      <c r="B6985" s="1" t="s">
        <v>17804</v>
      </c>
      <c r="C6985" s="1" t="s">
        <v>17805</v>
      </c>
      <c r="D6985" s="1" t="s">
        <v>17806</v>
      </c>
      <c r="E6985" s="1" t="s">
        <v>65</v>
      </c>
      <c r="F6985" s="1" t="s">
        <v>2507</v>
      </c>
      <c r="G6985" s="1" t="s">
        <v>2508</v>
      </c>
    </row>
    <row r="6986" spans="1:7" x14ac:dyDescent="0.25">
      <c r="A6986" s="1">
        <v>26252029</v>
      </c>
      <c r="B6986" s="1" t="s">
        <v>17807</v>
      </c>
      <c r="C6986" s="1" t="s">
        <v>17808</v>
      </c>
      <c r="D6986" s="1" t="s">
        <v>17809</v>
      </c>
      <c r="E6986" s="1" t="s">
        <v>65</v>
      </c>
      <c r="F6986" s="1" t="s">
        <v>2507</v>
      </c>
      <c r="G6986" s="1" t="s">
        <v>2508</v>
      </c>
    </row>
    <row r="6987" spans="1:7" x14ac:dyDescent="0.25">
      <c r="A6987" s="1">
        <v>26252030</v>
      </c>
      <c r="B6987" s="1" t="s">
        <v>17810</v>
      </c>
      <c r="C6987" s="1" t="s">
        <v>17811</v>
      </c>
      <c r="D6987" s="1" t="s">
        <v>17812</v>
      </c>
      <c r="E6987" s="1" t="s">
        <v>65</v>
      </c>
      <c r="F6987" s="1" t="s">
        <v>2507</v>
      </c>
      <c r="G6987" s="1" t="s">
        <v>2508</v>
      </c>
    </row>
    <row r="6988" spans="1:7" x14ac:dyDescent="0.25">
      <c r="A6988" s="1">
        <v>26252031</v>
      </c>
      <c r="B6988" s="1" t="s">
        <v>17813</v>
      </c>
      <c r="C6988" s="1" t="s">
        <v>17814</v>
      </c>
      <c r="D6988" s="1" t="s">
        <v>17815</v>
      </c>
      <c r="E6988" s="1" t="s">
        <v>65</v>
      </c>
      <c r="F6988" s="1" t="s">
        <v>2507</v>
      </c>
      <c r="G6988" s="1" t="s">
        <v>2508</v>
      </c>
    </row>
    <row r="6989" spans="1:7" x14ac:dyDescent="0.25">
      <c r="A6989" s="1">
        <v>26252032</v>
      </c>
      <c r="B6989" s="1" t="s">
        <v>17816</v>
      </c>
      <c r="C6989" s="1" t="s">
        <v>17817</v>
      </c>
      <c r="D6989" s="1" t="s">
        <v>17818</v>
      </c>
      <c r="E6989" s="1" t="s">
        <v>65</v>
      </c>
      <c r="F6989" s="1" t="s">
        <v>2507</v>
      </c>
      <c r="G6989" s="1" t="s">
        <v>2508</v>
      </c>
    </row>
    <row r="6990" spans="1:7" x14ac:dyDescent="0.25">
      <c r="A6990" s="1">
        <v>26252033</v>
      </c>
      <c r="B6990" s="1" t="s">
        <v>17819</v>
      </c>
      <c r="C6990" s="1" t="s">
        <v>17820</v>
      </c>
      <c r="D6990" s="1" t="s">
        <v>17821</v>
      </c>
      <c r="E6990" s="1" t="s">
        <v>65</v>
      </c>
      <c r="F6990" s="1" t="s">
        <v>2507</v>
      </c>
      <c r="G6990" s="1" t="s">
        <v>2508</v>
      </c>
    </row>
    <row r="6991" spans="1:7" x14ac:dyDescent="0.25">
      <c r="A6991" s="1">
        <v>26252034</v>
      </c>
      <c r="B6991" s="1" t="s">
        <v>17822</v>
      </c>
      <c r="C6991" s="1" t="s">
        <v>17823</v>
      </c>
      <c r="D6991" s="1" t="s">
        <v>17824</v>
      </c>
      <c r="E6991" s="1" t="s">
        <v>65</v>
      </c>
      <c r="F6991" s="1" t="s">
        <v>2507</v>
      </c>
      <c r="G6991" s="1" t="s">
        <v>2508</v>
      </c>
    </row>
    <row r="6992" spans="1:7" x14ac:dyDescent="0.25">
      <c r="A6992" s="1">
        <v>26252035</v>
      </c>
      <c r="B6992" s="1" t="s">
        <v>17825</v>
      </c>
      <c r="C6992" s="1" t="s">
        <v>17826</v>
      </c>
      <c r="D6992" s="1" t="s">
        <v>17827</v>
      </c>
      <c r="E6992" s="1" t="s">
        <v>66</v>
      </c>
      <c r="F6992" s="1" t="s">
        <v>2507</v>
      </c>
      <c r="G6992" s="1" t="s">
        <v>2508</v>
      </c>
    </row>
    <row r="6993" spans="1:7" x14ac:dyDescent="0.25">
      <c r="A6993" s="1">
        <v>26252036</v>
      </c>
      <c r="B6993" s="1" t="s">
        <v>17828</v>
      </c>
      <c r="C6993" s="1" t="s">
        <v>17829</v>
      </c>
      <c r="D6993" s="1" t="s">
        <v>17830</v>
      </c>
      <c r="E6993" s="1" t="s">
        <v>66</v>
      </c>
      <c r="F6993" s="1" t="s">
        <v>2507</v>
      </c>
      <c r="G6993" s="1" t="s">
        <v>2508</v>
      </c>
    </row>
    <row r="6994" spans="1:7" x14ac:dyDescent="0.25">
      <c r="A6994" s="1">
        <v>26252037</v>
      </c>
      <c r="B6994" s="1" t="s">
        <v>17831</v>
      </c>
      <c r="C6994" s="1" t="s">
        <v>17832</v>
      </c>
      <c r="D6994" s="1" t="s">
        <v>17833</v>
      </c>
      <c r="E6994" s="1" t="s">
        <v>66</v>
      </c>
      <c r="F6994" s="1" t="s">
        <v>2507</v>
      </c>
      <c r="G6994" s="1" t="s">
        <v>2508</v>
      </c>
    </row>
    <row r="6995" spans="1:7" x14ac:dyDescent="0.25">
      <c r="A6995" s="1">
        <v>26252038</v>
      </c>
      <c r="B6995" s="1" t="s">
        <v>17834</v>
      </c>
      <c r="C6995" s="1" t="s">
        <v>17835</v>
      </c>
      <c r="D6995" s="1" t="s">
        <v>17836</v>
      </c>
      <c r="E6995" s="1" t="s">
        <v>66</v>
      </c>
      <c r="F6995" s="1" t="s">
        <v>2507</v>
      </c>
      <c r="G6995" s="1" t="s">
        <v>2508</v>
      </c>
    </row>
    <row r="6996" spans="1:7" x14ac:dyDescent="0.25">
      <c r="A6996" s="1">
        <v>26252039</v>
      </c>
      <c r="B6996" s="1" t="s">
        <v>17837</v>
      </c>
      <c r="C6996" s="1" t="s">
        <v>17838</v>
      </c>
      <c r="D6996" s="1" t="s">
        <v>17839</v>
      </c>
      <c r="E6996" s="1" t="s">
        <v>66</v>
      </c>
      <c r="F6996" s="1" t="s">
        <v>2507</v>
      </c>
      <c r="G6996" s="1" t="s">
        <v>2508</v>
      </c>
    </row>
    <row r="6997" spans="1:7" x14ac:dyDescent="0.25">
      <c r="A6997" s="1">
        <v>26252040</v>
      </c>
      <c r="B6997" s="1" t="s">
        <v>17840</v>
      </c>
      <c r="C6997" s="1" t="s">
        <v>17841</v>
      </c>
      <c r="D6997" s="1" t="s">
        <v>17842</v>
      </c>
      <c r="E6997" s="1" t="s">
        <v>66</v>
      </c>
      <c r="F6997" s="1" t="s">
        <v>2507</v>
      </c>
      <c r="G6997" s="1" t="s">
        <v>2508</v>
      </c>
    </row>
    <row r="6998" spans="1:7" x14ac:dyDescent="0.25">
      <c r="A6998" s="1">
        <v>26252041</v>
      </c>
      <c r="B6998" s="1" t="s">
        <v>17843</v>
      </c>
      <c r="C6998" s="1" t="s">
        <v>17844</v>
      </c>
      <c r="D6998" s="1" t="s">
        <v>17845</v>
      </c>
      <c r="E6998" s="1" t="s">
        <v>66</v>
      </c>
      <c r="F6998" s="1" t="s">
        <v>2507</v>
      </c>
      <c r="G6998" s="1" t="s">
        <v>2508</v>
      </c>
    </row>
    <row r="6999" spans="1:7" x14ac:dyDescent="0.25">
      <c r="A6999" s="1">
        <v>26252042</v>
      </c>
      <c r="B6999" s="1" t="s">
        <v>17846</v>
      </c>
      <c r="C6999" s="1" t="s">
        <v>17847</v>
      </c>
      <c r="D6999" s="1" t="s">
        <v>17848</v>
      </c>
      <c r="E6999" s="1" t="s">
        <v>66</v>
      </c>
      <c r="F6999" s="1" t="s">
        <v>2507</v>
      </c>
      <c r="G6999" s="1" t="s">
        <v>2508</v>
      </c>
    </row>
    <row r="7000" spans="1:7" x14ac:dyDescent="0.25">
      <c r="A7000" s="1">
        <v>26252043</v>
      </c>
      <c r="B7000" s="1" t="s">
        <v>17849</v>
      </c>
      <c r="C7000" s="1" t="s">
        <v>17850</v>
      </c>
      <c r="D7000" s="1" t="s">
        <v>17851</v>
      </c>
      <c r="E7000" s="1" t="s">
        <v>66</v>
      </c>
      <c r="F7000" s="1" t="s">
        <v>2507</v>
      </c>
      <c r="G7000" s="1" t="s">
        <v>2508</v>
      </c>
    </row>
    <row r="7001" spans="1:7" x14ac:dyDescent="0.25">
      <c r="A7001" s="1">
        <v>26265000</v>
      </c>
      <c r="B7001" s="1" t="s">
        <v>17852</v>
      </c>
      <c r="C7001" s="1" t="s">
        <v>17853</v>
      </c>
      <c r="D7001" s="1" t="s">
        <v>17854</v>
      </c>
      <c r="E7001" s="1" t="s">
        <v>66</v>
      </c>
      <c r="G7001" s="1" t="s">
        <v>199</v>
      </c>
    </row>
    <row r="7002" spans="1:7" x14ac:dyDescent="0.25">
      <c r="A7002" s="1">
        <v>26265001</v>
      </c>
      <c r="B7002" s="1" t="s">
        <v>17855</v>
      </c>
      <c r="C7002" s="1" t="s">
        <v>17856</v>
      </c>
      <c r="D7002" s="1" t="s">
        <v>17857</v>
      </c>
      <c r="E7002" s="1" t="s">
        <v>66</v>
      </c>
      <c r="G7002" s="1" t="s">
        <v>199</v>
      </c>
    </row>
    <row r="7003" spans="1:7" x14ac:dyDescent="0.25">
      <c r="A7003" s="1">
        <v>26270002</v>
      </c>
      <c r="B7003" s="1" t="s">
        <v>17858</v>
      </c>
      <c r="C7003" s="1" t="s">
        <v>17859</v>
      </c>
      <c r="D7003" s="1" t="s">
        <v>17860</v>
      </c>
      <c r="E7003" s="1" t="s">
        <v>66</v>
      </c>
      <c r="F7003" s="1" t="s">
        <v>1344</v>
      </c>
      <c r="G7003" s="1" t="s">
        <v>1345</v>
      </c>
    </row>
    <row r="7004" spans="1:7" x14ac:dyDescent="0.25">
      <c r="A7004" s="1">
        <v>26270003</v>
      </c>
      <c r="B7004" s="1" t="s">
        <v>17861</v>
      </c>
      <c r="C7004" s="1" t="s">
        <v>17862</v>
      </c>
      <c r="D7004" s="1" t="s">
        <v>17863</v>
      </c>
      <c r="E7004" s="1" t="s">
        <v>65</v>
      </c>
      <c r="F7004" s="1" t="s">
        <v>1344</v>
      </c>
      <c r="G7004" s="1" t="s">
        <v>1345</v>
      </c>
    </row>
    <row r="7005" spans="1:7" x14ac:dyDescent="0.25">
      <c r="A7005" s="1">
        <v>26270004</v>
      </c>
      <c r="B7005" s="1" t="s">
        <v>17864</v>
      </c>
      <c r="C7005" s="1" t="s">
        <v>17865</v>
      </c>
      <c r="D7005" s="1" t="s">
        <v>17866</v>
      </c>
      <c r="E7005" s="1" t="s">
        <v>65</v>
      </c>
      <c r="F7005" s="1" t="s">
        <v>1344</v>
      </c>
      <c r="G7005" s="1" t="s">
        <v>1345</v>
      </c>
    </row>
    <row r="7006" spans="1:7" x14ac:dyDescent="0.25">
      <c r="A7006" s="1">
        <v>26270005</v>
      </c>
      <c r="B7006" s="1" t="s">
        <v>17867</v>
      </c>
      <c r="C7006" s="1" t="s">
        <v>17868</v>
      </c>
      <c r="D7006" s="1" t="s">
        <v>17869</v>
      </c>
      <c r="E7006" s="1" t="s">
        <v>65</v>
      </c>
      <c r="F7006" s="1" t="s">
        <v>1344</v>
      </c>
      <c r="G7006" s="1" t="s">
        <v>1345</v>
      </c>
    </row>
    <row r="7007" spans="1:7" x14ac:dyDescent="0.25">
      <c r="A7007" s="1">
        <v>26270006</v>
      </c>
      <c r="B7007" s="1" t="s">
        <v>17870</v>
      </c>
      <c r="C7007" s="1" t="s">
        <v>17871</v>
      </c>
      <c r="D7007" s="1" t="s">
        <v>17872</v>
      </c>
      <c r="E7007" s="1" t="s">
        <v>65</v>
      </c>
      <c r="F7007" s="1" t="s">
        <v>1344</v>
      </c>
      <c r="G7007" s="1" t="s">
        <v>1345</v>
      </c>
    </row>
    <row r="7008" spans="1:7" x14ac:dyDescent="0.25">
      <c r="A7008" s="1">
        <v>26270007</v>
      </c>
      <c r="B7008" s="1" t="s">
        <v>17873</v>
      </c>
      <c r="C7008" s="1" t="s">
        <v>17874</v>
      </c>
      <c r="D7008" s="1" t="s">
        <v>17875</v>
      </c>
      <c r="E7008" s="1" t="s">
        <v>65</v>
      </c>
      <c r="F7008" s="1" t="s">
        <v>1344</v>
      </c>
      <c r="G7008" s="1" t="s">
        <v>1345</v>
      </c>
    </row>
    <row r="7009" spans="1:7" x14ac:dyDescent="0.25">
      <c r="A7009" s="1">
        <v>26270008</v>
      </c>
      <c r="B7009" s="1" t="s">
        <v>17876</v>
      </c>
      <c r="C7009" s="1" t="s">
        <v>17877</v>
      </c>
      <c r="D7009" s="1" t="s">
        <v>17878</v>
      </c>
      <c r="E7009" s="1" t="s">
        <v>65</v>
      </c>
      <c r="F7009" s="1" t="s">
        <v>1344</v>
      </c>
      <c r="G7009" s="1" t="s">
        <v>1345</v>
      </c>
    </row>
    <row r="7010" spans="1:7" x14ac:dyDescent="0.25">
      <c r="A7010" s="1">
        <v>26270040</v>
      </c>
      <c r="B7010" s="1" t="s">
        <v>17879</v>
      </c>
      <c r="C7010" s="1" t="s">
        <v>17880</v>
      </c>
      <c r="D7010" s="1" t="s">
        <v>17881</v>
      </c>
      <c r="E7010" s="1" t="s">
        <v>65</v>
      </c>
      <c r="F7010" s="1" t="s">
        <v>1344</v>
      </c>
      <c r="G7010" s="1" t="s">
        <v>1345</v>
      </c>
    </row>
    <row r="7011" spans="1:7" x14ac:dyDescent="0.25">
      <c r="A7011" s="1">
        <v>26270042</v>
      </c>
      <c r="B7011" s="1" t="s">
        <v>17882</v>
      </c>
      <c r="C7011" s="1" t="s">
        <v>17883</v>
      </c>
      <c r="D7011" s="1" t="s">
        <v>17884</v>
      </c>
      <c r="E7011" s="1" t="s">
        <v>65</v>
      </c>
      <c r="F7011" s="1" t="s">
        <v>1344</v>
      </c>
      <c r="G7011" s="1" t="s">
        <v>1345</v>
      </c>
    </row>
    <row r="7012" spans="1:7" x14ac:dyDescent="0.25">
      <c r="A7012" s="1">
        <v>26270045</v>
      </c>
      <c r="B7012" s="1" t="s">
        <v>17885</v>
      </c>
      <c r="C7012" s="1" t="s">
        <v>17886</v>
      </c>
      <c r="D7012" s="1" t="s">
        <v>17887</v>
      </c>
      <c r="E7012" s="1" t="s">
        <v>66</v>
      </c>
      <c r="G7012" s="1" t="s">
        <v>199</v>
      </c>
    </row>
    <row r="7013" spans="1:7" x14ac:dyDescent="0.25">
      <c r="A7013" s="1">
        <v>26270046</v>
      </c>
      <c r="B7013" s="1" t="s">
        <v>17888</v>
      </c>
      <c r="C7013" s="1" t="s">
        <v>17889</v>
      </c>
      <c r="D7013" s="1" t="s">
        <v>17890</v>
      </c>
      <c r="E7013" s="1" t="s">
        <v>66</v>
      </c>
      <c r="G7013" s="1" t="s">
        <v>199</v>
      </c>
    </row>
    <row r="7014" spans="1:7" x14ac:dyDescent="0.25">
      <c r="A7014" s="1">
        <v>26270056</v>
      </c>
      <c r="B7014" s="1" t="s">
        <v>17891</v>
      </c>
      <c r="C7014" s="1" t="s">
        <v>17892</v>
      </c>
      <c r="D7014" s="1" t="s">
        <v>17893</v>
      </c>
      <c r="E7014" s="1" t="s">
        <v>65</v>
      </c>
      <c r="F7014" s="1" t="s">
        <v>1344</v>
      </c>
      <c r="G7014" s="1" t="s">
        <v>1345</v>
      </c>
    </row>
    <row r="7015" spans="1:7" x14ac:dyDescent="0.25">
      <c r="A7015" s="1">
        <v>26270057</v>
      </c>
      <c r="B7015" s="1" t="s">
        <v>17894</v>
      </c>
      <c r="C7015" s="1" t="s">
        <v>17895</v>
      </c>
      <c r="D7015" s="1" t="s">
        <v>17896</v>
      </c>
      <c r="E7015" s="1" t="s">
        <v>65</v>
      </c>
      <c r="F7015" s="1" t="s">
        <v>1344</v>
      </c>
      <c r="G7015" s="1" t="s">
        <v>1345</v>
      </c>
    </row>
    <row r="7016" spans="1:7" x14ac:dyDescent="0.25">
      <c r="A7016" s="1">
        <v>26270077</v>
      </c>
      <c r="B7016" s="1" t="s">
        <v>17897</v>
      </c>
      <c r="C7016" s="1" t="s">
        <v>17898</v>
      </c>
      <c r="D7016" s="1" t="s">
        <v>17899</v>
      </c>
      <c r="E7016" s="1" t="s">
        <v>66</v>
      </c>
      <c r="F7016" s="1" t="s">
        <v>1344</v>
      </c>
      <c r="G7016" s="1" t="s">
        <v>1345</v>
      </c>
    </row>
    <row r="7017" spans="1:7" x14ac:dyDescent="0.25">
      <c r="A7017" s="1">
        <v>26270078</v>
      </c>
      <c r="B7017" s="1" t="s">
        <v>17900</v>
      </c>
      <c r="C7017" s="1" t="s">
        <v>17901</v>
      </c>
      <c r="D7017" s="1" t="s">
        <v>17902</v>
      </c>
      <c r="E7017" s="1" t="s">
        <v>65</v>
      </c>
      <c r="F7017" s="1" t="s">
        <v>1344</v>
      </c>
      <c r="G7017" s="1" t="s">
        <v>1345</v>
      </c>
    </row>
    <row r="7018" spans="1:7" x14ac:dyDescent="0.25">
      <c r="A7018" s="1">
        <v>262701</v>
      </c>
      <c r="B7018" s="1" t="s">
        <v>17903</v>
      </c>
      <c r="C7018" s="1" t="s">
        <v>17903</v>
      </c>
      <c r="D7018" s="1" t="s">
        <v>17903</v>
      </c>
      <c r="G7018" s="1" t="s">
        <v>199</v>
      </c>
    </row>
    <row r="7019" spans="1:7" x14ac:dyDescent="0.25">
      <c r="A7019" s="1">
        <v>26270102</v>
      </c>
      <c r="B7019" s="1" t="s">
        <v>17904</v>
      </c>
      <c r="C7019" s="1" t="s">
        <v>17905</v>
      </c>
      <c r="D7019" s="1" t="s">
        <v>17906</v>
      </c>
      <c r="E7019" s="1" t="s">
        <v>65</v>
      </c>
      <c r="F7019" s="1" t="s">
        <v>5881</v>
      </c>
      <c r="G7019" s="1" t="s">
        <v>5882</v>
      </c>
    </row>
    <row r="7020" spans="1:7" x14ac:dyDescent="0.25">
      <c r="A7020" s="1">
        <v>26270104</v>
      </c>
      <c r="B7020" s="1" t="s">
        <v>17907</v>
      </c>
      <c r="C7020" s="1" t="s">
        <v>17908</v>
      </c>
      <c r="D7020" s="1" t="s">
        <v>17909</v>
      </c>
      <c r="E7020" s="1" t="s">
        <v>65</v>
      </c>
      <c r="F7020" s="1" t="s">
        <v>5881</v>
      </c>
      <c r="G7020" s="1" t="s">
        <v>5882</v>
      </c>
    </row>
    <row r="7021" spans="1:7" x14ac:dyDescent="0.25">
      <c r="A7021" s="1">
        <v>26270106</v>
      </c>
      <c r="B7021" s="1" t="s">
        <v>17910</v>
      </c>
      <c r="C7021" s="1" t="s">
        <v>17911</v>
      </c>
      <c r="D7021" s="1" t="s">
        <v>17912</v>
      </c>
      <c r="E7021" s="1" t="s">
        <v>65</v>
      </c>
      <c r="F7021" s="1" t="s">
        <v>1344</v>
      </c>
      <c r="G7021" s="1" t="s">
        <v>1345</v>
      </c>
    </row>
    <row r="7022" spans="1:7" x14ac:dyDescent="0.25">
      <c r="A7022" s="1">
        <v>26270108</v>
      </c>
      <c r="B7022" s="1" t="s">
        <v>17913</v>
      </c>
      <c r="C7022" s="1" t="s">
        <v>17914</v>
      </c>
      <c r="D7022" s="1" t="s">
        <v>17915</v>
      </c>
      <c r="E7022" s="1" t="s">
        <v>65</v>
      </c>
      <c r="F7022" s="1" t="s">
        <v>1544</v>
      </c>
      <c r="G7022" s="1" t="s">
        <v>1545</v>
      </c>
    </row>
    <row r="7023" spans="1:7" x14ac:dyDescent="0.25">
      <c r="A7023" s="1">
        <v>26270109</v>
      </c>
      <c r="B7023" s="1" t="s">
        <v>17916</v>
      </c>
      <c r="C7023" s="1" t="s">
        <v>17917</v>
      </c>
      <c r="D7023" s="1" t="s">
        <v>17918</v>
      </c>
      <c r="E7023" s="1" t="s">
        <v>65</v>
      </c>
      <c r="F7023" s="1" t="s">
        <v>1544</v>
      </c>
      <c r="G7023" s="1" t="s">
        <v>1545</v>
      </c>
    </row>
    <row r="7024" spans="1:7" x14ac:dyDescent="0.25">
      <c r="A7024" s="1">
        <v>26270110</v>
      </c>
      <c r="B7024" s="1" t="s">
        <v>17919</v>
      </c>
      <c r="C7024" s="1" t="s">
        <v>17920</v>
      </c>
      <c r="D7024" s="1" t="s">
        <v>17921</v>
      </c>
      <c r="E7024" s="1" t="s">
        <v>65</v>
      </c>
      <c r="F7024" s="1" t="s">
        <v>1544</v>
      </c>
      <c r="G7024" s="1" t="s">
        <v>1545</v>
      </c>
    </row>
    <row r="7025" spans="1:7" x14ac:dyDescent="0.25">
      <c r="A7025" s="1">
        <v>26270111</v>
      </c>
      <c r="B7025" s="1" t="s">
        <v>17922</v>
      </c>
      <c r="C7025" s="1" t="s">
        <v>17923</v>
      </c>
      <c r="D7025" s="1" t="s">
        <v>17924</v>
      </c>
      <c r="E7025" s="1" t="s">
        <v>65</v>
      </c>
      <c r="F7025" s="1" t="s">
        <v>1544</v>
      </c>
      <c r="G7025" s="1" t="s">
        <v>1545</v>
      </c>
    </row>
    <row r="7026" spans="1:7" x14ac:dyDescent="0.25">
      <c r="A7026" s="1">
        <v>26270112</v>
      </c>
      <c r="B7026" s="1" t="s">
        <v>17925</v>
      </c>
      <c r="C7026" s="1" t="s">
        <v>17926</v>
      </c>
      <c r="D7026" s="1" t="s">
        <v>17927</v>
      </c>
      <c r="E7026" s="1" t="s">
        <v>65</v>
      </c>
      <c r="F7026" s="1" t="s">
        <v>1544</v>
      </c>
      <c r="G7026" s="1" t="s">
        <v>1545</v>
      </c>
    </row>
    <row r="7027" spans="1:7" x14ac:dyDescent="0.25">
      <c r="A7027" s="1">
        <v>26270113</v>
      </c>
      <c r="B7027" s="1" t="s">
        <v>17928</v>
      </c>
      <c r="C7027" s="1" t="s">
        <v>17929</v>
      </c>
      <c r="D7027" s="1" t="s">
        <v>17930</v>
      </c>
      <c r="E7027" s="1" t="s">
        <v>65</v>
      </c>
      <c r="F7027" s="1" t="s">
        <v>1544</v>
      </c>
      <c r="G7027" s="1" t="s">
        <v>1545</v>
      </c>
    </row>
    <row r="7028" spans="1:7" x14ac:dyDescent="0.25">
      <c r="A7028" s="1">
        <v>26270114</v>
      </c>
      <c r="B7028" s="1" t="s">
        <v>17931</v>
      </c>
      <c r="C7028" s="1" t="s">
        <v>17932</v>
      </c>
      <c r="D7028" s="1" t="s">
        <v>17933</v>
      </c>
      <c r="E7028" s="1" t="s">
        <v>65</v>
      </c>
      <c r="F7028" s="1" t="s">
        <v>1544</v>
      </c>
      <c r="G7028" s="1" t="s">
        <v>1545</v>
      </c>
    </row>
    <row r="7029" spans="1:7" x14ac:dyDescent="0.25">
      <c r="A7029" s="1">
        <v>26270115</v>
      </c>
      <c r="B7029" s="1" t="s">
        <v>17934</v>
      </c>
      <c r="C7029" s="1" t="s">
        <v>17935</v>
      </c>
      <c r="D7029" s="1" t="s">
        <v>17936</v>
      </c>
      <c r="E7029" s="1" t="s">
        <v>65</v>
      </c>
      <c r="F7029" s="1" t="s">
        <v>1544</v>
      </c>
      <c r="G7029" s="1" t="s">
        <v>1545</v>
      </c>
    </row>
    <row r="7030" spans="1:7" x14ac:dyDescent="0.25">
      <c r="A7030" s="1">
        <v>26270116</v>
      </c>
      <c r="B7030" s="1" t="s">
        <v>17937</v>
      </c>
      <c r="C7030" s="1" t="s">
        <v>17938</v>
      </c>
      <c r="D7030" s="1" t="s">
        <v>17939</v>
      </c>
      <c r="E7030" s="1" t="s">
        <v>65</v>
      </c>
      <c r="F7030" s="1" t="s">
        <v>1544</v>
      </c>
      <c r="G7030" s="1" t="s">
        <v>1545</v>
      </c>
    </row>
    <row r="7031" spans="1:7" x14ac:dyDescent="0.25">
      <c r="A7031" s="1">
        <v>26270117</v>
      </c>
      <c r="B7031" s="1" t="s">
        <v>17940</v>
      </c>
      <c r="C7031" s="1" t="s">
        <v>17941</v>
      </c>
      <c r="D7031" s="1" t="s">
        <v>17942</v>
      </c>
      <c r="E7031" s="1" t="s">
        <v>65</v>
      </c>
      <c r="F7031" s="1" t="s">
        <v>1344</v>
      </c>
      <c r="G7031" s="1" t="s">
        <v>1345</v>
      </c>
    </row>
    <row r="7032" spans="1:7" x14ac:dyDescent="0.25">
      <c r="A7032" s="1">
        <v>26270118</v>
      </c>
      <c r="B7032" s="1" t="s">
        <v>17943</v>
      </c>
      <c r="C7032" s="1" t="s">
        <v>17944</v>
      </c>
      <c r="D7032" s="1" t="s">
        <v>17945</v>
      </c>
      <c r="E7032" s="1" t="s">
        <v>65</v>
      </c>
      <c r="F7032" s="1" t="s">
        <v>1344</v>
      </c>
      <c r="G7032" s="1" t="s">
        <v>1345</v>
      </c>
    </row>
    <row r="7033" spans="1:7" x14ac:dyDescent="0.25">
      <c r="A7033" s="1">
        <v>26270119</v>
      </c>
      <c r="B7033" s="1" t="s">
        <v>17946</v>
      </c>
      <c r="C7033" s="1" t="s">
        <v>17947</v>
      </c>
      <c r="D7033" s="1" t="s">
        <v>17948</v>
      </c>
      <c r="E7033" s="1" t="s">
        <v>65</v>
      </c>
      <c r="F7033" s="1" t="s">
        <v>1544</v>
      </c>
      <c r="G7033" s="1" t="s">
        <v>1545</v>
      </c>
    </row>
    <row r="7034" spans="1:7" x14ac:dyDescent="0.25">
      <c r="A7034" s="1">
        <v>26270120</v>
      </c>
      <c r="B7034" s="1" t="s">
        <v>17949</v>
      </c>
      <c r="C7034" s="1" t="s">
        <v>17950</v>
      </c>
      <c r="D7034" s="1" t="s">
        <v>17951</v>
      </c>
      <c r="E7034" s="1" t="s">
        <v>65</v>
      </c>
      <c r="F7034" s="1" t="s">
        <v>1544</v>
      </c>
      <c r="G7034" s="1" t="s">
        <v>1545</v>
      </c>
    </row>
    <row r="7035" spans="1:7" x14ac:dyDescent="0.25">
      <c r="A7035" s="1">
        <v>26270121</v>
      </c>
      <c r="B7035" s="1" t="s">
        <v>17952</v>
      </c>
      <c r="C7035" s="1" t="s">
        <v>17953</v>
      </c>
      <c r="D7035" s="1" t="s">
        <v>17954</v>
      </c>
      <c r="E7035" s="1" t="s">
        <v>65</v>
      </c>
      <c r="F7035" s="1" t="s">
        <v>1544</v>
      </c>
      <c r="G7035" s="1" t="s">
        <v>1545</v>
      </c>
    </row>
    <row r="7036" spans="1:7" x14ac:dyDescent="0.25">
      <c r="A7036" s="1">
        <v>26270124</v>
      </c>
      <c r="B7036" s="1" t="s">
        <v>17955</v>
      </c>
      <c r="C7036" s="1" t="s">
        <v>17956</v>
      </c>
      <c r="D7036" s="1" t="s">
        <v>17957</v>
      </c>
      <c r="E7036" s="1" t="s">
        <v>65</v>
      </c>
      <c r="F7036" s="1" t="s">
        <v>1544</v>
      </c>
      <c r="G7036" s="1" t="s">
        <v>1545</v>
      </c>
    </row>
    <row r="7037" spans="1:7" x14ac:dyDescent="0.25">
      <c r="A7037" s="1">
        <v>26270125</v>
      </c>
      <c r="B7037" s="1" t="s">
        <v>17958</v>
      </c>
      <c r="C7037" s="1" t="s">
        <v>17959</v>
      </c>
      <c r="D7037" s="1" t="s">
        <v>17960</v>
      </c>
      <c r="E7037" s="1" t="s">
        <v>65</v>
      </c>
      <c r="F7037" s="1" t="s">
        <v>1544</v>
      </c>
      <c r="G7037" s="1" t="s">
        <v>1545</v>
      </c>
    </row>
    <row r="7038" spans="1:7" x14ac:dyDescent="0.25">
      <c r="A7038" s="1">
        <v>26270126</v>
      </c>
      <c r="B7038" s="1" t="s">
        <v>17961</v>
      </c>
      <c r="C7038" s="1" t="s">
        <v>17962</v>
      </c>
      <c r="D7038" s="1" t="s">
        <v>17963</v>
      </c>
      <c r="E7038" s="1" t="s">
        <v>65</v>
      </c>
      <c r="F7038" s="1" t="s">
        <v>1544</v>
      </c>
      <c r="G7038" s="1" t="s">
        <v>1545</v>
      </c>
    </row>
    <row r="7039" spans="1:7" x14ac:dyDescent="0.25">
      <c r="A7039" s="1">
        <v>26270127</v>
      </c>
      <c r="B7039" s="1" t="s">
        <v>17964</v>
      </c>
      <c r="C7039" s="1" t="s">
        <v>17965</v>
      </c>
      <c r="D7039" s="1" t="s">
        <v>17966</v>
      </c>
      <c r="E7039" s="1" t="s">
        <v>65</v>
      </c>
      <c r="F7039" s="1" t="s">
        <v>1544</v>
      </c>
      <c r="G7039" s="1" t="s">
        <v>1545</v>
      </c>
    </row>
    <row r="7040" spans="1:7" x14ac:dyDescent="0.25">
      <c r="A7040" s="1">
        <v>26270129</v>
      </c>
      <c r="B7040" s="1" t="s">
        <v>17967</v>
      </c>
      <c r="C7040" s="1" t="s">
        <v>17968</v>
      </c>
      <c r="D7040" s="1" t="s">
        <v>17969</v>
      </c>
      <c r="E7040" s="1" t="s">
        <v>65</v>
      </c>
      <c r="F7040" s="1" t="s">
        <v>1344</v>
      </c>
      <c r="G7040" s="1" t="s">
        <v>1345</v>
      </c>
    </row>
    <row r="7041" spans="1:7" x14ac:dyDescent="0.25">
      <c r="A7041" s="1">
        <v>26270130</v>
      </c>
      <c r="B7041" s="1" t="s">
        <v>17970</v>
      </c>
      <c r="C7041" s="1" t="s">
        <v>17971</v>
      </c>
      <c r="D7041" s="1" t="s">
        <v>17972</v>
      </c>
      <c r="E7041" s="1" t="s">
        <v>65</v>
      </c>
      <c r="F7041" s="1" t="s">
        <v>1344</v>
      </c>
      <c r="G7041" s="1" t="s">
        <v>1345</v>
      </c>
    </row>
    <row r="7042" spans="1:7" x14ac:dyDescent="0.25">
      <c r="A7042" s="1">
        <v>26270131</v>
      </c>
      <c r="B7042" s="1" t="s">
        <v>17973</v>
      </c>
      <c r="C7042" s="1" t="s">
        <v>17974</v>
      </c>
      <c r="D7042" s="1" t="s">
        <v>17975</v>
      </c>
      <c r="E7042" s="1" t="s">
        <v>65</v>
      </c>
      <c r="F7042" s="1" t="s">
        <v>1544</v>
      </c>
      <c r="G7042" s="1" t="s">
        <v>1545</v>
      </c>
    </row>
    <row r="7043" spans="1:7" x14ac:dyDescent="0.25">
      <c r="A7043" s="1">
        <v>26270132</v>
      </c>
      <c r="B7043" s="1" t="s">
        <v>17976</v>
      </c>
      <c r="C7043" s="1" t="s">
        <v>17977</v>
      </c>
      <c r="D7043" s="1" t="s">
        <v>17978</v>
      </c>
      <c r="E7043" s="1" t="s">
        <v>65</v>
      </c>
      <c r="F7043" s="1" t="s">
        <v>1544</v>
      </c>
      <c r="G7043" s="1" t="s">
        <v>1545</v>
      </c>
    </row>
    <row r="7044" spans="1:7" x14ac:dyDescent="0.25">
      <c r="A7044" s="1">
        <v>26270133</v>
      </c>
      <c r="B7044" s="1" t="s">
        <v>17979</v>
      </c>
      <c r="C7044" s="1" t="s">
        <v>17980</v>
      </c>
      <c r="D7044" s="1" t="s">
        <v>17981</v>
      </c>
      <c r="E7044" s="1" t="s">
        <v>65</v>
      </c>
      <c r="F7044" s="1" t="s">
        <v>1544</v>
      </c>
      <c r="G7044" s="1" t="s">
        <v>1545</v>
      </c>
    </row>
    <row r="7045" spans="1:7" x14ac:dyDescent="0.25">
      <c r="A7045" s="1">
        <v>26270134</v>
      </c>
      <c r="B7045" s="1" t="s">
        <v>17982</v>
      </c>
      <c r="C7045" s="1" t="s">
        <v>17983</v>
      </c>
      <c r="D7045" s="1" t="s">
        <v>17984</v>
      </c>
      <c r="E7045" s="1" t="s">
        <v>65</v>
      </c>
      <c r="F7045" s="1" t="s">
        <v>1544</v>
      </c>
      <c r="G7045" s="1" t="s">
        <v>1545</v>
      </c>
    </row>
    <row r="7046" spans="1:7" x14ac:dyDescent="0.25">
      <c r="A7046" s="1">
        <v>26270135</v>
      </c>
      <c r="B7046" s="1" t="s">
        <v>17985</v>
      </c>
      <c r="C7046" s="1" t="s">
        <v>17986</v>
      </c>
      <c r="D7046" s="1" t="s">
        <v>17987</v>
      </c>
      <c r="E7046" s="1" t="s">
        <v>65</v>
      </c>
      <c r="F7046" s="1" t="s">
        <v>1344</v>
      </c>
      <c r="G7046" s="1" t="s">
        <v>1345</v>
      </c>
    </row>
    <row r="7047" spans="1:7" x14ac:dyDescent="0.25">
      <c r="A7047" s="1">
        <v>26270136</v>
      </c>
      <c r="B7047" s="1" t="s">
        <v>17988</v>
      </c>
      <c r="C7047" s="1" t="s">
        <v>17989</v>
      </c>
      <c r="D7047" s="1" t="s">
        <v>17990</v>
      </c>
      <c r="E7047" s="1" t="s">
        <v>65</v>
      </c>
      <c r="F7047" s="1" t="s">
        <v>1344</v>
      </c>
      <c r="G7047" s="1" t="s">
        <v>1345</v>
      </c>
    </row>
    <row r="7048" spans="1:7" x14ac:dyDescent="0.25">
      <c r="A7048" s="1">
        <v>26270137</v>
      </c>
      <c r="B7048" s="1" t="s">
        <v>17991</v>
      </c>
      <c r="C7048" s="1" t="s">
        <v>17992</v>
      </c>
      <c r="D7048" s="1" t="s">
        <v>17993</v>
      </c>
      <c r="E7048" s="1" t="s">
        <v>65</v>
      </c>
      <c r="F7048" s="1" t="s">
        <v>1344</v>
      </c>
      <c r="G7048" s="1" t="s">
        <v>1345</v>
      </c>
    </row>
    <row r="7049" spans="1:7" x14ac:dyDescent="0.25">
      <c r="A7049" s="1">
        <v>26270138</v>
      </c>
      <c r="B7049" s="1" t="s">
        <v>17994</v>
      </c>
      <c r="C7049" s="1" t="s">
        <v>17995</v>
      </c>
      <c r="D7049" s="1" t="s">
        <v>17996</v>
      </c>
      <c r="E7049" s="1" t="s">
        <v>65</v>
      </c>
      <c r="F7049" s="1" t="s">
        <v>1344</v>
      </c>
      <c r="G7049" s="1" t="s">
        <v>1345</v>
      </c>
    </row>
    <row r="7050" spans="1:7" x14ac:dyDescent="0.25">
      <c r="A7050" s="1">
        <v>26270139</v>
      </c>
      <c r="B7050" s="1" t="s">
        <v>17997</v>
      </c>
      <c r="C7050" s="1" t="s">
        <v>17998</v>
      </c>
      <c r="D7050" s="1" t="s">
        <v>17999</v>
      </c>
      <c r="E7050" s="1" t="s">
        <v>65</v>
      </c>
      <c r="F7050" s="1" t="s">
        <v>1344</v>
      </c>
      <c r="G7050" s="1" t="s">
        <v>1345</v>
      </c>
    </row>
    <row r="7051" spans="1:7" x14ac:dyDescent="0.25">
      <c r="A7051" s="1">
        <v>26270140</v>
      </c>
      <c r="B7051" s="1" t="s">
        <v>18000</v>
      </c>
      <c r="C7051" s="1" t="s">
        <v>18001</v>
      </c>
      <c r="D7051" s="1" t="s">
        <v>18002</v>
      </c>
      <c r="E7051" s="1" t="s">
        <v>65</v>
      </c>
      <c r="F7051" s="1" t="s">
        <v>1544</v>
      </c>
      <c r="G7051" s="1" t="s">
        <v>1545</v>
      </c>
    </row>
    <row r="7052" spans="1:7" x14ac:dyDescent="0.25">
      <c r="A7052" s="1">
        <v>26270145</v>
      </c>
      <c r="B7052" s="1" t="s">
        <v>17970</v>
      </c>
      <c r="C7052" s="1" t="s">
        <v>17971</v>
      </c>
      <c r="D7052" s="1" t="s">
        <v>17972</v>
      </c>
      <c r="E7052" s="1" t="s">
        <v>66</v>
      </c>
      <c r="F7052" s="1" t="s">
        <v>17419</v>
      </c>
      <c r="G7052" s="1" t="s">
        <v>17420</v>
      </c>
    </row>
    <row r="7053" spans="1:7" x14ac:dyDescent="0.25">
      <c r="A7053" s="1">
        <v>26270147</v>
      </c>
      <c r="B7053" s="1" t="s">
        <v>18003</v>
      </c>
      <c r="C7053" s="1" t="s">
        <v>18004</v>
      </c>
      <c r="D7053" s="1" t="s">
        <v>18005</v>
      </c>
      <c r="E7053" s="1" t="s">
        <v>65</v>
      </c>
      <c r="F7053" s="1" t="s">
        <v>1544</v>
      </c>
      <c r="G7053" s="1" t="s">
        <v>1545</v>
      </c>
    </row>
    <row r="7054" spans="1:7" x14ac:dyDescent="0.25">
      <c r="A7054" s="1">
        <v>26270149</v>
      </c>
      <c r="B7054" s="1" t="s">
        <v>18006</v>
      </c>
      <c r="C7054" s="1" t="s">
        <v>18007</v>
      </c>
      <c r="D7054" s="1" t="s">
        <v>18008</v>
      </c>
      <c r="E7054" s="1" t="s">
        <v>66</v>
      </c>
      <c r="F7054" s="1" t="s">
        <v>1344</v>
      </c>
      <c r="G7054" s="1" t="s">
        <v>1345</v>
      </c>
    </row>
    <row r="7055" spans="1:7" x14ac:dyDescent="0.25">
      <c r="A7055" s="1">
        <v>26270153</v>
      </c>
      <c r="B7055" s="1" t="s">
        <v>18009</v>
      </c>
      <c r="C7055" s="1" t="s">
        <v>18010</v>
      </c>
      <c r="D7055" s="1" t="s">
        <v>18011</v>
      </c>
      <c r="E7055" s="1" t="s">
        <v>65</v>
      </c>
      <c r="F7055" s="1" t="s">
        <v>1344</v>
      </c>
      <c r="G7055" s="1" t="s">
        <v>1345</v>
      </c>
    </row>
    <row r="7056" spans="1:7" x14ac:dyDescent="0.25">
      <c r="A7056" s="1">
        <v>26270154</v>
      </c>
      <c r="B7056" s="1" t="s">
        <v>18012</v>
      </c>
      <c r="C7056" s="1" t="s">
        <v>18013</v>
      </c>
      <c r="D7056" s="1" t="s">
        <v>18014</v>
      </c>
      <c r="E7056" s="1" t="s">
        <v>65</v>
      </c>
      <c r="F7056" s="1" t="s">
        <v>1544</v>
      </c>
      <c r="G7056" s="1" t="s">
        <v>1545</v>
      </c>
    </row>
    <row r="7057" spans="1:7" x14ac:dyDescent="0.25">
      <c r="A7057" s="1">
        <v>26270155</v>
      </c>
      <c r="B7057" s="1" t="s">
        <v>18015</v>
      </c>
      <c r="C7057" s="1" t="s">
        <v>18016</v>
      </c>
      <c r="D7057" s="1" t="s">
        <v>18017</v>
      </c>
      <c r="E7057" s="1" t="s">
        <v>65</v>
      </c>
      <c r="F7057" s="1" t="s">
        <v>1544</v>
      </c>
      <c r="G7057" s="1" t="s">
        <v>1545</v>
      </c>
    </row>
    <row r="7058" spans="1:7" x14ac:dyDescent="0.25">
      <c r="A7058" s="1">
        <v>26270169</v>
      </c>
      <c r="B7058" s="1" t="s">
        <v>18018</v>
      </c>
      <c r="C7058" s="1" t="s">
        <v>18019</v>
      </c>
      <c r="D7058" s="1" t="s">
        <v>18020</v>
      </c>
      <c r="E7058" s="1" t="s">
        <v>66</v>
      </c>
      <c r="F7058" s="1" t="s">
        <v>18021</v>
      </c>
      <c r="G7058" s="1" t="s">
        <v>18022</v>
      </c>
    </row>
    <row r="7059" spans="1:7" x14ac:dyDescent="0.25">
      <c r="A7059" s="1">
        <v>26270170</v>
      </c>
      <c r="B7059" s="1" t="s">
        <v>18023</v>
      </c>
      <c r="C7059" s="1" t="s">
        <v>18024</v>
      </c>
      <c r="D7059" s="1" t="s">
        <v>18025</v>
      </c>
      <c r="E7059" s="1" t="s">
        <v>66</v>
      </c>
      <c r="F7059" s="1" t="s">
        <v>18021</v>
      </c>
      <c r="G7059" s="1" t="s">
        <v>18022</v>
      </c>
    </row>
    <row r="7060" spans="1:7" x14ac:dyDescent="0.25">
      <c r="A7060" s="1">
        <v>26270171</v>
      </c>
      <c r="B7060" s="1" t="s">
        <v>5542</v>
      </c>
      <c r="C7060" s="1" t="s">
        <v>18026</v>
      </c>
      <c r="D7060" s="1" t="s">
        <v>5544</v>
      </c>
      <c r="E7060" s="1" t="s">
        <v>66</v>
      </c>
      <c r="F7060" s="1" t="s">
        <v>1544</v>
      </c>
      <c r="G7060" s="1" t="s">
        <v>1545</v>
      </c>
    </row>
    <row r="7061" spans="1:7" x14ac:dyDescent="0.25">
      <c r="A7061" s="1">
        <v>26272013</v>
      </c>
      <c r="B7061" s="1" t="s">
        <v>18027</v>
      </c>
      <c r="C7061" s="1" t="s">
        <v>18028</v>
      </c>
      <c r="D7061" s="1" t="s">
        <v>18029</v>
      </c>
      <c r="E7061" s="1" t="s">
        <v>65</v>
      </c>
      <c r="F7061" s="1" t="s">
        <v>5899</v>
      </c>
      <c r="G7061" s="1" t="s">
        <v>5900</v>
      </c>
    </row>
    <row r="7062" spans="1:7" x14ac:dyDescent="0.25">
      <c r="A7062" s="1">
        <v>26272014</v>
      </c>
      <c r="B7062" s="1" t="s">
        <v>18030</v>
      </c>
      <c r="C7062" s="1" t="s">
        <v>18031</v>
      </c>
      <c r="D7062" s="1" t="s">
        <v>18032</v>
      </c>
      <c r="E7062" s="1" t="s">
        <v>65</v>
      </c>
      <c r="F7062" s="1" t="s">
        <v>5899</v>
      </c>
      <c r="G7062" s="1" t="s">
        <v>5900</v>
      </c>
    </row>
    <row r="7063" spans="1:7" x14ac:dyDescent="0.25">
      <c r="A7063" s="1">
        <v>26272015</v>
      </c>
      <c r="B7063" s="1" t="s">
        <v>18033</v>
      </c>
      <c r="C7063" s="1" t="s">
        <v>18034</v>
      </c>
      <c r="D7063" s="1" t="s">
        <v>18035</v>
      </c>
      <c r="E7063" s="1" t="s">
        <v>65</v>
      </c>
      <c r="F7063" s="1" t="s">
        <v>5899</v>
      </c>
      <c r="G7063" s="1" t="s">
        <v>5900</v>
      </c>
    </row>
    <row r="7064" spans="1:7" x14ac:dyDescent="0.25">
      <c r="A7064" s="1">
        <v>26272017</v>
      </c>
      <c r="B7064" s="1" t="s">
        <v>18036</v>
      </c>
      <c r="C7064" s="1" t="s">
        <v>18037</v>
      </c>
      <c r="D7064" s="1" t="s">
        <v>18038</v>
      </c>
      <c r="E7064" s="1" t="s">
        <v>65</v>
      </c>
      <c r="F7064" s="1" t="s">
        <v>5899</v>
      </c>
      <c r="G7064" s="1" t="s">
        <v>5900</v>
      </c>
    </row>
    <row r="7065" spans="1:7" x14ac:dyDescent="0.25">
      <c r="A7065" s="1">
        <v>26272018</v>
      </c>
      <c r="B7065" s="1" t="s">
        <v>18039</v>
      </c>
      <c r="C7065" s="1" t="s">
        <v>18040</v>
      </c>
      <c r="D7065" s="1" t="s">
        <v>18041</v>
      </c>
      <c r="E7065" s="1" t="s">
        <v>65</v>
      </c>
      <c r="F7065" s="1" t="s">
        <v>5899</v>
      </c>
      <c r="G7065" s="1" t="s">
        <v>5900</v>
      </c>
    </row>
    <row r="7066" spans="1:7" x14ac:dyDescent="0.25">
      <c r="A7066" s="1">
        <v>26272019</v>
      </c>
      <c r="B7066" s="1" t="s">
        <v>18042</v>
      </c>
      <c r="C7066" s="1" t="s">
        <v>18043</v>
      </c>
      <c r="D7066" s="1" t="s">
        <v>18044</v>
      </c>
      <c r="E7066" s="1" t="s">
        <v>65</v>
      </c>
      <c r="F7066" s="1" t="s">
        <v>5899</v>
      </c>
      <c r="G7066" s="1" t="s">
        <v>5900</v>
      </c>
    </row>
    <row r="7067" spans="1:7" x14ac:dyDescent="0.25">
      <c r="A7067" s="1">
        <v>26272020</v>
      </c>
      <c r="B7067" s="1" t="s">
        <v>18045</v>
      </c>
      <c r="C7067" s="1" t="s">
        <v>18046</v>
      </c>
      <c r="D7067" s="1" t="s">
        <v>18047</v>
      </c>
      <c r="E7067" s="1" t="s">
        <v>65</v>
      </c>
      <c r="F7067" s="1" t="s">
        <v>5899</v>
      </c>
      <c r="G7067" s="1" t="s">
        <v>5900</v>
      </c>
    </row>
    <row r="7068" spans="1:7" x14ac:dyDescent="0.25">
      <c r="A7068" s="1">
        <v>26272023</v>
      </c>
      <c r="B7068" s="1" t="s">
        <v>18048</v>
      </c>
      <c r="C7068" s="1" t="s">
        <v>18049</v>
      </c>
      <c r="D7068" s="1" t="s">
        <v>18050</v>
      </c>
      <c r="E7068" s="1" t="s">
        <v>65</v>
      </c>
      <c r="F7068" s="1" t="s">
        <v>5899</v>
      </c>
      <c r="G7068" s="1" t="s">
        <v>5900</v>
      </c>
    </row>
    <row r="7069" spans="1:7" x14ac:dyDescent="0.25">
      <c r="A7069" s="1">
        <v>26272024</v>
      </c>
      <c r="B7069" s="1" t="s">
        <v>18051</v>
      </c>
      <c r="C7069" s="1" t="s">
        <v>18052</v>
      </c>
      <c r="D7069" s="1" t="s">
        <v>18053</v>
      </c>
      <c r="E7069" s="1" t="s">
        <v>65</v>
      </c>
      <c r="F7069" s="1" t="s">
        <v>5899</v>
      </c>
      <c r="G7069" s="1" t="s">
        <v>5900</v>
      </c>
    </row>
    <row r="7070" spans="1:7" x14ac:dyDescent="0.25">
      <c r="A7070" s="1">
        <v>26272025</v>
      </c>
      <c r="B7070" s="1" t="s">
        <v>18054</v>
      </c>
      <c r="C7070" s="1" t="s">
        <v>18055</v>
      </c>
      <c r="D7070" s="1" t="s">
        <v>18056</v>
      </c>
      <c r="E7070" s="1" t="s">
        <v>65</v>
      </c>
      <c r="F7070" s="1" t="s">
        <v>5899</v>
      </c>
      <c r="G7070" s="1" t="s">
        <v>5900</v>
      </c>
    </row>
    <row r="7071" spans="1:7" x14ac:dyDescent="0.25">
      <c r="A7071" s="1">
        <v>26272026</v>
      </c>
      <c r="B7071" s="1" t="s">
        <v>18057</v>
      </c>
      <c r="C7071" s="1" t="s">
        <v>18058</v>
      </c>
      <c r="D7071" s="1" t="s">
        <v>18059</v>
      </c>
      <c r="E7071" s="1" t="s">
        <v>65</v>
      </c>
      <c r="F7071" s="1" t="s">
        <v>5899</v>
      </c>
      <c r="G7071" s="1" t="s">
        <v>5900</v>
      </c>
    </row>
    <row r="7072" spans="1:7" x14ac:dyDescent="0.25">
      <c r="A7072" s="1">
        <v>26272027</v>
      </c>
      <c r="B7072" s="1" t="s">
        <v>18060</v>
      </c>
      <c r="C7072" s="1" t="s">
        <v>18061</v>
      </c>
      <c r="D7072" s="1" t="s">
        <v>18062</v>
      </c>
      <c r="E7072" s="1" t="s">
        <v>65</v>
      </c>
      <c r="F7072" s="1" t="s">
        <v>5899</v>
      </c>
      <c r="G7072" s="1" t="s">
        <v>5900</v>
      </c>
    </row>
    <row r="7073" spans="1:7" x14ac:dyDescent="0.25">
      <c r="A7073" s="1">
        <v>26272028</v>
      </c>
      <c r="B7073" s="1" t="s">
        <v>18063</v>
      </c>
      <c r="C7073" s="1" t="s">
        <v>18064</v>
      </c>
      <c r="D7073" s="1" t="s">
        <v>18065</v>
      </c>
      <c r="E7073" s="1" t="s">
        <v>65</v>
      </c>
      <c r="F7073" s="1" t="s">
        <v>5899</v>
      </c>
      <c r="G7073" s="1" t="s">
        <v>5900</v>
      </c>
    </row>
    <row r="7074" spans="1:7" x14ac:dyDescent="0.25">
      <c r="A7074" s="1">
        <v>26272029</v>
      </c>
      <c r="B7074" s="1" t="s">
        <v>18066</v>
      </c>
      <c r="C7074" s="1" t="s">
        <v>18067</v>
      </c>
      <c r="D7074" s="1" t="s">
        <v>18068</v>
      </c>
      <c r="E7074" s="1" t="s">
        <v>65</v>
      </c>
      <c r="F7074" s="1" t="s">
        <v>5899</v>
      </c>
      <c r="G7074" s="1" t="s">
        <v>5900</v>
      </c>
    </row>
    <row r="7075" spans="1:7" x14ac:dyDescent="0.25">
      <c r="A7075" s="1">
        <v>26272030</v>
      </c>
      <c r="B7075" s="1" t="s">
        <v>18069</v>
      </c>
      <c r="C7075" s="1" t="s">
        <v>18070</v>
      </c>
      <c r="D7075" s="1" t="s">
        <v>18071</v>
      </c>
      <c r="E7075" s="1" t="s">
        <v>65</v>
      </c>
      <c r="F7075" s="1" t="s">
        <v>5899</v>
      </c>
      <c r="G7075" s="1" t="s">
        <v>5900</v>
      </c>
    </row>
    <row r="7076" spans="1:7" x14ac:dyDescent="0.25">
      <c r="A7076" s="1">
        <v>26272031</v>
      </c>
      <c r="B7076" s="1" t="s">
        <v>18072</v>
      </c>
      <c r="C7076" s="1" t="s">
        <v>18073</v>
      </c>
      <c r="D7076" s="1" t="s">
        <v>18074</v>
      </c>
      <c r="E7076" s="1" t="s">
        <v>65</v>
      </c>
      <c r="F7076" s="1" t="s">
        <v>5899</v>
      </c>
      <c r="G7076" s="1" t="s">
        <v>5900</v>
      </c>
    </row>
    <row r="7077" spans="1:7" x14ac:dyDescent="0.25">
      <c r="A7077" s="1">
        <v>26272032</v>
      </c>
      <c r="B7077" s="1" t="s">
        <v>18075</v>
      </c>
      <c r="C7077" s="1" t="s">
        <v>18076</v>
      </c>
      <c r="D7077" s="1" t="s">
        <v>18077</v>
      </c>
      <c r="E7077" s="1" t="s">
        <v>65</v>
      </c>
      <c r="F7077" s="1" t="s">
        <v>5899</v>
      </c>
      <c r="G7077" s="1" t="s">
        <v>5900</v>
      </c>
    </row>
    <row r="7078" spans="1:7" x14ac:dyDescent="0.25">
      <c r="A7078" s="1">
        <v>26272033</v>
      </c>
      <c r="B7078" s="1" t="s">
        <v>18078</v>
      </c>
      <c r="C7078" s="1" t="s">
        <v>18079</v>
      </c>
      <c r="D7078" s="1" t="s">
        <v>18080</v>
      </c>
      <c r="E7078" s="1" t="s">
        <v>65</v>
      </c>
      <c r="F7078" s="1" t="s">
        <v>5899</v>
      </c>
      <c r="G7078" s="1" t="s">
        <v>5900</v>
      </c>
    </row>
    <row r="7079" spans="1:7" x14ac:dyDescent="0.25">
      <c r="A7079" s="1">
        <v>26272034</v>
      </c>
      <c r="B7079" s="1" t="s">
        <v>18081</v>
      </c>
      <c r="C7079" s="1" t="s">
        <v>18082</v>
      </c>
      <c r="D7079" s="1" t="s">
        <v>18083</v>
      </c>
      <c r="E7079" s="1" t="s">
        <v>65</v>
      </c>
      <c r="F7079" s="1" t="s">
        <v>5899</v>
      </c>
      <c r="G7079" s="1" t="s">
        <v>5900</v>
      </c>
    </row>
    <row r="7080" spans="1:7" x14ac:dyDescent="0.25">
      <c r="A7080" s="1">
        <v>26272035</v>
      </c>
      <c r="B7080" s="1" t="s">
        <v>18084</v>
      </c>
      <c r="C7080" s="1" t="s">
        <v>18085</v>
      </c>
      <c r="D7080" s="1" t="s">
        <v>18086</v>
      </c>
      <c r="E7080" s="1" t="s">
        <v>65</v>
      </c>
      <c r="F7080" s="1" t="s">
        <v>5899</v>
      </c>
      <c r="G7080" s="1" t="s">
        <v>5900</v>
      </c>
    </row>
    <row r="7081" spans="1:7" x14ac:dyDescent="0.25">
      <c r="A7081" s="1">
        <v>26272036</v>
      </c>
      <c r="B7081" s="1" t="s">
        <v>18087</v>
      </c>
      <c r="C7081" s="1" t="s">
        <v>18088</v>
      </c>
      <c r="D7081" s="1" t="s">
        <v>18089</v>
      </c>
      <c r="E7081" s="1" t="s">
        <v>65</v>
      </c>
      <c r="F7081" s="1" t="s">
        <v>5899</v>
      </c>
      <c r="G7081" s="1" t="s">
        <v>5900</v>
      </c>
    </row>
    <row r="7082" spans="1:7" x14ac:dyDescent="0.25">
      <c r="A7082" s="1">
        <v>26272037</v>
      </c>
      <c r="B7082" s="1" t="s">
        <v>18090</v>
      </c>
      <c r="C7082" s="1" t="s">
        <v>18091</v>
      </c>
      <c r="D7082" s="1" t="s">
        <v>18092</v>
      </c>
      <c r="E7082" s="1" t="s">
        <v>65</v>
      </c>
      <c r="F7082" s="1" t="s">
        <v>5899</v>
      </c>
      <c r="G7082" s="1" t="s">
        <v>5900</v>
      </c>
    </row>
    <row r="7083" spans="1:7" x14ac:dyDescent="0.25">
      <c r="A7083" s="1">
        <v>26272038</v>
      </c>
      <c r="B7083" s="1" t="s">
        <v>18093</v>
      </c>
      <c r="C7083" s="1" t="s">
        <v>18094</v>
      </c>
      <c r="D7083" s="1" t="s">
        <v>18095</v>
      </c>
      <c r="E7083" s="1" t="s">
        <v>65</v>
      </c>
      <c r="F7083" s="1" t="s">
        <v>5899</v>
      </c>
      <c r="G7083" s="1" t="s">
        <v>5900</v>
      </c>
    </row>
    <row r="7084" spans="1:7" x14ac:dyDescent="0.25">
      <c r="A7084" s="1">
        <v>26272039</v>
      </c>
      <c r="B7084" s="1" t="s">
        <v>18096</v>
      </c>
      <c r="C7084" s="1" t="s">
        <v>18097</v>
      </c>
      <c r="D7084" s="1" t="s">
        <v>18098</v>
      </c>
      <c r="E7084" s="1" t="s">
        <v>65</v>
      </c>
      <c r="F7084" s="1" t="s">
        <v>5899</v>
      </c>
      <c r="G7084" s="1" t="s">
        <v>5900</v>
      </c>
    </row>
    <row r="7085" spans="1:7" x14ac:dyDescent="0.25">
      <c r="A7085" s="1">
        <v>26272040</v>
      </c>
      <c r="B7085" s="1" t="s">
        <v>18099</v>
      </c>
      <c r="C7085" s="1" t="s">
        <v>18100</v>
      </c>
      <c r="D7085" s="1" t="s">
        <v>18101</v>
      </c>
      <c r="E7085" s="1" t="s">
        <v>65</v>
      </c>
      <c r="F7085" s="1" t="s">
        <v>5899</v>
      </c>
      <c r="G7085" s="1" t="s">
        <v>5900</v>
      </c>
    </row>
    <row r="7086" spans="1:7" x14ac:dyDescent="0.25">
      <c r="A7086" s="1">
        <v>26272041</v>
      </c>
      <c r="B7086" s="1" t="s">
        <v>18102</v>
      </c>
      <c r="C7086" s="1" t="s">
        <v>18103</v>
      </c>
      <c r="D7086" s="1" t="s">
        <v>18104</v>
      </c>
      <c r="E7086" s="1" t="s">
        <v>65</v>
      </c>
      <c r="F7086" s="1" t="s">
        <v>5899</v>
      </c>
      <c r="G7086" s="1" t="s">
        <v>5900</v>
      </c>
    </row>
    <row r="7087" spans="1:7" x14ac:dyDescent="0.25">
      <c r="A7087" s="1">
        <v>26273014</v>
      </c>
      <c r="B7087" s="1" t="s">
        <v>18105</v>
      </c>
      <c r="C7087" s="1" t="s">
        <v>18105</v>
      </c>
      <c r="D7087" s="1" t="s">
        <v>18105</v>
      </c>
      <c r="G7087" s="1" t="s">
        <v>199</v>
      </c>
    </row>
    <row r="7088" spans="1:7" x14ac:dyDescent="0.25">
      <c r="A7088" s="1">
        <v>26275003</v>
      </c>
      <c r="B7088" s="1" t="s">
        <v>18106</v>
      </c>
      <c r="C7088" s="1" t="s">
        <v>18107</v>
      </c>
      <c r="D7088" s="1" t="s">
        <v>18108</v>
      </c>
      <c r="E7088" s="1" t="s">
        <v>65</v>
      </c>
      <c r="F7088" s="1" t="s">
        <v>1067</v>
      </c>
      <c r="G7088" s="1" t="s">
        <v>1068</v>
      </c>
    </row>
    <row r="7089" spans="1:7" x14ac:dyDescent="0.25">
      <c r="A7089" s="1">
        <v>26275004</v>
      </c>
      <c r="B7089" s="1" t="s">
        <v>18109</v>
      </c>
      <c r="C7089" s="1" t="s">
        <v>18110</v>
      </c>
      <c r="D7089" s="1" t="s">
        <v>18111</v>
      </c>
      <c r="E7089" s="1" t="s">
        <v>66</v>
      </c>
      <c r="F7089" s="1" t="s">
        <v>1067</v>
      </c>
      <c r="G7089" s="1" t="s">
        <v>1068</v>
      </c>
    </row>
    <row r="7090" spans="1:7" x14ac:dyDescent="0.25">
      <c r="A7090" s="1">
        <v>26275005</v>
      </c>
      <c r="B7090" s="1" t="s">
        <v>18112</v>
      </c>
      <c r="C7090" s="1" t="s">
        <v>18113</v>
      </c>
      <c r="D7090" s="1" t="s">
        <v>18114</v>
      </c>
      <c r="E7090" s="1" t="s">
        <v>66</v>
      </c>
      <c r="F7090" s="1" t="s">
        <v>1067</v>
      </c>
      <c r="G7090" s="1" t="s">
        <v>1068</v>
      </c>
    </row>
    <row r="7091" spans="1:7" x14ac:dyDescent="0.25">
      <c r="A7091" s="1">
        <v>26275006</v>
      </c>
      <c r="B7091" s="1" t="s">
        <v>18115</v>
      </c>
      <c r="C7091" s="1" t="s">
        <v>18116</v>
      </c>
      <c r="D7091" s="1" t="s">
        <v>18117</v>
      </c>
      <c r="E7091" s="1" t="s">
        <v>66</v>
      </c>
      <c r="F7091" s="1" t="s">
        <v>18118</v>
      </c>
      <c r="G7091" s="1" t="s">
        <v>18119</v>
      </c>
    </row>
    <row r="7092" spans="1:7" x14ac:dyDescent="0.25">
      <c r="A7092" s="1">
        <v>26275007</v>
      </c>
      <c r="B7092" s="1" t="s">
        <v>18120</v>
      </c>
      <c r="C7092" s="1" t="s">
        <v>18121</v>
      </c>
      <c r="D7092" s="1" t="s">
        <v>18122</v>
      </c>
      <c r="E7092" s="1" t="s">
        <v>65</v>
      </c>
      <c r="F7092" s="1" t="s">
        <v>1544</v>
      </c>
      <c r="G7092" s="1" t="s">
        <v>1545</v>
      </c>
    </row>
    <row r="7093" spans="1:7" x14ac:dyDescent="0.25">
      <c r="A7093" s="1">
        <v>26280000</v>
      </c>
      <c r="B7093" s="1" t="s">
        <v>18123</v>
      </c>
      <c r="C7093" s="1" t="s">
        <v>18124</v>
      </c>
      <c r="D7093" s="1" t="s">
        <v>18125</v>
      </c>
      <c r="E7093" s="1" t="s">
        <v>65</v>
      </c>
      <c r="F7093" s="1" t="s">
        <v>18126</v>
      </c>
      <c r="G7093" s="1" t="s">
        <v>18127</v>
      </c>
    </row>
    <row r="7094" spans="1:7" x14ac:dyDescent="0.25">
      <c r="A7094" s="1">
        <v>26280002</v>
      </c>
      <c r="B7094" s="1" t="s">
        <v>18128</v>
      </c>
      <c r="C7094" s="1" t="s">
        <v>18129</v>
      </c>
      <c r="D7094" s="1" t="s">
        <v>18130</v>
      </c>
      <c r="E7094" s="1" t="s">
        <v>65</v>
      </c>
      <c r="F7094" s="1" t="s">
        <v>18126</v>
      </c>
      <c r="G7094" s="1" t="s">
        <v>18127</v>
      </c>
    </row>
    <row r="7095" spans="1:7" x14ac:dyDescent="0.25">
      <c r="A7095" s="1">
        <v>26280010</v>
      </c>
      <c r="B7095" s="1" t="s">
        <v>18131</v>
      </c>
      <c r="C7095" s="1" t="s">
        <v>18132</v>
      </c>
      <c r="D7095" s="1" t="s">
        <v>18133</v>
      </c>
      <c r="E7095" s="1" t="s">
        <v>65</v>
      </c>
      <c r="F7095" s="1" t="s">
        <v>18126</v>
      </c>
      <c r="G7095" s="1" t="s">
        <v>18127</v>
      </c>
    </row>
    <row r="7096" spans="1:7" x14ac:dyDescent="0.25">
      <c r="A7096" s="1">
        <v>26280011</v>
      </c>
      <c r="B7096" s="1" t="s">
        <v>18134</v>
      </c>
      <c r="C7096" s="1" t="s">
        <v>18135</v>
      </c>
      <c r="D7096" s="1" t="s">
        <v>18136</v>
      </c>
      <c r="E7096" s="1" t="s">
        <v>65</v>
      </c>
      <c r="F7096" s="1" t="s">
        <v>18126</v>
      </c>
      <c r="G7096" s="1" t="s">
        <v>18127</v>
      </c>
    </row>
    <row r="7097" spans="1:7" x14ac:dyDescent="0.25">
      <c r="A7097" s="1">
        <v>26280012</v>
      </c>
      <c r="B7097" s="1" t="s">
        <v>18137</v>
      </c>
      <c r="C7097" s="1" t="s">
        <v>18138</v>
      </c>
      <c r="D7097" s="1" t="s">
        <v>18139</v>
      </c>
      <c r="E7097" s="1" t="s">
        <v>65</v>
      </c>
      <c r="F7097" s="1" t="s">
        <v>18126</v>
      </c>
      <c r="G7097" s="1" t="s">
        <v>18127</v>
      </c>
    </row>
    <row r="7098" spans="1:7" x14ac:dyDescent="0.25">
      <c r="A7098" s="1">
        <v>26280013</v>
      </c>
      <c r="B7098" s="1" t="s">
        <v>18140</v>
      </c>
      <c r="C7098" s="1" t="s">
        <v>18141</v>
      </c>
      <c r="D7098" s="1" t="s">
        <v>18142</v>
      </c>
      <c r="E7098" s="1" t="s">
        <v>65</v>
      </c>
      <c r="F7098" s="1" t="s">
        <v>18126</v>
      </c>
      <c r="G7098" s="1" t="s">
        <v>18127</v>
      </c>
    </row>
    <row r="7099" spans="1:7" x14ac:dyDescent="0.25">
      <c r="A7099" s="1">
        <v>26280014</v>
      </c>
      <c r="B7099" s="1" t="s">
        <v>18143</v>
      </c>
      <c r="C7099" s="1" t="s">
        <v>18144</v>
      </c>
      <c r="D7099" s="1" t="s">
        <v>18145</v>
      </c>
      <c r="E7099" s="1" t="s">
        <v>65</v>
      </c>
      <c r="F7099" s="1" t="s">
        <v>18126</v>
      </c>
      <c r="G7099" s="1" t="s">
        <v>18127</v>
      </c>
    </row>
    <row r="7100" spans="1:7" x14ac:dyDescent="0.25">
      <c r="A7100" s="1">
        <v>26280017</v>
      </c>
      <c r="B7100" s="1" t="s">
        <v>18146</v>
      </c>
      <c r="C7100" s="1" t="s">
        <v>18147</v>
      </c>
      <c r="D7100" s="1" t="s">
        <v>18148</v>
      </c>
      <c r="E7100" s="1" t="s">
        <v>65</v>
      </c>
      <c r="F7100" s="1" t="s">
        <v>18126</v>
      </c>
      <c r="G7100" s="1" t="s">
        <v>18127</v>
      </c>
    </row>
    <row r="7101" spans="1:7" x14ac:dyDescent="0.25">
      <c r="A7101" s="1">
        <v>26280019</v>
      </c>
      <c r="B7101" s="1" t="s">
        <v>18149</v>
      </c>
      <c r="C7101" s="1" t="s">
        <v>18150</v>
      </c>
      <c r="D7101" s="1" t="s">
        <v>18151</v>
      </c>
      <c r="E7101" s="1" t="s">
        <v>65</v>
      </c>
      <c r="F7101" s="1" t="s">
        <v>18126</v>
      </c>
      <c r="G7101" s="1" t="s">
        <v>18127</v>
      </c>
    </row>
    <row r="7102" spans="1:7" x14ac:dyDescent="0.25">
      <c r="A7102" s="1">
        <v>262810000</v>
      </c>
      <c r="B7102" s="1" t="s">
        <v>18152</v>
      </c>
      <c r="C7102" s="1" t="s">
        <v>18152</v>
      </c>
      <c r="D7102" s="1" t="s">
        <v>18152</v>
      </c>
      <c r="G7102" s="1" t="s">
        <v>199</v>
      </c>
    </row>
    <row r="7103" spans="1:7" x14ac:dyDescent="0.25">
      <c r="A7103" s="1">
        <v>26281001</v>
      </c>
      <c r="B7103" s="1" t="s">
        <v>18153</v>
      </c>
      <c r="C7103" s="1" t="s">
        <v>18154</v>
      </c>
      <c r="D7103" s="1" t="s">
        <v>18155</v>
      </c>
      <c r="E7103" s="1" t="s">
        <v>65</v>
      </c>
      <c r="F7103" s="1" t="s">
        <v>398</v>
      </c>
      <c r="G7103" s="1" t="s">
        <v>399</v>
      </c>
    </row>
    <row r="7104" spans="1:7" x14ac:dyDescent="0.25">
      <c r="A7104" s="1">
        <v>26281002</v>
      </c>
      <c r="B7104" s="1" t="s">
        <v>18156</v>
      </c>
      <c r="C7104" s="1" t="s">
        <v>18157</v>
      </c>
      <c r="D7104" s="1" t="s">
        <v>18158</v>
      </c>
      <c r="E7104" s="1" t="s">
        <v>66</v>
      </c>
      <c r="F7104" s="1" t="s">
        <v>4305</v>
      </c>
      <c r="G7104" s="1" t="s">
        <v>4306</v>
      </c>
    </row>
    <row r="7105" spans="1:7" x14ac:dyDescent="0.25">
      <c r="A7105" s="1">
        <v>26281003</v>
      </c>
      <c r="B7105" s="1" t="s">
        <v>9877</v>
      </c>
      <c r="C7105" s="1" t="s">
        <v>9878</v>
      </c>
      <c r="D7105" s="1" t="s">
        <v>9879</v>
      </c>
      <c r="E7105" s="1" t="s">
        <v>65</v>
      </c>
      <c r="F7105" s="1" t="s">
        <v>398</v>
      </c>
      <c r="G7105" s="1" t="s">
        <v>399</v>
      </c>
    </row>
    <row r="7106" spans="1:7" x14ac:dyDescent="0.25">
      <c r="A7106" s="1">
        <v>26281004</v>
      </c>
      <c r="B7106" s="1" t="s">
        <v>8516</v>
      </c>
      <c r="C7106" s="1" t="s">
        <v>8517</v>
      </c>
      <c r="D7106" s="1" t="s">
        <v>8518</v>
      </c>
      <c r="E7106" s="1" t="s">
        <v>66</v>
      </c>
      <c r="F7106" s="1" t="s">
        <v>18159</v>
      </c>
      <c r="G7106" s="1" t="s">
        <v>18160</v>
      </c>
    </row>
    <row r="7107" spans="1:7" x14ac:dyDescent="0.25">
      <c r="A7107" s="1">
        <v>26281005</v>
      </c>
      <c r="B7107" s="1" t="s">
        <v>18161</v>
      </c>
      <c r="C7107" s="1" t="s">
        <v>18162</v>
      </c>
      <c r="D7107" s="1" t="s">
        <v>18163</v>
      </c>
      <c r="E7107" s="1" t="s">
        <v>65</v>
      </c>
      <c r="F7107" s="1" t="s">
        <v>398</v>
      </c>
      <c r="G7107" s="1" t="s">
        <v>399</v>
      </c>
    </row>
    <row r="7108" spans="1:7" x14ac:dyDescent="0.25">
      <c r="A7108" s="1">
        <v>26281006</v>
      </c>
      <c r="B7108" s="1" t="s">
        <v>18164</v>
      </c>
      <c r="C7108" s="1" t="s">
        <v>18165</v>
      </c>
      <c r="D7108" s="1" t="s">
        <v>18166</v>
      </c>
      <c r="E7108" s="1" t="s">
        <v>65</v>
      </c>
      <c r="F7108" s="1" t="s">
        <v>8739</v>
      </c>
      <c r="G7108" s="1" t="s">
        <v>199</v>
      </c>
    </row>
    <row r="7109" spans="1:7" x14ac:dyDescent="0.25">
      <c r="A7109" s="1">
        <v>26281007</v>
      </c>
      <c r="B7109" s="1" t="s">
        <v>7736</v>
      </c>
      <c r="C7109" s="1" t="s">
        <v>7737</v>
      </c>
      <c r="D7109" s="1" t="s">
        <v>7738</v>
      </c>
      <c r="E7109" s="1" t="s">
        <v>65</v>
      </c>
      <c r="F7109" s="1" t="s">
        <v>4305</v>
      </c>
      <c r="G7109" s="1" t="s">
        <v>4306</v>
      </c>
    </row>
    <row r="7110" spans="1:7" x14ac:dyDescent="0.25">
      <c r="A7110" s="1">
        <v>26285001</v>
      </c>
      <c r="B7110" s="1" t="s">
        <v>18167</v>
      </c>
      <c r="C7110" s="1" t="s">
        <v>18168</v>
      </c>
      <c r="D7110" s="1" t="s">
        <v>18169</v>
      </c>
      <c r="E7110" s="1" t="s">
        <v>66</v>
      </c>
      <c r="F7110" s="1" t="s">
        <v>18126</v>
      </c>
      <c r="G7110" s="1" t="s">
        <v>18127</v>
      </c>
    </row>
    <row r="7111" spans="1:7" x14ac:dyDescent="0.25">
      <c r="A7111" s="1">
        <v>26285002</v>
      </c>
      <c r="B7111" s="1" t="s">
        <v>18170</v>
      </c>
      <c r="C7111" s="1" t="s">
        <v>18171</v>
      </c>
      <c r="D7111" s="1" t="s">
        <v>18172</v>
      </c>
      <c r="E7111" s="1" t="s">
        <v>66</v>
      </c>
      <c r="F7111" s="1" t="s">
        <v>18126</v>
      </c>
      <c r="G7111" s="1" t="s">
        <v>18127</v>
      </c>
    </row>
    <row r="7112" spans="1:7" x14ac:dyDescent="0.25">
      <c r="A7112" s="1">
        <v>26285003</v>
      </c>
      <c r="B7112" s="1" t="s">
        <v>18173</v>
      </c>
      <c r="C7112" s="1" t="s">
        <v>18174</v>
      </c>
      <c r="D7112" s="1" t="s">
        <v>18175</v>
      </c>
      <c r="E7112" s="1" t="s">
        <v>66</v>
      </c>
      <c r="F7112" s="1" t="s">
        <v>18126</v>
      </c>
      <c r="G7112" s="1" t="s">
        <v>18127</v>
      </c>
    </row>
    <row r="7113" spans="1:7" x14ac:dyDescent="0.25">
      <c r="A7113" s="1">
        <v>26300001</v>
      </c>
      <c r="B7113" s="1" t="s">
        <v>18176</v>
      </c>
      <c r="C7113" s="1" t="s">
        <v>18177</v>
      </c>
      <c r="D7113" s="1" t="s">
        <v>18178</v>
      </c>
      <c r="E7113" s="1" t="s">
        <v>65</v>
      </c>
      <c r="F7113" s="1" t="s">
        <v>931</v>
      </c>
      <c r="G7113" s="1" t="s">
        <v>932</v>
      </c>
    </row>
    <row r="7114" spans="1:7" x14ac:dyDescent="0.25">
      <c r="A7114" s="1">
        <v>26300002</v>
      </c>
      <c r="B7114" s="1" t="s">
        <v>18179</v>
      </c>
      <c r="C7114" s="1" t="s">
        <v>18180</v>
      </c>
      <c r="D7114" s="1" t="s">
        <v>18181</v>
      </c>
      <c r="E7114" s="1" t="s">
        <v>65</v>
      </c>
      <c r="F7114" s="1" t="s">
        <v>931</v>
      </c>
      <c r="G7114" s="1" t="s">
        <v>932</v>
      </c>
    </row>
    <row r="7115" spans="1:7" x14ac:dyDescent="0.25">
      <c r="A7115" s="1">
        <v>26300005</v>
      </c>
      <c r="B7115" s="1" t="s">
        <v>18182</v>
      </c>
      <c r="C7115" s="1" t="s">
        <v>18183</v>
      </c>
      <c r="D7115" s="1" t="s">
        <v>18184</v>
      </c>
      <c r="E7115" s="1" t="s">
        <v>66</v>
      </c>
      <c r="F7115" s="1" t="s">
        <v>931</v>
      </c>
      <c r="G7115" s="1" t="s">
        <v>932</v>
      </c>
    </row>
    <row r="7116" spans="1:7" x14ac:dyDescent="0.25">
      <c r="A7116" s="1">
        <v>26300008</v>
      </c>
      <c r="B7116" s="1" t="s">
        <v>18185</v>
      </c>
      <c r="C7116" s="1" t="s">
        <v>18186</v>
      </c>
      <c r="D7116" s="1" t="s">
        <v>18187</v>
      </c>
      <c r="E7116" s="1" t="s">
        <v>65</v>
      </c>
      <c r="F7116" s="1" t="s">
        <v>931</v>
      </c>
      <c r="G7116" s="1" t="s">
        <v>932</v>
      </c>
    </row>
    <row r="7117" spans="1:7" x14ac:dyDescent="0.25">
      <c r="A7117" s="1">
        <v>26300009</v>
      </c>
      <c r="B7117" s="1" t="s">
        <v>18188</v>
      </c>
      <c r="C7117" s="1" t="s">
        <v>18189</v>
      </c>
      <c r="D7117" s="1" t="s">
        <v>18190</v>
      </c>
      <c r="E7117" s="1" t="s">
        <v>66</v>
      </c>
      <c r="F7117" s="1" t="s">
        <v>931</v>
      </c>
      <c r="G7117" s="1" t="s">
        <v>932</v>
      </c>
    </row>
    <row r="7118" spans="1:7" x14ac:dyDescent="0.25">
      <c r="A7118" s="1">
        <v>26300012</v>
      </c>
      <c r="B7118" s="1" t="s">
        <v>18179</v>
      </c>
      <c r="C7118" s="1" t="s">
        <v>18180</v>
      </c>
      <c r="D7118" s="1" t="s">
        <v>18181</v>
      </c>
      <c r="E7118" s="1" t="s">
        <v>66</v>
      </c>
      <c r="F7118" s="1" t="s">
        <v>4472</v>
      </c>
      <c r="G7118" s="1" t="s">
        <v>4473</v>
      </c>
    </row>
    <row r="7119" spans="1:7" x14ac:dyDescent="0.25">
      <c r="A7119" s="1">
        <v>26300013</v>
      </c>
      <c r="B7119" s="1" t="s">
        <v>18191</v>
      </c>
      <c r="C7119" s="1" t="s">
        <v>18192</v>
      </c>
      <c r="D7119" s="1" t="s">
        <v>18193</v>
      </c>
      <c r="E7119" s="1" t="s">
        <v>66</v>
      </c>
      <c r="F7119" s="1" t="s">
        <v>4472</v>
      </c>
      <c r="G7119" s="1" t="s">
        <v>4473</v>
      </c>
    </row>
    <row r="7120" spans="1:7" x14ac:dyDescent="0.25">
      <c r="A7120" s="1">
        <v>26300016</v>
      </c>
      <c r="B7120" s="1" t="s">
        <v>18194</v>
      </c>
      <c r="C7120" s="1" t="s">
        <v>18195</v>
      </c>
      <c r="D7120" s="1" t="s">
        <v>18196</v>
      </c>
      <c r="E7120" s="1" t="s">
        <v>66</v>
      </c>
      <c r="F7120" s="1" t="s">
        <v>931</v>
      </c>
      <c r="G7120" s="1" t="s">
        <v>932</v>
      </c>
    </row>
    <row r="7121" spans="1:7" x14ac:dyDescent="0.25">
      <c r="A7121" s="1">
        <v>26300018</v>
      </c>
      <c r="B7121" s="1" t="s">
        <v>18197</v>
      </c>
      <c r="C7121" s="1" t="s">
        <v>18198</v>
      </c>
      <c r="D7121" s="1" t="s">
        <v>18199</v>
      </c>
      <c r="E7121" s="1" t="s">
        <v>65</v>
      </c>
      <c r="F7121" s="1" t="s">
        <v>931</v>
      </c>
      <c r="G7121" s="1" t="s">
        <v>932</v>
      </c>
    </row>
    <row r="7122" spans="1:7" x14ac:dyDescent="0.25">
      <c r="A7122" s="1">
        <v>26300019</v>
      </c>
      <c r="B7122" s="1" t="s">
        <v>18191</v>
      </c>
      <c r="C7122" s="1" t="s">
        <v>18192</v>
      </c>
      <c r="D7122" s="1" t="s">
        <v>18193</v>
      </c>
      <c r="E7122" s="1" t="s">
        <v>65</v>
      </c>
      <c r="F7122" s="1" t="s">
        <v>931</v>
      </c>
      <c r="G7122" s="1" t="s">
        <v>932</v>
      </c>
    </row>
    <row r="7123" spans="1:7" x14ac:dyDescent="0.25">
      <c r="A7123" s="1">
        <v>26300021</v>
      </c>
      <c r="B7123" s="1" t="s">
        <v>18200</v>
      </c>
      <c r="C7123" s="1" t="s">
        <v>18201</v>
      </c>
      <c r="D7123" s="1" t="s">
        <v>18202</v>
      </c>
      <c r="E7123" s="1" t="s">
        <v>65</v>
      </c>
      <c r="F7123" s="1" t="s">
        <v>931</v>
      </c>
      <c r="G7123" s="1" t="s">
        <v>932</v>
      </c>
    </row>
    <row r="7124" spans="1:7" x14ac:dyDescent="0.25">
      <c r="A7124" s="1">
        <v>26300025</v>
      </c>
      <c r="B7124" s="1" t="s">
        <v>8443</v>
      </c>
      <c r="C7124" s="1" t="s">
        <v>8444</v>
      </c>
      <c r="D7124" s="1" t="s">
        <v>8445</v>
      </c>
      <c r="E7124" s="1" t="s">
        <v>66</v>
      </c>
      <c r="F7124" s="1" t="s">
        <v>4851</v>
      </c>
      <c r="G7124" s="1" t="s">
        <v>4852</v>
      </c>
    </row>
    <row r="7125" spans="1:7" x14ac:dyDescent="0.25">
      <c r="A7125" s="1">
        <v>26300048</v>
      </c>
      <c r="B7125" s="1" t="s">
        <v>18203</v>
      </c>
      <c r="C7125" s="1" t="s">
        <v>18204</v>
      </c>
      <c r="D7125" s="1" t="s">
        <v>18205</v>
      </c>
      <c r="E7125" s="1" t="s">
        <v>65</v>
      </c>
      <c r="F7125" s="1" t="s">
        <v>4851</v>
      </c>
      <c r="G7125" s="1" t="s">
        <v>4852</v>
      </c>
    </row>
    <row r="7126" spans="1:7" x14ac:dyDescent="0.25">
      <c r="A7126" s="1">
        <v>26305000</v>
      </c>
      <c r="B7126" s="1" t="s">
        <v>18206</v>
      </c>
      <c r="C7126" s="1" t="s">
        <v>18207</v>
      </c>
      <c r="D7126" s="1" t="s">
        <v>18208</v>
      </c>
      <c r="E7126" s="1" t="s">
        <v>66</v>
      </c>
      <c r="F7126" s="1" t="s">
        <v>931</v>
      </c>
      <c r="G7126" s="1" t="s">
        <v>932</v>
      </c>
    </row>
    <row r="7127" spans="1:7" x14ac:dyDescent="0.25">
      <c r="A7127" s="1">
        <v>26305001</v>
      </c>
      <c r="B7127" s="1" t="s">
        <v>18209</v>
      </c>
      <c r="C7127" s="1" t="s">
        <v>18210</v>
      </c>
      <c r="D7127" s="1" t="s">
        <v>18211</v>
      </c>
      <c r="E7127" s="1" t="s">
        <v>65</v>
      </c>
      <c r="F7127" s="1" t="s">
        <v>931</v>
      </c>
      <c r="G7127" s="1" t="s">
        <v>932</v>
      </c>
    </row>
    <row r="7128" spans="1:7" x14ac:dyDescent="0.25">
      <c r="A7128" s="1">
        <v>26305023</v>
      </c>
      <c r="B7128" s="1" t="s">
        <v>18212</v>
      </c>
      <c r="C7128" s="1" t="s">
        <v>18213</v>
      </c>
      <c r="D7128" s="1" t="s">
        <v>18214</v>
      </c>
      <c r="E7128" s="1" t="s">
        <v>66</v>
      </c>
      <c r="F7128" s="1" t="s">
        <v>931</v>
      </c>
      <c r="G7128" s="1" t="s">
        <v>932</v>
      </c>
    </row>
    <row r="7129" spans="1:7" x14ac:dyDescent="0.25">
      <c r="A7129" s="1">
        <v>26310006</v>
      </c>
      <c r="B7129" s="1" t="s">
        <v>18215</v>
      </c>
      <c r="C7129" s="1" t="s">
        <v>18216</v>
      </c>
      <c r="D7129" s="1" t="s">
        <v>18217</v>
      </c>
      <c r="E7129" s="1" t="s">
        <v>66</v>
      </c>
      <c r="F7129" s="1" t="s">
        <v>18218</v>
      </c>
      <c r="G7129" s="1" t="s">
        <v>199</v>
      </c>
    </row>
    <row r="7130" spans="1:7" x14ac:dyDescent="0.25">
      <c r="A7130" s="1">
        <v>26310007</v>
      </c>
      <c r="B7130" s="1" t="s">
        <v>18219</v>
      </c>
      <c r="C7130" s="1" t="s">
        <v>18220</v>
      </c>
      <c r="D7130" s="1" t="s">
        <v>18221</v>
      </c>
      <c r="E7130" s="1" t="s">
        <v>65</v>
      </c>
      <c r="F7130" s="1" t="s">
        <v>17489</v>
      </c>
      <c r="G7130" s="1" t="s">
        <v>17490</v>
      </c>
    </row>
    <row r="7131" spans="1:7" x14ac:dyDescent="0.25">
      <c r="A7131" s="1">
        <v>26310010</v>
      </c>
      <c r="B7131" s="1" t="s">
        <v>18222</v>
      </c>
      <c r="C7131" s="1" t="s">
        <v>18223</v>
      </c>
      <c r="D7131" s="1" t="s">
        <v>18224</v>
      </c>
      <c r="E7131" s="1" t="s">
        <v>65</v>
      </c>
      <c r="F7131" s="1" t="s">
        <v>17489</v>
      </c>
      <c r="G7131" s="1" t="s">
        <v>17490</v>
      </c>
    </row>
    <row r="7132" spans="1:7" x14ac:dyDescent="0.25">
      <c r="A7132" s="1">
        <v>26310012</v>
      </c>
      <c r="B7132" s="1" t="s">
        <v>18225</v>
      </c>
      <c r="C7132" s="1" t="s">
        <v>18226</v>
      </c>
      <c r="D7132" s="1" t="s">
        <v>18227</v>
      </c>
      <c r="E7132" s="1" t="s">
        <v>65</v>
      </c>
      <c r="F7132" s="1" t="s">
        <v>17489</v>
      </c>
      <c r="G7132" s="1" t="s">
        <v>17490</v>
      </c>
    </row>
    <row r="7133" spans="1:7" x14ac:dyDescent="0.25">
      <c r="A7133" s="1">
        <v>26310013</v>
      </c>
      <c r="B7133" s="1" t="s">
        <v>18228</v>
      </c>
      <c r="C7133" s="1" t="s">
        <v>18229</v>
      </c>
      <c r="D7133" s="1" t="s">
        <v>18230</v>
      </c>
      <c r="E7133" s="1" t="s">
        <v>65</v>
      </c>
      <c r="F7133" s="1" t="s">
        <v>17489</v>
      </c>
      <c r="G7133" s="1" t="s">
        <v>17490</v>
      </c>
    </row>
    <row r="7134" spans="1:7" x14ac:dyDescent="0.25">
      <c r="A7134" s="1">
        <v>26310014</v>
      </c>
      <c r="B7134" s="1" t="s">
        <v>18231</v>
      </c>
      <c r="C7134" s="1" t="s">
        <v>18232</v>
      </c>
      <c r="D7134" s="1" t="s">
        <v>18233</v>
      </c>
      <c r="E7134" s="1" t="s">
        <v>65</v>
      </c>
      <c r="F7134" s="1" t="s">
        <v>17489</v>
      </c>
      <c r="G7134" s="1" t="s">
        <v>17490</v>
      </c>
    </row>
    <row r="7135" spans="1:7" x14ac:dyDescent="0.25">
      <c r="A7135" s="1">
        <v>26310015</v>
      </c>
      <c r="B7135" s="1" t="s">
        <v>18234</v>
      </c>
      <c r="C7135" s="1" t="s">
        <v>18235</v>
      </c>
      <c r="D7135" s="1" t="s">
        <v>18236</v>
      </c>
      <c r="E7135" s="1" t="s">
        <v>65</v>
      </c>
      <c r="F7135" s="1" t="s">
        <v>17489</v>
      </c>
      <c r="G7135" s="1" t="s">
        <v>17490</v>
      </c>
    </row>
    <row r="7136" spans="1:7" x14ac:dyDescent="0.25">
      <c r="A7136" s="1">
        <v>26310020</v>
      </c>
      <c r="B7136" s="1" t="s">
        <v>18237</v>
      </c>
      <c r="C7136" s="1" t="s">
        <v>18238</v>
      </c>
      <c r="D7136" s="1" t="s">
        <v>18239</v>
      </c>
      <c r="E7136" s="1" t="s">
        <v>66</v>
      </c>
      <c r="F7136" s="1" t="s">
        <v>17489</v>
      </c>
      <c r="G7136" s="1" t="s">
        <v>17490</v>
      </c>
    </row>
    <row r="7137" spans="1:7" x14ac:dyDescent="0.25">
      <c r="A7137" s="1">
        <v>26310024</v>
      </c>
      <c r="B7137" s="1" t="s">
        <v>18240</v>
      </c>
      <c r="C7137" s="1" t="s">
        <v>18241</v>
      </c>
      <c r="D7137" s="1" t="s">
        <v>18242</v>
      </c>
      <c r="E7137" s="1" t="s">
        <v>66</v>
      </c>
      <c r="F7137" s="1" t="s">
        <v>1388</v>
      </c>
      <c r="G7137" s="1" t="s">
        <v>1389</v>
      </c>
    </row>
    <row r="7138" spans="1:7" x14ac:dyDescent="0.25">
      <c r="A7138" s="1">
        <v>26310025</v>
      </c>
      <c r="B7138" s="1" t="s">
        <v>18243</v>
      </c>
      <c r="C7138" s="1" t="s">
        <v>18244</v>
      </c>
      <c r="D7138" s="1" t="s">
        <v>18245</v>
      </c>
      <c r="E7138" s="1" t="s">
        <v>66</v>
      </c>
      <c r="F7138" s="1" t="s">
        <v>1388</v>
      </c>
      <c r="G7138" s="1" t="s">
        <v>1389</v>
      </c>
    </row>
    <row r="7139" spans="1:7" x14ac:dyDescent="0.25">
      <c r="A7139" s="1">
        <v>26310026</v>
      </c>
      <c r="B7139" s="1" t="s">
        <v>18246</v>
      </c>
      <c r="C7139" s="1" t="s">
        <v>18247</v>
      </c>
      <c r="D7139" s="1" t="s">
        <v>18248</v>
      </c>
      <c r="E7139" s="1" t="s">
        <v>66</v>
      </c>
      <c r="F7139" s="1" t="s">
        <v>285</v>
      </c>
      <c r="G7139" s="1" t="s">
        <v>286</v>
      </c>
    </row>
    <row r="7140" spans="1:7" x14ac:dyDescent="0.25">
      <c r="A7140" s="1">
        <v>26310031</v>
      </c>
      <c r="B7140" s="1" t="s">
        <v>18249</v>
      </c>
      <c r="C7140" s="1" t="s">
        <v>18250</v>
      </c>
      <c r="D7140" s="1" t="s">
        <v>18251</v>
      </c>
      <c r="E7140" s="1" t="s">
        <v>65</v>
      </c>
      <c r="F7140" s="1" t="s">
        <v>17489</v>
      </c>
      <c r="G7140" s="1" t="s">
        <v>17490</v>
      </c>
    </row>
    <row r="7141" spans="1:7" x14ac:dyDescent="0.25">
      <c r="A7141" s="1">
        <v>26310034</v>
      </c>
      <c r="B7141" s="1" t="s">
        <v>18252</v>
      </c>
      <c r="C7141" s="1" t="s">
        <v>18253</v>
      </c>
      <c r="D7141" s="1" t="s">
        <v>18254</v>
      </c>
      <c r="E7141" s="1" t="s">
        <v>66</v>
      </c>
      <c r="F7141" s="1" t="s">
        <v>17489</v>
      </c>
      <c r="G7141" s="1" t="s">
        <v>17490</v>
      </c>
    </row>
    <row r="7142" spans="1:7" x14ac:dyDescent="0.25">
      <c r="A7142" s="1">
        <v>26315003</v>
      </c>
      <c r="B7142" s="1" t="s">
        <v>18255</v>
      </c>
      <c r="C7142" s="1" t="s">
        <v>18256</v>
      </c>
      <c r="D7142" s="1" t="s">
        <v>18257</v>
      </c>
      <c r="E7142" s="1" t="s">
        <v>66</v>
      </c>
      <c r="F7142" s="1" t="s">
        <v>1388</v>
      </c>
      <c r="G7142" s="1" t="s">
        <v>1389</v>
      </c>
    </row>
    <row r="7143" spans="1:7" x14ac:dyDescent="0.25">
      <c r="A7143" s="1">
        <v>26315004</v>
      </c>
      <c r="B7143" s="1" t="s">
        <v>5566</v>
      </c>
      <c r="C7143" s="1" t="s">
        <v>5567</v>
      </c>
      <c r="D7143" s="1" t="s">
        <v>5568</v>
      </c>
      <c r="E7143" s="1" t="s">
        <v>66</v>
      </c>
      <c r="F7143" s="1" t="s">
        <v>1388</v>
      </c>
      <c r="G7143" s="1" t="s">
        <v>1389</v>
      </c>
    </row>
    <row r="7144" spans="1:7" x14ac:dyDescent="0.25">
      <c r="A7144" s="1">
        <v>26317004</v>
      </c>
      <c r="B7144" s="1" t="s">
        <v>18258</v>
      </c>
      <c r="C7144" s="1" t="s">
        <v>18259</v>
      </c>
      <c r="D7144" s="1" t="s">
        <v>18260</v>
      </c>
      <c r="E7144" s="1" t="s">
        <v>65</v>
      </c>
      <c r="F7144" s="1" t="s">
        <v>398</v>
      </c>
      <c r="G7144" s="1" t="s">
        <v>399</v>
      </c>
    </row>
    <row r="7145" spans="1:7" x14ac:dyDescent="0.25">
      <c r="A7145" s="1">
        <v>26317005</v>
      </c>
      <c r="B7145" s="1" t="s">
        <v>18261</v>
      </c>
      <c r="C7145" s="1" t="s">
        <v>18262</v>
      </c>
      <c r="D7145" s="1" t="s">
        <v>18263</v>
      </c>
      <c r="E7145" s="1" t="s">
        <v>65</v>
      </c>
      <c r="F7145" s="1" t="s">
        <v>398</v>
      </c>
      <c r="G7145" s="1" t="s">
        <v>399</v>
      </c>
    </row>
    <row r="7146" spans="1:7" x14ac:dyDescent="0.25">
      <c r="A7146" s="1">
        <v>26317007</v>
      </c>
      <c r="B7146" s="1" t="s">
        <v>18264</v>
      </c>
      <c r="C7146" s="1" t="s">
        <v>18265</v>
      </c>
      <c r="D7146" s="1" t="s">
        <v>18266</v>
      </c>
      <c r="E7146" s="1" t="s">
        <v>66</v>
      </c>
      <c r="F7146" s="1" t="s">
        <v>957</v>
      </c>
      <c r="G7146" s="1" t="s">
        <v>958</v>
      </c>
    </row>
    <row r="7147" spans="1:7" x14ac:dyDescent="0.25">
      <c r="A7147" s="1">
        <v>26317009</v>
      </c>
      <c r="B7147" s="1" t="s">
        <v>8446</v>
      </c>
      <c r="C7147" s="1" t="s">
        <v>8447</v>
      </c>
      <c r="D7147" s="1" t="s">
        <v>8448</v>
      </c>
      <c r="E7147" s="1" t="s">
        <v>66</v>
      </c>
      <c r="F7147" s="1" t="s">
        <v>2286</v>
      </c>
      <c r="G7147" s="1" t="s">
        <v>2287</v>
      </c>
    </row>
    <row r="7148" spans="1:7" x14ac:dyDescent="0.25">
      <c r="A7148" s="1">
        <v>26317010</v>
      </c>
      <c r="B7148" s="1" t="s">
        <v>18267</v>
      </c>
      <c r="C7148" s="1" t="s">
        <v>18268</v>
      </c>
      <c r="D7148" s="1" t="s">
        <v>18269</v>
      </c>
      <c r="E7148" s="1" t="s">
        <v>66</v>
      </c>
      <c r="F7148" s="1" t="s">
        <v>398</v>
      </c>
      <c r="G7148" s="1" t="s">
        <v>399</v>
      </c>
    </row>
    <row r="7149" spans="1:7" x14ac:dyDescent="0.25">
      <c r="A7149" s="1">
        <v>26317022</v>
      </c>
      <c r="B7149" s="1" t="s">
        <v>18270</v>
      </c>
      <c r="C7149" s="1" t="s">
        <v>18271</v>
      </c>
      <c r="D7149" s="1" t="s">
        <v>18272</v>
      </c>
      <c r="E7149" s="1" t="s">
        <v>65</v>
      </c>
      <c r="F7149" s="1" t="s">
        <v>2286</v>
      </c>
      <c r="G7149" s="1" t="s">
        <v>2287</v>
      </c>
    </row>
    <row r="7150" spans="1:7" x14ac:dyDescent="0.25">
      <c r="A7150" s="1">
        <v>26317027</v>
      </c>
      <c r="B7150" s="1" t="s">
        <v>18273</v>
      </c>
      <c r="C7150" s="1" t="s">
        <v>18274</v>
      </c>
      <c r="D7150" s="1" t="s">
        <v>18275</v>
      </c>
      <c r="E7150" s="1" t="s">
        <v>66</v>
      </c>
      <c r="F7150" s="1" t="s">
        <v>398</v>
      </c>
      <c r="G7150" s="1" t="s">
        <v>399</v>
      </c>
    </row>
    <row r="7151" spans="1:7" x14ac:dyDescent="0.25">
      <c r="A7151" s="1">
        <v>26317029</v>
      </c>
      <c r="B7151" s="1" t="s">
        <v>18276</v>
      </c>
      <c r="C7151" s="1" t="s">
        <v>18277</v>
      </c>
      <c r="D7151" s="1" t="s">
        <v>18278</v>
      </c>
      <c r="E7151" s="1" t="s">
        <v>66</v>
      </c>
      <c r="F7151" s="1" t="s">
        <v>2286</v>
      </c>
      <c r="G7151" s="1" t="s">
        <v>2287</v>
      </c>
    </row>
    <row r="7152" spans="1:7" x14ac:dyDescent="0.25">
      <c r="A7152" s="1">
        <v>26320007</v>
      </c>
      <c r="B7152" s="1" t="s">
        <v>18279</v>
      </c>
      <c r="C7152" s="1" t="s">
        <v>18280</v>
      </c>
      <c r="D7152" s="1" t="s">
        <v>18281</v>
      </c>
      <c r="E7152" s="1" t="s">
        <v>66</v>
      </c>
      <c r="F7152" s="1" t="s">
        <v>12154</v>
      </c>
      <c r="G7152" s="1" t="s">
        <v>12155</v>
      </c>
    </row>
    <row r="7153" spans="1:7" x14ac:dyDescent="0.25">
      <c r="A7153" s="1">
        <v>26320009</v>
      </c>
      <c r="B7153" s="1" t="s">
        <v>18282</v>
      </c>
      <c r="C7153" s="1" t="s">
        <v>18283</v>
      </c>
      <c r="D7153" s="1" t="s">
        <v>18284</v>
      </c>
      <c r="E7153" s="1" t="s">
        <v>66</v>
      </c>
      <c r="F7153" s="1" t="s">
        <v>12154</v>
      </c>
      <c r="G7153" s="1" t="s">
        <v>12155</v>
      </c>
    </row>
    <row r="7154" spans="1:7" x14ac:dyDescent="0.25">
      <c r="A7154" s="1">
        <v>26320010</v>
      </c>
      <c r="B7154" s="1" t="s">
        <v>18285</v>
      </c>
      <c r="C7154" s="1" t="s">
        <v>18286</v>
      </c>
      <c r="D7154" s="1" t="s">
        <v>18287</v>
      </c>
      <c r="E7154" s="1" t="s">
        <v>66</v>
      </c>
      <c r="F7154" s="1" t="s">
        <v>12154</v>
      </c>
      <c r="G7154" s="1" t="s">
        <v>12155</v>
      </c>
    </row>
    <row r="7155" spans="1:7" x14ac:dyDescent="0.25">
      <c r="A7155" s="1">
        <v>26320017</v>
      </c>
      <c r="B7155" s="1" t="s">
        <v>18288</v>
      </c>
      <c r="C7155" s="1" t="s">
        <v>18289</v>
      </c>
      <c r="D7155" s="1" t="s">
        <v>18290</v>
      </c>
      <c r="E7155" s="1" t="s">
        <v>66</v>
      </c>
      <c r="F7155" s="1" t="s">
        <v>12154</v>
      </c>
      <c r="G7155" s="1" t="s">
        <v>12155</v>
      </c>
    </row>
    <row r="7156" spans="1:7" x14ac:dyDescent="0.25">
      <c r="A7156" s="1">
        <v>26320024</v>
      </c>
      <c r="B7156" s="1" t="s">
        <v>18291</v>
      </c>
      <c r="C7156" s="1" t="s">
        <v>18292</v>
      </c>
      <c r="D7156" s="1" t="s">
        <v>18293</v>
      </c>
      <c r="E7156" s="1" t="s">
        <v>66</v>
      </c>
      <c r="F7156" s="1" t="s">
        <v>12154</v>
      </c>
      <c r="G7156" s="1" t="s">
        <v>12155</v>
      </c>
    </row>
    <row r="7157" spans="1:7" x14ac:dyDescent="0.25">
      <c r="A7157" s="1">
        <v>26320032</v>
      </c>
      <c r="B7157" s="1" t="s">
        <v>18294</v>
      </c>
      <c r="C7157" s="1" t="s">
        <v>18295</v>
      </c>
      <c r="D7157" s="1" t="s">
        <v>18296</v>
      </c>
      <c r="E7157" s="1" t="s">
        <v>66</v>
      </c>
      <c r="G7157" s="1" t="s">
        <v>199</v>
      </c>
    </row>
    <row r="7158" spans="1:7" x14ac:dyDescent="0.25">
      <c r="A7158" s="1">
        <v>26320043</v>
      </c>
      <c r="B7158" s="1" t="s">
        <v>18297</v>
      </c>
      <c r="C7158" s="1" t="s">
        <v>18298</v>
      </c>
      <c r="D7158" s="1" t="s">
        <v>18299</v>
      </c>
      <c r="E7158" s="1" t="s">
        <v>66</v>
      </c>
      <c r="F7158" s="1" t="s">
        <v>13567</v>
      </c>
      <c r="G7158" s="1" t="s">
        <v>13568</v>
      </c>
    </row>
    <row r="7159" spans="1:7" x14ac:dyDescent="0.25">
      <c r="A7159" s="1">
        <v>26320047</v>
      </c>
      <c r="B7159" s="1" t="s">
        <v>18300</v>
      </c>
      <c r="C7159" s="1" t="s">
        <v>18301</v>
      </c>
      <c r="D7159" s="1" t="s">
        <v>18302</v>
      </c>
      <c r="E7159" s="1" t="s">
        <v>66</v>
      </c>
      <c r="F7159" s="1" t="s">
        <v>12154</v>
      </c>
      <c r="G7159" s="1" t="s">
        <v>12155</v>
      </c>
    </row>
    <row r="7160" spans="1:7" x14ac:dyDescent="0.25">
      <c r="A7160" s="1">
        <v>26320048</v>
      </c>
      <c r="B7160" s="1" t="s">
        <v>18303</v>
      </c>
      <c r="C7160" s="1" t="s">
        <v>18304</v>
      </c>
      <c r="D7160" s="1" t="s">
        <v>18305</v>
      </c>
      <c r="E7160" s="1" t="s">
        <v>66</v>
      </c>
      <c r="F7160" s="1" t="s">
        <v>13567</v>
      </c>
      <c r="G7160" s="1" t="s">
        <v>13568</v>
      </c>
    </row>
    <row r="7161" spans="1:7" x14ac:dyDescent="0.25">
      <c r="A7161" s="1">
        <v>26320049</v>
      </c>
      <c r="B7161" s="1" t="s">
        <v>18306</v>
      </c>
      <c r="C7161" s="1" t="s">
        <v>18307</v>
      </c>
      <c r="D7161" s="1" t="s">
        <v>18308</v>
      </c>
      <c r="E7161" s="1" t="s">
        <v>66</v>
      </c>
      <c r="F7161" s="1" t="s">
        <v>13848</v>
      </c>
      <c r="G7161" s="1" t="s">
        <v>13849</v>
      </c>
    </row>
    <row r="7162" spans="1:7" x14ac:dyDescent="0.25">
      <c r="A7162" s="1">
        <v>26320069</v>
      </c>
      <c r="B7162" s="1" t="s">
        <v>18309</v>
      </c>
      <c r="C7162" s="1" t="s">
        <v>18310</v>
      </c>
      <c r="D7162" s="1" t="s">
        <v>18311</v>
      </c>
      <c r="E7162" s="1" t="s">
        <v>66</v>
      </c>
      <c r="G7162" s="1" t="s">
        <v>199</v>
      </c>
    </row>
    <row r="7163" spans="1:7" x14ac:dyDescent="0.25">
      <c r="A7163" s="1">
        <v>26320070</v>
      </c>
      <c r="B7163" s="1" t="s">
        <v>18312</v>
      </c>
      <c r="C7163" s="1" t="s">
        <v>18313</v>
      </c>
      <c r="D7163" s="1" t="s">
        <v>18314</v>
      </c>
      <c r="E7163" s="1" t="s">
        <v>66</v>
      </c>
      <c r="F7163" s="1" t="s">
        <v>17240</v>
      </c>
      <c r="G7163" s="1" t="s">
        <v>17241</v>
      </c>
    </row>
    <row r="7164" spans="1:7" x14ac:dyDescent="0.25">
      <c r="A7164" s="1">
        <v>26321000</v>
      </c>
      <c r="B7164" s="1" t="s">
        <v>18315</v>
      </c>
      <c r="C7164" s="1" t="s">
        <v>18316</v>
      </c>
      <c r="D7164" s="1" t="s">
        <v>18315</v>
      </c>
      <c r="E7164" s="1" t="s">
        <v>66</v>
      </c>
      <c r="F7164" s="1" t="s">
        <v>2032</v>
      </c>
      <c r="G7164" s="1" t="s">
        <v>2033</v>
      </c>
    </row>
    <row r="7165" spans="1:7" x14ac:dyDescent="0.25">
      <c r="A7165" s="1">
        <v>26332000</v>
      </c>
      <c r="B7165" s="1" t="s">
        <v>18317</v>
      </c>
      <c r="C7165" s="1" t="s">
        <v>18318</v>
      </c>
      <c r="D7165" s="1" t="s">
        <v>18319</v>
      </c>
      <c r="E7165" s="1" t="s">
        <v>66</v>
      </c>
      <c r="F7165" s="1" t="s">
        <v>10480</v>
      </c>
      <c r="G7165" s="1" t="s">
        <v>10481</v>
      </c>
    </row>
    <row r="7166" spans="1:7" x14ac:dyDescent="0.25">
      <c r="A7166" s="1">
        <v>26333013</v>
      </c>
      <c r="B7166" s="1" t="s">
        <v>18320</v>
      </c>
      <c r="C7166" s="1" t="s">
        <v>18321</v>
      </c>
      <c r="D7166" s="1" t="s">
        <v>18322</v>
      </c>
      <c r="E7166" s="1" t="s">
        <v>65</v>
      </c>
      <c r="F7166" s="1" t="s">
        <v>1130</v>
      </c>
      <c r="G7166" s="1" t="s">
        <v>1131</v>
      </c>
    </row>
    <row r="7167" spans="1:7" x14ac:dyDescent="0.25">
      <c r="A7167" s="1">
        <v>26333014</v>
      </c>
      <c r="B7167" s="1" t="s">
        <v>18323</v>
      </c>
      <c r="C7167" s="1" t="s">
        <v>18324</v>
      </c>
      <c r="D7167" s="1" t="s">
        <v>18325</v>
      </c>
      <c r="E7167" s="1" t="s">
        <v>65</v>
      </c>
      <c r="F7167" s="1" t="s">
        <v>1130</v>
      </c>
      <c r="G7167" s="1" t="s">
        <v>1131</v>
      </c>
    </row>
    <row r="7168" spans="1:7" x14ac:dyDescent="0.25">
      <c r="A7168" s="1">
        <v>26333015</v>
      </c>
      <c r="B7168" s="1" t="s">
        <v>18326</v>
      </c>
      <c r="C7168" s="1" t="s">
        <v>18327</v>
      </c>
      <c r="D7168" s="1" t="s">
        <v>18328</v>
      </c>
      <c r="E7168" s="1" t="s">
        <v>65</v>
      </c>
      <c r="F7168" s="1" t="s">
        <v>1130</v>
      </c>
      <c r="G7168" s="1" t="s">
        <v>1131</v>
      </c>
    </row>
    <row r="7169" spans="1:7" x14ac:dyDescent="0.25">
      <c r="A7169" s="1">
        <v>26333016</v>
      </c>
      <c r="B7169" s="1" t="s">
        <v>18329</v>
      </c>
      <c r="C7169" s="1" t="s">
        <v>18330</v>
      </c>
      <c r="D7169" s="1" t="s">
        <v>18331</v>
      </c>
      <c r="E7169" s="1" t="s">
        <v>65</v>
      </c>
      <c r="F7169" s="1" t="s">
        <v>1130</v>
      </c>
      <c r="G7169" s="1" t="s">
        <v>1131</v>
      </c>
    </row>
    <row r="7170" spans="1:7" x14ac:dyDescent="0.25">
      <c r="A7170" s="1">
        <v>26333017</v>
      </c>
      <c r="B7170" s="1" t="s">
        <v>18332</v>
      </c>
      <c r="C7170" s="1" t="s">
        <v>18333</v>
      </c>
      <c r="D7170" s="1" t="s">
        <v>18334</v>
      </c>
      <c r="E7170" s="1" t="s">
        <v>65</v>
      </c>
      <c r="F7170" s="1" t="s">
        <v>1130</v>
      </c>
      <c r="G7170" s="1" t="s">
        <v>1131</v>
      </c>
    </row>
    <row r="7171" spans="1:7" x14ac:dyDescent="0.25">
      <c r="A7171" s="1">
        <v>26340003</v>
      </c>
      <c r="B7171" s="1" t="s">
        <v>18335</v>
      </c>
      <c r="C7171" s="1" t="s">
        <v>18336</v>
      </c>
      <c r="D7171" s="1" t="s">
        <v>18337</v>
      </c>
      <c r="E7171" s="1" t="s">
        <v>65</v>
      </c>
      <c r="F7171" s="1" t="s">
        <v>17284</v>
      </c>
      <c r="G7171" s="1" t="s">
        <v>17285</v>
      </c>
    </row>
    <row r="7172" spans="1:7" x14ac:dyDescent="0.25">
      <c r="A7172" s="1">
        <v>26340004</v>
      </c>
      <c r="B7172" s="1" t="s">
        <v>18338</v>
      </c>
      <c r="C7172" s="1" t="s">
        <v>18339</v>
      </c>
      <c r="D7172" s="1" t="s">
        <v>18340</v>
      </c>
      <c r="E7172" s="1" t="s">
        <v>66</v>
      </c>
      <c r="F7172" s="1" t="s">
        <v>17284</v>
      </c>
      <c r="G7172" s="1" t="s">
        <v>17285</v>
      </c>
    </row>
    <row r="7173" spans="1:7" x14ac:dyDescent="0.25">
      <c r="A7173" s="1">
        <v>26340005</v>
      </c>
      <c r="B7173" s="1" t="s">
        <v>18341</v>
      </c>
      <c r="C7173" s="1" t="s">
        <v>18342</v>
      </c>
      <c r="D7173" s="1" t="s">
        <v>18343</v>
      </c>
      <c r="E7173" s="1" t="s">
        <v>66</v>
      </c>
      <c r="F7173" s="1" t="s">
        <v>17284</v>
      </c>
      <c r="G7173" s="1" t="s">
        <v>17285</v>
      </c>
    </row>
    <row r="7174" spans="1:7" x14ac:dyDescent="0.25">
      <c r="A7174" s="1">
        <v>26340019</v>
      </c>
      <c r="B7174" s="1" t="s">
        <v>18344</v>
      </c>
      <c r="C7174" s="1" t="s">
        <v>18345</v>
      </c>
      <c r="D7174" s="1" t="s">
        <v>18346</v>
      </c>
      <c r="E7174" s="1" t="s">
        <v>66</v>
      </c>
      <c r="F7174" s="1" t="s">
        <v>17284</v>
      </c>
      <c r="G7174" s="1" t="s">
        <v>17285</v>
      </c>
    </row>
    <row r="7175" spans="1:7" x14ac:dyDescent="0.25">
      <c r="A7175" s="1">
        <v>26340021</v>
      </c>
      <c r="B7175" s="1" t="s">
        <v>18347</v>
      </c>
      <c r="C7175" s="1" t="s">
        <v>18348</v>
      </c>
      <c r="D7175" s="1" t="s">
        <v>18349</v>
      </c>
      <c r="E7175" s="1" t="s">
        <v>66</v>
      </c>
      <c r="F7175" s="1" t="s">
        <v>17284</v>
      </c>
      <c r="G7175" s="1" t="s">
        <v>17285</v>
      </c>
    </row>
    <row r="7176" spans="1:7" x14ac:dyDescent="0.25">
      <c r="A7176" s="1">
        <v>26340022</v>
      </c>
      <c r="B7176" s="1" t="s">
        <v>18350</v>
      </c>
      <c r="C7176" s="1" t="s">
        <v>18351</v>
      </c>
      <c r="D7176" s="1" t="s">
        <v>18352</v>
      </c>
      <c r="E7176" s="1" t="s">
        <v>66</v>
      </c>
      <c r="F7176" s="1" t="s">
        <v>17284</v>
      </c>
      <c r="G7176" s="1" t="s">
        <v>17285</v>
      </c>
    </row>
    <row r="7177" spans="1:7" x14ac:dyDescent="0.25">
      <c r="A7177" s="1">
        <v>26342000</v>
      </c>
      <c r="B7177" s="1" t="s">
        <v>18353</v>
      </c>
      <c r="C7177" s="1" t="s">
        <v>18354</v>
      </c>
      <c r="D7177" s="1" t="s">
        <v>18355</v>
      </c>
      <c r="E7177" s="1" t="s">
        <v>66</v>
      </c>
      <c r="F7177" s="1" t="s">
        <v>18356</v>
      </c>
      <c r="G7177" s="1" t="s">
        <v>18357</v>
      </c>
    </row>
    <row r="7178" spans="1:7" x14ac:dyDescent="0.25">
      <c r="A7178" s="1">
        <v>26342013</v>
      </c>
      <c r="B7178" s="1" t="s">
        <v>18358</v>
      </c>
      <c r="C7178" s="1" t="s">
        <v>18359</v>
      </c>
      <c r="D7178" s="1" t="s">
        <v>18360</v>
      </c>
      <c r="E7178" s="1" t="s">
        <v>65</v>
      </c>
      <c r="F7178" s="1" t="s">
        <v>10216</v>
      </c>
      <c r="G7178" s="1" t="s">
        <v>10217</v>
      </c>
    </row>
    <row r="7179" spans="1:7" x14ac:dyDescent="0.25">
      <c r="A7179" s="1">
        <v>26342014</v>
      </c>
      <c r="B7179" s="1" t="s">
        <v>18361</v>
      </c>
      <c r="C7179" s="1" t="s">
        <v>18362</v>
      </c>
      <c r="D7179" s="1" t="s">
        <v>18363</v>
      </c>
      <c r="E7179" s="1" t="s">
        <v>65</v>
      </c>
      <c r="F7179" s="1" t="s">
        <v>10216</v>
      </c>
      <c r="G7179" s="1" t="s">
        <v>10217</v>
      </c>
    </row>
    <row r="7180" spans="1:7" x14ac:dyDescent="0.25">
      <c r="A7180" s="1">
        <v>26342015</v>
      </c>
      <c r="B7180" s="1" t="s">
        <v>18364</v>
      </c>
      <c r="C7180" s="1" t="s">
        <v>18365</v>
      </c>
      <c r="D7180" s="1" t="s">
        <v>18366</v>
      </c>
      <c r="E7180" s="1" t="s">
        <v>65</v>
      </c>
      <c r="F7180" s="1" t="s">
        <v>10216</v>
      </c>
      <c r="G7180" s="1" t="s">
        <v>10217</v>
      </c>
    </row>
    <row r="7181" spans="1:7" x14ac:dyDescent="0.25">
      <c r="A7181" s="1">
        <v>26342016</v>
      </c>
      <c r="B7181" s="1" t="s">
        <v>18367</v>
      </c>
      <c r="C7181" s="1" t="s">
        <v>18368</v>
      </c>
      <c r="D7181" s="1" t="s">
        <v>18369</v>
      </c>
      <c r="E7181" s="1" t="s">
        <v>65</v>
      </c>
      <c r="F7181" s="1" t="s">
        <v>10216</v>
      </c>
      <c r="G7181" s="1" t="s">
        <v>10217</v>
      </c>
    </row>
    <row r="7182" spans="1:7" x14ac:dyDescent="0.25">
      <c r="A7182" s="1">
        <v>26342017</v>
      </c>
      <c r="B7182" s="1" t="s">
        <v>18370</v>
      </c>
      <c r="C7182" s="1" t="s">
        <v>18371</v>
      </c>
      <c r="D7182" s="1" t="s">
        <v>18372</v>
      </c>
      <c r="E7182" s="1" t="s">
        <v>66</v>
      </c>
      <c r="F7182" s="1" t="s">
        <v>10216</v>
      </c>
      <c r="G7182" s="1" t="s">
        <v>10217</v>
      </c>
    </row>
    <row r="7183" spans="1:7" x14ac:dyDescent="0.25">
      <c r="A7183" s="1">
        <v>26342018</v>
      </c>
      <c r="B7183" s="1" t="s">
        <v>18373</v>
      </c>
      <c r="C7183" s="1" t="s">
        <v>18374</v>
      </c>
      <c r="D7183" s="1" t="s">
        <v>18375</v>
      </c>
      <c r="E7183" s="1" t="s">
        <v>66</v>
      </c>
      <c r="F7183" s="1" t="s">
        <v>10216</v>
      </c>
      <c r="G7183" s="1" t="s">
        <v>10217</v>
      </c>
    </row>
    <row r="7184" spans="1:7" x14ac:dyDescent="0.25">
      <c r="A7184" s="1">
        <v>26350005</v>
      </c>
      <c r="B7184" s="1" t="s">
        <v>18376</v>
      </c>
      <c r="C7184" s="1" t="s">
        <v>18377</v>
      </c>
      <c r="D7184" s="1" t="s">
        <v>18378</v>
      </c>
      <c r="E7184" s="1" t="s">
        <v>65</v>
      </c>
      <c r="F7184" s="1" t="s">
        <v>503</v>
      </c>
      <c r="G7184" s="1" t="s">
        <v>504</v>
      </c>
    </row>
    <row r="7185" spans="1:7" x14ac:dyDescent="0.25">
      <c r="A7185" s="1">
        <v>26350006</v>
      </c>
      <c r="B7185" s="1" t="s">
        <v>18379</v>
      </c>
      <c r="C7185" s="1" t="s">
        <v>18380</v>
      </c>
      <c r="D7185" s="1" t="s">
        <v>18381</v>
      </c>
      <c r="E7185" s="1" t="s">
        <v>65</v>
      </c>
      <c r="F7185" s="1" t="s">
        <v>503</v>
      </c>
      <c r="G7185" s="1" t="s">
        <v>504</v>
      </c>
    </row>
    <row r="7186" spans="1:7" x14ac:dyDescent="0.25">
      <c r="A7186" s="1">
        <v>26350007</v>
      </c>
      <c r="B7186" s="1" t="s">
        <v>18382</v>
      </c>
      <c r="C7186" s="1" t="s">
        <v>18383</v>
      </c>
      <c r="D7186" s="1" t="s">
        <v>18384</v>
      </c>
      <c r="E7186" s="1" t="s">
        <v>65</v>
      </c>
      <c r="F7186" s="1" t="s">
        <v>503</v>
      </c>
      <c r="G7186" s="1" t="s">
        <v>504</v>
      </c>
    </row>
    <row r="7187" spans="1:7" x14ac:dyDescent="0.25">
      <c r="A7187" s="1">
        <v>26350013</v>
      </c>
      <c r="B7187" s="1" t="s">
        <v>18385</v>
      </c>
      <c r="C7187" s="1" t="s">
        <v>18386</v>
      </c>
      <c r="D7187" s="1" t="s">
        <v>18387</v>
      </c>
      <c r="E7187" s="1" t="s">
        <v>65</v>
      </c>
      <c r="F7187" s="1" t="s">
        <v>503</v>
      </c>
      <c r="G7187" s="1" t="s">
        <v>504</v>
      </c>
    </row>
    <row r="7188" spans="1:7" x14ac:dyDescent="0.25">
      <c r="A7188" s="1">
        <v>26350015</v>
      </c>
      <c r="B7188" s="1" t="s">
        <v>18388</v>
      </c>
      <c r="C7188" s="1" t="s">
        <v>18389</v>
      </c>
      <c r="D7188" s="1" t="s">
        <v>18390</v>
      </c>
      <c r="E7188" s="1" t="s">
        <v>65</v>
      </c>
      <c r="F7188" s="1" t="s">
        <v>503</v>
      </c>
      <c r="G7188" s="1" t="s">
        <v>504</v>
      </c>
    </row>
    <row r="7189" spans="1:7" x14ac:dyDescent="0.25">
      <c r="A7189" s="1">
        <v>26350023</v>
      </c>
      <c r="B7189" s="1" t="s">
        <v>18391</v>
      </c>
      <c r="C7189" s="1" t="s">
        <v>18392</v>
      </c>
      <c r="D7189" s="1" t="s">
        <v>18393</v>
      </c>
      <c r="E7189" s="1" t="s">
        <v>66</v>
      </c>
      <c r="F7189" s="1" t="s">
        <v>503</v>
      </c>
      <c r="G7189" s="1" t="s">
        <v>504</v>
      </c>
    </row>
    <row r="7190" spans="1:7" x14ac:dyDescent="0.25">
      <c r="A7190" s="1">
        <v>26350024</v>
      </c>
      <c r="B7190" s="1" t="s">
        <v>18394</v>
      </c>
      <c r="C7190" s="1" t="s">
        <v>18395</v>
      </c>
      <c r="D7190" s="1" t="s">
        <v>18396</v>
      </c>
      <c r="E7190" s="1" t="s">
        <v>66</v>
      </c>
      <c r="F7190" s="1" t="s">
        <v>503</v>
      </c>
      <c r="G7190" s="1" t="s">
        <v>504</v>
      </c>
    </row>
    <row r="7191" spans="1:7" x14ac:dyDescent="0.25">
      <c r="A7191" s="1">
        <v>26350025</v>
      </c>
      <c r="B7191" s="1" t="s">
        <v>18397</v>
      </c>
      <c r="C7191" s="1" t="s">
        <v>18398</v>
      </c>
      <c r="D7191" s="1" t="s">
        <v>18399</v>
      </c>
      <c r="E7191" s="1" t="s">
        <v>66</v>
      </c>
      <c r="F7191" s="1" t="s">
        <v>503</v>
      </c>
      <c r="G7191" s="1" t="s">
        <v>504</v>
      </c>
    </row>
    <row r="7192" spans="1:7" x14ac:dyDescent="0.25">
      <c r="A7192" s="1">
        <v>26350026</v>
      </c>
      <c r="B7192" s="1" t="s">
        <v>18400</v>
      </c>
      <c r="C7192" s="1" t="s">
        <v>18401</v>
      </c>
      <c r="D7192" s="1" t="s">
        <v>18402</v>
      </c>
      <c r="E7192" s="1" t="s">
        <v>66</v>
      </c>
      <c r="F7192" s="1" t="s">
        <v>503</v>
      </c>
      <c r="G7192" s="1" t="s">
        <v>504</v>
      </c>
    </row>
    <row r="7193" spans="1:7" x14ac:dyDescent="0.25">
      <c r="A7193" s="1">
        <v>26350027</v>
      </c>
      <c r="B7193" s="1" t="s">
        <v>18403</v>
      </c>
      <c r="C7193" s="1" t="s">
        <v>18404</v>
      </c>
      <c r="D7193" s="1" t="s">
        <v>18405</v>
      </c>
      <c r="E7193" s="1" t="s">
        <v>66</v>
      </c>
      <c r="F7193" s="1" t="s">
        <v>503</v>
      </c>
      <c r="G7193" s="1" t="s">
        <v>504</v>
      </c>
    </row>
    <row r="7194" spans="1:7" x14ac:dyDescent="0.25">
      <c r="A7194" s="1">
        <v>26350046</v>
      </c>
      <c r="B7194" s="1" t="s">
        <v>18406</v>
      </c>
      <c r="C7194" s="1" t="s">
        <v>18407</v>
      </c>
      <c r="D7194" s="1" t="s">
        <v>18408</v>
      </c>
      <c r="E7194" s="1" t="s">
        <v>65</v>
      </c>
      <c r="F7194" s="1" t="s">
        <v>503</v>
      </c>
      <c r="G7194" s="1" t="s">
        <v>504</v>
      </c>
    </row>
    <row r="7195" spans="1:7" x14ac:dyDescent="0.25">
      <c r="A7195" s="1">
        <v>26352006</v>
      </c>
      <c r="B7195" s="1" t="s">
        <v>18409</v>
      </c>
      <c r="C7195" s="1" t="s">
        <v>18410</v>
      </c>
      <c r="D7195" s="1" t="s">
        <v>18411</v>
      </c>
      <c r="E7195" s="1" t="s">
        <v>65</v>
      </c>
      <c r="F7195" s="1" t="s">
        <v>2507</v>
      </c>
      <c r="G7195" s="1" t="s">
        <v>2508</v>
      </c>
    </row>
    <row r="7196" spans="1:7" x14ac:dyDescent="0.25">
      <c r="A7196" s="1">
        <v>26352007</v>
      </c>
      <c r="B7196" s="1" t="s">
        <v>18412</v>
      </c>
      <c r="C7196" s="1" t="s">
        <v>18413</v>
      </c>
      <c r="D7196" s="1" t="s">
        <v>18414</v>
      </c>
      <c r="E7196" s="1" t="s">
        <v>65</v>
      </c>
      <c r="F7196" s="1" t="s">
        <v>2507</v>
      </c>
      <c r="G7196" s="1" t="s">
        <v>2508</v>
      </c>
    </row>
    <row r="7197" spans="1:7" x14ac:dyDescent="0.25">
      <c r="A7197" s="1">
        <v>26352008</v>
      </c>
      <c r="B7197" s="1" t="s">
        <v>18415</v>
      </c>
      <c r="C7197" s="1" t="s">
        <v>18416</v>
      </c>
      <c r="D7197" s="1" t="s">
        <v>18417</v>
      </c>
      <c r="E7197" s="1" t="s">
        <v>65</v>
      </c>
      <c r="F7197" s="1" t="s">
        <v>2507</v>
      </c>
      <c r="G7197" s="1" t="s">
        <v>2508</v>
      </c>
    </row>
    <row r="7198" spans="1:7" x14ac:dyDescent="0.25">
      <c r="A7198" s="1">
        <v>26352009</v>
      </c>
      <c r="B7198" s="1" t="s">
        <v>18418</v>
      </c>
      <c r="C7198" s="1" t="s">
        <v>18419</v>
      </c>
      <c r="D7198" s="1" t="s">
        <v>18420</v>
      </c>
      <c r="E7198" s="1" t="s">
        <v>65</v>
      </c>
      <c r="F7198" s="1" t="s">
        <v>2507</v>
      </c>
      <c r="G7198" s="1" t="s">
        <v>2508</v>
      </c>
    </row>
    <row r="7199" spans="1:7" x14ac:dyDescent="0.25">
      <c r="A7199" s="1">
        <v>26352010</v>
      </c>
      <c r="B7199" s="1" t="s">
        <v>18421</v>
      </c>
      <c r="C7199" s="1" t="s">
        <v>18422</v>
      </c>
      <c r="D7199" s="1" t="s">
        <v>18423</v>
      </c>
      <c r="E7199" s="1" t="s">
        <v>65</v>
      </c>
      <c r="F7199" s="1" t="s">
        <v>2507</v>
      </c>
      <c r="G7199" s="1" t="s">
        <v>2508</v>
      </c>
    </row>
    <row r="7200" spans="1:7" x14ac:dyDescent="0.25">
      <c r="A7200" s="1">
        <v>26352011</v>
      </c>
      <c r="B7200" s="1" t="s">
        <v>18424</v>
      </c>
      <c r="C7200" s="1" t="s">
        <v>18425</v>
      </c>
      <c r="D7200" s="1" t="s">
        <v>18426</v>
      </c>
      <c r="E7200" s="1" t="s">
        <v>65</v>
      </c>
      <c r="F7200" s="1" t="s">
        <v>2507</v>
      </c>
      <c r="G7200" s="1" t="s">
        <v>2508</v>
      </c>
    </row>
    <row r="7201" spans="1:7" x14ac:dyDescent="0.25">
      <c r="A7201" s="1">
        <v>26370001</v>
      </c>
      <c r="B7201" s="1" t="s">
        <v>18427</v>
      </c>
      <c r="C7201" s="1" t="s">
        <v>18428</v>
      </c>
      <c r="D7201" s="1" t="s">
        <v>18429</v>
      </c>
      <c r="E7201" s="1" t="s">
        <v>66</v>
      </c>
      <c r="F7201" s="1" t="s">
        <v>17409</v>
      </c>
      <c r="G7201" s="1" t="s">
        <v>17410</v>
      </c>
    </row>
    <row r="7202" spans="1:7" x14ac:dyDescent="0.25">
      <c r="A7202" s="1">
        <v>26370014</v>
      </c>
      <c r="B7202" s="1" t="s">
        <v>18430</v>
      </c>
      <c r="C7202" s="1" t="s">
        <v>18431</v>
      </c>
      <c r="D7202" s="1" t="s">
        <v>18432</v>
      </c>
      <c r="E7202" s="1" t="s">
        <v>65</v>
      </c>
      <c r="F7202" s="1" t="s">
        <v>1344</v>
      </c>
      <c r="G7202" s="1" t="s">
        <v>1345</v>
      </c>
    </row>
    <row r="7203" spans="1:7" x14ac:dyDescent="0.25">
      <c r="A7203" s="1">
        <v>26370029</v>
      </c>
      <c r="B7203" s="1" t="s">
        <v>18433</v>
      </c>
      <c r="C7203" s="1" t="s">
        <v>18434</v>
      </c>
      <c r="D7203" s="1" t="s">
        <v>18435</v>
      </c>
      <c r="E7203" s="1" t="s">
        <v>66</v>
      </c>
      <c r="F7203" s="1" t="s">
        <v>17409</v>
      </c>
      <c r="G7203" s="1" t="s">
        <v>17410</v>
      </c>
    </row>
    <row r="7204" spans="1:7" x14ac:dyDescent="0.25">
      <c r="A7204" s="1">
        <v>26370039</v>
      </c>
      <c r="B7204" s="1" t="s">
        <v>18436</v>
      </c>
      <c r="C7204" s="1" t="s">
        <v>18437</v>
      </c>
      <c r="D7204" s="1" t="s">
        <v>18438</v>
      </c>
      <c r="E7204" s="1" t="s">
        <v>66</v>
      </c>
      <c r="F7204" s="1" t="s">
        <v>1344</v>
      </c>
      <c r="G7204" s="1" t="s">
        <v>1345</v>
      </c>
    </row>
    <row r="7205" spans="1:7" x14ac:dyDescent="0.25">
      <c r="A7205" s="1">
        <v>26370040</v>
      </c>
      <c r="B7205" s="1" t="s">
        <v>18439</v>
      </c>
      <c r="C7205" s="1" t="s">
        <v>18440</v>
      </c>
      <c r="D7205" s="1" t="s">
        <v>18441</v>
      </c>
      <c r="E7205" s="1" t="s">
        <v>65</v>
      </c>
      <c r="F7205" s="1" t="s">
        <v>1344</v>
      </c>
      <c r="G7205" s="1" t="s">
        <v>1345</v>
      </c>
    </row>
    <row r="7206" spans="1:7" x14ac:dyDescent="0.25">
      <c r="A7206" s="1">
        <v>26370041</v>
      </c>
      <c r="B7206" s="1" t="s">
        <v>18442</v>
      </c>
      <c r="C7206" s="1" t="s">
        <v>18443</v>
      </c>
      <c r="D7206" s="1" t="s">
        <v>18444</v>
      </c>
      <c r="E7206" s="1" t="s">
        <v>66</v>
      </c>
      <c r="F7206" s="1" t="s">
        <v>1344</v>
      </c>
      <c r="G7206" s="1" t="s">
        <v>1345</v>
      </c>
    </row>
    <row r="7207" spans="1:7" x14ac:dyDescent="0.25">
      <c r="A7207" s="1">
        <v>26370042</v>
      </c>
      <c r="B7207" s="1" t="s">
        <v>18445</v>
      </c>
      <c r="C7207" s="1" t="s">
        <v>18446</v>
      </c>
      <c r="D7207" s="1" t="s">
        <v>18447</v>
      </c>
      <c r="E7207" s="1" t="s">
        <v>65</v>
      </c>
      <c r="F7207" s="1" t="s">
        <v>1344</v>
      </c>
      <c r="G7207" s="1" t="s">
        <v>1345</v>
      </c>
    </row>
    <row r="7208" spans="1:7" x14ac:dyDescent="0.25">
      <c r="A7208" s="1">
        <v>26370065</v>
      </c>
      <c r="B7208" s="1" t="s">
        <v>18448</v>
      </c>
      <c r="C7208" s="1" t="s">
        <v>18449</v>
      </c>
      <c r="D7208" s="1" t="s">
        <v>18450</v>
      </c>
      <c r="E7208" s="1" t="s">
        <v>66</v>
      </c>
      <c r="F7208" s="1" t="s">
        <v>1344</v>
      </c>
      <c r="G7208" s="1" t="s">
        <v>1345</v>
      </c>
    </row>
    <row r="7209" spans="1:7" x14ac:dyDescent="0.25">
      <c r="A7209" s="1">
        <v>26370076</v>
      </c>
      <c r="B7209" s="1" t="s">
        <v>18451</v>
      </c>
      <c r="C7209" s="1" t="s">
        <v>18452</v>
      </c>
      <c r="D7209" s="1" t="s">
        <v>18453</v>
      </c>
      <c r="E7209" s="1" t="s">
        <v>65</v>
      </c>
      <c r="F7209" s="1" t="s">
        <v>1344</v>
      </c>
      <c r="G7209" s="1" t="s">
        <v>1345</v>
      </c>
    </row>
    <row r="7210" spans="1:7" x14ac:dyDescent="0.25">
      <c r="A7210" s="1">
        <v>26370082</v>
      </c>
      <c r="B7210" s="1" t="s">
        <v>18454</v>
      </c>
      <c r="C7210" s="1" t="s">
        <v>18455</v>
      </c>
      <c r="D7210" s="1" t="s">
        <v>18456</v>
      </c>
      <c r="E7210" s="1" t="s">
        <v>65</v>
      </c>
      <c r="F7210" s="1" t="s">
        <v>1067</v>
      </c>
      <c r="G7210" s="1" t="s">
        <v>1068</v>
      </c>
    </row>
    <row r="7211" spans="1:7" x14ac:dyDescent="0.25">
      <c r="A7211" s="1">
        <v>26370083</v>
      </c>
      <c r="B7211" s="1" t="s">
        <v>18457</v>
      </c>
      <c r="C7211" s="1" t="s">
        <v>18458</v>
      </c>
      <c r="D7211" s="1" t="s">
        <v>18459</v>
      </c>
      <c r="E7211" s="1" t="s">
        <v>65</v>
      </c>
      <c r="F7211" s="1" t="s">
        <v>1067</v>
      </c>
      <c r="G7211" s="1" t="s">
        <v>1068</v>
      </c>
    </row>
    <row r="7212" spans="1:7" x14ac:dyDescent="0.25">
      <c r="A7212" s="1">
        <v>26370099</v>
      </c>
      <c r="B7212" s="1" t="s">
        <v>18460</v>
      </c>
      <c r="C7212" s="1" t="s">
        <v>18461</v>
      </c>
      <c r="D7212" s="1" t="s">
        <v>18462</v>
      </c>
      <c r="E7212" s="1" t="s">
        <v>65</v>
      </c>
      <c r="F7212" s="1" t="s">
        <v>1544</v>
      </c>
      <c r="G7212" s="1" t="s">
        <v>1545</v>
      </c>
    </row>
    <row r="7213" spans="1:7" x14ac:dyDescent="0.25">
      <c r="A7213" s="1">
        <v>26370100</v>
      </c>
      <c r="B7213" s="1" t="s">
        <v>18463</v>
      </c>
      <c r="C7213" s="1" t="s">
        <v>18464</v>
      </c>
      <c r="D7213" s="1" t="s">
        <v>18465</v>
      </c>
      <c r="E7213" s="1" t="s">
        <v>65</v>
      </c>
      <c r="F7213" s="1" t="s">
        <v>1544</v>
      </c>
      <c r="G7213" s="1" t="s">
        <v>1545</v>
      </c>
    </row>
    <row r="7214" spans="1:7" x14ac:dyDescent="0.25">
      <c r="A7214" s="1">
        <v>26370102</v>
      </c>
      <c r="B7214" s="1" t="s">
        <v>18466</v>
      </c>
      <c r="C7214" s="1" t="s">
        <v>18467</v>
      </c>
      <c r="D7214" s="1" t="s">
        <v>18468</v>
      </c>
      <c r="E7214" s="1" t="s">
        <v>65</v>
      </c>
      <c r="F7214" s="1" t="s">
        <v>1544</v>
      </c>
      <c r="G7214" s="1" t="s">
        <v>1545</v>
      </c>
    </row>
    <row r="7215" spans="1:7" x14ac:dyDescent="0.25">
      <c r="A7215" s="1">
        <v>26370103</v>
      </c>
      <c r="B7215" s="1" t="s">
        <v>18469</v>
      </c>
      <c r="C7215" s="1" t="s">
        <v>18470</v>
      </c>
      <c r="D7215" s="1" t="s">
        <v>18471</v>
      </c>
      <c r="E7215" s="1" t="s">
        <v>65</v>
      </c>
      <c r="F7215" s="1" t="s">
        <v>1544</v>
      </c>
      <c r="G7215" s="1" t="s">
        <v>1545</v>
      </c>
    </row>
    <row r="7216" spans="1:7" x14ac:dyDescent="0.25">
      <c r="A7216" s="1">
        <v>26370104</v>
      </c>
      <c r="B7216" s="1" t="s">
        <v>18472</v>
      </c>
      <c r="C7216" s="1" t="s">
        <v>18473</v>
      </c>
      <c r="D7216" s="1" t="s">
        <v>18474</v>
      </c>
      <c r="E7216" s="1" t="s">
        <v>65</v>
      </c>
      <c r="F7216" s="1" t="s">
        <v>1544</v>
      </c>
      <c r="G7216" s="1" t="s">
        <v>1545</v>
      </c>
    </row>
    <row r="7217" spans="1:7" x14ac:dyDescent="0.25">
      <c r="A7217" s="1">
        <v>26370110</v>
      </c>
      <c r="B7217" s="1" t="s">
        <v>18475</v>
      </c>
      <c r="C7217" s="1" t="s">
        <v>18476</v>
      </c>
      <c r="D7217" s="1" t="s">
        <v>18477</v>
      </c>
      <c r="E7217" s="1" t="s">
        <v>65</v>
      </c>
      <c r="F7217" s="1" t="s">
        <v>1067</v>
      </c>
      <c r="G7217" s="1" t="s">
        <v>1068</v>
      </c>
    </row>
    <row r="7218" spans="1:7" x14ac:dyDescent="0.25">
      <c r="A7218" s="1">
        <v>26372008</v>
      </c>
      <c r="B7218" s="1" t="s">
        <v>18478</v>
      </c>
      <c r="C7218" s="1" t="s">
        <v>18479</v>
      </c>
      <c r="D7218" s="1" t="s">
        <v>18480</v>
      </c>
      <c r="E7218" s="1" t="s">
        <v>65</v>
      </c>
      <c r="F7218" s="1" t="s">
        <v>5899</v>
      </c>
      <c r="G7218" s="1" t="s">
        <v>5900</v>
      </c>
    </row>
    <row r="7219" spans="1:7" x14ac:dyDescent="0.25">
      <c r="A7219" s="1">
        <v>26372009</v>
      </c>
      <c r="B7219" s="1" t="s">
        <v>18481</v>
      </c>
      <c r="C7219" s="1" t="s">
        <v>18482</v>
      </c>
      <c r="D7219" s="1" t="s">
        <v>18483</v>
      </c>
      <c r="E7219" s="1" t="s">
        <v>65</v>
      </c>
      <c r="F7219" s="1" t="s">
        <v>5899</v>
      </c>
      <c r="G7219" s="1" t="s">
        <v>5900</v>
      </c>
    </row>
    <row r="7220" spans="1:7" x14ac:dyDescent="0.25">
      <c r="A7220" s="1">
        <v>26372010</v>
      </c>
      <c r="B7220" s="1" t="s">
        <v>18484</v>
      </c>
      <c r="C7220" s="1" t="s">
        <v>18485</v>
      </c>
      <c r="D7220" s="1" t="s">
        <v>18486</v>
      </c>
      <c r="E7220" s="1" t="s">
        <v>65</v>
      </c>
      <c r="F7220" s="1" t="s">
        <v>5899</v>
      </c>
      <c r="G7220" s="1" t="s">
        <v>5900</v>
      </c>
    </row>
    <row r="7221" spans="1:7" x14ac:dyDescent="0.25">
      <c r="A7221" s="1">
        <v>26372011</v>
      </c>
      <c r="B7221" s="1" t="s">
        <v>18487</v>
      </c>
      <c r="C7221" s="1" t="s">
        <v>18488</v>
      </c>
      <c r="D7221" s="1" t="s">
        <v>18489</v>
      </c>
      <c r="E7221" s="1" t="s">
        <v>65</v>
      </c>
      <c r="F7221" s="1" t="s">
        <v>5899</v>
      </c>
      <c r="G7221" s="1" t="s">
        <v>5900</v>
      </c>
    </row>
    <row r="7222" spans="1:7" x14ac:dyDescent="0.25">
      <c r="A7222" s="1">
        <v>26372012</v>
      </c>
      <c r="B7222" s="1" t="s">
        <v>18490</v>
      </c>
      <c r="C7222" s="1" t="s">
        <v>18491</v>
      </c>
      <c r="D7222" s="1" t="s">
        <v>18492</v>
      </c>
      <c r="E7222" s="1" t="s">
        <v>65</v>
      </c>
      <c r="F7222" s="1" t="s">
        <v>5899</v>
      </c>
      <c r="G7222" s="1" t="s">
        <v>5900</v>
      </c>
    </row>
    <row r="7223" spans="1:7" x14ac:dyDescent="0.25">
      <c r="A7223" s="1">
        <v>26372013</v>
      </c>
      <c r="B7223" s="1" t="s">
        <v>18493</v>
      </c>
      <c r="C7223" s="1" t="s">
        <v>18494</v>
      </c>
      <c r="D7223" s="1" t="s">
        <v>18495</v>
      </c>
      <c r="E7223" s="1" t="s">
        <v>65</v>
      </c>
      <c r="F7223" s="1" t="s">
        <v>5899</v>
      </c>
      <c r="G7223" s="1" t="s">
        <v>5900</v>
      </c>
    </row>
    <row r="7224" spans="1:7" x14ac:dyDescent="0.25">
      <c r="A7224" s="1">
        <v>26373000</v>
      </c>
      <c r="B7224" s="1" t="s">
        <v>18496</v>
      </c>
      <c r="C7224" s="1" t="s">
        <v>18497</v>
      </c>
      <c r="D7224" s="1" t="s">
        <v>18498</v>
      </c>
      <c r="E7224" s="1" t="s">
        <v>66</v>
      </c>
      <c r="F7224" s="1" t="s">
        <v>15600</v>
      </c>
      <c r="G7224" s="1" t="s">
        <v>15601</v>
      </c>
    </row>
    <row r="7225" spans="1:7" x14ac:dyDescent="0.25">
      <c r="A7225" s="1">
        <v>26373001</v>
      </c>
      <c r="B7225" s="1" t="s">
        <v>18499</v>
      </c>
      <c r="C7225" s="1" t="s">
        <v>18500</v>
      </c>
      <c r="D7225" s="1" t="s">
        <v>18501</v>
      </c>
      <c r="E7225" s="1" t="s">
        <v>66</v>
      </c>
      <c r="F7225" s="1" t="s">
        <v>15600</v>
      </c>
      <c r="G7225" s="1" t="s">
        <v>15601</v>
      </c>
    </row>
    <row r="7226" spans="1:7" x14ac:dyDescent="0.25">
      <c r="A7226" s="1">
        <v>26375002</v>
      </c>
      <c r="B7226" s="1" t="s">
        <v>18502</v>
      </c>
      <c r="C7226" s="1" t="s">
        <v>18503</v>
      </c>
      <c r="D7226" s="1" t="s">
        <v>18504</v>
      </c>
      <c r="E7226" s="1" t="s">
        <v>66</v>
      </c>
      <c r="F7226" s="1" t="s">
        <v>18505</v>
      </c>
      <c r="G7226" s="1" t="s">
        <v>18506</v>
      </c>
    </row>
    <row r="7227" spans="1:7" x14ac:dyDescent="0.25">
      <c r="A7227" s="1">
        <v>26380003</v>
      </c>
      <c r="B7227" s="1" t="s">
        <v>18507</v>
      </c>
      <c r="C7227" s="1" t="s">
        <v>18508</v>
      </c>
      <c r="D7227" s="1" t="s">
        <v>18509</v>
      </c>
      <c r="E7227" s="1" t="s">
        <v>65</v>
      </c>
      <c r="F7227" s="1" t="s">
        <v>18126</v>
      </c>
      <c r="G7227" s="1" t="s">
        <v>18127</v>
      </c>
    </row>
    <row r="7228" spans="1:7" x14ac:dyDescent="0.25">
      <c r="A7228" s="1">
        <v>26380005</v>
      </c>
      <c r="B7228" s="1" t="s">
        <v>18510</v>
      </c>
      <c r="C7228" s="1" t="s">
        <v>18511</v>
      </c>
      <c r="D7228" s="1" t="s">
        <v>18512</v>
      </c>
      <c r="E7228" s="1" t="s">
        <v>65</v>
      </c>
      <c r="F7228" s="1" t="s">
        <v>18126</v>
      </c>
      <c r="G7228" s="1" t="s">
        <v>18127</v>
      </c>
    </row>
    <row r="7229" spans="1:7" x14ac:dyDescent="0.25">
      <c r="A7229" s="1">
        <v>26380006</v>
      </c>
      <c r="B7229" s="1" t="s">
        <v>18513</v>
      </c>
      <c r="C7229" s="1" t="s">
        <v>18514</v>
      </c>
      <c r="D7229" s="1" t="s">
        <v>18515</v>
      </c>
      <c r="E7229" s="1" t="s">
        <v>65</v>
      </c>
      <c r="F7229" s="1" t="s">
        <v>18126</v>
      </c>
      <c r="G7229" s="1" t="s">
        <v>18127</v>
      </c>
    </row>
    <row r="7230" spans="1:7" x14ac:dyDescent="0.25">
      <c r="A7230" s="1">
        <v>26380011</v>
      </c>
      <c r="B7230" s="1" t="s">
        <v>18516</v>
      </c>
      <c r="C7230" s="1" t="s">
        <v>18517</v>
      </c>
      <c r="D7230" s="1" t="s">
        <v>18518</v>
      </c>
      <c r="E7230" s="1" t="s">
        <v>65</v>
      </c>
      <c r="F7230" s="1" t="s">
        <v>10085</v>
      </c>
      <c r="G7230" s="1" t="s">
        <v>199</v>
      </c>
    </row>
    <row r="7231" spans="1:7" x14ac:dyDescent="0.25">
      <c r="A7231" s="1">
        <v>26380012</v>
      </c>
      <c r="B7231" s="1" t="s">
        <v>18519</v>
      </c>
      <c r="C7231" s="1" t="s">
        <v>18520</v>
      </c>
      <c r="D7231" s="1" t="s">
        <v>18521</v>
      </c>
      <c r="E7231" s="1" t="s">
        <v>65</v>
      </c>
      <c r="F7231" s="1" t="s">
        <v>18126</v>
      </c>
      <c r="G7231" s="1" t="s">
        <v>18127</v>
      </c>
    </row>
    <row r="7232" spans="1:7" x14ac:dyDescent="0.25">
      <c r="A7232" s="1">
        <v>26380014</v>
      </c>
      <c r="B7232" s="1" t="s">
        <v>18522</v>
      </c>
      <c r="C7232" s="1" t="s">
        <v>18523</v>
      </c>
      <c r="D7232" s="1" t="s">
        <v>18524</v>
      </c>
      <c r="E7232" s="1" t="s">
        <v>65</v>
      </c>
      <c r="F7232" s="1" t="s">
        <v>18126</v>
      </c>
      <c r="G7232" s="1" t="s">
        <v>18127</v>
      </c>
    </row>
    <row r="7233" spans="1:7" x14ac:dyDescent="0.25">
      <c r="A7233" s="1">
        <v>26380018</v>
      </c>
      <c r="B7233" s="1" t="s">
        <v>18525</v>
      </c>
      <c r="C7233" s="1" t="s">
        <v>18526</v>
      </c>
      <c r="D7233" s="1" t="s">
        <v>18527</v>
      </c>
      <c r="E7233" s="1" t="s">
        <v>66</v>
      </c>
      <c r="F7233" s="1" t="s">
        <v>18126</v>
      </c>
      <c r="G7233" s="1" t="s">
        <v>18127</v>
      </c>
    </row>
    <row r="7234" spans="1:7" x14ac:dyDescent="0.25">
      <c r="A7234" s="1">
        <v>26380019</v>
      </c>
      <c r="B7234" s="1" t="s">
        <v>18528</v>
      </c>
      <c r="C7234" s="1" t="s">
        <v>18529</v>
      </c>
      <c r="D7234" s="1" t="s">
        <v>18530</v>
      </c>
      <c r="E7234" s="1" t="s">
        <v>66</v>
      </c>
      <c r="F7234" s="1" t="s">
        <v>18126</v>
      </c>
      <c r="G7234" s="1" t="s">
        <v>18127</v>
      </c>
    </row>
    <row r="7235" spans="1:7" x14ac:dyDescent="0.25">
      <c r="A7235" s="1">
        <v>26380037</v>
      </c>
      <c r="B7235" s="1" t="s">
        <v>18531</v>
      </c>
      <c r="C7235" s="1" t="s">
        <v>18532</v>
      </c>
      <c r="D7235" s="1" t="s">
        <v>18533</v>
      </c>
      <c r="E7235" s="1" t="s">
        <v>65</v>
      </c>
      <c r="F7235" s="1" t="s">
        <v>18126</v>
      </c>
      <c r="G7235" s="1" t="s">
        <v>18127</v>
      </c>
    </row>
    <row r="7236" spans="1:7" x14ac:dyDescent="0.25">
      <c r="A7236" s="1">
        <v>26380038</v>
      </c>
      <c r="B7236" s="1" t="s">
        <v>18534</v>
      </c>
      <c r="C7236" s="1" t="s">
        <v>18535</v>
      </c>
      <c r="D7236" s="1" t="s">
        <v>18536</v>
      </c>
      <c r="E7236" s="1" t="s">
        <v>65</v>
      </c>
      <c r="F7236" s="1" t="s">
        <v>18126</v>
      </c>
      <c r="G7236" s="1" t="s">
        <v>18127</v>
      </c>
    </row>
    <row r="7237" spans="1:7" x14ac:dyDescent="0.25">
      <c r="A7237" s="1">
        <v>26381001</v>
      </c>
      <c r="B7237" s="1" t="s">
        <v>18537</v>
      </c>
      <c r="C7237" s="1" t="s">
        <v>18538</v>
      </c>
      <c r="D7237" s="1" t="s">
        <v>18539</v>
      </c>
      <c r="E7237" s="1" t="s">
        <v>65</v>
      </c>
      <c r="F7237" s="1" t="s">
        <v>398</v>
      </c>
      <c r="G7237" s="1" t="s">
        <v>399</v>
      </c>
    </row>
    <row r="7238" spans="1:7" x14ac:dyDescent="0.25">
      <c r="A7238" s="1">
        <v>26381009</v>
      </c>
      <c r="B7238" s="1" t="s">
        <v>18540</v>
      </c>
      <c r="C7238" s="1" t="s">
        <v>18541</v>
      </c>
      <c r="D7238" s="1" t="s">
        <v>18542</v>
      </c>
      <c r="E7238" s="1" t="s">
        <v>65</v>
      </c>
      <c r="F7238" s="1" t="s">
        <v>398</v>
      </c>
      <c r="G7238" s="1" t="s">
        <v>399</v>
      </c>
    </row>
    <row r="7239" spans="1:7" x14ac:dyDescent="0.25">
      <c r="A7239" s="1">
        <v>26385000</v>
      </c>
      <c r="B7239" s="1" t="s">
        <v>18543</v>
      </c>
      <c r="C7239" s="1" t="s">
        <v>18544</v>
      </c>
      <c r="D7239" s="1" t="s">
        <v>18545</v>
      </c>
      <c r="E7239" s="1" t="s">
        <v>66</v>
      </c>
      <c r="F7239" s="1" t="s">
        <v>18126</v>
      </c>
      <c r="G7239" s="1" t="s">
        <v>18127</v>
      </c>
    </row>
    <row r="7240" spans="1:7" x14ac:dyDescent="0.25">
      <c r="A7240" s="1">
        <v>26385002</v>
      </c>
      <c r="B7240" s="1" t="s">
        <v>18546</v>
      </c>
      <c r="C7240" s="1" t="s">
        <v>18547</v>
      </c>
      <c r="D7240" s="1" t="s">
        <v>18548</v>
      </c>
      <c r="E7240" s="1" t="s">
        <v>66</v>
      </c>
      <c r="F7240" s="1" t="s">
        <v>18126</v>
      </c>
      <c r="G7240" s="1" t="s">
        <v>18127</v>
      </c>
    </row>
    <row r="7241" spans="1:7" x14ac:dyDescent="0.25">
      <c r="A7241" s="1">
        <v>26520000</v>
      </c>
      <c r="B7241" s="1" t="s">
        <v>18549</v>
      </c>
      <c r="C7241" s="1" t="s">
        <v>18550</v>
      </c>
      <c r="D7241" s="1" t="s">
        <v>18551</v>
      </c>
      <c r="E7241" s="1" t="s">
        <v>66</v>
      </c>
      <c r="F7241" s="1" t="s">
        <v>17240</v>
      </c>
      <c r="G7241" s="1" t="s">
        <v>17241</v>
      </c>
    </row>
    <row r="7242" spans="1:7" x14ac:dyDescent="0.25">
      <c r="A7242" s="1">
        <v>26521000</v>
      </c>
      <c r="B7242" s="1" t="s">
        <v>18552</v>
      </c>
      <c r="C7242" s="1" t="s">
        <v>18553</v>
      </c>
      <c r="D7242" s="1" t="s">
        <v>18552</v>
      </c>
      <c r="E7242" s="1" t="s">
        <v>66</v>
      </c>
      <c r="F7242" s="1" t="s">
        <v>2032</v>
      </c>
      <c r="G7242" s="1" t="s">
        <v>2033</v>
      </c>
    </row>
    <row r="7243" spans="1:7" x14ac:dyDescent="0.25">
      <c r="A7243" s="1">
        <v>26721000</v>
      </c>
      <c r="B7243" s="1" t="s">
        <v>18554</v>
      </c>
      <c r="C7243" s="1" t="s">
        <v>18555</v>
      </c>
      <c r="D7243" s="1" t="s">
        <v>18556</v>
      </c>
      <c r="E7243" s="1" t="s">
        <v>66</v>
      </c>
      <c r="F7243" s="1" t="s">
        <v>17240</v>
      </c>
      <c r="G7243" s="1" t="s">
        <v>17241</v>
      </c>
    </row>
    <row r="7244" spans="1:7" x14ac:dyDescent="0.25">
      <c r="A7244" s="1">
        <v>26721001</v>
      </c>
      <c r="B7244" s="1" t="s">
        <v>18557</v>
      </c>
      <c r="C7244" s="1" t="s">
        <v>18558</v>
      </c>
      <c r="D7244" s="1" t="s">
        <v>18559</v>
      </c>
      <c r="E7244" s="1" t="s">
        <v>66</v>
      </c>
      <c r="F7244" s="1" t="s">
        <v>17240</v>
      </c>
      <c r="G7244" s="1" t="s">
        <v>17241</v>
      </c>
    </row>
    <row r="7245" spans="1:7" x14ac:dyDescent="0.25">
      <c r="A7245" s="1">
        <v>26721002</v>
      </c>
      <c r="B7245" s="1" t="s">
        <v>18560</v>
      </c>
      <c r="C7245" s="1" t="s">
        <v>18561</v>
      </c>
      <c r="D7245" s="1" t="s">
        <v>18562</v>
      </c>
      <c r="E7245" s="1" t="s">
        <v>66</v>
      </c>
      <c r="F7245" s="1" t="s">
        <v>17240</v>
      </c>
      <c r="G7245" s="1" t="s">
        <v>17241</v>
      </c>
    </row>
    <row r="7246" spans="1:7" x14ac:dyDescent="0.25">
      <c r="A7246" s="1">
        <v>26721003</v>
      </c>
      <c r="B7246" s="1" t="s">
        <v>18563</v>
      </c>
      <c r="C7246" s="1" t="s">
        <v>18564</v>
      </c>
      <c r="D7246" s="1" t="s">
        <v>18565</v>
      </c>
      <c r="E7246" s="1" t="s">
        <v>66</v>
      </c>
      <c r="F7246" s="1" t="s">
        <v>17240</v>
      </c>
      <c r="G7246" s="1" t="s">
        <v>17241</v>
      </c>
    </row>
    <row r="7247" spans="1:7" x14ac:dyDescent="0.25">
      <c r="A7247" s="1">
        <v>26721004</v>
      </c>
      <c r="B7247" s="1" t="s">
        <v>18566</v>
      </c>
      <c r="C7247" s="1" t="s">
        <v>18567</v>
      </c>
      <c r="D7247" s="1" t="s">
        <v>18568</v>
      </c>
      <c r="E7247" s="1" t="s">
        <v>66</v>
      </c>
      <c r="F7247" s="1" t="s">
        <v>17240</v>
      </c>
      <c r="G7247" s="1" t="s">
        <v>17241</v>
      </c>
    </row>
    <row r="7248" spans="1:7" x14ac:dyDescent="0.25">
      <c r="A7248" s="1">
        <v>26721005</v>
      </c>
      <c r="B7248" s="1" t="s">
        <v>18569</v>
      </c>
      <c r="C7248" s="1" t="s">
        <v>18570</v>
      </c>
      <c r="D7248" s="1" t="s">
        <v>18571</v>
      </c>
      <c r="E7248" s="1" t="s">
        <v>66</v>
      </c>
      <c r="F7248" s="1" t="s">
        <v>17240</v>
      </c>
      <c r="G7248" s="1" t="s">
        <v>17241</v>
      </c>
    </row>
    <row r="7249" spans="1:7" x14ac:dyDescent="0.25">
      <c r="A7249" s="1">
        <v>26721006</v>
      </c>
      <c r="B7249" s="1" t="s">
        <v>18572</v>
      </c>
      <c r="C7249" s="1" t="s">
        <v>18573</v>
      </c>
      <c r="D7249" s="1" t="s">
        <v>18574</v>
      </c>
      <c r="E7249" s="1" t="s">
        <v>66</v>
      </c>
      <c r="F7249" s="1" t="s">
        <v>17240</v>
      </c>
      <c r="G7249" s="1" t="s">
        <v>17241</v>
      </c>
    </row>
    <row r="7250" spans="1:7" x14ac:dyDescent="0.25">
      <c r="A7250" s="1">
        <v>26721007</v>
      </c>
      <c r="B7250" s="1" t="s">
        <v>18575</v>
      </c>
      <c r="C7250" s="1" t="s">
        <v>18576</v>
      </c>
      <c r="D7250" s="1" t="s">
        <v>18577</v>
      </c>
      <c r="E7250" s="1" t="s">
        <v>66</v>
      </c>
      <c r="F7250" s="1" t="s">
        <v>17240</v>
      </c>
      <c r="G7250" s="1" t="s">
        <v>17241</v>
      </c>
    </row>
    <row r="7251" spans="1:7" x14ac:dyDescent="0.25">
      <c r="A7251" s="1">
        <v>26721008</v>
      </c>
      <c r="B7251" s="1" t="s">
        <v>18578</v>
      </c>
      <c r="C7251" s="1" t="s">
        <v>18579</v>
      </c>
      <c r="D7251" s="1" t="s">
        <v>18580</v>
      </c>
      <c r="E7251" s="1" t="s">
        <v>66</v>
      </c>
      <c r="F7251" s="1" t="s">
        <v>17240</v>
      </c>
      <c r="G7251" s="1" t="s">
        <v>17241</v>
      </c>
    </row>
    <row r="7252" spans="1:7" x14ac:dyDescent="0.25">
      <c r="A7252" s="1">
        <v>26721009</v>
      </c>
      <c r="B7252" s="1" t="s">
        <v>18581</v>
      </c>
      <c r="C7252" s="1" t="s">
        <v>18582</v>
      </c>
      <c r="D7252" s="1" t="s">
        <v>18583</v>
      </c>
      <c r="E7252" s="1" t="s">
        <v>66</v>
      </c>
      <c r="F7252" s="1" t="s">
        <v>17240</v>
      </c>
      <c r="G7252" s="1" t="s">
        <v>17241</v>
      </c>
    </row>
    <row r="7253" spans="1:7" x14ac:dyDescent="0.25">
      <c r="A7253" s="1">
        <v>26721010</v>
      </c>
      <c r="B7253" s="1" t="s">
        <v>18584</v>
      </c>
      <c r="C7253" s="1" t="s">
        <v>18585</v>
      </c>
      <c r="D7253" s="1" t="s">
        <v>18586</v>
      </c>
      <c r="E7253" s="1" t="s">
        <v>66</v>
      </c>
      <c r="F7253" s="1" t="s">
        <v>17240</v>
      </c>
      <c r="G7253" s="1" t="s">
        <v>17241</v>
      </c>
    </row>
    <row r="7254" spans="1:7" x14ac:dyDescent="0.25">
      <c r="A7254" s="1">
        <v>26721012</v>
      </c>
      <c r="B7254" s="1" t="s">
        <v>18587</v>
      </c>
      <c r="C7254" s="1" t="s">
        <v>18588</v>
      </c>
      <c r="D7254" s="1" t="s">
        <v>18589</v>
      </c>
      <c r="E7254" s="1" t="s">
        <v>66</v>
      </c>
      <c r="F7254" s="1" t="s">
        <v>17240</v>
      </c>
      <c r="G7254" s="1" t="s">
        <v>17241</v>
      </c>
    </row>
    <row r="7255" spans="1:7" x14ac:dyDescent="0.25">
      <c r="A7255" s="1">
        <v>26725000</v>
      </c>
      <c r="B7255" s="1" t="s">
        <v>18590</v>
      </c>
      <c r="C7255" s="1" t="s">
        <v>18591</v>
      </c>
      <c r="D7255" s="1" t="s">
        <v>18592</v>
      </c>
      <c r="E7255" s="1" t="s">
        <v>66</v>
      </c>
      <c r="G7255" s="1" t="s">
        <v>199</v>
      </c>
    </row>
    <row r="7256" spans="1:7" x14ac:dyDescent="0.25">
      <c r="A7256" s="1">
        <v>26733000</v>
      </c>
      <c r="B7256" s="1" t="s">
        <v>18593</v>
      </c>
      <c r="C7256" s="1" t="s">
        <v>18594</v>
      </c>
      <c r="D7256" s="1" t="s">
        <v>18595</v>
      </c>
      <c r="E7256" s="1" t="s">
        <v>65</v>
      </c>
      <c r="F7256" s="1" t="s">
        <v>1130</v>
      </c>
      <c r="G7256" s="1" t="s">
        <v>1131</v>
      </c>
    </row>
    <row r="7257" spans="1:7" x14ac:dyDescent="0.25">
      <c r="A7257" s="1">
        <v>26733001</v>
      </c>
      <c r="B7257" s="1" t="s">
        <v>18596</v>
      </c>
      <c r="C7257" s="1" t="s">
        <v>18597</v>
      </c>
      <c r="D7257" s="1" t="s">
        <v>18598</v>
      </c>
      <c r="E7257" s="1" t="s">
        <v>65</v>
      </c>
      <c r="F7257" s="1" t="s">
        <v>1130</v>
      </c>
      <c r="G7257" s="1" t="s">
        <v>1131</v>
      </c>
    </row>
    <row r="7258" spans="1:7" x14ac:dyDescent="0.25">
      <c r="A7258" s="1">
        <v>26733002</v>
      </c>
      <c r="B7258" s="1" t="s">
        <v>18599</v>
      </c>
      <c r="C7258" s="1" t="s">
        <v>18600</v>
      </c>
      <c r="D7258" s="1" t="s">
        <v>18601</v>
      </c>
      <c r="E7258" s="1" t="s">
        <v>65</v>
      </c>
      <c r="F7258" s="1" t="s">
        <v>1130</v>
      </c>
      <c r="G7258" s="1" t="s">
        <v>1131</v>
      </c>
    </row>
    <row r="7259" spans="1:7" x14ac:dyDescent="0.25">
      <c r="A7259" s="1">
        <v>26733003</v>
      </c>
      <c r="B7259" s="1" t="s">
        <v>18602</v>
      </c>
      <c r="C7259" s="1" t="s">
        <v>18603</v>
      </c>
      <c r="D7259" s="1" t="s">
        <v>18604</v>
      </c>
      <c r="E7259" s="1" t="s">
        <v>65</v>
      </c>
      <c r="F7259" s="1" t="s">
        <v>1130</v>
      </c>
      <c r="G7259" s="1" t="s">
        <v>1131</v>
      </c>
    </row>
    <row r="7260" spans="1:7" x14ac:dyDescent="0.25">
      <c r="A7260" s="1">
        <v>26733004</v>
      </c>
      <c r="B7260" s="1" t="s">
        <v>18605</v>
      </c>
      <c r="C7260" s="1" t="s">
        <v>18606</v>
      </c>
      <c r="D7260" s="1" t="s">
        <v>18607</v>
      </c>
      <c r="E7260" s="1" t="s">
        <v>65</v>
      </c>
      <c r="F7260" s="1" t="s">
        <v>1130</v>
      </c>
      <c r="G7260" s="1" t="s">
        <v>1131</v>
      </c>
    </row>
    <row r="7261" spans="1:7" x14ac:dyDescent="0.25">
      <c r="A7261" s="1">
        <v>26733006</v>
      </c>
      <c r="B7261" s="1" t="s">
        <v>18608</v>
      </c>
      <c r="C7261" s="1" t="s">
        <v>18609</v>
      </c>
      <c r="D7261" s="1" t="s">
        <v>18610</v>
      </c>
      <c r="E7261" s="1" t="s">
        <v>65</v>
      </c>
      <c r="F7261" s="1" t="s">
        <v>1130</v>
      </c>
      <c r="G7261" s="1" t="s">
        <v>1131</v>
      </c>
    </row>
    <row r="7262" spans="1:7" x14ac:dyDescent="0.25">
      <c r="A7262" s="1">
        <v>26740002</v>
      </c>
      <c r="B7262" s="1" t="s">
        <v>18611</v>
      </c>
      <c r="C7262" s="1" t="s">
        <v>18612</v>
      </c>
      <c r="D7262" s="1" t="s">
        <v>18613</v>
      </c>
      <c r="E7262" s="1" t="s">
        <v>65</v>
      </c>
      <c r="F7262" s="1" t="s">
        <v>17284</v>
      </c>
      <c r="G7262" s="1" t="s">
        <v>17285</v>
      </c>
    </row>
    <row r="7263" spans="1:7" x14ac:dyDescent="0.25">
      <c r="A7263" s="1">
        <v>26740003</v>
      </c>
      <c r="B7263" s="1" t="s">
        <v>18614</v>
      </c>
      <c r="C7263" s="1" t="s">
        <v>18615</v>
      </c>
      <c r="D7263" s="1" t="s">
        <v>18616</v>
      </c>
      <c r="E7263" s="1" t="s">
        <v>65</v>
      </c>
      <c r="F7263" s="1" t="s">
        <v>17284</v>
      </c>
      <c r="G7263" s="1" t="s">
        <v>17285</v>
      </c>
    </row>
    <row r="7264" spans="1:7" x14ac:dyDescent="0.25">
      <c r="A7264" s="1">
        <v>26740004</v>
      </c>
      <c r="B7264" s="1" t="s">
        <v>18617</v>
      </c>
      <c r="C7264" s="1" t="s">
        <v>18618</v>
      </c>
      <c r="D7264" s="1" t="s">
        <v>18619</v>
      </c>
      <c r="E7264" s="1" t="s">
        <v>65</v>
      </c>
      <c r="F7264" s="1" t="s">
        <v>17284</v>
      </c>
      <c r="G7264" s="1" t="s">
        <v>17285</v>
      </c>
    </row>
    <row r="7265" spans="1:7" x14ac:dyDescent="0.25">
      <c r="A7265" s="1">
        <v>26740005</v>
      </c>
      <c r="B7265" s="1" t="s">
        <v>18620</v>
      </c>
      <c r="C7265" s="1" t="s">
        <v>18621</v>
      </c>
      <c r="D7265" s="1" t="s">
        <v>18622</v>
      </c>
      <c r="E7265" s="1" t="s">
        <v>65</v>
      </c>
      <c r="F7265" s="1" t="s">
        <v>17284</v>
      </c>
      <c r="G7265" s="1" t="s">
        <v>17285</v>
      </c>
    </row>
    <row r="7266" spans="1:7" x14ac:dyDescent="0.25">
      <c r="A7266" s="1">
        <v>26740006</v>
      </c>
      <c r="B7266" s="1" t="s">
        <v>18623</v>
      </c>
      <c r="C7266" s="1" t="s">
        <v>18624</v>
      </c>
      <c r="D7266" s="1" t="s">
        <v>18625</v>
      </c>
      <c r="E7266" s="1" t="s">
        <v>66</v>
      </c>
      <c r="F7266" s="1" t="s">
        <v>17284</v>
      </c>
      <c r="G7266" s="1" t="s">
        <v>17285</v>
      </c>
    </row>
    <row r="7267" spans="1:7" x14ac:dyDescent="0.25">
      <c r="A7267" s="1">
        <v>26740007</v>
      </c>
      <c r="B7267" s="1" t="s">
        <v>18626</v>
      </c>
      <c r="C7267" s="1" t="s">
        <v>18627</v>
      </c>
      <c r="D7267" s="1" t="s">
        <v>18628</v>
      </c>
      <c r="E7267" s="1" t="s">
        <v>66</v>
      </c>
      <c r="F7267" s="1" t="s">
        <v>17284</v>
      </c>
      <c r="G7267" s="1" t="s">
        <v>17285</v>
      </c>
    </row>
    <row r="7268" spans="1:7" x14ac:dyDescent="0.25">
      <c r="A7268" s="1">
        <v>26750001</v>
      </c>
      <c r="B7268" s="1" t="s">
        <v>18629</v>
      </c>
      <c r="C7268" s="1" t="s">
        <v>18630</v>
      </c>
      <c r="D7268" s="1" t="s">
        <v>18631</v>
      </c>
      <c r="E7268" s="1" t="s">
        <v>65</v>
      </c>
      <c r="F7268" s="1" t="s">
        <v>503</v>
      </c>
      <c r="G7268" s="1" t="s">
        <v>504</v>
      </c>
    </row>
    <row r="7269" spans="1:7" x14ac:dyDescent="0.25">
      <c r="A7269" s="1">
        <v>26750002</v>
      </c>
      <c r="B7269" s="1" t="s">
        <v>18632</v>
      </c>
      <c r="C7269" s="1" t="s">
        <v>18633</v>
      </c>
      <c r="D7269" s="1" t="s">
        <v>18634</v>
      </c>
      <c r="E7269" s="1" t="s">
        <v>65</v>
      </c>
      <c r="F7269" s="1" t="s">
        <v>503</v>
      </c>
      <c r="G7269" s="1" t="s">
        <v>504</v>
      </c>
    </row>
    <row r="7270" spans="1:7" x14ac:dyDescent="0.25">
      <c r="A7270" s="1">
        <v>26750003</v>
      </c>
      <c r="B7270" s="1" t="s">
        <v>454</v>
      </c>
      <c r="C7270" s="1" t="s">
        <v>455</v>
      </c>
      <c r="D7270" s="1" t="s">
        <v>456</v>
      </c>
      <c r="E7270" s="1" t="s">
        <v>65</v>
      </c>
      <c r="F7270" s="1" t="s">
        <v>503</v>
      </c>
      <c r="G7270" s="1" t="s">
        <v>504</v>
      </c>
    </row>
    <row r="7271" spans="1:7" x14ac:dyDescent="0.25">
      <c r="A7271" s="1">
        <v>26750004</v>
      </c>
      <c r="B7271" s="1" t="s">
        <v>18635</v>
      </c>
      <c r="C7271" s="1" t="s">
        <v>18636</v>
      </c>
      <c r="D7271" s="1" t="s">
        <v>18637</v>
      </c>
      <c r="E7271" s="1" t="s">
        <v>65</v>
      </c>
      <c r="F7271" s="1" t="s">
        <v>457</v>
      </c>
      <c r="G7271" s="1" t="s">
        <v>199</v>
      </c>
    </row>
    <row r="7272" spans="1:7" x14ac:dyDescent="0.25">
      <c r="A7272" s="1">
        <v>26750005</v>
      </c>
      <c r="B7272" s="1" t="s">
        <v>18638</v>
      </c>
      <c r="C7272" s="1" t="s">
        <v>18639</v>
      </c>
      <c r="D7272" s="1" t="s">
        <v>18640</v>
      </c>
      <c r="E7272" s="1" t="s">
        <v>65</v>
      </c>
      <c r="F7272" s="1" t="s">
        <v>503</v>
      </c>
      <c r="G7272" s="1" t="s">
        <v>504</v>
      </c>
    </row>
    <row r="7273" spans="1:7" x14ac:dyDescent="0.25">
      <c r="A7273" s="1">
        <v>26750006</v>
      </c>
      <c r="B7273" s="1" t="s">
        <v>18641</v>
      </c>
      <c r="C7273" s="1" t="s">
        <v>18642</v>
      </c>
      <c r="D7273" s="1" t="s">
        <v>18643</v>
      </c>
      <c r="E7273" s="1" t="s">
        <v>66</v>
      </c>
      <c r="F7273" s="1" t="s">
        <v>503</v>
      </c>
      <c r="G7273" s="1" t="s">
        <v>504</v>
      </c>
    </row>
    <row r="7274" spans="1:7" x14ac:dyDescent="0.25">
      <c r="A7274" s="1">
        <v>26750007</v>
      </c>
      <c r="B7274" s="1" t="s">
        <v>18644</v>
      </c>
      <c r="C7274" s="1" t="s">
        <v>18645</v>
      </c>
      <c r="D7274" s="1" t="s">
        <v>18646</v>
      </c>
      <c r="E7274" s="1" t="s">
        <v>66</v>
      </c>
      <c r="F7274" s="1" t="s">
        <v>503</v>
      </c>
      <c r="G7274" s="1" t="s">
        <v>504</v>
      </c>
    </row>
    <row r="7275" spans="1:7" x14ac:dyDescent="0.25">
      <c r="A7275" s="1">
        <v>26750008</v>
      </c>
      <c r="B7275" s="1" t="s">
        <v>18647</v>
      </c>
      <c r="C7275" s="1" t="s">
        <v>18648</v>
      </c>
      <c r="D7275" s="1" t="s">
        <v>18649</v>
      </c>
      <c r="E7275" s="1" t="s">
        <v>66</v>
      </c>
      <c r="F7275" s="1" t="s">
        <v>503</v>
      </c>
      <c r="G7275" s="1" t="s">
        <v>504</v>
      </c>
    </row>
    <row r="7276" spans="1:7" x14ac:dyDescent="0.25">
      <c r="A7276" s="1">
        <v>26750009</v>
      </c>
      <c r="B7276" s="1" t="s">
        <v>18650</v>
      </c>
      <c r="C7276" s="1" t="s">
        <v>18651</v>
      </c>
      <c r="D7276" s="1" t="s">
        <v>18652</v>
      </c>
      <c r="E7276" s="1" t="s">
        <v>65</v>
      </c>
      <c r="F7276" s="1" t="s">
        <v>503</v>
      </c>
      <c r="G7276" s="1" t="s">
        <v>504</v>
      </c>
    </row>
    <row r="7277" spans="1:7" x14ac:dyDescent="0.25">
      <c r="A7277" s="1">
        <v>26750012</v>
      </c>
      <c r="B7277" s="1" t="s">
        <v>18653</v>
      </c>
      <c r="C7277" s="1" t="s">
        <v>18654</v>
      </c>
      <c r="D7277" s="1" t="s">
        <v>18655</v>
      </c>
      <c r="E7277" s="1" t="s">
        <v>65</v>
      </c>
      <c r="F7277" s="1" t="s">
        <v>503</v>
      </c>
      <c r="G7277" s="1" t="s">
        <v>504</v>
      </c>
    </row>
    <row r="7278" spans="1:7" x14ac:dyDescent="0.25">
      <c r="A7278" s="1">
        <v>26752001</v>
      </c>
      <c r="B7278" s="1" t="s">
        <v>4295</v>
      </c>
      <c r="C7278" s="1" t="s">
        <v>4296</v>
      </c>
      <c r="D7278" s="1" t="s">
        <v>4297</v>
      </c>
      <c r="E7278" s="1" t="s">
        <v>65</v>
      </c>
      <c r="F7278" s="1" t="s">
        <v>2507</v>
      </c>
      <c r="G7278" s="1" t="s">
        <v>2508</v>
      </c>
    </row>
    <row r="7279" spans="1:7" x14ac:dyDescent="0.25">
      <c r="A7279" s="1">
        <v>26752002</v>
      </c>
      <c r="B7279" s="1" t="s">
        <v>18656</v>
      </c>
      <c r="C7279" s="1" t="s">
        <v>18657</v>
      </c>
      <c r="D7279" s="1" t="s">
        <v>18658</v>
      </c>
      <c r="E7279" s="1" t="s">
        <v>65</v>
      </c>
      <c r="F7279" s="1" t="s">
        <v>2507</v>
      </c>
      <c r="G7279" s="1" t="s">
        <v>2508</v>
      </c>
    </row>
    <row r="7280" spans="1:7" x14ac:dyDescent="0.25">
      <c r="A7280" s="1">
        <v>26752003</v>
      </c>
      <c r="B7280" s="1" t="s">
        <v>9479</v>
      </c>
      <c r="C7280" s="1" t="s">
        <v>9480</v>
      </c>
      <c r="D7280" s="1" t="s">
        <v>9481</v>
      </c>
      <c r="E7280" s="1" t="s">
        <v>65</v>
      </c>
      <c r="F7280" s="1" t="s">
        <v>2507</v>
      </c>
      <c r="G7280" s="1" t="s">
        <v>2508</v>
      </c>
    </row>
    <row r="7281" spans="1:7" x14ac:dyDescent="0.25">
      <c r="A7281" s="1">
        <v>26752004</v>
      </c>
      <c r="B7281" s="1" t="s">
        <v>18659</v>
      </c>
      <c r="C7281" s="1" t="s">
        <v>18660</v>
      </c>
      <c r="D7281" s="1" t="s">
        <v>18661</v>
      </c>
      <c r="E7281" s="1" t="s">
        <v>65</v>
      </c>
      <c r="F7281" s="1" t="s">
        <v>2507</v>
      </c>
      <c r="G7281" s="1" t="s">
        <v>2508</v>
      </c>
    </row>
    <row r="7282" spans="1:7" x14ac:dyDescent="0.25">
      <c r="A7282" s="1">
        <v>26752005</v>
      </c>
      <c r="B7282" s="1" t="s">
        <v>18662</v>
      </c>
      <c r="C7282" s="1" t="s">
        <v>18663</v>
      </c>
      <c r="D7282" s="1" t="s">
        <v>18664</v>
      </c>
      <c r="E7282" s="1" t="s">
        <v>65</v>
      </c>
      <c r="F7282" s="1" t="s">
        <v>2507</v>
      </c>
      <c r="G7282" s="1" t="s">
        <v>2508</v>
      </c>
    </row>
    <row r="7283" spans="1:7" x14ac:dyDescent="0.25">
      <c r="A7283" s="1">
        <v>26752006</v>
      </c>
      <c r="B7283" s="1" t="s">
        <v>18665</v>
      </c>
      <c r="C7283" s="1" t="s">
        <v>18666</v>
      </c>
      <c r="D7283" s="1" t="s">
        <v>18667</v>
      </c>
      <c r="E7283" s="1" t="s">
        <v>65</v>
      </c>
      <c r="F7283" s="1" t="s">
        <v>2507</v>
      </c>
      <c r="G7283" s="1" t="s">
        <v>2508</v>
      </c>
    </row>
    <row r="7284" spans="1:7" x14ac:dyDescent="0.25">
      <c r="A7284" s="1">
        <v>26765000</v>
      </c>
      <c r="B7284" s="1" t="s">
        <v>18668</v>
      </c>
      <c r="C7284" s="1" t="s">
        <v>18669</v>
      </c>
      <c r="D7284" s="1" t="s">
        <v>18670</v>
      </c>
      <c r="E7284" s="1" t="s">
        <v>66</v>
      </c>
      <c r="G7284" s="1" t="s">
        <v>199</v>
      </c>
    </row>
    <row r="7285" spans="1:7" x14ac:dyDescent="0.25">
      <c r="A7285" s="1">
        <v>26765001</v>
      </c>
      <c r="B7285" s="1" t="s">
        <v>18671</v>
      </c>
      <c r="C7285" s="1" t="s">
        <v>18672</v>
      </c>
      <c r="D7285" s="1" t="s">
        <v>18673</v>
      </c>
      <c r="E7285" s="1" t="s">
        <v>66</v>
      </c>
      <c r="G7285" s="1" t="s">
        <v>199</v>
      </c>
    </row>
    <row r="7286" spans="1:7" x14ac:dyDescent="0.25">
      <c r="A7286" s="1">
        <v>26770001</v>
      </c>
      <c r="B7286" s="1" t="s">
        <v>18674</v>
      </c>
      <c r="C7286" s="1" t="s">
        <v>18675</v>
      </c>
      <c r="D7286" s="1" t="s">
        <v>18676</v>
      </c>
      <c r="E7286" s="1" t="s">
        <v>65</v>
      </c>
      <c r="F7286" s="1" t="s">
        <v>2626</v>
      </c>
      <c r="G7286" s="1" t="s">
        <v>2627</v>
      </c>
    </row>
    <row r="7287" spans="1:7" x14ac:dyDescent="0.25">
      <c r="A7287" s="1">
        <v>26770002</v>
      </c>
      <c r="B7287" s="1" t="s">
        <v>18677</v>
      </c>
      <c r="C7287" s="1" t="s">
        <v>18678</v>
      </c>
      <c r="D7287" s="1" t="s">
        <v>18679</v>
      </c>
      <c r="E7287" s="1" t="s">
        <v>65</v>
      </c>
      <c r="F7287" s="1" t="s">
        <v>2626</v>
      </c>
      <c r="G7287" s="1" t="s">
        <v>2627</v>
      </c>
    </row>
    <row r="7288" spans="1:7" x14ac:dyDescent="0.25">
      <c r="A7288" s="1">
        <v>26770003</v>
      </c>
      <c r="B7288" s="1" t="s">
        <v>18680</v>
      </c>
      <c r="C7288" s="1" t="s">
        <v>18681</v>
      </c>
      <c r="D7288" s="1" t="s">
        <v>18682</v>
      </c>
      <c r="E7288" s="1" t="s">
        <v>66</v>
      </c>
      <c r="G7288" s="1" t="s">
        <v>199</v>
      </c>
    </row>
    <row r="7289" spans="1:7" x14ac:dyDescent="0.25">
      <c r="A7289" s="1">
        <v>26770004</v>
      </c>
      <c r="B7289" s="1" t="s">
        <v>18683</v>
      </c>
      <c r="C7289" s="1" t="s">
        <v>18684</v>
      </c>
      <c r="D7289" s="1" t="s">
        <v>18685</v>
      </c>
      <c r="E7289" s="1" t="s">
        <v>66</v>
      </c>
      <c r="G7289" s="1" t="s">
        <v>199</v>
      </c>
    </row>
    <row r="7290" spans="1:7" x14ac:dyDescent="0.25">
      <c r="A7290" s="1">
        <v>26770006</v>
      </c>
      <c r="B7290" s="1" t="s">
        <v>17411</v>
      </c>
      <c r="C7290" s="1" t="s">
        <v>17412</v>
      </c>
      <c r="D7290" s="1" t="s">
        <v>17413</v>
      </c>
      <c r="E7290" s="1" t="s">
        <v>66</v>
      </c>
      <c r="F7290" s="1" t="s">
        <v>1549</v>
      </c>
      <c r="G7290" s="1" t="s">
        <v>1550</v>
      </c>
    </row>
    <row r="7291" spans="1:7" x14ac:dyDescent="0.25">
      <c r="A7291" s="1">
        <v>26770007</v>
      </c>
      <c r="B7291" s="1" t="s">
        <v>18686</v>
      </c>
      <c r="C7291" s="1" t="s">
        <v>18687</v>
      </c>
      <c r="D7291" s="1" t="s">
        <v>18688</v>
      </c>
      <c r="E7291" s="1" t="s">
        <v>65</v>
      </c>
      <c r="F7291" s="1" t="s">
        <v>2626</v>
      </c>
      <c r="G7291" s="1" t="s">
        <v>2627</v>
      </c>
    </row>
    <row r="7292" spans="1:7" x14ac:dyDescent="0.25">
      <c r="A7292" s="1">
        <v>26770008</v>
      </c>
      <c r="B7292" s="1" t="s">
        <v>2718</v>
      </c>
      <c r="C7292" s="1" t="s">
        <v>2719</v>
      </c>
      <c r="D7292" s="1" t="s">
        <v>2720</v>
      </c>
      <c r="E7292" s="1" t="s">
        <v>65</v>
      </c>
      <c r="F7292" s="1" t="s">
        <v>2626</v>
      </c>
      <c r="G7292" s="1" t="s">
        <v>2627</v>
      </c>
    </row>
    <row r="7293" spans="1:7" x14ac:dyDescent="0.25">
      <c r="A7293" s="1">
        <v>26770009</v>
      </c>
      <c r="B7293" s="1" t="s">
        <v>18689</v>
      </c>
      <c r="C7293" s="1" t="s">
        <v>18690</v>
      </c>
      <c r="D7293" s="1" t="s">
        <v>18691</v>
      </c>
      <c r="E7293" s="1" t="s">
        <v>66</v>
      </c>
      <c r="F7293" s="1" t="s">
        <v>18692</v>
      </c>
      <c r="G7293" s="1" t="s">
        <v>18693</v>
      </c>
    </row>
    <row r="7294" spans="1:7" x14ac:dyDescent="0.25">
      <c r="A7294" s="1">
        <v>26770010</v>
      </c>
      <c r="B7294" s="1" t="s">
        <v>18694</v>
      </c>
      <c r="C7294" s="1" t="s">
        <v>18695</v>
      </c>
      <c r="D7294" s="1" t="s">
        <v>18696</v>
      </c>
      <c r="E7294" s="1" t="s">
        <v>66</v>
      </c>
      <c r="F7294" s="1" t="s">
        <v>1549</v>
      </c>
      <c r="G7294" s="1" t="s">
        <v>1550</v>
      </c>
    </row>
    <row r="7295" spans="1:7" x14ac:dyDescent="0.25">
      <c r="A7295" s="1">
        <v>26770011</v>
      </c>
      <c r="B7295" s="1" t="s">
        <v>18697</v>
      </c>
      <c r="C7295" s="1" t="s">
        <v>18698</v>
      </c>
      <c r="D7295" s="1" t="s">
        <v>18699</v>
      </c>
      <c r="E7295" s="1" t="s">
        <v>65</v>
      </c>
      <c r="F7295" s="1" t="s">
        <v>1344</v>
      </c>
      <c r="G7295" s="1" t="s">
        <v>1345</v>
      </c>
    </row>
    <row r="7296" spans="1:7" x14ac:dyDescent="0.25">
      <c r="A7296" s="1">
        <v>26770012</v>
      </c>
      <c r="B7296" s="1" t="s">
        <v>18700</v>
      </c>
      <c r="C7296" s="1" t="s">
        <v>18701</v>
      </c>
      <c r="D7296" s="1" t="s">
        <v>18702</v>
      </c>
      <c r="E7296" s="1" t="s">
        <v>65</v>
      </c>
      <c r="F7296" s="1" t="s">
        <v>1544</v>
      </c>
      <c r="G7296" s="1" t="s">
        <v>1545</v>
      </c>
    </row>
    <row r="7297" spans="1:7" x14ac:dyDescent="0.25">
      <c r="A7297" s="1">
        <v>26770015</v>
      </c>
      <c r="B7297" s="1" t="s">
        <v>18703</v>
      </c>
      <c r="C7297" s="1" t="s">
        <v>18704</v>
      </c>
      <c r="D7297" s="1" t="s">
        <v>18705</v>
      </c>
      <c r="E7297" s="1" t="s">
        <v>65</v>
      </c>
      <c r="F7297" s="1" t="s">
        <v>1344</v>
      </c>
      <c r="G7297" s="1" t="s">
        <v>1345</v>
      </c>
    </row>
    <row r="7298" spans="1:7" x14ac:dyDescent="0.25">
      <c r="A7298" s="1">
        <v>26770016</v>
      </c>
      <c r="B7298" s="1" t="s">
        <v>18706</v>
      </c>
      <c r="C7298" s="1" t="s">
        <v>18707</v>
      </c>
      <c r="D7298" s="1" t="s">
        <v>18708</v>
      </c>
      <c r="E7298" s="1" t="s">
        <v>65</v>
      </c>
      <c r="F7298" s="1" t="s">
        <v>1344</v>
      </c>
      <c r="G7298" s="1" t="s">
        <v>1345</v>
      </c>
    </row>
    <row r="7299" spans="1:7" x14ac:dyDescent="0.25">
      <c r="A7299" s="1">
        <v>26770017</v>
      </c>
      <c r="B7299" s="1" t="s">
        <v>18709</v>
      </c>
      <c r="C7299" s="1" t="s">
        <v>18710</v>
      </c>
      <c r="D7299" s="1" t="s">
        <v>18711</v>
      </c>
      <c r="E7299" s="1" t="s">
        <v>65</v>
      </c>
      <c r="F7299" s="1" t="s">
        <v>1544</v>
      </c>
      <c r="G7299" s="1" t="s">
        <v>1545</v>
      </c>
    </row>
    <row r="7300" spans="1:7" x14ac:dyDescent="0.25">
      <c r="A7300" s="1">
        <v>26770018</v>
      </c>
      <c r="B7300" s="1" t="s">
        <v>18712</v>
      </c>
      <c r="C7300" s="1" t="s">
        <v>18713</v>
      </c>
      <c r="D7300" s="1" t="s">
        <v>18714</v>
      </c>
      <c r="E7300" s="1" t="s">
        <v>65</v>
      </c>
      <c r="F7300" s="1" t="s">
        <v>1544</v>
      </c>
      <c r="G7300" s="1" t="s">
        <v>1545</v>
      </c>
    </row>
    <row r="7301" spans="1:7" x14ac:dyDescent="0.25">
      <c r="A7301" s="1">
        <v>26770019</v>
      </c>
      <c r="B7301" s="1" t="s">
        <v>18715</v>
      </c>
      <c r="C7301" s="1" t="s">
        <v>18716</v>
      </c>
      <c r="D7301" s="1" t="s">
        <v>18717</v>
      </c>
      <c r="E7301" s="1" t="s">
        <v>65</v>
      </c>
      <c r="F7301" s="1" t="s">
        <v>1544</v>
      </c>
      <c r="G7301" s="1" t="s">
        <v>1545</v>
      </c>
    </row>
    <row r="7302" spans="1:7" x14ac:dyDescent="0.25">
      <c r="A7302" s="1">
        <v>26770020</v>
      </c>
      <c r="B7302" s="1" t="s">
        <v>18718</v>
      </c>
      <c r="C7302" s="1" t="s">
        <v>18719</v>
      </c>
      <c r="D7302" s="1" t="s">
        <v>18720</v>
      </c>
      <c r="E7302" s="1" t="s">
        <v>65</v>
      </c>
      <c r="F7302" s="1" t="s">
        <v>1544</v>
      </c>
      <c r="G7302" s="1" t="s">
        <v>1545</v>
      </c>
    </row>
    <row r="7303" spans="1:7" x14ac:dyDescent="0.25">
      <c r="A7303" s="1">
        <v>26770021</v>
      </c>
      <c r="B7303" s="1" t="s">
        <v>18721</v>
      </c>
      <c r="C7303" s="1" t="s">
        <v>18722</v>
      </c>
      <c r="D7303" s="1" t="s">
        <v>18723</v>
      </c>
      <c r="E7303" s="1" t="s">
        <v>65</v>
      </c>
      <c r="F7303" s="1" t="s">
        <v>1344</v>
      </c>
      <c r="G7303" s="1" t="s">
        <v>1345</v>
      </c>
    </row>
    <row r="7304" spans="1:7" x14ac:dyDescent="0.25">
      <c r="A7304" s="1">
        <v>26770022</v>
      </c>
      <c r="B7304" s="1" t="s">
        <v>18724</v>
      </c>
      <c r="C7304" s="1" t="s">
        <v>18725</v>
      </c>
      <c r="D7304" s="1" t="s">
        <v>18726</v>
      </c>
      <c r="E7304" s="1" t="s">
        <v>65</v>
      </c>
      <c r="F7304" s="1" t="s">
        <v>1344</v>
      </c>
      <c r="G7304" s="1" t="s">
        <v>1345</v>
      </c>
    </row>
    <row r="7305" spans="1:7" x14ac:dyDescent="0.25">
      <c r="A7305" s="1">
        <v>26770023</v>
      </c>
      <c r="B7305" s="1" t="s">
        <v>18727</v>
      </c>
      <c r="C7305" s="1" t="s">
        <v>18728</v>
      </c>
      <c r="D7305" s="1" t="s">
        <v>18729</v>
      </c>
      <c r="E7305" s="1" t="s">
        <v>65</v>
      </c>
      <c r="F7305" s="1" t="s">
        <v>1344</v>
      </c>
      <c r="G7305" s="1" t="s">
        <v>1345</v>
      </c>
    </row>
    <row r="7306" spans="1:7" x14ac:dyDescent="0.25">
      <c r="A7306" s="1">
        <v>26770025</v>
      </c>
      <c r="B7306" s="1" t="s">
        <v>18730</v>
      </c>
      <c r="C7306" s="1" t="s">
        <v>18731</v>
      </c>
      <c r="D7306" s="1" t="s">
        <v>18732</v>
      </c>
      <c r="E7306" s="1" t="s">
        <v>65</v>
      </c>
      <c r="F7306" s="1" t="s">
        <v>1544</v>
      </c>
      <c r="G7306" s="1" t="s">
        <v>1545</v>
      </c>
    </row>
    <row r="7307" spans="1:7" x14ac:dyDescent="0.25">
      <c r="A7307" s="1">
        <v>26770028</v>
      </c>
      <c r="B7307" s="1" t="s">
        <v>18733</v>
      </c>
      <c r="C7307" s="1" t="s">
        <v>18734</v>
      </c>
      <c r="D7307" s="1" t="s">
        <v>18735</v>
      </c>
      <c r="E7307" s="1" t="s">
        <v>66</v>
      </c>
      <c r="F7307" s="1" t="s">
        <v>1549</v>
      </c>
      <c r="G7307" s="1" t="s">
        <v>1550</v>
      </c>
    </row>
    <row r="7308" spans="1:7" x14ac:dyDescent="0.25">
      <c r="A7308" s="1">
        <v>26770030</v>
      </c>
      <c r="B7308" s="1" t="s">
        <v>18736</v>
      </c>
      <c r="C7308" s="1" t="s">
        <v>18737</v>
      </c>
      <c r="D7308" s="1" t="s">
        <v>18738</v>
      </c>
      <c r="E7308" s="1" t="s">
        <v>66</v>
      </c>
      <c r="F7308" s="1" t="s">
        <v>17419</v>
      </c>
      <c r="G7308" s="1" t="s">
        <v>17420</v>
      </c>
    </row>
    <row r="7309" spans="1:7" x14ac:dyDescent="0.25">
      <c r="A7309" s="1">
        <v>26770036</v>
      </c>
      <c r="B7309" s="1" t="s">
        <v>18739</v>
      </c>
      <c r="C7309" s="1" t="s">
        <v>18740</v>
      </c>
      <c r="D7309" s="1" t="s">
        <v>18741</v>
      </c>
      <c r="E7309" s="1" t="s">
        <v>65</v>
      </c>
      <c r="F7309" s="1" t="s">
        <v>2626</v>
      </c>
      <c r="G7309" s="1" t="s">
        <v>2627</v>
      </c>
    </row>
    <row r="7310" spans="1:7" x14ac:dyDescent="0.25">
      <c r="A7310" s="1">
        <v>26770037</v>
      </c>
      <c r="B7310" s="1" t="s">
        <v>18736</v>
      </c>
      <c r="C7310" s="1" t="s">
        <v>18737</v>
      </c>
      <c r="D7310" s="1" t="s">
        <v>18738</v>
      </c>
      <c r="E7310" s="1" t="s">
        <v>65</v>
      </c>
      <c r="F7310" s="1" t="s">
        <v>1344</v>
      </c>
      <c r="G7310" s="1" t="s">
        <v>1345</v>
      </c>
    </row>
    <row r="7311" spans="1:7" x14ac:dyDescent="0.25">
      <c r="A7311" s="1">
        <v>26772000</v>
      </c>
      <c r="B7311" s="1" t="s">
        <v>18742</v>
      </c>
      <c r="C7311" s="1" t="s">
        <v>18743</v>
      </c>
      <c r="D7311" s="1" t="s">
        <v>18744</v>
      </c>
      <c r="E7311" s="1" t="s">
        <v>65</v>
      </c>
      <c r="F7311" s="1" t="s">
        <v>5899</v>
      </c>
      <c r="G7311" s="1" t="s">
        <v>5900</v>
      </c>
    </row>
    <row r="7312" spans="1:7" x14ac:dyDescent="0.25">
      <c r="A7312" s="1">
        <v>26772001</v>
      </c>
      <c r="B7312" s="1" t="s">
        <v>18745</v>
      </c>
      <c r="C7312" s="1" t="s">
        <v>18746</v>
      </c>
      <c r="D7312" s="1" t="s">
        <v>18747</v>
      </c>
      <c r="E7312" s="1" t="s">
        <v>65</v>
      </c>
      <c r="F7312" s="1" t="s">
        <v>5899</v>
      </c>
      <c r="G7312" s="1" t="s">
        <v>5900</v>
      </c>
    </row>
    <row r="7313" spans="1:7" x14ac:dyDescent="0.25">
      <c r="A7313" s="1">
        <v>26772002</v>
      </c>
      <c r="B7313" s="1" t="s">
        <v>18748</v>
      </c>
      <c r="C7313" s="1" t="s">
        <v>18749</v>
      </c>
      <c r="D7313" s="1" t="s">
        <v>18750</v>
      </c>
      <c r="E7313" s="1" t="s">
        <v>65</v>
      </c>
      <c r="F7313" s="1" t="s">
        <v>5899</v>
      </c>
      <c r="G7313" s="1" t="s">
        <v>5900</v>
      </c>
    </row>
    <row r="7314" spans="1:7" x14ac:dyDescent="0.25">
      <c r="A7314" s="1">
        <v>26772003</v>
      </c>
      <c r="B7314" s="1" t="s">
        <v>18751</v>
      </c>
      <c r="C7314" s="1" t="s">
        <v>18752</v>
      </c>
      <c r="D7314" s="1" t="s">
        <v>18753</v>
      </c>
      <c r="E7314" s="1" t="s">
        <v>65</v>
      </c>
      <c r="F7314" s="1" t="s">
        <v>5899</v>
      </c>
      <c r="G7314" s="1" t="s">
        <v>5900</v>
      </c>
    </row>
    <row r="7315" spans="1:7" x14ac:dyDescent="0.25">
      <c r="A7315" s="1">
        <v>26772004</v>
      </c>
      <c r="B7315" s="1" t="s">
        <v>18754</v>
      </c>
      <c r="C7315" s="1" t="s">
        <v>18755</v>
      </c>
      <c r="D7315" s="1" t="s">
        <v>18756</v>
      </c>
      <c r="E7315" s="1" t="s">
        <v>65</v>
      </c>
      <c r="F7315" s="1" t="s">
        <v>5899</v>
      </c>
      <c r="G7315" s="1" t="s">
        <v>5900</v>
      </c>
    </row>
    <row r="7316" spans="1:7" x14ac:dyDescent="0.25">
      <c r="A7316" s="1">
        <v>26772005</v>
      </c>
      <c r="B7316" s="1" t="s">
        <v>18757</v>
      </c>
      <c r="C7316" s="1" t="s">
        <v>18758</v>
      </c>
      <c r="D7316" s="1" t="s">
        <v>18759</v>
      </c>
      <c r="E7316" s="1" t="s">
        <v>65</v>
      </c>
      <c r="F7316" s="1" t="s">
        <v>5899</v>
      </c>
      <c r="G7316" s="1" t="s">
        <v>5900</v>
      </c>
    </row>
    <row r="7317" spans="1:7" x14ac:dyDescent="0.25">
      <c r="A7317" s="1">
        <v>26772006</v>
      </c>
      <c r="B7317" s="1" t="s">
        <v>18760</v>
      </c>
      <c r="C7317" s="1" t="s">
        <v>18761</v>
      </c>
      <c r="D7317" s="1" t="s">
        <v>18762</v>
      </c>
      <c r="E7317" s="1" t="s">
        <v>66</v>
      </c>
      <c r="F7317" s="1" t="s">
        <v>5899</v>
      </c>
      <c r="G7317" s="1" t="s">
        <v>5900</v>
      </c>
    </row>
    <row r="7318" spans="1:7" x14ac:dyDescent="0.25">
      <c r="A7318" s="1">
        <v>26772008</v>
      </c>
      <c r="B7318" s="1" t="s">
        <v>18760</v>
      </c>
      <c r="C7318" s="1" t="s">
        <v>18760</v>
      </c>
      <c r="D7318" s="1" t="s">
        <v>18760</v>
      </c>
      <c r="G7318" s="1" t="s">
        <v>199</v>
      </c>
    </row>
    <row r="7319" spans="1:7" x14ac:dyDescent="0.25">
      <c r="A7319" s="1">
        <v>26772009</v>
      </c>
      <c r="B7319" s="1" t="s">
        <v>18760</v>
      </c>
      <c r="C7319" s="1" t="s">
        <v>18761</v>
      </c>
      <c r="D7319" s="1" t="s">
        <v>18762</v>
      </c>
      <c r="E7319" s="1" t="s">
        <v>66</v>
      </c>
      <c r="F7319" s="1" t="s">
        <v>18763</v>
      </c>
      <c r="G7319" s="1" t="s">
        <v>18764</v>
      </c>
    </row>
    <row r="7320" spans="1:7" x14ac:dyDescent="0.25">
      <c r="A7320" s="1">
        <v>26775000</v>
      </c>
      <c r="B7320" s="1" t="s">
        <v>18765</v>
      </c>
      <c r="C7320" s="1" t="s">
        <v>18766</v>
      </c>
      <c r="D7320" s="1" t="s">
        <v>18767</v>
      </c>
      <c r="E7320" s="1" t="s">
        <v>65</v>
      </c>
      <c r="F7320" s="1" t="s">
        <v>18768</v>
      </c>
      <c r="G7320" s="1" t="s">
        <v>18769</v>
      </c>
    </row>
    <row r="7321" spans="1:7" x14ac:dyDescent="0.25">
      <c r="A7321" s="1">
        <v>26775002</v>
      </c>
      <c r="B7321" s="1" t="s">
        <v>18770</v>
      </c>
      <c r="C7321" s="1" t="s">
        <v>18771</v>
      </c>
      <c r="D7321" s="1" t="s">
        <v>18772</v>
      </c>
      <c r="E7321" s="1" t="s">
        <v>65</v>
      </c>
      <c r="F7321" s="1" t="s">
        <v>18768</v>
      </c>
      <c r="G7321" s="1" t="s">
        <v>18769</v>
      </c>
    </row>
    <row r="7322" spans="1:7" x14ac:dyDescent="0.25">
      <c r="A7322" s="1">
        <v>26821000</v>
      </c>
      <c r="B7322" s="1" t="s">
        <v>18773</v>
      </c>
      <c r="C7322" s="1" t="s">
        <v>18774</v>
      </c>
      <c r="D7322" s="1" t="s">
        <v>18775</v>
      </c>
      <c r="E7322" s="1" t="s">
        <v>66</v>
      </c>
      <c r="F7322" s="1" t="s">
        <v>17240</v>
      </c>
      <c r="G7322" s="1" t="s">
        <v>17241</v>
      </c>
    </row>
    <row r="7323" spans="1:7" x14ac:dyDescent="0.25">
      <c r="A7323" s="1">
        <v>26821001</v>
      </c>
      <c r="B7323" s="1" t="s">
        <v>18776</v>
      </c>
      <c r="C7323" s="1" t="s">
        <v>18777</v>
      </c>
      <c r="D7323" s="1" t="s">
        <v>18778</v>
      </c>
      <c r="E7323" s="1" t="s">
        <v>66</v>
      </c>
      <c r="F7323" s="1" t="s">
        <v>17240</v>
      </c>
      <c r="G7323" s="1" t="s">
        <v>17241</v>
      </c>
    </row>
    <row r="7324" spans="1:7" x14ac:dyDescent="0.25">
      <c r="A7324" s="1">
        <v>26821002</v>
      </c>
      <c r="B7324" s="1" t="s">
        <v>18779</v>
      </c>
      <c r="C7324" s="1" t="s">
        <v>18780</v>
      </c>
      <c r="D7324" s="1" t="s">
        <v>18781</v>
      </c>
      <c r="E7324" s="1" t="s">
        <v>66</v>
      </c>
      <c r="F7324" s="1" t="s">
        <v>17240</v>
      </c>
      <c r="G7324" s="1" t="s">
        <v>17241</v>
      </c>
    </row>
    <row r="7325" spans="1:7" x14ac:dyDescent="0.25">
      <c r="A7325" s="1">
        <v>26821003</v>
      </c>
      <c r="B7325" s="1" t="s">
        <v>18782</v>
      </c>
      <c r="C7325" s="1" t="s">
        <v>18783</v>
      </c>
      <c r="D7325" s="1" t="s">
        <v>18784</v>
      </c>
      <c r="E7325" s="1" t="s">
        <v>66</v>
      </c>
      <c r="F7325" s="1" t="s">
        <v>17240</v>
      </c>
      <c r="G7325" s="1" t="s">
        <v>17241</v>
      </c>
    </row>
    <row r="7326" spans="1:7" x14ac:dyDescent="0.25">
      <c r="A7326" s="1">
        <v>26821004</v>
      </c>
      <c r="B7326" s="1" t="s">
        <v>18785</v>
      </c>
      <c r="C7326" s="1" t="s">
        <v>18786</v>
      </c>
      <c r="D7326" s="1" t="s">
        <v>18787</v>
      </c>
      <c r="E7326" s="1" t="s">
        <v>66</v>
      </c>
      <c r="F7326" s="1" t="s">
        <v>17240</v>
      </c>
      <c r="G7326" s="1" t="s">
        <v>17241</v>
      </c>
    </row>
    <row r="7327" spans="1:7" x14ac:dyDescent="0.25">
      <c r="A7327" s="1">
        <v>26821005</v>
      </c>
      <c r="B7327" s="1" t="s">
        <v>18788</v>
      </c>
      <c r="C7327" s="1" t="s">
        <v>18789</v>
      </c>
      <c r="D7327" s="1" t="s">
        <v>18790</v>
      </c>
      <c r="E7327" s="1" t="s">
        <v>66</v>
      </c>
      <c r="F7327" s="1" t="s">
        <v>17240</v>
      </c>
      <c r="G7327" s="1" t="s">
        <v>17241</v>
      </c>
    </row>
    <row r="7328" spans="1:7" x14ac:dyDescent="0.25">
      <c r="A7328" s="1">
        <v>26821006</v>
      </c>
      <c r="B7328" s="1" t="s">
        <v>18791</v>
      </c>
      <c r="C7328" s="1" t="s">
        <v>18792</v>
      </c>
      <c r="D7328" s="1" t="s">
        <v>18793</v>
      </c>
      <c r="E7328" s="1" t="s">
        <v>66</v>
      </c>
      <c r="F7328" s="1" t="s">
        <v>17240</v>
      </c>
      <c r="G7328" s="1" t="s">
        <v>17241</v>
      </c>
    </row>
    <row r="7329" spans="1:7" x14ac:dyDescent="0.25">
      <c r="A7329" s="1">
        <v>26821007</v>
      </c>
      <c r="B7329" s="1" t="s">
        <v>18794</v>
      </c>
      <c r="C7329" s="1" t="s">
        <v>18795</v>
      </c>
      <c r="D7329" s="1" t="s">
        <v>18796</v>
      </c>
      <c r="E7329" s="1" t="s">
        <v>66</v>
      </c>
      <c r="F7329" s="1" t="s">
        <v>17240</v>
      </c>
      <c r="G7329" s="1" t="s">
        <v>17241</v>
      </c>
    </row>
    <row r="7330" spans="1:7" x14ac:dyDescent="0.25">
      <c r="A7330" s="1">
        <v>26821008</v>
      </c>
      <c r="B7330" s="1" t="s">
        <v>18797</v>
      </c>
      <c r="C7330" s="1" t="s">
        <v>18798</v>
      </c>
      <c r="D7330" s="1" t="s">
        <v>18799</v>
      </c>
      <c r="E7330" s="1" t="s">
        <v>66</v>
      </c>
      <c r="F7330" s="1" t="s">
        <v>17240</v>
      </c>
      <c r="G7330" s="1" t="s">
        <v>17241</v>
      </c>
    </row>
    <row r="7331" spans="1:7" x14ac:dyDescent="0.25">
      <c r="A7331" s="1">
        <v>26821009</v>
      </c>
      <c r="B7331" s="1" t="s">
        <v>18800</v>
      </c>
      <c r="C7331" s="1" t="s">
        <v>18801</v>
      </c>
      <c r="D7331" s="1" t="s">
        <v>18802</v>
      </c>
      <c r="E7331" s="1" t="s">
        <v>66</v>
      </c>
      <c r="F7331" s="1" t="s">
        <v>17240</v>
      </c>
      <c r="G7331" s="1" t="s">
        <v>17241</v>
      </c>
    </row>
    <row r="7332" spans="1:7" x14ac:dyDescent="0.25">
      <c r="A7332" s="1">
        <v>26821010</v>
      </c>
      <c r="B7332" s="1" t="s">
        <v>18803</v>
      </c>
      <c r="C7332" s="1" t="s">
        <v>18804</v>
      </c>
      <c r="D7332" s="1" t="s">
        <v>18805</v>
      </c>
      <c r="E7332" s="1" t="s">
        <v>66</v>
      </c>
      <c r="F7332" s="1" t="s">
        <v>17240</v>
      </c>
      <c r="G7332" s="1" t="s">
        <v>17241</v>
      </c>
    </row>
    <row r="7333" spans="1:7" x14ac:dyDescent="0.25">
      <c r="A7333" s="1">
        <v>26821011</v>
      </c>
      <c r="B7333" s="1" t="s">
        <v>18806</v>
      </c>
      <c r="C7333" s="1" t="s">
        <v>18807</v>
      </c>
      <c r="D7333" s="1" t="s">
        <v>18808</v>
      </c>
      <c r="E7333" s="1" t="s">
        <v>66</v>
      </c>
      <c r="F7333" s="1" t="s">
        <v>17240</v>
      </c>
      <c r="G7333" s="1" t="s">
        <v>17241</v>
      </c>
    </row>
    <row r="7334" spans="1:7" x14ac:dyDescent="0.25">
      <c r="A7334" s="1">
        <v>26821012</v>
      </c>
      <c r="B7334" s="1" t="s">
        <v>18809</v>
      </c>
      <c r="C7334" s="1" t="s">
        <v>18810</v>
      </c>
      <c r="D7334" s="1" t="s">
        <v>18811</v>
      </c>
      <c r="E7334" s="1" t="s">
        <v>66</v>
      </c>
      <c r="F7334" s="1" t="s">
        <v>18812</v>
      </c>
      <c r="G7334" s="1" t="s">
        <v>18813</v>
      </c>
    </row>
    <row r="7335" spans="1:7" x14ac:dyDescent="0.25">
      <c r="A7335" s="1">
        <v>26821013</v>
      </c>
      <c r="B7335" s="1" t="s">
        <v>18814</v>
      </c>
      <c r="C7335" s="1" t="s">
        <v>18815</v>
      </c>
      <c r="D7335" s="1" t="s">
        <v>18814</v>
      </c>
      <c r="E7335" s="1" t="s">
        <v>66</v>
      </c>
      <c r="F7335" s="1" t="s">
        <v>2032</v>
      </c>
      <c r="G7335" s="1" t="s">
        <v>2033</v>
      </c>
    </row>
    <row r="7336" spans="1:7" x14ac:dyDescent="0.25">
      <c r="A7336" s="1">
        <v>26821014</v>
      </c>
      <c r="B7336" s="1" t="s">
        <v>18816</v>
      </c>
      <c r="C7336" s="1" t="s">
        <v>18817</v>
      </c>
      <c r="D7336" s="1" t="s">
        <v>18818</v>
      </c>
      <c r="E7336" s="1" t="s">
        <v>66</v>
      </c>
      <c r="F7336" s="1" t="s">
        <v>2032</v>
      </c>
      <c r="G7336" s="1" t="s">
        <v>2033</v>
      </c>
    </row>
    <row r="7337" spans="1:7" x14ac:dyDescent="0.25">
      <c r="A7337" s="1">
        <v>26821015</v>
      </c>
      <c r="B7337" s="1" t="s">
        <v>18819</v>
      </c>
      <c r="C7337" s="1" t="s">
        <v>18820</v>
      </c>
      <c r="D7337" s="1" t="s">
        <v>18821</v>
      </c>
      <c r="E7337" s="1" t="s">
        <v>66</v>
      </c>
      <c r="F7337" s="1" t="s">
        <v>2032</v>
      </c>
      <c r="G7337" s="1" t="s">
        <v>2033</v>
      </c>
    </row>
    <row r="7338" spans="1:7" x14ac:dyDescent="0.25">
      <c r="A7338" s="1">
        <v>26821016</v>
      </c>
      <c r="B7338" s="1" t="s">
        <v>18822</v>
      </c>
      <c r="C7338" s="1" t="s">
        <v>18823</v>
      </c>
      <c r="D7338" s="1" t="s">
        <v>18824</v>
      </c>
      <c r="E7338" s="1" t="s">
        <v>66</v>
      </c>
      <c r="F7338" s="1" t="s">
        <v>17240</v>
      </c>
      <c r="G7338" s="1" t="s">
        <v>17241</v>
      </c>
    </row>
    <row r="7339" spans="1:7" x14ac:dyDescent="0.25">
      <c r="A7339" s="1">
        <v>26821017</v>
      </c>
      <c r="B7339" s="1" t="s">
        <v>18825</v>
      </c>
      <c r="C7339" s="1" t="s">
        <v>18826</v>
      </c>
      <c r="D7339" s="1" t="s">
        <v>18827</v>
      </c>
      <c r="E7339" s="1" t="s">
        <v>66</v>
      </c>
      <c r="F7339" s="1" t="s">
        <v>17240</v>
      </c>
      <c r="G7339" s="1" t="s">
        <v>17241</v>
      </c>
    </row>
    <row r="7340" spans="1:7" x14ac:dyDescent="0.25">
      <c r="A7340" s="1">
        <v>26821018</v>
      </c>
      <c r="B7340" s="1" t="s">
        <v>18828</v>
      </c>
      <c r="C7340" s="1" t="s">
        <v>18829</v>
      </c>
      <c r="D7340" s="1" t="s">
        <v>18830</v>
      </c>
      <c r="E7340" s="1" t="s">
        <v>66</v>
      </c>
      <c r="F7340" s="1" t="s">
        <v>17240</v>
      </c>
      <c r="G7340" s="1" t="s">
        <v>17241</v>
      </c>
    </row>
    <row r="7341" spans="1:7" x14ac:dyDescent="0.25">
      <c r="A7341" s="1">
        <v>26821019</v>
      </c>
      <c r="B7341" s="1" t="s">
        <v>18831</v>
      </c>
      <c r="C7341" s="1" t="s">
        <v>18832</v>
      </c>
      <c r="D7341" s="1" t="s">
        <v>18833</v>
      </c>
      <c r="E7341" s="1" t="s">
        <v>66</v>
      </c>
      <c r="F7341" s="1" t="s">
        <v>17240</v>
      </c>
      <c r="G7341" s="1" t="s">
        <v>17241</v>
      </c>
    </row>
    <row r="7342" spans="1:7" x14ac:dyDescent="0.25">
      <c r="A7342" s="1">
        <v>26821020</v>
      </c>
      <c r="B7342" s="1" t="s">
        <v>18834</v>
      </c>
      <c r="C7342" s="1" t="s">
        <v>18835</v>
      </c>
      <c r="D7342" s="1" t="s">
        <v>18836</v>
      </c>
      <c r="E7342" s="1" t="s">
        <v>66</v>
      </c>
      <c r="F7342" s="1" t="s">
        <v>17240</v>
      </c>
      <c r="G7342" s="1" t="s">
        <v>17241</v>
      </c>
    </row>
    <row r="7343" spans="1:7" x14ac:dyDescent="0.25">
      <c r="A7343" s="1">
        <v>26821021</v>
      </c>
      <c r="B7343" s="1" t="s">
        <v>18837</v>
      </c>
      <c r="C7343" s="1" t="s">
        <v>18838</v>
      </c>
      <c r="D7343" s="1" t="s">
        <v>18839</v>
      </c>
      <c r="E7343" s="1" t="s">
        <v>66</v>
      </c>
      <c r="F7343" s="1" t="s">
        <v>17240</v>
      </c>
      <c r="G7343" s="1" t="s">
        <v>17241</v>
      </c>
    </row>
    <row r="7344" spans="1:7" x14ac:dyDescent="0.25">
      <c r="A7344" s="1">
        <v>26821022</v>
      </c>
      <c r="B7344" s="1" t="s">
        <v>18840</v>
      </c>
      <c r="C7344" s="1" t="s">
        <v>18841</v>
      </c>
      <c r="D7344" s="1" t="s">
        <v>18842</v>
      </c>
      <c r="E7344" s="1" t="s">
        <v>66</v>
      </c>
      <c r="F7344" s="1" t="s">
        <v>17240</v>
      </c>
      <c r="G7344" s="1" t="s">
        <v>17241</v>
      </c>
    </row>
    <row r="7345" spans="1:7" x14ac:dyDescent="0.25">
      <c r="A7345" s="1">
        <v>26821023</v>
      </c>
      <c r="B7345" s="1" t="s">
        <v>18843</v>
      </c>
      <c r="C7345" s="1" t="s">
        <v>18844</v>
      </c>
      <c r="D7345" s="1" t="s">
        <v>18845</v>
      </c>
      <c r="E7345" s="1" t="s">
        <v>66</v>
      </c>
      <c r="F7345" s="1" t="s">
        <v>17240</v>
      </c>
      <c r="G7345" s="1" t="s">
        <v>17241</v>
      </c>
    </row>
    <row r="7346" spans="1:7" x14ac:dyDescent="0.25">
      <c r="A7346" s="1">
        <v>26821024</v>
      </c>
      <c r="B7346" s="1" t="s">
        <v>18846</v>
      </c>
      <c r="C7346" s="1" t="s">
        <v>18847</v>
      </c>
      <c r="D7346" s="1" t="s">
        <v>18848</v>
      </c>
      <c r="E7346" s="1" t="s">
        <v>66</v>
      </c>
      <c r="F7346" s="1" t="s">
        <v>17240</v>
      </c>
      <c r="G7346" s="1" t="s">
        <v>17241</v>
      </c>
    </row>
    <row r="7347" spans="1:7" x14ac:dyDescent="0.25">
      <c r="A7347" s="1">
        <v>26821025</v>
      </c>
      <c r="B7347" s="1" t="s">
        <v>18849</v>
      </c>
      <c r="C7347" s="1" t="s">
        <v>18850</v>
      </c>
      <c r="D7347" s="1" t="s">
        <v>18851</v>
      </c>
      <c r="E7347" s="1" t="s">
        <v>66</v>
      </c>
      <c r="F7347" s="1" t="s">
        <v>17240</v>
      </c>
      <c r="G7347" s="1" t="s">
        <v>17241</v>
      </c>
    </row>
    <row r="7348" spans="1:7" x14ac:dyDescent="0.25">
      <c r="A7348" s="1">
        <v>26821026</v>
      </c>
      <c r="B7348" s="1" t="s">
        <v>18852</v>
      </c>
      <c r="C7348" s="1" t="s">
        <v>18853</v>
      </c>
      <c r="D7348" s="1" t="s">
        <v>18854</v>
      </c>
      <c r="E7348" s="1" t="s">
        <v>66</v>
      </c>
      <c r="F7348" s="1" t="s">
        <v>17240</v>
      </c>
      <c r="G7348" s="1" t="s">
        <v>17241</v>
      </c>
    </row>
    <row r="7349" spans="1:7" x14ac:dyDescent="0.25">
      <c r="A7349" s="1">
        <v>26821027</v>
      </c>
      <c r="B7349" s="1" t="s">
        <v>18855</v>
      </c>
      <c r="C7349" s="1" t="s">
        <v>18856</v>
      </c>
      <c r="D7349" s="1" t="s">
        <v>18857</v>
      </c>
      <c r="E7349" s="1" t="s">
        <v>66</v>
      </c>
      <c r="F7349" s="1" t="s">
        <v>17240</v>
      </c>
      <c r="G7349" s="1" t="s">
        <v>17241</v>
      </c>
    </row>
    <row r="7350" spans="1:7" x14ac:dyDescent="0.25">
      <c r="A7350" s="1">
        <v>26850000</v>
      </c>
      <c r="B7350" s="1" t="s">
        <v>18858</v>
      </c>
      <c r="C7350" s="1" t="s">
        <v>18859</v>
      </c>
      <c r="D7350" s="1" t="s">
        <v>18860</v>
      </c>
      <c r="E7350" s="1" t="s">
        <v>66</v>
      </c>
      <c r="F7350" s="1" t="s">
        <v>18861</v>
      </c>
      <c r="G7350" s="1" t="s">
        <v>18862</v>
      </c>
    </row>
    <row r="7351" spans="1:7" x14ac:dyDescent="0.25">
      <c r="A7351" s="1">
        <v>26850001</v>
      </c>
      <c r="B7351" s="1" t="s">
        <v>18863</v>
      </c>
      <c r="C7351" s="1" t="s">
        <v>18864</v>
      </c>
      <c r="D7351" s="1" t="s">
        <v>18865</v>
      </c>
      <c r="E7351" s="1" t="s">
        <v>66</v>
      </c>
      <c r="F7351" s="1" t="s">
        <v>18861</v>
      </c>
      <c r="G7351" s="1" t="s">
        <v>18862</v>
      </c>
    </row>
    <row r="7352" spans="1:7" x14ac:dyDescent="0.25">
      <c r="A7352" s="1">
        <v>26850002</v>
      </c>
      <c r="B7352" s="1" t="s">
        <v>18866</v>
      </c>
      <c r="C7352" s="1" t="s">
        <v>18867</v>
      </c>
      <c r="D7352" s="1" t="s">
        <v>18868</v>
      </c>
      <c r="E7352" s="1" t="s">
        <v>66</v>
      </c>
      <c r="F7352" s="1" t="s">
        <v>503</v>
      </c>
      <c r="G7352" s="1" t="s">
        <v>504</v>
      </c>
    </row>
    <row r="7353" spans="1:7" x14ac:dyDescent="0.25">
      <c r="A7353" s="1">
        <v>26850003</v>
      </c>
      <c r="B7353" s="1" t="s">
        <v>18869</v>
      </c>
      <c r="C7353" s="1" t="s">
        <v>18870</v>
      </c>
      <c r="D7353" s="1" t="s">
        <v>18871</v>
      </c>
      <c r="E7353" s="1" t="s">
        <v>66</v>
      </c>
      <c r="F7353" s="1" t="s">
        <v>503</v>
      </c>
      <c r="G7353" s="1" t="s">
        <v>504</v>
      </c>
    </row>
    <row r="7354" spans="1:7" x14ac:dyDescent="0.25">
      <c r="A7354" s="1">
        <v>26850004</v>
      </c>
      <c r="B7354" s="1" t="s">
        <v>18872</v>
      </c>
      <c r="C7354" s="1" t="s">
        <v>18873</v>
      </c>
      <c r="D7354" s="1" t="s">
        <v>18874</v>
      </c>
      <c r="E7354" s="1" t="s">
        <v>66</v>
      </c>
      <c r="F7354" s="1" t="s">
        <v>503</v>
      </c>
      <c r="G7354" s="1" t="s">
        <v>504</v>
      </c>
    </row>
    <row r="7355" spans="1:7" x14ac:dyDescent="0.25">
      <c r="A7355" s="1">
        <v>26850005</v>
      </c>
      <c r="B7355" s="1" t="s">
        <v>18875</v>
      </c>
      <c r="C7355" s="1" t="s">
        <v>18876</v>
      </c>
      <c r="D7355" s="1" t="s">
        <v>18877</v>
      </c>
      <c r="E7355" s="1" t="s">
        <v>66</v>
      </c>
      <c r="F7355" s="1" t="s">
        <v>18861</v>
      </c>
      <c r="G7355" s="1" t="s">
        <v>18862</v>
      </c>
    </row>
    <row r="7356" spans="1:7" x14ac:dyDescent="0.25">
      <c r="A7356" s="1">
        <v>26850006</v>
      </c>
      <c r="B7356" s="1" t="s">
        <v>500</v>
      </c>
      <c r="C7356" s="1" t="s">
        <v>501</v>
      </c>
      <c r="D7356" s="1" t="s">
        <v>502</v>
      </c>
      <c r="E7356" s="1" t="s">
        <v>66</v>
      </c>
      <c r="F7356" s="1" t="s">
        <v>503</v>
      </c>
      <c r="G7356" s="1" t="s">
        <v>504</v>
      </c>
    </row>
    <row r="7357" spans="1:7" x14ac:dyDescent="0.25">
      <c r="A7357" s="1">
        <v>26850009</v>
      </c>
      <c r="B7357" s="1" t="s">
        <v>18878</v>
      </c>
      <c r="C7357" s="1" t="s">
        <v>18878</v>
      </c>
      <c r="D7357" s="1" t="s">
        <v>18878</v>
      </c>
      <c r="G7357" s="1" t="s">
        <v>199</v>
      </c>
    </row>
    <row r="7358" spans="1:7" x14ac:dyDescent="0.25">
      <c r="A7358" s="1">
        <v>26850010</v>
      </c>
      <c r="B7358" s="1" t="s">
        <v>18879</v>
      </c>
      <c r="C7358" s="1" t="s">
        <v>18880</v>
      </c>
      <c r="D7358" s="1" t="s">
        <v>18881</v>
      </c>
      <c r="E7358" s="1" t="s">
        <v>66</v>
      </c>
      <c r="F7358" s="1" t="s">
        <v>18882</v>
      </c>
      <c r="G7358" s="1" t="s">
        <v>18883</v>
      </c>
    </row>
    <row r="7359" spans="1:7" x14ac:dyDescent="0.25">
      <c r="A7359" s="1">
        <v>26850011</v>
      </c>
      <c r="B7359" s="1" t="s">
        <v>18884</v>
      </c>
      <c r="C7359" s="1" t="s">
        <v>18885</v>
      </c>
      <c r="D7359" s="1" t="s">
        <v>18886</v>
      </c>
      <c r="E7359" s="1" t="s">
        <v>66</v>
      </c>
      <c r="F7359" s="1" t="s">
        <v>18887</v>
      </c>
      <c r="G7359" s="1" t="s">
        <v>18888</v>
      </c>
    </row>
    <row r="7360" spans="1:7" x14ac:dyDescent="0.25">
      <c r="A7360" s="1">
        <v>26850012</v>
      </c>
      <c r="B7360" s="1" t="s">
        <v>18889</v>
      </c>
      <c r="C7360" s="1" t="s">
        <v>18890</v>
      </c>
      <c r="D7360" s="1" t="s">
        <v>18891</v>
      </c>
      <c r="E7360" s="1" t="s">
        <v>66</v>
      </c>
      <c r="F7360" s="1" t="s">
        <v>18861</v>
      </c>
      <c r="G7360" s="1" t="s">
        <v>18862</v>
      </c>
    </row>
    <row r="7361" spans="1:7" x14ac:dyDescent="0.25">
      <c r="A7361" s="1">
        <v>26850013</v>
      </c>
      <c r="B7361" s="1" t="s">
        <v>18892</v>
      </c>
      <c r="C7361" s="1" t="s">
        <v>18893</v>
      </c>
      <c r="D7361" s="1" t="s">
        <v>18894</v>
      </c>
      <c r="E7361" s="1" t="s">
        <v>66</v>
      </c>
      <c r="F7361" s="1" t="s">
        <v>18882</v>
      </c>
      <c r="G7361" s="1" t="s">
        <v>18883</v>
      </c>
    </row>
    <row r="7362" spans="1:7" x14ac:dyDescent="0.25">
      <c r="A7362" s="1">
        <v>26870001</v>
      </c>
      <c r="B7362" s="1" t="s">
        <v>18895</v>
      </c>
      <c r="C7362" s="1" t="s">
        <v>18896</v>
      </c>
      <c r="D7362" s="1" t="s">
        <v>18897</v>
      </c>
      <c r="E7362" s="1" t="s">
        <v>65</v>
      </c>
      <c r="F7362" s="1" t="s">
        <v>1344</v>
      </c>
      <c r="G7362" s="1" t="s">
        <v>1345</v>
      </c>
    </row>
    <row r="7363" spans="1:7" x14ac:dyDescent="0.25">
      <c r="A7363" s="1">
        <v>26870002</v>
      </c>
      <c r="B7363" s="1" t="s">
        <v>18898</v>
      </c>
      <c r="C7363" s="1" t="s">
        <v>18899</v>
      </c>
      <c r="D7363" s="1" t="s">
        <v>18900</v>
      </c>
      <c r="E7363" s="1" t="s">
        <v>65</v>
      </c>
      <c r="F7363" s="1" t="s">
        <v>1344</v>
      </c>
      <c r="G7363" s="1" t="s">
        <v>1345</v>
      </c>
    </row>
    <row r="7364" spans="1:7" x14ac:dyDescent="0.25">
      <c r="A7364" s="1">
        <v>26870003</v>
      </c>
      <c r="B7364" s="1" t="s">
        <v>18901</v>
      </c>
      <c r="C7364" s="1" t="s">
        <v>18902</v>
      </c>
      <c r="D7364" s="1" t="s">
        <v>18903</v>
      </c>
      <c r="E7364" s="1" t="s">
        <v>65</v>
      </c>
      <c r="F7364" s="1" t="s">
        <v>5881</v>
      </c>
      <c r="G7364" s="1" t="s">
        <v>5882</v>
      </c>
    </row>
    <row r="7365" spans="1:7" x14ac:dyDescent="0.25">
      <c r="A7365" s="1">
        <v>26870004</v>
      </c>
      <c r="B7365" s="1" t="s">
        <v>18904</v>
      </c>
      <c r="C7365" s="1" t="s">
        <v>18905</v>
      </c>
      <c r="D7365" s="1" t="s">
        <v>18906</v>
      </c>
      <c r="E7365" s="1" t="s">
        <v>65</v>
      </c>
      <c r="F7365" s="1" t="s">
        <v>5881</v>
      </c>
      <c r="G7365" s="1" t="s">
        <v>5882</v>
      </c>
    </row>
    <row r="7366" spans="1:7" x14ac:dyDescent="0.25">
      <c r="A7366" s="1">
        <v>26870006</v>
      </c>
      <c r="B7366" s="1" t="s">
        <v>18907</v>
      </c>
      <c r="C7366" s="1" t="s">
        <v>18908</v>
      </c>
      <c r="D7366" s="1" t="s">
        <v>18909</v>
      </c>
      <c r="E7366" s="1" t="s">
        <v>66</v>
      </c>
      <c r="F7366" s="1" t="s">
        <v>1549</v>
      </c>
      <c r="G7366" s="1" t="s">
        <v>1550</v>
      </c>
    </row>
    <row r="7367" spans="1:7" x14ac:dyDescent="0.25">
      <c r="A7367" s="1">
        <v>26870008</v>
      </c>
      <c r="B7367" s="1" t="s">
        <v>18910</v>
      </c>
      <c r="C7367" s="1" t="s">
        <v>18911</v>
      </c>
      <c r="D7367" s="1" t="s">
        <v>18912</v>
      </c>
      <c r="E7367" s="1" t="s">
        <v>65</v>
      </c>
      <c r="F7367" s="1" t="s">
        <v>2626</v>
      </c>
      <c r="G7367" s="1" t="s">
        <v>2627</v>
      </c>
    </row>
    <row r="7368" spans="1:7" x14ac:dyDescent="0.25">
      <c r="A7368" s="1">
        <v>26870009</v>
      </c>
      <c r="B7368" s="1" t="s">
        <v>18913</v>
      </c>
      <c r="C7368" s="1" t="s">
        <v>18914</v>
      </c>
      <c r="D7368" s="1" t="s">
        <v>18915</v>
      </c>
      <c r="E7368" s="1" t="s">
        <v>65</v>
      </c>
      <c r="F7368" s="1" t="s">
        <v>5881</v>
      </c>
      <c r="G7368" s="1" t="s">
        <v>5882</v>
      </c>
    </row>
    <row r="7369" spans="1:7" x14ac:dyDescent="0.25">
      <c r="A7369" s="1">
        <v>26870010</v>
      </c>
      <c r="B7369" s="1" t="s">
        <v>18916</v>
      </c>
      <c r="C7369" s="1" t="s">
        <v>18917</v>
      </c>
      <c r="D7369" s="1" t="s">
        <v>18918</v>
      </c>
      <c r="E7369" s="1" t="s">
        <v>65</v>
      </c>
      <c r="F7369" s="1" t="s">
        <v>1544</v>
      </c>
      <c r="G7369" s="1" t="s">
        <v>1545</v>
      </c>
    </row>
    <row r="7370" spans="1:7" x14ac:dyDescent="0.25">
      <c r="A7370" s="1">
        <v>26870011</v>
      </c>
      <c r="B7370" s="1" t="s">
        <v>18919</v>
      </c>
      <c r="C7370" s="1" t="s">
        <v>18920</v>
      </c>
      <c r="D7370" s="1" t="s">
        <v>18921</v>
      </c>
      <c r="E7370" s="1" t="s">
        <v>65</v>
      </c>
      <c r="F7370" s="1" t="s">
        <v>2626</v>
      </c>
      <c r="G7370" s="1" t="s">
        <v>2627</v>
      </c>
    </row>
    <row r="7371" spans="1:7" x14ac:dyDescent="0.25">
      <c r="A7371" s="1">
        <v>26870012</v>
      </c>
      <c r="B7371" s="1" t="s">
        <v>18922</v>
      </c>
      <c r="C7371" s="1" t="s">
        <v>18923</v>
      </c>
      <c r="D7371" s="1" t="s">
        <v>18924</v>
      </c>
      <c r="E7371" s="1" t="s">
        <v>65</v>
      </c>
      <c r="F7371" s="1" t="s">
        <v>2626</v>
      </c>
      <c r="G7371" s="1" t="s">
        <v>2627</v>
      </c>
    </row>
    <row r="7372" spans="1:7" x14ac:dyDescent="0.25">
      <c r="A7372" s="1">
        <v>26870013</v>
      </c>
      <c r="B7372" s="1" t="s">
        <v>18925</v>
      </c>
      <c r="C7372" s="1" t="s">
        <v>18926</v>
      </c>
      <c r="D7372" s="1" t="s">
        <v>18927</v>
      </c>
      <c r="E7372" s="1" t="s">
        <v>65</v>
      </c>
      <c r="F7372" s="1" t="s">
        <v>2626</v>
      </c>
      <c r="G7372" s="1" t="s">
        <v>2627</v>
      </c>
    </row>
    <row r="7373" spans="1:7" x14ac:dyDescent="0.25">
      <c r="A7373" s="1">
        <v>26870014</v>
      </c>
      <c r="B7373" s="1" t="s">
        <v>18928</v>
      </c>
      <c r="C7373" s="1" t="s">
        <v>18929</v>
      </c>
      <c r="D7373" s="1" t="s">
        <v>18930</v>
      </c>
      <c r="E7373" s="1" t="s">
        <v>66</v>
      </c>
      <c r="F7373" s="1" t="s">
        <v>5881</v>
      </c>
      <c r="G7373" s="1" t="s">
        <v>5882</v>
      </c>
    </row>
    <row r="7374" spans="1:7" x14ac:dyDescent="0.25">
      <c r="A7374" s="1">
        <v>26870015</v>
      </c>
      <c r="B7374" s="1" t="s">
        <v>18931</v>
      </c>
      <c r="C7374" s="1" t="s">
        <v>18932</v>
      </c>
      <c r="D7374" s="1" t="s">
        <v>18933</v>
      </c>
      <c r="E7374" s="1" t="s">
        <v>66</v>
      </c>
      <c r="F7374" s="1" t="s">
        <v>5881</v>
      </c>
      <c r="G7374" s="1" t="s">
        <v>5882</v>
      </c>
    </row>
    <row r="7375" spans="1:7" x14ac:dyDescent="0.25">
      <c r="A7375" s="1">
        <v>26870016</v>
      </c>
      <c r="B7375" s="1" t="s">
        <v>18934</v>
      </c>
      <c r="C7375" s="1" t="s">
        <v>18935</v>
      </c>
      <c r="D7375" s="1" t="s">
        <v>18936</v>
      </c>
      <c r="E7375" s="1" t="s">
        <v>65</v>
      </c>
      <c r="F7375" s="1" t="s">
        <v>5881</v>
      </c>
      <c r="G7375" s="1" t="s">
        <v>5882</v>
      </c>
    </row>
    <row r="7376" spans="1:7" x14ac:dyDescent="0.25">
      <c r="A7376" s="1">
        <v>26870017</v>
      </c>
      <c r="B7376" s="1" t="s">
        <v>18895</v>
      </c>
      <c r="C7376" s="1" t="s">
        <v>18896</v>
      </c>
      <c r="D7376" s="1" t="s">
        <v>18897</v>
      </c>
      <c r="E7376" s="1" t="s">
        <v>66</v>
      </c>
      <c r="F7376" s="1" t="s">
        <v>1344</v>
      </c>
      <c r="G7376" s="1" t="s">
        <v>1345</v>
      </c>
    </row>
    <row r="7377" spans="1:7" x14ac:dyDescent="0.25">
      <c r="A7377" s="1">
        <v>26870018</v>
      </c>
      <c r="B7377" s="1" t="s">
        <v>18937</v>
      </c>
      <c r="C7377" s="1" t="s">
        <v>18938</v>
      </c>
      <c r="D7377" s="1" t="s">
        <v>18939</v>
      </c>
      <c r="E7377" s="1" t="s">
        <v>65</v>
      </c>
      <c r="F7377" s="1" t="s">
        <v>1544</v>
      </c>
      <c r="G7377" s="1" t="s">
        <v>1545</v>
      </c>
    </row>
    <row r="7378" spans="1:7" x14ac:dyDescent="0.25">
      <c r="A7378" s="1">
        <v>26870019</v>
      </c>
      <c r="B7378" s="1" t="s">
        <v>18940</v>
      </c>
      <c r="C7378" s="1" t="s">
        <v>18941</v>
      </c>
      <c r="D7378" s="1" t="s">
        <v>18942</v>
      </c>
      <c r="E7378" s="1" t="s">
        <v>65</v>
      </c>
      <c r="F7378" s="1" t="s">
        <v>1544</v>
      </c>
      <c r="G7378" s="1" t="s">
        <v>1545</v>
      </c>
    </row>
    <row r="7379" spans="1:7" x14ac:dyDescent="0.25">
      <c r="A7379" s="1">
        <v>26870020</v>
      </c>
      <c r="B7379" s="1" t="s">
        <v>18943</v>
      </c>
      <c r="C7379" s="1" t="s">
        <v>18944</v>
      </c>
      <c r="D7379" s="1" t="s">
        <v>18945</v>
      </c>
      <c r="E7379" s="1" t="s">
        <v>66</v>
      </c>
      <c r="F7379" s="1" t="s">
        <v>5881</v>
      </c>
      <c r="G7379" s="1" t="s">
        <v>5882</v>
      </c>
    </row>
    <row r="7380" spans="1:7" x14ac:dyDescent="0.25">
      <c r="A7380" s="1">
        <v>26870021</v>
      </c>
      <c r="B7380" s="1" t="s">
        <v>18946</v>
      </c>
      <c r="C7380" s="1" t="s">
        <v>18947</v>
      </c>
      <c r="D7380" s="1" t="s">
        <v>18948</v>
      </c>
      <c r="E7380" s="1" t="s">
        <v>66</v>
      </c>
      <c r="F7380" s="1" t="s">
        <v>17409</v>
      </c>
      <c r="G7380" s="1" t="s">
        <v>17410</v>
      </c>
    </row>
    <row r="7381" spans="1:7" x14ac:dyDescent="0.25">
      <c r="A7381" s="1">
        <v>26870022</v>
      </c>
      <c r="B7381" s="1" t="s">
        <v>18949</v>
      </c>
      <c r="C7381" s="1" t="s">
        <v>18950</v>
      </c>
      <c r="D7381" s="1" t="s">
        <v>18951</v>
      </c>
      <c r="E7381" s="1" t="s">
        <v>65</v>
      </c>
      <c r="F7381" s="1" t="s">
        <v>5881</v>
      </c>
      <c r="G7381" s="1" t="s">
        <v>5882</v>
      </c>
    </row>
    <row r="7382" spans="1:7" x14ac:dyDescent="0.25">
      <c r="A7382" s="1">
        <v>26870023</v>
      </c>
      <c r="B7382" s="1" t="s">
        <v>18952</v>
      </c>
      <c r="C7382" s="1" t="s">
        <v>18953</v>
      </c>
      <c r="D7382" s="1" t="s">
        <v>18954</v>
      </c>
      <c r="E7382" s="1" t="s">
        <v>65</v>
      </c>
      <c r="F7382" s="1" t="s">
        <v>5881</v>
      </c>
      <c r="G7382" s="1" t="s">
        <v>5882</v>
      </c>
    </row>
    <row r="7383" spans="1:7" x14ac:dyDescent="0.25">
      <c r="A7383" s="1">
        <v>26870024</v>
      </c>
      <c r="B7383" s="1" t="s">
        <v>18955</v>
      </c>
      <c r="C7383" s="1" t="s">
        <v>18956</v>
      </c>
      <c r="D7383" s="1" t="s">
        <v>18957</v>
      </c>
      <c r="E7383" s="1" t="s">
        <v>65</v>
      </c>
      <c r="F7383" s="1" t="s">
        <v>5881</v>
      </c>
      <c r="G7383" s="1" t="s">
        <v>5882</v>
      </c>
    </row>
    <row r="7384" spans="1:7" x14ac:dyDescent="0.25">
      <c r="A7384" s="1">
        <v>26870026</v>
      </c>
      <c r="B7384" s="1" t="s">
        <v>18958</v>
      </c>
      <c r="C7384" s="1" t="s">
        <v>18959</v>
      </c>
      <c r="D7384" s="1" t="s">
        <v>18960</v>
      </c>
      <c r="E7384" s="1" t="s">
        <v>66</v>
      </c>
      <c r="F7384" s="1" t="s">
        <v>18961</v>
      </c>
      <c r="G7384" s="1" t="s">
        <v>18962</v>
      </c>
    </row>
    <row r="7385" spans="1:7" x14ac:dyDescent="0.25">
      <c r="A7385" s="1">
        <v>26870027</v>
      </c>
      <c r="B7385" s="1" t="s">
        <v>18963</v>
      </c>
      <c r="C7385" s="1" t="s">
        <v>18964</v>
      </c>
      <c r="D7385" s="1" t="s">
        <v>18965</v>
      </c>
      <c r="E7385" s="1" t="s">
        <v>65</v>
      </c>
      <c r="F7385" s="1" t="s">
        <v>2626</v>
      </c>
      <c r="G7385" s="1" t="s">
        <v>2627</v>
      </c>
    </row>
    <row r="7386" spans="1:7" x14ac:dyDescent="0.25">
      <c r="A7386" s="1">
        <v>26870028</v>
      </c>
      <c r="B7386" s="1" t="s">
        <v>18937</v>
      </c>
      <c r="C7386" s="1" t="s">
        <v>18938</v>
      </c>
      <c r="D7386" s="1" t="s">
        <v>18939</v>
      </c>
      <c r="E7386" s="1" t="s">
        <v>66</v>
      </c>
      <c r="F7386" s="1" t="s">
        <v>18966</v>
      </c>
      <c r="G7386" s="1" t="s">
        <v>18967</v>
      </c>
    </row>
    <row r="7387" spans="1:7" x14ac:dyDescent="0.25">
      <c r="A7387" s="1">
        <v>26870029</v>
      </c>
      <c r="B7387" s="1" t="s">
        <v>18968</v>
      </c>
      <c r="C7387" s="1" t="s">
        <v>18969</v>
      </c>
      <c r="D7387" s="1" t="s">
        <v>18970</v>
      </c>
      <c r="E7387" s="1" t="s">
        <v>66</v>
      </c>
      <c r="F7387" s="1" t="s">
        <v>18966</v>
      </c>
      <c r="G7387" s="1" t="s">
        <v>18967</v>
      </c>
    </row>
    <row r="7388" spans="1:7" x14ac:dyDescent="0.25">
      <c r="A7388" s="1">
        <v>26870030</v>
      </c>
      <c r="B7388" s="1" t="s">
        <v>18971</v>
      </c>
      <c r="C7388" s="1" t="s">
        <v>18972</v>
      </c>
      <c r="D7388" s="1" t="s">
        <v>18973</v>
      </c>
      <c r="E7388" s="1" t="s">
        <v>65</v>
      </c>
      <c r="F7388" s="1" t="s">
        <v>5881</v>
      </c>
      <c r="G7388" s="1" t="s">
        <v>5882</v>
      </c>
    </row>
    <row r="7389" spans="1:7" x14ac:dyDescent="0.25">
      <c r="A7389" s="1">
        <v>26870031</v>
      </c>
      <c r="B7389" s="1" t="s">
        <v>18974</v>
      </c>
      <c r="C7389" s="1" t="s">
        <v>18975</v>
      </c>
      <c r="D7389" s="1" t="s">
        <v>18976</v>
      </c>
      <c r="E7389" s="1" t="s">
        <v>65</v>
      </c>
      <c r="F7389" s="1" t="s">
        <v>5881</v>
      </c>
      <c r="G7389" s="1" t="s">
        <v>5882</v>
      </c>
    </row>
    <row r="7390" spans="1:7" x14ac:dyDescent="0.25">
      <c r="A7390" s="1">
        <v>26870032</v>
      </c>
      <c r="B7390" s="1" t="s">
        <v>18904</v>
      </c>
      <c r="C7390" s="1" t="s">
        <v>18905</v>
      </c>
      <c r="D7390" s="1" t="s">
        <v>18906</v>
      </c>
      <c r="E7390" s="1" t="s">
        <v>66</v>
      </c>
      <c r="F7390" s="1" t="s">
        <v>18977</v>
      </c>
      <c r="G7390" s="1" t="s">
        <v>18978</v>
      </c>
    </row>
    <row r="7391" spans="1:7" x14ac:dyDescent="0.25">
      <c r="A7391" s="1">
        <v>26870033</v>
      </c>
      <c r="B7391" s="1" t="s">
        <v>18979</v>
      </c>
      <c r="C7391" s="1" t="s">
        <v>18980</v>
      </c>
      <c r="D7391" s="1" t="s">
        <v>18981</v>
      </c>
      <c r="E7391" s="1" t="s">
        <v>65</v>
      </c>
      <c r="F7391" s="1" t="s">
        <v>5881</v>
      </c>
      <c r="G7391" s="1" t="s">
        <v>5882</v>
      </c>
    </row>
    <row r="7392" spans="1:7" x14ac:dyDescent="0.25">
      <c r="A7392" s="1">
        <v>26870034</v>
      </c>
      <c r="B7392" s="1" t="s">
        <v>18974</v>
      </c>
      <c r="C7392" s="1" t="s">
        <v>18975</v>
      </c>
      <c r="D7392" s="1" t="s">
        <v>18976</v>
      </c>
      <c r="E7392" s="1" t="s">
        <v>66</v>
      </c>
      <c r="F7392" s="1" t="s">
        <v>17409</v>
      </c>
      <c r="G7392" s="1" t="s">
        <v>17410</v>
      </c>
    </row>
    <row r="7393" spans="1:7" x14ac:dyDescent="0.25">
      <c r="A7393" s="1">
        <v>26870035</v>
      </c>
      <c r="B7393" s="1" t="s">
        <v>18934</v>
      </c>
      <c r="C7393" s="1" t="s">
        <v>18935</v>
      </c>
      <c r="D7393" s="1" t="s">
        <v>18936</v>
      </c>
      <c r="E7393" s="1" t="s">
        <v>66</v>
      </c>
      <c r="F7393" s="1" t="s">
        <v>17409</v>
      </c>
      <c r="G7393" s="1" t="s">
        <v>17410</v>
      </c>
    </row>
    <row r="7394" spans="1:7" x14ac:dyDescent="0.25">
      <c r="A7394" s="1">
        <v>26870037</v>
      </c>
      <c r="B7394" s="1" t="s">
        <v>18982</v>
      </c>
      <c r="C7394" s="1" t="s">
        <v>18983</v>
      </c>
      <c r="D7394" s="1" t="s">
        <v>18984</v>
      </c>
      <c r="E7394" s="1" t="s">
        <v>66</v>
      </c>
      <c r="F7394" s="1" t="s">
        <v>18985</v>
      </c>
      <c r="G7394" s="1" t="s">
        <v>18986</v>
      </c>
    </row>
    <row r="7395" spans="1:7" x14ac:dyDescent="0.25">
      <c r="A7395" s="1">
        <v>26870038</v>
      </c>
      <c r="B7395" s="1" t="s">
        <v>9132</v>
      </c>
      <c r="C7395" s="1" t="s">
        <v>9133</v>
      </c>
      <c r="D7395" s="1" t="s">
        <v>9134</v>
      </c>
      <c r="E7395" s="1" t="s">
        <v>66</v>
      </c>
      <c r="F7395" s="1" t="s">
        <v>2626</v>
      </c>
      <c r="G7395" s="1" t="s">
        <v>2627</v>
      </c>
    </row>
    <row r="7396" spans="1:7" x14ac:dyDescent="0.25">
      <c r="A7396" s="1">
        <v>26870039</v>
      </c>
      <c r="B7396" s="1" t="s">
        <v>18987</v>
      </c>
      <c r="C7396" s="1" t="s">
        <v>18988</v>
      </c>
      <c r="D7396" s="1" t="s">
        <v>18989</v>
      </c>
      <c r="E7396" s="1" t="s">
        <v>66</v>
      </c>
      <c r="F7396" s="1" t="s">
        <v>1544</v>
      </c>
      <c r="G7396" s="1" t="s">
        <v>1545</v>
      </c>
    </row>
    <row r="7397" spans="1:7" x14ac:dyDescent="0.25">
      <c r="A7397" s="1">
        <v>26870040</v>
      </c>
      <c r="B7397" s="1" t="s">
        <v>18990</v>
      </c>
      <c r="C7397" s="1" t="s">
        <v>18991</v>
      </c>
      <c r="D7397" s="1" t="s">
        <v>18992</v>
      </c>
      <c r="E7397" s="1" t="s">
        <v>66</v>
      </c>
      <c r="F7397" s="1" t="s">
        <v>1544</v>
      </c>
      <c r="G7397" s="1" t="s">
        <v>1545</v>
      </c>
    </row>
    <row r="7398" spans="1:7" x14ac:dyDescent="0.25">
      <c r="A7398" s="1">
        <v>26870042</v>
      </c>
      <c r="B7398" s="1" t="s">
        <v>18993</v>
      </c>
      <c r="C7398" s="1" t="s">
        <v>18994</v>
      </c>
      <c r="D7398" s="1" t="s">
        <v>18995</v>
      </c>
      <c r="E7398" s="1" t="s">
        <v>66</v>
      </c>
      <c r="F7398" s="1" t="s">
        <v>1544</v>
      </c>
      <c r="G7398" s="1" t="s">
        <v>1545</v>
      </c>
    </row>
    <row r="7399" spans="1:7" x14ac:dyDescent="0.25">
      <c r="A7399" s="1">
        <v>26870043</v>
      </c>
      <c r="B7399" s="1" t="s">
        <v>18996</v>
      </c>
      <c r="C7399" s="1" t="s">
        <v>18997</v>
      </c>
      <c r="D7399" s="1" t="s">
        <v>18998</v>
      </c>
      <c r="E7399" s="1" t="s">
        <v>66</v>
      </c>
      <c r="F7399" s="1" t="s">
        <v>1544</v>
      </c>
      <c r="G7399" s="1" t="s">
        <v>1545</v>
      </c>
    </row>
    <row r="7400" spans="1:7" x14ac:dyDescent="0.25">
      <c r="A7400" s="1">
        <v>26870044</v>
      </c>
      <c r="B7400" s="1" t="s">
        <v>18999</v>
      </c>
      <c r="C7400" s="1" t="s">
        <v>19000</v>
      </c>
      <c r="D7400" s="1" t="s">
        <v>19001</v>
      </c>
      <c r="E7400" s="1" t="s">
        <v>65</v>
      </c>
      <c r="F7400" s="1" t="s">
        <v>1544</v>
      </c>
      <c r="G7400" s="1" t="s">
        <v>1545</v>
      </c>
    </row>
    <row r="7401" spans="1:7" x14ac:dyDescent="0.25">
      <c r="A7401" s="1">
        <v>26900200</v>
      </c>
      <c r="B7401" s="1" t="s">
        <v>19002</v>
      </c>
      <c r="C7401" s="1" t="s">
        <v>19003</v>
      </c>
      <c r="D7401" s="1" t="s">
        <v>19004</v>
      </c>
      <c r="E7401" s="1" t="s">
        <v>65</v>
      </c>
      <c r="F7401" s="1" t="s">
        <v>19005</v>
      </c>
      <c r="G7401" s="1" t="s">
        <v>19006</v>
      </c>
    </row>
    <row r="7402" spans="1:7" x14ac:dyDescent="0.25">
      <c r="A7402" s="1">
        <v>26900201</v>
      </c>
      <c r="B7402" s="1" t="s">
        <v>19007</v>
      </c>
      <c r="C7402" s="1" t="s">
        <v>19008</v>
      </c>
      <c r="D7402" s="1" t="s">
        <v>19009</v>
      </c>
      <c r="E7402" s="1" t="s">
        <v>65</v>
      </c>
      <c r="F7402" s="1" t="s">
        <v>19005</v>
      </c>
      <c r="G7402" s="1" t="s">
        <v>19006</v>
      </c>
    </row>
    <row r="7403" spans="1:7" x14ac:dyDescent="0.25">
      <c r="A7403" s="1">
        <v>26900202</v>
      </c>
      <c r="B7403" s="1" t="s">
        <v>19010</v>
      </c>
      <c r="C7403" s="1" t="s">
        <v>19011</v>
      </c>
      <c r="D7403" s="1" t="s">
        <v>19012</v>
      </c>
      <c r="E7403" s="1" t="s">
        <v>65</v>
      </c>
      <c r="F7403" s="1" t="s">
        <v>19005</v>
      </c>
      <c r="G7403" s="1" t="s">
        <v>19006</v>
      </c>
    </row>
    <row r="7404" spans="1:7" x14ac:dyDescent="0.25">
      <c r="A7404" s="1">
        <v>26900205</v>
      </c>
      <c r="B7404" s="1" t="s">
        <v>19013</v>
      </c>
      <c r="C7404" s="1" t="s">
        <v>19014</v>
      </c>
      <c r="D7404" s="1" t="s">
        <v>19015</v>
      </c>
      <c r="E7404" s="1" t="s">
        <v>65</v>
      </c>
      <c r="F7404" s="1" t="s">
        <v>19005</v>
      </c>
      <c r="G7404" s="1" t="s">
        <v>19006</v>
      </c>
    </row>
    <row r="7405" spans="1:7" x14ac:dyDescent="0.25">
      <c r="A7405" s="1">
        <v>26900250</v>
      </c>
      <c r="B7405" s="1" t="s">
        <v>19016</v>
      </c>
      <c r="C7405" s="1" t="s">
        <v>19017</v>
      </c>
      <c r="D7405" s="1" t="s">
        <v>19018</v>
      </c>
      <c r="E7405" s="1" t="s">
        <v>65</v>
      </c>
      <c r="F7405" s="1" t="s">
        <v>19019</v>
      </c>
      <c r="G7405" s="1" t="s">
        <v>19020</v>
      </c>
    </row>
    <row r="7406" spans="1:7" x14ac:dyDescent="0.25">
      <c r="A7406" s="1">
        <v>26900251</v>
      </c>
      <c r="B7406" s="1" t="s">
        <v>19021</v>
      </c>
      <c r="C7406" s="1" t="s">
        <v>19022</v>
      </c>
      <c r="D7406" s="1" t="s">
        <v>19023</v>
      </c>
      <c r="E7406" s="1" t="s">
        <v>65</v>
      </c>
      <c r="F7406" s="1" t="s">
        <v>19019</v>
      </c>
      <c r="G7406" s="1" t="s">
        <v>19020</v>
      </c>
    </row>
    <row r="7407" spans="1:7" x14ac:dyDescent="0.25">
      <c r="A7407" s="1">
        <v>26900401</v>
      </c>
      <c r="B7407" s="1" t="s">
        <v>19024</v>
      </c>
      <c r="C7407" s="1" t="s">
        <v>19025</v>
      </c>
      <c r="D7407" s="1" t="s">
        <v>19026</v>
      </c>
      <c r="E7407" s="1" t="s">
        <v>65</v>
      </c>
      <c r="F7407" s="1" t="s">
        <v>19005</v>
      </c>
      <c r="G7407" s="1" t="s">
        <v>19006</v>
      </c>
    </row>
    <row r="7408" spans="1:7" x14ac:dyDescent="0.25">
      <c r="A7408" s="1">
        <v>26900701</v>
      </c>
      <c r="B7408" s="1" t="s">
        <v>19027</v>
      </c>
      <c r="C7408" s="1" t="s">
        <v>19028</v>
      </c>
      <c r="D7408" s="1" t="s">
        <v>19029</v>
      </c>
      <c r="E7408" s="1" t="s">
        <v>65</v>
      </c>
      <c r="F7408" s="1" t="s">
        <v>19005</v>
      </c>
      <c r="G7408" s="1" t="s">
        <v>19006</v>
      </c>
    </row>
    <row r="7409" spans="1:7" x14ac:dyDescent="0.25">
      <c r="A7409" s="1">
        <v>26901200</v>
      </c>
      <c r="B7409" s="1" t="s">
        <v>19030</v>
      </c>
      <c r="C7409" s="1" t="s">
        <v>19031</v>
      </c>
      <c r="D7409" s="1" t="s">
        <v>19032</v>
      </c>
      <c r="E7409" s="1" t="s">
        <v>65</v>
      </c>
      <c r="F7409" s="1" t="s">
        <v>19033</v>
      </c>
      <c r="G7409" s="1" t="s">
        <v>19034</v>
      </c>
    </row>
    <row r="7410" spans="1:7" x14ac:dyDescent="0.25">
      <c r="A7410" s="1">
        <v>26901201</v>
      </c>
      <c r="B7410" s="1" t="s">
        <v>19035</v>
      </c>
      <c r="C7410" s="1" t="s">
        <v>19036</v>
      </c>
      <c r="D7410" s="1" t="s">
        <v>19037</v>
      </c>
      <c r="E7410" s="1" t="s">
        <v>65</v>
      </c>
      <c r="F7410" s="1" t="s">
        <v>19033</v>
      </c>
      <c r="G7410" s="1" t="s">
        <v>19034</v>
      </c>
    </row>
    <row r="7411" spans="1:7" x14ac:dyDescent="0.25">
      <c r="A7411" s="1">
        <v>26901202</v>
      </c>
      <c r="B7411" s="1" t="s">
        <v>19038</v>
      </c>
      <c r="C7411" s="1" t="s">
        <v>19039</v>
      </c>
      <c r="D7411" s="1" t="s">
        <v>19040</v>
      </c>
      <c r="E7411" s="1" t="s">
        <v>65</v>
      </c>
      <c r="F7411" s="1" t="s">
        <v>19033</v>
      </c>
      <c r="G7411" s="1" t="s">
        <v>19034</v>
      </c>
    </row>
    <row r="7412" spans="1:7" x14ac:dyDescent="0.25">
      <c r="A7412" s="1">
        <v>26901203</v>
      </c>
      <c r="B7412" s="1" t="s">
        <v>19041</v>
      </c>
      <c r="C7412" s="1" t="s">
        <v>19042</v>
      </c>
      <c r="D7412" s="1" t="s">
        <v>19043</v>
      </c>
      <c r="E7412" s="1" t="s">
        <v>66</v>
      </c>
      <c r="F7412" s="1" t="s">
        <v>19033</v>
      </c>
      <c r="G7412" s="1" t="s">
        <v>19034</v>
      </c>
    </row>
    <row r="7413" spans="1:7" x14ac:dyDescent="0.25">
      <c r="A7413" s="1">
        <v>26901251</v>
      </c>
      <c r="B7413" s="1" t="s">
        <v>19044</v>
      </c>
      <c r="C7413" s="1" t="s">
        <v>19045</v>
      </c>
      <c r="D7413" s="1" t="s">
        <v>19046</v>
      </c>
      <c r="E7413" s="1" t="s">
        <v>65</v>
      </c>
      <c r="F7413" s="1" t="s">
        <v>19047</v>
      </c>
      <c r="G7413" s="1" t="s">
        <v>199</v>
      </c>
    </row>
    <row r="7414" spans="1:7" x14ac:dyDescent="0.25">
      <c r="A7414" s="1">
        <v>26901252</v>
      </c>
      <c r="B7414" s="1" t="s">
        <v>19048</v>
      </c>
      <c r="C7414" s="1" t="s">
        <v>19049</v>
      </c>
      <c r="D7414" s="1" t="s">
        <v>19050</v>
      </c>
      <c r="E7414" s="1" t="s">
        <v>65</v>
      </c>
      <c r="F7414" s="1" t="s">
        <v>19051</v>
      </c>
      <c r="G7414" s="1" t="s">
        <v>19052</v>
      </c>
    </row>
    <row r="7415" spans="1:7" x14ac:dyDescent="0.25">
      <c r="A7415" s="1">
        <v>26901450</v>
      </c>
      <c r="B7415" s="1" t="s">
        <v>19053</v>
      </c>
      <c r="C7415" s="1" t="s">
        <v>19054</v>
      </c>
      <c r="D7415" s="1" t="s">
        <v>19055</v>
      </c>
      <c r="E7415" s="1" t="s">
        <v>65</v>
      </c>
      <c r="F7415" s="1" t="s">
        <v>19051</v>
      </c>
      <c r="G7415" s="1" t="s">
        <v>19052</v>
      </c>
    </row>
    <row r="7416" spans="1:7" x14ac:dyDescent="0.25">
      <c r="A7416" s="1">
        <v>26901703</v>
      </c>
      <c r="B7416" s="1" t="s">
        <v>19056</v>
      </c>
      <c r="C7416" s="1" t="s">
        <v>19057</v>
      </c>
      <c r="D7416" s="1" t="s">
        <v>19058</v>
      </c>
      <c r="E7416" s="1" t="s">
        <v>65</v>
      </c>
      <c r="F7416" s="1" t="s">
        <v>19033</v>
      </c>
      <c r="G7416" s="1" t="s">
        <v>19034</v>
      </c>
    </row>
    <row r="7417" spans="1:7" x14ac:dyDescent="0.25">
      <c r="A7417" s="1">
        <v>26902201</v>
      </c>
      <c r="B7417" s="1" t="s">
        <v>12178</v>
      </c>
      <c r="C7417" s="1" t="s">
        <v>12179</v>
      </c>
      <c r="D7417" s="1" t="s">
        <v>12180</v>
      </c>
      <c r="E7417" s="1" t="s">
        <v>65</v>
      </c>
      <c r="F7417" s="1" t="s">
        <v>19059</v>
      </c>
      <c r="G7417" s="1" t="s">
        <v>19060</v>
      </c>
    </row>
    <row r="7418" spans="1:7" x14ac:dyDescent="0.25">
      <c r="A7418" s="1">
        <v>26903202</v>
      </c>
      <c r="B7418" s="1" t="s">
        <v>19061</v>
      </c>
      <c r="C7418" s="1" t="s">
        <v>19062</v>
      </c>
      <c r="D7418" s="1" t="s">
        <v>19063</v>
      </c>
      <c r="E7418" s="1" t="s">
        <v>66</v>
      </c>
      <c r="F7418" s="1" t="s">
        <v>19064</v>
      </c>
      <c r="G7418" s="1" t="s">
        <v>19065</v>
      </c>
    </row>
    <row r="7419" spans="1:7" x14ac:dyDescent="0.25">
      <c r="A7419" s="1">
        <v>26903752</v>
      </c>
      <c r="B7419" s="1" t="s">
        <v>19066</v>
      </c>
      <c r="C7419" s="1" t="s">
        <v>19067</v>
      </c>
      <c r="D7419" s="1" t="s">
        <v>19068</v>
      </c>
      <c r="E7419" s="1" t="s">
        <v>65</v>
      </c>
      <c r="F7419" s="1" t="s">
        <v>19019</v>
      </c>
      <c r="G7419" s="1" t="s">
        <v>19020</v>
      </c>
    </row>
    <row r="7420" spans="1:7" x14ac:dyDescent="0.25">
      <c r="A7420" s="1">
        <v>26903754</v>
      </c>
      <c r="B7420" s="1" t="s">
        <v>19069</v>
      </c>
      <c r="C7420" s="1" t="s">
        <v>19070</v>
      </c>
      <c r="D7420" s="1" t="s">
        <v>19071</v>
      </c>
      <c r="E7420" s="1" t="s">
        <v>65</v>
      </c>
      <c r="F7420" s="1" t="s">
        <v>19019</v>
      </c>
      <c r="G7420" s="1" t="s">
        <v>19020</v>
      </c>
    </row>
    <row r="7421" spans="1:7" x14ac:dyDescent="0.25">
      <c r="A7421" s="1">
        <v>26905200</v>
      </c>
      <c r="B7421" s="1" t="s">
        <v>19072</v>
      </c>
      <c r="C7421" s="1" t="s">
        <v>19073</v>
      </c>
      <c r="D7421" s="1" t="s">
        <v>19074</v>
      </c>
      <c r="E7421" s="1" t="s">
        <v>65</v>
      </c>
      <c r="F7421" s="1" t="s">
        <v>19075</v>
      </c>
      <c r="G7421" s="1" t="s">
        <v>19076</v>
      </c>
    </row>
    <row r="7422" spans="1:7" x14ac:dyDescent="0.25">
      <c r="A7422" s="1">
        <v>26906202</v>
      </c>
      <c r="B7422" s="1" t="s">
        <v>19077</v>
      </c>
      <c r="C7422" s="1" t="s">
        <v>19078</v>
      </c>
      <c r="D7422" s="1" t="s">
        <v>19079</v>
      </c>
      <c r="E7422" s="1" t="s">
        <v>65</v>
      </c>
      <c r="F7422" s="1" t="s">
        <v>19080</v>
      </c>
      <c r="G7422" s="1" t="s">
        <v>19081</v>
      </c>
    </row>
    <row r="7423" spans="1:7" x14ac:dyDescent="0.25">
      <c r="A7423" s="1">
        <v>26906203</v>
      </c>
      <c r="B7423" s="1" t="s">
        <v>19082</v>
      </c>
      <c r="C7423" s="1" t="s">
        <v>19083</v>
      </c>
      <c r="D7423" s="1" t="s">
        <v>19084</v>
      </c>
      <c r="E7423" s="1" t="s">
        <v>65</v>
      </c>
      <c r="F7423" s="1" t="s">
        <v>19080</v>
      </c>
      <c r="G7423" s="1" t="s">
        <v>19081</v>
      </c>
    </row>
    <row r="7424" spans="1:7" x14ac:dyDescent="0.25">
      <c r="A7424" s="1">
        <v>26906204</v>
      </c>
      <c r="B7424" s="1" t="s">
        <v>19085</v>
      </c>
      <c r="C7424" s="1" t="s">
        <v>19086</v>
      </c>
      <c r="D7424" s="1" t="s">
        <v>19087</v>
      </c>
      <c r="E7424" s="1" t="s">
        <v>65</v>
      </c>
      <c r="F7424" s="1" t="s">
        <v>19080</v>
      </c>
      <c r="G7424" s="1" t="s">
        <v>19081</v>
      </c>
    </row>
    <row r="7425" spans="1:7" x14ac:dyDescent="0.25">
      <c r="A7425" s="1">
        <v>26906205</v>
      </c>
      <c r="B7425" s="1" t="s">
        <v>19088</v>
      </c>
      <c r="C7425" s="1" t="s">
        <v>19089</v>
      </c>
      <c r="D7425" s="1" t="s">
        <v>19090</v>
      </c>
      <c r="E7425" s="1" t="s">
        <v>65</v>
      </c>
      <c r="F7425" s="1" t="s">
        <v>19080</v>
      </c>
      <c r="G7425" s="1" t="s">
        <v>19081</v>
      </c>
    </row>
    <row r="7426" spans="1:7" x14ac:dyDescent="0.25">
      <c r="A7426" s="1">
        <v>26906206</v>
      </c>
      <c r="B7426" s="1" t="s">
        <v>19091</v>
      </c>
      <c r="C7426" s="1" t="s">
        <v>19092</v>
      </c>
      <c r="D7426" s="1" t="s">
        <v>19093</v>
      </c>
      <c r="E7426" s="1" t="s">
        <v>65</v>
      </c>
      <c r="F7426" s="1" t="s">
        <v>19080</v>
      </c>
      <c r="G7426" s="1" t="s">
        <v>19081</v>
      </c>
    </row>
    <row r="7427" spans="1:7" x14ac:dyDescent="0.25">
      <c r="A7427" s="1">
        <v>26906250</v>
      </c>
      <c r="B7427" s="1" t="s">
        <v>19094</v>
      </c>
      <c r="C7427" s="1" t="s">
        <v>19095</v>
      </c>
      <c r="D7427" s="1" t="s">
        <v>19096</v>
      </c>
      <c r="E7427" s="1" t="s">
        <v>65</v>
      </c>
      <c r="F7427" s="1" t="s">
        <v>19097</v>
      </c>
      <c r="G7427" s="1" t="s">
        <v>19098</v>
      </c>
    </row>
    <row r="7428" spans="1:7" x14ac:dyDescent="0.25">
      <c r="A7428" s="1">
        <v>26906251</v>
      </c>
      <c r="B7428" s="1" t="s">
        <v>19099</v>
      </c>
      <c r="C7428" s="1" t="s">
        <v>19100</v>
      </c>
      <c r="D7428" s="1" t="s">
        <v>19101</v>
      </c>
      <c r="E7428" s="1" t="s">
        <v>65</v>
      </c>
      <c r="F7428" s="1" t="s">
        <v>19102</v>
      </c>
      <c r="G7428" s="1" t="s">
        <v>199</v>
      </c>
    </row>
    <row r="7429" spans="1:7" x14ac:dyDescent="0.25">
      <c r="A7429" s="1">
        <v>26906254</v>
      </c>
      <c r="B7429" s="1" t="s">
        <v>19103</v>
      </c>
      <c r="C7429" s="1" t="s">
        <v>19104</v>
      </c>
      <c r="D7429" s="1" t="s">
        <v>19105</v>
      </c>
      <c r="E7429" s="1" t="s">
        <v>65</v>
      </c>
      <c r="F7429" s="1" t="s">
        <v>19097</v>
      </c>
      <c r="G7429" s="1" t="s">
        <v>19098</v>
      </c>
    </row>
    <row r="7430" spans="1:7" x14ac:dyDescent="0.25">
      <c r="A7430" s="1">
        <v>26907202</v>
      </c>
      <c r="B7430" s="1" t="s">
        <v>19106</v>
      </c>
      <c r="C7430" s="1" t="s">
        <v>19107</v>
      </c>
      <c r="D7430" s="1" t="s">
        <v>19108</v>
      </c>
      <c r="E7430" s="1" t="s">
        <v>65</v>
      </c>
      <c r="F7430" s="1" t="s">
        <v>19109</v>
      </c>
      <c r="G7430" s="1" t="s">
        <v>19110</v>
      </c>
    </row>
    <row r="7431" spans="1:7" x14ac:dyDescent="0.25">
      <c r="A7431" s="1">
        <v>26907204</v>
      </c>
      <c r="B7431" s="1" t="s">
        <v>19111</v>
      </c>
      <c r="C7431" s="1" t="s">
        <v>19112</v>
      </c>
      <c r="D7431" s="1" t="s">
        <v>19113</v>
      </c>
      <c r="E7431" s="1" t="s">
        <v>65</v>
      </c>
      <c r="F7431" s="1" t="s">
        <v>19109</v>
      </c>
      <c r="G7431" s="1" t="s">
        <v>19110</v>
      </c>
    </row>
    <row r="7432" spans="1:7" x14ac:dyDescent="0.25">
      <c r="A7432" s="1">
        <v>26907251</v>
      </c>
      <c r="B7432" s="1" t="s">
        <v>19114</v>
      </c>
      <c r="C7432" s="1" t="s">
        <v>19115</v>
      </c>
      <c r="D7432" s="1" t="s">
        <v>19116</v>
      </c>
      <c r="E7432" s="1" t="s">
        <v>65</v>
      </c>
      <c r="F7432" s="1" t="s">
        <v>19109</v>
      </c>
      <c r="G7432" s="1" t="s">
        <v>19110</v>
      </c>
    </row>
    <row r="7433" spans="1:7" x14ac:dyDescent="0.25">
      <c r="A7433" s="1">
        <v>26907254</v>
      </c>
      <c r="B7433" s="1" t="s">
        <v>19117</v>
      </c>
      <c r="C7433" s="1" t="s">
        <v>19118</v>
      </c>
      <c r="D7433" s="1" t="s">
        <v>19119</v>
      </c>
      <c r="E7433" s="1" t="s">
        <v>65</v>
      </c>
      <c r="F7433" s="1" t="s">
        <v>19109</v>
      </c>
      <c r="G7433" s="1" t="s">
        <v>19110</v>
      </c>
    </row>
    <row r="7434" spans="1:7" x14ac:dyDescent="0.25">
      <c r="A7434" s="1">
        <v>26907453</v>
      </c>
      <c r="B7434" s="1" t="s">
        <v>19120</v>
      </c>
      <c r="C7434" s="1" t="s">
        <v>19121</v>
      </c>
      <c r="D7434" s="1" t="s">
        <v>19122</v>
      </c>
      <c r="E7434" s="1" t="s">
        <v>65</v>
      </c>
      <c r="F7434" s="1" t="s">
        <v>19109</v>
      </c>
      <c r="G7434" s="1" t="s">
        <v>19110</v>
      </c>
    </row>
    <row r="7435" spans="1:7" x14ac:dyDescent="0.25">
      <c r="A7435" s="1">
        <v>26907454</v>
      </c>
      <c r="B7435" s="1" t="s">
        <v>19123</v>
      </c>
      <c r="C7435" s="1" t="s">
        <v>19124</v>
      </c>
      <c r="D7435" s="1" t="s">
        <v>19125</v>
      </c>
      <c r="E7435" s="1" t="s">
        <v>66</v>
      </c>
      <c r="F7435" s="1" t="s">
        <v>19109</v>
      </c>
      <c r="G7435" s="1" t="s">
        <v>19110</v>
      </c>
    </row>
    <row r="7436" spans="1:7" x14ac:dyDescent="0.25">
      <c r="A7436" s="1">
        <v>26907554</v>
      </c>
      <c r="B7436" s="1" t="s">
        <v>19126</v>
      </c>
      <c r="C7436" s="1" t="s">
        <v>19127</v>
      </c>
      <c r="D7436" s="1" t="s">
        <v>19128</v>
      </c>
      <c r="E7436" s="1" t="s">
        <v>66</v>
      </c>
      <c r="F7436" s="1" t="s">
        <v>19109</v>
      </c>
      <c r="G7436" s="1" t="s">
        <v>19110</v>
      </c>
    </row>
    <row r="7437" spans="1:7" x14ac:dyDescent="0.25">
      <c r="A7437" s="1">
        <v>26907650</v>
      </c>
      <c r="B7437" s="1" t="s">
        <v>19129</v>
      </c>
      <c r="C7437" s="1" t="s">
        <v>19130</v>
      </c>
      <c r="D7437" s="1" t="s">
        <v>19131</v>
      </c>
      <c r="E7437" s="1" t="s">
        <v>66</v>
      </c>
      <c r="F7437" s="1" t="s">
        <v>19109</v>
      </c>
      <c r="G7437" s="1" t="s">
        <v>19110</v>
      </c>
    </row>
    <row r="7438" spans="1:7" x14ac:dyDescent="0.25">
      <c r="A7438" s="1">
        <v>26907750</v>
      </c>
      <c r="B7438" s="1" t="s">
        <v>19132</v>
      </c>
      <c r="C7438" s="1" t="s">
        <v>19133</v>
      </c>
      <c r="D7438" s="1" t="s">
        <v>19134</v>
      </c>
      <c r="E7438" s="1" t="s">
        <v>65</v>
      </c>
      <c r="F7438" s="1" t="s">
        <v>19109</v>
      </c>
      <c r="G7438" s="1" t="s">
        <v>19110</v>
      </c>
    </row>
    <row r="7439" spans="1:7" x14ac:dyDescent="0.25">
      <c r="A7439" s="1">
        <v>26907752</v>
      </c>
      <c r="B7439" s="1" t="s">
        <v>19135</v>
      </c>
      <c r="C7439" s="1" t="s">
        <v>19136</v>
      </c>
      <c r="D7439" s="1" t="s">
        <v>19137</v>
      </c>
      <c r="E7439" s="1" t="s">
        <v>65</v>
      </c>
      <c r="F7439" s="1" t="s">
        <v>19109</v>
      </c>
      <c r="G7439" s="1" t="s">
        <v>19110</v>
      </c>
    </row>
    <row r="7440" spans="1:7" x14ac:dyDescent="0.25">
      <c r="A7440" s="1">
        <v>26908003</v>
      </c>
      <c r="B7440" s="1" t="s">
        <v>19138</v>
      </c>
      <c r="C7440" s="1" t="s">
        <v>19139</v>
      </c>
      <c r="D7440" s="1" t="s">
        <v>19138</v>
      </c>
      <c r="E7440" s="1" t="s">
        <v>66</v>
      </c>
      <c r="F7440" s="1" t="s">
        <v>19140</v>
      </c>
      <c r="G7440" s="1" t="s">
        <v>19141</v>
      </c>
    </row>
    <row r="7441" spans="1:7" x14ac:dyDescent="0.25">
      <c r="A7441" s="1">
        <v>28020006</v>
      </c>
      <c r="B7441" s="1" t="s">
        <v>19142</v>
      </c>
      <c r="C7441" s="1" t="s">
        <v>19143</v>
      </c>
      <c r="D7441" s="1" t="s">
        <v>19144</v>
      </c>
      <c r="E7441" s="1" t="s">
        <v>66</v>
      </c>
      <c r="F7441" s="1" t="s">
        <v>17240</v>
      </c>
      <c r="G7441" s="1" t="s">
        <v>17241</v>
      </c>
    </row>
    <row r="7442" spans="1:7" x14ac:dyDescent="0.25">
      <c r="A7442" s="1">
        <v>28033004</v>
      </c>
      <c r="B7442" s="1" t="s">
        <v>17242</v>
      </c>
      <c r="C7442" s="1" t="s">
        <v>17243</v>
      </c>
      <c r="D7442" s="1" t="s">
        <v>17244</v>
      </c>
      <c r="E7442" s="1" t="s">
        <v>65</v>
      </c>
      <c r="F7442" s="1" t="s">
        <v>579</v>
      </c>
      <c r="G7442" s="1" t="s">
        <v>580</v>
      </c>
    </row>
    <row r="7443" spans="1:7" x14ac:dyDescent="0.25">
      <c r="A7443" s="1">
        <v>28033005</v>
      </c>
      <c r="B7443" s="1" t="s">
        <v>17245</v>
      </c>
      <c r="C7443" s="1" t="s">
        <v>17246</v>
      </c>
      <c r="D7443" s="1" t="s">
        <v>17247</v>
      </c>
      <c r="E7443" s="1" t="s">
        <v>65</v>
      </c>
      <c r="F7443" s="1" t="s">
        <v>579</v>
      </c>
      <c r="G7443" s="1" t="s">
        <v>580</v>
      </c>
    </row>
    <row r="7444" spans="1:7" x14ac:dyDescent="0.25">
      <c r="A7444" s="1">
        <v>28033006</v>
      </c>
      <c r="B7444" s="1" t="s">
        <v>19145</v>
      </c>
      <c r="C7444" s="1" t="s">
        <v>19146</v>
      </c>
      <c r="D7444" s="1" t="s">
        <v>19147</v>
      </c>
      <c r="E7444" s="1" t="s">
        <v>65</v>
      </c>
      <c r="F7444" s="1" t="s">
        <v>579</v>
      </c>
      <c r="G7444" s="1" t="s">
        <v>580</v>
      </c>
    </row>
    <row r="7445" spans="1:7" x14ac:dyDescent="0.25">
      <c r="A7445" s="1">
        <v>28033007</v>
      </c>
      <c r="B7445" s="1" t="s">
        <v>17251</v>
      </c>
      <c r="C7445" s="1" t="s">
        <v>17252</v>
      </c>
      <c r="D7445" s="1" t="s">
        <v>17253</v>
      </c>
      <c r="E7445" s="1" t="s">
        <v>65</v>
      </c>
      <c r="F7445" s="1" t="s">
        <v>579</v>
      </c>
      <c r="G7445" s="1" t="s">
        <v>580</v>
      </c>
    </row>
    <row r="7446" spans="1:7" x14ac:dyDescent="0.25">
      <c r="A7446" s="1">
        <v>28033008</v>
      </c>
      <c r="B7446" s="1" t="s">
        <v>17254</v>
      </c>
      <c r="C7446" s="1" t="s">
        <v>17255</v>
      </c>
      <c r="D7446" s="1" t="s">
        <v>17256</v>
      </c>
      <c r="E7446" s="1" t="s">
        <v>65</v>
      </c>
      <c r="F7446" s="1" t="s">
        <v>579</v>
      </c>
      <c r="G7446" s="1" t="s">
        <v>580</v>
      </c>
    </row>
    <row r="7447" spans="1:7" x14ac:dyDescent="0.25">
      <c r="A7447" s="1">
        <v>28033009</v>
      </c>
      <c r="B7447" s="1" t="s">
        <v>17257</v>
      </c>
      <c r="C7447" s="1" t="s">
        <v>17258</v>
      </c>
      <c r="D7447" s="1" t="s">
        <v>17259</v>
      </c>
      <c r="E7447" s="1" t="s">
        <v>65</v>
      </c>
      <c r="F7447" s="1" t="s">
        <v>579</v>
      </c>
      <c r="G7447" s="1" t="s">
        <v>580</v>
      </c>
    </row>
    <row r="7448" spans="1:7" x14ac:dyDescent="0.25">
      <c r="A7448" s="1">
        <v>28033010</v>
      </c>
      <c r="B7448" s="1" t="s">
        <v>17260</v>
      </c>
      <c r="C7448" s="1" t="s">
        <v>17261</v>
      </c>
      <c r="D7448" s="1" t="s">
        <v>17262</v>
      </c>
      <c r="E7448" s="1" t="s">
        <v>65</v>
      </c>
      <c r="F7448" s="1" t="s">
        <v>579</v>
      </c>
      <c r="G7448" s="1" t="s">
        <v>580</v>
      </c>
    </row>
    <row r="7449" spans="1:7" x14ac:dyDescent="0.25">
      <c r="A7449" s="1">
        <v>28033011</v>
      </c>
      <c r="B7449" s="1" t="s">
        <v>17263</v>
      </c>
      <c r="C7449" s="1" t="s">
        <v>17264</v>
      </c>
      <c r="D7449" s="1" t="s">
        <v>17265</v>
      </c>
      <c r="E7449" s="1" t="s">
        <v>65</v>
      </c>
      <c r="F7449" s="1" t="s">
        <v>579</v>
      </c>
      <c r="G7449" s="1" t="s">
        <v>580</v>
      </c>
    </row>
    <row r="7450" spans="1:7" x14ac:dyDescent="0.25">
      <c r="A7450" s="1">
        <v>28033012</v>
      </c>
      <c r="B7450" s="1" t="s">
        <v>17266</v>
      </c>
      <c r="C7450" s="1" t="s">
        <v>17267</v>
      </c>
      <c r="D7450" s="1" t="s">
        <v>17268</v>
      </c>
      <c r="E7450" s="1" t="s">
        <v>65</v>
      </c>
      <c r="F7450" s="1" t="s">
        <v>579</v>
      </c>
      <c r="G7450" s="1" t="s">
        <v>580</v>
      </c>
    </row>
    <row r="7451" spans="1:7" x14ac:dyDescent="0.25">
      <c r="A7451" s="1">
        <v>28033013</v>
      </c>
      <c r="B7451" s="1" t="s">
        <v>17269</v>
      </c>
      <c r="C7451" s="1" t="s">
        <v>17270</v>
      </c>
      <c r="D7451" s="1" t="s">
        <v>17271</v>
      </c>
      <c r="E7451" s="1" t="s">
        <v>65</v>
      </c>
      <c r="F7451" s="1" t="s">
        <v>579</v>
      </c>
      <c r="G7451" s="1" t="s">
        <v>580</v>
      </c>
    </row>
    <row r="7452" spans="1:7" x14ac:dyDescent="0.25">
      <c r="A7452" s="1">
        <v>28040001</v>
      </c>
      <c r="B7452" s="1" t="s">
        <v>17272</v>
      </c>
      <c r="C7452" s="1" t="s">
        <v>17273</v>
      </c>
      <c r="D7452" s="1" t="s">
        <v>17274</v>
      </c>
      <c r="E7452" s="1" t="s">
        <v>65</v>
      </c>
      <c r="F7452" s="1" t="s">
        <v>5709</v>
      </c>
      <c r="G7452" s="1" t="s">
        <v>5710</v>
      </c>
    </row>
    <row r="7453" spans="1:7" x14ac:dyDescent="0.25">
      <c r="A7453" s="1">
        <v>28040003</v>
      </c>
      <c r="B7453" s="1" t="s">
        <v>17275</v>
      </c>
      <c r="C7453" s="1" t="s">
        <v>17276</v>
      </c>
      <c r="D7453" s="1" t="s">
        <v>17277</v>
      </c>
      <c r="E7453" s="1" t="s">
        <v>65</v>
      </c>
      <c r="F7453" s="1" t="s">
        <v>5709</v>
      </c>
      <c r="G7453" s="1" t="s">
        <v>5710</v>
      </c>
    </row>
    <row r="7454" spans="1:7" x14ac:dyDescent="0.25">
      <c r="A7454" s="1">
        <v>28040006</v>
      </c>
      <c r="B7454" s="1" t="s">
        <v>17278</v>
      </c>
      <c r="C7454" s="1" t="s">
        <v>17279</v>
      </c>
      <c r="D7454" s="1" t="s">
        <v>17280</v>
      </c>
      <c r="E7454" s="1" t="s">
        <v>65</v>
      </c>
      <c r="F7454" s="1" t="s">
        <v>5709</v>
      </c>
      <c r="G7454" s="1" t="s">
        <v>5710</v>
      </c>
    </row>
    <row r="7455" spans="1:7" x14ac:dyDescent="0.25">
      <c r="A7455" s="1">
        <v>28040009</v>
      </c>
      <c r="B7455" s="1" t="s">
        <v>19148</v>
      </c>
      <c r="C7455" s="1" t="s">
        <v>19149</v>
      </c>
      <c r="D7455" s="1" t="s">
        <v>19150</v>
      </c>
      <c r="E7455" s="1" t="s">
        <v>66</v>
      </c>
      <c r="F7455" s="1" t="s">
        <v>17284</v>
      </c>
      <c r="G7455" s="1" t="s">
        <v>17285</v>
      </c>
    </row>
    <row r="7456" spans="1:7" x14ac:dyDescent="0.25">
      <c r="A7456" s="1">
        <v>28040010</v>
      </c>
      <c r="B7456" s="1" t="s">
        <v>19151</v>
      </c>
      <c r="C7456" s="1" t="s">
        <v>19152</v>
      </c>
      <c r="D7456" s="1" t="s">
        <v>19153</v>
      </c>
      <c r="E7456" s="1" t="s">
        <v>66</v>
      </c>
      <c r="F7456" s="1" t="s">
        <v>5709</v>
      </c>
      <c r="G7456" s="1" t="s">
        <v>5710</v>
      </c>
    </row>
    <row r="7457" spans="1:7" x14ac:dyDescent="0.25">
      <c r="A7457" s="1">
        <v>28040014</v>
      </c>
      <c r="B7457" s="1" t="s">
        <v>17295</v>
      </c>
      <c r="C7457" s="1" t="s">
        <v>17296</v>
      </c>
      <c r="D7457" s="1" t="s">
        <v>17297</v>
      </c>
      <c r="E7457" s="1" t="s">
        <v>65</v>
      </c>
      <c r="F7457" s="1" t="s">
        <v>5709</v>
      </c>
      <c r="G7457" s="1" t="s">
        <v>5710</v>
      </c>
    </row>
    <row r="7458" spans="1:7" x14ac:dyDescent="0.25">
      <c r="A7458" s="1">
        <v>28040016</v>
      </c>
      <c r="B7458" s="1" t="s">
        <v>17298</v>
      </c>
      <c r="C7458" s="1" t="s">
        <v>17299</v>
      </c>
      <c r="D7458" s="1" t="s">
        <v>17300</v>
      </c>
      <c r="E7458" s="1" t="s">
        <v>65</v>
      </c>
      <c r="F7458" s="1" t="s">
        <v>5709</v>
      </c>
      <c r="G7458" s="1" t="s">
        <v>5710</v>
      </c>
    </row>
    <row r="7459" spans="1:7" x14ac:dyDescent="0.25">
      <c r="A7459" s="1">
        <v>28040020</v>
      </c>
      <c r="B7459" s="1" t="s">
        <v>17301</v>
      </c>
      <c r="C7459" s="1" t="s">
        <v>17302</v>
      </c>
      <c r="D7459" s="1" t="s">
        <v>17303</v>
      </c>
      <c r="E7459" s="1" t="s">
        <v>65</v>
      </c>
      <c r="F7459" s="1" t="s">
        <v>5709</v>
      </c>
      <c r="G7459" s="1" t="s">
        <v>5710</v>
      </c>
    </row>
    <row r="7460" spans="1:7" x14ac:dyDescent="0.25">
      <c r="A7460" s="1">
        <v>28050000</v>
      </c>
      <c r="B7460" s="1" t="s">
        <v>17304</v>
      </c>
      <c r="C7460" s="1" t="s">
        <v>17305</v>
      </c>
      <c r="D7460" s="1" t="s">
        <v>17306</v>
      </c>
      <c r="E7460" s="1" t="s">
        <v>65</v>
      </c>
      <c r="F7460" s="1" t="s">
        <v>590</v>
      </c>
      <c r="G7460" s="1" t="s">
        <v>591</v>
      </c>
    </row>
    <row r="7461" spans="1:7" x14ac:dyDescent="0.25">
      <c r="A7461" s="1">
        <v>28050001</v>
      </c>
      <c r="B7461" s="1" t="s">
        <v>17307</v>
      </c>
      <c r="C7461" s="1" t="s">
        <v>17308</v>
      </c>
      <c r="D7461" s="1" t="s">
        <v>17309</v>
      </c>
      <c r="E7461" s="1" t="s">
        <v>65</v>
      </c>
      <c r="F7461" s="1" t="s">
        <v>590</v>
      </c>
      <c r="G7461" s="1" t="s">
        <v>591</v>
      </c>
    </row>
    <row r="7462" spans="1:7" x14ac:dyDescent="0.25">
      <c r="A7462" s="1">
        <v>28050002</v>
      </c>
      <c r="B7462" s="1" t="s">
        <v>17310</v>
      </c>
      <c r="C7462" s="1" t="s">
        <v>17311</v>
      </c>
      <c r="D7462" s="1" t="s">
        <v>17312</v>
      </c>
      <c r="E7462" s="1" t="s">
        <v>65</v>
      </c>
      <c r="F7462" s="1" t="s">
        <v>590</v>
      </c>
      <c r="G7462" s="1" t="s">
        <v>591</v>
      </c>
    </row>
    <row r="7463" spans="1:7" x14ac:dyDescent="0.25">
      <c r="A7463" s="1">
        <v>28050003</v>
      </c>
      <c r="B7463" s="1" t="s">
        <v>19154</v>
      </c>
      <c r="C7463" s="1" t="s">
        <v>19155</v>
      </c>
      <c r="D7463" s="1" t="s">
        <v>19156</v>
      </c>
      <c r="E7463" s="1" t="s">
        <v>66</v>
      </c>
      <c r="F7463" s="1" t="s">
        <v>19157</v>
      </c>
      <c r="G7463" s="1" t="s">
        <v>19158</v>
      </c>
    </row>
    <row r="7464" spans="1:7" x14ac:dyDescent="0.25">
      <c r="A7464" s="1">
        <v>28050004</v>
      </c>
      <c r="B7464" s="1" t="s">
        <v>17313</v>
      </c>
      <c r="C7464" s="1" t="s">
        <v>17314</v>
      </c>
      <c r="D7464" s="1" t="s">
        <v>17315</v>
      </c>
      <c r="E7464" s="1" t="s">
        <v>65</v>
      </c>
      <c r="F7464" s="1" t="s">
        <v>590</v>
      </c>
      <c r="G7464" s="1" t="s">
        <v>591</v>
      </c>
    </row>
    <row r="7465" spans="1:7" x14ac:dyDescent="0.25">
      <c r="A7465" s="1">
        <v>28050005</v>
      </c>
      <c r="B7465" s="1" t="s">
        <v>17316</v>
      </c>
      <c r="C7465" s="1" t="s">
        <v>17317</v>
      </c>
      <c r="D7465" s="1" t="s">
        <v>17318</v>
      </c>
      <c r="E7465" s="1" t="s">
        <v>65</v>
      </c>
      <c r="F7465" s="1" t="s">
        <v>590</v>
      </c>
      <c r="G7465" s="1" t="s">
        <v>591</v>
      </c>
    </row>
    <row r="7466" spans="1:7" x14ac:dyDescent="0.25">
      <c r="A7466" s="1">
        <v>28050007</v>
      </c>
      <c r="B7466" s="1" t="s">
        <v>19159</v>
      </c>
      <c r="C7466" s="1" t="s">
        <v>19160</v>
      </c>
      <c r="D7466" s="1" t="s">
        <v>19161</v>
      </c>
      <c r="E7466" s="1" t="s">
        <v>65</v>
      </c>
      <c r="F7466" s="1" t="s">
        <v>590</v>
      </c>
      <c r="G7466" s="1" t="s">
        <v>591</v>
      </c>
    </row>
    <row r="7467" spans="1:7" x14ac:dyDescent="0.25">
      <c r="A7467" s="1">
        <v>28050009</v>
      </c>
      <c r="B7467" s="1" t="s">
        <v>19162</v>
      </c>
      <c r="C7467" s="1" t="s">
        <v>19163</v>
      </c>
      <c r="D7467" s="1" t="s">
        <v>19164</v>
      </c>
      <c r="E7467" s="1" t="s">
        <v>66</v>
      </c>
      <c r="F7467" s="1" t="s">
        <v>590</v>
      </c>
      <c r="G7467" s="1" t="s">
        <v>591</v>
      </c>
    </row>
    <row r="7468" spans="1:7" x14ac:dyDescent="0.25">
      <c r="A7468" s="1">
        <v>28050010</v>
      </c>
      <c r="B7468" s="1" t="s">
        <v>19165</v>
      </c>
      <c r="C7468" s="1" t="s">
        <v>19166</v>
      </c>
      <c r="D7468" s="1" t="s">
        <v>19167</v>
      </c>
      <c r="E7468" s="1" t="s">
        <v>65</v>
      </c>
      <c r="F7468" s="1" t="s">
        <v>590</v>
      </c>
      <c r="G7468" s="1" t="s">
        <v>591</v>
      </c>
    </row>
    <row r="7469" spans="1:7" x14ac:dyDescent="0.25">
      <c r="A7469" s="1">
        <v>28050011</v>
      </c>
      <c r="B7469" s="1" t="s">
        <v>19168</v>
      </c>
      <c r="C7469" s="1" t="s">
        <v>19169</v>
      </c>
      <c r="D7469" s="1" t="s">
        <v>19170</v>
      </c>
      <c r="E7469" s="1" t="s">
        <v>65</v>
      </c>
      <c r="F7469" s="1" t="s">
        <v>590</v>
      </c>
      <c r="G7469" s="1" t="s">
        <v>591</v>
      </c>
    </row>
    <row r="7470" spans="1:7" x14ac:dyDescent="0.25">
      <c r="A7470" s="1">
        <v>28050012</v>
      </c>
      <c r="B7470" s="1" t="s">
        <v>9533</v>
      </c>
      <c r="C7470" s="1" t="s">
        <v>9534</v>
      </c>
      <c r="D7470" s="1" t="s">
        <v>9535</v>
      </c>
      <c r="E7470" s="1" t="s">
        <v>65</v>
      </c>
      <c r="F7470" s="1" t="s">
        <v>590</v>
      </c>
      <c r="G7470" s="1" t="s">
        <v>591</v>
      </c>
    </row>
    <row r="7471" spans="1:7" x14ac:dyDescent="0.25">
      <c r="A7471" s="1">
        <v>28050013</v>
      </c>
      <c r="B7471" s="1" t="s">
        <v>19171</v>
      </c>
      <c r="C7471" s="1" t="s">
        <v>19172</v>
      </c>
      <c r="D7471" s="1" t="s">
        <v>19173</v>
      </c>
      <c r="E7471" s="1" t="s">
        <v>65</v>
      </c>
      <c r="F7471" s="1" t="s">
        <v>590</v>
      </c>
      <c r="G7471" s="1" t="s">
        <v>591</v>
      </c>
    </row>
    <row r="7472" spans="1:7" x14ac:dyDescent="0.25">
      <c r="A7472" s="1">
        <v>28050014</v>
      </c>
      <c r="B7472" s="1" t="s">
        <v>19174</v>
      </c>
      <c r="C7472" s="1" t="s">
        <v>19175</v>
      </c>
      <c r="D7472" s="1" t="s">
        <v>19176</v>
      </c>
      <c r="E7472" s="1" t="s">
        <v>66</v>
      </c>
      <c r="F7472" s="1" t="s">
        <v>590</v>
      </c>
      <c r="G7472" s="1" t="s">
        <v>591</v>
      </c>
    </row>
    <row r="7473" spans="1:7" x14ac:dyDescent="0.25">
      <c r="A7473" s="1">
        <v>28052000</v>
      </c>
      <c r="B7473" s="1" t="s">
        <v>17319</v>
      </c>
      <c r="C7473" s="1" t="s">
        <v>17320</v>
      </c>
      <c r="D7473" s="1" t="s">
        <v>17321</v>
      </c>
      <c r="E7473" s="1" t="s">
        <v>65</v>
      </c>
      <c r="F7473" s="1" t="s">
        <v>2410</v>
      </c>
      <c r="G7473" s="1" t="s">
        <v>2411</v>
      </c>
    </row>
    <row r="7474" spans="1:7" x14ac:dyDescent="0.25">
      <c r="A7474" s="1">
        <v>28052001</v>
      </c>
      <c r="B7474" s="1" t="s">
        <v>17322</v>
      </c>
      <c r="C7474" s="1" t="s">
        <v>17323</v>
      </c>
      <c r="D7474" s="1" t="s">
        <v>17324</v>
      </c>
      <c r="E7474" s="1" t="s">
        <v>65</v>
      </c>
      <c r="F7474" s="1" t="s">
        <v>2410</v>
      </c>
      <c r="G7474" s="1" t="s">
        <v>2411</v>
      </c>
    </row>
    <row r="7475" spans="1:7" x14ac:dyDescent="0.25">
      <c r="A7475" s="1">
        <v>28052002</v>
      </c>
      <c r="B7475" s="1" t="s">
        <v>17325</v>
      </c>
      <c r="C7475" s="1" t="s">
        <v>17326</v>
      </c>
      <c r="D7475" s="1" t="s">
        <v>17327</v>
      </c>
      <c r="E7475" s="1" t="s">
        <v>65</v>
      </c>
      <c r="F7475" s="1" t="s">
        <v>2410</v>
      </c>
      <c r="G7475" s="1" t="s">
        <v>2411</v>
      </c>
    </row>
    <row r="7476" spans="1:7" x14ac:dyDescent="0.25">
      <c r="A7476" s="1">
        <v>28052003</v>
      </c>
      <c r="B7476" s="1" t="s">
        <v>17328</v>
      </c>
      <c r="C7476" s="1" t="s">
        <v>17329</v>
      </c>
      <c r="D7476" s="1" t="s">
        <v>17330</v>
      </c>
      <c r="E7476" s="1" t="s">
        <v>65</v>
      </c>
      <c r="F7476" s="1" t="s">
        <v>2410</v>
      </c>
      <c r="G7476" s="1" t="s">
        <v>2411</v>
      </c>
    </row>
    <row r="7477" spans="1:7" x14ac:dyDescent="0.25">
      <c r="A7477" s="1">
        <v>28052004</v>
      </c>
      <c r="B7477" s="1" t="s">
        <v>17331</v>
      </c>
      <c r="C7477" s="1" t="s">
        <v>17332</v>
      </c>
      <c r="D7477" s="1" t="s">
        <v>17333</v>
      </c>
      <c r="E7477" s="1" t="s">
        <v>65</v>
      </c>
      <c r="F7477" s="1" t="s">
        <v>2410</v>
      </c>
      <c r="G7477" s="1" t="s">
        <v>2411</v>
      </c>
    </row>
    <row r="7478" spans="1:7" x14ac:dyDescent="0.25">
      <c r="A7478" s="1">
        <v>28052008</v>
      </c>
      <c r="B7478" s="1" t="s">
        <v>17334</v>
      </c>
      <c r="C7478" s="1" t="s">
        <v>17335</v>
      </c>
      <c r="D7478" s="1" t="s">
        <v>17336</v>
      </c>
      <c r="E7478" s="1" t="s">
        <v>65</v>
      </c>
      <c r="F7478" s="1" t="s">
        <v>2410</v>
      </c>
      <c r="G7478" s="1" t="s">
        <v>2411</v>
      </c>
    </row>
    <row r="7479" spans="1:7" x14ac:dyDescent="0.25">
      <c r="A7479" s="1">
        <v>28052011</v>
      </c>
      <c r="B7479" s="1" t="s">
        <v>19177</v>
      </c>
      <c r="C7479" s="1" t="s">
        <v>19178</v>
      </c>
      <c r="D7479" s="1" t="s">
        <v>19179</v>
      </c>
      <c r="E7479" s="1" t="s">
        <v>66</v>
      </c>
      <c r="F7479" s="1" t="s">
        <v>2410</v>
      </c>
      <c r="G7479" s="1" t="s">
        <v>2411</v>
      </c>
    </row>
    <row r="7480" spans="1:7" x14ac:dyDescent="0.25">
      <c r="A7480" s="1">
        <v>28070003</v>
      </c>
      <c r="B7480" s="1" t="s">
        <v>17337</v>
      </c>
      <c r="C7480" s="1" t="s">
        <v>17338</v>
      </c>
      <c r="D7480" s="1" t="s">
        <v>17339</v>
      </c>
      <c r="E7480" s="1" t="s">
        <v>65</v>
      </c>
      <c r="F7480" s="1" t="s">
        <v>2626</v>
      </c>
      <c r="G7480" s="1" t="s">
        <v>2627</v>
      </c>
    </row>
    <row r="7481" spans="1:7" x14ac:dyDescent="0.25">
      <c r="A7481" s="1">
        <v>28070004</v>
      </c>
      <c r="B7481" s="1" t="s">
        <v>17340</v>
      </c>
      <c r="C7481" s="1" t="s">
        <v>17341</v>
      </c>
      <c r="D7481" s="1" t="s">
        <v>17342</v>
      </c>
      <c r="E7481" s="1" t="s">
        <v>65</v>
      </c>
      <c r="F7481" s="1" t="s">
        <v>2626</v>
      </c>
      <c r="G7481" s="1" t="s">
        <v>2627</v>
      </c>
    </row>
    <row r="7482" spans="1:7" x14ac:dyDescent="0.25">
      <c r="A7482" s="1">
        <v>28070005</v>
      </c>
      <c r="B7482" s="1" t="s">
        <v>17343</v>
      </c>
      <c r="C7482" s="1" t="s">
        <v>17344</v>
      </c>
      <c r="D7482" s="1" t="s">
        <v>17345</v>
      </c>
      <c r="E7482" s="1" t="s">
        <v>65</v>
      </c>
      <c r="F7482" s="1" t="s">
        <v>2626</v>
      </c>
      <c r="G7482" s="1" t="s">
        <v>2627</v>
      </c>
    </row>
    <row r="7483" spans="1:7" x14ac:dyDescent="0.25">
      <c r="A7483" s="1">
        <v>28070006</v>
      </c>
      <c r="B7483" s="1" t="s">
        <v>17346</v>
      </c>
      <c r="C7483" s="1" t="s">
        <v>17347</v>
      </c>
      <c r="D7483" s="1" t="s">
        <v>17348</v>
      </c>
      <c r="E7483" s="1" t="s">
        <v>65</v>
      </c>
      <c r="F7483" s="1" t="s">
        <v>2626</v>
      </c>
      <c r="G7483" s="1" t="s">
        <v>2627</v>
      </c>
    </row>
    <row r="7484" spans="1:7" x14ac:dyDescent="0.25">
      <c r="A7484" s="1">
        <v>28070007</v>
      </c>
      <c r="B7484" s="1" t="s">
        <v>17349</v>
      </c>
      <c r="C7484" s="1" t="s">
        <v>17350</v>
      </c>
      <c r="D7484" s="1" t="s">
        <v>17351</v>
      </c>
      <c r="E7484" s="1" t="s">
        <v>65</v>
      </c>
      <c r="F7484" s="1" t="s">
        <v>2626</v>
      </c>
      <c r="G7484" s="1" t="s">
        <v>2627</v>
      </c>
    </row>
    <row r="7485" spans="1:7" x14ac:dyDescent="0.25">
      <c r="A7485" s="1">
        <v>28070008</v>
      </c>
      <c r="B7485" s="1" t="s">
        <v>17352</v>
      </c>
      <c r="C7485" s="1" t="s">
        <v>17353</v>
      </c>
      <c r="D7485" s="1" t="s">
        <v>17354</v>
      </c>
      <c r="E7485" s="1" t="s">
        <v>65</v>
      </c>
      <c r="F7485" s="1" t="s">
        <v>2626</v>
      </c>
      <c r="G7485" s="1" t="s">
        <v>2627</v>
      </c>
    </row>
    <row r="7486" spans="1:7" x14ac:dyDescent="0.25">
      <c r="A7486" s="1">
        <v>28070011</v>
      </c>
      <c r="B7486" s="1" t="s">
        <v>17370</v>
      </c>
      <c r="C7486" s="1" t="s">
        <v>17371</v>
      </c>
      <c r="D7486" s="1" t="s">
        <v>17372</v>
      </c>
      <c r="E7486" s="1" t="s">
        <v>66</v>
      </c>
      <c r="F7486" s="1" t="s">
        <v>17409</v>
      </c>
      <c r="G7486" s="1" t="s">
        <v>17410</v>
      </c>
    </row>
    <row r="7487" spans="1:7" x14ac:dyDescent="0.25">
      <c r="A7487" s="1">
        <v>28070012</v>
      </c>
      <c r="B7487" s="1" t="s">
        <v>17373</v>
      </c>
      <c r="C7487" s="1" t="s">
        <v>17374</v>
      </c>
      <c r="D7487" s="1" t="s">
        <v>17375</v>
      </c>
      <c r="E7487" s="1" t="s">
        <v>66</v>
      </c>
      <c r="F7487" s="1" t="s">
        <v>17409</v>
      </c>
      <c r="G7487" s="1" t="s">
        <v>17410</v>
      </c>
    </row>
    <row r="7488" spans="1:7" x14ac:dyDescent="0.25">
      <c r="A7488" s="1">
        <v>28070014</v>
      </c>
      <c r="B7488" s="1" t="s">
        <v>19180</v>
      </c>
      <c r="C7488" s="1" t="s">
        <v>19181</v>
      </c>
      <c r="D7488" s="1" t="s">
        <v>19182</v>
      </c>
      <c r="E7488" s="1" t="s">
        <v>66</v>
      </c>
      <c r="F7488" s="1" t="s">
        <v>5881</v>
      </c>
      <c r="G7488" s="1" t="s">
        <v>5882</v>
      </c>
    </row>
    <row r="7489" spans="1:7" x14ac:dyDescent="0.25">
      <c r="A7489" s="1">
        <v>28070015</v>
      </c>
      <c r="B7489" s="1" t="s">
        <v>17358</v>
      </c>
      <c r="C7489" s="1" t="s">
        <v>17359</v>
      </c>
      <c r="D7489" s="1" t="s">
        <v>17360</v>
      </c>
      <c r="E7489" s="1" t="s">
        <v>65</v>
      </c>
      <c r="F7489" s="1" t="s">
        <v>2626</v>
      </c>
      <c r="G7489" s="1" t="s">
        <v>2627</v>
      </c>
    </row>
    <row r="7490" spans="1:7" x14ac:dyDescent="0.25">
      <c r="A7490" s="1">
        <v>28070016</v>
      </c>
      <c r="B7490" s="1" t="s">
        <v>19183</v>
      </c>
      <c r="C7490" s="1" t="s">
        <v>19184</v>
      </c>
      <c r="D7490" s="1" t="s">
        <v>19185</v>
      </c>
      <c r="E7490" s="1" t="s">
        <v>66</v>
      </c>
      <c r="F7490" s="1" t="s">
        <v>18692</v>
      </c>
      <c r="G7490" s="1" t="s">
        <v>18693</v>
      </c>
    </row>
    <row r="7491" spans="1:7" x14ac:dyDescent="0.25">
      <c r="A7491" s="1">
        <v>28070017</v>
      </c>
      <c r="B7491" s="1" t="s">
        <v>19186</v>
      </c>
      <c r="C7491" s="1" t="s">
        <v>19187</v>
      </c>
      <c r="D7491" s="1" t="s">
        <v>19188</v>
      </c>
      <c r="E7491" s="1" t="s">
        <v>66</v>
      </c>
      <c r="F7491" s="1" t="s">
        <v>5881</v>
      </c>
      <c r="G7491" s="1" t="s">
        <v>5882</v>
      </c>
    </row>
    <row r="7492" spans="1:7" x14ac:dyDescent="0.25">
      <c r="A7492" s="1">
        <v>28070018</v>
      </c>
      <c r="B7492" s="1" t="s">
        <v>17376</v>
      </c>
      <c r="C7492" s="1" t="s">
        <v>17377</v>
      </c>
      <c r="D7492" s="1" t="s">
        <v>17378</v>
      </c>
      <c r="E7492" s="1" t="s">
        <v>66</v>
      </c>
      <c r="F7492" s="1" t="s">
        <v>17409</v>
      </c>
      <c r="G7492" s="1" t="s">
        <v>17410</v>
      </c>
    </row>
    <row r="7493" spans="1:7" x14ac:dyDescent="0.25">
      <c r="A7493" s="1">
        <v>28070022</v>
      </c>
      <c r="B7493" s="1" t="s">
        <v>19189</v>
      </c>
      <c r="C7493" s="1" t="s">
        <v>19190</v>
      </c>
      <c r="D7493" s="1" t="s">
        <v>19191</v>
      </c>
      <c r="E7493" s="1" t="s">
        <v>66</v>
      </c>
      <c r="F7493" s="1" t="s">
        <v>17409</v>
      </c>
      <c r="G7493" s="1" t="s">
        <v>17410</v>
      </c>
    </row>
    <row r="7494" spans="1:7" x14ac:dyDescent="0.25">
      <c r="A7494" s="1">
        <v>28070023</v>
      </c>
      <c r="B7494" s="1" t="s">
        <v>17367</v>
      </c>
      <c r="C7494" s="1" t="s">
        <v>17368</v>
      </c>
      <c r="D7494" s="1" t="s">
        <v>17369</v>
      </c>
      <c r="E7494" s="1" t="s">
        <v>65</v>
      </c>
      <c r="F7494" s="1" t="s">
        <v>5881</v>
      </c>
      <c r="G7494" s="1" t="s">
        <v>5882</v>
      </c>
    </row>
    <row r="7495" spans="1:7" x14ac:dyDescent="0.25">
      <c r="A7495" s="1">
        <v>28070024</v>
      </c>
      <c r="B7495" s="1" t="s">
        <v>19192</v>
      </c>
      <c r="C7495" s="1" t="s">
        <v>19193</v>
      </c>
      <c r="D7495" s="1" t="s">
        <v>19194</v>
      </c>
      <c r="E7495" s="1" t="s">
        <v>66</v>
      </c>
      <c r="F7495" s="1" t="s">
        <v>5881</v>
      </c>
      <c r="G7495" s="1" t="s">
        <v>5882</v>
      </c>
    </row>
    <row r="7496" spans="1:7" x14ac:dyDescent="0.25">
      <c r="A7496" s="1">
        <v>28070025</v>
      </c>
      <c r="B7496" s="1" t="s">
        <v>19195</v>
      </c>
      <c r="C7496" s="1" t="s">
        <v>19196</v>
      </c>
      <c r="D7496" s="1" t="s">
        <v>19197</v>
      </c>
      <c r="E7496" s="1" t="s">
        <v>66</v>
      </c>
      <c r="F7496" s="1" t="s">
        <v>5881</v>
      </c>
      <c r="G7496" s="1" t="s">
        <v>5882</v>
      </c>
    </row>
    <row r="7497" spans="1:7" x14ac:dyDescent="0.25">
      <c r="A7497" s="1">
        <v>28070026</v>
      </c>
      <c r="B7497" s="1" t="s">
        <v>19198</v>
      </c>
      <c r="C7497" s="1" t="s">
        <v>19199</v>
      </c>
      <c r="D7497" s="1" t="s">
        <v>19200</v>
      </c>
      <c r="E7497" s="1" t="s">
        <v>66</v>
      </c>
      <c r="F7497" s="1" t="s">
        <v>7649</v>
      </c>
      <c r="G7497" s="1" t="s">
        <v>199</v>
      </c>
    </row>
    <row r="7498" spans="1:7" x14ac:dyDescent="0.25">
      <c r="A7498" s="1">
        <v>28070027</v>
      </c>
      <c r="B7498" s="1" t="s">
        <v>17370</v>
      </c>
      <c r="C7498" s="1" t="s">
        <v>17371</v>
      </c>
      <c r="D7498" s="1" t="s">
        <v>17372</v>
      </c>
      <c r="E7498" s="1" t="s">
        <v>65</v>
      </c>
      <c r="F7498" s="1" t="s">
        <v>5881</v>
      </c>
      <c r="G7498" s="1" t="s">
        <v>5882</v>
      </c>
    </row>
    <row r="7499" spans="1:7" x14ac:dyDescent="0.25">
      <c r="A7499" s="1">
        <v>28070028</v>
      </c>
      <c r="B7499" s="1" t="s">
        <v>17373</v>
      </c>
      <c r="C7499" s="1" t="s">
        <v>17374</v>
      </c>
      <c r="D7499" s="1" t="s">
        <v>17375</v>
      </c>
      <c r="E7499" s="1" t="s">
        <v>65</v>
      </c>
      <c r="F7499" s="1" t="s">
        <v>5881</v>
      </c>
      <c r="G7499" s="1" t="s">
        <v>5882</v>
      </c>
    </row>
    <row r="7500" spans="1:7" x14ac:dyDescent="0.25">
      <c r="A7500" s="1">
        <v>28070029</v>
      </c>
      <c r="B7500" s="1" t="s">
        <v>17376</v>
      </c>
      <c r="C7500" s="1" t="s">
        <v>17377</v>
      </c>
      <c r="D7500" s="1" t="s">
        <v>17378</v>
      </c>
      <c r="E7500" s="1" t="s">
        <v>65</v>
      </c>
      <c r="F7500" s="1" t="s">
        <v>5881</v>
      </c>
      <c r="G7500" s="1" t="s">
        <v>5882</v>
      </c>
    </row>
    <row r="7501" spans="1:7" x14ac:dyDescent="0.25">
      <c r="A7501" s="1">
        <v>28070030</v>
      </c>
      <c r="B7501" s="1" t="s">
        <v>17379</v>
      </c>
      <c r="C7501" s="1" t="s">
        <v>17380</v>
      </c>
      <c r="D7501" s="1" t="s">
        <v>17381</v>
      </c>
      <c r="E7501" s="1" t="s">
        <v>65</v>
      </c>
      <c r="F7501" s="1" t="s">
        <v>5881</v>
      </c>
      <c r="G7501" s="1" t="s">
        <v>5882</v>
      </c>
    </row>
    <row r="7502" spans="1:7" x14ac:dyDescent="0.25">
      <c r="A7502" s="1">
        <v>28070031</v>
      </c>
      <c r="B7502" s="1" t="s">
        <v>17382</v>
      </c>
      <c r="C7502" s="1" t="s">
        <v>17383</v>
      </c>
      <c r="D7502" s="1" t="s">
        <v>17384</v>
      </c>
      <c r="E7502" s="1" t="s">
        <v>65</v>
      </c>
      <c r="F7502" s="1" t="s">
        <v>5881</v>
      </c>
      <c r="G7502" s="1" t="s">
        <v>5882</v>
      </c>
    </row>
    <row r="7503" spans="1:7" x14ac:dyDescent="0.25">
      <c r="A7503" s="1">
        <v>28070032</v>
      </c>
      <c r="B7503" s="1" t="s">
        <v>17385</v>
      </c>
      <c r="C7503" s="1" t="s">
        <v>17386</v>
      </c>
      <c r="D7503" s="1" t="s">
        <v>17387</v>
      </c>
      <c r="E7503" s="1" t="s">
        <v>65</v>
      </c>
      <c r="F7503" s="1" t="s">
        <v>2626</v>
      </c>
      <c r="G7503" s="1" t="s">
        <v>2627</v>
      </c>
    </row>
    <row r="7504" spans="1:7" x14ac:dyDescent="0.25">
      <c r="A7504" s="1">
        <v>28070034</v>
      </c>
      <c r="B7504" s="1" t="s">
        <v>17388</v>
      </c>
      <c r="C7504" s="1" t="s">
        <v>19201</v>
      </c>
      <c r="D7504" s="1" t="s">
        <v>19202</v>
      </c>
      <c r="E7504" s="1" t="s">
        <v>65</v>
      </c>
      <c r="F7504" s="1" t="s">
        <v>5881</v>
      </c>
      <c r="G7504" s="1" t="s">
        <v>5882</v>
      </c>
    </row>
    <row r="7505" spans="1:7" x14ac:dyDescent="0.25">
      <c r="A7505" s="1">
        <v>28070036</v>
      </c>
      <c r="B7505" s="1" t="s">
        <v>17391</v>
      </c>
      <c r="C7505" s="1" t="s">
        <v>17392</v>
      </c>
      <c r="D7505" s="1" t="s">
        <v>17393</v>
      </c>
      <c r="E7505" s="1" t="s">
        <v>65</v>
      </c>
      <c r="F7505" s="1" t="s">
        <v>5881</v>
      </c>
      <c r="G7505" s="1" t="s">
        <v>5882</v>
      </c>
    </row>
    <row r="7506" spans="1:7" x14ac:dyDescent="0.25">
      <c r="A7506" s="1">
        <v>28070039</v>
      </c>
      <c r="B7506" s="1" t="s">
        <v>17394</v>
      </c>
      <c r="C7506" s="1" t="s">
        <v>17395</v>
      </c>
      <c r="D7506" s="1" t="s">
        <v>17396</v>
      </c>
      <c r="E7506" s="1" t="s">
        <v>65</v>
      </c>
      <c r="F7506" s="1" t="s">
        <v>5881</v>
      </c>
      <c r="G7506" s="1" t="s">
        <v>5882</v>
      </c>
    </row>
    <row r="7507" spans="1:7" x14ac:dyDescent="0.25">
      <c r="A7507" s="1">
        <v>28070040</v>
      </c>
      <c r="B7507" s="1" t="s">
        <v>17391</v>
      </c>
      <c r="C7507" s="1" t="s">
        <v>17392</v>
      </c>
      <c r="D7507" s="1" t="s">
        <v>17393</v>
      </c>
      <c r="E7507" s="1" t="s">
        <v>66</v>
      </c>
      <c r="F7507" s="1" t="s">
        <v>17409</v>
      </c>
      <c r="G7507" s="1" t="s">
        <v>17410</v>
      </c>
    </row>
    <row r="7508" spans="1:7" x14ac:dyDescent="0.25">
      <c r="A7508" s="1">
        <v>28070041</v>
      </c>
      <c r="B7508" s="1" t="s">
        <v>19203</v>
      </c>
      <c r="C7508" s="1" t="s">
        <v>19204</v>
      </c>
      <c r="D7508" s="1" t="s">
        <v>19205</v>
      </c>
      <c r="E7508" s="1" t="s">
        <v>66</v>
      </c>
      <c r="F7508" s="1" t="s">
        <v>5881</v>
      </c>
      <c r="G7508" s="1" t="s">
        <v>5882</v>
      </c>
    </row>
    <row r="7509" spans="1:7" x14ac:dyDescent="0.25">
      <c r="A7509" s="1">
        <v>28070044</v>
      </c>
      <c r="B7509" s="1" t="s">
        <v>17337</v>
      </c>
      <c r="C7509" s="1" t="s">
        <v>17338</v>
      </c>
      <c r="D7509" s="1" t="s">
        <v>17339</v>
      </c>
      <c r="E7509" s="1" t="s">
        <v>66</v>
      </c>
      <c r="F7509" s="1" t="s">
        <v>19206</v>
      </c>
      <c r="G7509" s="1" t="s">
        <v>19207</v>
      </c>
    </row>
    <row r="7510" spans="1:7" x14ac:dyDescent="0.25">
      <c r="A7510" s="1">
        <v>28070045</v>
      </c>
      <c r="B7510" s="1" t="s">
        <v>17403</v>
      </c>
      <c r="C7510" s="1" t="s">
        <v>17404</v>
      </c>
      <c r="D7510" s="1" t="s">
        <v>17405</v>
      </c>
      <c r="E7510" s="1" t="s">
        <v>65</v>
      </c>
      <c r="F7510" s="1" t="s">
        <v>2626</v>
      </c>
      <c r="G7510" s="1" t="s">
        <v>2627</v>
      </c>
    </row>
    <row r="7511" spans="1:7" x14ac:dyDescent="0.25">
      <c r="A7511" s="1">
        <v>28070046</v>
      </c>
      <c r="B7511" s="1" t="s">
        <v>17406</v>
      </c>
      <c r="C7511" s="1" t="s">
        <v>17407</v>
      </c>
      <c r="D7511" s="1" t="s">
        <v>17408</v>
      </c>
      <c r="E7511" s="1" t="s">
        <v>66</v>
      </c>
      <c r="F7511" s="1" t="s">
        <v>17409</v>
      </c>
      <c r="G7511" s="1" t="s">
        <v>17410</v>
      </c>
    </row>
    <row r="7512" spans="1:7" x14ac:dyDescent="0.25">
      <c r="A7512" s="1">
        <v>28070047</v>
      </c>
      <c r="B7512" s="1" t="s">
        <v>9516</v>
      </c>
      <c r="C7512" s="1" t="s">
        <v>9517</v>
      </c>
      <c r="D7512" s="1" t="s">
        <v>9518</v>
      </c>
      <c r="E7512" s="1" t="s">
        <v>66</v>
      </c>
      <c r="F7512" s="1" t="s">
        <v>17409</v>
      </c>
      <c r="G7512" s="1" t="s">
        <v>17410</v>
      </c>
    </row>
    <row r="7513" spans="1:7" x14ac:dyDescent="0.25">
      <c r="A7513" s="1">
        <v>28070050</v>
      </c>
      <c r="B7513" s="1" t="s">
        <v>17414</v>
      </c>
      <c r="C7513" s="1" t="s">
        <v>17415</v>
      </c>
      <c r="D7513" s="1" t="s">
        <v>17416</v>
      </c>
      <c r="E7513" s="1" t="s">
        <v>65</v>
      </c>
      <c r="F7513" s="1" t="s">
        <v>2626</v>
      </c>
      <c r="G7513" s="1" t="s">
        <v>2627</v>
      </c>
    </row>
    <row r="7514" spans="1:7" x14ac:dyDescent="0.25">
      <c r="A7514" s="1">
        <v>28070051</v>
      </c>
      <c r="B7514" s="1" t="s">
        <v>17394</v>
      </c>
      <c r="C7514" s="1" t="s">
        <v>17395</v>
      </c>
      <c r="D7514" s="1" t="s">
        <v>17396</v>
      </c>
      <c r="E7514" s="1" t="s">
        <v>66</v>
      </c>
      <c r="F7514" s="1" t="s">
        <v>17409</v>
      </c>
      <c r="G7514" s="1" t="s">
        <v>17410</v>
      </c>
    </row>
    <row r="7515" spans="1:7" x14ac:dyDescent="0.25">
      <c r="A7515" s="1">
        <v>28070053</v>
      </c>
      <c r="B7515" s="1" t="s">
        <v>19208</v>
      </c>
      <c r="C7515" s="1" t="s">
        <v>19209</v>
      </c>
      <c r="D7515" s="1" t="s">
        <v>19210</v>
      </c>
      <c r="E7515" s="1" t="s">
        <v>66</v>
      </c>
      <c r="F7515" s="1" t="s">
        <v>5881</v>
      </c>
      <c r="G7515" s="1" t="s">
        <v>5882</v>
      </c>
    </row>
    <row r="7516" spans="1:7" x14ac:dyDescent="0.25">
      <c r="A7516" s="1">
        <v>28070054</v>
      </c>
      <c r="B7516" s="1" t="s">
        <v>9485</v>
      </c>
      <c r="C7516" s="1" t="s">
        <v>9486</v>
      </c>
      <c r="D7516" s="1" t="s">
        <v>9487</v>
      </c>
      <c r="E7516" s="1" t="s">
        <v>65</v>
      </c>
      <c r="F7516" s="1" t="s">
        <v>2626</v>
      </c>
      <c r="G7516" s="1" t="s">
        <v>2627</v>
      </c>
    </row>
    <row r="7517" spans="1:7" x14ac:dyDescent="0.25">
      <c r="A7517" s="1">
        <v>28070055</v>
      </c>
      <c r="B7517" s="1" t="s">
        <v>17346</v>
      </c>
      <c r="C7517" s="1" t="s">
        <v>17347</v>
      </c>
      <c r="D7517" s="1" t="s">
        <v>17348</v>
      </c>
      <c r="E7517" s="1" t="s">
        <v>66</v>
      </c>
      <c r="F7517" s="1" t="s">
        <v>19206</v>
      </c>
      <c r="G7517" s="1" t="s">
        <v>19207</v>
      </c>
    </row>
    <row r="7518" spans="1:7" x14ac:dyDescent="0.25">
      <c r="A7518" s="1">
        <v>28070057</v>
      </c>
      <c r="B7518" s="1" t="s">
        <v>9485</v>
      </c>
      <c r="C7518" s="1" t="s">
        <v>9486</v>
      </c>
      <c r="D7518" s="1" t="s">
        <v>9487</v>
      </c>
      <c r="E7518" s="1" t="s">
        <v>66</v>
      </c>
      <c r="F7518" s="1" t="s">
        <v>19206</v>
      </c>
      <c r="G7518" s="1" t="s">
        <v>19207</v>
      </c>
    </row>
    <row r="7519" spans="1:7" x14ac:dyDescent="0.25">
      <c r="A7519" s="1">
        <v>28072001</v>
      </c>
      <c r="B7519" s="1" t="s">
        <v>17424</v>
      </c>
      <c r="C7519" s="1" t="s">
        <v>17425</v>
      </c>
      <c r="D7519" s="1" t="s">
        <v>17426</v>
      </c>
      <c r="E7519" s="1" t="s">
        <v>65</v>
      </c>
      <c r="F7519" s="1" t="s">
        <v>17427</v>
      </c>
      <c r="G7519" s="1" t="s">
        <v>17428</v>
      </c>
    </row>
    <row r="7520" spans="1:7" x14ac:dyDescent="0.25">
      <c r="A7520" s="1">
        <v>28072002</v>
      </c>
      <c r="B7520" s="1" t="s">
        <v>17429</v>
      </c>
      <c r="C7520" s="1" t="s">
        <v>17430</v>
      </c>
      <c r="D7520" s="1" t="s">
        <v>17431</v>
      </c>
      <c r="E7520" s="1" t="s">
        <v>65</v>
      </c>
      <c r="F7520" s="1" t="s">
        <v>17427</v>
      </c>
      <c r="G7520" s="1" t="s">
        <v>17428</v>
      </c>
    </row>
    <row r="7521" spans="1:7" x14ac:dyDescent="0.25">
      <c r="A7521" s="1">
        <v>28072003</v>
      </c>
      <c r="B7521" s="1" t="s">
        <v>17432</v>
      </c>
      <c r="C7521" s="1" t="s">
        <v>17433</v>
      </c>
      <c r="D7521" s="1" t="s">
        <v>17434</v>
      </c>
      <c r="E7521" s="1" t="s">
        <v>65</v>
      </c>
      <c r="F7521" s="1" t="s">
        <v>17427</v>
      </c>
      <c r="G7521" s="1" t="s">
        <v>17428</v>
      </c>
    </row>
    <row r="7522" spans="1:7" x14ac:dyDescent="0.25">
      <c r="A7522" s="1">
        <v>28072004</v>
      </c>
      <c r="B7522" s="1" t="s">
        <v>17435</v>
      </c>
      <c r="C7522" s="1" t="s">
        <v>17436</v>
      </c>
      <c r="D7522" s="1" t="s">
        <v>17437</v>
      </c>
      <c r="E7522" s="1" t="s">
        <v>65</v>
      </c>
      <c r="F7522" s="1" t="s">
        <v>17427</v>
      </c>
      <c r="G7522" s="1" t="s">
        <v>17428</v>
      </c>
    </row>
    <row r="7523" spans="1:7" x14ac:dyDescent="0.25">
      <c r="A7523" s="1">
        <v>28072005</v>
      </c>
      <c r="B7523" s="1" t="s">
        <v>17438</v>
      </c>
      <c r="C7523" s="1" t="s">
        <v>17439</v>
      </c>
      <c r="D7523" s="1" t="s">
        <v>17440</v>
      </c>
      <c r="E7523" s="1" t="s">
        <v>65</v>
      </c>
      <c r="F7523" s="1" t="s">
        <v>17427</v>
      </c>
      <c r="G7523" s="1" t="s">
        <v>17428</v>
      </c>
    </row>
    <row r="7524" spans="1:7" x14ac:dyDescent="0.25">
      <c r="A7524" s="1">
        <v>28072006</v>
      </c>
      <c r="B7524" s="1" t="s">
        <v>17441</v>
      </c>
      <c r="C7524" s="1" t="s">
        <v>17442</v>
      </c>
      <c r="D7524" s="1" t="s">
        <v>17443</v>
      </c>
      <c r="E7524" s="1" t="s">
        <v>65</v>
      </c>
      <c r="F7524" s="1" t="s">
        <v>17427</v>
      </c>
      <c r="G7524" s="1" t="s">
        <v>17428</v>
      </c>
    </row>
    <row r="7525" spans="1:7" x14ac:dyDescent="0.25">
      <c r="A7525" s="1">
        <v>28075000</v>
      </c>
      <c r="B7525" s="1" t="s">
        <v>19211</v>
      </c>
      <c r="C7525" s="1" t="s">
        <v>19212</v>
      </c>
      <c r="D7525" s="1" t="s">
        <v>19213</v>
      </c>
      <c r="E7525" s="1" t="s">
        <v>65</v>
      </c>
      <c r="F7525" s="1" t="s">
        <v>1451</v>
      </c>
      <c r="G7525" s="1" t="s">
        <v>1452</v>
      </c>
    </row>
    <row r="7526" spans="1:7" x14ac:dyDescent="0.25">
      <c r="A7526" s="1">
        <v>28075001</v>
      </c>
      <c r="B7526" s="1" t="s">
        <v>17406</v>
      </c>
      <c r="C7526" s="1" t="s">
        <v>17407</v>
      </c>
      <c r="D7526" s="1" t="s">
        <v>17408</v>
      </c>
      <c r="E7526" s="1" t="s">
        <v>65</v>
      </c>
      <c r="F7526" s="1" t="s">
        <v>5881</v>
      </c>
      <c r="G7526" s="1" t="s">
        <v>5882</v>
      </c>
    </row>
    <row r="7527" spans="1:7" x14ac:dyDescent="0.25">
      <c r="A7527" s="1">
        <v>28075002</v>
      </c>
      <c r="B7527" s="1" t="s">
        <v>19214</v>
      </c>
      <c r="C7527" s="1" t="s">
        <v>19215</v>
      </c>
      <c r="D7527" s="1" t="s">
        <v>19216</v>
      </c>
      <c r="E7527" s="1" t="s">
        <v>65</v>
      </c>
      <c r="F7527" s="1" t="s">
        <v>5881</v>
      </c>
      <c r="G7527" s="1" t="s">
        <v>5882</v>
      </c>
    </row>
    <row r="7528" spans="1:7" x14ac:dyDescent="0.25">
      <c r="A7528" s="1">
        <v>28075003</v>
      </c>
      <c r="B7528" s="1" t="s">
        <v>19217</v>
      </c>
      <c r="C7528" s="1" t="s">
        <v>19218</v>
      </c>
      <c r="D7528" s="1" t="s">
        <v>19219</v>
      </c>
      <c r="E7528" s="1" t="s">
        <v>65</v>
      </c>
      <c r="F7528" s="1" t="s">
        <v>1451</v>
      </c>
      <c r="G7528" s="1" t="s">
        <v>1452</v>
      </c>
    </row>
    <row r="7529" spans="1:7" x14ac:dyDescent="0.25">
      <c r="A7529" s="1">
        <v>28075004</v>
      </c>
      <c r="B7529" s="1" t="s">
        <v>19220</v>
      </c>
      <c r="C7529" s="1" t="s">
        <v>19221</v>
      </c>
      <c r="D7529" s="1" t="s">
        <v>19222</v>
      </c>
      <c r="E7529" s="1" t="s">
        <v>66</v>
      </c>
      <c r="F7529" s="1" t="s">
        <v>19223</v>
      </c>
      <c r="G7529" s="1" t="s">
        <v>19224</v>
      </c>
    </row>
    <row r="7530" spans="1:7" x14ac:dyDescent="0.25">
      <c r="A7530" s="1">
        <v>28075005</v>
      </c>
      <c r="B7530" s="1" t="s">
        <v>19021</v>
      </c>
      <c r="C7530" s="1" t="s">
        <v>19022</v>
      </c>
      <c r="D7530" s="1" t="s">
        <v>19023</v>
      </c>
      <c r="E7530" s="1" t="s">
        <v>66</v>
      </c>
      <c r="F7530" s="1" t="s">
        <v>19223</v>
      </c>
      <c r="G7530" s="1" t="s">
        <v>19224</v>
      </c>
    </row>
    <row r="7531" spans="1:7" x14ac:dyDescent="0.25">
      <c r="A7531" s="1">
        <v>28075006</v>
      </c>
      <c r="B7531" s="1" t="s">
        <v>17406</v>
      </c>
      <c r="C7531" s="1" t="s">
        <v>17407</v>
      </c>
      <c r="D7531" s="1" t="s">
        <v>17408</v>
      </c>
      <c r="E7531" s="1" t="s">
        <v>66</v>
      </c>
      <c r="F7531" s="1" t="s">
        <v>18977</v>
      </c>
      <c r="G7531" s="1" t="s">
        <v>18978</v>
      </c>
    </row>
    <row r="7532" spans="1:7" x14ac:dyDescent="0.25">
      <c r="A7532" s="1">
        <v>28075007</v>
      </c>
      <c r="B7532" s="1" t="s">
        <v>19225</v>
      </c>
      <c r="C7532" s="1" t="s">
        <v>19226</v>
      </c>
      <c r="D7532" s="1" t="s">
        <v>19227</v>
      </c>
      <c r="E7532" s="1" t="s">
        <v>65</v>
      </c>
      <c r="F7532" s="1" t="s">
        <v>1451</v>
      </c>
      <c r="G7532" s="1" t="s">
        <v>1452</v>
      </c>
    </row>
    <row r="7533" spans="1:7" x14ac:dyDescent="0.25">
      <c r="A7533" s="1">
        <v>28075008</v>
      </c>
      <c r="B7533" s="1" t="s">
        <v>19228</v>
      </c>
      <c r="C7533" s="1" t="s">
        <v>19229</v>
      </c>
      <c r="D7533" s="1" t="s">
        <v>19230</v>
      </c>
      <c r="E7533" s="1" t="s">
        <v>65</v>
      </c>
      <c r="F7533" s="1" t="s">
        <v>1451</v>
      </c>
      <c r="G7533" s="1" t="s">
        <v>1452</v>
      </c>
    </row>
    <row r="7534" spans="1:7" x14ac:dyDescent="0.25">
      <c r="A7534" s="1">
        <v>28075009</v>
      </c>
      <c r="B7534" s="1" t="s">
        <v>19231</v>
      </c>
      <c r="C7534" s="1" t="s">
        <v>19232</v>
      </c>
      <c r="D7534" s="1" t="s">
        <v>19233</v>
      </c>
      <c r="E7534" s="1" t="s">
        <v>65</v>
      </c>
      <c r="F7534" s="1" t="s">
        <v>1451</v>
      </c>
      <c r="G7534" s="1" t="s">
        <v>1452</v>
      </c>
    </row>
    <row r="7535" spans="1:7" x14ac:dyDescent="0.25">
      <c r="A7535" s="1">
        <v>28200011</v>
      </c>
      <c r="B7535" s="1" t="s">
        <v>19234</v>
      </c>
      <c r="C7535" s="1" t="s">
        <v>19235</v>
      </c>
      <c r="D7535" s="1" t="s">
        <v>19236</v>
      </c>
      <c r="E7535" s="1" t="s">
        <v>66</v>
      </c>
      <c r="F7535" s="1" t="s">
        <v>1656</v>
      </c>
      <c r="G7535" s="1" t="s">
        <v>1657</v>
      </c>
    </row>
    <row r="7536" spans="1:7" x14ac:dyDescent="0.25">
      <c r="A7536" s="1">
        <v>28200013</v>
      </c>
      <c r="B7536" s="1" t="s">
        <v>19237</v>
      </c>
      <c r="C7536" s="1" t="s">
        <v>19238</v>
      </c>
      <c r="D7536" s="1" t="s">
        <v>19239</v>
      </c>
      <c r="E7536" s="1" t="s">
        <v>66</v>
      </c>
      <c r="F7536" s="1" t="s">
        <v>4851</v>
      </c>
      <c r="G7536" s="1" t="s">
        <v>4852</v>
      </c>
    </row>
    <row r="7537" spans="1:7" x14ac:dyDescent="0.25">
      <c r="A7537" s="1">
        <v>28200014</v>
      </c>
      <c r="B7537" s="1" t="s">
        <v>19240</v>
      </c>
      <c r="C7537" s="1" t="s">
        <v>19241</v>
      </c>
      <c r="D7537" s="1" t="s">
        <v>19242</v>
      </c>
      <c r="E7537" s="1" t="s">
        <v>66</v>
      </c>
      <c r="F7537" s="1" t="s">
        <v>1656</v>
      </c>
      <c r="G7537" s="1" t="s">
        <v>1657</v>
      </c>
    </row>
    <row r="7538" spans="1:7" x14ac:dyDescent="0.25">
      <c r="A7538" s="1">
        <v>28200015</v>
      </c>
      <c r="B7538" s="1" t="s">
        <v>19243</v>
      </c>
      <c r="C7538" s="1" t="s">
        <v>19244</v>
      </c>
      <c r="D7538" s="1" t="s">
        <v>19245</v>
      </c>
      <c r="E7538" s="1" t="s">
        <v>66</v>
      </c>
      <c r="F7538" s="1" t="s">
        <v>4851</v>
      </c>
      <c r="G7538" s="1" t="s">
        <v>4852</v>
      </c>
    </row>
    <row r="7539" spans="1:7" x14ac:dyDescent="0.25">
      <c r="A7539" s="1">
        <v>28200016</v>
      </c>
      <c r="B7539" s="1" t="s">
        <v>19246</v>
      </c>
      <c r="C7539" s="1" t="s">
        <v>19247</v>
      </c>
      <c r="D7539" s="1" t="s">
        <v>19248</v>
      </c>
      <c r="E7539" s="1" t="s">
        <v>66</v>
      </c>
      <c r="F7539" s="1" t="s">
        <v>4851</v>
      </c>
      <c r="G7539" s="1" t="s">
        <v>4852</v>
      </c>
    </row>
    <row r="7540" spans="1:7" x14ac:dyDescent="0.25">
      <c r="A7540" s="1">
        <v>28200017</v>
      </c>
      <c r="B7540" s="1" t="s">
        <v>19249</v>
      </c>
      <c r="C7540" s="1" t="s">
        <v>19250</v>
      </c>
      <c r="D7540" s="1" t="s">
        <v>19251</v>
      </c>
      <c r="E7540" s="1" t="s">
        <v>66</v>
      </c>
      <c r="F7540" s="1" t="s">
        <v>4851</v>
      </c>
      <c r="G7540" s="1" t="s">
        <v>4852</v>
      </c>
    </row>
    <row r="7541" spans="1:7" x14ac:dyDescent="0.25">
      <c r="A7541" s="1">
        <v>28200018</v>
      </c>
      <c r="B7541" s="1" t="s">
        <v>19252</v>
      </c>
      <c r="C7541" s="1" t="s">
        <v>19253</v>
      </c>
      <c r="D7541" s="1" t="s">
        <v>19254</v>
      </c>
      <c r="E7541" s="1" t="s">
        <v>66</v>
      </c>
      <c r="F7541" s="1" t="s">
        <v>4851</v>
      </c>
      <c r="G7541" s="1" t="s">
        <v>4852</v>
      </c>
    </row>
    <row r="7542" spans="1:7" x14ac:dyDescent="0.25">
      <c r="A7542" s="1">
        <v>28200019</v>
      </c>
      <c r="B7542" s="1" t="s">
        <v>19255</v>
      </c>
      <c r="C7542" s="1" t="s">
        <v>19256</v>
      </c>
      <c r="D7542" s="1" t="s">
        <v>19257</v>
      </c>
      <c r="E7542" s="1" t="s">
        <v>66</v>
      </c>
      <c r="F7542" s="1" t="s">
        <v>1656</v>
      </c>
      <c r="G7542" s="1" t="s">
        <v>1657</v>
      </c>
    </row>
    <row r="7543" spans="1:7" x14ac:dyDescent="0.25">
      <c r="A7543" s="1">
        <v>28200020</v>
      </c>
      <c r="B7543" s="1" t="s">
        <v>19258</v>
      </c>
      <c r="C7543" s="1" t="s">
        <v>19259</v>
      </c>
      <c r="D7543" s="1" t="s">
        <v>19260</v>
      </c>
      <c r="E7543" s="1" t="s">
        <v>66</v>
      </c>
      <c r="F7543" s="1" t="s">
        <v>4851</v>
      </c>
      <c r="G7543" s="1" t="s">
        <v>4852</v>
      </c>
    </row>
    <row r="7544" spans="1:7" x14ac:dyDescent="0.25">
      <c r="A7544" s="1">
        <v>28200021</v>
      </c>
      <c r="B7544" s="1" t="s">
        <v>19261</v>
      </c>
      <c r="C7544" s="1" t="s">
        <v>19262</v>
      </c>
      <c r="D7544" s="1" t="s">
        <v>19263</v>
      </c>
      <c r="E7544" s="1" t="s">
        <v>66</v>
      </c>
      <c r="F7544" s="1" t="s">
        <v>4851</v>
      </c>
      <c r="G7544" s="1" t="s">
        <v>4852</v>
      </c>
    </row>
    <row r="7545" spans="1:7" x14ac:dyDescent="0.25">
      <c r="A7545" s="1">
        <v>28200024</v>
      </c>
      <c r="B7545" s="1" t="s">
        <v>19264</v>
      </c>
      <c r="C7545" s="1" t="s">
        <v>19265</v>
      </c>
      <c r="D7545" s="1" t="s">
        <v>19266</v>
      </c>
      <c r="E7545" s="1" t="s">
        <v>66</v>
      </c>
      <c r="F7545" s="1" t="s">
        <v>4851</v>
      </c>
      <c r="G7545" s="1" t="s">
        <v>4852</v>
      </c>
    </row>
    <row r="7546" spans="1:7" x14ac:dyDescent="0.25">
      <c r="A7546" s="1">
        <v>28200025</v>
      </c>
      <c r="B7546" s="1" t="s">
        <v>19267</v>
      </c>
      <c r="C7546" s="1" t="s">
        <v>19268</v>
      </c>
      <c r="D7546" s="1" t="s">
        <v>19269</v>
      </c>
      <c r="E7546" s="1" t="s">
        <v>66</v>
      </c>
      <c r="F7546" s="1" t="s">
        <v>4851</v>
      </c>
      <c r="G7546" s="1" t="s">
        <v>4852</v>
      </c>
    </row>
    <row r="7547" spans="1:7" x14ac:dyDescent="0.25">
      <c r="A7547" s="1">
        <v>28210011</v>
      </c>
      <c r="B7547" s="1" t="s">
        <v>19270</v>
      </c>
      <c r="C7547" s="1" t="s">
        <v>19271</v>
      </c>
      <c r="D7547" s="1" t="s">
        <v>19272</v>
      </c>
      <c r="E7547" s="1" t="s">
        <v>66</v>
      </c>
      <c r="F7547" s="1" t="s">
        <v>892</v>
      </c>
      <c r="G7547" s="1" t="s">
        <v>893</v>
      </c>
    </row>
    <row r="7548" spans="1:7" x14ac:dyDescent="0.25">
      <c r="A7548" s="1">
        <v>28210012</v>
      </c>
      <c r="B7548" s="1" t="s">
        <v>19273</v>
      </c>
      <c r="C7548" s="1" t="s">
        <v>19274</v>
      </c>
      <c r="D7548" s="1" t="s">
        <v>19275</v>
      </c>
      <c r="E7548" s="1" t="s">
        <v>66</v>
      </c>
      <c r="F7548" s="1" t="s">
        <v>285</v>
      </c>
      <c r="G7548" s="1" t="s">
        <v>286</v>
      </c>
    </row>
    <row r="7549" spans="1:7" x14ac:dyDescent="0.25">
      <c r="A7549" s="1">
        <v>28210013</v>
      </c>
      <c r="B7549" s="1" t="s">
        <v>19276</v>
      </c>
      <c r="C7549" s="1" t="s">
        <v>19277</v>
      </c>
      <c r="D7549" s="1" t="s">
        <v>19278</v>
      </c>
      <c r="E7549" s="1" t="s">
        <v>66</v>
      </c>
      <c r="F7549" s="1" t="s">
        <v>285</v>
      </c>
      <c r="G7549" s="1" t="s">
        <v>286</v>
      </c>
    </row>
    <row r="7550" spans="1:7" x14ac:dyDescent="0.25">
      <c r="A7550" s="1">
        <v>28210014</v>
      </c>
      <c r="B7550" s="1" t="s">
        <v>19279</v>
      </c>
      <c r="C7550" s="1" t="s">
        <v>19280</v>
      </c>
      <c r="D7550" s="1" t="s">
        <v>19281</v>
      </c>
      <c r="E7550" s="1" t="s">
        <v>66</v>
      </c>
      <c r="F7550" s="1" t="s">
        <v>285</v>
      </c>
      <c r="G7550" s="1" t="s">
        <v>286</v>
      </c>
    </row>
    <row r="7551" spans="1:7" x14ac:dyDescent="0.25">
      <c r="A7551" s="1">
        <v>28210015</v>
      </c>
      <c r="B7551" s="1" t="s">
        <v>19282</v>
      </c>
      <c r="C7551" s="1" t="s">
        <v>19283</v>
      </c>
      <c r="D7551" s="1" t="s">
        <v>19284</v>
      </c>
      <c r="E7551" s="1" t="s">
        <v>66</v>
      </c>
      <c r="F7551" s="1" t="s">
        <v>285</v>
      </c>
      <c r="G7551" s="1" t="s">
        <v>286</v>
      </c>
    </row>
    <row r="7552" spans="1:7" x14ac:dyDescent="0.25">
      <c r="A7552" s="1">
        <v>28217001</v>
      </c>
      <c r="B7552" s="1" t="s">
        <v>19285</v>
      </c>
      <c r="C7552" s="1" t="s">
        <v>19286</v>
      </c>
      <c r="D7552" s="1" t="s">
        <v>19287</v>
      </c>
      <c r="E7552" s="1" t="s">
        <v>66</v>
      </c>
      <c r="F7552" s="1" t="s">
        <v>300</v>
      </c>
      <c r="G7552" s="1" t="s">
        <v>301</v>
      </c>
    </row>
    <row r="7553" spans="1:7" x14ac:dyDescent="0.25">
      <c r="A7553" s="1">
        <v>28217002</v>
      </c>
      <c r="B7553" s="1" t="s">
        <v>19288</v>
      </c>
      <c r="C7553" s="1" t="s">
        <v>19289</v>
      </c>
      <c r="D7553" s="1" t="s">
        <v>19290</v>
      </c>
      <c r="E7553" s="1" t="s">
        <v>66</v>
      </c>
      <c r="F7553" s="1" t="s">
        <v>2286</v>
      </c>
      <c r="G7553" s="1" t="s">
        <v>2287</v>
      </c>
    </row>
    <row r="7554" spans="1:7" x14ac:dyDescent="0.25">
      <c r="A7554" s="1">
        <v>28217004</v>
      </c>
      <c r="B7554" s="1" t="s">
        <v>19291</v>
      </c>
      <c r="C7554" s="1" t="s">
        <v>19292</v>
      </c>
      <c r="D7554" s="1" t="s">
        <v>19293</v>
      </c>
      <c r="E7554" s="1" t="s">
        <v>66</v>
      </c>
      <c r="F7554" s="1" t="s">
        <v>2286</v>
      </c>
      <c r="G7554" s="1" t="s">
        <v>2287</v>
      </c>
    </row>
    <row r="7555" spans="1:7" x14ac:dyDescent="0.25">
      <c r="A7555" s="1">
        <v>28220001</v>
      </c>
      <c r="B7555" s="1" t="s">
        <v>19294</v>
      </c>
      <c r="C7555" s="1" t="s">
        <v>19295</v>
      </c>
      <c r="D7555" s="1" t="s">
        <v>19296</v>
      </c>
      <c r="E7555" s="1" t="s">
        <v>66</v>
      </c>
      <c r="F7555" s="1" t="s">
        <v>12154</v>
      </c>
      <c r="G7555" s="1" t="s">
        <v>12155</v>
      </c>
    </row>
    <row r="7556" spans="1:7" x14ac:dyDescent="0.25">
      <c r="A7556" s="1">
        <v>28220002</v>
      </c>
      <c r="B7556" s="1" t="s">
        <v>19297</v>
      </c>
      <c r="C7556" s="1" t="s">
        <v>19298</v>
      </c>
      <c r="D7556" s="1" t="s">
        <v>19299</v>
      </c>
      <c r="E7556" s="1" t="s">
        <v>66</v>
      </c>
      <c r="F7556" s="1" t="s">
        <v>12154</v>
      </c>
      <c r="G7556" s="1" t="s">
        <v>12155</v>
      </c>
    </row>
    <row r="7557" spans="1:7" x14ac:dyDescent="0.25">
      <c r="A7557" s="1">
        <v>28220023</v>
      </c>
      <c r="B7557" s="1" t="s">
        <v>19300</v>
      </c>
      <c r="C7557" s="1" t="s">
        <v>19301</v>
      </c>
      <c r="D7557" s="1" t="s">
        <v>19302</v>
      </c>
      <c r="E7557" s="1" t="s">
        <v>66</v>
      </c>
      <c r="F7557" s="1" t="s">
        <v>17240</v>
      </c>
      <c r="G7557" s="1" t="s">
        <v>17241</v>
      </c>
    </row>
    <row r="7558" spans="1:7" x14ac:dyDescent="0.25">
      <c r="A7558" s="1">
        <v>28220028</v>
      </c>
      <c r="B7558" s="1" t="s">
        <v>17536</v>
      </c>
      <c r="C7558" s="1" t="s">
        <v>17537</v>
      </c>
      <c r="D7558" s="1" t="s">
        <v>17538</v>
      </c>
      <c r="E7558" s="1" t="s">
        <v>66</v>
      </c>
      <c r="F7558" s="1" t="s">
        <v>13848</v>
      </c>
      <c r="G7558" s="1" t="s">
        <v>13849</v>
      </c>
    </row>
    <row r="7559" spans="1:7" x14ac:dyDescent="0.25">
      <c r="A7559" s="1">
        <v>28220045</v>
      </c>
      <c r="B7559" s="1" t="s">
        <v>17553</v>
      </c>
      <c r="C7559" s="1" t="s">
        <v>17554</v>
      </c>
      <c r="D7559" s="1" t="s">
        <v>17555</v>
      </c>
      <c r="E7559" s="1" t="s">
        <v>66</v>
      </c>
      <c r="F7559" s="1" t="s">
        <v>12154</v>
      </c>
      <c r="G7559" s="1" t="s">
        <v>12155</v>
      </c>
    </row>
    <row r="7560" spans="1:7" x14ac:dyDescent="0.25">
      <c r="A7560" s="1">
        <v>28220046</v>
      </c>
      <c r="B7560" s="1" t="s">
        <v>17550</v>
      </c>
      <c r="C7560" s="1" t="s">
        <v>17551</v>
      </c>
      <c r="D7560" s="1" t="s">
        <v>17552</v>
      </c>
      <c r="E7560" s="1" t="s">
        <v>66</v>
      </c>
      <c r="F7560" s="1" t="s">
        <v>12154</v>
      </c>
      <c r="G7560" s="1" t="s">
        <v>12155</v>
      </c>
    </row>
    <row r="7561" spans="1:7" x14ac:dyDescent="0.25">
      <c r="A7561" s="1">
        <v>28220047</v>
      </c>
      <c r="B7561" s="1" t="s">
        <v>19303</v>
      </c>
      <c r="C7561" s="1" t="s">
        <v>19304</v>
      </c>
      <c r="D7561" s="1" t="s">
        <v>19305</v>
      </c>
      <c r="E7561" s="1" t="s">
        <v>66</v>
      </c>
      <c r="F7561" s="1" t="s">
        <v>12154</v>
      </c>
      <c r="G7561" s="1" t="s">
        <v>12155</v>
      </c>
    </row>
    <row r="7562" spans="1:7" x14ac:dyDescent="0.25">
      <c r="A7562" s="1">
        <v>28220049</v>
      </c>
      <c r="B7562" s="1" t="s">
        <v>19306</v>
      </c>
      <c r="C7562" s="1" t="s">
        <v>19307</v>
      </c>
      <c r="D7562" s="1" t="s">
        <v>19308</v>
      </c>
      <c r="E7562" s="1" t="s">
        <v>66</v>
      </c>
      <c r="F7562" s="1" t="s">
        <v>12154</v>
      </c>
      <c r="G7562" s="1" t="s">
        <v>12155</v>
      </c>
    </row>
    <row r="7563" spans="1:7" x14ac:dyDescent="0.25">
      <c r="A7563" s="1">
        <v>28220053</v>
      </c>
      <c r="B7563" s="1" t="s">
        <v>17556</v>
      </c>
      <c r="C7563" s="1" t="s">
        <v>17557</v>
      </c>
      <c r="D7563" s="1" t="s">
        <v>17558</v>
      </c>
      <c r="E7563" s="1" t="s">
        <v>66</v>
      </c>
      <c r="F7563" s="1" t="s">
        <v>12154</v>
      </c>
      <c r="G7563" s="1" t="s">
        <v>12155</v>
      </c>
    </row>
    <row r="7564" spans="1:7" x14ac:dyDescent="0.25">
      <c r="A7564" s="1">
        <v>28220054</v>
      </c>
      <c r="B7564" s="1" t="s">
        <v>19309</v>
      </c>
      <c r="C7564" s="1" t="s">
        <v>19310</v>
      </c>
      <c r="D7564" s="1" t="s">
        <v>19311</v>
      </c>
      <c r="E7564" s="1" t="s">
        <v>66</v>
      </c>
      <c r="F7564" s="1" t="s">
        <v>12154</v>
      </c>
      <c r="G7564" s="1" t="s">
        <v>12155</v>
      </c>
    </row>
    <row r="7565" spans="1:7" x14ac:dyDescent="0.25">
      <c r="A7565" s="1">
        <v>28220055</v>
      </c>
      <c r="B7565" s="1" t="s">
        <v>19312</v>
      </c>
      <c r="C7565" s="1" t="s">
        <v>19313</v>
      </c>
      <c r="D7565" s="1" t="s">
        <v>19314</v>
      </c>
      <c r="E7565" s="1" t="s">
        <v>66</v>
      </c>
      <c r="F7565" s="1" t="s">
        <v>12165</v>
      </c>
      <c r="G7565" s="1" t="s">
        <v>12166</v>
      </c>
    </row>
    <row r="7566" spans="1:7" x14ac:dyDescent="0.25">
      <c r="A7566" s="1">
        <v>28220056</v>
      </c>
      <c r="B7566" s="1" t="s">
        <v>19315</v>
      </c>
      <c r="C7566" s="1" t="s">
        <v>19316</v>
      </c>
      <c r="D7566" s="1" t="s">
        <v>19317</v>
      </c>
      <c r="E7566" s="1" t="s">
        <v>66</v>
      </c>
      <c r="F7566" s="1" t="s">
        <v>12154</v>
      </c>
      <c r="G7566" s="1" t="s">
        <v>12155</v>
      </c>
    </row>
    <row r="7567" spans="1:7" x14ac:dyDescent="0.25">
      <c r="A7567" s="1">
        <v>28220057</v>
      </c>
      <c r="B7567" s="1" t="s">
        <v>19318</v>
      </c>
      <c r="C7567" s="1" t="s">
        <v>19319</v>
      </c>
      <c r="D7567" s="1" t="s">
        <v>19320</v>
      </c>
      <c r="E7567" s="1" t="s">
        <v>66</v>
      </c>
      <c r="F7567" s="1" t="s">
        <v>17240</v>
      </c>
      <c r="G7567" s="1" t="s">
        <v>17241</v>
      </c>
    </row>
    <row r="7568" spans="1:7" x14ac:dyDescent="0.25">
      <c r="A7568" s="1">
        <v>28220059</v>
      </c>
      <c r="B7568" s="1" t="s">
        <v>19321</v>
      </c>
      <c r="C7568" s="1" t="s">
        <v>19322</v>
      </c>
      <c r="D7568" s="1" t="s">
        <v>19323</v>
      </c>
      <c r="E7568" s="1" t="s">
        <v>66</v>
      </c>
      <c r="F7568" s="1" t="s">
        <v>12165</v>
      </c>
      <c r="G7568" s="1" t="s">
        <v>12166</v>
      </c>
    </row>
    <row r="7569" spans="1:7" x14ac:dyDescent="0.25">
      <c r="A7569" s="1">
        <v>28220060</v>
      </c>
      <c r="B7569" s="1" t="s">
        <v>13876</v>
      </c>
      <c r="C7569" s="1" t="s">
        <v>13877</v>
      </c>
      <c r="D7569" s="1" t="s">
        <v>13878</v>
      </c>
      <c r="E7569" s="1" t="s">
        <v>66</v>
      </c>
      <c r="F7569" s="1" t="s">
        <v>12154</v>
      </c>
      <c r="G7569" s="1" t="s">
        <v>12155</v>
      </c>
    </row>
    <row r="7570" spans="1:7" x14ac:dyDescent="0.25">
      <c r="A7570" s="1">
        <v>28221013</v>
      </c>
      <c r="B7570" s="1" t="s">
        <v>19324</v>
      </c>
      <c r="C7570" s="1" t="s">
        <v>19325</v>
      </c>
      <c r="D7570" s="1" t="s">
        <v>19326</v>
      </c>
      <c r="E7570" s="1" t="s">
        <v>66</v>
      </c>
      <c r="F7570" s="1" t="s">
        <v>17240</v>
      </c>
      <c r="G7570" s="1" t="s">
        <v>17241</v>
      </c>
    </row>
    <row r="7571" spans="1:7" x14ac:dyDescent="0.25">
      <c r="A7571" s="1">
        <v>28225001</v>
      </c>
      <c r="B7571" s="1" t="s">
        <v>19327</v>
      </c>
      <c r="C7571" s="1" t="s">
        <v>19328</v>
      </c>
      <c r="D7571" s="1" t="s">
        <v>19329</v>
      </c>
      <c r="E7571" s="1" t="s">
        <v>66</v>
      </c>
      <c r="F7571" s="1" t="s">
        <v>17240</v>
      </c>
      <c r="G7571" s="1" t="s">
        <v>17241</v>
      </c>
    </row>
    <row r="7572" spans="1:7" x14ac:dyDescent="0.25">
      <c r="A7572" s="1">
        <v>28225002</v>
      </c>
      <c r="B7572" s="1" t="s">
        <v>19330</v>
      </c>
      <c r="C7572" s="1" t="s">
        <v>19331</v>
      </c>
      <c r="D7572" s="1" t="s">
        <v>19332</v>
      </c>
      <c r="E7572" s="1" t="s">
        <v>66</v>
      </c>
      <c r="F7572" s="1" t="s">
        <v>17240</v>
      </c>
      <c r="G7572" s="1" t="s">
        <v>17241</v>
      </c>
    </row>
    <row r="7573" spans="1:7" x14ac:dyDescent="0.25">
      <c r="A7573" s="1">
        <v>28225003</v>
      </c>
      <c r="B7573" s="1" t="s">
        <v>19333</v>
      </c>
      <c r="C7573" s="1" t="s">
        <v>19334</v>
      </c>
      <c r="D7573" s="1" t="s">
        <v>19335</v>
      </c>
      <c r="E7573" s="1" t="s">
        <v>66</v>
      </c>
      <c r="F7573" s="1" t="s">
        <v>17240</v>
      </c>
      <c r="G7573" s="1" t="s">
        <v>17241</v>
      </c>
    </row>
    <row r="7574" spans="1:7" x14ac:dyDescent="0.25">
      <c r="A7574" s="1">
        <v>28225004</v>
      </c>
      <c r="B7574" s="1" t="s">
        <v>19336</v>
      </c>
      <c r="C7574" s="1" t="s">
        <v>19337</v>
      </c>
      <c r="D7574" s="1" t="s">
        <v>19338</v>
      </c>
      <c r="E7574" s="1" t="s">
        <v>66</v>
      </c>
      <c r="F7574" s="1" t="s">
        <v>17240</v>
      </c>
      <c r="G7574" s="1" t="s">
        <v>17241</v>
      </c>
    </row>
    <row r="7575" spans="1:7" x14ac:dyDescent="0.25">
      <c r="A7575" s="1">
        <v>28225005</v>
      </c>
      <c r="B7575" s="1" t="s">
        <v>19339</v>
      </c>
      <c r="C7575" s="1" t="s">
        <v>19340</v>
      </c>
      <c r="D7575" s="1" t="s">
        <v>19341</v>
      </c>
      <c r="E7575" s="1" t="s">
        <v>66</v>
      </c>
      <c r="F7575" s="1" t="s">
        <v>17240</v>
      </c>
      <c r="G7575" s="1" t="s">
        <v>17241</v>
      </c>
    </row>
    <row r="7576" spans="1:7" x14ac:dyDescent="0.25">
      <c r="A7576" s="1">
        <v>28225006</v>
      </c>
      <c r="B7576" s="1" t="s">
        <v>19342</v>
      </c>
      <c r="C7576" s="1" t="s">
        <v>19343</v>
      </c>
      <c r="D7576" s="1" t="s">
        <v>19344</v>
      </c>
      <c r="E7576" s="1" t="s">
        <v>66</v>
      </c>
      <c r="F7576" s="1" t="s">
        <v>17240</v>
      </c>
      <c r="G7576" s="1" t="s">
        <v>17241</v>
      </c>
    </row>
    <row r="7577" spans="1:7" x14ac:dyDescent="0.25">
      <c r="A7577" s="1">
        <v>28225007</v>
      </c>
      <c r="B7577" s="1" t="s">
        <v>19345</v>
      </c>
      <c r="C7577" s="1" t="s">
        <v>19346</v>
      </c>
      <c r="D7577" s="1" t="s">
        <v>19347</v>
      </c>
      <c r="E7577" s="1" t="s">
        <v>66</v>
      </c>
      <c r="F7577" s="1" t="s">
        <v>17240</v>
      </c>
      <c r="G7577" s="1" t="s">
        <v>17241</v>
      </c>
    </row>
    <row r="7578" spans="1:7" x14ac:dyDescent="0.25">
      <c r="A7578" s="1">
        <v>28225008</v>
      </c>
      <c r="B7578" s="1" t="s">
        <v>17608</v>
      </c>
      <c r="C7578" s="1" t="s">
        <v>17609</v>
      </c>
      <c r="D7578" s="1" t="s">
        <v>17610</v>
      </c>
      <c r="E7578" s="1" t="s">
        <v>66</v>
      </c>
      <c r="F7578" s="1" t="s">
        <v>17240</v>
      </c>
      <c r="G7578" s="1" t="s">
        <v>17241</v>
      </c>
    </row>
    <row r="7579" spans="1:7" x14ac:dyDescent="0.25">
      <c r="A7579" s="1">
        <v>28225009</v>
      </c>
      <c r="B7579" s="1" t="s">
        <v>17611</v>
      </c>
      <c r="C7579" s="1" t="s">
        <v>17612</v>
      </c>
      <c r="D7579" s="1" t="s">
        <v>17613</v>
      </c>
      <c r="E7579" s="1" t="s">
        <v>66</v>
      </c>
      <c r="F7579" s="1" t="s">
        <v>17240</v>
      </c>
      <c r="G7579" s="1" t="s">
        <v>17241</v>
      </c>
    </row>
    <row r="7580" spans="1:7" x14ac:dyDescent="0.25">
      <c r="A7580" s="1">
        <v>28225010</v>
      </c>
      <c r="B7580" s="1" t="s">
        <v>19348</v>
      </c>
      <c r="C7580" s="1" t="s">
        <v>19349</v>
      </c>
      <c r="D7580" s="1" t="s">
        <v>19350</v>
      </c>
      <c r="E7580" s="1" t="s">
        <v>66</v>
      </c>
      <c r="F7580" s="1" t="s">
        <v>17240</v>
      </c>
      <c r="G7580" s="1" t="s">
        <v>17241</v>
      </c>
    </row>
    <row r="7581" spans="1:7" x14ac:dyDescent="0.25">
      <c r="A7581" s="1">
        <v>28225011</v>
      </c>
      <c r="B7581" s="1" t="s">
        <v>17614</v>
      </c>
      <c r="C7581" s="1" t="s">
        <v>19351</v>
      </c>
      <c r="D7581" s="1" t="s">
        <v>19352</v>
      </c>
      <c r="E7581" s="1" t="s">
        <v>66</v>
      </c>
      <c r="F7581" s="1" t="s">
        <v>12170</v>
      </c>
      <c r="G7581" s="1" t="s">
        <v>12171</v>
      </c>
    </row>
    <row r="7582" spans="1:7" x14ac:dyDescent="0.25">
      <c r="A7582" s="1">
        <v>28233002</v>
      </c>
      <c r="B7582" s="1" t="s">
        <v>19353</v>
      </c>
      <c r="C7582" s="1" t="s">
        <v>19354</v>
      </c>
      <c r="D7582" s="1" t="s">
        <v>19355</v>
      </c>
      <c r="E7582" s="1" t="s">
        <v>65</v>
      </c>
      <c r="F7582" s="1" t="s">
        <v>579</v>
      </c>
      <c r="G7582" s="1" t="s">
        <v>580</v>
      </c>
    </row>
    <row r="7583" spans="1:7" x14ac:dyDescent="0.25">
      <c r="A7583" s="1">
        <v>28233003</v>
      </c>
      <c r="B7583" s="1" t="s">
        <v>19356</v>
      </c>
      <c r="C7583" s="1" t="s">
        <v>19357</v>
      </c>
      <c r="D7583" s="1" t="s">
        <v>19358</v>
      </c>
      <c r="E7583" s="1" t="s">
        <v>65</v>
      </c>
      <c r="F7583" s="1" t="s">
        <v>579</v>
      </c>
      <c r="G7583" s="1" t="s">
        <v>580</v>
      </c>
    </row>
    <row r="7584" spans="1:7" x14ac:dyDescent="0.25">
      <c r="A7584" s="1">
        <v>28233004</v>
      </c>
      <c r="B7584" s="1" t="s">
        <v>19359</v>
      </c>
      <c r="C7584" s="1" t="s">
        <v>19360</v>
      </c>
      <c r="D7584" s="1" t="s">
        <v>19361</v>
      </c>
      <c r="E7584" s="1" t="s">
        <v>65</v>
      </c>
      <c r="F7584" s="1" t="s">
        <v>579</v>
      </c>
      <c r="G7584" s="1" t="s">
        <v>580</v>
      </c>
    </row>
    <row r="7585" spans="1:7" x14ac:dyDescent="0.25">
      <c r="A7585" s="1">
        <v>28233005</v>
      </c>
      <c r="B7585" s="1" t="s">
        <v>19362</v>
      </c>
      <c r="C7585" s="1" t="s">
        <v>19363</v>
      </c>
      <c r="D7585" s="1" t="s">
        <v>19364</v>
      </c>
      <c r="E7585" s="1" t="s">
        <v>65</v>
      </c>
      <c r="F7585" s="1" t="s">
        <v>579</v>
      </c>
      <c r="G7585" s="1" t="s">
        <v>580</v>
      </c>
    </row>
    <row r="7586" spans="1:7" x14ac:dyDescent="0.25">
      <c r="A7586" s="1">
        <v>28233006</v>
      </c>
      <c r="B7586" s="1" t="s">
        <v>19365</v>
      </c>
      <c r="C7586" s="1" t="s">
        <v>19366</v>
      </c>
      <c r="D7586" s="1" t="s">
        <v>19367</v>
      </c>
      <c r="E7586" s="1" t="s">
        <v>65</v>
      </c>
      <c r="F7586" s="1" t="s">
        <v>579</v>
      </c>
      <c r="G7586" s="1" t="s">
        <v>580</v>
      </c>
    </row>
    <row r="7587" spans="1:7" x14ac:dyDescent="0.25">
      <c r="A7587" s="1">
        <v>28233007</v>
      </c>
      <c r="B7587" s="1" t="s">
        <v>19368</v>
      </c>
      <c r="C7587" s="1" t="s">
        <v>19369</v>
      </c>
      <c r="D7587" s="1" t="s">
        <v>19370</v>
      </c>
      <c r="E7587" s="1" t="s">
        <v>65</v>
      </c>
      <c r="F7587" s="1" t="s">
        <v>579</v>
      </c>
      <c r="G7587" s="1" t="s">
        <v>580</v>
      </c>
    </row>
    <row r="7588" spans="1:7" x14ac:dyDescent="0.25">
      <c r="A7588" s="1">
        <v>28233008</v>
      </c>
      <c r="B7588" s="1" t="s">
        <v>19371</v>
      </c>
      <c r="C7588" s="1" t="s">
        <v>19372</v>
      </c>
      <c r="D7588" s="1" t="s">
        <v>19373</v>
      </c>
      <c r="E7588" s="1" t="s">
        <v>65</v>
      </c>
      <c r="F7588" s="1" t="s">
        <v>579</v>
      </c>
      <c r="G7588" s="1" t="s">
        <v>580</v>
      </c>
    </row>
    <row r="7589" spans="1:7" x14ac:dyDescent="0.25">
      <c r="A7589" s="1">
        <v>28233009</v>
      </c>
      <c r="B7589" s="1" t="s">
        <v>19374</v>
      </c>
      <c r="C7589" s="1" t="s">
        <v>19375</v>
      </c>
      <c r="D7589" s="1" t="s">
        <v>19376</v>
      </c>
      <c r="E7589" s="1" t="s">
        <v>65</v>
      </c>
      <c r="F7589" s="1" t="s">
        <v>579</v>
      </c>
      <c r="G7589" s="1" t="s">
        <v>580</v>
      </c>
    </row>
    <row r="7590" spans="1:7" x14ac:dyDescent="0.25">
      <c r="A7590" s="1">
        <v>28233010</v>
      </c>
      <c r="B7590" s="1" t="s">
        <v>19377</v>
      </c>
      <c r="C7590" s="1" t="s">
        <v>19378</v>
      </c>
      <c r="D7590" s="1" t="s">
        <v>19379</v>
      </c>
      <c r="E7590" s="1" t="s">
        <v>65</v>
      </c>
      <c r="F7590" s="1" t="s">
        <v>579</v>
      </c>
      <c r="G7590" s="1" t="s">
        <v>580</v>
      </c>
    </row>
    <row r="7591" spans="1:7" x14ac:dyDescent="0.25">
      <c r="A7591" s="1">
        <v>28233011</v>
      </c>
      <c r="B7591" s="1" t="s">
        <v>19380</v>
      </c>
      <c r="C7591" s="1" t="s">
        <v>19381</v>
      </c>
      <c r="D7591" s="1" t="s">
        <v>19382</v>
      </c>
      <c r="E7591" s="1" t="s">
        <v>65</v>
      </c>
      <c r="F7591" s="1" t="s">
        <v>579</v>
      </c>
      <c r="G7591" s="1" t="s">
        <v>580</v>
      </c>
    </row>
    <row r="7592" spans="1:7" x14ac:dyDescent="0.25">
      <c r="A7592" s="1">
        <v>28233012</v>
      </c>
      <c r="B7592" s="1" t="s">
        <v>19383</v>
      </c>
      <c r="C7592" s="1" t="s">
        <v>19384</v>
      </c>
      <c r="D7592" s="1" t="s">
        <v>19385</v>
      </c>
      <c r="E7592" s="1" t="s">
        <v>65</v>
      </c>
      <c r="F7592" s="1" t="s">
        <v>579</v>
      </c>
      <c r="G7592" s="1" t="s">
        <v>580</v>
      </c>
    </row>
    <row r="7593" spans="1:7" x14ac:dyDescent="0.25">
      <c r="A7593" s="1">
        <v>28233013</v>
      </c>
      <c r="B7593" s="1" t="s">
        <v>19386</v>
      </c>
      <c r="C7593" s="1" t="s">
        <v>19387</v>
      </c>
      <c r="D7593" s="1" t="s">
        <v>19388</v>
      </c>
      <c r="E7593" s="1" t="s">
        <v>65</v>
      </c>
      <c r="F7593" s="1" t="s">
        <v>579</v>
      </c>
      <c r="G7593" s="1" t="s">
        <v>580</v>
      </c>
    </row>
    <row r="7594" spans="1:7" x14ac:dyDescent="0.25">
      <c r="A7594" s="1">
        <v>28233020</v>
      </c>
      <c r="B7594" s="1" t="s">
        <v>19389</v>
      </c>
      <c r="C7594" s="1" t="s">
        <v>19390</v>
      </c>
      <c r="D7594" s="1" t="s">
        <v>19391</v>
      </c>
      <c r="E7594" s="1" t="s">
        <v>65</v>
      </c>
      <c r="F7594" s="1" t="s">
        <v>579</v>
      </c>
      <c r="G7594" s="1" t="s">
        <v>580</v>
      </c>
    </row>
    <row r="7595" spans="1:7" x14ac:dyDescent="0.25">
      <c r="A7595" s="1">
        <v>28233021</v>
      </c>
      <c r="B7595" s="1" t="s">
        <v>19392</v>
      </c>
      <c r="C7595" s="1" t="s">
        <v>19393</v>
      </c>
      <c r="D7595" s="1" t="s">
        <v>19394</v>
      </c>
      <c r="E7595" s="1" t="s">
        <v>65</v>
      </c>
      <c r="F7595" s="1" t="s">
        <v>579</v>
      </c>
      <c r="G7595" s="1" t="s">
        <v>580</v>
      </c>
    </row>
    <row r="7596" spans="1:7" x14ac:dyDescent="0.25">
      <c r="A7596" s="1">
        <v>28233022</v>
      </c>
      <c r="B7596" s="1" t="s">
        <v>19395</v>
      </c>
      <c r="C7596" s="1" t="s">
        <v>19396</v>
      </c>
      <c r="D7596" s="1" t="s">
        <v>19397</v>
      </c>
      <c r="E7596" s="1" t="s">
        <v>65</v>
      </c>
      <c r="F7596" s="1" t="s">
        <v>579</v>
      </c>
      <c r="G7596" s="1" t="s">
        <v>580</v>
      </c>
    </row>
    <row r="7597" spans="1:7" x14ac:dyDescent="0.25">
      <c r="A7597" s="1">
        <v>28233023</v>
      </c>
      <c r="B7597" s="1" t="s">
        <v>19398</v>
      </c>
      <c r="C7597" s="1" t="s">
        <v>19399</v>
      </c>
      <c r="D7597" s="1" t="s">
        <v>19400</v>
      </c>
      <c r="E7597" s="1" t="s">
        <v>65</v>
      </c>
      <c r="F7597" s="1" t="s">
        <v>579</v>
      </c>
      <c r="G7597" s="1" t="s">
        <v>580</v>
      </c>
    </row>
    <row r="7598" spans="1:7" x14ac:dyDescent="0.25">
      <c r="A7598" s="1">
        <v>28233024</v>
      </c>
      <c r="B7598" s="1" t="s">
        <v>19401</v>
      </c>
      <c r="C7598" s="1" t="s">
        <v>19402</v>
      </c>
      <c r="D7598" s="1" t="s">
        <v>19403</v>
      </c>
      <c r="E7598" s="1" t="s">
        <v>65</v>
      </c>
      <c r="F7598" s="1" t="s">
        <v>579</v>
      </c>
      <c r="G7598" s="1" t="s">
        <v>580</v>
      </c>
    </row>
    <row r="7599" spans="1:7" x14ac:dyDescent="0.25">
      <c r="A7599" s="1">
        <v>28233025</v>
      </c>
      <c r="B7599" s="1" t="s">
        <v>19404</v>
      </c>
      <c r="C7599" s="1" t="s">
        <v>19405</v>
      </c>
      <c r="D7599" s="1" t="s">
        <v>19406</v>
      </c>
      <c r="E7599" s="1" t="s">
        <v>65</v>
      </c>
      <c r="F7599" s="1" t="s">
        <v>579</v>
      </c>
      <c r="G7599" s="1" t="s">
        <v>580</v>
      </c>
    </row>
    <row r="7600" spans="1:7" x14ac:dyDescent="0.25">
      <c r="A7600" s="1">
        <v>28233026</v>
      </c>
      <c r="B7600" s="1" t="s">
        <v>19407</v>
      </c>
      <c r="C7600" s="1" t="s">
        <v>19408</v>
      </c>
      <c r="D7600" s="1" t="s">
        <v>19409</v>
      </c>
      <c r="E7600" s="1" t="s">
        <v>65</v>
      </c>
      <c r="F7600" s="1" t="s">
        <v>579</v>
      </c>
      <c r="G7600" s="1" t="s">
        <v>580</v>
      </c>
    </row>
    <row r="7601" spans="1:7" x14ac:dyDescent="0.25">
      <c r="A7601" s="1">
        <v>28240007</v>
      </c>
      <c r="B7601" s="1" t="s">
        <v>19410</v>
      </c>
      <c r="C7601" s="1" t="s">
        <v>19411</v>
      </c>
      <c r="D7601" s="1" t="s">
        <v>19412</v>
      </c>
      <c r="E7601" s="1" t="s">
        <v>65</v>
      </c>
      <c r="F7601" s="1" t="s">
        <v>5709</v>
      </c>
      <c r="G7601" s="1" t="s">
        <v>5710</v>
      </c>
    </row>
    <row r="7602" spans="1:7" x14ac:dyDescent="0.25">
      <c r="A7602" s="1">
        <v>28240008</v>
      </c>
      <c r="B7602" s="1" t="s">
        <v>19413</v>
      </c>
      <c r="C7602" s="1" t="s">
        <v>19414</v>
      </c>
      <c r="D7602" s="1" t="s">
        <v>19415</v>
      </c>
      <c r="E7602" s="1" t="s">
        <v>65</v>
      </c>
      <c r="F7602" s="1" t="s">
        <v>5709</v>
      </c>
      <c r="G7602" s="1" t="s">
        <v>5710</v>
      </c>
    </row>
    <row r="7603" spans="1:7" x14ac:dyDescent="0.25">
      <c r="A7603" s="1">
        <v>28240009</v>
      </c>
      <c r="B7603" s="1" t="s">
        <v>19416</v>
      </c>
      <c r="C7603" s="1" t="s">
        <v>19417</v>
      </c>
      <c r="D7603" s="1" t="s">
        <v>19418</v>
      </c>
      <c r="E7603" s="1" t="s">
        <v>65</v>
      </c>
      <c r="F7603" s="1" t="s">
        <v>5709</v>
      </c>
      <c r="G7603" s="1" t="s">
        <v>5710</v>
      </c>
    </row>
    <row r="7604" spans="1:7" x14ac:dyDescent="0.25">
      <c r="A7604" s="1">
        <v>28242009</v>
      </c>
      <c r="B7604" s="1" t="s">
        <v>19419</v>
      </c>
      <c r="C7604" s="1" t="s">
        <v>19420</v>
      </c>
      <c r="D7604" s="1" t="s">
        <v>19421</v>
      </c>
      <c r="E7604" s="1" t="s">
        <v>66</v>
      </c>
      <c r="F7604" s="1" t="s">
        <v>11555</v>
      </c>
      <c r="G7604" s="1" t="s">
        <v>11556</v>
      </c>
    </row>
    <row r="7605" spans="1:7" x14ac:dyDescent="0.25">
      <c r="A7605" s="1">
        <v>28242010</v>
      </c>
      <c r="B7605" s="1" t="s">
        <v>19422</v>
      </c>
      <c r="C7605" s="1" t="s">
        <v>19423</v>
      </c>
      <c r="D7605" s="1" t="s">
        <v>19424</v>
      </c>
      <c r="E7605" s="1" t="s">
        <v>66</v>
      </c>
      <c r="F7605" s="1" t="s">
        <v>11555</v>
      </c>
      <c r="G7605" s="1" t="s">
        <v>11556</v>
      </c>
    </row>
    <row r="7606" spans="1:7" x14ac:dyDescent="0.25">
      <c r="A7606" s="1">
        <v>28242011</v>
      </c>
      <c r="B7606" s="1" t="s">
        <v>19425</v>
      </c>
      <c r="C7606" s="1" t="s">
        <v>19426</v>
      </c>
      <c r="D7606" s="1" t="s">
        <v>19427</v>
      </c>
      <c r="E7606" s="1" t="s">
        <v>66</v>
      </c>
      <c r="F7606" s="1" t="s">
        <v>11555</v>
      </c>
      <c r="G7606" s="1" t="s">
        <v>11556</v>
      </c>
    </row>
    <row r="7607" spans="1:7" x14ac:dyDescent="0.25">
      <c r="A7607" s="1">
        <v>28242012</v>
      </c>
      <c r="B7607" s="1" t="s">
        <v>19428</v>
      </c>
      <c r="C7607" s="1" t="s">
        <v>19429</v>
      </c>
      <c r="D7607" s="1" t="s">
        <v>19430</v>
      </c>
      <c r="E7607" s="1" t="s">
        <v>66</v>
      </c>
      <c r="F7607" s="1" t="s">
        <v>11555</v>
      </c>
      <c r="G7607" s="1" t="s">
        <v>11556</v>
      </c>
    </row>
    <row r="7608" spans="1:7" x14ac:dyDescent="0.25">
      <c r="A7608" s="1">
        <v>28242013</v>
      </c>
      <c r="B7608" s="1" t="s">
        <v>19431</v>
      </c>
      <c r="C7608" s="1" t="s">
        <v>19432</v>
      </c>
      <c r="D7608" s="1" t="s">
        <v>19433</v>
      </c>
      <c r="E7608" s="1" t="s">
        <v>66</v>
      </c>
      <c r="F7608" s="1" t="s">
        <v>11555</v>
      </c>
      <c r="G7608" s="1" t="s">
        <v>11556</v>
      </c>
    </row>
    <row r="7609" spans="1:7" x14ac:dyDescent="0.25">
      <c r="A7609" s="1">
        <v>28242014</v>
      </c>
      <c r="B7609" s="1" t="s">
        <v>19434</v>
      </c>
      <c r="C7609" s="1" t="s">
        <v>19435</v>
      </c>
      <c r="D7609" s="1" t="s">
        <v>19436</v>
      </c>
      <c r="E7609" s="1" t="s">
        <v>66</v>
      </c>
      <c r="F7609" s="1" t="s">
        <v>11555</v>
      </c>
      <c r="G7609" s="1" t="s">
        <v>11556</v>
      </c>
    </row>
    <row r="7610" spans="1:7" x14ac:dyDescent="0.25">
      <c r="A7610" s="1">
        <v>28250000</v>
      </c>
      <c r="B7610" s="1" t="s">
        <v>19437</v>
      </c>
      <c r="C7610" s="1" t="s">
        <v>19438</v>
      </c>
      <c r="D7610" s="1" t="s">
        <v>19439</v>
      </c>
      <c r="E7610" s="1" t="s">
        <v>65</v>
      </c>
      <c r="F7610" s="1" t="s">
        <v>590</v>
      </c>
      <c r="G7610" s="1" t="s">
        <v>591</v>
      </c>
    </row>
    <row r="7611" spans="1:7" x14ac:dyDescent="0.25">
      <c r="A7611" s="1">
        <v>28250001</v>
      </c>
      <c r="B7611" s="1" t="s">
        <v>19440</v>
      </c>
      <c r="C7611" s="1" t="s">
        <v>19441</v>
      </c>
      <c r="D7611" s="1" t="s">
        <v>19442</v>
      </c>
      <c r="E7611" s="1" t="s">
        <v>65</v>
      </c>
      <c r="F7611" s="1" t="s">
        <v>590</v>
      </c>
      <c r="G7611" s="1" t="s">
        <v>591</v>
      </c>
    </row>
    <row r="7612" spans="1:7" x14ac:dyDescent="0.25">
      <c r="A7612" s="1">
        <v>28250002</v>
      </c>
      <c r="B7612" s="1" t="s">
        <v>19443</v>
      </c>
      <c r="C7612" s="1" t="s">
        <v>19444</v>
      </c>
      <c r="D7612" s="1" t="s">
        <v>19445</v>
      </c>
      <c r="E7612" s="1" t="s">
        <v>65</v>
      </c>
      <c r="F7612" s="1" t="s">
        <v>590</v>
      </c>
      <c r="G7612" s="1" t="s">
        <v>591</v>
      </c>
    </row>
    <row r="7613" spans="1:7" x14ac:dyDescent="0.25">
      <c r="A7613" s="1">
        <v>28250003</v>
      </c>
      <c r="B7613" s="1" t="s">
        <v>19446</v>
      </c>
      <c r="C7613" s="1" t="s">
        <v>19447</v>
      </c>
      <c r="D7613" s="1" t="s">
        <v>19448</v>
      </c>
      <c r="E7613" s="1" t="s">
        <v>65</v>
      </c>
      <c r="F7613" s="1" t="s">
        <v>590</v>
      </c>
      <c r="G7613" s="1" t="s">
        <v>591</v>
      </c>
    </row>
    <row r="7614" spans="1:7" x14ac:dyDescent="0.25">
      <c r="A7614" s="1">
        <v>28250004</v>
      </c>
      <c r="B7614" s="1" t="s">
        <v>19449</v>
      </c>
      <c r="C7614" s="1" t="s">
        <v>19450</v>
      </c>
      <c r="D7614" s="1" t="s">
        <v>19451</v>
      </c>
      <c r="E7614" s="1" t="s">
        <v>65</v>
      </c>
      <c r="F7614" s="1" t="s">
        <v>590</v>
      </c>
      <c r="G7614" s="1" t="s">
        <v>591</v>
      </c>
    </row>
    <row r="7615" spans="1:7" x14ac:dyDescent="0.25">
      <c r="A7615" s="1">
        <v>28250005</v>
      </c>
      <c r="B7615" s="1" t="s">
        <v>19452</v>
      </c>
      <c r="C7615" s="1" t="s">
        <v>19453</v>
      </c>
      <c r="D7615" s="1" t="s">
        <v>19454</v>
      </c>
      <c r="E7615" s="1" t="s">
        <v>65</v>
      </c>
      <c r="F7615" s="1" t="s">
        <v>590</v>
      </c>
      <c r="G7615" s="1" t="s">
        <v>591</v>
      </c>
    </row>
    <row r="7616" spans="1:7" x14ac:dyDescent="0.25">
      <c r="A7616" s="1">
        <v>28250013</v>
      </c>
      <c r="B7616" s="1" t="s">
        <v>19455</v>
      </c>
      <c r="C7616" s="1" t="s">
        <v>19456</v>
      </c>
      <c r="D7616" s="1" t="s">
        <v>19457</v>
      </c>
      <c r="E7616" s="1" t="s">
        <v>65</v>
      </c>
      <c r="F7616" s="1" t="s">
        <v>590</v>
      </c>
      <c r="G7616" s="1" t="s">
        <v>591</v>
      </c>
    </row>
    <row r="7617" spans="1:7" x14ac:dyDescent="0.25">
      <c r="A7617" s="1">
        <v>28250026</v>
      </c>
      <c r="B7617" s="1" t="s">
        <v>19458</v>
      </c>
      <c r="C7617" s="1" t="s">
        <v>19459</v>
      </c>
      <c r="D7617" s="1" t="s">
        <v>19460</v>
      </c>
      <c r="E7617" s="1" t="s">
        <v>65</v>
      </c>
      <c r="F7617" s="1" t="s">
        <v>590</v>
      </c>
      <c r="G7617" s="1" t="s">
        <v>591</v>
      </c>
    </row>
    <row r="7618" spans="1:7" x14ac:dyDescent="0.25">
      <c r="A7618" s="1">
        <v>28250027</v>
      </c>
      <c r="B7618" s="1" t="s">
        <v>19461</v>
      </c>
      <c r="C7618" s="1" t="s">
        <v>19462</v>
      </c>
      <c r="D7618" s="1" t="s">
        <v>19463</v>
      </c>
      <c r="E7618" s="1" t="s">
        <v>65</v>
      </c>
      <c r="F7618" s="1" t="s">
        <v>590</v>
      </c>
      <c r="G7618" s="1" t="s">
        <v>591</v>
      </c>
    </row>
    <row r="7619" spans="1:7" x14ac:dyDescent="0.25">
      <c r="A7619" s="1">
        <v>28250039</v>
      </c>
      <c r="B7619" s="1" t="s">
        <v>19464</v>
      </c>
      <c r="C7619" s="1" t="s">
        <v>19465</v>
      </c>
      <c r="D7619" s="1" t="s">
        <v>19466</v>
      </c>
      <c r="E7619" s="1" t="s">
        <v>65</v>
      </c>
      <c r="F7619" s="1" t="s">
        <v>590</v>
      </c>
      <c r="G7619" s="1" t="s">
        <v>591</v>
      </c>
    </row>
    <row r="7620" spans="1:7" x14ac:dyDescent="0.25">
      <c r="A7620" s="1">
        <v>28250040</v>
      </c>
      <c r="B7620" s="1" t="s">
        <v>19467</v>
      </c>
      <c r="C7620" s="1" t="s">
        <v>19468</v>
      </c>
      <c r="D7620" s="1" t="s">
        <v>19469</v>
      </c>
      <c r="E7620" s="1" t="s">
        <v>65</v>
      </c>
      <c r="F7620" s="1" t="s">
        <v>590</v>
      </c>
      <c r="G7620" s="1" t="s">
        <v>591</v>
      </c>
    </row>
    <row r="7621" spans="1:7" x14ac:dyDescent="0.25">
      <c r="A7621" s="1">
        <v>28250041</v>
      </c>
      <c r="B7621" s="1" t="s">
        <v>19470</v>
      </c>
      <c r="C7621" s="1" t="s">
        <v>19471</v>
      </c>
      <c r="D7621" s="1" t="s">
        <v>19472</v>
      </c>
      <c r="E7621" s="1" t="s">
        <v>65</v>
      </c>
      <c r="F7621" s="1" t="s">
        <v>590</v>
      </c>
      <c r="G7621" s="1" t="s">
        <v>591</v>
      </c>
    </row>
    <row r="7622" spans="1:7" x14ac:dyDescent="0.25">
      <c r="A7622" s="1">
        <v>28250044</v>
      </c>
      <c r="B7622" s="1" t="s">
        <v>19473</v>
      </c>
      <c r="C7622" s="1" t="s">
        <v>19474</v>
      </c>
      <c r="D7622" s="1" t="s">
        <v>19475</v>
      </c>
      <c r="E7622" s="1" t="s">
        <v>66</v>
      </c>
      <c r="F7622" s="1" t="s">
        <v>5648</v>
      </c>
      <c r="G7622" s="1" t="s">
        <v>5649</v>
      </c>
    </row>
    <row r="7623" spans="1:7" x14ac:dyDescent="0.25">
      <c r="A7623" s="1">
        <v>28250045</v>
      </c>
      <c r="B7623" s="1" t="s">
        <v>19476</v>
      </c>
      <c r="C7623" s="1" t="s">
        <v>19477</v>
      </c>
      <c r="D7623" s="1" t="s">
        <v>19478</v>
      </c>
      <c r="E7623" s="1" t="s">
        <v>66</v>
      </c>
      <c r="F7623" s="1" t="s">
        <v>5648</v>
      </c>
      <c r="G7623" s="1" t="s">
        <v>5649</v>
      </c>
    </row>
    <row r="7624" spans="1:7" x14ac:dyDescent="0.25">
      <c r="A7624" s="1">
        <v>28250046</v>
      </c>
      <c r="B7624" s="1" t="s">
        <v>19479</v>
      </c>
      <c r="C7624" s="1" t="s">
        <v>19480</v>
      </c>
      <c r="D7624" s="1" t="s">
        <v>19481</v>
      </c>
      <c r="E7624" s="1" t="s">
        <v>66</v>
      </c>
      <c r="F7624" s="1" t="s">
        <v>5648</v>
      </c>
      <c r="G7624" s="1" t="s">
        <v>5649</v>
      </c>
    </row>
    <row r="7625" spans="1:7" x14ac:dyDescent="0.25">
      <c r="A7625" s="1">
        <v>28250047</v>
      </c>
      <c r="B7625" s="1" t="s">
        <v>19482</v>
      </c>
      <c r="C7625" s="1" t="s">
        <v>19483</v>
      </c>
      <c r="D7625" s="1" t="s">
        <v>19484</v>
      </c>
      <c r="E7625" s="1" t="s">
        <v>66</v>
      </c>
      <c r="F7625" s="1" t="s">
        <v>5648</v>
      </c>
      <c r="G7625" s="1" t="s">
        <v>5649</v>
      </c>
    </row>
    <row r="7626" spans="1:7" x14ac:dyDescent="0.25">
      <c r="A7626" s="1">
        <v>28250048</v>
      </c>
      <c r="B7626" s="1" t="s">
        <v>19485</v>
      </c>
      <c r="C7626" s="1" t="s">
        <v>19486</v>
      </c>
      <c r="D7626" s="1" t="s">
        <v>19487</v>
      </c>
      <c r="E7626" s="1" t="s">
        <v>66</v>
      </c>
      <c r="F7626" s="1" t="s">
        <v>5648</v>
      </c>
      <c r="G7626" s="1" t="s">
        <v>5649</v>
      </c>
    </row>
    <row r="7627" spans="1:7" x14ac:dyDescent="0.25">
      <c r="A7627" s="1">
        <v>28250049</v>
      </c>
      <c r="B7627" s="1" t="s">
        <v>19488</v>
      </c>
      <c r="C7627" s="1" t="s">
        <v>19489</v>
      </c>
      <c r="D7627" s="1" t="s">
        <v>19490</v>
      </c>
      <c r="E7627" s="1" t="s">
        <v>65</v>
      </c>
      <c r="F7627" s="1" t="s">
        <v>590</v>
      </c>
      <c r="G7627" s="1" t="s">
        <v>591</v>
      </c>
    </row>
    <row r="7628" spans="1:7" x14ac:dyDescent="0.25">
      <c r="A7628" s="1">
        <v>28252000</v>
      </c>
      <c r="B7628" s="1" t="s">
        <v>17779</v>
      </c>
      <c r="C7628" s="1" t="s">
        <v>17780</v>
      </c>
      <c r="D7628" s="1" t="s">
        <v>17781</v>
      </c>
      <c r="E7628" s="1" t="s">
        <v>65</v>
      </c>
      <c r="F7628" s="1" t="s">
        <v>2410</v>
      </c>
      <c r="G7628" s="1" t="s">
        <v>2411</v>
      </c>
    </row>
    <row r="7629" spans="1:7" x14ac:dyDescent="0.25">
      <c r="A7629" s="1">
        <v>28252001</v>
      </c>
      <c r="B7629" s="1" t="s">
        <v>17782</v>
      </c>
      <c r="C7629" s="1" t="s">
        <v>17783</v>
      </c>
      <c r="D7629" s="1" t="s">
        <v>17784</v>
      </c>
      <c r="E7629" s="1" t="s">
        <v>65</v>
      </c>
      <c r="F7629" s="1" t="s">
        <v>2410</v>
      </c>
      <c r="G7629" s="1" t="s">
        <v>2411</v>
      </c>
    </row>
    <row r="7630" spans="1:7" x14ac:dyDescent="0.25">
      <c r="A7630" s="1">
        <v>28252002</v>
      </c>
      <c r="B7630" s="1" t="s">
        <v>17785</v>
      </c>
      <c r="C7630" s="1" t="s">
        <v>17786</v>
      </c>
      <c r="D7630" s="1" t="s">
        <v>17787</v>
      </c>
      <c r="E7630" s="1" t="s">
        <v>65</v>
      </c>
      <c r="F7630" s="1" t="s">
        <v>2410</v>
      </c>
      <c r="G7630" s="1" t="s">
        <v>2411</v>
      </c>
    </row>
    <row r="7631" spans="1:7" x14ac:dyDescent="0.25">
      <c r="A7631" s="1">
        <v>28252003</v>
      </c>
      <c r="B7631" s="1" t="s">
        <v>17788</v>
      </c>
      <c r="C7631" s="1" t="s">
        <v>17789</v>
      </c>
      <c r="D7631" s="1" t="s">
        <v>17790</v>
      </c>
      <c r="E7631" s="1" t="s">
        <v>65</v>
      </c>
      <c r="F7631" s="1" t="s">
        <v>2410</v>
      </c>
      <c r="G7631" s="1" t="s">
        <v>2411</v>
      </c>
    </row>
    <row r="7632" spans="1:7" x14ac:dyDescent="0.25">
      <c r="A7632" s="1">
        <v>28252004</v>
      </c>
      <c r="B7632" s="1" t="s">
        <v>17791</v>
      </c>
      <c r="C7632" s="1" t="s">
        <v>17792</v>
      </c>
      <c r="D7632" s="1" t="s">
        <v>17793</v>
      </c>
      <c r="E7632" s="1" t="s">
        <v>65</v>
      </c>
      <c r="F7632" s="1" t="s">
        <v>2410</v>
      </c>
      <c r="G7632" s="1" t="s">
        <v>2411</v>
      </c>
    </row>
    <row r="7633" spans="1:7" x14ac:dyDescent="0.25">
      <c r="A7633" s="1">
        <v>28252005</v>
      </c>
      <c r="B7633" s="1" t="s">
        <v>17794</v>
      </c>
      <c r="C7633" s="1" t="s">
        <v>17795</v>
      </c>
      <c r="D7633" s="1" t="s">
        <v>17796</v>
      </c>
      <c r="E7633" s="1" t="s">
        <v>65</v>
      </c>
      <c r="F7633" s="1" t="s">
        <v>2410</v>
      </c>
      <c r="G7633" s="1" t="s">
        <v>2411</v>
      </c>
    </row>
    <row r="7634" spans="1:7" x14ac:dyDescent="0.25">
      <c r="A7634" s="1">
        <v>28252013</v>
      </c>
      <c r="B7634" s="1" t="s">
        <v>17804</v>
      </c>
      <c r="C7634" s="1" t="s">
        <v>17805</v>
      </c>
      <c r="D7634" s="1" t="s">
        <v>17806</v>
      </c>
      <c r="E7634" s="1" t="s">
        <v>65</v>
      </c>
      <c r="F7634" s="1" t="s">
        <v>2410</v>
      </c>
      <c r="G7634" s="1" t="s">
        <v>2411</v>
      </c>
    </row>
    <row r="7635" spans="1:7" x14ac:dyDescent="0.25">
      <c r="A7635" s="1">
        <v>28252015</v>
      </c>
      <c r="B7635" s="1" t="s">
        <v>17798</v>
      </c>
      <c r="C7635" s="1" t="s">
        <v>17799</v>
      </c>
      <c r="D7635" s="1" t="s">
        <v>17800</v>
      </c>
      <c r="E7635" s="1" t="s">
        <v>65</v>
      </c>
      <c r="F7635" s="1" t="s">
        <v>2410</v>
      </c>
      <c r="G7635" s="1" t="s">
        <v>2411</v>
      </c>
    </row>
    <row r="7636" spans="1:7" x14ac:dyDescent="0.25">
      <c r="A7636" s="1">
        <v>28252016</v>
      </c>
      <c r="B7636" s="1" t="s">
        <v>17816</v>
      </c>
      <c r="C7636" s="1" t="s">
        <v>17817</v>
      </c>
      <c r="D7636" s="1" t="s">
        <v>17818</v>
      </c>
      <c r="E7636" s="1" t="s">
        <v>65</v>
      </c>
      <c r="F7636" s="1" t="s">
        <v>2410</v>
      </c>
      <c r="G7636" s="1" t="s">
        <v>2411</v>
      </c>
    </row>
    <row r="7637" spans="1:7" x14ac:dyDescent="0.25">
      <c r="A7637" s="1">
        <v>28252019</v>
      </c>
      <c r="B7637" s="1" t="s">
        <v>17822</v>
      </c>
      <c r="C7637" s="1" t="s">
        <v>17823</v>
      </c>
      <c r="D7637" s="1" t="s">
        <v>17824</v>
      </c>
      <c r="E7637" s="1" t="s">
        <v>65</v>
      </c>
      <c r="F7637" s="1" t="s">
        <v>2410</v>
      </c>
      <c r="G7637" s="1" t="s">
        <v>2411</v>
      </c>
    </row>
    <row r="7638" spans="1:7" x14ac:dyDescent="0.25">
      <c r="A7638" s="1">
        <v>28252021</v>
      </c>
      <c r="B7638" s="1" t="s">
        <v>17801</v>
      </c>
      <c r="C7638" s="1" t="s">
        <v>17802</v>
      </c>
      <c r="D7638" s="1" t="s">
        <v>17803</v>
      </c>
      <c r="E7638" s="1" t="s">
        <v>65</v>
      </c>
      <c r="F7638" s="1" t="s">
        <v>2410</v>
      </c>
      <c r="G7638" s="1" t="s">
        <v>2411</v>
      </c>
    </row>
    <row r="7639" spans="1:7" x14ac:dyDescent="0.25">
      <c r="A7639" s="1">
        <v>28252022</v>
      </c>
      <c r="B7639" s="1" t="s">
        <v>17807</v>
      </c>
      <c r="C7639" s="1" t="s">
        <v>17808</v>
      </c>
      <c r="D7639" s="1" t="s">
        <v>17809</v>
      </c>
      <c r="E7639" s="1" t="s">
        <v>65</v>
      </c>
      <c r="F7639" s="1" t="s">
        <v>2410</v>
      </c>
      <c r="G7639" s="1" t="s">
        <v>2411</v>
      </c>
    </row>
    <row r="7640" spans="1:7" x14ac:dyDescent="0.25">
      <c r="A7640" s="1">
        <v>28252023</v>
      </c>
      <c r="B7640" s="1" t="s">
        <v>17810</v>
      </c>
      <c r="C7640" s="1" t="s">
        <v>17811</v>
      </c>
      <c r="D7640" s="1" t="s">
        <v>17812</v>
      </c>
      <c r="E7640" s="1" t="s">
        <v>65</v>
      </c>
      <c r="F7640" s="1" t="s">
        <v>2410</v>
      </c>
      <c r="G7640" s="1" t="s">
        <v>2411</v>
      </c>
    </row>
    <row r="7641" spans="1:7" x14ac:dyDescent="0.25">
      <c r="A7641" s="1">
        <v>28252024</v>
      </c>
      <c r="B7641" s="1" t="s">
        <v>17813</v>
      </c>
      <c r="C7641" s="1" t="s">
        <v>17814</v>
      </c>
      <c r="D7641" s="1" t="s">
        <v>17815</v>
      </c>
      <c r="E7641" s="1" t="s">
        <v>65</v>
      </c>
      <c r="F7641" s="1" t="s">
        <v>2410</v>
      </c>
      <c r="G7641" s="1" t="s">
        <v>2411</v>
      </c>
    </row>
    <row r="7642" spans="1:7" x14ac:dyDescent="0.25">
      <c r="A7642" s="1">
        <v>28252025</v>
      </c>
      <c r="B7642" s="1" t="s">
        <v>10130</v>
      </c>
      <c r="C7642" s="1" t="s">
        <v>17797</v>
      </c>
      <c r="D7642" s="1" t="s">
        <v>10132</v>
      </c>
      <c r="E7642" s="1" t="s">
        <v>65</v>
      </c>
      <c r="F7642" s="1" t="s">
        <v>2410</v>
      </c>
      <c r="G7642" s="1" t="s">
        <v>2411</v>
      </c>
    </row>
    <row r="7643" spans="1:7" x14ac:dyDescent="0.25">
      <c r="A7643" s="1">
        <v>28252026</v>
      </c>
      <c r="B7643" s="1" t="s">
        <v>17819</v>
      </c>
      <c r="C7643" s="1" t="s">
        <v>17820</v>
      </c>
      <c r="D7643" s="1" t="s">
        <v>17821</v>
      </c>
      <c r="E7643" s="1" t="s">
        <v>65</v>
      </c>
      <c r="F7643" s="1" t="s">
        <v>2410</v>
      </c>
      <c r="G7643" s="1" t="s">
        <v>2411</v>
      </c>
    </row>
    <row r="7644" spans="1:7" x14ac:dyDescent="0.25">
      <c r="A7644" s="1">
        <v>28270009</v>
      </c>
      <c r="B7644" s="1" t="s">
        <v>19491</v>
      </c>
      <c r="C7644" s="1" t="s">
        <v>19492</v>
      </c>
      <c r="D7644" s="1" t="s">
        <v>19493</v>
      </c>
      <c r="E7644" s="1" t="s">
        <v>66</v>
      </c>
      <c r="F7644" s="1" t="s">
        <v>5881</v>
      </c>
      <c r="G7644" s="1" t="s">
        <v>5882</v>
      </c>
    </row>
    <row r="7645" spans="1:7" x14ac:dyDescent="0.25">
      <c r="A7645" s="1">
        <v>28270010</v>
      </c>
      <c r="B7645" s="1" t="s">
        <v>19494</v>
      </c>
      <c r="C7645" s="1" t="s">
        <v>19495</v>
      </c>
      <c r="D7645" s="1" t="s">
        <v>19496</v>
      </c>
      <c r="E7645" s="1" t="s">
        <v>65</v>
      </c>
      <c r="F7645" s="1" t="s">
        <v>5881</v>
      </c>
      <c r="G7645" s="1" t="s">
        <v>5882</v>
      </c>
    </row>
    <row r="7646" spans="1:7" x14ac:dyDescent="0.25">
      <c r="A7646" s="1">
        <v>28270011</v>
      </c>
      <c r="B7646" s="1" t="s">
        <v>19497</v>
      </c>
      <c r="C7646" s="1" t="s">
        <v>19498</v>
      </c>
      <c r="D7646" s="1" t="s">
        <v>19499</v>
      </c>
      <c r="E7646" s="1" t="s">
        <v>65</v>
      </c>
      <c r="F7646" s="1" t="s">
        <v>5881</v>
      </c>
      <c r="G7646" s="1" t="s">
        <v>5882</v>
      </c>
    </row>
    <row r="7647" spans="1:7" x14ac:dyDescent="0.25">
      <c r="A7647" s="1">
        <v>28270012</v>
      </c>
      <c r="B7647" s="1" t="s">
        <v>19500</v>
      </c>
      <c r="C7647" s="1" t="s">
        <v>19501</v>
      </c>
      <c r="D7647" s="1" t="s">
        <v>19502</v>
      </c>
      <c r="E7647" s="1" t="s">
        <v>65</v>
      </c>
      <c r="F7647" s="1" t="s">
        <v>5881</v>
      </c>
      <c r="G7647" s="1" t="s">
        <v>5882</v>
      </c>
    </row>
    <row r="7648" spans="1:7" x14ac:dyDescent="0.25">
      <c r="A7648" s="1">
        <v>28270013</v>
      </c>
      <c r="B7648" s="1" t="s">
        <v>19503</v>
      </c>
      <c r="C7648" s="1" t="s">
        <v>19504</v>
      </c>
      <c r="D7648" s="1" t="s">
        <v>19505</v>
      </c>
      <c r="E7648" s="1" t="s">
        <v>66</v>
      </c>
      <c r="F7648" s="1" t="s">
        <v>5881</v>
      </c>
      <c r="G7648" s="1" t="s">
        <v>5882</v>
      </c>
    </row>
    <row r="7649" spans="1:7" x14ac:dyDescent="0.25">
      <c r="A7649" s="1">
        <v>28270015</v>
      </c>
      <c r="B7649" s="1" t="s">
        <v>19506</v>
      </c>
      <c r="C7649" s="1" t="s">
        <v>19507</v>
      </c>
      <c r="D7649" s="1" t="s">
        <v>19508</v>
      </c>
      <c r="E7649" s="1" t="s">
        <v>65</v>
      </c>
      <c r="F7649" s="1" t="s">
        <v>2626</v>
      </c>
      <c r="G7649" s="1" t="s">
        <v>2627</v>
      </c>
    </row>
    <row r="7650" spans="1:7" x14ac:dyDescent="0.25">
      <c r="A7650" s="1">
        <v>28270016</v>
      </c>
      <c r="B7650" s="1" t="s">
        <v>19509</v>
      </c>
      <c r="C7650" s="1" t="s">
        <v>19510</v>
      </c>
      <c r="D7650" s="1" t="s">
        <v>19511</v>
      </c>
      <c r="E7650" s="1" t="s">
        <v>65</v>
      </c>
      <c r="F7650" s="1" t="s">
        <v>2626</v>
      </c>
      <c r="G7650" s="1" t="s">
        <v>2627</v>
      </c>
    </row>
    <row r="7651" spans="1:7" x14ac:dyDescent="0.25">
      <c r="A7651" s="1">
        <v>28270017</v>
      </c>
      <c r="B7651" s="1" t="s">
        <v>19512</v>
      </c>
      <c r="C7651" s="1" t="s">
        <v>19513</v>
      </c>
      <c r="D7651" s="1" t="s">
        <v>19514</v>
      </c>
      <c r="E7651" s="1" t="s">
        <v>65</v>
      </c>
      <c r="F7651" s="1" t="s">
        <v>2626</v>
      </c>
      <c r="G7651" s="1" t="s">
        <v>2627</v>
      </c>
    </row>
    <row r="7652" spans="1:7" x14ac:dyDescent="0.25">
      <c r="A7652" s="1">
        <v>28270018</v>
      </c>
      <c r="B7652" s="1" t="s">
        <v>19515</v>
      </c>
      <c r="C7652" s="1" t="s">
        <v>19516</v>
      </c>
      <c r="D7652" s="1" t="s">
        <v>19517</v>
      </c>
      <c r="E7652" s="1" t="s">
        <v>65</v>
      </c>
      <c r="F7652" s="1" t="s">
        <v>2626</v>
      </c>
      <c r="G7652" s="1" t="s">
        <v>2627</v>
      </c>
    </row>
    <row r="7653" spans="1:7" x14ac:dyDescent="0.25">
      <c r="A7653" s="1">
        <v>28270041</v>
      </c>
      <c r="B7653" s="1" t="s">
        <v>19518</v>
      </c>
      <c r="C7653" s="1" t="s">
        <v>19519</v>
      </c>
      <c r="D7653" s="1" t="s">
        <v>19520</v>
      </c>
      <c r="E7653" s="1" t="s">
        <v>65</v>
      </c>
      <c r="F7653" s="1" t="s">
        <v>12181</v>
      </c>
      <c r="G7653" s="1" t="s">
        <v>12182</v>
      </c>
    </row>
    <row r="7654" spans="1:7" x14ac:dyDescent="0.25">
      <c r="A7654" s="1">
        <v>28270044</v>
      </c>
      <c r="B7654" s="1" t="s">
        <v>19521</v>
      </c>
      <c r="C7654" s="1" t="s">
        <v>19522</v>
      </c>
      <c r="D7654" s="1" t="s">
        <v>19523</v>
      </c>
      <c r="E7654" s="1" t="s">
        <v>65</v>
      </c>
      <c r="F7654" s="1" t="s">
        <v>2626</v>
      </c>
      <c r="G7654" s="1" t="s">
        <v>2627</v>
      </c>
    </row>
    <row r="7655" spans="1:7" x14ac:dyDescent="0.25">
      <c r="A7655" s="1">
        <v>28270047</v>
      </c>
      <c r="B7655" s="1" t="s">
        <v>19524</v>
      </c>
      <c r="C7655" s="1" t="s">
        <v>19525</v>
      </c>
      <c r="D7655" s="1" t="s">
        <v>19526</v>
      </c>
      <c r="E7655" s="1" t="s">
        <v>65</v>
      </c>
      <c r="F7655" s="1" t="s">
        <v>2626</v>
      </c>
      <c r="G7655" s="1" t="s">
        <v>2627</v>
      </c>
    </row>
    <row r="7656" spans="1:7" x14ac:dyDescent="0.25">
      <c r="A7656" s="1">
        <v>28270048</v>
      </c>
      <c r="B7656" s="1" t="s">
        <v>19527</v>
      </c>
      <c r="C7656" s="1" t="s">
        <v>19528</v>
      </c>
      <c r="D7656" s="1" t="s">
        <v>19529</v>
      </c>
      <c r="E7656" s="1" t="s">
        <v>66</v>
      </c>
      <c r="F7656" s="1" t="s">
        <v>17409</v>
      </c>
      <c r="G7656" s="1" t="s">
        <v>17410</v>
      </c>
    </row>
    <row r="7657" spans="1:7" x14ac:dyDescent="0.25">
      <c r="A7657" s="1">
        <v>28270049</v>
      </c>
      <c r="B7657" s="1" t="s">
        <v>19518</v>
      </c>
      <c r="C7657" s="1" t="s">
        <v>19519</v>
      </c>
      <c r="D7657" s="1" t="s">
        <v>19520</v>
      </c>
      <c r="E7657" s="1" t="s">
        <v>65</v>
      </c>
      <c r="F7657" s="1" t="s">
        <v>1067</v>
      </c>
      <c r="G7657" s="1" t="s">
        <v>1068</v>
      </c>
    </row>
    <row r="7658" spans="1:7" x14ac:dyDescent="0.25">
      <c r="A7658" s="1">
        <v>28270050</v>
      </c>
      <c r="B7658" s="1" t="s">
        <v>19530</v>
      </c>
      <c r="C7658" s="1" t="s">
        <v>19531</v>
      </c>
      <c r="D7658" s="1" t="s">
        <v>19532</v>
      </c>
      <c r="E7658" s="1" t="s">
        <v>66</v>
      </c>
      <c r="F7658" s="1" t="s">
        <v>17409</v>
      </c>
      <c r="G7658" s="1" t="s">
        <v>17410</v>
      </c>
    </row>
    <row r="7659" spans="1:7" x14ac:dyDescent="0.25">
      <c r="A7659" s="1">
        <v>28270051</v>
      </c>
      <c r="B7659" s="1" t="s">
        <v>19533</v>
      </c>
      <c r="C7659" s="1" t="s">
        <v>19534</v>
      </c>
      <c r="D7659" s="1" t="s">
        <v>19535</v>
      </c>
      <c r="E7659" s="1" t="s">
        <v>66</v>
      </c>
      <c r="F7659" s="1" t="s">
        <v>17409</v>
      </c>
      <c r="G7659" s="1" t="s">
        <v>17410</v>
      </c>
    </row>
    <row r="7660" spans="1:7" x14ac:dyDescent="0.25">
      <c r="A7660" s="1">
        <v>28270052</v>
      </c>
      <c r="B7660" s="1" t="s">
        <v>19536</v>
      </c>
      <c r="C7660" s="1" t="s">
        <v>19537</v>
      </c>
      <c r="D7660" s="1" t="s">
        <v>19538</v>
      </c>
      <c r="E7660" s="1" t="s">
        <v>66</v>
      </c>
      <c r="F7660" s="1" t="s">
        <v>17409</v>
      </c>
      <c r="G7660" s="1" t="s">
        <v>17410</v>
      </c>
    </row>
    <row r="7661" spans="1:7" x14ac:dyDescent="0.25">
      <c r="A7661" s="1">
        <v>28270055</v>
      </c>
      <c r="B7661" s="1" t="s">
        <v>19539</v>
      </c>
      <c r="C7661" s="1" t="s">
        <v>19540</v>
      </c>
      <c r="D7661" s="1" t="s">
        <v>19541</v>
      </c>
      <c r="E7661" s="1" t="s">
        <v>65</v>
      </c>
      <c r="F7661" s="1" t="s">
        <v>12181</v>
      </c>
      <c r="G7661" s="1" t="s">
        <v>12182</v>
      </c>
    </row>
    <row r="7662" spans="1:7" x14ac:dyDescent="0.25">
      <c r="A7662" s="1">
        <v>28270058</v>
      </c>
      <c r="B7662" s="1" t="s">
        <v>19542</v>
      </c>
      <c r="C7662" s="1" t="s">
        <v>19543</v>
      </c>
      <c r="D7662" s="1" t="s">
        <v>19544</v>
      </c>
      <c r="E7662" s="1" t="s">
        <v>65</v>
      </c>
      <c r="F7662" s="1" t="s">
        <v>5881</v>
      </c>
      <c r="G7662" s="1" t="s">
        <v>5882</v>
      </c>
    </row>
    <row r="7663" spans="1:7" x14ac:dyDescent="0.25">
      <c r="A7663" s="1">
        <v>28270059</v>
      </c>
      <c r="B7663" s="1" t="s">
        <v>19545</v>
      </c>
      <c r="C7663" s="1" t="s">
        <v>19546</v>
      </c>
      <c r="D7663" s="1" t="s">
        <v>19547</v>
      </c>
      <c r="E7663" s="1" t="s">
        <v>65</v>
      </c>
      <c r="F7663" s="1" t="s">
        <v>5881</v>
      </c>
      <c r="G7663" s="1" t="s">
        <v>5882</v>
      </c>
    </row>
    <row r="7664" spans="1:7" x14ac:dyDescent="0.25">
      <c r="A7664" s="1">
        <v>28270060</v>
      </c>
      <c r="B7664" s="1" t="s">
        <v>19533</v>
      </c>
      <c r="C7664" s="1" t="s">
        <v>19534</v>
      </c>
      <c r="D7664" s="1" t="s">
        <v>19535</v>
      </c>
      <c r="E7664" s="1" t="s">
        <v>65</v>
      </c>
      <c r="F7664" s="1" t="s">
        <v>5881</v>
      </c>
      <c r="G7664" s="1" t="s">
        <v>5882</v>
      </c>
    </row>
    <row r="7665" spans="1:7" x14ac:dyDescent="0.25">
      <c r="A7665" s="1">
        <v>28270061</v>
      </c>
      <c r="B7665" s="1" t="s">
        <v>19548</v>
      </c>
      <c r="C7665" s="1" t="s">
        <v>19549</v>
      </c>
      <c r="D7665" s="1" t="s">
        <v>19550</v>
      </c>
      <c r="E7665" s="1" t="s">
        <v>65</v>
      </c>
      <c r="F7665" s="1" t="s">
        <v>5881</v>
      </c>
      <c r="G7665" s="1" t="s">
        <v>5882</v>
      </c>
    </row>
    <row r="7666" spans="1:7" x14ac:dyDescent="0.25">
      <c r="A7666" s="1">
        <v>28270062</v>
      </c>
      <c r="B7666" s="1" t="s">
        <v>19551</v>
      </c>
      <c r="C7666" s="1" t="s">
        <v>19552</v>
      </c>
      <c r="D7666" s="1" t="s">
        <v>19553</v>
      </c>
      <c r="E7666" s="1" t="s">
        <v>65</v>
      </c>
      <c r="F7666" s="1" t="s">
        <v>5881</v>
      </c>
      <c r="G7666" s="1" t="s">
        <v>5882</v>
      </c>
    </row>
    <row r="7667" spans="1:7" x14ac:dyDescent="0.25">
      <c r="A7667" s="1">
        <v>28270063</v>
      </c>
      <c r="B7667" s="1" t="s">
        <v>19554</v>
      </c>
      <c r="C7667" s="1" t="s">
        <v>19555</v>
      </c>
      <c r="D7667" s="1" t="s">
        <v>19556</v>
      </c>
      <c r="E7667" s="1" t="s">
        <v>65</v>
      </c>
      <c r="F7667" s="1" t="s">
        <v>5881</v>
      </c>
      <c r="G7667" s="1" t="s">
        <v>5882</v>
      </c>
    </row>
    <row r="7668" spans="1:7" x14ac:dyDescent="0.25">
      <c r="A7668" s="1">
        <v>28270064</v>
      </c>
      <c r="B7668" s="1" t="s">
        <v>19530</v>
      </c>
      <c r="C7668" s="1" t="s">
        <v>19531</v>
      </c>
      <c r="D7668" s="1" t="s">
        <v>19532</v>
      </c>
      <c r="E7668" s="1" t="s">
        <v>65</v>
      </c>
      <c r="F7668" s="1" t="s">
        <v>5881</v>
      </c>
      <c r="G7668" s="1" t="s">
        <v>5882</v>
      </c>
    </row>
    <row r="7669" spans="1:7" x14ac:dyDescent="0.25">
      <c r="A7669" s="1">
        <v>28270065</v>
      </c>
      <c r="B7669" s="1" t="s">
        <v>19557</v>
      </c>
      <c r="C7669" s="1" t="s">
        <v>19558</v>
      </c>
      <c r="D7669" s="1" t="s">
        <v>19559</v>
      </c>
      <c r="E7669" s="1" t="s">
        <v>65</v>
      </c>
      <c r="F7669" s="1" t="s">
        <v>5881</v>
      </c>
      <c r="G7669" s="1" t="s">
        <v>5882</v>
      </c>
    </row>
    <row r="7670" spans="1:7" x14ac:dyDescent="0.25">
      <c r="A7670" s="1">
        <v>28270066</v>
      </c>
      <c r="B7670" s="1" t="s">
        <v>19560</v>
      </c>
      <c r="C7670" s="1" t="s">
        <v>19561</v>
      </c>
      <c r="D7670" s="1" t="s">
        <v>19562</v>
      </c>
      <c r="E7670" s="1" t="s">
        <v>65</v>
      </c>
      <c r="F7670" s="1" t="s">
        <v>5881</v>
      </c>
      <c r="G7670" s="1" t="s">
        <v>5882</v>
      </c>
    </row>
    <row r="7671" spans="1:7" x14ac:dyDescent="0.25">
      <c r="A7671" s="1">
        <v>28270067</v>
      </c>
      <c r="B7671" s="1" t="s">
        <v>19563</v>
      </c>
      <c r="C7671" s="1" t="s">
        <v>19564</v>
      </c>
      <c r="D7671" s="1" t="s">
        <v>19565</v>
      </c>
      <c r="E7671" s="1" t="s">
        <v>65</v>
      </c>
      <c r="F7671" s="1" t="s">
        <v>5881</v>
      </c>
      <c r="G7671" s="1" t="s">
        <v>5882</v>
      </c>
    </row>
    <row r="7672" spans="1:7" x14ac:dyDescent="0.25">
      <c r="A7672" s="1">
        <v>28270068</v>
      </c>
      <c r="B7672" s="1" t="s">
        <v>19566</v>
      </c>
      <c r="C7672" s="1" t="s">
        <v>19567</v>
      </c>
      <c r="D7672" s="1" t="s">
        <v>19568</v>
      </c>
      <c r="E7672" s="1" t="s">
        <v>65</v>
      </c>
      <c r="F7672" s="1" t="s">
        <v>5881</v>
      </c>
      <c r="G7672" s="1" t="s">
        <v>5882</v>
      </c>
    </row>
    <row r="7673" spans="1:7" x14ac:dyDescent="0.25">
      <c r="A7673" s="1">
        <v>28270075</v>
      </c>
      <c r="B7673" s="1" t="s">
        <v>19569</v>
      </c>
      <c r="C7673" s="1" t="s">
        <v>19570</v>
      </c>
      <c r="D7673" s="1" t="s">
        <v>19571</v>
      </c>
      <c r="E7673" s="1" t="s">
        <v>65</v>
      </c>
      <c r="F7673" s="1" t="s">
        <v>5881</v>
      </c>
      <c r="G7673" s="1" t="s">
        <v>5882</v>
      </c>
    </row>
    <row r="7674" spans="1:7" x14ac:dyDescent="0.25">
      <c r="A7674" s="1">
        <v>28270076</v>
      </c>
      <c r="B7674" s="1" t="s">
        <v>19572</v>
      </c>
      <c r="C7674" s="1" t="s">
        <v>19573</v>
      </c>
      <c r="D7674" s="1" t="s">
        <v>19574</v>
      </c>
      <c r="E7674" s="1" t="s">
        <v>66</v>
      </c>
      <c r="F7674" s="1" t="s">
        <v>5881</v>
      </c>
      <c r="G7674" s="1" t="s">
        <v>5882</v>
      </c>
    </row>
    <row r="7675" spans="1:7" x14ac:dyDescent="0.25">
      <c r="A7675" s="1">
        <v>28270080</v>
      </c>
      <c r="B7675" s="1" t="s">
        <v>19575</v>
      </c>
      <c r="C7675" s="1" t="s">
        <v>19576</v>
      </c>
      <c r="D7675" s="1" t="s">
        <v>19577</v>
      </c>
      <c r="E7675" s="1" t="s">
        <v>66</v>
      </c>
      <c r="F7675" s="1" t="s">
        <v>5881</v>
      </c>
      <c r="G7675" s="1" t="s">
        <v>5882</v>
      </c>
    </row>
    <row r="7676" spans="1:7" x14ac:dyDescent="0.25">
      <c r="A7676" s="1">
        <v>28270081</v>
      </c>
      <c r="B7676" s="1" t="s">
        <v>19578</v>
      </c>
      <c r="C7676" s="1" t="s">
        <v>19579</v>
      </c>
      <c r="D7676" s="1" t="s">
        <v>19580</v>
      </c>
      <c r="E7676" s="1" t="s">
        <v>66</v>
      </c>
      <c r="F7676" s="1" t="s">
        <v>5881</v>
      </c>
      <c r="G7676" s="1" t="s">
        <v>5882</v>
      </c>
    </row>
    <row r="7677" spans="1:7" x14ac:dyDescent="0.25">
      <c r="A7677" s="1">
        <v>28270082</v>
      </c>
      <c r="B7677" s="1" t="s">
        <v>19581</v>
      </c>
      <c r="C7677" s="1" t="s">
        <v>19582</v>
      </c>
      <c r="D7677" s="1" t="s">
        <v>19583</v>
      </c>
      <c r="E7677" s="1" t="s">
        <v>66</v>
      </c>
      <c r="F7677" s="1" t="s">
        <v>5881</v>
      </c>
      <c r="G7677" s="1" t="s">
        <v>5882</v>
      </c>
    </row>
    <row r="7678" spans="1:7" x14ac:dyDescent="0.25">
      <c r="A7678" s="1">
        <v>28270083</v>
      </c>
      <c r="B7678" s="1" t="s">
        <v>19584</v>
      </c>
      <c r="C7678" s="1" t="s">
        <v>19585</v>
      </c>
      <c r="D7678" s="1" t="s">
        <v>19586</v>
      </c>
      <c r="E7678" s="1" t="s">
        <v>66</v>
      </c>
      <c r="F7678" s="1" t="s">
        <v>5881</v>
      </c>
      <c r="G7678" s="1" t="s">
        <v>5882</v>
      </c>
    </row>
    <row r="7679" spans="1:7" x14ac:dyDescent="0.25">
      <c r="A7679" s="1">
        <v>28270084</v>
      </c>
      <c r="B7679" s="1" t="s">
        <v>19587</v>
      </c>
      <c r="C7679" s="1" t="s">
        <v>19588</v>
      </c>
      <c r="D7679" s="1" t="s">
        <v>19589</v>
      </c>
      <c r="E7679" s="1" t="s">
        <v>66</v>
      </c>
      <c r="F7679" s="1" t="s">
        <v>5881</v>
      </c>
      <c r="G7679" s="1" t="s">
        <v>5882</v>
      </c>
    </row>
    <row r="7680" spans="1:7" x14ac:dyDescent="0.25">
      <c r="A7680" s="1">
        <v>28270085</v>
      </c>
      <c r="B7680" s="1" t="s">
        <v>19590</v>
      </c>
      <c r="C7680" s="1" t="s">
        <v>19591</v>
      </c>
      <c r="D7680" s="1" t="s">
        <v>19592</v>
      </c>
      <c r="E7680" s="1" t="s">
        <v>65</v>
      </c>
      <c r="F7680" s="1" t="s">
        <v>5881</v>
      </c>
      <c r="G7680" s="1" t="s">
        <v>5882</v>
      </c>
    </row>
    <row r="7681" spans="1:7" x14ac:dyDescent="0.25">
      <c r="A7681" s="1">
        <v>28270086</v>
      </c>
      <c r="B7681" s="1" t="s">
        <v>19593</v>
      </c>
      <c r="C7681" s="1" t="s">
        <v>19594</v>
      </c>
      <c r="D7681" s="1" t="s">
        <v>19595</v>
      </c>
      <c r="E7681" s="1" t="s">
        <v>65</v>
      </c>
      <c r="F7681" s="1" t="s">
        <v>5881</v>
      </c>
      <c r="G7681" s="1" t="s">
        <v>5882</v>
      </c>
    </row>
    <row r="7682" spans="1:7" x14ac:dyDescent="0.25">
      <c r="A7682" s="1">
        <v>28270087</v>
      </c>
      <c r="B7682" s="1" t="s">
        <v>19596</v>
      </c>
      <c r="C7682" s="1" t="s">
        <v>19597</v>
      </c>
      <c r="D7682" s="1" t="s">
        <v>19598</v>
      </c>
      <c r="E7682" s="1" t="s">
        <v>65</v>
      </c>
      <c r="F7682" s="1" t="s">
        <v>5881</v>
      </c>
      <c r="G7682" s="1" t="s">
        <v>5882</v>
      </c>
    </row>
    <row r="7683" spans="1:7" x14ac:dyDescent="0.25">
      <c r="A7683" s="1">
        <v>28270088</v>
      </c>
      <c r="B7683" s="1" t="s">
        <v>19599</v>
      </c>
      <c r="C7683" s="1" t="s">
        <v>19600</v>
      </c>
      <c r="D7683" s="1" t="s">
        <v>19601</v>
      </c>
      <c r="E7683" s="1" t="s">
        <v>65</v>
      </c>
      <c r="F7683" s="1" t="s">
        <v>5881</v>
      </c>
      <c r="G7683" s="1" t="s">
        <v>5882</v>
      </c>
    </row>
    <row r="7684" spans="1:7" x14ac:dyDescent="0.25">
      <c r="A7684" s="1">
        <v>28270089</v>
      </c>
      <c r="B7684" s="1" t="s">
        <v>19602</v>
      </c>
      <c r="C7684" s="1" t="s">
        <v>19603</v>
      </c>
      <c r="D7684" s="1" t="s">
        <v>19604</v>
      </c>
      <c r="E7684" s="1" t="s">
        <v>65</v>
      </c>
      <c r="F7684" s="1" t="s">
        <v>5881</v>
      </c>
      <c r="G7684" s="1" t="s">
        <v>5882</v>
      </c>
    </row>
    <row r="7685" spans="1:7" x14ac:dyDescent="0.25">
      <c r="A7685" s="1">
        <v>28270090</v>
      </c>
      <c r="B7685" s="1" t="s">
        <v>19605</v>
      </c>
      <c r="C7685" s="1" t="s">
        <v>19606</v>
      </c>
      <c r="D7685" s="1" t="s">
        <v>19607</v>
      </c>
      <c r="E7685" s="1" t="s">
        <v>65</v>
      </c>
      <c r="F7685" s="1" t="s">
        <v>5881</v>
      </c>
      <c r="G7685" s="1" t="s">
        <v>5882</v>
      </c>
    </row>
    <row r="7686" spans="1:7" x14ac:dyDescent="0.25">
      <c r="A7686" s="1">
        <v>28270091</v>
      </c>
      <c r="B7686" s="1" t="s">
        <v>19608</v>
      </c>
      <c r="C7686" s="1" t="s">
        <v>19609</v>
      </c>
      <c r="D7686" s="1" t="s">
        <v>19610</v>
      </c>
      <c r="E7686" s="1" t="s">
        <v>65</v>
      </c>
      <c r="F7686" s="1" t="s">
        <v>5881</v>
      </c>
      <c r="G7686" s="1" t="s">
        <v>5882</v>
      </c>
    </row>
    <row r="7687" spans="1:7" x14ac:dyDescent="0.25">
      <c r="A7687" s="1">
        <v>28270092</v>
      </c>
      <c r="B7687" s="1" t="s">
        <v>19611</v>
      </c>
      <c r="C7687" s="1" t="s">
        <v>19612</v>
      </c>
      <c r="D7687" s="1" t="s">
        <v>19613</v>
      </c>
      <c r="E7687" s="1" t="s">
        <v>65</v>
      </c>
      <c r="F7687" s="1" t="s">
        <v>5881</v>
      </c>
      <c r="G7687" s="1" t="s">
        <v>5882</v>
      </c>
    </row>
    <row r="7688" spans="1:7" x14ac:dyDescent="0.25">
      <c r="A7688" s="1">
        <v>28270093</v>
      </c>
      <c r="B7688" s="1" t="s">
        <v>19614</v>
      </c>
      <c r="C7688" s="1" t="s">
        <v>19615</v>
      </c>
      <c r="D7688" s="1" t="s">
        <v>19616</v>
      </c>
      <c r="E7688" s="1" t="s">
        <v>65</v>
      </c>
      <c r="F7688" s="1" t="s">
        <v>5881</v>
      </c>
      <c r="G7688" s="1" t="s">
        <v>5882</v>
      </c>
    </row>
    <row r="7689" spans="1:7" x14ac:dyDescent="0.25">
      <c r="A7689" s="1">
        <v>28270094</v>
      </c>
      <c r="B7689" s="1" t="s">
        <v>19617</v>
      </c>
      <c r="C7689" s="1" t="s">
        <v>19618</v>
      </c>
      <c r="D7689" s="1" t="s">
        <v>19619</v>
      </c>
      <c r="E7689" s="1" t="s">
        <v>65</v>
      </c>
      <c r="F7689" s="1" t="s">
        <v>5881</v>
      </c>
      <c r="G7689" s="1" t="s">
        <v>5882</v>
      </c>
    </row>
    <row r="7690" spans="1:7" x14ac:dyDescent="0.25">
      <c r="A7690" s="1">
        <v>28270095</v>
      </c>
      <c r="B7690" s="1" t="s">
        <v>19536</v>
      </c>
      <c r="C7690" s="1" t="s">
        <v>19537</v>
      </c>
      <c r="D7690" s="1" t="s">
        <v>19538</v>
      </c>
      <c r="E7690" s="1" t="s">
        <v>65</v>
      </c>
      <c r="F7690" s="1" t="s">
        <v>5881</v>
      </c>
      <c r="G7690" s="1" t="s">
        <v>5882</v>
      </c>
    </row>
    <row r="7691" spans="1:7" x14ac:dyDescent="0.25">
      <c r="A7691" s="1">
        <v>28270096</v>
      </c>
      <c r="B7691" s="1" t="s">
        <v>19527</v>
      </c>
      <c r="C7691" s="1" t="s">
        <v>19528</v>
      </c>
      <c r="D7691" s="1" t="s">
        <v>19529</v>
      </c>
      <c r="E7691" s="1" t="s">
        <v>65</v>
      </c>
      <c r="F7691" s="1" t="s">
        <v>5881</v>
      </c>
      <c r="G7691" s="1" t="s">
        <v>5882</v>
      </c>
    </row>
    <row r="7692" spans="1:7" x14ac:dyDescent="0.25">
      <c r="A7692" s="1">
        <v>28270097</v>
      </c>
      <c r="B7692" s="1" t="s">
        <v>19620</v>
      </c>
      <c r="C7692" s="1" t="s">
        <v>19621</v>
      </c>
      <c r="D7692" s="1" t="s">
        <v>19622</v>
      </c>
      <c r="E7692" s="1" t="s">
        <v>65</v>
      </c>
      <c r="F7692" s="1" t="s">
        <v>5881</v>
      </c>
      <c r="G7692" s="1" t="s">
        <v>5882</v>
      </c>
    </row>
    <row r="7693" spans="1:7" x14ac:dyDescent="0.25">
      <c r="A7693" s="1">
        <v>28270098</v>
      </c>
      <c r="B7693" s="1" t="s">
        <v>19623</v>
      </c>
      <c r="C7693" s="1" t="s">
        <v>19624</v>
      </c>
      <c r="D7693" s="1" t="s">
        <v>19625</v>
      </c>
      <c r="E7693" s="1" t="s">
        <v>65</v>
      </c>
      <c r="F7693" s="1" t="s">
        <v>5881</v>
      </c>
      <c r="G7693" s="1" t="s">
        <v>5882</v>
      </c>
    </row>
    <row r="7694" spans="1:7" x14ac:dyDescent="0.25">
      <c r="A7694" s="1">
        <v>28270099</v>
      </c>
      <c r="B7694" s="1" t="s">
        <v>19626</v>
      </c>
      <c r="C7694" s="1" t="s">
        <v>19627</v>
      </c>
      <c r="D7694" s="1" t="s">
        <v>19628</v>
      </c>
      <c r="E7694" s="1" t="s">
        <v>65</v>
      </c>
      <c r="F7694" s="1" t="s">
        <v>5881</v>
      </c>
      <c r="G7694" s="1" t="s">
        <v>5882</v>
      </c>
    </row>
    <row r="7695" spans="1:7" x14ac:dyDescent="0.25">
      <c r="A7695" s="1">
        <v>28270100</v>
      </c>
      <c r="B7695" s="1" t="s">
        <v>19629</v>
      </c>
      <c r="C7695" s="1" t="s">
        <v>19630</v>
      </c>
      <c r="D7695" s="1" t="s">
        <v>19631</v>
      </c>
      <c r="E7695" s="1" t="s">
        <v>65</v>
      </c>
      <c r="F7695" s="1" t="s">
        <v>5881</v>
      </c>
      <c r="G7695" s="1" t="s">
        <v>5882</v>
      </c>
    </row>
    <row r="7696" spans="1:7" x14ac:dyDescent="0.25">
      <c r="A7696" s="1">
        <v>28270101</v>
      </c>
      <c r="B7696" s="1" t="s">
        <v>19632</v>
      </c>
      <c r="C7696" s="1" t="s">
        <v>19633</v>
      </c>
      <c r="D7696" s="1" t="s">
        <v>19634</v>
      </c>
      <c r="E7696" s="1" t="s">
        <v>65</v>
      </c>
      <c r="F7696" s="1" t="s">
        <v>5881</v>
      </c>
      <c r="G7696" s="1" t="s">
        <v>5882</v>
      </c>
    </row>
    <row r="7697" spans="1:7" x14ac:dyDescent="0.25">
      <c r="A7697" s="1">
        <v>28270102</v>
      </c>
      <c r="B7697" s="1" t="s">
        <v>17904</v>
      </c>
      <c r="C7697" s="1" t="s">
        <v>17905</v>
      </c>
      <c r="D7697" s="1" t="s">
        <v>17906</v>
      </c>
      <c r="E7697" s="1" t="s">
        <v>65</v>
      </c>
      <c r="F7697" s="1" t="s">
        <v>5881</v>
      </c>
      <c r="G7697" s="1" t="s">
        <v>5882</v>
      </c>
    </row>
    <row r="7698" spans="1:7" x14ac:dyDescent="0.25">
      <c r="A7698" s="1">
        <v>28270103</v>
      </c>
      <c r="B7698" s="1" t="s">
        <v>19635</v>
      </c>
      <c r="C7698" s="1" t="s">
        <v>19636</v>
      </c>
      <c r="D7698" s="1" t="s">
        <v>19637</v>
      </c>
      <c r="E7698" s="1" t="s">
        <v>65</v>
      </c>
      <c r="F7698" s="1" t="s">
        <v>5881</v>
      </c>
      <c r="G7698" s="1" t="s">
        <v>5882</v>
      </c>
    </row>
    <row r="7699" spans="1:7" x14ac:dyDescent="0.25">
      <c r="A7699" s="1">
        <v>28270104</v>
      </c>
      <c r="B7699" s="1" t="s">
        <v>17907</v>
      </c>
      <c r="C7699" s="1" t="s">
        <v>17908</v>
      </c>
      <c r="D7699" s="1" t="s">
        <v>17909</v>
      </c>
      <c r="E7699" s="1" t="s">
        <v>65</v>
      </c>
      <c r="F7699" s="1" t="s">
        <v>5881</v>
      </c>
      <c r="G7699" s="1" t="s">
        <v>5882</v>
      </c>
    </row>
    <row r="7700" spans="1:7" x14ac:dyDescent="0.25">
      <c r="A7700" s="1">
        <v>28270105</v>
      </c>
      <c r="B7700" s="1" t="s">
        <v>19638</v>
      </c>
      <c r="C7700" s="1" t="s">
        <v>19639</v>
      </c>
      <c r="D7700" s="1" t="s">
        <v>19640</v>
      </c>
      <c r="E7700" s="1" t="s">
        <v>65</v>
      </c>
      <c r="F7700" s="1" t="s">
        <v>2626</v>
      </c>
      <c r="G7700" s="1" t="s">
        <v>2627</v>
      </c>
    </row>
    <row r="7701" spans="1:7" x14ac:dyDescent="0.25">
      <c r="A7701" s="1">
        <v>28270123</v>
      </c>
      <c r="B7701" s="1" t="s">
        <v>19629</v>
      </c>
      <c r="C7701" s="1" t="s">
        <v>19630</v>
      </c>
      <c r="D7701" s="1" t="s">
        <v>19631</v>
      </c>
      <c r="E7701" s="1" t="s">
        <v>66</v>
      </c>
      <c r="F7701" s="1" t="s">
        <v>17409</v>
      </c>
      <c r="G7701" s="1" t="s">
        <v>17410</v>
      </c>
    </row>
    <row r="7702" spans="1:7" x14ac:dyDescent="0.25">
      <c r="A7702" s="1">
        <v>28270128</v>
      </c>
      <c r="B7702" s="1" t="s">
        <v>19641</v>
      </c>
      <c r="C7702" s="1" t="s">
        <v>19642</v>
      </c>
      <c r="D7702" s="1" t="s">
        <v>19643</v>
      </c>
      <c r="E7702" s="1" t="s">
        <v>65</v>
      </c>
      <c r="F7702" s="1" t="s">
        <v>5881</v>
      </c>
      <c r="G7702" s="1" t="s">
        <v>5882</v>
      </c>
    </row>
    <row r="7703" spans="1:7" x14ac:dyDescent="0.25">
      <c r="A7703" s="1">
        <v>28270141</v>
      </c>
      <c r="B7703" s="1" t="s">
        <v>19644</v>
      </c>
      <c r="C7703" s="1" t="s">
        <v>19645</v>
      </c>
      <c r="D7703" s="1" t="s">
        <v>19646</v>
      </c>
      <c r="E7703" s="1" t="s">
        <v>66</v>
      </c>
      <c r="F7703" s="1" t="s">
        <v>17409</v>
      </c>
      <c r="G7703" s="1" t="s">
        <v>17410</v>
      </c>
    </row>
    <row r="7704" spans="1:7" x14ac:dyDescent="0.25">
      <c r="A7704" s="1">
        <v>28270142</v>
      </c>
      <c r="B7704" s="1" t="s">
        <v>19647</v>
      </c>
      <c r="C7704" s="1" t="s">
        <v>19648</v>
      </c>
      <c r="D7704" s="1" t="s">
        <v>19649</v>
      </c>
      <c r="E7704" s="1" t="s">
        <v>65</v>
      </c>
      <c r="F7704" s="1" t="s">
        <v>2626</v>
      </c>
      <c r="G7704" s="1" t="s">
        <v>2627</v>
      </c>
    </row>
    <row r="7705" spans="1:7" x14ac:dyDescent="0.25">
      <c r="A7705" s="1">
        <v>28270143</v>
      </c>
      <c r="B7705" s="1" t="s">
        <v>19650</v>
      </c>
      <c r="C7705" s="1" t="s">
        <v>19651</v>
      </c>
      <c r="D7705" s="1" t="s">
        <v>19652</v>
      </c>
      <c r="E7705" s="1" t="s">
        <v>66</v>
      </c>
      <c r="F7705" s="1" t="s">
        <v>5881</v>
      </c>
      <c r="G7705" s="1" t="s">
        <v>5882</v>
      </c>
    </row>
    <row r="7706" spans="1:7" x14ac:dyDescent="0.25">
      <c r="A7706" s="1">
        <v>28270144</v>
      </c>
      <c r="B7706" s="1" t="s">
        <v>19590</v>
      </c>
      <c r="C7706" s="1" t="s">
        <v>19591</v>
      </c>
      <c r="D7706" s="1" t="s">
        <v>19592</v>
      </c>
      <c r="E7706" s="1" t="s">
        <v>66</v>
      </c>
      <c r="F7706" s="1" t="s">
        <v>17409</v>
      </c>
      <c r="G7706" s="1" t="s">
        <v>17410</v>
      </c>
    </row>
    <row r="7707" spans="1:7" x14ac:dyDescent="0.25">
      <c r="A7707" s="1">
        <v>28270146</v>
      </c>
      <c r="B7707" s="1" t="s">
        <v>19653</v>
      </c>
      <c r="C7707" s="1" t="s">
        <v>19654</v>
      </c>
      <c r="D7707" s="1" t="s">
        <v>19655</v>
      </c>
      <c r="E7707" s="1" t="s">
        <v>66</v>
      </c>
      <c r="F7707" s="1" t="s">
        <v>17409</v>
      </c>
      <c r="G7707" s="1" t="s">
        <v>17410</v>
      </c>
    </row>
    <row r="7708" spans="1:7" x14ac:dyDescent="0.25">
      <c r="A7708" s="1">
        <v>28270148</v>
      </c>
      <c r="B7708" s="1" t="s">
        <v>19656</v>
      </c>
      <c r="C7708" s="1" t="s">
        <v>19657</v>
      </c>
      <c r="D7708" s="1" t="s">
        <v>19658</v>
      </c>
      <c r="E7708" s="1" t="s">
        <v>65</v>
      </c>
      <c r="F7708" s="1" t="s">
        <v>5881</v>
      </c>
      <c r="G7708" s="1" t="s">
        <v>5882</v>
      </c>
    </row>
    <row r="7709" spans="1:7" x14ac:dyDescent="0.25">
      <c r="A7709" s="1">
        <v>28270150</v>
      </c>
      <c r="B7709" s="1" t="s">
        <v>19653</v>
      </c>
      <c r="C7709" s="1" t="s">
        <v>19654</v>
      </c>
      <c r="D7709" s="1" t="s">
        <v>19655</v>
      </c>
      <c r="E7709" s="1" t="s">
        <v>65</v>
      </c>
      <c r="F7709" s="1" t="s">
        <v>5881</v>
      </c>
      <c r="G7709" s="1" t="s">
        <v>5882</v>
      </c>
    </row>
    <row r="7710" spans="1:7" x14ac:dyDescent="0.25">
      <c r="A7710" s="1">
        <v>28270151</v>
      </c>
      <c r="B7710" s="1" t="s">
        <v>19659</v>
      </c>
      <c r="C7710" s="1" t="s">
        <v>19660</v>
      </c>
      <c r="D7710" s="1" t="s">
        <v>19661</v>
      </c>
      <c r="E7710" s="1" t="s">
        <v>65</v>
      </c>
      <c r="F7710" s="1" t="s">
        <v>12181</v>
      </c>
      <c r="G7710" s="1" t="s">
        <v>12182</v>
      </c>
    </row>
    <row r="7711" spans="1:7" x14ac:dyDescent="0.25">
      <c r="A7711" s="1">
        <v>28270152</v>
      </c>
      <c r="B7711" s="1" t="s">
        <v>9470</v>
      </c>
      <c r="C7711" s="1" t="s">
        <v>9471</v>
      </c>
      <c r="D7711" s="1" t="s">
        <v>9472</v>
      </c>
      <c r="E7711" s="1" t="s">
        <v>65</v>
      </c>
      <c r="F7711" s="1" t="s">
        <v>2626</v>
      </c>
      <c r="G7711" s="1" t="s">
        <v>2627</v>
      </c>
    </row>
    <row r="7712" spans="1:7" x14ac:dyDescent="0.25">
      <c r="A7712" s="1">
        <v>28270156</v>
      </c>
      <c r="B7712" s="1" t="s">
        <v>19662</v>
      </c>
      <c r="C7712" s="1" t="s">
        <v>19663</v>
      </c>
      <c r="D7712" s="1" t="s">
        <v>19664</v>
      </c>
      <c r="E7712" s="1" t="s">
        <v>65</v>
      </c>
      <c r="F7712" s="1" t="s">
        <v>2626</v>
      </c>
      <c r="G7712" s="1" t="s">
        <v>2627</v>
      </c>
    </row>
    <row r="7713" spans="1:7" x14ac:dyDescent="0.25">
      <c r="A7713" s="1">
        <v>28270157</v>
      </c>
      <c r="B7713" s="1" t="s">
        <v>19665</v>
      </c>
      <c r="C7713" s="1" t="s">
        <v>19666</v>
      </c>
      <c r="D7713" s="1" t="s">
        <v>19667</v>
      </c>
      <c r="E7713" s="1" t="s">
        <v>65</v>
      </c>
      <c r="F7713" s="1" t="s">
        <v>2626</v>
      </c>
      <c r="G7713" s="1" t="s">
        <v>2627</v>
      </c>
    </row>
    <row r="7714" spans="1:7" x14ac:dyDescent="0.25">
      <c r="A7714" s="1">
        <v>28270158</v>
      </c>
      <c r="B7714" s="1" t="s">
        <v>19668</v>
      </c>
      <c r="C7714" s="1" t="s">
        <v>19669</v>
      </c>
      <c r="D7714" s="1" t="s">
        <v>19670</v>
      </c>
      <c r="E7714" s="1" t="s">
        <v>65</v>
      </c>
      <c r="F7714" s="1" t="s">
        <v>2626</v>
      </c>
      <c r="G7714" s="1" t="s">
        <v>2627</v>
      </c>
    </row>
    <row r="7715" spans="1:7" x14ac:dyDescent="0.25">
      <c r="A7715" s="1">
        <v>28270159</v>
      </c>
      <c r="B7715" s="1" t="s">
        <v>5878</v>
      </c>
      <c r="C7715" s="1" t="s">
        <v>5879</v>
      </c>
      <c r="D7715" s="1" t="s">
        <v>5880</v>
      </c>
      <c r="E7715" s="1" t="s">
        <v>66</v>
      </c>
      <c r="F7715" s="1" t="s">
        <v>17409</v>
      </c>
      <c r="G7715" s="1" t="s">
        <v>17410</v>
      </c>
    </row>
    <row r="7716" spans="1:7" x14ac:dyDescent="0.25">
      <c r="A7716" s="1">
        <v>28270160</v>
      </c>
      <c r="B7716" s="1" t="s">
        <v>19623</v>
      </c>
      <c r="C7716" s="1" t="s">
        <v>19624</v>
      </c>
      <c r="D7716" s="1" t="s">
        <v>19625</v>
      </c>
      <c r="E7716" s="1" t="s">
        <v>66</v>
      </c>
      <c r="F7716" s="1" t="s">
        <v>17409</v>
      </c>
      <c r="G7716" s="1" t="s">
        <v>17410</v>
      </c>
    </row>
    <row r="7717" spans="1:7" x14ac:dyDescent="0.25">
      <c r="A7717" s="1">
        <v>28270161</v>
      </c>
      <c r="B7717" s="1" t="s">
        <v>19554</v>
      </c>
      <c r="C7717" s="1" t="s">
        <v>19555</v>
      </c>
      <c r="D7717" s="1" t="s">
        <v>19556</v>
      </c>
      <c r="E7717" s="1" t="s">
        <v>66</v>
      </c>
      <c r="F7717" s="1" t="s">
        <v>17409</v>
      </c>
      <c r="G7717" s="1" t="s">
        <v>17410</v>
      </c>
    </row>
    <row r="7718" spans="1:7" x14ac:dyDescent="0.25">
      <c r="A7718" s="1">
        <v>28270162</v>
      </c>
      <c r="B7718" s="1" t="s">
        <v>19545</v>
      </c>
      <c r="C7718" s="1" t="s">
        <v>19546</v>
      </c>
      <c r="D7718" s="1" t="s">
        <v>19547</v>
      </c>
      <c r="E7718" s="1" t="s">
        <v>66</v>
      </c>
      <c r="F7718" s="1" t="s">
        <v>17409</v>
      </c>
      <c r="G7718" s="1" t="s">
        <v>17410</v>
      </c>
    </row>
    <row r="7719" spans="1:7" x14ac:dyDescent="0.25">
      <c r="A7719" s="1">
        <v>28270163</v>
      </c>
      <c r="B7719" s="1" t="s">
        <v>7646</v>
      </c>
      <c r="C7719" s="1" t="s">
        <v>7647</v>
      </c>
      <c r="D7719" s="1" t="s">
        <v>7648</v>
      </c>
      <c r="E7719" s="1" t="s">
        <v>66</v>
      </c>
      <c r="F7719" s="1" t="s">
        <v>17409</v>
      </c>
      <c r="G7719" s="1" t="s">
        <v>17410</v>
      </c>
    </row>
    <row r="7720" spans="1:7" x14ac:dyDescent="0.25">
      <c r="A7720" s="1">
        <v>28270164</v>
      </c>
      <c r="B7720" s="1" t="s">
        <v>19560</v>
      </c>
      <c r="C7720" s="1" t="s">
        <v>19561</v>
      </c>
      <c r="D7720" s="1" t="s">
        <v>19562</v>
      </c>
      <c r="E7720" s="1" t="s">
        <v>66</v>
      </c>
      <c r="F7720" s="1" t="s">
        <v>17409</v>
      </c>
      <c r="G7720" s="1" t="s">
        <v>17410</v>
      </c>
    </row>
    <row r="7721" spans="1:7" x14ac:dyDescent="0.25">
      <c r="A7721" s="1">
        <v>28270165</v>
      </c>
      <c r="B7721" s="1" t="s">
        <v>19563</v>
      </c>
      <c r="C7721" s="1" t="s">
        <v>19564</v>
      </c>
      <c r="D7721" s="1" t="s">
        <v>19565</v>
      </c>
      <c r="E7721" s="1" t="s">
        <v>66</v>
      </c>
      <c r="F7721" s="1" t="s">
        <v>17409</v>
      </c>
      <c r="G7721" s="1" t="s">
        <v>17410</v>
      </c>
    </row>
    <row r="7722" spans="1:7" x14ac:dyDescent="0.25">
      <c r="A7722" s="1">
        <v>28270166</v>
      </c>
      <c r="B7722" s="1" t="s">
        <v>17904</v>
      </c>
      <c r="C7722" s="1" t="s">
        <v>17905</v>
      </c>
      <c r="D7722" s="1" t="s">
        <v>17906</v>
      </c>
      <c r="E7722" s="1" t="s">
        <v>66</v>
      </c>
      <c r="F7722" s="1" t="s">
        <v>17409</v>
      </c>
      <c r="G7722" s="1" t="s">
        <v>17410</v>
      </c>
    </row>
    <row r="7723" spans="1:7" x14ac:dyDescent="0.25">
      <c r="A7723" s="1">
        <v>28270167</v>
      </c>
      <c r="B7723" s="1" t="s">
        <v>19671</v>
      </c>
      <c r="C7723" s="1" t="s">
        <v>19672</v>
      </c>
      <c r="D7723" s="1" t="s">
        <v>19673</v>
      </c>
      <c r="E7723" s="1" t="s">
        <v>66</v>
      </c>
      <c r="F7723" s="1" t="s">
        <v>17409</v>
      </c>
      <c r="G7723" s="1" t="s">
        <v>17410</v>
      </c>
    </row>
    <row r="7724" spans="1:7" x14ac:dyDescent="0.25">
      <c r="A7724" s="1">
        <v>28270168</v>
      </c>
      <c r="B7724" s="1" t="s">
        <v>19674</v>
      </c>
      <c r="C7724" s="1" t="s">
        <v>19675</v>
      </c>
      <c r="D7724" s="1" t="s">
        <v>19676</v>
      </c>
      <c r="E7724" s="1" t="s">
        <v>66</v>
      </c>
      <c r="F7724" s="1" t="s">
        <v>19206</v>
      </c>
      <c r="G7724" s="1" t="s">
        <v>19207</v>
      </c>
    </row>
    <row r="7725" spans="1:7" x14ac:dyDescent="0.25">
      <c r="A7725" s="1">
        <v>28272000</v>
      </c>
      <c r="B7725" s="1" t="s">
        <v>19677</v>
      </c>
      <c r="C7725" s="1" t="s">
        <v>19678</v>
      </c>
      <c r="D7725" s="1" t="s">
        <v>19679</v>
      </c>
      <c r="E7725" s="1" t="s">
        <v>65</v>
      </c>
      <c r="F7725" s="1" t="s">
        <v>17427</v>
      </c>
      <c r="G7725" s="1" t="s">
        <v>17428</v>
      </c>
    </row>
    <row r="7726" spans="1:7" x14ac:dyDescent="0.25">
      <c r="A7726" s="1">
        <v>28272001</v>
      </c>
      <c r="B7726" s="1" t="s">
        <v>19680</v>
      </c>
      <c r="C7726" s="1" t="s">
        <v>19681</v>
      </c>
      <c r="D7726" s="1" t="s">
        <v>19682</v>
      </c>
      <c r="E7726" s="1" t="s">
        <v>65</v>
      </c>
      <c r="F7726" s="1" t="s">
        <v>17427</v>
      </c>
      <c r="G7726" s="1" t="s">
        <v>17428</v>
      </c>
    </row>
    <row r="7727" spans="1:7" x14ac:dyDescent="0.25">
      <c r="A7727" s="1">
        <v>28272002</v>
      </c>
      <c r="B7727" s="1" t="s">
        <v>19683</v>
      </c>
      <c r="C7727" s="1" t="s">
        <v>19684</v>
      </c>
      <c r="D7727" s="1" t="s">
        <v>19685</v>
      </c>
      <c r="E7727" s="1" t="s">
        <v>65</v>
      </c>
      <c r="F7727" s="1" t="s">
        <v>17427</v>
      </c>
      <c r="G7727" s="1" t="s">
        <v>17428</v>
      </c>
    </row>
    <row r="7728" spans="1:7" x14ac:dyDescent="0.25">
      <c r="A7728" s="1">
        <v>28272003</v>
      </c>
      <c r="B7728" s="1" t="s">
        <v>19686</v>
      </c>
      <c r="C7728" s="1" t="s">
        <v>19687</v>
      </c>
      <c r="D7728" s="1" t="s">
        <v>19688</v>
      </c>
      <c r="E7728" s="1" t="s">
        <v>65</v>
      </c>
      <c r="F7728" s="1" t="s">
        <v>17427</v>
      </c>
      <c r="G7728" s="1" t="s">
        <v>17428</v>
      </c>
    </row>
    <row r="7729" spans="1:7" x14ac:dyDescent="0.25">
      <c r="A7729" s="1">
        <v>28272004</v>
      </c>
      <c r="B7729" s="1" t="s">
        <v>19689</v>
      </c>
      <c r="C7729" s="1" t="s">
        <v>19690</v>
      </c>
      <c r="D7729" s="1" t="s">
        <v>19691</v>
      </c>
      <c r="E7729" s="1" t="s">
        <v>65</v>
      </c>
      <c r="F7729" s="1" t="s">
        <v>17427</v>
      </c>
      <c r="G7729" s="1" t="s">
        <v>17428</v>
      </c>
    </row>
    <row r="7730" spans="1:7" x14ac:dyDescent="0.25">
      <c r="A7730" s="1">
        <v>28272005</v>
      </c>
      <c r="B7730" s="1" t="s">
        <v>19692</v>
      </c>
      <c r="C7730" s="1" t="s">
        <v>19693</v>
      </c>
      <c r="D7730" s="1" t="s">
        <v>19694</v>
      </c>
      <c r="E7730" s="1" t="s">
        <v>65</v>
      </c>
      <c r="F7730" s="1" t="s">
        <v>17427</v>
      </c>
      <c r="G7730" s="1" t="s">
        <v>17428</v>
      </c>
    </row>
    <row r="7731" spans="1:7" x14ac:dyDescent="0.25">
      <c r="A7731" s="1">
        <v>28272008</v>
      </c>
      <c r="B7731" s="1" t="s">
        <v>19695</v>
      </c>
      <c r="C7731" s="1" t="s">
        <v>19696</v>
      </c>
      <c r="D7731" s="1" t="s">
        <v>19697</v>
      </c>
      <c r="E7731" s="1" t="s">
        <v>65</v>
      </c>
      <c r="F7731" s="1" t="s">
        <v>17427</v>
      </c>
      <c r="G7731" s="1" t="s">
        <v>17428</v>
      </c>
    </row>
    <row r="7732" spans="1:7" x14ac:dyDescent="0.25">
      <c r="A7732" s="1">
        <v>28272009</v>
      </c>
      <c r="B7732" s="1" t="s">
        <v>19698</v>
      </c>
      <c r="C7732" s="1" t="s">
        <v>19699</v>
      </c>
      <c r="D7732" s="1" t="s">
        <v>19700</v>
      </c>
      <c r="E7732" s="1" t="s">
        <v>66</v>
      </c>
      <c r="F7732" s="1" t="s">
        <v>17427</v>
      </c>
      <c r="G7732" s="1" t="s">
        <v>17428</v>
      </c>
    </row>
    <row r="7733" spans="1:7" x14ac:dyDescent="0.25">
      <c r="A7733" s="1">
        <v>28272010</v>
      </c>
      <c r="B7733" s="1" t="s">
        <v>19701</v>
      </c>
      <c r="C7733" s="1" t="s">
        <v>19702</v>
      </c>
      <c r="D7733" s="1" t="s">
        <v>19703</v>
      </c>
      <c r="E7733" s="1" t="s">
        <v>65</v>
      </c>
      <c r="F7733" s="1" t="s">
        <v>17427</v>
      </c>
      <c r="G7733" s="1" t="s">
        <v>17428</v>
      </c>
    </row>
    <row r="7734" spans="1:7" x14ac:dyDescent="0.25">
      <c r="A7734" s="1">
        <v>28272011</v>
      </c>
      <c r="B7734" s="1" t="s">
        <v>19704</v>
      </c>
      <c r="C7734" s="1" t="s">
        <v>19705</v>
      </c>
      <c r="D7734" s="1" t="s">
        <v>19706</v>
      </c>
      <c r="E7734" s="1" t="s">
        <v>65</v>
      </c>
      <c r="F7734" s="1" t="s">
        <v>17427</v>
      </c>
      <c r="G7734" s="1" t="s">
        <v>17428</v>
      </c>
    </row>
    <row r="7735" spans="1:7" x14ac:dyDescent="0.25">
      <c r="A7735" s="1">
        <v>28272012</v>
      </c>
      <c r="B7735" s="1" t="s">
        <v>19707</v>
      </c>
      <c r="C7735" s="1" t="s">
        <v>19708</v>
      </c>
      <c r="D7735" s="1" t="s">
        <v>19709</v>
      </c>
      <c r="E7735" s="1" t="s">
        <v>65</v>
      </c>
      <c r="F7735" s="1" t="s">
        <v>17427</v>
      </c>
      <c r="G7735" s="1" t="s">
        <v>17428</v>
      </c>
    </row>
    <row r="7736" spans="1:7" x14ac:dyDescent="0.25">
      <c r="A7736" s="1">
        <v>28272016</v>
      </c>
      <c r="B7736" s="1" t="s">
        <v>19710</v>
      </c>
      <c r="C7736" s="1" t="s">
        <v>19711</v>
      </c>
      <c r="D7736" s="1" t="s">
        <v>19712</v>
      </c>
      <c r="E7736" s="1" t="s">
        <v>65</v>
      </c>
      <c r="F7736" s="1" t="s">
        <v>17427</v>
      </c>
      <c r="G7736" s="1" t="s">
        <v>17428</v>
      </c>
    </row>
    <row r="7737" spans="1:7" x14ac:dyDescent="0.25">
      <c r="A7737" s="1">
        <v>28272021</v>
      </c>
      <c r="B7737" s="1" t="s">
        <v>19713</v>
      </c>
      <c r="C7737" s="1" t="s">
        <v>19714</v>
      </c>
      <c r="D7737" s="1" t="s">
        <v>19715</v>
      </c>
      <c r="E7737" s="1" t="s">
        <v>65</v>
      </c>
      <c r="F7737" s="1" t="s">
        <v>17427</v>
      </c>
      <c r="G7737" s="1" t="s">
        <v>17428</v>
      </c>
    </row>
    <row r="7738" spans="1:7" x14ac:dyDescent="0.25">
      <c r="A7738" s="1">
        <v>28272022</v>
      </c>
      <c r="B7738" s="1" t="s">
        <v>19716</v>
      </c>
      <c r="C7738" s="1" t="s">
        <v>19717</v>
      </c>
      <c r="D7738" s="1" t="s">
        <v>19718</v>
      </c>
      <c r="E7738" s="1" t="s">
        <v>65</v>
      </c>
      <c r="F7738" s="1" t="s">
        <v>17427</v>
      </c>
      <c r="G7738" s="1" t="s">
        <v>17428</v>
      </c>
    </row>
    <row r="7739" spans="1:7" x14ac:dyDescent="0.25">
      <c r="A7739" s="1">
        <v>28272042</v>
      </c>
      <c r="B7739" s="1" t="s">
        <v>19683</v>
      </c>
      <c r="C7739" s="1" t="s">
        <v>19684</v>
      </c>
      <c r="D7739" s="1" t="s">
        <v>19685</v>
      </c>
      <c r="E7739" s="1" t="s">
        <v>66</v>
      </c>
      <c r="F7739" s="1" t="s">
        <v>18763</v>
      </c>
      <c r="G7739" s="1" t="s">
        <v>18764</v>
      </c>
    </row>
    <row r="7740" spans="1:7" x14ac:dyDescent="0.25">
      <c r="A7740" s="1">
        <v>28273000</v>
      </c>
      <c r="B7740" s="1" t="s">
        <v>9467</v>
      </c>
      <c r="C7740" s="1" t="s">
        <v>9468</v>
      </c>
      <c r="D7740" s="1" t="s">
        <v>9469</v>
      </c>
      <c r="E7740" s="1" t="s">
        <v>66</v>
      </c>
      <c r="F7740" s="1" t="s">
        <v>300</v>
      </c>
      <c r="G7740" s="1" t="s">
        <v>301</v>
      </c>
    </row>
    <row r="7741" spans="1:7" x14ac:dyDescent="0.25">
      <c r="A7741" s="1">
        <v>28273001</v>
      </c>
      <c r="B7741" s="1" t="s">
        <v>9473</v>
      </c>
      <c r="C7741" s="1" t="s">
        <v>9474</v>
      </c>
      <c r="D7741" s="1" t="s">
        <v>9475</v>
      </c>
      <c r="E7741" s="1" t="s">
        <v>66</v>
      </c>
      <c r="F7741" s="1" t="s">
        <v>300</v>
      </c>
      <c r="G7741" s="1" t="s">
        <v>301</v>
      </c>
    </row>
    <row r="7742" spans="1:7" x14ac:dyDescent="0.25">
      <c r="A7742" s="1">
        <v>28273002</v>
      </c>
      <c r="B7742" s="1" t="s">
        <v>19719</v>
      </c>
      <c r="C7742" s="1" t="s">
        <v>19720</v>
      </c>
      <c r="D7742" s="1" t="s">
        <v>19721</v>
      </c>
      <c r="E7742" s="1" t="s">
        <v>66</v>
      </c>
      <c r="F7742" s="1" t="s">
        <v>5648</v>
      </c>
      <c r="G7742" s="1" t="s">
        <v>5649</v>
      </c>
    </row>
    <row r="7743" spans="1:7" x14ac:dyDescent="0.25">
      <c r="A7743" s="1">
        <v>28273003</v>
      </c>
      <c r="B7743" s="1" t="s">
        <v>5258</v>
      </c>
      <c r="C7743" s="1" t="s">
        <v>5259</v>
      </c>
      <c r="D7743" s="1" t="s">
        <v>5260</v>
      </c>
      <c r="E7743" s="1" t="s">
        <v>66</v>
      </c>
      <c r="F7743" s="1" t="s">
        <v>300</v>
      </c>
      <c r="G7743" s="1" t="s">
        <v>301</v>
      </c>
    </row>
    <row r="7744" spans="1:7" x14ac:dyDescent="0.25">
      <c r="A7744" s="1">
        <v>28273004</v>
      </c>
      <c r="B7744" s="1" t="s">
        <v>19722</v>
      </c>
      <c r="C7744" s="1" t="s">
        <v>19723</v>
      </c>
      <c r="D7744" s="1" t="s">
        <v>19724</v>
      </c>
      <c r="E7744" s="1" t="s">
        <v>66</v>
      </c>
      <c r="F7744" s="1" t="s">
        <v>300</v>
      </c>
      <c r="G7744" s="1" t="s">
        <v>301</v>
      </c>
    </row>
    <row r="7745" spans="1:7" x14ac:dyDescent="0.25">
      <c r="A7745" s="1">
        <v>28273005</v>
      </c>
      <c r="B7745" s="1" t="s">
        <v>19725</v>
      </c>
      <c r="C7745" s="1" t="s">
        <v>19726</v>
      </c>
      <c r="D7745" s="1" t="s">
        <v>19727</v>
      </c>
      <c r="E7745" s="1" t="s">
        <v>65</v>
      </c>
      <c r="F7745" s="1" t="s">
        <v>369</v>
      </c>
      <c r="G7745" s="1" t="s">
        <v>370</v>
      </c>
    </row>
    <row r="7746" spans="1:7" x14ac:dyDescent="0.25">
      <c r="A7746" s="1">
        <v>28273006</v>
      </c>
      <c r="B7746" s="1" t="s">
        <v>19728</v>
      </c>
      <c r="C7746" s="1" t="s">
        <v>19729</v>
      </c>
      <c r="D7746" s="1" t="s">
        <v>19730</v>
      </c>
      <c r="E7746" s="1" t="s">
        <v>66</v>
      </c>
      <c r="F7746" s="1" t="s">
        <v>300</v>
      </c>
      <c r="G7746" s="1" t="s">
        <v>301</v>
      </c>
    </row>
    <row r="7747" spans="1:7" x14ac:dyDescent="0.25">
      <c r="A7747" s="1">
        <v>28273007</v>
      </c>
      <c r="B7747" s="1" t="s">
        <v>18156</v>
      </c>
      <c r="C7747" s="1" t="s">
        <v>18157</v>
      </c>
      <c r="D7747" s="1" t="s">
        <v>18158</v>
      </c>
      <c r="E7747" s="1" t="s">
        <v>66</v>
      </c>
      <c r="F7747" s="1" t="s">
        <v>300</v>
      </c>
      <c r="G7747" s="1" t="s">
        <v>301</v>
      </c>
    </row>
    <row r="7748" spans="1:7" x14ac:dyDescent="0.25">
      <c r="A7748" s="1">
        <v>28273008</v>
      </c>
      <c r="B7748" s="1" t="s">
        <v>19731</v>
      </c>
      <c r="C7748" s="1" t="s">
        <v>19732</v>
      </c>
      <c r="D7748" s="1" t="s">
        <v>19733</v>
      </c>
      <c r="E7748" s="1" t="s">
        <v>65</v>
      </c>
      <c r="F7748" s="1" t="s">
        <v>369</v>
      </c>
      <c r="G7748" s="1" t="s">
        <v>370</v>
      </c>
    </row>
    <row r="7749" spans="1:7" x14ac:dyDescent="0.25">
      <c r="A7749" s="1">
        <v>28273009</v>
      </c>
      <c r="B7749" s="1" t="s">
        <v>19734</v>
      </c>
      <c r="C7749" s="1" t="s">
        <v>19735</v>
      </c>
      <c r="D7749" s="1" t="s">
        <v>19736</v>
      </c>
      <c r="E7749" s="1" t="s">
        <v>65</v>
      </c>
      <c r="F7749" s="1" t="s">
        <v>369</v>
      </c>
      <c r="G7749" s="1" t="s">
        <v>370</v>
      </c>
    </row>
    <row r="7750" spans="1:7" x14ac:dyDescent="0.25">
      <c r="A7750" s="1">
        <v>28273010</v>
      </c>
      <c r="B7750" s="1" t="s">
        <v>7742</v>
      </c>
      <c r="C7750" s="1" t="s">
        <v>7743</v>
      </c>
      <c r="D7750" s="1" t="s">
        <v>7744</v>
      </c>
      <c r="E7750" s="1" t="s">
        <v>66</v>
      </c>
      <c r="F7750" s="1" t="s">
        <v>10863</v>
      </c>
      <c r="G7750" s="1" t="s">
        <v>10864</v>
      </c>
    </row>
    <row r="7751" spans="1:7" x14ac:dyDescent="0.25">
      <c r="A7751" s="1">
        <v>28273011</v>
      </c>
      <c r="B7751" s="1" t="s">
        <v>19737</v>
      </c>
      <c r="C7751" s="1" t="s">
        <v>19738</v>
      </c>
      <c r="D7751" s="1" t="s">
        <v>19739</v>
      </c>
      <c r="E7751" s="1" t="s">
        <v>66</v>
      </c>
      <c r="F7751" s="1" t="s">
        <v>10863</v>
      </c>
      <c r="G7751" s="1" t="s">
        <v>10864</v>
      </c>
    </row>
    <row r="7752" spans="1:7" x14ac:dyDescent="0.25">
      <c r="A7752" s="1">
        <v>28273012</v>
      </c>
      <c r="B7752" s="1" t="s">
        <v>19740</v>
      </c>
      <c r="C7752" s="1" t="s">
        <v>19741</v>
      </c>
      <c r="D7752" s="1" t="s">
        <v>19742</v>
      </c>
      <c r="E7752" s="1" t="s">
        <v>66</v>
      </c>
      <c r="F7752" s="1" t="s">
        <v>10863</v>
      </c>
      <c r="G7752" s="1" t="s">
        <v>10864</v>
      </c>
    </row>
    <row r="7753" spans="1:7" x14ac:dyDescent="0.25">
      <c r="A7753" s="1">
        <v>28273013</v>
      </c>
      <c r="B7753" s="1" t="s">
        <v>19743</v>
      </c>
      <c r="C7753" s="1" t="s">
        <v>19744</v>
      </c>
      <c r="D7753" s="1" t="s">
        <v>19745</v>
      </c>
      <c r="E7753" s="1" t="s">
        <v>66</v>
      </c>
      <c r="F7753" s="1" t="s">
        <v>10863</v>
      </c>
      <c r="G7753" s="1" t="s">
        <v>10864</v>
      </c>
    </row>
    <row r="7754" spans="1:7" x14ac:dyDescent="0.25">
      <c r="A7754" s="1">
        <v>28273014</v>
      </c>
      <c r="B7754" s="1" t="s">
        <v>19746</v>
      </c>
      <c r="C7754" s="1" t="s">
        <v>19747</v>
      </c>
      <c r="D7754" s="1" t="s">
        <v>19748</v>
      </c>
      <c r="E7754" s="1" t="s">
        <v>66</v>
      </c>
      <c r="F7754" s="1" t="s">
        <v>10863</v>
      </c>
      <c r="G7754" s="1" t="s">
        <v>10864</v>
      </c>
    </row>
    <row r="7755" spans="1:7" x14ac:dyDescent="0.25">
      <c r="A7755" s="1">
        <v>28273015</v>
      </c>
      <c r="B7755" s="1" t="s">
        <v>19749</v>
      </c>
      <c r="C7755" s="1" t="s">
        <v>19750</v>
      </c>
      <c r="D7755" s="1" t="s">
        <v>19751</v>
      </c>
      <c r="E7755" s="1" t="s">
        <v>66</v>
      </c>
      <c r="F7755" s="1" t="s">
        <v>10863</v>
      </c>
      <c r="G7755" s="1" t="s">
        <v>10864</v>
      </c>
    </row>
    <row r="7756" spans="1:7" x14ac:dyDescent="0.25">
      <c r="A7756" s="1">
        <v>28273016</v>
      </c>
      <c r="B7756" s="1" t="s">
        <v>19752</v>
      </c>
      <c r="C7756" s="1" t="s">
        <v>19753</v>
      </c>
      <c r="D7756" s="1" t="s">
        <v>19754</v>
      </c>
      <c r="E7756" s="1" t="s">
        <v>66</v>
      </c>
      <c r="F7756" s="1" t="s">
        <v>10863</v>
      </c>
      <c r="G7756" s="1" t="s">
        <v>10864</v>
      </c>
    </row>
    <row r="7757" spans="1:7" x14ac:dyDescent="0.25">
      <c r="A7757" s="1">
        <v>28273017</v>
      </c>
      <c r="B7757" s="1" t="s">
        <v>19755</v>
      </c>
      <c r="C7757" s="1" t="s">
        <v>19756</v>
      </c>
      <c r="D7757" s="1" t="s">
        <v>19757</v>
      </c>
      <c r="E7757" s="1" t="s">
        <v>66</v>
      </c>
      <c r="F7757" s="1" t="s">
        <v>10863</v>
      </c>
      <c r="G7757" s="1" t="s">
        <v>10864</v>
      </c>
    </row>
    <row r="7758" spans="1:7" x14ac:dyDescent="0.25">
      <c r="A7758" s="1">
        <v>28273018</v>
      </c>
      <c r="B7758" s="1" t="s">
        <v>18156</v>
      </c>
      <c r="C7758" s="1" t="s">
        <v>18157</v>
      </c>
      <c r="D7758" s="1" t="s">
        <v>18158</v>
      </c>
      <c r="E7758" s="1" t="s">
        <v>66</v>
      </c>
      <c r="F7758" s="1" t="s">
        <v>19758</v>
      </c>
      <c r="G7758" s="1" t="s">
        <v>199</v>
      </c>
    </row>
    <row r="7759" spans="1:7" x14ac:dyDescent="0.25">
      <c r="A7759" s="1">
        <v>28273019</v>
      </c>
      <c r="B7759" s="1" t="s">
        <v>7736</v>
      </c>
      <c r="C7759" s="1" t="s">
        <v>7737</v>
      </c>
      <c r="D7759" s="1" t="s">
        <v>7738</v>
      </c>
      <c r="E7759" s="1" t="s">
        <v>66</v>
      </c>
      <c r="F7759" s="1" t="s">
        <v>10863</v>
      </c>
      <c r="G7759" s="1" t="s">
        <v>10864</v>
      </c>
    </row>
    <row r="7760" spans="1:7" x14ac:dyDescent="0.25">
      <c r="A7760" s="1">
        <v>28273020</v>
      </c>
      <c r="B7760" s="1" t="s">
        <v>19746</v>
      </c>
      <c r="C7760" s="1" t="s">
        <v>19747</v>
      </c>
      <c r="D7760" s="1" t="s">
        <v>19748</v>
      </c>
      <c r="E7760" s="1" t="s">
        <v>66</v>
      </c>
      <c r="F7760" s="1" t="s">
        <v>300</v>
      </c>
      <c r="G7760" s="1" t="s">
        <v>301</v>
      </c>
    </row>
    <row r="7761" spans="1:7" x14ac:dyDescent="0.25">
      <c r="A7761" s="1">
        <v>28273021</v>
      </c>
      <c r="B7761" s="1" t="s">
        <v>19759</v>
      </c>
      <c r="C7761" s="1" t="s">
        <v>19760</v>
      </c>
      <c r="D7761" s="1" t="s">
        <v>19761</v>
      </c>
      <c r="E7761" s="1" t="s">
        <v>65</v>
      </c>
      <c r="F7761" s="1" t="s">
        <v>369</v>
      </c>
      <c r="G7761" s="1" t="s">
        <v>370</v>
      </c>
    </row>
    <row r="7762" spans="1:7" x14ac:dyDescent="0.25">
      <c r="A7762" s="1">
        <v>28275001</v>
      </c>
      <c r="B7762" s="1" t="s">
        <v>19762</v>
      </c>
      <c r="C7762" s="1" t="s">
        <v>19763</v>
      </c>
      <c r="D7762" s="1" t="s">
        <v>19764</v>
      </c>
      <c r="E7762" s="1" t="s">
        <v>65</v>
      </c>
      <c r="F7762" s="1" t="s">
        <v>2626</v>
      </c>
      <c r="G7762" s="1" t="s">
        <v>2627</v>
      </c>
    </row>
    <row r="7763" spans="1:7" x14ac:dyDescent="0.25">
      <c r="A7763" s="1">
        <v>28275008</v>
      </c>
      <c r="B7763" s="1" t="s">
        <v>19765</v>
      </c>
      <c r="C7763" s="1" t="s">
        <v>19766</v>
      </c>
      <c r="D7763" s="1" t="s">
        <v>19767</v>
      </c>
      <c r="E7763" s="1" t="s">
        <v>65</v>
      </c>
      <c r="F7763" s="1" t="s">
        <v>2626</v>
      </c>
      <c r="G7763" s="1" t="s">
        <v>2627</v>
      </c>
    </row>
    <row r="7764" spans="1:7" x14ac:dyDescent="0.25">
      <c r="A7764" s="1">
        <v>28280003</v>
      </c>
      <c r="B7764" s="1" t="s">
        <v>19768</v>
      </c>
      <c r="C7764" s="1" t="s">
        <v>19769</v>
      </c>
      <c r="D7764" s="1" t="s">
        <v>19770</v>
      </c>
      <c r="E7764" s="1" t="s">
        <v>66</v>
      </c>
      <c r="F7764" s="1" t="s">
        <v>9492</v>
      </c>
      <c r="G7764" s="1" t="s">
        <v>9493</v>
      </c>
    </row>
    <row r="7765" spans="1:7" x14ac:dyDescent="0.25">
      <c r="A7765" s="1">
        <v>28280004</v>
      </c>
      <c r="B7765" s="1" t="s">
        <v>18131</v>
      </c>
      <c r="C7765" s="1" t="s">
        <v>18132</v>
      </c>
      <c r="D7765" s="1" t="s">
        <v>18133</v>
      </c>
      <c r="E7765" s="1" t="s">
        <v>66</v>
      </c>
      <c r="F7765" s="1" t="s">
        <v>9492</v>
      </c>
      <c r="G7765" s="1" t="s">
        <v>9493</v>
      </c>
    </row>
    <row r="7766" spans="1:7" x14ac:dyDescent="0.25">
      <c r="A7766" s="1">
        <v>28280005</v>
      </c>
      <c r="B7766" s="1" t="s">
        <v>18149</v>
      </c>
      <c r="C7766" s="1" t="s">
        <v>18150</v>
      </c>
      <c r="D7766" s="1" t="s">
        <v>18151</v>
      </c>
      <c r="E7766" s="1" t="s">
        <v>66</v>
      </c>
      <c r="F7766" s="1" t="s">
        <v>9492</v>
      </c>
      <c r="G7766" s="1" t="s">
        <v>9493</v>
      </c>
    </row>
    <row r="7767" spans="1:7" x14ac:dyDescent="0.25">
      <c r="A7767" s="1">
        <v>28280006</v>
      </c>
      <c r="B7767" s="1" t="s">
        <v>19771</v>
      </c>
      <c r="C7767" s="1" t="s">
        <v>19772</v>
      </c>
      <c r="D7767" s="1" t="s">
        <v>19773</v>
      </c>
      <c r="E7767" s="1" t="s">
        <v>66</v>
      </c>
      <c r="F7767" s="1" t="s">
        <v>9492</v>
      </c>
      <c r="G7767" s="1" t="s">
        <v>9493</v>
      </c>
    </row>
    <row r="7768" spans="1:7" x14ac:dyDescent="0.25">
      <c r="A7768" s="1">
        <v>28280007</v>
      </c>
      <c r="B7768" s="1" t="s">
        <v>19774</v>
      </c>
      <c r="C7768" s="1" t="s">
        <v>19775</v>
      </c>
      <c r="D7768" s="1" t="s">
        <v>19776</v>
      </c>
      <c r="E7768" s="1" t="s">
        <v>66</v>
      </c>
      <c r="F7768" s="1" t="s">
        <v>9492</v>
      </c>
      <c r="G7768" s="1" t="s">
        <v>9493</v>
      </c>
    </row>
    <row r="7769" spans="1:7" x14ac:dyDescent="0.25">
      <c r="A7769" s="1">
        <v>28280018</v>
      </c>
      <c r="B7769" s="1" t="s">
        <v>9489</v>
      </c>
      <c r="C7769" s="1" t="s">
        <v>9490</v>
      </c>
      <c r="D7769" s="1" t="s">
        <v>9491</v>
      </c>
      <c r="E7769" s="1" t="s">
        <v>66</v>
      </c>
      <c r="F7769" s="1" t="s">
        <v>9492</v>
      </c>
      <c r="G7769" s="1" t="s">
        <v>9493</v>
      </c>
    </row>
    <row r="7770" spans="1:7" x14ac:dyDescent="0.25">
      <c r="A7770" s="1">
        <v>28300007</v>
      </c>
      <c r="B7770" s="1" t="s">
        <v>19777</v>
      </c>
      <c r="C7770" s="1" t="s">
        <v>19778</v>
      </c>
      <c r="D7770" s="1" t="s">
        <v>19779</v>
      </c>
      <c r="E7770" s="1" t="s">
        <v>66</v>
      </c>
      <c r="F7770" s="1" t="s">
        <v>4851</v>
      </c>
      <c r="G7770" s="1" t="s">
        <v>4852</v>
      </c>
    </row>
    <row r="7771" spans="1:7" x14ac:dyDescent="0.25">
      <c r="A7771" s="1">
        <v>28300014</v>
      </c>
      <c r="B7771" s="1" t="s">
        <v>19780</v>
      </c>
      <c r="C7771" s="1" t="s">
        <v>19781</v>
      </c>
      <c r="D7771" s="1" t="s">
        <v>19782</v>
      </c>
      <c r="E7771" s="1" t="s">
        <v>66</v>
      </c>
      <c r="F7771" s="1" t="s">
        <v>4851</v>
      </c>
      <c r="G7771" s="1" t="s">
        <v>4852</v>
      </c>
    </row>
    <row r="7772" spans="1:7" x14ac:dyDescent="0.25">
      <c r="A7772" s="1">
        <v>28300015</v>
      </c>
      <c r="B7772" s="1" t="s">
        <v>19783</v>
      </c>
      <c r="C7772" s="1" t="s">
        <v>19784</v>
      </c>
      <c r="D7772" s="1" t="s">
        <v>19785</v>
      </c>
      <c r="E7772" s="1" t="s">
        <v>66</v>
      </c>
      <c r="F7772" s="1" t="s">
        <v>1656</v>
      </c>
      <c r="G7772" s="1" t="s">
        <v>1657</v>
      </c>
    </row>
    <row r="7773" spans="1:7" x14ac:dyDescent="0.25">
      <c r="A7773" s="1">
        <v>28300022</v>
      </c>
      <c r="B7773" s="1" t="s">
        <v>19786</v>
      </c>
      <c r="C7773" s="1" t="s">
        <v>19787</v>
      </c>
      <c r="D7773" s="1" t="s">
        <v>19788</v>
      </c>
      <c r="E7773" s="1" t="s">
        <v>66</v>
      </c>
      <c r="F7773" s="1" t="s">
        <v>4851</v>
      </c>
      <c r="G7773" s="1" t="s">
        <v>4852</v>
      </c>
    </row>
    <row r="7774" spans="1:7" x14ac:dyDescent="0.25">
      <c r="A7774" s="1">
        <v>28300024</v>
      </c>
      <c r="B7774" s="1" t="s">
        <v>19789</v>
      </c>
      <c r="C7774" s="1" t="s">
        <v>19790</v>
      </c>
      <c r="D7774" s="1" t="s">
        <v>19791</v>
      </c>
      <c r="E7774" s="1" t="s">
        <v>66</v>
      </c>
      <c r="F7774" s="1" t="s">
        <v>1656</v>
      </c>
      <c r="G7774" s="1" t="s">
        <v>1657</v>
      </c>
    </row>
    <row r="7775" spans="1:7" x14ac:dyDescent="0.25">
      <c r="A7775" s="1">
        <v>28300026</v>
      </c>
      <c r="B7775" s="1" t="s">
        <v>19792</v>
      </c>
      <c r="C7775" s="1" t="s">
        <v>19793</v>
      </c>
      <c r="D7775" s="1" t="s">
        <v>19794</v>
      </c>
      <c r="E7775" s="1" t="s">
        <v>66</v>
      </c>
      <c r="F7775" s="1" t="s">
        <v>4851</v>
      </c>
      <c r="G7775" s="1" t="s">
        <v>4852</v>
      </c>
    </row>
    <row r="7776" spans="1:7" x14ac:dyDescent="0.25">
      <c r="A7776" s="1">
        <v>28300039</v>
      </c>
      <c r="B7776" s="1" t="s">
        <v>19795</v>
      </c>
      <c r="C7776" s="1" t="s">
        <v>19796</v>
      </c>
      <c r="D7776" s="1" t="s">
        <v>19797</v>
      </c>
      <c r="E7776" s="1" t="s">
        <v>66</v>
      </c>
      <c r="F7776" s="1" t="s">
        <v>4851</v>
      </c>
      <c r="G7776" s="1" t="s">
        <v>4852</v>
      </c>
    </row>
    <row r="7777" spans="1:7" x14ac:dyDescent="0.25">
      <c r="A7777" s="1">
        <v>28300052</v>
      </c>
      <c r="B7777" s="1" t="s">
        <v>19798</v>
      </c>
      <c r="C7777" s="1" t="s">
        <v>19799</v>
      </c>
      <c r="D7777" s="1" t="s">
        <v>19800</v>
      </c>
      <c r="E7777" s="1" t="s">
        <v>66</v>
      </c>
      <c r="F7777" s="1" t="s">
        <v>4851</v>
      </c>
      <c r="G7777" s="1" t="s">
        <v>4852</v>
      </c>
    </row>
    <row r="7778" spans="1:7" x14ac:dyDescent="0.25">
      <c r="A7778" s="1">
        <v>28300090</v>
      </c>
      <c r="B7778" s="1" t="s">
        <v>19801</v>
      </c>
      <c r="C7778" s="1" t="s">
        <v>19802</v>
      </c>
      <c r="D7778" s="1" t="s">
        <v>19803</v>
      </c>
      <c r="E7778" s="1" t="s">
        <v>66</v>
      </c>
      <c r="F7778" s="1" t="s">
        <v>1656</v>
      </c>
      <c r="G7778" s="1" t="s">
        <v>1657</v>
      </c>
    </row>
    <row r="7779" spans="1:7" x14ac:dyDescent="0.25">
      <c r="A7779" s="1">
        <v>28300103</v>
      </c>
      <c r="B7779" s="1" t="s">
        <v>19804</v>
      </c>
      <c r="C7779" s="1" t="s">
        <v>19805</v>
      </c>
      <c r="D7779" s="1" t="s">
        <v>19806</v>
      </c>
      <c r="E7779" s="1" t="s">
        <v>66</v>
      </c>
      <c r="F7779" s="1" t="s">
        <v>4851</v>
      </c>
      <c r="G7779" s="1" t="s">
        <v>4852</v>
      </c>
    </row>
    <row r="7780" spans="1:7" x14ac:dyDescent="0.25">
      <c r="A7780" s="1">
        <v>28310000</v>
      </c>
      <c r="B7780" s="1" t="s">
        <v>19807</v>
      </c>
      <c r="C7780" s="1" t="s">
        <v>19808</v>
      </c>
      <c r="D7780" s="1" t="s">
        <v>19809</v>
      </c>
      <c r="E7780" s="1" t="s">
        <v>65</v>
      </c>
      <c r="F7780" s="1" t="s">
        <v>1396</v>
      </c>
      <c r="G7780" s="1" t="s">
        <v>1397</v>
      </c>
    </row>
    <row r="7781" spans="1:7" x14ac:dyDescent="0.25">
      <c r="A7781" s="1">
        <v>28310001</v>
      </c>
      <c r="B7781" s="1" t="s">
        <v>19810</v>
      </c>
      <c r="C7781" s="1" t="s">
        <v>19811</v>
      </c>
      <c r="D7781" s="1" t="s">
        <v>19812</v>
      </c>
      <c r="E7781" s="1" t="s">
        <v>65</v>
      </c>
      <c r="F7781" s="1" t="s">
        <v>1396</v>
      </c>
      <c r="G7781" s="1" t="s">
        <v>1397</v>
      </c>
    </row>
    <row r="7782" spans="1:7" x14ac:dyDescent="0.25">
      <c r="A7782" s="1">
        <v>28310002</v>
      </c>
      <c r="B7782" s="1" t="s">
        <v>19813</v>
      </c>
      <c r="C7782" s="1" t="s">
        <v>19814</v>
      </c>
      <c r="D7782" s="1" t="s">
        <v>19815</v>
      </c>
      <c r="E7782" s="1" t="s">
        <v>65</v>
      </c>
      <c r="F7782" s="1" t="s">
        <v>1396</v>
      </c>
      <c r="G7782" s="1" t="s">
        <v>1397</v>
      </c>
    </row>
    <row r="7783" spans="1:7" x14ac:dyDescent="0.25">
      <c r="A7783" s="1">
        <v>28310003</v>
      </c>
      <c r="B7783" s="1" t="s">
        <v>19816</v>
      </c>
      <c r="C7783" s="1" t="s">
        <v>19817</v>
      </c>
      <c r="D7783" s="1" t="s">
        <v>19818</v>
      </c>
      <c r="E7783" s="1" t="s">
        <v>65</v>
      </c>
      <c r="F7783" s="1" t="s">
        <v>1396</v>
      </c>
      <c r="G7783" s="1" t="s">
        <v>1397</v>
      </c>
    </row>
    <row r="7784" spans="1:7" x14ac:dyDescent="0.25">
      <c r="A7784" s="1">
        <v>28310005</v>
      </c>
      <c r="B7784" s="1" t="s">
        <v>19819</v>
      </c>
      <c r="C7784" s="1" t="s">
        <v>19820</v>
      </c>
      <c r="D7784" s="1" t="s">
        <v>19821</v>
      </c>
      <c r="E7784" s="1" t="s">
        <v>66</v>
      </c>
      <c r="F7784" s="1" t="s">
        <v>285</v>
      </c>
      <c r="G7784" s="1" t="s">
        <v>286</v>
      </c>
    </row>
    <row r="7785" spans="1:7" x14ac:dyDescent="0.25">
      <c r="A7785" s="1">
        <v>28310009</v>
      </c>
      <c r="B7785" s="1" t="s">
        <v>19822</v>
      </c>
      <c r="C7785" s="1" t="s">
        <v>19823</v>
      </c>
      <c r="D7785" s="1" t="s">
        <v>19824</v>
      </c>
      <c r="E7785" s="1" t="s">
        <v>66</v>
      </c>
      <c r="F7785" s="1" t="s">
        <v>892</v>
      </c>
      <c r="G7785" s="1" t="s">
        <v>893</v>
      </c>
    </row>
    <row r="7786" spans="1:7" x14ac:dyDescent="0.25">
      <c r="A7786" s="1">
        <v>28310011</v>
      </c>
      <c r="B7786" s="1" t="s">
        <v>19825</v>
      </c>
      <c r="C7786" s="1" t="s">
        <v>19826</v>
      </c>
      <c r="D7786" s="1" t="s">
        <v>19827</v>
      </c>
      <c r="E7786" s="1" t="s">
        <v>65</v>
      </c>
      <c r="F7786" s="1" t="s">
        <v>1396</v>
      </c>
      <c r="G7786" s="1" t="s">
        <v>1397</v>
      </c>
    </row>
    <row r="7787" spans="1:7" x14ac:dyDescent="0.25">
      <c r="A7787" s="1">
        <v>28310017</v>
      </c>
      <c r="B7787" s="1" t="s">
        <v>19828</v>
      </c>
      <c r="C7787" s="1" t="s">
        <v>19829</v>
      </c>
      <c r="D7787" s="1" t="s">
        <v>19830</v>
      </c>
      <c r="E7787" s="1" t="s">
        <v>66</v>
      </c>
      <c r="F7787" s="1" t="s">
        <v>892</v>
      </c>
      <c r="G7787" s="1" t="s">
        <v>893</v>
      </c>
    </row>
    <row r="7788" spans="1:7" x14ac:dyDescent="0.25">
      <c r="A7788" s="1">
        <v>28310021</v>
      </c>
      <c r="B7788" s="1" t="s">
        <v>19831</v>
      </c>
      <c r="C7788" s="1" t="s">
        <v>19832</v>
      </c>
      <c r="D7788" s="1" t="s">
        <v>19833</v>
      </c>
      <c r="E7788" s="1" t="s">
        <v>66</v>
      </c>
      <c r="F7788" s="1" t="s">
        <v>285</v>
      </c>
      <c r="G7788" s="1" t="s">
        <v>286</v>
      </c>
    </row>
    <row r="7789" spans="1:7" x14ac:dyDescent="0.25">
      <c r="A7789" s="1">
        <v>28310022</v>
      </c>
      <c r="B7789" s="1" t="s">
        <v>19834</v>
      </c>
      <c r="C7789" s="1" t="s">
        <v>19835</v>
      </c>
      <c r="D7789" s="1" t="s">
        <v>19836</v>
      </c>
      <c r="E7789" s="1" t="s">
        <v>66</v>
      </c>
      <c r="F7789" s="1" t="s">
        <v>285</v>
      </c>
      <c r="G7789" s="1" t="s">
        <v>286</v>
      </c>
    </row>
    <row r="7790" spans="1:7" x14ac:dyDescent="0.25">
      <c r="A7790" s="1">
        <v>28310023</v>
      </c>
      <c r="B7790" s="1" t="s">
        <v>19837</v>
      </c>
      <c r="C7790" s="1" t="s">
        <v>19838</v>
      </c>
      <c r="D7790" s="1" t="s">
        <v>19839</v>
      </c>
      <c r="E7790" s="1" t="s">
        <v>66</v>
      </c>
      <c r="F7790" s="1" t="s">
        <v>285</v>
      </c>
      <c r="G7790" s="1" t="s">
        <v>286</v>
      </c>
    </row>
    <row r="7791" spans="1:7" x14ac:dyDescent="0.25">
      <c r="A7791" s="1">
        <v>28310027</v>
      </c>
      <c r="B7791" s="1" t="s">
        <v>19840</v>
      </c>
      <c r="C7791" s="1" t="s">
        <v>19841</v>
      </c>
      <c r="D7791" s="1" t="s">
        <v>19842</v>
      </c>
      <c r="E7791" s="1" t="s">
        <v>65</v>
      </c>
      <c r="F7791" s="1" t="s">
        <v>1396</v>
      </c>
      <c r="G7791" s="1" t="s">
        <v>1397</v>
      </c>
    </row>
    <row r="7792" spans="1:7" x14ac:dyDescent="0.25">
      <c r="A7792" s="1">
        <v>28310028</v>
      </c>
      <c r="B7792" s="1" t="s">
        <v>19843</v>
      </c>
      <c r="C7792" s="1" t="s">
        <v>19844</v>
      </c>
      <c r="D7792" s="1" t="s">
        <v>19845</v>
      </c>
      <c r="E7792" s="1" t="s">
        <v>66</v>
      </c>
      <c r="F7792" s="1" t="s">
        <v>285</v>
      </c>
      <c r="G7792" s="1" t="s">
        <v>286</v>
      </c>
    </row>
    <row r="7793" spans="1:7" x14ac:dyDescent="0.25">
      <c r="A7793" s="1">
        <v>28310029</v>
      </c>
      <c r="B7793" s="1" t="s">
        <v>18249</v>
      </c>
      <c r="C7793" s="1" t="s">
        <v>18250</v>
      </c>
      <c r="D7793" s="1" t="s">
        <v>18251</v>
      </c>
      <c r="E7793" s="1" t="s">
        <v>65</v>
      </c>
      <c r="F7793" s="1" t="s">
        <v>1396</v>
      </c>
      <c r="G7793" s="1" t="s">
        <v>1397</v>
      </c>
    </row>
    <row r="7794" spans="1:7" x14ac:dyDescent="0.25">
      <c r="A7794" s="1">
        <v>28310030</v>
      </c>
      <c r="B7794" s="1" t="s">
        <v>19846</v>
      </c>
      <c r="C7794" s="1" t="s">
        <v>19847</v>
      </c>
      <c r="D7794" s="1" t="s">
        <v>19848</v>
      </c>
      <c r="E7794" s="1" t="s">
        <v>66</v>
      </c>
      <c r="F7794" s="1" t="s">
        <v>285</v>
      </c>
      <c r="G7794" s="1" t="s">
        <v>286</v>
      </c>
    </row>
    <row r="7795" spans="1:7" x14ac:dyDescent="0.25">
      <c r="A7795" s="1">
        <v>28310032</v>
      </c>
      <c r="B7795" s="1" t="s">
        <v>18252</v>
      </c>
      <c r="C7795" s="1" t="s">
        <v>18253</v>
      </c>
      <c r="D7795" s="1" t="s">
        <v>18254</v>
      </c>
      <c r="E7795" s="1" t="s">
        <v>66</v>
      </c>
      <c r="F7795" s="1" t="s">
        <v>1396</v>
      </c>
      <c r="G7795" s="1" t="s">
        <v>1397</v>
      </c>
    </row>
    <row r="7796" spans="1:7" x14ac:dyDescent="0.25">
      <c r="A7796" s="1">
        <v>28310033</v>
      </c>
      <c r="B7796" s="1" t="s">
        <v>19849</v>
      </c>
      <c r="C7796" s="1" t="s">
        <v>19850</v>
      </c>
      <c r="D7796" s="1" t="s">
        <v>19851</v>
      </c>
      <c r="E7796" s="1" t="s">
        <v>66</v>
      </c>
      <c r="F7796" s="1" t="s">
        <v>1396</v>
      </c>
      <c r="G7796" s="1" t="s">
        <v>1397</v>
      </c>
    </row>
    <row r="7797" spans="1:7" x14ac:dyDescent="0.25">
      <c r="A7797" s="1">
        <v>28310035</v>
      </c>
      <c r="B7797" s="1" t="s">
        <v>19852</v>
      </c>
      <c r="C7797" s="1" t="s">
        <v>19853</v>
      </c>
      <c r="D7797" s="1" t="s">
        <v>19854</v>
      </c>
      <c r="E7797" s="1" t="s">
        <v>66</v>
      </c>
      <c r="F7797" s="1" t="s">
        <v>892</v>
      </c>
      <c r="G7797" s="1" t="s">
        <v>893</v>
      </c>
    </row>
    <row r="7798" spans="1:7" x14ac:dyDescent="0.25">
      <c r="A7798" s="1">
        <v>28310080</v>
      </c>
      <c r="B7798" s="1" t="s">
        <v>17486</v>
      </c>
      <c r="C7798" s="1" t="s">
        <v>17487</v>
      </c>
      <c r="D7798" s="1" t="s">
        <v>17488</v>
      </c>
      <c r="E7798" s="1" t="s">
        <v>65</v>
      </c>
      <c r="F7798" s="1" t="s">
        <v>1396</v>
      </c>
      <c r="G7798" s="1" t="s">
        <v>1397</v>
      </c>
    </row>
    <row r="7799" spans="1:7" x14ac:dyDescent="0.25">
      <c r="A7799" s="1">
        <v>28310081</v>
      </c>
      <c r="B7799" s="1" t="s">
        <v>17491</v>
      </c>
      <c r="C7799" s="1" t="s">
        <v>17492</v>
      </c>
      <c r="D7799" s="1" t="s">
        <v>17493</v>
      </c>
      <c r="E7799" s="1" t="s">
        <v>65</v>
      </c>
      <c r="F7799" s="1" t="s">
        <v>1396</v>
      </c>
      <c r="G7799" s="1" t="s">
        <v>1397</v>
      </c>
    </row>
    <row r="7800" spans="1:7" x14ac:dyDescent="0.25">
      <c r="A7800" s="1">
        <v>28310082</v>
      </c>
      <c r="B7800" s="1" t="s">
        <v>17494</v>
      </c>
      <c r="C7800" s="1" t="s">
        <v>17495</v>
      </c>
      <c r="D7800" s="1" t="s">
        <v>17496</v>
      </c>
      <c r="E7800" s="1" t="s">
        <v>65</v>
      </c>
      <c r="F7800" s="1" t="s">
        <v>1396</v>
      </c>
      <c r="G7800" s="1" t="s">
        <v>1397</v>
      </c>
    </row>
    <row r="7801" spans="1:7" x14ac:dyDescent="0.25">
      <c r="A7801" s="1">
        <v>28310083</v>
      </c>
      <c r="B7801" s="1" t="s">
        <v>17497</v>
      </c>
      <c r="C7801" s="1" t="s">
        <v>17498</v>
      </c>
      <c r="D7801" s="1" t="s">
        <v>17499</v>
      </c>
      <c r="E7801" s="1" t="s">
        <v>65</v>
      </c>
      <c r="F7801" s="1" t="s">
        <v>1396</v>
      </c>
      <c r="G7801" s="1" t="s">
        <v>1397</v>
      </c>
    </row>
    <row r="7802" spans="1:7" x14ac:dyDescent="0.25">
      <c r="A7802" s="1">
        <v>28310084</v>
      </c>
      <c r="B7802" s="1" t="s">
        <v>17500</v>
      </c>
      <c r="C7802" s="1" t="s">
        <v>17501</v>
      </c>
      <c r="D7802" s="1" t="s">
        <v>17502</v>
      </c>
      <c r="E7802" s="1" t="s">
        <v>65</v>
      </c>
      <c r="F7802" s="1" t="s">
        <v>1396</v>
      </c>
      <c r="G7802" s="1" t="s">
        <v>1397</v>
      </c>
    </row>
    <row r="7803" spans="1:7" x14ac:dyDescent="0.25">
      <c r="A7803" s="1">
        <v>28310085</v>
      </c>
      <c r="B7803" s="1" t="s">
        <v>17503</v>
      </c>
      <c r="C7803" s="1" t="s">
        <v>17504</v>
      </c>
      <c r="D7803" s="1" t="s">
        <v>17505</v>
      </c>
      <c r="E7803" s="1" t="s">
        <v>65</v>
      </c>
      <c r="F7803" s="1" t="s">
        <v>1396</v>
      </c>
      <c r="G7803" s="1" t="s">
        <v>1397</v>
      </c>
    </row>
    <row r="7804" spans="1:7" x14ac:dyDescent="0.25">
      <c r="A7804" s="1">
        <v>28310086</v>
      </c>
      <c r="B7804" s="1" t="s">
        <v>19855</v>
      </c>
      <c r="C7804" s="1" t="s">
        <v>19856</v>
      </c>
      <c r="D7804" s="1" t="s">
        <v>19857</v>
      </c>
      <c r="E7804" s="1" t="s">
        <v>66</v>
      </c>
      <c r="F7804" s="1" t="s">
        <v>1396</v>
      </c>
      <c r="G7804" s="1" t="s">
        <v>1397</v>
      </c>
    </row>
    <row r="7805" spans="1:7" x14ac:dyDescent="0.25">
      <c r="A7805" s="1">
        <v>28310087</v>
      </c>
      <c r="B7805" s="1" t="s">
        <v>19858</v>
      </c>
      <c r="C7805" s="1" t="s">
        <v>19859</v>
      </c>
      <c r="D7805" s="1" t="s">
        <v>19860</v>
      </c>
      <c r="E7805" s="1" t="s">
        <v>66</v>
      </c>
      <c r="F7805" s="1" t="s">
        <v>1396</v>
      </c>
      <c r="G7805" s="1" t="s">
        <v>1397</v>
      </c>
    </row>
    <row r="7806" spans="1:7" x14ac:dyDescent="0.25">
      <c r="A7806" s="1">
        <v>28310088</v>
      </c>
      <c r="B7806" s="1" t="s">
        <v>19861</v>
      </c>
      <c r="C7806" s="1" t="s">
        <v>19862</v>
      </c>
      <c r="D7806" s="1" t="s">
        <v>19863</v>
      </c>
      <c r="E7806" s="1" t="s">
        <v>66</v>
      </c>
      <c r="F7806" s="1" t="s">
        <v>1396</v>
      </c>
      <c r="G7806" s="1" t="s">
        <v>1397</v>
      </c>
    </row>
    <row r="7807" spans="1:7" x14ac:dyDescent="0.25">
      <c r="A7807" s="1">
        <v>28317000</v>
      </c>
      <c r="B7807" s="1" t="s">
        <v>19864</v>
      </c>
      <c r="C7807" s="1" t="s">
        <v>19865</v>
      </c>
      <c r="D7807" s="1" t="s">
        <v>19866</v>
      </c>
      <c r="E7807" s="1" t="s">
        <v>66</v>
      </c>
      <c r="F7807" s="1" t="s">
        <v>2286</v>
      </c>
      <c r="G7807" s="1" t="s">
        <v>2287</v>
      </c>
    </row>
    <row r="7808" spans="1:7" x14ac:dyDescent="0.25">
      <c r="A7808" s="1">
        <v>28317001</v>
      </c>
      <c r="B7808" s="1" t="s">
        <v>19867</v>
      </c>
      <c r="C7808" s="1" t="s">
        <v>19868</v>
      </c>
      <c r="D7808" s="1" t="s">
        <v>19869</v>
      </c>
      <c r="E7808" s="1" t="s">
        <v>66</v>
      </c>
      <c r="F7808" s="1" t="s">
        <v>957</v>
      </c>
      <c r="G7808" s="1" t="s">
        <v>958</v>
      </c>
    </row>
    <row r="7809" spans="1:7" x14ac:dyDescent="0.25">
      <c r="A7809" s="1">
        <v>28317002</v>
      </c>
      <c r="B7809" s="1" t="s">
        <v>19870</v>
      </c>
      <c r="C7809" s="1" t="s">
        <v>19871</v>
      </c>
      <c r="D7809" s="1" t="s">
        <v>19872</v>
      </c>
      <c r="E7809" s="1" t="s">
        <v>66</v>
      </c>
      <c r="F7809" s="1" t="s">
        <v>2286</v>
      </c>
      <c r="G7809" s="1" t="s">
        <v>2287</v>
      </c>
    </row>
    <row r="7810" spans="1:7" x14ac:dyDescent="0.25">
      <c r="A7810" s="1">
        <v>28317003</v>
      </c>
      <c r="B7810" s="1" t="s">
        <v>19873</v>
      </c>
      <c r="C7810" s="1" t="s">
        <v>19874</v>
      </c>
      <c r="D7810" s="1" t="s">
        <v>19875</v>
      </c>
      <c r="E7810" s="1" t="s">
        <v>66</v>
      </c>
      <c r="F7810" s="1" t="s">
        <v>2286</v>
      </c>
      <c r="G7810" s="1" t="s">
        <v>2287</v>
      </c>
    </row>
    <row r="7811" spans="1:7" x14ac:dyDescent="0.25">
      <c r="A7811" s="1">
        <v>28317006</v>
      </c>
      <c r="B7811" s="1" t="s">
        <v>19876</v>
      </c>
      <c r="C7811" s="1" t="s">
        <v>19877</v>
      </c>
      <c r="D7811" s="1" t="s">
        <v>19878</v>
      </c>
      <c r="E7811" s="1" t="s">
        <v>66</v>
      </c>
      <c r="F7811" s="1" t="s">
        <v>957</v>
      </c>
      <c r="G7811" s="1" t="s">
        <v>958</v>
      </c>
    </row>
    <row r="7812" spans="1:7" x14ac:dyDescent="0.25">
      <c r="A7812" s="1">
        <v>28317007</v>
      </c>
      <c r="B7812" s="1" t="s">
        <v>18264</v>
      </c>
      <c r="C7812" s="1" t="s">
        <v>18265</v>
      </c>
      <c r="D7812" s="1" t="s">
        <v>18266</v>
      </c>
      <c r="E7812" s="1" t="s">
        <v>66</v>
      </c>
      <c r="F7812" s="1" t="s">
        <v>957</v>
      </c>
      <c r="G7812" s="1" t="s">
        <v>958</v>
      </c>
    </row>
    <row r="7813" spans="1:7" x14ac:dyDescent="0.25">
      <c r="A7813" s="1">
        <v>28317008</v>
      </c>
      <c r="B7813" s="1" t="s">
        <v>19879</v>
      </c>
      <c r="C7813" s="1" t="s">
        <v>19880</v>
      </c>
      <c r="D7813" s="1" t="s">
        <v>19881</v>
      </c>
      <c r="E7813" s="1" t="s">
        <v>66</v>
      </c>
      <c r="F7813" s="1" t="s">
        <v>2286</v>
      </c>
      <c r="G7813" s="1" t="s">
        <v>2287</v>
      </c>
    </row>
    <row r="7814" spans="1:7" x14ac:dyDescent="0.25">
      <c r="A7814" s="1">
        <v>28317011</v>
      </c>
      <c r="B7814" s="1" t="s">
        <v>19882</v>
      </c>
      <c r="C7814" s="1" t="s">
        <v>19883</v>
      </c>
      <c r="D7814" s="1" t="s">
        <v>19884</v>
      </c>
      <c r="E7814" s="1" t="s">
        <v>66</v>
      </c>
      <c r="F7814" s="1" t="s">
        <v>2286</v>
      </c>
      <c r="G7814" s="1" t="s">
        <v>2287</v>
      </c>
    </row>
    <row r="7815" spans="1:7" x14ac:dyDescent="0.25">
      <c r="A7815" s="1">
        <v>28317012</v>
      </c>
      <c r="B7815" s="1" t="s">
        <v>19885</v>
      </c>
      <c r="C7815" s="1" t="s">
        <v>19886</v>
      </c>
      <c r="D7815" s="1" t="s">
        <v>19887</v>
      </c>
      <c r="E7815" s="1" t="s">
        <v>66</v>
      </c>
      <c r="F7815" s="1" t="s">
        <v>2286</v>
      </c>
      <c r="G7815" s="1" t="s">
        <v>2287</v>
      </c>
    </row>
    <row r="7816" spans="1:7" x14ac:dyDescent="0.25">
      <c r="A7816" s="1">
        <v>28317013</v>
      </c>
      <c r="B7816" s="1" t="s">
        <v>19888</v>
      </c>
      <c r="C7816" s="1" t="s">
        <v>19889</v>
      </c>
      <c r="D7816" s="1" t="s">
        <v>19890</v>
      </c>
      <c r="E7816" s="1" t="s">
        <v>66</v>
      </c>
      <c r="F7816" s="1" t="s">
        <v>2286</v>
      </c>
      <c r="G7816" s="1" t="s">
        <v>2287</v>
      </c>
    </row>
    <row r="7817" spans="1:7" x14ac:dyDescent="0.25">
      <c r="A7817" s="1">
        <v>28317014</v>
      </c>
      <c r="B7817" s="1" t="s">
        <v>19891</v>
      </c>
      <c r="C7817" s="1" t="s">
        <v>19892</v>
      </c>
      <c r="D7817" s="1" t="s">
        <v>19893</v>
      </c>
      <c r="E7817" s="1" t="s">
        <v>66</v>
      </c>
      <c r="F7817" s="1" t="s">
        <v>2286</v>
      </c>
      <c r="G7817" s="1" t="s">
        <v>2287</v>
      </c>
    </row>
    <row r="7818" spans="1:7" x14ac:dyDescent="0.25">
      <c r="A7818" s="1">
        <v>28317016</v>
      </c>
      <c r="B7818" s="1" t="s">
        <v>19894</v>
      </c>
      <c r="C7818" s="1" t="s">
        <v>19895</v>
      </c>
      <c r="D7818" s="1" t="s">
        <v>19896</v>
      </c>
      <c r="E7818" s="1" t="s">
        <v>66</v>
      </c>
      <c r="F7818" s="1" t="s">
        <v>2286</v>
      </c>
      <c r="G7818" s="1" t="s">
        <v>2287</v>
      </c>
    </row>
    <row r="7819" spans="1:7" x14ac:dyDescent="0.25">
      <c r="A7819" s="1">
        <v>28317017</v>
      </c>
      <c r="B7819" s="1" t="s">
        <v>19897</v>
      </c>
      <c r="C7819" s="1" t="s">
        <v>19898</v>
      </c>
      <c r="D7819" s="1" t="s">
        <v>19899</v>
      </c>
      <c r="E7819" s="1" t="s">
        <v>66</v>
      </c>
      <c r="F7819" s="1" t="s">
        <v>2286</v>
      </c>
      <c r="G7819" s="1" t="s">
        <v>2287</v>
      </c>
    </row>
    <row r="7820" spans="1:7" x14ac:dyDescent="0.25">
      <c r="A7820" s="1">
        <v>28317018</v>
      </c>
      <c r="B7820" s="1" t="s">
        <v>19900</v>
      </c>
      <c r="C7820" s="1" t="s">
        <v>19901</v>
      </c>
      <c r="D7820" s="1" t="s">
        <v>19902</v>
      </c>
      <c r="E7820" s="1" t="s">
        <v>66</v>
      </c>
      <c r="F7820" s="1" t="s">
        <v>957</v>
      </c>
      <c r="G7820" s="1" t="s">
        <v>958</v>
      </c>
    </row>
    <row r="7821" spans="1:7" x14ac:dyDescent="0.25">
      <c r="A7821" s="1">
        <v>28317019</v>
      </c>
      <c r="B7821" s="1" t="s">
        <v>19903</v>
      </c>
      <c r="C7821" s="1" t="s">
        <v>19904</v>
      </c>
      <c r="D7821" s="1" t="s">
        <v>19905</v>
      </c>
      <c r="E7821" s="1" t="s">
        <v>66</v>
      </c>
      <c r="F7821" s="1" t="s">
        <v>892</v>
      </c>
      <c r="G7821" s="1" t="s">
        <v>893</v>
      </c>
    </row>
    <row r="7822" spans="1:7" x14ac:dyDescent="0.25">
      <c r="A7822" s="1">
        <v>28317020</v>
      </c>
      <c r="B7822" s="1" t="s">
        <v>19906</v>
      </c>
      <c r="C7822" s="1" t="s">
        <v>19907</v>
      </c>
      <c r="D7822" s="1" t="s">
        <v>19908</v>
      </c>
      <c r="E7822" s="1" t="s">
        <v>65</v>
      </c>
      <c r="F7822" s="1" t="s">
        <v>1396</v>
      </c>
      <c r="G7822" s="1" t="s">
        <v>1397</v>
      </c>
    </row>
    <row r="7823" spans="1:7" x14ac:dyDescent="0.25">
      <c r="A7823" s="1">
        <v>28317021</v>
      </c>
      <c r="B7823" s="1" t="s">
        <v>19909</v>
      </c>
      <c r="C7823" s="1" t="s">
        <v>19910</v>
      </c>
      <c r="D7823" s="1" t="s">
        <v>19911</v>
      </c>
      <c r="E7823" s="1" t="s">
        <v>66</v>
      </c>
      <c r="F7823" s="1" t="s">
        <v>957</v>
      </c>
      <c r="G7823" s="1" t="s">
        <v>958</v>
      </c>
    </row>
    <row r="7824" spans="1:7" x14ac:dyDescent="0.25">
      <c r="A7824" s="1">
        <v>28317022</v>
      </c>
      <c r="B7824" s="1" t="s">
        <v>18270</v>
      </c>
      <c r="C7824" s="1" t="s">
        <v>18271</v>
      </c>
      <c r="D7824" s="1" t="s">
        <v>18272</v>
      </c>
      <c r="E7824" s="1" t="s">
        <v>66</v>
      </c>
      <c r="F7824" s="1" t="s">
        <v>2286</v>
      </c>
      <c r="G7824" s="1" t="s">
        <v>2287</v>
      </c>
    </row>
    <row r="7825" spans="1:7" x14ac:dyDescent="0.25">
      <c r="A7825" s="1">
        <v>28317023</v>
      </c>
      <c r="B7825" s="1" t="s">
        <v>19912</v>
      </c>
      <c r="C7825" s="1" t="s">
        <v>19913</v>
      </c>
      <c r="D7825" s="1" t="s">
        <v>19914</v>
      </c>
      <c r="E7825" s="1" t="s">
        <v>66</v>
      </c>
      <c r="F7825" s="1" t="s">
        <v>2286</v>
      </c>
      <c r="G7825" s="1" t="s">
        <v>2287</v>
      </c>
    </row>
    <row r="7826" spans="1:7" x14ac:dyDescent="0.25">
      <c r="A7826" s="1">
        <v>28317024</v>
      </c>
      <c r="B7826" s="1" t="s">
        <v>19915</v>
      </c>
      <c r="C7826" s="1" t="s">
        <v>19916</v>
      </c>
      <c r="D7826" s="1" t="s">
        <v>19917</v>
      </c>
      <c r="E7826" s="1" t="s">
        <v>66</v>
      </c>
      <c r="F7826" s="1" t="s">
        <v>2286</v>
      </c>
      <c r="G7826" s="1" t="s">
        <v>2287</v>
      </c>
    </row>
    <row r="7827" spans="1:7" x14ac:dyDescent="0.25">
      <c r="A7827" s="1">
        <v>28317025</v>
      </c>
      <c r="B7827" s="1" t="s">
        <v>19918</v>
      </c>
      <c r="C7827" s="1" t="s">
        <v>19919</v>
      </c>
      <c r="D7827" s="1" t="s">
        <v>19920</v>
      </c>
      <c r="E7827" s="1" t="s">
        <v>66</v>
      </c>
      <c r="F7827" s="1" t="s">
        <v>2286</v>
      </c>
      <c r="G7827" s="1" t="s">
        <v>2287</v>
      </c>
    </row>
    <row r="7828" spans="1:7" x14ac:dyDescent="0.25">
      <c r="A7828" s="1">
        <v>28317026</v>
      </c>
      <c r="B7828" s="1" t="s">
        <v>19921</v>
      </c>
      <c r="C7828" s="1" t="s">
        <v>19922</v>
      </c>
      <c r="D7828" s="1" t="s">
        <v>19923</v>
      </c>
      <c r="E7828" s="1" t="s">
        <v>66</v>
      </c>
      <c r="F7828" s="1" t="s">
        <v>2286</v>
      </c>
      <c r="G7828" s="1" t="s">
        <v>2287</v>
      </c>
    </row>
    <row r="7829" spans="1:7" x14ac:dyDescent="0.25">
      <c r="A7829" s="1">
        <v>28317027</v>
      </c>
      <c r="B7829" s="1" t="s">
        <v>19924</v>
      </c>
      <c r="C7829" s="1" t="s">
        <v>19925</v>
      </c>
      <c r="D7829" s="1" t="s">
        <v>19926</v>
      </c>
      <c r="E7829" s="1" t="s">
        <v>66</v>
      </c>
      <c r="F7829" s="1" t="s">
        <v>957</v>
      </c>
      <c r="G7829" s="1" t="s">
        <v>958</v>
      </c>
    </row>
    <row r="7830" spans="1:7" x14ac:dyDescent="0.25">
      <c r="A7830" s="1">
        <v>28317028</v>
      </c>
      <c r="B7830" s="1" t="s">
        <v>19927</v>
      </c>
      <c r="C7830" s="1" t="s">
        <v>19928</v>
      </c>
      <c r="D7830" s="1" t="s">
        <v>19929</v>
      </c>
      <c r="E7830" s="1" t="s">
        <v>66</v>
      </c>
      <c r="F7830" s="1" t="s">
        <v>957</v>
      </c>
      <c r="G7830" s="1" t="s">
        <v>958</v>
      </c>
    </row>
    <row r="7831" spans="1:7" x14ac:dyDescent="0.25">
      <c r="A7831" s="1">
        <v>28317029</v>
      </c>
      <c r="B7831" s="1" t="s">
        <v>18276</v>
      </c>
      <c r="C7831" s="1" t="s">
        <v>18277</v>
      </c>
      <c r="D7831" s="1" t="s">
        <v>18278</v>
      </c>
      <c r="E7831" s="1" t="s">
        <v>66</v>
      </c>
      <c r="F7831" s="1" t="s">
        <v>2286</v>
      </c>
      <c r="G7831" s="1" t="s">
        <v>2287</v>
      </c>
    </row>
    <row r="7832" spans="1:7" x14ac:dyDescent="0.25">
      <c r="A7832" s="1">
        <v>28317030</v>
      </c>
      <c r="B7832" s="1" t="s">
        <v>19930</v>
      </c>
      <c r="C7832" s="1" t="s">
        <v>19931</v>
      </c>
      <c r="D7832" s="1" t="s">
        <v>19932</v>
      </c>
      <c r="E7832" s="1" t="s">
        <v>66</v>
      </c>
      <c r="F7832" s="1" t="s">
        <v>957</v>
      </c>
      <c r="G7832" s="1" t="s">
        <v>958</v>
      </c>
    </row>
    <row r="7833" spans="1:7" x14ac:dyDescent="0.25">
      <c r="A7833" s="1">
        <v>28317031</v>
      </c>
      <c r="B7833" s="1" t="s">
        <v>9363</v>
      </c>
      <c r="C7833" s="1" t="s">
        <v>9364</v>
      </c>
      <c r="D7833" s="1" t="s">
        <v>9365</v>
      </c>
      <c r="E7833" s="1" t="s">
        <v>65</v>
      </c>
      <c r="F7833" s="1" t="s">
        <v>1396</v>
      </c>
      <c r="G7833" s="1" t="s">
        <v>1397</v>
      </c>
    </row>
    <row r="7834" spans="1:7" x14ac:dyDescent="0.25">
      <c r="A7834" s="1">
        <v>28317032</v>
      </c>
      <c r="B7834" s="1" t="s">
        <v>19933</v>
      </c>
      <c r="C7834" s="1" t="s">
        <v>19934</v>
      </c>
      <c r="D7834" s="1" t="s">
        <v>19935</v>
      </c>
      <c r="E7834" s="1" t="s">
        <v>66</v>
      </c>
      <c r="F7834" s="1" t="s">
        <v>1396</v>
      </c>
      <c r="G7834" s="1" t="s">
        <v>1397</v>
      </c>
    </row>
    <row r="7835" spans="1:7" x14ac:dyDescent="0.25">
      <c r="A7835" s="1">
        <v>28320004</v>
      </c>
      <c r="B7835" s="1" t="s">
        <v>18300</v>
      </c>
      <c r="C7835" s="1" t="s">
        <v>18301</v>
      </c>
      <c r="D7835" s="1" t="s">
        <v>18302</v>
      </c>
      <c r="E7835" s="1" t="s">
        <v>65</v>
      </c>
      <c r="F7835" s="1" t="s">
        <v>9395</v>
      </c>
      <c r="G7835" s="1" t="s">
        <v>9396</v>
      </c>
    </row>
    <row r="7836" spans="1:7" x14ac:dyDescent="0.25">
      <c r="A7836" s="1">
        <v>28320005</v>
      </c>
      <c r="B7836" s="1" t="s">
        <v>19306</v>
      </c>
      <c r="C7836" s="1" t="s">
        <v>19307</v>
      </c>
      <c r="D7836" s="1" t="s">
        <v>19308</v>
      </c>
      <c r="E7836" s="1" t="s">
        <v>65</v>
      </c>
      <c r="F7836" s="1" t="s">
        <v>9395</v>
      </c>
      <c r="G7836" s="1" t="s">
        <v>9396</v>
      </c>
    </row>
    <row r="7837" spans="1:7" x14ac:dyDescent="0.25">
      <c r="A7837" s="1">
        <v>28320011</v>
      </c>
      <c r="B7837" s="1" t="s">
        <v>14094</v>
      </c>
      <c r="C7837" s="1" t="s">
        <v>14095</v>
      </c>
      <c r="D7837" s="1" t="s">
        <v>14096</v>
      </c>
      <c r="E7837" s="1" t="s">
        <v>65</v>
      </c>
      <c r="F7837" s="1" t="s">
        <v>9395</v>
      </c>
      <c r="G7837" s="1" t="s">
        <v>9396</v>
      </c>
    </row>
    <row r="7838" spans="1:7" x14ac:dyDescent="0.25">
      <c r="A7838" s="1">
        <v>28320015</v>
      </c>
      <c r="B7838" s="1" t="s">
        <v>19936</v>
      </c>
      <c r="C7838" s="1" t="s">
        <v>19937</v>
      </c>
      <c r="D7838" s="1" t="s">
        <v>19938</v>
      </c>
      <c r="E7838" s="1" t="s">
        <v>65</v>
      </c>
      <c r="F7838" s="1" t="s">
        <v>9395</v>
      </c>
      <c r="G7838" s="1" t="s">
        <v>9396</v>
      </c>
    </row>
    <row r="7839" spans="1:7" x14ac:dyDescent="0.25">
      <c r="A7839" s="1">
        <v>28320018</v>
      </c>
      <c r="B7839" s="1" t="s">
        <v>19939</v>
      </c>
      <c r="C7839" s="1" t="s">
        <v>19940</v>
      </c>
      <c r="D7839" s="1" t="s">
        <v>19941</v>
      </c>
      <c r="E7839" s="1" t="s">
        <v>66</v>
      </c>
      <c r="F7839" s="1" t="s">
        <v>12154</v>
      </c>
      <c r="G7839" s="1" t="s">
        <v>12155</v>
      </c>
    </row>
    <row r="7840" spans="1:7" x14ac:dyDescent="0.25">
      <c r="A7840" s="1">
        <v>28320019</v>
      </c>
      <c r="B7840" s="1" t="s">
        <v>18285</v>
      </c>
      <c r="C7840" s="1" t="s">
        <v>18286</v>
      </c>
      <c r="D7840" s="1" t="s">
        <v>18287</v>
      </c>
      <c r="E7840" s="1" t="s">
        <v>65</v>
      </c>
      <c r="F7840" s="1" t="s">
        <v>9395</v>
      </c>
      <c r="G7840" s="1" t="s">
        <v>9396</v>
      </c>
    </row>
    <row r="7841" spans="1:7" x14ac:dyDescent="0.25">
      <c r="A7841" s="1">
        <v>28320020</v>
      </c>
      <c r="B7841" s="1" t="s">
        <v>18282</v>
      </c>
      <c r="C7841" s="1" t="s">
        <v>18283</v>
      </c>
      <c r="D7841" s="1" t="s">
        <v>18284</v>
      </c>
      <c r="E7841" s="1" t="s">
        <v>65</v>
      </c>
      <c r="F7841" s="1" t="s">
        <v>9395</v>
      </c>
      <c r="G7841" s="1" t="s">
        <v>9396</v>
      </c>
    </row>
    <row r="7842" spans="1:7" x14ac:dyDescent="0.25">
      <c r="A7842" s="1">
        <v>28320021</v>
      </c>
      <c r="B7842" s="1" t="s">
        <v>18279</v>
      </c>
      <c r="C7842" s="1" t="s">
        <v>18280</v>
      </c>
      <c r="D7842" s="1" t="s">
        <v>18281</v>
      </c>
      <c r="E7842" s="1" t="s">
        <v>65</v>
      </c>
      <c r="F7842" s="1" t="s">
        <v>9395</v>
      </c>
      <c r="G7842" s="1" t="s">
        <v>9396</v>
      </c>
    </row>
    <row r="7843" spans="1:7" x14ac:dyDescent="0.25">
      <c r="A7843" s="1">
        <v>28320022</v>
      </c>
      <c r="B7843" s="1" t="s">
        <v>19942</v>
      </c>
      <c r="C7843" s="1" t="s">
        <v>19943</v>
      </c>
      <c r="D7843" s="1" t="s">
        <v>19944</v>
      </c>
      <c r="E7843" s="1" t="s">
        <v>66</v>
      </c>
      <c r="F7843" s="1" t="s">
        <v>12154</v>
      </c>
      <c r="G7843" s="1" t="s">
        <v>12155</v>
      </c>
    </row>
    <row r="7844" spans="1:7" x14ac:dyDescent="0.25">
      <c r="A7844" s="1">
        <v>28320023</v>
      </c>
      <c r="B7844" s="1" t="s">
        <v>19945</v>
      </c>
      <c r="C7844" s="1" t="s">
        <v>19946</v>
      </c>
      <c r="D7844" s="1" t="s">
        <v>19947</v>
      </c>
      <c r="E7844" s="1" t="s">
        <v>66</v>
      </c>
      <c r="F7844" s="1" t="s">
        <v>12154</v>
      </c>
      <c r="G7844" s="1" t="s">
        <v>12155</v>
      </c>
    </row>
    <row r="7845" spans="1:7" x14ac:dyDescent="0.25">
      <c r="A7845" s="1">
        <v>28320024</v>
      </c>
      <c r="B7845" s="1" t="s">
        <v>18291</v>
      </c>
      <c r="C7845" s="1" t="s">
        <v>18292</v>
      </c>
      <c r="D7845" s="1" t="s">
        <v>18293</v>
      </c>
      <c r="E7845" s="1" t="s">
        <v>66</v>
      </c>
      <c r="F7845" s="1" t="s">
        <v>12154</v>
      </c>
      <c r="G7845" s="1" t="s">
        <v>12155</v>
      </c>
    </row>
    <row r="7846" spans="1:7" x14ac:dyDescent="0.25">
      <c r="A7846" s="1">
        <v>28320025</v>
      </c>
      <c r="B7846" s="1" t="s">
        <v>19948</v>
      </c>
      <c r="C7846" s="1" t="s">
        <v>19949</v>
      </c>
      <c r="D7846" s="1" t="s">
        <v>19950</v>
      </c>
      <c r="E7846" s="1" t="s">
        <v>66</v>
      </c>
      <c r="F7846" s="1" t="s">
        <v>12154</v>
      </c>
      <c r="G7846" s="1" t="s">
        <v>12155</v>
      </c>
    </row>
    <row r="7847" spans="1:7" x14ac:dyDescent="0.25">
      <c r="A7847" s="1">
        <v>28320028</v>
      </c>
      <c r="B7847" s="1" t="s">
        <v>19942</v>
      </c>
      <c r="C7847" s="1" t="s">
        <v>19943</v>
      </c>
      <c r="D7847" s="1" t="s">
        <v>19944</v>
      </c>
      <c r="E7847" s="1" t="s">
        <v>65</v>
      </c>
      <c r="F7847" s="1" t="s">
        <v>9395</v>
      </c>
      <c r="G7847" s="1" t="s">
        <v>9396</v>
      </c>
    </row>
    <row r="7848" spans="1:7" x14ac:dyDescent="0.25">
      <c r="A7848" s="1">
        <v>28320033</v>
      </c>
      <c r="B7848" s="1" t="s">
        <v>19951</v>
      </c>
      <c r="C7848" s="1" t="s">
        <v>19952</v>
      </c>
      <c r="D7848" s="1" t="s">
        <v>19953</v>
      </c>
      <c r="E7848" s="1" t="s">
        <v>66</v>
      </c>
      <c r="F7848" s="1" t="s">
        <v>12154</v>
      </c>
      <c r="G7848" s="1" t="s">
        <v>12155</v>
      </c>
    </row>
    <row r="7849" spans="1:7" x14ac:dyDescent="0.25">
      <c r="A7849" s="1">
        <v>28320034</v>
      </c>
      <c r="B7849" s="1" t="s">
        <v>14094</v>
      </c>
      <c r="C7849" s="1" t="s">
        <v>14095</v>
      </c>
      <c r="D7849" s="1" t="s">
        <v>14096</v>
      </c>
      <c r="E7849" s="1" t="s">
        <v>66</v>
      </c>
      <c r="F7849" s="1" t="s">
        <v>12154</v>
      </c>
      <c r="G7849" s="1" t="s">
        <v>12155</v>
      </c>
    </row>
    <row r="7850" spans="1:7" x14ac:dyDescent="0.25">
      <c r="A7850" s="1">
        <v>28320035</v>
      </c>
      <c r="B7850" s="1" t="s">
        <v>19954</v>
      </c>
      <c r="C7850" s="1" t="s">
        <v>19955</v>
      </c>
      <c r="D7850" s="1" t="s">
        <v>19956</v>
      </c>
      <c r="E7850" s="1" t="s">
        <v>66</v>
      </c>
      <c r="F7850" s="1" t="s">
        <v>12154</v>
      </c>
      <c r="G7850" s="1" t="s">
        <v>12155</v>
      </c>
    </row>
    <row r="7851" spans="1:7" x14ac:dyDescent="0.25">
      <c r="A7851" s="1">
        <v>28320036</v>
      </c>
      <c r="B7851" s="1" t="s">
        <v>17536</v>
      </c>
      <c r="C7851" s="1" t="s">
        <v>17537</v>
      </c>
      <c r="D7851" s="1" t="s">
        <v>17538</v>
      </c>
      <c r="E7851" s="1" t="s">
        <v>66</v>
      </c>
      <c r="F7851" s="1" t="s">
        <v>12154</v>
      </c>
      <c r="G7851" s="1" t="s">
        <v>12155</v>
      </c>
    </row>
    <row r="7852" spans="1:7" x14ac:dyDescent="0.25">
      <c r="A7852" s="1">
        <v>28320038</v>
      </c>
      <c r="B7852" s="1" t="s">
        <v>19957</v>
      </c>
      <c r="C7852" s="1" t="s">
        <v>19958</v>
      </c>
      <c r="D7852" s="1" t="s">
        <v>19959</v>
      </c>
      <c r="E7852" s="1" t="s">
        <v>66</v>
      </c>
      <c r="F7852" s="1" t="s">
        <v>12154</v>
      </c>
      <c r="G7852" s="1" t="s">
        <v>12155</v>
      </c>
    </row>
    <row r="7853" spans="1:7" x14ac:dyDescent="0.25">
      <c r="A7853" s="1">
        <v>28320040</v>
      </c>
      <c r="B7853" s="1" t="s">
        <v>9476</v>
      </c>
      <c r="C7853" s="1" t="s">
        <v>9477</v>
      </c>
      <c r="D7853" s="1" t="s">
        <v>9478</v>
      </c>
      <c r="E7853" s="1" t="s">
        <v>65</v>
      </c>
      <c r="F7853" s="1" t="s">
        <v>9395</v>
      </c>
      <c r="G7853" s="1" t="s">
        <v>9396</v>
      </c>
    </row>
    <row r="7854" spans="1:7" x14ac:dyDescent="0.25">
      <c r="A7854" s="1">
        <v>28320041</v>
      </c>
      <c r="B7854" s="1" t="s">
        <v>17518</v>
      </c>
      <c r="C7854" s="1" t="s">
        <v>17519</v>
      </c>
      <c r="D7854" s="1" t="s">
        <v>17520</v>
      </c>
      <c r="E7854" s="1" t="s">
        <v>66</v>
      </c>
      <c r="F7854" s="1" t="s">
        <v>9395</v>
      </c>
      <c r="G7854" s="1" t="s">
        <v>9396</v>
      </c>
    </row>
    <row r="7855" spans="1:7" x14ac:dyDescent="0.25">
      <c r="A7855" s="1">
        <v>28320042</v>
      </c>
      <c r="B7855" s="1" t="s">
        <v>19948</v>
      </c>
      <c r="C7855" s="1" t="s">
        <v>19949</v>
      </c>
      <c r="D7855" s="1" t="s">
        <v>19950</v>
      </c>
      <c r="E7855" s="1" t="s">
        <v>66</v>
      </c>
      <c r="F7855" s="1" t="s">
        <v>9395</v>
      </c>
      <c r="G7855" s="1" t="s">
        <v>9396</v>
      </c>
    </row>
    <row r="7856" spans="1:7" x14ac:dyDescent="0.25">
      <c r="A7856" s="1">
        <v>28333003</v>
      </c>
      <c r="B7856" s="1" t="s">
        <v>19960</v>
      </c>
      <c r="C7856" s="1" t="s">
        <v>19961</v>
      </c>
      <c r="D7856" s="1" t="s">
        <v>19962</v>
      </c>
      <c r="E7856" s="1" t="s">
        <v>65</v>
      </c>
      <c r="F7856" s="1" t="s">
        <v>579</v>
      </c>
      <c r="G7856" s="1" t="s">
        <v>580</v>
      </c>
    </row>
    <row r="7857" spans="1:7" x14ac:dyDescent="0.25">
      <c r="A7857" s="1">
        <v>28333004</v>
      </c>
      <c r="B7857" s="1" t="s">
        <v>19963</v>
      </c>
      <c r="C7857" s="1" t="s">
        <v>19964</v>
      </c>
      <c r="D7857" s="1" t="s">
        <v>19965</v>
      </c>
      <c r="E7857" s="1" t="s">
        <v>65</v>
      </c>
      <c r="F7857" s="1" t="s">
        <v>579</v>
      </c>
      <c r="G7857" s="1" t="s">
        <v>580</v>
      </c>
    </row>
    <row r="7858" spans="1:7" x14ac:dyDescent="0.25">
      <c r="A7858" s="1">
        <v>28333005</v>
      </c>
      <c r="B7858" s="1" t="s">
        <v>19966</v>
      </c>
      <c r="C7858" s="1" t="s">
        <v>19967</v>
      </c>
      <c r="D7858" s="1" t="s">
        <v>19968</v>
      </c>
      <c r="E7858" s="1" t="s">
        <v>65</v>
      </c>
      <c r="F7858" s="1" t="s">
        <v>579</v>
      </c>
      <c r="G7858" s="1" t="s">
        <v>580</v>
      </c>
    </row>
    <row r="7859" spans="1:7" x14ac:dyDescent="0.25">
      <c r="A7859" s="1">
        <v>28333006</v>
      </c>
      <c r="B7859" s="1" t="s">
        <v>19969</v>
      </c>
      <c r="C7859" s="1" t="s">
        <v>19970</v>
      </c>
      <c r="D7859" s="1" t="s">
        <v>19971</v>
      </c>
      <c r="E7859" s="1" t="s">
        <v>65</v>
      </c>
      <c r="F7859" s="1" t="s">
        <v>579</v>
      </c>
      <c r="G7859" s="1" t="s">
        <v>580</v>
      </c>
    </row>
    <row r="7860" spans="1:7" x14ac:dyDescent="0.25">
      <c r="A7860" s="1">
        <v>28333007</v>
      </c>
      <c r="B7860" s="1" t="s">
        <v>19972</v>
      </c>
      <c r="C7860" s="1" t="s">
        <v>19973</v>
      </c>
      <c r="D7860" s="1" t="s">
        <v>19974</v>
      </c>
      <c r="E7860" s="1" t="s">
        <v>65</v>
      </c>
      <c r="F7860" s="1" t="s">
        <v>579</v>
      </c>
      <c r="G7860" s="1" t="s">
        <v>580</v>
      </c>
    </row>
    <row r="7861" spans="1:7" x14ac:dyDescent="0.25">
      <c r="A7861" s="1">
        <v>28333008</v>
      </c>
      <c r="B7861" s="1" t="s">
        <v>19975</v>
      </c>
      <c r="C7861" s="1" t="s">
        <v>19976</v>
      </c>
      <c r="D7861" s="1" t="s">
        <v>19977</v>
      </c>
      <c r="E7861" s="1" t="s">
        <v>65</v>
      </c>
      <c r="F7861" s="1" t="s">
        <v>579</v>
      </c>
      <c r="G7861" s="1" t="s">
        <v>580</v>
      </c>
    </row>
    <row r="7862" spans="1:7" x14ac:dyDescent="0.25">
      <c r="A7862" s="1">
        <v>28333009</v>
      </c>
      <c r="B7862" s="1" t="s">
        <v>19978</v>
      </c>
      <c r="C7862" s="1" t="s">
        <v>19979</v>
      </c>
      <c r="D7862" s="1" t="s">
        <v>19980</v>
      </c>
      <c r="E7862" s="1" t="s">
        <v>65</v>
      </c>
      <c r="F7862" s="1" t="s">
        <v>579</v>
      </c>
      <c r="G7862" s="1" t="s">
        <v>580</v>
      </c>
    </row>
    <row r="7863" spans="1:7" x14ac:dyDescent="0.25">
      <c r="A7863" s="1">
        <v>28333010</v>
      </c>
      <c r="B7863" s="1" t="s">
        <v>19981</v>
      </c>
      <c r="C7863" s="1" t="s">
        <v>19982</v>
      </c>
      <c r="D7863" s="1" t="s">
        <v>19983</v>
      </c>
      <c r="E7863" s="1" t="s">
        <v>65</v>
      </c>
      <c r="F7863" s="1" t="s">
        <v>579</v>
      </c>
      <c r="G7863" s="1" t="s">
        <v>580</v>
      </c>
    </row>
    <row r="7864" spans="1:7" x14ac:dyDescent="0.25">
      <c r="A7864" s="1">
        <v>28333011</v>
      </c>
      <c r="B7864" s="1" t="s">
        <v>19984</v>
      </c>
      <c r="C7864" s="1" t="s">
        <v>19985</v>
      </c>
      <c r="D7864" s="1" t="s">
        <v>19986</v>
      </c>
      <c r="E7864" s="1" t="s">
        <v>65</v>
      </c>
      <c r="F7864" s="1" t="s">
        <v>579</v>
      </c>
      <c r="G7864" s="1" t="s">
        <v>580</v>
      </c>
    </row>
    <row r="7865" spans="1:7" x14ac:dyDescent="0.25">
      <c r="A7865" s="1">
        <v>28333012</v>
      </c>
      <c r="B7865" s="1" t="s">
        <v>19987</v>
      </c>
      <c r="C7865" s="1" t="s">
        <v>19988</v>
      </c>
      <c r="D7865" s="1" t="s">
        <v>19989</v>
      </c>
      <c r="E7865" s="1" t="s">
        <v>65</v>
      </c>
      <c r="F7865" s="1" t="s">
        <v>579</v>
      </c>
      <c r="G7865" s="1" t="s">
        <v>580</v>
      </c>
    </row>
    <row r="7866" spans="1:7" x14ac:dyDescent="0.25">
      <c r="A7866" s="1">
        <v>28340000</v>
      </c>
      <c r="B7866" s="1" t="s">
        <v>19990</v>
      </c>
      <c r="C7866" s="1" t="s">
        <v>19991</v>
      </c>
      <c r="D7866" s="1" t="s">
        <v>19992</v>
      </c>
      <c r="E7866" s="1" t="s">
        <v>65</v>
      </c>
      <c r="F7866" s="1" t="s">
        <v>5709</v>
      </c>
      <c r="G7866" s="1" t="s">
        <v>5710</v>
      </c>
    </row>
    <row r="7867" spans="1:7" x14ac:dyDescent="0.25">
      <c r="A7867" s="1">
        <v>28340001</v>
      </c>
      <c r="B7867" s="1" t="s">
        <v>19993</v>
      </c>
      <c r="C7867" s="1" t="s">
        <v>19994</v>
      </c>
      <c r="D7867" s="1" t="s">
        <v>19995</v>
      </c>
      <c r="E7867" s="1" t="s">
        <v>65</v>
      </c>
      <c r="F7867" s="1" t="s">
        <v>5709</v>
      </c>
      <c r="G7867" s="1" t="s">
        <v>5710</v>
      </c>
    </row>
    <row r="7868" spans="1:7" x14ac:dyDescent="0.25">
      <c r="A7868" s="1">
        <v>28340002</v>
      </c>
      <c r="B7868" s="1" t="s">
        <v>19996</v>
      </c>
      <c r="C7868" s="1" t="s">
        <v>19997</v>
      </c>
      <c r="D7868" s="1" t="s">
        <v>19998</v>
      </c>
      <c r="E7868" s="1" t="s">
        <v>65</v>
      </c>
      <c r="F7868" s="1" t="s">
        <v>5709</v>
      </c>
      <c r="G7868" s="1" t="s">
        <v>5710</v>
      </c>
    </row>
    <row r="7869" spans="1:7" x14ac:dyDescent="0.25">
      <c r="A7869" s="1">
        <v>28340005</v>
      </c>
      <c r="B7869" s="1" t="s">
        <v>18341</v>
      </c>
      <c r="C7869" s="1" t="s">
        <v>18342</v>
      </c>
      <c r="D7869" s="1" t="s">
        <v>18343</v>
      </c>
      <c r="E7869" s="1" t="s">
        <v>66</v>
      </c>
      <c r="F7869" s="1" t="s">
        <v>17284</v>
      </c>
      <c r="G7869" s="1" t="s">
        <v>17285</v>
      </c>
    </row>
    <row r="7870" spans="1:7" x14ac:dyDescent="0.25">
      <c r="A7870" s="1">
        <v>28340009</v>
      </c>
      <c r="B7870" s="1" t="s">
        <v>19999</v>
      </c>
      <c r="C7870" s="1" t="s">
        <v>20000</v>
      </c>
      <c r="D7870" s="1" t="s">
        <v>20001</v>
      </c>
      <c r="E7870" s="1" t="s">
        <v>65</v>
      </c>
      <c r="F7870" s="1" t="s">
        <v>5709</v>
      </c>
      <c r="G7870" s="1" t="s">
        <v>5710</v>
      </c>
    </row>
    <row r="7871" spans="1:7" x14ac:dyDescent="0.25">
      <c r="A7871" s="1">
        <v>28340017</v>
      </c>
      <c r="B7871" s="1" t="s">
        <v>20002</v>
      </c>
      <c r="C7871" s="1" t="s">
        <v>20003</v>
      </c>
      <c r="D7871" s="1" t="s">
        <v>20004</v>
      </c>
      <c r="E7871" s="1" t="s">
        <v>65</v>
      </c>
      <c r="F7871" s="1" t="s">
        <v>5709</v>
      </c>
      <c r="G7871" s="1" t="s">
        <v>5710</v>
      </c>
    </row>
    <row r="7872" spans="1:7" x14ac:dyDescent="0.25">
      <c r="A7872" s="1">
        <v>28340023</v>
      </c>
      <c r="B7872" s="1" t="s">
        <v>20005</v>
      </c>
      <c r="C7872" s="1" t="s">
        <v>20006</v>
      </c>
      <c r="D7872" s="1" t="s">
        <v>20007</v>
      </c>
      <c r="E7872" s="1" t="s">
        <v>65</v>
      </c>
      <c r="F7872" s="1" t="s">
        <v>5709</v>
      </c>
      <c r="G7872" s="1" t="s">
        <v>5710</v>
      </c>
    </row>
    <row r="7873" spans="1:7" x14ac:dyDescent="0.25">
      <c r="A7873" s="1">
        <v>28340060</v>
      </c>
      <c r="B7873" s="1" t="s">
        <v>20008</v>
      </c>
      <c r="C7873" s="1" t="s">
        <v>20009</v>
      </c>
      <c r="D7873" s="1" t="s">
        <v>20010</v>
      </c>
      <c r="E7873" s="1" t="s">
        <v>65</v>
      </c>
      <c r="F7873" s="1" t="s">
        <v>5709</v>
      </c>
      <c r="G7873" s="1" t="s">
        <v>5710</v>
      </c>
    </row>
    <row r="7874" spans="1:7" x14ac:dyDescent="0.25">
      <c r="A7874" s="1">
        <v>28340061</v>
      </c>
      <c r="B7874" s="1" t="s">
        <v>20011</v>
      </c>
      <c r="C7874" s="1" t="s">
        <v>20012</v>
      </c>
      <c r="D7874" s="1" t="s">
        <v>20013</v>
      </c>
      <c r="E7874" s="1" t="s">
        <v>65</v>
      </c>
      <c r="F7874" s="1" t="s">
        <v>5709</v>
      </c>
      <c r="G7874" s="1" t="s">
        <v>5710</v>
      </c>
    </row>
    <row r="7875" spans="1:7" x14ac:dyDescent="0.25">
      <c r="A7875" s="1">
        <v>28340062</v>
      </c>
      <c r="B7875" s="1" t="s">
        <v>20014</v>
      </c>
      <c r="C7875" s="1" t="s">
        <v>20015</v>
      </c>
      <c r="D7875" s="1" t="s">
        <v>20016</v>
      </c>
      <c r="E7875" s="1" t="s">
        <v>65</v>
      </c>
      <c r="F7875" s="1" t="s">
        <v>5709</v>
      </c>
      <c r="G7875" s="1" t="s">
        <v>5710</v>
      </c>
    </row>
    <row r="7876" spans="1:7" x14ac:dyDescent="0.25">
      <c r="A7876" s="1">
        <v>28340063</v>
      </c>
      <c r="B7876" s="1" t="s">
        <v>20017</v>
      </c>
      <c r="C7876" s="1" t="s">
        <v>20018</v>
      </c>
      <c r="D7876" s="1" t="s">
        <v>20019</v>
      </c>
      <c r="E7876" s="1" t="s">
        <v>65</v>
      </c>
      <c r="F7876" s="1" t="s">
        <v>5709</v>
      </c>
      <c r="G7876" s="1" t="s">
        <v>5710</v>
      </c>
    </row>
    <row r="7877" spans="1:7" x14ac:dyDescent="0.25">
      <c r="A7877" s="1">
        <v>28340064</v>
      </c>
      <c r="B7877" s="1" t="s">
        <v>20020</v>
      </c>
      <c r="C7877" s="1" t="s">
        <v>20021</v>
      </c>
      <c r="D7877" s="1" t="s">
        <v>20022</v>
      </c>
      <c r="E7877" s="1" t="s">
        <v>65</v>
      </c>
      <c r="F7877" s="1" t="s">
        <v>5709</v>
      </c>
      <c r="G7877" s="1" t="s">
        <v>5710</v>
      </c>
    </row>
    <row r="7878" spans="1:7" x14ac:dyDescent="0.25">
      <c r="A7878" s="1">
        <v>28340065</v>
      </c>
      <c r="B7878" s="1" t="s">
        <v>20023</v>
      </c>
      <c r="C7878" s="1" t="s">
        <v>20024</v>
      </c>
      <c r="D7878" s="1" t="s">
        <v>20025</v>
      </c>
      <c r="E7878" s="1" t="s">
        <v>65</v>
      </c>
      <c r="F7878" s="1" t="s">
        <v>5709</v>
      </c>
      <c r="G7878" s="1" t="s">
        <v>5710</v>
      </c>
    </row>
    <row r="7879" spans="1:7" x14ac:dyDescent="0.25">
      <c r="A7879" s="1">
        <v>28342007</v>
      </c>
      <c r="B7879" s="1" t="s">
        <v>20026</v>
      </c>
      <c r="C7879" s="1" t="s">
        <v>20027</v>
      </c>
      <c r="D7879" s="1" t="s">
        <v>20028</v>
      </c>
      <c r="E7879" s="1" t="s">
        <v>66</v>
      </c>
      <c r="F7879" s="1" t="s">
        <v>11555</v>
      </c>
      <c r="G7879" s="1" t="s">
        <v>11556</v>
      </c>
    </row>
    <row r="7880" spans="1:7" x14ac:dyDescent="0.25">
      <c r="A7880" s="1">
        <v>28342008</v>
      </c>
      <c r="B7880" s="1" t="s">
        <v>20029</v>
      </c>
      <c r="C7880" s="1" t="s">
        <v>20030</v>
      </c>
      <c r="D7880" s="1" t="s">
        <v>20031</v>
      </c>
      <c r="E7880" s="1" t="s">
        <v>66</v>
      </c>
      <c r="F7880" s="1" t="s">
        <v>11555</v>
      </c>
      <c r="G7880" s="1" t="s">
        <v>11556</v>
      </c>
    </row>
    <row r="7881" spans="1:7" x14ac:dyDescent="0.25">
      <c r="A7881" s="1">
        <v>28342009</v>
      </c>
      <c r="B7881" s="1" t="s">
        <v>20032</v>
      </c>
      <c r="C7881" s="1" t="s">
        <v>20033</v>
      </c>
      <c r="D7881" s="1" t="s">
        <v>20034</v>
      </c>
      <c r="E7881" s="1" t="s">
        <v>66</v>
      </c>
      <c r="F7881" s="1" t="s">
        <v>11555</v>
      </c>
      <c r="G7881" s="1" t="s">
        <v>11556</v>
      </c>
    </row>
    <row r="7882" spans="1:7" x14ac:dyDescent="0.25">
      <c r="A7882" s="1">
        <v>28342010</v>
      </c>
      <c r="B7882" s="1" t="s">
        <v>20035</v>
      </c>
      <c r="C7882" s="1" t="s">
        <v>20036</v>
      </c>
      <c r="D7882" s="1" t="s">
        <v>20037</v>
      </c>
      <c r="E7882" s="1" t="s">
        <v>66</v>
      </c>
      <c r="F7882" s="1" t="s">
        <v>11555</v>
      </c>
      <c r="G7882" s="1" t="s">
        <v>11556</v>
      </c>
    </row>
    <row r="7883" spans="1:7" x14ac:dyDescent="0.25">
      <c r="A7883" s="1">
        <v>28342011</v>
      </c>
      <c r="B7883" s="1" t="s">
        <v>20038</v>
      </c>
      <c r="C7883" s="1" t="s">
        <v>20039</v>
      </c>
      <c r="D7883" s="1" t="s">
        <v>20040</v>
      </c>
      <c r="E7883" s="1" t="s">
        <v>66</v>
      </c>
      <c r="F7883" s="1" t="s">
        <v>11555</v>
      </c>
      <c r="G7883" s="1" t="s">
        <v>11556</v>
      </c>
    </row>
    <row r="7884" spans="1:7" x14ac:dyDescent="0.25">
      <c r="A7884" s="1">
        <v>28342012</v>
      </c>
      <c r="B7884" s="1" t="s">
        <v>20041</v>
      </c>
      <c r="C7884" s="1" t="s">
        <v>20042</v>
      </c>
      <c r="D7884" s="1" t="s">
        <v>20043</v>
      </c>
      <c r="E7884" s="1" t="s">
        <v>66</v>
      </c>
      <c r="F7884" s="1" t="s">
        <v>11555</v>
      </c>
      <c r="G7884" s="1" t="s">
        <v>11556</v>
      </c>
    </row>
    <row r="7885" spans="1:7" x14ac:dyDescent="0.25">
      <c r="A7885" s="1">
        <v>28350000</v>
      </c>
      <c r="B7885" s="1" t="s">
        <v>20044</v>
      </c>
      <c r="C7885" s="1" t="s">
        <v>20045</v>
      </c>
      <c r="D7885" s="1" t="s">
        <v>20046</v>
      </c>
      <c r="E7885" s="1" t="s">
        <v>65</v>
      </c>
      <c r="F7885" s="1" t="s">
        <v>590</v>
      </c>
      <c r="G7885" s="1" t="s">
        <v>591</v>
      </c>
    </row>
    <row r="7886" spans="1:7" x14ac:dyDescent="0.25">
      <c r="A7886" s="1">
        <v>28350001</v>
      </c>
      <c r="B7886" s="1" t="s">
        <v>20047</v>
      </c>
      <c r="C7886" s="1" t="s">
        <v>20048</v>
      </c>
      <c r="D7886" s="1" t="s">
        <v>20049</v>
      </c>
      <c r="E7886" s="1" t="s">
        <v>65</v>
      </c>
      <c r="F7886" s="1" t="s">
        <v>590</v>
      </c>
      <c r="G7886" s="1" t="s">
        <v>591</v>
      </c>
    </row>
    <row r="7887" spans="1:7" x14ac:dyDescent="0.25">
      <c r="A7887" s="1">
        <v>28350002</v>
      </c>
      <c r="B7887" s="1" t="s">
        <v>20050</v>
      </c>
      <c r="C7887" s="1" t="s">
        <v>20051</v>
      </c>
      <c r="D7887" s="1" t="s">
        <v>20052</v>
      </c>
      <c r="E7887" s="1" t="s">
        <v>65</v>
      </c>
      <c r="F7887" s="1" t="s">
        <v>590</v>
      </c>
      <c r="G7887" s="1" t="s">
        <v>591</v>
      </c>
    </row>
    <row r="7888" spans="1:7" x14ac:dyDescent="0.25">
      <c r="A7888" s="1">
        <v>28350008</v>
      </c>
      <c r="B7888" s="1" t="s">
        <v>20053</v>
      </c>
      <c r="C7888" s="1" t="s">
        <v>20054</v>
      </c>
      <c r="D7888" s="1" t="s">
        <v>20055</v>
      </c>
      <c r="E7888" s="1" t="s">
        <v>65</v>
      </c>
      <c r="F7888" s="1" t="s">
        <v>590</v>
      </c>
      <c r="G7888" s="1" t="s">
        <v>591</v>
      </c>
    </row>
    <row r="7889" spans="1:7" x14ac:dyDescent="0.25">
      <c r="A7889" s="1">
        <v>28350017</v>
      </c>
      <c r="B7889" s="1" t="s">
        <v>20056</v>
      </c>
      <c r="C7889" s="1" t="s">
        <v>20057</v>
      </c>
      <c r="D7889" s="1" t="s">
        <v>20058</v>
      </c>
      <c r="E7889" s="1" t="s">
        <v>65</v>
      </c>
      <c r="F7889" s="1" t="s">
        <v>590</v>
      </c>
      <c r="G7889" s="1" t="s">
        <v>591</v>
      </c>
    </row>
    <row r="7890" spans="1:7" x14ac:dyDescent="0.25">
      <c r="A7890" s="1">
        <v>28350018</v>
      </c>
      <c r="B7890" s="1" t="s">
        <v>20059</v>
      </c>
      <c r="C7890" s="1" t="s">
        <v>20060</v>
      </c>
      <c r="D7890" s="1" t="s">
        <v>20061</v>
      </c>
      <c r="E7890" s="1" t="s">
        <v>65</v>
      </c>
      <c r="F7890" s="1" t="s">
        <v>590</v>
      </c>
      <c r="G7890" s="1" t="s">
        <v>591</v>
      </c>
    </row>
    <row r="7891" spans="1:7" x14ac:dyDescent="0.25">
      <c r="A7891" s="1">
        <v>28350019</v>
      </c>
      <c r="B7891" s="1" t="s">
        <v>20062</v>
      </c>
      <c r="C7891" s="1" t="s">
        <v>20063</v>
      </c>
      <c r="D7891" s="1" t="s">
        <v>20064</v>
      </c>
      <c r="E7891" s="1" t="s">
        <v>65</v>
      </c>
      <c r="F7891" s="1" t="s">
        <v>590</v>
      </c>
      <c r="G7891" s="1" t="s">
        <v>591</v>
      </c>
    </row>
    <row r="7892" spans="1:7" x14ac:dyDescent="0.25">
      <c r="A7892" s="1">
        <v>28350020</v>
      </c>
      <c r="B7892" s="1" t="s">
        <v>20065</v>
      </c>
      <c r="C7892" s="1" t="s">
        <v>20066</v>
      </c>
      <c r="D7892" s="1" t="s">
        <v>20067</v>
      </c>
      <c r="E7892" s="1" t="s">
        <v>65</v>
      </c>
      <c r="F7892" s="1" t="s">
        <v>590</v>
      </c>
      <c r="G7892" s="1" t="s">
        <v>591</v>
      </c>
    </row>
    <row r="7893" spans="1:7" x14ac:dyDescent="0.25">
      <c r="A7893" s="1">
        <v>28350022</v>
      </c>
      <c r="B7893" s="1" t="s">
        <v>20068</v>
      </c>
      <c r="C7893" s="1" t="s">
        <v>20069</v>
      </c>
      <c r="D7893" s="1" t="s">
        <v>20070</v>
      </c>
      <c r="E7893" s="1" t="s">
        <v>65</v>
      </c>
      <c r="F7893" s="1" t="s">
        <v>590</v>
      </c>
      <c r="G7893" s="1" t="s">
        <v>591</v>
      </c>
    </row>
    <row r="7894" spans="1:7" x14ac:dyDescent="0.25">
      <c r="A7894" s="1">
        <v>28350028</v>
      </c>
      <c r="B7894" s="1" t="s">
        <v>20071</v>
      </c>
      <c r="C7894" s="1" t="s">
        <v>20072</v>
      </c>
      <c r="D7894" s="1" t="s">
        <v>20073</v>
      </c>
      <c r="E7894" s="1" t="s">
        <v>65</v>
      </c>
      <c r="F7894" s="1" t="s">
        <v>590</v>
      </c>
      <c r="G7894" s="1" t="s">
        <v>591</v>
      </c>
    </row>
    <row r="7895" spans="1:7" x14ac:dyDescent="0.25">
      <c r="A7895" s="1">
        <v>28352000</v>
      </c>
      <c r="B7895" s="1" t="s">
        <v>18409</v>
      </c>
      <c r="C7895" s="1" t="s">
        <v>18410</v>
      </c>
      <c r="D7895" s="1" t="s">
        <v>18411</v>
      </c>
      <c r="E7895" s="1" t="s">
        <v>65</v>
      </c>
      <c r="F7895" s="1" t="s">
        <v>2410</v>
      </c>
      <c r="G7895" s="1" t="s">
        <v>2411</v>
      </c>
    </row>
    <row r="7896" spans="1:7" x14ac:dyDescent="0.25">
      <c r="A7896" s="1">
        <v>28352001</v>
      </c>
      <c r="B7896" s="1" t="s">
        <v>18412</v>
      </c>
      <c r="C7896" s="1" t="s">
        <v>18413</v>
      </c>
      <c r="D7896" s="1" t="s">
        <v>18414</v>
      </c>
      <c r="E7896" s="1" t="s">
        <v>65</v>
      </c>
      <c r="F7896" s="1" t="s">
        <v>2410</v>
      </c>
      <c r="G7896" s="1" t="s">
        <v>2411</v>
      </c>
    </row>
    <row r="7897" spans="1:7" x14ac:dyDescent="0.25">
      <c r="A7897" s="1">
        <v>28352002</v>
      </c>
      <c r="B7897" s="1" t="s">
        <v>18415</v>
      </c>
      <c r="C7897" s="1" t="s">
        <v>18416</v>
      </c>
      <c r="D7897" s="1" t="s">
        <v>18417</v>
      </c>
      <c r="E7897" s="1" t="s">
        <v>65</v>
      </c>
      <c r="F7897" s="1" t="s">
        <v>2410</v>
      </c>
      <c r="G7897" s="1" t="s">
        <v>2411</v>
      </c>
    </row>
    <row r="7898" spans="1:7" x14ac:dyDescent="0.25">
      <c r="A7898" s="1">
        <v>28352003</v>
      </c>
      <c r="B7898" s="1" t="s">
        <v>18424</v>
      </c>
      <c r="C7898" s="1" t="s">
        <v>18425</v>
      </c>
      <c r="D7898" s="1" t="s">
        <v>18426</v>
      </c>
      <c r="E7898" s="1" t="s">
        <v>65</v>
      </c>
      <c r="F7898" s="1" t="s">
        <v>2410</v>
      </c>
      <c r="G7898" s="1" t="s">
        <v>2411</v>
      </c>
    </row>
    <row r="7899" spans="1:7" x14ac:dyDescent="0.25">
      <c r="A7899" s="1">
        <v>28352004</v>
      </c>
      <c r="B7899" s="1" t="s">
        <v>18418</v>
      </c>
      <c r="C7899" s="1" t="s">
        <v>18419</v>
      </c>
      <c r="D7899" s="1" t="s">
        <v>18420</v>
      </c>
      <c r="E7899" s="1" t="s">
        <v>65</v>
      </c>
      <c r="F7899" s="1" t="s">
        <v>2410</v>
      </c>
      <c r="G7899" s="1" t="s">
        <v>2411</v>
      </c>
    </row>
    <row r="7900" spans="1:7" x14ac:dyDescent="0.25">
      <c r="A7900" s="1">
        <v>28352005</v>
      </c>
      <c r="B7900" s="1" t="s">
        <v>18421</v>
      </c>
      <c r="C7900" s="1" t="s">
        <v>18422</v>
      </c>
      <c r="D7900" s="1" t="s">
        <v>18423</v>
      </c>
      <c r="E7900" s="1" t="s">
        <v>65</v>
      </c>
      <c r="F7900" s="1" t="s">
        <v>2410</v>
      </c>
      <c r="G7900" s="1" t="s">
        <v>2411</v>
      </c>
    </row>
    <row r="7901" spans="1:7" x14ac:dyDescent="0.25">
      <c r="A7901" s="1">
        <v>28370013</v>
      </c>
      <c r="B7901" s="1" t="s">
        <v>18448</v>
      </c>
      <c r="C7901" s="1" t="s">
        <v>18449</v>
      </c>
      <c r="D7901" s="1" t="s">
        <v>18450</v>
      </c>
      <c r="E7901" s="1" t="s">
        <v>66</v>
      </c>
      <c r="F7901" s="1" t="s">
        <v>1344</v>
      </c>
      <c r="G7901" s="1" t="s">
        <v>1345</v>
      </c>
    </row>
    <row r="7902" spans="1:7" x14ac:dyDescent="0.25">
      <c r="A7902" s="1">
        <v>28370014</v>
      </c>
      <c r="B7902" s="1" t="s">
        <v>18430</v>
      </c>
      <c r="C7902" s="1" t="s">
        <v>18431</v>
      </c>
      <c r="D7902" s="1" t="s">
        <v>18432</v>
      </c>
      <c r="E7902" s="1" t="s">
        <v>66</v>
      </c>
      <c r="F7902" s="1" t="s">
        <v>1344</v>
      </c>
      <c r="G7902" s="1" t="s">
        <v>1345</v>
      </c>
    </row>
    <row r="7903" spans="1:7" x14ac:dyDescent="0.25">
      <c r="A7903" s="1">
        <v>28370019</v>
      </c>
      <c r="B7903" s="1" t="s">
        <v>20074</v>
      </c>
      <c r="C7903" s="1" t="s">
        <v>20075</v>
      </c>
      <c r="D7903" s="1" t="s">
        <v>20076</v>
      </c>
      <c r="E7903" s="1" t="s">
        <v>65</v>
      </c>
      <c r="F7903" s="1" t="s">
        <v>2626</v>
      </c>
      <c r="G7903" s="1" t="s">
        <v>2627</v>
      </c>
    </row>
    <row r="7904" spans="1:7" x14ac:dyDescent="0.25">
      <c r="A7904" s="1">
        <v>28370022</v>
      </c>
      <c r="B7904" s="1" t="s">
        <v>20077</v>
      </c>
      <c r="C7904" s="1" t="s">
        <v>20078</v>
      </c>
      <c r="D7904" s="1" t="s">
        <v>20079</v>
      </c>
      <c r="E7904" s="1" t="s">
        <v>65</v>
      </c>
      <c r="F7904" s="1" t="s">
        <v>2626</v>
      </c>
      <c r="G7904" s="1" t="s">
        <v>2627</v>
      </c>
    </row>
    <row r="7905" spans="1:7" x14ac:dyDescent="0.25">
      <c r="A7905" s="1">
        <v>28370025</v>
      </c>
      <c r="B7905" s="1" t="s">
        <v>20080</v>
      </c>
      <c r="C7905" s="1" t="s">
        <v>20081</v>
      </c>
      <c r="D7905" s="1" t="s">
        <v>20082</v>
      </c>
      <c r="E7905" s="1" t="s">
        <v>65</v>
      </c>
      <c r="F7905" s="1" t="s">
        <v>2626</v>
      </c>
      <c r="G7905" s="1" t="s">
        <v>2627</v>
      </c>
    </row>
    <row r="7906" spans="1:7" x14ac:dyDescent="0.25">
      <c r="A7906" s="1">
        <v>28370028</v>
      </c>
      <c r="B7906" s="1" t="s">
        <v>20083</v>
      </c>
      <c r="C7906" s="1" t="s">
        <v>20084</v>
      </c>
      <c r="D7906" s="1" t="s">
        <v>20085</v>
      </c>
      <c r="E7906" s="1" t="s">
        <v>65</v>
      </c>
      <c r="F7906" s="1" t="s">
        <v>2626</v>
      </c>
      <c r="G7906" s="1" t="s">
        <v>2627</v>
      </c>
    </row>
    <row r="7907" spans="1:7" x14ac:dyDescent="0.25">
      <c r="A7907" s="1">
        <v>28370030</v>
      </c>
      <c r="B7907" s="1" t="s">
        <v>20086</v>
      </c>
      <c r="C7907" s="1" t="s">
        <v>20087</v>
      </c>
      <c r="D7907" s="1" t="s">
        <v>20088</v>
      </c>
      <c r="E7907" s="1" t="s">
        <v>65</v>
      </c>
      <c r="F7907" s="1" t="s">
        <v>2626</v>
      </c>
      <c r="G7907" s="1" t="s">
        <v>2627</v>
      </c>
    </row>
    <row r="7908" spans="1:7" x14ac:dyDescent="0.25">
      <c r="A7908" s="1">
        <v>28370031</v>
      </c>
      <c r="B7908" s="1" t="s">
        <v>20089</v>
      </c>
      <c r="C7908" s="1" t="s">
        <v>20090</v>
      </c>
      <c r="D7908" s="1" t="s">
        <v>20091</v>
      </c>
      <c r="E7908" s="1" t="s">
        <v>65</v>
      </c>
      <c r="F7908" s="1" t="s">
        <v>2626</v>
      </c>
      <c r="G7908" s="1" t="s">
        <v>2627</v>
      </c>
    </row>
    <row r="7909" spans="1:7" x14ac:dyDescent="0.25">
      <c r="A7909" s="1">
        <v>28370032</v>
      </c>
      <c r="B7909" s="1" t="s">
        <v>20092</v>
      </c>
      <c r="C7909" s="1" t="s">
        <v>20093</v>
      </c>
      <c r="D7909" s="1" t="s">
        <v>20094</v>
      </c>
      <c r="E7909" s="1" t="s">
        <v>65</v>
      </c>
      <c r="F7909" s="1" t="s">
        <v>2626</v>
      </c>
      <c r="G7909" s="1" t="s">
        <v>2627</v>
      </c>
    </row>
    <row r="7910" spans="1:7" x14ac:dyDescent="0.25">
      <c r="A7910" s="1">
        <v>28370033</v>
      </c>
      <c r="B7910" s="1" t="s">
        <v>20095</v>
      </c>
      <c r="C7910" s="1" t="s">
        <v>20096</v>
      </c>
      <c r="D7910" s="1" t="s">
        <v>20097</v>
      </c>
      <c r="E7910" s="1" t="s">
        <v>65</v>
      </c>
      <c r="F7910" s="1" t="s">
        <v>2626</v>
      </c>
      <c r="G7910" s="1" t="s">
        <v>2627</v>
      </c>
    </row>
    <row r="7911" spans="1:7" x14ac:dyDescent="0.25">
      <c r="A7911" s="1">
        <v>28370034</v>
      </c>
      <c r="B7911" s="1" t="s">
        <v>20098</v>
      </c>
      <c r="C7911" s="1" t="s">
        <v>20099</v>
      </c>
      <c r="D7911" s="1" t="s">
        <v>20100</v>
      </c>
      <c r="E7911" s="1" t="s">
        <v>65</v>
      </c>
      <c r="F7911" s="1" t="s">
        <v>2626</v>
      </c>
      <c r="G7911" s="1" t="s">
        <v>2627</v>
      </c>
    </row>
    <row r="7912" spans="1:7" x14ac:dyDescent="0.25">
      <c r="A7912" s="1">
        <v>28370035</v>
      </c>
      <c r="B7912" s="1" t="s">
        <v>20101</v>
      </c>
      <c r="C7912" s="1" t="s">
        <v>20102</v>
      </c>
      <c r="D7912" s="1" t="s">
        <v>20103</v>
      </c>
      <c r="E7912" s="1" t="s">
        <v>65</v>
      </c>
      <c r="F7912" s="1" t="s">
        <v>2626</v>
      </c>
      <c r="G7912" s="1" t="s">
        <v>2627</v>
      </c>
    </row>
    <row r="7913" spans="1:7" x14ac:dyDescent="0.25">
      <c r="A7913" s="1">
        <v>28370036</v>
      </c>
      <c r="B7913" s="1" t="s">
        <v>20086</v>
      </c>
      <c r="C7913" s="1" t="s">
        <v>20087</v>
      </c>
      <c r="D7913" s="1" t="s">
        <v>20088</v>
      </c>
      <c r="E7913" s="1" t="s">
        <v>66</v>
      </c>
      <c r="F7913" s="1" t="s">
        <v>19206</v>
      </c>
      <c r="G7913" s="1" t="s">
        <v>19207</v>
      </c>
    </row>
    <row r="7914" spans="1:7" x14ac:dyDescent="0.25">
      <c r="A7914" s="1">
        <v>28370045</v>
      </c>
      <c r="B7914" s="1" t="s">
        <v>20104</v>
      </c>
      <c r="C7914" s="1" t="s">
        <v>20105</v>
      </c>
      <c r="D7914" s="1" t="s">
        <v>20106</v>
      </c>
      <c r="E7914" s="1" t="s">
        <v>65</v>
      </c>
      <c r="F7914" s="1" t="s">
        <v>2626</v>
      </c>
      <c r="G7914" s="1" t="s">
        <v>2627</v>
      </c>
    </row>
    <row r="7915" spans="1:7" x14ac:dyDescent="0.25">
      <c r="A7915" s="1">
        <v>28370046</v>
      </c>
      <c r="B7915" s="1" t="s">
        <v>20107</v>
      </c>
      <c r="C7915" s="1" t="s">
        <v>20108</v>
      </c>
      <c r="D7915" s="1" t="s">
        <v>20109</v>
      </c>
      <c r="E7915" s="1" t="s">
        <v>65</v>
      </c>
      <c r="F7915" s="1" t="s">
        <v>2626</v>
      </c>
      <c r="G7915" s="1" t="s">
        <v>2627</v>
      </c>
    </row>
    <row r="7916" spans="1:7" x14ac:dyDescent="0.25">
      <c r="A7916" s="1">
        <v>28370049</v>
      </c>
      <c r="B7916" s="1" t="s">
        <v>9862</v>
      </c>
      <c r="C7916" s="1" t="s">
        <v>9863</v>
      </c>
      <c r="D7916" s="1" t="s">
        <v>9864</v>
      </c>
      <c r="E7916" s="1" t="s">
        <v>65</v>
      </c>
      <c r="F7916" s="1" t="s">
        <v>2626</v>
      </c>
      <c r="G7916" s="1" t="s">
        <v>2627</v>
      </c>
    </row>
    <row r="7917" spans="1:7" x14ac:dyDescent="0.25">
      <c r="A7917" s="1">
        <v>28370050</v>
      </c>
      <c r="B7917" s="1" t="s">
        <v>20110</v>
      </c>
      <c r="C7917" s="1" t="s">
        <v>20111</v>
      </c>
      <c r="D7917" s="1" t="s">
        <v>20112</v>
      </c>
      <c r="E7917" s="1" t="s">
        <v>65</v>
      </c>
      <c r="F7917" s="1" t="s">
        <v>2626</v>
      </c>
      <c r="G7917" s="1" t="s">
        <v>2627</v>
      </c>
    </row>
    <row r="7918" spans="1:7" x14ac:dyDescent="0.25">
      <c r="A7918" s="1">
        <v>28370051</v>
      </c>
      <c r="B7918" s="1" t="s">
        <v>20113</v>
      </c>
      <c r="C7918" s="1" t="s">
        <v>20114</v>
      </c>
      <c r="D7918" s="1" t="s">
        <v>20115</v>
      </c>
      <c r="E7918" s="1" t="s">
        <v>65</v>
      </c>
      <c r="F7918" s="1" t="s">
        <v>2626</v>
      </c>
      <c r="G7918" s="1" t="s">
        <v>2627</v>
      </c>
    </row>
    <row r="7919" spans="1:7" x14ac:dyDescent="0.25">
      <c r="A7919" s="1">
        <v>28370052</v>
      </c>
      <c r="B7919" s="1" t="s">
        <v>20116</v>
      </c>
      <c r="C7919" s="1" t="s">
        <v>20117</v>
      </c>
      <c r="D7919" s="1" t="s">
        <v>20118</v>
      </c>
      <c r="E7919" s="1" t="s">
        <v>65</v>
      </c>
      <c r="F7919" s="1" t="s">
        <v>2626</v>
      </c>
      <c r="G7919" s="1" t="s">
        <v>2627</v>
      </c>
    </row>
    <row r="7920" spans="1:7" x14ac:dyDescent="0.25">
      <c r="A7920" s="1">
        <v>28370053</v>
      </c>
      <c r="B7920" s="1" t="s">
        <v>20119</v>
      </c>
      <c r="C7920" s="1" t="s">
        <v>20120</v>
      </c>
      <c r="D7920" s="1" t="s">
        <v>20121</v>
      </c>
      <c r="E7920" s="1" t="s">
        <v>65</v>
      </c>
      <c r="F7920" s="1" t="s">
        <v>2626</v>
      </c>
      <c r="G7920" s="1" t="s">
        <v>2627</v>
      </c>
    </row>
    <row r="7921" spans="1:7" x14ac:dyDescent="0.25">
      <c r="A7921" s="1">
        <v>28370054</v>
      </c>
      <c r="B7921" s="1" t="s">
        <v>20122</v>
      </c>
      <c r="C7921" s="1" t="s">
        <v>20123</v>
      </c>
      <c r="D7921" s="1" t="s">
        <v>20124</v>
      </c>
      <c r="E7921" s="1" t="s">
        <v>65</v>
      </c>
      <c r="F7921" s="1" t="s">
        <v>2626</v>
      </c>
      <c r="G7921" s="1" t="s">
        <v>2627</v>
      </c>
    </row>
    <row r="7922" spans="1:7" x14ac:dyDescent="0.25">
      <c r="A7922" s="1">
        <v>28370055</v>
      </c>
      <c r="B7922" s="1" t="s">
        <v>20125</v>
      </c>
      <c r="C7922" s="1" t="s">
        <v>20126</v>
      </c>
      <c r="D7922" s="1" t="s">
        <v>20127</v>
      </c>
      <c r="E7922" s="1" t="s">
        <v>65</v>
      </c>
      <c r="F7922" s="1" t="s">
        <v>2626</v>
      </c>
      <c r="G7922" s="1" t="s">
        <v>2627</v>
      </c>
    </row>
    <row r="7923" spans="1:7" x14ac:dyDescent="0.25">
      <c r="A7923" s="1">
        <v>28370056</v>
      </c>
      <c r="B7923" s="1" t="s">
        <v>20128</v>
      </c>
      <c r="C7923" s="1" t="s">
        <v>20129</v>
      </c>
      <c r="D7923" s="1" t="s">
        <v>20130</v>
      </c>
      <c r="E7923" s="1" t="s">
        <v>65</v>
      </c>
      <c r="F7923" s="1" t="s">
        <v>12181</v>
      </c>
      <c r="G7923" s="1" t="s">
        <v>12182</v>
      </c>
    </row>
    <row r="7924" spans="1:7" x14ac:dyDescent="0.25">
      <c r="A7924" s="1">
        <v>28370057</v>
      </c>
      <c r="B7924" s="1" t="s">
        <v>20131</v>
      </c>
      <c r="C7924" s="1" t="s">
        <v>20132</v>
      </c>
      <c r="D7924" s="1" t="s">
        <v>20133</v>
      </c>
      <c r="E7924" s="1" t="s">
        <v>65</v>
      </c>
      <c r="F7924" s="1" t="s">
        <v>12181</v>
      </c>
      <c r="G7924" s="1" t="s">
        <v>12182</v>
      </c>
    </row>
    <row r="7925" spans="1:7" x14ac:dyDescent="0.25">
      <c r="A7925" s="1">
        <v>28370058</v>
      </c>
      <c r="B7925" s="1" t="s">
        <v>20134</v>
      </c>
      <c r="C7925" s="1" t="s">
        <v>20135</v>
      </c>
      <c r="D7925" s="1" t="s">
        <v>20136</v>
      </c>
      <c r="E7925" s="1" t="s">
        <v>65</v>
      </c>
      <c r="F7925" s="1" t="s">
        <v>12181</v>
      </c>
      <c r="G7925" s="1" t="s">
        <v>12182</v>
      </c>
    </row>
    <row r="7926" spans="1:7" x14ac:dyDescent="0.25">
      <c r="A7926" s="1">
        <v>28370059</v>
      </c>
      <c r="B7926" s="1" t="s">
        <v>20137</v>
      </c>
      <c r="C7926" s="1" t="s">
        <v>20138</v>
      </c>
      <c r="D7926" s="1" t="s">
        <v>20139</v>
      </c>
      <c r="E7926" s="1" t="s">
        <v>65</v>
      </c>
      <c r="F7926" s="1" t="s">
        <v>12181</v>
      </c>
      <c r="G7926" s="1" t="s">
        <v>12182</v>
      </c>
    </row>
    <row r="7927" spans="1:7" x14ac:dyDescent="0.25">
      <c r="A7927" s="1">
        <v>28370060</v>
      </c>
      <c r="B7927" s="1" t="s">
        <v>20140</v>
      </c>
      <c r="C7927" s="1" t="s">
        <v>20141</v>
      </c>
      <c r="D7927" s="1" t="s">
        <v>20142</v>
      </c>
      <c r="E7927" s="1" t="s">
        <v>65</v>
      </c>
      <c r="F7927" s="1" t="s">
        <v>12181</v>
      </c>
      <c r="G7927" s="1" t="s">
        <v>12182</v>
      </c>
    </row>
    <row r="7928" spans="1:7" x14ac:dyDescent="0.25">
      <c r="A7928" s="1">
        <v>28370063</v>
      </c>
      <c r="B7928" s="1" t="s">
        <v>20143</v>
      </c>
      <c r="C7928" s="1" t="s">
        <v>20144</v>
      </c>
      <c r="D7928" s="1" t="s">
        <v>20145</v>
      </c>
      <c r="E7928" s="1" t="s">
        <v>65</v>
      </c>
      <c r="F7928" s="1" t="s">
        <v>2626</v>
      </c>
      <c r="G7928" s="1" t="s">
        <v>2627</v>
      </c>
    </row>
    <row r="7929" spans="1:7" x14ac:dyDescent="0.25">
      <c r="A7929" s="1">
        <v>28370064</v>
      </c>
      <c r="B7929" s="1" t="s">
        <v>20146</v>
      </c>
      <c r="C7929" s="1" t="s">
        <v>20147</v>
      </c>
      <c r="D7929" s="1" t="s">
        <v>20148</v>
      </c>
      <c r="E7929" s="1" t="s">
        <v>65</v>
      </c>
      <c r="F7929" s="1" t="s">
        <v>2626</v>
      </c>
      <c r="G7929" s="1" t="s">
        <v>2627</v>
      </c>
    </row>
    <row r="7930" spans="1:7" x14ac:dyDescent="0.25">
      <c r="A7930" s="1">
        <v>28370066</v>
      </c>
      <c r="B7930" s="1" t="s">
        <v>20149</v>
      </c>
      <c r="C7930" s="1" t="s">
        <v>20150</v>
      </c>
      <c r="D7930" s="1" t="s">
        <v>20151</v>
      </c>
      <c r="E7930" s="1" t="s">
        <v>65</v>
      </c>
      <c r="F7930" s="1" t="s">
        <v>2626</v>
      </c>
      <c r="G7930" s="1" t="s">
        <v>2627</v>
      </c>
    </row>
    <row r="7931" spans="1:7" x14ac:dyDescent="0.25">
      <c r="A7931" s="1">
        <v>28370067</v>
      </c>
      <c r="B7931" s="1" t="s">
        <v>20152</v>
      </c>
      <c r="C7931" s="1" t="s">
        <v>20153</v>
      </c>
      <c r="D7931" s="1" t="s">
        <v>20154</v>
      </c>
      <c r="E7931" s="1" t="s">
        <v>65</v>
      </c>
      <c r="F7931" s="1" t="s">
        <v>2626</v>
      </c>
      <c r="G7931" s="1" t="s">
        <v>2627</v>
      </c>
    </row>
    <row r="7932" spans="1:7" x14ac:dyDescent="0.25">
      <c r="A7932" s="1">
        <v>28370068</v>
      </c>
      <c r="B7932" s="1" t="s">
        <v>20110</v>
      </c>
      <c r="C7932" s="1" t="s">
        <v>20111</v>
      </c>
      <c r="D7932" s="1" t="s">
        <v>20112</v>
      </c>
      <c r="E7932" s="1" t="s">
        <v>66</v>
      </c>
      <c r="F7932" s="1" t="s">
        <v>19206</v>
      </c>
      <c r="G7932" s="1" t="s">
        <v>19207</v>
      </c>
    </row>
    <row r="7933" spans="1:7" x14ac:dyDescent="0.25">
      <c r="A7933" s="1">
        <v>28370075</v>
      </c>
      <c r="B7933" s="1" t="s">
        <v>20155</v>
      </c>
      <c r="C7933" s="1" t="s">
        <v>20156</v>
      </c>
      <c r="D7933" s="1" t="s">
        <v>20157</v>
      </c>
      <c r="E7933" s="1" t="s">
        <v>65</v>
      </c>
      <c r="F7933" s="1" t="s">
        <v>5881</v>
      </c>
      <c r="G7933" s="1" t="s">
        <v>5882</v>
      </c>
    </row>
    <row r="7934" spans="1:7" x14ac:dyDescent="0.25">
      <c r="A7934" s="1">
        <v>28370077</v>
      </c>
      <c r="B7934" s="1" t="s">
        <v>20158</v>
      </c>
      <c r="C7934" s="1" t="s">
        <v>20159</v>
      </c>
      <c r="D7934" s="1" t="s">
        <v>20160</v>
      </c>
      <c r="E7934" s="1" t="s">
        <v>66</v>
      </c>
      <c r="F7934" s="1" t="s">
        <v>5881</v>
      </c>
      <c r="G7934" s="1" t="s">
        <v>5882</v>
      </c>
    </row>
    <row r="7935" spans="1:7" x14ac:dyDescent="0.25">
      <c r="A7935" s="1">
        <v>28370078</v>
      </c>
      <c r="B7935" s="1" t="s">
        <v>20161</v>
      </c>
      <c r="C7935" s="1" t="s">
        <v>20162</v>
      </c>
      <c r="D7935" s="1" t="s">
        <v>20163</v>
      </c>
      <c r="E7935" s="1" t="s">
        <v>66</v>
      </c>
      <c r="F7935" s="1" t="s">
        <v>5881</v>
      </c>
      <c r="G7935" s="1" t="s">
        <v>5882</v>
      </c>
    </row>
    <row r="7936" spans="1:7" x14ac:dyDescent="0.25">
      <c r="A7936" s="1">
        <v>28370079</v>
      </c>
      <c r="B7936" s="1" t="s">
        <v>20164</v>
      </c>
      <c r="C7936" s="1" t="s">
        <v>20165</v>
      </c>
      <c r="D7936" s="1" t="s">
        <v>20166</v>
      </c>
      <c r="E7936" s="1" t="s">
        <v>66</v>
      </c>
      <c r="F7936" s="1" t="s">
        <v>5881</v>
      </c>
      <c r="G7936" s="1" t="s">
        <v>5882</v>
      </c>
    </row>
    <row r="7937" spans="1:7" x14ac:dyDescent="0.25">
      <c r="A7937" s="1">
        <v>28370080</v>
      </c>
      <c r="B7937" s="1" t="s">
        <v>20167</v>
      </c>
      <c r="C7937" s="1" t="s">
        <v>20168</v>
      </c>
      <c r="D7937" s="1" t="s">
        <v>20169</v>
      </c>
      <c r="E7937" s="1" t="s">
        <v>65</v>
      </c>
      <c r="F7937" s="1" t="s">
        <v>2626</v>
      </c>
      <c r="G7937" s="1" t="s">
        <v>2627</v>
      </c>
    </row>
    <row r="7938" spans="1:7" x14ac:dyDescent="0.25">
      <c r="A7938" s="1">
        <v>28370081</v>
      </c>
      <c r="B7938" s="1" t="s">
        <v>20170</v>
      </c>
      <c r="C7938" s="1" t="s">
        <v>20171</v>
      </c>
      <c r="D7938" s="1" t="s">
        <v>20172</v>
      </c>
      <c r="E7938" s="1" t="s">
        <v>65</v>
      </c>
      <c r="F7938" s="1" t="s">
        <v>5881</v>
      </c>
      <c r="G7938" s="1" t="s">
        <v>5882</v>
      </c>
    </row>
    <row r="7939" spans="1:7" x14ac:dyDescent="0.25">
      <c r="A7939" s="1">
        <v>28370083</v>
      </c>
      <c r="B7939" s="1" t="s">
        <v>18457</v>
      </c>
      <c r="C7939" s="1" t="s">
        <v>18458</v>
      </c>
      <c r="D7939" s="1" t="s">
        <v>18459</v>
      </c>
      <c r="E7939" s="1" t="s">
        <v>66</v>
      </c>
      <c r="F7939" s="1" t="s">
        <v>1067</v>
      </c>
      <c r="G7939" s="1" t="s">
        <v>1068</v>
      </c>
    </row>
    <row r="7940" spans="1:7" x14ac:dyDescent="0.25">
      <c r="A7940" s="1">
        <v>28370087</v>
      </c>
      <c r="B7940" s="1" t="s">
        <v>20173</v>
      </c>
      <c r="C7940" s="1" t="s">
        <v>20174</v>
      </c>
      <c r="D7940" s="1" t="s">
        <v>20175</v>
      </c>
      <c r="E7940" s="1" t="s">
        <v>66</v>
      </c>
      <c r="F7940" s="1" t="s">
        <v>5881</v>
      </c>
      <c r="G7940" s="1" t="s">
        <v>5882</v>
      </c>
    </row>
    <row r="7941" spans="1:7" x14ac:dyDescent="0.25">
      <c r="A7941" s="1">
        <v>28370088</v>
      </c>
      <c r="B7941" s="1" t="s">
        <v>20176</v>
      </c>
      <c r="C7941" s="1" t="s">
        <v>20177</v>
      </c>
      <c r="D7941" s="1" t="s">
        <v>20178</v>
      </c>
      <c r="E7941" s="1" t="s">
        <v>66</v>
      </c>
      <c r="F7941" s="1" t="s">
        <v>5881</v>
      </c>
      <c r="G7941" s="1" t="s">
        <v>5882</v>
      </c>
    </row>
    <row r="7942" spans="1:7" x14ac:dyDescent="0.25">
      <c r="A7942" s="1">
        <v>28370089</v>
      </c>
      <c r="B7942" s="1" t="s">
        <v>18433</v>
      </c>
      <c r="C7942" s="1" t="s">
        <v>18434</v>
      </c>
      <c r="D7942" s="1" t="s">
        <v>18435</v>
      </c>
      <c r="E7942" s="1" t="s">
        <v>65</v>
      </c>
      <c r="F7942" s="1" t="s">
        <v>5881</v>
      </c>
      <c r="G7942" s="1" t="s">
        <v>5882</v>
      </c>
    </row>
    <row r="7943" spans="1:7" x14ac:dyDescent="0.25">
      <c r="A7943" s="1">
        <v>28370090</v>
      </c>
      <c r="B7943" s="1" t="s">
        <v>18427</v>
      </c>
      <c r="C7943" s="1" t="s">
        <v>18428</v>
      </c>
      <c r="D7943" s="1" t="s">
        <v>18429</v>
      </c>
      <c r="E7943" s="1" t="s">
        <v>66</v>
      </c>
      <c r="F7943" s="1" t="s">
        <v>5881</v>
      </c>
      <c r="G7943" s="1" t="s">
        <v>5882</v>
      </c>
    </row>
    <row r="7944" spans="1:7" x14ac:dyDescent="0.25">
      <c r="A7944" s="1">
        <v>28370091</v>
      </c>
      <c r="B7944" s="1" t="s">
        <v>20179</v>
      </c>
      <c r="C7944" s="1" t="s">
        <v>20180</v>
      </c>
      <c r="D7944" s="1" t="s">
        <v>20181</v>
      </c>
      <c r="E7944" s="1" t="s">
        <v>66</v>
      </c>
      <c r="F7944" s="1" t="s">
        <v>5881</v>
      </c>
      <c r="G7944" s="1" t="s">
        <v>5882</v>
      </c>
    </row>
    <row r="7945" spans="1:7" x14ac:dyDescent="0.25">
      <c r="A7945" s="1">
        <v>28370092</v>
      </c>
      <c r="B7945" s="1" t="s">
        <v>20182</v>
      </c>
      <c r="C7945" s="1" t="s">
        <v>20183</v>
      </c>
      <c r="D7945" s="1" t="s">
        <v>20184</v>
      </c>
      <c r="E7945" s="1" t="s">
        <v>65</v>
      </c>
      <c r="F7945" s="1" t="s">
        <v>5881</v>
      </c>
      <c r="G7945" s="1" t="s">
        <v>5882</v>
      </c>
    </row>
    <row r="7946" spans="1:7" x14ac:dyDescent="0.25">
      <c r="A7946" s="1">
        <v>28370093</v>
      </c>
      <c r="B7946" s="1" t="s">
        <v>20185</v>
      </c>
      <c r="C7946" s="1" t="s">
        <v>20186</v>
      </c>
      <c r="D7946" s="1" t="s">
        <v>20187</v>
      </c>
      <c r="E7946" s="1" t="s">
        <v>65</v>
      </c>
      <c r="F7946" s="1" t="s">
        <v>5881</v>
      </c>
      <c r="G7946" s="1" t="s">
        <v>5882</v>
      </c>
    </row>
    <row r="7947" spans="1:7" x14ac:dyDescent="0.25">
      <c r="A7947" s="1">
        <v>28370094</v>
      </c>
      <c r="B7947" s="1" t="s">
        <v>20188</v>
      </c>
      <c r="C7947" s="1" t="s">
        <v>20189</v>
      </c>
      <c r="D7947" s="1" t="s">
        <v>20190</v>
      </c>
      <c r="E7947" s="1" t="s">
        <v>65</v>
      </c>
      <c r="F7947" s="1" t="s">
        <v>5881</v>
      </c>
      <c r="G7947" s="1" t="s">
        <v>5882</v>
      </c>
    </row>
    <row r="7948" spans="1:7" x14ac:dyDescent="0.25">
      <c r="A7948" s="1">
        <v>28370095</v>
      </c>
      <c r="B7948" s="1" t="s">
        <v>20191</v>
      </c>
      <c r="C7948" s="1" t="s">
        <v>20192</v>
      </c>
      <c r="D7948" s="1" t="s">
        <v>20193</v>
      </c>
      <c r="E7948" s="1" t="s">
        <v>65</v>
      </c>
      <c r="F7948" s="1" t="s">
        <v>5881</v>
      </c>
      <c r="G7948" s="1" t="s">
        <v>5882</v>
      </c>
    </row>
    <row r="7949" spans="1:7" x14ac:dyDescent="0.25">
      <c r="A7949" s="1">
        <v>28370096</v>
      </c>
      <c r="B7949" s="1" t="s">
        <v>20194</v>
      </c>
      <c r="C7949" s="1" t="s">
        <v>20195</v>
      </c>
      <c r="D7949" s="1" t="s">
        <v>20196</v>
      </c>
      <c r="E7949" s="1" t="s">
        <v>65</v>
      </c>
      <c r="F7949" s="1" t="s">
        <v>5881</v>
      </c>
      <c r="G7949" s="1" t="s">
        <v>5882</v>
      </c>
    </row>
    <row r="7950" spans="1:7" x14ac:dyDescent="0.25">
      <c r="A7950" s="1">
        <v>28370097</v>
      </c>
      <c r="B7950" s="1" t="s">
        <v>20197</v>
      </c>
      <c r="C7950" s="1" t="s">
        <v>20198</v>
      </c>
      <c r="D7950" s="1" t="s">
        <v>20199</v>
      </c>
      <c r="E7950" s="1" t="s">
        <v>65</v>
      </c>
      <c r="F7950" s="1" t="s">
        <v>5881</v>
      </c>
      <c r="G7950" s="1" t="s">
        <v>5882</v>
      </c>
    </row>
    <row r="7951" spans="1:7" x14ac:dyDescent="0.25">
      <c r="A7951" s="1">
        <v>28370098</v>
      </c>
      <c r="B7951" s="1" t="s">
        <v>20200</v>
      </c>
      <c r="C7951" s="1" t="s">
        <v>20201</v>
      </c>
      <c r="D7951" s="1" t="s">
        <v>20202</v>
      </c>
      <c r="E7951" s="1" t="s">
        <v>65</v>
      </c>
      <c r="F7951" s="1" t="s">
        <v>5881</v>
      </c>
      <c r="G7951" s="1" t="s">
        <v>5882</v>
      </c>
    </row>
    <row r="7952" spans="1:7" x14ac:dyDescent="0.25">
      <c r="A7952" s="1">
        <v>28370101</v>
      </c>
      <c r="B7952" s="1" t="s">
        <v>20203</v>
      </c>
      <c r="C7952" s="1" t="s">
        <v>20204</v>
      </c>
      <c r="D7952" s="1" t="s">
        <v>20205</v>
      </c>
      <c r="E7952" s="1" t="s">
        <v>66</v>
      </c>
      <c r="F7952" s="1" t="s">
        <v>5881</v>
      </c>
      <c r="G7952" s="1" t="s">
        <v>5882</v>
      </c>
    </row>
    <row r="7953" spans="1:7" x14ac:dyDescent="0.25">
      <c r="A7953" s="1">
        <v>28370106</v>
      </c>
      <c r="B7953" s="1" t="s">
        <v>20191</v>
      </c>
      <c r="C7953" s="1" t="s">
        <v>20192</v>
      </c>
      <c r="D7953" s="1" t="s">
        <v>20193</v>
      </c>
      <c r="E7953" s="1" t="s">
        <v>66</v>
      </c>
      <c r="F7953" s="1" t="s">
        <v>17409</v>
      </c>
      <c r="G7953" s="1" t="s">
        <v>17410</v>
      </c>
    </row>
    <row r="7954" spans="1:7" x14ac:dyDescent="0.25">
      <c r="A7954" s="1">
        <v>28370111</v>
      </c>
      <c r="B7954" s="1" t="s">
        <v>20206</v>
      </c>
      <c r="C7954" s="1" t="s">
        <v>20207</v>
      </c>
      <c r="D7954" s="1" t="s">
        <v>20208</v>
      </c>
      <c r="E7954" s="1" t="s">
        <v>65</v>
      </c>
      <c r="F7954" s="1" t="s">
        <v>5881</v>
      </c>
      <c r="G7954" s="1" t="s">
        <v>5882</v>
      </c>
    </row>
    <row r="7955" spans="1:7" x14ac:dyDescent="0.25">
      <c r="A7955" s="1">
        <v>28370114</v>
      </c>
      <c r="B7955" s="1" t="s">
        <v>20197</v>
      </c>
      <c r="C7955" s="1" t="s">
        <v>20198</v>
      </c>
      <c r="D7955" s="1" t="s">
        <v>20199</v>
      </c>
      <c r="E7955" s="1" t="s">
        <v>66</v>
      </c>
      <c r="F7955" s="1" t="s">
        <v>17409</v>
      </c>
      <c r="G7955" s="1" t="s">
        <v>17410</v>
      </c>
    </row>
    <row r="7956" spans="1:7" x14ac:dyDescent="0.25">
      <c r="A7956" s="1">
        <v>28370115</v>
      </c>
      <c r="B7956" s="1" t="s">
        <v>20182</v>
      </c>
      <c r="C7956" s="1" t="s">
        <v>20183</v>
      </c>
      <c r="D7956" s="1" t="s">
        <v>20184</v>
      </c>
      <c r="E7956" s="1" t="s">
        <v>66</v>
      </c>
      <c r="F7956" s="1" t="s">
        <v>17409</v>
      </c>
      <c r="G7956" s="1" t="s">
        <v>17410</v>
      </c>
    </row>
    <row r="7957" spans="1:7" x14ac:dyDescent="0.25">
      <c r="A7957" s="1">
        <v>28370116</v>
      </c>
      <c r="B7957" s="1" t="s">
        <v>20200</v>
      </c>
      <c r="C7957" s="1" t="s">
        <v>20201</v>
      </c>
      <c r="D7957" s="1" t="s">
        <v>20202</v>
      </c>
      <c r="E7957" s="1" t="s">
        <v>66</v>
      </c>
      <c r="F7957" s="1" t="s">
        <v>17409</v>
      </c>
      <c r="G7957" s="1" t="s">
        <v>17410</v>
      </c>
    </row>
    <row r="7958" spans="1:7" x14ac:dyDescent="0.25">
      <c r="A7958" s="1">
        <v>28370117</v>
      </c>
      <c r="B7958" s="1" t="s">
        <v>20152</v>
      </c>
      <c r="C7958" s="1" t="s">
        <v>20153</v>
      </c>
      <c r="D7958" s="1" t="s">
        <v>20154</v>
      </c>
      <c r="E7958" s="1" t="s">
        <v>66</v>
      </c>
      <c r="F7958" s="1" t="s">
        <v>19206</v>
      </c>
      <c r="G7958" s="1" t="s">
        <v>19207</v>
      </c>
    </row>
    <row r="7959" spans="1:7" x14ac:dyDescent="0.25">
      <c r="A7959" s="1">
        <v>28370118</v>
      </c>
      <c r="B7959" s="1" t="s">
        <v>20209</v>
      </c>
      <c r="C7959" s="1" t="s">
        <v>20209</v>
      </c>
      <c r="D7959" s="1" t="s">
        <v>20209</v>
      </c>
      <c r="G7959" s="1" t="s">
        <v>199</v>
      </c>
    </row>
    <row r="7960" spans="1:7" x14ac:dyDescent="0.25">
      <c r="A7960" s="1">
        <v>28370119</v>
      </c>
      <c r="B7960" s="1" t="s">
        <v>20143</v>
      </c>
      <c r="C7960" s="1" t="s">
        <v>20144</v>
      </c>
      <c r="D7960" s="1" t="s">
        <v>20145</v>
      </c>
      <c r="E7960" s="1" t="s">
        <v>66</v>
      </c>
      <c r="F7960" s="1" t="s">
        <v>19206</v>
      </c>
      <c r="G7960" s="1" t="s">
        <v>19207</v>
      </c>
    </row>
    <row r="7961" spans="1:7" x14ac:dyDescent="0.25">
      <c r="A7961" s="1">
        <v>28370120</v>
      </c>
      <c r="B7961" s="1" t="s">
        <v>20149</v>
      </c>
      <c r="C7961" s="1" t="s">
        <v>20150</v>
      </c>
      <c r="D7961" s="1" t="s">
        <v>20151</v>
      </c>
      <c r="E7961" s="1" t="s">
        <v>66</v>
      </c>
      <c r="F7961" s="1" t="s">
        <v>19206</v>
      </c>
      <c r="G7961" s="1" t="s">
        <v>19207</v>
      </c>
    </row>
    <row r="7962" spans="1:7" x14ac:dyDescent="0.25">
      <c r="A7962" s="1">
        <v>28370121</v>
      </c>
      <c r="B7962" s="1" t="s">
        <v>20146</v>
      </c>
      <c r="C7962" s="1" t="s">
        <v>20147</v>
      </c>
      <c r="D7962" s="1" t="s">
        <v>20148</v>
      </c>
      <c r="E7962" s="1" t="s">
        <v>66</v>
      </c>
      <c r="F7962" s="1" t="s">
        <v>19206</v>
      </c>
      <c r="G7962" s="1" t="s">
        <v>19207</v>
      </c>
    </row>
    <row r="7963" spans="1:7" x14ac:dyDescent="0.25">
      <c r="A7963" s="1">
        <v>28370122</v>
      </c>
      <c r="B7963" s="1" t="s">
        <v>20170</v>
      </c>
      <c r="C7963" s="1" t="s">
        <v>20171</v>
      </c>
      <c r="D7963" s="1" t="s">
        <v>20172</v>
      </c>
      <c r="E7963" s="1" t="s">
        <v>66</v>
      </c>
      <c r="F7963" s="1" t="s">
        <v>17409</v>
      </c>
      <c r="G7963" s="1" t="s">
        <v>17410</v>
      </c>
    </row>
    <row r="7964" spans="1:7" x14ac:dyDescent="0.25">
      <c r="A7964" s="1">
        <v>28370123</v>
      </c>
      <c r="B7964" s="1" t="s">
        <v>18451</v>
      </c>
      <c r="C7964" s="1" t="s">
        <v>18452</v>
      </c>
      <c r="D7964" s="1" t="s">
        <v>18453</v>
      </c>
      <c r="E7964" s="1" t="s">
        <v>66</v>
      </c>
      <c r="F7964" s="1" t="s">
        <v>19206</v>
      </c>
      <c r="G7964" s="1" t="s">
        <v>19207</v>
      </c>
    </row>
    <row r="7965" spans="1:7" x14ac:dyDescent="0.25">
      <c r="A7965" s="1">
        <v>28372000</v>
      </c>
      <c r="B7965" s="1" t="s">
        <v>20210</v>
      </c>
      <c r="C7965" s="1" t="s">
        <v>20211</v>
      </c>
      <c r="D7965" s="1" t="s">
        <v>20212</v>
      </c>
      <c r="E7965" s="1" t="s">
        <v>65</v>
      </c>
      <c r="F7965" s="1" t="s">
        <v>17427</v>
      </c>
      <c r="G7965" s="1" t="s">
        <v>17428</v>
      </c>
    </row>
    <row r="7966" spans="1:7" x14ac:dyDescent="0.25">
      <c r="A7966" s="1">
        <v>28372001</v>
      </c>
      <c r="B7966" s="1" t="s">
        <v>20213</v>
      </c>
      <c r="C7966" s="1" t="s">
        <v>20214</v>
      </c>
      <c r="D7966" s="1" t="s">
        <v>20215</v>
      </c>
      <c r="E7966" s="1" t="s">
        <v>65</v>
      </c>
      <c r="F7966" s="1" t="s">
        <v>17427</v>
      </c>
      <c r="G7966" s="1" t="s">
        <v>17428</v>
      </c>
    </row>
    <row r="7967" spans="1:7" x14ac:dyDescent="0.25">
      <c r="A7967" s="1">
        <v>28372002</v>
      </c>
      <c r="B7967" s="1" t="s">
        <v>20216</v>
      </c>
      <c r="C7967" s="1" t="s">
        <v>20217</v>
      </c>
      <c r="D7967" s="1" t="s">
        <v>20218</v>
      </c>
      <c r="E7967" s="1" t="s">
        <v>65</v>
      </c>
      <c r="F7967" s="1" t="s">
        <v>17427</v>
      </c>
      <c r="G7967" s="1" t="s">
        <v>17428</v>
      </c>
    </row>
    <row r="7968" spans="1:7" x14ac:dyDescent="0.25">
      <c r="A7968" s="1">
        <v>28372003</v>
      </c>
      <c r="B7968" s="1" t="s">
        <v>20219</v>
      </c>
      <c r="C7968" s="1" t="s">
        <v>20220</v>
      </c>
      <c r="D7968" s="1" t="s">
        <v>20221</v>
      </c>
      <c r="E7968" s="1" t="s">
        <v>65</v>
      </c>
      <c r="F7968" s="1" t="s">
        <v>17427</v>
      </c>
      <c r="G7968" s="1" t="s">
        <v>17428</v>
      </c>
    </row>
    <row r="7969" spans="1:7" x14ac:dyDescent="0.25">
      <c r="A7969" s="1">
        <v>28372004</v>
      </c>
      <c r="B7969" s="1" t="s">
        <v>20222</v>
      </c>
      <c r="C7969" s="1" t="s">
        <v>20223</v>
      </c>
      <c r="D7969" s="1" t="s">
        <v>20224</v>
      </c>
      <c r="E7969" s="1" t="s">
        <v>65</v>
      </c>
      <c r="F7969" s="1" t="s">
        <v>17427</v>
      </c>
      <c r="G7969" s="1" t="s">
        <v>17428</v>
      </c>
    </row>
    <row r="7970" spans="1:7" x14ac:dyDescent="0.25">
      <c r="A7970" s="1">
        <v>28372005</v>
      </c>
      <c r="B7970" s="1" t="s">
        <v>20225</v>
      </c>
      <c r="C7970" s="1" t="s">
        <v>20226</v>
      </c>
      <c r="D7970" s="1" t="s">
        <v>20227</v>
      </c>
      <c r="E7970" s="1" t="s">
        <v>65</v>
      </c>
      <c r="F7970" s="1" t="s">
        <v>17427</v>
      </c>
      <c r="G7970" s="1" t="s">
        <v>17428</v>
      </c>
    </row>
    <row r="7971" spans="1:7" x14ac:dyDescent="0.25">
      <c r="A7971" s="1">
        <v>28372006</v>
      </c>
      <c r="B7971" s="1" t="s">
        <v>20228</v>
      </c>
      <c r="C7971" s="1" t="s">
        <v>20229</v>
      </c>
      <c r="D7971" s="1" t="s">
        <v>20230</v>
      </c>
      <c r="E7971" s="1" t="s">
        <v>65</v>
      </c>
      <c r="F7971" s="1" t="s">
        <v>17427</v>
      </c>
      <c r="G7971" s="1" t="s">
        <v>17428</v>
      </c>
    </row>
    <row r="7972" spans="1:7" x14ac:dyDescent="0.25">
      <c r="A7972" s="1">
        <v>28372014</v>
      </c>
      <c r="B7972" s="1" t="s">
        <v>20231</v>
      </c>
      <c r="C7972" s="1" t="s">
        <v>20232</v>
      </c>
      <c r="D7972" s="1" t="s">
        <v>20233</v>
      </c>
      <c r="E7972" s="1" t="s">
        <v>65</v>
      </c>
      <c r="F7972" s="1" t="s">
        <v>17427</v>
      </c>
      <c r="G7972" s="1" t="s">
        <v>17428</v>
      </c>
    </row>
    <row r="7973" spans="1:7" x14ac:dyDescent="0.25">
      <c r="A7973" s="1">
        <v>28372015</v>
      </c>
      <c r="B7973" s="1" t="s">
        <v>20234</v>
      </c>
      <c r="C7973" s="1" t="s">
        <v>20235</v>
      </c>
      <c r="D7973" s="1" t="s">
        <v>20236</v>
      </c>
      <c r="E7973" s="1" t="s">
        <v>65</v>
      </c>
      <c r="F7973" s="1" t="s">
        <v>17427</v>
      </c>
      <c r="G7973" s="1" t="s">
        <v>17428</v>
      </c>
    </row>
    <row r="7974" spans="1:7" x14ac:dyDescent="0.25">
      <c r="A7974" s="1">
        <v>28373002</v>
      </c>
      <c r="B7974" s="1" t="s">
        <v>9551</v>
      </c>
      <c r="C7974" s="1" t="s">
        <v>9552</v>
      </c>
      <c r="D7974" s="1" t="s">
        <v>9553</v>
      </c>
      <c r="E7974" s="1" t="s">
        <v>66</v>
      </c>
      <c r="F7974" s="1" t="s">
        <v>300</v>
      </c>
      <c r="G7974" s="1" t="s">
        <v>301</v>
      </c>
    </row>
    <row r="7975" spans="1:7" x14ac:dyDescent="0.25">
      <c r="A7975" s="1">
        <v>28373003</v>
      </c>
      <c r="B7975" s="1" t="s">
        <v>9540</v>
      </c>
      <c r="C7975" s="1" t="s">
        <v>9541</v>
      </c>
      <c r="D7975" s="1" t="s">
        <v>9542</v>
      </c>
      <c r="E7975" s="1" t="s">
        <v>66</v>
      </c>
      <c r="F7975" s="1" t="s">
        <v>300</v>
      </c>
      <c r="G7975" s="1" t="s">
        <v>301</v>
      </c>
    </row>
    <row r="7976" spans="1:7" x14ac:dyDescent="0.25">
      <c r="A7976" s="1">
        <v>28373007</v>
      </c>
      <c r="B7976" s="1" t="s">
        <v>20237</v>
      </c>
      <c r="C7976" s="1" t="s">
        <v>20238</v>
      </c>
      <c r="D7976" s="1" t="s">
        <v>20239</v>
      </c>
      <c r="E7976" s="1" t="s">
        <v>65</v>
      </c>
      <c r="F7976" s="1" t="s">
        <v>369</v>
      </c>
      <c r="G7976" s="1" t="s">
        <v>370</v>
      </c>
    </row>
    <row r="7977" spans="1:7" x14ac:dyDescent="0.25">
      <c r="A7977" s="1">
        <v>28373008</v>
      </c>
      <c r="B7977" s="1" t="s">
        <v>20240</v>
      </c>
      <c r="C7977" s="1" t="s">
        <v>20241</v>
      </c>
      <c r="D7977" s="1" t="s">
        <v>20242</v>
      </c>
      <c r="E7977" s="1" t="s">
        <v>66</v>
      </c>
      <c r="F7977" s="1" t="s">
        <v>300</v>
      </c>
      <c r="G7977" s="1" t="s">
        <v>301</v>
      </c>
    </row>
    <row r="7978" spans="1:7" x14ac:dyDescent="0.25">
      <c r="A7978" s="1">
        <v>28373009</v>
      </c>
      <c r="B7978" s="1" t="s">
        <v>20243</v>
      </c>
      <c r="C7978" s="1" t="s">
        <v>20244</v>
      </c>
      <c r="D7978" s="1" t="s">
        <v>20245</v>
      </c>
      <c r="E7978" s="1" t="s">
        <v>65</v>
      </c>
      <c r="F7978" s="1" t="s">
        <v>369</v>
      </c>
      <c r="G7978" s="1" t="s">
        <v>370</v>
      </c>
    </row>
    <row r="7979" spans="1:7" x14ac:dyDescent="0.25">
      <c r="A7979" s="1">
        <v>28373010</v>
      </c>
      <c r="B7979" s="1" t="s">
        <v>20246</v>
      </c>
      <c r="C7979" s="1" t="s">
        <v>20247</v>
      </c>
      <c r="D7979" s="1" t="s">
        <v>20248</v>
      </c>
      <c r="E7979" s="1" t="s">
        <v>65</v>
      </c>
      <c r="F7979" s="1" t="s">
        <v>369</v>
      </c>
      <c r="G7979" s="1" t="s">
        <v>370</v>
      </c>
    </row>
    <row r="7980" spans="1:7" x14ac:dyDescent="0.25">
      <c r="A7980" s="1">
        <v>28373011</v>
      </c>
      <c r="B7980" s="1" t="s">
        <v>20249</v>
      </c>
      <c r="C7980" s="1" t="s">
        <v>20250</v>
      </c>
      <c r="D7980" s="1" t="s">
        <v>20251</v>
      </c>
      <c r="E7980" s="1" t="s">
        <v>65</v>
      </c>
      <c r="F7980" s="1" t="s">
        <v>369</v>
      </c>
      <c r="G7980" s="1" t="s">
        <v>370</v>
      </c>
    </row>
    <row r="7981" spans="1:7" x14ac:dyDescent="0.25">
      <c r="A7981" s="1">
        <v>28373012</v>
      </c>
      <c r="B7981" s="1" t="s">
        <v>20252</v>
      </c>
      <c r="C7981" s="1" t="s">
        <v>20253</v>
      </c>
      <c r="D7981" s="1" t="s">
        <v>20254</v>
      </c>
      <c r="E7981" s="1" t="s">
        <v>66</v>
      </c>
      <c r="F7981" s="1" t="s">
        <v>300</v>
      </c>
      <c r="G7981" s="1" t="s">
        <v>301</v>
      </c>
    </row>
    <row r="7982" spans="1:7" x14ac:dyDescent="0.25">
      <c r="A7982" s="1">
        <v>28373013</v>
      </c>
      <c r="B7982" s="1" t="s">
        <v>20255</v>
      </c>
      <c r="C7982" s="1" t="s">
        <v>20256</v>
      </c>
      <c r="D7982" s="1" t="s">
        <v>20257</v>
      </c>
      <c r="E7982" s="1" t="s">
        <v>66</v>
      </c>
      <c r="F7982" s="1" t="s">
        <v>300</v>
      </c>
      <c r="G7982" s="1" t="s">
        <v>301</v>
      </c>
    </row>
    <row r="7983" spans="1:7" x14ac:dyDescent="0.25">
      <c r="A7983" s="1">
        <v>28375000</v>
      </c>
      <c r="B7983" s="1" t="s">
        <v>20258</v>
      </c>
      <c r="C7983" s="1" t="s">
        <v>20259</v>
      </c>
      <c r="D7983" s="1" t="s">
        <v>20260</v>
      </c>
      <c r="E7983" s="1" t="s">
        <v>65</v>
      </c>
      <c r="F7983" s="1" t="s">
        <v>1451</v>
      </c>
      <c r="G7983" s="1" t="s">
        <v>1452</v>
      </c>
    </row>
    <row r="7984" spans="1:7" x14ac:dyDescent="0.25">
      <c r="A7984" s="1">
        <v>28375001</v>
      </c>
      <c r="B7984" s="1" t="s">
        <v>20261</v>
      </c>
      <c r="C7984" s="1" t="s">
        <v>20262</v>
      </c>
      <c r="D7984" s="1" t="s">
        <v>20263</v>
      </c>
      <c r="E7984" s="1" t="s">
        <v>65</v>
      </c>
      <c r="F7984" s="1" t="s">
        <v>1451</v>
      </c>
      <c r="G7984" s="1" t="s">
        <v>1452</v>
      </c>
    </row>
    <row r="7985" spans="1:7" x14ac:dyDescent="0.25">
      <c r="A7985" s="1">
        <v>28375003</v>
      </c>
      <c r="B7985" s="1" t="s">
        <v>20264</v>
      </c>
      <c r="C7985" s="1" t="s">
        <v>20265</v>
      </c>
      <c r="D7985" s="1" t="s">
        <v>20266</v>
      </c>
      <c r="E7985" s="1" t="s">
        <v>65</v>
      </c>
      <c r="F7985" s="1" t="s">
        <v>1451</v>
      </c>
      <c r="G7985" s="1" t="s">
        <v>1452</v>
      </c>
    </row>
    <row r="7986" spans="1:7" x14ac:dyDescent="0.25">
      <c r="A7986" s="1">
        <v>28375004</v>
      </c>
      <c r="B7986" s="1" t="s">
        <v>20267</v>
      </c>
      <c r="C7986" s="1" t="s">
        <v>20268</v>
      </c>
      <c r="D7986" s="1" t="s">
        <v>20269</v>
      </c>
      <c r="E7986" s="1" t="s">
        <v>65</v>
      </c>
      <c r="F7986" s="1" t="s">
        <v>12181</v>
      </c>
      <c r="G7986" s="1" t="s">
        <v>12182</v>
      </c>
    </row>
    <row r="7987" spans="1:7" x14ac:dyDescent="0.25">
      <c r="A7987" s="1">
        <v>28375005</v>
      </c>
      <c r="B7987" s="1" t="s">
        <v>20270</v>
      </c>
      <c r="C7987" s="1" t="s">
        <v>20271</v>
      </c>
      <c r="D7987" s="1" t="s">
        <v>20272</v>
      </c>
      <c r="E7987" s="1" t="s">
        <v>65</v>
      </c>
      <c r="F7987" s="1" t="s">
        <v>12181</v>
      </c>
      <c r="G7987" s="1" t="s">
        <v>12182</v>
      </c>
    </row>
    <row r="7988" spans="1:7" x14ac:dyDescent="0.25">
      <c r="A7988" s="1">
        <v>28375006</v>
      </c>
      <c r="B7988" s="1" t="s">
        <v>20273</v>
      </c>
      <c r="C7988" s="1" t="s">
        <v>20274</v>
      </c>
      <c r="D7988" s="1" t="s">
        <v>20275</v>
      </c>
      <c r="E7988" s="1" t="s">
        <v>65</v>
      </c>
      <c r="F7988" s="1" t="s">
        <v>12181</v>
      </c>
      <c r="G7988" s="1" t="s">
        <v>12182</v>
      </c>
    </row>
    <row r="7989" spans="1:7" x14ac:dyDescent="0.25">
      <c r="A7989" s="1">
        <v>28375007</v>
      </c>
      <c r="B7989" s="1" t="s">
        <v>20276</v>
      </c>
      <c r="C7989" s="1" t="s">
        <v>20277</v>
      </c>
      <c r="D7989" s="1" t="s">
        <v>20278</v>
      </c>
      <c r="E7989" s="1" t="s">
        <v>65</v>
      </c>
      <c r="F7989" s="1" t="s">
        <v>1451</v>
      </c>
      <c r="G7989" s="1" t="s">
        <v>1452</v>
      </c>
    </row>
    <row r="7990" spans="1:7" x14ac:dyDescent="0.25">
      <c r="A7990" s="1">
        <v>28375008</v>
      </c>
      <c r="B7990" s="1" t="s">
        <v>20264</v>
      </c>
      <c r="C7990" s="1" t="s">
        <v>20265</v>
      </c>
      <c r="D7990" s="1" t="s">
        <v>20266</v>
      </c>
      <c r="E7990" s="1" t="s">
        <v>66</v>
      </c>
      <c r="F7990" s="1" t="s">
        <v>485</v>
      </c>
      <c r="G7990" s="1" t="s">
        <v>486</v>
      </c>
    </row>
    <row r="7991" spans="1:7" x14ac:dyDescent="0.25">
      <c r="A7991" s="1">
        <v>28375009</v>
      </c>
      <c r="B7991" s="1" t="s">
        <v>20279</v>
      </c>
      <c r="C7991" s="1" t="s">
        <v>20280</v>
      </c>
      <c r="D7991" s="1" t="s">
        <v>20281</v>
      </c>
      <c r="E7991" s="1" t="s">
        <v>66</v>
      </c>
      <c r="F7991" s="1" t="s">
        <v>485</v>
      </c>
      <c r="G7991" s="1" t="s">
        <v>486</v>
      </c>
    </row>
    <row r="7992" spans="1:7" x14ac:dyDescent="0.25">
      <c r="A7992" s="1">
        <v>28375010</v>
      </c>
      <c r="B7992" s="1" t="s">
        <v>20282</v>
      </c>
      <c r="C7992" s="1" t="s">
        <v>20283</v>
      </c>
      <c r="D7992" s="1" t="s">
        <v>20284</v>
      </c>
      <c r="E7992" s="1" t="s">
        <v>66</v>
      </c>
      <c r="F7992" s="1" t="s">
        <v>485</v>
      </c>
      <c r="G7992" s="1" t="s">
        <v>486</v>
      </c>
    </row>
    <row r="7993" spans="1:7" x14ac:dyDescent="0.25">
      <c r="A7993" s="1">
        <v>28375011</v>
      </c>
      <c r="B7993" s="1" t="s">
        <v>5536</v>
      </c>
      <c r="C7993" s="1" t="s">
        <v>5537</v>
      </c>
      <c r="D7993" s="1" t="s">
        <v>5538</v>
      </c>
      <c r="E7993" s="1" t="s">
        <v>66</v>
      </c>
      <c r="F7993" s="1" t="s">
        <v>485</v>
      </c>
      <c r="G7993" s="1" t="s">
        <v>486</v>
      </c>
    </row>
    <row r="7994" spans="1:7" x14ac:dyDescent="0.25">
      <c r="A7994" s="1">
        <v>28375012</v>
      </c>
      <c r="B7994" s="1" t="s">
        <v>20285</v>
      </c>
      <c r="C7994" s="1" t="s">
        <v>20286</v>
      </c>
      <c r="D7994" s="1" t="s">
        <v>20287</v>
      </c>
      <c r="E7994" s="1" t="s">
        <v>66</v>
      </c>
      <c r="F7994" s="1" t="s">
        <v>485</v>
      </c>
      <c r="G7994" s="1" t="s">
        <v>486</v>
      </c>
    </row>
    <row r="7995" spans="1:7" x14ac:dyDescent="0.25">
      <c r="A7995" s="1">
        <v>28375013</v>
      </c>
      <c r="B7995" s="1" t="s">
        <v>20261</v>
      </c>
      <c r="C7995" s="1" t="s">
        <v>20261</v>
      </c>
      <c r="D7995" s="1" t="s">
        <v>20261</v>
      </c>
      <c r="E7995" s="1" t="s">
        <v>66</v>
      </c>
      <c r="F7995" s="1" t="s">
        <v>18118</v>
      </c>
      <c r="G7995" s="1" t="s">
        <v>18119</v>
      </c>
    </row>
    <row r="7996" spans="1:7" x14ac:dyDescent="0.25">
      <c r="A7996" s="1">
        <v>28375014</v>
      </c>
      <c r="B7996" s="1" t="s">
        <v>20276</v>
      </c>
      <c r="C7996" s="1" t="s">
        <v>20277</v>
      </c>
      <c r="D7996" s="1" t="s">
        <v>20278</v>
      </c>
      <c r="E7996" s="1" t="s">
        <v>66</v>
      </c>
      <c r="F7996" s="1" t="s">
        <v>485</v>
      </c>
      <c r="G7996" s="1" t="s">
        <v>486</v>
      </c>
    </row>
    <row r="7997" spans="1:7" x14ac:dyDescent="0.25">
      <c r="A7997" s="1">
        <v>28380000</v>
      </c>
      <c r="B7997" s="1" t="s">
        <v>18519</v>
      </c>
      <c r="C7997" s="1" t="s">
        <v>18520</v>
      </c>
      <c r="D7997" s="1" t="s">
        <v>18521</v>
      </c>
      <c r="E7997" s="1" t="s">
        <v>66</v>
      </c>
      <c r="F7997" s="1" t="s">
        <v>9492</v>
      </c>
      <c r="G7997" s="1" t="s">
        <v>9493</v>
      </c>
    </row>
    <row r="7998" spans="1:7" x14ac:dyDescent="0.25">
      <c r="A7998" s="1">
        <v>28380001</v>
      </c>
      <c r="B7998" s="1" t="s">
        <v>18516</v>
      </c>
      <c r="C7998" s="1" t="s">
        <v>18517</v>
      </c>
      <c r="D7998" s="1" t="s">
        <v>18518</v>
      </c>
      <c r="E7998" s="1" t="s">
        <v>66</v>
      </c>
      <c r="F7998" s="1" t="s">
        <v>9492</v>
      </c>
      <c r="G7998" s="1" t="s">
        <v>9493</v>
      </c>
    </row>
    <row r="7999" spans="1:7" x14ac:dyDescent="0.25">
      <c r="A7999" s="1">
        <v>28380002</v>
      </c>
      <c r="B7999" s="1" t="s">
        <v>20288</v>
      </c>
      <c r="C7999" s="1" t="s">
        <v>20289</v>
      </c>
      <c r="D7999" s="1" t="s">
        <v>20290</v>
      </c>
      <c r="E7999" s="1" t="s">
        <v>66</v>
      </c>
      <c r="F7999" s="1" t="s">
        <v>9492</v>
      </c>
      <c r="G7999" s="1" t="s">
        <v>9493</v>
      </c>
    </row>
    <row r="8000" spans="1:7" x14ac:dyDescent="0.25">
      <c r="A8000" s="1">
        <v>28380004</v>
      </c>
      <c r="B8000" s="1" t="s">
        <v>20291</v>
      </c>
      <c r="C8000" s="1" t="s">
        <v>20292</v>
      </c>
      <c r="D8000" s="1" t="s">
        <v>20293</v>
      </c>
      <c r="E8000" s="1" t="s">
        <v>66</v>
      </c>
      <c r="F8000" s="1" t="s">
        <v>9492</v>
      </c>
      <c r="G8000" s="1" t="s">
        <v>9493</v>
      </c>
    </row>
    <row r="8001" spans="1:7" x14ac:dyDescent="0.25">
      <c r="A8001" s="1">
        <v>28380008</v>
      </c>
      <c r="B8001" s="1" t="s">
        <v>18531</v>
      </c>
      <c r="C8001" s="1" t="s">
        <v>18532</v>
      </c>
      <c r="D8001" s="1" t="s">
        <v>18533</v>
      </c>
      <c r="E8001" s="1" t="s">
        <v>66</v>
      </c>
      <c r="F8001" s="1" t="s">
        <v>1815</v>
      </c>
      <c r="G8001" s="1" t="s">
        <v>1816</v>
      </c>
    </row>
    <row r="8002" spans="1:7" x14ac:dyDescent="0.25">
      <c r="A8002" s="1">
        <v>28380009</v>
      </c>
      <c r="B8002" s="1" t="s">
        <v>18522</v>
      </c>
      <c r="C8002" s="1" t="s">
        <v>18523</v>
      </c>
      <c r="D8002" s="1" t="s">
        <v>18524</v>
      </c>
      <c r="E8002" s="1" t="s">
        <v>66</v>
      </c>
      <c r="F8002" s="1" t="s">
        <v>9492</v>
      </c>
      <c r="G8002" s="1" t="s">
        <v>9493</v>
      </c>
    </row>
    <row r="8003" spans="1:7" x14ac:dyDescent="0.25">
      <c r="A8003" s="1">
        <v>28380017</v>
      </c>
      <c r="B8003" s="1" t="s">
        <v>18510</v>
      </c>
      <c r="C8003" s="1" t="s">
        <v>18511</v>
      </c>
      <c r="D8003" s="1" t="s">
        <v>18512</v>
      </c>
      <c r="E8003" s="1" t="s">
        <v>66</v>
      </c>
      <c r="F8003" s="1" t="s">
        <v>1815</v>
      </c>
      <c r="G8003" s="1" t="s">
        <v>1816</v>
      </c>
    </row>
    <row r="8004" spans="1:7" x14ac:dyDescent="0.25">
      <c r="A8004" s="1">
        <v>28380022</v>
      </c>
      <c r="B8004" s="1" t="s">
        <v>18507</v>
      </c>
      <c r="C8004" s="1" t="s">
        <v>18508</v>
      </c>
      <c r="D8004" s="1" t="s">
        <v>18509</v>
      </c>
      <c r="E8004" s="1" t="s">
        <v>66</v>
      </c>
      <c r="F8004" s="1" t="s">
        <v>1815</v>
      </c>
      <c r="G8004" s="1" t="s">
        <v>1816</v>
      </c>
    </row>
    <row r="8005" spans="1:7" x14ac:dyDescent="0.25">
      <c r="A8005" s="1">
        <v>28380028</v>
      </c>
      <c r="B8005" s="1" t="s">
        <v>18534</v>
      </c>
      <c r="C8005" s="1" t="s">
        <v>18535</v>
      </c>
      <c r="D8005" s="1" t="s">
        <v>18536</v>
      </c>
      <c r="E8005" s="1" t="s">
        <v>66</v>
      </c>
      <c r="F8005" s="1" t="s">
        <v>9492</v>
      </c>
      <c r="G8005" s="1" t="s">
        <v>9493</v>
      </c>
    </row>
    <row r="8006" spans="1:7" x14ac:dyDescent="0.25">
      <c r="A8006" s="1">
        <v>28380030</v>
      </c>
      <c r="B8006" s="1" t="s">
        <v>18513</v>
      </c>
      <c r="C8006" s="1" t="s">
        <v>18514</v>
      </c>
      <c r="D8006" s="1" t="s">
        <v>18515</v>
      </c>
      <c r="E8006" s="1" t="s">
        <v>66</v>
      </c>
      <c r="F8006" s="1" t="s">
        <v>9492</v>
      </c>
      <c r="G8006" s="1" t="s">
        <v>9493</v>
      </c>
    </row>
    <row r="8007" spans="1:7" x14ac:dyDescent="0.25">
      <c r="A8007" s="1">
        <v>28380031</v>
      </c>
      <c r="B8007" s="1" t="s">
        <v>18140</v>
      </c>
      <c r="C8007" s="1" t="s">
        <v>18141</v>
      </c>
      <c r="D8007" s="1" t="s">
        <v>18142</v>
      </c>
      <c r="E8007" s="1" t="s">
        <v>66</v>
      </c>
      <c r="F8007" s="1" t="s">
        <v>1815</v>
      </c>
      <c r="G8007" s="1" t="s">
        <v>1816</v>
      </c>
    </row>
    <row r="8008" spans="1:7" x14ac:dyDescent="0.25">
      <c r="A8008" s="1">
        <v>28380032</v>
      </c>
      <c r="B8008" s="1" t="s">
        <v>18123</v>
      </c>
      <c r="C8008" s="1" t="s">
        <v>18124</v>
      </c>
      <c r="D8008" s="1" t="s">
        <v>18125</v>
      </c>
      <c r="E8008" s="1" t="s">
        <v>66</v>
      </c>
      <c r="F8008" s="1" t="s">
        <v>1815</v>
      </c>
      <c r="G8008" s="1" t="s">
        <v>1816</v>
      </c>
    </row>
    <row r="8009" spans="1:7" x14ac:dyDescent="0.25">
      <c r="A8009" s="1">
        <v>28380033</v>
      </c>
      <c r="B8009" s="1" t="s">
        <v>18143</v>
      </c>
      <c r="C8009" s="1" t="s">
        <v>18144</v>
      </c>
      <c r="D8009" s="1" t="s">
        <v>18145</v>
      </c>
      <c r="E8009" s="1" t="s">
        <v>66</v>
      </c>
      <c r="F8009" s="1" t="s">
        <v>1815</v>
      </c>
      <c r="G8009" s="1" t="s">
        <v>1816</v>
      </c>
    </row>
    <row r="8010" spans="1:7" x14ac:dyDescent="0.25">
      <c r="A8010" s="1">
        <v>28380034</v>
      </c>
      <c r="B8010" s="1" t="s">
        <v>18128</v>
      </c>
      <c r="C8010" s="1" t="s">
        <v>18129</v>
      </c>
      <c r="D8010" s="1" t="s">
        <v>18130</v>
      </c>
      <c r="E8010" s="1" t="s">
        <v>66</v>
      </c>
      <c r="F8010" s="1" t="s">
        <v>9492</v>
      </c>
      <c r="G8010" s="1" t="s">
        <v>9493</v>
      </c>
    </row>
    <row r="8011" spans="1:7" x14ac:dyDescent="0.25">
      <c r="A8011" s="1">
        <v>28380035</v>
      </c>
      <c r="B8011" s="1" t="s">
        <v>18137</v>
      </c>
      <c r="C8011" s="1" t="s">
        <v>18138</v>
      </c>
      <c r="D8011" s="1" t="s">
        <v>18139</v>
      </c>
      <c r="E8011" s="1" t="s">
        <v>66</v>
      </c>
      <c r="F8011" s="1" t="s">
        <v>9492</v>
      </c>
      <c r="G8011" s="1" t="s">
        <v>9493</v>
      </c>
    </row>
    <row r="8012" spans="1:7" x14ac:dyDescent="0.25">
      <c r="A8012" s="1">
        <v>28380036</v>
      </c>
      <c r="B8012" s="1" t="s">
        <v>18134</v>
      </c>
      <c r="C8012" s="1" t="s">
        <v>18135</v>
      </c>
      <c r="D8012" s="1" t="s">
        <v>18136</v>
      </c>
      <c r="E8012" s="1" t="s">
        <v>66</v>
      </c>
      <c r="F8012" s="1" t="s">
        <v>9492</v>
      </c>
      <c r="G8012" s="1" t="s">
        <v>9493</v>
      </c>
    </row>
    <row r="8013" spans="1:7" x14ac:dyDescent="0.25">
      <c r="A8013" s="1">
        <v>28733005</v>
      </c>
      <c r="B8013" s="1" t="s">
        <v>20294</v>
      </c>
      <c r="C8013" s="1" t="s">
        <v>20295</v>
      </c>
      <c r="D8013" s="1" t="s">
        <v>20296</v>
      </c>
      <c r="E8013" s="1" t="s">
        <v>65</v>
      </c>
      <c r="F8013" s="1" t="s">
        <v>579</v>
      </c>
      <c r="G8013" s="1" t="s">
        <v>580</v>
      </c>
    </row>
    <row r="8014" spans="1:7" x14ac:dyDescent="0.25">
      <c r="A8014" s="1">
        <v>28733007</v>
      </c>
      <c r="B8014" s="1" t="s">
        <v>20297</v>
      </c>
      <c r="C8014" s="1" t="s">
        <v>20298</v>
      </c>
      <c r="D8014" s="1" t="s">
        <v>20299</v>
      </c>
      <c r="E8014" s="1" t="s">
        <v>65</v>
      </c>
      <c r="F8014" s="1" t="s">
        <v>579</v>
      </c>
      <c r="G8014" s="1" t="s">
        <v>580</v>
      </c>
    </row>
    <row r="8015" spans="1:7" x14ac:dyDescent="0.25">
      <c r="A8015" s="1">
        <v>28750010</v>
      </c>
      <c r="B8015" s="1" t="s">
        <v>20300</v>
      </c>
      <c r="C8015" s="1" t="s">
        <v>20301</v>
      </c>
      <c r="D8015" s="1" t="s">
        <v>20302</v>
      </c>
      <c r="E8015" s="1" t="s">
        <v>65</v>
      </c>
      <c r="F8015" s="1" t="s">
        <v>590</v>
      </c>
      <c r="G8015" s="1" t="s">
        <v>591</v>
      </c>
    </row>
    <row r="8016" spans="1:7" x14ac:dyDescent="0.25">
      <c r="A8016" s="1">
        <v>28750013</v>
      </c>
      <c r="B8016" s="1" t="s">
        <v>9369</v>
      </c>
      <c r="C8016" s="1" t="s">
        <v>9370</v>
      </c>
      <c r="D8016" s="1" t="s">
        <v>9371</v>
      </c>
      <c r="E8016" s="1" t="s">
        <v>65</v>
      </c>
      <c r="F8016" s="1" t="s">
        <v>590</v>
      </c>
      <c r="G8016" s="1" t="s">
        <v>591</v>
      </c>
    </row>
    <row r="8017" spans="1:7" x14ac:dyDescent="0.25">
      <c r="A8017" s="1">
        <v>28750015</v>
      </c>
      <c r="B8017" s="1" t="s">
        <v>20303</v>
      </c>
      <c r="C8017" s="1" t="s">
        <v>20304</v>
      </c>
      <c r="D8017" s="1" t="s">
        <v>20305</v>
      </c>
      <c r="E8017" s="1" t="s">
        <v>66</v>
      </c>
      <c r="F8017" s="1" t="s">
        <v>590</v>
      </c>
      <c r="G8017" s="1" t="s">
        <v>591</v>
      </c>
    </row>
    <row r="8018" spans="1:7" x14ac:dyDescent="0.25">
      <c r="A8018" s="1">
        <v>28750016</v>
      </c>
      <c r="B8018" s="1" t="s">
        <v>20306</v>
      </c>
      <c r="C8018" s="1" t="s">
        <v>20307</v>
      </c>
      <c r="D8018" s="1" t="s">
        <v>20308</v>
      </c>
      <c r="E8018" s="1" t="s">
        <v>66</v>
      </c>
      <c r="F8018" s="1" t="s">
        <v>5648</v>
      </c>
      <c r="G8018" s="1" t="s">
        <v>5649</v>
      </c>
    </row>
    <row r="8019" spans="1:7" x14ac:dyDescent="0.25">
      <c r="A8019" s="1">
        <v>28752000</v>
      </c>
      <c r="B8019" s="1" t="s">
        <v>18665</v>
      </c>
      <c r="C8019" s="1" t="s">
        <v>18666</v>
      </c>
      <c r="D8019" s="1" t="s">
        <v>18667</v>
      </c>
      <c r="E8019" s="1" t="s">
        <v>65</v>
      </c>
      <c r="F8019" s="1" t="s">
        <v>2410</v>
      </c>
      <c r="G8019" s="1" t="s">
        <v>2411</v>
      </c>
    </row>
    <row r="8020" spans="1:7" x14ac:dyDescent="0.25">
      <c r="A8020" s="1">
        <v>28752007</v>
      </c>
      <c r="B8020" s="1" t="s">
        <v>20309</v>
      </c>
      <c r="C8020" s="1" t="s">
        <v>20310</v>
      </c>
      <c r="D8020" s="1" t="s">
        <v>20311</v>
      </c>
      <c r="E8020" s="1" t="s">
        <v>66</v>
      </c>
      <c r="F8020" s="1" t="s">
        <v>2410</v>
      </c>
      <c r="G8020" s="1" t="s">
        <v>2411</v>
      </c>
    </row>
    <row r="8021" spans="1:7" x14ac:dyDescent="0.25">
      <c r="A8021" s="1">
        <v>28752008</v>
      </c>
      <c r="B8021" s="1" t="s">
        <v>9479</v>
      </c>
      <c r="C8021" s="1" t="s">
        <v>9480</v>
      </c>
      <c r="D8021" s="1" t="s">
        <v>9481</v>
      </c>
      <c r="E8021" s="1" t="s">
        <v>65</v>
      </c>
      <c r="F8021" s="1" t="s">
        <v>2410</v>
      </c>
      <c r="G8021" s="1" t="s">
        <v>2411</v>
      </c>
    </row>
    <row r="8022" spans="1:7" x14ac:dyDescent="0.25">
      <c r="A8022" s="1">
        <v>28770000</v>
      </c>
      <c r="B8022" s="1" t="s">
        <v>20312</v>
      </c>
      <c r="C8022" s="1" t="s">
        <v>20313</v>
      </c>
      <c r="D8022" s="1" t="s">
        <v>20314</v>
      </c>
      <c r="E8022" s="1" t="s">
        <v>65</v>
      </c>
      <c r="F8022" s="1" t="s">
        <v>2626</v>
      </c>
      <c r="G8022" s="1" t="s">
        <v>2627</v>
      </c>
    </row>
    <row r="8023" spans="1:7" x14ac:dyDescent="0.25">
      <c r="A8023" s="1">
        <v>28770002</v>
      </c>
      <c r="B8023" s="1" t="s">
        <v>18677</v>
      </c>
      <c r="C8023" s="1" t="s">
        <v>18678</v>
      </c>
      <c r="D8023" s="1" t="s">
        <v>18679</v>
      </c>
      <c r="E8023" s="1" t="s">
        <v>65</v>
      </c>
      <c r="F8023" s="1" t="s">
        <v>2626</v>
      </c>
      <c r="G8023" s="1" t="s">
        <v>2627</v>
      </c>
    </row>
    <row r="8024" spans="1:7" x14ac:dyDescent="0.25">
      <c r="A8024" s="1">
        <v>28770007</v>
      </c>
      <c r="B8024" s="1" t="s">
        <v>18686</v>
      </c>
      <c r="C8024" s="1" t="s">
        <v>18687</v>
      </c>
      <c r="D8024" s="1" t="s">
        <v>18688</v>
      </c>
      <c r="E8024" s="1" t="s">
        <v>65</v>
      </c>
      <c r="F8024" s="1" t="s">
        <v>2626</v>
      </c>
      <c r="G8024" s="1" t="s">
        <v>2627</v>
      </c>
    </row>
    <row r="8025" spans="1:7" x14ac:dyDescent="0.25">
      <c r="A8025" s="1">
        <v>28770024</v>
      </c>
      <c r="B8025" s="1" t="s">
        <v>20315</v>
      </c>
      <c r="C8025" s="1" t="s">
        <v>20316</v>
      </c>
      <c r="D8025" s="1" t="s">
        <v>20317</v>
      </c>
      <c r="E8025" s="1" t="s">
        <v>66</v>
      </c>
      <c r="F8025" s="1" t="s">
        <v>2626</v>
      </c>
      <c r="G8025" s="1" t="s">
        <v>2627</v>
      </c>
    </row>
    <row r="8026" spans="1:7" x14ac:dyDescent="0.25">
      <c r="A8026" s="1">
        <v>28770025</v>
      </c>
      <c r="B8026" s="1" t="s">
        <v>18730</v>
      </c>
      <c r="C8026" s="1" t="s">
        <v>18731</v>
      </c>
      <c r="D8026" s="1" t="s">
        <v>18732</v>
      </c>
      <c r="E8026" s="1" t="s">
        <v>66</v>
      </c>
      <c r="F8026" s="1" t="s">
        <v>1544</v>
      </c>
      <c r="G8026" s="1" t="s">
        <v>1545</v>
      </c>
    </row>
    <row r="8027" spans="1:7" x14ac:dyDescent="0.25">
      <c r="A8027" s="1">
        <v>28770026</v>
      </c>
      <c r="B8027" s="1" t="s">
        <v>9516</v>
      </c>
      <c r="C8027" s="1" t="s">
        <v>9517</v>
      </c>
      <c r="D8027" s="1" t="s">
        <v>9518</v>
      </c>
      <c r="E8027" s="1" t="s">
        <v>66</v>
      </c>
      <c r="F8027" s="1" t="s">
        <v>5881</v>
      </c>
      <c r="G8027" s="1" t="s">
        <v>5882</v>
      </c>
    </row>
    <row r="8028" spans="1:7" x14ac:dyDescent="0.25">
      <c r="A8028" s="1">
        <v>28770028</v>
      </c>
      <c r="B8028" s="1" t="s">
        <v>18733</v>
      </c>
      <c r="C8028" s="1" t="s">
        <v>18734</v>
      </c>
      <c r="D8028" s="1" t="s">
        <v>18735</v>
      </c>
      <c r="E8028" s="1" t="s">
        <v>66</v>
      </c>
      <c r="F8028" s="1" t="s">
        <v>1549</v>
      </c>
      <c r="G8028" s="1" t="s">
        <v>1550</v>
      </c>
    </row>
    <row r="8029" spans="1:7" x14ac:dyDescent="0.25">
      <c r="A8029" s="1">
        <v>28770029</v>
      </c>
      <c r="B8029" s="1" t="s">
        <v>20318</v>
      </c>
      <c r="C8029" s="1" t="s">
        <v>20319</v>
      </c>
      <c r="D8029" s="1" t="s">
        <v>20320</v>
      </c>
      <c r="E8029" s="1" t="s">
        <v>66</v>
      </c>
      <c r="F8029" s="1" t="s">
        <v>17409</v>
      </c>
      <c r="G8029" s="1" t="s">
        <v>17410</v>
      </c>
    </row>
    <row r="8030" spans="1:7" x14ac:dyDescent="0.25">
      <c r="A8030" s="1">
        <v>28770032</v>
      </c>
      <c r="B8030" s="1" t="s">
        <v>20321</v>
      </c>
      <c r="C8030" s="1" t="s">
        <v>20322</v>
      </c>
      <c r="D8030" s="1" t="s">
        <v>20323</v>
      </c>
      <c r="E8030" s="1" t="s">
        <v>65</v>
      </c>
      <c r="F8030" s="1" t="s">
        <v>5881</v>
      </c>
      <c r="G8030" s="1" t="s">
        <v>5882</v>
      </c>
    </row>
    <row r="8031" spans="1:7" x14ac:dyDescent="0.25">
      <c r="A8031" s="1">
        <v>28770033</v>
      </c>
      <c r="B8031" s="1" t="s">
        <v>20324</v>
      </c>
      <c r="C8031" s="1" t="s">
        <v>20325</v>
      </c>
      <c r="D8031" s="1" t="s">
        <v>20326</v>
      </c>
      <c r="E8031" s="1" t="s">
        <v>65</v>
      </c>
      <c r="F8031" s="1" t="s">
        <v>5881</v>
      </c>
      <c r="G8031" s="1" t="s">
        <v>5882</v>
      </c>
    </row>
    <row r="8032" spans="1:7" x14ac:dyDescent="0.25">
      <c r="A8032" s="1">
        <v>28770035</v>
      </c>
      <c r="B8032" s="1" t="s">
        <v>8117</v>
      </c>
      <c r="C8032" s="1" t="s">
        <v>8118</v>
      </c>
      <c r="D8032" s="1" t="s">
        <v>8119</v>
      </c>
      <c r="E8032" s="1" t="s">
        <v>66</v>
      </c>
      <c r="F8032" s="1" t="s">
        <v>17409</v>
      </c>
      <c r="G8032" s="1" t="s">
        <v>17410</v>
      </c>
    </row>
    <row r="8033" spans="1:7" x14ac:dyDescent="0.25">
      <c r="A8033" s="1">
        <v>28770036</v>
      </c>
      <c r="B8033" s="1" t="s">
        <v>18739</v>
      </c>
      <c r="C8033" s="1" t="s">
        <v>18740</v>
      </c>
      <c r="D8033" s="1" t="s">
        <v>18741</v>
      </c>
      <c r="E8033" s="1" t="s">
        <v>65</v>
      </c>
      <c r="F8033" s="1" t="s">
        <v>2626</v>
      </c>
      <c r="G8033" s="1" t="s">
        <v>2627</v>
      </c>
    </row>
    <row r="8034" spans="1:7" x14ac:dyDescent="0.25">
      <c r="A8034" s="1">
        <v>28770038</v>
      </c>
      <c r="B8034" s="1" t="s">
        <v>20327</v>
      </c>
      <c r="C8034" s="1" t="s">
        <v>20328</v>
      </c>
      <c r="D8034" s="1" t="s">
        <v>20329</v>
      </c>
      <c r="E8034" s="1" t="s">
        <v>66</v>
      </c>
      <c r="F8034" s="1" t="s">
        <v>19206</v>
      </c>
      <c r="G8034" s="1" t="s">
        <v>19207</v>
      </c>
    </row>
    <row r="8035" spans="1:7" x14ac:dyDescent="0.25">
      <c r="A8035" s="1">
        <v>28770039</v>
      </c>
      <c r="B8035" s="1" t="s">
        <v>2623</v>
      </c>
      <c r="C8035" s="1" t="s">
        <v>2624</v>
      </c>
      <c r="D8035" s="1" t="s">
        <v>2625</v>
      </c>
      <c r="E8035" s="1" t="s">
        <v>66</v>
      </c>
      <c r="F8035" s="1" t="s">
        <v>19206</v>
      </c>
      <c r="G8035" s="1" t="s">
        <v>19207</v>
      </c>
    </row>
    <row r="8036" spans="1:7" x14ac:dyDescent="0.25">
      <c r="A8036" s="1">
        <v>28770040</v>
      </c>
      <c r="B8036" s="1" t="s">
        <v>20330</v>
      </c>
      <c r="C8036" s="1" t="s">
        <v>20331</v>
      </c>
      <c r="D8036" s="1" t="s">
        <v>20332</v>
      </c>
      <c r="E8036" s="1" t="s">
        <v>66</v>
      </c>
      <c r="F8036" s="1" t="s">
        <v>17409</v>
      </c>
      <c r="G8036" s="1" t="s">
        <v>17410</v>
      </c>
    </row>
    <row r="8037" spans="1:7" x14ac:dyDescent="0.25">
      <c r="A8037" s="1">
        <v>28770041</v>
      </c>
      <c r="B8037" s="1" t="s">
        <v>19214</v>
      </c>
      <c r="C8037" s="1" t="s">
        <v>19215</v>
      </c>
      <c r="D8037" s="1" t="s">
        <v>19216</v>
      </c>
      <c r="E8037" s="1" t="s">
        <v>66</v>
      </c>
      <c r="F8037" s="1" t="s">
        <v>17409</v>
      </c>
      <c r="G8037" s="1" t="s">
        <v>17410</v>
      </c>
    </row>
    <row r="8038" spans="1:7" x14ac:dyDescent="0.25">
      <c r="A8038" s="1">
        <v>28770042</v>
      </c>
      <c r="B8038" s="1" t="s">
        <v>20333</v>
      </c>
      <c r="C8038" s="1" t="s">
        <v>20334</v>
      </c>
      <c r="D8038" s="1" t="s">
        <v>20335</v>
      </c>
      <c r="E8038" s="1" t="s">
        <v>66</v>
      </c>
      <c r="F8038" s="1" t="s">
        <v>17409</v>
      </c>
      <c r="G8038" s="1" t="s">
        <v>17410</v>
      </c>
    </row>
    <row r="8039" spans="1:7" x14ac:dyDescent="0.25">
      <c r="A8039" s="1">
        <v>28770043</v>
      </c>
      <c r="B8039" s="1" t="s">
        <v>20336</v>
      </c>
      <c r="C8039" s="1" t="s">
        <v>20337</v>
      </c>
      <c r="D8039" s="1" t="s">
        <v>20338</v>
      </c>
      <c r="E8039" s="1" t="s">
        <v>66</v>
      </c>
      <c r="F8039" s="1" t="s">
        <v>17409</v>
      </c>
      <c r="G8039" s="1" t="s">
        <v>17410</v>
      </c>
    </row>
    <row r="8040" spans="1:7" x14ac:dyDescent="0.25">
      <c r="A8040" s="1">
        <v>28770044</v>
      </c>
      <c r="B8040" s="1" t="s">
        <v>20339</v>
      </c>
      <c r="C8040" s="1" t="s">
        <v>20340</v>
      </c>
      <c r="D8040" s="1" t="s">
        <v>20341</v>
      </c>
      <c r="E8040" s="1" t="s">
        <v>66</v>
      </c>
      <c r="F8040" s="1" t="s">
        <v>17409</v>
      </c>
      <c r="G8040" s="1" t="s">
        <v>17410</v>
      </c>
    </row>
    <row r="8041" spans="1:7" x14ac:dyDescent="0.25">
      <c r="A8041" s="1">
        <v>28770045</v>
      </c>
      <c r="B8041" s="1" t="s">
        <v>20342</v>
      </c>
      <c r="C8041" s="1" t="s">
        <v>20343</v>
      </c>
      <c r="D8041" s="1" t="s">
        <v>20344</v>
      </c>
      <c r="E8041" s="1" t="s">
        <v>66</v>
      </c>
      <c r="F8041" s="1" t="s">
        <v>17409</v>
      </c>
      <c r="G8041" s="1" t="s">
        <v>17410</v>
      </c>
    </row>
    <row r="8042" spans="1:7" x14ac:dyDescent="0.25">
      <c r="A8042" s="1">
        <v>28770046</v>
      </c>
      <c r="B8042" s="1" t="s">
        <v>20345</v>
      </c>
      <c r="C8042" s="1" t="s">
        <v>20346</v>
      </c>
      <c r="D8042" s="1" t="s">
        <v>20347</v>
      </c>
      <c r="E8042" s="1" t="s">
        <v>66</v>
      </c>
      <c r="F8042" s="1" t="s">
        <v>17409</v>
      </c>
      <c r="G8042" s="1" t="s">
        <v>17410</v>
      </c>
    </row>
    <row r="8043" spans="1:7" x14ac:dyDescent="0.25">
      <c r="A8043" s="1">
        <v>28770047</v>
      </c>
      <c r="B8043" s="1" t="s">
        <v>18677</v>
      </c>
      <c r="C8043" s="1" t="s">
        <v>18678</v>
      </c>
      <c r="D8043" s="1" t="s">
        <v>18679</v>
      </c>
      <c r="E8043" s="1" t="s">
        <v>66</v>
      </c>
      <c r="F8043" s="1" t="s">
        <v>19206</v>
      </c>
      <c r="G8043" s="1" t="s">
        <v>19207</v>
      </c>
    </row>
    <row r="8044" spans="1:7" x14ac:dyDescent="0.25">
      <c r="A8044" s="1">
        <v>28770048</v>
      </c>
      <c r="B8044" s="1" t="s">
        <v>18674</v>
      </c>
      <c r="C8044" s="1" t="s">
        <v>18675</v>
      </c>
      <c r="D8044" s="1" t="s">
        <v>18676</v>
      </c>
      <c r="E8044" s="1" t="s">
        <v>66</v>
      </c>
      <c r="F8044" s="1" t="s">
        <v>19206</v>
      </c>
      <c r="G8044" s="1" t="s">
        <v>19207</v>
      </c>
    </row>
    <row r="8045" spans="1:7" x14ac:dyDescent="0.25">
      <c r="A8045" s="1">
        <v>28770049</v>
      </c>
      <c r="B8045" s="1" t="s">
        <v>20348</v>
      </c>
      <c r="C8045" s="1" t="s">
        <v>20349</v>
      </c>
      <c r="D8045" s="1" t="s">
        <v>20350</v>
      </c>
      <c r="E8045" s="1" t="s">
        <v>66</v>
      </c>
      <c r="F8045" s="1" t="s">
        <v>19206</v>
      </c>
      <c r="G8045" s="1" t="s">
        <v>19207</v>
      </c>
    </row>
    <row r="8046" spans="1:7" x14ac:dyDescent="0.25">
      <c r="A8046" s="1">
        <v>28770050</v>
      </c>
      <c r="B8046" s="1" t="s">
        <v>20351</v>
      </c>
      <c r="C8046" s="1" t="s">
        <v>20352</v>
      </c>
      <c r="D8046" s="1" t="s">
        <v>20353</v>
      </c>
      <c r="E8046" s="1" t="s">
        <v>66</v>
      </c>
      <c r="F8046" s="1" t="s">
        <v>17409</v>
      </c>
      <c r="G8046" s="1" t="s">
        <v>17410</v>
      </c>
    </row>
    <row r="8047" spans="1:7" x14ac:dyDescent="0.25">
      <c r="A8047" s="1">
        <v>28772007</v>
      </c>
      <c r="B8047" s="1" t="s">
        <v>20354</v>
      </c>
      <c r="C8047" s="1" t="s">
        <v>20355</v>
      </c>
      <c r="D8047" s="1" t="s">
        <v>20356</v>
      </c>
      <c r="E8047" s="1" t="s">
        <v>65</v>
      </c>
      <c r="F8047" s="1" t="s">
        <v>17427</v>
      </c>
      <c r="G8047" s="1" t="s">
        <v>17428</v>
      </c>
    </row>
    <row r="8048" spans="1:7" x14ac:dyDescent="0.25">
      <c r="A8048" s="1">
        <v>28772010</v>
      </c>
      <c r="B8048" s="1" t="s">
        <v>18760</v>
      </c>
      <c r="C8048" s="1" t="s">
        <v>18761</v>
      </c>
      <c r="D8048" s="1" t="s">
        <v>18762</v>
      </c>
      <c r="E8048" s="1" t="s">
        <v>66</v>
      </c>
      <c r="F8048" s="1" t="s">
        <v>18763</v>
      </c>
      <c r="G8048" s="1" t="s">
        <v>18764</v>
      </c>
    </row>
    <row r="8049" spans="1:7" x14ac:dyDescent="0.25">
      <c r="A8049" s="1">
        <v>28775001</v>
      </c>
      <c r="B8049" s="1" t="s">
        <v>20357</v>
      </c>
      <c r="C8049" s="1" t="s">
        <v>20358</v>
      </c>
      <c r="D8049" s="1" t="s">
        <v>20359</v>
      </c>
      <c r="E8049" s="1" t="s">
        <v>65</v>
      </c>
      <c r="F8049" s="1" t="s">
        <v>1451</v>
      </c>
      <c r="G8049" s="1" t="s">
        <v>1452</v>
      </c>
    </row>
    <row r="8050" spans="1:7" x14ac:dyDescent="0.25">
      <c r="A8050" s="1">
        <v>28775003</v>
      </c>
      <c r="B8050" s="1" t="s">
        <v>20360</v>
      </c>
      <c r="C8050" s="1" t="s">
        <v>20361</v>
      </c>
      <c r="D8050" s="1" t="s">
        <v>20362</v>
      </c>
      <c r="E8050" s="1" t="s">
        <v>66</v>
      </c>
      <c r="F8050" s="1" t="s">
        <v>485</v>
      </c>
      <c r="G8050" s="1" t="s">
        <v>486</v>
      </c>
    </row>
    <row r="8051" spans="1:7" x14ac:dyDescent="0.25">
      <c r="A8051" s="1">
        <v>28775004</v>
      </c>
      <c r="B8051" s="1" t="s">
        <v>2512</v>
      </c>
      <c r="C8051" s="1" t="s">
        <v>2513</v>
      </c>
      <c r="D8051" s="1" t="s">
        <v>2514</v>
      </c>
      <c r="E8051" s="1" t="s">
        <v>66</v>
      </c>
      <c r="F8051" s="1" t="s">
        <v>485</v>
      </c>
      <c r="G8051" s="1" t="s">
        <v>486</v>
      </c>
    </row>
    <row r="8052" spans="1:7" x14ac:dyDescent="0.25">
      <c r="A8052" s="1">
        <v>28775005</v>
      </c>
      <c r="B8052" s="1" t="s">
        <v>20363</v>
      </c>
      <c r="C8052" s="1" t="s">
        <v>20364</v>
      </c>
      <c r="D8052" s="1" t="s">
        <v>20365</v>
      </c>
      <c r="E8052" s="1" t="s">
        <v>66</v>
      </c>
      <c r="F8052" s="1" t="s">
        <v>485</v>
      </c>
      <c r="G8052" s="1" t="s">
        <v>486</v>
      </c>
    </row>
    <row r="8053" spans="1:7" x14ac:dyDescent="0.25">
      <c r="A8053" s="1">
        <v>28775006</v>
      </c>
      <c r="B8053" s="1" t="s">
        <v>20366</v>
      </c>
      <c r="C8053" s="1" t="s">
        <v>20367</v>
      </c>
      <c r="D8053" s="1" t="s">
        <v>20368</v>
      </c>
      <c r="E8053" s="1" t="s">
        <v>66</v>
      </c>
      <c r="F8053" s="1" t="s">
        <v>485</v>
      </c>
      <c r="G8053" s="1" t="s">
        <v>486</v>
      </c>
    </row>
    <row r="8054" spans="1:7" x14ac:dyDescent="0.25">
      <c r="A8054" s="1">
        <v>28775007</v>
      </c>
      <c r="B8054" s="1" t="s">
        <v>20363</v>
      </c>
      <c r="C8054" s="1" t="s">
        <v>20364</v>
      </c>
      <c r="D8054" s="1" t="s">
        <v>20365</v>
      </c>
      <c r="E8054" s="1" t="s">
        <v>66</v>
      </c>
      <c r="F8054" s="1" t="s">
        <v>18118</v>
      </c>
      <c r="G8054" s="1" t="s">
        <v>18119</v>
      </c>
    </row>
    <row r="8055" spans="1:7" x14ac:dyDescent="0.25">
      <c r="A8055" s="1">
        <v>28850005</v>
      </c>
      <c r="B8055" s="1" t="s">
        <v>20369</v>
      </c>
      <c r="C8055" s="1" t="s">
        <v>20369</v>
      </c>
      <c r="D8055" s="1" t="s">
        <v>20369</v>
      </c>
      <c r="G8055" s="1" t="s">
        <v>199</v>
      </c>
    </row>
    <row r="8056" spans="1:7" x14ac:dyDescent="0.25">
      <c r="A8056" s="1">
        <v>28850007</v>
      </c>
      <c r="B8056" s="1" t="s">
        <v>20370</v>
      </c>
      <c r="C8056" s="1" t="s">
        <v>20371</v>
      </c>
      <c r="D8056" s="1" t="s">
        <v>20372</v>
      </c>
      <c r="E8056" s="1" t="s">
        <v>66</v>
      </c>
      <c r="F8056" s="1" t="s">
        <v>5648</v>
      </c>
      <c r="G8056" s="1" t="s">
        <v>5649</v>
      </c>
    </row>
    <row r="8057" spans="1:7" x14ac:dyDescent="0.25">
      <c r="A8057" s="1">
        <v>28850008</v>
      </c>
      <c r="B8057" s="1" t="s">
        <v>20373</v>
      </c>
      <c r="C8057" s="1" t="s">
        <v>20374</v>
      </c>
      <c r="D8057" s="1" t="s">
        <v>20375</v>
      </c>
      <c r="E8057" s="1" t="s">
        <v>66</v>
      </c>
      <c r="F8057" s="1" t="s">
        <v>5648</v>
      </c>
      <c r="G8057" s="1" t="s">
        <v>5649</v>
      </c>
    </row>
    <row r="8058" spans="1:7" x14ac:dyDescent="0.25">
      <c r="A8058" s="1">
        <v>28850009</v>
      </c>
      <c r="B8058" s="1" t="s">
        <v>18879</v>
      </c>
      <c r="C8058" s="1" t="s">
        <v>18880</v>
      </c>
      <c r="D8058" s="1" t="s">
        <v>18881</v>
      </c>
      <c r="E8058" s="1" t="s">
        <v>66</v>
      </c>
      <c r="F8058" s="1" t="s">
        <v>5648</v>
      </c>
      <c r="G8058" s="1" t="s">
        <v>5649</v>
      </c>
    </row>
    <row r="8059" spans="1:7" x14ac:dyDescent="0.25">
      <c r="A8059" s="1">
        <v>28870003</v>
      </c>
      <c r="B8059" s="1" t="s">
        <v>18901</v>
      </c>
      <c r="C8059" s="1" t="s">
        <v>18902</v>
      </c>
      <c r="D8059" s="1" t="s">
        <v>18903</v>
      </c>
      <c r="E8059" s="1" t="s">
        <v>65</v>
      </c>
      <c r="F8059" s="1" t="s">
        <v>5881</v>
      </c>
      <c r="G8059" s="1" t="s">
        <v>5882</v>
      </c>
    </row>
    <row r="8060" spans="1:7" x14ac:dyDescent="0.25">
      <c r="A8060" s="1">
        <v>28870004</v>
      </c>
      <c r="B8060" s="1" t="s">
        <v>18904</v>
      </c>
      <c r="C8060" s="1" t="s">
        <v>18905</v>
      </c>
      <c r="D8060" s="1" t="s">
        <v>18906</v>
      </c>
      <c r="E8060" s="1" t="s">
        <v>65</v>
      </c>
      <c r="F8060" s="1" t="s">
        <v>5881</v>
      </c>
      <c r="G8060" s="1" t="s">
        <v>5882</v>
      </c>
    </row>
    <row r="8061" spans="1:7" x14ac:dyDescent="0.25">
      <c r="A8061" s="1">
        <v>28870005</v>
      </c>
      <c r="B8061" s="1" t="s">
        <v>20376</v>
      </c>
      <c r="C8061" s="1" t="s">
        <v>20377</v>
      </c>
      <c r="D8061" s="1" t="s">
        <v>20378</v>
      </c>
      <c r="E8061" s="1" t="s">
        <v>66</v>
      </c>
      <c r="F8061" s="1" t="s">
        <v>18977</v>
      </c>
      <c r="G8061" s="1" t="s">
        <v>18978</v>
      </c>
    </row>
    <row r="8062" spans="1:7" x14ac:dyDescent="0.25">
      <c r="A8062" s="1">
        <v>28870007</v>
      </c>
      <c r="B8062" s="1" t="s">
        <v>20379</v>
      </c>
      <c r="C8062" s="1" t="s">
        <v>20380</v>
      </c>
      <c r="D8062" s="1" t="s">
        <v>20381</v>
      </c>
      <c r="E8062" s="1" t="s">
        <v>66</v>
      </c>
      <c r="F8062" s="1" t="s">
        <v>18977</v>
      </c>
      <c r="G8062" s="1" t="s">
        <v>18978</v>
      </c>
    </row>
    <row r="8063" spans="1:7" x14ac:dyDescent="0.25">
      <c r="A8063" s="1">
        <v>28870008</v>
      </c>
      <c r="B8063" s="1" t="s">
        <v>18910</v>
      </c>
      <c r="C8063" s="1" t="s">
        <v>18911</v>
      </c>
      <c r="D8063" s="1" t="s">
        <v>18912</v>
      </c>
      <c r="E8063" s="1" t="s">
        <v>65</v>
      </c>
      <c r="F8063" s="1" t="s">
        <v>2626</v>
      </c>
      <c r="G8063" s="1" t="s">
        <v>2627</v>
      </c>
    </row>
    <row r="8064" spans="1:7" x14ac:dyDescent="0.25">
      <c r="A8064" s="1">
        <v>28870009</v>
      </c>
      <c r="B8064" s="1" t="s">
        <v>18913</v>
      </c>
      <c r="C8064" s="1" t="s">
        <v>18914</v>
      </c>
      <c r="D8064" s="1" t="s">
        <v>18915</v>
      </c>
      <c r="E8064" s="1" t="s">
        <v>65</v>
      </c>
      <c r="F8064" s="1" t="s">
        <v>5881</v>
      </c>
      <c r="G8064" s="1" t="s">
        <v>5882</v>
      </c>
    </row>
    <row r="8065" spans="1:7" x14ac:dyDescent="0.25">
      <c r="A8065" s="1">
        <v>28870011</v>
      </c>
      <c r="B8065" s="1" t="s">
        <v>18919</v>
      </c>
      <c r="C8065" s="1" t="s">
        <v>18920</v>
      </c>
      <c r="D8065" s="1" t="s">
        <v>18921</v>
      </c>
      <c r="E8065" s="1" t="s">
        <v>65</v>
      </c>
      <c r="F8065" s="1" t="s">
        <v>2626</v>
      </c>
      <c r="G8065" s="1" t="s">
        <v>2627</v>
      </c>
    </row>
    <row r="8066" spans="1:7" x14ac:dyDescent="0.25">
      <c r="A8066" s="1">
        <v>28870012</v>
      </c>
      <c r="B8066" s="1" t="s">
        <v>18922</v>
      </c>
      <c r="C8066" s="1" t="s">
        <v>18923</v>
      </c>
      <c r="D8066" s="1" t="s">
        <v>18924</v>
      </c>
      <c r="E8066" s="1" t="s">
        <v>65</v>
      </c>
      <c r="F8066" s="1" t="s">
        <v>2626</v>
      </c>
      <c r="G8066" s="1" t="s">
        <v>2627</v>
      </c>
    </row>
    <row r="8067" spans="1:7" x14ac:dyDescent="0.25">
      <c r="A8067" s="1">
        <v>28870013</v>
      </c>
      <c r="B8067" s="1" t="s">
        <v>18925</v>
      </c>
      <c r="C8067" s="1" t="s">
        <v>18926</v>
      </c>
      <c r="D8067" s="1" t="s">
        <v>18927</v>
      </c>
      <c r="E8067" s="1" t="s">
        <v>65</v>
      </c>
      <c r="F8067" s="1" t="s">
        <v>2626</v>
      </c>
      <c r="G8067" s="1" t="s">
        <v>2627</v>
      </c>
    </row>
    <row r="8068" spans="1:7" x14ac:dyDescent="0.25">
      <c r="A8068" s="1">
        <v>28870014</v>
      </c>
      <c r="B8068" s="1" t="s">
        <v>18928</v>
      </c>
      <c r="C8068" s="1" t="s">
        <v>18929</v>
      </c>
      <c r="D8068" s="1" t="s">
        <v>18930</v>
      </c>
      <c r="E8068" s="1" t="s">
        <v>66</v>
      </c>
      <c r="F8068" s="1" t="s">
        <v>5881</v>
      </c>
      <c r="G8068" s="1" t="s">
        <v>5882</v>
      </c>
    </row>
    <row r="8069" spans="1:7" x14ac:dyDescent="0.25">
      <c r="A8069" s="1">
        <v>28870015</v>
      </c>
      <c r="B8069" s="1" t="s">
        <v>18931</v>
      </c>
      <c r="C8069" s="1" t="s">
        <v>18932</v>
      </c>
      <c r="D8069" s="1" t="s">
        <v>18933</v>
      </c>
      <c r="E8069" s="1" t="s">
        <v>66</v>
      </c>
      <c r="F8069" s="1" t="s">
        <v>5881</v>
      </c>
      <c r="G8069" s="1" t="s">
        <v>5882</v>
      </c>
    </row>
    <row r="8070" spans="1:7" x14ac:dyDescent="0.25">
      <c r="A8070" s="1">
        <v>28870016</v>
      </c>
      <c r="B8070" s="1" t="s">
        <v>18934</v>
      </c>
      <c r="C8070" s="1" t="s">
        <v>18935</v>
      </c>
      <c r="D8070" s="1" t="s">
        <v>18936</v>
      </c>
      <c r="E8070" s="1" t="s">
        <v>65</v>
      </c>
      <c r="F8070" s="1" t="s">
        <v>5881</v>
      </c>
      <c r="G8070" s="1" t="s">
        <v>5882</v>
      </c>
    </row>
    <row r="8071" spans="1:7" x14ac:dyDescent="0.25">
      <c r="A8071" s="1">
        <v>28870020</v>
      </c>
      <c r="B8071" s="1" t="s">
        <v>18943</v>
      </c>
      <c r="C8071" s="1" t="s">
        <v>18944</v>
      </c>
      <c r="D8071" s="1" t="s">
        <v>18945</v>
      </c>
      <c r="E8071" s="1" t="s">
        <v>66</v>
      </c>
      <c r="F8071" s="1" t="s">
        <v>5881</v>
      </c>
      <c r="G8071" s="1" t="s">
        <v>5882</v>
      </c>
    </row>
    <row r="8072" spans="1:7" x14ac:dyDescent="0.25">
      <c r="A8072" s="1">
        <v>28870021</v>
      </c>
      <c r="B8072" s="1" t="s">
        <v>20382</v>
      </c>
      <c r="C8072" s="1" t="s">
        <v>20383</v>
      </c>
      <c r="D8072" s="1" t="s">
        <v>20384</v>
      </c>
      <c r="E8072" s="1" t="s">
        <v>66</v>
      </c>
      <c r="F8072" s="1" t="s">
        <v>17409</v>
      </c>
      <c r="G8072" s="1" t="s">
        <v>17410</v>
      </c>
    </row>
    <row r="8073" spans="1:7" x14ac:dyDescent="0.25">
      <c r="A8073" s="1">
        <v>28870022</v>
      </c>
      <c r="B8073" s="1" t="s">
        <v>18949</v>
      </c>
      <c r="C8073" s="1" t="s">
        <v>18950</v>
      </c>
      <c r="D8073" s="1" t="s">
        <v>18951</v>
      </c>
      <c r="E8073" s="1" t="s">
        <v>65</v>
      </c>
      <c r="F8073" s="1" t="s">
        <v>5881</v>
      </c>
      <c r="G8073" s="1" t="s">
        <v>5882</v>
      </c>
    </row>
    <row r="8074" spans="1:7" x14ac:dyDescent="0.25">
      <c r="A8074" s="1">
        <v>28870023</v>
      </c>
      <c r="B8074" s="1" t="s">
        <v>18952</v>
      </c>
      <c r="C8074" s="1" t="s">
        <v>18953</v>
      </c>
      <c r="D8074" s="1" t="s">
        <v>18954</v>
      </c>
      <c r="E8074" s="1" t="s">
        <v>65</v>
      </c>
      <c r="F8074" s="1" t="s">
        <v>5881</v>
      </c>
      <c r="G8074" s="1" t="s">
        <v>5882</v>
      </c>
    </row>
    <row r="8075" spans="1:7" x14ac:dyDescent="0.25">
      <c r="A8075" s="1">
        <v>28870024</v>
      </c>
      <c r="B8075" s="1" t="s">
        <v>18955</v>
      </c>
      <c r="C8075" s="1" t="s">
        <v>18956</v>
      </c>
      <c r="D8075" s="1" t="s">
        <v>18957</v>
      </c>
      <c r="E8075" s="1" t="s">
        <v>65</v>
      </c>
      <c r="F8075" s="1" t="s">
        <v>5881</v>
      </c>
      <c r="G8075" s="1" t="s">
        <v>5882</v>
      </c>
    </row>
    <row r="8076" spans="1:7" x14ac:dyDescent="0.25">
      <c r="A8076" s="1">
        <v>28870026</v>
      </c>
      <c r="B8076" s="1" t="s">
        <v>18958</v>
      </c>
      <c r="C8076" s="1" t="s">
        <v>18959</v>
      </c>
      <c r="D8076" s="1" t="s">
        <v>18960</v>
      </c>
      <c r="E8076" s="1" t="s">
        <v>66</v>
      </c>
      <c r="F8076" s="1" t="s">
        <v>18961</v>
      </c>
      <c r="G8076" s="1" t="s">
        <v>18962</v>
      </c>
    </row>
    <row r="8077" spans="1:7" x14ac:dyDescent="0.25">
      <c r="A8077" s="1">
        <v>28870027</v>
      </c>
      <c r="B8077" s="1" t="s">
        <v>18963</v>
      </c>
      <c r="C8077" s="1" t="s">
        <v>18964</v>
      </c>
      <c r="D8077" s="1" t="s">
        <v>18965</v>
      </c>
      <c r="E8077" s="1" t="s">
        <v>65</v>
      </c>
      <c r="F8077" s="1" t="s">
        <v>2626</v>
      </c>
      <c r="G8077" s="1" t="s">
        <v>2627</v>
      </c>
    </row>
    <row r="8078" spans="1:7" x14ac:dyDescent="0.25">
      <c r="A8078" s="1">
        <v>28870030</v>
      </c>
      <c r="B8078" s="1" t="s">
        <v>18971</v>
      </c>
      <c r="C8078" s="1" t="s">
        <v>18972</v>
      </c>
      <c r="D8078" s="1" t="s">
        <v>18973</v>
      </c>
      <c r="E8078" s="1" t="s">
        <v>65</v>
      </c>
      <c r="F8078" s="1" t="s">
        <v>5881</v>
      </c>
      <c r="G8078" s="1" t="s">
        <v>5882</v>
      </c>
    </row>
    <row r="8079" spans="1:7" x14ac:dyDescent="0.25">
      <c r="A8079" s="1">
        <v>28870031</v>
      </c>
      <c r="B8079" s="1" t="s">
        <v>18974</v>
      </c>
      <c r="C8079" s="1" t="s">
        <v>18975</v>
      </c>
      <c r="D8079" s="1" t="s">
        <v>18976</v>
      </c>
      <c r="E8079" s="1" t="s">
        <v>65</v>
      </c>
      <c r="F8079" s="1" t="s">
        <v>5881</v>
      </c>
      <c r="G8079" s="1" t="s">
        <v>5882</v>
      </c>
    </row>
    <row r="8080" spans="1:7" x14ac:dyDescent="0.25">
      <c r="A8080" s="1">
        <v>28870032</v>
      </c>
      <c r="B8080" s="1" t="s">
        <v>18904</v>
      </c>
      <c r="C8080" s="1" t="s">
        <v>18905</v>
      </c>
      <c r="D8080" s="1" t="s">
        <v>18906</v>
      </c>
      <c r="E8080" s="1" t="s">
        <v>66</v>
      </c>
      <c r="F8080" s="1" t="s">
        <v>18977</v>
      </c>
      <c r="G8080" s="1" t="s">
        <v>18978</v>
      </c>
    </row>
    <row r="8081" spans="1:7" x14ac:dyDescent="0.25">
      <c r="A8081" s="1">
        <v>28870033</v>
      </c>
      <c r="B8081" s="1" t="s">
        <v>18979</v>
      </c>
      <c r="C8081" s="1" t="s">
        <v>18980</v>
      </c>
      <c r="D8081" s="1" t="s">
        <v>18981</v>
      </c>
      <c r="E8081" s="1" t="s">
        <v>65</v>
      </c>
      <c r="F8081" s="1" t="s">
        <v>5881</v>
      </c>
      <c r="G8081" s="1" t="s">
        <v>5882</v>
      </c>
    </row>
    <row r="8082" spans="1:7" x14ac:dyDescent="0.25">
      <c r="A8082" s="1">
        <v>28870034</v>
      </c>
      <c r="B8082" s="1" t="s">
        <v>18974</v>
      </c>
      <c r="C8082" s="1" t="s">
        <v>18975</v>
      </c>
      <c r="D8082" s="1" t="s">
        <v>18976</v>
      </c>
      <c r="E8082" s="1" t="s">
        <v>66</v>
      </c>
      <c r="F8082" s="1" t="s">
        <v>17409</v>
      </c>
      <c r="G8082" s="1" t="s">
        <v>17410</v>
      </c>
    </row>
    <row r="8083" spans="1:7" x14ac:dyDescent="0.25">
      <c r="A8083" s="1">
        <v>28870035</v>
      </c>
      <c r="B8083" s="1" t="s">
        <v>18934</v>
      </c>
      <c r="C8083" s="1" t="s">
        <v>18935</v>
      </c>
      <c r="D8083" s="1" t="s">
        <v>18936</v>
      </c>
      <c r="E8083" s="1" t="s">
        <v>66</v>
      </c>
      <c r="F8083" s="1" t="s">
        <v>17409</v>
      </c>
      <c r="G8083" s="1" t="s">
        <v>17410</v>
      </c>
    </row>
    <row r="8084" spans="1:7" x14ac:dyDescent="0.25">
      <c r="A8084" s="1">
        <v>28870038</v>
      </c>
      <c r="B8084" s="1" t="s">
        <v>9132</v>
      </c>
      <c r="C8084" s="1" t="s">
        <v>9133</v>
      </c>
      <c r="D8084" s="1" t="s">
        <v>9134</v>
      </c>
      <c r="E8084" s="1" t="s">
        <v>66</v>
      </c>
      <c r="F8084" s="1" t="s">
        <v>2626</v>
      </c>
      <c r="G8084" s="1" t="s">
        <v>2627</v>
      </c>
    </row>
    <row r="8085" spans="1:7" x14ac:dyDescent="0.25">
      <c r="A8085" s="1">
        <v>28870041</v>
      </c>
      <c r="B8085" s="1" t="s">
        <v>18904</v>
      </c>
      <c r="C8085" s="1" t="s">
        <v>18905</v>
      </c>
      <c r="D8085" s="1" t="s">
        <v>18906</v>
      </c>
      <c r="E8085" s="1" t="s">
        <v>66</v>
      </c>
      <c r="F8085" s="1" t="s">
        <v>17409</v>
      </c>
      <c r="G8085" s="1" t="s">
        <v>17410</v>
      </c>
    </row>
    <row r="8086" spans="1:7" x14ac:dyDescent="0.25">
      <c r="A8086" s="1">
        <v>28870045</v>
      </c>
      <c r="B8086" s="1" t="s">
        <v>20385</v>
      </c>
      <c r="C8086" s="1" t="s">
        <v>20386</v>
      </c>
      <c r="D8086" s="1" t="s">
        <v>20387</v>
      </c>
      <c r="E8086" s="1" t="s">
        <v>65</v>
      </c>
      <c r="F8086" s="1" t="s">
        <v>9703</v>
      </c>
      <c r="G8086" s="1" t="s">
        <v>9704</v>
      </c>
    </row>
    <row r="8087" spans="1:7" x14ac:dyDescent="0.25">
      <c r="A8087" s="1">
        <v>28870046</v>
      </c>
      <c r="B8087" s="1" t="s">
        <v>18949</v>
      </c>
      <c r="C8087" s="1" t="s">
        <v>18950</v>
      </c>
      <c r="D8087" s="1" t="s">
        <v>18951</v>
      </c>
      <c r="E8087" s="1" t="s">
        <v>66</v>
      </c>
      <c r="F8087" s="1" t="s">
        <v>17409</v>
      </c>
      <c r="G8087" s="1" t="s">
        <v>17410</v>
      </c>
    </row>
    <row r="8088" spans="1:7" x14ac:dyDescent="0.25">
      <c r="A8088" s="1">
        <v>28870047</v>
      </c>
      <c r="B8088" s="1" t="s">
        <v>20388</v>
      </c>
      <c r="C8088" s="1" t="s">
        <v>20389</v>
      </c>
      <c r="D8088" s="1" t="s">
        <v>20390</v>
      </c>
      <c r="E8088" s="1" t="s">
        <v>66</v>
      </c>
      <c r="F8088" s="1" t="s">
        <v>9703</v>
      </c>
      <c r="G8088" s="1" t="s">
        <v>9704</v>
      </c>
    </row>
    <row r="8089" spans="1:7" x14ac:dyDescent="0.25">
      <c r="A8089" s="1">
        <v>28900200</v>
      </c>
      <c r="B8089" s="1" t="s">
        <v>19002</v>
      </c>
      <c r="C8089" s="1" t="s">
        <v>19003</v>
      </c>
      <c r="D8089" s="1" t="s">
        <v>19004</v>
      </c>
      <c r="E8089" s="1" t="s">
        <v>65</v>
      </c>
      <c r="F8089" s="1" t="s">
        <v>19005</v>
      </c>
      <c r="G8089" s="1" t="s">
        <v>19006</v>
      </c>
    </row>
    <row r="8090" spans="1:7" x14ac:dyDescent="0.25">
      <c r="A8090" s="1">
        <v>28900201</v>
      </c>
      <c r="B8090" s="1" t="s">
        <v>19007</v>
      </c>
      <c r="C8090" s="1" t="s">
        <v>19008</v>
      </c>
      <c r="D8090" s="1" t="s">
        <v>19009</v>
      </c>
      <c r="E8090" s="1" t="s">
        <v>65</v>
      </c>
      <c r="F8090" s="1" t="s">
        <v>19005</v>
      </c>
      <c r="G8090" s="1" t="s">
        <v>19006</v>
      </c>
    </row>
    <row r="8091" spans="1:7" x14ac:dyDescent="0.25">
      <c r="A8091" s="1">
        <v>28900202</v>
      </c>
      <c r="B8091" s="1" t="s">
        <v>19010</v>
      </c>
      <c r="C8091" s="1" t="s">
        <v>19011</v>
      </c>
      <c r="D8091" s="1" t="s">
        <v>19012</v>
      </c>
      <c r="E8091" s="1" t="s">
        <v>65</v>
      </c>
      <c r="F8091" s="1" t="s">
        <v>19005</v>
      </c>
      <c r="G8091" s="1" t="s">
        <v>19006</v>
      </c>
    </row>
    <row r="8092" spans="1:7" x14ac:dyDescent="0.25">
      <c r="A8092" s="1">
        <v>28900204</v>
      </c>
      <c r="B8092" s="1" t="s">
        <v>20391</v>
      </c>
      <c r="C8092" s="1" t="s">
        <v>20392</v>
      </c>
      <c r="D8092" s="1" t="s">
        <v>20393</v>
      </c>
      <c r="E8092" s="1" t="s">
        <v>65</v>
      </c>
      <c r="F8092" s="1" t="s">
        <v>19005</v>
      </c>
      <c r="G8092" s="1" t="s">
        <v>19006</v>
      </c>
    </row>
    <row r="8093" spans="1:7" x14ac:dyDescent="0.25">
      <c r="A8093" s="1">
        <v>28900205</v>
      </c>
      <c r="B8093" s="1" t="s">
        <v>19013</v>
      </c>
      <c r="C8093" s="1" t="s">
        <v>19014</v>
      </c>
      <c r="D8093" s="1" t="s">
        <v>19015</v>
      </c>
      <c r="E8093" s="1" t="s">
        <v>65</v>
      </c>
      <c r="F8093" s="1" t="s">
        <v>19005</v>
      </c>
      <c r="G8093" s="1" t="s">
        <v>19006</v>
      </c>
    </row>
    <row r="8094" spans="1:7" x14ac:dyDescent="0.25">
      <c r="A8094" s="1">
        <v>28900250</v>
      </c>
      <c r="B8094" s="1" t="s">
        <v>19016</v>
      </c>
      <c r="C8094" s="1" t="s">
        <v>19017</v>
      </c>
      <c r="D8094" s="1" t="s">
        <v>19018</v>
      </c>
      <c r="E8094" s="1" t="s">
        <v>65</v>
      </c>
      <c r="F8094" s="1" t="s">
        <v>19019</v>
      </c>
      <c r="G8094" s="1" t="s">
        <v>19020</v>
      </c>
    </row>
    <row r="8095" spans="1:7" x14ac:dyDescent="0.25">
      <c r="A8095" s="1">
        <v>28900251</v>
      </c>
      <c r="B8095" s="1" t="s">
        <v>19021</v>
      </c>
      <c r="C8095" s="1" t="s">
        <v>19022</v>
      </c>
      <c r="D8095" s="1" t="s">
        <v>19023</v>
      </c>
      <c r="E8095" s="1" t="s">
        <v>65</v>
      </c>
      <c r="F8095" s="1" t="s">
        <v>19019</v>
      </c>
      <c r="G8095" s="1" t="s">
        <v>19020</v>
      </c>
    </row>
    <row r="8096" spans="1:7" x14ac:dyDescent="0.25">
      <c r="A8096" s="1">
        <v>28900252</v>
      </c>
      <c r="B8096" s="1" t="s">
        <v>20394</v>
      </c>
      <c r="C8096" s="1" t="s">
        <v>20395</v>
      </c>
      <c r="D8096" s="1" t="s">
        <v>20396</v>
      </c>
      <c r="E8096" s="1" t="s">
        <v>65</v>
      </c>
      <c r="F8096" s="1" t="s">
        <v>19019</v>
      </c>
      <c r="G8096" s="1" t="s">
        <v>19020</v>
      </c>
    </row>
    <row r="8097" spans="1:7" x14ac:dyDescent="0.25">
      <c r="A8097" s="1">
        <v>28900253</v>
      </c>
      <c r="B8097" s="1" t="s">
        <v>19220</v>
      </c>
      <c r="C8097" s="1" t="s">
        <v>19221</v>
      </c>
      <c r="D8097" s="1" t="s">
        <v>19222</v>
      </c>
      <c r="E8097" s="1" t="s">
        <v>65</v>
      </c>
      <c r="F8097" s="1" t="s">
        <v>19019</v>
      </c>
      <c r="G8097" s="1" t="s">
        <v>19020</v>
      </c>
    </row>
    <row r="8098" spans="1:7" x14ac:dyDescent="0.25">
      <c r="A8098" s="1">
        <v>28900300</v>
      </c>
      <c r="B8098" s="1" t="s">
        <v>20397</v>
      </c>
      <c r="C8098" s="1" t="s">
        <v>20398</v>
      </c>
      <c r="D8098" s="1" t="s">
        <v>20399</v>
      </c>
      <c r="E8098" s="1" t="s">
        <v>65</v>
      </c>
      <c r="F8098" s="1" t="s">
        <v>19005</v>
      </c>
      <c r="G8098" s="1" t="s">
        <v>19006</v>
      </c>
    </row>
    <row r="8099" spans="1:7" x14ac:dyDescent="0.25">
      <c r="A8099" s="1">
        <v>28900400</v>
      </c>
      <c r="B8099" s="1" t="s">
        <v>20400</v>
      </c>
      <c r="C8099" s="1" t="s">
        <v>20401</v>
      </c>
      <c r="D8099" s="1" t="s">
        <v>20402</v>
      </c>
      <c r="E8099" s="1" t="s">
        <v>65</v>
      </c>
      <c r="F8099" s="1" t="s">
        <v>19005</v>
      </c>
      <c r="G8099" s="1" t="s">
        <v>19006</v>
      </c>
    </row>
    <row r="8100" spans="1:7" x14ac:dyDescent="0.25">
      <c r="A8100" s="1">
        <v>28900401</v>
      </c>
      <c r="B8100" s="1" t="s">
        <v>19024</v>
      </c>
      <c r="C8100" s="1" t="s">
        <v>19025</v>
      </c>
      <c r="D8100" s="1" t="s">
        <v>19026</v>
      </c>
      <c r="E8100" s="1" t="s">
        <v>65</v>
      </c>
      <c r="F8100" s="1" t="s">
        <v>19005</v>
      </c>
      <c r="G8100" s="1" t="s">
        <v>19006</v>
      </c>
    </row>
    <row r="8101" spans="1:7" x14ac:dyDescent="0.25">
      <c r="A8101" s="1">
        <v>28900402</v>
      </c>
      <c r="B8101" s="1" t="s">
        <v>20403</v>
      </c>
      <c r="C8101" s="1" t="s">
        <v>20404</v>
      </c>
      <c r="D8101" s="1" t="s">
        <v>20405</v>
      </c>
      <c r="E8101" s="1" t="s">
        <v>65</v>
      </c>
      <c r="F8101" s="1" t="s">
        <v>19005</v>
      </c>
      <c r="G8101" s="1" t="s">
        <v>19006</v>
      </c>
    </row>
    <row r="8102" spans="1:7" x14ac:dyDescent="0.25">
      <c r="A8102" s="1">
        <v>28900403</v>
      </c>
      <c r="B8102" s="1" t="s">
        <v>20406</v>
      </c>
      <c r="C8102" s="1" t="s">
        <v>20407</v>
      </c>
      <c r="D8102" s="1" t="s">
        <v>20408</v>
      </c>
      <c r="E8102" s="1" t="s">
        <v>66</v>
      </c>
      <c r="F8102" s="1" t="s">
        <v>19059</v>
      </c>
      <c r="G8102" s="1" t="s">
        <v>19060</v>
      </c>
    </row>
    <row r="8103" spans="1:7" x14ac:dyDescent="0.25">
      <c r="A8103" s="1">
        <v>28900404</v>
      </c>
      <c r="B8103" s="1" t="s">
        <v>20409</v>
      </c>
      <c r="C8103" s="1" t="s">
        <v>20410</v>
      </c>
      <c r="D8103" s="1" t="s">
        <v>20411</v>
      </c>
      <c r="E8103" s="1" t="s">
        <v>65</v>
      </c>
      <c r="F8103" s="1" t="s">
        <v>19005</v>
      </c>
      <c r="G8103" s="1" t="s">
        <v>19006</v>
      </c>
    </row>
    <row r="8104" spans="1:7" x14ac:dyDescent="0.25">
      <c r="A8104" s="1">
        <v>28900405</v>
      </c>
      <c r="B8104" s="1" t="s">
        <v>20412</v>
      </c>
      <c r="C8104" s="1" t="s">
        <v>20413</v>
      </c>
      <c r="D8104" s="1" t="s">
        <v>20414</v>
      </c>
      <c r="E8104" s="1" t="s">
        <v>65</v>
      </c>
      <c r="F8104" s="1" t="s">
        <v>19005</v>
      </c>
      <c r="G8104" s="1" t="s">
        <v>19006</v>
      </c>
    </row>
    <row r="8105" spans="1:7" x14ac:dyDescent="0.25">
      <c r="A8105" s="1">
        <v>28900700</v>
      </c>
      <c r="B8105" s="1" t="s">
        <v>20415</v>
      </c>
      <c r="C8105" s="1" t="s">
        <v>20416</v>
      </c>
      <c r="D8105" s="1" t="s">
        <v>20417</v>
      </c>
      <c r="E8105" s="1" t="s">
        <v>65</v>
      </c>
      <c r="F8105" s="1" t="s">
        <v>19005</v>
      </c>
      <c r="G8105" s="1" t="s">
        <v>19006</v>
      </c>
    </row>
    <row r="8106" spans="1:7" x14ac:dyDescent="0.25">
      <c r="A8106" s="1">
        <v>28900701</v>
      </c>
      <c r="B8106" s="1" t="s">
        <v>19027</v>
      </c>
      <c r="C8106" s="1" t="s">
        <v>19028</v>
      </c>
      <c r="D8106" s="1" t="s">
        <v>19029</v>
      </c>
      <c r="E8106" s="1" t="s">
        <v>65</v>
      </c>
      <c r="F8106" s="1" t="s">
        <v>19005</v>
      </c>
      <c r="G8106" s="1" t="s">
        <v>19006</v>
      </c>
    </row>
    <row r="8107" spans="1:7" x14ac:dyDescent="0.25">
      <c r="A8107" s="1">
        <v>28900702</v>
      </c>
      <c r="B8107" s="1" t="s">
        <v>20418</v>
      </c>
      <c r="C8107" s="1" t="s">
        <v>20419</v>
      </c>
      <c r="D8107" s="1" t="s">
        <v>20420</v>
      </c>
      <c r="E8107" s="1" t="s">
        <v>65</v>
      </c>
      <c r="F8107" s="1" t="s">
        <v>19005</v>
      </c>
      <c r="G8107" s="1" t="s">
        <v>19006</v>
      </c>
    </row>
    <row r="8108" spans="1:7" x14ac:dyDescent="0.25">
      <c r="A8108" s="1">
        <v>28900703</v>
      </c>
      <c r="B8108" s="1" t="s">
        <v>20273</v>
      </c>
      <c r="C8108" s="1" t="s">
        <v>20274</v>
      </c>
      <c r="D8108" s="1" t="s">
        <v>20275</v>
      </c>
      <c r="E8108" s="1" t="s">
        <v>65</v>
      </c>
      <c r="F8108" s="1" t="s">
        <v>19059</v>
      </c>
      <c r="G8108" s="1" t="s">
        <v>19060</v>
      </c>
    </row>
    <row r="8109" spans="1:7" x14ac:dyDescent="0.25">
      <c r="A8109" s="1">
        <v>28900704</v>
      </c>
      <c r="B8109" s="1" t="s">
        <v>20421</v>
      </c>
      <c r="C8109" s="1" t="s">
        <v>20422</v>
      </c>
      <c r="D8109" s="1" t="s">
        <v>20423</v>
      </c>
      <c r="E8109" s="1" t="s">
        <v>65</v>
      </c>
      <c r="F8109" s="1" t="s">
        <v>19005</v>
      </c>
      <c r="G8109" s="1" t="s">
        <v>19006</v>
      </c>
    </row>
    <row r="8110" spans="1:7" x14ac:dyDescent="0.25">
      <c r="A8110" s="1">
        <v>28900705</v>
      </c>
      <c r="B8110" s="1" t="s">
        <v>20424</v>
      </c>
      <c r="C8110" s="1" t="s">
        <v>20425</v>
      </c>
      <c r="D8110" s="1" t="s">
        <v>20426</v>
      </c>
      <c r="E8110" s="1" t="s">
        <v>65</v>
      </c>
      <c r="F8110" s="1" t="s">
        <v>19005</v>
      </c>
      <c r="G8110" s="1" t="s">
        <v>19006</v>
      </c>
    </row>
    <row r="8111" spans="1:7" x14ac:dyDescent="0.25">
      <c r="A8111" s="1">
        <v>28900706</v>
      </c>
      <c r="B8111" s="1" t="s">
        <v>20427</v>
      </c>
      <c r="C8111" s="1" t="s">
        <v>20428</v>
      </c>
      <c r="D8111" s="1" t="s">
        <v>20429</v>
      </c>
      <c r="E8111" s="1" t="s">
        <v>65</v>
      </c>
      <c r="F8111" s="1" t="s">
        <v>19005</v>
      </c>
      <c r="G8111" s="1" t="s">
        <v>19006</v>
      </c>
    </row>
    <row r="8112" spans="1:7" x14ac:dyDescent="0.25">
      <c r="A8112" s="1">
        <v>28900707</v>
      </c>
      <c r="B8112" s="1" t="s">
        <v>20267</v>
      </c>
      <c r="C8112" s="1" t="s">
        <v>20268</v>
      </c>
      <c r="D8112" s="1" t="s">
        <v>20269</v>
      </c>
      <c r="E8112" s="1" t="s">
        <v>65</v>
      </c>
      <c r="F8112" s="1" t="s">
        <v>19059</v>
      </c>
      <c r="G8112" s="1" t="s">
        <v>19060</v>
      </c>
    </row>
    <row r="8113" spans="1:7" x14ac:dyDescent="0.25">
      <c r="A8113" s="1">
        <v>28900708</v>
      </c>
      <c r="B8113" s="1" t="s">
        <v>20270</v>
      </c>
      <c r="C8113" s="1" t="s">
        <v>20271</v>
      </c>
      <c r="D8113" s="1" t="s">
        <v>20272</v>
      </c>
      <c r="E8113" s="1" t="s">
        <v>65</v>
      </c>
      <c r="F8113" s="1" t="s">
        <v>19059</v>
      </c>
      <c r="G8113" s="1" t="s">
        <v>19060</v>
      </c>
    </row>
    <row r="8114" spans="1:7" x14ac:dyDescent="0.25">
      <c r="A8114" s="1">
        <v>28900709</v>
      </c>
      <c r="B8114" s="1" t="s">
        <v>20430</v>
      </c>
      <c r="C8114" s="1" t="s">
        <v>20431</v>
      </c>
      <c r="D8114" s="1" t="s">
        <v>20432</v>
      </c>
      <c r="E8114" s="1" t="s">
        <v>65</v>
      </c>
      <c r="F8114" s="1" t="s">
        <v>19005</v>
      </c>
      <c r="G8114" s="1" t="s">
        <v>19006</v>
      </c>
    </row>
    <row r="8115" spans="1:7" x14ac:dyDescent="0.25">
      <c r="A8115" s="1">
        <v>28901200</v>
      </c>
      <c r="B8115" s="1" t="s">
        <v>19030</v>
      </c>
      <c r="C8115" s="1" t="s">
        <v>19031</v>
      </c>
      <c r="D8115" s="1" t="s">
        <v>19032</v>
      </c>
      <c r="E8115" s="1" t="s">
        <v>65</v>
      </c>
      <c r="F8115" s="1" t="s">
        <v>19033</v>
      </c>
      <c r="G8115" s="1" t="s">
        <v>19034</v>
      </c>
    </row>
    <row r="8116" spans="1:7" x14ac:dyDescent="0.25">
      <c r="A8116" s="1">
        <v>28901201</v>
      </c>
      <c r="B8116" s="1" t="s">
        <v>19035</v>
      </c>
      <c r="C8116" s="1" t="s">
        <v>19036</v>
      </c>
      <c r="D8116" s="1" t="s">
        <v>19037</v>
      </c>
      <c r="E8116" s="1" t="s">
        <v>65</v>
      </c>
      <c r="F8116" s="1" t="s">
        <v>19033</v>
      </c>
      <c r="G8116" s="1" t="s">
        <v>19034</v>
      </c>
    </row>
    <row r="8117" spans="1:7" x14ac:dyDescent="0.25">
      <c r="A8117" s="1">
        <v>28901202</v>
      </c>
      <c r="B8117" s="1" t="s">
        <v>20433</v>
      </c>
      <c r="C8117" s="1" t="s">
        <v>20434</v>
      </c>
      <c r="D8117" s="1" t="s">
        <v>20435</v>
      </c>
      <c r="E8117" s="1" t="s">
        <v>65</v>
      </c>
      <c r="F8117" s="1" t="s">
        <v>19033</v>
      </c>
      <c r="G8117" s="1" t="s">
        <v>19034</v>
      </c>
    </row>
    <row r="8118" spans="1:7" x14ac:dyDescent="0.25">
      <c r="A8118" s="1">
        <v>28901203</v>
      </c>
      <c r="B8118" s="1" t="s">
        <v>19041</v>
      </c>
      <c r="C8118" s="1" t="s">
        <v>19042</v>
      </c>
      <c r="D8118" s="1" t="s">
        <v>19043</v>
      </c>
      <c r="E8118" s="1" t="s">
        <v>66</v>
      </c>
      <c r="F8118" s="1" t="s">
        <v>19033</v>
      </c>
      <c r="G8118" s="1" t="s">
        <v>19034</v>
      </c>
    </row>
    <row r="8119" spans="1:7" x14ac:dyDescent="0.25">
      <c r="A8119" s="1">
        <v>28901204</v>
      </c>
      <c r="B8119" s="1" t="s">
        <v>20436</v>
      </c>
      <c r="C8119" s="1" t="s">
        <v>20437</v>
      </c>
      <c r="D8119" s="1" t="s">
        <v>20438</v>
      </c>
      <c r="E8119" s="1" t="s">
        <v>65</v>
      </c>
      <c r="F8119" s="1" t="s">
        <v>19033</v>
      </c>
      <c r="G8119" s="1" t="s">
        <v>19034</v>
      </c>
    </row>
    <row r="8120" spans="1:7" x14ac:dyDescent="0.25">
      <c r="A8120" s="1">
        <v>28901205</v>
      </c>
      <c r="B8120" s="1" t="s">
        <v>20439</v>
      </c>
      <c r="C8120" s="1" t="s">
        <v>20440</v>
      </c>
      <c r="D8120" s="1" t="s">
        <v>20441</v>
      </c>
      <c r="E8120" s="1" t="s">
        <v>65</v>
      </c>
      <c r="F8120" s="1" t="s">
        <v>19033</v>
      </c>
      <c r="G8120" s="1" t="s">
        <v>19034</v>
      </c>
    </row>
    <row r="8121" spans="1:7" x14ac:dyDescent="0.25">
      <c r="A8121" s="1">
        <v>28901250</v>
      </c>
      <c r="B8121" s="1" t="s">
        <v>20442</v>
      </c>
      <c r="C8121" s="1" t="s">
        <v>20443</v>
      </c>
      <c r="D8121" s="1" t="s">
        <v>20444</v>
      </c>
      <c r="E8121" s="1" t="s">
        <v>65</v>
      </c>
      <c r="F8121" s="1" t="s">
        <v>19051</v>
      </c>
      <c r="G8121" s="1" t="s">
        <v>19052</v>
      </c>
    </row>
    <row r="8122" spans="1:7" x14ac:dyDescent="0.25">
      <c r="A8122" s="1">
        <v>28901251</v>
      </c>
      <c r="B8122" s="1" t="s">
        <v>19044</v>
      </c>
      <c r="C8122" s="1" t="s">
        <v>19045</v>
      </c>
      <c r="D8122" s="1" t="s">
        <v>19046</v>
      </c>
      <c r="E8122" s="1" t="s">
        <v>65</v>
      </c>
      <c r="F8122" s="1" t="s">
        <v>19051</v>
      </c>
      <c r="G8122" s="1" t="s">
        <v>19052</v>
      </c>
    </row>
    <row r="8123" spans="1:7" x14ac:dyDescent="0.25">
      <c r="A8123" s="1">
        <v>28901400</v>
      </c>
      <c r="B8123" s="1" t="s">
        <v>20445</v>
      </c>
      <c r="C8123" s="1" t="s">
        <v>20446</v>
      </c>
      <c r="D8123" s="1" t="s">
        <v>20447</v>
      </c>
      <c r="E8123" s="1" t="s">
        <v>65</v>
      </c>
      <c r="F8123" s="1" t="s">
        <v>19033</v>
      </c>
      <c r="G8123" s="1" t="s">
        <v>19034</v>
      </c>
    </row>
    <row r="8124" spans="1:7" x14ac:dyDescent="0.25">
      <c r="A8124" s="1">
        <v>28901401</v>
      </c>
      <c r="B8124" s="1" t="s">
        <v>20448</v>
      </c>
      <c r="C8124" s="1" t="s">
        <v>20449</v>
      </c>
      <c r="D8124" s="1" t="s">
        <v>20450</v>
      </c>
      <c r="E8124" s="1" t="s">
        <v>65</v>
      </c>
      <c r="F8124" s="1" t="s">
        <v>19033</v>
      </c>
      <c r="G8124" s="1" t="s">
        <v>19034</v>
      </c>
    </row>
    <row r="8125" spans="1:7" x14ac:dyDescent="0.25">
      <c r="A8125" s="1">
        <v>28901402</v>
      </c>
      <c r="B8125" s="1" t="s">
        <v>20451</v>
      </c>
      <c r="C8125" s="1" t="s">
        <v>20452</v>
      </c>
      <c r="D8125" s="1" t="s">
        <v>20453</v>
      </c>
      <c r="E8125" s="1" t="s">
        <v>65</v>
      </c>
      <c r="F8125" s="1" t="s">
        <v>19033</v>
      </c>
      <c r="G8125" s="1" t="s">
        <v>19034</v>
      </c>
    </row>
    <row r="8126" spans="1:7" x14ac:dyDescent="0.25">
      <c r="A8126" s="1">
        <v>28901403</v>
      </c>
      <c r="B8126" s="1" t="s">
        <v>20454</v>
      </c>
      <c r="C8126" s="1" t="s">
        <v>20455</v>
      </c>
      <c r="D8126" s="1" t="s">
        <v>20456</v>
      </c>
      <c r="E8126" s="1" t="s">
        <v>65</v>
      </c>
      <c r="F8126" s="1" t="s">
        <v>19033</v>
      </c>
      <c r="G8126" s="1" t="s">
        <v>19034</v>
      </c>
    </row>
    <row r="8127" spans="1:7" x14ac:dyDescent="0.25">
      <c r="A8127" s="1">
        <v>28901450</v>
      </c>
      <c r="B8127" s="1" t="s">
        <v>19053</v>
      </c>
      <c r="C8127" s="1" t="s">
        <v>19054</v>
      </c>
      <c r="D8127" s="1" t="s">
        <v>19055</v>
      </c>
      <c r="E8127" s="1" t="s">
        <v>65</v>
      </c>
      <c r="F8127" s="1" t="s">
        <v>19051</v>
      </c>
      <c r="G8127" s="1" t="s">
        <v>19052</v>
      </c>
    </row>
    <row r="8128" spans="1:7" x14ac:dyDescent="0.25">
      <c r="A8128" s="1">
        <v>28901451</v>
      </c>
      <c r="B8128" s="1" t="s">
        <v>20457</v>
      </c>
      <c r="C8128" s="1" t="s">
        <v>20458</v>
      </c>
      <c r="D8128" s="1" t="s">
        <v>20459</v>
      </c>
      <c r="E8128" s="1" t="s">
        <v>65</v>
      </c>
      <c r="F8128" s="1" t="s">
        <v>19051</v>
      </c>
      <c r="G8128" s="1" t="s">
        <v>19052</v>
      </c>
    </row>
    <row r="8129" spans="1:7" x14ac:dyDescent="0.25">
      <c r="A8129" s="1">
        <v>28901452</v>
      </c>
      <c r="B8129" s="1" t="s">
        <v>20460</v>
      </c>
      <c r="C8129" s="1" t="s">
        <v>20461</v>
      </c>
      <c r="D8129" s="1" t="s">
        <v>20462</v>
      </c>
      <c r="E8129" s="1" t="s">
        <v>65</v>
      </c>
      <c r="F8129" s="1" t="s">
        <v>19051</v>
      </c>
      <c r="G8129" s="1" t="s">
        <v>19052</v>
      </c>
    </row>
    <row r="8130" spans="1:7" x14ac:dyDescent="0.25">
      <c r="A8130" s="1">
        <v>28901453</v>
      </c>
      <c r="B8130" s="1" t="s">
        <v>20463</v>
      </c>
      <c r="C8130" s="1" t="s">
        <v>20464</v>
      </c>
      <c r="D8130" s="1" t="s">
        <v>20465</v>
      </c>
      <c r="E8130" s="1" t="s">
        <v>66</v>
      </c>
      <c r="F8130" s="1" t="s">
        <v>19033</v>
      </c>
      <c r="G8130" s="1" t="s">
        <v>19034</v>
      </c>
    </row>
    <row r="8131" spans="1:7" x14ac:dyDescent="0.25">
      <c r="A8131" s="1">
        <v>28901454</v>
      </c>
      <c r="B8131" s="1" t="s">
        <v>20466</v>
      </c>
      <c r="C8131" s="1" t="s">
        <v>20467</v>
      </c>
      <c r="D8131" s="1" t="s">
        <v>20468</v>
      </c>
      <c r="E8131" s="1" t="s">
        <v>65</v>
      </c>
      <c r="F8131" s="1" t="s">
        <v>19051</v>
      </c>
      <c r="G8131" s="1" t="s">
        <v>19052</v>
      </c>
    </row>
    <row r="8132" spans="1:7" x14ac:dyDescent="0.25">
      <c r="A8132" s="1">
        <v>28901455</v>
      </c>
      <c r="B8132" s="1" t="s">
        <v>20469</v>
      </c>
      <c r="C8132" s="1" t="s">
        <v>20470</v>
      </c>
      <c r="D8132" s="1" t="s">
        <v>20471</v>
      </c>
      <c r="E8132" s="1" t="s">
        <v>65</v>
      </c>
      <c r="F8132" s="1" t="s">
        <v>19033</v>
      </c>
      <c r="G8132" s="1" t="s">
        <v>19034</v>
      </c>
    </row>
    <row r="8133" spans="1:7" x14ac:dyDescent="0.25">
      <c r="A8133" s="1">
        <v>28901700</v>
      </c>
      <c r="B8133" s="1" t="s">
        <v>20472</v>
      </c>
      <c r="C8133" s="1" t="s">
        <v>20473</v>
      </c>
      <c r="D8133" s="1" t="s">
        <v>20474</v>
      </c>
      <c r="E8133" s="1" t="s">
        <v>65</v>
      </c>
      <c r="F8133" s="1" t="s">
        <v>19033</v>
      </c>
      <c r="G8133" s="1" t="s">
        <v>19034</v>
      </c>
    </row>
    <row r="8134" spans="1:7" x14ac:dyDescent="0.25">
      <c r="A8134" s="1">
        <v>28901701</v>
      </c>
      <c r="B8134" s="1" t="s">
        <v>20475</v>
      </c>
      <c r="C8134" s="1" t="s">
        <v>20476</v>
      </c>
      <c r="D8134" s="1" t="s">
        <v>20477</v>
      </c>
      <c r="E8134" s="1" t="s">
        <v>65</v>
      </c>
      <c r="F8134" s="1" t="s">
        <v>19033</v>
      </c>
      <c r="G8134" s="1" t="s">
        <v>19034</v>
      </c>
    </row>
    <row r="8135" spans="1:7" x14ac:dyDescent="0.25">
      <c r="A8135" s="1">
        <v>28901702</v>
      </c>
      <c r="B8135" s="1" t="s">
        <v>20478</v>
      </c>
      <c r="C8135" s="1" t="s">
        <v>20479</v>
      </c>
      <c r="D8135" s="1" t="s">
        <v>20480</v>
      </c>
      <c r="E8135" s="1" t="s">
        <v>66</v>
      </c>
      <c r="F8135" s="1" t="s">
        <v>14177</v>
      </c>
      <c r="G8135" s="1" t="s">
        <v>14178</v>
      </c>
    </row>
    <row r="8136" spans="1:7" x14ac:dyDescent="0.25">
      <c r="A8136" s="1">
        <v>28901703</v>
      </c>
      <c r="B8136" s="1" t="s">
        <v>19056</v>
      </c>
      <c r="C8136" s="1" t="s">
        <v>19057</v>
      </c>
      <c r="D8136" s="1" t="s">
        <v>19058</v>
      </c>
      <c r="E8136" s="1" t="s">
        <v>65</v>
      </c>
      <c r="F8136" s="1" t="s">
        <v>19033</v>
      </c>
      <c r="G8136" s="1" t="s">
        <v>19034</v>
      </c>
    </row>
    <row r="8137" spans="1:7" x14ac:dyDescent="0.25">
      <c r="A8137" s="1">
        <v>28901750</v>
      </c>
      <c r="B8137" s="1" t="s">
        <v>20481</v>
      </c>
      <c r="C8137" s="1" t="s">
        <v>20482</v>
      </c>
      <c r="D8137" s="1" t="s">
        <v>20483</v>
      </c>
      <c r="E8137" s="1" t="s">
        <v>65</v>
      </c>
      <c r="F8137" s="1" t="s">
        <v>19051</v>
      </c>
      <c r="G8137" s="1" t="s">
        <v>19052</v>
      </c>
    </row>
    <row r="8138" spans="1:7" x14ac:dyDescent="0.25">
      <c r="A8138" s="1">
        <v>28901751</v>
      </c>
      <c r="B8138" s="1" t="s">
        <v>20484</v>
      </c>
      <c r="C8138" s="1" t="s">
        <v>20485</v>
      </c>
      <c r="D8138" s="1" t="s">
        <v>20486</v>
      </c>
      <c r="E8138" s="1" t="s">
        <v>65</v>
      </c>
      <c r="F8138" s="1" t="s">
        <v>19051</v>
      </c>
      <c r="G8138" s="1" t="s">
        <v>19052</v>
      </c>
    </row>
    <row r="8139" spans="1:7" x14ac:dyDescent="0.25">
      <c r="A8139" s="1">
        <v>28901753</v>
      </c>
      <c r="B8139" s="1" t="s">
        <v>20487</v>
      </c>
      <c r="C8139" s="1" t="s">
        <v>20488</v>
      </c>
      <c r="D8139" s="1" t="s">
        <v>20489</v>
      </c>
      <c r="E8139" s="1" t="s">
        <v>65</v>
      </c>
      <c r="F8139" s="1" t="s">
        <v>19051</v>
      </c>
      <c r="G8139" s="1" t="s">
        <v>19052</v>
      </c>
    </row>
    <row r="8140" spans="1:7" x14ac:dyDescent="0.25">
      <c r="A8140" s="1">
        <v>28901754</v>
      </c>
      <c r="B8140" s="1" t="s">
        <v>20490</v>
      </c>
      <c r="C8140" s="1" t="s">
        <v>20491</v>
      </c>
      <c r="D8140" s="1" t="s">
        <v>20492</v>
      </c>
      <c r="E8140" s="1" t="s">
        <v>65</v>
      </c>
      <c r="F8140" s="1" t="s">
        <v>19051</v>
      </c>
      <c r="G8140" s="1" t="s">
        <v>19052</v>
      </c>
    </row>
    <row r="8141" spans="1:7" x14ac:dyDescent="0.25">
      <c r="A8141" s="1">
        <v>28902200</v>
      </c>
      <c r="B8141" s="1" t="s">
        <v>12189</v>
      </c>
      <c r="C8141" s="1" t="s">
        <v>12190</v>
      </c>
      <c r="D8141" s="1" t="s">
        <v>12191</v>
      </c>
      <c r="E8141" s="1" t="s">
        <v>65</v>
      </c>
      <c r="F8141" s="1" t="s">
        <v>19059</v>
      </c>
      <c r="G8141" s="1" t="s">
        <v>19060</v>
      </c>
    </row>
    <row r="8142" spans="1:7" x14ac:dyDescent="0.25">
      <c r="A8142" s="1">
        <v>28902201</v>
      </c>
      <c r="B8142" s="1" t="s">
        <v>12178</v>
      </c>
      <c r="C8142" s="1" t="s">
        <v>12179</v>
      </c>
      <c r="D8142" s="1" t="s">
        <v>12180</v>
      </c>
      <c r="E8142" s="1" t="s">
        <v>65</v>
      </c>
      <c r="F8142" s="1" t="s">
        <v>19059</v>
      </c>
      <c r="G8142" s="1" t="s">
        <v>19060</v>
      </c>
    </row>
    <row r="8143" spans="1:7" x14ac:dyDescent="0.25">
      <c r="A8143" s="1">
        <v>28902203</v>
      </c>
      <c r="B8143" s="1" t="s">
        <v>12183</v>
      </c>
      <c r="C8143" s="1" t="s">
        <v>12184</v>
      </c>
      <c r="D8143" s="1" t="s">
        <v>12185</v>
      </c>
      <c r="E8143" s="1" t="s">
        <v>65</v>
      </c>
      <c r="F8143" s="1" t="s">
        <v>19059</v>
      </c>
      <c r="G8143" s="1" t="s">
        <v>19060</v>
      </c>
    </row>
    <row r="8144" spans="1:7" x14ac:dyDescent="0.25">
      <c r="A8144" s="1">
        <v>28902205</v>
      </c>
      <c r="B8144" s="1" t="s">
        <v>20493</v>
      </c>
      <c r="C8144" s="1" t="s">
        <v>20494</v>
      </c>
      <c r="D8144" s="1" t="s">
        <v>20495</v>
      </c>
      <c r="E8144" s="1" t="s">
        <v>65</v>
      </c>
      <c r="F8144" s="1" t="s">
        <v>19059</v>
      </c>
      <c r="G8144" s="1" t="s">
        <v>19060</v>
      </c>
    </row>
    <row r="8145" spans="1:7" x14ac:dyDescent="0.25">
      <c r="A8145" s="1">
        <v>28902700</v>
      </c>
      <c r="B8145" s="1" t="s">
        <v>20496</v>
      </c>
      <c r="C8145" s="1" t="s">
        <v>20497</v>
      </c>
      <c r="D8145" s="1" t="s">
        <v>20498</v>
      </c>
      <c r="E8145" s="1" t="s">
        <v>65</v>
      </c>
      <c r="F8145" s="1" t="s">
        <v>19059</v>
      </c>
      <c r="G8145" s="1" t="s">
        <v>19060</v>
      </c>
    </row>
    <row r="8146" spans="1:7" x14ac:dyDescent="0.25">
      <c r="A8146" s="1">
        <v>28903200</v>
      </c>
      <c r="B8146" s="1" t="s">
        <v>12091</v>
      </c>
      <c r="C8146" s="1" t="s">
        <v>12092</v>
      </c>
      <c r="D8146" s="1" t="s">
        <v>12093</v>
      </c>
      <c r="E8146" s="1" t="s">
        <v>65</v>
      </c>
      <c r="F8146" s="1" t="s">
        <v>19064</v>
      </c>
      <c r="G8146" s="1" t="s">
        <v>19065</v>
      </c>
    </row>
    <row r="8147" spans="1:7" x14ac:dyDescent="0.25">
      <c r="A8147" s="1">
        <v>28903202</v>
      </c>
      <c r="B8147" s="1" t="s">
        <v>19061</v>
      </c>
      <c r="C8147" s="1" t="s">
        <v>19062</v>
      </c>
      <c r="D8147" s="1" t="s">
        <v>19063</v>
      </c>
      <c r="E8147" s="1" t="s">
        <v>66</v>
      </c>
      <c r="F8147" s="1" t="s">
        <v>19064</v>
      </c>
      <c r="G8147" s="1" t="s">
        <v>19065</v>
      </c>
    </row>
    <row r="8148" spans="1:7" x14ac:dyDescent="0.25">
      <c r="A8148" s="1">
        <v>28903203</v>
      </c>
      <c r="B8148" s="1" t="s">
        <v>20499</v>
      </c>
      <c r="C8148" s="1" t="s">
        <v>20500</v>
      </c>
      <c r="D8148" s="1" t="s">
        <v>20501</v>
      </c>
      <c r="E8148" s="1" t="s">
        <v>66</v>
      </c>
      <c r="F8148" s="1" t="s">
        <v>19064</v>
      </c>
      <c r="G8148" s="1" t="s">
        <v>19065</v>
      </c>
    </row>
    <row r="8149" spans="1:7" x14ac:dyDescent="0.25">
      <c r="A8149" s="1">
        <v>28903205</v>
      </c>
      <c r="B8149" s="1" t="s">
        <v>20502</v>
      </c>
      <c r="C8149" s="1" t="s">
        <v>20503</v>
      </c>
      <c r="D8149" s="1" t="s">
        <v>20504</v>
      </c>
      <c r="E8149" s="1" t="s">
        <v>66</v>
      </c>
      <c r="F8149" s="1" t="s">
        <v>19064</v>
      </c>
      <c r="G8149" s="1" t="s">
        <v>19065</v>
      </c>
    </row>
    <row r="8150" spans="1:7" x14ac:dyDescent="0.25">
      <c r="A8150" s="1">
        <v>28903206</v>
      </c>
      <c r="B8150" s="1" t="s">
        <v>20505</v>
      </c>
      <c r="C8150" s="1" t="s">
        <v>20506</v>
      </c>
      <c r="D8150" s="1" t="s">
        <v>20507</v>
      </c>
      <c r="E8150" s="1" t="s">
        <v>66</v>
      </c>
      <c r="F8150" s="1" t="s">
        <v>19064</v>
      </c>
      <c r="G8150" s="1" t="s">
        <v>19065</v>
      </c>
    </row>
    <row r="8151" spans="1:7" x14ac:dyDescent="0.25">
      <c r="A8151" s="1">
        <v>28903207</v>
      </c>
      <c r="B8151" s="1" t="s">
        <v>9387</v>
      </c>
      <c r="C8151" s="1" t="s">
        <v>9388</v>
      </c>
      <c r="D8151" s="1" t="s">
        <v>9389</v>
      </c>
      <c r="E8151" s="1" t="s">
        <v>66</v>
      </c>
      <c r="F8151" s="1" t="s">
        <v>19064</v>
      </c>
      <c r="G8151" s="1" t="s">
        <v>19065</v>
      </c>
    </row>
    <row r="8152" spans="1:7" x14ac:dyDescent="0.25">
      <c r="A8152" s="1">
        <v>28903208</v>
      </c>
      <c r="B8152" s="1" t="s">
        <v>12117</v>
      </c>
      <c r="C8152" s="1" t="s">
        <v>12118</v>
      </c>
      <c r="D8152" s="1" t="s">
        <v>12119</v>
      </c>
      <c r="E8152" s="1" t="s">
        <v>66</v>
      </c>
      <c r="F8152" s="1" t="s">
        <v>19064</v>
      </c>
      <c r="G8152" s="1" t="s">
        <v>19065</v>
      </c>
    </row>
    <row r="8153" spans="1:7" x14ac:dyDescent="0.25">
      <c r="A8153" s="1">
        <v>28903400</v>
      </c>
      <c r="B8153" s="1" t="s">
        <v>20508</v>
      </c>
      <c r="C8153" s="1" t="s">
        <v>20509</v>
      </c>
      <c r="D8153" s="1" t="s">
        <v>20510</v>
      </c>
      <c r="E8153" s="1" t="s">
        <v>66</v>
      </c>
      <c r="F8153" s="1" t="s">
        <v>19064</v>
      </c>
      <c r="G8153" s="1" t="s">
        <v>19065</v>
      </c>
    </row>
    <row r="8154" spans="1:7" x14ac:dyDescent="0.25">
      <c r="A8154" s="1">
        <v>28903401</v>
      </c>
      <c r="B8154" s="1" t="s">
        <v>12431</v>
      </c>
      <c r="C8154" s="1" t="s">
        <v>12432</v>
      </c>
      <c r="D8154" s="1" t="s">
        <v>12433</v>
      </c>
      <c r="E8154" s="1" t="s">
        <v>66</v>
      </c>
      <c r="F8154" s="1" t="s">
        <v>19064</v>
      </c>
      <c r="G8154" s="1" t="s">
        <v>19065</v>
      </c>
    </row>
    <row r="8155" spans="1:7" x14ac:dyDescent="0.25">
      <c r="A8155" s="1">
        <v>28903750</v>
      </c>
      <c r="B8155" s="1" t="s">
        <v>20511</v>
      </c>
      <c r="C8155" s="1" t="s">
        <v>20512</v>
      </c>
      <c r="D8155" s="1" t="s">
        <v>20513</v>
      </c>
      <c r="E8155" s="1" t="s">
        <v>65</v>
      </c>
      <c r="F8155" s="1" t="s">
        <v>19019</v>
      </c>
      <c r="G8155" s="1" t="s">
        <v>19020</v>
      </c>
    </row>
    <row r="8156" spans="1:7" x14ac:dyDescent="0.25">
      <c r="A8156" s="1">
        <v>28903751</v>
      </c>
      <c r="B8156" s="1" t="s">
        <v>20514</v>
      </c>
      <c r="C8156" s="1" t="s">
        <v>20515</v>
      </c>
      <c r="D8156" s="1" t="s">
        <v>20516</v>
      </c>
      <c r="E8156" s="1" t="s">
        <v>65</v>
      </c>
      <c r="F8156" s="1" t="s">
        <v>19019</v>
      </c>
      <c r="G8156" s="1" t="s">
        <v>19020</v>
      </c>
    </row>
    <row r="8157" spans="1:7" x14ac:dyDescent="0.25">
      <c r="A8157" s="1">
        <v>28903752</v>
      </c>
      <c r="B8157" s="1" t="s">
        <v>19066</v>
      </c>
      <c r="C8157" s="1" t="s">
        <v>19067</v>
      </c>
      <c r="D8157" s="1" t="s">
        <v>19068</v>
      </c>
      <c r="E8157" s="1" t="s">
        <v>65</v>
      </c>
      <c r="F8157" s="1" t="s">
        <v>19019</v>
      </c>
      <c r="G8157" s="1" t="s">
        <v>19020</v>
      </c>
    </row>
    <row r="8158" spans="1:7" x14ac:dyDescent="0.25">
      <c r="A8158" s="1">
        <v>28903753</v>
      </c>
      <c r="B8158" s="1" t="s">
        <v>20517</v>
      </c>
      <c r="C8158" s="1" t="s">
        <v>20518</v>
      </c>
      <c r="D8158" s="1" t="s">
        <v>20519</v>
      </c>
      <c r="E8158" s="1" t="s">
        <v>65</v>
      </c>
      <c r="F8158" s="1" t="s">
        <v>19019</v>
      </c>
      <c r="G8158" s="1" t="s">
        <v>19020</v>
      </c>
    </row>
    <row r="8159" spans="1:7" x14ac:dyDescent="0.25">
      <c r="A8159" s="1">
        <v>28903754</v>
      </c>
      <c r="B8159" s="1" t="s">
        <v>20520</v>
      </c>
      <c r="C8159" s="1" t="s">
        <v>20521</v>
      </c>
      <c r="D8159" s="1" t="s">
        <v>20522</v>
      </c>
      <c r="E8159" s="1" t="s">
        <v>65</v>
      </c>
      <c r="F8159" s="1" t="s">
        <v>19019</v>
      </c>
      <c r="G8159" s="1" t="s">
        <v>19020</v>
      </c>
    </row>
    <row r="8160" spans="1:7" x14ac:dyDescent="0.25">
      <c r="A8160" s="1">
        <v>28905200</v>
      </c>
      <c r="B8160" s="1" t="s">
        <v>19072</v>
      </c>
      <c r="C8160" s="1" t="s">
        <v>19073</v>
      </c>
      <c r="D8160" s="1" t="s">
        <v>19074</v>
      </c>
      <c r="E8160" s="1" t="s">
        <v>65</v>
      </c>
      <c r="F8160" s="1" t="s">
        <v>19075</v>
      </c>
      <c r="G8160" s="1" t="s">
        <v>19076</v>
      </c>
    </row>
    <row r="8161" spans="1:7" x14ac:dyDescent="0.25">
      <c r="A8161" s="1">
        <v>28905201</v>
      </c>
      <c r="B8161" s="1" t="s">
        <v>20523</v>
      </c>
      <c r="C8161" s="1" t="s">
        <v>20524</v>
      </c>
      <c r="D8161" s="1" t="s">
        <v>20525</v>
      </c>
      <c r="E8161" s="1" t="s">
        <v>65</v>
      </c>
      <c r="F8161" s="1" t="s">
        <v>20526</v>
      </c>
      <c r="G8161" s="1" t="s">
        <v>199</v>
      </c>
    </row>
    <row r="8162" spans="1:7" x14ac:dyDescent="0.25">
      <c r="A8162" s="1">
        <v>28905400</v>
      </c>
      <c r="B8162" s="1" t="s">
        <v>20527</v>
      </c>
      <c r="C8162" s="1" t="s">
        <v>20528</v>
      </c>
      <c r="D8162" s="1" t="s">
        <v>20529</v>
      </c>
      <c r="E8162" s="1" t="s">
        <v>65</v>
      </c>
      <c r="F8162" s="1" t="s">
        <v>19075</v>
      </c>
      <c r="G8162" s="1" t="s">
        <v>19076</v>
      </c>
    </row>
    <row r="8163" spans="1:7" x14ac:dyDescent="0.25">
      <c r="A8163" s="1">
        <v>28905401</v>
      </c>
      <c r="B8163" s="1" t="s">
        <v>20530</v>
      </c>
      <c r="C8163" s="1" t="s">
        <v>20531</v>
      </c>
      <c r="D8163" s="1" t="s">
        <v>20532</v>
      </c>
      <c r="E8163" s="1" t="s">
        <v>65</v>
      </c>
      <c r="F8163" s="1" t="s">
        <v>19075</v>
      </c>
      <c r="G8163" s="1" t="s">
        <v>19076</v>
      </c>
    </row>
    <row r="8164" spans="1:7" x14ac:dyDescent="0.25">
      <c r="A8164" s="1">
        <v>28905700</v>
      </c>
      <c r="B8164" s="1" t="s">
        <v>20533</v>
      </c>
      <c r="C8164" s="1" t="s">
        <v>20534</v>
      </c>
      <c r="D8164" s="1" t="s">
        <v>20535</v>
      </c>
      <c r="E8164" s="1" t="s">
        <v>65</v>
      </c>
      <c r="F8164" s="1" t="s">
        <v>19075</v>
      </c>
      <c r="G8164" s="1" t="s">
        <v>19076</v>
      </c>
    </row>
    <row r="8165" spans="1:7" x14ac:dyDescent="0.25">
      <c r="A8165" s="1">
        <v>28906201</v>
      </c>
      <c r="B8165" s="1" t="s">
        <v>20536</v>
      </c>
      <c r="C8165" s="1" t="s">
        <v>20537</v>
      </c>
      <c r="D8165" s="1" t="s">
        <v>20538</v>
      </c>
      <c r="E8165" s="1" t="s">
        <v>65</v>
      </c>
      <c r="F8165" s="1" t="s">
        <v>19080</v>
      </c>
      <c r="G8165" s="1" t="s">
        <v>19081</v>
      </c>
    </row>
    <row r="8166" spans="1:7" x14ac:dyDescent="0.25">
      <c r="A8166" s="1">
        <v>28906202</v>
      </c>
      <c r="B8166" s="1" t="s">
        <v>19077</v>
      </c>
      <c r="C8166" s="1" t="s">
        <v>19078</v>
      </c>
      <c r="D8166" s="1" t="s">
        <v>19079</v>
      </c>
      <c r="E8166" s="1" t="s">
        <v>65</v>
      </c>
      <c r="F8166" s="1" t="s">
        <v>19080</v>
      </c>
      <c r="G8166" s="1" t="s">
        <v>19081</v>
      </c>
    </row>
    <row r="8167" spans="1:7" x14ac:dyDescent="0.25">
      <c r="A8167" s="1">
        <v>28906203</v>
      </c>
      <c r="B8167" s="1" t="s">
        <v>19082</v>
      </c>
      <c r="C8167" s="1" t="s">
        <v>19083</v>
      </c>
      <c r="D8167" s="1" t="s">
        <v>19084</v>
      </c>
      <c r="E8167" s="1" t="s">
        <v>65</v>
      </c>
      <c r="F8167" s="1" t="s">
        <v>19080</v>
      </c>
      <c r="G8167" s="1" t="s">
        <v>19081</v>
      </c>
    </row>
    <row r="8168" spans="1:7" x14ac:dyDescent="0.25">
      <c r="A8168" s="1">
        <v>28906204</v>
      </c>
      <c r="B8168" s="1" t="s">
        <v>19085</v>
      </c>
      <c r="C8168" s="1" t="s">
        <v>19086</v>
      </c>
      <c r="D8168" s="1" t="s">
        <v>19087</v>
      </c>
      <c r="E8168" s="1" t="s">
        <v>65</v>
      </c>
      <c r="F8168" s="1" t="s">
        <v>19080</v>
      </c>
      <c r="G8168" s="1" t="s">
        <v>19081</v>
      </c>
    </row>
    <row r="8169" spans="1:7" x14ac:dyDescent="0.25">
      <c r="A8169" s="1">
        <v>28906205</v>
      </c>
      <c r="B8169" s="1" t="s">
        <v>19088</v>
      </c>
      <c r="C8169" s="1" t="s">
        <v>19089</v>
      </c>
      <c r="D8169" s="1" t="s">
        <v>19090</v>
      </c>
      <c r="E8169" s="1" t="s">
        <v>65</v>
      </c>
      <c r="F8169" s="1" t="s">
        <v>19080</v>
      </c>
      <c r="G8169" s="1" t="s">
        <v>19081</v>
      </c>
    </row>
    <row r="8170" spans="1:7" x14ac:dyDescent="0.25">
      <c r="A8170" s="1">
        <v>28906206</v>
      </c>
      <c r="B8170" s="1" t="s">
        <v>19091</v>
      </c>
      <c r="C8170" s="1" t="s">
        <v>19092</v>
      </c>
      <c r="D8170" s="1" t="s">
        <v>19093</v>
      </c>
      <c r="E8170" s="1" t="s">
        <v>65</v>
      </c>
      <c r="F8170" s="1" t="s">
        <v>19080</v>
      </c>
      <c r="G8170" s="1" t="s">
        <v>19081</v>
      </c>
    </row>
    <row r="8171" spans="1:7" x14ac:dyDescent="0.25">
      <c r="A8171" s="1">
        <v>28906208</v>
      </c>
      <c r="B8171" s="1" t="s">
        <v>20539</v>
      </c>
      <c r="C8171" s="1" t="s">
        <v>20540</v>
      </c>
      <c r="D8171" s="1" t="s">
        <v>20541</v>
      </c>
      <c r="E8171" s="1" t="s">
        <v>65</v>
      </c>
      <c r="F8171" s="1" t="s">
        <v>19080</v>
      </c>
      <c r="G8171" s="1" t="s">
        <v>19081</v>
      </c>
    </row>
    <row r="8172" spans="1:7" x14ac:dyDescent="0.25">
      <c r="A8172" s="1">
        <v>28906209</v>
      </c>
      <c r="B8172" s="1" t="s">
        <v>20542</v>
      </c>
      <c r="C8172" s="1" t="s">
        <v>20543</v>
      </c>
      <c r="D8172" s="1" t="s">
        <v>20544</v>
      </c>
      <c r="E8172" s="1" t="s">
        <v>65</v>
      </c>
      <c r="F8172" s="1" t="s">
        <v>19080</v>
      </c>
      <c r="G8172" s="1" t="s">
        <v>19081</v>
      </c>
    </row>
    <row r="8173" spans="1:7" x14ac:dyDescent="0.25">
      <c r="A8173" s="1">
        <v>28906210</v>
      </c>
      <c r="B8173" s="1" t="s">
        <v>20545</v>
      </c>
      <c r="C8173" s="1" t="s">
        <v>20546</v>
      </c>
      <c r="D8173" s="1" t="s">
        <v>20547</v>
      </c>
      <c r="E8173" s="1" t="s">
        <v>65</v>
      </c>
      <c r="F8173" s="1" t="s">
        <v>19080</v>
      </c>
      <c r="G8173" s="1" t="s">
        <v>19081</v>
      </c>
    </row>
    <row r="8174" spans="1:7" x14ac:dyDescent="0.25">
      <c r="A8174" s="1">
        <v>28906211</v>
      </c>
      <c r="B8174" s="1" t="s">
        <v>20548</v>
      </c>
      <c r="C8174" s="1" t="s">
        <v>20549</v>
      </c>
      <c r="D8174" s="1" t="s">
        <v>20550</v>
      </c>
      <c r="E8174" s="1" t="s">
        <v>65</v>
      </c>
      <c r="F8174" s="1" t="s">
        <v>19080</v>
      </c>
      <c r="G8174" s="1" t="s">
        <v>19081</v>
      </c>
    </row>
    <row r="8175" spans="1:7" x14ac:dyDescent="0.25">
      <c r="A8175" s="1">
        <v>28906250</v>
      </c>
      <c r="B8175" s="1" t="s">
        <v>19094</v>
      </c>
      <c r="C8175" s="1" t="s">
        <v>19095</v>
      </c>
      <c r="D8175" s="1" t="s">
        <v>19096</v>
      </c>
      <c r="E8175" s="1" t="s">
        <v>65</v>
      </c>
      <c r="F8175" s="1" t="s">
        <v>19097</v>
      </c>
      <c r="G8175" s="1" t="s">
        <v>19098</v>
      </c>
    </row>
    <row r="8176" spans="1:7" x14ac:dyDescent="0.25">
      <c r="A8176" s="1">
        <v>28906251</v>
      </c>
      <c r="B8176" s="1" t="s">
        <v>19099</v>
      </c>
      <c r="C8176" s="1" t="s">
        <v>19100</v>
      </c>
      <c r="D8176" s="1" t="s">
        <v>19101</v>
      </c>
      <c r="E8176" s="1" t="s">
        <v>65</v>
      </c>
      <c r="F8176" s="1" t="s">
        <v>19097</v>
      </c>
      <c r="G8176" s="1" t="s">
        <v>19098</v>
      </c>
    </row>
    <row r="8177" spans="1:7" x14ac:dyDescent="0.25">
      <c r="A8177" s="1">
        <v>28906253</v>
      </c>
      <c r="B8177" s="1" t="s">
        <v>20551</v>
      </c>
      <c r="C8177" s="1" t="s">
        <v>20552</v>
      </c>
      <c r="D8177" s="1" t="s">
        <v>20553</v>
      </c>
      <c r="E8177" s="1" t="s">
        <v>65</v>
      </c>
      <c r="F8177" s="1" t="s">
        <v>19097</v>
      </c>
      <c r="G8177" s="1" t="s">
        <v>19098</v>
      </c>
    </row>
    <row r="8178" spans="1:7" x14ac:dyDescent="0.25">
      <c r="A8178" s="1">
        <v>28906254</v>
      </c>
      <c r="B8178" s="1" t="s">
        <v>19103</v>
      </c>
      <c r="C8178" s="1" t="s">
        <v>19104</v>
      </c>
      <c r="D8178" s="1" t="s">
        <v>19105</v>
      </c>
      <c r="E8178" s="1" t="s">
        <v>65</v>
      </c>
      <c r="F8178" s="1" t="s">
        <v>19097</v>
      </c>
      <c r="G8178" s="1" t="s">
        <v>19098</v>
      </c>
    </row>
    <row r="8179" spans="1:7" x14ac:dyDescent="0.25">
      <c r="A8179" s="1">
        <v>28906255</v>
      </c>
      <c r="B8179" s="1" t="s">
        <v>20554</v>
      </c>
      <c r="C8179" s="1" t="s">
        <v>20555</v>
      </c>
      <c r="D8179" s="1" t="s">
        <v>20556</v>
      </c>
      <c r="E8179" s="1" t="s">
        <v>65</v>
      </c>
      <c r="F8179" s="1" t="s">
        <v>19080</v>
      </c>
      <c r="G8179" s="1" t="s">
        <v>19081</v>
      </c>
    </row>
    <row r="8180" spans="1:7" x14ac:dyDescent="0.25">
      <c r="A8180" s="1">
        <v>28906256</v>
      </c>
      <c r="B8180" s="1" t="s">
        <v>20557</v>
      </c>
      <c r="C8180" s="1" t="s">
        <v>20558</v>
      </c>
      <c r="D8180" s="1" t="s">
        <v>20559</v>
      </c>
      <c r="E8180" s="1" t="s">
        <v>65</v>
      </c>
      <c r="F8180" s="1" t="s">
        <v>19080</v>
      </c>
      <c r="G8180" s="1" t="s">
        <v>19081</v>
      </c>
    </row>
    <row r="8181" spans="1:7" x14ac:dyDescent="0.25">
      <c r="A8181" s="1">
        <v>28906257</v>
      </c>
      <c r="B8181" s="1" t="s">
        <v>20560</v>
      </c>
      <c r="C8181" s="1" t="s">
        <v>20561</v>
      </c>
      <c r="D8181" s="1" t="s">
        <v>20562</v>
      </c>
      <c r="E8181" s="1" t="s">
        <v>65</v>
      </c>
      <c r="F8181" s="1" t="s">
        <v>19097</v>
      </c>
      <c r="G8181" s="1" t="s">
        <v>19098</v>
      </c>
    </row>
    <row r="8182" spans="1:7" x14ac:dyDescent="0.25">
      <c r="A8182" s="1">
        <v>28906400</v>
      </c>
      <c r="B8182" s="1" t="s">
        <v>20563</v>
      </c>
      <c r="C8182" s="1" t="s">
        <v>20564</v>
      </c>
      <c r="D8182" s="1" t="s">
        <v>20565</v>
      </c>
      <c r="E8182" s="1" t="s">
        <v>65</v>
      </c>
      <c r="F8182" s="1" t="s">
        <v>19080</v>
      </c>
      <c r="G8182" s="1" t="s">
        <v>19081</v>
      </c>
    </row>
    <row r="8183" spans="1:7" x14ac:dyDescent="0.25">
      <c r="A8183" s="1">
        <v>28906401</v>
      </c>
      <c r="B8183" s="1" t="s">
        <v>20566</v>
      </c>
      <c r="C8183" s="1" t="s">
        <v>20567</v>
      </c>
      <c r="D8183" s="1" t="s">
        <v>20568</v>
      </c>
      <c r="E8183" s="1" t="s">
        <v>65</v>
      </c>
      <c r="F8183" s="1" t="s">
        <v>19080</v>
      </c>
      <c r="G8183" s="1" t="s">
        <v>19081</v>
      </c>
    </row>
    <row r="8184" spans="1:7" x14ac:dyDescent="0.25">
      <c r="A8184" s="1">
        <v>28906402</v>
      </c>
      <c r="B8184" s="1" t="s">
        <v>20569</v>
      </c>
      <c r="C8184" s="1" t="s">
        <v>20570</v>
      </c>
      <c r="D8184" s="1" t="s">
        <v>20571</v>
      </c>
      <c r="E8184" s="1" t="s">
        <v>65</v>
      </c>
      <c r="F8184" s="1" t="s">
        <v>19080</v>
      </c>
      <c r="G8184" s="1" t="s">
        <v>19081</v>
      </c>
    </row>
    <row r="8185" spans="1:7" x14ac:dyDescent="0.25">
      <c r="A8185" s="1">
        <v>28906403</v>
      </c>
      <c r="B8185" s="1" t="s">
        <v>20572</v>
      </c>
      <c r="C8185" s="1" t="s">
        <v>20573</v>
      </c>
      <c r="D8185" s="1" t="s">
        <v>20574</v>
      </c>
      <c r="E8185" s="1" t="s">
        <v>65</v>
      </c>
      <c r="F8185" s="1" t="s">
        <v>19080</v>
      </c>
      <c r="G8185" s="1" t="s">
        <v>19081</v>
      </c>
    </row>
    <row r="8186" spans="1:7" x14ac:dyDescent="0.25">
      <c r="A8186" s="1">
        <v>28906404</v>
      </c>
      <c r="B8186" s="1" t="s">
        <v>20575</v>
      </c>
      <c r="C8186" s="1" t="s">
        <v>20576</v>
      </c>
      <c r="D8186" s="1" t="s">
        <v>20577</v>
      </c>
      <c r="E8186" s="1" t="s">
        <v>65</v>
      </c>
      <c r="F8186" s="1" t="s">
        <v>19080</v>
      </c>
      <c r="G8186" s="1" t="s">
        <v>19081</v>
      </c>
    </row>
    <row r="8187" spans="1:7" x14ac:dyDescent="0.25">
      <c r="A8187" s="1">
        <v>28906405</v>
      </c>
      <c r="B8187" s="1" t="s">
        <v>20578</v>
      </c>
      <c r="C8187" s="1" t="s">
        <v>20579</v>
      </c>
      <c r="D8187" s="1" t="s">
        <v>20580</v>
      </c>
      <c r="E8187" s="1" t="s">
        <v>65</v>
      </c>
      <c r="F8187" s="1" t="s">
        <v>19080</v>
      </c>
      <c r="G8187" s="1" t="s">
        <v>19081</v>
      </c>
    </row>
    <row r="8188" spans="1:7" x14ac:dyDescent="0.25">
      <c r="A8188" s="1">
        <v>28906450</v>
      </c>
      <c r="B8188" s="1" t="s">
        <v>20581</v>
      </c>
      <c r="C8188" s="1" t="s">
        <v>20582</v>
      </c>
      <c r="D8188" s="1" t="s">
        <v>20583</v>
      </c>
      <c r="E8188" s="1" t="s">
        <v>66</v>
      </c>
      <c r="F8188" s="1" t="s">
        <v>19097</v>
      </c>
      <c r="G8188" s="1" t="s">
        <v>19098</v>
      </c>
    </row>
    <row r="8189" spans="1:7" x14ac:dyDescent="0.25">
      <c r="A8189" s="1">
        <v>28906451</v>
      </c>
      <c r="B8189" s="1" t="s">
        <v>20584</v>
      </c>
      <c r="C8189" s="1" t="s">
        <v>20585</v>
      </c>
      <c r="D8189" s="1" t="s">
        <v>20586</v>
      </c>
      <c r="E8189" s="1" t="s">
        <v>66</v>
      </c>
      <c r="F8189" s="1" t="s">
        <v>19080</v>
      </c>
      <c r="G8189" s="1" t="s">
        <v>19081</v>
      </c>
    </row>
    <row r="8190" spans="1:7" x14ac:dyDescent="0.25">
      <c r="A8190" s="1">
        <v>28906452</v>
      </c>
      <c r="B8190" s="1" t="s">
        <v>20587</v>
      </c>
      <c r="C8190" s="1" t="s">
        <v>20588</v>
      </c>
      <c r="D8190" s="1" t="s">
        <v>20589</v>
      </c>
      <c r="E8190" s="1" t="s">
        <v>66</v>
      </c>
      <c r="F8190" s="1" t="s">
        <v>19080</v>
      </c>
      <c r="G8190" s="1" t="s">
        <v>19081</v>
      </c>
    </row>
    <row r="8191" spans="1:7" x14ac:dyDescent="0.25">
      <c r="A8191" s="1">
        <v>28906700</v>
      </c>
      <c r="B8191" s="1" t="s">
        <v>20590</v>
      </c>
      <c r="C8191" s="1" t="s">
        <v>20591</v>
      </c>
      <c r="D8191" s="1" t="s">
        <v>20592</v>
      </c>
      <c r="E8191" s="1" t="s">
        <v>65</v>
      </c>
      <c r="F8191" s="1" t="s">
        <v>19080</v>
      </c>
      <c r="G8191" s="1" t="s">
        <v>19081</v>
      </c>
    </row>
    <row r="8192" spans="1:7" x14ac:dyDescent="0.25">
      <c r="A8192" s="1">
        <v>28906701</v>
      </c>
      <c r="B8192" s="1" t="s">
        <v>20593</v>
      </c>
      <c r="C8192" s="1" t="s">
        <v>20594</v>
      </c>
      <c r="D8192" s="1" t="s">
        <v>20595</v>
      </c>
      <c r="E8192" s="1" t="s">
        <v>65</v>
      </c>
      <c r="F8192" s="1" t="s">
        <v>19080</v>
      </c>
      <c r="G8192" s="1" t="s">
        <v>19081</v>
      </c>
    </row>
    <row r="8193" spans="1:7" x14ac:dyDescent="0.25">
      <c r="A8193" s="1">
        <v>28906702</v>
      </c>
      <c r="B8193" s="1" t="s">
        <v>20596</v>
      </c>
      <c r="C8193" s="1" t="s">
        <v>20597</v>
      </c>
      <c r="D8193" s="1" t="s">
        <v>20598</v>
      </c>
      <c r="E8193" s="1" t="s">
        <v>65</v>
      </c>
      <c r="F8193" s="1" t="s">
        <v>19080</v>
      </c>
      <c r="G8193" s="1" t="s">
        <v>19081</v>
      </c>
    </row>
    <row r="8194" spans="1:7" x14ac:dyDescent="0.25">
      <c r="A8194" s="1">
        <v>28906703</v>
      </c>
      <c r="B8194" s="1" t="s">
        <v>20599</v>
      </c>
      <c r="C8194" s="1" t="s">
        <v>20600</v>
      </c>
      <c r="D8194" s="1" t="s">
        <v>20601</v>
      </c>
      <c r="E8194" s="1" t="s">
        <v>65</v>
      </c>
      <c r="F8194" s="1" t="s">
        <v>19080</v>
      </c>
      <c r="G8194" s="1" t="s">
        <v>19081</v>
      </c>
    </row>
    <row r="8195" spans="1:7" x14ac:dyDescent="0.25">
      <c r="A8195" s="1">
        <v>28906704</v>
      </c>
      <c r="B8195" s="1" t="s">
        <v>20602</v>
      </c>
      <c r="C8195" s="1" t="s">
        <v>20603</v>
      </c>
      <c r="D8195" s="1" t="s">
        <v>20604</v>
      </c>
      <c r="E8195" s="1" t="s">
        <v>65</v>
      </c>
      <c r="F8195" s="1" t="s">
        <v>19080</v>
      </c>
      <c r="G8195" s="1" t="s">
        <v>19081</v>
      </c>
    </row>
    <row r="8196" spans="1:7" x14ac:dyDescent="0.25">
      <c r="A8196" s="1">
        <v>28906750</v>
      </c>
      <c r="B8196" s="1" t="s">
        <v>20605</v>
      </c>
      <c r="C8196" s="1" t="s">
        <v>20606</v>
      </c>
      <c r="D8196" s="1" t="s">
        <v>20607</v>
      </c>
      <c r="E8196" s="1" t="s">
        <v>66</v>
      </c>
      <c r="F8196" s="1" t="s">
        <v>19097</v>
      </c>
      <c r="G8196" s="1" t="s">
        <v>19098</v>
      </c>
    </row>
    <row r="8197" spans="1:7" x14ac:dyDescent="0.25">
      <c r="A8197" s="1">
        <v>28907100</v>
      </c>
      <c r="B8197" s="1" t="s">
        <v>20608</v>
      </c>
      <c r="C8197" s="1" t="s">
        <v>20609</v>
      </c>
      <c r="D8197" s="1" t="s">
        <v>20610</v>
      </c>
      <c r="E8197" s="1" t="s">
        <v>66</v>
      </c>
      <c r="F8197" s="1" t="s">
        <v>20611</v>
      </c>
      <c r="G8197" s="1" t="s">
        <v>199</v>
      </c>
    </row>
    <row r="8198" spans="1:7" x14ac:dyDescent="0.25">
      <c r="A8198" s="1">
        <v>28907102</v>
      </c>
      <c r="B8198" s="1" t="s">
        <v>20612</v>
      </c>
      <c r="C8198" s="1" t="s">
        <v>20613</v>
      </c>
      <c r="D8198" s="1" t="s">
        <v>20614</v>
      </c>
      <c r="E8198" s="1" t="s">
        <v>66</v>
      </c>
      <c r="F8198" s="1" t="s">
        <v>19109</v>
      </c>
      <c r="G8198" s="1" t="s">
        <v>19110</v>
      </c>
    </row>
    <row r="8199" spans="1:7" x14ac:dyDescent="0.25">
      <c r="A8199" s="1">
        <v>28907103</v>
      </c>
      <c r="B8199" s="1" t="s">
        <v>20615</v>
      </c>
      <c r="C8199" s="1" t="s">
        <v>20616</v>
      </c>
      <c r="D8199" s="1" t="s">
        <v>20617</v>
      </c>
      <c r="E8199" s="1" t="s">
        <v>66</v>
      </c>
      <c r="F8199" s="1" t="s">
        <v>19109</v>
      </c>
      <c r="G8199" s="1" t="s">
        <v>19110</v>
      </c>
    </row>
    <row r="8200" spans="1:7" x14ac:dyDescent="0.25">
      <c r="A8200" s="1">
        <v>28907104</v>
      </c>
      <c r="B8200" s="1" t="s">
        <v>20618</v>
      </c>
      <c r="C8200" s="1" t="s">
        <v>20619</v>
      </c>
      <c r="D8200" s="1" t="s">
        <v>20620</v>
      </c>
      <c r="E8200" s="1" t="s">
        <v>66</v>
      </c>
      <c r="F8200" s="1" t="s">
        <v>19109</v>
      </c>
      <c r="G8200" s="1" t="s">
        <v>19110</v>
      </c>
    </row>
    <row r="8201" spans="1:7" x14ac:dyDescent="0.25">
      <c r="A8201" s="1">
        <v>28907202</v>
      </c>
      <c r="B8201" s="1" t="s">
        <v>19106</v>
      </c>
      <c r="C8201" s="1" t="s">
        <v>19107</v>
      </c>
      <c r="D8201" s="1" t="s">
        <v>19108</v>
      </c>
      <c r="E8201" s="1" t="s">
        <v>65</v>
      </c>
      <c r="F8201" s="1" t="s">
        <v>19109</v>
      </c>
      <c r="G8201" s="1" t="s">
        <v>19110</v>
      </c>
    </row>
    <row r="8202" spans="1:7" x14ac:dyDescent="0.25">
      <c r="A8202" s="1">
        <v>28907204</v>
      </c>
      <c r="B8202" s="1" t="s">
        <v>19111</v>
      </c>
      <c r="C8202" s="1" t="s">
        <v>19112</v>
      </c>
      <c r="D8202" s="1" t="s">
        <v>19113</v>
      </c>
      <c r="E8202" s="1" t="s">
        <v>65</v>
      </c>
      <c r="F8202" s="1" t="s">
        <v>19109</v>
      </c>
      <c r="G8202" s="1" t="s">
        <v>19110</v>
      </c>
    </row>
    <row r="8203" spans="1:7" x14ac:dyDescent="0.25">
      <c r="A8203" s="1">
        <v>28907205</v>
      </c>
      <c r="B8203" s="1" t="s">
        <v>20621</v>
      </c>
      <c r="C8203" s="1" t="s">
        <v>20622</v>
      </c>
      <c r="D8203" s="1" t="s">
        <v>20623</v>
      </c>
      <c r="E8203" s="1" t="s">
        <v>66</v>
      </c>
      <c r="F8203" s="1" t="s">
        <v>19109</v>
      </c>
      <c r="G8203" s="1" t="s">
        <v>19110</v>
      </c>
    </row>
    <row r="8204" spans="1:7" x14ac:dyDescent="0.25">
      <c r="A8204" s="1">
        <v>28907251</v>
      </c>
      <c r="B8204" s="1" t="s">
        <v>19114</v>
      </c>
      <c r="C8204" s="1" t="s">
        <v>19115</v>
      </c>
      <c r="D8204" s="1" t="s">
        <v>19116</v>
      </c>
      <c r="E8204" s="1" t="s">
        <v>65</v>
      </c>
      <c r="F8204" s="1" t="s">
        <v>19109</v>
      </c>
      <c r="G8204" s="1" t="s">
        <v>19110</v>
      </c>
    </row>
    <row r="8205" spans="1:7" x14ac:dyDescent="0.25">
      <c r="A8205" s="1">
        <v>28907253</v>
      </c>
      <c r="B8205" s="1" t="s">
        <v>20624</v>
      </c>
      <c r="C8205" s="1" t="s">
        <v>20625</v>
      </c>
      <c r="D8205" s="1" t="s">
        <v>20626</v>
      </c>
      <c r="E8205" s="1" t="s">
        <v>65</v>
      </c>
      <c r="F8205" s="1" t="s">
        <v>19109</v>
      </c>
      <c r="G8205" s="1" t="s">
        <v>19110</v>
      </c>
    </row>
    <row r="8206" spans="1:7" x14ac:dyDescent="0.25">
      <c r="A8206" s="1">
        <v>28907254</v>
      </c>
      <c r="B8206" s="1" t="s">
        <v>19117</v>
      </c>
      <c r="C8206" s="1" t="s">
        <v>19118</v>
      </c>
      <c r="D8206" s="1" t="s">
        <v>19119</v>
      </c>
      <c r="E8206" s="1" t="s">
        <v>65</v>
      </c>
      <c r="F8206" s="1" t="s">
        <v>19109</v>
      </c>
      <c r="G8206" s="1" t="s">
        <v>19110</v>
      </c>
    </row>
    <row r="8207" spans="1:7" x14ac:dyDescent="0.25">
      <c r="A8207" s="1">
        <v>28907258</v>
      </c>
      <c r="B8207" s="1" t="s">
        <v>20627</v>
      </c>
      <c r="C8207" s="1" t="s">
        <v>20628</v>
      </c>
      <c r="D8207" s="1" t="s">
        <v>20629</v>
      </c>
      <c r="E8207" s="1" t="s">
        <v>66</v>
      </c>
      <c r="F8207" s="1" t="s">
        <v>19109</v>
      </c>
      <c r="G8207" s="1" t="s">
        <v>19110</v>
      </c>
    </row>
    <row r="8208" spans="1:7" x14ac:dyDescent="0.25">
      <c r="A8208" s="1">
        <v>28907259</v>
      </c>
      <c r="B8208" s="1" t="s">
        <v>20630</v>
      </c>
      <c r="C8208" s="1" t="s">
        <v>20631</v>
      </c>
      <c r="D8208" s="1" t="s">
        <v>20632</v>
      </c>
      <c r="E8208" s="1" t="s">
        <v>66</v>
      </c>
      <c r="F8208" s="1" t="s">
        <v>19109</v>
      </c>
      <c r="G8208" s="1" t="s">
        <v>19110</v>
      </c>
    </row>
    <row r="8209" spans="1:7" x14ac:dyDescent="0.25">
      <c r="A8209" s="1">
        <v>28907450</v>
      </c>
      <c r="B8209" s="1" t="s">
        <v>20633</v>
      </c>
      <c r="C8209" s="1" t="s">
        <v>20634</v>
      </c>
      <c r="D8209" s="1" t="s">
        <v>20635</v>
      </c>
      <c r="E8209" s="1" t="s">
        <v>66</v>
      </c>
      <c r="F8209" s="1" t="s">
        <v>19109</v>
      </c>
      <c r="G8209" s="1" t="s">
        <v>19110</v>
      </c>
    </row>
    <row r="8210" spans="1:7" x14ac:dyDescent="0.25">
      <c r="A8210" s="1">
        <v>28907453</v>
      </c>
      <c r="B8210" s="1" t="s">
        <v>19120</v>
      </c>
      <c r="C8210" s="1" t="s">
        <v>19121</v>
      </c>
      <c r="D8210" s="1" t="s">
        <v>19122</v>
      </c>
      <c r="E8210" s="1" t="s">
        <v>65</v>
      </c>
      <c r="F8210" s="1" t="s">
        <v>19109</v>
      </c>
      <c r="G8210" s="1" t="s">
        <v>19110</v>
      </c>
    </row>
    <row r="8211" spans="1:7" x14ac:dyDescent="0.25">
      <c r="A8211" s="1">
        <v>28907454</v>
      </c>
      <c r="B8211" s="1" t="s">
        <v>19123</v>
      </c>
      <c r="C8211" s="1" t="s">
        <v>19124</v>
      </c>
      <c r="D8211" s="1" t="s">
        <v>19125</v>
      </c>
      <c r="E8211" s="1" t="s">
        <v>66</v>
      </c>
      <c r="F8211" s="1" t="s">
        <v>19109</v>
      </c>
      <c r="G8211" s="1" t="s">
        <v>19110</v>
      </c>
    </row>
    <row r="8212" spans="1:7" x14ac:dyDescent="0.25">
      <c r="A8212" s="1">
        <v>28907456</v>
      </c>
      <c r="B8212" s="1" t="s">
        <v>20636</v>
      </c>
      <c r="C8212" s="1" t="s">
        <v>20637</v>
      </c>
      <c r="D8212" s="1" t="s">
        <v>20638</v>
      </c>
      <c r="E8212" s="1" t="s">
        <v>66</v>
      </c>
      <c r="F8212" s="1" t="s">
        <v>19109</v>
      </c>
      <c r="G8212" s="1" t="s">
        <v>19110</v>
      </c>
    </row>
    <row r="8213" spans="1:7" x14ac:dyDescent="0.25">
      <c r="A8213" s="1">
        <v>28907457</v>
      </c>
      <c r="B8213" s="1" t="s">
        <v>20639</v>
      </c>
      <c r="C8213" s="1" t="s">
        <v>20640</v>
      </c>
      <c r="D8213" s="1" t="s">
        <v>20641</v>
      </c>
      <c r="E8213" s="1" t="s">
        <v>66</v>
      </c>
      <c r="F8213" s="1" t="s">
        <v>19109</v>
      </c>
      <c r="G8213" s="1" t="s">
        <v>19110</v>
      </c>
    </row>
    <row r="8214" spans="1:7" x14ac:dyDescent="0.25">
      <c r="A8214" s="1">
        <v>28907459</v>
      </c>
      <c r="B8214" s="1" t="s">
        <v>20642</v>
      </c>
      <c r="C8214" s="1" t="s">
        <v>20643</v>
      </c>
      <c r="D8214" s="1" t="s">
        <v>20644</v>
      </c>
      <c r="E8214" s="1" t="s">
        <v>66</v>
      </c>
      <c r="F8214" s="1" t="s">
        <v>19109</v>
      </c>
      <c r="G8214" s="1" t="s">
        <v>19110</v>
      </c>
    </row>
    <row r="8215" spans="1:7" x14ac:dyDescent="0.25">
      <c r="A8215" s="1">
        <v>28907460</v>
      </c>
      <c r="B8215" s="1" t="s">
        <v>20645</v>
      </c>
      <c r="C8215" s="1" t="s">
        <v>20646</v>
      </c>
      <c r="D8215" s="1" t="s">
        <v>20647</v>
      </c>
      <c r="E8215" s="1" t="s">
        <v>66</v>
      </c>
      <c r="F8215" s="1" t="s">
        <v>19109</v>
      </c>
      <c r="G8215" s="1" t="s">
        <v>19110</v>
      </c>
    </row>
    <row r="8216" spans="1:7" x14ac:dyDescent="0.25">
      <c r="A8216" s="1">
        <v>28907461</v>
      </c>
      <c r="B8216" s="1" t="s">
        <v>20648</v>
      </c>
      <c r="C8216" s="1" t="s">
        <v>20649</v>
      </c>
      <c r="D8216" s="1" t="s">
        <v>20650</v>
      </c>
      <c r="E8216" s="1" t="s">
        <v>66</v>
      </c>
      <c r="F8216" s="1" t="s">
        <v>19109</v>
      </c>
      <c r="G8216" s="1" t="s">
        <v>19110</v>
      </c>
    </row>
    <row r="8217" spans="1:7" x14ac:dyDescent="0.25">
      <c r="A8217" s="1">
        <v>28907462</v>
      </c>
      <c r="B8217" s="1" t="s">
        <v>20651</v>
      </c>
      <c r="C8217" s="1" t="s">
        <v>20652</v>
      </c>
      <c r="D8217" s="1" t="s">
        <v>20653</v>
      </c>
      <c r="E8217" s="1" t="s">
        <v>66</v>
      </c>
      <c r="F8217" s="1" t="s">
        <v>19109</v>
      </c>
      <c r="G8217" s="1" t="s">
        <v>19110</v>
      </c>
    </row>
    <row r="8218" spans="1:7" x14ac:dyDescent="0.25">
      <c r="A8218" s="1">
        <v>28907551</v>
      </c>
      <c r="B8218" s="1" t="s">
        <v>20654</v>
      </c>
      <c r="C8218" s="1" t="s">
        <v>20655</v>
      </c>
      <c r="D8218" s="1" t="s">
        <v>20656</v>
      </c>
      <c r="E8218" s="1" t="s">
        <v>66</v>
      </c>
      <c r="F8218" s="1" t="s">
        <v>19109</v>
      </c>
      <c r="G8218" s="1" t="s">
        <v>19110</v>
      </c>
    </row>
    <row r="8219" spans="1:7" x14ac:dyDescent="0.25">
      <c r="A8219" s="1">
        <v>28907552</v>
      </c>
      <c r="B8219" s="1" t="s">
        <v>20657</v>
      </c>
      <c r="C8219" s="1" t="s">
        <v>20658</v>
      </c>
      <c r="D8219" s="1" t="s">
        <v>20659</v>
      </c>
      <c r="E8219" s="1" t="s">
        <v>66</v>
      </c>
      <c r="F8219" s="1" t="s">
        <v>20660</v>
      </c>
      <c r="G8219" s="1" t="s">
        <v>199</v>
      </c>
    </row>
    <row r="8220" spans="1:7" x14ac:dyDescent="0.25">
      <c r="A8220" s="1">
        <v>28907554</v>
      </c>
      <c r="B8220" s="1" t="s">
        <v>19126</v>
      </c>
      <c r="C8220" s="1" t="s">
        <v>20661</v>
      </c>
      <c r="D8220" s="1" t="s">
        <v>20662</v>
      </c>
      <c r="E8220" s="1" t="s">
        <v>66</v>
      </c>
      <c r="F8220" s="1" t="s">
        <v>19109</v>
      </c>
      <c r="G8220" s="1" t="s">
        <v>19110</v>
      </c>
    </row>
    <row r="8221" spans="1:7" x14ac:dyDescent="0.25">
      <c r="A8221" s="1">
        <v>28907556</v>
      </c>
      <c r="B8221" s="1" t="s">
        <v>20663</v>
      </c>
      <c r="C8221" s="1" t="s">
        <v>20664</v>
      </c>
      <c r="D8221" s="1" t="s">
        <v>20665</v>
      </c>
      <c r="E8221" s="1" t="s">
        <v>66</v>
      </c>
      <c r="F8221" s="1" t="s">
        <v>19109</v>
      </c>
      <c r="G8221" s="1" t="s">
        <v>19110</v>
      </c>
    </row>
    <row r="8222" spans="1:7" x14ac:dyDescent="0.25">
      <c r="A8222" s="1">
        <v>28907559</v>
      </c>
      <c r="B8222" s="1" t="s">
        <v>20666</v>
      </c>
      <c r="C8222" s="1" t="s">
        <v>20667</v>
      </c>
      <c r="D8222" s="1" t="s">
        <v>20668</v>
      </c>
      <c r="E8222" s="1" t="s">
        <v>66</v>
      </c>
      <c r="F8222" s="1" t="s">
        <v>19109</v>
      </c>
      <c r="G8222" s="1" t="s">
        <v>19110</v>
      </c>
    </row>
    <row r="8223" spans="1:7" x14ac:dyDescent="0.25">
      <c r="A8223" s="1">
        <v>28907560</v>
      </c>
      <c r="B8223" s="1" t="s">
        <v>20669</v>
      </c>
      <c r="C8223" s="1" t="s">
        <v>20670</v>
      </c>
      <c r="D8223" s="1" t="s">
        <v>20671</v>
      </c>
      <c r="E8223" s="1" t="s">
        <v>66</v>
      </c>
      <c r="F8223" s="1" t="s">
        <v>19109</v>
      </c>
      <c r="G8223" s="1" t="s">
        <v>19110</v>
      </c>
    </row>
    <row r="8224" spans="1:7" x14ac:dyDescent="0.25">
      <c r="A8224" s="1">
        <v>28907650</v>
      </c>
      <c r="B8224" s="1" t="s">
        <v>19129</v>
      </c>
      <c r="C8224" s="1" t="s">
        <v>20672</v>
      </c>
      <c r="D8224" s="1" t="s">
        <v>20673</v>
      </c>
      <c r="E8224" s="1" t="s">
        <v>66</v>
      </c>
      <c r="F8224" s="1" t="s">
        <v>19109</v>
      </c>
      <c r="G8224" s="1" t="s">
        <v>19110</v>
      </c>
    </row>
    <row r="8225" spans="1:7" x14ac:dyDescent="0.25">
      <c r="A8225" s="1">
        <v>28907651</v>
      </c>
      <c r="B8225" s="1" t="s">
        <v>20674</v>
      </c>
      <c r="C8225" s="1" t="s">
        <v>20675</v>
      </c>
      <c r="D8225" s="1" t="s">
        <v>20676</v>
      </c>
      <c r="E8225" s="1" t="s">
        <v>65</v>
      </c>
      <c r="F8225" s="1" t="s">
        <v>19109</v>
      </c>
      <c r="G8225" s="1" t="s">
        <v>19110</v>
      </c>
    </row>
    <row r="8226" spans="1:7" x14ac:dyDescent="0.25">
      <c r="A8226" s="1">
        <v>28907702</v>
      </c>
      <c r="B8226" s="1" t="s">
        <v>20677</v>
      </c>
      <c r="C8226" s="1" t="s">
        <v>20678</v>
      </c>
      <c r="D8226" s="1" t="s">
        <v>20679</v>
      </c>
      <c r="E8226" s="1" t="s">
        <v>66</v>
      </c>
      <c r="F8226" s="1" t="s">
        <v>19109</v>
      </c>
      <c r="G8226" s="1" t="s">
        <v>19110</v>
      </c>
    </row>
    <row r="8227" spans="1:7" x14ac:dyDescent="0.25">
      <c r="A8227" s="1">
        <v>28907750</v>
      </c>
      <c r="B8227" s="1" t="s">
        <v>19132</v>
      </c>
      <c r="C8227" s="1" t="s">
        <v>19133</v>
      </c>
      <c r="D8227" s="1" t="s">
        <v>19134</v>
      </c>
      <c r="E8227" s="1" t="s">
        <v>65</v>
      </c>
      <c r="F8227" s="1" t="s">
        <v>19109</v>
      </c>
      <c r="G8227" s="1" t="s">
        <v>19110</v>
      </c>
    </row>
    <row r="8228" spans="1:7" x14ac:dyDescent="0.25">
      <c r="A8228" s="1">
        <v>28907752</v>
      </c>
      <c r="B8228" s="1" t="s">
        <v>19135</v>
      </c>
      <c r="C8228" s="1" t="s">
        <v>19136</v>
      </c>
      <c r="D8228" s="1" t="s">
        <v>19137</v>
      </c>
      <c r="E8228" s="1" t="s">
        <v>65</v>
      </c>
      <c r="F8228" s="1" t="s">
        <v>19109</v>
      </c>
      <c r="G8228" s="1" t="s">
        <v>19110</v>
      </c>
    </row>
    <row r="8229" spans="1:7" x14ac:dyDescent="0.25">
      <c r="A8229" s="1">
        <v>28907756</v>
      </c>
      <c r="B8229" s="1" t="s">
        <v>20680</v>
      </c>
      <c r="C8229" s="1" t="s">
        <v>20681</v>
      </c>
      <c r="D8229" s="1" t="s">
        <v>20682</v>
      </c>
      <c r="E8229" s="1" t="s">
        <v>66</v>
      </c>
      <c r="F8229" s="1" t="s">
        <v>19109</v>
      </c>
      <c r="G8229" s="1" t="s">
        <v>19110</v>
      </c>
    </row>
    <row r="8230" spans="1:7" x14ac:dyDescent="0.25">
      <c r="A8230" s="1">
        <v>28907757</v>
      </c>
      <c r="B8230" s="1" t="s">
        <v>20683</v>
      </c>
      <c r="C8230" s="1" t="s">
        <v>20684</v>
      </c>
      <c r="D8230" s="1" t="s">
        <v>20685</v>
      </c>
      <c r="E8230" s="1" t="s">
        <v>66</v>
      </c>
      <c r="F8230" s="1" t="s">
        <v>19109</v>
      </c>
      <c r="G8230" s="1" t="s">
        <v>19110</v>
      </c>
    </row>
    <row r="8231" spans="1:7" x14ac:dyDescent="0.25">
      <c r="A8231" s="1">
        <v>28907758</v>
      </c>
      <c r="B8231" s="1" t="s">
        <v>20686</v>
      </c>
      <c r="C8231" s="1" t="s">
        <v>20687</v>
      </c>
      <c r="D8231" s="1" t="s">
        <v>20688</v>
      </c>
      <c r="E8231" s="1" t="s">
        <v>65</v>
      </c>
      <c r="F8231" s="1" t="s">
        <v>19109</v>
      </c>
      <c r="G8231" s="1" t="s">
        <v>19110</v>
      </c>
    </row>
    <row r="8232" spans="1:7" x14ac:dyDescent="0.25">
      <c r="A8232" s="1">
        <v>28908001</v>
      </c>
      <c r="B8232" s="1" t="s">
        <v>20689</v>
      </c>
      <c r="C8232" s="1" t="s">
        <v>20690</v>
      </c>
      <c r="D8232" s="1" t="s">
        <v>20691</v>
      </c>
      <c r="E8232" s="1" t="s">
        <v>65</v>
      </c>
      <c r="F8232" s="1" t="s">
        <v>19033</v>
      </c>
      <c r="G8232" s="1" t="s">
        <v>19034</v>
      </c>
    </row>
    <row r="8233" spans="1:7" x14ac:dyDescent="0.25">
      <c r="A8233" s="1">
        <v>31000019</v>
      </c>
      <c r="B8233" s="1" t="s">
        <v>20692</v>
      </c>
      <c r="C8233" s="1" t="s">
        <v>20693</v>
      </c>
      <c r="D8233" s="1" t="s">
        <v>20694</v>
      </c>
      <c r="E8233" s="1" t="s">
        <v>65</v>
      </c>
      <c r="F8233" s="1" t="s">
        <v>20695</v>
      </c>
      <c r="G8233" s="1" t="s">
        <v>20696</v>
      </c>
    </row>
    <row r="8234" spans="1:7" x14ac:dyDescent="0.25">
      <c r="A8234" s="1">
        <v>31000037</v>
      </c>
      <c r="B8234" s="1" t="s">
        <v>20697</v>
      </c>
      <c r="C8234" s="1" t="s">
        <v>20698</v>
      </c>
      <c r="D8234" s="1" t="s">
        <v>20699</v>
      </c>
      <c r="E8234" s="1" t="s">
        <v>66</v>
      </c>
      <c r="F8234" s="1" t="s">
        <v>20700</v>
      </c>
      <c r="G8234" s="1" t="s">
        <v>20701</v>
      </c>
    </row>
    <row r="8235" spans="1:7" x14ac:dyDescent="0.25">
      <c r="A8235" s="1">
        <v>31000039</v>
      </c>
      <c r="B8235" s="1" t="s">
        <v>20702</v>
      </c>
      <c r="C8235" s="1" t="s">
        <v>20703</v>
      </c>
      <c r="D8235" s="1" t="s">
        <v>20704</v>
      </c>
      <c r="E8235" s="1" t="s">
        <v>66</v>
      </c>
      <c r="F8235" s="1" t="s">
        <v>20700</v>
      </c>
      <c r="G8235" s="1" t="s">
        <v>20701</v>
      </c>
    </row>
    <row r="8236" spans="1:7" x14ac:dyDescent="0.25">
      <c r="A8236" s="1">
        <v>31000040</v>
      </c>
      <c r="B8236" s="1" t="s">
        <v>20705</v>
      </c>
      <c r="C8236" s="1" t="s">
        <v>20706</v>
      </c>
      <c r="D8236" s="1" t="s">
        <v>20707</v>
      </c>
      <c r="E8236" s="1" t="s">
        <v>66</v>
      </c>
      <c r="F8236" s="1" t="s">
        <v>20700</v>
      </c>
      <c r="G8236" s="1" t="s">
        <v>20701</v>
      </c>
    </row>
    <row r="8237" spans="1:7" x14ac:dyDescent="0.25">
      <c r="A8237" s="1">
        <v>31000065</v>
      </c>
      <c r="B8237" s="1" t="s">
        <v>20708</v>
      </c>
      <c r="C8237" s="1" t="s">
        <v>20709</v>
      </c>
      <c r="D8237" s="1" t="s">
        <v>20710</v>
      </c>
      <c r="E8237" s="1" t="s">
        <v>66</v>
      </c>
      <c r="G8237" s="1" t="s">
        <v>199</v>
      </c>
    </row>
    <row r="8238" spans="1:7" x14ac:dyDescent="0.25">
      <c r="A8238" s="1">
        <v>31000067</v>
      </c>
      <c r="B8238" s="1" t="s">
        <v>20711</v>
      </c>
      <c r="C8238" s="1" t="s">
        <v>20712</v>
      </c>
      <c r="D8238" s="1" t="s">
        <v>20713</v>
      </c>
      <c r="E8238" s="1" t="s">
        <v>66</v>
      </c>
      <c r="G8238" s="1" t="s">
        <v>199</v>
      </c>
    </row>
    <row r="8239" spans="1:7" x14ac:dyDescent="0.25">
      <c r="A8239" s="1">
        <v>31000073</v>
      </c>
      <c r="B8239" s="1" t="s">
        <v>20714</v>
      </c>
      <c r="C8239" s="1" t="s">
        <v>20715</v>
      </c>
      <c r="D8239" s="1" t="s">
        <v>20716</v>
      </c>
      <c r="E8239" s="1" t="s">
        <v>66</v>
      </c>
      <c r="G8239" s="1" t="s">
        <v>199</v>
      </c>
    </row>
    <row r="8240" spans="1:7" x14ac:dyDescent="0.25">
      <c r="A8240" s="1">
        <v>31000078</v>
      </c>
      <c r="B8240" s="1" t="s">
        <v>20717</v>
      </c>
      <c r="C8240" s="1" t="s">
        <v>20718</v>
      </c>
      <c r="D8240" s="1" t="s">
        <v>20719</v>
      </c>
      <c r="E8240" s="1" t="s">
        <v>66</v>
      </c>
      <c r="F8240" s="1" t="s">
        <v>20700</v>
      </c>
      <c r="G8240" s="1" t="s">
        <v>20701</v>
      </c>
    </row>
    <row r="8241" spans="1:7" x14ac:dyDescent="0.25">
      <c r="A8241" s="1">
        <v>31000079</v>
      </c>
      <c r="B8241" s="1" t="s">
        <v>20720</v>
      </c>
      <c r="C8241" s="1" t="s">
        <v>20721</v>
      </c>
      <c r="D8241" s="1" t="s">
        <v>20720</v>
      </c>
      <c r="E8241" s="1" t="s">
        <v>66</v>
      </c>
      <c r="F8241" s="1" t="s">
        <v>20700</v>
      </c>
      <c r="G8241" s="1" t="s">
        <v>20701</v>
      </c>
    </row>
    <row r="8242" spans="1:7" x14ac:dyDescent="0.25">
      <c r="A8242" s="1">
        <v>31000080</v>
      </c>
      <c r="B8242" s="1" t="s">
        <v>20722</v>
      </c>
      <c r="C8242" s="1" t="s">
        <v>20723</v>
      </c>
      <c r="D8242" s="1" t="s">
        <v>20724</v>
      </c>
      <c r="E8242" s="1" t="s">
        <v>66</v>
      </c>
      <c r="F8242" s="1" t="s">
        <v>20700</v>
      </c>
      <c r="G8242" s="1" t="s">
        <v>20701</v>
      </c>
    </row>
    <row r="8243" spans="1:7" x14ac:dyDescent="0.25">
      <c r="A8243" s="1">
        <v>31000081</v>
      </c>
      <c r="B8243" s="1" t="s">
        <v>20725</v>
      </c>
      <c r="C8243" s="1" t="s">
        <v>20726</v>
      </c>
      <c r="D8243" s="1" t="s">
        <v>20727</v>
      </c>
      <c r="E8243" s="1" t="s">
        <v>66</v>
      </c>
      <c r="F8243" s="1" t="s">
        <v>20700</v>
      </c>
      <c r="G8243" s="1" t="s">
        <v>20701</v>
      </c>
    </row>
    <row r="8244" spans="1:7" x14ac:dyDescent="0.25">
      <c r="A8244" s="1">
        <v>31000082</v>
      </c>
      <c r="B8244" s="1" t="s">
        <v>20728</v>
      </c>
      <c r="C8244" s="1" t="s">
        <v>20729</v>
      </c>
      <c r="D8244" s="1" t="s">
        <v>20730</v>
      </c>
      <c r="E8244" s="1" t="s">
        <v>66</v>
      </c>
      <c r="F8244" s="1" t="s">
        <v>20700</v>
      </c>
      <c r="G8244" s="1" t="s">
        <v>20701</v>
      </c>
    </row>
    <row r="8245" spans="1:7" x14ac:dyDescent="0.25">
      <c r="A8245" s="1">
        <v>31000083</v>
      </c>
      <c r="B8245" s="1" t="s">
        <v>20731</v>
      </c>
      <c r="C8245" s="1" t="s">
        <v>20732</v>
      </c>
      <c r="D8245" s="1" t="s">
        <v>20733</v>
      </c>
      <c r="E8245" s="1" t="s">
        <v>66</v>
      </c>
      <c r="F8245" s="1" t="s">
        <v>20700</v>
      </c>
      <c r="G8245" s="1" t="s">
        <v>20701</v>
      </c>
    </row>
    <row r="8246" spans="1:7" x14ac:dyDescent="0.25">
      <c r="A8246" s="1">
        <v>31000084</v>
      </c>
      <c r="B8246" s="1" t="s">
        <v>20734</v>
      </c>
      <c r="C8246" s="1" t="s">
        <v>20735</v>
      </c>
      <c r="D8246" s="1" t="s">
        <v>20736</v>
      </c>
      <c r="E8246" s="1" t="s">
        <v>66</v>
      </c>
      <c r="F8246" s="1" t="s">
        <v>20700</v>
      </c>
      <c r="G8246" s="1" t="s">
        <v>20701</v>
      </c>
    </row>
    <row r="8247" spans="1:7" x14ac:dyDescent="0.25">
      <c r="A8247" s="1">
        <v>31000085</v>
      </c>
      <c r="B8247" s="1" t="s">
        <v>20737</v>
      </c>
      <c r="C8247" s="1" t="s">
        <v>20738</v>
      </c>
      <c r="D8247" s="1" t="s">
        <v>20739</v>
      </c>
      <c r="E8247" s="1" t="s">
        <v>66</v>
      </c>
      <c r="F8247" s="1" t="s">
        <v>20700</v>
      </c>
      <c r="G8247" s="1" t="s">
        <v>20701</v>
      </c>
    </row>
    <row r="8248" spans="1:7" x14ac:dyDescent="0.25">
      <c r="A8248" s="1">
        <v>31000087</v>
      </c>
      <c r="B8248" s="1" t="s">
        <v>20740</v>
      </c>
      <c r="C8248" s="1" t="s">
        <v>20741</v>
      </c>
      <c r="D8248" s="1" t="s">
        <v>20742</v>
      </c>
      <c r="E8248" s="1" t="s">
        <v>66</v>
      </c>
      <c r="F8248" s="1" t="s">
        <v>20700</v>
      </c>
      <c r="G8248" s="1" t="s">
        <v>20701</v>
      </c>
    </row>
    <row r="8249" spans="1:7" x14ac:dyDescent="0.25">
      <c r="A8249" s="1">
        <v>31000088</v>
      </c>
      <c r="B8249" s="1" t="s">
        <v>20743</v>
      </c>
      <c r="C8249" s="1" t="s">
        <v>20744</v>
      </c>
      <c r="D8249" s="1" t="s">
        <v>20744</v>
      </c>
      <c r="E8249" s="1" t="s">
        <v>66</v>
      </c>
      <c r="F8249" s="1" t="s">
        <v>20695</v>
      </c>
      <c r="G8249" s="1" t="s">
        <v>20696</v>
      </c>
    </row>
    <row r="8250" spans="1:7" x14ac:dyDescent="0.25">
      <c r="A8250" s="1">
        <v>31000089</v>
      </c>
      <c r="B8250" s="1" t="s">
        <v>20745</v>
      </c>
      <c r="C8250" s="1" t="s">
        <v>20746</v>
      </c>
      <c r="D8250" s="1" t="s">
        <v>20746</v>
      </c>
      <c r="E8250" s="1" t="s">
        <v>66</v>
      </c>
      <c r="F8250" s="1" t="s">
        <v>20695</v>
      </c>
      <c r="G8250" s="1" t="s">
        <v>20696</v>
      </c>
    </row>
    <row r="8251" spans="1:7" x14ac:dyDescent="0.25">
      <c r="A8251" s="1">
        <v>31000090</v>
      </c>
      <c r="B8251" s="1" t="s">
        <v>20747</v>
      </c>
      <c r="C8251" s="1" t="s">
        <v>20747</v>
      </c>
      <c r="D8251" s="1" t="s">
        <v>20747</v>
      </c>
      <c r="G8251" s="1" t="s">
        <v>199</v>
      </c>
    </row>
    <row r="8252" spans="1:7" x14ac:dyDescent="0.25">
      <c r="A8252" s="1">
        <v>31000094</v>
      </c>
      <c r="B8252" s="1" t="s">
        <v>20748</v>
      </c>
      <c r="C8252" s="1" t="s">
        <v>20749</v>
      </c>
      <c r="D8252" s="1" t="s">
        <v>20750</v>
      </c>
      <c r="E8252" s="1" t="s">
        <v>65</v>
      </c>
      <c r="F8252" s="1" t="s">
        <v>20700</v>
      </c>
      <c r="G8252" s="1" t="s">
        <v>20701</v>
      </c>
    </row>
    <row r="8253" spans="1:7" x14ac:dyDescent="0.25">
      <c r="A8253" s="1">
        <v>31000097</v>
      </c>
      <c r="B8253" s="1" t="s">
        <v>20751</v>
      </c>
      <c r="C8253" s="1" t="s">
        <v>20752</v>
      </c>
      <c r="D8253" s="1" t="s">
        <v>20753</v>
      </c>
      <c r="E8253" s="1" t="s">
        <v>66</v>
      </c>
      <c r="F8253" s="1" t="s">
        <v>20754</v>
      </c>
      <c r="G8253" s="1" t="s">
        <v>20755</v>
      </c>
    </row>
    <row r="8254" spans="1:7" x14ac:dyDescent="0.25">
      <c r="A8254" s="1">
        <v>31000099</v>
      </c>
      <c r="B8254" s="1" t="s">
        <v>20756</v>
      </c>
      <c r="C8254" s="1" t="s">
        <v>20757</v>
      </c>
      <c r="D8254" s="1" t="s">
        <v>20758</v>
      </c>
      <c r="E8254" s="1" t="s">
        <v>66</v>
      </c>
      <c r="F8254" s="1" t="s">
        <v>20700</v>
      </c>
      <c r="G8254" s="1" t="s">
        <v>20701</v>
      </c>
    </row>
    <row r="8255" spans="1:7" x14ac:dyDescent="0.25">
      <c r="A8255" s="1">
        <v>31000112</v>
      </c>
      <c r="B8255" s="1" t="s">
        <v>20759</v>
      </c>
      <c r="C8255" s="1" t="s">
        <v>20760</v>
      </c>
      <c r="D8255" s="1" t="s">
        <v>20761</v>
      </c>
      <c r="E8255" s="1" t="s">
        <v>66</v>
      </c>
      <c r="G8255" s="1" t="s">
        <v>199</v>
      </c>
    </row>
    <row r="8256" spans="1:7" x14ac:dyDescent="0.25">
      <c r="A8256" s="1">
        <v>31000113</v>
      </c>
      <c r="B8256" s="1" t="s">
        <v>20762</v>
      </c>
      <c r="C8256" s="1" t="s">
        <v>20763</v>
      </c>
      <c r="D8256" s="1" t="s">
        <v>20764</v>
      </c>
      <c r="E8256" s="1" t="s">
        <v>66</v>
      </c>
      <c r="F8256" s="1" t="s">
        <v>20700</v>
      </c>
      <c r="G8256" s="1" t="s">
        <v>20701</v>
      </c>
    </row>
    <row r="8257" spans="1:7" x14ac:dyDescent="0.25">
      <c r="A8257" s="1">
        <v>31000130</v>
      </c>
      <c r="B8257" s="1" t="s">
        <v>20765</v>
      </c>
      <c r="C8257" s="1" t="s">
        <v>20766</v>
      </c>
      <c r="D8257" s="1" t="s">
        <v>20767</v>
      </c>
      <c r="E8257" s="1" t="s">
        <v>66</v>
      </c>
      <c r="F8257" s="1" t="s">
        <v>20700</v>
      </c>
      <c r="G8257" s="1" t="s">
        <v>20701</v>
      </c>
    </row>
    <row r="8258" spans="1:7" x14ac:dyDescent="0.25">
      <c r="A8258" s="1">
        <v>31000135</v>
      </c>
      <c r="B8258" s="1" t="s">
        <v>20768</v>
      </c>
      <c r="C8258" s="1" t="s">
        <v>20769</v>
      </c>
      <c r="D8258" s="1" t="s">
        <v>20770</v>
      </c>
      <c r="E8258" s="1" t="s">
        <v>66</v>
      </c>
      <c r="F8258" s="1" t="s">
        <v>20700</v>
      </c>
      <c r="G8258" s="1" t="s">
        <v>20701</v>
      </c>
    </row>
    <row r="8259" spans="1:7" x14ac:dyDescent="0.25">
      <c r="A8259" s="1">
        <v>31000136</v>
      </c>
      <c r="B8259" s="1" t="s">
        <v>20771</v>
      </c>
      <c r="C8259" s="1" t="s">
        <v>20772</v>
      </c>
      <c r="D8259" s="1" t="s">
        <v>20773</v>
      </c>
      <c r="E8259" s="1" t="s">
        <v>66</v>
      </c>
      <c r="F8259" s="1" t="s">
        <v>20700</v>
      </c>
      <c r="G8259" s="1" t="s">
        <v>20701</v>
      </c>
    </row>
    <row r="8260" spans="1:7" x14ac:dyDescent="0.25">
      <c r="A8260" s="1">
        <v>31000137</v>
      </c>
      <c r="B8260" s="1" t="s">
        <v>20774</v>
      </c>
      <c r="C8260" s="1" t="s">
        <v>20775</v>
      </c>
      <c r="D8260" s="1" t="s">
        <v>20776</v>
      </c>
      <c r="E8260" s="1" t="s">
        <v>66</v>
      </c>
      <c r="F8260" s="1" t="s">
        <v>20700</v>
      </c>
      <c r="G8260" s="1" t="s">
        <v>20701</v>
      </c>
    </row>
    <row r="8261" spans="1:7" x14ac:dyDescent="0.25">
      <c r="A8261" s="1">
        <v>31000138</v>
      </c>
      <c r="B8261" s="1" t="s">
        <v>20777</v>
      </c>
      <c r="C8261" s="1" t="s">
        <v>20778</v>
      </c>
      <c r="D8261" s="1" t="s">
        <v>20779</v>
      </c>
      <c r="E8261" s="1" t="s">
        <v>66</v>
      </c>
      <c r="F8261" s="1" t="s">
        <v>20700</v>
      </c>
      <c r="G8261" s="1" t="s">
        <v>20701</v>
      </c>
    </row>
    <row r="8262" spans="1:7" x14ac:dyDescent="0.25">
      <c r="A8262" s="1">
        <v>31000139</v>
      </c>
      <c r="B8262" s="1" t="s">
        <v>20780</v>
      </c>
      <c r="C8262" s="1" t="s">
        <v>20781</v>
      </c>
      <c r="D8262" s="1" t="s">
        <v>20782</v>
      </c>
      <c r="E8262" s="1" t="s">
        <v>66</v>
      </c>
      <c r="F8262" s="1" t="s">
        <v>20700</v>
      </c>
      <c r="G8262" s="1" t="s">
        <v>20701</v>
      </c>
    </row>
    <row r="8263" spans="1:7" x14ac:dyDescent="0.25">
      <c r="A8263" s="1">
        <v>31000140</v>
      </c>
      <c r="B8263" s="1" t="s">
        <v>20783</v>
      </c>
      <c r="C8263" s="1" t="s">
        <v>20784</v>
      </c>
      <c r="D8263" s="1" t="s">
        <v>20785</v>
      </c>
      <c r="E8263" s="1" t="s">
        <v>66</v>
      </c>
      <c r="F8263" s="1" t="s">
        <v>20700</v>
      </c>
      <c r="G8263" s="1" t="s">
        <v>20701</v>
      </c>
    </row>
    <row r="8264" spans="1:7" x14ac:dyDescent="0.25">
      <c r="A8264" s="1">
        <v>31000141</v>
      </c>
      <c r="B8264" s="1" t="s">
        <v>20786</v>
      </c>
      <c r="C8264" s="1" t="s">
        <v>20787</v>
      </c>
      <c r="D8264" s="1" t="s">
        <v>20788</v>
      </c>
      <c r="E8264" s="1" t="s">
        <v>66</v>
      </c>
      <c r="F8264" s="1" t="s">
        <v>20700</v>
      </c>
      <c r="G8264" s="1" t="s">
        <v>20701</v>
      </c>
    </row>
    <row r="8265" spans="1:7" x14ac:dyDescent="0.25">
      <c r="A8265" s="1">
        <v>31000144</v>
      </c>
      <c r="B8265" s="1" t="s">
        <v>20789</v>
      </c>
      <c r="C8265" s="1" t="s">
        <v>20790</v>
      </c>
      <c r="D8265" s="1" t="s">
        <v>20791</v>
      </c>
      <c r="E8265" s="1" t="s">
        <v>66</v>
      </c>
      <c r="F8265" s="1" t="s">
        <v>20700</v>
      </c>
      <c r="G8265" s="1" t="s">
        <v>20701</v>
      </c>
    </row>
    <row r="8266" spans="1:7" x14ac:dyDescent="0.25">
      <c r="A8266" s="1">
        <v>31000145</v>
      </c>
      <c r="B8266" s="1" t="s">
        <v>20792</v>
      </c>
      <c r="C8266" s="1" t="s">
        <v>20793</v>
      </c>
      <c r="D8266" s="1" t="s">
        <v>20794</v>
      </c>
      <c r="E8266" s="1" t="s">
        <v>66</v>
      </c>
      <c r="F8266" s="1" t="s">
        <v>20700</v>
      </c>
      <c r="G8266" s="1" t="s">
        <v>20701</v>
      </c>
    </row>
    <row r="8267" spans="1:7" x14ac:dyDescent="0.25">
      <c r="A8267" s="1">
        <v>31000146</v>
      </c>
      <c r="B8267" s="1" t="s">
        <v>20795</v>
      </c>
      <c r="C8267" s="1" t="s">
        <v>20796</v>
      </c>
      <c r="D8267" s="1" t="s">
        <v>20797</v>
      </c>
      <c r="E8267" s="1" t="s">
        <v>66</v>
      </c>
      <c r="F8267" s="1" t="s">
        <v>20700</v>
      </c>
      <c r="G8267" s="1" t="s">
        <v>20701</v>
      </c>
    </row>
    <row r="8268" spans="1:7" x14ac:dyDescent="0.25">
      <c r="A8268" s="1">
        <v>31000148</v>
      </c>
      <c r="B8268" s="1" t="s">
        <v>20798</v>
      </c>
      <c r="C8268" s="1" t="s">
        <v>20799</v>
      </c>
      <c r="D8268" s="1" t="s">
        <v>20800</v>
      </c>
      <c r="E8268" s="1" t="s">
        <v>66</v>
      </c>
      <c r="F8268" s="1" t="s">
        <v>20700</v>
      </c>
      <c r="G8268" s="1" t="s">
        <v>20701</v>
      </c>
    </row>
    <row r="8269" spans="1:7" x14ac:dyDescent="0.25">
      <c r="A8269" s="1">
        <v>31000149</v>
      </c>
      <c r="B8269" s="1" t="s">
        <v>20801</v>
      </c>
      <c r="C8269" s="1" t="s">
        <v>20802</v>
      </c>
      <c r="D8269" s="1" t="s">
        <v>20803</v>
      </c>
      <c r="E8269" s="1" t="s">
        <v>66</v>
      </c>
      <c r="F8269" s="1" t="s">
        <v>20700</v>
      </c>
      <c r="G8269" s="1" t="s">
        <v>20701</v>
      </c>
    </row>
    <row r="8270" spans="1:7" x14ac:dyDescent="0.25">
      <c r="A8270" s="1">
        <v>31000150</v>
      </c>
      <c r="B8270" s="1" t="s">
        <v>20804</v>
      </c>
      <c r="C8270" s="1" t="s">
        <v>20805</v>
      </c>
      <c r="D8270" s="1" t="s">
        <v>20806</v>
      </c>
      <c r="E8270" s="1" t="s">
        <v>66</v>
      </c>
      <c r="F8270" s="1" t="s">
        <v>20700</v>
      </c>
      <c r="G8270" s="1" t="s">
        <v>20701</v>
      </c>
    </row>
    <row r="8271" spans="1:7" x14ac:dyDescent="0.25">
      <c r="A8271" s="1">
        <v>31000151</v>
      </c>
      <c r="B8271" s="1" t="s">
        <v>20807</v>
      </c>
      <c r="C8271" s="1" t="s">
        <v>20808</v>
      </c>
      <c r="D8271" s="1" t="s">
        <v>20809</v>
      </c>
      <c r="E8271" s="1" t="s">
        <v>66</v>
      </c>
      <c r="F8271" s="1" t="s">
        <v>20700</v>
      </c>
      <c r="G8271" s="1" t="s">
        <v>20701</v>
      </c>
    </row>
    <row r="8272" spans="1:7" x14ac:dyDescent="0.25">
      <c r="A8272" s="1">
        <v>31000152</v>
      </c>
      <c r="B8272" s="1" t="s">
        <v>20810</v>
      </c>
      <c r="C8272" s="1" t="s">
        <v>20811</v>
      </c>
      <c r="D8272" s="1" t="s">
        <v>20812</v>
      </c>
      <c r="E8272" s="1" t="s">
        <v>66</v>
      </c>
      <c r="F8272" s="1" t="s">
        <v>20700</v>
      </c>
      <c r="G8272" s="1" t="s">
        <v>20701</v>
      </c>
    </row>
    <row r="8273" spans="1:7" x14ac:dyDescent="0.25">
      <c r="A8273" s="1">
        <v>31000153</v>
      </c>
      <c r="B8273" s="1" t="s">
        <v>20813</v>
      </c>
      <c r="C8273" s="1" t="s">
        <v>20814</v>
      </c>
      <c r="D8273" s="1" t="s">
        <v>20815</v>
      </c>
      <c r="E8273" s="1" t="s">
        <v>66</v>
      </c>
      <c r="F8273" s="1" t="s">
        <v>20700</v>
      </c>
      <c r="G8273" s="1" t="s">
        <v>20701</v>
      </c>
    </row>
    <row r="8274" spans="1:7" x14ac:dyDescent="0.25">
      <c r="A8274" s="1">
        <v>31000154</v>
      </c>
      <c r="B8274" s="1" t="s">
        <v>20816</v>
      </c>
      <c r="C8274" s="1" t="s">
        <v>20817</v>
      </c>
      <c r="D8274" s="1" t="s">
        <v>20818</v>
      </c>
      <c r="E8274" s="1" t="s">
        <v>66</v>
      </c>
      <c r="F8274" s="1" t="s">
        <v>20700</v>
      </c>
      <c r="G8274" s="1" t="s">
        <v>20701</v>
      </c>
    </row>
    <row r="8275" spans="1:7" x14ac:dyDescent="0.25">
      <c r="A8275" s="1">
        <v>31000155</v>
      </c>
      <c r="B8275" s="1" t="s">
        <v>20819</v>
      </c>
      <c r="C8275" s="1" t="s">
        <v>20820</v>
      </c>
      <c r="D8275" s="1" t="s">
        <v>20821</v>
      </c>
      <c r="E8275" s="1" t="s">
        <v>66</v>
      </c>
      <c r="F8275" s="1" t="s">
        <v>20700</v>
      </c>
      <c r="G8275" s="1" t="s">
        <v>20701</v>
      </c>
    </row>
    <row r="8276" spans="1:7" x14ac:dyDescent="0.25">
      <c r="A8276" s="1">
        <v>31000156</v>
      </c>
      <c r="B8276" s="1" t="s">
        <v>20822</v>
      </c>
      <c r="C8276" s="1" t="s">
        <v>20823</v>
      </c>
      <c r="D8276" s="1" t="s">
        <v>20824</v>
      </c>
      <c r="E8276" s="1" t="s">
        <v>66</v>
      </c>
      <c r="F8276" s="1" t="s">
        <v>20700</v>
      </c>
      <c r="G8276" s="1" t="s">
        <v>20701</v>
      </c>
    </row>
    <row r="8277" spans="1:7" x14ac:dyDescent="0.25">
      <c r="A8277" s="1">
        <v>31000157</v>
      </c>
      <c r="B8277" s="1" t="s">
        <v>20825</v>
      </c>
      <c r="C8277" s="1" t="s">
        <v>20826</v>
      </c>
      <c r="D8277" s="1" t="s">
        <v>20827</v>
      </c>
      <c r="E8277" s="1" t="s">
        <v>66</v>
      </c>
      <c r="F8277" s="1" t="s">
        <v>20700</v>
      </c>
      <c r="G8277" s="1" t="s">
        <v>20701</v>
      </c>
    </row>
    <row r="8278" spans="1:7" x14ac:dyDescent="0.25">
      <c r="A8278" s="1">
        <v>31000160</v>
      </c>
      <c r="B8278" s="1" t="s">
        <v>20828</v>
      </c>
      <c r="C8278" s="1" t="s">
        <v>20829</v>
      </c>
      <c r="D8278" s="1" t="s">
        <v>20830</v>
      </c>
      <c r="E8278" s="1" t="s">
        <v>66</v>
      </c>
      <c r="F8278" s="1" t="s">
        <v>20700</v>
      </c>
      <c r="G8278" s="1" t="s">
        <v>20701</v>
      </c>
    </row>
    <row r="8279" spans="1:7" x14ac:dyDescent="0.25">
      <c r="A8279" s="1">
        <v>31000161</v>
      </c>
      <c r="B8279" s="1" t="s">
        <v>20831</v>
      </c>
      <c r="C8279" s="1" t="s">
        <v>20832</v>
      </c>
      <c r="D8279" s="1" t="s">
        <v>20833</v>
      </c>
      <c r="E8279" s="1" t="s">
        <v>66</v>
      </c>
      <c r="F8279" s="1" t="s">
        <v>20700</v>
      </c>
      <c r="G8279" s="1" t="s">
        <v>20701</v>
      </c>
    </row>
    <row r="8280" spans="1:7" x14ac:dyDescent="0.25">
      <c r="A8280" s="1">
        <v>31000162</v>
      </c>
      <c r="B8280" s="1" t="s">
        <v>20834</v>
      </c>
      <c r="C8280" s="1" t="s">
        <v>20834</v>
      </c>
      <c r="D8280" s="1" t="s">
        <v>20834</v>
      </c>
      <c r="E8280" s="1" t="s">
        <v>65</v>
      </c>
      <c r="G8280" s="1" t="s">
        <v>199</v>
      </c>
    </row>
    <row r="8281" spans="1:7" x14ac:dyDescent="0.25">
      <c r="A8281" s="1">
        <v>31000184</v>
      </c>
      <c r="B8281" s="1" t="s">
        <v>20835</v>
      </c>
      <c r="C8281" s="1" t="s">
        <v>20836</v>
      </c>
      <c r="D8281" s="1" t="s">
        <v>20837</v>
      </c>
      <c r="E8281" s="1" t="s">
        <v>66</v>
      </c>
      <c r="G8281" s="1" t="s">
        <v>199</v>
      </c>
    </row>
    <row r="8282" spans="1:7" x14ac:dyDescent="0.25">
      <c r="A8282" s="1">
        <v>31000186</v>
      </c>
      <c r="B8282" s="1" t="s">
        <v>20838</v>
      </c>
      <c r="C8282" s="1" t="s">
        <v>20838</v>
      </c>
      <c r="D8282" s="1" t="s">
        <v>20838</v>
      </c>
      <c r="G8282" s="1" t="s">
        <v>199</v>
      </c>
    </row>
    <row r="8283" spans="1:7" x14ac:dyDescent="0.25">
      <c r="A8283" s="1">
        <v>31003008</v>
      </c>
      <c r="B8283" s="1" t="s">
        <v>20839</v>
      </c>
      <c r="C8283" s="1" t="s">
        <v>20840</v>
      </c>
      <c r="D8283" s="1" t="s">
        <v>20841</v>
      </c>
      <c r="E8283" s="1" t="s">
        <v>65</v>
      </c>
      <c r="F8283" s="1" t="s">
        <v>20695</v>
      </c>
      <c r="G8283" s="1" t="s">
        <v>20696</v>
      </c>
    </row>
    <row r="8284" spans="1:7" x14ac:dyDescent="0.25">
      <c r="A8284" s="1">
        <v>31003010</v>
      </c>
      <c r="B8284" s="1" t="s">
        <v>20842</v>
      </c>
      <c r="C8284" s="1" t="s">
        <v>20843</v>
      </c>
      <c r="D8284" s="1" t="s">
        <v>20843</v>
      </c>
      <c r="E8284" s="1" t="s">
        <v>66</v>
      </c>
      <c r="F8284" s="1" t="s">
        <v>20695</v>
      </c>
      <c r="G8284" s="1" t="s">
        <v>20696</v>
      </c>
    </row>
    <row r="8285" spans="1:7" x14ac:dyDescent="0.25">
      <c r="A8285" s="1">
        <v>31003018</v>
      </c>
      <c r="B8285" s="1" t="s">
        <v>20844</v>
      </c>
      <c r="C8285" s="1" t="s">
        <v>20845</v>
      </c>
      <c r="D8285" s="1" t="s">
        <v>20845</v>
      </c>
      <c r="E8285" s="1" t="s">
        <v>66</v>
      </c>
      <c r="F8285" s="1" t="s">
        <v>20695</v>
      </c>
      <c r="G8285" s="1" t="s">
        <v>20696</v>
      </c>
    </row>
    <row r="8286" spans="1:7" x14ac:dyDescent="0.25">
      <c r="A8286" s="1">
        <v>31003335</v>
      </c>
      <c r="B8286" s="1" t="s">
        <v>20846</v>
      </c>
      <c r="C8286" s="1" t="s">
        <v>20847</v>
      </c>
      <c r="D8286" s="1" t="s">
        <v>20848</v>
      </c>
      <c r="E8286" s="1" t="s">
        <v>66</v>
      </c>
      <c r="G8286" s="1" t="s">
        <v>199</v>
      </c>
    </row>
    <row r="8287" spans="1:7" x14ac:dyDescent="0.25">
      <c r="A8287" s="1">
        <v>31003336</v>
      </c>
      <c r="B8287" s="1" t="s">
        <v>20849</v>
      </c>
      <c r="C8287" s="1" t="s">
        <v>20850</v>
      </c>
      <c r="D8287" s="1" t="s">
        <v>20851</v>
      </c>
      <c r="E8287" s="1" t="s">
        <v>66</v>
      </c>
      <c r="G8287" s="1" t="s">
        <v>199</v>
      </c>
    </row>
    <row r="8288" spans="1:7" x14ac:dyDescent="0.25">
      <c r="A8288" s="1">
        <v>31003337</v>
      </c>
      <c r="B8288" s="1" t="s">
        <v>20852</v>
      </c>
      <c r="C8288" s="1" t="s">
        <v>20853</v>
      </c>
      <c r="D8288" s="1" t="s">
        <v>20854</v>
      </c>
      <c r="E8288" s="1" t="s">
        <v>66</v>
      </c>
      <c r="G8288" s="1" t="s">
        <v>199</v>
      </c>
    </row>
    <row r="8289" spans="1:7" x14ac:dyDescent="0.25">
      <c r="A8289" s="1">
        <v>31003344</v>
      </c>
      <c r="B8289" s="1" t="s">
        <v>20855</v>
      </c>
      <c r="C8289" s="1" t="s">
        <v>20856</v>
      </c>
      <c r="D8289" s="1" t="s">
        <v>20857</v>
      </c>
      <c r="E8289" s="1" t="s">
        <v>66</v>
      </c>
      <c r="G8289" s="1" t="s">
        <v>199</v>
      </c>
    </row>
    <row r="8290" spans="1:7" x14ac:dyDescent="0.25">
      <c r="A8290" s="1">
        <v>31003345</v>
      </c>
      <c r="B8290" s="1" t="s">
        <v>20858</v>
      </c>
      <c r="C8290" s="1" t="s">
        <v>20859</v>
      </c>
      <c r="D8290" s="1" t="s">
        <v>20860</v>
      </c>
      <c r="E8290" s="1" t="s">
        <v>66</v>
      </c>
      <c r="G8290" s="1" t="s">
        <v>199</v>
      </c>
    </row>
    <row r="8291" spans="1:7" x14ac:dyDescent="0.25">
      <c r="A8291" s="1">
        <v>31003346</v>
      </c>
      <c r="B8291" s="1" t="s">
        <v>20861</v>
      </c>
      <c r="C8291" s="1" t="s">
        <v>20862</v>
      </c>
      <c r="D8291" s="1" t="s">
        <v>20863</v>
      </c>
      <c r="E8291" s="1" t="s">
        <v>66</v>
      </c>
      <c r="G8291" s="1" t="s">
        <v>199</v>
      </c>
    </row>
    <row r="8292" spans="1:7" x14ac:dyDescent="0.25">
      <c r="A8292" s="1">
        <v>31003347</v>
      </c>
      <c r="B8292" s="1" t="s">
        <v>20864</v>
      </c>
      <c r="C8292" s="1" t="s">
        <v>20865</v>
      </c>
      <c r="D8292" s="1" t="s">
        <v>20866</v>
      </c>
      <c r="E8292" s="1" t="s">
        <v>66</v>
      </c>
      <c r="F8292" s="1" t="s">
        <v>20700</v>
      </c>
      <c r="G8292" s="1" t="s">
        <v>20701</v>
      </c>
    </row>
    <row r="8293" spans="1:7" x14ac:dyDescent="0.25">
      <c r="A8293" s="1">
        <v>31003523</v>
      </c>
      <c r="B8293" s="1" t="s">
        <v>20867</v>
      </c>
      <c r="C8293" s="1" t="s">
        <v>20868</v>
      </c>
      <c r="D8293" s="1" t="s">
        <v>20869</v>
      </c>
      <c r="E8293" s="1" t="s">
        <v>65</v>
      </c>
      <c r="F8293" s="1" t="s">
        <v>20695</v>
      </c>
      <c r="G8293" s="1" t="s">
        <v>20696</v>
      </c>
    </row>
    <row r="8294" spans="1:7" x14ac:dyDescent="0.25">
      <c r="A8294" s="1">
        <v>31004840</v>
      </c>
      <c r="B8294" s="1" t="s">
        <v>20870</v>
      </c>
      <c r="C8294" s="1" t="s">
        <v>20871</v>
      </c>
      <c r="D8294" s="1" t="s">
        <v>20872</v>
      </c>
      <c r="E8294" s="1" t="s">
        <v>65</v>
      </c>
      <c r="F8294" s="1" t="s">
        <v>20754</v>
      </c>
      <c r="G8294" s="1" t="s">
        <v>20755</v>
      </c>
    </row>
    <row r="8295" spans="1:7" x14ac:dyDescent="0.25">
      <c r="A8295" s="1">
        <v>31004860</v>
      </c>
      <c r="B8295" s="1" t="s">
        <v>20873</v>
      </c>
      <c r="C8295" s="1" t="s">
        <v>20874</v>
      </c>
      <c r="D8295" s="1" t="s">
        <v>20875</v>
      </c>
      <c r="E8295" s="1" t="s">
        <v>65</v>
      </c>
      <c r="F8295" s="1" t="s">
        <v>20754</v>
      </c>
      <c r="G8295" s="1" t="s">
        <v>20755</v>
      </c>
    </row>
    <row r="8296" spans="1:7" x14ac:dyDescent="0.25">
      <c r="A8296" s="1">
        <v>33000000</v>
      </c>
      <c r="B8296" s="1" t="s">
        <v>20876</v>
      </c>
      <c r="C8296" s="1" t="s">
        <v>20877</v>
      </c>
      <c r="D8296" s="1" t="s">
        <v>20878</v>
      </c>
      <c r="E8296" s="1" t="s">
        <v>65</v>
      </c>
      <c r="F8296" s="1" t="s">
        <v>480</v>
      </c>
      <c r="G8296" s="1" t="s">
        <v>481</v>
      </c>
    </row>
    <row r="8297" spans="1:7" x14ac:dyDescent="0.25">
      <c r="A8297" s="1">
        <v>33000001</v>
      </c>
      <c r="B8297" s="1" t="s">
        <v>20879</v>
      </c>
      <c r="C8297" s="1" t="s">
        <v>20880</v>
      </c>
      <c r="D8297" s="1" t="s">
        <v>20881</v>
      </c>
      <c r="E8297" s="1" t="s">
        <v>65</v>
      </c>
      <c r="F8297" s="1" t="s">
        <v>39</v>
      </c>
      <c r="G8297" s="1" t="s">
        <v>321</v>
      </c>
    </row>
    <row r="8298" spans="1:7" x14ac:dyDescent="0.25">
      <c r="A8298" s="1">
        <v>33000003</v>
      </c>
      <c r="B8298" s="1" t="s">
        <v>20882</v>
      </c>
      <c r="C8298" s="1" t="s">
        <v>20883</v>
      </c>
      <c r="D8298" s="1" t="s">
        <v>20884</v>
      </c>
      <c r="E8298" s="1" t="s">
        <v>65</v>
      </c>
      <c r="F8298" s="1" t="s">
        <v>480</v>
      </c>
      <c r="G8298" s="1" t="s">
        <v>481</v>
      </c>
    </row>
    <row r="8299" spans="1:7" x14ac:dyDescent="0.25">
      <c r="A8299" s="1">
        <v>33000006</v>
      </c>
      <c r="B8299" s="1" t="s">
        <v>20885</v>
      </c>
      <c r="C8299" s="1" t="s">
        <v>20886</v>
      </c>
      <c r="D8299" s="1" t="s">
        <v>20887</v>
      </c>
      <c r="E8299" s="1" t="s">
        <v>65</v>
      </c>
      <c r="F8299" s="1" t="s">
        <v>39</v>
      </c>
      <c r="G8299" s="1" t="s">
        <v>321</v>
      </c>
    </row>
    <row r="8300" spans="1:7" x14ac:dyDescent="0.25">
      <c r="A8300" s="1">
        <v>33000011</v>
      </c>
      <c r="B8300" s="1" t="s">
        <v>20888</v>
      </c>
      <c r="C8300" s="1" t="s">
        <v>20889</v>
      </c>
      <c r="D8300" s="1" t="s">
        <v>20890</v>
      </c>
      <c r="E8300" s="1" t="s">
        <v>65</v>
      </c>
      <c r="F8300" s="1" t="s">
        <v>39</v>
      </c>
      <c r="G8300" s="1" t="s">
        <v>321</v>
      </c>
    </row>
    <row r="8301" spans="1:7" x14ac:dyDescent="0.25">
      <c r="A8301" s="1">
        <v>33000012</v>
      </c>
      <c r="B8301" s="1" t="s">
        <v>20891</v>
      </c>
      <c r="C8301" s="1" t="s">
        <v>20892</v>
      </c>
      <c r="D8301" s="1" t="s">
        <v>20893</v>
      </c>
      <c r="E8301" s="1" t="s">
        <v>65</v>
      </c>
      <c r="F8301" s="1" t="s">
        <v>39</v>
      </c>
      <c r="G8301" s="1" t="s">
        <v>321</v>
      </c>
    </row>
    <row r="8302" spans="1:7" x14ac:dyDescent="0.25">
      <c r="A8302" s="1">
        <v>33000013</v>
      </c>
      <c r="B8302" s="1" t="s">
        <v>20894</v>
      </c>
      <c r="C8302" s="1" t="s">
        <v>20895</v>
      </c>
      <c r="D8302" s="1" t="s">
        <v>20896</v>
      </c>
      <c r="E8302" s="1" t="s">
        <v>65</v>
      </c>
      <c r="F8302" s="1" t="s">
        <v>480</v>
      </c>
      <c r="G8302" s="1" t="s">
        <v>481</v>
      </c>
    </row>
    <row r="8303" spans="1:7" x14ac:dyDescent="0.25">
      <c r="A8303" s="1">
        <v>33000014</v>
      </c>
      <c r="B8303" s="1" t="s">
        <v>20897</v>
      </c>
      <c r="C8303" s="1" t="s">
        <v>20898</v>
      </c>
      <c r="D8303" s="1" t="s">
        <v>20899</v>
      </c>
      <c r="E8303" s="1" t="s">
        <v>65</v>
      </c>
      <c r="F8303" s="1" t="s">
        <v>480</v>
      </c>
      <c r="G8303" s="1" t="s">
        <v>481</v>
      </c>
    </row>
    <row r="8304" spans="1:7" x14ac:dyDescent="0.25">
      <c r="A8304" s="1">
        <v>33000015</v>
      </c>
      <c r="B8304" s="1" t="s">
        <v>20900</v>
      </c>
      <c r="C8304" s="1" t="s">
        <v>20901</v>
      </c>
      <c r="D8304" s="1" t="s">
        <v>20902</v>
      </c>
      <c r="E8304" s="1" t="s">
        <v>65</v>
      </c>
      <c r="F8304" s="1" t="s">
        <v>480</v>
      </c>
      <c r="G8304" s="1" t="s">
        <v>481</v>
      </c>
    </row>
    <row r="8305" spans="1:7" x14ac:dyDescent="0.25">
      <c r="A8305" s="1">
        <v>33000019</v>
      </c>
      <c r="B8305" s="1" t="s">
        <v>20903</v>
      </c>
      <c r="C8305" s="1" t="s">
        <v>20904</v>
      </c>
      <c r="D8305" s="1" t="s">
        <v>20905</v>
      </c>
      <c r="E8305" s="1" t="s">
        <v>65</v>
      </c>
      <c r="F8305" s="1" t="s">
        <v>480</v>
      </c>
      <c r="G8305" s="1" t="s">
        <v>481</v>
      </c>
    </row>
    <row r="8306" spans="1:7" x14ac:dyDescent="0.25">
      <c r="A8306" s="1">
        <v>33000020</v>
      </c>
      <c r="B8306" s="1" t="s">
        <v>20906</v>
      </c>
      <c r="C8306" s="1" t="s">
        <v>20907</v>
      </c>
      <c r="D8306" s="1" t="s">
        <v>20908</v>
      </c>
      <c r="E8306" s="1" t="s">
        <v>65</v>
      </c>
      <c r="F8306" s="1" t="s">
        <v>480</v>
      </c>
      <c r="G8306" s="1" t="s">
        <v>481</v>
      </c>
    </row>
    <row r="8307" spans="1:7" x14ac:dyDescent="0.25">
      <c r="A8307" s="1">
        <v>33000024</v>
      </c>
      <c r="B8307" s="1" t="s">
        <v>20909</v>
      </c>
      <c r="C8307" s="1" t="s">
        <v>20910</v>
      </c>
      <c r="D8307" s="1" t="s">
        <v>20911</v>
      </c>
      <c r="E8307" s="1" t="s">
        <v>65</v>
      </c>
      <c r="F8307" s="1" t="s">
        <v>39</v>
      </c>
      <c r="G8307" s="1" t="s">
        <v>321</v>
      </c>
    </row>
    <row r="8308" spans="1:7" x14ac:dyDescent="0.25">
      <c r="A8308" s="1">
        <v>33000025</v>
      </c>
      <c r="B8308" s="1" t="s">
        <v>20912</v>
      </c>
      <c r="C8308" s="1" t="s">
        <v>20913</v>
      </c>
      <c r="D8308" s="1" t="s">
        <v>20914</v>
      </c>
      <c r="E8308" s="1" t="s">
        <v>65</v>
      </c>
      <c r="F8308" s="1" t="s">
        <v>1984</v>
      </c>
      <c r="G8308" s="1" t="s">
        <v>1985</v>
      </c>
    </row>
    <row r="8309" spans="1:7" x14ac:dyDescent="0.25">
      <c r="A8309" s="1">
        <v>33000028</v>
      </c>
      <c r="B8309" s="1" t="s">
        <v>20915</v>
      </c>
      <c r="C8309" s="1" t="s">
        <v>20916</v>
      </c>
      <c r="D8309" s="1" t="s">
        <v>20917</v>
      </c>
      <c r="E8309" s="1" t="s">
        <v>65</v>
      </c>
      <c r="F8309" s="1" t="s">
        <v>39</v>
      </c>
      <c r="G8309" s="1" t="s">
        <v>321</v>
      </c>
    </row>
    <row r="8310" spans="1:7" x14ac:dyDescent="0.25">
      <c r="A8310" s="1">
        <v>33000029</v>
      </c>
      <c r="B8310" s="1" t="s">
        <v>20918</v>
      </c>
      <c r="C8310" s="1" t="s">
        <v>20919</v>
      </c>
      <c r="D8310" s="1" t="s">
        <v>20920</v>
      </c>
      <c r="E8310" s="1" t="s">
        <v>65</v>
      </c>
      <c r="F8310" s="1" t="s">
        <v>39</v>
      </c>
      <c r="G8310" s="1" t="s">
        <v>321</v>
      </c>
    </row>
    <row r="8311" spans="1:7" x14ac:dyDescent="0.25">
      <c r="A8311" s="1">
        <v>33000030</v>
      </c>
      <c r="B8311" s="1" t="s">
        <v>20921</v>
      </c>
      <c r="C8311" s="1" t="s">
        <v>20922</v>
      </c>
      <c r="D8311" s="1" t="s">
        <v>20923</v>
      </c>
      <c r="E8311" s="1" t="s">
        <v>65</v>
      </c>
      <c r="F8311" s="1" t="s">
        <v>39</v>
      </c>
      <c r="G8311" s="1" t="s">
        <v>321</v>
      </c>
    </row>
    <row r="8312" spans="1:7" x14ac:dyDescent="0.25">
      <c r="A8312" s="1">
        <v>33000032</v>
      </c>
      <c r="B8312" s="1" t="s">
        <v>20924</v>
      </c>
      <c r="C8312" s="1" t="s">
        <v>20925</v>
      </c>
      <c r="D8312" s="1" t="s">
        <v>20926</v>
      </c>
      <c r="E8312" s="1" t="s">
        <v>65</v>
      </c>
      <c r="F8312" s="1" t="s">
        <v>480</v>
      </c>
      <c r="G8312" s="1" t="s">
        <v>481</v>
      </c>
    </row>
    <row r="8313" spans="1:7" x14ac:dyDescent="0.25">
      <c r="A8313" s="1">
        <v>33000033</v>
      </c>
      <c r="B8313" s="1" t="s">
        <v>20927</v>
      </c>
      <c r="C8313" s="1" t="s">
        <v>20928</v>
      </c>
      <c r="D8313" s="1" t="s">
        <v>20929</v>
      </c>
      <c r="E8313" s="1" t="s">
        <v>65</v>
      </c>
      <c r="F8313" s="1" t="s">
        <v>480</v>
      </c>
      <c r="G8313" s="1" t="s">
        <v>481</v>
      </c>
    </row>
    <row r="8314" spans="1:7" x14ac:dyDescent="0.25">
      <c r="A8314" s="1">
        <v>33000036</v>
      </c>
      <c r="B8314" s="1" t="s">
        <v>20930</v>
      </c>
      <c r="C8314" s="1" t="s">
        <v>20931</v>
      </c>
      <c r="D8314" s="1" t="s">
        <v>20932</v>
      </c>
      <c r="E8314" s="1" t="s">
        <v>65</v>
      </c>
      <c r="F8314" s="1" t="s">
        <v>480</v>
      </c>
      <c r="G8314" s="1" t="s">
        <v>481</v>
      </c>
    </row>
    <row r="8315" spans="1:7" x14ac:dyDescent="0.25">
      <c r="A8315" s="1">
        <v>33000037</v>
      </c>
      <c r="B8315" s="1" t="s">
        <v>20933</v>
      </c>
      <c r="C8315" s="1" t="s">
        <v>20934</v>
      </c>
      <c r="D8315" s="1" t="s">
        <v>20935</v>
      </c>
      <c r="E8315" s="1" t="s">
        <v>65</v>
      </c>
      <c r="F8315" s="1" t="s">
        <v>480</v>
      </c>
      <c r="G8315" s="1" t="s">
        <v>481</v>
      </c>
    </row>
    <row r="8316" spans="1:7" x14ac:dyDescent="0.25">
      <c r="A8316" s="1">
        <v>33000043</v>
      </c>
      <c r="B8316" s="1" t="s">
        <v>20936</v>
      </c>
      <c r="C8316" s="1" t="s">
        <v>20937</v>
      </c>
      <c r="D8316" s="1" t="s">
        <v>20938</v>
      </c>
      <c r="E8316" s="1" t="s">
        <v>65</v>
      </c>
      <c r="F8316" s="1" t="s">
        <v>480</v>
      </c>
      <c r="G8316" s="1" t="s">
        <v>481</v>
      </c>
    </row>
    <row r="8317" spans="1:7" x14ac:dyDescent="0.25">
      <c r="A8317" s="1">
        <v>33000044</v>
      </c>
      <c r="B8317" s="1" t="s">
        <v>20939</v>
      </c>
      <c r="C8317" s="1" t="s">
        <v>20940</v>
      </c>
      <c r="D8317" s="1" t="s">
        <v>20941</v>
      </c>
      <c r="E8317" s="1" t="s">
        <v>65</v>
      </c>
      <c r="F8317" s="1" t="s">
        <v>39</v>
      </c>
      <c r="G8317" s="1" t="s">
        <v>321</v>
      </c>
    </row>
    <row r="8318" spans="1:7" x14ac:dyDescent="0.25">
      <c r="A8318" s="1">
        <v>33000045</v>
      </c>
      <c r="B8318" s="1" t="s">
        <v>20942</v>
      </c>
      <c r="C8318" s="1" t="s">
        <v>20943</v>
      </c>
      <c r="D8318" s="1" t="s">
        <v>20944</v>
      </c>
      <c r="E8318" s="1" t="s">
        <v>65</v>
      </c>
      <c r="F8318" s="1" t="s">
        <v>39</v>
      </c>
      <c r="G8318" s="1" t="s">
        <v>321</v>
      </c>
    </row>
    <row r="8319" spans="1:7" x14ac:dyDescent="0.25">
      <c r="A8319" s="1">
        <v>33000046</v>
      </c>
      <c r="B8319" s="1" t="s">
        <v>20945</v>
      </c>
      <c r="C8319" s="1" t="s">
        <v>20946</v>
      </c>
      <c r="D8319" s="1" t="s">
        <v>20947</v>
      </c>
      <c r="E8319" s="1" t="s">
        <v>65</v>
      </c>
      <c r="F8319" s="1" t="s">
        <v>1984</v>
      </c>
      <c r="G8319" s="1" t="s">
        <v>1985</v>
      </c>
    </row>
    <row r="8320" spans="1:7" x14ac:dyDescent="0.25">
      <c r="A8320" s="1">
        <v>33000047</v>
      </c>
      <c r="B8320" s="1" t="s">
        <v>20948</v>
      </c>
      <c r="C8320" s="1" t="s">
        <v>20949</v>
      </c>
      <c r="D8320" s="1" t="s">
        <v>20950</v>
      </c>
      <c r="E8320" s="1" t="s">
        <v>65</v>
      </c>
      <c r="F8320" s="1" t="s">
        <v>1984</v>
      </c>
      <c r="G8320" s="1" t="s">
        <v>1985</v>
      </c>
    </row>
    <row r="8321" spans="1:7" x14ac:dyDescent="0.25">
      <c r="A8321" s="1">
        <v>33000048</v>
      </c>
      <c r="B8321" s="1" t="s">
        <v>20951</v>
      </c>
      <c r="C8321" s="1" t="s">
        <v>20952</v>
      </c>
      <c r="D8321" s="1" t="s">
        <v>20953</v>
      </c>
      <c r="E8321" s="1" t="s">
        <v>65</v>
      </c>
      <c r="F8321" s="1" t="s">
        <v>480</v>
      </c>
      <c r="G8321" s="1" t="s">
        <v>481</v>
      </c>
    </row>
    <row r="8322" spans="1:7" x14ac:dyDescent="0.25">
      <c r="A8322" s="1">
        <v>33000049</v>
      </c>
      <c r="B8322" s="1" t="s">
        <v>20954</v>
      </c>
      <c r="C8322" s="1" t="s">
        <v>20955</v>
      </c>
      <c r="D8322" s="1" t="s">
        <v>20956</v>
      </c>
      <c r="E8322" s="1" t="s">
        <v>65</v>
      </c>
      <c r="F8322" s="1" t="s">
        <v>480</v>
      </c>
      <c r="G8322" s="1" t="s">
        <v>481</v>
      </c>
    </row>
    <row r="8323" spans="1:7" x14ac:dyDescent="0.25">
      <c r="A8323" s="1">
        <v>33000050</v>
      </c>
      <c r="B8323" s="1" t="s">
        <v>20957</v>
      </c>
      <c r="C8323" s="1" t="s">
        <v>20958</v>
      </c>
      <c r="D8323" s="1" t="s">
        <v>20959</v>
      </c>
      <c r="E8323" s="1" t="s">
        <v>65</v>
      </c>
      <c r="F8323" s="1" t="s">
        <v>39</v>
      </c>
      <c r="G8323" s="1" t="s">
        <v>321</v>
      </c>
    </row>
    <row r="8324" spans="1:7" x14ac:dyDescent="0.25">
      <c r="A8324" s="1">
        <v>33000051</v>
      </c>
      <c r="B8324" s="1" t="s">
        <v>20960</v>
      </c>
      <c r="C8324" s="1" t="s">
        <v>20961</v>
      </c>
      <c r="D8324" s="1" t="s">
        <v>20962</v>
      </c>
      <c r="E8324" s="1" t="s">
        <v>65</v>
      </c>
      <c r="F8324" s="1" t="s">
        <v>1984</v>
      </c>
      <c r="G8324" s="1" t="s">
        <v>1985</v>
      </c>
    </row>
    <row r="8325" spans="1:7" x14ac:dyDescent="0.25">
      <c r="A8325" s="1">
        <v>33000052</v>
      </c>
      <c r="B8325" s="1" t="s">
        <v>20963</v>
      </c>
      <c r="C8325" s="1" t="s">
        <v>20964</v>
      </c>
      <c r="D8325" s="1" t="s">
        <v>20965</v>
      </c>
      <c r="E8325" s="1" t="s">
        <v>65</v>
      </c>
      <c r="F8325" s="1" t="s">
        <v>1984</v>
      </c>
      <c r="G8325" s="1" t="s">
        <v>1985</v>
      </c>
    </row>
    <row r="8326" spans="1:7" x14ac:dyDescent="0.25">
      <c r="A8326" s="1">
        <v>33000054</v>
      </c>
      <c r="B8326" s="1" t="s">
        <v>20966</v>
      </c>
      <c r="C8326" s="1" t="s">
        <v>20967</v>
      </c>
      <c r="D8326" s="1" t="s">
        <v>20968</v>
      </c>
      <c r="E8326" s="1" t="s">
        <v>65</v>
      </c>
      <c r="F8326" s="1" t="s">
        <v>480</v>
      </c>
      <c r="G8326" s="1" t="s">
        <v>481</v>
      </c>
    </row>
    <row r="8327" spans="1:7" x14ac:dyDescent="0.25">
      <c r="A8327" s="1">
        <v>33000056</v>
      </c>
      <c r="B8327" s="1" t="s">
        <v>20969</v>
      </c>
      <c r="C8327" s="1" t="s">
        <v>20970</v>
      </c>
      <c r="D8327" s="1" t="s">
        <v>20971</v>
      </c>
      <c r="E8327" s="1" t="s">
        <v>65</v>
      </c>
      <c r="F8327" s="1" t="s">
        <v>480</v>
      </c>
      <c r="G8327" s="1" t="s">
        <v>481</v>
      </c>
    </row>
    <row r="8328" spans="1:7" x14ac:dyDescent="0.25">
      <c r="A8328" s="1">
        <v>33000059</v>
      </c>
      <c r="B8328" s="1" t="s">
        <v>20972</v>
      </c>
      <c r="C8328" s="1" t="s">
        <v>20973</v>
      </c>
      <c r="D8328" s="1" t="s">
        <v>20974</v>
      </c>
      <c r="E8328" s="1" t="s">
        <v>65</v>
      </c>
      <c r="F8328" s="1" t="s">
        <v>480</v>
      </c>
      <c r="G8328" s="1" t="s">
        <v>481</v>
      </c>
    </row>
    <row r="8329" spans="1:7" x14ac:dyDescent="0.25">
      <c r="A8329" s="1">
        <v>33000060</v>
      </c>
      <c r="B8329" s="1" t="s">
        <v>20975</v>
      </c>
      <c r="C8329" s="1" t="s">
        <v>20976</v>
      </c>
      <c r="D8329" s="1" t="s">
        <v>20977</v>
      </c>
      <c r="E8329" s="1" t="s">
        <v>65</v>
      </c>
      <c r="F8329" s="1" t="s">
        <v>480</v>
      </c>
      <c r="G8329" s="1" t="s">
        <v>481</v>
      </c>
    </row>
    <row r="8330" spans="1:7" x14ac:dyDescent="0.25">
      <c r="A8330" s="1">
        <v>33000061</v>
      </c>
      <c r="B8330" s="1" t="s">
        <v>20978</v>
      </c>
      <c r="C8330" s="1" t="s">
        <v>20979</v>
      </c>
      <c r="D8330" s="1" t="s">
        <v>20980</v>
      </c>
      <c r="E8330" s="1" t="s">
        <v>65</v>
      </c>
      <c r="F8330" s="1" t="s">
        <v>1984</v>
      </c>
      <c r="G8330" s="1" t="s">
        <v>1985</v>
      </c>
    </row>
    <row r="8331" spans="1:7" x14ac:dyDescent="0.25">
      <c r="A8331" s="1">
        <v>33000062</v>
      </c>
      <c r="B8331" s="1" t="s">
        <v>20981</v>
      </c>
      <c r="C8331" s="1" t="s">
        <v>20982</v>
      </c>
      <c r="D8331" s="1" t="s">
        <v>20983</v>
      </c>
      <c r="E8331" s="1" t="s">
        <v>65</v>
      </c>
      <c r="F8331" s="1" t="s">
        <v>480</v>
      </c>
      <c r="G8331" s="1" t="s">
        <v>481</v>
      </c>
    </row>
    <row r="8332" spans="1:7" x14ac:dyDescent="0.25">
      <c r="A8332" s="1">
        <v>33000064</v>
      </c>
      <c r="B8332" s="1" t="s">
        <v>20984</v>
      </c>
      <c r="C8332" s="1" t="s">
        <v>20985</v>
      </c>
      <c r="D8332" s="1" t="s">
        <v>20986</v>
      </c>
      <c r="E8332" s="1" t="s">
        <v>65</v>
      </c>
      <c r="F8332" s="1" t="s">
        <v>39</v>
      </c>
      <c r="G8332" s="1" t="s">
        <v>321</v>
      </c>
    </row>
    <row r="8333" spans="1:7" x14ac:dyDescent="0.25">
      <c r="A8333" s="1">
        <v>33000067</v>
      </c>
      <c r="B8333" s="1" t="s">
        <v>9684</v>
      </c>
      <c r="C8333" s="1" t="s">
        <v>20987</v>
      </c>
      <c r="D8333" s="1" t="s">
        <v>20988</v>
      </c>
      <c r="E8333" s="1" t="s">
        <v>65</v>
      </c>
      <c r="F8333" s="1" t="s">
        <v>39</v>
      </c>
      <c r="G8333" s="1" t="s">
        <v>321</v>
      </c>
    </row>
    <row r="8334" spans="1:7" x14ac:dyDescent="0.25">
      <c r="A8334" s="1">
        <v>33000072</v>
      </c>
      <c r="B8334" s="1" t="s">
        <v>20989</v>
      </c>
      <c r="C8334" s="1" t="s">
        <v>20990</v>
      </c>
      <c r="D8334" s="1" t="s">
        <v>20991</v>
      </c>
      <c r="E8334" s="1" t="s">
        <v>65</v>
      </c>
      <c r="F8334" s="1" t="s">
        <v>39</v>
      </c>
      <c r="G8334" s="1" t="s">
        <v>321</v>
      </c>
    </row>
    <row r="8335" spans="1:7" x14ac:dyDescent="0.25">
      <c r="A8335" s="1">
        <v>33000075</v>
      </c>
      <c r="B8335" s="1" t="s">
        <v>20992</v>
      </c>
      <c r="C8335" s="1" t="s">
        <v>20993</v>
      </c>
      <c r="D8335" s="1" t="s">
        <v>20994</v>
      </c>
      <c r="E8335" s="1" t="s">
        <v>65</v>
      </c>
      <c r="F8335" s="1" t="s">
        <v>480</v>
      </c>
      <c r="G8335" s="1" t="s">
        <v>481</v>
      </c>
    </row>
    <row r="8336" spans="1:7" x14ac:dyDescent="0.25">
      <c r="A8336" s="1">
        <v>33000076</v>
      </c>
      <c r="B8336" s="1" t="s">
        <v>20995</v>
      </c>
      <c r="C8336" s="1" t="s">
        <v>20996</v>
      </c>
      <c r="D8336" s="1" t="s">
        <v>20997</v>
      </c>
      <c r="E8336" s="1" t="s">
        <v>65</v>
      </c>
      <c r="F8336" s="1" t="s">
        <v>480</v>
      </c>
      <c r="G8336" s="1" t="s">
        <v>481</v>
      </c>
    </row>
    <row r="8337" spans="1:7" x14ac:dyDescent="0.25">
      <c r="A8337" s="1">
        <v>33000079</v>
      </c>
      <c r="B8337" s="1" t="s">
        <v>20998</v>
      </c>
      <c r="C8337" s="1" t="s">
        <v>20999</v>
      </c>
      <c r="D8337" s="1" t="s">
        <v>21000</v>
      </c>
      <c r="E8337" s="1" t="s">
        <v>65</v>
      </c>
      <c r="F8337" s="1" t="s">
        <v>1984</v>
      </c>
      <c r="G8337" s="1" t="s">
        <v>1985</v>
      </c>
    </row>
    <row r="8338" spans="1:7" x14ac:dyDescent="0.25">
      <c r="A8338" s="1">
        <v>33000081</v>
      </c>
      <c r="B8338" s="1" t="s">
        <v>21001</v>
      </c>
      <c r="C8338" s="1" t="s">
        <v>21002</v>
      </c>
      <c r="D8338" s="1" t="s">
        <v>21003</v>
      </c>
      <c r="E8338" s="1" t="s">
        <v>65</v>
      </c>
      <c r="F8338" s="1" t="s">
        <v>1984</v>
      </c>
      <c r="G8338" s="1" t="s">
        <v>1985</v>
      </c>
    </row>
    <row r="8339" spans="1:7" x14ac:dyDescent="0.25">
      <c r="A8339" s="1">
        <v>33000082</v>
      </c>
      <c r="B8339" s="1" t="s">
        <v>21004</v>
      </c>
      <c r="C8339" s="1" t="s">
        <v>21005</v>
      </c>
      <c r="D8339" s="1" t="s">
        <v>21006</v>
      </c>
      <c r="E8339" s="1" t="s">
        <v>65</v>
      </c>
      <c r="F8339" s="1" t="s">
        <v>480</v>
      </c>
      <c r="G8339" s="1" t="s">
        <v>481</v>
      </c>
    </row>
    <row r="8340" spans="1:7" x14ac:dyDescent="0.25">
      <c r="A8340" s="1">
        <v>33000083</v>
      </c>
      <c r="B8340" s="1" t="s">
        <v>5864</v>
      </c>
      <c r="C8340" s="1" t="s">
        <v>5865</v>
      </c>
      <c r="D8340" s="1" t="s">
        <v>5866</v>
      </c>
      <c r="E8340" s="1" t="s">
        <v>65</v>
      </c>
      <c r="F8340" s="1" t="s">
        <v>39</v>
      </c>
      <c r="G8340" s="1" t="s">
        <v>321</v>
      </c>
    </row>
    <row r="8341" spans="1:7" x14ac:dyDescent="0.25">
      <c r="A8341" s="1">
        <v>33000088</v>
      </c>
      <c r="B8341" s="1" t="s">
        <v>21007</v>
      </c>
      <c r="C8341" s="1" t="s">
        <v>21008</v>
      </c>
      <c r="D8341" s="1" t="s">
        <v>21009</v>
      </c>
      <c r="E8341" s="1" t="s">
        <v>65</v>
      </c>
      <c r="F8341" s="1" t="s">
        <v>480</v>
      </c>
      <c r="G8341" s="1" t="s">
        <v>481</v>
      </c>
    </row>
    <row r="8342" spans="1:7" x14ac:dyDescent="0.25">
      <c r="A8342" s="1">
        <v>33000089</v>
      </c>
      <c r="B8342" s="1" t="s">
        <v>21010</v>
      </c>
      <c r="C8342" s="1" t="s">
        <v>21011</v>
      </c>
      <c r="D8342" s="1" t="s">
        <v>21012</v>
      </c>
      <c r="E8342" s="1" t="s">
        <v>65</v>
      </c>
      <c r="F8342" s="1" t="s">
        <v>39</v>
      </c>
      <c r="G8342" s="1" t="s">
        <v>321</v>
      </c>
    </row>
    <row r="8343" spans="1:7" x14ac:dyDescent="0.25">
      <c r="A8343" s="1">
        <v>33000093</v>
      </c>
      <c r="B8343" s="1" t="s">
        <v>21013</v>
      </c>
      <c r="C8343" s="1" t="s">
        <v>21014</v>
      </c>
      <c r="D8343" s="1" t="s">
        <v>21015</v>
      </c>
      <c r="E8343" s="1" t="s">
        <v>65</v>
      </c>
      <c r="F8343" s="1" t="s">
        <v>1984</v>
      </c>
      <c r="G8343" s="1" t="s">
        <v>1985</v>
      </c>
    </row>
    <row r="8344" spans="1:7" x14ac:dyDescent="0.25">
      <c r="A8344" s="1">
        <v>33000098</v>
      </c>
      <c r="B8344" s="1" t="s">
        <v>21016</v>
      </c>
      <c r="C8344" s="1" t="s">
        <v>21017</v>
      </c>
      <c r="D8344" s="1" t="s">
        <v>21018</v>
      </c>
      <c r="E8344" s="1" t="s">
        <v>65</v>
      </c>
      <c r="F8344" s="1" t="s">
        <v>480</v>
      </c>
      <c r="G8344" s="1" t="s">
        <v>481</v>
      </c>
    </row>
    <row r="8345" spans="1:7" x14ac:dyDescent="0.25">
      <c r="A8345" s="1">
        <v>33000100</v>
      </c>
      <c r="B8345" s="1" t="s">
        <v>21019</v>
      </c>
      <c r="C8345" s="1" t="s">
        <v>21020</v>
      </c>
      <c r="D8345" s="1" t="s">
        <v>21021</v>
      </c>
      <c r="E8345" s="1" t="s">
        <v>65</v>
      </c>
      <c r="F8345" s="1" t="s">
        <v>480</v>
      </c>
      <c r="G8345" s="1" t="s">
        <v>481</v>
      </c>
    </row>
    <row r="8346" spans="1:7" x14ac:dyDescent="0.25">
      <c r="A8346" s="1">
        <v>33000101</v>
      </c>
      <c r="B8346" s="1" t="s">
        <v>21022</v>
      </c>
      <c r="C8346" s="1" t="s">
        <v>21023</v>
      </c>
      <c r="D8346" s="1" t="s">
        <v>21024</v>
      </c>
      <c r="E8346" s="1" t="s">
        <v>65</v>
      </c>
      <c r="F8346" s="1" t="s">
        <v>480</v>
      </c>
      <c r="G8346" s="1" t="s">
        <v>481</v>
      </c>
    </row>
    <row r="8347" spans="1:7" x14ac:dyDescent="0.25">
      <c r="A8347" s="1">
        <v>33000102</v>
      </c>
      <c r="B8347" s="1" t="s">
        <v>21025</v>
      </c>
      <c r="C8347" s="1" t="s">
        <v>21026</v>
      </c>
      <c r="D8347" s="1" t="s">
        <v>21025</v>
      </c>
      <c r="E8347" s="1" t="s">
        <v>65</v>
      </c>
      <c r="F8347" s="1" t="s">
        <v>480</v>
      </c>
      <c r="G8347" s="1" t="s">
        <v>481</v>
      </c>
    </row>
    <row r="8348" spans="1:7" x14ac:dyDescent="0.25">
      <c r="A8348" s="1">
        <v>33000103</v>
      </c>
      <c r="B8348" s="1" t="s">
        <v>6082</v>
      </c>
      <c r="C8348" s="1" t="s">
        <v>6083</v>
      </c>
      <c r="D8348" s="1" t="s">
        <v>6084</v>
      </c>
      <c r="E8348" s="1" t="s">
        <v>66</v>
      </c>
      <c r="F8348" s="1" t="s">
        <v>480</v>
      </c>
      <c r="G8348" s="1" t="s">
        <v>481</v>
      </c>
    </row>
    <row r="8349" spans="1:7" x14ac:dyDescent="0.25">
      <c r="A8349" s="1">
        <v>33000104</v>
      </c>
      <c r="B8349" s="1" t="s">
        <v>21027</v>
      </c>
      <c r="C8349" s="1" t="s">
        <v>21028</v>
      </c>
      <c r="D8349" s="1" t="s">
        <v>21029</v>
      </c>
      <c r="E8349" s="1" t="s">
        <v>65</v>
      </c>
      <c r="F8349" s="1" t="s">
        <v>480</v>
      </c>
      <c r="G8349" s="1" t="s">
        <v>481</v>
      </c>
    </row>
    <row r="8350" spans="1:7" x14ac:dyDescent="0.25">
      <c r="A8350" s="1">
        <v>33000105</v>
      </c>
      <c r="B8350" s="1" t="s">
        <v>21030</v>
      </c>
      <c r="C8350" s="1" t="s">
        <v>21031</v>
      </c>
      <c r="D8350" s="1" t="s">
        <v>21032</v>
      </c>
      <c r="E8350" s="1" t="s">
        <v>65</v>
      </c>
      <c r="F8350" s="1" t="s">
        <v>480</v>
      </c>
      <c r="G8350" s="1" t="s">
        <v>481</v>
      </c>
    </row>
    <row r="8351" spans="1:7" x14ac:dyDescent="0.25">
      <c r="A8351" s="1">
        <v>33000118</v>
      </c>
      <c r="B8351" s="1" t="s">
        <v>21033</v>
      </c>
      <c r="C8351" s="1" t="s">
        <v>21034</v>
      </c>
      <c r="D8351" s="1" t="s">
        <v>21035</v>
      </c>
      <c r="E8351" s="1" t="s">
        <v>65</v>
      </c>
      <c r="F8351" s="1" t="s">
        <v>39</v>
      </c>
      <c r="G8351" s="1" t="s">
        <v>321</v>
      </c>
    </row>
    <row r="8352" spans="1:7" x14ac:dyDescent="0.25">
      <c r="A8352" s="1">
        <v>33000119</v>
      </c>
      <c r="B8352" s="1" t="s">
        <v>21036</v>
      </c>
      <c r="C8352" s="1" t="s">
        <v>21037</v>
      </c>
      <c r="D8352" s="1" t="s">
        <v>21038</v>
      </c>
      <c r="E8352" s="1" t="s">
        <v>65</v>
      </c>
      <c r="F8352" s="1" t="s">
        <v>39</v>
      </c>
      <c r="G8352" s="1" t="s">
        <v>321</v>
      </c>
    </row>
    <row r="8353" spans="1:7" x14ac:dyDescent="0.25">
      <c r="A8353" s="1">
        <v>33000123</v>
      </c>
      <c r="B8353" s="1" t="s">
        <v>21039</v>
      </c>
      <c r="C8353" s="1" t="s">
        <v>21040</v>
      </c>
      <c r="D8353" s="1" t="s">
        <v>21041</v>
      </c>
      <c r="E8353" s="1" t="s">
        <v>65</v>
      </c>
      <c r="F8353" s="1" t="s">
        <v>39</v>
      </c>
      <c r="G8353" s="1" t="s">
        <v>321</v>
      </c>
    </row>
    <row r="8354" spans="1:7" x14ac:dyDescent="0.25">
      <c r="A8354" s="1">
        <v>33000124</v>
      </c>
      <c r="B8354" s="1" t="s">
        <v>21042</v>
      </c>
      <c r="C8354" s="1" t="s">
        <v>21043</v>
      </c>
      <c r="D8354" s="1" t="s">
        <v>21044</v>
      </c>
      <c r="E8354" s="1" t="s">
        <v>65</v>
      </c>
      <c r="F8354" s="1" t="s">
        <v>39</v>
      </c>
      <c r="G8354" s="1" t="s">
        <v>321</v>
      </c>
    </row>
    <row r="8355" spans="1:7" x14ac:dyDescent="0.25">
      <c r="A8355" s="1">
        <v>33000129</v>
      </c>
      <c r="B8355" s="1" t="s">
        <v>21045</v>
      </c>
      <c r="C8355" s="1" t="s">
        <v>21046</v>
      </c>
      <c r="D8355" s="1" t="s">
        <v>21047</v>
      </c>
      <c r="E8355" s="1" t="s">
        <v>66</v>
      </c>
      <c r="F8355" s="1" t="s">
        <v>39</v>
      </c>
      <c r="G8355" s="1" t="s">
        <v>321</v>
      </c>
    </row>
    <row r="8356" spans="1:7" x14ac:dyDescent="0.25">
      <c r="A8356" s="1">
        <v>33000130</v>
      </c>
      <c r="B8356" s="1" t="s">
        <v>21048</v>
      </c>
      <c r="C8356" s="1" t="s">
        <v>21049</v>
      </c>
      <c r="D8356" s="1" t="s">
        <v>21050</v>
      </c>
      <c r="E8356" s="1" t="s">
        <v>65</v>
      </c>
      <c r="F8356" s="1" t="s">
        <v>1984</v>
      </c>
      <c r="G8356" s="1" t="s">
        <v>1985</v>
      </c>
    </row>
    <row r="8357" spans="1:7" x14ac:dyDescent="0.25">
      <c r="A8357" s="1">
        <v>33000132</v>
      </c>
      <c r="B8357" s="1" t="s">
        <v>21051</v>
      </c>
      <c r="C8357" s="1" t="s">
        <v>21052</v>
      </c>
      <c r="D8357" s="1" t="s">
        <v>21053</v>
      </c>
      <c r="E8357" s="1" t="s">
        <v>66</v>
      </c>
      <c r="F8357" s="1" t="s">
        <v>39</v>
      </c>
      <c r="G8357" s="1" t="s">
        <v>321</v>
      </c>
    </row>
    <row r="8358" spans="1:7" x14ac:dyDescent="0.25">
      <c r="A8358" s="1">
        <v>33000140</v>
      </c>
      <c r="B8358" s="1" t="s">
        <v>21054</v>
      </c>
      <c r="C8358" s="1" t="s">
        <v>21055</v>
      </c>
      <c r="D8358" s="1" t="s">
        <v>21056</v>
      </c>
      <c r="E8358" s="1" t="s">
        <v>65</v>
      </c>
      <c r="F8358" s="1" t="s">
        <v>39</v>
      </c>
      <c r="G8358" s="1" t="s">
        <v>321</v>
      </c>
    </row>
    <row r="8359" spans="1:7" x14ac:dyDescent="0.25">
      <c r="A8359" s="1">
        <v>33000141</v>
      </c>
      <c r="B8359" s="1" t="s">
        <v>21057</v>
      </c>
      <c r="C8359" s="1" t="s">
        <v>21058</v>
      </c>
      <c r="D8359" s="1" t="s">
        <v>21059</v>
      </c>
      <c r="E8359" s="1" t="s">
        <v>65</v>
      </c>
      <c r="F8359" s="1" t="s">
        <v>480</v>
      </c>
      <c r="G8359" s="1" t="s">
        <v>481</v>
      </c>
    </row>
    <row r="8360" spans="1:7" x14ac:dyDescent="0.25">
      <c r="A8360" s="1">
        <v>33000143</v>
      </c>
      <c r="B8360" s="1" t="s">
        <v>21060</v>
      </c>
      <c r="C8360" s="1" t="s">
        <v>21061</v>
      </c>
      <c r="D8360" s="1" t="s">
        <v>21062</v>
      </c>
      <c r="E8360" s="1" t="s">
        <v>65</v>
      </c>
      <c r="F8360" s="1" t="s">
        <v>39</v>
      </c>
      <c r="G8360" s="1" t="s">
        <v>321</v>
      </c>
    </row>
    <row r="8361" spans="1:7" x14ac:dyDescent="0.25">
      <c r="A8361" s="1">
        <v>33000148</v>
      </c>
      <c r="B8361" s="1" t="s">
        <v>21063</v>
      </c>
      <c r="C8361" s="1" t="s">
        <v>21064</v>
      </c>
      <c r="D8361" s="1" t="s">
        <v>21065</v>
      </c>
      <c r="E8361" s="1" t="s">
        <v>66</v>
      </c>
      <c r="F8361" s="1" t="s">
        <v>39</v>
      </c>
      <c r="G8361" s="1" t="s">
        <v>321</v>
      </c>
    </row>
    <row r="8362" spans="1:7" x14ac:dyDescent="0.25">
      <c r="A8362" s="1">
        <v>33000152</v>
      </c>
      <c r="B8362" s="1" t="s">
        <v>21066</v>
      </c>
      <c r="C8362" s="1" t="s">
        <v>21067</v>
      </c>
      <c r="D8362" s="1" t="s">
        <v>21068</v>
      </c>
      <c r="E8362" s="1" t="s">
        <v>65</v>
      </c>
      <c r="F8362" s="1" t="s">
        <v>480</v>
      </c>
      <c r="G8362" s="1" t="s">
        <v>481</v>
      </c>
    </row>
    <row r="8363" spans="1:7" x14ac:dyDescent="0.25">
      <c r="A8363" s="1">
        <v>33000153</v>
      </c>
      <c r="B8363" s="1" t="s">
        <v>21069</v>
      </c>
      <c r="C8363" s="1" t="s">
        <v>21070</v>
      </c>
      <c r="D8363" s="1" t="s">
        <v>21071</v>
      </c>
      <c r="E8363" s="1" t="s">
        <v>65</v>
      </c>
      <c r="F8363" s="1" t="s">
        <v>480</v>
      </c>
      <c r="G8363" s="1" t="s">
        <v>481</v>
      </c>
    </row>
    <row r="8364" spans="1:7" x14ac:dyDescent="0.25">
      <c r="A8364" s="1">
        <v>33000154</v>
      </c>
      <c r="B8364" s="1" t="s">
        <v>21072</v>
      </c>
      <c r="C8364" s="1" t="s">
        <v>21073</v>
      </c>
      <c r="D8364" s="1" t="s">
        <v>21074</v>
      </c>
      <c r="E8364" s="1" t="s">
        <v>65</v>
      </c>
      <c r="F8364" s="1" t="s">
        <v>480</v>
      </c>
      <c r="G8364" s="1" t="s">
        <v>481</v>
      </c>
    </row>
    <row r="8365" spans="1:7" x14ac:dyDescent="0.25">
      <c r="A8365" s="1">
        <v>33000155</v>
      </c>
      <c r="B8365" s="1" t="s">
        <v>21075</v>
      </c>
      <c r="C8365" s="1" t="s">
        <v>21076</v>
      </c>
      <c r="D8365" s="1" t="s">
        <v>21077</v>
      </c>
      <c r="E8365" s="1" t="s">
        <v>65</v>
      </c>
      <c r="F8365" s="1" t="s">
        <v>480</v>
      </c>
      <c r="G8365" s="1" t="s">
        <v>481</v>
      </c>
    </row>
    <row r="8366" spans="1:7" x14ac:dyDescent="0.25">
      <c r="A8366" s="1">
        <v>33000158</v>
      </c>
      <c r="B8366" s="1" t="s">
        <v>21078</v>
      </c>
      <c r="C8366" s="1" t="s">
        <v>21079</v>
      </c>
      <c r="D8366" s="1" t="s">
        <v>21080</v>
      </c>
      <c r="E8366" s="1" t="s">
        <v>65</v>
      </c>
      <c r="F8366" s="1" t="s">
        <v>1984</v>
      </c>
      <c r="G8366" s="1" t="s">
        <v>1985</v>
      </c>
    </row>
    <row r="8367" spans="1:7" x14ac:dyDescent="0.25">
      <c r="A8367" s="1">
        <v>33000159</v>
      </c>
      <c r="B8367" s="1" t="s">
        <v>21081</v>
      </c>
      <c r="C8367" s="1" t="s">
        <v>21082</v>
      </c>
      <c r="D8367" s="1" t="s">
        <v>21083</v>
      </c>
      <c r="E8367" s="1" t="s">
        <v>65</v>
      </c>
      <c r="F8367" s="1" t="s">
        <v>1984</v>
      </c>
      <c r="G8367" s="1" t="s">
        <v>1985</v>
      </c>
    </row>
    <row r="8368" spans="1:7" x14ac:dyDescent="0.25">
      <c r="A8368" s="1">
        <v>33000161</v>
      </c>
      <c r="B8368" s="1" t="s">
        <v>21084</v>
      </c>
      <c r="C8368" s="1" t="s">
        <v>21085</v>
      </c>
      <c r="D8368" s="1" t="s">
        <v>21086</v>
      </c>
      <c r="E8368" s="1" t="s">
        <v>66</v>
      </c>
      <c r="F8368" s="1" t="s">
        <v>480</v>
      </c>
      <c r="G8368" s="1" t="s">
        <v>481</v>
      </c>
    </row>
    <row r="8369" spans="1:7" x14ac:dyDescent="0.25">
      <c r="A8369" s="1">
        <v>33000164</v>
      </c>
      <c r="B8369" s="1" t="s">
        <v>21087</v>
      </c>
      <c r="C8369" s="1" t="s">
        <v>21088</v>
      </c>
      <c r="D8369" s="1" t="s">
        <v>21089</v>
      </c>
      <c r="E8369" s="1" t="s">
        <v>65</v>
      </c>
      <c r="F8369" s="1" t="s">
        <v>39</v>
      </c>
      <c r="G8369" s="1" t="s">
        <v>321</v>
      </c>
    </row>
    <row r="8370" spans="1:7" x14ac:dyDescent="0.25">
      <c r="A8370" s="1">
        <v>33000165</v>
      </c>
      <c r="B8370" s="1" t="s">
        <v>21090</v>
      </c>
      <c r="C8370" s="1" t="s">
        <v>21091</v>
      </c>
      <c r="D8370" s="1" t="s">
        <v>21092</v>
      </c>
      <c r="E8370" s="1" t="s">
        <v>65</v>
      </c>
      <c r="F8370" s="1" t="s">
        <v>39</v>
      </c>
      <c r="G8370" s="1" t="s">
        <v>321</v>
      </c>
    </row>
    <row r="8371" spans="1:7" x14ac:dyDescent="0.25">
      <c r="A8371" s="1">
        <v>33000167</v>
      </c>
      <c r="B8371" s="1" t="s">
        <v>21093</v>
      </c>
      <c r="C8371" s="1" t="s">
        <v>21094</v>
      </c>
      <c r="D8371" s="1" t="s">
        <v>21095</v>
      </c>
      <c r="E8371" s="1" t="s">
        <v>65</v>
      </c>
      <c r="F8371" s="1" t="s">
        <v>39</v>
      </c>
      <c r="G8371" s="1" t="s">
        <v>321</v>
      </c>
    </row>
    <row r="8372" spans="1:7" x14ac:dyDescent="0.25">
      <c r="A8372" s="1">
        <v>33000168</v>
      </c>
      <c r="B8372" s="1" t="s">
        <v>21096</v>
      </c>
      <c r="C8372" s="1" t="s">
        <v>21097</v>
      </c>
      <c r="D8372" s="1" t="s">
        <v>21098</v>
      </c>
      <c r="E8372" s="1" t="s">
        <v>65</v>
      </c>
      <c r="F8372" s="1" t="s">
        <v>39</v>
      </c>
      <c r="G8372" s="1" t="s">
        <v>321</v>
      </c>
    </row>
    <row r="8373" spans="1:7" x14ac:dyDescent="0.25">
      <c r="A8373" s="1">
        <v>33000171</v>
      </c>
      <c r="B8373" s="1" t="s">
        <v>21099</v>
      </c>
      <c r="C8373" s="1" t="s">
        <v>21100</v>
      </c>
      <c r="D8373" s="1" t="s">
        <v>21101</v>
      </c>
      <c r="E8373" s="1" t="s">
        <v>65</v>
      </c>
      <c r="F8373" s="1" t="s">
        <v>39</v>
      </c>
      <c r="G8373" s="1" t="s">
        <v>321</v>
      </c>
    </row>
    <row r="8374" spans="1:7" x14ac:dyDescent="0.25">
      <c r="A8374" s="1">
        <v>33000173</v>
      </c>
      <c r="B8374" s="1" t="s">
        <v>21102</v>
      </c>
      <c r="C8374" s="1" t="s">
        <v>21103</v>
      </c>
      <c r="D8374" s="1" t="s">
        <v>21104</v>
      </c>
      <c r="E8374" s="1" t="s">
        <v>65</v>
      </c>
      <c r="F8374" s="1" t="s">
        <v>39</v>
      </c>
      <c r="G8374" s="1" t="s">
        <v>321</v>
      </c>
    </row>
    <row r="8375" spans="1:7" x14ac:dyDescent="0.25">
      <c r="A8375" s="1">
        <v>33000175</v>
      </c>
      <c r="B8375" s="1" t="s">
        <v>21105</v>
      </c>
      <c r="C8375" s="1" t="s">
        <v>21106</v>
      </c>
      <c r="D8375" s="1" t="s">
        <v>21107</v>
      </c>
      <c r="E8375" s="1" t="s">
        <v>65</v>
      </c>
      <c r="F8375" s="1" t="s">
        <v>39</v>
      </c>
      <c r="G8375" s="1" t="s">
        <v>321</v>
      </c>
    </row>
    <row r="8376" spans="1:7" x14ac:dyDescent="0.25">
      <c r="A8376" s="1">
        <v>33000177</v>
      </c>
      <c r="B8376" s="1" t="s">
        <v>21108</v>
      </c>
      <c r="C8376" s="1" t="s">
        <v>21109</v>
      </c>
      <c r="D8376" s="1" t="s">
        <v>21110</v>
      </c>
      <c r="E8376" s="1" t="s">
        <v>65</v>
      </c>
      <c r="F8376" s="1" t="s">
        <v>39</v>
      </c>
      <c r="G8376" s="1" t="s">
        <v>321</v>
      </c>
    </row>
    <row r="8377" spans="1:7" x14ac:dyDescent="0.25">
      <c r="A8377" s="1">
        <v>33000179</v>
      </c>
      <c r="B8377" s="1" t="s">
        <v>21111</v>
      </c>
      <c r="C8377" s="1" t="s">
        <v>21112</v>
      </c>
      <c r="D8377" s="1" t="s">
        <v>21113</v>
      </c>
      <c r="E8377" s="1" t="s">
        <v>65</v>
      </c>
      <c r="F8377" s="1" t="s">
        <v>39</v>
      </c>
      <c r="G8377" s="1" t="s">
        <v>321</v>
      </c>
    </row>
    <row r="8378" spans="1:7" x14ac:dyDescent="0.25">
      <c r="A8378" s="1">
        <v>33000181</v>
      </c>
      <c r="B8378" s="1" t="s">
        <v>21114</v>
      </c>
      <c r="C8378" s="1" t="s">
        <v>21115</v>
      </c>
      <c r="D8378" s="1" t="s">
        <v>21116</v>
      </c>
      <c r="E8378" s="1" t="s">
        <v>65</v>
      </c>
      <c r="F8378" s="1" t="s">
        <v>39</v>
      </c>
      <c r="G8378" s="1" t="s">
        <v>321</v>
      </c>
    </row>
    <row r="8379" spans="1:7" x14ac:dyDescent="0.25">
      <c r="A8379" s="1">
        <v>33000183</v>
      </c>
      <c r="B8379" s="1" t="s">
        <v>21117</v>
      </c>
      <c r="C8379" s="1" t="s">
        <v>21118</v>
      </c>
      <c r="D8379" s="1" t="s">
        <v>21119</v>
      </c>
      <c r="E8379" s="1" t="s">
        <v>65</v>
      </c>
      <c r="F8379" s="1" t="s">
        <v>39</v>
      </c>
      <c r="G8379" s="1" t="s">
        <v>321</v>
      </c>
    </row>
    <row r="8380" spans="1:7" x14ac:dyDescent="0.25">
      <c r="A8380" s="1">
        <v>33000185</v>
      </c>
      <c r="B8380" s="1" t="s">
        <v>21120</v>
      </c>
      <c r="C8380" s="1" t="s">
        <v>21121</v>
      </c>
      <c r="D8380" s="1" t="s">
        <v>21122</v>
      </c>
      <c r="E8380" s="1" t="s">
        <v>65</v>
      </c>
      <c r="F8380" s="1" t="s">
        <v>39</v>
      </c>
      <c r="G8380" s="1" t="s">
        <v>321</v>
      </c>
    </row>
    <row r="8381" spans="1:7" x14ac:dyDescent="0.25">
      <c r="A8381" s="1">
        <v>33000186</v>
      </c>
      <c r="B8381" s="1" t="s">
        <v>21123</v>
      </c>
      <c r="C8381" s="1" t="s">
        <v>21124</v>
      </c>
      <c r="D8381" s="1" t="s">
        <v>21125</v>
      </c>
      <c r="E8381" s="1" t="s">
        <v>66</v>
      </c>
      <c r="F8381" s="1" t="s">
        <v>39</v>
      </c>
      <c r="G8381" s="1" t="s">
        <v>321</v>
      </c>
    </row>
    <row r="8382" spans="1:7" x14ac:dyDescent="0.25">
      <c r="A8382" s="1">
        <v>33000187</v>
      </c>
      <c r="B8382" s="1" t="s">
        <v>21126</v>
      </c>
      <c r="C8382" s="1" t="s">
        <v>21127</v>
      </c>
      <c r="D8382" s="1" t="s">
        <v>21128</v>
      </c>
      <c r="E8382" s="1" t="s">
        <v>65</v>
      </c>
      <c r="F8382" s="1" t="s">
        <v>39</v>
      </c>
      <c r="G8382" s="1" t="s">
        <v>321</v>
      </c>
    </row>
    <row r="8383" spans="1:7" x14ac:dyDescent="0.25">
      <c r="A8383" s="1">
        <v>33000188</v>
      </c>
      <c r="B8383" s="1" t="s">
        <v>21129</v>
      </c>
      <c r="C8383" s="1" t="s">
        <v>21130</v>
      </c>
      <c r="D8383" s="1" t="s">
        <v>21131</v>
      </c>
      <c r="E8383" s="1" t="s">
        <v>66</v>
      </c>
      <c r="F8383" s="1" t="s">
        <v>39</v>
      </c>
      <c r="G8383" s="1" t="s">
        <v>321</v>
      </c>
    </row>
    <row r="8384" spans="1:7" x14ac:dyDescent="0.25">
      <c r="A8384" s="1">
        <v>33000191</v>
      </c>
      <c r="B8384" s="1" t="s">
        <v>21132</v>
      </c>
      <c r="C8384" s="1" t="s">
        <v>21133</v>
      </c>
      <c r="D8384" s="1" t="s">
        <v>21134</v>
      </c>
      <c r="E8384" s="1" t="s">
        <v>66</v>
      </c>
      <c r="F8384" s="1" t="s">
        <v>39</v>
      </c>
      <c r="G8384" s="1" t="s">
        <v>321</v>
      </c>
    </row>
    <row r="8385" spans="1:7" x14ac:dyDescent="0.25">
      <c r="A8385" s="1">
        <v>33000192</v>
      </c>
      <c r="B8385" s="1" t="s">
        <v>21135</v>
      </c>
      <c r="C8385" s="1" t="s">
        <v>21136</v>
      </c>
      <c r="D8385" s="1" t="s">
        <v>21137</v>
      </c>
      <c r="E8385" s="1" t="s">
        <v>66</v>
      </c>
      <c r="F8385" s="1" t="s">
        <v>39</v>
      </c>
      <c r="G8385" s="1" t="s">
        <v>321</v>
      </c>
    </row>
    <row r="8386" spans="1:7" x14ac:dyDescent="0.25">
      <c r="A8386" s="1">
        <v>33000193</v>
      </c>
      <c r="B8386" s="1" t="s">
        <v>21138</v>
      </c>
      <c r="C8386" s="1" t="s">
        <v>21139</v>
      </c>
      <c r="D8386" s="1" t="s">
        <v>21140</v>
      </c>
      <c r="E8386" s="1" t="s">
        <v>65</v>
      </c>
      <c r="F8386" s="1" t="s">
        <v>39</v>
      </c>
      <c r="G8386" s="1" t="s">
        <v>321</v>
      </c>
    </row>
    <row r="8387" spans="1:7" x14ac:dyDescent="0.25">
      <c r="A8387" s="1">
        <v>33000194</v>
      </c>
      <c r="B8387" s="1" t="s">
        <v>21141</v>
      </c>
      <c r="C8387" s="1" t="s">
        <v>21142</v>
      </c>
      <c r="D8387" s="1" t="s">
        <v>21143</v>
      </c>
      <c r="E8387" s="1" t="s">
        <v>66</v>
      </c>
      <c r="F8387" s="1" t="s">
        <v>39</v>
      </c>
      <c r="G8387" s="1" t="s">
        <v>321</v>
      </c>
    </row>
    <row r="8388" spans="1:7" x14ac:dyDescent="0.25">
      <c r="A8388" s="1">
        <v>33000195</v>
      </c>
      <c r="B8388" s="1" t="s">
        <v>21144</v>
      </c>
      <c r="C8388" s="1" t="s">
        <v>21145</v>
      </c>
      <c r="D8388" s="1" t="s">
        <v>21146</v>
      </c>
      <c r="E8388" s="1" t="s">
        <v>66</v>
      </c>
      <c r="F8388" s="1" t="s">
        <v>39</v>
      </c>
      <c r="G8388" s="1" t="s">
        <v>321</v>
      </c>
    </row>
    <row r="8389" spans="1:7" x14ac:dyDescent="0.25">
      <c r="A8389" s="1">
        <v>33000197</v>
      </c>
      <c r="B8389" s="1" t="s">
        <v>21147</v>
      </c>
      <c r="C8389" s="1" t="s">
        <v>21148</v>
      </c>
      <c r="D8389" s="1" t="s">
        <v>21149</v>
      </c>
      <c r="E8389" s="1" t="s">
        <v>65</v>
      </c>
      <c r="F8389" s="1" t="s">
        <v>39</v>
      </c>
      <c r="G8389" s="1" t="s">
        <v>321</v>
      </c>
    </row>
    <row r="8390" spans="1:7" x14ac:dyDescent="0.25">
      <c r="A8390" s="1">
        <v>33000198</v>
      </c>
      <c r="B8390" s="1" t="s">
        <v>21150</v>
      </c>
      <c r="C8390" s="1" t="s">
        <v>21151</v>
      </c>
      <c r="D8390" s="1" t="s">
        <v>21152</v>
      </c>
      <c r="E8390" s="1" t="s">
        <v>66</v>
      </c>
      <c r="F8390" s="1" t="s">
        <v>39</v>
      </c>
      <c r="G8390" s="1" t="s">
        <v>321</v>
      </c>
    </row>
    <row r="8391" spans="1:7" x14ac:dyDescent="0.25">
      <c r="A8391" s="1">
        <v>33000200</v>
      </c>
      <c r="B8391" s="1" t="s">
        <v>21153</v>
      </c>
      <c r="C8391" s="1" t="s">
        <v>21154</v>
      </c>
      <c r="D8391" s="1" t="s">
        <v>21155</v>
      </c>
      <c r="E8391" s="1" t="s">
        <v>66</v>
      </c>
      <c r="F8391" s="1" t="s">
        <v>39</v>
      </c>
      <c r="G8391" s="1" t="s">
        <v>321</v>
      </c>
    </row>
    <row r="8392" spans="1:7" x14ac:dyDescent="0.25">
      <c r="A8392" s="1">
        <v>33000201</v>
      </c>
      <c r="B8392" s="1" t="s">
        <v>21156</v>
      </c>
      <c r="C8392" s="1" t="s">
        <v>21157</v>
      </c>
      <c r="D8392" s="1" t="s">
        <v>21158</v>
      </c>
      <c r="E8392" s="1" t="s">
        <v>65</v>
      </c>
      <c r="F8392" s="1" t="s">
        <v>39</v>
      </c>
      <c r="G8392" s="1" t="s">
        <v>321</v>
      </c>
    </row>
    <row r="8393" spans="1:7" x14ac:dyDescent="0.25">
      <c r="A8393" s="1">
        <v>33000203</v>
      </c>
      <c r="B8393" s="1" t="s">
        <v>21159</v>
      </c>
      <c r="C8393" s="1" t="s">
        <v>21160</v>
      </c>
      <c r="D8393" s="1" t="s">
        <v>21161</v>
      </c>
      <c r="E8393" s="1" t="s">
        <v>65</v>
      </c>
      <c r="F8393" s="1" t="s">
        <v>39</v>
      </c>
      <c r="G8393" s="1" t="s">
        <v>321</v>
      </c>
    </row>
    <row r="8394" spans="1:7" x14ac:dyDescent="0.25">
      <c r="A8394" s="1">
        <v>33000205</v>
      </c>
      <c r="B8394" s="1" t="s">
        <v>21162</v>
      </c>
      <c r="C8394" s="1" t="s">
        <v>21163</v>
      </c>
      <c r="D8394" s="1" t="s">
        <v>21164</v>
      </c>
      <c r="E8394" s="1" t="s">
        <v>65</v>
      </c>
      <c r="F8394" s="1" t="s">
        <v>39</v>
      </c>
      <c r="G8394" s="1" t="s">
        <v>321</v>
      </c>
    </row>
    <row r="8395" spans="1:7" x14ac:dyDescent="0.25">
      <c r="A8395" s="1">
        <v>33000208</v>
      </c>
      <c r="B8395" s="1" t="s">
        <v>21165</v>
      </c>
      <c r="C8395" s="1" t="s">
        <v>21166</v>
      </c>
      <c r="D8395" s="1" t="s">
        <v>21167</v>
      </c>
      <c r="E8395" s="1" t="s">
        <v>65</v>
      </c>
      <c r="F8395" s="1" t="s">
        <v>39</v>
      </c>
      <c r="G8395" s="1" t="s">
        <v>321</v>
      </c>
    </row>
    <row r="8396" spans="1:7" x14ac:dyDescent="0.25">
      <c r="A8396" s="1">
        <v>33000209</v>
      </c>
      <c r="B8396" s="1" t="s">
        <v>21168</v>
      </c>
      <c r="C8396" s="1" t="s">
        <v>21169</v>
      </c>
      <c r="D8396" s="1" t="s">
        <v>21170</v>
      </c>
      <c r="E8396" s="1" t="s">
        <v>66</v>
      </c>
      <c r="F8396" s="1" t="s">
        <v>39</v>
      </c>
      <c r="G8396" s="1" t="s">
        <v>321</v>
      </c>
    </row>
    <row r="8397" spans="1:7" x14ac:dyDescent="0.25">
      <c r="A8397" s="1">
        <v>33000210</v>
      </c>
      <c r="B8397" s="1" t="s">
        <v>21171</v>
      </c>
      <c r="C8397" s="1" t="s">
        <v>21172</v>
      </c>
      <c r="D8397" s="1" t="s">
        <v>21173</v>
      </c>
      <c r="E8397" s="1" t="s">
        <v>65</v>
      </c>
      <c r="F8397" s="1" t="s">
        <v>39</v>
      </c>
      <c r="G8397" s="1" t="s">
        <v>321</v>
      </c>
    </row>
    <row r="8398" spans="1:7" x14ac:dyDescent="0.25">
      <c r="A8398" s="1">
        <v>33000217</v>
      </c>
      <c r="B8398" s="1" t="s">
        <v>21174</v>
      </c>
      <c r="C8398" s="1" t="s">
        <v>21175</v>
      </c>
      <c r="D8398" s="1" t="s">
        <v>21176</v>
      </c>
      <c r="E8398" s="1" t="s">
        <v>66</v>
      </c>
      <c r="F8398" s="1" t="s">
        <v>39</v>
      </c>
      <c r="G8398" s="1" t="s">
        <v>321</v>
      </c>
    </row>
    <row r="8399" spans="1:7" x14ac:dyDescent="0.25">
      <c r="A8399" s="1">
        <v>33000218</v>
      </c>
      <c r="B8399" s="1" t="s">
        <v>21177</v>
      </c>
      <c r="C8399" s="1" t="s">
        <v>21178</v>
      </c>
      <c r="D8399" s="1" t="s">
        <v>21179</v>
      </c>
      <c r="E8399" s="1" t="s">
        <v>65</v>
      </c>
      <c r="F8399" s="1" t="s">
        <v>39</v>
      </c>
      <c r="G8399" s="1" t="s">
        <v>321</v>
      </c>
    </row>
    <row r="8400" spans="1:7" x14ac:dyDescent="0.25">
      <c r="A8400" s="1">
        <v>33000219</v>
      </c>
      <c r="B8400" s="1" t="s">
        <v>21180</v>
      </c>
      <c r="C8400" s="1" t="s">
        <v>21181</v>
      </c>
      <c r="D8400" s="1" t="s">
        <v>21182</v>
      </c>
      <c r="E8400" s="1" t="s">
        <v>65</v>
      </c>
      <c r="F8400" s="1" t="s">
        <v>39</v>
      </c>
      <c r="G8400" s="1" t="s">
        <v>321</v>
      </c>
    </row>
    <row r="8401" spans="1:7" x14ac:dyDescent="0.25">
      <c r="A8401" s="1">
        <v>33000220</v>
      </c>
      <c r="B8401" s="1" t="s">
        <v>21183</v>
      </c>
      <c r="C8401" s="1" t="s">
        <v>21184</v>
      </c>
      <c r="D8401" s="1" t="s">
        <v>21185</v>
      </c>
      <c r="E8401" s="1" t="s">
        <v>65</v>
      </c>
      <c r="F8401" s="1" t="s">
        <v>39</v>
      </c>
      <c r="G8401" s="1" t="s">
        <v>321</v>
      </c>
    </row>
    <row r="8402" spans="1:7" x14ac:dyDescent="0.25">
      <c r="A8402" s="1">
        <v>33000222</v>
      </c>
      <c r="B8402" s="1" t="s">
        <v>21186</v>
      </c>
      <c r="C8402" s="1" t="s">
        <v>21187</v>
      </c>
      <c r="D8402" s="1" t="s">
        <v>21188</v>
      </c>
      <c r="E8402" s="1" t="s">
        <v>65</v>
      </c>
      <c r="F8402" s="1" t="s">
        <v>39</v>
      </c>
      <c r="G8402" s="1" t="s">
        <v>321</v>
      </c>
    </row>
    <row r="8403" spans="1:7" x14ac:dyDescent="0.25">
      <c r="A8403" s="1">
        <v>33000223</v>
      </c>
      <c r="B8403" s="1" t="s">
        <v>21189</v>
      </c>
      <c r="C8403" s="1" t="s">
        <v>21190</v>
      </c>
      <c r="D8403" s="1" t="s">
        <v>21191</v>
      </c>
      <c r="E8403" s="1" t="s">
        <v>65</v>
      </c>
      <c r="F8403" s="1" t="s">
        <v>39</v>
      </c>
      <c r="G8403" s="1" t="s">
        <v>321</v>
      </c>
    </row>
    <row r="8404" spans="1:7" x14ac:dyDescent="0.25">
      <c r="A8404" s="1">
        <v>33000224</v>
      </c>
      <c r="B8404" s="1" t="s">
        <v>21192</v>
      </c>
      <c r="C8404" s="1" t="s">
        <v>21193</v>
      </c>
      <c r="D8404" s="1" t="s">
        <v>21194</v>
      </c>
      <c r="E8404" s="1" t="s">
        <v>65</v>
      </c>
      <c r="F8404" s="1" t="s">
        <v>39</v>
      </c>
      <c r="G8404" s="1" t="s">
        <v>321</v>
      </c>
    </row>
    <row r="8405" spans="1:7" x14ac:dyDescent="0.25">
      <c r="A8405" s="1">
        <v>33000225</v>
      </c>
      <c r="B8405" s="1" t="s">
        <v>21195</v>
      </c>
      <c r="C8405" s="1" t="s">
        <v>21196</v>
      </c>
      <c r="D8405" s="1" t="s">
        <v>21197</v>
      </c>
      <c r="E8405" s="1" t="s">
        <v>65</v>
      </c>
      <c r="F8405" s="1" t="s">
        <v>39</v>
      </c>
      <c r="G8405" s="1" t="s">
        <v>321</v>
      </c>
    </row>
    <row r="8406" spans="1:7" x14ac:dyDescent="0.25">
      <c r="A8406" s="1">
        <v>33000226</v>
      </c>
      <c r="B8406" s="1" t="s">
        <v>21198</v>
      </c>
      <c r="C8406" s="1" t="s">
        <v>21199</v>
      </c>
      <c r="D8406" s="1" t="s">
        <v>21200</v>
      </c>
      <c r="E8406" s="1" t="s">
        <v>65</v>
      </c>
      <c r="F8406" s="1" t="s">
        <v>39</v>
      </c>
      <c r="G8406" s="1" t="s">
        <v>321</v>
      </c>
    </row>
    <row r="8407" spans="1:7" x14ac:dyDescent="0.25">
      <c r="A8407" s="1">
        <v>33000227</v>
      </c>
      <c r="B8407" s="1" t="s">
        <v>21201</v>
      </c>
      <c r="C8407" s="1" t="s">
        <v>21202</v>
      </c>
      <c r="D8407" s="1" t="s">
        <v>21203</v>
      </c>
      <c r="E8407" s="1" t="s">
        <v>65</v>
      </c>
      <c r="F8407" s="1" t="s">
        <v>39</v>
      </c>
      <c r="G8407" s="1" t="s">
        <v>321</v>
      </c>
    </row>
    <row r="8408" spans="1:7" x14ac:dyDescent="0.25">
      <c r="A8408" s="1">
        <v>33000228</v>
      </c>
      <c r="B8408" s="1" t="s">
        <v>21204</v>
      </c>
      <c r="C8408" s="1" t="s">
        <v>21205</v>
      </c>
      <c r="D8408" s="1" t="s">
        <v>21206</v>
      </c>
      <c r="E8408" s="1" t="s">
        <v>65</v>
      </c>
      <c r="F8408" s="1" t="s">
        <v>39</v>
      </c>
      <c r="G8408" s="1" t="s">
        <v>321</v>
      </c>
    </row>
    <row r="8409" spans="1:7" x14ac:dyDescent="0.25">
      <c r="A8409" s="1">
        <v>33000229</v>
      </c>
      <c r="B8409" s="1" t="s">
        <v>21207</v>
      </c>
      <c r="C8409" s="1" t="s">
        <v>21208</v>
      </c>
      <c r="D8409" s="1" t="s">
        <v>21209</v>
      </c>
      <c r="E8409" s="1" t="s">
        <v>65</v>
      </c>
      <c r="F8409" s="1" t="s">
        <v>39</v>
      </c>
      <c r="G8409" s="1" t="s">
        <v>321</v>
      </c>
    </row>
    <row r="8410" spans="1:7" x14ac:dyDescent="0.25">
      <c r="A8410" s="1">
        <v>33000231</v>
      </c>
      <c r="B8410" s="1" t="s">
        <v>21210</v>
      </c>
      <c r="C8410" s="1" t="s">
        <v>21211</v>
      </c>
      <c r="D8410" s="1" t="s">
        <v>21212</v>
      </c>
      <c r="E8410" s="1" t="s">
        <v>65</v>
      </c>
      <c r="F8410" s="1" t="s">
        <v>39</v>
      </c>
      <c r="G8410" s="1" t="s">
        <v>321</v>
      </c>
    </row>
    <row r="8411" spans="1:7" x14ac:dyDescent="0.25">
      <c r="A8411" s="1">
        <v>33000232</v>
      </c>
      <c r="B8411" s="1" t="s">
        <v>21213</v>
      </c>
      <c r="C8411" s="1" t="s">
        <v>21214</v>
      </c>
      <c r="D8411" s="1" t="s">
        <v>21215</v>
      </c>
      <c r="E8411" s="1" t="s">
        <v>65</v>
      </c>
      <c r="F8411" s="1" t="s">
        <v>39</v>
      </c>
      <c r="G8411" s="1" t="s">
        <v>321</v>
      </c>
    </row>
    <row r="8412" spans="1:7" x14ac:dyDescent="0.25">
      <c r="A8412" s="1">
        <v>33000233</v>
      </c>
      <c r="B8412" s="1" t="s">
        <v>21216</v>
      </c>
      <c r="C8412" s="1" t="s">
        <v>21217</v>
      </c>
      <c r="D8412" s="1" t="s">
        <v>21218</v>
      </c>
      <c r="E8412" s="1" t="s">
        <v>66</v>
      </c>
      <c r="F8412" s="1" t="s">
        <v>39</v>
      </c>
      <c r="G8412" s="1" t="s">
        <v>321</v>
      </c>
    </row>
    <row r="8413" spans="1:7" x14ac:dyDescent="0.25">
      <c r="A8413" s="1">
        <v>33000234</v>
      </c>
      <c r="B8413" s="1" t="s">
        <v>21219</v>
      </c>
      <c r="C8413" s="1" t="s">
        <v>21220</v>
      </c>
      <c r="D8413" s="1" t="s">
        <v>21221</v>
      </c>
      <c r="E8413" s="1" t="s">
        <v>66</v>
      </c>
      <c r="F8413" s="1" t="s">
        <v>1984</v>
      </c>
      <c r="G8413" s="1" t="s">
        <v>1985</v>
      </c>
    </row>
    <row r="8414" spans="1:7" x14ac:dyDescent="0.25">
      <c r="A8414" s="1">
        <v>33000235</v>
      </c>
      <c r="B8414" s="1" t="s">
        <v>21222</v>
      </c>
      <c r="C8414" s="1" t="s">
        <v>21223</v>
      </c>
      <c r="D8414" s="1" t="s">
        <v>21224</v>
      </c>
      <c r="E8414" s="1" t="s">
        <v>65</v>
      </c>
      <c r="F8414" s="1" t="s">
        <v>39</v>
      </c>
      <c r="G8414" s="1" t="s">
        <v>321</v>
      </c>
    </row>
    <row r="8415" spans="1:7" x14ac:dyDescent="0.25">
      <c r="A8415" s="1">
        <v>33000236</v>
      </c>
      <c r="B8415" s="1" t="s">
        <v>21225</v>
      </c>
      <c r="C8415" s="1" t="s">
        <v>21226</v>
      </c>
      <c r="D8415" s="1" t="s">
        <v>21227</v>
      </c>
      <c r="E8415" s="1" t="s">
        <v>65</v>
      </c>
      <c r="F8415" s="1" t="s">
        <v>39</v>
      </c>
      <c r="G8415" s="1" t="s">
        <v>321</v>
      </c>
    </row>
    <row r="8416" spans="1:7" x14ac:dyDescent="0.25">
      <c r="A8416" s="1">
        <v>33000237</v>
      </c>
      <c r="B8416" s="1" t="s">
        <v>21228</v>
      </c>
      <c r="C8416" s="1" t="s">
        <v>21229</v>
      </c>
      <c r="D8416" s="1" t="s">
        <v>21230</v>
      </c>
      <c r="E8416" s="1" t="s">
        <v>65</v>
      </c>
      <c r="F8416" s="1" t="s">
        <v>39</v>
      </c>
      <c r="G8416" s="1" t="s">
        <v>321</v>
      </c>
    </row>
    <row r="8417" spans="1:7" x14ac:dyDescent="0.25">
      <c r="A8417" s="1">
        <v>33000238</v>
      </c>
      <c r="B8417" s="1" t="s">
        <v>21231</v>
      </c>
      <c r="C8417" s="1" t="s">
        <v>21232</v>
      </c>
      <c r="D8417" s="1" t="s">
        <v>21233</v>
      </c>
      <c r="E8417" s="1" t="s">
        <v>65</v>
      </c>
      <c r="F8417" s="1" t="s">
        <v>39</v>
      </c>
      <c r="G8417" s="1" t="s">
        <v>321</v>
      </c>
    </row>
    <row r="8418" spans="1:7" x14ac:dyDescent="0.25">
      <c r="A8418" s="1">
        <v>33000239</v>
      </c>
      <c r="B8418" s="1" t="s">
        <v>21234</v>
      </c>
      <c r="C8418" s="1" t="s">
        <v>21235</v>
      </c>
      <c r="D8418" s="1" t="s">
        <v>21236</v>
      </c>
      <c r="E8418" s="1" t="s">
        <v>65</v>
      </c>
      <c r="F8418" s="1" t="s">
        <v>480</v>
      </c>
      <c r="G8418" s="1" t="s">
        <v>481</v>
      </c>
    </row>
    <row r="8419" spans="1:7" x14ac:dyDescent="0.25">
      <c r="A8419" s="1">
        <v>33000245</v>
      </c>
      <c r="B8419" s="1" t="s">
        <v>21237</v>
      </c>
      <c r="C8419" s="1" t="s">
        <v>21238</v>
      </c>
      <c r="D8419" s="1" t="s">
        <v>21239</v>
      </c>
      <c r="E8419" s="1" t="s">
        <v>65</v>
      </c>
      <c r="F8419" s="1" t="s">
        <v>39</v>
      </c>
      <c r="G8419" s="1" t="s">
        <v>321</v>
      </c>
    </row>
    <row r="8420" spans="1:7" x14ac:dyDescent="0.25">
      <c r="A8420" s="1">
        <v>33000248</v>
      </c>
      <c r="B8420" s="1" t="s">
        <v>21240</v>
      </c>
      <c r="C8420" s="1" t="s">
        <v>21241</v>
      </c>
      <c r="D8420" s="1" t="s">
        <v>21242</v>
      </c>
      <c r="E8420" s="1" t="s">
        <v>65</v>
      </c>
      <c r="F8420" s="1" t="s">
        <v>39</v>
      </c>
      <c r="G8420" s="1" t="s">
        <v>321</v>
      </c>
    </row>
    <row r="8421" spans="1:7" x14ac:dyDescent="0.25">
      <c r="A8421" s="1">
        <v>33000253</v>
      </c>
      <c r="B8421" s="1" t="s">
        <v>21243</v>
      </c>
      <c r="C8421" s="1" t="s">
        <v>21244</v>
      </c>
      <c r="D8421" s="1" t="s">
        <v>21245</v>
      </c>
      <c r="E8421" s="1" t="s">
        <v>65</v>
      </c>
      <c r="F8421" s="1" t="s">
        <v>39</v>
      </c>
      <c r="G8421" s="1" t="s">
        <v>321</v>
      </c>
    </row>
    <row r="8422" spans="1:7" x14ac:dyDescent="0.25">
      <c r="A8422" s="1">
        <v>33000254</v>
      </c>
      <c r="B8422" s="1" t="s">
        <v>21246</v>
      </c>
      <c r="C8422" s="1" t="s">
        <v>21247</v>
      </c>
      <c r="D8422" s="1" t="s">
        <v>21248</v>
      </c>
      <c r="E8422" s="1" t="s">
        <v>65</v>
      </c>
      <c r="F8422" s="1" t="s">
        <v>39</v>
      </c>
      <c r="G8422" s="1" t="s">
        <v>321</v>
      </c>
    </row>
    <row r="8423" spans="1:7" x14ac:dyDescent="0.25">
      <c r="A8423" s="1">
        <v>33000256</v>
      </c>
      <c r="B8423" s="1" t="s">
        <v>21249</v>
      </c>
      <c r="C8423" s="1" t="s">
        <v>21250</v>
      </c>
      <c r="D8423" s="1" t="s">
        <v>21251</v>
      </c>
      <c r="E8423" s="1" t="s">
        <v>65</v>
      </c>
      <c r="F8423" s="1" t="s">
        <v>39</v>
      </c>
      <c r="G8423" s="1" t="s">
        <v>321</v>
      </c>
    </row>
    <row r="8424" spans="1:7" x14ac:dyDescent="0.25">
      <c r="A8424" s="1">
        <v>33000257</v>
      </c>
      <c r="B8424" s="1" t="s">
        <v>21252</v>
      </c>
      <c r="C8424" s="1" t="s">
        <v>21253</v>
      </c>
      <c r="D8424" s="1" t="s">
        <v>21254</v>
      </c>
      <c r="E8424" s="1" t="s">
        <v>65</v>
      </c>
      <c r="F8424" s="1" t="s">
        <v>39</v>
      </c>
      <c r="G8424" s="1" t="s">
        <v>321</v>
      </c>
    </row>
    <row r="8425" spans="1:7" x14ac:dyDescent="0.25">
      <c r="A8425" s="1">
        <v>33000259</v>
      </c>
      <c r="B8425" s="1" t="s">
        <v>21255</v>
      </c>
      <c r="C8425" s="1" t="s">
        <v>21256</v>
      </c>
      <c r="D8425" s="1" t="s">
        <v>21257</v>
      </c>
      <c r="E8425" s="1" t="s">
        <v>65</v>
      </c>
      <c r="F8425" s="1" t="s">
        <v>39</v>
      </c>
      <c r="G8425" s="1" t="s">
        <v>321</v>
      </c>
    </row>
    <row r="8426" spans="1:7" x14ac:dyDescent="0.25">
      <c r="A8426" s="1">
        <v>33000262</v>
      </c>
      <c r="B8426" s="1" t="s">
        <v>21258</v>
      </c>
      <c r="C8426" s="1" t="s">
        <v>21259</v>
      </c>
      <c r="D8426" s="1" t="s">
        <v>21260</v>
      </c>
      <c r="E8426" s="1" t="s">
        <v>65</v>
      </c>
      <c r="F8426" s="1" t="s">
        <v>39</v>
      </c>
      <c r="G8426" s="1" t="s">
        <v>321</v>
      </c>
    </row>
    <row r="8427" spans="1:7" x14ac:dyDescent="0.25">
      <c r="A8427" s="1">
        <v>33000266</v>
      </c>
      <c r="B8427" s="1" t="s">
        <v>21051</v>
      </c>
      <c r="C8427" s="1" t="s">
        <v>21052</v>
      </c>
      <c r="D8427" s="1" t="s">
        <v>21053</v>
      </c>
      <c r="E8427" s="1" t="s">
        <v>65</v>
      </c>
      <c r="F8427" s="1" t="s">
        <v>39</v>
      </c>
      <c r="G8427" s="1" t="s">
        <v>321</v>
      </c>
    </row>
    <row r="8428" spans="1:7" x14ac:dyDescent="0.25">
      <c r="A8428" s="1">
        <v>33000270</v>
      </c>
      <c r="B8428" s="1" t="s">
        <v>21261</v>
      </c>
      <c r="C8428" s="1" t="s">
        <v>21262</v>
      </c>
      <c r="D8428" s="1" t="s">
        <v>21263</v>
      </c>
      <c r="E8428" s="1" t="s">
        <v>65</v>
      </c>
      <c r="F8428" s="1" t="s">
        <v>39</v>
      </c>
      <c r="G8428" s="1" t="s">
        <v>321</v>
      </c>
    </row>
    <row r="8429" spans="1:7" x14ac:dyDescent="0.25">
      <c r="A8429" s="1">
        <v>33000272</v>
      </c>
      <c r="B8429" s="1" t="s">
        <v>21264</v>
      </c>
      <c r="C8429" s="1" t="s">
        <v>21265</v>
      </c>
      <c r="D8429" s="1" t="s">
        <v>21266</v>
      </c>
      <c r="E8429" s="1" t="s">
        <v>65</v>
      </c>
      <c r="F8429" s="1" t="s">
        <v>39</v>
      </c>
      <c r="G8429" s="1" t="s">
        <v>321</v>
      </c>
    </row>
    <row r="8430" spans="1:7" x14ac:dyDescent="0.25">
      <c r="A8430" s="1">
        <v>33000273</v>
      </c>
      <c r="B8430" s="1" t="s">
        <v>21267</v>
      </c>
      <c r="C8430" s="1" t="s">
        <v>21268</v>
      </c>
      <c r="D8430" s="1" t="s">
        <v>21269</v>
      </c>
      <c r="E8430" s="1" t="s">
        <v>65</v>
      </c>
      <c r="F8430" s="1" t="s">
        <v>39</v>
      </c>
      <c r="G8430" s="1" t="s">
        <v>321</v>
      </c>
    </row>
    <row r="8431" spans="1:7" x14ac:dyDescent="0.25">
      <c r="A8431" s="1">
        <v>33000275</v>
      </c>
      <c r="B8431" s="1" t="s">
        <v>21270</v>
      </c>
      <c r="C8431" s="1" t="s">
        <v>21271</v>
      </c>
      <c r="D8431" s="1" t="s">
        <v>21272</v>
      </c>
      <c r="E8431" s="1" t="s">
        <v>65</v>
      </c>
      <c r="F8431" s="1" t="s">
        <v>480</v>
      </c>
      <c r="G8431" s="1" t="s">
        <v>481</v>
      </c>
    </row>
    <row r="8432" spans="1:7" x14ac:dyDescent="0.25">
      <c r="A8432" s="1">
        <v>33000280</v>
      </c>
      <c r="B8432" s="1" t="s">
        <v>21273</v>
      </c>
      <c r="C8432" s="1" t="s">
        <v>21274</v>
      </c>
      <c r="D8432" s="1" t="s">
        <v>21275</v>
      </c>
      <c r="E8432" s="1" t="s">
        <v>65</v>
      </c>
      <c r="F8432" s="1" t="s">
        <v>480</v>
      </c>
      <c r="G8432" s="1" t="s">
        <v>481</v>
      </c>
    </row>
    <row r="8433" spans="1:7" x14ac:dyDescent="0.25">
      <c r="A8433" s="1">
        <v>33000281</v>
      </c>
      <c r="B8433" s="1" t="s">
        <v>21276</v>
      </c>
      <c r="C8433" s="1" t="s">
        <v>21277</v>
      </c>
      <c r="D8433" s="1" t="s">
        <v>21278</v>
      </c>
      <c r="E8433" s="1" t="s">
        <v>65</v>
      </c>
      <c r="F8433" s="1" t="s">
        <v>480</v>
      </c>
      <c r="G8433" s="1" t="s">
        <v>481</v>
      </c>
    </row>
    <row r="8434" spans="1:7" x14ac:dyDescent="0.25">
      <c r="A8434" s="1">
        <v>33000282</v>
      </c>
      <c r="B8434" s="1" t="s">
        <v>21279</v>
      </c>
      <c r="C8434" s="1" t="s">
        <v>21280</v>
      </c>
      <c r="D8434" s="1" t="s">
        <v>21281</v>
      </c>
      <c r="E8434" s="1" t="s">
        <v>65</v>
      </c>
      <c r="F8434" s="1" t="s">
        <v>480</v>
      </c>
      <c r="G8434" s="1" t="s">
        <v>481</v>
      </c>
    </row>
    <row r="8435" spans="1:7" x14ac:dyDescent="0.25">
      <c r="A8435" s="1">
        <v>33000285</v>
      </c>
      <c r="B8435" s="1" t="s">
        <v>21282</v>
      </c>
      <c r="C8435" s="1" t="s">
        <v>21283</v>
      </c>
      <c r="D8435" s="1" t="s">
        <v>21284</v>
      </c>
      <c r="E8435" s="1" t="s">
        <v>65</v>
      </c>
      <c r="F8435" s="1" t="s">
        <v>1984</v>
      </c>
      <c r="G8435" s="1" t="s">
        <v>1985</v>
      </c>
    </row>
    <row r="8436" spans="1:7" x14ac:dyDescent="0.25">
      <c r="A8436" s="1">
        <v>33000287</v>
      </c>
      <c r="B8436" s="1" t="s">
        <v>21285</v>
      </c>
      <c r="C8436" s="1" t="s">
        <v>21286</v>
      </c>
      <c r="D8436" s="1" t="s">
        <v>21287</v>
      </c>
      <c r="E8436" s="1" t="s">
        <v>65</v>
      </c>
      <c r="F8436" s="1" t="s">
        <v>39</v>
      </c>
      <c r="G8436" s="1" t="s">
        <v>321</v>
      </c>
    </row>
    <row r="8437" spans="1:7" x14ac:dyDescent="0.25">
      <c r="A8437" s="1">
        <v>33000288</v>
      </c>
      <c r="B8437" s="1" t="s">
        <v>21288</v>
      </c>
      <c r="C8437" s="1" t="s">
        <v>21289</v>
      </c>
      <c r="D8437" s="1" t="s">
        <v>21290</v>
      </c>
      <c r="E8437" s="1" t="s">
        <v>65</v>
      </c>
      <c r="F8437" s="1" t="s">
        <v>39</v>
      </c>
      <c r="G8437" s="1" t="s">
        <v>321</v>
      </c>
    </row>
    <row r="8438" spans="1:7" x14ac:dyDescent="0.25">
      <c r="A8438" s="1">
        <v>33000290</v>
      </c>
      <c r="B8438" s="1" t="s">
        <v>21291</v>
      </c>
      <c r="C8438" s="1" t="s">
        <v>21292</v>
      </c>
      <c r="D8438" s="1" t="s">
        <v>21293</v>
      </c>
      <c r="E8438" s="1" t="s">
        <v>65</v>
      </c>
      <c r="F8438" s="1" t="s">
        <v>39</v>
      </c>
      <c r="G8438" s="1" t="s">
        <v>321</v>
      </c>
    </row>
    <row r="8439" spans="1:7" x14ac:dyDescent="0.25">
      <c r="A8439" s="1">
        <v>33000292</v>
      </c>
      <c r="B8439" s="1" t="s">
        <v>21294</v>
      </c>
      <c r="C8439" s="1" t="s">
        <v>21295</v>
      </c>
      <c r="D8439" s="1" t="s">
        <v>21296</v>
      </c>
      <c r="E8439" s="1" t="s">
        <v>65</v>
      </c>
      <c r="F8439" s="1" t="s">
        <v>39</v>
      </c>
      <c r="G8439" s="1" t="s">
        <v>321</v>
      </c>
    </row>
    <row r="8440" spans="1:7" x14ac:dyDescent="0.25">
      <c r="A8440" s="1">
        <v>33000295</v>
      </c>
      <c r="B8440" s="1" t="s">
        <v>21297</v>
      </c>
      <c r="C8440" s="1" t="s">
        <v>21298</v>
      </c>
      <c r="D8440" s="1" t="s">
        <v>21299</v>
      </c>
      <c r="E8440" s="1" t="s">
        <v>65</v>
      </c>
      <c r="F8440" s="1" t="s">
        <v>480</v>
      </c>
      <c r="G8440" s="1" t="s">
        <v>481</v>
      </c>
    </row>
    <row r="8441" spans="1:7" x14ac:dyDescent="0.25">
      <c r="A8441" s="1">
        <v>33000296</v>
      </c>
      <c r="B8441" s="1" t="s">
        <v>21300</v>
      </c>
      <c r="C8441" s="1" t="s">
        <v>21301</v>
      </c>
      <c r="D8441" s="1" t="s">
        <v>21302</v>
      </c>
      <c r="E8441" s="1" t="s">
        <v>65</v>
      </c>
      <c r="F8441" s="1" t="s">
        <v>480</v>
      </c>
      <c r="G8441" s="1" t="s">
        <v>481</v>
      </c>
    </row>
    <row r="8442" spans="1:7" x14ac:dyDescent="0.25">
      <c r="A8442" s="1">
        <v>33000297</v>
      </c>
      <c r="B8442" s="1" t="s">
        <v>21303</v>
      </c>
      <c r="C8442" s="1" t="s">
        <v>21304</v>
      </c>
      <c r="D8442" s="1" t="s">
        <v>21305</v>
      </c>
      <c r="E8442" s="1" t="s">
        <v>65</v>
      </c>
      <c r="F8442" s="1" t="s">
        <v>480</v>
      </c>
      <c r="G8442" s="1" t="s">
        <v>481</v>
      </c>
    </row>
    <row r="8443" spans="1:7" x14ac:dyDescent="0.25">
      <c r="A8443" s="1">
        <v>33000299</v>
      </c>
      <c r="B8443" s="1" t="s">
        <v>21306</v>
      </c>
      <c r="C8443" s="1" t="s">
        <v>21307</v>
      </c>
      <c r="D8443" s="1" t="s">
        <v>21308</v>
      </c>
      <c r="E8443" s="1" t="s">
        <v>65</v>
      </c>
      <c r="F8443" s="1" t="s">
        <v>39</v>
      </c>
      <c r="G8443" s="1" t="s">
        <v>321</v>
      </c>
    </row>
    <row r="8444" spans="1:7" x14ac:dyDescent="0.25">
      <c r="A8444" s="1">
        <v>33000302</v>
      </c>
      <c r="B8444" s="1" t="s">
        <v>21309</v>
      </c>
      <c r="C8444" s="1" t="s">
        <v>21310</v>
      </c>
      <c r="D8444" s="1" t="s">
        <v>21311</v>
      </c>
      <c r="E8444" s="1" t="s">
        <v>65</v>
      </c>
      <c r="F8444" s="1" t="s">
        <v>39</v>
      </c>
      <c r="G8444" s="1" t="s">
        <v>321</v>
      </c>
    </row>
    <row r="8445" spans="1:7" x14ac:dyDescent="0.25">
      <c r="A8445" s="1">
        <v>33000303</v>
      </c>
      <c r="B8445" s="1" t="s">
        <v>7064</v>
      </c>
      <c r="C8445" s="1" t="s">
        <v>7065</v>
      </c>
      <c r="D8445" s="1" t="s">
        <v>7066</v>
      </c>
      <c r="E8445" s="1" t="s">
        <v>66</v>
      </c>
      <c r="F8445" s="1" t="s">
        <v>480</v>
      </c>
      <c r="G8445" s="1" t="s">
        <v>481</v>
      </c>
    </row>
    <row r="8446" spans="1:7" x14ac:dyDescent="0.25">
      <c r="A8446" s="1">
        <v>33000305</v>
      </c>
      <c r="B8446" s="1" t="s">
        <v>21312</v>
      </c>
      <c r="C8446" s="1" t="s">
        <v>21313</v>
      </c>
      <c r="D8446" s="1" t="s">
        <v>21314</v>
      </c>
      <c r="E8446" s="1" t="s">
        <v>65</v>
      </c>
      <c r="F8446" s="1" t="s">
        <v>480</v>
      </c>
      <c r="G8446" s="1" t="s">
        <v>481</v>
      </c>
    </row>
    <row r="8447" spans="1:7" x14ac:dyDescent="0.25">
      <c r="A8447" s="1">
        <v>33000311</v>
      </c>
      <c r="B8447" s="1" t="s">
        <v>21315</v>
      </c>
      <c r="C8447" s="1" t="s">
        <v>21316</v>
      </c>
      <c r="D8447" s="1" t="s">
        <v>21317</v>
      </c>
      <c r="E8447" s="1" t="s">
        <v>65</v>
      </c>
      <c r="F8447" s="1" t="s">
        <v>480</v>
      </c>
      <c r="G8447" s="1" t="s">
        <v>481</v>
      </c>
    </row>
    <row r="8448" spans="1:7" x14ac:dyDescent="0.25">
      <c r="A8448" s="1">
        <v>33000313</v>
      </c>
      <c r="B8448" s="1" t="s">
        <v>21318</v>
      </c>
      <c r="C8448" s="1" t="s">
        <v>21319</v>
      </c>
      <c r="D8448" s="1" t="s">
        <v>21320</v>
      </c>
      <c r="E8448" s="1" t="s">
        <v>65</v>
      </c>
      <c r="F8448" s="1" t="s">
        <v>480</v>
      </c>
      <c r="G8448" s="1" t="s">
        <v>481</v>
      </c>
    </row>
    <row r="8449" spans="1:7" x14ac:dyDescent="0.25">
      <c r="A8449" s="1">
        <v>33000314</v>
      </c>
      <c r="B8449" s="1" t="s">
        <v>21321</v>
      </c>
      <c r="C8449" s="1" t="s">
        <v>21322</v>
      </c>
      <c r="D8449" s="1" t="s">
        <v>21323</v>
      </c>
      <c r="E8449" s="1" t="s">
        <v>65</v>
      </c>
      <c r="F8449" s="1" t="s">
        <v>480</v>
      </c>
      <c r="G8449" s="1" t="s">
        <v>481</v>
      </c>
    </row>
    <row r="8450" spans="1:7" x14ac:dyDescent="0.25">
      <c r="A8450" s="1">
        <v>33000315</v>
      </c>
      <c r="B8450" s="1" t="s">
        <v>21324</v>
      </c>
      <c r="C8450" s="1" t="s">
        <v>21325</v>
      </c>
      <c r="D8450" s="1" t="s">
        <v>21326</v>
      </c>
      <c r="E8450" s="1" t="s">
        <v>65</v>
      </c>
      <c r="F8450" s="1" t="s">
        <v>480</v>
      </c>
      <c r="G8450" s="1" t="s">
        <v>481</v>
      </c>
    </row>
    <row r="8451" spans="1:7" x14ac:dyDescent="0.25">
      <c r="A8451" s="1">
        <v>33000316</v>
      </c>
      <c r="B8451" s="1" t="s">
        <v>21327</v>
      </c>
      <c r="C8451" s="1" t="s">
        <v>21328</v>
      </c>
      <c r="D8451" s="1" t="s">
        <v>21329</v>
      </c>
      <c r="E8451" s="1" t="s">
        <v>65</v>
      </c>
      <c r="F8451" s="1" t="s">
        <v>480</v>
      </c>
      <c r="G8451" s="1" t="s">
        <v>481</v>
      </c>
    </row>
    <row r="8452" spans="1:7" x14ac:dyDescent="0.25">
      <c r="A8452" s="1">
        <v>33000317</v>
      </c>
      <c r="B8452" s="1" t="s">
        <v>21330</v>
      </c>
      <c r="C8452" s="1" t="s">
        <v>21331</v>
      </c>
      <c r="D8452" s="1" t="s">
        <v>21332</v>
      </c>
      <c r="E8452" s="1" t="s">
        <v>65</v>
      </c>
      <c r="F8452" s="1" t="s">
        <v>480</v>
      </c>
      <c r="G8452" s="1" t="s">
        <v>481</v>
      </c>
    </row>
    <row r="8453" spans="1:7" x14ac:dyDescent="0.25">
      <c r="A8453" s="1">
        <v>33000319</v>
      </c>
      <c r="B8453" s="1" t="s">
        <v>21333</v>
      </c>
      <c r="C8453" s="1" t="s">
        <v>21334</v>
      </c>
      <c r="D8453" s="1" t="s">
        <v>21335</v>
      </c>
      <c r="E8453" s="1" t="s">
        <v>65</v>
      </c>
      <c r="F8453" s="1" t="s">
        <v>1984</v>
      </c>
      <c r="G8453" s="1" t="s">
        <v>1985</v>
      </c>
    </row>
    <row r="8454" spans="1:7" x14ac:dyDescent="0.25">
      <c r="A8454" s="1">
        <v>33000320</v>
      </c>
      <c r="B8454" s="1" t="s">
        <v>21336</v>
      </c>
      <c r="C8454" s="1" t="s">
        <v>21337</v>
      </c>
      <c r="D8454" s="1" t="s">
        <v>21338</v>
      </c>
      <c r="E8454" s="1" t="s">
        <v>65</v>
      </c>
      <c r="F8454" s="1" t="s">
        <v>480</v>
      </c>
      <c r="G8454" s="1" t="s">
        <v>481</v>
      </c>
    </row>
    <row r="8455" spans="1:7" x14ac:dyDescent="0.25">
      <c r="A8455" s="1">
        <v>33000321</v>
      </c>
      <c r="B8455" s="1" t="s">
        <v>21339</v>
      </c>
      <c r="C8455" s="1" t="s">
        <v>21340</v>
      </c>
      <c r="D8455" s="1" t="s">
        <v>21341</v>
      </c>
      <c r="E8455" s="1" t="s">
        <v>65</v>
      </c>
      <c r="F8455" s="1" t="s">
        <v>39</v>
      </c>
      <c r="G8455" s="1" t="s">
        <v>321</v>
      </c>
    </row>
    <row r="8456" spans="1:7" x14ac:dyDescent="0.25">
      <c r="A8456" s="1">
        <v>33000323</v>
      </c>
      <c r="B8456" s="1" t="s">
        <v>21342</v>
      </c>
      <c r="C8456" s="1" t="s">
        <v>21343</v>
      </c>
      <c r="D8456" s="1" t="s">
        <v>21344</v>
      </c>
      <c r="E8456" s="1" t="s">
        <v>65</v>
      </c>
      <c r="F8456" s="1" t="s">
        <v>480</v>
      </c>
      <c r="G8456" s="1" t="s">
        <v>481</v>
      </c>
    </row>
    <row r="8457" spans="1:7" x14ac:dyDescent="0.25">
      <c r="A8457" s="1">
        <v>33000329</v>
      </c>
      <c r="B8457" s="1" t="s">
        <v>21345</v>
      </c>
      <c r="C8457" s="1" t="s">
        <v>21346</v>
      </c>
      <c r="D8457" s="1" t="s">
        <v>21347</v>
      </c>
      <c r="E8457" s="1" t="s">
        <v>65</v>
      </c>
      <c r="F8457" s="1" t="s">
        <v>480</v>
      </c>
      <c r="G8457" s="1" t="s">
        <v>481</v>
      </c>
    </row>
    <row r="8458" spans="1:7" x14ac:dyDescent="0.25">
      <c r="A8458" s="1">
        <v>33000332</v>
      </c>
      <c r="B8458" s="1" t="s">
        <v>21348</v>
      </c>
      <c r="C8458" s="1" t="s">
        <v>21349</v>
      </c>
      <c r="D8458" s="1" t="s">
        <v>21350</v>
      </c>
      <c r="E8458" s="1" t="s">
        <v>65</v>
      </c>
      <c r="F8458" s="1" t="s">
        <v>480</v>
      </c>
      <c r="G8458" s="1" t="s">
        <v>481</v>
      </c>
    </row>
    <row r="8459" spans="1:7" x14ac:dyDescent="0.25">
      <c r="A8459" s="1">
        <v>33000334</v>
      </c>
      <c r="B8459" s="1" t="s">
        <v>21351</v>
      </c>
      <c r="C8459" s="1" t="s">
        <v>21352</v>
      </c>
      <c r="D8459" s="1" t="s">
        <v>21353</v>
      </c>
      <c r="E8459" s="1" t="s">
        <v>65</v>
      </c>
      <c r="F8459" s="1" t="s">
        <v>39</v>
      </c>
      <c r="G8459" s="1" t="s">
        <v>321</v>
      </c>
    </row>
    <row r="8460" spans="1:7" x14ac:dyDescent="0.25">
      <c r="A8460" s="1">
        <v>33000335</v>
      </c>
      <c r="B8460" s="1" t="s">
        <v>21354</v>
      </c>
      <c r="C8460" s="1" t="s">
        <v>21355</v>
      </c>
      <c r="D8460" s="1" t="s">
        <v>21356</v>
      </c>
      <c r="E8460" s="1" t="s">
        <v>65</v>
      </c>
      <c r="F8460" s="1" t="s">
        <v>39</v>
      </c>
      <c r="G8460" s="1" t="s">
        <v>321</v>
      </c>
    </row>
    <row r="8461" spans="1:7" x14ac:dyDescent="0.25">
      <c r="A8461" s="1">
        <v>33000336</v>
      </c>
      <c r="B8461" s="1" t="s">
        <v>21357</v>
      </c>
      <c r="C8461" s="1" t="s">
        <v>21358</v>
      </c>
      <c r="D8461" s="1" t="s">
        <v>21359</v>
      </c>
      <c r="E8461" s="1" t="s">
        <v>65</v>
      </c>
      <c r="F8461" s="1" t="s">
        <v>39</v>
      </c>
      <c r="G8461" s="1" t="s">
        <v>321</v>
      </c>
    </row>
    <row r="8462" spans="1:7" x14ac:dyDescent="0.25">
      <c r="A8462" s="1">
        <v>33000337</v>
      </c>
      <c r="B8462" s="1" t="s">
        <v>21360</v>
      </c>
      <c r="C8462" s="1" t="s">
        <v>21361</v>
      </c>
      <c r="D8462" s="1" t="s">
        <v>21362</v>
      </c>
      <c r="E8462" s="1" t="s">
        <v>65</v>
      </c>
      <c r="F8462" s="1" t="s">
        <v>39</v>
      </c>
      <c r="G8462" s="1" t="s">
        <v>321</v>
      </c>
    </row>
    <row r="8463" spans="1:7" x14ac:dyDescent="0.25">
      <c r="A8463" s="1">
        <v>33000338</v>
      </c>
      <c r="B8463" s="1" t="s">
        <v>21363</v>
      </c>
      <c r="C8463" s="1" t="s">
        <v>21364</v>
      </c>
      <c r="D8463" s="1" t="s">
        <v>21365</v>
      </c>
      <c r="E8463" s="1" t="s">
        <v>65</v>
      </c>
      <c r="F8463" s="1" t="s">
        <v>39</v>
      </c>
      <c r="G8463" s="1" t="s">
        <v>321</v>
      </c>
    </row>
    <row r="8464" spans="1:7" x14ac:dyDescent="0.25">
      <c r="A8464" s="1">
        <v>33000343</v>
      </c>
      <c r="B8464" s="1" t="s">
        <v>21366</v>
      </c>
      <c r="C8464" s="1" t="s">
        <v>21367</v>
      </c>
      <c r="D8464" s="1" t="s">
        <v>21368</v>
      </c>
      <c r="E8464" s="1" t="s">
        <v>65</v>
      </c>
      <c r="F8464" s="1" t="s">
        <v>480</v>
      </c>
      <c r="G8464" s="1" t="s">
        <v>481</v>
      </c>
    </row>
    <row r="8465" spans="1:7" x14ac:dyDescent="0.25">
      <c r="A8465" s="1">
        <v>33000352</v>
      </c>
      <c r="B8465" s="1" t="s">
        <v>21369</v>
      </c>
      <c r="C8465" s="1" t="s">
        <v>21370</v>
      </c>
      <c r="D8465" s="1" t="s">
        <v>21371</v>
      </c>
      <c r="E8465" s="1" t="s">
        <v>65</v>
      </c>
      <c r="F8465" s="1" t="s">
        <v>39</v>
      </c>
      <c r="G8465" s="1" t="s">
        <v>321</v>
      </c>
    </row>
    <row r="8466" spans="1:7" x14ac:dyDescent="0.25">
      <c r="A8466" s="1">
        <v>33000353</v>
      </c>
      <c r="B8466" s="1" t="s">
        <v>21372</v>
      </c>
      <c r="C8466" s="1" t="s">
        <v>21373</v>
      </c>
      <c r="D8466" s="1" t="s">
        <v>21374</v>
      </c>
      <c r="E8466" s="1" t="s">
        <v>65</v>
      </c>
      <c r="F8466" s="1" t="s">
        <v>39</v>
      </c>
      <c r="G8466" s="1" t="s">
        <v>321</v>
      </c>
    </row>
    <row r="8467" spans="1:7" x14ac:dyDescent="0.25">
      <c r="A8467" s="1">
        <v>33000354</v>
      </c>
      <c r="B8467" s="1" t="s">
        <v>9682</v>
      </c>
      <c r="C8467" s="1" t="s">
        <v>21375</v>
      </c>
      <c r="D8467" s="1" t="s">
        <v>21376</v>
      </c>
      <c r="E8467" s="1" t="s">
        <v>65</v>
      </c>
      <c r="F8467" s="1" t="s">
        <v>39</v>
      </c>
      <c r="G8467" s="1" t="s">
        <v>321</v>
      </c>
    </row>
    <row r="8468" spans="1:7" x14ac:dyDescent="0.25">
      <c r="A8468" s="1">
        <v>33000359</v>
      </c>
      <c r="B8468" s="1" t="s">
        <v>21377</v>
      </c>
      <c r="C8468" s="1" t="s">
        <v>21378</v>
      </c>
      <c r="D8468" s="1" t="s">
        <v>21379</v>
      </c>
      <c r="E8468" s="1" t="s">
        <v>66</v>
      </c>
      <c r="F8468" s="1" t="s">
        <v>1984</v>
      </c>
      <c r="G8468" s="1" t="s">
        <v>1985</v>
      </c>
    </row>
    <row r="8469" spans="1:7" x14ac:dyDescent="0.25">
      <c r="A8469" s="1">
        <v>33000360</v>
      </c>
      <c r="B8469" s="1" t="s">
        <v>21380</v>
      </c>
      <c r="C8469" s="1" t="s">
        <v>21381</v>
      </c>
      <c r="D8469" s="1" t="s">
        <v>21382</v>
      </c>
      <c r="E8469" s="1" t="s">
        <v>66</v>
      </c>
      <c r="F8469" s="1" t="s">
        <v>480</v>
      </c>
      <c r="G8469" s="1" t="s">
        <v>481</v>
      </c>
    </row>
    <row r="8470" spans="1:7" x14ac:dyDescent="0.25">
      <c r="A8470" s="1">
        <v>33000361</v>
      </c>
      <c r="B8470" s="1" t="s">
        <v>21383</v>
      </c>
      <c r="C8470" s="1" t="s">
        <v>21384</v>
      </c>
      <c r="D8470" s="1" t="s">
        <v>21385</v>
      </c>
      <c r="E8470" s="1" t="s">
        <v>65</v>
      </c>
      <c r="F8470" s="1" t="s">
        <v>480</v>
      </c>
      <c r="G8470" s="1" t="s">
        <v>481</v>
      </c>
    </row>
    <row r="8471" spans="1:7" x14ac:dyDescent="0.25">
      <c r="A8471" s="1">
        <v>33000363</v>
      </c>
      <c r="B8471" s="1" t="s">
        <v>21386</v>
      </c>
      <c r="C8471" s="1" t="s">
        <v>21387</v>
      </c>
      <c r="D8471" s="1" t="s">
        <v>21388</v>
      </c>
      <c r="E8471" s="1" t="s">
        <v>65</v>
      </c>
      <c r="F8471" s="1" t="s">
        <v>480</v>
      </c>
      <c r="G8471" s="1" t="s">
        <v>481</v>
      </c>
    </row>
    <row r="8472" spans="1:7" x14ac:dyDescent="0.25">
      <c r="A8472" s="1">
        <v>33000365</v>
      </c>
      <c r="B8472" s="1" t="s">
        <v>21389</v>
      </c>
      <c r="C8472" s="1" t="s">
        <v>21390</v>
      </c>
      <c r="D8472" s="1" t="s">
        <v>21391</v>
      </c>
      <c r="E8472" s="1" t="s">
        <v>65</v>
      </c>
      <c r="F8472" s="1" t="s">
        <v>480</v>
      </c>
      <c r="G8472" s="1" t="s">
        <v>481</v>
      </c>
    </row>
    <row r="8473" spans="1:7" x14ac:dyDescent="0.25">
      <c r="A8473" s="1">
        <v>33000366</v>
      </c>
      <c r="B8473" s="1" t="s">
        <v>21392</v>
      </c>
      <c r="C8473" s="1" t="s">
        <v>21393</v>
      </c>
      <c r="D8473" s="1" t="s">
        <v>21394</v>
      </c>
      <c r="E8473" s="1" t="s">
        <v>65</v>
      </c>
      <c r="F8473" s="1" t="s">
        <v>1984</v>
      </c>
      <c r="G8473" s="1" t="s">
        <v>1985</v>
      </c>
    </row>
    <row r="8474" spans="1:7" x14ac:dyDescent="0.25">
      <c r="A8474" s="1">
        <v>33000370</v>
      </c>
      <c r="B8474" s="1" t="s">
        <v>21395</v>
      </c>
      <c r="C8474" s="1" t="s">
        <v>21396</v>
      </c>
      <c r="D8474" s="1" t="s">
        <v>21397</v>
      </c>
      <c r="E8474" s="1" t="s">
        <v>66</v>
      </c>
      <c r="F8474" s="1" t="s">
        <v>39</v>
      </c>
      <c r="G8474" s="1" t="s">
        <v>321</v>
      </c>
    </row>
    <row r="8475" spans="1:7" x14ac:dyDescent="0.25">
      <c r="A8475" s="1">
        <v>33000371</v>
      </c>
      <c r="B8475" s="1" t="s">
        <v>21398</v>
      </c>
      <c r="C8475" s="1" t="s">
        <v>21399</v>
      </c>
      <c r="D8475" s="1" t="s">
        <v>21400</v>
      </c>
      <c r="E8475" s="1" t="s">
        <v>65</v>
      </c>
      <c r="F8475" s="1" t="s">
        <v>39</v>
      </c>
      <c r="G8475" s="1" t="s">
        <v>321</v>
      </c>
    </row>
    <row r="8476" spans="1:7" x14ac:dyDescent="0.25">
      <c r="A8476" s="1">
        <v>33000372</v>
      </c>
      <c r="B8476" s="1" t="s">
        <v>21401</v>
      </c>
      <c r="C8476" s="1" t="s">
        <v>21402</v>
      </c>
      <c r="D8476" s="1" t="s">
        <v>21403</v>
      </c>
      <c r="E8476" s="1" t="s">
        <v>65</v>
      </c>
      <c r="F8476" s="1" t="s">
        <v>39</v>
      </c>
      <c r="G8476" s="1" t="s">
        <v>321</v>
      </c>
    </row>
    <row r="8477" spans="1:7" x14ac:dyDescent="0.25">
      <c r="A8477" s="1">
        <v>33000373</v>
      </c>
      <c r="B8477" s="1" t="s">
        <v>9655</v>
      </c>
      <c r="C8477" s="1" t="s">
        <v>21404</v>
      </c>
      <c r="D8477" s="1" t="s">
        <v>21405</v>
      </c>
      <c r="E8477" s="1" t="s">
        <v>65</v>
      </c>
      <c r="F8477" s="1" t="s">
        <v>39</v>
      </c>
      <c r="G8477" s="1" t="s">
        <v>321</v>
      </c>
    </row>
    <row r="8478" spans="1:7" x14ac:dyDescent="0.25">
      <c r="A8478" s="1">
        <v>33000376</v>
      </c>
      <c r="B8478" s="1" t="s">
        <v>21406</v>
      </c>
      <c r="C8478" s="1" t="s">
        <v>21407</v>
      </c>
      <c r="D8478" s="1" t="s">
        <v>21408</v>
      </c>
      <c r="E8478" s="1" t="s">
        <v>65</v>
      </c>
      <c r="F8478" s="1" t="s">
        <v>480</v>
      </c>
      <c r="G8478" s="1" t="s">
        <v>481</v>
      </c>
    </row>
    <row r="8479" spans="1:7" x14ac:dyDescent="0.25">
      <c r="A8479" s="1">
        <v>33000381</v>
      </c>
      <c r="B8479" s="1" t="s">
        <v>21409</v>
      </c>
      <c r="C8479" s="1" t="s">
        <v>21410</v>
      </c>
      <c r="D8479" s="1" t="s">
        <v>21411</v>
      </c>
      <c r="E8479" s="1" t="s">
        <v>65</v>
      </c>
      <c r="F8479" s="1" t="s">
        <v>39</v>
      </c>
      <c r="G8479" s="1" t="s">
        <v>321</v>
      </c>
    </row>
    <row r="8480" spans="1:7" x14ac:dyDescent="0.25">
      <c r="A8480" s="1">
        <v>33000382</v>
      </c>
      <c r="B8480" s="1" t="s">
        <v>21412</v>
      </c>
      <c r="C8480" s="1" t="s">
        <v>21413</v>
      </c>
      <c r="D8480" s="1" t="s">
        <v>21414</v>
      </c>
      <c r="E8480" s="1" t="s">
        <v>65</v>
      </c>
      <c r="F8480" s="1" t="s">
        <v>480</v>
      </c>
      <c r="G8480" s="1" t="s">
        <v>481</v>
      </c>
    </row>
    <row r="8481" spans="1:7" x14ac:dyDescent="0.25">
      <c r="A8481" s="1">
        <v>33000383</v>
      </c>
      <c r="B8481" s="1" t="s">
        <v>21415</v>
      </c>
      <c r="C8481" s="1" t="s">
        <v>21416</v>
      </c>
      <c r="D8481" s="1" t="s">
        <v>21417</v>
      </c>
      <c r="E8481" s="1" t="s">
        <v>65</v>
      </c>
      <c r="F8481" s="1" t="s">
        <v>39</v>
      </c>
      <c r="G8481" s="1" t="s">
        <v>321</v>
      </c>
    </row>
    <row r="8482" spans="1:7" x14ac:dyDescent="0.25">
      <c r="A8482" s="1">
        <v>33000384</v>
      </c>
      <c r="B8482" s="1" t="s">
        <v>21418</v>
      </c>
      <c r="C8482" s="1" t="s">
        <v>21419</v>
      </c>
      <c r="D8482" s="1" t="s">
        <v>21420</v>
      </c>
      <c r="E8482" s="1" t="s">
        <v>65</v>
      </c>
      <c r="F8482" s="1" t="s">
        <v>480</v>
      </c>
      <c r="G8482" s="1" t="s">
        <v>481</v>
      </c>
    </row>
    <row r="8483" spans="1:7" x14ac:dyDescent="0.25">
      <c r="A8483" s="1">
        <v>33000386</v>
      </c>
      <c r="B8483" s="1" t="s">
        <v>21421</v>
      </c>
      <c r="C8483" s="1" t="s">
        <v>21422</v>
      </c>
      <c r="D8483" s="1" t="s">
        <v>21423</v>
      </c>
      <c r="E8483" s="1" t="s">
        <v>65</v>
      </c>
      <c r="F8483" s="1" t="s">
        <v>39</v>
      </c>
      <c r="G8483" s="1" t="s">
        <v>321</v>
      </c>
    </row>
    <row r="8484" spans="1:7" x14ac:dyDescent="0.25">
      <c r="A8484" s="1">
        <v>33000387</v>
      </c>
      <c r="B8484" s="1" t="s">
        <v>21424</v>
      </c>
      <c r="C8484" s="1" t="s">
        <v>21425</v>
      </c>
      <c r="D8484" s="1" t="s">
        <v>21426</v>
      </c>
      <c r="E8484" s="1" t="s">
        <v>65</v>
      </c>
      <c r="F8484" s="1" t="s">
        <v>39</v>
      </c>
      <c r="G8484" s="1" t="s">
        <v>321</v>
      </c>
    </row>
    <row r="8485" spans="1:7" x14ac:dyDescent="0.25">
      <c r="A8485" s="1">
        <v>33000392</v>
      </c>
      <c r="B8485" s="1" t="s">
        <v>21427</v>
      </c>
      <c r="C8485" s="1" t="s">
        <v>21428</v>
      </c>
      <c r="D8485" s="1" t="s">
        <v>21429</v>
      </c>
      <c r="E8485" s="1" t="s">
        <v>65</v>
      </c>
      <c r="F8485" s="1" t="s">
        <v>39</v>
      </c>
      <c r="G8485" s="1" t="s">
        <v>321</v>
      </c>
    </row>
    <row r="8486" spans="1:7" x14ac:dyDescent="0.25">
      <c r="A8486" s="1">
        <v>33000395</v>
      </c>
      <c r="B8486" s="1" t="s">
        <v>21430</v>
      </c>
      <c r="C8486" s="1" t="s">
        <v>21431</v>
      </c>
      <c r="D8486" s="1" t="s">
        <v>21432</v>
      </c>
      <c r="E8486" s="1" t="s">
        <v>65</v>
      </c>
      <c r="F8486" s="1" t="s">
        <v>39</v>
      </c>
      <c r="G8486" s="1" t="s">
        <v>321</v>
      </c>
    </row>
    <row r="8487" spans="1:7" x14ac:dyDescent="0.25">
      <c r="A8487" s="1">
        <v>33000396</v>
      </c>
      <c r="B8487" s="1" t="s">
        <v>21433</v>
      </c>
      <c r="C8487" s="1" t="s">
        <v>21434</v>
      </c>
      <c r="D8487" s="1" t="s">
        <v>21435</v>
      </c>
      <c r="E8487" s="1" t="s">
        <v>65</v>
      </c>
      <c r="F8487" s="1" t="s">
        <v>39</v>
      </c>
      <c r="G8487" s="1" t="s">
        <v>321</v>
      </c>
    </row>
    <row r="8488" spans="1:7" x14ac:dyDescent="0.25">
      <c r="A8488" s="1">
        <v>33000397</v>
      </c>
      <c r="B8488" s="1" t="s">
        <v>21436</v>
      </c>
      <c r="C8488" s="1" t="s">
        <v>21437</v>
      </c>
      <c r="D8488" s="1" t="s">
        <v>21438</v>
      </c>
      <c r="E8488" s="1" t="s">
        <v>65</v>
      </c>
      <c r="F8488" s="1" t="s">
        <v>39</v>
      </c>
      <c r="G8488" s="1" t="s">
        <v>321</v>
      </c>
    </row>
    <row r="8489" spans="1:7" x14ac:dyDescent="0.25">
      <c r="A8489" s="1">
        <v>33000398</v>
      </c>
      <c r="B8489" s="1" t="s">
        <v>21439</v>
      </c>
      <c r="C8489" s="1" t="s">
        <v>21440</v>
      </c>
      <c r="D8489" s="1" t="s">
        <v>21441</v>
      </c>
      <c r="E8489" s="1" t="s">
        <v>65</v>
      </c>
      <c r="F8489" s="1" t="s">
        <v>39</v>
      </c>
      <c r="G8489" s="1" t="s">
        <v>321</v>
      </c>
    </row>
    <row r="8490" spans="1:7" x14ac:dyDescent="0.25">
      <c r="A8490" s="1">
        <v>33000400</v>
      </c>
      <c r="B8490" s="1" t="s">
        <v>21442</v>
      </c>
      <c r="C8490" s="1" t="s">
        <v>21443</v>
      </c>
      <c r="D8490" s="1" t="s">
        <v>21444</v>
      </c>
      <c r="E8490" s="1" t="s">
        <v>65</v>
      </c>
      <c r="F8490" s="1" t="s">
        <v>480</v>
      </c>
      <c r="G8490" s="1" t="s">
        <v>481</v>
      </c>
    </row>
    <row r="8491" spans="1:7" x14ac:dyDescent="0.25">
      <c r="A8491" s="1">
        <v>33000401</v>
      </c>
      <c r="B8491" s="1" t="s">
        <v>21445</v>
      </c>
      <c r="C8491" s="1" t="s">
        <v>21446</v>
      </c>
      <c r="D8491" s="1" t="s">
        <v>21447</v>
      </c>
      <c r="E8491" s="1" t="s">
        <v>65</v>
      </c>
      <c r="F8491" s="1" t="s">
        <v>39</v>
      </c>
      <c r="G8491" s="1" t="s">
        <v>321</v>
      </c>
    </row>
    <row r="8492" spans="1:7" x14ac:dyDescent="0.25">
      <c r="A8492" s="1">
        <v>33000404</v>
      </c>
      <c r="B8492" s="1" t="s">
        <v>21448</v>
      </c>
      <c r="C8492" s="1" t="s">
        <v>21449</v>
      </c>
      <c r="D8492" s="1" t="s">
        <v>21450</v>
      </c>
      <c r="E8492" s="1" t="s">
        <v>65</v>
      </c>
      <c r="F8492" s="1" t="s">
        <v>480</v>
      </c>
      <c r="G8492" s="1" t="s">
        <v>481</v>
      </c>
    </row>
    <row r="8493" spans="1:7" x14ac:dyDescent="0.25">
      <c r="A8493" s="1">
        <v>33000405</v>
      </c>
      <c r="B8493" s="1" t="s">
        <v>21451</v>
      </c>
      <c r="C8493" s="1" t="s">
        <v>21452</v>
      </c>
      <c r="D8493" s="1" t="s">
        <v>21453</v>
      </c>
      <c r="E8493" s="1" t="s">
        <v>66</v>
      </c>
      <c r="F8493" s="1" t="s">
        <v>480</v>
      </c>
      <c r="G8493" s="1" t="s">
        <v>481</v>
      </c>
    </row>
    <row r="8494" spans="1:7" x14ac:dyDescent="0.25">
      <c r="A8494" s="1">
        <v>33000406</v>
      </c>
      <c r="B8494" s="1" t="s">
        <v>21454</v>
      </c>
      <c r="C8494" s="1" t="s">
        <v>21455</v>
      </c>
      <c r="D8494" s="1" t="s">
        <v>21456</v>
      </c>
      <c r="E8494" s="1" t="s">
        <v>66</v>
      </c>
      <c r="F8494" s="1" t="s">
        <v>1984</v>
      </c>
      <c r="G8494" s="1" t="s">
        <v>1985</v>
      </c>
    </row>
    <row r="8495" spans="1:7" x14ac:dyDescent="0.25">
      <c r="A8495" s="1">
        <v>33000407</v>
      </c>
      <c r="B8495" s="1" t="s">
        <v>21457</v>
      </c>
      <c r="C8495" s="1" t="s">
        <v>21458</v>
      </c>
      <c r="D8495" s="1" t="s">
        <v>21459</v>
      </c>
      <c r="E8495" s="1" t="s">
        <v>66</v>
      </c>
      <c r="F8495" s="1" t="s">
        <v>1984</v>
      </c>
      <c r="G8495" s="1" t="s">
        <v>1985</v>
      </c>
    </row>
    <row r="8496" spans="1:7" x14ac:dyDescent="0.25">
      <c r="A8496" s="1">
        <v>33000408</v>
      </c>
      <c r="B8496" s="1" t="s">
        <v>21460</v>
      </c>
      <c r="C8496" s="1" t="s">
        <v>21461</v>
      </c>
      <c r="D8496" s="1" t="s">
        <v>21462</v>
      </c>
      <c r="E8496" s="1" t="s">
        <v>66</v>
      </c>
      <c r="F8496" s="1" t="s">
        <v>39</v>
      </c>
      <c r="G8496" s="1" t="s">
        <v>321</v>
      </c>
    </row>
    <row r="8497" spans="1:7" x14ac:dyDescent="0.25">
      <c r="A8497" s="1">
        <v>33000409</v>
      </c>
      <c r="B8497" s="1" t="s">
        <v>21463</v>
      </c>
      <c r="C8497" s="1" t="s">
        <v>21464</v>
      </c>
      <c r="D8497" s="1" t="s">
        <v>21465</v>
      </c>
      <c r="E8497" s="1" t="s">
        <v>66</v>
      </c>
      <c r="F8497" s="1" t="s">
        <v>39</v>
      </c>
      <c r="G8497" s="1" t="s">
        <v>321</v>
      </c>
    </row>
    <row r="8498" spans="1:7" x14ac:dyDescent="0.25">
      <c r="A8498" s="1">
        <v>33000410</v>
      </c>
      <c r="B8498" s="1" t="s">
        <v>21466</v>
      </c>
      <c r="C8498" s="1" t="s">
        <v>21467</v>
      </c>
      <c r="D8498" s="1" t="s">
        <v>21468</v>
      </c>
      <c r="E8498" s="1" t="s">
        <v>65</v>
      </c>
      <c r="F8498" s="1" t="s">
        <v>1984</v>
      </c>
      <c r="G8498" s="1" t="s">
        <v>1985</v>
      </c>
    </row>
    <row r="8499" spans="1:7" x14ac:dyDescent="0.25">
      <c r="A8499" s="1">
        <v>33000414</v>
      </c>
      <c r="B8499" s="1" t="s">
        <v>21469</v>
      </c>
      <c r="C8499" s="1" t="s">
        <v>21470</v>
      </c>
      <c r="D8499" s="1" t="s">
        <v>21471</v>
      </c>
      <c r="E8499" s="1" t="s">
        <v>65</v>
      </c>
      <c r="F8499" s="1" t="s">
        <v>480</v>
      </c>
      <c r="G8499" s="1" t="s">
        <v>481</v>
      </c>
    </row>
    <row r="8500" spans="1:7" x14ac:dyDescent="0.25">
      <c r="A8500" s="1">
        <v>33000415</v>
      </c>
      <c r="B8500" s="1" t="s">
        <v>21472</v>
      </c>
      <c r="C8500" s="1" t="s">
        <v>21473</v>
      </c>
      <c r="D8500" s="1" t="s">
        <v>21474</v>
      </c>
      <c r="E8500" s="1" t="s">
        <v>65</v>
      </c>
      <c r="F8500" s="1" t="s">
        <v>1984</v>
      </c>
      <c r="G8500" s="1" t="s">
        <v>1985</v>
      </c>
    </row>
    <row r="8501" spans="1:7" x14ac:dyDescent="0.25">
      <c r="A8501" s="1">
        <v>33000416</v>
      </c>
      <c r="B8501" s="1" t="s">
        <v>21475</v>
      </c>
      <c r="C8501" s="1" t="s">
        <v>21476</v>
      </c>
      <c r="D8501" s="1" t="s">
        <v>21477</v>
      </c>
      <c r="E8501" s="1" t="s">
        <v>65</v>
      </c>
      <c r="F8501" s="1" t="s">
        <v>1984</v>
      </c>
      <c r="G8501" s="1" t="s">
        <v>1985</v>
      </c>
    </row>
    <row r="8502" spans="1:7" x14ac:dyDescent="0.25">
      <c r="A8502" s="1">
        <v>33000418</v>
      </c>
      <c r="B8502" s="1" t="s">
        <v>21478</v>
      </c>
      <c r="C8502" s="1" t="s">
        <v>21479</v>
      </c>
      <c r="D8502" s="1" t="s">
        <v>21480</v>
      </c>
      <c r="E8502" s="1" t="s">
        <v>65</v>
      </c>
      <c r="F8502" s="1" t="s">
        <v>480</v>
      </c>
      <c r="G8502" s="1" t="s">
        <v>481</v>
      </c>
    </row>
    <row r="8503" spans="1:7" x14ac:dyDescent="0.25">
      <c r="A8503" s="1">
        <v>33000423</v>
      </c>
      <c r="B8503" s="1" t="s">
        <v>21481</v>
      </c>
      <c r="C8503" s="1" t="s">
        <v>21482</v>
      </c>
      <c r="D8503" s="1" t="s">
        <v>21483</v>
      </c>
      <c r="E8503" s="1" t="s">
        <v>66</v>
      </c>
      <c r="F8503" s="1" t="s">
        <v>480</v>
      </c>
      <c r="G8503" s="1" t="s">
        <v>481</v>
      </c>
    </row>
    <row r="8504" spans="1:7" x14ac:dyDescent="0.25">
      <c r="A8504" s="1">
        <v>33000424</v>
      </c>
      <c r="B8504" s="1" t="s">
        <v>21484</v>
      </c>
      <c r="C8504" s="1" t="s">
        <v>21485</v>
      </c>
      <c r="D8504" s="1" t="s">
        <v>21486</v>
      </c>
      <c r="E8504" s="1" t="s">
        <v>65</v>
      </c>
      <c r="F8504" s="1" t="s">
        <v>480</v>
      </c>
      <c r="G8504" s="1" t="s">
        <v>481</v>
      </c>
    </row>
    <row r="8505" spans="1:7" x14ac:dyDescent="0.25">
      <c r="A8505" s="1">
        <v>33000425</v>
      </c>
      <c r="B8505" s="1" t="s">
        <v>21487</v>
      </c>
      <c r="C8505" s="1" t="s">
        <v>21488</v>
      </c>
      <c r="D8505" s="1" t="s">
        <v>21489</v>
      </c>
      <c r="E8505" s="1" t="s">
        <v>65</v>
      </c>
      <c r="F8505" s="1" t="s">
        <v>480</v>
      </c>
      <c r="G8505" s="1" t="s">
        <v>481</v>
      </c>
    </row>
    <row r="8506" spans="1:7" x14ac:dyDescent="0.25">
      <c r="A8506" s="1">
        <v>33000427</v>
      </c>
      <c r="B8506" s="1" t="s">
        <v>21490</v>
      </c>
      <c r="C8506" s="1" t="s">
        <v>21491</v>
      </c>
      <c r="D8506" s="1" t="s">
        <v>21492</v>
      </c>
      <c r="E8506" s="1" t="s">
        <v>65</v>
      </c>
      <c r="F8506" s="1" t="s">
        <v>1984</v>
      </c>
      <c r="G8506" s="1" t="s">
        <v>1985</v>
      </c>
    </row>
    <row r="8507" spans="1:7" x14ac:dyDescent="0.25">
      <c r="A8507" s="1">
        <v>33000430</v>
      </c>
      <c r="B8507" s="1" t="s">
        <v>21493</v>
      </c>
      <c r="C8507" s="1" t="s">
        <v>21494</v>
      </c>
      <c r="D8507" s="1" t="s">
        <v>21495</v>
      </c>
      <c r="E8507" s="1" t="s">
        <v>65</v>
      </c>
      <c r="F8507" s="1" t="s">
        <v>1984</v>
      </c>
      <c r="G8507" s="1" t="s">
        <v>1985</v>
      </c>
    </row>
    <row r="8508" spans="1:7" x14ac:dyDescent="0.25">
      <c r="A8508" s="1">
        <v>33000431</v>
      </c>
      <c r="B8508" s="1" t="s">
        <v>7082</v>
      </c>
      <c r="C8508" s="1" t="s">
        <v>7083</v>
      </c>
      <c r="D8508" s="1" t="s">
        <v>7084</v>
      </c>
      <c r="E8508" s="1" t="s">
        <v>65</v>
      </c>
      <c r="F8508" s="1" t="s">
        <v>480</v>
      </c>
      <c r="G8508" s="1" t="s">
        <v>481</v>
      </c>
    </row>
    <row r="8509" spans="1:7" x14ac:dyDescent="0.25">
      <c r="A8509" s="1">
        <v>33000432</v>
      </c>
      <c r="B8509" s="1" t="s">
        <v>21496</v>
      </c>
      <c r="C8509" s="1" t="s">
        <v>21497</v>
      </c>
      <c r="D8509" s="1" t="s">
        <v>21498</v>
      </c>
      <c r="E8509" s="1" t="s">
        <v>65</v>
      </c>
      <c r="F8509" s="1" t="s">
        <v>480</v>
      </c>
      <c r="G8509" s="1" t="s">
        <v>481</v>
      </c>
    </row>
    <row r="8510" spans="1:7" x14ac:dyDescent="0.25">
      <c r="A8510" s="1">
        <v>33000433</v>
      </c>
      <c r="B8510" s="1" t="s">
        <v>21499</v>
      </c>
      <c r="C8510" s="1" t="s">
        <v>21500</v>
      </c>
      <c r="D8510" s="1" t="s">
        <v>21501</v>
      </c>
      <c r="E8510" s="1" t="s">
        <v>65</v>
      </c>
      <c r="F8510" s="1" t="s">
        <v>480</v>
      </c>
      <c r="G8510" s="1" t="s">
        <v>481</v>
      </c>
    </row>
    <row r="8511" spans="1:7" x14ac:dyDescent="0.25">
      <c r="A8511" s="1">
        <v>33000435</v>
      </c>
      <c r="B8511" s="1" t="s">
        <v>18</v>
      </c>
      <c r="C8511" s="1" t="s">
        <v>21502</v>
      </c>
      <c r="D8511" s="1" t="s">
        <v>21503</v>
      </c>
      <c r="E8511" s="1" t="s">
        <v>66</v>
      </c>
      <c r="F8511" s="1" t="s">
        <v>39</v>
      </c>
      <c r="G8511" s="1" t="s">
        <v>321</v>
      </c>
    </row>
    <row r="8512" spans="1:7" x14ac:dyDescent="0.25">
      <c r="A8512" s="1">
        <v>33000436</v>
      </c>
      <c r="B8512" s="1" t="s">
        <v>21504</v>
      </c>
      <c r="C8512" s="1" t="s">
        <v>21505</v>
      </c>
      <c r="D8512" s="1" t="s">
        <v>21506</v>
      </c>
      <c r="E8512" s="1" t="s">
        <v>65</v>
      </c>
      <c r="F8512" s="1" t="s">
        <v>39</v>
      </c>
      <c r="G8512" s="1" t="s">
        <v>321</v>
      </c>
    </row>
    <row r="8513" spans="1:7" x14ac:dyDescent="0.25">
      <c r="A8513" s="1">
        <v>33000437</v>
      </c>
      <c r="B8513" s="1" t="s">
        <v>21507</v>
      </c>
      <c r="C8513" s="1" t="s">
        <v>21508</v>
      </c>
      <c r="D8513" s="1" t="s">
        <v>21509</v>
      </c>
      <c r="E8513" s="1" t="s">
        <v>66</v>
      </c>
      <c r="F8513" s="1" t="s">
        <v>1984</v>
      </c>
      <c r="G8513" s="1" t="s">
        <v>1985</v>
      </c>
    </row>
    <row r="8514" spans="1:7" x14ac:dyDescent="0.25">
      <c r="A8514" s="1">
        <v>33000438</v>
      </c>
      <c r="B8514" s="1" t="s">
        <v>21510</v>
      </c>
      <c r="C8514" s="1" t="s">
        <v>21511</v>
      </c>
      <c r="D8514" s="1" t="s">
        <v>21512</v>
      </c>
      <c r="E8514" s="1" t="s">
        <v>66</v>
      </c>
      <c r="F8514" s="1" t="s">
        <v>480</v>
      </c>
      <c r="G8514" s="1" t="s">
        <v>481</v>
      </c>
    </row>
    <row r="8515" spans="1:7" x14ac:dyDescent="0.25">
      <c r="A8515" s="1">
        <v>33000440</v>
      </c>
      <c r="B8515" s="1" t="s">
        <v>21513</v>
      </c>
      <c r="C8515" s="1" t="s">
        <v>21514</v>
      </c>
      <c r="D8515" s="1" t="s">
        <v>21515</v>
      </c>
      <c r="E8515" s="1" t="s">
        <v>65</v>
      </c>
      <c r="F8515" s="1" t="s">
        <v>480</v>
      </c>
      <c r="G8515" s="1" t="s">
        <v>481</v>
      </c>
    </row>
    <row r="8516" spans="1:7" x14ac:dyDescent="0.25">
      <c r="A8516" s="1">
        <v>33000441</v>
      </c>
      <c r="B8516" s="1" t="s">
        <v>21516</v>
      </c>
      <c r="C8516" s="1" t="s">
        <v>21517</v>
      </c>
      <c r="D8516" s="1" t="s">
        <v>21518</v>
      </c>
      <c r="E8516" s="1" t="s">
        <v>65</v>
      </c>
      <c r="F8516" s="1" t="s">
        <v>480</v>
      </c>
      <c r="G8516" s="1" t="s">
        <v>481</v>
      </c>
    </row>
    <row r="8517" spans="1:7" x14ac:dyDescent="0.25">
      <c r="A8517" s="1">
        <v>33000443</v>
      </c>
      <c r="B8517" s="1" t="s">
        <v>21519</v>
      </c>
      <c r="C8517" s="1" t="s">
        <v>21520</v>
      </c>
      <c r="D8517" s="1" t="s">
        <v>21521</v>
      </c>
      <c r="E8517" s="1" t="s">
        <v>65</v>
      </c>
      <c r="F8517" s="1" t="s">
        <v>480</v>
      </c>
      <c r="G8517" s="1" t="s">
        <v>481</v>
      </c>
    </row>
    <row r="8518" spans="1:7" x14ac:dyDescent="0.25">
      <c r="A8518" s="1">
        <v>33000446</v>
      </c>
      <c r="B8518" s="1" t="s">
        <v>21522</v>
      </c>
      <c r="C8518" s="1" t="s">
        <v>21523</v>
      </c>
      <c r="D8518" s="1" t="s">
        <v>21524</v>
      </c>
      <c r="E8518" s="1" t="s">
        <v>66</v>
      </c>
      <c r="F8518" s="1" t="s">
        <v>1984</v>
      </c>
      <c r="G8518" s="1" t="s">
        <v>1985</v>
      </c>
    </row>
    <row r="8519" spans="1:7" x14ac:dyDescent="0.25">
      <c r="A8519" s="1">
        <v>33000448</v>
      </c>
      <c r="B8519" s="1" t="s">
        <v>21525</v>
      </c>
      <c r="C8519" s="1" t="s">
        <v>21526</v>
      </c>
      <c r="D8519" s="1" t="s">
        <v>21527</v>
      </c>
      <c r="E8519" s="1" t="s">
        <v>65</v>
      </c>
      <c r="F8519" s="1" t="s">
        <v>480</v>
      </c>
      <c r="G8519" s="1" t="s">
        <v>481</v>
      </c>
    </row>
    <row r="8520" spans="1:7" x14ac:dyDescent="0.25">
      <c r="A8520" s="1">
        <v>33000451</v>
      </c>
      <c r="B8520" s="1" t="s">
        <v>21528</v>
      </c>
      <c r="C8520" s="1" t="s">
        <v>21529</v>
      </c>
      <c r="D8520" s="1" t="s">
        <v>21530</v>
      </c>
      <c r="E8520" s="1" t="s">
        <v>65</v>
      </c>
      <c r="F8520" s="1" t="s">
        <v>39</v>
      </c>
      <c r="G8520" s="1" t="s">
        <v>321</v>
      </c>
    </row>
    <row r="8521" spans="1:7" x14ac:dyDescent="0.25">
      <c r="A8521" s="1">
        <v>33000452</v>
      </c>
      <c r="B8521" s="1" t="s">
        <v>21531</v>
      </c>
      <c r="C8521" s="1" t="s">
        <v>21532</v>
      </c>
      <c r="D8521" s="1" t="s">
        <v>21533</v>
      </c>
      <c r="E8521" s="1" t="s">
        <v>65</v>
      </c>
      <c r="F8521" s="1" t="s">
        <v>1984</v>
      </c>
      <c r="G8521" s="1" t="s">
        <v>1985</v>
      </c>
    </row>
    <row r="8522" spans="1:7" x14ac:dyDescent="0.25">
      <c r="A8522" s="1">
        <v>33000457</v>
      </c>
      <c r="B8522" s="1" t="s">
        <v>21534</v>
      </c>
      <c r="C8522" s="1" t="s">
        <v>21535</v>
      </c>
      <c r="D8522" s="1" t="s">
        <v>21536</v>
      </c>
      <c r="E8522" s="1" t="s">
        <v>66</v>
      </c>
      <c r="F8522" s="1" t="s">
        <v>480</v>
      </c>
      <c r="G8522" s="1" t="s">
        <v>481</v>
      </c>
    </row>
    <row r="8523" spans="1:7" x14ac:dyDescent="0.25">
      <c r="A8523" s="1">
        <v>33000458</v>
      </c>
      <c r="B8523" s="1" t="s">
        <v>21537</v>
      </c>
      <c r="C8523" s="1" t="s">
        <v>21538</v>
      </c>
      <c r="D8523" s="1" t="s">
        <v>21539</v>
      </c>
      <c r="E8523" s="1" t="s">
        <v>65</v>
      </c>
      <c r="F8523" s="1" t="s">
        <v>39</v>
      </c>
      <c r="G8523" s="1" t="s">
        <v>321</v>
      </c>
    </row>
    <row r="8524" spans="1:7" x14ac:dyDescent="0.25">
      <c r="A8524" s="1">
        <v>33000461</v>
      </c>
      <c r="B8524" s="1" t="s">
        <v>21540</v>
      </c>
      <c r="C8524" s="1" t="s">
        <v>21541</v>
      </c>
      <c r="D8524" s="1" t="s">
        <v>21542</v>
      </c>
      <c r="E8524" s="1" t="s">
        <v>65</v>
      </c>
      <c r="F8524" s="1" t="s">
        <v>1984</v>
      </c>
      <c r="G8524" s="1" t="s">
        <v>1985</v>
      </c>
    </row>
    <row r="8525" spans="1:7" x14ac:dyDescent="0.25">
      <c r="A8525" s="1">
        <v>33000462</v>
      </c>
      <c r="B8525" s="1" t="s">
        <v>21543</v>
      </c>
      <c r="C8525" s="1" t="s">
        <v>21544</v>
      </c>
      <c r="D8525" s="1" t="s">
        <v>21545</v>
      </c>
      <c r="E8525" s="1" t="s">
        <v>65</v>
      </c>
      <c r="F8525" s="1" t="s">
        <v>1984</v>
      </c>
      <c r="G8525" s="1" t="s">
        <v>1985</v>
      </c>
    </row>
    <row r="8526" spans="1:7" x14ac:dyDescent="0.25">
      <c r="A8526" s="1">
        <v>33000463</v>
      </c>
      <c r="B8526" s="1" t="s">
        <v>21546</v>
      </c>
      <c r="C8526" s="1" t="s">
        <v>21547</v>
      </c>
      <c r="D8526" s="1" t="s">
        <v>21548</v>
      </c>
      <c r="E8526" s="1" t="s">
        <v>65</v>
      </c>
      <c r="F8526" s="1" t="s">
        <v>39</v>
      </c>
      <c r="G8526" s="1" t="s">
        <v>321</v>
      </c>
    </row>
    <row r="8527" spans="1:7" x14ac:dyDescent="0.25">
      <c r="A8527" s="1">
        <v>33000468</v>
      </c>
      <c r="B8527" s="1" t="s">
        <v>21549</v>
      </c>
      <c r="C8527" s="1" t="s">
        <v>21550</v>
      </c>
      <c r="D8527" s="1" t="s">
        <v>21551</v>
      </c>
      <c r="E8527" s="1" t="s">
        <v>65</v>
      </c>
      <c r="F8527" s="1" t="s">
        <v>480</v>
      </c>
      <c r="G8527" s="1" t="s">
        <v>481</v>
      </c>
    </row>
    <row r="8528" spans="1:7" x14ac:dyDescent="0.25">
      <c r="A8528" s="1">
        <v>33000470</v>
      </c>
      <c r="B8528" s="1" t="s">
        <v>21552</v>
      </c>
      <c r="C8528" s="1" t="s">
        <v>21553</v>
      </c>
      <c r="D8528" s="1" t="s">
        <v>21554</v>
      </c>
      <c r="E8528" s="1" t="s">
        <v>65</v>
      </c>
      <c r="F8528" s="1" t="s">
        <v>39</v>
      </c>
      <c r="G8528" s="1" t="s">
        <v>321</v>
      </c>
    </row>
    <row r="8529" spans="1:7" x14ac:dyDescent="0.25">
      <c r="A8529" s="1">
        <v>33000475</v>
      </c>
      <c r="B8529" s="1" t="s">
        <v>21555</v>
      </c>
      <c r="C8529" s="1" t="s">
        <v>21556</v>
      </c>
      <c r="D8529" s="1" t="s">
        <v>21557</v>
      </c>
      <c r="E8529" s="1" t="s">
        <v>65</v>
      </c>
      <c r="F8529" s="1" t="s">
        <v>480</v>
      </c>
      <c r="G8529" s="1" t="s">
        <v>481</v>
      </c>
    </row>
    <row r="8530" spans="1:7" x14ac:dyDescent="0.25">
      <c r="A8530" s="1">
        <v>33000476</v>
      </c>
      <c r="B8530" s="1" t="s">
        <v>21558</v>
      </c>
      <c r="C8530" s="1" t="s">
        <v>21559</v>
      </c>
      <c r="D8530" s="1" t="s">
        <v>21560</v>
      </c>
      <c r="E8530" s="1" t="s">
        <v>65</v>
      </c>
      <c r="F8530" s="1" t="s">
        <v>1984</v>
      </c>
      <c r="G8530" s="1" t="s">
        <v>1985</v>
      </c>
    </row>
    <row r="8531" spans="1:7" x14ac:dyDescent="0.25">
      <c r="A8531" s="1">
        <v>33000477</v>
      </c>
      <c r="B8531" s="1" t="s">
        <v>21561</v>
      </c>
      <c r="C8531" s="1" t="s">
        <v>21562</v>
      </c>
      <c r="D8531" s="1" t="s">
        <v>21563</v>
      </c>
      <c r="E8531" s="1" t="s">
        <v>65</v>
      </c>
      <c r="F8531" s="1" t="s">
        <v>1984</v>
      </c>
      <c r="G8531" s="1" t="s">
        <v>1985</v>
      </c>
    </row>
    <row r="8532" spans="1:7" x14ac:dyDescent="0.25">
      <c r="A8532" s="1">
        <v>33000478</v>
      </c>
      <c r="B8532" s="1" t="s">
        <v>21564</v>
      </c>
      <c r="C8532" s="1" t="s">
        <v>21565</v>
      </c>
      <c r="D8532" s="1" t="s">
        <v>21566</v>
      </c>
      <c r="E8532" s="1" t="s">
        <v>65</v>
      </c>
      <c r="F8532" s="1" t="s">
        <v>1984</v>
      </c>
      <c r="G8532" s="1" t="s">
        <v>1985</v>
      </c>
    </row>
    <row r="8533" spans="1:7" x14ac:dyDescent="0.25">
      <c r="A8533" s="1">
        <v>33000479</v>
      </c>
      <c r="B8533" s="1" t="s">
        <v>21567</v>
      </c>
      <c r="C8533" s="1" t="s">
        <v>21568</v>
      </c>
      <c r="D8533" s="1" t="s">
        <v>21569</v>
      </c>
      <c r="E8533" s="1" t="s">
        <v>65</v>
      </c>
      <c r="F8533" s="1" t="s">
        <v>1984</v>
      </c>
      <c r="G8533" s="1" t="s">
        <v>1985</v>
      </c>
    </row>
    <row r="8534" spans="1:7" x14ac:dyDescent="0.25">
      <c r="A8534" s="1">
        <v>33000483</v>
      </c>
      <c r="B8534" s="1" t="s">
        <v>21570</v>
      </c>
      <c r="C8534" s="1" t="s">
        <v>21571</v>
      </c>
      <c r="D8534" s="1" t="s">
        <v>21572</v>
      </c>
      <c r="E8534" s="1" t="s">
        <v>65</v>
      </c>
      <c r="F8534" s="1" t="s">
        <v>480</v>
      </c>
      <c r="G8534" s="1" t="s">
        <v>481</v>
      </c>
    </row>
    <row r="8535" spans="1:7" x14ac:dyDescent="0.25">
      <c r="A8535" s="1">
        <v>33000484</v>
      </c>
      <c r="B8535" s="1" t="s">
        <v>21573</v>
      </c>
      <c r="C8535" s="1" t="s">
        <v>21574</v>
      </c>
      <c r="D8535" s="1" t="s">
        <v>21575</v>
      </c>
      <c r="E8535" s="1" t="s">
        <v>65</v>
      </c>
      <c r="F8535" s="1" t="s">
        <v>480</v>
      </c>
      <c r="G8535" s="1" t="s">
        <v>481</v>
      </c>
    </row>
    <row r="8536" spans="1:7" x14ac:dyDescent="0.25">
      <c r="A8536" s="1">
        <v>33000485</v>
      </c>
      <c r="B8536" s="1" t="s">
        <v>21576</v>
      </c>
      <c r="C8536" s="1" t="s">
        <v>21577</v>
      </c>
      <c r="D8536" s="1" t="s">
        <v>21578</v>
      </c>
      <c r="E8536" s="1" t="s">
        <v>65</v>
      </c>
      <c r="F8536" s="1" t="s">
        <v>480</v>
      </c>
      <c r="G8536" s="1" t="s">
        <v>481</v>
      </c>
    </row>
    <row r="8537" spans="1:7" x14ac:dyDescent="0.25">
      <c r="A8537" s="1">
        <v>33000490</v>
      </c>
      <c r="B8537" s="1" t="s">
        <v>21579</v>
      </c>
      <c r="C8537" s="1" t="s">
        <v>21580</v>
      </c>
      <c r="D8537" s="1" t="s">
        <v>21581</v>
      </c>
      <c r="E8537" s="1" t="s">
        <v>65</v>
      </c>
      <c r="F8537" s="1" t="s">
        <v>480</v>
      </c>
      <c r="G8537" s="1" t="s">
        <v>481</v>
      </c>
    </row>
    <row r="8538" spans="1:7" x14ac:dyDescent="0.25">
      <c r="A8538" s="1">
        <v>33000491</v>
      </c>
      <c r="B8538" s="1" t="s">
        <v>21582</v>
      </c>
      <c r="C8538" s="1" t="s">
        <v>21583</v>
      </c>
      <c r="D8538" s="1" t="s">
        <v>21584</v>
      </c>
      <c r="E8538" s="1" t="s">
        <v>65</v>
      </c>
      <c r="F8538" s="1" t="s">
        <v>39</v>
      </c>
      <c r="G8538" s="1" t="s">
        <v>321</v>
      </c>
    </row>
    <row r="8539" spans="1:7" x14ac:dyDescent="0.25">
      <c r="A8539" s="1">
        <v>33000493</v>
      </c>
      <c r="B8539" s="1" t="s">
        <v>21585</v>
      </c>
      <c r="C8539" s="1" t="s">
        <v>21586</v>
      </c>
      <c r="D8539" s="1" t="s">
        <v>21587</v>
      </c>
      <c r="E8539" s="1" t="s">
        <v>65</v>
      </c>
      <c r="F8539" s="1" t="s">
        <v>480</v>
      </c>
      <c r="G8539" s="1" t="s">
        <v>481</v>
      </c>
    </row>
    <row r="8540" spans="1:7" x14ac:dyDescent="0.25">
      <c r="A8540" s="1">
        <v>33000499</v>
      </c>
      <c r="B8540" s="1" t="s">
        <v>21588</v>
      </c>
      <c r="C8540" s="1" t="s">
        <v>21589</v>
      </c>
      <c r="D8540" s="1" t="s">
        <v>21590</v>
      </c>
      <c r="E8540" s="1" t="s">
        <v>65</v>
      </c>
      <c r="F8540" s="1" t="s">
        <v>480</v>
      </c>
      <c r="G8540" s="1" t="s">
        <v>481</v>
      </c>
    </row>
    <row r="8541" spans="1:7" x14ac:dyDescent="0.25">
      <c r="A8541" s="1">
        <v>33000502</v>
      </c>
      <c r="B8541" s="1" t="s">
        <v>21591</v>
      </c>
      <c r="C8541" s="1" t="s">
        <v>21592</v>
      </c>
      <c r="D8541" s="1" t="s">
        <v>21593</v>
      </c>
      <c r="E8541" s="1" t="s">
        <v>65</v>
      </c>
      <c r="F8541" s="1" t="s">
        <v>480</v>
      </c>
      <c r="G8541" s="1" t="s">
        <v>481</v>
      </c>
    </row>
    <row r="8542" spans="1:7" x14ac:dyDescent="0.25">
      <c r="A8542" s="1">
        <v>33000505</v>
      </c>
      <c r="B8542" s="1" t="s">
        <v>21594</v>
      </c>
      <c r="C8542" s="1" t="s">
        <v>21595</v>
      </c>
      <c r="D8542" s="1" t="s">
        <v>21596</v>
      </c>
      <c r="E8542" s="1" t="s">
        <v>65</v>
      </c>
      <c r="F8542" s="1" t="s">
        <v>480</v>
      </c>
      <c r="G8542" s="1" t="s">
        <v>481</v>
      </c>
    </row>
    <row r="8543" spans="1:7" x14ac:dyDescent="0.25">
      <c r="A8543" s="1">
        <v>33000511</v>
      </c>
      <c r="B8543" s="1" t="s">
        <v>21597</v>
      </c>
      <c r="C8543" s="1" t="s">
        <v>21598</v>
      </c>
      <c r="D8543" s="1" t="s">
        <v>21599</v>
      </c>
      <c r="E8543" s="1" t="s">
        <v>65</v>
      </c>
      <c r="F8543" s="1" t="s">
        <v>39</v>
      </c>
      <c r="G8543" s="1" t="s">
        <v>321</v>
      </c>
    </row>
    <row r="8544" spans="1:7" x14ac:dyDescent="0.25">
      <c r="A8544" s="1">
        <v>33000512</v>
      </c>
      <c r="B8544" s="1" t="s">
        <v>21600</v>
      </c>
      <c r="C8544" s="1" t="s">
        <v>21601</v>
      </c>
      <c r="D8544" s="1" t="s">
        <v>21602</v>
      </c>
      <c r="E8544" s="1" t="s">
        <v>65</v>
      </c>
      <c r="F8544" s="1" t="s">
        <v>39</v>
      </c>
      <c r="G8544" s="1" t="s">
        <v>321</v>
      </c>
    </row>
    <row r="8545" spans="1:7" x14ac:dyDescent="0.25">
      <c r="A8545" s="1">
        <v>33000513</v>
      </c>
      <c r="B8545" s="1" t="s">
        <v>21603</v>
      </c>
      <c r="C8545" s="1" t="s">
        <v>21604</v>
      </c>
      <c r="D8545" s="1" t="s">
        <v>21605</v>
      </c>
      <c r="E8545" s="1" t="s">
        <v>65</v>
      </c>
      <c r="F8545" s="1" t="s">
        <v>39</v>
      </c>
      <c r="G8545" s="1" t="s">
        <v>321</v>
      </c>
    </row>
    <row r="8546" spans="1:7" x14ac:dyDescent="0.25">
      <c r="A8546" s="1">
        <v>33000514</v>
      </c>
      <c r="B8546" s="1" t="s">
        <v>21606</v>
      </c>
      <c r="C8546" s="1" t="s">
        <v>21607</v>
      </c>
      <c r="D8546" s="1" t="s">
        <v>21608</v>
      </c>
      <c r="E8546" s="1" t="s">
        <v>65</v>
      </c>
      <c r="F8546" s="1" t="s">
        <v>39</v>
      </c>
      <c r="G8546" s="1" t="s">
        <v>321</v>
      </c>
    </row>
    <row r="8547" spans="1:7" x14ac:dyDescent="0.25">
      <c r="A8547" s="1">
        <v>33000515</v>
      </c>
      <c r="B8547" s="1" t="s">
        <v>21609</v>
      </c>
      <c r="C8547" s="1" t="s">
        <v>21610</v>
      </c>
      <c r="D8547" s="1" t="s">
        <v>21611</v>
      </c>
      <c r="E8547" s="1" t="s">
        <v>65</v>
      </c>
      <c r="F8547" s="1" t="s">
        <v>39</v>
      </c>
      <c r="G8547" s="1" t="s">
        <v>321</v>
      </c>
    </row>
    <row r="8548" spans="1:7" x14ac:dyDescent="0.25">
      <c r="A8548" s="1">
        <v>33000516</v>
      </c>
      <c r="B8548" s="1" t="s">
        <v>21612</v>
      </c>
      <c r="C8548" s="1" t="s">
        <v>21613</v>
      </c>
      <c r="D8548" s="1" t="s">
        <v>21614</v>
      </c>
      <c r="E8548" s="1" t="s">
        <v>65</v>
      </c>
      <c r="F8548" s="1" t="s">
        <v>39</v>
      </c>
      <c r="G8548" s="1" t="s">
        <v>321</v>
      </c>
    </row>
    <row r="8549" spans="1:7" x14ac:dyDescent="0.25">
      <c r="A8549" s="1">
        <v>33000517</v>
      </c>
      <c r="B8549" s="1" t="s">
        <v>21615</v>
      </c>
      <c r="C8549" s="1" t="s">
        <v>21616</v>
      </c>
      <c r="D8549" s="1" t="s">
        <v>21617</v>
      </c>
      <c r="E8549" s="1" t="s">
        <v>65</v>
      </c>
      <c r="F8549" s="1" t="s">
        <v>39</v>
      </c>
      <c r="G8549" s="1" t="s">
        <v>321</v>
      </c>
    </row>
    <row r="8550" spans="1:7" x14ac:dyDescent="0.25">
      <c r="A8550" s="1">
        <v>33000518</v>
      </c>
      <c r="B8550" s="1" t="s">
        <v>21618</v>
      </c>
      <c r="C8550" s="1" t="s">
        <v>21619</v>
      </c>
      <c r="D8550" s="1" t="s">
        <v>21620</v>
      </c>
      <c r="E8550" s="1" t="s">
        <v>65</v>
      </c>
      <c r="F8550" s="1" t="s">
        <v>39</v>
      </c>
      <c r="G8550" s="1" t="s">
        <v>321</v>
      </c>
    </row>
    <row r="8551" spans="1:7" x14ac:dyDescent="0.25">
      <c r="A8551" s="1">
        <v>33000520</v>
      </c>
      <c r="B8551" s="1" t="s">
        <v>21621</v>
      </c>
      <c r="C8551" s="1" t="s">
        <v>21622</v>
      </c>
      <c r="D8551" s="1" t="s">
        <v>21623</v>
      </c>
      <c r="E8551" s="1" t="s">
        <v>65</v>
      </c>
      <c r="F8551" s="1" t="s">
        <v>39</v>
      </c>
      <c r="G8551" s="1" t="s">
        <v>321</v>
      </c>
    </row>
    <row r="8552" spans="1:7" x14ac:dyDescent="0.25">
      <c r="A8552" s="1">
        <v>33000524</v>
      </c>
      <c r="B8552" s="1" t="s">
        <v>21624</v>
      </c>
      <c r="C8552" s="1" t="s">
        <v>21625</v>
      </c>
      <c r="D8552" s="1" t="s">
        <v>21626</v>
      </c>
      <c r="E8552" s="1" t="s">
        <v>65</v>
      </c>
      <c r="F8552" s="1" t="s">
        <v>480</v>
      </c>
      <c r="G8552" s="1" t="s">
        <v>481</v>
      </c>
    </row>
    <row r="8553" spans="1:7" x14ac:dyDescent="0.25">
      <c r="A8553" s="1">
        <v>33000526</v>
      </c>
      <c r="B8553" s="1" t="s">
        <v>21627</v>
      </c>
      <c r="C8553" s="1" t="s">
        <v>21628</v>
      </c>
      <c r="D8553" s="1" t="s">
        <v>21629</v>
      </c>
      <c r="E8553" s="1" t="s">
        <v>65</v>
      </c>
      <c r="F8553" s="1" t="s">
        <v>480</v>
      </c>
      <c r="G8553" s="1" t="s">
        <v>481</v>
      </c>
    </row>
    <row r="8554" spans="1:7" x14ac:dyDescent="0.25">
      <c r="A8554" s="1">
        <v>33000527</v>
      </c>
      <c r="B8554" s="1" t="s">
        <v>21630</v>
      </c>
      <c r="C8554" s="1" t="s">
        <v>21631</v>
      </c>
      <c r="D8554" s="1" t="s">
        <v>21632</v>
      </c>
      <c r="E8554" s="1" t="s">
        <v>65</v>
      </c>
      <c r="F8554" s="1" t="s">
        <v>480</v>
      </c>
      <c r="G8554" s="1" t="s">
        <v>481</v>
      </c>
    </row>
    <row r="8555" spans="1:7" x14ac:dyDescent="0.25">
      <c r="A8555" s="1">
        <v>33000528</v>
      </c>
      <c r="B8555" s="1" t="s">
        <v>21633</v>
      </c>
      <c r="C8555" s="1" t="s">
        <v>21634</v>
      </c>
      <c r="D8555" s="1" t="s">
        <v>21635</v>
      </c>
      <c r="E8555" s="1" t="s">
        <v>65</v>
      </c>
      <c r="F8555" s="1" t="s">
        <v>39</v>
      </c>
      <c r="G8555" s="1" t="s">
        <v>321</v>
      </c>
    </row>
    <row r="8556" spans="1:7" x14ac:dyDescent="0.25">
      <c r="A8556" s="1">
        <v>33000530</v>
      </c>
      <c r="B8556" s="1" t="s">
        <v>21636</v>
      </c>
      <c r="C8556" s="1" t="s">
        <v>21637</v>
      </c>
      <c r="D8556" s="1" t="s">
        <v>21638</v>
      </c>
      <c r="E8556" s="1" t="s">
        <v>65</v>
      </c>
      <c r="F8556" s="1" t="s">
        <v>39</v>
      </c>
      <c r="G8556" s="1" t="s">
        <v>321</v>
      </c>
    </row>
    <row r="8557" spans="1:7" x14ac:dyDescent="0.25">
      <c r="A8557" s="1">
        <v>33000531</v>
      </c>
      <c r="B8557" s="1" t="s">
        <v>21639</v>
      </c>
      <c r="C8557" s="1" t="s">
        <v>21640</v>
      </c>
      <c r="D8557" s="1" t="s">
        <v>21641</v>
      </c>
      <c r="E8557" s="1" t="s">
        <v>65</v>
      </c>
      <c r="F8557" s="1" t="s">
        <v>39</v>
      </c>
      <c r="G8557" s="1" t="s">
        <v>321</v>
      </c>
    </row>
    <row r="8558" spans="1:7" x14ac:dyDescent="0.25">
      <c r="A8558" s="1">
        <v>33000532</v>
      </c>
      <c r="B8558" s="1" t="s">
        <v>21642</v>
      </c>
      <c r="C8558" s="1" t="s">
        <v>21643</v>
      </c>
      <c r="D8558" s="1" t="s">
        <v>21644</v>
      </c>
      <c r="E8558" s="1" t="s">
        <v>65</v>
      </c>
      <c r="F8558" s="1" t="s">
        <v>39</v>
      </c>
      <c r="G8558" s="1" t="s">
        <v>321</v>
      </c>
    </row>
    <row r="8559" spans="1:7" x14ac:dyDescent="0.25">
      <c r="A8559" s="1">
        <v>33000537</v>
      </c>
      <c r="B8559" s="1" t="s">
        <v>21645</v>
      </c>
      <c r="C8559" s="1" t="s">
        <v>21646</v>
      </c>
      <c r="D8559" s="1" t="s">
        <v>21647</v>
      </c>
      <c r="E8559" s="1" t="s">
        <v>65</v>
      </c>
      <c r="F8559" s="1" t="s">
        <v>39</v>
      </c>
      <c r="G8559" s="1" t="s">
        <v>321</v>
      </c>
    </row>
    <row r="8560" spans="1:7" x14ac:dyDescent="0.25">
      <c r="A8560" s="1">
        <v>33000538</v>
      </c>
      <c r="B8560" s="1" t="s">
        <v>21648</v>
      </c>
      <c r="C8560" s="1" t="s">
        <v>21649</v>
      </c>
      <c r="D8560" s="1" t="s">
        <v>21650</v>
      </c>
      <c r="E8560" s="1" t="s">
        <v>65</v>
      </c>
      <c r="F8560" s="1" t="s">
        <v>39</v>
      </c>
      <c r="G8560" s="1" t="s">
        <v>321</v>
      </c>
    </row>
    <row r="8561" spans="1:7" x14ac:dyDescent="0.25">
      <c r="A8561" s="1">
        <v>33000540</v>
      </c>
      <c r="B8561" s="1" t="s">
        <v>21651</v>
      </c>
      <c r="C8561" s="1" t="s">
        <v>21652</v>
      </c>
      <c r="D8561" s="1" t="s">
        <v>21653</v>
      </c>
      <c r="E8561" s="1" t="s">
        <v>65</v>
      </c>
      <c r="F8561" s="1" t="s">
        <v>39</v>
      </c>
      <c r="G8561" s="1" t="s">
        <v>321</v>
      </c>
    </row>
    <row r="8562" spans="1:7" x14ac:dyDescent="0.25">
      <c r="A8562" s="1">
        <v>33000541</v>
      </c>
      <c r="B8562" s="1" t="s">
        <v>21654</v>
      </c>
      <c r="C8562" s="1" t="s">
        <v>21655</v>
      </c>
      <c r="D8562" s="1" t="s">
        <v>21656</v>
      </c>
      <c r="E8562" s="1" t="s">
        <v>65</v>
      </c>
      <c r="F8562" s="1" t="s">
        <v>39</v>
      </c>
      <c r="G8562" s="1" t="s">
        <v>321</v>
      </c>
    </row>
    <row r="8563" spans="1:7" x14ac:dyDescent="0.25">
      <c r="A8563" s="1">
        <v>33000543</v>
      </c>
      <c r="B8563" s="1" t="s">
        <v>21657</v>
      </c>
      <c r="C8563" s="1" t="s">
        <v>21658</v>
      </c>
      <c r="D8563" s="1" t="s">
        <v>21659</v>
      </c>
      <c r="E8563" s="1" t="s">
        <v>65</v>
      </c>
      <c r="F8563" s="1" t="s">
        <v>39</v>
      </c>
      <c r="G8563" s="1" t="s">
        <v>321</v>
      </c>
    </row>
    <row r="8564" spans="1:7" x14ac:dyDescent="0.25">
      <c r="A8564" s="1">
        <v>33000544</v>
      </c>
      <c r="B8564" s="1" t="s">
        <v>21660</v>
      </c>
      <c r="C8564" s="1" t="s">
        <v>21661</v>
      </c>
      <c r="D8564" s="1" t="s">
        <v>21662</v>
      </c>
      <c r="E8564" s="1" t="s">
        <v>65</v>
      </c>
      <c r="F8564" s="1" t="s">
        <v>480</v>
      </c>
      <c r="G8564" s="1" t="s">
        <v>481</v>
      </c>
    </row>
    <row r="8565" spans="1:7" x14ac:dyDescent="0.25">
      <c r="A8565" s="1">
        <v>33000545</v>
      </c>
      <c r="B8565" s="1" t="s">
        <v>21663</v>
      </c>
      <c r="C8565" s="1" t="s">
        <v>21664</v>
      </c>
      <c r="D8565" s="1" t="s">
        <v>21665</v>
      </c>
      <c r="E8565" s="1" t="s">
        <v>65</v>
      </c>
      <c r="F8565" s="1" t="s">
        <v>1984</v>
      </c>
      <c r="G8565" s="1" t="s">
        <v>1985</v>
      </c>
    </row>
    <row r="8566" spans="1:7" x14ac:dyDescent="0.25">
      <c r="A8566" s="1">
        <v>33000546</v>
      </c>
      <c r="B8566" s="1" t="s">
        <v>21666</v>
      </c>
      <c r="C8566" s="1" t="s">
        <v>21667</v>
      </c>
      <c r="D8566" s="1" t="s">
        <v>21668</v>
      </c>
      <c r="E8566" s="1" t="s">
        <v>65</v>
      </c>
      <c r="F8566" s="1" t="s">
        <v>480</v>
      </c>
      <c r="G8566" s="1" t="s">
        <v>481</v>
      </c>
    </row>
    <row r="8567" spans="1:7" x14ac:dyDescent="0.25">
      <c r="A8567" s="1">
        <v>33000547</v>
      </c>
      <c r="B8567" s="1" t="s">
        <v>21669</v>
      </c>
      <c r="C8567" s="1" t="s">
        <v>21670</v>
      </c>
      <c r="D8567" s="1" t="s">
        <v>21671</v>
      </c>
      <c r="E8567" s="1" t="s">
        <v>65</v>
      </c>
      <c r="F8567" s="1" t="s">
        <v>480</v>
      </c>
      <c r="G8567" s="1" t="s">
        <v>481</v>
      </c>
    </row>
    <row r="8568" spans="1:7" x14ac:dyDescent="0.25">
      <c r="A8568" s="1">
        <v>33000548</v>
      </c>
      <c r="B8568" s="1" t="s">
        <v>21672</v>
      </c>
      <c r="C8568" s="1" t="s">
        <v>21673</v>
      </c>
      <c r="D8568" s="1" t="s">
        <v>21674</v>
      </c>
      <c r="E8568" s="1" t="s">
        <v>65</v>
      </c>
      <c r="F8568" s="1" t="s">
        <v>480</v>
      </c>
      <c r="G8568" s="1" t="s">
        <v>481</v>
      </c>
    </row>
    <row r="8569" spans="1:7" x14ac:dyDescent="0.25">
      <c r="A8569" s="1">
        <v>33000549</v>
      </c>
      <c r="B8569" s="1" t="s">
        <v>21675</v>
      </c>
      <c r="C8569" s="1" t="s">
        <v>21676</v>
      </c>
      <c r="D8569" s="1" t="s">
        <v>21677</v>
      </c>
      <c r="E8569" s="1" t="s">
        <v>65</v>
      </c>
      <c r="F8569" s="1" t="s">
        <v>480</v>
      </c>
      <c r="G8569" s="1" t="s">
        <v>481</v>
      </c>
    </row>
    <row r="8570" spans="1:7" x14ac:dyDescent="0.25">
      <c r="A8570" s="1">
        <v>33000550</v>
      </c>
      <c r="B8570" s="1" t="s">
        <v>21678</v>
      </c>
      <c r="C8570" s="1" t="s">
        <v>21679</v>
      </c>
      <c r="D8570" s="1" t="s">
        <v>21680</v>
      </c>
      <c r="E8570" s="1" t="s">
        <v>66</v>
      </c>
      <c r="F8570" s="1" t="s">
        <v>1984</v>
      </c>
      <c r="G8570" s="1" t="s">
        <v>1985</v>
      </c>
    </row>
    <row r="8571" spans="1:7" x14ac:dyDescent="0.25">
      <c r="A8571" s="1">
        <v>33000551</v>
      </c>
      <c r="B8571" s="1" t="s">
        <v>21681</v>
      </c>
      <c r="C8571" s="1" t="s">
        <v>21682</v>
      </c>
      <c r="D8571" s="1" t="s">
        <v>21683</v>
      </c>
      <c r="E8571" s="1" t="s">
        <v>65</v>
      </c>
      <c r="F8571" s="1" t="s">
        <v>480</v>
      </c>
      <c r="G8571" s="1" t="s">
        <v>481</v>
      </c>
    </row>
    <row r="8572" spans="1:7" x14ac:dyDescent="0.25">
      <c r="A8572" s="1">
        <v>33000552</v>
      </c>
      <c r="B8572" s="1" t="s">
        <v>21684</v>
      </c>
      <c r="C8572" s="1" t="s">
        <v>21685</v>
      </c>
      <c r="D8572" s="1" t="s">
        <v>21686</v>
      </c>
      <c r="E8572" s="1" t="s">
        <v>65</v>
      </c>
      <c r="F8572" s="1" t="s">
        <v>39</v>
      </c>
      <c r="G8572" s="1" t="s">
        <v>321</v>
      </c>
    </row>
    <row r="8573" spans="1:7" x14ac:dyDescent="0.25">
      <c r="A8573" s="1">
        <v>33000553</v>
      </c>
      <c r="B8573" s="1" t="s">
        <v>21687</v>
      </c>
      <c r="C8573" s="1" t="s">
        <v>21688</v>
      </c>
      <c r="D8573" s="1" t="s">
        <v>21689</v>
      </c>
      <c r="E8573" s="1" t="s">
        <v>65</v>
      </c>
      <c r="F8573" s="1" t="s">
        <v>39</v>
      </c>
      <c r="G8573" s="1" t="s">
        <v>321</v>
      </c>
    </row>
    <row r="8574" spans="1:7" x14ac:dyDescent="0.25">
      <c r="A8574" s="1">
        <v>33000554</v>
      </c>
      <c r="B8574" s="1" t="s">
        <v>21690</v>
      </c>
      <c r="C8574" s="1" t="s">
        <v>21691</v>
      </c>
      <c r="D8574" s="1" t="s">
        <v>21692</v>
      </c>
      <c r="E8574" s="1" t="s">
        <v>65</v>
      </c>
      <c r="F8574" s="1" t="s">
        <v>39</v>
      </c>
      <c r="G8574" s="1" t="s">
        <v>321</v>
      </c>
    </row>
    <row r="8575" spans="1:7" x14ac:dyDescent="0.25">
      <c r="A8575" s="1">
        <v>33000555</v>
      </c>
      <c r="B8575" s="1" t="s">
        <v>21693</v>
      </c>
      <c r="C8575" s="1" t="s">
        <v>21694</v>
      </c>
      <c r="D8575" s="1" t="s">
        <v>21695</v>
      </c>
      <c r="E8575" s="1" t="s">
        <v>65</v>
      </c>
      <c r="F8575" s="1" t="s">
        <v>39</v>
      </c>
      <c r="G8575" s="1" t="s">
        <v>321</v>
      </c>
    </row>
    <row r="8576" spans="1:7" x14ac:dyDescent="0.25">
      <c r="A8576" s="1">
        <v>33000558</v>
      </c>
      <c r="B8576" s="1" t="s">
        <v>21696</v>
      </c>
      <c r="C8576" s="1" t="s">
        <v>21697</v>
      </c>
      <c r="D8576" s="1" t="s">
        <v>21698</v>
      </c>
      <c r="E8576" s="1" t="s">
        <v>65</v>
      </c>
      <c r="F8576" s="1" t="s">
        <v>39</v>
      </c>
      <c r="G8576" s="1" t="s">
        <v>321</v>
      </c>
    </row>
    <row r="8577" spans="1:7" x14ac:dyDescent="0.25">
      <c r="A8577" s="1">
        <v>33000559</v>
      </c>
      <c r="B8577" s="1" t="s">
        <v>21699</v>
      </c>
      <c r="C8577" s="1" t="s">
        <v>21700</v>
      </c>
      <c r="D8577" s="1" t="s">
        <v>21701</v>
      </c>
      <c r="E8577" s="1" t="s">
        <v>65</v>
      </c>
      <c r="F8577" s="1" t="s">
        <v>480</v>
      </c>
      <c r="G8577" s="1" t="s">
        <v>481</v>
      </c>
    </row>
    <row r="8578" spans="1:7" x14ac:dyDescent="0.25">
      <c r="A8578" s="1">
        <v>33000560</v>
      </c>
      <c r="B8578" s="1" t="s">
        <v>21702</v>
      </c>
      <c r="C8578" s="1" t="s">
        <v>21703</v>
      </c>
      <c r="D8578" s="1" t="s">
        <v>21704</v>
      </c>
      <c r="E8578" s="1" t="s">
        <v>65</v>
      </c>
      <c r="F8578" s="1" t="s">
        <v>480</v>
      </c>
      <c r="G8578" s="1" t="s">
        <v>481</v>
      </c>
    </row>
    <row r="8579" spans="1:7" x14ac:dyDescent="0.25">
      <c r="A8579" s="1">
        <v>33000561</v>
      </c>
      <c r="B8579" s="1" t="s">
        <v>21705</v>
      </c>
      <c r="C8579" s="1" t="s">
        <v>21706</v>
      </c>
      <c r="D8579" s="1" t="s">
        <v>21707</v>
      </c>
      <c r="E8579" s="1" t="s">
        <v>65</v>
      </c>
      <c r="F8579" s="1" t="s">
        <v>39</v>
      </c>
      <c r="G8579" s="1" t="s">
        <v>321</v>
      </c>
    </row>
    <row r="8580" spans="1:7" x14ac:dyDescent="0.25">
      <c r="A8580" s="1">
        <v>33000562</v>
      </c>
      <c r="B8580" s="1" t="s">
        <v>21708</v>
      </c>
      <c r="C8580" s="1" t="s">
        <v>21709</v>
      </c>
      <c r="D8580" s="1" t="s">
        <v>21710</v>
      </c>
      <c r="E8580" s="1" t="s">
        <v>65</v>
      </c>
      <c r="F8580" s="1" t="s">
        <v>39</v>
      </c>
      <c r="G8580" s="1" t="s">
        <v>321</v>
      </c>
    </row>
    <row r="8581" spans="1:7" x14ac:dyDescent="0.25">
      <c r="A8581" s="1">
        <v>33000566</v>
      </c>
      <c r="B8581" s="1" t="s">
        <v>21711</v>
      </c>
      <c r="C8581" s="1" t="s">
        <v>21712</v>
      </c>
      <c r="D8581" s="1" t="s">
        <v>21713</v>
      </c>
      <c r="E8581" s="1" t="s">
        <v>65</v>
      </c>
      <c r="F8581" s="1" t="s">
        <v>39</v>
      </c>
      <c r="G8581" s="1" t="s">
        <v>321</v>
      </c>
    </row>
    <row r="8582" spans="1:7" x14ac:dyDescent="0.25">
      <c r="A8582" s="1">
        <v>33000567</v>
      </c>
      <c r="B8582" s="1" t="s">
        <v>21714</v>
      </c>
      <c r="C8582" s="1" t="s">
        <v>21715</v>
      </c>
      <c r="D8582" s="1" t="s">
        <v>21716</v>
      </c>
      <c r="E8582" s="1" t="s">
        <v>66</v>
      </c>
      <c r="F8582" s="1" t="s">
        <v>39</v>
      </c>
      <c r="G8582" s="1" t="s">
        <v>321</v>
      </c>
    </row>
    <row r="8583" spans="1:7" x14ac:dyDescent="0.25">
      <c r="A8583" s="1">
        <v>33000578</v>
      </c>
      <c r="B8583" s="1" t="s">
        <v>21717</v>
      </c>
      <c r="C8583" s="1" t="s">
        <v>21718</v>
      </c>
      <c r="D8583" s="1" t="s">
        <v>21719</v>
      </c>
      <c r="E8583" s="1" t="s">
        <v>65</v>
      </c>
      <c r="F8583" s="1" t="s">
        <v>39</v>
      </c>
      <c r="G8583" s="1" t="s">
        <v>321</v>
      </c>
    </row>
    <row r="8584" spans="1:7" x14ac:dyDescent="0.25">
      <c r="A8584" s="1">
        <v>33000585</v>
      </c>
      <c r="B8584" s="1" t="s">
        <v>21720</v>
      </c>
      <c r="C8584" s="1" t="s">
        <v>21721</v>
      </c>
      <c r="D8584" s="1" t="s">
        <v>21722</v>
      </c>
      <c r="E8584" s="1" t="s">
        <v>65</v>
      </c>
      <c r="F8584" s="1" t="s">
        <v>39</v>
      </c>
      <c r="G8584" s="1" t="s">
        <v>321</v>
      </c>
    </row>
    <row r="8585" spans="1:7" x14ac:dyDescent="0.25">
      <c r="A8585" s="1">
        <v>33000588</v>
      </c>
      <c r="B8585" s="1" t="s">
        <v>21723</v>
      </c>
      <c r="C8585" s="1" t="s">
        <v>21724</v>
      </c>
      <c r="D8585" s="1" t="s">
        <v>21725</v>
      </c>
      <c r="E8585" s="1" t="s">
        <v>65</v>
      </c>
      <c r="F8585" s="1" t="s">
        <v>39</v>
      </c>
      <c r="G8585" s="1" t="s">
        <v>321</v>
      </c>
    </row>
    <row r="8586" spans="1:7" x14ac:dyDescent="0.25">
      <c r="A8586" s="1">
        <v>33000589</v>
      </c>
      <c r="B8586" s="1" t="s">
        <v>21726</v>
      </c>
      <c r="C8586" s="1" t="s">
        <v>21727</v>
      </c>
      <c r="D8586" s="1" t="s">
        <v>21728</v>
      </c>
      <c r="E8586" s="1" t="s">
        <v>65</v>
      </c>
      <c r="F8586" s="1" t="s">
        <v>39</v>
      </c>
      <c r="G8586" s="1" t="s">
        <v>321</v>
      </c>
    </row>
    <row r="8587" spans="1:7" x14ac:dyDescent="0.25">
      <c r="A8587" s="1">
        <v>33000591</v>
      </c>
      <c r="B8587" s="1" t="s">
        <v>21729</v>
      </c>
      <c r="C8587" s="1" t="s">
        <v>21730</v>
      </c>
      <c r="D8587" s="1" t="s">
        <v>21731</v>
      </c>
      <c r="E8587" s="1" t="s">
        <v>65</v>
      </c>
      <c r="F8587" s="1" t="s">
        <v>39</v>
      </c>
      <c r="G8587" s="1" t="s">
        <v>321</v>
      </c>
    </row>
    <row r="8588" spans="1:7" x14ac:dyDescent="0.25">
      <c r="A8588" s="1">
        <v>33000594</v>
      </c>
      <c r="B8588" s="1" t="s">
        <v>21732</v>
      </c>
      <c r="C8588" s="1" t="s">
        <v>21733</v>
      </c>
      <c r="D8588" s="1" t="s">
        <v>21734</v>
      </c>
      <c r="E8588" s="1" t="s">
        <v>65</v>
      </c>
      <c r="F8588" s="1" t="s">
        <v>39</v>
      </c>
      <c r="G8588" s="1" t="s">
        <v>321</v>
      </c>
    </row>
    <row r="8589" spans="1:7" x14ac:dyDescent="0.25">
      <c r="A8589" s="1">
        <v>33000595</v>
      </c>
      <c r="B8589" s="1" t="s">
        <v>21735</v>
      </c>
      <c r="C8589" s="1" t="s">
        <v>21736</v>
      </c>
      <c r="D8589" s="1" t="s">
        <v>21737</v>
      </c>
      <c r="E8589" s="1" t="s">
        <v>65</v>
      </c>
      <c r="F8589" s="1" t="s">
        <v>1984</v>
      </c>
      <c r="G8589" s="1" t="s">
        <v>1985</v>
      </c>
    </row>
    <row r="8590" spans="1:7" x14ac:dyDescent="0.25">
      <c r="A8590" s="1">
        <v>33000600</v>
      </c>
      <c r="B8590" s="1" t="s">
        <v>21738</v>
      </c>
      <c r="C8590" s="1" t="s">
        <v>21739</v>
      </c>
      <c r="D8590" s="1" t="s">
        <v>21740</v>
      </c>
      <c r="E8590" s="1" t="s">
        <v>65</v>
      </c>
      <c r="F8590" s="1" t="s">
        <v>39</v>
      </c>
      <c r="G8590" s="1" t="s">
        <v>321</v>
      </c>
    </row>
    <row r="8591" spans="1:7" x14ac:dyDescent="0.25">
      <c r="A8591" s="1">
        <v>33000607</v>
      </c>
      <c r="B8591" s="1" t="s">
        <v>21741</v>
      </c>
      <c r="C8591" s="1" t="s">
        <v>21742</v>
      </c>
      <c r="D8591" s="1" t="s">
        <v>21743</v>
      </c>
      <c r="E8591" s="1" t="s">
        <v>65</v>
      </c>
      <c r="F8591" s="1" t="s">
        <v>1984</v>
      </c>
      <c r="G8591" s="1" t="s">
        <v>1985</v>
      </c>
    </row>
    <row r="8592" spans="1:7" x14ac:dyDescent="0.25">
      <c r="A8592" s="1">
        <v>33000609</v>
      </c>
      <c r="B8592" s="1" t="s">
        <v>21744</v>
      </c>
      <c r="C8592" s="1" t="s">
        <v>21745</v>
      </c>
      <c r="D8592" s="1" t="s">
        <v>21746</v>
      </c>
      <c r="E8592" s="1" t="s">
        <v>65</v>
      </c>
      <c r="F8592" s="1" t="s">
        <v>39</v>
      </c>
      <c r="G8592" s="1" t="s">
        <v>321</v>
      </c>
    </row>
    <row r="8593" spans="1:7" x14ac:dyDescent="0.25">
      <c r="A8593" s="1">
        <v>33000615</v>
      </c>
      <c r="B8593" s="1" t="s">
        <v>21747</v>
      </c>
      <c r="C8593" s="1" t="s">
        <v>21748</v>
      </c>
      <c r="D8593" s="1" t="s">
        <v>21749</v>
      </c>
      <c r="E8593" s="1" t="s">
        <v>65</v>
      </c>
      <c r="F8593" s="1" t="s">
        <v>39</v>
      </c>
      <c r="G8593" s="1" t="s">
        <v>321</v>
      </c>
    </row>
    <row r="8594" spans="1:7" x14ac:dyDescent="0.25">
      <c r="A8594" s="1">
        <v>33000616</v>
      </c>
      <c r="B8594" s="1" t="s">
        <v>21750</v>
      </c>
      <c r="C8594" s="1" t="s">
        <v>21751</v>
      </c>
      <c r="D8594" s="1" t="s">
        <v>21752</v>
      </c>
      <c r="E8594" s="1" t="s">
        <v>65</v>
      </c>
      <c r="F8594" s="1" t="s">
        <v>39</v>
      </c>
      <c r="G8594" s="1" t="s">
        <v>321</v>
      </c>
    </row>
    <row r="8595" spans="1:7" x14ac:dyDescent="0.25">
      <c r="A8595" s="1">
        <v>33000621</v>
      </c>
      <c r="B8595" s="1" t="s">
        <v>21753</v>
      </c>
      <c r="C8595" s="1" t="s">
        <v>21754</v>
      </c>
      <c r="D8595" s="1" t="s">
        <v>21755</v>
      </c>
      <c r="E8595" s="1" t="s">
        <v>65</v>
      </c>
      <c r="F8595" s="1" t="s">
        <v>480</v>
      </c>
      <c r="G8595" s="1" t="s">
        <v>481</v>
      </c>
    </row>
    <row r="8596" spans="1:7" x14ac:dyDescent="0.25">
      <c r="A8596" s="1">
        <v>33000629</v>
      </c>
      <c r="B8596" s="1" t="s">
        <v>21756</v>
      </c>
      <c r="C8596" s="1" t="s">
        <v>21757</v>
      </c>
      <c r="D8596" s="1" t="s">
        <v>21758</v>
      </c>
      <c r="E8596" s="1" t="s">
        <v>65</v>
      </c>
      <c r="F8596" s="1" t="s">
        <v>39</v>
      </c>
      <c r="G8596" s="1" t="s">
        <v>321</v>
      </c>
    </row>
    <row r="8597" spans="1:7" x14ac:dyDescent="0.25">
      <c r="A8597" s="1">
        <v>33000630</v>
      </c>
      <c r="B8597" s="1" t="s">
        <v>21759</v>
      </c>
      <c r="C8597" s="1" t="s">
        <v>21760</v>
      </c>
      <c r="D8597" s="1" t="s">
        <v>21761</v>
      </c>
      <c r="E8597" s="1" t="s">
        <v>65</v>
      </c>
      <c r="F8597" s="1" t="s">
        <v>1984</v>
      </c>
      <c r="G8597" s="1" t="s">
        <v>1985</v>
      </c>
    </row>
    <row r="8598" spans="1:7" x14ac:dyDescent="0.25">
      <c r="A8598" s="1">
        <v>33000640</v>
      </c>
      <c r="B8598" s="1" t="s">
        <v>21762</v>
      </c>
      <c r="C8598" s="1" t="s">
        <v>21763</v>
      </c>
      <c r="D8598" s="1" t="s">
        <v>21764</v>
      </c>
      <c r="E8598" s="1" t="s">
        <v>65</v>
      </c>
      <c r="F8598" s="1" t="s">
        <v>39</v>
      </c>
      <c r="G8598" s="1" t="s">
        <v>321</v>
      </c>
    </row>
    <row r="8599" spans="1:7" x14ac:dyDescent="0.25">
      <c r="A8599" s="1">
        <v>33000642</v>
      </c>
      <c r="B8599" s="1" t="s">
        <v>21765</v>
      </c>
      <c r="C8599" s="1" t="s">
        <v>21766</v>
      </c>
      <c r="D8599" s="1" t="s">
        <v>21767</v>
      </c>
      <c r="E8599" s="1" t="s">
        <v>65</v>
      </c>
      <c r="F8599" s="1" t="s">
        <v>39</v>
      </c>
      <c r="G8599" s="1" t="s">
        <v>321</v>
      </c>
    </row>
    <row r="8600" spans="1:7" x14ac:dyDescent="0.25">
      <c r="A8600" s="1">
        <v>33000645</v>
      </c>
      <c r="B8600" s="1" t="s">
        <v>21768</v>
      </c>
      <c r="C8600" s="1" t="s">
        <v>21769</v>
      </c>
      <c r="D8600" s="1" t="s">
        <v>21770</v>
      </c>
      <c r="E8600" s="1" t="s">
        <v>65</v>
      </c>
      <c r="F8600" s="1" t="s">
        <v>480</v>
      </c>
      <c r="G8600" s="1" t="s">
        <v>481</v>
      </c>
    </row>
    <row r="8601" spans="1:7" x14ac:dyDescent="0.25">
      <c r="A8601" s="1">
        <v>33000646</v>
      </c>
      <c r="B8601" s="1" t="s">
        <v>21771</v>
      </c>
      <c r="C8601" s="1" t="s">
        <v>21772</v>
      </c>
      <c r="D8601" s="1" t="s">
        <v>21773</v>
      </c>
      <c r="E8601" s="1" t="s">
        <v>65</v>
      </c>
      <c r="F8601" s="1" t="s">
        <v>480</v>
      </c>
      <c r="G8601" s="1" t="s">
        <v>481</v>
      </c>
    </row>
    <row r="8602" spans="1:7" x14ac:dyDescent="0.25">
      <c r="A8602" s="1">
        <v>33000647</v>
      </c>
      <c r="B8602" s="1" t="s">
        <v>21774</v>
      </c>
      <c r="C8602" s="1" t="s">
        <v>21775</v>
      </c>
      <c r="D8602" s="1" t="s">
        <v>21776</v>
      </c>
      <c r="E8602" s="1" t="s">
        <v>65</v>
      </c>
      <c r="F8602" s="1" t="s">
        <v>1984</v>
      </c>
      <c r="G8602" s="1" t="s">
        <v>1985</v>
      </c>
    </row>
    <row r="8603" spans="1:7" x14ac:dyDescent="0.25">
      <c r="A8603" s="1">
        <v>33000648</v>
      </c>
      <c r="B8603" s="1" t="s">
        <v>21777</v>
      </c>
      <c r="C8603" s="1" t="s">
        <v>21778</v>
      </c>
      <c r="D8603" s="1" t="s">
        <v>21779</v>
      </c>
      <c r="E8603" s="1" t="s">
        <v>65</v>
      </c>
      <c r="F8603" s="1" t="s">
        <v>39</v>
      </c>
      <c r="G8603" s="1" t="s">
        <v>321</v>
      </c>
    </row>
    <row r="8604" spans="1:7" x14ac:dyDescent="0.25">
      <c r="A8604" s="1">
        <v>33000649</v>
      </c>
      <c r="B8604" s="1" t="s">
        <v>21780</v>
      </c>
      <c r="C8604" s="1" t="s">
        <v>21781</v>
      </c>
      <c r="D8604" s="1" t="s">
        <v>21782</v>
      </c>
      <c r="E8604" s="1" t="s">
        <v>65</v>
      </c>
      <c r="F8604" s="1" t="s">
        <v>39</v>
      </c>
      <c r="G8604" s="1" t="s">
        <v>321</v>
      </c>
    </row>
    <row r="8605" spans="1:7" x14ac:dyDescent="0.25">
      <c r="A8605" s="1">
        <v>33000651</v>
      </c>
      <c r="B8605" s="1" t="s">
        <v>21783</v>
      </c>
      <c r="C8605" s="1" t="s">
        <v>21784</v>
      </c>
      <c r="D8605" s="1" t="s">
        <v>21785</v>
      </c>
      <c r="E8605" s="1" t="s">
        <v>65</v>
      </c>
      <c r="F8605" s="1" t="s">
        <v>39</v>
      </c>
      <c r="G8605" s="1" t="s">
        <v>321</v>
      </c>
    </row>
    <row r="8606" spans="1:7" x14ac:dyDescent="0.25">
      <c r="A8606" s="1">
        <v>33000653</v>
      </c>
      <c r="B8606" s="1" t="s">
        <v>21786</v>
      </c>
      <c r="C8606" s="1" t="s">
        <v>21787</v>
      </c>
      <c r="D8606" s="1" t="s">
        <v>21788</v>
      </c>
      <c r="E8606" s="1" t="s">
        <v>65</v>
      </c>
      <c r="F8606" s="1" t="s">
        <v>1984</v>
      </c>
      <c r="G8606" s="1" t="s">
        <v>1985</v>
      </c>
    </row>
    <row r="8607" spans="1:7" x14ac:dyDescent="0.25">
      <c r="A8607" s="1">
        <v>33000657</v>
      </c>
      <c r="B8607" s="1" t="s">
        <v>21789</v>
      </c>
      <c r="C8607" s="1" t="s">
        <v>21790</v>
      </c>
      <c r="D8607" s="1" t="s">
        <v>21791</v>
      </c>
      <c r="E8607" s="1" t="s">
        <v>65</v>
      </c>
      <c r="F8607" s="1" t="s">
        <v>39</v>
      </c>
      <c r="G8607" s="1" t="s">
        <v>321</v>
      </c>
    </row>
    <row r="8608" spans="1:7" x14ac:dyDescent="0.25">
      <c r="A8608" s="1">
        <v>33000660</v>
      </c>
      <c r="B8608" s="1" t="s">
        <v>21792</v>
      </c>
      <c r="C8608" s="1" t="s">
        <v>21793</v>
      </c>
      <c r="D8608" s="1" t="s">
        <v>21794</v>
      </c>
      <c r="E8608" s="1" t="s">
        <v>65</v>
      </c>
      <c r="F8608" s="1" t="s">
        <v>39</v>
      </c>
      <c r="G8608" s="1" t="s">
        <v>321</v>
      </c>
    </row>
    <row r="8609" spans="1:7" x14ac:dyDescent="0.25">
      <c r="A8609" s="1">
        <v>33000674</v>
      </c>
      <c r="B8609" s="1" t="s">
        <v>21795</v>
      </c>
      <c r="C8609" s="1" t="s">
        <v>21796</v>
      </c>
      <c r="D8609" s="1" t="s">
        <v>21797</v>
      </c>
      <c r="E8609" s="1" t="s">
        <v>65</v>
      </c>
      <c r="F8609" s="1" t="s">
        <v>39</v>
      </c>
      <c r="G8609" s="1" t="s">
        <v>321</v>
      </c>
    </row>
    <row r="8610" spans="1:7" x14ac:dyDescent="0.25">
      <c r="A8610" s="1">
        <v>33000675</v>
      </c>
      <c r="B8610" s="1" t="s">
        <v>21798</v>
      </c>
      <c r="C8610" s="1" t="s">
        <v>21799</v>
      </c>
      <c r="D8610" s="1" t="s">
        <v>21800</v>
      </c>
      <c r="E8610" s="1" t="s">
        <v>65</v>
      </c>
      <c r="F8610" s="1" t="s">
        <v>39</v>
      </c>
      <c r="G8610" s="1" t="s">
        <v>321</v>
      </c>
    </row>
    <row r="8611" spans="1:7" x14ac:dyDescent="0.25">
      <c r="A8611" s="1">
        <v>33000685</v>
      </c>
      <c r="B8611" s="1" t="s">
        <v>21801</v>
      </c>
      <c r="C8611" s="1" t="s">
        <v>21802</v>
      </c>
      <c r="D8611" s="1" t="s">
        <v>21803</v>
      </c>
      <c r="E8611" s="1" t="s">
        <v>65</v>
      </c>
      <c r="F8611" s="1" t="s">
        <v>39</v>
      </c>
      <c r="G8611" s="1" t="s">
        <v>321</v>
      </c>
    </row>
    <row r="8612" spans="1:7" x14ac:dyDescent="0.25">
      <c r="A8612" s="1">
        <v>33000699</v>
      </c>
      <c r="B8612" s="1" t="s">
        <v>21804</v>
      </c>
      <c r="C8612" s="1" t="s">
        <v>21805</v>
      </c>
      <c r="D8612" s="1" t="s">
        <v>21806</v>
      </c>
      <c r="E8612" s="1" t="s">
        <v>65</v>
      </c>
      <c r="F8612" s="1" t="s">
        <v>39</v>
      </c>
      <c r="G8612" s="1" t="s">
        <v>321</v>
      </c>
    </row>
    <row r="8613" spans="1:7" x14ac:dyDescent="0.25">
      <c r="A8613" s="1">
        <v>33000724</v>
      </c>
      <c r="B8613" s="1" t="s">
        <v>21807</v>
      </c>
      <c r="C8613" s="1" t="s">
        <v>21808</v>
      </c>
      <c r="D8613" s="1" t="s">
        <v>21809</v>
      </c>
      <c r="E8613" s="1" t="s">
        <v>65</v>
      </c>
      <c r="F8613" s="1" t="s">
        <v>39</v>
      </c>
      <c r="G8613" s="1" t="s">
        <v>321</v>
      </c>
    </row>
    <row r="8614" spans="1:7" x14ac:dyDescent="0.25">
      <c r="A8614" s="1">
        <v>33000726</v>
      </c>
      <c r="B8614" s="1" t="s">
        <v>21810</v>
      </c>
      <c r="C8614" s="1" t="s">
        <v>21811</v>
      </c>
      <c r="D8614" s="1" t="s">
        <v>21812</v>
      </c>
      <c r="E8614" s="1" t="s">
        <v>65</v>
      </c>
      <c r="F8614" s="1" t="s">
        <v>39</v>
      </c>
      <c r="G8614" s="1" t="s">
        <v>321</v>
      </c>
    </row>
    <row r="8615" spans="1:7" x14ac:dyDescent="0.25">
      <c r="A8615" s="1">
        <v>33000728</v>
      </c>
      <c r="B8615" s="1" t="s">
        <v>21813</v>
      </c>
      <c r="C8615" s="1" t="s">
        <v>21814</v>
      </c>
      <c r="D8615" s="1" t="s">
        <v>21815</v>
      </c>
      <c r="E8615" s="1" t="s">
        <v>65</v>
      </c>
      <c r="F8615" s="1" t="s">
        <v>39</v>
      </c>
      <c r="G8615" s="1" t="s">
        <v>321</v>
      </c>
    </row>
    <row r="8616" spans="1:7" x14ac:dyDescent="0.25">
      <c r="A8616" s="1">
        <v>33000730</v>
      </c>
      <c r="B8616" s="1" t="s">
        <v>21816</v>
      </c>
      <c r="C8616" s="1" t="s">
        <v>21817</v>
      </c>
      <c r="D8616" s="1" t="s">
        <v>21818</v>
      </c>
      <c r="E8616" s="1" t="s">
        <v>65</v>
      </c>
      <c r="F8616" s="1" t="s">
        <v>480</v>
      </c>
      <c r="G8616" s="1" t="s">
        <v>481</v>
      </c>
    </row>
    <row r="8617" spans="1:7" x14ac:dyDescent="0.25">
      <c r="A8617" s="1">
        <v>33000731</v>
      </c>
      <c r="B8617" s="1" t="s">
        <v>21819</v>
      </c>
      <c r="C8617" s="1" t="s">
        <v>21820</v>
      </c>
      <c r="D8617" s="1" t="s">
        <v>21821</v>
      </c>
      <c r="E8617" s="1" t="s">
        <v>65</v>
      </c>
      <c r="F8617" s="1" t="s">
        <v>39</v>
      </c>
      <c r="G8617" s="1" t="s">
        <v>321</v>
      </c>
    </row>
    <row r="8618" spans="1:7" x14ac:dyDescent="0.25">
      <c r="A8618" s="1">
        <v>33000733</v>
      </c>
      <c r="B8618" s="1" t="s">
        <v>21822</v>
      </c>
      <c r="C8618" s="1" t="s">
        <v>21823</v>
      </c>
      <c r="D8618" s="1" t="s">
        <v>21824</v>
      </c>
      <c r="E8618" s="1" t="s">
        <v>65</v>
      </c>
      <c r="F8618" s="1" t="s">
        <v>39</v>
      </c>
      <c r="G8618" s="1" t="s">
        <v>321</v>
      </c>
    </row>
    <row r="8619" spans="1:7" x14ac:dyDescent="0.25">
      <c r="A8619" s="1">
        <v>33000735</v>
      </c>
      <c r="B8619" s="1" t="s">
        <v>21825</v>
      </c>
      <c r="C8619" s="1" t="s">
        <v>21826</v>
      </c>
      <c r="D8619" s="1" t="s">
        <v>21827</v>
      </c>
      <c r="E8619" s="1" t="s">
        <v>65</v>
      </c>
      <c r="F8619" s="1" t="s">
        <v>39</v>
      </c>
      <c r="G8619" s="1" t="s">
        <v>321</v>
      </c>
    </row>
    <row r="8620" spans="1:7" x14ac:dyDescent="0.25">
      <c r="A8620" s="1">
        <v>33000737</v>
      </c>
      <c r="B8620" s="1" t="s">
        <v>21828</v>
      </c>
      <c r="C8620" s="1" t="s">
        <v>21829</v>
      </c>
      <c r="D8620" s="1" t="s">
        <v>21830</v>
      </c>
      <c r="E8620" s="1" t="s">
        <v>65</v>
      </c>
      <c r="F8620" s="1" t="s">
        <v>39</v>
      </c>
      <c r="G8620" s="1" t="s">
        <v>321</v>
      </c>
    </row>
    <row r="8621" spans="1:7" x14ac:dyDescent="0.25">
      <c r="A8621" s="1">
        <v>33000739</v>
      </c>
      <c r="B8621" s="1" t="s">
        <v>21831</v>
      </c>
      <c r="C8621" s="1" t="s">
        <v>21832</v>
      </c>
      <c r="D8621" s="1" t="s">
        <v>21833</v>
      </c>
      <c r="E8621" s="1" t="s">
        <v>65</v>
      </c>
      <c r="F8621" s="1" t="s">
        <v>39</v>
      </c>
      <c r="G8621" s="1" t="s">
        <v>321</v>
      </c>
    </row>
    <row r="8622" spans="1:7" x14ac:dyDescent="0.25">
      <c r="A8622" s="1">
        <v>33000741</v>
      </c>
      <c r="B8622" s="1" t="s">
        <v>21834</v>
      </c>
      <c r="C8622" s="1" t="s">
        <v>21835</v>
      </c>
      <c r="D8622" s="1" t="s">
        <v>21836</v>
      </c>
      <c r="E8622" s="1" t="s">
        <v>65</v>
      </c>
      <c r="F8622" s="1" t="s">
        <v>39</v>
      </c>
      <c r="G8622" s="1" t="s">
        <v>321</v>
      </c>
    </row>
    <row r="8623" spans="1:7" x14ac:dyDescent="0.25">
      <c r="A8623" s="1">
        <v>33000742</v>
      </c>
      <c r="B8623" s="1" t="s">
        <v>21837</v>
      </c>
      <c r="C8623" s="1" t="s">
        <v>21838</v>
      </c>
      <c r="D8623" s="1" t="s">
        <v>21839</v>
      </c>
      <c r="E8623" s="1" t="s">
        <v>65</v>
      </c>
      <c r="F8623" s="1" t="s">
        <v>39</v>
      </c>
      <c r="G8623" s="1" t="s">
        <v>321</v>
      </c>
    </row>
    <row r="8624" spans="1:7" x14ac:dyDescent="0.25">
      <c r="A8624" s="1">
        <v>33000743</v>
      </c>
      <c r="B8624" s="1" t="s">
        <v>21840</v>
      </c>
      <c r="C8624" s="1" t="s">
        <v>21841</v>
      </c>
      <c r="D8624" s="1" t="s">
        <v>21842</v>
      </c>
      <c r="E8624" s="1" t="s">
        <v>65</v>
      </c>
      <c r="F8624" s="1" t="s">
        <v>39</v>
      </c>
      <c r="G8624" s="1" t="s">
        <v>321</v>
      </c>
    </row>
    <row r="8625" spans="1:7" x14ac:dyDescent="0.25">
      <c r="A8625" s="1">
        <v>33000744</v>
      </c>
      <c r="B8625" s="1" t="s">
        <v>21843</v>
      </c>
      <c r="C8625" s="1" t="s">
        <v>21844</v>
      </c>
      <c r="D8625" s="1" t="s">
        <v>21845</v>
      </c>
      <c r="E8625" s="1" t="s">
        <v>65</v>
      </c>
      <c r="F8625" s="1" t="s">
        <v>39</v>
      </c>
      <c r="G8625" s="1" t="s">
        <v>321</v>
      </c>
    </row>
    <row r="8626" spans="1:7" x14ac:dyDescent="0.25">
      <c r="A8626" s="1">
        <v>33000746</v>
      </c>
      <c r="B8626" s="1" t="s">
        <v>21846</v>
      </c>
      <c r="C8626" s="1" t="s">
        <v>21847</v>
      </c>
      <c r="D8626" s="1" t="s">
        <v>21848</v>
      </c>
      <c r="E8626" s="1" t="s">
        <v>65</v>
      </c>
      <c r="F8626" s="1" t="s">
        <v>39</v>
      </c>
      <c r="G8626" s="1" t="s">
        <v>321</v>
      </c>
    </row>
    <row r="8627" spans="1:7" x14ac:dyDescent="0.25">
      <c r="A8627" s="1">
        <v>33000748</v>
      </c>
      <c r="B8627" s="1" t="s">
        <v>21849</v>
      </c>
      <c r="C8627" s="1" t="s">
        <v>21850</v>
      </c>
      <c r="D8627" s="1" t="s">
        <v>21851</v>
      </c>
      <c r="E8627" s="1" t="s">
        <v>65</v>
      </c>
      <c r="F8627" s="1" t="s">
        <v>39</v>
      </c>
      <c r="G8627" s="1" t="s">
        <v>321</v>
      </c>
    </row>
    <row r="8628" spans="1:7" x14ac:dyDescent="0.25">
      <c r="A8628" s="1">
        <v>33000749</v>
      </c>
      <c r="B8628" s="1" t="s">
        <v>21852</v>
      </c>
      <c r="C8628" s="1" t="s">
        <v>21853</v>
      </c>
      <c r="D8628" s="1" t="s">
        <v>21854</v>
      </c>
      <c r="E8628" s="1" t="s">
        <v>65</v>
      </c>
      <c r="F8628" s="1" t="s">
        <v>39</v>
      </c>
      <c r="G8628" s="1" t="s">
        <v>321</v>
      </c>
    </row>
    <row r="8629" spans="1:7" x14ac:dyDescent="0.25">
      <c r="A8629" s="1">
        <v>33000750</v>
      </c>
      <c r="B8629" s="1" t="s">
        <v>21855</v>
      </c>
      <c r="C8629" s="1" t="s">
        <v>21856</v>
      </c>
      <c r="D8629" s="1" t="s">
        <v>21857</v>
      </c>
      <c r="E8629" s="1" t="s">
        <v>65</v>
      </c>
      <c r="F8629" s="1" t="s">
        <v>39</v>
      </c>
      <c r="G8629" s="1" t="s">
        <v>321</v>
      </c>
    </row>
    <row r="8630" spans="1:7" x14ac:dyDescent="0.25">
      <c r="A8630" s="1">
        <v>33000751</v>
      </c>
      <c r="B8630" s="1" t="s">
        <v>21858</v>
      </c>
      <c r="C8630" s="1" t="s">
        <v>21859</v>
      </c>
      <c r="D8630" s="1" t="s">
        <v>21860</v>
      </c>
      <c r="E8630" s="1" t="s">
        <v>66</v>
      </c>
      <c r="F8630" s="1" t="s">
        <v>39</v>
      </c>
      <c r="G8630" s="1" t="s">
        <v>321</v>
      </c>
    </row>
    <row r="8631" spans="1:7" x14ac:dyDescent="0.25">
      <c r="A8631" s="1">
        <v>33000752</v>
      </c>
      <c r="B8631" s="1" t="s">
        <v>21861</v>
      </c>
      <c r="C8631" s="1" t="s">
        <v>21862</v>
      </c>
      <c r="D8631" s="1" t="s">
        <v>21863</v>
      </c>
      <c r="E8631" s="1" t="s">
        <v>65</v>
      </c>
      <c r="F8631" s="1" t="s">
        <v>39</v>
      </c>
      <c r="G8631" s="1" t="s">
        <v>321</v>
      </c>
    </row>
    <row r="8632" spans="1:7" x14ac:dyDescent="0.25">
      <c r="A8632" s="1">
        <v>33000753</v>
      </c>
      <c r="B8632" s="1" t="s">
        <v>21864</v>
      </c>
      <c r="C8632" s="1" t="s">
        <v>21865</v>
      </c>
      <c r="D8632" s="1" t="s">
        <v>21866</v>
      </c>
      <c r="E8632" s="1" t="s">
        <v>65</v>
      </c>
      <c r="F8632" s="1" t="s">
        <v>1984</v>
      </c>
      <c r="G8632" s="1" t="s">
        <v>1985</v>
      </c>
    </row>
    <row r="8633" spans="1:7" x14ac:dyDescent="0.25">
      <c r="A8633" s="1">
        <v>33000754</v>
      </c>
      <c r="B8633" s="1" t="s">
        <v>21867</v>
      </c>
      <c r="C8633" s="1" t="s">
        <v>21868</v>
      </c>
      <c r="D8633" s="1" t="s">
        <v>21869</v>
      </c>
      <c r="E8633" s="1" t="s">
        <v>65</v>
      </c>
      <c r="F8633" s="1" t="s">
        <v>39</v>
      </c>
      <c r="G8633" s="1" t="s">
        <v>321</v>
      </c>
    </row>
    <row r="8634" spans="1:7" x14ac:dyDescent="0.25">
      <c r="A8634" s="1">
        <v>33000755</v>
      </c>
      <c r="B8634" s="1" t="s">
        <v>21870</v>
      </c>
      <c r="C8634" s="1" t="s">
        <v>21871</v>
      </c>
      <c r="D8634" s="1" t="s">
        <v>21872</v>
      </c>
      <c r="E8634" s="1" t="s">
        <v>65</v>
      </c>
      <c r="F8634" s="1" t="s">
        <v>39</v>
      </c>
      <c r="G8634" s="1" t="s">
        <v>321</v>
      </c>
    </row>
    <row r="8635" spans="1:7" x14ac:dyDescent="0.25">
      <c r="A8635" s="1">
        <v>33000767</v>
      </c>
      <c r="B8635" s="1" t="s">
        <v>21873</v>
      </c>
      <c r="C8635" s="1" t="s">
        <v>21874</v>
      </c>
      <c r="D8635" s="1" t="s">
        <v>21875</v>
      </c>
      <c r="E8635" s="1" t="s">
        <v>65</v>
      </c>
      <c r="F8635" s="1" t="s">
        <v>39</v>
      </c>
      <c r="G8635" s="1" t="s">
        <v>321</v>
      </c>
    </row>
    <row r="8636" spans="1:7" x14ac:dyDescent="0.25">
      <c r="A8636" s="1">
        <v>33000768</v>
      </c>
      <c r="B8636" s="1" t="s">
        <v>21876</v>
      </c>
      <c r="C8636" s="1" t="s">
        <v>21877</v>
      </c>
      <c r="D8636" s="1" t="s">
        <v>21878</v>
      </c>
      <c r="E8636" s="1" t="s">
        <v>65</v>
      </c>
      <c r="F8636" s="1" t="s">
        <v>39</v>
      </c>
      <c r="G8636" s="1" t="s">
        <v>321</v>
      </c>
    </row>
    <row r="8637" spans="1:7" x14ac:dyDescent="0.25">
      <c r="A8637" s="1">
        <v>33000771</v>
      </c>
      <c r="B8637" s="1" t="s">
        <v>21879</v>
      </c>
      <c r="C8637" s="1" t="s">
        <v>21880</v>
      </c>
      <c r="D8637" s="1" t="s">
        <v>21881</v>
      </c>
      <c r="E8637" s="1" t="s">
        <v>65</v>
      </c>
      <c r="F8637" s="1" t="s">
        <v>480</v>
      </c>
      <c r="G8637" s="1" t="s">
        <v>481</v>
      </c>
    </row>
    <row r="8638" spans="1:7" x14ac:dyDescent="0.25">
      <c r="A8638" s="1">
        <v>33000772</v>
      </c>
      <c r="B8638" s="1" t="s">
        <v>21882</v>
      </c>
      <c r="C8638" s="1" t="s">
        <v>21883</v>
      </c>
      <c r="D8638" s="1" t="s">
        <v>21884</v>
      </c>
      <c r="E8638" s="1" t="s">
        <v>65</v>
      </c>
      <c r="F8638" s="1" t="s">
        <v>480</v>
      </c>
      <c r="G8638" s="1" t="s">
        <v>481</v>
      </c>
    </row>
    <row r="8639" spans="1:7" x14ac:dyDescent="0.25">
      <c r="A8639" s="1">
        <v>33000773</v>
      </c>
      <c r="B8639" s="1" t="s">
        <v>21885</v>
      </c>
      <c r="C8639" s="1" t="s">
        <v>21886</v>
      </c>
      <c r="D8639" s="1" t="s">
        <v>21887</v>
      </c>
      <c r="E8639" s="1" t="s">
        <v>65</v>
      </c>
      <c r="F8639" s="1" t="s">
        <v>480</v>
      </c>
      <c r="G8639" s="1" t="s">
        <v>481</v>
      </c>
    </row>
    <row r="8640" spans="1:7" x14ac:dyDescent="0.25">
      <c r="A8640" s="1">
        <v>33000774</v>
      </c>
      <c r="B8640" s="1" t="s">
        <v>21888</v>
      </c>
      <c r="C8640" s="1" t="s">
        <v>21889</v>
      </c>
      <c r="D8640" s="1" t="s">
        <v>21890</v>
      </c>
      <c r="E8640" s="1" t="s">
        <v>65</v>
      </c>
      <c r="F8640" s="1" t="s">
        <v>480</v>
      </c>
      <c r="G8640" s="1" t="s">
        <v>481</v>
      </c>
    </row>
    <row r="8641" spans="1:7" x14ac:dyDescent="0.25">
      <c r="A8641" s="1">
        <v>33000779</v>
      </c>
      <c r="B8641" s="1" t="s">
        <v>21891</v>
      </c>
      <c r="C8641" s="1" t="s">
        <v>21892</v>
      </c>
      <c r="D8641" s="1" t="s">
        <v>21893</v>
      </c>
      <c r="E8641" s="1" t="s">
        <v>65</v>
      </c>
      <c r="F8641" s="1" t="s">
        <v>39</v>
      </c>
      <c r="G8641" s="1" t="s">
        <v>321</v>
      </c>
    </row>
    <row r="8642" spans="1:7" x14ac:dyDescent="0.25">
      <c r="A8642" s="1">
        <v>33000780</v>
      </c>
      <c r="B8642" s="1" t="s">
        <v>21894</v>
      </c>
      <c r="C8642" s="1" t="s">
        <v>21895</v>
      </c>
      <c r="D8642" s="1" t="s">
        <v>21896</v>
      </c>
      <c r="E8642" s="1" t="s">
        <v>65</v>
      </c>
      <c r="F8642" s="1" t="s">
        <v>39</v>
      </c>
      <c r="G8642" s="1" t="s">
        <v>321</v>
      </c>
    </row>
    <row r="8643" spans="1:7" x14ac:dyDescent="0.25">
      <c r="A8643" s="1">
        <v>33000782</v>
      </c>
      <c r="B8643" s="1" t="s">
        <v>21897</v>
      </c>
      <c r="C8643" s="1" t="s">
        <v>21898</v>
      </c>
      <c r="D8643" s="1" t="s">
        <v>21899</v>
      </c>
      <c r="E8643" s="1" t="s">
        <v>65</v>
      </c>
      <c r="F8643" s="1" t="s">
        <v>39</v>
      </c>
      <c r="G8643" s="1" t="s">
        <v>321</v>
      </c>
    </row>
    <row r="8644" spans="1:7" x14ac:dyDescent="0.25">
      <c r="A8644" s="1">
        <v>33000790</v>
      </c>
      <c r="B8644" s="1" t="s">
        <v>21900</v>
      </c>
      <c r="C8644" s="1" t="s">
        <v>21901</v>
      </c>
      <c r="D8644" s="1" t="s">
        <v>21902</v>
      </c>
      <c r="E8644" s="1" t="s">
        <v>65</v>
      </c>
      <c r="F8644" s="1" t="s">
        <v>39</v>
      </c>
      <c r="G8644" s="1" t="s">
        <v>321</v>
      </c>
    </row>
    <row r="8645" spans="1:7" x14ac:dyDescent="0.25">
      <c r="A8645" s="1">
        <v>33000792</v>
      </c>
      <c r="B8645" s="1" t="s">
        <v>21903</v>
      </c>
      <c r="C8645" s="1" t="s">
        <v>21904</v>
      </c>
      <c r="D8645" s="1" t="s">
        <v>21905</v>
      </c>
      <c r="E8645" s="1" t="s">
        <v>65</v>
      </c>
      <c r="F8645" s="1" t="s">
        <v>39</v>
      </c>
      <c r="G8645" s="1" t="s">
        <v>321</v>
      </c>
    </row>
    <row r="8646" spans="1:7" x14ac:dyDescent="0.25">
      <c r="A8646" s="1">
        <v>33000793</v>
      </c>
      <c r="B8646" s="1" t="s">
        <v>21906</v>
      </c>
      <c r="C8646" s="1" t="s">
        <v>21907</v>
      </c>
      <c r="D8646" s="1" t="s">
        <v>21908</v>
      </c>
      <c r="E8646" s="1" t="s">
        <v>65</v>
      </c>
      <c r="F8646" s="1" t="s">
        <v>39</v>
      </c>
      <c r="G8646" s="1" t="s">
        <v>321</v>
      </c>
    </row>
    <row r="8647" spans="1:7" x14ac:dyDescent="0.25">
      <c r="A8647" s="1">
        <v>33000794</v>
      </c>
      <c r="B8647" s="1" t="s">
        <v>21909</v>
      </c>
      <c r="C8647" s="1" t="s">
        <v>21910</v>
      </c>
      <c r="D8647" s="1" t="s">
        <v>21911</v>
      </c>
      <c r="E8647" s="1" t="s">
        <v>65</v>
      </c>
      <c r="F8647" s="1" t="s">
        <v>39</v>
      </c>
      <c r="G8647" s="1" t="s">
        <v>321</v>
      </c>
    </row>
    <row r="8648" spans="1:7" x14ac:dyDescent="0.25">
      <c r="A8648" s="1">
        <v>33000796</v>
      </c>
      <c r="B8648" s="1" t="s">
        <v>21912</v>
      </c>
      <c r="C8648" s="1" t="s">
        <v>21913</v>
      </c>
      <c r="D8648" s="1" t="s">
        <v>21914</v>
      </c>
      <c r="E8648" s="1" t="s">
        <v>65</v>
      </c>
      <c r="F8648" s="1" t="s">
        <v>39</v>
      </c>
      <c r="G8648" s="1" t="s">
        <v>321</v>
      </c>
    </row>
    <row r="8649" spans="1:7" x14ac:dyDescent="0.25">
      <c r="A8649" s="1">
        <v>33000798</v>
      </c>
      <c r="B8649" s="1" t="s">
        <v>21915</v>
      </c>
      <c r="C8649" s="1" t="s">
        <v>21916</v>
      </c>
      <c r="D8649" s="1" t="s">
        <v>21917</v>
      </c>
      <c r="E8649" s="1" t="s">
        <v>65</v>
      </c>
      <c r="F8649" s="1" t="s">
        <v>39</v>
      </c>
      <c r="G8649" s="1" t="s">
        <v>321</v>
      </c>
    </row>
    <row r="8650" spans="1:7" x14ac:dyDescent="0.25">
      <c r="A8650" s="1">
        <v>33000799</v>
      </c>
      <c r="B8650" s="1" t="s">
        <v>21918</v>
      </c>
      <c r="C8650" s="1" t="s">
        <v>21919</v>
      </c>
      <c r="D8650" s="1" t="s">
        <v>21920</v>
      </c>
      <c r="E8650" s="1" t="s">
        <v>65</v>
      </c>
      <c r="F8650" s="1" t="s">
        <v>39</v>
      </c>
      <c r="G8650" s="1" t="s">
        <v>321</v>
      </c>
    </row>
    <row r="8651" spans="1:7" x14ac:dyDescent="0.25">
      <c r="A8651" s="1">
        <v>33000801</v>
      </c>
      <c r="B8651" s="1" t="s">
        <v>21921</v>
      </c>
      <c r="C8651" s="1" t="s">
        <v>21922</v>
      </c>
      <c r="D8651" s="1" t="s">
        <v>21923</v>
      </c>
      <c r="E8651" s="1" t="s">
        <v>65</v>
      </c>
      <c r="F8651" s="1" t="s">
        <v>39</v>
      </c>
      <c r="G8651" s="1" t="s">
        <v>321</v>
      </c>
    </row>
    <row r="8652" spans="1:7" x14ac:dyDescent="0.25">
      <c r="A8652" s="1">
        <v>33000802</v>
      </c>
      <c r="B8652" s="1" t="s">
        <v>21924</v>
      </c>
      <c r="C8652" s="1" t="s">
        <v>21925</v>
      </c>
      <c r="D8652" s="1" t="s">
        <v>21926</v>
      </c>
      <c r="E8652" s="1" t="s">
        <v>65</v>
      </c>
      <c r="F8652" s="1" t="s">
        <v>39</v>
      </c>
      <c r="G8652" s="1" t="s">
        <v>321</v>
      </c>
    </row>
    <row r="8653" spans="1:7" x14ac:dyDescent="0.25">
      <c r="A8653" s="1">
        <v>33000803</v>
      </c>
      <c r="B8653" s="1" t="s">
        <v>21927</v>
      </c>
      <c r="C8653" s="1" t="s">
        <v>21928</v>
      </c>
      <c r="D8653" s="1" t="s">
        <v>21929</v>
      </c>
      <c r="E8653" s="1" t="s">
        <v>65</v>
      </c>
      <c r="F8653" s="1" t="s">
        <v>39</v>
      </c>
      <c r="G8653" s="1" t="s">
        <v>321</v>
      </c>
    </row>
    <row r="8654" spans="1:7" x14ac:dyDescent="0.25">
      <c r="A8654" s="1">
        <v>33000806</v>
      </c>
      <c r="B8654" s="1" t="s">
        <v>21930</v>
      </c>
      <c r="C8654" s="1" t="s">
        <v>21931</v>
      </c>
      <c r="D8654" s="1" t="s">
        <v>21932</v>
      </c>
      <c r="E8654" s="1" t="s">
        <v>65</v>
      </c>
      <c r="F8654" s="1" t="s">
        <v>39</v>
      </c>
      <c r="G8654" s="1" t="s">
        <v>321</v>
      </c>
    </row>
    <row r="8655" spans="1:7" x14ac:dyDescent="0.25">
      <c r="A8655" s="1">
        <v>33000814</v>
      </c>
      <c r="B8655" s="1" t="s">
        <v>21933</v>
      </c>
      <c r="C8655" s="1" t="s">
        <v>21934</v>
      </c>
      <c r="D8655" s="1" t="s">
        <v>21935</v>
      </c>
      <c r="E8655" s="1" t="s">
        <v>65</v>
      </c>
      <c r="F8655" s="1" t="s">
        <v>39</v>
      </c>
      <c r="G8655" s="1" t="s">
        <v>321</v>
      </c>
    </row>
    <row r="8656" spans="1:7" x14ac:dyDescent="0.25">
      <c r="A8656" s="1">
        <v>33000815</v>
      </c>
      <c r="B8656" s="1" t="s">
        <v>21936</v>
      </c>
      <c r="C8656" s="1" t="s">
        <v>21937</v>
      </c>
      <c r="D8656" s="1" t="s">
        <v>21938</v>
      </c>
      <c r="E8656" s="1" t="s">
        <v>66</v>
      </c>
      <c r="F8656" s="1" t="s">
        <v>39</v>
      </c>
      <c r="G8656" s="1" t="s">
        <v>321</v>
      </c>
    </row>
    <row r="8657" spans="1:7" x14ac:dyDescent="0.25">
      <c r="A8657" s="1">
        <v>33000819</v>
      </c>
      <c r="B8657" s="1" t="s">
        <v>21939</v>
      </c>
      <c r="C8657" s="1" t="s">
        <v>21940</v>
      </c>
      <c r="D8657" s="1" t="s">
        <v>21941</v>
      </c>
      <c r="E8657" s="1" t="s">
        <v>65</v>
      </c>
      <c r="F8657" s="1" t="s">
        <v>39</v>
      </c>
      <c r="G8657" s="1" t="s">
        <v>321</v>
      </c>
    </row>
    <row r="8658" spans="1:7" x14ac:dyDescent="0.25">
      <c r="A8658" s="1">
        <v>33000820</v>
      </c>
      <c r="B8658" s="1" t="s">
        <v>21942</v>
      </c>
      <c r="C8658" s="1" t="s">
        <v>21943</v>
      </c>
      <c r="D8658" s="1" t="s">
        <v>21944</v>
      </c>
      <c r="E8658" s="1" t="s">
        <v>65</v>
      </c>
      <c r="F8658" s="1" t="s">
        <v>39</v>
      </c>
      <c r="G8658" s="1" t="s">
        <v>321</v>
      </c>
    </row>
    <row r="8659" spans="1:7" x14ac:dyDescent="0.25">
      <c r="A8659" s="1">
        <v>33000822</v>
      </c>
      <c r="B8659" s="1" t="s">
        <v>21945</v>
      </c>
      <c r="C8659" s="1" t="s">
        <v>21946</v>
      </c>
      <c r="D8659" s="1" t="s">
        <v>21947</v>
      </c>
      <c r="E8659" s="1" t="s">
        <v>65</v>
      </c>
      <c r="F8659" s="1" t="s">
        <v>39</v>
      </c>
      <c r="G8659" s="1" t="s">
        <v>321</v>
      </c>
    </row>
    <row r="8660" spans="1:7" x14ac:dyDescent="0.25">
      <c r="A8660" s="1">
        <v>33000825</v>
      </c>
      <c r="B8660" s="1" t="s">
        <v>21948</v>
      </c>
      <c r="C8660" s="1" t="s">
        <v>21949</v>
      </c>
      <c r="D8660" s="1" t="s">
        <v>21950</v>
      </c>
      <c r="E8660" s="1" t="s">
        <v>66</v>
      </c>
      <c r="F8660" s="1" t="s">
        <v>39</v>
      </c>
      <c r="G8660" s="1" t="s">
        <v>321</v>
      </c>
    </row>
    <row r="8661" spans="1:7" x14ac:dyDescent="0.25">
      <c r="A8661" s="1">
        <v>33000826</v>
      </c>
      <c r="B8661" s="1" t="s">
        <v>21951</v>
      </c>
      <c r="C8661" s="1" t="s">
        <v>21952</v>
      </c>
      <c r="D8661" s="1" t="s">
        <v>21953</v>
      </c>
      <c r="E8661" s="1" t="s">
        <v>65</v>
      </c>
      <c r="F8661" s="1" t="s">
        <v>39</v>
      </c>
      <c r="G8661" s="1" t="s">
        <v>321</v>
      </c>
    </row>
    <row r="8662" spans="1:7" x14ac:dyDescent="0.25">
      <c r="A8662" s="1">
        <v>33000827</v>
      </c>
      <c r="B8662" s="1" t="s">
        <v>21954</v>
      </c>
      <c r="C8662" s="1" t="s">
        <v>21955</v>
      </c>
      <c r="D8662" s="1" t="s">
        <v>21956</v>
      </c>
      <c r="E8662" s="1" t="s">
        <v>65</v>
      </c>
      <c r="F8662" s="1" t="s">
        <v>39</v>
      </c>
      <c r="G8662" s="1" t="s">
        <v>321</v>
      </c>
    </row>
    <row r="8663" spans="1:7" x14ac:dyDescent="0.25">
      <c r="A8663" s="1">
        <v>33000828</v>
      </c>
      <c r="B8663" s="1" t="s">
        <v>21957</v>
      </c>
      <c r="C8663" s="1" t="s">
        <v>21958</v>
      </c>
      <c r="D8663" s="1" t="s">
        <v>21959</v>
      </c>
      <c r="E8663" s="1" t="s">
        <v>65</v>
      </c>
      <c r="F8663" s="1" t="s">
        <v>39</v>
      </c>
      <c r="G8663" s="1" t="s">
        <v>321</v>
      </c>
    </row>
    <row r="8664" spans="1:7" x14ac:dyDescent="0.25">
      <c r="A8664" s="1">
        <v>33000834</v>
      </c>
      <c r="B8664" s="1" t="s">
        <v>21960</v>
      </c>
      <c r="C8664" s="1" t="s">
        <v>21961</v>
      </c>
      <c r="D8664" s="1" t="s">
        <v>21962</v>
      </c>
      <c r="E8664" s="1" t="s">
        <v>65</v>
      </c>
      <c r="F8664" s="1" t="s">
        <v>39</v>
      </c>
      <c r="G8664" s="1" t="s">
        <v>321</v>
      </c>
    </row>
    <row r="8665" spans="1:7" x14ac:dyDescent="0.25">
      <c r="A8665" s="1">
        <v>33000841</v>
      </c>
      <c r="B8665" s="1" t="s">
        <v>21963</v>
      </c>
      <c r="C8665" s="1" t="s">
        <v>21964</v>
      </c>
      <c r="D8665" s="1" t="s">
        <v>21965</v>
      </c>
      <c r="E8665" s="1" t="s">
        <v>65</v>
      </c>
      <c r="F8665" s="1" t="s">
        <v>39</v>
      </c>
      <c r="G8665" s="1" t="s">
        <v>321</v>
      </c>
    </row>
    <row r="8666" spans="1:7" x14ac:dyDescent="0.25">
      <c r="A8666" s="1">
        <v>33000845</v>
      </c>
      <c r="B8666" s="1" t="s">
        <v>21966</v>
      </c>
      <c r="C8666" s="1" t="s">
        <v>21967</v>
      </c>
      <c r="D8666" s="1" t="s">
        <v>21968</v>
      </c>
      <c r="E8666" s="1" t="s">
        <v>65</v>
      </c>
      <c r="F8666" s="1" t="s">
        <v>39</v>
      </c>
      <c r="G8666" s="1" t="s">
        <v>321</v>
      </c>
    </row>
    <row r="8667" spans="1:7" x14ac:dyDescent="0.25">
      <c r="A8667" s="1">
        <v>33000847</v>
      </c>
      <c r="B8667" s="1" t="s">
        <v>21969</v>
      </c>
      <c r="C8667" s="1" t="s">
        <v>21970</v>
      </c>
      <c r="D8667" s="1" t="s">
        <v>21971</v>
      </c>
      <c r="E8667" s="1" t="s">
        <v>65</v>
      </c>
      <c r="F8667" s="1" t="s">
        <v>39</v>
      </c>
      <c r="G8667" s="1" t="s">
        <v>321</v>
      </c>
    </row>
    <row r="8668" spans="1:7" x14ac:dyDescent="0.25">
      <c r="A8668" s="1">
        <v>33000852</v>
      </c>
      <c r="B8668" s="1" t="s">
        <v>21972</v>
      </c>
      <c r="C8668" s="1" t="s">
        <v>21973</v>
      </c>
      <c r="D8668" s="1" t="s">
        <v>21974</v>
      </c>
      <c r="E8668" s="1" t="s">
        <v>65</v>
      </c>
      <c r="F8668" s="1" t="s">
        <v>39</v>
      </c>
      <c r="G8668" s="1" t="s">
        <v>321</v>
      </c>
    </row>
    <row r="8669" spans="1:7" x14ac:dyDescent="0.25">
      <c r="A8669" s="1">
        <v>33000864</v>
      </c>
      <c r="B8669" s="1" t="s">
        <v>21975</v>
      </c>
      <c r="C8669" s="1" t="s">
        <v>21976</v>
      </c>
      <c r="D8669" s="1" t="s">
        <v>21977</v>
      </c>
      <c r="E8669" s="1" t="s">
        <v>65</v>
      </c>
      <c r="F8669" s="1" t="s">
        <v>39</v>
      </c>
      <c r="G8669" s="1" t="s">
        <v>321</v>
      </c>
    </row>
    <row r="8670" spans="1:7" x14ac:dyDescent="0.25">
      <c r="A8670" s="1">
        <v>33000865</v>
      </c>
      <c r="B8670" s="1" t="s">
        <v>21978</v>
      </c>
      <c r="C8670" s="1" t="s">
        <v>21979</v>
      </c>
      <c r="D8670" s="1" t="s">
        <v>21980</v>
      </c>
      <c r="E8670" s="1" t="s">
        <v>65</v>
      </c>
      <c r="F8670" s="1" t="s">
        <v>39</v>
      </c>
      <c r="G8670" s="1" t="s">
        <v>321</v>
      </c>
    </row>
    <row r="8671" spans="1:7" x14ac:dyDescent="0.25">
      <c r="A8671" s="1">
        <v>33000866</v>
      </c>
      <c r="B8671" s="1" t="s">
        <v>21981</v>
      </c>
      <c r="C8671" s="1" t="s">
        <v>21982</v>
      </c>
      <c r="D8671" s="1" t="s">
        <v>21983</v>
      </c>
      <c r="E8671" s="1" t="s">
        <v>65</v>
      </c>
      <c r="F8671" s="1" t="s">
        <v>39</v>
      </c>
      <c r="G8671" s="1" t="s">
        <v>321</v>
      </c>
    </row>
    <row r="8672" spans="1:7" x14ac:dyDescent="0.25">
      <c r="A8672" s="1">
        <v>33000867</v>
      </c>
      <c r="B8672" s="1" t="s">
        <v>21984</v>
      </c>
      <c r="C8672" s="1" t="s">
        <v>21985</v>
      </c>
      <c r="D8672" s="1" t="s">
        <v>21986</v>
      </c>
      <c r="E8672" s="1" t="s">
        <v>65</v>
      </c>
      <c r="F8672" s="1" t="s">
        <v>39</v>
      </c>
      <c r="G8672" s="1" t="s">
        <v>321</v>
      </c>
    </row>
    <row r="8673" spans="1:7" x14ac:dyDescent="0.25">
      <c r="A8673" s="1">
        <v>33000879</v>
      </c>
      <c r="B8673" s="1" t="s">
        <v>21987</v>
      </c>
      <c r="C8673" s="1" t="s">
        <v>21988</v>
      </c>
      <c r="D8673" s="1" t="s">
        <v>21989</v>
      </c>
      <c r="E8673" s="1" t="s">
        <v>66</v>
      </c>
      <c r="F8673" s="1" t="s">
        <v>480</v>
      </c>
      <c r="G8673" s="1" t="s">
        <v>481</v>
      </c>
    </row>
    <row r="8674" spans="1:7" x14ac:dyDescent="0.25">
      <c r="A8674" s="1">
        <v>33000883</v>
      </c>
      <c r="B8674" s="1" t="s">
        <v>21990</v>
      </c>
      <c r="C8674" s="1" t="s">
        <v>21991</v>
      </c>
      <c r="D8674" s="1" t="s">
        <v>21992</v>
      </c>
      <c r="E8674" s="1" t="s">
        <v>65</v>
      </c>
      <c r="F8674" s="1" t="s">
        <v>39</v>
      </c>
      <c r="G8674" s="1" t="s">
        <v>321</v>
      </c>
    </row>
    <row r="8675" spans="1:7" x14ac:dyDescent="0.25">
      <c r="A8675" s="1">
        <v>33000887</v>
      </c>
      <c r="B8675" s="1" t="s">
        <v>21993</v>
      </c>
      <c r="C8675" s="1" t="s">
        <v>21994</v>
      </c>
      <c r="D8675" s="1" t="s">
        <v>21995</v>
      </c>
      <c r="E8675" s="1" t="s">
        <v>65</v>
      </c>
      <c r="F8675" s="1" t="s">
        <v>39</v>
      </c>
      <c r="G8675" s="1" t="s">
        <v>321</v>
      </c>
    </row>
    <row r="8676" spans="1:7" x14ac:dyDescent="0.25">
      <c r="A8676" s="1">
        <v>33000892</v>
      </c>
      <c r="B8676" s="1" t="s">
        <v>21996</v>
      </c>
      <c r="C8676" s="1" t="s">
        <v>21997</v>
      </c>
      <c r="D8676" s="1" t="s">
        <v>21998</v>
      </c>
      <c r="E8676" s="1" t="s">
        <v>65</v>
      </c>
      <c r="F8676" s="1" t="s">
        <v>39</v>
      </c>
      <c r="G8676" s="1" t="s">
        <v>321</v>
      </c>
    </row>
    <row r="8677" spans="1:7" x14ac:dyDescent="0.25">
      <c r="A8677" s="1">
        <v>33000893</v>
      </c>
      <c r="B8677" s="1" t="s">
        <v>21999</v>
      </c>
      <c r="C8677" s="1" t="s">
        <v>22000</v>
      </c>
      <c r="D8677" s="1" t="s">
        <v>22001</v>
      </c>
      <c r="E8677" s="1" t="s">
        <v>66</v>
      </c>
      <c r="F8677" s="1" t="s">
        <v>39</v>
      </c>
      <c r="G8677" s="1" t="s">
        <v>321</v>
      </c>
    </row>
    <row r="8678" spans="1:7" x14ac:dyDescent="0.25">
      <c r="A8678" s="1">
        <v>33000894</v>
      </c>
      <c r="B8678" s="1" t="s">
        <v>22002</v>
      </c>
      <c r="C8678" s="1" t="s">
        <v>22003</v>
      </c>
      <c r="D8678" s="1" t="s">
        <v>22004</v>
      </c>
      <c r="E8678" s="1" t="s">
        <v>65</v>
      </c>
      <c r="F8678" s="1" t="s">
        <v>1984</v>
      </c>
      <c r="G8678" s="1" t="s">
        <v>1985</v>
      </c>
    </row>
    <row r="8679" spans="1:7" x14ac:dyDescent="0.25">
      <c r="A8679" s="1">
        <v>33000895</v>
      </c>
      <c r="B8679" s="1" t="s">
        <v>22005</v>
      </c>
      <c r="C8679" s="1" t="s">
        <v>22006</v>
      </c>
      <c r="D8679" s="1" t="s">
        <v>22007</v>
      </c>
      <c r="E8679" s="1" t="s">
        <v>65</v>
      </c>
      <c r="F8679" s="1" t="s">
        <v>39</v>
      </c>
      <c r="G8679" s="1" t="s">
        <v>321</v>
      </c>
    </row>
    <row r="8680" spans="1:7" x14ac:dyDescent="0.25">
      <c r="A8680" s="1">
        <v>33000896</v>
      </c>
      <c r="B8680" s="1" t="s">
        <v>22008</v>
      </c>
      <c r="C8680" s="1" t="s">
        <v>22009</v>
      </c>
      <c r="D8680" s="1" t="s">
        <v>22010</v>
      </c>
      <c r="E8680" s="1" t="s">
        <v>65</v>
      </c>
      <c r="F8680" s="1" t="s">
        <v>39</v>
      </c>
      <c r="G8680" s="1" t="s">
        <v>321</v>
      </c>
    </row>
    <row r="8681" spans="1:7" x14ac:dyDescent="0.25">
      <c r="A8681" s="1">
        <v>33000906</v>
      </c>
      <c r="B8681" s="1" t="s">
        <v>9674</v>
      </c>
      <c r="C8681" s="1" t="s">
        <v>22011</v>
      </c>
      <c r="D8681" s="1" t="s">
        <v>22012</v>
      </c>
      <c r="E8681" s="1" t="s">
        <v>65</v>
      </c>
      <c r="F8681" s="1" t="s">
        <v>39</v>
      </c>
      <c r="G8681" s="1" t="s">
        <v>321</v>
      </c>
    </row>
    <row r="8682" spans="1:7" x14ac:dyDescent="0.25">
      <c r="A8682" s="1">
        <v>33000910</v>
      </c>
      <c r="B8682" s="1" t="s">
        <v>22013</v>
      </c>
      <c r="C8682" s="1" t="s">
        <v>22014</v>
      </c>
      <c r="D8682" s="1" t="s">
        <v>22015</v>
      </c>
      <c r="E8682" s="1" t="s">
        <v>65</v>
      </c>
      <c r="F8682" s="1" t="s">
        <v>39</v>
      </c>
      <c r="G8682" s="1" t="s">
        <v>321</v>
      </c>
    </row>
    <row r="8683" spans="1:7" x14ac:dyDescent="0.25">
      <c r="A8683" s="1">
        <v>33000911</v>
      </c>
      <c r="B8683" s="1" t="s">
        <v>22016</v>
      </c>
      <c r="C8683" s="1" t="s">
        <v>22017</v>
      </c>
      <c r="D8683" s="1" t="s">
        <v>22018</v>
      </c>
      <c r="E8683" s="1" t="s">
        <v>65</v>
      </c>
      <c r="F8683" s="1" t="s">
        <v>480</v>
      </c>
      <c r="G8683" s="1" t="s">
        <v>481</v>
      </c>
    </row>
    <row r="8684" spans="1:7" x14ac:dyDescent="0.25">
      <c r="A8684" s="1">
        <v>33000912</v>
      </c>
      <c r="B8684" s="1" t="s">
        <v>22019</v>
      </c>
      <c r="C8684" s="1" t="s">
        <v>22020</v>
      </c>
      <c r="D8684" s="1" t="s">
        <v>22021</v>
      </c>
      <c r="E8684" s="1" t="s">
        <v>65</v>
      </c>
      <c r="F8684" s="1" t="s">
        <v>480</v>
      </c>
      <c r="G8684" s="1" t="s">
        <v>481</v>
      </c>
    </row>
    <row r="8685" spans="1:7" x14ac:dyDescent="0.25">
      <c r="A8685" s="1">
        <v>33000913</v>
      </c>
      <c r="B8685" s="1" t="s">
        <v>22022</v>
      </c>
      <c r="C8685" s="1" t="s">
        <v>22023</v>
      </c>
      <c r="D8685" s="1" t="s">
        <v>22024</v>
      </c>
      <c r="E8685" s="1" t="s">
        <v>65</v>
      </c>
      <c r="F8685" s="1" t="s">
        <v>480</v>
      </c>
      <c r="G8685" s="1" t="s">
        <v>481</v>
      </c>
    </row>
    <row r="8686" spans="1:7" x14ac:dyDescent="0.25">
      <c r="A8686" s="1">
        <v>33000919</v>
      </c>
      <c r="B8686" s="1" t="s">
        <v>22025</v>
      </c>
      <c r="C8686" s="1" t="s">
        <v>22026</v>
      </c>
      <c r="D8686" s="1" t="s">
        <v>22027</v>
      </c>
      <c r="E8686" s="1" t="s">
        <v>65</v>
      </c>
      <c r="F8686" s="1" t="s">
        <v>480</v>
      </c>
      <c r="G8686" s="1" t="s">
        <v>481</v>
      </c>
    </row>
    <row r="8687" spans="1:7" x14ac:dyDescent="0.25">
      <c r="A8687" s="1">
        <v>33000920</v>
      </c>
      <c r="B8687" s="1" t="s">
        <v>22028</v>
      </c>
      <c r="C8687" s="1" t="s">
        <v>22029</v>
      </c>
      <c r="D8687" s="1" t="s">
        <v>22030</v>
      </c>
      <c r="E8687" s="1" t="s">
        <v>65</v>
      </c>
      <c r="F8687" s="1" t="s">
        <v>1984</v>
      </c>
      <c r="G8687" s="1" t="s">
        <v>1985</v>
      </c>
    </row>
    <row r="8688" spans="1:7" x14ac:dyDescent="0.25">
      <c r="A8688" s="1">
        <v>33000921</v>
      </c>
      <c r="B8688" s="1" t="s">
        <v>22031</v>
      </c>
      <c r="C8688" s="1" t="s">
        <v>22032</v>
      </c>
      <c r="D8688" s="1" t="s">
        <v>22033</v>
      </c>
      <c r="E8688" s="1" t="s">
        <v>65</v>
      </c>
      <c r="F8688" s="1" t="s">
        <v>39</v>
      </c>
      <c r="G8688" s="1" t="s">
        <v>321</v>
      </c>
    </row>
    <row r="8689" spans="1:7" x14ac:dyDescent="0.25">
      <c r="A8689" s="1">
        <v>33000922</v>
      </c>
      <c r="B8689" s="1" t="s">
        <v>22034</v>
      </c>
      <c r="C8689" s="1" t="s">
        <v>22035</v>
      </c>
      <c r="D8689" s="1" t="s">
        <v>22036</v>
      </c>
      <c r="E8689" s="1" t="s">
        <v>65</v>
      </c>
      <c r="F8689" s="1" t="s">
        <v>39</v>
      </c>
      <c r="G8689" s="1" t="s">
        <v>321</v>
      </c>
    </row>
    <row r="8690" spans="1:7" x14ac:dyDescent="0.25">
      <c r="A8690" s="1">
        <v>33000924</v>
      </c>
      <c r="B8690" s="1" t="s">
        <v>22037</v>
      </c>
      <c r="C8690" s="1" t="s">
        <v>22038</v>
      </c>
      <c r="D8690" s="1" t="s">
        <v>22039</v>
      </c>
      <c r="E8690" s="1" t="s">
        <v>65</v>
      </c>
      <c r="F8690" s="1" t="s">
        <v>480</v>
      </c>
      <c r="G8690" s="1" t="s">
        <v>481</v>
      </c>
    </row>
    <row r="8691" spans="1:7" x14ac:dyDescent="0.25">
      <c r="A8691" s="1">
        <v>33000925</v>
      </c>
      <c r="B8691" s="1" t="s">
        <v>22040</v>
      </c>
      <c r="C8691" s="1" t="s">
        <v>22041</v>
      </c>
      <c r="D8691" s="1" t="s">
        <v>22042</v>
      </c>
      <c r="E8691" s="1" t="s">
        <v>65</v>
      </c>
      <c r="F8691" s="1" t="s">
        <v>480</v>
      </c>
      <c r="G8691" s="1" t="s">
        <v>481</v>
      </c>
    </row>
    <row r="8692" spans="1:7" x14ac:dyDescent="0.25">
      <c r="A8692" s="1">
        <v>33000929</v>
      </c>
      <c r="B8692" s="1" t="s">
        <v>22043</v>
      </c>
      <c r="C8692" s="1" t="s">
        <v>22044</v>
      </c>
      <c r="D8692" s="1" t="s">
        <v>22045</v>
      </c>
      <c r="E8692" s="1" t="s">
        <v>65</v>
      </c>
      <c r="F8692" s="1" t="s">
        <v>480</v>
      </c>
      <c r="G8692" s="1" t="s">
        <v>481</v>
      </c>
    </row>
    <row r="8693" spans="1:7" x14ac:dyDescent="0.25">
      <c r="A8693" s="1">
        <v>33000930</v>
      </c>
      <c r="B8693" s="1" t="s">
        <v>22046</v>
      </c>
      <c r="C8693" s="1" t="s">
        <v>22047</v>
      </c>
      <c r="D8693" s="1" t="s">
        <v>22048</v>
      </c>
      <c r="E8693" s="1" t="s">
        <v>65</v>
      </c>
      <c r="F8693" s="1" t="s">
        <v>39</v>
      </c>
      <c r="G8693" s="1" t="s">
        <v>321</v>
      </c>
    </row>
    <row r="8694" spans="1:7" x14ac:dyDescent="0.25">
      <c r="A8694" s="1">
        <v>33000931</v>
      </c>
      <c r="B8694" s="1" t="s">
        <v>22049</v>
      </c>
      <c r="C8694" s="1" t="s">
        <v>22050</v>
      </c>
      <c r="D8694" s="1" t="s">
        <v>22051</v>
      </c>
      <c r="E8694" s="1" t="s">
        <v>65</v>
      </c>
      <c r="F8694" s="1" t="s">
        <v>480</v>
      </c>
      <c r="G8694" s="1" t="s">
        <v>481</v>
      </c>
    </row>
    <row r="8695" spans="1:7" x14ac:dyDescent="0.25">
      <c r="A8695" s="1">
        <v>33000932</v>
      </c>
      <c r="B8695" s="1" t="s">
        <v>22052</v>
      </c>
      <c r="C8695" s="1" t="s">
        <v>22053</v>
      </c>
      <c r="D8695" s="1" t="s">
        <v>22054</v>
      </c>
      <c r="E8695" s="1" t="s">
        <v>65</v>
      </c>
      <c r="F8695" s="1" t="s">
        <v>39</v>
      </c>
      <c r="G8695" s="1" t="s">
        <v>321</v>
      </c>
    </row>
    <row r="8696" spans="1:7" x14ac:dyDescent="0.25">
      <c r="A8696" s="1">
        <v>33000934</v>
      </c>
      <c r="B8696" s="1" t="s">
        <v>22055</v>
      </c>
      <c r="C8696" s="1" t="s">
        <v>22056</v>
      </c>
      <c r="D8696" s="1" t="s">
        <v>22057</v>
      </c>
      <c r="E8696" s="1" t="s">
        <v>65</v>
      </c>
      <c r="F8696" s="1" t="s">
        <v>39</v>
      </c>
      <c r="G8696" s="1" t="s">
        <v>321</v>
      </c>
    </row>
    <row r="8697" spans="1:7" x14ac:dyDescent="0.25">
      <c r="A8697" s="1">
        <v>33000936</v>
      </c>
      <c r="B8697" s="1" t="s">
        <v>22058</v>
      </c>
      <c r="C8697" s="1" t="s">
        <v>22059</v>
      </c>
      <c r="D8697" s="1" t="s">
        <v>22060</v>
      </c>
      <c r="E8697" s="1" t="s">
        <v>66</v>
      </c>
      <c r="F8697" s="1" t="s">
        <v>39</v>
      </c>
      <c r="G8697" s="1" t="s">
        <v>321</v>
      </c>
    </row>
    <row r="8698" spans="1:7" x14ac:dyDescent="0.25">
      <c r="A8698" s="1">
        <v>33000937</v>
      </c>
      <c r="B8698" s="1" t="s">
        <v>22061</v>
      </c>
      <c r="C8698" s="1" t="s">
        <v>22062</v>
      </c>
      <c r="D8698" s="1" t="s">
        <v>22063</v>
      </c>
      <c r="E8698" s="1" t="s">
        <v>65</v>
      </c>
      <c r="F8698" s="1" t="s">
        <v>39</v>
      </c>
      <c r="G8698" s="1" t="s">
        <v>321</v>
      </c>
    </row>
    <row r="8699" spans="1:7" x14ac:dyDescent="0.25">
      <c r="A8699" s="1">
        <v>33000938</v>
      </c>
      <c r="B8699" s="1" t="s">
        <v>22064</v>
      </c>
      <c r="C8699" s="1" t="s">
        <v>22065</v>
      </c>
      <c r="D8699" s="1" t="s">
        <v>22066</v>
      </c>
      <c r="E8699" s="1" t="s">
        <v>65</v>
      </c>
      <c r="F8699" s="1" t="s">
        <v>6188</v>
      </c>
      <c r="G8699" s="1" t="s">
        <v>6189</v>
      </c>
    </row>
    <row r="8700" spans="1:7" x14ac:dyDescent="0.25">
      <c r="A8700" s="1">
        <v>33000939</v>
      </c>
      <c r="B8700" s="1" t="s">
        <v>22067</v>
      </c>
      <c r="C8700" s="1" t="s">
        <v>22068</v>
      </c>
      <c r="D8700" s="1" t="s">
        <v>22069</v>
      </c>
      <c r="E8700" s="1" t="s">
        <v>65</v>
      </c>
      <c r="F8700" s="1" t="s">
        <v>6188</v>
      </c>
      <c r="G8700" s="1" t="s">
        <v>6189</v>
      </c>
    </row>
    <row r="8701" spans="1:7" x14ac:dyDescent="0.25">
      <c r="A8701" s="1">
        <v>33000942</v>
      </c>
      <c r="B8701" s="1" t="s">
        <v>22070</v>
      </c>
      <c r="C8701" s="1" t="s">
        <v>22071</v>
      </c>
      <c r="D8701" s="1" t="s">
        <v>22072</v>
      </c>
      <c r="E8701" s="1" t="s">
        <v>65</v>
      </c>
      <c r="F8701" s="1" t="s">
        <v>39</v>
      </c>
      <c r="G8701" s="1" t="s">
        <v>321</v>
      </c>
    </row>
    <row r="8702" spans="1:7" x14ac:dyDescent="0.25">
      <c r="A8702" s="1">
        <v>33000943</v>
      </c>
      <c r="B8702" s="1" t="s">
        <v>22073</v>
      </c>
      <c r="C8702" s="1" t="s">
        <v>22074</v>
      </c>
      <c r="D8702" s="1" t="s">
        <v>22075</v>
      </c>
      <c r="E8702" s="1" t="s">
        <v>65</v>
      </c>
      <c r="F8702" s="1" t="s">
        <v>39</v>
      </c>
      <c r="G8702" s="1" t="s">
        <v>321</v>
      </c>
    </row>
    <row r="8703" spans="1:7" x14ac:dyDescent="0.25">
      <c r="A8703" s="1">
        <v>33000957</v>
      </c>
      <c r="B8703" s="1" t="s">
        <v>22076</v>
      </c>
      <c r="C8703" s="1" t="s">
        <v>22077</v>
      </c>
      <c r="D8703" s="1" t="s">
        <v>22078</v>
      </c>
      <c r="E8703" s="1" t="s">
        <v>65</v>
      </c>
      <c r="F8703" s="1" t="s">
        <v>39</v>
      </c>
      <c r="G8703" s="1" t="s">
        <v>321</v>
      </c>
    </row>
    <row r="8704" spans="1:7" x14ac:dyDescent="0.25">
      <c r="A8704" s="1">
        <v>33000958</v>
      </c>
      <c r="B8704" s="1" t="s">
        <v>22079</v>
      </c>
      <c r="C8704" s="1" t="s">
        <v>22080</v>
      </c>
      <c r="D8704" s="1" t="s">
        <v>22081</v>
      </c>
      <c r="E8704" s="1" t="s">
        <v>65</v>
      </c>
      <c r="F8704" s="1" t="s">
        <v>480</v>
      </c>
      <c r="G8704" s="1" t="s">
        <v>481</v>
      </c>
    </row>
    <row r="8705" spans="1:7" x14ac:dyDescent="0.25">
      <c r="A8705" s="1">
        <v>33000959</v>
      </c>
      <c r="B8705" s="1" t="s">
        <v>22082</v>
      </c>
      <c r="C8705" s="1" t="s">
        <v>22083</v>
      </c>
      <c r="D8705" s="1" t="s">
        <v>22084</v>
      </c>
      <c r="E8705" s="1" t="s">
        <v>65</v>
      </c>
      <c r="F8705" s="1" t="s">
        <v>480</v>
      </c>
      <c r="G8705" s="1" t="s">
        <v>481</v>
      </c>
    </row>
    <row r="8706" spans="1:7" x14ac:dyDescent="0.25">
      <c r="A8706" s="1">
        <v>33000966</v>
      </c>
      <c r="B8706" s="1" t="s">
        <v>22085</v>
      </c>
      <c r="C8706" s="1" t="s">
        <v>22086</v>
      </c>
      <c r="D8706" s="1" t="s">
        <v>22087</v>
      </c>
      <c r="E8706" s="1" t="s">
        <v>65</v>
      </c>
      <c r="F8706" s="1" t="s">
        <v>480</v>
      </c>
      <c r="G8706" s="1" t="s">
        <v>481</v>
      </c>
    </row>
    <row r="8707" spans="1:7" x14ac:dyDescent="0.25">
      <c r="A8707" s="1">
        <v>33000967</v>
      </c>
      <c r="B8707" s="1" t="s">
        <v>22088</v>
      </c>
      <c r="C8707" s="1" t="s">
        <v>22089</v>
      </c>
      <c r="D8707" s="1" t="s">
        <v>22090</v>
      </c>
      <c r="E8707" s="1" t="s">
        <v>65</v>
      </c>
      <c r="F8707" s="1" t="s">
        <v>480</v>
      </c>
      <c r="G8707" s="1" t="s">
        <v>481</v>
      </c>
    </row>
    <row r="8708" spans="1:7" x14ac:dyDescent="0.25">
      <c r="A8708" s="1">
        <v>33000968</v>
      </c>
      <c r="B8708" s="1" t="s">
        <v>22091</v>
      </c>
      <c r="C8708" s="1" t="s">
        <v>22092</v>
      </c>
      <c r="D8708" s="1" t="s">
        <v>22093</v>
      </c>
      <c r="E8708" s="1" t="s">
        <v>65</v>
      </c>
      <c r="F8708" s="1" t="s">
        <v>480</v>
      </c>
      <c r="G8708" s="1" t="s">
        <v>481</v>
      </c>
    </row>
    <row r="8709" spans="1:7" x14ac:dyDescent="0.25">
      <c r="A8709" s="1">
        <v>33000969</v>
      </c>
      <c r="B8709" s="1" t="s">
        <v>22094</v>
      </c>
      <c r="C8709" s="1" t="s">
        <v>22095</v>
      </c>
      <c r="D8709" s="1" t="s">
        <v>22096</v>
      </c>
      <c r="E8709" s="1" t="s">
        <v>65</v>
      </c>
      <c r="F8709" s="1" t="s">
        <v>480</v>
      </c>
      <c r="G8709" s="1" t="s">
        <v>481</v>
      </c>
    </row>
    <row r="8710" spans="1:7" x14ac:dyDescent="0.25">
      <c r="A8710" s="1">
        <v>33000970</v>
      </c>
      <c r="B8710" s="1" t="s">
        <v>22097</v>
      </c>
      <c r="C8710" s="1" t="s">
        <v>22098</v>
      </c>
      <c r="D8710" s="1" t="s">
        <v>22099</v>
      </c>
      <c r="E8710" s="1" t="s">
        <v>65</v>
      </c>
      <c r="F8710" s="1" t="s">
        <v>480</v>
      </c>
      <c r="G8710" s="1" t="s">
        <v>481</v>
      </c>
    </row>
    <row r="8711" spans="1:7" x14ac:dyDescent="0.25">
      <c r="A8711" s="1">
        <v>33000973</v>
      </c>
      <c r="B8711" s="1" t="s">
        <v>22100</v>
      </c>
      <c r="C8711" s="1" t="s">
        <v>22101</v>
      </c>
      <c r="D8711" s="1" t="s">
        <v>22102</v>
      </c>
      <c r="E8711" s="1" t="s">
        <v>65</v>
      </c>
      <c r="F8711" s="1" t="s">
        <v>39</v>
      </c>
      <c r="G8711" s="1" t="s">
        <v>321</v>
      </c>
    </row>
    <row r="8712" spans="1:7" x14ac:dyDescent="0.25">
      <c r="A8712" s="1">
        <v>33000974</v>
      </c>
      <c r="B8712" s="1" t="s">
        <v>22103</v>
      </c>
      <c r="C8712" s="1" t="s">
        <v>22104</v>
      </c>
      <c r="D8712" s="1" t="s">
        <v>22105</v>
      </c>
      <c r="E8712" s="1" t="s">
        <v>65</v>
      </c>
      <c r="F8712" s="1" t="s">
        <v>480</v>
      </c>
      <c r="G8712" s="1" t="s">
        <v>481</v>
      </c>
    </row>
    <row r="8713" spans="1:7" x14ac:dyDescent="0.25">
      <c r="A8713" s="1">
        <v>33000975</v>
      </c>
      <c r="B8713" s="1" t="s">
        <v>22106</v>
      </c>
      <c r="C8713" s="1" t="s">
        <v>22107</v>
      </c>
      <c r="D8713" s="1" t="s">
        <v>22108</v>
      </c>
      <c r="E8713" s="1" t="s">
        <v>65</v>
      </c>
      <c r="F8713" s="1" t="s">
        <v>480</v>
      </c>
      <c r="G8713" s="1" t="s">
        <v>481</v>
      </c>
    </row>
    <row r="8714" spans="1:7" x14ac:dyDescent="0.25">
      <c r="A8714" s="1">
        <v>33000976</v>
      </c>
      <c r="B8714" s="1" t="s">
        <v>22109</v>
      </c>
      <c r="C8714" s="1" t="s">
        <v>22110</v>
      </c>
      <c r="D8714" s="1" t="s">
        <v>22111</v>
      </c>
      <c r="E8714" s="1" t="s">
        <v>65</v>
      </c>
      <c r="F8714" s="1" t="s">
        <v>480</v>
      </c>
      <c r="G8714" s="1" t="s">
        <v>481</v>
      </c>
    </row>
    <row r="8715" spans="1:7" x14ac:dyDescent="0.25">
      <c r="A8715" s="1">
        <v>33000977</v>
      </c>
      <c r="B8715" s="1" t="s">
        <v>22085</v>
      </c>
      <c r="C8715" s="1" t="s">
        <v>22086</v>
      </c>
      <c r="D8715" s="1" t="s">
        <v>22087</v>
      </c>
      <c r="E8715" s="1" t="s">
        <v>65</v>
      </c>
      <c r="F8715" s="1" t="s">
        <v>480</v>
      </c>
      <c r="G8715" s="1" t="s">
        <v>481</v>
      </c>
    </row>
    <row r="8716" spans="1:7" x14ac:dyDescent="0.25">
      <c r="A8716" s="1">
        <v>33000978</v>
      </c>
      <c r="B8716" s="1" t="s">
        <v>22112</v>
      </c>
      <c r="C8716" s="1" t="s">
        <v>22113</v>
      </c>
      <c r="D8716" s="1" t="s">
        <v>22114</v>
      </c>
      <c r="E8716" s="1" t="s">
        <v>65</v>
      </c>
      <c r="F8716" s="1" t="s">
        <v>480</v>
      </c>
      <c r="G8716" s="1" t="s">
        <v>481</v>
      </c>
    </row>
    <row r="8717" spans="1:7" x14ac:dyDescent="0.25">
      <c r="A8717" s="1">
        <v>33000980</v>
      </c>
      <c r="B8717" s="1" t="s">
        <v>22058</v>
      </c>
      <c r="C8717" s="1" t="s">
        <v>22059</v>
      </c>
      <c r="D8717" s="1" t="s">
        <v>22060</v>
      </c>
      <c r="E8717" s="1" t="s">
        <v>65</v>
      </c>
      <c r="F8717" s="1" t="s">
        <v>39</v>
      </c>
      <c r="G8717" s="1" t="s">
        <v>321</v>
      </c>
    </row>
    <row r="8718" spans="1:7" x14ac:dyDescent="0.25">
      <c r="A8718" s="1">
        <v>33000982</v>
      </c>
      <c r="B8718" s="1" t="s">
        <v>7061</v>
      </c>
      <c r="C8718" s="1" t="s">
        <v>7062</v>
      </c>
      <c r="D8718" s="1" t="s">
        <v>7063</v>
      </c>
      <c r="E8718" s="1" t="s">
        <v>65</v>
      </c>
      <c r="F8718" s="1" t="s">
        <v>480</v>
      </c>
      <c r="G8718" s="1" t="s">
        <v>481</v>
      </c>
    </row>
    <row r="8719" spans="1:7" x14ac:dyDescent="0.25">
      <c r="A8719" s="1">
        <v>33000984</v>
      </c>
      <c r="B8719" s="1" t="s">
        <v>22115</v>
      </c>
      <c r="C8719" s="1" t="s">
        <v>21488</v>
      </c>
      <c r="D8719" s="1" t="s">
        <v>21489</v>
      </c>
      <c r="E8719" s="1" t="s">
        <v>65</v>
      </c>
      <c r="F8719" s="1" t="s">
        <v>480</v>
      </c>
      <c r="G8719" s="1" t="s">
        <v>481</v>
      </c>
    </row>
    <row r="8720" spans="1:7" x14ac:dyDescent="0.25">
      <c r="A8720" s="1">
        <v>33000985</v>
      </c>
      <c r="B8720" s="1" t="s">
        <v>22116</v>
      </c>
      <c r="C8720" s="1" t="s">
        <v>22117</v>
      </c>
      <c r="D8720" s="1" t="s">
        <v>22118</v>
      </c>
      <c r="E8720" s="1" t="s">
        <v>65</v>
      </c>
      <c r="F8720" s="1" t="s">
        <v>480</v>
      </c>
      <c r="G8720" s="1" t="s">
        <v>481</v>
      </c>
    </row>
    <row r="8721" spans="1:7" x14ac:dyDescent="0.25">
      <c r="A8721" s="1">
        <v>33000988</v>
      </c>
      <c r="B8721" s="1" t="s">
        <v>22119</v>
      </c>
      <c r="C8721" s="1" t="s">
        <v>22120</v>
      </c>
      <c r="D8721" s="1" t="s">
        <v>22121</v>
      </c>
      <c r="E8721" s="1" t="s">
        <v>65</v>
      </c>
      <c r="F8721" s="1" t="s">
        <v>480</v>
      </c>
      <c r="G8721" s="1" t="s">
        <v>481</v>
      </c>
    </row>
    <row r="8722" spans="1:7" x14ac:dyDescent="0.25">
      <c r="A8722" s="1">
        <v>33000991</v>
      </c>
      <c r="B8722" s="1" t="s">
        <v>22122</v>
      </c>
      <c r="C8722" s="1" t="s">
        <v>22123</v>
      </c>
      <c r="D8722" s="1" t="s">
        <v>22124</v>
      </c>
      <c r="E8722" s="1" t="s">
        <v>65</v>
      </c>
      <c r="F8722" s="1" t="s">
        <v>1984</v>
      </c>
      <c r="G8722" s="1" t="s">
        <v>1985</v>
      </c>
    </row>
    <row r="8723" spans="1:7" x14ac:dyDescent="0.25">
      <c r="A8723" s="1">
        <v>33000992</v>
      </c>
      <c r="B8723" s="1" t="s">
        <v>22125</v>
      </c>
      <c r="C8723" s="1" t="s">
        <v>22126</v>
      </c>
      <c r="D8723" s="1" t="s">
        <v>22127</v>
      </c>
      <c r="E8723" s="1" t="s">
        <v>65</v>
      </c>
      <c r="F8723" s="1" t="s">
        <v>480</v>
      </c>
      <c r="G8723" s="1" t="s">
        <v>481</v>
      </c>
    </row>
    <row r="8724" spans="1:7" x14ac:dyDescent="0.25">
      <c r="A8724" s="1">
        <v>33000993</v>
      </c>
      <c r="B8724" s="1" t="s">
        <v>22128</v>
      </c>
      <c r="C8724" s="1" t="s">
        <v>22129</v>
      </c>
      <c r="D8724" s="1" t="s">
        <v>22130</v>
      </c>
      <c r="E8724" s="1" t="s">
        <v>65</v>
      </c>
      <c r="F8724" s="1" t="s">
        <v>39</v>
      </c>
      <c r="G8724" s="1" t="s">
        <v>321</v>
      </c>
    </row>
    <row r="8725" spans="1:7" x14ac:dyDescent="0.25">
      <c r="A8725" s="1">
        <v>33000994</v>
      </c>
      <c r="B8725" s="1" t="s">
        <v>22131</v>
      </c>
      <c r="C8725" s="1" t="s">
        <v>22132</v>
      </c>
      <c r="D8725" s="1" t="s">
        <v>22133</v>
      </c>
      <c r="E8725" s="1" t="s">
        <v>65</v>
      </c>
      <c r="F8725" s="1" t="s">
        <v>39</v>
      </c>
      <c r="G8725" s="1" t="s">
        <v>321</v>
      </c>
    </row>
    <row r="8726" spans="1:7" x14ac:dyDescent="0.25">
      <c r="A8726" s="1">
        <v>33000997</v>
      </c>
      <c r="B8726" s="1" t="s">
        <v>22134</v>
      </c>
      <c r="C8726" s="1" t="s">
        <v>22135</v>
      </c>
      <c r="D8726" s="1" t="s">
        <v>22136</v>
      </c>
      <c r="E8726" s="1" t="s">
        <v>65</v>
      </c>
      <c r="F8726" s="1" t="s">
        <v>39</v>
      </c>
      <c r="G8726" s="1" t="s">
        <v>321</v>
      </c>
    </row>
    <row r="8727" spans="1:7" x14ac:dyDescent="0.25">
      <c r="A8727" s="1">
        <v>33000998</v>
      </c>
      <c r="B8727" s="1" t="s">
        <v>22137</v>
      </c>
      <c r="C8727" s="1" t="s">
        <v>22138</v>
      </c>
      <c r="D8727" s="1" t="s">
        <v>22139</v>
      </c>
      <c r="E8727" s="1" t="s">
        <v>65</v>
      </c>
      <c r="F8727" s="1" t="s">
        <v>480</v>
      </c>
      <c r="G8727" s="1" t="s">
        <v>481</v>
      </c>
    </row>
    <row r="8728" spans="1:7" x14ac:dyDescent="0.25">
      <c r="A8728" s="1">
        <v>33000999</v>
      </c>
      <c r="B8728" s="1" t="s">
        <v>22140</v>
      </c>
      <c r="C8728" s="1" t="s">
        <v>22141</v>
      </c>
      <c r="D8728" s="1" t="s">
        <v>22142</v>
      </c>
      <c r="E8728" s="1" t="s">
        <v>65</v>
      </c>
      <c r="F8728" s="1" t="s">
        <v>480</v>
      </c>
      <c r="G8728" s="1" t="s">
        <v>481</v>
      </c>
    </row>
    <row r="8729" spans="1:7" x14ac:dyDescent="0.25">
      <c r="A8729" s="1">
        <v>33001002</v>
      </c>
      <c r="B8729" s="1" t="s">
        <v>22143</v>
      </c>
      <c r="C8729" s="1" t="s">
        <v>22144</v>
      </c>
      <c r="D8729" s="1" t="s">
        <v>22145</v>
      </c>
      <c r="E8729" s="1" t="s">
        <v>65</v>
      </c>
      <c r="F8729" s="1" t="s">
        <v>1984</v>
      </c>
      <c r="G8729" s="1" t="s">
        <v>1985</v>
      </c>
    </row>
    <row r="8730" spans="1:7" x14ac:dyDescent="0.25">
      <c r="A8730" s="1">
        <v>33001004</v>
      </c>
      <c r="B8730" s="1" t="s">
        <v>22146</v>
      </c>
      <c r="C8730" s="1" t="s">
        <v>22147</v>
      </c>
      <c r="D8730" s="1" t="s">
        <v>22148</v>
      </c>
      <c r="E8730" s="1" t="s">
        <v>65</v>
      </c>
      <c r="F8730" s="1" t="s">
        <v>480</v>
      </c>
      <c r="G8730" s="1" t="s">
        <v>481</v>
      </c>
    </row>
    <row r="8731" spans="1:7" x14ac:dyDescent="0.25">
      <c r="A8731" s="1">
        <v>33001006</v>
      </c>
      <c r="B8731" s="1" t="s">
        <v>22149</v>
      </c>
      <c r="C8731" s="1" t="s">
        <v>22150</v>
      </c>
      <c r="D8731" s="1" t="s">
        <v>22151</v>
      </c>
      <c r="E8731" s="1" t="s">
        <v>65</v>
      </c>
      <c r="F8731" s="1" t="s">
        <v>480</v>
      </c>
      <c r="G8731" s="1" t="s">
        <v>481</v>
      </c>
    </row>
    <row r="8732" spans="1:7" x14ac:dyDescent="0.25">
      <c r="A8732" s="1">
        <v>33001007</v>
      </c>
      <c r="B8732" s="1" t="s">
        <v>22152</v>
      </c>
      <c r="C8732" s="1" t="s">
        <v>22153</v>
      </c>
      <c r="D8732" s="1" t="s">
        <v>22154</v>
      </c>
      <c r="E8732" s="1" t="s">
        <v>65</v>
      </c>
      <c r="F8732" s="1" t="s">
        <v>480</v>
      </c>
      <c r="G8732" s="1" t="s">
        <v>481</v>
      </c>
    </row>
    <row r="8733" spans="1:7" x14ac:dyDescent="0.25">
      <c r="A8733" s="1">
        <v>33001010</v>
      </c>
      <c r="B8733" s="1" t="s">
        <v>22155</v>
      </c>
      <c r="C8733" s="1" t="s">
        <v>22156</v>
      </c>
      <c r="D8733" s="1" t="s">
        <v>22157</v>
      </c>
      <c r="E8733" s="1" t="s">
        <v>65</v>
      </c>
      <c r="F8733" s="1" t="s">
        <v>480</v>
      </c>
      <c r="G8733" s="1" t="s">
        <v>481</v>
      </c>
    </row>
    <row r="8734" spans="1:7" x14ac:dyDescent="0.25">
      <c r="A8734" s="1">
        <v>33001011</v>
      </c>
      <c r="B8734" s="1" t="s">
        <v>22158</v>
      </c>
      <c r="C8734" s="1" t="s">
        <v>22159</v>
      </c>
      <c r="D8734" s="1" t="s">
        <v>22160</v>
      </c>
      <c r="E8734" s="1" t="s">
        <v>65</v>
      </c>
      <c r="F8734" s="1" t="s">
        <v>480</v>
      </c>
      <c r="G8734" s="1" t="s">
        <v>481</v>
      </c>
    </row>
    <row r="8735" spans="1:7" x14ac:dyDescent="0.25">
      <c r="A8735" s="1">
        <v>33001013</v>
      </c>
      <c r="B8735" s="1" t="s">
        <v>22161</v>
      </c>
      <c r="C8735" s="1" t="s">
        <v>22162</v>
      </c>
      <c r="D8735" s="1" t="s">
        <v>22163</v>
      </c>
      <c r="E8735" s="1" t="s">
        <v>65</v>
      </c>
      <c r="F8735" s="1" t="s">
        <v>480</v>
      </c>
      <c r="G8735" s="1" t="s">
        <v>481</v>
      </c>
    </row>
    <row r="8736" spans="1:7" x14ac:dyDescent="0.25">
      <c r="A8736" s="1">
        <v>33001014</v>
      </c>
      <c r="B8736" s="1" t="s">
        <v>22164</v>
      </c>
      <c r="C8736" s="1" t="s">
        <v>22165</v>
      </c>
      <c r="D8736" s="1" t="s">
        <v>22166</v>
      </c>
      <c r="E8736" s="1" t="s">
        <v>65</v>
      </c>
      <c r="F8736" s="1" t="s">
        <v>480</v>
      </c>
      <c r="G8736" s="1" t="s">
        <v>481</v>
      </c>
    </row>
    <row r="8737" spans="1:7" x14ac:dyDescent="0.25">
      <c r="A8737" s="1">
        <v>33001015</v>
      </c>
      <c r="B8737" s="1" t="s">
        <v>22167</v>
      </c>
      <c r="C8737" s="1" t="s">
        <v>22168</v>
      </c>
      <c r="D8737" s="1" t="s">
        <v>22169</v>
      </c>
      <c r="E8737" s="1" t="s">
        <v>65</v>
      </c>
      <c r="F8737" s="1" t="s">
        <v>480</v>
      </c>
      <c r="G8737" s="1" t="s">
        <v>481</v>
      </c>
    </row>
    <row r="8738" spans="1:7" x14ac:dyDescent="0.25">
      <c r="A8738" s="1">
        <v>33001017</v>
      </c>
      <c r="B8738" s="1" t="s">
        <v>22170</v>
      </c>
      <c r="C8738" s="1" t="s">
        <v>22171</v>
      </c>
      <c r="D8738" s="1" t="s">
        <v>22172</v>
      </c>
      <c r="E8738" s="1" t="s">
        <v>65</v>
      </c>
      <c r="F8738" s="1" t="s">
        <v>480</v>
      </c>
      <c r="G8738" s="1" t="s">
        <v>481</v>
      </c>
    </row>
    <row r="8739" spans="1:7" x14ac:dyDescent="0.25">
      <c r="A8739" s="1">
        <v>33001018</v>
      </c>
      <c r="B8739" s="1" t="s">
        <v>22173</v>
      </c>
      <c r="C8739" s="1" t="s">
        <v>22174</v>
      </c>
      <c r="D8739" s="1" t="s">
        <v>22175</v>
      </c>
      <c r="E8739" s="1" t="s">
        <v>65</v>
      </c>
      <c r="F8739" s="1" t="s">
        <v>1984</v>
      </c>
      <c r="G8739" s="1" t="s">
        <v>1985</v>
      </c>
    </row>
    <row r="8740" spans="1:7" x14ac:dyDescent="0.25">
      <c r="A8740" s="1">
        <v>33001019</v>
      </c>
      <c r="B8740" s="1" t="s">
        <v>22176</v>
      </c>
      <c r="C8740" s="1" t="s">
        <v>22177</v>
      </c>
      <c r="D8740" s="1" t="s">
        <v>22178</v>
      </c>
      <c r="E8740" s="1" t="s">
        <v>65</v>
      </c>
      <c r="F8740" s="1" t="s">
        <v>1984</v>
      </c>
      <c r="G8740" s="1" t="s">
        <v>1985</v>
      </c>
    </row>
    <row r="8741" spans="1:7" x14ac:dyDescent="0.25">
      <c r="A8741" s="1">
        <v>33001020</v>
      </c>
      <c r="B8741" s="1" t="s">
        <v>22179</v>
      </c>
      <c r="C8741" s="1" t="s">
        <v>22180</v>
      </c>
      <c r="D8741" s="1" t="s">
        <v>22181</v>
      </c>
      <c r="E8741" s="1" t="s">
        <v>65</v>
      </c>
      <c r="F8741" s="1" t="s">
        <v>480</v>
      </c>
      <c r="G8741" s="1" t="s">
        <v>481</v>
      </c>
    </row>
    <row r="8742" spans="1:7" x14ac:dyDescent="0.25">
      <c r="A8742" s="1">
        <v>33001022</v>
      </c>
      <c r="B8742" s="1" t="s">
        <v>22182</v>
      </c>
      <c r="C8742" s="1" t="s">
        <v>22183</v>
      </c>
      <c r="D8742" s="1" t="s">
        <v>22184</v>
      </c>
      <c r="E8742" s="1" t="s">
        <v>65</v>
      </c>
      <c r="F8742" s="1" t="s">
        <v>39</v>
      </c>
      <c r="G8742" s="1" t="s">
        <v>321</v>
      </c>
    </row>
    <row r="8743" spans="1:7" x14ac:dyDescent="0.25">
      <c r="A8743" s="1">
        <v>33001023</v>
      </c>
      <c r="B8743" s="1" t="s">
        <v>22185</v>
      </c>
      <c r="C8743" s="1" t="s">
        <v>22186</v>
      </c>
      <c r="D8743" s="1" t="s">
        <v>22187</v>
      </c>
      <c r="E8743" s="1" t="s">
        <v>65</v>
      </c>
      <c r="F8743" s="1" t="s">
        <v>39</v>
      </c>
      <c r="G8743" s="1" t="s">
        <v>321</v>
      </c>
    </row>
    <row r="8744" spans="1:7" x14ac:dyDescent="0.25">
      <c r="A8744" s="1">
        <v>33001024</v>
      </c>
      <c r="B8744" s="1" t="s">
        <v>22188</v>
      </c>
      <c r="C8744" s="1" t="s">
        <v>22189</v>
      </c>
      <c r="D8744" s="1" t="s">
        <v>22190</v>
      </c>
      <c r="E8744" s="1" t="s">
        <v>65</v>
      </c>
      <c r="F8744" s="1" t="s">
        <v>39</v>
      </c>
      <c r="G8744" s="1" t="s">
        <v>321</v>
      </c>
    </row>
    <row r="8745" spans="1:7" x14ac:dyDescent="0.25">
      <c r="A8745" s="1">
        <v>33001025</v>
      </c>
      <c r="B8745" s="1" t="s">
        <v>22191</v>
      </c>
      <c r="C8745" s="1" t="s">
        <v>22192</v>
      </c>
      <c r="D8745" s="1" t="s">
        <v>22193</v>
      </c>
      <c r="E8745" s="1" t="s">
        <v>65</v>
      </c>
      <c r="F8745" s="1" t="s">
        <v>39</v>
      </c>
      <c r="G8745" s="1" t="s">
        <v>321</v>
      </c>
    </row>
    <row r="8746" spans="1:7" x14ac:dyDescent="0.25">
      <c r="A8746" s="1">
        <v>33001026</v>
      </c>
      <c r="B8746" s="1" t="s">
        <v>22194</v>
      </c>
      <c r="C8746" s="1" t="s">
        <v>22195</v>
      </c>
      <c r="D8746" s="1" t="s">
        <v>22196</v>
      </c>
      <c r="E8746" s="1" t="s">
        <v>65</v>
      </c>
      <c r="F8746" s="1" t="s">
        <v>39</v>
      </c>
      <c r="G8746" s="1" t="s">
        <v>321</v>
      </c>
    </row>
    <row r="8747" spans="1:7" x14ac:dyDescent="0.25">
      <c r="A8747" s="1">
        <v>33001027</v>
      </c>
      <c r="B8747" s="1" t="s">
        <v>22197</v>
      </c>
      <c r="C8747" s="1" t="s">
        <v>22198</v>
      </c>
      <c r="D8747" s="1" t="s">
        <v>22199</v>
      </c>
      <c r="E8747" s="1" t="s">
        <v>65</v>
      </c>
      <c r="F8747" s="1" t="s">
        <v>39</v>
      </c>
      <c r="G8747" s="1" t="s">
        <v>321</v>
      </c>
    </row>
    <row r="8748" spans="1:7" x14ac:dyDescent="0.25">
      <c r="A8748" s="1">
        <v>33001028</v>
      </c>
      <c r="B8748" s="1" t="s">
        <v>22200</v>
      </c>
      <c r="C8748" s="1" t="s">
        <v>22201</v>
      </c>
      <c r="D8748" s="1" t="s">
        <v>22202</v>
      </c>
      <c r="E8748" s="1" t="s">
        <v>65</v>
      </c>
      <c r="F8748" s="1" t="s">
        <v>39</v>
      </c>
      <c r="G8748" s="1" t="s">
        <v>321</v>
      </c>
    </row>
    <row r="8749" spans="1:7" x14ac:dyDescent="0.25">
      <c r="A8749" s="1">
        <v>33001029</v>
      </c>
      <c r="B8749" s="1" t="s">
        <v>22203</v>
      </c>
      <c r="C8749" s="1" t="s">
        <v>22204</v>
      </c>
      <c r="D8749" s="1" t="s">
        <v>22205</v>
      </c>
      <c r="E8749" s="1" t="s">
        <v>65</v>
      </c>
      <c r="F8749" s="1" t="s">
        <v>39</v>
      </c>
      <c r="G8749" s="1" t="s">
        <v>321</v>
      </c>
    </row>
    <row r="8750" spans="1:7" x14ac:dyDescent="0.25">
      <c r="A8750" s="1">
        <v>33001032</v>
      </c>
      <c r="B8750" s="1" t="s">
        <v>22206</v>
      </c>
      <c r="C8750" s="1" t="s">
        <v>22207</v>
      </c>
      <c r="D8750" s="1" t="s">
        <v>22208</v>
      </c>
      <c r="E8750" s="1" t="s">
        <v>65</v>
      </c>
      <c r="F8750" s="1" t="s">
        <v>480</v>
      </c>
      <c r="G8750" s="1" t="s">
        <v>481</v>
      </c>
    </row>
    <row r="8751" spans="1:7" x14ac:dyDescent="0.25">
      <c r="A8751" s="1">
        <v>33001036</v>
      </c>
      <c r="B8751" s="1" t="s">
        <v>22209</v>
      </c>
      <c r="C8751" s="1" t="s">
        <v>22210</v>
      </c>
      <c r="D8751" s="1" t="s">
        <v>22211</v>
      </c>
      <c r="E8751" s="1" t="s">
        <v>65</v>
      </c>
      <c r="F8751" s="1" t="s">
        <v>39</v>
      </c>
      <c r="G8751" s="1" t="s">
        <v>321</v>
      </c>
    </row>
    <row r="8752" spans="1:7" x14ac:dyDescent="0.25">
      <c r="A8752" s="1">
        <v>33001039</v>
      </c>
      <c r="B8752" s="1" t="s">
        <v>22212</v>
      </c>
      <c r="C8752" s="1" t="s">
        <v>22213</v>
      </c>
      <c r="D8752" s="1" t="s">
        <v>22214</v>
      </c>
      <c r="E8752" s="1" t="s">
        <v>65</v>
      </c>
      <c r="F8752" s="1" t="s">
        <v>480</v>
      </c>
      <c r="G8752" s="1" t="s">
        <v>481</v>
      </c>
    </row>
    <row r="8753" spans="1:7" x14ac:dyDescent="0.25">
      <c r="A8753" s="1">
        <v>33001041</v>
      </c>
      <c r="B8753" s="1" t="s">
        <v>22215</v>
      </c>
      <c r="C8753" s="1" t="s">
        <v>22216</v>
      </c>
      <c r="D8753" s="1" t="s">
        <v>22217</v>
      </c>
      <c r="E8753" s="1" t="s">
        <v>65</v>
      </c>
      <c r="F8753" s="1" t="s">
        <v>480</v>
      </c>
      <c r="G8753" s="1" t="s">
        <v>481</v>
      </c>
    </row>
    <row r="8754" spans="1:7" x14ac:dyDescent="0.25">
      <c r="A8754" s="1">
        <v>33001042</v>
      </c>
      <c r="B8754" s="1" t="s">
        <v>22218</v>
      </c>
      <c r="C8754" s="1" t="s">
        <v>22219</v>
      </c>
      <c r="D8754" s="1" t="s">
        <v>22220</v>
      </c>
      <c r="E8754" s="1" t="s">
        <v>65</v>
      </c>
      <c r="F8754" s="1" t="s">
        <v>480</v>
      </c>
      <c r="G8754" s="1" t="s">
        <v>481</v>
      </c>
    </row>
    <row r="8755" spans="1:7" x14ac:dyDescent="0.25">
      <c r="A8755" s="1">
        <v>33001043</v>
      </c>
      <c r="B8755" s="1" t="s">
        <v>22221</v>
      </c>
      <c r="C8755" s="1" t="s">
        <v>22222</v>
      </c>
      <c r="D8755" s="1" t="s">
        <v>22223</v>
      </c>
      <c r="E8755" s="1" t="s">
        <v>65</v>
      </c>
      <c r="F8755" s="1" t="s">
        <v>1984</v>
      </c>
      <c r="G8755" s="1" t="s">
        <v>1985</v>
      </c>
    </row>
    <row r="8756" spans="1:7" x14ac:dyDescent="0.25">
      <c r="A8756" s="1">
        <v>33001051</v>
      </c>
      <c r="B8756" s="1" t="s">
        <v>22224</v>
      </c>
      <c r="C8756" s="1" t="s">
        <v>22225</v>
      </c>
      <c r="D8756" s="1" t="s">
        <v>22226</v>
      </c>
      <c r="E8756" s="1" t="s">
        <v>65</v>
      </c>
      <c r="F8756" s="1" t="s">
        <v>480</v>
      </c>
      <c r="G8756" s="1" t="s">
        <v>481</v>
      </c>
    </row>
    <row r="8757" spans="1:7" x14ac:dyDescent="0.25">
      <c r="A8757" s="1">
        <v>33001054</v>
      </c>
      <c r="B8757" s="1" t="s">
        <v>22227</v>
      </c>
      <c r="C8757" s="1" t="s">
        <v>22228</v>
      </c>
      <c r="D8757" s="1" t="s">
        <v>22229</v>
      </c>
      <c r="E8757" s="1" t="s">
        <v>66</v>
      </c>
      <c r="F8757" s="1" t="s">
        <v>480</v>
      </c>
      <c r="G8757" s="1" t="s">
        <v>481</v>
      </c>
    </row>
    <row r="8758" spans="1:7" x14ac:dyDescent="0.25">
      <c r="A8758" s="1">
        <v>33001056</v>
      </c>
      <c r="B8758" s="1" t="s">
        <v>22230</v>
      </c>
      <c r="C8758" s="1" t="s">
        <v>22231</v>
      </c>
      <c r="D8758" s="1" t="s">
        <v>22232</v>
      </c>
      <c r="E8758" s="1" t="s">
        <v>65</v>
      </c>
      <c r="F8758" s="1" t="s">
        <v>480</v>
      </c>
      <c r="G8758" s="1" t="s">
        <v>481</v>
      </c>
    </row>
    <row r="8759" spans="1:7" x14ac:dyDescent="0.25">
      <c r="A8759" s="1">
        <v>33001065</v>
      </c>
      <c r="B8759" s="1" t="s">
        <v>22233</v>
      </c>
      <c r="C8759" s="1" t="s">
        <v>22234</v>
      </c>
      <c r="D8759" s="1" t="s">
        <v>22235</v>
      </c>
      <c r="E8759" s="1" t="s">
        <v>65</v>
      </c>
      <c r="F8759" s="1" t="s">
        <v>39</v>
      </c>
      <c r="G8759" s="1" t="s">
        <v>321</v>
      </c>
    </row>
    <row r="8760" spans="1:7" x14ac:dyDescent="0.25">
      <c r="A8760" s="1">
        <v>33001066</v>
      </c>
      <c r="B8760" s="1" t="s">
        <v>22236</v>
      </c>
      <c r="C8760" s="1" t="s">
        <v>22237</v>
      </c>
      <c r="D8760" s="1" t="s">
        <v>22238</v>
      </c>
      <c r="E8760" s="1" t="s">
        <v>65</v>
      </c>
      <c r="F8760" s="1" t="s">
        <v>1984</v>
      </c>
      <c r="G8760" s="1" t="s">
        <v>1985</v>
      </c>
    </row>
    <row r="8761" spans="1:7" x14ac:dyDescent="0.25">
      <c r="A8761" s="1">
        <v>33001067</v>
      </c>
      <c r="B8761" s="1" t="s">
        <v>22239</v>
      </c>
      <c r="C8761" s="1" t="s">
        <v>22240</v>
      </c>
      <c r="D8761" s="1" t="s">
        <v>22241</v>
      </c>
      <c r="E8761" s="1" t="s">
        <v>65</v>
      </c>
      <c r="F8761" s="1" t="s">
        <v>1984</v>
      </c>
      <c r="G8761" s="1" t="s">
        <v>1985</v>
      </c>
    </row>
    <row r="8762" spans="1:7" x14ac:dyDescent="0.25">
      <c r="A8762" s="1">
        <v>33001068</v>
      </c>
      <c r="B8762" s="1" t="s">
        <v>22242</v>
      </c>
      <c r="C8762" s="1" t="s">
        <v>22243</v>
      </c>
      <c r="D8762" s="1" t="s">
        <v>22244</v>
      </c>
      <c r="E8762" s="1" t="s">
        <v>65</v>
      </c>
      <c r="F8762" s="1" t="s">
        <v>480</v>
      </c>
      <c r="G8762" s="1" t="s">
        <v>481</v>
      </c>
    </row>
    <row r="8763" spans="1:7" x14ac:dyDescent="0.25">
      <c r="A8763" s="1">
        <v>33001069</v>
      </c>
      <c r="B8763" s="1" t="s">
        <v>22245</v>
      </c>
      <c r="C8763" s="1" t="s">
        <v>22246</v>
      </c>
      <c r="D8763" s="1" t="s">
        <v>22247</v>
      </c>
      <c r="E8763" s="1" t="s">
        <v>65</v>
      </c>
      <c r="F8763" s="1" t="s">
        <v>1984</v>
      </c>
      <c r="G8763" s="1" t="s">
        <v>1985</v>
      </c>
    </row>
    <row r="8764" spans="1:7" x14ac:dyDescent="0.25">
      <c r="A8764" s="1">
        <v>33001070</v>
      </c>
      <c r="B8764" s="1" t="s">
        <v>22248</v>
      </c>
      <c r="C8764" s="1" t="s">
        <v>22249</v>
      </c>
      <c r="D8764" s="1" t="s">
        <v>22250</v>
      </c>
      <c r="E8764" s="1" t="s">
        <v>65</v>
      </c>
      <c r="F8764" s="1" t="s">
        <v>480</v>
      </c>
      <c r="G8764" s="1" t="s">
        <v>481</v>
      </c>
    </row>
    <row r="8765" spans="1:7" x14ac:dyDescent="0.25">
      <c r="A8765" s="1">
        <v>33001072</v>
      </c>
      <c r="B8765" s="1" t="s">
        <v>22251</v>
      </c>
      <c r="C8765" s="1" t="s">
        <v>22252</v>
      </c>
      <c r="D8765" s="1" t="s">
        <v>22253</v>
      </c>
      <c r="E8765" s="1" t="s">
        <v>65</v>
      </c>
      <c r="F8765" s="1" t="s">
        <v>1984</v>
      </c>
      <c r="G8765" s="1" t="s">
        <v>1985</v>
      </c>
    </row>
    <row r="8766" spans="1:7" x14ac:dyDescent="0.25">
      <c r="A8766" s="1">
        <v>33001073</v>
      </c>
      <c r="B8766" s="1" t="s">
        <v>22254</v>
      </c>
      <c r="C8766" s="1" t="s">
        <v>22255</v>
      </c>
      <c r="D8766" s="1" t="s">
        <v>22256</v>
      </c>
      <c r="E8766" s="1" t="s">
        <v>65</v>
      </c>
      <c r="F8766" s="1" t="s">
        <v>1984</v>
      </c>
      <c r="G8766" s="1" t="s">
        <v>1985</v>
      </c>
    </row>
    <row r="8767" spans="1:7" x14ac:dyDescent="0.25">
      <c r="A8767" s="1">
        <v>33001075</v>
      </c>
      <c r="B8767" s="1" t="s">
        <v>22257</v>
      </c>
      <c r="C8767" s="1" t="s">
        <v>22258</v>
      </c>
      <c r="D8767" s="1" t="s">
        <v>22259</v>
      </c>
      <c r="E8767" s="1" t="s">
        <v>65</v>
      </c>
      <c r="F8767" s="1" t="s">
        <v>1984</v>
      </c>
      <c r="G8767" s="1" t="s">
        <v>1985</v>
      </c>
    </row>
    <row r="8768" spans="1:7" x14ac:dyDescent="0.25">
      <c r="A8768" s="1">
        <v>33001077</v>
      </c>
      <c r="B8768" s="1" t="s">
        <v>22260</v>
      </c>
      <c r="C8768" s="1" t="s">
        <v>22261</v>
      </c>
      <c r="D8768" s="1" t="s">
        <v>22262</v>
      </c>
      <c r="E8768" s="1" t="s">
        <v>66</v>
      </c>
      <c r="F8768" s="1" t="s">
        <v>1984</v>
      </c>
      <c r="G8768" s="1" t="s">
        <v>1985</v>
      </c>
    </row>
    <row r="8769" spans="1:7" x14ac:dyDescent="0.25">
      <c r="A8769" s="1">
        <v>33001078</v>
      </c>
      <c r="B8769" s="1" t="s">
        <v>22263</v>
      </c>
      <c r="C8769" s="1" t="s">
        <v>22264</v>
      </c>
      <c r="D8769" s="1" t="s">
        <v>22265</v>
      </c>
      <c r="E8769" s="1" t="s">
        <v>65</v>
      </c>
      <c r="F8769" s="1" t="s">
        <v>480</v>
      </c>
      <c r="G8769" s="1" t="s">
        <v>481</v>
      </c>
    </row>
    <row r="8770" spans="1:7" x14ac:dyDescent="0.25">
      <c r="A8770" s="1">
        <v>33001079</v>
      </c>
      <c r="B8770" s="1" t="s">
        <v>22266</v>
      </c>
      <c r="C8770" s="1" t="s">
        <v>22267</v>
      </c>
      <c r="D8770" s="1" t="s">
        <v>22268</v>
      </c>
      <c r="E8770" s="1" t="s">
        <v>65</v>
      </c>
      <c r="F8770" s="1" t="s">
        <v>480</v>
      </c>
      <c r="G8770" s="1" t="s">
        <v>481</v>
      </c>
    </row>
    <row r="8771" spans="1:7" x14ac:dyDescent="0.25">
      <c r="A8771" s="1">
        <v>33001080</v>
      </c>
      <c r="B8771" s="1" t="s">
        <v>22269</v>
      </c>
      <c r="C8771" s="1" t="s">
        <v>22270</v>
      </c>
      <c r="D8771" s="1" t="s">
        <v>22271</v>
      </c>
      <c r="E8771" s="1" t="s">
        <v>65</v>
      </c>
      <c r="F8771" s="1" t="s">
        <v>480</v>
      </c>
      <c r="G8771" s="1" t="s">
        <v>481</v>
      </c>
    </row>
    <row r="8772" spans="1:7" x14ac:dyDescent="0.25">
      <c r="A8772" s="1">
        <v>33001082</v>
      </c>
      <c r="B8772" s="1" t="s">
        <v>22272</v>
      </c>
      <c r="C8772" s="1" t="s">
        <v>22273</v>
      </c>
      <c r="D8772" s="1" t="s">
        <v>22274</v>
      </c>
      <c r="E8772" s="1" t="s">
        <v>65</v>
      </c>
      <c r="F8772" s="1" t="s">
        <v>480</v>
      </c>
      <c r="G8772" s="1" t="s">
        <v>481</v>
      </c>
    </row>
    <row r="8773" spans="1:7" x14ac:dyDescent="0.25">
      <c r="A8773" s="1">
        <v>33001083</v>
      </c>
      <c r="B8773" s="1" t="s">
        <v>22275</v>
      </c>
      <c r="C8773" s="1" t="s">
        <v>22276</v>
      </c>
      <c r="D8773" s="1" t="s">
        <v>22277</v>
      </c>
      <c r="E8773" s="1" t="s">
        <v>65</v>
      </c>
      <c r="F8773" s="1" t="s">
        <v>480</v>
      </c>
      <c r="G8773" s="1" t="s">
        <v>481</v>
      </c>
    </row>
    <row r="8774" spans="1:7" x14ac:dyDescent="0.25">
      <c r="A8774" s="1">
        <v>33001084</v>
      </c>
      <c r="B8774" s="1" t="s">
        <v>22278</v>
      </c>
      <c r="C8774" s="1" t="s">
        <v>22279</v>
      </c>
      <c r="D8774" s="1" t="s">
        <v>22280</v>
      </c>
      <c r="E8774" s="1" t="s">
        <v>65</v>
      </c>
      <c r="F8774" s="1" t="s">
        <v>480</v>
      </c>
      <c r="G8774" s="1" t="s">
        <v>481</v>
      </c>
    </row>
    <row r="8775" spans="1:7" x14ac:dyDescent="0.25">
      <c r="A8775" s="1">
        <v>33001086</v>
      </c>
      <c r="B8775" s="1" t="s">
        <v>22281</v>
      </c>
      <c r="C8775" s="1" t="s">
        <v>22282</v>
      </c>
      <c r="D8775" s="1" t="s">
        <v>22283</v>
      </c>
      <c r="E8775" s="1" t="s">
        <v>65</v>
      </c>
      <c r="F8775" s="1" t="s">
        <v>480</v>
      </c>
      <c r="G8775" s="1" t="s">
        <v>481</v>
      </c>
    </row>
    <row r="8776" spans="1:7" x14ac:dyDescent="0.25">
      <c r="A8776" s="1">
        <v>33001088</v>
      </c>
      <c r="B8776" s="1" t="s">
        <v>22284</v>
      </c>
      <c r="C8776" s="1" t="s">
        <v>22285</v>
      </c>
      <c r="D8776" s="1" t="s">
        <v>22286</v>
      </c>
      <c r="E8776" s="1" t="s">
        <v>65</v>
      </c>
      <c r="F8776" s="1" t="s">
        <v>6188</v>
      </c>
      <c r="G8776" s="1" t="s">
        <v>6189</v>
      </c>
    </row>
    <row r="8777" spans="1:7" x14ac:dyDescent="0.25">
      <c r="A8777" s="1">
        <v>33001090</v>
      </c>
      <c r="B8777" s="1" t="s">
        <v>22287</v>
      </c>
      <c r="C8777" s="1" t="s">
        <v>22288</v>
      </c>
      <c r="D8777" s="1" t="s">
        <v>22289</v>
      </c>
      <c r="E8777" s="1" t="s">
        <v>66</v>
      </c>
      <c r="F8777" s="1" t="s">
        <v>39</v>
      </c>
      <c r="G8777" s="1" t="s">
        <v>321</v>
      </c>
    </row>
    <row r="8778" spans="1:7" x14ac:dyDescent="0.25">
      <c r="A8778" s="1">
        <v>33001092</v>
      </c>
      <c r="B8778" s="1" t="s">
        <v>22290</v>
      </c>
      <c r="C8778" s="1" t="s">
        <v>22291</v>
      </c>
      <c r="D8778" s="1" t="s">
        <v>22292</v>
      </c>
      <c r="E8778" s="1" t="s">
        <v>65</v>
      </c>
      <c r="F8778" s="1" t="s">
        <v>39</v>
      </c>
      <c r="G8778" s="1" t="s">
        <v>321</v>
      </c>
    </row>
    <row r="8779" spans="1:7" x14ac:dyDescent="0.25">
      <c r="A8779" s="1">
        <v>33001094</v>
      </c>
      <c r="B8779" s="1" t="s">
        <v>22293</v>
      </c>
      <c r="C8779" s="1" t="s">
        <v>22294</v>
      </c>
      <c r="D8779" s="1" t="s">
        <v>22295</v>
      </c>
      <c r="E8779" s="1" t="s">
        <v>65</v>
      </c>
      <c r="F8779" s="1" t="s">
        <v>39</v>
      </c>
      <c r="G8779" s="1" t="s">
        <v>321</v>
      </c>
    </row>
    <row r="8780" spans="1:7" x14ac:dyDescent="0.25">
      <c r="A8780" s="1">
        <v>33001097</v>
      </c>
      <c r="B8780" s="1" t="s">
        <v>22296</v>
      </c>
      <c r="C8780" s="1" t="s">
        <v>22297</v>
      </c>
      <c r="D8780" s="1" t="s">
        <v>22298</v>
      </c>
      <c r="E8780" s="1" t="s">
        <v>65</v>
      </c>
      <c r="F8780" s="1" t="s">
        <v>39</v>
      </c>
      <c r="G8780" s="1" t="s">
        <v>321</v>
      </c>
    </row>
    <row r="8781" spans="1:7" x14ac:dyDescent="0.25">
      <c r="A8781" s="1">
        <v>33001098</v>
      </c>
      <c r="B8781" s="1" t="s">
        <v>22299</v>
      </c>
      <c r="C8781" s="1" t="s">
        <v>22300</v>
      </c>
      <c r="D8781" s="1" t="s">
        <v>22301</v>
      </c>
      <c r="E8781" s="1" t="s">
        <v>65</v>
      </c>
      <c r="F8781" s="1" t="s">
        <v>480</v>
      </c>
      <c r="G8781" s="1" t="s">
        <v>481</v>
      </c>
    </row>
    <row r="8782" spans="1:7" x14ac:dyDescent="0.25">
      <c r="A8782" s="1">
        <v>33001099</v>
      </c>
      <c r="B8782" s="1" t="s">
        <v>22302</v>
      </c>
      <c r="C8782" s="1" t="s">
        <v>22303</v>
      </c>
      <c r="D8782" s="1" t="s">
        <v>22304</v>
      </c>
      <c r="E8782" s="1" t="s">
        <v>65</v>
      </c>
      <c r="F8782" s="1" t="s">
        <v>39</v>
      </c>
      <c r="G8782" s="1" t="s">
        <v>321</v>
      </c>
    </row>
    <row r="8783" spans="1:7" x14ac:dyDescent="0.25">
      <c r="A8783" s="1">
        <v>33001100</v>
      </c>
      <c r="B8783" s="1" t="s">
        <v>22305</v>
      </c>
      <c r="C8783" s="1" t="s">
        <v>22306</v>
      </c>
      <c r="D8783" s="1" t="s">
        <v>22307</v>
      </c>
      <c r="E8783" s="1" t="s">
        <v>66</v>
      </c>
      <c r="F8783" s="1" t="s">
        <v>480</v>
      </c>
      <c r="G8783" s="1" t="s">
        <v>481</v>
      </c>
    </row>
    <row r="8784" spans="1:7" x14ac:dyDescent="0.25">
      <c r="A8784" s="1">
        <v>33001101</v>
      </c>
      <c r="B8784" s="1" t="s">
        <v>22308</v>
      </c>
      <c r="C8784" s="1" t="s">
        <v>22309</v>
      </c>
      <c r="D8784" s="1" t="s">
        <v>22310</v>
      </c>
      <c r="E8784" s="1" t="s">
        <v>66</v>
      </c>
      <c r="F8784" s="1" t="s">
        <v>480</v>
      </c>
      <c r="G8784" s="1" t="s">
        <v>481</v>
      </c>
    </row>
    <row r="8785" spans="1:7" x14ac:dyDescent="0.25">
      <c r="A8785" s="1">
        <v>33001102</v>
      </c>
      <c r="B8785" s="1" t="s">
        <v>22311</v>
      </c>
      <c r="C8785" s="1" t="s">
        <v>22312</v>
      </c>
      <c r="D8785" s="1" t="s">
        <v>22313</v>
      </c>
      <c r="E8785" s="1" t="s">
        <v>65</v>
      </c>
      <c r="F8785" s="1" t="s">
        <v>480</v>
      </c>
      <c r="G8785" s="1" t="s">
        <v>481</v>
      </c>
    </row>
    <row r="8786" spans="1:7" x14ac:dyDescent="0.25">
      <c r="A8786" s="1">
        <v>33001103</v>
      </c>
      <c r="B8786" s="1" t="s">
        <v>22314</v>
      </c>
      <c r="C8786" s="1" t="s">
        <v>22315</v>
      </c>
      <c r="D8786" s="1" t="s">
        <v>22316</v>
      </c>
      <c r="E8786" s="1" t="s">
        <v>65</v>
      </c>
      <c r="F8786" s="1" t="s">
        <v>480</v>
      </c>
      <c r="G8786" s="1" t="s">
        <v>481</v>
      </c>
    </row>
    <row r="8787" spans="1:7" x14ac:dyDescent="0.25">
      <c r="A8787" s="1">
        <v>33001104</v>
      </c>
      <c r="B8787" s="1" t="s">
        <v>22317</v>
      </c>
      <c r="C8787" s="1" t="s">
        <v>22318</v>
      </c>
      <c r="D8787" s="1" t="s">
        <v>22319</v>
      </c>
      <c r="E8787" s="1" t="s">
        <v>65</v>
      </c>
      <c r="F8787" s="1" t="s">
        <v>1984</v>
      </c>
      <c r="G8787" s="1" t="s">
        <v>1985</v>
      </c>
    </row>
    <row r="8788" spans="1:7" x14ac:dyDescent="0.25">
      <c r="A8788" s="1">
        <v>33001106</v>
      </c>
      <c r="B8788" s="1" t="s">
        <v>22320</v>
      </c>
      <c r="C8788" s="1" t="s">
        <v>22321</v>
      </c>
      <c r="D8788" s="1" t="s">
        <v>22322</v>
      </c>
      <c r="E8788" s="1" t="s">
        <v>66</v>
      </c>
      <c r="F8788" s="1" t="s">
        <v>480</v>
      </c>
      <c r="G8788" s="1" t="s">
        <v>481</v>
      </c>
    </row>
    <row r="8789" spans="1:7" x14ac:dyDescent="0.25">
      <c r="A8789" s="1">
        <v>33001107</v>
      </c>
      <c r="B8789" s="1" t="s">
        <v>22323</v>
      </c>
      <c r="C8789" s="1" t="s">
        <v>22324</v>
      </c>
      <c r="D8789" s="1" t="s">
        <v>22325</v>
      </c>
      <c r="E8789" s="1" t="s">
        <v>65</v>
      </c>
      <c r="F8789" s="1" t="s">
        <v>6188</v>
      </c>
      <c r="G8789" s="1" t="s">
        <v>6189</v>
      </c>
    </row>
    <row r="8790" spans="1:7" x14ac:dyDescent="0.25">
      <c r="A8790" s="1">
        <v>33001108</v>
      </c>
      <c r="B8790" s="1" t="s">
        <v>22326</v>
      </c>
      <c r="C8790" s="1" t="s">
        <v>22327</v>
      </c>
      <c r="D8790" s="1" t="s">
        <v>22328</v>
      </c>
      <c r="E8790" s="1" t="s">
        <v>65</v>
      </c>
      <c r="F8790" s="1" t="s">
        <v>6188</v>
      </c>
      <c r="G8790" s="1" t="s">
        <v>6189</v>
      </c>
    </row>
    <row r="8791" spans="1:7" x14ac:dyDescent="0.25">
      <c r="A8791" s="1">
        <v>33001109</v>
      </c>
      <c r="B8791" s="1" t="s">
        <v>22329</v>
      </c>
      <c r="C8791" s="1" t="s">
        <v>22330</v>
      </c>
      <c r="D8791" s="1" t="s">
        <v>22331</v>
      </c>
      <c r="E8791" s="1" t="s">
        <v>65</v>
      </c>
      <c r="F8791" s="1" t="s">
        <v>6188</v>
      </c>
      <c r="G8791" s="1" t="s">
        <v>6189</v>
      </c>
    </row>
    <row r="8792" spans="1:7" x14ac:dyDescent="0.25">
      <c r="A8792" s="1">
        <v>33001110</v>
      </c>
      <c r="B8792" s="1" t="s">
        <v>22332</v>
      </c>
      <c r="C8792" s="1" t="s">
        <v>22333</v>
      </c>
      <c r="D8792" s="1" t="s">
        <v>22334</v>
      </c>
      <c r="E8792" s="1" t="s">
        <v>65</v>
      </c>
      <c r="F8792" s="1" t="s">
        <v>6188</v>
      </c>
      <c r="G8792" s="1" t="s">
        <v>6189</v>
      </c>
    </row>
    <row r="8793" spans="1:7" x14ac:dyDescent="0.25">
      <c r="A8793" s="1">
        <v>33001111</v>
      </c>
      <c r="B8793" s="1" t="s">
        <v>22335</v>
      </c>
      <c r="C8793" s="1" t="s">
        <v>22336</v>
      </c>
      <c r="D8793" s="1" t="s">
        <v>22337</v>
      </c>
      <c r="E8793" s="1" t="s">
        <v>65</v>
      </c>
      <c r="F8793" s="1" t="s">
        <v>6188</v>
      </c>
      <c r="G8793" s="1" t="s">
        <v>6189</v>
      </c>
    </row>
    <row r="8794" spans="1:7" x14ac:dyDescent="0.25">
      <c r="A8794" s="1">
        <v>33001112</v>
      </c>
      <c r="B8794" s="1" t="s">
        <v>22338</v>
      </c>
      <c r="C8794" s="1" t="s">
        <v>22339</v>
      </c>
      <c r="D8794" s="1" t="s">
        <v>22340</v>
      </c>
      <c r="E8794" s="1" t="s">
        <v>65</v>
      </c>
      <c r="F8794" s="1" t="s">
        <v>480</v>
      </c>
      <c r="G8794" s="1" t="s">
        <v>481</v>
      </c>
    </row>
    <row r="8795" spans="1:7" x14ac:dyDescent="0.25">
      <c r="A8795" s="1">
        <v>33001113</v>
      </c>
      <c r="B8795" s="1" t="s">
        <v>22341</v>
      </c>
      <c r="C8795" s="1" t="s">
        <v>22342</v>
      </c>
      <c r="D8795" s="1" t="s">
        <v>22343</v>
      </c>
      <c r="E8795" s="1" t="s">
        <v>65</v>
      </c>
      <c r="F8795" s="1" t="s">
        <v>6188</v>
      </c>
      <c r="G8795" s="1" t="s">
        <v>6189</v>
      </c>
    </row>
    <row r="8796" spans="1:7" x14ac:dyDescent="0.25">
      <c r="A8796" s="1">
        <v>33001114</v>
      </c>
      <c r="B8796" s="1" t="s">
        <v>22344</v>
      </c>
      <c r="C8796" s="1" t="s">
        <v>22345</v>
      </c>
      <c r="D8796" s="1" t="s">
        <v>22346</v>
      </c>
      <c r="E8796" s="1" t="s">
        <v>65</v>
      </c>
      <c r="F8796" s="1" t="s">
        <v>6188</v>
      </c>
      <c r="G8796" s="1" t="s">
        <v>6189</v>
      </c>
    </row>
    <row r="8797" spans="1:7" x14ac:dyDescent="0.25">
      <c r="A8797" s="1">
        <v>33001115</v>
      </c>
      <c r="B8797" s="1" t="s">
        <v>22347</v>
      </c>
      <c r="C8797" s="1" t="s">
        <v>22348</v>
      </c>
      <c r="D8797" s="1" t="s">
        <v>22349</v>
      </c>
      <c r="E8797" s="1" t="s">
        <v>65</v>
      </c>
      <c r="F8797" s="1" t="s">
        <v>39</v>
      </c>
      <c r="G8797" s="1" t="s">
        <v>321</v>
      </c>
    </row>
    <row r="8798" spans="1:7" x14ac:dyDescent="0.25">
      <c r="A8798" s="1">
        <v>33001116</v>
      </c>
      <c r="B8798" s="1" t="s">
        <v>22350</v>
      </c>
      <c r="C8798" s="1" t="s">
        <v>22351</v>
      </c>
      <c r="D8798" s="1" t="s">
        <v>22352</v>
      </c>
      <c r="E8798" s="1" t="s">
        <v>65</v>
      </c>
      <c r="F8798" s="1" t="s">
        <v>39</v>
      </c>
      <c r="G8798" s="1" t="s">
        <v>321</v>
      </c>
    </row>
    <row r="8799" spans="1:7" x14ac:dyDescent="0.25">
      <c r="A8799" s="1">
        <v>33001118</v>
      </c>
      <c r="B8799" s="1" t="s">
        <v>22353</v>
      </c>
      <c r="C8799" s="1" t="s">
        <v>22354</v>
      </c>
      <c r="D8799" s="1" t="s">
        <v>22355</v>
      </c>
      <c r="E8799" s="1" t="s">
        <v>65</v>
      </c>
      <c r="F8799" s="1" t="s">
        <v>39</v>
      </c>
      <c r="G8799" s="1" t="s">
        <v>321</v>
      </c>
    </row>
    <row r="8800" spans="1:7" x14ac:dyDescent="0.25">
      <c r="A8800" s="1">
        <v>33001119</v>
      </c>
      <c r="B8800" s="1" t="s">
        <v>22356</v>
      </c>
      <c r="C8800" s="1" t="s">
        <v>22357</v>
      </c>
      <c r="D8800" s="1" t="s">
        <v>22358</v>
      </c>
      <c r="E8800" s="1" t="s">
        <v>65</v>
      </c>
      <c r="F8800" s="1" t="s">
        <v>39</v>
      </c>
      <c r="G8800" s="1" t="s">
        <v>321</v>
      </c>
    </row>
    <row r="8801" spans="1:7" x14ac:dyDescent="0.25">
      <c r="A8801" s="1">
        <v>33001123</v>
      </c>
      <c r="B8801" s="1" t="s">
        <v>22359</v>
      </c>
      <c r="C8801" s="1" t="s">
        <v>22360</v>
      </c>
      <c r="D8801" s="1" t="s">
        <v>22361</v>
      </c>
      <c r="E8801" s="1" t="s">
        <v>65</v>
      </c>
      <c r="F8801" s="1" t="s">
        <v>39</v>
      </c>
      <c r="G8801" s="1" t="s">
        <v>321</v>
      </c>
    </row>
    <row r="8802" spans="1:7" x14ac:dyDescent="0.25">
      <c r="A8802" s="1">
        <v>33001124</v>
      </c>
      <c r="B8802" s="1" t="s">
        <v>22362</v>
      </c>
      <c r="C8802" s="1" t="s">
        <v>22363</v>
      </c>
      <c r="D8802" s="1" t="s">
        <v>22364</v>
      </c>
      <c r="E8802" s="1" t="s">
        <v>65</v>
      </c>
      <c r="F8802" s="1" t="s">
        <v>39</v>
      </c>
      <c r="G8802" s="1" t="s">
        <v>321</v>
      </c>
    </row>
    <row r="8803" spans="1:7" x14ac:dyDescent="0.25">
      <c r="A8803" s="1">
        <v>33001125</v>
      </c>
      <c r="B8803" s="1" t="s">
        <v>22365</v>
      </c>
      <c r="C8803" s="1" t="s">
        <v>22366</v>
      </c>
      <c r="D8803" s="1" t="s">
        <v>22367</v>
      </c>
      <c r="E8803" s="1" t="s">
        <v>65</v>
      </c>
      <c r="F8803" s="1" t="s">
        <v>39</v>
      </c>
      <c r="G8803" s="1" t="s">
        <v>321</v>
      </c>
    </row>
    <row r="8804" spans="1:7" x14ac:dyDescent="0.25">
      <c r="A8804" s="1">
        <v>33001129</v>
      </c>
      <c r="B8804" s="1" t="s">
        <v>22368</v>
      </c>
      <c r="C8804" s="1" t="s">
        <v>22369</v>
      </c>
      <c r="D8804" s="1" t="s">
        <v>22370</v>
      </c>
      <c r="E8804" s="1" t="s">
        <v>65</v>
      </c>
      <c r="F8804" s="1" t="s">
        <v>480</v>
      </c>
      <c r="G8804" s="1" t="s">
        <v>481</v>
      </c>
    </row>
    <row r="8805" spans="1:7" x14ac:dyDescent="0.25">
      <c r="A8805" s="1">
        <v>33001130</v>
      </c>
      <c r="B8805" s="1" t="s">
        <v>22371</v>
      </c>
      <c r="C8805" s="1" t="s">
        <v>22372</v>
      </c>
      <c r="D8805" s="1" t="s">
        <v>22373</v>
      </c>
      <c r="E8805" s="1" t="s">
        <v>65</v>
      </c>
      <c r="F8805" s="1" t="s">
        <v>39</v>
      </c>
      <c r="G8805" s="1" t="s">
        <v>321</v>
      </c>
    </row>
    <row r="8806" spans="1:7" x14ac:dyDescent="0.25">
      <c r="A8806" s="1">
        <v>33001131</v>
      </c>
      <c r="B8806" s="1" t="s">
        <v>22374</v>
      </c>
      <c r="C8806" s="1" t="s">
        <v>22375</v>
      </c>
      <c r="D8806" s="1" t="s">
        <v>22376</v>
      </c>
      <c r="E8806" s="1" t="s">
        <v>65</v>
      </c>
      <c r="F8806" s="1" t="s">
        <v>176</v>
      </c>
      <c r="G8806" s="1" t="s">
        <v>177</v>
      </c>
    </row>
    <row r="8807" spans="1:7" x14ac:dyDescent="0.25">
      <c r="A8807" s="1">
        <v>33001132</v>
      </c>
      <c r="B8807" s="1" t="s">
        <v>22377</v>
      </c>
      <c r="C8807" s="1" t="s">
        <v>22378</v>
      </c>
      <c r="D8807" s="1" t="s">
        <v>22379</v>
      </c>
      <c r="E8807" s="1" t="s">
        <v>65</v>
      </c>
      <c r="F8807" s="1" t="s">
        <v>176</v>
      </c>
      <c r="G8807" s="1" t="s">
        <v>177</v>
      </c>
    </row>
    <row r="8808" spans="1:7" x14ac:dyDescent="0.25">
      <c r="A8808" s="1">
        <v>33001133</v>
      </c>
      <c r="B8808" s="1" t="s">
        <v>22380</v>
      </c>
      <c r="C8808" s="1" t="s">
        <v>22381</v>
      </c>
      <c r="D8808" s="1" t="s">
        <v>22382</v>
      </c>
      <c r="E8808" s="1" t="s">
        <v>65</v>
      </c>
      <c r="F8808" s="1" t="s">
        <v>39</v>
      </c>
      <c r="G8808" s="1" t="s">
        <v>321</v>
      </c>
    </row>
    <row r="8809" spans="1:7" x14ac:dyDescent="0.25">
      <c r="A8809" s="1">
        <v>33001135</v>
      </c>
      <c r="B8809" s="1" t="s">
        <v>22383</v>
      </c>
      <c r="C8809" s="1" t="s">
        <v>22384</v>
      </c>
      <c r="D8809" s="1" t="s">
        <v>22385</v>
      </c>
      <c r="E8809" s="1" t="s">
        <v>65</v>
      </c>
      <c r="F8809" s="1" t="s">
        <v>39</v>
      </c>
      <c r="G8809" s="1" t="s">
        <v>321</v>
      </c>
    </row>
    <row r="8810" spans="1:7" x14ac:dyDescent="0.25">
      <c r="A8810" s="1">
        <v>33001136</v>
      </c>
      <c r="B8810" s="1" t="s">
        <v>22386</v>
      </c>
      <c r="C8810" s="1" t="s">
        <v>22387</v>
      </c>
      <c r="D8810" s="1" t="s">
        <v>22388</v>
      </c>
      <c r="E8810" s="1" t="s">
        <v>65</v>
      </c>
      <c r="F8810" s="1" t="s">
        <v>480</v>
      </c>
      <c r="G8810" s="1" t="s">
        <v>481</v>
      </c>
    </row>
    <row r="8811" spans="1:7" x14ac:dyDescent="0.25">
      <c r="A8811" s="1">
        <v>33001140</v>
      </c>
      <c r="B8811" s="1" t="s">
        <v>22389</v>
      </c>
      <c r="C8811" s="1" t="s">
        <v>22390</v>
      </c>
      <c r="D8811" s="1" t="s">
        <v>22391</v>
      </c>
      <c r="E8811" s="1" t="s">
        <v>66</v>
      </c>
      <c r="F8811" s="1" t="s">
        <v>480</v>
      </c>
      <c r="G8811" s="1" t="s">
        <v>481</v>
      </c>
    </row>
    <row r="8812" spans="1:7" x14ac:dyDescent="0.25">
      <c r="A8812" s="1">
        <v>33001141</v>
      </c>
      <c r="B8812" s="1" t="s">
        <v>22392</v>
      </c>
      <c r="C8812" s="1" t="s">
        <v>22393</v>
      </c>
      <c r="D8812" s="1" t="s">
        <v>22394</v>
      </c>
      <c r="E8812" s="1" t="s">
        <v>65</v>
      </c>
      <c r="F8812" s="1" t="s">
        <v>39</v>
      </c>
      <c r="G8812" s="1" t="s">
        <v>321</v>
      </c>
    </row>
    <row r="8813" spans="1:7" x14ac:dyDescent="0.25">
      <c r="A8813" s="1">
        <v>33001142</v>
      </c>
      <c r="B8813" s="1" t="s">
        <v>22395</v>
      </c>
      <c r="C8813" s="1" t="s">
        <v>22396</v>
      </c>
      <c r="D8813" s="1" t="s">
        <v>22397</v>
      </c>
      <c r="E8813" s="1" t="s">
        <v>66</v>
      </c>
      <c r="F8813" s="1" t="s">
        <v>480</v>
      </c>
      <c r="G8813" s="1" t="s">
        <v>481</v>
      </c>
    </row>
    <row r="8814" spans="1:7" x14ac:dyDescent="0.25">
      <c r="A8814" s="1">
        <v>33001143</v>
      </c>
      <c r="B8814" s="1" t="s">
        <v>22398</v>
      </c>
      <c r="C8814" s="1" t="s">
        <v>22399</v>
      </c>
      <c r="D8814" s="1" t="s">
        <v>22400</v>
      </c>
      <c r="E8814" s="1" t="s">
        <v>65</v>
      </c>
      <c r="F8814" s="1" t="s">
        <v>480</v>
      </c>
      <c r="G8814" s="1" t="s">
        <v>481</v>
      </c>
    </row>
    <row r="8815" spans="1:7" x14ac:dyDescent="0.25">
      <c r="A8815" s="1">
        <v>33001144</v>
      </c>
      <c r="B8815" s="1" t="s">
        <v>22302</v>
      </c>
      <c r="C8815" s="1" t="s">
        <v>22303</v>
      </c>
      <c r="D8815" s="1" t="s">
        <v>22304</v>
      </c>
      <c r="E8815" s="1" t="s">
        <v>65</v>
      </c>
      <c r="F8815" s="1" t="s">
        <v>39</v>
      </c>
      <c r="G8815" s="1" t="s">
        <v>321</v>
      </c>
    </row>
    <row r="8816" spans="1:7" x14ac:dyDescent="0.25">
      <c r="A8816" s="1">
        <v>33001146</v>
      </c>
      <c r="B8816" s="1" t="s">
        <v>22401</v>
      </c>
      <c r="C8816" s="1" t="s">
        <v>22402</v>
      </c>
      <c r="D8816" s="1" t="s">
        <v>22403</v>
      </c>
      <c r="E8816" s="1" t="s">
        <v>65</v>
      </c>
      <c r="F8816" s="1" t="s">
        <v>39</v>
      </c>
      <c r="G8816" s="1" t="s">
        <v>321</v>
      </c>
    </row>
    <row r="8817" spans="1:7" x14ac:dyDescent="0.25">
      <c r="A8817" s="1">
        <v>33001147</v>
      </c>
      <c r="B8817" s="1" t="s">
        <v>22404</v>
      </c>
      <c r="C8817" s="1" t="s">
        <v>22405</v>
      </c>
      <c r="D8817" s="1" t="s">
        <v>22406</v>
      </c>
      <c r="E8817" s="1" t="s">
        <v>65</v>
      </c>
      <c r="F8817" s="1" t="s">
        <v>39</v>
      </c>
      <c r="G8817" s="1" t="s">
        <v>321</v>
      </c>
    </row>
    <row r="8818" spans="1:7" x14ac:dyDescent="0.25">
      <c r="A8818" s="1">
        <v>33001148</v>
      </c>
      <c r="B8818" s="1" t="s">
        <v>22407</v>
      </c>
      <c r="C8818" s="1" t="s">
        <v>22408</v>
      </c>
      <c r="D8818" s="1" t="s">
        <v>22409</v>
      </c>
      <c r="E8818" s="1" t="s">
        <v>65</v>
      </c>
      <c r="F8818" s="1" t="s">
        <v>1984</v>
      </c>
      <c r="G8818" s="1" t="s">
        <v>1985</v>
      </c>
    </row>
    <row r="8819" spans="1:7" x14ac:dyDescent="0.25">
      <c r="A8819" s="1">
        <v>33001149</v>
      </c>
      <c r="B8819" s="1" t="s">
        <v>22410</v>
      </c>
      <c r="C8819" s="1" t="s">
        <v>22411</v>
      </c>
      <c r="D8819" s="1" t="s">
        <v>22412</v>
      </c>
      <c r="E8819" s="1" t="s">
        <v>65</v>
      </c>
      <c r="F8819" s="1" t="s">
        <v>480</v>
      </c>
      <c r="G8819" s="1" t="s">
        <v>481</v>
      </c>
    </row>
    <row r="8820" spans="1:7" x14ac:dyDescent="0.25">
      <c r="A8820" s="1">
        <v>33001151</v>
      </c>
      <c r="B8820" s="1" t="s">
        <v>22413</v>
      </c>
      <c r="C8820" s="1" t="s">
        <v>22414</v>
      </c>
      <c r="D8820" s="1" t="s">
        <v>22415</v>
      </c>
      <c r="E8820" s="1" t="s">
        <v>65</v>
      </c>
      <c r="F8820" s="1" t="s">
        <v>480</v>
      </c>
      <c r="G8820" s="1" t="s">
        <v>481</v>
      </c>
    </row>
    <row r="8821" spans="1:7" x14ac:dyDescent="0.25">
      <c r="A8821" s="1">
        <v>33001153</v>
      </c>
      <c r="B8821" s="1" t="s">
        <v>22416</v>
      </c>
      <c r="C8821" s="1" t="s">
        <v>22417</v>
      </c>
      <c r="D8821" s="1" t="s">
        <v>22418</v>
      </c>
      <c r="E8821" s="1" t="s">
        <v>65</v>
      </c>
      <c r="F8821" s="1" t="s">
        <v>39</v>
      </c>
      <c r="G8821" s="1" t="s">
        <v>321</v>
      </c>
    </row>
    <row r="8822" spans="1:7" x14ac:dyDescent="0.25">
      <c r="A8822" s="1">
        <v>33001154</v>
      </c>
      <c r="B8822" s="1" t="s">
        <v>22419</v>
      </c>
      <c r="C8822" s="1" t="s">
        <v>22420</v>
      </c>
      <c r="D8822" s="1" t="s">
        <v>22421</v>
      </c>
      <c r="E8822" s="1" t="s">
        <v>65</v>
      </c>
      <c r="F8822" s="1" t="s">
        <v>480</v>
      </c>
      <c r="G8822" s="1" t="s">
        <v>481</v>
      </c>
    </row>
    <row r="8823" spans="1:7" x14ac:dyDescent="0.25">
      <c r="A8823" s="1">
        <v>33001155</v>
      </c>
      <c r="B8823" s="1" t="s">
        <v>22422</v>
      </c>
      <c r="C8823" s="1" t="s">
        <v>22423</v>
      </c>
      <c r="D8823" s="1" t="s">
        <v>22424</v>
      </c>
      <c r="E8823" s="1" t="s">
        <v>65</v>
      </c>
      <c r="F8823" s="1" t="s">
        <v>480</v>
      </c>
      <c r="G8823" s="1" t="s">
        <v>481</v>
      </c>
    </row>
    <row r="8824" spans="1:7" x14ac:dyDescent="0.25">
      <c r="A8824" s="1">
        <v>33001156</v>
      </c>
      <c r="B8824" s="1" t="s">
        <v>22425</v>
      </c>
      <c r="C8824" s="1" t="s">
        <v>22426</v>
      </c>
      <c r="D8824" s="1" t="s">
        <v>22427</v>
      </c>
      <c r="E8824" s="1" t="s">
        <v>65</v>
      </c>
      <c r="F8824" s="1" t="s">
        <v>480</v>
      </c>
      <c r="G8824" s="1" t="s">
        <v>481</v>
      </c>
    </row>
    <row r="8825" spans="1:7" x14ac:dyDescent="0.25">
      <c r="A8825" s="1">
        <v>33001157</v>
      </c>
      <c r="B8825" s="1" t="s">
        <v>22428</v>
      </c>
      <c r="C8825" s="1" t="s">
        <v>22429</v>
      </c>
      <c r="D8825" s="1" t="s">
        <v>22430</v>
      </c>
      <c r="E8825" s="1" t="s">
        <v>65</v>
      </c>
      <c r="F8825" s="1" t="s">
        <v>480</v>
      </c>
      <c r="G8825" s="1" t="s">
        <v>481</v>
      </c>
    </row>
    <row r="8826" spans="1:7" x14ac:dyDescent="0.25">
      <c r="A8826" s="1">
        <v>33001158</v>
      </c>
      <c r="B8826" s="1" t="s">
        <v>22431</v>
      </c>
      <c r="C8826" s="1" t="s">
        <v>22432</v>
      </c>
      <c r="D8826" s="1" t="s">
        <v>22433</v>
      </c>
      <c r="E8826" s="1" t="s">
        <v>65</v>
      </c>
      <c r="F8826" s="1" t="s">
        <v>480</v>
      </c>
      <c r="G8826" s="1" t="s">
        <v>481</v>
      </c>
    </row>
    <row r="8827" spans="1:7" x14ac:dyDescent="0.25">
      <c r="A8827" s="1">
        <v>33001159</v>
      </c>
      <c r="B8827" s="1" t="s">
        <v>22434</v>
      </c>
      <c r="C8827" s="1" t="s">
        <v>22435</v>
      </c>
      <c r="D8827" s="1" t="s">
        <v>22436</v>
      </c>
      <c r="E8827" s="1" t="s">
        <v>65</v>
      </c>
      <c r="F8827" s="1" t="s">
        <v>480</v>
      </c>
      <c r="G8827" s="1" t="s">
        <v>481</v>
      </c>
    </row>
    <row r="8828" spans="1:7" x14ac:dyDescent="0.25">
      <c r="A8828" s="1">
        <v>33001160</v>
      </c>
      <c r="B8828" s="1" t="s">
        <v>22437</v>
      </c>
      <c r="C8828" s="1" t="s">
        <v>22438</v>
      </c>
      <c r="D8828" s="1" t="s">
        <v>22439</v>
      </c>
      <c r="E8828" s="1" t="s">
        <v>65</v>
      </c>
      <c r="F8828" s="1" t="s">
        <v>480</v>
      </c>
      <c r="G8828" s="1" t="s">
        <v>481</v>
      </c>
    </row>
    <row r="8829" spans="1:7" x14ac:dyDescent="0.25">
      <c r="A8829" s="1">
        <v>33001163</v>
      </c>
      <c r="B8829" s="1" t="s">
        <v>22440</v>
      </c>
      <c r="C8829" s="1" t="s">
        <v>22441</v>
      </c>
      <c r="D8829" s="1" t="s">
        <v>22442</v>
      </c>
      <c r="E8829" s="1" t="s">
        <v>66</v>
      </c>
      <c r="F8829" s="1" t="s">
        <v>1984</v>
      </c>
      <c r="G8829" s="1" t="s">
        <v>1985</v>
      </c>
    </row>
    <row r="8830" spans="1:7" x14ac:dyDescent="0.25">
      <c r="A8830" s="1">
        <v>33001164</v>
      </c>
      <c r="B8830" s="1" t="s">
        <v>22443</v>
      </c>
      <c r="C8830" s="1" t="s">
        <v>22444</v>
      </c>
      <c r="D8830" s="1" t="s">
        <v>22445</v>
      </c>
      <c r="E8830" s="1" t="s">
        <v>66</v>
      </c>
      <c r="F8830" s="1" t="s">
        <v>39</v>
      </c>
      <c r="G8830" s="1" t="s">
        <v>321</v>
      </c>
    </row>
    <row r="8831" spans="1:7" x14ac:dyDescent="0.25">
      <c r="A8831" s="1">
        <v>33001165</v>
      </c>
      <c r="B8831" s="1" t="s">
        <v>22446</v>
      </c>
      <c r="C8831" s="1" t="s">
        <v>22447</v>
      </c>
      <c r="D8831" s="1" t="s">
        <v>22448</v>
      </c>
      <c r="E8831" s="1" t="s">
        <v>66</v>
      </c>
      <c r="F8831" s="1" t="s">
        <v>39</v>
      </c>
      <c r="G8831" s="1" t="s">
        <v>321</v>
      </c>
    </row>
    <row r="8832" spans="1:7" x14ac:dyDescent="0.25">
      <c r="A8832" s="1">
        <v>33001166</v>
      </c>
      <c r="B8832" s="1" t="s">
        <v>22449</v>
      </c>
      <c r="C8832" s="1" t="s">
        <v>22450</v>
      </c>
      <c r="D8832" s="1" t="s">
        <v>22451</v>
      </c>
      <c r="E8832" s="1" t="s">
        <v>66</v>
      </c>
      <c r="F8832" s="1" t="s">
        <v>39</v>
      </c>
      <c r="G8832" s="1" t="s">
        <v>321</v>
      </c>
    </row>
    <row r="8833" spans="1:7" x14ac:dyDescent="0.25">
      <c r="A8833" s="1">
        <v>33001167</v>
      </c>
      <c r="B8833" s="1" t="s">
        <v>22452</v>
      </c>
      <c r="C8833" s="1" t="s">
        <v>22453</v>
      </c>
      <c r="D8833" s="1" t="s">
        <v>22454</v>
      </c>
      <c r="E8833" s="1" t="s">
        <v>66</v>
      </c>
      <c r="F8833" s="1" t="s">
        <v>39</v>
      </c>
      <c r="G8833" s="1" t="s">
        <v>321</v>
      </c>
    </row>
    <row r="8834" spans="1:7" x14ac:dyDescent="0.25">
      <c r="A8834" s="1">
        <v>33001169</v>
      </c>
      <c r="B8834" s="1" t="s">
        <v>22455</v>
      </c>
      <c r="C8834" s="1" t="s">
        <v>22456</v>
      </c>
      <c r="D8834" s="1" t="s">
        <v>22457</v>
      </c>
      <c r="E8834" s="1" t="s">
        <v>66</v>
      </c>
      <c r="F8834" s="1" t="s">
        <v>39</v>
      </c>
      <c r="G8834" s="1" t="s">
        <v>321</v>
      </c>
    </row>
    <row r="8835" spans="1:7" x14ac:dyDescent="0.25">
      <c r="A8835" s="1">
        <v>33001171</v>
      </c>
      <c r="B8835" s="1" t="s">
        <v>22458</v>
      </c>
      <c r="C8835" s="1" t="s">
        <v>22459</v>
      </c>
      <c r="D8835" s="1" t="s">
        <v>22460</v>
      </c>
      <c r="E8835" s="1" t="s">
        <v>66</v>
      </c>
      <c r="F8835" s="1" t="s">
        <v>39</v>
      </c>
      <c r="G8835" s="1" t="s">
        <v>321</v>
      </c>
    </row>
    <row r="8836" spans="1:7" x14ac:dyDescent="0.25">
      <c r="A8836" s="1">
        <v>33001176</v>
      </c>
      <c r="B8836" s="1" t="s">
        <v>22461</v>
      </c>
      <c r="C8836" s="1" t="s">
        <v>22462</v>
      </c>
      <c r="D8836" s="1" t="s">
        <v>22463</v>
      </c>
      <c r="E8836" s="1" t="s">
        <v>66</v>
      </c>
      <c r="F8836" s="1" t="s">
        <v>1984</v>
      </c>
      <c r="G8836" s="1" t="s">
        <v>1985</v>
      </c>
    </row>
    <row r="8837" spans="1:7" x14ac:dyDescent="0.25">
      <c r="A8837" s="1">
        <v>33001177</v>
      </c>
      <c r="B8837" s="1" t="s">
        <v>22464</v>
      </c>
      <c r="C8837" s="1" t="s">
        <v>22465</v>
      </c>
      <c r="D8837" s="1" t="s">
        <v>22466</v>
      </c>
      <c r="E8837" s="1" t="s">
        <v>66</v>
      </c>
      <c r="F8837" s="1" t="s">
        <v>1984</v>
      </c>
      <c r="G8837" s="1" t="s">
        <v>1985</v>
      </c>
    </row>
    <row r="8838" spans="1:7" x14ac:dyDescent="0.25">
      <c r="A8838" s="1">
        <v>33001181</v>
      </c>
      <c r="B8838" s="1" t="s">
        <v>22467</v>
      </c>
      <c r="C8838" s="1" t="s">
        <v>22468</v>
      </c>
      <c r="D8838" s="1" t="s">
        <v>22469</v>
      </c>
      <c r="E8838" s="1" t="s">
        <v>66</v>
      </c>
      <c r="F8838" s="1" t="s">
        <v>480</v>
      </c>
      <c r="G8838" s="1" t="s">
        <v>481</v>
      </c>
    </row>
    <row r="8839" spans="1:7" x14ac:dyDescent="0.25">
      <c r="A8839" s="1">
        <v>33001182</v>
      </c>
      <c r="B8839" s="1" t="s">
        <v>22470</v>
      </c>
      <c r="C8839" s="1" t="s">
        <v>22471</v>
      </c>
      <c r="D8839" s="1" t="s">
        <v>22472</v>
      </c>
      <c r="E8839" s="1" t="s">
        <v>66</v>
      </c>
      <c r="F8839" s="1" t="s">
        <v>1984</v>
      </c>
      <c r="G8839" s="1" t="s">
        <v>1985</v>
      </c>
    </row>
    <row r="8840" spans="1:7" x14ac:dyDescent="0.25">
      <c r="A8840" s="1">
        <v>33001188</v>
      </c>
      <c r="B8840" s="1" t="s">
        <v>22473</v>
      </c>
      <c r="C8840" s="1" t="s">
        <v>22474</v>
      </c>
      <c r="D8840" s="1" t="s">
        <v>22475</v>
      </c>
      <c r="E8840" s="1" t="s">
        <v>65</v>
      </c>
      <c r="F8840" s="1" t="s">
        <v>480</v>
      </c>
      <c r="G8840" s="1" t="s">
        <v>481</v>
      </c>
    </row>
    <row r="8841" spans="1:7" x14ac:dyDescent="0.25">
      <c r="A8841" s="1">
        <v>33001190</v>
      </c>
      <c r="B8841" s="1" t="s">
        <v>22266</v>
      </c>
      <c r="C8841" s="1" t="s">
        <v>22267</v>
      </c>
      <c r="D8841" s="1" t="s">
        <v>22268</v>
      </c>
      <c r="E8841" s="1" t="s">
        <v>66</v>
      </c>
      <c r="F8841" s="1" t="s">
        <v>480</v>
      </c>
      <c r="G8841" s="1" t="s">
        <v>481</v>
      </c>
    </row>
    <row r="8842" spans="1:7" x14ac:dyDescent="0.25">
      <c r="A8842" s="1">
        <v>33001191</v>
      </c>
      <c r="B8842" s="1" t="s">
        <v>22269</v>
      </c>
      <c r="C8842" s="1" t="s">
        <v>22270</v>
      </c>
      <c r="D8842" s="1" t="s">
        <v>22271</v>
      </c>
      <c r="E8842" s="1" t="s">
        <v>66</v>
      </c>
      <c r="F8842" s="1" t="s">
        <v>480</v>
      </c>
      <c r="G8842" s="1" t="s">
        <v>481</v>
      </c>
    </row>
    <row r="8843" spans="1:7" x14ac:dyDescent="0.25">
      <c r="A8843" s="1">
        <v>33001192</v>
      </c>
      <c r="B8843" s="1" t="s">
        <v>22476</v>
      </c>
      <c r="C8843" s="1" t="s">
        <v>22477</v>
      </c>
      <c r="D8843" s="1" t="s">
        <v>22478</v>
      </c>
      <c r="E8843" s="1" t="s">
        <v>65</v>
      </c>
      <c r="F8843" s="1" t="s">
        <v>39</v>
      </c>
      <c r="G8843" s="1" t="s">
        <v>321</v>
      </c>
    </row>
    <row r="8844" spans="1:7" x14ac:dyDescent="0.25">
      <c r="A8844" s="1">
        <v>33001193</v>
      </c>
      <c r="B8844" s="1" t="s">
        <v>22479</v>
      </c>
      <c r="C8844" s="1" t="s">
        <v>22480</v>
      </c>
      <c r="D8844" s="1" t="s">
        <v>22481</v>
      </c>
      <c r="E8844" s="1" t="s">
        <v>65</v>
      </c>
      <c r="F8844" s="1" t="s">
        <v>480</v>
      </c>
      <c r="G8844" s="1" t="s">
        <v>481</v>
      </c>
    </row>
    <row r="8845" spans="1:7" x14ac:dyDescent="0.25">
      <c r="A8845" s="1">
        <v>33001194</v>
      </c>
      <c r="B8845" s="1" t="s">
        <v>22482</v>
      </c>
      <c r="C8845" s="1" t="s">
        <v>22483</v>
      </c>
      <c r="D8845" s="1" t="s">
        <v>22484</v>
      </c>
      <c r="E8845" s="1" t="s">
        <v>65</v>
      </c>
      <c r="F8845" s="1" t="s">
        <v>480</v>
      </c>
      <c r="G8845" s="1" t="s">
        <v>481</v>
      </c>
    </row>
    <row r="8846" spans="1:7" x14ac:dyDescent="0.25">
      <c r="A8846" s="1">
        <v>33001196</v>
      </c>
      <c r="B8846" s="1" t="s">
        <v>22485</v>
      </c>
      <c r="C8846" s="1" t="s">
        <v>22486</v>
      </c>
      <c r="D8846" s="1" t="s">
        <v>22487</v>
      </c>
      <c r="E8846" s="1" t="s">
        <v>65</v>
      </c>
      <c r="F8846" s="1" t="s">
        <v>39</v>
      </c>
      <c r="G8846" s="1" t="s">
        <v>321</v>
      </c>
    </row>
    <row r="8847" spans="1:7" x14ac:dyDescent="0.25">
      <c r="A8847" s="1">
        <v>33001197</v>
      </c>
      <c r="B8847" s="1" t="s">
        <v>22488</v>
      </c>
      <c r="C8847" s="1" t="s">
        <v>22489</v>
      </c>
      <c r="D8847" s="1" t="s">
        <v>22490</v>
      </c>
      <c r="E8847" s="1" t="s">
        <v>65</v>
      </c>
      <c r="F8847" s="1" t="s">
        <v>480</v>
      </c>
      <c r="G8847" s="1" t="s">
        <v>481</v>
      </c>
    </row>
    <row r="8848" spans="1:7" x14ac:dyDescent="0.25">
      <c r="A8848" s="1">
        <v>33001198</v>
      </c>
      <c r="B8848" s="1" t="s">
        <v>22491</v>
      </c>
      <c r="C8848" s="1" t="s">
        <v>22492</v>
      </c>
      <c r="D8848" s="1" t="s">
        <v>22493</v>
      </c>
      <c r="E8848" s="1" t="s">
        <v>65</v>
      </c>
      <c r="F8848" s="1" t="s">
        <v>480</v>
      </c>
      <c r="G8848" s="1" t="s">
        <v>481</v>
      </c>
    </row>
    <row r="8849" spans="1:7" x14ac:dyDescent="0.25">
      <c r="A8849" s="1">
        <v>33001200</v>
      </c>
      <c r="B8849" s="1" t="s">
        <v>22494</v>
      </c>
      <c r="C8849" s="1" t="s">
        <v>22495</v>
      </c>
      <c r="D8849" s="1" t="s">
        <v>22496</v>
      </c>
      <c r="E8849" s="1" t="s">
        <v>65</v>
      </c>
      <c r="F8849" s="1" t="s">
        <v>480</v>
      </c>
      <c r="G8849" s="1" t="s">
        <v>481</v>
      </c>
    </row>
    <row r="8850" spans="1:7" x14ac:dyDescent="0.25">
      <c r="A8850" s="1">
        <v>33001201</v>
      </c>
      <c r="B8850" s="1" t="s">
        <v>22497</v>
      </c>
      <c r="C8850" s="1" t="s">
        <v>22498</v>
      </c>
      <c r="D8850" s="1" t="s">
        <v>22499</v>
      </c>
      <c r="E8850" s="1" t="s">
        <v>65</v>
      </c>
      <c r="F8850" s="1" t="s">
        <v>39</v>
      </c>
      <c r="G8850" s="1" t="s">
        <v>321</v>
      </c>
    </row>
    <row r="8851" spans="1:7" x14ac:dyDescent="0.25">
      <c r="A8851" s="1">
        <v>33001205</v>
      </c>
      <c r="B8851" s="1" t="s">
        <v>21063</v>
      </c>
      <c r="C8851" s="1" t="s">
        <v>21064</v>
      </c>
      <c r="D8851" s="1" t="s">
        <v>21065</v>
      </c>
      <c r="E8851" s="1" t="s">
        <v>66</v>
      </c>
      <c r="F8851" s="1" t="s">
        <v>39</v>
      </c>
      <c r="G8851" s="1" t="s">
        <v>321</v>
      </c>
    </row>
    <row r="8852" spans="1:7" x14ac:dyDescent="0.25">
      <c r="A8852" s="1">
        <v>33001207</v>
      </c>
      <c r="B8852" s="1" t="s">
        <v>22500</v>
      </c>
      <c r="C8852" s="1" t="s">
        <v>22501</v>
      </c>
      <c r="D8852" s="1" t="s">
        <v>22502</v>
      </c>
      <c r="E8852" s="1" t="s">
        <v>66</v>
      </c>
      <c r="F8852" s="1" t="s">
        <v>39</v>
      </c>
      <c r="G8852" s="1" t="s">
        <v>321</v>
      </c>
    </row>
    <row r="8853" spans="1:7" x14ac:dyDescent="0.25">
      <c r="A8853" s="1">
        <v>33001209</v>
      </c>
      <c r="B8853" s="1" t="s">
        <v>21372</v>
      </c>
      <c r="C8853" s="1" t="s">
        <v>21373</v>
      </c>
      <c r="D8853" s="1" t="s">
        <v>21374</v>
      </c>
      <c r="E8853" s="1" t="s">
        <v>66</v>
      </c>
      <c r="F8853" s="1" t="s">
        <v>39</v>
      </c>
      <c r="G8853" s="1" t="s">
        <v>321</v>
      </c>
    </row>
    <row r="8854" spans="1:7" x14ac:dyDescent="0.25">
      <c r="A8854" s="1">
        <v>33001210</v>
      </c>
      <c r="B8854" s="1" t="s">
        <v>22503</v>
      </c>
      <c r="C8854" s="1" t="s">
        <v>22504</v>
      </c>
      <c r="D8854" s="1" t="s">
        <v>22505</v>
      </c>
      <c r="E8854" s="1" t="s">
        <v>65</v>
      </c>
      <c r="F8854" s="1" t="s">
        <v>6188</v>
      </c>
      <c r="G8854" s="1" t="s">
        <v>6189</v>
      </c>
    </row>
    <row r="8855" spans="1:7" x14ac:dyDescent="0.25">
      <c r="A8855" s="1">
        <v>33001211</v>
      </c>
      <c r="B8855" s="1" t="s">
        <v>22506</v>
      </c>
      <c r="C8855" s="1" t="s">
        <v>22507</v>
      </c>
      <c r="D8855" s="1" t="s">
        <v>22508</v>
      </c>
      <c r="E8855" s="1" t="s">
        <v>65</v>
      </c>
      <c r="F8855" s="1" t="s">
        <v>6188</v>
      </c>
      <c r="G8855" s="1" t="s">
        <v>6189</v>
      </c>
    </row>
    <row r="8856" spans="1:7" x14ac:dyDescent="0.25">
      <c r="A8856" s="1">
        <v>33001213</v>
      </c>
      <c r="B8856" s="1" t="s">
        <v>22509</v>
      </c>
      <c r="C8856" s="1" t="s">
        <v>22510</v>
      </c>
      <c r="D8856" s="1" t="s">
        <v>22511</v>
      </c>
      <c r="E8856" s="1" t="s">
        <v>65</v>
      </c>
      <c r="F8856" s="1" t="s">
        <v>480</v>
      </c>
      <c r="G8856" s="1" t="s">
        <v>481</v>
      </c>
    </row>
    <row r="8857" spans="1:7" x14ac:dyDescent="0.25">
      <c r="A8857" s="1">
        <v>33001214</v>
      </c>
      <c r="B8857" s="1" t="s">
        <v>22512</v>
      </c>
      <c r="C8857" s="1" t="s">
        <v>22513</v>
      </c>
      <c r="D8857" s="1" t="s">
        <v>22514</v>
      </c>
      <c r="E8857" s="1" t="s">
        <v>65</v>
      </c>
      <c r="F8857" s="1" t="s">
        <v>39</v>
      </c>
      <c r="G8857" s="1" t="s">
        <v>321</v>
      </c>
    </row>
    <row r="8858" spans="1:7" x14ac:dyDescent="0.25">
      <c r="A8858" s="1">
        <v>33001215</v>
      </c>
      <c r="B8858" s="1" t="s">
        <v>22515</v>
      </c>
      <c r="C8858" s="1" t="s">
        <v>22516</v>
      </c>
      <c r="D8858" s="1" t="s">
        <v>22517</v>
      </c>
      <c r="E8858" s="1" t="s">
        <v>65</v>
      </c>
      <c r="F8858" s="1" t="s">
        <v>480</v>
      </c>
      <c r="G8858" s="1" t="s">
        <v>481</v>
      </c>
    </row>
    <row r="8859" spans="1:7" x14ac:dyDescent="0.25">
      <c r="A8859" s="1">
        <v>33001216</v>
      </c>
      <c r="B8859" s="1" t="s">
        <v>22518</v>
      </c>
      <c r="C8859" s="1" t="s">
        <v>22519</v>
      </c>
      <c r="D8859" s="1" t="s">
        <v>22520</v>
      </c>
      <c r="E8859" s="1" t="s">
        <v>65</v>
      </c>
      <c r="F8859" s="1" t="s">
        <v>480</v>
      </c>
      <c r="G8859" s="1" t="s">
        <v>481</v>
      </c>
    </row>
    <row r="8860" spans="1:7" x14ac:dyDescent="0.25">
      <c r="A8860" s="1">
        <v>33001217</v>
      </c>
      <c r="B8860" s="1" t="s">
        <v>22521</v>
      </c>
      <c r="C8860" s="1" t="s">
        <v>22522</v>
      </c>
      <c r="D8860" s="1" t="s">
        <v>22523</v>
      </c>
      <c r="E8860" s="1" t="s">
        <v>65</v>
      </c>
      <c r="F8860" s="1" t="s">
        <v>480</v>
      </c>
      <c r="G8860" s="1" t="s">
        <v>481</v>
      </c>
    </row>
    <row r="8861" spans="1:7" x14ac:dyDescent="0.25">
      <c r="A8861" s="1">
        <v>33001218</v>
      </c>
      <c r="B8861" s="1" t="s">
        <v>22524</v>
      </c>
      <c r="C8861" s="1" t="s">
        <v>22525</v>
      </c>
      <c r="D8861" s="1" t="s">
        <v>22526</v>
      </c>
      <c r="E8861" s="1" t="s">
        <v>65</v>
      </c>
      <c r="F8861" s="1" t="s">
        <v>480</v>
      </c>
      <c r="G8861" s="1" t="s">
        <v>481</v>
      </c>
    </row>
    <row r="8862" spans="1:7" x14ac:dyDescent="0.25">
      <c r="A8862" s="1">
        <v>33001219</v>
      </c>
      <c r="B8862" s="1" t="s">
        <v>22527</v>
      </c>
      <c r="C8862" s="1" t="s">
        <v>22528</v>
      </c>
      <c r="D8862" s="1" t="s">
        <v>22529</v>
      </c>
      <c r="E8862" s="1" t="s">
        <v>66</v>
      </c>
      <c r="F8862" s="1" t="s">
        <v>480</v>
      </c>
      <c r="G8862" s="1" t="s">
        <v>481</v>
      </c>
    </row>
    <row r="8863" spans="1:7" x14ac:dyDescent="0.25">
      <c r="A8863" s="1">
        <v>33001221</v>
      </c>
      <c r="B8863" s="1" t="s">
        <v>22530</v>
      </c>
      <c r="C8863" s="1" t="s">
        <v>22531</v>
      </c>
      <c r="D8863" s="1" t="s">
        <v>22532</v>
      </c>
      <c r="E8863" s="1" t="s">
        <v>66</v>
      </c>
      <c r="F8863" s="1" t="s">
        <v>39</v>
      </c>
      <c r="G8863" s="1" t="s">
        <v>321</v>
      </c>
    </row>
    <row r="8864" spans="1:7" x14ac:dyDescent="0.25">
      <c r="A8864" s="1">
        <v>33001222</v>
      </c>
      <c r="B8864" s="1" t="s">
        <v>22533</v>
      </c>
      <c r="C8864" s="1" t="s">
        <v>22534</v>
      </c>
      <c r="D8864" s="1" t="s">
        <v>22535</v>
      </c>
      <c r="E8864" s="1" t="s">
        <v>66</v>
      </c>
      <c r="F8864" s="1" t="s">
        <v>39</v>
      </c>
      <c r="G8864" s="1" t="s">
        <v>321</v>
      </c>
    </row>
    <row r="8865" spans="1:7" x14ac:dyDescent="0.25">
      <c r="A8865" s="1">
        <v>33001226</v>
      </c>
      <c r="B8865" s="1" t="s">
        <v>22536</v>
      </c>
      <c r="C8865" s="1" t="s">
        <v>22537</v>
      </c>
      <c r="D8865" s="1" t="s">
        <v>22538</v>
      </c>
      <c r="E8865" s="1" t="s">
        <v>65</v>
      </c>
      <c r="F8865" s="1" t="s">
        <v>39</v>
      </c>
      <c r="G8865" s="1" t="s">
        <v>321</v>
      </c>
    </row>
    <row r="8866" spans="1:7" x14ac:dyDescent="0.25">
      <c r="A8866" s="1">
        <v>33001227</v>
      </c>
      <c r="B8866" s="1" t="s">
        <v>22539</v>
      </c>
      <c r="C8866" s="1" t="s">
        <v>22540</v>
      </c>
      <c r="D8866" s="1" t="s">
        <v>22541</v>
      </c>
      <c r="E8866" s="1" t="s">
        <v>65</v>
      </c>
      <c r="F8866" s="1" t="s">
        <v>39</v>
      </c>
      <c r="G8866" s="1" t="s">
        <v>321</v>
      </c>
    </row>
    <row r="8867" spans="1:7" x14ac:dyDescent="0.25">
      <c r="A8867" s="1">
        <v>33001230</v>
      </c>
      <c r="B8867" s="1" t="s">
        <v>22542</v>
      </c>
      <c r="C8867" s="1" t="s">
        <v>22543</v>
      </c>
      <c r="D8867" s="1" t="s">
        <v>22544</v>
      </c>
      <c r="E8867" s="1" t="s">
        <v>65</v>
      </c>
      <c r="F8867" s="1" t="s">
        <v>39</v>
      </c>
      <c r="G8867" s="1" t="s">
        <v>321</v>
      </c>
    </row>
    <row r="8868" spans="1:7" x14ac:dyDescent="0.25">
      <c r="A8868" s="1">
        <v>33001237</v>
      </c>
      <c r="B8868" s="1" t="s">
        <v>22545</v>
      </c>
      <c r="C8868" s="1" t="s">
        <v>22546</v>
      </c>
      <c r="D8868" s="1" t="s">
        <v>22547</v>
      </c>
      <c r="E8868" s="1" t="s">
        <v>65</v>
      </c>
      <c r="F8868" s="1" t="s">
        <v>480</v>
      </c>
      <c r="G8868" s="1" t="s">
        <v>481</v>
      </c>
    </row>
    <row r="8869" spans="1:7" x14ac:dyDescent="0.25">
      <c r="A8869" s="1">
        <v>33001239</v>
      </c>
      <c r="B8869" s="1" t="s">
        <v>22548</v>
      </c>
      <c r="C8869" s="1" t="s">
        <v>22549</v>
      </c>
      <c r="D8869" s="1" t="s">
        <v>22550</v>
      </c>
      <c r="E8869" s="1" t="s">
        <v>65</v>
      </c>
      <c r="F8869" s="1" t="s">
        <v>480</v>
      </c>
      <c r="G8869" s="1" t="s">
        <v>481</v>
      </c>
    </row>
    <row r="8870" spans="1:7" x14ac:dyDescent="0.25">
      <c r="A8870" s="1">
        <v>33001240</v>
      </c>
      <c r="B8870" s="1" t="s">
        <v>22551</v>
      </c>
      <c r="C8870" s="1" t="s">
        <v>22552</v>
      </c>
      <c r="D8870" s="1" t="s">
        <v>22553</v>
      </c>
      <c r="E8870" s="1" t="s">
        <v>66</v>
      </c>
      <c r="F8870" s="1" t="s">
        <v>39</v>
      </c>
      <c r="G8870" s="1" t="s">
        <v>321</v>
      </c>
    </row>
    <row r="8871" spans="1:7" x14ac:dyDescent="0.25">
      <c r="A8871" s="1">
        <v>33001242</v>
      </c>
      <c r="B8871" s="1" t="s">
        <v>22554</v>
      </c>
      <c r="C8871" s="1" t="s">
        <v>22555</v>
      </c>
      <c r="D8871" s="1" t="s">
        <v>22556</v>
      </c>
      <c r="E8871" s="1" t="s">
        <v>65</v>
      </c>
      <c r="F8871" s="1" t="s">
        <v>39</v>
      </c>
      <c r="G8871" s="1" t="s">
        <v>321</v>
      </c>
    </row>
    <row r="8872" spans="1:7" x14ac:dyDescent="0.25">
      <c r="A8872" s="1">
        <v>33001244</v>
      </c>
      <c r="B8872" s="1" t="s">
        <v>22557</v>
      </c>
      <c r="C8872" s="1" t="s">
        <v>22558</v>
      </c>
      <c r="D8872" s="1" t="s">
        <v>22559</v>
      </c>
      <c r="E8872" s="1" t="s">
        <v>65</v>
      </c>
      <c r="F8872" s="1" t="s">
        <v>39</v>
      </c>
      <c r="G8872" s="1" t="s">
        <v>321</v>
      </c>
    </row>
    <row r="8873" spans="1:7" x14ac:dyDescent="0.25">
      <c r="A8873" s="1">
        <v>33001249</v>
      </c>
      <c r="B8873" s="1" t="s">
        <v>22560</v>
      </c>
      <c r="C8873" s="1" t="s">
        <v>22561</v>
      </c>
      <c r="D8873" s="1" t="s">
        <v>22562</v>
      </c>
      <c r="E8873" s="1" t="s">
        <v>65</v>
      </c>
      <c r="F8873" s="1" t="s">
        <v>39</v>
      </c>
      <c r="G8873" s="1" t="s">
        <v>321</v>
      </c>
    </row>
    <row r="8874" spans="1:7" x14ac:dyDescent="0.25">
      <c r="A8874" s="1">
        <v>33001250</v>
      </c>
      <c r="B8874" s="1" t="s">
        <v>22563</v>
      </c>
      <c r="C8874" s="1" t="s">
        <v>22564</v>
      </c>
      <c r="D8874" s="1" t="s">
        <v>22565</v>
      </c>
      <c r="E8874" s="1" t="s">
        <v>65</v>
      </c>
      <c r="F8874" s="1" t="s">
        <v>39</v>
      </c>
      <c r="G8874" s="1" t="s">
        <v>321</v>
      </c>
    </row>
    <row r="8875" spans="1:7" x14ac:dyDescent="0.25">
      <c r="A8875" s="1">
        <v>33001252</v>
      </c>
      <c r="B8875" s="1" t="s">
        <v>22566</v>
      </c>
      <c r="C8875" s="1" t="s">
        <v>22567</v>
      </c>
      <c r="D8875" s="1" t="s">
        <v>22568</v>
      </c>
      <c r="E8875" s="1" t="s">
        <v>65</v>
      </c>
      <c r="F8875" s="1" t="s">
        <v>39</v>
      </c>
      <c r="G8875" s="1" t="s">
        <v>321</v>
      </c>
    </row>
    <row r="8876" spans="1:7" x14ac:dyDescent="0.25">
      <c r="A8876" s="1">
        <v>33001253</v>
      </c>
      <c r="B8876" s="1" t="s">
        <v>22569</v>
      </c>
      <c r="C8876" s="1" t="s">
        <v>22570</v>
      </c>
      <c r="D8876" s="1" t="s">
        <v>22571</v>
      </c>
      <c r="E8876" s="1" t="s">
        <v>65</v>
      </c>
      <c r="F8876" s="1" t="s">
        <v>39</v>
      </c>
      <c r="G8876" s="1" t="s">
        <v>321</v>
      </c>
    </row>
    <row r="8877" spans="1:7" x14ac:dyDescent="0.25">
      <c r="A8877" s="1">
        <v>33001254</v>
      </c>
      <c r="B8877" s="1" t="s">
        <v>22572</v>
      </c>
      <c r="C8877" s="1" t="s">
        <v>22573</v>
      </c>
      <c r="D8877" s="1" t="s">
        <v>22574</v>
      </c>
      <c r="E8877" s="1" t="s">
        <v>65</v>
      </c>
      <c r="F8877" s="1" t="s">
        <v>39</v>
      </c>
      <c r="G8877" s="1" t="s">
        <v>321</v>
      </c>
    </row>
    <row r="8878" spans="1:7" x14ac:dyDescent="0.25">
      <c r="A8878" s="1">
        <v>33001256</v>
      </c>
      <c r="B8878" s="1" t="s">
        <v>22575</v>
      </c>
      <c r="C8878" s="1" t="s">
        <v>22576</v>
      </c>
      <c r="D8878" s="1" t="s">
        <v>22577</v>
      </c>
      <c r="E8878" s="1" t="s">
        <v>65</v>
      </c>
      <c r="F8878" s="1" t="s">
        <v>39</v>
      </c>
      <c r="G8878" s="1" t="s">
        <v>321</v>
      </c>
    </row>
    <row r="8879" spans="1:7" x14ac:dyDescent="0.25">
      <c r="A8879" s="1">
        <v>33001257</v>
      </c>
      <c r="B8879" s="1" t="s">
        <v>22578</v>
      </c>
      <c r="C8879" s="1" t="s">
        <v>22579</v>
      </c>
      <c r="D8879" s="1" t="s">
        <v>22580</v>
      </c>
      <c r="E8879" s="1" t="s">
        <v>65</v>
      </c>
      <c r="F8879" s="1" t="s">
        <v>39</v>
      </c>
      <c r="G8879" s="1" t="s">
        <v>321</v>
      </c>
    </row>
    <row r="8880" spans="1:7" x14ac:dyDescent="0.25">
      <c r="A8880" s="1">
        <v>33001259</v>
      </c>
      <c r="B8880" s="1" t="s">
        <v>22581</v>
      </c>
      <c r="C8880" s="1" t="s">
        <v>22582</v>
      </c>
      <c r="D8880" s="1" t="s">
        <v>22583</v>
      </c>
      <c r="E8880" s="1" t="s">
        <v>65</v>
      </c>
      <c r="F8880" s="1" t="s">
        <v>39</v>
      </c>
      <c r="G8880" s="1" t="s">
        <v>321</v>
      </c>
    </row>
    <row r="8881" spans="1:7" x14ac:dyDescent="0.25">
      <c r="A8881" s="1">
        <v>33001261</v>
      </c>
      <c r="B8881" s="1" t="s">
        <v>22584</v>
      </c>
      <c r="C8881" s="1" t="s">
        <v>22585</v>
      </c>
      <c r="D8881" s="1" t="s">
        <v>22586</v>
      </c>
      <c r="E8881" s="1" t="s">
        <v>65</v>
      </c>
      <c r="F8881" s="1" t="s">
        <v>39</v>
      </c>
      <c r="G8881" s="1" t="s">
        <v>321</v>
      </c>
    </row>
    <row r="8882" spans="1:7" x14ac:dyDescent="0.25">
      <c r="A8882" s="1">
        <v>33001262</v>
      </c>
      <c r="B8882" s="1" t="s">
        <v>22587</v>
      </c>
      <c r="C8882" s="1" t="s">
        <v>22588</v>
      </c>
      <c r="D8882" s="1" t="s">
        <v>22589</v>
      </c>
      <c r="E8882" s="1" t="s">
        <v>65</v>
      </c>
      <c r="F8882" s="1" t="s">
        <v>39</v>
      </c>
      <c r="G8882" s="1" t="s">
        <v>321</v>
      </c>
    </row>
    <row r="8883" spans="1:7" x14ac:dyDescent="0.25">
      <c r="A8883" s="1">
        <v>33001263</v>
      </c>
      <c r="B8883" s="1" t="s">
        <v>22590</v>
      </c>
      <c r="C8883" s="1" t="s">
        <v>22591</v>
      </c>
      <c r="D8883" s="1" t="s">
        <v>22592</v>
      </c>
      <c r="E8883" s="1" t="s">
        <v>65</v>
      </c>
      <c r="F8883" s="1" t="s">
        <v>39</v>
      </c>
      <c r="G8883" s="1" t="s">
        <v>321</v>
      </c>
    </row>
    <row r="8884" spans="1:7" x14ac:dyDescent="0.25">
      <c r="A8884" s="1">
        <v>33001264</v>
      </c>
      <c r="B8884" s="1" t="s">
        <v>22593</v>
      </c>
      <c r="C8884" s="1" t="s">
        <v>22594</v>
      </c>
      <c r="D8884" s="1" t="s">
        <v>22595</v>
      </c>
      <c r="E8884" s="1" t="s">
        <v>65</v>
      </c>
      <c r="F8884" s="1" t="s">
        <v>39</v>
      </c>
      <c r="G8884" s="1" t="s">
        <v>321</v>
      </c>
    </row>
    <row r="8885" spans="1:7" x14ac:dyDescent="0.25">
      <c r="A8885" s="1">
        <v>33001265</v>
      </c>
      <c r="B8885" s="1" t="s">
        <v>22596</v>
      </c>
      <c r="C8885" s="1" t="s">
        <v>22597</v>
      </c>
      <c r="D8885" s="1" t="s">
        <v>22598</v>
      </c>
      <c r="E8885" s="1" t="s">
        <v>65</v>
      </c>
      <c r="F8885" s="1" t="s">
        <v>480</v>
      </c>
      <c r="G8885" s="1" t="s">
        <v>481</v>
      </c>
    </row>
    <row r="8886" spans="1:7" x14ac:dyDescent="0.25">
      <c r="A8886" s="1">
        <v>33001266</v>
      </c>
      <c r="B8886" s="1" t="s">
        <v>22599</v>
      </c>
      <c r="C8886" s="1" t="s">
        <v>22600</v>
      </c>
      <c r="D8886" s="1" t="s">
        <v>22601</v>
      </c>
      <c r="E8886" s="1" t="s">
        <v>65</v>
      </c>
      <c r="F8886" s="1" t="s">
        <v>480</v>
      </c>
      <c r="G8886" s="1" t="s">
        <v>481</v>
      </c>
    </row>
    <row r="8887" spans="1:7" x14ac:dyDescent="0.25">
      <c r="A8887" s="1">
        <v>33001267</v>
      </c>
      <c r="B8887" s="1" t="s">
        <v>22602</v>
      </c>
      <c r="C8887" s="1" t="s">
        <v>22603</v>
      </c>
      <c r="D8887" s="1" t="s">
        <v>22604</v>
      </c>
      <c r="E8887" s="1" t="s">
        <v>65</v>
      </c>
      <c r="F8887" s="1" t="s">
        <v>480</v>
      </c>
      <c r="G8887" s="1" t="s">
        <v>481</v>
      </c>
    </row>
    <row r="8888" spans="1:7" x14ac:dyDescent="0.25">
      <c r="A8888" s="1">
        <v>33001268</v>
      </c>
      <c r="B8888" s="1" t="s">
        <v>22605</v>
      </c>
      <c r="C8888" s="1" t="s">
        <v>22606</v>
      </c>
      <c r="D8888" s="1" t="s">
        <v>22607</v>
      </c>
      <c r="E8888" s="1" t="s">
        <v>65</v>
      </c>
      <c r="F8888" s="1" t="s">
        <v>480</v>
      </c>
      <c r="G8888" s="1" t="s">
        <v>481</v>
      </c>
    </row>
    <row r="8889" spans="1:7" x14ac:dyDescent="0.25">
      <c r="A8889" s="1">
        <v>33001269</v>
      </c>
      <c r="B8889" s="1" t="s">
        <v>22608</v>
      </c>
      <c r="C8889" s="1" t="s">
        <v>22609</v>
      </c>
      <c r="D8889" s="1" t="s">
        <v>22610</v>
      </c>
      <c r="E8889" s="1" t="s">
        <v>65</v>
      </c>
      <c r="F8889" s="1" t="s">
        <v>480</v>
      </c>
      <c r="G8889" s="1" t="s">
        <v>481</v>
      </c>
    </row>
    <row r="8890" spans="1:7" x14ac:dyDescent="0.25">
      <c r="A8890" s="1">
        <v>33001271</v>
      </c>
      <c r="B8890" s="1" t="s">
        <v>22611</v>
      </c>
      <c r="C8890" s="1" t="s">
        <v>22612</v>
      </c>
      <c r="D8890" s="1" t="s">
        <v>22613</v>
      </c>
      <c r="E8890" s="1" t="s">
        <v>65</v>
      </c>
      <c r="F8890" s="1" t="s">
        <v>480</v>
      </c>
      <c r="G8890" s="1" t="s">
        <v>481</v>
      </c>
    </row>
    <row r="8891" spans="1:7" x14ac:dyDescent="0.25">
      <c r="A8891" s="1">
        <v>33001273</v>
      </c>
      <c r="B8891" s="1" t="s">
        <v>22614</v>
      </c>
      <c r="C8891" s="1" t="s">
        <v>22615</v>
      </c>
      <c r="D8891" s="1" t="s">
        <v>22616</v>
      </c>
      <c r="E8891" s="1" t="s">
        <v>65</v>
      </c>
      <c r="F8891" s="1" t="s">
        <v>480</v>
      </c>
      <c r="G8891" s="1" t="s">
        <v>481</v>
      </c>
    </row>
    <row r="8892" spans="1:7" x14ac:dyDescent="0.25">
      <c r="A8892" s="1">
        <v>33001275</v>
      </c>
      <c r="B8892" s="1" t="s">
        <v>22617</v>
      </c>
      <c r="C8892" s="1" t="s">
        <v>22618</v>
      </c>
      <c r="D8892" s="1" t="s">
        <v>22619</v>
      </c>
      <c r="E8892" s="1" t="s">
        <v>65</v>
      </c>
      <c r="F8892" s="1" t="s">
        <v>480</v>
      </c>
      <c r="G8892" s="1" t="s">
        <v>481</v>
      </c>
    </row>
    <row r="8893" spans="1:7" x14ac:dyDescent="0.25">
      <c r="A8893" s="1">
        <v>33001280</v>
      </c>
      <c r="B8893" s="1" t="s">
        <v>22620</v>
      </c>
      <c r="C8893" s="1" t="s">
        <v>22621</v>
      </c>
      <c r="D8893" s="1" t="s">
        <v>22622</v>
      </c>
      <c r="E8893" s="1" t="s">
        <v>65</v>
      </c>
      <c r="F8893" s="1" t="s">
        <v>480</v>
      </c>
      <c r="G8893" s="1" t="s">
        <v>481</v>
      </c>
    </row>
    <row r="8894" spans="1:7" x14ac:dyDescent="0.25">
      <c r="A8894" s="1">
        <v>33001281</v>
      </c>
      <c r="B8894" s="1" t="s">
        <v>22623</v>
      </c>
      <c r="C8894" s="1" t="s">
        <v>22624</v>
      </c>
      <c r="D8894" s="1" t="s">
        <v>22625</v>
      </c>
      <c r="E8894" s="1" t="s">
        <v>65</v>
      </c>
      <c r="F8894" s="1" t="s">
        <v>480</v>
      </c>
      <c r="G8894" s="1" t="s">
        <v>481</v>
      </c>
    </row>
    <row r="8895" spans="1:7" x14ac:dyDescent="0.25">
      <c r="A8895" s="1">
        <v>33001282</v>
      </c>
      <c r="B8895" s="1" t="s">
        <v>22626</v>
      </c>
      <c r="C8895" s="1" t="s">
        <v>22627</v>
      </c>
      <c r="D8895" s="1" t="s">
        <v>22628</v>
      </c>
      <c r="E8895" s="1" t="s">
        <v>65</v>
      </c>
      <c r="F8895" s="1" t="s">
        <v>480</v>
      </c>
      <c r="G8895" s="1" t="s">
        <v>481</v>
      </c>
    </row>
    <row r="8896" spans="1:7" x14ac:dyDescent="0.25">
      <c r="A8896" s="1">
        <v>33001283</v>
      </c>
      <c r="B8896" s="1" t="s">
        <v>22629</v>
      </c>
      <c r="C8896" s="1" t="s">
        <v>22630</v>
      </c>
      <c r="D8896" s="1" t="s">
        <v>22631</v>
      </c>
      <c r="E8896" s="1" t="s">
        <v>65</v>
      </c>
      <c r="F8896" s="1" t="s">
        <v>480</v>
      </c>
      <c r="G8896" s="1" t="s">
        <v>481</v>
      </c>
    </row>
    <row r="8897" spans="1:7" x14ac:dyDescent="0.25">
      <c r="A8897" s="1">
        <v>33001284</v>
      </c>
      <c r="B8897" s="1" t="s">
        <v>22632</v>
      </c>
      <c r="C8897" s="1" t="s">
        <v>22633</v>
      </c>
      <c r="D8897" s="1" t="s">
        <v>22634</v>
      </c>
      <c r="E8897" s="1" t="s">
        <v>65</v>
      </c>
      <c r="F8897" s="1" t="s">
        <v>480</v>
      </c>
      <c r="G8897" s="1" t="s">
        <v>481</v>
      </c>
    </row>
    <row r="8898" spans="1:7" x14ac:dyDescent="0.25">
      <c r="A8898" s="1">
        <v>33001285</v>
      </c>
      <c r="B8898" s="1" t="s">
        <v>22635</v>
      </c>
      <c r="C8898" s="1" t="s">
        <v>22636</v>
      </c>
      <c r="D8898" s="1" t="s">
        <v>22637</v>
      </c>
      <c r="E8898" s="1" t="s">
        <v>65</v>
      </c>
      <c r="F8898" s="1" t="s">
        <v>480</v>
      </c>
      <c r="G8898" s="1" t="s">
        <v>481</v>
      </c>
    </row>
    <row r="8899" spans="1:7" x14ac:dyDescent="0.25">
      <c r="A8899" s="1">
        <v>33001287</v>
      </c>
      <c r="B8899" s="1" t="s">
        <v>22638</v>
      </c>
      <c r="C8899" s="1" t="s">
        <v>22639</v>
      </c>
      <c r="D8899" s="1" t="s">
        <v>22640</v>
      </c>
      <c r="E8899" s="1" t="s">
        <v>65</v>
      </c>
      <c r="F8899" s="1" t="s">
        <v>1984</v>
      </c>
      <c r="G8899" s="1" t="s">
        <v>1985</v>
      </c>
    </row>
    <row r="8900" spans="1:7" x14ac:dyDescent="0.25">
      <c r="A8900" s="1">
        <v>33001288</v>
      </c>
      <c r="B8900" s="1" t="s">
        <v>22641</v>
      </c>
      <c r="C8900" s="1" t="s">
        <v>22642</v>
      </c>
      <c r="D8900" s="1" t="s">
        <v>22643</v>
      </c>
      <c r="E8900" s="1" t="s">
        <v>65</v>
      </c>
      <c r="F8900" s="1" t="s">
        <v>1984</v>
      </c>
      <c r="G8900" s="1" t="s">
        <v>1985</v>
      </c>
    </row>
    <row r="8901" spans="1:7" x14ac:dyDescent="0.25">
      <c r="A8901" s="1">
        <v>33001292</v>
      </c>
      <c r="B8901" s="1" t="s">
        <v>22644</v>
      </c>
      <c r="C8901" s="1" t="s">
        <v>22645</v>
      </c>
      <c r="D8901" s="1" t="s">
        <v>22646</v>
      </c>
      <c r="E8901" s="1" t="s">
        <v>65</v>
      </c>
      <c r="F8901" s="1" t="s">
        <v>480</v>
      </c>
      <c r="G8901" s="1" t="s">
        <v>481</v>
      </c>
    </row>
    <row r="8902" spans="1:7" x14ac:dyDescent="0.25">
      <c r="A8902" s="1">
        <v>33001293</v>
      </c>
      <c r="B8902" s="1" t="s">
        <v>22647</v>
      </c>
      <c r="C8902" s="1" t="s">
        <v>22648</v>
      </c>
      <c r="D8902" s="1" t="s">
        <v>22649</v>
      </c>
      <c r="E8902" s="1" t="s">
        <v>65</v>
      </c>
      <c r="F8902" s="1" t="s">
        <v>480</v>
      </c>
      <c r="G8902" s="1" t="s">
        <v>481</v>
      </c>
    </row>
    <row r="8903" spans="1:7" x14ac:dyDescent="0.25">
      <c r="A8903" s="1">
        <v>33001294</v>
      </c>
      <c r="B8903" s="1" t="s">
        <v>22650</v>
      </c>
      <c r="C8903" s="1" t="s">
        <v>22651</v>
      </c>
      <c r="D8903" s="1" t="s">
        <v>22652</v>
      </c>
      <c r="E8903" s="1" t="s">
        <v>65</v>
      </c>
      <c r="F8903" s="1" t="s">
        <v>480</v>
      </c>
      <c r="G8903" s="1" t="s">
        <v>481</v>
      </c>
    </row>
    <row r="8904" spans="1:7" x14ac:dyDescent="0.25">
      <c r="A8904" s="1">
        <v>33001295</v>
      </c>
      <c r="B8904" s="1" t="s">
        <v>22653</v>
      </c>
      <c r="C8904" s="1" t="s">
        <v>22654</v>
      </c>
      <c r="D8904" s="1" t="s">
        <v>22655</v>
      </c>
      <c r="E8904" s="1" t="s">
        <v>65</v>
      </c>
      <c r="F8904" s="1" t="s">
        <v>480</v>
      </c>
      <c r="G8904" s="1" t="s">
        <v>481</v>
      </c>
    </row>
    <row r="8905" spans="1:7" x14ac:dyDescent="0.25">
      <c r="A8905" s="1">
        <v>33001296</v>
      </c>
      <c r="B8905" s="1" t="s">
        <v>22656</v>
      </c>
      <c r="C8905" s="1" t="s">
        <v>22657</v>
      </c>
      <c r="D8905" s="1" t="s">
        <v>22658</v>
      </c>
      <c r="E8905" s="1" t="s">
        <v>65</v>
      </c>
      <c r="F8905" s="1" t="s">
        <v>480</v>
      </c>
      <c r="G8905" s="1" t="s">
        <v>481</v>
      </c>
    </row>
    <row r="8906" spans="1:7" x14ac:dyDescent="0.25">
      <c r="A8906" s="1">
        <v>33001297</v>
      </c>
      <c r="B8906" s="1" t="s">
        <v>22659</v>
      </c>
      <c r="C8906" s="1" t="s">
        <v>22660</v>
      </c>
      <c r="D8906" s="1" t="s">
        <v>22661</v>
      </c>
      <c r="E8906" s="1" t="s">
        <v>65</v>
      </c>
      <c r="F8906" s="1" t="s">
        <v>480</v>
      </c>
      <c r="G8906" s="1" t="s">
        <v>481</v>
      </c>
    </row>
    <row r="8907" spans="1:7" x14ac:dyDescent="0.25">
      <c r="A8907" s="1">
        <v>33001298</v>
      </c>
      <c r="B8907" s="1" t="s">
        <v>22662</v>
      </c>
      <c r="C8907" s="1" t="s">
        <v>22663</v>
      </c>
      <c r="D8907" s="1" t="s">
        <v>22664</v>
      </c>
      <c r="E8907" s="1" t="s">
        <v>65</v>
      </c>
      <c r="F8907" s="1" t="s">
        <v>480</v>
      </c>
      <c r="G8907" s="1" t="s">
        <v>481</v>
      </c>
    </row>
    <row r="8908" spans="1:7" x14ac:dyDescent="0.25">
      <c r="A8908" s="1">
        <v>33001299</v>
      </c>
      <c r="B8908" s="1" t="s">
        <v>22665</v>
      </c>
      <c r="C8908" s="1" t="s">
        <v>22666</v>
      </c>
      <c r="D8908" s="1" t="s">
        <v>22667</v>
      </c>
      <c r="E8908" s="1" t="s">
        <v>65</v>
      </c>
      <c r="F8908" s="1" t="s">
        <v>480</v>
      </c>
      <c r="G8908" s="1" t="s">
        <v>481</v>
      </c>
    </row>
    <row r="8909" spans="1:7" x14ac:dyDescent="0.25">
      <c r="A8909" s="1">
        <v>33001300</v>
      </c>
      <c r="B8909" s="1" t="s">
        <v>22668</v>
      </c>
      <c r="C8909" s="1" t="s">
        <v>22669</v>
      </c>
      <c r="D8909" s="1" t="s">
        <v>22670</v>
      </c>
      <c r="E8909" s="1" t="s">
        <v>65</v>
      </c>
      <c r="F8909" s="1" t="s">
        <v>480</v>
      </c>
      <c r="G8909" s="1" t="s">
        <v>481</v>
      </c>
    </row>
    <row r="8910" spans="1:7" x14ac:dyDescent="0.25">
      <c r="A8910" s="1">
        <v>33001303</v>
      </c>
      <c r="B8910" s="1" t="s">
        <v>22671</v>
      </c>
      <c r="C8910" s="1" t="s">
        <v>22672</v>
      </c>
      <c r="D8910" s="1" t="s">
        <v>22673</v>
      </c>
      <c r="E8910" s="1" t="s">
        <v>65</v>
      </c>
      <c r="F8910" s="1" t="s">
        <v>480</v>
      </c>
      <c r="G8910" s="1" t="s">
        <v>481</v>
      </c>
    </row>
    <row r="8911" spans="1:7" x14ac:dyDescent="0.25">
      <c r="A8911" s="1">
        <v>33001304</v>
      </c>
      <c r="B8911" s="1" t="s">
        <v>22674</v>
      </c>
      <c r="C8911" s="1" t="s">
        <v>22675</v>
      </c>
      <c r="D8911" s="1" t="s">
        <v>22676</v>
      </c>
      <c r="E8911" s="1" t="s">
        <v>65</v>
      </c>
      <c r="F8911" s="1" t="s">
        <v>480</v>
      </c>
      <c r="G8911" s="1" t="s">
        <v>481</v>
      </c>
    </row>
    <row r="8912" spans="1:7" x14ac:dyDescent="0.25">
      <c r="A8912" s="1">
        <v>33001305</v>
      </c>
      <c r="B8912" s="1" t="s">
        <v>22677</v>
      </c>
      <c r="C8912" s="1" t="s">
        <v>22678</v>
      </c>
      <c r="D8912" s="1" t="s">
        <v>22679</v>
      </c>
      <c r="E8912" s="1" t="s">
        <v>65</v>
      </c>
      <c r="F8912" s="1" t="s">
        <v>480</v>
      </c>
      <c r="G8912" s="1" t="s">
        <v>481</v>
      </c>
    </row>
    <row r="8913" spans="1:7" x14ac:dyDescent="0.25">
      <c r="A8913" s="1">
        <v>33001307</v>
      </c>
      <c r="B8913" s="1" t="s">
        <v>22680</v>
      </c>
      <c r="C8913" s="1" t="s">
        <v>22681</v>
      </c>
      <c r="D8913" s="1" t="s">
        <v>22682</v>
      </c>
      <c r="E8913" s="1" t="s">
        <v>65</v>
      </c>
      <c r="F8913" s="1" t="s">
        <v>480</v>
      </c>
      <c r="G8913" s="1" t="s">
        <v>481</v>
      </c>
    </row>
    <row r="8914" spans="1:7" x14ac:dyDescent="0.25">
      <c r="A8914" s="1">
        <v>33001308</v>
      </c>
      <c r="B8914" s="1" t="s">
        <v>22683</v>
      </c>
      <c r="C8914" s="1" t="s">
        <v>22684</v>
      </c>
      <c r="D8914" s="1" t="s">
        <v>22685</v>
      </c>
      <c r="E8914" s="1" t="s">
        <v>65</v>
      </c>
      <c r="F8914" s="1" t="s">
        <v>480</v>
      </c>
      <c r="G8914" s="1" t="s">
        <v>481</v>
      </c>
    </row>
    <row r="8915" spans="1:7" x14ac:dyDescent="0.25">
      <c r="A8915" s="1">
        <v>33001309</v>
      </c>
      <c r="B8915" s="1" t="s">
        <v>22686</v>
      </c>
      <c r="C8915" s="1" t="s">
        <v>22687</v>
      </c>
      <c r="D8915" s="1" t="s">
        <v>22688</v>
      </c>
      <c r="E8915" s="1" t="s">
        <v>65</v>
      </c>
      <c r="F8915" s="1" t="s">
        <v>480</v>
      </c>
      <c r="G8915" s="1" t="s">
        <v>481</v>
      </c>
    </row>
    <row r="8916" spans="1:7" x14ac:dyDescent="0.25">
      <c r="A8916" s="1">
        <v>33001310</v>
      </c>
      <c r="B8916" s="1" t="s">
        <v>22689</v>
      </c>
      <c r="C8916" s="1" t="s">
        <v>22690</v>
      </c>
      <c r="D8916" s="1" t="s">
        <v>22691</v>
      </c>
      <c r="E8916" s="1" t="s">
        <v>65</v>
      </c>
      <c r="F8916" s="1" t="s">
        <v>480</v>
      </c>
      <c r="G8916" s="1" t="s">
        <v>481</v>
      </c>
    </row>
    <row r="8917" spans="1:7" x14ac:dyDescent="0.25">
      <c r="A8917" s="1">
        <v>33001312</v>
      </c>
      <c r="B8917" s="1" t="s">
        <v>22692</v>
      </c>
      <c r="C8917" s="1" t="s">
        <v>22693</v>
      </c>
      <c r="D8917" s="1" t="s">
        <v>22694</v>
      </c>
      <c r="E8917" s="1" t="s">
        <v>65</v>
      </c>
      <c r="F8917" s="1" t="s">
        <v>480</v>
      </c>
      <c r="G8917" s="1" t="s">
        <v>481</v>
      </c>
    </row>
    <row r="8918" spans="1:7" x14ac:dyDescent="0.25">
      <c r="A8918" s="1">
        <v>33001313</v>
      </c>
      <c r="B8918" s="1" t="s">
        <v>22695</v>
      </c>
      <c r="C8918" s="1" t="s">
        <v>22696</v>
      </c>
      <c r="D8918" s="1" t="s">
        <v>22697</v>
      </c>
      <c r="E8918" s="1" t="s">
        <v>65</v>
      </c>
      <c r="F8918" s="1" t="s">
        <v>480</v>
      </c>
      <c r="G8918" s="1" t="s">
        <v>481</v>
      </c>
    </row>
    <row r="8919" spans="1:7" x14ac:dyDescent="0.25">
      <c r="A8919" s="1">
        <v>33001314</v>
      </c>
      <c r="B8919" s="1" t="s">
        <v>22698</v>
      </c>
      <c r="C8919" s="1" t="s">
        <v>22699</v>
      </c>
      <c r="D8919" s="1" t="s">
        <v>22700</v>
      </c>
      <c r="E8919" s="1" t="s">
        <v>65</v>
      </c>
      <c r="F8919" s="1" t="s">
        <v>480</v>
      </c>
      <c r="G8919" s="1" t="s">
        <v>481</v>
      </c>
    </row>
    <row r="8920" spans="1:7" x14ac:dyDescent="0.25">
      <c r="A8920" s="1">
        <v>33001315</v>
      </c>
      <c r="B8920" s="1" t="s">
        <v>22701</v>
      </c>
      <c r="C8920" s="1" t="s">
        <v>22702</v>
      </c>
      <c r="D8920" s="1" t="s">
        <v>22703</v>
      </c>
      <c r="E8920" s="1" t="s">
        <v>65</v>
      </c>
      <c r="F8920" s="1" t="s">
        <v>480</v>
      </c>
      <c r="G8920" s="1" t="s">
        <v>481</v>
      </c>
    </row>
    <row r="8921" spans="1:7" x14ac:dyDescent="0.25">
      <c r="A8921" s="1">
        <v>33001316</v>
      </c>
      <c r="B8921" s="1" t="s">
        <v>22704</v>
      </c>
      <c r="C8921" s="1" t="s">
        <v>22705</v>
      </c>
      <c r="D8921" s="1" t="s">
        <v>22706</v>
      </c>
      <c r="E8921" s="1" t="s">
        <v>65</v>
      </c>
      <c r="F8921" s="1" t="s">
        <v>39</v>
      </c>
      <c r="G8921" s="1" t="s">
        <v>321</v>
      </c>
    </row>
    <row r="8922" spans="1:7" x14ac:dyDescent="0.25">
      <c r="A8922" s="1">
        <v>33001318</v>
      </c>
      <c r="B8922" s="1" t="s">
        <v>22707</v>
      </c>
      <c r="C8922" s="1" t="s">
        <v>22708</v>
      </c>
      <c r="D8922" s="1" t="s">
        <v>22709</v>
      </c>
      <c r="E8922" s="1" t="s">
        <v>65</v>
      </c>
      <c r="F8922" s="1" t="s">
        <v>39</v>
      </c>
      <c r="G8922" s="1" t="s">
        <v>321</v>
      </c>
    </row>
    <row r="8923" spans="1:7" x14ac:dyDescent="0.25">
      <c r="A8923" s="1">
        <v>33001319</v>
      </c>
      <c r="B8923" s="1" t="s">
        <v>22710</v>
      </c>
      <c r="C8923" s="1" t="s">
        <v>22711</v>
      </c>
      <c r="D8923" s="1" t="s">
        <v>22712</v>
      </c>
      <c r="E8923" s="1" t="s">
        <v>65</v>
      </c>
      <c r="F8923" s="1" t="s">
        <v>39</v>
      </c>
      <c r="G8923" s="1" t="s">
        <v>321</v>
      </c>
    </row>
    <row r="8924" spans="1:7" x14ac:dyDescent="0.25">
      <c r="A8924" s="1">
        <v>33001326</v>
      </c>
      <c r="B8924" s="1" t="s">
        <v>22713</v>
      </c>
      <c r="C8924" s="1" t="s">
        <v>22714</v>
      </c>
      <c r="D8924" s="1" t="s">
        <v>22715</v>
      </c>
      <c r="E8924" s="1" t="s">
        <v>65</v>
      </c>
      <c r="F8924" s="1" t="s">
        <v>39</v>
      </c>
      <c r="G8924" s="1" t="s">
        <v>321</v>
      </c>
    </row>
    <row r="8925" spans="1:7" x14ac:dyDescent="0.25">
      <c r="A8925" s="1">
        <v>33001328</v>
      </c>
      <c r="B8925" s="1" t="s">
        <v>22716</v>
      </c>
      <c r="C8925" s="1" t="s">
        <v>22717</v>
      </c>
      <c r="D8925" s="1" t="s">
        <v>22718</v>
      </c>
      <c r="E8925" s="1" t="s">
        <v>65</v>
      </c>
      <c r="F8925" s="1" t="s">
        <v>39</v>
      </c>
      <c r="G8925" s="1" t="s">
        <v>321</v>
      </c>
    </row>
    <row r="8926" spans="1:7" x14ac:dyDescent="0.25">
      <c r="A8926" s="1">
        <v>33001329</v>
      </c>
      <c r="B8926" s="1" t="s">
        <v>22719</v>
      </c>
      <c r="C8926" s="1" t="s">
        <v>22720</v>
      </c>
      <c r="D8926" s="1" t="s">
        <v>22721</v>
      </c>
      <c r="E8926" s="1" t="s">
        <v>65</v>
      </c>
      <c r="F8926" s="1" t="s">
        <v>39</v>
      </c>
      <c r="G8926" s="1" t="s">
        <v>321</v>
      </c>
    </row>
    <row r="8927" spans="1:7" x14ac:dyDescent="0.25">
      <c r="A8927" s="1">
        <v>33001330</v>
      </c>
      <c r="B8927" s="1" t="s">
        <v>22722</v>
      </c>
      <c r="C8927" s="1" t="s">
        <v>22723</v>
      </c>
      <c r="D8927" s="1" t="s">
        <v>22724</v>
      </c>
      <c r="E8927" s="1" t="s">
        <v>65</v>
      </c>
      <c r="F8927" s="1" t="s">
        <v>39</v>
      </c>
      <c r="G8927" s="1" t="s">
        <v>321</v>
      </c>
    </row>
    <row r="8928" spans="1:7" x14ac:dyDescent="0.25">
      <c r="A8928" s="1">
        <v>33001331</v>
      </c>
      <c r="B8928" s="1" t="s">
        <v>22725</v>
      </c>
      <c r="C8928" s="1" t="s">
        <v>22726</v>
      </c>
      <c r="D8928" s="1" t="s">
        <v>22727</v>
      </c>
      <c r="E8928" s="1" t="s">
        <v>65</v>
      </c>
      <c r="F8928" s="1" t="s">
        <v>39</v>
      </c>
      <c r="G8928" s="1" t="s">
        <v>321</v>
      </c>
    </row>
    <row r="8929" spans="1:7" x14ac:dyDescent="0.25">
      <c r="A8929" s="1">
        <v>33001332</v>
      </c>
      <c r="B8929" s="1" t="s">
        <v>22728</v>
      </c>
      <c r="C8929" s="1" t="s">
        <v>22729</v>
      </c>
      <c r="D8929" s="1" t="s">
        <v>22730</v>
      </c>
      <c r="E8929" s="1" t="s">
        <v>65</v>
      </c>
      <c r="F8929" s="1" t="s">
        <v>39</v>
      </c>
      <c r="G8929" s="1" t="s">
        <v>321</v>
      </c>
    </row>
    <row r="8930" spans="1:7" x14ac:dyDescent="0.25">
      <c r="A8930" s="1">
        <v>33001333</v>
      </c>
      <c r="B8930" s="1" t="s">
        <v>22731</v>
      </c>
      <c r="C8930" s="1" t="s">
        <v>22732</v>
      </c>
      <c r="D8930" s="1" t="s">
        <v>22733</v>
      </c>
      <c r="E8930" s="1" t="s">
        <v>65</v>
      </c>
      <c r="F8930" s="1" t="s">
        <v>39</v>
      </c>
      <c r="G8930" s="1" t="s">
        <v>321</v>
      </c>
    </row>
    <row r="8931" spans="1:7" x14ac:dyDescent="0.25">
      <c r="A8931" s="1">
        <v>33001334</v>
      </c>
      <c r="B8931" s="1" t="s">
        <v>22734</v>
      </c>
      <c r="C8931" s="1" t="s">
        <v>22735</v>
      </c>
      <c r="D8931" s="1" t="s">
        <v>22736</v>
      </c>
      <c r="E8931" s="1" t="s">
        <v>65</v>
      </c>
      <c r="F8931" s="1" t="s">
        <v>39</v>
      </c>
      <c r="G8931" s="1" t="s">
        <v>321</v>
      </c>
    </row>
    <row r="8932" spans="1:7" x14ac:dyDescent="0.25">
      <c r="A8932" s="1">
        <v>33001340</v>
      </c>
      <c r="B8932" s="1" t="s">
        <v>22737</v>
      </c>
      <c r="C8932" s="1" t="s">
        <v>22738</v>
      </c>
      <c r="D8932" s="1" t="s">
        <v>22739</v>
      </c>
      <c r="E8932" s="1" t="s">
        <v>65</v>
      </c>
      <c r="F8932" s="1" t="s">
        <v>39</v>
      </c>
      <c r="G8932" s="1" t="s">
        <v>321</v>
      </c>
    </row>
    <row r="8933" spans="1:7" x14ac:dyDescent="0.25">
      <c r="A8933" s="1">
        <v>33001342</v>
      </c>
      <c r="B8933" s="1" t="s">
        <v>22740</v>
      </c>
      <c r="C8933" s="1" t="s">
        <v>22741</v>
      </c>
      <c r="D8933" s="1" t="s">
        <v>22742</v>
      </c>
      <c r="E8933" s="1" t="s">
        <v>65</v>
      </c>
      <c r="F8933" s="1" t="s">
        <v>39</v>
      </c>
      <c r="G8933" s="1" t="s">
        <v>321</v>
      </c>
    </row>
    <row r="8934" spans="1:7" x14ac:dyDescent="0.25">
      <c r="A8934" s="1">
        <v>33001343</v>
      </c>
      <c r="B8934" s="1" t="s">
        <v>22743</v>
      </c>
      <c r="C8934" s="1" t="s">
        <v>22744</v>
      </c>
      <c r="D8934" s="1" t="s">
        <v>22745</v>
      </c>
      <c r="E8934" s="1" t="s">
        <v>65</v>
      </c>
      <c r="F8934" s="1" t="s">
        <v>39</v>
      </c>
      <c r="G8934" s="1" t="s">
        <v>321</v>
      </c>
    </row>
    <row r="8935" spans="1:7" x14ac:dyDescent="0.25">
      <c r="A8935" s="1">
        <v>33001345</v>
      </c>
      <c r="B8935" s="1" t="s">
        <v>22746</v>
      </c>
      <c r="C8935" s="1" t="s">
        <v>22747</v>
      </c>
      <c r="D8935" s="1" t="s">
        <v>22748</v>
      </c>
      <c r="E8935" s="1" t="s">
        <v>65</v>
      </c>
      <c r="F8935" s="1" t="s">
        <v>39</v>
      </c>
      <c r="G8935" s="1" t="s">
        <v>321</v>
      </c>
    </row>
    <row r="8936" spans="1:7" x14ac:dyDescent="0.25">
      <c r="A8936" s="1">
        <v>33001346</v>
      </c>
      <c r="B8936" s="1" t="s">
        <v>22749</v>
      </c>
      <c r="C8936" s="1" t="s">
        <v>22750</v>
      </c>
      <c r="D8936" s="1" t="s">
        <v>22751</v>
      </c>
      <c r="E8936" s="1" t="s">
        <v>65</v>
      </c>
      <c r="F8936" s="1" t="s">
        <v>39</v>
      </c>
      <c r="G8936" s="1" t="s">
        <v>321</v>
      </c>
    </row>
    <row r="8937" spans="1:7" x14ac:dyDescent="0.25">
      <c r="A8937" s="1">
        <v>33001347</v>
      </c>
      <c r="B8937" s="1" t="s">
        <v>22752</v>
      </c>
      <c r="C8937" s="1" t="s">
        <v>22753</v>
      </c>
      <c r="D8937" s="1" t="s">
        <v>22754</v>
      </c>
      <c r="E8937" s="1" t="s">
        <v>65</v>
      </c>
      <c r="F8937" s="1" t="s">
        <v>39</v>
      </c>
      <c r="G8937" s="1" t="s">
        <v>321</v>
      </c>
    </row>
    <row r="8938" spans="1:7" x14ac:dyDescent="0.25">
      <c r="A8938" s="1">
        <v>33001348</v>
      </c>
      <c r="B8938" s="1" t="s">
        <v>22755</v>
      </c>
      <c r="C8938" s="1" t="s">
        <v>22756</v>
      </c>
      <c r="D8938" s="1" t="s">
        <v>22757</v>
      </c>
      <c r="E8938" s="1" t="s">
        <v>65</v>
      </c>
      <c r="F8938" s="1" t="s">
        <v>39</v>
      </c>
      <c r="G8938" s="1" t="s">
        <v>321</v>
      </c>
    </row>
    <row r="8939" spans="1:7" x14ac:dyDescent="0.25">
      <c r="A8939" s="1">
        <v>33001349</v>
      </c>
      <c r="B8939" s="1" t="s">
        <v>22758</v>
      </c>
      <c r="C8939" s="1" t="s">
        <v>22759</v>
      </c>
      <c r="D8939" s="1" t="s">
        <v>22760</v>
      </c>
      <c r="E8939" s="1" t="s">
        <v>65</v>
      </c>
      <c r="F8939" s="1" t="s">
        <v>39</v>
      </c>
      <c r="G8939" s="1" t="s">
        <v>321</v>
      </c>
    </row>
    <row r="8940" spans="1:7" x14ac:dyDescent="0.25">
      <c r="A8940" s="1">
        <v>33001350</v>
      </c>
      <c r="B8940" s="1" t="s">
        <v>22761</v>
      </c>
      <c r="C8940" s="1" t="s">
        <v>22762</v>
      </c>
      <c r="D8940" s="1" t="s">
        <v>22763</v>
      </c>
      <c r="E8940" s="1" t="s">
        <v>65</v>
      </c>
      <c r="F8940" s="1" t="s">
        <v>39</v>
      </c>
      <c r="G8940" s="1" t="s">
        <v>321</v>
      </c>
    </row>
    <row r="8941" spans="1:7" x14ac:dyDescent="0.25">
      <c r="A8941" s="1">
        <v>33001351</v>
      </c>
      <c r="B8941" s="1" t="s">
        <v>22764</v>
      </c>
      <c r="C8941" s="1" t="s">
        <v>22765</v>
      </c>
      <c r="D8941" s="1" t="s">
        <v>22766</v>
      </c>
      <c r="E8941" s="1" t="s">
        <v>65</v>
      </c>
      <c r="F8941" s="1" t="s">
        <v>39</v>
      </c>
      <c r="G8941" s="1" t="s">
        <v>321</v>
      </c>
    </row>
    <row r="8942" spans="1:7" x14ac:dyDescent="0.25">
      <c r="A8942" s="1">
        <v>33001352</v>
      </c>
      <c r="B8942" s="1" t="s">
        <v>22767</v>
      </c>
      <c r="C8942" s="1" t="s">
        <v>22768</v>
      </c>
      <c r="D8942" s="1" t="s">
        <v>22769</v>
      </c>
      <c r="E8942" s="1" t="s">
        <v>65</v>
      </c>
      <c r="F8942" s="1" t="s">
        <v>39</v>
      </c>
      <c r="G8942" s="1" t="s">
        <v>321</v>
      </c>
    </row>
    <row r="8943" spans="1:7" x14ac:dyDescent="0.25">
      <c r="A8943" s="1">
        <v>33001353</v>
      </c>
      <c r="B8943" s="1" t="s">
        <v>22770</v>
      </c>
      <c r="C8943" s="1" t="s">
        <v>22771</v>
      </c>
      <c r="D8943" s="1" t="s">
        <v>22772</v>
      </c>
      <c r="E8943" s="1" t="s">
        <v>65</v>
      </c>
      <c r="F8943" s="1" t="s">
        <v>39</v>
      </c>
      <c r="G8943" s="1" t="s">
        <v>321</v>
      </c>
    </row>
    <row r="8944" spans="1:7" x14ac:dyDescent="0.25">
      <c r="A8944" s="1">
        <v>33001354</v>
      </c>
      <c r="B8944" s="1" t="s">
        <v>22773</v>
      </c>
      <c r="C8944" s="1" t="s">
        <v>22774</v>
      </c>
      <c r="D8944" s="1" t="s">
        <v>22775</v>
      </c>
      <c r="E8944" s="1" t="s">
        <v>65</v>
      </c>
      <c r="F8944" s="1" t="s">
        <v>39</v>
      </c>
      <c r="G8944" s="1" t="s">
        <v>321</v>
      </c>
    </row>
    <row r="8945" spans="1:7" x14ac:dyDescent="0.25">
      <c r="A8945" s="1">
        <v>33001355</v>
      </c>
      <c r="B8945" s="1" t="s">
        <v>22776</v>
      </c>
      <c r="C8945" s="1" t="s">
        <v>22777</v>
      </c>
      <c r="D8945" s="1" t="s">
        <v>22778</v>
      </c>
      <c r="E8945" s="1" t="s">
        <v>65</v>
      </c>
      <c r="F8945" s="1" t="s">
        <v>39</v>
      </c>
      <c r="G8945" s="1" t="s">
        <v>321</v>
      </c>
    </row>
    <row r="8946" spans="1:7" x14ac:dyDescent="0.25">
      <c r="A8946" s="1">
        <v>33001356</v>
      </c>
      <c r="B8946" s="1" t="s">
        <v>22779</v>
      </c>
      <c r="C8946" s="1" t="s">
        <v>22780</v>
      </c>
      <c r="D8946" s="1" t="s">
        <v>22781</v>
      </c>
      <c r="E8946" s="1" t="s">
        <v>65</v>
      </c>
      <c r="F8946" s="1" t="s">
        <v>480</v>
      </c>
      <c r="G8946" s="1" t="s">
        <v>481</v>
      </c>
    </row>
    <row r="8947" spans="1:7" x14ac:dyDescent="0.25">
      <c r="A8947" s="1">
        <v>33001358</v>
      </c>
      <c r="B8947" s="1" t="s">
        <v>22782</v>
      </c>
      <c r="C8947" s="1" t="s">
        <v>22783</v>
      </c>
      <c r="D8947" s="1" t="s">
        <v>22784</v>
      </c>
      <c r="E8947" s="1" t="s">
        <v>65</v>
      </c>
      <c r="F8947" s="1" t="s">
        <v>480</v>
      </c>
      <c r="G8947" s="1" t="s">
        <v>481</v>
      </c>
    </row>
    <row r="8948" spans="1:7" x14ac:dyDescent="0.25">
      <c r="A8948" s="1">
        <v>33001359</v>
      </c>
      <c r="B8948" s="1" t="s">
        <v>22785</v>
      </c>
      <c r="C8948" s="1" t="s">
        <v>22786</v>
      </c>
      <c r="D8948" s="1" t="s">
        <v>22787</v>
      </c>
      <c r="E8948" s="1" t="s">
        <v>65</v>
      </c>
      <c r="F8948" s="1" t="s">
        <v>480</v>
      </c>
      <c r="G8948" s="1" t="s">
        <v>481</v>
      </c>
    </row>
    <row r="8949" spans="1:7" x14ac:dyDescent="0.25">
      <c r="A8949" s="1">
        <v>33001361</v>
      </c>
      <c r="B8949" s="1" t="s">
        <v>22788</v>
      </c>
      <c r="C8949" s="1" t="s">
        <v>22789</v>
      </c>
      <c r="D8949" s="1" t="s">
        <v>22790</v>
      </c>
      <c r="E8949" s="1" t="s">
        <v>65</v>
      </c>
      <c r="F8949" s="1" t="s">
        <v>480</v>
      </c>
      <c r="G8949" s="1" t="s">
        <v>481</v>
      </c>
    </row>
    <row r="8950" spans="1:7" x14ac:dyDescent="0.25">
      <c r="A8950" s="1">
        <v>33001364</v>
      </c>
      <c r="B8950" s="1" t="s">
        <v>22791</v>
      </c>
      <c r="C8950" s="1" t="s">
        <v>22792</v>
      </c>
      <c r="D8950" s="1" t="s">
        <v>22793</v>
      </c>
      <c r="E8950" s="1" t="s">
        <v>65</v>
      </c>
      <c r="F8950" s="1" t="s">
        <v>480</v>
      </c>
      <c r="G8950" s="1" t="s">
        <v>481</v>
      </c>
    </row>
    <row r="8951" spans="1:7" x14ac:dyDescent="0.25">
      <c r="A8951" s="1">
        <v>33001366</v>
      </c>
      <c r="B8951" s="1" t="s">
        <v>22794</v>
      </c>
      <c r="C8951" s="1" t="s">
        <v>22795</v>
      </c>
      <c r="D8951" s="1" t="s">
        <v>22796</v>
      </c>
      <c r="E8951" s="1" t="s">
        <v>65</v>
      </c>
      <c r="F8951" s="1" t="s">
        <v>480</v>
      </c>
      <c r="G8951" s="1" t="s">
        <v>481</v>
      </c>
    </row>
    <row r="8952" spans="1:7" x14ac:dyDescent="0.25">
      <c r="A8952" s="1">
        <v>33001371</v>
      </c>
      <c r="B8952" s="1" t="s">
        <v>22797</v>
      </c>
      <c r="C8952" s="1" t="s">
        <v>22798</v>
      </c>
      <c r="D8952" s="1" t="s">
        <v>22799</v>
      </c>
      <c r="E8952" s="1" t="s">
        <v>65</v>
      </c>
      <c r="F8952" s="1" t="s">
        <v>480</v>
      </c>
      <c r="G8952" s="1" t="s">
        <v>481</v>
      </c>
    </row>
    <row r="8953" spans="1:7" x14ac:dyDescent="0.25">
      <c r="A8953" s="1">
        <v>33001372</v>
      </c>
      <c r="B8953" s="1" t="s">
        <v>22800</v>
      </c>
      <c r="C8953" s="1" t="s">
        <v>22801</v>
      </c>
      <c r="D8953" s="1" t="s">
        <v>22802</v>
      </c>
      <c r="E8953" s="1" t="s">
        <v>65</v>
      </c>
      <c r="F8953" s="1" t="s">
        <v>480</v>
      </c>
      <c r="G8953" s="1" t="s">
        <v>481</v>
      </c>
    </row>
    <row r="8954" spans="1:7" x14ac:dyDescent="0.25">
      <c r="A8954" s="1">
        <v>33001373</v>
      </c>
      <c r="B8954" s="1" t="s">
        <v>22803</v>
      </c>
      <c r="C8954" s="1" t="s">
        <v>22804</v>
      </c>
      <c r="D8954" s="1" t="s">
        <v>22805</v>
      </c>
      <c r="E8954" s="1" t="s">
        <v>65</v>
      </c>
      <c r="F8954" s="1" t="s">
        <v>480</v>
      </c>
      <c r="G8954" s="1" t="s">
        <v>481</v>
      </c>
    </row>
    <row r="8955" spans="1:7" x14ac:dyDescent="0.25">
      <c r="A8955" s="1">
        <v>33001377</v>
      </c>
      <c r="B8955" s="1" t="s">
        <v>22806</v>
      </c>
      <c r="C8955" s="1" t="s">
        <v>22807</v>
      </c>
      <c r="D8955" s="1" t="s">
        <v>22808</v>
      </c>
      <c r="E8955" s="1" t="s">
        <v>65</v>
      </c>
      <c r="F8955" s="1" t="s">
        <v>1984</v>
      </c>
      <c r="G8955" s="1" t="s">
        <v>1985</v>
      </c>
    </row>
    <row r="8956" spans="1:7" x14ac:dyDescent="0.25">
      <c r="A8956" s="1">
        <v>33001381</v>
      </c>
      <c r="B8956" s="1" t="s">
        <v>22809</v>
      </c>
      <c r="C8956" s="1" t="s">
        <v>22810</v>
      </c>
      <c r="D8956" s="1" t="s">
        <v>22811</v>
      </c>
      <c r="E8956" s="1" t="s">
        <v>65</v>
      </c>
      <c r="F8956" s="1" t="s">
        <v>480</v>
      </c>
      <c r="G8956" s="1" t="s">
        <v>481</v>
      </c>
    </row>
    <row r="8957" spans="1:7" x14ac:dyDescent="0.25">
      <c r="A8957" s="1">
        <v>33001382</v>
      </c>
      <c r="B8957" s="1" t="s">
        <v>22812</v>
      </c>
      <c r="C8957" s="1" t="s">
        <v>22813</v>
      </c>
      <c r="D8957" s="1" t="s">
        <v>22814</v>
      </c>
      <c r="E8957" s="1" t="s">
        <v>65</v>
      </c>
      <c r="F8957" s="1" t="s">
        <v>480</v>
      </c>
      <c r="G8957" s="1" t="s">
        <v>481</v>
      </c>
    </row>
    <row r="8958" spans="1:7" x14ac:dyDescent="0.25">
      <c r="A8958" s="1">
        <v>33001386</v>
      </c>
      <c r="B8958" s="1" t="s">
        <v>22815</v>
      </c>
      <c r="C8958" s="1" t="s">
        <v>22816</v>
      </c>
      <c r="D8958" s="1" t="s">
        <v>22817</v>
      </c>
      <c r="E8958" s="1" t="s">
        <v>65</v>
      </c>
      <c r="F8958" s="1" t="s">
        <v>480</v>
      </c>
      <c r="G8958" s="1" t="s">
        <v>481</v>
      </c>
    </row>
    <row r="8959" spans="1:7" x14ac:dyDescent="0.25">
      <c r="A8959" s="1">
        <v>33001387</v>
      </c>
      <c r="B8959" s="1" t="s">
        <v>22818</v>
      </c>
      <c r="C8959" s="1" t="s">
        <v>22819</v>
      </c>
      <c r="D8959" s="1" t="s">
        <v>22820</v>
      </c>
      <c r="E8959" s="1" t="s">
        <v>65</v>
      </c>
      <c r="F8959" s="1" t="s">
        <v>480</v>
      </c>
      <c r="G8959" s="1" t="s">
        <v>481</v>
      </c>
    </row>
    <row r="8960" spans="1:7" x14ac:dyDescent="0.25">
      <c r="A8960" s="1">
        <v>33001388</v>
      </c>
      <c r="B8960" s="1" t="s">
        <v>22821</v>
      </c>
      <c r="C8960" s="1" t="s">
        <v>22822</v>
      </c>
      <c r="D8960" s="1" t="s">
        <v>22823</v>
      </c>
      <c r="E8960" s="1" t="s">
        <v>65</v>
      </c>
      <c r="F8960" s="1" t="s">
        <v>480</v>
      </c>
      <c r="G8960" s="1" t="s">
        <v>481</v>
      </c>
    </row>
    <row r="8961" spans="1:7" x14ac:dyDescent="0.25">
      <c r="A8961" s="1">
        <v>33001389</v>
      </c>
      <c r="B8961" s="1" t="s">
        <v>22824</v>
      </c>
      <c r="C8961" s="1" t="s">
        <v>22825</v>
      </c>
      <c r="D8961" s="1" t="s">
        <v>22826</v>
      </c>
      <c r="E8961" s="1" t="s">
        <v>65</v>
      </c>
      <c r="F8961" s="1" t="s">
        <v>480</v>
      </c>
      <c r="G8961" s="1" t="s">
        <v>481</v>
      </c>
    </row>
    <row r="8962" spans="1:7" x14ac:dyDescent="0.25">
      <c r="A8962" s="1">
        <v>33001394</v>
      </c>
      <c r="B8962" s="1" t="s">
        <v>22827</v>
      </c>
      <c r="C8962" s="1" t="s">
        <v>22828</v>
      </c>
      <c r="D8962" s="1" t="s">
        <v>22829</v>
      </c>
      <c r="E8962" s="1" t="s">
        <v>65</v>
      </c>
      <c r="F8962" s="1" t="s">
        <v>480</v>
      </c>
      <c r="G8962" s="1" t="s">
        <v>481</v>
      </c>
    </row>
    <row r="8963" spans="1:7" x14ac:dyDescent="0.25">
      <c r="A8963" s="1">
        <v>33001395</v>
      </c>
      <c r="B8963" s="1" t="s">
        <v>22830</v>
      </c>
      <c r="C8963" s="1" t="s">
        <v>22831</v>
      </c>
      <c r="D8963" s="1" t="s">
        <v>22832</v>
      </c>
      <c r="E8963" s="1" t="s">
        <v>65</v>
      </c>
      <c r="F8963" s="1" t="s">
        <v>480</v>
      </c>
      <c r="G8963" s="1" t="s">
        <v>481</v>
      </c>
    </row>
    <row r="8964" spans="1:7" x14ac:dyDescent="0.25">
      <c r="A8964" s="1">
        <v>33001399</v>
      </c>
      <c r="B8964" s="1" t="s">
        <v>22833</v>
      </c>
      <c r="C8964" s="1" t="s">
        <v>22834</v>
      </c>
      <c r="D8964" s="1" t="s">
        <v>22835</v>
      </c>
      <c r="E8964" s="1" t="s">
        <v>65</v>
      </c>
      <c r="F8964" s="1" t="s">
        <v>480</v>
      </c>
      <c r="G8964" s="1" t="s">
        <v>481</v>
      </c>
    </row>
    <row r="8965" spans="1:7" x14ac:dyDescent="0.25">
      <c r="A8965" s="1">
        <v>33001401</v>
      </c>
      <c r="B8965" s="1" t="s">
        <v>22836</v>
      </c>
      <c r="C8965" s="1" t="s">
        <v>22837</v>
      </c>
      <c r="D8965" s="1" t="s">
        <v>22838</v>
      </c>
      <c r="E8965" s="1" t="s">
        <v>65</v>
      </c>
      <c r="F8965" s="1" t="s">
        <v>480</v>
      </c>
      <c r="G8965" s="1" t="s">
        <v>481</v>
      </c>
    </row>
    <row r="8966" spans="1:7" x14ac:dyDescent="0.25">
      <c r="A8966" s="1">
        <v>33001404</v>
      </c>
      <c r="B8966" s="1" t="s">
        <v>22839</v>
      </c>
      <c r="C8966" s="1" t="s">
        <v>22840</v>
      </c>
      <c r="D8966" s="1" t="s">
        <v>22841</v>
      </c>
      <c r="E8966" s="1" t="s">
        <v>65</v>
      </c>
      <c r="F8966" s="1" t="s">
        <v>480</v>
      </c>
      <c r="G8966" s="1" t="s">
        <v>481</v>
      </c>
    </row>
    <row r="8967" spans="1:7" x14ac:dyDescent="0.25">
      <c r="A8967" s="1">
        <v>33001405</v>
      </c>
      <c r="B8967" s="1" t="s">
        <v>22842</v>
      </c>
      <c r="C8967" s="1" t="s">
        <v>22843</v>
      </c>
      <c r="D8967" s="1" t="s">
        <v>22844</v>
      </c>
      <c r="E8967" s="1" t="s">
        <v>65</v>
      </c>
      <c r="F8967" s="1" t="s">
        <v>6188</v>
      </c>
      <c r="G8967" s="1" t="s">
        <v>6189</v>
      </c>
    </row>
    <row r="8968" spans="1:7" x14ac:dyDescent="0.25">
      <c r="A8968" s="1">
        <v>33001406</v>
      </c>
      <c r="B8968" s="1" t="s">
        <v>22845</v>
      </c>
      <c r="C8968" s="1" t="s">
        <v>22846</v>
      </c>
      <c r="D8968" s="1" t="s">
        <v>22847</v>
      </c>
      <c r="E8968" s="1" t="s">
        <v>65</v>
      </c>
      <c r="F8968" s="1" t="s">
        <v>6188</v>
      </c>
      <c r="G8968" s="1" t="s">
        <v>6189</v>
      </c>
    </row>
    <row r="8969" spans="1:7" x14ac:dyDescent="0.25">
      <c r="A8969" s="1">
        <v>33001407</v>
      </c>
      <c r="B8969" s="1" t="s">
        <v>22848</v>
      </c>
      <c r="C8969" s="1" t="s">
        <v>22849</v>
      </c>
      <c r="D8969" s="1" t="s">
        <v>22850</v>
      </c>
      <c r="E8969" s="1" t="s">
        <v>65</v>
      </c>
      <c r="F8969" s="1" t="s">
        <v>480</v>
      </c>
      <c r="G8969" s="1" t="s">
        <v>481</v>
      </c>
    </row>
    <row r="8970" spans="1:7" x14ac:dyDescent="0.25">
      <c r="A8970" s="1">
        <v>33001408</v>
      </c>
      <c r="B8970" s="1" t="s">
        <v>22851</v>
      </c>
      <c r="C8970" s="1" t="s">
        <v>22852</v>
      </c>
      <c r="D8970" s="1" t="s">
        <v>22853</v>
      </c>
      <c r="E8970" s="1" t="s">
        <v>65</v>
      </c>
      <c r="F8970" s="1" t="s">
        <v>480</v>
      </c>
      <c r="G8970" s="1" t="s">
        <v>481</v>
      </c>
    </row>
    <row r="8971" spans="1:7" x14ac:dyDescent="0.25">
      <c r="A8971" s="1">
        <v>33001412</v>
      </c>
      <c r="B8971" s="1" t="s">
        <v>22854</v>
      </c>
      <c r="C8971" s="1" t="s">
        <v>22855</v>
      </c>
      <c r="D8971" s="1" t="s">
        <v>22856</v>
      </c>
      <c r="E8971" s="1" t="s">
        <v>65</v>
      </c>
      <c r="F8971" s="1" t="s">
        <v>480</v>
      </c>
      <c r="G8971" s="1" t="s">
        <v>481</v>
      </c>
    </row>
    <row r="8972" spans="1:7" x14ac:dyDescent="0.25">
      <c r="A8972" s="1">
        <v>33001413</v>
      </c>
      <c r="B8972" s="1" t="s">
        <v>22857</v>
      </c>
      <c r="C8972" s="1" t="s">
        <v>22858</v>
      </c>
      <c r="D8972" s="1" t="s">
        <v>22859</v>
      </c>
      <c r="E8972" s="1" t="s">
        <v>65</v>
      </c>
      <c r="F8972" s="1" t="s">
        <v>480</v>
      </c>
      <c r="G8972" s="1" t="s">
        <v>481</v>
      </c>
    </row>
    <row r="8973" spans="1:7" x14ac:dyDescent="0.25">
      <c r="A8973" s="1">
        <v>33001414</v>
      </c>
      <c r="B8973" s="1" t="s">
        <v>22860</v>
      </c>
      <c r="C8973" s="1" t="s">
        <v>22861</v>
      </c>
      <c r="D8973" s="1" t="s">
        <v>22862</v>
      </c>
      <c r="E8973" s="1" t="s">
        <v>65</v>
      </c>
      <c r="F8973" s="1" t="s">
        <v>1984</v>
      </c>
      <c r="G8973" s="1" t="s">
        <v>1985</v>
      </c>
    </row>
    <row r="8974" spans="1:7" x14ac:dyDescent="0.25">
      <c r="A8974" s="1">
        <v>33001415</v>
      </c>
      <c r="B8974" s="1" t="s">
        <v>22863</v>
      </c>
      <c r="C8974" s="1" t="s">
        <v>22864</v>
      </c>
      <c r="D8974" s="1" t="s">
        <v>22865</v>
      </c>
      <c r="E8974" s="1" t="s">
        <v>65</v>
      </c>
      <c r="F8974" s="1" t="s">
        <v>1984</v>
      </c>
      <c r="G8974" s="1" t="s">
        <v>1985</v>
      </c>
    </row>
    <row r="8975" spans="1:7" x14ac:dyDescent="0.25">
      <c r="A8975" s="1">
        <v>33001416</v>
      </c>
      <c r="B8975" s="1" t="s">
        <v>22866</v>
      </c>
      <c r="C8975" s="1" t="s">
        <v>22867</v>
      </c>
      <c r="D8975" s="1" t="s">
        <v>22868</v>
      </c>
      <c r="E8975" s="1" t="s">
        <v>65</v>
      </c>
      <c r="F8975" s="1" t="s">
        <v>1984</v>
      </c>
      <c r="G8975" s="1" t="s">
        <v>1985</v>
      </c>
    </row>
    <row r="8976" spans="1:7" x14ac:dyDescent="0.25">
      <c r="A8976" s="1">
        <v>33001419</v>
      </c>
      <c r="B8976" s="1" t="s">
        <v>22869</v>
      </c>
      <c r="C8976" s="1" t="s">
        <v>22870</v>
      </c>
      <c r="D8976" s="1" t="s">
        <v>22871</v>
      </c>
      <c r="E8976" s="1" t="s">
        <v>65</v>
      </c>
      <c r="F8976" s="1" t="s">
        <v>1984</v>
      </c>
      <c r="G8976" s="1" t="s">
        <v>1985</v>
      </c>
    </row>
    <row r="8977" spans="1:7" x14ac:dyDescent="0.25">
      <c r="A8977" s="1">
        <v>33001420</v>
      </c>
      <c r="B8977" s="1" t="s">
        <v>22872</v>
      </c>
      <c r="C8977" s="1" t="s">
        <v>22873</v>
      </c>
      <c r="D8977" s="1" t="s">
        <v>22874</v>
      </c>
      <c r="E8977" s="1" t="s">
        <v>65</v>
      </c>
      <c r="F8977" s="1" t="s">
        <v>1984</v>
      </c>
      <c r="G8977" s="1" t="s">
        <v>1985</v>
      </c>
    </row>
    <row r="8978" spans="1:7" x14ac:dyDescent="0.25">
      <c r="A8978" s="1">
        <v>33001421</v>
      </c>
      <c r="B8978" s="1" t="s">
        <v>22875</v>
      </c>
      <c r="C8978" s="1" t="s">
        <v>22876</v>
      </c>
      <c r="D8978" s="1" t="s">
        <v>22877</v>
      </c>
      <c r="E8978" s="1" t="s">
        <v>65</v>
      </c>
      <c r="F8978" s="1" t="s">
        <v>1984</v>
      </c>
      <c r="G8978" s="1" t="s">
        <v>1985</v>
      </c>
    </row>
    <row r="8979" spans="1:7" x14ac:dyDescent="0.25">
      <c r="A8979" s="1">
        <v>33001422</v>
      </c>
      <c r="B8979" s="1" t="s">
        <v>22878</v>
      </c>
      <c r="C8979" s="1" t="s">
        <v>22879</v>
      </c>
      <c r="D8979" s="1" t="s">
        <v>22880</v>
      </c>
      <c r="E8979" s="1" t="s">
        <v>65</v>
      </c>
      <c r="F8979" s="1" t="s">
        <v>1984</v>
      </c>
      <c r="G8979" s="1" t="s">
        <v>1985</v>
      </c>
    </row>
    <row r="8980" spans="1:7" x14ac:dyDescent="0.25">
      <c r="A8980" s="1">
        <v>33001423</v>
      </c>
      <c r="B8980" s="1" t="s">
        <v>22881</v>
      </c>
      <c r="C8980" s="1" t="s">
        <v>22882</v>
      </c>
      <c r="D8980" s="1" t="s">
        <v>22883</v>
      </c>
      <c r="E8980" s="1" t="s">
        <v>65</v>
      </c>
      <c r="F8980" s="1" t="s">
        <v>1984</v>
      </c>
      <c r="G8980" s="1" t="s">
        <v>1985</v>
      </c>
    </row>
    <row r="8981" spans="1:7" x14ac:dyDescent="0.25">
      <c r="A8981" s="1">
        <v>33001425</v>
      </c>
      <c r="B8981" s="1" t="s">
        <v>22884</v>
      </c>
      <c r="C8981" s="1" t="s">
        <v>22885</v>
      </c>
      <c r="D8981" s="1" t="s">
        <v>22886</v>
      </c>
      <c r="E8981" s="1" t="s">
        <v>65</v>
      </c>
      <c r="F8981" s="1" t="s">
        <v>480</v>
      </c>
      <c r="G8981" s="1" t="s">
        <v>481</v>
      </c>
    </row>
    <row r="8982" spans="1:7" x14ac:dyDescent="0.25">
      <c r="A8982" s="1">
        <v>33001426</v>
      </c>
      <c r="B8982" s="1" t="s">
        <v>22887</v>
      </c>
      <c r="C8982" s="1" t="s">
        <v>22888</v>
      </c>
      <c r="D8982" s="1" t="s">
        <v>22889</v>
      </c>
      <c r="E8982" s="1" t="s">
        <v>65</v>
      </c>
      <c r="F8982" s="1" t="s">
        <v>1984</v>
      </c>
      <c r="G8982" s="1" t="s">
        <v>1985</v>
      </c>
    </row>
    <row r="8983" spans="1:7" x14ac:dyDescent="0.25">
      <c r="A8983" s="1">
        <v>33001427</v>
      </c>
      <c r="B8983" s="1" t="s">
        <v>22890</v>
      </c>
      <c r="C8983" s="1" t="s">
        <v>22891</v>
      </c>
      <c r="D8983" s="1" t="s">
        <v>22892</v>
      </c>
      <c r="E8983" s="1" t="s">
        <v>65</v>
      </c>
      <c r="F8983" s="1" t="s">
        <v>1984</v>
      </c>
      <c r="G8983" s="1" t="s">
        <v>1985</v>
      </c>
    </row>
    <row r="8984" spans="1:7" x14ac:dyDescent="0.25">
      <c r="A8984" s="1">
        <v>33001428</v>
      </c>
      <c r="B8984" s="1" t="s">
        <v>22893</v>
      </c>
      <c r="C8984" s="1" t="s">
        <v>22894</v>
      </c>
      <c r="D8984" s="1" t="s">
        <v>22895</v>
      </c>
      <c r="E8984" s="1" t="s">
        <v>65</v>
      </c>
      <c r="F8984" s="1" t="s">
        <v>1984</v>
      </c>
      <c r="G8984" s="1" t="s">
        <v>1985</v>
      </c>
    </row>
    <row r="8985" spans="1:7" x14ac:dyDescent="0.25">
      <c r="A8985" s="1">
        <v>33001429</v>
      </c>
      <c r="B8985" s="1" t="s">
        <v>22896</v>
      </c>
      <c r="C8985" s="1" t="s">
        <v>22897</v>
      </c>
      <c r="D8985" s="1" t="s">
        <v>22898</v>
      </c>
      <c r="E8985" s="1" t="s">
        <v>65</v>
      </c>
      <c r="F8985" s="1" t="s">
        <v>1984</v>
      </c>
      <c r="G8985" s="1" t="s">
        <v>1985</v>
      </c>
    </row>
    <row r="8986" spans="1:7" x14ac:dyDescent="0.25">
      <c r="A8986" s="1">
        <v>33001430</v>
      </c>
      <c r="B8986" s="1" t="s">
        <v>22899</v>
      </c>
      <c r="C8986" s="1" t="s">
        <v>22900</v>
      </c>
      <c r="D8986" s="1" t="s">
        <v>22901</v>
      </c>
      <c r="E8986" s="1" t="s">
        <v>65</v>
      </c>
      <c r="F8986" s="1" t="s">
        <v>1984</v>
      </c>
      <c r="G8986" s="1" t="s">
        <v>1985</v>
      </c>
    </row>
    <row r="8987" spans="1:7" x14ac:dyDescent="0.25">
      <c r="A8987" s="1">
        <v>33001431</v>
      </c>
      <c r="B8987" s="1" t="s">
        <v>22902</v>
      </c>
      <c r="C8987" s="1" t="s">
        <v>22903</v>
      </c>
      <c r="D8987" s="1" t="s">
        <v>22904</v>
      </c>
      <c r="E8987" s="1" t="s">
        <v>65</v>
      </c>
      <c r="F8987" s="1" t="s">
        <v>1984</v>
      </c>
      <c r="G8987" s="1" t="s">
        <v>1985</v>
      </c>
    </row>
    <row r="8988" spans="1:7" x14ac:dyDescent="0.25">
      <c r="A8988" s="1">
        <v>33001433</v>
      </c>
      <c r="B8988" s="1" t="s">
        <v>22905</v>
      </c>
      <c r="C8988" s="1" t="s">
        <v>22906</v>
      </c>
      <c r="D8988" s="1" t="s">
        <v>22907</v>
      </c>
      <c r="E8988" s="1" t="s">
        <v>65</v>
      </c>
      <c r="F8988" s="1" t="s">
        <v>1984</v>
      </c>
      <c r="G8988" s="1" t="s">
        <v>1985</v>
      </c>
    </row>
    <row r="8989" spans="1:7" x14ac:dyDescent="0.25">
      <c r="A8989" s="1">
        <v>33001434</v>
      </c>
      <c r="B8989" s="1" t="s">
        <v>22908</v>
      </c>
      <c r="C8989" s="1" t="s">
        <v>22909</v>
      </c>
      <c r="D8989" s="1" t="s">
        <v>22910</v>
      </c>
      <c r="E8989" s="1" t="s">
        <v>65</v>
      </c>
      <c r="F8989" s="1" t="s">
        <v>1984</v>
      </c>
      <c r="G8989" s="1" t="s">
        <v>1985</v>
      </c>
    </row>
    <row r="8990" spans="1:7" x14ac:dyDescent="0.25">
      <c r="A8990" s="1">
        <v>33001435</v>
      </c>
      <c r="B8990" s="1" t="s">
        <v>22911</v>
      </c>
      <c r="C8990" s="1" t="s">
        <v>22912</v>
      </c>
      <c r="D8990" s="1" t="s">
        <v>22913</v>
      </c>
      <c r="E8990" s="1" t="s">
        <v>65</v>
      </c>
      <c r="F8990" s="1" t="s">
        <v>1984</v>
      </c>
      <c r="G8990" s="1" t="s">
        <v>1985</v>
      </c>
    </row>
    <row r="8991" spans="1:7" x14ac:dyDescent="0.25">
      <c r="A8991" s="1">
        <v>33001436</v>
      </c>
      <c r="B8991" s="1" t="s">
        <v>22914</v>
      </c>
      <c r="C8991" s="1" t="s">
        <v>22915</v>
      </c>
      <c r="D8991" s="1" t="s">
        <v>22916</v>
      </c>
      <c r="E8991" s="1" t="s">
        <v>65</v>
      </c>
      <c r="F8991" s="1" t="s">
        <v>1984</v>
      </c>
      <c r="G8991" s="1" t="s">
        <v>1985</v>
      </c>
    </row>
    <row r="8992" spans="1:7" x14ac:dyDescent="0.25">
      <c r="A8992" s="1">
        <v>33001437</v>
      </c>
      <c r="B8992" s="1" t="s">
        <v>22917</v>
      </c>
      <c r="C8992" s="1" t="s">
        <v>22918</v>
      </c>
      <c r="D8992" s="1" t="s">
        <v>22919</v>
      </c>
      <c r="E8992" s="1" t="s">
        <v>65</v>
      </c>
      <c r="F8992" s="1" t="s">
        <v>1984</v>
      </c>
      <c r="G8992" s="1" t="s">
        <v>1985</v>
      </c>
    </row>
    <row r="8993" spans="1:7" x14ac:dyDescent="0.25">
      <c r="A8993" s="1">
        <v>33001438</v>
      </c>
      <c r="B8993" s="1" t="s">
        <v>22920</v>
      </c>
      <c r="C8993" s="1" t="s">
        <v>22921</v>
      </c>
      <c r="D8993" s="1" t="s">
        <v>22922</v>
      </c>
      <c r="E8993" s="1" t="s">
        <v>65</v>
      </c>
      <c r="F8993" s="1" t="s">
        <v>1984</v>
      </c>
      <c r="G8993" s="1" t="s">
        <v>1985</v>
      </c>
    </row>
    <row r="8994" spans="1:7" x14ac:dyDescent="0.25">
      <c r="A8994" s="1">
        <v>33001444</v>
      </c>
      <c r="B8994" s="1" t="s">
        <v>21999</v>
      </c>
      <c r="C8994" s="1" t="s">
        <v>22000</v>
      </c>
      <c r="D8994" s="1" t="s">
        <v>22001</v>
      </c>
      <c r="E8994" s="1" t="s">
        <v>65</v>
      </c>
      <c r="F8994" s="1" t="s">
        <v>39</v>
      </c>
      <c r="G8994" s="1" t="s">
        <v>321</v>
      </c>
    </row>
    <row r="8995" spans="1:7" x14ac:dyDescent="0.25">
      <c r="A8995" s="1">
        <v>33001445</v>
      </c>
      <c r="B8995" s="1" t="s">
        <v>22923</v>
      </c>
      <c r="C8995" s="1" t="s">
        <v>22924</v>
      </c>
      <c r="D8995" s="1" t="s">
        <v>22925</v>
      </c>
      <c r="E8995" s="1" t="s">
        <v>65</v>
      </c>
      <c r="F8995" s="1" t="s">
        <v>480</v>
      </c>
      <c r="G8995" s="1" t="s">
        <v>481</v>
      </c>
    </row>
    <row r="8996" spans="1:7" x14ac:dyDescent="0.25">
      <c r="A8996" s="1">
        <v>33001447</v>
      </c>
      <c r="B8996" s="1" t="s">
        <v>22926</v>
      </c>
      <c r="C8996" s="1" t="s">
        <v>22927</v>
      </c>
      <c r="D8996" s="1" t="s">
        <v>22928</v>
      </c>
      <c r="E8996" s="1" t="s">
        <v>65</v>
      </c>
      <c r="F8996" s="1" t="s">
        <v>480</v>
      </c>
      <c r="G8996" s="1" t="s">
        <v>481</v>
      </c>
    </row>
    <row r="8997" spans="1:7" x14ac:dyDescent="0.25">
      <c r="A8997" s="1">
        <v>33001451</v>
      </c>
      <c r="B8997" s="1" t="s">
        <v>22929</v>
      </c>
      <c r="C8997" s="1" t="s">
        <v>22930</v>
      </c>
      <c r="D8997" s="1" t="s">
        <v>22931</v>
      </c>
      <c r="E8997" s="1" t="s">
        <v>65</v>
      </c>
      <c r="F8997" s="1" t="s">
        <v>480</v>
      </c>
      <c r="G8997" s="1" t="s">
        <v>481</v>
      </c>
    </row>
    <row r="8998" spans="1:7" x14ac:dyDescent="0.25">
      <c r="A8998" s="1">
        <v>33001452</v>
      </c>
      <c r="B8998" s="1" t="s">
        <v>22932</v>
      </c>
      <c r="C8998" s="1" t="s">
        <v>22933</v>
      </c>
      <c r="D8998" s="1" t="s">
        <v>22934</v>
      </c>
      <c r="E8998" s="1" t="s">
        <v>65</v>
      </c>
      <c r="F8998" s="1" t="s">
        <v>480</v>
      </c>
      <c r="G8998" s="1" t="s">
        <v>481</v>
      </c>
    </row>
    <row r="8999" spans="1:7" x14ac:dyDescent="0.25">
      <c r="A8999" s="1">
        <v>33001453</v>
      </c>
      <c r="B8999" s="1" t="s">
        <v>22935</v>
      </c>
      <c r="C8999" s="1" t="s">
        <v>22936</v>
      </c>
      <c r="D8999" s="1" t="s">
        <v>22937</v>
      </c>
      <c r="E8999" s="1" t="s">
        <v>65</v>
      </c>
      <c r="F8999" s="1" t="s">
        <v>480</v>
      </c>
      <c r="G8999" s="1" t="s">
        <v>481</v>
      </c>
    </row>
    <row r="9000" spans="1:7" x14ac:dyDescent="0.25">
      <c r="A9000" s="1">
        <v>33001454</v>
      </c>
      <c r="B9000" s="1" t="s">
        <v>22938</v>
      </c>
      <c r="C9000" s="1" t="s">
        <v>22939</v>
      </c>
      <c r="D9000" s="1" t="s">
        <v>22940</v>
      </c>
      <c r="E9000" s="1" t="s">
        <v>65</v>
      </c>
      <c r="F9000" s="1" t="s">
        <v>480</v>
      </c>
      <c r="G9000" s="1" t="s">
        <v>481</v>
      </c>
    </row>
    <row r="9001" spans="1:7" x14ac:dyDescent="0.25">
      <c r="A9001" s="1">
        <v>33001456</v>
      </c>
      <c r="B9001" s="1" t="s">
        <v>22941</v>
      </c>
      <c r="C9001" s="1" t="s">
        <v>22942</v>
      </c>
      <c r="D9001" s="1" t="s">
        <v>22943</v>
      </c>
      <c r="E9001" s="1" t="s">
        <v>65</v>
      </c>
      <c r="F9001" s="1" t="s">
        <v>480</v>
      </c>
      <c r="G9001" s="1" t="s">
        <v>481</v>
      </c>
    </row>
    <row r="9002" spans="1:7" x14ac:dyDescent="0.25">
      <c r="A9002" s="1">
        <v>33001457</v>
      </c>
      <c r="B9002" s="1" t="s">
        <v>22944</v>
      </c>
      <c r="C9002" s="1" t="s">
        <v>22945</v>
      </c>
      <c r="D9002" s="1" t="s">
        <v>22946</v>
      </c>
      <c r="E9002" s="1" t="s">
        <v>65</v>
      </c>
      <c r="F9002" s="1" t="s">
        <v>480</v>
      </c>
      <c r="G9002" s="1" t="s">
        <v>481</v>
      </c>
    </row>
    <row r="9003" spans="1:7" x14ac:dyDescent="0.25">
      <c r="A9003" s="1">
        <v>33001463</v>
      </c>
      <c r="B9003" s="1" t="s">
        <v>22947</v>
      </c>
      <c r="C9003" s="1" t="s">
        <v>22948</v>
      </c>
      <c r="D9003" s="1" t="s">
        <v>22949</v>
      </c>
      <c r="E9003" s="1" t="s">
        <v>65</v>
      </c>
      <c r="F9003" s="1" t="s">
        <v>39</v>
      </c>
      <c r="G9003" s="1" t="s">
        <v>321</v>
      </c>
    </row>
    <row r="9004" spans="1:7" x14ac:dyDescent="0.25">
      <c r="A9004" s="1">
        <v>33001465</v>
      </c>
      <c r="B9004" s="1" t="s">
        <v>22950</v>
      </c>
      <c r="C9004" s="1" t="s">
        <v>22951</v>
      </c>
      <c r="D9004" s="1" t="s">
        <v>22952</v>
      </c>
      <c r="E9004" s="1" t="s">
        <v>65</v>
      </c>
      <c r="F9004" s="1" t="s">
        <v>39</v>
      </c>
      <c r="G9004" s="1" t="s">
        <v>321</v>
      </c>
    </row>
    <row r="9005" spans="1:7" x14ac:dyDescent="0.25">
      <c r="A9005" s="1">
        <v>33001467</v>
      </c>
      <c r="B9005" s="1" t="s">
        <v>22953</v>
      </c>
      <c r="C9005" s="1" t="s">
        <v>22954</v>
      </c>
      <c r="D9005" s="1" t="s">
        <v>22955</v>
      </c>
      <c r="E9005" s="1" t="s">
        <v>65</v>
      </c>
      <c r="F9005" s="1" t="s">
        <v>480</v>
      </c>
      <c r="G9005" s="1" t="s">
        <v>481</v>
      </c>
    </row>
    <row r="9006" spans="1:7" x14ac:dyDescent="0.25">
      <c r="A9006" s="1">
        <v>33001468</v>
      </c>
      <c r="B9006" s="1" t="s">
        <v>22956</v>
      </c>
      <c r="C9006" s="1" t="s">
        <v>22957</v>
      </c>
      <c r="D9006" s="1" t="s">
        <v>22958</v>
      </c>
      <c r="E9006" s="1" t="s">
        <v>65</v>
      </c>
      <c r="F9006" s="1" t="s">
        <v>480</v>
      </c>
      <c r="G9006" s="1" t="s">
        <v>481</v>
      </c>
    </row>
    <row r="9007" spans="1:7" x14ac:dyDescent="0.25">
      <c r="A9007" s="1">
        <v>33001469</v>
      </c>
      <c r="B9007" s="1" t="s">
        <v>22959</v>
      </c>
      <c r="C9007" s="1" t="s">
        <v>22960</v>
      </c>
      <c r="D9007" s="1" t="s">
        <v>22961</v>
      </c>
      <c r="E9007" s="1" t="s">
        <v>65</v>
      </c>
      <c r="F9007" s="1" t="s">
        <v>480</v>
      </c>
      <c r="G9007" s="1" t="s">
        <v>481</v>
      </c>
    </row>
    <row r="9008" spans="1:7" x14ac:dyDescent="0.25">
      <c r="A9008" s="1">
        <v>33001470</v>
      </c>
      <c r="B9008" s="1" t="s">
        <v>22962</v>
      </c>
      <c r="C9008" s="1" t="s">
        <v>22963</v>
      </c>
      <c r="D9008" s="1" t="s">
        <v>22964</v>
      </c>
      <c r="E9008" s="1" t="s">
        <v>65</v>
      </c>
      <c r="F9008" s="1" t="s">
        <v>39</v>
      </c>
      <c r="G9008" s="1" t="s">
        <v>321</v>
      </c>
    </row>
    <row r="9009" spans="1:7" x14ac:dyDescent="0.25">
      <c r="A9009" s="1">
        <v>33001471</v>
      </c>
      <c r="B9009" s="1" t="s">
        <v>22965</v>
      </c>
      <c r="C9009" s="1" t="s">
        <v>22966</v>
      </c>
      <c r="D9009" s="1" t="s">
        <v>22967</v>
      </c>
      <c r="E9009" s="1" t="s">
        <v>65</v>
      </c>
      <c r="F9009" s="1" t="s">
        <v>39</v>
      </c>
      <c r="G9009" s="1" t="s">
        <v>321</v>
      </c>
    </row>
    <row r="9010" spans="1:7" x14ac:dyDescent="0.25">
      <c r="A9010" s="1">
        <v>33001472</v>
      </c>
      <c r="B9010" s="1" t="s">
        <v>22968</v>
      </c>
      <c r="C9010" s="1" t="s">
        <v>22969</v>
      </c>
      <c r="D9010" s="1" t="s">
        <v>22970</v>
      </c>
      <c r="E9010" s="1" t="s">
        <v>65</v>
      </c>
      <c r="F9010" s="1" t="s">
        <v>1984</v>
      </c>
      <c r="G9010" s="1" t="s">
        <v>1985</v>
      </c>
    </row>
    <row r="9011" spans="1:7" x14ac:dyDescent="0.25">
      <c r="A9011" s="1">
        <v>33001473</v>
      </c>
      <c r="B9011" s="1" t="s">
        <v>22971</v>
      </c>
      <c r="C9011" s="1" t="s">
        <v>22972</v>
      </c>
      <c r="D9011" s="1" t="s">
        <v>22973</v>
      </c>
      <c r="E9011" s="1" t="s">
        <v>65</v>
      </c>
      <c r="F9011" s="1" t="s">
        <v>39</v>
      </c>
      <c r="G9011" s="1" t="s">
        <v>321</v>
      </c>
    </row>
    <row r="9012" spans="1:7" x14ac:dyDescent="0.25">
      <c r="A9012" s="1">
        <v>33001474</v>
      </c>
      <c r="B9012" s="1" t="s">
        <v>22974</v>
      </c>
      <c r="C9012" s="1" t="s">
        <v>22975</v>
      </c>
      <c r="D9012" s="1" t="s">
        <v>22976</v>
      </c>
      <c r="E9012" s="1" t="s">
        <v>65</v>
      </c>
      <c r="F9012" s="1" t="s">
        <v>1984</v>
      </c>
      <c r="G9012" s="1" t="s">
        <v>1985</v>
      </c>
    </row>
    <row r="9013" spans="1:7" x14ac:dyDescent="0.25">
      <c r="A9013" s="1">
        <v>33001478</v>
      </c>
      <c r="B9013" s="1" t="s">
        <v>22977</v>
      </c>
      <c r="C9013" s="1" t="s">
        <v>22978</v>
      </c>
      <c r="D9013" s="1" t="s">
        <v>22979</v>
      </c>
      <c r="E9013" s="1" t="s">
        <v>66</v>
      </c>
      <c r="F9013" s="1" t="s">
        <v>22980</v>
      </c>
      <c r="G9013" s="1" t="s">
        <v>22981</v>
      </c>
    </row>
    <row r="9014" spans="1:7" x14ac:dyDescent="0.25">
      <c r="A9014" s="1">
        <v>33001479</v>
      </c>
      <c r="B9014" s="1" t="s">
        <v>22982</v>
      </c>
      <c r="C9014" s="1" t="s">
        <v>22983</v>
      </c>
      <c r="D9014" s="1" t="s">
        <v>22984</v>
      </c>
      <c r="E9014" s="1" t="s">
        <v>66</v>
      </c>
      <c r="F9014" s="1" t="s">
        <v>22980</v>
      </c>
      <c r="G9014" s="1" t="s">
        <v>22981</v>
      </c>
    </row>
    <row r="9015" spans="1:7" x14ac:dyDescent="0.25">
      <c r="A9015" s="1">
        <v>33001481</v>
      </c>
      <c r="B9015" s="1" t="s">
        <v>22985</v>
      </c>
      <c r="C9015" s="1" t="s">
        <v>22986</v>
      </c>
      <c r="D9015" s="1" t="s">
        <v>22987</v>
      </c>
      <c r="E9015" s="1" t="s">
        <v>66</v>
      </c>
      <c r="F9015" s="1" t="s">
        <v>22980</v>
      </c>
      <c r="G9015" s="1" t="s">
        <v>22981</v>
      </c>
    </row>
    <row r="9016" spans="1:7" x14ac:dyDescent="0.25">
      <c r="A9016" s="1">
        <v>33001482</v>
      </c>
      <c r="B9016" s="1" t="s">
        <v>22988</v>
      </c>
      <c r="C9016" s="1" t="s">
        <v>22989</v>
      </c>
      <c r="D9016" s="1" t="s">
        <v>22990</v>
      </c>
      <c r="E9016" s="1" t="s">
        <v>66</v>
      </c>
      <c r="F9016" s="1" t="s">
        <v>22980</v>
      </c>
      <c r="G9016" s="1" t="s">
        <v>22981</v>
      </c>
    </row>
    <row r="9017" spans="1:7" x14ac:dyDescent="0.25">
      <c r="A9017" s="1">
        <v>33001483</v>
      </c>
      <c r="B9017" s="1" t="s">
        <v>22991</v>
      </c>
      <c r="C9017" s="1" t="s">
        <v>22992</v>
      </c>
      <c r="D9017" s="1" t="s">
        <v>22993</v>
      </c>
      <c r="E9017" s="1" t="s">
        <v>66</v>
      </c>
      <c r="F9017" s="1" t="s">
        <v>22980</v>
      </c>
      <c r="G9017" s="1" t="s">
        <v>22981</v>
      </c>
    </row>
    <row r="9018" spans="1:7" x14ac:dyDescent="0.25">
      <c r="A9018" s="1">
        <v>33001484</v>
      </c>
      <c r="B9018" s="1" t="s">
        <v>22994</v>
      </c>
      <c r="C9018" s="1" t="s">
        <v>22995</v>
      </c>
      <c r="D9018" s="1" t="s">
        <v>22996</v>
      </c>
      <c r="E9018" s="1" t="s">
        <v>66</v>
      </c>
      <c r="F9018" s="1" t="s">
        <v>22980</v>
      </c>
      <c r="G9018" s="1" t="s">
        <v>22981</v>
      </c>
    </row>
    <row r="9019" spans="1:7" x14ac:dyDescent="0.25">
      <c r="A9019" s="1">
        <v>33001485</v>
      </c>
      <c r="B9019" s="1" t="s">
        <v>22997</v>
      </c>
      <c r="C9019" s="1" t="s">
        <v>22998</v>
      </c>
      <c r="D9019" s="1" t="s">
        <v>22999</v>
      </c>
      <c r="E9019" s="1" t="s">
        <v>66</v>
      </c>
      <c r="F9019" s="1" t="s">
        <v>22980</v>
      </c>
      <c r="G9019" s="1" t="s">
        <v>22981</v>
      </c>
    </row>
    <row r="9020" spans="1:7" x14ac:dyDescent="0.25">
      <c r="A9020" s="1">
        <v>33001486</v>
      </c>
      <c r="B9020" s="1" t="s">
        <v>23000</v>
      </c>
      <c r="C9020" s="1" t="s">
        <v>23001</v>
      </c>
      <c r="D9020" s="1" t="s">
        <v>23002</v>
      </c>
      <c r="E9020" s="1" t="s">
        <v>66</v>
      </c>
      <c r="F9020" s="1" t="s">
        <v>22980</v>
      </c>
      <c r="G9020" s="1" t="s">
        <v>22981</v>
      </c>
    </row>
    <row r="9021" spans="1:7" x14ac:dyDescent="0.25">
      <c r="A9021" s="1">
        <v>33001487</v>
      </c>
      <c r="B9021" s="1" t="s">
        <v>23003</v>
      </c>
      <c r="C9021" s="1" t="s">
        <v>23004</v>
      </c>
      <c r="D9021" s="1" t="s">
        <v>23005</v>
      </c>
      <c r="E9021" s="1" t="s">
        <v>66</v>
      </c>
      <c r="F9021" s="1" t="s">
        <v>22980</v>
      </c>
      <c r="G9021" s="1" t="s">
        <v>22981</v>
      </c>
    </row>
    <row r="9022" spans="1:7" x14ac:dyDescent="0.25">
      <c r="A9022" s="1">
        <v>33001488</v>
      </c>
      <c r="B9022" s="1" t="s">
        <v>23006</v>
      </c>
      <c r="C9022" s="1" t="s">
        <v>23007</v>
      </c>
      <c r="D9022" s="1" t="s">
        <v>23008</v>
      </c>
      <c r="E9022" s="1" t="s">
        <v>66</v>
      </c>
      <c r="F9022" s="1" t="s">
        <v>22980</v>
      </c>
      <c r="G9022" s="1" t="s">
        <v>22981</v>
      </c>
    </row>
    <row r="9023" spans="1:7" x14ac:dyDescent="0.25">
      <c r="A9023" s="1">
        <v>33001489</v>
      </c>
      <c r="B9023" s="1" t="s">
        <v>23009</v>
      </c>
      <c r="C9023" s="1" t="s">
        <v>23010</v>
      </c>
      <c r="D9023" s="1" t="s">
        <v>23011</v>
      </c>
      <c r="E9023" s="1" t="s">
        <v>66</v>
      </c>
      <c r="F9023" s="1" t="s">
        <v>22980</v>
      </c>
      <c r="G9023" s="1" t="s">
        <v>22981</v>
      </c>
    </row>
    <row r="9024" spans="1:7" x14ac:dyDescent="0.25">
      <c r="A9024" s="1">
        <v>33001490</v>
      </c>
      <c r="B9024" s="1" t="s">
        <v>23012</v>
      </c>
      <c r="C9024" s="1" t="s">
        <v>23013</v>
      </c>
      <c r="D9024" s="1" t="s">
        <v>23014</v>
      </c>
      <c r="E9024" s="1" t="s">
        <v>66</v>
      </c>
      <c r="F9024" s="1" t="s">
        <v>22980</v>
      </c>
      <c r="G9024" s="1" t="s">
        <v>22981</v>
      </c>
    </row>
    <row r="9025" spans="1:7" x14ac:dyDescent="0.25">
      <c r="A9025" s="1">
        <v>33001491</v>
      </c>
      <c r="B9025" s="1" t="s">
        <v>23015</v>
      </c>
      <c r="C9025" s="1" t="s">
        <v>23016</v>
      </c>
      <c r="D9025" s="1" t="s">
        <v>23017</v>
      </c>
      <c r="E9025" s="1" t="s">
        <v>66</v>
      </c>
      <c r="F9025" s="1" t="s">
        <v>22980</v>
      </c>
      <c r="G9025" s="1" t="s">
        <v>22981</v>
      </c>
    </row>
    <row r="9026" spans="1:7" x14ac:dyDescent="0.25">
      <c r="A9026" s="1">
        <v>33001492</v>
      </c>
      <c r="B9026" s="1" t="s">
        <v>23018</v>
      </c>
      <c r="C9026" s="1" t="s">
        <v>23019</v>
      </c>
      <c r="D9026" s="1" t="s">
        <v>23020</v>
      </c>
      <c r="E9026" s="1" t="s">
        <v>66</v>
      </c>
      <c r="F9026" s="1" t="s">
        <v>22980</v>
      </c>
      <c r="G9026" s="1" t="s">
        <v>22981</v>
      </c>
    </row>
    <row r="9027" spans="1:7" x14ac:dyDescent="0.25">
      <c r="A9027" s="1">
        <v>33001493</v>
      </c>
      <c r="B9027" s="1" t="s">
        <v>23021</v>
      </c>
      <c r="C9027" s="1" t="s">
        <v>23022</v>
      </c>
      <c r="D9027" s="1" t="s">
        <v>23023</v>
      </c>
      <c r="E9027" s="1" t="s">
        <v>66</v>
      </c>
      <c r="F9027" s="1" t="s">
        <v>22980</v>
      </c>
      <c r="G9027" s="1" t="s">
        <v>22981</v>
      </c>
    </row>
    <row r="9028" spans="1:7" x14ac:dyDescent="0.25">
      <c r="A9028" s="1">
        <v>33001495</v>
      </c>
      <c r="B9028" s="1" t="s">
        <v>23024</v>
      </c>
      <c r="C9028" s="1" t="s">
        <v>23025</v>
      </c>
      <c r="D9028" s="1" t="s">
        <v>23026</v>
      </c>
      <c r="E9028" s="1" t="s">
        <v>66</v>
      </c>
      <c r="F9028" s="1" t="s">
        <v>22980</v>
      </c>
      <c r="G9028" s="1" t="s">
        <v>22981</v>
      </c>
    </row>
    <row r="9029" spans="1:7" x14ac:dyDescent="0.25">
      <c r="A9029" s="1">
        <v>33001496</v>
      </c>
      <c r="B9029" s="1" t="s">
        <v>23027</v>
      </c>
      <c r="C9029" s="1" t="s">
        <v>23028</v>
      </c>
      <c r="D9029" s="1" t="s">
        <v>23029</v>
      </c>
      <c r="E9029" s="1" t="s">
        <v>66</v>
      </c>
      <c r="F9029" s="1" t="s">
        <v>22980</v>
      </c>
      <c r="G9029" s="1" t="s">
        <v>22981</v>
      </c>
    </row>
    <row r="9030" spans="1:7" x14ac:dyDescent="0.25">
      <c r="A9030" s="1">
        <v>33001497</v>
      </c>
      <c r="B9030" s="1" t="s">
        <v>23030</v>
      </c>
      <c r="C9030" s="1" t="s">
        <v>23031</v>
      </c>
      <c r="D9030" s="1" t="s">
        <v>23032</v>
      </c>
      <c r="E9030" s="1" t="s">
        <v>66</v>
      </c>
      <c r="F9030" s="1" t="s">
        <v>22980</v>
      </c>
      <c r="G9030" s="1" t="s">
        <v>22981</v>
      </c>
    </row>
    <row r="9031" spans="1:7" x14ac:dyDescent="0.25">
      <c r="A9031" s="1">
        <v>33001498</v>
      </c>
      <c r="B9031" s="1" t="s">
        <v>23033</v>
      </c>
      <c r="C9031" s="1" t="s">
        <v>23034</v>
      </c>
      <c r="D9031" s="1" t="s">
        <v>23035</v>
      </c>
      <c r="E9031" s="1" t="s">
        <v>66</v>
      </c>
      <c r="F9031" s="1" t="s">
        <v>22980</v>
      </c>
      <c r="G9031" s="1" t="s">
        <v>22981</v>
      </c>
    </row>
    <row r="9032" spans="1:7" x14ac:dyDescent="0.25">
      <c r="A9032" s="1">
        <v>33001499</v>
      </c>
      <c r="B9032" s="1" t="s">
        <v>23036</v>
      </c>
      <c r="C9032" s="1" t="s">
        <v>23037</v>
      </c>
      <c r="D9032" s="1" t="s">
        <v>23038</v>
      </c>
      <c r="E9032" s="1" t="s">
        <v>66</v>
      </c>
      <c r="F9032" s="1" t="s">
        <v>22980</v>
      </c>
      <c r="G9032" s="1" t="s">
        <v>22981</v>
      </c>
    </row>
    <row r="9033" spans="1:7" x14ac:dyDescent="0.25">
      <c r="A9033" s="1">
        <v>33001501</v>
      </c>
      <c r="B9033" s="1" t="s">
        <v>23039</v>
      </c>
      <c r="C9033" s="1" t="s">
        <v>23040</v>
      </c>
      <c r="D9033" s="1" t="s">
        <v>23041</v>
      </c>
      <c r="E9033" s="1" t="s">
        <v>66</v>
      </c>
      <c r="F9033" s="1" t="s">
        <v>22980</v>
      </c>
      <c r="G9033" s="1" t="s">
        <v>22981</v>
      </c>
    </row>
    <row r="9034" spans="1:7" x14ac:dyDescent="0.25">
      <c r="A9034" s="1">
        <v>33001503</v>
      </c>
      <c r="B9034" s="1" t="s">
        <v>23042</v>
      </c>
      <c r="C9034" s="1" t="s">
        <v>23043</v>
      </c>
      <c r="D9034" s="1" t="s">
        <v>23044</v>
      </c>
      <c r="E9034" s="1" t="s">
        <v>66</v>
      </c>
      <c r="F9034" s="1" t="s">
        <v>39</v>
      </c>
      <c r="G9034" s="1" t="s">
        <v>321</v>
      </c>
    </row>
    <row r="9035" spans="1:7" x14ac:dyDescent="0.25">
      <c r="A9035" s="1">
        <v>33001504</v>
      </c>
      <c r="B9035" s="1" t="s">
        <v>23045</v>
      </c>
      <c r="C9035" s="1" t="s">
        <v>23046</v>
      </c>
      <c r="D9035" s="1" t="s">
        <v>23047</v>
      </c>
      <c r="E9035" s="1" t="s">
        <v>66</v>
      </c>
      <c r="F9035" s="1" t="s">
        <v>39</v>
      </c>
      <c r="G9035" s="1" t="s">
        <v>321</v>
      </c>
    </row>
    <row r="9036" spans="1:7" x14ac:dyDescent="0.25">
      <c r="A9036" s="1">
        <v>33001505</v>
      </c>
      <c r="B9036" s="1" t="s">
        <v>23048</v>
      </c>
      <c r="C9036" s="1" t="s">
        <v>23049</v>
      </c>
      <c r="D9036" s="1" t="s">
        <v>23050</v>
      </c>
      <c r="E9036" s="1" t="s">
        <v>65</v>
      </c>
      <c r="F9036" s="1" t="s">
        <v>39</v>
      </c>
      <c r="G9036" s="1" t="s">
        <v>321</v>
      </c>
    </row>
    <row r="9037" spans="1:7" x14ac:dyDescent="0.25">
      <c r="A9037" s="1">
        <v>33001506</v>
      </c>
      <c r="B9037" s="1" t="s">
        <v>23051</v>
      </c>
      <c r="C9037" s="1" t="s">
        <v>23052</v>
      </c>
      <c r="D9037" s="1" t="s">
        <v>23053</v>
      </c>
      <c r="E9037" s="1" t="s">
        <v>65</v>
      </c>
      <c r="F9037" s="1" t="s">
        <v>39</v>
      </c>
      <c r="G9037" s="1" t="s">
        <v>321</v>
      </c>
    </row>
    <row r="9038" spans="1:7" x14ac:dyDescent="0.25">
      <c r="A9038" s="1">
        <v>33001507</v>
      </c>
      <c r="B9038" s="1" t="s">
        <v>23054</v>
      </c>
      <c r="C9038" s="1" t="s">
        <v>23055</v>
      </c>
      <c r="D9038" s="1" t="s">
        <v>23056</v>
      </c>
      <c r="E9038" s="1" t="s">
        <v>65</v>
      </c>
      <c r="F9038" s="1" t="s">
        <v>1984</v>
      </c>
      <c r="G9038" s="1" t="s">
        <v>1985</v>
      </c>
    </row>
    <row r="9039" spans="1:7" x14ac:dyDescent="0.25">
      <c r="A9039" s="1">
        <v>33001508</v>
      </c>
      <c r="B9039" s="1" t="s">
        <v>23057</v>
      </c>
      <c r="C9039" s="1" t="s">
        <v>23058</v>
      </c>
      <c r="D9039" s="1" t="s">
        <v>23059</v>
      </c>
      <c r="E9039" s="1" t="s">
        <v>65</v>
      </c>
      <c r="F9039" s="1" t="s">
        <v>39</v>
      </c>
      <c r="G9039" s="1" t="s">
        <v>321</v>
      </c>
    </row>
    <row r="9040" spans="1:7" x14ac:dyDescent="0.25">
      <c r="A9040" s="1">
        <v>33001540</v>
      </c>
      <c r="B9040" s="1" t="s">
        <v>23060</v>
      </c>
      <c r="C9040" s="1" t="s">
        <v>23061</v>
      </c>
      <c r="D9040" s="1" t="s">
        <v>23062</v>
      </c>
      <c r="E9040" s="1" t="s">
        <v>65</v>
      </c>
      <c r="F9040" s="1" t="s">
        <v>39</v>
      </c>
      <c r="G9040" s="1" t="s">
        <v>321</v>
      </c>
    </row>
    <row r="9041" spans="1:7" x14ac:dyDescent="0.25">
      <c r="A9041" s="1">
        <v>33001549</v>
      </c>
      <c r="B9041" s="1" t="s">
        <v>23063</v>
      </c>
      <c r="C9041" s="1" t="s">
        <v>23064</v>
      </c>
      <c r="D9041" s="1" t="s">
        <v>23065</v>
      </c>
      <c r="E9041" s="1" t="s">
        <v>65</v>
      </c>
      <c r="F9041" s="1" t="s">
        <v>39</v>
      </c>
      <c r="G9041" s="1" t="s">
        <v>321</v>
      </c>
    </row>
    <row r="9042" spans="1:7" x14ac:dyDescent="0.25">
      <c r="A9042" s="1">
        <v>33001550</v>
      </c>
      <c r="B9042" s="1" t="s">
        <v>23066</v>
      </c>
      <c r="C9042" s="1" t="s">
        <v>23067</v>
      </c>
      <c r="D9042" s="1" t="s">
        <v>23068</v>
      </c>
      <c r="E9042" s="1" t="s">
        <v>65</v>
      </c>
      <c r="F9042" s="1" t="s">
        <v>1984</v>
      </c>
      <c r="G9042" s="1" t="s">
        <v>1985</v>
      </c>
    </row>
    <row r="9043" spans="1:7" x14ac:dyDescent="0.25">
      <c r="A9043" s="1">
        <v>33001552</v>
      </c>
      <c r="B9043" s="1" t="s">
        <v>23069</v>
      </c>
      <c r="C9043" s="1" t="s">
        <v>23070</v>
      </c>
      <c r="D9043" s="1" t="s">
        <v>23071</v>
      </c>
      <c r="E9043" s="1" t="s">
        <v>65</v>
      </c>
      <c r="F9043" s="1" t="s">
        <v>480</v>
      </c>
      <c r="G9043" s="1" t="s">
        <v>481</v>
      </c>
    </row>
    <row r="9044" spans="1:7" x14ac:dyDescent="0.25">
      <c r="A9044" s="1">
        <v>33001557</v>
      </c>
      <c r="B9044" s="1" t="s">
        <v>23072</v>
      </c>
      <c r="C9044" s="1" t="s">
        <v>23073</v>
      </c>
      <c r="D9044" s="1" t="s">
        <v>23074</v>
      </c>
      <c r="E9044" s="1" t="s">
        <v>65</v>
      </c>
      <c r="F9044" s="1" t="s">
        <v>480</v>
      </c>
      <c r="G9044" s="1" t="s">
        <v>481</v>
      </c>
    </row>
    <row r="9045" spans="1:7" x14ac:dyDescent="0.25">
      <c r="A9045" s="1">
        <v>33001566</v>
      </c>
      <c r="B9045" s="1" t="s">
        <v>23075</v>
      </c>
      <c r="C9045" s="1" t="s">
        <v>23076</v>
      </c>
      <c r="D9045" s="1" t="s">
        <v>23077</v>
      </c>
      <c r="E9045" s="1" t="s">
        <v>65</v>
      </c>
      <c r="F9045" s="1" t="s">
        <v>39</v>
      </c>
      <c r="G9045" s="1" t="s">
        <v>321</v>
      </c>
    </row>
    <row r="9046" spans="1:7" x14ac:dyDescent="0.25">
      <c r="A9046" s="1">
        <v>33001567</v>
      </c>
      <c r="B9046" s="1" t="s">
        <v>23078</v>
      </c>
      <c r="C9046" s="1" t="s">
        <v>23079</v>
      </c>
      <c r="D9046" s="1" t="s">
        <v>23080</v>
      </c>
      <c r="E9046" s="1" t="s">
        <v>65</v>
      </c>
      <c r="F9046" s="1" t="s">
        <v>39</v>
      </c>
      <c r="G9046" s="1" t="s">
        <v>321</v>
      </c>
    </row>
    <row r="9047" spans="1:7" x14ac:dyDescent="0.25">
      <c r="A9047" s="1">
        <v>33001568</v>
      </c>
      <c r="B9047" s="1" t="s">
        <v>23081</v>
      </c>
      <c r="C9047" s="1" t="s">
        <v>23082</v>
      </c>
      <c r="D9047" s="1" t="s">
        <v>23083</v>
      </c>
      <c r="E9047" s="1" t="s">
        <v>65</v>
      </c>
      <c r="F9047" s="1" t="s">
        <v>39</v>
      </c>
      <c r="G9047" s="1" t="s">
        <v>321</v>
      </c>
    </row>
    <row r="9048" spans="1:7" x14ac:dyDescent="0.25">
      <c r="A9048" s="1">
        <v>33001569</v>
      </c>
      <c r="B9048" s="1" t="s">
        <v>23084</v>
      </c>
      <c r="C9048" s="1" t="s">
        <v>23085</v>
      </c>
      <c r="D9048" s="1" t="s">
        <v>23086</v>
      </c>
      <c r="E9048" s="1" t="s">
        <v>65</v>
      </c>
      <c r="F9048" s="1" t="s">
        <v>480</v>
      </c>
      <c r="G9048" s="1" t="s">
        <v>481</v>
      </c>
    </row>
    <row r="9049" spans="1:7" x14ac:dyDescent="0.25">
      <c r="A9049" s="1">
        <v>33001570</v>
      </c>
      <c r="B9049" s="1" t="s">
        <v>23087</v>
      </c>
      <c r="C9049" s="1" t="s">
        <v>23088</v>
      </c>
      <c r="D9049" s="1" t="s">
        <v>23089</v>
      </c>
      <c r="E9049" s="1" t="s">
        <v>65</v>
      </c>
      <c r="F9049" s="1" t="s">
        <v>480</v>
      </c>
      <c r="G9049" s="1" t="s">
        <v>481</v>
      </c>
    </row>
    <row r="9050" spans="1:7" x14ac:dyDescent="0.25">
      <c r="A9050" s="1">
        <v>33001572</v>
      </c>
      <c r="B9050" s="1" t="s">
        <v>23090</v>
      </c>
      <c r="C9050" s="1" t="s">
        <v>23091</v>
      </c>
      <c r="D9050" s="1" t="s">
        <v>23092</v>
      </c>
      <c r="E9050" s="1" t="s">
        <v>65</v>
      </c>
      <c r="F9050" s="1" t="s">
        <v>480</v>
      </c>
      <c r="G9050" s="1" t="s">
        <v>481</v>
      </c>
    </row>
    <row r="9051" spans="1:7" x14ac:dyDescent="0.25">
      <c r="A9051" s="1">
        <v>33001573</v>
      </c>
      <c r="B9051" s="1" t="s">
        <v>23093</v>
      </c>
      <c r="C9051" s="1" t="s">
        <v>23094</v>
      </c>
      <c r="D9051" s="1" t="s">
        <v>23095</v>
      </c>
      <c r="E9051" s="1" t="s">
        <v>65</v>
      </c>
      <c r="F9051" s="1" t="s">
        <v>1984</v>
      </c>
      <c r="G9051" s="1" t="s">
        <v>1985</v>
      </c>
    </row>
    <row r="9052" spans="1:7" x14ac:dyDescent="0.25">
      <c r="A9052" s="1">
        <v>33001574</v>
      </c>
      <c r="B9052" s="1" t="s">
        <v>23096</v>
      </c>
      <c r="C9052" s="1" t="s">
        <v>23097</v>
      </c>
      <c r="D9052" s="1" t="s">
        <v>23098</v>
      </c>
      <c r="E9052" s="1" t="s">
        <v>65</v>
      </c>
      <c r="F9052" s="1" t="s">
        <v>480</v>
      </c>
      <c r="G9052" s="1" t="s">
        <v>481</v>
      </c>
    </row>
    <row r="9053" spans="1:7" x14ac:dyDescent="0.25">
      <c r="A9053" s="1">
        <v>33001575</v>
      </c>
      <c r="B9053" s="1" t="s">
        <v>23099</v>
      </c>
      <c r="C9053" s="1" t="s">
        <v>23100</v>
      </c>
      <c r="D9053" s="1" t="s">
        <v>23101</v>
      </c>
      <c r="E9053" s="1" t="s">
        <v>65</v>
      </c>
      <c r="F9053" s="1" t="s">
        <v>480</v>
      </c>
      <c r="G9053" s="1" t="s">
        <v>481</v>
      </c>
    </row>
    <row r="9054" spans="1:7" x14ac:dyDescent="0.25">
      <c r="A9054" s="1">
        <v>33001578</v>
      </c>
      <c r="B9054" s="1" t="s">
        <v>23099</v>
      </c>
      <c r="C9054" s="1" t="s">
        <v>23100</v>
      </c>
      <c r="D9054" s="1" t="s">
        <v>23101</v>
      </c>
      <c r="E9054" s="1" t="s">
        <v>66</v>
      </c>
      <c r="F9054" s="1" t="s">
        <v>480</v>
      </c>
      <c r="G9054" s="1" t="s">
        <v>481</v>
      </c>
    </row>
    <row r="9055" spans="1:7" x14ac:dyDescent="0.25">
      <c r="A9055" s="1">
        <v>33001581</v>
      </c>
      <c r="B9055" s="1" t="s">
        <v>23102</v>
      </c>
      <c r="C9055" s="1" t="s">
        <v>23103</v>
      </c>
      <c r="D9055" s="1" t="s">
        <v>23104</v>
      </c>
      <c r="E9055" s="1" t="s">
        <v>65</v>
      </c>
      <c r="F9055" s="1" t="s">
        <v>39</v>
      </c>
      <c r="G9055" s="1" t="s">
        <v>321</v>
      </c>
    </row>
    <row r="9056" spans="1:7" x14ac:dyDescent="0.25">
      <c r="A9056" s="1">
        <v>33001582</v>
      </c>
      <c r="B9056" s="1" t="s">
        <v>23105</v>
      </c>
      <c r="C9056" s="1" t="s">
        <v>23106</v>
      </c>
      <c r="D9056" s="1" t="s">
        <v>23107</v>
      </c>
      <c r="E9056" s="1" t="s">
        <v>65</v>
      </c>
      <c r="F9056" s="1" t="s">
        <v>39</v>
      </c>
      <c r="G9056" s="1" t="s">
        <v>321</v>
      </c>
    </row>
    <row r="9057" spans="1:7" x14ac:dyDescent="0.25">
      <c r="A9057" s="1">
        <v>33001583</v>
      </c>
      <c r="B9057" s="1" t="s">
        <v>23108</v>
      </c>
      <c r="C9057" s="1" t="s">
        <v>23109</v>
      </c>
      <c r="D9057" s="1" t="s">
        <v>23110</v>
      </c>
      <c r="E9057" s="1" t="s">
        <v>65</v>
      </c>
      <c r="F9057" s="1" t="s">
        <v>39</v>
      </c>
      <c r="G9057" s="1" t="s">
        <v>321</v>
      </c>
    </row>
    <row r="9058" spans="1:7" x14ac:dyDescent="0.25">
      <c r="A9058" s="1">
        <v>33001584</v>
      </c>
      <c r="B9058" s="1" t="s">
        <v>23111</v>
      </c>
      <c r="C9058" s="1" t="s">
        <v>23112</v>
      </c>
      <c r="D9058" s="1" t="s">
        <v>23113</v>
      </c>
      <c r="E9058" s="1" t="s">
        <v>65</v>
      </c>
      <c r="F9058" s="1" t="s">
        <v>39</v>
      </c>
      <c r="G9058" s="1" t="s">
        <v>321</v>
      </c>
    </row>
    <row r="9059" spans="1:7" x14ac:dyDescent="0.25">
      <c r="A9059" s="1">
        <v>33001586</v>
      </c>
      <c r="B9059" s="1" t="s">
        <v>23114</v>
      </c>
      <c r="C9059" s="1" t="s">
        <v>23115</v>
      </c>
      <c r="D9059" s="1" t="s">
        <v>23116</v>
      </c>
      <c r="E9059" s="1" t="s">
        <v>65</v>
      </c>
      <c r="F9059" s="1" t="s">
        <v>39</v>
      </c>
      <c r="G9059" s="1" t="s">
        <v>321</v>
      </c>
    </row>
    <row r="9060" spans="1:7" x14ac:dyDescent="0.25">
      <c r="A9060" s="1">
        <v>33001587</v>
      </c>
      <c r="B9060" s="1" t="s">
        <v>23117</v>
      </c>
      <c r="C9060" s="1" t="s">
        <v>23118</v>
      </c>
      <c r="D9060" s="1" t="s">
        <v>23119</v>
      </c>
      <c r="E9060" s="1" t="s">
        <v>65</v>
      </c>
      <c r="F9060" s="1" t="s">
        <v>39</v>
      </c>
      <c r="G9060" s="1" t="s">
        <v>321</v>
      </c>
    </row>
    <row r="9061" spans="1:7" x14ac:dyDescent="0.25">
      <c r="A9061" s="1">
        <v>33001588</v>
      </c>
      <c r="B9061" s="1" t="s">
        <v>23120</v>
      </c>
      <c r="C9061" s="1" t="s">
        <v>23121</v>
      </c>
      <c r="D9061" s="1" t="s">
        <v>23122</v>
      </c>
      <c r="E9061" s="1" t="s">
        <v>66</v>
      </c>
      <c r="F9061" s="1" t="s">
        <v>39</v>
      </c>
      <c r="G9061" s="1" t="s">
        <v>321</v>
      </c>
    </row>
    <row r="9062" spans="1:7" x14ac:dyDescent="0.25">
      <c r="A9062" s="1">
        <v>33001589</v>
      </c>
      <c r="B9062" s="1" t="s">
        <v>23123</v>
      </c>
      <c r="C9062" s="1" t="s">
        <v>23124</v>
      </c>
      <c r="D9062" s="1" t="s">
        <v>23125</v>
      </c>
      <c r="E9062" s="1" t="s">
        <v>65</v>
      </c>
      <c r="F9062" s="1" t="s">
        <v>39</v>
      </c>
      <c r="G9062" s="1" t="s">
        <v>321</v>
      </c>
    </row>
    <row r="9063" spans="1:7" x14ac:dyDescent="0.25">
      <c r="A9063" s="1">
        <v>33001591</v>
      </c>
      <c r="B9063" s="1" t="s">
        <v>23126</v>
      </c>
      <c r="C9063" s="1" t="s">
        <v>23127</v>
      </c>
      <c r="D9063" s="1" t="s">
        <v>23128</v>
      </c>
      <c r="E9063" s="1" t="s">
        <v>65</v>
      </c>
      <c r="F9063" s="1" t="s">
        <v>39</v>
      </c>
      <c r="G9063" s="1" t="s">
        <v>321</v>
      </c>
    </row>
    <row r="9064" spans="1:7" x14ac:dyDescent="0.25">
      <c r="A9064" s="1">
        <v>33001593</v>
      </c>
      <c r="B9064" s="1" t="s">
        <v>23129</v>
      </c>
      <c r="C9064" s="1" t="s">
        <v>23130</v>
      </c>
      <c r="D9064" s="1" t="s">
        <v>23131</v>
      </c>
      <c r="E9064" s="1" t="s">
        <v>66</v>
      </c>
      <c r="F9064" s="1" t="s">
        <v>39</v>
      </c>
      <c r="G9064" s="1" t="s">
        <v>321</v>
      </c>
    </row>
    <row r="9065" spans="1:7" x14ac:dyDescent="0.25">
      <c r="A9065" s="1">
        <v>33001594</v>
      </c>
      <c r="B9065" s="1" t="s">
        <v>23132</v>
      </c>
      <c r="C9065" s="1" t="s">
        <v>23133</v>
      </c>
      <c r="D9065" s="1" t="s">
        <v>23134</v>
      </c>
      <c r="E9065" s="1" t="s">
        <v>65</v>
      </c>
      <c r="F9065" s="1" t="s">
        <v>39</v>
      </c>
      <c r="G9065" s="1" t="s">
        <v>321</v>
      </c>
    </row>
    <row r="9066" spans="1:7" x14ac:dyDescent="0.25">
      <c r="A9066" s="1">
        <v>33001595</v>
      </c>
      <c r="B9066" s="1" t="s">
        <v>23135</v>
      </c>
      <c r="C9066" s="1" t="s">
        <v>23136</v>
      </c>
      <c r="D9066" s="1" t="s">
        <v>23137</v>
      </c>
      <c r="E9066" s="1" t="s">
        <v>65</v>
      </c>
      <c r="F9066" s="1" t="s">
        <v>39</v>
      </c>
      <c r="G9066" s="1" t="s">
        <v>321</v>
      </c>
    </row>
    <row r="9067" spans="1:7" x14ac:dyDescent="0.25">
      <c r="A9067" s="1">
        <v>33001596</v>
      </c>
      <c r="B9067" s="1" t="s">
        <v>23138</v>
      </c>
      <c r="C9067" s="1" t="s">
        <v>23139</v>
      </c>
      <c r="D9067" s="1" t="s">
        <v>23140</v>
      </c>
      <c r="E9067" s="1" t="s">
        <v>65</v>
      </c>
      <c r="F9067" s="1" t="s">
        <v>480</v>
      </c>
      <c r="G9067" s="1" t="s">
        <v>481</v>
      </c>
    </row>
    <row r="9068" spans="1:7" x14ac:dyDescent="0.25">
      <c r="A9068" s="1">
        <v>33001598</v>
      </c>
      <c r="B9068" s="1" t="s">
        <v>23141</v>
      </c>
      <c r="C9068" s="1" t="s">
        <v>23142</v>
      </c>
      <c r="D9068" s="1" t="s">
        <v>23143</v>
      </c>
      <c r="E9068" s="1" t="s">
        <v>65</v>
      </c>
      <c r="F9068" s="1" t="s">
        <v>39</v>
      </c>
      <c r="G9068" s="1" t="s">
        <v>321</v>
      </c>
    </row>
    <row r="9069" spans="1:7" x14ac:dyDescent="0.25">
      <c r="A9069" s="1">
        <v>33001600</v>
      </c>
      <c r="B9069" s="1" t="s">
        <v>23144</v>
      </c>
      <c r="C9069" s="1" t="s">
        <v>23145</v>
      </c>
      <c r="D9069" s="1" t="s">
        <v>23146</v>
      </c>
      <c r="E9069" s="1" t="s">
        <v>65</v>
      </c>
      <c r="F9069" s="1" t="s">
        <v>39</v>
      </c>
      <c r="G9069" s="1" t="s">
        <v>321</v>
      </c>
    </row>
    <row r="9070" spans="1:7" x14ac:dyDescent="0.25">
      <c r="A9070" s="1">
        <v>33001601</v>
      </c>
      <c r="B9070" s="1" t="s">
        <v>23147</v>
      </c>
      <c r="C9070" s="1" t="s">
        <v>23148</v>
      </c>
      <c r="D9070" s="1" t="s">
        <v>23149</v>
      </c>
      <c r="E9070" s="1" t="s">
        <v>65</v>
      </c>
      <c r="F9070" s="1" t="s">
        <v>39</v>
      </c>
      <c r="G9070" s="1" t="s">
        <v>321</v>
      </c>
    </row>
    <row r="9071" spans="1:7" x14ac:dyDescent="0.25">
      <c r="A9071" s="1">
        <v>33001602</v>
      </c>
      <c r="B9071" s="1" t="s">
        <v>23150</v>
      </c>
      <c r="C9071" s="1" t="s">
        <v>23151</v>
      </c>
      <c r="D9071" s="1" t="s">
        <v>23152</v>
      </c>
      <c r="E9071" s="1" t="s">
        <v>65</v>
      </c>
      <c r="F9071" s="1" t="s">
        <v>480</v>
      </c>
      <c r="G9071" s="1" t="s">
        <v>481</v>
      </c>
    </row>
    <row r="9072" spans="1:7" x14ac:dyDescent="0.25">
      <c r="A9072" s="1">
        <v>33001603</v>
      </c>
      <c r="B9072" s="1" t="s">
        <v>23153</v>
      </c>
      <c r="C9072" s="1" t="s">
        <v>23154</v>
      </c>
      <c r="D9072" s="1" t="s">
        <v>23155</v>
      </c>
      <c r="E9072" s="1" t="s">
        <v>65</v>
      </c>
      <c r="F9072" s="1" t="s">
        <v>480</v>
      </c>
      <c r="G9072" s="1" t="s">
        <v>481</v>
      </c>
    </row>
    <row r="9073" spans="1:7" x14ac:dyDescent="0.25">
      <c r="A9073" s="1">
        <v>33001604</v>
      </c>
      <c r="B9073" s="1" t="s">
        <v>23156</v>
      </c>
      <c r="C9073" s="1" t="s">
        <v>23157</v>
      </c>
      <c r="D9073" s="1" t="s">
        <v>23158</v>
      </c>
      <c r="E9073" s="1" t="s">
        <v>65</v>
      </c>
      <c r="F9073" s="1" t="s">
        <v>39</v>
      </c>
      <c r="G9073" s="1" t="s">
        <v>321</v>
      </c>
    </row>
    <row r="9074" spans="1:7" x14ac:dyDescent="0.25">
      <c r="A9074" s="1">
        <v>33001605</v>
      </c>
      <c r="B9074" s="1" t="s">
        <v>23159</v>
      </c>
      <c r="C9074" s="1" t="s">
        <v>23160</v>
      </c>
      <c r="D9074" s="1" t="s">
        <v>23161</v>
      </c>
      <c r="E9074" s="1" t="s">
        <v>65</v>
      </c>
      <c r="F9074" s="1" t="s">
        <v>39</v>
      </c>
      <c r="G9074" s="1" t="s">
        <v>321</v>
      </c>
    </row>
    <row r="9075" spans="1:7" x14ac:dyDescent="0.25">
      <c r="A9075" s="1">
        <v>33001606</v>
      </c>
      <c r="B9075" s="1" t="s">
        <v>23162</v>
      </c>
      <c r="C9075" s="1" t="s">
        <v>23163</v>
      </c>
      <c r="D9075" s="1" t="s">
        <v>23164</v>
      </c>
      <c r="E9075" s="1" t="s">
        <v>65</v>
      </c>
      <c r="F9075" s="1" t="s">
        <v>39</v>
      </c>
      <c r="G9075" s="1" t="s">
        <v>321</v>
      </c>
    </row>
    <row r="9076" spans="1:7" x14ac:dyDescent="0.25">
      <c r="A9076" s="1">
        <v>33001607</v>
      </c>
      <c r="B9076" s="1" t="s">
        <v>23165</v>
      </c>
      <c r="C9076" s="1" t="s">
        <v>23166</v>
      </c>
      <c r="D9076" s="1" t="s">
        <v>23167</v>
      </c>
      <c r="E9076" s="1" t="s">
        <v>65</v>
      </c>
      <c r="F9076" s="1" t="s">
        <v>39</v>
      </c>
      <c r="G9076" s="1" t="s">
        <v>321</v>
      </c>
    </row>
    <row r="9077" spans="1:7" x14ac:dyDescent="0.25">
      <c r="A9077" s="1">
        <v>33001608</v>
      </c>
      <c r="B9077" s="1" t="s">
        <v>23168</v>
      </c>
      <c r="C9077" s="1" t="s">
        <v>23169</v>
      </c>
      <c r="D9077" s="1" t="s">
        <v>23170</v>
      </c>
      <c r="E9077" s="1" t="s">
        <v>65</v>
      </c>
      <c r="F9077" s="1" t="s">
        <v>480</v>
      </c>
      <c r="G9077" s="1" t="s">
        <v>481</v>
      </c>
    </row>
    <row r="9078" spans="1:7" x14ac:dyDescent="0.25">
      <c r="A9078" s="1">
        <v>33001609</v>
      </c>
      <c r="B9078" s="1" t="s">
        <v>23171</v>
      </c>
      <c r="C9078" s="1" t="s">
        <v>23172</v>
      </c>
      <c r="D9078" s="1" t="s">
        <v>23173</v>
      </c>
      <c r="E9078" s="1" t="s">
        <v>65</v>
      </c>
      <c r="F9078" s="1" t="s">
        <v>480</v>
      </c>
      <c r="G9078" s="1" t="s">
        <v>481</v>
      </c>
    </row>
    <row r="9079" spans="1:7" x14ac:dyDescent="0.25">
      <c r="A9079" s="1">
        <v>33001610</v>
      </c>
      <c r="B9079" s="1" t="s">
        <v>23174</v>
      </c>
      <c r="C9079" s="1" t="s">
        <v>23175</v>
      </c>
      <c r="D9079" s="1" t="s">
        <v>23176</v>
      </c>
      <c r="E9079" s="1" t="s">
        <v>65</v>
      </c>
      <c r="F9079" s="1" t="s">
        <v>480</v>
      </c>
      <c r="G9079" s="1" t="s">
        <v>481</v>
      </c>
    </row>
    <row r="9080" spans="1:7" x14ac:dyDescent="0.25">
      <c r="A9080" s="1">
        <v>33001613</v>
      </c>
      <c r="B9080" s="1" t="s">
        <v>23177</v>
      </c>
      <c r="C9080" s="1" t="s">
        <v>23178</v>
      </c>
      <c r="D9080" s="1" t="s">
        <v>23179</v>
      </c>
      <c r="E9080" s="1" t="s">
        <v>66</v>
      </c>
      <c r="F9080" s="1" t="s">
        <v>1984</v>
      </c>
      <c r="G9080" s="1" t="s">
        <v>1985</v>
      </c>
    </row>
    <row r="9081" spans="1:7" x14ac:dyDescent="0.25">
      <c r="A9081" s="1">
        <v>33001614</v>
      </c>
      <c r="B9081" s="1" t="s">
        <v>23180</v>
      </c>
      <c r="C9081" s="1" t="s">
        <v>23181</v>
      </c>
      <c r="D9081" s="1" t="s">
        <v>23182</v>
      </c>
      <c r="E9081" s="1" t="s">
        <v>65</v>
      </c>
      <c r="F9081" s="1" t="s">
        <v>39</v>
      </c>
      <c r="G9081" s="1" t="s">
        <v>321</v>
      </c>
    </row>
    <row r="9082" spans="1:7" x14ac:dyDescent="0.25">
      <c r="A9082" s="1">
        <v>33001615</v>
      </c>
      <c r="B9082" s="1" t="s">
        <v>23183</v>
      </c>
      <c r="C9082" s="1" t="s">
        <v>23184</v>
      </c>
      <c r="D9082" s="1" t="s">
        <v>23185</v>
      </c>
      <c r="E9082" s="1" t="s">
        <v>65</v>
      </c>
      <c r="F9082" s="1" t="s">
        <v>39</v>
      </c>
      <c r="G9082" s="1" t="s">
        <v>321</v>
      </c>
    </row>
    <row r="9083" spans="1:7" x14ac:dyDescent="0.25">
      <c r="A9083" s="1">
        <v>33001617</v>
      </c>
      <c r="B9083" s="1" t="s">
        <v>23186</v>
      </c>
      <c r="C9083" s="1" t="s">
        <v>23187</v>
      </c>
      <c r="D9083" s="1" t="s">
        <v>23188</v>
      </c>
      <c r="E9083" s="1" t="s">
        <v>66</v>
      </c>
      <c r="F9083" s="1" t="s">
        <v>480</v>
      </c>
      <c r="G9083" s="1" t="s">
        <v>481</v>
      </c>
    </row>
    <row r="9084" spans="1:7" x14ac:dyDescent="0.25">
      <c r="A9084" s="1">
        <v>33001618</v>
      </c>
      <c r="B9084" s="1" t="s">
        <v>23189</v>
      </c>
      <c r="C9084" s="1" t="s">
        <v>23190</v>
      </c>
      <c r="D9084" s="1" t="s">
        <v>23191</v>
      </c>
      <c r="E9084" s="1" t="s">
        <v>66</v>
      </c>
      <c r="F9084" s="1" t="s">
        <v>480</v>
      </c>
      <c r="G9084" s="1" t="s">
        <v>481</v>
      </c>
    </row>
    <row r="9085" spans="1:7" x14ac:dyDescent="0.25">
      <c r="A9085" s="1">
        <v>33001619</v>
      </c>
      <c r="B9085" s="1" t="s">
        <v>23192</v>
      </c>
      <c r="C9085" s="1" t="s">
        <v>23193</v>
      </c>
      <c r="D9085" s="1" t="s">
        <v>23194</v>
      </c>
      <c r="E9085" s="1" t="s">
        <v>66</v>
      </c>
      <c r="F9085" s="1" t="s">
        <v>480</v>
      </c>
      <c r="G9085" s="1" t="s">
        <v>481</v>
      </c>
    </row>
    <row r="9086" spans="1:7" x14ac:dyDescent="0.25">
      <c r="A9086" s="1">
        <v>33001620</v>
      </c>
      <c r="B9086" s="1" t="s">
        <v>23195</v>
      </c>
      <c r="C9086" s="1" t="s">
        <v>23196</v>
      </c>
      <c r="D9086" s="1" t="s">
        <v>23197</v>
      </c>
      <c r="E9086" s="1" t="s">
        <v>65</v>
      </c>
      <c r="F9086" s="1" t="s">
        <v>39</v>
      </c>
      <c r="G9086" s="1" t="s">
        <v>321</v>
      </c>
    </row>
    <row r="9087" spans="1:7" x14ac:dyDescent="0.25">
      <c r="A9087" s="1">
        <v>33001622</v>
      </c>
      <c r="B9087" s="1" t="s">
        <v>23198</v>
      </c>
      <c r="C9087" s="1" t="s">
        <v>23199</v>
      </c>
      <c r="D9087" s="1" t="s">
        <v>23200</v>
      </c>
      <c r="E9087" s="1" t="s">
        <v>65</v>
      </c>
      <c r="F9087" s="1" t="s">
        <v>480</v>
      </c>
      <c r="G9087" s="1" t="s">
        <v>481</v>
      </c>
    </row>
    <row r="9088" spans="1:7" x14ac:dyDescent="0.25">
      <c r="A9088" s="1">
        <v>33001623</v>
      </c>
      <c r="B9088" s="1" t="s">
        <v>22389</v>
      </c>
      <c r="C9088" s="1" t="s">
        <v>22390</v>
      </c>
      <c r="D9088" s="1" t="s">
        <v>22391</v>
      </c>
      <c r="E9088" s="1" t="s">
        <v>65</v>
      </c>
      <c r="F9088" s="1" t="s">
        <v>480</v>
      </c>
      <c r="G9088" s="1" t="s">
        <v>481</v>
      </c>
    </row>
    <row r="9089" spans="1:7" x14ac:dyDescent="0.25">
      <c r="A9089" s="1">
        <v>33001624</v>
      </c>
      <c r="B9089" s="1" t="s">
        <v>23201</v>
      </c>
      <c r="C9089" s="1" t="s">
        <v>23202</v>
      </c>
      <c r="D9089" s="1" t="s">
        <v>23203</v>
      </c>
      <c r="E9089" s="1" t="s">
        <v>65</v>
      </c>
      <c r="F9089" s="1" t="s">
        <v>39</v>
      </c>
      <c r="G9089" s="1" t="s">
        <v>321</v>
      </c>
    </row>
    <row r="9090" spans="1:7" x14ac:dyDescent="0.25">
      <c r="A9090" s="1">
        <v>33001625</v>
      </c>
      <c r="B9090" s="1" t="s">
        <v>23204</v>
      </c>
      <c r="C9090" s="1" t="s">
        <v>23205</v>
      </c>
      <c r="D9090" s="1" t="s">
        <v>23206</v>
      </c>
      <c r="E9090" s="1" t="s">
        <v>65</v>
      </c>
      <c r="F9090" s="1" t="s">
        <v>39</v>
      </c>
      <c r="G9090" s="1" t="s">
        <v>321</v>
      </c>
    </row>
    <row r="9091" spans="1:7" x14ac:dyDescent="0.25">
      <c r="A9091" s="1">
        <v>33001626</v>
      </c>
      <c r="B9091" s="1" t="s">
        <v>23207</v>
      </c>
      <c r="C9091" s="1" t="s">
        <v>23208</v>
      </c>
      <c r="D9091" s="1" t="s">
        <v>23209</v>
      </c>
      <c r="E9091" s="1" t="s">
        <v>65</v>
      </c>
      <c r="F9091" s="1" t="s">
        <v>39</v>
      </c>
      <c r="G9091" s="1" t="s">
        <v>321</v>
      </c>
    </row>
    <row r="9092" spans="1:7" x14ac:dyDescent="0.25">
      <c r="A9092" s="1">
        <v>33001627</v>
      </c>
      <c r="B9092" s="1" t="s">
        <v>23210</v>
      </c>
      <c r="C9092" s="1" t="s">
        <v>23211</v>
      </c>
      <c r="D9092" s="1" t="s">
        <v>23212</v>
      </c>
      <c r="E9092" s="1" t="s">
        <v>65</v>
      </c>
      <c r="F9092" s="1" t="s">
        <v>480</v>
      </c>
      <c r="G9092" s="1" t="s">
        <v>481</v>
      </c>
    </row>
    <row r="9093" spans="1:7" x14ac:dyDescent="0.25">
      <c r="A9093" s="1">
        <v>33001628</v>
      </c>
      <c r="B9093" s="1" t="s">
        <v>23213</v>
      </c>
      <c r="C9093" s="1" t="s">
        <v>23214</v>
      </c>
      <c r="D9093" s="1" t="s">
        <v>23215</v>
      </c>
      <c r="E9093" s="1" t="s">
        <v>65</v>
      </c>
      <c r="F9093" s="1" t="s">
        <v>39</v>
      </c>
      <c r="G9093" s="1" t="s">
        <v>321</v>
      </c>
    </row>
    <row r="9094" spans="1:7" x14ac:dyDescent="0.25">
      <c r="A9094" s="1">
        <v>33001629</v>
      </c>
      <c r="B9094" s="1" t="s">
        <v>23216</v>
      </c>
      <c r="C9094" s="1" t="s">
        <v>23217</v>
      </c>
      <c r="D9094" s="1" t="s">
        <v>23218</v>
      </c>
      <c r="E9094" s="1" t="s">
        <v>65</v>
      </c>
      <c r="F9094" s="1" t="s">
        <v>39</v>
      </c>
      <c r="G9094" s="1" t="s">
        <v>321</v>
      </c>
    </row>
    <row r="9095" spans="1:7" x14ac:dyDescent="0.25">
      <c r="A9095" s="1">
        <v>33001633</v>
      </c>
      <c r="B9095" s="1" t="s">
        <v>23219</v>
      </c>
      <c r="C9095" s="1" t="s">
        <v>23220</v>
      </c>
      <c r="D9095" s="1" t="s">
        <v>23221</v>
      </c>
      <c r="E9095" s="1" t="s">
        <v>65</v>
      </c>
      <c r="F9095" s="1" t="s">
        <v>480</v>
      </c>
      <c r="G9095" s="1" t="s">
        <v>481</v>
      </c>
    </row>
    <row r="9096" spans="1:7" x14ac:dyDescent="0.25">
      <c r="A9096" s="1">
        <v>33001635</v>
      </c>
      <c r="B9096" s="1" t="s">
        <v>23222</v>
      </c>
      <c r="C9096" s="1" t="s">
        <v>23223</v>
      </c>
      <c r="D9096" s="1" t="s">
        <v>23224</v>
      </c>
      <c r="E9096" s="1" t="s">
        <v>65</v>
      </c>
      <c r="F9096" s="1" t="s">
        <v>480</v>
      </c>
      <c r="G9096" s="1" t="s">
        <v>481</v>
      </c>
    </row>
    <row r="9097" spans="1:7" x14ac:dyDescent="0.25">
      <c r="A9097" s="1">
        <v>33001636</v>
      </c>
      <c r="B9097" s="1" t="s">
        <v>23225</v>
      </c>
      <c r="C9097" s="1" t="s">
        <v>23226</v>
      </c>
      <c r="D9097" s="1" t="s">
        <v>23227</v>
      </c>
      <c r="E9097" s="1" t="s">
        <v>65</v>
      </c>
      <c r="F9097" s="1" t="s">
        <v>6188</v>
      </c>
      <c r="G9097" s="1" t="s">
        <v>6189</v>
      </c>
    </row>
    <row r="9098" spans="1:7" x14ac:dyDescent="0.25">
      <c r="A9098" s="1">
        <v>33001640</v>
      </c>
      <c r="B9098" s="1" t="s">
        <v>23228</v>
      </c>
      <c r="C9098" s="1" t="s">
        <v>23229</v>
      </c>
      <c r="D9098" s="1" t="s">
        <v>23230</v>
      </c>
      <c r="E9098" s="1" t="s">
        <v>65</v>
      </c>
      <c r="F9098" s="1" t="s">
        <v>480</v>
      </c>
      <c r="G9098" s="1" t="s">
        <v>481</v>
      </c>
    </row>
    <row r="9099" spans="1:7" x14ac:dyDescent="0.25">
      <c r="A9099" s="1">
        <v>33001643</v>
      </c>
      <c r="B9099" s="1" t="s">
        <v>23231</v>
      </c>
      <c r="C9099" s="1" t="s">
        <v>23232</v>
      </c>
      <c r="D9099" s="1" t="s">
        <v>23233</v>
      </c>
      <c r="E9099" s="1" t="s">
        <v>65</v>
      </c>
      <c r="F9099" s="1" t="s">
        <v>480</v>
      </c>
      <c r="G9099" s="1" t="s">
        <v>481</v>
      </c>
    </row>
    <row r="9100" spans="1:7" x14ac:dyDescent="0.25">
      <c r="A9100" s="1">
        <v>33001646</v>
      </c>
      <c r="B9100" s="1" t="s">
        <v>23234</v>
      </c>
      <c r="C9100" s="1" t="s">
        <v>23235</v>
      </c>
      <c r="D9100" s="1" t="s">
        <v>23236</v>
      </c>
      <c r="E9100" s="1" t="s">
        <v>66</v>
      </c>
      <c r="F9100" s="1" t="s">
        <v>1984</v>
      </c>
      <c r="G9100" s="1" t="s">
        <v>1985</v>
      </c>
    </row>
    <row r="9101" spans="1:7" x14ac:dyDescent="0.25">
      <c r="A9101" s="1">
        <v>33001648</v>
      </c>
      <c r="B9101" s="1" t="s">
        <v>23237</v>
      </c>
      <c r="C9101" s="1" t="s">
        <v>23238</v>
      </c>
      <c r="D9101" s="1" t="s">
        <v>23239</v>
      </c>
      <c r="E9101" s="1" t="s">
        <v>65</v>
      </c>
      <c r="F9101" s="1" t="s">
        <v>39</v>
      </c>
      <c r="G9101" s="1" t="s">
        <v>321</v>
      </c>
    </row>
    <row r="9102" spans="1:7" x14ac:dyDescent="0.25">
      <c r="A9102" s="1">
        <v>33001649</v>
      </c>
      <c r="B9102" s="1" t="s">
        <v>23240</v>
      </c>
      <c r="C9102" s="1" t="s">
        <v>23241</v>
      </c>
      <c r="D9102" s="1" t="s">
        <v>23242</v>
      </c>
      <c r="E9102" s="1" t="s">
        <v>65</v>
      </c>
      <c r="F9102" s="1" t="s">
        <v>39</v>
      </c>
      <c r="G9102" s="1" t="s">
        <v>321</v>
      </c>
    </row>
    <row r="9103" spans="1:7" x14ac:dyDescent="0.25">
      <c r="A9103" s="1">
        <v>33001651</v>
      </c>
      <c r="B9103" s="1" t="s">
        <v>23243</v>
      </c>
      <c r="C9103" s="1" t="s">
        <v>23244</v>
      </c>
      <c r="D9103" s="1" t="s">
        <v>23245</v>
      </c>
      <c r="E9103" s="1" t="s">
        <v>65</v>
      </c>
      <c r="F9103" s="1" t="s">
        <v>39</v>
      </c>
      <c r="G9103" s="1" t="s">
        <v>321</v>
      </c>
    </row>
    <row r="9104" spans="1:7" x14ac:dyDescent="0.25">
      <c r="A9104" s="1">
        <v>33001653</v>
      </c>
      <c r="B9104" s="1" t="s">
        <v>23246</v>
      </c>
      <c r="C9104" s="1" t="s">
        <v>23247</v>
      </c>
      <c r="D9104" s="1" t="s">
        <v>23248</v>
      </c>
      <c r="E9104" s="1" t="s">
        <v>66</v>
      </c>
      <c r="F9104" s="1" t="s">
        <v>480</v>
      </c>
      <c r="G9104" s="1" t="s">
        <v>481</v>
      </c>
    </row>
    <row r="9105" spans="1:7" x14ac:dyDescent="0.25">
      <c r="A9105" s="1">
        <v>33001654</v>
      </c>
      <c r="B9105" s="1" t="s">
        <v>23249</v>
      </c>
      <c r="C9105" s="1" t="s">
        <v>23250</v>
      </c>
      <c r="D9105" s="1" t="s">
        <v>23251</v>
      </c>
      <c r="E9105" s="1" t="s">
        <v>65</v>
      </c>
      <c r="F9105" s="1" t="s">
        <v>480</v>
      </c>
      <c r="G9105" s="1" t="s">
        <v>481</v>
      </c>
    </row>
    <row r="9106" spans="1:7" x14ac:dyDescent="0.25">
      <c r="A9106" s="1">
        <v>33001655</v>
      </c>
      <c r="B9106" s="1" t="s">
        <v>23252</v>
      </c>
      <c r="C9106" s="1" t="s">
        <v>23253</v>
      </c>
      <c r="D9106" s="1" t="s">
        <v>23254</v>
      </c>
      <c r="E9106" s="1" t="s">
        <v>65</v>
      </c>
      <c r="F9106" s="1" t="s">
        <v>39</v>
      </c>
      <c r="G9106" s="1" t="s">
        <v>321</v>
      </c>
    </row>
    <row r="9107" spans="1:7" x14ac:dyDescent="0.25">
      <c r="A9107" s="1">
        <v>33001657</v>
      </c>
      <c r="B9107" s="1" t="s">
        <v>23255</v>
      </c>
      <c r="C9107" s="1" t="s">
        <v>23256</v>
      </c>
      <c r="D9107" s="1" t="s">
        <v>23257</v>
      </c>
      <c r="E9107" s="1" t="s">
        <v>66</v>
      </c>
      <c r="F9107" s="1" t="s">
        <v>39</v>
      </c>
      <c r="G9107" s="1" t="s">
        <v>321</v>
      </c>
    </row>
    <row r="9108" spans="1:7" x14ac:dyDescent="0.25">
      <c r="A9108" s="1">
        <v>33001658</v>
      </c>
      <c r="B9108" s="1" t="s">
        <v>23258</v>
      </c>
      <c r="C9108" s="1" t="s">
        <v>23259</v>
      </c>
      <c r="D9108" s="1" t="s">
        <v>23260</v>
      </c>
      <c r="E9108" s="1" t="s">
        <v>65</v>
      </c>
      <c r="F9108" s="1" t="s">
        <v>39</v>
      </c>
      <c r="G9108" s="1" t="s">
        <v>321</v>
      </c>
    </row>
    <row r="9109" spans="1:7" x14ac:dyDescent="0.25">
      <c r="A9109" s="1">
        <v>33001659</v>
      </c>
      <c r="B9109" s="1" t="s">
        <v>23261</v>
      </c>
      <c r="C9109" s="1" t="s">
        <v>23262</v>
      </c>
      <c r="D9109" s="1" t="s">
        <v>23263</v>
      </c>
      <c r="E9109" s="1" t="s">
        <v>65</v>
      </c>
      <c r="F9109" s="1" t="s">
        <v>480</v>
      </c>
      <c r="G9109" s="1" t="s">
        <v>481</v>
      </c>
    </row>
    <row r="9110" spans="1:7" x14ac:dyDescent="0.25">
      <c r="A9110" s="1">
        <v>33001661</v>
      </c>
      <c r="B9110" s="1" t="s">
        <v>23264</v>
      </c>
      <c r="C9110" s="1" t="s">
        <v>23265</v>
      </c>
      <c r="D9110" s="1" t="s">
        <v>23266</v>
      </c>
      <c r="E9110" s="1" t="s">
        <v>65</v>
      </c>
      <c r="F9110" s="1" t="s">
        <v>480</v>
      </c>
      <c r="G9110" s="1" t="s">
        <v>481</v>
      </c>
    </row>
    <row r="9111" spans="1:7" x14ac:dyDescent="0.25">
      <c r="A9111" s="1">
        <v>33001662</v>
      </c>
      <c r="B9111" s="1" t="s">
        <v>23267</v>
      </c>
      <c r="C9111" s="1" t="s">
        <v>23268</v>
      </c>
      <c r="D9111" s="1" t="s">
        <v>23269</v>
      </c>
      <c r="E9111" s="1" t="s">
        <v>65</v>
      </c>
      <c r="F9111" s="1" t="s">
        <v>480</v>
      </c>
      <c r="G9111" s="1" t="s">
        <v>481</v>
      </c>
    </row>
    <row r="9112" spans="1:7" x14ac:dyDescent="0.25">
      <c r="A9112" s="1">
        <v>33001663</v>
      </c>
      <c r="B9112" s="1" t="s">
        <v>23270</v>
      </c>
      <c r="C9112" s="1" t="s">
        <v>23271</v>
      </c>
      <c r="D9112" s="1" t="s">
        <v>23272</v>
      </c>
      <c r="E9112" s="1" t="s">
        <v>65</v>
      </c>
      <c r="F9112" s="1" t="s">
        <v>480</v>
      </c>
      <c r="G9112" s="1" t="s">
        <v>481</v>
      </c>
    </row>
    <row r="9113" spans="1:7" x14ac:dyDescent="0.25">
      <c r="A9113" s="1">
        <v>33001664</v>
      </c>
      <c r="B9113" s="1" t="s">
        <v>23273</v>
      </c>
      <c r="C9113" s="1" t="s">
        <v>23274</v>
      </c>
      <c r="D9113" s="1" t="s">
        <v>23275</v>
      </c>
      <c r="E9113" s="1" t="s">
        <v>66</v>
      </c>
      <c r="F9113" s="1" t="s">
        <v>39</v>
      </c>
      <c r="G9113" s="1" t="s">
        <v>321</v>
      </c>
    </row>
    <row r="9114" spans="1:7" x14ac:dyDescent="0.25">
      <c r="A9114" s="1">
        <v>33001665</v>
      </c>
      <c r="B9114" s="1" t="s">
        <v>23276</v>
      </c>
      <c r="C9114" s="1" t="s">
        <v>23277</v>
      </c>
      <c r="D9114" s="1" t="s">
        <v>23278</v>
      </c>
      <c r="E9114" s="1" t="s">
        <v>65</v>
      </c>
      <c r="F9114" s="1" t="s">
        <v>39</v>
      </c>
      <c r="G9114" s="1" t="s">
        <v>321</v>
      </c>
    </row>
    <row r="9115" spans="1:7" x14ac:dyDescent="0.25">
      <c r="A9115" s="1">
        <v>33001666</v>
      </c>
      <c r="B9115" s="1" t="s">
        <v>23279</v>
      </c>
      <c r="C9115" s="1" t="s">
        <v>23280</v>
      </c>
      <c r="D9115" s="1" t="s">
        <v>23281</v>
      </c>
      <c r="E9115" s="1" t="s">
        <v>66</v>
      </c>
      <c r="F9115" s="1" t="s">
        <v>39</v>
      </c>
      <c r="G9115" s="1" t="s">
        <v>321</v>
      </c>
    </row>
    <row r="9116" spans="1:7" x14ac:dyDescent="0.25">
      <c r="A9116" s="1">
        <v>33001667</v>
      </c>
      <c r="B9116" s="1" t="s">
        <v>23282</v>
      </c>
      <c r="C9116" s="1" t="s">
        <v>23283</v>
      </c>
      <c r="D9116" s="1" t="s">
        <v>23284</v>
      </c>
      <c r="E9116" s="1" t="s">
        <v>65</v>
      </c>
      <c r="F9116" s="1" t="s">
        <v>39</v>
      </c>
      <c r="G9116" s="1" t="s">
        <v>321</v>
      </c>
    </row>
    <row r="9117" spans="1:7" x14ac:dyDescent="0.25">
      <c r="A9117" s="1">
        <v>33001668</v>
      </c>
      <c r="B9117" s="1" t="s">
        <v>23285</v>
      </c>
      <c r="C9117" s="1" t="s">
        <v>23286</v>
      </c>
      <c r="D9117" s="1" t="s">
        <v>23287</v>
      </c>
      <c r="E9117" s="1" t="s">
        <v>65</v>
      </c>
      <c r="F9117" s="1" t="s">
        <v>39</v>
      </c>
      <c r="G9117" s="1" t="s">
        <v>321</v>
      </c>
    </row>
    <row r="9118" spans="1:7" x14ac:dyDescent="0.25">
      <c r="A9118" s="1">
        <v>33001669</v>
      </c>
      <c r="B9118" s="1" t="s">
        <v>23288</v>
      </c>
      <c r="C9118" s="1" t="s">
        <v>23289</v>
      </c>
      <c r="D9118" s="1" t="s">
        <v>23290</v>
      </c>
      <c r="E9118" s="1" t="s">
        <v>65</v>
      </c>
      <c r="F9118" s="1" t="s">
        <v>39</v>
      </c>
      <c r="G9118" s="1" t="s">
        <v>321</v>
      </c>
    </row>
    <row r="9119" spans="1:7" x14ac:dyDescent="0.25">
      <c r="A9119" s="1">
        <v>33001671</v>
      </c>
      <c r="B9119" s="1" t="s">
        <v>23291</v>
      </c>
      <c r="C9119" s="1" t="s">
        <v>23292</v>
      </c>
      <c r="D9119" s="1" t="s">
        <v>23293</v>
      </c>
      <c r="E9119" s="1" t="s">
        <v>65</v>
      </c>
      <c r="F9119" s="1" t="s">
        <v>39</v>
      </c>
      <c r="G9119" s="1" t="s">
        <v>321</v>
      </c>
    </row>
    <row r="9120" spans="1:7" x14ac:dyDescent="0.25">
      <c r="A9120" s="1">
        <v>33001672</v>
      </c>
      <c r="B9120" s="1" t="s">
        <v>23294</v>
      </c>
      <c r="C9120" s="1" t="s">
        <v>23295</v>
      </c>
      <c r="D9120" s="1" t="s">
        <v>23296</v>
      </c>
      <c r="E9120" s="1" t="s">
        <v>65</v>
      </c>
      <c r="F9120" s="1" t="s">
        <v>39</v>
      </c>
      <c r="G9120" s="1" t="s">
        <v>321</v>
      </c>
    </row>
    <row r="9121" spans="1:7" x14ac:dyDescent="0.25">
      <c r="A9121" s="1">
        <v>33001674</v>
      </c>
      <c r="B9121" s="1" t="s">
        <v>23297</v>
      </c>
      <c r="C9121" s="1" t="s">
        <v>23298</v>
      </c>
      <c r="D9121" s="1" t="s">
        <v>23299</v>
      </c>
      <c r="E9121" s="1" t="s">
        <v>65</v>
      </c>
      <c r="F9121" s="1" t="s">
        <v>39</v>
      </c>
      <c r="G9121" s="1" t="s">
        <v>321</v>
      </c>
    </row>
    <row r="9122" spans="1:7" x14ac:dyDescent="0.25">
      <c r="A9122" s="1">
        <v>33001677</v>
      </c>
      <c r="B9122" s="1" t="s">
        <v>23300</v>
      </c>
      <c r="C9122" s="1" t="s">
        <v>23301</v>
      </c>
      <c r="D9122" s="1" t="s">
        <v>23302</v>
      </c>
      <c r="E9122" s="1" t="s">
        <v>65</v>
      </c>
      <c r="F9122" s="1" t="s">
        <v>39</v>
      </c>
      <c r="G9122" s="1" t="s">
        <v>321</v>
      </c>
    </row>
    <row r="9123" spans="1:7" x14ac:dyDescent="0.25">
      <c r="A9123" s="1">
        <v>33001678</v>
      </c>
      <c r="B9123" s="1" t="s">
        <v>23303</v>
      </c>
      <c r="C9123" s="1" t="s">
        <v>23304</v>
      </c>
      <c r="D9123" s="1" t="s">
        <v>23305</v>
      </c>
      <c r="E9123" s="1" t="s">
        <v>65</v>
      </c>
      <c r="F9123" s="1" t="s">
        <v>39</v>
      </c>
      <c r="G9123" s="1" t="s">
        <v>321</v>
      </c>
    </row>
    <row r="9124" spans="1:7" x14ac:dyDescent="0.25">
      <c r="A9124" s="1">
        <v>33001681</v>
      </c>
      <c r="B9124" s="1" t="s">
        <v>23306</v>
      </c>
      <c r="C9124" s="1" t="s">
        <v>23306</v>
      </c>
      <c r="D9124" s="1" t="s">
        <v>23307</v>
      </c>
      <c r="E9124" s="1" t="s">
        <v>65</v>
      </c>
      <c r="F9124" s="1" t="s">
        <v>480</v>
      </c>
      <c r="G9124" s="1" t="s">
        <v>481</v>
      </c>
    </row>
    <row r="9125" spans="1:7" x14ac:dyDescent="0.25">
      <c r="A9125" s="1">
        <v>33001683</v>
      </c>
      <c r="B9125" s="1" t="s">
        <v>23308</v>
      </c>
      <c r="C9125" s="1" t="s">
        <v>23309</v>
      </c>
      <c r="D9125" s="1" t="s">
        <v>23310</v>
      </c>
      <c r="E9125" s="1" t="s">
        <v>65</v>
      </c>
      <c r="F9125" s="1" t="s">
        <v>39</v>
      </c>
      <c r="G9125" s="1" t="s">
        <v>321</v>
      </c>
    </row>
    <row r="9126" spans="1:7" x14ac:dyDescent="0.25">
      <c r="A9126" s="1">
        <v>33001685</v>
      </c>
      <c r="B9126" s="1" t="s">
        <v>23311</v>
      </c>
      <c r="C9126" s="1" t="s">
        <v>4110</v>
      </c>
      <c r="D9126" s="1" t="s">
        <v>23312</v>
      </c>
      <c r="E9126" s="1" t="s">
        <v>65</v>
      </c>
      <c r="F9126" s="1" t="s">
        <v>39</v>
      </c>
      <c r="G9126" s="1" t="s">
        <v>321</v>
      </c>
    </row>
    <row r="9127" spans="1:7" x14ac:dyDescent="0.25">
      <c r="A9127" s="1">
        <v>33001686</v>
      </c>
      <c r="B9127" s="1" t="s">
        <v>23313</v>
      </c>
      <c r="C9127" s="1" t="s">
        <v>23314</v>
      </c>
      <c r="D9127" s="1" t="s">
        <v>23315</v>
      </c>
      <c r="E9127" s="1" t="s">
        <v>65</v>
      </c>
      <c r="F9127" s="1" t="s">
        <v>39</v>
      </c>
      <c r="G9127" s="1" t="s">
        <v>321</v>
      </c>
    </row>
    <row r="9128" spans="1:7" x14ac:dyDescent="0.25">
      <c r="A9128" s="1">
        <v>33001689</v>
      </c>
      <c r="B9128" s="1" t="s">
        <v>23316</v>
      </c>
      <c r="C9128" s="1" t="s">
        <v>23317</v>
      </c>
      <c r="D9128" s="1" t="s">
        <v>23318</v>
      </c>
      <c r="E9128" s="1" t="s">
        <v>65</v>
      </c>
      <c r="F9128" s="1" t="s">
        <v>39</v>
      </c>
      <c r="G9128" s="1" t="s">
        <v>321</v>
      </c>
    </row>
    <row r="9129" spans="1:7" x14ac:dyDescent="0.25">
      <c r="A9129" s="1">
        <v>33001690</v>
      </c>
      <c r="B9129" s="1" t="s">
        <v>23319</v>
      </c>
      <c r="C9129" s="1" t="s">
        <v>23320</v>
      </c>
      <c r="D9129" s="1" t="s">
        <v>23321</v>
      </c>
      <c r="E9129" s="1" t="s">
        <v>65</v>
      </c>
      <c r="F9129" s="1" t="s">
        <v>1984</v>
      </c>
      <c r="G9129" s="1" t="s">
        <v>1985</v>
      </c>
    </row>
    <row r="9130" spans="1:7" x14ac:dyDescent="0.25">
      <c r="A9130" s="1">
        <v>33001691</v>
      </c>
      <c r="B9130" s="1" t="s">
        <v>23322</v>
      </c>
      <c r="C9130" s="1" t="s">
        <v>23323</v>
      </c>
      <c r="D9130" s="1" t="s">
        <v>23324</v>
      </c>
      <c r="E9130" s="1" t="s">
        <v>65</v>
      </c>
      <c r="F9130" s="1" t="s">
        <v>39</v>
      </c>
      <c r="G9130" s="1" t="s">
        <v>321</v>
      </c>
    </row>
    <row r="9131" spans="1:7" x14ac:dyDescent="0.25">
      <c r="A9131" s="1">
        <v>33001692</v>
      </c>
      <c r="B9131" s="1" t="s">
        <v>23325</v>
      </c>
      <c r="C9131" s="1" t="s">
        <v>23326</v>
      </c>
      <c r="D9131" s="1" t="s">
        <v>23327</v>
      </c>
      <c r="E9131" s="1" t="s">
        <v>65</v>
      </c>
      <c r="F9131" s="1" t="s">
        <v>39</v>
      </c>
      <c r="G9131" s="1" t="s">
        <v>321</v>
      </c>
    </row>
    <row r="9132" spans="1:7" x14ac:dyDescent="0.25">
      <c r="A9132" s="1">
        <v>33001693</v>
      </c>
      <c r="B9132" s="1" t="s">
        <v>23328</v>
      </c>
      <c r="C9132" s="1" t="s">
        <v>23329</v>
      </c>
      <c r="D9132" s="1" t="s">
        <v>23330</v>
      </c>
      <c r="E9132" s="1" t="s">
        <v>65</v>
      </c>
      <c r="F9132" s="1" t="s">
        <v>480</v>
      </c>
      <c r="G9132" s="1" t="s">
        <v>481</v>
      </c>
    </row>
    <row r="9133" spans="1:7" x14ac:dyDescent="0.25">
      <c r="A9133" s="1">
        <v>33001694</v>
      </c>
      <c r="B9133" s="1" t="s">
        <v>23331</v>
      </c>
      <c r="C9133" s="1" t="s">
        <v>23332</v>
      </c>
      <c r="D9133" s="1" t="s">
        <v>23333</v>
      </c>
      <c r="E9133" s="1" t="s">
        <v>65</v>
      </c>
      <c r="F9133" s="1" t="s">
        <v>39</v>
      </c>
      <c r="G9133" s="1" t="s">
        <v>321</v>
      </c>
    </row>
    <row r="9134" spans="1:7" x14ac:dyDescent="0.25">
      <c r="A9134" s="1">
        <v>33001695</v>
      </c>
      <c r="B9134" s="1" t="s">
        <v>23334</v>
      </c>
      <c r="C9134" s="1" t="s">
        <v>23335</v>
      </c>
      <c r="D9134" s="1" t="s">
        <v>23336</v>
      </c>
      <c r="E9134" s="1" t="s">
        <v>65</v>
      </c>
      <c r="F9134" s="1" t="s">
        <v>39</v>
      </c>
      <c r="G9134" s="1" t="s">
        <v>321</v>
      </c>
    </row>
    <row r="9135" spans="1:7" x14ac:dyDescent="0.25">
      <c r="A9135" s="1">
        <v>33001696</v>
      </c>
      <c r="B9135" s="1" t="s">
        <v>23337</v>
      </c>
      <c r="C9135" s="1" t="s">
        <v>23338</v>
      </c>
      <c r="D9135" s="1" t="s">
        <v>23339</v>
      </c>
      <c r="E9135" s="1" t="s">
        <v>65</v>
      </c>
      <c r="F9135" s="1" t="s">
        <v>39</v>
      </c>
      <c r="G9135" s="1" t="s">
        <v>321</v>
      </c>
    </row>
    <row r="9136" spans="1:7" x14ac:dyDescent="0.25">
      <c r="A9136" s="1">
        <v>33001697</v>
      </c>
      <c r="B9136" s="1" t="s">
        <v>23340</v>
      </c>
      <c r="C9136" s="1" t="s">
        <v>23341</v>
      </c>
      <c r="D9136" s="1" t="s">
        <v>23342</v>
      </c>
      <c r="E9136" s="1" t="s">
        <v>65</v>
      </c>
      <c r="F9136" s="1" t="s">
        <v>39</v>
      </c>
      <c r="G9136" s="1" t="s">
        <v>321</v>
      </c>
    </row>
    <row r="9137" spans="1:7" x14ac:dyDescent="0.25">
      <c r="A9137" s="1">
        <v>33001698</v>
      </c>
      <c r="B9137" s="1" t="s">
        <v>23343</v>
      </c>
      <c r="C9137" s="1" t="s">
        <v>23344</v>
      </c>
      <c r="D9137" s="1" t="s">
        <v>23345</v>
      </c>
      <c r="E9137" s="1" t="s">
        <v>66</v>
      </c>
      <c r="F9137" s="1" t="s">
        <v>39</v>
      </c>
      <c r="G9137" s="1" t="s">
        <v>321</v>
      </c>
    </row>
    <row r="9138" spans="1:7" x14ac:dyDescent="0.25">
      <c r="A9138" s="1">
        <v>33001699</v>
      </c>
      <c r="B9138" s="1" t="s">
        <v>23346</v>
      </c>
      <c r="C9138" s="1" t="s">
        <v>23347</v>
      </c>
      <c r="D9138" s="1" t="s">
        <v>23348</v>
      </c>
      <c r="E9138" s="1" t="s">
        <v>65</v>
      </c>
      <c r="F9138" s="1" t="s">
        <v>39</v>
      </c>
      <c r="G9138" s="1" t="s">
        <v>321</v>
      </c>
    </row>
    <row r="9139" spans="1:7" x14ac:dyDescent="0.25">
      <c r="A9139" s="1">
        <v>33001700</v>
      </c>
      <c r="B9139" s="1" t="s">
        <v>23349</v>
      </c>
      <c r="C9139" s="1" t="s">
        <v>23350</v>
      </c>
      <c r="D9139" s="1" t="s">
        <v>23351</v>
      </c>
      <c r="E9139" s="1" t="s">
        <v>66</v>
      </c>
      <c r="F9139" s="1" t="s">
        <v>22980</v>
      </c>
      <c r="G9139" s="1" t="s">
        <v>22981</v>
      </c>
    </row>
    <row r="9140" spans="1:7" x14ac:dyDescent="0.25">
      <c r="A9140" s="1">
        <v>33001701</v>
      </c>
      <c r="B9140" s="1" t="s">
        <v>23352</v>
      </c>
      <c r="C9140" s="1" t="s">
        <v>23353</v>
      </c>
      <c r="D9140" s="1" t="s">
        <v>23354</v>
      </c>
      <c r="E9140" s="1" t="s">
        <v>66</v>
      </c>
      <c r="F9140" s="1" t="s">
        <v>22980</v>
      </c>
      <c r="G9140" s="1" t="s">
        <v>22981</v>
      </c>
    </row>
    <row r="9141" spans="1:7" x14ac:dyDescent="0.25">
      <c r="A9141" s="1">
        <v>33001702</v>
      </c>
      <c r="B9141" s="1" t="s">
        <v>23355</v>
      </c>
      <c r="C9141" s="1" t="s">
        <v>23356</v>
      </c>
      <c r="D9141" s="1" t="s">
        <v>23357</v>
      </c>
      <c r="E9141" s="1" t="s">
        <v>66</v>
      </c>
      <c r="F9141" s="1" t="s">
        <v>22980</v>
      </c>
      <c r="G9141" s="1" t="s">
        <v>22981</v>
      </c>
    </row>
    <row r="9142" spans="1:7" x14ac:dyDescent="0.25">
      <c r="A9142" s="1">
        <v>33001703</v>
      </c>
      <c r="B9142" s="1" t="s">
        <v>23358</v>
      </c>
      <c r="C9142" s="1" t="s">
        <v>23359</v>
      </c>
      <c r="D9142" s="1" t="s">
        <v>23360</v>
      </c>
      <c r="E9142" s="1" t="s">
        <v>66</v>
      </c>
      <c r="F9142" s="1" t="s">
        <v>22980</v>
      </c>
      <c r="G9142" s="1" t="s">
        <v>22981</v>
      </c>
    </row>
    <row r="9143" spans="1:7" x14ac:dyDescent="0.25">
      <c r="A9143" s="1">
        <v>33001704</v>
      </c>
      <c r="B9143" s="1" t="s">
        <v>23361</v>
      </c>
      <c r="C9143" s="1" t="s">
        <v>23362</v>
      </c>
      <c r="D9143" s="1" t="s">
        <v>23363</v>
      </c>
      <c r="E9143" s="1" t="s">
        <v>66</v>
      </c>
      <c r="F9143" s="1" t="s">
        <v>22980</v>
      </c>
      <c r="G9143" s="1" t="s">
        <v>22981</v>
      </c>
    </row>
    <row r="9144" spans="1:7" x14ac:dyDescent="0.25">
      <c r="A9144" s="1">
        <v>33001705</v>
      </c>
      <c r="B9144" s="1" t="s">
        <v>23364</v>
      </c>
      <c r="C9144" s="1" t="s">
        <v>23365</v>
      </c>
      <c r="D9144" s="1" t="s">
        <v>23366</v>
      </c>
      <c r="E9144" s="1" t="s">
        <v>65</v>
      </c>
      <c r="F9144" s="1" t="s">
        <v>1984</v>
      </c>
      <c r="G9144" s="1" t="s">
        <v>1985</v>
      </c>
    </row>
    <row r="9145" spans="1:7" x14ac:dyDescent="0.25">
      <c r="A9145" s="1">
        <v>33001706</v>
      </c>
      <c r="B9145" s="1" t="s">
        <v>23367</v>
      </c>
      <c r="C9145" s="1" t="s">
        <v>23368</v>
      </c>
      <c r="D9145" s="1" t="s">
        <v>23369</v>
      </c>
      <c r="E9145" s="1" t="s">
        <v>66</v>
      </c>
      <c r="F9145" s="1" t="s">
        <v>39</v>
      </c>
      <c r="G9145" s="1" t="s">
        <v>321</v>
      </c>
    </row>
    <row r="9146" spans="1:7" x14ac:dyDescent="0.25">
      <c r="A9146" s="1">
        <v>33001708</v>
      </c>
      <c r="B9146" s="1" t="s">
        <v>23370</v>
      </c>
      <c r="C9146" s="1" t="s">
        <v>23371</v>
      </c>
      <c r="D9146" s="1" t="s">
        <v>23372</v>
      </c>
      <c r="E9146" s="1" t="s">
        <v>66</v>
      </c>
      <c r="F9146" s="1" t="s">
        <v>39</v>
      </c>
      <c r="G9146" s="1" t="s">
        <v>321</v>
      </c>
    </row>
    <row r="9147" spans="1:7" x14ac:dyDescent="0.25">
      <c r="A9147" s="1">
        <v>33001709</v>
      </c>
      <c r="B9147" s="1" t="s">
        <v>23373</v>
      </c>
      <c r="C9147" s="1" t="s">
        <v>23374</v>
      </c>
      <c r="D9147" s="1" t="s">
        <v>23375</v>
      </c>
      <c r="E9147" s="1" t="s">
        <v>65</v>
      </c>
      <c r="F9147" s="1" t="s">
        <v>480</v>
      </c>
      <c r="G9147" s="1" t="s">
        <v>481</v>
      </c>
    </row>
    <row r="9148" spans="1:7" x14ac:dyDescent="0.25">
      <c r="A9148" s="1">
        <v>33001710</v>
      </c>
      <c r="B9148" s="1" t="s">
        <v>23376</v>
      </c>
      <c r="C9148" s="1" t="s">
        <v>23377</v>
      </c>
      <c r="D9148" s="1" t="s">
        <v>23378</v>
      </c>
      <c r="E9148" s="1" t="s">
        <v>65</v>
      </c>
      <c r="F9148" s="1" t="s">
        <v>480</v>
      </c>
      <c r="G9148" s="1" t="s">
        <v>481</v>
      </c>
    </row>
    <row r="9149" spans="1:7" x14ac:dyDescent="0.25">
      <c r="A9149" s="1">
        <v>33001712</v>
      </c>
      <c r="B9149" s="1" t="s">
        <v>23379</v>
      </c>
      <c r="C9149" s="1" t="s">
        <v>23380</v>
      </c>
      <c r="D9149" s="1" t="s">
        <v>23381</v>
      </c>
      <c r="E9149" s="1" t="s">
        <v>65</v>
      </c>
      <c r="F9149" s="1" t="s">
        <v>480</v>
      </c>
      <c r="G9149" s="1" t="s">
        <v>481</v>
      </c>
    </row>
    <row r="9150" spans="1:7" x14ac:dyDescent="0.25">
      <c r="A9150" s="1">
        <v>33001713</v>
      </c>
      <c r="B9150" s="1" t="s">
        <v>23382</v>
      </c>
      <c r="C9150" s="1" t="s">
        <v>23383</v>
      </c>
      <c r="D9150" s="1" t="s">
        <v>23384</v>
      </c>
      <c r="E9150" s="1" t="s">
        <v>65</v>
      </c>
      <c r="F9150" s="1" t="s">
        <v>39</v>
      </c>
      <c r="G9150" s="1" t="s">
        <v>321</v>
      </c>
    </row>
    <row r="9151" spans="1:7" x14ac:dyDescent="0.25">
      <c r="A9151" s="1">
        <v>33001714</v>
      </c>
      <c r="B9151" s="1" t="s">
        <v>23385</v>
      </c>
      <c r="C9151" s="1" t="s">
        <v>23386</v>
      </c>
      <c r="D9151" s="1" t="s">
        <v>23387</v>
      </c>
      <c r="E9151" s="1" t="s">
        <v>66</v>
      </c>
      <c r="F9151" s="1" t="s">
        <v>39</v>
      </c>
      <c r="G9151" s="1" t="s">
        <v>321</v>
      </c>
    </row>
    <row r="9152" spans="1:7" x14ac:dyDescent="0.25">
      <c r="A9152" s="1">
        <v>33001715</v>
      </c>
      <c r="B9152" s="1" t="s">
        <v>23388</v>
      </c>
      <c r="C9152" s="1" t="s">
        <v>23389</v>
      </c>
      <c r="D9152" s="1" t="s">
        <v>23390</v>
      </c>
      <c r="E9152" s="1" t="s">
        <v>65</v>
      </c>
      <c r="F9152" s="1" t="s">
        <v>39</v>
      </c>
      <c r="G9152" s="1" t="s">
        <v>321</v>
      </c>
    </row>
    <row r="9153" spans="1:7" x14ac:dyDescent="0.25">
      <c r="A9153" s="1">
        <v>33001718</v>
      </c>
      <c r="B9153" s="1" t="s">
        <v>23391</v>
      </c>
      <c r="C9153" s="1" t="s">
        <v>23392</v>
      </c>
      <c r="D9153" s="1" t="s">
        <v>23393</v>
      </c>
      <c r="E9153" s="1" t="s">
        <v>65</v>
      </c>
      <c r="F9153" s="1" t="s">
        <v>39</v>
      </c>
      <c r="G9153" s="1" t="s">
        <v>321</v>
      </c>
    </row>
    <row r="9154" spans="1:7" x14ac:dyDescent="0.25">
      <c r="A9154" s="1">
        <v>33001722</v>
      </c>
      <c r="B9154" s="1" t="s">
        <v>23394</v>
      </c>
      <c r="C9154" s="1" t="s">
        <v>23395</v>
      </c>
      <c r="D9154" s="1" t="s">
        <v>23396</v>
      </c>
      <c r="E9154" s="1" t="s">
        <v>65</v>
      </c>
      <c r="F9154" s="1" t="s">
        <v>39</v>
      </c>
      <c r="G9154" s="1" t="s">
        <v>321</v>
      </c>
    </row>
    <row r="9155" spans="1:7" x14ac:dyDescent="0.25">
      <c r="A9155" s="1">
        <v>33001724</v>
      </c>
      <c r="B9155" s="1" t="s">
        <v>23397</v>
      </c>
      <c r="C9155" s="1" t="s">
        <v>23398</v>
      </c>
      <c r="D9155" s="1" t="s">
        <v>23399</v>
      </c>
      <c r="E9155" s="1" t="s">
        <v>66</v>
      </c>
      <c r="F9155" s="1" t="s">
        <v>39</v>
      </c>
      <c r="G9155" s="1" t="s">
        <v>321</v>
      </c>
    </row>
    <row r="9156" spans="1:7" x14ac:dyDescent="0.25">
      <c r="A9156" s="1">
        <v>33001725</v>
      </c>
      <c r="B9156" s="1" t="s">
        <v>23400</v>
      </c>
      <c r="C9156" s="1" t="s">
        <v>23401</v>
      </c>
      <c r="D9156" s="1" t="s">
        <v>23402</v>
      </c>
      <c r="G9156" s="1" t="s">
        <v>199</v>
      </c>
    </row>
    <row r="9157" spans="1:7" x14ac:dyDescent="0.25">
      <c r="A9157" s="1">
        <v>33001730</v>
      </c>
      <c r="B9157" s="1" t="s">
        <v>23403</v>
      </c>
      <c r="C9157" s="1" t="s">
        <v>23404</v>
      </c>
      <c r="D9157" s="1" t="s">
        <v>23405</v>
      </c>
      <c r="E9157" s="1" t="s">
        <v>65</v>
      </c>
      <c r="F9157" s="1" t="s">
        <v>39</v>
      </c>
      <c r="G9157" s="1" t="s">
        <v>321</v>
      </c>
    </row>
    <row r="9158" spans="1:7" x14ac:dyDescent="0.25">
      <c r="A9158" s="1">
        <v>33001731</v>
      </c>
      <c r="B9158" s="1" t="s">
        <v>23406</v>
      </c>
      <c r="C9158" s="1" t="s">
        <v>23407</v>
      </c>
      <c r="D9158" s="1" t="s">
        <v>23408</v>
      </c>
      <c r="E9158" s="1" t="s">
        <v>65</v>
      </c>
      <c r="F9158" s="1" t="s">
        <v>39</v>
      </c>
      <c r="G9158" s="1" t="s">
        <v>321</v>
      </c>
    </row>
    <row r="9159" spans="1:7" x14ac:dyDescent="0.25">
      <c r="A9159" s="1">
        <v>33001732</v>
      </c>
      <c r="B9159" s="1" t="s">
        <v>23409</v>
      </c>
      <c r="C9159" s="1" t="s">
        <v>23410</v>
      </c>
      <c r="D9159" s="1" t="s">
        <v>23411</v>
      </c>
      <c r="E9159" s="1" t="s">
        <v>65</v>
      </c>
      <c r="F9159" s="1" t="s">
        <v>39</v>
      </c>
      <c r="G9159" s="1" t="s">
        <v>321</v>
      </c>
    </row>
    <row r="9160" spans="1:7" x14ac:dyDescent="0.25">
      <c r="A9160" s="1">
        <v>33001733</v>
      </c>
      <c r="B9160" s="1" t="s">
        <v>23412</v>
      </c>
      <c r="C9160" s="1" t="s">
        <v>23413</v>
      </c>
      <c r="D9160" s="1" t="s">
        <v>23414</v>
      </c>
      <c r="E9160" s="1" t="s">
        <v>65</v>
      </c>
      <c r="F9160" s="1" t="s">
        <v>39</v>
      </c>
      <c r="G9160" s="1" t="s">
        <v>321</v>
      </c>
    </row>
    <row r="9161" spans="1:7" x14ac:dyDescent="0.25">
      <c r="A9161" s="1">
        <v>33001734</v>
      </c>
      <c r="B9161" s="1" t="s">
        <v>23415</v>
      </c>
      <c r="C9161" s="1" t="s">
        <v>23416</v>
      </c>
      <c r="D9161" s="1" t="s">
        <v>23417</v>
      </c>
      <c r="E9161" s="1" t="s">
        <v>65</v>
      </c>
      <c r="F9161" s="1" t="s">
        <v>39</v>
      </c>
      <c r="G9161" s="1" t="s">
        <v>321</v>
      </c>
    </row>
    <row r="9162" spans="1:7" x14ac:dyDescent="0.25">
      <c r="A9162" s="1">
        <v>33001736</v>
      </c>
      <c r="B9162" s="1" t="s">
        <v>23418</v>
      </c>
      <c r="C9162" s="1" t="s">
        <v>23419</v>
      </c>
      <c r="D9162" s="1" t="s">
        <v>23420</v>
      </c>
      <c r="E9162" s="1" t="s">
        <v>65</v>
      </c>
      <c r="F9162" s="1" t="s">
        <v>480</v>
      </c>
      <c r="G9162" s="1" t="s">
        <v>481</v>
      </c>
    </row>
    <row r="9163" spans="1:7" x14ac:dyDescent="0.25">
      <c r="A9163" s="1">
        <v>33001737</v>
      </c>
      <c r="B9163" s="1" t="s">
        <v>23421</v>
      </c>
      <c r="C9163" s="1" t="s">
        <v>23422</v>
      </c>
      <c r="D9163" s="1" t="s">
        <v>23423</v>
      </c>
      <c r="E9163" s="1" t="s">
        <v>65</v>
      </c>
      <c r="F9163" s="1" t="s">
        <v>39</v>
      </c>
      <c r="G9163" s="1" t="s">
        <v>321</v>
      </c>
    </row>
    <row r="9164" spans="1:7" x14ac:dyDescent="0.25">
      <c r="A9164" s="1">
        <v>33001744</v>
      </c>
      <c r="B9164" s="1" t="s">
        <v>23424</v>
      </c>
      <c r="C9164" s="1" t="s">
        <v>23425</v>
      </c>
      <c r="D9164" s="1" t="s">
        <v>23426</v>
      </c>
      <c r="E9164" s="1" t="s">
        <v>66</v>
      </c>
      <c r="F9164" s="1" t="s">
        <v>39</v>
      </c>
      <c r="G9164" s="1" t="s">
        <v>321</v>
      </c>
    </row>
    <row r="9165" spans="1:7" x14ac:dyDescent="0.25">
      <c r="A9165" s="1">
        <v>33001745</v>
      </c>
      <c r="B9165" s="1" t="s">
        <v>23427</v>
      </c>
      <c r="C9165" s="1" t="s">
        <v>23428</v>
      </c>
      <c r="D9165" s="1" t="s">
        <v>23429</v>
      </c>
      <c r="E9165" s="1" t="s">
        <v>66</v>
      </c>
      <c r="F9165" s="1" t="s">
        <v>39</v>
      </c>
      <c r="G9165" s="1" t="s">
        <v>321</v>
      </c>
    </row>
    <row r="9166" spans="1:7" x14ac:dyDescent="0.25">
      <c r="A9166" s="1">
        <v>33001746</v>
      </c>
      <c r="B9166" s="1" t="s">
        <v>23430</v>
      </c>
      <c r="C9166" s="1" t="s">
        <v>23431</v>
      </c>
      <c r="D9166" s="1" t="s">
        <v>23432</v>
      </c>
      <c r="E9166" s="1" t="s">
        <v>66</v>
      </c>
      <c r="F9166" s="1" t="s">
        <v>39</v>
      </c>
      <c r="G9166" s="1" t="s">
        <v>321</v>
      </c>
    </row>
    <row r="9167" spans="1:7" x14ac:dyDescent="0.25">
      <c r="A9167" s="1">
        <v>33001747</v>
      </c>
      <c r="B9167" s="1" t="s">
        <v>23433</v>
      </c>
      <c r="C9167" s="1" t="s">
        <v>23434</v>
      </c>
      <c r="D9167" s="1" t="s">
        <v>23435</v>
      </c>
      <c r="E9167" s="1" t="s">
        <v>65</v>
      </c>
      <c r="F9167" s="1" t="s">
        <v>39</v>
      </c>
      <c r="G9167" s="1" t="s">
        <v>321</v>
      </c>
    </row>
    <row r="9168" spans="1:7" x14ac:dyDescent="0.25">
      <c r="A9168" s="1">
        <v>33001748</v>
      </c>
      <c r="B9168" s="1" t="s">
        <v>23436</v>
      </c>
      <c r="C9168" s="1" t="s">
        <v>23437</v>
      </c>
      <c r="D9168" s="1" t="s">
        <v>23438</v>
      </c>
      <c r="E9168" s="1" t="s">
        <v>65</v>
      </c>
      <c r="F9168" s="1" t="s">
        <v>480</v>
      </c>
      <c r="G9168" s="1" t="s">
        <v>481</v>
      </c>
    </row>
    <row r="9169" spans="1:7" x14ac:dyDescent="0.25">
      <c r="A9169" s="1">
        <v>33001750</v>
      </c>
      <c r="B9169" s="1" t="s">
        <v>23439</v>
      </c>
      <c r="C9169" s="1" t="s">
        <v>23440</v>
      </c>
      <c r="D9169" s="1" t="s">
        <v>23441</v>
      </c>
      <c r="E9169" s="1" t="s">
        <v>66</v>
      </c>
      <c r="F9169" s="1" t="s">
        <v>39</v>
      </c>
      <c r="G9169" s="1" t="s">
        <v>321</v>
      </c>
    </row>
    <row r="9170" spans="1:7" x14ac:dyDescent="0.25">
      <c r="A9170" s="1">
        <v>33001751</v>
      </c>
      <c r="B9170" s="1" t="s">
        <v>23442</v>
      </c>
      <c r="C9170" s="1" t="s">
        <v>23443</v>
      </c>
      <c r="D9170" s="1" t="s">
        <v>23444</v>
      </c>
      <c r="E9170" s="1" t="s">
        <v>65</v>
      </c>
      <c r="F9170" s="1" t="s">
        <v>480</v>
      </c>
      <c r="G9170" s="1" t="s">
        <v>481</v>
      </c>
    </row>
    <row r="9171" spans="1:7" x14ac:dyDescent="0.25">
      <c r="A9171" s="1">
        <v>33001752</v>
      </c>
      <c r="B9171" s="1" t="s">
        <v>23445</v>
      </c>
      <c r="C9171" s="1" t="s">
        <v>23446</v>
      </c>
      <c r="D9171" s="1" t="s">
        <v>23447</v>
      </c>
      <c r="E9171" s="1" t="s">
        <v>65</v>
      </c>
      <c r="F9171" s="1" t="s">
        <v>480</v>
      </c>
      <c r="G9171" s="1" t="s">
        <v>481</v>
      </c>
    </row>
    <row r="9172" spans="1:7" x14ac:dyDescent="0.25">
      <c r="A9172" s="1">
        <v>33001753</v>
      </c>
      <c r="B9172" s="1" t="s">
        <v>23448</v>
      </c>
      <c r="C9172" s="1" t="s">
        <v>23449</v>
      </c>
      <c r="D9172" s="1" t="s">
        <v>23450</v>
      </c>
      <c r="E9172" s="1" t="s">
        <v>65</v>
      </c>
      <c r="F9172" s="1" t="s">
        <v>480</v>
      </c>
      <c r="G9172" s="1" t="s">
        <v>481</v>
      </c>
    </row>
    <row r="9173" spans="1:7" x14ac:dyDescent="0.25">
      <c r="A9173" s="1">
        <v>33001754</v>
      </c>
      <c r="B9173" s="1" t="s">
        <v>23451</v>
      </c>
      <c r="C9173" s="1" t="s">
        <v>23452</v>
      </c>
      <c r="D9173" s="1" t="s">
        <v>23453</v>
      </c>
      <c r="E9173" s="1" t="s">
        <v>65</v>
      </c>
      <c r="F9173" s="1" t="s">
        <v>480</v>
      </c>
      <c r="G9173" s="1" t="s">
        <v>481</v>
      </c>
    </row>
    <row r="9174" spans="1:7" x14ac:dyDescent="0.25">
      <c r="A9174" s="1">
        <v>33001755</v>
      </c>
      <c r="B9174" s="1" t="s">
        <v>23454</v>
      </c>
      <c r="C9174" s="1" t="s">
        <v>23455</v>
      </c>
      <c r="D9174" s="1" t="s">
        <v>23456</v>
      </c>
      <c r="E9174" s="1" t="s">
        <v>65</v>
      </c>
      <c r="F9174" s="1" t="s">
        <v>480</v>
      </c>
      <c r="G9174" s="1" t="s">
        <v>481</v>
      </c>
    </row>
    <row r="9175" spans="1:7" x14ac:dyDescent="0.25">
      <c r="A9175" s="1">
        <v>33001778</v>
      </c>
      <c r="B9175" s="1" t="s">
        <v>23457</v>
      </c>
      <c r="C9175" s="1" t="s">
        <v>23458</v>
      </c>
      <c r="D9175" s="1" t="s">
        <v>23459</v>
      </c>
      <c r="E9175" s="1" t="s">
        <v>65</v>
      </c>
      <c r="F9175" s="1" t="s">
        <v>39</v>
      </c>
      <c r="G9175" s="1" t="s">
        <v>321</v>
      </c>
    </row>
    <row r="9176" spans="1:7" x14ac:dyDescent="0.25">
      <c r="A9176" s="1">
        <v>33001780</v>
      </c>
      <c r="B9176" s="1" t="s">
        <v>23460</v>
      </c>
      <c r="C9176" s="1" t="s">
        <v>23460</v>
      </c>
      <c r="D9176" s="1" t="s">
        <v>23460</v>
      </c>
      <c r="E9176" s="1" t="s">
        <v>66</v>
      </c>
      <c r="G9176" s="1" t="s">
        <v>199</v>
      </c>
    </row>
    <row r="9177" spans="1:7" x14ac:dyDescent="0.25">
      <c r="A9177" s="1">
        <v>33001781</v>
      </c>
      <c r="B9177" s="1" t="s">
        <v>23461</v>
      </c>
      <c r="C9177" s="1" t="s">
        <v>23461</v>
      </c>
      <c r="D9177" s="1" t="s">
        <v>23461</v>
      </c>
      <c r="E9177" s="1" t="s">
        <v>66</v>
      </c>
      <c r="G9177" s="1" t="s">
        <v>199</v>
      </c>
    </row>
    <row r="9178" spans="1:7" x14ac:dyDescent="0.25">
      <c r="A9178" s="1">
        <v>33001757</v>
      </c>
      <c r="B9178" s="1" t="s">
        <v>23462</v>
      </c>
      <c r="C9178" s="1" t="s">
        <v>23463</v>
      </c>
      <c r="D9178" s="1" t="s">
        <v>23464</v>
      </c>
      <c r="E9178" s="1" t="s">
        <v>65</v>
      </c>
      <c r="F9178" s="1" t="s">
        <v>39</v>
      </c>
      <c r="G9178" s="1" t="s">
        <v>321</v>
      </c>
    </row>
    <row r="9179" spans="1:7" x14ac:dyDescent="0.25">
      <c r="A9179" s="1">
        <v>33001759</v>
      </c>
      <c r="B9179" s="1" t="s">
        <v>23465</v>
      </c>
      <c r="C9179" s="1" t="s">
        <v>23466</v>
      </c>
      <c r="D9179" s="1" t="s">
        <v>23467</v>
      </c>
      <c r="E9179" s="1" t="s">
        <v>65</v>
      </c>
      <c r="F9179" s="1" t="s">
        <v>39</v>
      </c>
      <c r="G9179" s="1" t="s">
        <v>321</v>
      </c>
    </row>
    <row r="9180" spans="1:7" x14ac:dyDescent="0.25">
      <c r="A9180" s="1">
        <v>33001760</v>
      </c>
      <c r="B9180" s="1" t="s">
        <v>23468</v>
      </c>
      <c r="C9180" s="1" t="s">
        <v>23469</v>
      </c>
      <c r="D9180" s="1" t="s">
        <v>23470</v>
      </c>
      <c r="E9180" s="1" t="s">
        <v>65</v>
      </c>
      <c r="F9180" s="1" t="s">
        <v>39</v>
      </c>
      <c r="G9180" s="1" t="s">
        <v>321</v>
      </c>
    </row>
    <row r="9181" spans="1:7" x14ac:dyDescent="0.25">
      <c r="A9181" s="1">
        <v>33001761</v>
      </c>
      <c r="B9181" s="1" t="s">
        <v>23471</v>
      </c>
      <c r="C9181" s="1" t="s">
        <v>23472</v>
      </c>
      <c r="D9181" s="1" t="s">
        <v>23473</v>
      </c>
      <c r="E9181" s="1" t="s">
        <v>65</v>
      </c>
      <c r="F9181" s="1" t="s">
        <v>39</v>
      </c>
      <c r="G9181" s="1" t="s">
        <v>321</v>
      </c>
    </row>
    <row r="9182" spans="1:7" x14ac:dyDescent="0.25">
      <c r="A9182" s="1">
        <v>33001762</v>
      </c>
      <c r="B9182" s="1" t="s">
        <v>23474</v>
      </c>
      <c r="C9182" s="1" t="s">
        <v>23475</v>
      </c>
      <c r="D9182" s="1" t="s">
        <v>23476</v>
      </c>
      <c r="E9182" s="1" t="s">
        <v>65</v>
      </c>
      <c r="F9182" s="1" t="s">
        <v>39</v>
      </c>
      <c r="G9182" s="1" t="s">
        <v>321</v>
      </c>
    </row>
    <row r="9183" spans="1:7" x14ac:dyDescent="0.25">
      <c r="A9183" s="1">
        <v>33001764</v>
      </c>
      <c r="B9183" s="1" t="s">
        <v>23477</v>
      </c>
      <c r="C9183" s="1" t="s">
        <v>23478</v>
      </c>
      <c r="D9183" s="1" t="s">
        <v>23479</v>
      </c>
      <c r="E9183" s="1" t="s">
        <v>65</v>
      </c>
      <c r="F9183" s="1" t="s">
        <v>480</v>
      </c>
      <c r="G9183" s="1" t="s">
        <v>481</v>
      </c>
    </row>
    <row r="9184" spans="1:7" x14ac:dyDescent="0.25">
      <c r="A9184" s="1">
        <v>33001765</v>
      </c>
      <c r="B9184" s="1" t="s">
        <v>23480</v>
      </c>
      <c r="C9184" s="1" t="s">
        <v>23481</v>
      </c>
      <c r="D9184" s="1" t="s">
        <v>23482</v>
      </c>
      <c r="E9184" s="1" t="s">
        <v>65</v>
      </c>
      <c r="F9184" s="1" t="s">
        <v>1831</v>
      </c>
      <c r="G9184" s="1" t="s">
        <v>1832</v>
      </c>
    </row>
    <row r="9185" spans="1:7" x14ac:dyDescent="0.25">
      <c r="A9185" s="1">
        <v>33001766</v>
      </c>
      <c r="B9185" s="1" t="s">
        <v>23483</v>
      </c>
      <c r="C9185" s="1" t="s">
        <v>23484</v>
      </c>
      <c r="D9185" s="1" t="s">
        <v>23485</v>
      </c>
      <c r="E9185" s="1" t="s">
        <v>65</v>
      </c>
      <c r="F9185" s="1" t="s">
        <v>480</v>
      </c>
      <c r="G9185" s="1" t="s">
        <v>481</v>
      </c>
    </row>
    <row r="9186" spans="1:7" x14ac:dyDescent="0.25">
      <c r="A9186" s="1">
        <v>33001767</v>
      </c>
      <c r="B9186" s="1" t="s">
        <v>23486</v>
      </c>
      <c r="C9186" s="1" t="s">
        <v>23487</v>
      </c>
      <c r="D9186" s="1" t="s">
        <v>23488</v>
      </c>
      <c r="E9186" s="1" t="s">
        <v>65</v>
      </c>
      <c r="F9186" s="1" t="s">
        <v>39</v>
      </c>
      <c r="G9186" s="1" t="s">
        <v>321</v>
      </c>
    </row>
    <row r="9187" spans="1:7" x14ac:dyDescent="0.25">
      <c r="A9187" s="1">
        <v>33001769</v>
      </c>
      <c r="B9187" s="1" t="s">
        <v>23489</v>
      </c>
      <c r="C9187" s="1" t="s">
        <v>23490</v>
      </c>
      <c r="D9187" s="1" t="s">
        <v>23491</v>
      </c>
      <c r="E9187" s="1" t="s">
        <v>65</v>
      </c>
      <c r="F9187" s="1" t="s">
        <v>480</v>
      </c>
      <c r="G9187" s="1" t="s">
        <v>481</v>
      </c>
    </row>
    <row r="9188" spans="1:7" x14ac:dyDescent="0.25">
      <c r="A9188" s="1">
        <v>33001770</v>
      </c>
      <c r="B9188" s="1" t="s">
        <v>23492</v>
      </c>
      <c r="C9188" s="1" t="s">
        <v>23493</v>
      </c>
      <c r="D9188" s="1" t="s">
        <v>23494</v>
      </c>
      <c r="E9188" s="1" t="s">
        <v>66</v>
      </c>
      <c r="F9188" s="1" t="s">
        <v>480</v>
      </c>
      <c r="G9188" s="1" t="s">
        <v>481</v>
      </c>
    </row>
    <row r="9189" spans="1:7" x14ac:dyDescent="0.25">
      <c r="A9189" s="1">
        <v>33001773</v>
      </c>
      <c r="B9189" s="1" t="s">
        <v>23495</v>
      </c>
      <c r="C9189" s="1" t="s">
        <v>23496</v>
      </c>
      <c r="D9189" s="1" t="s">
        <v>23497</v>
      </c>
      <c r="E9189" s="1" t="s">
        <v>65</v>
      </c>
      <c r="F9189" s="1" t="s">
        <v>480</v>
      </c>
      <c r="G9189" s="1" t="s">
        <v>481</v>
      </c>
    </row>
    <row r="9190" spans="1:7" x14ac:dyDescent="0.25">
      <c r="A9190" s="1">
        <v>33001774</v>
      </c>
      <c r="B9190" s="1" t="s">
        <v>23498</v>
      </c>
      <c r="C9190" s="1" t="s">
        <v>23499</v>
      </c>
      <c r="D9190" s="1" t="s">
        <v>23500</v>
      </c>
      <c r="E9190" s="1" t="s">
        <v>65</v>
      </c>
      <c r="F9190" s="1" t="s">
        <v>480</v>
      </c>
      <c r="G9190" s="1" t="s">
        <v>481</v>
      </c>
    </row>
    <row r="9191" spans="1:7" x14ac:dyDescent="0.25">
      <c r="A9191" s="1">
        <v>33001775</v>
      </c>
      <c r="B9191" s="1" t="s">
        <v>23501</v>
      </c>
      <c r="C9191" s="1" t="s">
        <v>23502</v>
      </c>
      <c r="D9191" s="1" t="s">
        <v>23503</v>
      </c>
      <c r="E9191" s="1" t="s">
        <v>65</v>
      </c>
      <c r="F9191" s="1" t="s">
        <v>480</v>
      </c>
      <c r="G9191" s="1" t="s">
        <v>481</v>
      </c>
    </row>
    <row r="9192" spans="1:7" x14ac:dyDescent="0.25">
      <c r="A9192" s="1">
        <v>33001776</v>
      </c>
      <c r="B9192" s="1" t="s">
        <v>23504</v>
      </c>
      <c r="C9192" s="1" t="s">
        <v>23505</v>
      </c>
      <c r="D9192" s="1" t="s">
        <v>23506</v>
      </c>
      <c r="E9192" s="1" t="s">
        <v>65</v>
      </c>
      <c r="F9192" s="1" t="s">
        <v>39</v>
      </c>
      <c r="G9192" s="1" t="s">
        <v>321</v>
      </c>
    </row>
    <row r="9193" spans="1:7" x14ac:dyDescent="0.25">
      <c r="A9193" s="1">
        <v>33001777</v>
      </c>
      <c r="B9193" s="1" t="s">
        <v>23507</v>
      </c>
      <c r="C9193" s="1" t="s">
        <v>23508</v>
      </c>
      <c r="D9193" s="1" t="s">
        <v>23509</v>
      </c>
      <c r="E9193" s="1" t="s">
        <v>65</v>
      </c>
      <c r="F9193" s="1" t="s">
        <v>1984</v>
      </c>
      <c r="G9193" s="1" t="s">
        <v>1985</v>
      </c>
    </row>
    <row r="9194" spans="1:7" x14ac:dyDescent="0.25">
      <c r="A9194" s="1">
        <v>33001782</v>
      </c>
      <c r="B9194" s="1" t="s">
        <v>23510</v>
      </c>
      <c r="C9194" s="1" t="s">
        <v>23510</v>
      </c>
      <c r="D9194" s="1" t="s">
        <v>23510</v>
      </c>
      <c r="E9194" s="1" t="s">
        <v>66</v>
      </c>
      <c r="G9194" s="1" t="s">
        <v>199</v>
      </c>
    </row>
    <row r="9195" spans="1:7" x14ac:dyDescent="0.25">
      <c r="A9195" s="1">
        <v>33001783</v>
      </c>
      <c r="B9195" s="1" t="s">
        <v>23511</v>
      </c>
      <c r="C9195" s="1" t="s">
        <v>23511</v>
      </c>
      <c r="D9195" s="1" t="s">
        <v>23511</v>
      </c>
      <c r="E9195" s="1" t="s">
        <v>66</v>
      </c>
      <c r="G9195" s="1" t="s">
        <v>199</v>
      </c>
    </row>
    <row r="9196" spans="1:7" x14ac:dyDescent="0.25">
      <c r="A9196" s="1">
        <v>33001784</v>
      </c>
      <c r="B9196" s="1" t="s">
        <v>23512</v>
      </c>
      <c r="C9196" s="1" t="s">
        <v>23512</v>
      </c>
      <c r="D9196" s="1" t="s">
        <v>23512</v>
      </c>
      <c r="E9196" s="1" t="s">
        <v>66</v>
      </c>
      <c r="G9196" s="1" t="s">
        <v>199</v>
      </c>
    </row>
    <row r="9197" spans="1:7" x14ac:dyDescent="0.25">
      <c r="A9197" s="1">
        <v>33001785</v>
      </c>
      <c r="B9197" s="1" t="s">
        <v>23513</v>
      </c>
      <c r="C9197" s="1" t="s">
        <v>23513</v>
      </c>
      <c r="D9197" s="1" t="s">
        <v>23513</v>
      </c>
      <c r="E9197" s="1" t="s">
        <v>66</v>
      </c>
      <c r="G9197" s="1" t="s">
        <v>199</v>
      </c>
    </row>
    <row r="9198" spans="1:7" x14ac:dyDescent="0.25">
      <c r="A9198" s="1">
        <v>33001786</v>
      </c>
      <c r="B9198" s="1" t="s">
        <v>23514</v>
      </c>
      <c r="C9198" s="1" t="s">
        <v>23514</v>
      </c>
      <c r="D9198" s="1" t="s">
        <v>23514</v>
      </c>
      <c r="E9198" s="1" t="s">
        <v>66</v>
      </c>
      <c r="G9198" s="1" t="s">
        <v>199</v>
      </c>
    </row>
    <row r="9199" spans="1:7" x14ac:dyDescent="0.25">
      <c r="A9199" s="1">
        <v>33001787</v>
      </c>
      <c r="B9199" s="1" t="s">
        <v>23515</v>
      </c>
      <c r="C9199" s="1" t="s">
        <v>23515</v>
      </c>
      <c r="D9199" s="1" t="s">
        <v>23515</v>
      </c>
      <c r="E9199" s="1" t="s">
        <v>66</v>
      </c>
      <c r="G9199" s="1" t="s">
        <v>199</v>
      </c>
    </row>
    <row r="9200" spans="1:7" x14ac:dyDescent="0.25">
      <c r="A9200" s="1">
        <v>33001788</v>
      </c>
      <c r="B9200" s="1" t="s">
        <v>23516</v>
      </c>
      <c r="C9200" s="1" t="s">
        <v>23516</v>
      </c>
      <c r="D9200" s="1" t="s">
        <v>23516</v>
      </c>
      <c r="E9200" s="1" t="s">
        <v>66</v>
      </c>
      <c r="G9200" s="1" t="s">
        <v>199</v>
      </c>
    </row>
    <row r="9201" spans="1:7" x14ac:dyDescent="0.25">
      <c r="A9201" s="1">
        <v>33001789</v>
      </c>
      <c r="B9201" s="1" t="s">
        <v>23517</v>
      </c>
      <c r="C9201" s="1" t="s">
        <v>23517</v>
      </c>
      <c r="D9201" s="1" t="s">
        <v>23517</v>
      </c>
      <c r="E9201" s="1" t="s">
        <v>66</v>
      </c>
      <c r="G9201" s="1" t="s">
        <v>199</v>
      </c>
    </row>
    <row r="9202" spans="1:7" x14ac:dyDescent="0.25">
      <c r="A9202" s="1">
        <v>33001790</v>
      </c>
      <c r="B9202" s="1" t="s">
        <v>23518</v>
      </c>
      <c r="C9202" s="1" t="s">
        <v>23519</v>
      </c>
      <c r="D9202" s="1" t="s">
        <v>23520</v>
      </c>
      <c r="E9202" s="1" t="s">
        <v>65</v>
      </c>
      <c r="F9202" s="1" t="s">
        <v>1984</v>
      </c>
      <c r="G9202" s="1" t="s">
        <v>1985</v>
      </c>
    </row>
    <row r="9203" spans="1:7" x14ac:dyDescent="0.25">
      <c r="A9203" s="1">
        <v>33001791</v>
      </c>
      <c r="B9203" s="1" t="s">
        <v>23521</v>
      </c>
      <c r="C9203" s="1" t="s">
        <v>23521</v>
      </c>
      <c r="D9203" s="1" t="s">
        <v>23521</v>
      </c>
      <c r="E9203" s="1" t="s">
        <v>66</v>
      </c>
      <c r="G9203" s="1" t="s">
        <v>199</v>
      </c>
    </row>
    <row r="9204" spans="1:7" x14ac:dyDescent="0.25">
      <c r="A9204" s="1">
        <v>33001792</v>
      </c>
      <c r="B9204" s="1" t="s">
        <v>23522</v>
      </c>
      <c r="C9204" s="1" t="s">
        <v>23522</v>
      </c>
      <c r="D9204" s="1" t="s">
        <v>23522</v>
      </c>
      <c r="E9204" s="1" t="s">
        <v>66</v>
      </c>
      <c r="G9204" s="1" t="s">
        <v>199</v>
      </c>
    </row>
    <row r="9205" spans="1:7" x14ac:dyDescent="0.25">
      <c r="A9205" s="1">
        <v>33001793</v>
      </c>
      <c r="B9205" s="1" t="s">
        <v>23523</v>
      </c>
      <c r="C9205" s="1" t="s">
        <v>23523</v>
      </c>
      <c r="D9205" s="1" t="s">
        <v>23523</v>
      </c>
      <c r="E9205" s="1" t="s">
        <v>66</v>
      </c>
      <c r="G9205" s="1" t="s">
        <v>199</v>
      </c>
    </row>
    <row r="9206" spans="1:7" x14ac:dyDescent="0.25">
      <c r="A9206" s="1">
        <v>33001794</v>
      </c>
      <c r="B9206" s="1" t="s">
        <v>23524</v>
      </c>
      <c r="C9206" s="1" t="s">
        <v>23524</v>
      </c>
      <c r="D9206" s="1" t="s">
        <v>23524</v>
      </c>
      <c r="E9206" s="1" t="s">
        <v>66</v>
      </c>
      <c r="G9206" s="1" t="s">
        <v>199</v>
      </c>
    </row>
    <row r="9207" spans="1:7" x14ac:dyDescent="0.25">
      <c r="A9207" s="1">
        <v>33001795</v>
      </c>
      <c r="B9207" s="1" t="s">
        <v>23525</v>
      </c>
      <c r="C9207" s="1" t="s">
        <v>23525</v>
      </c>
      <c r="D9207" s="1" t="s">
        <v>23525</v>
      </c>
      <c r="E9207" s="1" t="s">
        <v>66</v>
      </c>
      <c r="G9207" s="1" t="s">
        <v>199</v>
      </c>
    </row>
    <row r="9208" spans="1:7" x14ac:dyDescent="0.25">
      <c r="A9208" s="1">
        <v>33001796</v>
      </c>
      <c r="B9208" s="1" t="s">
        <v>23526</v>
      </c>
      <c r="C9208" s="1" t="s">
        <v>23526</v>
      </c>
      <c r="D9208" s="1" t="s">
        <v>23526</v>
      </c>
      <c r="E9208" s="1" t="s">
        <v>66</v>
      </c>
      <c r="G9208" s="1" t="s">
        <v>199</v>
      </c>
    </row>
    <row r="9209" spans="1:7" x14ac:dyDescent="0.25">
      <c r="A9209" s="1">
        <v>33001797</v>
      </c>
      <c r="B9209" s="1" t="s">
        <v>23527</v>
      </c>
      <c r="C9209" s="1" t="s">
        <v>23527</v>
      </c>
      <c r="D9209" s="1" t="s">
        <v>23527</v>
      </c>
      <c r="E9209" s="1" t="s">
        <v>66</v>
      </c>
      <c r="G9209" s="1" t="s">
        <v>199</v>
      </c>
    </row>
    <row r="9210" spans="1:7" x14ac:dyDescent="0.25">
      <c r="A9210" s="1">
        <v>33001798</v>
      </c>
      <c r="B9210" s="1" t="s">
        <v>23528</v>
      </c>
      <c r="C9210" s="1" t="s">
        <v>23528</v>
      </c>
      <c r="D9210" s="1" t="s">
        <v>23528</v>
      </c>
      <c r="E9210" s="1" t="s">
        <v>66</v>
      </c>
      <c r="G9210" s="1" t="s">
        <v>199</v>
      </c>
    </row>
    <row r="9211" spans="1:7" x14ac:dyDescent="0.25">
      <c r="A9211" s="1">
        <v>33001799</v>
      </c>
      <c r="B9211" s="1" t="s">
        <v>23529</v>
      </c>
      <c r="C9211" s="1" t="s">
        <v>23529</v>
      </c>
      <c r="D9211" s="1" t="s">
        <v>23529</v>
      </c>
      <c r="E9211" s="1" t="s">
        <v>66</v>
      </c>
      <c r="G9211" s="1" t="s">
        <v>199</v>
      </c>
    </row>
    <row r="9212" spans="1:7" x14ac:dyDescent="0.25">
      <c r="A9212" s="1">
        <v>33001801</v>
      </c>
      <c r="B9212" s="1" t="s">
        <v>23530</v>
      </c>
      <c r="C9212" s="1" t="s">
        <v>23530</v>
      </c>
      <c r="D9212" s="1" t="s">
        <v>23530</v>
      </c>
      <c r="E9212" s="1" t="s">
        <v>66</v>
      </c>
      <c r="G9212" s="1" t="s">
        <v>199</v>
      </c>
    </row>
    <row r="9213" spans="1:7" x14ac:dyDescent="0.25">
      <c r="A9213" s="1">
        <v>33001806</v>
      </c>
      <c r="B9213" s="1" t="s">
        <v>20942</v>
      </c>
      <c r="C9213" s="1" t="s">
        <v>20943</v>
      </c>
      <c r="D9213" s="1" t="s">
        <v>20944</v>
      </c>
      <c r="E9213" s="1" t="s">
        <v>66</v>
      </c>
      <c r="F9213" s="1" t="s">
        <v>39</v>
      </c>
      <c r="G9213" s="1" t="s">
        <v>321</v>
      </c>
    </row>
    <row r="9214" spans="1:7" x14ac:dyDescent="0.25">
      <c r="A9214" s="1">
        <v>33001807</v>
      </c>
      <c r="B9214" s="1" t="s">
        <v>23531</v>
      </c>
      <c r="C9214" s="1" t="s">
        <v>23532</v>
      </c>
      <c r="D9214" s="1" t="s">
        <v>23533</v>
      </c>
      <c r="E9214" s="1" t="s">
        <v>66</v>
      </c>
      <c r="F9214" s="1" t="s">
        <v>39</v>
      </c>
      <c r="G9214" s="1" t="s">
        <v>321</v>
      </c>
    </row>
    <row r="9215" spans="1:7" x14ac:dyDescent="0.25">
      <c r="A9215" s="1">
        <v>33001808</v>
      </c>
      <c r="B9215" s="1" t="s">
        <v>545</v>
      </c>
      <c r="C9215" s="1" t="s">
        <v>546</v>
      </c>
      <c r="D9215" s="1" t="s">
        <v>547</v>
      </c>
      <c r="E9215" s="1" t="s">
        <v>66</v>
      </c>
      <c r="F9215" s="1" t="s">
        <v>39</v>
      </c>
      <c r="G9215" s="1" t="s">
        <v>321</v>
      </c>
    </row>
    <row r="9216" spans="1:7" x14ac:dyDescent="0.25">
      <c r="A9216" s="1">
        <v>33001811</v>
      </c>
      <c r="B9216" s="1" t="s">
        <v>21027</v>
      </c>
      <c r="C9216" s="1" t="s">
        <v>21028</v>
      </c>
      <c r="D9216" s="1" t="s">
        <v>21029</v>
      </c>
      <c r="E9216" s="1" t="s">
        <v>65</v>
      </c>
      <c r="F9216" s="1" t="s">
        <v>480</v>
      </c>
      <c r="G9216" s="1" t="s">
        <v>481</v>
      </c>
    </row>
    <row r="9217" spans="1:7" x14ac:dyDescent="0.25">
      <c r="A9217" s="1">
        <v>33001812</v>
      </c>
      <c r="B9217" s="1" t="s">
        <v>23534</v>
      </c>
      <c r="C9217" s="1" t="s">
        <v>23535</v>
      </c>
      <c r="D9217" s="1" t="s">
        <v>23536</v>
      </c>
      <c r="E9217" s="1" t="s">
        <v>65</v>
      </c>
      <c r="F9217" s="1" t="s">
        <v>39</v>
      </c>
      <c r="G9217" s="1" t="s">
        <v>321</v>
      </c>
    </row>
    <row r="9218" spans="1:7" x14ac:dyDescent="0.25">
      <c r="A9218" s="1">
        <v>33001813</v>
      </c>
      <c r="B9218" s="1" t="s">
        <v>23537</v>
      </c>
      <c r="C9218" s="1" t="s">
        <v>23538</v>
      </c>
      <c r="D9218" s="1" t="s">
        <v>23539</v>
      </c>
      <c r="E9218" s="1" t="s">
        <v>65</v>
      </c>
      <c r="F9218" s="1" t="s">
        <v>39</v>
      </c>
      <c r="G9218" s="1" t="s">
        <v>321</v>
      </c>
    </row>
    <row r="9219" spans="1:7" x14ac:dyDescent="0.25">
      <c r="A9219" s="1">
        <v>33001814</v>
      </c>
      <c r="B9219" s="1" t="s">
        <v>23540</v>
      </c>
      <c r="C9219" s="1" t="s">
        <v>23541</v>
      </c>
      <c r="D9219" s="1" t="s">
        <v>23542</v>
      </c>
      <c r="E9219" s="1" t="s">
        <v>65</v>
      </c>
      <c r="F9219" s="1" t="s">
        <v>39</v>
      </c>
      <c r="G9219" s="1" t="s">
        <v>321</v>
      </c>
    </row>
    <row r="9220" spans="1:7" x14ac:dyDescent="0.25">
      <c r="A9220" s="1">
        <v>33001815</v>
      </c>
      <c r="B9220" s="1" t="s">
        <v>23543</v>
      </c>
      <c r="C9220" s="1" t="s">
        <v>23544</v>
      </c>
      <c r="D9220" s="1" t="s">
        <v>23545</v>
      </c>
      <c r="E9220" s="1" t="s">
        <v>65</v>
      </c>
      <c r="F9220" s="1" t="s">
        <v>39</v>
      </c>
      <c r="G9220" s="1" t="s">
        <v>321</v>
      </c>
    </row>
    <row r="9221" spans="1:7" x14ac:dyDescent="0.25">
      <c r="A9221" s="1">
        <v>33001816</v>
      </c>
      <c r="B9221" s="1" t="s">
        <v>23546</v>
      </c>
      <c r="C9221" s="1" t="s">
        <v>23547</v>
      </c>
      <c r="D9221" s="1" t="s">
        <v>23548</v>
      </c>
      <c r="E9221" s="1" t="s">
        <v>65</v>
      </c>
      <c r="F9221" s="1" t="s">
        <v>39</v>
      </c>
      <c r="G9221" s="1" t="s">
        <v>321</v>
      </c>
    </row>
    <row r="9222" spans="1:7" x14ac:dyDescent="0.25">
      <c r="A9222" s="1">
        <v>33001817</v>
      </c>
      <c r="B9222" s="1" t="s">
        <v>23549</v>
      </c>
      <c r="C9222" s="1" t="s">
        <v>23550</v>
      </c>
      <c r="D9222" s="1" t="s">
        <v>23551</v>
      </c>
      <c r="E9222" s="1" t="s">
        <v>65</v>
      </c>
      <c r="F9222" s="1" t="s">
        <v>480</v>
      </c>
      <c r="G9222" s="1" t="s">
        <v>481</v>
      </c>
    </row>
    <row r="9223" spans="1:7" x14ac:dyDescent="0.25">
      <c r="A9223" s="1">
        <v>33001818</v>
      </c>
      <c r="B9223" s="1" t="s">
        <v>23552</v>
      </c>
      <c r="C9223" s="1" t="s">
        <v>23553</v>
      </c>
      <c r="D9223" s="1" t="s">
        <v>23554</v>
      </c>
      <c r="E9223" s="1" t="s">
        <v>65</v>
      </c>
      <c r="F9223" s="1" t="s">
        <v>480</v>
      </c>
      <c r="G9223" s="1" t="s">
        <v>481</v>
      </c>
    </row>
    <row r="9224" spans="1:7" x14ac:dyDescent="0.25">
      <c r="A9224" s="1">
        <v>33001821</v>
      </c>
      <c r="B9224" s="1" t="s">
        <v>23555</v>
      </c>
      <c r="C9224" s="1" t="s">
        <v>23556</v>
      </c>
      <c r="D9224" s="1" t="s">
        <v>23557</v>
      </c>
      <c r="E9224" s="1" t="s">
        <v>65</v>
      </c>
      <c r="F9224" s="1" t="s">
        <v>480</v>
      </c>
      <c r="G9224" s="1" t="s">
        <v>481</v>
      </c>
    </row>
    <row r="9225" spans="1:7" x14ac:dyDescent="0.25">
      <c r="A9225" s="1">
        <v>33001824</v>
      </c>
      <c r="B9225" s="1" t="s">
        <v>23558</v>
      </c>
      <c r="C9225" s="1" t="s">
        <v>23559</v>
      </c>
      <c r="D9225" s="1" t="s">
        <v>23560</v>
      </c>
      <c r="E9225" s="1" t="s">
        <v>65</v>
      </c>
      <c r="F9225" s="1" t="s">
        <v>480</v>
      </c>
      <c r="G9225" s="1" t="s">
        <v>481</v>
      </c>
    </row>
    <row r="9226" spans="1:7" x14ac:dyDescent="0.25">
      <c r="A9226" s="1">
        <v>33001825</v>
      </c>
      <c r="B9226" s="1" t="s">
        <v>23561</v>
      </c>
      <c r="C9226" s="1" t="s">
        <v>23562</v>
      </c>
      <c r="D9226" s="1" t="s">
        <v>23563</v>
      </c>
      <c r="E9226" s="1" t="s">
        <v>65</v>
      </c>
      <c r="F9226" s="1" t="s">
        <v>480</v>
      </c>
      <c r="G9226" s="1" t="s">
        <v>481</v>
      </c>
    </row>
    <row r="9227" spans="1:7" x14ac:dyDescent="0.25">
      <c r="A9227" s="1">
        <v>33001827</v>
      </c>
      <c r="B9227" s="1" t="s">
        <v>23564</v>
      </c>
      <c r="C9227" s="1" t="s">
        <v>23565</v>
      </c>
      <c r="D9227" s="1" t="s">
        <v>23566</v>
      </c>
      <c r="E9227" s="1" t="s">
        <v>65</v>
      </c>
      <c r="F9227" s="1" t="s">
        <v>480</v>
      </c>
      <c r="G9227" s="1" t="s">
        <v>481</v>
      </c>
    </row>
    <row r="9228" spans="1:7" x14ac:dyDescent="0.25">
      <c r="A9228" s="1">
        <v>33001832</v>
      </c>
      <c r="B9228" s="1" t="s">
        <v>23567</v>
      </c>
      <c r="C9228" s="1" t="s">
        <v>23568</v>
      </c>
      <c r="D9228" s="1" t="s">
        <v>23569</v>
      </c>
      <c r="E9228" s="1" t="s">
        <v>65</v>
      </c>
      <c r="F9228" s="1" t="s">
        <v>39</v>
      </c>
      <c r="G9228" s="1" t="s">
        <v>321</v>
      </c>
    </row>
    <row r="9229" spans="1:7" x14ac:dyDescent="0.25">
      <c r="A9229" s="1">
        <v>33001845</v>
      </c>
      <c r="B9229" s="1" t="s">
        <v>23570</v>
      </c>
      <c r="C9229" s="1" t="s">
        <v>23571</v>
      </c>
      <c r="D9229" s="1" t="s">
        <v>23572</v>
      </c>
      <c r="E9229" s="1" t="s">
        <v>65</v>
      </c>
      <c r="F9229" s="1" t="s">
        <v>39</v>
      </c>
      <c r="G9229" s="1" t="s">
        <v>321</v>
      </c>
    </row>
    <row r="9230" spans="1:7" x14ac:dyDescent="0.25">
      <c r="A9230" s="1">
        <v>33001846</v>
      </c>
      <c r="B9230" s="1" t="s">
        <v>23573</v>
      </c>
      <c r="C9230" s="1" t="s">
        <v>23574</v>
      </c>
      <c r="D9230" s="1" t="s">
        <v>23575</v>
      </c>
      <c r="E9230" s="1" t="s">
        <v>65</v>
      </c>
      <c r="F9230" s="1" t="s">
        <v>39</v>
      </c>
      <c r="G9230" s="1" t="s">
        <v>321</v>
      </c>
    </row>
    <row r="9231" spans="1:7" x14ac:dyDescent="0.25">
      <c r="A9231" s="1">
        <v>33001847</v>
      </c>
      <c r="B9231" s="1" t="s">
        <v>23576</v>
      </c>
      <c r="C9231" s="1" t="s">
        <v>23577</v>
      </c>
      <c r="D9231" s="1" t="s">
        <v>23578</v>
      </c>
      <c r="E9231" s="1" t="s">
        <v>65</v>
      </c>
      <c r="F9231" s="1" t="s">
        <v>39</v>
      </c>
      <c r="G9231" s="1" t="s">
        <v>321</v>
      </c>
    </row>
    <row r="9232" spans="1:7" x14ac:dyDescent="0.25">
      <c r="A9232" s="1">
        <v>33001849</v>
      </c>
      <c r="B9232" s="1" t="s">
        <v>23579</v>
      </c>
      <c r="C9232" s="1" t="s">
        <v>23580</v>
      </c>
      <c r="D9232" s="1" t="s">
        <v>23581</v>
      </c>
      <c r="E9232" s="1" t="s">
        <v>65</v>
      </c>
      <c r="F9232" s="1" t="s">
        <v>39</v>
      </c>
      <c r="G9232" s="1" t="s">
        <v>321</v>
      </c>
    </row>
    <row r="9233" spans="1:7" x14ac:dyDescent="0.25">
      <c r="A9233" s="1">
        <v>33001850</v>
      </c>
      <c r="B9233" s="1" t="s">
        <v>23582</v>
      </c>
      <c r="C9233" s="1" t="s">
        <v>23583</v>
      </c>
      <c r="D9233" s="1" t="s">
        <v>23584</v>
      </c>
      <c r="E9233" s="1" t="s">
        <v>65</v>
      </c>
      <c r="F9233" s="1" t="s">
        <v>39</v>
      </c>
      <c r="G9233" s="1" t="s">
        <v>321</v>
      </c>
    </row>
    <row r="9234" spans="1:7" x14ac:dyDescent="0.25">
      <c r="A9234" s="1">
        <v>33001852</v>
      </c>
      <c r="B9234" s="1" t="s">
        <v>23585</v>
      </c>
      <c r="C9234" s="1" t="s">
        <v>23586</v>
      </c>
      <c r="D9234" s="1" t="s">
        <v>23587</v>
      </c>
      <c r="E9234" s="1" t="s">
        <v>65</v>
      </c>
      <c r="F9234" s="1" t="s">
        <v>39</v>
      </c>
      <c r="G9234" s="1" t="s">
        <v>321</v>
      </c>
    </row>
    <row r="9235" spans="1:7" x14ac:dyDescent="0.25">
      <c r="A9235" s="1">
        <v>33001854</v>
      </c>
      <c r="B9235" s="1" t="s">
        <v>23588</v>
      </c>
      <c r="C9235" s="1" t="s">
        <v>23589</v>
      </c>
      <c r="D9235" s="1" t="s">
        <v>23590</v>
      </c>
      <c r="E9235" s="1" t="s">
        <v>65</v>
      </c>
      <c r="F9235" s="1" t="s">
        <v>39</v>
      </c>
      <c r="G9235" s="1" t="s">
        <v>321</v>
      </c>
    </row>
    <row r="9236" spans="1:7" x14ac:dyDescent="0.25">
      <c r="A9236" s="1">
        <v>33001855</v>
      </c>
      <c r="B9236" s="1" t="s">
        <v>23591</v>
      </c>
      <c r="C9236" s="1" t="s">
        <v>23592</v>
      </c>
      <c r="D9236" s="1" t="s">
        <v>23593</v>
      </c>
      <c r="E9236" s="1" t="s">
        <v>65</v>
      </c>
      <c r="F9236" s="1" t="s">
        <v>39</v>
      </c>
      <c r="G9236" s="1" t="s">
        <v>321</v>
      </c>
    </row>
    <row r="9237" spans="1:7" x14ac:dyDescent="0.25">
      <c r="A9237" s="1">
        <v>33001856</v>
      </c>
      <c r="B9237" s="1" t="s">
        <v>23594</v>
      </c>
      <c r="C9237" s="1" t="s">
        <v>23595</v>
      </c>
      <c r="D9237" s="1" t="s">
        <v>23596</v>
      </c>
      <c r="E9237" s="1" t="s">
        <v>65</v>
      </c>
      <c r="F9237" s="1" t="s">
        <v>39</v>
      </c>
      <c r="G9237" s="1" t="s">
        <v>321</v>
      </c>
    </row>
    <row r="9238" spans="1:7" x14ac:dyDescent="0.25">
      <c r="A9238" s="1">
        <v>33001857</v>
      </c>
      <c r="B9238" s="1" t="s">
        <v>23597</v>
      </c>
      <c r="C9238" s="1" t="s">
        <v>23598</v>
      </c>
      <c r="D9238" s="1" t="s">
        <v>23599</v>
      </c>
      <c r="E9238" s="1" t="s">
        <v>65</v>
      </c>
      <c r="F9238" s="1" t="s">
        <v>480</v>
      </c>
      <c r="G9238" s="1" t="s">
        <v>481</v>
      </c>
    </row>
    <row r="9239" spans="1:7" x14ac:dyDescent="0.25">
      <c r="A9239" s="1">
        <v>33001858</v>
      </c>
      <c r="B9239" s="1" t="s">
        <v>9825</v>
      </c>
      <c r="C9239" s="1" t="s">
        <v>9826</v>
      </c>
      <c r="D9239" s="1" t="s">
        <v>23600</v>
      </c>
      <c r="E9239" s="1" t="s">
        <v>65</v>
      </c>
      <c r="F9239" s="1" t="s">
        <v>480</v>
      </c>
      <c r="G9239" s="1" t="s">
        <v>481</v>
      </c>
    </row>
    <row r="9240" spans="1:7" x14ac:dyDescent="0.25">
      <c r="A9240" s="1">
        <v>33001859</v>
      </c>
      <c r="B9240" s="1" t="s">
        <v>23601</v>
      </c>
      <c r="C9240" s="1" t="s">
        <v>23602</v>
      </c>
      <c r="D9240" s="1" t="s">
        <v>23603</v>
      </c>
      <c r="E9240" s="1" t="s">
        <v>65</v>
      </c>
      <c r="F9240" s="1" t="s">
        <v>39</v>
      </c>
      <c r="G9240" s="1" t="s">
        <v>321</v>
      </c>
    </row>
    <row r="9241" spans="1:7" x14ac:dyDescent="0.25">
      <c r="A9241" s="1">
        <v>33001860</v>
      </c>
      <c r="B9241" s="1" t="s">
        <v>23604</v>
      </c>
      <c r="C9241" s="1" t="s">
        <v>23605</v>
      </c>
      <c r="D9241" s="1" t="s">
        <v>23606</v>
      </c>
      <c r="E9241" s="1" t="s">
        <v>65</v>
      </c>
      <c r="F9241" s="1" t="s">
        <v>480</v>
      </c>
      <c r="G9241" s="1" t="s">
        <v>481</v>
      </c>
    </row>
    <row r="9242" spans="1:7" x14ac:dyDescent="0.25">
      <c r="A9242" s="1">
        <v>33001872</v>
      </c>
      <c r="B9242" s="1" t="s">
        <v>23607</v>
      </c>
      <c r="C9242" s="1" t="s">
        <v>23608</v>
      </c>
      <c r="D9242" s="1" t="s">
        <v>23609</v>
      </c>
      <c r="E9242" s="1" t="s">
        <v>65</v>
      </c>
      <c r="F9242" s="1" t="s">
        <v>39</v>
      </c>
      <c r="G9242" s="1" t="s">
        <v>321</v>
      </c>
    </row>
    <row r="9243" spans="1:7" x14ac:dyDescent="0.25">
      <c r="A9243" s="1">
        <v>33001878</v>
      </c>
      <c r="B9243" s="1" t="s">
        <v>23610</v>
      </c>
      <c r="C9243" s="1" t="s">
        <v>23611</v>
      </c>
      <c r="D9243" s="1" t="s">
        <v>23612</v>
      </c>
      <c r="E9243" s="1" t="s">
        <v>66</v>
      </c>
      <c r="F9243" s="1" t="s">
        <v>480</v>
      </c>
      <c r="G9243" s="1" t="s">
        <v>481</v>
      </c>
    </row>
    <row r="9244" spans="1:7" x14ac:dyDescent="0.25">
      <c r="A9244" s="1">
        <v>33001882</v>
      </c>
      <c r="B9244" s="1" t="s">
        <v>23613</v>
      </c>
      <c r="C9244" s="1" t="s">
        <v>23614</v>
      </c>
      <c r="D9244" s="1" t="s">
        <v>23615</v>
      </c>
      <c r="E9244" s="1" t="s">
        <v>66</v>
      </c>
      <c r="F9244" s="1" t="s">
        <v>39</v>
      </c>
      <c r="G9244" s="1" t="s">
        <v>321</v>
      </c>
    </row>
    <row r="9245" spans="1:7" x14ac:dyDescent="0.25">
      <c r="A9245" s="1">
        <v>33001883</v>
      </c>
      <c r="B9245" s="1" t="s">
        <v>23616</v>
      </c>
      <c r="C9245" s="1" t="s">
        <v>23617</v>
      </c>
      <c r="D9245" s="1" t="s">
        <v>23618</v>
      </c>
      <c r="E9245" s="1" t="s">
        <v>66</v>
      </c>
      <c r="F9245" s="1" t="s">
        <v>39</v>
      </c>
      <c r="G9245" s="1" t="s">
        <v>321</v>
      </c>
    </row>
    <row r="9246" spans="1:7" x14ac:dyDescent="0.25">
      <c r="A9246" s="1">
        <v>33001884</v>
      </c>
      <c r="B9246" s="1" t="s">
        <v>23619</v>
      </c>
      <c r="C9246" s="1" t="s">
        <v>23620</v>
      </c>
      <c r="D9246" s="1" t="s">
        <v>23621</v>
      </c>
      <c r="E9246" s="1" t="s">
        <v>66</v>
      </c>
      <c r="F9246" s="1" t="s">
        <v>480</v>
      </c>
      <c r="G9246" s="1" t="s">
        <v>481</v>
      </c>
    </row>
    <row r="9247" spans="1:7" x14ac:dyDescent="0.25">
      <c r="A9247" s="1">
        <v>33001885</v>
      </c>
      <c r="B9247" s="1" t="s">
        <v>23622</v>
      </c>
      <c r="C9247" s="1" t="s">
        <v>23623</v>
      </c>
      <c r="D9247" s="1" t="s">
        <v>23624</v>
      </c>
      <c r="E9247" s="1" t="s">
        <v>66</v>
      </c>
      <c r="F9247" s="1" t="s">
        <v>39</v>
      </c>
      <c r="G9247" s="1" t="s">
        <v>321</v>
      </c>
    </row>
    <row r="9248" spans="1:7" x14ac:dyDescent="0.25">
      <c r="A9248" s="1">
        <v>33001886</v>
      </c>
      <c r="B9248" s="1" t="s">
        <v>23625</v>
      </c>
      <c r="C9248" s="1" t="s">
        <v>23626</v>
      </c>
      <c r="D9248" s="1" t="s">
        <v>23627</v>
      </c>
      <c r="E9248" s="1" t="s">
        <v>66</v>
      </c>
      <c r="F9248" s="1" t="s">
        <v>480</v>
      </c>
      <c r="G9248" s="1" t="s">
        <v>481</v>
      </c>
    </row>
    <row r="9249" spans="1:7" x14ac:dyDescent="0.25">
      <c r="A9249" s="1">
        <v>33001887</v>
      </c>
      <c r="B9249" s="1" t="s">
        <v>23628</v>
      </c>
      <c r="C9249" s="1" t="s">
        <v>23629</v>
      </c>
      <c r="D9249" s="1" t="s">
        <v>23630</v>
      </c>
      <c r="E9249" s="1" t="s">
        <v>66</v>
      </c>
      <c r="F9249" s="1" t="s">
        <v>480</v>
      </c>
      <c r="G9249" s="1" t="s">
        <v>481</v>
      </c>
    </row>
    <row r="9250" spans="1:7" x14ac:dyDescent="0.25">
      <c r="A9250" s="1">
        <v>33001889</v>
      </c>
      <c r="B9250" s="1" t="s">
        <v>23631</v>
      </c>
      <c r="C9250" s="1" t="s">
        <v>23632</v>
      </c>
      <c r="D9250" s="1" t="s">
        <v>23633</v>
      </c>
      <c r="E9250" s="1" t="s">
        <v>66</v>
      </c>
      <c r="F9250" s="1" t="s">
        <v>480</v>
      </c>
      <c r="G9250" s="1" t="s">
        <v>481</v>
      </c>
    </row>
    <row r="9251" spans="1:7" x14ac:dyDescent="0.25">
      <c r="A9251" s="1">
        <v>33001890</v>
      </c>
      <c r="B9251" s="1" t="s">
        <v>23634</v>
      </c>
      <c r="C9251" s="1" t="s">
        <v>23635</v>
      </c>
      <c r="D9251" s="1" t="s">
        <v>23636</v>
      </c>
      <c r="E9251" s="1" t="s">
        <v>66</v>
      </c>
      <c r="F9251" s="1" t="s">
        <v>480</v>
      </c>
      <c r="G9251" s="1" t="s">
        <v>481</v>
      </c>
    </row>
    <row r="9252" spans="1:7" x14ac:dyDescent="0.25">
      <c r="A9252" s="1">
        <v>33001892</v>
      </c>
      <c r="B9252" s="1" t="s">
        <v>3009</v>
      </c>
      <c r="C9252" s="1" t="s">
        <v>3010</v>
      </c>
      <c r="D9252" s="1" t="s">
        <v>3011</v>
      </c>
      <c r="E9252" s="1" t="s">
        <v>66</v>
      </c>
      <c r="F9252" s="1" t="s">
        <v>480</v>
      </c>
      <c r="G9252" s="1" t="s">
        <v>481</v>
      </c>
    </row>
    <row r="9253" spans="1:7" x14ac:dyDescent="0.25">
      <c r="A9253" s="1">
        <v>33001893</v>
      </c>
      <c r="B9253" s="1" t="s">
        <v>23637</v>
      </c>
      <c r="C9253" s="1" t="s">
        <v>23638</v>
      </c>
      <c r="D9253" s="1" t="s">
        <v>23639</v>
      </c>
      <c r="E9253" s="1" t="s">
        <v>65</v>
      </c>
      <c r="F9253" s="1" t="s">
        <v>480</v>
      </c>
      <c r="G9253" s="1" t="s">
        <v>481</v>
      </c>
    </row>
    <row r="9254" spans="1:7" x14ac:dyDescent="0.25">
      <c r="A9254" s="1">
        <v>33001894</v>
      </c>
      <c r="B9254" s="1" t="s">
        <v>23640</v>
      </c>
      <c r="C9254" s="1" t="s">
        <v>23641</v>
      </c>
      <c r="D9254" s="1" t="s">
        <v>23642</v>
      </c>
      <c r="E9254" s="1" t="s">
        <v>65</v>
      </c>
      <c r="F9254" s="1" t="s">
        <v>480</v>
      </c>
      <c r="G9254" s="1" t="s">
        <v>481</v>
      </c>
    </row>
    <row r="9255" spans="1:7" x14ac:dyDescent="0.25">
      <c r="A9255" s="1">
        <v>33001895</v>
      </c>
      <c r="B9255" s="1" t="s">
        <v>23643</v>
      </c>
      <c r="C9255" s="1" t="s">
        <v>23644</v>
      </c>
      <c r="D9255" s="1" t="s">
        <v>23645</v>
      </c>
      <c r="E9255" s="1" t="s">
        <v>65</v>
      </c>
      <c r="F9255" s="1" t="s">
        <v>39</v>
      </c>
      <c r="G9255" s="1" t="s">
        <v>321</v>
      </c>
    </row>
    <row r="9256" spans="1:7" x14ac:dyDescent="0.25">
      <c r="A9256" s="1">
        <v>33001896</v>
      </c>
      <c r="B9256" s="1" t="s">
        <v>23646</v>
      </c>
      <c r="C9256" s="1" t="s">
        <v>23647</v>
      </c>
      <c r="D9256" s="1" t="s">
        <v>23648</v>
      </c>
      <c r="E9256" s="1" t="s">
        <v>65</v>
      </c>
      <c r="F9256" s="1" t="s">
        <v>480</v>
      </c>
      <c r="G9256" s="1" t="s">
        <v>481</v>
      </c>
    </row>
    <row r="9257" spans="1:7" x14ac:dyDescent="0.25">
      <c r="A9257" s="1">
        <v>33001899</v>
      </c>
      <c r="B9257" s="1" t="s">
        <v>23649</v>
      </c>
      <c r="C9257" s="1" t="s">
        <v>23650</v>
      </c>
      <c r="D9257" s="1" t="s">
        <v>23651</v>
      </c>
      <c r="E9257" s="1" t="s">
        <v>65</v>
      </c>
      <c r="F9257" s="1" t="s">
        <v>480</v>
      </c>
      <c r="G9257" s="1" t="s">
        <v>481</v>
      </c>
    </row>
    <row r="9258" spans="1:7" x14ac:dyDescent="0.25">
      <c r="A9258" s="1">
        <v>33001900</v>
      </c>
      <c r="B9258" s="1" t="s">
        <v>23652</v>
      </c>
      <c r="C9258" s="1" t="s">
        <v>23653</v>
      </c>
      <c r="D9258" s="1" t="s">
        <v>23654</v>
      </c>
      <c r="E9258" s="1" t="s">
        <v>65</v>
      </c>
      <c r="F9258" s="1" t="s">
        <v>480</v>
      </c>
      <c r="G9258" s="1" t="s">
        <v>481</v>
      </c>
    </row>
    <row r="9259" spans="1:7" x14ac:dyDescent="0.25">
      <c r="A9259" s="1">
        <v>33001901</v>
      </c>
      <c r="B9259" s="1" t="s">
        <v>23655</v>
      </c>
      <c r="C9259" s="1" t="s">
        <v>23656</v>
      </c>
      <c r="D9259" s="1" t="s">
        <v>23657</v>
      </c>
      <c r="E9259" s="1" t="s">
        <v>65</v>
      </c>
      <c r="F9259" s="1" t="s">
        <v>480</v>
      </c>
      <c r="G9259" s="1" t="s">
        <v>481</v>
      </c>
    </row>
    <row r="9260" spans="1:7" x14ac:dyDescent="0.25">
      <c r="A9260" s="1">
        <v>33001904</v>
      </c>
      <c r="B9260" s="1" t="s">
        <v>23658</v>
      </c>
      <c r="C9260" s="1" t="s">
        <v>23658</v>
      </c>
      <c r="D9260" s="1" t="s">
        <v>23658</v>
      </c>
      <c r="E9260" s="1" t="s">
        <v>66</v>
      </c>
      <c r="G9260" s="1" t="s">
        <v>199</v>
      </c>
    </row>
    <row r="9261" spans="1:7" x14ac:dyDescent="0.25">
      <c r="A9261" s="1">
        <v>33001905</v>
      </c>
      <c r="B9261" s="1" t="s">
        <v>23659</v>
      </c>
      <c r="C9261" s="1" t="s">
        <v>23659</v>
      </c>
      <c r="D9261" s="1" t="s">
        <v>23659</v>
      </c>
      <c r="E9261" s="1" t="s">
        <v>66</v>
      </c>
      <c r="G9261" s="1" t="s">
        <v>199</v>
      </c>
    </row>
    <row r="9262" spans="1:7" x14ac:dyDescent="0.25">
      <c r="A9262" s="1">
        <v>33001907</v>
      </c>
      <c r="B9262" s="1" t="s">
        <v>23660</v>
      </c>
      <c r="C9262" s="1" t="s">
        <v>23660</v>
      </c>
      <c r="D9262" s="1" t="s">
        <v>23660</v>
      </c>
      <c r="E9262" s="1" t="s">
        <v>66</v>
      </c>
      <c r="G9262" s="1" t="s">
        <v>199</v>
      </c>
    </row>
    <row r="9263" spans="1:7" x14ac:dyDescent="0.25">
      <c r="A9263" s="1">
        <v>33001908</v>
      </c>
      <c r="B9263" s="1" t="s">
        <v>23661</v>
      </c>
      <c r="C9263" s="1" t="s">
        <v>23661</v>
      </c>
      <c r="D9263" s="1" t="s">
        <v>23661</v>
      </c>
      <c r="E9263" s="1" t="s">
        <v>66</v>
      </c>
      <c r="G9263" s="1" t="s">
        <v>199</v>
      </c>
    </row>
    <row r="9264" spans="1:7" x14ac:dyDescent="0.25">
      <c r="A9264" s="1">
        <v>33001909</v>
      </c>
      <c r="B9264" s="1" t="s">
        <v>23662</v>
      </c>
      <c r="C9264" s="1" t="s">
        <v>23662</v>
      </c>
      <c r="D9264" s="1" t="s">
        <v>23662</v>
      </c>
      <c r="E9264" s="1" t="s">
        <v>66</v>
      </c>
      <c r="G9264" s="1" t="s">
        <v>199</v>
      </c>
    </row>
    <row r="9265" spans="1:7" x14ac:dyDescent="0.25">
      <c r="A9265" s="1">
        <v>33001910</v>
      </c>
      <c r="B9265" s="1" t="s">
        <v>23663</v>
      </c>
      <c r="C9265" s="1" t="s">
        <v>23663</v>
      </c>
      <c r="D9265" s="1" t="s">
        <v>23663</v>
      </c>
      <c r="E9265" s="1" t="s">
        <v>66</v>
      </c>
      <c r="G9265" s="1" t="s">
        <v>199</v>
      </c>
    </row>
    <row r="9266" spans="1:7" x14ac:dyDescent="0.25">
      <c r="A9266" s="1">
        <v>33001911</v>
      </c>
      <c r="B9266" s="1" t="s">
        <v>23664</v>
      </c>
      <c r="C9266" s="1" t="s">
        <v>23664</v>
      </c>
      <c r="D9266" s="1" t="s">
        <v>23664</v>
      </c>
      <c r="E9266" s="1" t="s">
        <v>66</v>
      </c>
      <c r="G9266" s="1" t="s">
        <v>199</v>
      </c>
    </row>
    <row r="9267" spans="1:7" x14ac:dyDescent="0.25">
      <c r="A9267" s="1">
        <v>33001912</v>
      </c>
      <c r="B9267" s="1" t="s">
        <v>23665</v>
      </c>
      <c r="C9267" s="1" t="s">
        <v>23665</v>
      </c>
      <c r="D9267" s="1" t="s">
        <v>23665</v>
      </c>
      <c r="E9267" s="1" t="s">
        <v>66</v>
      </c>
      <c r="G9267" s="1" t="s">
        <v>199</v>
      </c>
    </row>
    <row r="9268" spans="1:7" x14ac:dyDescent="0.25">
      <c r="A9268" s="1">
        <v>33001913</v>
      </c>
      <c r="B9268" s="1" t="s">
        <v>23666</v>
      </c>
      <c r="C9268" s="1" t="s">
        <v>23666</v>
      </c>
      <c r="D9268" s="1" t="s">
        <v>23666</v>
      </c>
      <c r="E9268" s="1" t="s">
        <v>66</v>
      </c>
      <c r="G9268" s="1" t="s">
        <v>199</v>
      </c>
    </row>
    <row r="9269" spans="1:7" x14ac:dyDescent="0.25">
      <c r="A9269" s="1">
        <v>33001914</v>
      </c>
      <c r="B9269" s="1" t="s">
        <v>23667</v>
      </c>
      <c r="C9269" s="1" t="s">
        <v>23667</v>
      </c>
      <c r="D9269" s="1" t="s">
        <v>23667</v>
      </c>
      <c r="E9269" s="1" t="s">
        <v>66</v>
      </c>
      <c r="G9269" s="1" t="s">
        <v>199</v>
      </c>
    </row>
    <row r="9270" spans="1:7" x14ac:dyDescent="0.25">
      <c r="A9270" s="1">
        <v>33001916</v>
      </c>
      <c r="B9270" s="1" t="s">
        <v>23668</v>
      </c>
      <c r="C9270" s="1" t="s">
        <v>23668</v>
      </c>
      <c r="D9270" s="1" t="s">
        <v>23668</v>
      </c>
      <c r="E9270" s="1" t="s">
        <v>66</v>
      </c>
      <c r="G9270" s="1" t="s">
        <v>199</v>
      </c>
    </row>
    <row r="9271" spans="1:7" x14ac:dyDescent="0.25">
      <c r="A9271" s="1">
        <v>33001917</v>
      </c>
      <c r="B9271" s="1" t="s">
        <v>23669</v>
      </c>
      <c r="C9271" s="1" t="s">
        <v>23669</v>
      </c>
      <c r="D9271" s="1" t="s">
        <v>23669</v>
      </c>
      <c r="E9271" s="1" t="s">
        <v>66</v>
      </c>
      <c r="G9271" s="1" t="s">
        <v>199</v>
      </c>
    </row>
    <row r="9272" spans="1:7" x14ac:dyDescent="0.25">
      <c r="A9272" s="1">
        <v>33001918</v>
      </c>
      <c r="B9272" s="1" t="s">
        <v>23670</v>
      </c>
      <c r="C9272" s="1" t="s">
        <v>23670</v>
      </c>
      <c r="D9272" s="1" t="s">
        <v>23670</v>
      </c>
      <c r="E9272" s="1" t="s">
        <v>66</v>
      </c>
      <c r="G9272" s="1" t="s">
        <v>199</v>
      </c>
    </row>
    <row r="9273" spans="1:7" x14ac:dyDescent="0.25">
      <c r="A9273" s="1">
        <v>33001919</v>
      </c>
      <c r="B9273" s="1" t="s">
        <v>23671</v>
      </c>
      <c r="C9273" s="1" t="s">
        <v>23671</v>
      </c>
      <c r="D9273" s="1" t="s">
        <v>23671</v>
      </c>
      <c r="E9273" s="1" t="s">
        <v>66</v>
      </c>
      <c r="G9273" s="1" t="s">
        <v>199</v>
      </c>
    </row>
    <row r="9274" spans="1:7" x14ac:dyDescent="0.25">
      <c r="A9274" s="1">
        <v>33001920</v>
      </c>
      <c r="B9274" s="1" t="s">
        <v>23672</v>
      </c>
      <c r="C9274" s="1" t="s">
        <v>23673</v>
      </c>
      <c r="D9274" s="1" t="s">
        <v>23674</v>
      </c>
      <c r="E9274" s="1" t="s">
        <v>65</v>
      </c>
      <c r="F9274" s="1" t="s">
        <v>1984</v>
      </c>
      <c r="G9274" s="1" t="s">
        <v>1985</v>
      </c>
    </row>
    <row r="9275" spans="1:7" x14ac:dyDescent="0.25">
      <c r="A9275" s="1">
        <v>33001921</v>
      </c>
      <c r="B9275" s="1" t="s">
        <v>23675</v>
      </c>
      <c r="C9275" s="1" t="s">
        <v>23675</v>
      </c>
      <c r="D9275" s="1" t="s">
        <v>23675</v>
      </c>
      <c r="E9275" s="1" t="s">
        <v>66</v>
      </c>
      <c r="G9275" s="1" t="s">
        <v>199</v>
      </c>
    </row>
    <row r="9276" spans="1:7" x14ac:dyDescent="0.25">
      <c r="A9276" s="1">
        <v>33001923</v>
      </c>
      <c r="B9276" s="1" t="s">
        <v>23676</v>
      </c>
      <c r="C9276" s="1" t="s">
        <v>23677</v>
      </c>
      <c r="D9276" s="1" t="s">
        <v>23678</v>
      </c>
      <c r="E9276" s="1" t="s">
        <v>65</v>
      </c>
      <c r="F9276" s="1" t="s">
        <v>480</v>
      </c>
      <c r="G9276" s="1" t="s">
        <v>481</v>
      </c>
    </row>
    <row r="9277" spans="1:7" x14ac:dyDescent="0.25">
      <c r="A9277" s="1">
        <v>33001924</v>
      </c>
      <c r="B9277" s="1" t="s">
        <v>2072</v>
      </c>
      <c r="C9277" s="1" t="s">
        <v>2073</v>
      </c>
      <c r="D9277" s="1" t="s">
        <v>2074</v>
      </c>
      <c r="E9277" s="1" t="s">
        <v>65</v>
      </c>
      <c r="F9277" s="1" t="s">
        <v>480</v>
      </c>
      <c r="G9277" s="1" t="s">
        <v>481</v>
      </c>
    </row>
    <row r="9278" spans="1:7" x14ac:dyDescent="0.25">
      <c r="A9278" s="1">
        <v>33001927</v>
      </c>
      <c r="B9278" s="1" t="s">
        <v>23679</v>
      </c>
      <c r="C9278" s="1" t="s">
        <v>23680</v>
      </c>
      <c r="D9278" s="1" t="s">
        <v>23681</v>
      </c>
      <c r="E9278" s="1" t="s">
        <v>65</v>
      </c>
      <c r="F9278" s="1" t="s">
        <v>480</v>
      </c>
      <c r="G9278" s="1" t="s">
        <v>481</v>
      </c>
    </row>
    <row r="9279" spans="1:7" x14ac:dyDescent="0.25">
      <c r="A9279" s="1">
        <v>33001928</v>
      </c>
      <c r="B9279" s="1" t="s">
        <v>23682</v>
      </c>
      <c r="C9279" s="1" t="s">
        <v>23682</v>
      </c>
      <c r="D9279" s="1" t="s">
        <v>23682</v>
      </c>
      <c r="E9279" s="1" t="s">
        <v>66</v>
      </c>
      <c r="G9279" s="1" t="s">
        <v>199</v>
      </c>
    </row>
    <row r="9280" spans="1:7" x14ac:dyDescent="0.25">
      <c r="A9280" s="1">
        <v>33001929</v>
      </c>
      <c r="B9280" s="1" t="s">
        <v>23683</v>
      </c>
      <c r="C9280" s="1" t="s">
        <v>23683</v>
      </c>
      <c r="D9280" s="1" t="s">
        <v>23683</v>
      </c>
      <c r="E9280" s="1" t="s">
        <v>66</v>
      </c>
      <c r="G9280" s="1" t="s">
        <v>199</v>
      </c>
    </row>
    <row r="9281" spans="1:7" x14ac:dyDescent="0.25">
      <c r="A9281" s="1">
        <v>33001930</v>
      </c>
      <c r="B9281" s="1" t="s">
        <v>23684</v>
      </c>
      <c r="C9281" s="1" t="s">
        <v>23684</v>
      </c>
      <c r="D9281" s="1" t="s">
        <v>23684</v>
      </c>
      <c r="E9281" s="1" t="s">
        <v>66</v>
      </c>
      <c r="G9281" s="1" t="s">
        <v>199</v>
      </c>
    </row>
    <row r="9282" spans="1:7" x14ac:dyDescent="0.25">
      <c r="A9282" s="1">
        <v>33001931</v>
      </c>
      <c r="B9282" s="1" t="s">
        <v>23685</v>
      </c>
      <c r="C9282" s="1" t="s">
        <v>23685</v>
      </c>
      <c r="D9282" s="1" t="s">
        <v>23685</v>
      </c>
      <c r="E9282" s="1" t="s">
        <v>66</v>
      </c>
      <c r="G9282" s="1" t="s">
        <v>199</v>
      </c>
    </row>
    <row r="9283" spans="1:7" x14ac:dyDescent="0.25">
      <c r="A9283" s="1">
        <v>33001932</v>
      </c>
      <c r="B9283" s="1" t="s">
        <v>23686</v>
      </c>
      <c r="C9283" s="1" t="s">
        <v>23686</v>
      </c>
      <c r="D9283" s="1" t="s">
        <v>23686</v>
      </c>
      <c r="E9283" s="1" t="s">
        <v>66</v>
      </c>
      <c r="G9283" s="1" t="s">
        <v>199</v>
      </c>
    </row>
    <row r="9284" spans="1:7" x14ac:dyDescent="0.25">
      <c r="A9284" s="1">
        <v>33001933</v>
      </c>
      <c r="B9284" s="1" t="s">
        <v>23687</v>
      </c>
      <c r="C9284" s="1" t="s">
        <v>23687</v>
      </c>
      <c r="D9284" s="1" t="s">
        <v>23687</v>
      </c>
      <c r="E9284" s="1" t="s">
        <v>66</v>
      </c>
      <c r="G9284" s="1" t="s">
        <v>199</v>
      </c>
    </row>
    <row r="9285" spans="1:7" x14ac:dyDescent="0.25">
      <c r="A9285" s="1">
        <v>33001934</v>
      </c>
      <c r="B9285" s="1" t="s">
        <v>23688</v>
      </c>
      <c r="C9285" s="1" t="s">
        <v>23688</v>
      </c>
      <c r="D9285" s="1" t="s">
        <v>23688</v>
      </c>
      <c r="E9285" s="1" t="s">
        <v>66</v>
      </c>
      <c r="G9285" s="1" t="s">
        <v>199</v>
      </c>
    </row>
    <row r="9286" spans="1:7" x14ac:dyDescent="0.25">
      <c r="A9286" s="1">
        <v>33001935</v>
      </c>
      <c r="B9286" s="1" t="s">
        <v>23689</v>
      </c>
      <c r="C9286" s="1" t="s">
        <v>23689</v>
      </c>
      <c r="D9286" s="1" t="s">
        <v>23689</v>
      </c>
      <c r="E9286" s="1" t="s">
        <v>66</v>
      </c>
      <c r="G9286" s="1" t="s">
        <v>199</v>
      </c>
    </row>
    <row r="9287" spans="1:7" x14ac:dyDescent="0.25">
      <c r="A9287" s="1">
        <v>33001936</v>
      </c>
      <c r="B9287" s="1" t="s">
        <v>23690</v>
      </c>
      <c r="C9287" s="1" t="s">
        <v>23690</v>
      </c>
      <c r="D9287" s="1" t="s">
        <v>23690</v>
      </c>
      <c r="E9287" s="1" t="s">
        <v>66</v>
      </c>
      <c r="G9287" s="1" t="s">
        <v>199</v>
      </c>
    </row>
    <row r="9288" spans="1:7" x14ac:dyDescent="0.25">
      <c r="A9288" s="1">
        <v>33001937</v>
      </c>
      <c r="B9288" s="1" t="s">
        <v>23691</v>
      </c>
      <c r="C9288" s="1" t="s">
        <v>23691</v>
      </c>
      <c r="D9288" s="1" t="s">
        <v>23691</v>
      </c>
      <c r="E9288" s="1" t="s">
        <v>66</v>
      </c>
      <c r="G9288" s="1" t="s">
        <v>199</v>
      </c>
    </row>
    <row r="9289" spans="1:7" x14ac:dyDescent="0.25">
      <c r="A9289" s="1">
        <v>33001938</v>
      </c>
      <c r="B9289" s="1" t="s">
        <v>23692</v>
      </c>
      <c r="C9289" s="1" t="s">
        <v>23692</v>
      </c>
      <c r="D9289" s="1" t="s">
        <v>23692</v>
      </c>
      <c r="E9289" s="1" t="s">
        <v>66</v>
      </c>
      <c r="G9289" s="1" t="s">
        <v>199</v>
      </c>
    </row>
    <row r="9290" spans="1:7" x14ac:dyDescent="0.25">
      <c r="A9290" s="1">
        <v>33001939</v>
      </c>
      <c r="B9290" s="1" t="s">
        <v>23693</v>
      </c>
      <c r="C9290" s="1" t="s">
        <v>23694</v>
      </c>
      <c r="D9290" s="1" t="s">
        <v>23695</v>
      </c>
      <c r="E9290" s="1" t="s">
        <v>65</v>
      </c>
      <c r="F9290" s="1" t="s">
        <v>1984</v>
      </c>
      <c r="G9290" s="1" t="s">
        <v>1985</v>
      </c>
    </row>
    <row r="9291" spans="1:7" x14ac:dyDescent="0.25">
      <c r="A9291" s="1">
        <v>33001940</v>
      </c>
      <c r="B9291" s="1" t="s">
        <v>23696</v>
      </c>
      <c r="C9291" s="1" t="s">
        <v>23696</v>
      </c>
      <c r="D9291" s="1" t="s">
        <v>23696</v>
      </c>
      <c r="E9291" s="1" t="s">
        <v>66</v>
      </c>
      <c r="G9291" s="1" t="s">
        <v>199</v>
      </c>
    </row>
    <row r="9292" spans="1:7" x14ac:dyDescent="0.25">
      <c r="A9292" s="1">
        <v>33001941</v>
      </c>
      <c r="B9292" s="1" t="s">
        <v>23697</v>
      </c>
      <c r="C9292" s="1" t="s">
        <v>23697</v>
      </c>
      <c r="D9292" s="1" t="s">
        <v>23697</v>
      </c>
      <c r="E9292" s="1" t="s">
        <v>66</v>
      </c>
      <c r="G9292" s="1" t="s">
        <v>199</v>
      </c>
    </row>
    <row r="9293" spans="1:7" x14ac:dyDescent="0.25">
      <c r="A9293" s="1">
        <v>33001946</v>
      </c>
      <c r="B9293" s="1" t="s">
        <v>23698</v>
      </c>
      <c r="C9293" s="1" t="s">
        <v>23699</v>
      </c>
      <c r="D9293" s="1" t="s">
        <v>23700</v>
      </c>
      <c r="E9293" s="1" t="s">
        <v>65</v>
      </c>
      <c r="F9293" s="1" t="s">
        <v>39</v>
      </c>
      <c r="G9293" s="1" t="s">
        <v>321</v>
      </c>
    </row>
    <row r="9294" spans="1:7" x14ac:dyDescent="0.25">
      <c r="A9294" s="1">
        <v>33001947</v>
      </c>
      <c r="B9294" s="1" t="s">
        <v>23701</v>
      </c>
      <c r="C9294" s="1" t="s">
        <v>23702</v>
      </c>
      <c r="D9294" s="1" t="s">
        <v>23703</v>
      </c>
      <c r="E9294" s="1" t="s">
        <v>66</v>
      </c>
      <c r="F9294" s="1" t="s">
        <v>22980</v>
      </c>
      <c r="G9294" s="1" t="s">
        <v>22981</v>
      </c>
    </row>
    <row r="9295" spans="1:7" x14ac:dyDescent="0.25">
      <c r="A9295" s="1">
        <v>33001948</v>
      </c>
      <c r="B9295" s="1" t="s">
        <v>23704</v>
      </c>
      <c r="C9295" s="1" t="s">
        <v>23705</v>
      </c>
      <c r="D9295" s="1" t="s">
        <v>23706</v>
      </c>
      <c r="E9295" s="1" t="s">
        <v>66</v>
      </c>
      <c r="F9295" s="1" t="s">
        <v>22980</v>
      </c>
      <c r="G9295" s="1" t="s">
        <v>22981</v>
      </c>
    </row>
    <row r="9296" spans="1:7" x14ac:dyDescent="0.25">
      <c r="A9296" s="1">
        <v>33001949</v>
      </c>
      <c r="B9296" s="1" t="s">
        <v>23707</v>
      </c>
      <c r="C9296" s="1" t="s">
        <v>23708</v>
      </c>
      <c r="D9296" s="1" t="s">
        <v>23709</v>
      </c>
      <c r="E9296" s="1" t="s">
        <v>66</v>
      </c>
      <c r="F9296" s="1" t="s">
        <v>22980</v>
      </c>
      <c r="G9296" s="1" t="s">
        <v>22981</v>
      </c>
    </row>
    <row r="9297" spans="1:7" x14ac:dyDescent="0.25">
      <c r="A9297" s="1">
        <v>33001950</v>
      </c>
      <c r="B9297" s="1" t="s">
        <v>23710</v>
      </c>
      <c r="C9297" s="1" t="s">
        <v>23711</v>
      </c>
      <c r="D9297" s="1" t="s">
        <v>23712</v>
      </c>
      <c r="E9297" s="1" t="s">
        <v>66</v>
      </c>
      <c r="F9297" s="1" t="s">
        <v>22980</v>
      </c>
      <c r="G9297" s="1" t="s">
        <v>22981</v>
      </c>
    </row>
    <row r="9298" spans="1:7" x14ac:dyDescent="0.25">
      <c r="A9298" s="1">
        <v>33001951</v>
      </c>
      <c r="B9298" s="1" t="s">
        <v>23713</v>
      </c>
      <c r="C9298" s="1" t="s">
        <v>23714</v>
      </c>
      <c r="D9298" s="1" t="s">
        <v>23715</v>
      </c>
      <c r="E9298" s="1" t="s">
        <v>66</v>
      </c>
      <c r="F9298" s="1" t="s">
        <v>22980</v>
      </c>
      <c r="G9298" s="1" t="s">
        <v>22981</v>
      </c>
    </row>
    <row r="9299" spans="1:7" x14ac:dyDescent="0.25">
      <c r="A9299" s="1">
        <v>33001952</v>
      </c>
      <c r="B9299" s="1" t="s">
        <v>23716</v>
      </c>
      <c r="C9299" s="1" t="s">
        <v>23717</v>
      </c>
      <c r="D9299" s="1" t="s">
        <v>23718</v>
      </c>
      <c r="E9299" s="1" t="s">
        <v>66</v>
      </c>
      <c r="F9299" s="1" t="s">
        <v>22980</v>
      </c>
      <c r="G9299" s="1" t="s">
        <v>22981</v>
      </c>
    </row>
    <row r="9300" spans="1:7" x14ac:dyDescent="0.25">
      <c r="A9300" s="1">
        <v>33001953</v>
      </c>
      <c r="B9300" s="1" t="s">
        <v>23719</v>
      </c>
      <c r="C9300" s="1" t="s">
        <v>23720</v>
      </c>
      <c r="D9300" s="1" t="s">
        <v>23721</v>
      </c>
      <c r="E9300" s="1" t="s">
        <v>66</v>
      </c>
      <c r="F9300" s="1" t="s">
        <v>22980</v>
      </c>
      <c r="G9300" s="1" t="s">
        <v>22981</v>
      </c>
    </row>
    <row r="9301" spans="1:7" x14ac:dyDescent="0.25">
      <c r="A9301" s="1">
        <v>33001954</v>
      </c>
      <c r="B9301" s="1" t="s">
        <v>23722</v>
      </c>
      <c r="C9301" s="1" t="s">
        <v>23723</v>
      </c>
      <c r="D9301" s="1" t="s">
        <v>23724</v>
      </c>
      <c r="E9301" s="1" t="s">
        <v>66</v>
      </c>
      <c r="F9301" s="1" t="s">
        <v>22980</v>
      </c>
      <c r="G9301" s="1" t="s">
        <v>22981</v>
      </c>
    </row>
    <row r="9302" spans="1:7" x14ac:dyDescent="0.25">
      <c r="A9302" s="1">
        <v>33001955</v>
      </c>
      <c r="B9302" s="1" t="s">
        <v>23725</v>
      </c>
      <c r="C9302" s="1" t="s">
        <v>23726</v>
      </c>
      <c r="D9302" s="1" t="s">
        <v>23727</v>
      </c>
      <c r="E9302" s="1" t="s">
        <v>66</v>
      </c>
      <c r="F9302" s="1" t="s">
        <v>22980</v>
      </c>
      <c r="G9302" s="1" t="s">
        <v>22981</v>
      </c>
    </row>
    <row r="9303" spans="1:7" x14ac:dyDescent="0.25">
      <c r="A9303" s="1">
        <v>33001958</v>
      </c>
      <c r="B9303" s="1" t="s">
        <v>23728</v>
      </c>
      <c r="C9303" s="1" t="s">
        <v>23729</v>
      </c>
      <c r="D9303" s="1" t="s">
        <v>23730</v>
      </c>
      <c r="E9303" s="1" t="s">
        <v>65</v>
      </c>
      <c r="F9303" s="1" t="s">
        <v>480</v>
      </c>
      <c r="G9303" s="1" t="s">
        <v>481</v>
      </c>
    </row>
    <row r="9304" spans="1:7" x14ac:dyDescent="0.25">
      <c r="A9304" s="1">
        <v>33001959</v>
      </c>
      <c r="B9304" s="1" t="s">
        <v>23731</v>
      </c>
      <c r="C9304" s="1" t="s">
        <v>23732</v>
      </c>
      <c r="D9304" s="1" t="s">
        <v>23733</v>
      </c>
      <c r="E9304" s="1" t="s">
        <v>65</v>
      </c>
      <c r="F9304" s="1" t="s">
        <v>480</v>
      </c>
      <c r="G9304" s="1" t="s">
        <v>481</v>
      </c>
    </row>
    <row r="9305" spans="1:7" x14ac:dyDescent="0.25">
      <c r="A9305" s="1">
        <v>33001961</v>
      </c>
      <c r="B9305" s="1" t="s">
        <v>23734</v>
      </c>
      <c r="C9305" s="1" t="s">
        <v>23735</v>
      </c>
      <c r="D9305" s="1" t="s">
        <v>23736</v>
      </c>
      <c r="E9305" s="1" t="s">
        <v>65</v>
      </c>
      <c r="F9305" s="1" t="s">
        <v>39</v>
      </c>
      <c r="G9305" s="1" t="s">
        <v>321</v>
      </c>
    </row>
    <row r="9306" spans="1:7" x14ac:dyDescent="0.25">
      <c r="A9306" s="1">
        <v>33001962</v>
      </c>
      <c r="B9306" s="1" t="s">
        <v>23737</v>
      </c>
      <c r="C9306" s="1" t="s">
        <v>23738</v>
      </c>
      <c r="D9306" s="1" t="s">
        <v>23739</v>
      </c>
      <c r="E9306" s="1" t="s">
        <v>65</v>
      </c>
      <c r="F9306" s="1" t="s">
        <v>39</v>
      </c>
      <c r="G9306" s="1" t="s">
        <v>321</v>
      </c>
    </row>
    <row r="9307" spans="1:7" x14ac:dyDescent="0.25">
      <c r="A9307" s="1">
        <v>33001964</v>
      </c>
      <c r="B9307" s="1" t="s">
        <v>23740</v>
      </c>
      <c r="C9307" s="1" t="s">
        <v>23741</v>
      </c>
      <c r="D9307" s="1" t="s">
        <v>23742</v>
      </c>
      <c r="E9307" s="1" t="s">
        <v>65</v>
      </c>
      <c r="F9307" s="1" t="s">
        <v>1984</v>
      </c>
      <c r="G9307" s="1" t="s">
        <v>1985</v>
      </c>
    </row>
    <row r="9308" spans="1:7" x14ac:dyDescent="0.25">
      <c r="A9308" s="1">
        <v>33001966</v>
      </c>
      <c r="B9308" s="1" t="s">
        <v>23743</v>
      </c>
      <c r="C9308" s="1" t="s">
        <v>23744</v>
      </c>
      <c r="D9308" s="1" t="s">
        <v>23745</v>
      </c>
      <c r="E9308" s="1" t="s">
        <v>66</v>
      </c>
      <c r="F9308" s="1" t="s">
        <v>39</v>
      </c>
      <c r="G9308" s="1" t="s">
        <v>321</v>
      </c>
    </row>
    <row r="9309" spans="1:7" x14ac:dyDescent="0.25">
      <c r="A9309" s="1">
        <v>33001967</v>
      </c>
      <c r="B9309" s="1" t="s">
        <v>23746</v>
      </c>
      <c r="C9309" s="1" t="s">
        <v>23747</v>
      </c>
      <c r="D9309" s="1" t="s">
        <v>23748</v>
      </c>
      <c r="E9309" s="1" t="s">
        <v>66</v>
      </c>
      <c r="F9309" s="1" t="s">
        <v>39</v>
      </c>
      <c r="G9309" s="1" t="s">
        <v>321</v>
      </c>
    </row>
    <row r="9310" spans="1:7" x14ac:dyDescent="0.25">
      <c r="A9310" s="1">
        <v>33001968</v>
      </c>
      <c r="B9310" s="1" t="s">
        <v>23749</v>
      </c>
      <c r="C9310" s="1" t="s">
        <v>23750</v>
      </c>
      <c r="D9310" s="1" t="s">
        <v>23751</v>
      </c>
      <c r="E9310" s="1" t="s">
        <v>66</v>
      </c>
      <c r="F9310" s="1" t="s">
        <v>39</v>
      </c>
      <c r="G9310" s="1" t="s">
        <v>321</v>
      </c>
    </row>
    <row r="9311" spans="1:7" x14ac:dyDescent="0.25">
      <c r="A9311" s="1">
        <v>33001969</v>
      </c>
      <c r="B9311" s="1" t="s">
        <v>23752</v>
      </c>
      <c r="C9311" s="1" t="s">
        <v>23753</v>
      </c>
      <c r="D9311" s="1" t="s">
        <v>23754</v>
      </c>
      <c r="E9311" s="1" t="s">
        <v>66</v>
      </c>
      <c r="F9311" s="1" t="s">
        <v>39</v>
      </c>
      <c r="G9311" s="1" t="s">
        <v>321</v>
      </c>
    </row>
    <row r="9312" spans="1:7" x14ac:dyDescent="0.25">
      <c r="A9312" s="1">
        <v>33001970</v>
      </c>
      <c r="B9312" s="1" t="s">
        <v>23755</v>
      </c>
      <c r="C9312" s="1" t="s">
        <v>23756</v>
      </c>
      <c r="D9312" s="1" t="s">
        <v>23757</v>
      </c>
      <c r="E9312" s="1" t="s">
        <v>66</v>
      </c>
      <c r="F9312" s="1" t="s">
        <v>39</v>
      </c>
      <c r="G9312" s="1" t="s">
        <v>321</v>
      </c>
    </row>
    <row r="9313" spans="1:7" x14ac:dyDescent="0.25">
      <c r="A9313" s="1">
        <v>33001971</v>
      </c>
      <c r="B9313" s="1" t="s">
        <v>23758</v>
      </c>
      <c r="C9313" s="1" t="s">
        <v>23759</v>
      </c>
      <c r="D9313" s="1" t="s">
        <v>23760</v>
      </c>
      <c r="E9313" s="1" t="s">
        <v>66</v>
      </c>
      <c r="F9313" s="1" t="s">
        <v>39</v>
      </c>
      <c r="G9313" s="1" t="s">
        <v>321</v>
      </c>
    </row>
    <row r="9314" spans="1:7" x14ac:dyDescent="0.25">
      <c r="A9314" s="1">
        <v>33001972</v>
      </c>
      <c r="B9314" s="1" t="s">
        <v>23761</v>
      </c>
      <c r="C9314" s="1" t="s">
        <v>23762</v>
      </c>
      <c r="D9314" s="1" t="s">
        <v>23763</v>
      </c>
      <c r="E9314" s="1" t="s">
        <v>66</v>
      </c>
      <c r="F9314" s="1" t="s">
        <v>39</v>
      </c>
      <c r="G9314" s="1" t="s">
        <v>321</v>
      </c>
    </row>
    <row r="9315" spans="1:7" x14ac:dyDescent="0.25">
      <c r="A9315" s="1">
        <v>33001978</v>
      </c>
      <c r="B9315" s="1" t="s">
        <v>23764</v>
      </c>
      <c r="C9315" s="1" t="s">
        <v>23765</v>
      </c>
      <c r="D9315" s="1" t="s">
        <v>23766</v>
      </c>
      <c r="E9315" s="1" t="s">
        <v>66</v>
      </c>
      <c r="F9315" s="1" t="s">
        <v>39</v>
      </c>
      <c r="G9315" s="1" t="s">
        <v>321</v>
      </c>
    </row>
    <row r="9316" spans="1:7" x14ac:dyDescent="0.25">
      <c r="A9316" s="1">
        <v>33001980</v>
      </c>
      <c r="B9316" s="1" t="s">
        <v>23767</v>
      </c>
      <c r="C9316" s="1" t="s">
        <v>23768</v>
      </c>
      <c r="D9316" s="1" t="s">
        <v>23769</v>
      </c>
      <c r="E9316" s="1" t="s">
        <v>66</v>
      </c>
      <c r="F9316" s="1" t="s">
        <v>39</v>
      </c>
      <c r="G9316" s="1" t="s">
        <v>321</v>
      </c>
    </row>
    <row r="9317" spans="1:7" x14ac:dyDescent="0.25">
      <c r="A9317" s="1">
        <v>33001984</v>
      </c>
      <c r="B9317" s="1" t="s">
        <v>23770</v>
      </c>
      <c r="C9317" s="1" t="s">
        <v>23771</v>
      </c>
      <c r="D9317" s="1" t="s">
        <v>23772</v>
      </c>
      <c r="E9317" s="1" t="s">
        <v>66</v>
      </c>
      <c r="F9317" s="1" t="s">
        <v>39</v>
      </c>
      <c r="G9317" s="1" t="s">
        <v>321</v>
      </c>
    </row>
    <row r="9318" spans="1:7" x14ac:dyDescent="0.25">
      <c r="A9318" s="1">
        <v>33001986</v>
      </c>
      <c r="B9318" s="1" t="s">
        <v>23773</v>
      </c>
      <c r="C9318" s="1" t="s">
        <v>23774</v>
      </c>
      <c r="D9318" s="1" t="s">
        <v>23775</v>
      </c>
      <c r="E9318" s="1" t="s">
        <v>66</v>
      </c>
      <c r="F9318" s="1" t="s">
        <v>39</v>
      </c>
      <c r="G9318" s="1" t="s">
        <v>321</v>
      </c>
    </row>
    <row r="9319" spans="1:7" x14ac:dyDescent="0.25">
      <c r="A9319" s="1">
        <v>33001987</v>
      </c>
      <c r="B9319" s="1" t="s">
        <v>23776</v>
      </c>
      <c r="C9319" s="1" t="s">
        <v>23777</v>
      </c>
      <c r="D9319" s="1" t="s">
        <v>23778</v>
      </c>
      <c r="E9319" s="1" t="s">
        <v>66</v>
      </c>
      <c r="F9319" s="1" t="s">
        <v>39</v>
      </c>
      <c r="G9319" s="1" t="s">
        <v>321</v>
      </c>
    </row>
    <row r="9320" spans="1:7" x14ac:dyDescent="0.25">
      <c r="A9320" s="1">
        <v>33001988</v>
      </c>
      <c r="B9320" s="1" t="s">
        <v>23779</v>
      </c>
      <c r="C9320" s="1" t="s">
        <v>23780</v>
      </c>
      <c r="D9320" s="1" t="s">
        <v>23781</v>
      </c>
      <c r="E9320" s="1" t="s">
        <v>66</v>
      </c>
      <c r="F9320" s="1" t="s">
        <v>39</v>
      </c>
      <c r="G9320" s="1" t="s">
        <v>321</v>
      </c>
    </row>
    <row r="9321" spans="1:7" x14ac:dyDescent="0.25">
      <c r="A9321" s="1">
        <v>33001989</v>
      </c>
      <c r="B9321" s="1" t="s">
        <v>23782</v>
      </c>
      <c r="C9321" s="1" t="s">
        <v>23783</v>
      </c>
      <c r="D9321" s="1" t="s">
        <v>23784</v>
      </c>
      <c r="E9321" s="1" t="s">
        <v>66</v>
      </c>
      <c r="F9321" s="1" t="s">
        <v>39</v>
      </c>
      <c r="G9321" s="1" t="s">
        <v>321</v>
      </c>
    </row>
    <row r="9322" spans="1:7" x14ac:dyDescent="0.25">
      <c r="A9322" s="1">
        <v>33001990</v>
      </c>
      <c r="B9322" s="1" t="s">
        <v>23785</v>
      </c>
      <c r="C9322" s="1" t="s">
        <v>23786</v>
      </c>
      <c r="D9322" s="1" t="s">
        <v>23787</v>
      </c>
      <c r="E9322" s="1" t="s">
        <v>66</v>
      </c>
      <c r="F9322" s="1" t="s">
        <v>39</v>
      </c>
      <c r="G9322" s="1" t="s">
        <v>321</v>
      </c>
    </row>
    <row r="9323" spans="1:7" x14ac:dyDescent="0.25">
      <c r="A9323" s="1">
        <v>33001993</v>
      </c>
      <c r="B9323" s="1" t="s">
        <v>23788</v>
      </c>
      <c r="C9323" s="1" t="s">
        <v>23789</v>
      </c>
      <c r="D9323" s="1" t="s">
        <v>23790</v>
      </c>
      <c r="E9323" s="1" t="s">
        <v>66</v>
      </c>
      <c r="F9323" s="1" t="s">
        <v>39</v>
      </c>
      <c r="G9323" s="1" t="s">
        <v>321</v>
      </c>
    </row>
    <row r="9324" spans="1:7" x14ac:dyDescent="0.25">
      <c r="A9324" s="1">
        <v>33001994</v>
      </c>
      <c r="B9324" s="1" t="s">
        <v>23791</v>
      </c>
      <c r="C9324" s="1" t="s">
        <v>23792</v>
      </c>
      <c r="D9324" s="1" t="s">
        <v>23793</v>
      </c>
      <c r="E9324" s="1" t="s">
        <v>66</v>
      </c>
      <c r="F9324" s="1" t="s">
        <v>39</v>
      </c>
      <c r="G9324" s="1" t="s">
        <v>321</v>
      </c>
    </row>
    <row r="9325" spans="1:7" x14ac:dyDescent="0.25">
      <c r="A9325" s="1">
        <v>33001996</v>
      </c>
      <c r="B9325" s="1" t="s">
        <v>23794</v>
      </c>
      <c r="C9325" s="1" t="s">
        <v>23795</v>
      </c>
      <c r="D9325" s="1" t="s">
        <v>23796</v>
      </c>
      <c r="E9325" s="1" t="s">
        <v>66</v>
      </c>
      <c r="F9325" s="1" t="s">
        <v>39</v>
      </c>
      <c r="G9325" s="1" t="s">
        <v>321</v>
      </c>
    </row>
    <row r="9326" spans="1:7" x14ac:dyDescent="0.25">
      <c r="A9326" s="1">
        <v>33001997</v>
      </c>
      <c r="B9326" s="1" t="s">
        <v>23797</v>
      </c>
      <c r="C9326" s="1" t="s">
        <v>23798</v>
      </c>
      <c r="D9326" s="1" t="s">
        <v>23799</v>
      </c>
      <c r="E9326" s="1" t="s">
        <v>66</v>
      </c>
      <c r="F9326" s="1" t="s">
        <v>39</v>
      </c>
      <c r="G9326" s="1" t="s">
        <v>321</v>
      </c>
    </row>
    <row r="9327" spans="1:7" x14ac:dyDescent="0.25">
      <c r="A9327" s="1">
        <v>33001998</v>
      </c>
      <c r="B9327" s="1" t="s">
        <v>23800</v>
      </c>
      <c r="C9327" s="1" t="s">
        <v>23801</v>
      </c>
      <c r="D9327" s="1" t="s">
        <v>23802</v>
      </c>
      <c r="E9327" s="1" t="s">
        <v>66</v>
      </c>
      <c r="F9327" s="1" t="s">
        <v>39</v>
      </c>
      <c r="G9327" s="1" t="s">
        <v>321</v>
      </c>
    </row>
    <row r="9328" spans="1:7" x14ac:dyDescent="0.25">
      <c r="A9328" s="1">
        <v>33001999</v>
      </c>
      <c r="B9328" s="1" t="s">
        <v>23803</v>
      </c>
      <c r="C9328" s="1" t="s">
        <v>23804</v>
      </c>
      <c r="D9328" s="1" t="s">
        <v>23805</v>
      </c>
      <c r="E9328" s="1" t="s">
        <v>66</v>
      </c>
      <c r="F9328" s="1" t="s">
        <v>39</v>
      </c>
      <c r="G9328" s="1" t="s">
        <v>321</v>
      </c>
    </row>
    <row r="9329" spans="1:7" x14ac:dyDescent="0.25">
      <c r="A9329" s="1">
        <v>33002000</v>
      </c>
      <c r="B9329" s="1" t="s">
        <v>23806</v>
      </c>
      <c r="C9329" s="1" t="s">
        <v>23807</v>
      </c>
      <c r="D9329" s="1" t="s">
        <v>23808</v>
      </c>
      <c r="E9329" s="1" t="s">
        <v>66</v>
      </c>
      <c r="F9329" s="1" t="s">
        <v>480</v>
      </c>
      <c r="G9329" s="1" t="s">
        <v>481</v>
      </c>
    </row>
    <row r="9330" spans="1:7" x14ac:dyDescent="0.25">
      <c r="A9330" s="1">
        <v>33002001</v>
      </c>
      <c r="B9330" s="1" t="s">
        <v>23809</v>
      </c>
      <c r="C9330" s="1" t="s">
        <v>23810</v>
      </c>
      <c r="D9330" s="1" t="s">
        <v>23811</v>
      </c>
      <c r="E9330" s="1" t="s">
        <v>66</v>
      </c>
      <c r="F9330" s="1" t="s">
        <v>480</v>
      </c>
      <c r="G9330" s="1" t="s">
        <v>481</v>
      </c>
    </row>
    <row r="9331" spans="1:7" x14ac:dyDescent="0.25">
      <c r="A9331" s="1">
        <v>33002002</v>
      </c>
      <c r="B9331" s="1" t="s">
        <v>23812</v>
      </c>
      <c r="C9331" s="1" t="s">
        <v>23813</v>
      </c>
      <c r="D9331" s="1" t="s">
        <v>23814</v>
      </c>
      <c r="E9331" s="1" t="s">
        <v>66</v>
      </c>
      <c r="F9331" s="1" t="s">
        <v>480</v>
      </c>
      <c r="G9331" s="1" t="s">
        <v>481</v>
      </c>
    </row>
    <row r="9332" spans="1:7" x14ac:dyDescent="0.25">
      <c r="A9332" s="1">
        <v>33002004</v>
      </c>
      <c r="B9332" s="1" t="s">
        <v>23815</v>
      </c>
      <c r="C9332" s="1" t="s">
        <v>23816</v>
      </c>
      <c r="D9332" s="1" t="s">
        <v>23817</v>
      </c>
      <c r="E9332" s="1" t="s">
        <v>66</v>
      </c>
      <c r="F9332" s="1" t="s">
        <v>480</v>
      </c>
      <c r="G9332" s="1" t="s">
        <v>481</v>
      </c>
    </row>
    <row r="9333" spans="1:7" x14ac:dyDescent="0.25">
      <c r="A9333" s="1">
        <v>33002005</v>
      </c>
      <c r="B9333" s="1" t="s">
        <v>23818</v>
      </c>
      <c r="C9333" s="1" t="s">
        <v>23819</v>
      </c>
      <c r="D9333" s="1" t="s">
        <v>23820</v>
      </c>
      <c r="E9333" s="1" t="s">
        <v>66</v>
      </c>
      <c r="F9333" s="1" t="s">
        <v>480</v>
      </c>
      <c r="G9333" s="1" t="s">
        <v>481</v>
      </c>
    </row>
    <row r="9334" spans="1:7" x14ac:dyDescent="0.25">
      <c r="A9334" s="1">
        <v>33002006</v>
      </c>
      <c r="B9334" s="1" t="s">
        <v>23821</v>
      </c>
      <c r="C9334" s="1" t="s">
        <v>23822</v>
      </c>
      <c r="D9334" s="1" t="s">
        <v>23823</v>
      </c>
      <c r="E9334" s="1" t="s">
        <v>66</v>
      </c>
      <c r="F9334" s="1" t="s">
        <v>480</v>
      </c>
      <c r="G9334" s="1" t="s">
        <v>481</v>
      </c>
    </row>
    <row r="9335" spans="1:7" x14ac:dyDescent="0.25">
      <c r="A9335" s="1">
        <v>33002007</v>
      </c>
      <c r="B9335" s="1" t="s">
        <v>23824</v>
      </c>
      <c r="C9335" s="1" t="s">
        <v>23825</v>
      </c>
      <c r="D9335" s="1" t="s">
        <v>23826</v>
      </c>
      <c r="E9335" s="1" t="s">
        <v>66</v>
      </c>
      <c r="F9335" s="1" t="s">
        <v>480</v>
      </c>
      <c r="G9335" s="1" t="s">
        <v>481</v>
      </c>
    </row>
    <row r="9336" spans="1:7" x14ac:dyDescent="0.25">
      <c r="A9336" s="1">
        <v>33002008</v>
      </c>
      <c r="B9336" s="1" t="s">
        <v>23827</v>
      </c>
      <c r="C9336" s="1" t="s">
        <v>23828</v>
      </c>
      <c r="D9336" s="1" t="s">
        <v>23829</v>
      </c>
      <c r="E9336" s="1" t="s">
        <v>66</v>
      </c>
      <c r="F9336" s="1" t="s">
        <v>480</v>
      </c>
      <c r="G9336" s="1" t="s">
        <v>481</v>
      </c>
    </row>
    <row r="9337" spans="1:7" x14ac:dyDescent="0.25">
      <c r="A9337" s="1">
        <v>33002009</v>
      </c>
      <c r="B9337" s="1" t="s">
        <v>23830</v>
      </c>
      <c r="C9337" s="1" t="s">
        <v>23831</v>
      </c>
      <c r="D9337" s="1" t="s">
        <v>23832</v>
      </c>
      <c r="E9337" s="1" t="s">
        <v>66</v>
      </c>
      <c r="F9337" s="1" t="s">
        <v>480</v>
      </c>
      <c r="G9337" s="1" t="s">
        <v>481</v>
      </c>
    </row>
    <row r="9338" spans="1:7" x14ac:dyDescent="0.25">
      <c r="A9338" s="1">
        <v>33002010</v>
      </c>
      <c r="B9338" s="1" t="s">
        <v>23833</v>
      </c>
      <c r="C9338" s="1" t="s">
        <v>23834</v>
      </c>
      <c r="D9338" s="1" t="s">
        <v>23835</v>
      </c>
      <c r="E9338" s="1" t="s">
        <v>66</v>
      </c>
      <c r="F9338" s="1" t="s">
        <v>39</v>
      </c>
      <c r="G9338" s="1" t="s">
        <v>321</v>
      </c>
    </row>
    <row r="9339" spans="1:7" x14ac:dyDescent="0.25">
      <c r="A9339" s="1">
        <v>33002011</v>
      </c>
      <c r="B9339" s="1" t="s">
        <v>23836</v>
      </c>
      <c r="C9339" s="1" t="s">
        <v>23837</v>
      </c>
      <c r="D9339" s="1" t="s">
        <v>23838</v>
      </c>
      <c r="E9339" s="1" t="s">
        <v>65</v>
      </c>
      <c r="F9339" s="1" t="s">
        <v>39</v>
      </c>
      <c r="G9339" s="1" t="s">
        <v>321</v>
      </c>
    </row>
    <row r="9340" spans="1:7" x14ac:dyDescent="0.25">
      <c r="A9340" s="1">
        <v>33002015</v>
      </c>
      <c r="B9340" s="1" t="s">
        <v>23839</v>
      </c>
      <c r="C9340" s="1" t="s">
        <v>23840</v>
      </c>
      <c r="D9340" s="1" t="s">
        <v>23841</v>
      </c>
      <c r="E9340" s="1" t="s">
        <v>65</v>
      </c>
      <c r="F9340" s="1" t="s">
        <v>39</v>
      </c>
      <c r="G9340" s="1" t="s">
        <v>321</v>
      </c>
    </row>
    <row r="9341" spans="1:7" x14ac:dyDescent="0.25">
      <c r="A9341" s="1">
        <v>33002017</v>
      </c>
      <c r="B9341" s="1" t="s">
        <v>23842</v>
      </c>
      <c r="C9341" s="1" t="s">
        <v>23843</v>
      </c>
      <c r="D9341" s="1" t="s">
        <v>23844</v>
      </c>
      <c r="E9341" s="1" t="s">
        <v>66</v>
      </c>
      <c r="F9341" s="1" t="s">
        <v>39</v>
      </c>
      <c r="G9341" s="1" t="s">
        <v>321</v>
      </c>
    </row>
    <row r="9342" spans="1:7" x14ac:dyDescent="0.25">
      <c r="A9342" s="1">
        <v>33002020</v>
      </c>
      <c r="B9342" s="1" t="s">
        <v>23845</v>
      </c>
      <c r="C9342" s="1" t="s">
        <v>23845</v>
      </c>
      <c r="D9342" s="1" t="s">
        <v>23845</v>
      </c>
      <c r="E9342" s="1" t="s">
        <v>66</v>
      </c>
      <c r="G9342" s="1" t="s">
        <v>199</v>
      </c>
    </row>
    <row r="9343" spans="1:7" x14ac:dyDescent="0.25">
      <c r="A9343" s="1">
        <v>33002023</v>
      </c>
      <c r="B9343" s="1" t="s">
        <v>23846</v>
      </c>
      <c r="C9343" s="1" t="s">
        <v>23847</v>
      </c>
      <c r="D9343" s="1" t="s">
        <v>23848</v>
      </c>
      <c r="E9343" s="1" t="s">
        <v>65</v>
      </c>
      <c r="F9343" s="1" t="s">
        <v>39</v>
      </c>
      <c r="G9343" s="1" t="s">
        <v>321</v>
      </c>
    </row>
    <row r="9344" spans="1:7" x14ac:dyDescent="0.25">
      <c r="A9344" s="1">
        <v>33002024</v>
      </c>
      <c r="B9344" s="1" t="s">
        <v>23849</v>
      </c>
      <c r="C9344" s="1" t="s">
        <v>23850</v>
      </c>
      <c r="D9344" s="1" t="s">
        <v>23851</v>
      </c>
      <c r="E9344" s="1" t="s">
        <v>66</v>
      </c>
      <c r="F9344" s="1" t="s">
        <v>480</v>
      </c>
      <c r="G9344" s="1" t="s">
        <v>481</v>
      </c>
    </row>
    <row r="9345" spans="1:7" x14ac:dyDescent="0.25">
      <c r="A9345" s="1">
        <v>33002025</v>
      </c>
      <c r="B9345" s="1" t="s">
        <v>23852</v>
      </c>
      <c r="C9345" s="1" t="s">
        <v>23853</v>
      </c>
      <c r="D9345" s="1" t="s">
        <v>23854</v>
      </c>
      <c r="E9345" s="1" t="s">
        <v>66</v>
      </c>
      <c r="F9345" s="1" t="s">
        <v>480</v>
      </c>
      <c r="G9345" s="1" t="s">
        <v>481</v>
      </c>
    </row>
    <row r="9346" spans="1:7" x14ac:dyDescent="0.25">
      <c r="A9346" s="1">
        <v>33002026</v>
      </c>
      <c r="B9346" s="1" t="s">
        <v>23855</v>
      </c>
      <c r="C9346" s="1" t="s">
        <v>23856</v>
      </c>
      <c r="D9346" s="1" t="s">
        <v>23857</v>
      </c>
      <c r="E9346" s="1" t="s">
        <v>66</v>
      </c>
      <c r="F9346" s="1" t="s">
        <v>480</v>
      </c>
      <c r="G9346" s="1" t="s">
        <v>481</v>
      </c>
    </row>
    <row r="9347" spans="1:7" x14ac:dyDescent="0.25">
      <c r="A9347" s="1">
        <v>33002027</v>
      </c>
      <c r="B9347" s="1" t="s">
        <v>23858</v>
      </c>
      <c r="C9347" s="1" t="s">
        <v>23859</v>
      </c>
      <c r="D9347" s="1" t="s">
        <v>23860</v>
      </c>
      <c r="E9347" s="1" t="s">
        <v>65</v>
      </c>
      <c r="F9347" s="1" t="s">
        <v>1984</v>
      </c>
      <c r="G9347" s="1" t="s">
        <v>1985</v>
      </c>
    </row>
    <row r="9348" spans="1:7" x14ac:dyDescent="0.25">
      <c r="A9348" s="1">
        <v>33002028</v>
      </c>
      <c r="B9348" s="1" t="s">
        <v>23861</v>
      </c>
      <c r="C9348" s="1" t="s">
        <v>23862</v>
      </c>
      <c r="D9348" s="1" t="s">
        <v>23863</v>
      </c>
      <c r="E9348" s="1" t="s">
        <v>65</v>
      </c>
      <c r="F9348" s="1" t="s">
        <v>1984</v>
      </c>
      <c r="G9348" s="1" t="s">
        <v>1985</v>
      </c>
    </row>
    <row r="9349" spans="1:7" x14ac:dyDescent="0.25">
      <c r="A9349" s="1">
        <v>33002030</v>
      </c>
      <c r="B9349" s="1" t="s">
        <v>23864</v>
      </c>
      <c r="C9349" s="1" t="s">
        <v>23865</v>
      </c>
      <c r="D9349" s="1" t="s">
        <v>23866</v>
      </c>
      <c r="E9349" s="1" t="s">
        <v>66</v>
      </c>
      <c r="F9349" s="1" t="s">
        <v>480</v>
      </c>
      <c r="G9349" s="1" t="s">
        <v>481</v>
      </c>
    </row>
    <row r="9350" spans="1:7" x14ac:dyDescent="0.25">
      <c r="A9350" s="1">
        <v>33002031</v>
      </c>
      <c r="B9350" s="1" t="s">
        <v>23867</v>
      </c>
      <c r="C9350" s="1" t="s">
        <v>23868</v>
      </c>
      <c r="D9350" s="1" t="s">
        <v>23869</v>
      </c>
      <c r="E9350" s="1" t="s">
        <v>65</v>
      </c>
      <c r="G9350" s="1" t="s">
        <v>199</v>
      </c>
    </row>
    <row r="9351" spans="1:7" x14ac:dyDescent="0.25">
      <c r="A9351" s="1">
        <v>33002034</v>
      </c>
      <c r="B9351" s="1" t="s">
        <v>23870</v>
      </c>
      <c r="C9351" s="1" t="s">
        <v>23871</v>
      </c>
      <c r="D9351" s="1" t="s">
        <v>23872</v>
      </c>
      <c r="E9351" s="1" t="s">
        <v>65</v>
      </c>
      <c r="F9351" s="1" t="s">
        <v>480</v>
      </c>
      <c r="G9351" s="1" t="s">
        <v>481</v>
      </c>
    </row>
    <row r="9352" spans="1:7" x14ac:dyDescent="0.25">
      <c r="A9352" s="1">
        <v>33002036</v>
      </c>
      <c r="B9352" s="1" t="s">
        <v>23873</v>
      </c>
      <c r="C9352" s="1" t="s">
        <v>23874</v>
      </c>
      <c r="D9352" s="1" t="s">
        <v>23875</v>
      </c>
      <c r="E9352" s="1" t="s">
        <v>65</v>
      </c>
      <c r="F9352" s="1" t="s">
        <v>1984</v>
      </c>
      <c r="G9352" s="1" t="s">
        <v>1985</v>
      </c>
    </row>
    <row r="9353" spans="1:7" x14ac:dyDescent="0.25">
      <c r="A9353" s="1">
        <v>33002037</v>
      </c>
      <c r="B9353" s="1" t="s">
        <v>23876</v>
      </c>
      <c r="C9353" s="1" t="s">
        <v>23877</v>
      </c>
      <c r="D9353" s="1" t="s">
        <v>23878</v>
      </c>
      <c r="E9353" s="1" t="s">
        <v>65</v>
      </c>
      <c r="F9353" s="1" t="s">
        <v>1984</v>
      </c>
      <c r="G9353" s="1" t="s">
        <v>1985</v>
      </c>
    </row>
    <row r="9354" spans="1:7" x14ac:dyDescent="0.25">
      <c r="A9354" s="1">
        <v>33002038</v>
      </c>
      <c r="B9354" s="1" t="s">
        <v>23879</v>
      </c>
      <c r="C9354" s="1" t="s">
        <v>23880</v>
      </c>
      <c r="D9354" s="1" t="s">
        <v>23881</v>
      </c>
      <c r="E9354" s="1" t="s">
        <v>65</v>
      </c>
      <c r="F9354" s="1" t="s">
        <v>1984</v>
      </c>
      <c r="G9354" s="1" t="s">
        <v>1985</v>
      </c>
    </row>
    <row r="9355" spans="1:7" x14ac:dyDescent="0.25">
      <c r="A9355" s="1">
        <v>33002040</v>
      </c>
      <c r="B9355" s="1" t="s">
        <v>23882</v>
      </c>
      <c r="C9355" s="1" t="s">
        <v>23883</v>
      </c>
      <c r="D9355" s="1" t="s">
        <v>23884</v>
      </c>
      <c r="E9355" s="1" t="s">
        <v>65</v>
      </c>
      <c r="F9355" s="1" t="s">
        <v>480</v>
      </c>
      <c r="G9355" s="1" t="s">
        <v>481</v>
      </c>
    </row>
    <row r="9356" spans="1:7" x14ac:dyDescent="0.25">
      <c r="A9356" s="1">
        <v>33002041</v>
      </c>
      <c r="B9356" s="1" t="s">
        <v>23885</v>
      </c>
      <c r="C9356" s="1" t="s">
        <v>23886</v>
      </c>
      <c r="D9356" s="1" t="s">
        <v>23887</v>
      </c>
      <c r="E9356" s="1" t="s">
        <v>65</v>
      </c>
      <c r="F9356" s="1" t="s">
        <v>480</v>
      </c>
      <c r="G9356" s="1" t="s">
        <v>481</v>
      </c>
    </row>
    <row r="9357" spans="1:7" x14ac:dyDescent="0.25">
      <c r="A9357" s="1">
        <v>33002042</v>
      </c>
      <c r="B9357" s="1" t="s">
        <v>23888</v>
      </c>
      <c r="C9357" s="1" t="s">
        <v>23889</v>
      </c>
      <c r="D9357" s="1" t="s">
        <v>23890</v>
      </c>
      <c r="E9357" s="1" t="s">
        <v>65</v>
      </c>
      <c r="F9357" s="1" t="s">
        <v>480</v>
      </c>
      <c r="G9357" s="1" t="s">
        <v>481</v>
      </c>
    </row>
    <row r="9358" spans="1:7" x14ac:dyDescent="0.25">
      <c r="A9358" s="1">
        <v>33002044</v>
      </c>
      <c r="B9358" s="1" t="s">
        <v>1734</v>
      </c>
      <c r="C9358" s="1" t="s">
        <v>1735</v>
      </c>
      <c r="D9358" s="1" t="s">
        <v>1736</v>
      </c>
      <c r="E9358" s="1" t="s">
        <v>66</v>
      </c>
      <c r="F9358" s="1" t="s">
        <v>480</v>
      </c>
      <c r="G9358" s="1" t="s">
        <v>481</v>
      </c>
    </row>
    <row r="9359" spans="1:7" x14ac:dyDescent="0.25">
      <c r="A9359" s="1">
        <v>33002047</v>
      </c>
      <c r="B9359" s="1" t="s">
        <v>23891</v>
      </c>
      <c r="C9359" s="1" t="s">
        <v>23892</v>
      </c>
      <c r="D9359" s="1" t="s">
        <v>23893</v>
      </c>
      <c r="E9359" s="1" t="s">
        <v>66</v>
      </c>
      <c r="F9359" s="1" t="s">
        <v>480</v>
      </c>
      <c r="G9359" s="1" t="s">
        <v>481</v>
      </c>
    </row>
    <row r="9360" spans="1:7" x14ac:dyDescent="0.25">
      <c r="A9360" s="1">
        <v>33002050</v>
      </c>
      <c r="B9360" s="1" t="s">
        <v>23894</v>
      </c>
      <c r="C9360" s="1" t="s">
        <v>23895</v>
      </c>
      <c r="D9360" s="1" t="s">
        <v>23896</v>
      </c>
      <c r="E9360" s="1" t="s">
        <v>66</v>
      </c>
      <c r="F9360" s="1" t="s">
        <v>480</v>
      </c>
      <c r="G9360" s="1" t="s">
        <v>481</v>
      </c>
    </row>
    <row r="9361" spans="1:7" x14ac:dyDescent="0.25">
      <c r="A9361" s="1">
        <v>33002051</v>
      </c>
      <c r="B9361" s="1" t="s">
        <v>23897</v>
      </c>
      <c r="C9361" s="1" t="s">
        <v>23898</v>
      </c>
      <c r="D9361" s="1" t="s">
        <v>23899</v>
      </c>
      <c r="E9361" s="1" t="s">
        <v>65</v>
      </c>
      <c r="F9361" s="1" t="s">
        <v>480</v>
      </c>
      <c r="G9361" s="1" t="s">
        <v>481</v>
      </c>
    </row>
    <row r="9362" spans="1:7" x14ac:dyDescent="0.25">
      <c r="A9362" s="1">
        <v>33002052</v>
      </c>
      <c r="B9362" s="1" t="s">
        <v>23900</v>
      </c>
      <c r="C9362" s="1" t="s">
        <v>23901</v>
      </c>
      <c r="D9362" s="1" t="s">
        <v>23902</v>
      </c>
      <c r="E9362" s="1" t="s">
        <v>65</v>
      </c>
      <c r="F9362" s="1" t="s">
        <v>480</v>
      </c>
      <c r="G9362" s="1" t="s">
        <v>481</v>
      </c>
    </row>
    <row r="9363" spans="1:7" x14ac:dyDescent="0.25">
      <c r="A9363" s="1">
        <v>33002060</v>
      </c>
      <c r="B9363" s="1" t="s">
        <v>23903</v>
      </c>
      <c r="C9363" s="1" t="s">
        <v>23904</v>
      </c>
      <c r="D9363" s="1" t="s">
        <v>23905</v>
      </c>
      <c r="E9363" s="1" t="s">
        <v>65</v>
      </c>
      <c r="F9363" s="1" t="s">
        <v>480</v>
      </c>
      <c r="G9363" s="1" t="s">
        <v>481</v>
      </c>
    </row>
    <row r="9364" spans="1:7" x14ac:dyDescent="0.25">
      <c r="A9364" s="1">
        <v>33002062</v>
      </c>
      <c r="B9364" s="1" t="s">
        <v>23906</v>
      </c>
      <c r="C9364" s="1" t="s">
        <v>23907</v>
      </c>
      <c r="D9364" s="1" t="s">
        <v>23908</v>
      </c>
      <c r="E9364" s="1" t="s">
        <v>65</v>
      </c>
      <c r="F9364" s="1" t="s">
        <v>480</v>
      </c>
      <c r="G9364" s="1" t="s">
        <v>481</v>
      </c>
    </row>
    <row r="9365" spans="1:7" x14ac:dyDescent="0.25">
      <c r="A9365" s="1">
        <v>33002064</v>
      </c>
      <c r="B9365" s="1" t="s">
        <v>23909</v>
      </c>
      <c r="C9365" s="1" t="s">
        <v>23910</v>
      </c>
      <c r="D9365" s="1" t="s">
        <v>23911</v>
      </c>
      <c r="E9365" s="1" t="s">
        <v>65</v>
      </c>
      <c r="F9365" s="1" t="s">
        <v>480</v>
      </c>
      <c r="G9365" s="1" t="s">
        <v>481</v>
      </c>
    </row>
    <row r="9366" spans="1:7" x14ac:dyDescent="0.25">
      <c r="A9366" s="1">
        <v>33002065</v>
      </c>
      <c r="B9366" s="1" t="s">
        <v>23912</v>
      </c>
      <c r="C9366" s="1" t="s">
        <v>23913</v>
      </c>
      <c r="D9366" s="1" t="s">
        <v>23914</v>
      </c>
      <c r="E9366" s="1" t="s">
        <v>65</v>
      </c>
      <c r="F9366" s="1" t="s">
        <v>480</v>
      </c>
      <c r="G9366" s="1" t="s">
        <v>481</v>
      </c>
    </row>
    <row r="9367" spans="1:7" x14ac:dyDescent="0.25">
      <c r="A9367" s="1">
        <v>33002069</v>
      </c>
      <c r="B9367" s="1" t="s">
        <v>23915</v>
      </c>
      <c r="C9367" s="1" t="s">
        <v>23916</v>
      </c>
      <c r="D9367" s="1" t="s">
        <v>23917</v>
      </c>
      <c r="E9367" s="1" t="s">
        <v>65</v>
      </c>
      <c r="F9367" s="1" t="s">
        <v>480</v>
      </c>
      <c r="G9367" s="1" t="s">
        <v>481</v>
      </c>
    </row>
    <row r="9368" spans="1:7" x14ac:dyDescent="0.25">
      <c r="A9368" s="1">
        <v>33002072</v>
      </c>
      <c r="B9368" s="1" t="s">
        <v>23918</v>
      </c>
      <c r="C9368" s="1" t="s">
        <v>23919</v>
      </c>
      <c r="D9368" s="1" t="s">
        <v>23920</v>
      </c>
      <c r="E9368" s="1" t="s">
        <v>65</v>
      </c>
      <c r="F9368" s="1" t="s">
        <v>480</v>
      </c>
      <c r="G9368" s="1" t="s">
        <v>481</v>
      </c>
    </row>
    <row r="9369" spans="1:7" x14ac:dyDescent="0.25">
      <c r="A9369" s="1">
        <v>33002076</v>
      </c>
      <c r="B9369" s="1" t="s">
        <v>23921</v>
      </c>
      <c r="C9369" s="1" t="s">
        <v>23922</v>
      </c>
      <c r="D9369" s="1" t="s">
        <v>23923</v>
      </c>
      <c r="E9369" s="1" t="s">
        <v>65</v>
      </c>
      <c r="F9369" s="1" t="s">
        <v>480</v>
      </c>
      <c r="G9369" s="1" t="s">
        <v>481</v>
      </c>
    </row>
    <row r="9370" spans="1:7" x14ac:dyDescent="0.25">
      <c r="A9370" s="1">
        <v>33002081</v>
      </c>
      <c r="B9370" s="1" t="s">
        <v>23924</v>
      </c>
      <c r="C9370" s="1" t="s">
        <v>23925</v>
      </c>
      <c r="D9370" s="1" t="s">
        <v>23926</v>
      </c>
      <c r="E9370" s="1" t="s">
        <v>65</v>
      </c>
      <c r="F9370" s="1" t="s">
        <v>480</v>
      </c>
      <c r="G9370" s="1" t="s">
        <v>481</v>
      </c>
    </row>
    <row r="9371" spans="1:7" x14ac:dyDescent="0.25">
      <c r="A9371" s="1">
        <v>33002082</v>
      </c>
      <c r="B9371" s="1" t="s">
        <v>23927</v>
      </c>
      <c r="C9371" s="1" t="s">
        <v>23928</v>
      </c>
      <c r="D9371" s="1" t="s">
        <v>23929</v>
      </c>
      <c r="E9371" s="1" t="s">
        <v>65</v>
      </c>
      <c r="F9371" s="1" t="s">
        <v>480</v>
      </c>
      <c r="G9371" s="1" t="s">
        <v>481</v>
      </c>
    </row>
    <row r="9372" spans="1:7" x14ac:dyDescent="0.25">
      <c r="A9372" s="1">
        <v>33002083</v>
      </c>
      <c r="B9372" s="1" t="s">
        <v>23930</v>
      </c>
      <c r="C9372" s="1" t="s">
        <v>23931</v>
      </c>
      <c r="D9372" s="1" t="s">
        <v>23932</v>
      </c>
      <c r="E9372" s="1" t="s">
        <v>65</v>
      </c>
      <c r="F9372" s="1" t="s">
        <v>480</v>
      </c>
      <c r="G9372" s="1" t="s">
        <v>481</v>
      </c>
    </row>
    <row r="9373" spans="1:7" x14ac:dyDescent="0.25">
      <c r="A9373" s="1">
        <v>33002086</v>
      </c>
      <c r="B9373" s="1" t="s">
        <v>23933</v>
      </c>
      <c r="C9373" s="1" t="s">
        <v>23934</v>
      </c>
      <c r="D9373" s="1" t="s">
        <v>23935</v>
      </c>
      <c r="E9373" s="1" t="s">
        <v>65</v>
      </c>
      <c r="F9373" s="1" t="s">
        <v>480</v>
      </c>
      <c r="G9373" s="1" t="s">
        <v>481</v>
      </c>
    </row>
    <row r="9374" spans="1:7" x14ac:dyDescent="0.25">
      <c r="A9374" s="1">
        <v>33002087</v>
      </c>
      <c r="B9374" s="1" t="s">
        <v>23936</v>
      </c>
      <c r="C9374" s="1" t="s">
        <v>23937</v>
      </c>
      <c r="D9374" s="1" t="s">
        <v>23938</v>
      </c>
      <c r="E9374" s="1" t="s">
        <v>65</v>
      </c>
      <c r="F9374" s="1" t="s">
        <v>39</v>
      </c>
      <c r="G9374" s="1" t="s">
        <v>321</v>
      </c>
    </row>
    <row r="9375" spans="1:7" x14ac:dyDescent="0.25">
      <c r="A9375" s="1">
        <v>33002088</v>
      </c>
      <c r="B9375" s="1" t="s">
        <v>23939</v>
      </c>
      <c r="C9375" s="1" t="s">
        <v>23940</v>
      </c>
      <c r="D9375" s="1" t="s">
        <v>23941</v>
      </c>
      <c r="E9375" s="1" t="s">
        <v>65</v>
      </c>
      <c r="F9375" s="1" t="s">
        <v>39</v>
      </c>
      <c r="G9375" s="1" t="s">
        <v>321</v>
      </c>
    </row>
    <row r="9376" spans="1:7" x14ac:dyDescent="0.25">
      <c r="A9376" s="1">
        <v>33002090</v>
      </c>
      <c r="B9376" s="1" t="s">
        <v>23942</v>
      </c>
      <c r="C9376" s="1" t="s">
        <v>23943</v>
      </c>
      <c r="D9376" s="1" t="s">
        <v>23944</v>
      </c>
      <c r="E9376" s="1" t="s">
        <v>65</v>
      </c>
      <c r="F9376" s="1" t="s">
        <v>39</v>
      </c>
      <c r="G9376" s="1" t="s">
        <v>321</v>
      </c>
    </row>
    <row r="9377" spans="1:7" x14ac:dyDescent="0.25">
      <c r="A9377" s="1">
        <v>33002093</v>
      </c>
      <c r="B9377" s="1" t="s">
        <v>23945</v>
      </c>
      <c r="C9377" s="1" t="s">
        <v>23946</v>
      </c>
      <c r="D9377" s="1" t="s">
        <v>23947</v>
      </c>
      <c r="E9377" s="1" t="s">
        <v>65</v>
      </c>
      <c r="F9377" s="1" t="s">
        <v>480</v>
      </c>
      <c r="G9377" s="1" t="s">
        <v>481</v>
      </c>
    </row>
    <row r="9378" spans="1:7" x14ac:dyDescent="0.25">
      <c r="A9378" s="1">
        <v>33002094</v>
      </c>
      <c r="B9378" s="1" t="s">
        <v>23948</v>
      </c>
      <c r="C9378" s="1" t="s">
        <v>23949</v>
      </c>
      <c r="D9378" s="1" t="s">
        <v>23950</v>
      </c>
      <c r="E9378" s="1" t="s">
        <v>65</v>
      </c>
      <c r="F9378" s="1" t="s">
        <v>480</v>
      </c>
      <c r="G9378" s="1" t="s">
        <v>481</v>
      </c>
    </row>
    <row r="9379" spans="1:7" x14ac:dyDescent="0.25">
      <c r="A9379" s="1">
        <v>33002095</v>
      </c>
      <c r="B9379" s="1" t="s">
        <v>23951</v>
      </c>
      <c r="C9379" s="1" t="s">
        <v>23952</v>
      </c>
      <c r="D9379" s="1" t="s">
        <v>23953</v>
      </c>
      <c r="E9379" s="1" t="s">
        <v>65</v>
      </c>
      <c r="F9379" s="1" t="s">
        <v>480</v>
      </c>
      <c r="G9379" s="1" t="s">
        <v>481</v>
      </c>
    </row>
    <row r="9380" spans="1:7" x14ac:dyDescent="0.25">
      <c r="A9380" s="1">
        <v>33002100</v>
      </c>
      <c r="B9380" s="1" t="s">
        <v>23954</v>
      </c>
      <c r="C9380" s="1" t="s">
        <v>23955</v>
      </c>
      <c r="D9380" s="1" t="s">
        <v>23956</v>
      </c>
      <c r="E9380" s="1" t="s">
        <v>65</v>
      </c>
      <c r="F9380" s="1" t="s">
        <v>39</v>
      </c>
      <c r="G9380" s="1" t="s">
        <v>321</v>
      </c>
    </row>
    <row r="9381" spans="1:7" x14ac:dyDescent="0.25">
      <c r="A9381" s="1">
        <v>33002101</v>
      </c>
      <c r="B9381" s="1" t="s">
        <v>23957</v>
      </c>
      <c r="C9381" s="1" t="s">
        <v>23957</v>
      </c>
      <c r="D9381" s="1" t="s">
        <v>23957</v>
      </c>
      <c r="E9381" s="1" t="s">
        <v>66</v>
      </c>
      <c r="G9381" s="1" t="s">
        <v>199</v>
      </c>
    </row>
    <row r="9382" spans="1:7" x14ac:dyDescent="0.25">
      <c r="A9382" s="1">
        <v>33002102</v>
      </c>
      <c r="B9382" s="1" t="s">
        <v>23958</v>
      </c>
      <c r="C9382" s="1" t="s">
        <v>23958</v>
      </c>
      <c r="D9382" s="1" t="s">
        <v>23958</v>
      </c>
      <c r="E9382" s="1" t="s">
        <v>66</v>
      </c>
      <c r="G9382" s="1" t="s">
        <v>199</v>
      </c>
    </row>
    <row r="9383" spans="1:7" x14ac:dyDescent="0.25">
      <c r="A9383" s="1">
        <v>33002103</v>
      </c>
      <c r="B9383" s="1" t="s">
        <v>23959</v>
      </c>
      <c r="C9383" s="1" t="s">
        <v>23960</v>
      </c>
      <c r="D9383" s="1" t="s">
        <v>23961</v>
      </c>
      <c r="E9383" s="1" t="s">
        <v>65</v>
      </c>
      <c r="F9383" s="1" t="s">
        <v>480</v>
      </c>
      <c r="G9383" s="1" t="s">
        <v>481</v>
      </c>
    </row>
    <row r="9384" spans="1:7" x14ac:dyDescent="0.25">
      <c r="A9384" s="1">
        <v>33002104</v>
      </c>
      <c r="B9384" s="1" t="s">
        <v>23962</v>
      </c>
      <c r="C9384" s="1" t="s">
        <v>23963</v>
      </c>
      <c r="D9384" s="1" t="s">
        <v>23964</v>
      </c>
      <c r="E9384" s="1" t="s">
        <v>65</v>
      </c>
      <c r="F9384" s="1" t="s">
        <v>39</v>
      </c>
      <c r="G9384" s="1" t="s">
        <v>321</v>
      </c>
    </row>
    <row r="9385" spans="1:7" x14ac:dyDescent="0.25">
      <c r="A9385" s="1">
        <v>33002105</v>
      </c>
      <c r="B9385" s="1" t="s">
        <v>23965</v>
      </c>
      <c r="C9385" s="1" t="s">
        <v>23966</v>
      </c>
      <c r="D9385" s="1" t="s">
        <v>23967</v>
      </c>
      <c r="E9385" s="1" t="s">
        <v>65</v>
      </c>
      <c r="F9385" s="1" t="s">
        <v>39</v>
      </c>
      <c r="G9385" s="1" t="s">
        <v>321</v>
      </c>
    </row>
    <row r="9386" spans="1:7" x14ac:dyDescent="0.25">
      <c r="A9386" s="1">
        <v>33002106</v>
      </c>
      <c r="B9386" s="1" t="s">
        <v>23968</v>
      </c>
      <c r="C9386" s="1" t="s">
        <v>23969</v>
      </c>
      <c r="D9386" s="1" t="s">
        <v>23970</v>
      </c>
      <c r="E9386" s="1" t="s">
        <v>65</v>
      </c>
      <c r="F9386" s="1" t="s">
        <v>1984</v>
      </c>
      <c r="G9386" s="1" t="s">
        <v>1985</v>
      </c>
    </row>
    <row r="9387" spans="1:7" x14ac:dyDescent="0.25">
      <c r="A9387" s="1">
        <v>33002107</v>
      </c>
      <c r="B9387" s="1" t="s">
        <v>23971</v>
      </c>
      <c r="C9387" s="1" t="s">
        <v>23972</v>
      </c>
      <c r="D9387" s="1" t="s">
        <v>23973</v>
      </c>
      <c r="E9387" s="1" t="s">
        <v>65</v>
      </c>
      <c r="G9387" s="1" t="s">
        <v>199</v>
      </c>
    </row>
    <row r="9388" spans="1:7" x14ac:dyDescent="0.25">
      <c r="A9388" s="1">
        <v>33002108</v>
      </c>
      <c r="B9388" s="1" t="s">
        <v>23974</v>
      </c>
      <c r="C9388" s="1" t="s">
        <v>23975</v>
      </c>
      <c r="D9388" s="1" t="s">
        <v>23976</v>
      </c>
      <c r="E9388" s="1" t="s">
        <v>65</v>
      </c>
      <c r="G9388" s="1" t="s">
        <v>199</v>
      </c>
    </row>
    <row r="9389" spans="1:7" x14ac:dyDescent="0.25">
      <c r="A9389" s="1">
        <v>33002110</v>
      </c>
      <c r="B9389" s="1" t="s">
        <v>23977</v>
      </c>
      <c r="C9389" s="1" t="s">
        <v>23978</v>
      </c>
      <c r="D9389" s="1" t="s">
        <v>23979</v>
      </c>
      <c r="E9389" s="1" t="s">
        <v>65</v>
      </c>
      <c r="F9389" s="1" t="s">
        <v>480</v>
      </c>
      <c r="G9389" s="1" t="s">
        <v>481</v>
      </c>
    </row>
    <row r="9390" spans="1:7" x14ac:dyDescent="0.25">
      <c r="A9390" s="1">
        <v>33002112</v>
      </c>
      <c r="B9390" s="1" t="s">
        <v>23980</v>
      </c>
      <c r="C9390" s="1" t="s">
        <v>23981</v>
      </c>
      <c r="D9390" s="1" t="s">
        <v>23982</v>
      </c>
      <c r="G9390" s="1" t="s">
        <v>199</v>
      </c>
    </row>
    <row r="9391" spans="1:7" x14ac:dyDescent="0.25">
      <c r="A9391" s="1">
        <v>33002113</v>
      </c>
      <c r="B9391" s="1" t="s">
        <v>23983</v>
      </c>
      <c r="C9391" s="1" t="s">
        <v>23984</v>
      </c>
      <c r="D9391" s="1" t="s">
        <v>23985</v>
      </c>
      <c r="E9391" s="1" t="s">
        <v>65</v>
      </c>
      <c r="F9391" s="1" t="s">
        <v>480</v>
      </c>
      <c r="G9391" s="1" t="s">
        <v>481</v>
      </c>
    </row>
    <row r="9392" spans="1:7" x14ac:dyDescent="0.25">
      <c r="A9392" s="1">
        <v>33002114</v>
      </c>
      <c r="B9392" s="1" t="s">
        <v>23986</v>
      </c>
      <c r="C9392" s="1" t="s">
        <v>23987</v>
      </c>
      <c r="D9392" s="1" t="s">
        <v>23988</v>
      </c>
      <c r="E9392" s="1" t="s">
        <v>65</v>
      </c>
      <c r="F9392" s="1" t="s">
        <v>39</v>
      </c>
      <c r="G9392" s="1" t="s">
        <v>321</v>
      </c>
    </row>
    <row r="9393" spans="1:7" x14ac:dyDescent="0.25">
      <c r="A9393" s="1">
        <v>33002116</v>
      </c>
      <c r="B9393" s="1" t="s">
        <v>23989</v>
      </c>
      <c r="C9393" s="1" t="s">
        <v>23990</v>
      </c>
      <c r="D9393" s="1" t="s">
        <v>23991</v>
      </c>
      <c r="E9393" s="1" t="s">
        <v>65</v>
      </c>
      <c r="F9393" s="1" t="s">
        <v>480</v>
      </c>
      <c r="G9393" s="1" t="s">
        <v>481</v>
      </c>
    </row>
    <row r="9394" spans="1:7" x14ac:dyDescent="0.25">
      <c r="A9394" s="1">
        <v>33002119</v>
      </c>
      <c r="B9394" s="1" t="s">
        <v>21552</v>
      </c>
      <c r="C9394" s="1" t="s">
        <v>21553</v>
      </c>
      <c r="D9394" s="1" t="s">
        <v>23992</v>
      </c>
      <c r="G9394" s="1" t="s">
        <v>199</v>
      </c>
    </row>
    <row r="9395" spans="1:7" x14ac:dyDescent="0.25">
      <c r="A9395" s="1">
        <v>33002121</v>
      </c>
      <c r="B9395" s="1" t="s">
        <v>23993</v>
      </c>
      <c r="C9395" s="1" t="s">
        <v>23994</v>
      </c>
      <c r="D9395" s="1" t="s">
        <v>23995</v>
      </c>
      <c r="E9395" s="1" t="s">
        <v>65</v>
      </c>
      <c r="F9395" s="1" t="s">
        <v>480</v>
      </c>
      <c r="G9395" s="1" t="s">
        <v>481</v>
      </c>
    </row>
    <row r="9396" spans="1:7" x14ac:dyDescent="0.25">
      <c r="A9396" s="1">
        <v>33002125</v>
      </c>
      <c r="B9396" s="1" t="s">
        <v>23996</v>
      </c>
      <c r="C9396" s="1" t="s">
        <v>23997</v>
      </c>
      <c r="D9396" s="1" t="s">
        <v>23998</v>
      </c>
      <c r="E9396" s="1" t="s">
        <v>65</v>
      </c>
      <c r="F9396" s="1" t="s">
        <v>480</v>
      </c>
      <c r="G9396" s="1" t="s">
        <v>481</v>
      </c>
    </row>
    <row r="9397" spans="1:7" x14ac:dyDescent="0.25">
      <c r="A9397" s="1">
        <v>33002132</v>
      </c>
      <c r="B9397" s="1" t="s">
        <v>23999</v>
      </c>
      <c r="C9397" s="1" t="s">
        <v>24000</v>
      </c>
      <c r="D9397" s="1" t="s">
        <v>24001</v>
      </c>
      <c r="E9397" s="1" t="s">
        <v>65</v>
      </c>
      <c r="F9397" s="1" t="s">
        <v>480</v>
      </c>
      <c r="G9397" s="1" t="s">
        <v>481</v>
      </c>
    </row>
    <row r="9398" spans="1:7" x14ac:dyDescent="0.25">
      <c r="A9398" s="1">
        <v>33002133</v>
      </c>
      <c r="B9398" s="1" t="s">
        <v>24002</v>
      </c>
      <c r="C9398" s="1" t="s">
        <v>24003</v>
      </c>
      <c r="D9398" s="1" t="s">
        <v>24004</v>
      </c>
      <c r="E9398" s="1" t="s">
        <v>65</v>
      </c>
      <c r="F9398" s="1" t="s">
        <v>1984</v>
      </c>
      <c r="G9398" s="1" t="s">
        <v>1985</v>
      </c>
    </row>
    <row r="9399" spans="1:7" x14ac:dyDescent="0.25">
      <c r="A9399" s="1">
        <v>33002135</v>
      </c>
      <c r="B9399" s="1" t="s">
        <v>24005</v>
      </c>
      <c r="C9399" s="1" t="s">
        <v>24006</v>
      </c>
      <c r="D9399" s="1" t="s">
        <v>24007</v>
      </c>
      <c r="E9399" s="1" t="s">
        <v>65</v>
      </c>
      <c r="F9399" s="1" t="s">
        <v>480</v>
      </c>
      <c r="G9399" s="1" t="s">
        <v>481</v>
      </c>
    </row>
    <row r="9400" spans="1:7" x14ac:dyDescent="0.25">
      <c r="A9400" s="1">
        <v>33002139</v>
      </c>
      <c r="B9400" s="1" t="s">
        <v>22599</v>
      </c>
      <c r="C9400" s="1" t="s">
        <v>22600</v>
      </c>
      <c r="D9400" s="1" t="s">
        <v>22601</v>
      </c>
      <c r="E9400" s="1" t="s">
        <v>66</v>
      </c>
      <c r="F9400" s="1" t="s">
        <v>480</v>
      </c>
      <c r="G9400" s="1" t="s">
        <v>481</v>
      </c>
    </row>
    <row r="9401" spans="1:7" x14ac:dyDescent="0.25">
      <c r="A9401" s="1">
        <v>33002141</v>
      </c>
      <c r="B9401" s="1" t="s">
        <v>24008</v>
      </c>
      <c r="C9401" s="1" t="s">
        <v>24009</v>
      </c>
      <c r="D9401" s="1" t="s">
        <v>24010</v>
      </c>
      <c r="E9401" s="1" t="s">
        <v>65</v>
      </c>
      <c r="F9401" s="1" t="s">
        <v>480</v>
      </c>
      <c r="G9401" s="1" t="s">
        <v>481</v>
      </c>
    </row>
    <row r="9402" spans="1:7" x14ac:dyDescent="0.25">
      <c r="A9402" s="1">
        <v>33002143</v>
      </c>
      <c r="B9402" s="1" t="s">
        <v>24011</v>
      </c>
      <c r="C9402" s="1" t="s">
        <v>24012</v>
      </c>
      <c r="D9402" s="1" t="s">
        <v>24013</v>
      </c>
      <c r="E9402" s="1" t="s">
        <v>65</v>
      </c>
      <c r="F9402" s="1" t="s">
        <v>480</v>
      </c>
      <c r="G9402" s="1" t="s">
        <v>481</v>
      </c>
    </row>
    <row r="9403" spans="1:7" x14ac:dyDescent="0.25">
      <c r="A9403" s="1">
        <v>33002144</v>
      </c>
      <c r="B9403" s="1" t="s">
        <v>7079</v>
      </c>
      <c r="C9403" s="1" t="s">
        <v>7080</v>
      </c>
      <c r="D9403" s="1" t="s">
        <v>7081</v>
      </c>
      <c r="E9403" s="1" t="s">
        <v>65</v>
      </c>
      <c r="F9403" s="1" t="s">
        <v>480</v>
      </c>
      <c r="G9403" s="1" t="s">
        <v>481</v>
      </c>
    </row>
    <row r="9404" spans="1:7" x14ac:dyDescent="0.25">
      <c r="A9404" s="1">
        <v>33002145</v>
      </c>
      <c r="B9404" s="1" t="s">
        <v>24014</v>
      </c>
      <c r="C9404" s="1" t="s">
        <v>24015</v>
      </c>
      <c r="D9404" s="1" t="s">
        <v>24016</v>
      </c>
      <c r="E9404" s="1" t="s">
        <v>65</v>
      </c>
      <c r="F9404" s="1" t="s">
        <v>480</v>
      </c>
      <c r="G9404" s="1" t="s">
        <v>481</v>
      </c>
    </row>
    <row r="9405" spans="1:7" x14ac:dyDescent="0.25">
      <c r="A9405" s="1">
        <v>33002146</v>
      </c>
      <c r="B9405" s="1" t="s">
        <v>24017</v>
      </c>
      <c r="C9405" s="1" t="s">
        <v>24018</v>
      </c>
      <c r="D9405" s="1" t="s">
        <v>24019</v>
      </c>
      <c r="E9405" s="1" t="s">
        <v>65</v>
      </c>
      <c r="F9405" s="1" t="s">
        <v>480</v>
      </c>
      <c r="G9405" s="1" t="s">
        <v>481</v>
      </c>
    </row>
    <row r="9406" spans="1:7" x14ac:dyDescent="0.25">
      <c r="A9406" s="1">
        <v>33002147</v>
      </c>
      <c r="B9406" s="1" t="s">
        <v>24020</v>
      </c>
      <c r="C9406" s="1" t="s">
        <v>24021</v>
      </c>
      <c r="D9406" s="1" t="s">
        <v>24022</v>
      </c>
      <c r="G9406" s="1" t="s">
        <v>199</v>
      </c>
    </row>
    <row r="9407" spans="1:7" x14ac:dyDescent="0.25">
      <c r="A9407" s="1">
        <v>33002148</v>
      </c>
      <c r="B9407" s="1" t="s">
        <v>24023</v>
      </c>
      <c r="C9407" s="1" t="s">
        <v>24024</v>
      </c>
      <c r="D9407" s="1" t="s">
        <v>24025</v>
      </c>
      <c r="E9407" s="1" t="s">
        <v>65</v>
      </c>
      <c r="F9407" s="1" t="s">
        <v>39</v>
      </c>
      <c r="G9407" s="1" t="s">
        <v>321</v>
      </c>
    </row>
    <row r="9408" spans="1:7" x14ac:dyDescent="0.25">
      <c r="A9408" s="1">
        <v>33002150</v>
      </c>
      <c r="B9408" s="1" t="s">
        <v>24026</v>
      </c>
      <c r="C9408" s="1" t="s">
        <v>24027</v>
      </c>
      <c r="D9408" s="1" t="s">
        <v>24028</v>
      </c>
      <c r="E9408" s="1" t="s">
        <v>65</v>
      </c>
      <c r="F9408" s="1" t="s">
        <v>480</v>
      </c>
      <c r="G9408" s="1" t="s">
        <v>481</v>
      </c>
    </row>
    <row r="9409" spans="1:7" x14ac:dyDescent="0.25">
      <c r="A9409" s="1">
        <v>33002151</v>
      </c>
      <c r="B9409" s="1" t="s">
        <v>24029</v>
      </c>
      <c r="C9409" s="1" t="s">
        <v>24030</v>
      </c>
      <c r="D9409" s="1" t="s">
        <v>24031</v>
      </c>
      <c r="E9409" s="1" t="s">
        <v>65</v>
      </c>
      <c r="F9409" s="1" t="s">
        <v>39</v>
      </c>
      <c r="G9409" s="1" t="s">
        <v>321</v>
      </c>
    </row>
    <row r="9410" spans="1:7" x14ac:dyDescent="0.25">
      <c r="A9410" s="1">
        <v>33002152</v>
      </c>
      <c r="B9410" s="1" t="s">
        <v>24032</v>
      </c>
      <c r="C9410" s="1" t="s">
        <v>24033</v>
      </c>
      <c r="D9410" s="1" t="s">
        <v>24034</v>
      </c>
      <c r="E9410" s="1" t="s">
        <v>65</v>
      </c>
      <c r="F9410" s="1" t="s">
        <v>39</v>
      </c>
      <c r="G9410" s="1" t="s">
        <v>321</v>
      </c>
    </row>
    <row r="9411" spans="1:7" x14ac:dyDescent="0.25">
      <c r="A9411" s="1">
        <v>33002153</v>
      </c>
      <c r="B9411" s="1" t="s">
        <v>24035</v>
      </c>
      <c r="C9411" s="1" t="s">
        <v>24036</v>
      </c>
      <c r="D9411" s="1" t="s">
        <v>24037</v>
      </c>
      <c r="E9411" s="1" t="s">
        <v>65</v>
      </c>
      <c r="F9411" s="1" t="s">
        <v>480</v>
      </c>
      <c r="G9411" s="1" t="s">
        <v>481</v>
      </c>
    </row>
    <row r="9412" spans="1:7" x14ac:dyDescent="0.25">
      <c r="A9412" s="1">
        <v>33002154</v>
      </c>
      <c r="B9412" s="1" t="s">
        <v>24038</v>
      </c>
      <c r="C9412" s="1" t="s">
        <v>24039</v>
      </c>
      <c r="D9412" s="1" t="s">
        <v>24040</v>
      </c>
      <c r="E9412" s="1" t="s">
        <v>65</v>
      </c>
      <c r="F9412" s="1" t="s">
        <v>480</v>
      </c>
      <c r="G9412" s="1" t="s">
        <v>481</v>
      </c>
    </row>
    <row r="9413" spans="1:7" x14ac:dyDescent="0.25">
      <c r="A9413" s="1">
        <v>33002155</v>
      </c>
      <c r="B9413" s="1" t="s">
        <v>24041</v>
      </c>
      <c r="C9413" s="1" t="s">
        <v>24042</v>
      </c>
      <c r="D9413" s="1" t="s">
        <v>24043</v>
      </c>
      <c r="E9413" s="1" t="s">
        <v>65</v>
      </c>
      <c r="F9413" s="1" t="s">
        <v>39</v>
      </c>
      <c r="G9413" s="1" t="s">
        <v>321</v>
      </c>
    </row>
    <row r="9414" spans="1:7" x14ac:dyDescent="0.25">
      <c r="A9414" s="1">
        <v>33002156</v>
      </c>
      <c r="B9414" s="1" t="s">
        <v>24044</v>
      </c>
      <c r="C9414" s="1" t="s">
        <v>24045</v>
      </c>
      <c r="D9414" s="1" t="s">
        <v>24046</v>
      </c>
      <c r="E9414" s="1" t="s">
        <v>65</v>
      </c>
      <c r="F9414" s="1" t="s">
        <v>39</v>
      </c>
      <c r="G9414" s="1" t="s">
        <v>321</v>
      </c>
    </row>
    <row r="9415" spans="1:7" x14ac:dyDescent="0.25">
      <c r="A9415" s="1">
        <v>33002157</v>
      </c>
      <c r="B9415" s="1" t="s">
        <v>24047</v>
      </c>
      <c r="C9415" s="1" t="s">
        <v>24048</v>
      </c>
      <c r="D9415" s="1" t="s">
        <v>24049</v>
      </c>
      <c r="E9415" s="1" t="s">
        <v>65</v>
      </c>
      <c r="F9415" s="1" t="s">
        <v>480</v>
      </c>
      <c r="G9415" s="1" t="s">
        <v>481</v>
      </c>
    </row>
    <row r="9416" spans="1:7" x14ac:dyDescent="0.25">
      <c r="A9416" s="1">
        <v>33002158</v>
      </c>
      <c r="B9416" s="1" t="s">
        <v>24050</v>
      </c>
      <c r="C9416" s="1" t="s">
        <v>24051</v>
      </c>
      <c r="D9416" s="1" t="s">
        <v>24052</v>
      </c>
      <c r="E9416" s="1" t="s">
        <v>65</v>
      </c>
      <c r="F9416" s="1" t="s">
        <v>480</v>
      </c>
      <c r="G9416" s="1" t="s">
        <v>481</v>
      </c>
    </row>
    <row r="9417" spans="1:7" x14ac:dyDescent="0.25">
      <c r="A9417" s="1">
        <v>33002159</v>
      </c>
      <c r="B9417" s="1" t="s">
        <v>24053</v>
      </c>
      <c r="C9417" s="1" t="s">
        <v>24054</v>
      </c>
      <c r="D9417" s="1" t="s">
        <v>24055</v>
      </c>
      <c r="E9417" s="1" t="s">
        <v>65</v>
      </c>
      <c r="F9417" s="1" t="s">
        <v>480</v>
      </c>
      <c r="G9417" s="1" t="s">
        <v>481</v>
      </c>
    </row>
    <row r="9418" spans="1:7" x14ac:dyDescent="0.25">
      <c r="A9418" s="1">
        <v>33002160</v>
      </c>
      <c r="B9418" s="1" t="s">
        <v>24056</v>
      </c>
      <c r="C9418" s="1" t="s">
        <v>24057</v>
      </c>
      <c r="D9418" s="1" t="s">
        <v>24058</v>
      </c>
      <c r="E9418" s="1" t="s">
        <v>65</v>
      </c>
      <c r="F9418" s="1" t="s">
        <v>39</v>
      </c>
      <c r="G9418" s="1" t="s">
        <v>321</v>
      </c>
    </row>
    <row r="9419" spans="1:7" x14ac:dyDescent="0.25">
      <c r="A9419" s="1">
        <v>33002161</v>
      </c>
      <c r="B9419" s="1" t="s">
        <v>24059</v>
      </c>
      <c r="C9419" s="1" t="s">
        <v>24060</v>
      </c>
      <c r="D9419" s="1" t="s">
        <v>24061</v>
      </c>
      <c r="E9419" s="1" t="s">
        <v>65</v>
      </c>
      <c r="F9419" s="1" t="s">
        <v>39</v>
      </c>
      <c r="G9419" s="1" t="s">
        <v>321</v>
      </c>
    </row>
    <row r="9420" spans="1:7" x14ac:dyDescent="0.25">
      <c r="A9420" s="1">
        <v>33002163</v>
      </c>
      <c r="B9420" s="1" t="s">
        <v>24062</v>
      </c>
      <c r="C9420" s="1" t="s">
        <v>24063</v>
      </c>
      <c r="D9420" s="1" t="s">
        <v>24064</v>
      </c>
      <c r="E9420" s="1" t="s">
        <v>65</v>
      </c>
      <c r="F9420" s="1" t="s">
        <v>480</v>
      </c>
      <c r="G9420" s="1" t="s">
        <v>481</v>
      </c>
    </row>
    <row r="9421" spans="1:7" x14ac:dyDescent="0.25">
      <c r="A9421" s="1">
        <v>33002164</v>
      </c>
      <c r="B9421" s="1" t="s">
        <v>24065</v>
      </c>
      <c r="C9421" s="1" t="s">
        <v>24066</v>
      </c>
      <c r="D9421" s="1" t="s">
        <v>24067</v>
      </c>
      <c r="E9421" s="1" t="s">
        <v>65</v>
      </c>
      <c r="F9421" s="1" t="s">
        <v>480</v>
      </c>
      <c r="G9421" s="1" t="s">
        <v>481</v>
      </c>
    </row>
    <row r="9422" spans="1:7" x14ac:dyDescent="0.25">
      <c r="A9422" s="1">
        <v>33002165</v>
      </c>
      <c r="B9422" s="1" t="s">
        <v>24068</v>
      </c>
      <c r="C9422" s="1" t="s">
        <v>24069</v>
      </c>
      <c r="D9422" s="1" t="s">
        <v>24070</v>
      </c>
      <c r="E9422" s="1" t="s">
        <v>65</v>
      </c>
      <c r="F9422" s="1" t="s">
        <v>39</v>
      </c>
      <c r="G9422" s="1" t="s">
        <v>321</v>
      </c>
    </row>
    <row r="9423" spans="1:7" x14ac:dyDescent="0.25">
      <c r="A9423" s="1">
        <v>33002166</v>
      </c>
      <c r="B9423" s="1" t="s">
        <v>24071</v>
      </c>
      <c r="C9423" s="1" t="s">
        <v>24072</v>
      </c>
      <c r="D9423" s="1" t="s">
        <v>24073</v>
      </c>
      <c r="E9423" s="1" t="s">
        <v>65</v>
      </c>
      <c r="F9423" s="1" t="s">
        <v>39</v>
      </c>
      <c r="G9423" s="1" t="s">
        <v>321</v>
      </c>
    </row>
    <row r="9424" spans="1:7" x14ac:dyDescent="0.25">
      <c r="A9424" s="1">
        <v>33002167</v>
      </c>
      <c r="B9424" s="1" t="s">
        <v>24074</v>
      </c>
      <c r="C9424" s="1" t="s">
        <v>24075</v>
      </c>
      <c r="D9424" s="1" t="s">
        <v>24076</v>
      </c>
      <c r="E9424" s="1" t="s">
        <v>65</v>
      </c>
      <c r="F9424" s="1" t="s">
        <v>39</v>
      </c>
      <c r="G9424" s="1" t="s">
        <v>321</v>
      </c>
    </row>
    <row r="9425" spans="1:7" x14ac:dyDescent="0.25">
      <c r="A9425" s="1">
        <v>33002168</v>
      </c>
      <c r="B9425" s="1" t="s">
        <v>24077</v>
      </c>
      <c r="C9425" s="1" t="s">
        <v>24078</v>
      </c>
      <c r="D9425" s="1" t="s">
        <v>24079</v>
      </c>
      <c r="E9425" s="1" t="s">
        <v>65</v>
      </c>
      <c r="F9425" s="1" t="s">
        <v>39</v>
      </c>
      <c r="G9425" s="1" t="s">
        <v>321</v>
      </c>
    </row>
    <row r="9426" spans="1:7" x14ac:dyDescent="0.25">
      <c r="A9426" s="1">
        <v>33002169</v>
      </c>
      <c r="B9426" s="1" t="s">
        <v>24080</v>
      </c>
      <c r="C9426" s="1" t="s">
        <v>24081</v>
      </c>
      <c r="D9426" s="1" t="s">
        <v>24082</v>
      </c>
      <c r="E9426" s="1" t="s">
        <v>65</v>
      </c>
      <c r="F9426" s="1" t="s">
        <v>39</v>
      </c>
      <c r="G9426" s="1" t="s">
        <v>321</v>
      </c>
    </row>
    <row r="9427" spans="1:7" x14ac:dyDescent="0.25">
      <c r="A9427" s="1">
        <v>33002170</v>
      </c>
      <c r="B9427" s="1" t="s">
        <v>22320</v>
      </c>
      <c r="C9427" s="1" t="s">
        <v>22321</v>
      </c>
      <c r="D9427" s="1" t="s">
        <v>22322</v>
      </c>
      <c r="E9427" s="1" t="s">
        <v>65</v>
      </c>
      <c r="F9427" s="1" t="s">
        <v>480</v>
      </c>
      <c r="G9427" s="1" t="s">
        <v>481</v>
      </c>
    </row>
    <row r="9428" spans="1:7" x14ac:dyDescent="0.25">
      <c r="A9428" s="1">
        <v>33002172</v>
      </c>
      <c r="B9428" s="1" t="s">
        <v>24083</v>
      </c>
      <c r="C9428" s="1" t="s">
        <v>24084</v>
      </c>
      <c r="D9428" s="1" t="s">
        <v>24085</v>
      </c>
      <c r="E9428" s="1" t="s">
        <v>65</v>
      </c>
      <c r="F9428" s="1" t="s">
        <v>480</v>
      </c>
      <c r="G9428" s="1" t="s">
        <v>481</v>
      </c>
    </row>
    <row r="9429" spans="1:7" x14ac:dyDescent="0.25">
      <c r="A9429" s="1">
        <v>33002174</v>
      </c>
      <c r="B9429" s="1" t="s">
        <v>24086</v>
      </c>
      <c r="C9429" s="1" t="s">
        <v>24087</v>
      </c>
      <c r="D9429" s="1" t="s">
        <v>24088</v>
      </c>
      <c r="E9429" s="1" t="s">
        <v>65</v>
      </c>
      <c r="F9429" s="1" t="s">
        <v>39</v>
      </c>
      <c r="G9429" s="1" t="s">
        <v>321</v>
      </c>
    </row>
    <row r="9430" spans="1:7" x14ac:dyDescent="0.25">
      <c r="A9430" s="1">
        <v>33002176</v>
      </c>
      <c r="B9430" s="1" t="s">
        <v>24089</v>
      </c>
      <c r="C9430" s="1" t="s">
        <v>24090</v>
      </c>
      <c r="D9430" s="1" t="s">
        <v>24091</v>
      </c>
      <c r="E9430" s="1" t="s">
        <v>65</v>
      </c>
      <c r="F9430" s="1" t="s">
        <v>480</v>
      </c>
      <c r="G9430" s="1" t="s">
        <v>481</v>
      </c>
    </row>
    <row r="9431" spans="1:7" x14ac:dyDescent="0.25">
      <c r="A9431" s="1">
        <v>33002178</v>
      </c>
      <c r="B9431" s="1" t="s">
        <v>24092</v>
      </c>
      <c r="C9431" s="1" t="s">
        <v>24093</v>
      </c>
      <c r="D9431" s="1" t="s">
        <v>24094</v>
      </c>
      <c r="E9431" s="1" t="s">
        <v>65</v>
      </c>
      <c r="F9431" s="1" t="s">
        <v>480</v>
      </c>
      <c r="G9431" s="1" t="s">
        <v>481</v>
      </c>
    </row>
    <row r="9432" spans="1:7" x14ac:dyDescent="0.25">
      <c r="A9432" s="1">
        <v>33002179</v>
      </c>
      <c r="B9432" s="1" t="s">
        <v>24095</v>
      </c>
      <c r="C9432" s="1" t="s">
        <v>24096</v>
      </c>
      <c r="D9432" s="1" t="s">
        <v>24097</v>
      </c>
      <c r="E9432" s="1" t="s">
        <v>65</v>
      </c>
      <c r="F9432" s="1" t="s">
        <v>480</v>
      </c>
      <c r="G9432" s="1" t="s">
        <v>481</v>
      </c>
    </row>
    <row r="9433" spans="1:7" x14ac:dyDescent="0.25">
      <c r="A9433" s="1">
        <v>33002180</v>
      </c>
      <c r="B9433" s="1" t="s">
        <v>24098</v>
      </c>
      <c r="C9433" s="1" t="s">
        <v>24099</v>
      </c>
      <c r="D9433" s="1" t="s">
        <v>24100</v>
      </c>
      <c r="E9433" s="1" t="s">
        <v>65</v>
      </c>
      <c r="F9433" s="1" t="s">
        <v>1984</v>
      </c>
      <c r="G9433" s="1" t="s">
        <v>1985</v>
      </c>
    </row>
    <row r="9434" spans="1:7" x14ac:dyDescent="0.25">
      <c r="A9434" s="1">
        <v>33002181</v>
      </c>
      <c r="B9434" s="1" t="s">
        <v>24101</v>
      </c>
      <c r="C9434" s="1" t="s">
        <v>24102</v>
      </c>
      <c r="D9434" s="1" t="s">
        <v>24103</v>
      </c>
      <c r="E9434" s="1" t="s">
        <v>65</v>
      </c>
      <c r="F9434" s="1" t="s">
        <v>480</v>
      </c>
      <c r="G9434" s="1" t="s">
        <v>481</v>
      </c>
    </row>
    <row r="9435" spans="1:7" x14ac:dyDescent="0.25">
      <c r="A9435" s="1">
        <v>33002182</v>
      </c>
      <c r="B9435" s="1" t="s">
        <v>24104</v>
      </c>
      <c r="C9435" s="1" t="s">
        <v>24105</v>
      </c>
      <c r="D9435" s="1" t="s">
        <v>24106</v>
      </c>
      <c r="E9435" s="1" t="s">
        <v>65</v>
      </c>
      <c r="F9435" s="1" t="s">
        <v>39</v>
      </c>
      <c r="G9435" s="1" t="s">
        <v>321</v>
      </c>
    </row>
    <row r="9436" spans="1:7" x14ac:dyDescent="0.25">
      <c r="A9436" s="1">
        <v>33002183</v>
      </c>
      <c r="B9436" s="1" t="s">
        <v>24107</v>
      </c>
      <c r="C9436" s="1" t="s">
        <v>24108</v>
      </c>
      <c r="D9436" s="1" t="s">
        <v>24109</v>
      </c>
      <c r="E9436" s="1" t="s">
        <v>65</v>
      </c>
      <c r="F9436" s="1" t="s">
        <v>480</v>
      </c>
      <c r="G9436" s="1" t="s">
        <v>481</v>
      </c>
    </row>
    <row r="9437" spans="1:7" x14ac:dyDescent="0.25">
      <c r="A9437" s="1">
        <v>33002184</v>
      </c>
      <c r="B9437" s="1" t="s">
        <v>24110</v>
      </c>
      <c r="C9437" s="1" t="s">
        <v>24111</v>
      </c>
      <c r="D9437" s="1" t="s">
        <v>24112</v>
      </c>
      <c r="E9437" s="1" t="s">
        <v>65</v>
      </c>
      <c r="F9437" s="1" t="s">
        <v>6188</v>
      </c>
      <c r="G9437" s="1" t="s">
        <v>6189</v>
      </c>
    </row>
    <row r="9438" spans="1:7" x14ac:dyDescent="0.25">
      <c r="A9438" s="1">
        <v>33002188</v>
      </c>
      <c r="B9438" s="1" t="s">
        <v>9672</v>
      </c>
      <c r="C9438" s="1" t="s">
        <v>24113</v>
      </c>
      <c r="D9438" s="1" t="s">
        <v>24114</v>
      </c>
      <c r="E9438" s="1" t="s">
        <v>65</v>
      </c>
      <c r="F9438" s="1" t="s">
        <v>480</v>
      </c>
      <c r="G9438" s="1" t="s">
        <v>481</v>
      </c>
    </row>
    <row r="9439" spans="1:7" x14ac:dyDescent="0.25">
      <c r="A9439" s="1">
        <v>33002189</v>
      </c>
      <c r="B9439" s="1" t="s">
        <v>24115</v>
      </c>
      <c r="C9439" s="1" t="s">
        <v>24116</v>
      </c>
      <c r="D9439" s="1" t="s">
        <v>24117</v>
      </c>
      <c r="E9439" s="1" t="s">
        <v>65</v>
      </c>
      <c r="F9439" s="1" t="s">
        <v>480</v>
      </c>
      <c r="G9439" s="1" t="s">
        <v>481</v>
      </c>
    </row>
    <row r="9440" spans="1:7" x14ac:dyDescent="0.25">
      <c r="A9440" s="1">
        <v>33002190</v>
      </c>
      <c r="B9440" s="1" t="s">
        <v>24118</v>
      </c>
      <c r="C9440" s="1" t="s">
        <v>24119</v>
      </c>
      <c r="D9440" s="1" t="s">
        <v>24120</v>
      </c>
      <c r="E9440" s="1" t="s">
        <v>65</v>
      </c>
      <c r="F9440" s="1" t="s">
        <v>1984</v>
      </c>
      <c r="G9440" s="1" t="s">
        <v>1985</v>
      </c>
    </row>
    <row r="9441" spans="1:7" x14ac:dyDescent="0.25">
      <c r="A9441" s="1">
        <v>33002191</v>
      </c>
      <c r="B9441" s="1" t="s">
        <v>24121</v>
      </c>
      <c r="C9441" s="1" t="s">
        <v>24122</v>
      </c>
      <c r="D9441" s="1" t="s">
        <v>24123</v>
      </c>
      <c r="E9441" s="1" t="s">
        <v>65</v>
      </c>
      <c r="F9441" s="1" t="s">
        <v>39</v>
      </c>
      <c r="G9441" s="1" t="s">
        <v>321</v>
      </c>
    </row>
    <row r="9442" spans="1:7" x14ac:dyDescent="0.25">
      <c r="A9442" s="1">
        <v>33002192</v>
      </c>
      <c r="B9442" s="1" t="s">
        <v>24124</v>
      </c>
      <c r="C9442" s="1" t="s">
        <v>24125</v>
      </c>
      <c r="D9442" s="1" t="s">
        <v>24126</v>
      </c>
      <c r="E9442" s="1" t="s">
        <v>65</v>
      </c>
      <c r="F9442" s="1" t="s">
        <v>480</v>
      </c>
      <c r="G9442" s="1" t="s">
        <v>481</v>
      </c>
    </row>
    <row r="9443" spans="1:7" x14ac:dyDescent="0.25">
      <c r="A9443" s="1">
        <v>33002193</v>
      </c>
      <c r="B9443" s="1" t="s">
        <v>24127</v>
      </c>
      <c r="C9443" s="1" t="s">
        <v>24128</v>
      </c>
      <c r="D9443" s="1" t="s">
        <v>24129</v>
      </c>
      <c r="E9443" s="1" t="s">
        <v>65</v>
      </c>
      <c r="F9443" s="1" t="s">
        <v>39</v>
      </c>
      <c r="G9443" s="1" t="s">
        <v>321</v>
      </c>
    </row>
    <row r="9444" spans="1:7" x14ac:dyDescent="0.25">
      <c r="A9444" s="1">
        <v>33002194</v>
      </c>
      <c r="B9444" s="1" t="s">
        <v>24130</v>
      </c>
      <c r="C9444" s="1" t="s">
        <v>24131</v>
      </c>
      <c r="D9444" s="1" t="s">
        <v>24132</v>
      </c>
      <c r="E9444" s="1" t="s">
        <v>65</v>
      </c>
      <c r="F9444" s="1" t="s">
        <v>480</v>
      </c>
      <c r="G9444" s="1" t="s">
        <v>481</v>
      </c>
    </row>
    <row r="9445" spans="1:7" x14ac:dyDescent="0.25">
      <c r="A9445" s="1">
        <v>33002195</v>
      </c>
      <c r="B9445" s="1" t="s">
        <v>24133</v>
      </c>
      <c r="C9445" s="1" t="s">
        <v>24134</v>
      </c>
      <c r="D9445" s="1" t="s">
        <v>24135</v>
      </c>
      <c r="E9445" s="1" t="s">
        <v>65</v>
      </c>
      <c r="F9445" s="1" t="s">
        <v>480</v>
      </c>
      <c r="G9445" s="1" t="s">
        <v>481</v>
      </c>
    </row>
    <row r="9446" spans="1:7" x14ac:dyDescent="0.25">
      <c r="A9446" s="1">
        <v>33002198</v>
      </c>
      <c r="B9446" s="1" t="s">
        <v>24136</v>
      </c>
      <c r="C9446" s="1" t="s">
        <v>24137</v>
      </c>
      <c r="D9446" s="1" t="s">
        <v>24138</v>
      </c>
      <c r="E9446" s="1" t="s">
        <v>65</v>
      </c>
      <c r="F9446" s="1" t="s">
        <v>39</v>
      </c>
      <c r="G9446" s="1" t="s">
        <v>321</v>
      </c>
    </row>
    <row r="9447" spans="1:7" x14ac:dyDescent="0.25">
      <c r="A9447" s="1">
        <v>33002199</v>
      </c>
      <c r="B9447" s="1" t="s">
        <v>24139</v>
      </c>
      <c r="C9447" s="1" t="s">
        <v>24140</v>
      </c>
      <c r="D9447" s="1" t="s">
        <v>24141</v>
      </c>
      <c r="E9447" s="1" t="s">
        <v>65</v>
      </c>
      <c r="F9447" s="1" t="s">
        <v>39</v>
      </c>
      <c r="G9447" s="1" t="s">
        <v>321</v>
      </c>
    </row>
    <row r="9448" spans="1:7" x14ac:dyDescent="0.25">
      <c r="A9448" s="1">
        <v>33002200</v>
      </c>
      <c r="B9448" s="1" t="s">
        <v>24142</v>
      </c>
      <c r="C9448" s="1" t="s">
        <v>24143</v>
      </c>
      <c r="D9448" s="1" t="s">
        <v>24144</v>
      </c>
      <c r="E9448" s="1" t="s">
        <v>65</v>
      </c>
      <c r="F9448" s="1" t="s">
        <v>480</v>
      </c>
      <c r="G9448" s="1" t="s">
        <v>481</v>
      </c>
    </row>
    <row r="9449" spans="1:7" x14ac:dyDescent="0.25">
      <c r="A9449" s="1">
        <v>33002201</v>
      </c>
      <c r="B9449" s="1" t="s">
        <v>24145</v>
      </c>
      <c r="C9449" s="1" t="s">
        <v>24146</v>
      </c>
      <c r="D9449" s="1" t="s">
        <v>24147</v>
      </c>
      <c r="E9449" s="1" t="s">
        <v>65</v>
      </c>
      <c r="F9449" s="1" t="s">
        <v>480</v>
      </c>
      <c r="G9449" s="1" t="s">
        <v>481</v>
      </c>
    </row>
    <row r="9450" spans="1:7" x14ac:dyDescent="0.25">
      <c r="A9450" s="1">
        <v>33002202</v>
      </c>
      <c r="B9450" s="1" t="s">
        <v>24148</v>
      </c>
      <c r="C9450" s="1" t="s">
        <v>24149</v>
      </c>
      <c r="D9450" s="1" t="s">
        <v>24150</v>
      </c>
      <c r="E9450" s="1" t="s">
        <v>65</v>
      </c>
      <c r="F9450" s="1" t="s">
        <v>39</v>
      </c>
      <c r="G9450" s="1" t="s">
        <v>321</v>
      </c>
    </row>
    <row r="9451" spans="1:7" x14ac:dyDescent="0.25">
      <c r="A9451" s="1">
        <v>33002203</v>
      </c>
      <c r="B9451" s="1" t="s">
        <v>24151</v>
      </c>
      <c r="C9451" s="1" t="s">
        <v>24151</v>
      </c>
      <c r="D9451" s="1" t="s">
        <v>24151</v>
      </c>
      <c r="G9451" s="1" t="s">
        <v>199</v>
      </c>
    </row>
    <row r="9452" spans="1:7" x14ac:dyDescent="0.25">
      <c r="A9452" s="1">
        <v>33002204</v>
      </c>
      <c r="B9452" s="1" t="s">
        <v>24151</v>
      </c>
      <c r="C9452" s="1" t="s">
        <v>24152</v>
      </c>
      <c r="D9452" s="1" t="s">
        <v>24153</v>
      </c>
      <c r="G9452" s="1" t="s">
        <v>199</v>
      </c>
    </row>
    <row r="9453" spans="1:7" x14ac:dyDescent="0.25">
      <c r="A9453" s="1">
        <v>33002205</v>
      </c>
      <c r="B9453" s="1" t="s">
        <v>24154</v>
      </c>
      <c r="C9453" s="1" t="s">
        <v>24155</v>
      </c>
      <c r="D9453" s="1" t="s">
        <v>24156</v>
      </c>
      <c r="E9453" s="1" t="s">
        <v>65</v>
      </c>
      <c r="F9453" s="1" t="s">
        <v>480</v>
      </c>
      <c r="G9453" s="1" t="s">
        <v>481</v>
      </c>
    </row>
    <row r="9454" spans="1:7" x14ac:dyDescent="0.25">
      <c r="A9454" s="1">
        <v>33002206</v>
      </c>
      <c r="B9454" s="1" t="s">
        <v>24157</v>
      </c>
      <c r="C9454" s="1" t="s">
        <v>24158</v>
      </c>
      <c r="D9454" s="1" t="s">
        <v>24159</v>
      </c>
      <c r="E9454" s="1" t="s">
        <v>65</v>
      </c>
      <c r="F9454" s="1" t="s">
        <v>480</v>
      </c>
      <c r="G9454" s="1" t="s">
        <v>481</v>
      </c>
    </row>
    <row r="9455" spans="1:7" x14ac:dyDescent="0.25">
      <c r="A9455" s="1">
        <v>33002208</v>
      </c>
      <c r="B9455" s="1" t="s">
        <v>24160</v>
      </c>
      <c r="C9455" s="1" t="s">
        <v>24161</v>
      </c>
      <c r="D9455" s="1" t="s">
        <v>24162</v>
      </c>
      <c r="E9455" s="1" t="s">
        <v>65</v>
      </c>
      <c r="F9455" s="1" t="s">
        <v>480</v>
      </c>
      <c r="G9455" s="1" t="s">
        <v>481</v>
      </c>
    </row>
    <row r="9456" spans="1:7" x14ac:dyDescent="0.25">
      <c r="A9456" s="1">
        <v>33002209</v>
      </c>
      <c r="B9456" s="1" t="s">
        <v>24163</v>
      </c>
      <c r="C9456" s="1" t="s">
        <v>24164</v>
      </c>
      <c r="D9456" s="1" t="s">
        <v>24165</v>
      </c>
      <c r="E9456" s="1" t="s">
        <v>65</v>
      </c>
      <c r="F9456" s="1" t="s">
        <v>39</v>
      </c>
      <c r="G9456" s="1" t="s">
        <v>321</v>
      </c>
    </row>
    <row r="9457" spans="1:7" x14ac:dyDescent="0.25">
      <c r="A9457" s="1">
        <v>33002210</v>
      </c>
      <c r="B9457" s="1" t="s">
        <v>24166</v>
      </c>
      <c r="C9457" s="1" t="s">
        <v>24167</v>
      </c>
      <c r="D9457" s="1" t="s">
        <v>24168</v>
      </c>
      <c r="E9457" s="1" t="s">
        <v>65</v>
      </c>
      <c r="F9457" s="1" t="s">
        <v>39</v>
      </c>
      <c r="G9457" s="1" t="s">
        <v>321</v>
      </c>
    </row>
    <row r="9458" spans="1:7" x14ac:dyDescent="0.25">
      <c r="A9458" s="1">
        <v>33002211</v>
      </c>
      <c r="B9458" s="1" t="s">
        <v>24169</v>
      </c>
      <c r="C9458" s="1" t="s">
        <v>24170</v>
      </c>
      <c r="D9458" s="1" t="s">
        <v>24171</v>
      </c>
      <c r="E9458" s="1" t="s">
        <v>65</v>
      </c>
      <c r="F9458" s="1" t="s">
        <v>39</v>
      </c>
      <c r="G9458" s="1" t="s">
        <v>321</v>
      </c>
    </row>
    <row r="9459" spans="1:7" x14ac:dyDescent="0.25">
      <c r="A9459" s="1">
        <v>33002212</v>
      </c>
      <c r="B9459" s="1" t="s">
        <v>24172</v>
      </c>
      <c r="C9459" s="1" t="s">
        <v>24173</v>
      </c>
      <c r="D9459" s="1" t="s">
        <v>24174</v>
      </c>
      <c r="E9459" s="1" t="s">
        <v>65</v>
      </c>
      <c r="F9459" s="1" t="s">
        <v>480</v>
      </c>
      <c r="G9459" s="1" t="s">
        <v>481</v>
      </c>
    </row>
    <row r="9460" spans="1:7" x14ac:dyDescent="0.25">
      <c r="A9460" s="1">
        <v>33002214</v>
      </c>
      <c r="B9460" s="1" t="s">
        <v>24175</v>
      </c>
      <c r="C9460" s="1" t="s">
        <v>24176</v>
      </c>
      <c r="D9460" s="1" t="s">
        <v>24177</v>
      </c>
      <c r="E9460" s="1" t="s">
        <v>65</v>
      </c>
      <c r="F9460" s="1" t="s">
        <v>480</v>
      </c>
      <c r="G9460" s="1" t="s">
        <v>481</v>
      </c>
    </row>
    <row r="9461" spans="1:7" x14ac:dyDescent="0.25">
      <c r="A9461" s="1">
        <v>33002220</v>
      </c>
      <c r="B9461" s="1" t="s">
        <v>24178</v>
      </c>
      <c r="C9461" s="1" t="s">
        <v>24179</v>
      </c>
      <c r="D9461" s="1" t="s">
        <v>24180</v>
      </c>
      <c r="E9461" s="1" t="s">
        <v>65</v>
      </c>
      <c r="F9461" s="1" t="s">
        <v>39</v>
      </c>
      <c r="G9461" s="1" t="s">
        <v>321</v>
      </c>
    </row>
    <row r="9462" spans="1:7" x14ac:dyDescent="0.25">
      <c r="A9462" s="1">
        <v>33002221</v>
      </c>
      <c r="B9462" s="1" t="s">
        <v>24181</v>
      </c>
      <c r="C9462" s="1" t="s">
        <v>24182</v>
      </c>
      <c r="D9462" s="1" t="s">
        <v>24183</v>
      </c>
      <c r="E9462" s="1" t="s">
        <v>65</v>
      </c>
      <c r="F9462" s="1" t="s">
        <v>1984</v>
      </c>
      <c r="G9462" s="1" t="s">
        <v>1985</v>
      </c>
    </row>
    <row r="9463" spans="1:7" x14ac:dyDescent="0.25">
      <c r="A9463" s="1">
        <v>33002224</v>
      </c>
      <c r="B9463" s="1" t="s">
        <v>24184</v>
      </c>
      <c r="C9463" s="1" t="s">
        <v>24185</v>
      </c>
      <c r="D9463" s="1" t="s">
        <v>24186</v>
      </c>
      <c r="E9463" s="1" t="s">
        <v>65</v>
      </c>
      <c r="F9463" s="1" t="s">
        <v>480</v>
      </c>
      <c r="G9463" s="1" t="s">
        <v>481</v>
      </c>
    </row>
    <row r="9464" spans="1:7" x14ac:dyDescent="0.25">
      <c r="A9464" s="1">
        <v>33002225</v>
      </c>
      <c r="B9464" s="1" t="s">
        <v>24187</v>
      </c>
      <c r="C9464" s="1" t="s">
        <v>24188</v>
      </c>
      <c r="D9464" s="1" t="s">
        <v>24189</v>
      </c>
      <c r="E9464" s="1" t="s">
        <v>65</v>
      </c>
      <c r="F9464" s="1" t="s">
        <v>480</v>
      </c>
      <c r="G9464" s="1" t="s">
        <v>481</v>
      </c>
    </row>
    <row r="9465" spans="1:7" x14ac:dyDescent="0.25">
      <c r="A9465" s="1">
        <v>33002226</v>
      </c>
      <c r="B9465" s="1" t="s">
        <v>24190</v>
      </c>
      <c r="C9465" s="1" t="s">
        <v>24191</v>
      </c>
      <c r="D9465" s="1" t="s">
        <v>24192</v>
      </c>
      <c r="E9465" s="1" t="s">
        <v>65</v>
      </c>
      <c r="F9465" s="1" t="s">
        <v>1984</v>
      </c>
      <c r="G9465" s="1" t="s">
        <v>1985</v>
      </c>
    </row>
    <row r="9466" spans="1:7" x14ac:dyDescent="0.25">
      <c r="A9466" s="1">
        <v>33002228</v>
      </c>
      <c r="B9466" s="1" t="s">
        <v>24193</v>
      </c>
      <c r="C9466" s="1" t="s">
        <v>24194</v>
      </c>
      <c r="D9466" s="1" t="s">
        <v>24195</v>
      </c>
      <c r="E9466" s="1" t="s">
        <v>65</v>
      </c>
      <c r="F9466" s="1" t="s">
        <v>480</v>
      </c>
      <c r="G9466" s="1" t="s">
        <v>481</v>
      </c>
    </row>
    <row r="9467" spans="1:7" x14ac:dyDescent="0.25">
      <c r="A9467" s="1">
        <v>33002230</v>
      </c>
      <c r="B9467" s="1" t="s">
        <v>24196</v>
      </c>
      <c r="C9467" s="1" t="s">
        <v>24196</v>
      </c>
      <c r="D9467" s="1" t="s">
        <v>24196</v>
      </c>
      <c r="E9467" s="1" t="s">
        <v>66</v>
      </c>
      <c r="G9467" s="1" t="s">
        <v>199</v>
      </c>
    </row>
    <row r="9468" spans="1:7" x14ac:dyDescent="0.25">
      <c r="A9468" s="1">
        <v>33002231</v>
      </c>
      <c r="B9468" s="1" t="s">
        <v>24197</v>
      </c>
      <c r="C9468" s="1" t="s">
        <v>24197</v>
      </c>
      <c r="D9468" s="1" t="s">
        <v>24197</v>
      </c>
      <c r="E9468" s="1" t="s">
        <v>66</v>
      </c>
      <c r="G9468" s="1" t="s">
        <v>199</v>
      </c>
    </row>
    <row r="9469" spans="1:7" x14ac:dyDescent="0.25">
      <c r="A9469" s="1">
        <v>33002232</v>
      </c>
      <c r="B9469" s="1" t="s">
        <v>24198</v>
      </c>
      <c r="C9469" s="1" t="s">
        <v>24198</v>
      </c>
      <c r="D9469" s="1" t="s">
        <v>24198</v>
      </c>
      <c r="E9469" s="1" t="s">
        <v>66</v>
      </c>
      <c r="G9469" s="1" t="s">
        <v>199</v>
      </c>
    </row>
    <row r="9470" spans="1:7" x14ac:dyDescent="0.25">
      <c r="A9470" s="1">
        <v>33002233</v>
      </c>
      <c r="B9470" s="1" t="s">
        <v>24199</v>
      </c>
      <c r="C9470" s="1" t="s">
        <v>24199</v>
      </c>
      <c r="D9470" s="1" t="s">
        <v>24199</v>
      </c>
      <c r="E9470" s="1" t="s">
        <v>66</v>
      </c>
      <c r="G9470" s="1" t="s">
        <v>199</v>
      </c>
    </row>
    <row r="9471" spans="1:7" x14ac:dyDescent="0.25">
      <c r="A9471" s="1">
        <v>33002234</v>
      </c>
      <c r="B9471" s="1" t="s">
        <v>24200</v>
      </c>
      <c r="C9471" s="1" t="s">
        <v>24201</v>
      </c>
      <c r="D9471" s="1" t="s">
        <v>24202</v>
      </c>
      <c r="E9471" s="1" t="s">
        <v>65</v>
      </c>
      <c r="F9471" s="1" t="s">
        <v>480</v>
      </c>
      <c r="G9471" s="1" t="s">
        <v>481</v>
      </c>
    </row>
    <row r="9472" spans="1:7" x14ac:dyDescent="0.25">
      <c r="A9472" s="1">
        <v>33002235</v>
      </c>
      <c r="B9472" s="1" t="s">
        <v>24203</v>
      </c>
      <c r="C9472" s="1" t="s">
        <v>24203</v>
      </c>
      <c r="D9472" s="1" t="s">
        <v>24203</v>
      </c>
      <c r="E9472" s="1" t="s">
        <v>66</v>
      </c>
      <c r="G9472" s="1" t="s">
        <v>199</v>
      </c>
    </row>
    <row r="9473" spans="1:7" x14ac:dyDescent="0.25">
      <c r="A9473" s="1">
        <v>33002236</v>
      </c>
      <c r="B9473" s="1" t="s">
        <v>24204</v>
      </c>
      <c r="C9473" s="1" t="s">
        <v>24204</v>
      </c>
      <c r="D9473" s="1" t="s">
        <v>24204</v>
      </c>
      <c r="E9473" s="1" t="s">
        <v>66</v>
      </c>
      <c r="G9473" s="1" t="s">
        <v>199</v>
      </c>
    </row>
    <row r="9474" spans="1:7" x14ac:dyDescent="0.25">
      <c r="A9474" s="1">
        <v>33002237</v>
      </c>
      <c r="B9474" s="1" t="s">
        <v>24205</v>
      </c>
      <c r="C9474" s="1" t="s">
        <v>24205</v>
      </c>
      <c r="D9474" s="1" t="s">
        <v>24205</v>
      </c>
      <c r="E9474" s="1" t="s">
        <v>66</v>
      </c>
      <c r="G9474" s="1" t="s">
        <v>199</v>
      </c>
    </row>
    <row r="9475" spans="1:7" x14ac:dyDescent="0.25">
      <c r="A9475" s="1">
        <v>33002238</v>
      </c>
      <c r="B9475" s="1" t="s">
        <v>24206</v>
      </c>
      <c r="C9475" s="1" t="s">
        <v>24206</v>
      </c>
      <c r="D9475" s="1" t="s">
        <v>24206</v>
      </c>
      <c r="E9475" s="1" t="s">
        <v>66</v>
      </c>
      <c r="G9475" s="1" t="s">
        <v>199</v>
      </c>
    </row>
    <row r="9476" spans="1:7" x14ac:dyDescent="0.25">
      <c r="A9476" s="1">
        <v>33002239</v>
      </c>
      <c r="B9476" s="1" t="s">
        <v>24207</v>
      </c>
      <c r="C9476" s="1" t="s">
        <v>24207</v>
      </c>
      <c r="D9476" s="1" t="s">
        <v>24207</v>
      </c>
      <c r="E9476" s="1" t="s">
        <v>66</v>
      </c>
      <c r="G9476" s="1" t="s">
        <v>199</v>
      </c>
    </row>
    <row r="9477" spans="1:7" x14ac:dyDescent="0.25">
      <c r="A9477" s="1">
        <v>33002240</v>
      </c>
      <c r="B9477" s="1" t="s">
        <v>24208</v>
      </c>
      <c r="C9477" s="1" t="s">
        <v>24208</v>
      </c>
      <c r="D9477" s="1" t="s">
        <v>24208</v>
      </c>
      <c r="E9477" s="1" t="s">
        <v>66</v>
      </c>
      <c r="G9477" s="1" t="s">
        <v>199</v>
      </c>
    </row>
    <row r="9478" spans="1:7" x14ac:dyDescent="0.25">
      <c r="A9478" s="1">
        <v>33002241</v>
      </c>
      <c r="B9478" s="1" t="s">
        <v>24209</v>
      </c>
      <c r="C9478" s="1" t="s">
        <v>24209</v>
      </c>
      <c r="D9478" s="1" t="s">
        <v>24209</v>
      </c>
      <c r="E9478" s="1" t="s">
        <v>66</v>
      </c>
      <c r="G9478" s="1" t="s">
        <v>199</v>
      </c>
    </row>
    <row r="9479" spans="1:7" x14ac:dyDescent="0.25">
      <c r="A9479" s="1">
        <v>33002242</v>
      </c>
      <c r="B9479" s="1" t="s">
        <v>24210</v>
      </c>
      <c r="C9479" s="1" t="s">
        <v>4381</v>
      </c>
      <c r="D9479" s="1" t="s">
        <v>24211</v>
      </c>
      <c r="E9479" s="1" t="s">
        <v>65</v>
      </c>
      <c r="F9479" s="1" t="s">
        <v>39</v>
      </c>
      <c r="G9479" s="1" t="s">
        <v>321</v>
      </c>
    </row>
    <row r="9480" spans="1:7" x14ac:dyDescent="0.25">
      <c r="A9480" s="1">
        <v>33002243</v>
      </c>
      <c r="B9480" s="1" t="s">
        <v>24212</v>
      </c>
      <c r="C9480" s="1" t="s">
        <v>24212</v>
      </c>
      <c r="D9480" s="1" t="s">
        <v>24212</v>
      </c>
      <c r="E9480" s="1" t="s">
        <v>66</v>
      </c>
      <c r="G9480" s="1" t="s">
        <v>199</v>
      </c>
    </row>
    <row r="9481" spans="1:7" x14ac:dyDescent="0.25">
      <c r="A9481" s="1">
        <v>33002244</v>
      </c>
      <c r="B9481" s="1" t="s">
        <v>24213</v>
      </c>
      <c r="C9481" s="1" t="s">
        <v>24213</v>
      </c>
      <c r="D9481" s="1" t="s">
        <v>24213</v>
      </c>
      <c r="E9481" s="1" t="s">
        <v>66</v>
      </c>
      <c r="G9481" s="1" t="s">
        <v>199</v>
      </c>
    </row>
    <row r="9482" spans="1:7" x14ac:dyDescent="0.25">
      <c r="A9482" s="1">
        <v>33002245</v>
      </c>
      <c r="B9482" s="1" t="s">
        <v>24214</v>
      </c>
      <c r="C9482" s="1" t="s">
        <v>24214</v>
      </c>
      <c r="D9482" s="1" t="s">
        <v>24214</v>
      </c>
      <c r="E9482" s="1" t="s">
        <v>66</v>
      </c>
      <c r="G9482" s="1" t="s">
        <v>199</v>
      </c>
    </row>
    <row r="9483" spans="1:7" x14ac:dyDescent="0.25">
      <c r="A9483" s="1">
        <v>33002246</v>
      </c>
      <c r="B9483" s="1" t="s">
        <v>24215</v>
      </c>
      <c r="C9483" s="1" t="s">
        <v>24215</v>
      </c>
      <c r="D9483" s="1" t="s">
        <v>24215</v>
      </c>
      <c r="E9483" s="1" t="s">
        <v>66</v>
      </c>
      <c r="G9483" s="1" t="s">
        <v>199</v>
      </c>
    </row>
    <row r="9484" spans="1:7" x14ac:dyDescent="0.25">
      <c r="A9484" s="1">
        <v>33002247</v>
      </c>
      <c r="B9484" s="1" t="s">
        <v>24216</v>
      </c>
      <c r="C9484" s="1" t="s">
        <v>24216</v>
      </c>
      <c r="D9484" s="1" t="s">
        <v>24216</v>
      </c>
      <c r="E9484" s="1" t="s">
        <v>66</v>
      </c>
      <c r="G9484" s="1" t="s">
        <v>199</v>
      </c>
    </row>
    <row r="9485" spans="1:7" x14ac:dyDescent="0.25">
      <c r="A9485" s="1">
        <v>33002248</v>
      </c>
      <c r="B9485" s="1" t="s">
        <v>24217</v>
      </c>
      <c r="C9485" s="1" t="s">
        <v>24217</v>
      </c>
      <c r="D9485" s="1" t="s">
        <v>24217</v>
      </c>
      <c r="E9485" s="1" t="s">
        <v>66</v>
      </c>
      <c r="G9485" s="1" t="s">
        <v>199</v>
      </c>
    </row>
    <row r="9486" spans="1:7" x14ac:dyDescent="0.25">
      <c r="A9486" s="1">
        <v>33002249</v>
      </c>
      <c r="B9486" s="1" t="s">
        <v>24218</v>
      </c>
      <c r="C9486" s="1" t="s">
        <v>24218</v>
      </c>
      <c r="D9486" s="1" t="s">
        <v>24218</v>
      </c>
      <c r="E9486" s="1" t="s">
        <v>66</v>
      </c>
      <c r="G9486" s="1" t="s">
        <v>199</v>
      </c>
    </row>
    <row r="9487" spans="1:7" x14ac:dyDescent="0.25">
      <c r="A9487" s="1">
        <v>33002250</v>
      </c>
      <c r="B9487" s="1" t="s">
        <v>24219</v>
      </c>
      <c r="C9487" s="1" t="s">
        <v>24219</v>
      </c>
      <c r="D9487" s="1" t="s">
        <v>24219</v>
      </c>
      <c r="E9487" s="1" t="s">
        <v>66</v>
      </c>
      <c r="G9487" s="1" t="s">
        <v>199</v>
      </c>
    </row>
    <row r="9488" spans="1:7" x14ac:dyDescent="0.25">
      <c r="A9488" s="1">
        <v>33002251</v>
      </c>
      <c r="B9488" s="1" t="s">
        <v>24220</v>
      </c>
      <c r="C9488" s="1" t="s">
        <v>24220</v>
      </c>
      <c r="D9488" s="1" t="s">
        <v>24220</v>
      </c>
      <c r="E9488" s="1" t="s">
        <v>66</v>
      </c>
      <c r="G9488" s="1" t="s">
        <v>199</v>
      </c>
    </row>
    <row r="9489" spans="1:7" x14ac:dyDescent="0.25">
      <c r="A9489" s="1">
        <v>33002252</v>
      </c>
      <c r="B9489" s="1" t="s">
        <v>24221</v>
      </c>
      <c r="C9489" s="1" t="s">
        <v>24221</v>
      </c>
      <c r="D9489" s="1" t="s">
        <v>24221</v>
      </c>
      <c r="E9489" s="1" t="s">
        <v>66</v>
      </c>
      <c r="G9489" s="1" t="s">
        <v>199</v>
      </c>
    </row>
    <row r="9490" spans="1:7" x14ac:dyDescent="0.25">
      <c r="A9490" s="1">
        <v>33002253</v>
      </c>
      <c r="B9490" s="1" t="s">
        <v>24222</v>
      </c>
      <c r="C9490" s="1" t="s">
        <v>24222</v>
      </c>
      <c r="D9490" s="1" t="s">
        <v>24222</v>
      </c>
      <c r="E9490" s="1" t="s">
        <v>66</v>
      </c>
      <c r="G9490" s="1" t="s">
        <v>199</v>
      </c>
    </row>
    <row r="9491" spans="1:7" x14ac:dyDescent="0.25">
      <c r="A9491" s="1">
        <v>33002254</v>
      </c>
      <c r="B9491" s="1" t="s">
        <v>24223</v>
      </c>
      <c r="C9491" s="1" t="s">
        <v>24223</v>
      </c>
      <c r="D9491" s="1" t="s">
        <v>24223</v>
      </c>
      <c r="E9491" s="1" t="s">
        <v>66</v>
      </c>
      <c r="G9491" s="1" t="s">
        <v>199</v>
      </c>
    </row>
    <row r="9492" spans="1:7" x14ac:dyDescent="0.25">
      <c r="A9492" s="1">
        <v>33002255</v>
      </c>
      <c r="B9492" s="1" t="s">
        <v>24224</v>
      </c>
      <c r="C9492" s="1" t="s">
        <v>24224</v>
      </c>
      <c r="D9492" s="1" t="s">
        <v>24224</v>
      </c>
      <c r="E9492" s="1" t="s">
        <v>66</v>
      </c>
      <c r="G9492" s="1" t="s">
        <v>199</v>
      </c>
    </row>
    <row r="9493" spans="1:7" x14ac:dyDescent="0.25">
      <c r="A9493" s="1">
        <v>33002256</v>
      </c>
      <c r="B9493" s="1" t="s">
        <v>24225</v>
      </c>
      <c r="C9493" s="1" t="s">
        <v>24225</v>
      </c>
      <c r="D9493" s="1" t="s">
        <v>24225</v>
      </c>
      <c r="E9493" s="1" t="s">
        <v>66</v>
      </c>
      <c r="G9493" s="1" t="s">
        <v>199</v>
      </c>
    </row>
    <row r="9494" spans="1:7" x14ac:dyDescent="0.25">
      <c r="A9494" s="1">
        <v>33002257</v>
      </c>
      <c r="B9494" s="1" t="s">
        <v>24226</v>
      </c>
      <c r="C9494" s="1" t="s">
        <v>24226</v>
      </c>
      <c r="D9494" s="1" t="s">
        <v>24226</v>
      </c>
      <c r="E9494" s="1" t="s">
        <v>66</v>
      </c>
      <c r="G9494" s="1" t="s">
        <v>199</v>
      </c>
    </row>
    <row r="9495" spans="1:7" x14ac:dyDescent="0.25">
      <c r="A9495" s="1">
        <v>33002259</v>
      </c>
      <c r="B9495" s="1" t="s">
        <v>24227</v>
      </c>
      <c r="C9495" s="1" t="s">
        <v>24227</v>
      </c>
      <c r="D9495" s="1" t="s">
        <v>24227</v>
      </c>
      <c r="E9495" s="1" t="s">
        <v>66</v>
      </c>
      <c r="G9495" s="1" t="s">
        <v>199</v>
      </c>
    </row>
    <row r="9496" spans="1:7" x14ac:dyDescent="0.25">
      <c r="A9496" s="1">
        <v>33002260</v>
      </c>
      <c r="B9496" s="1" t="s">
        <v>24228</v>
      </c>
      <c r="C9496" s="1" t="s">
        <v>24228</v>
      </c>
      <c r="D9496" s="1" t="s">
        <v>24228</v>
      </c>
      <c r="E9496" s="1" t="s">
        <v>66</v>
      </c>
      <c r="G9496" s="1" t="s">
        <v>199</v>
      </c>
    </row>
    <row r="9497" spans="1:7" x14ac:dyDescent="0.25">
      <c r="A9497" s="1">
        <v>33002261</v>
      </c>
      <c r="B9497" s="1" t="s">
        <v>24229</v>
      </c>
      <c r="C9497" s="1" t="s">
        <v>24229</v>
      </c>
      <c r="D9497" s="1" t="s">
        <v>24229</v>
      </c>
      <c r="E9497" s="1" t="s">
        <v>66</v>
      </c>
      <c r="G9497" s="1" t="s">
        <v>199</v>
      </c>
    </row>
    <row r="9498" spans="1:7" x14ac:dyDescent="0.25">
      <c r="A9498" s="1">
        <v>33002262</v>
      </c>
      <c r="B9498" s="1" t="s">
        <v>24230</v>
      </c>
      <c r="C9498" s="1" t="s">
        <v>24230</v>
      </c>
      <c r="D9498" s="1" t="s">
        <v>24230</v>
      </c>
      <c r="E9498" s="1" t="s">
        <v>66</v>
      </c>
      <c r="G9498" s="1" t="s">
        <v>199</v>
      </c>
    </row>
    <row r="9499" spans="1:7" x14ac:dyDescent="0.25">
      <c r="A9499" s="1">
        <v>33002263</v>
      </c>
      <c r="B9499" s="1" t="s">
        <v>24231</v>
      </c>
      <c r="C9499" s="1" t="s">
        <v>24231</v>
      </c>
      <c r="D9499" s="1" t="s">
        <v>24231</v>
      </c>
      <c r="E9499" s="1" t="s">
        <v>66</v>
      </c>
      <c r="G9499" s="1" t="s">
        <v>199</v>
      </c>
    </row>
    <row r="9500" spans="1:7" x14ac:dyDescent="0.25">
      <c r="A9500" s="1">
        <v>33002264</v>
      </c>
      <c r="B9500" s="1" t="s">
        <v>24232</v>
      </c>
      <c r="C9500" s="1" t="s">
        <v>24232</v>
      </c>
      <c r="D9500" s="1" t="s">
        <v>24232</v>
      </c>
      <c r="E9500" s="1" t="s">
        <v>66</v>
      </c>
      <c r="G9500" s="1" t="s">
        <v>199</v>
      </c>
    </row>
    <row r="9501" spans="1:7" x14ac:dyDescent="0.25">
      <c r="A9501" s="1">
        <v>33002265</v>
      </c>
      <c r="B9501" s="1" t="s">
        <v>24233</v>
      </c>
      <c r="C9501" s="1" t="s">
        <v>24233</v>
      </c>
      <c r="D9501" s="1" t="s">
        <v>24233</v>
      </c>
      <c r="E9501" s="1" t="s">
        <v>66</v>
      </c>
      <c r="G9501" s="1" t="s">
        <v>199</v>
      </c>
    </row>
    <row r="9502" spans="1:7" x14ac:dyDescent="0.25">
      <c r="A9502" s="1">
        <v>33002266</v>
      </c>
      <c r="B9502" s="1" t="s">
        <v>24234</v>
      </c>
      <c r="C9502" s="1" t="s">
        <v>24235</v>
      </c>
      <c r="D9502" s="1" t="s">
        <v>24236</v>
      </c>
      <c r="E9502" s="1" t="s">
        <v>65</v>
      </c>
      <c r="F9502" s="1" t="s">
        <v>39</v>
      </c>
      <c r="G9502" s="1" t="s">
        <v>321</v>
      </c>
    </row>
    <row r="9503" spans="1:7" x14ac:dyDescent="0.25">
      <c r="A9503" s="1">
        <v>33002267</v>
      </c>
      <c r="B9503" s="1" t="s">
        <v>24237</v>
      </c>
      <c r="C9503" s="1" t="s">
        <v>24237</v>
      </c>
      <c r="D9503" s="1" t="s">
        <v>24237</v>
      </c>
      <c r="E9503" s="1" t="s">
        <v>66</v>
      </c>
      <c r="G9503" s="1" t="s">
        <v>199</v>
      </c>
    </row>
    <row r="9504" spans="1:7" x14ac:dyDescent="0.25">
      <c r="A9504" s="1">
        <v>33002268</v>
      </c>
      <c r="B9504" s="1" t="s">
        <v>24238</v>
      </c>
      <c r="C9504" s="1" t="s">
        <v>24238</v>
      </c>
      <c r="D9504" s="1" t="s">
        <v>24238</v>
      </c>
      <c r="E9504" s="1" t="s">
        <v>66</v>
      </c>
      <c r="G9504" s="1" t="s">
        <v>199</v>
      </c>
    </row>
    <row r="9505" spans="1:7" x14ac:dyDescent="0.25">
      <c r="A9505" s="1">
        <v>33002269</v>
      </c>
      <c r="B9505" s="1" t="s">
        <v>24239</v>
      </c>
      <c r="C9505" s="1" t="s">
        <v>24239</v>
      </c>
      <c r="D9505" s="1" t="s">
        <v>24239</v>
      </c>
      <c r="E9505" s="1" t="s">
        <v>66</v>
      </c>
      <c r="G9505" s="1" t="s">
        <v>199</v>
      </c>
    </row>
    <row r="9506" spans="1:7" x14ac:dyDescent="0.25">
      <c r="A9506" s="1">
        <v>33002270</v>
      </c>
      <c r="B9506" s="1" t="s">
        <v>24240</v>
      </c>
      <c r="C9506" s="1" t="s">
        <v>24240</v>
      </c>
      <c r="D9506" s="1" t="s">
        <v>24240</v>
      </c>
      <c r="E9506" s="1" t="s">
        <v>66</v>
      </c>
      <c r="G9506" s="1" t="s">
        <v>199</v>
      </c>
    </row>
    <row r="9507" spans="1:7" x14ac:dyDescent="0.25">
      <c r="A9507" s="1">
        <v>33002271</v>
      </c>
      <c r="B9507" s="1" t="s">
        <v>24241</v>
      </c>
      <c r="C9507" s="1" t="s">
        <v>24241</v>
      </c>
      <c r="D9507" s="1" t="s">
        <v>24241</v>
      </c>
      <c r="E9507" s="1" t="s">
        <v>66</v>
      </c>
      <c r="G9507" s="1" t="s">
        <v>199</v>
      </c>
    </row>
    <row r="9508" spans="1:7" x14ac:dyDescent="0.25">
      <c r="A9508" s="1">
        <v>33002272</v>
      </c>
      <c r="B9508" s="1" t="s">
        <v>24242</v>
      </c>
      <c r="C9508" s="1" t="s">
        <v>24242</v>
      </c>
      <c r="D9508" s="1" t="s">
        <v>24242</v>
      </c>
      <c r="E9508" s="1" t="s">
        <v>66</v>
      </c>
      <c r="G9508" s="1" t="s">
        <v>199</v>
      </c>
    </row>
    <row r="9509" spans="1:7" x14ac:dyDescent="0.25">
      <c r="A9509" s="1">
        <v>33002273</v>
      </c>
      <c r="B9509" s="1" t="s">
        <v>24243</v>
      </c>
      <c r="C9509" s="1" t="s">
        <v>24243</v>
      </c>
      <c r="D9509" s="1" t="s">
        <v>24243</v>
      </c>
      <c r="E9509" s="1" t="s">
        <v>66</v>
      </c>
      <c r="G9509" s="1" t="s">
        <v>199</v>
      </c>
    </row>
    <row r="9510" spans="1:7" x14ac:dyDescent="0.25">
      <c r="A9510" s="1">
        <v>33002274</v>
      </c>
      <c r="B9510" s="1" t="s">
        <v>24244</v>
      </c>
      <c r="C9510" s="1" t="s">
        <v>24244</v>
      </c>
      <c r="D9510" s="1" t="s">
        <v>24244</v>
      </c>
      <c r="E9510" s="1" t="s">
        <v>66</v>
      </c>
      <c r="G9510" s="1" t="s">
        <v>199</v>
      </c>
    </row>
    <row r="9511" spans="1:7" x14ac:dyDescent="0.25">
      <c r="A9511" s="1">
        <v>33002275</v>
      </c>
      <c r="B9511" s="1" t="s">
        <v>24245</v>
      </c>
      <c r="C9511" s="1" t="s">
        <v>24246</v>
      </c>
      <c r="D9511" s="1" t="s">
        <v>24247</v>
      </c>
      <c r="E9511" s="1" t="s">
        <v>65</v>
      </c>
      <c r="F9511" s="1" t="s">
        <v>39</v>
      </c>
      <c r="G9511" s="1" t="s">
        <v>321</v>
      </c>
    </row>
    <row r="9512" spans="1:7" x14ac:dyDescent="0.25">
      <c r="A9512" s="1">
        <v>33002276</v>
      </c>
      <c r="B9512" s="1" t="s">
        <v>24248</v>
      </c>
      <c r="C9512" s="1" t="s">
        <v>24248</v>
      </c>
      <c r="D9512" s="1" t="s">
        <v>24248</v>
      </c>
      <c r="E9512" s="1" t="s">
        <v>66</v>
      </c>
      <c r="G9512" s="1" t="s">
        <v>199</v>
      </c>
    </row>
    <row r="9513" spans="1:7" x14ac:dyDescent="0.25">
      <c r="A9513" s="1">
        <v>33002277</v>
      </c>
      <c r="B9513" s="1" t="s">
        <v>24249</v>
      </c>
      <c r="C9513" s="1" t="s">
        <v>24249</v>
      </c>
      <c r="D9513" s="1" t="s">
        <v>24249</v>
      </c>
      <c r="E9513" s="1" t="s">
        <v>66</v>
      </c>
      <c r="G9513" s="1" t="s">
        <v>199</v>
      </c>
    </row>
    <row r="9514" spans="1:7" x14ac:dyDescent="0.25">
      <c r="A9514" s="1">
        <v>33002278</v>
      </c>
      <c r="B9514" s="1" t="s">
        <v>24250</v>
      </c>
      <c r="C9514" s="1" t="s">
        <v>24250</v>
      </c>
      <c r="D9514" s="1" t="s">
        <v>24250</v>
      </c>
      <c r="E9514" s="1" t="s">
        <v>66</v>
      </c>
      <c r="G9514" s="1" t="s">
        <v>199</v>
      </c>
    </row>
    <row r="9515" spans="1:7" x14ac:dyDescent="0.25">
      <c r="A9515" s="1">
        <v>33002282</v>
      </c>
      <c r="B9515" s="1" t="s">
        <v>24251</v>
      </c>
      <c r="C9515" s="1" t="s">
        <v>24252</v>
      </c>
      <c r="D9515" s="1" t="s">
        <v>24253</v>
      </c>
      <c r="E9515" s="1" t="s">
        <v>65</v>
      </c>
      <c r="F9515" s="1" t="s">
        <v>480</v>
      </c>
      <c r="G9515" s="1" t="s">
        <v>481</v>
      </c>
    </row>
    <row r="9516" spans="1:7" x14ac:dyDescent="0.25">
      <c r="A9516" s="1">
        <v>33002283</v>
      </c>
      <c r="B9516" s="1" t="s">
        <v>24254</v>
      </c>
      <c r="C9516" s="1" t="s">
        <v>24255</v>
      </c>
      <c r="D9516" s="1" t="s">
        <v>24256</v>
      </c>
      <c r="E9516" s="1" t="s">
        <v>65</v>
      </c>
      <c r="F9516" s="1" t="s">
        <v>39</v>
      </c>
      <c r="G9516" s="1" t="s">
        <v>321</v>
      </c>
    </row>
    <row r="9517" spans="1:7" x14ac:dyDescent="0.25">
      <c r="A9517" s="1">
        <v>33002285</v>
      </c>
      <c r="B9517" s="1" t="s">
        <v>24257</v>
      </c>
      <c r="C9517" s="1" t="s">
        <v>24258</v>
      </c>
      <c r="D9517" s="1" t="s">
        <v>24259</v>
      </c>
      <c r="E9517" s="1" t="s">
        <v>65</v>
      </c>
      <c r="F9517" s="1" t="s">
        <v>39</v>
      </c>
      <c r="G9517" s="1" t="s">
        <v>321</v>
      </c>
    </row>
    <row r="9518" spans="1:7" x14ac:dyDescent="0.25">
      <c r="A9518" s="1">
        <v>33002286</v>
      </c>
      <c r="B9518" s="1" t="s">
        <v>24260</v>
      </c>
      <c r="C9518" s="1" t="s">
        <v>24261</v>
      </c>
      <c r="D9518" s="1" t="s">
        <v>24262</v>
      </c>
      <c r="E9518" s="1" t="s">
        <v>65</v>
      </c>
      <c r="F9518" s="1" t="s">
        <v>39</v>
      </c>
      <c r="G9518" s="1" t="s">
        <v>321</v>
      </c>
    </row>
    <row r="9519" spans="1:7" x14ac:dyDescent="0.25">
      <c r="A9519" s="1">
        <v>33002287</v>
      </c>
      <c r="B9519" s="1" t="s">
        <v>24263</v>
      </c>
      <c r="C9519" s="1" t="s">
        <v>24264</v>
      </c>
      <c r="D9519" s="1" t="s">
        <v>24265</v>
      </c>
      <c r="E9519" s="1" t="s">
        <v>65</v>
      </c>
      <c r="F9519" s="1" t="s">
        <v>39</v>
      </c>
      <c r="G9519" s="1" t="s">
        <v>321</v>
      </c>
    </row>
    <row r="9520" spans="1:7" x14ac:dyDescent="0.25">
      <c r="A9520" s="1">
        <v>33002288</v>
      </c>
      <c r="B9520" s="1" t="s">
        <v>24266</v>
      </c>
      <c r="C9520" s="1" t="s">
        <v>24267</v>
      </c>
      <c r="D9520" s="1" t="s">
        <v>24268</v>
      </c>
      <c r="E9520" s="1" t="s">
        <v>65</v>
      </c>
      <c r="F9520" s="1" t="s">
        <v>39</v>
      </c>
      <c r="G9520" s="1" t="s">
        <v>321</v>
      </c>
    </row>
    <row r="9521" spans="1:7" x14ac:dyDescent="0.25">
      <c r="A9521" s="1">
        <v>33002289</v>
      </c>
      <c r="B9521" s="1" t="s">
        <v>24269</v>
      </c>
      <c r="C9521" s="1" t="s">
        <v>24270</v>
      </c>
      <c r="D9521" s="1" t="s">
        <v>24271</v>
      </c>
      <c r="E9521" s="1" t="s">
        <v>65</v>
      </c>
      <c r="F9521" s="1" t="s">
        <v>480</v>
      </c>
      <c r="G9521" s="1" t="s">
        <v>481</v>
      </c>
    </row>
    <row r="9522" spans="1:7" x14ac:dyDescent="0.25">
      <c r="A9522" s="1">
        <v>33002290</v>
      </c>
      <c r="B9522" s="1" t="s">
        <v>24272</v>
      </c>
      <c r="C9522" s="1" t="s">
        <v>24273</v>
      </c>
      <c r="D9522" s="1" t="s">
        <v>24274</v>
      </c>
      <c r="E9522" s="1" t="s">
        <v>65</v>
      </c>
      <c r="F9522" s="1" t="s">
        <v>176</v>
      </c>
      <c r="G9522" s="1" t="s">
        <v>177</v>
      </c>
    </row>
    <row r="9523" spans="1:7" x14ac:dyDescent="0.25">
      <c r="A9523" s="1">
        <v>33002291</v>
      </c>
      <c r="B9523" s="1" t="s">
        <v>24275</v>
      </c>
      <c r="C9523" s="1" t="s">
        <v>24276</v>
      </c>
      <c r="D9523" s="1" t="s">
        <v>24277</v>
      </c>
      <c r="E9523" s="1" t="s">
        <v>65</v>
      </c>
      <c r="F9523" s="1" t="s">
        <v>176</v>
      </c>
      <c r="G9523" s="1" t="s">
        <v>177</v>
      </c>
    </row>
    <row r="9524" spans="1:7" x14ac:dyDescent="0.25">
      <c r="A9524" s="1">
        <v>33002292</v>
      </c>
      <c r="B9524" s="1" t="s">
        <v>24278</v>
      </c>
      <c r="C9524" s="1" t="s">
        <v>24279</v>
      </c>
      <c r="D9524" s="1" t="s">
        <v>24280</v>
      </c>
      <c r="E9524" s="1" t="s">
        <v>65</v>
      </c>
      <c r="F9524" s="1" t="s">
        <v>176</v>
      </c>
      <c r="G9524" s="1" t="s">
        <v>177</v>
      </c>
    </row>
    <row r="9525" spans="1:7" x14ac:dyDescent="0.25">
      <c r="A9525" s="1">
        <v>33002293</v>
      </c>
      <c r="B9525" s="1" t="s">
        <v>24281</v>
      </c>
      <c r="C9525" s="1" t="s">
        <v>24282</v>
      </c>
      <c r="D9525" s="1" t="s">
        <v>24283</v>
      </c>
      <c r="E9525" s="1" t="s">
        <v>65</v>
      </c>
      <c r="F9525" s="1" t="s">
        <v>176</v>
      </c>
      <c r="G9525" s="1" t="s">
        <v>177</v>
      </c>
    </row>
    <row r="9526" spans="1:7" x14ac:dyDescent="0.25">
      <c r="A9526" s="1">
        <v>33002294</v>
      </c>
      <c r="B9526" s="1" t="s">
        <v>24284</v>
      </c>
      <c r="C9526" s="1" t="s">
        <v>24285</v>
      </c>
      <c r="D9526" s="1" t="s">
        <v>24286</v>
      </c>
      <c r="E9526" s="1" t="s">
        <v>65</v>
      </c>
      <c r="F9526" s="1" t="s">
        <v>176</v>
      </c>
      <c r="G9526" s="1" t="s">
        <v>177</v>
      </c>
    </row>
    <row r="9527" spans="1:7" x14ac:dyDescent="0.25">
      <c r="A9527" s="1">
        <v>33002295</v>
      </c>
      <c r="B9527" s="1" t="s">
        <v>24287</v>
      </c>
      <c r="C9527" s="1" t="s">
        <v>24288</v>
      </c>
      <c r="D9527" s="1" t="s">
        <v>24289</v>
      </c>
      <c r="E9527" s="1" t="s">
        <v>65</v>
      </c>
      <c r="F9527" s="1" t="s">
        <v>176</v>
      </c>
      <c r="G9527" s="1" t="s">
        <v>177</v>
      </c>
    </row>
    <row r="9528" spans="1:7" x14ac:dyDescent="0.25">
      <c r="A9528" s="1">
        <v>33002296</v>
      </c>
      <c r="B9528" s="1" t="s">
        <v>24290</v>
      </c>
      <c r="C9528" s="1" t="s">
        <v>24291</v>
      </c>
      <c r="D9528" s="1" t="s">
        <v>24292</v>
      </c>
      <c r="E9528" s="1" t="s">
        <v>65</v>
      </c>
      <c r="F9528" s="1" t="s">
        <v>480</v>
      </c>
      <c r="G9528" s="1" t="s">
        <v>481</v>
      </c>
    </row>
    <row r="9529" spans="1:7" x14ac:dyDescent="0.25">
      <c r="A9529" s="1">
        <v>33002298</v>
      </c>
      <c r="B9529" s="1" t="s">
        <v>24293</v>
      </c>
      <c r="C9529" s="1" t="s">
        <v>24294</v>
      </c>
      <c r="D9529" s="1" t="s">
        <v>24295</v>
      </c>
      <c r="E9529" s="1" t="s">
        <v>65</v>
      </c>
      <c r="F9529" s="1" t="s">
        <v>176</v>
      </c>
      <c r="G9529" s="1" t="s">
        <v>177</v>
      </c>
    </row>
    <row r="9530" spans="1:7" x14ac:dyDescent="0.25">
      <c r="A9530" s="1">
        <v>33002299</v>
      </c>
      <c r="B9530" s="1" t="s">
        <v>24296</v>
      </c>
      <c r="C9530" s="1" t="s">
        <v>24297</v>
      </c>
      <c r="D9530" s="1" t="s">
        <v>24298</v>
      </c>
      <c r="E9530" s="1" t="s">
        <v>65</v>
      </c>
      <c r="F9530" s="1" t="s">
        <v>176</v>
      </c>
      <c r="G9530" s="1" t="s">
        <v>177</v>
      </c>
    </row>
    <row r="9531" spans="1:7" x14ac:dyDescent="0.25">
      <c r="A9531" s="1">
        <v>33002300</v>
      </c>
      <c r="B9531" s="1" t="s">
        <v>24299</v>
      </c>
      <c r="C9531" s="1" t="s">
        <v>24300</v>
      </c>
      <c r="D9531" s="1" t="s">
        <v>24301</v>
      </c>
      <c r="E9531" s="1" t="s">
        <v>65</v>
      </c>
      <c r="F9531" s="1" t="s">
        <v>480</v>
      </c>
      <c r="G9531" s="1" t="s">
        <v>481</v>
      </c>
    </row>
    <row r="9532" spans="1:7" x14ac:dyDescent="0.25">
      <c r="A9532" s="1">
        <v>33002301</v>
      </c>
      <c r="B9532" s="1" t="s">
        <v>24302</v>
      </c>
      <c r="C9532" s="1" t="s">
        <v>24303</v>
      </c>
      <c r="D9532" s="1" t="s">
        <v>24304</v>
      </c>
      <c r="E9532" s="1" t="s">
        <v>65</v>
      </c>
      <c r="F9532" s="1" t="s">
        <v>480</v>
      </c>
      <c r="G9532" s="1" t="s">
        <v>481</v>
      </c>
    </row>
    <row r="9533" spans="1:7" x14ac:dyDescent="0.25">
      <c r="A9533" s="1">
        <v>33002302</v>
      </c>
      <c r="B9533" s="1" t="s">
        <v>24305</v>
      </c>
      <c r="C9533" s="1" t="s">
        <v>24306</v>
      </c>
      <c r="D9533" s="1" t="s">
        <v>24307</v>
      </c>
      <c r="E9533" s="1" t="s">
        <v>65</v>
      </c>
      <c r="F9533" s="1" t="s">
        <v>480</v>
      </c>
      <c r="G9533" s="1" t="s">
        <v>481</v>
      </c>
    </row>
    <row r="9534" spans="1:7" x14ac:dyDescent="0.25">
      <c r="A9534" s="1">
        <v>33002303</v>
      </c>
      <c r="B9534" s="1" t="s">
        <v>24308</v>
      </c>
      <c r="C9534" s="1" t="s">
        <v>24309</v>
      </c>
      <c r="D9534" s="1" t="s">
        <v>24310</v>
      </c>
      <c r="E9534" s="1" t="s">
        <v>65</v>
      </c>
      <c r="F9534" s="1" t="s">
        <v>480</v>
      </c>
      <c r="G9534" s="1" t="s">
        <v>481</v>
      </c>
    </row>
    <row r="9535" spans="1:7" x14ac:dyDescent="0.25">
      <c r="A9535" s="1">
        <v>33002304</v>
      </c>
      <c r="B9535" s="1" t="s">
        <v>24311</v>
      </c>
      <c r="C9535" s="1" t="s">
        <v>24312</v>
      </c>
      <c r="D9535" s="1" t="s">
        <v>24313</v>
      </c>
      <c r="E9535" s="1" t="s">
        <v>65</v>
      </c>
      <c r="F9535" s="1" t="s">
        <v>480</v>
      </c>
      <c r="G9535" s="1" t="s">
        <v>481</v>
      </c>
    </row>
    <row r="9536" spans="1:7" x14ac:dyDescent="0.25">
      <c r="A9536" s="1">
        <v>33002305</v>
      </c>
      <c r="B9536" s="1" t="s">
        <v>24314</v>
      </c>
      <c r="C9536" s="1" t="s">
        <v>24315</v>
      </c>
      <c r="D9536" s="1" t="s">
        <v>24316</v>
      </c>
      <c r="E9536" s="1" t="s">
        <v>65</v>
      </c>
      <c r="F9536" s="1" t="s">
        <v>480</v>
      </c>
      <c r="G9536" s="1" t="s">
        <v>481</v>
      </c>
    </row>
    <row r="9537" spans="1:7" x14ac:dyDescent="0.25">
      <c r="A9537" s="1">
        <v>33002306</v>
      </c>
      <c r="B9537" s="1" t="s">
        <v>24317</v>
      </c>
      <c r="C9537" s="1" t="s">
        <v>24318</v>
      </c>
      <c r="D9537" s="1" t="s">
        <v>24319</v>
      </c>
      <c r="E9537" s="1" t="s">
        <v>65</v>
      </c>
      <c r="F9537" s="1" t="s">
        <v>480</v>
      </c>
      <c r="G9537" s="1" t="s">
        <v>481</v>
      </c>
    </row>
    <row r="9538" spans="1:7" x14ac:dyDescent="0.25">
      <c r="A9538" s="1">
        <v>33002307</v>
      </c>
      <c r="B9538" s="1" t="s">
        <v>24320</v>
      </c>
      <c r="C9538" s="1" t="s">
        <v>24321</v>
      </c>
      <c r="D9538" s="1" t="s">
        <v>24322</v>
      </c>
      <c r="E9538" s="1" t="s">
        <v>65</v>
      </c>
      <c r="F9538" s="1" t="s">
        <v>480</v>
      </c>
      <c r="G9538" s="1" t="s">
        <v>481</v>
      </c>
    </row>
    <row r="9539" spans="1:7" x14ac:dyDescent="0.25">
      <c r="A9539" s="1">
        <v>33002308</v>
      </c>
      <c r="B9539" s="1" t="s">
        <v>24323</v>
      </c>
      <c r="C9539" s="1" t="s">
        <v>24324</v>
      </c>
      <c r="D9539" s="1" t="s">
        <v>24325</v>
      </c>
      <c r="E9539" s="1" t="s">
        <v>65</v>
      </c>
      <c r="F9539" s="1" t="s">
        <v>480</v>
      </c>
      <c r="G9539" s="1" t="s">
        <v>481</v>
      </c>
    </row>
    <row r="9540" spans="1:7" x14ac:dyDescent="0.25">
      <c r="A9540" s="1">
        <v>33002309</v>
      </c>
      <c r="B9540" s="1" t="s">
        <v>24326</v>
      </c>
      <c r="C9540" s="1" t="s">
        <v>24327</v>
      </c>
      <c r="D9540" s="1" t="s">
        <v>24328</v>
      </c>
      <c r="E9540" s="1" t="s">
        <v>65</v>
      </c>
      <c r="F9540" s="1" t="s">
        <v>480</v>
      </c>
      <c r="G9540" s="1" t="s">
        <v>481</v>
      </c>
    </row>
    <row r="9541" spans="1:7" x14ac:dyDescent="0.25">
      <c r="A9541" s="1">
        <v>33002310</v>
      </c>
      <c r="B9541" s="1" t="s">
        <v>24329</v>
      </c>
      <c r="C9541" s="1" t="s">
        <v>24330</v>
      </c>
      <c r="D9541" s="1" t="s">
        <v>24331</v>
      </c>
      <c r="E9541" s="1" t="s">
        <v>65</v>
      </c>
      <c r="F9541" s="1" t="s">
        <v>39</v>
      </c>
      <c r="G9541" s="1" t="s">
        <v>321</v>
      </c>
    </row>
    <row r="9542" spans="1:7" x14ac:dyDescent="0.25">
      <c r="A9542" s="1">
        <v>33002311</v>
      </c>
      <c r="B9542" s="1" t="s">
        <v>24332</v>
      </c>
      <c r="C9542" s="1" t="s">
        <v>24333</v>
      </c>
      <c r="D9542" s="1" t="s">
        <v>24334</v>
      </c>
      <c r="E9542" s="1" t="s">
        <v>65</v>
      </c>
      <c r="F9542" s="1" t="s">
        <v>480</v>
      </c>
      <c r="G9542" s="1" t="s">
        <v>481</v>
      </c>
    </row>
    <row r="9543" spans="1:7" x14ac:dyDescent="0.25">
      <c r="A9543" s="1">
        <v>33002312</v>
      </c>
      <c r="B9543" s="1" t="s">
        <v>24335</v>
      </c>
      <c r="C9543" s="1" t="s">
        <v>24336</v>
      </c>
      <c r="D9543" s="1" t="s">
        <v>24337</v>
      </c>
      <c r="E9543" s="1" t="s">
        <v>65</v>
      </c>
      <c r="F9543" s="1" t="s">
        <v>1984</v>
      </c>
      <c r="G9543" s="1" t="s">
        <v>1985</v>
      </c>
    </row>
    <row r="9544" spans="1:7" x14ac:dyDescent="0.25">
      <c r="A9544" s="1">
        <v>33002313</v>
      </c>
      <c r="B9544" s="1" t="s">
        <v>24338</v>
      </c>
      <c r="C9544" s="1" t="s">
        <v>24339</v>
      </c>
      <c r="D9544" s="1" t="s">
        <v>24340</v>
      </c>
      <c r="E9544" s="1" t="s">
        <v>65</v>
      </c>
      <c r="G9544" s="1" t="s">
        <v>199</v>
      </c>
    </row>
    <row r="9545" spans="1:7" x14ac:dyDescent="0.25">
      <c r="A9545" s="1">
        <v>33002316</v>
      </c>
      <c r="B9545" s="1" t="s">
        <v>24341</v>
      </c>
      <c r="C9545" s="1" t="s">
        <v>24342</v>
      </c>
      <c r="D9545" s="1" t="s">
        <v>24343</v>
      </c>
      <c r="F9545" s="1" t="s">
        <v>39</v>
      </c>
      <c r="G9545" s="1" t="s">
        <v>321</v>
      </c>
    </row>
    <row r="9546" spans="1:7" x14ac:dyDescent="0.25">
      <c r="A9546" s="1">
        <v>33002317</v>
      </c>
      <c r="B9546" s="1" t="s">
        <v>24344</v>
      </c>
      <c r="C9546" s="1" t="s">
        <v>24345</v>
      </c>
      <c r="D9546" s="1" t="s">
        <v>24346</v>
      </c>
      <c r="E9546" s="1" t="s">
        <v>65</v>
      </c>
      <c r="F9546" s="1" t="s">
        <v>39</v>
      </c>
      <c r="G9546" s="1" t="s">
        <v>321</v>
      </c>
    </row>
    <row r="9547" spans="1:7" x14ac:dyDescent="0.25">
      <c r="A9547" s="1">
        <v>33002318</v>
      </c>
      <c r="B9547" s="1" t="s">
        <v>24347</v>
      </c>
      <c r="C9547" s="1" t="s">
        <v>24348</v>
      </c>
      <c r="D9547" s="1" t="s">
        <v>24349</v>
      </c>
      <c r="F9547" s="1" t="s">
        <v>39</v>
      </c>
      <c r="G9547" s="1" t="s">
        <v>321</v>
      </c>
    </row>
    <row r="9548" spans="1:7" x14ac:dyDescent="0.25">
      <c r="A9548" s="1">
        <v>33002319</v>
      </c>
      <c r="B9548" s="1" t="s">
        <v>24350</v>
      </c>
      <c r="C9548" s="1" t="s">
        <v>24351</v>
      </c>
      <c r="D9548" s="1" t="s">
        <v>24352</v>
      </c>
      <c r="E9548" s="1" t="s">
        <v>65</v>
      </c>
      <c r="F9548" s="1" t="s">
        <v>39</v>
      </c>
      <c r="G9548" s="1" t="s">
        <v>321</v>
      </c>
    </row>
    <row r="9549" spans="1:7" x14ac:dyDescent="0.25">
      <c r="A9549" s="1">
        <v>33002321</v>
      </c>
      <c r="B9549" s="1" t="s">
        <v>24353</v>
      </c>
      <c r="C9549" s="1" t="s">
        <v>24354</v>
      </c>
      <c r="D9549" s="1" t="s">
        <v>24355</v>
      </c>
      <c r="E9549" s="1" t="s">
        <v>65</v>
      </c>
      <c r="F9549" s="1" t="s">
        <v>39</v>
      </c>
      <c r="G9549" s="1" t="s">
        <v>321</v>
      </c>
    </row>
    <row r="9550" spans="1:7" x14ac:dyDescent="0.25">
      <c r="A9550" s="1">
        <v>33002322</v>
      </c>
      <c r="B9550" s="1" t="s">
        <v>24356</v>
      </c>
      <c r="C9550" s="1" t="s">
        <v>24357</v>
      </c>
      <c r="D9550" s="1" t="s">
        <v>24358</v>
      </c>
      <c r="E9550" s="1" t="s">
        <v>65</v>
      </c>
      <c r="F9550" s="1" t="s">
        <v>39</v>
      </c>
      <c r="G9550" s="1" t="s">
        <v>321</v>
      </c>
    </row>
    <row r="9551" spans="1:7" x14ac:dyDescent="0.25">
      <c r="A9551" s="1">
        <v>33002323</v>
      </c>
      <c r="B9551" s="1" t="s">
        <v>24359</v>
      </c>
      <c r="C9551" s="1" t="s">
        <v>24360</v>
      </c>
      <c r="D9551" s="1" t="s">
        <v>24361</v>
      </c>
      <c r="E9551" s="1" t="s">
        <v>65</v>
      </c>
      <c r="F9551" s="1" t="s">
        <v>39</v>
      </c>
      <c r="G9551" s="1" t="s">
        <v>321</v>
      </c>
    </row>
    <row r="9552" spans="1:7" x14ac:dyDescent="0.25">
      <c r="A9552" s="1">
        <v>33002324</v>
      </c>
      <c r="B9552" s="1" t="s">
        <v>24362</v>
      </c>
      <c r="C9552" s="1" t="s">
        <v>24363</v>
      </c>
      <c r="D9552" s="1" t="s">
        <v>24364</v>
      </c>
      <c r="E9552" s="1" t="s">
        <v>65</v>
      </c>
      <c r="F9552" s="1" t="s">
        <v>39</v>
      </c>
      <c r="G9552" s="1" t="s">
        <v>321</v>
      </c>
    </row>
    <row r="9553" spans="1:7" x14ac:dyDescent="0.25">
      <c r="A9553" s="1">
        <v>33002325</v>
      </c>
      <c r="B9553" s="1" t="s">
        <v>24365</v>
      </c>
      <c r="C9553" s="1" t="s">
        <v>24366</v>
      </c>
      <c r="D9553" s="1" t="s">
        <v>24367</v>
      </c>
      <c r="E9553" s="1" t="s">
        <v>65</v>
      </c>
      <c r="F9553" s="1" t="s">
        <v>39</v>
      </c>
      <c r="G9553" s="1" t="s">
        <v>321</v>
      </c>
    </row>
    <row r="9554" spans="1:7" x14ac:dyDescent="0.25">
      <c r="A9554" s="1">
        <v>33002326</v>
      </c>
      <c r="B9554" s="1" t="s">
        <v>24368</v>
      </c>
      <c r="C9554" s="1" t="s">
        <v>24369</v>
      </c>
      <c r="D9554" s="1" t="s">
        <v>24370</v>
      </c>
      <c r="E9554" s="1" t="s">
        <v>65</v>
      </c>
      <c r="F9554" s="1" t="s">
        <v>39</v>
      </c>
      <c r="G9554" s="1" t="s">
        <v>321</v>
      </c>
    </row>
    <row r="9555" spans="1:7" x14ac:dyDescent="0.25">
      <c r="A9555" s="1">
        <v>33002328</v>
      </c>
      <c r="B9555" s="1" t="s">
        <v>24371</v>
      </c>
      <c r="C9555" s="1" t="s">
        <v>24372</v>
      </c>
      <c r="D9555" s="1" t="s">
        <v>24373</v>
      </c>
      <c r="E9555" s="1" t="s">
        <v>65</v>
      </c>
      <c r="F9555" s="1" t="s">
        <v>39</v>
      </c>
      <c r="G9555" s="1" t="s">
        <v>321</v>
      </c>
    </row>
    <row r="9556" spans="1:7" x14ac:dyDescent="0.25">
      <c r="A9556" s="1">
        <v>33002329</v>
      </c>
      <c r="B9556" s="1" t="s">
        <v>24374</v>
      </c>
      <c r="C9556" s="1" t="s">
        <v>24375</v>
      </c>
      <c r="D9556" s="1" t="s">
        <v>24376</v>
      </c>
      <c r="E9556" s="1" t="s">
        <v>65</v>
      </c>
      <c r="F9556" s="1" t="s">
        <v>39</v>
      </c>
      <c r="G9556" s="1" t="s">
        <v>321</v>
      </c>
    </row>
    <row r="9557" spans="1:7" x14ac:dyDescent="0.25">
      <c r="A9557" s="1">
        <v>33002331</v>
      </c>
      <c r="B9557" s="1" t="s">
        <v>24377</v>
      </c>
      <c r="C9557" s="1" t="s">
        <v>24378</v>
      </c>
      <c r="D9557" s="1" t="s">
        <v>24379</v>
      </c>
      <c r="E9557" s="1" t="s">
        <v>65</v>
      </c>
      <c r="F9557" s="1" t="s">
        <v>39</v>
      </c>
      <c r="G9557" s="1" t="s">
        <v>321</v>
      </c>
    </row>
    <row r="9558" spans="1:7" x14ac:dyDescent="0.25">
      <c r="A9558" s="1">
        <v>33002332</v>
      </c>
      <c r="B9558" s="1" t="s">
        <v>24380</v>
      </c>
      <c r="C9558" s="1" t="s">
        <v>24381</v>
      </c>
      <c r="D9558" s="1" t="s">
        <v>24382</v>
      </c>
      <c r="E9558" s="1" t="s">
        <v>65</v>
      </c>
      <c r="F9558" s="1" t="s">
        <v>39</v>
      </c>
      <c r="G9558" s="1" t="s">
        <v>321</v>
      </c>
    </row>
    <row r="9559" spans="1:7" x14ac:dyDescent="0.25">
      <c r="A9559" s="1">
        <v>33002333</v>
      </c>
      <c r="B9559" s="1" t="s">
        <v>24383</v>
      </c>
      <c r="C9559" s="1" t="s">
        <v>24384</v>
      </c>
      <c r="D9559" s="1" t="s">
        <v>24385</v>
      </c>
      <c r="E9559" s="1" t="s">
        <v>65</v>
      </c>
      <c r="F9559" s="1" t="s">
        <v>480</v>
      </c>
      <c r="G9559" s="1" t="s">
        <v>481</v>
      </c>
    </row>
    <row r="9560" spans="1:7" x14ac:dyDescent="0.25">
      <c r="A9560" s="1">
        <v>33002337</v>
      </c>
      <c r="B9560" s="1" t="s">
        <v>24386</v>
      </c>
      <c r="C9560" s="1" t="s">
        <v>24387</v>
      </c>
      <c r="D9560" s="1" t="s">
        <v>24388</v>
      </c>
      <c r="E9560" s="1" t="s">
        <v>65</v>
      </c>
      <c r="F9560" s="1" t="s">
        <v>39</v>
      </c>
      <c r="G9560" s="1" t="s">
        <v>321</v>
      </c>
    </row>
    <row r="9561" spans="1:7" x14ac:dyDescent="0.25">
      <c r="A9561" s="1">
        <v>33002338</v>
      </c>
      <c r="B9561" s="1" t="s">
        <v>24389</v>
      </c>
      <c r="C9561" s="1" t="s">
        <v>24390</v>
      </c>
      <c r="D9561" s="1" t="s">
        <v>24391</v>
      </c>
      <c r="E9561" s="1" t="s">
        <v>65</v>
      </c>
      <c r="F9561" s="1" t="s">
        <v>39</v>
      </c>
      <c r="G9561" s="1" t="s">
        <v>321</v>
      </c>
    </row>
    <row r="9562" spans="1:7" x14ac:dyDescent="0.25">
      <c r="A9562" s="1">
        <v>33002339</v>
      </c>
      <c r="B9562" s="1" t="s">
        <v>24392</v>
      </c>
      <c r="C9562" s="1" t="s">
        <v>24393</v>
      </c>
      <c r="D9562" s="1" t="s">
        <v>24394</v>
      </c>
      <c r="E9562" s="1" t="s">
        <v>65</v>
      </c>
      <c r="F9562" s="1" t="s">
        <v>39</v>
      </c>
      <c r="G9562" s="1" t="s">
        <v>321</v>
      </c>
    </row>
    <row r="9563" spans="1:7" x14ac:dyDescent="0.25">
      <c r="A9563" s="1">
        <v>33002340</v>
      </c>
      <c r="B9563" s="1" t="s">
        <v>24395</v>
      </c>
      <c r="C9563" s="1" t="s">
        <v>24396</v>
      </c>
      <c r="D9563" s="1" t="s">
        <v>24397</v>
      </c>
      <c r="E9563" s="1" t="s">
        <v>65</v>
      </c>
      <c r="F9563" s="1" t="s">
        <v>1984</v>
      </c>
      <c r="G9563" s="1" t="s">
        <v>1985</v>
      </c>
    </row>
    <row r="9564" spans="1:7" x14ac:dyDescent="0.25">
      <c r="A9564" s="1">
        <v>33002341</v>
      </c>
      <c r="B9564" s="1" t="s">
        <v>24398</v>
      </c>
      <c r="C9564" s="1" t="s">
        <v>24399</v>
      </c>
      <c r="D9564" s="1" t="s">
        <v>24400</v>
      </c>
      <c r="E9564" s="1" t="s">
        <v>65</v>
      </c>
      <c r="F9564" s="1" t="s">
        <v>39</v>
      </c>
      <c r="G9564" s="1" t="s">
        <v>321</v>
      </c>
    </row>
    <row r="9565" spans="1:7" x14ac:dyDescent="0.25">
      <c r="A9565" s="1">
        <v>33002343</v>
      </c>
      <c r="B9565" s="1" t="s">
        <v>24401</v>
      </c>
      <c r="C9565" s="1" t="s">
        <v>24402</v>
      </c>
      <c r="D9565" s="1" t="s">
        <v>24403</v>
      </c>
      <c r="E9565" s="1" t="s">
        <v>65</v>
      </c>
      <c r="F9565" s="1" t="s">
        <v>39</v>
      </c>
      <c r="G9565" s="1" t="s">
        <v>321</v>
      </c>
    </row>
    <row r="9566" spans="1:7" x14ac:dyDescent="0.25">
      <c r="A9566" s="1">
        <v>33002344</v>
      </c>
      <c r="B9566" s="1" t="s">
        <v>24404</v>
      </c>
      <c r="C9566" s="1" t="s">
        <v>24405</v>
      </c>
      <c r="D9566" s="1" t="s">
        <v>24406</v>
      </c>
      <c r="E9566" s="1" t="s">
        <v>65</v>
      </c>
      <c r="F9566" s="1" t="s">
        <v>39</v>
      </c>
      <c r="G9566" s="1" t="s">
        <v>321</v>
      </c>
    </row>
    <row r="9567" spans="1:7" x14ac:dyDescent="0.25">
      <c r="A9567" s="1">
        <v>33002345</v>
      </c>
      <c r="B9567" s="1" t="s">
        <v>24407</v>
      </c>
      <c r="C9567" s="1" t="s">
        <v>24408</v>
      </c>
      <c r="D9567" s="1" t="s">
        <v>24409</v>
      </c>
      <c r="E9567" s="1" t="s">
        <v>65</v>
      </c>
      <c r="F9567" s="1" t="s">
        <v>39</v>
      </c>
      <c r="G9567" s="1" t="s">
        <v>321</v>
      </c>
    </row>
    <row r="9568" spans="1:7" x14ac:dyDescent="0.25">
      <c r="A9568" s="1">
        <v>33002346</v>
      </c>
      <c r="B9568" s="1" t="s">
        <v>24410</v>
      </c>
      <c r="C9568" s="1" t="s">
        <v>24411</v>
      </c>
      <c r="D9568" s="1" t="s">
        <v>24412</v>
      </c>
      <c r="E9568" s="1" t="s">
        <v>65</v>
      </c>
      <c r="F9568" s="1" t="s">
        <v>39</v>
      </c>
      <c r="G9568" s="1" t="s">
        <v>321</v>
      </c>
    </row>
    <row r="9569" spans="1:7" x14ac:dyDescent="0.25">
      <c r="A9569" s="1">
        <v>33002347</v>
      </c>
      <c r="B9569" s="1" t="s">
        <v>24413</v>
      </c>
      <c r="C9569" s="1" t="s">
        <v>24414</v>
      </c>
      <c r="D9569" s="1" t="s">
        <v>24415</v>
      </c>
      <c r="E9569" s="1" t="s">
        <v>65</v>
      </c>
      <c r="F9569" s="1" t="s">
        <v>39</v>
      </c>
      <c r="G9569" s="1" t="s">
        <v>321</v>
      </c>
    </row>
    <row r="9570" spans="1:7" x14ac:dyDescent="0.25">
      <c r="A9570" s="1">
        <v>33002348</v>
      </c>
      <c r="B9570" s="1" t="s">
        <v>24416</v>
      </c>
      <c r="C9570" s="1" t="s">
        <v>24417</v>
      </c>
      <c r="D9570" s="1" t="s">
        <v>24418</v>
      </c>
      <c r="E9570" s="1" t="s">
        <v>65</v>
      </c>
      <c r="F9570" s="1" t="s">
        <v>39</v>
      </c>
      <c r="G9570" s="1" t="s">
        <v>321</v>
      </c>
    </row>
    <row r="9571" spans="1:7" x14ac:dyDescent="0.25">
      <c r="A9571" s="1">
        <v>33002349</v>
      </c>
      <c r="B9571" s="1" t="s">
        <v>24419</v>
      </c>
      <c r="C9571" s="1" t="s">
        <v>24420</v>
      </c>
      <c r="D9571" s="1" t="s">
        <v>24421</v>
      </c>
      <c r="E9571" s="1" t="s">
        <v>65</v>
      </c>
      <c r="F9571" s="1" t="s">
        <v>39</v>
      </c>
      <c r="G9571" s="1" t="s">
        <v>321</v>
      </c>
    </row>
    <row r="9572" spans="1:7" x14ac:dyDescent="0.25">
      <c r="A9572" s="1">
        <v>33002350</v>
      </c>
      <c r="B9572" s="1" t="s">
        <v>24422</v>
      </c>
      <c r="C9572" s="1" t="s">
        <v>24423</v>
      </c>
      <c r="D9572" s="1" t="s">
        <v>24424</v>
      </c>
      <c r="E9572" s="1" t="s">
        <v>65</v>
      </c>
      <c r="F9572" s="1" t="s">
        <v>39</v>
      </c>
      <c r="G9572" s="1" t="s">
        <v>321</v>
      </c>
    </row>
    <row r="9573" spans="1:7" x14ac:dyDescent="0.25">
      <c r="A9573" s="1">
        <v>33002351</v>
      </c>
      <c r="B9573" s="1" t="s">
        <v>24425</v>
      </c>
      <c r="C9573" s="1" t="s">
        <v>24426</v>
      </c>
      <c r="D9573" s="1" t="s">
        <v>24427</v>
      </c>
      <c r="E9573" s="1" t="s">
        <v>65</v>
      </c>
      <c r="F9573" s="1" t="s">
        <v>39</v>
      </c>
      <c r="G9573" s="1" t="s">
        <v>321</v>
      </c>
    </row>
    <row r="9574" spans="1:7" x14ac:dyDescent="0.25">
      <c r="A9574" s="1">
        <v>33002353</v>
      </c>
      <c r="B9574" s="1" t="s">
        <v>24428</v>
      </c>
      <c r="C9574" s="1" t="s">
        <v>24429</v>
      </c>
      <c r="D9574" s="1" t="s">
        <v>24430</v>
      </c>
      <c r="E9574" s="1" t="s">
        <v>65</v>
      </c>
      <c r="F9574" s="1" t="s">
        <v>39</v>
      </c>
      <c r="G9574" s="1" t="s">
        <v>321</v>
      </c>
    </row>
    <row r="9575" spans="1:7" x14ac:dyDescent="0.25">
      <c r="A9575" s="1">
        <v>33002354</v>
      </c>
      <c r="B9575" s="1" t="s">
        <v>24431</v>
      </c>
      <c r="C9575" s="1" t="s">
        <v>24432</v>
      </c>
      <c r="D9575" s="1" t="s">
        <v>24433</v>
      </c>
      <c r="E9575" s="1" t="s">
        <v>65</v>
      </c>
      <c r="F9575" s="1" t="s">
        <v>39</v>
      </c>
      <c r="G9575" s="1" t="s">
        <v>321</v>
      </c>
    </row>
    <row r="9576" spans="1:7" x14ac:dyDescent="0.25">
      <c r="A9576" s="1">
        <v>33002356</v>
      </c>
      <c r="B9576" s="1" t="s">
        <v>24434</v>
      </c>
      <c r="C9576" s="1" t="s">
        <v>24435</v>
      </c>
      <c r="D9576" s="1" t="s">
        <v>24436</v>
      </c>
      <c r="E9576" s="1" t="s">
        <v>65</v>
      </c>
      <c r="F9576" s="1" t="s">
        <v>39</v>
      </c>
      <c r="G9576" s="1" t="s">
        <v>321</v>
      </c>
    </row>
    <row r="9577" spans="1:7" x14ac:dyDescent="0.25">
      <c r="A9577" s="1">
        <v>33002357</v>
      </c>
      <c r="B9577" s="1" t="s">
        <v>24437</v>
      </c>
      <c r="C9577" s="1" t="s">
        <v>24438</v>
      </c>
      <c r="D9577" s="1" t="s">
        <v>24439</v>
      </c>
      <c r="E9577" s="1" t="s">
        <v>65</v>
      </c>
      <c r="F9577" s="1" t="s">
        <v>480</v>
      </c>
      <c r="G9577" s="1" t="s">
        <v>481</v>
      </c>
    </row>
    <row r="9578" spans="1:7" x14ac:dyDescent="0.25">
      <c r="A9578" s="1">
        <v>33002358</v>
      </c>
      <c r="B9578" s="1" t="s">
        <v>24440</v>
      </c>
      <c r="C9578" s="1" t="s">
        <v>24441</v>
      </c>
      <c r="D9578" s="1" t="s">
        <v>24442</v>
      </c>
      <c r="E9578" s="1" t="s">
        <v>65</v>
      </c>
      <c r="F9578" s="1" t="s">
        <v>480</v>
      </c>
      <c r="G9578" s="1" t="s">
        <v>481</v>
      </c>
    </row>
    <row r="9579" spans="1:7" x14ac:dyDescent="0.25">
      <c r="A9579" s="1">
        <v>33002359</v>
      </c>
      <c r="B9579" s="1" t="s">
        <v>24443</v>
      </c>
      <c r="C9579" s="1" t="s">
        <v>24444</v>
      </c>
      <c r="D9579" s="1" t="s">
        <v>24445</v>
      </c>
      <c r="G9579" s="1" t="s">
        <v>199</v>
      </c>
    </row>
    <row r="9580" spans="1:7" x14ac:dyDescent="0.25">
      <c r="A9580" s="1">
        <v>33002360</v>
      </c>
      <c r="B9580" s="1" t="s">
        <v>9659</v>
      </c>
      <c r="C9580" s="1" t="s">
        <v>24446</v>
      </c>
      <c r="D9580" s="1" t="s">
        <v>24447</v>
      </c>
      <c r="E9580" s="1" t="s">
        <v>65</v>
      </c>
      <c r="F9580" s="1" t="s">
        <v>39</v>
      </c>
      <c r="G9580" s="1" t="s">
        <v>321</v>
      </c>
    </row>
    <row r="9581" spans="1:7" x14ac:dyDescent="0.25">
      <c r="A9581" s="1">
        <v>33002361</v>
      </c>
      <c r="B9581" s="1" t="s">
        <v>24448</v>
      </c>
      <c r="C9581" s="1" t="s">
        <v>24449</v>
      </c>
      <c r="D9581" s="1" t="s">
        <v>24450</v>
      </c>
      <c r="E9581" s="1" t="s">
        <v>65</v>
      </c>
      <c r="F9581" s="1" t="s">
        <v>480</v>
      </c>
      <c r="G9581" s="1" t="s">
        <v>481</v>
      </c>
    </row>
    <row r="9582" spans="1:7" x14ac:dyDescent="0.25">
      <c r="A9582" s="1">
        <v>33002363</v>
      </c>
      <c r="B9582" s="1" t="s">
        <v>24451</v>
      </c>
      <c r="C9582" s="1" t="s">
        <v>24452</v>
      </c>
      <c r="D9582" s="1" t="s">
        <v>24453</v>
      </c>
      <c r="E9582" s="1" t="s">
        <v>65</v>
      </c>
      <c r="F9582" s="1" t="s">
        <v>39</v>
      </c>
      <c r="G9582" s="1" t="s">
        <v>321</v>
      </c>
    </row>
    <row r="9583" spans="1:7" x14ac:dyDescent="0.25">
      <c r="A9583" s="1">
        <v>33002364</v>
      </c>
      <c r="B9583" s="1" t="s">
        <v>24454</v>
      </c>
      <c r="C9583" s="1" t="s">
        <v>24455</v>
      </c>
      <c r="D9583" s="1" t="s">
        <v>24456</v>
      </c>
      <c r="E9583" s="1" t="s">
        <v>65</v>
      </c>
      <c r="F9583" s="1" t="s">
        <v>39</v>
      </c>
      <c r="G9583" s="1" t="s">
        <v>321</v>
      </c>
    </row>
    <row r="9584" spans="1:7" x14ac:dyDescent="0.25">
      <c r="A9584" s="1">
        <v>33002368</v>
      </c>
      <c r="B9584" s="1" t="s">
        <v>24457</v>
      </c>
      <c r="C9584" s="1" t="s">
        <v>24458</v>
      </c>
      <c r="D9584" s="1" t="s">
        <v>24459</v>
      </c>
      <c r="E9584" s="1" t="s">
        <v>65</v>
      </c>
      <c r="F9584" s="1" t="s">
        <v>480</v>
      </c>
      <c r="G9584" s="1" t="s">
        <v>481</v>
      </c>
    </row>
    <row r="9585" spans="1:7" x14ac:dyDescent="0.25">
      <c r="A9585" s="1">
        <v>33002374</v>
      </c>
      <c r="B9585" s="1" t="s">
        <v>24460</v>
      </c>
      <c r="C9585" s="1" t="s">
        <v>24461</v>
      </c>
      <c r="D9585" s="1" t="s">
        <v>24462</v>
      </c>
      <c r="E9585" s="1" t="s">
        <v>65</v>
      </c>
      <c r="F9585" s="1" t="s">
        <v>480</v>
      </c>
      <c r="G9585" s="1" t="s">
        <v>481</v>
      </c>
    </row>
    <row r="9586" spans="1:7" x14ac:dyDescent="0.25">
      <c r="A9586" s="1">
        <v>33002375</v>
      </c>
      <c r="B9586" s="1" t="s">
        <v>24463</v>
      </c>
      <c r="C9586" s="1" t="s">
        <v>24464</v>
      </c>
      <c r="D9586" s="1" t="s">
        <v>24465</v>
      </c>
      <c r="E9586" s="1" t="s">
        <v>65</v>
      </c>
      <c r="F9586" s="1" t="s">
        <v>480</v>
      </c>
      <c r="G9586" s="1" t="s">
        <v>481</v>
      </c>
    </row>
    <row r="9587" spans="1:7" x14ac:dyDescent="0.25">
      <c r="A9587" s="1">
        <v>33002376</v>
      </c>
      <c r="B9587" s="1" t="s">
        <v>24466</v>
      </c>
      <c r="C9587" s="1" t="s">
        <v>24467</v>
      </c>
      <c r="D9587" s="1" t="s">
        <v>24468</v>
      </c>
      <c r="E9587" s="1" t="s">
        <v>65</v>
      </c>
      <c r="F9587" s="1" t="s">
        <v>480</v>
      </c>
      <c r="G9587" s="1" t="s">
        <v>481</v>
      </c>
    </row>
    <row r="9588" spans="1:7" x14ac:dyDescent="0.25">
      <c r="A9588" s="1">
        <v>33002377</v>
      </c>
      <c r="B9588" s="1" t="s">
        <v>24469</v>
      </c>
      <c r="C9588" s="1" t="s">
        <v>24470</v>
      </c>
      <c r="D9588" s="1" t="s">
        <v>24471</v>
      </c>
      <c r="E9588" s="1" t="s">
        <v>65</v>
      </c>
      <c r="F9588" s="1" t="s">
        <v>480</v>
      </c>
      <c r="G9588" s="1" t="s">
        <v>481</v>
      </c>
    </row>
    <row r="9589" spans="1:7" x14ac:dyDescent="0.25">
      <c r="A9589" s="1">
        <v>33002378</v>
      </c>
      <c r="B9589" s="1" t="s">
        <v>24472</v>
      </c>
      <c r="C9589" s="1" t="s">
        <v>24473</v>
      </c>
      <c r="D9589" s="1" t="s">
        <v>24474</v>
      </c>
      <c r="E9589" s="1" t="s">
        <v>65</v>
      </c>
      <c r="F9589" s="1" t="s">
        <v>480</v>
      </c>
      <c r="G9589" s="1" t="s">
        <v>481</v>
      </c>
    </row>
    <row r="9590" spans="1:7" x14ac:dyDescent="0.25">
      <c r="A9590" s="1">
        <v>33002379</v>
      </c>
      <c r="B9590" s="1" t="s">
        <v>24475</v>
      </c>
      <c r="C9590" s="1" t="s">
        <v>24476</v>
      </c>
      <c r="D9590" s="1" t="s">
        <v>24477</v>
      </c>
      <c r="E9590" s="1" t="s">
        <v>65</v>
      </c>
      <c r="F9590" s="1" t="s">
        <v>480</v>
      </c>
      <c r="G9590" s="1" t="s">
        <v>481</v>
      </c>
    </row>
    <row r="9591" spans="1:7" x14ac:dyDescent="0.25">
      <c r="A9591" s="1">
        <v>33002380</v>
      </c>
      <c r="B9591" s="1" t="s">
        <v>24478</v>
      </c>
      <c r="C9591" s="1" t="s">
        <v>24479</v>
      </c>
      <c r="D9591" s="1" t="s">
        <v>24480</v>
      </c>
      <c r="E9591" s="1" t="s">
        <v>65</v>
      </c>
      <c r="F9591" s="1" t="s">
        <v>480</v>
      </c>
      <c r="G9591" s="1" t="s">
        <v>481</v>
      </c>
    </row>
    <row r="9592" spans="1:7" x14ac:dyDescent="0.25">
      <c r="A9592" s="1">
        <v>33002381</v>
      </c>
      <c r="B9592" s="1" t="s">
        <v>24481</v>
      </c>
      <c r="C9592" s="1" t="s">
        <v>24482</v>
      </c>
      <c r="D9592" s="1" t="s">
        <v>24483</v>
      </c>
      <c r="E9592" s="1" t="s">
        <v>65</v>
      </c>
      <c r="F9592" s="1" t="s">
        <v>480</v>
      </c>
      <c r="G9592" s="1" t="s">
        <v>481</v>
      </c>
    </row>
    <row r="9593" spans="1:7" x14ac:dyDescent="0.25">
      <c r="A9593" s="1">
        <v>33002382</v>
      </c>
      <c r="B9593" s="1" t="s">
        <v>24484</v>
      </c>
      <c r="C9593" s="1" t="s">
        <v>24485</v>
      </c>
      <c r="D9593" s="1" t="s">
        <v>24486</v>
      </c>
      <c r="E9593" s="1" t="s">
        <v>65</v>
      </c>
      <c r="F9593" s="1" t="s">
        <v>39</v>
      </c>
      <c r="G9593" s="1" t="s">
        <v>321</v>
      </c>
    </row>
    <row r="9594" spans="1:7" x14ac:dyDescent="0.25">
      <c r="A9594" s="1">
        <v>33002383</v>
      </c>
      <c r="B9594" s="1" t="s">
        <v>24487</v>
      </c>
      <c r="C9594" s="1" t="s">
        <v>24488</v>
      </c>
      <c r="D9594" s="1" t="s">
        <v>24489</v>
      </c>
      <c r="E9594" s="1" t="s">
        <v>65</v>
      </c>
      <c r="F9594" s="1" t="s">
        <v>39</v>
      </c>
      <c r="G9594" s="1" t="s">
        <v>321</v>
      </c>
    </row>
    <row r="9595" spans="1:7" x14ac:dyDescent="0.25">
      <c r="A9595" s="1">
        <v>33002384</v>
      </c>
      <c r="B9595" s="1" t="s">
        <v>24490</v>
      </c>
      <c r="C9595" s="1" t="s">
        <v>24491</v>
      </c>
      <c r="D9595" s="1" t="s">
        <v>24492</v>
      </c>
      <c r="E9595" s="1" t="s">
        <v>65</v>
      </c>
      <c r="F9595" s="1" t="s">
        <v>39</v>
      </c>
      <c r="G9595" s="1" t="s">
        <v>321</v>
      </c>
    </row>
    <row r="9596" spans="1:7" x14ac:dyDescent="0.25">
      <c r="A9596" s="1">
        <v>33002385</v>
      </c>
      <c r="B9596" s="1" t="s">
        <v>24493</v>
      </c>
      <c r="C9596" s="1" t="s">
        <v>24494</v>
      </c>
      <c r="D9596" s="1" t="s">
        <v>24495</v>
      </c>
      <c r="E9596" s="1" t="s">
        <v>65</v>
      </c>
      <c r="F9596" s="1" t="s">
        <v>39</v>
      </c>
      <c r="G9596" s="1" t="s">
        <v>321</v>
      </c>
    </row>
    <row r="9597" spans="1:7" x14ac:dyDescent="0.25">
      <c r="A9597" s="1">
        <v>33002386</v>
      </c>
      <c r="B9597" s="1" t="s">
        <v>24496</v>
      </c>
      <c r="C9597" s="1" t="s">
        <v>24497</v>
      </c>
      <c r="D9597" s="1" t="s">
        <v>24498</v>
      </c>
      <c r="E9597" s="1" t="s">
        <v>65</v>
      </c>
      <c r="F9597" s="1" t="s">
        <v>39</v>
      </c>
      <c r="G9597" s="1" t="s">
        <v>321</v>
      </c>
    </row>
    <row r="9598" spans="1:7" x14ac:dyDescent="0.25">
      <c r="A9598" s="1">
        <v>33002388</v>
      </c>
      <c r="B9598" s="1" t="s">
        <v>24499</v>
      </c>
      <c r="C9598" s="1" t="s">
        <v>24500</v>
      </c>
      <c r="D9598" s="1" t="s">
        <v>24501</v>
      </c>
      <c r="E9598" s="1" t="s">
        <v>65</v>
      </c>
      <c r="F9598" s="1" t="s">
        <v>39</v>
      </c>
      <c r="G9598" s="1" t="s">
        <v>321</v>
      </c>
    </row>
    <row r="9599" spans="1:7" x14ac:dyDescent="0.25">
      <c r="A9599" s="1">
        <v>33002389</v>
      </c>
      <c r="B9599" s="1" t="s">
        <v>24502</v>
      </c>
      <c r="C9599" s="1" t="s">
        <v>24503</v>
      </c>
      <c r="D9599" s="1" t="s">
        <v>24504</v>
      </c>
      <c r="E9599" s="1" t="s">
        <v>65</v>
      </c>
      <c r="F9599" s="1" t="s">
        <v>39</v>
      </c>
      <c r="G9599" s="1" t="s">
        <v>321</v>
      </c>
    </row>
    <row r="9600" spans="1:7" x14ac:dyDescent="0.25">
      <c r="A9600" s="1">
        <v>33002390</v>
      </c>
      <c r="B9600" s="1" t="s">
        <v>24505</v>
      </c>
      <c r="C9600" s="1" t="s">
        <v>24506</v>
      </c>
      <c r="D9600" s="1" t="s">
        <v>24507</v>
      </c>
      <c r="E9600" s="1" t="s">
        <v>65</v>
      </c>
      <c r="F9600" s="1" t="s">
        <v>39</v>
      </c>
      <c r="G9600" s="1" t="s">
        <v>321</v>
      </c>
    </row>
    <row r="9601" spans="1:7" x14ac:dyDescent="0.25">
      <c r="A9601" s="1">
        <v>33002391</v>
      </c>
      <c r="B9601" s="1" t="s">
        <v>24508</v>
      </c>
      <c r="C9601" s="1" t="s">
        <v>24509</v>
      </c>
      <c r="D9601" s="1" t="s">
        <v>24510</v>
      </c>
      <c r="E9601" s="1" t="s">
        <v>65</v>
      </c>
      <c r="F9601" s="1" t="s">
        <v>39</v>
      </c>
      <c r="G9601" s="1" t="s">
        <v>321</v>
      </c>
    </row>
    <row r="9602" spans="1:7" x14ac:dyDescent="0.25">
      <c r="A9602" s="1">
        <v>33002392</v>
      </c>
      <c r="B9602" s="1" t="s">
        <v>24511</v>
      </c>
      <c r="C9602" s="1" t="s">
        <v>24512</v>
      </c>
      <c r="D9602" s="1" t="s">
        <v>24513</v>
      </c>
      <c r="E9602" s="1" t="s">
        <v>65</v>
      </c>
      <c r="F9602" s="1" t="s">
        <v>39</v>
      </c>
      <c r="G9602" s="1" t="s">
        <v>321</v>
      </c>
    </row>
    <row r="9603" spans="1:7" x14ac:dyDescent="0.25">
      <c r="A9603" s="1">
        <v>33002395</v>
      </c>
      <c r="B9603" s="1" t="s">
        <v>24514</v>
      </c>
      <c r="C9603" s="1" t="s">
        <v>24515</v>
      </c>
      <c r="D9603" s="1" t="s">
        <v>24516</v>
      </c>
      <c r="E9603" s="1" t="s">
        <v>65</v>
      </c>
      <c r="F9603" s="1" t="s">
        <v>39</v>
      </c>
      <c r="G9603" s="1" t="s">
        <v>321</v>
      </c>
    </row>
    <row r="9604" spans="1:7" x14ac:dyDescent="0.25">
      <c r="A9604" s="1">
        <v>33002396</v>
      </c>
      <c r="B9604" s="1" t="s">
        <v>24517</v>
      </c>
      <c r="C9604" s="1" t="s">
        <v>24518</v>
      </c>
      <c r="D9604" s="1" t="s">
        <v>24519</v>
      </c>
      <c r="E9604" s="1" t="s">
        <v>65</v>
      </c>
      <c r="F9604" s="1" t="s">
        <v>480</v>
      </c>
      <c r="G9604" s="1" t="s">
        <v>481</v>
      </c>
    </row>
    <row r="9605" spans="1:7" x14ac:dyDescent="0.25">
      <c r="A9605" s="1">
        <v>33002397</v>
      </c>
      <c r="B9605" s="1" t="s">
        <v>24520</v>
      </c>
      <c r="C9605" s="1" t="s">
        <v>24521</v>
      </c>
      <c r="D9605" s="1" t="s">
        <v>24522</v>
      </c>
      <c r="E9605" s="1" t="s">
        <v>65</v>
      </c>
      <c r="F9605" s="1" t="s">
        <v>1984</v>
      </c>
      <c r="G9605" s="1" t="s">
        <v>1985</v>
      </c>
    </row>
    <row r="9606" spans="1:7" x14ac:dyDescent="0.25">
      <c r="A9606" s="1">
        <v>33002398</v>
      </c>
      <c r="B9606" s="1" t="s">
        <v>24523</v>
      </c>
      <c r="C9606" s="1" t="s">
        <v>24524</v>
      </c>
      <c r="D9606" s="1" t="s">
        <v>24525</v>
      </c>
      <c r="E9606" s="1" t="s">
        <v>66</v>
      </c>
      <c r="F9606" s="1" t="s">
        <v>480</v>
      </c>
      <c r="G9606" s="1" t="s">
        <v>481</v>
      </c>
    </row>
    <row r="9607" spans="1:7" x14ac:dyDescent="0.25">
      <c r="A9607" s="1">
        <v>33002399</v>
      </c>
      <c r="B9607" s="1" t="s">
        <v>24526</v>
      </c>
      <c r="C9607" s="1" t="s">
        <v>24527</v>
      </c>
      <c r="D9607" s="1" t="s">
        <v>24528</v>
      </c>
      <c r="E9607" s="1" t="s">
        <v>66</v>
      </c>
      <c r="F9607" s="1" t="s">
        <v>480</v>
      </c>
      <c r="G9607" s="1" t="s">
        <v>481</v>
      </c>
    </row>
    <row r="9608" spans="1:7" x14ac:dyDescent="0.25">
      <c r="A9608" s="1">
        <v>33002400</v>
      </c>
      <c r="B9608" s="1" t="s">
        <v>24529</v>
      </c>
      <c r="C9608" s="1" t="s">
        <v>24530</v>
      </c>
      <c r="D9608" s="1" t="s">
        <v>24531</v>
      </c>
      <c r="E9608" s="1" t="s">
        <v>65</v>
      </c>
      <c r="F9608" s="1" t="s">
        <v>39</v>
      </c>
      <c r="G9608" s="1" t="s">
        <v>321</v>
      </c>
    </row>
    <row r="9609" spans="1:7" x14ac:dyDescent="0.25">
      <c r="A9609" s="1">
        <v>33002401</v>
      </c>
      <c r="B9609" s="1" t="s">
        <v>24532</v>
      </c>
      <c r="C9609" s="1" t="s">
        <v>24533</v>
      </c>
      <c r="D9609" s="1" t="s">
        <v>24534</v>
      </c>
      <c r="E9609" s="1" t="s">
        <v>65</v>
      </c>
      <c r="F9609" s="1" t="s">
        <v>39</v>
      </c>
      <c r="G9609" s="1" t="s">
        <v>321</v>
      </c>
    </row>
    <row r="9610" spans="1:7" x14ac:dyDescent="0.25">
      <c r="A9610" s="1">
        <v>33002402</v>
      </c>
      <c r="B9610" s="1" t="s">
        <v>24535</v>
      </c>
      <c r="C9610" s="1" t="s">
        <v>24536</v>
      </c>
      <c r="D9610" s="1" t="s">
        <v>24537</v>
      </c>
      <c r="E9610" s="1" t="s">
        <v>65</v>
      </c>
      <c r="F9610" s="1" t="s">
        <v>39</v>
      </c>
      <c r="G9610" s="1" t="s">
        <v>321</v>
      </c>
    </row>
    <row r="9611" spans="1:7" x14ac:dyDescent="0.25">
      <c r="A9611" s="1">
        <v>33002404</v>
      </c>
      <c r="B9611" s="1" t="s">
        <v>24538</v>
      </c>
      <c r="C9611" s="1" t="s">
        <v>24539</v>
      </c>
      <c r="D9611" s="1" t="s">
        <v>24540</v>
      </c>
      <c r="E9611" s="1" t="s">
        <v>65</v>
      </c>
      <c r="F9611" s="1" t="s">
        <v>39</v>
      </c>
      <c r="G9611" s="1" t="s">
        <v>321</v>
      </c>
    </row>
    <row r="9612" spans="1:7" x14ac:dyDescent="0.25">
      <c r="A9612" s="1">
        <v>33002405</v>
      </c>
      <c r="B9612" s="1" t="s">
        <v>24541</v>
      </c>
      <c r="C9612" s="1" t="s">
        <v>24542</v>
      </c>
      <c r="D9612" s="1" t="s">
        <v>24543</v>
      </c>
      <c r="E9612" s="1" t="s">
        <v>66</v>
      </c>
      <c r="F9612" s="1" t="s">
        <v>480</v>
      </c>
      <c r="G9612" s="1" t="s">
        <v>481</v>
      </c>
    </row>
    <row r="9613" spans="1:7" x14ac:dyDescent="0.25">
      <c r="A9613" s="1">
        <v>33002406</v>
      </c>
      <c r="B9613" s="1" t="s">
        <v>24544</v>
      </c>
      <c r="C9613" s="1" t="s">
        <v>24545</v>
      </c>
      <c r="D9613" s="1" t="s">
        <v>24546</v>
      </c>
      <c r="E9613" s="1" t="s">
        <v>65</v>
      </c>
      <c r="F9613" s="1" t="s">
        <v>480</v>
      </c>
      <c r="G9613" s="1" t="s">
        <v>481</v>
      </c>
    </row>
    <row r="9614" spans="1:7" x14ac:dyDescent="0.25">
      <c r="A9614" s="1">
        <v>33002407</v>
      </c>
      <c r="B9614" s="1" t="s">
        <v>24547</v>
      </c>
      <c r="C9614" s="1" t="s">
        <v>24548</v>
      </c>
      <c r="D9614" s="1" t="s">
        <v>24549</v>
      </c>
      <c r="E9614" s="1" t="s">
        <v>66</v>
      </c>
      <c r="F9614" s="1" t="s">
        <v>480</v>
      </c>
      <c r="G9614" s="1" t="s">
        <v>481</v>
      </c>
    </row>
    <row r="9615" spans="1:7" x14ac:dyDescent="0.25">
      <c r="A9615" s="1">
        <v>33002408</v>
      </c>
      <c r="B9615" s="1" t="s">
        <v>24550</v>
      </c>
      <c r="C9615" s="1" t="s">
        <v>24551</v>
      </c>
      <c r="D9615" s="1" t="s">
        <v>24552</v>
      </c>
      <c r="E9615" s="1" t="s">
        <v>66</v>
      </c>
      <c r="F9615" s="1" t="s">
        <v>480</v>
      </c>
      <c r="G9615" s="1" t="s">
        <v>481</v>
      </c>
    </row>
    <row r="9616" spans="1:7" x14ac:dyDescent="0.25">
      <c r="A9616" s="1">
        <v>33002409</v>
      </c>
      <c r="B9616" s="1" t="s">
        <v>24553</v>
      </c>
      <c r="C9616" s="1" t="s">
        <v>24554</v>
      </c>
      <c r="D9616" s="1" t="s">
        <v>24555</v>
      </c>
      <c r="E9616" s="1" t="s">
        <v>66</v>
      </c>
      <c r="F9616" s="1" t="s">
        <v>480</v>
      </c>
      <c r="G9616" s="1" t="s">
        <v>481</v>
      </c>
    </row>
    <row r="9617" spans="1:7" x14ac:dyDescent="0.25">
      <c r="A9617" s="1">
        <v>33002410</v>
      </c>
      <c r="B9617" s="1" t="s">
        <v>24556</v>
      </c>
      <c r="C9617" s="1" t="s">
        <v>24557</v>
      </c>
      <c r="D9617" s="1" t="s">
        <v>24558</v>
      </c>
      <c r="E9617" s="1" t="s">
        <v>66</v>
      </c>
      <c r="F9617" s="1" t="s">
        <v>480</v>
      </c>
      <c r="G9617" s="1" t="s">
        <v>481</v>
      </c>
    </row>
    <row r="9618" spans="1:7" x14ac:dyDescent="0.25">
      <c r="A9618" s="1">
        <v>33002411</v>
      </c>
      <c r="B9618" s="1" t="s">
        <v>24559</v>
      </c>
      <c r="C9618" s="1" t="s">
        <v>24560</v>
      </c>
      <c r="D9618" s="1" t="s">
        <v>24561</v>
      </c>
      <c r="E9618" s="1" t="s">
        <v>66</v>
      </c>
      <c r="F9618" s="1" t="s">
        <v>480</v>
      </c>
      <c r="G9618" s="1" t="s">
        <v>481</v>
      </c>
    </row>
    <row r="9619" spans="1:7" x14ac:dyDescent="0.25">
      <c r="A9619" s="1">
        <v>33002412</v>
      </c>
      <c r="B9619" s="1" t="s">
        <v>22395</v>
      </c>
      <c r="C9619" s="1" t="s">
        <v>22396</v>
      </c>
      <c r="D9619" s="1" t="s">
        <v>22397</v>
      </c>
      <c r="E9619" s="1" t="s">
        <v>65</v>
      </c>
      <c r="F9619" s="1" t="s">
        <v>480</v>
      </c>
      <c r="G9619" s="1" t="s">
        <v>481</v>
      </c>
    </row>
    <row r="9620" spans="1:7" x14ac:dyDescent="0.25">
      <c r="A9620" s="1">
        <v>33002416</v>
      </c>
      <c r="B9620" s="1" t="s">
        <v>24562</v>
      </c>
      <c r="C9620" s="1" t="s">
        <v>24563</v>
      </c>
      <c r="D9620" s="1" t="s">
        <v>24564</v>
      </c>
      <c r="E9620" s="1" t="s">
        <v>65</v>
      </c>
      <c r="F9620" s="1" t="s">
        <v>480</v>
      </c>
      <c r="G9620" s="1" t="s">
        <v>481</v>
      </c>
    </row>
    <row r="9621" spans="1:7" x14ac:dyDescent="0.25">
      <c r="A9621" s="1">
        <v>33002418</v>
      </c>
      <c r="B9621" s="1" t="s">
        <v>24565</v>
      </c>
      <c r="C9621" s="1" t="s">
        <v>24566</v>
      </c>
      <c r="D9621" s="1" t="s">
        <v>24567</v>
      </c>
      <c r="E9621" s="1" t="s">
        <v>65</v>
      </c>
      <c r="F9621" s="1" t="s">
        <v>480</v>
      </c>
      <c r="G9621" s="1" t="s">
        <v>481</v>
      </c>
    </row>
    <row r="9622" spans="1:7" x14ac:dyDescent="0.25">
      <c r="A9622" s="1">
        <v>33002419</v>
      </c>
      <c r="B9622" s="1" t="s">
        <v>24568</v>
      </c>
      <c r="C9622" s="1" t="s">
        <v>24569</v>
      </c>
      <c r="D9622" s="1" t="s">
        <v>24570</v>
      </c>
      <c r="E9622" s="1" t="s">
        <v>65</v>
      </c>
      <c r="F9622" s="1" t="s">
        <v>480</v>
      </c>
      <c r="G9622" s="1" t="s">
        <v>481</v>
      </c>
    </row>
    <row r="9623" spans="1:7" x14ac:dyDescent="0.25">
      <c r="A9623" s="1">
        <v>33002420</v>
      </c>
      <c r="B9623" s="1" t="s">
        <v>24571</v>
      </c>
      <c r="C9623" s="1" t="s">
        <v>24572</v>
      </c>
      <c r="D9623" s="1" t="s">
        <v>24573</v>
      </c>
      <c r="E9623" s="1" t="s">
        <v>65</v>
      </c>
      <c r="F9623" s="1" t="s">
        <v>480</v>
      </c>
      <c r="G9623" s="1" t="s">
        <v>481</v>
      </c>
    </row>
    <row r="9624" spans="1:7" x14ac:dyDescent="0.25">
      <c r="A9624" s="1">
        <v>33002421</v>
      </c>
      <c r="B9624" s="1" t="s">
        <v>24574</v>
      </c>
      <c r="C9624" s="1" t="s">
        <v>24575</v>
      </c>
      <c r="D9624" s="1" t="s">
        <v>24576</v>
      </c>
      <c r="E9624" s="1" t="s">
        <v>65</v>
      </c>
      <c r="F9624" s="1" t="s">
        <v>480</v>
      </c>
      <c r="G9624" s="1" t="s">
        <v>481</v>
      </c>
    </row>
    <row r="9625" spans="1:7" x14ac:dyDescent="0.25">
      <c r="A9625" s="1">
        <v>33002422</v>
      </c>
      <c r="B9625" s="1" t="s">
        <v>24577</v>
      </c>
      <c r="C9625" s="1" t="s">
        <v>24578</v>
      </c>
      <c r="D9625" s="1" t="s">
        <v>24579</v>
      </c>
      <c r="E9625" s="1" t="s">
        <v>65</v>
      </c>
      <c r="F9625" s="1" t="s">
        <v>480</v>
      </c>
      <c r="G9625" s="1" t="s">
        <v>481</v>
      </c>
    </row>
    <row r="9626" spans="1:7" x14ac:dyDescent="0.25">
      <c r="A9626" s="1">
        <v>33002430</v>
      </c>
      <c r="B9626" s="1" t="s">
        <v>24580</v>
      </c>
      <c r="C9626" s="1" t="s">
        <v>24581</v>
      </c>
      <c r="D9626" s="1" t="s">
        <v>24582</v>
      </c>
      <c r="E9626" s="1" t="s">
        <v>65</v>
      </c>
      <c r="F9626" s="1" t="s">
        <v>480</v>
      </c>
      <c r="G9626" s="1" t="s">
        <v>481</v>
      </c>
    </row>
    <row r="9627" spans="1:7" x14ac:dyDescent="0.25">
      <c r="A9627" s="1">
        <v>33002432</v>
      </c>
      <c r="B9627" s="1" t="s">
        <v>24583</v>
      </c>
      <c r="C9627" s="1" t="s">
        <v>24584</v>
      </c>
      <c r="D9627" s="1" t="s">
        <v>24585</v>
      </c>
      <c r="E9627" s="1" t="s">
        <v>65</v>
      </c>
      <c r="F9627" s="1" t="s">
        <v>480</v>
      </c>
      <c r="G9627" s="1" t="s">
        <v>481</v>
      </c>
    </row>
    <row r="9628" spans="1:7" x14ac:dyDescent="0.25">
      <c r="A9628" s="1">
        <v>33002434</v>
      </c>
      <c r="B9628" s="1" t="s">
        <v>24586</v>
      </c>
      <c r="C9628" s="1" t="s">
        <v>24587</v>
      </c>
      <c r="D9628" s="1" t="s">
        <v>24588</v>
      </c>
      <c r="E9628" s="1" t="s">
        <v>65</v>
      </c>
      <c r="F9628" s="1" t="s">
        <v>480</v>
      </c>
      <c r="G9628" s="1" t="s">
        <v>481</v>
      </c>
    </row>
    <row r="9629" spans="1:7" x14ac:dyDescent="0.25">
      <c r="A9629" s="1">
        <v>33002435</v>
      </c>
      <c r="B9629" s="1" t="s">
        <v>24589</v>
      </c>
      <c r="C9629" s="1" t="s">
        <v>24590</v>
      </c>
      <c r="D9629" s="1" t="s">
        <v>24591</v>
      </c>
      <c r="E9629" s="1" t="s">
        <v>65</v>
      </c>
      <c r="F9629" s="1" t="s">
        <v>480</v>
      </c>
      <c r="G9629" s="1" t="s">
        <v>481</v>
      </c>
    </row>
    <row r="9630" spans="1:7" x14ac:dyDescent="0.25">
      <c r="A9630" s="1">
        <v>33002436</v>
      </c>
      <c r="B9630" s="1" t="s">
        <v>24592</v>
      </c>
      <c r="C9630" s="1" t="s">
        <v>24593</v>
      </c>
      <c r="D9630" s="1" t="s">
        <v>24594</v>
      </c>
      <c r="E9630" s="1" t="s">
        <v>65</v>
      </c>
      <c r="F9630" s="1" t="s">
        <v>480</v>
      </c>
      <c r="G9630" s="1" t="s">
        <v>481</v>
      </c>
    </row>
    <row r="9631" spans="1:7" x14ac:dyDescent="0.25">
      <c r="A9631" s="1">
        <v>33002437</v>
      </c>
      <c r="B9631" s="1" t="s">
        <v>24595</v>
      </c>
      <c r="C9631" s="1" t="s">
        <v>24596</v>
      </c>
      <c r="D9631" s="1" t="s">
        <v>24597</v>
      </c>
      <c r="E9631" s="1" t="s">
        <v>65</v>
      </c>
      <c r="F9631" s="1" t="s">
        <v>480</v>
      </c>
      <c r="G9631" s="1" t="s">
        <v>481</v>
      </c>
    </row>
    <row r="9632" spans="1:7" x14ac:dyDescent="0.25">
      <c r="A9632" s="1">
        <v>33002438</v>
      </c>
      <c r="B9632" s="1" t="s">
        <v>24598</v>
      </c>
      <c r="C9632" s="1" t="s">
        <v>24599</v>
      </c>
      <c r="D9632" s="1" t="s">
        <v>24600</v>
      </c>
      <c r="E9632" s="1" t="s">
        <v>65</v>
      </c>
      <c r="F9632" s="1" t="s">
        <v>480</v>
      </c>
      <c r="G9632" s="1" t="s">
        <v>481</v>
      </c>
    </row>
    <row r="9633" spans="1:7" x14ac:dyDescent="0.25">
      <c r="A9633" s="1">
        <v>33002440</v>
      </c>
      <c r="B9633" s="1" t="s">
        <v>24601</v>
      </c>
      <c r="C9633" s="1" t="s">
        <v>24602</v>
      </c>
      <c r="D9633" s="1" t="s">
        <v>24603</v>
      </c>
      <c r="E9633" s="1" t="s">
        <v>65</v>
      </c>
      <c r="F9633" s="1" t="s">
        <v>480</v>
      </c>
      <c r="G9633" s="1" t="s">
        <v>481</v>
      </c>
    </row>
    <row r="9634" spans="1:7" x14ac:dyDescent="0.25">
      <c r="A9634" s="1">
        <v>33002441</v>
      </c>
      <c r="B9634" s="1" t="s">
        <v>24604</v>
      </c>
      <c r="C9634" s="1" t="s">
        <v>24605</v>
      </c>
      <c r="D9634" s="1" t="s">
        <v>24606</v>
      </c>
      <c r="E9634" s="1" t="s">
        <v>65</v>
      </c>
      <c r="F9634" s="1" t="s">
        <v>480</v>
      </c>
      <c r="G9634" s="1" t="s">
        <v>481</v>
      </c>
    </row>
    <row r="9635" spans="1:7" x14ac:dyDescent="0.25">
      <c r="A9635" s="1">
        <v>33002445</v>
      </c>
      <c r="B9635" s="1" t="s">
        <v>24607</v>
      </c>
      <c r="C9635" s="1" t="s">
        <v>24608</v>
      </c>
      <c r="D9635" s="1" t="s">
        <v>24609</v>
      </c>
      <c r="E9635" s="1" t="s">
        <v>65</v>
      </c>
      <c r="F9635" s="1" t="s">
        <v>480</v>
      </c>
      <c r="G9635" s="1" t="s">
        <v>481</v>
      </c>
    </row>
    <row r="9636" spans="1:7" x14ac:dyDescent="0.25">
      <c r="A9636" s="1">
        <v>33002447</v>
      </c>
      <c r="B9636" s="1" t="s">
        <v>24610</v>
      </c>
      <c r="C9636" s="1" t="s">
        <v>24611</v>
      </c>
      <c r="D9636" s="1" t="s">
        <v>24612</v>
      </c>
      <c r="E9636" s="1" t="s">
        <v>65</v>
      </c>
      <c r="F9636" s="1" t="s">
        <v>39</v>
      </c>
      <c r="G9636" s="1" t="s">
        <v>321</v>
      </c>
    </row>
    <row r="9637" spans="1:7" x14ac:dyDescent="0.25">
      <c r="A9637" s="1">
        <v>33002449</v>
      </c>
      <c r="B9637" s="1" t="s">
        <v>24613</v>
      </c>
      <c r="C9637" s="1" t="s">
        <v>24614</v>
      </c>
      <c r="D9637" s="1" t="s">
        <v>24615</v>
      </c>
      <c r="E9637" s="1" t="s">
        <v>65</v>
      </c>
      <c r="F9637" s="1" t="s">
        <v>480</v>
      </c>
      <c r="G9637" s="1" t="s">
        <v>481</v>
      </c>
    </row>
    <row r="9638" spans="1:7" x14ac:dyDescent="0.25">
      <c r="A9638" s="1">
        <v>33002450</v>
      </c>
      <c r="B9638" s="1" t="s">
        <v>24616</v>
      </c>
      <c r="C9638" s="1" t="s">
        <v>24617</v>
      </c>
      <c r="D9638" s="1" t="s">
        <v>24618</v>
      </c>
      <c r="E9638" s="1" t="s">
        <v>65</v>
      </c>
      <c r="F9638" s="1" t="s">
        <v>480</v>
      </c>
      <c r="G9638" s="1" t="s">
        <v>481</v>
      </c>
    </row>
    <row r="9639" spans="1:7" x14ac:dyDescent="0.25">
      <c r="A9639" s="1">
        <v>33002451</v>
      </c>
      <c r="B9639" s="1" t="s">
        <v>24619</v>
      </c>
      <c r="C9639" s="1" t="s">
        <v>24620</v>
      </c>
      <c r="D9639" s="1" t="s">
        <v>24621</v>
      </c>
      <c r="E9639" s="1" t="s">
        <v>65</v>
      </c>
      <c r="F9639" s="1" t="s">
        <v>39</v>
      </c>
      <c r="G9639" s="1" t="s">
        <v>321</v>
      </c>
    </row>
    <row r="9640" spans="1:7" x14ac:dyDescent="0.25">
      <c r="A9640" s="1">
        <v>33002452</v>
      </c>
      <c r="B9640" s="1" t="s">
        <v>24622</v>
      </c>
      <c r="C9640" s="1" t="s">
        <v>24623</v>
      </c>
      <c r="D9640" s="1" t="s">
        <v>24624</v>
      </c>
      <c r="E9640" s="1" t="s">
        <v>65</v>
      </c>
      <c r="F9640" s="1" t="s">
        <v>480</v>
      </c>
      <c r="G9640" s="1" t="s">
        <v>481</v>
      </c>
    </row>
    <row r="9641" spans="1:7" x14ac:dyDescent="0.25">
      <c r="A9641" s="1">
        <v>33002453</v>
      </c>
      <c r="B9641" s="1" t="s">
        <v>24625</v>
      </c>
      <c r="C9641" s="1" t="s">
        <v>24626</v>
      </c>
      <c r="D9641" s="1" t="s">
        <v>24627</v>
      </c>
      <c r="E9641" s="1" t="s">
        <v>65</v>
      </c>
      <c r="F9641" s="1" t="s">
        <v>480</v>
      </c>
      <c r="G9641" s="1" t="s">
        <v>481</v>
      </c>
    </row>
    <row r="9642" spans="1:7" x14ac:dyDescent="0.25">
      <c r="A9642" s="1">
        <v>33002454</v>
      </c>
      <c r="B9642" s="1" t="s">
        <v>24628</v>
      </c>
      <c r="C9642" s="1" t="s">
        <v>24629</v>
      </c>
      <c r="D9642" s="1" t="s">
        <v>24630</v>
      </c>
      <c r="E9642" s="1" t="s">
        <v>65</v>
      </c>
      <c r="F9642" s="1" t="s">
        <v>480</v>
      </c>
      <c r="G9642" s="1" t="s">
        <v>481</v>
      </c>
    </row>
    <row r="9643" spans="1:7" x14ac:dyDescent="0.25">
      <c r="A9643" s="1">
        <v>33002455</v>
      </c>
      <c r="B9643" s="1" t="s">
        <v>24631</v>
      </c>
      <c r="C9643" s="1" t="s">
        <v>24632</v>
      </c>
      <c r="D9643" s="1" t="s">
        <v>24633</v>
      </c>
      <c r="E9643" s="1" t="s">
        <v>65</v>
      </c>
      <c r="F9643" s="1" t="s">
        <v>480</v>
      </c>
      <c r="G9643" s="1" t="s">
        <v>481</v>
      </c>
    </row>
    <row r="9644" spans="1:7" x14ac:dyDescent="0.25">
      <c r="A9644" s="1">
        <v>33002456</v>
      </c>
      <c r="B9644" s="1" t="s">
        <v>24634</v>
      </c>
      <c r="C9644" s="1" t="s">
        <v>24635</v>
      </c>
      <c r="D9644" s="1" t="s">
        <v>24636</v>
      </c>
      <c r="E9644" s="1" t="s">
        <v>65</v>
      </c>
      <c r="F9644" s="1" t="s">
        <v>480</v>
      </c>
      <c r="G9644" s="1" t="s">
        <v>481</v>
      </c>
    </row>
    <row r="9645" spans="1:7" x14ac:dyDescent="0.25">
      <c r="A9645" s="1">
        <v>33002457</v>
      </c>
      <c r="B9645" s="1" t="s">
        <v>24637</v>
      </c>
      <c r="C9645" s="1" t="s">
        <v>24638</v>
      </c>
      <c r="D9645" s="1" t="s">
        <v>24639</v>
      </c>
      <c r="E9645" s="1" t="s">
        <v>65</v>
      </c>
      <c r="F9645" s="1" t="s">
        <v>480</v>
      </c>
      <c r="G9645" s="1" t="s">
        <v>481</v>
      </c>
    </row>
    <row r="9646" spans="1:7" x14ac:dyDescent="0.25">
      <c r="A9646" s="1">
        <v>33002458</v>
      </c>
      <c r="B9646" s="1" t="s">
        <v>24640</v>
      </c>
      <c r="C9646" s="1" t="s">
        <v>24641</v>
      </c>
      <c r="D9646" s="1" t="s">
        <v>24642</v>
      </c>
      <c r="E9646" s="1" t="s">
        <v>65</v>
      </c>
      <c r="F9646" s="1" t="s">
        <v>480</v>
      </c>
      <c r="G9646" s="1" t="s">
        <v>481</v>
      </c>
    </row>
    <row r="9647" spans="1:7" x14ac:dyDescent="0.25">
      <c r="A9647" s="1">
        <v>33002459</v>
      </c>
      <c r="B9647" s="1" t="s">
        <v>24643</v>
      </c>
      <c r="C9647" s="1" t="s">
        <v>24644</v>
      </c>
      <c r="D9647" s="1" t="s">
        <v>24645</v>
      </c>
      <c r="E9647" s="1" t="s">
        <v>65</v>
      </c>
      <c r="F9647" s="1" t="s">
        <v>480</v>
      </c>
      <c r="G9647" s="1" t="s">
        <v>481</v>
      </c>
    </row>
    <row r="9648" spans="1:7" x14ac:dyDescent="0.25">
      <c r="A9648" s="1">
        <v>33002460</v>
      </c>
      <c r="B9648" s="1" t="s">
        <v>24646</v>
      </c>
      <c r="C9648" s="1" t="s">
        <v>24647</v>
      </c>
      <c r="D9648" s="1" t="s">
        <v>24648</v>
      </c>
      <c r="E9648" s="1" t="s">
        <v>65</v>
      </c>
      <c r="F9648" s="1" t="s">
        <v>1984</v>
      </c>
      <c r="G9648" s="1" t="s">
        <v>1985</v>
      </c>
    </row>
    <row r="9649" spans="1:7" x14ac:dyDescent="0.25">
      <c r="A9649" s="1">
        <v>33002461</v>
      </c>
      <c r="B9649" s="1" t="s">
        <v>24649</v>
      </c>
      <c r="C9649" s="1" t="s">
        <v>24650</v>
      </c>
      <c r="D9649" s="1" t="s">
        <v>24651</v>
      </c>
      <c r="E9649" s="1" t="s">
        <v>65</v>
      </c>
      <c r="F9649" s="1" t="s">
        <v>480</v>
      </c>
      <c r="G9649" s="1" t="s">
        <v>481</v>
      </c>
    </row>
    <row r="9650" spans="1:7" x14ac:dyDescent="0.25">
      <c r="A9650" s="1">
        <v>33002462</v>
      </c>
      <c r="B9650" s="1" t="s">
        <v>24652</v>
      </c>
      <c r="C9650" s="1" t="s">
        <v>24653</v>
      </c>
      <c r="D9650" s="1" t="s">
        <v>24654</v>
      </c>
      <c r="E9650" s="1" t="s">
        <v>65</v>
      </c>
      <c r="F9650" s="1" t="s">
        <v>480</v>
      </c>
      <c r="G9650" s="1" t="s">
        <v>481</v>
      </c>
    </row>
    <row r="9651" spans="1:7" x14ac:dyDescent="0.25">
      <c r="A9651" s="1">
        <v>33002463</v>
      </c>
      <c r="B9651" s="1" t="s">
        <v>24655</v>
      </c>
      <c r="C9651" s="1" t="s">
        <v>24656</v>
      </c>
      <c r="D9651" s="1" t="s">
        <v>24657</v>
      </c>
      <c r="E9651" s="1" t="s">
        <v>65</v>
      </c>
      <c r="F9651" s="1" t="s">
        <v>480</v>
      </c>
      <c r="G9651" s="1" t="s">
        <v>481</v>
      </c>
    </row>
    <row r="9652" spans="1:7" x14ac:dyDescent="0.25">
      <c r="A9652" s="1">
        <v>33002465</v>
      </c>
      <c r="B9652" s="1" t="s">
        <v>24658</v>
      </c>
      <c r="C9652" s="1" t="s">
        <v>24659</v>
      </c>
      <c r="D9652" s="1" t="s">
        <v>24660</v>
      </c>
      <c r="E9652" s="1" t="s">
        <v>66</v>
      </c>
      <c r="F9652" s="1" t="s">
        <v>480</v>
      </c>
      <c r="G9652" s="1" t="s">
        <v>481</v>
      </c>
    </row>
    <row r="9653" spans="1:7" x14ac:dyDescent="0.25">
      <c r="A9653" s="1">
        <v>33002467</v>
      </c>
      <c r="B9653" s="1" t="s">
        <v>24661</v>
      </c>
      <c r="C9653" s="1" t="s">
        <v>24662</v>
      </c>
      <c r="D9653" s="1" t="s">
        <v>24663</v>
      </c>
      <c r="E9653" s="1" t="s">
        <v>65</v>
      </c>
      <c r="F9653" s="1" t="s">
        <v>480</v>
      </c>
      <c r="G9653" s="1" t="s">
        <v>481</v>
      </c>
    </row>
    <row r="9654" spans="1:7" x14ac:dyDescent="0.25">
      <c r="A9654" s="1">
        <v>33002468</v>
      </c>
      <c r="B9654" s="1" t="s">
        <v>24664</v>
      </c>
      <c r="C9654" s="1" t="s">
        <v>24665</v>
      </c>
      <c r="D9654" s="1" t="s">
        <v>24666</v>
      </c>
      <c r="E9654" s="1" t="s">
        <v>65</v>
      </c>
      <c r="F9654" s="1" t="s">
        <v>480</v>
      </c>
      <c r="G9654" s="1" t="s">
        <v>481</v>
      </c>
    </row>
    <row r="9655" spans="1:7" x14ac:dyDescent="0.25">
      <c r="A9655" s="1">
        <v>33002469</v>
      </c>
      <c r="B9655" s="1" t="s">
        <v>24667</v>
      </c>
      <c r="C9655" s="1" t="s">
        <v>24668</v>
      </c>
      <c r="D9655" s="1" t="s">
        <v>24669</v>
      </c>
      <c r="E9655" s="1" t="s">
        <v>65</v>
      </c>
      <c r="F9655" s="1" t="s">
        <v>480</v>
      </c>
      <c r="G9655" s="1" t="s">
        <v>481</v>
      </c>
    </row>
    <row r="9656" spans="1:7" x14ac:dyDescent="0.25">
      <c r="A9656" s="1">
        <v>33002470</v>
      </c>
      <c r="B9656" s="1" t="s">
        <v>24670</v>
      </c>
      <c r="C9656" s="1" t="s">
        <v>24671</v>
      </c>
      <c r="D9656" s="1" t="s">
        <v>24672</v>
      </c>
      <c r="E9656" s="1" t="s">
        <v>65</v>
      </c>
      <c r="F9656" s="1" t="s">
        <v>1984</v>
      </c>
      <c r="G9656" s="1" t="s">
        <v>1985</v>
      </c>
    </row>
    <row r="9657" spans="1:7" x14ac:dyDescent="0.25">
      <c r="A9657" s="1">
        <v>33002472</v>
      </c>
      <c r="B9657" s="1" t="s">
        <v>24673</v>
      </c>
      <c r="C9657" s="1" t="s">
        <v>24674</v>
      </c>
      <c r="D9657" s="1" t="s">
        <v>24675</v>
      </c>
      <c r="E9657" s="1" t="s">
        <v>66</v>
      </c>
      <c r="F9657" s="1" t="s">
        <v>480</v>
      </c>
      <c r="G9657" s="1" t="s">
        <v>481</v>
      </c>
    </row>
    <row r="9658" spans="1:7" x14ac:dyDescent="0.25">
      <c r="A9658" s="1">
        <v>33002475</v>
      </c>
      <c r="B9658" s="1" t="s">
        <v>24676</v>
      </c>
      <c r="C9658" s="1" t="s">
        <v>24677</v>
      </c>
      <c r="D9658" s="1" t="s">
        <v>24678</v>
      </c>
      <c r="E9658" s="1" t="s">
        <v>65</v>
      </c>
      <c r="F9658" s="1" t="s">
        <v>480</v>
      </c>
      <c r="G9658" s="1" t="s">
        <v>481</v>
      </c>
    </row>
    <row r="9659" spans="1:7" x14ac:dyDescent="0.25">
      <c r="A9659" s="1">
        <v>33002477</v>
      </c>
      <c r="B9659" s="1" t="s">
        <v>24679</v>
      </c>
      <c r="C9659" s="1" t="s">
        <v>24680</v>
      </c>
      <c r="D9659" s="1" t="s">
        <v>24681</v>
      </c>
      <c r="E9659" s="1" t="s">
        <v>65</v>
      </c>
      <c r="F9659" s="1" t="s">
        <v>480</v>
      </c>
      <c r="G9659" s="1" t="s">
        <v>481</v>
      </c>
    </row>
    <row r="9660" spans="1:7" x14ac:dyDescent="0.25">
      <c r="A9660" s="1">
        <v>33002480</v>
      </c>
      <c r="B9660" s="1" t="s">
        <v>24682</v>
      </c>
      <c r="C9660" s="1" t="s">
        <v>24683</v>
      </c>
      <c r="D9660" s="1" t="s">
        <v>24684</v>
      </c>
      <c r="E9660" s="1" t="s">
        <v>66</v>
      </c>
      <c r="F9660" s="1" t="s">
        <v>480</v>
      </c>
      <c r="G9660" s="1" t="s">
        <v>481</v>
      </c>
    </row>
    <row r="9661" spans="1:7" x14ac:dyDescent="0.25">
      <c r="A9661" s="1">
        <v>33002490</v>
      </c>
      <c r="B9661" s="1" t="s">
        <v>24685</v>
      </c>
      <c r="C9661" s="1" t="s">
        <v>24686</v>
      </c>
      <c r="D9661" s="1" t="s">
        <v>24687</v>
      </c>
      <c r="E9661" s="1" t="s">
        <v>65</v>
      </c>
      <c r="F9661" s="1" t="s">
        <v>480</v>
      </c>
      <c r="G9661" s="1" t="s">
        <v>481</v>
      </c>
    </row>
    <row r="9662" spans="1:7" x14ac:dyDescent="0.25">
      <c r="A9662" s="1">
        <v>33002492</v>
      </c>
      <c r="B9662" s="1" t="s">
        <v>24688</v>
      </c>
      <c r="C9662" s="1" t="s">
        <v>24689</v>
      </c>
      <c r="D9662" s="1" t="s">
        <v>24690</v>
      </c>
      <c r="E9662" s="1" t="s">
        <v>65</v>
      </c>
      <c r="F9662" s="1" t="s">
        <v>480</v>
      </c>
      <c r="G9662" s="1" t="s">
        <v>481</v>
      </c>
    </row>
    <row r="9663" spans="1:7" x14ac:dyDescent="0.25">
      <c r="A9663" s="1">
        <v>33002493</v>
      </c>
      <c r="B9663" s="1" t="s">
        <v>24691</v>
      </c>
      <c r="C9663" s="1" t="s">
        <v>24692</v>
      </c>
      <c r="D9663" s="1" t="s">
        <v>24693</v>
      </c>
      <c r="E9663" s="1" t="s">
        <v>65</v>
      </c>
      <c r="F9663" s="1" t="s">
        <v>480</v>
      </c>
      <c r="G9663" s="1" t="s">
        <v>481</v>
      </c>
    </row>
    <row r="9664" spans="1:7" x14ac:dyDescent="0.25">
      <c r="A9664" s="1">
        <v>33002494</v>
      </c>
      <c r="B9664" s="1" t="s">
        <v>24694</v>
      </c>
      <c r="C9664" s="1" t="s">
        <v>24695</v>
      </c>
      <c r="D9664" s="1" t="s">
        <v>24696</v>
      </c>
      <c r="E9664" s="1" t="s">
        <v>65</v>
      </c>
      <c r="F9664" s="1" t="s">
        <v>480</v>
      </c>
      <c r="G9664" s="1" t="s">
        <v>481</v>
      </c>
    </row>
    <row r="9665" spans="1:7" x14ac:dyDescent="0.25">
      <c r="A9665" s="1">
        <v>33002495</v>
      </c>
      <c r="B9665" s="1" t="s">
        <v>24697</v>
      </c>
      <c r="C9665" s="1" t="s">
        <v>24698</v>
      </c>
      <c r="D9665" s="1" t="s">
        <v>24699</v>
      </c>
      <c r="E9665" s="1" t="s">
        <v>65</v>
      </c>
      <c r="F9665" s="1" t="s">
        <v>39</v>
      </c>
      <c r="G9665" s="1" t="s">
        <v>321</v>
      </c>
    </row>
    <row r="9666" spans="1:7" x14ac:dyDescent="0.25">
      <c r="A9666" s="1">
        <v>33002496</v>
      </c>
      <c r="B9666" s="1" t="s">
        <v>24700</v>
      </c>
      <c r="C9666" s="1" t="s">
        <v>24701</v>
      </c>
      <c r="D9666" s="1" t="s">
        <v>24702</v>
      </c>
      <c r="E9666" s="1" t="s">
        <v>65</v>
      </c>
      <c r="F9666" s="1" t="s">
        <v>39</v>
      </c>
      <c r="G9666" s="1" t="s">
        <v>321</v>
      </c>
    </row>
    <row r="9667" spans="1:7" x14ac:dyDescent="0.25">
      <c r="A9667" s="1">
        <v>33002497</v>
      </c>
      <c r="B9667" s="1" t="s">
        <v>24703</v>
      </c>
      <c r="C9667" s="1" t="s">
        <v>24704</v>
      </c>
      <c r="D9667" s="1" t="s">
        <v>24705</v>
      </c>
      <c r="E9667" s="1" t="s">
        <v>65</v>
      </c>
      <c r="F9667" s="1" t="s">
        <v>480</v>
      </c>
      <c r="G9667" s="1" t="s">
        <v>481</v>
      </c>
    </row>
    <row r="9668" spans="1:7" x14ac:dyDescent="0.25">
      <c r="A9668" s="1">
        <v>33002501</v>
      </c>
      <c r="B9668" s="1" t="s">
        <v>24706</v>
      </c>
      <c r="C9668" s="1" t="s">
        <v>24707</v>
      </c>
      <c r="D9668" s="1" t="s">
        <v>24708</v>
      </c>
      <c r="E9668" s="1" t="s">
        <v>65</v>
      </c>
      <c r="F9668" s="1" t="s">
        <v>480</v>
      </c>
      <c r="G9668" s="1" t="s">
        <v>481</v>
      </c>
    </row>
    <row r="9669" spans="1:7" x14ac:dyDescent="0.25">
      <c r="A9669" s="1">
        <v>33002503</v>
      </c>
      <c r="B9669" s="1" t="s">
        <v>24709</v>
      </c>
      <c r="C9669" s="1" t="s">
        <v>24710</v>
      </c>
      <c r="D9669" s="1" t="s">
        <v>24711</v>
      </c>
      <c r="E9669" s="1" t="s">
        <v>65</v>
      </c>
      <c r="F9669" s="1" t="s">
        <v>480</v>
      </c>
      <c r="G9669" s="1" t="s">
        <v>481</v>
      </c>
    </row>
    <row r="9670" spans="1:7" x14ac:dyDescent="0.25">
      <c r="A9670" s="1">
        <v>33002506</v>
      </c>
      <c r="B9670" s="1" t="s">
        <v>24712</v>
      </c>
      <c r="C9670" s="1" t="s">
        <v>24713</v>
      </c>
      <c r="D9670" s="1" t="s">
        <v>24714</v>
      </c>
      <c r="E9670" s="1" t="s">
        <v>65</v>
      </c>
      <c r="F9670" s="1" t="s">
        <v>480</v>
      </c>
      <c r="G9670" s="1" t="s">
        <v>481</v>
      </c>
    </row>
    <row r="9671" spans="1:7" x14ac:dyDescent="0.25">
      <c r="A9671" s="1">
        <v>33002508</v>
      </c>
      <c r="B9671" s="1" t="s">
        <v>24715</v>
      </c>
      <c r="C9671" s="1" t="s">
        <v>24716</v>
      </c>
      <c r="D9671" s="1" t="s">
        <v>24717</v>
      </c>
      <c r="E9671" s="1" t="s">
        <v>65</v>
      </c>
      <c r="F9671" s="1" t="s">
        <v>39</v>
      </c>
      <c r="G9671" s="1" t="s">
        <v>321</v>
      </c>
    </row>
    <row r="9672" spans="1:7" x14ac:dyDescent="0.25">
      <c r="A9672" s="1">
        <v>33002510</v>
      </c>
      <c r="B9672" s="1" t="s">
        <v>24718</v>
      </c>
      <c r="C9672" s="1" t="s">
        <v>24719</v>
      </c>
      <c r="D9672" s="1" t="s">
        <v>24720</v>
      </c>
      <c r="E9672" s="1" t="s">
        <v>65</v>
      </c>
      <c r="F9672" s="1" t="s">
        <v>39</v>
      </c>
      <c r="G9672" s="1" t="s">
        <v>321</v>
      </c>
    </row>
    <row r="9673" spans="1:7" x14ac:dyDescent="0.25">
      <c r="A9673" s="1">
        <v>33002511</v>
      </c>
      <c r="B9673" s="1" t="s">
        <v>24721</v>
      </c>
      <c r="C9673" s="1" t="s">
        <v>24722</v>
      </c>
      <c r="D9673" s="1" t="s">
        <v>24723</v>
      </c>
      <c r="E9673" s="1" t="s">
        <v>65</v>
      </c>
      <c r="F9673" s="1" t="s">
        <v>480</v>
      </c>
      <c r="G9673" s="1" t="s">
        <v>481</v>
      </c>
    </row>
    <row r="9674" spans="1:7" x14ac:dyDescent="0.25">
      <c r="A9674" s="1">
        <v>33002514</v>
      </c>
      <c r="B9674" s="1" t="s">
        <v>24724</v>
      </c>
      <c r="C9674" s="1" t="s">
        <v>24725</v>
      </c>
      <c r="D9674" s="1" t="s">
        <v>24726</v>
      </c>
      <c r="E9674" s="1" t="s">
        <v>65</v>
      </c>
      <c r="F9674" s="1" t="s">
        <v>480</v>
      </c>
      <c r="G9674" s="1" t="s">
        <v>481</v>
      </c>
    </row>
    <row r="9675" spans="1:7" x14ac:dyDescent="0.25">
      <c r="A9675" s="1">
        <v>33002516</v>
      </c>
      <c r="B9675" s="1" t="s">
        <v>24727</v>
      </c>
      <c r="C9675" s="1" t="s">
        <v>24728</v>
      </c>
      <c r="D9675" s="1" t="s">
        <v>24729</v>
      </c>
      <c r="E9675" s="1" t="s">
        <v>65</v>
      </c>
      <c r="F9675" s="1" t="s">
        <v>480</v>
      </c>
      <c r="G9675" s="1" t="s">
        <v>481</v>
      </c>
    </row>
    <row r="9676" spans="1:7" x14ac:dyDescent="0.25">
      <c r="A9676" s="1">
        <v>33002519</v>
      </c>
      <c r="B9676" s="1" t="s">
        <v>24730</v>
      </c>
      <c r="C9676" s="1" t="s">
        <v>24731</v>
      </c>
      <c r="D9676" s="1" t="s">
        <v>24732</v>
      </c>
      <c r="E9676" s="1" t="s">
        <v>65</v>
      </c>
      <c r="F9676" s="1" t="s">
        <v>480</v>
      </c>
      <c r="G9676" s="1" t="s">
        <v>481</v>
      </c>
    </row>
    <row r="9677" spans="1:7" x14ac:dyDescent="0.25">
      <c r="A9677" s="1">
        <v>33002520</v>
      </c>
      <c r="B9677" s="1" t="s">
        <v>24733</v>
      </c>
      <c r="C9677" s="1" t="s">
        <v>24734</v>
      </c>
      <c r="D9677" s="1" t="s">
        <v>24735</v>
      </c>
      <c r="E9677" s="1" t="s">
        <v>65</v>
      </c>
      <c r="F9677" s="1" t="s">
        <v>480</v>
      </c>
      <c r="G9677" s="1" t="s">
        <v>481</v>
      </c>
    </row>
    <row r="9678" spans="1:7" x14ac:dyDescent="0.25">
      <c r="A9678" s="1">
        <v>33002521</v>
      </c>
      <c r="B9678" s="1" t="s">
        <v>24736</v>
      </c>
      <c r="C9678" s="1" t="s">
        <v>24737</v>
      </c>
      <c r="D9678" s="1" t="s">
        <v>24738</v>
      </c>
      <c r="E9678" s="1" t="s">
        <v>65</v>
      </c>
      <c r="F9678" s="1" t="s">
        <v>480</v>
      </c>
      <c r="G9678" s="1" t="s">
        <v>481</v>
      </c>
    </row>
    <row r="9679" spans="1:7" x14ac:dyDescent="0.25">
      <c r="A9679" s="1">
        <v>33002523</v>
      </c>
      <c r="B9679" s="1" t="s">
        <v>24739</v>
      </c>
      <c r="C9679" s="1" t="s">
        <v>24740</v>
      </c>
      <c r="D9679" s="1" t="s">
        <v>24741</v>
      </c>
      <c r="E9679" s="1" t="s">
        <v>65</v>
      </c>
      <c r="F9679" s="1" t="s">
        <v>480</v>
      </c>
      <c r="G9679" s="1" t="s">
        <v>481</v>
      </c>
    </row>
    <row r="9680" spans="1:7" x14ac:dyDescent="0.25">
      <c r="A9680" s="1">
        <v>33002525</v>
      </c>
      <c r="B9680" s="1" t="s">
        <v>24742</v>
      </c>
      <c r="C9680" s="1" t="s">
        <v>24743</v>
      </c>
      <c r="D9680" s="1" t="s">
        <v>24744</v>
      </c>
      <c r="E9680" s="1" t="s">
        <v>65</v>
      </c>
      <c r="F9680" s="1" t="s">
        <v>480</v>
      </c>
      <c r="G9680" s="1" t="s">
        <v>481</v>
      </c>
    </row>
    <row r="9681" spans="1:7" x14ac:dyDescent="0.25">
      <c r="A9681" s="1">
        <v>33002526</v>
      </c>
      <c r="B9681" s="1" t="s">
        <v>24745</v>
      </c>
      <c r="C9681" s="1" t="s">
        <v>24746</v>
      </c>
      <c r="D9681" s="1" t="s">
        <v>24747</v>
      </c>
      <c r="E9681" s="1" t="s">
        <v>65</v>
      </c>
      <c r="F9681" s="1" t="s">
        <v>480</v>
      </c>
      <c r="G9681" s="1" t="s">
        <v>481</v>
      </c>
    </row>
    <row r="9682" spans="1:7" x14ac:dyDescent="0.25">
      <c r="A9682" s="1">
        <v>33002529</v>
      </c>
      <c r="B9682" s="1" t="s">
        <v>24748</v>
      </c>
      <c r="C9682" s="1" t="s">
        <v>24749</v>
      </c>
      <c r="D9682" s="1" t="s">
        <v>24750</v>
      </c>
      <c r="E9682" s="1" t="s">
        <v>65</v>
      </c>
      <c r="F9682" s="1" t="s">
        <v>480</v>
      </c>
      <c r="G9682" s="1" t="s">
        <v>481</v>
      </c>
    </row>
    <row r="9683" spans="1:7" x14ac:dyDescent="0.25">
      <c r="A9683" s="1">
        <v>33002532</v>
      </c>
      <c r="B9683" s="1" t="s">
        <v>24751</v>
      </c>
      <c r="C9683" s="1" t="s">
        <v>24752</v>
      </c>
      <c r="D9683" s="1" t="s">
        <v>24753</v>
      </c>
      <c r="E9683" s="1" t="s">
        <v>65</v>
      </c>
      <c r="F9683" s="1" t="s">
        <v>480</v>
      </c>
      <c r="G9683" s="1" t="s">
        <v>481</v>
      </c>
    </row>
    <row r="9684" spans="1:7" x14ac:dyDescent="0.25">
      <c r="A9684" s="1">
        <v>33002533</v>
      </c>
      <c r="B9684" s="1" t="s">
        <v>24754</v>
      </c>
      <c r="C9684" s="1" t="s">
        <v>24755</v>
      </c>
      <c r="D9684" s="1" t="s">
        <v>24756</v>
      </c>
      <c r="E9684" s="1" t="s">
        <v>65</v>
      </c>
      <c r="F9684" s="1" t="s">
        <v>39</v>
      </c>
      <c r="G9684" s="1" t="s">
        <v>321</v>
      </c>
    </row>
    <row r="9685" spans="1:7" x14ac:dyDescent="0.25">
      <c r="A9685" s="1">
        <v>33002534</v>
      </c>
      <c r="B9685" s="1" t="s">
        <v>24757</v>
      </c>
      <c r="C9685" s="1" t="s">
        <v>24758</v>
      </c>
      <c r="D9685" s="1" t="s">
        <v>24759</v>
      </c>
      <c r="E9685" s="1" t="s">
        <v>65</v>
      </c>
      <c r="F9685" s="1" t="s">
        <v>39</v>
      </c>
      <c r="G9685" s="1" t="s">
        <v>321</v>
      </c>
    </row>
    <row r="9686" spans="1:7" x14ac:dyDescent="0.25">
      <c r="A9686" s="1">
        <v>33002535</v>
      </c>
      <c r="B9686" s="1" t="s">
        <v>24760</v>
      </c>
      <c r="C9686" s="1" t="s">
        <v>24761</v>
      </c>
      <c r="D9686" s="1" t="s">
        <v>24762</v>
      </c>
      <c r="E9686" s="1" t="s">
        <v>65</v>
      </c>
      <c r="F9686" s="1" t="s">
        <v>39</v>
      </c>
      <c r="G9686" s="1" t="s">
        <v>321</v>
      </c>
    </row>
    <row r="9687" spans="1:7" x14ac:dyDescent="0.25">
      <c r="A9687" s="1">
        <v>33002538</v>
      </c>
      <c r="B9687" s="1" t="s">
        <v>24763</v>
      </c>
      <c r="C9687" s="1" t="s">
        <v>24764</v>
      </c>
      <c r="D9687" s="1" t="s">
        <v>24765</v>
      </c>
      <c r="E9687" s="1" t="s">
        <v>65</v>
      </c>
      <c r="F9687" s="1" t="s">
        <v>480</v>
      </c>
      <c r="G9687" s="1" t="s">
        <v>481</v>
      </c>
    </row>
    <row r="9688" spans="1:7" x14ac:dyDescent="0.25">
      <c r="A9688" s="1">
        <v>33002539</v>
      </c>
      <c r="B9688" s="1" t="s">
        <v>24766</v>
      </c>
      <c r="C9688" s="1" t="s">
        <v>24767</v>
      </c>
      <c r="D9688" s="1" t="s">
        <v>24768</v>
      </c>
      <c r="E9688" s="1" t="s">
        <v>65</v>
      </c>
      <c r="F9688" s="1" t="s">
        <v>39</v>
      </c>
      <c r="G9688" s="1" t="s">
        <v>321</v>
      </c>
    </row>
    <row r="9689" spans="1:7" x14ac:dyDescent="0.25">
      <c r="A9689" s="1">
        <v>33002540</v>
      </c>
      <c r="B9689" s="1" t="s">
        <v>24769</v>
      </c>
      <c r="C9689" s="1" t="s">
        <v>24770</v>
      </c>
      <c r="D9689" s="1" t="s">
        <v>24771</v>
      </c>
      <c r="E9689" s="1" t="s">
        <v>65</v>
      </c>
      <c r="F9689" s="1" t="s">
        <v>39</v>
      </c>
      <c r="G9689" s="1" t="s">
        <v>321</v>
      </c>
    </row>
    <row r="9690" spans="1:7" x14ac:dyDescent="0.25">
      <c r="A9690" s="1">
        <v>33002541</v>
      </c>
      <c r="B9690" s="1" t="s">
        <v>24772</v>
      </c>
      <c r="C9690" s="1" t="s">
        <v>24773</v>
      </c>
      <c r="D9690" s="1" t="s">
        <v>24774</v>
      </c>
      <c r="E9690" s="1" t="s">
        <v>65</v>
      </c>
      <c r="F9690" s="1" t="s">
        <v>39</v>
      </c>
      <c r="G9690" s="1" t="s">
        <v>321</v>
      </c>
    </row>
    <row r="9691" spans="1:7" x14ac:dyDescent="0.25">
      <c r="A9691" s="1">
        <v>33002542</v>
      </c>
      <c r="B9691" s="1" t="s">
        <v>24775</v>
      </c>
      <c r="C9691" s="1" t="s">
        <v>24776</v>
      </c>
      <c r="D9691" s="1" t="s">
        <v>24777</v>
      </c>
      <c r="E9691" s="1" t="s">
        <v>65</v>
      </c>
      <c r="F9691" s="1" t="s">
        <v>39</v>
      </c>
      <c r="G9691" s="1" t="s">
        <v>321</v>
      </c>
    </row>
    <row r="9692" spans="1:7" x14ac:dyDescent="0.25">
      <c r="A9692" s="1">
        <v>33002544</v>
      </c>
      <c r="B9692" s="1" t="s">
        <v>24778</v>
      </c>
      <c r="C9692" s="1" t="s">
        <v>24779</v>
      </c>
      <c r="D9692" s="1" t="s">
        <v>24780</v>
      </c>
      <c r="E9692" s="1" t="s">
        <v>65</v>
      </c>
      <c r="F9692" s="1" t="s">
        <v>39</v>
      </c>
      <c r="G9692" s="1" t="s">
        <v>321</v>
      </c>
    </row>
    <row r="9693" spans="1:7" x14ac:dyDescent="0.25">
      <c r="A9693" s="1">
        <v>33002545</v>
      </c>
      <c r="B9693" s="1" t="s">
        <v>24781</v>
      </c>
      <c r="C9693" s="1" t="s">
        <v>24782</v>
      </c>
      <c r="D9693" s="1" t="s">
        <v>24783</v>
      </c>
      <c r="E9693" s="1" t="s">
        <v>65</v>
      </c>
      <c r="F9693" s="1" t="s">
        <v>39</v>
      </c>
      <c r="G9693" s="1" t="s">
        <v>321</v>
      </c>
    </row>
    <row r="9694" spans="1:7" x14ac:dyDescent="0.25">
      <c r="A9694" s="1">
        <v>33002547</v>
      </c>
      <c r="B9694" s="1" t="s">
        <v>24784</v>
      </c>
      <c r="C9694" s="1" t="s">
        <v>24785</v>
      </c>
      <c r="D9694" s="1" t="s">
        <v>24786</v>
      </c>
      <c r="E9694" s="1" t="s">
        <v>65</v>
      </c>
      <c r="F9694" s="1" t="s">
        <v>39</v>
      </c>
      <c r="G9694" s="1" t="s">
        <v>321</v>
      </c>
    </row>
    <row r="9695" spans="1:7" x14ac:dyDescent="0.25">
      <c r="A9695" s="1">
        <v>33002548</v>
      </c>
      <c r="B9695" s="1" t="s">
        <v>24787</v>
      </c>
      <c r="C9695" s="1" t="s">
        <v>24788</v>
      </c>
      <c r="D9695" s="1" t="s">
        <v>24789</v>
      </c>
      <c r="E9695" s="1" t="s">
        <v>65</v>
      </c>
      <c r="F9695" s="1" t="s">
        <v>39</v>
      </c>
      <c r="G9695" s="1" t="s">
        <v>321</v>
      </c>
    </row>
    <row r="9696" spans="1:7" x14ac:dyDescent="0.25">
      <c r="A9696" s="1">
        <v>33002549</v>
      </c>
      <c r="B9696" s="1" t="s">
        <v>24790</v>
      </c>
      <c r="C9696" s="1" t="s">
        <v>24791</v>
      </c>
      <c r="D9696" s="1" t="s">
        <v>24792</v>
      </c>
      <c r="E9696" s="1" t="s">
        <v>65</v>
      </c>
      <c r="F9696" s="1" t="s">
        <v>39</v>
      </c>
      <c r="G9696" s="1" t="s">
        <v>321</v>
      </c>
    </row>
    <row r="9697" spans="1:7" x14ac:dyDescent="0.25">
      <c r="A9697" s="1">
        <v>33002550</v>
      </c>
      <c r="B9697" s="1" t="s">
        <v>24793</v>
      </c>
      <c r="C9697" s="1" t="s">
        <v>24794</v>
      </c>
      <c r="D9697" s="1" t="s">
        <v>24795</v>
      </c>
      <c r="E9697" s="1" t="s">
        <v>65</v>
      </c>
      <c r="F9697" s="1" t="s">
        <v>39</v>
      </c>
      <c r="G9697" s="1" t="s">
        <v>321</v>
      </c>
    </row>
    <row r="9698" spans="1:7" x14ac:dyDescent="0.25">
      <c r="A9698" s="1">
        <v>33002551</v>
      </c>
      <c r="B9698" s="1" t="s">
        <v>24796</v>
      </c>
      <c r="C9698" s="1" t="s">
        <v>24797</v>
      </c>
      <c r="D9698" s="1" t="s">
        <v>24798</v>
      </c>
      <c r="E9698" s="1" t="s">
        <v>65</v>
      </c>
      <c r="F9698" s="1" t="s">
        <v>39</v>
      </c>
      <c r="G9698" s="1" t="s">
        <v>321</v>
      </c>
    </row>
    <row r="9699" spans="1:7" x14ac:dyDescent="0.25">
      <c r="A9699" s="1">
        <v>33002552</v>
      </c>
      <c r="B9699" s="1" t="s">
        <v>24799</v>
      </c>
      <c r="C9699" s="1" t="s">
        <v>24800</v>
      </c>
      <c r="D9699" s="1" t="s">
        <v>24801</v>
      </c>
      <c r="E9699" s="1" t="s">
        <v>65</v>
      </c>
      <c r="F9699" s="1" t="s">
        <v>39</v>
      </c>
      <c r="G9699" s="1" t="s">
        <v>321</v>
      </c>
    </row>
    <row r="9700" spans="1:7" x14ac:dyDescent="0.25">
      <c r="A9700" s="1">
        <v>33002553</v>
      </c>
      <c r="B9700" s="1" t="s">
        <v>24802</v>
      </c>
      <c r="C9700" s="1" t="s">
        <v>24803</v>
      </c>
      <c r="D9700" s="1" t="s">
        <v>24804</v>
      </c>
      <c r="E9700" s="1" t="s">
        <v>65</v>
      </c>
      <c r="F9700" s="1" t="s">
        <v>39</v>
      </c>
      <c r="G9700" s="1" t="s">
        <v>321</v>
      </c>
    </row>
    <row r="9701" spans="1:7" x14ac:dyDescent="0.25">
      <c r="A9701" s="1">
        <v>33002554</v>
      </c>
      <c r="B9701" s="1" t="s">
        <v>24805</v>
      </c>
      <c r="C9701" s="1" t="s">
        <v>24806</v>
      </c>
      <c r="D9701" s="1" t="s">
        <v>24807</v>
      </c>
      <c r="E9701" s="1" t="s">
        <v>65</v>
      </c>
      <c r="F9701" s="1" t="s">
        <v>39</v>
      </c>
      <c r="G9701" s="1" t="s">
        <v>321</v>
      </c>
    </row>
    <row r="9702" spans="1:7" x14ac:dyDescent="0.25">
      <c r="A9702" s="1">
        <v>33002556</v>
      </c>
      <c r="B9702" s="1" t="s">
        <v>24808</v>
      </c>
      <c r="C9702" s="1" t="s">
        <v>24809</v>
      </c>
      <c r="D9702" s="1" t="s">
        <v>24810</v>
      </c>
      <c r="E9702" s="1" t="s">
        <v>65</v>
      </c>
      <c r="F9702" s="1" t="s">
        <v>39</v>
      </c>
      <c r="G9702" s="1" t="s">
        <v>321</v>
      </c>
    </row>
    <row r="9703" spans="1:7" x14ac:dyDescent="0.25">
      <c r="A9703" s="1">
        <v>33002557</v>
      </c>
      <c r="B9703" s="1" t="s">
        <v>24811</v>
      </c>
      <c r="C9703" s="1" t="s">
        <v>24812</v>
      </c>
      <c r="D9703" s="1" t="s">
        <v>24813</v>
      </c>
      <c r="E9703" s="1" t="s">
        <v>65</v>
      </c>
      <c r="F9703" s="1" t="s">
        <v>39</v>
      </c>
      <c r="G9703" s="1" t="s">
        <v>321</v>
      </c>
    </row>
    <row r="9704" spans="1:7" x14ac:dyDescent="0.25">
      <c r="A9704" s="1">
        <v>33002561</v>
      </c>
      <c r="B9704" s="1" t="s">
        <v>24814</v>
      </c>
      <c r="C9704" s="1" t="s">
        <v>24815</v>
      </c>
      <c r="D9704" s="1" t="s">
        <v>24816</v>
      </c>
      <c r="E9704" s="1" t="s">
        <v>65</v>
      </c>
      <c r="F9704" s="1" t="s">
        <v>39</v>
      </c>
      <c r="G9704" s="1" t="s">
        <v>321</v>
      </c>
    </row>
    <row r="9705" spans="1:7" x14ac:dyDescent="0.25">
      <c r="A9705" s="1">
        <v>33002562</v>
      </c>
      <c r="B9705" s="1" t="s">
        <v>24817</v>
      </c>
      <c r="C9705" s="1" t="s">
        <v>24818</v>
      </c>
      <c r="D9705" s="1" t="s">
        <v>24819</v>
      </c>
      <c r="E9705" s="1" t="s">
        <v>65</v>
      </c>
      <c r="F9705" s="1" t="s">
        <v>39</v>
      </c>
      <c r="G9705" s="1" t="s">
        <v>321</v>
      </c>
    </row>
    <row r="9706" spans="1:7" x14ac:dyDescent="0.25">
      <c r="A9706" s="1">
        <v>33002563</v>
      </c>
      <c r="B9706" s="1" t="s">
        <v>24820</v>
      </c>
      <c r="C9706" s="1" t="s">
        <v>24821</v>
      </c>
      <c r="D9706" s="1" t="s">
        <v>24822</v>
      </c>
      <c r="E9706" s="1" t="s">
        <v>65</v>
      </c>
      <c r="F9706" s="1" t="s">
        <v>39</v>
      </c>
      <c r="G9706" s="1" t="s">
        <v>321</v>
      </c>
    </row>
    <row r="9707" spans="1:7" x14ac:dyDescent="0.25">
      <c r="A9707" s="1">
        <v>33002565</v>
      </c>
      <c r="B9707" s="1" t="s">
        <v>24823</v>
      </c>
      <c r="C9707" s="1" t="s">
        <v>24824</v>
      </c>
      <c r="D9707" s="1" t="s">
        <v>24825</v>
      </c>
      <c r="E9707" s="1" t="s">
        <v>65</v>
      </c>
      <c r="G9707" s="1" t="s">
        <v>199</v>
      </c>
    </row>
    <row r="9708" spans="1:7" x14ac:dyDescent="0.25">
      <c r="A9708" s="1">
        <v>33002566</v>
      </c>
      <c r="B9708" s="1" t="s">
        <v>24826</v>
      </c>
      <c r="C9708" s="1" t="s">
        <v>24827</v>
      </c>
      <c r="D9708" s="1" t="s">
        <v>24828</v>
      </c>
      <c r="E9708" s="1" t="s">
        <v>65</v>
      </c>
      <c r="F9708" s="1" t="s">
        <v>480</v>
      </c>
      <c r="G9708" s="1" t="s">
        <v>481</v>
      </c>
    </row>
    <row r="9709" spans="1:7" x14ac:dyDescent="0.25">
      <c r="A9709" s="1">
        <v>33002568</v>
      </c>
      <c r="B9709" s="1" t="s">
        <v>24829</v>
      </c>
      <c r="C9709" s="1" t="s">
        <v>24830</v>
      </c>
      <c r="D9709" s="1" t="s">
        <v>24831</v>
      </c>
      <c r="E9709" s="1" t="s">
        <v>65</v>
      </c>
      <c r="F9709" s="1" t="s">
        <v>480</v>
      </c>
      <c r="G9709" s="1" t="s">
        <v>481</v>
      </c>
    </row>
    <row r="9710" spans="1:7" x14ac:dyDescent="0.25">
      <c r="A9710" s="1">
        <v>33002570</v>
      </c>
      <c r="B9710" s="1" t="s">
        <v>24832</v>
      </c>
      <c r="C9710" s="1" t="s">
        <v>24833</v>
      </c>
      <c r="D9710" s="1" t="s">
        <v>24834</v>
      </c>
      <c r="E9710" s="1" t="s">
        <v>65</v>
      </c>
      <c r="F9710" s="1" t="s">
        <v>39</v>
      </c>
      <c r="G9710" s="1" t="s">
        <v>321</v>
      </c>
    </row>
    <row r="9711" spans="1:7" x14ac:dyDescent="0.25">
      <c r="A9711" s="1">
        <v>33002572</v>
      </c>
      <c r="B9711" s="1" t="s">
        <v>24835</v>
      </c>
      <c r="C9711" s="1" t="s">
        <v>24836</v>
      </c>
      <c r="D9711" s="1" t="s">
        <v>24837</v>
      </c>
      <c r="E9711" s="1" t="s">
        <v>65</v>
      </c>
      <c r="F9711" s="1" t="s">
        <v>39</v>
      </c>
      <c r="G9711" s="1" t="s">
        <v>321</v>
      </c>
    </row>
    <row r="9712" spans="1:7" x14ac:dyDescent="0.25">
      <c r="A9712" s="1">
        <v>33002573</v>
      </c>
      <c r="B9712" s="1" t="s">
        <v>24838</v>
      </c>
      <c r="C9712" s="1" t="s">
        <v>24839</v>
      </c>
      <c r="D9712" s="1" t="s">
        <v>24840</v>
      </c>
      <c r="E9712" s="1" t="s">
        <v>65</v>
      </c>
      <c r="F9712" s="1" t="s">
        <v>39</v>
      </c>
      <c r="G9712" s="1" t="s">
        <v>321</v>
      </c>
    </row>
    <row r="9713" spans="1:7" x14ac:dyDescent="0.25">
      <c r="A9713" s="1">
        <v>33002575</v>
      </c>
      <c r="B9713" s="1" t="s">
        <v>24841</v>
      </c>
      <c r="C9713" s="1" t="s">
        <v>24842</v>
      </c>
      <c r="D9713" s="1" t="s">
        <v>24843</v>
      </c>
      <c r="E9713" s="1" t="s">
        <v>65</v>
      </c>
      <c r="F9713" s="1" t="s">
        <v>39</v>
      </c>
      <c r="G9713" s="1" t="s">
        <v>321</v>
      </c>
    </row>
    <row r="9714" spans="1:7" x14ac:dyDescent="0.25">
      <c r="A9714" s="1">
        <v>33002576</v>
      </c>
      <c r="B9714" s="1" t="s">
        <v>24844</v>
      </c>
      <c r="C9714" s="1" t="s">
        <v>24845</v>
      </c>
      <c r="D9714" s="1" t="s">
        <v>24846</v>
      </c>
      <c r="E9714" s="1" t="s">
        <v>65</v>
      </c>
      <c r="F9714" s="1" t="s">
        <v>39</v>
      </c>
      <c r="G9714" s="1" t="s">
        <v>321</v>
      </c>
    </row>
    <row r="9715" spans="1:7" x14ac:dyDescent="0.25">
      <c r="A9715" s="1">
        <v>33002577</v>
      </c>
      <c r="B9715" s="1" t="s">
        <v>24847</v>
      </c>
      <c r="C9715" s="1" t="s">
        <v>24848</v>
      </c>
      <c r="D9715" s="1" t="s">
        <v>24849</v>
      </c>
      <c r="E9715" s="1" t="s">
        <v>65</v>
      </c>
      <c r="F9715" s="1" t="s">
        <v>39</v>
      </c>
      <c r="G9715" s="1" t="s">
        <v>321</v>
      </c>
    </row>
    <row r="9716" spans="1:7" x14ac:dyDescent="0.25">
      <c r="A9716" s="1">
        <v>33002578</v>
      </c>
      <c r="B9716" s="1" t="s">
        <v>24850</v>
      </c>
      <c r="C9716" s="1" t="s">
        <v>24851</v>
      </c>
      <c r="D9716" s="1" t="s">
        <v>24852</v>
      </c>
      <c r="E9716" s="1" t="s">
        <v>65</v>
      </c>
      <c r="F9716" s="1" t="s">
        <v>39</v>
      </c>
      <c r="G9716" s="1" t="s">
        <v>321</v>
      </c>
    </row>
    <row r="9717" spans="1:7" x14ac:dyDescent="0.25">
      <c r="A9717" s="1">
        <v>33002580</v>
      </c>
      <c r="B9717" s="1" t="s">
        <v>24853</v>
      </c>
      <c r="C9717" s="1" t="s">
        <v>24854</v>
      </c>
      <c r="D9717" s="1" t="s">
        <v>24855</v>
      </c>
      <c r="E9717" s="1" t="s">
        <v>65</v>
      </c>
      <c r="F9717" s="1" t="s">
        <v>39</v>
      </c>
      <c r="G9717" s="1" t="s">
        <v>321</v>
      </c>
    </row>
    <row r="9718" spans="1:7" x14ac:dyDescent="0.25">
      <c r="A9718" s="1">
        <v>33002581</v>
      </c>
      <c r="B9718" s="1" t="s">
        <v>24856</v>
      </c>
      <c r="C9718" s="1" t="s">
        <v>24857</v>
      </c>
      <c r="D9718" s="1" t="s">
        <v>24858</v>
      </c>
      <c r="E9718" s="1" t="s">
        <v>65</v>
      </c>
      <c r="F9718" s="1" t="s">
        <v>39</v>
      </c>
      <c r="G9718" s="1" t="s">
        <v>321</v>
      </c>
    </row>
    <row r="9719" spans="1:7" x14ac:dyDescent="0.25">
      <c r="A9719" s="1">
        <v>33002582</v>
      </c>
      <c r="B9719" s="1" t="s">
        <v>24859</v>
      </c>
      <c r="C9719" s="1" t="s">
        <v>24860</v>
      </c>
      <c r="D9719" s="1" t="s">
        <v>24861</v>
      </c>
      <c r="E9719" s="1" t="s">
        <v>65</v>
      </c>
      <c r="F9719" s="1" t="s">
        <v>39</v>
      </c>
      <c r="G9719" s="1" t="s">
        <v>321</v>
      </c>
    </row>
    <row r="9720" spans="1:7" x14ac:dyDescent="0.25">
      <c r="A9720" s="1">
        <v>33002583</v>
      </c>
      <c r="B9720" s="1" t="s">
        <v>24862</v>
      </c>
      <c r="C9720" s="1" t="s">
        <v>24863</v>
      </c>
      <c r="D9720" s="1" t="s">
        <v>24864</v>
      </c>
      <c r="E9720" s="1" t="s">
        <v>65</v>
      </c>
      <c r="F9720" s="1" t="s">
        <v>39</v>
      </c>
      <c r="G9720" s="1" t="s">
        <v>321</v>
      </c>
    </row>
    <row r="9721" spans="1:7" x14ac:dyDescent="0.25">
      <c r="A9721" s="1">
        <v>33002585</v>
      </c>
      <c r="B9721" s="1" t="s">
        <v>24865</v>
      </c>
      <c r="C9721" s="1" t="s">
        <v>24866</v>
      </c>
      <c r="D9721" s="1" t="s">
        <v>24867</v>
      </c>
      <c r="E9721" s="1" t="s">
        <v>65</v>
      </c>
      <c r="F9721" s="1" t="s">
        <v>480</v>
      </c>
      <c r="G9721" s="1" t="s">
        <v>481</v>
      </c>
    </row>
    <row r="9722" spans="1:7" x14ac:dyDescent="0.25">
      <c r="A9722" s="1">
        <v>33002586</v>
      </c>
      <c r="B9722" s="1" t="s">
        <v>24868</v>
      </c>
      <c r="C9722" s="1" t="s">
        <v>24869</v>
      </c>
      <c r="D9722" s="1" t="s">
        <v>24870</v>
      </c>
      <c r="E9722" s="1" t="s">
        <v>65</v>
      </c>
      <c r="F9722" s="1" t="s">
        <v>480</v>
      </c>
      <c r="G9722" s="1" t="s">
        <v>481</v>
      </c>
    </row>
    <row r="9723" spans="1:7" x14ac:dyDescent="0.25">
      <c r="A9723" s="1">
        <v>33002587</v>
      </c>
      <c r="B9723" s="1" t="s">
        <v>24871</v>
      </c>
      <c r="C9723" s="1" t="s">
        <v>24872</v>
      </c>
      <c r="D9723" s="1" t="s">
        <v>24873</v>
      </c>
      <c r="E9723" s="1" t="s">
        <v>65</v>
      </c>
      <c r="F9723" s="1" t="s">
        <v>39</v>
      </c>
      <c r="G9723" s="1" t="s">
        <v>321</v>
      </c>
    </row>
    <row r="9724" spans="1:7" x14ac:dyDescent="0.25">
      <c r="A9724" s="1">
        <v>33002588</v>
      </c>
      <c r="B9724" s="1" t="s">
        <v>24874</v>
      </c>
      <c r="C9724" s="1" t="s">
        <v>24875</v>
      </c>
      <c r="D9724" s="1" t="s">
        <v>24876</v>
      </c>
      <c r="E9724" s="1" t="s">
        <v>65</v>
      </c>
      <c r="F9724" s="1" t="s">
        <v>39</v>
      </c>
      <c r="G9724" s="1" t="s">
        <v>321</v>
      </c>
    </row>
    <row r="9725" spans="1:7" x14ac:dyDescent="0.25">
      <c r="A9725" s="1">
        <v>33002589</v>
      </c>
      <c r="B9725" s="1" t="s">
        <v>24877</v>
      </c>
      <c r="C9725" s="1" t="s">
        <v>24878</v>
      </c>
      <c r="D9725" s="1" t="s">
        <v>24879</v>
      </c>
      <c r="E9725" s="1" t="s">
        <v>65</v>
      </c>
      <c r="F9725" s="1" t="s">
        <v>39</v>
      </c>
      <c r="G9725" s="1" t="s">
        <v>321</v>
      </c>
    </row>
    <row r="9726" spans="1:7" x14ac:dyDescent="0.25">
      <c r="A9726" s="1">
        <v>33002591</v>
      </c>
      <c r="B9726" s="1" t="s">
        <v>24880</v>
      </c>
      <c r="C9726" s="1" t="s">
        <v>24881</v>
      </c>
      <c r="D9726" s="1" t="s">
        <v>24882</v>
      </c>
      <c r="E9726" s="1" t="s">
        <v>66</v>
      </c>
      <c r="F9726" s="1" t="s">
        <v>39</v>
      </c>
      <c r="G9726" s="1" t="s">
        <v>321</v>
      </c>
    </row>
    <row r="9727" spans="1:7" x14ac:dyDescent="0.25">
      <c r="A9727" s="1">
        <v>33002592</v>
      </c>
      <c r="B9727" s="1" t="s">
        <v>24883</v>
      </c>
      <c r="C9727" s="1" t="s">
        <v>24884</v>
      </c>
      <c r="D9727" s="1" t="s">
        <v>24885</v>
      </c>
      <c r="E9727" s="1" t="s">
        <v>65</v>
      </c>
      <c r="F9727" s="1" t="s">
        <v>480</v>
      </c>
      <c r="G9727" s="1" t="s">
        <v>481</v>
      </c>
    </row>
    <row r="9728" spans="1:7" x14ac:dyDescent="0.25">
      <c r="A9728" s="1">
        <v>33002593</v>
      </c>
      <c r="B9728" s="1" t="s">
        <v>24886</v>
      </c>
      <c r="C9728" s="1" t="s">
        <v>24887</v>
      </c>
      <c r="D9728" s="1" t="s">
        <v>24888</v>
      </c>
      <c r="E9728" s="1" t="s">
        <v>65</v>
      </c>
      <c r="F9728" s="1" t="s">
        <v>480</v>
      </c>
      <c r="G9728" s="1" t="s">
        <v>481</v>
      </c>
    </row>
    <row r="9729" spans="1:7" x14ac:dyDescent="0.25">
      <c r="A9729" s="1">
        <v>33002594</v>
      </c>
      <c r="B9729" s="1" t="s">
        <v>24889</v>
      </c>
      <c r="C9729" s="1" t="s">
        <v>24890</v>
      </c>
      <c r="D9729" s="1" t="s">
        <v>24891</v>
      </c>
      <c r="E9729" s="1" t="s">
        <v>65</v>
      </c>
      <c r="G9729" s="1" t="s">
        <v>199</v>
      </c>
    </row>
    <row r="9730" spans="1:7" x14ac:dyDescent="0.25">
      <c r="A9730" s="1">
        <v>33002595</v>
      </c>
      <c r="B9730" s="1" t="s">
        <v>24892</v>
      </c>
      <c r="C9730" s="1" t="s">
        <v>24893</v>
      </c>
      <c r="D9730" s="1" t="s">
        <v>24894</v>
      </c>
      <c r="E9730" s="1" t="s">
        <v>65</v>
      </c>
      <c r="G9730" s="1" t="s">
        <v>199</v>
      </c>
    </row>
    <row r="9731" spans="1:7" x14ac:dyDescent="0.25">
      <c r="A9731" s="1">
        <v>33002596</v>
      </c>
      <c r="B9731" s="1" t="s">
        <v>24895</v>
      </c>
      <c r="C9731" s="1" t="s">
        <v>24896</v>
      </c>
      <c r="D9731" s="1" t="s">
        <v>24897</v>
      </c>
      <c r="E9731" s="1" t="s">
        <v>65</v>
      </c>
      <c r="F9731" s="1" t="s">
        <v>39</v>
      </c>
      <c r="G9731" s="1" t="s">
        <v>321</v>
      </c>
    </row>
    <row r="9732" spans="1:7" x14ac:dyDescent="0.25">
      <c r="A9732" s="1">
        <v>33002597</v>
      </c>
      <c r="B9732" s="1" t="s">
        <v>24898</v>
      </c>
      <c r="C9732" s="1" t="s">
        <v>24899</v>
      </c>
      <c r="D9732" s="1" t="s">
        <v>24900</v>
      </c>
      <c r="E9732" s="1" t="s">
        <v>65</v>
      </c>
      <c r="F9732" s="1" t="s">
        <v>39</v>
      </c>
      <c r="G9732" s="1" t="s">
        <v>321</v>
      </c>
    </row>
    <row r="9733" spans="1:7" x14ac:dyDescent="0.25">
      <c r="A9733" s="1">
        <v>33002600</v>
      </c>
      <c r="B9733" s="1" t="s">
        <v>24901</v>
      </c>
      <c r="C9733" s="1" t="s">
        <v>24902</v>
      </c>
      <c r="D9733" s="1" t="s">
        <v>24903</v>
      </c>
      <c r="E9733" s="1" t="s">
        <v>65</v>
      </c>
      <c r="F9733" s="1" t="s">
        <v>480</v>
      </c>
      <c r="G9733" s="1" t="s">
        <v>481</v>
      </c>
    </row>
    <row r="9734" spans="1:7" x14ac:dyDescent="0.25">
      <c r="A9734" s="1">
        <v>33002601</v>
      </c>
      <c r="B9734" s="1" t="s">
        <v>24904</v>
      </c>
      <c r="C9734" s="1" t="s">
        <v>24905</v>
      </c>
      <c r="D9734" s="1" t="s">
        <v>24906</v>
      </c>
      <c r="E9734" s="1" t="s">
        <v>65</v>
      </c>
      <c r="F9734" s="1" t="s">
        <v>480</v>
      </c>
      <c r="G9734" s="1" t="s">
        <v>481</v>
      </c>
    </row>
    <row r="9735" spans="1:7" x14ac:dyDescent="0.25">
      <c r="A9735" s="1">
        <v>33002602</v>
      </c>
      <c r="B9735" s="1" t="s">
        <v>24907</v>
      </c>
      <c r="C9735" s="1" t="s">
        <v>24908</v>
      </c>
      <c r="D9735" s="1" t="s">
        <v>24909</v>
      </c>
      <c r="E9735" s="1" t="s">
        <v>65</v>
      </c>
      <c r="F9735" s="1" t="s">
        <v>480</v>
      </c>
      <c r="G9735" s="1" t="s">
        <v>481</v>
      </c>
    </row>
    <row r="9736" spans="1:7" x14ac:dyDescent="0.25">
      <c r="A9736" s="1">
        <v>33002603</v>
      </c>
      <c r="B9736" s="1" t="s">
        <v>24910</v>
      </c>
      <c r="C9736" s="1" t="s">
        <v>24911</v>
      </c>
      <c r="D9736" s="1" t="s">
        <v>24912</v>
      </c>
      <c r="E9736" s="1" t="s">
        <v>65</v>
      </c>
      <c r="F9736" s="1" t="s">
        <v>480</v>
      </c>
      <c r="G9736" s="1" t="s">
        <v>481</v>
      </c>
    </row>
    <row r="9737" spans="1:7" x14ac:dyDescent="0.25">
      <c r="A9737" s="1">
        <v>33002604</v>
      </c>
      <c r="B9737" s="1" t="s">
        <v>24913</v>
      </c>
      <c r="C9737" s="1" t="s">
        <v>24914</v>
      </c>
      <c r="D9737" s="1" t="s">
        <v>24915</v>
      </c>
      <c r="E9737" s="1" t="s">
        <v>65</v>
      </c>
      <c r="F9737" s="1" t="s">
        <v>480</v>
      </c>
      <c r="G9737" s="1" t="s">
        <v>481</v>
      </c>
    </row>
    <row r="9738" spans="1:7" x14ac:dyDescent="0.25">
      <c r="A9738" s="1">
        <v>33002605</v>
      </c>
      <c r="B9738" s="1" t="s">
        <v>24916</v>
      </c>
      <c r="C9738" s="1" t="s">
        <v>24917</v>
      </c>
      <c r="D9738" s="1" t="s">
        <v>24918</v>
      </c>
      <c r="E9738" s="1" t="s">
        <v>65</v>
      </c>
      <c r="F9738" s="1" t="s">
        <v>480</v>
      </c>
      <c r="G9738" s="1" t="s">
        <v>481</v>
      </c>
    </row>
    <row r="9739" spans="1:7" x14ac:dyDescent="0.25">
      <c r="A9739" s="1">
        <v>33002606</v>
      </c>
      <c r="B9739" s="1" t="s">
        <v>24919</v>
      </c>
      <c r="C9739" s="1" t="s">
        <v>24920</v>
      </c>
      <c r="D9739" s="1" t="s">
        <v>24921</v>
      </c>
      <c r="E9739" s="1" t="s">
        <v>65</v>
      </c>
      <c r="F9739" s="1" t="s">
        <v>480</v>
      </c>
      <c r="G9739" s="1" t="s">
        <v>481</v>
      </c>
    </row>
    <row r="9740" spans="1:7" x14ac:dyDescent="0.25">
      <c r="A9740" s="1">
        <v>33002607</v>
      </c>
      <c r="B9740" s="1" t="s">
        <v>24922</v>
      </c>
      <c r="C9740" s="1" t="s">
        <v>24923</v>
      </c>
      <c r="D9740" s="1" t="s">
        <v>24924</v>
      </c>
      <c r="E9740" s="1" t="s">
        <v>65</v>
      </c>
      <c r="F9740" s="1" t="s">
        <v>480</v>
      </c>
      <c r="G9740" s="1" t="s">
        <v>481</v>
      </c>
    </row>
    <row r="9741" spans="1:7" x14ac:dyDescent="0.25">
      <c r="A9741" s="1">
        <v>33002608</v>
      </c>
      <c r="B9741" s="1" t="s">
        <v>24925</v>
      </c>
      <c r="C9741" s="1" t="s">
        <v>24926</v>
      </c>
      <c r="D9741" s="1" t="s">
        <v>24927</v>
      </c>
      <c r="E9741" s="1" t="s">
        <v>65</v>
      </c>
      <c r="F9741" s="1" t="s">
        <v>480</v>
      </c>
      <c r="G9741" s="1" t="s">
        <v>481</v>
      </c>
    </row>
    <row r="9742" spans="1:7" x14ac:dyDescent="0.25">
      <c r="A9742" s="1">
        <v>33002609</v>
      </c>
      <c r="B9742" s="1" t="s">
        <v>24928</v>
      </c>
      <c r="C9742" s="1" t="s">
        <v>24929</v>
      </c>
      <c r="D9742" s="1" t="s">
        <v>24930</v>
      </c>
      <c r="E9742" s="1" t="s">
        <v>65</v>
      </c>
      <c r="F9742" s="1" t="s">
        <v>480</v>
      </c>
      <c r="G9742" s="1" t="s">
        <v>481</v>
      </c>
    </row>
    <row r="9743" spans="1:7" x14ac:dyDescent="0.25">
      <c r="A9743" s="1">
        <v>33002617</v>
      </c>
      <c r="B9743" s="1" t="s">
        <v>24931</v>
      </c>
      <c r="C9743" s="1" t="s">
        <v>24932</v>
      </c>
      <c r="D9743" s="1" t="s">
        <v>24933</v>
      </c>
      <c r="E9743" s="1" t="s">
        <v>65</v>
      </c>
      <c r="F9743" s="1" t="s">
        <v>480</v>
      </c>
      <c r="G9743" s="1" t="s">
        <v>481</v>
      </c>
    </row>
    <row r="9744" spans="1:7" x14ac:dyDescent="0.25">
      <c r="A9744" s="1">
        <v>33002618</v>
      </c>
      <c r="B9744" s="1" t="s">
        <v>24934</v>
      </c>
      <c r="C9744" s="1" t="s">
        <v>24935</v>
      </c>
      <c r="D9744" s="1" t="s">
        <v>24936</v>
      </c>
      <c r="E9744" s="1" t="s">
        <v>65</v>
      </c>
      <c r="F9744" s="1" t="s">
        <v>480</v>
      </c>
      <c r="G9744" s="1" t="s">
        <v>481</v>
      </c>
    </row>
    <row r="9745" spans="1:7" x14ac:dyDescent="0.25">
      <c r="A9745" s="1">
        <v>33002619</v>
      </c>
      <c r="B9745" s="1" t="s">
        <v>24937</v>
      </c>
      <c r="C9745" s="1" t="s">
        <v>24938</v>
      </c>
      <c r="D9745" s="1" t="s">
        <v>24939</v>
      </c>
      <c r="E9745" s="1" t="s">
        <v>65</v>
      </c>
      <c r="F9745" s="1" t="s">
        <v>480</v>
      </c>
      <c r="G9745" s="1" t="s">
        <v>481</v>
      </c>
    </row>
    <row r="9746" spans="1:7" x14ac:dyDescent="0.25">
      <c r="A9746" s="1">
        <v>33002620</v>
      </c>
      <c r="B9746" s="1" t="s">
        <v>24940</v>
      </c>
      <c r="C9746" s="1" t="s">
        <v>24941</v>
      </c>
      <c r="D9746" s="1" t="s">
        <v>24942</v>
      </c>
      <c r="E9746" s="1" t="s">
        <v>65</v>
      </c>
      <c r="F9746" s="1" t="s">
        <v>480</v>
      </c>
      <c r="G9746" s="1" t="s">
        <v>481</v>
      </c>
    </row>
    <row r="9747" spans="1:7" x14ac:dyDescent="0.25">
      <c r="A9747" s="1">
        <v>33002621</v>
      </c>
      <c r="B9747" s="1" t="s">
        <v>24943</v>
      </c>
      <c r="C9747" s="1" t="s">
        <v>24944</v>
      </c>
      <c r="D9747" s="1" t="s">
        <v>24945</v>
      </c>
      <c r="E9747" s="1" t="s">
        <v>65</v>
      </c>
      <c r="F9747" s="1" t="s">
        <v>480</v>
      </c>
      <c r="G9747" s="1" t="s">
        <v>481</v>
      </c>
    </row>
    <row r="9748" spans="1:7" x14ac:dyDescent="0.25">
      <c r="A9748" s="1">
        <v>33002622</v>
      </c>
      <c r="B9748" s="1" t="s">
        <v>24946</v>
      </c>
      <c r="C9748" s="1" t="s">
        <v>24947</v>
      </c>
      <c r="D9748" s="1" t="s">
        <v>24948</v>
      </c>
      <c r="E9748" s="1" t="s">
        <v>65</v>
      </c>
      <c r="F9748" s="1" t="s">
        <v>480</v>
      </c>
      <c r="G9748" s="1" t="s">
        <v>481</v>
      </c>
    </row>
    <row r="9749" spans="1:7" x14ac:dyDescent="0.25">
      <c r="A9749" s="1">
        <v>33002623</v>
      </c>
      <c r="B9749" s="1" t="s">
        <v>24949</v>
      </c>
      <c r="C9749" s="1" t="s">
        <v>24950</v>
      </c>
      <c r="D9749" s="1" t="s">
        <v>24951</v>
      </c>
      <c r="E9749" s="1" t="s">
        <v>65</v>
      </c>
      <c r="F9749" s="1" t="s">
        <v>480</v>
      </c>
      <c r="G9749" s="1" t="s">
        <v>481</v>
      </c>
    </row>
    <row r="9750" spans="1:7" x14ac:dyDescent="0.25">
      <c r="A9750" s="1">
        <v>33002624</v>
      </c>
      <c r="B9750" s="1" t="s">
        <v>24952</v>
      </c>
      <c r="C9750" s="1" t="s">
        <v>24953</v>
      </c>
      <c r="D9750" s="1" t="s">
        <v>24954</v>
      </c>
      <c r="E9750" s="1" t="s">
        <v>65</v>
      </c>
      <c r="F9750" s="1" t="s">
        <v>480</v>
      </c>
      <c r="G9750" s="1" t="s">
        <v>481</v>
      </c>
    </row>
    <row r="9751" spans="1:7" x14ac:dyDescent="0.25">
      <c r="A9751" s="1">
        <v>33002625</v>
      </c>
      <c r="B9751" s="1" t="s">
        <v>24955</v>
      </c>
      <c r="C9751" s="1" t="s">
        <v>24956</v>
      </c>
      <c r="D9751" s="1" t="s">
        <v>24957</v>
      </c>
      <c r="E9751" s="1" t="s">
        <v>65</v>
      </c>
      <c r="F9751" s="1" t="s">
        <v>480</v>
      </c>
      <c r="G9751" s="1" t="s">
        <v>481</v>
      </c>
    </row>
    <row r="9752" spans="1:7" x14ac:dyDescent="0.25">
      <c r="A9752" s="1">
        <v>33002627</v>
      </c>
      <c r="B9752" s="1" t="s">
        <v>24958</v>
      </c>
      <c r="C9752" s="1" t="s">
        <v>24959</v>
      </c>
      <c r="D9752" s="1" t="s">
        <v>24960</v>
      </c>
      <c r="E9752" s="1" t="s">
        <v>65</v>
      </c>
      <c r="F9752" s="1" t="s">
        <v>480</v>
      </c>
      <c r="G9752" s="1" t="s">
        <v>481</v>
      </c>
    </row>
    <row r="9753" spans="1:7" x14ac:dyDescent="0.25">
      <c r="A9753" s="1">
        <v>33002628</v>
      </c>
      <c r="B9753" s="1" t="s">
        <v>24961</v>
      </c>
      <c r="C9753" s="1" t="s">
        <v>24962</v>
      </c>
      <c r="D9753" s="1" t="s">
        <v>24963</v>
      </c>
      <c r="E9753" s="1" t="s">
        <v>65</v>
      </c>
      <c r="F9753" s="1" t="s">
        <v>480</v>
      </c>
      <c r="G9753" s="1" t="s">
        <v>481</v>
      </c>
    </row>
    <row r="9754" spans="1:7" x14ac:dyDescent="0.25">
      <c r="A9754" s="1">
        <v>33002630</v>
      </c>
      <c r="B9754" s="1" t="s">
        <v>24964</v>
      </c>
      <c r="C9754" s="1" t="s">
        <v>24965</v>
      </c>
      <c r="D9754" s="1" t="s">
        <v>24966</v>
      </c>
      <c r="E9754" s="1" t="s">
        <v>65</v>
      </c>
      <c r="F9754" s="1" t="s">
        <v>1984</v>
      </c>
      <c r="G9754" s="1" t="s">
        <v>1985</v>
      </c>
    </row>
    <row r="9755" spans="1:7" x14ac:dyDescent="0.25">
      <c r="A9755" s="1">
        <v>33002632</v>
      </c>
      <c r="B9755" s="1" t="s">
        <v>24967</v>
      </c>
      <c r="C9755" s="1" t="s">
        <v>24968</v>
      </c>
      <c r="D9755" s="1" t="s">
        <v>24969</v>
      </c>
      <c r="E9755" s="1" t="s">
        <v>65</v>
      </c>
      <c r="F9755" s="1" t="s">
        <v>480</v>
      </c>
      <c r="G9755" s="1" t="s">
        <v>481</v>
      </c>
    </row>
    <row r="9756" spans="1:7" x14ac:dyDescent="0.25">
      <c r="A9756" s="1">
        <v>33002634</v>
      </c>
      <c r="B9756" s="1" t="s">
        <v>24970</v>
      </c>
      <c r="C9756" s="1" t="s">
        <v>24971</v>
      </c>
      <c r="D9756" s="1" t="s">
        <v>24972</v>
      </c>
      <c r="E9756" s="1" t="s">
        <v>65</v>
      </c>
      <c r="F9756" s="1" t="s">
        <v>480</v>
      </c>
      <c r="G9756" s="1" t="s">
        <v>481</v>
      </c>
    </row>
    <row r="9757" spans="1:7" x14ac:dyDescent="0.25">
      <c r="A9757" s="1">
        <v>33002635</v>
      </c>
      <c r="B9757" s="1" t="s">
        <v>24973</v>
      </c>
      <c r="C9757" s="1" t="s">
        <v>24974</v>
      </c>
      <c r="D9757" s="1" t="s">
        <v>24975</v>
      </c>
      <c r="E9757" s="1" t="s">
        <v>65</v>
      </c>
      <c r="F9757" s="1" t="s">
        <v>480</v>
      </c>
      <c r="G9757" s="1" t="s">
        <v>481</v>
      </c>
    </row>
    <row r="9758" spans="1:7" x14ac:dyDescent="0.25">
      <c r="A9758" s="1">
        <v>33002638</v>
      </c>
      <c r="B9758" s="1" t="s">
        <v>24976</v>
      </c>
      <c r="C9758" s="1" t="s">
        <v>24977</v>
      </c>
      <c r="D9758" s="1" t="s">
        <v>24978</v>
      </c>
      <c r="E9758" s="1" t="s">
        <v>65</v>
      </c>
      <c r="F9758" s="1" t="s">
        <v>480</v>
      </c>
      <c r="G9758" s="1" t="s">
        <v>481</v>
      </c>
    </row>
    <row r="9759" spans="1:7" x14ac:dyDescent="0.25">
      <c r="A9759" s="1">
        <v>33002640</v>
      </c>
      <c r="B9759" s="1" t="s">
        <v>24979</v>
      </c>
      <c r="C9759" s="1" t="s">
        <v>24980</v>
      </c>
      <c r="D9759" s="1" t="s">
        <v>24981</v>
      </c>
      <c r="E9759" s="1" t="s">
        <v>65</v>
      </c>
      <c r="F9759" s="1" t="s">
        <v>39</v>
      </c>
      <c r="G9759" s="1" t="s">
        <v>321</v>
      </c>
    </row>
    <row r="9760" spans="1:7" x14ac:dyDescent="0.25">
      <c r="A9760" s="1">
        <v>33002641</v>
      </c>
      <c r="B9760" s="1" t="s">
        <v>24982</v>
      </c>
      <c r="C9760" s="1" t="s">
        <v>24983</v>
      </c>
      <c r="D9760" s="1" t="s">
        <v>24984</v>
      </c>
      <c r="E9760" s="1" t="s">
        <v>65</v>
      </c>
      <c r="F9760" s="1" t="s">
        <v>480</v>
      </c>
      <c r="G9760" s="1" t="s">
        <v>481</v>
      </c>
    </row>
    <row r="9761" spans="1:7" x14ac:dyDescent="0.25">
      <c r="A9761" s="1">
        <v>33002650</v>
      </c>
      <c r="B9761" s="1" t="s">
        <v>24985</v>
      </c>
      <c r="C9761" s="1" t="s">
        <v>24986</v>
      </c>
      <c r="D9761" s="1" t="s">
        <v>24987</v>
      </c>
      <c r="E9761" s="1" t="s">
        <v>65</v>
      </c>
      <c r="F9761" s="1" t="s">
        <v>39</v>
      </c>
      <c r="G9761" s="1" t="s">
        <v>321</v>
      </c>
    </row>
    <row r="9762" spans="1:7" x14ac:dyDescent="0.25">
      <c r="A9762" s="1">
        <v>33002651</v>
      </c>
      <c r="B9762" s="1" t="s">
        <v>24988</v>
      </c>
      <c r="C9762" s="1" t="s">
        <v>24989</v>
      </c>
      <c r="D9762" s="1" t="s">
        <v>24990</v>
      </c>
      <c r="E9762" s="1" t="s">
        <v>65</v>
      </c>
      <c r="F9762" s="1" t="s">
        <v>480</v>
      </c>
      <c r="G9762" s="1" t="s">
        <v>481</v>
      </c>
    </row>
    <row r="9763" spans="1:7" x14ac:dyDescent="0.25">
      <c r="A9763" s="1">
        <v>33002654</v>
      </c>
      <c r="B9763" s="1" t="s">
        <v>24991</v>
      </c>
      <c r="C9763" s="1" t="s">
        <v>24992</v>
      </c>
      <c r="D9763" s="1" t="s">
        <v>24993</v>
      </c>
      <c r="E9763" s="1" t="s">
        <v>65</v>
      </c>
      <c r="F9763" s="1" t="s">
        <v>480</v>
      </c>
      <c r="G9763" s="1" t="s">
        <v>481</v>
      </c>
    </row>
    <row r="9764" spans="1:7" x14ac:dyDescent="0.25">
      <c r="A9764" s="1">
        <v>33002655</v>
      </c>
      <c r="B9764" s="1" t="s">
        <v>24994</v>
      </c>
      <c r="C9764" s="1" t="s">
        <v>24995</v>
      </c>
      <c r="D9764" s="1" t="s">
        <v>24996</v>
      </c>
      <c r="E9764" s="1" t="s">
        <v>65</v>
      </c>
      <c r="F9764" s="1" t="s">
        <v>480</v>
      </c>
      <c r="G9764" s="1" t="s">
        <v>481</v>
      </c>
    </row>
    <row r="9765" spans="1:7" x14ac:dyDescent="0.25">
      <c r="A9765" s="1">
        <v>33002657</v>
      </c>
      <c r="B9765" s="1" t="s">
        <v>24997</v>
      </c>
      <c r="C9765" s="1" t="s">
        <v>24998</v>
      </c>
      <c r="D9765" s="1" t="s">
        <v>24999</v>
      </c>
      <c r="E9765" s="1" t="s">
        <v>65</v>
      </c>
      <c r="F9765" s="1" t="s">
        <v>480</v>
      </c>
      <c r="G9765" s="1" t="s">
        <v>481</v>
      </c>
    </row>
    <row r="9766" spans="1:7" x14ac:dyDescent="0.25">
      <c r="A9766" s="1">
        <v>33002658</v>
      </c>
      <c r="B9766" s="1" t="s">
        <v>25000</v>
      </c>
      <c r="C9766" s="1" t="s">
        <v>25001</v>
      </c>
      <c r="D9766" s="1" t="s">
        <v>25002</v>
      </c>
      <c r="E9766" s="1" t="s">
        <v>65</v>
      </c>
      <c r="F9766" s="1" t="s">
        <v>480</v>
      </c>
      <c r="G9766" s="1" t="s">
        <v>481</v>
      </c>
    </row>
    <row r="9767" spans="1:7" x14ac:dyDescent="0.25">
      <c r="A9767" s="1">
        <v>33002660</v>
      </c>
      <c r="B9767" s="1" t="s">
        <v>25003</v>
      </c>
      <c r="C9767" s="1" t="s">
        <v>25004</v>
      </c>
      <c r="D9767" s="1" t="s">
        <v>25005</v>
      </c>
      <c r="E9767" s="1" t="s">
        <v>65</v>
      </c>
      <c r="F9767" s="1" t="s">
        <v>480</v>
      </c>
      <c r="G9767" s="1" t="s">
        <v>481</v>
      </c>
    </row>
    <row r="9768" spans="1:7" x14ac:dyDescent="0.25">
      <c r="A9768" s="1">
        <v>33002661</v>
      </c>
      <c r="B9768" s="1" t="s">
        <v>25006</v>
      </c>
      <c r="C9768" s="1" t="s">
        <v>25007</v>
      </c>
      <c r="D9768" s="1" t="s">
        <v>25008</v>
      </c>
      <c r="E9768" s="1" t="s">
        <v>65</v>
      </c>
      <c r="F9768" s="1" t="s">
        <v>480</v>
      </c>
      <c r="G9768" s="1" t="s">
        <v>481</v>
      </c>
    </row>
    <row r="9769" spans="1:7" x14ac:dyDescent="0.25">
      <c r="A9769" s="1">
        <v>33002662</v>
      </c>
      <c r="B9769" s="1" t="s">
        <v>25009</v>
      </c>
      <c r="C9769" s="1" t="s">
        <v>25010</v>
      </c>
      <c r="D9769" s="1" t="s">
        <v>25011</v>
      </c>
      <c r="E9769" s="1" t="s">
        <v>65</v>
      </c>
      <c r="F9769" s="1" t="s">
        <v>480</v>
      </c>
      <c r="G9769" s="1" t="s">
        <v>481</v>
      </c>
    </row>
    <row r="9770" spans="1:7" x14ac:dyDescent="0.25">
      <c r="A9770" s="1">
        <v>33002663</v>
      </c>
      <c r="B9770" s="1" t="s">
        <v>25012</v>
      </c>
      <c r="C9770" s="1" t="s">
        <v>25013</v>
      </c>
      <c r="D9770" s="1" t="s">
        <v>25014</v>
      </c>
      <c r="E9770" s="1" t="s">
        <v>65</v>
      </c>
      <c r="F9770" s="1" t="s">
        <v>480</v>
      </c>
      <c r="G9770" s="1" t="s">
        <v>481</v>
      </c>
    </row>
    <row r="9771" spans="1:7" x14ac:dyDescent="0.25">
      <c r="A9771" s="1">
        <v>33002665</v>
      </c>
      <c r="B9771" s="1" t="s">
        <v>25015</v>
      </c>
      <c r="C9771" s="1" t="s">
        <v>25016</v>
      </c>
      <c r="D9771" s="1" t="s">
        <v>25017</v>
      </c>
      <c r="E9771" s="1" t="s">
        <v>65</v>
      </c>
      <c r="F9771" s="1" t="s">
        <v>480</v>
      </c>
      <c r="G9771" s="1" t="s">
        <v>481</v>
      </c>
    </row>
    <row r="9772" spans="1:7" x14ac:dyDescent="0.25">
      <c r="A9772" s="1">
        <v>33002666</v>
      </c>
      <c r="B9772" s="1" t="s">
        <v>25018</v>
      </c>
      <c r="C9772" s="1" t="s">
        <v>25019</v>
      </c>
      <c r="D9772" s="1" t="s">
        <v>25020</v>
      </c>
      <c r="E9772" s="1" t="s">
        <v>65</v>
      </c>
      <c r="F9772" s="1" t="s">
        <v>480</v>
      </c>
      <c r="G9772" s="1" t="s">
        <v>481</v>
      </c>
    </row>
    <row r="9773" spans="1:7" x14ac:dyDescent="0.25">
      <c r="A9773" s="1">
        <v>33002667</v>
      </c>
      <c r="B9773" s="1" t="s">
        <v>25021</v>
      </c>
      <c r="C9773" s="1" t="s">
        <v>25022</v>
      </c>
      <c r="D9773" s="1" t="s">
        <v>25023</v>
      </c>
      <c r="E9773" s="1" t="s">
        <v>65</v>
      </c>
      <c r="F9773" s="1" t="s">
        <v>480</v>
      </c>
      <c r="G9773" s="1" t="s">
        <v>481</v>
      </c>
    </row>
    <row r="9774" spans="1:7" x14ac:dyDescent="0.25">
      <c r="A9774" s="1">
        <v>33002668</v>
      </c>
      <c r="B9774" s="1" t="s">
        <v>25024</v>
      </c>
      <c r="C9774" s="1" t="s">
        <v>25025</v>
      </c>
      <c r="D9774" s="1" t="s">
        <v>25026</v>
      </c>
      <c r="E9774" s="1" t="s">
        <v>65</v>
      </c>
      <c r="F9774" s="1" t="s">
        <v>480</v>
      </c>
      <c r="G9774" s="1" t="s">
        <v>481</v>
      </c>
    </row>
    <row r="9775" spans="1:7" x14ac:dyDescent="0.25">
      <c r="A9775" s="1">
        <v>33002670</v>
      </c>
      <c r="B9775" s="1" t="s">
        <v>25027</v>
      </c>
      <c r="C9775" s="1" t="s">
        <v>25028</v>
      </c>
      <c r="D9775" s="1" t="s">
        <v>25029</v>
      </c>
      <c r="E9775" s="1" t="s">
        <v>65</v>
      </c>
      <c r="F9775" s="1" t="s">
        <v>480</v>
      </c>
      <c r="G9775" s="1" t="s">
        <v>481</v>
      </c>
    </row>
    <row r="9776" spans="1:7" x14ac:dyDescent="0.25">
      <c r="A9776" s="1">
        <v>33002672</v>
      </c>
      <c r="B9776" s="1" t="s">
        <v>25030</v>
      </c>
      <c r="C9776" s="1" t="s">
        <v>25031</v>
      </c>
      <c r="D9776" s="1" t="s">
        <v>25032</v>
      </c>
      <c r="E9776" s="1" t="s">
        <v>65</v>
      </c>
      <c r="F9776" s="1" t="s">
        <v>480</v>
      </c>
      <c r="G9776" s="1" t="s">
        <v>481</v>
      </c>
    </row>
    <row r="9777" spans="1:7" x14ac:dyDescent="0.25">
      <c r="A9777" s="1">
        <v>33002675</v>
      </c>
      <c r="B9777" s="1" t="s">
        <v>25033</v>
      </c>
      <c r="C9777" s="1" t="s">
        <v>25034</v>
      </c>
      <c r="D9777" s="1" t="s">
        <v>25035</v>
      </c>
      <c r="E9777" s="1" t="s">
        <v>65</v>
      </c>
      <c r="F9777" s="1" t="s">
        <v>480</v>
      </c>
      <c r="G9777" s="1" t="s">
        <v>481</v>
      </c>
    </row>
    <row r="9778" spans="1:7" x14ac:dyDescent="0.25">
      <c r="A9778" s="1">
        <v>33002676</v>
      </c>
      <c r="B9778" s="1" t="s">
        <v>25036</v>
      </c>
      <c r="C9778" s="1" t="s">
        <v>25037</v>
      </c>
      <c r="D9778" s="1" t="s">
        <v>25038</v>
      </c>
      <c r="E9778" s="1" t="s">
        <v>65</v>
      </c>
      <c r="F9778" s="1" t="s">
        <v>480</v>
      </c>
      <c r="G9778" s="1" t="s">
        <v>481</v>
      </c>
    </row>
    <row r="9779" spans="1:7" x14ac:dyDescent="0.25">
      <c r="A9779" s="1">
        <v>33002677</v>
      </c>
      <c r="B9779" s="1" t="s">
        <v>25039</v>
      </c>
      <c r="C9779" s="1" t="s">
        <v>25040</v>
      </c>
      <c r="D9779" s="1" t="s">
        <v>25041</v>
      </c>
      <c r="E9779" s="1" t="s">
        <v>65</v>
      </c>
      <c r="F9779" s="1" t="s">
        <v>480</v>
      </c>
      <c r="G9779" s="1" t="s">
        <v>481</v>
      </c>
    </row>
    <row r="9780" spans="1:7" x14ac:dyDescent="0.25">
      <c r="A9780" s="1">
        <v>33002681</v>
      </c>
      <c r="B9780" s="1" t="s">
        <v>25042</v>
      </c>
      <c r="C9780" s="1" t="s">
        <v>25043</v>
      </c>
      <c r="D9780" s="1" t="s">
        <v>25044</v>
      </c>
      <c r="E9780" s="1" t="s">
        <v>65</v>
      </c>
      <c r="F9780" s="1" t="s">
        <v>480</v>
      </c>
      <c r="G9780" s="1" t="s">
        <v>481</v>
      </c>
    </row>
    <row r="9781" spans="1:7" x14ac:dyDescent="0.25">
      <c r="A9781" s="1">
        <v>33002683</v>
      </c>
      <c r="B9781" s="1" t="s">
        <v>25045</v>
      </c>
      <c r="C9781" s="1" t="s">
        <v>25046</v>
      </c>
      <c r="D9781" s="1" t="s">
        <v>25047</v>
      </c>
      <c r="E9781" s="1" t="s">
        <v>65</v>
      </c>
      <c r="F9781" s="1" t="s">
        <v>480</v>
      </c>
      <c r="G9781" s="1" t="s">
        <v>481</v>
      </c>
    </row>
    <row r="9782" spans="1:7" x14ac:dyDescent="0.25">
      <c r="A9782" s="1">
        <v>33002685</v>
      </c>
      <c r="B9782" s="1" t="s">
        <v>25048</v>
      </c>
      <c r="C9782" s="1" t="s">
        <v>25049</v>
      </c>
      <c r="D9782" s="1" t="s">
        <v>25050</v>
      </c>
      <c r="E9782" s="1" t="s">
        <v>65</v>
      </c>
      <c r="F9782" s="1" t="s">
        <v>480</v>
      </c>
      <c r="G9782" s="1" t="s">
        <v>481</v>
      </c>
    </row>
    <row r="9783" spans="1:7" x14ac:dyDescent="0.25">
      <c r="A9783" s="1">
        <v>33002686</v>
      </c>
      <c r="B9783" s="1" t="s">
        <v>25051</v>
      </c>
      <c r="C9783" s="1" t="s">
        <v>25052</v>
      </c>
      <c r="D9783" s="1" t="s">
        <v>25053</v>
      </c>
      <c r="E9783" s="1" t="s">
        <v>65</v>
      </c>
      <c r="F9783" s="1" t="s">
        <v>480</v>
      </c>
      <c r="G9783" s="1" t="s">
        <v>481</v>
      </c>
    </row>
    <row r="9784" spans="1:7" x14ac:dyDescent="0.25">
      <c r="A9784" s="1">
        <v>33002687</v>
      </c>
      <c r="B9784" s="1" t="s">
        <v>25054</v>
      </c>
      <c r="C9784" s="1" t="s">
        <v>25055</v>
      </c>
      <c r="D9784" s="1" t="s">
        <v>25056</v>
      </c>
      <c r="E9784" s="1" t="s">
        <v>65</v>
      </c>
      <c r="F9784" s="1" t="s">
        <v>480</v>
      </c>
      <c r="G9784" s="1" t="s">
        <v>481</v>
      </c>
    </row>
    <row r="9785" spans="1:7" x14ac:dyDescent="0.25">
      <c r="A9785" s="1">
        <v>33002691</v>
      </c>
      <c r="B9785" s="1" t="s">
        <v>25057</v>
      </c>
      <c r="C9785" s="1" t="s">
        <v>25058</v>
      </c>
      <c r="D9785" s="1" t="s">
        <v>25059</v>
      </c>
      <c r="E9785" s="1" t="s">
        <v>65</v>
      </c>
      <c r="F9785" s="1" t="s">
        <v>480</v>
      </c>
      <c r="G9785" s="1" t="s">
        <v>481</v>
      </c>
    </row>
    <row r="9786" spans="1:7" x14ac:dyDescent="0.25">
      <c r="A9786" s="1">
        <v>33002693</v>
      </c>
      <c r="B9786" s="1" t="s">
        <v>25060</v>
      </c>
      <c r="C9786" s="1" t="s">
        <v>25061</v>
      </c>
      <c r="D9786" s="1" t="s">
        <v>25062</v>
      </c>
      <c r="E9786" s="1" t="s">
        <v>65</v>
      </c>
      <c r="F9786" s="1" t="s">
        <v>480</v>
      </c>
      <c r="G9786" s="1" t="s">
        <v>481</v>
      </c>
    </row>
    <row r="9787" spans="1:7" x14ac:dyDescent="0.25">
      <c r="A9787" s="1">
        <v>33002694</v>
      </c>
      <c r="B9787" s="1" t="s">
        <v>25063</v>
      </c>
      <c r="C9787" s="1" t="s">
        <v>25064</v>
      </c>
      <c r="D9787" s="1" t="s">
        <v>25065</v>
      </c>
      <c r="E9787" s="1" t="s">
        <v>65</v>
      </c>
      <c r="F9787" s="1" t="s">
        <v>480</v>
      </c>
      <c r="G9787" s="1" t="s">
        <v>481</v>
      </c>
    </row>
    <row r="9788" spans="1:7" x14ac:dyDescent="0.25">
      <c r="A9788" s="1">
        <v>33002696</v>
      </c>
      <c r="B9788" s="1" t="s">
        <v>25066</v>
      </c>
      <c r="C9788" s="1" t="s">
        <v>25067</v>
      </c>
      <c r="D9788" s="1" t="s">
        <v>25068</v>
      </c>
      <c r="E9788" s="1" t="s">
        <v>65</v>
      </c>
      <c r="F9788" s="1" t="s">
        <v>480</v>
      </c>
      <c r="G9788" s="1" t="s">
        <v>481</v>
      </c>
    </row>
    <row r="9789" spans="1:7" x14ac:dyDescent="0.25">
      <c r="A9789" s="1">
        <v>33002697</v>
      </c>
      <c r="B9789" s="1" t="s">
        <v>25069</v>
      </c>
      <c r="C9789" s="1" t="s">
        <v>25070</v>
      </c>
      <c r="D9789" s="1" t="s">
        <v>25071</v>
      </c>
      <c r="E9789" s="1" t="s">
        <v>65</v>
      </c>
      <c r="F9789" s="1" t="s">
        <v>480</v>
      </c>
      <c r="G9789" s="1" t="s">
        <v>481</v>
      </c>
    </row>
    <row r="9790" spans="1:7" x14ac:dyDescent="0.25">
      <c r="A9790" s="1">
        <v>33002699</v>
      </c>
      <c r="B9790" s="1" t="s">
        <v>25072</v>
      </c>
      <c r="C9790" s="1" t="s">
        <v>25073</v>
      </c>
      <c r="D9790" s="1" t="s">
        <v>25074</v>
      </c>
      <c r="E9790" s="1" t="s">
        <v>65</v>
      </c>
      <c r="F9790" s="1" t="s">
        <v>480</v>
      </c>
      <c r="G9790" s="1" t="s">
        <v>481</v>
      </c>
    </row>
    <row r="9791" spans="1:7" x14ac:dyDescent="0.25">
      <c r="A9791" s="1">
        <v>33002700</v>
      </c>
      <c r="B9791" s="1" t="s">
        <v>25075</v>
      </c>
      <c r="C9791" s="1" t="s">
        <v>25076</v>
      </c>
      <c r="D9791" s="1" t="s">
        <v>25077</v>
      </c>
      <c r="E9791" s="1" t="s">
        <v>65</v>
      </c>
      <c r="F9791" s="1" t="s">
        <v>480</v>
      </c>
      <c r="G9791" s="1" t="s">
        <v>481</v>
      </c>
    </row>
    <row r="9792" spans="1:7" x14ac:dyDescent="0.25">
      <c r="A9792" s="1">
        <v>33002701</v>
      </c>
      <c r="B9792" s="1" t="s">
        <v>25078</v>
      </c>
      <c r="C9792" s="1" t="s">
        <v>25079</v>
      </c>
      <c r="D9792" s="1" t="s">
        <v>25080</v>
      </c>
      <c r="E9792" s="1" t="s">
        <v>65</v>
      </c>
      <c r="F9792" s="1" t="s">
        <v>480</v>
      </c>
      <c r="G9792" s="1" t="s">
        <v>481</v>
      </c>
    </row>
    <row r="9793" spans="1:7" x14ac:dyDescent="0.25">
      <c r="A9793" s="1">
        <v>33002702</v>
      </c>
      <c r="B9793" s="1" t="s">
        <v>25081</v>
      </c>
      <c r="C9793" s="1" t="s">
        <v>25082</v>
      </c>
      <c r="D9793" s="1" t="s">
        <v>25083</v>
      </c>
      <c r="E9793" s="1" t="s">
        <v>65</v>
      </c>
      <c r="F9793" s="1" t="s">
        <v>480</v>
      </c>
      <c r="G9793" s="1" t="s">
        <v>481</v>
      </c>
    </row>
    <row r="9794" spans="1:7" x14ac:dyDescent="0.25">
      <c r="A9794" s="1">
        <v>33002703</v>
      </c>
      <c r="B9794" s="1" t="s">
        <v>25084</v>
      </c>
      <c r="C9794" s="1" t="s">
        <v>25085</v>
      </c>
      <c r="D9794" s="1" t="s">
        <v>25086</v>
      </c>
      <c r="E9794" s="1" t="s">
        <v>65</v>
      </c>
      <c r="F9794" s="1" t="s">
        <v>480</v>
      </c>
      <c r="G9794" s="1" t="s">
        <v>481</v>
      </c>
    </row>
    <row r="9795" spans="1:7" x14ac:dyDescent="0.25">
      <c r="A9795" s="1">
        <v>33002704</v>
      </c>
      <c r="B9795" s="1" t="s">
        <v>25087</v>
      </c>
      <c r="C9795" s="1" t="s">
        <v>25088</v>
      </c>
      <c r="D9795" s="1" t="s">
        <v>25089</v>
      </c>
      <c r="E9795" s="1" t="s">
        <v>65</v>
      </c>
      <c r="F9795" s="1" t="s">
        <v>480</v>
      </c>
      <c r="G9795" s="1" t="s">
        <v>481</v>
      </c>
    </row>
    <row r="9796" spans="1:7" x14ac:dyDescent="0.25">
      <c r="A9796" s="1">
        <v>33002705</v>
      </c>
      <c r="B9796" s="1" t="s">
        <v>25090</v>
      </c>
      <c r="C9796" s="1" t="s">
        <v>25091</v>
      </c>
      <c r="D9796" s="1" t="s">
        <v>25092</v>
      </c>
      <c r="E9796" s="1" t="s">
        <v>65</v>
      </c>
      <c r="F9796" s="1" t="s">
        <v>480</v>
      </c>
      <c r="G9796" s="1" t="s">
        <v>481</v>
      </c>
    </row>
    <row r="9797" spans="1:7" x14ac:dyDescent="0.25">
      <c r="A9797" s="1">
        <v>33002706</v>
      </c>
      <c r="B9797" s="1" t="s">
        <v>25093</v>
      </c>
      <c r="C9797" s="1" t="s">
        <v>25094</v>
      </c>
      <c r="D9797" s="1" t="s">
        <v>25095</v>
      </c>
      <c r="E9797" s="1" t="s">
        <v>66</v>
      </c>
      <c r="F9797" s="1" t="s">
        <v>480</v>
      </c>
      <c r="G9797" s="1" t="s">
        <v>481</v>
      </c>
    </row>
    <row r="9798" spans="1:7" x14ac:dyDescent="0.25">
      <c r="A9798" s="1">
        <v>33002707</v>
      </c>
      <c r="B9798" s="1" t="s">
        <v>25096</v>
      </c>
      <c r="C9798" s="1" t="s">
        <v>25097</v>
      </c>
      <c r="D9798" s="1" t="s">
        <v>25098</v>
      </c>
      <c r="E9798" s="1" t="s">
        <v>66</v>
      </c>
      <c r="F9798" s="1" t="s">
        <v>480</v>
      </c>
      <c r="G9798" s="1" t="s">
        <v>481</v>
      </c>
    </row>
    <row r="9799" spans="1:7" x14ac:dyDescent="0.25">
      <c r="A9799" s="1">
        <v>33002709</v>
      </c>
      <c r="B9799" s="1" t="s">
        <v>25099</v>
      </c>
      <c r="C9799" s="1" t="s">
        <v>25100</v>
      </c>
      <c r="D9799" s="1" t="s">
        <v>25101</v>
      </c>
      <c r="E9799" s="1" t="s">
        <v>66</v>
      </c>
      <c r="F9799" s="1" t="s">
        <v>480</v>
      </c>
      <c r="G9799" s="1" t="s">
        <v>481</v>
      </c>
    </row>
    <row r="9800" spans="1:7" x14ac:dyDescent="0.25">
      <c r="A9800" s="1">
        <v>33002711</v>
      </c>
      <c r="B9800" s="1" t="s">
        <v>25102</v>
      </c>
      <c r="C9800" s="1" t="s">
        <v>25103</v>
      </c>
      <c r="D9800" s="1" t="s">
        <v>25104</v>
      </c>
      <c r="E9800" s="1" t="s">
        <v>66</v>
      </c>
      <c r="F9800" s="1" t="s">
        <v>480</v>
      </c>
      <c r="G9800" s="1" t="s">
        <v>481</v>
      </c>
    </row>
    <row r="9801" spans="1:7" x14ac:dyDescent="0.25">
      <c r="A9801" s="1">
        <v>33002712</v>
      </c>
      <c r="B9801" s="1" t="s">
        <v>25105</v>
      </c>
      <c r="C9801" s="1" t="s">
        <v>25106</v>
      </c>
      <c r="D9801" s="1" t="s">
        <v>25107</v>
      </c>
      <c r="E9801" s="1" t="s">
        <v>66</v>
      </c>
      <c r="F9801" s="1" t="s">
        <v>480</v>
      </c>
      <c r="G9801" s="1" t="s">
        <v>481</v>
      </c>
    </row>
    <row r="9802" spans="1:7" x14ac:dyDescent="0.25">
      <c r="A9802" s="1">
        <v>33002713</v>
      </c>
      <c r="B9802" s="1" t="s">
        <v>25108</v>
      </c>
      <c r="C9802" s="1" t="s">
        <v>25109</v>
      </c>
      <c r="D9802" s="1" t="s">
        <v>25110</v>
      </c>
      <c r="E9802" s="1" t="s">
        <v>65</v>
      </c>
      <c r="F9802" s="1" t="s">
        <v>39</v>
      </c>
      <c r="G9802" s="1" t="s">
        <v>321</v>
      </c>
    </row>
    <row r="9803" spans="1:7" x14ac:dyDescent="0.25">
      <c r="A9803" s="1">
        <v>33002714</v>
      </c>
      <c r="B9803" s="1" t="s">
        <v>25111</v>
      </c>
      <c r="C9803" s="1" t="s">
        <v>25112</v>
      </c>
      <c r="D9803" s="1" t="s">
        <v>25113</v>
      </c>
      <c r="E9803" s="1" t="s">
        <v>65</v>
      </c>
      <c r="F9803" s="1" t="s">
        <v>39</v>
      </c>
      <c r="G9803" s="1" t="s">
        <v>321</v>
      </c>
    </row>
    <row r="9804" spans="1:7" x14ac:dyDescent="0.25">
      <c r="A9804" s="1">
        <v>33002715</v>
      </c>
      <c r="B9804" s="1" t="s">
        <v>25114</v>
      </c>
      <c r="C9804" s="1" t="s">
        <v>25115</v>
      </c>
      <c r="D9804" s="1" t="s">
        <v>25116</v>
      </c>
      <c r="E9804" s="1" t="s">
        <v>65</v>
      </c>
      <c r="F9804" s="1" t="s">
        <v>39</v>
      </c>
      <c r="G9804" s="1" t="s">
        <v>321</v>
      </c>
    </row>
    <row r="9805" spans="1:7" x14ac:dyDescent="0.25">
      <c r="A9805" s="1">
        <v>33002716</v>
      </c>
      <c r="B9805" s="1" t="s">
        <v>25117</v>
      </c>
      <c r="C9805" s="1" t="s">
        <v>25117</v>
      </c>
      <c r="D9805" s="1" t="s">
        <v>25117</v>
      </c>
      <c r="E9805" s="1" t="s">
        <v>66</v>
      </c>
      <c r="G9805" s="1" t="s">
        <v>199</v>
      </c>
    </row>
    <row r="9806" spans="1:7" x14ac:dyDescent="0.25">
      <c r="A9806" s="1">
        <v>33002717</v>
      </c>
      <c r="B9806" s="1" t="s">
        <v>25118</v>
      </c>
      <c r="C9806" s="1" t="s">
        <v>25118</v>
      </c>
      <c r="D9806" s="1" t="s">
        <v>25118</v>
      </c>
      <c r="E9806" s="1" t="s">
        <v>66</v>
      </c>
      <c r="G9806" s="1" t="s">
        <v>199</v>
      </c>
    </row>
    <row r="9807" spans="1:7" x14ac:dyDescent="0.25">
      <c r="A9807" s="1">
        <v>33002718</v>
      </c>
      <c r="B9807" s="1" t="s">
        <v>25119</v>
      </c>
      <c r="C9807" s="1" t="s">
        <v>25119</v>
      </c>
      <c r="D9807" s="1" t="s">
        <v>25119</v>
      </c>
      <c r="E9807" s="1" t="s">
        <v>66</v>
      </c>
      <c r="G9807" s="1" t="s">
        <v>199</v>
      </c>
    </row>
    <row r="9808" spans="1:7" x14ac:dyDescent="0.25">
      <c r="A9808" s="1">
        <v>33002719</v>
      </c>
      <c r="B9808" s="1" t="s">
        <v>25120</v>
      </c>
      <c r="C9808" s="1" t="s">
        <v>25120</v>
      </c>
      <c r="D9808" s="1" t="s">
        <v>25120</v>
      </c>
      <c r="E9808" s="1" t="s">
        <v>66</v>
      </c>
      <c r="G9808" s="1" t="s">
        <v>199</v>
      </c>
    </row>
    <row r="9809" spans="1:7" x14ac:dyDescent="0.25">
      <c r="A9809" s="1">
        <v>33002720</v>
      </c>
      <c r="B9809" s="1" t="s">
        <v>25121</v>
      </c>
      <c r="C9809" s="1" t="s">
        <v>25121</v>
      </c>
      <c r="D9809" s="1" t="s">
        <v>25121</v>
      </c>
      <c r="E9809" s="1" t="s">
        <v>66</v>
      </c>
      <c r="G9809" s="1" t="s">
        <v>199</v>
      </c>
    </row>
    <row r="9810" spans="1:7" x14ac:dyDescent="0.25">
      <c r="A9810" s="1">
        <v>33002721</v>
      </c>
      <c r="B9810" s="1" t="s">
        <v>25122</v>
      </c>
      <c r="C9810" s="1" t="s">
        <v>25122</v>
      </c>
      <c r="D9810" s="1" t="s">
        <v>25122</v>
      </c>
      <c r="E9810" s="1" t="s">
        <v>66</v>
      </c>
      <c r="G9810" s="1" t="s">
        <v>199</v>
      </c>
    </row>
    <row r="9811" spans="1:7" x14ac:dyDescent="0.25">
      <c r="A9811" s="1">
        <v>33002723</v>
      </c>
      <c r="B9811" s="1" t="s">
        <v>25123</v>
      </c>
      <c r="C9811" s="1" t="s">
        <v>25124</v>
      </c>
      <c r="D9811" s="1" t="s">
        <v>25125</v>
      </c>
      <c r="E9811" s="1" t="s">
        <v>65</v>
      </c>
      <c r="F9811" s="1" t="s">
        <v>480</v>
      </c>
      <c r="G9811" s="1" t="s">
        <v>481</v>
      </c>
    </row>
    <row r="9812" spans="1:7" x14ac:dyDescent="0.25">
      <c r="A9812" s="1">
        <v>33002724</v>
      </c>
      <c r="B9812" s="1" t="s">
        <v>25126</v>
      </c>
      <c r="C9812" s="1" t="s">
        <v>25127</v>
      </c>
      <c r="D9812" s="1" t="s">
        <v>25128</v>
      </c>
      <c r="E9812" s="1" t="s">
        <v>66</v>
      </c>
      <c r="F9812" s="1" t="s">
        <v>39</v>
      </c>
      <c r="G9812" s="1" t="s">
        <v>321</v>
      </c>
    </row>
    <row r="9813" spans="1:7" x14ac:dyDescent="0.25">
      <c r="A9813" s="1">
        <v>33002725</v>
      </c>
      <c r="B9813" s="1" t="s">
        <v>25129</v>
      </c>
      <c r="C9813" s="1" t="s">
        <v>25130</v>
      </c>
      <c r="D9813" s="1" t="s">
        <v>25131</v>
      </c>
      <c r="E9813" s="1" t="s">
        <v>65</v>
      </c>
      <c r="F9813" s="1" t="s">
        <v>39</v>
      </c>
      <c r="G9813" s="1" t="s">
        <v>321</v>
      </c>
    </row>
    <row r="9814" spans="1:7" x14ac:dyDescent="0.25">
      <c r="A9814" s="1">
        <v>33002726</v>
      </c>
      <c r="B9814" s="1" t="s">
        <v>25132</v>
      </c>
      <c r="C9814" s="1" t="s">
        <v>25133</v>
      </c>
      <c r="D9814" s="1" t="s">
        <v>25134</v>
      </c>
      <c r="E9814" s="1" t="s">
        <v>66</v>
      </c>
      <c r="F9814" s="1" t="s">
        <v>39</v>
      </c>
      <c r="G9814" s="1" t="s">
        <v>321</v>
      </c>
    </row>
    <row r="9815" spans="1:7" x14ac:dyDescent="0.25">
      <c r="A9815" s="1">
        <v>33002727</v>
      </c>
      <c r="B9815" s="1" t="s">
        <v>25135</v>
      </c>
      <c r="C9815" s="1" t="s">
        <v>25136</v>
      </c>
      <c r="D9815" s="1" t="s">
        <v>25137</v>
      </c>
      <c r="E9815" s="1" t="s">
        <v>66</v>
      </c>
      <c r="F9815" s="1" t="s">
        <v>39</v>
      </c>
      <c r="G9815" s="1" t="s">
        <v>321</v>
      </c>
    </row>
    <row r="9816" spans="1:7" x14ac:dyDescent="0.25">
      <c r="A9816" s="1">
        <v>33002728</v>
      </c>
      <c r="B9816" s="1" t="s">
        <v>25138</v>
      </c>
      <c r="C9816" s="1" t="s">
        <v>25139</v>
      </c>
      <c r="D9816" s="1" t="s">
        <v>25140</v>
      </c>
      <c r="E9816" s="1" t="s">
        <v>66</v>
      </c>
      <c r="F9816" s="1" t="s">
        <v>39</v>
      </c>
      <c r="G9816" s="1" t="s">
        <v>321</v>
      </c>
    </row>
    <row r="9817" spans="1:7" x14ac:dyDescent="0.25">
      <c r="A9817" s="1">
        <v>33002729</v>
      </c>
      <c r="B9817" s="1" t="s">
        <v>25141</v>
      </c>
      <c r="C9817" s="1" t="s">
        <v>25142</v>
      </c>
      <c r="D9817" s="1" t="s">
        <v>25143</v>
      </c>
      <c r="E9817" s="1" t="s">
        <v>66</v>
      </c>
      <c r="F9817" s="1" t="s">
        <v>39</v>
      </c>
      <c r="G9817" s="1" t="s">
        <v>321</v>
      </c>
    </row>
    <row r="9818" spans="1:7" x14ac:dyDescent="0.25">
      <c r="A9818" s="1">
        <v>33002730</v>
      </c>
      <c r="B9818" s="1" t="s">
        <v>25144</v>
      </c>
      <c r="C9818" s="1" t="s">
        <v>25145</v>
      </c>
      <c r="D9818" s="1" t="s">
        <v>25146</v>
      </c>
      <c r="E9818" s="1" t="s">
        <v>65</v>
      </c>
      <c r="F9818" s="1" t="s">
        <v>39</v>
      </c>
      <c r="G9818" s="1" t="s">
        <v>321</v>
      </c>
    </row>
    <row r="9819" spans="1:7" x14ac:dyDescent="0.25">
      <c r="A9819" s="1">
        <v>33002731</v>
      </c>
      <c r="B9819" s="1" t="s">
        <v>25147</v>
      </c>
      <c r="C9819" s="1" t="s">
        <v>25148</v>
      </c>
      <c r="D9819" s="1" t="s">
        <v>25149</v>
      </c>
      <c r="E9819" s="1" t="s">
        <v>66</v>
      </c>
      <c r="F9819" s="1" t="s">
        <v>39</v>
      </c>
      <c r="G9819" s="1" t="s">
        <v>321</v>
      </c>
    </row>
    <row r="9820" spans="1:7" x14ac:dyDescent="0.25">
      <c r="A9820" s="1">
        <v>33002732</v>
      </c>
      <c r="B9820" s="1" t="s">
        <v>25150</v>
      </c>
      <c r="C9820" s="1" t="s">
        <v>25151</v>
      </c>
      <c r="D9820" s="1" t="s">
        <v>25152</v>
      </c>
      <c r="E9820" s="1" t="s">
        <v>66</v>
      </c>
      <c r="F9820" s="1" t="s">
        <v>39</v>
      </c>
      <c r="G9820" s="1" t="s">
        <v>321</v>
      </c>
    </row>
    <row r="9821" spans="1:7" x14ac:dyDescent="0.25">
      <c r="A9821" s="1">
        <v>33002734</v>
      </c>
      <c r="B9821" s="1" t="s">
        <v>25153</v>
      </c>
      <c r="C9821" s="1" t="s">
        <v>25154</v>
      </c>
      <c r="D9821" s="1" t="s">
        <v>25155</v>
      </c>
      <c r="E9821" s="1" t="s">
        <v>65</v>
      </c>
      <c r="F9821" s="1" t="s">
        <v>39</v>
      </c>
      <c r="G9821" s="1" t="s">
        <v>321</v>
      </c>
    </row>
    <row r="9822" spans="1:7" x14ac:dyDescent="0.25">
      <c r="A9822" s="1">
        <v>33002735</v>
      </c>
      <c r="B9822" s="1" t="s">
        <v>25156</v>
      </c>
      <c r="C9822" s="1" t="s">
        <v>25157</v>
      </c>
      <c r="D9822" s="1" t="s">
        <v>25158</v>
      </c>
      <c r="G9822" s="1" t="s">
        <v>199</v>
      </c>
    </row>
    <row r="9823" spans="1:7" x14ac:dyDescent="0.25">
      <c r="A9823" s="1">
        <v>33002736</v>
      </c>
      <c r="B9823" s="1" t="s">
        <v>25159</v>
      </c>
      <c r="C9823" s="1" t="s">
        <v>25160</v>
      </c>
      <c r="D9823" s="1" t="s">
        <v>25161</v>
      </c>
      <c r="E9823" s="1" t="s">
        <v>65</v>
      </c>
      <c r="F9823" s="1" t="s">
        <v>480</v>
      </c>
      <c r="G9823" s="1" t="s">
        <v>481</v>
      </c>
    </row>
    <row r="9824" spans="1:7" x14ac:dyDescent="0.25">
      <c r="A9824" s="1">
        <v>33002737</v>
      </c>
      <c r="B9824" s="1" t="s">
        <v>25162</v>
      </c>
      <c r="C9824" s="1" t="s">
        <v>25163</v>
      </c>
      <c r="D9824" s="1" t="s">
        <v>25164</v>
      </c>
      <c r="E9824" s="1" t="s">
        <v>65</v>
      </c>
      <c r="F9824" s="1" t="s">
        <v>480</v>
      </c>
      <c r="G9824" s="1" t="s">
        <v>481</v>
      </c>
    </row>
    <row r="9825" spans="1:7" x14ac:dyDescent="0.25">
      <c r="A9825" s="1">
        <v>33002738</v>
      </c>
      <c r="B9825" s="1" t="s">
        <v>25165</v>
      </c>
      <c r="C9825" s="1" t="s">
        <v>25166</v>
      </c>
      <c r="D9825" s="1" t="s">
        <v>25167</v>
      </c>
      <c r="E9825" s="1" t="s">
        <v>65</v>
      </c>
      <c r="F9825" s="1" t="s">
        <v>480</v>
      </c>
      <c r="G9825" s="1" t="s">
        <v>481</v>
      </c>
    </row>
    <row r="9826" spans="1:7" x14ac:dyDescent="0.25">
      <c r="A9826" s="1">
        <v>33002739</v>
      </c>
      <c r="B9826" s="1" t="s">
        <v>25168</v>
      </c>
      <c r="C9826" s="1" t="s">
        <v>25169</v>
      </c>
      <c r="D9826" s="1" t="s">
        <v>25170</v>
      </c>
      <c r="E9826" s="1" t="s">
        <v>65</v>
      </c>
      <c r="F9826" s="1" t="s">
        <v>480</v>
      </c>
      <c r="G9826" s="1" t="s">
        <v>481</v>
      </c>
    </row>
    <row r="9827" spans="1:7" x14ac:dyDescent="0.25">
      <c r="A9827" s="1">
        <v>33002747</v>
      </c>
      <c r="B9827" s="1" t="s">
        <v>25171</v>
      </c>
      <c r="C9827" s="1" t="s">
        <v>25172</v>
      </c>
      <c r="D9827" s="1" t="s">
        <v>25173</v>
      </c>
      <c r="E9827" s="1" t="s">
        <v>65</v>
      </c>
      <c r="F9827" s="1" t="s">
        <v>39</v>
      </c>
      <c r="G9827" s="1" t="s">
        <v>321</v>
      </c>
    </row>
    <row r="9828" spans="1:7" x14ac:dyDescent="0.25">
      <c r="A9828" s="1">
        <v>33002748</v>
      </c>
      <c r="B9828" s="1" t="s">
        <v>25174</v>
      </c>
      <c r="C9828" s="1" t="s">
        <v>25175</v>
      </c>
      <c r="D9828" s="1" t="s">
        <v>25176</v>
      </c>
      <c r="E9828" s="1" t="s">
        <v>65</v>
      </c>
      <c r="F9828" s="1" t="s">
        <v>39</v>
      </c>
      <c r="G9828" s="1" t="s">
        <v>321</v>
      </c>
    </row>
    <row r="9829" spans="1:7" x14ac:dyDescent="0.25">
      <c r="A9829" s="1">
        <v>33002750</v>
      </c>
      <c r="B9829" s="1" t="s">
        <v>25177</v>
      </c>
      <c r="C9829" s="1" t="s">
        <v>25178</v>
      </c>
      <c r="D9829" s="1" t="s">
        <v>25179</v>
      </c>
      <c r="E9829" s="1" t="s">
        <v>65</v>
      </c>
      <c r="F9829" s="1" t="s">
        <v>480</v>
      </c>
      <c r="G9829" s="1" t="s">
        <v>481</v>
      </c>
    </row>
    <row r="9830" spans="1:7" x14ac:dyDescent="0.25">
      <c r="A9830" s="1">
        <v>33002751</v>
      </c>
      <c r="B9830" s="1" t="s">
        <v>25180</v>
      </c>
      <c r="C9830" s="1" t="s">
        <v>25181</v>
      </c>
      <c r="D9830" s="1" t="s">
        <v>25182</v>
      </c>
      <c r="E9830" s="1" t="s">
        <v>65</v>
      </c>
      <c r="G9830" s="1" t="s">
        <v>199</v>
      </c>
    </row>
    <row r="9831" spans="1:7" x14ac:dyDescent="0.25">
      <c r="A9831" s="1">
        <v>33002752</v>
      </c>
      <c r="B9831" s="1" t="s">
        <v>25183</v>
      </c>
      <c r="C9831" s="1" t="s">
        <v>25184</v>
      </c>
      <c r="D9831" s="1" t="s">
        <v>25185</v>
      </c>
      <c r="E9831" s="1" t="s">
        <v>66</v>
      </c>
      <c r="F9831" s="1" t="s">
        <v>39</v>
      </c>
      <c r="G9831" s="1" t="s">
        <v>321</v>
      </c>
    </row>
    <row r="9832" spans="1:7" x14ac:dyDescent="0.25">
      <c r="A9832" s="1">
        <v>33002753</v>
      </c>
      <c r="B9832" s="1" t="s">
        <v>25186</v>
      </c>
      <c r="C9832" s="1" t="s">
        <v>25187</v>
      </c>
      <c r="D9832" s="1" t="s">
        <v>25188</v>
      </c>
      <c r="E9832" s="1" t="s">
        <v>66</v>
      </c>
      <c r="F9832" s="1" t="s">
        <v>39</v>
      </c>
      <c r="G9832" s="1" t="s">
        <v>321</v>
      </c>
    </row>
    <row r="9833" spans="1:7" x14ac:dyDescent="0.25">
      <c r="A9833" s="1">
        <v>33002755</v>
      </c>
      <c r="B9833" s="1" t="s">
        <v>5861</v>
      </c>
      <c r="C9833" s="1" t="s">
        <v>5862</v>
      </c>
      <c r="D9833" s="1" t="s">
        <v>5863</v>
      </c>
      <c r="E9833" s="1" t="s">
        <v>66</v>
      </c>
      <c r="F9833" s="1" t="s">
        <v>39</v>
      </c>
      <c r="G9833" s="1" t="s">
        <v>321</v>
      </c>
    </row>
    <row r="9834" spans="1:7" x14ac:dyDescent="0.25">
      <c r="A9834" s="1">
        <v>33002756</v>
      </c>
      <c r="B9834" s="1" t="s">
        <v>25189</v>
      </c>
      <c r="C9834" s="1" t="s">
        <v>25190</v>
      </c>
      <c r="D9834" s="1" t="s">
        <v>25191</v>
      </c>
      <c r="E9834" s="1" t="s">
        <v>66</v>
      </c>
      <c r="F9834" s="1" t="s">
        <v>480</v>
      </c>
      <c r="G9834" s="1" t="s">
        <v>481</v>
      </c>
    </row>
    <row r="9835" spans="1:7" x14ac:dyDescent="0.25">
      <c r="A9835" s="1">
        <v>33002757</v>
      </c>
      <c r="B9835" s="1" t="s">
        <v>25192</v>
      </c>
      <c r="C9835" s="1" t="s">
        <v>25193</v>
      </c>
      <c r="D9835" s="1" t="s">
        <v>25194</v>
      </c>
      <c r="E9835" s="1" t="s">
        <v>66</v>
      </c>
      <c r="F9835" s="1" t="s">
        <v>480</v>
      </c>
      <c r="G9835" s="1" t="s">
        <v>481</v>
      </c>
    </row>
    <row r="9836" spans="1:7" x14ac:dyDescent="0.25">
      <c r="A9836" s="1">
        <v>33002759</v>
      </c>
      <c r="B9836" s="1" t="s">
        <v>25195</v>
      </c>
      <c r="C9836" s="1" t="s">
        <v>25196</v>
      </c>
      <c r="D9836" s="1" t="s">
        <v>25197</v>
      </c>
      <c r="E9836" s="1" t="s">
        <v>66</v>
      </c>
      <c r="F9836" s="1" t="s">
        <v>480</v>
      </c>
      <c r="G9836" s="1" t="s">
        <v>481</v>
      </c>
    </row>
    <row r="9837" spans="1:7" x14ac:dyDescent="0.25">
      <c r="A9837" s="1">
        <v>33002760</v>
      </c>
      <c r="B9837" s="1" t="s">
        <v>25198</v>
      </c>
      <c r="C9837" s="1" t="s">
        <v>25199</v>
      </c>
      <c r="D9837" s="1" t="s">
        <v>25200</v>
      </c>
      <c r="E9837" s="1" t="s">
        <v>66</v>
      </c>
      <c r="F9837" s="1" t="s">
        <v>480</v>
      </c>
      <c r="G9837" s="1" t="s">
        <v>481</v>
      </c>
    </row>
    <row r="9838" spans="1:7" x14ac:dyDescent="0.25">
      <c r="A9838" s="1">
        <v>33002761</v>
      </c>
      <c r="B9838" s="1" t="s">
        <v>25201</v>
      </c>
      <c r="C9838" s="1" t="s">
        <v>25202</v>
      </c>
      <c r="D9838" s="1" t="s">
        <v>25203</v>
      </c>
      <c r="E9838" s="1" t="s">
        <v>65</v>
      </c>
      <c r="F9838" s="1" t="s">
        <v>39</v>
      </c>
      <c r="G9838" s="1" t="s">
        <v>321</v>
      </c>
    </row>
    <row r="9839" spans="1:7" x14ac:dyDescent="0.25">
      <c r="A9839" s="1">
        <v>33002762</v>
      </c>
      <c r="B9839" s="1" t="s">
        <v>25204</v>
      </c>
      <c r="C9839" s="1" t="s">
        <v>25205</v>
      </c>
      <c r="D9839" s="1" t="s">
        <v>25206</v>
      </c>
      <c r="E9839" s="1" t="s">
        <v>65</v>
      </c>
      <c r="F9839" s="1" t="s">
        <v>39</v>
      </c>
      <c r="G9839" s="1" t="s">
        <v>321</v>
      </c>
    </row>
    <row r="9840" spans="1:7" x14ac:dyDescent="0.25">
      <c r="A9840" s="1">
        <v>33002763</v>
      </c>
      <c r="B9840" s="1" t="s">
        <v>25207</v>
      </c>
      <c r="C9840" s="1" t="s">
        <v>25208</v>
      </c>
      <c r="D9840" s="1" t="s">
        <v>25209</v>
      </c>
      <c r="E9840" s="1" t="s">
        <v>65</v>
      </c>
      <c r="F9840" s="1" t="s">
        <v>39</v>
      </c>
      <c r="G9840" s="1" t="s">
        <v>321</v>
      </c>
    </row>
    <row r="9841" spans="1:7" x14ac:dyDescent="0.25">
      <c r="A9841" s="1">
        <v>33002764</v>
      </c>
      <c r="B9841" s="1" t="s">
        <v>25210</v>
      </c>
      <c r="C9841" s="1" t="s">
        <v>25211</v>
      </c>
      <c r="D9841" s="1" t="s">
        <v>25212</v>
      </c>
      <c r="E9841" s="1" t="s">
        <v>65</v>
      </c>
      <c r="F9841" s="1" t="s">
        <v>39</v>
      </c>
      <c r="G9841" s="1" t="s">
        <v>321</v>
      </c>
    </row>
    <row r="9842" spans="1:7" x14ac:dyDescent="0.25">
      <c r="A9842" s="1">
        <v>33002765</v>
      </c>
      <c r="B9842" s="1" t="s">
        <v>25213</v>
      </c>
      <c r="C9842" s="1" t="s">
        <v>25214</v>
      </c>
      <c r="D9842" s="1" t="s">
        <v>25215</v>
      </c>
      <c r="E9842" s="1" t="s">
        <v>65</v>
      </c>
      <c r="F9842" s="1" t="s">
        <v>39</v>
      </c>
      <c r="G9842" s="1" t="s">
        <v>321</v>
      </c>
    </row>
    <row r="9843" spans="1:7" x14ac:dyDescent="0.25">
      <c r="A9843" s="1">
        <v>33002766</v>
      </c>
      <c r="B9843" s="1" t="s">
        <v>25216</v>
      </c>
      <c r="C9843" s="1" t="s">
        <v>25217</v>
      </c>
      <c r="D9843" s="1" t="s">
        <v>25218</v>
      </c>
      <c r="E9843" s="1" t="s">
        <v>65</v>
      </c>
      <c r="F9843" s="1" t="s">
        <v>39</v>
      </c>
      <c r="G9843" s="1" t="s">
        <v>321</v>
      </c>
    </row>
    <row r="9844" spans="1:7" x14ac:dyDescent="0.25">
      <c r="A9844" s="1">
        <v>33002767</v>
      </c>
      <c r="B9844" s="1" t="s">
        <v>25219</v>
      </c>
      <c r="C9844" s="1" t="s">
        <v>25220</v>
      </c>
      <c r="D9844" s="1" t="s">
        <v>25221</v>
      </c>
      <c r="E9844" s="1" t="s">
        <v>65</v>
      </c>
      <c r="F9844" s="1" t="s">
        <v>39</v>
      </c>
      <c r="G9844" s="1" t="s">
        <v>321</v>
      </c>
    </row>
    <row r="9845" spans="1:7" x14ac:dyDescent="0.25">
      <c r="A9845" s="1">
        <v>33002768</v>
      </c>
      <c r="B9845" s="1" t="s">
        <v>25222</v>
      </c>
      <c r="C9845" s="1" t="s">
        <v>25223</v>
      </c>
      <c r="D9845" s="1" t="s">
        <v>4002</v>
      </c>
      <c r="E9845" s="1" t="s">
        <v>65</v>
      </c>
      <c r="F9845" s="1" t="s">
        <v>39</v>
      </c>
      <c r="G9845" s="1" t="s">
        <v>321</v>
      </c>
    </row>
    <row r="9846" spans="1:7" x14ac:dyDescent="0.25">
      <c r="A9846" s="1">
        <v>33002769</v>
      </c>
      <c r="B9846" s="1" t="s">
        <v>25224</v>
      </c>
      <c r="C9846" s="1" t="s">
        <v>25225</v>
      </c>
      <c r="D9846" s="1" t="s">
        <v>25226</v>
      </c>
      <c r="E9846" s="1" t="s">
        <v>65</v>
      </c>
      <c r="G9846" s="1" t="s">
        <v>199</v>
      </c>
    </row>
    <row r="9847" spans="1:7" x14ac:dyDescent="0.25">
      <c r="A9847" s="1">
        <v>33002771</v>
      </c>
      <c r="B9847" s="1" t="s">
        <v>25227</v>
      </c>
      <c r="C9847" s="1" t="s">
        <v>25228</v>
      </c>
      <c r="D9847" s="1" t="s">
        <v>25229</v>
      </c>
      <c r="E9847" s="1" t="s">
        <v>65</v>
      </c>
      <c r="F9847" s="1" t="s">
        <v>480</v>
      </c>
      <c r="G9847" s="1" t="s">
        <v>481</v>
      </c>
    </row>
    <row r="9848" spans="1:7" x14ac:dyDescent="0.25">
      <c r="A9848" s="1">
        <v>33002772</v>
      </c>
      <c r="B9848" s="1" t="s">
        <v>25230</v>
      </c>
      <c r="C9848" s="1" t="s">
        <v>25231</v>
      </c>
      <c r="D9848" s="1" t="s">
        <v>25232</v>
      </c>
      <c r="E9848" s="1" t="s">
        <v>65</v>
      </c>
      <c r="F9848" s="1" t="s">
        <v>480</v>
      </c>
      <c r="G9848" s="1" t="s">
        <v>481</v>
      </c>
    </row>
    <row r="9849" spans="1:7" x14ac:dyDescent="0.25">
      <c r="A9849" s="1">
        <v>33002774</v>
      </c>
      <c r="B9849" s="1" t="s">
        <v>25233</v>
      </c>
      <c r="C9849" s="1" t="s">
        <v>25234</v>
      </c>
      <c r="D9849" s="1" t="s">
        <v>25235</v>
      </c>
      <c r="E9849" s="1" t="s">
        <v>65</v>
      </c>
      <c r="F9849" s="1" t="s">
        <v>480</v>
      </c>
      <c r="G9849" s="1" t="s">
        <v>481</v>
      </c>
    </row>
    <row r="9850" spans="1:7" x14ac:dyDescent="0.25">
      <c r="A9850" s="1">
        <v>33002775</v>
      </c>
      <c r="B9850" s="1" t="s">
        <v>25236</v>
      </c>
      <c r="C9850" s="1" t="s">
        <v>25237</v>
      </c>
      <c r="D9850" s="1" t="s">
        <v>25238</v>
      </c>
      <c r="E9850" s="1" t="s">
        <v>65</v>
      </c>
      <c r="F9850" s="1" t="s">
        <v>480</v>
      </c>
      <c r="G9850" s="1" t="s">
        <v>481</v>
      </c>
    </row>
    <row r="9851" spans="1:7" x14ac:dyDescent="0.25">
      <c r="A9851" s="1">
        <v>33002776</v>
      </c>
      <c r="B9851" s="1" t="s">
        <v>25239</v>
      </c>
      <c r="C9851" s="1" t="s">
        <v>25240</v>
      </c>
      <c r="D9851" s="1" t="s">
        <v>25241</v>
      </c>
      <c r="E9851" s="1" t="s">
        <v>65</v>
      </c>
      <c r="F9851" s="1" t="s">
        <v>480</v>
      </c>
      <c r="G9851" s="1" t="s">
        <v>481</v>
      </c>
    </row>
    <row r="9852" spans="1:7" x14ac:dyDescent="0.25">
      <c r="A9852" s="1">
        <v>33002783</v>
      </c>
      <c r="B9852" s="1" t="s">
        <v>25242</v>
      </c>
      <c r="C9852" s="1" t="s">
        <v>25243</v>
      </c>
      <c r="D9852" s="1" t="s">
        <v>25244</v>
      </c>
      <c r="E9852" s="1" t="s">
        <v>65</v>
      </c>
      <c r="F9852" s="1" t="s">
        <v>480</v>
      </c>
      <c r="G9852" s="1" t="s">
        <v>481</v>
      </c>
    </row>
    <row r="9853" spans="1:7" x14ac:dyDescent="0.25">
      <c r="A9853" s="1">
        <v>33002784</v>
      </c>
      <c r="B9853" s="1" t="s">
        <v>25245</v>
      </c>
      <c r="C9853" s="1" t="s">
        <v>25246</v>
      </c>
      <c r="D9853" s="1" t="s">
        <v>25247</v>
      </c>
      <c r="E9853" s="1" t="s">
        <v>65</v>
      </c>
      <c r="F9853" s="1" t="s">
        <v>480</v>
      </c>
      <c r="G9853" s="1" t="s">
        <v>481</v>
      </c>
    </row>
    <row r="9854" spans="1:7" x14ac:dyDescent="0.25">
      <c r="A9854" s="1">
        <v>33002786</v>
      </c>
      <c r="B9854" s="1" t="s">
        <v>25248</v>
      </c>
      <c r="C9854" s="1" t="s">
        <v>25249</v>
      </c>
      <c r="D9854" s="1" t="s">
        <v>25250</v>
      </c>
      <c r="E9854" s="1" t="s">
        <v>65</v>
      </c>
      <c r="F9854" s="1" t="s">
        <v>480</v>
      </c>
      <c r="G9854" s="1" t="s">
        <v>481</v>
      </c>
    </row>
    <row r="9855" spans="1:7" x14ac:dyDescent="0.25">
      <c r="A9855" s="1">
        <v>33002787</v>
      </c>
      <c r="B9855" s="1" t="s">
        <v>25251</v>
      </c>
      <c r="C9855" s="1" t="s">
        <v>25252</v>
      </c>
      <c r="D9855" s="1" t="s">
        <v>25253</v>
      </c>
      <c r="E9855" s="1" t="s">
        <v>65</v>
      </c>
      <c r="F9855" s="1" t="s">
        <v>480</v>
      </c>
      <c r="G9855" s="1" t="s">
        <v>481</v>
      </c>
    </row>
    <row r="9856" spans="1:7" x14ac:dyDescent="0.25">
      <c r="A9856" s="1">
        <v>33002789</v>
      </c>
      <c r="B9856" s="1" t="s">
        <v>25254</v>
      </c>
      <c r="C9856" s="1" t="s">
        <v>25255</v>
      </c>
      <c r="D9856" s="1" t="s">
        <v>25256</v>
      </c>
      <c r="E9856" s="1" t="s">
        <v>66</v>
      </c>
      <c r="F9856" s="1" t="s">
        <v>39</v>
      </c>
      <c r="G9856" s="1" t="s">
        <v>321</v>
      </c>
    </row>
    <row r="9857" spans="1:7" x14ac:dyDescent="0.25">
      <c r="A9857" s="1">
        <v>33002790</v>
      </c>
      <c r="B9857" s="1" t="s">
        <v>25257</v>
      </c>
      <c r="C9857" s="1" t="s">
        <v>25258</v>
      </c>
      <c r="D9857" s="1" t="s">
        <v>25259</v>
      </c>
      <c r="E9857" s="1" t="s">
        <v>65</v>
      </c>
      <c r="F9857" s="1" t="s">
        <v>480</v>
      </c>
      <c r="G9857" s="1" t="s">
        <v>481</v>
      </c>
    </row>
    <row r="9858" spans="1:7" x14ac:dyDescent="0.25">
      <c r="A9858" s="1">
        <v>33002791</v>
      </c>
      <c r="B9858" s="1" t="s">
        <v>25260</v>
      </c>
      <c r="C9858" s="1" t="s">
        <v>25261</v>
      </c>
      <c r="D9858" s="1" t="s">
        <v>25262</v>
      </c>
      <c r="E9858" s="1" t="s">
        <v>65</v>
      </c>
      <c r="F9858" s="1" t="s">
        <v>480</v>
      </c>
      <c r="G9858" s="1" t="s">
        <v>481</v>
      </c>
    </row>
    <row r="9859" spans="1:7" x14ac:dyDescent="0.25">
      <c r="A9859" s="1">
        <v>33002794</v>
      </c>
      <c r="B9859" s="1" t="s">
        <v>25263</v>
      </c>
      <c r="C9859" s="1" t="s">
        <v>25264</v>
      </c>
      <c r="D9859" s="1" t="s">
        <v>25265</v>
      </c>
      <c r="E9859" s="1" t="s">
        <v>66</v>
      </c>
      <c r="G9859" s="1" t="s">
        <v>199</v>
      </c>
    </row>
    <row r="9860" spans="1:7" x14ac:dyDescent="0.25">
      <c r="A9860" s="1">
        <v>33002795</v>
      </c>
      <c r="B9860" s="1" t="s">
        <v>25266</v>
      </c>
      <c r="C9860" s="1" t="s">
        <v>25267</v>
      </c>
      <c r="D9860" s="1" t="s">
        <v>25268</v>
      </c>
      <c r="E9860" s="1" t="s">
        <v>66</v>
      </c>
      <c r="G9860" s="1" t="s">
        <v>199</v>
      </c>
    </row>
    <row r="9861" spans="1:7" x14ac:dyDescent="0.25">
      <c r="A9861" s="1">
        <v>33002796</v>
      </c>
      <c r="B9861" s="1" t="s">
        <v>25269</v>
      </c>
      <c r="C9861" s="1" t="s">
        <v>25270</v>
      </c>
      <c r="D9861" s="1" t="s">
        <v>25271</v>
      </c>
      <c r="E9861" s="1" t="s">
        <v>65</v>
      </c>
      <c r="F9861" s="1" t="s">
        <v>39</v>
      </c>
      <c r="G9861" s="1" t="s">
        <v>321</v>
      </c>
    </row>
    <row r="9862" spans="1:7" x14ac:dyDescent="0.25">
      <c r="A9862" s="1">
        <v>33002797</v>
      </c>
      <c r="B9862" s="1" t="s">
        <v>25272</v>
      </c>
      <c r="C9862" s="1" t="s">
        <v>25273</v>
      </c>
      <c r="D9862" s="1" t="s">
        <v>25274</v>
      </c>
      <c r="E9862" s="1" t="s">
        <v>66</v>
      </c>
      <c r="G9862" s="1" t="s">
        <v>199</v>
      </c>
    </row>
    <row r="9863" spans="1:7" x14ac:dyDescent="0.25">
      <c r="A9863" s="1">
        <v>33002798</v>
      </c>
      <c r="B9863" s="1" t="s">
        <v>25275</v>
      </c>
      <c r="C9863" s="1" t="s">
        <v>25276</v>
      </c>
      <c r="D9863" s="1" t="s">
        <v>25277</v>
      </c>
      <c r="E9863" s="1" t="s">
        <v>66</v>
      </c>
      <c r="G9863" s="1" t="s">
        <v>199</v>
      </c>
    </row>
    <row r="9864" spans="1:7" x14ac:dyDescent="0.25">
      <c r="A9864" s="1">
        <v>33002800</v>
      </c>
      <c r="B9864" s="1" t="s">
        <v>25278</v>
      </c>
      <c r="C9864" s="1" t="s">
        <v>25279</v>
      </c>
      <c r="D9864" s="1" t="s">
        <v>25280</v>
      </c>
      <c r="E9864" s="1" t="s">
        <v>65</v>
      </c>
      <c r="F9864" s="1" t="s">
        <v>480</v>
      </c>
      <c r="G9864" s="1" t="s">
        <v>481</v>
      </c>
    </row>
    <row r="9865" spans="1:7" x14ac:dyDescent="0.25">
      <c r="A9865" s="1">
        <v>33002801</v>
      </c>
      <c r="B9865" s="1" t="s">
        <v>25281</v>
      </c>
      <c r="C9865" s="1" t="s">
        <v>25282</v>
      </c>
      <c r="D9865" s="1" t="s">
        <v>25283</v>
      </c>
      <c r="E9865" s="1" t="s">
        <v>65</v>
      </c>
      <c r="F9865" s="1" t="s">
        <v>480</v>
      </c>
      <c r="G9865" s="1" t="s">
        <v>481</v>
      </c>
    </row>
    <row r="9866" spans="1:7" x14ac:dyDescent="0.25">
      <c r="A9866" s="1">
        <v>33002802</v>
      </c>
      <c r="B9866" s="1" t="s">
        <v>25284</v>
      </c>
      <c r="C9866" s="1" t="s">
        <v>25285</v>
      </c>
      <c r="D9866" s="1" t="s">
        <v>25286</v>
      </c>
      <c r="E9866" s="1" t="s">
        <v>65</v>
      </c>
      <c r="F9866" s="1" t="s">
        <v>480</v>
      </c>
      <c r="G9866" s="1" t="s">
        <v>481</v>
      </c>
    </row>
    <row r="9867" spans="1:7" x14ac:dyDescent="0.25">
      <c r="A9867" s="1">
        <v>33002804</v>
      </c>
      <c r="B9867" s="1" t="s">
        <v>25287</v>
      </c>
      <c r="C9867" s="1" t="s">
        <v>25288</v>
      </c>
      <c r="D9867" s="1" t="s">
        <v>25289</v>
      </c>
      <c r="E9867" s="1" t="s">
        <v>65</v>
      </c>
      <c r="F9867" s="1" t="s">
        <v>480</v>
      </c>
      <c r="G9867" s="1" t="s">
        <v>481</v>
      </c>
    </row>
    <row r="9868" spans="1:7" x14ac:dyDescent="0.25">
      <c r="A9868" s="1">
        <v>33002806</v>
      </c>
      <c r="B9868" s="1" t="s">
        <v>23573</v>
      </c>
      <c r="C9868" s="1" t="s">
        <v>23574</v>
      </c>
      <c r="D9868" s="1" t="s">
        <v>23575</v>
      </c>
      <c r="E9868" s="1" t="s">
        <v>65</v>
      </c>
      <c r="F9868" s="1" t="s">
        <v>39</v>
      </c>
      <c r="G9868" s="1" t="s">
        <v>321</v>
      </c>
    </row>
    <row r="9869" spans="1:7" x14ac:dyDescent="0.25">
      <c r="A9869" s="1">
        <v>33002807</v>
      </c>
      <c r="B9869" s="1" t="s">
        <v>25290</v>
      </c>
      <c r="C9869" s="1" t="s">
        <v>25291</v>
      </c>
      <c r="D9869" s="1" t="s">
        <v>25292</v>
      </c>
      <c r="E9869" s="1" t="s">
        <v>65</v>
      </c>
      <c r="F9869" s="1" t="s">
        <v>39</v>
      </c>
      <c r="G9869" s="1" t="s">
        <v>321</v>
      </c>
    </row>
    <row r="9870" spans="1:7" x14ac:dyDescent="0.25">
      <c r="A9870" s="1">
        <v>33002809</v>
      </c>
      <c r="B9870" s="1" t="s">
        <v>25293</v>
      </c>
      <c r="C9870" s="1" t="s">
        <v>25294</v>
      </c>
      <c r="D9870" s="1" t="s">
        <v>25295</v>
      </c>
      <c r="E9870" s="1" t="s">
        <v>66</v>
      </c>
      <c r="F9870" s="1" t="s">
        <v>480</v>
      </c>
      <c r="G9870" s="1" t="s">
        <v>481</v>
      </c>
    </row>
    <row r="9871" spans="1:7" x14ac:dyDescent="0.25">
      <c r="A9871" s="1">
        <v>33002810</v>
      </c>
      <c r="B9871" s="1" t="s">
        <v>25296</v>
      </c>
      <c r="C9871" s="1" t="s">
        <v>25297</v>
      </c>
      <c r="D9871" s="1" t="s">
        <v>25298</v>
      </c>
      <c r="E9871" s="1" t="s">
        <v>66</v>
      </c>
      <c r="F9871" s="1" t="s">
        <v>480</v>
      </c>
      <c r="G9871" s="1" t="s">
        <v>481</v>
      </c>
    </row>
    <row r="9872" spans="1:7" x14ac:dyDescent="0.25">
      <c r="A9872" s="1">
        <v>33002813</v>
      </c>
      <c r="B9872" s="1" t="s">
        <v>25299</v>
      </c>
      <c r="C9872" s="1" t="s">
        <v>25300</v>
      </c>
      <c r="D9872" s="1" t="s">
        <v>25301</v>
      </c>
      <c r="E9872" s="1" t="s">
        <v>65</v>
      </c>
      <c r="F9872" s="1" t="s">
        <v>39</v>
      </c>
      <c r="G9872" s="1" t="s">
        <v>321</v>
      </c>
    </row>
    <row r="9873" spans="1:7" x14ac:dyDescent="0.25">
      <c r="A9873" s="1">
        <v>33002814</v>
      </c>
      <c r="B9873" s="1" t="s">
        <v>25302</v>
      </c>
      <c r="C9873" s="1" t="s">
        <v>25303</v>
      </c>
      <c r="D9873" s="1" t="s">
        <v>25304</v>
      </c>
      <c r="E9873" s="1" t="s">
        <v>65</v>
      </c>
      <c r="F9873" s="1" t="s">
        <v>1984</v>
      </c>
      <c r="G9873" s="1" t="s">
        <v>1985</v>
      </c>
    </row>
    <row r="9874" spans="1:7" x14ac:dyDescent="0.25">
      <c r="A9874" s="1">
        <v>33002815</v>
      </c>
      <c r="B9874" s="1" t="s">
        <v>25305</v>
      </c>
      <c r="C9874" s="1" t="s">
        <v>25306</v>
      </c>
      <c r="D9874" s="1" t="s">
        <v>25307</v>
      </c>
      <c r="E9874" s="1" t="s">
        <v>65</v>
      </c>
      <c r="F9874" s="1" t="s">
        <v>39</v>
      </c>
      <c r="G9874" s="1" t="s">
        <v>321</v>
      </c>
    </row>
    <row r="9875" spans="1:7" x14ac:dyDescent="0.25">
      <c r="A9875" s="1">
        <v>33002816</v>
      </c>
      <c r="B9875" s="1" t="s">
        <v>25308</v>
      </c>
      <c r="C9875" s="1" t="s">
        <v>25309</v>
      </c>
      <c r="D9875" s="1" t="s">
        <v>25310</v>
      </c>
      <c r="E9875" s="1" t="s">
        <v>65</v>
      </c>
      <c r="F9875" s="1" t="s">
        <v>39</v>
      </c>
      <c r="G9875" s="1" t="s">
        <v>321</v>
      </c>
    </row>
    <row r="9876" spans="1:7" x14ac:dyDescent="0.25">
      <c r="A9876" s="1">
        <v>33002818</v>
      </c>
      <c r="B9876" s="1" t="s">
        <v>25311</v>
      </c>
      <c r="C9876" s="1" t="s">
        <v>25312</v>
      </c>
      <c r="D9876" s="1" t="s">
        <v>25313</v>
      </c>
      <c r="E9876" s="1" t="s">
        <v>66</v>
      </c>
      <c r="F9876" s="1" t="s">
        <v>480</v>
      </c>
      <c r="G9876" s="1" t="s">
        <v>481</v>
      </c>
    </row>
    <row r="9877" spans="1:7" x14ac:dyDescent="0.25">
      <c r="A9877" s="1">
        <v>33002819</v>
      </c>
      <c r="B9877" s="1" t="s">
        <v>25314</v>
      </c>
      <c r="C9877" s="1" t="s">
        <v>25315</v>
      </c>
      <c r="D9877" s="1" t="s">
        <v>25316</v>
      </c>
      <c r="E9877" s="1" t="s">
        <v>65</v>
      </c>
      <c r="F9877" s="1" t="s">
        <v>480</v>
      </c>
      <c r="G9877" s="1" t="s">
        <v>481</v>
      </c>
    </row>
    <row r="9878" spans="1:7" x14ac:dyDescent="0.25">
      <c r="A9878" s="1">
        <v>33002820</v>
      </c>
      <c r="B9878" s="1" t="s">
        <v>25317</v>
      </c>
      <c r="C9878" s="1" t="s">
        <v>25318</v>
      </c>
      <c r="D9878" s="1" t="s">
        <v>25319</v>
      </c>
      <c r="E9878" s="1" t="s">
        <v>65</v>
      </c>
      <c r="F9878" s="1" t="s">
        <v>480</v>
      </c>
      <c r="G9878" s="1" t="s">
        <v>481</v>
      </c>
    </row>
    <row r="9879" spans="1:7" x14ac:dyDescent="0.25">
      <c r="A9879" s="1">
        <v>33002821</v>
      </c>
      <c r="B9879" s="1" t="s">
        <v>25320</v>
      </c>
      <c r="C9879" s="1" t="s">
        <v>25321</v>
      </c>
      <c r="D9879" s="1" t="s">
        <v>25322</v>
      </c>
      <c r="E9879" s="1" t="s">
        <v>65</v>
      </c>
      <c r="F9879" s="1" t="s">
        <v>480</v>
      </c>
      <c r="G9879" s="1" t="s">
        <v>481</v>
      </c>
    </row>
    <row r="9880" spans="1:7" x14ac:dyDescent="0.25">
      <c r="A9880" s="1">
        <v>33002822</v>
      </c>
      <c r="B9880" s="1" t="s">
        <v>25323</v>
      </c>
      <c r="C9880" s="1" t="s">
        <v>25324</v>
      </c>
      <c r="D9880" s="1" t="s">
        <v>25325</v>
      </c>
      <c r="E9880" s="1" t="s">
        <v>65</v>
      </c>
      <c r="F9880" s="1" t="s">
        <v>39</v>
      </c>
      <c r="G9880" s="1" t="s">
        <v>321</v>
      </c>
    </row>
    <row r="9881" spans="1:7" x14ac:dyDescent="0.25">
      <c r="A9881" s="1">
        <v>33002823</v>
      </c>
      <c r="B9881" s="1" t="s">
        <v>25326</v>
      </c>
      <c r="C9881" s="1" t="s">
        <v>25327</v>
      </c>
      <c r="D9881" s="1" t="s">
        <v>25328</v>
      </c>
      <c r="E9881" s="1" t="s">
        <v>65</v>
      </c>
      <c r="F9881" s="1" t="s">
        <v>480</v>
      </c>
      <c r="G9881" s="1" t="s">
        <v>481</v>
      </c>
    </row>
    <row r="9882" spans="1:7" x14ac:dyDescent="0.25">
      <c r="A9882" s="1">
        <v>33002824</v>
      </c>
      <c r="B9882" s="1" t="s">
        <v>25329</v>
      </c>
      <c r="C9882" s="1" t="s">
        <v>25330</v>
      </c>
      <c r="D9882" s="1" t="s">
        <v>25331</v>
      </c>
      <c r="E9882" s="1" t="s">
        <v>65</v>
      </c>
      <c r="F9882" s="1" t="s">
        <v>39</v>
      </c>
      <c r="G9882" s="1" t="s">
        <v>321</v>
      </c>
    </row>
    <row r="9883" spans="1:7" x14ac:dyDescent="0.25">
      <c r="A9883" s="1">
        <v>33002826</v>
      </c>
      <c r="B9883" s="1" t="s">
        <v>25332</v>
      </c>
      <c r="C9883" s="1" t="s">
        <v>25333</v>
      </c>
      <c r="D9883" s="1" t="s">
        <v>25334</v>
      </c>
      <c r="E9883" s="1" t="s">
        <v>65</v>
      </c>
      <c r="F9883" s="1" t="s">
        <v>1984</v>
      </c>
      <c r="G9883" s="1" t="s">
        <v>1985</v>
      </c>
    </row>
    <row r="9884" spans="1:7" x14ac:dyDescent="0.25">
      <c r="A9884" s="1">
        <v>33002827</v>
      </c>
      <c r="B9884" s="1" t="s">
        <v>25335</v>
      </c>
      <c r="C9884" s="1" t="s">
        <v>25336</v>
      </c>
      <c r="D9884" s="1" t="s">
        <v>25337</v>
      </c>
      <c r="E9884" s="1" t="s">
        <v>65</v>
      </c>
      <c r="F9884" s="1" t="s">
        <v>480</v>
      </c>
      <c r="G9884" s="1" t="s">
        <v>481</v>
      </c>
    </row>
    <row r="9885" spans="1:7" x14ac:dyDescent="0.25">
      <c r="A9885" s="1">
        <v>33002830</v>
      </c>
      <c r="B9885" s="1" t="s">
        <v>25338</v>
      </c>
      <c r="C9885" s="1" t="s">
        <v>25339</v>
      </c>
      <c r="D9885" s="1" t="s">
        <v>25340</v>
      </c>
      <c r="E9885" s="1" t="s">
        <v>65</v>
      </c>
      <c r="F9885" s="1" t="s">
        <v>480</v>
      </c>
      <c r="G9885" s="1" t="s">
        <v>481</v>
      </c>
    </row>
    <row r="9886" spans="1:7" x14ac:dyDescent="0.25">
      <c r="A9886" s="1">
        <v>33002831</v>
      </c>
      <c r="B9886" s="1" t="s">
        <v>25341</v>
      </c>
      <c r="C9886" s="1" t="s">
        <v>25342</v>
      </c>
      <c r="D9886" s="1" t="s">
        <v>25343</v>
      </c>
      <c r="E9886" s="1" t="s">
        <v>65</v>
      </c>
      <c r="F9886" s="1" t="s">
        <v>480</v>
      </c>
      <c r="G9886" s="1" t="s">
        <v>481</v>
      </c>
    </row>
    <row r="9887" spans="1:7" x14ac:dyDescent="0.25">
      <c r="A9887" s="1">
        <v>33002833</v>
      </c>
      <c r="B9887" s="1" t="s">
        <v>25344</v>
      </c>
      <c r="C9887" s="1" t="s">
        <v>25345</v>
      </c>
      <c r="D9887" s="1" t="s">
        <v>25346</v>
      </c>
      <c r="E9887" s="1" t="s">
        <v>65</v>
      </c>
      <c r="F9887" s="1" t="s">
        <v>39</v>
      </c>
      <c r="G9887" s="1" t="s">
        <v>321</v>
      </c>
    </row>
    <row r="9888" spans="1:7" x14ac:dyDescent="0.25">
      <c r="A9888" s="1">
        <v>33002834</v>
      </c>
      <c r="B9888" s="1" t="s">
        <v>25347</v>
      </c>
      <c r="C9888" s="1" t="s">
        <v>25348</v>
      </c>
      <c r="D9888" s="1" t="s">
        <v>25349</v>
      </c>
      <c r="E9888" s="1" t="s">
        <v>65</v>
      </c>
      <c r="F9888" s="1" t="s">
        <v>39</v>
      </c>
      <c r="G9888" s="1" t="s">
        <v>321</v>
      </c>
    </row>
    <row r="9889" spans="1:7" x14ac:dyDescent="0.25">
      <c r="A9889" s="1">
        <v>33002836</v>
      </c>
      <c r="B9889" s="1" t="s">
        <v>25350</v>
      </c>
      <c r="C9889" s="1" t="s">
        <v>25351</v>
      </c>
      <c r="D9889" s="1" t="s">
        <v>25352</v>
      </c>
      <c r="E9889" s="1" t="s">
        <v>65</v>
      </c>
      <c r="F9889" s="1" t="s">
        <v>39</v>
      </c>
      <c r="G9889" s="1" t="s">
        <v>321</v>
      </c>
    </row>
    <row r="9890" spans="1:7" x14ac:dyDescent="0.25">
      <c r="A9890" s="1">
        <v>33002841</v>
      </c>
      <c r="B9890" s="1" t="s">
        <v>25353</v>
      </c>
      <c r="C9890" s="1" t="s">
        <v>25354</v>
      </c>
      <c r="D9890" s="1" t="s">
        <v>25355</v>
      </c>
      <c r="E9890" s="1" t="s">
        <v>66</v>
      </c>
      <c r="F9890" s="1" t="s">
        <v>39</v>
      </c>
      <c r="G9890" s="1" t="s">
        <v>321</v>
      </c>
    </row>
    <row r="9891" spans="1:7" x14ac:dyDescent="0.25">
      <c r="A9891" s="1">
        <v>33002842</v>
      </c>
      <c r="B9891" s="1" t="s">
        <v>25356</v>
      </c>
      <c r="C9891" s="1" t="s">
        <v>25357</v>
      </c>
      <c r="D9891" s="1" t="s">
        <v>25358</v>
      </c>
      <c r="E9891" s="1" t="s">
        <v>66</v>
      </c>
      <c r="F9891" s="1" t="s">
        <v>39</v>
      </c>
      <c r="G9891" s="1" t="s">
        <v>321</v>
      </c>
    </row>
    <row r="9892" spans="1:7" x14ac:dyDescent="0.25">
      <c r="A9892" s="1">
        <v>33002846</v>
      </c>
      <c r="B9892" s="1" t="s">
        <v>25359</v>
      </c>
      <c r="C9892" s="1" t="s">
        <v>25360</v>
      </c>
      <c r="D9892" s="1" t="s">
        <v>25361</v>
      </c>
      <c r="E9892" s="1" t="s">
        <v>66</v>
      </c>
      <c r="F9892" s="1" t="s">
        <v>39</v>
      </c>
      <c r="G9892" s="1" t="s">
        <v>321</v>
      </c>
    </row>
    <row r="9893" spans="1:7" x14ac:dyDescent="0.25">
      <c r="A9893" s="1">
        <v>33002847</v>
      </c>
      <c r="B9893" s="1" t="s">
        <v>25362</v>
      </c>
      <c r="C9893" s="1" t="s">
        <v>25363</v>
      </c>
      <c r="D9893" s="1" t="s">
        <v>25364</v>
      </c>
      <c r="E9893" s="1" t="s">
        <v>66</v>
      </c>
      <c r="F9893" s="1" t="s">
        <v>39</v>
      </c>
      <c r="G9893" s="1" t="s">
        <v>321</v>
      </c>
    </row>
    <row r="9894" spans="1:7" x14ac:dyDescent="0.25">
      <c r="A9894" s="1">
        <v>33002850</v>
      </c>
      <c r="B9894" s="1" t="s">
        <v>25365</v>
      </c>
      <c r="C9894" s="1" t="s">
        <v>25366</v>
      </c>
      <c r="D9894" s="1" t="s">
        <v>25367</v>
      </c>
      <c r="E9894" s="1" t="s">
        <v>65</v>
      </c>
      <c r="F9894" s="1" t="s">
        <v>480</v>
      </c>
      <c r="G9894" s="1" t="s">
        <v>481</v>
      </c>
    </row>
    <row r="9895" spans="1:7" x14ac:dyDescent="0.25">
      <c r="A9895" s="1">
        <v>33002851</v>
      </c>
      <c r="B9895" s="1" t="s">
        <v>25368</v>
      </c>
      <c r="C9895" s="1" t="s">
        <v>25369</v>
      </c>
      <c r="D9895" s="1" t="s">
        <v>25370</v>
      </c>
      <c r="E9895" s="1" t="s">
        <v>65</v>
      </c>
      <c r="F9895" s="1" t="s">
        <v>480</v>
      </c>
      <c r="G9895" s="1" t="s">
        <v>481</v>
      </c>
    </row>
    <row r="9896" spans="1:7" x14ac:dyDescent="0.25">
      <c r="A9896" s="1">
        <v>33002853</v>
      </c>
      <c r="B9896" s="1" t="s">
        <v>25371</v>
      </c>
      <c r="C9896" s="1" t="s">
        <v>25372</v>
      </c>
      <c r="D9896" s="1" t="s">
        <v>25373</v>
      </c>
      <c r="E9896" s="1" t="s">
        <v>65</v>
      </c>
      <c r="F9896" s="1" t="s">
        <v>480</v>
      </c>
      <c r="G9896" s="1" t="s">
        <v>481</v>
      </c>
    </row>
    <row r="9897" spans="1:7" x14ac:dyDescent="0.25">
      <c r="A9897" s="1">
        <v>33002854</v>
      </c>
      <c r="B9897" s="1" t="s">
        <v>25374</v>
      </c>
      <c r="C9897" s="1" t="s">
        <v>25375</v>
      </c>
      <c r="D9897" s="1" t="s">
        <v>25376</v>
      </c>
      <c r="E9897" s="1" t="s">
        <v>65</v>
      </c>
      <c r="F9897" s="1" t="s">
        <v>480</v>
      </c>
      <c r="G9897" s="1" t="s">
        <v>481</v>
      </c>
    </row>
    <row r="9898" spans="1:7" x14ac:dyDescent="0.25">
      <c r="A9898" s="1">
        <v>33002855</v>
      </c>
      <c r="B9898" s="1" t="s">
        <v>25377</v>
      </c>
      <c r="C9898" s="1" t="s">
        <v>25378</v>
      </c>
      <c r="D9898" s="1" t="s">
        <v>25379</v>
      </c>
      <c r="E9898" s="1" t="s">
        <v>65</v>
      </c>
      <c r="F9898" s="1" t="s">
        <v>480</v>
      </c>
      <c r="G9898" s="1" t="s">
        <v>481</v>
      </c>
    </row>
    <row r="9899" spans="1:7" x14ac:dyDescent="0.25">
      <c r="A9899" s="1">
        <v>33002856</v>
      </c>
      <c r="B9899" s="1" t="s">
        <v>25380</v>
      </c>
      <c r="C9899" s="1" t="s">
        <v>25381</v>
      </c>
      <c r="D9899" s="1" t="s">
        <v>25382</v>
      </c>
      <c r="E9899" s="1" t="s">
        <v>65</v>
      </c>
      <c r="F9899" s="1" t="s">
        <v>480</v>
      </c>
      <c r="G9899" s="1" t="s">
        <v>481</v>
      </c>
    </row>
    <row r="9900" spans="1:7" x14ac:dyDescent="0.25">
      <c r="A9900" s="1">
        <v>33002857</v>
      </c>
      <c r="B9900" s="1" t="s">
        <v>25383</v>
      </c>
      <c r="C9900" s="1" t="s">
        <v>25384</v>
      </c>
      <c r="D9900" s="1" t="s">
        <v>25385</v>
      </c>
      <c r="E9900" s="1" t="s">
        <v>65</v>
      </c>
      <c r="F9900" s="1" t="s">
        <v>39</v>
      </c>
      <c r="G9900" s="1" t="s">
        <v>321</v>
      </c>
    </row>
    <row r="9901" spans="1:7" x14ac:dyDescent="0.25">
      <c r="A9901" s="1">
        <v>33002860</v>
      </c>
      <c r="B9901" s="1" t="s">
        <v>25386</v>
      </c>
      <c r="C9901" s="1" t="s">
        <v>25387</v>
      </c>
      <c r="D9901" s="1" t="s">
        <v>25388</v>
      </c>
      <c r="E9901" s="1" t="s">
        <v>65</v>
      </c>
      <c r="F9901" s="1" t="s">
        <v>480</v>
      </c>
      <c r="G9901" s="1" t="s">
        <v>481</v>
      </c>
    </row>
    <row r="9902" spans="1:7" x14ac:dyDescent="0.25">
      <c r="A9902" s="1">
        <v>33002861</v>
      </c>
      <c r="B9902" s="1" t="s">
        <v>25389</v>
      </c>
      <c r="C9902" s="1" t="s">
        <v>25390</v>
      </c>
      <c r="D9902" s="1" t="s">
        <v>25391</v>
      </c>
      <c r="E9902" s="1" t="s">
        <v>65</v>
      </c>
      <c r="F9902" s="1" t="s">
        <v>480</v>
      </c>
      <c r="G9902" s="1" t="s">
        <v>481</v>
      </c>
    </row>
    <row r="9903" spans="1:7" x14ac:dyDescent="0.25">
      <c r="A9903" s="1">
        <v>33002862</v>
      </c>
      <c r="B9903" s="1" t="s">
        <v>25392</v>
      </c>
      <c r="C9903" s="1" t="s">
        <v>25393</v>
      </c>
      <c r="D9903" s="1" t="s">
        <v>25394</v>
      </c>
      <c r="E9903" s="1" t="s">
        <v>65</v>
      </c>
      <c r="F9903" s="1" t="s">
        <v>1984</v>
      </c>
      <c r="G9903" s="1" t="s">
        <v>1985</v>
      </c>
    </row>
    <row r="9904" spans="1:7" x14ac:dyDescent="0.25">
      <c r="A9904" s="1">
        <v>33002863</v>
      </c>
      <c r="B9904" s="1" t="s">
        <v>25395</v>
      </c>
      <c r="C9904" s="1" t="s">
        <v>25396</v>
      </c>
      <c r="D9904" s="1" t="s">
        <v>25397</v>
      </c>
      <c r="E9904" s="1" t="s">
        <v>65</v>
      </c>
      <c r="F9904" s="1" t="s">
        <v>1984</v>
      </c>
      <c r="G9904" s="1" t="s">
        <v>1985</v>
      </c>
    </row>
    <row r="9905" spans="1:7" x14ac:dyDescent="0.25">
      <c r="A9905" s="1">
        <v>33002864</v>
      </c>
      <c r="B9905" s="1" t="s">
        <v>25398</v>
      </c>
      <c r="C9905" s="1" t="s">
        <v>25399</v>
      </c>
      <c r="D9905" s="1" t="s">
        <v>25400</v>
      </c>
      <c r="E9905" s="1" t="s">
        <v>65</v>
      </c>
      <c r="F9905" s="1" t="s">
        <v>39</v>
      </c>
      <c r="G9905" s="1" t="s">
        <v>321</v>
      </c>
    </row>
    <row r="9906" spans="1:7" x14ac:dyDescent="0.25">
      <c r="A9906" s="1">
        <v>33002866</v>
      </c>
      <c r="B9906" s="1" t="s">
        <v>25401</v>
      </c>
      <c r="C9906" s="1" t="s">
        <v>25402</v>
      </c>
      <c r="D9906" s="1" t="s">
        <v>25403</v>
      </c>
      <c r="E9906" s="1" t="s">
        <v>65</v>
      </c>
      <c r="F9906" s="1" t="s">
        <v>480</v>
      </c>
      <c r="G9906" s="1" t="s">
        <v>481</v>
      </c>
    </row>
    <row r="9907" spans="1:7" x14ac:dyDescent="0.25">
      <c r="A9907" s="1">
        <v>33002873</v>
      </c>
      <c r="B9907" s="1" t="s">
        <v>25404</v>
      </c>
      <c r="C9907" s="1" t="s">
        <v>25405</v>
      </c>
      <c r="D9907" s="1" t="s">
        <v>25406</v>
      </c>
      <c r="E9907" s="1" t="s">
        <v>66</v>
      </c>
      <c r="F9907" s="1" t="s">
        <v>39</v>
      </c>
      <c r="G9907" s="1" t="s">
        <v>321</v>
      </c>
    </row>
    <row r="9908" spans="1:7" x14ac:dyDescent="0.25">
      <c r="A9908" s="1">
        <v>33002874</v>
      </c>
      <c r="B9908" s="1" t="s">
        <v>25407</v>
      </c>
      <c r="C9908" s="1" t="s">
        <v>25408</v>
      </c>
      <c r="D9908" s="1" t="s">
        <v>25409</v>
      </c>
      <c r="E9908" s="1" t="s">
        <v>66</v>
      </c>
      <c r="F9908" s="1" t="s">
        <v>39</v>
      </c>
      <c r="G9908" s="1" t="s">
        <v>321</v>
      </c>
    </row>
    <row r="9909" spans="1:7" x14ac:dyDescent="0.25">
      <c r="A9909" s="1">
        <v>33002875</v>
      </c>
      <c r="B9909" s="1" t="s">
        <v>25410</v>
      </c>
      <c r="C9909" s="1" t="s">
        <v>25411</v>
      </c>
      <c r="D9909" s="1" t="s">
        <v>25412</v>
      </c>
      <c r="E9909" s="1" t="s">
        <v>66</v>
      </c>
      <c r="F9909" s="1" t="s">
        <v>39</v>
      </c>
      <c r="G9909" s="1" t="s">
        <v>321</v>
      </c>
    </row>
    <row r="9910" spans="1:7" x14ac:dyDescent="0.25">
      <c r="A9910" s="1">
        <v>33002876</v>
      </c>
      <c r="B9910" s="1" t="s">
        <v>25413</v>
      </c>
      <c r="C9910" s="1" t="s">
        <v>25414</v>
      </c>
      <c r="D9910" s="1" t="s">
        <v>25415</v>
      </c>
      <c r="E9910" s="1" t="s">
        <v>66</v>
      </c>
      <c r="F9910" s="1" t="s">
        <v>39</v>
      </c>
      <c r="G9910" s="1" t="s">
        <v>321</v>
      </c>
    </row>
    <row r="9911" spans="1:7" x14ac:dyDescent="0.25">
      <c r="A9911" s="1">
        <v>33002881</v>
      </c>
      <c r="B9911" s="1" t="s">
        <v>25416</v>
      </c>
      <c r="C9911" s="1" t="s">
        <v>25417</v>
      </c>
      <c r="D9911" s="1" t="s">
        <v>25418</v>
      </c>
      <c r="E9911" s="1" t="s">
        <v>66</v>
      </c>
      <c r="F9911" s="1" t="s">
        <v>480</v>
      </c>
      <c r="G9911" s="1" t="s">
        <v>481</v>
      </c>
    </row>
    <row r="9912" spans="1:7" x14ac:dyDescent="0.25">
      <c r="A9912" s="1">
        <v>33002883</v>
      </c>
      <c r="B9912" s="1" t="s">
        <v>25419</v>
      </c>
      <c r="C9912" s="1" t="s">
        <v>25420</v>
      </c>
      <c r="D9912" s="1" t="s">
        <v>25421</v>
      </c>
      <c r="E9912" s="1" t="s">
        <v>65</v>
      </c>
      <c r="F9912" s="1" t="s">
        <v>1984</v>
      </c>
      <c r="G9912" s="1" t="s">
        <v>1985</v>
      </c>
    </row>
    <row r="9913" spans="1:7" x14ac:dyDescent="0.25">
      <c r="A9913" s="1">
        <v>33002884</v>
      </c>
      <c r="B9913" s="1" t="s">
        <v>25422</v>
      </c>
      <c r="C9913" s="1" t="s">
        <v>25423</v>
      </c>
      <c r="D9913" s="1" t="s">
        <v>25424</v>
      </c>
      <c r="E9913" s="1" t="s">
        <v>65</v>
      </c>
      <c r="F9913" s="1" t="s">
        <v>480</v>
      </c>
      <c r="G9913" s="1" t="s">
        <v>481</v>
      </c>
    </row>
    <row r="9914" spans="1:7" x14ac:dyDescent="0.25">
      <c r="A9914" s="1">
        <v>33002885</v>
      </c>
      <c r="B9914" s="1" t="s">
        <v>25425</v>
      </c>
      <c r="C9914" s="1" t="s">
        <v>25426</v>
      </c>
      <c r="D9914" s="1" t="s">
        <v>25427</v>
      </c>
      <c r="E9914" s="1" t="s">
        <v>65</v>
      </c>
      <c r="F9914" s="1" t="s">
        <v>480</v>
      </c>
      <c r="G9914" s="1" t="s">
        <v>481</v>
      </c>
    </row>
    <row r="9915" spans="1:7" x14ac:dyDescent="0.25">
      <c r="A9915" s="1">
        <v>33002887</v>
      </c>
      <c r="B9915" s="1" t="s">
        <v>25428</v>
      </c>
      <c r="C9915" s="1" t="s">
        <v>25429</v>
      </c>
      <c r="D9915" s="1" t="s">
        <v>25430</v>
      </c>
      <c r="E9915" s="1" t="s">
        <v>66</v>
      </c>
      <c r="F9915" s="1" t="s">
        <v>1984</v>
      </c>
      <c r="G9915" s="1" t="s">
        <v>1985</v>
      </c>
    </row>
    <row r="9916" spans="1:7" x14ac:dyDescent="0.25">
      <c r="A9916" s="1">
        <v>33002888</v>
      </c>
      <c r="B9916" s="1" t="s">
        <v>25431</v>
      </c>
      <c r="C9916" s="1" t="s">
        <v>25432</v>
      </c>
      <c r="D9916" s="1" t="s">
        <v>25433</v>
      </c>
      <c r="E9916" s="1" t="s">
        <v>65</v>
      </c>
      <c r="F9916" s="1" t="s">
        <v>480</v>
      </c>
      <c r="G9916" s="1" t="s">
        <v>481</v>
      </c>
    </row>
    <row r="9917" spans="1:7" x14ac:dyDescent="0.25">
      <c r="A9917" s="1">
        <v>33002889</v>
      </c>
      <c r="B9917" s="1" t="s">
        <v>25434</v>
      </c>
      <c r="C9917" s="1" t="s">
        <v>25435</v>
      </c>
      <c r="D9917" s="1" t="s">
        <v>25436</v>
      </c>
      <c r="E9917" s="1" t="s">
        <v>65</v>
      </c>
      <c r="F9917" s="1" t="s">
        <v>480</v>
      </c>
      <c r="G9917" s="1" t="s">
        <v>481</v>
      </c>
    </row>
    <row r="9918" spans="1:7" x14ac:dyDescent="0.25">
      <c r="A9918" s="1">
        <v>33002891</v>
      </c>
      <c r="B9918" s="1" t="s">
        <v>25437</v>
      </c>
      <c r="C9918" s="1" t="s">
        <v>25438</v>
      </c>
      <c r="D9918" s="1" t="s">
        <v>25439</v>
      </c>
      <c r="E9918" s="1" t="s">
        <v>65</v>
      </c>
      <c r="F9918" s="1" t="s">
        <v>480</v>
      </c>
      <c r="G9918" s="1" t="s">
        <v>481</v>
      </c>
    </row>
    <row r="9919" spans="1:7" x14ac:dyDescent="0.25">
      <c r="A9919" s="1">
        <v>33002893</v>
      </c>
      <c r="B9919" s="1" t="s">
        <v>25440</v>
      </c>
      <c r="C9919" s="1" t="s">
        <v>25441</v>
      </c>
      <c r="D9919" s="1" t="s">
        <v>25442</v>
      </c>
      <c r="E9919" s="1" t="s">
        <v>65</v>
      </c>
      <c r="F9919" s="1" t="s">
        <v>39</v>
      </c>
      <c r="G9919" s="1" t="s">
        <v>321</v>
      </c>
    </row>
    <row r="9920" spans="1:7" x14ac:dyDescent="0.25">
      <c r="A9920" s="1">
        <v>33002894</v>
      </c>
      <c r="B9920" s="1" t="s">
        <v>25443</v>
      </c>
      <c r="C9920" s="1" t="s">
        <v>25444</v>
      </c>
      <c r="D9920" s="1" t="s">
        <v>25445</v>
      </c>
      <c r="E9920" s="1" t="s">
        <v>65</v>
      </c>
      <c r="F9920" s="1" t="s">
        <v>39</v>
      </c>
      <c r="G9920" s="1" t="s">
        <v>321</v>
      </c>
    </row>
    <row r="9921" spans="1:7" x14ac:dyDescent="0.25">
      <c r="A9921" s="1">
        <v>33002895</v>
      </c>
      <c r="B9921" s="1" t="s">
        <v>25446</v>
      </c>
      <c r="C9921" s="1" t="s">
        <v>25447</v>
      </c>
      <c r="D9921" s="1" t="s">
        <v>25448</v>
      </c>
      <c r="E9921" s="1" t="s">
        <v>65</v>
      </c>
      <c r="F9921" s="1" t="s">
        <v>39</v>
      </c>
      <c r="G9921" s="1" t="s">
        <v>321</v>
      </c>
    </row>
    <row r="9922" spans="1:7" x14ac:dyDescent="0.25">
      <c r="A9922" s="1">
        <v>33002896</v>
      </c>
      <c r="B9922" s="1" t="s">
        <v>25449</v>
      </c>
      <c r="C9922" s="1" t="s">
        <v>25450</v>
      </c>
      <c r="D9922" s="1" t="s">
        <v>25451</v>
      </c>
      <c r="E9922" s="1" t="s">
        <v>65</v>
      </c>
      <c r="F9922" s="1" t="s">
        <v>39</v>
      </c>
      <c r="G9922" s="1" t="s">
        <v>321</v>
      </c>
    </row>
    <row r="9923" spans="1:7" x14ac:dyDescent="0.25">
      <c r="A9923" s="1">
        <v>33002897</v>
      </c>
      <c r="B9923" s="1" t="s">
        <v>25452</v>
      </c>
      <c r="C9923" s="1" t="s">
        <v>25453</v>
      </c>
      <c r="D9923" s="1" t="s">
        <v>25454</v>
      </c>
      <c r="E9923" s="1" t="s">
        <v>65</v>
      </c>
      <c r="F9923" s="1" t="s">
        <v>480</v>
      </c>
      <c r="G9923" s="1" t="s">
        <v>481</v>
      </c>
    </row>
    <row r="9924" spans="1:7" x14ac:dyDescent="0.25">
      <c r="A9924" s="1">
        <v>33002898</v>
      </c>
      <c r="B9924" s="1" t="s">
        <v>25455</v>
      </c>
      <c r="C9924" s="1" t="s">
        <v>25456</v>
      </c>
      <c r="D9924" s="1" t="s">
        <v>25457</v>
      </c>
      <c r="E9924" s="1" t="s">
        <v>65</v>
      </c>
      <c r="F9924" s="1" t="s">
        <v>480</v>
      </c>
      <c r="G9924" s="1" t="s">
        <v>481</v>
      </c>
    </row>
    <row r="9925" spans="1:7" x14ac:dyDescent="0.25">
      <c r="A9925" s="1">
        <v>33002899</v>
      </c>
      <c r="B9925" s="1" t="s">
        <v>25458</v>
      </c>
      <c r="C9925" s="1" t="s">
        <v>25459</v>
      </c>
      <c r="D9925" s="1" t="s">
        <v>25460</v>
      </c>
      <c r="E9925" s="1" t="s">
        <v>65</v>
      </c>
      <c r="F9925" s="1" t="s">
        <v>480</v>
      </c>
      <c r="G9925" s="1" t="s">
        <v>481</v>
      </c>
    </row>
    <row r="9926" spans="1:7" x14ac:dyDescent="0.25">
      <c r="A9926" s="1">
        <v>33002900</v>
      </c>
      <c r="B9926" s="1" t="s">
        <v>25461</v>
      </c>
      <c r="C9926" s="1" t="s">
        <v>25462</v>
      </c>
      <c r="D9926" s="1" t="s">
        <v>25463</v>
      </c>
      <c r="E9926" s="1" t="s">
        <v>65</v>
      </c>
      <c r="F9926" s="1" t="s">
        <v>480</v>
      </c>
      <c r="G9926" s="1" t="s">
        <v>481</v>
      </c>
    </row>
    <row r="9927" spans="1:7" x14ac:dyDescent="0.25">
      <c r="A9927" s="1">
        <v>33002901</v>
      </c>
      <c r="B9927" s="1" t="s">
        <v>25464</v>
      </c>
      <c r="C9927" s="1" t="s">
        <v>25465</v>
      </c>
      <c r="D9927" s="1" t="s">
        <v>25466</v>
      </c>
      <c r="E9927" s="1" t="s">
        <v>65</v>
      </c>
      <c r="F9927" s="1" t="s">
        <v>480</v>
      </c>
      <c r="G9927" s="1" t="s">
        <v>481</v>
      </c>
    </row>
    <row r="9928" spans="1:7" x14ac:dyDescent="0.25">
      <c r="A9928" s="1">
        <v>33002902</v>
      </c>
      <c r="B9928" s="1" t="s">
        <v>25467</v>
      </c>
      <c r="C9928" s="1" t="s">
        <v>25468</v>
      </c>
      <c r="D9928" s="1" t="s">
        <v>25469</v>
      </c>
      <c r="E9928" s="1" t="s">
        <v>65</v>
      </c>
      <c r="F9928" s="1" t="s">
        <v>39</v>
      </c>
      <c r="G9928" s="1" t="s">
        <v>321</v>
      </c>
    </row>
    <row r="9929" spans="1:7" x14ac:dyDescent="0.25">
      <c r="A9929" s="1">
        <v>33002903</v>
      </c>
      <c r="B9929" s="1" t="s">
        <v>25470</v>
      </c>
      <c r="C9929" s="1" t="s">
        <v>25471</v>
      </c>
      <c r="D9929" s="1" t="s">
        <v>25472</v>
      </c>
      <c r="E9929" s="1" t="s">
        <v>65</v>
      </c>
      <c r="F9929" s="1" t="s">
        <v>39</v>
      </c>
      <c r="G9929" s="1" t="s">
        <v>321</v>
      </c>
    </row>
    <row r="9930" spans="1:7" x14ac:dyDescent="0.25">
      <c r="A9930" s="1">
        <v>33002904</v>
      </c>
      <c r="B9930" s="1" t="s">
        <v>25473</v>
      </c>
      <c r="C9930" s="1" t="s">
        <v>25474</v>
      </c>
      <c r="D9930" s="1" t="s">
        <v>25475</v>
      </c>
      <c r="E9930" s="1" t="s">
        <v>65</v>
      </c>
      <c r="F9930" s="1" t="s">
        <v>39</v>
      </c>
      <c r="G9930" s="1" t="s">
        <v>321</v>
      </c>
    </row>
    <row r="9931" spans="1:7" x14ac:dyDescent="0.25">
      <c r="A9931" s="1">
        <v>33002905</v>
      </c>
      <c r="B9931" s="1" t="s">
        <v>25476</v>
      </c>
      <c r="C9931" s="1" t="s">
        <v>25477</v>
      </c>
      <c r="D9931" s="1" t="s">
        <v>25478</v>
      </c>
      <c r="E9931" s="1" t="s">
        <v>65</v>
      </c>
      <c r="F9931" s="1" t="s">
        <v>39</v>
      </c>
      <c r="G9931" s="1" t="s">
        <v>321</v>
      </c>
    </row>
    <row r="9932" spans="1:7" x14ac:dyDescent="0.25">
      <c r="A9932" s="1">
        <v>33002906</v>
      </c>
      <c r="B9932" s="1" t="s">
        <v>25479</v>
      </c>
      <c r="C9932" s="1" t="s">
        <v>25480</v>
      </c>
      <c r="D9932" s="1" t="s">
        <v>25481</v>
      </c>
      <c r="E9932" s="1" t="s">
        <v>65</v>
      </c>
      <c r="F9932" s="1" t="s">
        <v>39</v>
      </c>
      <c r="G9932" s="1" t="s">
        <v>321</v>
      </c>
    </row>
    <row r="9933" spans="1:7" x14ac:dyDescent="0.25">
      <c r="A9933" s="1">
        <v>33002907</v>
      </c>
      <c r="B9933" s="1" t="s">
        <v>25482</v>
      </c>
      <c r="C9933" s="1" t="s">
        <v>25483</v>
      </c>
      <c r="D9933" s="1" t="s">
        <v>25484</v>
      </c>
      <c r="E9933" s="1" t="s">
        <v>65</v>
      </c>
      <c r="F9933" s="1" t="s">
        <v>480</v>
      </c>
      <c r="G9933" s="1" t="s">
        <v>481</v>
      </c>
    </row>
    <row r="9934" spans="1:7" x14ac:dyDescent="0.25">
      <c r="A9934" s="1">
        <v>33002908</v>
      </c>
      <c r="B9934" s="1" t="s">
        <v>25485</v>
      </c>
      <c r="C9934" s="1" t="s">
        <v>25486</v>
      </c>
      <c r="D9934" s="1" t="s">
        <v>25487</v>
      </c>
      <c r="E9934" s="1" t="s">
        <v>65</v>
      </c>
      <c r="F9934" s="1" t="s">
        <v>39</v>
      </c>
      <c r="G9934" s="1" t="s">
        <v>321</v>
      </c>
    </row>
    <row r="9935" spans="1:7" x14ac:dyDescent="0.25">
      <c r="A9935" s="1">
        <v>33002910</v>
      </c>
      <c r="B9935" s="1" t="s">
        <v>25488</v>
      </c>
      <c r="C9935" s="1" t="s">
        <v>25489</v>
      </c>
      <c r="D9935" s="1" t="s">
        <v>25490</v>
      </c>
      <c r="E9935" s="1" t="s">
        <v>65</v>
      </c>
      <c r="F9935" s="1" t="s">
        <v>1984</v>
      </c>
      <c r="G9935" s="1" t="s">
        <v>1985</v>
      </c>
    </row>
    <row r="9936" spans="1:7" x14ac:dyDescent="0.25">
      <c r="A9936" s="1">
        <v>33002911</v>
      </c>
      <c r="B9936" s="1" t="s">
        <v>25491</v>
      </c>
      <c r="C9936" s="1" t="s">
        <v>25492</v>
      </c>
      <c r="D9936" s="1" t="s">
        <v>25493</v>
      </c>
      <c r="E9936" s="1" t="s">
        <v>65</v>
      </c>
      <c r="F9936" s="1" t="s">
        <v>1984</v>
      </c>
      <c r="G9936" s="1" t="s">
        <v>1985</v>
      </c>
    </row>
    <row r="9937" spans="1:7" x14ac:dyDescent="0.25">
      <c r="A9937" s="1">
        <v>33002912</v>
      </c>
      <c r="B9937" s="1" t="s">
        <v>25494</v>
      </c>
      <c r="C9937" s="1" t="s">
        <v>25495</v>
      </c>
      <c r="D9937" s="1" t="s">
        <v>25496</v>
      </c>
      <c r="E9937" s="1" t="s">
        <v>65</v>
      </c>
      <c r="F9937" s="1" t="s">
        <v>480</v>
      </c>
      <c r="G9937" s="1" t="s">
        <v>481</v>
      </c>
    </row>
    <row r="9938" spans="1:7" x14ac:dyDescent="0.25">
      <c r="A9938" s="1">
        <v>33002913</v>
      </c>
      <c r="B9938" s="1" t="s">
        <v>25497</v>
      </c>
      <c r="C9938" s="1" t="s">
        <v>25498</v>
      </c>
      <c r="D9938" s="1" t="s">
        <v>25499</v>
      </c>
      <c r="E9938" s="1" t="s">
        <v>65</v>
      </c>
      <c r="F9938" s="1" t="s">
        <v>39</v>
      </c>
      <c r="G9938" s="1" t="s">
        <v>321</v>
      </c>
    </row>
    <row r="9939" spans="1:7" x14ac:dyDescent="0.25">
      <c r="A9939" s="1">
        <v>33002914</v>
      </c>
      <c r="B9939" s="1" t="s">
        <v>25500</v>
      </c>
      <c r="C9939" s="1" t="s">
        <v>25501</v>
      </c>
      <c r="D9939" s="1" t="s">
        <v>25502</v>
      </c>
      <c r="E9939" s="1" t="s">
        <v>66</v>
      </c>
      <c r="F9939" s="1" t="s">
        <v>39</v>
      </c>
      <c r="G9939" s="1" t="s">
        <v>321</v>
      </c>
    </row>
    <row r="9940" spans="1:7" x14ac:dyDescent="0.25">
      <c r="A9940" s="1">
        <v>33002918</v>
      </c>
      <c r="B9940" s="1" t="s">
        <v>25503</v>
      </c>
      <c r="C9940" s="1" t="s">
        <v>25504</v>
      </c>
      <c r="D9940" s="1" t="s">
        <v>25505</v>
      </c>
      <c r="E9940" s="1" t="s">
        <v>65</v>
      </c>
      <c r="F9940" s="1" t="s">
        <v>39</v>
      </c>
      <c r="G9940" s="1" t="s">
        <v>321</v>
      </c>
    </row>
    <row r="9941" spans="1:7" x14ac:dyDescent="0.25">
      <c r="A9941" s="1">
        <v>33002920</v>
      </c>
      <c r="B9941" s="1" t="s">
        <v>25506</v>
      </c>
      <c r="C9941" s="1" t="s">
        <v>25507</v>
      </c>
      <c r="D9941" s="1" t="s">
        <v>25508</v>
      </c>
      <c r="E9941" s="1" t="s">
        <v>66</v>
      </c>
      <c r="F9941" s="1" t="s">
        <v>39</v>
      </c>
      <c r="G9941" s="1" t="s">
        <v>321</v>
      </c>
    </row>
    <row r="9942" spans="1:7" x14ac:dyDescent="0.25">
      <c r="A9942" s="1">
        <v>33002921</v>
      </c>
      <c r="B9942" s="1" t="s">
        <v>21714</v>
      </c>
      <c r="C9942" s="1" t="s">
        <v>21715</v>
      </c>
      <c r="D9942" s="1" t="s">
        <v>21716</v>
      </c>
      <c r="E9942" s="1" t="s">
        <v>66</v>
      </c>
      <c r="F9942" s="1" t="s">
        <v>39</v>
      </c>
      <c r="G9942" s="1" t="s">
        <v>321</v>
      </c>
    </row>
    <row r="9943" spans="1:7" x14ac:dyDescent="0.25">
      <c r="A9943" s="1">
        <v>33002923</v>
      </c>
      <c r="B9943" s="1" t="s">
        <v>21051</v>
      </c>
      <c r="C9943" s="1" t="s">
        <v>21052</v>
      </c>
      <c r="D9943" s="1" t="s">
        <v>21053</v>
      </c>
      <c r="E9943" s="1" t="s">
        <v>66</v>
      </c>
      <c r="F9943" s="1" t="s">
        <v>39</v>
      </c>
      <c r="G9943" s="1" t="s">
        <v>321</v>
      </c>
    </row>
    <row r="9944" spans="1:7" x14ac:dyDescent="0.25">
      <c r="A9944" s="1">
        <v>33002925</v>
      </c>
      <c r="B9944" s="1" t="s">
        <v>25509</v>
      </c>
      <c r="C9944" s="1" t="s">
        <v>25510</v>
      </c>
      <c r="D9944" s="1" t="s">
        <v>25511</v>
      </c>
      <c r="E9944" s="1" t="s">
        <v>66</v>
      </c>
      <c r="F9944" s="1" t="s">
        <v>39</v>
      </c>
      <c r="G9944" s="1" t="s">
        <v>321</v>
      </c>
    </row>
    <row r="9945" spans="1:7" x14ac:dyDescent="0.25">
      <c r="A9945" s="1">
        <v>33002927</v>
      </c>
      <c r="B9945" s="1" t="s">
        <v>25512</v>
      </c>
      <c r="C9945" s="1" t="s">
        <v>25513</v>
      </c>
      <c r="D9945" s="1" t="s">
        <v>25514</v>
      </c>
      <c r="E9945" s="1" t="s">
        <v>66</v>
      </c>
      <c r="F9945" s="1" t="s">
        <v>39</v>
      </c>
      <c r="G9945" s="1" t="s">
        <v>321</v>
      </c>
    </row>
    <row r="9946" spans="1:7" x14ac:dyDescent="0.25">
      <c r="A9946" s="1">
        <v>33002928</v>
      </c>
      <c r="B9946" s="1" t="s">
        <v>21693</v>
      </c>
      <c r="C9946" s="1" t="s">
        <v>21694</v>
      </c>
      <c r="D9946" s="1" t="s">
        <v>21695</v>
      </c>
      <c r="E9946" s="1" t="s">
        <v>66</v>
      </c>
      <c r="F9946" s="1" t="s">
        <v>39</v>
      </c>
      <c r="G9946" s="1" t="s">
        <v>321</v>
      </c>
    </row>
    <row r="9947" spans="1:7" x14ac:dyDescent="0.25">
      <c r="A9947" s="1">
        <v>33002929</v>
      </c>
      <c r="B9947" s="1" t="s">
        <v>21711</v>
      </c>
      <c r="C9947" s="1" t="s">
        <v>21712</v>
      </c>
      <c r="D9947" s="1" t="s">
        <v>21713</v>
      </c>
      <c r="E9947" s="1" t="s">
        <v>66</v>
      </c>
      <c r="F9947" s="1" t="s">
        <v>39</v>
      </c>
      <c r="G9947" s="1" t="s">
        <v>321</v>
      </c>
    </row>
    <row r="9948" spans="1:7" x14ac:dyDescent="0.25">
      <c r="A9948" s="1">
        <v>33002931</v>
      </c>
      <c r="B9948" s="1" t="s">
        <v>21756</v>
      </c>
      <c r="C9948" s="1" t="s">
        <v>21757</v>
      </c>
      <c r="D9948" s="1" t="s">
        <v>21758</v>
      </c>
      <c r="E9948" s="1" t="s">
        <v>66</v>
      </c>
      <c r="F9948" s="1" t="s">
        <v>39</v>
      </c>
      <c r="G9948" s="1" t="s">
        <v>321</v>
      </c>
    </row>
    <row r="9949" spans="1:7" x14ac:dyDescent="0.25">
      <c r="A9949" s="1">
        <v>33002933</v>
      </c>
      <c r="B9949" s="1" t="s">
        <v>21063</v>
      </c>
      <c r="C9949" s="1" t="s">
        <v>21064</v>
      </c>
      <c r="D9949" s="1" t="s">
        <v>21065</v>
      </c>
      <c r="E9949" s="1" t="s">
        <v>66</v>
      </c>
      <c r="F9949" s="1" t="s">
        <v>39</v>
      </c>
      <c r="G9949" s="1" t="s">
        <v>321</v>
      </c>
    </row>
    <row r="9950" spans="1:7" x14ac:dyDescent="0.25">
      <c r="A9950" s="1">
        <v>33002934</v>
      </c>
      <c r="B9950" s="1" t="s">
        <v>22500</v>
      </c>
      <c r="C9950" s="1" t="s">
        <v>22501</v>
      </c>
      <c r="D9950" s="1" t="s">
        <v>22502</v>
      </c>
      <c r="E9950" s="1" t="s">
        <v>66</v>
      </c>
      <c r="F9950" s="1" t="s">
        <v>39</v>
      </c>
      <c r="G9950" s="1" t="s">
        <v>321</v>
      </c>
    </row>
    <row r="9951" spans="1:7" x14ac:dyDescent="0.25">
      <c r="A9951" s="1">
        <v>33002938</v>
      </c>
      <c r="B9951" s="1" t="s">
        <v>25515</v>
      </c>
      <c r="C9951" s="1" t="s">
        <v>25516</v>
      </c>
      <c r="D9951" s="1" t="s">
        <v>25517</v>
      </c>
      <c r="E9951" s="1" t="s">
        <v>66</v>
      </c>
      <c r="F9951" s="1" t="s">
        <v>39</v>
      </c>
      <c r="G9951" s="1" t="s">
        <v>321</v>
      </c>
    </row>
    <row r="9952" spans="1:7" x14ac:dyDescent="0.25">
      <c r="A9952" s="1">
        <v>33002939</v>
      </c>
      <c r="B9952" s="1" t="s">
        <v>25518</v>
      </c>
      <c r="C9952" s="1" t="s">
        <v>25519</v>
      </c>
      <c r="D9952" s="1" t="s">
        <v>25520</v>
      </c>
      <c r="E9952" s="1" t="s">
        <v>66</v>
      </c>
      <c r="F9952" s="1" t="s">
        <v>39</v>
      </c>
      <c r="G9952" s="1" t="s">
        <v>321</v>
      </c>
    </row>
    <row r="9953" spans="1:7" x14ac:dyDescent="0.25">
      <c r="A9953" s="1">
        <v>33002940</v>
      </c>
      <c r="B9953" s="1" t="s">
        <v>25521</v>
      </c>
      <c r="C9953" s="1" t="s">
        <v>25522</v>
      </c>
      <c r="D9953" s="1" t="s">
        <v>25523</v>
      </c>
      <c r="E9953" s="1" t="s">
        <v>66</v>
      </c>
      <c r="F9953" s="1" t="s">
        <v>39</v>
      </c>
      <c r="G9953" s="1" t="s">
        <v>321</v>
      </c>
    </row>
    <row r="9954" spans="1:7" x14ac:dyDescent="0.25">
      <c r="A9954" s="1">
        <v>33002941</v>
      </c>
      <c r="B9954" s="1" t="s">
        <v>25524</v>
      </c>
      <c r="C9954" s="1" t="s">
        <v>25525</v>
      </c>
      <c r="D9954" s="1" t="s">
        <v>25526</v>
      </c>
      <c r="E9954" s="1" t="s">
        <v>66</v>
      </c>
      <c r="F9954" s="1" t="s">
        <v>39</v>
      </c>
      <c r="G9954" s="1" t="s">
        <v>321</v>
      </c>
    </row>
    <row r="9955" spans="1:7" x14ac:dyDescent="0.25">
      <c r="A9955" s="1">
        <v>33002942</v>
      </c>
      <c r="B9955" s="1" t="s">
        <v>25527</v>
      </c>
      <c r="C9955" s="1" t="s">
        <v>25528</v>
      </c>
      <c r="D9955" s="1" t="s">
        <v>25529</v>
      </c>
      <c r="E9955" s="1" t="s">
        <v>66</v>
      </c>
      <c r="F9955" s="1" t="s">
        <v>39</v>
      </c>
      <c r="G9955" s="1" t="s">
        <v>321</v>
      </c>
    </row>
    <row r="9956" spans="1:7" x14ac:dyDescent="0.25">
      <c r="A9956" s="1">
        <v>33002943</v>
      </c>
      <c r="B9956" s="1" t="s">
        <v>25530</v>
      </c>
      <c r="C9956" s="1" t="s">
        <v>25531</v>
      </c>
      <c r="D9956" s="1" t="s">
        <v>25532</v>
      </c>
      <c r="E9956" s="1" t="s">
        <v>66</v>
      </c>
      <c r="F9956" s="1" t="s">
        <v>39</v>
      </c>
      <c r="G9956" s="1" t="s">
        <v>321</v>
      </c>
    </row>
    <row r="9957" spans="1:7" x14ac:dyDescent="0.25">
      <c r="A9957" s="1">
        <v>33002944</v>
      </c>
      <c r="B9957" s="1" t="s">
        <v>25533</v>
      </c>
      <c r="C9957" s="1" t="s">
        <v>25534</v>
      </c>
      <c r="D9957" s="1" t="s">
        <v>25535</v>
      </c>
      <c r="E9957" s="1" t="s">
        <v>65</v>
      </c>
      <c r="F9957" s="1" t="s">
        <v>480</v>
      </c>
      <c r="G9957" s="1" t="s">
        <v>481</v>
      </c>
    </row>
    <row r="9958" spans="1:7" x14ac:dyDescent="0.25">
      <c r="A9958" s="1">
        <v>33002947</v>
      </c>
      <c r="B9958" s="1" t="s">
        <v>25536</v>
      </c>
      <c r="C9958" s="1" t="s">
        <v>25537</v>
      </c>
      <c r="D9958" s="1" t="s">
        <v>25538</v>
      </c>
      <c r="E9958" s="1" t="s">
        <v>66</v>
      </c>
      <c r="F9958" s="1" t="s">
        <v>480</v>
      </c>
      <c r="G9958" s="1" t="s">
        <v>481</v>
      </c>
    </row>
    <row r="9959" spans="1:7" x14ac:dyDescent="0.25">
      <c r="A9959" s="1">
        <v>33002950</v>
      </c>
      <c r="B9959" s="1" t="s">
        <v>25539</v>
      </c>
      <c r="C9959" s="1" t="s">
        <v>25540</v>
      </c>
      <c r="D9959" s="1" t="s">
        <v>25541</v>
      </c>
      <c r="E9959" s="1" t="s">
        <v>66</v>
      </c>
      <c r="F9959" s="1" t="s">
        <v>480</v>
      </c>
      <c r="G9959" s="1" t="s">
        <v>481</v>
      </c>
    </row>
    <row r="9960" spans="1:7" x14ac:dyDescent="0.25">
      <c r="A9960" s="1">
        <v>33002954</v>
      </c>
      <c r="B9960" s="1" t="s">
        <v>25542</v>
      </c>
      <c r="C9960" s="1" t="s">
        <v>25543</v>
      </c>
      <c r="D9960" s="1" t="s">
        <v>25544</v>
      </c>
      <c r="E9960" s="1" t="s">
        <v>65</v>
      </c>
      <c r="F9960" s="1" t="s">
        <v>480</v>
      </c>
      <c r="G9960" s="1" t="s">
        <v>481</v>
      </c>
    </row>
    <row r="9961" spans="1:7" x14ac:dyDescent="0.25">
      <c r="A9961" s="1">
        <v>33002957</v>
      </c>
      <c r="B9961" s="1" t="s">
        <v>25545</v>
      </c>
      <c r="C9961" s="1" t="s">
        <v>25546</v>
      </c>
      <c r="D9961" s="1" t="s">
        <v>25547</v>
      </c>
      <c r="E9961" s="1" t="s">
        <v>65</v>
      </c>
      <c r="F9961" s="1" t="s">
        <v>480</v>
      </c>
      <c r="G9961" s="1" t="s">
        <v>481</v>
      </c>
    </row>
    <row r="9962" spans="1:7" x14ac:dyDescent="0.25">
      <c r="A9962" s="1">
        <v>33002958</v>
      </c>
      <c r="B9962" s="1" t="s">
        <v>25548</v>
      </c>
      <c r="C9962" s="1" t="s">
        <v>25549</v>
      </c>
      <c r="D9962" s="1" t="s">
        <v>25550</v>
      </c>
      <c r="E9962" s="1" t="s">
        <v>65</v>
      </c>
      <c r="F9962" s="1" t="s">
        <v>480</v>
      </c>
      <c r="G9962" s="1" t="s">
        <v>481</v>
      </c>
    </row>
    <row r="9963" spans="1:7" x14ac:dyDescent="0.25">
      <c r="A9963" s="1">
        <v>33002959</v>
      </c>
      <c r="B9963" s="1" t="s">
        <v>25551</v>
      </c>
      <c r="C9963" s="1" t="s">
        <v>25552</v>
      </c>
      <c r="D9963" s="1" t="s">
        <v>25553</v>
      </c>
      <c r="E9963" s="1" t="s">
        <v>65</v>
      </c>
      <c r="F9963" s="1" t="s">
        <v>480</v>
      </c>
      <c r="G9963" s="1" t="s">
        <v>481</v>
      </c>
    </row>
    <row r="9964" spans="1:7" x14ac:dyDescent="0.25">
      <c r="A9964" s="1">
        <v>33002961</v>
      </c>
      <c r="B9964" s="1" t="s">
        <v>25554</v>
      </c>
      <c r="C9964" s="1" t="s">
        <v>25555</v>
      </c>
      <c r="D9964" s="1" t="s">
        <v>25556</v>
      </c>
      <c r="E9964" s="1" t="s">
        <v>65</v>
      </c>
      <c r="F9964" s="1" t="s">
        <v>480</v>
      </c>
      <c r="G9964" s="1" t="s">
        <v>481</v>
      </c>
    </row>
    <row r="9965" spans="1:7" x14ac:dyDescent="0.25">
      <c r="A9965" s="1">
        <v>33002962</v>
      </c>
      <c r="B9965" s="1" t="s">
        <v>25557</v>
      </c>
      <c r="C9965" s="1" t="s">
        <v>25558</v>
      </c>
      <c r="D9965" s="1" t="s">
        <v>25559</v>
      </c>
      <c r="E9965" s="1" t="s">
        <v>65</v>
      </c>
      <c r="F9965" s="1" t="s">
        <v>480</v>
      </c>
      <c r="G9965" s="1" t="s">
        <v>481</v>
      </c>
    </row>
    <row r="9966" spans="1:7" x14ac:dyDescent="0.25">
      <c r="A9966" s="1">
        <v>33002963</v>
      </c>
      <c r="B9966" s="1" t="s">
        <v>25560</v>
      </c>
      <c r="C9966" s="1" t="s">
        <v>25561</v>
      </c>
      <c r="D9966" s="1" t="s">
        <v>25562</v>
      </c>
      <c r="E9966" s="1" t="s">
        <v>65</v>
      </c>
      <c r="F9966" s="1" t="s">
        <v>480</v>
      </c>
      <c r="G9966" s="1" t="s">
        <v>481</v>
      </c>
    </row>
    <row r="9967" spans="1:7" x14ac:dyDescent="0.25">
      <c r="A9967" s="1">
        <v>33002964</v>
      </c>
      <c r="B9967" s="1" t="s">
        <v>25563</v>
      </c>
      <c r="C9967" s="1" t="s">
        <v>25564</v>
      </c>
      <c r="D9967" s="1" t="s">
        <v>25565</v>
      </c>
      <c r="E9967" s="1" t="s">
        <v>65</v>
      </c>
      <c r="F9967" s="1" t="s">
        <v>480</v>
      </c>
      <c r="G9967" s="1" t="s">
        <v>481</v>
      </c>
    </row>
    <row r="9968" spans="1:7" x14ac:dyDescent="0.25">
      <c r="A9968" s="1">
        <v>33002965</v>
      </c>
      <c r="B9968" s="1" t="s">
        <v>25566</v>
      </c>
      <c r="C9968" s="1" t="s">
        <v>25567</v>
      </c>
      <c r="D9968" s="1" t="s">
        <v>25568</v>
      </c>
      <c r="E9968" s="1" t="s">
        <v>65</v>
      </c>
      <c r="F9968" s="1" t="s">
        <v>480</v>
      </c>
      <c r="G9968" s="1" t="s">
        <v>481</v>
      </c>
    </row>
    <row r="9969" spans="1:7" x14ac:dyDescent="0.25">
      <c r="A9969" s="1">
        <v>33002968</v>
      </c>
      <c r="B9969" s="1" t="s">
        <v>25569</v>
      </c>
      <c r="C9969" s="1" t="s">
        <v>25570</v>
      </c>
      <c r="D9969" s="1" t="s">
        <v>25571</v>
      </c>
      <c r="E9969" s="1" t="s">
        <v>65</v>
      </c>
      <c r="F9969" s="1" t="s">
        <v>39</v>
      </c>
      <c r="G9969" s="1" t="s">
        <v>321</v>
      </c>
    </row>
    <row r="9970" spans="1:7" x14ac:dyDescent="0.25">
      <c r="A9970" s="1">
        <v>33002969</v>
      </c>
      <c r="B9970" s="1" t="s">
        <v>25572</v>
      </c>
      <c r="C9970" s="1" t="s">
        <v>25573</v>
      </c>
      <c r="D9970" s="1" t="s">
        <v>25574</v>
      </c>
      <c r="E9970" s="1" t="s">
        <v>65</v>
      </c>
      <c r="F9970" s="1" t="s">
        <v>1984</v>
      </c>
      <c r="G9970" s="1" t="s">
        <v>1985</v>
      </c>
    </row>
    <row r="9971" spans="1:7" x14ac:dyDescent="0.25">
      <c r="A9971" s="1">
        <v>33002970</v>
      </c>
      <c r="B9971" s="1" t="s">
        <v>25575</v>
      </c>
      <c r="C9971" s="1" t="s">
        <v>25576</v>
      </c>
      <c r="D9971" s="1" t="s">
        <v>25577</v>
      </c>
      <c r="E9971" s="1" t="s">
        <v>65</v>
      </c>
      <c r="F9971" s="1" t="s">
        <v>1984</v>
      </c>
      <c r="G9971" s="1" t="s">
        <v>1985</v>
      </c>
    </row>
    <row r="9972" spans="1:7" x14ac:dyDescent="0.25">
      <c r="A9972" s="1">
        <v>33002971</v>
      </c>
      <c r="B9972" s="1" t="s">
        <v>25578</v>
      </c>
      <c r="C9972" s="1" t="s">
        <v>25579</v>
      </c>
      <c r="D9972" s="1" t="s">
        <v>25580</v>
      </c>
      <c r="E9972" s="1" t="s">
        <v>65</v>
      </c>
      <c r="F9972" s="1" t="s">
        <v>39</v>
      </c>
      <c r="G9972" s="1" t="s">
        <v>321</v>
      </c>
    </row>
    <row r="9973" spans="1:7" x14ac:dyDescent="0.25">
      <c r="A9973" s="1">
        <v>33002978</v>
      </c>
      <c r="B9973" s="1" t="s">
        <v>25581</v>
      </c>
      <c r="C9973" s="1" t="s">
        <v>25582</v>
      </c>
      <c r="D9973" s="1" t="s">
        <v>25583</v>
      </c>
      <c r="E9973" s="1" t="s">
        <v>66</v>
      </c>
      <c r="F9973" s="1" t="s">
        <v>1984</v>
      </c>
      <c r="G9973" s="1" t="s">
        <v>1985</v>
      </c>
    </row>
    <row r="9974" spans="1:7" x14ac:dyDescent="0.25">
      <c r="A9974" s="1">
        <v>33002979</v>
      </c>
      <c r="B9974" s="1" t="s">
        <v>25584</v>
      </c>
      <c r="C9974" s="1" t="s">
        <v>25585</v>
      </c>
      <c r="D9974" s="1" t="s">
        <v>25586</v>
      </c>
      <c r="E9974" s="1" t="s">
        <v>66</v>
      </c>
      <c r="F9974" s="1" t="s">
        <v>39</v>
      </c>
      <c r="G9974" s="1" t="s">
        <v>321</v>
      </c>
    </row>
    <row r="9975" spans="1:7" x14ac:dyDescent="0.25">
      <c r="A9975" s="1">
        <v>33002981</v>
      </c>
      <c r="B9975" s="1" t="s">
        <v>25587</v>
      </c>
      <c r="C9975" s="1" t="s">
        <v>25588</v>
      </c>
      <c r="D9975" s="1" t="s">
        <v>25589</v>
      </c>
      <c r="E9975" s="1" t="s">
        <v>66</v>
      </c>
      <c r="F9975" s="1" t="s">
        <v>39</v>
      </c>
      <c r="G9975" s="1" t="s">
        <v>321</v>
      </c>
    </row>
    <row r="9976" spans="1:7" x14ac:dyDescent="0.25">
      <c r="A9976" s="1">
        <v>33002982</v>
      </c>
      <c r="B9976" s="1" t="s">
        <v>25590</v>
      </c>
      <c r="C9976" s="1" t="s">
        <v>25591</v>
      </c>
      <c r="D9976" s="1" t="s">
        <v>25592</v>
      </c>
      <c r="E9976" s="1" t="s">
        <v>66</v>
      </c>
      <c r="F9976" s="1" t="s">
        <v>39</v>
      </c>
      <c r="G9976" s="1" t="s">
        <v>321</v>
      </c>
    </row>
    <row r="9977" spans="1:7" x14ac:dyDescent="0.25">
      <c r="A9977" s="1">
        <v>33002983</v>
      </c>
      <c r="B9977" s="1" t="s">
        <v>25593</v>
      </c>
      <c r="C9977" s="1" t="s">
        <v>25594</v>
      </c>
      <c r="D9977" s="1" t="s">
        <v>25595</v>
      </c>
      <c r="E9977" s="1" t="s">
        <v>66</v>
      </c>
      <c r="F9977" s="1" t="s">
        <v>39</v>
      </c>
      <c r="G9977" s="1" t="s">
        <v>321</v>
      </c>
    </row>
    <row r="9978" spans="1:7" x14ac:dyDescent="0.25">
      <c r="A9978" s="1">
        <v>33002984</v>
      </c>
      <c r="B9978" s="1" t="s">
        <v>25596</v>
      </c>
      <c r="C9978" s="1" t="s">
        <v>25597</v>
      </c>
      <c r="D9978" s="1" t="s">
        <v>25598</v>
      </c>
      <c r="E9978" s="1" t="s">
        <v>66</v>
      </c>
      <c r="F9978" s="1" t="s">
        <v>39</v>
      </c>
      <c r="G9978" s="1" t="s">
        <v>321</v>
      </c>
    </row>
    <row r="9979" spans="1:7" x14ac:dyDescent="0.25">
      <c r="A9979" s="1">
        <v>33002985</v>
      </c>
      <c r="B9979" s="1" t="s">
        <v>25599</v>
      </c>
      <c r="C9979" s="1" t="s">
        <v>25600</v>
      </c>
      <c r="D9979" s="1" t="s">
        <v>25601</v>
      </c>
      <c r="E9979" s="1" t="s">
        <v>65</v>
      </c>
      <c r="F9979" s="1" t="s">
        <v>39</v>
      </c>
      <c r="G9979" s="1" t="s">
        <v>321</v>
      </c>
    </row>
    <row r="9980" spans="1:7" x14ac:dyDescent="0.25">
      <c r="A9980" s="1">
        <v>33002986</v>
      </c>
      <c r="B9980" s="1" t="s">
        <v>25602</v>
      </c>
      <c r="C9980" s="1" t="s">
        <v>25603</v>
      </c>
      <c r="D9980" s="1" t="s">
        <v>25604</v>
      </c>
      <c r="E9980" s="1" t="s">
        <v>65</v>
      </c>
      <c r="F9980" s="1" t="s">
        <v>39</v>
      </c>
      <c r="G9980" s="1" t="s">
        <v>321</v>
      </c>
    </row>
    <row r="9981" spans="1:7" x14ac:dyDescent="0.25">
      <c r="A9981" s="1">
        <v>33002987</v>
      </c>
      <c r="B9981" s="1" t="s">
        <v>25605</v>
      </c>
      <c r="C9981" s="1" t="s">
        <v>25606</v>
      </c>
      <c r="D9981" s="1" t="s">
        <v>25607</v>
      </c>
      <c r="E9981" s="1" t="s">
        <v>65</v>
      </c>
      <c r="F9981" s="1" t="s">
        <v>480</v>
      </c>
      <c r="G9981" s="1" t="s">
        <v>481</v>
      </c>
    </row>
    <row r="9982" spans="1:7" x14ac:dyDescent="0.25">
      <c r="A9982" s="1">
        <v>33002988</v>
      </c>
      <c r="B9982" s="1" t="s">
        <v>25608</v>
      </c>
      <c r="C9982" s="1" t="s">
        <v>25609</v>
      </c>
      <c r="D9982" s="1" t="s">
        <v>25610</v>
      </c>
      <c r="E9982" s="1" t="s">
        <v>66</v>
      </c>
      <c r="F9982" s="1" t="s">
        <v>39</v>
      </c>
      <c r="G9982" s="1" t="s">
        <v>321</v>
      </c>
    </row>
    <row r="9983" spans="1:7" x14ac:dyDescent="0.25">
      <c r="A9983" s="1">
        <v>33002989</v>
      </c>
      <c r="B9983" s="1" t="s">
        <v>25611</v>
      </c>
      <c r="C9983" s="1" t="s">
        <v>25612</v>
      </c>
      <c r="D9983" s="1" t="s">
        <v>25613</v>
      </c>
      <c r="E9983" s="1" t="s">
        <v>66</v>
      </c>
      <c r="F9983" s="1" t="s">
        <v>39</v>
      </c>
      <c r="G9983" s="1" t="s">
        <v>321</v>
      </c>
    </row>
    <row r="9984" spans="1:7" x14ac:dyDescent="0.25">
      <c r="A9984" s="1">
        <v>33002990</v>
      </c>
      <c r="B9984" s="1" t="s">
        <v>25614</v>
      </c>
      <c r="C9984" s="1" t="s">
        <v>25615</v>
      </c>
      <c r="D9984" s="1" t="s">
        <v>25616</v>
      </c>
      <c r="E9984" s="1" t="s">
        <v>66</v>
      </c>
      <c r="F9984" s="1" t="s">
        <v>39</v>
      </c>
      <c r="G9984" s="1" t="s">
        <v>321</v>
      </c>
    </row>
    <row r="9985" spans="1:7" x14ac:dyDescent="0.25">
      <c r="A9985" s="1">
        <v>33002991</v>
      </c>
      <c r="B9985" s="1" t="s">
        <v>25617</v>
      </c>
      <c r="C9985" s="1" t="s">
        <v>25618</v>
      </c>
      <c r="D9985" s="1" t="s">
        <v>25619</v>
      </c>
      <c r="E9985" s="1" t="s">
        <v>65</v>
      </c>
      <c r="F9985" s="1" t="s">
        <v>39</v>
      </c>
      <c r="G9985" s="1" t="s">
        <v>321</v>
      </c>
    </row>
    <row r="9986" spans="1:7" x14ac:dyDescent="0.25">
      <c r="A9986" s="1">
        <v>33002992</v>
      </c>
      <c r="B9986" s="1" t="s">
        <v>25620</v>
      </c>
      <c r="C9986" s="1" t="s">
        <v>25621</v>
      </c>
      <c r="D9986" s="1" t="s">
        <v>25622</v>
      </c>
      <c r="E9986" s="1" t="s">
        <v>65</v>
      </c>
      <c r="F9986" s="1" t="s">
        <v>39</v>
      </c>
      <c r="G9986" s="1" t="s">
        <v>321</v>
      </c>
    </row>
    <row r="9987" spans="1:7" x14ac:dyDescent="0.25">
      <c r="A9987" s="1">
        <v>33002993</v>
      </c>
      <c r="B9987" s="1" t="s">
        <v>25623</v>
      </c>
      <c r="C9987" s="1" t="s">
        <v>25624</v>
      </c>
      <c r="D9987" s="1" t="s">
        <v>25625</v>
      </c>
      <c r="E9987" s="1" t="s">
        <v>65</v>
      </c>
      <c r="F9987" s="1" t="s">
        <v>39</v>
      </c>
      <c r="G9987" s="1" t="s">
        <v>321</v>
      </c>
    </row>
    <row r="9988" spans="1:7" x14ac:dyDescent="0.25">
      <c r="A9988" s="1">
        <v>33002994</v>
      </c>
      <c r="B9988" s="1" t="s">
        <v>25626</v>
      </c>
      <c r="C9988" s="1" t="s">
        <v>25627</v>
      </c>
      <c r="D9988" s="1" t="s">
        <v>25628</v>
      </c>
      <c r="E9988" s="1" t="s">
        <v>65</v>
      </c>
      <c r="F9988" s="1" t="s">
        <v>39</v>
      </c>
      <c r="G9988" s="1" t="s">
        <v>321</v>
      </c>
    </row>
    <row r="9989" spans="1:7" x14ac:dyDescent="0.25">
      <c r="A9989" s="1">
        <v>33002995</v>
      </c>
      <c r="B9989" s="1" t="s">
        <v>25629</v>
      </c>
      <c r="C9989" s="1" t="s">
        <v>25630</v>
      </c>
      <c r="D9989" s="1" t="s">
        <v>25631</v>
      </c>
      <c r="E9989" s="1" t="s">
        <v>65</v>
      </c>
      <c r="F9989" s="1" t="s">
        <v>39</v>
      </c>
      <c r="G9989" s="1" t="s">
        <v>321</v>
      </c>
    </row>
    <row r="9990" spans="1:7" x14ac:dyDescent="0.25">
      <c r="A9990" s="1">
        <v>33002996</v>
      </c>
      <c r="B9990" s="1" t="s">
        <v>25632</v>
      </c>
      <c r="C9990" s="1" t="s">
        <v>25633</v>
      </c>
      <c r="D9990" s="1" t="s">
        <v>25634</v>
      </c>
      <c r="E9990" s="1" t="s">
        <v>65</v>
      </c>
      <c r="F9990" s="1" t="s">
        <v>39</v>
      </c>
      <c r="G9990" s="1" t="s">
        <v>321</v>
      </c>
    </row>
    <row r="9991" spans="1:7" x14ac:dyDescent="0.25">
      <c r="A9991" s="1">
        <v>33002997</v>
      </c>
      <c r="B9991" s="1" t="s">
        <v>25635</v>
      </c>
      <c r="C9991" s="1" t="s">
        <v>25636</v>
      </c>
      <c r="D9991" s="1" t="s">
        <v>25637</v>
      </c>
      <c r="E9991" s="1" t="s">
        <v>65</v>
      </c>
      <c r="F9991" s="1" t="s">
        <v>39</v>
      </c>
      <c r="G9991" s="1" t="s">
        <v>321</v>
      </c>
    </row>
    <row r="9992" spans="1:7" x14ac:dyDescent="0.25">
      <c r="A9992" s="1">
        <v>33002998</v>
      </c>
      <c r="B9992" s="1" t="s">
        <v>25638</v>
      </c>
      <c r="C9992" s="1" t="s">
        <v>25639</v>
      </c>
      <c r="D9992" s="1" t="s">
        <v>25640</v>
      </c>
      <c r="E9992" s="1" t="s">
        <v>65</v>
      </c>
      <c r="F9992" s="1" t="s">
        <v>39</v>
      </c>
      <c r="G9992" s="1" t="s">
        <v>321</v>
      </c>
    </row>
    <row r="9993" spans="1:7" x14ac:dyDescent="0.25">
      <c r="A9993" s="1">
        <v>33002999</v>
      </c>
      <c r="B9993" s="1" t="s">
        <v>25641</v>
      </c>
      <c r="C9993" s="1" t="s">
        <v>25642</v>
      </c>
      <c r="D9993" s="1" t="s">
        <v>25643</v>
      </c>
      <c r="E9993" s="1" t="s">
        <v>65</v>
      </c>
      <c r="F9993" s="1" t="s">
        <v>39</v>
      </c>
      <c r="G9993" s="1" t="s">
        <v>321</v>
      </c>
    </row>
    <row r="9994" spans="1:7" x14ac:dyDescent="0.25">
      <c r="A9994" s="1">
        <v>33003005</v>
      </c>
      <c r="B9994" s="1" t="s">
        <v>25644</v>
      </c>
      <c r="C9994" s="1" t="s">
        <v>25645</v>
      </c>
      <c r="D9994" s="1" t="s">
        <v>25646</v>
      </c>
      <c r="E9994" s="1" t="s">
        <v>65</v>
      </c>
      <c r="F9994" s="1" t="s">
        <v>480</v>
      </c>
      <c r="G9994" s="1" t="s">
        <v>481</v>
      </c>
    </row>
    <row r="9995" spans="1:7" x14ac:dyDescent="0.25">
      <c r="A9995" s="1">
        <v>33003010</v>
      </c>
      <c r="B9995" s="1" t="s">
        <v>25647</v>
      </c>
      <c r="C9995" s="1" t="s">
        <v>25648</v>
      </c>
      <c r="D9995" s="1" t="s">
        <v>25649</v>
      </c>
      <c r="E9995" s="1" t="s">
        <v>65</v>
      </c>
      <c r="F9995" s="1" t="s">
        <v>480</v>
      </c>
      <c r="G9995" s="1" t="s">
        <v>481</v>
      </c>
    </row>
    <row r="9996" spans="1:7" x14ac:dyDescent="0.25">
      <c r="A9996" s="1">
        <v>33003012</v>
      </c>
      <c r="B9996" s="1" t="s">
        <v>25650</v>
      </c>
      <c r="C9996" s="1" t="s">
        <v>25651</v>
      </c>
      <c r="D9996" s="1" t="s">
        <v>25652</v>
      </c>
      <c r="E9996" s="1" t="s">
        <v>65</v>
      </c>
      <c r="F9996" s="1" t="s">
        <v>480</v>
      </c>
      <c r="G9996" s="1" t="s">
        <v>481</v>
      </c>
    </row>
    <row r="9997" spans="1:7" x14ac:dyDescent="0.25">
      <c r="A9997" s="1">
        <v>33003013</v>
      </c>
      <c r="B9997" s="1" t="s">
        <v>25653</v>
      </c>
      <c r="C9997" s="1" t="s">
        <v>25654</v>
      </c>
      <c r="D9997" s="1" t="s">
        <v>25655</v>
      </c>
      <c r="E9997" s="1" t="s">
        <v>65</v>
      </c>
      <c r="F9997" s="1" t="s">
        <v>480</v>
      </c>
      <c r="G9997" s="1" t="s">
        <v>481</v>
      </c>
    </row>
    <row r="9998" spans="1:7" x14ac:dyDescent="0.25">
      <c r="A9998" s="1">
        <v>33003015</v>
      </c>
      <c r="B9998" s="1" t="s">
        <v>25656</v>
      </c>
      <c r="C9998" s="1" t="s">
        <v>25657</v>
      </c>
      <c r="D9998" s="1" t="s">
        <v>25658</v>
      </c>
      <c r="E9998" s="1" t="s">
        <v>65</v>
      </c>
      <c r="F9998" s="1" t="s">
        <v>1984</v>
      </c>
      <c r="G9998" s="1" t="s">
        <v>1985</v>
      </c>
    </row>
    <row r="9999" spans="1:7" x14ac:dyDescent="0.25">
      <c r="A9999" s="1">
        <v>33003016</v>
      </c>
      <c r="B9999" s="1" t="s">
        <v>25659</v>
      </c>
      <c r="C9999" s="1" t="s">
        <v>25660</v>
      </c>
      <c r="D9999" s="1" t="s">
        <v>25661</v>
      </c>
      <c r="E9999" s="1" t="s">
        <v>65</v>
      </c>
      <c r="F9999" s="1" t="s">
        <v>480</v>
      </c>
      <c r="G9999" s="1" t="s">
        <v>481</v>
      </c>
    </row>
    <row r="10000" spans="1:7" x14ac:dyDescent="0.25">
      <c r="A10000" s="1">
        <v>33003017</v>
      </c>
      <c r="B10000" s="1" t="s">
        <v>25662</v>
      </c>
      <c r="C10000" s="1" t="s">
        <v>25663</v>
      </c>
      <c r="D10000" s="1" t="s">
        <v>25664</v>
      </c>
      <c r="E10000" s="1" t="s">
        <v>65</v>
      </c>
      <c r="F10000" s="1" t="s">
        <v>480</v>
      </c>
      <c r="G10000" s="1" t="s">
        <v>481</v>
      </c>
    </row>
    <row r="10001" spans="1:7" x14ac:dyDescent="0.25">
      <c r="A10001" s="1">
        <v>33003018</v>
      </c>
      <c r="B10001" s="1" t="s">
        <v>25665</v>
      </c>
      <c r="C10001" s="1" t="s">
        <v>25666</v>
      </c>
      <c r="D10001" s="1" t="s">
        <v>25667</v>
      </c>
      <c r="E10001" s="1" t="s">
        <v>65</v>
      </c>
      <c r="F10001" s="1" t="s">
        <v>480</v>
      </c>
      <c r="G10001" s="1" t="s">
        <v>481</v>
      </c>
    </row>
    <row r="10002" spans="1:7" x14ac:dyDescent="0.25">
      <c r="A10002" s="1">
        <v>33003019</v>
      </c>
      <c r="B10002" s="1" t="s">
        <v>25668</v>
      </c>
      <c r="C10002" s="1" t="s">
        <v>25669</v>
      </c>
      <c r="D10002" s="1" t="s">
        <v>25670</v>
      </c>
      <c r="E10002" s="1" t="s">
        <v>65</v>
      </c>
      <c r="F10002" s="1" t="s">
        <v>480</v>
      </c>
      <c r="G10002" s="1" t="s">
        <v>481</v>
      </c>
    </row>
    <row r="10003" spans="1:7" x14ac:dyDescent="0.25">
      <c r="A10003" s="1">
        <v>33003020</v>
      </c>
      <c r="B10003" s="1" t="s">
        <v>25671</v>
      </c>
      <c r="C10003" s="1" t="s">
        <v>25672</v>
      </c>
      <c r="D10003" s="1" t="s">
        <v>25673</v>
      </c>
      <c r="E10003" s="1" t="s">
        <v>66</v>
      </c>
      <c r="F10003" s="1" t="s">
        <v>480</v>
      </c>
      <c r="G10003" s="1" t="s">
        <v>481</v>
      </c>
    </row>
    <row r="10004" spans="1:7" x14ac:dyDescent="0.25">
      <c r="A10004" s="1">
        <v>33003021</v>
      </c>
      <c r="B10004" s="1" t="s">
        <v>25674</v>
      </c>
      <c r="C10004" s="1" t="s">
        <v>25675</v>
      </c>
      <c r="D10004" s="1" t="s">
        <v>25676</v>
      </c>
      <c r="E10004" s="1" t="s">
        <v>65</v>
      </c>
      <c r="F10004" s="1" t="s">
        <v>6188</v>
      </c>
      <c r="G10004" s="1" t="s">
        <v>6189</v>
      </c>
    </row>
    <row r="10005" spans="1:7" x14ac:dyDescent="0.25">
      <c r="A10005" s="1">
        <v>33003022</v>
      </c>
      <c r="B10005" s="1" t="s">
        <v>25677</v>
      </c>
      <c r="C10005" s="1" t="s">
        <v>25678</v>
      </c>
      <c r="D10005" s="1" t="s">
        <v>25679</v>
      </c>
      <c r="E10005" s="1" t="s">
        <v>65</v>
      </c>
      <c r="F10005" s="1" t="s">
        <v>480</v>
      </c>
      <c r="G10005" s="1" t="s">
        <v>481</v>
      </c>
    </row>
    <row r="10006" spans="1:7" x14ac:dyDescent="0.25">
      <c r="A10006" s="1">
        <v>33003024</v>
      </c>
      <c r="B10006" s="1" t="s">
        <v>25680</v>
      </c>
      <c r="C10006" s="1" t="s">
        <v>25681</v>
      </c>
      <c r="D10006" s="1" t="s">
        <v>25682</v>
      </c>
      <c r="E10006" s="1" t="s">
        <v>65</v>
      </c>
      <c r="F10006" s="1" t="s">
        <v>39</v>
      </c>
      <c r="G10006" s="1" t="s">
        <v>321</v>
      </c>
    </row>
    <row r="10007" spans="1:7" x14ac:dyDescent="0.25">
      <c r="A10007" s="1">
        <v>33003025</v>
      </c>
      <c r="B10007" s="1" t="s">
        <v>25683</v>
      </c>
      <c r="C10007" s="1" t="s">
        <v>25684</v>
      </c>
      <c r="D10007" s="1" t="s">
        <v>25685</v>
      </c>
      <c r="E10007" s="1" t="s">
        <v>65</v>
      </c>
      <c r="F10007" s="1" t="s">
        <v>39</v>
      </c>
      <c r="G10007" s="1" t="s">
        <v>321</v>
      </c>
    </row>
    <row r="10008" spans="1:7" x14ac:dyDescent="0.25">
      <c r="A10008" s="1">
        <v>33003026</v>
      </c>
      <c r="B10008" s="1" t="s">
        <v>25686</v>
      </c>
      <c r="C10008" s="1" t="s">
        <v>25687</v>
      </c>
      <c r="D10008" s="1" t="s">
        <v>25688</v>
      </c>
      <c r="E10008" s="1" t="s">
        <v>65</v>
      </c>
      <c r="F10008" s="1" t="s">
        <v>39</v>
      </c>
      <c r="G10008" s="1" t="s">
        <v>321</v>
      </c>
    </row>
    <row r="10009" spans="1:7" x14ac:dyDescent="0.25">
      <c r="A10009" s="1">
        <v>33003027</v>
      </c>
      <c r="B10009" s="1" t="s">
        <v>25689</v>
      </c>
      <c r="C10009" s="1" t="s">
        <v>25690</v>
      </c>
      <c r="D10009" s="1" t="s">
        <v>25691</v>
      </c>
      <c r="E10009" s="1" t="s">
        <v>65</v>
      </c>
      <c r="F10009" s="1" t="s">
        <v>39</v>
      </c>
      <c r="G10009" s="1" t="s">
        <v>321</v>
      </c>
    </row>
    <row r="10010" spans="1:7" x14ac:dyDescent="0.25">
      <c r="A10010" s="1">
        <v>33003028</v>
      </c>
      <c r="B10010" s="1" t="s">
        <v>25692</v>
      </c>
      <c r="C10010" s="1" t="s">
        <v>25693</v>
      </c>
      <c r="D10010" s="1" t="s">
        <v>25694</v>
      </c>
      <c r="E10010" s="1" t="s">
        <v>65</v>
      </c>
      <c r="F10010" s="1" t="s">
        <v>39</v>
      </c>
      <c r="G10010" s="1" t="s">
        <v>321</v>
      </c>
    </row>
    <row r="10011" spans="1:7" x14ac:dyDescent="0.25">
      <c r="A10011" s="1">
        <v>33003029</v>
      </c>
      <c r="B10011" s="1" t="s">
        <v>25695</v>
      </c>
      <c r="C10011" s="1" t="s">
        <v>25696</v>
      </c>
      <c r="D10011" s="1" t="s">
        <v>25697</v>
      </c>
      <c r="E10011" s="1" t="s">
        <v>65</v>
      </c>
      <c r="F10011" s="1" t="s">
        <v>480</v>
      </c>
      <c r="G10011" s="1" t="s">
        <v>481</v>
      </c>
    </row>
    <row r="10012" spans="1:7" x14ac:dyDescent="0.25">
      <c r="A10012" s="1">
        <v>33003030</v>
      </c>
      <c r="B10012" s="1" t="s">
        <v>25698</v>
      </c>
      <c r="C10012" s="1" t="s">
        <v>25699</v>
      </c>
      <c r="D10012" s="1" t="s">
        <v>25700</v>
      </c>
      <c r="E10012" s="1" t="s">
        <v>65</v>
      </c>
      <c r="F10012" s="1" t="s">
        <v>480</v>
      </c>
      <c r="G10012" s="1" t="s">
        <v>481</v>
      </c>
    </row>
    <row r="10013" spans="1:7" x14ac:dyDescent="0.25">
      <c r="A10013" s="1">
        <v>33003031</v>
      </c>
      <c r="B10013" s="1" t="s">
        <v>25701</v>
      </c>
      <c r="C10013" s="1" t="s">
        <v>25702</v>
      </c>
      <c r="D10013" s="1" t="s">
        <v>25703</v>
      </c>
      <c r="E10013" s="1" t="s">
        <v>65</v>
      </c>
      <c r="F10013" s="1" t="s">
        <v>480</v>
      </c>
      <c r="G10013" s="1" t="s">
        <v>481</v>
      </c>
    </row>
    <row r="10014" spans="1:7" x14ac:dyDescent="0.25">
      <c r="A10014" s="1">
        <v>33003032</v>
      </c>
      <c r="B10014" s="1" t="s">
        <v>25704</v>
      </c>
      <c r="C10014" s="1" t="s">
        <v>25705</v>
      </c>
      <c r="D10014" s="1" t="s">
        <v>25706</v>
      </c>
      <c r="E10014" s="1" t="s">
        <v>65</v>
      </c>
      <c r="F10014" s="1" t="s">
        <v>480</v>
      </c>
      <c r="G10014" s="1" t="s">
        <v>481</v>
      </c>
    </row>
    <row r="10015" spans="1:7" x14ac:dyDescent="0.25">
      <c r="A10015" s="1">
        <v>33003033</v>
      </c>
      <c r="B10015" s="1" t="s">
        <v>25707</v>
      </c>
      <c r="C10015" s="1" t="s">
        <v>25708</v>
      </c>
      <c r="D10015" s="1" t="s">
        <v>25709</v>
      </c>
      <c r="E10015" s="1" t="s">
        <v>65</v>
      </c>
      <c r="F10015" s="1" t="s">
        <v>480</v>
      </c>
      <c r="G10015" s="1" t="s">
        <v>481</v>
      </c>
    </row>
    <row r="10016" spans="1:7" x14ac:dyDescent="0.25">
      <c r="A10016" s="1">
        <v>33003034</v>
      </c>
      <c r="B10016" s="1" t="s">
        <v>25710</v>
      </c>
      <c r="C10016" s="1" t="s">
        <v>25711</v>
      </c>
      <c r="D10016" s="1" t="s">
        <v>25712</v>
      </c>
      <c r="E10016" s="1" t="s">
        <v>66</v>
      </c>
      <c r="F10016" s="1" t="s">
        <v>480</v>
      </c>
      <c r="G10016" s="1" t="s">
        <v>481</v>
      </c>
    </row>
    <row r="10017" spans="1:7" x14ac:dyDescent="0.25">
      <c r="A10017" s="1">
        <v>33003036</v>
      </c>
      <c r="B10017" s="1" t="s">
        <v>25713</v>
      </c>
      <c r="C10017" s="1" t="s">
        <v>25714</v>
      </c>
      <c r="D10017" s="1" t="s">
        <v>25715</v>
      </c>
      <c r="E10017" s="1" t="s">
        <v>65</v>
      </c>
      <c r="F10017" s="1" t="s">
        <v>480</v>
      </c>
      <c r="G10017" s="1" t="s">
        <v>481</v>
      </c>
    </row>
    <row r="10018" spans="1:7" x14ac:dyDescent="0.25">
      <c r="A10018" s="1">
        <v>33003037</v>
      </c>
      <c r="B10018" s="1" t="s">
        <v>25716</v>
      </c>
      <c r="C10018" s="1" t="s">
        <v>25717</v>
      </c>
      <c r="D10018" s="1" t="s">
        <v>25718</v>
      </c>
      <c r="E10018" s="1" t="s">
        <v>65</v>
      </c>
      <c r="F10018" s="1" t="s">
        <v>6188</v>
      </c>
      <c r="G10018" s="1" t="s">
        <v>6189</v>
      </c>
    </row>
    <row r="10019" spans="1:7" x14ac:dyDescent="0.25">
      <c r="A10019" s="1">
        <v>33003038</v>
      </c>
      <c r="B10019" s="1" t="s">
        <v>25719</v>
      </c>
      <c r="C10019" s="1" t="s">
        <v>25720</v>
      </c>
      <c r="D10019" s="1" t="s">
        <v>25721</v>
      </c>
      <c r="E10019" s="1" t="s">
        <v>65</v>
      </c>
      <c r="F10019" s="1" t="s">
        <v>480</v>
      </c>
      <c r="G10019" s="1" t="s">
        <v>481</v>
      </c>
    </row>
    <row r="10020" spans="1:7" x14ac:dyDescent="0.25">
      <c r="A10020" s="1">
        <v>33003039</v>
      </c>
      <c r="B10020" s="1" t="s">
        <v>25722</v>
      </c>
      <c r="C10020" s="1" t="s">
        <v>25723</v>
      </c>
      <c r="D10020" s="1" t="s">
        <v>25724</v>
      </c>
      <c r="E10020" s="1" t="s">
        <v>65</v>
      </c>
      <c r="F10020" s="1" t="s">
        <v>480</v>
      </c>
      <c r="G10020" s="1" t="s">
        <v>481</v>
      </c>
    </row>
    <row r="10021" spans="1:7" x14ac:dyDescent="0.25">
      <c r="A10021" s="1">
        <v>33003040</v>
      </c>
      <c r="B10021" s="1" t="s">
        <v>25725</v>
      </c>
      <c r="C10021" s="1" t="s">
        <v>25726</v>
      </c>
      <c r="D10021" s="1" t="s">
        <v>25727</v>
      </c>
      <c r="E10021" s="1" t="s">
        <v>65</v>
      </c>
      <c r="F10021" s="1" t="s">
        <v>480</v>
      </c>
      <c r="G10021" s="1" t="s">
        <v>481</v>
      </c>
    </row>
    <row r="10022" spans="1:7" x14ac:dyDescent="0.25">
      <c r="A10022" s="1">
        <v>33003041</v>
      </c>
      <c r="B10022" s="1" t="s">
        <v>25728</v>
      </c>
      <c r="C10022" s="1" t="s">
        <v>25729</v>
      </c>
      <c r="D10022" s="1" t="s">
        <v>25730</v>
      </c>
      <c r="E10022" s="1" t="s">
        <v>65</v>
      </c>
      <c r="F10022" s="1" t="s">
        <v>480</v>
      </c>
      <c r="G10022" s="1" t="s">
        <v>481</v>
      </c>
    </row>
    <row r="10023" spans="1:7" x14ac:dyDescent="0.25">
      <c r="A10023" s="1">
        <v>33003042</v>
      </c>
      <c r="B10023" s="1" t="s">
        <v>25731</v>
      </c>
      <c r="C10023" s="1" t="s">
        <v>25732</v>
      </c>
      <c r="D10023" s="1" t="s">
        <v>25733</v>
      </c>
      <c r="E10023" s="1" t="s">
        <v>65</v>
      </c>
      <c r="F10023" s="1" t="s">
        <v>480</v>
      </c>
      <c r="G10023" s="1" t="s">
        <v>481</v>
      </c>
    </row>
    <row r="10024" spans="1:7" x14ac:dyDescent="0.25">
      <c r="A10024" s="1">
        <v>33003043</v>
      </c>
      <c r="B10024" s="1" t="s">
        <v>25734</v>
      </c>
      <c r="C10024" s="1" t="s">
        <v>25735</v>
      </c>
      <c r="D10024" s="1" t="s">
        <v>25736</v>
      </c>
      <c r="E10024" s="1" t="s">
        <v>65</v>
      </c>
      <c r="F10024" s="1" t="s">
        <v>480</v>
      </c>
      <c r="G10024" s="1" t="s">
        <v>481</v>
      </c>
    </row>
    <row r="10025" spans="1:7" x14ac:dyDescent="0.25">
      <c r="A10025" s="1">
        <v>33003044</v>
      </c>
      <c r="B10025" s="1" t="s">
        <v>25737</v>
      </c>
      <c r="C10025" s="1" t="s">
        <v>25738</v>
      </c>
      <c r="D10025" s="1" t="s">
        <v>25739</v>
      </c>
      <c r="E10025" s="1" t="s">
        <v>65</v>
      </c>
      <c r="F10025" s="1" t="s">
        <v>480</v>
      </c>
      <c r="G10025" s="1" t="s">
        <v>481</v>
      </c>
    </row>
    <row r="10026" spans="1:7" x14ac:dyDescent="0.25">
      <c r="A10026" s="1">
        <v>33003045</v>
      </c>
      <c r="B10026" s="1" t="s">
        <v>25740</v>
      </c>
      <c r="C10026" s="1" t="s">
        <v>25741</v>
      </c>
      <c r="D10026" s="1" t="s">
        <v>25742</v>
      </c>
      <c r="E10026" s="1" t="s">
        <v>65</v>
      </c>
      <c r="F10026" s="1" t="s">
        <v>480</v>
      </c>
      <c r="G10026" s="1" t="s">
        <v>481</v>
      </c>
    </row>
    <row r="10027" spans="1:7" x14ac:dyDescent="0.25">
      <c r="A10027" s="1">
        <v>33003046</v>
      </c>
      <c r="B10027" s="1" t="s">
        <v>25743</v>
      </c>
      <c r="C10027" s="1" t="s">
        <v>25744</v>
      </c>
      <c r="D10027" s="1" t="s">
        <v>25745</v>
      </c>
      <c r="E10027" s="1" t="s">
        <v>65</v>
      </c>
      <c r="F10027" s="1" t="s">
        <v>39</v>
      </c>
      <c r="G10027" s="1" t="s">
        <v>321</v>
      </c>
    </row>
    <row r="10028" spans="1:7" x14ac:dyDescent="0.25">
      <c r="A10028" s="1">
        <v>33003047</v>
      </c>
      <c r="B10028" s="1" t="s">
        <v>25746</v>
      </c>
      <c r="C10028" s="1" t="s">
        <v>25747</v>
      </c>
      <c r="D10028" s="1" t="s">
        <v>25748</v>
      </c>
      <c r="E10028" s="1" t="s">
        <v>65</v>
      </c>
      <c r="F10028" s="1" t="s">
        <v>39</v>
      </c>
      <c r="G10028" s="1" t="s">
        <v>321</v>
      </c>
    </row>
    <row r="10029" spans="1:7" x14ac:dyDescent="0.25">
      <c r="A10029" s="1">
        <v>33003048</v>
      </c>
      <c r="B10029" s="1" t="s">
        <v>25749</v>
      </c>
      <c r="C10029" s="1" t="s">
        <v>25750</v>
      </c>
      <c r="D10029" s="1" t="s">
        <v>25751</v>
      </c>
      <c r="E10029" s="1" t="s">
        <v>65</v>
      </c>
      <c r="F10029" s="1" t="s">
        <v>39</v>
      </c>
      <c r="G10029" s="1" t="s">
        <v>321</v>
      </c>
    </row>
    <row r="10030" spans="1:7" x14ac:dyDescent="0.25">
      <c r="A10030" s="1">
        <v>33003049</v>
      </c>
      <c r="B10030" s="1" t="s">
        <v>25752</v>
      </c>
      <c r="C10030" s="1" t="s">
        <v>25753</v>
      </c>
      <c r="D10030" s="1" t="s">
        <v>25754</v>
      </c>
      <c r="E10030" s="1" t="s">
        <v>65</v>
      </c>
      <c r="F10030" s="1" t="s">
        <v>39</v>
      </c>
      <c r="G10030" s="1" t="s">
        <v>321</v>
      </c>
    </row>
    <row r="10031" spans="1:7" x14ac:dyDescent="0.25">
      <c r="A10031" s="1">
        <v>33003050</v>
      </c>
      <c r="B10031" s="1" t="s">
        <v>25755</v>
      </c>
      <c r="C10031" s="1" t="s">
        <v>25756</v>
      </c>
      <c r="D10031" s="1" t="s">
        <v>25757</v>
      </c>
      <c r="E10031" s="1" t="s">
        <v>65</v>
      </c>
      <c r="F10031" s="1" t="s">
        <v>39</v>
      </c>
      <c r="G10031" s="1" t="s">
        <v>321</v>
      </c>
    </row>
    <row r="10032" spans="1:7" x14ac:dyDescent="0.25">
      <c r="A10032" s="1">
        <v>33003051</v>
      </c>
      <c r="B10032" s="1" t="s">
        <v>25758</v>
      </c>
      <c r="C10032" s="1" t="s">
        <v>25759</v>
      </c>
      <c r="D10032" s="1" t="s">
        <v>25760</v>
      </c>
      <c r="E10032" s="1" t="s">
        <v>66</v>
      </c>
      <c r="F10032" s="1" t="s">
        <v>480</v>
      </c>
      <c r="G10032" s="1" t="s">
        <v>481</v>
      </c>
    </row>
    <row r="10033" spans="1:7" x14ac:dyDescent="0.25">
      <c r="A10033" s="1">
        <v>33003054</v>
      </c>
      <c r="B10033" s="1" t="s">
        <v>25761</v>
      </c>
      <c r="C10033" s="1" t="s">
        <v>25762</v>
      </c>
      <c r="D10033" s="1" t="s">
        <v>25763</v>
      </c>
      <c r="E10033" s="1" t="s">
        <v>66</v>
      </c>
      <c r="F10033" s="1" t="s">
        <v>480</v>
      </c>
      <c r="G10033" s="1" t="s">
        <v>481</v>
      </c>
    </row>
    <row r="10034" spans="1:7" x14ac:dyDescent="0.25">
      <c r="A10034" s="1">
        <v>33003055</v>
      </c>
      <c r="B10034" s="1" t="s">
        <v>25764</v>
      </c>
      <c r="C10034" s="1" t="s">
        <v>25765</v>
      </c>
      <c r="D10034" s="1" t="s">
        <v>25766</v>
      </c>
      <c r="E10034" s="1" t="s">
        <v>66</v>
      </c>
      <c r="F10034" s="1" t="s">
        <v>480</v>
      </c>
      <c r="G10034" s="1" t="s">
        <v>481</v>
      </c>
    </row>
    <row r="10035" spans="1:7" x14ac:dyDescent="0.25">
      <c r="A10035" s="1">
        <v>33003056</v>
      </c>
      <c r="B10035" s="1" t="s">
        <v>25767</v>
      </c>
      <c r="C10035" s="1" t="s">
        <v>25768</v>
      </c>
      <c r="D10035" s="1" t="s">
        <v>25769</v>
      </c>
      <c r="E10035" s="1" t="s">
        <v>65</v>
      </c>
      <c r="F10035" s="1" t="s">
        <v>1984</v>
      </c>
      <c r="G10035" s="1" t="s">
        <v>1985</v>
      </c>
    </row>
    <row r="10036" spans="1:7" x14ac:dyDescent="0.25">
      <c r="A10036" s="1">
        <v>33003057</v>
      </c>
      <c r="B10036" s="1" t="s">
        <v>25770</v>
      </c>
      <c r="C10036" s="1" t="s">
        <v>25771</v>
      </c>
      <c r="D10036" s="1" t="s">
        <v>25772</v>
      </c>
      <c r="E10036" s="1" t="s">
        <v>65</v>
      </c>
      <c r="F10036" s="1" t="s">
        <v>1984</v>
      </c>
      <c r="G10036" s="1" t="s">
        <v>1985</v>
      </c>
    </row>
    <row r="10037" spans="1:7" x14ac:dyDescent="0.25">
      <c r="A10037" s="1">
        <v>33003063</v>
      </c>
      <c r="B10037" s="1" t="s">
        <v>25773</v>
      </c>
      <c r="C10037" s="1" t="s">
        <v>25773</v>
      </c>
      <c r="D10037" s="1" t="s">
        <v>25773</v>
      </c>
      <c r="E10037" s="1" t="s">
        <v>66</v>
      </c>
      <c r="G10037" s="1" t="s">
        <v>199</v>
      </c>
    </row>
    <row r="10038" spans="1:7" x14ac:dyDescent="0.25">
      <c r="A10038" s="1">
        <v>33003064</v>
      </c>
      <c r="B10038" s="1" t="s">
        <v>25774</v>
      </c>
      <c r="C10038" s="1" t="s">
        <v>25774</v>
      </c>
      <c r="D10038" s="1" t="s">
        <v>25774</v>
      </c>
      <c r="E10038" s="1" t="s">
        <v>66</v>
      </c>
      <c r="G10038" s="1" t="s">
        <v>199</v>
      </c>
    </row>
    <row r="10039" spans="1:7" x14ac:dyDescent="0.25">
      <c r="A10039" s="1">
        <v>33003065</v>
      </c>
      <c r="B10039" s="1" t="s">
        <v>25775</v>
      </c>
      <c r="C10039" s="1" t="s">
        <v>25775</v>
      </c>
      <c r="D10039" s="1" t="s">
        <v>25775</v>
      </c>
      <c r="E10039" s="1" t="s">
        <v>66</v>
      </c>
      <c r="G10039" s="1" t="s">
        <v>199</v>
      </c>
    </row>
    <row r="10040" spans="1:7" x14ac:dyDescent="0.25">
      <c r="A10040" s="1">
        <v>33003066</v>
      </c>
      <c r="B10040" s="1" t="s">
        <v>25776</v>
      </c>
      <c r="C10040" s="1" t="s">
        <v>25776</v>
      </c>
      <c r="D10040" s="1" t="s">
        <v>25776</v>
      </c>
      <c r="E10040" s="1" t="s">
        <v>66</v>
      </c>
      <c r="G10040" s="1" t="s">
        <v>199</v>
      </c>
    </row>
    <row r="10041" spans="1:7" x14ac:dyDescent="0.25">
      <c r="A10041" s="1">
        <v>33003067</v>
      </c>
      <c r="B10041" s="1" t="s">
        <v>25777</v>
      </c>
      <c r="C10041" s="1" t="s">
        <v>25777</v>
      </c>
      <c r="D10041" s="1" t="s">
        <v>25777</v>
      </c>
      <c r="E10041" s="1" t="s">
        <v>66</v>
      </c>
      <c r="G10041" s="1" t="s">
        <v>199</v>
      </c>
    </row>
    <row r="10042" spans="1:7" x14ac:dyDescent="0.25">
      <c r="A10042" s="1">
        <v>33003068</v>
      </c>
      <c r="B10042" s="1" t="s">
        <v>25778</v>
      </c>
      <c r="C10042" s="1" t="s">
        <v>25778</v>
      </c>
      <c r="D10042" s="1" t="s">
        <v>25778</v>
      </c>
      <c r="E10042" s="1" t="s">
        <v>66</v>
      </c>
      <c r="G10042" s="1" t="s">
        <v>199</v>
      </c>
    </row>
    <row r="10043" spans="1:7" x14ac:dyDescent="0.25">
      <c r="A10043" s="1">
        <v>33003069</v>
      </c>
      <c r="B10043" s="1" t="s">
        <v>25779</v>
      </c>
      <c r="C10043" s="1" t="s">
        <v>25780</v>
      </c>
      <c r="D10043" s="1" t="s">
        <v>25780</v>
      </c>
      <c r="E10043" s="1" t="s">
        <v>66</v>
      </c>
      <c r="G10043" s="1" t="s">
        <v>199</v>
      </c>
    </row>
    <row r="10044" spans="1:7" x14ac:dyDescent="0.25">
      <c r="A10044" s="1">
        <v>33003070</v>
      </c>
      <c r="B10044" s="1" t="s">
        <v>25781</v>
      </c>
      <c r="C10044" s="1" t="s">
        <v>25782</v>
      </c>
      <c r="D10044" s="1" t="s">
        <v>25782</v>
      </c>
      <c r="E10044" s="1" t="s">
        <v>66</v>
      </c>
      <c r="G10044" s="1" t="s">
        <v>199</v>
      </c>
    </row>
    <row r="10045" spans="1:7" x14ac:dyDescent="0.25">
      <c r="A10045" s="1">
        <v>33003071</v>
      </c>
      <c r="B10045" s="1" t="s">
        <v>25783</v>
      </c>
      <c r="C10045" s="1" t="s">
        <v>25783</v>
      </c>
      <c r="D10045" s="1" t="s">
        <v>25783</v>
      </c>
      <c r="E10045" s="1" t="s">
        <v>66</v>
      </c>
      <c r="G10045" s="1" t="s">
        <v>199</v>
      </c>
    </row>
    <row r="10046" spans="1:7" x14ac:dyDescent="0.25">
      <c r="A10046" s="1">
        <v>33003075</v>
      </c>
      <c r="B10046" s="1" t="s">
        <v>25784</v>
      </c>
      <c r="C10046" s="1" t="s">
        <v>25785</v>
      </c>
      <c r="D10046" s="1" t="s">
        <v>25786</v>
      </c>
      <c r="E10046" s="1" t="s">
        <v>65</v>
      </c>
      <c r="F10046" s="1" t="s">
        <v>39</v>
      </c>
      <c r="G10046" s="1" t="s">
        <v>321</v>
      </c>
    </row>
    <row r="10047" spans="1:7" x14ac:dyDescent="0.25">
      <c r="A10047" s="1">
        <v>33003076</v>
      </c>
      <c r="B10047" s="1" t="s">
        <v>25787</v>
      </c>
      <c r="C10047" s="1" t="s">
        <v>25788</v>
      </c>
      <c r="D10047" s="1" t="s">
        <v>25789</v>
      </c>
      <c r="E10047" s="1" t="s">
        <v>66</v>
      </c>
      <c r="F10047" s="1" t="s">
        <v>480</v>
      </c>
      <c r="G10047" s="1" t="s">
        <v>481</v>
      </c>
    </row>
    <row r="10048" spans="1:7" x14ac:dyDescent="0.25">
      <c r="A10048" s="1">
        <v>33003080</v>
      </c>
      <c r="B10048" s="1" t="s">
        <v>25790</v>
      </c>
      <c r="C10048" s="1" t="s">
        <v>25791</v>
      </c>
      <c r="D10048" s="1" t="s">
        <v>25792</v>
      </c>
      <c r="E10048" s="1" t="s">
        <v>66</v>
      </c>
      <c r="F10048" s="1" t="s">
        <v>39</v>
      </c>
      <c r="G10048" s="1" t="s">
        <v>321</v>
      </c>
    </row>
    <row r="10049" spans="1:7" x14ac:dyDescent="0.25">
      <c r="A10049" s="1">
        <v>33003081</v>
      </c>
      <c r="B10049" s="1" t="s">
        <v>25793</v>
      </c>
      <c r="C10049" s="1" t="s">
        <v>25794</v>
      </c>
      <c r="D10049" s="1" t="s">
        <v>25795</v>
      </c>
      <c r="E10049" s="1" t="s">
        <v>65</v>
      </c>
      <c r="F10049" s="1" t="s">
        <v>480</v>
      </c>
      <c r="G10049" s="1" t="s">
        <v>481</v>
      </c>
    </row>
    <row r="10050" spans="1:7" x14ac:dyDescent="0.25">
      <c r="A10050" s="1">
        <v>33003082</v>
      </c>
      <c r="B10050" s="1" t="s">
        <v>25796</v>
      </c>
      <c r="C10050" s="1" t="s">
        <v>25797</v>
      </c>
      <c r="D10050" s="1" t="s">
        <v>25798</v>
      </c>
      <c r="E10050" s="1" t="s">
        <v>65</v>
      </c>
      <c r="F10050" s="1" t="s">
        <v>39</v>
      </c>
      <c r="G10050" s="1" t="s">
        <v>321</v>
      </c>
    </row>
    <row r="10051" spans="1:7" x14ac:dyDescent="0.25">
      <c r="A10051" s="1">
        <v>33003083</v>
      </c>
      <c r="B10051" s="1" t="s">
        <v>25799</v>
      </c>
      <c r="C10051" s="1" t="s">
        <v>25800</v>
      </c>
      <c r="D10051" s="1" t="s">
        <v>25801</v>
      </c>
      <c r="E10051" s="1" t="s">
        <v>65</v>
      </c>
      <c r="F10051" s="1" t="s">
        <v>39</v>
      </c>
      <c r="G10051" s="1" t="s">
        <v>321</v>
      </c>
    </row>
    <row r="10052" spans="1:7" x14ac:dyDescent="0.25">
      <c r="A10052" s="1">
        <v>33003085</v>
      </c>
      <c r="B10052" s="1" t="s">
        <v>25802</v>
      </c>
      <c r="C10052" s="1" t="s">
        <v>25803</v>
      </c>
      <c r="D10052" s="1" t="s">
        <v>25804</v>
      </c>
      <c r="E10052" s="1" t="s">
        <v>65</v>
      </c>
      <c r="F10052" s="1" t="s">
        <v>39</v>
      </c>
      <c r="G10052" s="1" t="s">
        <v>321</v>
      </c>
    </row>
    <row r="10053" spans="1:7" x14ac:dyDescent="0.25">
      <c r="A10053" s="1">
        <v>33003086</v>
      </c>
      <c r="B10053" s="1" t="s">
        <v>25805</v>
      </c>
      <c r="C10053" s="1" t="s">
        <v>25806</v>
      </c>
      <c r="D10053" s="1" t="s">
        <v>25807</v>
      </c>
      <c r="E10053" s="1" t="s">
        <v>65</v>
      </c>
      <c r="F10053" s="1" t="s">
        <v>39</v>
      </c>
      <c r="G10053" s="1" t="s">
        <v>321</v>
      </c>
    </row>
    <row r="10054" spans="1:7" x14ac:dyDescent="0.25">
      <c r="A10054" s="1">
        <v>33003087</v>
      </c>
      <c r="B10054" s="1" t="s">
        <v>25808</v>
      </c>
      <c r="C10054" s="1" t="s">
        <v>25809</v>
      </c>
      <c r="D10054" s="1" t="s">
        <v>25810</v>
      </c>
      <c r="E10054" s="1" t="s">
        <v>65</v>
      </c>
      <c r="F10054" s="1" t="s">
        <v>39</v>
      </c>
      <c r="G10054" s="1" t="s">
        <v>321</v>
      </c>
    </row>
    <row r="10055" spans="1:7" x14ac:dyDescent="0.25">
      <c r="A10055" s="1">
        <v>33003088</v>
      </c>
      <c r="B10055" s="1" t="s">
        <v>25811</v>
      </c>
      <c r="C10055" s="1" t="s">
        <v>25812</v>
      </c>
      <c r="D10055" s="1" t="s">
        <v>25813</v>
      </c>
      <c r="E10055" s="1" t="s">
        <v>65</v>
      </c>
      <c r="F10055" s="1" t="s">
        <v>39</v>
      </c>
      <c r="G10055" s="1" t="s">
        <v>321</v>
      </c>
    </row>
    <row r="10056" spans="1:7" x14ac:dyDescent="0.25">
      <c r="A10056" s="1">
        <v>33003089</v>
      </c>
      <c r="B10056" s="1" t="s">
        <v>25814</v>
      </c>
      <c r="C10056" s="1" t="s">
        <v>25815</v>
      </c>
      <c r="D10056" s="1" t="s">
        <v>25816</v>
      </c>
      <c r="E10056" s="1" t="s">
        <v>65</v>
      </c>
      <c r="F10056" s="1" t="s">
        <v>39</v>
      </c>
      <c r="G10056" s="1" t="s">
        <v>321</v>
      </c>
    </row>
    <row r="10057" spans="1:7" x14ac:dyDescent="0.25">
      <c r="A10057" s="1">
        <v>33003090</v>
      </c>
      <c r="B10057" s="1" t="s">
        <v>25817</v>
      </c>
      <c r="C10057" s="1" t="s">
        <v>25818</v>
      </c>
      <c r="D10057" s="1" t="s">
        <v>25819</v>
      </c>
      <c r="E10057" s="1" t="s">
        <v>65</v>
      </c>
      <c r="F10057" s="1" t="s">
        <v>39</v>
      </c>
      <c r="G10057" s="1" t="s">
        <v>321</v>
      </c>
    </row>
    <row r="10058" spans="1:7" x14ac:dyDescent="0.25">
      <c r="A10058" s="1">
        <v>33003092</v>
      </c>
      <c r="B10058" s="1" t="s">
        <v>25820</v>
      </c>
      <c r="C10058" s="1" t="s">
        <v>25821</v>
      </c>
      <c r="D10058" s="1" t="s">
        <v>25822</v>
      </c>
      <c r="E10058" s="1" t="s">
        <v>65</v>
      </c>
      <c r="F10058" s="1" t="s">
        <v>39</v>
      </c>
      <c r="G10058" s="1" t="s">
        <v>321</v>
      </c>
    </row>
    <row r="10059" spans="1:7" x14ac:dyDescent="0.25">
      <c r="A10059" s="1">
        <v>33003093</v>
      </c>
      <c r="B10059" s="1" t="s">
        <v>25823</v>
      </c>
      <c r="C10059" s="1" t="s">
        <v>25824</v>
      </c>
      <c r="D10059" s="1" t="s">
        <v>25825</v>
      </c>
      <c r="E10059" s="1" t="s">
        <v>65</v>
      </c>
      <c r="F10059" s="1" t="s">
        <v>39</v>
      </c>
      <c r="G10059" s="1" t="s">
        <v>321</v>
      </c>
    </row>
    <row r="10060" spans="1:7" x14ac:dyDescent="0.25">
      <c r="A10060" s="1">
        <v>33003094</v>
      </c>
      <c r="B10060" s="1" t="s">
        <v>25826</v>
      </c>
      <c r="C10060" s="1" t="s">
        <v>25827</v>
      </c>
      <c r="D10060" s="1" t="s">
        <v>25828</v>
      </c>
      <c r="E10060" s="1" t="s">
        <v>65</v>
      </c>
      <c r="F10060" s="1" t="s">
        <v>39</v>
      </c>
      <c r="G10060" s="1" t="s">
        <v>321</v>
      </c>
    </row>
    <row r="10061" spans="1:7" x14ac:dyDescent="0.25">
      <c r="A10061" s="1">
        <v>33003095</v>
      </c>
      <c r="B10061" s="1" t="s">
        <v>25829</v>
      </c>
      <c r="C10061" s="1" t="s">
        <v>25830</v>
      </c>
      <c r="D10061" s="1" t="s">
        <v>25831</v>
      </c>
      <c r="E10061" s="1" t="s">
        <v>65</v>
      </c>
      <c r="F10061" s="1" t="s">
        <v>1984</v>
      </c>
      <c r="G10061" s="1" t="s">
        <v>1985</v>
      </c>
    </row>
    <row r="10062" spans="1:7" x14ac:dyDescent="0.25">
      <c r="A10062" s="1">
        <v>33003096</v>
      </c>
      <c r="B10062" s="1" t="s">
        <v>25832</v>
      </c>
      <c r="C10062" s="1" t="s">
        <v>25833</v>
      </c>
      <c r="D10062" s="1" t="s">
        <v>25834</v>
      </c>
      <c r="E10062" s="1" t="s">
        <v>65</v>
      </c>
      <c r="F10062" s="1" t="s">
        <v>1984</v>
      </c>
      <c r="G10062" s="1" t="s">
        <v>1985</v>
      </c>
    </row>
    <row r="10063" spans="1:7" x14ac:dyDescent="0.25">
      <c r="A10063" s="1">
        <v>33003100</v>
      </c>
      <c r="B10063" s="1" t="s">
        <v>25835</v>
      </c>
      <c r="C10063" s="1" t="s">
        <v>25836</v>
      </c>
      <c r="D10063" s="1" t="s">
        <v>25837</v>
      </c>
      <c r="E10063" s="1" t="s">
        <v>65</v>
      </c>
      <c r="F10063" s="1" t="s">
        <v>480</v>
      </c>
      <c r="G10063" s="1" t="s">
        <v>481</v>
      </c>
    </row>
    <row r="10064" spans="1:7" x14ac:dyDescent="0.25">
      <c r="A10064" s="1">
        <v>33003101</v>
      </c>
      <c r="B10064" s="1" t="s">
        <v>25838</v>
      </c>
      <c r="C10064" s="1" t="s">
        <v>25839</v>
      </c>
      <c r="D10064" s="1" t="s">
        <v>25840</v>
      </c>
      <c r="E10064" s="1" t="s">
        <v>65</v>
      </c>
      <c r="F10064" s="1" t="s">
        <v>480</v>
      </c>
      <c r="G10064" s="1" t="s">
        <v>481</v>
      </c>
    </row>
    <row r="10065" spans="1:7" x14ac:dyDescent="0.25">
      <c r="A10065" s="1">
        <v>33003102</v>
      </c>
      <c r="B10065" s="1" t="s">
        <v>25841</v>
      </c>
      <c r="C10065" s="1" t="s">
        <v>25842</v>
      </c>
      <c r="D10065" s="1" t="s">
        <v>25843</v>
      </c>
      <c r="E10065" s="1" t="s">
        <v>65</v>
      </c>
      <c r="F10065" s="1" t="s">
        <v>480</v>
      </c>
      <c r="G10065" s="1" t="s">
        <v>481</v>
      </c>
    </row>
    <row r="10066" spans="1:7" x14ac:dyDescent="0.25">
      <c r="A10066" s="1">
        <v>33003109</v>
      </c>
      <c r="B10066" s="1" t="s">
        <v>25844</v>
      </c>
      <c r="C10066" s="1" t="s">
        <v>25845</v>
      </c>
      <c r="D10066" s="1" t="s">
        <v>25846</v>
      </c>
      <c r="E10066" s="1" t="s">
        <v>65</v>
      </c>
      <c r="F10066" s="1" t="s">
        <v>480</v>
      </c>
      <c r="G10066" s="1" t="s">
        <v>481</v>
      </c>
    </row>
    <row r="10067" spans="1:7" x14ac:dyDescent="0.25">
      <c r="A10067" s="1">
        <v>33003110</v>
      </c>
      <c r="B10067" s="1" t="s">
        <v>25847</v>
      </c>
      <c r="C10067" s="1" t="s">
        <v>25848</v>
      </c>
      <c r="D10067" s="1" t="s">
        <v>25849</v>
      </c>
      <c r="E10067" s="1" t="s">
        <v>65</v>
      </c>
      <c r="F10067" s="1" t="s">
        <v>480</v>
      </c>
      <c r="G10067" s="1" t="s">
        <v>481</v>
      </c>
    </row>
    <row r="10068" spans="1:7" x14ac:dyDescent="0.25">
      <c r="A10068" s="1">
        <v>33003112</v>
      </c>
      <c r="B10068" s="1" t="s">
        <v>25850</v>
      </c>
      <c r="C10068" s="1" t="s">
        <v>25851</v>
      </c>
      <c r="D10068" s="1" t="s">
        <v>25852</v>
      </c>
      <c r="E10068" s="1" t="s">
        <v>65</v>
      </c>
      <c r="F10068" s="1" t="s">
        <v>480</v>
      </c>
      <c r="G10068" s="1" t="s">
        <v>481</v>
      </c>
    </row>
    <row r="10069" spans="1:7" x14ac:dyDescent="0.25">
      <c r="A10069" s="1">
        <v>33003113</v>
      </c>
      <c r="B10069" s="1" t="s">
        <v>25853</v>
      </c>
      <c r="C10069" s="1" t="s">
        <v>25854</v>
      </c>
      <c r="D10069" s="1" t="s">
        <v>25855</v>
      </c>
      <c r="E10069" s="1" t="s">
        <v>65</v>
      </c>
      <c r="F10069" s="1" t="s">
        <v>480</v>
      </c>
      <c r="G10069" s="1" t="s">
        <v>481</v>
      </c>
    </row>
    <row r="10070" spans="1:7" x14ac:dyDescent="0.25">
      <c r="A10070" s="1">
        <v>33003114</v>
      </c>
      <c r="B10070" s="1" t="s">
        <v>25856</v>
      </c>
      <c r="C10070" s="1" t="s">
        <v>25857</v>
      </c>
      <c r="D10070" s="1" t="s">
        <v>25858</v>
      </c>
      <c r="E10070" s="1" t="s">
        <v>65</v>
      </c>
      <c r="F10070" s="1" t="s">
        <v>480</v>
      </c>
      <c r="G10070" s="1" t="s">
        <v>481</v>
      </c>
    </row>
    <row r="10071" spans="1:7" x14ac:dyDescent="0.25">
      <c r="A10071" s="1">
        <v>33003117</v>
      </c>
      <c r="B10071" s="1" t="s">
        <v>25859</v>
      </c>
      <c r="C10071" s="1" t="s">
        <v>25860</v>
      </c>
      <c r="D10071" s="1" t="s">
        <v>25861</v>
      </c>
      <c r="E10071" s="1" t="s">
        <v>65</v>
      </c>
      <c r="F10071" s="1" t="s">
        <v>1984</v>
      </c>
      <c r="G10071" s="1" t="s">
        <v>1985</v>
      </c>
    </row>
    <row r="10072" spans="1:7" x14ac:dyDescent="0.25">
      <c r="A10072" s="1">
        <v>33003118</v>
      </c>
      <c r="B10072" s="1" t="s">
        <v>25862</v>
      </c>
      <c r="C10072" s="1" t="s">
        <v>25863</v>
      </c>
      <c r="D10072" s="1" t="s">
        <v>25864</v>
      </c>
      <c r="E10072" s="1" t="s">
        <v>65</v>
      </c>
      <c r="F10072" s="1" t="s">
        <v>480</v>
      </c>
      <c r="G10072" s="1" t="s">
        <v>481</v>
      </c>
    </row>
    <row r="10073" spans="1:7" x14ac:dyDescent="0.25">
      <c r="A10073" s="1">
        <v>33003119</v>
      </c>
      <c r="B10073" s="1" t="s">
        <v>25865</v>
      </c>
      <c r="C10073" s="1" t="s">
        <v>25866</v>
      </c>
      <c r="D10073" s="1" t="s">
        <v>25867</v>
      </c>
      <c r="E10073" s="1" t="s">
        <v>65</v>
      </c>
      <c r="F10073" s="1" t="s">
        <v>480</v>
      </c>
      <c r="G10073" s="1" t="s">
        <v>481</v>
      </c>
    </row>
    <row r="10074" spans="1:7" x14ac:dyDescent="0.25">
      <c r="A10074" s="1">
        <v>33003120</v>
      </c>
      <c r="B10074" s="1" t="s">
        <v>25868</v>
      </c>
      <c r="C10074" s="1" t="s">
        <v>25869</v>
      </c>
      <c r="D10074" s="1" t="s">
        <v>25870</v>
      </c>
      <c r="E10074" s="1" t="s">
        <v>65</v>
      </c>
      <c r="F10074" s="1" t="s">
        <v>480</v>
      </c>
      <c r="G10074" s="1" t="s">
        <v>481</v>
      </c>
    </row>
    <row r="10075" spans="1:7" x14ac:dyDescent="0.25">
      <c r="A10075" s="1">
        <v>33003121</v>
      </c>
      <c r="B10075" s="1" t="s">
        <v>25871</v>
      </c>
      <c r="C10075" s="1" t="s">
        <v>25872</v>
      </c>
      <c r="D10075" s="1" t="s">
        <v>25873</v>
      </c>
      <c r="E10075" s="1" t="s">
        <v>65</v>
      </c>
      <c r="F10075" s="1" t="s">
        <v>176</v>
      </c>
      <c r="G10075" s="1" t="s">
        <v>177</v>
      </c>
    </row>
    <row r="10076" spans="1:7" x14ac:dyDescent="0.25">
      <c r="A10076" s="1">
        <v>33003122</v>
      </c>
      <c r="B10076" s="1" t="s">
        <v>25874</v>
      </c>
      <c r="C10076" s="1" t="s">
        <v>25875</v>
      </c>
      <c r="D10076" s="1" t="s">
        <v>25876</v>
      </c>
      <c r="E10076" s="1" t="s">
        <v>65</v>
      </c>
      <c r="F10076" s="1" t="s">
        <v>176</v>
      </c>
      <c r="G10076" s="1" t="s">
        <v>177</v>
      </c>
    </row>
    <row r="10077" spans="1:7" x14ac:dyDescent="0.25">
      <c r="A10077" s="1">
        <v>33003123</v>
      </c>
      <c r="B10077" s="1" t="s">
        <v>25877</v>
      </c>
      <c r="C10077" s="1" t="s">
        <v>25878</v>
      </c>
      <c r="D10077" s="1" t="s">
        <v>25879</v>
      </c>
      <c r="E10077" s="1" t="s">
        <v>65</v>
      </c>
      <c r="F10077" s="1" t="s">
        <v>176</v>
      </c>
      <c r="G10077" s="1" t="s">
        <v>177</v>
      </c>
    </row>
    <row r="10078" spans="1:7" x14ac:dyDescent="0.25">
      <c r="A10078" s="1">
        <v>33003125</v>
      </c>
      <c r="B10078" s="1" t="s">
        <v>25880</v>
      </c>
      <c r="C10078" s="1" t="s">
        <v>25881</v>
      </c>
      <c r="D10078" s="1" t="s">
        <v>25882</v>
      </c>
      <c r="E10078" s="1" t="s">
        <v>65</v>
      </c>
      <c r="F10078" s="1" t="s">
        <v>176</v>
      </c>
      <c r="G10078" s="1" t="s">
        <v>177</v>
      </c>
    </row>
    <row r="10079" spans="1:7" x14ac:dyDescent="0.25">
      <c r="A10079" s="1">
        <v>33003126</v>
      </c>
      <c r="B10079" s="1" t="s">
        <v>25883</v>
      </c>
      <c r="C10079" s="1" t="s">
        <v>25884</v>
      </c>
      <c r="D10079" s="1" t="s">
        <v>25885</v>
      </c>
      <c r="E10079" s="1" t="s">
        <v>65</v>
      </c>
      <c r="F10079" s="1" t="s">
        <v>176</v>
      </c>
      <c r="G10079" s="1" t="s">
        <v>177</v>
      </c>
    </row>
    <row r="10080" spans="1:7" x14ac:dyDescent="0.25">
      <c r="A10080" s="1">
        <v>33003127</v>
      </c>
      <c r="B10080" s="1" t="s">
        <v>25886</v>
      </c>
      <c r="C10080" s="1" t="s">
        <v>25887</v>
      </c>
      <c r="D10080" s="1" t="s">
        <v>25888</v>
      </c>
      <c r="E10080" s="1" t="s">
        <v>65</v>
      </c>
      <c r="F10080" s="1" t="s">
        <v>176</v>
      </c>
      <c r="G10080" s="1" t="s">
        <v>177</v>
      </c>
    </row>
    <row r="10081" spans="1:7" x14ac:dyDescent="0.25">
      <c r="A10081" s="1">
        <v>33003128</v>
      </c>
      <c r="B10081" s="1" t="s">
        <v>25889</v>
      </c>
      <c r="C10081" s="1" t="s">
        <v>25890</v>
      </c>
      <c r="D10081" s="1" t="s">
        <v>25891</v>
      </c>
      <c r="E10081" s="1" t="s">
        <v>65</v>
      </c>
      <c r="F10081" s="1" t="s">
        <v>176</v>
      </c>
      <c r="G10081" s="1" t="s">
        <v>177</v>
      </c>
    </row>
    <row r="10082" spans="1:7" x14ac:dyDescent="0.25">
      <c r="A10082" s="1">
        <v>33003129</v>
      </c>
      <c r="B10082" s="1" t="s">
        <v>25892</v>
      </c>
      <c r="C10082" s="1" t="s">
        <v>25893</v>
      </c>
      <c r="D10082" s="1" t="s">
        <v>25894</v>
      </c>
      <c r="E10082" s="1" t="s">
        <v>66</v>
      </c>
      <c r="F10082" s="1" t="s">
        <v>39</v>
      </c>
      <c r="G10082" s="1" t="s">
        <v>321</v>
      </c>
    </row>
    <row r="10083" spans="1:7" x14ac:dyDescent="0.25">
      <c r="A10083" s="1">
        <v>33003130</v>
      </c>
      <c r="B10083" s="1" t="s">
        <v>25895</v>
      </c>
      <c r="C10083" s="1" t="s">
        <v>25896</v>
      </c>
      <c r="D10083" s="1" t="s">
        <v>25897</v>
      </c>
      <c r="E10083" s="1" t="s">
        <v>66</v>
      </c>
      <c r="F10083" s="1" t="s">
        <v>39</v>
      </c>
      <c r="G10083" s="1" t="s">
        <v>321</v>
      </c>
    </row>
    <row r="10084" spans="1:7" x14ac:dyDescent="0.25">
      <c r="A10084" s="1">
        <v>33003131</v>
      </c>
      <c r="B10084" s="1" t="s">
        <v>25898</v>
      </c>
      <c r="C10084" s="1" t="s">
        <v>25899</v>
      </c>
      <c r="D10084" s="1" t="s">
        <v>25900</v>
      </c>
      <c r="E10084" s="1" t="s">
        <v>65</v>
      </c>
      <c r="F10084" s="1" t="s">
        <v>480</v>
      </c>
      <c r="G10084" s="1" t="s">
        <v>481</v>
      </c>
    </row>
    <row r="10085" spans="1:7" x14ac:dyDescent="0.25">
      <c r="A10085" s="1">
        <v>33003132</v>
      </c>
      <c r="B10085" s="1" t="s">
        <v>25901</v>
      </c>
      <c r="C10085" s="1" t="s">
        <v>25902</v>
      </c>
      <c r="D10085" s="1" t="s">
        <v>25903</v>
      </c>
      <c r="E10085" s="1" t="s">
        <v>66</v>
      </c>
      <c r="F10085" s="1" t="s">
        <v>39</v>
      </c>
      <c r="G10085" s="1" t="s">
        <v>321</v>
      </c>
    </row>
    <row r="10086" spans="1:7" x14ac:dyDescent="0.25">
      <c r="A10086" s="1">
        <v>33003133</v>
      </c>
      <c r="B10086" s="1" t="s">
        <v>25904</v>
      </c>
      <c r="C10086" s="1" t="s">
        <v>25905</v>
      </c>
      <c r="D10086" s="1" t="s">
        <v>25906</v>
      </c>
      <c r="E10086" s="1" t="s">
        <v>65</v>
      </c>
      <c r="F10086" s="1" t="s">
        <v>480</v>
      </c>
      <c r="G10086" s="1" t="s">
        <v>481</v>
      </c>
    </row>
    <row r="10087" spans="1:7" x14ac:dyDescent="0.25">
      <c r="A10087" s="1">
        <v>33003135</v>
      </c>
      <c r="B10087" s="1" t="s">
        <v>25907</v>
      </c>
      <c r="C10087" s="1" t="s">
        <v>25908</v>
      </c>
      <c r="D10087" s="1" t="s">
        <v>25909</v>
      </c>
      <c r="E10087" s="1" t="s">
        <v>65</v>
      </c>
      <c r="F10087" s="1" t="s">
        <v>480</v>
      </c>
      <c r="G10087" s="1" t="s">
        <v>481</v>
      </c>
    </row>
    <row r="10088" spans="1:7" x14ac:dyDescent="0.25">
      <c r="A10088" s="1">
        <v>33003136</v>
      </c>
      <c r="B10088" s="1" t="s">
        <v>25910</v>
      </c>
      <c r="C10088" s="1" t="s">
        <v>25911</v>
      </c>
      <c r="D10088" s="1" t="s">
        <v>25912</v>
      </c>
      <c r="E10088" s="1" t="s">
        <v>65</v>
      </c>
      <c r="F10088" s="1" t="s">
        <v>39</v>
      </c>
      <c r="G10088" s="1" t="s">
        <v>321</v>
      </c>
    </row>
    <row r="10089" spans="1:7" x14ac:dyDescent="0.25">
      <c r="A10089" s="1">
        <v>33003137</v>
      </c>
      <c r="B10089" s="1" t="s">
        <v>25913</v>
      </c>
      <c r="C10089" s="1" t="s">
        <v>25914</v>
      </c>
      <c r="D10089" s="1" t="s">
        <v>25915</v>
      </c>
      <c r="E10089" s="1" t="s">
        <v>65</v>
      </c>
      <c r="F10089" s="1" t="s">
        <v>480</v>
      </c>
      <c r="G10089" s="1" t="s">
        <v>481</v>
      </c>
    </row>
    <row r="10090" spans="1:7" x14ac:dyDescent="0.25">
      <c r="A10090" s="1">
        <v>33003138</v>
      </c>
      <c r="B10090" s="1" t="s">
        <v>25916</v>
      </c>
      <c r="C10090" s="1" t="s">
        <v>25917</v>
      </c>
      <c r="D10090" s="1" t="s">
        <v>25918</v>
      </c>
      <c r="E10090" s="1" t="s">
        <v>65</v>
      </c>
      <c r="F10090" s="1" t="s">
        <v>480</v>
      </c>
      <c r="G10090" s="1" t="s">
        <v>481</v>
      </c>
    </row>
    <row r="10091" spans="1:7" x14ac:dyDescent="0.25">
      <c r="A10091" s="1">
        <v>33003139</v>
      </c>
      <c r="B10091" s="1" t="s">
        <v>25919</v>
      </c>
      <c r="C10091" s="1" t="s">
        <v>25920</v>
      </c>
      <c r="D10091" s="1" t="s">
        <v>25921</v>
      </c>
      <c r="E10091" s="1" t="s">
        <v>66</v>
      </c>
      <c r="F10091" s="1" t="s">
        <v>480</v>
      </c>
      <c r="G10091" s="1" t="s">
        <v>481</v>
      </c>
    </row>
    <row r="10092" spans="1:7" x14ac:dyDescent="0.25">
      <c r="A10092" s="1">
        <v>33003140</v>
      </c>
      <c r="B10092" s="1" t="s">
        <v>4589</v>
      </c>
      <c r="C10092" s="1" t="s">
        <v>4590</v>
      </c>
      <c r="D10092" s="1" t="s">
        <v>4591</v>
      </c>
      <c r="E10092" s="1" t="s">
        <v>66</v>
      </c>
      <c r="F10092" s="1" t="s">
        <v>480</v>
      </c>
      <c r="G10092" s="1" t="s">
        <v>481</v>
      </c>
    </row>
    <row r="10093" spans="1:7" x14ac:dyDescent="0.25">
      <c r="A10093" s="1">
        <v>33003141</v>
      </c>
      <c r="B10093" s="1" t="s">
        <v>25922</v>
      </c>
      <c r="C10093" s="1" t="s">
        <v>25923</v>
      </c>
      <c r="D10093" s="1" t="s">
        <v>25924</v>
      </c>
      <c r="E10093" s="1" t="s">
        <v>66</v>
      </c>
      <c r="F10093" s="1" t="s">
        <v>480</v>
      </c>
      <c r="G10093" s="1" t="s">
        <v>481</v>
      </c>
    </row>
    <row r="10094" spans="1:7" x14ac:dyDescent="0.25">
      <c r="A10094" s="1">
        <v>33003142</v>
      </c>
      <c r="B10094" s="1" t="s">
        <v>24676</v>
      </c>
      <c r="C10094" s="1" t="s">
        <v>25925</v>
      </c>
      <c r="D10094" s="1" t="s">
        <v>24678</v>
      </c>
      <c r="E10094" s="1" t="s">
        <v>66</v>
      </c>
      <c r="F10094" s="1" t="s">
        <v>480</v>
      </c>
      <c r="G10094" s="1" t="s">
        <v>481</v>
      </c>
    </row>
    <row r="10095" spans="1:7" x14ac:dyDescent="0.25">
      <c r="A10095" s="1">
        <v>33003143</v>
      </c>
      <c r="B10095" s="1" t="s">
        <v>25926</v>
      </c>
      <c r="C10095" s="1" t="s">
        <v>25927</v>
      </c>
      <c r="D10095" s="1" t="s">
        <v>25928</v>
      </c>
      <c r="E10095" s="1" t="s">
        <v>66</v>
      </c>
      <c r="F10095" s="1" t="s">
        <v>480</v>
      </c>
      <c r="G10095" s="1" t="s">
        <v>481</v>
      </c>
    </row>
    <row r="10096" spans="1:7" x14ac:dyDescent="0.25">
      <c r="A10096" s="1">
        <v>33003144</v>
      </c>
      <c r="B10096" s="1" t="s">
        <v>25929</v>
      </c>
      <c r="C10096" s="1" t="s">
        <v>25930</v>
      </c>
      <c r="D10096" s="1" t="s">
        <v>25931</v>
      </c>
      <c r="E10096" s="1" t="s">
        <v>66</v>
      </c>
      <c r="F10096" s="1" t="s">
        <v>480</v>
      </c>
      <c r="G10096" s="1" t="s">
        <v>481</v>
      </c>
    </row>
    <row r="10097" spans="1:7" x14ac:dyDescent="0.25">
      <c r="A10097" s="1">
        <v>33003145</v>
      </c>
      <c r="B10097" s="1" t="s">
        <v>25932</v>
      </c>
      <c r="C10097" s="1" t="s">
        <v>25933</v>
      </c>
      <c r="D10097" s="1" t="s">
        <v>25934</v>
      </c>
      <c r="E10097" s="1" t="s">
        <v>66</v>
      </c>
      <c r="F10097" s="1" t="s">
        <v>480</v>
      </c>
      <c r="G10097" s="1" t="s">
        <v>481</v>
      </c>
    </row>
    <row r="10098" spans="1:7" x14ac:dyDescent="0.25">
      <c r="A10098" s="1">
        <v>33003146</v>
      </c>
      <c r="B10098" s="1" t="s">
        <v>25935</v>
      </c>
      <c r="C10098" s="1" t="s">
        <v>25936</v>
      </c>
      <c r="D10098" s="1" t="s">
        <v>25937</v>
      </c>
      <c r="E10098" s="1" t="s">
        <v>66</v>
      </c>
      <c r="F10098" s="1" t="s">
        <v>480</v>
      </c>
      <c r="G10098" s="1" t="s">
        <v>481</v>
      </c>
    </row>
    <row r="10099" spans="1:7" x14ac:dyDescent="0.25">
      <c r="A10099" s="1">
        <v>33003147</v>
      </c>
      <c r="B10099" s="1" t="s">
        <v>24682</v>
      </c>
      <c r="C10099" s="1" t="s">
        <v>25938</v>
      </c>
      <c r="D10099" s="1" t="s">
        <v>25939</v>
      </c>
      <c r="E10099" s="1" t="s">
        <v>66</v>
      </c>
      <c r="F10099" s="1" t="s">
        <v>480</v>
      </c>
      <c r="G10099" s="1" t="s">
        <v>481</v>
      </c>
    </row>
    <row r="10100" spans="1:7" x14ac:dyDescent="0.25">
      <c r="A10100" s="1">
        <v>33003148</v>
      </c>
      <c r="B10100" s="1" t="s">
        <v>25940</v>
      </c>
      <c r="C10100" s="1" t="s">
        <v>25941</v>
      </c>
      <c r="D10100" s="1" t="s">
        <v>25942</v>
      </c>
      <c r="E10100" s="1" t="s">
        <v>66</v>
      </c>
      <c r="F10100" s="1" t="s">
        <v>480</v>
      </c>
      <c r="G10100" s="1" t="s">
        <v>481</v>
      </c>
    </row>
    <row r="10101" spans="1:7" x14ac:dyDescent="0.25">
      <c r="A10101" s="1">
        <v>33003149</v>
      </c>
      <c r="B10101" s="1" t="s">
        <v>25943</v>
      </c>
      <c r="C10101" s="1" t="s">
        <v>25944</v>
      </c>
      <c r="D10101" s="1" t="s">
        <v>25945</v>
      </c>
      <c r="E10101" s="1" t="s">
        <v>66</v>
      </c>
      <c r="F10101" s="1" t="s">
        <v>480</v>
      </c>
      <c r="G10101" s="1" t="s">
        <v>481</v>
      </c>
    </row>
    <row r="10102" spans="1:7" x14ac:dyDescent="0.25">
      <c r="A10102" s="1">
        <v>33003150</v>
      </c>
      <c r="B10102" s="1" t="s">
        <v>25946</v>
      </c>
      <c r="C10102" s="1" t="s">
        <v>25947</v>
      </c>
      <c r="D10102" s="1" t="s">
        <v>25948</v>
      </c>
      <c r="E10102" s="1" t="s">
        <v>66</v>
      </c>
      <c r="F10102" s="1" t="s">
        <v>480</v>
      </c>
      <c r="G10102" s="1" t="s">
        <v>481</v>
      </c>
    </row>
    <row r="10103" spans="1:7" x14ac:dyDescent="0.25">
      <c r="A10103" s="1">
        <v>33003151</v>
      </c>
      <c r="B10103" s="1" t="s">
        <v>25949</v>
      </c>
      <c r="C10103" s="1" t="s">
        <v>25950</v>
      </c>
      <c r="D10103" s="1" t="s">
        <v>25951</v>
      </c>
      <c r="E10103" s="1" t="s">
        <v>66</v>
      </c>
      <c r="F10103" s="1" t="s">
        <v>480</v>
      </c>
      <c r="G10103" s="1" t="s">
        <v>481</v>
      </c>
    </row>
    <row r="10104" spans="1:7" x14ac:dyDescent="0.25">
      <c r="A10104" s="1">
        <v>33003152</v>
      </c>
      <c r="B10104" s="1" t="s">
        <v>25952</v>
      </c>
      <c r="C10104" s="1" t="s">
        <v>25953</v>
      </c>
      <c r="D10104" s="1" t="s">
        <v>25954</v>
      </c>
      <c r="E10104" s="1" t="s">
        <v>66</v>
      </c>
      <c r="F10104" s="1" t="s">
        <v>480</v>
      </c>
      <c r="G10104" s="1" t="s">
        <v>481</v>
      </c>
    </row>
    <row r="10105" spans="1:7" x14ac:dyDescent="0.25">
      <c r="A10105" s="1">
        <v>33003153</v>
      </c>
      <c r="B10105" s="1" t="s">
        <v>25955</v>
      </c>
      <c r="C10105" s="1" t="s">
        <v>25956</v>
      </c>
      <c r="D10105" s="1" t="s">
        <v>25957</v>
      </c>
      <c r="E10105" s="1" t="s">
        <v>66</v>
      </c>
      <c r="F10105" s="1" t="s">
        <v>480</v>
      </c>
      <c r="G10105" s="1" t="s">
        <v>481</v>
      </c>
    </row>
    <row r="10106" spans="1:7" x14ac:dyDescent="0.25">
      <c r="A10106" s="1">
        <v>33003154</v>
      </c>
      <c r="B10106" s="1" t="s">
        <v>25958</v>
      </c>
      <c r="C10106" s="1" t="s">
        <v>25959</v>
      </c>
      <c r="D10106" s="1" t="s">
        <v>25960</v>
      </c>
      <c r="E10106" s="1" t="s">
        <v>66</v>
      </c>
      <c r="F10106" s="1" t="s">
        <v>480</v>
      </c>
      <c r="G10106" s="1" t="s">
        <v>481</v>
      </c>
    </row>
    <row r="10107" spans="1:7" x14ac:dyDescent="0.25">
      <c r="A10107" s="1">
        <v>33003155</v>
      </c>
      <c r="B10107" s="1" t="s">
        <v>25961</v>
      </c>
      <c r="C10107" s="1" t="s">
        <v>25962</v>
      </c>
      <c r="D10107" s="1" t="s">
        <v>25963</v>
      </c>
      <c r="E10107" s="1" t="s">
        <v>66</v>
      </c>
      <c r="F10107" s="1" t="s">
        <v>480</v>
      </c>
      <c r="G10107" s="1" t="s">
        <v>481</v>
      </c>
    </row>
    <row r="10108" spans="1:7" x14ac:dyDescent="0.25">
      <c r="A10108" s="1">
        <v>33003156</v>
      </c>
      <c r="B10108" s="1" t="s">
        <v>25964</v>
      </c>
      <c r="C10108" s="1" t="s">
        <v>25965</v>
      </c>
      <c r="D10108" s="1" t="s">
        <v>25966</v>
      </c>
      <c r="E10108" s="1" t="s">
        <v>66</v>
      </c>
      <c r="F10108" s="1" t="s">
        <v>480</v>
      </c>
      <c r="G10108" s="1" t="s">
        <v>481</v>
      </c>
    </row>
    <row r="10109" spans="1:7" x14ac:dyDescent="0.25">
      <c r="A10109" s="1">
        <v>33003157</v>
      </c>
      <c r="B10109" s="1" t="s">
        <v>25063</v>
      </c>
      <c r="C10109" s="1" t="s">
        <v>25064</v>
      </c>
      <c r="D10109" s="1" t="s">
        <v>25065</v>
      </c>
      <c r="E10109" s="1" t="s">
        <v>66</v>
      </c>
      <c r="F10109" s="1" t="s">
        <v>480</v>
      </c>
      <c r="G10109" s="1" t="s">
        <v>481</v>
      </c>
    </row>
    <row r="10110" spans="1:7" x14ac:dyDescent="0.25">
      <c r="A10110" s="1">
        <v>33003158</v>
      </c>
      <c r="B10110" s="1" t="s">
        <v>25967</v>
      </c>
      <c r="C10110" s="1" t="s">
        <v>25968</v>
      </c>
      <c r="D10110" s="1" t="s">
        <v>25969</v>
      </c>
      <c r="E10110" s="1" t="s">
        <v>66</v>
      </c>
      <c r="F10110" s="1" t="s">
        <v>480</v>
      </c>
      <c r="G10110" s="1" t="s">
        <v>481</v>
      </c>
    </row>
    <row r="10111" spans="1:7" x14ac:dyDescent="0.25">
      <c r="A10111" s="1">
        <v>33003159</v>
      </c>
      <c r="B10111" s="1" t="s">
        <v>25970</v>
      </c>
      <c r="C10111" s="1" t="s">
        <v>25971</v>
      </c>
      <c r="D10111" s="1" t="s">
        <v>25972</v>
      </c>
      <c r="E10111" s="1" t="s">
        <v>66</v>
      </c>
      <c r="F10111" s="1" t="s">
        <v>480</v>
      </c>
      <c r="G10111" s="1" t="s">
        <v>481</v>
      </c>
    </row>
    <row r="10112" spans="1:7" x14ac:dyDescent="0.25">
      <c r="A10112" s="1">
        <v>33003160</v>
      </c>
      <c r="B10112" s="1" t="s">
        <v>25973</v>
      </c>
      <c r="C10112" s="1" t="s">
        <v>25974</v>
      </c>
      <c r="D10112" s="1" t="s">
        <v>25975</v>
      </c>
      <c r="E10112" s="1" t="s">
        <v>66</v>
      </c>
      <c r="F10112" s="1" t="s">
        <v>480</v>
      </c>
      <c r="G10112" s="1" t="s">
        <v>481</v>
      </c>
    </row>
    <row r="10113" spans="1:7" x14ac:dyDescent="0.25">
      <c r="A10113" s="1">
        <v>33003161</v>
      </c>
      <c r="B10113" s="1" t="s">
        <v>25976</v>
      </c>
      <c r="C10113" s="1" t="s">
        <v>25977</v>
      </c>
      <c r="D10113" s="1" t="s">
        <v>25978</v>
      </c>
      <c r="E10113" s="1" t="s">
        <v>66</v>
      </c>
      <c r="F10113" s="1" t="s">
        <v>480</v>
      </c>
      <c r="G10113" s="1" t="s">
        <v>481</v>
      </c>
    </row>
    <row r="10114" spans="1:7" x14ac:dyDescent="0.25">
      <c r="A10114" s="1">
        <v>33003162</v>
      </c>
      <c r="B10114" s="1" t="s">
        <v>25979</v>
      </c>
      <c r="C10114" s="1" t="s">
        <v>25980</v>
      </c>
      <c r="D10114" s="1" t="s">
        <v>25981</v>
      </c>
      <c r="E10114" s="1" t="s">
        <v>66</v>
      </c>
      <c r="F10114" s="1" t="s">
        <v>480</v>
      </c>
      <c r="G10114" s="1" t="s">
        <v>481</v>
      </c>
    </row>
    <row r="10115" spans="1:7" x14ac:dyDescent="0.25">
      <c r="A10115" s="1">
        <v>33003163</v>
      </c>
      <c r="B10115" s="1" t="s">
        <v>25982</v>
      </c>
      <c r="C10115" s="1" t="s">
        <v>25983</v>
      </c>
      <c r="D10115" s="1" t="s">
        <v>25984</v>
      </c>
      <c r="E10115" s="1" t="s">
        <v>66</v>
      </c>
      <c r="F10115" s="1" t="s">
        <v>480</v>
      </c>
      <c r="G10115" s="1" t="s">
        <v>481</v>
      </c>
    </row>
    <row r="10116" spans="1:7" x14ac:dyDescent="0.25">
      <c r="A10116" s="1">
        <v>33003164</v>
      </c>
      <c r="B10116" s="1" t="s">
        <v>25985</v>
      </c>
      <c r="C10116" s="1" t="s">
        <v>25986</v>
      </c>
      <c r="D10116" s="1" t="s">
        <v>25987</v>
      </c>
      <c r="E10116" s="1" t="s">
        <v>66</v>
      </c>
      <c r="F10116" s="1" t="s">
        <v>480</v>
      </c>
      <c r="G10116" s="1" t="s">
        <v>481</v>
      </c>
    </row>
    <row r="10117" spans="1:7" x14ac:dyDescent="0.25">
      <c r="A10117" s="1">
        <v>33003165</v>
      </c>
      <c r="B10117" s="1" t="s">
        <v>25988</v>
      </c>
      <c r="C10117" s="1" t="s">
        <v>25989</v>
      </c>
      <c r="D10117" s="1" t="s">
        <v>25990</v>
      </c>
      <c r="E10117" s="1" t="s">
        <v>66</v>
      </c>
      <c r="F10117" s="1" t="s">
        <v>480</v>
      </c>
      <c r="G10117" s="1" t="s">
        <v>481</v>
      </c>
    </row>
    <row r="10118" spans="1:7" x14ac:dyDescent="0.25">
      <c r="A10118" s="1">
        <v>33003166</v>
      </c>
      <c r="B10118" s="1" t="s">
        <v>25991</v>
      </c>
      <c r="C10118" s="1" t="s">
        <v>25992</v>
      </c>
      <c r="D10118" s="1" t="s">
        <v>25993</v>
      </c>
      <c r="E10118" s="1" t="s">
        <v>66</v>
      </c>
      <c r="F10118" s="1" t="s">
        <v>480</v>
      </c>
      <c r="G10118" s="1" t="s">
        <v>481</v>
      </c>
    </row>
    <row r="10119" spans="1:7" x14ac:dyDescent="0.25">
      <c r="A10119" s="1">
        <v>33003167</v>
      </c>
      <c r="B10119" s="1" t="s">
        <v>25994</v>
      </c>
      <c r="C10119" s="1" t="s">
        <v>25995</v>
      </c>
      <c r="D10119" s="1" t="s">
        <v>25996</v>
      </c>
      <c r="E10119" s="1" t="s">
        <v>66</v>
      </c>
      <c r="F10119" s="1" t="s">
        <v>480</v>
      </c>
      <c r="G10119" s="1" t="s">
        <v>481</v>
      </c>
    </row>
    <row r="10120" spans="1:7" x14ac:dyDescent="0.25">
      <c r="A10120" s="1">
        <v>33003168</v>
      </c>
      <c r="B10120" s="1" t="s">
        <v>25997</v>
      </c>
      <c r="C10120" s="1" t="s">
        <v>25998</v>
      </c>
      <c r="D10120" s="1" t="s">
        <v>25999</v>
      </c>
      <c r="E10120" s="1" t="s">
        <v>65</v>
      </c>
      <c r="F10120" s="1" t="s">
        <v>39</v>
      </c>
      <c r="G10120" s="1" t="s">
        <v>321</v>
      </c>
    </row>
    <row r="10121" spans="1:7" x14ac:dyDescent="0.25">
      <c r="A10121" s="1">
        <v>33003169</v>
      </c>
      <c r="B10121" s="1" t="s">
        <v>26000</v>
      </c>
      <c r="C10121" s="1" t="s">
        <v>26001</v>
      </c>
      <c r="D10121" s="1" t="s">
        <v>26002</v>
      </c>
      <c r="E10121" s="1" t="s">
        <v>65</v>
      </c>
      <c r="F10121" s="1" t="s">
        <v>39</v>
      </c>
      <c r="G10121" s="1" t="s">
        <v>321</v>
      </c>
    </row>
    <row r="10122" spans="1:7" x14ac:dyDescent="0.25">
      <c r="A10122" s="1">
        <v>33003170</v>
      </c>
      <c r="B10122" s="1" t="s">
        <v>26003</v>
      </c>
      <c r="C10122" s="1" t="s">
        <v>26004</v>
      </c>
      <c r="D10122" s="1" t="s">
        <v>26005</v>
      </c>
      <c r="E10122" s="1" t="s">
        <v>65</v>
      </c>
      <c r="F10122" s="1" t="s">
        <v>39</v>
      </c>
      <c r="G10122" s="1" t="s">
        <v>321</v>
      </c>
    </row>
    <row r="10123" spans="1:7" x14ac:dyDescent="0.25">
      <c r="A10123" s="1">
        <v>33003171</v>
      </c>
      <c r="B10123" s="1" t="s">
        <v>26006</v>
      </c>
      <c r="C10123" s="1" t="s">
        <v>26007</v>
      </c>
      <c r="D10123" s="1" t="s">
        <v>26008</v>
      </c>
      <c r="E10123" s="1" t="s">
        <v>65</v>
      </c>
      <c r="F10123" s="1" t="s">
        <v>39</v>
      </c>
      <c r="G10123" s="1" t="s">
        <v>321</v>
      </c>
    </row>
    <row r="10124" spans="1:7" x14ac:dyDescent="0.25">
      <c r="A10124" s="1">
        <v>33003172</v>
      </c>
      <c r="B10124" s="1" t="s">
        <v>26009</v>
      </c>
      <c r="C10124" s="1" t="s">
        <v>26010</v>
      </c>
      <c r="D10124" s="1" t="s">
        <v>26011</v>
      </c>
      <c r="E10124" s="1" t="s">
        <v>65</v>
      </c>
      <c r="F10124" s="1" t="s">
        <v>1984</v>
      </c>
      <c r="G10124" s="1" t="s">
        <v>1985</v>
      </c>
    </row>
    <row r="10125" spans="1:7" x14ac:dyDescent="0.25">
      <c r="A10125" s="1">
        <v>33003173</v>
      </c>
      <c r="B10125" s="1" t="s">
        <v>26012</v>
      </c>
      <c r="C10125" s="1" t="s">
        <v>26013</v>
      </c>
      <c r="D10125" s="1" t="s">
        <v>26014</v>
      </c>
      <c r="E10125" s="1" t="s">
        <v>65</v>
      </c>
      <c r="F10125" s="1" t="s">
        <v>1984</v>
      </c>
      <c r="G10125" s="1" t="s">
        <v>1985</v>
      </c>
    </row>
    <row r="10126" spans="1:7" x14ac:dyDescent="0.25">
      <c r="A10126" s="1">
        <v>33003174</v>
      </c>
      <c r="B10126" s="1" t="s">
        <v>26015</v>
      </c>
      <c r="C10126" s="1" t="s">
        <v>26016</v>
      </c>
      <c r="D10126" s="1" t="s">
        <v>26017</v>
      </c>
      <c r="E10126" s="1" t="s">
        <v>65</v>
      </c>
      <c r="F10126" s="1" t="s">
        <v>39</v>
      </c>
      <c r="G10126" s="1" t="s">
        <v>321</v>
      </c>
    </row>
    <row r="10127" spans="1:7" x14ac:dyDescent="0.25">
      <c r="A10127" s="1">
        <v>33003175</v>
      </c>
      <c r="B10127" s="1" t="s">
        <v>26018</v>
      </c>
      <c r="C10127" s="1" t="s">
        <v>26019</v>
      </c>
      <c r="D10127" s="1" t="s">
        <v>26020</v>
      </c>
      <c r="E10127" s="1" t="s">
        <v>65</v>
      </c>
      <c r="F10127" s="1" t="s">
        <v>39</v>
      </c>
      <c r="G10127" s="1" t="s">
        <v>321</v>
      </c>
    </row>
    <row r="10128" spans="1:7" x14ac:dyDescent="0.25">
      <c r="A10128" s="1">
        <v>33003176</v>
      </c>
      <c r="B10128" s="1" t="s">
        <v>26021</v>
      </c>
      <c r="C10128" s="1" t="s">
        <v>26022</v>
      </c>
      <c r="D10128" s="1" t="s">
        <v>26023</v>
      </c>
      <c r="E10128" s="1" t="s">
        <v>65</v>
      </c>
      <c r="F10128" s="1" t="s">
        <v>39</v>
      </c>
      <c r="G10128" s="1" t="s">
        <v>321</v>
      </c>
    </row>
    <row r="10129" spans="1:7" x14ac:dyDescent="0.25">
      <c r="A10129" s="1">
        <v>33003177</v>
      </c>
      <c r="B10129" s="1" t="s">
        <v>26024</v>
      </c>
      <c r="C10129" s="1" t="s">
        <v>26025</v>
      </c>
      <c r="D10129" s="1" t="s">
        <v>26026</v>
      </c>
      <c r="E10129" s="1" t="s">
        <v>65</v>
      </c>
      <c r="F10129" s="1" t="s">
        <v>1984</v>
      </c>
      <c r="G10129" s="1" t="s">
        <v>1985</v>
      </c>
    </row>
    <row r="10130" spans="1:7" x14ac:dyDescent="0.25">
      <c r="A10130" s="1">
        <v>33003178</v>
      </c>
      <c r="B10130" s="1" t="s">
        <v>26027</v>
      </c>
      <c r="C10130" s="1" t="s">
        <v>26028</v>
      </c>
      <c r="D10130" s="1" t="s">
        <v>26029</v>
      </c>
      <c r="E10130" s="1" t="s">
        <v>65</v>
      </c>
      <c r="F10130" s="1" t="s">
        <v>1984</v>
      </c>
      <c r="G10130" s="1" t="s">
        <v>1985</v>
      </c>
    </row>
    <row r="10131" spans="1:7" x14ac:dyDescent="0.25">
      <c r="A10131" s="1">
        <v>33003185</v>
      </c>
      <c r="B10131" s="1" t="s">
        <v>26030</v>
      </c>
      <c r="C10131" s="1" t="s">
        <v>26031</v>
      </c>
      <c r="D10131" s="1" t="s">
        <v>26032</v>
      </c>
      <c r="E10131" s="1" t="s">
        <v>65</v>
      </c>
      <c r="F10131" s="1" t="s">
        <v>39</v>
      </c>
      <c r="G10131" s="1" t="s">
        <v>321</v>
      </c>
    </row>
    <row r="10132" spans="1:7" x14ac:dyDescent="0.25">
      <c r="A10132" s="1">
        <v>33003186</v>
      </c>
      <c r="B10132" s="1" t="s">
        <v>26033</v>
      </c>
      <c r="C10132" s="1" t="s">
        <v>26034</v>
      </c>
      <c r="D10132" s="1" t="s">
        <v>26035</v>
      </c>
      <c r="E10132" s="1" t="s">
        <v>65</v>
      </c>
      <c r="F10132" s="1" t="s">
        <v>39</v>
      </c>
      <c r="G10132" s="1" t="s">
        <v>321</v>
      </c>
    </row>
    <row r="10133" spans="1:7" x14ac:dyDescent="0.25">
      <c r="A10133" s="1">
        <v>33003187</v>
      </c>
      <c r="B10133" s="1" t="s">
        <v>26036</v>
      </c>
      <c r="C10133" s="1" t="s">
        <v>26037</v>
      </c>
      <c r="D10133" s="1" t="s">
        <v>26038</v>
      </c>
      <c r="E10133" s="1" t="s">
        <v>65</v>
      </c>
      <c r="F10133" s="1" t="s">
        <v>39</v>
      </c>
      <c r="G10133" s="1" t="s">
        <v>321</v>
      </c>
    </row>
    <row r="10134" spans="1:7" x14ac:dyDescent="0.25">
      <c r="A10134" s="1">
        <v>33003188</v>
      </c>
      <c r="B10134" s="1" t="s">
        <v>26039</v>
      </c>
      <c r="C10134" s="1" t="s">
        <v>26040</v>
      </c>
      <c r="D10134" s="1" t="s">
        <v>26041</v>
      </c>
      <c r="E10134" s="1" t="s">
        <v>65</v>
      </c>
      <c r="F10134" s="1" t="s">
        <v>39</v>
      </c>
      <c r="G10134" s="1" t="s">
        <v>321</v>
      </c>
    </row>
    <row r="10135" spans="1:7" x14ac:dyDescent="0.25">
      <c r="A10135" s="1">
        <v>33003189</v>
      </c>
      <c r="B10135" s="1" t="s">
        <v>26042</v>
      </c>
      <c r="C10135" s="1" t="s">
        <v>26043</v>
      </c>
      <c r="D10135" s="1" t="s">
        <v>26044</v>
      </c>
      <c r="E10135" s="1" t="s">
        <v>65</v>
      </c>
      <c r="F10135" s="1" t="s">
        <v>39</v>
      </c>
      <c r="G10135" s="1" t="s">
        <v>321</v>
      </c>
    </row>
    <row r="10136" spans="1:7" x14ac:dyDescent="0.25">
      <c r="A10136" s="1">
        <v>33003190</v>
      </c>
      <c r="B10136" s="1" t="s">
        <v>26045</v>
      </c>
      <c r="C10136" s="1" t="s">
        <v>26046</v>
      </c>
      <c r="D10136" s="1" t="s">
        <v>26047</v>
      </c>
      <c r="E10136" s="1" t="s">
        <v>65</v>
      </c>
      <c r="F10136" s="1" t="s">
        <v>480</v>
      </c>
      <c r="G10136" s="1" t="s">
        <v>481</v>
      </c>
    </row>
    <row r="10137" spans="1:7" x14ac:dyDescent="0.25">
      <c r="A10137" s="1">
        <v>33003191</v>
      </c>
      <c r="B10137" s="1" t="s">
        <v>26048</v>
      </c>
      <c r="C10137" s="1" t="s">
        <v>26049</v>
      </c>
      <c r="D10137" s="1" t="s">
        <v>26050</v>
      </c>
      <c r="E10137" s="1" t="s">
        <v>65</v>
      </c>
      <c r="F10137" s="1" t="s">
        <v>480</v>
      </c>
      <c r="G10137" s="1" t="s">
        <v>481</v>
      </c>
    </row>
    <row r="10138" spans="1:7" x14ac:dyDescent="0.25">
      <c r="A10138" s="1">
        <v>33003192</v>
      </c>
      <c r="B10138" s="1" t="s">
        <v>26051</v>
      </c>
      <c r="C10138" s="1" t="s">
        <v>26052</v>
      </c>
      <c r="D10138" s="1" t="s">
        <v>26053</v>
      </c>
      <c r="E10138" s="1" t="s">
        <v>65</v>
      </c>
      <c r="F10138" s="1" t="s">
        <v>39</v>
      </c>
      <c r="G10138" s="1" t="s">
        <v>321</v>
      </c>
    </row>
    <row r="10139" spans="1:7" x14ac:dyDescent="0.25">
      <c r="A10139" s="1">
        <v>33003193</v>
      </c>
      <c r="B10139" s="1" t="s">
        <v>26054</v>
      </c>
      <c r="C10139" s="1" t="s">
        <v>26055</v>
      </c>
      <c r="D10139" s="1" t="s">
        <v>26056</v>
      </c>
      <c r="E10139" s="1" t="s">
        <v>65</v>
      </c>
      <c r="F10139" s="1" t="s">
        <v>1984</v>
      </c>
      <c r="G10139" s="1" t="s">
        <v>1985</v>
      </c>
    </row>
    <row r="10140" spans="1:7" x14ac:dyDescent="0.25">
      <c r="A10140" s="1">
        <v>33003194</v>
      </c>
      <c r="B10140" s="1" t="s">
        <v>26057</v>
      </c>
      <c r="C10140" s="1" t="s">
        <v>26058</v>
      </c>
      <c r="D10140" s="1" t="s">
        <v>26059</v>
      </c>
      <c r="E10140" s="1" t="s">
        <v>65</v>
      </c>
      <c r="F10140" s="1" t="s">
        <v>39</v>
      </c>
      <c r="G10140" s="1" t="s">
        <v>321</v>
      </c>
    </row>
    <row r="10141" spans="1:7" x14ac:dyDescent="0.25">
      <c r="A10141" s="1">
        <v>33003195</v>
      </c>
      <c r="B10141" s="1" t="s">
        <v>26060</v>
      </c>
      <c r="C10141" s="1" t="s">
        <v>26061</v>
      </c>
      <c r="D10141" s="1" t="s">
        <v>26062</v>
      </c>
      <c r="E10141" s="1" t="s">
        <v>65</v>
      </c>
      <c r="F10141" s="1" t="s">
        <v>480</v>
      </c>
      <c r="G10141" s="1" t="s">
        <v>481</v>
      </c>
    </row>
    <row r="10142" spans="1:7" x14ac:dyDescent="0.25">
      <c r="A10142" s="1">
        <v>33003196</v>
      </c>
      <c r="B10142" s="1" t="s">
        <v>26063</v>
      </c>
      <c r="C10142" s="1" t="s">
        <v>26064</v>
      </c>
      <c r="D10142" s="1" t="s">
        <v>26065</v>
      </c>
      <c r="E10142" s="1" t="s">
        <v>66</v>
      </c>
      <c r="F10142" s="1" t="s">
        <v>480</v>
      </c>
      <c r="G10142" s="1" t="s">
        <v>481</v>
      </c>
    </row>
    <row r="10143" spans="1:7" x14ac:dyDescent="0.25">
      <c r="A10143" s="1">
        <v>33003197</v>
      </c>
      <c r="B10143" s="1" t="s">
        <v>26066</v>
      </c>
      <c r="C10143" s="1" t="s">
        <v>26067</v>
      </c>
      <c r="D10143" s="1" t="s">
        <v>26068</v>
      </c>
      <c r="E10143" s="1" t="s">
        <v>65</v>
      </c>
      <c r="F10143" s="1" t="s">
        <v>39</v>
      </c>
      <c r="G10143" s="1" t="s">
        <v>321</v>
      </c>
    </row>
    <row r="10144" spans="1:7" x14ac:dyDescent="0.25">
      <c r="A10144" s="1">
        <v>33003198</v>
      </c>
      <c r="B10144" s="1" t="s">
        <v>26069</v>
      </c>
      <c r="C10144" s="1" t="s">
        <v>26070</v>
      </c>
      <c r="D10144" s="1" t="s">
        <v>26071</v>
      </c>
      <c r="E10144" s="1" t="s">
        <v>65</v>
      </c>
      <c r="F10144" s="1" t="s">
        <v>39</v>
      </c>
      <c r="G10144" s="1" t="s">
        <v>321</v>
      </c>
    </row>
    <row r="10145" spans="1:7" x14ac:dyDescent="0.25">
      <c r="A10145" s="1">
        <v>33003199</v>
      </c>
      <c r="B10145" s="1" t="s">
        <v>26072</v>
      </c>
      <c r="C10145" s="1" t="s">
        <v>26073</v>
      </c>
      <c r="D10145" s="1" t="s">
        <v>26074</v>
      </c>
      <c r="E10145" s="1" t="s">
        <v>65</v>
      </c>
      <c r="F10145" s="1" t="s">
        <v>39</v>
      </c>
      <c r="G10145" s="1" t="s">
        <v>321</v>
      </c>
    </row>
    <row r="10146" spans="1:7" x14ac:dyDescent="0.25">
      <c r="A10146" s="1">
        <v>33003201</v>
      </c>
      <c r="B10146" s="1" t="s">
        <v>26075</v>
      </c>
      <c r="C10146" s="1" t="s">
        <v>26076</v>
      </c>
      <c r="D10146" s="1" t="s">
        <v>26077</v>
      </c>
      <c r="E10146" s="1" t="s">
        <v>65</v>
      </c>
      <c r="F10146" s="1" t="s">
        <v>39</v>
      </c>
      <c r="G10146" s="1" t="s">
        <v>321</v>
      </c>
    </row>
    <row r="10147" spans="1:7" x14ac:dyDescent="0.25">
      <c r="A10147" s="1">
        <v>33003206</v>
      </c>
      <c r="B10147" s="1" t="s">
        <v>26078</v>
      </c>
      <c r="C10147" s="1" t="s">
        <v>26079</v>
      </c>
      <c r="D10147" s="1" t="s">
        <v>26080</v>
      </c>
      <c r="E10147" s="1" t="s">
        <v>65</v>
      </c>
      <c r="F10147" s="1" t="s">
        <v>480</v>
      </c>
      <c r="G10147" s="1" t="s">
        <v>481</v>
      </c>
    </row>
    <row r="10148" spans="1:7" x14ac:dyDescent="0.25">
      <c r="A10148" s="1">
        <v>33003207</v>
      </c>
      <c r="B10148" s="1" t="s">
        <v>26081</v>
      </c>
      <c r="C10148" s="1" t="s">
        <v>26082</v>
      </c>
      <c r="D10148" s="1" t="s">
        <v>26083</v>
      </c>
      <c r="E10148" s="1" t="s">
        <v>65</v>
      </c>
      <c r="F10148" s="1" t="s">
        <v>39</v>
      </c>
      <c r="G10148" s="1" t="s">
        <v>321</v>
      </c>
    </row>
    <row r="10149" spans="1:7" x14ac:dyDescent="0.25">
      <c r="A10149" s="1">
        <v>33003208</v>
      </c>
      <c r="B10149" s="1" t="s">
        <v>26084</v>
      </c>
      <c r="C10149" s="1" t="s">
        <v>26085</v>
      </c>
      <c r="D10149" s="1" t="s">
        <v>26086</v>
      </c>
      <c r="E10149" s="1" t="s">
        <v>65</v>
      </c>
      <c r="F10149" s="1" t="s">
        <v>39</v>
      </c>
      <c r="G10149" s="1" t="s">
        <v>321</v>
      </c>
    </row>
    <row r="10150" spans="1:7" x14ac:dyDescent="0.25">
      <c r="A10150" s="1">
        <v>33003209</v>
      </c>
      <c r="B10150" s="1" t="s">
        <v>26087</v>
      </c>
      <c r="C10150" s="1" t="s">
        <v>26088</v>
      </c>
      <c r="D10150" s="1" t="s">
        <v>26089</v>
      </c>
      <c r="E10150" s="1" t="s">
        <v>65</v>
      </c>
      <c r="F10150" s="1" t="s">
        <v>39</v>
      </c>
      <c r="G10150" s="1" t="s">
        <v>321</v>
      </c>
    </row>
    <row r="10151" spans="1:7" x14ac:dyDescent="0.25">
      <c r="A10151" s="1">
        <v>33003213</v>
      </c>
      <c r="B10151" s="1" t="s">
        <v>26090</v>
      </c>
      <c r="C10151" s="1" t="s">
        <v>26091</v>
      </c>
      <c r="D10151" s="1" t="s">
        <v>26092</v>
      </c>
      <c r="E10151" s="1" t="s">
        <v>65</v>
      </c>
      <c r="F10151" s="1" t="s">
        <v>480</v>
      </c>
      <c r="G10151" s="1" t="s">
        <v>481</v>
      </c>
    </row>
    <row r="10152" spans="1:7" x14ac:dyDescent="0.25">
      <c r="A10152" s="1">
        <v>33003214</v>
      </c>
      <c r="B10152" s="1" t="s">
        <v>26093</v>
      </c>
      <c r="C10152" s="1" t="s">
        <v>26094</v>
      </c>
      <c r="D10152" s="1" t="s">
        <v>26095</v>
      </c>
      <c r="E10152" s="1" t="s">
        <v>65</v>
      </c>
      <c r="F10152" s="1" t="s">
        <v>480</v>
      </c>
      <c r="G10152" s="1" t="s">
        <v>481</v>
      </c>
    </row>
    <row r="10153" spans="1:7" x14ac:dyDescent="0.25">
      <c r="A10153" s="1">
        <v>33003215</v>
      </c>
      <c r="B10153" s="1" t="s">
        <v>26096</v>
      </c>
      <c r="C10153" s="1" t="s">
        <v>26097</v>
      </c>
      <c r="D10153" s="1" t="s">
        <v>26098</v>
      </c>
      <c r="E10153" s="1" t="s">
        <v>65</v>
      </c>
      <c r="F10153" s="1" t="s">
        <v>480</v>
      </c>
      <c r="G10153" s="1" t="s">
        <v>481</v>
      </c>
    </row>
    <row r="10154" spans="1:7" x14ac:dyDescent="0.25">
      <c r="A10154" s="1">
        <v>33003219</v>
      </c>
      <c r="B10154" s="1" t="s">
        <v>26099</v>
      </c>
      <c r="C10154" s="1" t="s">
        <v>26100</v>
      </c>
      <c r="D10154" s="1" t="s">
        <v>26101</v>
      </c>
      <c r="E10154" s="1" t="s">
        <v>65</v>
      </c>
      <c r="F10154" s="1" t="s">
        <v>39</v>
      </c>
      <c r="G10154" s="1" t="s">
        <v>321</v>
      </c>
    </row>
    <row r="10155" spans="1:7" x14ac:dyDescent="0.25">
      <c r="A10155" s="1">
        <v>33003220</v>
      </c>
      <c r="B10155" s="1" t="s">
        <v>26102</v>
      </c>
      <c r="C10155" s="1" t="s">
        <v>26103</v>
      </c>
      <c r="D10155" s="1" t="s">
        <v>26104</v>
      </c>
      <c r="E10155" s="1" t="s">
        <v>65</v>
      </c>
      <c r="F10155" s="1" t="s">
        <v>9242</v>
      </c>
      <c r="G10155" s="1" t="s">
        <v>199</v>
      </c>
    </row>
    <row r="10156" spans="1:7" x14ac:dyDescent="0.25">
      <c r="A10156" s="1">
        <v>33003221</v>
      </c>
      <c r="B10156" s="1" t="s">
        <v>26105</v>
      </c>
      <c r="C10156" s="1" t="s">
        <v>26106</v>
      </c>
      <c r="D10156" s="1" t="s">
        <v>26107</v>
      </c>
      <c r="E10156" s="1" t="s">
        <v>66</v>
      </c>
      <c r="F10156" s="1" t="s">
        <v>39</v>
      </c>
      <c r="G10156" s="1" t="s">
        <v>321</v>
      </c>
    </row>
    <row r="10157" spans="1:7" x14ac:dyDescent="0.25">
      <c r="A10157" s="1">
        <v>33003223</v>
      </c>
      <c r="B10157" s="1" t="s">
        <v>26108</v>
      </c>
      <c r="C10157" s="1" t="s">
        <v>26109</v>
      </c>
      <c r="D10157" s="1" t="s">
        <v>26110</v>
      </c>
      <c r="E10157" s="1" t="s">
        <v>65</v>
      </c>
      <c r="F10157" s="1" t="s">
        <v>39</v>
      </c>
      <c r="G10157" s="1" t="s">
        <v>321</v>
      </c>
    </row>
    <row r="10158" spans="1:7" x14ac:dyDescent="0.25">
      <c r="A10158" s="1">
        <v>33003224</v>
      </c>
      <c r="B10158" s="1" t="s">
        <v>26111</v>
      </c>
      <c r="C10158" s="1" t="s">
        <v>26112</v>
      </c>
      <c r="D10158" s="1" t="s">
        <v>26113</v>
      </c>
      <c r="E10158" s="1" t="s">
        <v>65</v>
      </c>
      <c r="F10158" s="1" t="s">
        <v>39</v>
      </c>
      <c r="G10158" s="1" t="s">
        <v>321</v>
      </c>
    </row>
    <row r="10159" spans="1:7" x14ac:dyDescent="0.25">
      <c r="A10159" s="1">
        <v>33003226</v>
      </c>
      <c r="B10159" s="1" t="s">
        <v>26114</v>
      </c>
      <c r="C10159" s="1" t="s">
        <v>26115</v>
      </c>
      <c r="D10159" s="1" t="s">
        <v>26116</v>
      </c>
      <c r="E10159" s="1" t="s">
        <v>65</v>
      </c>
      <c r="F10159" s="1" t="s">
        <v>39</v>
      </c>
      <c r="G10159" s="1" t="s">
        <v>321</v>
      </c>
    </row>
    <row r="10160" spans="1:7" x14ac:dyDescent="0.25">
      <c r="A10160" s="1">
        <v>33003227</v>
      </c>
      <c r="B10160" s="1" t="s">
        <v>26117</v>
      </c>
      <c r="C10160" s="1" t="s">
        <v>26118</v>
      </c>
      <c r="D10160" s="1" t="s">
        <v>26119</v>
      </c>
      <c r="E10160" s="1" t="s">
        <v>66</v>
      </c>
      <c r="F10160" s="1" t="s">
        <v>39</v>
      </c>
      <c r="G10160" s="1" t="s">
        <v>321</v>
      </c>
    </row>
    <row r="10161" spans="1:7" x14ac:dyDescent="0.25">
      <c r="A10161" s="1">
        <v>33003228</v>
      </c>
      <c r="B10161" s="1" t="s">
        <v>26120</v>
      </c>
      <c r="C10161" s="1" t="s">
        <v>26121</v>
      </c>
      <c r="D10161" s="1" t="s">
        <v>26122</v>
      </c>
      <c r="E10161" s="1" t="s">
        <v>65</v>
      </c>
      <c r="F10161" s="1" t="s">
        <v>39</v>
      </c>
      <c r="G10161" s="1" t="s">
        <v>321</v>
      </c>
    </row>
    <row r="10162" spans="1:7" x14ac:dyDescent="0.25">
      <c r="A10162" s="1">
        <v>33003235</v>
      </c>
      <c r="B10162" s="1" t="s">
        <v>26123</v>
      </c>
      <c r="C10162" s="1" t="s">
        <v>26124</v>
      </c>
      <c r="D10162" s="1" t="s">
        <v>26125</v>
      </c>
      <c r="E10162" s="1" t="s">
        <v>66</v>
      </c>
      <c r="F10162" s="1" t="s">
        <v>480</v>
      </c>
      <c r="G10162" s="1" t="s">
        <v>481</v>
      </c>
    </row>
    <row r="10163" spans="1:7" x14ac:dyDescent="0.25">
      <c r="A10163" s="1">
        <v>33003236</v>
      </c>
      <c r="B10163" s="1" t="s">
        <v>26126</v>
      </c>
      <c r="C10163" s="1" t="s">
        <v>26127</v>
      </c>
      <c r="D10163" s="1" t="s">
        <v>26128</v>
      </c>
      <c r="E10163" s="1" t="s">
        <v>65</v>
      </c>
      <c r="F10163" s="1" t="s">
        <v>39</v>
      </c>
      <c r="G10163" s="1" t="s">
        <v>321</v>
      </c>
    </row>
    <row r="10164" spans="1:7" x14ac:dyDescent="0.25">
      <c r="A10164" s="1">
        <v>33003237</v>
      </c>
      <c r="B10164" s="1" t="s">
        <v>26129</v>
      </c>
      <c r="C10164" s="1" t="s">
        <v>26130</v>
      </c>
      <c r="D10164" s="1" t="s">
        <v>26131</v>
      </c>
      <c r="E10164" s="1" t="s">
        <v>66</v>
      </c>
      <c r="F10164" s="1" t="s">
        <v>39</v>
      </c>
      <c r="G10164" s="1" t="s">
        <v>321</v>
      </c>
    </row>
    <row r="10165" spans="1:7" x14ac:dyDescent="0.25">
      <c r="A10165" s="1">
        <v>33003238</v>
      </c>
      <c r="B10165" s="1" t="s">
        <v>26132</v>
      </c>
      <c r="C10165" s="1" t="s">
        <v>26133</v>
      </c>
      <c r="D10165" s="1" t="s">
        <v>26134</v>
      </c>
      <c r="E10165" s="1" t="s">
        <v>65</v>
      </c>
      <c r="F10165" s="1" t="s">
        <v>39</v>
      </c>
      <c r="G10165" s="1" t="s">
        <v>321</v>
      </c>
    </row>
    <row r="10166" spans="1:7" x14ac:dyDescent="0.25">
      <c r="A10166" s="1">
        <v>33003239</v>
      </c>
      <c r="B10166" s="1" t="s">
        <v>26135</v>
      </c>
      <c r="C10166" s="1" t="s">
        <v>26136</v>
      </c>
      <c r="D10166" s="1" t="s">
        <v>26137</v>
      </c>
      <c r="E10166" s="1" t="s">
        <v>65</v>
      </c>
      <c r="F10166" s="1" t="s">
        <v>39</v>
      </c>
      <c r="G10166" s="1" t="s">
        <v>321</v>
      </c>
    </row>
    <row r="10167" spans="1:7" x14ac:dyDescent="0.25">
      <c r="A10167" s="1">
        <v>33003241</v>
      </c>
      <c r="B10167" s="1" t="s">
        <v>26138</v>
      </c>
      <c r="C10167" s="1" t="s">
        <v>26139</v>
      </c>
      <c r="D10167" s="1" t="s">
        <v>26140</v>
      </c>
      <c r="E10167" s="1" t="s">
        <v>66</v>
      </c>
      <c r="F10167" s="1" t="s">
        <v>39</v>
      </c>
      <c r="G10167" s="1" t="s">
        <v>321</v>
      </c>
    </row>
    <row r="10168" spans="1:7" x14ac:dyDescent="0.25">
      <c r="A10168" s="1">
        <v>33003242</v>
      </c>
      <c r="B10168" s="1" t="s">
        <v>26141</v>
      </c>
      <c r="C10168" s="1" t="s">
        <v>26142</v>
      </c>
      <c r="D10168" s="1" t="s">
        <v>26143</v>
      </c>
      <c r="E10168" s="1" t="s">
        <v>65</v>
      </c>
      <c r="F10168" s="1" t="s">
        <v>39</v>
      </c>
      <c r="G10168" s="1" t="s">
        <v>321</v>
      </c>
    </row>
    <row r="10169" spans="1:7" x14ac:dyDescent="0.25">
      <c r="A10169" s="1">
        <v>33003246</v>
      </c>
      <c r="B10169" s="1" t="s">
        <v>26144</v>
      </c>
      <c r="C10169" s="1" t="s">
        <v>26145</v>
      </c>
      <c r="D10169" s="1" t="s">
        <v>26146</v>
      </c>
      <c r="E10169" s="1" t="s">
        <v>66</v>
      </c>
      <c r="F10169" s="1" t="s">
        <v>39</v>
      </c>
      <c r="G10169" s="1" t="s">
        <v>321</v>
      </c>
    </row>
    <row r="10170" spans="1:7" x14ac:dyDescent="0.25">
      <c r="A10170" s="1">
        <v>33003247</v>
      </c>
      <c r="B10170" s="1" t="s">
        <v>26147</v>
      </c>
      <c r="C10170" s="1" t="s">
        <v>26148</v>
      </c>
      <c r="D10170" s="1" t="s">
        <v>26149</v>
      </c>
      <c r="E10170" s="1" t="s">
        <v>66</v>
      </c>
      <c r="F10170" s="1" t="s">
        <v>39</v>
      </c>
      <c r="G10170" s="1" t="s">
        <v>321</v>
      </c>
    </row>
    <row r="10171" spans="1:7" x14ac:dyDescent="0.25">
      <c r="A10171" s="1">
        <v>33003248</v>
      </c>
      <c r="B10171" s="1" t="s">
        <v>26150</v>
      </c>
      <c r="C10171" s="1" t="s">
        <v>26151</v>
      </c>
      <c r="D10171" s="1" t="s">
        <v>26152</v>
      </c>
      <c r="E10171" s="1" t="s">
        <v>65</v>
      </c>
      <c r="F10171" s="1" t="s">
        <v>39</v>
      </c>
      <c r="G10171" s="1" t="s">
        <v>321</v>
      </c>
    </row>
    <row r="10172" spans="1:7" x14ac:dyDescent="0.25">
      <c r="A10172" s="1">
        <v>33003249</v>
      </c>
      <c r="B10172" s="1" t="s">
        <v>26153</v>
      </c>
      <c r="C10172" s="1" t="s">
        <v>26154</v>
      </c>
      <c r="D10172" s="1" t="s">
        <v>26155</v>
      </c>
      <c r="E10172" s="1" t="s">
        <v>65</v>
      </c>
      <c r="F10172" s="1" t="s">
        <v>39</v>
      </c>
      <c r="G10172" s="1" t="s">
        <v>321</v>
      </c>
    </row>
    <row r="10173" spans="1:7" x14ac:dyDescent="0.25">
      <c r="A10173" s="1">
        <v>33003250</v>
      </c>
      <c r="B10173" s="1" t="s">
        <v>26156</v>
      </c>
      <c r="C10173" s="1" t="s">
        <v>26157</v>
      </c>
      <c r="D10173" s="1" t="s">
        <v>26158</v>
      </c>
      <c r="E10173" s="1" t="s">
        <v>66</v>
      </c>
      <c r="F10173" s="1" t="s">
        <v>480</v>
      </c>
      <c r="G10173" s="1" t="s">
        <v>481</v>
      </c>
    </row>
    <row r="10174" spans="1:7" x14ac:dyDescent="0.25">
      <c r="A10174" s="1">
        <v>33003251</v>
      </c>
      <c r="B10174" s="1" t="s">
        <v>26159</v>
      </c>
      <c r="C10174" s="1" t="s">
        <v>26160</v>
      </c>
      <c r="D10174" s="1" t="s">
        <v>26161</v>
      </c>
      <c r="E10174" s="1" t="s">
        <v>66</v>
      </c>
      <c r="F10174" s="1" t="s">
        <v>480</v>
      </c>
      <c r="G10174" s="1" t="s">
        <v>481</v>
      </c>
    </row>
    <row r="10175" spans="1:7" x14ac:dyDescent="0.25">
      <c r="A10175" s="1">
        <v>33003252</v>
      </c>
      <c r="B10175" s="1" t="s">
        <v>26162</v>
      </c>
      <c r="C10175" s="1" t="s">
        <v>26163</v>
      </c>
      <c r="D10175" s="1" t="s">
        <v>26164</v>
      </c>
      <c r="E10175" s="1" t="s">
        <v>65</v>
      </c>
      <c r="F10175" s="1" t="s">
        <v>39</v>
      </c>
      <c r="G10175" s="1" t="s">
        <v>321</v>
      </c>
    </row>
    <row r="10176" spans="1:7" x14ac:dyDescent="0.25">
      <c r="A10176" s="1">
        <v>33003253</v>
      </c>
      <c r="B10176" s="1" t="s">
        <v>26165</v>
      </c>
      <c r="C10176" s="1" t="s">
        <v>26166</v>
      </c>
      <c r="D10176" s="1" t="s">
        <v>26167</v>
      </c>
      <c r="E10176" s="1" t="s">
        <v>65</v>
      </c>
      <c r="F10176" s="1" t="s">
        <v>39</v>
      </c>
      <c r="G10176" s="1" t="s">
        <v>321</v>
      </c>
    </row>
    <row r="10177" spans="1:7" x14ac:dyDescent="0.25">
      <c r="A10177" s="1">
        <v>33003254</v>
      </c>
      <c r="B10177" s="1" t="s">
        <v>26168</v>
      </c>
      <c r="C10177" s="1" t="s">
        <v>26169</v>
      </c>
      <c r="D10177" s="1" t="s">
        <v>26170</v>
      </c>
      <c r="E10177" s="1" t="s">
        <v>66</v>
      </c>
      <c r="F10177" s="1" t="s">
        <v>480</v>
      </c>
      <c r="G10177" s="1" t="s">
        <v>481</v>
      </c>
    </row>
    <row r="10178" spans="1:7" x14ac:dyDescent="0.25">
      <c r="A10178" s="1">
        <v>33003255</v>
      </c>
      <c r="B10178" s="1" t="s">
        <v>26171</v>
      </c>
      <c r="C10178" s="1" t="s">
        <v>26172</v>
      </c>
      <c r="D10178" s="1" t="s">
        <v>26173</v>
      </c>
      <c r="E10178" s="1" t="s">
        <v>66</v>
      </c>
      <c r="F10178" s="1" t="s">
        <v>480</v>
      </c>
      <c r="G10178" s="1" t="s">
        <v>481</v>
      </c>
    </row>
    <row r="10179" spans="1:7" x14ac:dyDescent="0.25">
      <c r="A10179" s="1">
        <v>33003256</v>
      </c>
      <c r="B10179" s="1" t="s">
        <v>26174</v>
      </c>
      <c r="C10179" s="1" t="s">
        <v>26175</v>
      </c>
      <c r="D10179" s="1" t="s">
        <v>26176</v>
      </c>
      <c r="E10179" s="1" t="s">
        <v>65</v>
      </c>
      <c r="F10179" s="1" t="s">
        <v>39</v>
      </c>
      <c r="G10179" s="1" t="s">
        <v>321</v>
      </c>
    </row>
    <row r="10180" spans="1:7" x14ac:dyDescent="0.25">
      <c r="A10180" s="1">
        <v>33003257</v>
      </c>
      <c r="B10180" s="1" t="s">
        <v>26177</v>
      </c>
      <c r="C10180" s="1" t="s">
        <v>26178</v>
      </c>
      <c r="D10180" s="1" t="s">
        <v>26179</v>
      </c>
      <c r="E10180" s="1" t="s">
        <v>65</v>
      </c>
      <c r="F10180" s="1" t="s">
        <v>39</v>
      </c>
      <c r="G10180" s="1" t="s">
        <v>321</v>
      </c>
    </row>
    <row r="10181" spans="1:7" x14ac:dyDescent="0.25">
      <c r="A10181" s="1">
        <v>33003258</v>
      </c>
      <c r="B10181" s="1" t="s">
        <v>26180</v>
      </c>
      <c r="C10181" s="1" t="s">
        <v>26181</v>
      </c>
      <c r="D10181" s="1" t="s">
        <v>26182</v>
      </c>
      <c r="E10181" s="1" t="s">
        <v>66</v>
      </c>
      <c r="F10181" s="1" t="s">
        <v>480</v>
      </c>
      <c r="G10181" s="1" t="s">
        <v>481</v>
      </c>
    </row>
    <row r="10182" spans="1:7" x14ac:dyDescent="0.25">
      <c r="A10182" s="1">
        <v>33003259</v>
      </c>
      <c r="B10182" s="1" t="s">
        <v>26183</v>
      </c>
      <c r="C10182" s="1" t="s">
        <v>26184</v>
      </c>
      <c r="D10182" s="1" t="s">
        <v>26185</v>
      </c>
      <c r="E10182" s="1" t="s">
        <v>66</v>
      </c>
      <c r="F10182" s="1" t="s">
        <v>480</v>
      </c>
      <c r="G10182" s="1" t="s">
        <v>481</v>
      </c>
    </row>
    <row r="10183" spans="1:7" x14ac:dyDescent="0.25">
      <c r="A10183" s="1">
        <v>33003260</v>
      </c>
      <c r="B10183" s="1" t="s">
        <v>26186</v>
      </c>
      <c r="C10183" s="1" t="s">
        <v>26187</v>
      </c>
      <c r="D10183" s="1" t="s">
        <v>26188</v>
      </c>
      <c r="E10183" s="1" t="s">
        <v>65</v>
      </c>
      <c r="F10183" s="1" t="s">
        <v>39</v>
      </c>
      <c r="G10183" s="1" t="s">
        <v>321</v>
      </c>
    </row>
    <row r="10184" spans="1:7" x14ac:dyDescent="0.25">
      <c r="A10184" s="1">
        <v>33003261</v>
      </c>
      <c r="B10184" s="1" t="s">
        <v>26189</v>
      </c>
      <c r="C10184" s="1" t="s">
        <v>26190</v>
      </c>
      <c r="D10184" s="1" t="s">
        <v>26191</v>
      </c>
      <c r="E10184" s="1" t="s">
        <v>65</v>
      </c>
      <c r="F10184" s="1" t="s">
        <v>39</v>
      </c>
      <c r="G10184" s="1" t="s">
        <v>321</v>
      </c>
    </row>
    <row r="10185" spans="1:7" x14ac:dyDescent="0.25">
      <c r="A10185" s="1">
        <v>33003262</v>
      </c>
      <c r="B10185" s="1" t="s">
        <v>26192</v>
      </c>
      <c r="C10185" s="1" t="s">
        <v>26193</v>
      </c>
      <c r="D10185" s="1" t="s">
        <v>26194</v>
      </c>
      <c r="E10185" s="1" t="s">
        <v>66</v>
      </c>
      <c r="F10185" s="1" t="s">
        <v>480</v>
      </c>
      <c r="G10185" s="1" t="s">
        <v>481</v>
      </c>
    </row>
    <row r="10186" spans="1:7" x14ac:dyDescent="0.25">
      <c r="A10186" s="1">
        <v>33003263</v>
      </c>
      <c r="B10186" s="1" t="s">
        <v>26195</v>
      </c>
      <c r="C10186" s="1" t="s">
        <v>26196</v>
      </c>
      <c r="D10186" s="1" t="s">
        <v>26197</v>
      </c>
      <c r="E10186" s="1" t="s">
        <v>66</v>
      </c>
      <c r="F10186" s="1" t="s">
        <v>480</v>
      </c>
      <c r="G10186" s="1" t="s">
        <v>481</v>
      </c>
    </row>
    <row r="10187" spans="1:7" x14ac:dyDescent="0.25">
      <c r="A10187" s="1">
        <v>33003264</v>
      </c>
      <c r="B10187" s="1" t="s">
        <v>26198</v>
      </c>
      <c r="C10187" s="1" t="s">
        <v>26199</v>
      </c>
      <c r="D10187" s="1" t="s">
        <v>26200</v>
      </c>
      <c r="E10187" s="1" t="s">
        <v>66</v>
      </c>
      <c r="F10187" s="1" t="s">
        <v>480</v>
      </c>
      <c r="G10187" s="1" t="s">
        <v>481</v>
      </c>
    </row>
    <row r="10188" spans="1:7" x14ac:dyDescent="0.25">
      <c r="A10188" s="1">
        <v>33003265</v>
      </c>
      <c r="B10188" s="1" t="s">
        <v>26201</v>
      </c>
      <c r="C10188" s="1" t="s">
        <v>26202</v>
      </c>
      <c r="D10188" s="1" t="s">
        <v>26203</v>
      </c>
      <c r="E10188" s="1" t="s">
        <v>66</v>
      </c>
      <c r="F10188" s="1" t="s">
        <v>480</v>
      </c>
      <c r="G10188" s="1" t="s">
        <v>481</v>
      </c>
    </row>
    <row r="10189" spans="1:7" x14ac:dyDescent="0.25">
      <c r="A10189" s="1">
        <v>33003268</v>
      </c>
      <c r="B10189" s="1" t="s">
        <v>26204</v>
      </c>
      <c r="C10189" s="1" t="s">
        <v>26205</v>
      </c>
      <c r="D10189" s="1" t="s">
        <v>26206</v>
      </c>
      <c r="E10189" s="1" t="s">
        <v>65</v>
      </c>
      <c r="F10189" s="1" t="s">
        <v>39</v>
      </c>
      <c r="G10189" s="1" t="s">
        <v>321</v>
      </c>
    </row>
    <row r="10190" spans="1:7" x14ac:dyDescent="0.25">
      <c r="A10190" s="1">
        <v>33003269</v>
      </c>
      <c r="B10190" s="1" t="s">
        <v>26207</v>
      </c>
      <c r="C10190" s="1" t="s">
        <v>26208</v>
      </c>
      <c r="D10190" s="1" t="s">
        <v>26209</v>
      </c>
      <c r="E10190" s="1" t="s">
        <v>65</v>
      </c>
      <c r="F10190" s="1" t="s">
        <v>39</v>
      </c>
      <c r="G10190" s="1" t="s">
        <v>321</v>
      </c>
    </row>
    <row r="10191" spans="1:7" x14ac:dyDescent="0.25">
      <c r="A10191" s="1">
        <v>33003270</v>
      </c>
      <c r="B10191" s="1" t="s">
        <v>26210</v>
      </c>
      <c r="C10191" s="1" t="s">
        <v>26211</v>
      </c>
      <c r="D10191" s="1" t="s">
        <v>26212</v>
      </c>
      <c r="E10191" s="1" t="s">
        <v>65</v>
      </c>
      <c r="F10191" s="1" t="s">
        <v>480</v>
      </c>
      <c r="G10191" s="1" t="s">
        <v>481</v>
      </c>
    </row>
    <row r="10192" spans="1:7" x14ac:dyDescent="0.25">
      <c r="A10192" s="1">
        <v>33003273</v>
      </c>
      <c r="B10192" s="1" t="s">
        <v>26213</v>
      </c>
      <c r="C10192" s="1" t="s">
        <v>26214</v>
      </c>
      <c r="D10192" s="1" t="s">
        <v>26215</v>
      </c>
      <c r="E10192" s="1" t="s">
        <v>65</v>
      </c>
      <c r="F10192" s="1" t="s">
        <v>480</v>
      </c>
      <c r="G10192" s="1" t="s">
        <v>481</v>
      </c>
    </row>
    <row r="10193" spans="1:7" x14ac:dyDescent="0.25">
      <c r="A10193" s="1">
        <v>33003276</v>
      </c>
      <c r="B10193" s="1" t="s">
        <v>22239</v>
      </c>
      <c r="C10193" s="1" t="s">
        <v>26216</v>
      </c>
      <c r="D10193" s="1" t="s">
        <v>22241</v>
      </c>
      <c r="E10193" s="1" t="s">
        <v>66</v>
      </c>
      <c r="F10193" s="1" t="s">
        <v>1984</v>
      </c>
      <c r="G10193" s="1" t="s">
        <v>1985</v>
      </c>
    </row>
    <row r="10194" spans="1:7" x14ac:dyDescent="0.25">
      <c r="A10194" s="1">
        <v>33003278</v>
      </c>
      <c r="B10194" s="1" t="s">
        <v>26217</v>
      </c>
      <c r="C10194" s="1" t="s">
        <v>26218</v>
      </c>
      <c r="D10194" s="1" t="s">
        <v>26219</v>
      </c>
      <c r="E10194" s="1" t="s">
        <v>65</v>
      </c>
      <c r="F10194" s="1" t="s">
        <v>480</v>
      </c>
      <c r="G10194" s="1" t="s">
        <v>481</v>
      </c>
    </row>
    <row r="10195" spans="1:7" x14ac:dyDescent="0.25">
      <c r="A10195" s="1">
        <v>33003315</v>
      </c>
      <c r="B10195" s="1" t="s">
        <v>26220</v>
      </c>
      <c r="C10195" s="1" t="s">
        <v>26221</v>
      </c>
      <c r="D10195" s="1" t="s">
        <v>26222</v>
      </c>
      <c r="E10195" s="1" t="s">
        <v>65</v>
      </c>
      <c r="F10195" s="1" t="s">
        <v>480</v>
      </c>
      <c r="G10195" s="1" t="s">
        <v>481</v>
      </c>
    </row>
    <row r="10196" spans="1:7" x14ac:dyDescent="0.25">
      <c r="A10196" s="1">
        <v>33003331</v>
      </c>
      <c r="B10196" s="1" t="s">
        <v>26223</v>
      </c>
      <c r="C10196" s="1" t="s">
        <v>26224</v>
      </c>
      <c r="D10196" s="1" t="s">
        <v>26225</v>
      </c>
      <c r="E10196" s="1" t="s">
        <v>65</v>
      </c>
      <c r="F10196" s="1" t="s">
        <v>480</v>
      </c>
      <c r="G10196" s="1" t="s">
        <v>481</v>
      </c>
    </row>
    <row r="10197" spans="1:7" x14ac:dyDescent="0.25">
      <c r="A10197" s="1">
        <v>33003332</v>
      </c>
      <c r="B10197" s="1" t="s">
        <v>26226</v>
      </c>
      <c r="C10197" s="1" t="s">
        <v>26227</v>
      </c>
      <c r="D10197" s="1" t="s">
        <v>26228</v>
      </c>
      <c r="E10197" s="1" t="s">
        <v>66</v>
      </c>
      <c r="F10197" s="1" t="s">
        <v>480</v>
      </c>
      <c r="G10197" s="1" t="s">
        <v>481</v>
      </c>
    </row>
    <row r="10198" spans="1:7" x14ac:dyDescent="0.25">
      <c r="A10198" s="1">
        <v>33003333</v>
      </c>
      <c r="B10198" s="1" t="s">
        <v>26229</v>
      </c>
      <c r="C10198" s="1" t="s">
        <v>26230</v>
      </c>
      <c r="D10198" s="1" t="s">
        <v>26231</v>
      </c>
      <c r="E10198" s="1" t="s">
        <v>66</v>
      </c>
      <c r="F10198" s="1" t="s">
        <v>480</v>
      </c>
      <c r="G10198" s="1" t="s">
        <v>481</v>
      </c>
    </row>
    <row r="10199" spans="1:7" x14ac:dyDescent="0.25">
      <c r="A10199" s="1">
        <v>33003334</v>
      </c>
      <c r="B10199" s="1" t="s">
        <v>26232</v>
      </c>
      <c r="C10199" s="1" t="s">
        <v>26233</v>
      </c>
      <c r="D10199" s="1" t="s">
        <v>26234</v>
      </c>
      <c r="E10199" s="1" t="s">
        <v>66</v>
      </c>
      <c r="F10199" s="1" t="s">
        <v>480</v>
      </c>
      <c r="G10199" s="1" t="s">
        <v>481</v>
      </c>
    </row>
    <row r="10200" spans="1:7" x14ac:dyDescent="0.25">
      <c r="A10200" s="1">
        <v>33003335</v>
      </c>
      <c r="B10200" s="1" t="s">
        <v>26235</v>
      </c>
      <c r="C10200" s="1" t="s">
        <v>26236</v>
      </c>
      <c r="D10200" s="1" t="s">
        <v>26237</v>
      </c>
      <c r="E10200" s="1" t="s">
        <v>66</v>
      </c>
      <c r="F10200" s="1" t="s">
        <v>480</v>
      </c>
      <c r="G10200" s="1" t="s">
        <v>481</v>
      </c>
    </row>
    <row r="10201" spans="1:7" x14ac:dyDescent="0.25">
      <c r="A10201" s="1">
        <v>33003336</v>
      </c>
      <c r="B10201" s="1" t="s">
        <v>26238</v>
      </c>
      <c r="C10201" s="1" t="s">
        <v>26239</v>
      </c>
      <c r="D10201" s="1" t="s">
        <v>26240</v>
      </c>
      <c r="E10201" s="1" t="s">
        <v>66</v>
      </c>
      <c r="F10201" s="1" t="s">
        <v>480</v>
      </c>
      <c r="G10201" s="1" t="s">
        <v>481</v>
      </c>
    </row>
    <row r="10202" spans="1:7" x14ac:dyDescent="0.25">
      <c r="A10202" s="1">
        <v>33003337</v>
      </c>
      <c r="B10202" s="1" t="s">
        <v>26241</v>
      </c>
      <c r="C10202" s="1" t="s">
        <v>26242</v>
      </c>
      <c r="D10202" s="1" t="s">
        <v>26243</v>
      </c>
      <c r="E10202" s="1" t="s">
        <v>66</v>
      </c>
      <c r="F10202" s="1" t="s">
        <v>480</v>
      </c>
      <c r="G10202" s="1" t="s">
        <v>481</v>
      </c>
    </row>
    <row r="10203" spans="1:7" x14ac:dyDescent="0.25">
      <c r="A10203" s="1">
        <v>33003338</v>
      </c>
      <c r="B10203" s="1" t="s">
        <v>26244</v>
      </c>
      <c r="C10203" s="1" t="s">
        <v>26245</v>
      </c>
      <c r="D10203" s="1" t="s">
        <v>26246</v>
      </c>
      <c r="E10203" s="1" t="s">
        <v>66</v>
      </c>
      <c r="F10203" s="1" t="s">
        <v>480</v>
      </c>
      <c r="G10203" s="1" t="s">
        <v>481</v>
      </c>
    </row>
    <row r="10204" spans="1:7" x14ac:dyDescent="0.25">
      <c r="A10204" s="1">
        <v>33003339</v>
      </c>
      <c r="B10204" s="1" t="s">
        <v>26247</v>
      </c>
      <c r="C10204" s="1" t="s">
        <v>26248</v>
      </c>
      <c r="D10204" s="1" t="s">
        <v>26249</v>
      </c>
      <c r="E10204" s="1" t="s">
        <v>66</v>
      </c>
      <c r="F10204" s="1" t="s">
        <v>480</v>
      </c>
      <c r="G10204" s="1" t="s">
        <v>481</v>
      </c>
    </row>
    <row r="10205" spans="1:7" x14ac:dyDescent="0.25">
      <c r="A10205" s="1">
        <v>33003340</v>
      </c>
      <c r="B10205" s="1" t="s">
        <v>26250</v>
      </c>
      <c r="C10205" s="1" t="s">
        <v>26251</v>
      </c>
      <c r="D10205" s="1" t="s">
        <v>26252</v>
      </c>
      <c r="E10205" s="1" t="s">
        <v>66</v>
      </c>
      <c r="F10205" s="1" t="s">
        <v>480</v>
      </c>
      <c r="G10205" s="1" t="s">
        <v>481</v>
      </c>
    </row>
    <row r="10206" spans="1:7" x14ac:dyDescent="0.25">
      <c r="A10206" s="1">
        <v>33003341</v>
      </c>
      <c r="B10206" s="1" t="s">
        <v>26253</v>
      </c>
      <c r="C10206" s="1" t="s">
        <v>26254</v>
      </c>
      <c r="D10206" s="1" t="s">
        <v>26255</v>
      </c>
      <c r="E10206" s="1" t="s">
        <v>66</v>
      </c>
      <c r="F10206" s="1" t="s">
        <v>480</v>
      </c>
      <c r="G10206" s="1" t="s">
        <v>481</v>
      </c>
    </row>
    <row r="10207" spans="1:7" x14ac:dyDescent="0.25">
      <c r="A10207" s="1">
        <v>33003342</v>
      </c>
      <c r="B10207" s="1" t="s">
        <v>26256</v>
      </c>
      <c r="C10207" s="1" t="s">
        <v>26257</v>
      </c>
      <c r="D10207" s="1" t="s">
        <v>26258</v>
      </c>
      <c r="E10207" s="1" t="s">
        <v>66</v>
      </c>
      <c r="F10207" s="1" t="s">
        <v>480</v>
      </c>
      <c r="G10207" s="1" t="s">
        <v>481</v>
      </c>
    </row>
    <row r="10208" spans="1:7" x14ac:dyDescent="0.25">
      <c r="A10208" s="1">
        <v>33003343</v>
      </c>
      <c r="B10208" s="1" t="s">
        <v>26259</v>
      </c>
      <c r="C10208" s="1" t="s">
        <v>26260</v>
      </c>
      <c r="D10208" s="1" t="s">
        <v>26261</v>
      </c>
      <c r="E10208" s="1" t="s">
        <v>66</v>
      </c>
      <c r="F10208" s="1" t="s">
        <v>480</v>
      </c>
      <c r="G10208" s="1" t="s">
        <v>481</v>
      </c>
    </row>
    <row r="10209" spans="1:7" x14ac:dyDescent="0.25">
      <c r="A10209" s="1">
        <v>33003344</v>
      </c>
      <c r="B10209" s="1" t="s">
        <v>26262</v>
      </c>
      <c r="C10209" s="1" t="s">
        <v>26263</v>
      </c>
      <c r="D10209" s="1" t="s">
        <v>26264</v>
      </c>
      <c r="E10209" s="1" t="s">
        <v>65</v>
      </c>
      <c r="F10209" s="1" t="s">
        <v>480</v>
      </c>
      <c r="G10209" s="1" t="s">
        <v>481</v>
      </c>
    </row>
    <row r="10210" spans="1:7" x14ac:dyDescent="0.25">
      <c r="A10210" s="1">
        <v>33003345</v>
      </c>
      <c r="B10210" s="1" t="s">
        <v>26265</v>
      </c>
      <c r="C10210" s="1" t="s">
        <v>26266</v>
      </c>
      <c r="D10210" s="1" t="s">
        <v>26267</v>
      </c>
      <c r="E10210" s="1" t="s">
        <v>65</v>
      </c>
      <c r="F10210" s="1" t="s">
        <v>480</v>
      </c>
      <c r="G10210" s="1" t="s">
        <v>481</v>
      </c>
    </row>
    <row r="10211" spans="1:7" x14ac:dyDescent="0.25">
      <c r="A10211" s="1">
        <v>33003346</v>
      </c>
      <c r="B10211" s="1" t="s">
        <v>26268</v>
      </c>
      <c r="C10211" s="1" t="s">
        <v>26269</v>
      </c>
      <c r="D10211" s="1" t="s">
        <v>26270</v>
      </c>
      <c r="E10211" s="1" t="s">
        <v>66</v>
      </c>
      <c r="F10211" s="1" t="s">
        <v>480</v>
      </c>
      <c r="G10211" s="1" t="s">
        <v>481</v>
      </c>
    </row>
    <row r="10212" spans="1:7" x14ac:dyDescent="0.25">
      <c r="A10212" s="1">
        <v>33003347</v>
      </c>
      <c r="B10212" s="1" t="s">
        <v>26271</v>
      </c>
      <c r="C10212" s="1" t="s">
        <v>26272</v>
      </c>
      <c r="D10212" s="1" t="s">
        <v>26273</v>
      </c>
      <c r="E10212" s="1" t="s">
        <v>66</v>
      </c>
      <c r="F10212" s="1" t="s">
        <v>480</v>
      </c>
      <c r="G10212" s="1" t="s">
        <v>481</v>
      </c>
    </row>
    <row r="10213" spans="1:7" x14ac:dyDescent="0.25">
      <c r="A10213" s="1">
        <v>33003350</v>
      </c>
      <c r="B10213" s="1" t="s">
        <v>26274</v>
      </c>
      <c r="C10213" s="1" t="s">
        <v>26275</v>
      </c>
      <c r="D10213" s="1" t="s">
        <v>26276</v>
      </c>
      <c r="E10213" s="1" t="s">
        <v>65</v>
      </c>
      <c r="F10213" s="1" t="s">
        <v>480</v>
      </c>
      <c r="G10213" s="1" t="s">
        <v>481</v>
      </c>
    </row>
    <row r="10214" spans="1:7" x14ac:dyDescent="0.25">
      <c r="A10214" s="1">
        <v>33003351</v>
      </c>
      <c r="B10214" s="1" t="s">
        <v>26277</v>
      </c>
      <c r="C10214" s="1" t="s">
        <v>26278</v>
      </c>
      <c r="D10214" s="1" t="s">
        <v>26279</v>
      </c>
      <c r="E10214" s="1" t="s">
        <v>65</v>
      </c>
      <c r="F10214" s="1" t="s">
        <v>480</v>
      </c>
      <c r="G10214" s="1" t="s">
        <v>481</v>
      </c>
    </row>
    <row r="10215" spans="1:7" x14ac:dyDescent="0.25">
      <c r="A10215" s="1">
        <v>33003352</v>
      </c>
      <c r="B10215" s="1" t="s">
        <v>26280</v>
      </c>
      <c r="C10215" s="1" t="s">
        <v>26281</v>
      </c>
      <c r="D10215" s="1" t="s">
        <v>26282</v>
      </c>
      <c r="E10215" s="1" t="s">
        <v>65</v>
      </c>
      <c r="F10215" s="1" t="s">
        <v>480</v>
      </c>
      <c r="G10215" s="1" t="s">
        <v>481</v>
      </c>
    </row>
    <row r="10216" spans="1:7" x14ac:dyDescent="0.25">
      <c r="A10216" s="1">
        <v>33003353</v>
      </c>
      <c r="B10216" s="1" t="s">
        <v>26283</v>
      </c>
      <c r="C10216" s="1" t="s">
        <v>26284</v>
      </c>
      <c r="D10216" s="1" t="s">
        <v>26285</v>
      </c>
      <c r="E10216" s="1" t="s">
        <v>65</v>
      </c>
      <c r="F10216" s="1" t="s">
        <v>39</v>
      </c>
      <c r="G10216" s="1" t="s">
        <v>321</v>
      </c>
    </row>
    <row r="10217" spans="1:7" x14ac:dyDescent="0.25">
      <c r="A10217" s="1">
        <v>33003354</v>
      </c>
      <c r="B10217" s="1" t="s">
        <v>26286</v>
      </c>
      <c r="C10217" s="1" t="s">
        <v>26287</v>
      </c>
      <c r="D10217" s="1" t="s">
        <v>26288</v>
      </c>
      <c r="E10217" s="1" t="s">
        <v>65</v>
      </c>
      <c r="F10217" s="1" t="s">
        <v>480</v>
      </c>
      <c r="G10217" s="1" t="s">
        <v>481</v>
      </c>
    </row>
    <row r="10218" spans="1:7" x14ac:dyDescent="0.25">
      <c r="A10218" s="1">
        <v>33003355</v>
      </c>
      <c r="B10218" s="1" t="s">
        <v>26289</v>
      </c>
      <c r="C10218" s="1" t="s">
        <v>26290</v>
      </c>
      <c r="D10218" s="1" t="s">
        <v>26291</v>
      </c>
      <c r="E10218" s="1" t="s">
        <v>66</v>
      </c>
      <c r="F10218" s="1" t="s">
        <v>39</v>
      </c>
      <c r="G10218" s="1" t="s">
        <v>321</v>
      </c>
    </row>
    <row r="10219" spans="1:7" x14ac:dyDescent="0.25">
      <c r="A10219" s="1">
        <v>33003356</v>
      </c>
      <c r="B10219" s="1" t="s">
        <v>26292</v>
      </c>
      <c r="C10219" s="1" t="s">
        <v>26293</v>
      </c>
      <c r="D10219" s="1" t="s">
        <v>26294</v>
      </c>
      <c r="E10219" s="1" t="s">
        <v>66</v>
      </c>
      <c r="F10219" s="1" t="s">
        <v>39</v>
      </c>
      <c r="G10219" s="1" t="s">
        <v>321</v>
      </c>
    </row>
    <row r="10220" spans="1:7" x14ac:dyDescent="0.25">
      <c r="A10220" s="1">
        <v>33003357</v>
      </c>
      <c r="B10220" s="1" t="s">
        <v>26295</v>
      </c>
      <c r="C10220" s="1" t="s">
        <v>26296</v>
      </c>
      <c r="D10220" s="1" t="s">
        <v>26297</v>
      </c>
      <c r="E10220" s="1" t="s">
        <v>66</v>
      </c>
      <c r="F10220" s="1" t="s">
        <v>39</v>
      </c>
      <c r="G10220" s="1" t="s">
        <v>321</v>
      </c>
    </row>
    <row r="10221" spans="1:7" x14ac:dyDescent="0.25">
      <c r="A10221" s="1">
        <v>33003358</v>
      </c>
      <c r="B10221" s="1" t="s">
        <v>26298</v>
      </c>
      <c r="C10221" s="1" t="s">
        <v>26299</v>
      </c>
      <c r="D10221" s="1" t="s">
        <v>26300</v>
      </c>
      <c r="E10221" s="1" t="s">
        <v>66</v>
      </c>
      <c r="F10221" s="1" t="s">
        <v>39</v>
      </c>
      <c r="G10221" s="1" t="s">
        <v>321</v>
      </c>
    </row>
    <row r="10222" spans="1:7" x14ac:dyDescent="0.25">
      <c r="A10222" s="1">
        <v>33003359</v>
      </c>
      <c r="B10222" s="1" t="s">
        <v>26301</v>
      </c>
      <c r="C10222" s="1" t="s">
        <v>26302</v>
      </c>
      <c r="D10222" s="1" t="s">
        <v>26303</v>
      </c>
      <c r="E10222" s="1" t="s">
        <v>66</v>
      </c>
      <c r="F10222" s="1" t="s">
        <v>39</v>
      </c>
      <c r="G10222" s="1" t="s">
        <v>321</v>
      </c>
    </row>
    <row r="10223" spans="1:7" x14ac:dyDescent="0.25">
      <c r="A10223" s="1">
        <v>33003360</v>
      </c>
      <c r="B10223" s="1" t="s">
        <v>26304</v>
      </c>
      <c r="C10223" s="1" t="s">
        <v>26305</v>
      </c>
      <c r="D10223" s="1" t="s">
        <v>26306</v>
      </c>
      <c r="E10223" s="1" t="s">
        <v>66</v>
      </c>
      <c r="F10223" s="1" t="s">
        <v>39</v>
      </c>
      <c r="G10223" s="1" t="s">
        <v>321</v>
      </c>
    </row>
    <row r="10224" spans="1:7" x14ac:dyDescent="0.25">
      <c r="A10224" s="1">
        <v>33003362</v>
      </c>
      <c r="B10224" s="1" t="s">
        <v>26307</v>
      </c>
      <c r="C10224" s="1" t="s">
        <v>26307</v>
      </c>
      <c r="D10224" s="1" t="s">
        <v>26307</v>
      </c>
      <c r="E10224" s="1" t="s">
        <v>66</v>
      </c>
      <c r="G10224" s="1" t="s">
        <v>199</v>
      </c>
    </row>
    <row r="10225" spans="1:7" x14ac:dyDescent="0.25">
      <c r="A10225" s="1">
        <v>33003363</v>
      </c>
      <c r="B10225" s="1" t="s">
        <v>26308</v>
      </c>
      <c r="C10225" s="1" t="s">
        <v>26308</v>
      </c>
      <c r="D10225" s="1" t="s">
        <v>26308</v>
      </c>
      <c r="E10225" s="1" t="s">
        <v>66</v>
      </c>
      <c r="G10225" s="1" t="s">
        <v>199</v>
      </c>
    </row>
    <row r="10226" spans="1:7" x14ac:dyDescent="0.25">
      <c r="A10226" s="1">
        <v>33003364</v>
      </c>
      <c r="B10226" s="1" t="s">
        <v>26309</v>
      </c>
      <c r="C10226" s="1" t="s">
        <v>26309</v>
      </c>
      <c r="D10226" s="1" t="s">
        <v>26309</v>
      </c>
      <c r="E10226" s="1" t="s">
        <v>66</v>
      </c>
      <c r="G10226" s="1" t="s">
        <v>199</v>
      </c>
    </row>
    <row r="10227" spans="1:7" x14ac:dyDescent="0.25">
      <c r="A10227" s="1">
        <v>33003365</v>
      </c>
      <c r="B10227" s="1" t="s">
        <v>26310</v>
      </c>
      <c r="C10227" s="1" t="s">
        <v>26310</v>
      </c>
      <c r="D10227" s="1" t="s">
        <v>26310</v>
      </c>
      <c r="E10227" s="1" t="s">
        <v>66</v>
      </c>
      <c r="G10227" s="1" t="s">
        <v>199</v>
      </c>
    </row>
    <row r="10228" spans="1:7" x14ac:dyDescent="0.25">
      <c r="A10228" s="1">
        <v>33003366</v>
      </c>
      <c r="B10228" s="1" t="s">
        <v>26311</v>
      </c>
      <c r="C10228" s="1" t="s">
        <v>26311</v>
      </c>
      <c r="D10228" s="1" t="s">
        <v>26311</v>
      </c>
      <c r="E10228" s="1" t="s">
        <v>66</v>
      </c>
      <c r="G10228" s="1" t="s">
        <v>199</v>
      </c>
    </row>
    <row r="10229" spans="1:7" x14ac:dyDescent="0.25">
      <c r="A10229" s="1">
        <v>33003367</v>
      </c>
      <c r="B10229" s="1" t="s">
        <v>26312</v>
      </c>
      <c r="C10229" s="1" t="s">
        <v>26313</v>
      </c>
      <c r="D10229" s="1" t="s">
        <v>26313</v>
      </c>
      <c r="E10229" s="1" t="s">
        <v>66</v>
      </c>
      <c r="G10229" s="1" t="s">
        <v>199</v>
      </c>
    </row>
    <row r="10230" spans="1:7" x14ac:dyDescent="0.25">
      <c r="A10230" s="1">
        <v>33003368</v>
      </c>
      <c r="B10230" s="1" t="s">
        <v>26314</v>
      </c>
      <c r="C10230" s="1" t="s">
        <v>26314</v>
      </c>
      <c r="D10230" s="1" t="s">
        <v>26314</v>
      </c>
      <c r="E10230" s="1" t="s">
        <v>66</v>
      </c>
      <c r="G10230" s="1" t="s">
        <v>199</v>
      </c>
    </row>
    <row r="10231" spans="1:7" x14ac:dyDescent="0.25">
      <c r="A10231" s="1">
        <v>33003369</v>
      </c>
      <c r="B10231" s="1" t="s">
        <v>26315</v>
      </c>
      <c r="C10231" s="1" t="s">
        <v>26316</v>
      </c>
      <c r="D10231" s="1" t="s">
        <v>26316</v>
      </c>
      <c r="E10231" s="1" t="s">
        <v>66</v>
      </c>
      <c r="G10231" s="1" t="s">
        <v>199</v>
      </c>
    </row>
    <row r="10232" spans="1:7" x14ac:dyDescent="0.25">
      <c r="A10232" s="1">
        <v>33003370</v>
      </c>
      <c r="B10232" s="1" t="s">
        <v>26317</v>
      </c>
      <c r="C10232" s="1" t="s">
        <v>26317</v>
      </c>
      <c r="D10232" s="1" t="s">
        <v>26317</v>
      </c>
      <c r="E10232" s="1" t="s">
        <v>66</v>
      </c>
      <c r="G10232" s="1" t="s">
        <v>199</v>
      </c>
    </row>
    <row r="10233" spans="1:7" x14ac:dyDescent="0.25">
      <c r="A10233" s="1">
        <v>33003371</v>
      </c>
      <c r="B10233" s="1" t="s">
        <v>26318</v>
      </c>
      <c r="C10233" s="1" t="s">
        <v>26319</v>
      </c>
      <c r="D10233" s="1" t="s">
        <v>26320</v>
      </c>
      <c r="E10233" s="1" t="s">
        <v>66</v>
      </c>
      <c r="F10233" s="1" t="s">
        <v>480</v>
      </c>
      <c r="G10233" s="1" t="s">
        <v>481</v>
      </c>
    </row>
    <row r="10234" spans="1:7" x14ac:dyDescent="0.25">
      <c r="A10234" s="1">
        <v>33003376</v>
      </c>
      <c r="B10234" s="1" t="s">
        <v>26321</v>
      </c>
      <c r="C10234" s="1" t="s">
        <v>26322</v>
      </c>
      <c r="D10234" s="1" t="s">
        <v>26323</v>
      </c>
      <c r="E10234" s="1" t="s">
        <v>65</v>
      </c>
      <c r="F10234" s="1" t="s">
        <v>480</v>
      </c>
      <c r="G10234" s="1" t="s">
        <v>481</v>
      </c>
    </row>
    <row r="10235" spans="1:7" x14ac:dyDescent="0.25">
      <c r="A10235" s="1">
        <v>33003377</v>
      </c>
      <c r="B10235" s="1" t="s">
        <v>26324</v>
      </c>
      <c r="C10235" s="1" t="s">
        <v>26325</v>
      </c>
      <c r="D10235" s="1" t="s">
        <v>26326</v>
      </c>
      <c r="E10235" s="1" t="s">
        <v>66</v>
      </c>
      <c r="F10235" s="1" t="s">
        <v>39</v>
      </c>
      <c r="G10235" s="1" t="s">
        <v>321</v>
      </c>
    </row>
    <row r="10236" spans="1:7" x14ac:dyDescent="0.25">
      <c r="A10236" s="1">
        <v>33003378</v>
      </c>
      <c r="B10236" s="1" t="s">
        <v>26327</v>
      </c>
      <c r="C10236" s="1" t="s">
        <v>26328</v>
      </c>
      <c r="D10236" s="1" t="s">
        <v>26329</v>
      </c>
      <c r="E10236" s="1" t="s">
        <v>66</v>
      </c>
      <c r="F10236" s="1" t="s">
        <v>39</v>
      </c>
      <c r="G10236" s="1" t="s">
        <v>321</v>
      </c>
    </row>
    <row r="10237" spans="1:7" x14ac:dyDescent="0.25">
      <c r="A10237" s="1">
        <v>33003379</v>
      </c>
      <c r="B10237" s="1" t="s">
        <v>26330</v>
      </c>
      <c r="C10237" s="1" t="s">
        <v>26331</v>
      </c>
      <c r="D10237" s="1" t="s">
        <v>26332</v>
      </c>
      <c r="E10237" s="1" t="s">
        <v>66</v>
      </c>
      <c r="F10237" s="1" t="s">
        <v>39</v>
      </c>
      <c r="G10237" s="1" t="s">
        <v>321</v>
      </c>
    </row>
    <row r="10238" spans="1:7" x14ac:dyDescent="0.25">
      <c r="A10238" s="1">
        <v>33003380</v>
      </c>
      <c r="B10238" s="1" t="s">
        <v>26333</v>
      </c>
      <c r="C10238" s="1" t="s">
        <v>26334</v>
      </c>
      <c r="D10238" s="1" t="s">
        <v>26335</v>
      </c>
      <c r="E10238" s="1" t="s">
        <v>66</v>
      </c>
      <c r="F10238" s="1" t="s">
        <v>39</v>
      </c>
      <c r="G10238" s="1" t="s">
        <v>321</v>
      </c>
    </row>
    <row r="10239" spans="1:7" x14ac:dyDescent="0.25">
      <c r="A10239" s="1">
        <v>33003381</v>
      </c>
      <c r="B10239" s="1" t="s">
        <v>26336</v>
      </c>
      <c r="C10239" s="1" t="s">
        <v>26337</v>
      </c>
      <c r="D10239" s="1" t="s">
        <v>26338</v>
      </c>
      <c r="E10239" s="1" t="s">
        <v>66</v>
      </c>
      <c r="F10239" s="1" t="s">
        <v>39</v>
      </c>
      <c r="G10239" s="1" t="s">
        <v>321</v>
      </c>
    </row>
    <row r="10240" spans="1:7" x14ac:dyDescent="0.25">
      <c r="A10240" s="1">
        <v>33003382</v>
      </c>
      <c r="B10240" s="1" t="s">
        <v>26339</v>
      </c>
      <c r="C10240" s="1" t="s">
        <v>26340</v>
      </c>
      <c r="D10240" s="1" t="s">
        <v>26341</v>
      </c>
      <c r="E10240" s="1" t="s">
        <v>65</v>
      </c>
      <c r="F10240" s="1" t="s">
        <v>480</v>
      </c>
      <c r="G10240" s="1" t="s">
        <v>481</v>
      </c>
    </row>
    <row r="10241" spans="1:7" x14ac:dyDescent="0.25">
      <c r="A10241" s="1">
        <v>33003383</v>
      </c>
      <c r="B10241" s="1" t="s">
        <v>26342</v>
      </c>
      <c r="C10241" s="1" t="s">
        <v>26343</v>
      </c>
      <c r="D10241" s="1" t="s">
        <v>26344</v>
      </c>
      <c r="E10241" s="1" t="s">
        <v>65</v>
      </c>
      <c r="F10241" s="1" t="s">
        <v>480</v>
      </c>
      <c r="G10241" s="1" t="s">
        <v>481</v>
      </c>
    </row>
    <row r="10242" spans="1:7" x14ac:dyDescent="0.25">
      <c r="A10242" s="1">
        <v>33003385</v>
      </c>
      <c r="B10242" s="1" t="s">
        <v>26345</v>
      </c>
      <c r="C10242" s="1" t="s">
        <v>26346</v>
      </c>
      <c r="D10242" s="1" t="s">
        <v>26347</v>
      </c>
      <c r="E10242" s="1" t="s">
        <v>65</v>
      </c>
      <c r="F10242" s="1" t="s">
        <v>1984</v>
      </c>
      <c r="G10242" s="1" t="s">
        <v>1985</v>
      </c>
    </row>
    <row r="10243" spans="1:7" x14ac:dyDescent="0.25">
      <c r="A10243" s="1">
        <v>33003386</v>
      </c>
      <c r="B10243" s="1" t="s">
        <v>26348</v>
      </c>
      <c r="C10243" s="1" t="s">
        <v>26349</v>
      </c>
      <c r="D10243" s="1" t="s">
        <v>26350</v>
      </c>
      <c r="E10243" s="1" t="s">
        <v>65</v>
      </c>
      <c r="F10243" s="1" t="s">
        <v>1984</v>
      </c>
      <c r="G10243" s="1" t="s">
        <v>1985</v>
      </c>
    </row>
    <row r="10244" spans="1:7" x14ac:dyDescent="0.25">
      <c r="A10244" s="1">
        <v>33003387</v>
      </c>
      <c r="B10244" s="1" t="s">
        <v>26351</v>
      </c>
      <c r="C10244" s="1" t="s">
        <v>26352</v>
      </c>
      <c r="D10244" s="1" t="s">
        <v>26353</v>
      </c>
      <c r="E10244" s="1" t="s">
        <v>65</v>
      </c>
      <c r="F10244" s="1" t="s">
        <v>1984</v>
      </c>
      <c r="G10244" s="1" t="s">
        <v>1985</v>
      </c>
    </row>
    <row r="10245" spans="1:7" x14ac:dyDescent="0.25">
      <c r="A10245" s="1">
        <v>33003388</v>
      </c>
      <c r="B10245" s="1" t="s">
        <v>26354</v>
      </c>
      <c r="C10245" s="1" t="s">
        <v>26355</v>
      </c>
      <c r="D10245" s="1" t="s">
        <v>26356</v>
      </c>
      <c r="E10245" s="1" t="s">
        <v>65</v>
      </c>
      <c r="F10245" s="1" t="s">
        <v>39</v>
      </c>
      <c r="G10245" s="1" t="s">
        <v>321</v>
      </c>
    </row>
    <row r="10246" spans="1:7" x14ac:dyDescent="0.25">
      <c r="A10246" s="1">
        <v>33003389</v>
      </c>
      <c r="B10246" s="1" t="s">
        <v>26357</v>
      </c>
      <c r="C10246" s="1" t="s">
        <v>26358</v>
      </c>
      <c r="D10246" s="1" t="s">
        <v>26359</v>
      </c>
      <c r="E10246" s="1" t="s">
        <v>65</v>
      </c>
      <c r="F10246" s="1" t="s">
        <v>39</v>
      </c>
      <c r="G10246" s="1" t="s">
        <v>321</v>
      </c>
    </row>
    <row r="10247" spans="1:7" x14ac:dyDescent="0.25">
      <c r="A10247" s="1">
        <v>33003393</v>
      </c>
      <c r="B10247" s="1" t="s">
        <v>26360</v>
      </c>
      <c r="C10247" s="1" t="s">
        <v>26361</v>
      </c>
      <c r="D10247" s="1" t="s">
        <v>26362</v>
      </c>
      <c r="E10247" s="1" t="s">
        <v>65</v>
      </c>
      <c r="F10247" s="1" t="s">
        <v>39</v>
      </c>
      <c r="G10247" s="1" t="s">
        <v>321</v>
      </c>
    </row>
    <row r="10248" spans="1:7" x14ac:dyDescent="0.25">
      <c r="A10248" s="1">
        <v>33003394</v>
      </c>
      <c r="B10248" s="1" t="s">
        <v>26363</v>
      </c>
      <c r="C10248" s="1" t="s">
        <v>26364</v>
      </c>
      <c r="D10248" s="1" t="s">
        <v>26365</v>
      </c>
      <c r="E10248" s="1" t="s">
        <v>65</v>
      </c>
      <c r="F10248" s="1" t="s">
        <v>480</v>
      </c>
      <c r="G10248" s="1" t="s">
        <v>481</v>
      </c>
    </row>
    <row r="10249" spans="1:7" x14ac:dyDescent="0.25">
      <c r="A10249" s="1">
        <v>33003395</v>
      </c>
      <c r="B10249" s="1" t="s">
        <v>26366</v>
      </c>
      <c r="C10249" s="1" t="s">
        <v>26367</v>
      </c>
      <c r="D10249" s="1" t="s">
        <v>26368</v>
      </c>
      <c r="E10249" s="1" t="s">
        <v>65</v>
      </c>
      <c r="F10249" s="1" t="s">
        <v>480</v>
      </c>
      <c r="G10249" s="1" t="s">
        <v>481</v>
      </c>
    </row>
    <row r="10250" spans="1:7" x14ac:dyDescent="0.25">
      <c r="A10250" s="1">
        <v>33003397</v>
      </c>
      <c r="B10250" s="1" t="s">
        <v>26369</v>
      </c>
      <c r="C10250" s="1" t="s">
        <v>26370</v>
      </c>
      <c r="D10250" s="1" t="s">
        <v>26371</v>
      </c>
      <c r="E10250" s="1" t="s">
        <v>65</v>
      </c>
      <c r="F10250" s="1" t="s">
        <v>480</v>
      </c>
      <c r="G10250" s="1" t="s">
        <v>481</v>
      </c>
    </row>
    <row r="10251" spans="1:7" x14ac:dyDescent="0.25">
      <c r="A10251" s="1">
        <v>33003398</v>
      </c>
      <c r="B10251" s="1" t="s">
        <v>26372</v>
      </c>
      <c r="C10251" s="1" t="s">
        <v>26373</v>
      </c>
      <c r="D10251" s="1" t="s">
        <v>26374</v>
      </c>
      <c r="E10251" s="1" t="s">
        <v>65</v>
      </c>
      <c r="F10251" s="1" t="s">
        <v>1984</v>
      </c>
      <c r="G10251" s="1" t="s">
        <v>1985</v>
      </c>
    </row>
    <row r="10252" spans="1:7" x14ac:dyDescent="0.25">
      <c r="A10252" s="1">
        <v>33003399</v>
      </c>
      <c r="B10252" s="1" t="s">
        <v>26375</v>
      </c>
      <c r="C10252" s="1" t="s">
        <v>26376</v>
      </c>
      <c r="D10252" s="1" t="s">
        <v>26377</v>
      </c>
      <c r="E10252" s="1" t="s">
        <v>65</v>
      </c>
      <c r="F10252" s="1" t="s">
        <v>480</v>
      </c>
      <c r="G10252" s="1" t="s">
        <v>481</v>
      </c>
    </row>
    <row r="10253" spans="1:7" x14ac:dyDescent="0.25">
      <c r="A10253" s="1">
        <v>33003400</v>
      </c>
      <c r="B10253" s="1" t="s">
        <v>26378</v>
      </c>
      <c r="C10253" s="1" t="s">
        <v>26379</v>
      </c>
      <c r="D10253" s="1" t="s">
        <v>26380</v>
      </c>
      <c r="E10253" s="1" t="s">
        <v>65</v>
      </c>
      <c r="F10253" s="1" t="s">
        <v>1984</v>
      </c>
      <c r="G10253" s="1" t="s">
        <v>1985</v>
      </c>
    </row>
    <row r="10254" spans="1:7" x14ac:dyDescent="0.25">
      <c r="A10254" s="1">
        <v>33003401</v>
      </c>
      <c r="B10254" s="1" t="s">
        <v>26381</v>
      </c>
      <c r="C10254" s="1" t="s">
        <v>26382</v>
      </c>
      <c r="D10254" s="1" t="s">
        <v>26383</v>
      </c>
      <c r="F10254" s="1" t="s">
        <v>1984</v>
      </c>
      <c r="G10254" s="1" t="s">
        <v>1985</v>
      </c>
    </row>
    <row r="10255" spans="1:7" x14ac:dyDescent="0.25">
      <c r="A10255" s="1">
        <v>33003402</v>
      </c>
      <c r="B10255" s="1" t="s">
        <v>26384</v>
      </c>
      <c r="C10255" s="1" t="s">
        <v>26385</v>
      </c>
      <c r="D10255" s="1" t="s">
        <v>26386</v>
      </c>
      <c r="E10255" s="1" t="s">
        <v>65</v>
      </c>
      <c r="F10255" s="1" t="s">
        <v>1984</v>
      </c>
      <c r="G10255" s="1" t="s">
        <v>1985</v>
      </c>
    </row>
    <row r="10256" spans="1:7" x14ac:dyDescent="0.25">
      <c r="A10256" s="1">
        <v>33003403</v>
      </c>
      <c r="B10256" s="1" t="s">
        <v>26387</v>
      </c>
      <c r="C10256" s="1" t="s">
        <v>26388</v>
      </c>
      <c r="D10256" s="1" t="s">
        <v>26389</v>
      </c>
      <c r="E10256" s="1" t="s">
        <v>65</v>
      </c>
      <c r="F10256" s="1" t="s">
        <v>39</v>
      </c>
      <c r="G10256" s="1" t="s">
        <v>321</v>
      </c>
    </row>
    <row r="10257" spans="1:7" x14ac:dyDescent="0.25">
      <c r="A10257" s="1">
        <v>33003404</v>
      </c>
      <c r="B10257" s="1" t="s">
        <v>26390</v>
      </c>
      <c r="C10257" s="1" t="s">
        <v>26391</v>
      </c>
      <c r="D10257" s="1" t="s">
        <v>26392</v>
      </c>
      <c r="E10257" s="1" t="s">
        <v>65</v>
      </c>
      <c r="F10257" s="1" t="s">
        <v>39</v>
      </c>
      <c r="G10257" s="1" t="s">
        <v>321</v>
      </c>
    </row>
    <row r="10258" spans="1:7" x14ac:dyDescent="0.25">
      <c r="A10258" s="1">
        <v>33003406</v>
      </c>
      <c r="B10258" s="1" t="s">
        <v>26393</v>
      </c>
      <c r="C10258" s="1" t="s">
        <v>26394</v>
      </c>
      <c r="D10258" s="1" t="s">
        <v>26395</v>
      </c>
      <c r="E10258" s="1" t="s">
        <v>65</v>
      </c>
      <c r="F10258" s="1" t="s">
        <v>39</v>
      </c>
      <c r="G10258" s="1" t="s">
        <v>321</v>
      </c>
    </row>
    <row r="10259" spans="1:7" x14ac:dyDescent="0.25">
      <c r="A10259" s="1">
        <v>33003407</v>
      </c>
      <c r="B10259" s="1" t="s">
        <v>26396</v>
      </c>
      <c r="C10259" s="1" t="s">
        <v>26397</v>
      </c>
      <c r="D10259" s="1" t="s">
        <v>26398</v>
      </c>
      <c r="E10259" s="1" t="s">
        <v>65</v>
      </c>
      <c r="F10259" s="1" t="s">
        <v>39</v>
      </c>
      <c r="G10259" s="1" t="s">
        <v>321</v>
      </c>
    </row>
    <row r="10260" spans="1:7" x14ac:dyDescent="0.25">
      <c r="A10260" s="1">
        <v>33003408</v>
      </c>
      <c r="B10260" s="1" t="s">
        <v>26399</v>
      </c>
      <c r="C10260" s="1" t="s">
        <v>26400</v>
      </c>
      <c r="D10260" s="1" t="s">
        <v>26401</v>
      </c>
      <c r="E10260" s="1" t="s">
        <v>65</v>
      </c>
      <c r="F10260" s="1" t="s">
        <v>39</v>
      </c>
      <c r="G10260" s="1" t="s">
        <v>321</v>
      </c>
    </row>
    <row r="10261" spans="1:7" x14ac:dyDescent="0.25">
      <c r="A10261" s="1">
        <v>33003412</v>
      </c>
      <c r="B10261" s="1" t="s">
        <v>26402</v>
      </c>
      <c r="C10261" s="1" t="s">
        <v>26403</v>
      </c>
      <c r="D10261" s="1" t="s">
        <v>26404</v>
      </c>
      <c r="E10261" s="1" t="s">
        <v>65</v>
      </c>
      <c r="F10261" s="1" t="s">
        <v>39</v>
      </c>
      <c r="G10261" s="1" t="s">
        <v>321</v>
      </c>
    </row>
    <row r="10262" spans="1:7" x14ac:dyDescent="0.25">
      <c r="A10262" s="1">
        <v>33003413</v>
      </c>
      <c r="B10262" s="1" t="s">
        <v>26405</v>
      </c>
      <c r="C10262" s="1" t="s">
        <v>26405</v>
      </c>
      <c r="D10262" s="1" t="s">
        <v>26405</v>
      </c>
      <c r="E10262" s="1" t="s">
        <v>66</v>
      </c>
      <c r="G10262" s="1" t="s">
        <v>199</v>
      </c>
    </row>
    <row r="10263" spans="1:7" x14ac:dyDescent="0.25">
      <c r="A10263" s="1">
        <v>33003415</v>
      </c>
      <c r="B10263" s="1" t="s">
        <v>26406</v>
      </c>
      <c r="C10263" s="1" t="s">
        <v>26407</v>
      </c>
      <c r="D10263" s="1" t="s">
        <v>26408</v>
      </c>
      <c r="E10263" s="1" t="s">
        <v>65</v>
      </c>
      <c r="F10263" s="1" t="s">
        <v>480</v>
      </c>
      <c r="G10263" s="1" t="s">
        <v>481</v>
      </c>
    </row>
    <row r="10264" spans="1:7" x14ac:dyDescent="0.25">
      <c r="A10264" s="1">
        <v>33003416</v>
      </c>
      <c r="B10264" s="1" t="s">
        <v>26409</v>
      </c>
      <c r="C10264" s="1" t="s">
        <v>26410</v>
      </c>
      <c r="D10264" s="1" t="s">
        <v>26411</v>
      </c>
      <c r="E10264" s="1" t="s">
        <v>65</v>
      </c>
      <c r="F10264" s="1" t="s">
        <v>480</v>
      </c>
      <c r="G10264" s="1" t="s">
        <v>481</v>
      </c>
    </row>
    <row r="10265" spans="1:7" x14ac:dyDescent="0.25">
      <c r="A10265" s="1">
        <v>33003417</v>
      </c>
      <c r="B10265" s="1" t="s">
        <v>26412</v>
      </c>
      <c r="C10265" s="1" t="s">
        <v>26413</v>
      </c>
      <c r="D10265" s="1" t="s">
        <v>26414</v>
      </c>
      <c r="E10265" s="1" t="s">
        <v>65</v>
      </c>
      <c r="F10265" s="1" t="s">
        <v>480</v>
      </c>
      <c r="G10265" s="1" t="s">
        <v>481</v>
      </c>
    </row>
    <row r="10266" spans="1:7" x14ac:dyDescent="0.25">
      <c r="A10266" s="1">
        <v>33003418</v>
      </c>
      <c r="B10266" s="1" t="s">
        <v>26415</v>
      </c>
      <c r="C10266" s="1" t="s">
        <v>26416</v>
      </c>
      <c r="D10266" s="1" t="s">
        <v>26417</v>
      </c>
      <c r="E10266" s="1" t="s">
        <v>65</v>
      </c>
      <c r="F10266" s="1" t="s">
        <v>480</v>
      </c>
      <c r="G10266" s="1" t="s">
        <v>481</v>
      </c>
    </row>
    <row r="10267" spans="1:7" x14ac:dyDescent="0.25">
      <c r="A10267" s="1">
        <v>33003437</v>
      </c>
      <c r="B10267" s="1" t="s">
        <v>26418</v>
      </c>
      <c r="C10267" s="1" t="s">
        <v>26419</v>
      </c>
      <c r="D10267" s="1" t="s">
        <v>26420</v>
      </c>
      <c r="E10267" s="1" t="s">
        <v>65</v>
      </c>
      <c r="F10267" s="1" t="s">
        <v>39</v>
      </c>
      <c r="G10267" s="1" t="s">
        <v>321</v>
      </c>
    </row>
    <row r="10268" spans="1:7" x14ac:dyDescent="0.25">
      <c r="A10268" s="1">
        <v>33003438</v>
      </c>
      <c r="B10268" s="1" t="s">
        <v>26421</v>
      </c>
      <c r="C10268" s="1" t="s">
        <v>26422</v>
      </c>
      <c r="D10268" s="1" t="s">
        <v>26423</v>
      </c>
      <c r="E10268" s="1" t="s">
        <v>65</v>
      </c>
      <c r="F10268" s="1" t="s">
        <v>39</v>
      </c>
      <c r="G10268" s="1" t="s">
        <v>321</v>
      </c>
    </row>
    <row r="10269" spans="1:7" x14ac:dyDescent="0.25">
      <c r="A10269" s="1">
        <v>33003445</v>
      </c>
      <c r="B10269" s="1" t="s">
        <v>26424</v>
      </c>
      <c r="C10269" s="1" t="s">
        <v>26425</v>
      </c>
      <c r="D10269" s="1" t="s">
        <v>26426</v>
      </c>
      <c r="E10269" s="1" t="s">
        <v>65</v>
      </c>
      <c r="F10269" s="1" t="s">
        <v>1984</v>
      </c>
      <c r="G10269" s="1" t="s">
        <v>1985</v>
      </c>
    </row>
    <row r="10270" spans="1:7" x14ac:dyDescent="0.25">
      <c r="A10270" s="1">
        <v>33003446</v>
      </c>
      <c r="B10270" s="1" t="s">
        <v>26427</v>
      </c>
      <c r="C10270" s="1" t="s">
        <v>26428</v>
      </c>
      <c r="D10270" s="1" t="s">
        <v>26429</v>
      </c>
      <c r="E10270" s="1" t="s">
        <v>65</v>
      </c>
      <c r="F10270" s="1" t="s">
        <v>1984</v>
      </c>
      <c r="G10270" s="1" t="s">
        <v>1985</v>
      </c>
    </row>
    <row r="10271" spans="1:7" x14ac:dyDescent="0.25">
      <c r="A10271" s="1">
        <v>33003450</v>
      </c>
      <c r="B10271" s="1" t="s">
        <v>26430</v>
      </c>
      <c r="C10271" s="1" t="s">
        <v>26431</v>
      </c>
      <c r="D10271" s="1" t="s">
        <v>26432</v>
      </c>
      <c r="E10271" s="1" t="s">
        <v>65</v>
      </c>
      <c r="F10271" s="1" t="s">
        <v>39</v>
      </c>
      <c r="G10271" s="1" t="s">
        <v>321</v>
      </c>
    </row>
    <row r="10272" spans="1:7" x14ac:dyDescent="0.25">
      <c r="A10272" s="1">
        <v>33003451</v>
      </c>
      <c r="B10272" s="1" t="s">
        <v>26433</v>
      </c>
      <c r="C10272" s="1" t="s">
        <v>26434</v>
      </c>
      <c r="D10272" s="1" t="s">
        <v>26435</v>
      </c>
      <c r="E10272" s="1" t="s">
        <v>65</v>
      </c>
      <c r="F10272" s="1" t="s">
        <v>39</v>
      </c>
      <c r="G10272" s="1" t="s">
        <v>321</v>
      </c>
    </row>
    <row r="10273" spans="1:7" x14ac:dyDescent="0.25">
      <c r="A10273" s="1">
        <v>33003452</v>
      </c>
      <c r="B10273" s="1" t="s">
        <v>26436</v>
      </c>
      <c r="C10273" s="1" t="s">
        <v>26436</v>
      </c>
      <c r="D10273" s="1" t="s">
        <v>26436</v>
      </c>
      <c r="E10273" s="1" t="s">
        <v>66</v>
      </c>
      <c r="G10273" s="1" t="s">
        <v>199</v>
      </c>
    </row>
    <row r="10274" spans="1:7" x14ac:dyDescent="0.25">
      <c r="A10274" s="1">
        <v>33003453</v>
      </c>
      <c r="B10274" s="1" t="s">
        <v>26437</v>
      </c>
      <c r="C10274" s="1" t="s">
        <v>26437</v>
      </c>
      <c r="D10274" s="1" t="s">
        <v>26437</v>
      </c>
      <c r="E10274" s="1" t="s">
        <v>66</v>
      </c>
      <c r="G10274" s="1" t="s">
        <v>199</v>
      </c>
    </row>
    <row r="10275" spans="1:7" x14ac:dyDescent="0.25">
      <c r="A10275" s="1">
        <v>33003454</v>
      </c>
      <c r="B10275" s="1" t="s">
        <v>26438</v>
      </c>
      <c r="C10275" s="1" t="s">
        <v>26439</v>
      </c>
      <c r="D10275" s="1" t="s">
        <v>26440</v>
      </c>
      <c r="E10275" s="1" t="s">
        <v>65</v>
      </c>
      <c r="F10275" s="1" t="s">
        <v>1984</v>
      </c>
      <c r="G10275" s="1" t="s">
        <v>1985</v>
      </c>
    </row>
    <row r="10276" spans="1:7" x14ac:dyDescent="0.25">
      <c r="A10276" s="1">
        <v>33003455</v>
      </c>
      <c r="B10276" s="1" t="s">
        <v>26441</v>
      </c>
      <c r="C10276" s="1" t="s">
        <v>26442</v>
      </c>
      <c r="D10276" s="1" t="s">
        <v>26443</v>
      </c>
      <c r="E10276" s="1" t="s">
        <v>65</v>
      </c>
      <c r="F10276" s="1" t="s">
        <v>1984</v>
      </c>
      <c r="G10276" s="1" t="s">
        <v>1985</v>
      </c>
    </row>
    <row r="10277" spans="1:7" x14ac:dyDescent="0.25">
      <c r="A10277" s="1">
        <v>33003456</v>
      </c>
      <c r="B10277" s="1" t="s">
        <v>26444</v>
      </c>
      <c r="C10277" s="1" t="s">
        <v>26445</v>
      </c>
      <c r="D10277" s="1" t="s">
        <v>26446</v>
      </c>
      <c r="E10277" s="1" t="s">
        <v>65</v>
      </c>
      <c r="F10277" s="1" t="s">
        <v>39</v>
      </c>
      <c r="G10277" s="1" t="s">
        <v>321</v>
      </c>
    </row>
    <row r="10278" spans="1:7" x14ac:dyDescent="0.25">
      <c r="A10278" s="1">
        <v>33003459</v>
      </c>
      <c r="B10278" s="1" t="s">
        <v>26447</v>
      </c>
      <c r="C10278" s="1" t="s">
        <v>26448</v>
      </c>
      <c r="D10278" s="1" t="s">
        <v>26449</v>
      </c>
      <c r="E10278" s="1" t="s">
        <v>65</v>
      </c>
      <c r="F10278" s="1" t="s">
        <v>480</v>
      </c>
      <c r="G10278" s="1" t="s">
        <v>481</v>
      </c>
    </row>
    <row r="10279" spans="1:7" x14ac:dyDescent="0.25">
      <c r="A10279" s="1">
        <v>33003461</v>
      </c>
      <c r="B10279" s="1" t="s">
        <v>26450</v>
      </c>
      <c r="C10279" s="1" t="s">
        <v>26451</v>
      </c>
      <c r="D10279" s="1" t="s">
        <v>26452</v>
      </c>
      <c r="E10279" s="1" t="s">
        <v>65</v>
      </c>
      <c r="F10279" s="1" t="s">
        <v>480</v>
      </c>
      <c r="G10279" s="1" t="s">
        <v>481</v>
      </c>
    </row>
    <row r="10280" spans="1:7" x14ac:dyDescent="0.25">
      <c r="A10280" s="1">
        <v>33003462</v>
      </c>
      <c r="B10280" s="1" t="s">
        <v>26453</v>
      </c>
      <c r="C10280" s="1" t="s">
        <v>26454</v>
      </c>
      <c r="D10280" s="1" t="s">
        <v>26455</v>
      </c>
      <c r="E10280" s="1" t="s">
        <v>65</v>
      </c>
      <c r="F10280" s="1" t="s">
        <v>480</v>
      </c>
      <c r="G10280" s="1" t="s">
        <v>481</v>
      </c>
    </row>
    <row r="10281" spans="1:7" x14ac:dyDescent="0.25">
      <c r="A10281" s="1">
        <v>33003465</v>
      </c>
      <c r="B10281" s="1" t="s">
        <v>26456</v>
      </c>
      <c r="C10281" s="1" t="s">
        <v>26457</v>
      </c>
      <c r="D10281" s="1" t="s">
        <v>26458</v>
      </c>
      <c r="E10281" s="1" t="s">
        <v>65</v>
      </c>
      <c r="F10281" s="1" t="s">
        <v>480</v>
      </c>
      <c r="G10281" s="1" t="s">
        <v>481</v>
      </c>
    </row>
    <row r="10282" spans="1:7" x14ac:dyDescent="0.25">
      <c r="A10282" s="1">
        <v>33003466</v>
      </c>
      <c r="B10282" s="1" t="s">
        <v>26459</v>
      </c>
      <c r="C10282" s="1" t="s">
        <v>26460</v>
      </c>
      <c r="D10282" s="1" t="s">
        <v>26461</v>
      </c>
      <c r="E10282" s="1" t="s">
        <v>65</v>
      </c>
      <c r="F10282" s="1" t="s">
        <v>480</v>
      </c>
      <c r="G10282" s="1" t="s">
        <v>481</v>
      </c>
    </row>
    <row r="10283" spans="1:7" x14ac:dyDescent="0.25">
      <c r="A10283" s="1">
        <v>33003467</v>
      </c>
      <c r="B10283" s="1" t="s">
        <v>26462</v>
      </c>
      <c r="C10283" s="1" t="s">
        <v>26463</v>
      </c>
      <c r="D10283" s="1" t="s">
        <v>26464</v>
      </c>
      <c r="E10283" s="1" t="s">
        <v>65</v>
      </c>
      <c r="F10283" s="1" t="s">
        <v>480</v>
      </c>
      <c r="G10283" s="1" t="s">
        <v>481</v>
      </c>
    </row>
    <row r="10284" spans="1:7" x14ac:dyDescent="0.25">
      <c r="A10284" s="1">
        <v>33003468</v>
      </c>
      <c r="B10284" s="1" t="s">
        <v>26465</v>
      </c>
      <c r="C10284" s="1" t="s">
        <v>26466</v>
      </c>
      <c r="D10284" s="1" t="s">
        <v>26467</v>
      </c>
      <c r="E10284" s="1" t="s">
        <v>65</v>
      </c>
      <c r="F10284" s="1" t="s">
        <v>480</v>
      </c>
      <c r="G10284" s="1" t="s">
        <v>481</v>
      </c>
    </row>
    <row r="10285" spans="1:7" x14ac:dyDescent="0.25">
      <c r="A10285" s="1">
        <v>33003469</v>
      </c>
      <c r="B10285" s="1" t="s">
        <v>26468</v>
      </c>
      <c r="C10285" s="1" t="s">
        <v>26469</v>
      </c>
      <c r="D10285" s="1" t="s">
        <v>26470</v>
      </c>
      <c r="E10285" s="1" t="s">
        <v>65</v>
      </c>
      <c r="F10285" s="1" t="s">
        <v>480</v>
      </c>
      <c r="G10285" s="1" t="s">
        <v>481</v>
      </c>
    </row>
    <row r="10286" spans="1:7" x14ac:dyDescent="0.25">
      <c r="A10286" s="1">
        <v>33003470</v>
      </c>
      <c r="B10286" s="1" t="s">
        <v>26471</v>
      </c>
      <c r="C10286" s="1" t="s">
        <v>26472</v>
      </c>
      <c r="D10286" s="1" t="s">
        <v>26473</v>
      </c>
      <c r="E10286" s="1" t="s">
        <v>65</v>
      </c>
      <c r="F10286" s="1" t="s">
        <v>480</v>
      </c>
      <c r="G10286" s="1" t="s">
        <v>481</v>
      </c>
    </row>
    <row r="10287" spans="1:7" x14ac:dyDescent="0.25">
      <c r="A10287" s="1">
        <v>33003471</v>
      </c>
      <c r="B10287" s="1" t="s">
        <v>26474</v>
      </c>
      <c r="C10287" s="1" t="s">
        <v>26475</v>
      </c>
      <c r="D10287" s="1" t="s">
        <v>26476</v>
      </c>
      <c r="E10287" s="1" t="s">
        <v>65</v>
      </c>
      <c r="F10287" s="1" t="s">
        <v>480</v>
      </c>
      <c r="G10287" s="1" t="s">
        <v>481</v>
      </c>
    </row>
    <row r="10288" spans="1:7" x14ac:dyDescent="0.25">
      <c r="A10288" s="1">
        <v>33003473</v>
      </c>
      <c r="B10288" s="1" t="s">
        <v>26477</v>
      </c>
      <c r="C10288" s="1" t="s">
        <v>26478</v>
      </c>
      <c r="D10288" s="1" t="s">
        <v>26479</v>
      </c>
      <c r="E10288" s="1" t="s">
        <v>65</v>
      </c>
      <c r="F10288" s="1" t="s">
        <v>39</v>
      </c>
      <c r="G10288" s="1" t="s">
        <v>321</v>
      </c>
    </row>
    <row r="10289" spans="1:7" x14ac:dyDescent="0.25">
      <c r="A10289" s="1">
        <v>33003474</v>
      </c>
      <c r="B10289" s="1" t="s">
        <v>26480</v>
      </c>
      <c r="C10289" s="1" t="s">
        <v>26481</v>
      </c>
      <c r="D10289" s="1" t="s">
        <v>26482</v>
      </c>
      <c r="E10289" s="1" t="s">
        <v>66</v>
      </c>
      <c r="F10289" s="1" t="s">
        <v>480</v>
      </c>
      <c r="G10289" s="1" t="s">
        <v>481</v>
      </c>
    </row>
    <row r="10290" spans="1:7" x14ac:dyDescent="0.25">
      <c r="A10290" s="1">
        <v>33003477</v>
      </c>
      <c r="B10290" s="1" t="s">
        <v>26483</v>
      </c>
      <c r="C10290" s="1" t="s">
        <v>26484</v>
      </c>
      <c r="D10290" s="1" t="s">
        <v>26485</v>
      </c>
      <c r="E10290" s="1" t="s">
        <v>65</v>
      </c>
      <c r="F10290" s="1" t="s">
        <v>480</v>
      </c>
      <c r="G10290" s="1" t="s">
        <v>481</v>
      </c>
    </row>
    <row r="10291" spans="1:7" x14ac:dyDescent="0.25">
      <c r="A10291" s="1">
        <v>33003478</v>
      </c>
      <c r="B10291" s="1" t="s">
        <v>26486</v>
      </c>
      <c r="C10291" s="1" t="s">
        <v>26487</v>
      </c>
      <c r="D10291" s="1" t="s">
        <v>26488</v>
      </c>
      <c r="E10291" s="1" t="s">
        <v>65</v>
      </c>
      <c r="F10291" s="1" t="s">
        <v>480</v>
      </c>
      <c r="G10291" s="1" t="s">
        <v>481</v>
      </c>
    </row>
    <row r="10292" spans="1:7" x14ac:dyDescent="0.25">
      <c r="A10292" s="1">
        <v>33003479</v>
      </c>
      <c r="B10292" s="1" t="s">
        <v>26489</v>
      </c>
      <c r="C10292" s="1" t="s">
        <v>26490</v>
      </c>
      <c r="D10292" s="1" t="s">
        <v>26491</v>
      </c>
      <c r="E10292" s="1" t="s">
        <v>66</v>
      </c>
      <c r="F10292" s="1" t="s">
        <v>480</v>
      </c>
      <c r="G10292" s="1" t="s">
        <v>481</v>
      </c>
    </row>
    <row r="10293" spans="1:7" x14ac:dyDescent="0.25">
      <c r="A10293" s="1">
        <v>33003480</v>
      </c>
      <c r="B10293" s="1" t="s">
        <v>26492</v>
      </c>
      <c r="C10293" s="1" t="s">
        <v>26493</v>
      </c>
      <c r="D10293" s="1" t="s">
        <v>26494</v>
      </c>
      <c r="E10293" s="1" t="s">
        <v>66</v>
      </c>
      <c r="F10293" s="1" t="s">
        <v>480</v>
      </c>
      <c r="G10293" s="1" t="s">
        <v>481</v>
      </c>
    </row>
    <row r="10294" spans="1:7" x14ac:dyDescent="0.25">
      <c r="A10294" s="1">
        <v>33003481</v>
      </c>
      <c r="B10294" s="1" t="s">
        <v>26495</v>
      </c>
      <c r="C10294" s="1" t="s">
        <v>26496</v>
      </c>
      <c r="D10294" s="1" t="s">
        <v>26497</v>
      </c>
      <c r="E10294" s="1" t="s">
        <v>65</v>
      </c>
      <c r="F10294" s="1" t="s">
        <v>39</v>
      </c>
      <c r="G10294" s="1" t="s">
        <v>321</v>
      </c>
    </row>
    <row r="10295" spans="1:7" x14ac:dyDescent="0.25">
      <c r="A10295" s="1">
        <v>33003482</v>
      </c>
      <c r="B10295" s="1" t="s">
        <v>26498</v>
      </c>
      <c r="C10295" s="1" t="s">
        <v>26499</v>
      </c>
      <c r="D10295" s="1" t="s">
        <v>26500</v>
      </c>
      <c r="E10295" s="1" t="s">
        <v>65</v>
      </c>
      <c r="F10295" s="1" t="s">
        <v>39</v>
      </c>
      <c r="G10295" s="1" t="s">
        <v>321</v>
      </c>
    </row>
    <row r="10296" spans="1:7" x14ac:dyDescent="0.25">
      <c r="A10296" s="1">
        <v>33003483</v>
      </c>
      <c r="B10296" s="1" t="s">
        <v>26501</v>
      </c>
      <c r="C10296" s="1" t="s">
        <v>26502</v>
      </c>
      <c r="D10296" s="1" t="s">
        <v>26503</v>
      </c>
      <c r="E10296" s="1" t="s">
        <v>65</v>
      </c>
      <c r="F10296" s="1" t="s">
        <v>39</v>
      </c>
      <c r="G10296" s="1" t="s">
        <v>321</v>
      </c>
    </row>
    <row r="10297" spans="1:7" x14ac:dyDescent="0.25">
      <c r="A10297" s="1">
        <v>33003485</v>
      </c>
      <c r="B10297" s="1" t="s">
        <v>26504</v>
      </c>
      <c r="C10297" s="1" t="s">
        <v>26505</v>
      </c>
      <c r="D10297" s="1" t="s">
        <v>26506</v>
      </c>
      <c r="E10297" s="1" t="s">
        <v>65</v>
      </c>
      <c r="F10297" s="1" t="s">
        <v>480</v>
      </c>
      <c r="G10297" s="1" t="s">
        <v>481</v>
      </c>
    </row>
    <row r="10298" spans="1:7" x14ac:dyDescent="0.25">
      <c r="A10298" s="1">
        <v>33003486</v>
      </c>
      <c r="B10298" s="1" t="s">
        <v>26507</v>
      </c>
      <c r="C10298" s="1" t="s">
        <v>26508</v>
      </c>
      <c r="D10298" s="1" t="s">
        <v>26509</v>
      </c>
      <c r="E10298" s="1" t="s">
        <v>65</v>
      </c>
      <c r="F10298" s="1" t="s">
        <v>480</v>
      </c>
      <c r="G10298" s="1" t="s">
        <v>481</v>
      </c>
    </row>
    <row r="10299" spans="1:7" x14ac:dyDescent="0.25">
      <c r="A10299" s="1">
        <v>33003487</v>
      </c>
      <c r="B10299" s="1" t="s">
        <v>26510</v>
      </c>
      <c r="C10299" s="1" t="s">
        <v>26511</v>
      </c>
      <c r="D10299" s="1" t="s">
        <v>26512</v>
      </c>
      <c r="E10299" s="1" t="s">
        <v>65</v>
      </c>
      <c r="F10299" s="1" t="s">
        <v>480</v>
      </c>
      <c r="G10299" s="1" t="s">
        <v>481</v>
      </c>
    </row>
    <row r="10300" spans="1:7" x14ac:dyDescent="0.25">
      <c r="A10300" s="1">
        <v>33003488</v>
      </c>
      <c r="B10300" s="1" t="s">
        <v>26513</v>
      </c>
      <c r="C10300" s="1" t="s">
        <v>26514</v>
      </c>
      <c r="D10300" s="1" t="s">
        <v>26515</v>
      </c>
      <c r="E10300" s="1" t="s">
        <v>65</v>
      </c>
      <c r="F10300" s="1" t="s">
        <v>480</v>
      </c>
      <c r="G10300" s="1" t="s">
        <v>481</v>
      </c>
    </row>
    <row r="10301" spans="1:7" x14ac:dyDescent="0.25">
      <c r="A10301" s="1">
        <v>33003491</v>
      </c>
      <c r="B10301" s="1" t="s">
        <v>26516</v>
      </c>
      <c r="C10301" s="1" t="s">
        <v>26517</v>
      </c>
      <c r="D10301" s="1" t="s">
        <v>26518</v>
      </c>
      <c r="E10301" s="1" t="s">
        <v>65</v>
      </c>
      <c r="F10301" s="1" t="s">
        <v>39</v>
      </c>
      <c r="G10301" s="1" t="s">
        <v>321</v>
      </c>
    </row>
    <row r="10302" spans="1:7" x14ac:dyDescent="0.25">
      <c r="A10302" s="1">
        <v>33003493</v>
      </c>
      <c r="B10302" s="1" t="s">
        <v>26519</v>
      </c>
      <c r="C10302" s="1" t="s">
        <v>26520</v>
      </c>
      <c r="D10302" s="1" t="s">
        <v>26521</v>
      </c>
      <c r="E10302" s="1" t="s">
        <v>65</v>
      </c>
      <c r="F10302" s="1" t="s">
        <v>480</v>
      </c>
      <c r="G10302" s="1" t="s">
        <v>481</v>
      </c>
    </row>
    <row r="10303" spans="1:7" x14ac:dyDescent="0.25">
      <c r="A10303" s="1">
        <v>33003494</v>
      </c>
      <c r="B10303" s="1" t="s">
        <v>26522</v>
      </c>
      <c r="C10303" s="1" t="s">
        <v>26523</v>
      </c>
      <c r="D10303" s="1" t="s">
        <v>26524</v>
      </c>
      <c r="E10303" s="1" t="s">
        <v>65</v>
      </c>
      <c r="F10303" s="1" t="s">
        <v>480</v>
      </c>
      <c r="G10303" s="1" t="s">
        <v>481</v>
      </c>
    </row>
    <row r="10304" spans="1:7" x14ac:dyDescent="0.25">
      <c r="A10304" s="1">
        <v>33003495</v>
      </c>
      <c r="B10304" s="1" t="s">
        <v>26525</v>
      </c>
      <c r="C10304" s="1" t="s">
        <v>26526</v>
      </c>
      <c r="D10304" s="1" t="s">
        <v>26527</v>
      </c>
      <c r="E10304" s="1" t="s">
        <v>65</v>
      </c>
      <c r="F10304" s="1" t="s">
        <v>480</v>
      </c>
      <c r="G10304" s="1" t="s">
        <v>481</v>
      </c>
    </row>
    <row r="10305" spans="1:7" x14ac:dyDescent="0.25">
      <c r="A10305" s="1">
        <v>33003500</v>
      </c>
      <c r="B10305" s="1" t="s">
        <v>26528</v>
      </c>
      <c r="C10305" s="1" t="s">
        <v>26529</v>
      </c>
      <c r="D10305" s="1" t="s">
        <v>26530</v>
      </c>
      <c r="E10305" s="1" t="s">
        <v>65</v>
      </c>
      <c r="F10305" s="1" t="s">
        <v>480</v>
      </c>
      <c r="G10305" s="1" t="s">
        <v>481</v>
      </c>
    </row>
    <row r="10306" spans="1:7" x14ac:dyDescent="0.25">
      <c r="A10306" s="1">
        <v>33003501</v>
      </c>
      <c r="B10306" s="1" t="s">
        <v>26531</v>
      </c>
      <c r="C10306" s="1" t="s">
        <v>26532</v>
      </c>
      <c r="D10306" s="1" t="s">
        <v>26533</v>
      </c>
      <c r="E10306" s="1" t="s">
        <v>65</v>
      </c>
      <c r="F10306" s="1" t="s">
        <v>480</v>
      </c>
      <c r="G10306" s="1" t="s">
        <v>481</v>
      </c>
    </row>
    <row r="10307" spans="1:7" x14ac:dyDescent="0.25">
      <c r="A10307" s="1">
        <v>33003502</v>
      </c>
      <c r="B10307" s="1" t="s">
        <v>26534</v>
      </c>
      <c r="C10307" s="1" t="s">
        <v>26535</v>
      </c>
      <c r="D10307" s="1" t="s">
        <v>26536</v>
      </c>
      <c r="E10307" s="1" t="s">
        <v>65</v>
      </c>
      <c r="F10307" s="1" t="s">
        <v>480</v>
      </c>
      <c r="G10307" s="1" t="s">
        <v>481</v>
      </c>
    </row>
    <row r="10308" spans="1:7" x14ac:dyDescent="0.25">
      <c r="A10308" s="1">
        <v>33003503</v>
      </c>
      <c r="B10308" s="1" t="s">
        <v>26537</v>
      </c>
      <c r="C10308" s="1" t="s">
        <v>26538</v>
      </c>
      <c r="D10308" s="1" t="s">
        <v>26539</v>
      </c>
      <c r="E10308" s="1" t="s">
        <v>65</v>
      </c>
      <c r="F10308" s="1" t="s">
        <v>480</v>
      </c>
      <c r="G10308" s="1" t="s">
        <v>481</v>
      </c>
    </row>
    <row r="10309" spans="1:7" x14ac:dyDescent="0.25">
      <c r="A10309" s="1">
        <v>33003505</v>
      </c>
      <c r="B10309" s="1" t="s">
        <v>26540</v>
      </c>
      <c r="C10309" s="1" t="s">
        <v>26541</v>
      </c>
      <c r="D10309" s="1" t="s">
        <v>26542</v>
      </c>
      <c r="E10309" s="1" t="s">
        <v>65</v>
      </c>
      <c r="F10309" s="1" t="s">
        <v>480</v>
      </c>
      <c r="G10309" s="1" t="s">
        <v>481</v>
      </c>
    </row>
    <row r="10310" spans="1:7" x14ac:dyDescent="0.25">
      <c r="A10310" s="1">
        <v>33003506</v>
      </c>
      <c r="B10310" s="1" t="s">
        <v>26543</v>
      </c>
      <c r="C10310" s="1" t="s">
        <v>26544</v>
      </c>
      <c r="D10310" s="1" t="s">
        <v>26545</v>
      </c>
      <c r="E10310" s="1" t="s">
        <v>65</v>
      </c>
      <c r="F10310" s="1" t="s">
        <v>480</v>
      </c>
      <c r="G10310" s="1" t="s">
        <v>481</v>
      </c>
    </row>
    <row r="10311" spans="1:7" x14ac:dyDescent="0.25">
      <c r="A10311" s="1">
        <v>33003508</v>
      </c>
      <c r="B10311" s="1" t="s">
        <v>26546</v>
      </c>
      <c r="C10311" s="1" t="s">
        <v>26547</v>
      </c>
      <c r="D10311" s="1" t="s">
        <v>26548</v>
      </c>
      <c r="E10311" s="1" t="s">
        <v>65</v>
      </c>
      <c r="F10311" s="1" t="s">
        <v>480</v>
      </c>
      <c r="G10311" s="1" t="s">
        <v>481</v>
      </c>
    </row>
    <row r="10312" spans="1:7" x14ac:dyDescent="0.25">
      <c r="A10312" s="1">
        <v>33003509</v>
      </c>
      <c r="B10312" s="1" t="s">
        <v>26549</v>
      </c>
      <c r="C10312" s="1" t="s">
        <v>26550</v>
      </c>
      <c r="D10312" s="1" t="s">
        <v>26551</v>
      </c>
      <c r="E10312" s="1" t="s">
        <v>65</v>
      </c>
      <c r="F10312" s="1" t="s">
        <v>480</v>
      </c>
      <c r="G10312" s="1" t="s">
        <v>481</v>
      </c>
    </row>
    <row r="10313" spans="1:7" x14ac:dyDescent="0.25">
      <c r="A10313" s="1">
        <v>33003510</v>
      </c>
      <c r="B10313" s="1" t="s">
        <v>26552</v>
      </c>
      <c r="C10313" s="1" t="s">
        <v>26553</v>
      </c>
      <c r="D10313" s="1" t="s">
        <v>26554</v>
      </c>
      <c r="E10313" s="1" t="s">
        <v>65</v>
      </c>
      <c r="F10313" s="1" t="s">
        <v>480</v>
      </c>
      <c r="G10313" s="1" t="s">
        <v>481</v>
      </c>
    </row>
    <row r="10314" spans="1:7" x14ac:dyDescent="0.25">
      <c r="A10314" s="1">
        <v>33003511</v>
      </c>
      <c r="B10314" s="1" t="s">
        <v>26555</v>
      </c>
      <c r="C10314" s="1" t="s">
        <v>26556</v>
      </c>
      <c r="D10314" s="1" t="s">
        <v>26557</v>
      </c>
      <c r="E10314" s="1" t="s">
        <v>65</v>
      </c>
      <c r="F10314" s="1" t="s">
        <v>480</v>
      </c>
      <c r="G10314" s="1" t="s">
        <v>481</v>
      </c>
    </row>
    <row r="10315" spans="1:7" x14ac:dyDescent="0.25">
      <c r="A10315" s="1">
        <v>33003516</v>
      </c>
      <c r="B10315" s="1" t="s">
        <v>26558</v>
      </c>
      <c r="C10315" s="1" t="s">
        <v>26559</v>
      </c>
      <c r="D10315" s="1" t="s">
        <v>26560</v>
      </c>
      <c r="E10315" s="1" t="s">
        <v>65</v>
      </c>
      <c r="F10315" s="1" t="s">
        <v>480</v>
      </c>
      <c r="G10315" s="1" t="s">
        <v>481</v>
      </c>
    </row>
    <row r="10316" spans="1:7" x14ac:dyDescent="0.25">
      <c r="A10316" s="1">
        <v>33003518</v>
      </c>
      <c r="B10316" s="1" t="s">
        <v>26561</v>
      </c>
      <c r="C10316" s="1" t="s">
        <v>26562</v>
      </c>
      <c r="D10316" s="1" t="s">
        <v>26563</v>
      </c>
      <c r="E10316" s="1" t="s">
        <v>66</v>
      </c>
      <c r="F10316" s="1" t="s">
        <v>480</v>
      </c>
      <c r="G10316" s="1" t="s">
        <v>481</v>
      </c>
    </row>
    <row r="10317" spans="1:7" x14ac:dyDescent="0.25">
      <c r="A10317" s="1">
        <v>33003519</v>
      </c>
      <c r="B10317" s="1" t="s">
        <v>26564</v>
      </c>
      <c r="C10317" s="1" t="s">
        <v>26565</v>
      </c>
      <c r="D10317" s="1" t="s">
        <v>26566</v>
      </c>
      <c r="E10317" s="1" t="s">
        <v>65</v>
      </c>
      <c r="F10317" s="1" t="s">
        <v>39</v>
      </c>
      <c r="G10317" s="1" t="s">
        <v>321</v>
      </c>
    </row>
    <row r="10318" spans="1:7" x14ac:dyDescent="0.25">
      <c r="A10318" s="1">
        <v>33003520</v>
      </c>
      <c r="B10318" s="1" t="s">
        <v>26567</v>
      </c>
      <c r="C10318" s="1" t="s">
        <v>26568</v>
      </c>
      <c r="D10318" s="1" t="s">
        <v>26569</v>
      </c>
      <c r="E10318" s="1" t="s">
        <v>65</v>
      </c>
      <c r="F10318" s="1" t="s">
        <v>480</v>
      </c>
      <c r="G10318" s="1" t="s">
        <v>481</v>
      </c>
    </row>
    <row r="10319" spans="1:7" x14ac:dyDescent="0.25">
      <c r="A10319" s="1">
        <v>33003521</v>
      </c>
      <c r="B10319" s="1" t="s">
        <v>26570</v>
      </c>
      <c r="C10319" s="1" t="s">
        <v>26571</v>
      </c>
      <c r="D10319" s="1" t="s">
        <v>26572</v>
      </c>
      <c r="E10319" s="1" t="s">
        <v>66</v>
      </c>
      <c r="F10319" s="1" t="s">
        <v>480</v>
      </c>
      <c r="G10319" s="1" t="s">
        <v>481</v>
      </c>
    </row>
    <row r="10320" spans="1:7" x14ac:dyDescent="0.25">
      <c r="A10320" s="1">
        <v>33003522</v>
      </c>
      <c r="B10320" s="1" t="s">
        <v>26573</v>
      </c>
      <c r="C10320" s="1" t="s">
        <v>26574</v>
      </c>
      <c r="D10320" s="1" t="s">
        <v>26575</v>
      </c>
      <c r="E10320" s="1" t="s">
        <v>65</v>
      </c>
      <c r="F10320" s="1" t="s">
        <v>480</v>
      </c>
      <c r="G10320" s="1" t="s">
        <v>481</v>
      </c>
    </row>
    <row r="10321" spans="1:7" x14ac:dyDescent="0.25">
      <c r="A10321" s="1">
        <v>33003523</v>
      </c>
      <c r="B10321" s="1" t="s">
        <v>26576</v>
      </c>
      <c r="C10321" s="1" t="s">
        <v>26576</v>
      </c>
      <c r="D10321" s="1" t="s">
        <v>26576</v>
      </c>
      <c r="G10321" s="1" t="s">
        <v>199</v>
      </c>
    </row>
    <row r="10322" spans="1:7" x14ac:dyDescent="0.25">
      <c r="A10322" s="1">
        <v>33003524</v>
      </c>
      <c r="B10322" s="1" t="s">
        <v>26577</v>
      </c>
      <c r="C10322" s="1" t="s">
        <v>26577</v>
      </c>
      <c r="D10322" s="1" t="s">
        <v>26577</v>
      </c>
      <c r="G10322" s="1" t="s">
        <v>199</v>
      </c>
    </row>
    <row r="10323" spans="1:7" x14ac:dyDescent="0.25">
      <c r="A10323" s="1">
        <v>33003525</v>
      </c>
      <c r="B10323" s="1" t="s">
        <v>26578</v>
      </c>
      <c r="C10323" s="1" t="s">
        <v>26578</v>
      </c>
      <c r="D10323" s="1" t="s">
        <v>26578</v>
      </c>
      <c r="G10323" s="1" t="s">
        <v>199</v>
      </c>
    </row>
    <row r="10324" spans="1:7" x14ac:dyDescent="0.25">
      <c r="A10324" s="1">
        <v>33003526</v>
      </c>
      <c r="B10324" s="1" t="s">
        <v>26579</v>
      </c>
      <c r="C10324" s="1" t="s">
        <v>26580</v>
      </c>
      <c r="D10324" s="1" t="s">
        <v>26581</v>
      </c>
      <c r="E10324" s="1" t="s">
        <v>65</v>
      </c>
      <c r="F10324" s="1" t="s">
        <v>480</v>
      </c>
      <c r="G10324" s="1" t="s">
        <v>481</v>
      </c>
    </row>
    <row r="10325" spans="1:7" x14ac:dyDescent="0.25">
      <c r="A10325" s="1">
        <v>33003527</v>
      </c>
      <c r="B10325" s="1" t="s">
        <v>26582</v>
      </c>
      <c r="C10325" s="1" t="s">
        <v>26583</v>
      </c>
      <c r="D10325" s="1" t="s">
        <v>26584</v>
      </c>
      <c r="E10325" s="1" t="s">
        <v>65</v>
      </c>
      <c r="F10325" s="1" t="s">
        <v>480</v>
      </c>
      <c r="G10325" s="1" t="s">
        <v>481</v>
      </c>
    </row>
    <row r="10326" spans="1:7" x14ac:dyDescent="0.25">
      <c r="A10326" s="1">
        <v>33003528</v>
      </c>
      <c r="B10326" s="1" t="s">
        <v>26585</v>
      </c>
      <c r="C10326" s="1" t="s">
        <v>26586</v>
      </c>
      <c r="D10326" s="1" t="s">
        <v>26587</v>
      </c>
      <c r="E10326" s="1" t="s">
        <v>65</v>
      </c>
      <c r="F10326" s="1" t="s">
        <v>39</v>
      </c>
      <c r="G10326" s="1" t="s">
        <v>321</v>
      </c>
    </row>
    <row r="10327" spans="1:7" x14ac:dyDescent="0.25">
      <c r="A10327" s="1">
        <v>33003529</v>
      </c>
      <c r="B10327" s="1" t="s">
        <v>26588</v>
      </c>
      <c r="C10327" s="1" t="s">
        <v>26589</v>
      </c>
      <c r="D10327" s="1" t="s">
        <v>26590</v>
      </c>
      <c r="E10327" s="1" t="s">
        <v>65</v>
      </c>
      <c r="F10327" s="1" t="s">
        <v>480</v>
      </c>
      <c r="G10327" s="1" t="s">
        <v>481</v>
      </c>
    </row>
    <row r="10328" spans="1:7" x14ac:dyDescent="0.25">
      <c r="A10328" s="1">
        <v>33003530</v>
      </c>
      <c r="B10328" s="1" t="s">
        <v>26591</v>
      </c>
      <c r="C10328" s="1" t="s">
        <v>26592</v>
      </c>
      <c r="D10328" s="1" t="s">
        <v>26593</v>
      </c>
      <c r="E10328" s="1" t="s">
        <v>65</v>
      </c>
      <c r="F10328" s="1" t="s">
        <v>39</v>
      </c>
      <c r="G10328" s="1" t="s">
        <v>321</v>
      </c>
    </row>
    <row r="10329" spans="1:7" x14ac:dyDescent="0.25">
      <c r="A10329" s="1">
        <v>33003531</v>
      </c>
      <c r="B10329" s="1" t="s">
        <v>26594</v>
      </c>
      <c r="C10329" s="1" t="s">
        <v>26595</v>
      </c>
      <c r="D10329" s="1" t="s">
        <v>26596</v>
      </c>
      <c r="E10329" s="1" t="s">
        <v>65</v>
      </c>
      <c r="F10329" s="1" t="s">
        <v>39</v>
      </c>
      <c r="G10329" s="1" t="s">
        <v>321</v>
      </c>
    </row>
    <row r="10330" spans="1:7" x14ac:dyDescent="0.25">
      <c r="A10330" s="1">
        <v>33003532</v>
      </c>
      <c r="B10330" s="1" t="s">
        <v>26597</v>
      </c>
      <c r="C10330" s="1" t="s">
        <v>26598</v>
      </c>
      <c r="D10330" s="1" t="s">
        <v>26599</v>
      </c>
      <c r="E10330" s="1" t="s">
        <v>65</v>
      </c>
      <c r="F10330" s="1" t="s">
        <v>39</v>
      </c>
      <c r="G10330" s="1" t="s">
        <v>321</v>
      </c>
    </row>
    <row r="10331" spans="1:7" x14ac:dyDescent="0.25">
      <c r="A10331" s="1">
        <v>33003533</v>
      </c>
      <c r="B10331" s="1" t="s">
        <v>565</v>
      </c>
      <c r="C10331" s="1" t="s">
        <v>26600</v>
      </c>
      <c r="D10331" s="1" t="s">
        <v>26601</v>
      </c>
      <c r="E10331" s="1" t="s">
        <v>65</v>
      </c>
      <c r="F10331" s="1" t="s">
        <v>1984</v>
      </c>
      <c r="G10331" s="1" t="s">
        <v>1985</v>
      </c>
    </row>
    <row r="10332" spans="1:7" x14ac:dyDescent="0.25">
      <c r="A10332" s="1">
        <v>33003534</v>
      </c>
      <c r="B10332" s="1" t="s">
        <v>26602</v>
      </c>
      <c r="C10332" s="1" t="s">
        <v>26603</v>
      </c>
      <c r="D10332" s="1" t="s">
        <v>26604</v>
      </c>
      <c r="E10332" s="1" t="s">
        <v>65</v>
      </c>
      <c r="F10332" s="1" t="s">
        <v>39</v>
      </c>
      <c r="G10332" s="1" t="s">
        <v>321</v>
      </c>
    </row>
    <row r="10333" spans="1:7" x14ac:dyDescent="0.25">
      <c r="A10333" s="1">
        <v>33003535</v>
      </c>
      <c r="B10333" s="1" t="s">
        <v>26605</v>
      </c>
      <c r="C10333" s="1" t="s">
        <v>26606</v>
      </c>
      <c r="D10333" s="1" t="s">
        <v>26607</v>
      </c>
      <c r="E10333" s="1" t="s">
        <v>65</v>
      </c>
      <c r="F10333" s="1" t="s">
        <v>39</v>
      </c>
      <c r="G10333" s="1" t="s">
        <v>321</v>
      </c>
    </row>
    <row r="10334" spans="1:7" x14ac:dyDescent="0.25">
      <c r="A10334" s="1">
        <v>33003539</v>
      </c>
      <c r="B10334" s="1" t="s">
        <v>26608</v>
      </c>
      <c r="C10334" s="1" t="s">
        <v>26609</v>
      </c>
      <c r="D10334" s="1" t="s">
        <v>26610</v>
      </c>
      <c r="E10334" s="1" t="s">
        <v>65</v>
      </c>
      <c r="F10334" s="1" t="s">
        <v>480</v>
      </c>
      <c r="G10334" s="1" t="s">
        <v>481</v>
      </c>
    </row>
    <row r="10335" spans="1:7" x14ac:dyDescent="0.25">
      <c r="A10335" s="1">
        <v>33003540</v>
      </c>
      <c r="B10335" s="1" t="s">
        <v>26611</v>
      </c>
      <c r="C10335" s="1" t="s">
        <v>26612</v>
      </c>
      <c r="D10335" s="1" t="s">
        <v>26613</v>
      </c>
      <c r="E10335" s="1" t="s">
        <v>65</v>
      </c>
      <c r="F10335" s="1" t="s">
        <v>480</v>
      </c>
      <c r="G10335" s="1" t="s">
        <v>481</v>
      </c>
    </row>
    <row r="10336" spans="1:7" x14ac:dyDescent="0.25">
      <c r="A10336" s="1">
        <v>33003541</v>
      </c>
      <c r="B10336" s="1" t="s">
        <v>26614</v>
      </c>
      <c r="C10336" s="1" t="s">
        <v>26615</v>
      </c>
      <c r="D10336" s="1" t="s">
        <v>26616</v>
      </c>
      <c r="E10336" s="1" t="s">
        <v>65</v>
      </c>
      <c r="F10336" s="1" t="s">
        <v>480</v>
      </c>
      <c r="G10336" s="1" t="s">
        <v>481</v>
      </c>
    </row>
    <row r="10337" spans="1:7" x14ac:dyDescent="0.25">
      <c r="A10337" s="1">
        <v>33003542</v>
      </c>
      <c r="B10337" s="1" t="s">
        <v>26617</v>
      </c>
      <c r="C10337" s="1" t="s">
        <v>26618</v>
      </c>
      <c r="D10337" s="1" t="s">
        <v>26619</v>
      </c>
      <c r="E10337" s="1" t="s">
        <v>65</v>
      </c>
      <c r="F10337" s="1" t="s">
        <v>480</v>
      </c>
      <c r="G10337" s="1" t="s">
        <v>481</v>
      </c>
    </row>
    <row r="10338" spans="1:7" x14ac:dyDescent="0.25">
      <c r="A10338" s="1">
        <v>33003543</v>
      </c>
      <c r="B10338" s="1" t="s">
        <v>26620</v>
      </c>
      <c r="C10338" s="1" t="s">
        <v>26621</v>
      </c>
      <c r="D10338" s="1" t="s">
        <v>26622</v>
      </c>
      <c r="E10338" s="1" t="s">
        <v>65</v>
      </c>
      <c r="F10338" s="1" t="s">
        <v>480</v>
      </c>
      <c r="G10338" s="1" t="s">
        <v>481</v>
      </c>
    </row>
    <row r="10339" spans="1:7" x14ac:dyDescent="0.25">
      <c r="A10339" s="1">
        <v>33003544</v>
      </c>
      <c r="B10339" s="1" t="s">
        <v>26623</v>
      </c>
      <c r="C10339" s="1" t="s">
        <v>26624</v>
      </c>
      <c r="D10339" s="1" t="s">
        <v>26625</v>
      </c>
      <c r="E10339" s="1" t="s">
        <v>65</v>
      </c>
      <c r="F10339" s="1" t="s">
        <v>480</v>
      </c>
      <c r="G10339" s="1" t="s">
        <v>481</v>
      </c>
    </row>
    <row r="10340" spans="1:7" x14ac:dyDescent="0.25">
      <c r="A10340" s="1">
        <v>33003545</v>
      </c>
      <c r="B10340" s="1" t="s">
        <v>26626</v>
      </c>
      <c r="C10340" s="1" t="s">
        <v>26627</v>
      </c>
      <c r="D10340" s="1" t="s">
        <v>26628</v>
      </c>
      <c r="E10340" s="1" t="s">
        <v>65</v>
      </c>
      <c r="F10340" s="1" t="s">
        <v>39</v>
      </c>
      <c r="G10340" s="1" t="s">
        <v>321</v>
      </c>
    </row>
    <row r="10341" spans="1:7" x14ac:dyDescent="0.25">
      <c r="A10341" s="1">
        <v>33003547</v>
      </c>
      <c r="B10341" s="1" t="s">
        <v>26629</v>
      </c>
      <c r="C10341" s="1" t="s">
        <v>26630</v>
      </c>
      <c r="D10341" s="1" t="s">
        <v>26631</v>
      </c>
      <c r="E10341" s="1" t="s">
        <v>65</v>
      </c>
      <c r="F10341" s="1" t="s">
        <v>480</v>
      </c>
      <c r="G10341" s="1" t="s">
        <v>481</v>
      </c>
    </row>
    <row r="10342" spans="1:7" x14ac:dyDescent="0.25">
      <c r="A10342" s="1">
        <v>33003549</v>
      </c>
      <c r="B10342" s="1" t="s">
        <v>26632</v>
      </c>
      <c r="C10342" s="1" t="s">
        <v>26633</v>
      </c>
      <c r="D10342" s="1" t="s">
        <v>26634</v>
      </c>
      <c r="E10342" s="1" t="s">
        <v>65</v>
      </c>
      <c r="F10342" s="1" t="s">
        <v>480</v>
      </c>
      <c r="G10342" s="1" t="s">
        <v>481</v>
      </c>
    </row>
    <row r="10343" spans="1:7" x14ac:dyDescent="0.25">
      <c r="A10343" s="1">
        <v>33003550</v>
      </c>
      <c r="B10343" s="1" t="s">
        <v>26635</v>
      </c>
      <c r="C10343" s="1" t="s">
        <v>26636</v>
      </c>
      <c r="D10343" s="1" t="s">
        <v>26637</v>
      </c>
      <c r="E10343" s="1" t="s">
        <v>65</v>
      </c>
      <c r="F10343" s="1" t="s">
        <v>1984</v>
      </c>
      <c r="G10343" s="1" t="s">
        <v>1985</v>
      </c>
    </row>
    <row r="10344" spans="1:7" x14ac:dyDescent="0.25">
      <c r="A10344" s="1">
        <v>33003551</v>
      </c>
      <c r="B10344" s="1" t="s">
        <v>26638</v>
      </c>
      <c r="C10344" s="1" t="s">
        <v>26639</v>
      </c>
      <c r="D10344" s="1" t="s">
        <v>26640</v>
      </c>
      <c r="E10344" s="1" t="s">
        <v>65</v>
      </c>
      <c r="F10344" s="1" t="s">
        <v>480</v>
      </c>
      <c r="G10344" s="1" t="s">
        <v>481</v>
      </c>
    </row>
    <row r="10345" spans="1:7" x14ac:dyDescent="0.25">
      <c r="A10345" s="1">
        <v>33003578</v>
      </c>
      <c r="B10345" s="1" t="s">
        <v>26641</v>
      </c>
      <c r="C10345" s="1" t="s">
        <v>26642</v>
      </c>
      <c r="D10345" s="1" t="s">
        <v>26643</v>
      </c>
      <c r="E10345" s="1" t="s">
        <v>65</v>
      </c>
      <c r="F10345" s="1" t="s">
        <v>39</v>
      </c>
      <c r="G10345" s="1" t="s">
        <v>321</v>
      </c>
    </row>
    <row r="10346" spans="1:7" x14ac:dyDescent="0.25">
      <c r="A10346" s="1">
        <v>33003584</v>
      </c>
      <c r="B10346" s="1" t="s">
        <v>26644</v>
      </c>
      <c r="C10346" s="1" t="s">
        <v>26645</v>
      </c>
      <c r="D10346" s="1" t="s">
        <v>26646</v>
      </c>
      <c r="E10346" s="1" t="s">
        <v>65</v>
      </c>
      <c r="F10346" s="1" t="s">
        <v>1984</v>
      </c>
      <c r="G10346" s="1" t="s">
        <v>1985</v>
      </c>
    </row>
    <row r="10347" spans="1:7" x14ac:dyDescent="0.25">
      <c r="A10347" s="1">
        <v>33003598</v>
      </c>
      <c r="B10347" s="1" t="s">
        <v>26647</v>
      </c>
      <c r="C10347" s="1" t="s">
        <v>26648</v>
      </c>
      <c r="D10347" s="1" t="s">
        <v>26649</v>
      </c>
      <c r="E10347" s="1" t="s">
        <v>65</v>
      </c>
      <c r="F10347" s="1" t="s">
        <v>39</v>
      </c>
      <c r="G10347" s="1" t="s">
        <v>321</v>
      </c>
    </row>
    <row r="10348" spans="1:7" x14ac:dyDescent="0.25">
      <c r="A10348" s="1">
        <v>33003599</v>
      </c>
      <c r="B10348" s="1" t="s">
        <v>26650</v>
      </c>
      <c r="C10348" s="1" t="s">
        <v>26651</v>
      </c>
      <c r="D10348" s="1" t="s">
        <v>26652</v>
      </c>
      <c r="E10348" s="1" t="s">
        <v>66</v>
      </c>
      <c r="F10348" s="1" t="s">
        <v>39</v>
      </c>
      <c r="G10348" s="1" t="s">
        <v>321</v>
      </c>
    </row>
    <row r="10349" spans="1:7" x14ac:dyDescent="0.25">
      <c r="A10349" s="1">
        <v>33003600</v>
      </c>
      <c r="B10349" s="1" t="s">
        <v>26653</v>
      </c>
      <c r="C10349" s="1" t="s">
        <v>26654</v>
      </c>
      <c r="D10349" s="1" t="s">
        <v>26655</v>
      </c>
      <c r="E10349" s="1" t="s">
        <v>65</v>
      </c>
      <c r="F10349" s="1" t="s">
        <v>39</v>
      </c>
      <c r="G10349" s="1" t="s">
        <v>321</v>
      </c>
    </row>
    <row r="10350" spans="1:7" x14ac:dyDescent="0.25">
      <c r="A10350" s="1">
        <v>33003601</v>
      </c>
      <c r="B10350" s="1" t="s">
        <v>26656</v>
      </c>
      <c r="C10350" s="1" t="s">
        <v>26657</v>
      </c>
      <c r="D10350" s="1" t="s">
        <v>26658</v>
      </c>
      <c r="E10350" s="1" t="s">
        <v>65</v>
      </c>
      <c r="F10350" s="1" t="s">
        <v>39</v>
      </c>
      <c r="G10350" s="1" t="s">
        <v>321</v>
      </c>
    </row>
    <row r="10351" spans="1:7" x14ac:dyDescent="0.25">
      <c r="A10351" s="1">
        <v>33003602</v>
      </c>
      <c r="B10351" s="1" t="s">
        <v>26659</v>
      </c>
      <c r="C10351" s="1" t="s">
        <v>26660</v>
      </c>
      <c r="D10351" s="1" t="s">
        <v>26661</v>
      </c>
      <c r="E10351" s="1" t="s">
        <v>65</v>
      </c>
      <c r="F10351" s="1" t="s">
        <v>39</v>
      </c>
      <c r="G10351" s="1" t="s">
        <v>321</v>
      </c>
    </row>
    <row r="10352" spans="1:7" x14ac:dyDescent="0.25">
      <c r="A10352" s="1">
        <v>33003603</v>
      </c>
      <c r="B10352" s="1" t="s">
        <v>26662</v>
      </c>
      <c r="C10352" s="1" t="s">
        <v>26663</v>
      </c>
      <c r="D10352" s="1" t="s">
        <v>26664</v>
      </c>
      <c r="E10352" s="1" t="s">
        <v>65</v>
      </c>
      <c r="F10352" s="1" t="s">
        <v>39</v>
      </c>
      <c r="G10352" s="1" t="s">
        <v>321</v>
      </c>
    </row>
    <row r="10353" spans="1:7" x14ac:dyDescent="0.25">
      <c r="A10353" s="1">
        <v>33003604</v>
      </c>
      <c r="B10353" s="1" t="s">
        <v>26665</v>
      </c>
      <c r="C10353" s="1" t="s">
        <v>26666</v>
      </c>
      <c r="D10353" s="1" t="s">
        <v>26667</v>
      </c>
      <c r="E10353" s="1" t="s">
        <v>65</v>
      </c>
      <c r="F10353" s="1" t="s">
        <v>39</v>
      </c>
      <c r="G10353" s="1" t="s">
        <v>321</v>
      </c>
    </row>
    <row r="10354" spans="1:7" x14ac:dyDescent="0.25">
      <c r="A10354" s="1">
        <v>33003605</v>
      </c>
      <c r="B10354" s="1" t="s">
        <v>26668</v>
      </c>
      <c r="C10354" s="1" t="s">
        <v>26669</v>
      </c>
      <c r="D10354" s="1" t="s">
        <v>26670</v>
      </c>
      <c r="E10354" s="1" t="s">
        <v>65</v>
      </c>
      <c r="F10354" s="1" t="s">
        <v>39</v>
      </c>
      <c r="G10354" s="1" t="s">
        <v>321</v>
      </c>
    </row>
    <row r="10355" spans="1:7" x14ac:dyDescent="0.25">
      <c r="A10355" s="1">
        <v>33003606</v>
      </c>
      <c r="B10355" s="1" t="s">
        <v>26671</v>
      </c>
      <c r="C10355" s="1" t="s">
        <v>26672</v>
      </c>
      <c r="D10355" s="1" t="s">
        <v>26673</v>
      </c>
      <c r="E10355" s="1" t="s">
        <v>65</v>
      </c>
      <c r="F10355" s="1" t="s">
        <v>39</v>
      </c>
      <c r="G10355" s="1" t="s">
        <v>321</v>
      </c>
    </row>
    <row r="10356" spans="1:7" x14ac:dyDescent="0.25">
      <c r="A10356" s="1">
        <v>33003607</v>
      </c>
      <c r="B10356" s="1" t="s">
        <v>26674</v>
      </c>
      <c r="C10356" s="1" t="s">
        <v>26675</v>
      </c>
      <c r="D10356" s="1" t="s">
        <v>26676</v>
      </c>
      <c r="E10356" s="1" t="s">
        <v>65</v>
      </c>
      <c r="F10356" s="1" t="s">
        <v>39</v>
      </c>
      <c r="G10356" s="1" t="s">
        <v>321</v>
      </c>
    </row>
    <row r="10357" spans="1:7" x14ac:dyDescent="0.25">
      <c r="A10357" s="1">
        <v>33003608</v>
      </c>
      <c r="B10357" s="1" t="s">
        <v>26677</v>
      </c>
      <c r="C10357" s="1" t="s">
        <v>26678</v>
      </c>
      <c r="D10357" s="1" t="s">
        <v>26679</v>
      </c>
      <c r="E10357" s="1" t="s">
        <v>65</v>
      </c>
      <c r="F10357" s="1" t="s">
        <v>39</v>
      </c>
      <c r="G10357" s="1" t="s">
        <v>321</v>
      </c>
    </row>
    <row r="10358" spans="1:7" x14ac:dyDescent="0.25">
      <c r="A10358" s="1">
        <v>33003609</v>
      </c>
      <c r="B10358" s="1" t="s">
        <v>26680</v>
      </c>
      <c r="C10358" s="1" t="s">
        <v>26681</v>
      </c>
      <c r="D10358" s="1" t="s">
        <v>26682</v>
      </c>
      <c r="E10358" s="1" t="s">
        <v>65</v>
      </c>
      <c r="F10358" s="1" t="s">
        <v>39</v>
      </c>
      <c r="G10358" s="1" t="s">
        <v>321</v>
      </c>
    </row>
    <row r="10359" spans="1:7" x14ac:dyDescent="0.25">
      <c r="A10359" s="1">
        <v>33003610</v>
      </c>
      <c r="B10359" s="1" t="s">
        <v>26683</v>
      </c>
      <c r="C10359" s="1" t="s">
        <v>26684</v>
      </c>
      <c r="D10359" s="1" t="s">
        <v>26685</v>
      </c>
      <c r="E10359" s="1" t="s">
        <v>65</v>
      </c>
      <c r="F10359" s="1" t="s">
        <v>39</v>
      </c>
      <c r="G10359" s="1" t="s">
        <v>321</v>
      </c>
    </row>
    <row r="10360" spans="1:7" x14ac:dyDescent="0.25">
      <c r="A10360" s="1">
        <v>33003611</v>
      </c>
      <c r="B10360" s="1" t="s">
        <v>26686</v>
      </c>
      <c r="C10360" s="1" t="s">
        <v>26687</v>
      </c>
      <c r="D10360" s="1" t="s">
        <v>26688</v>
      </c>
      <c r="E10360" s="1" t="s">
        <v>65</v>
      </c>
      <c r="F10360" s="1" t="s">
        <v>39</v>
      </c>
      <c r="G10360" s="1" t="s">
        <v>321</v>
      </c>
    </row>
    <row r="10361" spans="1:7" x14ac:dyDescent="0.25">
      <c r="A10361" s="1">
        <v>33003612</v>
      </c>
      <c r="B10361" s="1" t="s">
        <v>26689</v>
      </c>
      <c r="C10361" s="1" t="s">
        <v>26690</v>
      </c>
      <c r="D10361" s="1" t="s">
        <v>26691</v>
      </c>
      <c r="E10361" s="1" t="s">
        <v>65</v>
      </c>
      <c r="F10361" s="1" t="s">
        <v>39</v>
      </c>
      <c r="G10361" s="1" t="s">
        <v>321</v>
      </c>
    </row>
    <row r="10362" spans="1:7" x14ac:dyDescent="0.25">
      <c r="A10362" s="1">
        <v>33003613</v>
      </c>
      <c r="B10362" s="1" t="s">
        <v>26692</v>
      </c>
      <c r="C10362" s="1" t="s">
        <v>26693</v>
      </c>
      <c r="D10362" s="1" t="s">
        <v>26694</v>
      </c>
      <c r="E10362" s="1" t="s">
        <v>65</v>
      </c>
      <c r="F10362" s="1" t="s">
        <v>39</v>
      </c>
      <c r="G10362" s="1" t="s">
        <v>321</v>
      </c>
    </row>
    <row r="10363" spans="1:7" x14ac:dyDescent="0.25">
      <c r="A10363" s="1">
        <v>33003614</v>
      </c>
      <c r="B10363" s="1" t="s">
        <v>26695</v>
      </c>
      <c r="C10363" s="1" t="s">
        <v>26696</v>
      </c>
      <c r="D10363" s="1" t="s">
        <v>26697</v>
      </c>
      <c r="E10363" s="1" t="s">
        <v>65</v>
      </c>
      <c r="F10363" s="1" t="s">
        <v>39</v>
      </c>
      <c r="G10363" s="1" t="s">
        <v>321</v>
      </c>
    </row>
    <row r="10364" spans="1:7" x14ac:dyDescent="0.25">
      <c r="A10364" s="1">
        <v>33003615</v>
      </c>
      <c r="B10364" s="1" t="s">
        <v>26698</v>
      </c>
      <c r="C10364" s="1" t="s">
        <v>26699</v>
      </c>
      <c r="D10364" s="1" t="s">
        <v>26700</v>
      </c>
      <c r="E10364" s="1" t="s">
        <v>65</v>
      </c>
      <c r="F10364" s="1" t="s">
        <v>39</v>
      </c>
      <c r="G10364" s="1" t="s">
        <v>321</v>
      </c>
    </row>
    <row r="10365" spans="1:7" x14ac:dyDescent="0.25">
      <c r="A10365" s="1">
        <v>33003616</v>
      </c>
      <c r="B10365" s="1" t="s">
        <v>26701</v>
      </c>
      <c r="C10365" s="1" t="s">
        <v>26702</v>
      </c>
      <c r="D10365" s="1" t="s">
        <v>26703</v>
      </c>
      <c r="E10365" s="1" t="s">
        <v>65</v>
      </c>
      <c r="F10365" s="1" t="s">
        <v>39</v>
      </c>
      <c r="G10365" s="1" t="s">
        <v>321</v>
      </c>
    </row>
    <row r="10366" spans="1:7" x14ac:dyDescent="0.25">
      <c r="A10366" s="1">
        <v>33003617</v>
      </c>
      <c r="B10366" s="1" t="s">
        <v>26704</v>
      </c>
      <c r="C10366" s="1" t="s">
        <v>26705</v>
      </c>
      <c r="D10366" s="1" t="s">
        <v>26706</v>
      </c>
      <c r="E10366" s="1" t="s">
        <v>65</v>
      </c>
      <c r="F10366" s="1" t="s">
        <v>39</v>
      </c>
      <c r="G10366" s="1" t="s">
        <v>321</v>
      </c>
    </row>
    <row r="10367" spans="1:7" x14ac:dyDescent="0.25">
      <c r="A10367" s="1">
        <v>33003618</v>
      </c>
      <c r="B10367" s="1" t="s">
        <v>26707</v>
      </c>
      <c r="C10367" s="1" t="s">
        <v>26708</v>
      </c>
      <c r="D10367" s="1" t="s">
        <v>26709</v>
      </c>
      <c r="E10367" s="1" t="s">
        <v>65</v>
      </c>
      <c r="F10367" s="1" t="s">
        <v>39</v>
      </c>
      <c r="G10367" s="1" t="s">
        <v>321</v>
      </c>
    </row>
    <row r="10368" spans="1:7" x14ac:dyDescent="0.25">
      <c r="A10368" s="1">
        <v>33003619</v>
      </c>
      <c r="B10368" s="1" t="s">
        <v>26710</v>
      </c>
      <c r="C10368" s="1" t="s">
        <v>26711</v>
      </c>
      <c r="D10368" s="1" t="s">
        <v>26712</v>
      </c>
      <c r="E10368" s="1" t="s">
        <v>65</v>
      </c>
      <c r="F10368" s="1" t="s">
        <v>39</v>
      </c>
      <c r="G10368" s="1" t="s">
        <v>321</v>
      </c>
    </row>
    <row r="10369" spans="1:7" x14ac:dyDescent="0.25">
      <c r="A10369" s="1">
        <v>33003620</v>
      </c>
      <c r="B10369" s="1" t="s">
        <v>26713</v>
      </c>
      <c r="C10369" s="1" t="s">
        <v>26714</v>
      </c>
      <c r="D10369" s="1" t="s">
        <v>26715</v>
      </c>
      <c r="E10369" s="1" t="s">
        <v>65</v>
      </c>
      <c r="F10369" s="1" t="s">
        <v>480</v>
      </c>
      <c r="G10369" s="1" t="s">
        <v>481</v>
      </c>
    </row>
    <row r="10370" spans="1:7" x14ac:dyDescent="0.25">
      <c r="A10370" s="1">
        <v>33003621</v>
      </c>
      <c r="B10370" s="1" t="s">
        <v>26716</v>
      </c>
      <c r="C10370" s="1" t="s">
        <v>26717</v>
      </c>
      <c r="D10370" s="1" t="s">
        <v>26718</v>
      </c>
      <c r="E10370" s="1" t="s">
        <v>66</v>
      </c>
      <c r="F10370" s="1" t="s">
        <v>480</v>
      </c>
      <c r="G10370" s="1" t="s">
        <v>481</v>
      </c>
    </row>
    <row r="10371" spans="1:7" x14ac:dyDescent="0.25">
      <c r="A10371" s="1">
        <v>33003622</v>
      </c>
      <c r="B10371" s="1" t="s">
        <v>26719</v>
      </c>
      <c r="C10371" s="1" t="s">
        <v>26720</v>
      </c>
      <c r="D10371" s="1" t="s">
        <v>26721</v>
      </c>
      <c r="E10371" s="1" t="s">
        <v>65</v>
      </c>
      <c r="F10371" s="1" t="s">
        <v>480</v>
      </c>
      <c r="G10371" s="1" t="s">
        <v>481</v>
      </c>
    </row>
    <row r="10372" spans="1:7" x14ac:dyDescent="0.25">
      <c r="A10372" s="1">
        <v>33003623</v>
      </c>
      <c r="B10372" s="1" t="s">
        <v>26722</v>
      </c>
      <c r="C10372" s="1" t="s">
        <v>26723</v>
      </c>
      <c r="D10372" s="1" t="s">
        <v>26724</v>
      </c>
      <c r="E10372" s="1" t="s">
        <v>65</v>
      </c>
      <c r="F10372" s="1" t="s">
        <v>480</v>
      </c>
      <c r="G10372" s="1" t="s">
        <v>481</v>
      </c>
    </row>
    <row r="10373" spans="1:7" x14ac:dyDescent="0.25">
      <c r="A10373" s="1">
        <v>33003624</v>
      </c>
      <c r="B10373" s="1" t="s">
        <v>26725</v>
      </c>
      <c r="C10373" s="1" t="s">
        <v>26726</v>
      </c>
      <c r="D10373" s="1" t="s">
        <v>26727</v>
      </c>
      <c r="E10373" s="1" t="s">
        <v>65</v>
      </c>
      <c r="F10373" s="1" t="s">
        <v>1984</v>
      </c>
      <c r="G10373" s="1" t="s">
        <v>1985</v>
      </c>
    </row>
    <row r="10374" spans="1:7" x14ac:dyDescent="0.25">
      <c r="A10374" s="1">
        <v>33003625</v>
      </c>
      <c r="B10374" s="1" t="s">
        <v>26728</v>
      </c>
      <c r="C10374" s="1" t="s">
        <v>26729</v>
      </c>
      <c r="D10374" s="1" t="s">
        <v>26730</v>
      </c>
      <c r="E10374" s="1" t="s">
        <v>65</v>
      </c>
      <c r="F10374" s="1" t="s">
        <v>480</v>
      </c>
      <c r="G10374" s="1" t="s">
        <v>481</v>
      </c>
    </row>
    <row r="10375" spans="1:7" x14ac:dyDescent="0.25">
      <c r="A10375" s="1">
        <v>33003626</v>
      </c>
      <c r="B10375" s="1" t="s">
        <v>26731</v>
      </c>
      <c r="C10375" s="1" t="s">
        <v>26732</v>
      </c>
      <c r="D10375" s="1" t="s">
        <v>26733</v>
      </c>
      <c r="E10375" s="1" t="s">
        <v>65</v>
      </c>
      <c r="F10375" s="1" t="s">
        <v>480</v>
      </c>
      <c r="G10375" s="1" t="s">
        <v>481</v>
      </c>
    </row>
    <row r="10376" spans="1:7" x14ac:dyDescent="0.25">
      <c r="A10376" s="1">
        <v>33003627</v>
      </c>
      <c r="B10376" s="1" t="s">
        <v>26734</v>
      </c>
      <c r="C10376" s="1" t="s">
        <v>26735</v>
      </c>
      <c r="D10376" s="1" t="s">
        <v>26736</v>
      </c>
      <c r="E10376" s="1" t="s">
        <v>66</v>
      </c>
      <c r="F10376" s="1" t="s">
        <v>480</v>
      </c>
      <c r="G10376" s="1" t="s">
        <v>481</v>
      </c>
    </row>
    <row r="10377" spans="1:7" x14ac:dyDescent="0.25">
      <c r="A10377" s="1">
        <v>33003631</v>
      </c>
      <c r="B10377" s="1" t="s">
        <v>26737</v>
      </c>
      <c r="C10377" s="1" t="s">
        <v>26738</v>
      </c>
      <c r="D10377" s="1" t="s">
        <v>26739</v>
      </c>
      <c r="E10377" s="1" t="s">
        <v>65</v>
      </c>
      <c r="F10377" s="1" t="s">
        <v>480</v>
      </c>
      <c r="G10377" s="1" t="s">
        <v>481</v>
      </c>
    </row>
    <row r="10378" spans="1:7" x14ac:dyDescent="0.25">
      <c r="A10378" s="1">
        <v>33003632</v>
      </c>
      <c r="B10378" s="1" t="s">
        <v>26740</v>
      </c>
      <c r="C10378" s="1" t="s">
        <v>26741</v>
      </c>
      <c r="D10378" s="1" t="s">
        <v>26742</v>
      </c>
      <c r="E10378" s="1" t="s">
        <v>65</v>
      </c>
      <c r="F10378" s="1" t="s">
        <v>39</v>
      </c>
      <c r="G10378" s="1" t="s">
        <v>321</v>
      </c>
    </row>
    <row r="10379" spans="1:7" x14ac:dyDescent="0.25">
      <c r="A10379" s="1">
        <v>33003634</v>
      </c>
      <c r="B10379" s="1" t="s">
        <v>26743</v>
      </c>
      <c r="C10379" s="1" t="s">
        <v>26744</v>
      </c>
      <c r="D10379" s="1" t="s">
        <v>26745</v>
      </c>
      <c r="E10379" s="1" t="s">
        <v>65</v>
      </c>
      <c r="F10379" s="1" t="s">
        <v>480</v>
      </c>
      <c r="G10379" s="1" t="s">
        <v>481</v>
      </c>
    </row>
    <row r="10380" spans="1:7" x14ac:dyDescent="0.25">
      <c r="A10380" s="1">
        <v>33003636</v>
      </c>
      <c r="B10380" s="1" t="s">
        <v>26746</v>
      </c>
      <c r="C10380" s="1" t="s">
        <v>26747</v>
      </c>
      <c r="D10380" s="1" t="s">
        <v>26748</v>
      </c>
      <c r="E10380" s="1" t="s">
        <v>65</v>
      </c>
      <c r="F10380" s="1" t="s">
        <v>480</v>
      </c>
      <c r="G10380" s="1" t="s">
        <v>481</v>
      </c>
    </row>
    <row r="10381" spans="1:7" x14ac:dyDescent="0.25">
      <c r="A10381" s="1">
        <v>33003637</v>
      </c>
      <c r="B10381" s="1" t="s">
        <v>26749</v>
      </c>
      <c r="C10381" s="1" t="s">
        <v>26750</v>
      </c>
      <c r="D10381" s="1" t="s">
        <v>26751</v>
      </c>
      <c r="E10381" s="1" t="s">
        <v>65</v>
      </c>
      <c r="F10381" s="1" t="s">
        <v>480</v>
      </c>
      <c r="G10381" s="1" t="s">
        <v>481</v>
      </c>
    </row>
    <row r="10382" spans="1:7" x14ac:dyDescent="0.25">
      <c r="A10382" s="1">
        <v>33003641</v>
      </c>
      <c r="B10382" s="1" t="s">
        <v>26752</v>
      </c>
      <c r="C10382" s="1" t="s">
        <v>26753</v>
      </c>
      <c r="D10382" s="1" t="s">
        <v>26754</v>
      </c>
      <c r="E10382" s="1" t="s">
        <v>65</v>
      </c>
      <c r="F10382" s="1" t="s">
        <v>39</v>
      </c>
      <c r="G10382" s="1" t="s">
        <v>321</v>
      </c>
    </row>
    <row r="10383" spans="1:7" x14ac:dyDescent="0.25">
      <c r="A10383" s="1">
        <v>33003643</v>
      </c>
      <c r="B10383" s="1" t="s">
        <v>26755</v>
      </c>
      <c r="C10383" s="1" t="s">
        <v>26756</v>
      </c>
      <c r="D10383" s="1" t="s">
        <v>26757</v>
      </c>
      <c r="E10383" s="1" t="s">
        <v>65</v>
      </c>
      <c r="F10383" s="1" t="s">
        <v>480</v>
      </c>
      <c r="G10383" s="1" t="s">
        <v>481</v>
      </c>
    </row>
    <row r="10384" spans="1:7" x14ac:dyDescent="0.25">
      <c r="A10384" s="1">
        <v>33003644</v>
      </c>
      <c r="B10384" s="1" t="s">
        <v>26758</v>
      </c>
      <c r="C10384" s="1" t="s">
        <v>26759</v>
      </c>
      <c r="D10384" s="1" t="s">
        <v>26760</v>
      </c>
      <c r="E10384" s="1" t="s">
        <v>65</v>
      </c>
      <c r="F10384" s="1" t="s">
        <v>39</v>
      </c>
      <c r="G10384" s="1" t="s">
        <v>321</v>
      </c>
    </row>
    <row r="10385" spans="1:7" x14ac:dyDescent="0.25">
      <c r="A10385" s="1">
        <v>33003645</v>
      </c>
      <c r="B10385" s="1" t="s">
        <v>26761</v>
      </c>
      <c r="C10385" s="1" t="s">
        <v>26762</v>
      </c>
      <c r="D10385" s="1" t="s">
        <v>26763</v>
      </c>
      <c r="E10385" s="1" t="s">
        <v>65</v>
      </c>
      <c r="F10385" s="1" t="s">
        <v>39</v>
      </c>
      <c r="G10385" s="1" t="s">
        <v>321</v>
      </c>
    </row>
    <row r="10386" spans="1:7" x14ac:dyDescent="0.25">
      <c r="A10386" s="1">
        <v>33003646</v>
      </c>
      <c r="B10386" s="1" t="s">
        <v>26764</v>
      </c>
      <c r="C10386" s="1" t="s">
        <v>26765</v>
      </c>
      <c r="D10386" s="1" t="s">
        <v>26766</v>
      </c>
      <c r="E10386" s="1" t="s">
        <v>65</v>
      </c>
      <c r="F10386" s="1" t="s">
        <v>39</v>
      </c>
      <c r="G10386" s="1" t="s">
        <v>321</v>
      </c>
    </row>
    <row r="10387" spans="1:7" x14ac:dyDescent="0.25">
      <c r="A10387" s="1">
        <v>33003647</v>
      </c>
      <c r="B10387" s="1" t="s">
        <v>26767</v>
      </c>
      <c r="C10387" s="1" t="s">
        <v>26768</v>
      </c>
      <c r="D10387" s="1" t="s">
        <v>26769</v>
      </c>
      <c r="E10387" s="1" t="s">
        <v>65</v>
      </c>
      <c r="F10387" s="1" t="s">
        <v>39</v>
      </c>
      <c r="G10387" s="1" t="s">
        <v>321</v>
      </c>
    </row>
    <row r="10388" spans="1:7" x14ac:dyDescent="0.25">
      <c r="A10388" s="1">
        <v>33003648</v>
      </c>
      <c r="B10388" s="1" t="s">
        <v>26770</v>
      </c>
      <c r="C10388" s="1" t="s">
        <v>26771</v>
      </c>
      <c r="D10388" s="1" t="s">
        <v>26772</v>
      </c>
      <c r="E10388" s="1" t="s">
        <v>65</v>
      </c>
      <c r="F10388" s="1" t="s">
        <v>39</v>
      </c>
      <c r="G10388" s="1" t="s">
        <v>321</v>
      </c>
    </row>
    <row r="10389" spans="1:7" x14ac:dyDescent="0.25">
      <c r="A10389" s="1">
        <v>33003649</v>
      </c>
      <c r="B10389" s="1" t="s">
        <v>26773</v>
      </c>
      <c r="C10389" s="1" t="s">
        <v>26774</v>
      </c>
      <c r="D10389" s="1" t="s">
        <v>26775</v>
      </c>
      <c r="E10389" s="1" t="s">
        <v>65</v>
      </c>
      <c r="F10389" s="1" t="s">
        <v>39</v>
      </c>
      <c r="G10389" s="1" t="s">
        <v>321</v>
      </c>
    </row>
    <row r="10390" spans="1:7" x14ac:dyDescent="0.25">
      <c r="A10390" s="1">
        <v>33003650</v>
      </c>
      <c r="B10390" s="1" t="s">
        <v>26776</v>
      </c>
      <c r="C10390" s="1" t="s">
        <v>26777</v>
      </c>
      <c r="D10390" s="1" t="s">
        <v>26778</v>
      </c>
      <c r="E10390" s="1" t="s">
        <v>65</v>
      </c>
      <c r="F10390" s="1" t="s">
        <v>39</v>
      </c>
      <c r="G10390" s="1" t="s">
        <v>321</v>
      </c>
    </row>
    <row r="10391" spans="1:7" x14ac:dyDescent="0.25">
      <c r="A10391" s="1">
        <v>33003653</v>
      </c>
      <c r="B10391" s="1" t="s">
        <v>26779</v>
      </c>
      <c r="C10391" s="1" t="s">
        <v>26780</v>
      </c>
      <c r="D10391" s="1" t="s">
        <v>26781</v>
      </c>
      <c r="E10391" s="1" t="s">
        <v>65</v>
      </c>
      <c r="F10391" s="1" t="s">
        <v>39</v>
      </c>
      <c r="G10391" s="1" t="s">
        <v>321</v>
      </c>
    </row>
    <row r="10392" spans="1:7" x14ac:dyDescent="0.25">
      <c r="A10392" s="1">
        <v>33003654</v>
      </c>
      <c r="B10392" s="1" t="s">
        <v>26782</v>
      </c>
      <c r="C10392" s="1" t="s">
        <v>26783</v>
      </c>
      <c r="D10392" s="1" t="s">
        <v>26784</v>
      </c>
      <c r="E10392" s="1" t="s">
        <v>65</v>
      </c>
      <c r="F10392" s="1" t="s">
        <v>39</v>
      </c>
      <c r="G10392" s="1" t="s">
        <v>321</v>
      </c>
    </row>
    <row r="10393" spans="1:7" x14ac:dyDescent="0.25">
      <c r="A10393" s="1">
        <v>33003655</v>
      </c>
      <c r="B10393" s="1" t="s">
        <v>26785</v>
      </c>
      <c r="C10393" s="1" t="s">
        <v>26786</v>
      </c>
      <c r="D10393" s="1" t="s">
        <v>26787</v>
      </c>
      <c r="E10393" s="1" t="s">
        <v>65</v>
      </c>
      <c r="F10393" s="1" t="s">
        <v>39</v>
      </c>
      <c r="G10393" s="1" t="s">
        <v>321</v>
      </c>
    </row>
    <row r="10394" spans="1:7" x14ac:dyDescent="0.25">
      <c r="A10394" s="1">
        <v>33003658</v>
      </c>
      <c r="B10394" s="1" t="s">
        <v>26788</v>
      </c>
      <c r="C10394" s="1" t="s">
        <v>26789</v>
      </c>
      <c r="D10394" s="1" t="s">
        <v>26790</v>
      </c>
      <c r="E10394" s="1" t="s">
        <v>65</v>
      </c>
      <c r="F10394" s="1" t="s">
        <v>39</v>
      </c>
      <c r="G10394" s="1" t="s">
        <v>321</v>
      </c>
    </row>
    <row r="10395" spans="1:7" x14ac:dyDescent="0.25">
      <c r="A10395" s="1">
        <v>33003659</v>
      </c>
      <c r="B10395" s="1" t="s">
        <v>26791</v>
      </c>
      <c r="C10395" s="1" t="s">
        <v>26792</v>
      </c>
      <c r="D10395" s="1" t="s">
        <v>26793</v>
      </c>
      <c r="E10395" s="1" t="s">
        <v>65</v>
      </c>
      <c r="F10395" s="1" t="s">
        <v>39</v>
      </c>
      <c r="G10395" s="1" t="s">
        <v>321</v>
      </c>
    </row>
    <row r="10396" spans="1:7" x14ac:dyDescent="0.25">
      <c r="A10396" s="1">
        <v>33003661</v>
      </c>
      <c r="B10396" s="1" t="s">
        <v>26794</v>
      </c>
      <c r="C10396" s="1" t="s">
        <v>26795</v>
      </c>
      <c r="D10396" s="1" t="s">
        <v>26796</v>
      </c>
      <c r="E10396" s="1" t="s">
        <v>65</v>
      </c>
      <c r="F10396" s="1" t="s">
        <v>39</v>
      </c>
      <c r="G10396" s="1" t="s">
        <v>321</v>
      </c>
    </row>
    <row r="10397" spans="1:7" x14ac:dyDescent="0.25">
      <c r="A10397" s="1">
        <v>33003664</v>
      </c>
      <c r="B10397" s="1" t="s">
        <v>26797</v>
      </c>
      <c r="C10397" s="1" t="s">
        <v>26798</v>
      </c>
      <c r="D10397" s="1" t="s">
        <v>26799</v>
      </c>
      <c r="E10397" s="1" t="s">
        <v>65</v>
      </c>
      <c r="F10397" s="1" t="s">
        <v>39</v>
      </c>
      <c r="G10397" s="1" t="s">
        <v>321</v>
      </c>
    </row>
    <row r="10398" spans="1:7" x14ac:dyDescent="0.25">
      <c r="A10398" s="1">
        <v>33003680</v>
      </c>
      <c r="B10398" s="1" t="s">
        <v>26800</v>
      </c>
      <c r="C10398" s="1" t="s">
        <v>26801</v>
      </c>
      <c r="D10398" s="1" t="s">
        <v>26802</v>
      </c>
      <c r="E10398" s="1" t="s">
        <v>65</v>
      </c>
      <c r="F10398" s="1" t="s">
        <v>1984</v>
      </c>
      <c r="G10398" s="1" t="s">
        <v>1985</v>
      </c>
    </row>
    <row r="10399" spans="1:7" x14ac:dyDescent="0.25">
      <c r="A10399" s="1">
        <v>33003732</v>
      </c>
      <c r="B10399" s="1" t="s">
        <v>26803</v>
      </c>
      <c r="C10399" s="1" t="s">
        <v>26804</v>
      </c>
      <c r="D10399" s="1" t="s">
        <v>26805</v>
      </c>
      <c r="E10399" s="1" t="s">
        <v>66</v>
      </c>
      <c r="F10399" s="1" t="s">
        <v>1984</v>
      </c>
      <c r="G10399" s="1" t="s">
        <v>1985</v>
      </c>
    </row>
    <row r="10400" spans="1:7" x14ac:dyDescent="0.25">
      <c r="A10400" s="1">
        <v>33003740</v>
      </c>
      <c r="B10400" s="1" t="s">
        <v>26806</v>
      </c>
      <c r="C10400" s="1" t="s">
        <v>26807</v>
      </c>
      <c r="D10400" s="1" t="s">
        <v>26808</v>
      </c>
      <c r="E10400" s="1" t="s">
        <v>65</v>
      </c>
      <c r="F10400" s="1" t="s">
        <v>39</v>
      </c>
      <c r="G10400" s="1" t="s">
        <v>321</v>
      </c>
    </row>
    <row r="10401" spans="1:7" x14ac:dyDescent="0.25">
      <c r="A10401" s="1">
        <v>33003773</v>
      </c>
      <c r="B10401" s="1" t="s">
        <v>26809</v>
      </c>
      <c r="C10401" s="1" t="s">
        <v>26810</v>
      </c>
      <c r="D10401" s="1" t="s">
        <v>26811</v>
      </c>
      <c r="E10401" s="1" t="s">
        <v>66</v>
      </c>
      <c r="F10401" s="1" t="s">
        <v>1984</v>
      </c>
      <c r="G10401" s="1" t="s">
        <v>1985</v>
      </c>
    </row>
    <row r="10402" spans="1:7" x14ac:dyDescent="0.25">
      <c r="A10402" s="1">
        <v>33003794</v>
      </c>
      <c r="B10402" s="1" t="s">
        <v>26812</v>
      </c>
      <c r="C10402" s="1" t="s">
        <v>26813</v>
      </c>
      <c r="D10402" s="1" t="s">
        <v>26814</v>
      </c>
      <c r="E10402" s="1" t="s">
        <v>65</v>
      </c>
      <c r="F10402" s="1" t="s">
        <v>39</v>
      </c>
      <c r="G10402" s="1" t="s">
        <v>321</v>
      </c>
    </row>
    <row r="10403" spans="1:7" x14ac:dyDescent="0.25">
      <c r="A10403" s="1">
        <v>33003801</v>
      </c>
      <c r="B10403" s="1" t="s">
        <v>26815</v>
      </c>
      <c r="C10403" s="1" t="s">
        <v>26816</v>
      </c>
      <c r="D10403" s="1" t="s">
        <v>26817</v>
      </c>
      <c r="E10403" s="1" t="s">
        <v>65</v>
      </c>
      <c r="F10403" s="1" t="s">
        <v>480</v>
      </c>
      <c r="G10403" s="1" t="s">
        <v>481</v>
      </c>
    </row>
    <row r="10404" spans="1:7" x14ac:dyDescent="0.25">
      <c r="A10404" s="1">
        <v>33003802</v>
      </c>
      <c r="B10404" s="1" t="s">
        <v>26818</v>
      </c>
      <c r="C10404" s="1" t="s">
        <v>26819</v>
      </c>
      <c r="D10404" s="1" t="s">
        <v>26820</v>
      </c>
      <c r="E10404" s="1" t="s">
        <v>65</v>
      </c>
      <c r="F10404" s="1" t="s">
        <v>480</v>
      </c>
      <c r="G10404" s="1" t="s">
        <v>481</v>
      </c>
    </row>
    <row r="10405" spans="1:7" x14ac:dyDescent="0.25">
      <c r="A10405" s="1">
        <v>33003804</v>
      </c>
      <c r="B10405" s="1" t="s">
        <v>26821</v>
      </c>
      <c r="C10405" s="1" t="s">
        <v>26822</v>
      </c>
      <c r="D10405" s="1" t="s">
        <v>26823</v>
      </c>
      <c r="E10405" s="1" t="s">
        <v>65</v>
      </c>
      <c r="F10405" s="1" t="s">
        <v>480</v>
      </c>
      <c r="G10405" s="1" t="s">
        <v>481</v>
      </c>
    </row>
    <row r="10406" spans="1:7" x14ac:dyDescent="0.25">
      <c r="A10406" s="1">
        <v>33003805</v>
      </c>
      <c r="B10406" s="1" t="s">
        <v>26824</v>
      </c>
      <c r="C10406" s="1" t="s">
        <v>26825</v>
      </c>
      <c r="D10406" s="1" t="s">
        <v>26826</v>
      </c>
      <c r="E10406" s="1" t="s">
        <v>66</v>
      </c>
      <c r="F10406" s="1" t="s">
        <v>480</v>
      </c>
      <c r="G10406" s="1" t="s">
        <v>481</v>
      </c>
    </row>
    <row r="10407" spans="1:7" x14ac:dyDescent="0.25">
      <c r="A10407" s="1">
        <v>33003806</v>
      </c>
      <c r="B10407" s="1" t="s">
        <v>26827</v>
      </c>
      <c r="C10407" s="1" t="s">
        <v>26828</v>
      </c>
      <c r="D10407" s="1" t="s">
        <v>26829</v>
      </c>
      <c r="E10407" s="1" t="s">
        <v>66</v>
      </c>
      <c r="F10407" s="1" t="s">
        <v>480</v>
      </c>
      <c r="G10407" s="1" t="s">
        <v>481</v>
      </c>
    </row>
    <row r="10408" spans="1:7" x14ac:dyDescent="0.25">
      <c r="A10408" s="1">
        <v>33003807</v>
      </c>
      <c r="B10408" s="1" t="s">
        <v>26830</v>
      </c>
      <c r="C10408" s="1" t="s">
        <v>26831</v>
      </c>
      <c r="D10408" s="1" t="s">
        <v>26832</v>
      </c>
      <c r="E10408" s="1" t="s">
        <v>65</v>
      </c>
      <c r="F10408" s="1" t="s">
        <v>480</v>
      </c>
      <c r="G10408" s="1" t="s">
        <v>481</v>
      </c>
    </row>
    <row r="10409" spans="1:7" x14ac:dyDescent="0.25">
      <c r="A10409" s="1">
        <v>33003808</v>
      </c>
      <c r="B10409" s="1" t="s">
        <v>26833</v>
      </c>
      <c r="C10409" s="1" t="s">
        <v>26834</v>
      </c>
      <c r="D10409" s="1" t="s">
        <v>26835</v>
      </c>
      <c r="E10409" s="1" t="s">
        <v>66</v>
      </c>
      <c r="F10409" s="1" t="s">
        <v>480</v>
      </c>
      <c r="G10409" s="1" t="s">
        <v>481</v>
      </c>
    </row>
    <row r="10410" spans="1:7" x14ac:dyDescent="0.25">
      <c r="A10410" s="1">
        <v>33003809</v>
      </c>
      <c r="B10410" s="1" t="s">
        <v>26836</v>
      </c>
      <c r="C10410" s="1" t="s">
        <v>26837</v>
      </c>
      <c r="D10410" s="1" t="s">
        <v>26838</v>
      </c>
      <c r="E10410" s="1" t="s">
        <v>66</v>
      </c>
      <c r="F10410" s="1" t="s">
        <v>480</v>
      </c>
      <c r="G10410" s="1" t="s">
        <v>481</v>
      </c>
    </row>
    <row r="10411" spans="1:7" x14ac:dyDescent="0.25">
      <c r="A10411" s="1">
        <v>33003810</v>
      </c>
      <c r="B10411" s="1" t="s">
        <v>26839</v>
      </c>
      <c r="C10411" s="1" t="s">
        <v>26840</v>
      </c>
      <c r="D10411" s="1" t="s">
        <v>26841</v>
      </c>
      <c r="E10411" s="1" t="s">
        <v>65</v>
      </c>
      <c r="F10411" s="1" t="s">
        <v>480</v>
      </c>
      <c r="G10411" s="1" t="s">
        <v>481</v>
      </c>
    </row>
    <row r="10412" spans="1:7" x14ac:dyDescent="0.25">
      <c r="A10412" s="1">
        <v>33003811</v>
      </c>
      <c r="B10412" s="1" t="s">
        <v>26842</v>
      </c>
      <c r="C10412" s="1" t="s">
        <v>26843</v>
      </c>
      <c r="D10412" s="1" t="s">
        <v>26844</v>
      </c>
      <c r="E10412" s="1" t="s">
        <v>66</v>
      </c>
      <c r="F10412" s="1" t="s">
        <v>480</v>
      </c>
      <c r="G10412" s="1" t="s">
        <v>481</v>
      </c>
    </row>
    <row r="10413" spans="1:7" x14ac:dyDescent="0.25">
      <c r="A10413" s="1">
        <v>33003812</v>
      </c>
      <c r="B10413" s="1" t="s">
        <v>26845</v>
      </c>
      <c r="C10413" s="1" t="s">
        <v>26846</v>
      </c>
      <c r="D10413" s="1" t="s">
        <v>26847</v>
      </c>
      <c r="E10413" s="1" t="s">
        <v>66</v>
      </c>
      <c r="F10413" s="1" t="s">
        <v>480</v>
      </c>
      <c r="G10413" s="1" t="s">
        <v>481</v>
      </c>
    </row>
    <row r="10414" spans="1:7" x14ac:dyDescent="0.25">
      <c r="A10414" s="1">
        <v>33003813</v>
      </c>
      <c r="B10414" s="1" t="s">
        <v>26848</v>
      </c>
      <c r="C10414" s="1" t="s">
        <v>26849</v>
      </c>
      <c r="D10414" s="1" t="s">
        <v>26850</v>
      </c>
      <c r="E10414" s="1" t="s">
        <v>66</v>
      </c>
      <c r="F10414" s="1" t="s">
        <v>480</v>
      </c>
      <c r="G10414" s="1" t="s">
        <v>481</v>
      </c>
    </row>
    <row r="10415" spans="1:7" x14ac:dyDescent="0.25">
      <c r="A10415" s="1">
        <v>33003814</v>
      </c>
      <c r="B10415" s="1" t="s">
        <v>26851</v>
      </c>
      <c r="C10415" s="1" t="s">
        <v>26852</v>
      </c>
      <c r="D10415" s="1" t="s">
        <v>26853</v>
      </c>
      <c r="E10415" s="1" t="s">
        <v>66</v>
      </c>
      <c r="F10415" s="1" t="s">
        <v>480</v>
      </c>
      <c r="G10415" s="1" t="s">
        <v>481</v>
      </c>
    </row>
    <row r="10416" spans="1:7" x14ac:dyDescent="0.25">
      <c r="A10416" s="1">
        <v>33003815</v>
      </c>
      <c r="B10416" s="1" t="s">
        <v>26854</v>
      </c>
      <c r="C10416" s="1" t="s">
        <v>26855</v>
      </c>
      <c r="D10416" s="1" t="s">
        <v>26856</v>
      </c>
      <c r="E10416" s="1" t="s">
        <v>66</v>
      </c>
      <c r="F10416" s="1" t="s">
        <v>480</v>
      </c>
      <c r="G10416" s="1" t="s">
        <v>481</v>
      </c>
    </row>
    <row r="10417" spans="1:7" x14ac:dyDescent="0.25">
      <c r="A10417" s="1">
        <v>33003816</v>
      </c>
      <c r="B10417" s="1" t="s">
        <v>26857</v>
      </c>
      <c r="C10417" s="1" t="s">
        <v>26858</v>
      </c>
      <c r="D10417" s="1" t="s">
        <v>26859</v>
      </c>
      <c r="E10417" s="1" t="s">
        <v>66</v>
      </c>
      <c r="F10417" s="1" t="s">
        <v>480</v>
      </c>
      <c r="G10417" s="1" t="s">
        <v>481</v>
      </c>
    </row>
    <row r="10418" spans="1:7" x14ac:dyDescent="0.25">
      <c r="A10418" s="1">
        <v>33003817</v>
      </c>
      <c r="B10418" s="1" t="s">
        <v>26860</v>
      </c>
      <c r="C10418" s="1" t="s">
        <v>26861</v>
      </c>
      <c r="D10418" s="1" t="s">
        <v>26862</v>
      </c>
      <c r="E10418" s="1" t="s">
        <v>65</v>
      </c>
      <c r="F10418" s="1" t="s">
        <v>480</v>
      </c>
      <c r="G10418" s="1" t="s">
        <v>481</v>
      </c>
    </row>
    <row r="10419" spans="1:7" x14ac:dyDescent="0.25">
      <c r="A10419" s="1">
        <v>33003818</v>
      </c>
      <c r="B10419" s="1" t="s">
        <v>26863</v>
      </c>
      <c r="C10419" s="1" t="s">
        <v>26864</v>
      </c>
      <c r="D10419" s="1" t="s">
        <v>26865</v>
      </c>
      <c r="E10419" s="1" t="s">
        <v>66</v>
      </c>
      <c r="F10419" s="1" t="s">
        <v>480</v>
      </c>
      <c r="G10419" s="1" t="s">
        <v>481</v>
      </c>
    </row>
    <row r="10420" spans="1:7" x14ac:dyDescent="0.25">
      <c r="A10420" s="1">
        <v>33003819</v>
      </c>
      <c r="B10420" s="1" t="s">
        <v>26866</v>
      </c>
      <c r="C10420" s="1" t="s">
        <v>26867</v>
      </c>
      <c r="D10420" s="1" t="s">
        <v>26868</v>
      </c>
      <c r="E10420" s="1" t="s">
        <v>66</v>
      </c>
      <c r="F10420" s="1" t="s">
        <v>480</v>
      </c>
      <c r="G10420" s="1" t="s">
        <v>481</v>
      </c>
    </row>
    <row r="10421" spans="1:7" x14ac:dyDescent="0.25">
      <c r="A10421" s="1">
        <v>33003820</v>
      </c>
      <c r="B10421" s="1" t="s">
        <v>26869</v>
      </c>
      <c r="C10421" s="1" t="s">
        <v>26870</v>
      </c>
      <c r="D10421" s="1" t="s">
        <v>26871</v>
      </c>
      <c r="E10421" s="1" t="s">
        <v>66</v>
      </c>
      <c r="F10421" s="1" t="s">
        <v>480</v>
      </c>
      <c r="G10421" s="1" t="s">
        <v>481</v>
      </c>
    </row>
    <row r="10422" spans="1:7" x14ac:dyDescent="0.25">
      <c r="A10422" s="1">
        <v>33003821</v>
      </c>
      <c r="B10422" s="1" t="s">
        <v>26872</v>
      </c>
      <c r="C10422" s="1" t="s">
        <v>26873</v>
      </c>
      <c r="D10422" s="1" t="s">
        <v>26874</v>
      </c>
      <c r="E10422" s="1" t="s">
        <v>66</v>
      </c>
      <c r="F10422" s="1" t="s">
        <v>480</v>
      </c>
      <c r="G10422" s="1" t="s">
        <v>481</v>
      </c>
    </row>
    <row r="10423" spans="1:7" x14ac:dyDescent="0.25">
      <c r="A10423" s="1">
        <v>33003822</v>
      </c>
      <c r="B10423" s="1" t="s">
        <v>26875</v>
      </c>
      <c r="C10423" s="1" t="s">
        <v>26876</v>
      </c>
      <c r="D10423" s="1" t="s">
        <v>26877</v>
      </c>
      <c r="E10423" s="1" t="s">
        <v>66</v>
      </c>
      <c r="F10423" s="1" t="s">
        <v>480</v>
      </c>
      <c r="G10423" s="1" t="s">
        <v>481</v>
      </c>
    </row>
    <row r="10424" spans="1:7" x14ac:dyDescent="0.25">
      <c r="A10424" s="1">
        <v>33003823</v>
      </c>
      <c r="B10424" s="1" t="s">
        <v>26878</v>
      </c>
      <c r="C10424" s="1" t="s">
        <v>26879</v>
      </c>
      <c r="D10424" s="1" t="s">
        <v>26880</v>
      </c>
      <c r="E10424" s="1" t="s">
        <v>66</v>
      </c>
      <c r="F10424" s="1" t="s">
        <v>480</v>
      </c>
      <c r="G10424" s="1" t="s">
        <v>481</v>
      </c>
    </row>
    <row r="10425" spans="1:7" x14ac:dyDescent="0.25">
      <c r="A10425" s="1">
        <v>33003824</v>
      </c>
      <c r="B10425" s="1" t="s">
        <v>26881</v>
      </c>
      <c r="C10425" s="1" t="s">
        <v>26882</v>
      </c>
      <c r="D10425" s="1" t="s">
        <v>26883</v>
      </c>
      <c r="E10425" s="1" t="s">
        <v>66</v>
      </c>
      <c r="F10425" s="1" t="s">
        <v>480</v>
      </c>
      <c r="G10425" s="1" t="s">
        <v>481</v>
      </c>
    </row>
    <row r="10426" spans="1:7" x14ac:dyDescent="0.25">
      <c r="A10426" s="1">
        <v>33003825</v>
      </c>
      <c r="B10426" s="1" t="s">
        <v>26884</v>
      </c>
      <c r="C10426" s="1" t="s">
        <v>26885</v>
      </c>
      <c r="D10426" s="1" t="s">
        <v>26886</v>
      </c>
      <c r="E10426" s="1" t="s">
        <v>66</v>
      </c>
      <c r="F10426" s="1" t="s">
        <v>480</v>
      </c>
      <c r="G10426" s="1" t="s">
        <v>481</v>
      </c>
    </row>
    <row r="10427" spans="1:7" x14ac:dyDescent="0.25">
      <c r="A10427" s="1">
        <v>33003826</v>
      </c>
      <c r="B10427" s="1" t="s">
        <v>26887</v>
      </c>
      <c r="C10427" s="1" t="s">
        <v>26888</v>
      </c>
      <c r="D10427" s="1" t="s">
        <v>26889</v>
      </c>
      <c r="E10427" s="1" t="s">
        <v>65</v>
      </c>
      <c r="F10427" s="1" t="s">
        <v>480</v>
      </c>
      <c r="G10427" s="1" t="s">
        <v>481</v>
      </c>
    </row>
    <row r="10428" spans="1:7" x14ac:dyDescent="0.25">
      <c r="A10428" s="1">
        <v>33003827</v>
      </c>
      <c r="B10428" s="1" t="s">
        <v>26890</v>
      </c>
      <c r="C10428" s="1" t="s">
        <v>26891</v>
      </c>
      <c r="D10428" s="1" t="s">
        <v>26892</v>
      </c>
      <c r="E10428" s="1" t="s">
        <v>65</v>
      </c>
      <c r="F10428" s="1" t="s">
        <v>480</v>
      </c>
      <c r="G10428" s="1" t="s">
        <v>481</v>
      </c>
    </row>
    <row r="10429" spans="1:7" x14ac:dyDescent="0.25">
      <c r="A10429" s="1">
        <v>33003832</v>
      </c>
      <c r="B10429" s="1" t="s">
        <v>26893</v>
      </c>
      <c r="C10429" s="1" t="s">
        <v>26894</v>
      </c>
      <c r="D10429" s="1" t="s">
        <v>26895</v>
      </c>
      <c r="E10429" s="1" t="s">
        <v>65</v>
      </c>
      <c r="F10429" s="1" t="s">
        <v>480</v>
      </c>
      <c r="G10429" s="1" t="s">
        <v>481</v>
      </c>
    </row>
    <row r="10430" spans="1:7" x14ac:dyDescent="0.25">
      <c r="A10430" s="1">
        <v>33003835</v>
      </c>
      <c r="B10430" s="1" t="s">
        <v>26896</v>
      </c>
      <c r="C10430" s="1" t="s">
        <v>26897</v>
      </c>
      <c r="D10430" s="1" t="s">
        <v>26898</v>
      </c>
      <c r="E10430" s="1" t="s">
        <v>65</v>
      </c>
      <c r="F10430" s="1" t="s">
        <v>480</v>
      </c>
      <c r="G10430" s="1" t="s">
        <v>481</v>
      </c>
    </row>
    <row r="10431" spans="1:7" x14ac:dyDescent="0.25">
      <c r="A10431" s="1">
        <v>33003852</v>
      </c>
      <c r="B10431" s="1" t="s">
        <v>24541</v>
      </c>
      <c r="C10431" s="1" t="s">
        <v>24542</v>
      </c>
      <c r="D10431" s="1" t="s">
        <v>24543</v>
      </c>
      <c r="E10431" s="1" t="s">
        <v>65</v>
      </c>
      <c r="F10431" s="1" t="s">
        <v>480</v>
      </c>
      <c r="G10431" s="1" t="s">
        <v>481</v>
      </c>
    </row>
    <row r="10432" spans="1:7" x14ac:dyDescent="0.25">
      <c r="A10432" s="1">
        <v>33003853</v>
      </c>
      <c r="B10432" s="1" t="s">
        <v>24556</v>
      </c>
      <c r="C10432" s="1" t="s">
        <v>24557</v>
      </c>
      <c r="D10432" s="1" t="s">
        <v>24558</v>
      </c>
      <c r="E10432" s="1" t="s">
        <v>65</v>
      </c>
      <c r="F10432" s="1" t="s">
        <v>480</v>
      </c>
      <c r="G10432" s="1" t="s">
        <v>481</v>
      </c>
    </row>
    <row r="10433" spans="1:7" x14ac:dyDescent="0.25">
      <c r="A10433" s="1">
        <v>33003854</v>
      </c>
      <c r="B10433" s="1" t="s">
        <v>26899</v>
      </c>
      <c r="C10433" s="1" t="s">
        <v>26900</v>
      </c>
      <c r="D10433" s="1" t="s">
        <v>26901</v>
      </c>
      <c r="E10433" s="1" t="s">
        <v>65</v>
      </c>
      <c r="F10433" s="1" t="s">
        <v>480</v>
      </c>
      <c r="G10433" s="1" t="s">
        <v>481</v>
      </c>
    </row>
    <row r="10434" spans="1:7" x14ac:dyDescent="0.25">
      <c r="A10434" s="1">
        <v>33003856</v>
      </c>
      <c r="B10434" s="1" t="s">
        <v>26902</v>
      </c>
      <c r="C10434" s="1" t="s">
        <v>26903</v>
      </c>
      <c r="D10434" s="1" t="s">
        <v>26904</v>
      </c>
      <c r="E10434" s="1" t="s">
        <v>66</v>
      </c>
      <c r="F10434" s="1" t="s">
        <v>480</v>
      </c>
      <c r="G10434" s="1" t="s">
        <v>481</v>
      </c>
    </row>
    <row r="10435" spans="1:7" x14ac:dyDescent="0.25">
      <c r="A10435" s="1">
        <v>33003865</v>
      </c>
      <c r="B10435" s="1" t="s">
        <v>26905</v>
      </c>
      <c r="C10435" s="1" t="s">
        <v>26906</v>
      </c>
      <c r="D10435" s="1" t="s">
        <v>26907</v>
      </c>
      <c r="E10435" s="1" t="s">
        <v>65</v>
      </c>
      <c r="F10435" s="1" t="s">
        <v>480</v>
      </c>
      <c r="G10435" s="1" t="s">
        <v>481</v>
      </c>
    </row>
    <row r="10436" spans="1:7" x14ac:dyDescent="0.25">
      <c r="A10436" s="1">
        <v>33003871</v>
      </c>
      <c r="B10436" s="1" t="s">
        <v>26908</v>
      </c>
      <c r="C10436" s="1" t="s">
        <v>26909</v>
      </c>
      <c r="D10436" s="1" t="s">
        <v>26910</v>
      </c>
      <c r="E10436" s="1" t="s">
        <v>65</v>
      </c>
      <c r="F10436" s="1" t="s">
        <v>480</v>
      </c>
      <c r="G10436" s="1" t="s">
        <v>481</v>
      </c>
    </row>
    <row r="10437" spans="1:7" x14ac:dyDescent="0.25">
      <c r="A10437" s="1">
        <v>33003872</v>
      </c>
      <c r="B10437" s="1" t="s">
        <v>26911</v>
      </c>
      <c r="C10437" s="1" t="s">
        <v>26912</v>
      </c>
      <c r="D10437" s="1" t="s">
        <v>26913</v>
      </c>
      <c r="E10437" s="1" t="s">
        <v>65</v>
      </c>
      <c r="F10437" s="1" t="s">
        <v>480</v>
      </c>
      <c r="G10437" s="1" t="s">
        <v>481</v>
      </c>
    </row>
    <row r="10438" spans="1:7" x14ac:dyDescent="0.25">
      <c r="A10438" s="1">
        <v>33003873</v>
      </c>
      <c r="B10438" s="1" t="s">
        <v>26914</v>
      </c>
      <c r="C10438" s="1" t="s">
        <v>26915</v>
      </c>
      <c r="D10438" s="1" t="s">
        <v>26916</v>
      </c>
      <c r="E10438" s="1" t="s">
        <v>66</v>
      </c>
      <c r="F10438" s="1" t="s">
        <v>480</v>
      </c>
      <c r="G10438" s="1" t="s">
        <v>481</v>
      </c>
    </row>
    <row r="10439" spans="1:7" x14ac:dyDescent="0.25">
      <c r="A10439" s="1">
        <v>33003874</v>
      </c>
      <c r="B10439" s="1" t="s">
        <v>26917</v>
      </c>
      <c r="C10439" s="1" t="s">
        <v>26918</v>
      </c>
      <c r="D10439" s="1" t="s">
        <v>26919</v>
      </c>
      <c r="E10439" s="1" t="s">
        <v>66</v>
      </c>
      <c r="F10439" s="1" t="s">
        <v>480</v>
      </c>
      <c r="G10439" s="1" t="s">
        <v>481</v>
      </c>
    </row>
    <row r="10440" spans="1:7" x14ac:dyDescent="0.25">
      <c r="A10440" s="1">
        <v>33003875</v>
      </c>
      <c r="B10440" s="1" t="s">
        <v>26920</v>
      </c>
      <c r="C10440" s="1" t="s">
        <v>26921</v>
      </c>
      <c r="D10440" s="1" t="s">
        <v>26922</v>
      </c>
      <c r="E10440" s="1" t="s">
        <v>65</v>
      </c>
      <c r="F10440" s="1" t="s">
        <v>480</v>
      </c>
      <c r="G10440" s="1" t="s">
        <v>481</v>
      </c>
    </row>
    <row r="10441" spans="1:7" x14ac:dyDescent="0.25">
      <c r="A10441" s="1">
        <v>33003876</v>
      </c>
      <c r="B10441" s="1" t="s">
        <v>26923</v>
      </c>
      <c r="C10441" s="1" t="s">
        <v>26924</v>
      </c>
      <c r="D10441" s="1" t="s">
        <v>26925</v>
      </c>
      <c r="E10441" s="1" t="s">
        <v>65</v>
      </c>
      <c r="F10441" s="1" t="s">
        <v>480</v>
      </c>
      <c r="G10441" s="1" t="s">
        <v>481</v>
      </c>
    </row>
    <row r="10442" spans="1:7" x14ac:dyDescent="0.25">
      <c r="A10442" s="1">
        <v>33003877</v>
      </c>
      <c r="B10442" s="1" t="s">
        <v>26926</v>
      </c>
      <c r="C10442" s="1" t="s">
        <v>26927</v>
      </c>
      <c r="D10442" s="1" t="s">
        <v>26928</v>
      </c>
      <c r="E10442" s="1" t="s">
        <v>66</v>
      </c>
      <c r="F10442" s="1" t="s">
        <v>480</v>
      </c>
      <c r="G10442" s="1" t="s">
        <v>481</v>
      </c>
    </row>
    <row r="10443" spans="1:7" x14ac:dyDescent="0.25">
      <c r="A10443" s="1">
        <v>33003878</v>
      </c>
      <c r="B10443" s="1" t="s">
        <v>26929</v>
      </c>
      <c r="C10443" s="1" t="s">
        <v>26930</v>
      </c>
      <c r="D10443" s="1" t="s">
        <v>26931</v>
      </c>
      <c r="E10443" s="1" t="s">
        <v>65</v>
      </c>
      <c r="F10443" s="1" t="s">
        <v>480</v>
      </c>
      <c r="G10443" s="1" t="s">
        <v>481</v>
      </c>
    </row>
    <row r="10444" spans="1:7" x14ac:dyDescent="0.25">
      <c r="A10444" s="1">
        <v>33003879</v>
      </c>
      <c r="B10444" s="1" t="s">
        <v>26932</v>
      </c>
      <c r="C10444" s="1" t="s">
        <v>26933</v>
      </c>
      <c r="D10444" s="1" t="s">
        <v>26934</v>
      </c>
      <c r="E10444" s="1" t="s">
        <v>66</v>
      </c>
      <c r="F10444" s="1" t="s">
        <v>480</v>
      </c>
      <c r="G10444" s="1" t="s">
        <v>481</v>
      </c>
    </row>
    <row r="10445" spans="1:7" x14ac:dyDescent="0.25">
      <c r="A10445" s="1">
        <v>33003880</v>
      </c>
      <c r="B10445" s="1" t="s">
        <v>26935</v>
      </c>
      <c r="C10445" s="1" t="s">
        <v>26936</v>
      </c>
      <c r="D10445" s="1" t="s">
        <v>26937</v>
      </c>
      <c r="E10445" s="1" t="s">
        <v>65</v>
      </c>
      <c r="F10445" s="1" t="s">
        <v>480</v>
      </c>
      <c r="G10445" s="1" t="s">
        <v>481</v>
      </c>
    </row>
    <row r="10446" spans="1:7" x14ac:dyDescent="0.25">
      <c r="A10446" s="1">
        <v>33003881</v>
      </c>
      <c r="B10446" s="1" t="s">
        <v>26938</v>
      </c>
      <c r="C10446" s="1" t="s">
        <v>26939</v>
      </c>
      <c r="D10446" s="1" t="s">
        <v>26940</v>
      </c>
      <c r="E10446" s="1" t="s">
        <v>66</v>
      </c>
      <c r="F10446" s="1" t="s">
        <v>480</v>
      </c>
      <c r="G10446" s="1" t="s">
        <v>481</v>
      </c>
    </row>
    <row r="10447" spans="1:7" x14ac:dyDescent="0.25">
      <c r="A10447" s="1">
        <v>33003882</v>
      </c>
      <c r="B10447" s="1" t="s">
        <v>26941</v>
      </c>
      <c r="C10447" s="1" t="s">
        <v>26942</v>
      </c>
      <c r="D10447" s="1" t="s">
        <v>26943</v>
      </c>
      <c r="E10447" s="1" t="s">
        <v>66</v>
      </c>
      <c r="F10447" s="1" t="s">
        <v>480</v>
      </c>
      <c r="G10447" s="1" t="s">
        <v>481</v>
      </c>
    </row>
    <row r="10448" spans="1:7" x14ac:dyDescent="0.25">
      <c r="A10448" s="1">
        <v>33003883</v>
      </c>
      <c r="B10448" s="1" t="s">
        <v>26944</v>
      </c>
      <c r="C10448" s="1" t="s">
        <v>26945</v>
      </c>
      <c r="D10448" s="1" t="s">
        <v>26946</v>
      </c>
      <c r="E10448" s="1" t="s">
        <v>66</v>
      </c>
      <c r="F10448" s="1" t="s">
        <v>480</v>
      </c>
      <c r="G10448" s="1" t="s">
        <v>481</v>
      </c>
    </row>
    <row r="10449" spans="1:7" x14ac:dyDescent="0.25">
      <c r="A10449" s="1">
        <v>33003884</v>
      </c>
      <c r="B10449" s="1" t="s">
        <v>26947</v>
      </c>
      <c r="C10449" s="1" t="s">
        <v>26948</v>
      </c>
      <c r="D10449" s="1" t="s">
        <v>26949</v>
      </c>
      <c r="E10449" s="1" t="s">
        <v>65</v>
      </c>
      <c r="F10449" s="1" t="s">
        <v>39</v>
      </c>
      <c r="G10449" s="1" t="s">
        <v>321</v>
      </c>
    </row>
    <row r="10450" spans="1:7" x14ac:dyDescent="0.25">
      <c r="A10450" s="1">
        <v>33003885</v>
      </c>
      <c r="B10450" s="1" t="s">
        <v>26950</v>
      </c>
      <c r="C10450" s="1" t="s">
        <v>26951</v>
      </c>
      <c r="D10450" s="1" t="s">
        <v>26952</v>
      </c>
      <c r="E10450" s="1" t="s">
        <v>65</v>
      </c>
      <c r="F10450" s="1" t="s">
        <v>480</v>
      </c>
      <c r="G10450" s="1" t="s">
        <v>481</v>
      </c>
    </row>
    <row r="10451" spans="1:7" x14ac:dyDescent="0.25">
      <c r="A10451" s="1">
        <v>33003889</v>
      </c>
      <c r="B10451" s="1" t="s">
        <v>26953</v>
      </c>
      <c r="C10451" s="1" t="s">
        <v>26954</v>
      </c>
      <c r="D10451" s="1" t="s">
        <v>26955</v>
      </c>
      <c r="E10451" s="1" t="s">
        <v>65</v>
      </c>
      <c r="F10451" s="1" t="s">
        <v>480</v>
      </c>
      <c r="G10451" s="1" t="s">
        <v>481</v>
      </c>
    </row>
    <row r="10452" spans="1:7" x14ac:dyDescent="0.25">
      <c r="A10452" s="1">
        <v>33003891</v>
      </c>
      <c r="B10452" s="1" t="s">
        <v>26956</v>
      </c>
      <c r="C10452" s="1" t="s">
        <v>26957</v>
      </c>
      <c r="D10452" s="1" t="s">
        <v>26958</v>
      </c>
      <c r="E10452" s="1" t="s">
        <v>65</v>
      </c>
      <c r="F10452" s="1" t="s">
        <v>480</v>
      </c>
      <c r="G10452" s="1" t="s">
        <v>481</v>
      </c>
    </row>
    <row r="10453" spans="1:7" x14ac:dyDescent="0.25">
      <c r="A10453" s="1">
        <v>33003892</v>
      </c>
      <c r="B10453" s="1" t="s">
        <v>26959</v>
      </c>
      <c r="C10453" s="1" t="s">
        <v>26960</v>
      </c>
      <c r="D10453" s="1" t="s">
        <v>26961</v>
      </c>
      <c r="E10453" s="1" t="s">
        <v>65</v>
      </c>
      <c r="F10453" s="1" t="s">
        <v>480</v>
      </c>
      <c r="G10453" s="1" t="s">
        <v>481</v>
      </c>
    </row>
    <row r="10454" spans="1:7" x14ac:dyDescent="0.25">
      <c r="A10454" s="1">
        <v>33003893</v>
      </c>
      <c r="B10454" s="1" t="s">
        <v>26962</v>
      </c>
      <c r="C10454" s="1" t="s">
        <v>26963</v>
      </c>
      <c r="D10454" s="1" t="s">
        <v>26964</v>
      </c>
      <c r="E10454" s="1" t="s">
        <v>65</v>
      </c>
      <c r="F10454" s="1" t="s">
        <v>480</v>
      </c>
      <c r="G10454" s="1" t="s">
        <v>481</v>
      </c>
    </row>
    <row r="10455" spans="1:7" x14ac:dyDescent="0.25">
      <c r="A10455" s="1">
        <v>33003894</v>
      </c>
      <c r="B10455" s="1" t="s">
        <v>26965</v>
      </c>
      <c r="C10455" s="1" t="s">
        <v>26966</v>
      </c>
      <c r="D10455" s="1" t="s">
        <v>26967</v>
      </c>
      <c r="E10455" s="1" t="s">
        <v>65</v>
      </c>
      <c r="F10455" s="1" t="s">
        <v>480</v>
      </c>
      <c r="G10455" s="1" t="s">
        <v>481</v>
      </c>
    </row>
    <row r="10456" spans="1:7" x14ac:dyDescent="0.25">
      <c r="A10456" s="1">
        <v>33003895</v>
      </c>
      <c r="B10456" s="1" t="s">
        <v>26968</v>
      </c>
      <c r="C10456" s="1" t="s">
        <v>26969</v>
      </c>
      <c r="D10456" s="1" t="s">
        <v>26970</v>
      </c>
      <c r="E10456" s="1" t="s">
        <v>65</v>
      </c>
      <c r="F10456" s="1" t="s">
        <v>480</v>
      </c>
      <c r="G10456" s="1" t="s">
        <v>481</v>
      </c>
    </row>
    <row r="10457" spans="1:7" x14ac:dyDescent="0.25">
      <c r="A10457" s="1">
        <v>33003896</v>
      </c>
      <c r="B10457" s="1" t="s">
        <v>26971</v>
      </c>
      <c r="C10457" s="1" t="s">
        <v>26972</v>
      </c>
      <c r="D10457" s="1" t="s">
        <v>26973</v>
      </c>
      <c r="E10457" s="1" t="s">
        <v>66</v>
      </c>
      <c r="F10457" s="1" t="s">
        <v>480</v>
      </c>
      <c r="G10457" s="1" t="s">
        <v>481</v>
      </c>
    </row>
    <row r="10458" spans="1:7" x14ac:dyDescent="0.25">
      <c r="A10458" s="1">
        <v>33003897</v>
      </c>
      <c r="B10458" s="1" t="s">
        <v>26974</v>
      </c>
      <c r="C10458" s="1" t="s">
        <v>26975</v>
      </c>
      <c r="D10458" s="1" t="s">
        <v>26976</v>
      </c>
      <c r="E10458" s="1" t="s">
        <v>66</v>
      </c>
      <c r="F10458" s="1" t="s">
        <v>480</v>
      </c>
      <c r="G10458" s="1" t="s">
        <v>481</v>
      </c>
    </row>
    <row r="10459" spans="1:7" x14ac:dyDescent="0.25">
      <c r="A10459" s="1">
        <v>33003898</v>
      </c>
      <c r="B10459" s="1" t="s">
        <v>26977</v>
      </c>
      <c r="C10459" s="1" t="s">
        <v>26978</v>
      </c>
      <c r="D10459" s="1" t="s">
        <v>26979</v>
      </c>
      <c r="E10459" s="1" t="s">
        <v>65</v>
      </c>
      <c r="F10459" s="1" t="s">
        <v>39</v>
      </c>
      <c r="G10459" s="1" t="s">
        <v>321</v>
      </c>
    </row>
    <row r="10460" spans="1:7" x14ac:dyDescent="0.25">
      <c r="A10460" s="1">
        <v>33003899</v>
      </c>
      <c r="B10460" s="1" t="s">
        <v>26980</v>
      </c>
      <c r="C10460" s="1" t="s">
        <v>26981</v>
      </c>
      <c r="D10460" s="1" t="s">
        <v>26982</v>
      </c>
      <c r="E10460" s="1" t="s">
        <v>65</v>
      </c>
      <c r="F10460" s="1" t="s">
        <v>480</v>
      </c>
      <c r="G10460" s="1" t="s">
        <v>481</v>
      </c>
    </row>
    <row r="10461" spans="1:7" x14ac:dyDescent="0.25">
      <c r="A10461" s="1">
        <v>33003900</v>
      </c>
      <c r="B10461" s="1" t="s">
        <v>26983</v>
      </c>
      <c r="C10461" s="1" t="s">
        <v>26984</v>
      </c>
      <c r="D10461" s="1" t="s">
        <v>26985</v>
      </c>
      <c r="E10461" s="1" t="s">
        <v>65</v>
      </c>
      <c r="F10461" s="1" t="s">
        <v>480</v>
      </c>
      <c r="G10461" s="1" t="s">
        <v>481</v>
      </c>
    </row>
    <row r="10462" spans="1:7" x14ac:dyDescent="0.25">
      <c r="A10462" s="1">
        <v>33003903</v>
      </c>
      <c r="B10462" s="1" t="s">
        <v>26986</v>
      </c>
      <c r="C10462" s="1" t="s">
        <v>26987</v>
      </c>
      <c r="D10462" s="1" t="s">
        <v>26988</v>
      </c>
      <c r="E10462" s="1" t="s">
        <v>66</v>
      </c>
      <c r="F10462" s="1" t="s">
        <v>480</v>
      </c>
      <c r="G10462" s="1" t="s">
        <v>481</v>
      </c>
    </row>
    <row r="10463" spans="1:7" x14ac:dyDescent="0.25">
      <c r="A10463" s="1">
        <v>33003904</v>
      </c>
      <c r="B10463" s="1" t="s">
        <v>26989</v>
      </c>
      <c r="C10463" s="1" t="s">
        <v>26990</v>
      </c>
      <c r="D10463" s="1" t="s">
        <v>26991</v>
      </c>
      <c r="E10463" s="1" t="s">
        <v>65</v>
      </c>
      <c r="F10463" s="1" t="s">
        <v>480</v>
      </c>
      <c r="G10463" s="1" t="s">
        <v>481</v>
      </c>
    </row>
    <row r="10464" spans="1:7" x14ac:dyDescent="0.25">
      <c r="A10464" s="1">
        <v>33003905</v>
      </c>
      <c r="B10464" s="1" t="s">
        <v>26992</v>
      </c>
      <c r="C10464" s="1" t="s">
        <v>26993</v>
      </c>
      <c r="D10464" s="1" t="s">
        <v>26994</v>
      </c>
      <c r="E10464" s="1" t="s">
        <v>66</v>
      </c>
      <c r="F10464" s="1" t="s">
        <v>480</v>
      </c>
      <c r="G10464" s="1" t="s">
        <v>481</v>
      </c>
    </row>
    <row r="10465" spans="1:7" x14ac:dyDescent="0.25">
      <c r="A10465" s="1">
        <v>33003906</v>
      </c>
      <c r="B10465" s="1" t="s">
        <v>26995</v>
      </c>
      <c r="C10465" s="1" t="s">
        <v>26996</v>
      </c>
      <c r="D10465" s="1" t="s">
        <v>26997</v>
      </c>
      <c r="E10465" s="1" t="s">
        <v>66</v>
      </c>
      <c r="F10465" s="1" t="s">
        <v>480</v>
      </c>
      <c r="G10465" s="1" t="s">
        <v>481</v>
      </c>
    </row>
    <row r="10466" spans="1:7" x14ac:dyDescent="0.25">
      <c r="A10466" s="1">
        <v>33003907</v>
      </c>
      <c r="B10466" s="1" t="s">
        <v>26998</v>
      </c>
      <c r="C10466" s="1" t="s">
        <v>26999</v>
      </c>
      <c r="D10466" s="1" t="s">
        <v>27000</v>
      </c>
      <c r="E10466" s="1" t="s">
        <v>65</v>
      </c>
      <c r="F10466" s="1" t="s">
        <v>480</v>
      </c>
      <c r="G10466" s="1" t="s">
        <v>481</v>
      </c>
    </row>
    <row r="10467" spans="1:7" x14ac:dyDescent="0.25">
      <c r="A10467" s="1">
        <v>33003908</v>
      </c>
      <c r="B10467" s="1" t="s">
        <v>27001</v>
      </c>
      <c r="C10467" s="1" t="s">
        <v>27002</v>
      </c>
      <c r="D10467" s="1" t="s">
        <v>27003</v>
      </c>
      <c r="E10467" s="1" t="s">
        <v>65</v>
      </c>
      <c r="F10467" s="1" t="s">
        <v>480</v>
      </c>
      <c r="G10467" s="1" t="s">
        <v>481</v>
      </c>
    </row>
    <row r="10468" spans="1:7" x14ac:dyDescent="0.25">
      <c r="A10468" s="1">
        <v>33003909</v>
      </c>
      <c r="B10468" s="1" t="s">
        <v>27004</v>
      </c>
      <c r="C10468" s="1" t="s">
        <v>27005</v>
      </c>
      <c r="D10468" s="1" t="s">
        <v>27006</v>
      </c>
      <c r="E10468" s="1" t="s">
        <v>65</v>
      </c>
      <c r="F10468" s="1" t="s">
        <v>480</v>
      </c>
      <c r="G10468" s="1" t="s">
        <v>481</v>
      </c>
    </row>
    <row r="10469" spans="1:7" x14ac:dyDescent="0.25">
      <c r="A10469" s="1">
        <v>33003910</v>
      </c>
      <c r="B10469" s="1" t="s">
        <v>27007</v>
      </c>
      <c r="C10469" s="1" t="s">
        <v>27008</v>
      </c>
      <c r="D10469" s="1" t="s">
        <v>27009</v>
      </c>
      <c r="E10469" s="1" t="s">
        <v>65</v>
      </c>
      <c r="F10469" s="1" t="s">
        <v>480</v>
      </c>
      <c r="G10469" s="1" t="s">
        <v>481</v>
      </c>
    </row>
    <row r="10470" spans="1:7" x14ac:dyDescent="0.25">
      <c r="A10470" s="1">
        <v>33003911</v>
      </c>
      <c r="B10470" s="1" t="s">
        <v>27010</v>
      </c>
      <c r="C10470" s="1" t="s">
        <v>27011</v>
      </c>
      <c r="D10470" s="1" t="s">
        <v>27012</v>
      </c>
      <c r="E10470" s="1" t="s">
        <v>65</v>
      </c>
      <c r="F10470" s="1" t="s">
        <v>480</v>
      </c>
      <c r="G10470" s="1" t="s">
        <v>481</v>
      </c>
    </row>
    <row r="10471" spans="1:7" x14ac:dyDescent="0.25">
      <c r="A10471" s="1">
        <v>33003915</v>
      </c>
      <c r="B10471" s="1" t="s">
        <v>27013</v>
      </c>
      <c r="C10471" s="1" t="s">
        <v>27014</v>
      </c>
      <c r="D10471" s="1" t="s">
        <v>27015</v>
      </c>
      <c r="E10471" s="1" t="s">
        <v>65</v>
      </c>
      <c r="F10471" s="1" t="s">
        <v>480</v>
      </c>
      <c r="G10471" s="1" t="s">
        <v>481</v>
      </c>
    </row>
    <row r="10472" spans="1:7" x14ac:dyDescent="0.25">
      <c r="A10472" s="1">
        <v>33003917</v>
      </c>
      <c r="B10472" s="1" t="s">
        <v>27016</v>
      </c>
      <c r="C10472" s="1" t="s">
        <v>27017</v>
      </c>
      <c r="D10472" s="1" t="s">
        <v>27018</v>
      </c>
      <c r="E10472" s="1" t="s">
        <v>65</v>
      </c>
      <c r="F10472" s="1" t="s">
        <v>176</v>
      </c>
      <c r="G10472" s="1" t="s">
        <v>177</v>
      </c>
    </row>
    <row r="10473" spans="1:7" x14ac:dyDescent="0.25">
      <c r="A10473" s="1">
        <v>33003918</v>
      </c>
      <c r="B10473" s="1" t="s">
        <v>27019</v>
      </c>
      <c r="C10473" s="1" t="s">
        <v>27020</v>
      </c>
      <c r="D10473" s="1" t="s">
        <v>27021</v>
      </c>
      <c r="E10473" s="1" t="s">
        <v>65</v>
      </c>
      <c r="F10473" s="1" t="s">
        <v>176</v>
      </c>
      <c r="G10473" s="1" t="s">
        <v>177</v>
      </c>
    </row>
    <row r="10474" spans="1:7" x14ac:dyDescent="0.25">
      <c r="A10474" s="1">
        <v>33003919</v>
      </c>
      <c r="B10474" s="1" t="s">
        <v>27022</v>
      </c>
      <c r="C10474" s="1" t="s">
        <v>27023</v>
      </c>
      <c r="D10474" s="1" t="s">
        <v>27024</v>
      </c>
      <c r="E10474" s="1" t="s">
        <v>65</v>
      </c>
      <c r="F10474" s="1" t="s">
        <v>176</v>
      </c>
      <c r="G10474" s="1" t="s">
        <v>177</v>
      </c>
    </row>
    <row r="10475" spans="1:7" x14ac:dyDescent="0.25">
      <c r="A10475" s="1">
        <v>33003921</v>
      </c>
      <c r="B10475" s="1" t="s">
        <v>27025</v>
      </c>
      <c r="C10475" s="1" t="s">
        <v>27026</v>
      </c>
      <c r="D10475" s="1" t="s">
        <v>27027</v>
      </c>
      <c r="E10475" s="1" t="s">
        <v>65</v>
      </c>
      <c r="F10475" s="1" t="s">
        <v>176</v>
      </c>
      <c r="G10475" s="1" t="s">
        <v>177</v>
      </c>
    </row>
    <row r="10476" spans="1:7" x14ac:dyDescent="0.25">
      <c r="A10476" s="1">
        <v>33003922</v>
      </c>
      <c r="B10476" s="1" t="s">
        <v>27028</v>
      </c>
      <c r="C10476" s="1" t="s">
        <v>27029</v>
      </c>
      <c r="D10476" s="1" t="s">
        <v>27030</v>
      </c>
      <c r="E10476" s="1" t="s">
        <v>65</v>
      </c>
      <c r="F10476" s="1" t="s">
        <v>176</v>
      </c>
      <c r="G10476" s="1" t="s">
        <v>177</v>
      </c>
    </row>
    <row r="10477" spans="1:7" x14ac:dyDescent="0.25">
      <c r="A10477" s="1">
        <v>33003924</v>
      </c>
      <c r="B10477" s="1" t="s">
        <v>27031</v>
      </c>
      <c r="C10477" s="1" t="s">
        <v>27032</v>
      </c>
      <c r="D10477" s="1" t="s">
        <v>27033</v>
      </c>
      <c r="E10477" s="1" t="s">
        <v>65</v>
      </c>
      <c r="F10477" s="1" t="s">
        <v>176</v>
      </c>
      <c r="G10477" s="1" t="s">
        <v>177</v>
      </c>
    </row>
    <row r="10478" spans="1:7" x14ac:dyDescent="0.25">
      <c r="A10478" s="1">
        <v>33003927</v>
      </c>
      <c r="B10478" s="1" t="s">
        <v>27034</v>
      </c>
      <c r="C10478" s="1" t="s">
        <v>27035</v>
      </c>
      <c r="D10478" s="1" t="s">
        <v>27036</v>
      </c>
      <c r="E10478" s="1" t="s">
        <v>65</v>
      </c>
      <c r="F10478" s="1" t="s">
        <v>176</v>
      </c>
      <c r="G10478" s="1" t="s">
        <v>177</v>
      </c>
    </row>
    <row r="10479" spans="1:7" x14ac:dyDescent="0.25">
      <c r="A10479" s="1">
        <v>33003932</v>
      </c>
      <c r="B10479" s="1" t="s">
        <v>27037</v>
      </c>
      <c r="C10479" s="1" t="s">
        <v>27038</v>
      </c>
      <c r="D10479" s="1" t="s">
        <v>27039</v>
      </c>
      <c r="E10479" s="1" t="s">
        <v>65</v>
      </c>
      <c r="F10479" s="1" t="s">
        <v>176</v>
      </c>
      <c r="G10479" s="1" t="s">
        <v>177</v>
      </c>
    </row>
    <row r="10480" spans="1:7" x14ac:dyDescent="0.25">
      <c r="A10480" s="1">
        <v>33003938</v>
      </c>
      <c r="B10480" s="1" t="s">
        <v>27040</v>
      </c>
      <c r="C10480" s="1" t="s">
        <v>27041</v>
      </c>
      <c r="D10480" s="1" t="s">
        <v>27042</v>
      </c>
      <c r="E10480" s="1" t="s">
        <v>65</v>
      </c>
      <c r="F10480" s="1" t="s">
        <v>176</v>
      </c>
      <c r="G10480" s="1" t="s">
        <v>177</v>
      </c>
    </row>
    <row r="10481" spans="1:7" x14ac:dyDescent="0.25">
      <c r="A10481" s="1">
        <v>33003941</v>
      </c>
      <c r="B10481" s="1" t="s">
        <v>27043</v>
      </c>
      <c r="C10481" s="1" t="s">
        <v>27044</v>
      </c>
      <c r="D10481" s="1" t="s">
        <v>27045</v>
      </c>
      <c r="E10481" s="1" t="s">
        <v>65</v>
      </c>
      <c r="F10481" s="1" t="s">
        <v>39</v>
      </c>
      <c r="G10481" s="1" t="s">
        <v>321</v>
      </c>
    </row>
    <row r="10482" spans="1:7" x14ac:dyDescent="0.25">
      <c r="A10482" s="1">
        <v>33003944</v>
      </c>
      <c r="B10482" s="1" t="s">
        <v>27046</v>
      </c>
      <c r="C10482" s="1" t="s">
        <v>27047</v>
      </c>
      <c r="D10482" s="1" t="s">
        <v>27048</v>
      </c>
      <c r="E10482" s="1" t="s">
        <v>65</v>
      </c>
      <c r="F10482" s="1" t="s">
        <v>176</v>
      </c>
      <c r="G10482" s="1" t="s">
        <v>177</v>
      </c>
    </row>
    <row r="10483" spans="1:7" x14ac:dyDescent="0.25">
      <c r="A10483" s="1">
        <v>33003948</v>
      </c>
      <c r="B10483" s="1" t="s">
        <v>27049</v>
      </c>
      <c r="C10483" s="1" t="s">
        <v>27050</v>
      </c>
      <c r="D10483" s="1" t="s">
        <v>27051</v>
      </c>
      <c r="E10483" s="1" t="s">
        <v>65</v>
      </c>
      <c r="F10483" s="1" t="s">
        <v>176</v>
      </c>
      <c r="G10483" s="1" t="s">
        <v>177</v>
      </c>
    </row>
    <row r="10484" spans="1:7" x14ac:dyDescent="0.25">
      <c r="A10484" s="1">
        <v>33003950</v>
      </c>
      <c r="B10484" s="1" t="s">
        <v>27052</v>
      </c>
      <c r="C10484" s="1" t="s">
        <v>27053</v>
      </c>
      <c r="D10484" s="1" t="s">
        <v>27054</v>
      </c>
      <c r="E10484" s="1" t="s">
        <v>65</v>
      </c>
      <c r="F10484" s="1" t="s">
        <v>176</v>
      </c>
      <c r="G10484" s="1" t="s">
        <v>177</v>
      </c>
    </row>
    <row r="10485" spans="1:7" x14ac:dyDescent="0.25">
      <c r="A10485" s="1">
        <v>33003951</v>
      </c>
      <c r="B10485" s="1" t="s">
        <v>27055</v>
      </c>
      <c r="C10485" s="1" t="s">
        <v>27056</v>
      </c>
      <c r="D10485" s="1" t="s">
        <v>27057</v>
      </c>
      <c r="E10485" s="1" t="s">
        <v>65</v>
      </c>
      <c r="F10485" s="1" t="s">
        <v>176</v>
      </c>
      <c r="G10485" s="1" t="s">
        <v>177</v>
      </c>
    </row>
    <row r="10486" spans="1:7" x14ac:dyDescent="0.25">
      <c r="A10486" s="1">
        <v>33003952</v>
      </c>
      <c r="B10486" s="1" t="s">
        <v>27058</v>
      </c>
      <c r="C10486" s="1" t="s">
        <v>27059</v>
      </c>
      <c r="D10486" s="1" t="s">
        <v>27060</v>
      </c>
      <c r="E10486" s="1" t="s">
        <v>65</v>
      </c>
      <c r="F10486" s="1" t="s">
        <v>176</v>
      </c>
      <c r="G10486" s="1" t="s">
        <v>177</v>
      </c>
    </row>
    <row r="10487" spans="1:7" x14ac:dyDescent="0.25">
      <c r="A10487" s="1">
        <v>33003955</v>
      </c>
      <c r="B10487" s="1" t="s">
        <v>27061</v>
      </c>
      <c r="C10487" s="1" t="s">
        <v>27062</v>
      </c>
      <c r="D10487" s="1" t="s">
        <v>27063</v>
      </c>
      <c r="E10487" s="1" t="s">
        <v>65</v>
      </c>
      <c r="F10487" s="1" t="s">
        <v>176</v>
      </c>
      <c r="G10487" s="1" t="s">
        <v>177</v>
      </c>
    </row>
    <row r="10488" spans="1:7" x14ac:dyDescent="0.25">
      <c r="A10488" s="1">
        <v>33003956</v>
      </c>
      <c r="B10488" s="1" t="s">
        <v>27064</v>
      </c>
      <c r="C10488" s="1" t="s">
        <v>27065</v>
      </c>
      <c r="D10488" s="1" t="s">
        <v>27066</v>
      </c>
      <c r="E10488" s="1" t="s">
        <v>65</v>
      </c>
      <c r="F10488" s="1" t="s">
        <v>176</v>
      </c>
      <c r="G10488" s="1" t="s">
        <v>177</v>
      </c>
    </row>
    <row r="10489" spans="1:7" x14ac:dyDescent="0.25">
      <c r="A10489" s="1">
        <v>33003958</v>
      </c>
      <c r="B10489" s="1" t="s">
        <v>27067</v>
      </c>
      <c r="C10489" s="1" t="s">
        <v>27068</v>
      </c>
      <c r="D10489" s="1" t="s">
        <v>27069</v>
      </c>
      <c r="E10489" s="1" t="s">
        <v>65</v>
      </c>
      <c r="F10489" s="1" t="s">
        <v>176</v>
      </c>
      <c r="G10489" s="1" t="s">
        <v>177</v>
      </c>
    </row>
    <row r="10490" spans="1:7" x14ac:dyDescent="0.25">
      <c r="A10490" s="1">
        <v>33003974</v>
      </c>
      <c r="B10490" s="1" t="s">
        <v>27070</v>
      </c>
      <c r="C10490" s="1" t="s">
        <v>27071</v>
      </c>
      <c r="D10490" s="1" t="s">
        <v>27072</v>
      </c>
      <c r="E10490" s="1" t="s">
        <v>65</v>
      </c>
      <c r="F10490" s="1" t="s">
        <v>176</v>
      </c>
      <c r="G10490" s="1" t="s">
        <v>177</v>
      </c>
    </row>
    <row r="10491" spans="1:7" x14ac:dyDescent="0.25">
      <c r="A10491" s="1">
        <v>33003978</v>
      </c>
      <c r="B10491" s="1" t="s">
        <v>27073</v>
      </c>
      <c r="C10491" s="1" t="s">
        <v>27074</v>
      </c>
      <c r="D10491" s="1" t="s">
        <v>27075</v>
      </c>
      <c r="E10491" s="1" t="s">
        <v>65</v>
      </c>
      <c r="F10491" s="1" t="s">
        <v>176</v>
      </c>
      <c r="G10491" s="1" t="s">
        <v>177</v>
      </c>
    </row>
    <row r="10492" spans="1:7" x14ac:dyDescent="0.25">
      <c r="A10492" s="1">
        <v>33003980</v>
      </c>
      <c r="B10492" s="1" t="s">
        <v>27076</v>
      </c>
      <c r="C10492" s="1" t="s">
        <v>27077</v>
      </c>
      <c r="D10492" s="1" t="s">
        <v>27078</v>
      </c>
      <c r="E10492" s="1" t="s">
        <v>65</v>
      </c>
      <c r="F10492" s="1" t="s">
        <v>176</v>
      </c>
      <c r="G10492" s="1" t="s">
        <v>177</v>
      </c>
    </row>
    <row r="10493" spans="1:7" x14ac:dyDescent="0.25">
      <c r="A10493" s="1">
        <v>33003981</v>
      </c>
      <c r="B10493" s="1" t="s">
        <v>27079</v>
      </c>
      <c r="C10493" s="1" t="s">
        <v>27080</v>
      </c>
      <c r="D10493" s="1" t="s">
        <v>27081</v>
      </c>
      <c r="E10493" s="1" t="s">
        <v>65</v>
      </c>
      <c r="F10493" s="1" t="s">
        <v>176</v>
      </c>
      <c r="G10493" s="1" t="s">
        <v>177</v>
      </c>
    </row>
    <row r="10494" spans="1:7" x14ac:dyDescent="0.25">
      <c r="A10494" s="1">
        <v>33003982</v>
      </c>
      <c r="B10494" s="1" t="s">
        <v>27082</v>
      </c>
      <c r="C10494" s="1" t="s">
        <v>27083</v>
      </c>
      <c r="D10494" s="1" t="s">
        <v>27084</v>
      </c>
      <c r="E10494" s="1" t="s">
        <v>65</v>
      </c>
      <c r="F10494" s="1" t="s">
        <v>176</v>
      </c>
      <c r="G10494" s="1" t="s">
        <v>177</v>
      </c>
    </row>
    <row r="10495" spans="1:7" x14ac:dyDescent="0.25">
      <c r="A10495" s="1">
        <v>33003984</v>
      </c>
      <c r="B10495" s="1" t="s">
        <v>27085</v>
      </c>
      <c r="C10495" s="1" t="s">
        <v>27086</v>
      </c>
      <c r="D10495" s="1" t="s">
        <v>27087</v>
      </c>
      <c r="E10495" s="1" t="s">
        <v>65</v>
      </c>
      <c r="F10495" s="1" t="s">
        <v>176</v>
      </c>
      <c r="G10495" s="1" t="s">
        <v>177</v>
      </c>
    </row>
    <row r="10496" spans="1:7" x14ac:dyDescent="0.25">
      <c r="A10496" s="1">
        <v>33003985</v>
      </c>
      <c r="B10496" s="1" t="s">
        <v>27088</v>
      </c>
      <c r="C10496" s="1" t="s">
        <v>27089</v>
      </c>
      <c r="D10496" s="1" t="s">
        <v>27090</v>
      </c>
      <c r="E10496" s="1" t="s">
        <v>65</v>
      </c>
      <c r="F10496" s="1" t="s">
        <v>176</v>
      </c>
      <c r="G10496" s="1" t="s">
        <v>177</v>
      </c>
    </row>
    <row r="10497" spans="1:7" x14ac:dyDescent="0.25">
      <c r="A10497" s="1">
        <v>33003988</v>
      </c>
      <c r="B10497" s="1" t="s">
        <v>27091</v>
      </c>
      <c r="C10497" s="1" t="s">
        <v>27092</v>
      </c>
      <c r="D10497" s="1" t="s">
        <v>27093</v>
      </c>
      <c r="E10497" s="1" t="s">
        <v>65</v>
      </c>
      <c r="F10497" s="1" t="s">
        <v>176</v>
      </c>
      <c r="G10497" s="1" t="s">
        <v>177</v>
      </c>
    </row>
    <row r="10498" spans="1:7" x14ac:dyDescent="0.25">
      <c r="A10498" s="1">
        <v>33003991</v>
      </c>
      <c r="B10498" s="1" t="s">
        <v>27094</v>
      </c>
      <c r="C10498" s="1" t="s">
        <v>27095</v>
      </c>
      <c r="D10498" s="1" t="s">
        <v>27096</v>
      </c>
      <c r="E10498" s="1" t="s">
        <v>65</v>
      </c>
      <c r="F10498" s="1" t="s">
        <v>176</v>
      </c>
      <c r="G10498" s="1" t="s">
        <v>177</v>
      </c>
    </row>
    <row r="10499" spans="1:7" x14ac:dyDescent="0.25">
      <c r="A10499" s="1">
        <v>33003997</v>
      </c>
      <c r="B10499" s="1" t="s">
        <v>27097</v>
      </c>
      <c r="C10499" s="1" t="s">
        <v>27098</v>
      </c>
      <c r="D10499" s="1" t="s">
        <v>27099</v>
      </c>
      <c r="E10499" s="1" t="s">
        <v>65</v>
      </c>
      <c r="F10499" s="1" t="s">
        <v>176</v>
      </c>
      <c r="G10499" s="1" t="s">
        <v>177</v>
      </c>
    </row>
    <row r="10500" spans="1:7" x14ac:dyDescent="0.25">
      <c r="A10500" s="1">
        <v>33004002</v>
      </c>
      <c r="B10500" s="1" t="s">
        <v>27100</v>
      </c>
      <c r="C10500" s="1" t="s">
        <v>27101</v>
      </c>
      <c r="D10500" s="1" t="s">
        <v>27102</v>
      </c>
      <c r="E10500" s="1" t="s">
        <v>65</v>
      </c>
      <c r="F10500" s="1" t="s">
        <v>176</v>
      </c>
      <c r="G10500" s="1" t="s">
        <v>177</v>
      </c>
    </row>
    <row r="10501" spans="1:7" x14ac:dyDescent="0.25">
      <c r="A10501" s="1">
        <v>33004007</v>
      </c>
      <c r="B10501" s="1" t="s">
        <v>27103</v>
      </c>
      <c r="C10501" s="1" t="s">
        <v>27104</v>
      </c>
      <c r="D10501" s="1" t="s">
        <v>27105</v>
      </c>
      <c r="E10501" s="1" t="s">
        <v>65</v>
      </c>
      <c r="F10501" s="1" t="s">
        <v>176</v>
      </c>
      <c r="G10501" s="1" t="s">
        <v>177</v>
      </c>
    </row>
    <row r="10502" spans="1:7" x14ac:dyDescent="0.25">
      <c r="A10502" s="1">
        <v>33004011</v>
      </c>
      <c r="B10502" s="1" t="s">
        <v>27106</v>
      </c>
      <c r="C10502" s="1" t="s">
        <v>27107</v>
      </c>
      <c r="D10502" s="1" t="s">
        <v>27108</v>
      </c>
      <c r="E10502" s="1" t="s">
        <v>65</v>
      </c>
      <c r="F10502" s="1" t="s">
        <v>176</v>
      </c>
      <c r="G10502" s="1" t="s">
        <v>177</v>
      </c>
    </row>
    <row r="10503" spans="1:7" x14ac:dyDescent="0.25">
      <c r="A10503" s="1">
        <v>33004024</v>
      </c>
      <c r="B10503" s="1" t="s">
        <v>27109</v>
      </c>
      <c r="C10503" s="1" t="s">
        <v>27110</v>
      </c>
      <c r="D10503" s="1" t="s">
        <v>27111</v>
      </c>
      <c r="E10503" s="1" t="s">
        <v>65</v>
      </c>
      <c r="F10503" s="1" t="s">
        <v>39</v>
      </c>
      <c r="G10503" s="1" t="s">
        <v>321</v>
      </c>
    </row>
    <row r="10504" spans="1:7" x14ac:dyDescent="0.25">
      <c r="A10504" s="1">
        <v>33004041</v>
      </c>
      <c r="B10504" s="1" t="s">
        <v>27112</v>
      </c>
      <c r="C10504" s="1" t="s">
        <v>27113</v>
      </c>
      <c r="D10504" s="1" t="s">
        <v>27114</v>
      </c>
      <c r="E10504" s="1" t="s">
        <v>65</v>
      </c>
      <c r="F10504" s="1" t="s">
        <v>39</v>
      </c>
      <c r="G10504" s="1" t="s">
        <v>321</v>
      </c>
    </row>
    <row r="10505" spans="1:7" x14ac:dyDescent="0.25">
      <c r="A10505" s="1">
        <v>33004064</v>
      </c>
      <c r="B10505" s="1" t="s">
        <v>27115</v>
      </c>
      <c r="C10505" s="1" t="s">
        <v>27116</v>
      </c>
      <c r="D10505" s="1" t="s">
        <v>27117</v>
      </c>
      <c r="E10505" s="1" t="s">
        <v>65</v>
      </c>
      <c r="F10505" s="1" t="s">
        <v>1984</v>
      </c>
      <c r="G10505" s="1" t="s">
        <v>1985</v>
      </c>
    </row>
    <row r="10506" spans="1:7" x14ac:dyDescent="0.25">
      <c r="A10506" s="1">
        <v>33004107</v>
      </c>
      <c r="B10506" s="1" t="s">
        <v>27118</v>
      </c>
      <c r="C10506" s="1" t="s">
        <v>27119</v>
      </c>
      <c r="D10506" s="1" t="s">
        <v>27120</v>
      </c>
      <c r="E10506" s="1" t="s">
        <v>65</v>
      </c>
      <c r="F10506" s="1" t="s">
        <v>39</v>
      </c>
      <c r="G10506" s="1" t="s">
        <v>321</v>
      </c>
    </row>
    <row r="10507" spans="1:7" x14ac:dyDescent="0.25">
      <c r="A10507" s="1">
        <v>33004115</v>
      </c>
      <c r="B10507" s="1" t="s">
        <v>27121</v>
      </c>
      <c r="C10507" s="1" t="s">
        <v>27122</v>
      </c>
      <c r="D10507" s="1" t="s">
        <v>27123</v>
      </c>
      <c r="E10507" s="1" t="s">
        <v>65</v>
      </c>
      <c r="F10507" s="1" t="s">
        <v>39</v>
      </c>
      <c r="G10507" s="1" t="s">
        <v>321</v>
      </c>
    </row>
    <row r="10508" spans="1:7" x14ac:dyDescent="0.25">
      <c r="A10508" s="1">
        <v>33004122</v>
      </c>
      <c r="B10508" s="1" t="s">
        <v>27124</v>
      </c>
      <c r="C10508" s="1" t="s">
        <v>27125</v>
      </c>
      <c r="D10508" s="1" t="s">
        <v>27126</v>
      </c>
      <c r="E10508" s="1" t="s">
        <v>65</v>
      </c>
      <c r="F10508" s="1" t="s">
        <v>1984</v>
      </c>
      <c r="G10508" s="1" t="s">
        <v>1985</v>
      </c>
    </row>
    <row r="10509" spans="1:7" x14ac:dyDescent="0.25">
      <c r="A10509" s="1">
        <v>33004161</v>
      </c>
      <c r="B10509" s="1" t="s">
        <v>27127</v>
      </c>
      <c r="C10509" s="1" t="s">
        <v>27128</v>
      </c>
      <c r="D10509" s="1" t="s">
        <v>27129</v>
      </c>
      <c r="E10509" s="1" t="s">
        <v>65</v>
      </c>
      <c r="F10509" s="1" t="s">
        <v>39</v>
      </c>
      <c r="G10509" s="1" t="s">
        <v>321</v>
      </c>
    </row>
    <row r="10510" spans="1:7" x14ac:dyDescent="0.25">
      <c r="A10510" s="1">
        <v>33004162</v>
      </c>
      <c r="B10510" s="1" t="s">
        <v>27130</v>
      </c>
      <c r="C10510" s="1" t="s">
        <v>27131</v>
      </c>
      <c r="D10510" s="1" t="s">
        <v>27132</v>
      </c>
      <c r="E10510" s="1" t="s">
        <v>65</v>
      </c>
      <c r="F10510" s="1" t="s">
        <v>39</v>
      </c>
      <c r="G10510" s="1" t="s">
        <v>321</v>
      </c>
    </row>
    <row r="10511" spans="1:7" x14ac:dyDescent="0.25">
      <c r="A10511" s="1">
        <v>33004164</v>
      </c>
      <c r="B10511" s="1" t="s">
        <v>27133</v>
      </c>
      <c r="C10511" s="1" t="s">
        <v>27134</v>
      </c>
      <c r="D10511" s="1" t="s">
        <v>27135</v>
      </c>
      <c r="E10511" s="1" t="s">
        <v>65</v>
      </c>
      <c r="F10511" s="1" t="s">
        <v>480</v>
      </c>
      <c r="G10511" s="1" t="s">
        <v>481</v>
      </c>
    </row>
    <row r="10512" spans="1:7" x14ac:dyDescent="0.25">
      <c r="A10512" s="1">
        <v>33004166</v>
      </c>
      <c r="B10512" s="1" t="s">
        <v>27136</v>
      </c>
      <c r="C10512" s="1" t="s">
        <v>27137</v>
      </c>
      <c r="D10512" s="1" t="s">
        <v>27138</v>
      </c>
      <c r="E10512" s="1" t="s">
        <v>65</v>
      </c>
      <c r="F10512" s="1" t="s">
        <v>480</v>
      </c>
      <c r="G10512" s="1" t="s">
        <v>481</v>
      </c>
    </row>
    <row r="10513" spans="1:7" x14ac:dyDescent="0.25">
      <c r="A10513" s="1">
        <v>33004168</v>
      </c>
      <c r="B10513" s="1" t="s">
        <v>27139</v>
      </c>
      <c r="C10513" s="1" t="s">
        <v>27140</v>
      </c>
      <c r="D10513" s="1" t="s">
        <v>27141</v>
      </c>
      <c r="E10513" s="1" t="s">
        <v>65</v>
      </c>
      <c r="F10513" s="1" t="s">
        <v>39</v>
      </c>
      <c r="G10513" s="1" t="s">
        <v>321</v>
      </c>
    </row>
    <row r="10514" spans="1:7" x14ac:dyDescent="0.25">
      <c r="A10514" s="1">
        <v>33004171</v>
      </c>
      <c r="B10514" s="1" t="s">
        <v>27142</v>
      </c>
      <c r="C10514" s="1" t="s">
        <v>27143</v>
      </c>
      <c r="D10514" s="1" t="s">
        <v>27144</v>
      </c>
      <c r="E10514" s="1" t="s">
        <v>65</v>
      </c>
      <c r="F10514" s="1" t="s">
        <v>1984</v>
      </c>
      <c r="G10514" s="1" t="s">
        <v>1985</v>
      </c>
    </row>
    <row r="10515" spans="1:7" x14ac:dyDescent="0.25">
      <c r="A10515" s="1">
        <v>33004191</v>
      </c>
      <c r="B10515" s="1" t="s">
        <v>27145</v>
      </c>
      <c r="C10515" s="1" t="s">
        <v>27146</v>
      </c>
      <c r="D10515" s="1" t="s">
        <v>27147</v>
      </c>
      <c r="E10515" s="1" t="s">
        <v>65</v>
      </c>
      <c r="F10515" s="1" t="s">
        <v>39</v>
      </c>
      <c r="G10515" s="1" t="s">
        <v>321</v>
      </c>
    </row>
    <row r="10516" spans="1:7" x14ac:dyDescent="0.25">
      <c r="A10516" s="1">
        <v>33004217</v>
      </c>
      <c r="B10516" s="1" t="s">
        <v>27148</v>
      </c>
      <c r="C10516" s="1" t="s">
        <v>27149</v>
      </c>
      <c r="D10516" s="1" t="s">
        <v>27150</v>
      </c>
      <c r="E10516" s="1" t="s">
        <v>65</v>
      </c>
      <c r="F10516" s="1" t="s">
        <v>39</v>
      </c>
      <c r="G10516" s="1" t="s">
        <v>321</v>
      </c>
    </row>
    <row r="10517" spans="1:7" x14ac:dyDescent="0.25">
      <c r="A10517" s="1">
        <v>33004222</v>
      </c>
      <c r="B10517" s="1" t="s">
        <v>27151</v>
      </c>
      <c r="C10517" s="1" t="s">
        <v>27152</v>
      </c>
      <c r="D10517" s="1" t="s">
        <v>27153</v>
      </c>
      <c r="E10517" s="1" t="s">
        <v>65</v>
      </c>
      <c r="F10517" s="1" t="s">
        <v>39</v>
      </c>
      <c r="G10517" s="1" t="s">
        <v>321</v>
      </c>
    </row>
    <row r="10518" spans="1:7" x14ac:dyDescent="0.25">
      <c r="A10518" s="1">
        <v>33004231</v>
      </c>
      <c r="B10518" s="1" t="s">
        <v>27154</v>
      </c>
      <c r="C10518" s="1" t="s">
        <v>27155</v>
      </c>
      <c r="D10518" s="1" t="s">
        <v>27156</v>
      </c>
      <c r="E10518" s="1" t="s">
        <v>65</v>
      </c>
      <c r="F10518" s="1" t="s">
        <v>39</v>
      </c>
      <c r="G10518" s="1" t="s">
        <v>321</v>
      </c>
    </row>
    <row r="10519" spans="1:7" x14ac:dyDescent="0.25">
      <c r="A10519" s="1">
        <v>33004240</v>
      </c>
      <c r="B10519" s="1" t="s">
        <v>27157</v>
      </c>
      <c r="C10519" s="1" t="s">
        <v>27158</v>
      </c>
      <c r="D10519" s="1" t="s">
        <v>27159</v>
      </c>
      <c r="E10519" s="1" t="s">
        <v>65</v>
      </c>
      <c r="F10519" s="1" t="s">
        <v>39</v>
      </c>
      <c r="G10519" s="1" t="s">
        <v>321</v>
      </c>
    </row>
    <row r="10520" spans="1:7" x14ac:dyDescent="0.25">
      <c r="A10520" s="1">
        <v>33004264</v>
      </c>
      <c r="B10520" s="1" t="s">
        <v>27160</v>
      </c>
      <c r="C10520" s="1" t="s">
        <v>27161</v>
      </c>
      <c r="D10520" s="1" t="s">
        <v>27162</v>
      </c>
      <c r="E10520" s="1" t="s">
        <v>66</v>
      </c>
      <c r="F10520" s="1" t="s">
        <v>480</v>
      </c>
      <c r="G10520" s="1" t="s">
        <v>481</v>
      </c>
    </row>
    <row r="10521" spans="1:7" x14ac:dyDescent="0.25">
      <c r="A10521" s="1">
        <v>33004265</v>
      </c>
      <c r="B10521" s="1" t="s">
        <v>27163</v>
      </c>
      <c r="C10521" s="1" t="s">
        <v>27164</v>
      </c>
      <c r="D10521" s="1" t="s">
        <v>27165</v>
      </c>
      <c r="E10521" s="1" t="s">
        <v>66</v>
      </c>
      <c r="F10521" s="1" t="s">
        <v>480</v>
      </c>
      <c r="G10521" s="1" t="s">
        <v>481</v>
      </c>
    </row>
    <row r="10522" spans="1:7" x14ac:dyDescent="0.25">
      <c r="A10522" s="1">
        <v>33004266</v>
      </c>
      <c r="B10522" s="1" t="s">
        <v>27166</v>
      </c>
      <c r="C10522" s="1" t="s">
        <v>27167</v>
      </c>
      <c r="D10522" s="1" t="s">
        <v>27168</v>
      </c>
      <c r="E10522" s="1" t="s">
        <v>66</v>
      </c>
      <c r="F10522" s="1" t="s">
        <v>480</v>
      </c>
      <c r="G10522" s="1" t="s">
        <v>481</v>
      </c>
    </row>
    <row r="10523" spans="1:7" x14ac:dyDescent="0.25">
      <c r="A10523" s="1">
        <v>33004267</v>
      </c>
      <c r="B10523" s="1" t="s">
        <v>27169</v>
      </c>
      <c r="C10523" s="1" t="s">
        <v>27170</v>
      </c>
      <c r="D10523" s="1" t="s">
        <v>27171</v>
      </c>
      <c r="E10523" s="1" t="s">
        <v>66</v>
      </c>
      <c r="F10523" s="1" t="s">
        <v>480</v>
      </c>
      <c r="G10523" s="1" t="s">
        <v>481</v>
      </c>
    </row>
    <row r="10524" spans="1:7" x14ac:dyDescent="0.25">
      <c r="A10524" s="1">
        <v>33004268</v>
      </c>
      <c r="B10524" s="1" t="s">
        <v>27172</v>
      </c>
      <c r="C10524" s="1" t="s">
        <v>27173</v>
      </c>
      <c r="D10524" s="1" t="s">
        <v>27174</v>
      </c>
      <c r="E10524" s="1" t="s">
        <v>66</v>
      </c>
      <c r="F10524" s="1" t="s">
        <v>480</v>
      </c>
      <c r="G10524" s="1" t="s">
        <v>481</v>
      </c>
    </row>
    <row r="10525" spans="1:7" x14ac:dyDescent="0.25">
      <c r="A10525" s="1">
        <v>33004269</v>
      </c>
      <c r="B10525" s="1" t="s">
        <v>27175</v>
      </c>
      <c r="C10525" s="1" t="s">
        <v>27176</v>
      </c>
      <c r="D10525" s="1" t="s">
        <v>27177</v>
      </c>
      <c r="E10525" s="1" t="s">
        <v>66</v>
      </c>
      <c r="F10525" s="1" t="s">
        <v>480</v>
      </c>
      <c r="G10525" s="1" t="s">
        <v>481</v>
      </c>
    </row>
    <row r="10526" spans="1:7" x14ac:dyDescent="0.25">
      <c r="A10526" s="1">
        <v>33004270</v>
      </c>
      <c r="B10526" s="1" t="s">
        <v>27178</v>
      </c>
      <c r="C10526" s="1" t="s">
        <v>27179</v>
      </c>
      <c r="D10526" s="1" t="s">
        <v>27180</v>
      </c>
      <c r="E10526" s="1" t="s">
        <v>66</v>
      </c>
      <c r="F10526" s="1" t="s">
        <v>480</v>
      </c>
      <c r="G10526" s="1" t="s">
        <v>481</v>
      </c>
    </row>
    <row r="10527" spans="1:7" x14ac:dyDescent="0.25">
      <c r="A10527" s="1">
        <v>33004271</v>
      </c>
      <c r="B10527" s="1" t="s">
        <v>27181</v>
      </c>
      <c r="C10527" s="1" t="s">
        <v>27182</v>
      </c>
      <c r="D10527" s="1" t="s">
        <v>27183</v>
      </c>
      <c r="E10527" s="1" t="s">
        <v>66</v>
      </c>
      <c r="F10527" s="1" t="s">
        <v>480</v>
      </c>
      <c r="G10527" s="1" t="s">
        <v>481</v>
      </c>
    </row>
    <row r="10528" spans="1:7" x14ac:dyDescent="0.25">
      <c r="A10528" s="1">
        <v>33004272</v>
      </c>
      <c r="B10528" s="1" t="s">
        <v>27184</v>
      </c>
      <c r="C10528" s="1" t="s">
        <v>27185</v>
      </c>
      <c r="D10528" s="1" t="s">
        <v>27186</v>
      </c>
      <c r="E10528" s="1" t="s">
        <v>66</v>
      </c>
      <c r="F10528" s="1" t="s">
        <v>480</v>
      </c>
      <c r="G10528" s="1" t="s">
        <v>481</v>
      </c>
    </row>
    <row r="10529" spans="1:7" x14ac:dyDescent="0.25">
      <c r="A10529" s="1">
        <v>33004273</v>
      </c>
      <c r="B10529" s="1" t="s">
        <v>27187</v>
      </c>
      <c r="C10529" s="1" t="s">
        <v>27188</v>
      </c>
      <c r="D10529" s="1" t="s">
        <v>27189</v>
      </c>
      <c r="E10529" s="1" t="s">
        <v>66</v>
      </c>
      <c r="F10529" s="1" t="s">
        <v>480</v>
      </c>
      <c r="G10529" s="1" t="s">
        <v>481</v>
      </c>
    </row>
    <row r="10530" spans="1:7" x14ac:dyDescent="0.25">
      <c r="A10530" s="1">
        <v>33004274</v>
      </c>
      <c r="B10530" s="1" t="s">
        <v>27190</v>
      </c>
      <c r="C10530" s="1" t="s">
        <v>27191</v>
      </c>
      <c r="D10530" s="1" t="s">
        <v>27192</v>
      </c>
      <c r="E10530" s="1" t="s">
        <v>66</v>
      </c>
      <c r="F10530" s="1" t="s">
        <v>480</v>
      </c>
      <c r="G10530" s="1" t="s">
        <v>481</v>
      </c>
    </row>
    <row r="10531" spans="1:7" x14ac:dyDescent="0.25">
      <c r="A10531" s="1">
        <v>33004275</v>
      </c>
      <c r="B10531" s="1" t="s">
        <v>27193</v>
      </c>
      <c r="C10531" s="1" t="s">
        <v>27194</v>
      </c>
      <c r="D10531" s="1" t="s">
        <v>27195</v>
      </c>
      <c r="E10531" s="1" t="s">
        <v>66</v>
      </c>
      <c r="F10531" s="1" t="s">
        <v>480</v>
      </c>
      <c r="G10531" s="1" t="s">
        <v>481</v>
      </c>
    </row>
    <row r="10532" spans="1:7" x14ac:dyDescent="0.25">
      <c r="A10532" s="1">
        <v>33004276</v>
      </c>
      <c r="B10532" s="1" t="s">
        <v>27196</v>
      </c>
      <c r="C10532" s="1" t="s">
        <v>27197</v>
      </c>
      <c r="D10532" s="1" t="s">
        <v>27198</v>
      </c>
      <c r="E10532" s="1" t="s">
        <v>66</v>
      </c>
      <c r="F10532" s="1" t="s">
        <v>480</v>
      </c>
      <c r="G10532" s="1" t="s">
        <v>481</v>
      </c>
    </row>
    <row r="10533" spans="1:7" x14ac:dyDescent="0.25">
      <c r="A10533" s="1">
        <v>33004277</v>
      </c>
      <c r="B10533" s="1" t="s">
        <v>27199</v>
      </c>
      <c r="C10533" s="1" t="s">
        <v>27200</v>
      </c>
      <c r="D10533" s="1" t="s">
        <v>27201</v>
      </c>
      <c r="E10533" s="1" t="s">
        <v>66</v>
      </c>
      <c r="F10533" s="1" t="s">
        <v>480</v>
      </c>
      <c r="G10533" s="1" t="s">
        <v>481</v>
      </c>
    </row>
    <row r="10534" spans="1:7" x14ac:dyDescent="0.25">
      <c r="A10534" s="1">
        <v>33004278</v>
      </c>
      <c r="B10534" s="1" t="s">
        <v>27202</v>
      </c>
      <c r="C10534" s="1" t="s">
        <v>27203</v>
      </c>
      <c r="D10534" s="1" t="s">
        <v>27204</v>
      </c>
      <c r="E10534" s="1" t="s">
        <v>66</v>
      </c>
      <c r="F10534" s="1" t="s">
        <v>480</v>
      </c>
      <c r="G10534" s="1" t="s">
        <v>481</v>
      </c>
    </row>
    <row r="10535" spans="1:7" x14ac:dyDescent="0.25">
      <c r="A10535" s="1">
        <v>33004279</v>
      </c>
      <c r="B10535" s="1" t="s">
        <v>27205</v>
      </c>
      <c r="C10535" s="1" t="s">
        <v>27206</v>
      </c>
      <c r="D10535" s="1" t="s">
        <v>27207</v>
      </c>
      <c r="E10535" s="1" t="s">
        <v>66</v>
      </c>
      <c r="F10535" s="1" t="s">
        <v>480</v>
      </c>
      <c r="G10535" s="1" t="s">
        <v>481</v>
      </c>
    </row>
    <row r="10536" spans="1:7" x14ac:dyDescent="0.25">
      <c r="A10536" s="1">
        <v>33004280</v>
      </c>
      <c r="B10536" s="1" t="s">
        <v>27208</v>
      </c>
      <c r="C10536" s="1" t="s">
        <v>27209</v>
      </c>
      <c r="D10536" s="1" t="s">
        <v>27210</v>
      </c>
      <c r="E10536" s="1" t="s">
        <v>66</v>
      </c>
      <c r="F10536" s="1" t="s">
        <v>480</v>
      </c>
      <c r="G10536" s="1" t="s">
        <v>481</v>
      </c>
    </row>
    <row r="10537" spans="1:7" x14ac:dyDescent="0.25">
      <c r="A10537" s="1">
        <v>33004281</v>
      </c>
      <c r="B10537" s="1" t="s">
        <v>27211</v>
      </c>
      <c r="C10537" s="1" t="s">
        <v>27212</v>
      </c>
      <c r="D10537" s="1" t="s">
        <v>27213</v>
      </c>
      <c r="E10537" s="1" t="s">
        <v>66</v>
      </c>
      <c r="F10537" s="1" t="s">
        <v>480</v>
      </c>
      <c r="G10537" s="1" t="s">
        <v>481</v>
      </c>
    </row>
    <row r="10538" spans="1:7" x14ac:dyDescent="0.25">
      <c r="A10538" s="1">
        <v>33004282</v>
      </c>
      <c r="B10538" s="1" t="s">
        <v>991</v>
      </c>
      <c r="C10538" s="1" t="s">
        <v>992</v>
      </c>
      <c r="D10538" s="1" t="s">
        <v>993</v>
      </c>
      <c r="E10538" s="1" t="s">
        <v>66</v>
      </c>
      <c r="F10538" s="1" t="s">
        <v>480</v>
      </c>
      <c r="G10538" s="1" t="s">
        <v>481</v>
      </c>
    </row>
    <row r="10539" spans="1:7" x14ac:dyDescent="0.25">
      <c r="A10539" s="1">
        <v>33004283</v>
      </c>
      <c r="B10539" s="1" t="s">
        <v>27214</v>
      </c>
      <c r="C10539" s="1" t="s">
        <v>27215</v>
      </c>
      <c r="D10539" s="1" t="s">
        <v>27216</v>
      </c>
      <c r="E10539" s="1" t="s">
        <v>66</v>
      </c>
      <c r="F10539" s="1" t="s">
        <v>480</v>
      </c>
      <c r="G10539" s="1" t="s">
        <v>481</v>
      </c>
    </row>
    <row r="10540" spans="1:7" x14ac:dyDescent="0.25">
      <c r="A10540" s="1">
        <v>33004284</v>
      </c>
      <c r="B10540" s="1" t="s">
        <v>27217</v>
      </c>
      <c r="C10540" s="1" t="s">
        <v>27218</v>
      </c>
      <c r="D10540" s="1" t="s">
        <v>27219</v>
      </c>
      <c r="E10540" s="1" t="s">
        <v>66</v>
      </c>
      <c r="F10540" s="1" t="s">
        <v>480</v>
      </c>
      <c r="G10540" s="1" t="s">
        <v>481</v>
      </c>
    </row>
    <row r="10541" spans="1:7" x14ac:dyDescent="0.25">
      <c r="A10541" s="1">
        <v>33004285</v>
      </c>
      <c r="B10541" s="1" t="s">
        <v>27220</v>
      </c>
      <c r="C10541" s="1" t="s">
        <v>27221</v>
      </c>
      <c r="D10541" s="1" t="s">
        <v>27222</v>
      </c>
      <c r="E10541" s="1" t="s">
        <v>66</v>
      </c>
      <c r="F10541" s="1" t="s">
        <v>480</v>
      </c>
      <c r="G10541" s="1" t="s">
        <v>481</v>
      </c>
    </row>
    <row r="10542" spans="1:7" x14ac:dyDescent="0.25">
      <c r="A10542" s="1">
        <v>33004286</v>
      </c>
      <c r="B10542" s="1" t="s">
        <v>764</v>
      </c>
      <c r="C10542" s="1" t="s">
        <v>765</v>
      </c>
      <c r="D10542" s="1" t="s">
        <v>766</v>
      </c>
      <c r="E10542" s="1" t="s">
        <v>66</v>
      </c>
      <c r="F10542" s="1" t="s">
        <v>480</v>
      </c>
      <c r="G10542" s="1" t="s">
        <v>481</v>
      </c>
    </row>
    <row r="10543" spans="1:7" x14ac:dyDescent="0.25">
      <c r="A10543" s="1">
        <v>33004287</v>
      </c>
      <c r="B10543" s="1" t="s">
        <v>27223</v>
      </c>
      <c r="C10543" s="1" t="s">
        <v>27224</v>
      </c>
      <c r="D10543" s="1" t="s">
        <v>27225</v>
      </c>
      <c r="E10543" s="1" t="s">
        <v>66</v>
      </c>
      <c r="F10543" s="1" t="s">
        <v>480</v>
      </c>
      <c r="G10543" s="1" t="s">
        <v>481</v>
      </c>
    </row>
    <row r="10544" spans="1:7" x14ac:dyDescent="0.25">
      <c r="A10544" s="1">
        <v>33004288</v>
      </c>
      <c r="B10544" s="1" t="s">
        <v>27226</v>
      </c>
      <c r="C10544" s="1" t="s">
        <v>27227</v>
      </c>
      <c r="D10544" s="1" t="s">
        <v>27228</v>
      </c>
      <c r="E10544" s="1" t="s">
        <v>66</v>
      </c>
      <c r="F10544" s="1" t="s">
        <v>480</v>
      </c>
      <c r="G10544" s="1" t="s">
        <v>481</v>
      </c>
    </row>
    <row r="10545" spans="1:7" x14ac:dyDescent="0.25">
      <c r="A10545" s="1">
        <v>33004289</v>
      </c>
      <c r="B10545" s="1" t="s">
        <v>27229</v>
      </c>
      <c r="C10545" s="1" t="s">
        <v>27230</v>
      </c>
      <c r="D10545" s="1" t="s">
        <v>27231</v>
      </c>
      <c r="E10545" s="1" t="s">
        <v>66</v>
      </c>
      <c r="F10545" s="1" t="s">
        <v>480</v>
      </c>
      <c r="G10545" s="1" t="s">
        <v>481</v>
      </c>
    </row>
    <row r="10546" spans="1:7" x14ac:dyDescent="0.25">
      <c r="A10546" s="1">
        <v>33004290</v>
      </c>
      <c r="B10546" s="1" t="s">
        <v>27232</v>
      </c>
      <c r="C10546" s="1" t="s">
        <v>27233</v>
      </c>
      <c r="D10546" s="1" t="s">
        <v>27234</v>
      </c>
      <c r="E10546" s="1" t="s">
        <v>66</v>
      </c>
      <c r="F10546" s="1" t="s">
        <v>480</v>
      </c>
      <c r="G10546" s="1" t="s">
        <v>481</v>
      </c>
    </row>
    <row r="10547" spans="1:7" x14ac:dyDescent="0.25">
      <c r="A10547" s="1">
        <v>33004291</v>
      </c>
      <c r="B10547" s="1" t="s">
        <v>994</v>
      </c>
      <c r="C10547" s="1" t="s">
        <v>995</v>
      </c>
      <c r="D10547" s="1" t="s">
        <v>996</v>
      </c>
      <c r="E10547" s="1" t="s">
        <v>66</v>
      </c>
      <c r="F10547" s="1" t="s">
        <v>480</v>
      </c>
      <c r="G10547" s="1" t="s">
        <v>481</v>
      </c>
    </row>
    <row r="10548" spans="1:7" x14ac:dyDescent="0.25">
      <c r="A10548" s="1">
        <v>33004292</v>
      </c>
      <c r="B10548" s="1" t="s">
        <v>25764</v>
      </c>
      <c r="C10548" s="1" t="s">
        <v>25765</v>
      </c>
      <c r="D10548" s="1" t="s">
        <v>25766</v>
      </c>
      <c r="E10548" s="1" t="s">
        <v>66</v>
      </c>
      <c r="F10548" s="1" t="s">
        <v>480</v>
      </c>
      <c r="G10548" s="1" t="s">
        <v>481</v>
      </c>
    </row>
    <row r="10549" spans="1:7" x14ac:dyDescent="0.25">
      <c r="A10549" s="1">
        <v>33004293</v>
      </c>
      <c r="B10549" s="1" t="s">
        <v>27235</v>
      </c>
      <c r="C10549" s="1" t="s">
        <v>27236</v>
      </c>
      <c r="D10549" s="1" t="s">
        <v>27237</v>
      </c>
      <c r="E10549" s="1" t="s">
        <v>66</v>
      </c>
      <c r="F10549" s="1" t="s">
        <v>480</v>
      </c>
      <c r="G10549" s="1" t="s">
        <v>481</v>
      </c>
    </row>
    <row r="10550" spans="1:7" x14ac:dyDescent="0.25">
      <c r="A10550" s="1">
        <v>33004294</v>
      </c>
      <c r="B10550" s="1" t="s">
        <v>25761</v>
      </c>
      <c r="C10550" s="1" t="s">
        <v>25762</v>
      </c>
      <c r="D10550" s="1" t="s">
        <v>25763</v>
      </c>
      <c r="E10550" s="1" t="s">
        <v>66</v>
      </c>
      <c r="F10550" s="1" t="s">
        <v>480</v>
      </c>
      <c r="G10550" s="1" t="s">
        <v>481</v>
      </c>
    </row>
    <row r="10551" spans="1:7" x14ac:dyDescent="0.25">
      <c r="A10551" s="1">
        <v>33004295</v>
      </c>
      <c r="B10551" s="1" t="s">
        <v>27238</v>
      </c>
      <c r="C10551" s="1" t="s">
        <v>27239</v>
      </c>
      <c r="D10551" s="1" t="s">
        <v>27240</v>
      </c>
      <c r="E10551" s="1" t="s">
        <v>66</v>
      </c>
      <c r="F10551" s="1" t="s">
        <v>480</v>
      </c>
      <c r="G10551" s="1" t="s">
        <v>481</v>
      </c>
    </row>
    <row r="10552" spans="1:7" x14ac:dyDescent="0.25">
      <c r="A10552" s="1">
        <v>33004296</v>
      </c>
      <c r="B10552" s="1" t="s">
        <v>27241</v>
      </c>
      <c r="C10552" s="1" t="s">
        <v>27242</v>
      </c>
      <c r="D10552" s="1" t="s">
        <v>27243</v>
      </c>
      <c r="E10552" s="1" t="s">
        <v>66</v>
      </c>
      <c r="F10552" s="1" t="s">
        <v>480</v>
      </c>
      <c r="G10552" s="1" t="s">
        <v>481</v>
      </c>
    </row>
    <row r="10553" spans="1:7" x14ac:dyDescent="0.25">
      <c r="A10553" s="1">
        <v>33004297</v>
      </c>
      <c r="B10553" s="1" t="s">
        <v>27244</v>
      </c>
      <c r="C10553" s="1" t="s">
        <v>27245</v>
      </c>
      <c r="D10553" s="1" t="s">
        <v>27246</v>
      </c>
      <c r="E10553" s="1" t="s">
        <v>66</v>
      </c>
      <c r="F10553" s="1" t="s">
        <v>480</v>
      </c>
      <c r="G10553" s="1" t="s">
        <v>481</v>
      </c>
    </row>
    <row r="10554" spans="1:7" x14ac:dyDescent="0.25">
      <c r="A10554" s="1">
        <v>33004298</v>
      </c>
      <c r="B10554" s="1" t="s">
        <v>27247</v>
      </c>
      <c r="C10554" s="1" t="s">
        <v>27248</v>
      </c>
      <c r="D10554" s="1" t="s">
        <v>27249</v>
      </c>
      <c r="E10554" s="1" t="s">
        <v>66</v>
      </c>
      <c r="F10554" s="1" t="s">
        <v>480</v>
      </c>
      <c r="G10554" s="1" t="s">
        <v>481</v>
      </c>
    </row>
    <row r="10555" spans="1:7" x14ac:dyDescent="0.25">
      <c r="A10555" s="1">
        <v>33004299</v>
      </c>
      <c r="B10555" s="1" t="s">
        <v>27250</v>
      </c>
      <c r="C10555" s="1" t="s">
        <v>27251</v>
      </c>
      <c r="D10555" s="1" t="s">
        <v>27252</v>
      </c>
      <c r="E10555" s="1" t="s">
        <v>66</v>
      </c>
      <c r="F10555" s="1" t="s">
        <v>480</v>
      </c>
      <c r="G10555" s="1" t="s">
        <v>481</v>
      </c>
    </row>
    <row r="10556" spans="1:7" x14ac:dyDescent="0.25">
      <c r="A10556" s="1">
        <v>33004300</v>
      </c>
      <c r="B10556" s="1" t="s">
        <v>27253</v>
      </c>
      <c r="C10556" s="1" t="s">
        <v>27254</v>
      </c>
      <c r="D10556" s="1" t="s">
        <v>27255</v>
      </c>
      <c r="E10556" s="1" t="s">
        <v>66</v>
      </c>
      <c r="F10556" s="1" t="s">
        <v>480</v>
      </c>
      <c r="G10556" s="1" t="s">
        <v>481</v>
      </c>
    </row>
    <row r="10557" spans="1:7" x14ac:dyDescent="0.25">
      <c r="A10557" s="1">
        <v>33004301</v>
      </c>
      <c r="B10557" s="1" t="s">
        <v>27256</v>
      </c>
      <c r="C10557" s="1" t="s">
        <v>27257</v>
      </c>
      <c r="D10557" s="1" t="s">
        <v>27258</v>
      </c>
      <c r="E10557" s="1" t="s">
        <v>66</v>
      </c>
      <c r="F10557" s="1" t="s">
        <v>480</v>
      </c>
      <c r="G10557" s="1" t="s">
        <v>481</v>
      </c>
    </row>
    <row r="10558" spans="1:7" x14ac:dyDescent="0.25">
      <c r="A10558" s="1">
        <v>33004302</v>
      </c>
      <c r="B10558" s="1" t="s">
        <v>27259</v>
      </c>
      <c r="C10558" s="1" t="s">
        <v>27260</v>
      </c>
      <c r="D10558" s="1" t="s">
        <v>27261</v>
      </c>
      <c r="E10558" s="1" t="s">
        <v>66</v>
      </c>
      <c r="F10558" s="1" t="s">
        <v>480</v>
      </c>
      <c r="G10558" s="1" t="s">
        <v>481</v>
      </c>
    </row>
    <row r="10559" spans="1:7" x14ac:dyDescent="0.25">
      <c r="A10559" s="1">
        <v>33004303</v>
      </c>
      <c r="B10559" s="1" t="s">
        <v>27262</v>
      </c>
      <c r="C10559" s="1" t="s">
        <v>27263</v>
      </c>
      <c r="D10559" s="1" t="s">
        <v>27264</v>
      </c>
      <c r="E10559" s="1" t="s">
        <v>66</v>
      </c>
      <c r="F10559" s="1" t="s">
        <v>480</v>
      </c>
      <c r="G10559" s="1" t="s">
        <v>481</v>
      </c>
    </row>
    <row r="10560" spans="1:7" x14ac:dyDescent="0.25">
      <c r="A10560" s="1">
        <v>33004304</v>
      </c>
      <c r="B10560" s="1" t="s">
        <v>27265</v>
      </c>
      <c r="C10560" s="1" t="s">
        <v>27266</v>
      </c>
      <c r="D10560" s="1" t="s">
        <v>27267</v>
      </c>
      <c r="E10560" s="1" t="s">
        <v>66</v>
      </c>
      <c r="F10560" s="1" t="s">
        <v>480</v>
      </c>
      <c r="G10560" s="1" t="s">
        <v>481</v>
      </c>
    </row>
    <row r="10561" spans="1:7" x14ac:dyDescent="0.25">
      <c r="A10561" s="1">
        <v>33004305</v>
      </c>
      <c r="B10561" s="1" t="s">
        <v>27268</v>
      </c>
      <c r="C10561" s="1" t="s">
        <v>27269</v>
      </c>
      <c r="D10561" s="1" t="s">
        <v>27270</v>
      </c>
      <c r="E10561" s="1" t="s">
        <v>66</v>
      </c>
      <c r="F10561" s="1" t="s">
        <v>480</v>
      </c>
      <c r="G10561" s="1" t="s">
        <v>481</v>
      </c>
    </row>
    <row r="10562" spans="1:7" x14ac:dyDescent="0.25">
      <c r="A10562" s="1">
        <v>33004306</v>
      </c>
      <c r="B10562" s="1" t="s">
        <v>27271</v>
      </c>
      <c r="C10562" s="1" t="s">
        <v>27272</v>
      </c>
      <c r="D10562" s="1" t="s">
        <v>27273</v>
      </c>
      <c r="E10562" s="1" t="s">
        <v>66</v>
      </c>
      <c r="F10562" s="1" t="s">
        <v>480</v>
      </c>
      <c r="G10562" s="1" t="s">
        <v>481</v>
      </c>
    </row>
    <row r="10563" spans="1:7" x14ac:dyDescent="0.25">
      <c r="A10563" s="1">
        <v>33004307</v>
      </c>
      <c r="B10563" s="1" t="s">
        <v>27274</v>
      </c>
      <c r="C10563" s="1" t="s">
        <v>27275</v>
      </c>
      <c r="D10563" s="1" t="s">
        <v>27276</v>
      </c>
      <c r="E10563" s="1" t="s">
        <v>66</v>
      </c>
      <c r="F10563" s="1" t="s">
        <v>480</v>
      </c>
      <c r="G10563" s="1" t="s">
        <v>481</v>
      </c>
    </row>
    <row r="10564" spans="1:7" x14ac:dyDescent="0.25">
      <c r="A10564" s="1">
        <v>33004308</v>
      </c>
      <c r="B10564" s="1" t="s">
        <v>27277</v>
      </c>
      <c r="C10564" s="1" t="s">
        <v>27278</v>
      </c>
      <c r="D10564" s="1" t="s">
        <v>27279</v>
      </c>
      <c r="E10564" s="1" t="s">
        <v>66</v>
      </c>
      <c r="F10564" s="1" t="s">
        <v>480</v>
      </c>
      <c r="G10564" s="1" t="s">
        <v>481</v>
      </c>
    </row>
    <row r="10565" spans="1:7" x14ac:dyDescent="0.25">
      <c r="A10565" s="1">
        <v>33004309</v>
      </c>
      <c r="B10565" s="1" t="s">
        <v>27280</v>
      </c>
      <c r="C10565" s="1" t="s">
        <v>27281</v>
      </c>
      <c r="D10565" s="1" t="s">
        <v>27282</v>
      </c>
      <c r="E10565" s="1" t="s">
        <v>66</v>
      </c>
      <c r="F10565" s="1" t="s">
        <v>480</v>
      </c>
      <c r="G10565" s="1" t="s">
        <v>481</v>
      </c>
    </row>
    <row r="10566" spans="1:7" x14ac:dyDescent="0.25">
      <c r="A10566" s="1">
        <v>33004310</v>
      </c>
      <c r="B10566" s="1" t="s">
        <v>27283</v>
      </c>
      <c r="C10566" s="1" t="s">
        <v>27284</v>
      </c>
      <c r="D10566" s="1" t="s">
        <v>27285</v>
      </c>
      <c r="E10566" s="1" t="s">
        <v>66</v>
      </c>
      <c r="F10566" s="1" t="s">
        <v>480</v>
      </c>
      <c r="G10566" s="1" t="s">
        <v>481</v>
      </c>
    </row>
    <row r="10567" spans="1:7" x14ac:dyDescent="0.25">
      <c r="A10567" s="1">
        <v>33004311</v>
      </c>
      <c r="B10567" s="1" t="s">
        <v>27286</v>
      </c>
      <c r="C10567" s="1" t="s">
        <v>27287</v>
      </c>
      <c r="D10567" s="1" t="s">
        <v>27288</v>
      </c>
      <c r="E10567" s="1" t="s">
        <v>66</v>
      </c>
      <c r="F10567" s="1" t="s">
        <v>480</v>
      </c>
      <c r="G10567" s="1" t="s">
        <v>481</v>
      </c>
    </row>
    <row r="10568" spans="1:7" x14ac:dyDescent="0.25">
      <c r="A10568" s="1">
        <v>33004317</v>
      </c>
      <c r="B10568" s="1" t="s">
        <v>27289</v>
      </c>
      <c r="C10568" s="1" t="s">
        <v>27290</v>
      </c>
      <c r="D10568" s="1" t="s">
        <v>27291</v>
      </c>
      <c r="E10568" s="1" t="s">
        <v>66</v>
      </c>
      <c r="F10568" s="1" t="s">
        <v>480</v>
      </c>
      <c r="G10568" s="1" t="s">
        <v>481</v>
      </c>
    </row>
    <row r="10569" spans="1:7" x14ac:dyDescent="0.25">
      <c r="A10569" s="1">
        <v>33004318</v>
      </c>
      <c r="B10569" s="1" t="s">
        <v>27292</v>
      </c>
      <c r="C10569" s="1" t="s">
        <v>27293</v>
      </c>
      <c r="D10569" s="1" t="s">
        <v>27294</v>
      </c>
      <c r="E10569" s="1" t="s">
        <v>66</v>
      </c>
      <c r="F10569" s="1" t="s">
        <v>480</v>
      </c>
      <c r="G10569" s="1" t="s">
        <v>481</v>
      </c>
    </row>
    <row r="10570" spans="1:7" x14ac:dyDescent="0.25">
      <c r="A10570" s="1">
        <v>33004319</v>
      </c>
      <c r="B10570" s="1" t="s">
        <v>27295</v>
      </c>
      <c r="C10570" s="1" t="s">
        <v>27296</v>
      </c>
      <c r="D10570" s="1" t="s">
        <v>27297</v>
      </c>
      <c r="E10570" s="1" t="s">
        <v>66</v>
      </c>
      <c r="F10570" s="1" t="s">
        <v>480</v>
      </c>
      <c r="G10570" s="1" t="s">
        <v>481</v>
      </c>
    </row>
    <row r="10571" spans="1:7" x14ac:dyDescent="0.25">
      <c r="A10571" s="1">
        <v>33004320</v>
      </c>
      <c r="B10571" s="1" t="s">
        <v>27298</v>
      </c>
      <c r="C10571" s="1" t="s">
        <v>27299</v>
      </c>
      <c r="D10571" s="1" t="s">
        <v>27300</v>
      </c>
      <c r="E10571" s="1" t="s">
        <v>66</v>
      </c>
      <c r="F10571" s="1" t="s">
        <v>480</v>
      </c>
      <c r="G10571" s="1" t="s">
        <v>481</v>
      </c>
    </row>
    <row r="10572" spans="1:7" x14ac:dyDescent="0.25">
      <c r="A10572" s="1">
        <v>33004321</v>
      </c>
      <c r="B10572" s="1" t="s">
        <v>27301</v>
      </c>
      <c r="C10572" s="1" t="s">
        <v>27302</v>
      </c>
      <c r="D10572" s="1" t="s">
        <v>27303</v>
      </c>
      <c r="E10572" s="1" t="s">
        <v>66</v>
      </c>
      <c r="F10572" s="1" t="s">
        <v>480</v>
      </c>
      <c r="G10572" s="1" t="s">
        <v>481</v>
      </c>
    </row>
    <row r="10573" spans="1:7" x14ac:dyDescent="0.25">
      <c r="A10573" s="1">
        <v>33004322</v>
      </c>
      <c r="B10573" s="1" t="s">
        <v>27304</v>
      </c>
      <c r="C10573" s="1" t="s">
        <v>27305</v>
      </c>
      <c r="D10573" s="1" t="s">
        <v>27306</v>
      </c>
      <c r="E10573" s="1" t="s">
        <v>66</v>
      </c>
      <c r="F10573" s="1" t="s">
        <v>480</v>
      </c>
      <c r="G10573" s="1" t="s">
        <v>481</v>
      </c>
    </row>
    <row r="10574" spans="1:7" x14ac:dyDescent="0.25">
      <c r="A10574" s="1">
        <v>33004323</v>
      </c>
      <c r="B10574" s="1" t="s">
        <v>27307</v>
      </c>
      <c r="C10574" s="1" t="s">
        <v>27308</v>
      </c>
      <c r="D10574" s="1" t="s">
        <v>27309</v>
      </c>
      <c r="E10574" s="1" t="s">
        <v>66</v>
      </c>
      <c r="F10574" s="1" t="s">
        <v>480</v>
      </c>
      <c r="G10574" s="1" t="s">
        <v>481</v>
      </c>
    </row>
    <row r="10575" spans="1:7" x14ac:dyDescent="0.25">
      <c r="A10575" s="1">
        <v>33004324</v>
      </c>
      <c r="B10575" s="1" t="s">
        <v>27310</v>
      </c>
      <c r="C10575" s="1" t="s">
        <v>27311</v>
      </c>
      <c r="D10575" s="1" t="s">
        <v>27312</v>
      </c>
      <c r="E10575" s="1" t="s">
        <v>66</v>
      </c>
      <c r="F10575" s="1" t="s">
        <v>480</v>
      </c>
      <c r="G10575" s="1" t="s">
        <v>481</v>
      </c>
    </row>
    <row r="10576" spans="1:7" x14ac:dyDescent="0.25">
      <c r="A10576" s="1">
        <v>33004325</v>
      </c>
      <c r="B10576" s="1" t="s">
        <v>27313</v>
      </c>
      <c r="C10576" s="1" t="s">
        <v>27314</v>
      </c>
      <c r="D10576" s="1" t="s">
        <v>27315</v>
      </c>
      <c r="E10576" s="1" t="s">
        <v>66</v>
      </c>
      <c r="F10576" s="1" t="s">
        <v>480</v>
      </c>
      <c r="G10576" s="1" t="s">
        <v>481</v>
      </c>
    </row>
    <row r="10577" spans="1:7" x14ac:dyDescent="0.25">
      <c r="A10577" s="1">
        <v>33004326</v>
      </c>
      <c r="B10577" s="1" t="s">
        <v>27316</v>
      </c>
      <c r="C10577" s="1" t="s">
        <v>27317</v>
      </c>
      <c r="D10577" s="1" t="s">
        <v>27318</v>
      </c>
      <c r="E10577" s="1" t="s">
        <v>66</v>
      </c>
      <c r="F10577" s="1" t="s">
        <v>480</v>
      </c>
      <c r="G10577" s="1" t="s">
        <v>481</v>
      </c>
    </row>
    <row r="10578" spans="1:7" x14ac:dyDescent="0.25">
      <c r="A10578" s="1">
        <v>33004327</v>
      </c>
      <c r="B10578" s="1" t="s">
        <v>27319</v>
      </c>
      <c r="C10578" s="1" t="s">
        <v>27320</v>
      </c>
      <c r="D10578" s="1" t="s">
        <v>27321</v>
      </c>
      <c r="E10578" s="1" t="s">
        <v>66</v>
      </c>
      <c r="F10578" s="1" t="s">
        <v>480</v>
      </c>
      <c r="G10578" s="1" t="s">
        <v>481</v>
      </c>
    </row>
    <row r="10579" spans="1:7" x14ac:dyDescent="0.25">
      <c r="A10579" s="1">
        <v>33004328</v>
      </c>
      <c r="B10579" s="1" t="s">
        <v>27322</v>
      </c>
      <c r="C10579" s="1" t="s">
        <v>27323</v>
      </c>
      <c r="D10579" s="1" t="s">
        <v>27324</v>
      </c>
      <c r="E10579" s="1" t="s">
        <v>66</v>
      </c>
      <c r="F10579" s="1" t="s">
        <v>480</v>
      </c>
      <c r="G10579" s="1" t="s">
        <v>481</v>
      </c>
    </row>
    <row r="10580" spans="1:7" x14ac:dyDescent="0.25">
      <c r="A10580" s="1">
        <v>33004329</v>
      </c>
      <c r="B10580" s="1" t="s">
        <v>27325</v>
      </c>
      <c r="C10580" s="1" t="s">
        <v>27326</v>
      </c>
      <c r="D10580" s="1" t="s">
        <v>27327</v>
      </c>
      <c r="E10580" s="1" t="s">
        <v>66</v>
      </c>
      <c r="F10580" s="1" t="s">
        <v>480</v>
      </c>
      <c r="G10580" s="1" t="s">
        <v>481</v>
      </c>
    </row>
    <row r="10581" spans="1:7" x14ac:dyDescent="0.25">
      <c r="A10581" s="1">
        <v>33004330</v>
      </c>
      <c r="B10581" s="1" t="s">
        <v>27328</v>
      </c>
      <c r="C10581" s="1" t="s">
        <v>27329</v>
      </c>
      <c r="D10581" s="1" t="s">
        <v>27330</v>
      </c>
      <c r="E10581" s="1" t="s">
        <v>66</v>
      </c>
      <c r="F10581" s="1" t="s">
        <v>480</v>
      </c>
      <c r="G10581" s="1" t="s">
        <v>481</v>
      </c>
    </row>
    <row r="10582" spans="1:7" x14ac:dyDescent="0.25">
      <c r="A10582" s="1">
        <v>33004331</v>
      </c>
      <c r="B10582" s="1" t="s">
        <v>27331</v>
      </c>
      <c r="C10582" s="1" t="s">
        <v>27332</v>
      </c>
      <c r="D10582" s="1" t="s">
        <v>27333</v>
      </c>
      <c r="E10582" s="1" t="s">
        <v>66</v>
      </c>
      <c r="F10582" s="1" t="s">
        <v>480</v>
      </c>
      <c r="G10582" s="1" t="s">
        <v>481</v>
      </c>
    </row>
    <row r="10583" spans="1:7" x14ac:dyDescent="0.25">
      <c r="A10583" s="1">
        <v>33004332</v>
      </c>
      <c r="B10583" s="1" t="s">
        <v>27334</v>
      </c>
      <c r="C10583" s="1" t="s">
        <v>27335</v>
      </c>
      <c r="D10583" s="1" t="s">
        <v>27336</v>
      </c>
      <c r="E10583" s="1" t="s">
        <v>66</v>
      </c>
      <c r="F10583" s="1" t="s">
        <v>480</v>
      </c>
      <c r="G10583" s="1" t="s">
        <v>481</v>
      </c>
    </row>
    <row r="10584" spans="1:7" x14ac:dyDescent="0.25">
      <c r="A10584" s="1">
        <v>33004333</v>
      </c>
      <c r="B10584" s="1" t="s">
        <v>27337</v>
      </c>
      <c r="C10584" s="1" t="s">
        <v>27338</v>
      </c>
      <c r="D10584" s="1" t="s">
        <v>27339</v>
      </c>
      <c r="E10584" s="1" t="s">
        <v>66</v>
      </c>
      <c r="F10584" s="1" t="s">
        <v>480</v>
      </c>
      <c r="G10584" s="1" t="s">
        <v>481</v>
      </c>
    </row>
    <row r="10585" spans="1:7" x14ac:dyDescent="0.25">
      <c r="A10585" s="1">
        <v>33004334</v>
      </c>
      <c r="B10585" s="1" t="s">
        <v>26896</v>
      </c>
      <c r="C10585" s="1" t="s">
        <v>26897</v>
      </c>
      <c r="D10585" s="1" t="s">
        <v>26898</v>
      </c>
      <c r="E10585" s="1" t="s">
        <v>66</v>
      </c>
      <c r="F10585" s="1" t="s">
        <v>480</v>
      </c>
      <c r="G10585" s="1" t="s">
        <v>481</v>
      </c>
    </row>
    <row r="10586" spans="1:7" x14ac:dyDescent="0.25">
      <c r="A10586" s="1">
        <v>33004335</v>
      </c>
      <c r="B10586" s="1" t="s">
        <v>24299</v>
      </c>
      <c r="C10586" s="1" t="s">
        <v>27340</v>
      </c>
      <c r="D10586" s="1" t="s">
        <v>27341</v>
      </c>
      <c r="E10586" s="1" t="s">
        <v>66</v>
      </c>
      <c r="F10586" s="1" t="s">
        <v>480</v>
      </c>
      <c r="G10586" s="1" t="s">
        <v>481</v>
      </c>
    </row>
    <row r="10587" spans="1:7" x14ac:dyDescent="0.25">
      <c r="A10587" s="1">
        <v>33004336</v>
      </c>
      <c r="B10587" s="1" t="s">
        <v>22320</v>
      </c>
      <c r="C10587" s="1" t="s">
        <v>22321</v>
      </c>
      <c r="D10587" s="1" t="s">
        <v>22322</v>
      </c>
      <c r="E10587" s="1" t="s">
        <v>66</v>
      </c>
      <c r="F10587" s="1" t="s">
        <v>480</v>
      </c>
      <c r="G10587" s="1" t="s">
        <v>481</v>
      </c>
    </row>
    <row r="10588" spans="1:7" x14ac:dyDescent="0.25">
      <c r="A10588" s="1">
        <v>33004337</v>
      </c>
      <c r="B10588" s="1" t="s">
        <v>24658</v>
      </c>
      <c r="C10588" s="1" t="s">
        <v>27342</v>
      </c>
      <c r="D10588" s="1" t="s">
        <v>24660</v>
      </c>
      <c r="E10588" s="1" t="s">
        <v>66</v>
      </c>
      <c r="F10588" s="1" t="s">
        <v>480</v>
      </c>
      <c r="G10588" s="1" t="s">
        <v>481</v>
      </c>
    </row>
    <row r="10589" spans="1:7" x14ac:dyDescent="0.25">
      <c r="A10589" s="1">
        <v>33004338</v>
      </c>
      <c r="B10589" s="1" t="s">
        <v>27343</v>
      </c>
      <c r="C10589" s="1" t="s">
        <v>27344</v>
      </c>
      <c r="D10589" s="1" t="s">
        <v>27345</v>
      </c>
      <c r="E10589" s="1" t="s">
        <v>65</v>
      </c>
      <c r="F10589" s="1" t="s">
        <v>39</v>
      </c>
      <c r="G10589" s="1" t="s">
        <v>321</v>
      </c>
    </row>
    <row r="10590" spans="1:7" x14ac:dyDescent="0.25">
      <c r="A10590" s="1">
        <v>33004339</v>
      </c>
      <c r="B10590" s="1" t="s">
        <v>27346</v>
      </c>
      <c r="C10590" s="1" t="s">
        <v>27347</v>
      </c>
      <c r="D10590" s="1" t="s">
        <v>27348</v>
      </c>
      <c r="E10590" s="1" t="s">
        <v>66</v>
      </c>
      <c r="F10590" s="1" t="s">
        <v>480</v>
      </c>
      <c r="G10590" s="1" t="s">
        <v>481</v>
      </c>
    </row>
    <row r="10591" spans="1:7" x14ac:dyDescent="0.25">
      <c r="A10591" s="1">
        <v>33004340</v>
      </c>
      <c r="B10591" s="1" t="s">
        <v>27349</v>
      </c>
      <c r="C10591" s="1" t="s">
        <v>27350</v>
      </c>
      <c r="D10591" s="1" t="s">
        <v>27351</v>
      </c>
      <c r="E10591" s="1" t="s">
        <v>66</v>
      </c>
      <c r="F10591" s="1" t="s">
        <v>480</v>
      </c>
      <c r="G10591" s="1" t="s">
        <v>481</v>
      </c>
    </row>
    <row r="10592" spans="1:7" x14ac:dyDescent="0.25">
      <c r="A10592" s="1">
        <v>33004341</v>
      </c>
      <c r="B10592" s="1" t="s">
        <v>27352</v>
      </c>
      <c r="C10592" s="1" t="s">
        <v>27353</v>
      </c>
      <c r="D10592" s="1" t="s">
        <v>27354</v>
      </c>
      <c r="E10592" s="1" t="s">
        <v>66</v>
      </c>
      <c r="F10592" s="1" t="s">
        <v>480</v>
      </c>
      <c r="G10592" s="1" t="s">
        <v>481</v>
      </c>
    </row>
    <row r="10593" spans="1:7" x14ac:dyDescent="0.25">
      <c r="A10593" s="1">
        <v>33004342</v>
      </c>
      <c r="B10593" s="1" t="s">
        <v>27355</v>
      </c>
      <c r="C10593" s="1" t="s">
        <v>27356</v>
      </c>
      <c r="D10593" s="1" t="s">
        <v>27357</v>
      </c>
      <c r="E10593" s="1" t="s">
        <v>66</v>
      </c>
      <c r="F10593" s="1" t="s">
        <v>480</v>
      </c>
      <c r="G10593" s="1" t="s">
        <v>481</v>
      </c>
    </row>
    <row r="10594" spans="1:7" x14ac:dyDescent="0.25">
      <c r="A10594" s="1">
        <v>33004344</v>
      </c>
      <c r="B10594" s="1" t="s">
        <v>27358</v>
      </c>
      <c r="C10594" s="1" t="s">
        <v>27359</v>
      </c>
      <c r="D10594" s="1" t="s">
        <v>27360</v>
      </c>
      <c r="E10594" s="1" t="s">
        <v>66</v>
      </c>
      <c r="F10594" s="1" t="s">
        <v>480</v>
      </c>
      <c r="G10594" s="1" t="s">
        <v>481</v>
      </c>
    </row>
    <row r="10595" spans="1:7" x14ac:dyDescent="0.25">
      <c r="A10595" s="1">
        <v>33004345</v>
      </c>
      <c r="B10595" s="1" t="s">
        <v>27361</v>
      </c>
      <c r="C10595" s="1" t="s">
        <v>27362</v>
      </c>
      <c r="D10595" s="1" t="s">
        <v>27363</v>
      </c>
      <c r="E10595" s="1" t="s">
        <v>66</v>
      </c>
      <c r="F10595" s="1" t="s">
        <v>480</v>
      </c>
      <c r="G10595" s="1" t="s">
        <v>481</v>
      </c>
    </row>
    <row r="10596" spans="1:7" x14ac:dyDescent="0.25">
      <c r="A10596" s="1">
        <v>33004346</v>
      </c>
      <c r="B10596" s="1" t="s">
        <v>27364</v>
      </c>
      <c r="C10596" s="1" t="s">
        <v>27365</v>
      </c>
      <c r="D10596" s="1" t="s">
        <v>27366</v>
      </c>
      <c r="E10596" s="1" t="s">
        <v>66</v>
      </c>
      <c r="F10596" s="1" t="s">
        <v>480</v>
      </c>
      <c r="G10596" s="1" t="s">
        <v>481</v>
      </c>
    </row>
    <row r="10597" spans="1:7" x14ac:dyDescent="0.25">
      <c r="A10597" s="1">
        <v>33004347</v>
      </c>
      <c r="B10597" s="1" t="s">
        <v>27367</v>
      </c>
      <c r="C10597" s="1" t="s">
        <v>27368</v>
      </c>
      <c r="D10597" s="1" t="s">
        <v>27369</v>
      </c>
      <c r="E10597" s="1" t="s">
        <v>66</v>
      </c>
      <c r="F10597" s="1" t="s">
        <v>480</v>
      </c>
      <c r="G10597" s="1" t="s">
        <v>481</v>
      </c>
    </row>
    <row r="10598" spans="1:7" x14ac:dyDescent="0.25">
      <c r="A10598" s="1">
        <v>33004348</v>
      </c>
      <c r="B10598" s="1" t="s">
        <v>27370</v>
      </c>
      <c r="C10598" s="1" t="s">
        <v>27371</v>
      </c>
      <c r="D10598" s="1" t="s">
        <v>27372</v>
      </c>
      <c r="E10598" s="1" t="s">
        <v>66</v>
      </c>
      <c r="F10598" s="1" t="s">
        <v>480</v>
      </c>
      <c r="G10598" s="1" t="s">
        <v>481</v>
      </c>
    </row>
    <row r="10599" spans="1:7" x14ac:dyDescent="0.25">
      <c r="A10599" s="1">
        <v>33004349</v>
      </c>
      <c r="B10599" s="1" t="s">
        <v>27373</v>
      </c>
      <c r="C10599" s="1" t="s">
        <v>27374</v>
      </c>
      <c r="D10599" s="1" t="s">
        <v>27375</v>
      </c>
      <c r="E10599" s="1" t="s">
        <v>66</v>
      </c>
      <c r="F10599" s="1" t="s">
        <v>480</v>
      </c>
      <c r="G10599" s="1" t="s">
        <v>481</v>
      </c>
    </row>
    <row r="10600" spans="1:7" x14ac:dyDescent="0.25">
      <c r="A10600" s="1">
        <v>33004350</v>
      </c>
      <c r="B10600" s="1" t="s">
        <v>27376</v>
      </c>
      <c r="C10600" s="1" t="s">
        <v>27377</v>
      </c>
      <c r="D10600" s="1" t="s">
        <v>27378</v>
      </c>
      <c r="E10600" s="1" t="s">
        <v>66</v>
      </c>
      <c r="F10600" s="1" t="s">
        <v>480</v>
      </c>
      <c r="G10600" s="1" t="s">
        <v>481</v>
      </c>
    </row>
    <row r="10601" spans="1:7" x14ac:dyDescent="0.25">
      <c r="A10601" s="1">
        <v>33004352</v>
      </c>
      <c r="B10601" s="1" t="s">
        <v>27379</v>
      </c>
      <c r="C10601" s="1" t="s">
        <v>27380</v>
      </c>
      <c r="D10601" s="1" t="s">
        <v>27381</v>
      </c>
      <c r="E10601" s="1" t="s">
        <v>66</v>
      </c>
      <c r="F10601" s="1" t="s">
        <v>480</v>
      </c>
      <c r="G10601" s="1" t="s">
        <v>481</v>
      </c>
    </row>
    <row r="10602" spans="1:7" x14ac:dyDescent="0.25">
      <c r="A10602" s="1">
        <v>33004353</v>
      </c>
      <c r="B10602" s="1" t="s">
        <v>27382</v>
      </c>
      <c r="C10602" s="1" t="s">
        <v>27383</v>
      </c>
      <c r="D10602" s="1" t="s">
        <v>27384</v>
      </c>
      <c r="E10602" s="1" t="s">
        <v>66</v>
      </c>
      <c r="F10602" s="1" t="s">
        <v>480</v>
      </c>
      <c r="G10602" s="1" t="s">
        <v>481</v>
      </c>
    </row>
    <row r="10603" spans="1:7" x14ac:dyDescent="0.25">
      <c r="A10603" s="1">
        <v>33004354</v>
      </c>
      <c r="B10603" s="1" t="s">
        <v>26902</v>
      </c>
      <c r="C10603" s="1" t="s">
        <v>26903</v>
      </c>
      <c r="D10603" s="1" t="s">
        <v>26904</v>
      </c>
      <c r="E10603" s="1" t="s">
        <v>66</v>
      </c>
      <c r="F10603" s="1" t="s">
        <v>480</v>
      </c>
      <c r="G10603" s="1" t="s">
        <v>481</v>
      </c>
    </row>
    <row r="10604" spans="1:7" x14ac:dyDescent="0.25">
      <c r="A10604" s="1">
        <v>33004355</v>
      </c>
      <c r="B10604" s="1" t="s">
        <v>5836</v>
      </c>
      <c r="C10604" s="1" t="s">
        <v>5837</v>
      </c>
      <c r="D10604" s="1" t="s">
        <v>5838</v>
      </c>
      <c r="E10604" s="1" t="s">
        <v>66</v>
      </c>
      <c r="F10604" s="1" t="s">
        <v>480</v>
      </c>
      <c r="G10604" s="1" t="s">
        <v>481</v>
      </c>
    </row>
    <row r="10605" spans="1:7" x14ac:dyDescent="0.25">
      <c r="A10605" s="1">
        <v>33004358</v>
      </c>
      <c r="B10605" s="1" t="s">
        <v>27385</v>
      </c>
      <c r="C10605" s="1" t="s">
        <v>27386</v>
      </c>
      <c r="D10605" s="1" t="s">
        <v>27387</v>
      </c>
      <c r="E10605" s="1" t="s">
        <v>66</v>
      </c>
      <c r="F10605" s="1" t="s">
        <v>480</v>
      </c>
      <c r="G10605" s="1" t="s">
        <v>481</v>
      </c>
    </row>
    <row r="10606" spans="1:7" x14ac:dyDescent="0.25">
      <c r="A10606" s="1">
        <v>33004359</v>
      </c>
      <c r="B10606" s="1" t="s">
        <v>22677</v>
      </c>
      <c r="C10606" s="1" t="s">
        <v>22678</v>
      </c>
      <c r="D10606" s="1" t="s">
        <v>22679</v>
      </c>
      <c r="E10606" s="1" t="s">
        <v>66</v>
      </c>
      <c r="F10606" s="1" t="s">
        <v>480</v>
      </c>
      <c r="G10606" s="1" t="s">
        <v>481</v>
      </c>
    </row>
    <row r="10607" spans="1:7" x14ac:dyDescent="0.25">
      <c r="A10607" s="1">
        <v>33004360</v>
      </c>
      <c r="B10607" s="1" t="s">
        <v>27388</v>
      </c>
      <c r="C10607" s="1" t="s">
        <v>27389</v>
      </c>
      <c r="D10607" s="1" t="s">
        <v>27390</v>
      </c>
      <c r="E10607" s="1" t="s">
        <v>65</v>
      </c>
      <c r="F10607" s="1" t="s">
        <v>39</v>
      </c>
      <c r="G10607" s="1" t="s">
        <v>321</v>
      </c>
    </row>
    <row r="10608" spans="1:7" x14ac:dyDescent="0.25">
      <c r="A10608" s="1">
        <v>33004361</v>
      </c>
      <c r="B10608" s="1" t="s">
        <v>27391</v>
      </c>
      <c r="C10608" s="1" t="s">
        <v>27392</v>
      </c>
      <c r="D10608" s="1" t="s">
        <v>27393</v>
      </c>
      <c r="E10608" s="1" t="s">
        <v>66</v>
      </c>
      <c r="F10608" s="1" t="s">
        <v>480</v>
      </c>
      <c r="G10608" s="1" t="s">
        <v>481</v>
      </c>
    </row>
    <row r="10609" spans="1:7" x14ac:dyDescent="0.25">
      <c r="A10609" s="1">
        <v>33004362</v>
      </c>
      <c r="B10609" s="1" t="s">
        <v>27394</v>
      </c>
      <c r="C10609" s="1" t="s">
        <v>27395</v>
      </c>
      <c r="D10609" s="1" t="s">
        <v>27396</v>
      </c>
      <c r="E10609" s="1" t="s">
        <v>66</v>
      </c>
      <c r="F10609" s="1" t="s">
        <v>480</v>
      </c>
      <c r="G10609" s="1" t="s">
        <v>481</v>
      </c>
    </row>
    <row r="10610" spans="1:7" x14ac:dyDescent="0.25">
      <c r="A10610" s="1">
        <v>33004363</v>
      </c>
      <c r="B10610" s="1" t="s">
        <v>27397</v>
      </c>
      <c r="C10610" s="1" t="s">
        <v>27398</v>
      </c>
      <c r="D10610" s="1" t="s">
        <v>27399</v>
      </c>
      <c r="E10610" s="1" t="s">
        <v>66</v>
      </c>
      <c r="F10610" s="1" t="s">
        <v>480</v>
      </c>
      <c r="G10610" s="1" t="s">
        <v>481</v>
      </c>
    </row>
    <row r="10611" spans="1:7" x14ac:dyDescent="0.25">
      <c r="A10611" s="1">
        <v>33004364</v>
      </c>
      <c r="B10611" s="1" t="s">
        <v>27400</v>
      </c>
      <c r="C10611" s="1" t="s">
        <v>27401</v>
      </c>
      <c r="D10611" s="1" t="s">
        <v>27402</v>
      </c>
      <c r="E10611" s="1" t="s">
        <v>66</v>
      </c>
      <c r="F10611" s="1" t="s">
        <v>480</v>
      </c>
      <c r="G10611" s="1" t="s">
        <v>481</v>
      </c>
    </row>
    <row r="10612" spans="1:7" x14ac:dyDescent="0.25">
      <c r="A10612" s="1">
        <v>33004365</v>
      </c>
      <c r="B10612" s="1" t="s">
        <v>27403</v>
      </c>
      <c r="C10612" s="1" t="s">
        <v>27404</v>
      </c>
      <c r="D10612" s="1" t="s">
        <v>27405</v>
      </c>
      <c r="E10612" s="1" t="s">
        <v>66</v>
      </c>
      <c r="F10612" s="1" t="s">
        <v>480</v>
      </c>
      <c r="G10612" s="1" t="s">
        <v>481</v>
      </c>
    </row>
    <row r="10613" spans="1:7" x14ac:dyDescent="0.25">
      <c r="A10613" s="1">
        <v>33004366</v>
      </c>
      <c r="B10613" s="1" t="s">
        <v>27406</v>
      </c>
      <c r="C10613" s="1" t="s">
        <v>27407</v>
      </c>
      <c r="D10613" s="1" t="s">
        <v>27408</v>
      </c>
      <c r="E10613" s="1" t="s">
        <v>66</v>
      </c>
      <c r="F10613" s="1" t="s">
        <v>480</v>
      </c>
      <c r="G10613" s="1" t="s">
        <v>481</v>
      </c>
    </row>
    <row r="10614" spans="1:7" x14ac:dyDescent="0.25">
      <c r="A10614" s="1">
        <v>33004367</v>
      </c>
      <c r="B10614" s="1" t="s">
        <v>27409</v>
      </c>
      <c r="C10614" s="1" t="s">
        <v>27410</v>
      </c>
      <c r="D10614" s="1" t="s">
        <v>27411</v>
      </c>
      <c r="E10614" s="1" t="s">
        <v>66</v>
      </c>
      <c r="F10614" s="1" t="s">
        <v>480</v>
      </c>
      <c r="G10614" s="1" t="s">
        <v>481</v>
      </c>
    </row>
    <row r="10615" spans="1:7" x14ac:dyDescent="0.25">
      <c r="A10615" s="1">
        <v>33004368</v>
      </c>
      <c r="B10615" s="1" t="s">
        <v>27412</v>
      </c>
      <c r="C10615" s="1" t="s">
        <v>27413</v>
      </c>
      <c r="D10615" s="1" t="s">
        <v>27414</v>
      </c>
      <c r="E10615" s="1" t="s">
        <v>66</v>
      </c>
      <c r="F10615" s="1" t="s">
        <v>480</v>
      </c>
      <c r="G10615" s="1" t="s">
        <v>481</v>
      </c>
    </row>
    <row r="10616" spans="1:7" x14ac:dyDescent="0.25">
      <c r="A10616" s="1">
        <v>33004369</v>
      </c>
      <c r="B10616" s="1" t="s">
        <v>27415</v>
      </c>
      <c r="C10616" s="1" t="s">
        <v>27416</v>
      </c>
      <c r="D10616" s="1" t="s">
        <v>27417</v>
      </c>
      <c r="E10616" s="1" t="s">
        <v>66</v>
      </c>
      <c r="F10616" s="1" t="s">
        <v>480</v>
      </c>
      <c r="G10616" s="1" t="s">
        <v>481</v>
      </c>
    </row>
    <row r="10617" spans="1:7" x14ac:dyDescent="0.25">
      <c r="A10617" s="1">
        <v>33004370</v>
      </c>
      <c r="B10617" s="1" t="s">
        <v>27418</v>
      </c>
      <c r="C10617" s="1" t="s">
        <v>27419</v>
      </c>
      <c r="D10617" s="1" t="s">
        <v>27420</v>
      </c>
      <c r="E10617" s="1" t="s">
        <v>66</v>
      </c>
      <c r="F10617" s="1" t="s">
        <v>480</v>
      </c>
      <c r="G10617" s="1" t="s">
        <v>481</v>
      </c>
    </row>
    <row r="10618" spans="1:7" x14ac:dyDescent="0.25">
      <c r="A10618" s="1">
        <v>33004371</v>
      </c>
      <c r="B10618" s="1" t="s">
        <v>27421</v>
      </c>
      <c r="C10618" s="1" t="s">
        <v>27422</v>
      </c>
      <c r="D10618" s="1" t="s">
        <v>27423</v>
      </c>
      <c r="E10618" s="1" t="s">
        <v>66</v>
      </c>
      <c r="F10618" s="1" t="s">
        <v>480</v>
      </c>
      <c r="G10618" s="1" t="s">
        <v>481</v>
      </c>
    </row>
    <row r="10619" spans="1:7" x14ac:dyDescent="0.25">
      <c r="A10619" s="1">
        <v>33004372</v>
      </c>
      <c r="B10619" s="1" t="s">
        <v>27424</v>
      </c>
      <c r="C10619" s="1" t="s">
        <v>27425</v>
      </c>
      <c r="D10619" s="1" t="s">
        <v>27426</v>
      </c>
      <c r="E10619" s="1" t="s">
        <v>66</v>
      </c>
      <c r="F10619" s="1" t="s">
        <v>480</v>
      </c>
      <c r="G10619" s="1" t="s">
        <v>481</v>
      </c>
    </row>
    <row r="10620" spans="1:7" x14ac:dyDescent="0.25">
      <c r="A10620" s="1">
        <v>33004373</v>
      </c>
      <c r="B10620" s="1" t="s">
        <v>27427</v>
      </c>
      <c r="C10620" s="1" t="s">
        <v>27428</v>
      </c>
      <c r="D10620" s="1" t="s">
        <v>27429</v>
      </c>
      <c r="E10620" s="1" t="s">
        <v>66</v>
      </c>
      <c r="F10620" s="1" t="s">
        <v>480</v>
      </c>
      <c r="G10620" s="1" t="s">
        <v>481</v>
      </c>
    </row>
    <row r="10621" spans="1:7" x14ac:dyDescent="0.25">
      <c r="A10621" s="1">
        <v>33004374</v>
      </c>
      <c r="B10621" s="1" t="s">
        <v>27430</v>
      </c>
      <c r="C10621" s="1" t="s">
        <v>27431</v>
      </c>
      <c r="D10621" s="1" t="s">
        <v>27432</v>
      </c>
      <c r="E10621" s="1" t="s">
        <v>66</v>
      </c>
      <c r="F10621" s="1" t="s">
        <v>480</v>
      </c>
      <c r="G10621" s="1" t="s">
        <v>481</v>
      </c>
    </row>
    <row r="10622" spans="1:7" x14ac:dyDescent="0.25">
      <c r="A10622" s="1">
        <v>33004375</v>
      </c>
      <c r="B10622" s="1" t="s">
        <v>27433</v>
      </c>
      <c r="C10622" s="1" t="s">
        <v>27434</v>
      </c>
      <c r="D10622" s="1" t="s">
        <v>27435</v>
      </c>
      <c r="E10622" s="1" t="s">
        <v>66</v>
      </c>
      <c r="F10622" s="1" t="s">
        <v>480</v>
      </c>
      <c r="G10622" s="1" t="s">
        <v>481</v>
      </c>
    </row>
    <row r="10623" spans="1:7" x14ac:dyDescent="0.25">
      <c r="A10623" s="1">
        <v>33004376</v>
      </c>
      <c r="B10623" s="1" t="s">
        <v>27436</v>
      </c>
      <c r="C10623" s="1" t="s">
        <v>27437</v>
      </c>
      <c r="D10623" s="1" t="s">
        <v>27438</v>
      </c>
      <c r="E10623" s="1" t="s">
        <v>66</v>
      </c>
      <c r="F10623" s="1" t="s">
        <v>480</v>
      </c>
      <c r="G10623" s="1" t="s">
        <v>481</v>
      </c>
    </row>
    <row r="10624" spans="1:7" x14ac:dyDescent="0.25">
      <c r="A10624" s="1">
        <v>33004377</v>
      </c>
      <c r="B10624" s="1" t="s">
        <v>27439</v>
      </c>
      <c r="C10624" s="1" t="s">
        <v>27440</v>
      </c>
      <c r="D10624" s="1" t="s">
        <v>27441</v>
      </c>
      <c r="E10624" s="1" t="s">
        <v>66</v>
      </c>
      <c r="F10624" s="1" t="s">
        <v>480</v>
      </c>
      <c r="G10624" s="1" t="s">
        <v>481</v>
      </c>
    </row>
    <row r="10625" spans="1:7" x14ac:dyDescent="0.25">
      <c r="A10625" s="1">
        <v>33004378</v>
      </c>
      <c r="B10625" s="1" t="s">
        <v>27442</v>
      </c>
      <c r="C10625" s="1" t="s">
        <v>27443</v>
      </c>
      <c r="D10625" s="1" t="s">
        <v>27444</v>
      </c>
      <c r="E10625" s="1" t="s">
        <v>66</v>
      </c>
      <c r="F10625" s="1" t="s">
        <v>480</v>
      </c>
      <c r="G10625" s="1" t="s">
        <v>481</v>
      </c>
    </row>
    <row r="10626" spans="1:7" x14ac:dyDescent="0.25">
      <c r="A10626" s="1">
        <v>33004379</v>
      </c>
      <c r="B10626" s="1" t="s">
        <v>27445</v>
      </c>
      <c r="C10626" s="1" t="s">
        <v>27446</v>
      </c>
      <c r="D10626" s="1" t="s">
        <v>27447</v>
      </c>
      <c r="E10626" s="1" t="s">
        <v>66</v>
      </c>
      <c r="F10626" s="1" t="s">
        <v>480</v>
      </c>
      <c r="G10626" s="1" t="s">
        <v>481</v>
      </c>
    </row>
    <row r="10627" spans="1:7" x14ac:dyDescent="0.25">
      <c r="A10627" s="1">
        <v>33004380</v>
      </c>
      <c r="B10627" s="1" t="s">
        <v>27448</v>
      </c>
      <c r="C10627" s="1" t="s">
        <v>27449</v>
      </c>
      <c r="D10627" s="1" t="s">
        <v>27450</v>
      </c>
      <c r="E10627" s="1" t="s">
        <v>66</v>
      </c>
      <c r="F10627" s="1" t="s">
        <v>480</v>
      </c>
      <c r="G10627" s="1" t="s">
        <v>481</v>
      </c>
    </row>
    <row r="10628" spans="1:7" x14ac:dyDescent="0.25">
      <c r="A10628" s="1">
        <v>33004381</v>
      </c>
      <c r="B10628" s="1" t="s">
        <v>27451</v>
      </c>
      <c r="C10628" s="1" t="s">
        <v>27452</v>
      </c>
      <c r="D10628" s="1" t="s">
        <v>27453</v>
      </c>
      <c r="E10628" s="1" t="s">
        <v>66</v>
      </c>
      <c r="F10628" s="1" t="s">
        <v>480</v>
      </c>
      <c r="G10628" s="1" t="s">
        <v>481</v>
      </c>
    </row>
    <row r="10629" spans="1:7" x14ac:dyDescent="0.25">
      <c r="A10629" s="1">
        <v>33004382</v>
      </c>
      <c r="B10629" s="1" t="s">
        <v>27454</v>
      </c>
      <c r="C10629" s="1" t="s">
        <v>27455</v>
      </c>
      <c r="D10629" s="1" t="s">
        <v>27456</v>
      </c>
      <c r="E10629" s="1" t="s">
        <v>66</v>
      </c>
      <c r="F10629" s="1" t="s">
        <v>480</v>
      </c>
      <c r="G10629" s="1" t="s">
        <v>481</v>
      </c>
    </row>
    <row r="10630" spans="1:7" x14ac:dyDescent="0.25">
      <c r="A10630" s="1">
        <v>33004383</v>
      </c>
      <c r="B10630" s="1" t="s">
        <v>27457</v>
      </c>
      <c r="C10630" s="1" t="s">
        <v>27458</v>
      </c>
      <c r="D10630" s="1" t="s">
        <v>27459</v>
      </c>
      <c r="E10630" s="1" t="s">
        <v>66</v>
      </c>
      <c r="F10630" s="1" t="s">
        <v>480</v>
      </c>
      <c r="G10630" s="1" t="s">
        <v>481</v>
      </c>
    </row>
    <row r="10631" spans="1:7" x14ac:dyDescent="0.25">
      <c r="A10631" s="1">
        <v>33004384</v>
      </c>
      <c r="B10631" s="1" t="s">
        <v>27460</v>
      </c>
      <c r="C10631" s="1" t="s">
        <v>27461</v>
      </c>
      <c r="D10631" s="1" t="s">
        <v>27462</v>
      </c>
      <c r="E10631" s="1" t="s">
        <v>66</v>
      </c>
      <c r="F10631" s="1" t="s">
        <v>480</v>
      </c>
      <c r="G10631" s="1" t="s">
        <v>481</v>
      </c>
    </row>
    <row r="10632" spans="1:7" x14ac:dyDescent="0.25">
      <c r="A10632" s="1">
        <v>33004385</v>
      </c>
      <c r="B10632" s="1" t="s">
        <v>27463</v>
      </c>
      <c r="C10632" s="1" t="s">
        <v>27464</v>
      </c>
      <c r="D10632" s="1" t="s">
        <v>27465</v>
      </c>
      <c r="E10632" s="1" t="s">
        <v>66</v>
      </c>
      <c r="F10632" s="1" t="s">
        <v>480</v>
      </c>
      <c r="G10632" s="1" t="s">
        <v>481</v>
      </c>
    </row>
    <row r="10633" spans="1:7" x14ac:dyDescent="0.25">
      <c r="A10633" s="1">
        <v>33004386</v>
      </c>
      <c r="B10633" s="1" t="s">
        <v>27466</v>
      </c>
      <c r="C10633" s="1" t="s">
        <v>27467</v>
      </c>
      <c r="D10633" s="1" t="s">
        <v>27468</v>
      </c>
      <c r="E10633" s="1" t="s">
        <v>66</v>
      </c>
      <c r="F10633" s="1" t="s">
        <v>480</v>
      </c>
      <c r="G10633" s="1" t="s">
        <v>481</v>
      </c>
    </row>
    <row r="10634" spans="1:7" x14ac:dyDescent="0.25">
      <c r="A10634" s="1">
        <v>33004387</v>
      </c>
      <c r="B10634" s="1" t="s">
        <v>27469</v>
      </c>
      <c r="C10634" s="1" t="s">
        <v>27470</v>
      </c>
      <c r="D10634" s="1" t="s">
        <v>27471</v>
      </c>
      <c r="E10634" s="1" t="s">
        <v>66</v>
      </c>
      <c r="F10634" s="1" t="s">
        <v>480</v>
      </c>
      <c r="G10634" s="1" t="s">
        <v>481</v>
      </c>
    </row>
    <row r="10635" spans="1:7" x14ac:dyDescent="0.25">
      <c r="A10635" s="1">
        <v>33004388</v>
      </c>
      <c r="B10635" s="1" t="s">
        <v>27472</v>
      </c>
      <c r="C10635" s="1" t="s">
        <v>27473</v>
      </c>
      <c r="D10635" s="1" t="s">
        <v>27474</v>
      </c>
      <c r="E10635" s="1" t="s">
        <v>66</v>
      </c>
      <c r="F10635" s="1" t="s">
        <v>480</v>
      </c>
      <c r="G10635" s="1" t="s">
        <v>481</v>
      </c>
    </row>
    <row r="10636" spans="1:7" x14ac:dyDescent="0.25">
      <c r="A10636" s="1">
        <v>33004389</v>
      </c>
      <c r="B10636" s="1" t="s">
        <v>27475</v>
      </c>
      <c r="C10636" s="1" t="s">
        <v>27476</v>
      </c>
      <c r="D10636" s="1" t="s">
        <v>27477</v>
      </c>
      <c r="E10636" s="1" t="s">
        <v>66</v>
      </c>
      <c r="F10636" s="1" t="s">
        <v>480</v>
      </c>
      <c r="G10636" s="1" t="s">
        <v>481</v>
      </c>
    </row>
    <row r="10637" spans="1:7" x14ac:dyDescent="0.25">
      <c r="A10637" s="1">
        <v>33004390</v>
      </c>
      <c r="B10637" s="1" t="s">
        <v>27478</v>
      </c>
      <c r="C10637" s="1" t="s">
        <v>27479</v>
      </c>
      <c r="D10637" s="1" t="s">
        <v>27480</v>
      </c>
      <c r="E10637" s="1" t="s">
        <v>65</v>
      </c>
      <c r="F10637" s="1" t="s">
        <v>39</v>
      </c>
      <c r="G10637" s="1" t="s">
        <v>321</v>
      </c>
    </row>
    <row r="10638" spans="1:7" x14ac:dyDescent="0.25">
      <c r="A10638" s="1">
        <v>33004391</v>
      </c>
      <c r="B10638" s="1" t="s">
        <v>27481</v>
      </c>
      <c r="C10638" s="1" t="s">
        <v>27482</v>
      </c>
      <c r="D10638" s="1" t="s">
        <v>27483</v>
      </c>
      <c r="E10638" s="1" t="s">
        <v>66</v>
      </c>
      <c r="F10638" s="1" t="s">
        <v>480</v>
      </c>
      <c r="G10638" s="1" t="s">
        <v>481</v>
      </c>
    </row>
    <row r="10639" spans="1:7" x14ac:dyDescent="0.25">
      <c r="A10639" s="1">
        <v>33004392</v>
      </c>
      <c r="B10639" s="1" t="s">
        <v>27484</v>
      </c>
      <c r="C10639" s="1" t="s">
        <v>27485</v>
      </c>
      <c r="D10639" s="1" t="s">
        <v>27486</v>
      </c>
      <c r="E10639" s="1" t="s">
        <v>66</v>
      </c>
      <c r="F10639" s="1" t="s">
        <v>480</v>
      </c>
      <c r="G10639" s="1" t="s">
        <v>481</v>
      </c>
    </row>
    <row r="10640" spans="1:7" x14ac:dyDescent="0.25">
      <c r="A10640" s="1">
        <v>33004393</v>
      </c>
      <c r="B10640" s="1" t="s">
        <v>27487</v>
      </c>
      <c r="C10640" s="1" t="s">
        <v>27488</v>
      </c>
      <c r="D10640" s="1" t="s">
        <v>27489</v>
      </c>
      <c r="E10640" s="1" t="s">
        <v>66</v>
      </c>
      <c r="F10640" s="1" t="s">
        <v>480</v>
      </c>
      <c r="G10640" s="1" t="s">
        <v>481</v>
      </c>
    </row>
    <row r="10641" spans="1:7" x14ac:dyDescent="0.25">
      <c r="A10641" s="1">
        <v>33004394</v>
      </c>
      <c r="B10641" s="1" t="s">
        <v>27490</v>
      </c>
      <c r="C10641" s="1" t="s">
        <v>27491</v>
      </c>
      <c r="D10641" s="1" t="s">
        <v>27492</v>
      </c>
      <c r="E10641" s="1" t="s">
        <v>66</v>
      </c>
      <c r="F10641" s="1" t="s">
        <v>480</v>
      </c>
      <c r="G10641" s="1" t="s">
        <v>481</v>
      </c>
    </row>
    <row r="10642" spans="1:7" x14ac:dyDescent="0.25">
      <c r="A10642" s="1">
        <v>33004395</v>
      </c>
      <c r="B10642" s="1" t="s">
        <v>27493</v>
      </c>
      <c r="C10642" s="1" t="s">
        <v>27494</v>
      </c>
      <c r="D10642" s="1" t="s">
        <v>27495</v>
      </c>
      <c r="E10642" s="1" t="s">
        <v>66</v>
      </c>
      <c r="F10642" s="1" t="s">
        <v>480</v>
      </c>
      <c r="G10642" s="1" t="s">
        <v>481</v>
      </c>
    </row>
    <row r="10643" spans="1:7" x14ac:dyDescent="0.25">
      <c r="A10643" s="1">
        <v>33004396</v>
      </c>
      <c r="B10643" s="1" t="s">
        <v>27496</v>
      </c>
      <c r="C10643" s="1" t="s">
        <v>27497</v>
      </c>
      <c r="D10643" s="1" t="s">
        <v>27498</v>
      </c>
      <c r="E10643" s="1" t="s">
        <v>66</v>
      </c>
      <c r="F10643" s="1" t="s">
        <v>480</v>
      </c>
      <c r="G10643" s="1" t="s">
        <v>481</v>
      </c>
    </row>
    <row r="10644" spans="1:7" x14ac:dyDescent="0.25">
      <c r="A10644" s="1">
        <v>33004397</v>
      </c>
      <c r="B10644" s="1" t="s">
        <v>27499</v>
      </c>
      <c r="C10644" s="1" t="s">
        <v>27500</v>
      </c>
      <c r="D10644" s="1" t="s">
        <v>27501</v>
      </c>
      <c r="E10644" s="1" t="s">
        <v>66</v>
      </c>
      <c r="F10644" s="1" t="s">
        <v>480</v>
      </c>
      <c r="G10644" s="1" t="s">
        <v>481</v>
      </c>
    </row>
    <row r="10645" spans="1:7" x14ac:dyDescent="0.25">
      <c r="A10645" s="1">
        <v>33004398</v>
      </c>
      <c r="B10645" s="1" t="s">
        <v>27502</v>
      </c>
      <c r="C10645" s="1" t="s">
        <v>27503</v>
      </c>
      <c r="D10645" s="1" t="s">
        <v>27504</v>
      </c>
      <c r="E10645" s="1" t="s">
        <v>66</v>
      </c>
      <c r="F10645" s="1" t="s">
        <v>480</v>
      </c>
      <c r="G10645" s="1" t="s">
        <v>481</v>
      </c>
    </row>
    <row r="10646" spans="1:7" x14ac:dyDescent="0.25">
      <c r="A10646" s="1">
        <v>33004399</v>
      </c>
      <c r="B10646" s="1" t="s">
        <v>27505</v>
      </c>
      <c r="C10646" s="1" t="s">
        <v>27506</v>
      </c>
      <c r="D10646" s="1" t="s">
        <v>27507</v>
      </c>
      <c r="E10646" s="1" t="s">
        <v>66</v>
      </c>
      <c r="F10646" s="1" t="s">
        <v>480</v>
      </c>
      <c r="G10646" s="1" t="s">
        <v>481</v>
      </c>
    </row>
    <row r="10647" spans="1:7" x14ac:dyDescent="0.25">
      <c r="A10647" s="1">
        <v>33004400</v>
      </c>
      <c r="B10647" s="1" t="s">
        <v>27508</v>
      </c>
      <c r="C10647" s="1" t="s">
        <v>27509</v>
      </c>
      <c r="D10647" s="1" t="s">
        <v>27510</v>
      </c>
      <c r="E10647" s="1" t="s">
        <v>66</v>
      </c>
      <c r="F10647" s="1" t="s">
        <v>480</v>
      </c>
      <c r="G10647" s="1" t="s">
        <v>481</v>
      </c>
    </row>
    <row r="10648" spans="1:7" x14ac:dyDescent="0.25">
      <c r="A10648" s="1">
        <v>33004401</v>
      </c>
      <c r="B10648" s="1" t="s">
        <v>27511</v>
      </c>
      <c r="C10648" s="1" t="s">
        <v>27512</v>
      </c>
      <c r="D10648" s="1" t="s">
        <v>27513</v>
      </c>
      <c r="E10648" s="1" t="s">
        <v>66</v>
      </c>
      <c r="F10648" s="1" t="s">
        <v>480</v>
      </c>
      <c r="G10648" s="1" t="s">
        <v>481</v>
      </c>
    </row>
    <row r="10649" spans="1:7" x14ac:dyDescent="0.25">
      <c r="A10649" s="1">
        <v>33004402</v>
      </c>
      <c r="B10649" s="1" t="s">
        <v>27514</v>
      </c>
      <c r="C10649" s="1" t="s">
        <v>27515</v>
      </c>
      <c r="D10649" s="1" t="s">
        <v>27516</v>
      </c>
      <c r="E10649" s="1" t="s">
        <v>65</v>
      </c>
      <c r="F10649" s="1" t="s">
        <v>39</v>
      </c>
      <c r="G10649" s="1" t="s">
        <v>321</v>
      </c>
    </row>
    <row r="10650" spans="1:7" x14ac:dyDescent="0.25">
      <c r="A10650" s="1">
        <v>33004404</v>
      </c>
      <c r="B10650" s="1" t="s">
        <v>27517</v>
      </c>
      <c r="C10650" s="1" t="s">
        <v>27517</v>
      </c>
      <c r="D10650" s="1" t="s">
        <v>27517</v>
      </c>
      <c r="E10650" s="1" t="s">
        <v>66</v>
      </c>
      <c r="G10650" s="1" t="s">
        <v>199</v>
      </c>
    </row>
    <row r="10651" spans="1:7" x14ac:dyDescent="0.25">
      <c r="A10651" s="1">
        <v>33004405</v>
      </c>
      <c r="B10651" s="1" t="s">
        <v>27518</v>
      </c>
      <c r="C10651" s="1" t="s">
        <v>27518</v>
      </c>
      <c r="D10651" s="1" t="s">
        <v>27518</v>
      </c>
      <c r="E10651" s="1" t="s">
        <v>66</v>
      </c>
      <c r="G10651" s="1" t="s">
        <v>199</v>
      </c>
    </row>
    <row r="10652" spans="1:7" x14ac:dyDescent="0.25">
      <c r="A10652" s="1">
        <v>33004406</v>
      </c>
      <c r="B10652" s="1" t="s">
        <v>27519</v>
      </c>
      <c r="C10652" s="1" t="s">
        <v>27519</v>
      </c>
      <c r="D10652" s="1" t="s">
        <v>27519</v>
      </c>
      <c r="E10652" s="1" t="s">
        <v>66</v>
      </c>
      <c r="G10652" s="1" t="s">
        <v>199</v>
      </c>
    </row>
    <row r="10653" spans="1:7" x14ac:dyDescent="0.25">
      <c r="A10653" s="1">
        <v>33004407</v>
      </c>
      <c r="B10653" s="1" t="s">
        <v>27520</v>
      </c>
      <c r="C10653" s="1" t="s">
        <v>27520</v>
      </c>
      <c r="D10653" s="1" t="s">
        <v>27520</v>
      </c>
      <c r="E10653" s="1" t="s">
        <v>66</v>
      </c>
      <c r="G10653" s="1" t="s">
        <v>199</v>
      </c>
    </row>
    <row r="10654" spans="1:7" x14ac:dyDescent="0.25">
      <c r="A10654" s="1">
        <v>33004408</v>
      </c>
      <c r="B10654" s="1" t="s">
        <v>27521</v>
      </c>
      <c r="C10654" s="1" t="s">
        <v>27521</v>
      </c>
      <c r="D10654" s="1" t="s">
        <v>27521</v>
      </c>
      <c r="E10654" s="1" t="s">
        <v>66</v>
      </c>
      <c r="G10654" s="1" t="s">
        <v>199</v>
      </c>
    </row>
    <row r="10655" spans="1:7" x14ac:dyDescent="0.25">
      <c r="A10655" s="1">
        <v>33004409</v>
      </c>
      <c r="B10655" s="1" t="s">
        <v>27522</v>
      </c>
      <c r="C10655" s="1" t="s">
        <v>27522</v>
      </c>
      <c r="D10655" s="1" t="s">
        <v>27522</v>
      </c>
      <c r="E10655" s="1" t="s">
        <v>66</v>
      </c>
      <c r="G10655" s="1" t="s">
        <v>199</v>
      </c>
    </row>
    <row r="10656" spans="1:7" x14ac:dyDescent="0.25">
      <c r="A10656" s="1">
        <v>33004410</v>
      </c>
      <c r="B10656" s="1" t="s">
        <v>27523</v>
      </c>
      <c r="C10656" s="1" t="s">
        <v>27523</v>
      </c>
      <c r="D10656" s="1" t="s">
        <v>27523</v>
      </c>
      <c r="E10656" s="1" t="s">
        <v>66</v>
      </c>
      <c r="G10656" s="1" t="s">
        <v>199</v>
      </c>
    </row>
    <row r="10657" spans="1:7" x14ac:dyDescent="0.25">
      <c r="A10657" s="1">
        <v>33004467</v>
      </c>
      <c r="B10657" s="1" t="s">
        <v>27524</v>
      </c>
      <c r="C10657" s="1" t="s">
        <v>27525</v>
      </c>
      <c r="D10657" s="1" t="s">
        <v>27526</v>
      </c>
      <c r="E10657" s="1" t="s">
        <v>65</v>
      </c>
      <c r="F10657" s="1" t="s">
        <v>1984</v>
      </c>
      <c r="G10657" s="1" t="s">
        <v>1985</v>
      </c>
    </row>
    <row r="10658" spans="1:7" x14ac:dyDescent="0.25">
      <c r="A10658" s="1">
        <v>33004558</v>
      </c>
      <c r="B10658" s="1" t="s">
        <v>21948</v>
      </c>
      <c r="C10658" s="1" t="s">
        <v>21949</v>
      </c>
      <c r="D10658" s="1" t="s">
        <v>21950</v>
      </c>
      <c r="E10658" s="1" t="s">
        <v>65</v>
      </c>
      <c r="F10658" s="1" t="s">
        <v>39</v>
      </c>
      <c r="G10658" s="1" t="s">
        <v>321</v>
      </c>
    </row>
    <row r="10659" spans="1:7" x14ac:dyDescent="0.25">
      <c r="A10659" s="1">
        <v>33004559</v>
      </c>
      <c r="B10659" s="1" t="s">
        <v>27527</v>
      </c>
      <c r="C10659" s="1" t="s">
        <v>27528</v>
      </c>
      <c r="D10659" s="1" t="s">
        <v>27529</v>
      </c>
      <c r="E10659" s="1" t="s">
        <v>65</v>
      </c>
      <c r="F10659" s="1" t="s">
        <v>39</v>
      </c>
      <c r="G10659" s="1" t="s">
        <v>321</v>
      </c>
    </row>
    <row r="10660" spans="1:7" x14ac:dyDescent="0.25">
      <c r="A10660" s="1">
        <v>33004560</v>
      </c>
      <c r="B10660" s="1" t="s">
        <v>26650</v>
      </c>
      <c r="C10660" s="1" t="s">
        <v>26651</v>
      </c>
      <c r="D10660" s="1" t="s">
        <v>26652</v>
      </c>
      <c r="E10660" s="1" t="s">
        <v>65</v>
      </c>
      <c r="F10660" s="1" t="s">
        <v>39</v>
      </c>
      <c r="G10660" s="1" t="s">
        <v>321</v>
      </c>
    </row>
    <row r="10661" spans="1:7" x14ac:dyDescent="0.25">
      <c r="A10661" s="1">
        <v>33004617</v>
      </c>
      <c r="B10661" s="1" t="s">
        <v>27530</v>
      </c>
      <c r="C10661" s="1" t="s">
        <v>27531</v>
      </c>
      <c r="D10661" s="1" t="s">
        <v>27532</v>
      </c>
      <c r="E10661" s="1" t="s">
        <v>65</v>
      </c>
      <c r="F10661" s="1" t="s">
        <v>39</v>
      </c>
      <c r="G10661" s="1" t="s">
        <v>321</v>
      </c>
    </row>
    <row r="10662" spans="1:7" x14ac:dyDescent="0.25">
      <c r="A10662" s="1">
        <v>33004622</v>
      </c>
      <c r="B10662" s="1" t="s">
        <v>27533</v>
      </c>
      <c r="C10662" s="1" t="s">
        <v>27534</v>
      </c>
      <c r="D10662" s="1" t="s">
        <v>27535</v>
      </c>
      <c r="E10662" s="1" t="s">
        <v>65</v>
      </c>
      <c r="F10662" s="1" t="s">
        <v>39</v>
      </c>
      <c r="G10662" s="1" t="s">
        <v>321</v>
      </c>
    </row>
    <row r="10663" spans="1:7" x14ac:dyDescent="0.25">
      <c r="A10663" s="1">
        <v>33004654</v>
      </c>
      <c r="B10663" s="1" t="s">
        <v>27536</v>
      </c>
      <c r="C10663" s="1" t="s">
        <v>27537</v>
      </c>
      <c r="D10663" s="1" t="s">
        <v>27538</v>
      </c>
      <c r="E10663" s="1" t="s">
        <v>65</v>
      </c>
      <c r="F10663" s="1" t="s">
        <v>39</v>
      </c>
      <c r="G10663" s="1" t="s">
        <v>321</v>
      </c>
    </row>
    <row r="10664" spans="1:7" x14ac:dyDescent="0.25">
      <c r="A10664" s="1">
        <v>33004662</v>
      </c>
      <c r="B10664" s="1" t="s">
        <v>27539</v>
      </c>
      <c r="C10664" s="1" t="s">
        <v>27540</v>
      </c>
      <c r="D10664" s="1" t="s">
        <v>27541</v>
      </c>
      <c r="E10664" s="1" t="s">
        <v>66</v>
      </c>
      <c r="F10664" s="1" t="s">
        <v>39</v>
      </c>
      <c r="G10664" s="1" t="s">
        <v>321</v>
      </c>
    </row>
    <row r="10665" spans="1:7" x14ac:dyDescent="0.25">
      <c r="A10665" s="1">
        <v>33004717</v>
      </c>
      <c r="B10665" s="1" t="s">
        <v>27542</v>
      </c>
      <c r="C10665" s="1" t="s">
        <v>27543</v>
      </c>
      <c r="D10665" s="1" t="s">
        <v>27544</v>
      </c>
      <c r="E10665" s="1" t="s">
        <v>66</v>
      </c>
      <c r="F10665" s="1" t="s">
        <v>1984</v>
      </c>
      <c r="G10665" s="1" t="s">
        <v>1985</v>
      </c>
    </row>
    <row r="10666" spans="1:7" x14ac:dyDescent="0.25">
      <c r="A10666" s="1">
        <v>33004730</v>
      </c>
      <c r="B10666" s="1" t="s">
        <v>27545</v>
      </c>
      <c r="C10666" s="1" t="s">
        <v>27546</v>
      </c>
      <c r="D10666" s="1" t="s">
        <v>27547</v>
      </c>
      <c r="E10666" s="1" t="s">
        <v>65</v>
      </c>
      <c r="F10666" s="1" t="s">
        <v>480</v>
      </c>
      <c r="G10666" s="1" t="s">
        <v>481</v>
      </c>
    </row>
    <row r="10667" spans="1:7" x14ac:dyDescent="0.25">
      <c r="A10667" s="1">
        <v>33004789</v>
      </c>
      <c r="B10667" s="1" t="s">
        <v>27548</v>
      </c>
      <c r="C10667" s="1" t="s">
        <v>27549</v>
      </c>
      <c r="D10667" s="1" t="s">
        <v>27550</v>
      </c>
      <c r="E10667" s="1" t="s">
        <v>65</v>
      </c>
      <c r="F10667" s="1" t="s">
        <v>39</v>
      </c>
      <c r="G10667" s="1" t="s">
        <v>321</v>
      </c>
    </row>
    <row r="10668" spans="1:7" x14ac:dyDescent="0.25">
      <c r="A10668" s="1">
        <v>33004810</v>
      </c>
      <c r="B10668" s="1" t="s">
        <v>27551</v>
      </c>
      <c r="C10668" s="1" t="s">
        <v>27552</v>
      </c>
      <c r="D10668" s="1" t="s">
        <v>27553</v>
      </c>
      <c r="E10668" s="1" t="s">
        <v>65</v>
      </c>
      <c r="F10668" s="1" t="s">
        <v>39</v>
      </c>
      <c r="G10668" s="1" t="s">
        <v>321</v>
      </c>
    </row>
    <row r="10669" spans="1:7" x14ac:dyDescent="0.25">
      <c r="A10669" s="1">
        <v>33004826</v>
      </c>
      <c r="B10669" s="1" t="s">
        <v>27554</v>
      </c>
      <c r="C10669" s="1" t="s">
        <v>27555</v>
      </c>
      <c r="D10669" s="1" t="s">
        <v>27556</v>
      </c>
      <c r="E10669" s="1" t="s">
        <v>66</v>
      </c>
      <c r="F10669" s="1" t="s">
        <v>1984</v>
      </c>
      <c r="G10669" s="1" t="s">
        <v>1985</v>
      </c>
    </row>
    <row r="10670" spans="1:7" x14ac:dyDescent="0.25">
      <c r="A10670" s="1">
        <v>33004843</v>
      </c>
      <c r="B10670" s="1" t="s">
        <v>27557</v>
      </c>
      <c r="C10670" s="1" t="s">
        <v>27558</v>
      </c>
      <c r="D10670" s="1" t="s">
        <v>27559</v>
      </c>
      <c r="E10670" s="1" t="s">
        <v>66</v>
      </c>
      <c r="F10670" s="1" t="s">
        <v>1984</v>
      </c>
      <c r="G10670" s="1" t="s">
        <v>1985</v>
      </c>
    </row>
    <row r="10671" spans="1:7" x14ac:dyDescent="0.25">
      <c r="A10671" s="1">
        <v>33004963</v>
      </c>
      <c r="B10671" s="1" t="s">
        <v>27560</v>
      </c>
      <c r="C10671" s="1" t="s">
        <v>27561</v>
      </c>
      <c r="D10671" s="1" t="s">
        <v>27562</v>
      </c>
      <c r="E10671" s="1" t="s">
        <v>65</v>
      </c>
      <c r="F10671" s="1" t="s">
        <v>39</v>
      </c>
      <c r="G10671" s="1" t="s">
        <v>321</v>
      </c>
    </row>
    <row r="10672" spans="1:7" x14ac:dyDescent="0.25">
      <c r="A10672" s="1">
        <v>33004973</v>
      </c>
      <c r="B10672" s="1" t="s">
        <v>27563</v>
      </c>
      <c r="C10672" s="1" t="s">
        <v>27564</v>
      </c>
      <c r="D10672" s="1" t="s">
        <v>27565</v>
      </c>
      <c r="E10672" s="1" t="s">
        <v>65</v>
      </c>
      <c r="F10672" s="1" t="s">
        <v>39</v>
      </c>
      <c r="G10672" s="1" t="s">
        <v>321</v>
      </c>
    </row>
    <row r="10673" spans="1:7" x14ac:dyDescent="0.25">
      <c r="A10673" s="1">
        <v>33004993</v>
      </c>
      <c r="B10673" s="1" t="s">
        <v>27566</v>
      </c>
      <c r="C10673" s="1" t="s">
        <v>27567</v>
      </c>
      <c r="D10673" s="1" t="s">
        <v>27568</v>
      </c>
      <c r="E10673" s="1" t="s">
        <v>65</v>
      </c>
      <c r="F10673" s="1" t="s">
        <v>1984</v>
      </c>
      <c r="G10673" s="1" t="s">
        <v>1985</v>
      </c>
    </row>
    <row r="10674" spans="1:7" x14ac:dyDescent="0.25">
      <c r="A10674" s="1">
        <v>33005050</v>
      </c>
      <c r="B10674" s="1" t="s">
        <v>27569</v>
      </c>
      <c r="C10674" s="1" t="s">
        <v>27570</v>
      </c>
      <c r="D10674" s="1" t="s">
        <v>27571</v>
      </c>
      <c r="E10674" s="1" t="s">
        <v>65</v>
      </c>
      <c r="F10674" s="1" t="s">
        <v>480</v>
      </c>
      <c r="G10674" s="1" t="s">
        <v>481</v>
      </c>
    </row>
    <row r="10675" spans="1:7" x14ac:dyDescent="0.25">
      <c r="A10675" s="1">
        <v>33005051</v>
      </c>
      <c r="B10675" s="1" t="s">
        <v>27572</v>
      </c>
      <c r="C10675" s="1" t="s">
        <v>27573</v>
      </c>
      <c r="D10675" s="1" t="s">
        <v>27574</v>
      </c>
      <c r="E10675" s="1" t="s">
        <v>65</v>
      </c>
      <c r="F10675" s="1" t="s">
        <v>39</v>
      </c>
      <c r="G10675" s="1" t="s">
        <v>321</v>
      </c>
    </row>
    <row r="10676" spans="1:7" x14ac:dyDescent="0.25">
      <c r="A10676" s="1">
        <v>33005110</v>
      </c>
      <c r="B10676" s="1" t="s">
        <v>27575</v>
      </c>
      <c r="C10676" s="1" t="s">
        <v>27576</v>
      </c>
      <c r="D10676" s="1" t="s">
        <v>27577</v>
      </c>
      <c r="E10676" s="1" t="s">
        <v>65</v>
      </c>
      <c r="F10676" s="1" t="s">
        <v>39</v>
      </c>
      <c r="G10676" s="1" t="s">
        <v>321</v>
      </c>
    </row>
    <row r="10677" spans="1:7" x14ac:dyDescent="0.25">
      <c r="A10677" s="1">
        <v>33005112</v>
      </c>
      <c r="B10677" s="1" t="s">
        <v>27578</v>
      </c>
      <c r="C10677" s="1" t="s">
        <v>27579</v>
      </c>
      <c r="D10677" s="1" t="s">
        <v>27580</v>
      </c>
      <c r="E10677" s="1" t="s">
        <v>65</v>
      </c>
      <c r="F10677" s="1" t="s">
        <v>480</v>
      </c>
      <c r="G10677" s="1" t="s">
        <v>481</v>
      </c>
    </row>
    <row r="10678" spans="1:7" x14ac:dyDescent="0.25">
      <c r="A10678" s="1">
        <v>33005134</v>
      </c>
      <c r="B10678" s="1" t="s">
        <v>27581</v>
      </c>
      <c r="C10678" s="1" t="s">
        <v>27582</v>
      </c>
      <c r="D10678" s="1" t="s">
        <v>27583</v>
      </c>
      <c r="E10678" s="1" t="s">
        <v>65</v>
      </c>
      <c r="F10678" s="1" t="s">
        <v>39</v>
      </c>
      <c r="G10678" s="1" t="s">
        <v>321</v>
      </c>
    </row>
    <row r="10679" spans="1:7" x14ac:dyDescent="0.25">
      <c r="A10679" s="1">
        <v>33005143</v>
      </c>
      <c r="B10679" s="1" t="s">
        <v>27584</v>
      </c>
      <c r="C10679" s="1" t="s">
        <v>27585</v>
      </c>
      <c r="D10679" s="1" t="s">
        <v>27586</v>
      </c>
      <c r="E10679" s="1" t="s">
        <v>65</v>
      </c>
      <c r="F10679" s="1" t="s">
        <v>39</v>
      </c>
      <c r="G10679" s="1" t="s">
        <v>321</v>
      </c>
    </row>
    <row r="10680" spans="1:7" x14ac:dyDescent="0.25">
      <c r="A10680" s="1">
        <v>33005158</v>
      </c>
      <c r="B10680" s="1" t="s">
        <v>27587</v>
      </c>
      <c r="C10680" s="1" t="s">
        <v>27588</v>
      </c>
      <c r="D10680" s="1" t="s">
        <v>27589</v>
      </c>
      <c r="E10680" s="1" t="s">
        <v>65</v>
      </c>
      <c r="F10680" s="1" t="s">
        <v>1984</v>
      </c>
      <c r="G10680" s="1" t="s">
        <v>1985</v>
      </c>
    </row>
    <row r="10681" spans="1:7" x14ac:dyDescent="0.25">
      <c r="A10681" s="1">
        <v>33005166</v>
      </c>
      <c r="B10681" s="1" t="s">
        <v>27590</v>
      </c>
      <c r="C10681" s="1" t="s">
        <v>27591</v>
      </c>
      <c r="D10681" s="1" t="s">
        <v>27592</v>
      </c>
      <c r="E10681" s="1" t="s">
        <v>65</v>
      </c>
      <c r="F10681" s="1" t="s">
        <v>480</v>
      </c>
      <c r="G10681" s="1" t="s">
        <v>481</v>
      </c>
    </row>
    <row r="10682" spans="1:7" x14ac:dyDescent="0.25">
      <c r="A10682" s="1">
        <v>33005196</v>
      </c>
      <c r="B10682" s="1" t="s">
        <v>27593</v>
      </c>
      <c r="C10682" s="1" t="s">
        <v>27594</v>
      </c>
      <c r="D10682" s="1" t="s">
        <v>27595</v>
      </c>
      <c r="E10682" s="1" t="s">
        <v>65</v>
      </c>
      <c r="F10682" s="1" t="s">
        <v>39</v>
      </c>
      <c r="G10682" s="1" t="s">
        <v>321</v>
      </c>
    </row>
    <row r="10683" spans="1:7" x14ac:dyDescent="0.25">
      <c r="A10683" s="1">
        <v>33005203</v>
      </c>
      <c r="B10683" s="1" t="s">
        <v>27596</v>
      </c>
      <c r="C10683" s="1" t="s">
        <v>27597</v>
      </c>
      <c r="D10683" s="1" t="s">
        <v>27598</v>
      </c>
      <c r="E10683" s="1" t="s">
        <v>65</v>
      </c>
      <c r="F10683" s="1" t="s">
        <v>39</v>
      </c>
      <c r="G10683" s="1" t="s">
        <v>321</v>
      </c>
    </row>
    <row r="10684" spans="1:7" x14ac:dyDescent="0.25">
      <c r="A10684" s="1">
        <v>33005228</v>
      </c>
      <c r="B10684" s="1" t="s">
        <v>27599</v>
      </c>
      <c r="C10684" s="1" t="s">
        <v>27600</v>
      </c>
      <c r="D10684" s="1" t="s">
        <v>27601</v>
      </c>
      <c r="E10684" s="1" t="s">
        <v>65</v>
      </c>
      <c r="F10684" s="1" t="s">
        <v>39</v>
      </c>
      <c r="G10684" s="1" t="s">
        <v>321</v>
      </c>
    </row>
    <row r="10685" spans="1:7" x14ac:dyDescent="0.25">
      <c r="A10685" s="1">
        <v>33005236</v>
      </c>
      <c r="B10685" s="1" t="s">
        <v>27602</v>
      </c>
      <c r="C10685" s="1" t="s">
        <v>27603</v>
      </c>
      <c r="D10685" s="1" t="s">
        <v>27604</v>
      </c>
      <c r="E10685" s="1" t="s">
        <v>65</v>
      </c>
      <c r="F10685" s="1" t="s">
        <v>39</v>
      </c>
      <c r="G10685" s="1" t="s">
        <v>321</v>
      </c>
    </row>
    <row r="10686" spans="1:7" x14ac:dyDescent="0.25">
      <c r="A10686" s="1">
        <v>33005244</v>
      </c>
      <c r="B10686" s="1" t="s">
        <v>27605</v>
      </c>
      <c r="C10686" s="1" t="s">
        <v>27606</v>
      </c>
      <c r="D10686" s="1" t="s">
        <v>27607</v>
      </c>
      <c r="E10686" s="1" t="s">
        <v>65</v>
      </c>
      <c r="F10686" s="1" t="s">
        <v>39</v>
      </c>
      <c r="G10686" s="1" t="s">
        <v>321</v>
      </c>
    </row>
    <row r="10687" spans="1:7" x14ac:dyDescent="0.25">
      <c r="A10687" s="1">
        <v>33005319</v>
      </c>
      <c r="B10687" s="1" t="s">
        <v>27608</v>
      </c>
      <c r="C10687" s="1" t="s">
        <v>27609</v>
      </c>
      <c r="D10687" s="1" t="s">
        <v>27610</v>
      </c>
      <c r="E10687" s="1" t="s">
        <v>65</v>
      </c>
      <c r="F10687" s="1" t="s">
        <v>480</v>
      </c>
      <c r="G10687" s="1" t="s">
        <v>481</v>
      </c>
    </row>
    <row r="10688" spans="1:7" x14ac:dyDescent="0.25">
      <c r="A10688" s="1">
        <v>33005324</v>
      </c>
      <c r="B10688" s="1" t="s">
        <v>27611</v>
      </c>
      <c r="C10688" s="1" t="s">
        <v>27612</v>
      </c>
      <c r="D10688" s="1" t="s">
        <v>27613</v>
      </c>
      <c r="E10688" s="1" t="s">
        <v>65</v>
      </c>
      <c r="F10688" s="1" t="s">
        <v>39</v>
      </c>
      <c r="G10688" s="1" t="s">
        <v>321</v>
      </c>
    </row>
    <row r="10689" spans="1:7" x14ac:dyDescent="0.25">
      <c r="A10689" s="1">
        <v>33005341</v>
      </c>
      <c r="B10689" s="1" t="s">
        <v>27614</v>
      </c>
      <c r="C10689" s="1" t="s">
        <v>27615</v>
      </c>
      <c r="D10689" s="1" t="s">
        <v>27616</v>
      </c>
      <c r="E10689" s="1" t="s">
        <v>65</v>
      </c>
      <c r="F10689" s="1" t="s">
        <v>39</v>
      </c>
      <c r="G10689" s="1" t="s">
        <v>321</v>
      </c>
    </row>
    <row r="10690" spans="1:7" x14ac:dyDescent="0.25">
      <c r="A10690" s="1">
        <v>33005381</v>
      </c>
      <c r="B10690" s="1" t="s">
        <v>27617</v>
      </c>
      <c r="C10690" s="1" t="s">
        <v>27618</v>
      </c>
      <c r="D10690" s="1" t="s">
        <v>27619</v>
      </c>
      <c r="E10690" s="1" t="s">
        <v>65</v>
      </c>
      <c r="F10690" s="1" t="s">
        <v>39</v>
      </c>
      <c r="G10690" s="1" t="s">
        <v>321</v>
      </c>
    </row>
    <row r="10691" spans="1:7" x14ac:dyDescent="0.25">
      <c r="A10691" s="1">
        <v>33005448</v>
      </c>
      <c r="B10691" s="1" t="s">
        <v>27620</v>
      </c>
      <c r="C10691" s="1" t="s">
        <v>27621</v>
      </c>
      <c r="D10691" s="1" t="s">
        <v>27622</v>
      </c>
      <c r="E10691" s="1" t="s">
        <v>65</v>
      </c>
      <c r="F10691" s="1" t="s">
        <v>39</v>
      </c>
      <c r="G10691" s="1" t="s">
        <v>321</v>
      </c>
    </row>
    <row r="10692" spans="1:7" x14ac:dyDescent="0.25">
      <c r="A10692" s="1">
        <v>33005449</v>
      </c>
      <c r="B10692" s="1" t="s">
        <v>18</v>
      </c>
      <c r="C10692" s="1" t="s">
        <v>21502</v>
      </c>
      <c r="D10692" s="1" t="s">
        <v>21503</v>
      </c>
      <c r="E10692" s="1" t="s">
        <v>65</v>
      </c>
      <c r="F10692" s="1" t="s">
        <v>39</v>
      </c>
      <c r="G10692" s="1" t="s">
        <v>321</v>
      </c>
    </row>
    <row r="10693" spans="1:7" x14ac:dyDescent="0.25">
      <c r="A10693" s="1">
        <v>33005451</v>
      </c>
      <c r="B10693" s="1" t="s">
        <v>27623</v>
      </c>
      <c r="C10693" s="1" t="s">
        <v>27624</v>
      </c>
      <c r="D10693" s="1" t="s">
        <v>27625</v>
      </c>
      <c r="E10693" s="1" t="s">
        <v>65</v>
      </c>
      <c r="F10693" s="1" t="s">
        <v>39</v>
      </c>
      <c r="G10693" s="1" t="s">
        <v>321</v>
      </c>
    </row>
    <row r="10694" spans="1:7" x14ac:dyDescent="0.25">
      <c r="A10694" s="1">
        <v>33005452</v>
      </c>
      <c r="B10694" s="1" t="s">
        <v>27626</v>
      </c>
      <c r="C10694" s="1" t="s">
        <v>27627</v>
      </c>
      <c r="D10694" s="1" t="s">
        <v>27628</v>
      </c>
      <c r="E10694" s="1" t="s">
        <v>65</v>
      </c>
      <c r="F10694" s="1" t="s">
        <v>39</v>
      </c>
      <c r="G10694" s="1" t="s">
        <v>321</v>
      </c>
    </row>
    <row r="10695" spans="1:7" x14ac:dyDescent="0.25">
      <c r="A10695" s="1">
        <v>33005453</v>
      </c>
      <c r="B10695" s="1" t="s">
        <v>27629</v>
      </c>
      <c r="C10695" s="1" t="s">
        <v>27630</v>
      </c>
      <c r="D10695" s="1" t="s">
        <v>27631</v>
      </c>
      <c r="E10695" s="1" t="s">
        <v>65</v>
      </c>
      <c r="F10695" s="1" t="s">
        <v>39</v>
      </c>
      <c r="G10695" s="1" t="s">
        <v>321</v>
      </c>
    </row>
    <row r="10696" spans="1:7" x14ac:dyDescent="0.25">
      <c r="A10696" s="1">
        <v>33005471</v>
      </c>
      <c r="B10696" s="1" t="s">
        <v>27632</v>
      </c>
      <c r="C10696" s="1" t="s">
        <v>27633</v>
      </c>
      <c r="D10696" s="1" t="s">
        <v>27634</v>
      </c>
      <c r="E10696" s="1" t="s">
        <v>65</v>
      </c>
      <c r="F10696" s="1" t="s">
        <v>480</v>
      </c>
      <c r="G10696" s="1" t="s">
        <v>481</v>
      </c>
    </row>
    <row r="10697" spans="1:7" x14ac:dyDescent="0.25">
      <c r="A10697" s="1">
        <v>33005492</v>
      </c>
      <c r="B10697" s="1" t="s">
        <v>27635</v>
      </c>
      <c r="C10697" s="1" t="s">
        <v>27636</v>
      </c>
      <c r="D10697" s="1" t="s">
        <v>27637</v>
      </c>
      <c r="E10697" s="1" t="s">
        <v>65</v>
      </c>
      <c r="F10697" s="1" t="s">
        <v>39</v>
      </c>
      <c r="G10697" s="1" t="s">
        <v>321</v>
      </c>
    </row>
    <row r="10698" spans="1:7" x14ac:dyDescent="0.25">
      <c r="A10698" s="1">
        <v>33005521</v>
      </c>
      <c r="B10698" s="1" t="s">
        <v>27638</v>
      </c>
      <c r="C10698" s="1" t="s">
        <v>27639</v>
      </c>
      <c r="D10698" s="1" t="s">
        <v>27640</v>
      </c>
      <c r="E10698" s="1" t="s">
        <v>65</v>
      </c>
      <c r="F10698" s="1" t="s">
        <v>39</v>
      </c>
      <c r="G10698" s="1" t="s">
        <v>321</v>
      </c>
    </row>
    <row r="10699" spans="1:7" x14ac:dyDescent="0.25">
      <c r="A10699" s="1">
        <v>33005548</v>
      </c>
      <c r="B10699" s="1" t="s">
        <v>27641</v>
      </c>
      <c r="C10699" s="1" t="s">
        <v>27642</v>
      </c>
      <c r="D10699" s="1" t="s">
        <v>27643</v>
      </c>
      <c r="E10699" s="1" t="s">
        <v>65</v>
      </c>
      <c r="F10699" s="1" t="s">
        <v>39</v>
      </c>
      <c r="G10699" s="1" t="s">
        <v>321</v>
      </c>
    </row>
    <row r="10700" spans="1:7" x14ac:dyDescent="0.25">
      <c r="A10700" s="1">
        <v>33005561</v>
      </c>
      <c r="B10700" s="1" t="s">
        <v>27644</v>
      </c>
      <c r="C10700" s="1" t="s">
        <v>27645</v>
      </c>
      <c r="D10700" s="1" t="s">
        <v>27646</v>
      </c>
      <c r="E10700" s="1" t="s">
        <v>65</v>
      </c>
      <c r="F10700" s="1" t="s">
        <v>480</v>
      </c>
      <c r="G10700" s="1" t="s">
        <v>481</v>
      </c>
    </row>
    <row r="10701" spans="1:7" x14ac:dyDescent="0.25">
      <c r="A10701" s="1">
        <v>33005588</v>
      </c>
      <c r="B10701" s="1" t="s">
        <v>27647</v>
      </c>
      <c r="C10701" s="1" t="s">
        <v>27648</v>
      </c>
      <c r="D10701" s="1" t="s">
        <v>27649</v>
      </c>
      <c r="E10701" s="1" t="s">
        <v>65</v>
      </c>
      <c r="F10701" s="1" t="s">
        <v>480</v>
      </c>
      <c r="G10701" s="1" t="s">
        <v>481</v>
      </c>
    </row>
    <row r="10702" spans="1:7" x14ac:dyDescent="0.25">
      <c r="A10702" s="1">
        <v>33005611</v>
      </c>
      <c r="B10702" s="1" t="s">
        <v>27650</v>
      </c>
      <c r="C10702" s="1" t="s">
        <v>27651</v>
      </c>
      <c r="D10702" s="1" t="s">
        <v>27652</v>
      </c>
      <c r="E10702" s="1" t="s">
        <v>65</v>
      </c>
      <c r="F10702" s="1" t="s">
        <v>480</v>
      </c>
      <c r="G10702" s="1" t="s">
        <v>481</v>
      </c>
    </row>
    <row r="10703" spans="1:7" x14ac:dyDescent="0.25">
      <c r="A10703" s="1">
        <v>33005614</v>
      </c>
      <c r="B10703" s="1" t="s">
        <v>27653</v>
      </c>
      <c r="C10703" s="1" t="s">
        <v>27654</v>
      </c>
      <c r="D10703" s="1" t="s">
        <v>27655</v>
      </c>
      <c r="E10703" s="1" t="s">
        <v>65</v>
      </c>
      <c r="F10703" s="1" t="s">
        <v>39</v>
      </c>
      <c r="G10703" s="1" t="s">
        <v>321</v>
      </c>
    </row>
    <row r="10704" spans="1:7" x14ac:dyDescent="0.25">
      <c r="A10704" s="1">
        <v>33005636</v>
      </c>
      <c r="B10704" s="1" t="s">
        <v>27656</v>
      </c>
      <c r="C10704" s="1" t="s">
        <v>27657</v>
      </c>
      <c r="D10704" s="1" t="s">
        <v>27658</v>
      </c>
      <c r="E10704" s="1" t="s">
        <v>65</v>
      </c>
      <c r="F10704" s="1" t="s">
        <v>39</v>
      </c>
      <c r="G10704" s="1" t="s">
        <v>321</v>
      </c>
    </row>
    <row r="10705" spans="1:7" x14ac:dyDescent="0.25">
      <c r="A10705" s="1">
        <v>33005644</v>
      </c>
      <c r="B10705" s="1" t="s">
        <v>27659</v>
      </c>
      <c r="C10705" s="1" t="s">
        <v>27660</v>
      </c>
      <c r="D10705" s="1" t="s">
        <v>27661</v>
      </c>
      <c r="E10705" s="1" t="s">
        <v>65</v>
      </c>
      <c r="F10705" s="1" t="s">
        <v>1984</v>
      </c>
      <c r="G10705" s="1" t="s">
        <v>1985</v>
      </c>
    </row>
    <row r="10706" spans="1:7" x14ac:dyDescent="0.25">
      <c r="A10706" s="1">
        <v>33005645</v>
      </c>
      <c r="B10706" s="1" t="s">
        <v>27662</v>
      </c>
      <c r="C10706" s="1" t="s">
        <v>27663</v>
      </c>
      <c r="D10706" s="1" t="s">
        <v>27664</v>
      </c>
      <c r="E10706" s="1" t="s">
        <v>65</v>
      </c>
      <c r="F10706" s="1" t="s">
        <v>1984</v>
      </c>
      <c r="G10706" s="1" t="s">
        <v>1985</v>
      </c>
    </row>
    <row r="10707" spans="1:7" x14ac:dyDescent="0.25">
      <c r="A10707" s="1">
        <v>33005650</v>
      </c>
      <c r="B10707" s="1" t="s">
        <v>27665</v>
      </c>
      <c r="C10707" s="1" t="s">
        <v>27666</v>
      </c>
      <c r="D10707" s="1" t="s">
        <v>27667</v>
      </c>
      <c r="E10707" s="1" t="s">
        <v>65</v>
      </c>
      <c r="F10707" s="1" t="s">
        <v>39</v>
      </c>
      <c r="G10707" s="1" t="s">
        <v>321</v>
      </c>
    </row>
    <row r="10708" spans="1:7" x14ac:dyDescent="0.25">
      <c r="A10708" s="1">
        <v>33005699</v>
      </c>
      <c r="B10708" s="1" t="s">
        <v>27668</v>
      </c>
      <c r="C10708" s="1" t="s">
        <v>27669</v>
      </c>
      <c r="D10708" s="1" t="s">
        <v>27670</v>
      </c>
      <c r="E10708" s="1" t="s">
        <v>65</v>
      </c>
      <c r="F10708" s="1" t="s">
        <v>480</v>
      </c>
      <c r="G10708" s="1" t="s">
        <v>481</v>
      </c>
    </row>
    <row r="10709" spans="1:7" x14ac:dyDescent="0.25">
      <c r="A10709" s="1">
        <v>33005711</v>
      </c>
      <c r="B10709" s="1" t="s">
        <v>27671</v>
      </c>
      <c r="C10709" s="1" t="s">
        <v>27672</v>
      </c>
      <c r="D10709" s="1" t="s">
        <v>27673</v>
      </c>
      <c r="E10709" s="1" t="s">
        <v>65</v>
      </c>
      <c r="F10709" s="1" t="s">
        <v>39</v>
      </c>
      <c r="G10709" s="1" t="s">
        <v>321</v>
      </c>
    </row>
    <row r="10710" spans="1:7" x14ac:dyDescent="0.25">
      <c r="A10710" s="1">
        <v>33005712</v>
      </c>
      <c r="B10710" s="1" t="s">
        <v>27674</v>
      </c>
      <c r="C10710" s="1" t="s">
        <v>27675</v>
      </c>
      <c r="D10710" s="1" t="s">
        <v>27676</v>
      </c>
      <c r="E10710" s="1" t="s">
        <v>65</v>
      </c>
      <c r="F10710" s="1" t="s">
        <v>39</v>
      </c>
      <c r="G10710" s="1" t="s">
        <v>321</v>
      </c>
    </row>
    <row r="10711" spans="1:7" x14ac:dyDescent="0.25">
      <c r="A10711" s="1">
        <v>33005713</v>
      </c>
      <c r="B10711" s="1" t="s">
        <v>27677</v>
      </c>
      <c r="C10711" s="1" t="s">
        <v>27678</v>
      </c>
      <c r="D10711" s="1" t="s">
        <v>27679</v>
      </c>
      <c r="E10711" s="1" t="s">
        <v>65</v>
      </c>
      <c r="F10711" s="1" t="s">
        <v>480</v>
      </c>
      <c r="G10711" s="1" t="s">
        <v>481</v>
      </c>
    </row>
    <row r="10712" spans="1:7" x14ac:dyDescent="0.25">
      <c r="A10712" s="1">
        <v>33005715</v>
      </c>
      <c r="B10712" s="1" t="s">
        <v>27680</v>
      </c>
      <c r="C10712" s="1" t="s">
        <v>27681</v>
      </c>
      <c r="D10712" s="1" t="s">
        <v>27682</v>
      </c>
      <c r="E10712" s="1" t="s">
        <v>65</v>
      </c>
      <c r="F10712" s="1" t="s">
        <v>480</v>
      </c>
      <c r="G10712" s="1" t="s">
        <v>481</v>
      </c>
    </row>
    <row r="10713" spans="1:7" x14ac:dyDescent="0.25">
      <c r="A10713" s="1">
        <v>33005735</v>
      </c>
      <c r="B10713" s="1" t="s">
        <v>27683</v>
      </c>
      <c r="C10713" s="1" t="s">
        <v>27684</v>
      </c>
      <c r="D10713" s="1" t="s">
        <v>27685</v>
      </c>
      <c r="E10713" s="1" t="s">
        <v>65</v>
      </c>
      <c r="F10713" s="1" t="s">
        <v>39</v>
      </c>
      <c r="G10713" s="1" t="s">
        <v>321</v>
      </c>
    </row>
    <row r="10714" spans="1:7" x14ac:dyDescent="0.25">
      <c r="A10714" s="1">
        <v>33005767</v>
      </c>
      <c r="B10714" s="1" t="s">
        <v>27686</v>
      </c>
      <c r="C10714" s="1" t="s">
        <v>27687</v>
      </c>
      <c r="D10714" s="1" t="s">
        <v>27688</v>
      </c>
      <c r="E10714" s="1" t="s">
        <v>65</v>
      </c>
      <c r="F10714" s="1" t="s">
        <v>480</v>
      </c>
      <c r="G10714" s="1" t="s">
        <v>481</v>
      </c>
    </row>
    <row r="10715" spans="1:7" x14ac:dyDescent="0.25">
      <c r="A10715" s="1">
        <v>33005797</v>
      </c>
      <c r="B10715" s="1" t="s">
        <v>27689</v>
      </c>
      <c r="C10715" s="1" t="s">
        <v>27690</v>
      </c>
      <c r="D10715" s="1" t="s">
        <v>27691</v>
      </c>
      <c r="E10715" s="1" t="s">
        <v>65</v>
      </c>
      <c r="F10715" s="1" t="s">
        <v>1984</v>
      </c>
      <c r="G10715" s="1" t="s">
        <v>1985</v>
      </c>
    </row>
    <row r="10716" spans="1:7" x14ac:dyDescent="0.25">
      <c r="A10716" s="1">
        <v>33005807</v>
      </c>
      <c r="B10716" s="1" t="s">
        <v>27692</v>
      </c>
      <c r="C10716" s="1" t="s">
        <v>27693</v>
      </c>
      <c r="D10716" s="1" t="s">
        <v>27694</v>
      </c>
      <c r="E10716" s="1" t="s">
        <v>65</v>
      </c>
      <c r="F10716" s="1" t="s">
        <v>39</v>
      </c>
      <c r="G10716" s="1" t="s">
        <v>321</v>
      </c>
    </row>
    <row r="10717" spans="1:7" x14ac:dyDescent="0.25">
      <c r="A10717" s="1">
        <v>33005809</v>
      </c>
      <c r="B10717" s="1" t="s">
        <v>27695</v>
      </c>
      <c r="C10717" s="1" t="s">
        <v>27696</v>
      </c>
      <c r="D10717" s="1" t="s">
        <v>27697</v>
      </c>
      <c r="E10717" s="1" t="s">
        <v>65</v>
      </c>
      <c r="F10717" s="1" t="s">
        <v>480</v>
      </c>
      <c r="G10717" s="1" t="s">
        <v>481</v>
      </c>
    </row>
    <row r="10718" spans="1:7" x14ac:dyDescent="0.25">
      <c r="A10718" s="1">
        <v>33005820</v>
      </c>
      <c r="B10718" s="1" t="s">
        <v>27698</v>
      </c>
      <c r="C10718" s="1" t="s">
        <v>27699</v>
      </c>
      <c r="D10718" s="1" t="s">
        <v>27700</v>
      </c>
      <c r="E10718" s="1" t="s">
        <v>65</v>
      </c>
      <c r="F10718" s="1" t="s">
        <v>39</v>
      </c>
      <c r="G10718" s="1" t="s">
        <v>321</v>
      </c>
    </row>
    <row r="10719" spans="1:7" x14ac:dyDescent="0.25">
      <c r="A10719" s="1">
        <v>33005821</v>
      </c>
      <c r="B10719" s="1" t="s">
        <v>27701</v>
      </c>
      <c r="C10719" s="1" t="s">
        <v>27702</v>
      </c>
      <c r="D10719" s="1" t="s">
        <v>27703</v>
      </c>
      <c r="E10719" s="1" t="s">
        <v>65</v>
      </c>
      <c r="F10719" s="1" t="s">
        <v>39</v>
      </c>
      <c r="G10719" s="1" t="s">
        <v>321</v>
      </c>
    </row>
    <row r="10720" spans="1:7" x14ac:dyDescent="0.25">
      <c r="A10720" s="1">
        <v>33005822</v>
      </c>
      <c r="B10720" s="1" t="s">
        <v>27704</v>
      </c>
      <c r="C10720" s="1" t="s">
        <v>27705</v>
      </c>
      <c r="D10720" s="1" t="s">
        <v>27706</v>
      </c>
      <c r="E10720" s="1" t="s">
        <v>65</v>
      </c>
      <c r="F10720" s="1" t="s">
        <v>39</v>
      </c>
      <c r="G10720" s="1" t="s">
        <v>321</v>
      </c>
    </row>
    <row r="10721" spans="1:7" x14ac:dyDescent="0.25">
      <c r="A10721" s="1">
        <v>33005823</v>
      </c>
      <c r="B10721" s="1" t="s">
        <v>27707</v>
      </c>
      <c r="C10721" s="1" t="s">
        <v>27708</v>
      </c>
      <c r="D10721" s="1" t="s">
        <v>27709</v>
      </c>
      <c r="E10721" s="1" t="s">
        <v>65</v>
      </c>
      <c r="F10721" s="1" t="s">
        <v>39</v>
      </c>
      <c r="G10721" s="1" t="s">
        <v>321</v>
      </c>
    </row>
    <row r="10722" spans="1:7" x14ac:dyDescent="0.25">
      <c r="A10722" s="1">
        <v>33005828</v>
      </c>
      <c r="B10722" s="1" t="s">
        <v>27710</v>
      </c>
      <c r="C10722" s="1" t="s">
        <v>27711</v>
      </c>
      <c r="D10722" s="1" t="s">
        <v>27712</v>
      </c>
      <c r="E10722" s="1" t="s">
        <v>65</v>
      </c>
      <c r="F10722" s="1" t="s">
        <v>39</v>
      </c>
      <c r="G10722" s="1" t="s">
        <v>321</v>
      </c>
    </row>
    <row r="10723" spans="1:7" x14ac:dyDescent="0.25">
      <c r="A10723" s="1">
        <v>33005829</v>
      </c>
      <c r="B10723" s="1" t="s">
        <v>27713</v>
      </c>
      <c r="C10723" s="1" t="s">
        <v>27714</v>
      </c>
      <c r="D10723" s="1" t="s">
        <v>27715</v>
      </c>
      <c r="E10723" s="1" t="s">
        <v>65</v>
      </c>
      <c r="F10723" s="1" t="s">
        <v>39</v>
      </c>
      <c r="G10723" s="1" t="s">
        <v>321</v>
      </c>
    </row>
    <row r="10724" spans="1:7" x14ac:dyDescent="0.25">
      <c r="A10724" s="1">
        <v>33005832</v>
      </c>
      <c r="B10724" s="1" t="s">
        <v>27716</v>
      </c>
      <c r="C10724" s="1" t="s">
        <v>27717</v>
      </c>
      <c r="D10724" s="1" t="s">
        <v>27718</v>
      </c>
      <c r="E10724" s="1" t="s">
        <v>65</v>
      </c>
      <c r="F10724" s="1" t="s">
        <v>39</v>
      </c>
      <c r="G10724" s="1" t="s">
        <v>321</v>
      </c>
    </row>
    <row r="10725" spans="1:7" x14ac:dyDescent="0.25">
      <c r="A10725" s="1">
        <v>33005833</v>
      </c>
      <c r="B10725" s="1" t="s">
        <v>27719</v>
      </c>
      <c r="C10725" s="1" t="s">
        <v>27720</v>
      </c>
      <c r="D10725" s="1" t="s">
        <v>27721</v>
      </c>
      <c r="E10725" s="1" t="s">
        <v>65</v>
      </c>
      <c r="F10725" s="1" t="s">
        <v>39</v>
      </c>
      <c r="G10725" s="1" t="s">
        <v>321</v>
      </c>
    </row>
    <row r="10726" spans="1:7" x14ac:dyDescent="0.25">
      <c r="A10726" s="1">
        <v>33005834</v>
      </c>
      <c r="B10726" s="1" t="s">
        <v>27722</v>
      </c>
      <c r="C10726" s="1" t="s">
        <v>27723</v>
      </c>
      <c r="D10726" s="1" t="s">
        <v>27724</v>
      </c>
      <c r="E10726" s="1" t="s">
        <v>65</v>
      </c>
      <c r="F10726" s="1" t="s">
        <v>39</v>
      </c>
      <c r="G10726" s="1" t="s">
        <v>321</v>
      </c>
    </row>
    <row r="10727" spans="1:7" x14ac:dyDescent="0.25">
      <c r="A10727" s="1">
        <v>33005835</v>
      </c>
      <c r="B10727" s="1" t="s">
        <v>27725</v>
      </c>
      <c r="C10727" s="1" t="s">
        <v>27726</v>
      </c>
      <c r="D10727" s="1" t="s">
        <v>27727</v>
      </c>
      <c r="E10727" s="1" t="s">
        <v>65</v>
      </c>
      <c r="F10727" s="1" t="s">
        <v>39</v>
      </c>
      <c r="G10727" s="1" t="s">
        <v>321</v>
      </c>
    </row>
    <row r="10728" spans="1:7" x14ac:dyDescent="0.25">
      <c r="A10728" s="1">
        <v>33005836</v>
      </c>
      <c r="B10728" s="1" t="s">
        <v>27728</v>
      </c>
      <c r="C10728" s="1" t="s">
        <v>27729</v>
      </c>
      <c r="D10728" s="1" t="s">
        <v>27730</v>
      </c>
      <c r="E10728" s="1" t="s">
        <v>65</v>
      </c>
      <c r="F10728" s="1" t="s">
        <v>480</v>
      </c>
      <c r="G10728" s="1" t="s">
        <v>481</v>
      </c>
    </row>
    <row r="10729" spans="1:7" x14ac:dyDescent="0.25">
      <c r="A10729" s="1">
        <v>33005837</v>
      </c>
      <c r="B10729" s="1" t="s">
        <v>27731</v>
      </c>
      <c r="C10729" s="1" t="s">
        <v>27732</v>
      </c>
      <c r="D10729" s="1" t="s">
        <v>27733</v>
      </c>
      <c r="E10729" s="1" t="s">
        <v>65</v>
      </c>
      <c r="F10729" s="1" t="s">
        <v>480</v>
      </c>
      <c r="G10729" s="1" t="s">
        <v>481</v>
      </c>
    </row>
    <row r="10730" spans="1:7" x14ac:dyDescent="0.25">
      <c r="A10730" s="1">
        <v>33005838</v>
      </c>
      <c r="B10730" s="1" t="s">
        <v>27734</v>
      </c>
      <c r="C10730" s="1" t="s">
        <v>27735</v>
      </c>
      <c r="D10730" s="1" t="s">
        <v>27736</v>
      </c>
      <c r="E10730" s="1" t="s">
        <v>65</v>
      </c>
      <c r="F10730" s="1" t="s">
        <v>480</v>
      </c>
      <c r="G10730" s="1" t="s">
        <v>481</v>
      </c>
    </row>
    <row r="10731" spans="1:7" x14ac:dyDescent="0.25">
      <c r="A10731" s="1">
        <v>33005839</v>
      </c>
      <c r="B10731" s="1" t="s">
        <v>27737</v>
      </c>
      <c r="C10731" s="1" t="s">
        <v>27738</v>
      </c>
      <c r="D10731" s="1" t="s">
        <v>27739</v>
      </c>
      <c r="E10731" s="1" t="s">
        <v>65</v>
      </c>
      <c r="F10731" s="1" t="s">
        <v>480</v>
      </c>
      <c r="G10731" s="1" t="s">
        <v>481</v>
      </c>
    </row>
    <row r="10732" spans="1:7" x14ac:dyDescent="0.25">
      <c r="A10732" s="1">
        <v>33005840</v>
      </c>
      <c r="B10732" s="1" t="s">
        <v>27740</v>
      </c>
      <c r="C10732" s="1" t="s">
        <v>27741</v>
      </c>
      <c r="D10732" s="1" t="s">
        <v>27742</v>
      </c>
      <c r="E10732" s="1" t="s">
        <v>65</v>
      </c>
      <c r="F10732" s="1" t="s">
        <v>480</v>
      </c>
      <c r="G10732" s="1" t="s">
        <v>481</v>
      </c>
    </row>
    <row r="10733" spans="1:7" x14ac:dyDescent="0.25">
      <c r="A10733" s="1">
        <v>33005841</v>
      </c>
      <c r="B10733" s="1" t="s">
        <v>27743</v>
      </c>
      <c r="C10733" s="1" t="s">
        <v>27744</v>
      </c>
      <c r="D10733" s="1" t="s">
        <v>27745</v>
      </c>
      <c r="E10733" s="1" t="s">
        <v>65</v>
      </c>
      <c r="F10733" s="1" t="s">
        <v>480</v>
      </c>
      <c r="G10733" s="1" t="s">
        <v>481</v>
      </c>
    </row>
    <row r="10734" spans="1:7" x14ac:dyDescent="0.25">
      <c r="A10734" s="1">
        <v>33005842</v>
      </c>
      <c r="B10734" s="1" t="s">
        <v>27746</v>
      </c>
      <c r="C10734" s="1" t="s">
        <v>27747</v>
      </c>
      <c r="D10734" s="1" t="s">
        <v>27748</v>
      </c>
      <c r="E10734" s="1" t="s">
        <v>65</v>
      </c>
      <c r="F10734" s="1" t="s">
        <v>480</v>
      </c>
      <c r="G10734" s="1" t="s">
        <v>481</v>
      </c>
    </row>
    <row r="10735" spans="1:7" x14ac:dyDescent="0.25">
      <c r="A10735" s="1">
        <v>33005844</v>
      </c>
      <c r="B10735" s="1" t="s">
        <v>27749</v>
      </c>
      <c r="C10735" s="1" t="s">
        <v>27750</v>
      </c>
      <c r="D10735" s="1" t="s">
        <v>27751</v>
      </c>
      <c r="E10735" s="1" t="s">
        <v>65</v>
      </c>
      <c r="F10735" s="1" t="s">
        <v>480</v>
      </c>
      <c r="G10735" s="1" t="s">
        <v>481</v>
      </c>
    </row>
    <row r="10736" spans="1:7" x14ac:dyDescent="0.25">
      <c r="A10736" s="1">
        <v>33005850</v>
      </c>
      <c r="B10736" s="1" t="s">
        <v>27752</v>
      </c>
      <c r="C10736" s="1" t="s">
        <v>27753</v>
      </c>
      <c r="D10736" s="1" t="s">
        <v>27754</v>
      </c>
      <c r="E10736" s="1" t="s">
        <v>65</v>
      </c>
      <c r="F10736" s="1" t="s">
        <v>480</v>
      </c>
      <c r="G10736" s="1" t="s">
        <v>481</v>
      </c>
    </row>
    <row r="10737" spans="1:7" x14ac:dyDescent="0.25">
      <c r="A10737" s="1">
        <v>33005851</v>
      </c>
      <c r="B10737" s="1" t="s">
        <v>27755</v>
      </c>
      <c r="C10737" s="1" t="s">
        <v>27756</v>
      </c>
      <c r="D10737" s="1" t="s">
        <v>27757</v>
      </c>
      <c r="E10737" s="1" t="s">
        <v>65</v>
      </c>
      <c r="F10737" s="1" t="s">
        <v>480</v>
      </c>
      <c r="G10737" s="1" t="s">
        <v>481</v>
      </c>
    </row>
    <row r="10738" spans="1:7" x14ac:dyDescent="0.25">
      <c r="A10738" s="1">
        <v>33005852</v>
      </c>
      <c r="B10738" s="1" t="s">
        <v>27758</v>
      </c>
      <c r="C10738" s="1" t="s">
        <v>27759</v>
      </c>
      <c r="D10738" s="1" t="s">
        <v>27760</v>
      </c>
      <c r="E10738" s="1" t="s">
        <v>65</v>
      </c>
      <c r="F10738" s="1" t="s">
        <v>480</v>
      </c>
      <c r="G10738" s="1" t="s">
        <v>481</v>
      </c>
    </row>
    <row r="10739" spans="1:7" x14ac:dyDescent="0.25">
      <c r="A10739" s="1">
        <v>33005854</v>
      </c>
      <c r="B10739" s="1" t="s">
        <v>27761</v>
      </c>
      <c r="C10739" s="1" t="s">
        <v>27762</v>
      </c>
      <c r="D10739" s="1" t="s">
        <v>27763</v>
      </c>
      <c r="E10739" s="1" t="s">
        <v>65</v>
      </c>
      <c r="F10739" s="1" t="s">
        <v>480</v>
      </c>
      <c r="G10739" s="1" t="s">
        <v>481</v>
      </c>
    </row>
    <row r="10740" spans="1:7" x14ac:dyDescent="0.25">
      <c r="A10740" s="1">
        <v>33005855</v>
      </c>
      <c r="B10740" s="1" t="s">
        <v>27764</v>
      </c>
      <c r="C10740" s="1" t="s">
        <v>27765</v>
      </c>
      <c r="D10740" s="1" t="s">
        <v>27766</v>
      </c>
      <c r="E10740" s="1" t="s">
        <v>65</v>
      </c>
      <c r="F10740" s="1" t="s">
        <v>480</v>
      </c>
      <c r="G10740" s="1" t="s">
        <v>481</v>
      </c>
    </row>
    <row r="10741" spans="1:7" x14ac:dyDescent="0.25">
      <c r="A10741" s="1">
        <v>33005856</v>
      </c>
      <c r="B10741" s="1" t="s">
        <v>27767</v>
      </c>
      <c r="C10741" s="1" t="s">
        <v>27768</v>
      </c>
      <c r="D10741" s="1" t="s">
        <v>27769</v>
      </c>
      <c r="E10741" s="1" t="s">
        <v>65</v>
      </c>
      <c r="F10741" s="1" t="s">
        <v>480</v>
      </c>
      <c r="G10741" s="1" t="s">
        <v>481</v>
      </c>
    </row>
    <row r="10742" spans="1:7" x14ac:dyDescent="0.25">
      <c r="A10742" s="1">
        <v>33005859</v>
      </c>
      <c r="B10742" s="1" t="s">
        <v>22278</v>
      </c>
      <c r="C10742" s="1" t="s">
        <v>22279</v>
      </c>
      <c r="D10742" s="1" t="s">
        <v>22280</v>
      </c>
      <c r="E10742" s="1" t="s">
        <v>66</v>
      </c>
      <c r="F10742" s="1" t="s">
        <v>480</v>
      </c>
      <c r="G10742" s="1" t="s">
        <v>481</v>
      </c>
    </row>
    <row r="10743" spans="1:7" x14ac:dyDescent="0.25">
      <c r="A10743" s="1">
        <v>33005865</v>
      </c>
      <c r="B10743" s="1" t="s">
        <v>27770</v>
      </c>
      <c r="C10743" s="1" t="s">
        <v>27771</v>
      </c>
      <c r="D10743" s="1" t="s">
        <v>27772</v>
      </c>
      <c r="E10743" s="1" t="s">
        <v>65</v>
      </c>
      <c r="F10743" s="1" t="s">
        <v>1984</v>
      </c>
      <c r="G10743" s="1" t="s">
        <v>1985</v>
      </c>
    </row>
    <row r="10744" spans="1:7" x14ac:dyDescent="0.25">
      <c r="A10744" s="1">
        <v>33005866</v>
      </c>
      <c r="B10744" s="1" t="s">
        <v>27773</v>
      </c>
      <c r="C10744" s="1" t="s">
        <v>27774</v>
      </c>
      <c r="D10744" s="1" t="s">
        <v>27775</v>
      </c>
      <c r="E10744" s="1" t="s">
        <v>65</v>
      </c>
      <c r="F10744" s="1" t="s">
        <v>1984</v>
      </c>
      <c r="G10744" s="1" t="s">
        <v>1985</v>
      </c>
    </row>
    <row r="10745" spans="1:7" x14ac:dyDescent="0.25">
      <c r="A10745" s="1">
        <v>33005867</v>
      </c>
      <c r="B10745" s="1" t="s">
        <v>27776</v>
      </c>
      <c r="C10745" s="1" t="s">
        <v>27777</v>
      </c>
      <c r="D10745" s="1" t="s">
        <v>27778</v>
      </c>
      <c r="E10745" s="1" t="s">
        <v>65</v>
      </c>
      <c r="F10745" s="1" t="s">
        <v>1984</v>
      </c>
      <c r="G10745" s="1" t="s">
        <v>1985</v>
      </c>
    </row>
    <row r="10746" spans="1:7" x14ac:dyDescent="0.25">
      <c r="A10746" s="1">
        <v>33005868</v>
      </c>
      <c r="B10746" s="1" t="s">
        <v>27779</v>
      </c>
      <c r="C10746" s="1" t="s">
        <v>27780</v>
      </c>
      <c r="D10746" s="1" t="s">
        <v>27781</v>
      </c>
      <c r="E10746" s="1" t="s">
        <v>65</v>
      </c>
      <c r="F10746" s="1" t="s">
        <v>1984</v>
      </c>
      <c r="G10746" s="1" t="s">
        <v>1985</v>
      </c>
    </row>
    <row r="10747" spans="1:7" x14ac:dyDescent="0.25">
      <c r="A10747" s="1">
        <v>33005869</v>
      </c>
      <c r="B10747" s="1" t="s">
        <v>27782</v>
      </c>
      <c r="C10747" s="1" t="s">
        <v>27783</v>
      </c>
      <c r="D10747" s="1" t="s">
        <v>27784</v>
      </c>
      <c r="E10747" s="1" t="s">
        <v>65</v>
      </c>
      <c r="F10747" s="1" t="s">
        <v>1984</v>
      </c>
      <c r="G10747" s="1" t="s">
        <v>1985</v>
      </c>
    </row>
    <row r="10748" spans="1:7" x14ac:dyDescent="0.25">
      <c r="A10748" s="1">
        <v>33005870</v>
      </c>
      <c r="B10748" s="1" t="s">
        <v>27785</v>
      </c>
      <c r="C10748" s="1" t="s">
        <v>27786</v>
      </c>
      <c r="D10748" s="1" t="s">
        <v>27787</v>
      </c>
      <c r="E10748" s="1" t="s">
        <v>65</v>
      </c>
      <c r="F10748" s="1" t="s">
        <v>1984</v>
      </c>
      <c r="G10748" s="1" t="s">
        <v>1985</v>
      </c>
    </row>
    <row r="10749" spans="1:7" x14ac:dyDescent="0.25">
      <c r="A10749" s="1">
        <v>33005871</v>
      </c>
      <c r="B10749" s="1" t="s">
        <v>27788</v>
      </c>
      <c r="C10749" s="1" t="s">
        <v>27789</v>
      </c>
      <c r="D10749" s="1" t="s">
        <v>27790</v>
      </c>
      <c r="E10749" s="1" t="s">
        <v>65</v>
      </c>
      <c r="F10749" s="1" t="s">
        <v>1984</v>
      </c>
      <c r="G10749" s="1" t="s">
        <v>1985</v>
      </c>
    </row>
    <row r="10750" spans="1:7" x14ac:dyDescent="0.25">
      <c r="A10750" s="1">
        <v>33005872</v>
      </c>
      <c r="B10750" s="1" t="s">
        <v>27791</v>
      </c>
      <c r="C10750" s="1" t="s">
        <v>27792</v>
      </c>
      <c r="D10750" s="1" t="s">
        <v>27793</v>
      </c>
      <c r="E10750" s="1" t="s">
        <v>65</v>
      </c>
      <c r="F10750" s="1" t="s">
        <v>1984</v>
      </c>
      <c r="G10750" s="1" t="s">
        <v>1985</v>
      </c>
    </row>
    <row r="10751" spans="1:7" x14ac:dyDescent="0.25">
      <c r="A10751" s="1">
        <v>33005873</v>
      </c>
      <c r="B10751" s="1" t="s">
        <v>27794</v>
      </c>
      <c r="C10751" s="1" t="s">
        <v>27795</v>
      </c>
      <c r="D10751" s="1" t="s">
        <v>27796</v>
      </c>
      <c r="E10751" s="1" t="s">
        <v>65</v>
      </c>
      <c r="F10751" s="1" t="s">
        <v>1984</v>
      </c>
      <c r="G10751" s="1" t="s">
        <v>1985</v>
      </c>
    </row>
    <row r="10752" spans="1:7" x14ac:dyDescent="0.25">
      <c r="A10752" s="1">
        <v>33005874</v>
      </c>
      <c r="B10752" s="1" t="s">
        <v>27797</v>
      </c>
      <c r="C10752" s="1" t="s">
        <v>27798</v>
      </c>
      <c r="D10752" s="1" t="s">
        <v>27799</v>
      </c>
      <c r="E10752" s="1" t="s">
        <v>65</v>
      </c>
      <c r="F10752" s="1" t="s">
        <v>480</v>
      </c>
      <c r="G10752" s="1" t="s">
        <v>481</v>
      </c>
    </row>
    <row r="10753" spans="1:7" x14ac:dyDescent="0.25">
      <c r="A10753" s="1">
        <v>33005875</v>
      </c>
      <c r="B10753" s="1" t="s">
        <v>27800</v>
      </c>
      <c r="C10753" s="1" t="s">
        <v>27801</v>
      </c>
      <c r="D10753" s="1" t="s">
        <v>27802</v>
      </c>
      <c r="E10753" s="1" t="s">
        <v>65</v>
      </c>
      <c r="F10753" s="1" t="s">
        <v>480</v>
      </c>
      <c r="G10753" s="1" t="s">
        <v>481</v>
      </c>
    </row>
    <row r="10754" spans="1:7" x14ac:dyDescent="0.25">
      <c r="A10754" s="1">
        <v>33005879</v>
      </c>
      <c r="B10754" s="1" t="s">
        <v>21063</v>
      </c>
      <c r="C10754" s="1" t="s">
        <v>21064</v>
      </c>
      <c r="D10754" s="1" t="s">
        <v>21065</v>
      </c>
      <c r="E10754" s="1" t="s">
        <v>65</v>
      </c>
      <c r="F10754" s="1" t="s">
        <v>39</v>
      </c>
      <c r="G10754" s="1" t="s">
        <v>321</v>
      </c>
    </row>
    <row r="10755" spans="1:7" x14ac:dyDescent="0.25">
      <c r="A10755" s="1">
        <v>33005880</v>
      </c>
      <c r="B10755" s="1" t="s">
        <v>27803</v>
      </c>
      <c r="C10755" s="1" t="s">
        <v>27804</v>
      </c>
      <c r="D10755" s="1" t="s">
        <v>27805</v>
      </c>
      <c r="E10755" s="1" t="s">
        <v>65</v>
      </c>
      <c r="F10755" s="1" t="s">
        <v>39</v>
      </c>
      <c r="G10755" s="1" t="s">
        <v>321</v>
      </c>
    </row>
    <row r="10756" spans="1:7" x14ac:dyDescent="0.25">
      <c r="A10756" s="1">
        <v>33005881</v>
      </c>
      <c r="B10756" s="1" t="s">
        <v>27806</v>
      </c>
      <c r="C10756" s="1" t="s">
        <v>27807</v>
      </c>
      <c r="D10756" s="1" t="s">
        <v>27808</v>
      </c>
      <c r="E10756" s="1" t="s">
        <v>65</v>
      </c>
      <c r="F10756" s="1" t="s">
        <v>39</v>
      </c>
      <c r="G10756" s="1" t="s">
        <v>321</v>
      </c>
    </row>
    <row r="10757" spans="1:7" x14ac:dyDescent="0.25">
      <c r="A10757" s="1">
        <v>33005882</v>
      </c>
      <c r="B10757" s="1" t="s">
        <v>27809</v>
      </c>
      <c r="C10757" s="1" t="s">
        <v>27810</v>
      </c>
      <c r="D10757" s="1" t="s">
        <v>27811</v>
      </c>
      <c r="E10757" s="1" t="s">
        <v>65</v>
      </c>
      <c r="F10757" s="1" t="s">
        <v>480</v>
      </c>
      <c r="G10757" s="1" t="s">
        <v>481</v>
      </c>
    </row>
    <row r="10758" spans="1:7" x14ac:dyDescent="0.25">
      <c r="A10758" s="1">
        <v>33005887</v>
      </c>
      <c r="B10758" s="1" t="s">
        <v>27812</v>
      </c>
      <c r="C10758" s="1" t="s">
        <v>27813</v>
      </c>
      <c r="D10758" s="1" t="s">
        <v>27814</v>
      </c>
      <c r="E10758" s="1" t="s">
        <v>65</v>
      </c>
      <c r="F10758" s="1" t="s">
        <v>39</v>
      </c>
      <c r="G10758" s="1" t="s">
        <v>321</v>
      </c>
    </row>
    <row r="10759" spans="1:7" x14ac:dyDescent="0.25">
      <c r="A10759" s="1">
        <v>33005892</v>
      </c>
      <c r="B10759" s="1" t="s">
        <v>27815</v>
      </c>
      <c r="C10759" s="1" t="s">
        <v>27816</v>
      </c>
      <c r="D10759" s="1" t="s">
        <v>27817</v>
      </c>
      <c r="E10759" s="1" t="s">
        <v>65</v>
      </c>
      <c r="F10759" s="1" t="s">
        <v>39</v>
      </c>
      <c r="G10759" s="1" t="s">
        <v>321</v>
      </c>
    </row>
    <row r="10760" spans="1:7" x14ac:dyDescent="0.25">
      <c r="A10760" s="1">
        <v>33005893</v>
      </c>
      <c r="B10760" s="1" t="s">
        <v>27818</v>
      </c>
      <c r="C10760" s="1" t="s">
        <v>27819</v>
      </c>
      <c r="D10760" s="1" t="s">
        <v>27820</v>
      </c>
      <c r="E10760" s="1" t="s">
        <v>65</v>
      </c>
      <c r="F10760" s="1" t="s">
        <v>39</v>
      </c>
      <c r="G10760" s="1" t="s">
        <v>321</v>
      </c>
    </row>
    <row r="10761" spans="1:7" x14ac:dyDescent="0.25">
      <c r="A10761" s="1">
        <v>33005894</v>
      </c>
      <c r="B10761" s="1" t="s">
        <v>27821</v>
      </c>
      <c r="C10761" s="1" t="s">
        <v>27822</v>
      </c>
      <c r="D10761" s="1" t="s">
        <v>27823</v>
      </c>
      <c r="E10761" s="1" t="s">
        <v>65</v>
      </c>
      <c r="F10761" s="1" t="s">
        <v>39</v>
      </c>
      <c r="G10761" s="1" t="s">
        <v>321</v>
      </c>
    </row>
    <row r="10762" spans="1:7" x14ac:dyDescent="0.25">
      <c r="A10762" s="1">
        <v>33005895</v>
      </c>
      <c r="B10762" s="1" t="s">
        <v>27824</v>
      </c>
      <c r="C10762" s="1" t="s">
        <v>27825</v>
      </c>
      <c r="D10762" s="1" t="s">
        <v>27826</v>
      </c>
      <c r="E10762" s="1" t="s">
        <v>65</v>
      </c>
      <c r="F10762" s="1" t="s">
        <v>39</v>
      </c>
      <c r="G10762" s="1" t="s">
        <v>321</v>
      </c>
    </row>
    <row r="10763" spans="1:7" x14ac:dyDescent="0.25">
      <c r="A10763" s="1">
        <v>33005897</v>
      </c>
      <c r="B10763" s="1" t="s">
        <v>27827</v>
      </c>
      <c r="C10763" s="1" t="s">
        <v>27828</v>
      </c>
      <c r="D10763" s="1" t="s">
        <v>27829</v>
      </c>
      <c r="E10763" s="1" t="s">
        <v>65</v>
      </c>
      <c r="F10763" s="1" t="s">
        <v>39</v>
      </c>
      <c r="G10763" s="1" t="s">
        <v>321</v>
      </c>
    </row>
    <row r="10764" spans="1:7" x14ac:dyDescent="0.25">
      <c r="A10764" s="1">
        <v>33005898</v>
      </c>
      <c r="B10764" s="1" t="s">
        <v>27830</v>
      </c>
      <c r="C10764" s="1" t="s">
        <v>27831</v>
      </c>
      <c r="D10764" s="1" t="s">
        <v>27832</v>
      </c>
      <c r="E10764" s="1" t="s">
        <v>65</v>
      </c>
      <c r="F10764" s="1" t="s">
        <v>39</v>
      </c>
      <c r="G10764" s="1" t="s">
        <v>321</v>
      </c>
    </row>
    <row r="10765" spans="1:7" x14ac:dyDescent="0.25">
      <c r="A10765" s="1">
        <v>33005900</v>
      </c>
      <c r="B10765" s="1" t="s">
        <v>27833</v>
      </c>
      <c r="C10765" s="1" t="s">
        <v>27834</v>
      </c>
      <c r="D10765" s="1" t="s">
        <v>27835</v>
      </c>
      <c r="E10765" s="1" t="s">
        <v>65</v>
      </c>
      <c r="F10765" s="1" t="s">
        <v>39</v>
      </c>
      <c r="G10765" s="1" t="s">
        <v>321</v>
      </c>
    </row>
    <row r="10766" spans="1:7" x14ac:dyDescent="0.25">
      <c r="A10766" s="1">
        <v>33005901</v>
      </c>
      <c r="B10766" s="1" t="s">
        <v>25509</v>
      </c>
      <c r="C10766" s="1" t="s">
        <v>25510</v>
      </c>
      <c r="D10766" s="1" t="s">
        <v>25511</v>
      </c>
      <c r="E10766" s="1" t="s">
        <v>65</v>
      </c>
      <c r="F10766" s="1" t="s">
        <v>39</v>
      </c>
      <c r="G10766" s="1" t="s">
        <v>321</v>
      </c>
    </row>
    <row r="10767" spans="1:7" x14ac:dyDescent="0.25">
      <c r="A10767" s="1">
        <v>33005902</v>
      </c>
      <c r="B10767" s="1" t="s">
        <v>27836</v>
      </c>
      <c r="C10767" s="1" t="s">
        <v>27837</v>
      </c>
      <c r="D10767" s="1" t="s">
        <v>27838</v>
      </c>
      <c r="E10767" s="1" t="s">
        <v>65</v>
      </c>
      <c r="F10767" s="1" t="s">
        <v>39</v>
      </c>
      <c r="G10767" s="1" t="s">
        <v>321</v>
      </c>
    </row>
    <row r="10768" spans="1:7" x14ac:dyDescent="0.25">
      <c r="A10768" s="1">
        <v>33005933</v>
      </c>
      <c r="B10768" s="1" t="s">
        <v>27839</v>
      </c>
      <c r="C10768" s="1" t="s">
        <v>27840</v>
      </c>
      <c r="D10768" s="1" t="s">
        <v>27841</v>
      </c>
      <c r="E10768" s="1" t="s">
        <v>65</v>
      </c>
      <c r="F10768" s="1" t="s">
        <v>39</v>
      </c>
      <c r="G10768" s="1" t="s">
        <v>321</v>
      </c>
    </row>
    <row r="10769" spans="1:7" x14ac:dyDescent="0.25">
      <c r="A10769" s="1">
        <v>33005934</v>
      </c>
      <c r="B10769" s="1" t="s">
        <v>27842</v>
      </c>
      <c r="C10769" s="1" t="s">
        <v>27843</v>
      </c>
      <c r="D10769" s="1" t="s">
        <v>27844</v>
      </c>
      <c r="E10769" s="1" t="s">
        <v>65</v>
      </c>
      <c r="F10769" s="1" t="s">
        <v>39</v>
      </c>
      <c r="G10769" s="1" t="s">
        <v>321</v>
      </c>
    </row>
    <row r="10770" spans="1:7" x14ac:dyDescent="0.25">
      <c r="A10770" s="1">
        <v>33005936</v>
      </c>
      <c r="B10770" s="1" t="s">
        <v>27845</v>
      </c>
      <c r="C10770" s="1" t="s">
        <v>27846</v>
      </c>
      <c r="D10770" s="1" t="s">
        <v>27847</v>
      </c>
      <c r="E10770" s="1" t="s">
        <v>66</v>
      </c>
      <c r="F10770" s="1" t="s">
        <v>39</v>
      </c>
      <c r="G10770" s="1" t="s">
        <v>321</v>
      </c>
    </row>
    <row r="10771" spans="1:7" x14ac:dyDescent="0.25">
      <c r="A10771" s="1">
        <v>33005939</v>
      </c>
      <c r="B10771" s="1" t="s">
        <v>27848</v>
      </c>
      <c r="C10771" s="1" t="s">
        <v>27849</v>
      </c>
      <c r="D10771" s="1" t="s">
        <v>27850</v>
      </c>
      <c r="E10771" s="1" t="s">
        <v>65</v>
      </c>
      <c r="F10771" s="1" t="s">
        <v>480</v>
      </c>
      <c r="G10771" s="1" t="s">
        <v>481</v>
      </c>
    </row>
    <row r="10772" spans="1:7" x14ac:dyDescent="0.25">
      <c r="A10772" s="1">
        <v>33005942</v>
      </c>
      <c r="B10772" s="1" t="s">
        <v>27851</v>
      </c>
      <c r="C10772" s="1" t="s">
        <v>27852</v>
      </c>
      <c r="D10772" s="1" t="s">
        <v>27853</v>
      </c>
      <c r="E10772" s="1" t="s">
        <v>65</v>
      </c>
      <c r="F10772" s="1" t="s">
        <v>480</v>
      </c>
      <c r="G10772" s="1" t="s">
        <v>481</v>
      </c>
    </row>
    <row r="10773" spans="1:7" x14ac:dyDescent="0.25">
      <c r="A10773" s="1">
        <v>33005944</v>
      </c>
      <c r="B10773" s="1" t="s">
        <v>27854</v>
      </c>
      <c r="C10773" s="1" t="s">
        <v>27855</v>
      </c>
      <c r="D10773" s="1" t="s">
        <v>27856</v>
      </c>
      <c r="E10773" s="1" t="s">
        <v>65</v>
      </c>
      <c r="F10773" s="1" t="s">
        <v>39</v>
      </c>
      <c r="G10773" s="1" t="s">
        <v>321</v>
      </c>
    </row>
    <row r="10774" spans="1:7" x14ac:dyDescent="0.25">
      <c r="A10774" s="1">
        <v>33005950</v>
      </c>
      <c r="B10774" s="1" t="s">
        <v>27857</v>
      </c>
      <c r="C10774" s="1" t="s">
        <v>27858</v>
      </c>
      <c r="D10774" s="1" t="s">
        <v>27859</v>
      </c>
      <c r="E10774" s="1" t="s">
        <v>65</v>
      </c>
      <c r="F10774" s="1" t="s">
        <v>39</v>
      </c>
      <c r="G10774" s="1" t="s">
        <v>321</v>
      </c>
    </row>
    <row r="10775" spans="1:7" x14ac:dyDescent="0.25">
      <c r="A10775" s="1">
        <v>33005951</v>
      </c>
      <c r="B10775" s="1" t="s">
        <v>27860</v>
      </c>
      <c r="C10775" s="1" t="s">
        <v>27861</v>
      </c>
      <c r="D10775" s="1" t="s">
        <v>27862</v>
      </c>
      <c r="E10775" s="1" t="s">
        <v>65</v>
      </c>
      <c r="F10775" s="1" t="s">
        <v>39</v>
      </c>
      <c r="G10775" s="1" t="s">
        <v>321</v>
      </c>
    </row>
    <row r="10776" spans="1:7" x14ac:dyDescent="0.25">
      <c r="A10776" s="1">
        <v>33005957</v>
      </c>
      <c r="B10776" s="1" t="s">
        <v>27863</v>
      </c>
      <c r="C10776" s="1" t="s">
        <v>27864</v>
      </c>
      <c r="D10776" s="1" t="s">
        <v>27865</v>
      </c>
      <c r="E10776" s="1" t="s">
        <v>65</v>
      </c>
      <c r="F10776" s="1" t="s">
        <v>39</v>
      </c>
      <c r="G10776" s="1" t="s">
        <v>321</v>
      </c>
    </row>
    <row r="10777" spans="1:7" x14ac:dyDescent="0.25">
      <c r="A10777" s="1">
        <v>33005959</v>
      </c>
      <c r="B10777" s="1" t="s">
        <v>27866</v>
      </c>
      <c r="C10777" s="1" t="s">
        <v>27867</v>
      </c>
      <c r="D10777" s="1" t="s">
        <v>27868</v>
      </c>
      <c r="E10777" s="1" t="s">
        <v>65</v>
      </c>
      <c r="F10777" s="1" t="s">
        <v>480</v>
      </c>
      <c r="G10777" s="1" t="s">
        <v>481</v>
      </c>
    </row>
    <row r="10778" spans="1:7" x14ac:dyDescent="0.25">
      <c r="A10778" s="1">
        <v>33005964</v>
      </c>
      <c r="B10778" s="1" t="s">
        <v>27869</v>
      </c>
      <c r="C10778" s="1" t="s">
        <v>27870</v>
      </c>
      <c r="D10778" s="1" t="s">
        <v>27871</v>
      </c>
      <c r="E10778" s="1" t="s">
        <v>65</v>
      </c>
      <c r="F10778" s="1" t="s">
        <v>39</v>
      </c>
      <c r="G10778" s="1" t="s">
        <v>321</v>
      </c>
    </row>
    <row r="10779" spans="1:7" x14ac:dyDescent="0.25">
      <c r="A10779" s="1">
        <v>33005967</v>
      </c>
      <c r="B10779" s="1" t="s">
        <v>1382</v>
      </c>
      <c r="C10779" s="1" t="s">
        <v>1383</v>
      </c>
      <c r="D10779" s="1" t="s">
        <v>1384</v>
      </c>
      <c r="E10779" s="1" t="s">
        <v>65</v>
      </c>
      <c r="F10779" s="1" t="s">
        <v>39</v>
      </c>
      <c r="G10779" s="1" t="s">
        <v>321</v>
      </c>
    </row>
    <row r="10780" spans="1:7" x14ac:dyDescent="0.25">
      <c r="A10780" s="1">
        <v>33005968</v>
      </c>
      <c r="B10780" s="1" t="s">
        <v>27872</v>
      </c>
      <c r="C10780" s="1" t="s">
        <v>27873</v>
      </c>
      <c r="D10780" s="1" t="s">
        <v>27874</v>
      </c>
      <c r="E10780" s="1" t="s">
        <v>65</v>
      </c>
      <c r="F10780" s="1" t="s">
        <v>39</v>
      </c>
      <c r="G10780" s="1" t="s">
        <v>321</v>
      </c>
    </row>
    <row r="10781" spans="1:7" x14ac:dyDescent="0.25">
      <c r="A10781" s="1">
        <v>33006035</v>
      </c>
      <c r="B10781" s="1" t="s">
        <v>27875</v>
      </c>
      <c r="C10781" s="1" t="s">
        <v>27876</v>
      </c>
      <c r="D10781" s="1" t="s">
        <v>27877</v>
      </c>
      <c r="E10781" s="1" t="s">
        <v>65</v>
      </c>
      <c r="F10781" s="1" t="s">
        <v>1984</v>
      </c>
      <c r="G10781" s="1" t="s">
        <v>1985</v>
      </c>
    </row>
    <row r="10782" spans="1:7" x14ac:dyDescent="0.25">
      <c r="A10782" s="1">
        <v>33006036</v>
      </c>
      <c r="B10782" s="1" t="s">
        <v>27878</v>
      </c>
      <c r="C10782" s="1" t="s">
        <v>27879</v>
      </c>
      <c r="D10782" s="1" t="s">
        <v>27880</v>
      </c>
      <c r="E10782" s="1" t="s">
        <v>65</v>
      </c>
      <c r="F10782" s="1" t="s">
        <v>39</v>
      </c>
      <c r="G10782" s="1" t="s">
        <v>321</v>
      </c>
    </row>
    <row r="10783" spans="1:7" x14ac:dyDescent="0.25">
      <c r="A10783" s="1">
        <v>33006037</v>
      </c>
      <c r="B10783" s="1" t="s">
        <v>27881</v>
      </c>
      <c r="C10783" s="1" t="s">
        <v>27882</v>
      </c>
      <c r="D10783" s="1" t="s">
        <v>27883</v>
      </c>
      <c r="E10783" s="1" t="s">
        <v>65</v>
      </c>
      <c r="F10783" s="1" t="s">
        <v>39</v>
      </c>
      <c r="G10783" s="1" t="s">
        <v>321</v>
      </c>
    </row>
    <row r="10784" spans="1:7" x14ac:dyDescent="0.25">
      <c r="A10784" s="1">
        <v>33006041</v>
      </c>
      <c r="B10784" s="1" t="s">
        <v>6513</v>
      </c>
      <c r="C10784" s="1" t="s">
        <v>6514</v>
      </c>
      <c r="D10784" s="1" t="s">
        <v>6515</v>
      </c>
      <c r="E10784" s="1" t="s">
        <v>65</v>
      </c>
      <c r="F10784" s="1" t="s">
        <v>39</v>
      </c>
      <c r="G10784" s="1" t="s">
        <v>321</v>
      </c>
    </row>
    <row r="10785" spans="1:7" x14ac:dyDescent="0.25">
      <c r="A10785" s="1">
        <v>33006042</v>
      </c>
      <c r="B10785" s="1" t="s">
        <v>27884</v>
      </c>
      <c r="C10785" s="1" t="s">
        <v>27885</v>
      </c>
      <c r="D10785" s="1" t="s">
        <v>27886</v>
      </c>
      <c r="E10785" s="1" t="s">
        <v>65</v>
      </c>
      <c r="F10785" s="1" t="s">
        <v>39</v>
      </c>
      <c r="G10785" s="1" t="s">
        <v>321</v>
      </c>
    </row>
    <row r="10786" spans="1:7" x14ac:dyDescent="0.25">
      <c r="A10786" s="1">
        <v>33006043</v>
      </c>
      <c r="B10786" s="1" t="s">
        <v>27887</v>
      </c>
      <c r="C10786" s="1" t="s">
        <v>27888</v>
      </c>
      <c r="D10786" s="1" t="s">
        <v>27889</v>
      </c>
      <c r="E10786" s="1" t="s">
        <v>65</v>
      </c>
      <c r="F10786" s="1" t="s">
        <v>39</v>
      </c>
      <c r="G10786" s="1" t="s">
        <v>321</v>
      </c>
    </row>
    <row r="10787" spans="1:7" x14ac:dyDescent="0.25">
      <c r="A10787" s="1">
        <v>33006044</v>
      </c>
      <c r="B10787" s="1" t="s">
        <v>27890</v>
      </c>
      <c r="C10787" s="1" t="s">
        <v>27891</v>
      </c>
      <c r="D10787" s="1" t="s">
        <v>27892</v>
      </c>
      <c r="E10787" s="1" t="s">
        <v>65</v>
      </c>
      <c r="F10787" s="1" t="s">
        <v>39</v>
      </c>
      <c r="G10787" s="1" t="s">
        <v>321</v>
      </c>
    </row>
    <row r="10788" spans="1:7" x14ac:dyDescent="0.25">
      <c r="A10788" s="1">
        <v>33006045</v>
      </c>
      <c r="B10788" s="1" t="s">
        <v>27893</v>
      </c>
      <c r="C10788" s="1" t="s">
        <v>27894</v>
      </c>
      <c r="D10788" s="1" t="s">
        <v>27895</v>
      </c>
      <c r="E10788" s="1" t="s">
        <v>65</v>
      </c>
      <c r="F10788" s="1" t="s">
        <v>39</v>
      </c>
      <c r="G10788" s="1" t="s">
        <v>321</v>
      </c>
    </row>
    <row r="10789" spans="1:7" x14ac:dyDescent="0.25">
      <c r="A10789" s="1">
        <v>33006046</v>
      </c>
      <c r="B10789" s="1" t="s">
        <v>27896</v>
      </c>
      <c r="C10789" s="1" t="s">
        <v>27897</v>
      </c>
      <c r="D10789" s="1" t="s">
        <v>27898</v>
      </c>
      <c r="E10789" s="1" t="s">
        <v>65</v>
      </c>
      <c r="F10789" s="1" t="s">
        <v>39</v>
      </c>
      <c r="G10789" s="1" t="s">
        <v>321</v>
      </c>
    </row>
    <row r="10790" spans="1:7" x14ac:dyDescent="0.25">
      <c r="A10790" s="1">
        <v>33006048</v>
      </c>
      <c r="B10790" s="1" t="s">
        <v>22500</v>
      </c>
      <c r="C10790" s="1" t="s">
        <v>22501</v>
      </c>
      <c r="D10790" s="1" t="s">
        <v>22502</v>
      </c>
      <c r="E10790" s="1" t="s">
        <v>65</v>
      </c>
      <c r="F10790" s="1" t="s">
        <v>39</v>
      </c>
      <c r="G10790" s="1" t="s">
        <v>321</v>
      </c>
    </row>
    <row r="10791" spans="1:7" x14ac:dyDescent="0.25">
      <c r="A10791" s="1">
        <v>33006050</v>
      </c>
      <c r="B10791" s="1" t="s">
        <v>27899</v>
      </c>
      <c r="C10791" s="1" t="s">
        <v>27900</v>
      </c>
      <c r="D10791" s="1" t="s">
        <v>27901</v>
      </c>
      <c r="E10791" s="1" t="s">
        <v>65</v>
      </c>
      <c r="F10791" s="1" t="s">
        <v>39</v>
      </c>
      <c r="G10791" s="1" t="s">
        <v>321</v>
      </c>
    </row>
    <row r="10792" spans="1:7" x14ac:dyDescent="0.25">
      <c r="A10792" s="1">
        <v>33006052</v>
      </c>
      <c r="B10792" s="1" t="s">
        <v>27902</v>
      </c>
      <c r="C10792" s="1" t="s">
        <v>27903</v>
      </c>
      <c r="D10792" s="1" t="s">
        <v>27904</v>
      </c>
      <c r="E10792" s="1" t="s">
        <v>65</v>
      </c>
      <c r="F10792" s="1" t="s">
        <v>39</v>
      </c>
      <c r="G10792" s="1" t="s">
        <v>321</v>
      </c>
    </row>
    <row r="10793" spans="1:7" x14ac:dyDescent="0.25">
      <c r="A10793" s="1">
        <v>33006053</v>
      </c>
      <c r="B10793" s="1" t="s">
        <v>27905</v>
      </c>
      <c r="C10793" s="1" t="s">
        <v>27906</v>
      </c>
      <c r="D10793" s="1" t="s">
        <v>27907</v>
      </c>
      <c r="E10793" s="1" t="s">
        <v>65</v>
      </c>
      <c r="F10793" s="1" t="s">
        <v>39</v>
      </c>
      <c r="G10793" s="1" t="s">
        <v>321</v>
      </c>
    </row>
    <row r="10794" spans="1:7" x14ac:dyDescent="0.25">
      <c r="A10794" s="1">
        <v>33006055</v>
      </c>
      <c r="B10794" s="1" t="s">
        <v>27908</v>
      </c>
      <c r="C10794" s="1" t="s">
        <v>27909</v>
      </c>
      <c r="D10794" s="1" t="s">
        <v>27910</v>
      </c>
      <c r="E10794" s="1" t="s">
        <v>65</v>
      </c>
      <c r="F10794" s="1" t="s">
        <v>39</v>
      </c>
      <c r="G10794" s="1" t="s">
        <v>321</v>
      </c>
    </row>
    <row r="10795" spans="1:7" x14ac:dyDescent="0.25">
      <c r="A10795" s="1">
        <v>33006057</v>
      </c>
      <c r="B10795" s="1" t="s">
        <v>27911</v>
      </c>
      <c r="C10795" s="1" t="s">
        <v>27912</v>
      </c>
      <c r="D10795" s="1" t="s">
        <v>27913</v>
      </c>
      <c r="E10795" s="1" t="s">
        <v>65</v>
      </c>
      <c r="F10795" s="1" t="s">
        <v>39</v>
      </c>
      <c r="G10795" s="1" t="s">
        <v>321</v>
      </c>
    </row>
    <row r="10796" spans="1:7" x14ac:dyDescent="0.25">
      <c r="A10796" s="1">
        <v>33006058</v>
      </c>
      <c r="B10796" s="1" t="s">
        <v>27914</v>
      </c>
      <c r="C10796" s="1" t="s">
        <v>27915</v>
      </c>
      <c r="D10796" s="1" t="s">
        <v>27916</v>
      </c>
      <c r="E10796" s="1" t="s">
        <v>65</v>
      </c>
      <c r="F10796" s="1" t="s">
        <v>39</v>
      </c>
      <c r="G10796" s="1" t="s">
        <v>321</v>
      </c>
    </row>
    <row r="10797" spans="1:7" x14ac:dyDescent="0.25">
      <c r="A10797" s="1">
        <v>33006060</v>
      </c>
      <c r="B10797" s="1" t="s">
        <v>27917</v>
      </c>
      <c r="C10797" s="1" t="s">
        <v>27918</v>
      </c>
      <c r="D10797" s="1" t="s">
        <v>27919</v>
      </c>
      <c r="E10797" s="1" t="s">
        <v>65</v>
      </c>
      <c r="F10797" s="1" t="s">
        <v>39</v>
      </c>
      <c r="G10797" s="1" t="s">
        <v>321</v>
      </c>
    </row>
    <row r="10798" spans="1:7" x14ac:dyDescent="0.25">
      <c r="A10798" s="1">
        <v>33006061</v>
      </c>
      <c r="B10798" s="1" t="s">
        <v>27920</v>
      </c>
      <c r="C10798" s="1" t="s">
        <v>27921</v>
      </c>
      <c r="D10798" s="1" t="s">
        <v>27922</v>
      </c>
      <c r="E10798" s="1" t="s">
        <v>65</v>
      </c>
      <c r="F10798" s="1" t="s">
        <v>39</v>
      </c>
      <c r="G10798" s="1" t="s">
        <v>321</v>
      </c>
    </row>
    <row r="10799" spans="1:7" x14ac:dyDescent="0.25">
      <c r="A10799" s="1">
        <v>33006062</v>
      </c>
      <c r="B10799" s="1" t="s">
        <v>27923</v>
      </c>
      <c r="C10799" s="1" t="s">
        <v>27924</v>
      </c>
      <c r="D10799" s="1" t="s">
        <v>27925</v>
      </c>
      <c r="E10799" s="1" t="s">
        <v>65</v>
      </c>
      <c r="F10799" s="1" t="s">
        <v>39</v>
      </c>
      <c r="G10799" s="1" t="s">
        <v>321</v>
      </c>
    </row>
    <row r="10800" spans="1:7" x14ac:dyDescent="0.25">
      <c r="A10800" s="1">
        <v>33006064</v>
      </c>
      <c r="B10800" s="1" t="s">
        <v>27926</v>
      </c>
      <c r="C10800" s="1" t="s">
        <v>27927</v>
      </c>
      <c r="D10800" s="1" t="s">
        <v>27928</v>
      </c>
      <c r="E10800" s="1" t="s">
        <v>65</v>
      </c>
      <c r="F10800" s="1" t="s">
        <v>39</v>
      </c>
      <c r="G10800" s="1" t="s">
        <v>321</v>
      </c>
    </row>
    <row r="10801" spans="1:7" x14ac:dyDescent="0.25">
      <c r="A10801" s="1">
        <v>33006067</v>
      </c>
      <c r="B10801" s="1" t="s">
        <v>27929</v>
      </c>
      <c r="C10801" s="1" t="s">
        <v>27930</v>
      </c>
      <c r="D10801" s="1" t="s">
        <v>27931</v>
      </c>
      <c r="E10801" s="1" t="s">
        <v>66</v>
      </c>
      <c r="F10801" s="1" t="s">
        <v>39</v>
      </c>
      <c r="G10801" s="1" t="s">
        <v>321</v>
      </c>
    </row>
    <row r="10802" spans="1:7" x14ac:dyDescent="0.25">
      <c r="A10802" s="1">
        <v>33006072</v>
      </c>
      <c r="B10802" s="1" t="s">
        <v>27932</v>
      </c>
      <c r="C10802" s="1" t="s">
        <v>27933</v>
      </c>
      <c r="D10802" s="1" t="s">
        <v>27934</v>
      </c>
      <c r="E10802" s="1" t="s">
        <v>65</v>
      </c>
      <c r="F10802" s="1" t="s">
        <v>39</v>
      </c>
      <c r="G10802" s="1" t="s">
        <v>321</v>
      </c>
    </row>
    <row r="10803" spans="1:7" x14ac:dyDescent="0.25">
      <c r="A10803" s="1">
        <v>33006073</v>
      </c>
      <c r="B10803" s="1" t="s">
        <v>27935</v>
      </c>
      <c r="C10803" s="1" t="s">
        <v>27936</v>
      </c>
      <c r="D10803" s="1" t="s">
        <v>27937</v>
      </c>
      <c r="E10803" s="1" t="s">
        <v>65</v>
      </c>
      <c r="F10803" s="1" t="s">
        <v>39</v>
      </c>
      <c r="G10803" s="1" t="s">
        <v>321</v>
      </c>
    </row>
    <row r="10804" spans="1:7" x14ac:dyDescent="0.25">
      <c r="A10804" s="1">
        <v>33006074</v>
      </c>
      <c r="B10804" s="1" t="s">
        <v>27938</v>
      </c>
      <c r="C10804" s="1" t="s">
        <v>27939</v>
      </c>
      <c r="D10804" s="1" t="s">
        <v>27940</v>
      </c>
      <c r="E10804" s="1" t="s">
        <v>65</v>
      </c>
      <c r="F10804" s="1" t="s">
        <v>39</v>
      </c>
      <c r="G10804" s="1" t="s">
        <v>321</v>
      </c>
    </row>
    <row r="10805" spans="1:7" x14ac:dyDescent="0.25">
      <c r="A10805" s="1">
        <v>33006089</v>
      </c>
      <c r="B10805" s="1" t="s">
        <v>27941</v>
      </c>
      <c r="C10805" s="1" t="s">
        <v>27942</v>
      </c>
      <c r="D10805" s="1" t="s">
        <v>27943</v>
      </c>
      <c r="E10805" s="1" t="s">
        <v>65</v>
      </c>
      <c r="F10805" s="1" t="s">
        <v>39</v>
      </c>
      <c r="G10805" s="1" t="s">
        <v>321</v>
      </c>
    </row>
    <row r="10806" spans="1:7" x14ac:dyDescent="0.25">
      <c r="A10806" s="1">
        <v>33006090</v>
      </c>
      <c r="B10806" s="1" t="s">
        <v>27944</v>
      </c>
      <c r="C10806" s="1" t="s">
        <v>27945</v>
      </c>
      <c r="D10806" s="1" t="s">
        <v>27946</v>
      </c>
      <c r="E10806" s="1" t="s">
        <v>65</v>
      </c>
      <c r="F10806" s="1" t="s">
        <v>39</v>
      </c>
      <c r="G10806" s="1" t="s">
        <v>321</v>
      </c>
    </row>
    <row r="10807" spans="1:7" x14ac:dyDescent="0.25">
      <c r="A10807" s="1">
        <v>33006093</v>
      </c>
      <c r="B10807" s="1" t="s">
        <v>27947</v>
      </c>
      <c r="C10807" s="1" t="s">
        <v>27948</v>
      </c>
      <c r="D10807" s="1" t="s">
        <v>27949</v>
      </c>
      <c r="E10807" s="1" t="s">
        <v>66</v>
      </c>
      <c r="F10807" s="1" t="s">
        <v>480</v>
      </c>
      <c r="G10807" s="1" t="s">
        <v>481</v>
      </c>
    </row>
    <row r="10808" spans="1:7" x14ac:dyDescent="0.25">
      <c r="A10808" s="1">
        <v>33006099</v>
      </c>
      <c r="B10808" s="1" t="s">
        <v>27950</v>
      </c>
      <c r="C10808" s="1" t="s">
        <v>27951</v>
      </c>
      <c r="D10808" s="1" t="s">
        <v>27952</v>
      </c>
      <c r="E10808" s="1" t="s">
        <v>65</v>
      </c>
      <c r="F10808" s="1" t="s">
        <v>39</v>
      </c>
      <c r="G10808" s="1" t="s">
        <v>321</v>
      </c>
    </row>
    <row r="10809" spans="1:7" x14ac:dyDescent="0.25">
      <c r="A10809" s="1">
        <v>33006100</v>
      </c>
      <c r="B10809" s="1" t="s">
        <v>27953</v>
      </c>
      <c r="C10809" s="1" t="s">
        <v>27954</v>
      </c>
      <c r="D10809" s="1" t="s">
        <v>27955</v>
      </c>
      <c r="E10809" s="1" t="s">
        <v>65</v>
      </c>
      <c r="F10809" s="1" t="s">
        <v>39</v>
      </c>
      <c r="G10809" s="1" t="s">
        <v>321</v>
      </c>
    </row>
    <row r="10810" spans="1:7" x14ac:dyDescent="0.25">
      <c r="A10810" s="1">
        <v>33006101</v>
      </c>
      <c r="B10810" s="1" t="s">
        <v>27956</v>
      </c>
      <c r="C10810" s="1" t="s">
        <v>27957</v>
      </c>
      <c r="D10810" s="1" t="s">
        <v>27958</v>
      </c>
      <c r="E10810" s="1" t="s">
        <v>65</v>
      </c>
      <c r="F10810" s="1" t="s">
        <v>480</v>
      </c>
      <c r="G10810" s="1" t="s">
        <v>481</v>
      </c>
    </row>
    <row r="10811" spans="1:7" x14ac:dyDescent="0.25">
      <c r="A10811" s="1">
        <v>33006104</v>
      </c>
      <c r="B10811" s="1" t="s">
        <v>27959</v>
      </c>
      <c r="C10811" s="1" t="s">
        <v>27960</v>
      </c>
      <c r="D10811" s="1" t="s">
        <v>27961</v>
      </c>
      <c r="E10811" s="1" t="s">
        <v>65</v>
      </c>
      <c r="F10811" s="1" t="s">
        <v>480</v>
      </c>
      <c r="G10811" s="1" t="s">
        <v>481</v>
      </c>
    </row>
    <row r="10812" spans="1:7" x14ac:dyDescent="0.25">
      <c r="A10812" s="1">
        <v>33006105</v>
      </c>
      <c r="B10812" s="1" t="s">
        <v>27962</v>
      </c>
      <c r="C10812" s="1" t="s">
        <v>27963</v>
      </c>
      <c r="D10812" s="1" t="s">
        <v>27964</v>
      </c>
      <c r="E10812" s="1" t="s">
        <v>65</v>
      </c>
      <c r="F10812" s="1" t="s">
        <v>480</v>
      </c>
      <c r="G10812" s="1" t="s">
        <v>481</v>
      </c>
    </row>
    <row r="10813" spans="1:7" x14ac:dyDescent="0.25">
      <c r="A10813" s="1">
        <v>33006107</v>
      </c>
      <c r="B10813" s="1" t="s">
        <v>27965</v>
      </c>
      <c r="C10813" s="1" t="s">
        <v>27966</v>
      </c>
      <c r="D10813" s="1" t="s">
        <v>27967</v>
      </c>
      <c r="E10813" s="1" t="s">
        <v>65</v>
      </c>
      <c r="F10813" s="1" t="s">
        <v>1984</v>
      </c>
      <c r="G10813" s="1" t="s">
        <v>1985</v>
      </c>
    </row>
    <row r="10814" spans="1:7" x14ac:dyDescent="0.25">
      <c r="A10814" s="1">
        <v>33006108</v>
      </c>
      <c r="B10814" s="1" t="s">
        <v>27968</v>
      </c>
      <c r="C10814" s="1" t="s">
        <v>27969</v>
      </c>
      <c r="D10814" s="1" t="s">
        <v>27970</v>
      </c>
      <c r="E10814" s="1" t="s">
        <v>65</v>
      </c>
      <c r="F10814" s="1" t="s">
        <v>480</v>
      </c>
      <c r="G10814" s="1" t="s">
        <v>481</v>
      </c>
    </row>
    <row r="10815" spans="1:7" x14ac:dyDescent="0.25">
      <c r="A10815" s="1">
        <v>33006114</v>
      </c>
      <c r="B10815" s="1" t="s">
        <v>27971</v>
      </c>
      <c r="C10815" s="1" t="s">
        <v>27972</v>
      </c>
      <c r="D10815" s="1" t="s">
        <v>27973</v>
      </c>
      <c r="E10815" s="1" t="s">
        <v>65</v>
      </c>
      <c r="F10815" s="1" t="s">
        <v>39</v>
      </c>
      <c r="G10815" s="1" t="s">
        <v>321</v>
      </c>
    </row>
    <row r="10816" spans="1:7" x14ac:dyDescent="0.25">
      <c r="A10816" s="1">
        <v>33006122</v>
      </c>
      <c r="B10816" s="1" t="s">
        <v>27974</v>
      </c>
      <c r="C10816" s="1" t="s">
        <v>27975</v>
      </c>
      <c r="D10816" s="1" t="s">
        <v>27976</v>
      </c>
      <c r="E10816" s="1" t="s">
        <v>65</v>
      </c>
      <c r="F10816" s="1" t="s">
        <v>39</v>
      </c>
      <c r="G10816" s="1" t="s">
        <v>321</v>
      </c>
    </row>
    <row r="10817" spans="1:7" x14ac:dyDescent="0.25">
      <c r="A10817" s="1">
        <v>33006123</v>
      </c>
      <c r="B10817" s="1" t="s">
        <v>27977</v>
      </c>
      <c r="C10817" s="1" t="s">
        <v>27978</v>
      </c>
      <c r="D10817" s="1" t="s">
        <v>27979</v>
      </c>
      <c r="E10817" s="1" t="s">
        <v>65</v>
      </c>
      <c r="F10817" s="1" t="s">
        <v>39</v>
      </c>
      <c r="G10817" s="1" t="s">
        <v>321</v>
      </c>
    </row>
    <row r="10818" spans="1:7" x14ac:dyDescent="0.25">
      <c r="A10818" s="1">
        <v>33006124</v>
      </c>
      <c r="B10818" s="1" t="s">
        <v>19</v>
      </c>
      <c r="C10818" s="1" t="s">
        <v>27980</v>
      </c>
      <c r="D10818" s="1" t="s">
        <v>27981</v>
      </c>
      <c r="E10818" s="1" t="s">
        <v>66</v>
      </c>
      <c r="F10818" s="1" t="s">
        <v>39</v>
      </c>
      <c r="G10818" s="1" t="s">
        <v>321</v>
      </c>
    </row>
    <row r="10819" spans="1:7" x14ac:dyDescent="0.25">
      <c r="A10819" s="1">
        <v>33006126</v>
      </c>
      <c r="B10819" s="1" t="s">
        <v>27982</v>
      </c>
      <c r="C10819" s="1" t="s">
        <v>27983</v>
      </c>
      <c r="D10819" s="1" t="s">
        <v>27984</v>
      </c>
      <c r="E10819" s="1" t="s">
        <v>65</v>
      </c>
      <c r="F10819" s="1" t="s">
        <v>39</v>
      </c>
      <c r="G10819" s="1" t="s">
        <v>321</v>
      </c>
    </row>
    <row r="10820" spans="1:7" x14ac:dyDescent="0.25">
      <c r="A10820" s="1">
        <v>33006127</v>
      </c>
      <c r="B10820" s="1" t="s">
        <v>23788</v>
      </c>
      <c r="C10820" s="1" t="s">
        <v>23789</v>
      </c>
      <c r="D10820" s="1" t="s">
        <v>23790</v>
      </c>
      <c r="E10820" s="1" t="s">
        <v>65</v>
      </c>
      <c r="F10820" s="1" t="s">
        <v>39</v>
      </c>
      <c r="G10820" s="1" t="s">
        <v>321</v>
      </c>
    </row>
    <row r="10821" spans="1:7" x14ac:dyDescent="0.25">
      <c r="A10821" s="1">
        <v>33006132</v>
      </c>
      <c r="B10821" s="1" t="s">
        <v>27985</v>
      </c>
      <c r="C10821" s="1" t="s">
        <v>27986</v>
      </c>
      <c r="D10821" s="1" t="s">
        <v>27987</v>
      </c>
      <c r="E10821" s="1" t="s">
        <v>65</v>
      </c>
      <c r="F10821" s="1" t="s">
        <v>480</v>
      </c>
      <c r="G10821" s="1" t="s">
        <v>481</v>
      </c>
    </row>
    <row r="10822" spans="1:7" x14ac:dyDescent="0.25">
      <c r="A10822" s="1">
        <v>33006133</v>
      </c>
      <c r="B10822" s="1" t="s">
        <v>27988</v>
      </c>
      <c r="C10822" s="1" t="s">
        <v>27989</v>
      </c>
      <c r="D10822" s="1" t="s">
        <v>27990</v>
      </c>
      <c r="E10822" s="1" t="s">
        <v>65</v>
      </c>
      <c r="F10822" s="1" t="s">
        <v>480</v>
      </c>
      <c r="G10822" s="1" t="s">
        <v>481</v>
      </c>
    </row>
    <row r="10823" spans="1:7" x14ac:dyDescent="0.25">
      <c r="A10823" s="1">
        <v>33006134</v>
      </c>
      <c r="B10823" s="1" t="s">
        <v>27991</v>
      </c>
      <c r="C10823" s="1" t="s">
        <v>27992</v>
      </c>
      <c r="D10823" s="1" t="s">
        <v>27993</v>
      </c>
      <c r="E10823" s="1" t="s">
        <v>65</v>
      </c>
      <c r="F10823" s="1" t="s">
        <v>39</v>
      </c>
      <c r="G10823" s="1" t="s">
        <v>321</v>
      </c>
    </row>
    <row r="10824" spans="1:7" x14ac:dyDescent="0.25">
      <c r="A10824" s="1">
        <v>33006138</v>
      </c>
      <c r="B10824" s="1" t="s">
        <v>27994</v>
      </c>
      <c r="C10824" s="1" t="s">
        <v>27995</v>
      </c>
      <c r="D10824" s="1" t="s">
        <v>27996</v>
      </c>
      <c r="E10824" s="1" t="s">
        <v>65</v>
      </c>
      <c r="F10824" s="1" t="s">
        <v>39</v>
      </c>
      <c r="G10824" s="1" t="s">
        <v>321</v>
      </c>
    </row>
    <row r="10825" spans="1:7" x14ac:dyDescent="0.25">
      <c r="A10825" s="1">
        <v>33006145</v>
      </c>
      <c r="B10825" s="1" t="s">
        <v>27997</v>
      </c>
      <c r="C10825" s="1" t="s">
        <v>27998</v>
      </c>
      <c r="D10825" s="1" t="s">
        <v>27999</v>
      </c>
      <c r="E10825" s="1" t="s">
        <v>65</v>
      </c>
      <c r="F10825" s="1" t="s">
        <v>39</v>
      </c>
      <c r="G10825" s="1" t="s">
        <v>321</v>
      </c>
    </row>
    <row r="10826" spans="1:7" x14ac:dyDescent="0.25">
      <c r="A10826" s="1">
        <v>33006149</v>
      </c>
      <c r="B10826" s="1" t="s">
        <v>28000</v>
      </c>
      <c r="C10826" s="1" t="s">
        <v>28001</v>
      </c>
      <c r="D10826" s="1" t="s">
        <v>28002</v>
      </c>
      <c r="E10826" s="1" t="s">
        <v>65</v>
      </c>
      <c r="F10826" s="1" t="s">
        <v>480</v>
      </c>
      <c r="G10826" s="1" t="s">
        <v>481</v>
      </c>
    </row>
    <row r="10827" spans="1:7" x14ac:dyDescent="0.25">
      <c r="A10827" s="1">
        <v>33006151</v>
      </c>
      <c r="B10827" s="1" t="s">
        <v>28003</v>
      </c>
      <c r="C10827" s="1" t="s">
        <v>28004</v>
      </c>
      <c r="D10827" s="1" t="s">
        <v>28005</v>
      </c>
      <c r="E10827" s="1" t="s">
        <v>66</v>
      </c>
      <c r="F10827" s="1" t="s">
        <v>39</v>
      </c>
      <c r="G10827" s="1" t="s">
        <v>321</v>
      </c>
    </row>
    <row r="10828" spans="1:7" x14ac:dyDescent="0.25">
      <c r="A10828" s="1">
        <v>33006152</v>
      </c>
      <c r="B10828" s="1" t="s">
        <v>28006</v>
      </c>
      <c r="C10828" s="1" t="s">
        <v>28007</v>
      </c>
      <c r="D10828" s="1" t="s">
        <v>28008</v>
      </c>
      <c r="E10828" s="1" t="s">
        <v>66</v>
      </c>
      <c r="F10828" s="1" t="s">
        <v>39</v>
      </c>
      <c r="G10828" s="1" t="s">
        <v>321</v>
      </c>
    </row>
    <row r="10829" spans="1:7" x14ac:dyDescent="0.25">
      <c r="A10829" s="1">
        <v>33006154</v>
      </c>
      <c r="B10829" s="1" t="s">
        <v>28009</v>
      </c>
      <c r="C10829" s="1" t="s">
        <v>28010</v>
      </c>
      <c r="D10829" s="1" t="s">
        <v>28011</v>
      </c>
      <c r="E10829" s="1" t="s">
        <v>65</v>
      </c>
      <c r="F10829" s="1" t="s">
        <v>480</v>
      </c>
      <c r="G10829" s="1" t="s">
        <v>481</v>
      </c>
    </row>
    <row r="10830" spans="1:7" x14ac:dyDescent="0.25">
      <c r="A10830" s="1">
        <v>33006156</v>
      </c>
      <c r="B10830" s="1" t="s">
        <v>28012</v>
      </c>
      <c r="C10830" s="1" t="s">
        <v>28013</v>
      </c>
      <c r="D10830" s="1" t="s">
        <v>28014</v>
      </c>
      <c r="E10830" s="1" t="s">
        <v>65</v>
      </c>
      <c r="F10830" s="1" t="s">
        <v>39</v>
      </c>
      <c r="G10830" s="1" t="s">
        <v>321</v>
      </c>
    </row>
    <row r="10831" spans="1:7" x14ac:dyDescent="0.25">
      <c r="A10831" s="1">
        <v>33006160</v>
      </c>
      <c r="B10831" s="1" t="s">
        <v>28015</v>
      </c>
      <c r="C10831" s="1" t="s">
        <v>28016</v>
      </c>
      <c r="D10831" s="1" t="s">
        <v>28017</v>
      </c>
      <c r="E10831" s="1" t="s">
        <v>66</v>
      </c>
      <c r="F10831" s="1" t="s">
        <v>39</v>
      </c>
      <c r="G10831" s="1" t="s">
        <v>321</v>
      </c>
    </row>
    <row r="10832" spans="1:7" x14ac:dyDescent="0.25">
      <c r="A10832" s="1">
        <v>33006173</v>
      </c>
      <c r="B10832" s="1" t="s">
        <v>28018</v>
      </c>
      <c r="C10832" s="1" t="s">
        <v>28019</v>
      </c>
      <c r="D10832" s="1" t="s">
        <v>28020</v>
      </c>
      <c r="E10832" s="1" t="s">
        <v>65</v>
      </c>
      <c r="F10832" s="1" t="s">
        <v>39</v>
      </c>
      <c r="G10832" s="1" t="s">
        <v>321</v>
      </c>
    </row>
    <row r="10833" spans="1:7" x14ac:dyDescent="0.25">
      <c r="A10833" s="1">
        <v>33006174</v>
      </c>
      <c r="B10833" s="1" t="s">
        <v>28021</v>
      </c>
      <c r="C10833" s="1" t="s">
        <v>28022</v>
      </c>
      <c r="D10833" s="1" t="s">
        <v>28023</v>
      </c>
      <c r="E10833" s="1" t="s">
        <v>65</v>
      </c>
      <c r="F10833" s="1" t="s">
        <v>39</v>
      </c>
      <c r="G10833" s="1" t="s">
        <v>321</v>
      </c>
    </row>
    <row r="10834" spans="1:7" x14ac:dyDescent="0.25">
      <c r="A10834" s="1">
        <v>33006175</v>
      </c>
      <c r="B10834" s="1" t="s">
        <v>28024</v>
      </c>
      <c r="C10834" s="1" t="s">
        <v>28025</v>
      </c>
      <c r="D10834" s="1" t="s">
        <v>28026</v>
      </c>
      <c r="E10834" s="1" t="s">
        <v>65</v>
      </c>
      <c r="F10834" s="1" t="s">
        <v>39</v>
      </c>
      <c r="G10834" s="1" t="s">
        <v>321</v>
      </c>
    </row>
    <row r="10835" spans="1:7" x14ac:dyDescent="0.25">
      <c r="A10835" s="1">
        <v>33006176</v>
      </c>
      <c r="B10835" s="1" t="s">
        <v>28027</v>
      </c>
      <c r="C10835" s="1" t="s">
        <v>28028</v>
      </c>
      <c r="D10835" s="1" t="s">
        <v>28029</v>
      </c>
      <c r="E10835" s="1" t="s">
        <v>65</v>
      </c>
      <c r="F10835" s="1" t="s">
        <v>39</v>
      </c>
      <c r="G10835" s="1" t="s">
        <v>321</v>
      </c>
    </row>
    <row r="10836" spans="1:7" x14ac:dyDescent="0.25">
      <c r="A10836" s="1">
        <v>33006180</v>
      </c>
      <c r="B10836" s="1" t="s">
        <v>28030</v>
      </c>
      <c r="C10836" s="1" t="s">
        <v>28031</v>
      </c>
      <c r="D10836" s="1" t="s">
        <v>28032</v>
      </c>
      <c r="E10836" s="1" t="s">
        <v>66</v>
      </c>
      <c r="F10836" s="1" t="s">
        <v>39</v>
      </c>
      <c r="G10836" s="1" t="s">
        <v>321</v>
      </c>
    </row>
    <row r="10837" spans="1:7" x14ac:dyDescent="0.25">
      <c r="A10837" s="1">
        <v>33006181</v>
      </c>
      <c r="B10837" s="1" t="s">
        <v>28033</v>
      </c>
      <c r="C10837" s="1" t="s">
        <v>28034</v>
      </c>
      <c r="D10837" s="1" t="s">
        <v>28035</v>
      </c>
      <c r="E10837" s="1" t="s">
        <v>65</v>
      </c>
      <c r="F10837" s="1" t="s">
        <v>39</v>
      </c>
      <c r="G10837" s="1" t="s">
        <v>321</v>
      </c>
    </row>
    <row r="10838" spans="1:7" x14ac:dyDescent="0.25">
      <c r="A10838" s="1">
        <v>33006205</v>
      </c>
      <c r="B10838" s="1" t="s">
        <v>28036</v>
      </c>
      <c r="C10838" s="1" t="s">
        <v>28037</v>
      </c>
      <c r="D10838" s="1" t="s">
        <v>28038</v>
      </c>
      <c r="E10838" s="1" t="s">
        <v>66</v>
      </c>
      <c r="F10838" s="1" t="s">
        <v>39</v>
      </c>
      <c r="G10838" s="1" t="s">
        <v>321</v>
      </c>
    </row>
    <row r="10839" spans="1:7" x14ac:dyDescent="0.25">
      <c r="A10839" s="1">
        <v>33006207</v>
      </c>
      <c r="B10839" s="1" t="s">
        <v>28039</v>
      </c>
      <c r="C10839" s="1" t="s">
        <v>28040</v>
      </c>
      <c r="D10839" s="1" t="s">
        <v>28041</v>
      </c>
      <c r="E10839" s="1" t="s">
        <v>66</v>
      </c>
      <c r="F10839" s="1" t="s">
        <v>39</v>
      </c>
      <c r="G10839" s="1" t="s">
        <v>321</v>
      </c>
    </row>
    <row r="10840" spans="1:7" x14ac:dyDescent="0.25">
      <c r="A10840" s="1">
        <v>33006210</v>
      </c>
      <c r="B10840" s="1" t="s">
        <v>28042</v>
      </c>
      <c r="C10840" s="1" t="s">
        <v>28043</v>
      </c>
      <c r="D10840" s="1" t="s">
        <v>28044</v>
      </c>
      <c r="E10840" s="1" t="s">
        <v>66</v>
      </c>
      <c r="F10840" s="1" t="s">
        <v>39</v>
      </c>
      <c r="G10840" s="1" t="s">
        <v>321</v>
      </c>
    </row>
    <row r="10841" spans="1:7" x14ac:dyDescent="0.25">
      <c r="A10841" s="1">
        <v>33006226</v>
      </c>
      <c r="B10841" s="1" t="s">
        <v>28045</v>
      </c>
      <c r="C10841" s="1" t="s">
        <v>28046</v>
      </c>
      <c r="D10841" s="1" t="s">
        <v>28047</v>
      </c>
      <c r="E10841" s="1" t="s">
        <v>66</v>
      </c>
      <c r="F10841" s="1" t="s">
        <v>39</v>
      </c>
      <c r="G10841" s="1" t="s">
        <v>321</v>
      </c>
    </row>
    <row r="10842" spans="1:7" x14ac:dyDescent="0.25">
      <c r="A10842" s="1">
        <v>33006227</v>
      </c>
      <c r="B10842" s="1" t="s">
        <v>28048</v>
      </c>
      <c r="C10842" s="1" t="s">
        <v>28049</v>
      </c>
      <c r="D10842" s="1" t="s">
        <v>28050</v>
      </c>
      <c r="E10842" s="1" t="s">
        <v>66</v>
      </c>
      <c r="F10842" s="1" t="s">
        <v>39</v>
      </c>
      <c r="G10842" s="1" t="s">
        <v>321</v>
      </c>
    </row>
    <row r="10843" spans="1:7" x14ac:dyDescent="0.25">
      <c r="A10843" s="1">
        <v>33006228</v>
      </c>
      <c r="B10843" s="1" t="s">
        <v>28051</v>
      </c>
      <c r="C10843" s="1" t="s">
        <v>28052</v>
      </c>
      <c r="D10843" s="1" t="s">
        <v>28053</v>
      </c>
      <c r="E10843" s="1" t="s">
        <v>66</v>
      </c>
      <c r="F10843" s="1" t="s">
        <v>39</v>
      </c>
      <c r="G10843" s="1" t="s">
        <v>321</v>
      </c>
    </row>
    <row r="10844" spans="1:7" x14ac:dyDescent="0.25">
      <c r="A10844" s="1">
        <v>33006229</v>
      </c>
      <c r="B10844" s="1" t="s">
        <v>28054</v>
      </c>
      <c r="C10844" s="1" t="s">
        <v>28055</v>
      </c>
      <c r="D10844" s="1" t="s">
        <v>28056</v>
      </c>
      <c r="E10844" s="1" t="s">
        <v>66</v>
      </c>
      <c r="F10844" s="1" t="s">
        <v>39</v>
      </c>
      <c r="G10844" s="1" t="s">
        <v>321</v>
      </c>
    </row>
    <row r="10845" spans="1:7" x14ac:dyDescent="0.25">
      <c r="A10845" s="1">
        <v>33006235</v>
      </c>
      <c r="B10845" s="1" t="s">
        <v>28057</v>
      </c>
      <c r="C10845" s="1" t="s">
        <v>28058</v>
      </c>
      <c r="D10845" s="1" t="s">
        <v>28059</v>
      </c>
      <c r="E10845" s="1" t="s">
        <v>66</v>
      </c>
      <c r="F10845" s="1" t="s">
        <v>39</v>
      </c>
      <c r="G10845" s="1" t="s">
        <v>321</v>
      </c>
    </row>
    <row r="10846" spans="1:7" x14ac:dyDescent="0.25">
      <c r="A10846" s="1">
        <v>33006250</v>
      </c>
      <c r="B10846" s="1" t="s">
        <v>28060</v>
      </c>
      <c r="C10846" s="1" t="s">
        <v>28061</v>
      </c>
      <c r="D10846" s="1" t="s">
        <v>28062</v>
      </c>
      <c r="E10846" s="1" t="s">
        <v>66</v>
      </c>
      <c r="F10846" s="1" t="s">
        <v>39</v>
      </c>
      <c r="G10846" s="1" t="s">
        <v>321</v>
      </c>
    </row>
    <row r="10847" spans="1:7" x14ac:dyDescent="0.25">
      <c r="A10847" s="1">
        <v>33006261</v>
      </c>
      <c r="B10847" s="1" t="s">
        <v>28063</v>
      </c>
      <c r="C10847" s="1" t="s">
        <v>28064</v>
      </c>
      <c r="D10847" s="1" t="s">
        <v>28065</v>
      </c>
      <c r="E10847" s="1" t="s">
        <v>65</v>
      </c>
      <c r="F10847" s="1" t="s">
        <v>480</v>
      </c>
      <c r="G10847" s="1" t="s">
        <v>481</v>
      </c>
    </row>
    <row r="10848" spans="1:7" x14ac:dyDescent="0.25">
      <c r="A10848" s="1">
        <v>33006282</v>
      </c>
      <c r="B10848" s="1" t="s">
        <v>28066</v>
      </c>
      <c r="C10848" s="1" t="s">
        <v>28067</v>
      </c>
      <c r="D10848" s="1" t="s">
        <v>28068</v>
      </c>
      <c r="E10848" s="1" t="s">
        <v>65</v>
      </c>
      <c r="F10848" s="1" t="s">
        <v>480</v>
      </c>
      <c r="G10848" s="1" t="s">
        <v>481</v>
      </c>
    </row>
    <row r="10849" spans="1:7" x14ac:dyDescent="0.25">
      <c r="A10849" s="1">
        <v>33006284</v>
      </c>
      <c r="B10849" s="1" t="s">
        <v>28069</v>
      </c>
      <c r="C10849" s="1" t="s">
        <v>28070</v>
      </c>
      <c r="D10849" s="1" t="s">
        <v>28071</v>
      </c>
      <c r="E10849" s="1" t="s">
        <v>65</v>
      </c>
      <c r="F10849" s="1" t="s">
        <v>480</v>
      </c>
      <c r="G10849" s="1" t="s">
        <v>481</v>
      </c>
    </row>
    <row r="10850" spans="1:7" x14ac:dyDescent="0.25">
      <c r="A10850" s="1">
        <v>33006287</v>
      </c>
      <c r="B10850" s="1" t="s">
        <v>28072</v>
      </c>
      <c r="C10850" s="1" t="s">
        <v>28073</v>
      </c>
      <c r="D10850" s="1" t="s">
        <v>28074</v>
      </c>
      <c r="E10850" s="1" t="s">
        <v>65</v>
      </c>
      <c r="F10850" s="1" t="s">
        <v>480</v>
      </c>
      <c r="G10850" s="1" t="s">
        <v>481</v>
      </c>
    </row>
    <row r="10851" spans="1:7" x14ac:dyDescent="0.25">
      <c r="A10851" s="1">
        <v>33006289</v>
      </c>
      <c r="B10851" s="1" t="s">
        <v>28075</v>
      </c>
      <c r="C10851" s="1" t="s">
        <v>28076</v>
      </c>
      <c r="D10851" s="1" t="s">
        <v>28077</v>
      </c>
      <c r="E10851" s="1" t="s">
        <v>65</v>
      </c>
      <c r="F10851" s="1" t="s">
        <v>39</v>
      </c>
      <c r="G10851" s="1" t="s">
        <v>321</v>
      </c>
    </row>
    <row r="10852" spans="1:7" x14ac:dyDescent="0.25">
      <c r="A10852" s="1">
        <v>33006291</v>
      </c>
      <c r="B10852" s="1" t="s">
        <v>28078</v>
      </c>
      <c r="C10852" s="1" t="s">
        <v>28079</v>
      </c>
      <c r="D10852" s="1" t="s">
        <v>28080</v>
      </c>
      <c r="E10852" s="1" t="s">
        <v>65</v>
      </c>
      <c r="F10852" s="1" t="s">
        <v>39</v>
      </c>
      <c r="G10852" s="1" t="s">
        <v>321</v>
      </c>
    </row>
    <row r="10853" spans="1:7" x14ac:dyDescent="0.25">
      <c r="A10853" s="1">
        <v>33006295</v>
      </c>
      <c r="B10853" s="1" t="s">
        <v>6537</v>
      </c>
      <c r="C10853" s="1" t="s">
        <v>6538</v>
      </c>
      <c r="D10853" s="1" t="s">
        <v>6539</v>
      </c>
      <c r="E10853" s="1" t="s">
        <v>66</v>
      </c>
      <c r="F10853" s="1" t="s">
        <v>39</v>
      </c>
      <c r="G10853" s="1" t="s">
        <v>321</v>
      </c>
    </row>
    <row r="10854" spans="1:7" x14ac:dyDescent="0.25">
      <c r="A10854" s="1">
        <v>33006296</v>
      </c>
      <c r="B10854" s="1" t="s">
        <v>28081</v>
      </c>
      <c r="C10854" s="1" t="s">
        <v>28082</v>
      </c>
      <c r="D10854" s="1" t="s">
        <v>28083</v>
      </c>
      <c r="E10854" s="1" t="s">
        <v>65</v>
      </c>
      <c r="F10854" s="1" t="s">
        <v>39</v>
      </c>
      <c r="G10854" s="1" t="s">
        <v>321</v>
      </c>
    </row>
    <row r="10855" spans="1:7" x14ac:dyDescent="0.25">
      <c r="A10855" s="1">
        <v>33006305</v>
      </c>
      <c r="B10855" s="1" t="s">
        <v>28084</v>
      </c>
      <c r="C10855" s="1" t="s">
        <v>28085</v>
      </c>
      <c r="D10855" s="1" t="s">
        <v>28086</v>
      </c>
      <c r="E10855" s="1" t="s">
        <v>66</v>
      </c>
      <c r="F10855" s="1" t="s">
        <v>1984</v>
      </c>
      <c r="G10855" s="1" t="s">
        <v>1985</v>
      </c>
    </row>
    <row r="10856" spans="1:7" x14ac:dyDescent="0.25">
      <c r="A10856" s="1">
        <v>33006306</v>
      </c>
      <c r="B10856" s="1" t="s">
        <v>28087</v>
      </c>
      <c r="C10856" s="1" t="s">
        <v>28088</v>
      </c>
      <c r="D10856" s="1" t="s">
        <v>28089</v>
      </c>
      <c r="E10856" s="1" t="s">
        <v>66</v>
      </c>
      <c r="F10856" s="1" t="s">
        <v>1984</v>
      </c>
      <c r="G10856" s="1" t="s">
        <v>1985</v>
      </c>
    </row>
    <row r="10857" spans="1:7" x14ac:dyDescent="0.25">
      <c r="A10857" s="1">
        <v>33006307</v>
      </c>
      <c r="B10857" s="1" t="s">
        <v>28090</v>
      </c>
      <c r="C10857" s="1" t="s">
        <v>28091</v>
      </c>
      <c r="D10857" s="1" t="s">
        <v>28092</v>
      </c>
      <c r="E10857" s="1" t="s">
        <v>65</v>
      </c>
      <c r="F10857" s="1" t="s">
        <v>39</v>
      </c>
      <c r="G10857" s="1" t="s">
        <v>321</v>
      </c>
    </row>
    <row r="10858" spans="1:7" x14ac:dyDescent="0.25">
      <c r="A10858" s="1">
        <v>33006310</v>
      </c>
      <c r="B10858" s="1" t="s">
        <v>28093</v>
      </c>
      <c r="C10858" s="1" t="s">
        <v>28094</v>
      </c>
      <c r="D10858" s="1" t="s">
        <v>28095</v>
      </c>
      <c r="E10858" s="1" t="s">
        <v>65</v>
      </c>
      <c r="F10858" s="1" t="s">
        <v>480</v>
      </c>
      <c r="G10858" s="1" t="s">
        <v>481</v>
      </c>
    </row>
    <row r="10859" spans="1:7" x14ac:dyDescent="0.25">
      <c r="A10859" s="1">
        <v>33006313</v>
      </c>
      <c r="B10859" s="1" t="s">
        <v>28096</v>
      </c>
      <c r="C10859" s="1" t="s">
        <v>28097</v>
      </c>
      <c r="D10859" s="1" t="s">
        <v>28098</v>
      </c>
      <c r="E10859" s="1" t="s">
        <v>65</v>
      </c>
      <c r="F10859" s="1" t="s">
        <v>39</v>
      </c>
      <c r="G10859" s="1" t="s">
        <v>321</v>
      </c>
    </row>
    <row r="10860" spans="1:7" x14ac:dyDescent="0.25">
      <c r="A10860" s="1">
        <v>33006317</v>
      </c>
      <c r="B10860" s="1" t="s">
        <v>28099</v>
      </c>
      <c r="C10860" s="1" t="s">
        <v>28100</v>
      </c>
      <c r="D10860" s="1" t="s">
        <v>28101</v>
      </c>
      <c r="E10860" s="1" t="s">
        <v>65</v>
      </c>
      <c r="F10860" s="1" t="s">
        <v>39</v>
      </c>
      <c r="G10860" s="1" t="s">
        <v>321</v>
      </c>
    </row>
    <row r="10861" spans="1:7" x14ac:dyDescent="0.25">
      <c r="A10861" s="1">
        <v>33006335</v>
      </c>
      <c r="B10861" s="1" t="s">
        <v>28102</v>
      </c>
      <c r="C10861" s="1" t="s">
        <v>28103</v>
      </c>
      <c r="D10861" s="1" t="s">
        <v>28104</v>
      </c>
      <c r="E10861" s="1" t="s">
        <v>66</v>
      </c>
      <c r="F10861" s="1" t="s">
        <v>1984</v>
      </c>
      <c r="G10861" s="1" t="s">
        <v>1985</v>
      </c>
    </row>
    <row r="10862" spans="1:7" x14ac:dyDescent="0.25">
      <c r="A10862" s="1">
        <v>33006340</v>
      </c>
      <c r="B10862" s="1" t="s">
        <v>28105</v>
      </c>
      <c r="C10862" s="1" t="s">
        <v>28106</v>
      </c>
      <c r="D10862" s="1" t="s">
        <v>28107</v>
      </c>
      <c r="E10862" s="1" t="s">
        <v>66</v>
      </c>
      <c r="F10862" s="1" t="s">
        <v>39</v>
      </c>
      <c r="G10862" s="1" t="s">
        <v>321</v>
      </c>
    </row>
    <row r="10863" spans="1:7" x14ac:dyDescent="0.25">
      <c r="A10863" s="1">
        <v>33006346</v>
      </c>
      <c r="B10863" s="1" t="s">
        <v>28108</v>
      </c>
      <c r="C10863" s="1" t="s">
        <v>28109</v>
      </c>
      <c r="D10863" s="1" t="s">
        <v>28110</v>
      </c>
      <c r="E10863" s="1" t="s">
        <v>66</v>
      </c>
      <c r="F10863" s="1" t="s">
        <v>480</v>
      </c>
      <c r="G10863" s="1" t="s">
        <v>481</v>
      </c>
    </row>
    <row r="10864" spans="1:7" x14ac:dyDescent="0.25">
      <c r="A10864" s="1">
        <v>33006348</v>
      </c>
      <c r="B10864" s="1" t="s">
        <v>28111</v>
      </c>
      <c r="C10864" s="1" t="s">
        <v>28112</v>
      </c>
      <c r="D10864" s="1" t="s">
        <v>28113</v>
      </c>
      <c r="E10864" s="1" t="s">
        <v>66</v>
      </c>
      <c r="F10864" s="1" t="s">
        <v>480</v>
      </c>
      <c r="G10864" s="1" t="s">
        <v>481</v>
      </c>
    </row>
    <row r="10865" spans="1:7" x14ac:dyDescent="0.25">
      <c r="A10865" s="1">
        <v>33006353</v>
      </c>
      <c r="B10865" s="1" t="s">
        <v>28114</v>
      </c>
      <c r="C10865" s="1" t="s">
        <v>28115</v>
      </c>
      <c r="D10865" s="1" t="s">
        <v>28116</v>
      </c>
      <c r="E10865" s="1" t="s">
        <v>66</v>
      </c>
      <c r="F10865" s="1" t="s">
        <v>39</v>
      </c>
      <c r="G10865" s="1" t="s">
        <v>321</v>
      </c>
    </row>
    <row r="10866" spans="1:7" x14ac:dyDescent="0.25">
      <c r="A10866" s="1">
        <v>33006356</v>
      </c>
      <c r="B10866" s="1" t="s">
        <v>28117</v>
      </c>
      <c r="C10866" s="1" t="s">
        <v>28118</v>
      </c>
      <c r="D10866" s="1" t="s">
        <v>28119</v>
      </c>
      <c r="E10866" s="1" t="s">
        <v>65</v>
      </c>
      <c r="F10866" s="1" t="s">
        <v>480</v>
      </c>
      <c r="G10866" s="1" t="s">
        <v>481</v>
      </c>
    </row>
    <row r="10867" spans="1:7" x14ac:dyDescent="0.25">
      <c r="A10867" s="1">
        <v>33006361</v>
      </c>
      <c r="B10867" s="1" t="s">
        <v>28120</v>
      </c>
      <c r="C10867" s="1" t="s">
        <v>28121</v>
      </c>
      <c r="D10867" s="1" t="s">
        <v>28122</v>
      </c>
      <c r="E10867" s="1" t="s">
        <v>65</v>
      </c>
      <c r="F10867" s="1" t="s">
        <v>39</v>
      </c>
      <c r="G10867" s="1" t="s">
        <v>321</v>
      </c>
    </row>
    <row r="10868" spans="1:7" x14ac:dyDescent="0.25">
      <c r="A10868" s="1">
        <v>33006363</v>
      </c>
      <c r="B10868" s="1" t="s">
        <v>28123</v>
      </c>
      <c r="C10868" s="1" t="s">
        <v>28124</v>
      </c>
      <c r="D10868" s="1" t="s">
        <v>28125</v>
      </c>
      <c r="E10868" s="1" t="s">
        <v>65</v>
      </c>
      <c r="F10868" s="1" t="s">
        <v>39</v>
      </c>
      <c r="G10868" s="1" t="s">
        <v>321</v>
      </c>
    </row>
    <row r="10869" spans="1:7" x14ac:dyDescent="0.25">
      <c r="A10869" s="1">
        <v>33006365</v>
      </c>
      <c r="B10869" s="1" t="s">
        <v>28126</v>
      </c>
      <c r="C10869" s="1" t="s">
        <v>28127</v>
      </c>
      <c r="D10869" s="1" t="s">
        <v>28128</v>
      </c>
      <c r="E10869" s="1" t="s">
        <v>65</v>
      </c>
      <c r="F10869" s="1" t="s">
        <v>39</v>
      </c>
      <c r="G10869" s="1" t="s">
        <v>321</v>
      </c>
    </row>
    <row r="10870" spans="1:7" x14ac:dyDescent="0.25">
      <c r="A10870" s="1">
        <v>33006367</v>
      </c>
      <c r="B10870" s="1" t="s">
        <v>28129</v>
      </c>
      <c r="C10870" s="1" t="s">
        <v>28130</v>
      </c>
      <c r="D10870" s="1" t="s">
        <v>28131</v>
      </c>
      <c r="E10870" s="1" t="s">
        <v>65</v>
      </c>
      <c r="F10870" s="1" t="s">
        <v>39</v>
      </c>
      <c r="G10870" s="1" t="s">
        <v>321</v>
      </c>
    </row>
    <row r="10871" spans="1:7" x14ac:dyDescent="0.25">
      <c r="A10871" s="1">
        <v>33006370</v>
      </c>
      <c r="B10871" s="1" t="s">
        <v>28132</v>
      </c>
      <c r="C10871" s="1" t="s">
        <v>28133</v>
      </c>
      <c r="D10871" s="1" t="s">
        <v>28134</v>
      </c>
      <c r="E10871" s="1" t="s">
        <v>65</v>
      </c>
      <c r="F10871" s="1" t="s">
        <v>39</v>
      </c>
      <c r="G10871" s="1" t="s">
        <v>321</v>
      </c>
    </row>
    <row r="10872" spans="1:7" x14ac:dyDescent="0.25">
      <c r="A10872" s="1">
        <v>33006372</v>
      </c>
      <c r="B10872" s="1" t="s">
        <v>28135</v>
      </c>
      <c r="C10872" s="1" t="s">
        <v>28136</v>
      </c>
      <c r="D10872" s="1" t="s">
        <v>28137</v>
      </c>
      <c r="E10872" s="1" t="s">
        <v>65</v>
      </c>
      <c r="F10872" s="1" t="s">
        <v>39</v>
      </c>
      <c r="G10872" s="1" t="s">
        <v>321</v>
      </c>
    </row>
    <row r="10873" spans="1:7" x14ac:dyDescent="0.25">
      <c r="A10873" s="1">
        <v>33006373</v>
      </c>
      <c r="B10873" s="1" t="s">
        <v>28138</v>
      </c>
      <c r="C10873" s="1" t="s">
        <v>28139</v>
      </c>
      <c r="D10873" s="1" t="s">
        <v>28140</v>
      </c>
      <c r="E10873" s="1" t="s">
        <v>65</v>
      </c>
      <c r="F10873" s="1" t="s">
        <v>39</v>
      </c>
      <c r="G10873" s="1" t="s">
        <v>321</v>
      </c>
    </row>
    <row r="10874" spans="1:7" x14ac:dyDescent="0.25">
      <c r="A10874" s="1">
        <v>33006374</v>
      </c>
      <c r="B10874" s="1" t="s">
        <v>28141</v>
      </c>
      <c r="C10874" s="1" t="s">
        <v>28142</v>
      </c>
      <c r="D10874" s="1" t="s">
        <v>28143</v>
      </c>
      <c r="E10874" s="1" t="s">
        <v>65</v>
      </c>
      <c r="F10874" s="1" t="s">
        <v>39</v>
      </c>
      <c r="G10874" s="1" t="s">
        <v>321</v>
      </c>
    </row>
    <row r="10875" spans="1:7" x14ac:dyDescent="0.25">
      <c r="A10875" s="1">
        <v>33006375</v>
      </c>
      <c r="B10875" s="1" t="s">
        <v>28144</v>
      </c>
      <c r="C10875" s="1" t="s">
        <v>28145</v>
      </c>
      <c r="D10875" s="1" t="s">
        <v>28146</v>
      </c>
      <c r="E10875" s="1" t="s">
        <v>65</v>
      </c>
      <c r="F10875" s="1" t="s">
        <v>39</v>
      </c>
      <c r="G10875" s="1" t="s">
        <v>321</v>
      </c>
    </row>
    <row r="10876" spans="1:7" x14ac:dyDescent="0.25">
      <c r="A10876" s="1">
        <v>33006378</v>
      </c>
      <c r="B10876" s="1" t="s">
        <v>28147</v>
      </c>
      <c r="C10876" s="1" t="s">
        <v>28148</v>
      </c>
      <c r="D10876" s="1" t="s">
        <v>28149</v>
      </c>
      <c r="E10876" s="1" t="s">
        <v>65</v>
      </c>
      <c r="F10876" s="1" t="s">
        <v>39</v>
      </c>
      <c r="G10876" s="1" t="s">
        <v>321</v>
      </c>
    </row>
    <row r="10877" spans="1:7" x14ac:dyDescent="0.25">
      <c r="A10877" s="1">
        <v>33006380</v>
      </c>
      <c r="B10877" s="1" t="s">
        <v>28150</v>
      </c>
      <c r="C10877" s="1" t="s">
        <v>28151</v>
      </c>
      <c r="D10877" s="1" t="s">
        <v>28152</v>
      </c>
      <c r="E10877" s="1" t="s">
        <v>65</v>
      </c>
      <c r="F10877" s="1" t="s">
        <v>39</v>
      </c>
      <c r="G10877" s="1" t="s">
        <v>321</v>
      </c>
    </row>
    <row r="10878" spans="1:7" x14ac:dyDescent="0.25">
      <c r="A10878" s="1">
        <v>33006383</v>
      </c>
      <c r="B10878" s="1" t="s">
        <v>28153</v>
      </c>
      <c r="C10878" s="1" t="s">
        <v>28154</v>
      </c>
      <c r="D10878" s="1" t="s">
        <v>28155</v>
      </c>
      <c r="E10878" s="1" t="s">
        <v>65</v>
      </c>
      <c r="F10878" s="1" t="s">
        <v>39</v>
      </c>
      <c r="G10878" s="1" t="s">
        <v>321</v>
      </c>
    </row>
    <row r="10879" spans="1:7" x14ac:dyDescent="0.25">
      <c r="A10879" s="1">
        <v>33006384</v>
      </c>
      <c r="B10879" s="1" t="s">
        <v>28156</v>
      </c>
      <c r="C10879" s="1" t="s">
        <v>28157</v>
      </c>
      <c r="D10879" s="1" t="s">
        <v>28158</v>
      </c>
      <c r="E10879" s="1" t="s">
        <v>65</v>
      </c>
      <c r="F10879" s="1" t="s">
        <v>39</v>
      </c>
      <c r="G10879" s="1" t="s">
        <v>321</v>
      </c>
    </row>
    <row r="10880" spans="1:7" x14ac:dyDescent="0.25">
      <c r="A10880" s="1">
        <v>33006386</v>
      </c>
      <c r="B10880" s="1" t="s">
        <v>28159</v>
      </c>
      <c r="C10880" s="1" t="s">
        <v>28160</v>
      </c>
      <c r="D10880" s="1" t="s">
        <v>28161</v>
      </c>
      <c r="E10880" s="1" t="s">
        <v>66</v>
      </c>
      <c r="F10880" s="1" t="s">
        <v>39</v>
      </c>
      <c r="G10880" s="1" t="s">
        <v>321</v>
      </c>
    </row>
    <row r="10881" spans="1:7" x14ac:dyDescent="0.25">
      <c r="A10881" s="1">
        <v>33006389</v>
      </c>
      <c r="B10881" s="1" t="s">
        <v>28162</v>
      </c>
      <c r="C10881" s="1" t="s">
        <v>28163</v>
      </c>
      <c r="D10881" s="1" t="s">
        <v>28164</v>
      </c>
      <c r="E10881" s="1" t="s">
        <v>65</v>
      </c>
      <c r="F10881" s="1" t="s">
        <v>480</v>
      </c>
      <c r="G10881" s="1" t="s">
        <v>481</v>
      </c>
    </row>
    <row r="10882" spans="1:7" x14ac:dyDescent="0.25">
      <c r="A10882" s="1">
        <v>33006390</v>
      </c>
      <c r="B10882" s="1" t="s">
        <v>28165</v>
      </c>
      <c r="C10882" s="1" t="s">
        <v>28166</v>
      </c>
      <c r="D10882" s="1" t="s">
        <v>28167</v>
      </c>
      <c r="E10882" s="1" t="s">
        <v>65</v>
      </c>
      <c r="F10882" s="1" t="s">
        <v>480</v>
      </c>
      <c r="G10882" s="1" t="s">
        <v>481</v>
      </c>
    </row>
    <row r="10883" spans="1:7" x14ac:dyDescent="0.25">
      <c r="A10883" s="1">
        <v>33006392</v>
      </c>
      <c r="B10883" s="1" t="s">
        <v>28168</v>
      </c>
      <c r="C10883" s="1" t="s">
        <v>28169</v>
      </c>
      <c r="D10883" s="1" t="s">
        <v>28170</v>
      </c>
      <c r="E10883" s="1" t="s">
        <v>65</v>
      </c>
      <c r="F10883" s="1" t="s">
        <v>480</v>
      </c>
      <c r="G10883" s="1" t="s">
        <v>481</v>
      </c>
    </row>
    <row r="10884" spans="1:7" x14ac:dyDescent="0.25">
      <c r="A10884" s="1">
        <v>33006394</v>
      </c>
      <c r="B10884" s="1" t="s">
        <v>28171</v>
      </c>
      <c r="C10884" s="1" t="s">
        <v>28172</v>
      </c>
      <c r="D10884" s="1" t="s">
        <v>28173</v>
      </c>
      <c r="E10884" s="1" t="s">
        <v>65</v>
      </c>
      <c r="F10884" s="1" t="s">
        <v>480</v>
      </c>
      <c r="G10884" s="1" t="s">
        <v>481</v>
      </c>
    </row>
    <row r="10885" spans="1:7" x14ac:dyDescent="0.25">
      <c r="A10885" s="1">
        <v>33006398</v>
      </c>
      <c r="B10885" s="1" t="s">
        <v>28174</v>
      </c>
      <c r="C10885" s="1" t="s">
        <v>28175</v>
      </c>
      <c r="D10885" s="1" t="s">
        <v>28176</v>
      </c>
      <c r="E10885" s="1" t="s">
        <v>65</v>
      </c>
      <c r="F10885" s="1" t="s">
        <v>39</v>
      </c>
      <c r="G10885" s="1" t="s">
        <v>321</v>
      </c>
    </row>
    <row r="10886" spans="1:7" x14ac:dyDescent="0.25">
      <c r="A10886" s="1">
        <v>33006399</v>
      </c>
      <c r="B10886" s="1" t="s">
        <v>5839</v>
      </c>
      <c r="C10886" s="1" t="s">
        <v>5840</v>
      </c>
      <c r="D10886" s="1" t="s">
        <v>5841</v>
      </c>
      <c r="E10886" s="1" t="s">
        <v>65</v>
      </c>
      <c r="F10886" s="1" t="s">
        <v>39</v>
      </c>
      <c r="G10886" s="1" t="s">
        <v>321</v>
      </c>
    </row>
    <row r="10887" spans="1:7" x14ac:dyDescent="0.25">
      <c r="A10887" s="1">
        <v>33006400</v>
      </c>
      <c r="B10887" s="1" t="s">
        <v>22296</v>
      </c>
      <c r="C10887" s="1" t="s">
        <v>22297</v>
      </c>
      <c r="D10887" s="1" t="s">
        <v>22298</v>
      </c>
      <c r="E10887" s="1" t="s">
        <v>66</v>
      </c>
      <c r="F10887" s="1" t="s">
        <v>39</v>
      </c>
      <c r="G10887" s="1" t="s">
        <v>321</v>
      </c>
    </row>
    <row r="10888" spans="1:7" x14ac:dyDescent="0.25">
      <c r="A10888" s="1">
        <v>33006401</v>
      </c>
      <c r="B10888" s="1" t="s">
        <v>19</v>
      </c>
      <c r="C10888" s="1" t="s">
        <v>27980</v>
      </c>
      <c r="D10888" s="1" t="s">
        <v>27981</v>
      </c>
      <c r="E10888" s="1" t="s">
        <v>65</v>
      </c>
      <c r="F10888" s="1" t="s">
        <v>39</v>
      </c>
      <c r="G10888" s="1" t="s">
        <v>321</v>
      </c>
    </row>
    <row r="10889" spans="1:7" x14ac:dyDescent="0.25">
      <c r="A10889" s="1">
        <v>33006402</v>
      </c>
      <c r="B10889" s="1" t="s">
        <v>28177</v>
      </c>
      <c r="C10889" s="1" t="s">
        <v>28178</v>
      </c>
      <c r="D10889" s="1" t="s">
        <v>28179</v>
      </c>
      <c r="E10889" s="1" t="s">
        <v>65</v>
      </c>
      <c r="F10889" s="1" t="s">
        <v>39</v>
      </c>
      <c r="G10889" s="1" t="s">
        <v>321</v>
      </c>
    </row>
    <row r="10890" spans="1:7" x14ac:dyDescent="0.25">
      <c r="A10890" s="1">
        <v>33006405</v>
      </c>
      <c r="B10890" s="1" t="s">
        <v>28180</v>
      </c>
      <c r="C10890" s="1" t="s">
        <v>28181</v>
      </c>
      <c r="D10890" s="1" t="s">
        <v>28182</v>
      </c>
      <c r="E10890" s="1" t="s">
        <v>65</v>
      </c>
      <c r="F10890" s="1" t="s">
        <v>39</v>
      </c>
      <c r="G10890" s="1" t="s">
        <v>321</v>
      </c>
    </row>
    <row r="10891" spans="1:7" x14ac:dyDescent="0.25">
      <c r="A10891" s="1">
        <v>33006408</v>
      </c>
      <c r="B10891" s="1" t="s">
        <v>28183</v>
      </c>
      <c r="C10891" s="1" t="s">
        <v>28184</v>
      </c>
      <c r="D10891" s="1" t="s">
        <v>28185</v>
      </c>
      <c r="E10891" s="1" t="s">
        <v>65</v>
      </c>
      <c r="F10891" s="1" t="s">
        <v>39</v>
      </c>
      <c r="G10891" s="1" t="s">
        <v>321</v>
      </c>
    </row>
    <row r="10892" spans="1:7" x14ac:dyDescent="0.25">
      <c r="A10892" s="1">
        <v>33006412</v>
      </c>
      <c r="B10892" s="1" t="s">
        <v>28186</v>
      </c>
      <c r="C10892" s="1" t="s">
        <v>28187</v>
      </c>
      <c r="D10892" s="1" t="s">
        <v>28188</v>
      </c>
      <c r="E10892" s="1" t="s">
        <v>65</v>
      </c>
      <c r="F10892" s="1" t="s">
        <v>39</v>
      </c>
      <c r="G10892" s="1" t="s">
        <v>321</v>
      </c>
    </row>
    <row r="10893" spans="1:7" x14ac:dyDescent="0.25">
      <c r="A10893" s="1">
        <v>33006427</v>
      </c>
      <c r="B10893" s="1" t="s">
        <v>28189</v>
      </c>
      <c r="C10893" s="1" t="s">
        <v>28190</v>
      </c>
      <c r="D10893" s="1" t="s">
        <v>28191</v>
      </c>
      <c r="E10893" s="1" t="s">
        <v>65</v>
      </c>
      <c r="F10893" s="1" t="s">
        <v>39</v>
      </c>
      <c r="G10893" s="1" t="s">
        <v>321</v>
      </c>
    </row>
    <row r="10894" spans="1:7" x14ac:dyDescent="0.25">
      <c r="A10894" s="1">
        <v>33006430</v>
      </c>
      <c r="B10894" s="1" t="s">
        <v>28192</v>
      </c>
      <c r="C10894" s="1" t="s">
        <v>28193</v>
      </c>
      <c r="D10894" s="1" t="s">
        <v>28194</v>
      </c>
      <c r="E10894" s="1" t="s">
        <v>66</v>
      </c>
      <c r="F10894" s="1" t="s">
        <v>39</v>
      </c>
      <c r="G10894" s="1" t="s">
        <v>321</v>
      </c>
    </row>
    <row r="10895" spans="1:7" x14ac:dyDescent="0.25">
      <c r="A10895" s="1">
        <v>33006431</v>
      </c>
      <c r="B10895" s="1" t="s">
        <v>28195</v>
      </c>
      <c r="C10895" s="1" t="s">
        <v>28196</v>
      </c>
      <c r="D10895" s="1" t="s">
        <v>28197</v>
      </c>
      <c r="E10895" s="1" t="s">
        <v>66</v>
      </c>
      <c r="F10895" s="1" t="s">
        <v>39</v>
      </c>
      <c r="G10895" s="1" t="s">
        <v>321</v>
      </c>
    </row>
    <row r="10896" spans="1:7" x14ac:dyDescent="0.25">
      <c r="A10896" s="1">
        <v>33006432</v>
      </c>
      <c r="B10896" s="1" t="s">
        <v>28198</v>
      </c>
      <c r="C10896" s="1" t="s">
        <v>28199</v>
      </c>
      <c r="D10896" s="1" t="s">
        <v>28200</v>
      </c>
      <c r="E10896" s="1" t="s">
        <v>66</v>
      </c>
      <c r="F10896" s="1" t="s">
        <v>39</v>
      </c>
      <c r="G10896" s="1" t="s">
        <v>321</v>
      </c>
    </row>
    <row r="10897" spans="1:7" x14ac:dyDescent="0.25">
      <c r="A10897" s="1">
        <v>33006433</v>
      </c>
      <c r="B10897" s="1" t="s">
        <v>28201</v>
      </c>
      <c r="C10897" s="1" t="s">
        <v>28202</v>
      </c>
      <c r="D10897" s="1" t="s">
        <v>28203</v>
      </c>
      <c r="E10897" s="1" t="s">
        <v>66</v>
      </c>
      <c r="F10897" s="1" t="s">
        <v>39</v>
      </c>
      <c r="G10897" s="1" t="s">
        <v>321</v>
      </c>
    </row>
    <row r="10898" spans="1:7" x14ac:dyDescent="0.25">
      <c r="A10898" s="1">
        <v>33006435</v>
      </c>
      <c r="B10898" s="1" t="s">
        <v>28204</v>
      </c>
      <c r="C10898" s="1" t="s">
        <v>28205</v>
      </c>
      <c r="D10898" s="1" t="s">
        <v>28206</v>
      </c>
      <c r="E10898" s="1" t="s">
        <v>65</v>
      </c>
      <c r="F10898" s="1" t="s">
        <v>39</v>
      </c>
      <c r="G10898" s="1" t="s">
        <v>321</v>
      </c>
    </row>
    <row r="10899" spans="1:7" x14ac:dyDescent="0.25">
      <c r="A10899" s="1">
        <v>33006437</v>
      </c>
      <c r="B10899" s="1" t="s">
        <v>28207</v>
      </c>
      <c r="C10899" s="1" t="s">
        <v>28208</v>
      </c>
      <c r="D10899" s="1" t="s">
        <v>28209</v>
      </c>
      <c r="E10899" s="1" t="s">
        <v>65</v>
      </c>
      <c r="F10899" s="1" t="s">
        <v>39</v>
      </c>
      <c r="G10899" s="1" t="s">
        <v>321</v>
      </c>
    </row>
    <row r="10900" spans="1:7" x14ac:dyDescent="0.25">
      <c r="A10900" s="1">
        <v>33006439</v>
      </c>
      <c r="B10900" s="1" t="s">
        <v>28210</v>
      </c>
      <c r="C10900" s="1" t="s">
        <v>28211</v>
      </c>
      <c r="D10900" s="1" t="s">
        <v>28212</v>
      </c>
      <c r="E10900" s="1" t="s">
        <v>65</v>
      </c>
      <c r="F10900" s="1" t="s">
        <v>39</v>
      </c>
      <c r="G10900" s="1" t="s">
        <v>321</v>
      </c>
    </row>
    <row r="10901" spans="1:7" x14ac:dyDescent="0.25">
      <c r="A10901" s="1">
        <v>33006440</v>
      </c>
      <c r="B10901" s="1" t="s">
        <v>28213</v>
      </c>
      <c r="C10901" s="1" t="s">
        <v>28214</v>
      </c>
      <c r="D10901" s="1" t="s">
        <v>28215</v>
      </c>
      <c r="E10901" s="1" t="s">
        <v>65</v>
      </c>
      <c r="F10901" s="1" t="s">
        <v>39</v>
      </c>
      <c r="G10901" s="1" t="s">
        <v>321</v>
      </c>
    </row>
    <row r="10902" spans="1:7" x14ac:dyDescent="0.25">
      <c r="A10902" s="1">
        <v>33006441</v>
      </c>
      <c r="B10902" s="1" t="s">
        <v>28216</v>
      </c>
      <c r="C10902" s="1" t="s">
        <v>28217</v>
      </c>
      <c r="D10902" s="1" t="s">
        <v>28218</v>
      </c>
      <c r="E10902" s="1" t="s">
        <v>66</v>
      </c>
      <c r="F10902" s="1" t="s">
        <v>480</v>
      </c>
      <c r="G10902" s="1" t="s">
        <v>481</v>
      </c>
    </row>
    <row r="10903" spans="1:7" x14ac:dyDescent="0.25">
      <c r="A10903" s="1">
        <v>33006446</v>
      </c>
      <c r="B10903" s="1" t="s">
        <v>28219</v>
      </c>
      <c r="C10903" s="1" t="s">
        <v>28220</v>
      </c>
      <c r="D10903" s="1" t="s">
        <v>28221</v>
      </c>
      <c r="E10903" s="1" t="s">
        <v>65</v>
      </c>
      <c r="F10903" s="1" t="s">
        <v>480</v>
      </c>
      <c r="G10903" s="1" t="s">
        <v>481</v>
      </c>
    </row>
    <row r="10904" spans="1:7" x14ac:dyDescent="0.25">
      <c r="A10904" s="1">
        <v>33006448</v>
      </c>
      <c r="B10904" s="1" t="s">
        <v>28222</v>
      </c>
      <c r="C10904" s="1" t="s">
        <v>28223</v>
      </c>
      <c r="D10904" s="1" t="s">
        <v>28224</v>
      </c>
      <c r="E10904" s="1" t="s">
        <v>65</v>
      </c>
      <c r="F10904" s="1" t="s">
        <v>1984</v>
      </c>
      <c r="G10904" s="1" t="s">
        <v>1985</v>
      </c>
    </row>
    <row r="10905" spans="1:7" x14ac:dyDescent="0.25">
      <c r="A10905" s="1">
        <v>33006449</v>
      </c>
      <c r="B10905" s="1" t="s">
        <v>28225</v>
      </c>
      <c r="C10905" s="1" t="s">
        <v>28226</v>
      </c>
      <c r="D10905" s="1" t="s">
        <v>28227</v>
      </c>
      <c r="E10905" s="1" t="s">
        <v>65</v>
      </c>
      <c r="F10905" s="1" t="s">
        <v>1984</v>
      </c>
      <c r="G10905" s="1" t="s">
        <v>1985</v>
      </c>
    </row>
    <row r="10906" spans="1:7" x14ac:dyDescent="0.25">
      <c r="A10906" s="1">
        <v>33006466</v>
      </c>
      <c r="B10906" s="1" t="s">
        <v>28228</v>
      </c>
      <c r="C10906" s="1" t="s">
        <v>28229</v>
      </c>
      <c r="D10906" s="1" t="s">
        <v>28230</v>
      </c>
      <c r="E10906" s="1" t="s">
        <v>65</v>
      </c>
      <c r="F10906" s="1" t="s">
        <v>39</v>
      </c>
      <c r="G10906" s="1" t="s">
        <v>321</v>
      </c>
    </row>
    <row r="10907" spans="1:7" x14ac:dyDescent="0.25">
      <c r="A10907" s="1">
        <v>33006467</v>
      </c>
      <c r="B10907" s="1" t="s">
        <v>28231</v>
      </c>
      <c r="C10907" s="1" t="s">
        <v>28232</v>
      </c>
      <c r="D10907" s="1" t="s">
        <v>28233</v>
      </c>
      <c r="E10907" s="1" t="s">
        <v>65</v>
      </c>
      <c r="F10907" s="1" t="s">
        <v>480</v>
      </c>
      <c r="G10907" s="1" t="s">
        <v>481</v>
      </c>
    </row>
    <row r="10908" spans="1:7" x14ac:dyDescent="0.25">
      <c r="A10908" s="1">
        <v>33009010</v>
      </c>
      <c r="B10908" s="1" t="s">
        <v>28234</v>
      </c>
      <c r="C10908" s="1" t="s">
        <v>28235</v>
      </c>
      <c r="D10908" s="1" t="s">
        <v>28236</v>
      </c>
      <c r="E10908" s="1" t="s">
        <v>65</v>
      </c>
      <c r="F10908" s="1" t="s">
        <v>480</v>
      </c>
      <c r="G10908" s="1" t="s">
        <v>481</v>
      </c>
    </row>
    <row r="10909" spans="1:7" x14ac:dyDescent="0.25">
      <c r="A10909" s="1">
        <v>33009011</v>
      </c>
      <c r="B10909" s="1" t="s">
        <v>28237</v>
      </c>
      <c r="C10909" s="1" t="s">
        <v>28238</v>
      </c>
      <c r="D10909" s="1" t="s">
        <v>28239</v>
      </c>
      <c r="E10909" s="1" t="s">
        <v>65</v>
      </c>
      <c r="F10909" s="1" t="s">
        <v>480</v>
      </c>
      <c r="G10909" s="1" t="s">
        <v>481</v>
      </c>
    </row>
    <row r="10910" spans="1:7" x14ac:dyDescent="0.25">
      <c r="A10910" s="1">
        <v>33009012</v>
      </c>
      <c r="B10910" s="1" t="s">
        <v>28240</v>
      </c>
      <c r="C10910" s="1" t="s">
        <v>28241</v>
      </c>
      <c r="D10910" s="1" t="s">
        <v>28242</v>
      </c>
      <c r="E10910" s="1" t="s">
        <v>65</v>
      </c>
      <c r="F10910" s="1" t="s">
        <v>480</v>
      </c>
      <c r="G10910" s="1" t="s">
        <v>481</v>
      </c>
    </row>
    <row r="10911" spans="1:7" x14ac:dyDescent="0.25">
      <c r="A10911" s="1">
        <v>33009013</v>
      </c>
      <c r="B10911" s="1" t="s">
        <v>28243</v>
      </c>
      <c r="C10911" s="1" t="s">
        <v>28244</v>
      </c>
      <c r="D10911" s="1" t="s">
        <v>28245</v>
      </c>
      <c r="E10911" s="1" t="s">
        <v>65</v>
      </c>
      <c r="F10911" s="1" t="s">
        <v>480</v>
      </c>
      <c r="G10911" s="1" t="s">
        <v>481</v>
      </c>
    </row>
    <row r="10912" spans="1:7" x14ac:dyDescent="0.25">
      <c r="A10912" s="1">
        <v>33009014</v>
      </c>
      <c r="B10912" s="1" t="s">
        <v>28246</v>
      </c>
      <c r="C10912" s="1" t="s">
        <v>28247</v>
      </c>
      <c r="D10912" s="1" t="s">
        <v>28248</v>
      </c>
      <c r="E10912" s="1" t="s">
        <v>65</v>
      </c>
      <c r="F10912" s="1" t="s">
        <v>480</v>
      </c>
      <c r="G10912" s="1" t="s">
        <v>481</v>
      </c>
    </row>
    <row r="10913" spans="1:7" x14ac:dyDescent="0.25">
      <c r="A10913" s="1">
        <v>33009017</v>
      </c>
      <c r="B10913" s="1" t="s">
        <v>28249</v>
      </c>
      <c r="C10913" s="1" t="s">
        <v>28250</v>
      </c>
      <c r="D10913" s="1" t="s">
        <v>28251</v>
      </c>
      <c r="E10913" s="1" t="s">
        <v>65</v>
      </c>
      <c r="F10913" s="1" t="s">
        <v>480</v>
      </c>
      <c r="G10913" s="1" t="s">
        <v>481</v>
      </c>
    </row>
    <row r="10914" spans="1:7" x14ac:dyDescent="0.25">
      <c r="A10914" s="1">
        <v>33009018</v>
      </c>
      <c r="B10914" s="1" t="s">
        <v>28252</v>
      </c>
      <c r="C10914" s="1" t="s">
        <v>28253</v>
      </c>
      <c r="D10914" s="1" t="s">
        <v>28254</v>
      </c>
      <c r="E10914" s="1" t="s">
        <v>65</v>
      </c>
      <c r="F10914" s="1" t="s">
        <v>480</v>
      </c>
      <c r="G10914" s="1" t="s">
        <v>481</v>
      </c>
    </row>
    <row r="10915" spans="1:7" x14ac:dyDescent="0.25">
      <c r="A10915" s="1">
        <v>33009028</v>
      </c>
      <c r="B10915" s="1" t="s">
        <v>28255</v>
      </c>
      <c r="C10915" s="1" t="s">
        <v>28256</v>
      </c>
      <c r="D10915" s="1" t="s">
        <v>28257</v>
      </c>
      <c r="E10915" s="1" t="s">
        <v>65</v>
      </c>
      <c r="F10915" s="1" t="s">
        <v>480</v>
      </c>
      <c r="G10915" s="1" t="s">
        <v>481</v>
      </c>
    </row>
    <row r="10916" spans="1:7" x14ac:dyDescent="0.25">
      <c r="A10916" s="1">
        <v>33009029</v>
      </c>
      <c r="B10916" s="1" t="s">
        <v>28258</v>
      </c>
      <c r="C10916" s="1" t="s">
        <v>28259</v>
      </c>
      <c r="D10916" s="1" t="s">
        <v>28260</v>
      </c>
      <c r="E10916" s="1" t="s">
        <v>65</v>
      </c>
      <c r="F10916" s="1" t="s">
        <v>480</v>
      </c>
      <c r="G10916" s="1" t="s">
        <v>481</v>
      </c>
    </row>
    <row r="10917" spans="1:7" x14ac:dyDescent="0.25">
      <c r="A10917" s="1">
        <v>33009030</v>
      </c>
      <c r="B10917" s="1" t="s">
        <v>28261</v>
      </c>
      <c r="C10917" s="1" t="s">
        <v>28262</v>
      </c>
      <c r="D10917" s="1" t="s">
        <v>28263</v>
      </c>
      <c r="E10917" s="1" t="s">
        <v>66</v>
      </c>
      <c r="F10917" s="1" t="s">
        <v>39</v>
      </c>
      <c r="G10917" s="1" t="s">
        <v>321</v>
      </c>
    </row>
    <row r="10918" spans="1:7" x14ac:dyDescent="0.25">
      <c r="A10918" s="1">
        <v>33009031</v>
      </c>
      <c r="B10918" s="1" t="s">
        <v>28264</v>
      </c>
      <c r="C10918" s="1" t="s">
        <v>28265</v>
      </c>
      <c r="D10918" s="1" t="s">
        <v>28266</v>
      </c>
      <c r="E10918" s="1" t="s">
        <v>65</v>
      </c>
      <c r="F10918" s="1" t="s">
        <v>39</v>
      </c>
      <c r="G10918" s="1" t="s">
        <v>321</v>
      </c>
    </row>
    <row r="10919" spans="1:7" x14ac:dyDescent="0.25">
      <c r="A10919" s="1">
        <v>33009032</v>
      </c>
      <c r="B10919" s="1" t="s">
        <v>28267</v>
      </c>
      <c r="C10919" s="1" t="s">
        <v>28268</v>
      </c>
      <c r="D10919" s="1" t="s">
        <v>28269</v>
      </c>
      <c r="E10919" s="1" t="s">
        <v>65</v>
      </c>
      <c r="F10919" s="1" t="s">
        <v>39</v>
      </c>
      <c r="G10919" s="1" t="s">
        <v>321</v>
      </c>
    </row>
    <row r="10920" spans="1:7" x14ac:dyDescent="0.25">
      <c r="A10920" s="1">
        <v>33009033</v>
      </c>
      <c r="B10920" s="1" t="s">
        <v>28270</v>
      </c>
      <c r="C10920" s="1" t="s">
        <v>28271</v>
      </c>
      <c r="D10920" s="1" t="s">
        <v>28272</v>
      </c>
      <c r="E10920" s="1" t="s">
        <v>65</v>
      </c>
      <c r="F10920" s="1" t="s">
        <v>39</v>
      </c>
      <c r="G10920" s="1" t="s">
        <v>321</v>
      </c>
    </row>
    <row r="10921" spans="1:7" x14ac:dyDescent="0.25">
      <c r="A10921" s="1">
        <v>33009034</v>
      </c>
      <c r="B10921" s="1" t="s">
        <v>28273</v>
      </c>
      <c r="C10921" s="1" t="s">
        <v>28274</v>
      </c>
      <c r="D10921" s="1" t="s">
        <v>28275</v>
      </c>
      <c r="E10921" s="1" t="s">
        <v>65</v>
      </c>
      <c r="F10921" s="1" t="s">
        <v>39</v>
      </c>
      <c r="G10921" s="1" t="s">
        <v>321</v>
      </c>
    </row>
    <row r="10922" spans="1:7" x14ac:dyDescent="0.25">
      <c r="A10922" s="1">
        <v>33009037</v>
      </c>
      <c r="B10922" s="1" t="s">
        <v>28276</v>
      </c>
      <c r="C10922" s="1" t="s">
        <v>28277</v>
      </c>
      <c r="D10922" s="1" t="s">
        <v>28278</v>
      </c>
      <c r="E10922" s="1" t="s">
        <v>65</v>
      </c>
      <c r="F10922" s="1" t="s">
        <v>39</v>
      </c>
      <c r="G10922" s="1" t="s">
        <v>321</v>
      </c>
    </row>
    <row r="10923" spans="1:7" x14ac:dyDescent="0.25">
      <c r="A10923" s="1">
        <v>33009038</v>
      </c>
      <c r="B10923" s="1" t="s">
        <v>28279</v>
      </c>
      <c r="C10923" s="1" t="s">
        <v>28280</v>
      </c>
      <c r="D10923" s="1" t="s">
        <v>28281</v>
      </c>
      <c r="E10923" s="1" t="s">
        <v>65</v>
      </c>
      <c r="F10923" s="1" t="s">
        <v>39</v>
      </c>
      <c r="G10923" s="1" t="s">
        <v>321</v>
      </c>
    </row>
    <row r="10924" spans="1:7" x14ac:dyDescent="0.25">
      <c r="A10924" s="1">
        <v>33009046</v>
      </c>
      <c r="B10924" s="1" t="s">
        <v>28282</v>
      </c>
      <c r="C10924" s="1" t="s">
        <v>28283</v>
      </c>
      <c r="D10924" s="1" t="s">
        <v>28284</v>
      </c>
      <c r="E10924" s="1" t="s">
        <v>65</v>
      </c>
      <c r="F10924" s="1" t="s">
        <v>39</v>
      </c>
      <c r="G10924" s="1" t="s">
        <v>321</v>
      </c>
    </row>
    <row r="10925" spans="1:7" x14ac:dyDescent="0.25">
      <c r="A10925" s="1">
        <v>33009047</v>
      </c>
      <c r="B10925" s="1" t="s">
        <v>28285</v>
      </c>
      <c r="C10925" s="1" t="s">
        <v>28286</v>
      </c>
      <c r="D10925" s="1" t="s">
        <v>28287</v>
      </c>
      <c r="E10925" s="1" t="s">
        <v>65</v>
      </c>
      <c r="F10925" s="1" t="s">
        <v>39</v>
      </c>
      <c r="G10925" s="1" t="s">
        <v>321</v>
      </c>
    </row>
    <row r="10926" spans="1:7" x14ac:dyDescent="0.25">
      <c r="A10926" s="1">
        <v>33009048</v>
      </c>
      <c r="B10926" s="1" t="s">
        <v>28288</v>
      </c>
      <c r="C10926" s="1" t="s">
        <v>28289</v>
      </c>
      <c r="D10926" s="1" t="s">
        <v>28290</v>
      </c>
      <c r="E10926" s="1" t="s">
        <v>65</v>
      </c>
      <c r="F10926" s="1" t="s">
        <v>39</v>
      </c>
      <c r="G10926" s="1" t="s">
        <v>321</v>
      </c>
    </row>
    <row r="10927" spans="1:7" x14ac:dyDescent="0.25">
      <c r="A10927" s="1">
        <v>33009049</v>
      </c>
      <c r="B10927" s="1" t="s">
        <v>28291</v>
      </c>
      <c r="C10927" s="1" t="s">
        <v>28292</v>
      </c>
      <c r="D10927" s="1" t="s">
        <v>28293</v>
      </c>
      <c r="E10927" s="1" t="s">
        <v>65</v>
      </c>
      <c r="F10927" s="1" t="s">
        <v>39</v>
      </c>
      <c r="G10927" s="1" t="s">
        <v>321</v>
      </c>
    </row>
    <row r="10928" spans="1:7" x14ac:dyDescent="0.25">
      <c r="A10928" s="1">
        <v>33009050</v>
      </c>
      <c r="B10928" s="1" t="s">
        <v>28294</v>
      </c>
      <c r="C10928" s="1" t="s">
        <v>28295</v>
      </c>
      <c r="D10928" s="1" t="s">
        <v>28296</v>
      </c>
      <c r="E10928" s="1" t="s">
        <v>65</v>
      </c>
      <c r="F10928" s="1" t="s">
        <v>39</v>
      </c>
      <c r="G10928" s="1" t="s">
        <v>321</v>
      </c>
    </row>
    <row r="10929" spans="1:7" x14ac:dyDescent="0.25">
      <c r="A10929" s="1">
        <v>33009053</v>
      </c>
      <c r="B10929" s="1" t="s">
        <v>28297</v>
      </c>
      <c r="C10929" s="1" t="s">
        <v>28298</v>
      </c>
      <c r="D10929" s="1" t="s">
        <v>28299</v>
      </c>
      <c r="E10929" s="1" t="s">
        <v>65</v>
      </c>
      <c r="F10929" s="1" t="s">
        <v>39</v>
      </c>
      <c r="G10929" s="1" t="s">
        <v>321</v>
      </c>
    </row>
    <row r="10930" spans="1:7" x14ac:dyDescent="0.25">
      <c r="A10930" s="1">
        <v>33009055</v>
      </c>
      <c r="B10930" s="1" t="s">
        <v>28300</v>
      </c>
      <c r="C10930" s="1" t="s">
        <v>28301</v>
      </c>
      <c r="D10930" s="1" t="s">
        <v>28302</v>
      </c>
      <c r="E10930" s="1" t="s">
        <v>65</v>
      </c>
      <c r="F10930" s="1" t="s">
        <v>39</v>
      </c>
      <c r="G10930" s="1" t="s">
        <v>321</v>
      </c>
    </row>
    <row r="10931" spans="1:7" x14ac:dyDescent="0.25">
      <c r="A10931" s="1">
        <v>33009057</v>
      </c>
      <c r="B10931" s="1" t="s">
        <v>28303</v>
      </c>
      <c r="C10931" s="1" t="s">
        <v>28304</v>
      </c>
      <c r="D10931" s="1" t="s">
        <v>28305</v>
      </c>
      <c r="E10931" s="1" t="s">
        <v>65</v>
      </c>
      <c r="F10931" s="1" t="s">
        <v>39</v>
      </c>
      <c r="G10931" s="1" t="s">
        <v>321</v>
      </c>
    </row>
    <row r="10932" spans="1:7" x14ac:dyDescent="0.25">
      <c r="A10932" s="1">
        <v>33009058</v>
      </c>
      <c r="B10932" s="1" t="s">
        <v>28306</v>
      </c>
      <c r="C10932" s="1" t="s">
        <v>28307</v>
      </c>
      <c r="D10932" s="1" t="s">
        <v>28308</v>
      </c>
      <c r="E10932" s="1" t="s">
        <v>65</v>
      </c>
      <c r="F10932" s="1" t="s">
        <v>39</v>
      </c>
      <c r="G10932" s="1" t="s">
        <v>321</v>
      </c>
    </row>
    <row r="10933" spans="1:7" x14ac:dyDescent="0.25">
      <c r="A10933" s="1">
        <v>33009061</v>
      </c>
      <c r="B10933" s="1" t="s">
        <v>28309</v>
      </c>
      <c r="C10933" s="1" t="s">
        <v>28310</v>
      </c>
      <c r="D10933" s="1" t="s">
        <v>28311</v>
      </c>
      <c r="E10933" s="1" t="s">
        <v>65</v>
      </c>
      <c r="F10933" s="1" t="s">
        <v>39</v>
      </c>
      <c r="G10933" s="1" t="s">
        <v>321</v>
      </c>
    </row>
    <row r="10934" spans="1:7" x14ac:dyDescent="0.25">
      <c r="A10934" s="1">
        <v>33009063</v>
      </c>
      <c r="B10934" s="1" t="s">
        <v>28312</v>
      </c>
      <c r="C10934" s="1" t="s">
        <v>28313</v>
      </c>
      <c r="D10934" s="1" t="s">
        <v>28314</v>
      </c>
      <c r="E10934" s="1" t="s">
        <v>65</v>
      </c>
      <c r="F10934" s="1" t="s">
        <v>39</v>
      </c>
      <c r="G10934" s="1" t="s">
        <v>321</v>
      </c>
    </row>
    <row r="10935" spans="1:7" x14ac:dyDescent="0.25">
      <c r="A10935" s="1">
        <v>33009064</v>
      </c>
      <c r="B10935" s="1" t="s">
        <v>28315</v>
      </c>
      <c r="C10935" s="1" t="s">
        <v>28316</v>
      </c>
      <c r="D10935" s="1" t="s">
        <v>28317</v>
      </c>
      <c r="E10935" s="1" t="s">
        <v>65</v>
      </c>
      <c r="F10935" s="1" t="s">
        <v>39</v>
      </c>
      <c r="G10935" s="1" t="s">
        <v>321</v>
      </c>
    </row>
    <row r="10936" spans="1:7" x14ac:dyDescent="0.25">
      <c r="A10936" s="1">
        <v>33009066</v>
      </c>
      <c r="B10936" s="1" t="s">
        <v>28318</v>
      </c>
      <c r="C10936" s="1" t="s">
        <v>28319</v>
      </c>
      <c r="D10936" s="1" t="s">
        <v>28320</v>
      </c>
      <c r="E10936" s="1" t="s">
        <v>65</v>
      </c>
      <c r="F10936" s="1" t="s">
        <v>39</v>
      </c>
      <c r="G10936" s="1" t="s">
        <v>321</v>
      </c>
    </row>
    <row r="10937" spans="1:7" x14ac:dyDescent="0.25">
      <c r="A10937" s="1">
        <v>33009068</v>
      </c>
      <c r="B10937" s="1" t="s">
        <v>28321</v>
      </c>
      <c r="C10937" s="1" t="s">
        <v>28322</v>
      </c>
      <c r="D10937" s="1" t="s">
        <v>28323</v>
      </c>
      <c r="E10937" s="1" t="s">
        <v>65</v>
      </c>
      <c r="F10937" s="1" t="s">
        <v>39</v>
      </c>
      <c r="G10937" s="1" t="s">
        <v>321</v>
      </c>
    </row>
    <row r="10938" spans="1:7" x14ac:dyDescent="0.25">
      <c r="A10938" s="1">
        <v>33009070</v>
      </c>
      <c r="B10938" s="1" t="s">
        <v>28324</v>
      </c>
      <c r="C10938" s="1" t="s">
        <v>28325</v>
      </c>
      <c r="D10938" s="1" t="s">
        <v>28326</v>
      </c>
      <c r="E10938" s="1" t="s">
        <v>65</v>
      </c>
      <c r="F10938" s="1" t="s">
        <v>39</v>
      </c>
      <c r="G10938" s="1" t="s">
        <v>321</v>
      </c>
    </row>
    <row r="10939" spans="1:7" x14ac:dyDescent="0.25">
      <c r="A10939" s="1">
        <v>33009072</v>
      </c>
      <c r="B10939" s="1" t="s">
        <v>28327</v>
      </c>
      <c r="C10939" s="1" t="s">
        <v>28328</v>
      </c>
      <c r="D10939" s="1" t="s">
        <v>28329</v>
      </c>
      <c r="E10939" s="1" t="s">
        <v>65</v>
      </c>
      <c r="F10939" s="1" t="s">
        <v>39</v>
      </c>
      <c r="G10939" s="1" t="s">
        <v>321</v>
      </c>
    </row>
    <row r="10940" spans="1:7" x14ac:dyDescent="0.25">
      <c r="A10940" s="1">
        <v>33009074</v>
      </c>
      <c r="B10940" s="1" t="s">
        <v>28330</v>
      </c>
      <c r="C10940" s="1" t="s">
        <v>28331</v>
      </c>
      <c r="D10940" s="1" t="s">
        <v>28332</v>
      </c>
      <c r="E10940" s="1" t="s">
        <v>65</v>
      </c>
      <c r="F10940" s="1" t="s">
        <v>39</v>
      </c>
      <c r="G10940" s="1" t="s">
        <v>321</v>
      </c>
    </row>
    <row r="10941" spans="1:7" x14ac:dyDescent="0.25">
      <c r="A10941" s="1">
        <v>33009076</v>
      </c>
      <c r="B10941" s="1" t="s">
        <v>28333</v>
      </c>
      <c r="C10941" s="1" t="s">
        <v>28334</v>
      </c>
      <c r="D10941" s="1" t="s">
        <v>28335</v>
      </c>
      <c r="E10941" s="1" t="s">
        <v>65</v>
      </c>
      <c r="F10941" s="1" t="s">
        <v>39</v>
      </c>
      <c r="G10941" s="1" t="s">
        <v>321</v>
      </c>
    </row>
    <row r="10942" spans="1:7" x14ac:dyDescent="0.25">
      <c r="A10942" s="1">
        <v>33009077</v>
      </c>
      <c r="B10942" s="1" t="s">
        <v>28336</v>
      </c>
      <c r="C10942" s="1" t="s">
        <v>28337</v>
      </c>
      <c r="D10942" s="1" t="s">
        <v>28338</v>
      </c>
      <c r="E10942" s="1" t="s">
        <v>65</v>
      </c>
      <c r="F10942" s="1" t="s">
        <v>1984</v>
      </c>
      <c r="G10942" s="1" t="s">
        <v>1985</v>
      </c>
    </row>
    <row r="10943" spans="1:7" x14ac:dyDescent="0.25">
      <c r="A10943" s="1">
        <v>33009092</v>
      </c>
      <c r="B10943" s="1" t="s">
        <v>28339</v>
      </c>
      <c r="C10943" s="1" t="s">
        <v>28340</v>
      </c>
      <c r="D10943" s="1" t="s">
        <v>28341</v>
      </c>
      <c r="E10943" s="1" t="s">
        <v>65</v>
      </c>
      <c r="F10943" s="1" t="s">
        <v>480</v>
      </c>
      <c r="G10943" s="1" t="s">
        <v>481</v>
      </c>
    </row>
    <row r="10944" spans="1:7" x14ac:dyDescent="0.25">
      <c r="A10944" s="1">
        <v>33009095</v>
      </c>
      <c r="B10944" s="1" t="s">
        <v>28342</v>
      </c>
      <c r="C10944" s="1" t="s">
        <v>28343</v>
      </c>
      <c r="D10944" s="1" t="s">
        <v>28344</v>
      </c>
      <c r="E10944" s="1" t="s">
        <v>66</v>
      </c>
      <c r="F10944" s="1" t="s">
        <v>39</v>
      </c>
      <c r="G10944" s="1" t="s">
        <v>321</v>
      </c>
    </row>
    <row r="10945" spans="1:7" x14ac:dyDescent="0.25">
      <c r="A10945" s="1">
        <v>33009115</v>
      </c>
      <c r="B10945" s="1" t="s">
        <v>28345</v>
      </c>
      <c r="C10945" s="1" t="s">
        <v>28346</v>
      </c>
      <c r="D10945" s="1" t="s">
        <v>28347</v>
      </c>
      <c r="E10945" s="1" t="s">
        <v>65</v>
      </c>
      <c r="F10945" s="1" t="s">
        <v>39</v>
      </c>
      <c r="G10945" s="1" t="s">
        <v>321</v>
      </c>
    </row>
    <row r="10946" spans="1:7" x14ac:dyDescent="0.25">
      <c r="A10946" s="1">
        <v>33009116</v>
      </c>
      <c r="B10946" s="1" t="s">
        <v>28348</v>
      </c>
      <c r="C10946" s="1" t="s">
        <v>28349</v>
      </c>
      <c r="D10946" s="1" t="s">
        <v>28350</v>
      </c>
      <c r="E10946" s="1" t="s">
        <v>65</v>
      </c>
      <c r="F10946" s="1" t="s">
        <v>39</v>
      </c>
      <c r="G10946" s="1" t="s">
        <v>321</v>
      </c>
    </row>
    <row r="10947" spans="1:7" x14ac:dyDescent="0.25">
      <c r="A10947" s="1">
        <v>33009127</v>
      </c>
      <c r="B10947" s="1" t="s">
        <v>28351</v>
      </c>
      <c r="C10947" s="1" t="s">
        <v>28352</v>
      </c>
      <c r="D10947" s="1" t="s">
        <v>28353</v>
      </c>
      <c r="E10947" s="1" t="s">
        <v>65</v>
      </c>
      <c r="F10947" s="1" t="s">
        <v>39</v>
      </c>
      <c r="G10947" s="1" t="s">
        <v>321</v>
      </c>
    </row>
    <row r="10948" spans="1:7" x14ac:dyDescent="0.25">
      <c r="A10948" s="1">
        <v>33009132</v>
      </c>
      <c r="B10948" s="1" t="s">
        <v>28354</v>
      </c>
      <c r="C10948" s="1" t="s">
        <v>28354</v>
      </c>
      <c r="D10948" s="1" t="s">
        <v>28354</v>
      </c>
      <c r="E10948" s="1" t="s">
        <v>66</v>
      </c>
      <c r="F10948" s="1" t="s">
        <v>480</v>
      </c>
      <c r="G10948" s="1" t="s">
        <v>481</v>
      </c>
    </row>
    <row r="10949" spans="1:7" x14ac:dyDescent="0.25">
      <c r="A10949" s="1">
        <v>33009158</v>
      </c>
      <c r="B10949" s="1" t="s">
        <v>6630</v>
      </c>
      <c r="C10949" s="1" t="s">
        <v>6631</v>
      </c>
      <c r="D10949" s="1" t="s">
        <v>6632</v>
      </c>
      <c r="E10949" s="1" t="s">
        <v>66</v>
      </c>
      <c r="F10949" s="1" t="s">
        <v>1984</v>
      </c>
      <c r="G10949" s="1" t="s">
        <v>1985</v>
      </c>
    </row>
    <row r="10950" spans="1:7" x14ac:dyDescent="0.25">
      <c r="A10950" s="1">
        <v>33009159</v>
      </c>
      <c r="B10950" s="1" t="s">
        <v>28355</v>
      </c>
      <c r="C10950" s="1" t="s">
        <v>28356</v>
      </c>
      <c r="D10950" s="1" t="s">
        <v>28357</v>
      </c>
      <c r="E10950" s="1" t="s">
        <v>65</v>
      </c>
      <c r="F10950" s="1" t="s">
        <v>39</v>
      </c>
      <c r="G10950" s="1" t="s">
        <v>321</v>
      </c>
    </row>
    <row r="10951" spans="1:7" x14ac:dyDescent="0.25">
      <c r="A10951" s="1">
        <v>33009162</v>
      </c>
      <c r="B10951" s="1" t="s">
        <v>28358</v>
      </c>
      <c r="C10951" s="1" t="s">
        <v>28359</v>
      </c>
      <c r="D10951" s="1" t="s">
        <v>28360</v>
      </c>
      <c r="E10951" s="1" t="s">
        <v>65</v>
      </c>
      <c r="F10951" s="1" t="s">
        <v>39</v>
      </c>
      <c r="G10951" s="1" t="s">
        <v>321</v>
      </c>
    </row>
    <row r="10952" spans="1:7" x14ac:dyDescent="0.25">
      <c r="A10952" s="1">
        <v>33009174</v>
      </c>
      <c r="B10952" s="1" t="s">
        <v>28361</v>
      </c>
      <c r="C10952" s="1" t="s">
        <v>28362</v>
      </c>
      <c r="D10952" s="1" t="s">
        <v>28363</v>
      </c>
      <c r="E10952" s="1" t="s">
        <v>65</v>
      </c>
      <c r="F10952" s="1" t="s">
        <v>39</v>
      </c>
      <c r="G10952" s="1" t="s">
        <v>321</v>
      </c>
    </row>
    <row r="10953" spans="1:7" x14ac:dyDescent="0.25">
      <c r="A10953" s="1">
        <v>33009176</v>
      </c>
      <c r="B10953" s="1" t="s">
        <v>28364</v>
      </c>
      <c r="C10953" s="1" t="s">
        <v>28365</v>
      </c>
      <c r="D10953" s="1" t="s">
        <v>28366</v>
      </c>
      <c r="E10953" s="1" t="s">
        <v>66</v>
      </c>
      <c r="F10953" s="1" t="s">
        <v>480</v>
      </c>
      <c r="G10953" s="1" t="s">
        <v>481</v>
      </c>
    </row>
    <row r="10954" spans="1:7" x14ac:dyDescent="0.25">
      <c r="A10954" s="1">
        <v>33009178</v>
      </c>
      <c r="B10954" s="1" t="s">
        <v>28367</v>
      </c>
      <c r="C10954" s="1" t="s">
        <v>28368</v>
      </c>
      <c r="D10954" s="1" t="s">
        <v>28369</v>
      </c>
      <c r="E10954" s="1" t="s">
        <v>65</v>
      </c>
      <c r="F10954" s="1" t="s">
        <v>1984</v>
      </c>
      <c r="G10954" s="1" t="s">
        <v>1985</v>
      </c>
    </row>
    <row r="10955" spans="1:7" x14ac:dyDescent="0.25">
      <c r="A10955" s="1">
        <v>33009181</v>
      </c>
      <c r="B10955" s="1" t="s">
        <v>28370</v>
      </c>
      <c r="C10955" s="1" t="s">
        <v>28371</v>
      </c>
      <c r="D10955" s="1" t="s">
        <v>28372</v>
      </c>
      <c r="E10955" s="1" t="s">
        <v>65</v>
      </c>
      <c r="F10955" s="1" t="s">
        <v>39</v>
      </c>
      <c r="G10955" s="1" t="s">
        <v>321</v>
      </c>
    </row>
    <row r="10956" spans="1:7" x14ac:dyDescent="0.25">
      <c r="A10956" s="1">
        <v>33009183</v>
      </c>
      <c r="B10956" s="1" t="s">
        <v>28373</v>
      </c>
      <c r="C10956" s="1" t="s">
        <v>28374</v>
      </c>
      <c r="D10956" s="1" t="s">
        <v>28375</v>
      </c>
      <c r="E10956" s="1" t="s">
        <v>65</v>
      </c>
      <c r="F10956" s="1" t="s">
        <v>39</v>
      </c>
      <c r="G10956" s="1" t="s">
        <v>321</v>
      </c>
    </row>
    <row r="10957" spans="1:7" x14ac:dyDescent="0.25">
      <c r="A10957" s="1">
        <v>33009390</v>
      </c>
      <c r="B10957" s="1" t="s">
        <v>28376</v>
      </c>
      <c r="C10957" s="1" t="s">
        <v>28377</v>
      </c>
      <c r="D10957" s="1" t="s">
        <v>28378</v>
      </c>
      <c r="E10957" s="1" t="s">
        <v>65</v>
      </c>
      <c r="F10957" s="1" t="s">
        <v>1984</v>
      </c>
      <c r="G10957" s="1" t="s">
        <v>1985</v>
      </c>
    </row>
    <row r="10958" spans="1:7" x14ac:dyDescent="0.25">
      <c r="A10958" s="1">
        <v>33900157</v>
      </c>
      <c r="B10958" s="1" t="s">
        <v>28379</v>
      </c>
      <c r="C10958" s="1" t="s">
        <v>28380</v>
      </c>
      <c r="D10958" s="1" t="s">
        <v>28381</v>
      </c>
      <c r="E10958" s="1" t="s">
        <v>66</v>
      </c>
      <c r="F10958" s="1" t="s">
        <v>233</v>
      </c>
      <c r="G10958" s="1" t="s">
        <v>234</v>
      </c>
    </row>
    <row r="10959" spans="1:7" x14ac:dyDescent="0.25">
      <c r="A10959" s="1">
        <v>33900211</v>
      </c>
      <c r="B10959" s="1" t="s">
        <v>28382</v>
      </c>
      <c r="C10959" s="1" t="s">
        <v>28383</v>
      </c>
      <c r="D10959" s="1" t="s">
        <v>28384</v>
      </c>
      <c r="E10959" s="1" t="s">
        <v>66</v>
      </c>
      <c r="F10959" s="1" t="s">
        <v>233</v>
      </c>
      <c r="G10959" s="1" t="s">
        <v>234</v>
      </c>
    </row>
    <row r="10960" spans="1:7" x14ac:dyDescent="0.25">
      <c r="A10960" s="1">
        <v>33900250</v>
      </c>
      <c r="B10960" s="1" t="s">
        <v>28385</v>
      </c>
      <c r="C10960" s="1" t="s">
        <v>28386</v>
      </c>
      <c r="D10960" s="1" t="s">
        <v>28387</v>
      </c>
      <c r="E10960" s="1" t="s">
        <v>66</v>
      </c>
      <c r="F10960" s="1" t="s">
        <v>233</v>
      </c>
      <c r="G10960" s="1" t="s">
        <v>234</v>
      </c>
    </row>
    <row r="10961" spans="1:7" x14ac:dyDescent="0.25">
      <c r="A10961" s="1">
        <v>33900360</v>
      </c>
      <c r="B10961" s="1" t="s">
        <v>28388</v>
      </c>
      <c r="C10961" s="1" t="s">
        <v>28389</v>
      </c>
      <c r="D10961" s="1" t="s">
        <v>28390</v>
      </c>
      <c r="E10961" s="1" t="s">
        <v>66</v>
      </c>
      <c r="F10961" s="1" t="s">
        <v>233</v>
      </c>
      <c r="G10961" s="1" t="s">
        <v>234</v>
      </c>
    </row>
    <row r="10962" spans="1:7" x14ac:dyDescent="0.25">
      <c r="A10962" s="1">
        <v>33900608</v>
      </c>
      <c r="B10962" s="1" t="s">
        <v>28391</v>
      </c>
      <c r="C10962" s="1" t="s">
        <v>28392</v>
      </c>
      <c r="D10962" s="1" t="s">
        <v>28393</v>
      </c>
      <c r="E10962" s="1" t="s">
        <v>66</v>
      </c>
      <c r="F10962" s="1" t="s">
        <v>233</v>
      </c>
      <c r="G10962" s="1" t="s">
        <v>234</v>
      </c>
    </row>
    <row r="10963" spans="1:7" x14ac:dyDescent="0.25">
      <c r="A10963" s="1">
        <v>33900609</v>
      </c>
      <c r="B10963" s="1" t="s">
        <v>28394</v>
      </c>
      <c r="C10963" s="1" t="s">
        <v>28395</v>
      </c>
      <c r="D10963" s="1" t="s">
        <v>28396</v>
      </c>
      <c r="E10963" s="1" t="s">
        <v>66</v>
      </c>
      <c r="F10963" s="1" t="s">
        <v>233</v>
      </c>
      <c r="G10963" s="1" t="s">
        <v>234</v>
      </c>
    </row>
    <row r="10964" spans="1:7" x14ac:dyDescent="0.25">
      <c r="A10964" s="1">
        <v>33900612</v>
      </c>
      <c r="B10964" s="1" t="s">
        <v>28397</v>
      </c>
      <c r="C10964" s="1" t="s">
        <v>28398</v>
      </c>
      <c r="D10964" s="1" t="s">
        <v>28399</v>
      </c>
      <c r="E10964" s="1" t="s">
        <v>66</v>
      </c>
      <c r="F10964" s="1" t="s">
        <v>233</v>
      </c>
      <c r="G10964" s="1" t="s">
        <v>234</v>
      </c>
    </row>
    <row r="10965" spans="1:7" x14ac:dyDescent="0.25">
      <c r="A10965" s="1">
        <v>33900613</v>
      </c>
      <c r="B10965" s="1" t="s">
        <v>28400</v>
      </c>
      <c r="C10965" s="1" t="s">
        <v>28401</v>
      </c>
      <c r="D10965" s="1" t="s">
        <v>28402</v>
      </c>
      <c r="E10965" s="1" t="s">
        <v>66</v>
      </c>
      <c r="F10965" s="1" t="s">
        <v>233</v>
      </c>
      <c r="G10965" s="1" t="s">
        <v>234</v>
      </c>
    </row>
    <row r="10966" spans="1:7" x14ac:dyDescent="0.25">
      <c r="A10966" s="1">
        <v>33900614</v>
      </c>
      <c r="B10966" s="1" t="s">
        <v>28403</v>
      </c>
      <c r="C10966" s="1" t="s">
        <v>28404</v>
      </c>
      <c r="D10966" s="1" t="s">
        <v>28405</v>
      </c>
      <c r="E10966" s="1" t="s">
        <v>66</v>
      </c>
      <c r="F10966" s="1" t="s">
        <v>233</v>
      </c>
      <c r="G10966" s="1" t="s">
        <v>234</v>
      </c>
    </row>
    <row r="10967" spans="1:7" x14ac:dyDescent="0.25">
      <c r="A10967" s="1">
        <v>33900616</v>
      </c>
      <c r="B10967" s="1" t="s">
        <v>28406</v>
      </c>
      <c r="C10967" s="1" t="s">
        <v>28407</v>
      </c>
      <c r="D10967" s="1" t="s">
        <v>28408</v>
      </c>
      <c r="E10967" s="1" t="s">
        <v>66</v>
      </c>
      <c r="F10967" s="1" t="s">
        <v>233</v>
      </c>
      <c r="G10967" s="1" t="s">
        <v>234</v>
      </c>
    </row>
    <row r="10968" spans="1:7" x14ac:dyDescent="0.25">
      <c r="A10968" s="1">
        <v>33900617</v>
      </c>
      <c r="B10968" s="1" t="s">
        <v>28409</v>
      </c>
      <c r="C10968" s="1" t="s">
        <v>28410</v>
      </c>
      <c r="D10968" s="1" t="s">
        <v>28411</v>
      </c>
      <c r="E10968" s="1" t="s">
        <v>66</v>
      </c>
      <c r="F10968" s="1" t="s">
        <v>233</v>
      </c>
      <c r="G10968" s="1" t="s">
        <v>234</v>
      </c>
    </row>
    <row r="10969" spans="1:7" x14ac:dyDescent="0.25">
      <c r="A10969" s="1">
        <v>33900618</v>
      </c>
      <c r="B10969" s="1" t="s">
        <v>28412</v>
      </c>
      <c r="C10969" s="1" t="s">
        <v>28413</v>
      </c>
      <c r="D10969" s="1" t="s">
        <v>28414</v>
      </c>
      <c r="E10969" s="1" t="s">
        <v>66</v>
      </c>
      <c r="F10969" s="1" t="s">
        <v>233</v>
      </c>
      <c r="G10969" s="1" t="s">
        <v>234</v>
      </c>
    </row>
    <row r="10970" spans="1:7" x14ac:dyDescent="0.25">
      <c r="A10970" s="1">
        <v>33900619</v>
      </c>
      <c r="B10970" s="1" t="s">
        <v>28415</v>
      </c>
      <c r="C10970" s="1" t="s">
        <v>28416</v>
      </c>
      <c r="D10970" s="1" t="s">
        <v>28417</v>
      </c>
      <c r="E10970" s="1" t="s">
        <v>66</v>
      </c>
      <c r="F10970" s="1" t="s">
        <v>233</v>
      </c>
      <c r="G10970" s="1" t="s">
        <v>234</v>
      </c>
    </row>
    <row r="10971" spans="1:7" x14ac:dyDescent="0.25">
      <c r="A10971" s="1">
        <v>33900620</v>
      </c>
      <c r="B10971" s="1" t="s">
        <v>28418</v>
      </c>
      <c r="C10971" s="1" t="s">
        <v>28419</v>
      </c>
      <c r="D10971" s="1" t="s">
        <v>28420</v>
      </c>
      <c r="E10971" s="1" t="s">
        <v>66</v>
      </c>
      <c r="F10971" s="1" t="s">
        <v>233</v>
      </c>
      <c r="G10971" s="1" t="s">
        <v>234</v>
      </c>
    </row>
    <row r="10972" spans="1:7" x14ac:dyDescent="0.25">
      <c r="A10972" s="1">
        <v>33900622</v>
      </c>
      <c r="B10972" s="1" t="s">
        <v>28421</v>
      </c>
      <c r="C10972" s="1" t="s">
        <v>28422</v>
      </c>
      <c r="D10972" s="1" t="s">
        <v>28423</v>
      </c>
      <c r="E10972" s="1" t="s">
        <v>66</v>
      </c>
      <c r="F10972" s="1" t="s">
        <v>233</v>
      </c>
      <c r="G10972" s="1" t="s">
        <v>234</v>
      </c>
    </row>
    <row r="10973" spans="1:7" x14ac:dyDescent="0.25">
      <c r="A10973" s="1">
        <v>33900623</v>
      </c>
      <c r="B10973" s="1" t="s">
        <v>28424</v>
      </c>
      <c r="C10973" s="1" t="s">
        <v>28425</v>
      </c>
      <c r="D10973" s="1" t="s">
        <v>28426</v>
      </c>
      <c r="E10973" s="1" t="s">
        <v>66</v>
      </c>
      <c r="F10973" s="1" t="s">
        <v>233</v>
      </c>
      <c r="G10973" s="1" t="s">
        <v>234</v>
      </c>
    </row>
    <row r="10974" spans="1:7" x14ac:dyDescent="0.25">
      <c r="A10974" s="1">
        <v>33900624</v>
      </c>
      <c r="B10974" s="1" t="s">
        <v>28427</v>
      </c>
      <c r="C10974" s="1" t="s">
        <v>28428</v>
      </c>
      <c r="D10974" s="1" t="s">
        <v>28429</v>
      </c>
      <c r="E10974" s="1" t="s">
        <v>66</v>
      </c>
      <c r="F10974" s="1" t="s">
        <v>233</v>
      </c>
      <c r="G10974" s="1" t="s">
        <v>234</v>
      </c>
    </row>
    <row r="10975" spans="1:7" x14ac:dyDescent="0.25">
      <c r="A10975" s="1">
        <v>33900667</v>
      </c>
      <c r="B10975" s="1" t="s">
        <v>28430</v>
      </c>
      <c r="C10975" s="1" t="s">
        <v>28431</v>
      </c>
      <c r="D10975" s="1" t="s">
        <v>28432</v>
      </c>
      <c r="E10975" s="1" t="s">
        <v>66</v>
      </c>
      <c r="F10975" s="1" t="s">
        <v>387</v>
      </c>
      <c r="G10975" s="1" t="s">
        <v>388</v>
      </c>
    </row>
    <row r="10976" spans="1:7" x14ac:dyDescent="0.25">
      <c r="A10976" s="1">
        <v>33900668</v>
      </c>
      <c r="B10976" s="1" t="s">
        <v>28433</v>
      </c>
      <c r="C10976" s="1" t="s">
        <v>28434</v>
      </c>
      <c r="D10976" s="1" t="s">
        <v>28435</v>
      </c>
      <c r="E10976" s="1" t="s">
        <v>66</v>
      </c>
      <c r="F10976" s="1" t="s">
        <v>387</v>
      </c>
      <c r="G10976" s="1" t="s">
        <v>388</v>
      </c>
    </row>
    <row r="10977" spans="1:7" x14ac:dyDescent="0.25">
      <c r="A10977" s="1">
        <v>33900669</v>
      </c>
      <c r="B10977" s="1" t="s">
        <v>28436</v>
      </c>
      <c r="C10977" s="1" t="s">
        <v>28437</v>
      </c>
      <c r="D10977" s="1" t="s">
        <v>28438</v>
      </c>
      <c r="E10977" s="1" t="s">
        <v>66</v>
      </c>
      <c r="F10977" s="1" t="s">
        <v>387</v>
      </c>
      <c r="G10977" s="1" t="s">
        <v>388</v>
      </c>
    </row>
    <row r="10978" spans="1:7" x14ac:dyDescent="0.25">
      <c r="A10978" s="1">
        <v>33900670</v>
      </c>
      <c r="B10978" s="1" t="s">
        <v>28439</v>
      </c>
      <c r="C10978" s="1" t="s">
        <v>28440</v>
      </c>
      <c r="D10978" s="1" t="s">
        <v>28441</v>
      </c>
      <c r="E10978" s="1" t="s">
        <v>66</v>
      </c>
      <c r="F10978" s="1" t="s">
        <v>387</v>
      </c>
      <c r="G10978" s="1" t="s">
        <v>388</v>
      </c>
    </row>
    <row r="10979" spans="1:7" x14ac:dyDescent="0.25">
      <c r="A10979" s="1">
        <v>33900671</v>
      </c>
      <c r="B10979" s="1" t="s">
        <v>28442</v>
      </c>
      <c r="C10979" s="1" t="s">
        <v>28443</v>
      </c>
      <c r="D10979" s="1" t="s">
        <v>28444</v>
      </c>
      <c r="E10979" s="1" t="s">
        <v>66</v>
      </c>
      <c r="F10979" s="1" t="s">
        <v>387</v>
      </c>
      <c r="G10979" s="1" t="s">
        <v>388</v>
      </c>
    </row>
    <row r="10980" spans="1:7" x14ac:dyDescent="0.25">
      <c r="A10980" s="1">
        <v>33900672</v>
      </c>
      <c r="B10980" s="1" t="s">
        <v>28445</v>
      </c>
      <c r="C10980" s="1" t="s">
        <v>28446</v>
      </c>
      <c r="D10980" s="1" t="s">
        <v>28447</v>
      </c>
      <c r="E10980" s="1" t="s">
        <v>66</v>
      </c>
      <c r="F10980" s="1" t="s">
        <v>387</v>
      </c>
      <c r="G10980" s="1" t="s">
        <v>388</v>
      </c>
    </row>
    <row r="10981" spans="1:7" x14ac:dyDescent="0.25">
      <c r="A10981" s="1">
        <v>33900673</v>
      </c>
      <c r="B10981" s="1" t="s">
        <v>28448</v>
      </c>
      <c r="C10981" s="1" t="s">
        <v>28449</v>
      </c>
      <c r="D10981" s="1" t="s">
        <v>28450</v>
      </c>
      <c r="E10981" s="1" t="s">
        <v>66</v>
      </c>
      <c r="F10981" s="1" t="s">
        <v>387</v>
      </c>
      <c r="G10981" s="1" t="s">
        <v>388</v>
      </c>
    </row>
    <row r="10982" spans="1:7" x14ac:dyDescent="0.25">
      <c r="A10982" s="1">
        <v>33900674</v>
      </c>
      <c r="B10982" s="1" t="s">
        <v>28451</v>
      </c>
      <c r="C10982" s="1" t="s">
        <v>28452</v>
      </c>
      <c r="D10982" s="1" t="s">
        <v>28453</v>
      </c>
      <c r="E10982" s="1" t="s">
        <v>66</v>
      </c>
      <c r="F10982" s="1" t="s">
        <v>387</v>
      </c>
      <c r="G10982" s="1" t="s">
        <v>388</v>
      </c>
    </row>
    <row r="10983" spans="1:7" x14ac:dyDescent="0.25">
      <c r="A10983" s="1">
        <v>33900675</v>
      </c>
      <c r="B10983" s="1" t="s">
        <v>28454</v>
      </c>
      <c r="C10983" s="1" t="s">
        <v>28455</v>
      </c>
      <c r="D10983" s="1" t="s">
        <v>28456</v>
      </c>
      <c r="E10983" s="1" t="s">
        <v>66</v>
      </c>
      <c r="F10983" s="1" t="s">
        <v>387</v>
      </c>
      <c r="G10983" s="1" t="s">
        <v>388</v>
      </c>
    </row>
    <row r="10984" spans="1:7" x14ac:dyDescent="0.25">
      <c r="A10984" s="1">
        <v>33900676</v>
      </c>
      <c r="B10984" s="1" t="s">
        <v>28457</v>
      </c>
      <c r="C10984" s="1" t="s">
        <v>28458</v>
      </c>
      <c r="D10984" s="1" t="s">
        <v>28459</v>
      </c>
      <c r="E10984" s="1" t="s">
        <v>66</v>
      </c>
      <c r="F10984" s="1" t="s">
        <v>387</v>
      </c>
      <c r="G10984" s="1" t="s">
        <v>388</v>
      </c>
    </row>
    <row r="10985" spans="1:7" x14ac:dyDescent="0.25">
      <c r="A10985" s="1">
        <v>33900677</v>
      </c>
      <c r="B10985" s="1" t="s">
        <v>28460</v>
      </c>
      <c r="C10985" s="1" t="s">
        <v>28461</v>
      </c>
      <c r="D10985" s="1" t="s">
        <v>28462</v>
      </c>
      <c r="E10985" s="1" t="s">
        <v>66</v>
      </c>
      <c r="F10985" s="1" t="s">
        <v>387</v>
      </c>
      <c r="G10985" s="1" t="s">
        <v>388</v>
      </c>
    </row>
    <row r="10986" spans="1:7" x14ac:dyDescent="0.25">
      <c r="A10986" s="1">
        <v>33900684</v>
      </c>
      <c r="B10986" s="1" t="s">
        <v>28463</v>
      </c>
      <c r="C10986" s="1" t="s">
        <v>28464</v>
      </c>
      <c r="D10986" s="1" t="s">
        <v>28465</v>
      </c>
      <c r="E10986" s="1" t="s">
        <v>66</v>
      </c>
      <c r="F10986" s="1" t="s">
        <v>387</v>
      </c>
      <c r="G10986" s="1" t="s">
        <v>388</v>
      </c>
    </row>
    <row r="10987" spans="1:7" x14ac:dyDescent="0.25">
      <c r="A10987" s="1">
        <v>33900685</v>
      </c>
      <c r="B10987" s="1" t="s">
        <v>28466</v>
      </c>
      <c r="C10987" s="1" t="s">
        <v>28467</v>
      </c>
      <c r="D10987" s="1" t="s">
        <v>28468</v>
      </c>
      <c r="E10987" s="1" t="s">
        <v>66</v>
      </c>
      <c r="F10987" s="1" t="s">
        <v>387</v>
      </c>
      <c r="G10987" s="1" t="s">
        <v>388</v>
      </c>
    </row>
    <row r="10988" spans="1:7" x14ac:dyDescent="0.25">
      <c r="A10988" s="1">
        <v>33900686</v>
      </c>
      <c r="B10988" s="1" t="s">
        <v>28469</v>
      </c>
      <c r="C10988" s="1" t="s">
        <v>28470</v>
      </c>
      <c r="D10988" s="1" t="s">
        <v>28471</v>
      </c>
      <c r="E10988" s="1" t="s">
        <v>66</v>
      </c>
      <c r="F10988" s="1" t="s">
        <v>387</v>
      </c>
      <c r="G10988" s="1" t="s">
        <v>388</v>
      </c>
    </row>
    <row r="10989" spans="1:7" x14ac:dyDescent="0.25">
      <c r="A10989" s="1">
        <v>33900688</v>
      </c>
      <c r="B10989" s="1" t="s">
        <v>28472</v>
      </c>
      <c r="C10989" s="1" t="s">
        <v>28473</v>
      </c>
      <c r="D10989" s="1" t="s">
        <v>28474</v>
      </c>
      <c r="E10989" s="1" t="s">
        <v>66</v>
      </c>
      <c r="F10989" s="1" t="s">
        <v>387</v>
      </c>
      <c r="G10989" s="1" t="s">
        <v>388</v>
      </c>
    </row>
    <row r="10990" spans="1:7" x14ac:dyDescent="0.25">
      <c r="A10990" s="1">
        <v>33900689</v>
      </c>
      <c r="B10990" s="1" t="s">
        <v>28475</v>
      </c>
      <c r="C10990" s="1" t="s">
        <v>28476</v>
      </c>
      <c r="D10990" s="1" t="s">
        <v>28477</v>
      </c>
      <c r="E10990" s="1" t="s">
        <v>66</v>
      </c>
      <c r="F10990" s="1" t="s">
        <v>387</v>
      </c>
      <c r="G10990" s="1" t="s">
        <v>388</v>
      </c>
    </row>
    <row r="10991" spans="1:7" x14ac:dyDescent="0.25">
      <c r="A10991" s="1">
        <v>33900691</v>
      </c>
      <c r="B10991" s="1" t="s">
        <v>28478</v>
      </c>
      <c r="C10991" s="1" t="s">
        <v>28479</v>
      </c>
      <c r="D10991" s="1" t="s">
        <v>28480</v>
      </c>
      <c r="E10991" s="1" t="s">
        <v>65</v>
      </c>
      <c r="F10991" s="1" t="s">
        <v>387</v>
      </c>
      <c r="G10991" s="1" t="s">
        <v>388</v>
      </c>
    </row>
    <row r="10992" spans="1:7" x14ac:dyDescent="0.25">
      <c r="A10992" s="1">
        <v>33900692</v>
      </c>
      <c r="B10992" s="1" t="s">
        <v>28481</v>
      </c>
      <c r="C10992" s="1" t="s">
        <v>28482</v>
      </c>
      <c r="D10992" s="1" t="s">
        <v>28483</v>
      </c>
      <c r="E10992" s="1" t="s">
        <v>65</v>
      </c>
      <c r="F10992" s="1" t="s">
        <v>387</v>
      </c>
      <c r="G10992" s="1" t="s">
        <v>388</v>
      </c>
    </row>
    <row r="10993" spans="1:7" x14ac:dyDescent="0.25">
      <c r="A10993" s="1">
        <v>33900693</v>
      </c>
      <c r="B10993" s="1" t="s">
        <v>28484</v>
      </c>
      <c r="C10993" s="1" t="s">
        <v>28485</v>
      </c>
      <c r="D10993" s="1" t="s">
        <v>28486</v>
      </c>
      <c r="E10993" s="1" t="s">
        <v>65</v>
      </c>
      <c r="F10993" s="1" t="s">
        <v>387</v>
      </c>
      <c r="G10993" s="1" t="s">
        <v>388</v>
      </c>
    </row>
    <row r="10994" spans="1:7" x14ac:dyDescent="0.25">
      <c r="A10994" s="1">
        <v>33900694</v>
      </c>
      <c r="B10994" s="1" t="s">
        <v>28487</v>
      </c>
      <c r="C10994" s="1" t="s">
        <v>28488</v>
      </c>
      <c r="D10994" s="1" t="s">
        <v>28489</v>
      </c>
      <c r="E10994" s="1" t="s">
        <v>65</v>
      </c>
      <c r="F10994" s="1" t="s">
        <v>387</v>
      </c>
      <c r="G10994" s="1" t="s">
        <v>388</v>
      </c>
    </row>
    <row r="10995" spans="1:7" x14ac:dyDescent="0.25">
      <c r="A10995" s="1">
        <v>33900695</v>
      </c>
      <c r="B10995" s="1" t="s">
        <v>28490</v>
      </c>
      <c r="C10995" s="1" t="s">
        <v>28491</v>
      </c>
      <c r="D10995" s="1" t="s">
        <v>28492</v>
      </c>
      <c r="E10995" s="1" t="s">
        <v>65</v>
      </c>
      <c r="F10995" s="1" t="s">
        <v>387</v>
      </c>
      <c r="G10995" s="1" t="s">
        <v>388</v>
      </c>
    </row>
    <row r="10996" spans="1:7" x14ac:dyDescent="0.25">
      <c r="A10996" s="1">
        <v>33900696</v>
      </c>
      <c r="B10996" s="1" t="s">
        <v>28493</v>
      </c>
      <c r="C10996" s="1" t="s">
        <v>28494</v>
      </c>
      <c r="D10996" s="1" t="s">
        <v>28495</v>
      </c>
      <c r="E10996" s="1" t="s">
        <v>65</v>
      </c>
      <c r="F10996" s="1" t="s">
        <v>387</v>
      </c>
      <c r="G10996" s="1" t="s">
        <v>388</v>
      </c>
    </row>
    <row r="10997" spans="1:7" x14ac:dyDescent="0.25">
      <c r="A10997" s="1">
        <v>33900697</v>
      </c>
      <c r="B10997" s="1" t="s">
        <v>28496</v>
      </c>
      <c r="C10997" s="1" t="s">
        <v>28497</v>
      </c>
      <c r="D10997" s="1" t="s">
        <v>28498</v>
      </c>
      <c r="E10997" s="1" t="s">
        <v>65</v>
      </c>
      <c r="F10997" s="1" t="s">
        <v>387</v>
      </c>
      <c r="G10997" s="1" t="s">
        <v>388</v>
      </c>
    </row>
    <row r="10998" spans="1:7" x14ac:dyDescent="0.25">
      <c r="A10998" s="1">
        <v>33900698</v>
      </c>
      <c r="B10998" s="1" t="s">
        <v>28499</v>
      </c>
      <c r="C10998" s="1" t="s">
        <v>28500</v>
      </c>
      <c r="D10998" s="1" t="s">
        <v>28501</v>
      </c>
      <c r="E10998" s="1" t="s">
        <v>65</v>
      </c>
      <c r="F10998" s="1" t="s">
        <v>387</v>
      </c>
      <c r="G10998" s="1" t="s">
        <v>388</v>
      </c>
    </row>
    <row r="10999" spans="1:7" x14ac:dyDescent="0.25">
      <c r="A10999" s="1">
        <v>33900699</v>
      </c>
      <c r="B10999" s="1" t="s">
        <v>28502</v>
      </c>
      <c r="C10999" s="1" t="s">
        <v>28503</v>
      </c>
      <c r="D10999" s="1" t="s">
        <v>28504</v>
      </c>
      <c r="E10999" s="1" t="s">
        <v>65</v>
      </c>
      <c r="F10999" s="1" t="s">
        <v>387</v>
      </c>
      <c r="G10999" s="1" t="s">
        <v>388</v>
      </c>
    </row>
    <row r="11000" spans="1:7" x14ac:dyDescent="0.25">
      <c r="A11000" s="1">
        <v>33900700</v>
      </c>
      <c r="B11000" s="1" t="s">
        <v>28505</v>
      </c>
      <c r="C11000" s="1" t="s">
        <v>28506</v>
      </c>
      <c r="D11000" s="1" t="s">
        <v>28507</v>
      </c>
      <c r="E11000" s="1" t="s">
        <v>65</v>
      </c>
      <c r="F11000" s="1" t="s">
        <v>387</v>
      </c>
      <c r="G11000" s="1" t="s">
        <v>388</v>
      </c>
    </row>
    <row r="11001" spans="1:7" x14ac:dyDescent="0.25">
      <c r="A11001" s="1">
        <v>33900701</v>
      </c>
      <c r="B11001" s="1" t="s">
        <v>28508</v>
      </c>
      <c r="C11001" s="1" t="s">
        <v>28509</v>
      </c>
      <c r="D11001" s="1" t="s">
        <v>28510</v>
      </c>
      <c r="E11001" s="1" t="s">
        <v>65</v>
      </c>
      <c r="F11001" s="1" t="s">
        <v>387</v>
      </c>
      <c r="G11001" s="1" t="s">
        <v>388</v>
      </c>
    </row>
    <row r="11002" spans="1:7" x14ac:dyDescent="0.25">
      <c r="A11002" s="1">
        <v>33900702</v>
      </c>
      <c r="B11002" s="1" t="s">
        <v>28511</v>
      </c>
      <c r="C11002" s="1" t="s">
        <v>28512</v>
      </c>
      <c r="D11002" s="1" t="s">
        <v>28513</v>
      </c>
      <c r="E11002" s="1" t="s">
        <v>65</v>
      </c>
      <c r="F11002" s="1" t="s">
        <v>387</v>
      </c>
      <c r="G11002" s="1" t="s">
        <v>388</v>
      </c>
    </row>
    <row r="11003" spans="1:7" x14ac:dyDescent="0.25">
      <c r="A11003" s="1">
        <v>33900708</v>
      </c>
      <c r="B11003" s="1" t="s">
        <v>28514</v>
      </c>
      <c r="C11003" s="1" t="s">
        <v>28515</v>
      </c>
      <c r="D11003" s="1" t="s">
        <v>28516</v>
      </c>
      <c r="E11003" s="1" t="s">
        <v>66</v>
      </c>
      <c r="F11003" s="1" t="s">
        <v>233</v>
      </c>
      <c r="G11003" s="1" t="s">
        <v>234</v>
      </c>
    </row>
    <row r="11004" spans="1:7" x14ac:dyDescent="0.25">
      <c r="A11004" s="1">
        <v>33900714</v>
      </c>
      <c r="B11004" s="1" t="s">
        <v>28517</v>
      </c>
      <c r="C11004" s="1" t="s">
        <v>28518</v>
      </c>
      <c r="D11004" s="1" t="s">
        <v>28519</v>
      </c>
      <c r="E11004" s="1" t="s">
        <v>65</v>
      </c>
      <c r="F11004" s="1" t="s">
        <v>387</v>
      </c>
      <c r="G11004" s="1" t="s">
        <v>388</v>
      </c>
    </row>
    <row r="11005" spans="1:7" x14ac:dyDescent="0.25">
      <c r="A11005" s="1">
        <v>33900715</v>
      </c>
      <c r="B11005" s="1" t="s">
        <v>28520</v>
      </c>
      <c r="C11005" s="1" t="s">
        <v>28521</v>
      </c>
      <c r="D11005" s="1" t="s">
        <v>28522</v>
      </c>
      <c r="E11005" s="1" t="s">
        <v>65</v>
      </c>
      <c r="F11005" s="1" t="s">
        <v>387</v>
      </c>
      <c r="G11005" s="1" t="s">
        <v>388</v>
      </c>
    </row>
    <row r="11006" spans="1:7" x14ac:dyDescent="0.25">
      <c r="A11006" s="1">
        <v>33900716</v>
      </c>
      <c r="B11006" s="1" t="s">
        <v>28523</v>
      </c>
      <c r="C11006" s="1" t="s">
        <v>28524</v>
      </c>
      <c r="D11006" s="1" t="s">
        <v>28525</v>
      </c>
      <c r="E11006" s="1" t="s">
        <v>65</v>
      </c>
      <c r="F11006" s="1" t="s">
        <v>387</v>
      </c>
      <c r="G11006" s="1" t="s">
        <v>388</v>
      </c>
    </row>
    <row r="11007" spans="1:7" x14ac:dyDescent="0.25">
      <c r="A11007" s="1">
        <v>33900723</v>
      </c>
      <c r="B11007" s="1" t="s">
        <v>28526</v>
      </c>
      <c r="C11007" s="1" t="s">
        <v>28527</v>
      </c>
      <c r="D11007" s="1" t="s">
        <v>28528</v>
      </c>
      <c r="E11007" s="1" t="s">
        <v>65</v>
      </c>
      <c r="F11007" s="1" t="s">
        <v>387</v>
      </c>
      <c r="G11007" s="1" t="s">
        <v>388</v>
      </c>
    </row>
    <row r="11008" spans="1:7" x14ac:dyDescent="0.25">
      <c r="A11008" s="1">
        <v>33900725</v>
      </c>
      <c r="B11008" s="1" t="s">
        <v>28529</v>
      </c>
      <c r="C11008" s="1" t="s">
        <v>28530</v>
      </c>
      <c r="D11008" s="1" t="s">
        <v>28531</v>
      </c>
      <c r="E11008" s="1" t="s">
        <v>65</v>
      </c>
      <c r="F11008" s="1" t="s">
        <v>387</v>
      </c>
      <c r="G11008" s="1" t="s">
        <v>388</v>
      </c>
    </row>
    <row r="11009" spans="1:7" x14ac:dyDescent="0.25">
      <c r="A11009" s="1">
        <v>33900727</v>
      </c>
      <c r="B11009" s="1" t="s">
        <v>28532</v>
      </c>
      <c r="C11009" s="1" t="s">
        <v>28533</v>
      </c>
      <c r="D11009" s="1" t="s">
        <v>28534</v>
      </c>
      <c r="E11009" s="1" t="s">
        <v>66</v>
      </c>
      <c r="F11009" s="1" t="s">
        <v>233</v>
      </c>
      <c r="G11009" s="1" t="s">
        <v>234</v>
      </c>
    </row>
    <row r="11010" spans="1:7" x14ac:dyDescent="0.25">
      <c r="A11010" s="1">
        <v>33900800</v>
      </c>
      <c r="B11010" s="1" t="s">
        <v>28535</v>
      </c>
      <c r="C11010" s="1" t="s">
        <v>28536</v>
      </c>
      <c r="D11010" s="1" t="s">
        <v>28537</v>
      </c>
      <c r="E11010" s="1" t="s">
        <v>66</v>
      </c>
      <c r="F11010" s="1" t="s">
        <v>171</v>
      </c>
      <c r="G11010" s="1" t="s">
        <v>172</v>
      </c>
    </row>
    <row r="11011" spans="1:7" x14ac:dyDescent="0.25">
      <c r="A11011" s="1">
        <v>33900803</v>
      </c>
      <c r="B11011" s="1" t="s">
        <v>28538</v>
      </c>
      <c r="C11011" s="1" t="s">
        <v>28539</v>
      </c>
      <c r="D11011" s="1" t="s">
        <v>28540</v>
      </c>
      <c r="E11011" s="1" t="s">
        <v>65</v>
      </c>
      <c r="F11011" s="1" t="s">
        <v>171</v>
      </c>
      <c r="G11011" s="1" t="s">
        <v>172</v>
      </c>
    </row>
    <row r="11012" spans="1:7" x14ac:dyDescent="0.25">
      <c r="A11012" s="1">
        <v>33900807</v>
      </c>
      <c r="B11012" s="1" t="s">
        <v>28541</v>
      </c>
      <c r="C11012" s="1" t="s">
        <v>28542</v>
      </c>
      <c r="D11012" s="1" t="s">
        <v>28543</v>
      </c>
      <c r="E11012" s="1" t="s">
        <v>65</v>
      </c>
      <c r="F11012" s="1" t="s">
        <v>171</v>
      </c>
      <c r="G11012" s="1" t="s">
        <v>172</v>
      </c>
    </row>
    <row r="11013" spans="1:7" x14ac:dyDescent="0.25">
      <c r="A11013" s="1">
        <v>33900808</v>
      </c>
      <c r="B11013" s="1" t="s">
        <v>28544</v>
      </c>
      <c r="C11013" s="1" t="s">
        <v>28545</v>
      </c>
      <c r="D11013" s="1" t="s">
        <v>28546</v>
      </c>
      <c r="E11013" s="1" t="s">
        <v>65</v>
      </c>
      <c r="F11013" s="1" t="s">
        <v>171</v>
      </c>
      <c r="G11013" s="1" t="s">
        <v>172</v>
      </c>
    </row>
    <row r="11014" spans="1:7" x14ac:dyDescent="0.25">
      <c r="A11014" s="1">
        <v>33900809</v>
      </c>
      <c r="B11014" s="1" t="s">
        <v>28547</v>
      </c>
      <c r="C11014" s="1" t="s">
        <v>28548</v>
      </c>
      <c r="D11014" s="1" t="s">
        <v>28549</v>
      </c>
      <c r="E11014" s="1" t="s">
        <v>65</v>
      </c>
      <c r="F11014" s="1" t="s">
        <v>171</v>
      </c>
      <c r="G11014" s="1" t="s">
        <v>172</v>
      </c>
    </row>
    <row r="11015" spans="1:7" x14ac:dyDescent="0.25">
      <c r="A11015" s="1">
        <v>33900815</v>
      </c>
      <c r="B11015" s="1" t="s">
        <v>28550</v>
      </c>
      <c r="C11015" s="1" t="s">
        <v>28551</v>
      </c>
      <c r="D11015" s="1" t="s">
        <v>28552</v>
      </c>
      <c r="E11015" s="1" t="s">
        <v>65</v>
      </c>
      <c r="F11015" s="1" t="s">
        <v>387</v>
      </c>
      <c r="G11015" s="1" t="s">
        <v>388</v>
      </c>
    </row>
    <row r="11016" spans="1:7" x14ac:dyDescent="0.25">
      <c r="A11016" s="1">
        <v>33900822</v>
      </c>
      <c r="B11016" s="1" t="s">
        <v>28553</v>
      </c>
      <c r="C11016" s="1" t="s">
        <v>28554</v>
      </c>
      <c r="D11016" s="1" t="s">
        <v>28555</v>
      </c>
      <c r="E11016" s="1" t="s">
        <v>65</v>
      </c>
      <c r="F11016" s="1" t="s">
        <v>171</v>
      </c>
      <c r="G11016" s="1" t="s">
        <v>172</v>
      </c>
    </row>
    <row r="11017" spans="1:7" x14ac:dyDescent="0.25">
      <c r="A11017" s="1">
        <v>33900830</v>
      </c>
      <c r="B11017" s="1" t="s">
        <v>28556</v>
      </c>
      <c r="C11017" s="1" t="s">
        <v>28557</v>
      </c>
      <c r="D11017" s="1" t="s">
        <v>28558</v>
      </c>
      <c r="E11017" s="1" t="s">
        <v>66</v>
      </c>
      <c r="F11017" s="1" t="s">
        <v>1831</v>
      </c>
      <c r="G11017" s="1" t="s">
        <v>1832</v>
      </c>
    </row>
    <row r="11018" spans="1:7" x14ac:dyDescent="0.25">
      <c r="A11018" s="1">
        <v>33900831</v>
      </c>
      <c r="B11018" s="1" t="s">
        <v>28559</v>
      </c>
      <c r="C11018" s="1" t="s">
        <v>28560</v>
      </c>
      <c r="D11018" s="1" t="s">
        <v>28561</v>
      </c>
      <c r="E11018" s="1" t="s">
        <v>66</v>
      </c>
      <c r="F11018" s="1" t="s">
        <v>1831</v>
      </c>
      <c r="G11018" s="1" t="s">
        <v>1832</v>
      </c>
    </row>
    <row r="11019" spans="1:7" x14ac:dyDescent="0.25">
      <c r="A11019" s="1">
        <v>33900832</v>
      </c>
      <c r="B11019" s="1" t="s">
        <v>28562</v>
      </c>
      <c r="C11019" s="1" t="s">
        <v>28563</v>
      </c>
      <c r="D11019" s="1" t="s">
        <v>28564</v>
      </c>
      <c r="E11019" s="1" t="s">
        <v>66</v>
      </c>
      <c r="F11019" s="1" t="s">
        <v>1831</v>
      </c>
      <c r="G11019" s="1" t="s">
        <v>1832</v>
      </c>
    </row>
    <row r="11020" spans="1:7" x14ac:dyDescent="0.25">
      <c r="A11020" s="1">
        <v>33900833</v>
      </c>
      <c r="B11020" s="1" t="s">
        <v>28565</v>
      </c>
      <c r="C11020" s="1" t="s">
        <v>28566</v>
      </c>
      <c r="D11020" s="1" t="s">
        <v>28567</v>
      </c>
      <c r="E11020" s="1" t="s">
        <v>66</v>
      </c>
      <c r="F11020" s="1" t="s">
        <v>1831</v>
      </c>
      <c r="G11020" s="1" t="s">
        <v>1832</v>
      </c>
    </row>
    <row r="11021" spans="1:7" x14ac:dyDescent="0.25">
      <c r="A11021" s="1">
        <v>33900834</v>
      </c>
      <c r="B11021" s="1" t="s">
        <v>28568</v>
      </c>
      <c r="C11021" s="1" t="s">
        <v>28569</v>
      </c>
      <c r="D11021" s="1" t="s">
        <v>28570</v>
      </c>
      <c r="E11021" s="1" t="s">
        <v>66</v>
      </c>
      <c r="F11021" s="1" t="s">
        <v>1831</v>
      </c>
      <c r="G11021" s="1" t="s">
        <v>1832</v>
      </c>
    </row>
    <row r="11022" spans="1:7" x14ac:dyDescent="0.25">
      <c r="A11022" s="1">
        <v>33900836</v>
      </c>
      <c r="B11022" s="1" t="s">
        <v>28571</v>
      </c>
      <c r="C11022" s="1" t="s">
        <v>28572</v>
      </c>
      <c r="D11022" s="1" t="s">
        <v>28573</v>
      </c>
      <c r="E11022" s="1" t="s">
        <v>66</v>
      </c>
      <c r="F11022" s="1" t="s">
        <v>1831</v>
      </c>
      <c r="G11022" s="1" t="s">
        <v>1832</v>
      </c>
    </row>
    <row r="11023" spans="1:7" x14ac:dyDescent="0.25">
      <c r="A11023" s="1">
        <v>33900837</v>
      </c>
      <c r="B11023" s="1" t="s">
        <v>28574</v>
      </c>
      <c r="C11023" s="1" t="s">
        <v>28575</v>
      </c>
      <c r="D11023" s="1" t="s">
        <v>28576</v>
      </c>
      <c r="E11023" s="1" t="s">
        <v>66</v>
      </c>
      <c r="F11023" s="1" t="s">
        <v>1831</v>
      </c>
      <c r="G11023" s="1" t="s">
        <v>1832</v>
      </c>
    </row>
    <row r="11024" spans="1:7" x14ac:dyDescent="0.25">
      <c r="A11024" s="1">
        <v>33900838</v>
      </c>
      <c r="B11024" s="1" t="s">
        <v>28577</v>
      </c>
      <c r="C11024" s="1" t="s">
        <v>28578</v>
      </c>
      <c r="D11024" s="1" t="s">
        <v>28579</v>
      </c>
      <c r="E11024" s="1" t="s">
        <v>66</v>
      </c>
      <c r="F11024" s="1" t="s">
        <v>1831</v>
      </c>
      <c r="G11024" s="1" t="s">
        <v>1832</v>
      </c>
    </row>
    <row r="11025" spans="1:7" x14ac:dyDescent="0.25">
      <c r="A11025" s="1">
        <v>33900839</v>
      </c>
      <c r="B11025" s="1" t="s">
        <v>28580</v>
      </c>
      <c r="C11025" s="1" t="s">
        <v>28581</v>
      </c>
      <c r="D11025" s="1" t="s">
        <v>28582</v>
      </c>
      <c r="E11025" s="1" t="s">
        <v>66</v>
      </c>
      <c r="F11025" s="1" t="s">
        <v>1831</v>
      </c>
      <c r="G11025" s="1" t="s">
        <v>1832</v>
      </c>
    </row>
    <row r="11026" spans="1:7" x14ac:dyDescent="0.25">
      <c r="A11026" s="1">
        <v>33900841</v>
      </c>
      <c r="B11026" s="1" t="s">
        <v>28583</v>
      </c>
      <c r="C11026" s="1" t="s">
        <v>28584</v>
      </c>
      <c r="D11026" s="1" t="s">
        <v>28585</v>
      </c>
      <c r="E11026" s="1" t="s">
        <v>66</v>
      </c>
      <c r="F11026" s="1" t="s">
        <v>1831</v>
      </c>
      <c r="G11026" s="1" t="s">
        <v>1832</v>
      </c>
    </row>
    <row r="11027" spans="1:7" x14ac:dyDescent="0.25">
      <c r="A11027" s="1">
        <v>33900842</v>
      </c>
      <c r="B11027" s="1" t="s">
        <v>28586</v>
      </c>
      <c r="C11027" s="1" t="s">
        <v>28587</v>
      </c>
      <c r="D11027" s="1" t="s">
        <v>28588</v>
      </c>
      <c r="E11027" s="1" t="s">
        <v>66</v>
      </c>
      <c r="F11027" s="1" t="s">
        <v>1831</v>
      </c>
      <c r="G11027" s="1" t="s">
        <v>1832</v>
      </c>
    </row>
    <row r="11028" spans="1:7" x14ac:dyDescent="0.25">
      <c r="A11028" s="1">
        <v>33900843</v>
      </c>
      <c r="B11028" s="1" t="s">
        <v>28589</v>
      </c>
      <c r="C11028" s="1" t="s">
        <v>28590</v>
      </c>
      <c r="D11028" s="1" t="s">
        <v>28591</v>
      </c>
      <c r="E11028" s="1" t="s">
        <v>66</v>
      </c>
      <c r="F11028" s="1" t="s">
        <v>1831</v>
      </c>
      <c r="G11028" s="1" t="s">
        <v>1832</v>
      </c>
    </row>
    <row r="11029" spans="1:7" x14ac:dyDescent="0.25">
      <c r="A11029" s="1">
        <v>33900844</v>
      </c>
      <c r="B11029" s="1" t="s">
        <v>28592</v>
      </c>
      <c r="C11029" s="1" t="s">
        <v>28593</v>
      </c>
      <c r="D11029" s="1" t="s">
        <v>28594</v>
      </c>
      <c r="E11029" s="1" t="s">
        <v>66</v>
      </c>
      <c r="F11029" s="1" t="s">
        <v>1831</v>
      </c>
      <c r="G11029" s="1" t="s">
        <v>1832</v>
      </c>
    </row>
    <row r="11030" spans="1:7" x14ac:dyDescent="0.25">
      <c r="A11030" s="1">
        <v>33900845</v>
      </c>
      <c r="B11030" s="1" t="s">
        <v>28595</v>
      </c>
      <c r="C11030" s="1" t="s">
        <v>28596</v>
      </c>
      <c r="D11030" s="1" t="s">
        <v>28597</v>
      </c>
      <c r="E11030" s="1" t="s">
        <v>66</v>
      </c>
      <c r="F11030" s="1" t="s">
        <v>1831</v>
      </c>
      <c r="G11030" s="1" t="s">
        <v>1832</v>
      </c>
    </row>
    <row r="11031" spans="1:7" x14ac:dyDescent="0.25">
      <c r="A11031" s="1">
        <v>33900847</v>
      </c>
      <c r="B11031" s="1" t="s">
        <v>28598</v>
      </c>
      <c r="C11031" s="1" t="s">
        <v>28599</v>
      </c>
      <c r="D11031" s="1" t="s">
        <v>28600</v>
      </c>
      <c r="E11031" s="1" t="s">
        <v>66</v>
      </c>
      <c r="F11031" s="1" t="s">
        <v>1831</v>
      </c>
      <c r="G11031" s="1" t="s">
        <v>1832</v>
      </c>
    </row>
    <row r="11032" spans="1:7" x14ac:dyDescent="0.25">
      <c r="A11032" s="1">
        <v>33900849</v>
      </c>
      <c r="B11032" s="1" t="s">
        <v>28601</v>
      </c>
      <c r="C11032" s="1" t="s">
        <v>28602</v>
      </c>
      <c r="D11032" s="1" t="s">
        <v>28603</v>
      </c>
      <c r="E11032" s="1" t="s">
        <v>66</v>
      </c>
      <c r="F11032" s="1" t="s">
        <v>1831</v>
      </c>
      <c r="G11032" s="1" t="s">
        <v>1832</v>
      </c>
    </row>
    <row r="11033" spans="1:7" x14ac:dyDescent="0.25">
      <c r="A11033" s="1">
        <v>33900851</v>
      </c>
      <c r="B11033" s="1" t="s">
        <v>28604</v>
      </c>
      <c r="C11033" s="1" t="s">
        <v>28605</v>
      </c>
      <c r="D11033" s="1" t="s">
        <v>28606</v>
      </c>
      <c r="E11033" s="1" t="s">
        <v>66</v>
      </c>
      <c r="F11033" s="1" t="s">
        <v>1831</v>
      </c>
      <c r="G11033" s="1" t="s">
        <v>1832</v>
      </c>
    </row>
    <row r="11034" spans="1:7" x14ac:dyDescent="0.25">
      <c r="A11034" s="1">
        <v>33900852</v>
      </c>
      <c r="B11034" s="1" t="s">
        <v>28607</v>
      </c>
      <c r="C11034" s="1" t="s">
        <v>28608</v>
      </c>
      <c r="D11034" s="1" t="s">
        <v>28609</v>
      </c>
      <c r="E11034" s="1" t="s">
        <v>66</v>
      </c>
      <c r="F11034" s="1" t="s">
        <v>1831</v>
      </c>
      <c r="G11034" s="1" t="s">
        <v>1832</v>
      </c>
    </row>
    <row r="11035" spans="1:7" x14ac:dyDescent="0.25">
      <c r="A11035" s="1">
        <v>33900853</v>
      </c>
      <c r="B11035" s="1" t="s">
        <v>28610</v>
      </c>
      <c r="C11035" s="1" t="s">
        <v>28611</v>
      </c>
      <c r="D11035" s="1" t="s">
        <v>28612</v>
      </c>
      <c r="E11035" s="1" t="s">
        <v>66</v>
      </c>
      <c r="F11035" s="1" t="s">
        <v>1831</v>
      </c>
      <c r="G11035" s="1" t="s">
        <v>1832</v>
      </c>
    </row>
    <row r="11036" spans="1:7" x14ac:dyDescent="0.25">
      <c r="A11036" s="1">
        <v>33900854</v>
      </c>
      <c r="B11036" s="1" t="s">
        <v>28613</v>
      </c>
      <c r="C11036" s="1" t="s">
        <v>28614</v>
      </c>
      <c r="D11036" s="1" t="s">
        <v>28615</v>
      </c>
      <c r="E11036" s="1" t="s">
        <v>66</v>
      </c>
      <c r="F11036" s="1" t="s">
        <v>1831</v>
      </c>
      <c r="G11036" s="1" t="s">
        <v>1832</v>
      </c>
    </row>
    <row r="11037" spans="1:7" x14ac:dyDescent="0.25">
      <c r="A11037" s="1">
        <v>33900856</v>
      </c>
      <c r="B11037" s="1" t="s">
        <v>28616</v>
      </c>
      <c r="C11037" s="1" t="s">
        <v>28617</v>
      </c>
      <c r="D11037" s="1" t="s">
        <v>28618</v>
      </c>
      <c r="E11037" s="1" t="s">
        <v>66</v>
      </c>
      <c r="F11037" s="1" t="s">
        <v>1831</v>
      </c>
      <c r="G11037" s="1" t="s">
        <v>1832</v>
      </c>
    </row>
    <row r="11038" spans="1:7" x14ac:dyDescent="0.25">
      <c r="A11038" s="1">
        <v>33900857</v>
      </c>
      <c r="B11038" s="1" t="s">
        <v>28619</v>
      </c>
      <c r="C11038" s="1" t="s">
        <v>28620</v>
      </c>
      <c r="D11038" s="1" t="s">
        <v>28621</v>
      </c>
      <c r="E11038" s="1" t="s">
        <v>66</v>
      </c>
      <c r="F11038" s="1" t="s">
        <v>1831</v>
      </c>
      <c r="G11038" s="1" t="s">
        <v>1832</v>
      </c>
    </row>
    <row r="11039" spans="1:7" x14ac:dyDescent="0.25">
      <c r="A11039" s="1">
        <v>33900858</v>
      </c>
      <c r="B11039" s="1" t="s">
        <v>28622</v>
      </c>
      <c r="C11039" s="1" t="s">
        <v>28623</v>
      </c>
      <c r="D11039" s="1" t="s">
        <v>28624</v>
      </c>
      <c r="E11039" s="1" t="s">
        <v>66</v>
      </c>
      <c r="F11039" s="1" t="s">
        <v>1831</v>
      </c>
      <c r="G11039" s="1" t="s">
        <v>1832</v>
      </c>
    </row>
    <row r="11040" spans="1:7" x14ac:dyDescent="0.25">
      <c r="A11040" s="1">
        <v>33900859</v>
      </c>
      <c r="B11040" s="1" t="s">
        <v>28625</v>
      </c>
      <c r="C11040" s="1" t="s">
        <v>28626</v>
      </c>
      <c r="D11040" s="1" t="s">
        <v>28627</v>
      </c>
      <c r="E11040" s="1" t="s">
        <v>66</v>
      </c>
      <c r="F11040" s="1" t="s">
        <v>1831</v>
      </c>
      <c r="G11040" s="1" t="s">
        <v>1832</v>
      </c>
    </row>
    <row r="11041" spans="1:7" x14ac:dyDescent="0.25">
      <c r="A11041" s="1">
        <v>33900860</v>
      </c>
      <c r="B11041" s="1" t="s">
        <v>28628</v>
      </c>
      <c r="C11041" s="1" t="s">
        <v>28629</v>
      </c>
      <c r="D11041" s="1" t="s">
        <v>28630</v>
      </c>
      <c r="E11041" s="1" t="s">
        <v>66</v>
      </c>
      <c r="F11041" s="1" t="s">
        <v>1831</v>
      </c>
      <c r="G11041" s="1" t="s">
        <v>1832</v>
      </c>
    </row>
    <row r="11042" spans="1:7" x14ac:dyDescent="0.25">
      <c r="A11042" s="1">
        <v>33900861</v>
      </c>
      <c r="B11042" s="1" t="s">
        <v>28631</v>
      </c>
      <c r="C11042" s="1" t="s">
        <v>28632</v>
      </c>
      <c r="D11042" s="1" t="s">
        <v>28633</v>
      </c>
      <c r="E11042" s="1" t="s">
        <v>66</v>
      </c>
      <c r="F11042" s="1" t="s">
        <v>1831</v>
      </c>
      <c r="G11042" s="1" t="s">
        <v>1832</v>
      </c>
    </row>
    <row r="11043" spans="1:7" x14ac:dyDescent="0.25">
      <c r="A11043" s="1">
        <v>33900862</v>
      </c>
      <c r="B11043" s="1" t="s">
        <v>28634</v>
      </c>
      <c r="C11043" s="1" t="s">
        <v>28635</v>
      </c>
      <c r="D11043" s="1" t="s">
        <v>28636</v>
      </c>
      <c r="E11043" s="1" t="s">
        <v>66</v>
      </c>
      <c r="F11043" s="1" t="s">
        <v>1831</v>
      </c>
      <c r="G11043" s="1" t="s">
        <v>1832</v>
      </c>
    </row>
    <row r="11044" spans="1:7" x14ac:dyDescent="0.25">
      <c r="A11044" s="1">
        <v>33900863</v>
      </c>
      <c r="B11044" s="1" t="s">
        <v>28637</v>
      </c>
      <c r="C11044" s="1" t="s">
        <v>28638</v>
      </c>
      <c r="D11044" s="1" t="s">
        <v>28639</v>
      </c>
      <c r="E11044" s="1" t="s">
        <v>66</v>
      </c>
      <c r="F11044" s="1" t="s">
        <v>1831</v>
      </c>
      <c r="G11044" s="1" t="s">
        <v>1832</v>
      </c>
    </row>
    <row r="11045" spans="1:7" x14ac:dyDescent="0.25">
      <c r="A11045" s="1">
        <v>33900864</v>
      </c>
      <c r="B11045" s="1" t="s">
        <v>28640</v>
      </c>
      <c r="C11045" s="1" t="s">
        <v>28641</v>
      </c>
      <c r="D11045" s="1" t="s">
        <v>28642</v>
      </c>
      <c r="E11045" s="1" t="s">
        <v>66</v>
      </c>
      <c r="F11045" s="1" t="s">
        <v>1831</v>
      </c>
      <c r="G11045" s="1" t="s">
        <v>1832</v>
      </c>
    </row>
    <row r="11046" spans="1:7" x14ac:dyDescent="0.25">
      <c r="A11046" s="1">
        <v>33900865</v>
      </c>
      <c r="B11046" s="1" t="s">
        <v>28643</v>
      </c>
      <c r="C11046" s="1" t="s">
        <v>28644</v>
      </c>
      <c r="D11046" s="1" t="s">
        <v>28645</v>
      </c>
      <c r="E11046" s="1" t="s">
        <v>66</v>
      </c>
      <c r="F11046" s="1" t="s">
        <v>1831</v>
      </c>
      <c r="G11046" s="1" t="s">
        <v>1832</v>
      </c>
    </row>
    <row r="11047" spans="1:7" x14ac:dyDescent="0.25">
      <c r="A11047" s="1">
        <v>33900866</v>
      </c>
      <c r="B11047" s="1" t="s">
        <v>28646</v>
      </c>
      <c r="C11047" s="1" t="s">
        <v>28647</v>
      </c>
      <c r="D11047" s="1" t="s">
        <v>28648</v>
      </c>
      <c r="E11047" s="1" t="s">
        <v>66</v>
      </c>
      <c r="F11047" s="1" t="s">
        <v>1831</v>
      </c>
      <c r="G11047" s="1" t="s">
        <v>1832</v>
      </c>
    </row>
    <row r="11048" spans="1:7" x14ac:dyDescent="0.25">
      <c r="A11048" s="1">
        <v>33900867</v>
      </c>
      <c r="B11048" s="1" t="s">
        <v>28649</v>
      </c>
      <c r="C11048" s="1" t="s">
        <v>28650</v>
      </c>
      <c r="D11048" s="1" t="s">
        <v>28651</v>
      </c>
      <c r="E11048" s="1" t="s">
        <v>66</v>
      </c>
      <c r="F11048" s="1" t="s">
        <v>1831</v>
      </c>
      <c r="G11048" s="1" t="s">
        <v>1832</v>
      </c>
    </row>
    <row r="11049" spans="1:7" x14ac:dyDescent="0.25">
      <c r="A11049" s="1">
        <v>33900868</v>
      </c>
      <c r="B11049" s="1" t="s">
        <v>28652</v>
      </c>
      <c r="C11049" s="1" t="s">
        <v>28653</v>
      </c>
      <c r="D11049" s="1" t="s">
        <v>28654</v>
      </c>
      <c r="E11049" s="1" t="s">
        <v>66</v>
      </c>
      <c r="F11049" s="1" t="s">
        <v>1831</v>
      </c>
      <c r="G11049" s="1" t="s">
        <v>1832</v>
      </c>
    </row>
    <row r="11050" spans="1:7" x14ac:dyDescent="0.25">
      <c r="A11050" s="1">
        <v>33900869</v>
      </c>
      <c r="B11050" s="1" t="s">
        <v>28655</v>
      </c>
      <c r="C11050" s="1" t="s">
        <v>28656</v>
      </c>
      <c r="D11050" s="1" t="s">
        <v>28657</v>
      </c>
      <c r="E11050" s="1" t="s">
        <v>66</v>
      </c>
      <c r="F11050" s="1" t="s">
        <v>1831</v>
      </c>
      <c r="G11050" s="1" t="s">
        <v>1832</v>
      </c>
    </row>
    <row r="11051" spans="1:7" x14ac:dyDescent="0.25">
      <c r="A11051" s="1">
        <v>33900870</v>
      </c>
      <c r="B11051" s="1" t="s">
        <v>28658</v>
      </c>
      <c r="C11051" s="1" t="s">
        <v>28659</v>
      </c>
      <c r="D11051" s="1" t="s">
        <v>28660</v>
      </c>
      <c r="E11051" s="1" t="s">
        <v>66</v>
      </c>
      <c r="F11051" s="1" t="s">
        <v>1831</v>
      </c>
      <c r="G11051" s="1" t="s">
        <v>1832</v>
      </c>
    </row>
    <row r="11052" spans="1:7" x14ac:dyDescent="0.25">
      <c r="A11052" s="1">
        <v>33900871</v>
      </c>
      <c r="B11052" s="1" t="s">
        <v>28661</v>
      </c>
      <c r="C11052" s="1" t="s">
        <v>28662</v>
      </c>
      <c r="D11052" s="1" t="s">
        <v>28663</v>
      </c>
      <c r="E11052" s="1" t="s">
        <v>66</v>
      </c>
      <c r="F11052" s="1" t="s">
        <v>1831</v>
      </c>
      <c r="G11052" s="1" t="s">
        <v>1832</v>
      </c>
    </row>
    <row r="11053" spans="1:7" x14ac:dyDescent="0.25">
      <c r="A11053" s="1">
        <v>33900872</v>
      </c>
      <c r="B11053" s="1" t="s">
        <v>28664</v>
      </c>
      <c r="C11053" s="1" t="s">
        <v>28665</v>
      </c>
      <c r="D11053" s="1" t="s">
        <v>28666</v>
      </c>
      <c r="E11053" s="1" t="s">
        <v>66</v>
      </c>
      <c r="F11053" s="1" t="s">
        <v>1831</v>
      </c>
      <c r="G11053" s="1" t="s">
        <v>1832</v>
      </c>
    </row>
    <row r="11054" spans="1:7" x14ac:dyDescent="0.25">
      <c r="A11054" s="1">
        <v>33900873</v>
      </c>
      <c r="B11054" s="1" t="s">
        <v>28667</v>
      </c>
      <c r="C11054" s="1" t="s">
        <v>28668</v>
      </c>
      <c r="D11054" s="1" t="s">
        <v>28669</v>
      </c>
      <c r="E11054" s="1" t="s">
        <v>66</v>
      </c>
      <c r="F11054" s="1" t="s">
        <v>1831</v>
      </c>
      <c r="G11054" s="1" t="s">
        <v>1832</v>
      </c>
    </row>
    <row r="11055" spans="1:7" x14ac:dyDescent="0.25">
      <c r="A11055" s="1">
        <v>33900874</v>
      </c>
      <c r="B11055" s="1" t="s">
        <v>28670</v>
      </c>
      <c r="C11055" s="1" t="s">
        <v>28671</v>
      </c>
      <c r="D11055" s="1" t="s">
        <v>28672</v>
      </c>
      <c r="E11055" s="1" t="s">
        <v>66</v>
      </c>
      <c r="F11055" s="1" t="s">
        <v>1831</v>
      </c>
      <c r="G11055" s="1" t="s">
        <v>1832</v>
      </c>
    </row>
    <row r="11056" spans="1:7" x14ac:dyDescent="0.25">
      <c r="A11056" s="1">
        <v>33900875</v>
      </c>
      <c r="B11056" s="1" t="s">
        <v>28673</v>
      </c>
      <c r="C11056" s="1" t="s">
        <v>28674</v>
      </c>
      <c r="D11056" s="1" t="s">
        <v>28675</v>
      </c>
      <c r="E11056" s="1" t="s">
        <v>66</v>
      </c>
      <c r="F11056" s="1" t="s">
        <v>1831</v>
      </c>
      <c r="G11056" s="1" t="s">
        <v>1832</v>
      </c>
    </row>
    <row r="11057" spans="1:7" x14ac:dyDescent="0.25">
      <c r="A11057" s="1">
        <v>33900876</v>
      </c>
      <c r="B11057" s="1" t="s">
        <v>28676</v>
      </c>
      <c r="C11057" s="1" t="s">
        <v>28677</v>
      </c>
      <c r="D11057" s="1" t="s">
        <v>28678</v>
      </c>
      <c r="E11057" s="1" t="s">
        <v>66</v>
      </c>
      <c r="F11057" s="1" t="s">
        <v>1831</v>
      </c>
      <c r="G11057" s="1" t="s">
        <v>1832</v>
      </c>
    </row>
    <row r="11058" spans="1:7" x14ac:dyDescent="0.25">
      <c r="A11058" s="1">
        <v>33900877</v>
      </c>
      <c r="B11058" s="1" t="s">
        <v>28679</v>
      </c>
      <c r="C11058" s="1" t="s">
        <v>28680</v>
      </c>
      <c r="D11058" s="1" t="s">
        <v>28681</v>
      </c>
      <c r="E11058" s="1" t="s">
        <v>66</v>
      </c>
      <c r="F11058" s="1" t="s">
        <v>1831</v>
      </c>
      <c r="G11058" s="1" t="s">
        <v>1832</v>
      </c>
    </row>
    <row r="11059" spans="1:7" x14ac:dyDescent="0.25">
      <c r="A11059" s="1">
        <v>33900878</v>
      </c>
      <c r="B11059" s="1" t="s">
        <v>28682</v>
      </c>
      <c r="C11059" s="1" t="s">
        <v>28683</v>
      </c>
      <c r="D11059" s="1" t="s">
        <v>28684</v>
      </c>
      <c r="E11059" s="1" t="s">
        <v>66</v>
      </c>
      <c r="F11059" s="1" t="s">
        <v>1831</v>
      </c>
      <c r="G11059" s="1" t="s">
        <v>1832</v>
      </c>
    </row>
    <row r="11060" spans="1:7" x14ac:dyDescent="0.25">
      <c r="A11060" s="1">
        <v>33900879</v>
      </c>
      <c r="B11060" s="1" t="s">
        <v>28685</v>
      </c>
      <c r="C11060" s="1" t="s">
        <v>28686</v>
      </c>
      <c r="D11060" s="1" t="s">
        <v>28687</v>
      </c>
      <c r="E11060" s="1" t="s">
        <v>66</v>
      </c>
      <c r="F11060" s="1" t="s">
        <v>1831</v>
      </c>
      <c r="G11060" s="1" t="s">
        <v>1832</v>
      </c>
    </row>
    <row r="11061" spans="1:7" x14ac:dyDescent="0.25">
      <c r="A11061" s="1">
        <v>33900881</v>
      </c>
      <c r="B11061" s="1" t="s">
        <v>28688</v>
      </c>
      <c r="C11061" s="1" t="s">
        <v>28689</v>
      </c>
      <c r="D11061" s="1" t="s">
        <v>28690</v>
      </c>
      <c r="E11061" s="1" t="s">
        <v>66</v>
      </c>
      <c r="F11061" s="1" t="s">
        <v>1831</v>
      </c>
      <c r="G11061" s="1" t="s">
        <v>1832</v>
      </c>
    </row>
    <row r="11062" spans="1:7" x14ac:dyDescent="0.25">
      <c r="A11062" s="1">
        <v>33900882</v>
      </c>
      <c r="B11062" s="1" t="s">
        <v>28691</v>
      </c>
      <c r="C11062" s="1" t="s">
        <v>28692</v>
      </c>
      <c r="D11062" s="1" t="s">
        <v>28693</v>
      </c>
      <c r="E11062" s="1" t="s">
        <v>66</v>
      </c>
      <c r="F11062" s="1" t="s">
        <v>1831</v>
      </c>
      <c r="G11062" s="1" t="s">
        <v>1832</v>
      </c>
    </row>
    <row r="11063" spans="1:7" x14ac:dyDescent="0.25">
      <c r="A11063" s="1">
        <v>33900883</v>
      </c>
      <c r="B11063" s="1" t="s">
        <v>28694</v>
      </c>
      <c r="C11063" s="1" t="s">
        <v>28650</v>
      </c>
      <c r="D11063" s="1" t="s">
        <v>28651</v>
      </c>
      <c r="E11063" s="1" t="s">
        <v>66</v>
      </c>
      <c r="F11063" s="1" t="s">
        <v>1831</v>
      </c>
      <c r="G11063" s="1" t="s">
        <v>1832</v>
      </c>
    </row>
    <row r="11064" spans="1:7" x14ac:dyDescent="0.25">
      <c r="A11064" s="1">
        <v>33900884</v>
      </c>
      <c r="B11064" s="1" t="s">
        <v>28695</v>
      </c>
      <c r="C11064" s="1" t="s">
        <v>28696</v>
      </c>
      <c r="D11064" s="1" t="s">
        <v>28697</v>
      </c>
      <c r="E11064" s="1" t="s">
        <v>65</v>
      </c>
      <c r="F11064" s="1" t="s">
        <v>387</v>
      </c>
      <c r="G11064" s="1" t="s">
        <v>388</v>
      </c>
    </row>
    <row r="11065" spans="1:7" x14ac:dyDescent="0.25">
      <c r="A11065" s="1">
        <v>33900885</v>
      </c>
      <c r="B11065" s="1" t="s">
        <v>28698</v>
      </c>
      <c r="C11065" s="1" t="s">
        <v>28699</v>
      </c>
      <c r="D11065" s="1" t="s">
        <v>28700</v>
      </c>
      <c r="E11065" s="1" t="s">
        <v>66</v>
      </c>
      <c r="F11065" s="1" t="s">
        <v>1831</v>
      </c>
      <c r="G11065" s="1" t="s">
        <v>1832</v>
      </c>
    </row>
    <row r="11066" spans="1:7" x14ac:dyDescent="0.25">
      <c r="A11066" s="1">
        <v>33900888</v>
      </c>
      <c r="B11066" s="1" t="s">
        <v>28701</v>
      </c>
      <c r="C11066" s="1" t="s">
        <v>28702</v>
      </c>
      <c r="D11066" s="1" t="s">
        <v>28703</v>
      </c>
      <c r="E11066" s="1" t="s">
        <v>65</v>
      </c>
      <c r="F11066" s="1" t="s">
        <v>387</v>
      </c>
      <c r="G11066" s="1" t="s">
        <v>388</v>
      </c>
    </row>
    <row r="11067" spans="1:7" x14ac:dyDescent="0.25">
      <c r="A11067" s="1">
        <v>33900892</v>
      </c>
      <c r="B11067" s="1" t="s">
        <v>28704</v>
      </c>
      <c r="C11067" s="1" t="s">
        <v>28705</v>
      </c>
      <c r="D11067" s="1" t="s">
        <v>28706</v>
      </c>
      <c r="E11067" s="1" t="s">
        <v>66</v>
      </c>
      <c r="F11067" s="1" t="s">
        <v>1831</v>
      </c>
      <c r="G11067" s="1" t="s">
        <v>1832</v>
      </c>
    </row>
    <row r="11068" spans="1:7" x14ac:dyDescent="0.25">
      <c r="A11068" s="1">
        <v>33900910</v>
      </c>
      <c r="B11068" s="1" t="s">
        <v>28707</v>
      </c>
      <c r="C11068" s="1" t="s">
        <v>28708</v>
      </c>
      <c r="D11068" s="1" t="s">
        <v>28709</v>
      </c>
      <c r="E11068" s="1" t="s">
        <v>66</v>
      </c>
      <c r="F11068" s="1" t="s">
        <v>1187</v>
      </c>
      <c r="G11068" s="1" t="s">
        <v>1188</v>
      </c>
    </row>
    <row r="11069" spans="1:7" x14ac:dyDescent="0.25">
      <c r="A11069" s="1">
        <v>33900911</v>
      </c>
      <c r="B11069" s="1" t="s">
        <v>28710</v>
      </c>
      <c r="C11069" s="1" t="s">
        <v>28711</v>
      </c>
      <c r="D11069" s="1" t="s">
        <v>28712</v>
      </c>
      <c r="E11069" s="1" t="s">
        <v>66</v>
      </c>
      <c r="F11069" s="1" t="s">
        <v>1187</v>
      </c>
      <c r="G11069" s="1" t="s">
        <v>1188</v>
      </c>
    </row>
    <row r="11070" spans="1:7" x14ac:dyDescent="0.25">
      <c r="A11070" s="1">
        <v>33900912</v>
      </c>
      <c r="B11070" s="1" t="s">
        <v>28713</v>
      </c>
      <c r="C11070" s="1" t="s">
        <v>28714</v>
      </c>
      <c r="D11070" s="1" t="s">
        <v>28715</v>
      </c>
      <c r="E11070" s="1" t="s">
        <v>66</v>
      </c>
      <c r="F11070" s="1" t="s">
        <v>1187</v>
      </c>
      <c r="G11070" s="1" t="s">
        <v>1188</v>
      </c>
    </row>
    <row r="11071" spans="1:7" x14ac:dyDescent="0.25">
      <c r="A11071" s="1">
        <v>33900953</v>
      </c>
      <c r="B11071" s="1" t="s">
        <v>28716</v>
      </c>
      <c r="C11071" s="1" t="s">
        <v>28717</v>
      </c>
      <c r="D11071" s="1" t="s">
        <v>28718</v>
      </c>
      <c r="E11071" s="1" t="s">
        <v>66</v>
      </c>
      <c r="F11071" s="1" t="s">
        <v>1187</v>
      </c>
      <c r="G11071" s="1" t="s">
        <v>1188</v>
      </c>
    </row>
    <row r="11072" spans="1:7" x14ac:dyDescent="0.25">
      <c r="A11072" s="1">
        <v>33900957</v>
      </c>
      <c r="B11072" s="1" t="s">
        <v>3826</v>
      </c>
      <c r="C11072" s="1" t="s">
        <v>28719</v>
      </c>
      <c r="D11072" s="1" t="s">
        <v>28720</v>
      </c>
      <c r="E11072" s="1" t="s">
        <v>65</v>
      </c>
      <c r="F11072" s="1" t="s">
        <v>1187</v>
      </c>
      <c r="G11072" s="1" t="s">
        <v>1188</v>
      </c>
    </row>
    <row r="11073" spans="1:7" x14ac:dyDescent="0.25">
      <c r="A11073" s="1">
        <v>33900958</v>
      </c>
      <c r="B11073" s="1" t="s">
        <v>1989</v>
      </c>
      <c r="C11073" s="1" t="s">
        <v>1990</v>
      </c>
      <c r="D11073" s="1" t="s">
        <v>1991</v>
      </c>
      <c r="E11073" s="1" t="s">
        <v>65</v>
      </c>
      <c r="F11073" s="1" t="s">
        <v>1187</v>
      </c>
      <c r="G11073" s="1" t="s">
        <v>1188</v>
      </c>
    </row>
    <row r="11074" spans="1:7" x14ac:dyDescent="0.25">
      <c r="A11074" s="1">
        <v>33900959</v>
      </c>
      <c r="B11074" s="1" t="s">
        <v>3759</v>
      </c>
      <c r="C11074" s="1" t="s">
        <v>28721</v>
      </c>
      <c r="D11074" s="1" t="s">
        <v>28722</v>
      </c>
      <c r="E11074" s="1" t="s">
        <v>65</v>
      </c>
      <c r="F11074" s="1" t="s">
        <v>1187</v>
      </c>
      <c r="G11074" s="1" t="s">
        <v>1188</v>
      </c>
    </row>
    <row r="11075" spans="1:7" x14ac:dyDescent="0.25">
      <c r="A11075" s="1">
        <v>33900960</v>
      </c>
      <c r="B11075" s="1" t="s">
        <v>28723</v>
      </c>
      <c r="C11075" s="1" t="s">
        <v>28724</v>
      </c>
      <c r="D11075" s="1" t="s">
        <v>28725</v>
      </c>
      <c r="E11075" s="1" t="s">
        <v>65</v>
      </c>
      <c r="F11075" s="1" t="s">
        <v>1187</v>
      </c>
      <c r="G11075" s="1" t="s">
        <v>1188</v>
      </c>
    </row>
    <row r="11076" spans="1:7" x14ac:dyDescent="0.25">
      <c r="A11076" s="1">
        <v>33900961</v>
      </c>
      <c r="B11076" s="1" t="s">
        <v>3491</v>
      </c>
      <c r="C11076" s="1" t="s">
        <v>28726</v>
      </c>
      <c r="D11076" s="1" t="s">
        <v>28727</v>
      </c>
      <c r="E11076" s="1" t="s">
        <v>65</v>
      </c>
      <c r="F11076" s="1" t="s">
        <v>1187</v>
      </c>
      <c r="G11076" s="1" t="s">
        <v>1188</v>
      </c>
    </row>
    <row r="11077" spans="1:7" x14ac:dyDescent="0.25">
      <c r="A11077" s="1">
        <v>33901063</v>
      </c>
      <c r="B11077" s="1" t="s">
        <v>28728</v>
      </c>
      <c r="C11077" s="1" t="s">
        <v>28729</v>
      </c>
      <c r="D11077" s="1" t="s">
        <v>28730</v>
      </c>
      <c r="E11077" s="1" t="s">
        <v>66</v>
      </c>
      <c r="F11077" s="1" t="s">
        <v>5362</v>
      </c>
      <c r="G11077" s="1" t="s">
        <v>5363</v>
      </c>
    </row>
    <row r="11078" spans="1:7" x14ac:dyDescent="0.25">
      <c r="A11078" s="1">
        <v>33901064</v>
      </c>
      <c r="B11078" s="1" t="s">
        <v>28731</v>
      </c>
      <c r="C11078" s="1" t="s">
        <v>28732</v>
      </c>
      <c r="D11078" s="1" t="s">
        <v>28733</v>
      </c>
      <c r="E11078" s="1" t="s">
        <v>66</v>
      </c>
      <c r="F11078" s="1" t="s">
        <v>5362</v>
      </c>
      <c r="G11078" s="1" t="s">
        <v>5363</v>
      </c>
    </row>
    <row r="11079" spans="1:7" x14ac:dyDescent="0.25">
      <c r="A11079" s="1">
        <v>33901065</v>
      </c>
      <c r="B11079" s="1" t="s">
        <v>28734</v>
      </c>
      <c r="C11079" s="1" t="s">
        <v>28735</v>
      </c>
      <c r="D11079" s="1" t="s">
        <v>28736</v>
      </c>
      <c r="E11079" s="1" t="s">
        <v>66</v>
      </c>
      <c r="F11079" s="1" t="s">
        <v>5362</v>
      </c>
      <c r="G11079" s="1" t="s">
        <v>5363</v>
      </c>
    </row>
    <row r="11080" spans="1:7" x14ac:dyDescent="0.25">
      <c r="A11080" s="1">
        <v>33901067</v>
      </c>
      <c r="B11080" s="1" t="s">
        <v>28737</v>
      </c>
      <c r="C11080" s="1" t="s">
        <v>28738</v>
      </c>
      <c r="D11080" s="1" t="s">
        <v>28739</v>
      </c>
      <c r="E11080" s="1" t="s">
        <v>66</v>
      </c>
      <c r="F11080" s="1" t="s">
        <v>5362</v>
      </c>
      <c r="G11080" s="1" t="s">
        <v>5363</v>
      </c>
    </row>
    <row r="11081" spans="1:7" x14ac:dyDescent="0.25">
      <c r="A11081" s="1">
        <v>33901068</v>
      </c>
      <c r="B11081" s="1" t="s">
        <v>28740</v>
      </c>
      <c r="C11081" s="1" t="s">
        <v>28741</v>
      </c>
      <c r="D11081" s="1" t="s">
        <v>28742</v>
      </c>
      <c r="E11081" s="1" t="s">
        <v>66</v>
      </c>
      <c r="F11081" s="1" t="s">
        <v>5362</v>
      </c>
      <c r="G11081" s="1" t="s">
        <v>5363</v>
      </c>
    </row>
    <row r="11082" spans="1:7" x14ac:dyDescent="0.25">
      <c r="A11082" s="1">
        <v>33902004</v>
      </c>
      <c r="B11082" s="1" t="s">
        <v>6372</v>
      </c>
      <c r="C11082" s="1" t="s">
        <v>28743</v>
      </c>
      <c r="D11082" s="1" t="s">
        <v>28744</v>
      </c>
      <c r="E11082" s="1" t="s">
        <v>66</v>
      </c>
      <c r="F11082" s="1" t="s">
        <v>1831</v>
      </c>
      <c r="G11082" s="1" t="s">
        <v>1832</v>
      </c>
    </row>
    <row r="11083" spans="1:7" x14ac:dyDescent="0.25">
      <c r="A11083" s="1">
        <v>33902005</v>
      </c>
      <c r="B11083" s="1" t="s">
        <v>28745</v>
      </c>
      <c r="C11083" s="1" t="s">
        <v>28746</v>
      </c>
      <c r="D11083" s="1" t="s">
        <v>28747</v>
      </c>
      <c r="E11083" s="1" t="s">
        <v>66</v>
      </c>
      <c r="F11083" s="1" t="s">
        <v>1831</v>
      </c>
      <c r="G11083" s="1" t="s">
        <v>1832</v>
      </c>
    </row>
    <row r="11084" spans="1:7" x14ac:dyDescent="0.25">
      <c r="A11084" s="1">
        <v>33902260</v>
      </c>
      <c r="B11084" s="1" t="s">
        <v>28748</v>
      </c>
      <c r="C11084" s="1" t="s">
        <v>28749</v>
      </c>
      <c r="D11084" s="1" t="s">
        <v>28750</v>
      </c>
      <c r="E11084" s="1" t="s">
        <v>66</v>
      </c>
      <c r="F11084" s="1" t="s">
        <v>233</v>
      </c>
      <c r="G11084" s="1" t="s">
        <v>234</v>
      </c>
    </row>
    <row r="11085" spans="1:7" x14ac:dyDescent="0.25">
      <c r="A11085" s="1">
        <v>33902263</v>
      </c>
      <c r="B11085" s="1" t="s">
        <v>28751</v>
      </c>
      <c r="C11085" s="1" t="s">
        <v>28752</v>
      </c>
      <c r="D11085" s="1" t="s">
        <v>28753</v>
      </c>
      <c r="E11085" s="1" t="s">
        <v>66</v>
      </c>
      <c r="F11085" s="1" t="s">
        <v>233</v>
      </c>
      <c r="G11085" s="1" t="s">
        <v>234</v>
      </c>
    </row>
    <row r="11086" spans="1:7" x14ac:dyDescent="0.25">
      <c r="A11086" s="1">
        <v>33902264</v>
      </c>
      <c r="B11086" s="1" t="s">
        <v>28754</v>
      </c>
      <c r="C11086" s="1" t="s">
        <v>28755</v>
      </c>
      <c r="D11086" s="1" t="s">
        <v>28756</v>
      </c>
      <c r="E11086" s="1" t="s">
        <v>66</v>
      </c>
      <c r="F11086" s="1" t="s">
        <v>233</v>
      </c>
      <c r="G11086" s="1" t="s">
        <v>234</v>
      </c>
    </row>
    <row r="11087" spans="1:7" x14ac:dyDescent="0.25">
      <c r="A11087" s="1">
        <v>33902275</v>
      </c>
      <c r="B11087" s="1" t="s">
        <v>28757</v>
      </c>
      <c r="C11087" s="1" t="s">
        <v>28758</v>
      </c>
      <c r="D11087" s="1" t="s">
        <v>28759</v>
      </c>
      <c r="E11087" s="1" t="s">
        <v>66</v>
      </c>
      <c r="F11087" s="1" t="s">
        <v>1831</v>
      </c>
      <c r="G11087" s="1" t="s">
        <v>1832</v>
      </c>
    </row>
    <row r="11088" spans="1:7" x14ac:dyDescent="0.25">
      <c r="A11088" s="1">
        <v>33902310</v>
      </c>
      <c r="B11088" s="1" t="s">
        <v>28760</v>
      </c>
      <c r="C11088" s="1" t="s">
        <v>28761</v>
      </c>
      <c r="D11088" s="1" t="s">
        <v>28762</v>
      </c>
      <c r="E11088" s="1" t="s">
        <v>65</v>
      </c>
      <c r="F11088" s="1" t="s">
        <v>171</v>
      </c>
      <c r="G11088" s="1" t="s">
        <v>172</v>
      </c>
    </row>
    <row r="11089" spans="1:7" x14ac:dyDescent="0.25">
      <c r="A11089" s="1">
        <v>33902313</v>
      </c>
      <c r="B11089" s="1" t="s">
        <v>28763</v>
      </c>
      <c r="C11089" s="1" t="s">
        <v>28764</v>
      </c>
      <c r="D11089" s="1" t="s">
        <v>28765</v>
      </c>
      <c r="E11089" s="1" t="s">
        <v>66</v>
      </c>
      <c r="F11089" s="1" t="s">
        <v>874</v>
      </c>
      <c r="G11089" s="1" t="s">
        <v>875</v>
      </c>
    </row>
    <row r="11090" spans="1:7" x14ac:dyDescent="0.25">
      <c r="A11090" s="1">
        <v>33902321</v>
      </c>
      <c r="B11090" s="1" t="s">
        <v>28766</v>
      </c>
      <c r="C11090" s="1" t="s">
        <v>28767</v>
      </c>
      <c r="D11090" s="1" t="s">
        <v>28768</v>
      </c>
      <c r="E11090" s="1" t="s">
        <v>65</v>
      </c>
      <c r="F11090" s="1" t="s">
        <v>387</v>
      </c>
      <c r="G11090" s="1" t="s">
        <v>388</v>
      </c>
    </row>
    <row r="11091" spans="1:7" x14ac:dyDescent="0.25">
      <c r="A11091" s="1">
        <v>33902322</v>
      </c>
      <c r="B11091" s="1" t="s">
        <v>28769</v>
      </c>
      <c r="C11091" s="1" t="s">
        <v>28770</v>
      </c>
      <c r="D11091" s="1" t="s">
        <v>28771</v>
      </c>
      <c r="E11091" s="1" t="s">
        <v>65</v>
      </c>
      <c r="F11091" s="1" t="s">
        <v>387</v>
      </c>
      <c r="G11091" s="1" t="s">
        <v>388</v>
      </c>
    </row>
    <row r="11092" spans="1:7" x14ac:dyDescent="0.25">
      <c r="A11092" s="1">
        <v>33902323</v>
      </c>
      <c r="B11092" s="1" t="s">
        <v>28772</v>
      </c>
      <c r="C11092" s="1" t="s">
        <v>28773</v>
      </c>
      <c r="D11092" s="1" t="s">
        <v>28774</v>
      </c>
      <c r="E11092" s="1" t="s">
        <v>65</v>
      </c>
      <c r="F11092" s="1" t="s">
        <v>387</v>
      </c>
      <c r="G11092" s="1" t="s">
        <v>388</v>
      </c>
    </row>
    <row r="11093" spans="1:7" x14ac:dyDescent="0.25">
      <c r="A11093" s="1">
        <v>33902325</v>
      </c>
      <c r="B11093" s="1" t="s">
        <v>28775</v>
      </c>
      <c r="C11093" s="1" t="s">
        <v>28776</v>
      </c>
      <c r="D11093" s="1" t="s">
        <v>28777</v>
      </c>
      <c r="E11093" s="1" t="s">
        <v>65</v>
      </c>
      <c r="F11093" s="1" t="s">
        <v>387</v>
      </c>
      <c r="G11093" s="1" t="s">
        <v>388</v>
      </c>
    </row>
    <row r="11094" spans="1:7" x14ac:dyDescent="0.25">
      <c r="A11094" s="1">
        <v>33902337</v>
      </c>
      <c r="B11094" s="1" t="s">
        <v>28778</v>
      </c>
      <c r="C11094" s="1" t="s">
        <v>28779</v>
      </c>
      <c r="D11094" s="1" t="s">
        <v>28780</v>
      </c>
      <c r="E11094" s="1" t="s">
        <v>65</v>
      </c>
      <c r="F11094" s="1" t="s">
        <v>387</v>
      </c>
      <c r="G11094" s="1" t="s">
        <v>388</v>
      </c>
    </row>
    <row r="11095" spans="1:7" x14ac:dyDescent="0.25">
      <c r="A11095" s="1">
        <v>33902341</v>
      </c>
      <c r="B11095" s="1" t="s">
        <v>28781</v>
      </c>
      <c r="C11095" s="1" t="s">
        <v>28782</v>
      </c>
      <c r="D11095" s="1" t="s">
        <v>28783</v>
      </c>
      <c r="E11095" s="1" t="s">
        <v>65</v>
      </c>
      <c r="F11095" s="1" t="s">
        <v>171</v>
      </c>
      <c r="G11095" s="1" t="s">
        <v>172</v>
      </c>
    </row>
    <row r="11096" spans="1:7" x14ac:dyDescent="0.25">
      <c r="A11096" s="1">
        <v>33902343</v>
      </c>
      <c r="B11096" s="1" t="s">
        <v>28784</v>
      </c>
      <c r="C11096" s="1" t="s">
        <v>28785</v>
      </c>
      <c r="D11096" s="1" t="s">
        <v>28786</v>
      </c>
      <c r="E11096" s="1" t="s">
        <v>65</v>
      </c>
      <c r="F11096" s="1" t="s">
        <v>387</v>
      </c>
      <c r="G11096" s="1" t="s">
        <v>388</v>
      </c>
    </row>
    <row r="11097" spans="1:7" x14ac:dyDescent="0.25">
      <c r="A11097" s="1">
        <v>33902348</v>
      </c>
      <c r="B11097" s="1" t="s">
        <v>28787</v>
      </c>
      <c r="C11097" s="1" t="s">
        <v>28788</v>
      </c>
      <c r="D11097" s="1" t="s">
        <v>28789</v>
      </c>
      <c r="E11097" s="1" t="s">
        <v>66</v>
      </c>
      <c r="F11097" s="1" t="s">
        <v>233</v>
      </c>
      <c r="G11097" s="1" t="s">
        <v>234</v>
      </c>
    </row>
    <row r="11098" spans="1:7" x14ac:dyDescent="0.25">
      <c r="A11098" s="1">
        <v>33902349</v>
      </c>
      <c r="B11098" s="1" t="s">
        <v>28790</v>
      </c>
      <c r="C11098" s="1" t="s">
        <v>28791</v>
      </c>
      <c r="D11098" s="1" t="s">
        <v>28792</v>
      </c>
      <c r="E11098" s="1" t="s">
        <v>66</v>
      </c>
      <c r="F11098" s="1" t="s">
        <v>233</v>
      </c>
      <c r="G11098" s="1" t="s">
        <v>234</v>
      </c>
    </row>
    <row r="11099" spans="1:7" x14ac:dyDescent="0.25">
      <c r="A11099" s="1">
        <v>33902351</v>
      </c>
      <c r="B11099" s="1" t="s">
        <v>28793</v>
      </c>
      <c r="C11099" s="1" t="s">
        <v>28794</v>
      </c>
      <c r="D11099" s="1" t="s">
        <v>28795</v>
      </c>
      <c r="E11099" s="1" t="s">
        <v>66</v>
      </c>
      <c r="F11099" s="1" t="s">
        <v>233</v>
      </c>
      <c r="G11099" s="1" t="s">
        <v>234</v>
      </c>
    </row>
    <row r="11100" spans="1:7" x14ac:dyDescent="0.25">
      <c r="A11100" s="1">
        <v>33902353</v>
      </c>
      <c r="B11100" s="1" t="s">
        <v>28796</v>
      </c>
      <c r="C11100" s="1" t="s">
        <v>28797</v>
      </c>
      <c r="D11100" s="1" t="s">
        <v>28798</v>
      </c>
      <c r="E11100" s="1" t="s">
        <v>66</v>
      </c>
      <c r="F11100" s="1" t="s">
        <v>233</v>
      </c>
      <c r="G11100" s="1" t="s">
        <v>234</v>
      </c>
    </row>
    <row r="11101" spans="1:7" x14ac:dyDescent="0.25">
      <c r="A11101" s="1">
        <v>33902354</v>
      </c>
      <c r="B11101" s="1" t="s">
        <v>28799</v>
      </c>
      <c r="C11101" s="1" t="s">
        <v>28800</v>
      </c>
      <c r="D11101" s="1" t="s">
        <v>28801</v>
      </c>
      <c r="E11101" s="1" t="s">
        <v>66</v>
      </c>
      <c r="F11101" s="1" t="s">
        <v>233</v>
      </c>
      <c r="G11101" s="1" t="s">
        <v>234</v>
      </c>
    </row>
    <row r="11102" spans="1:7" x14ac:dyDescent="0.25">
      <c r="A11102" s="1">
        <v>33902355</v>
      </c>
      <c r="B11102" s="1" t="s">
        <v>28802</v>
      </c>
      <c r="C11102" s="1" t="s">
        <v>28803</v>
      </c>
      <c r="D11102" s="1" t="s">
        <v>28804</v>
      </c>
      <c r="E11102" s="1" t="s">
        <v>66</v>
      </c>
      <c r="F11102" s="1" t="s">
        <v>233</v>
      </c>
      <c r="G11102" s="1" t="s">
        <v>234</v>
      </c>
    </row>
    <row r="11103" spans="1:7" x14ac:dyDescent="0.25">
      <c r="A11103" s="1">
        <v>33902356</v>
      </c>
      <c r="B11103" s="1" t="s">
        <v>28805</v>
      </c>
      <c r="C11103" s="1" t="s">
        <v>28806</v>
      </c>
      <c r="D11103" s="1" t="s">
        <v>28807</v>
      </c>
      <c r="E11103" s="1" t="s">
        <v>66</v>
      </c>
      <c r="F11103" s="1" t="s">
        <v>233</v>
      </c>
      <c r="G11103" s="1" t="s">
        <v>234</v>
      </c>
    </row>
    <row r="11104" spans="1:7" x14ac:dyDescent="0.25">
      <c r="A11104" s="1">
        <v>33902359</v>
      </c>
      <c r="B11104" s="1" t="s">
        <v>28808</v>
      </c>
      <c r="C11104" s="1" t="s">
        <v>28809</v>
      </c>
      <c r="D11104" s="1" t="s">
        <v>28810</v>
      </c>
      <c r="E11104" s="1" t="s">
        <v>66</v>
      </c>
      <c r="F11104" s="1" t="s">
        <v>233</v>
      </c>
      <c r="G11104" s="1" t="s">
        <v>234</v>
      </c>
    </row>
    <row r="11105" spans="1:7" x14ac:dyDescent="0.25">
      <c r="A11105" s="1">
        <v>33902360</v>
      </c>
      <c r="B11105" s="1" t="s">
        <v>28811</v>
      </c>
      <c r="C11105" s="1" t="s">
        <v>28812</v>
      </c>
      <c r="D11105" s="1" t="s">
        <v>28813</v>
      </c>
      <c r="E11105" s="1" t="s">
        <v>66</v>
      </c>
      <c r="F11105" s="1" t="s">
        <v>233</v>
      </c>
      <c r="G11105" s="1" t="s">
        <v>234</v>
      </c>
    </row>
    <row r="11106" spans="1:7" x14ac:dyDescent="0.25">
      <c r="A11106" s="1">
        <v>33902361</v>
      </c>
      <c r="B11106" s="1" t="s">
        <v>28814</v>
      </c>
      <c r="C11106" s="1" t="s">
        <v>28815</v>
      </c>
      <c r="D11106" s="1" t="s">
        <v>28816</v>
      </c>
      <c r="E11106" s="1" t="s">
        <v>66</v>
      </c>
      <c r="F11106" s="1" t="s">
        <v>233</v>
      </c>
      <c r="G11106" s="1" t="s">
        <v>234</v>
      </c>
    </row>
    <row r="11107" spans="1:7" x14ac:dyDescent="0.25">
      <c r="A11107" s="1">
        <v>33902362</v>
      </c>
      <c r="B11107" s="1" t="s">
        <v>28817</v>
      </c>
      <c r="C11107" s="1" t="s">
        <v>28818</v>
      </c>
      <c r="D11107" s="1" t="s">
        <v>28819</v>
      </c>
      <c r="E11107" s="1" t="s">
        <v>66</v>
      </c>
      <c r="F11107" s="1" t="s">
        <v>233</v>
      </c>
      <c r="G11107" s="1" t="s">
        <v>234</v>
      </c>
    </row>
    <row r="11108" spans="1:7" x14ac:dyDescent="0.25">
      <c r="A11108" s="1">
        <v>33902363</v>
      </c>
      <c r="B11108" s="1" t="s">
        <v>28820</v>
      </c>
      <c r="C11108" s="1" t="s">
        <v>28821</v>
      </c>
      <c r="D11108" s="1" t="s">
        <v>28822</v>
      </c>
      <c r="E11108" s="1" t="s">
        <v>66</v>
      </c>
      <c r="F11108" s="1" t="s">
        <v>233</v>
      </c>
      <c r="G11108" s="1" t="s">
        <v>234</v>
      </c>
    </row>
    <row r="11109" spans="1:7" x14ac:dyDescent="0.25">
      <c r="A11109" s="1">
        <v>33902369</v>
      </c>
      <c r="B11109" s="1" t="s">
        <v>28823</v>
      </c>
      <c r="C11109" s="1" t="s">
        <v>28824</v>
      </c>
      <c r="D11109" s="1" t="s">
        <v>28825</v>
      </c>
      <c r="E11109" s="1" t="s">
        <v>65</v>
      </c>
      <c r="F11109" s="1" t="s">
        <v>171</v>
      </c>
      <c r="G11109" s="1" t="s">
        <v>172</v>
      </c>
    </row>
    <row r="11110" spans="1:7" x14ac:dyDescent="0.25">
      <c r="A11110" s="1">
        <v>33902370</v>
      </c>
      <c r="B11110" s="1" t="s">
        <v>28826</v>
      </c>
      <c r="C11110" s="1" t="s">
        <v>28827</v>
      </c>
      <c r="D11110" s="1" t="s">
        <v>28828</v>
      </c>
      <c r="E11110" s="1" t="s">
        <v>65</v>
      </c>
      <c r="F11110" s="1" t="s">
        <v>171</v>
      </c>
      <c r="G11110" s="1" t="s">
        <v>172</v>
      </c>
    </row>
    <row r="11111" spans="1:7" x14ac:dyDescent="0.25">
      <c r="A11111" s="1">
        <v>33902371</v>
      </c>
      <c r="B11111" s="1" t="s">
        <v>28829</v>
      </c>
      <c r="C11111" s="1" t="s">
        <v>28830</v>
      </c>
      <c r="D11111" s="1" t="s">
        <v>28831</v>
      </c>
      <c r="E11111" s="1" t="s">
        <v>65</v>
      </c>
      <c r="F11111" s="1" t="s">
        <v>171</v>
      </c>
      <c r="G11111" s="1" t="s">
        <v>172</v>
      </c>
    </row>
    <row r="11112" spans="1:7" x14ac:dyDescent="0.25">
      <c r="A11112" s="1">
        <v>33902372</v>
      </c>
      <c r="B11112" s="1" t="s">
        <v>28832</v>
      </c>
      <c r="C11112" s="1" t="s">
        <v>28833</v>
      </c>
      <c r="D11112" s="1" t="s">
        <v>28834</v>
      </c>
      <c r="E11112" s="1" t="s">
        <v>65</v>
      </c>
      <c r="F11112" s="1" t="s">
        <v>171</v>
      </c>
      <c r="G11112" s="1" t="s">
        <v>172</v>
      </c>
    </row>
    <row r="11113" spans="1:7" x14ac:dyDescent="0.25">
      <c r="A11113" s="1">
        <v>33902373</v>
      </c>
      <c r="B11113" s="1" t="s">
        <v>28835</v>
      </c>
      <c r="C11113" s="1" t="s">
        <v>28836</v>
      </c>
      <c r="D11113" s="1" t="s">
        <v>28837</v>
      </c>
      <c r="E11113" s="1" t="s">
        <v>65</v>
      </c>
      <c r="F11113" s="1" t="s">
        <v>171</v>
      </c>
      <c r="G11113" s="1" t="s">
        <v>172</v>
      </c>
    </row>
    <row r="11114" spans="1:7" x14ac:dyDescent="0.25">
      <c r="A11114" s="1">
        <v>33902376</v>
      </c>
      <c r="B11114" s="1" t="s">
        <v>28838</v>
      </c>
      <c r="C11114" s="1" t="s">
        <v>28839</v>
      </c>
      <c r="D11114" s="1" t="s">
        <v>28840</v>
      </c>
      <c r="E11114" s="1" t="s">
        <v>65</v>
      </c>
      <c r="F11114" s="1" t="s">
        <v>171</v>
      </c>
      <c r="G11114" s="1" t="s">
        <v>172</v>
      </c>
    </row>
    <row r="11115" spans="1:7" x14ac:dyDescent="0.25">
      <c r="A11115" s="1">
        <v>33902377</v>
      </c>
      <c r="B11115" s="1" t="s">
        <v>28841</v>
      </c>
      <c r="C11115" s="1" t="s">
        <v>28842</v>
      </c>
      <c r="D11115" s="1" t="s">
        <v>28843</v>
      </c>
      <c r="E11115" s="1" t="s">
        <v>65</v>
      </c>
      <c r="F11115" s="1" t="s">
        <v>171</v>
      </c>
      <c r="G11115" s="1" t="s">
        <v>172</v>
      </c>
    </row>
    <row r="11116" spans="1:7" x14ac:dyDescent="0.25">
      <c r="A11116" s="1">
        <v>33902378</v>
      </c>
      <c r="B11116" s="1" t="s">
        <v>28844</v>
      </c>
      <c r="C11116" s="1" t="s">
        <v>28845</v>
      </c>
      <c r="D11116" s="1" t="s">
        <v>28846</v>
      </c>
      <c r="E11116" s="1" t="s">
        <v>65</v>
      </c>
      <c r="F11116" s="1" t="s">
        <v>171</v>
      </c>
      <c r="G11116" s="1" t="s">
        <v>172</v>
      </c>
    </row>
    <row r="11117" spans="1:7" x14ac:dyDescent="0.25">
      <c r="A11117" s="1">
        <v>33902379</v>
      </c>
      <c r="B11117" s="1" t="s">
        <v>28847</v>
      </c>
      <c r="C11117" s="1" t="s">
        <v>28848</v>
      </c>
      <c r="D11117" s="1" t="s">
        <v>28849</v>
      </c>
      <c r="E11117" s="1" t="s">
        <v>65</v>
      </c>
      <c r="F11117" s="1" t="s">
        <v>171</v>
      </c>
      <c r="G11117" s="1" t="s">
        <v>172</v>
      </c>
    </row>
    <row r="11118" spans="1:7" x14ac:dyDescent="0.25">
      <c r="A11118" s="1">
        <v>33902380</v>
      </c>
      <c r="B11118" s="1" t="s">
        <v>28850</v>
      </c>
      <c r="C11118" s="1" t="s">
        <v>28851</v>
      </c>
      <c r="D11118" s="1" t="s">
        <v>28852</v>
      </c>
      <c r="E11118" s="1" t="s">
        <v>65</v>
      </c>
      <c r="F11118" s="1" t="s">
        <v>171</v>
      </c>
      <c r="G11118" s="1" t="s">
        <v>172</v>
      </c>
    </row>
    <row r="11119" spans="1:7" x14ac:dyDescent="0.25">
      <c r="A11119" s="1">
        <v>33902381</v>
      </c>
      <c r="B11119" s="1" t="s">
        <v>28853</v>
      </c>
      <c r="C11119" s="1" t="s">
        <v>28854</v>
      </c>
      <c r="D11119" s="1" t="s">
        <v>28855</v>
      </c>
      <c r="E11119" s="1" t="s">
        <v>65</v>
      </c>
      <c r="F11119" s="1" t="s">
        <v>171</v>
      </c>
      <c r="G11119" s="1" t="s">
        <v>172</v>
      </c>
    </row>
    <row r="11120" spans="1:7" x14ac:dyDescent="0.25">
      <c r="A11120" s="1">
        <v>33902382</v>
      </c>
      <c r="B11120" s="1" t="s">
        <v>28856</v>
      </c>
      <c r="C11120" s="1" t="s">
        <v>28857</v>
      </c>
      <c r="D11120" s="1" t="s">
        <v>28858</v>
      </c>
      <c r="E11120" s="1" t="s">
        <v>65</v>
      </c>
      <c r="F11120" s="1" t="s">
        <v>171</v>
      </c>
      <c r="G11120" s="1" t="s">
        <v>172</v>
      </c>
    </row>
    <row r="11121" spans="1:7" x14ac:dyDescent="0.25">
      <c r="A11121" s="1">
        <v>33902383</v>
      </c>
      <c r="B11121" s="1" t="s">
        <v>28859</v>
      </c>
      <c r="C11121" s="1" t="s">
        <v>28860</v>
      </c>
      <c r="D11121" s="1" t="s">
        <v>28861</v>
      </c>
      <c r="E11121" s="1" t="s">
        <v>65</v>
      </c>
      <c r="F11121" s="1" t="s">
        <v>171</v>
      </c>
      <c r="G11121" s="1" t="s">
        <v>172</v>
      </c>
    </row>
    <row r="11122" spans="1:7" x14ac:dyDescent="0.25">
      <c r="A11122" s="1">
        <v>33902384</v>
      </c>
      <c r="B11122" s="1" t="s">
        <v>28862</v>
      </c>
      <c r="C11122" s="1" t="s">
        <v>28863</v>
      </c>
      <c r="D11122" s="1" t="s">
        <v>28864</v>
      </c>
      <c r="E11122" s="1" t="s">
        <v>65</v>
      </c>
      <c r="F11122" s="1" t="s">
        <v>171</v>
      </c>
      <c r="G11122" s="1" t="s">
        <v>172</v>
      </c>
    </row>
    <row r="11123" spans="1:7" x14ac:dyDescent="0.25">
      <c r="A11123" s="1">
        <v>33902385</v>
      </c>
      <c r="B11123" s="1" t="s">
        <v>28865</v>
      </c>
      <c r="C11123" s="1" t="s">
        <v>28866</v>
      </c>
      <c r="D11123" s="1" t="s">
        <v>28867</v>
      </c>
      <c r="E11123" s="1" t="s">
        <v>65</v>
      </c>
      <c r="F11123" s="1" t="s">
        <v>171</v>
      </c>
      <c r="G11123" s="1" t="s">
        <v>172</v>
      </c>
    </row>
    <row r="11124" spans="1:7" x14ac:dyDescent="0.25">
      <c r="A11124" s="1">
        <v>33902386</v>
      </c>
      <c r="B11124" s="1" t="s">
        <v>28868</v>
      </c>
      <c r="C11124" s="1" t="s">
        <v>28869</v>
      </c>
      <c r="D11124" s="1" t="s">
        <v>28870</v>
      </c>
      <c r="E11124" s="1" t="s">
        <v>65</v>
      </c>
      <c r="F11124" s="1" t="s">
        <v>171</v>
      </c>
      <c r="G11124" s="1" t="s">
        <v>172</v>
      </c>
    </row>
    <row r="11125" spans="1:7" x14ac:dyDescent="0.25">
      <c r="A11125" s="1">
        <v>33902387</v>
      </c>
      <c r="B11125" s="1" t="s">
        <v>28871</v>
      </c>
      <c r="C11125" s="1" t="s">
        <v>28872</v>
      </c>
      <c r="D11125" s="1" t="s">
        <v>28873</v>
      </c>
      <c r="E11125" s="1" t="s">
        <v>65</v>
      </c>
      <c r="F11125" s="1" t="s">
        <v>171</v>
      </c>
      <c r="G11125" s="1" t="s">
        <v>172</v>
      </c>
    </row>
    <row r="11126" spans="1:7" x14ac:dyDescent="0.25">
      <c r="A11126" s="1">
        <v>33902388</v>
      </c>
      <c r="B11126" s="1" t="s">
        <v>28874</v>
      </c>
      <c r="C11126" s="1" t="s">
        <v>28875</v>
      </c>
      <c r="D11126" s="1" t="s">
        <v>28876</v>
      </c>
      <c r="E11126" s="1" t="s">
        <v>65</v>
      </c>
      <c r="F11126" s="1" t="s">
        <v>171</v>
      </c>
      <c r="G11126" s="1" t="s">
        <v>172</v>
      </c>
    </row>
    <row r="11127" spans="1:7" x14ac:dyDescent="0.25">
      <c r="A11127" s="1">
        <v>33902389</v>
      </c>
      <c r="B11127" s="1" t="s">
        <v>28877</v>
      </c>
      <c r="C11127" s="1" t="s">
        <v>28878</v>
      </c>
      <c r="D11127" s="1" t="s">
        <v>28879</v>
      </c>
      <c r="E11127" s="1" t="s">
        <v>65</v>
      </c>
      <c r="F11127" s="1" t="s">
        <v>171</v>
      </c>
      <c r="G11127" s="1" t="s">
        <v>172</v>
      </c>
    </row>
    <row r="11128" spans="1:7" x14ac:dyDescent="0.25">
      <c r="A11128" s="1">
        <v>33902390</v>
      </c>
      <c r="B11128" s="1" t="s">
        <v>28880</v>
      </c>
      <c r="C11128" s="1" t="s">
        <v>28881</v>
      </c>
      <c r="D11128" s="1" t="s">
        <v>28882</v>
      </c>
      <c r="E11128" s="1" t="s">
        <v>65</v>
      </c>
      <c r="F11128" s="1" t="s">
        <v>171</v>
      </c>
      <c r="G11128" s="1" t="s">
        <v>172</v>
      </c>
    </row>
    <row r="11129" spans="1:7" x14ac:dyDescent="0.25">
      <c r="A11129" s="1">
        <v>33902391</v>
      </c>
      <c r="B11129" s="1" t="s">
        <v>28883</v>
      </c>
      <c r="C11129" s="1" t="s">
        <v>28884</v>
      </c>
      <c r="D11129" s="1" t="s">
        <v>28885</v>
      </c>
      <c r="E11129" s="1" t="s">
        <v>65</v>
      </c>
      <c r="F11129" s="1" t="s">
        <v>171</v>
      </c>
      <c r="G11129" s="1" t="s">
        <v>172</v>
      </c>
    </row>
    <row r="11130" spans="1:7" x14ac:dyDescent="0.25">
      <c r="A11130" s="1">
        <v>33902392</v>
      </c>
      <c r="B11130" s="1" t="s">
        <v>28886</v>
      </c>
      <c r="C11130" s="1" t="s">
        <v>28887</v>
      </c>
      <c r="D11130" s="1" t="s">
        <v>28888</v>
      </c>
      <c r="E11130" s="1" t="s">
        <v>65</v>
      </c>
      <c r="F11130" s="1" t="s">
        <v>171</v>
      </c>
      <c r="G11130" s="1" t="s">
        <v>172</v>
      </c>
    </row>
    <row r="11131" spans="1:7" x14ac:dyDescent="0.25">
      <c r="A11131" s="1">
        <v>33902393</v>
      </c>
      <c r="B11131" s="1" t="s">
        <v>28889</v>
      </c>
      <c r="C11131" s="1" t="s">
        <v>28890</v>
      </c>
      <c r="D11131" s="1" t="s">
        <v>28891</v>
      </c>
      <c r="E11131" s="1" t="s">
        <v>65</v>
      </c>
      <c r="F11131" s="1" t="s">
        <v>171</v>
      </c>
      <c r="G11131" s="1" t="s">
        <v>172</v>
      </c>
    </row>
    <row r="11132" spans="1:7" x14ac:dyDescent="0.25">
      <c r="A11132" s="1">
        <v>33902394</v>
      </c>
      <c r="B11132" s="1" t="s">
        <v>28892</v>
      </c>
      <c r="C11132" s="1" t="s">
        <v>28893</v>
      </c>
      <c r="D11132" s="1" t="s">
        <v>28894</v>
      </c>
      <c r="E11132" s="1" t="s">
        <v>65</v>
      </c>
      <c r="F11132" s="1" t="s">
        <v>171</v>
      </c>
      <c r="G11132" s="1" t="s">
        <v>172</v>
      </c>
    </row>
    <row r="11133" spans="1:7" x14ac:dyDescent="0.25">
      <c r="A11133" s="1">
        <v>33902395</v>
      </c>
      <c r="B11133" s="1" t="s">
        <v>28895</v>
      </c>
      <c r="C11133" s="1" t="s">
        <v>28896</v>
      </c>
      <c r="D11133" s="1" t="s">
        <v>28897</v>
      </c>
      <c r="E11133" s="1" t="s">
        <v>65</v>
      </c>
      <c r="F11133" s="1" t="s">
        <v>171</v>
      </c>
      <c r="G11133" s="1" t="s">
        <v>172</v>
      </c>
    </row>
    <row r="11134" spans="1:7" x14ac:dyDescent="0.25">
      <c r="A11134" s="1">
        <v>33902396</v>
      </c>
      <c r="B11134" s="1" t="s">
        <v>28898</v>
      </c>
      <c r="C11134" s="1" t="s">
        <v>28899</v>
      </c>
      <c r="D11134" s="1" t="s">
        <v>28900</v>
      </c>
      <c r="E11134" s="1" t="s">
        <v>65</v>
      </c>
      <c r="F11134" s="1" t="s">
        <v>171</v>
      </c>
      <c r="G11134" s="1" t="s">
        <v>172</v>
      </c>
    </row>
    <row r="11135" spans="1:7" x14ac:dyDescent="0.25">
      <c r="A11135" s="1">
        <v>33902397</v>
      </c>
      <c r="B11135" s="1" t="s">
        <v>28901</v>
      </c>
      <c r="C11135" s="1" t="s">
        <v>28902</v>
      </c>
      <c r="D11135" s="1" t="s">
        <v>28903</v>
      </c>
      <c r="E11135" s="1" t="s">
        <v>65</v>
      </c>
      <c r="F11135" s="1" t="s">
        <v>171</v>
      </c>
      <c r="G11135" s="1" t="s">
        <v>172</v>
      </c>
    </row>
    <row r="11136" spans="1:7" x14ac:dyDescent="0.25">
      <c r="A11136" s="1">
        <v>33902398</v>
      </c>
      <c r="B11136" s="1" t="s">
        <v>28904</v>
      </c>
      <c r="C11136" s="1" t="s">
        <v>28905</v>
      </c>
      <c r="D11136" s="1" t="s">
        <v>28906</v>
      </c>
      <c r="E11136" s="1" t="s">
        <v>65</v>
      </c>
      <c r="F11136" s="1" t="s">
        <v>171</v>
      </c>
      <c r="G11136" s="1" t="s">
        <v>172</v>
      </c>
    </row>
    <row r="11137" spans="1:7" x14ac:dyDescent="0.25">
      <c r="A11137" s="1">
        <v>33902399</v>
      </c>
      <c r="B11137" s="1" t="s">
        <v>28907</v>
      </c>
      <c r="C11137" s="1" t="s">
        <v>28908</v>
      </c>
      <c r="D11137" s="1" t="s">
        <v>28909</v>
      </c>
      <c r="E11137" s="1" t="s">
        <v>65</v>
      </c>
      <c r="F11137" s="1" t="s">
        <v>171</v>
      </c>
      <c r="G11137" s="1" t="s">
        <v>172</v>
      </c>
    </row>
    <row r="11138" spans="1:7" x14ac:dyDescent="0.25">
      <c r="A11138" s="1">
        <v>33902400</v>
      </c>
      <c r="B11138" s="1" t="s">
        <v>28910</v>
      </c>
      <c r="C11138" s="1" t="s">
        <v>28911</v>
      </c>
      <c r="D11138" s="1" t="s">
        <v>28912</v>
      </c>
      <c r="E11138" s="1" t="s">
        <v>65</v>
      </c>
      <c r="F11138" s="1" t="s">
        <v>171</v>
      </c>
      <c r="G11138" s="1" t="s">
        <v>172</v>
      </c>
    </row>
    <row r="11139" spans="1:7" x14ac:dyDescent="0.25">
      <c r="A11139" s="1">
        <v>33902401</v>
      </c>
      <c r="B11139" s="1" t="s">
        <v>28913</v>
      </c>
      <c r="C11139" s="1" t="s">
        <v>28914</v>
      </c>
      <c r="D11139" s="1" t="s">
        <v>28915</v>
      </c>
      <c r="E11139" s="1" t="s">
        <v>65</v>
      </c>
      <c r="F11139" s="1" t="s">
        <v>171</v>
      </c>
      <c r="G11139" s="1" t="s">
        <v>172</v>
      </c>
    </row>
    <row r="11140" spans="1:7" x14ac:dyDescent="0.25">
      <c r="A11140" s="1">
        <v>33902402</v>
      </c>
      <c r="B11140" s="1" t="s">
        <v>28916</v>
      </c>
      <c r="C11140" s="1" t="s">
        <v>28917</v>
      </c>
      <c r="D11140" s="1" t="s">
        <v>28918</v>
      </c>
      <c r="E11140" s="1" t="s">
        <v>65</v>
      </c>
      <c r="F11140" s="1" t="s">
        <v>171</v>
      </c>
      <c r="G11140" s="1" t="s">
        <v>172</v>
      </c>
    </row>
    <row r="11141" spans="1:7" x14ac:dyDescent="0.25">
      <c r="A11141" s="1">
        <v>33902405</v>
      </c>
      <c r="B11141" s="1" t="s">
        <v>28919</v>
      </c>
      <c r="C11141" s="1" t="s">
        <v>28920</v>
      </c>
      <c r="D11141" s="1" t="s">
        <v>28921</v>
      </c>
      <c r="E11141" s="1" t="s">
        <v>65</v>
      </c>
      <c r="F11141" s="1" t="s">
        <v>171</v>
      </c>
      <c r="G11141" s="1" t="s">
        <v>172</v>
      </c>
    </row>
    <row r="11142" spans="1:7" x14ac:dyDescent="0.25">
      <c r="A11142" s="1">
        <v>33902406</v>
      </c>
      <c r="B11142" s="1" t="s">
        <v>28922</v>
      </c>
      <c r="C11142" s="1" t="s">
        <v>28923</v>
      </c>
      <c r="D11142" s="1" t="s">
        <v>28924</v>
      </c>
      <c r="E11142" s="1" t="s">
        <v>65</v>
      </c>
      <c r="F11142" s="1" t="s">
        <v>171</v>
      </c>
      <c r="G11142" s="1" t="s">
        <v>172</v>
      </c>
    </row>
    <row r="11143" spans="1:7" x14ac:dyDescent="0.25">
      <c r="A11143" s="1">
        <v>33902407</v>
      </c>
      <c r="B11143" s="1" t="s">
        <v>28925</v>
      </c>
      <c r="C11143" s="1" t="s">
        <v>28926</v>
      </c>
      <c r="D11143" s="1" t="s">
        <v>28927</v>
      </c>
      <c r="E11143" s="1" t="s">
        <v>65</v>
      </c>
      <c r="F11143" s="1" t="s">
        <v>171</v>
      </c>
      <c r="G11143" s="1" t="s">
        <v>172</v>
      </c>
    </row>
    <row r="11144" spans="1:7" x14ac:dyDescent="0.25">
      <c r="A11144" s="1">
        <v>33902408</v>
      </c>
      <c r="B11144" s="1" t="s">
        <v>28928</v>
      </c>
      <c r="C11144" s="1" t="s">
        <v>28929</v>
      </c>
      <c r="D11144" s="1" t="s">
        <v>28930</v>
      </c>
      <c r="E11144" s="1" t="s">
        <v>65</v>
      </c>
      <c r="F11144" s="1" t="s">
        <v>171</v>
      </c>
      <c r="G11144" s="1" t="s">
        <v>172</v>
      </c>
    </row>
    <row r="11145" spans="1:7" x14ac:dyDescent="0.25">
      <c r="A11145" s="1">
        <v>33902409</v>
      </c>
      <c r="B11145" s="1" t="s">
        <v>28931</v>
      </c>
      <c r="C11145" s="1" t="s">
        <v>28932</v>
      </c>
      <c r="D11145" s="1" t="s">
        <v>28933</v>
      </c>
      <c r="E11145" s="1" t="s">
        <v>65</v>
      </c>
      <c r="F11145" s="1" t="s">
        <v>171</v>
      </c>
      <c r="G11145" s="1" t="s">
        <v>172</v>
      </c>
    </row>
    <row r="11146" spans="1:7" x14ac:dyDescent="0.25">
      <c r="A11146" s="1">
        <v>33902410</v>
      </c>
      <c r="B11146" s="1" t="s">
        <v>28934</v>
      </c>
      <c r="C11146" s="1" t="s">
        <v>28935</v>
      </c>
      <c r="D11146" s="1" t="s">
        <v>28936</v>
      </c>
      <c r="E11146" s="1" t="s">
        <v>65</v>
      </c>
      <c r="F11146" s="1" t="s">
        <v>171</v>
      </c>
      <c r="G11146" s="1" t="s">
        <v>172</v>
      </c>
    </row>
    <row r="11147" spans="1:7" x14ac:dyDescent="0.25">
      <c r="A11147" s="1">
        <v>33902411</v>
      </c>
      <c r="B11147" s="1" t="s">
        <v>28937</v>
      </c>
      <c r="C11147" s="1" t="s">
        <v>28938</v>
      </c>
      <c r="D11147" s="1" t="s">
        <v>28939</v>
      </c>
      <c r="E11147" s="1" t="s">
        <v>65</v>
      </c>
      <c r="F11147" s="1" t="s">
        <v>171</v>
      </c>
      <c r="G11147" s="1" t="s">
        <v>172</v>
      </c>
    </row>
    <row r="11148" spans="1:7" x14ac:dyDescent="0.25">
      <c r="A11148" s="1">
        <v>33902412</v>
      </c>
      <c r="B11148" s="1" t="s">
        <v>28940</v>
      </c>
      <c r="C11148" s="1" t="s">
        <v>28941</v>
      </c>
      <c r="D11148" s="1" t="s">
        <v>28942</v>
      </c>
      <c r="E11148" s="1" t="s">
        <v>65</v>
      </c>
      <c r="F11148" s="1" t="s">
        <v>171</v>
      </c>
      <c r="G11148" s="1" t="s">
        <v>172</v>
      </c>
    </row>
    <row r="11149" spans="1:7" x14ac:dyDescent="0.25">
      <c r="A11149" s="1">
        <v>33902413</v>
      </c>
      <c r="B11149" s="1" t="s">
        <v>28943</v>
      </c>
      <c r="C11149" s="1" t="s">
        <v>28944</v>
      </c>
      <c r="D11149" s="1" t="s">
        <v>28945</v>
      </c>
      <c r="E11149" s="1" t="s">
        <v>65</v>
      </c>
      <c r="F11149" s="1" t="s">
        <v>171</v>
      </c>
      <c r="G11149" s="1" t="s">
        <v>172</v>
      </c>
    </row>
    <row r="11150" spans="1:7" x14ac:dyDescent="0.25">
      <c r="A11150" s="1">
        <v>33902414</v>
      </c>
      <c r="B11150" s="1" t="s">
        <v>28946</v>
      </c>
      <c r="C11150" s="1" t="s">
        <v>28947</v>
      </c>
      <c r="D11150" s="1" t="s">
        <v>28948</v>
      </c>
      <c r="E11150" s="1" t="s">
        <v>65</v>
      </c>
      <c r="F11150" s="1" t="s">
        <v>171</v>
      </c>
      <c r="G11150" s="1" t="s">
        <v>172</v>
      </c>
    </row>
    <row r="11151" spans="1:7" x14ac:dyDescent="0.25">
      <c r="A11151" s="1">
        <v>33902415</v>
      </c>
      <c r="B11151" s="1" t="s">
        <v>28949</v>
      </c>
      <c r="C11151" s="1" t="s">
        <v>28950</v>
      </c>
      <c r="D11151" s="1" t="s">
        <v>28951</v>
      </c>
      <c r="E11151" s="1" t="s">
        <v>65</v>
      </c>
      <c r="F11151" s="1" t="s">
        <v>171</v>
      </c>
      <c r="G11151" s="1" t="s">
        <v>172</v>
      </c>
    </row>
    <row r="11152" spans="1:7" x14ac:dyDescent="0.25">
      <c r="A11152" s="1">
        <v>33902416</v>
      </c>
      <c r="B11152" s="1" t="s">
        <v>28952</v>
      </c>
      <c r="C11152" s="1" t="s">
        <v>28953</v>
      </c>
      <c r="D11152" s="1" t="s">
        <v>28954</v>
      </c>
      <c r="E11152" s="1" t="s">
        <v>65</v>
      </c>
      <c r="F11152" s="1" t="s">
        <v>171</v>
      </c>
      <c r="G11152" s="1" t="s">
        <v>172</v>
      </c>
    </row>
    <row r="11153" spans="1:7" x14ac:dyDescent="0.25">
      <c r="A11153" s="1">
        <v>33902417</v>
      </c>
      <c r="B11153" s="1" t="s">
        <v>28955</v>
      </c>
      <c r="C11153" s="1" t="s">
        <v>28956</v>
      </c>
      <c r="D11153" s="1" t="s">
        <v>28957</v>
      </c>
      <c r="E11153" s="1" t="s">
        <v>65</v>
      </c>
      <c r="F11153" s="1" t="s">
        <v>171</v>
      </c>
      <c r="G11153" s="1" t="s">
        <v>172</v>
      </c>
    </row>
    <row r="11154" spans="1:7" x14ac:dyDescent="0.25">
      <c r="A11154" s="1">
        <v>33902418</v>
      </c>
      <c r="B11154" s="1" t="s">
        <v>28958</v>
      </c>
      <c r="C11154" s="1" t="s">
        <v>28959</v>
      </c>
      <c r="D11154" s="1" t="s">
        <v>28960</v>
      </c>
      <c r="E11154" s="1" t="s">
        <v>65</v>
      </c>
      <c r="F11154" s="1" t="s">
        <v>171</v>
      </c>
      <c r="G11154" s="1" t="s">
        <v>172</v>
      </c>
    </row>
    <row r="11155" spans="1:7" x14ac:dyDescent="0.25">
      <c r="A11155" s="1">
        <v>33902420</v>
      </c>
      <c r="B11155" s="1" t="s">
        <v>28961</v>
      </c>
      <c r="C11155" s="1" t="s">
        <v>28962</v>
      </c>
      <c r="D11155" s="1" t="s">
        <v>28963</v>
      </c>
      <c r="E11155" s="1" t="s">
        <v>65</v>
      </c>
      <c r="F11155" s="1" t="s">
        <v>171</v>
      </c>
      <c r="G11155" s="1" t="s">
        <v>172</v>
      </c>
    </row>
    <row r="11156" spans="1:7" x14ac:dyDescent="0.25">
      <c r="A11156" s="1">
        <v>33902421</v>
      </c>
      <c r="B11156" s="1" t="s">
        <v>28964</v>
      </c>
      <c r="C11156" s="1" t="s">
        <v>28965</v>
      </c>
      <c r="D11156" s="1" t="s">
        <v>28966</v>
      </c>
      <c r="E11156" s="1" t="s">
        <v>65</v>
      </c>
      <c r="F11156" s="1" t="s">
        <v>171</v>
      </c>
      <c r="G11156" s="1" t="s">
        <v>172</v>
      </c>
    </row>
    <row r="11157" spans="1:7" x14ac:dyDescent="0.25">
      <c r="A11157" s="1">
        <v>33902422</v>
      </c>
      <c r="B11157" s="1" t="s">
        <v>28967</v>
      </c>
      <c r="C11157" s="1" t="s">
        <v>28968</v>
      </c>
      <c r="D11157" s="1" t="s">
        <v>28969</v>
      </c>
      <c r="E11157" s="1" t="s">
        <v>65</v>
      </c>
      <c r="F11157" s="1" t="s">
        <v>171</v>
      </c>
      <c r="G11157" s="1" t="s">
        <v>172</v>
      </c>
    </row>
    <row r="11158" spans="1:7" x14ac:dyDescent="0.25">
      <c r="A11158" s="1">
        <v>33902423</v>
      </c>
      <c r="B11158" s="1" t="s">
        <v>28970</v>
      </c>
      <c r="C11158" s="1" t="s">
        <v>28971</v>
      </c>
      <c r="D11158" s="1" t="s">
        <v>28972</v>
      </c>
      <c r="E11158" s="1" t="s">
        <v>65</v>
      </c>
      <c r="F11158" s="1" t="s">
        <v>171</v>
      </c>
      <c r="G11158" s="1" t="s">
        <v>172</v>
      </c>
    </row>
    <row r="11159" spans="1:7" x14ac:dyDescent="0.25">
      <c r="A11159" s="1">
        <v>33902424</v>
      </c>
      <c r="B11159" s="1" t="s">
        <v>28973</v>
      </c>
      <c r="C11159" s="1" t="s">
        <v>28974</v>
      </c>
      <c r="D11159" s="1" t="s">
        <v>28975</v>
      </c>
      <c r="E11159" s="1" t="s">
        <v>65</v>
      </c>
      <c r="F11159" s="1" t="s">
        <v>171</v>
      </c>
      <c r="G11159" s="1" t="s">
        <v>172</v>
      </c>
    </row>
    <row r="11160" spans="1:7" x14ac:dyDescent="0.25">
      <c r="A11160" s="1">
        <v>33902425</v>
      </c>
      <c r="B11160" s="1" t="s">
        <v>28976</v>
      </c>
      <c r="C11160" s="1" t="s">
        <v>28977</v>
      </c>
      <c r="D11160" s="1" t="s">
        <v>28978</v>
      </c>
      <c r="E11160" s="1" t="s">
        <v>65</v>
      </c>
      <c r="F11160" s="1" t="s">
        <v>171</v>
      </c>
      <c r="G11160" s="1" t="s">
        <v>172</v>
      </c>
    </row>
    <row r="11161" spans="1:7" x14ac:dyDescent="0.25">
      <c r="A11161" s="1">
        <v>33902426</v>
      </c>
      <c r="B11161" s="1" t="s">
        <v>28979</v>
      </c>
      <c r="C11161" s="1" t="s">
        <v>28980</v>
      </c>
      <c r="D11161" s="1" t="s">
        <v>28981</v>
      </c>
      <c r="E11161" s="1" t="s">
        <v>65</v>
      </c>
      <c r="F11161" s="1" t="s">
        <v>171</v>
      </c>
      <c r="G11161" s="1" t="s">
        <v>172</v>
      </c>
    </row>
    <row r="11162" spans="1:7" x14ac:dyDescent="0.25">
      <c r="A11162" s="1">
        <v>33902427</v>
      </c>
      <c r="B11162" s="1" t="s">
        <v>28982</v>
      </c>
      <c r="C11162" s="1" t="s">
        <v>28983</v>
      </c>
      <c r="D11162" s="1" t="s">
        <v>28984</v>
      </c>
      <c r="E11162" s="1" t="s">
        <v>65</v>
      </c>
      <c r="F11162" s="1" t="s">
        <v>171</v>
      </c>
      <c r="G11162" s="1" t="s">
        <v>172</v>
      </c>
    </row>
    <row r="11163" spans="1:7" x14ac:dyDescent="0.25">
      <c r="A11163" s="1">
        <v>33902428</v>
      </c>
      <c r="B11163" s="1" t="s">
        <v>28985</v>
      </c>
      <c r="C11163" s="1" t="s">
        <v>28986</v>
      </c>
      <c r="D11163" s="1" t="s">
        <v>28987</v>
      </c>
      <c r="E11163" s="1" t="s">
        <v>65</v>
      </c>
      <c r="F11163" s="1" t="s">
        <v>171</v>
      </c>
      <c r="G11163" s="1" t="s">
        <v>172</v>
      </c>
    </row>
    <row r="11164" spans="1:7" x14ac:dyDescent="0.25">
      <c r="A11164" s="1">
        <v>33902429</v>
      </c>
      <c r="B11164" s="1" t="s">
        <v>28988</v>
      </c>
      <c r="C11164" s="1" t="s">
        <v>28989</v>
      </c>
      <c r="D11164" s="1" t="s">
        <v>28990</v>
      </c>
      <c r="E11164" s="1" t="s">
        <v>65</v>
      </c>
      <c r="F11164" s="1" t="s">
        <v>171</v>
      </c>
      <c r="G11164" s="1" t="s">
        <v>172</v>
      </c>
    </row>
    <row r="11165" spans="1:7" x14ac:dyDescent="0.25">
      <c r="A11165" s="1">
        <v>33902430</v>
      </c>
      <c r="B11165" s="1" t="s">
        <v>28991</v>
      </c>
      <c r="C11165" s="1" t="s">
        <v>28992</v>
      </c>
      <c r="D11165" s="1" t="s">
        <v>28993</v>
      </c>
      <c r="E11165" s="1" t="s">
        <v>65</v>
      </c>
      <c r="F11165" s="1" t="s">
        <v>171</v>
      </c>
      <c r="G11165" s="1" t="s">
        <v>172</v>
      </c>
    </row>
    <row r="11166" spans="1:7" x14ac:dyDescent="0.25">
      <c r="A11166" s="1">
        <v>33902431</v>
      </c>
      <c r="B11166" s="1" t="s">
        <v>28994</v>
      </c>
      <c r="C11166" s="1" t="s">
        <v>28995</v>
      </c>
      <c r="D11166" s="1" t="s">
        <v>28996</v>
      </c>
      <c r="E11166" s="1" t="s">
        <v>65</v>
      </c>
      <c r="F11166" s="1" t="s">
        <v>171</v>
      </c>
      <c r="G11166" s="1" t="s">
        <v>172</v>
      </c>
    </row>
    <row r="11167" spans="1:7" x14ac:dyDescent="0.25">
      <c r="A11167" s="1">
        <v>33902432</v>
      </c>
      <c r="B11167" s="1" t="s">
        <v>28997</v>
      </c>
      <c r="C11167" s="1" t="s">
        <v>28998</v>
      </c>
      <c r="D11167" s="1" t="s">
        <v>28999</v>
      </c>
      <c r="E11167" s="1" t="s">
        <v>65</v>
      </c>
      <c r="F11167" s="1" t="s">
        <v>171</v>
      </c>
      <c r="G11167" s="1" t="s">
        <v>172</v>
      </c>
    </row>
    <row r="11168" spans="1:7" x14ac:dyDescent="0.25">
      <c r="A11168" s="1">
        <v>33902433</v>
      </c>
      <c r="B11168" s="1" t="s">
        <v>29000</v>
      </c>
      <c r="C11168" s="1" t="s">
        <v>29001</v>
      </c>
      <c r="D11168" s="1" t="s">
        <v>29002</v>
      </c>
      <c r="E11168" s="1" t="s">
        <v>65</v>
      </c>
      <c r="F11168" s="1" t="s">
        <v>171</v>
      </c>
      <c r="G11168" s="1" t="s">
        <v>172</v>
      </c>
    </row>
    <row r="11169" spans="1:7" x14ac:dyDescent="0.25">
      <c r="A11169" s="1">
        <v>33902434</v>
      </c>
      <c r="B11169" s="1" t="s">
        <v>29003</v>
      </c>
      <c r="C11169" s="1" t="s">
        <v>29004</v>
      </c>
      <c r="D11169" s="1" t="s">
        <v>29005</v>
      </c>
      <c r="E11169" s="1" t="s">
        <v>65</v>
      </c>
      <c r="F11169" s="1" t="s">
        <v>171</v>
      </c>
      <c r="G11169" s="1" t="s">
        <v>172</v>
      </c>
    </row>
    <row r="11170" spans="1:7" x14ac:dyDescent="0.25">
      <c r="A11170" s="1">
        <v>33902435</v>
      </c>
      <c r="B11170" s="1" t="s">
        <v>29006</v>
      </c>
      <c r="C11170" s="1" t="s">
        <v>29007</v>
      </c>
      <c r="D11170" s="1" t="s">
        <v>29008</v>
      </c>
      <c r="E11170" s="1" t="s">
        <v>65</v>
      </c>
      <c r="F11170" s="1" t="s">
        <v>171</v>
      </c>
      <c r="G11170" s="1" t="s">
        <v>172</v>
      </c>
    </row>
    <row r="11171" spans="1:7" x14ac:dyDescent="0.25">
      <c r="A11171" s="1">
        <v>33902436</v>
      </c>
      <c r="B11171" s="1" t="s">
        <v>29009</v>
      </c>
      <c r="C11171" s="1" t="s">
        <v>29010</v>
      </c>
      <c r="D11171" s="1" t="s">
        <v>29011</v>
      </c>
      <c r="E11171" s="1" t="s">
        <v>65</v>
      </c>
      <c r="F11171" s="1" t="s">
        <v>171</v>
      </c>
      <c r="G11171" s="1" t="s">
        <v>172</v>
      </c>
    </row>
    <row r="11172" spans="1:7" x14ac:dyDescent="0.25">
      <c r="A11172" s="1">
        <v>33902437</v>
      </c>
      <c r="B11172" s="1" t="s">
        <v>29012</v>
      </c>
      <c r="C11172" s="1" t="s">
        <v>29013</v>
      </c>
      <c r="D11172" s="1" t="s">
        <v>29014</v>
      </c>
      <c r="E11172" s="1" t="s">
        <v>65</v>
      </c>
      <c r="F11172" s="1" t="s">
        <v>171</v>
      </c>
      <c r="G11172" s="1" t="s">
        <v>172</v>
      </c>
    </row>
    <row r="11173" spans="1:7" x14ac:dyDescent="0.25">
      <c r="A11173" s="1">
        <v>33902438</v>
      </c>
      <c r="B11173" s="1" t="s">
        <v>29015</v>
      </c>
      <c r="C11173" s="1" t="s">
        <v>29016</v>
      </c>
      <c r="D11173" s="1" t="s">
        <v>29017</v>
      </c>
      <c r="E11173" s="1" t="s">
        <v>65</v>
      </c>
      <c r="F11173" s="1" t="s">
        <v>171</v>
      </c>
      <c r="G11173" s="1" t="s">
        <v>172</v>
      </c>
    </row>
    <row r="11174" spans="1:7" x14ac:dyDescent="0.25">
      <c r="A11174" s="1">
        <v>33902440</v>
      </c>
      <c r="B11174" s="1" t="s">
        <v>29018</v>
      </c>
      <c r="C11174" s="1" t="s">
        <v>29019</v>
      </c>
      <c r="D11174" s="1" t="s">
        <v>29020</v>
      </c>
      <c r="E11174" s="1" t="s">
        <v>65</v>
      </c>
      <c r="F11174" s="1" t="s">
        <v>171</v>
      </c>
      <c r="G11174" s="1" t="s">
        <v>172</v>
      </c>
    </row>
    <row r="11175" spans="1:7" x14ac:dyDescent="0.25">
      <c r="A11175" s="1">
        <v>33902441</v>
      </c>
      <c r="B11175" s="1" t="s">
        <v>29021</v>
      </c>
      <c r="C11175" s="1" t="s">
        <v>29022</v>
      </c>
      <c r="D11175" s="1" t="s">
        <v>29023</v>
      </c>
      <c r="E11175" s="1" t="s">
        <v>65</v>
      </c>
      <c r="F11175" s="1" t="s">
        <v>171</v>
      </c>
      <c r="G11175" s="1" t="s">
        <v>172</v>
      </c>
    </row>
    <row r="11176" spans="1:7" x14ac:dyDescent="0.25">
      <c r="A11176" s="1">
        <v>33902442</v>
      </c>
      <c r="B11176" s="1" t="s">
        <v>29024</v>
      </c>
      <c r="C11176" s="1" t="s">
        <v>29025</v>
      </c>
      <c r="D11176" s="1" t="s">
        <v>29026</v>
      </c>
      <c r="E11176" s="1" t="s">
        <v>65</v>
      </c>
      <c r="F11176" s="1" t="s">
        <v>171</v>
      </c>
      <c r="G11176" s="1" t="s">
        <v>172</v>
      </c>
    </row>
    <row r="11177" spans="1:7" x14ac:dyDescent="0.25">
      <c r="A11177" s="1">
        <v>33902443</v>
      </c>
      <c r="B11177" s="1" t="s">
        <v>29027</v>
      </c>
      <c r="C11177" s="1" t="s">
        <v>29028</v>
      </c>
      <c r="D11177" s="1" t="s">
        <v>29029</v>
      </c>
      <c r="E11177" s="1" t="s">
        <v>65</v>
      </c>
      <c r="F11177" s="1" t="s">
        <v>171</v>
      </c>
      <c r="G11177" s="1" t="s">
        <v>172</v>
      </c>
    </row>
    <row r="11178" spans="1:7" x14ac:dyDescent="0.25">
      <c r="A11178" s="1">
        <v>33902445</v>
      </c>
      <c r="B11178" s="1" t="s">
        <v>29030</v>
      </c>
      <c r="C11178" s="1" t="s">
        <v>29031</v>
      </c>
      <c r="D11178" s="1" t="s">
        <v>29032</v>
      </c>
      <c r="E11178" s="1" t="s">
        <v>65</v>
      </c>
      <c r="F11178" s="1" t="s">
        <v>171</v>
      </c>
      <c r="G11178" s="1" t="s">
        <v>172</v>
      </c>
    </row>
    <row r="11179" spans="1:7" x14ac:dyDescent="0.25">
      <c r="A11179" s="1">
        <v>33902446</v>
      </c>
      <c r="B11179" s="1" t="s">
        <v>29033</v>
      </c>
      <c r="C11179" s="1" t="s">
        <v>29034</v>
      </c>
      <c r="D11179" s="1" t="s">
        <v>29035</v>
      </c>
      <c r="E11179" s="1" t="s">
        <v>65</v>
      </c>
      <c r="F11179" s="1" t="s">
        <v>171</v>
      </c>
      <c r="G11179" s="1" t="s">
        <v>172</v>
      </c>
    </row>
    <row r="11180" spans="1:7" x14ac:dyDescent="0.25">
      <c r="A11180" s="1">
        <v>33902448</v>
      </c>
      <c r="B11180" s="1" t="s">
        <v>29036</v>
      </c>
      <c r="C11180" s="1" t="s">
        <v>29037</v>
      </c>
      <c r="D11180" s="1" t="s">
        <v>29038</v>
      </c>
      <c r="E11180" s="1" t="s">
        <v>65</v>
      </c>
      <c r="F11180" s="1" t="s">
        <v>171</v>
      </c>
      <c r="G11180" s="1" t="s">
        <v>172</v>
      </c>
    </row>
    <row r="11181" spans="1:7" x14ac:dyDescent="0.25">
      <c r="A11181" s="1">
        <v>33902451</v>
      </c>
      <c r="B11181" s="1" t="s">
        <v>29039</v>
      </c>
      <c r="C11181" s="1" t="s">
        <v>29040</v>
      </c>
      <c r="D11181" s="1" t="s">
        <v>29041</v>
      </c>
      <c r="E11181" s="1" t="s">
        <v>65</v>
      </c>
      <c r="F11181" s="1" t="s">
        <v>171</v>
      </c>
      <c r="G11181" s="1" t="s">
        <v>172</v>
      </c>
    </row>
    <row r="11182" spans="1:7" x14ac:dyDescent="0.25">
      <c r="A11182" s="1">
        <v>33902452</v>
      </c>
      <c r="B11182" s="1" t="s">
        <v>29042</v>
      </c>
      <c r="C11182" s="1" t="s">
        <v>29043</v>
      </c>
      <c r="D11182" s="1" t="s">
        <v>29044</v>
      </c>
      <c r="E11182" s="1" t="s">
        <v>65</v>
      </c>
      <c r="F11182" s="1" t="s">
        <v>171</v>
      </c>
      <c r="G11182" s="1" t="s">
        <v>172</v>
      </c>
    </row>
    <row r="11183" spans="1:7" x14ac:dyDescent="0.25">
      <c r="A11183" s="1">
        <v>33902454</v>
      </c>
      <c r="B11183" s="1" t="s">
        <v>29045</v>
      </c>
      <c r="C11183" s="1" t="s">
        <v>29046</v>
      </c>
      <c r="D11183" s="1" t="s">
        <v>29047</v>
      </c>
      <c r="E11183" s="1" t="s">
        <v>65</v>
      </c>
      <c r="F11183" s="1" t="s">
        <v>171</v>
      </c>
      <c r="G11183" s="1" t="s">
        <v>172</v>
      </c>
    </row>
    <row r="11184" spans="1:7" x14ac:dyDescent="0.25">
      <c r="A11184" s="1">
        <v>33902455</v>
      </c>
      <c r="B11184" s="1" t="s">
        <v>29048</v>
      </c>
      <c r="C11184" s="1" t="s">
        <v>29049</v>
      </c>
      <c r="D11184" s="1" t="s">
        <v>29050</v>
      </c>
      <c r="E11184" s="1" t="s">
        <v>65</v>
      </c>
      <c r="F11184" s="1" t="s">
        <v>171</v>
      </c>
      <c r="G11184" s="1" t="s">
        <v>172</v>
      </c>
    </row>
    <row r="11185" spans="1:7" x14ac:dyDescent="0.25">
      <c r="A11185" s="1">
        <v>33902456</v>
      </c>
      <c r="B11185" s="1" t="s">
        <v>29051</v>
      </c>
      <c r="C11185" s="1" t="s">
        <v>29052</v>
      </c>
      <c r="D11185" s="1" t="s">
        <v>29053</v>
      </c>
      <c r="E11185" s="1" t="s">
        <v>65</v>
      </c>
      <c r="F11185" s="1" t="s">
        <v>171</v>
      </c>
      <c r="G11185" s="1" t="s">
        <v>172</v>
      </c>
    </row>
    <row r="11186" spans="1:7" x14ac:dyDescent="0.25">
      <c r="A11186" s="1">
        <v>33902457</v>
      </c>
      <c r="B11186" s="1" t="s">
        <v>29054</v>
      </c>
      <c r="C11186" s="1" t="s">
        <v>29055</v>
      </c>
      <c r="D11186" s="1" t="s">
        <v>29056</v>
      </c>
      <c r="E11186" s="1" t="s">
        <v>65</v>
      </c>
      <c r="F11186" s="1" t="s">
        <v>171</v>
      </c>
      <c r="G11186" s="1" t="s">
        <v>172</v>
      </c>
    </row>
    <row r="11187" spans="1:7" x14ac:dyDescent="0.25">
      <c r="A11187" s="1">
        <v>33902458</v>
      </c>
      <c r="B11187" s="1" t="s">
        <v>29057</v>
      </c>
      <c r="C11187" s="1" t="s">
        <v>29058</v>
      </c>
      <c r="D11187" s="1" t="s">
        <v>29059</v>
      </c>
      <c r="E11187" s="1" t="s">
        <v>65</v>
      </c>
      <c r="F11187" s="1" t="s">
        <v>171</v>
      </c>
      <c r="G11187" s="1" t="s">
        <v>172</v>
      </c>
    </row>
    <row r="11188" spans="1:7" x14ac:dyDescent="0.25">
      <c r="A11188" s="1">
        <v>33902459</v>
      </c>
      <c r="B11188" s="1" t="s">
        <v>29060</v>
      </c>
      <c r="C11188" s="1" t="s">
        <v>29061</v>
      </c>
      <c r="D11188" s="1" t="s">
        <v>29062</v>
      </c>
      <c r="E11188" s="1" t="s">
        <v>65</v>
      </c>
      <c r="F11188" s="1" t="s">
        <v>171</v>
      </c>
      <c r="G11188" s="1" t="s">
        <v>172</v>
      </c>
    </row>
    <row r="11189" spans="1:7" x14ac:dyDescent="0.25">
      <c r="A11189" s="1">
        <v>33902460</v>
      </c>
      <c r="B11189" s="1" t="s">
        <v>29063</v>
      </c>
      <c r="C11189" s="1" t="s">
        <v>29064</v>
      </c>
      <c r="D11189" s="1" t="s">
        <v>29065</v>
      </c>
      <c r="E11189" s="1" t="s">
        <v>65</v>
      </c>
      <c r="F11189" s="1" t="s">
        <v>171</v>
      </c>
      <c r="G11189" s="1" t="s">
        <v>172</v>
      </c>
    </row>
    <row r="11190" spans="1:7" x14ac:dyDescent="0.25">
      <c r="A11190" s="1">
        <v>33902461</v>
      </c>
      <c r="B11190" s="1" t="s">
        <v>29066</v>
      </c>
      <c r="C11190" s="1" t="s">
        <v>29067</v>
      </c>
      <c r="D11190" s="1" t="s">
        <v>29068</v>
      </c>
      <c r="E11190" s="1" t="s">
        <v>65</v>
      </c>
      <c r="F11190" s="1" t="s">
        <v>171</v>
      </c>
      <c r="G11190" s="1" t="s">
        <v>172</v>
      </c>
    </row>
    <row r="11191" spans="1:7" x14ac:dyDescent="0.25">
      <c r="A11191" s="1">
        <v>33902463</v>
      </c>
      <c r="B11191" s="1" t="s">
        <v>29069</v>
      </c>
      <c r="C11191" s="1" t="s">
        <v>29070</v>
      </c>
      <c r="D11191" s="1" t="s">
        <v>29071</v>
      </c>
      <c r="E11191" s="1" t="s">
        <v>65</v>
      </c>
      <c r="F11191" s="1" t="s">
        <v>171</v>
      </c>
      <c r="G11191" s="1" t="s">
        <v>172</v>
      </c>
    </row>
    <row r="11192" spans="1:7" x14ac:dyDescent="0.25">
      <c r="A11192" s="1">
        <v>33902464</v>
      </c>
      <c r="B11192" s="1" t="s">
        <v>29072</v>
      </c>
      <c r="C11192" s="1" t="s">
        <v>29073</v>
      </c>
      <c r="D11192" s="1" t="s">
        <v>29074</v>
      </c>
      <c r="E11192" s="1" t="s">
        <v>65</v>
      </c>
      <c r="F11192" s="1" t="s">
        <v>171</v>
      </c>
      <c r="G11192" s="1" t="s">
        <v>172</v>
      </c>
    </row>
    <row r="11193" spans="1:7" x14ac:dyDescent="0.25">
      <c r="A11193" s="1">
        <v>33902465</v>
      </c>
      <c r="B11193" s="1" t="s">
        <v>29075</v>
      </c>
      <c r="C11193" s="1" t="s">
        <v>29076</v>
      </c>
      <c r="D11193" s="1" t="s">
        <v>29077</v>
      </c>
      <c r="E11193" s="1" t="s">
        <v>65</v>
      </c>
      <c r="F11193" s="1" t="s">
        <v>171</v>
      </c>
      <c r="G11193" s="1" t="s">
        <v>172</v>
      </c>
    </row>
    <row r="11194" spans="1:7" x14ac:dyDescent="0.25">
      <c r="A11194" s="1">
        <v>33902466</v>
      </c>
      <c r="B11194" s="1" t="s">
        <v>29078</v>
      </c>
      <c r="C11194" s="1" t="s">
        <v>29079</v>
      </c>
      <c r="D11194" s="1" t="s">
        <v>29080</v>
      </c>
      <c r="E11194" s="1" t="s">
        <v>65</v>
      </c>
      <c r="F11194" s="1" t="s">
        <v>171</v>
      </c>
      <c r="G11194" s="1" t="s">
        <v>172</v>
      </c>
    </row>
    <row r="11195" spans="1:7" x14ac:dyDescent="0.25">
      <c r="A11195" s="1">
        <v>33902467</v>
      </c>
      <c r="B11195" s="1" t="s">
        <v>29081</v>
      </c>
      <c r="C11195" s="1" t="s">
        <v>29082</v>
      </c>
      <c r="D11195" s="1" t="s">
        <v>29083</v>
      </c>
      <c r="E11195" s="1" t="s">
        <v>65</v>
      </c>
      <c r="F11195" s="1" t="s">
        <v>171</v>
      </c>
      <c r="G11195" s="1" t="s">
        <v>172</v>
      </c>
    </row>
    <row r="11196" spans="1:7" x14ac:dyDescent="0.25">
      <c r="A11196" s="1">
        <v>33902468</v>
      </c>
      <c r="B11196" s="1" t="s">
        <v>29084</v>
      </c>
      <c r="C11196" s="1" t="s">
        <v>29085</v>
      </c>
      <c r="D11196" s="1" t="s">
        <v>29086</v>
      </c>
      <c r="E11196" s="1" t="s">
        <v>65</v>
      </c>
      <c r="F11196" s="1" t="s">
        <v>171</v>
      </c>
      <c r="G11196" s="1" t="s">
        <v>172</v>
      </c>
    </row>
    <row r="11197" spans="1:7" x14ac:dyDescent="0.25">
      <c r="A11197" s="1">
        <v>33902469</v>
      </c>
      <c r="B11197" s="1" t="s">
        <v>29087</v>
      </c>
      <c r="C11197" s="1" t="s">
        <v>29088</v>
      </c>
      <c r="D11197" s="1" t="s">
        <v>29089</v>
      </c>
      <c r="E11197" s="1" t="s">
        <v>65</v>
      </c>
      <c r="F11197" s="1" t="s">
        <v>171</v>
      </c>
      <c r="G11197" s="1" t="s">
        <v>172</v>
      </c>
    </row>
    <row r="11198" spans="1:7" x14ac:dyDescent="0.25">
      <c r="A11198" s="1">
        <v>33902470</v>
      </c>
      <c r="B11198" s="1" t="s">
        <v>29090</v>
      </c>
      <c r="C11198" s="1" t="s">
        <v>29091</v>
      </c>
      <c r="D11198" s="1" t="s">
        <v>29092</v>
      </c>
      <c r="E11198" s="1" t="s">
        <v>65</v>
      </c>
      <c r="F11198" s="1" t="s">
        <v>171</v>
      </c>
      <c r="G11198" s="1" t="s">
        <v>172</v>
      </c>
    </row>
    <row r="11199" spans="1:7" x14ac:dyDescent="0.25">
      <c r="A11199" s="1">
        <v>33902471</v>
      </c>
      <c r="B11199" s="1" t="s">
        <v>29093</v>
      </c>
      <c r="C11199" s="1" t="s">
        <v>29094</v>
      </c>
      <c r="D11199" s="1" t="s">
        <v>29095</v>
      </c>
      <c r="E11199" s="1" t="s">
        <v>65</v>
      </c>
      <c r="F11199" s="1" t="s">
        <v>171</v>
      </c>
      <c r="G11199" s="1" t="s">
        <v>172</v>
      </c>
    </row>
    <row r="11200" spans="1:7" x14ac:dyDescent="0.25">
      <c r="A11200" s="1">
        <v>33902472</v>
      </c>
      <c r="B11200" s="1" t="s">
        <v>29096</v>
      </c>
      <c r="C11200" s="1" t="s">
        <v>29097</v>
      </c>
      <c r="D11200" s="1" t="s">
        <v>29098</v>
      </c>
      <c r="E11200" s="1" t="s">
        <v>65</v>
      </c>
      <c r="F11200" s="1" t="s">
        <v>171</v>
      </c>
      <c r="G11200" s="1" t="s">
        <v>172</v>
      </c>
    </row>
    <row r="11201" spans="1:7" x14ac:dyDescent="0.25">
      <c r="A11201" s="1">
        <v>33902473</v>
      </c>
      <c r="B11201" s="1" t="s">
        <v>29099</v>
      </c>
      <c r="C11201" s="1" t="s">
        <v>29100</v>
      </c>
      <c r="D11201" s="1" t="s">
        <v>29101</v>
      </c>
      <c r="E11201" s="1" t="s">
        <v>65</v>
      </c>
      <c r="F11201" s="1" t="s">
        <v>171</v>
      </c>
      <c r="G11201" s="1" t="s">
        <v>172</v>
      </c>
    </row>
    <row r="11202" spans="1:7" x14ac:dyDescent="0.25">
      <c r="A11202" s="1">
        <v>33902474</v>
      </c>
      <c r="B11202" s="1" t="s">
        <v>29102</v>
      </c>
      <c r="C11202" s="1" t="s">
        <v>29103</v>
      </c>
      <c r="D11202" s="1" t="s">
        <v>29104</v>
      </c>
      <c r="E11202" s="1" t="s">
        <v>65</v>
      </c>
      <c r="F11202" s="1" t="s">
        <v>171</v>
      </c>
      <c r="G11202" s="1" t="s">
        <v>172</v>
      </c>
    </row>
    <row r="11203" spans="1:7" x14ac:dyDescent="0.25">
      <c r="A11203" s="1">
        <v>33902475</v>
      </c>
      <c r="B11203" s="1" t="s">
        <v>29105</v>
      </c>
      <c r="C11203" s="1" t="s">
        <v>29106</v>
      </c>
      <c r="D11203" s="1" t="s">
        <v>29107</v>
      </c>
      <c r="E11203" s="1" t="s">
        <v>65</v>
      </c>
      <c r="F11203" s="1" t="s">
        <v>171</v>
      </c>
      <c r="G11203" s="1" t="s">
        <v>172</v>
      </c>
    </row>
    <row r="11204" spans="1:7" x14ac:dyDescent="0.25">
      <c r="A11204" s="1">
        <v>33902476</v>
      </c>
      <c r="B11204" s="1" t="s">
        <v>29108</v>
      </c>
      <c r="C11204" s="1" t="s">
        <v>29109</v>
      </c>
      <c r="D11204" s="1" t="s">
        <v>29110</v>
      </c>
      <c r="E11204" s="1" t="s">
        <v>65</v>
      </c>
      <c r="F11204" s="1" t="s">
        <v>171</v>
      </c>
      <c r="G11204" s="1" t="s">
        <v>172</v>
      </c>
    </row>
    <row r="11205" spans="1:7" x14ac:dyDescent="0.25">
      <c r="A11205" s="1">
        <v>33902477</v>
      </c>
      <c r="B11205" s="1" t="s">
        <v>29111</v>
      </c>
      <c r="C11205" s="1" t="s">
        <v>29112</v>
      </c>
      <c r="D11205" s="1" t="s">
        <v>29113</v>
      </c>
      <c r="E11205" s="1" t="s">
        <v>65</v>
      </c>
      <c r="F11205" s="1" t="s">
        <v>171</v>
      </c>
      <c r="G11205" s="1" t="s">
        <v>172</v>
      </c>
    </row>
    <row r="11206" spans="1:7" x14ac:dyDescent="0.25">
      <c r="A11206" s="1">
        <v>33902478</v>
      </c>
      <c r="B11206" s="1" t="s">
        <v>29114</v>
      </c>
      <c r="C11206" s="1" t="s">
        <v>29115</v>
      </c>
      <c r="D11206" s="1" t="s">
        <v>29116</v>
      </c>
      <c r="E11206" s="1" t="s">
        <v>65</v>
      </c>
      <c r="F11206" s="1" t="s">
        <v>171</v>
      </c>
      <c r="G11206" s="1" t="s">
        <v>172</v>
      </c>
    </row>
    <row r="11207" spans="1:7" x14ac:dyDescent="0.25">
      <c r="A11207" s="1">
        <v>33902479</v>
      </c>
      <c r="B11207" s="1" t="s">
        <v>29117</v>
      </c>
      <c r="C11207" s="1" t="s">
        <v>29118</v>
      </c>
      <c r="D11207" s="1" t="s">
        <v>29119</v>
      </c>
      <c r="E11207" s="1" t="s">
        <v>65</v>
      </c>
      <c r="F11207" s="1" t="s">
        <v>171</v>
      </c>
      <c r="G11207" s="1" t="s">
        <v>172</v>
      </c>
    </row>
    <row r="11208" spans="1:7" x14ac:dyDescent="0.25">
      <c r="A11208" s="1">
        <v>33902480</v>
      </c>
      <c r="B11208" s="1" t="s">
        <v>29120</v>
      </c>
      <c r="C11208" s="1" t="s">
        <v>29121</v>
      </c>
      <c r="D11208" s="1" t="s">
        <v>29122</v>
      </c>
      <c r="E11208" s="1" t="s">
        <v>65</v>
      </c>
      <c r="F11208" s="1" t="s">
        <v>171</v>
      </c>
      <c r="G11208" s="1" t="s">
        <v>172</v>
      </c>
    </row>
    <row r="11209" spans="1:7" x14ac:dyDescent="0.25">
      <c r="A11209" s="1">
        <v>33902481</v>
      </c>
      <c r="B11209" s="1" t="s">
        <v>29123</v>
      </c>
      <c r="C11209" s="1" t="s">
        <v>29124</v>
      </c>
      <c r="D11209" s="1" t="s">
        <v>29125</v>
      </c>
      <c r="E11209" s="1" t="s">
        <v>65</v>
      </c>
      <c r="F11209" s="1" t="s">
        <v>171</v>
      </c>
      <c r="G11209" s="1" t="s">
        <v>172</v>
      </c>
    </row>
    <row r="11210" spans="1:7" x14ac:dyDescent="0.25">
      <c r="A11210" s="1">
        <v>33902482</v>
      </c>
      <c r="B11210" s="1" t="s">
        <v>29126</v>
      </c>
      <c r="C11210" s="1" t="s">
        <v>29127</v>
      </c>
      <c r="D11210" s="1" t="s">
        <v>29128</v>
      </c>
      <c r="E11210" s="1" t="s">
        <v>65</v>
      </c>
      <c r="F11210" s="1" t="s">
        <v>171</v>
      </c>
      <c r="G11210" s="1" t="s">
        <v>172</v>
      </c>
    </row>
    <row r="11211" spans="1:7" x14ac:dyDescent="0.25">
      <c r="A11211" s="1">
        <v>33902483</v>
      </c>
      <c r="B11211" s="1" t="s">
        <v>29129</v>
      </c>
      <c r="C11211" s="1" t="s">
        <v>29130</v>
      </c>
      <c r="D11211" s="1" t="s">
        <v>29131</v>
      </c>
      <c r="E11211" s="1" t="s">
        <v>65</v>
      </c>
      <c r="F11211" s="1" t="s">
        <v>171</v>
      </c>
      <c r="G11211" s="1" t="s">
        <v>172</v>
      </c>
    </row>
    <row r="11212" spans="1:7" x14ac:dyDescent="0.25">
      <c r="A11212" s="1">
        <v>33902484</v>
      </c>
      <c r="B11212" s="1" t="s">
        <v>29132</v>
      </c>
      <c r="C11212" s="1" t="s">
        <v>29133</v>
      </c>
      <c r="D11212" s="1" t="s">
        <v>29134</v>
      </c>
      <c r="E11212" s="1" t="s">
        <v>65</v>
      </c>
      <c r="F11212" s="1" t="s">
        <v>171</v>
      </c>
      <c r="G11212" s="1" t="s">
        <v>172</v>
      </c>
    </row>
    <row r="11213" spans="1:7" x14ac:dyDescent="0.25">
      <c r="A11213" s="1">
        <v>33902485</v>
      </c>
      <c r="B11213" s="1" t="s">
        <v>29135</v>
      </c>
      <c r="C11213" s="1" t="s">
        <v>29136</v>
      </c>
      <c r="D11213" s="1" t="s">
        <v>29137</v>
      </c>
      <c r="E11213" s="1" t="s">
        <v>65</v>
      </c>
      <c r="F11213" s="1" t="s">
        <v>171</v>
      </c>
      <c r="G11213" s="1" t="s">
        <v>172</v>
      </c>
    </row>
    <row r="11214" spans="1:7" x14ac:dyDescent="0.25">
      <c r="A11214" s="1">
        <v>33902486</v>
      </c>
      <c r="B11214" s="1" t="s">
        <v>29138</v>
      </c>
      <c r="C11214" s="1" t="s">
        <v>29139</v>
      </c>
      <c r="D11214" s="1" t="s">
        <v>29140</v>
      </c>
      <c r="E11214" s="1" t="s">
        <v>65</v>
      </c>
      <c r="F11214" s="1" t="s">
        <v>171</v>
      </c>
      <c r="G11214" s="1" t="s">
        <v>172</v>
      </c>
    </row>
    <row r="11215" spans="1:7" x14ac:dyDescent="0.25">
      <c r="A11215" s="1">
        <v>33902487</v>
      </c>
      <c r="B11215" s="1" t="s">
        <v>29141</v>
      </c>
      <c r="C11215" s="1" t="s">
        <v>29142</v>
      </c>
      <c r="D11215" s="1" t="s">
        <v>29143</v>
      </c>
      <c r="E11215" s="1" t="s">
        <v>65</v>
      </c>
      <c r="F11215" s="1" t="s">
        <v>171</v>
      </c>
      <c r="G11215" s="1" t="s">
        <v>172</v>
      </c>
    </row>
    <row r="11216" spans="1:7" x14ac:dyDescent="0.25">
      <c r="A11216" s="1">
        <v>33902488</v>
      </c>
      <c r="B11216" s="1" t="s">
        <v>29144</v>
      </c>
      <c r="C11216" s="1" t="s">
        <v>29145</v>
      </c>
      <c r="D11216" s="1" t="s">
        <v>29146</v>
      </c>
      <c r="E11216" s="1" t="s">
        <v>65</v>
      </c>
      <c r="F11216" s="1" t="s">
        <v>171</v>
      </c>
      <c r="G11216" s="1" t="s">
        <v>172</v>
      </c>
    </row>
    <row r="11217" spans="1:7" x14ac:dyDescent="0.25">
      <c r="A11217" s="1">
        <v>33902489</v>
      </c>
      <c r="B11217" s="1" t="s">
        <v>29147</v>
      </c>
      <c r="C11217" s="1" t="s">
        <v>29148</v>
      </c>
      <c r="D11217" s="1" t="s">
        <v>29149</v>
      </c>
      <c r="E11217" s="1" t="s">
        <v>65</v>
      </c>
      <c r="F11217" s="1" t="s">
        <v>171</v>
      </c>
      <c r="G11217" s="1" t="s">
        <v>172</v>
      </c>
    </row>
    <row r="11218" spans="1:7" x14ac:dyDescent="0.25">
      <c r="A11218" s="1">
        <v>33902490</v>
      </c>
      <c r="B11218" s="1" t="s">
        <v>29150</v>
      </c>
      <c r="C11218" s="1" t="s">
        <v>29151</v>
      </c>
      <c r="D11218" s="1" t="s">
        <v>29152</v>
      </c>
      <c r="E11218" s="1" t="s">
        <v>65</v>
      </c>
      <c r="F11218" s="1" t="s">
        <v>171</v>
      </c>
      <c r="G11218" s="1" t="s">
        <v>172</v>
      </c>
    </row>
    <row r="11219" spans="1:7" x14ac:dyDescent="0.25">
      <c r="A11219" s="1">
        <v>33902491</v>
      </c>
      <c r="B11219" s="1" t="s">
        <v>29153</v>
      </c>
      <c r="C11219" s="1" t="s">
        <v>29154</v>
      </c>
      <c r="D11219" s="1" t="s">
        <v>29155</v>
      </c>
      <c r="E11219" s="1" t="s">
        <v>65</v>
      </c>
      <c r="F11219" s="1" t="s">
        <v>171</v>
      </c>
      <c r="G11219" s="1" t="s">
        <v>172</v>
      </c>
    </row>
    <row r="11220" spans="1:7" x14ac:dyDescent="0.25">
      <c r="A11220" s="1">
        <v>33902492</v>
      </c>
      <c r="B11220" s="1" t="s">
        <v>29156</v>
      </c>
      <c r="C11220" s="1" t="s">
        <v>29157</v>
      </c>
      <c r="D11220" s="1" t="s">
        <v>29158</v>
      </c>
      <c r="E11220" s="1" t="s">
        <v>65</v>
      </c>
      <c r="F11220" s="1" t="s">
        <v>171</v>
      </c>
      <c r="G11220" s="1" t="s">
        <v>172</v>
      </c>
    </row>
    <row r="11221" spans="1:7" x14ac:dyDescent="0.25">
      <c r="A11221" s="1">
        <v>33902493</v>
      </c>
      <c r="B11221" s="1" t="s">
        <v>29159</v>
      </c>
      <c r="C11221" s="1" t="s">
        <v>29160</v>
      </c>
      <c r="D11221" s="1" t="s">
        <v>29161</v>
      </c>
      <c r="E11221" s="1" t="s">
        <v>65</v>
      </c>
      <c r="F11221" s="1" t="s">
        <v>171</v>
      </c>
      <c r="G11221" s="1" t="s">
        <v>172</v>
      </c>
    </row>
    <row r="11222" spans="1:7" x14ac:dyDescent="0.25">
      <c r="A11222" s="1">
        <v>33902494</v>
      </c>
      <c r="B11222" s="1" t="s">
        <v>29162</v>
      </c>
      <c r="C11222" s="1" t="s">
        <v>29163</v>
      </c>
      <c r="D11222" s="1" t="s">
        <v>29164</v>
      </c>
      <c r="E11222" s="1" t="s">
        <v>65</v>
      </c>
      <c r="F11222" s="1" t="s">
        <v>171</v>
      </c>
      <c r="G11222" s="1" t="s">
        <v>172</v>
      </c>
    </row>
    <row r="11223" spans="1:7" x14ac:dyDescent="0.25">
      <c r="A11223" s="1">
        <v>33902495</v>
      </c>
      <c r="B11223" s="1" t="s">
        <v>29165</v>
      </c>
      <c r="C11223" s="1" t="s">
        <v>29166</v>
      </c>
      <c r="D11223" s="1" t="s">
        <v>29167</v>
      </c>
      <c r="E11223" s="1" t="s">
        <v>65</v>
      </c>
      <c r="F11223" s="1" t="s">
        <v>171</v>
      </c>
      <c r="G11223" s="1" t="s">
        <v>172</v>
      </c>
    </row>
    <row r="11224" spans="1:7" x14ac:dyDescent="0.25">
      <c r="A11224" s="1">
        <v>33902496</v>
      </c>
      <c r="B11224" s="1" t="s">
        <v>29168</v>
      </c>
      <c r="C11224" s="1" t="s">
        <v>29169</v>
      </c>
      <c r="D11224" s="1" t="s">
        <v>29170</v>
      </c>
      <c r="E11224" s="1" t="s">
        <v>65</v>
      </c>
      <c r="F11224" s="1" t="s">
        <v>171</v>
      </c>
      <c r="G11224" s="1" t="s">
        <v>172</v>
      </c>
    </row>
    <row r="11225" spans="1:7" x14ac:dyDescent="0.25">
      <c r="A11225" s="1">
        <v>33902498</v>
      </c>
      <c r="B11225" s="1" t="s">
        <v>29171</v>
      </c>
      <c r="C11225" s="1" t="s">
        <v>29172</v>
      </c>
      <c r="D11225" s="1" t="s">
        <v>29173</v>
      </c>
      <c r="E11225" s="1" t="s">
        <v>65</v>
      </c>
      <c r="F11225" s="1" t="s">
        <v>171</v>
      </c>
      <c r="G11225" s="1" t="s">
        <v>172</v>
      </c>
    </row>
    <row r="11226" spans="1:7" x14ac:dyDescent="0.25">
      <c r="A11226" s="1">
        <v>33902500</v>
      </c>
      <c r="B11226" s="1" t="s">
        <v>29174</v>
      </c>
      <c r="C11226" s="1" t="s">
        <v>29175</v>
      </c>
      <c r="D11226" s="1" t="s">
        <v>29176</v>
      </c>
      <c r="E11226" s="1" t="s">
        <v>65</v>
      </c>
      <c r="F11226" s="1" t="s">
        <v>171</v>
      </c>
      <c r="G11226" s="1" t="s">
        <v>172</v>
      </c>
    </row>
    <row r="11227" spans="1:7" x14ac:dyDescent="0.25">
      <c r="A11227" s="1">
        <v>33902502</v>
      </c>
      <c r="B11227" s="1" t="s">
        <v>29177</v>
      </c>
      <c r="C11227" s="1" t="s">
        <v>29178</v>
      </c>
      <c r="D11227" s="1" t="s">
        <v>29179</v>
      </c>
      <c r="E11227" s="1" t="s">
        <v>65</v>
      </c>
      <c r="F11227" s="1" t="s">
        <v>171</v>
      </c>
      <c r="G11227" s="1" t="s">
        <v>172</v>
      </c>
    </row>
    <row r="11228" spans="1:7" x14ac:dyDescent="0.25">
      <c r="A11228" s="1">
        <v>33902503</v>
      </c>
      <c r="B11228" s="1" t="s">
        <v>29180</v>
      </c>
      <c r="C11228" s="1" t="s">
        <v>29181</v>
      </c>
      <c r="D11228" s="1" t="s">
        <v>29182</v>
      </c>
      <c r="E11228" s="1" t="s">
        <v>65</v>
      </c>
      <c r="F11228" s="1" t="s">
        <v>171</v>
      </c>
      <c r="G11228" s="1" t="s">
        <v>172</v>
      </c>
    </row>
    <row r="11229" spans="1:7" x14ac:dyDescent="0.25">
      <c r="A11229" s="1">
        <v>33902504</v>
      </c>
      <c r="B11229" s="1" t="s">
        <v>29183</v>
      </c>
      <c r="C11229" s="1" t="s">
        <v>29184</v>
      </c>
      <c r="D11229" s="1" t="s">
        <v>29185</v>
      </c>
      <c r="E11229" s="1" t="s">
        <v>65</v>
      </c>
      <c r="F11229" s="1" t="s">
        <v>171</v>
      </c>
      <c r="G11229" s="1" t="s">
        <v>172</v>
      </c>
    </row>
    <row r="11230" spans="1:7" x14ac:dyDescent="0.25">
      <c r="A11230" s="1">
        <v>33902505</v>
      </c>
      <c r="B11230" s="1" t="s">
        <v>29186</v>
      </c>
      <c r="C11230" s="1" t="s">
        <v>29187</v>
      </c>
      <c r="D11230" s="1" t="s">
        <v>29188</v>
      </c>
      <c r="E11230" s="1" t="s">
        <v>65</v>
      </c>
      <c r="F11230" s="1" t="s">
        <v>171</v>
      </c>
      <c r="G11230" s="1" t="s">
        <v>172</v>
      </c>
    </row>
    <row r="11231" spans="1:7" x14ac:dyDescent="0.25">
      <c r="A11231" s="1">
        <v>33902506</v>
      </c>
      <c r="B11231" s="1" t="s">
        <v>29189</v>
      </c>
      <c r="C11231" s="1" t="s">
        <v>29190</v>
      </c>
      <c r="D11231" s="1" t="s">
        <v>29191</v>
      </c>
      <c r="E11231" s="1" t="s">
        <v>65</v>
      </c>
      <c r="F11231" s="1" t="s">
        <v>171</v>
      </c>
      <c r="G11231" s="1" t="s">
        <v>172</v>
      </c>
    </row>
    <row r="11232" spans="1:7" x14ac:dyDescent="0.25">
      <c r="A11232" s="1">
        <v>33902508</v>
      </c>
      <c r="B11232" s="1" t="s">
        <v>29192</v>
      </c>
      <c r="C11232" s="1" t="s">
        <v>29193</v>
      </c>
      <c r="D11232" s="1" t="s">
        <v>29194</v>
      </c>
      <c r="E11232" s="1" t="s">
        <v>65</v>
      </c>
      <c r="F11232" s="1" t="s">
        <v>171</v>
      </c>
      <c r="G11232" s="1" t="s">
        <v>172</v>
      </c>
    </row>
    <row r="11233" spans="1:7" x14ac:dyDescent="0.25">
      <c r="A11233" s="1">
        <v>33902509</v>
      </c>
      <c r="B11233" s="1" t="s">
        <v>29195</v>
      </c>
      <c r="C11233" s="1" t="s">
        <v>29196</v>
      </c>
      <c r="D11233" s="1" t="s">
        <v>29197</v>
      </c>
      <c r="E11233" s="1" t="s">
        <v>65</v>
      </c>
      <c r="F11233" s="1" t="s">
        <v>171</v>
      </c>
      <c r="G11233" s="1" t="s">
        <v>172</v>
      </c>
    </row>
    <row r="11234" spans="1:7" x14ac:dyDescent="0.25">
      <c r="A11234" s="1">
        <v>33902511</v>
      </c>
      <c r="B11234" s="1" t="s">
        <v>29198</v>
      </c>
      <c r="C11234" s="1" t="s">
        <v>29199</v>
      </c>
      <c r="D11234" s="1" t="s">
        <v>29200</v>
      </c>
      <c r="E11234" s="1" t="s">
        <v>65</v>
      </c>
      <c r="F11234" s="1" t="s">
        <v>171</v>
      </c>
      <c r="G11234" s="1" t="s">
        <v>172</v>
      </c>
    </row>
    <row r="11235" spans="1:7" x14ac:dyDescent="0.25">
      <c r="A11235" s="1">
        <v>33902513</v>
      </c>
      <c r="B11235" s="1" t="s">
        <v>29201</v>
      </c>
      <c r="C11235" s="1" t="s">
        <v>29202</v>
      </c>
      <c r="D11235" s="1" t="s">
        <v>29203</v>
      </c>
      <c r="E11235" s="1" t="s">
        <v>65</v>
      </c>
      <c r="F11235" s="1" t="s">
        <v>171</v>
      </c>
      <c r="G11235" s="1" t="s">
        <v>172</v>
      </c>
    </row>
    <row r="11236" spans="1:7" x14ac:dyDescent="0.25">
      <c r="A11236" s="1">
        <v>33902514</v>
      </c>
      <c r="B11236" s="1" t="s">
        <v>29204</v>
      </c>
      <c r="C11236" s="1" t="s">
        <v>29205</v>
      </c>
      <c r="D11236" s="1" t="s">
        <v>29206</v>
      </c>
      <c r="E11236" s="1" t="s">
        <v>65</v>
      </c>
      <c r="F11236" s="1" t="s">
        <v>171</v>
      </c>
      <c r="G11236" s="1" t="s">
        <v>172</v>
      </c>
    </row>
    <row r="11237" spans="1:7" x14ac:dyDescent="0.25">
      <c r="A11237" s="1">
        <v>33902517</v>
      </c>
      <c r="B11237" s="1" t="s">
        <v>29207</v>
      </c>
      <c r="C11237" s="1" t="s">
        <v>29208</v>
      </c>
      <c r="D11237" s="1" t="s">
        <v>29209</v>
      </c>
      <c r="E11237" s="1" t="s">
        <v>66</v>
      </c>
      <c r="F11237" s="1" t="s">
        <v>1831</v>
      </c>
      <c r="G11237" s="1" t="s">
        <v>1832</v>
      </c>
    </row>
    <row r="11238" spans="1:7" x14ac:dyDescent="0.25">
      <c r="A11238" s="1">
        <v>33902518</v>
      </c>
      <c r="B11238" s="1" t="s">
        <v>29210</v>
      </c>
      <c r="C11238" s="1" t="s">
        <v>29211</v>
      </c>
      <c r="D11238" s="1" t="s">
        <v>29212</v>
      </c>
      <c r="E11238" s="1" t="s">
        <v>66</v>
      </c>
      <c r="F11238" s="1" t="s">
        <v>1831</v>
      </c>
      <c r="G11238" s="1" t="s">
        <v>1832</v>
      </c>
    </row>
    <row r="11239" spans="1:7" x14ac:dyDescent="0.25">
      <c r="A11239" s="1">
        <v>33902519</v>
      </c>
      <c r="B11239" s="1" t="s">
        <v>29213</v>
      </c>
      <c r="C11239" s="1" t="s">
        <v>29214</v>
      </c>
      <c r="D11239" s="1" t="s">
        <v>29215</v>
      </c>
      <c r="E11239" s="1" t="s">
        <v>66</v>
      </c>
      <c r="F11239" s="1" t="s">
        <v>1831</v>
      </c>
      <c r="G11239" s="1" t="s">
        <v>1832</v>
      </c>
    </row>
    <row r="11240" spans="1:7" x14ac:dyDescent="0.25">
      <c r="A11240" s="1">
        <v>33902520</v>
      </c>
      <c r="B11240" s="1" t="s">
        <v>29216</v>
      </c>
      <c r="C11240" s="1" t="s">
        <v>29217</v>
      </c>
      <c r="D11240" s="1" t="s">
        <v>29218</v>
      </c>
      <c r="E11240" s="1" t="s">
        <v>66</v>
      </c>
      <c r="F11240" s="1" t="s">
        <v>1831</v>
      </c>
      <c r="G11240" s="1" t="s">
        <v>1832</v>
      </c>
    </row>
    <row r="11241" spans="1:7" x14ac:dyDescent="0.25">
      <c r="A11241" s="1">
        <v>33902522</v>
      </c>
      <c r="B11241" s="1" t="s">
        <v>29219</v>
      </c>
      <c r="C11241" s="1" t="s">
        <v>29220</v>
      </c>
      <c r="D11241" s="1" t="s">
        <v>29221</v>
      </c>
      <c r="E11241" s="1" t="s">
        <v>66</v>
      </c>
      <c r="F11241" s="1" t="s">
        <v>1831</v>
      </c>
      <c r="G11241" s="1" t="s">
        <v>1832</v>
      </c>
    </row>
    <row r="11242" spans="1:7" x14ac:dyDescent="0.25">
      <c r="A11242" s="1">
        <v>33902524</v>
      </c>
      <c r="B11242" s="1" t="s">
        <v>29222</v>
      </c>
      <c r="C11242" s="1" t="s">
        <v>29223</v>
      </c>
      <c r="D11242" s="1" t="s">
        <v>29224</v>
      </c>
      <c r="E11242" s="1" t="s">
        <v>66</v>
      </c>
      <c r="F11242" s="1" t="s">
        <v>1831</v>
      </c>
      <c r="G11242" s="1" t="s">
        <v>1832</v>
      </c>
    </row>
    <row r="11243" spans="1:7" x14ac:dyDescent="0.25">
      <c r="A11243" s="1">
        <v>33902526</v>
      </c>
      <c r="B11243" s="1" t="s">
        <v>29225</v>
      </c>
      <c r="C11243" s="1" t="s">
        <v>29226</v>
      </c>
      <c r="D11243" s="1" t="s">
        <v>29227</v>
      </c>
      <c r="E11243" s="1" t="s">
        <v>65</v>
      </c>
      <c r="F11243" s="1" t="s">
        <v>171</v>
      </c>
      <c r="G11243" s="1" t="s">
        <v>172</v>
      </c>
    </row>
    <row r="11244" spans="1:7" x14ac:dyDescent="0.25">
      <c r="A11244" s="1">
        <v>33902527</v>
      </c>
      <c r="B11244" s="1" t="s">
        <v>29228</v>
      </c>
      <c r="C11244" s="1" t="s">
        <v>29229</v>
      </c>
      <c r="D11244" s="1" t="s">
        <v>29230</v>
      </c>
      <c r="E11244" s="1" t="s">
        <v>66</v>
      </c>
      <c r="F11244" s="1" t="s">
        <v>387</v>
      </c>
      <c r="G11244" s="1" t="s">
        <v>388</v>
      </c>
    </row>
    <row r="11245" spans="1:7" x14ac:dyDescent="0.25">
      <c r="A11245" s="1">
        <v>33902528</v>
      </c>
      <c r="B11245" s="1" t="s">
        <v>29231</v>
      </c>
      <c r="C11245" s="1" t="s">
        <v>29232</v>
      </c>
      <c r="D11245" s="1" t="s">
        <v>29233</v>
      </c>
      <c r="E11245" s="1" t="s">
        <v>66</v>
      </c>
      <c r="F11245" s="1" t="s">
        <v>387</v>
      </c>
      <c r="G11245" s="1" t="s">
        <v>388</v>
      </c>
    </row>
    <row r="11246" spans="1:7" x14ac:dyDescent="0.25">
      <c r="A11246" s="1">
        <v>33902529</v>
      </c>
      <c r="B11246" s="1" t="s">
        <v>29234</v>
      </c>
      <c r="C11246" s="1" t="s">
        <v>29235</v>
      </c>
      <c r="D11246" s="1" t="s">
        <v>29236</v>
      </c>
      <c r="E11246" s="1" t="s">
        <v>66</v>
      </c>
      <c r="F11246" s="1" t="s">
        <v>6278</v>
      </c>
      <c r="G11246" s="1" t="s">
        <v>6279</v>
      </c>
    </row>
    <row r="11247" spans="1:7" x14ac:dyDescent="0.25">
      <c r="A11247" s="1">
        <v>33902533</v>
      </c>
      <c r="B11247" s="1" t="s">
        <v>29237</v>
      </c>
      <c r="C11247" s="1" t="s">
        <v>29238</v>
      </c>
      <c r="D11247" s="1" t="s">
        <v>29239</v>
      </c>
      <c r="E11247" s="1" t="s">
        <v>65</v>
      </c>
      <c r="F11247" s="1" t="s">
        <v>171</v>
      </c>
      <c r="G11247" s="1" t="s">
        <v>172</v>
      </c>
    </row>
    <row r="11248" spans="1:7" x14ac:dyDescent="0.25">
      <c r="A11248" s="1">
        <v>33902534</v>
      </c>
      <c r="B11248" s="1" t="s">
        <v>29240</v>
      </c>
      <c r="C11248" s="1" t="s">
        <v>29241</v>
      </c>
      <c r="D11248" s="1" t="s">
        <v>29242</v>
      </c>
      <c r="E11248" s="1" t="s">
        <v>65</v>
      </c>
      <c r="F11248" s="1" t="s">
        <v>171</v>
      </c>
      <c r="G11248" s="1" t="s">
        <v>172</v>
      </c>
    </row>
    <row r="11249" spans="1:7" x14ac:dyDescent="0.25">
      <c r="A11249" s="1">
        <v>33902536</v>
      </c>
      <c r="B11249" s="1" t="s">
        <v>29243</v>
      </c>
      <c r="C11249" s="1" t="s">
        <v>29244</v>
      </c>
      <c r="D11249" s="1" t="s">
        <v>29245</v>
      </c>
      <c r="E11249" s="1" t="s">
        <v>65</v>
      </c>
      <c r="F11249" s="1" t="s">
        <v>171</v>
      </c>
      <c r="G11249" s="1" t="s">
        <v>172</v>
      </c>
    </row>
    <row r="11250" spans="1:7" x14ac:dyDescent="0.25">
      <c r="A11250" s="1">
        <v>33902537</v>
      </c>
      <c r="B11250" s="1" t="s">
        <v>29246</v>
      </c>
      <c r="C11250" s="1" t="s">
        <v>29247</v>
      </c>
      <c r="D11250" s="1" t="s">
        <v>29248</v>
      </c>
      <c r="E11250" s="1" t="s">
        <v>65</v>
      </c>
      <c r="F11250" s="1" t="s">
        <v>171</v>
      </c>
      <c r="G11250" s="1" t="s">
        <v>172</v>
      </c>
    </row>
    <row r="11251" spans="1:7" x14ac:dyDescent="0.25">
      <c r="A11251" s="1">
        <v>33902538</v>
      </c>
      <c r="B11251" s="1" t="s">
        <v>29249</v>
      </c>
      <c r="C11251" s="1" t="s">
        <v>29250</v>
      </c>
      <c r="D11251" s="1" t="s">
        <v>29251</v>
      </c>
      <c r="E11251" s="1" t="s">
        <v>65</v>
      </c>
      <c r="F11251" s="1" t="s">
        <v>171</v>
      </c>
      <c r="G11251" s="1" t="s">
        <v>172</v>
      </c>
    </row>
    <row r="11252" spans="1:7" x14ac:dyDescent="0.25">
      <c r="A11252" s="1">
        <v>33902539</v>
      </c>
      <c r="B11252" s="1" t="s">
        <v>29252</v>
      </c>
      <c r="C11252" s="1" t="s">
        <v>29253</v>
      </c>
      <c r="D11252" s="1" t="s">
        <v>29254</v>
      </c>
      <c r="E11252" s="1" t="s">
        <v>65</v>
      </c>
      <c r="F11252" s="1" t="s">
        <v>171</v>
      </c>
      <c r="G11252" s="1" t="s">
        <v>172</v>
      </c>
    </row>
    <row r="11253" spans="1:7" x14ac:dyDescent="0.25">
      <c r="A11253" s="1">
        <v>33902541</v>
      </c>
      <c r="B11253" s="1" t="s">
        <v>29255</v>
      </c>
      <c r="C11253" s="1" t="s">
        <v>29256</v>
      </c>
      <c r="D11253" s="1" t="s">
        <v>29257</v>
      </c>
      <c r="E11253" s="1" t="s">
        <v>65</v>
      </c>
      <c r="F11253" s="1" t="s">
        <v>171</v>
      </c>
      <c r="G11253" s="1" t="s">
        <v>172</v>
      </c>
    </row>
    <row r="11254" spans="1:7" x14ac:dyDescent="0.25">
      <c r="A11254" s="1">
        <v>33902542</v>
      </c>
      <c r="B11254" s="1" t="s">
        <v>29258</v>
      </c>
      <c r="C11254" s="1" t="s">
        <v>29259</v>
      </c>
      <c r="D11254" s="1" t="s">
        <v>29260</v>
      </c>
      <c r="E11254" s="1" t="s">
        <v>65</v>
      </c>
      <c r="F11254" s="1" t="s">
        <v>171</v>
      </c>
      <c r="G11254" s="1" t="s">
        <v>172</v>
      </c>
    </row>
    <row r="11255" spans="1:7" x14ac:dyDescent="0.25">
      <c r="A11255" s="1">
        <v>33902543</v>
      </c>
      <c r="B11255" s="1" t="s">
        <v>29261</v>
      </c>
      <c r="C11255" s="1" t="s">
        <v>29262</v>
      </c>
      <c r="D11255" s="1" t="s">
        <v>29263</v>
      </c>
      <c r="E11255" s="1" t="s">
        <v>65</v>
      </c>
      <c r="F11255" s="1" t="s">
        <v>171</v>
      </c>
      <c r="G11255" s="1" t="s">
        <v>172</v>
      </c>
    </row>
    <row r="11256" spans="1:7" x14ac:dyDescent="0.25">
      <c r="A11256" s="1">
        <v>33902544</v>
      </c>
      <c r="B11256" s="1" t="s">
        <v>29264</v>
      </c>
      <c r="C11256" s="1" t="s">
        <v>29265</v>
      </c>
      <c r="D11256" s="1" t="s">
        <v>29266</v>
      </c>
      <c r="E11256" s="1" t="s">
        <v>66</v>
      </c>
      <c r="F11256" s="1" t="s">
        <v>387</v>
      </c>
      <c r="G11256" s="1" t="s">
        <v>388</v>
      </c>
    </row>
    <row r="11257" spans="1:7" x14ac:dyDescent="0.25">
      <c r="A11257" s="1">
        <v>33902545</v>
      </c>
      <c r="B11257" s="1" t="s">
        <v>29267</v>
      </c>
      <c r="C11257" s="1" t="s">
        <v>29268</v>
      </c>
      <c r="D11257" s="1" t="s">
        <v>29269</v>
      </c>
      <c r="E11257" s="1" t="s">
        <v>66</v>
      </c>
      <c r="F11257" s="1" t="s">
        <v>387</v>
      </c>
      <c r="G11257" s="1" t="s">
        <v>388</v>
      </c>
    </row>
    <row r="11258" spans="1:7" x14ac:dyDescent="0.25">
      <c r="A11258" s="1">
        <v>33902546</v>
      </c>
      <c r="B11258" s="1" t="s">
        <v>29270</v>
      </c>
      <c r="C11258" s="1" t="s">
        <v>29271</v>
      </c>
      <c r="D11258" s="1" t="s">
        <v>29272</v>
      </c>
      <c r="E11258" s="1" t="s">
        <v>66</v>
      </c>
      <c r="F11258" s="1" t="s">
        <v>387</v>
      </c>
      <c r="G11258" s="1" t="s">
        <v>388</v>
      </c>
    </row>
    <row r="11259" spans="1:7" x14ac:dyDescent="0.25">
      <c r="A11259" s="1">
        <v>33902598</v>
      </c>
      <c r="B11259" s="1" t="s">
        <v>29273</v>
      </c>
      <c r="C11259" s="1" t="s">
        <v>29274</v>
      </c>
      <c r="D11259" s="1" t="s">
        <v>29275</v>
      </c>
      <c r="E11259" s="1" t="s">
        <v>65</v>
      </c>
      <c r="F11259" s="1" t="s">
        <v>171</v>
      </c>
      <c r="G11259" s="1" t="s">
        <v>172</v>
      </c>
    </row>
    <row r="11260" spans="1:7" x14ac:dyDescent="0.25">
      <c r="A11260" s="1">
        <v>33902599</v>
      </c>
      <c r="B11260" s="1" t="s">
        <v>29276</v>
      </c>
      <c r="C11260" s="1" t="s">
        <v>29277</v>
      </c>
      <c r="D11260" s="1" t="s">
        <v>29278</v>
      </c>
      <c r="E11260" s="1" t="s">
        <v>66</v>
      </c>
      <c r="F11260" s="1" t="s">
        <v>387</v>
      </c>
      <c r="G11260" s="1" t="s">
        <v>388</v>
      </c>
    </row>
    <row r="11261" spans="1:7" x14ac:dyDescent="0.25">
      <c r="A11261" s="1">
        <v>33902601</v>
      </c>
      <c r="B11261" s="1" t="s">
        <v>29279</v>
      </c>
      <c r="C11261" s="1" t="s">
        <v>29280</v>
      </c>
      <c r="D11261" s="1" t="s">
        <v>29281</v>
      </c>
      <c r="E11261" s="1" t="s">
        <v>66</v>
      </c>
      <c r="F11261" s="1" t="s">
        <v>387</v>
      </c>
      <c r="G11261" s="1" t="s">
        <v>388</v>
      </c>
    </row>
    <row r="11262" spans="1:7" x14ac:dyDescent="0.25">
      <c r="A11262" s="1">
        <v>33902602</v>
      </c>
      <c r="B11262" s="1" t="s">
        <v>29282</v>
      </c>
      <c r="C11262" s="1" t="s">
        <v>29283</v>
      </c>
      <c r="D11262" s="1" t="s">
        <v>29284</v>
      </c>
      <c r="E11262" s="1" t="s">
        <v>66</v>
      </c>
      <c r="F11262" s="1" t="s">
        <v>387</v>
      </c>
      <c r="G11262" s="1" t="s">
        <v>388</v>
      </c>
    </row>
    <row r="11263" spans="1:7" x14ac:dyDescent="0.25">
      <c r="A11263" s="1">
        <v>33902603</v>
      </c>
      <c r="B11263" s="1" t="s">
        <v>29285</v>
      </c>
      <c r="C11263" s="1" t="s">
        <v>29286</v>
      </c>
      <c r="D11263" s="1" t="s">
        <v>29287</v>
      </c>
      <c r="E11263" s="1" t="s">
        <v>66</v>
      </c>
      <c r="F11263" s="1" t="s">
        <v>387</v>
      </c>
      <c r="G11263" s="1" t="s">
        <v>388</v>
      </c>
    </row>
    <row r="11264" spans="1:7" x14ac:dyDescent="0.25">
      <c r="A11264" s="1">
        <v>33902604</v>
      </c>
      <c r="B11264" s="1" t="s">
        <v>29288</v>
      </c>
      <c r="C11264" s="1" t="s">
        <v>29289</v>
      </c>
      <c r="D11264" s="1" t="s">
        <v>29290</v>
      </c>
      <c r="E11264" s="1" t="s">
        <v>66</v>
      </c>
      <c r="F11264" s="1" t="s">
        <v>387</v>
      </c>
      <c r="G11264" s="1" t="s">
        <v>388</v>
      </c>
    </row>
    <row r="11265" spans="1:7" x14ac:dyDescent="0.25">
      <c r="A11265" s="1">
        <v>33902605</v>
      </c>
      <c r="B11265" s="1" t="s">
        <v>29291</v>
      </c>
      <c r="C11265" s="1" t="s">
        <v>29292</v>
      </c>
      <c r="D11265" s="1" t="s">
        <v>29293</v>
      </c>
      <c r="E11265" s="1" t="s">
        <v>66</v>
      </c>
      <c r="F11265" s="1" t="s">
        <v>387</v>
      </c>
      <c r="G11265" s="1" t="s">
        <v>388</v>
      </c>
    </row>
    <row r="11266" spans="1:7" x14ac:dyDescent="0.25">
      <c r="A11266" s="1">
        <v>33902606</v>
      </c>
      <c r="B11266" s="1" t="s">
        <v>29294</v>
      </c>
      <c r="C11266" s="1" t="s">
        <v>29295</v>
      </c>
      <c r="D11266" s="1" t="s">
        <v>29296</v>
      </c>
      <c r="E11266" s="1" t="s">
        <v>66</v>
      </c>
      <c r="F11266" s="1" t="s">
        <v>387</v>
      </c>
      <c r="G11266" s="1" t="s">
        <v>388</v>
      </c>
    </row>
    <row r="11267" spans="1:7" x14ac:dyDescent="0.25">
      <c r="A11267" s="1">
        <v>33902607</v>
      </c>
      <c r="B11267" s="1" t="s">
        <v>29297</v>
      </c>
      <c r="C11267" s="1" t="s">
        <v>29298</v>
      </c>
      <c r="D11267" s="1" t="s">
        <v>29299</v>
      </c>
      <c r="E11267" s="1" t="s">
        <v>66</v>
      </c>
      <c r="F11267" s="1" t="s">
        <v>387</v>
      </c>
      <c r="G11267" s="1" t="s">
        <v>388</v>
      </c>
    </row>
    <row r="11268" spans="1:7" x14ac:dyDescent="0.25">
      <c r="A11268" s="1">
        <v>33902608</v>
      </c>
      <c r="B11268" s="1" t="s">
        <v>29300</v>
      </c>
      <c r="C11268" s="1" t="s">
        <v>29301</v>
      </c>
      <c r="D11268" s="1" t="s">
        <v>29302</v>
      </c>
      <c r="E11268" s="1" t="s">
        <v>66</v>
      </c>
      <c r="F11268" s="1" t="s">
        <v>387</v>
      </c>
      <c r="G11268" s="1" t="s">
        <v>388</v>
      </c>
    </row>
    <row r="11269" spans="1:7" x14ac:dyDescent="0.25">
      <c r="A11269" s="1">
        <v>33902609</v>
      </c>
      <c r="B11269" s="1" t="s">
        <v>29303</v>
      </c>
      <c r="C11269" s="1" t="s">
        <v>29304</v>
      </c>
      <c r="D11269" s="1" t="s">
        <v>29305</v>
      </c>
      <c r="E11269" s="1" t="s">
        <v>66</v>
      </c>
      <c r="F11269" s="1" t="s">
        <v>387</v>
      </c>
      <c r="G11269" s="1" t="s">
        <v>388</v>
      </c>
    </row>
    <row r="11270" spans="1:7" x14ac:dyDescent="0.25">
      <c r="A11270" s="1">
        <v>33902612</v>
      </c>
      <c r="B11270" s="1" t="s">
        <v>29306</v>
      </c>
      <c r="C11270" s="1" t="s">
        <v>29307</v>
      </c>
      <c r="D11270" s="1" t="s">
        <v>29308</v>
      </c>
      <c r="E11270" s="1" t="s">
        <v>65</v>
      </c>
      <c r="F11270" s="1" t="s">
        <v>171</v>
      </c>
      <c r="G11270" s="1" t="s">
        <v>172</v>
      </c>
    </row>
    <row r="11271" spans="1:7" x14ac:dyDescent="0.25">
      <c r="A11271" s="1">
        <v>33902614</v>
      </c>
      <c r="B11271" s="1" t="s">
        <v>29309</v>
      </c>
      <c r="C11271" s="1" t="s">
        <v>29310</v>
      </c>
      <c r="D11271" s="1" t="s">
        <v>29311</v>
      </c>
      <c r="E11271" s="1" t="s">
        <v>65</v>
      </c>
      <c r="F11271" s="1" t="s">
        <v>387</v>
      </c>
      <c r="G11271" s="1" t="s">
        <v>388</v>
      </c>
    </row>
    <row r="11272" spans="1:7" x14ac:dyDescent="0.25">
      <c r="A11272" s="1">
        <v>33902616</v>
      </c>
      <c r="B11272" s="1" t="s">
        <v>29312</v>
      </c>
      <c r="C11272" s="1" t="s">
        <v>29313</v>
      </c>
      <c r="D11272" s="1" t="s">
        <v>29314</v>
      </c>
      <c r="E11272" s="1" t="s">
        <v>65</v>
      </c>
      <c r="F11272" s="1" t="s">
        <v>171</v>
      </c>
      <c r="G11272" s="1" t="s">
        <v>172</v>
      </c>
    </row>
    <row r="11273" spans="1:7" x14ac:dyDescent="0.25">
      <c r="A11273" s="1">
        <v>33902619</v>
      </c>
      <c r="B11273" s="1" t="s">
        <v>29315</v>
      </c>
      <c r="C11273" s="1" t="s">
        <v>29316</v>
      </c>
      <c r="D11273" s="1" t="s">
        <v>29317</v>
      </c>
      <c r="E11273" s="1" t="s">
        <v>65</v>
      </c>
      <c r="F11273" s="1" t="s">
        <v>171</v>
      </c>
      <c r="G11273" s="1" t="s">
        <v>172</v>
      </c>
    </row>
    <row r="11274" spans="1:7" x14ac:dyDescent="0.25">
      <c r="A11274" s="1">
        <v>33902621</v>
      </c>
      <c r="B11274" s="1" t="s">
        <v>29318</v>
      </c>
      <c r="C11274" s="1" t="s">
        <v>29319</v>
      </c>
      <c r="D11274" s="1" t="s">
        <v>29320</v>
      </c>
      <c r="E11274" s="1" t="s">
        <v>65</v>
      </c>
      <c r="F11274" s="1" t="s">
        <v>171</v>
      </c>
      <c r="G11274" s="1" t="s">
        <v>172</v>
      </c>
    </row>
    <row r="11275" spans="1:7" x14ac:dyDescent="0.25">
      <c r="A11275" s="1">
        <v>33902625</v>
      </c>
      <c r="B11275" s="1" t="s">
        <v>29321</v>
      </c>
      <c r="C11275" s="1" t="s">
        <v>29322</v>
      </c>
      <c r="D11275" s="1" t="s">
        <v>29323</v>
      </c>
      <c r="E11275" s="1" t="s">
        <v>65</v>
      </c>
      <c r="F11275" s="1" t="s">
        <v>387</v>
      </c>
      <c r="G11275" s="1" t="s">
        <v>388</v>
      </c>
    </row>
    <row r="11276" spans="1:7" x14ac:dyDescent="0.25">
      <c r="A11276" s="1">
        <v>33902626</v>
      </c>
      <c r="B11276" s="1" t="s">
        <v>29324</v>
      </c>
      <c r="C11276" s="1" t="s">
        <v>29325</v>
      </c>
      <c r="D11276" s="1" t="s">
        <v>29326</v>
      </c>
      <c r="E11276" s="1" t="s">
        <v>65</v>
      </c>
      <c r="F11276" s="1" t="s">
        <v>387</v>
      </c>
      <c r="G11276" s="1" t="s">
        <v>388</v>
      </c>
    </row>
    <row r="11277" spans="1:7" x14ac:dyDescent="0.25">
      <c r="A11277" s="1">
        <v>33902659</v>
      </c>
      <c r="B11277" s="1" t="s">
        <v>29327</v>
      </c>
      <c r="C11277" s="1" t="s">
        <v>29328</v>
      </c>
      <c r="D11277" s="1" t="s">
        <v>29329</v>
      </c>
      <c r="E11277" s="1" t="s">
        <v>66</v>
      </c>
      <c r="F11277" s="1" t="s">
        <v>6278</v>
      </c>
      <c r="G11277" s="1" t="s">
        <v>6279</v>
      </c>
    </row>
    <row r="11278" spans="1:7" x14ac:dyDescent="0.25">
      <c r="A11278" s="1">
        <v>33902660</v>
      </c>
      <c r="B11278" s="1" t="s">
        <v>29330</v>
      </c>
      <c r="C11278" s="1" t="s">
        <v>29331</v>
      </c>
      <c r="D11278" s="1" t="s">
        <v>29332</v>
      </c>
      <c r="E11278" s="1" t="s">
        <v>66</v>
      </c>
      <c r="F11278" s="1" t="s">
        <v>6278</v>
      </c>
      <c r="G11278" s="1" t="s">
        <v>6279</v>
      </c>
    </row>
    <row r="11279" spans="1:7" x14ac:dyDescent="0.25">
      <c r="A11279" s="1">
        <v>33902662</v>
      </c>
      <c r="B11279" s="1" t="s">
        <v>29333</v>
      </c>
      <c r="C11279" s="1" t="s">
        <v>29334</v>
      </c>
      <c r="D11279" s="1" t="s">
        <v>29335</v>
      </c>
      <c r="E11279" s="1" t="s">
        <v>65</v>
      </c>
      <c r="F11279" s="1" t="s">
        <v>171</v>
      </c>
      <c r="G11279" s="1" t="s">
        <v>172</v>
      </c>
    </row>
    <row r="11280" spans="1:7" x14ac:dyDescent="0.25">
      <c r="A11280" s="1">
        <v>33902666</v>
      </c>
      <c r="B11280" s="1" t="s">
        <v>29336</v>
      </c>
      <c r="C11280" s="1" t="s">
        <v>29337</v>
      </c>
      <c r="D11280" s="1" t="s">
        <v>29338</v>
      </c>
      <c r="E11280" s="1" t="s">
        <v>65</v>
      </c>
      <c r="F11280" s="1" t="s">
        <v>171</v>
      </c>
      <c r="G11280" s="1" t="s">
        <v>172</v>
      </c>
    </row>
    <row r="11281" spans="1:7" x14ac:dyDescent="0.25">
      <c r="A11281" s="1">
        <v>33902667</v>
      </c>
      <c r="B11281" s="1" t="s">
        <v>29339</v>
      </c>
      <c r="C11281" s="1" t="s">
        <v>29340</v>
      </c>
      <c r="D11281" s="1" t="s">
        <v>29341</v>
      </c>
      <c r="E11281" s="1" t="s">
        <v>65</v>
      </c>
      <c r="F11281" s="1" t="s">
        <v>171</v>
      </c>
      <c r="G11281" s="1" t="s">
        <v>172</v>
      </c>
    </row>
    <row r="11282" spans="1:7" x14ac:dyDescent="0.25">
      <c r="A11282" s="1">
        <v>33902668</v>
      </c>
      <c r="B11282" s="1" t="s">
        <v>29342</v>
      </c>
      <c r="C11282" s="1" t="s">
        <v>29343</v>
      </c>
      <c r="D11282" s="1" t="s">
        <v>29344</v>
      </c>
      <c r="E11282" s="1" t="s">
        <v>65</v>
      </c>
      <c r="F11282" s="1" t="s">
        <v>171</v>
      </c>
      <c r="G11282" s="1" t="s">
        <v>172</v>
      </c>
    </row>
    <row r="11283" spans="1:7" x14ac:dyDescent="0.25">
      <c r="A11283" s="1">
        <v>33902669</v>
      </c>
      <c r="B11283" s="1" t="s">
        <v>29345</v>
      </c>
      <c r="C11283" s="1" t="s">
        <v>29346</v>
      </c>
      <c r="D11283" s="1" t="s">
        <v>29347</v>
      </c>
      <c r="E11283" s="1" t="s">
        <v>65</v>
      </c>
      <c r="F11283" s="1" t="s">
        <v>171</v>
      </c>
      <c r="G11283" s="1" t="s">
        <v>172</v>
      </c>
    </row>
    <row r="11284" spans="1:7" x14ac:dyDescent="0.25">
      <c r="A11284" s="1">
        <v>33902670</v>
      </c>
      <c r="B11284" s="1" t="s">
        <v>29348</v>
      </c>
      <c r="C11284" s="1" t="s">
        <v>29349</v>
      </c>
      <c r="D11284" s="1" t="s">
        <v>29350</v>
      </c>
      <c r="E11284" s="1" t="s">
        <v>65</v>
      </c>
      <c r="F11284" s="1" t="s">
        <v>171</v>
      </c>
      <c r="G11284" s="1" t="s">
        <v>172</v>
      </c>
    </row>
    <row r="11285" spans="1:7" x14ac:dyDescent="0.25">
      <c r="A11285" s="1">
        <v>33902671</v>
      </c>
      <c r="B11285" s="1" t="s">
        <v>29351</v>
      </c>
      <c r="C11285" s="1" t="s">
        <v>29352</v>
      </c>
      <c r="D11285" s="1" t="s">
        <v>29353</v>
      </c>
      <c r="E11285" s="1" t="s">
        <v>65</v>
      </c>
      <c r="F11285" s="1" t="s">
        <v>171</v>
      </c>
      <c r="G11285" s="1" t="s">
        <v>172</v>
      </c>
    </row>
    <row r="11286" spans="1:7" x14ac:dyDescent="0.25">
      <c r="A11286" s="1">
        <v>33902674</v>
      </c>
      <c r="B11286" s="1" t="s">
        <v>29354</v>
      </c>
      <c r="C11286" s="1" t="s">
        <v>29355</v>
      </c>
      <c r="D11286" s="1" t="s">
        <v>29356</v>
      </c>
      <c r="E11286" s="1" t="s">
        <v>65</v>
      </c>
      <c r="F11286" s="1" t="s">
        <v>171</v>
      </c>
      <c r="G11286" s="1" t="s">
        <v>172</v>
      </c>
    </row>
    <row r="11287" spans="1:7" x14ac:dyDescent="0.25">
      <c r="A11287" s="1">
        <v>33902675</v>
      </c>
      <c r="B11287" s="1" t="s">
        <v>29357</v>
      </c>
      <c r="C11287" s="1" t="s">
        <v>29358</v>
      </c>
      <c r="D11287" s="1" t="s">
        <v>29359</v>
      </c>
      <c r="E11287" s="1" t="s">
        <v>65</v>
      </c>
      <c r="F11287" s="1" t="s">
        <v>171</v>
      </c>
      <c r="G11287" s="1" t="s">
        <v>172</v>
      </c>
    </row>
    <row r="11288" spans="1:7" x14ac:dyDescent="0.25">
      <c r="A11288" s="1">
        <v>33902676</v>
      </c>
      <c r="B11288" s="1" t="s">
        <v>29360</v>
      </c>
      <c r="C11288" s="1" t="s">
        <v>29361</v>
      </c>
      <c r="D11288" s="1" t="s">
        <v>29362</v>
      </c>
      <c r="E11288" s="1" t="s">
        <v>66</v>
      </c>
      <c r="F11288" s="1" t="s">
        <v>6278</v>
      </c>
      <c r="G11288" s="1" t="s">
        <v>6279</v>
      </c>
    </row>
    <row r="11289" spans="1:7" x14ac:dyDescent="0.25">
      <c r="A11289" s="1">
        <v>33902679</v>
      </c>
      <c r="B11289" s="1" t="s">
        <v>29363</v>
      </c>
      <c r="C11289" s="1" t="s">
        <v>29364</v>
      </c>
      <c r="D11289" s="1" t="s">
        <v>29365</v>
      </c>
      <c r="E11289" s="1" t="s">
        <v>65</v>
      </c>
      <c r="F11289" s="1" t="s">
        <v>171</v>
      </c>
      <c r="G11289" s="1" t="s">
        <v>172</v>
      </c>
    </row>
    <row r="11290" spans="1:7" x14ac:dyDescent="0.25">
      <c r="A11290" s="1">
        <v>33902680</v>
      </c>
      <c r="B11290" s="1" t="s">
        <v>29366</v>
      </c>
      <c r="C11290" s="1" t="s">
        <v>29367</v>
      </c>
      <c r="D11290" s="1" t="s">
        <v>29368</v>
      </c>
      <c r="E11290" s="1" t="s">
        <v>65</v>
      </c>
      <c r="F11290" s="1" t="s">
        <v>171</v>
      </c>
      <c r="G11290" s="1" t="s">
        <v>172</v>
      </c>
    </row>
    <row r="11291" spans="1:7" x14ac:dyDescent="0.25">
      <c r="A11291" s="1">
        <v>33902686</v>
      </c>
      <c r="B11291" s="1" t="s">
        <v>29369</v>
      </c>
      <c r="C11291" s="1" t="s">
        <v>29370</v>
      </c>
      <c r="D11291" s="1" t="s">
        <v>29371</v>
      </c>
      <c r="E11291" s="1" t="s">
        <v>66</v>
      </c>
      <c r="F11291" s="1" t="s">
        <v>233</v>
      </c>
      <c r="G11291" s="1" t="s">
        <v>234</v>
      </c>
    </row>
    <row r="11292" spans="1:7" x14ac:dyDescent="0.25">
      <c r="A11292" s="1">
        <v>33902688</v>
      </c>
      <c r="B11292" s="1" t="s">
        <v>29372</v>
      </c>
      <c r="C11292" s="1" t="s">
        <v>29373</v>
      </c>
      <c r="D11292" s="1" t="s">
        <v>29374</v>
      </c>
      <c r="E11292" s="1" t="s">
        <v>66</v>
      </c>
      <c r="F11292" s="1" t="s">
        <v>874</v>
      </c>
      <c r="G11292" s="1" t="s">
        <v>875</v>
      </c>
    </row>
    <row r="11293" spans="1:7" x14ac:dyDescent="0.25">
      <c r="A11293" s="1">
        <v>33902689</v>
      </c>
      <c r="B11293" s="1" t="s">
        <v>29375</v>
      </c>
      <c r="C11293" s="1" t="s">
        <v>29376</v>
      </c>
      <c r="D11293" s="1" t="s">
        <v>29377</v>
      </c>
      <c r="E11293" s="1" t="s">
        <v>66</v>
      </c>
      <c r="F11293" s="1" t="s">
        <v>874</v>
      </c>
      <c r="G11293" s="1" t="s">
        <v>875</v>
      </c>
    </row>
    <row r="11294" spans="1:7" x14ac:dyDescent="0.25">
      <c r="A11294" s="1">
        <v>33902693</v>
      </c>
      <c r="B11294" s="1" t="s">
        <v>29378</v>
      </c>
      <c r="C11294" s="1" t="s">
        <v>29379</v>
      </c>
      <c r="D11294" s="1" t="s">
        <v>29380</v>
      </c>
      <c r="E11294" s="1" t="s">
        <v>66</v>
      </c>
      <c r="F11294" s="1" t="s">
        <v>874</v>
      </c>
      <c r="G11294" s="1" t="s">
        <v>875</v>
      </c>
    </row>
    <row r="11295" spans="1:7" x14ac:dyDescent="0.25">
      <c r="A11295" s="1">
        <v>33902695</v>
      </c>
      <c r="B11295" s="1" t="s">
        <v>29381</v>
      </c>
      <c r="C11295" s="1" t="s">
        <v>29382</v>
      </c>
      <c r="D11295" s="1" t="s">
        <v>29383</v>
      </c>
      <c r="E11295" s="1" t="s">
        <v>66</v>
      </c>
      <c r="F11295" s="1" t="s">
        <v>874</v>
      </c>
      <c r="G11295" s="1" t="s">
        <v>875</v>
      </c>
    </row>
    <row r="11296" spans="1:7" x14ac:dyDescent="0.25">
      <c r="A11296" s="1">
        <v>33902696</v>
      </c>
      <c r="B11296" s="1" t="s">
        <v>29384</v>
      </c>
      <c r="C11296" s="1" t="s">
        <v>29385</v>
      </c>
      <c r="D11296" s="1" t="s">
        <v>29386</v>
      </c>
      <c r="E11296" s="1" t="s">
        <v>66</v>
      </c>
      <c r="F11296" s="1" t="s">
        <v>874</v>
      </c>
      <c r="G11296" s="1" t="s">
        <v>875</v>
      </c>
    </row>
    <row r="11297" spans="1:7" x14ac:dyDescent="0.25">
      <c r="A11297" s="1">
        <v>33902698</v>
      </c>
      <c r="B11297" s="1" t="s">
        <v>29387</v>
      </c>
      <c r="C11297" s="1" t="s">
        <v>29388</v>
      </c>
      <c r="D11297" s="1" t="s">
        <v>29389</v>
      </c>
      <c r="E11297" s="1" t="s">
        <v>66</v>
      </c>
      <c r="F11297" s="1" t="s">
        <v>874</v>
      </c>
      <c r="G11297" s="1" t="s">
        <v>875</v>
      </c>
    </row>
    <row r="11298" spans="1:7" x14ac:dyDescent="0.25">
      <c r="A11298" s="1">
        <v>33902699</v>
      </c>
      <c r="B11298" s="1" t="s">
        <v>29390</v>
      </c>
      <c r="C11298" s="1" t="s">
        <v>29391</v>
      </c>
      <c r="D11298" s="1" t="s">
        <v>29392</v>
      </c>
      <c r="E11298" s="1" t="s">
        <v>66</v>
      </c>
      <c r="F11298" s="1" t="s">
        <v>874</v>
      </c>
      <c r="G11298" s="1" t="s">
        <v>875</v>
      </c>
    </row>
    <row r="11299" spans="1:7" x14ac:dyDescent="0.25">
      <c r="A11299" s="1">
        <v>33902700</v>
      </c>
      <c r="B11299" s="1" t="s">
        <v>29393</v>
      </c>
      <c r="C11299" s="1" t="s">
        <v>29394</v>
      </c>
      <c r="D11299" s="1" t="s">
        <v>29395</v>
      </c>
      <c r="E11299" s="1" t="s">
        <v>66</v>
      </c>
      <c r="F11299" s="1" t="s">
        <v>874</v>
      </c>
      <c r="G11299" s="1" t="s">
        <v>875</v>
      </c>
    </row>
    <row r="11300" spans="1:7" x14ac:dyDescent="0.25">
      <c r="A11300" s="1">
        <v>33902702</v>
      </c>
      <c r="B11300" s="1" t="s">
        <v>29396</v>
      </c>
      <c r="C11300" s="1" t="s">
        <v>29397</v>
      </c>
      <c r="D11300" s="1" t="s">
        <v>29398</v>
      </c>
      <c r="E11300" s="1" t="s">
        <v>66</v>
      </c>
      <c r="F11300" s="1" t="s">
        <v>874</v>
      </c>
      <c r="G11300" s="1" t="s">
        <v>875</v>
      </c>
    </row>
    <row r="11301" spans="1:7" x14ac:dyDescent="0.25">
      <c r="A11301" s="1">
        <v>33902703</v>
      </c>
      <c r="B11301" s="1" t="s">
        <v>29399</v>
      </c>
      <c r="C11301" s="1" t="s">
        <v>29400</v>
      </c>
      <c r="D11301" s="1" t="s">
        <v>29401</v>
      </c>
      <c r="E11301" s="1" t="s">
        <v>66</v>
      </c>
      <c r="F11301" s="1" t="s">
        <v>874</v>
      </c>
      <c r="G11301" s="1" t="s">
        <v>875</v>
      </c>
    </row>
    <row r="11302" spans="1:7" x14ac:dyDescent="0.25">
      <c r="A11302" s="1">
        <v>33902705</v>
      </c>
      <c r="B11302" s="1" t="s">
        <v>29402</v>
      </c>
      <c r="C11302" s="1" t="s">
        <v>29403</v>
      </c>
      <c r="D11302" s="1" t="s">
        <v>29404</v>
      </c>
      <c r="E11302" s="1" t="s">
        <v>66</v>
      </c>
      <c r="F11302" s="1" t="s">
        <v>874</v>
      </c>
      <c r="G11302" s="1" t="s">
        <v>875</v>
      </c>
    </row>
    <row r="11303" spans="1:7" x14ac:dyDescent="0.25">
      <c r="A11303" s="1">
        <v>33902706</v>
      </c>
      <c r="B11303" s="1" t="s">
        <v>29405</v>
      </c>
      <c r="C11303" s="1" t="s">
        <v>29406</v>
      </c>
      <c r="D11303" s="1" t="s">
        <v>29407</v>
      </c>
      <c r="E11303" s="1" t="s">
        <v>66</v>
      </c>
      <c r="F11303" s="1" t="s">
        <v>874</v>
      </c>
      <c r="G11303" s="1" t="s">
        <v>875</v>
      </c>
    </row>
    <row r="11304" spans="1:7" x14ac:dyDescent="0.25">
      <c r="A11304" s="1">
        <v>33902707</v>
      </c>
      <c r="B11304" s="1" t="s">
        <v>29408</v>
      </c>
      <c r="C11304" s="1" t="s">
        <v>29409</v>
      </c>
      <c r="D11304" s="1" t="s">
        <v>29410</v>
      </c>
      <c r="E11304" s="1" t="s">
        <v>66</v>
      </c>
      <c r="F11304" s="1" t="s">
        <v>874</v>
      </c>
      <c r="G11304" s="1" t="s">
        <v>875</v>
      </c>
    </row>
    <row r="11305" spans="1:7" x14ac:dyDescent="0.25">
      <c r="A11305" s="1">
        <v>33902708</v>
      </c>
      <c r="B11305" s="1" t="s">
        <v>29411</v>
      </c>
      <c r="C11305" s="1" t="s">
        <v>29412</v>
      </c>
      <c r="D11305" s="1" t="s">
        <v>29413</v>
      </c>
      <c r="E11305" s="1" t="s">
        <v>66</v>
      </c>
      <c r="F11305" s="1" t="s">
        <v>874</v>
      </c>
      <c r="G11305" s="1" t="s">
        <v>875</v>
      </c>
    </row>
    <row r="11306" spans="1:7" x14ac:dyDescent="0.25">
      <c r="A11306" s="1">
        <v>33902710</v>
      </c>
      <c r="B11306" s="1" t="s">
        <v>29414</v>
      </c>
      <c r="C11306" s="1" t="s">
        <v>29415</v>
      </c>
      <c r="D11306" s="1" t="s">
        <v>29416</v>
      </c>
      <c r="E11306" s="1" t="s">
        <v>66</v>
      </c>
      <c r="F11306" s="1" t="s">
        <v>874</v>
      </c>
      <c r="G11306" s="1" t="s">
        <v>875</v>
      </c>
    </row>
    <row r="11307" spans="1:7" x14ac:dyDescent="0.25">
      <c r="A11307" s="1">
        <v>33902712</v>
      </c>
      <c r="B11307" s="1" t="s">
        <v>29417</v>
      </c>
      <c r="C11307" s="1" t="s">
        <v>29418</v>
      </c>
      <c r="D11307" s="1" t="s">
        <v>29419</v>
      </c>
      <c r="E11307" s="1" t="s">
        <v>66</v>
      </c>
      <c r="F11307" s="1" t="s">
        <v>874</v>
      </c>
      <c r="G11307" s="1" t="s">
        <v>875</v>
      </c>
    </row>
    <row r="11308" spans="1:7" x14ac:dyDescent="0.25">
      <c r="A11308" s="1">
        <v>33902713</v>
      </c>
      <c r="B11308" s="1" t="s">
        <v>29420</v>
      </c>
      <c r="C11308" s="1" t="s">
        <v>29421</v>
      </c>
      <c r="D11308" s="1" t="s">
        <v>29422</v>
      </c>
      <c r="E11308" s="1" t="s">
        <v>66</v>
      </c>
      <c r="F11308" s="1" t="s">
        <v>874</v>
      </c>
      <c r="G11308" s="1" t="s">
        <v>875</v>
      </c>
    </row>
    <row r="11309" spans="1:7" x14ac:dyDescent="0.25">
      <c r="A11309" s="1">
        <v>33902714</v>
      </c>
      <c r="B11309" s="1" t="s">
        <v>29423</v>
      </c>
      <c r="C11309" s="1" t="s">
        <v>29424</v>
      </c>
      <c r="D11309" s="1" t="s">
        <v>29425</v>
      </c>
      <c r="E11309" s="1" t="s">
        <v>66</v>
      </c>
      <c r="F11309" s="1" t="s">
        <v>874</v>
      </c>
      <c r="G11309" s="1" t="s">
        <v>875</v>
      </c>
    </row>
    <row r="11310" spans="1:7" x14ac:dyDescent="0.25">
      <c r="A11310" s="1">
        <v>33902715</v>
      </c>
      <c r="B11310" s="1" t="s">
        <v>29426</v>
      </c>
      <c r="C11310" s="1" t="s">
        <v>29427</v>
      </c>
      <c r="D11310" s="1" t="s">
        <v>29428</v>
      </c>
      <c r="E11310" s="1" t="s">
        <v>66</v>
      </c>
      <c r="F11310" s="1" t="s">
        <v>874</v>
      </c>
      <c r="G11310" s="1" t="s">
        <v>875</v>
      </c>
    </row>
    <row r="11311" spans="1:7" x14ac:dyDescent="0.25">
      <c r="A11311" s="1">
        <v>33902716</v>
      </c>
      <c r="B11311" s="1" t="s">
        <v>29429</v>
      </c>
      <c r="C11311" s="1" t="s">
        <v>29430</v>
      </c>
      <c r="D11311" s="1" t="s">
        <v>29431</v>
      </c>
      <c r="E11311" s="1" t="s">
        <v>66</v>
      </c>
      <c r="F11311" s="1" t="s">
        <v>874</v>
      </c>
      <c r="G11311" s="1" t="s">
        <v>875</v>
      </c>
    </row>
    <row r="11312" spans="1:7" x14ac:dyDescent="0.25">
      <c r="A11312" s="1">
        <v>33902717</v>
      </c>
      <c r="B11312" s="1" t="s">
        <v>29432</v>
      </c>
      <c r="C11312" s="1" t="s">
        <v>29433</v>
      </c>
      <c r="D11312" s="1" t="s">
        <v>29434</v>
      </c>
      <c r="E11312" s="1" t="s">
        <v>66</v>
      </c>
      <c r="F11312" s="1" t="s">
        <v>874</v>
      </c>
      <c r="G11312" s="1" t="s">
        <v>875</v>
      </c>
    </row>
    <row r="11313" spans="1:7" x14ac:dyDescent="0.25">
      <c r="A11313" s="1">
        <v>33902718</v>
      </c>
      <c r="B11313" s="1" t="s">
        <v>29435</v>
      </c>
      <c r="C11313" s="1" t="s">
        <v>29436</v>
      </c>
      <c r="D11313" s="1" t="s">
        <v>29437</v>
      </c>
      <c r="E11313" s="1" t="s">
        <v>66</v>
      </c>
      <c r="F11313" s="1" t="s">
        <v>874</v>
      </c>
      <c r="G11313" s="1" t="s">
        <v>875</v>
      </c>
    </row>
    <row r="11314" spans="1:7" x14ac:dyDescent="0.25">
      <c r="A11314" s="1">
        <v>33902719</v>
      </c>
      <c r="B11314" s="1" t="s">
        <v>29438</v>
      </c>
      <c r="C11314" s="1" t="s">
        <v>29439</v>
      </c>
      <c r="D11314" s="1" t="s">
        <v>29440</v>
      </c>
      <c r="E11314" s="1" t="s">
        <v>66</v>
      </c>
      <c r="F11314" s="1" t="s">
        <v>874</v>
      </c>
      <c r="G11314" s="1" t="s">
        <v>875</v>
      </c>
    </row>
    <row r="11315" spans="1:7" x14ac:dyDescent="0.25">
      <c r="A11315" s="1">
        <v>33902720</v>
      </c>
      <c r="B11315" s="1" t="s">
        <v>29441</v>
      </c>
      <c r="C11315" s="1" t="s">
        <v>29442</v>
      </c>
      <c r="D11315" s="1" t="s">
        <v>29443</v>
      </c>
      <c r="E11315" s="1" t="s">
        <v>66</v>
      </c>
      <c r="F11315" s="1" t="s">
        <v>874</v>
      </c>
      <c r="G11315" s="1" t="s">
        <v>875</v>
      </c>
    </row>
    <row r="11316" spans="1:7" x14ac:dyDescent="0.25">
      <c r="A11316" s="1">
        <v>33902721</v>
      </c>
      <c r="B11316" s="1" t="s">
        <v>29444</v>
      </c>
      <c r="C11316" s="1" t="s">
        <v>29445</v>
      </c>
      <c r="D11316" s="1" t="s">
        <v>29446</v>
      </c>
      <c r="E11316" s="1" t="s">
        <v>66</v>
      </c>
      <c r="F11316" s="1" t="s">
        <v>874</v>
      </c>
      <c r="G11316" s="1" t="s">
        <v>875</v>
      </c>
    </row>
    <row r="11317" spans="1:7" x14ac:dyDescent="0.25">
      <c r="A11317" s="1">
        <v>33902724</v>
      </c>
      <c r="B11317" s="1" t="s">
        <v>29447</v>
      </c>
      <c r="C11317" s="1" t="s">
        <v>29448</v>
      </c>
      <c r="D11317" s="1" t="s">
        <v>29449</v>
      </c>
      <c r="E11317" s="1" t="s">
        <v>66</v>
      </c>
      <c r="F11317" s="1" t="s">
        <v>874</v>
      </c>
      <c r="G11317" s="1" t="s">
        <v>875</v>
      </c>
    </row>
    <row r="11318" spans="1:7" x14ac:dyDescent="0.25">
      <c r="A11318" s="1">
        <v>33902727</v>
      </c>
      <c r="B11318" s="1" t="s">
        <v>29450</v>
      </c>
      <c r="C11318" s="1" t="s">
        <v>29451</v>
      </c>
      <c r="D11318" s="1" t="s">
        <v>29452</v>
      </c>
      <c r="E11318" s="1" t="s">
        <v>66</v>
      </c>
      <c r="F11318" s="1" t="s">
        <v>874</v>
      </c>
      <c r="G11318" s="1" t="s">
        <v>875</v>
      </c>
    </row>
    <row r="11319" spans="1:7" x14ac:dyDescent="0.25">
      <c r="A11319" s="1">
        <v>33902728</v>
      </c>
      <c r="B11319" s="1" t="s">
        <v>29453</v>
      </c>
      <c r="C11319" s="1" t="s">
        <v>29454</v>
      </c>
      <c r="D11319" s="1" t="s">
        <v>29455</v>
      </c>
      <c r="E11319" s="1" t="s">
        <v>66</v>
      </c>
      <c r="F11319" s="1" t="s">
        <v>874</v>
      </c>
      <c r="G11319" s="1" t="s">
        <v>875</v>
      </c>
    </row>
    <row r="11320" spans="1:7" x14ac:dyDescent="0.25">
      <c r="A11320" s="1">
        <v>33902732</v>
      </c>
      <c r="B11320" s="1" t="s">
        <v>29456</v>
      </c>
      <c r="C11320" s="1" t="s">
        <v>29457</v>
      </c>
      <c r="D11320" s="1" t="s">
        <v>29458</v>
      </c>
      <c r="E11320" s="1" t="s">
        <v>66</v>
      </c>
      <c r="F11320" s="1" t="s">
        <v>874</v>
      </c>
      <c r="G11320" s="1" t="s">
        <v>875</v>
      </c>
    </row>
    <row r="11321" spans="1:7" x14ac:dyDescent="0.25">
      <c r="A11321" s="1">
        <v>33902733</v>
      </c>
      <c r="B11321" s="1" t="s">
        <v>29459</v>
      </c>
      <c r="C11321" s="1" t="s">
        <v>29460</v>
      </c>
      <c r="D11321" s="1" t="s">
        <v>29461</v>
      </c>
      <c r="E11321" s="1" t="s">
        <v>66</v>
      </c>
      <c r="F11321" s="1" t="s">
        <v>874</v>
      </c>
      <c r="G11321" s="1" t="s">
        <v>875</v>
      </c>
    </row>
    <row r="11322" spans="1:7" x14ac:dyDescent="0.25">
      <c r="A11322" s="1">
        <v>33902734</v>
      </c>
      <c r="B11322" s="1" t="s">
        <v>29462</v>
      </c>
      <c r="C11322" s="1" t="s">
        <v>29463</v>
      </c>
      <c r="D11322" s="1" t="s">
        <v>29464</v>
      </c>
      <c r="E11322" s="1" t="s">
        <v>66</v>
      </c>
      <c r="F11322" s="1" t="s">
        <v>874</v>
      </c>
      <c r="G11322" s="1" t="s">
        <v>875</v>
      </c>
    </row>
    <row r="11323" spans="1:7" x14ac:dyDescent="0.25">
      <c r="A11323" s="1">
        <v>33902738</v>
      </c>
      <c r="B11323" s="1" t="s">
        <v>29465</v>
      </c>
      <c r="C11323" s="1" t="s">
        <v>29466</v>
      </c>
      <c r="D11323" s="1" t="s">
        <v>29467</v>
      </c>
      <c r="E11323" s="1" t="s">
        <v>66</v>
      </c>
      <c r="F11323" s="1" t="s">
        <v>874</v>
      </c>
      <c r="G11323" s="1" t="s">
        <v>875</v>
      </c>
    </row>
    <row r="11324" spans="1:7" x14ac:dyDescent="0.25">
      <c r="A11324" s="1">
        <v>33902739</v>
      </c>
      <c r="B11324" s="1" t="s">
        <v>29468</v>
      </c>
      <c r="C11324" s="1" t="s">
        <v>29469</v>
      </c>
      <c r="D11324" s="1" t="s">
        <v>29470</v>
      </c>
      <c r="E11324" s="1" t="s">
        <v>66</v>
      </c>
      <c r="F11324" s="1" t="s">
        <v>874</v>
      </c>
      <c r="G11324" s="1" t="s">
        <v>875</v>
      </c>
    </row>
    <row r="11325" spans="1:7" x14ac:dyDescent="0.25">
      <c r="A11325" s="1">
        <v>33902741</v>
      </c>
      <c r="B11325" s="1" t="s">
        <v>29471</v>
      </c>
      <c r="C11325" s="1" t="s">
        <v>29472</v>
      </c>
      <c r="D11325" s="1" t="s">
        <v>29473</v>
      </c>
      <c r="E11325" s="1" t="s">
        <v>66</v>
      </c>
      <c r="F11325" s="1" t="s">
        <v>874</v>
      </c>
      <c r="G11325" s="1" t="s">
        <v>875</v>
      </c>
    </row>
    <row r="11326" spans="1:7" x14ac:dyDescent="0.25">
      <c r="A11326" s="1">
        <v>33902742</v>
      </c>
      <c r="B11326" s="1" t="s">
        <v>29474</v>
      </c>
      <c r="C11326" s="1" t="s">
        <v>29475</v>
      </c>
      <c r="D11326" s="1" t="s">
        <v>29476</v>
      </c>
      <c r="E11326" s="1" t="s">
        <v>66</v>
      </c>
      <c r="F11326" s="1" t="s">
        <v>874</v>
      </c>
      <c r="G11326" s="1" t="s">
        <v>875</v>
      </c>
    </row>
    <row r="11327" spans="1:7" x14ac:dyDescent="0.25">
      <c r="A11327" s="1">
        <v>33902745</v>
      </c>
      <c r="B11327" s="1" t="s">
        <v>29477</v>
      </c>
      <c r="C11327" s="1" t="s">
        <v>29478</v>
      </c>
      <c r="D11327" s="1" t="s">
        <v>29479</v>
      </c>
      <c r="E11327" s="1" t="s">
        <v>66</v>
      </c>
      <c r="F11327" s="1" t="s">
        <v>874</v>
      </c>
      <c r="G11327" s="1" t="s">
        <v>875</v>
      </c>
    </row>
    <row r="11328" spans="1:7" x14ac:dyDescent="0.25">
      <c r="A11328" s="1">
        <v>33902747</v>
      </c>
      <c r="B11328" s="1" t="s">
        <v>29480</v>
      </c>
      <c r="C11328" s="1" t="s">
        <v>29481</v>
      </c>
      <c r="D11328" s="1" t="s">
        <v>29482</v>
      </c>
      <c r="E11328" s="1" t="s">
        <v>66</v>
      </c>
      <c r="F11328" s="1" t="s">
        <v>874</v>
      </c>
      <c r="G11328" s="1" t="s">
        <v>875</v>
      </c>
    </row>
    <row r="11329" spans="1:7" x14ac:dyDescent="0.25">
      <c r="A11329" s="1">
        <v>33902749</v>
      </c>
      <c r="B11329" s="1" t="s">
        <v>29483</v>
      </c>
      <c r="C11329" s="1" t="s">
        <v>29484</v>
      </c>
      <c r="D11329" s="1" t="s">
        <v>29485</v>
      </c>
      <c r="E11329" s="1" t="s">
        <v>66</v>
      </c>
      <c r="F11329" s="1" t="s">
        <v>874</v>
      </c>
      <c r="G11329" s="1" t="s">
        <v>875</v>
      </c>
    </row>
    <row r="11330" spans="1:7" x14ac:dyDescent="0.25">
      <c r="A11330" s="1">
        <v>33902750</v>
      </c>
      <c r="B11330" s="1" t="s">
        <v>29486</v>
      </c>
      <c r="C11330" s="1" t="s">
        <v>29487</v>
      </c>
      <c r="D11330" s="1" t="s">
        <v>29488</v>
      </c>
      <c r="E11330" s="1" t="s">
        <v>66</v>
      </c>
      <c r="F11330" s="1" t="s">
        <v>874</v>
      </c>
      <c r="G11330" s="1" t="s">
        <v>875</v>
      </c>
    </row>
    <row r="11331" spans="1:7" x14ac:dyDescent="0.25">
      <c r="A11331" s="1">
        <v>33902752</v>
      </c>
      <c r="B11331" s="1" t="s">
        <v>29489</v>
      </c>
      <c r="C11331" s="1" t="s">
        <v>29490</v>
      </c>
      <c r="D11331" s="1" t="s">
        <v>29491</v>
      </c>
      <c r="E11331" s="1" t="s">
        <v>66</v>
      </c>
      <c r="F11331" s="1" t="s">
        <v>874</v>
      </c>
      <c r="G11331" s="1" t="s">
        <v>875</v>
      </c>
    </row>
    <row r="11332" spans="1:7" x14ac:dyDescent="0.25">
      <c r="A11332" s="1">
        <v>33902753</v>
      </c>
      <c r="B11332" s="1" t="s">
        <v>29492</v>
      </c>
      <c r="C11332" s="1" t="s">
        <v>29493</v>
      </c>
      <c r="D11332" s="1" t="s">
        <v>29494</v>
      </c>
      <c r="E11332" s="1" t="s">
        <v>66</v>
      </c>
      <c r="F11332" s="1" t="s">
        <v>874</v>
      </c>
      <c r="G11332" s="1" t="s">
        <v>875</v>
      </c>
    </row>
    <row r="11333" spans="1:7" x14ac:dyDescent="0.25">
      <c r="A11333" s="1">
        <v>33902754</v>
      </c>
      <c r="B11333" s="1" t="s">
        <v>29495</v>
      </c>
      <c r="C11333" s="1" t="s">
        <v>29496</v>
      </c>
      <c r="D11333" s="1" t="s">
        <v>29497</v>
      </c>
      <c r="E11333" s="1" t="s">
        <v>66</v>
      </c>
      <c r="F11333" s="1" t="s">
        <v>874</v>
      </c>
      <c r="G11333" s="1" t="s">
        <v>875</v>
      </c>
    </row>
    <row r="11334" spans="1:7" x14ac:dyDescent="0.25">
      <c r="A11334" s="1">
        <v>33902755</v>
      </c>
      <c r="B11334" s="1" t="s">
        <v>29498</v>
      </c>
      <c r="C11334" s="1" t="s">
        <v>29499</v>
      </c>
      <c r="D11334" s="1" t="s">
        <v>29500</v>
      </c>
      <c r="E11334" s="1" t="s">
        <v>66</v>
      </c>
      <c r="F11334" s="1" t="s">
        <v>874</v>
      </c>
      <c r="G11334" s="1" t="s">
        <v>875</v>
      </c>
    </row>
    <row r="11335" spans="1:7" x14ac:dyDescent="0.25">
      <c r="A11335" s="1">
        <v>33902756</v>
      </c>
      <c r="B11335" s="1" t="s">
        <v>29501</v>
      </c>
      <c r="C11335" s="1" t="s">
        <v>29502</v>
      </c>
      <c r="D11335" s="1" t="s">
        <v>29503</v>
      </c>
      <c r="E11335" s="1" t="s">
        <v>66</v>
      </c>
      <c r="F11335" s="1" t="s">
        <v>874</v>
      </c>
      <c r="G11335" s="1" t="s">
        <v>875</v>
      </c>
    </row>
    <row r="11336" spans="1:7" x14ac:dyDescent="0.25">
      <c r="A11336" s="1">
        <v>33902757</v>
      </c>
      <c r="B11336" s="1" t="s">
        <v>29504</v>
      </c>
      <c r="C11336" s="1" t="s">
        <v>29505</v>
      </c>
      <c r="D11336" s="1" t="s">
        <v>29506</v>
      </c>
      <c r="E11336" s="1" t="s">
        <v>66</v>
      </c>
      <c r="F11336" s="1" t="s">
        <v>874</v>
      </c>
      <c r="G11336" s="1" t="s">
        <v>875</v>
      </c>
    </row>
    <row r="11337" spans="1:7" x14ac:dyDescent="0.25">
      <c r="A11337" s="1">
        <v>33902758</v>
      </c>
      <c r="B11337" s="1" t="s">
        <v>29507</v>
      </c>
      <c r="C11337" s="1" t="s">
        <v>29508</v>
      </c>
      <c r="D11337" s="1" t="s">
        <v>29509</v>
      </c>
      <c r="E11337" s="1" t="s">
        <v>66</v>
      </c>
      <c r="F11337" s="1" t="s">
        <v>874</v>
      </c>
      <c r="G11337" s="1" t="s">
        <v>875</v>
      </c>
    </row>
    <row r="11338" spans="1:7" x14ac:dyDescent="0.25">
      <c r="A11338" s="1">
        <v>33902760</v>
      </c>
      <c r="B11338" s="1" t="s">
        <v>29510</v>
      </c>
      <c r="C11338" s="1" t="s">
        <v>29511</v>
      </c>
      <c r="D11338" s="1" t="s">
        <v>29512</v>
      </c>
      <c r="E11338" s="1" t="s">
        <v>66</v>
      </c>
      <c r="F11338" s="1" t="s">
        <v>874</v>
      </c>
      <c r="G11338" s="1" t="s">
        <v>875</v>
      </c>
    </row>
    <row r="11339" spans="1:7" x14ac:dyDescent="0.25">
      <c r="A11339" s="1">
        <v>33902762</v>
      </c>
      <c r="B11339" s="1" t="s">
        <v>29513</v>
      </c>
      <c r="C11339" s="1" t="s">
        <v>29514</v>
      </c>
      <c r="D11339" s="1" t="s">
        <v>29515</v>
      </c>
      <c r="E11339" s="1" t="s">
        <v>65</v>
      </c>
      <c r="F11339" s="1" t="s">
        <v>171</v>
      </c>
      <c r="G11339" s="1" t="s">
        <v>172</v>
      </c>
    </row>
    <row r="11340" spans="1:7" x14ac:dyDescent="0.25">
      <c r="A11340" s="1">
        <v>33902763</v>
      </c>
      <c r="B11340" s="1" t="s">
        <v>29516</v>
      </c>
      <c r="C11340" s="1" t="s">
        <v>29517</v>
      </c>
      <c r="D11340" s="1" t="s">
        <v>29518</v>
      </c>
      <c r="E11340" s="1" t="s">
        <v>65</v>
      </c>
      <c r="F11340" s="1" t="s">
        <v>171</v>
      </c>
      <c r="G11340" s="1" t="s">
        <v>172</v>
      </c>
    </row>
    <row r="11341" spans="1:7" x14ac:dyDescent="0.25">
      <c r="A11341" s="1">
        <v>33902764</v>
      </c>
      <c r="B11341" s="1" t="s">
        <v>29519</v>
      </c>
      <c r="C11341" s="1" t="s">
        <v>29520</v>
      </c>
      <c r="D11341" s="1" t="s">
        <v>29521</v>
      </c>
      <c r="E11341" s="1" t="s">
        <v>65</v>
      </c>
      <c r="F11341" s="1" t="s">
        <v>171</v>
      </c>
      <c r="G11341" s="1" t="s">
        <v>172</v>
      </c>
    </row>
    <row r="11342" spans="1:7" x14ac:dyDescent="0.25">
      <c r="A11342" s="1">
        <v>33902767</v>
      </c>
      <c r="B11342" s="1" t="s">
        <v>29522</v>
      </c>
      <c r="C11342" s="1" t="s">
        <v>29523</v>
      </c>
      <c r="D11342" s="1" t="s">
        <v>29524</v>
      </c>
      <c r="E11342" s="1" t="s">
        <v>66</v>
      </c>
      <c r="F11342" s="1" t="s">
        <v>171</v>
      </c>
      <c r="G11342" s="1" t="s">
        <v>172</v>
      </c>
    </row>
    <row r="11343" spans="1:7" x14ac:dyDescent="0.25">
      <c r="A11343" s="1">
        <v>33902772</v>
      </c>
      <c r="B11343" s="1" t="s">
        <v>29525</v>
      </c>
      <c r="C11343" s="1" t="s">
        <v>29526</v>
      </c>
      <c r="D11343" s="1" t="s">
        <v>29527</v>
      </c>
      <c r="E11343" s="1" t="s">
        <v>65</v>
      </c>
      <c r="F11343" s="1" t="s">
        <v>171</v>
      </c>
      <c r="G11343" s="1" t="s">
        <v>172</v>
      </c>
    </row>
    <row r="11344" spans="1:7" x14ac:dyDescent="0.25">
      <c r="A11344" s="1">
        <v>33902773</v>
      </c>
      <c r="B11344" s="1" t="s">
        <v>29528</v>
      </c>
      <c r="C11344" s="1" t="s">
        <v>29529</v>
      </c>
      <c r="D11344" s="1" t="s">
        <v>29530</v>
      </c>
      <c r="E11344" s="1" t="s">
        <v>65</v>
      </c>
      <c r="F11344" s="1" t="s">
        <v>171</v>
      </c>
      <c r="G11344" s="1" t="s">
        <v>172</v>
      </c>
    </row>
    <row r="11345" spans="1:7" x14ac:dyDescent="0.25">
      <c r="A11345" s="1">
        <v>33902781</v>
      </c>
      <c r="B11345" s="1" t="s">
        <v>29531</v>
      </c>
      <c r="C11345" s="1" t="s">
        <v>29532</v>
      </c>
      <c r="D11345" s="1" t="s">
        <v>29533</v>
      </c>
      <c r="E11345" s="1" t="s">
        <v>66</v>
      </c>
      <c r="F11345" s="1" t="s">
        <v>6278</v>
      </c>
      <c r="G11345" s="1" t="s">
        <v>6279</v>
      </c>
    </row>
    <row r="11346" spans="1:7" x14ac:dyDescent="0.25">
      <c r="A11346" s="1">
        <v>33902784</v>
      </c>
      <c r="B11346" s="1" t="s">
        <v>29534</v>
      </c>
      <c r="C11346" s="1" t="s">
        <v>29535</v>
      </c>
      <c r="D11346" s="1" t="s">
        <v>29536</v>
      </c>
      <c r="E11346" s="1" t="s">
        <v>65</v>
      </c>
      <c r="F11346" s="1" t="s">
        <v>171</v>
      </c>
      <c r="G11346" s="1" t="s">
        <v>172</v>
      </c>
    </row>
    <row r="11347" spans="1:7" x14ac:dyDescent="0.25">
      <c r="A11347" s="1">
        <v>33902788</v>
      </c>
      <c r="B11347" s="1" t="s">
        <v>29537</v>
      </c>
      <c r="C11347" s="1" t="s">
        <v>29538</v>
      </c>
      <c r="D11347" s="1" t="s">
        <v>29539</v>
      </c>
      <c r="E11347" s="1" t="s">
        <v>65</v>
      </c>
      <c r="F11347" s="1" t="s">
        <v>171</v>
      </c>
      <c r="G11347" s="1" t="s">
        <v>172</v>
      </c>
    </row>
    <row r="11348" spans="1:7" x14ac:dyDescent="0.25">
      <c r="A11348" s="1">
        <v>33902791</v>
      </c>
      <c r="B11348" s="1" t="s">
        <v>29540</v>
      </c>
      <c r="C11348" s="1" t="s">
        <v>29541</v>
      </c>
      <c r="D11348" s="1" t="s">
        <v>29542</v>
      </c>
      <c r="E11348" s="1" t="s">
        <v>65</v>
      </c>
      <c r="F11348" s="1" t="s">
        <v>171</v>
      </c>
      <c r="G11348" s="1" t="s">
        <v>172</v>
      </c>
    </row>
    <row r="11349" spans="1:7" x14ac:dyDescent="0.25">
      <c r="A11349" s="1">
        <v>33902803</v>
      </c>
      <c r="B11349" s="1" t="s">
        <v>29543</v>
      </c>
      <c r="C11349" s="1" t="s">
        <v>29544</v>
      </c>
      <c r="D11349" s="1" t="s">
        <v>29545</v>
      </c>
      <c r="E11349" s="1" t="s">
        <v>65</v>
      </c>
      <c r="F11349" s="1" t="s">
        <v>171</v>
      </c>
      <c r="G11349" s="1" t="s">
        <v>172</v>
      </c>
    </row>
    <row r="11350" spans="1:7" x14ac:dyDescent="0.25">
      <c r="A11350" s="1">
        <v>33902804</v>
      </c>
      <c r="B11350" s="1" t="s">
        <v>29546</v>
      </c>
      <c r="C11350" s="1" t="s">
        <v>29547</v>
      </c>
      <c r="D11350" s="1" t="s">
        <v>29548</v>
      </c>
      <c r="E11350" s="1" t="s">
        <v>65</v>
      </c>
      <c r="F11350" s="1" t="s">
        <v>171</v>
      </c>
      <c r="G11350" s="1" t="s">
        <v>172</v>
      </c>
    </row>
    <row r="11351" spans="1:7" x14ac:dyDescent="0.25">
      <c r="A11351" s="1">
        <v>33902805</v>
      </c>
      <c r="B11351" s="1" t="s">
        <v>29549</v>
      </c>
      <c r="C11351" s="1" t="s">
        <v>29550</v>
      </c>
      <c r="D11351" s="1" t="s">
        <v>29551</v>
      </c>
      <c r="E11351" s="1" t="s">
        <v>65</v>
      </c>
      <c r="F11351" s="1" t="s">
        <v>171</v>
      </c>
      <c r="G11351" s="1" t="s">
        <v>172</v>
      </c>
    </row>
    <row r="11352" spans="1:7" x14ac:dyDescent="0.25">
      <c r="A11352" s="1">
        <v>33902807</v>
      </c>
      <c r="B11352" s="1" t="s">
        <v>29552</v>
      </c>
      <c r="C11352" s="1" t="s">
        <v>29553</v>
      </c>
      <c r="D11352" s="1" t="s">
        <v>29554</v>
      </c>
      <c r="E11352" s="1" t="s">
        <v>65</v>
      </c>
      <c r="F11352" s="1" t="s">
        <v>171</v>
      </c>
      <c r="G11352" s="1" t="s">
        <v>172</v>
      </c>
    </row>
    <row r="11353" spans="1:7" x14ac:dyDescent="0.25">
      <c r="A11353" s="1">
        <v>33902813</v>
      </c>
      <c r="B11353" s="1" t="s">
        <v>29555</v>
      </c>
      <c r="C11353" s="1" t="s">
        <v>29556</v>
      </c>
      <c r="D11353" s="1" t="s">
        <v>29557</v>
      </c>
      <c r="E11353" s="1" t="s">
        <v>66</v>
      </c>
      <c r="F11353" s="1" t="s">
        <v>387</v>
      </c>
      <c r="G11353" s="1" t="s">
        <v>388</v>
      </c>
    </row>
    <row r="11354" spans="1:7" x14ac:dyDescent="0.25">
      <c r="A11354" s="1">
        <v>33902815</v>
      </c>
      <c r="B11354" s="1" t="s">
        <v>29558</v>
      </c>
      <c r="C11354" s="1" t="s">
        <v>29559</v>
      </c>
      <c r="D11354" s="1" t="s">
        <v>29560</v>
      </c>
      <c r="E11354" s="1" t="s">
        <v>66</v>
      </c>
      <c r="F11354" s="1" t="s">
        <v>387</v>
      </c>
      <c r="G11354" s="1" t="s">
        <v>388</v>
      </c>
    </row>
    <row r="11355" spans="1:7" x14ac:dyDescent="0.25">
      <c r="A11355" s="1">
        <v>33902816</v>
      </c>
      <c r="B11355" s="1" t="s">
        <v>29561</v>
      </c>
      <c r="C11355" s="1" t="s">
        <v>29562</v>
      </c>
      <c r="D11355" s="1" t="s">
        <v>29563</v>
      </c>
      <c r="E11355" s="1" t="s">
        <v>66</v>
      </c>
      <c r="F11355" s="1" t="s">
        <v>387</v>
      </c>
      <c r="G11355" s="1" t="s">
        <v>388</v>
      </c>
    </row>
    <row r="11356" spans="1:7" x14ac:dyDescent="0.25">
      <c r="A11356" s="1">
        <v>33902821</v>
      </c>
      <c r="B11356" s="1" t="s">
        <v>29564</v>
      </c>
      <c r="C11356" s="1" t="s">
        <v>29565</v>
      </c>
      <c r="D11356" s="1" t="s">
        <v>29566</v>
      </c>
      <c r="E11356" s="1" t="s">
        <v>66</v>
      </c>
      <c r="F11356" s="1" t="s">
        <v>5362</v>
      </c>
      <c r="G11356" s="1" t="s">
        <v>5363</v>
      </c>
    </row>
    <row r="11357" spans="1:7" x14ac:dyDescent="0.25">
      <c r="A11357" s="1">
        <v>33902823</v>
      </c>
      <c r="B11357" s="1" t="s">
        <v>29567</v>
      </c>
      <c r="C11357" s="1" t="s">
        <v>29568</v>
      </c>
      <c r="D11357" s="1" t="s">
        <v>29569</v>
      </c>
      <c r="E11357" s="1" t="s">
        <v>66</v>
      </c>
      <c r="F11357" s="1" t="s">
        <v>387</v>
      </c>
      <c r="G11357" s="1" t="s">
        <v>388</v>
      </c>
    </row>
    <row r="11358" spans="1:7" x14ac:dyDescent="0.25">
      <c r="A11358" s="1">
        <v>33902827</v>
      </c>
      <c r="B11358" s="1" t="s">
        <v>29570</v>
      </c>
      <c r="C11358" s="1" t="s">
        <v>29571</v>
      </c>
      <c r="D11358" s="1" t="s">
        <v>29572</v>
      </c>
      <c r="E11358" s="1" t="s">
        <v>65</v>
      </c>
      <c r="F11358" s="1" t="s">
        <v>171</v>
      </c>
      <c r="G11358" s="1" t="s">
        <v>172</v>
      </c>
    </row>
    <row r="11359" spans="1:7" x14ac:dyDescent="0.25">
      <c r="A11359" s="1">
        <v>33902829</v>
      </c>
      <c r="B11359" s="1" t="s">
        <v>29573</v>
      </c>
      <c r="C11359" s="1" t="s">
        <v>29574</v>
      </c>
      <c r="D11359" s="1" t="s">
        <v>29575</v>
      </c>
      <c r="E11359" s="1" t="s">
        <v>65</v>
      </c>
      <c r="F11359" s="1" t="s">
        <v>171</v>
      </c>
      <c r="G11359" s="1" t="s">
        <v>172</v>
      </c>
    </row>
    <row r="11360" spans="1:7" x14ac:dyDescent="0.25">
      <c r="A11360" s="1">
        <v>33902830</v>
      </c>
      <c r="B11360" s="1" t="s">
        <v>29576</v>
      </c>
      <c r="C11360" s="1" t="s">
        <v>29577</v>
      </c>
      <c r="D11360" s="1" t="s">
        <v>29578</v>
      </c>
      <c r="E11360" s="1" t="s">
        <v>65</v>
      </c>
      <c r="F11360" s="1" t="s">
        <v>171</v>
      </c>
      <c r="G11360" s="1" t="s">
        <v>172</v>
      </c>
    </row>
    <row r="11361" spans="1:7" x14ac:dyDescent="0.25">
      <c r="A11361" s="1">
        <v>33902837</v>
      </c>
      <c r="B11361" s="1" t="s">
        <v>29579</v>
      </c>
      <c r="C11361" s="1" t="s">
        <v>29580</v>
      </c>
      <c r="D11361" s="1" t="s">
        <v>29581</v>
      </c>
      <c r="E11361" s="1" t="s">
        <v>65</v>
      </c>
      <c r="F11361" s="1" t="s">
        <v>171</v>
      </c>
      <c r="G11361" s="1" t="s">
        <v>172</v>
      </c>
    </row>
    <row r="11362" spans="1:7" x14ac:dyDescent="0.25">
      <c r="A11362" s="1">
        <v>33902838</v>
      </c>
      <c r="B11362" s="1" t="s">
        <v>29582</v>
      </c>
      <c r="C11362" s="1" t="s">
        <v>29583</v>
      </c>
      <c r="D11362" s="1" t="s">
        <v>29584</v>
      </c>
      <c r="E11362" s="1" t="s">
        <v>65</v>
      </c>
      <c r="F11362" s="1" t="s">
        <v>171</v>
      </c>
      <c r="G11362" s="1" t="s">
        <v>172</v>
      </c>
    </row>
    <row r="11363" spans="1:7" x14ac:dyDescent="0.25">
      <c r="A11363" s="1">
        <v>33902839</v>
      </c>
      <c r="B11363" s="1" t="s">
        <v>29585</v>
      </c>
      <c r="C11363" s="1" t="s">
        <v>29586</v>
      </c>
      <c r="D11363" s="1" t="s">
        <v>29587</v>
      </c>
      <c r="E11363" s="1" t="s">
        <v>65</v>
      </c>
      <c r="F11363" s="1" t="s">
        <v>171</v>
      </c>
      <c r="G11363" s="1" t="s">
        <v>172</v>
      </c>
    </row>
    <row r="11364" spans="1:7" x14ac:dyDescent="0.25">
      <c r="A11364" s="1">
        <v>33902840</v>
      </c>
      <c r="B11364" s="1" t="s">
        <v>29588</v>
      </c>
      <c r="C11364" s="1" t="s">
        <v>29589</v>
      </c>
      <c r="D11364" s="1" t="s">
        <v>29590</v>
      </c>
      <c r="E11364" s="1" t="s">
        <v>65</v>
      </c>
      <c r="F11364" s="1" t="s">
        <v>171</v>
      </c>
      <c r="G11364" s="1" t="s">
        <v>172</v>
      </c>
    </row>
    <row r="11365" spans="1:7" x14ac:dyDescent="0.25">
      <c r="A11365" s="1">
        <v>33902841</v>
      </c>
      <c r="B11365" s="1" t="s">
        <v>29591</v>
      </c>
      <c r="C11365" s="1" t="s">
        <v>29592</v>
      </c>
      <c r="D11365" s="1" t="s">
        <v>29593</v>
      </c>
      <c r="E11365" s="1" t="s">
        <v>66</v>
      </c>
      <c r="F11365" s="1" t="s">
        <v>233</v>
      </c>
      <c r="G11365" s="1" t="s">
        <v>234</v>
      </c>
    </row>
    <row r="11366" spans="1:7" x14ac:dyDescent="0.25">
      <c r="A11366" s="1">
        <v>33902842</v>
      </c>
      <c r="B11366" s="1" t="s">
        <v>29594</v>
      </c>
      <c r="C11366" s="1" t="s">
        <v>29595</v>
      </c>
      <c r="D11366" s="1" t="s">
        <v>29596</v>
      </c>
      <c r="E11366" s="1" t="s">
        <v>65</v>
      </c>
      <c r="F11366" s="1" t="s">
        <v>171</v>
      </c>
      <c r="G11366" s="1" t="s">
        <v>172</v>
      </c>
    </row>
    <row r="11367" spans="1:7" x14ac:dyDescent="0.25">
      <c r="A11367" s="1">
        <v>33902843</v>
      </c>
      <c r="B11367" s="1" t="s">
        <v>29597</v>
      </c>
      <c r="C11367" s="1" t="s">
        <v>29598</v>
      </c>
      <c r="D11367" s="1" t="s">
        <v>29599</v>
      </c>
      <c r="E11367" s="1" t="s">
        <v>65</v>
      </c>
      <c r="F11367" s="1" t="s">
        <v>171</v>
      </c>
      <c r="G11367" s="1" t="s">
        <v>172</v>
      </c>
    </row>
    <row r="11368" spans="1:7" x14ac:dyDescent="0.25">
      <c r="A11368" s="1">
        <v>33902844</v>
      </c>
      <c r="B11368" s="1" t="s">
        <v>29600</v>
      </c>
      <c r="C11368" s="1" t="s">
        <v>29601</v>
      </c>
      <c r="D11368" s="1" t="s">
        <v>29602</v>
      </c>
      <c r="E11368" s="1" t="s">
        <v>65</v>
      </c>
      <c r="F11368" s="1" t="s">
        <v>171</v>
      </c>
      <c r="G11368" s="1" t="s">
        <v>172</v>
      </c>
    </row>
    <row r="11369" spans="1:7" x14ac:dyDescent="0.25">
      <c r="A11369" s="1">
        <v>33902845</v>
      </c>
      <c r="B11369" s="1" t="s">
        <v>29603</v>
      </c>
      <c r="C11369" s="1" t="s">
        <v>29604</v>
      </c>
      <c r="D11369" s="1" t="s">
        <v>29605</v>
      </c>
      <c r="E11369" s="1" t="s">
        <v>65</v>
      </c>
      <c r="F11369" s="1" t="s">
        <v>171</v>
      </c>
      <c r="G11369" s="1" t="s">
        <v>172</v>
      </c>
    </row>
    <row r="11370" spans="1:7" x14ac:dyDescent="0.25">
      <c r="A11370" s="1">
        <v>33902846</v>
      </c>
      <c r="B11370" s="1" t="s">
        <v>29606</v>
      </c>
      <c r="C11370" s="1" t="s">
        <v>29607</v>
      </c>
      <c r="D11370" s="1" t="s">
        <v>29608</v>
      </c>
      <c r="E11370" s="1" t="s">
        <v>65</v>
      </c>
      <c r="F11370" s="1" t="s">
        <v>171</v>
      </c>
      <c r="G11370" s="1" t="s">
        <v>172</v>
      </c>
    </row>
    <row r="11371" spans="1:7" x14ac:dyDescent="0.25">
      <c r="A11371" s="1">
        <v>33902849</v>
      </c>
      <c r="B11371" s="1" t="s">
        <v>29609</v>
      </c>
      <c r="C11371" s="1" t="s">
        <v>29610</v>
      </c>
      <c r="D11371" s="1" t="s">
        <v>29611</v>
      </c>
      <c r="E11371" s="1" t="s">
        <v>66</v>
      </c>
      <c r="F11371" s="1" t="s">
        <v>233</v>
      </c>
      <c r="G11371" s="1" t="s">
        <v>234</v>
      </c>
    </row>
    <row r="11372" spans="1:7" x14ac:dyDescent="0.25">
      <c r="A11372" s="1">
        <v>33902853</v>
      </c>
      <c r="B11372" s="1" t="s">
        <v>29612</v>
      </c>
      <c r="C11372" s="1" t="s">
        <v>29613</v>
      </c>
      <c r="D11372" s="1" t="s">
        <v>29614</v>
      </c>
      <c r="E11372" s="1" t="s">
        <v>65</v>
      </c>
      <c r="F11372" s="1" t="s">
        <v>387</v>
      </c>
      <c r="G11372" s="1" t="s">
        <v>388</v>
      </c>
    </row>
    <row r="11373" spans="1:7" x14ac:dyDescent="0.25">
      <c r="A11373" s="1">
        <v>33902854</v>
      </c>
      <c r="B11373" s="1" t="s">
        <v>29615</v>
      </c>
      <c r="C11373" s="1" t="s">
        <v>29616</v>
      </c>
      <c r="D11373" s="1" t="s">
        <v>29617</v>
      </c>
      <c r="E11373" s="1" t="s">
        <v>65</v>
      </c>
      <c r="F11373" s="1" t="s">
        <v>387</v>
      </c>
      <c r="G11373" s="1" t="s">
        <v>388</v>
      </c>
    </row>
    <row r="11374" spans="1:7" x14ac:dyDescent="0.25">
      <c r="A11374" s="1">
        <v>33902855</v>
      </c>
      <c r="B11374" s="1" t="s">
        <v>29618</v>
      </c>
      <c r="C11374" s="1" t="s">
        <v>29619</v>
      </c>
      <c r="D11374" s="1" t="s">
        <v>29620</v>
      </c>
      <c r="E11374" s="1" t="s">
        <v>65</v>
      </c>
      <c r="F11374" s="1" t="s">
        <v>387</v>
      </c>
      <c r="G11374" s="1" t="s">
        <v>388</v>
      </c>
    </row>
    <row r="11375" spans="1:7" x14ac:dyDescent="0.25">
      <c r="A11375" s="1">
        <v>33902856</v>
      </c>
      <c r="B11375" s="1" t="s">
        <v>29621</v>
      </c>
      <c r="C11375" s="1" t="s">
        <v>29622</v>
      </c>
      <c r="D11375" s="1" t="s">
        <v>29623</v>
      </c>
      <c r="E11375" s="1" t="s">
        <v>65</v>
      </c>
      <c r="F11375" s="1" t="s">
        <v>387</v>
      </c>
      <c r="G11375" s="1" t="s">
        <v>388</v>
      </c>
    </row>
    <row r="11376" spans="1:7" x14ac:dyDescent="0.25">
      <c r="A11376" s="1">
        <v>33902857</v>
      </c>
      <c r="B11376" s="1" t="s">
        <v>29624</v>
      </c>
      <c r="C11376" s="1" t="s">
        <v>29625</v>
      </c>
      <c r="D11376" s="1" t="s">
        <v>29626</v>
      </c>
      <c r="E11376" s="1" t="s">
        <v>65</v>
      </c>
      <c r="F11376" s="1" t="s">
        <v>387</v>
      </c>
      <c r="G11376" s="1" t="s">
        <v>388</v>
      </c>
    </row>
    <row r="11377" spans="1:7" x14ac:dyDescent="0.25">
      <c r="A11377" s="1">
        <v>33902859</v>
      </c>
      <c r="B11377" s="1" t="s">
        <v>29627</v>
      </c>
      <c r="C11377" s="1" t="s">
        <v>29628</v>
      </c>
      <c r="D11377" s="1" t="s">
        <v>29629</v>
      </c>
      <c r="E11377" s="1" t="s">
        <v>66</v>
      </c>
      <c r="F11377" s="1" t="s">
        <v>387</v>
      </c>
      <c r="G11377" s="1" t="s">
        <v>388</v>
      </c>
    </row>
    <row r="11378" spans="1:7" x14ac:dyDescent="0.25">
      <c r="A11378" s="1">
        <v>33902867</v>
      </c>
      <c r="B11378" s="1" t="s">
        <v>29630</v>
      </c>
      <c r="C11378" s="1" t="s">
        <v>29631</v>
      </c>
      <c r="D11378" s="1" t="s">
        <v>29632</v>
      </c>
      <c r="E11378" s="1" t="s">
        <v>65</v>
      </c>
      <c r="F11378" s="1" t="s">
        <v>171</v>
      </c>
      <c r="G11378" s="1" t="s">
        <v>172</v>
      </c>
    </row>
    <row r="11379" spans="1:7" x14ac:dyDescent="0.25">
      <c r="A11379" s="1">
        <v>33902872</v>
      </c>
      <c r="B11379" s="1" t="s">
        <v>29633</v>
      </c>
      <c r="C11379" s="1" t="s">
        <v>29634</v>
      </c>
      <c r="D11379" s="1" t="s">
        <v>29635</v>
      </c>
      <c r="E11379" s="1" t="s">
        <v>66</v>
      </c>
      <c r="F11379" s="1" t="s">
        <v>387</v>
      </c>
      <c r="G11379" s="1" t="s">
        <v>388</v>
      </c>
    </row>
    <row r="11380" spans="1:7" x14ac:dyDescent="0.25">
      <c r="A11380" s="1">
        <v>33902874</v>
      </c>
      <c r="B11380" s="1" t="s">
        <v>29636</v>
      </c>
      <c r="C11380" s="1" t="s">
        <v>29637</v>
      </c>
      <c r="D11380" s="1" t="s">
        <v>29638</v>
      </c>
      <c r="E11380" s="1" t="s">
        <v>66</v>
      </c>
      <c r="F11380" s="1" t="s">
        <v>171</v>
      </c>
      <c r="G11380" s="1" t="s">
        <v>172</v>
      </c>
    </row>
    <row r="11381" spans="1:7" x14ac:dyDescent="0.25">
      <c r="A11381" s="1">
        <v>33902875</v>
      </c>
      <c r="B11381" s="1" t="s">
        <v>29639</v>
      </c>
      <c r="C11381" s="1" t="s">
        <v>29640</v>
      </c>
      <c r="D11381" s="1" t="s">
        <v>29641</v>
      </c>
      <c r="E11381" s="1" t="s">
        <v>65</v>
      </c>
      <c r="F11381" s="1" t="s">
        <v>171</v>
      </c>
      <c r="G11381" s="1" t="s">
        <v>172</v>
      </c>
    </row>
    <row r="11382" spans="1:7" x14ac:dyDescent="0.25">
      <c r="A11382" s="1">
        <v>33902876</v>
      </c>
      <c r="B11382" s="1" t="s">
        <v>29642</v>
      </c>
      <c r="C11382" s="1" t="s">
        <v>29643</v>
      </c>
      <c r="D11382" s="1" t="s">
        <v>29644</v>
      </c>
      <c r="E11382" s="1" t="s">
        <v>65</v>
      </c>
      <c r="F11382" s="1" t="s">
        <v>171</v>
      </c>
      <c r="G11382" s="1" t="s">
        <v>172</v>
      </c>
    </row>
    <row r="11383" spans="1:7" x14ac:dyDescent="0.25">
      <c r="A11383" s="1">
        <v>33902877</v>
      </c>
      <c r="B11383" s="1" t="s">
        <v>29645</v>
      </c>
      <c r="C11383" s="1" t="s">
        <v>29646</v>
      </c>
      <c r="D11383" s="1" t="s">
        <v>29647</v>
      </c>
      <c r="E11383" s="1" t="s">
        <v>65</v>
      </c>
      <c r="F11383" s="1" t="s">
        <v>171</v>
      </c>
      <c r="G11383" s="1" t="s">
        <v>172</v>
      </c>
    </row>
    <row r="11384" spans="1:7" x14ac:dyDescent="0.25">
      <c r="A11384" s="1">
        <v>33902878</v>
      </c>
      <c r="B11384" s="1" t="s">
        <v>29648</v>
      </c>
      <c r="C11384" s="1" t="s">
        <v>29649</v>
      </c>
      <c r="D11384" s="1" t="s">
        <v>29650</v>
      </c>
      <c r="E11384" s="1" t="s">
        <v>65</v>
      </c>
      <c r="F11384" s="1" t="s">
        <v>171</v>
      </c>
      <c r="G11384" s="1" t="s">
        <v>172</v>
      </c>
    </row>
    <row r="11385" spans="1:7" x14ac:dyDescent="0.25">
      <c r="A11385" s="1">
        <v>33902879</v>
      </c>
      <c r="B11385" s="1" t="s">
        <v>29651</v>
      </c>
      <c r="C11385" s="1" t="s">
        <v>29652</v>
      </c>
      <c r="D11385" s="1" t="s">
        <v>29653</v>
      </c>
      <c r="E11385" s="1" t="s">
        <v>65</v>
      </c>
      <c r="F11385" s="1" t="s">
        <v>171</v>
      </c>
      <c r="G11385" s="1" t="s">
        <v>172</v>
      </c>
    </row>
    <row r="11386" spans="1:7" x14ac:dyDescent="0.25">
      <c r="A11386" s="1">
        <v>33902880</v>
      </c>
      <c r="B11386" s="1" t="s">
        <v>29654</v>
      </c>
      <c r="C11386" s="1" t="s">
        <v>29655</v>
      </c>
      <c r="D11386" s="1" t="s">
        <v>29656</v>
      </c>
      <c r="E11386" s="1" t="s">
        <v>65</v>
      </c>
      <c r="F11386" s="1" t="s">
        <v>171</v>
      </c>
      <c r="G11386" s="1" t="s">
        <v>172</v>
      </c>
    </row>
    <row r="11387" spans="1:7" x14ac:dyDescent="0.25">
      <c r="A11387" s="1">
        <v>33902882</v>
      </c>
      <c r="B11387" s="1" t="s">
        <v>29657</v>
      </c>
      <c r="C11387" s="1" t="s">
        <v>29658</v>
      </c>
      <c r="D11387" s="1" t="s">
        <v>29659</v>
      </c>
      <c r="E11387" s="1" t="s">
        <v>66</v>
      </c>
      <c r="F11387" s="1" t="s">
        <v>387</v>
      </c>
      <c r="G11387" s="1" t="s">
        <v>388</v>
      </c>
    </row>
    <row r="11388" spans="1:7" x14ac:dyDescent="0.25">
      <c r="A11388" s="1">
        <v>33902883</v>
      </c>
      <c r="B11388" s="1" t="s">
        <v>29660</v>
      </c>
      <c r="C11388" s="1" t="s">
        <v>29661</v>
      </c>
      <c r="D11388" s="1" t="s">
        <v>29662</v>
      </c>
      <c r="E11388" s="1" t="s">
        <v>66</v>
      </c>
      <c r="F11388" s="1" t="s">
        <v>1021</v>
      </c>
      <c r="G11388" s="1" t="s">
        <v>1022</v>
      </c>
    </row>
    <row r="11389" spans="1:7" x14ac:dyDescent="0.25">
      <c r="A11389" s="1">
        <v>33902886</v>
      </c>
      <c r="B11389" s="1" t="s">
        <v>29663</v>
      </c>
      <c r="C11389" s="1" t="s">
        <v>29664</v>
      </c>
      <c r="D11389" s="1" t="s">
        <v>29665</v>
      </c>
      <c r="E11389" s="1" t="s">
        <v>65</v>
      </c>
      <c r="F11389" s="1" t="s">
        <v>387</v>
      </c>
      <c r="G11389" s="1" t="s">
        <v>388</v>
      </c>
    </row>
    <row r="11390" spans="1:7" x14ac:dyDescent="0.25">
      <c r="A11390" s="1">
        <v>33902887</v>
      </c>
      <c r="B11390" s="1" t="s">
        <v>29666</v>
      </c>
      <c r="C11390" s="1" t="s">
        <v>29667</v>
      </c>
      <c r="D11390" s="1" t="s">
        <v>29668</v>
      </c>
      <c r="E11390" s="1" t="s">
        <v>65</v>
      </c>
      <c r="F11390" s="1" t="s">
        <v>387</v>
      </c>
      <c r="G11390" s="1" t="s">
        <v>388</v>
      </c>
    </row>
    <row r="11391" spans="1:7" x14ac:dyDescent="0.25">
      <c r="A11391" s="1">
        <v>33902888</v>
      </c>
      <c r="B11391" s="1" t="s">
        <v>29669</v>
      </c>
      <c r="C11391" s="1" t="s">
        <v>29670</v>
      </c>
      <c r="D11391" s="1" t="s">
        <v>29671</v>
      </c>
      <c r="E11391" s="1" t="s">
        <v>65</v>
      </c>
      <c r="F11391" s="1" t="s">
        <v>387</v>
      </c>
      <c r="G11391" s="1" t="s">
        <v>388</v>
      </c>
    </row>
    <row r="11392" spans="1:7" x14ac:dyDescent="0.25">
      <c r="A11392" s="1">
        <v>33902889</v>
      </c>
      <c r="B11392" s="1" t="s">
        <v>29672</v>
      </c>
      <c r="C11392" s="1" t="s">
        <v>29673</v>
      </c>
      <c r="D11392" s="1" t="s">
        <v>29674</v>
      </c>
      <c r="E11392" s="1" t="s">
        <v>65</v>
      </c>
      <c r="F11392" s="1" t="s">
        <v>387</v>
      </c>
      <c r="G11392" s="1" t="s">
        <v>388</v>
      </c>
    </row>
    <row r="11393" spans="1:7" x14ac:dyDescent="0.25">
      <c r="A11393" s="1">
        <v>33902890</v>
      </c>
      <c r="B11393" s="1" t="s">
        <v>29675</v>
      </c>
      <c r="C11393" s="1" t="s">
        <v>29676</v>
      </c>
      <c r="D11393" s="1" t="s">
        <v>29677</v>
      </c>
      <c r="E11393" s="1" t="s">
        <v>66</v>
      </c>
      <c r="F11393" s="1" t="s">
        <v>387</v>
      </c>
      <c r="G11393" s="1" t="s">
        <v>388</v>
      </c>
    </row>
    <row r="11394" spans="1:7" x14ac:dyDescent="0.25">
      <c r="A11394" s="1">
        <v>33902891</v>
      </c>
      <c r="B11394" s="1" t="s">
        <v>29678</v>
      </c>
      <c r="C11394" s="1" t="s">
        <v>29679</v>
      </c>
      <c r="D11394" s="1" t="s">
        <v>29680</v>
      </c>
      <c r="E11394" s="1" t="s">
        <v>66</v>
      </c>
      <c r="F11394" s="1" t="s">
        <v>387</v>
      </c>
      <c r="G11394" s="1" t="s">
        <v>388</v>
      </c>
    </row>
    <row r="11395" spans="1:7" x14ac:dyDescent="0.25">
      <c r="A11395" s="1">
        <v>33902892</v>
      </c>
      <c r="B11395" s="1" t="s">
        <v>29681</v>
      </c>
      <c r="C11395" s="1" t="s">
        <v>29682</v>
      </c>
      <c r="D11395" s="1" t="s">
        <v>29683</v>
      </c>
      <c r="E11395" s="1" t="s">
        <v>66</v>
      </c>
      <c r="F11395" s="1" t="s">
        <v>1187</v>
      </c>
      <c r="G11395" s="1" t="s">
        <v>1188</v>
      </c>
    </row>
    <row r="11396" spans="1:7" x14ac:dyDescent="0.25">
      <c r="A11396" s="1">
        <v>33902893</v>
      </c>
      <c r="B11396" s="1" t="s">
        <v>29684</v>
      </c>
      <c r="C11396" s="1" t="s">
        <v>29685</v>
      </c>
      <c r="D11396" s="1" t="s">
        <v>29686</v>
      </c>
      <c r="E11396" s="1" t="s">
        <v>66</v>
      </c>
      <c r="F11396" s="1" t="s">
        <v>1187</v>
      </c>
      <c r="G11396" s="1" t="s">
        <v>1188</v>
      </c>
    </row>
    <row r="11397" spans="1:7" x14ac:dyDescent="0.25">
      <c r="A11397" s="1">
        <v>33902894</v>
      </c>
      <c r="B11397" s="1" t="s">
        <v>29687</v>
      </c>
      <c r="C11397" s="1" t="s">
        <v>29688</v>
      </c>
      <c r="D11397" s="1" t="s">
        <v>29689</v>
      </c>
      <c r="E11397" s="1" t="s">
        <v>66</v>
      </c>
      <c r="F11397" s="1" t="s">
        <v>1187</v>
      </c>
      <c r="G11397" s="1" t="s">
        <v>1188</v>
      </c>
    </row>
    <row r="11398" spans="1:7" x14ac:dyDescent="0.25">
      <c r="A11398" s="1">
        <v>33902895</v>
      </c>
      <c r="B11398" s="1" t="s">
        <v>29690</v>
      </c>
      <c r="C11398" s="1" t="s">
        <v>29691</v>
      </c>
      <c r="D11398" s="1" t="s">
        <v>29692</v>
      </c>
      <c r="E11398" s="1" t="s">
        <v>65</v>
      </c>
      <c r="F11398" s="1" t="s">
        <v>171</v>
      </c>
      <c r="G11398" s="1" t="s">
        <v>172</v>
      </c>
    </row>
    <row r="11399" spans="1:7" x14ac:dyDescent="0.25">
      <c r="A11399" s="1">
        <v>33902896</v>
      </c>
      <c r="B11399" s="1" t="s">
        <v>29693</v>
      </c>
      <c r="C11399" s="1" t="s">
        <v>29694</v>
      </c>
      <c r="D11399" s="1" t="s">
        <v>29695</v>
      </c>
      <c r="E11399" s="1" t="s">
        <v>65</v>
      </c>
      <c r="F11399" s="1" t="s">
        <v>171</v>
      </c>
      <c r="G11399" s="1" t="s">
        <v>172</v>
      </c>
    </row>
    <row r="11400" spans="1:7" x14ac:dyDescent="0.25">
      <c r="A11400" s="1">
        <v>33902897</v>
      </c>
      <c r="B11400" s="1" t="s">
        <v>29696</v>
      </c>
      <c r="C11400" s="1" t="s">
        <v>29697</v>
      </c>
      <c r="D11400" s="1" t="s">
        <v>29698</v>
      </c>
      <c r="E11400" s="1" t="s">
        <v>65</v>
      </c>
      <c r="F11400" s="1" t="s">
        <v>171</v>
      </c>
      <c r="G11400" s="1" t="s">
        <v>172</v>
      </c>
    </row>
    <row r="11401" spans="1:7" x14ac:dyDescent="0.25">
      <c r="A11401" s="1">
        <v>33902898</v>
      </c>
      <c r="B11401" s="1" t="s">
        <v>29699</v>
      </c>
      <c r="C11401" s="1" t="s">
        <v>29700</v>
      </c>
      <c r="D11401" s="1" t="s">
        <v>29701</v>
      </c>
      <c r="E11401" s="1" t="s">
        <v>65</v>
      </c>
      <c r="F11401" s="1" t="s">
        <v>171</v>
      </c>
      <c r="G11401" s="1" t="s">
        <v>172</v>
      </c>
    </row>
    <row r="11402" spans="1:7" x14ac:dyDescent="0.25">
      <c r="A11402" s="1">
        <v>33902899</v>
      </c>
      <c r="B11402" s="1" t="s">
        <v>29702</v>
      </c>
      <c r="C11402" s="1" t="s">
        <v>29703</v>
      </c>
      <c r="D11402" s="1" t="s">
        <v>29704</v>
      </c>
      <c r="E11402" s="1" t="s">
        <v>65</v>
      </c>
      <c r="F11402" s="1" t="s">
        <v>171</v>
      </c>
      <c r="G11402" s="1" t="s">
        <v>172</v>
      </c>
    </row>
    <row r="11403" spans="1:7" x14ac:dyDescent="0.25">
      <c r="A11403" s="1">
        <v>33902900</v>
      </c>
      <c r="B11403" s="1" t="s">
        <v>29705</v>
      </c>
      <c r="C11403" s="1" t="s">
        <v>29706</v>
      </c>
      <c r="D11403" s="1" t="s">
        <v>29707</v>
      </c>
      <c r="E11403" s="1" t="s">
        <v>65</v>
      </c>
      <c r="F11403" s="1" t="s">
        <v>171</v>
      </c>
      <c r="G11403" s="1" t="s">
        <v>172</v>
      </c>
    </row>
    <row r="11404" spans="1:7" x14ac:dyDescent="0.25">
      <c r="A11404" s="1">
        <v>33902901</v>
      </c>
      <c r="B11404" s="1" t="s">
        <v>29708</v>
      </c>
      <c r="C11404" s="1" t="s">
        <v>29709</v>
      </c>
      <c r="D11404" s="1" t="s">
        <v>29710</v>
      </c>
      <c r="E11404" s="1" t="s">
        <v>65</v>
      </c>
      <c r="F11404" s="1" t="s">
        <v>171</v>
      </c>
      <c r="G11404" s="1" t="s">
        <v>172</v>
      </c>
    </row>
    <row r="11405" spans="1:7" x14ac:dyDescent="0.25">
      <c r="A11405" s="1">
        <v>33902903</v>
      </c>
      <c r="B11405" s="1" t="s">
        <v>29711</v>
      </c>
      <c r="C11405" s="1" t="s">
        <v>29712</v>
      </c>
      <c r="D11405" s="1" t="s">
        <v>29713</v>
      </c>
      <c r="E11405" s="1" t="s">
        <v>65</v>
      </c>
      <c r="F11405" s="1" t="s">
        <v>387</v>
      </c>
      <c r="G11405" s="1" t="s">
        <v>388</v>
      </c>
    </row>
    <row r="11406" spans="1:7" x14ac:dyDescent="0.25">
      <c r="A11406" s="1">
        <v>33902904</v>
      </c>
      <c r="B11406" s="1" t="s">
        <v>29714</v>
      </c>
      <c r="C11406" s="1" t="s">
        <v>29715</v>
      </c>
      <c r="D11406" s="1" t="s">
        <v>29716</v>
      </c>
      <c r="E11406" s="1" t="s">
        <v>65</v>
      </c>
      <c r="F11406" s="1" t="s">
        <v>387</v>
      </c>
      <c r="G11406" s="1" t="s">
        <v>388</v>
      </c>
    </row>
    <row r="11407" spans="1:7" x14ac:dyDescent="0.25">
      <c r="A11407" s="1">
        <v>33902905</v>
      </c>
      <c r="B11407" s="1" t="s">
        <v>29717</v>
      </c>
      <c r="C11407" s="1" t="s">
        <v>29718</v>
      </c>
      <c r="D11407" s="1" t="s">
        <v>29719</v>
      </c>
      <c r="E11407" s="1" t="s">
        <v>65</v>
      </c>
      <c r="F11407" s="1" t="s">
        <v>387</v>
      </c>
      <c r="G11407" s="1" t="s">
        <v>388</v>
      </c>
    </row>
    <row r="11408" spans="1:7" x14ac:dyDescent="0.25">
      <c r="A11408" s="1">
        <v>33902907</v>
      </c>
      <c r="B11408" s="1" t="s">
        <v>29720</v>
      </c>
      <c r="C11408" s="1" t="s">
        <v>29721</v>
      </c>
      <c r="D11408" s="1" t="s">
        <v>29722</v>
      </c>
      <c r="E11408" s="1" t="s">
        <v>65</v>
      </c>
      <c r="F11408" s="1" t="s">
        <v>387</v>
      </c>
      <c r="G11408" s="1" t="s">
        <v>388</v>
      </c>
    </row>
    <row r="11409" spans="1:7" x14ac:dyDescent="0.25">
      <c r="A11409" s="1">
        <v>33902908</v>
      </c>
      <c r="B11409" s="1" t="s">
        <v>29723</v>
      </c>
      <c r="C11409" s="1" t="s">
        <v>29724</v>
      </c>
      <c r="D11409" s="1" t="s">
        <v>29725</v>
      </c>
      <c r="E11409" s="1" t="s">
        <v>65</v>
      </c>
      <c r="F11409" s="1" t="s">
        <v>387</v>
      </c>
      <c r="G11409" s="1" t="s">
        <v>388</v>
      </c>
    </row>
    <row r="11410" spans="1:7" x14ac:dyDescent="0.25">
      <c r="A11410" s="1">
        <v>33902909</v>
      </c>
      <c r="B11410" s="1" t="s">
        <v>29726</v>
      </c>
      <c r="C11410" s="1" t="s">
        <v>29727</v>
      </c>
      <c r="D11410" s="1" t="s">
        <v>29728</v>
      </c>
      <c r="E11410" s="1" t="s">
        <v>65</v>
      </c>
      <c r="F11410" s="1" t="s">
        <v>387</v>
      </c>
      <c r="G11410" s="1" t="s">
        <v>388</v>
      </c>
    </row>
    <row r="11411" spans="1:7" x14ac:dyDescent="0.25">
      <c r="A11411" s="1">
        <v>33902910</v>
      </c>
      <c r="B11411" s="1" t="s">
        <v>29729</v>
      </c>
      <c r="C11411" s="1" t="s">
        <v>29730</v>
      </c>
      <c r="D11411" s="1" t="s">
        <v>29731</v>
      </c>
      <c r="E11411" s="1" t="s">
        <v>65</v>
      </c>
      <c r="F11411" s="1" t="s">
        <v>387</v>
      </c>
      <c r="G11411" s="1" t="s">
        <v>388</v>
      </c>
    </row>
    <row r="11412" spans="1:7" x14ac:dyDescent="0.25">
      <c r="A11412" s="1">
        <v>33902911</v>
      </c>
      <c r="B11412" s="1" t="s">
        <v>29732</v>
      </c>
      <c r="C11412" s="1" t="s">
        <v>29733</v>
      </c>
      <c r="D11412" s="1" t="s">
        <v>29734</v>
      </c>
      <c r="E11412" s="1" t="s">
        <v>65</v>
      </c>
      <c r="F11412" s="1" t="s">
        <v>387</v>
      </c>
      <c r="G11412" s="1" t="s">
        <v>388</v>
      </c>
    </row>
    <row r="11413" spans="1:7" x14ac:dyDescent="0.25">
      <c r="A11413" s="1">
        <v>33902913</v>
      </c>
      <c r="B11413" s="1" t="s">
        <v>29735</v>
      </c>
      <c r="C11413" s="1" t="s">
        <v>29736</v>
      </c>
      <c r="D11413" s="1" t="s">
        <v>29737</v>
      </c>
      <c r="E11413" s="1" t="s">
        <v>65</v>
      </c>
      <c r="F11413" s="1" t="s">
        <v>387</v>
      </c>
      <c r="G11413" s="1" t="s">
        <v>388</v>
      </c>
    </row>
    <row r="11414" spans="1:7" x14ac:dyDescent="0.25">
      <c r="A11414" s="1">
        <v>33902914</v>
      </c>
      <c r="B11414" s="1" t="s">
        <v>29738</v>
      </c>
      <c r="C11414" s="1" t="s">
        <v>29739</v>
      </c>
      <c r="D11414" s="1" t="s">
        <v>29740</v>
      </c>
      <c r="E11414" s="1" t="s">
        <v>65</v>
      </c>
      <c r="F11414" s="1" t="s">
        <v>387</v>
      </c>
      <c r="G11414" s="1" t="s">
        <v>388</v>
      </c>
    </row>
    <row r="11415" spans="1:7" x14ac:dyDescent="0.25">
      <c r="A11415" s="1">
        <v>33902915</v>
      </c>
      <c r="B11415" s="1" t="s">
        <v>29741</v>
      </c>
      <c r="C11415" s="1" t="s">
        <v>29742</v>
      </c>
      <c r="D11415" s="1" t="s">
        <v>29743</v>
      </c>
      <c r="E11415" s="1" t="s">
        <v>66</v>
      </c>
      <c r="F11415" s="1" t="s">
        <v>1192</v>
      </c>
      <c r="G11415" s="1" t="s">
        <v>1193</v>
      </c>
    </row>
    <row r="11416" spans="1:7" x14ac:dyDescent="0.25">
      <c r="A11416" s="1">
        <v>33902917</v>
      </c>
      <c r="B11416" s="1" t="s">
        <v>29744</v>
      </c>
      <c r="C11416" s="1" t="s">
        <v>29745</v>
      </c>
      <c r="D11416" s="1" t="s">
        <v>29746</v>
      </c>
      <c r="E11416" s="1" t="s">
        <v>66</v>
      </c>
      <c r="F11416" s="1" t="s">
        <v>387</v>
      </c>
      <c r="G11416" s="1" t="s">
        <v>388</v>
      </c>
    </row>
    <row r="11417" spans="1:7" x14ac:dyDescent="0.25">
      <c r="A11417" s="1">
        <v>33902919</v>
      </c>
      <c r="B11417" s="1" t="s">
        <v>29747</v>
      </c>
      <c r="C11417" s="1" t="s">
        <v>29748</v>
      </c>
      <c r="D11417" s="1" t="s">
        <v>29749</v>
      </c>
      <c r="E11417" s="1" t="s">
        <v>66</v>
      </c>
      <c r="F11417" s="1" t="s">
        <v>387</v>
      </c>
      <c r="G11417" s="1" t="s">
        <v>388</v>
      </c>
    </row>
    <row r="11418" spans="1:7" x14ac:dyDescent="0.25">
      <c r="A11418" s="1">
        <v>33902920</v>
      </c>
      <c r="B11418" s="1" t="s">
        <v>29750</v>
      </c>
      <c r="C11418" s="1" t="s">
        <v>29751</v>
      </c>
      <c r="D11418" s="1" t="s">
        <v>29750</v>
      </c>
      <c r="E11418" s="1" t="s">
        <v>65</v>
      </c>
      <c r="F11418" s="1" t="s">
        <v>387</v>
      </c>
      <c r="G11418" s="1" t="s">
        <v>388</v>
      </c>
    </row>
    <row r="11419" spans="1:7" x14ac:dyDescent="0.25">
      <c r="A11419" s="1">
        <v>33902921</v>
      </c>
      <c r="B11419" s="1" t="s">
        <v>29752</v>
      </c>
      <c r="C11419" s="1" t="s">
        <v>29753</v>
      </c>
      <c r="D11419" s="1" t="s">
        <v>29754</v>
      </c>
      <c r="E11419" s="1" t="s">
        <v>65</v>
      </c>
      <c r="F11419" s="1" t="s">
        <v>387</v>
      </c>
      <c r="G11419" s="1" t="s">
        <v>388</v>
      </c>
    </row>
    <row r="11420" spans="1:7" x14ac:dyDescent="0.25">
      <c r="A11420" s="1">
        <v>33902927</v>
      </c>
      <c r="B11420" s="1" t="s">
        <v>29755</v>
      </c>
      <c r="C11420" s="1" t="s">
        <v>29756</v>
      </c>
      <c r="D11420" s="1" t="s">
        <v>29757</v>
      </c>
      <c r="E11420" s="1" t="s">
        <v>66</v>
      </c>
      <c r="F11420" s="1" t="s">
        <v>1187</v>
      </c>
      <c r="G11420" s="1" t="s">
        <v>1188</v>
      </c>
    </row>
    <row r="11421" spans="1:7" x14ac:dyDescent="0.25">
      <c r="A11421" s="1">
        <v>33902928</v>
      </c>
      <c r="B11421" s="1" t="s">
        <v>29758</v>
      </c>
      <c r="C11421" s="1" t="s">
        <v>29759</v>
      </c>
      <c r="D11421" s="1" t="s">
        <v>29760</v>
      </c>
      <c r="E11421" s="1" t="s">
        <v>66</v>
      </c>
      <c r="F11421" s="1" t="s">
        <v>1187</v>
      </c>
      <c r="G11421" s="1" t="s">
        <v>1188</v>
      </c>
    </row>
    <row r="11422" spans="1:7" x14ac:dyDescent="0.25">
      <c r="A11422" s="1">
        <v>33902929</v>
      </c>
      <c r="B11422" s="1" t="s">
        <v>29761</v>
      </c>
      <c r="C11422" s="1" t="s">
        <v>29762</v>
      </c>
      <c r="D11422" s="1" t="s">
        <v>29763</v>
      </c>
      <c r="E11422" s="1" t="s">
        <v>66</v>
      </c>
      <c r="F11422" s="1" t="s">
        <v>1187</v>
      </c>
      <c r="G11422" s="1" t="s">
        <v>1188</v>
      </c>
    </row>
    <row r="11423" spans="1:7" x14ac:dyDescent="0.25">
      <c r="A11423" s="1">
        <v>33902933</v>
      </c>
      <c r="B11423" s="1" t="s">
        <v>29764</v>
      </c>
      <c r="C11423" s="1" t="s">
        <v>29765</v>
      </c>
      <c r="D11423" s="1" t="s">
        <v>29766</v>
      </c>
      <c r="E11423" s="1" t="s">
        <v>66</v>
      </c>
      <c r="F11423" s="1" t="s">
        <v>387</v>
      </c>
      <c r="G11423" s="1" t="s">
        <v>388</v>
      </c>
    </row>
    <row r="11424" spans="1:7" x14ac:dyDescent="0.25">
      <c r="A11424" s="1">
        <v>33902934</v>
      </c>
      <c r="B11424" s="1" t="s">
        <v>29767</v>
      </c>
      <c r="C11424" s="1" t="s">
        <v>29768</v>
      </c>
      <c r="D11424" s="1" t="s">
        <v>29769</v>
      </c>
      <c r="E11424" s="1" t="s">
        <v>66</v>
      </c>
      <c r="F11424" s="1" t="s">
        <v>387</v>
      </c>
      <c r="G11424" s="1" t="s">
        <v>388</v>
      </c>
    </row>
    <row r="11425" spans="1:7" x14ac:dyDescent="0.25">
      <c r="A11425" s="1">
        <v>33902936</v>
      </c>
      <c r="B11425" s="1" t="s">
        <v>29770</v>
      </c>
      <c r="C11425" s="1" t="s">
        <v>29771</v>
      </c>
      <c r="D11425" s="1" t="s">
        <v>29772</v>
      </c>
      <c r="E11425" s="1" t="s">
        <v>66</v>
      </c>
      <c r="F11425" s="1" t="s">
        <v>1192</v>
      </c>
      <c r="G11425" s="1" t="s">
        <v>1193</v>
      </c>
    </row>
    <row r="11426" spans="1:7" x14ac:dyDescent="0.25">
      <c r="A11426" s="1">
        <v>33902939</v>
      </c>
      <c r="B11426" s="1" t="s">
        <v>29773</v>
      </c>
      <c r="C11426" s="1" t="s">
        <v>29774</v>
      </c>
      <c r="D11426" s="1" t="s">
        <v>29775</v>
      </c>
      <c r="E11426" s="1" t="s">
        <v>66</v>
      </c>
      <c r="F11426" s="1" t="s">
        <v>387</v>
      </c>
      <c r="G11426" s="1" t="s">
        <v>388</v>
      </c>
    </row>
    <row r="11427" spans="1:7" x14ac:dyDescent="0.25">
      <c r="A11427" s="1">
        <v>33902940</v>
      </c>
      <c r="B11427" s="1" t="s">
        <v>29776</v>
      </c>
      <c r="C11427" s="1" t="s">
        <v>29777</v>
      </c>
      <c r="D11427" s="1" t="s">
        <v>29778</v>
      </c>
      <c r="E11427" s="1" t="s">
        <v>66</v>
      </c>
      <c r="F11427" s="1" t="s">
        <v>387</v>
      </c>
      <c r="G11427" s="1" t="s">
        <v>388</v>
      </c>
    </row>
    <row r="11428" spans="1:7" x14ac:dyDescent="0.25">
      <c r="A11428" s="1">
        <v>33902941</v>
      </c>
      <c r="B11428" s="1" t="s">
        <v>29779</v>
      </c>
      <c r="C11428" s="1" t="s">
        <v>29780</v>
      </c>
      <c r="D11428" s="1" t="s">
        <v>29781</v>
      </c>
      <c r="E11428" s="1" t="s">
        <v>66</v>
      </c>
      <c r="F11428" s="1" t="s">
        <v>387</v>
      </c>
      <c r="G11428" s="1" t="s">
        <v>388</v>
      </c>
    </row>
    <row r="11429" spans="1:7" x14ac:dyDescent="0.25">
      <c r="A11429" s="1">
        <v>33902943</v>
      </c>
      <c r="B11429" s="1" t="s">
        <v>29782</v>
      </c>
      <c r="C11429" s="1" t="s">
        <v>29783</v>
      </c>
      <c r="D11429" s="1" t="s">
        <v>29784</v>
      </c>
      <c r="E11429" s="1" t="s">
        <v>65</v>
      </c>
      <c r="F11429" s="1" t="s">
        <v>171</v>
      </c>
      <c r="G11429" s="1" t="s">
        <v>172</v>
      </c>
    </row>
    <row r="11430" spans="1:7" x14ac:dyDescent="0.25">
      <c r="A11430" s="1">
        <v>33902944</v>
      </c>
      <c r="B11430" s="1" t="s">
        <v>29785</v>
      </c>
      <c r="C11430" s="1" t="s">
        <v>29786</v>
      </c>
      <c r="D11430" s="1" t="s">
        <v>29787</v>
      </c>
      <c r="E11430" s="1" t="s">
        <v>65</v>
      </c>
      <c r="F11430" s="1" t="s">
        <v>171</v>
      </c>
      <c r="G11430" s="1" t="s">
        <v>172</v>
      </c>
    </row>
    <row r="11431" spans="1:7" x14ac:dyDescent="0.25">
      <c r="A11431" s="1">
        <v>33902945</v>
      </c>
      <c r="B11431" s="1" t="s">
        <v>29788</v>
      </c>
      <c r="C11431" s="1" t="s">
        <v>29789</v>
      </c>
      <c r="D11431" s="1" t="s">
        <v>29790</v>
      </c>
      <c r="E11431" s="1" t="s">
        <v>66</v>
      </c>
      <c r="F11431" s="1" t="s">
        <v>387</v>
      </c>
      <c r="G11431" s="1" t="s">
        <v>388</v>
      </c>
    </row>
    <row r="11432" spans="1:7" x14ac:dyDescent="0.25">
      <c r="A11432" s="1">
        <v>33902946</v>
      </c>
      <c r="B11432" s="1" t="s">
        <v>29791</v>
      </c>
      <c r="C11432" s="1" t="s">
        <v>29792</v>
      </c>
      <c r="D11432" s="1" t="s">
        <v>29793</v>
      </c>
      <c r="E11432" s="1" t="s">
        <v>66</v>
      </c>
      <c r="F11432" s="1" t="s">
        <v>1187</v>
      </c>
      <c r="G11432" s="1" t="s">
        <v>1188</v>
      </c>
    </row>
    <row r="11433" spans="1:7" x14ac:dyDescent="0.25">
      <c r="A11433" s="1">
        <v>33902947</v>
      </c>
      <c r="B11433" s="1" t="s">
        <v>29794</v>
      </c>
      <c r="C11433" s="1" t="s">
        <v>29795</v>
      </c>
      <c r="D11433" s="1" t="s">
        <v>29796</v>
      </c>
      <c r="E11433" s="1" t="s">
        <v>66</v>
      </c>
      <c r="F11433" s="1" t="s">
        <v>1187</v>
      </c>
      <c r="G11433" s="1" t="s">
        <v>1188</v>
      </c>
    </row>
    <row r="11434" spans="1:7" x14ac:dyDescent="0.25">
      <c r="A11434" s="1">
        <v>33902948</v>
      </c>
      <c r="B11434" s="1" t="s">
        <v>29797</v>
      </c>
      <c r="C11434" s="1" t="s">
        <v>29798</v>
      </c>
      <c r="D11434" s="1" t="s">
        <v>29799</v>
      </c>
      <c r="E11434" s="1" t="s">
        <v>66</v>
      </c>
      <c r="F11434" s="1" t="s">
        <v>1187</v>
      </c>
      <c r="G11434" s="1" t="s">
        <v>1188</v>
      </c>
    </row>
    <row r="11435" spans="1:7" x14ac:dyDescent="0.25">
      <c r="A11435" s="1">
        <v>33902949</v>
      </c>
      <c r="B11435" s="1" t="s">
        <v>29800</v>
      </c>
      <c r="C11435" s="1" t="s">
        <v>29801</v>
      </c>
      <c r="D11435" s="1" t="s">
        <v>29802</v>
      </c>
      <c r="E11435" s="1" t="s">
        <v>66</v>
      </c>
      <c r="F11435" s="1" t="s">
        <v>1187</v>
      </c>
      <c r="G11435" s="1" t="s">
        <v>1188</v>
      </c>
    </row>
    <row r="11436" spans="1:7" x14ac:dyDescent="0.25">
      <c r="A11436" s="1">
        <v>33902950</v>
      </c>
      <c r="B11436" s="1" t="s">
        <v>29803</v>
      </c>
      <c r="C11436" s="1" t="s">
        <v>29804</v>
      </c>
      <c r="D11436" s="1" t="s">
        <v>29805</v>
      </c>
      <c r="E11436" s="1" t="s">
        <v>65</v>
      </c>
      <c r="F11436" s="1" t="s">
        <v>171</v>
      </c>
      <c r="G11436" s="1" t="s">
        <v>172</v>
      </c>
    </row>
    <row r="11437" spans="1:7" x14ac:dyDescent="0.25">
      <c r="A11437" s="1">
        <v>33902951</v>
      </c>
      <c r="B11437" s="1" t="s">
        <v>29806</v>
      </c>
      <c r="C11437" s="1" t="s">
        <v>29807</v>
      </c>
      <c r="D11437" s="1" t="s">
        <v>29808</v>
      </c>
      <c r="E11437" s="1" t="s">
        <v>66</v>
      </c>
      <c r="F11437" s="1" t="s">
        <v>5362</v>
      </c>
      <c r="G11437" s="1" t="s">
        <v>5363</v>
      </c>
    </row>
    <row r="11438" spans="1:7" x14ac:dyDescent="0.25">
      <c r="A11438" s="1">
        <v>33902952</v>
      </c>
      <c r="B11438" s="1" t="s">
        <v>29809</v>
      </c>
      <c r="C11438" s="1" t="s">
        <v>29810</v>
      </c>
      <c r="D11438" s="1" t="s">
        <v>29811</v>
      </c>
      <c r="E11438" s="1" t="s">
        <v>66</v>
      </c>
      <c r="F11438" s="1" t="s">
        <v>5362</v>
      </c>
      <c r="G11438" s="1" t="s">
        <v>5363</v>
      </c>
    </row>
    <row r="11439" spans="1:7" x14ac:dyDescent="0.25">
      <c r="A11439" s="1">
        <v>33902953</v>
      </c>
      <c r="B11439" s="1" t="s">
        <v>29812</v>
      </c>
      <c r="C11439" s="1" t="s">
        <v>29813</v>
      </c>
      <c r="D11439" s="1" t="s">
        <v>29814</v>
      </c>
      <c r="E11439" s="1" t="s">
        <v>66</v>
      </c>
      <c r="F11439" s="1" t="s">
        <v>5362</v>
      </c>
      <c r="G11439" s="1" t="s">
        <v>5363</v>
      </c>
    </row>
    <row r="11440" spans="1:7" x14ac:dyDescent="0.25">
      <c r="A11440" s="1">
        <v>33902954</v>
      </c>
      <c r="B11440" s="1" t="s">
        <v>29815</v>
      </c>
      <c r="C11440" s="1" t="s">
        <v>29816</v>
      </c>
      <c r="D11440" s="1" t="s">
        <v>29817</v>
      </c>
      <c r="E11440" s="1" t="s">
        <v>66</v>
      </c>
      <c r="F11440" s="1" t="s">
        <v>5362</v>
      </c>
      <c r="G11440" s="1" t="s">
        <v>5363</v>
      </c>
    </row>
    <row r="11441" spans="1:7" x14ac:dyDescent="0.25">
      <c r="A11441" s="1">
        <v>33902955</v>
      </c>
      <c r="B11441" s="1" t="s">
        <v>29818</v>
      </c>
      <c r="C11441" s="1" t="s">
        <v>29819</v>
      </c>
      <c r="D11441" s="1" t="s">
        <v>29820</v>
      </c>
      <c r="E11441" s="1" t="s">
        <v>66</v>
      </c>
      <c r="F11441" s="1" t="s">
        <v>5362</v>
      </c>
      <c r="G11441" s="1" t="s">
        <v>5363</v>
      </c>
    </row>
    <row r="11442" spans="1:7" x14ac:dyDescent="0.25">
      <c r="A11442" s="1">
        <v>33902956</v>
      </c>
      <c r="B11442" s="1" t="s">
        <v>29821</v>
      </c>
      <c r="C11442" s="1" t="s">
        <v>29822</v>
      </c>
      <c r="D11442" s="1" t="s">
        <v>29823</v>
      </c>
      <c r="E11442" s="1" t="s">
        <v>66</v>
      </c>
      <c r="F11442" s="1" t="s">
        <v>5362</v>
      </c>
      <c r="G11442" s="1" t="s">
        <v>5363</v>
      </c>
    </row>
    <row r="11443" spans="1:7" x14ac:dyDescent="0.25">
      <c r="A11443" s="1">
        <v>33902957</v>
      </c>
      <c r="B11443" s="1" t="s">
        <v>29824</v>
      </c>
      <c r="C11443" s="1" t="s">
        <v>29825</v>
      </c>
      <c r="D11443" s="1" t="s">
        <v>29826</v>
      </c>
      <c r="E11443" s="1" t="s">
        <v>66</v>
      </c>
      <c r="F11443" s="1" t="s">
        <v>5362</v>
      </c>
      <c r="G11443" s="1" t="s">
        <v>5363</v>
      </c>
    </row>
    <row r="11444" spans="1:7" x14ac:dyDescent="0.25">
      <c r="A11444" s="1">
        <v>33902958</v>
      </c>
      <c r="B11444" s="1" t="s">
        <v>29827</v>
      </c>
      <c r="C11444" s="1" t="s">
        <v>29828</v>
      </c>
      <c r="D11444" s="1" t="s">
        <v>29829</v>
      </c>
      <c r="E11444" s="1" t="s">
        <v>66</v>
      </c>
      <c r="F11444" s="1" t="s">
        <v>5362</v>
      </c>
      <c r="G11444" s="1" t="s">
        <v>5363</v>
      </c>
    </row>
    <row r="11445" spans="1:7" x14ac:dyDescent="0.25">
      <c r="A11445" s="1">
        <v>33902959</v>
      </c>
      <c r="B11445" s="1" t="s">
        <v>29830</v>
      </c>
      <c r="C11445" s="1" t="s">
        <v>29831</v>
      </c>
      <c r="D11445" s="1" t="s">
        <v>29826</v>
      </c>
      <c r="E11445" s="1" t="s">
        <v>66</v>
      </c>
      <c r="F11445" s="1" t="s">
        <v>5362</v>
      </c>
      <c r="G11445" s="1" t="s">
        <v>5363</v>
      </c>
    </row>
    <row r="11446" spans="1:7" x14ac:dyDescent="0.25">
      <c r="A11446" s="1">
        <v>33902960</v>
      </c>
      <c r="B11446" s="1" t="s">
        <v>29832</v>
      </c>
      <c r="C11446" s="1" t="s">
        <v>29833</v>
      </c>
      <c r="D11446" s="1" t="s">
        <v>29834</v>
      </c>
      <c r="E11446" s="1" t="s">
        <v>65</v>
      </c>
      <c r="F11446" s="1" t="s">
        <v>171</v>
      </c>
      <c r="G11446" s="1" t="s">
        <v>172</v>
      </c>
    </row>
    <row r="11447" spans="1:7" x14ac:dyDescent="0.25">
      <c r="A11447" s="1">
        <v>33902965</v>
      </c>
      <c r="B11447" s="1" t="s">
        <v>29835</v>
      </c>
      <c r="C11447" s="1" t="s">
        <v>29836</v>
      </c>
      <c r="D11447" s="1" t="s">
        <v>29837</v>
      </c>
      <c r="E11447" s="1" t="s">
        <v>65</v>
      </c>
      <c r="F11447" s="1" t="s">
        <v>171</v>
      </c>
      <c r="G11447" s="1" t="s">
        <v>172</v>
      </c>
    </row>
    <row r="11448" spans="1:7" x14ac:dyDescent="0.25">
      <c r="A11448" s="1">
        <v>33902968</v>
      </c>
      <c r="B11448" s="1" t="s">
        <v>29838</v>
      </c>
      <c r="C11448" s="1" t="s">
        <v>29839</v>
      </c>
      <c r="D11448" s="1" t="s">
        <v>29840</v>
      </c>
      <c r="E11448" s="1" t="s">
        <v>65</v>
      </c>
      <c r="F11448" s="1" t="s">
        <v>171</v>
      </c>
      <c r="G11448" s="1" t="s">
        <v>172</v>
      </c>
    </row>
    <row r="11449" spans="1:7" x14ac:dyDescent="0.25">
      <c r="A11449" s="1">
        <v>33902973</v>
      </c>
      <c r="B11449" s="1" t="s">
        <v>29841</v>
      </c>
      <c r="C11449" s="1" t="s">
        <v>29842</v>
      </c>
      <c r="D11449" s="1" t="s">
        <v>29843</v>
      </c>
      <c r="E11449" s="1" t="s">
        <v>66</v>
      </c>
      <c r="F11449" s="1" t="s">
        <v>1192</v>
      </c>
      <c r="G11449" s="1" t="s">
        <v>1193</v>
      </c>
    </row>
    <row r="11450" spans="1:7" x14ac:dyDescent="0.25">
      <c r="A11450" s="1">
        <v>33902978</v>
      </c>
      <c r="B11450" s="1" t="s">
        <v>29844</v>
      </c>
      <c r="C11450" s="1" t="s">
        <v>29845</v>
      </c>
      <c r="D11450" s="1" t="s">
        <v>29846</v>
      </c>
      <c r="E11450" s="1" t="s">
        <v>66</v>
      </c>
      <c r="F11450" s="1" t="s">
        <v>387</v>
      </c>
      <c r="G11450" s="1" t="s">
        <v>388</v>
      </c>
    </row>
    <row r="11451" spans="1:7" x14ac:dyDescent="0.25">
      <c r="A11451" s="1">
        <v>33902982</v>
      </c>
      <c r="B11451" s="1" t="s">
        <v>25590</v>
      </c>
      <c r="C11451" s="1" t="s">
        <v>29847</v>
      </c>
      <c r="D11451" s="1" t="s">
        <v>29848</v>
      </c>
      <c r="G11451" s="1" t="s">
        <v>199</v>
      </c>
    </row>
    <row r="11452" spans="1:7" x14ac:dyDescent="0.25">
      <c r="A11452" s="1">
        <v>33902998</v>
      </c>
      <c r="B11452" s="1" t="s">
        <v>29849</v>
      </c>
      <c r="C11452" s="1" t="s">
        <v>29850</v>
      </c>
      <c r="D11452" s="1" t="s">
        <v>29851</v>
      </c>
      <c r="E11452" s="1" t="s">
        <v>66</v>
      </c>
      <c r="F11452" s="1" t="s">
        <v>1831</v>
      </c>
      <c r="G11452" s="1" t="s">
        <v>1832</v>
      </c>
    </row>
    <row r="11453" spans="1:7" x14ac:dyDescent="0.25">
      <c r="A11453" s="1">
        <v>33902999</v>
      </c>
      <c r="B11453" s="1" t="s">
        <v>29852</v>
      </c>
      <c r="C11453" s="1" t="s">
        <v>29853</v>
      </c>
      <c r="D11453" s="1" t="s">
        <v>29854</v>
      </c>
      <c r="E11453" s="1" t="s">
        <v>66</v>
      </c>
      <c r="F11453" s="1" t="s">
        <v>1831</v>
      </c>
      <c r="G11453" s="1" t="s">
        <v>1832</v>
      </c>
    </row>
    <row r="11454" spans="1:7" x14ac:dyDescent="0.25">
      <c r="A11454" s="1">
        <v>33903000</v>
      </c>
      <c r="B11454" s="1" t="s">
        <v>29855</v>
      </c>
      <c r="C11454" s="1" t="s">
        <v>29856</v>
      </c>
      <c r="D11454" s="1" t="s">
        <v>29857</v>
      </c>
      <c r="F11454" s="1" t="s">
        <v>1831</v>
      </c>
      <c r="G11454" s="1" t="s">
        <v>1832</v>
      </c>
    </row>
    <row r="11455" spans="1:7" x14ac:dyDescent="0.25">
      <c r="A11455" s="1">
        <v>33903001</v>
      </c>
      <c r="B11455" s="1" t="s">
        <v>29858</v>
      </c>
      <c r="C11455" s="1" t="s">
        <v>29859</v>
      </c>
      <c r="D11455" s="1" t="s">
        <v>29860</v>
      </c>
      <c r="E11455" s="1" t="s">
        <v>65</v>
      </c>
      <c r="F11455" s="1" t="s">
        <v>171</v>
      </c>
      <c r="G11455" s="1" t="s">
        <v>172</v>
      </c>
    </row>
    <row r="11456" spans="1:7" x14ac:dyDescent="0.25">
      <c r="A11456" s="1">
        <v>33903002</v>
      </c>
      <c r="B11456" s="1" t="s">
        <v>29861</v>
      </c>
      <c r="C11456" s="1" t="s">
        <v>29862</v>
      </c>
      <c r="D11456" s="1" t="s">
        <v>29863</v>
      </c>
      <c r="E11456" s="1" t="s">
        <v>65</v>
      </c>
      <c r="F11456" s="1" t="s">
        <v>171</v>
      </c>
      <c r="G11456" s="1" t="s">
        <v>172</v>
      </c>
    </row>
    <row r="11457" spans="1:7" x14ac:dyDescent="0.25">
      <c r="A11457" s="1">
        <v>33903003</v>
      </c>
      <c r="B11457" s="1" t="s">
        <v>29864</v>
      </c>
      <c r="C11457" s="1" t="s">
        <v>29865</v>
      </c>
      <c r="D11457" s="1" t="s">
        <v>29866</v>
      </c>
      <c r="E11457" s="1" t="s">
        <v>65</v>
      </c>
      <c r="F11457" s="1" t="s">
        <v>171</v>
      </c>
      <c r="G11457" s="1" t="s">
        <v>172</v>
      </c>
    </row>
    <row r="11458" spans="1:7" x14ac:dyDescent="0.25">
      <c r="A11458" s="1">
        <v>33903004</v>
      </c>
      <c r="B11458" s="1" t="s">
        <v>29867</v>
      </c>
      <c r="C11458" s="1" t="s">
        <v>29868</v>
      </c>
      <c r="D11458" s="1" t="s">
        <v>29869</v>
      </c>
      <c r="E11458" s="1" t="s">
        <v>65</v>
      </c>
      <c r="F11458" s="1" t="s">
        <v>171</v>
      </c>
      <c r="G11458" s="1" t="s">
        <v>172</v>
      </c>
    </row>
    <row r="11459" spans="1:7" x14ac:dyDescent="0.25">
      <c r="A11459" s="1">
        <v>33903005</v>
      </c>
      <c r="B11459" s="1" t="s">
        <v>29870</v>
      </c>
      <c r="C11459" s="1" t="s">
        <v>29871</v>
      </c>
      <c r="D11459" s="1" t="s">
        <v>29872</v>
      </c>
      <c r="E11459" s="1" t="s">
        <v>65</v>
      </c>
      <c r="F11459" s="1" t="s">
        <v>171</v>
      </c>
      <c r="G11459" s="1" t="s">
        <v>172</v>
      </c>
    </row>
    <row r="11460" spans="1:7" x14ac:dyDescent="0.25">
      <c r="A11460" s="1">
        <v>33903006</v>
      </c>
      <c r="B11460" s="1" t="s">
        <v>29873</v>
      </c>
      <c r="C11460" s="1" t="s">
        <v>29874</v>
      </c>
      <c r="D11460" s="1" t="s">
        <v>29875</v>
      </c>
      <c r="E11460" s="1" t="s">
        <v>65</v>
      </c>
      <c r="F11460" s="1" t="s">
        <v>171</v>
      </c>
      <c r="G11460" s="1" t="s">
        <v>172</v>
      </c>
    </row>
    <row r="11461" spans="1:7" x14ac:dyDescent="0.25">
      <c r="A11461" s="1">
        <v>33903007</v>
      </c>
      <c r="B11461" s="1" t="s">
        <v>29876</v>
      </c>
      <c r="C11461" s="1" t="s">
        <v>29877</v>
      </c>
      <c r="D11461" s="1" t="s">
        <v>29878</v>
      </c>
      <c r="E11461" s="1" t="s">
        <v>65</v>
      </c>
      <c r="F11461" s="1" t="s">
        <v>171</v>
      </c>
      <c r="G11461" s="1" t="s">
        <v>172</v>
      </c>
    </row>
    <row r="11462" spans="1:7" x14ac:dyDescent="0.25">
      <c r="A11462" s="1">
        <v>33903008</v>
      </c>
      <c r="B11462" s="1" t="s">
        <v>29879</v>
      </c>
      <c r="C11462" s="1" t="s">
        <v>29880</v>
      </c>
      <c r="D11462" s="1" t="s">
        <v>29881</v>
      </c>
      <c r="E11462" s="1" t="s">
        <v>65</v>
      </c>
      <c r="F11462" s="1" t="s">
        <v>171</v>
      </c>
      <c r="G11462" s="1" t="s">
        <v>172</v>
      </c>
    </row>
    <row r="11463" spans="1:7" x14ac:dyDescent="0.25">
      <c r="A11463" s="1">
        <v>33903009</v>
      </c>
      <c r="B11463" s="1" t="s">
        <v>29882</v>
      </c>
      <c r="C11463" s="1" t="s">
        <v>29883</v>
      </c>
      <c r="D11463" s="1" t="s">
        <v>29884</v>
      </c>
      <c r="E11463" s="1" t="s">
        <v>65</v>
      </c>
      <c r="F11463" s="1" t="s">
        <v>171</v>
      </c>
      <c r="G11463" s="1" t="s">
        <v>172</v>
      </c>
    </row>
    <row r="11464" spans="1:7" x14ac:dyDescent="0.25">
      <c r="A11464" s="1">
        <v>33903010</v>
      </c>
      <c r="B11464" s="1" t="s">
        <v>29885</v>
      </c>
      <c r="C11464" s="1" t="s">
        <v>29886</v>
      </c>
      <c r="D11464" s="1" t="s">
        <v>29887</v>
      </c>
      <c r="E11464" s="1" t="s">
        <v>65</v>
      </c>
      <c r="F11464" s="1" t="s">
        <v>171</v>
      </c>
      <c r="G11464" s="1" t="s">
        <v>172</v>
      </c>
    </row>
    <row r="11465" spans="1:7" x14ac:dyDescent="0.25">
      <c r="A11465" s="1">
        <v>33903011</v>
      </c>
      <c r="B11465" s="1" t="s">
        <v>29888</v>
      </c>
      <c r="C11465" s="1" t="s">
        <v>29889</v>
      </c>
      <c r="D11465" s="1" t="s">
        <v>29890</v>
      </c>
      <c r="E11465" s="1" t="s">
        <v>65</v>
      </c>
      <c r="F11465" s="1" t="s">
        <v>171</v>
      </c>
      <c r="G11465" s="1" t="s">
        <v>172</v>
      </c>
    </row>
    <row r="11466" spans="1:7" x14ac:dyDescent="0.25">
      <c r="A11466" s="1">
        <v>33903012</v>
      </c>
      <c r="B11466" s="1" t="s">
        <v>29891</v>
      </c>
      <c r="C11466" s="1" t="s">
        <v>29892</v>
      </c>
      <c r="D11466" s="1" t="s">
        <v>29893</v>
      </c>
      <c r="E11466" s="1" t="s">
        <v>65</v>
      </c>
      <c r="F11466" s="1" t="s">
        <v>171</v>
      </c>
      <c r="G11466" s="1" t="s">
        <v>172</v>
      </c>
    </row>
    <row r="11467" spans="1:7" x14ac:dyDescent="0.25">
      <c r="A11467" s="1">
        <v>33903013</v>
      </c>
      <c r="B11467" s="1" t="s">
        <v>29894</v>
      </c>
      <c r="C11467" s="1" t="s">
        <v>29895</v>
      </c>
      <c r="D11467" s="1" t="s">
        <v>29896</v>
      </c>
      <c r="E11467" s="1" t="s">
        <v>65</v>
      </c>
      <c r="F11467" s="1" t="s">
        <v>171</v>
      </c>
      <c r="G11467" s="1" t="s">
        <v>172</v>
      </c>
    </row>
    <row r="11468" spans="1:7" x14ac:dyDescent="0.25">
      <c r="A11468" s="1">
        <v>33903014</v>
      </c>
      <c r="B11468" s="1" t="s">
        <v>29897</v>
      </c>
      <c r="C11468" s="1" t="s">
        <v>29898</v>
      </c>
      <c r="D11468" s="1" t="s">
        <v>29899</v>
      </c>
      <c r="E11468" s="1" t="s">
        <v>65</v>
      </c>
      <c r="F11468" s="1" t="s">
        <v>171</v>
      </c>
      <c r="G11468" s="1" t="s">
        <v>172</v>
      </c>
    </row>
    <row r="11469" spans="1:7" x14ac:dyDescent="0.25">
      <c r="A11469" s="1">
        <v>33903015</v>
      </c>
      <c r="B11469" s="1" t="s">
        <v>29900</v>
      </c>
      <c r="C11469" s="1" t="s">
        <v>29901</v>
      </c>
      <c r="D11469" s="1" t="s">
        <v>29902</v>
      </c>
      <c r="E11469" s="1" t="s">
        <v>65</v>
      </c>
      <c r="F11469" s="1" t="s">
        <v>171</v>
      </c>
      <c r="G11469" s="1" t="s">
        <v>172</v>
      </c>
    </row>
    <row r="11470" spans="1:7" x14ac:dyDescent="0.25">
      <c r="A11470" s="1">
        <v>33903016</v>
      </c>
      <c r="B11470" s="1" t="s">
        <v>29903</v>
      </c>
      <c r="C11470" s="1" t="s">
        <v>29904</v>
      </c>
      <c r="D11470" s="1" t="s">
        <v>29905</v>
      </c>
      <c r="E11470" s="1" t="s">
        <v>65</v>
      </c>
      <c r="F11470" s="1" t="s">
        <v>171</v>
      </c>
      <c r="G11470" s="1" t="s">
        <v>172</v>
      </c>
    </row>
    <row r="11471" spans="1:7" x14ac:dyDescent="0.25">
      <c r="A11471" s="1">
        <v>33903017</v>
      </c>
      <c r="B11471" s="1" t="s">
        <v>29906</v>
      </c>
      <c r="C11471" s="1" t="s">
        <v>29907</v>
      </c>
      <c r="D11471" s="1" t="s">
        <v>29908</v>
      </c>
      <c r="E11471" s="1" t="s">
        <v>65</v>
      </c>
      <c r="F11471" s="1" t="s">
        <v>171</v>
      </c>
      <c r="G11471" s="1" t="s">
        <v>172</v>
      </c>
    </row>
    <row r="11472" spans="1:7" x14ac:dyDescent="0.25">
      <c r="A11472" s="1">
        <v>33903018</v>
      </c>
      <c r="B11472" s="1" t="s">
        <v>29909</v>
      </c>
      <c r="C11472" s="1" t="s">
        <v>29910</v>
      </c>
      <c r="D11472" s="1" t="s">
        <v>29911</v>
      </c>
      <c r="E11472" s="1" t="s">
        <v>65</v>
      </c>
      <c r="F11472" s="1" t="s">
        <v>171</v>
      </c>
      <c r="G11472" s="1" t="s">
        <v>172</v>
      </c>
    </row>
    <row r="11473" spans="1:7" x14ac:dyDescent="0.25">
      <c r="A11473" s="1">
        <v>33903019</v>
      </c>
      <c r="B11473" s="1" t="s">
        <v>29912</v>
      </c>
      <c r="C11473" s="1" t="s">
        <v>29913</v>
      </c>
      <c r="D11473" s="1" t="s">
        <v>29914</v>
      </c>
      <c r="E11473" s="1" t="s">
        <v>65</v>
      </c>
      <c r="F11473" s="1" t="s">
        <v>171</v>
      </c>
      <c r="G11473" s="1" t="s">
        <v>172</v>
      </c>
    </row>
    <row r="11474" spans="1:7" x14ac:dyDescent="0.25">
      <c r="A11474" s="1">
        <v>33903020</v>
      </c>
      <c r="B11474" s="1" t="s">
        <v>29915</v>
      </c>
      <c r="C11474" s="1" t="s">
        <v>29916</v>
      </c>
      <c r="D11474" s="1" t="s">
        <v>29917</v>
      </c>
      <c r="E11474" s="1" t="s">
        <v>65</v>
      </c>
      <c r="F11474" s="1" t="s">
        <v>171</v>
      </c>
      <c r="G11474" s="1" t="s">
        <v>172</v>
      </c>
    </row>
    <row r="11475" spans="1:7" x14ac:dyDescent="0.25">
      <c r="A11475" s="1">
        <v>33903021</v>
      </c>
      <c r="B11475" s="1" t="s">
        <v>29918</v>
      </c>
      <c r="C11475" s="1" t="s">
        <v>29919</v>
      </c>
      <c r="D11475" s="1" t="s">
        <v>29920</v>
      </c>
      <c r="E11475" s="1" t="s">
        <v>65</v>
      </c>
      <c r="F11475" s="1" t="s">
        <v>171</v>
      </c>
      <c r="G11475" s="1" t="s">
        <v>172</v>
      </c>
    </row>
    <row r="11476" spans="1:7" x14ac:dyDescent="0.25">
      <c r="A11476" s="1">
        <v>33903022</v>
      </c>
      <c r="B11476" s="1" t="s">
        <v>29921</v>
      </c>
      <c r="C11476" s="1" t="s">
        <v>29922</v>
      </c>
      <c r="D11476" s="1" t="s">
        <v>29923</v>
      </c>
      <c r="E11476" s="1" t="s">
        <v>65</v>
      </c>
      <c r="F11476" s="1" t="s">
        <v>171</v>
      </c>
      <c r="G11476" s="1" t="s">
        <v>172</v>
      </c>
    </row>
    <row r="11477" spans="1:7" x14ac:dyDescent="0.25">
      <c r="A11477" s="1">
        <v>33903024</v>
      </c>
      <c r="B11477" s="1" t="s">
        <v>29924</v>
      </c>
      <c r="C11477" s="1" t="s">
        <v>29925</v>
      </c>
      <c r="D11477" s="1" t="s">
        <v>29926</v>
      </c>
      <c r="E11477" s="1" t="s">
        <v>65</v>
      </c>
      <c r="F11477" s="1" t="s">
        <v>171</v>
      </c>
      <c r="G11477" s="1" t="s">
        <v>172</v>
      </c>
    </row>
    <row r="11478" spans="1:7" x14ac:dyDescent="0.25">
      <c r="A11478" s="1">
        <v>33903025</v>
      </c>
      <c r="B11478" s="1" t="s">
        <v>29927</v>
      </c>
      <c r="C11478" s="1" t="s">
        <v>29928</v>
      </c>
      <c r="D11478" s="1" t="s">
        <v>29929</v>
      </c>
      <c r="E11478" s="1" t="s">
        <v>65</v>
      </c>
      <c r="F11478" s="1" t="s">
        <v>171</v>
      </c>
      <c r="G11478" s="1" t="s">
        <v>172</v>
      </c>
    </row>
    <row r="11479" spans="1:7" x14ac:dyDescent="0.25">
      <c r="A11479" s="1">
        <v>33903026</v>
      </c>
      <c r="B11479" s="1" t="s">
        <v>29930</v>
      </c>
      <c r="C11479" s="1" t="s">
        <v>29931</v>
      </c>
      <c r="D11479" s="1" t="s">
        <v>29932</v>
      </c>
      <c r="E11479" s="1" t="s">
        <v>65</v>
      </c>
      <c r="F11479" s="1" t="s">
        <v>171</v>
      </c>
      <c r="G11479" s="1" t="s">
        <v>172</v>
      </c>
    </row>
    <row r="11480" spans="1:7" x14ac:dyDescent="0.25">
      <c r="A11480" s="1">
        <v>33903027</v>
      </c>
      <c r="B11480" s="1" t="s">
        <v>29933</v>
      </c>
      <c r="C11480" s="1" t="s">
        <v>29934</v>
      </c>
      <c r="D11480" s="1" t="s">
        <v>29935</v>
      </c>
      <c r="E11480" s="1" t="s">
        <v>65</v>
      </c>
      <c r="F11480" s="1" t="s">
        <v>171</v>
      </c>
      <c r="G11480" s="1" t="s">
        <v>172</v>
      </c>
    </row>
    <row r="11481" spans="1:7" x14ac:dyDescent="0.25">
      <c r="A11481" s="1">
        <v>33903028</v>
      </c>
      <c r="B11481" s="1" t="s">
        <v>29936</v>
      </c>
      <c r="C11481" s="1" t="s">
        <v>29937</v>
      </c>
      <c r="D11481" s="1" t="s">
        <v>29938</v>
      </c>
      <c r="E11481" s="1" t="s">
        <v>65</v>
      </c>
      <c r="F11481" s="1" t="s">
        <v>171</v>
      </c>
      <c r="G11481" s="1" t="s">
        <v>172</v>
      </c>
    </row>
    <row r="11482" spans="1:7" x14ac:dyDescent="0.25">
      <c r="A11482" s="1">
        <v>33903029</v>
      </c>
      <c r="B11482" s="1" t="s">
        <v>29939</v>
      </c>
      <c r="C11482" s="1" t="s">
        <v>29940</v>
      </c>
      <c r="D11482" s="1" t="s">
        <v>29941</v>
      </c>
      <c r="E11482" s="1" t="s">
        <v>65</v>
      </c>
      <c r="F11482" s="1" t="s">
        <v>171</v>
      </c>
      <c r="G11482" s="1" t="s">
        <v>172</v>
      </c>
    </row>
    <row r="11483" spans="1:7" x14ac:dyDescent="0.25">
      <c r="A11483" s="1">
        <v>33903030</v>
      </c>
      <c r="B11483" s="1" t="s">
        <v>29942</v>
      </c>
      <c r="C11483" s="1" t="s">
        <v>29943</v>
      </c>
      <c r="D11483" s="1" t="s">
        <v>29944</v>
      </c>
      <c r="E11483" s="1" t="s">
        <v>65</v>
      </c>
      <c r="F11483" s="1" t="s">
        <v>171</v>
      </c>
      <c r="G11483" s="1" t="s">
        <v>172</v>
      </c>
    </row>
    <row r="11484" spans="1:7" x14ac:dyDescent="0.25">
      <c r="A11484" s="1">
        <v>33903031</v>
      </c>
      <c r="B11484" s="1" t="s">
        <v>29945</v>
      </c>
      <c r="C11484" s="1" t="s">
        <v>29946</v>
      </c>
      <c r="D11484" s="1" t="s">
        <v>29947</v>
      </c>
      <c r="E11484" s="1" t="s">
        <v>65</v>
      </c>
      <c r="F11484" s="1" t="s">
        <v>171</v>
      </c>
      <c r="G11484" s="1" t="s">
        <v>172</v>
      </c>
    </row>
    <row r="11485" spans="1:7" x14ac:dyDescent="0.25">
      <c r="A11485" s="1">
        <v>33903032</v>
      </c>
      <c r="B11485" s="1" t="s">
        <v>29948</v>
      </c>
      <c r="C11485" s="1" t="s">
        <v>29949</v>
      </c>
      <c r="D11485" s="1" t="s">
        <v>29950</v>
      </c>
      <c r="E11485" s="1" t="s">
        <v>65</v>
      </c>
      <c r="F11485" s="1" t="s">
        <v>171</v>
      </c>
      <c r="G11485" s="1" t="s">
        <v>172</v>
      </c>
    </row>
    <row r="11486" spans="1:7" x14ac:dyDescent="0.25">
      <c r="A11486" s="1">
        <v>33903033</v>
      </c>
      <c r="B11486" s="1" t="s">
        <v>29951</v>
      </c>
      <c r="C11486" s="1" t="s">
        <v>29952</v>
      </c>
      <c r="D11486" s="1" t="s">
        <v>29953</v>
      </c>
      <c r="E11486" s="1" t="s">
        <v>65</v>
      </c>
      <c r="F11486" s="1" t="s">
        <v>171</v>
      </c>
      <c r="G11486" s="1" t="s">
        <v>172</v>
      </c>
    </row>
    <row r="11487" spans="1:7" x14ac:dyDescent="0.25">
      <c r="A11487" s="1">
        <v>33903034</v>
      </c>
      <c r="B11487" s="1" t="s">
        <v>29954</v>
      </c>
      <c r="C11487" s="1" t="s">
        <v>29955</v>
      </c>
      <c r="D11487" s="1" t="s">
        <v>29956</v>
      </c>
      <c r="E11487" s="1" t="s">
        <v>65</v>
      </c>
      <c r="F11487" s="1" t="s">
        <v>171</v>
      </c>
      <c r="G11487" s="1" t="s">
        <v>172</v>
      </c>
    </row>
    <row r="11488" spans="1:7" x14ac:dyDescent="0.25">
      <c r="A11488" s="1">
        <v>33903035</v>
      </c>
      <c r="B11488" s="1" t="s">
        <v>29957</v>
      </c>
      <c r="C11488" s="1" t="s">
        <v>29958</v>
      </c>
      <c r="D11488" s="1" t="s">
        <v>29959</v>
      </c>
      <c r="E11488" s="1" t="s">
        <v>65</v>
      </c>
      <c r="F11488" s="1" t="s">
        <v>171</v>
      </c>
      <c r="G11488" s="1" t="s">
        <v>172</v>
      </c>
    </row>
    <row r="11489" spans="1:7" x14ac:dyDescent="0.25">
      <c r="A11489" s="1">
        <v>33903036</v>
      </c>
      <c r="B11489" s="1" t="s">
        <v>29960</v>
      </c>
      <c r="C11489" s="1" t="s">
        <v>29961</v>
      </c>
      <c r="D11489" s="1" t="s">
        <v>29962</v>
      </c>
      <c r="E11489" s="1" t="s">
        <v>65</v>
      </c>
      <c r="F11489" s="1" t="s">
        <v>171</v>
      </c>
      <c r="G11489" s="1" t="s">
        <v>172</v>
      </c>
    </row>
    <row r="11490" spans="1:7" x14ac:dyDescent="0.25">
      <c r="A11490" s="1">
        <v>33903037</v>
      </c>
      <c r="B11490" s="1" t="s">
        <v>29963</v>
      </c>
      <c r="C11490" s="1" t="s">
        <v>29964</v>
      </c>
      <c r="D11490" s="1" t="s">
        <v>29965</v>
      </c>
      <c r="E11490" s="1" t="s">
        <v>65</v>
      </c>
      <c r="F11490" s="1" t="s">
        <v>171</v>
      </c>
      <c r="G11490" s="1" t="s">
        <v>172</v>
      </c>
    </row>
    <row r="11491" spans="1:7" x14ac:dyDescent="0.25">
      <c r="A11491" s="1">
        <v>33903038</v>
      </c>
      <c r="B11491" s="1" t="s">
        <v>29966</v>
      </c>
      <c r="C11491" s="1" t="s">
        <v>29967</v>
      </c>
      <c r="D11491" s="1" t="s">
        <v>29968</v>
      </c>
      <c r="E11491" s="1" t="s">
        <v>65</v>
      </c>
      <c r="F11491" s="1" t="s">
        <v>171</v>
      </c>
      <c r="G11491" s="1" t="s">
        <v>172</v>
      </c>
    </row>
    <row r="11492" spans="1:7" x14ac:dyDescent="0.25">
      <c r="A11492" s="1">
        <v>33903039</v>
      </c>
      <c r="B11492" s="1" t="s">
        <v>29969</v>
      </c>
      <c r="C11492" s="1" t="s">
        <v>29970</v>
      </c>
      <c r="D11492" s="1" t="s">
        <v>29971</v>
      </c>
      <c r="E11492" s="1" t="s">
        <v>65</v>
      </c>
      <c r="F11492" s="1" t="s">
        <v>171</v>
      </c>
      <c r="G11492" s="1" t="s">
        <v>172</v>
      </c>
    </row>
    <row r="11493" spans="1:7" x14ac:dyDescent="0.25">
      <c r="A11493" s="1">
        <v>33903040</v>
      </c>
      <c r="B11493" s="1" t="s">
        <v>29972</v>
      </c>
      <c r="C11493" s="1" t="s">
        <v>29973</v>
      </c>
      <c r="D11493" s="1" t="s">
        <v>29974</v>
      </c>
      <c r="E11493" s="1" t="s">
        <v>65</v>
      </c>
      <c r="F11493" s="1" t="s">
        <v>171</v>
      </c>
      <c r="G11493" s="1" t="s">
        <v>172</v>
      </c>
    </row>
    <row r="11494" spans="1:7" x14ac:dyDescent="0.25">
      <c r="A11494" s="1">
        <v>33903041</v>
      </c>
      <c r="B11494" s="1" t="s">
        <v>29975</v>
      </c>
      <c r="C11494" s="1" t="s">
        <v>29976</v>
      </c>
      <c r="D11494" s="1" t="s">
        <v>29977</v>
      </c>
      <c r="E11494" s="1" t="s">
        <v>65</v>
      </c>
      <c r="F11494" s="1" t="s">
        <v>171</v>
      </c>
      <c r="G11494" s="1" t="s">
        <v>172</v>
      </c>
    </row>
    <row r="11495" spans="1:7" x14ac:dyDescent="0.25">
      <c r="A11495" s="1">
        <v>33903042</v>
      </c>
      <c r="B11495" s="1" t="s">
        <v>29978</v>
      </c>
      <c r="C11495" s="1" t="s">
        <v>29979</v>
      </c>
      <c r="D11495" s="1" t="s">
        <v>29980</v>
      </c>
      <c r="E11495" s="1" t="s">
        <v>65</v>
      </c>
      <c r="F11495" s="1" t="s">
        <v>171</v>
      </c>
      <c r="G11495" s="1" t="s">
        <v>172</v>
      </c>
    </row>
    <row r="11496" spans="1:7" x14ac:dyDescent="0.25">
      <c r="A11496" s="1">
        <v>33903043</v>
      </c>
      <c r="B11496" s="1" t="s">
        <v>29981</v>
      </c>
      <c r="C11496" s="1" t="s">
        <v>29982</v>
      </c>
      <c r="D11496" s="1" t="s">
        <v>29983</v>
      </c>
      <c r="E11496" s="1" t="s">
        <v>65</v>
      </c>
      <c r="F11496" s="1" t="s">
        <v>171</v>
      </c>
      <c r="G11496" s="1" t="s">
        <v>172</v>
      </c>
    </row>
    <row r="11497" spans="1:7" x14ac:dyDescent="0.25">
      <c r="A11497" s="1">
        <v>33903044</v>
      </c>
      <c r="B11497" s="1" t="s">
        <v>29984</v>
      </c>
      <c r="C11497" s="1" t="s">
        <v>29985</v>
      </c>
      <c r="D11497" s="1" t="s">
        <v>29986</v>
      </c>
      <c r="E11497" s="1" t="s">
        <v>65</v>
      </c>
      <c r="F11497" s="1" t="s">
        <v>171</v>
      </c>
      <c r="G11497" s="1" t="s">
        <v>172</v>
      </c>
    </row>
    <row r="11498" spans="1:7" x14ac:dyDescent="0.25">
      <c r="A11498" s="1">
        <v>33903045</v>
      </c>
      <c r="B11498" s="1" t="s">
        <v>29987</v>
      </c>
      <c r="C11498" s="1" t="s">
        <v>29988</v>
      </c>
      <c r="D11498" s="1" t="s">
        <v>29989</v>
      </c>
      <c r="E11498" s="1" t="s">
        <v>65</v>
      </c>
      <c r="F11498" s="1" t="s">
        <v>171</v>
      </c>
      <c r="G11498" s="1" t="s">
        <v>172</v>
      </c>
    </row>
    <row r="11499" spans="1:7" x14ac:dyDescent="0.25">
      <c r="A11499" s="1">
        <v>33903046</v>
      </c>
      <c r="B11499" s="1" t="s">
        <v>29990</v>
      </c>
      <c r="C11499" s="1" t="s">
        <v>29991</v>
      </c>
      <c r="D11499" s="1" t="s">
        <v>29992</v>
      </c>
      <c r="E11499" s="1" t="s">
        <v>65</v>
      </c>
      <c r="F11499" s="1" t="s">
        <v>171</v>
      </c>
      <c r="G11499" s="1" t="s">
        <v>172</v>
      </c>
    </row>
    <row r="11500" spans="1:7" x14ac:dyDescent="0.25">
      <c r="A11500" s="1">
        <v>33903047</v>
      </c>
      <c r="B11500" s="1" t="s">
        <v>29993</v>
      </c>
      <c r="C11500" s="1" t="s">
        <v>29994</v>
      </c>
      <c r="D11500" s="1" t="s">
        <v>29995</v>
      </c>
      <c r="E11500" s="1" t="s">
        <v>65</v>
      </c>
      <c r="F11500" s="1" t="s">
        <v>171</v>
      </c>
      <c r="G11500" s="1" t="s">
        <v>172</v>
      </c>
    </row>
    <row r="11501" spans="1:7" x14ac:dyDescent="0.25">
      <c r="A11501" s="1">
        <v>33903048</v>
      </c>
      <c r="B11501" s="1" t="s">
        <v>29996</v>
      </c>
      <c r="C11501" s="1" t="s">
        <v>29997</v>
      </c>
      <c r="D11501" s="1" t="s">
        <v>29998</v>
      </c>
      <c r="E11501" s="1" t="s">
        <v>65</v>
      </c>
      <c r="F11501" s="1" t="s">
        <v>171</v>
      </c>
      <c r="G11501" s="1" t="s">
        <v>172</v>
      </c>
    </row>
    <row r="11502" spans="1:7" x14ac:dyDescent="0.25">
      <c r="A11502" s="1">
        <v>33903049</v>
      </c>
      <c r="B11502" s="1" t="s">
        <v>29999</v>
      </c>
      <c r="C11502" s="1" t="s">
        <v>30000</v>
      </c>
      <c r="D11502" s="1" t="s">
        <v>30001</v>
      </c>
      <c r="E11502" s="1" t="s">
        <v>65</v>
      </c>
      <c r="F11502" s="1" t="s">
        <v>171</v>
      </c>
      <c r="G11502" s="1" t="s">
        <v>172</v>
      </c>
    </row>
    <row r="11503" spans="1:7" x14ac:dyDescent="0.25">
      <c r="A11503" s="1">
        <v>33903050</v>
      </c>
      <c r="B11503" s="1" t="s">
        <v>30002</v>
      </c>
      <c r="C11503" s="1" t="s">
        <v>30003</v>
      </c>
      <c r="D11503" s="1" t="s">
        <v>30004</v>
      </c>
      <c r="E11503" s="1" t="s">
        <v>65</v>
      </c>
      <c r="F11503" s="1" t="s">
        <v>171</v>
      </c>
      <c r="G11503" s="1" t="s">
        <v>172</v>
      </c>
    </row>
    <row r="11504" spans="1:7" x14ac:dyDescent="0.25">
      <c r="A11504" s="1">
        <v>33903051</v>
      </c>
      <c r="B11504" s="1" t="s">
        <v>30005</v>
      </c>
      <c r="C11504" s="1" t="s">
        <v>30006</v>
      </c>
      <c r="D11504" s="1" t="s">
        <v>30007</v>
      </c>
      <c r="E11504" s="1" t="s">
        <v>65</v>
      </c>
      <c r="F11504" s="1" t="s">
        <v>171</v>
      </c>
      <c r="G11504" s="1" t="s">
        <v>172</v>
      </c>
    </row>
    <row r="11505" spans="1:7" x14ac:dyDescent="0.25">
      <c r="A11505" s="1">
        <v>33903052</v>
      </c>
      <c r="B11505" s="1" t="s">
        <v>30008</v>
      </c>
      <c r="C11505" s="1" t="s">
        <v>30009</v>
      </c>
      <c r="D11505" s="1" t="s">
        <v>30010</v>
      </c>
      <c r="E11505" s="1" t="s">
        <v>65</v>
      </c>
      <c r="F11505" s="1" t="s">
        <v>171</v>
      </c>
      <c r="G11505" s="1" t="s">
        <v>172</v>
      </c>
    </row>
    <row r="11506" spans="1:7" x14ac:dyDescent="0.25">
      <c r="A11506" s="1">
        <v>33903053</v>
      </c>
      <c r="B11506" s="1" t="s">
        <v>30011</v>
      </c>
      <c r="C11506" s="1" t="s">
        <v>30012</v>
      </c>
      <c r="D11506" s="1" t="s">
        <v>30013</v>
      </c>
      <c r="E11506" s="1" t="s">
        <v>65</v>
      </c>
      <c r="F11506" s="1" t="s">
        <v>171</v>
      </c>
      <c r="G11506" s="1" t="s">
        <v>172</v>
      </c>
    </row>
    <row r="11507" spans="1:7" x14ac:dyDescent="0.25">
      <c r="A11507" s="1">
        <v>33903054</v>
      </c>
      <c r="B11507" s="1" t="s">
        <v>30014</v>
      </c>
      <c r="C11507" s="1" t="s">
        <v>30015</v>
      </c>
      <c r="D11507" s="1" t="s">
        <v>30016</v>
      </c>
      <c r="E11507" s="1" t="s">
        <v>65</v>
      </c>
      <c r="F11507" s="1" t="s">
        <v>171</v>
      </c>
      <c r="G11507" s="1" t="s">
        <v>172</v>
      </c>
    </row>
    <row r="11508" spans="1:7" x14ac:dyDescent="0.25">
      <c r="A11508" s="1">
        <v>33903055</v>
      </c>
      <c r="B11508" s="1" t="s">
        <v>30017</v>
      </c>
      <c r="C11508" s="1" t="s">
        <v>30018</v>
      </c>
      <c r="D11508" s="1" t="s">
        <v>30019</v>
      </c>
      <c r="E11508" s="1" t="s">
        <v>65</v>
      </c>
      <c r="F11508" s="1" t="s">
        <v>171</v>
      </c>
      <c r="G11508" s="1" t="s">
        <v>172</v>
      </c>
    </row>
    <row r="11509" spans="1:7" x14ac:dyDescent="0.25">
      <c r="A11509" s="1">
        <v>33903056</v>
      </c>
      <c r="B11509" s="1" t="s">
        <v>30020</v>
      </c>
      <c r="C11509" s="1" t="s">
        <v>30021</v>
      </c>
      <c r="D11509" s="1" t="s">
        <v>30022</v>
      </c>
      <c r="E11509" s="1" t="s">
        <v>65</v>
      </c>
      <c r="F11509" s="1" t="s">
        <v>171</v>
      </c>
      <c r="G11509" s="1" t="s">
        <v>172</v>
      </c>
    </row>
    <row r="11510" spans="1:7" x14ac:dyDescent="0.25">
      <c r="A11510" s="1">
        <v>33903057</v>
      </c>
      <c r="B11510" s="1" t="s">
        <v>30023</v>
      </c>
      <c r="C11510" s="1" t="s">
        <v>30024</v>
      </c>
      <c r="D11510" s="1" t="s">
        <v>30025</v>
      </c>
      <c r="E11510" s="1" t="s">
        <v>65</v>
      </c>
      <c r="F11510" s="1" t="s">
        <v>171</v>
      </c>
      <c r="G11510" s="1" t="s">
        <v>172</v>
      </c>
    </row>
    <row r="11511" spans="1:7" x14ac:dyDescent="0.25">
      <c r="A11511" s="1">
        <v>33903058</v>
      </c>
      <c r="B11511" s="1" t="s">
        <v>30026</v>
      </c>
      <c r="C11511" s="1" t="s">
        <v>30027</v>
      </c>
      <c r="D11511" s="1" t="s">
        <v>30028</v>
      </c>
      <c r="E11511" s="1" t="s">
        <v>66</v>
      </c>
      <c r="F11511" s="1" t="s">
        <v>233</v>
      </c>
      <c r="G11511" s="1" t="s">
        <v>234</v>
      </c>
    </row>
    <row r="11512" spans="1:7" x14ac:dyDescent="0.25">
      <c r="A11512" s="1">
        <v>33903059</v>
      </c>
      <c r="B11512" s="1" t="s">
        <v>30029</v>
      </c>
      <c r="C11512" s="1" t="s">
        <v>30030</v>
      </c>
      <c r="D11512" s="1" t="s">
        <v>30031</v>
      </c>
      <c r="E11512" s="1" t="s">
        <v>65</v>
      </c>
      <c r="F11512" s="1" t="s">
        <v>171</v>
      </c>
      <c r="G11512" s="1" t="s">
        <v>172</v>
      </c>
    </row>
    <row r="11513" spans="1:7" x14ac:dyDescent="0.25">
      <c r="A11513" s="1">
        <v>33903060</v>
      </c>
      <c r="B11513" s="1" t="s">
        <v>30032</v>
      </c>
      <c r="C11513" s="1" t="s">
        <v>30033</v>
      </c>
      <c r="D11513" s="1" t="s">
        <v>30034</v>
      </c>
      <c r="E11513" s="1" t="s">
        <v>65</v>
      </c>
      <c r="F11513" s="1" t="s">
        <v>171</v>
      </c>
      <c r="G11513" s="1" t="s">
        <v>172</v>
      </c>
    </row>
    <row r="11514" spans="1:7" x14ac:dyDescent="0.25">
      <c r="A11514" s="1">
        <v>33903061</v>
      </c>
      <c r="B11514" s="1" t="s">
        <v>30035</v>
      </c>
      <c r="C11514" s="1" t="s">
        <v>30036</v>
      </c>
      <c r="D11514" s="1" t="s">
        <v>30037</v>
      </c>
      <c r="E11514" s="1" t="s">
        <v>65</v>
      </c>
      <c r="F11514" s="1" t="s">
        <v>171</v>
      </c>
      <c r="G11514" s="1" t="s">
        <v>172</v>
      </c>
    </row>
    <row r="11515" spans="1:7" x14ac:dyDescent="0.25">
      <c r="A11515" s="1">
        <v>33903062</v>
      </c>
      <c r="B11515" s="1" t="s">
        <v>30038</v>
      </c>
      <c r="C11515" s="1" t="s">
        <v>30039</v>
      </c>
      <c r="D11515" s="1" t="s">
        <v>30040</v>
      </c>
      <c r="E11515" s="1" t="s">
        <v>65</v>
      </c>
      <c r="F11515" s="1" t="s">
        <v>171</v>
      </c>
      <c r="G11515" s="1" t="s">
        <v>172</v>
      </c>
    </row>
    <row r="11516" spans="1:7" x14ac:dyDescent="0.25">
      <c r="A11516" s="1">
        <v>33903063</v>
      </c>
      <c r="B11516" s="1" t="s">
        <v>30041</v>
      </c>
      <c r="C11516" s="1" t="s">
        <v>30042</v>
      </c>
      <c r="D11516" s="1" t="s">
        <v>30043</v>
      </c>
      <c r="E11516" s="1" t="s">
        <v>65</v>
      </c>
      <c r="F11516" s="1" t="s">
        <v>171</v>
      </c>
      <c r="G11516" s="1" t="s">
        <v>172</v>
      </c>
    </row>
    <row r="11517" spans="1:7" x14ac:dyDescent="0.25">
      <c r="A11517" s="1">
        <v>33903064</v>
      </c>
      <c r="B11517" s="1" t="s">
        <v>30044</v>
      </c>
      <c r="C11517" s="1" t="s">
        <v>30045</v>
      </c>
      <c r="D11517" s="1" t="s">
        <v>30046</v>
      </c>
      <c r="E11517" s="1" t="s">
        <v>65</v>
      </c>
      <c r="F11517" s="1" t="s">
        <v>171</v>
      </c>
      <c r="G11517" s="1" t="s">
        <v>172</v>
      </c>
    </row>
    <row r="11518" spans="1:7" x14ac:dyDescent="0.25">
      <c r="A11518" s="1">
        <v>33903065</v>
      </c>
      <c r="B11518" s="1" t="s">
        <v>30047</v>
      </c>
      <c r="C11518" s="1" t="s">
        <v>30048</v>
      </c>
      <c r="D11518" s="1" t="s">
        <v>30049</v>
      </c>
      <c r="E11518" s="1" t="s">
        <v>65</v>
      </c>
      <c r="F11518" s="1" t="s">
        <v>171</v>
      </c>
      <c r="G11518" s="1" t="s">
        <v>172</v>
      </c>
    </row>
    <row r="11519" spans="1:7" x14ac:dyDescent="0.25">
      <c r="A11519" s="1">
        <v>33903066</v>
      </c>
      <c r="B11519" s="1" t="s">
        <v>30050</v>
      </c>
      <c r="C11519" s="1" t="s">
        <v>30051</v>
      </c>
      <c r="D11519" s="1" t="s">
        <v>30052</v>
      </c>
      <c r="E11519" s="1" t="s">
        <v>65</v>
      </c>
      <c r="F11519" s="1" t="s">
        <v>171</v>
      </c>
      <c r="G11519" s="1" t="s">
        <v>172</v>
      </c>
    </row>
    <row r="11520" spans="1:7" x14ac:dyDescent="0.25">
      <c r="A11520" s="1">
        <v>33903067</v>
      </c>
      <c r="B11520" s="1" t="s">
        <v>30053</v>
      </c>
      <c r="C11520" s="1" t="s">
        <v>30054</v>
      </c>
      <c r="D11520" s="1" t="s">
        <v>30055</v>
      </c>
      <c r="E11520" s="1" t="s">
        <v>65</v>
      </c>
      <c r="F11520" s="1" t="s">
        <v>171</v>
      </c>
      <c r="G11520" s="1" t="s">
        <v>172</v>
      </c>
    </row>
    <row r="11521" spans="1:7" x14ac:dyDescent="0.25">
      <c r="A11521" s="1">
        <v>33903068</v>
      </c>
      <c r="B11521" s="1" t="s">
        <v>30056</v>
      </c>
      <c r="C11521" s="1" t="s">
        <v>30057</v>
      </c>
      <c r="D11521" s="1" t="s">
        <v>30058</v>
      </c>
      <c r="E11521" s="1" t="s">
        <v>65</v>
      </c>
      <c r="F11521" s="1" t="s">
        <v>171</v>
      </c>
      <c r="G11521" s="1" t="s">
        <v>172</v>
      </c>
    </row>
    <row r="11522" spans="1:7" x14ac:dyDescent="0.25">
      <c r="A11522" s="1">
        <v>33903069</v>
      </c>
      <c r="B11522" s="1" t="s">
        <v>30059</v>
      </c>
      <c r="C11522" s="1" t="s">
        <v>30060</v>
      </c>
      <c r="D11522" s="1" t="s">
        <v>30061</v>
      </c>
      <c r="E11522" s="1" t="s">
        <v>65</v>
      </c>
      <c r="F11522" s="1" t="s">
        <v>171</v>
      </c>
      <c r="G11522" s="1" t="s">
        <v>172</v>
      </c>
    </row>
    <row r="11523" spans="1:7" x14ac:dyDescent="0.25">
      <c r="A11523" s="1">
        <v>33903070</v>
      </c>
      <c r="B11523" s="1" t="s">
        <v>30062</v>
      </c>
      <c r="C11523" s="1" t="s">
        <v>30063</v>
      </c>
      <c r="D11523" s="1" t="s">
        <v>30064</v>
      </c>
      <c r="E11523" s="1" t="s">
        <v>65</v>
      </c>
      <c r="F11523" s="1" t="s">
        <v>171</v>
      </c>
      <c r="G11523" s="1" t="s">
        <v>172</v>
      </c>
    </row>
    <row r="11524" spans="1:7" x14ac:dyDescent="0.25">
      <c r="A11524" s="1">
        <v>33903071</v>
      </c>
      <c r="B11524" s="1" t="s">
        <v>30065</v>
      </c>
      <c r="C11524" s="1" t="s">
        <v>30066</v>
      </c>
      <c r="D11524" s="1" t="s">
        <v>30067</v>
      </c>
      <c r="E11524" s="1" t="s">
        <v>65</v>
      </c>
      <c r="F11524" s="1" t="s">
        <v>171</v>
      </c>
      <c r="G11524" s="1" t="s">
        <v>172</v>
      </c>
    </row>
    <row r="11525" spans="1:7" x14ac:dyDescent="0.25">
      <c r="A11525" s="1">
        <v>33903072</v>
      </c>
      <c r="B11525" s="1" t="s">
        <v>30068</v>
      </c>
      <c r="C11525" s="1" t="s">
        <v>30069</v>
      </c>
      <c r="D11525" s="1" t="s">
        <v>30070</v>
      </c>
      <c r="E11525" s="1" t="s">
        <v>66</v>
      </c>
      <c r="F11525" s="1" t="s">
        <v>387</v>
      </c>
      <c r="G11525" s="1" t="s">
        <v>388</v>
      </c>
    </row>
    <row r="11526" spans="1:7" x14ac:dyDescent="0.25">
      <c r="A11526" s="1">
        <v>33903073</v>
      </c>
      <c r="B11526" s="1" t="s">
        <v>30071</v>
      </c>
      <c r="C11526" s="1" t="s">
        <v>30072</v>
      </c>
      <c r="D11526" s="1" t="s">
        <v>30073</v>
      </c>
      <c r="E11526" s="1" t="s">
        <v>66</v>
      </c>
      <c r="F11526" s="1" t="s">
        <v>387</v>
      </c>
      <c r="G11526" s="1" t="s">
        <v>388</v>
      </c>
    </row>
    <row r="11527" spans="1:7" x14ac:dyDescent="0.25">
      <c r="A11527" s="1">
        <v>33903074</v>
      </c>
      <c r="B11527" s="1" t="s">
        <v>30074</v>
      </c>
      <c r="C11527" s="1" t="s">
        <v>30075</v>
      </c>
      <c r="D11527" s="1" t="s">
        <v>30076</v>
      </c>
      <c r="E11527" s="1" t="s">
        <v>66</v>
      </c>
      <c r="F11527" s="1" t="s">
        <v>387</v>
      </c>
      <c r="G11527" s="1" t="s">
        <v>388</v>
      </c>
    </row>
    <row r="11528" spans="1:7" x14ac:dyDescent="0.25">
      <c r="A11528" s="1">
        <v>33903075</v>
      </c>
      <c r="B11528" s="1" t="s">
        <v>30077</v>
      </c>
      <c r="C11528" s="1" t="s">
        <v>30078</v>
      </c>
      <c r="D11528" s="1" t="s">
        <v>30079</v>
      </c>
      <c r="E11528" s="1" t="s">
        <v>66</v>
      </c>
      <c r="F11528" s="1" t="s">
        <v>387</v>
      </c>
      <c r="G11528" s="1" t="s">
        <v>388</v>
      </c>
    </row>
    <row r="11529" spans="1:7" x14ac:dyDescent="0.25">
      <c r="A11529" s="1">
        <v>33903076</v>
      </c>
      <c r="B11529" s="1" t="s">
        <v>30080</v>
      </c>
      <c r="C11529" s="1" t="s">
        <v>30081</v>
      </c>
      <c r="D11529" s="1" t="s">
        <v>30082</v>
      </c>
      <c r="E11529" s="1" t="s">
        <v>65</v>
      </c>
      <c r="F11529" s="1" t="s">
        <v>171</v>
      </c>
      <c r="G11529" s="1" t="s">
        <v>172</v>
      </c>
    </row>
    <row r="11530" spans="1:7" x14ac:dyDescent="0.25">
      <c r="A11530" s="1">
        <v>33903077</v>
      </c>
      <c r="B11530" s="1" t="s">
        <v>30083</v>
      </c>
      <c r="C11530" s="1" t="s">
        <v>30084</v>
      </c>
      <c r="D11530" s="1" t="s">
        <v>30085</v>
      </c>
      <c r="E11530" s="1" t="s">
        <v>65</v>
      </c>
      <c r="F11530" s="1" t="s">
        <v>171</v>
      </c>
      <c r="G11530" s="1" t="s">
        <v>172</v>
      </c>
    </row>
    <row r="11531" spans="1:7" x14ac:dyDescent="0.25">
      <c r="A11531" s="1">
        <v>33903078</v>
      </c>
      <c r="B11531" s="1" t="s">
        <v>30086</v>
      </c>
      <c r="C11531" s="1" t="s">
        <v>30087</v>
      </c>
      <c r="D11531" s="1" t="s">
        <v>30088</v>
      </c>
      <c r="E11531" s="1" t="s">
        <v>65</v>
      </c>
      <c r="F11531" s="1" t="s">
        <v>171</v>
      </c>
      <c r="G11531" s="1" t="s">
        <v>172</v>
      </c>
    </row>
    <row r="11532" spans="1:7" x14ac:dyDescent="0.25">
      <c r="A11532" s="1">
        <v>33903080</v>
      </c>
      <c r="B11532" s="1" t="s">
        <v>30089</v>
      </c>
      <c r="C11532" s="1" t="s">
        <v>30090</v>
      </c>
      <c r="D11532" s="1" t="s">
        <v>30091</v>
      </c>
      <c r="E11532" s="1" t="s">
        <v>65</v>
      </c>
      <c r="F11532" s="1" t="s">
        <v>171</v>
      </c>
      <c r="G11532" s="1" t="s">
        <v>172</v>
      </c>
    </row>
    <row r="11533" spans="1:7" x14ac:dyDescent="0.25">
      <c r="A11533" s="1">
        <v>33903081</v>
      </c>
      <c r="B11533" s="1" t="s">
        <v>30092</v>
      </c>
      <c r="C11533" s="1" t="s">
        <v>30093</v>
      </c>
      <c r="D11533" s="1" t="s">
        <v>30094</v>
      </c>
      <c r="E11533" s="1" t="s">
        <v>65</v>
      </c>
      <c r="F11533" s="1" t="s">
        <v>171</v>
      </c>
      <c r="G11533" s="1" t="s">
        <v>172</v>
      </c>
    </row>
    <row r="11534" spans="1:7" x14ac:dyDescent="0.25">
      <c r="A11534" s="1">
        <v>33903082</v>
      </c>
      <c r="B11534" s="1" t="s">
        <v>30095</v>
      </c>
      <c r="C11534" s="1" t="s">
        <v>30096</v>
      </c>
      <c r="D11534" s="1" t="s">
        <v>30097</v>
      </c>
      <c r="E11534" s="1" t="s">
        <v>65</v>
      </c>
      <c r="F11534" s="1" t="s">
        <v>171</v>
      </c>
      <c r="G11534" s="1" t="s">
        <v>172</v>
      </c>
    </row>
    <row r="11535" spans="1:7" x14ac:dyDescent="0.25">
      <c r="A11535" s="1">
        <v>33903083</v>
      </c>
      <c r="B11535" s="1" t="s">
        <v>30098</v>
      </c>
      <c r="C11535" s="1" t="s">
        <v>30099</v>
      </c>
      <c r="D11535" s="1" t="s">
        <v>30100</v>
      </c>
      <c r="E11535" s="1" t="s">
        <v>65</v>
      </c>
      <c r="F11535" s="1" t="s">
        <v>171</v>
      </c>
      <c r="G11535" s="1" t="s">
        <v>172</v>
      </c>
    </row>
    <row r="11536" spans="1:7" x14ac:dyDescent="0.25">
      <c r="A11536" s="1">
        <v>33903084</v>
      </c>
      <c r="B11536" s="1" t="s">
        <v>30101</v>
      </c>
      <c r="C11536" s="1" t="s">
        <v>30102</v>
      </c>
      <c r="D11536" s="1" t="s">
        <v>30103</v>
      </c>
      <c r="E11536" s="1" t="s">
        <v>65</v>
      </c>
      <c r="F11536" s="1" t="s">
        <v>171</v>
      </c>
      <c r="G11536" s="1" t="s">
        <v>172</v>
      </c>
    </row>
    <row r="11537" spans="1:7" x14ac:dyDescent="0.25">
      <c r="A11537" s="1">
        <v>33903085</v>
      </c>
      <c r="B11537" s="1" t="s">
        <v>30104</v>
      </c>
      <c r="C11537" s="1" t="s">
        <v>30105</v>
      </c>
      <c r="D11537" s="1" t="s">
        <v>30106</v>
      </c>
      <c r="E11537" s="1" t="s">
        <v>65</v>
      </c>
      <c r="F11537" s="1" t="s">
        <v>171</v>
      </c>
      <c r="G11537" s="1" t="s">
        <v>172</v>
      </c>
    </row>
    <row r="11538" spans="1:7" x14ac:dyDescent="0.25">
      <c r="A11538" s="1">
        <v>33903086</v>
      </c>
      <c r="B11538" s="1" t="s">
        <v>30107</v>
      </c>
      <c r="C11538" s="1" t="s">
        <v>30108</v>
      </c>
      <c r="D11538" s="1" t="s">
        <v>30109</v>
      </c>
      <c r="E11538" s="1" t="s">
        <v>65</v>
      </c>
      <c r="F11538" s="1" t="s">
        <v>171</v>
      </c>
      <c r="G11538" s="1" t="s">
        <v>172</v>
      </c>
    </row>
    <row r="11539" spans="1:7" x14ac:dyDescent="0.25">
      <c r="A11539" s="1">
        <v>33903087</v>
      </c>
      <c r="B11539" s="1" t="s">
        <v>30110</v>
      </c>
      <c r="C11539" s="1" t="s">
        <v>30111</v>
      </c>
      <c r="D11539" s="1" t="s">
        <v>30112</v>
      </c>
      <c r="E11539" s="1" t="s">
        <v>65</v>
      </c>
      <c r="F11539" s="1" t="s">
        <v>171</v>
      </c>
      <c r="G11539" s="1" t="s">
        <v>172</v>
      </c>
    </row>
    <row r="11540" spans="1:7" x14ac:dyDescent="0.25">
      <c r="A11540" s="1">
        <v>33903088</v>
      </c>
      <c r="B11540" s="1" t="s">
        <v>30113</v>
      </c>
      <c r="C11540" s="1" t="s">
        <v>30114</v>
      </c>
      <c r="D11540" s="1" t="s">
        <v>30115</v>
      </c>
      <c r="E11540" s="1" t="s">
        <v>65</v>
      </c>
      <c r="F11540" s="1" t="s">
        <v>171</v>
      </c>
      <c r="G11540" s="1" t="s">
        <v>172</v>
      </c>
    </row>
    <row r="11541" spans="1:7" x14ac:dyDescent="0.25">
      <c r="A11541" s="1">
        <v>33903089</v>
      </c>
      <c r="B11541" s="1" t="s">
        <v>30116</v>
      </c>
      <c r="C11541" s="1" t="s">
        <v>30117</v>
      </c>
      <c r="D11541" s="1" t="s">
        <v>30118</v>
      </c>
      <c r="E11541" s="1" t="s">
        <v>66</v>
      </c>
      <c r="F11541" s="1" t="s">
        <v>387</v>
      </c>
      <c r="G11541" s="1" t="s">
        <v>388</v>
      </c>
    </row>
    <row r="11542" spans="1:7" x14ac:dyDescent="0.25">
      <c r="A11542" s="1">
        <v>33903090</v>
      </c>
      <c r="B11542" s="1" t="s">
        <v>30119</v>
      </c>
      <c r="C11542" s="1" t="s">
        <v>30120</v>
      </c>
      <c r="D11542" s="1" t="s">
        <v>30121</v>
      </c>
      <c r="E11542" s="1" t="s">
        <v>66</v>
      </c>
      <c r="F11542" s="1" t="s">
        <v>387</v>
      </c>
      <c r="G11542" s="1" t="s">
        <v>388</v>
      </c>
    </row>
    <row r="11543" spans="1:7" x14ac:dyDescent="0.25">
      <c r="A11543" s="1">
        <v>33903091</v>
      </c>
      <c r="B11543" s="1" t="s">
        <v>30122</v>
      </c>
      <c r="C11543" s="1" t="s">
        <v>30123</v>
      </c>
      <c r="D11543" s="1" t="s">
        <v>30124</v>
      </c>
      <c r="E11543" s="1" t="s">
        <v>66</v>
      </c>
      <c r="F11543" s="1" t="s">
        <v>387</v>
      </c>
      <c r="G11543" s="1" t="s">
        <v>388</v>
      </c>
    </row>
    <row r="11544" spans="1:7" x14ac:dyDescent="0.25">
      <c r="A11544" s="1">
        <v>33903092</v>
      </c>
      <c r="B11544" s="1" t="s">
        <v>30125</v>
      </c>
      <c r="C11544" s="1" t="s">
        <v>30126</v>
      </c>
      <c r="D11544" s="1" t="s">
        <v>30127</v>
      </c>
      <c r="E11544" s="1" t="s">
        <v>66</v>
      </c>
      <c r="F11544" s="1" t="s">
        <v>387</v>
      </c>
      <c r="G11544" s="1" t="s">
        <v>388</v>
      </c>
    </row>
    <row r="11545" spans="1:7" x14ac:dyDescent="0.25">
      <c r="A11545" s="1">
        <v>33903093</v>
      </c>
      <c r="B11545" s="1" t="s">
        <v>30128</v>
      </c>
      <c r="C11545" s="1" t="s">
        <v>30129</v>
      </c>
      <c r="D11545" s="1" t="s">
        <v>30130</v>
      </c>
      <c r="E11545" s="1" t="s">
        <v>66</v>
      </c>
      <c r="F11545" s="1" t="s">
        <v>387</v>
      </c>
      <c r="G11545" s="1" t="s">
        <v>388</v>
      </c>
    </row>
    <row r="11546" spans="1:7" x14ac:dyDescent="0.25">
      <c r="A11546" s="1">
        <v>33903094</v>
      </c>
      <c r="B11546" s="1" t="s">
        <v>30131</v>
      </c>
      <c r="C11546" s="1" t="s">
        <v>30132</v>
      </c>
      <c r="D11546" s="1" t="s">
        <v>30133</v>
      </c>
      <c r="E11546" s="1" t="s">
        <v>66</v>
      </c>
      <c r="F11546" s="1" t="s">
        <v>387</v>
      </c>
      <c r="G11546" s="1" t="s">
        <v>388</v>
      </c>
    </row>
    <row r="11547" spans="1:7" x14ac:dyDescent="0.25">
      <c r="A11547" s="1">
        <v>33903095</v>
      </c>
      <c r="B11547" s="1" t="s">
        <v>30134</v>
      </c>
      <c r="C11547" s="1" t="s">
        <v>30135</v>
      </c>
      <c r="D11547" s="1" t="s">
        <v>30136</v>
      </c>
      <c r="E11547" s="1" t="s">
        <v>66</v>
      </c>
      <c r="F11547" s="1" t="s">
        <v>387</v>
      </c>
      <c r="G11547" s="1" t="s">
        <v>388</v>
      </c>
    </row>
    <row r="11548" spans="1:7" x14ac:dyDescent="0.25">
      <c r="A11548" s="1">
        <v>33903096</v>
      </c>
      <c r="B11548" s="1" t="s">
        <v>30137</v>
      </c>
      <c r="C11548" s="1" t="s">
        <v>30138</v>
      </c>
      <c r="D11548" s="1" t="s">
        <v>30139</v>
      </c>
      <c r="E11548" s="1" t="s">
        <v>66</v>
      </c>
      <c r="F11548" s="1" t="s">
        <v>387</v>
      </c>
      <c r="G11548" s="1" t="s">
        <v>388</v>
      </c>
    </row>
    <row r="11549" spans="1:7" x14ac:dyDescent="0.25">
      <c r="A11549" s="1">
        <v>33903097</v>
      </c>
      <c r="B11549" s="1" t="s">
        <v>30140</v>
      </c>
      <c r="C11549" s="1" t="s">
        <v>30141</v>
      </c>
      <c r="D11549" s="1" t="s">
        <v>30142</v>
      </c>
      <c r="E11549" s="1" t="s">
        <v>66</v>
      </c>
      <c r="F11549" s="1" t="s">
        <v>387</v>
      </c>
      <c r="G11549" s="1" t="s">
        <v>388</v>
      </c>
    </row>
    <row r="11550" spans="1:7" x14ac:dyDescent="0.25">
      <c r="A11550" s="1">
        <v>33903098</v>
      </c>
      <c r="B11550" s="1" t="s">
        <v>30143</v>
      </c>
      <c r="C11550" s="1" t="s">
        <v>30144</v>
      </c>
      <c r="D11550" s="1" t="s">
        <v>30145</v>
      </c>
      <c r="E11550" s="1" t="s">
        <v>66</v>
      </c>
      <c r="F11550" s="1" t="s">
        <v>387</v>
      </c>
      <c r="G11550" s="1" t="s">
        <v>388</v>
      </c>
    </row>
    <row r="11551" spans="1:7" x14ac:dyDescent="0.25">
      <c r="A11551" s="1">
        <v>33903105</v>
      </c>
      <c r="B11551" s="1" t="s">
        <v>30146</v>
      </c>
      <c r="C11551" s="1" t="s">
        <v>30147</v>
      </c>
      <c r="D11551" s="1" t="s">
        <v>30148</v>
      </c>
      <c r="E11551" s="1" t="s">
        <v>66</v>
      </c>
      <c r="F11551" s="1" t="s">
        <v>387</v>
      </c>
      <c r="G11551" s="1" t="s">
        <v>388</v>
      </c>
    </row>
    <row r="11552" spans="1:7" x14ac:dyDescent="0.25">
      <c r="A11552" s="1">
        <v>33903106</v>
      </c>
      <c r="B11552" s="1" t="s">
        <v>30149</v>
      </c>
      <c r="C11552" s="1" t="s">
        <v>30150</v>
      </c>
      <c r="D11552" s="1" t="s">
        <v>30151</v>
      </c>
      <c r="E11552" s="1" t="s">
        <v>66</v>
      </c>
      <c r="F11552" s="1" t="s">
        <v>387</v>
      </c>
      <c r="G11552" s="1" t="s">
        <v>388</v>
      </c>
    </row>
    <row r="11553" spans="1:7" x14ac:dyDescent="0.25">
      <c r="A11553" s="1">
        <v>33903108</v>
      </c>
      <c r="B11553" s="1" t="s">
        <v>30152</v>
      </c>
      <c r="C11553" s="1" t="s">
        <v>30153</v>
      </c>
      <c r="D11553" s="1" t="s">
        <v>30154</v>
      </c>
      <c r="E11553" s="1" t="s">
        <v>66</v>
      </c>
      <c r="F11553" s="1" t="s">
        <v>387</v>
      </c>
      <c r="G11553" s="1" t="s">
        <v>388</v>
      </c>
    </row>
    <row r="11554" spans="1:7" x14ac:dyDescent="0.25">
      <c r="A11554" s="1">
        <v>33903109</v>
      </c>
      <c r="B11554" s="1" t="s">
        <v>30155</v>
      </c>
      <c r="C11554" s="1" t="s">
        <v>30156</v>
      </c>
      <c r="D11554" s="1" t="s">
        <v>30157</v>
      </c>
      <c r="E11554" s="1" t="s">
        <v>66</v>
      </c>
      <c r="F11554" s="1" t="s">
        <v>387</v>
      </c>
      <c r="G11554" s="1" t="s">
        <v>388</v>
      </c>
    </row>
    <row r="11555" spans="1:7" x14ac:dyDescent="0.25">
      <c r="A11555" s="1">
        <v>33903110</v>
      </c>
      <c r="B11555" s="1" t="s">
        <v>30158</v>
      </c>
      <c r="C11555" s="1" t="s">
        <v>30159</v>
      </c>
      <c r="D11555" s="1" t="s">
        <v>30160</v>
      </c>
      <c r="E11555" s="1" t="s">
        <v>66</v>
      </c>
      <c r="F11555" s="1" t="s">
        <v>387</v>
      </c>
      <c r="G11555" s="1" t="s">
        <v>388</v>
      </c>
    </row>
    <row r="11556" spans="1:7" x14ac:dyDescent="0.25">
      <c r="A11556" s="1">
        <v>33903111</v>
      </c>
      <c r="B11556" s="1" t="s">
        <v>30161</v>
      </c>
      <c r="C11556" s="1" t="s">
        <v>30162</v>
      </c>
      <c r="D11556" s="1" t="s">
        <v>30163</v>
      </c>
      <c r="E11556" s="1" t="s">
        <v>66</v>
      </c>
      <c r="F11556" s="1" t="s">
        <v>387</v>
      </c>
      <c r="G11556" s="1" t="s">
        <v>388</v>
      </c>
    </row>
    <row r="11557" spans="1:7" x14ac:dyDescent="0.25">
      <c r="A11557" s="1">
        <v>33903115</v>
      </c>
      <c r="B11557" s="1" t="s">
        <v>30164</v>
      </c>
      <c r="C11557" s="1" t="s">
        <v>30165</v>
      </c>
      <c r="D11557" s="1" t="s">
        <v>30166</v>
      </c>
      <c r="E11557" s="1" t="s">
        <v>66</v>
      </c>
      <c r="F11557" s="1" t="s">
        <v>387</v>
      </c>
      <c r="G11557" s="1" t="s">
        <v>388</v>
      </c>
    </row>
    <row r="11558" spans="1:7" x14ac:dyDescent="0.25">
      <c r="A11558" s="1">
        <v>33903117</v>
      </c>
      <c r="B11558" s="1" t="s">
        <v>30167</v>
      </c>
      <c r="C11558" s="1" t="s">
        <v>30168</v>
      </c>
      <c r="D11558" s="1" t="s">
        <v>30169</v>
      </c>
      <c r="E11558" s="1" t="s">
        <v>66</v>
      </c>
      <c r="F11558" s="1" t="s">
        <v>387</v>
      </c>
      <c r="G11558" s="1" t="s">
        <v>388</v>
      </c>
    </row>
    <row r="11559" spans="1:7" x14ac:dyDescent="0.25">
      <c r="A11559" s="1">
        <v>33903118</v>
      </c>
      <c r="B11559" s="1" t="s">
        <v>30170</v>
      </c>
      <c r="C11559" s="1" t="s">
        <v>30171</v>
      </c>
      <c r="D11559" s="1" t="s">
        <v>30172</v>
      </c>
      <c r="E11559" s="1" t="s">
        <v>66</v>
      </c>
      <c r="F11559" s="1" t="s">
        <v>387</v>
      </c>
      <c r="G11559" s="1" t="s">
        <v>388</v>
      </c>
    </row>
    <row r="11560" spans="1:7" x14ac:dyDescent="0.25">
      <c r="A11560" s="1">
        <v>33903119</v>
      </c>
      <c r="B11560" s="1" t="s">
        <v>30173</v>
      </c>
      <c r="C11560" s="1" t="s">
        <v>30174</v>
      </c>
      <c r="D11560" s="1" t="s">
        <v>30175</v>
      </c>
      <c r="E11560" s="1" t="s">
        <v>66</v>
      </c>
      <c r="F11560" s="1" t="s">
        <v>387</v>
      </c>
      <c r="G11560" s="1" t="s">
        <v>388</v>
      </c>
    </row>
    <row r="11561" spans="1:7" x14ac:dyDescent="0.25">
      <c r="A11561" s="1">
        <v>33903120</v>
      </c>
      <c r="B11561" s="1" t="s">
        <v>30176</v>
      </c>
      <c r="C11561" s="1" t="s">
        <v>30177</v>
      </c>
      <c r="D11561" s="1" t="s">
        <v>30178</v>
      </c>
      <c r="E11561" s="1" t="s">
        <v>66</v>
      </c>
      <c r="F11561" s="1" t="s">
        <v>387</v>
      </c>
      <c r="G11561" s="1" t="s">
        <v>388</v>
      </c>
    </row>
    <row r="11562" spans="1:7" x14ac:dyDescent="0.25">
      <c r="A11562" s="1">
        <v>33903121</v>
      </c>
      <c r="B11562" s="1" t="s">
        <v>30179</v>
      </c>
      <c r="C11562" s="1" t="s">
        <v>30180</v>
      </c>
      <c r="D11562" s="1" t="s">
        <v>30181</v>
      </c>
      <c r="E11562" s="1" t="s">
        <v>66</v>
      </c>
      <c r="F11562" s="1" t="s">
        <v>387</v>
      </c>
      <c r="G11562" s="1" t="s">
        <v>388</v>
      </c>
    </row>
    <row r="11563" spans="1:7" x14ac:dyDescent="0.25">
      <c r="A11563" s="1">
        <v>33903122</v>
      </c>
      <c r="B11563" s="1" t="s">
        <v>30182</v>
      </c>
      <c r="C11563" s="1" t="s">
        <v>30183</v>
      </c>
      <c r="D11563" s="1" t="s">
        <v>30184</v>
      </c>
      <c r="E11563" s="1" t="s">
        <v>66</v>
      </c>
      <c r="F11563" s="1" t="s">
        <v>387</v>
      </c>
      <c r="G11563" s="1" t="s">
        <v>388</v>
      </c>
    </row>
    <row r="11564" spans="1:7" x14ac:dyDescent="0.25">
      <c r="A11564" s="1">
        <v>33903123</v>
      </c>
      <c r="B11564" s="1" t="s">
        <v>30185</v>
      </c>
      <c r="C11564" s="1" t="s">
        <v>30186</v>
      </c>
      <c r="D11564" s="1" t="s">
        <v>30187</v>
      </c>
      <c r="E11564" s="1" t="s">
        <v>66</v>
      </c>
      <c r="F11564" s="1" t="s">
        <v>387</v>
      </c>
      <c r="G11564" s="1" t="s">
        <v>388</v>
      </c>
    </row>
    <row r="11565" spans="1:7" x14ac:dyDescent="0.25">
      <c r="A11565" s="1">
        <v>33903124</v>
      </c>
      <c r="B11565" s="1" t="s">
        <v>30188</v>
      </c>
      <c r="C11565" s="1" t="s">
        <v>30189</v>
      </c>
      <c r="D11565" s="1" t="s">
        <v>30190</v>
      </c>
      <c r="E11565" s="1" t="s">
        <v>65</v>
      </c>
      <c r="F11565" s="1" t="s">
        <v>171</v>
      </c>
      <c r="G11565" s="1" t="s">
        <v>172</v>
      </c>
    </row>
    <row r="11566" spans="1:7" x14ac:dyDescent="0.25">
      <c r="A11566" s="1">
        <v>33903125</v>
      </c>
      <c r="B11566" s="1" t="s">
        <v>30191</v>
      </c>
      <c r="C11566" s="1" t="s">
        <v>30192</v>
      </c>
      <c r="D11566" s="1" t="s">
        <v>30193</v>
      </c>
      <c r="E11566" s="1" t="s">
        <v>65</v>
      </c>
      <c r="F11566" s="1" t="s">
        <v>171</v>
      </c>
      <c r="G11566" s="1" t="s">
        <v>172</v>
      </c>
    </row>
    <row r="11567" spans="1:7" x14ac:dyDescent="0.25">
      <c r="A11567" s="1">
        <v>33903126</v>
      </c>
      <c r="B11567" s="1" t="s">
        <v>30194</v>
      </c>
      <c r="C11567" s="1" t="s">
        <v>30195</v>
      </c>
      <c r="D11567" s="1" t="s">
        <v>30196</v>
      </c>
      <c r="E11567" s="1" t="s">
        <v>65</v>
      </c>
      <c r="F11567" s="1" t="s">
        <v>171</v>
      </c>
      <c r="G11567" s="1" t="s">
        <v>172</v>
      </c>
    </row>
    <row r="11568" spans="1:7" x14ac:dyDescent="0.25">
      <c r="A11568" s="1">
        <v>33903127</v>
      </c>
      <c r="B11568" s="1" t="s">
        <v>30197</v>
      </c>
      <c r="C11568" s="1" t="s">
        <v>30198</v>
      </c>
      <c r="D11568" s="1" t="s">
        <v>30199</v>
      </c>
      <c r="E11568" s="1" t="s">
        <v>65</v>
      </c>
      <c r="F11568" s="1" t="s">
        <v>171</v>
      </c>
      <c r="G11568" s="1" t="s">
        <v>172</v>
      </c>
    </row>
    <row r="11569" spans="1:7" x14ac:dyDescent="0.25">
      <c r="A11569" s="1">
        <v>33903128</v>
      </c>
      <c r="B11569" s="1" t="s">
        <v>30200</v>
      </c>
      <c r="C11569" s="1" t="s">
        <v>30201</v>
      </c>
      <c r="D11569" s="1" t="s">
        <v>30202</v>
      </c>
      <c r="E11569" s="1" t="s">
        <v>66</v>
      </c>
      <c r="F11569" s="1" t="s">
        <v>387</v>
      </c>
      <c r="G11569" s="1" t="s">
        <v>388</v>
      </c>
    </row>
    <row r="11570" spans="1:7" x14ac:dyDescent="0.25">
      <c r="A11570" s="1">
        <v>33903129</v>
      </c>
      <c r="B11570" s="1" t="s">
        <v>30203</v>
      </c>
      <c r="C11570" s="1" t="s">
        <v>30204</v>
      </c>
      <c r="D11570" s="1" t="s">
        <v>30205</v>
      </c>
      <c r="E11570" s="1" t="s">
        <v>66</v>
      </c>
      <c r="F11570" s="1" t="s">
        <v>387</v>
      </c>
      <c r="G11570" s="1" t="s">
        <v>388</v>
      </c>
    </row>
    <row r="11571" spans="1:7" x14ac:dyDescent="0.25">
      <c r="A11571" s="1">
        <v>33903130</v>
      </c>
      <c r="B11571" s="1" t="s">
        <v>30206</v>
      </c>
      <c r="C11571" s="1" t="s">
        <v>30207</v>
      </c>
      <c r="D11571" s="1" t="s">
        <v>30208</v>
      </c>
      <c r="E11571" s="1" t="s">
        <v>66</v>
      </c>
      <c r="F11571" s="1" t="s">
        <v>387</v>
      </c>
      <c r="G11571" s="1" t="s">
        <v>388</v>
      </c>
    </row>
    <row r="11572" spans="1:7" x14ac:dyDescent="0.25">
      <c r="A11572" s="1">
        <v>33903131</v>
      </c>
      <c r="B11572" s="1" t="s">
        <v>30209</v>
      </c>
      <c r="C11572" s="1" t="s">
        <v>30210</v>
      </c>
      <c r="D11572" s="1" t="s">
        <v>30211</v>
      </c>
      <c r="E11572" s="1" t="s">
        <v>66</v>
      </c>
      <c r="F11572" s="1" t="s">
        <v>387</v>
      </c>
      <c r="G11572" s="1" t="s">
        <v>388</v>
      </c>
    </row>
    <row r="11573" spans="1:7" x14ac:dyDescent="0.25">
      <c r="A11573" s="1">
        <v>33903132</v>
      </c>
      <c r="B11573" s="1" t="s">
        <v>30212</v>
      </c>
      <c r="C11573" s="1" t="s">
        <v>30213</v>
      </c>
      <c r="D11573" s="1" t="s">
        <v>30214</v>
      </c>
      <c r="E11573" s="1" t="s">
        <v>66</v>
      </c>
      <c r="F11573" s="1" t="s">
        <v>387</v>
      </c>
      <c r="G11573" s="1" t="s">
        <v>388</v>
      </c>
    </row>
    <row r="11574" spans="1:7" x14ac:dyDescent="0.25">
      <c r="A11574" s="1">
        <v>33903133</v>
      </c>
      <c r="B11574" s="1" t="s">
        <v>30215</v>
      </c>
      <c r="C11574" s="1" t="s">
        <v>30216</v>
      </c>
      <c r="D11574" s="1" t="s">
        <v>30217</v>
      </c>
      <c r="E11574" s="1" t="s">
        <v>65</v>
      </c>
      <c r="F11574" s="1" t="s">
        <v>171</v>
      </c>
      <c r="G11574" s="1" t="s">
        <v>172</v>
      </c>
    </row>
    <row r="11575" spans="1:7" x14ac:dyDescent="0.25">
      <c r="A11575" s="1">
        <v>33903134</v>
      </c>
      <c r="B11575" s="1" t="s">
        <v>30218</v>
      </c>
      <c r="C11575" s="1" t="s">
        <v>30219</v>
      </c>
      <c r="D11575" s="1" t="s">
        <v>30220</v>
      </c>
      <c r="E11575" s="1" t="s">
        <v>66</v>
      </c>
      <c r="F11575" s="1" t="s">
        <v>387</v>
      </c>
      <c r="G11575" s="1" t="s">
        <v>388</v>
      </c>
    </row>
    <row r="11576" spans="1:7" x14ac:dyDescent="0.25">
      <c r="A11576" s="1">
        <v>33903135</v>
      </c>
      <c r="B11576" s="1" t="s">
        <v>30221</v>
      </c>
      <c r="C11576" s="1" t="s">
        <v>30222</v>
      </c>
      <c r="D11576" s="1" t="s">
        <v>30223</v>
      </c>
      <c r="E11576" s="1" t="s">
        <v>65</v>
      </c>
      <c r="F11576" s="1" t="s">
        <v>387</v>
      </c>
      <c r="G11576" s="1" t="s">
        <v>388</v>
      </c>
    </row>
    <row r="11577" spans="1:7" x14ac:dyDescent="0.25">
      <c r="A11577" s="1">
        <v>33903140</v>
      </c>
      <c r="B11577" s="1" t="s">
        <v>30224</v>
      </c>
      <c r="C11577" s="1" t="s">
        <v>30225</v>
      </c>
      <c r="D11577" s="1" t="s">
        <v>30226</v>
      </c>
      <c r="E11577" s="1" t="s">
        <v>65</v>
      </c>
      <c r="F11577" s="1" t="s">
        <v>171</v>
      </c>
      <c r="G11577" s="1" t="s">
        <v>172</v>
      </c>
    </row>
    <row r="11578" spans="1:7" x14ac:dyDescent="0.25">
      <c r="A11578" s="1">
        <v>33903141</v>
      </c>
      <c r="B11578" s="1" t="s">
        <v>30227</v>
      </c>
      <c r="C11578" s="1" t="s">
        <v>30228</v>
      </c>
      <c r="D11578" s="1" t="s">
        <v>30229</v>
      </c>
      <c r="E11578" s="1" t="s">
        <v>65</v>
      </c>
      <c r="F11578" s="1" t="s">
        <v>171</v>
      </c>
      <c r="G11578" s="1" t="s">
        <v>172</v>
      </c>
    </row>
    <row r="11579" spans="1:7" x14ac:dyDescent="0.25">
      <c r="A11579" s="1">
        <v>33903142</v>
      </c>
      <c r="B11579" s="1" t="s">
        <v>30230</v>
      </c>
      <c r="C11579" s="1" t="s">
        <v>30231</v>
      </c>
      <c r="D11579" s="1" t="s">
        <v>30232</v>
      </c>
      <c r="E11579" s="1" t="s">
        <v>65</v>
      </c>
      <c r="F11579" s="1" t="s">
        <v>171</v>
      </c>
      <c r="G11579" s="1" t="s">
        <v>172</v>
      </c>
    </row>
    <row r="11580" spans="1:7" x14ac:dyDescent="0.25">
      <c r="A11580" s="1">
        <v>33903143</v>
      </c>
      <c r="B11580" s="1" t="s">
        <v>30233</v>
      </c>
      <c r="C11580" s="1" t="s">
        <v>30234</v>
      </c>
      <c r="D11580" s="1" t="s">
        <v>30235</v>
      </c>
      <c r="E11580" s="1" t="s">
        <v>65</v>
      </c>
      <c r="F11580" s="1" t="s">
        <v>171</v>
      </c>
      <c r="G11580" s="1" t="s">
        <v>172</v>
      </c>
    </row>
    <row r="11581" spans="1:7" x14ac:dyDescent="0.25">
      <c r="A11581" s="1">
        <v>33903145</v>
      </c>
      <c r="B11581" s="1" t="s">
        <v>30236</v>
      </c>
      <c r="C11581" s="1" t="s">
        <v>30237</v>
      </c>
      <c r="D11581" s="1" t="s">
        <v>30238</v>
      </c>
      <c r="E11581" s="1" t="s">
        <v>65</v>
      </c>
      <c r="F11581" s="1" t="s">
        <v>171</v>
      </c>
      <c r="G11581" s="1" t="s">
        <v>172</v>
      </c>
    </row>
    <row r="11582" spans="1:7" x14ac:dyDescent="0.25">
      <c r="A11582" s="1">
        <v>33903147</v>
      </c>
      <c r="B11582" s="1" t="s">
        <v>30239</v>
      </c>
      <c r="C11582" s="1" t="s">
        <v>30240</v>
      </c>
      <c r="D11582" s="1" t="s">
        <v>30241</v>
      </c>
      <c r="E11582" s="1" t="s">
        <v>65</v>
      </c>
      <c r="F11582" s="1" t="s">
        <v>171</v>
      </c>
      <c r="G11582" s="1" t="s">
        <v>172</v>
      </c>
    </row>
    <row r="11583" spans="1:7" x14ac:dyDescent="0.25">
      <c r="A11583" s="1">
        <v>33903150</v>
      </c>
      <c r="B11583" s="1" t="s">
        <v>30242</v>
      </c>
      <c r="C11583" s="1" t="s">
        <v>30243</v>
      </c>
      <c r="D11583" s="1" t="s">
        <v>30244</v>
      </c>
      <c r="E11583" s="1" t="s">
        <v>65</v>
      </c>
      <c r="F11583" s="1" t="s">
        <v>171</v>
      </c>
      <c r="G11583" s="1" t="s">
        <v>172</v>
      </c>
    </row>
    <row r="11584" spans="1:7" x14ac:dyDescent="0.25">
      <c r="A11584" s="1">
        <v>33903151</v>
      </c>
      <c r="B11584" s="1" t="s">
        <v>30245</v>
      </c>
      <c r="C11584" s="1" t="s">
        <v>30246</v>
      </c>
      <c r="D11584" s="1" t="s">
        <v>30247</v>
      </c>
      <c r="E11584" s="1" t="s">
        <v>65</v>
      </c>
      <c r="F11584" s="1" t="s">
        <v>171</v>
      </c>
      <c r="G11584" s="1" t="s">
        <v>172</v>
      </c>
    </row>
    <row r="11585" spans="1:7" x14ac:dyDescent="0.25">
      <c r="A11585" s="1">
        <v>33903153</v>
      </c>
      <c r="B11585" s="1" t="s">
        <v>30248</v>
      </c>
      <c r="C11585" s="1" t="s">
        <v>30249</v>
      </c>
      <c r="D11585" s="1" t="s">
        <v>30250</v>
      </c>
      <c r="E11585" s="1" t="s">
        <v>65</v>
      </c>
      <c r="F11585" s="1" t="s">
        <v>171</v>
      </c>
      <c r="G11585" s="1" t="s">
        <v>172</v>
      </c>
    </row>
    <row r="11586" spans="1:7" x14ac:dyDescent="0.25">
      <c r="A11586" s="1">
        <v>33903154</v>
      </c>
      <c r="B11586" s="1" t="s">
        <v>30251</v>
      </c>
      <c r="C11586" s="1" t="s">
        <v>30252</v>
      </c>
      <c r="D11586" s="1" t="s">
        <v>30253</v>
      </c>
      <c r="E11586" s="1" t="s">
        <v>65</v>
      </c>
      <c r="F11586" s="1" t="s">
        <v>171</v>
      </c>
      <c r="G11586" s="1" t="s">
        <v>172</v>
      </c>
    </row>
    <row r="11587" spans="1:7" x14ac:dyDescent="0.25">
      <c r="A11587" s="1">
        <v>33903157</v>
      </c>
      <c r="B11587" s="1" t="s">
        <v>30254</v>
      </c>
      <c r="C11587" s="1" t="s">
        <v>30255</v>
      </c>
      <c r="D11587" s="1" t="s">
        <v>30256</v>
      </c>
      <c r="E11587" s="1" t="s">
        <v>65</v>
      </c>
      <c r="F11587" s="1" t="s">
        <v>171</v>
      </c>
      <c r="G11587" s="1" t="s">
        <v>172</v>
      </c>
    </row>
    <row r="11588" spans="1:7" x14ac:dyDescent="0.25">
      <c r="A11588" s="1">
        <v>33903158</v>
      </c>
      <c r="B11588" s="1" t="s">
        <v>30257</v>
      </c>
      <c r="C11588" s="1" t="s">
        <v>30258</v>
      </c>
      <c r="D11588" s="1" t="s">
        <v>30259</v>
      </c>
      <c r="E11588" s="1" t="s">
        <v>65</v>
      </c>
      <c r="F11588" s="1" t="s">
        <v>171</v>
      </c>
      <c r="G11588" s="1" t="s">
        <v>172</v>
      </c>
    </row>
    <row r="11589" spans="1:7" x14ac:dyDescent="0.25">
      <c r="A11589" s="1">
        <v>33903160</v>
      </c>
      <c r="B11589" s="1" t="s">
        <v>30260</v>
      </c>
      <c r="C11589" s="1" t="s">
        <v>30261</v>
      </c>
      <c r="D11589" s="1" t="s">
        <v>30262</v>
      </c>
      <c r="E11589" s="1" t="s">
        <v>65</v>
      </c>
      <c r="F11589" s="1" t="s">
        <v>171</v>
      </c>
      <c r="G11589" s="1" t="s">
        <v>172</v>
      </c>
    </row>
    <row r="11590" spans="1:7" x14ac:dyDescent="0.25">
      <c r="A11590" s="1">
        <v>33903161</v>
      </c>
      <c r="B11590" s="1" t="s">
        <v>30263</v>
      </c>
      <c r="C11590" s="1" t="s">
        <v>30264</v>
      </c>
      <c r="D11590" s="1" t="s">
        <v>30265</v>
      </c>
      <c r="E11590" s="1" t="s">
        <v>65</v>
      </c>
      <c r="F11590" s="1" t="s">
        <v>171</v>
      </c>
      <c r="G11590" s="1" t="s">
        <v>172</v>
      </c>
    </row>
    <row r="11591" spans="1:7" x14ac:dyDescent="0.25">
      <c r="A11591" s="1">
        <v>33903162</v>
      </c>
      <c r="B11591" s="1" t="s">
        <v>30266</v>
      </c>
      <c r="C11591" s="1" t="s">
        <v>30267</v>
      </c>
      <c r="D11591" s="1" t="s">
        <v>30268</v>
      </c>
      <c r="E11591" s="1" t="s">
        <v>65</v>
      </c>
      <c r="F11591" s="1" t="s">
        <v>171</v>
      </c>
      <c r="G11591" s="1" t="s">
        <v>172</v>
      </c>
    </row>
    <row r="11592" spans="1:7" x14ac:dyDescent="0.25">
      <c r="A11592" s="1">
        <v>33903165</v>
      </c>
      <c r="B11592" s="1" t="s">
        <v>30269</v>
      </c>
      <c r="C11592" s="1" t="s">
        <v>30270</v>
      </c>
      <c r="D11592" s="1" t="s">
        <v>30271</v>
      </c>
      <c r="E11592" s="1" t="s">
        <v>65</v>
      </c>
      <c r="F11592" s="1" t="s">
        <v>171</v>
      </c>
      <c r="G11592" s="1" t="s">
        <v>172</v>
      </c>
    </row>
    <row r="11593" spans="1:7" x14ac:dyDescent="0.25">
      <c r="A11593" s="1">
        <v>33903166</v>
      </c>
      <c r="B11593" s="1" t="s">
        <v>30272</v>
      </c>
      <c r="C11593" s="1" t="s">
        <v>30273</v>
      </c>
      <c r="D11593" s="1" t="s">
        <v>30274</v>
      </c>
      <c r="E11593" s="1" t="s">
        <v>65</v>
      </c>
      <c r="F11593" s="1" t="s">
        <v>171</v>
      </c>
      <c r="G11593" s="1" t="s">
        <v>172</v>
      </c>
    </row>
    <row r="11594" spans="1:7" x14ac:dyDescent="0.25">
      <c r="A11594" s="1">
        <v>33903167</v>
      </c>
      <c r="B11594" s="1" t="s">
        <v>30275</v>
      </c>
      <c r="C11594" s="1" t="s">
        <v>30276</v>
      </c>
      <c r="D11594" s="1" t="s">
        <v>30277</v>
      </c>
      <c r="E11594" s="1" t="s">
        <v>65</v>
      </c>
      <c r="F11594" s="1" t="s">
        <v>171</v>
      </c>
      <c r="G11594" s="1" t="s">
        <v>172</v>
      </c>
    </row>
    <row r="11595" spans="1:7" x14ac:dyDescent="0.25">
      <c r="A11595" s="1">
        <v>33903168</v>
      </c>
      <c r="B11595" s="1" t="s">
        <v>30278</v>
      </c>
      <c r="C11595" s="1" t="s">
        <v>30279</v>
      </c>
      <c r="D11595" s="1" t="s">
        <v>30280</v>
      </c>
      <c r="E11595" s="1" t="s">
        <v>65</v>
      </c>
      <c r="F11595" s="1" t="s">
        <v>171</v>
      </c>
      <c r="G11595" s="1" t="s">
        <v>172</v>
      </c>
    </row>
    <row r="11596" spans="1:7" x14ac:dyDescent="0.25">
      <c r="A11596" s="1">
        <v>33903170</v>
      </c>
      <c r="B11596" s="1" t="s">
        <v>30281</v>
      </c>
      <c r="C11596" s="1" t="s">
        <v>30282</v>
      </c>
      <c r="D11596" s="1" t="s">
        <v>30283</v>
      </c>
      <c r="E11596" s="1" t="s">
        <v>65</v>
      </c>
      <c r="F11596" s="1" t="s">
        <v>171</v>
      </c>
      <c r="G11596" s="1" t="s">
        <v>172</v>
      </c>
    </row>
    <row r="11597" spans="1:7" x14ac:dyDescent="0.25">
      <c r="A11597" s="1">
        <v>33903172</v>
      </c>
      <c r="B11597" s="1" t="s">
        <v>30284</v>
      </c>
      <c r="C11597" s="1" t="s">
        <v>30285</v>
      </c>
      <c r="D11597" s="1" t="s">
        <v>30286</v>
      </c>
      <c r="E11597" s="1" t="s">
        <v>65</v>
      </c>
      <c r="F11597" s="1" t="s">
        <v>171</v>
      </c>
      <c r="G11597" s="1" t="s">
        <v>172</v>
      </c>
    </row>
    <row r="11598" spans="1:7" x14ac:dyDescent="0.25">
      <c r="A11598" s="1">
        <v>33903173</v>
      </c>
      <c r="B11598" s="1" t="s">
        <v>30287</v>
      </c>
      <c r="C11598" s="1" t="s">
        <v>30288</v>
      </c>
      <c r="D11598" s="1" t="s">
        <v>30289</v>
      </c>
      <c r="E11598" s="1" t="s">
        <v>65</v>
      </c>
      <c r="F11598" s="1" t="s">
        <v>171</v>
      </c>
      <c r="G11598" s="1" t="s">
        <v>172</v>
      </c>
    </row>
    <row r="11599" spans="1:7" x14ac:dyDescent="0.25">
      <c r="A11599" s="1">
        <v>33903174</v>
      </c>
      <c r="B11599" s="1" t="s">
        <v>30290</v>
      </c>
      <c r="C11599" s="1" t="s">
        <v>30291</v>
      </c>
      <c r="D11599" s="1" t="s">
        <v>30292</v>
      </c>
      <c r="E11599" s="1" t="s">
        <v>65</v>
      </c>
      <c r="F11599" s="1" t="s">
        <v>171</v>
      </c>
      <c r="G11599" s="1" t="s">
        <v>172</v>
      </c>
    </row>
    <row r="11600" spans="1:7" x14ac:dyDescent="0.25">
      <c r="A11600" s="1">
        <v>33903175</v>
      </c>
      <c r="B11600" s="1" t="s">
        <v>30293</v>
      </c>
      <c r="C11600" s="1" t="s">
        <v>30294</v>
      </c>
      <c r="D11600" s="1" t="s">
        <v>30295</v>
      </c>
      <c r="E11600" s="1" t="s">
        <v>65</v>
      </c>
      <c r="F11600" s="1" t="s">
        <v>171</v>
      </c>
      <c r="G11600" s="1" t="s">
        <v>172</v>
      </c>
    </row>
    <row r="11601" spans="1:7" x14ac:dyDescent="0.25">
      <c r="A11601" s="1">
        <v>33903176</v>
      </c>
      <c r="B11601" s="1" t="s">
        <v>30296</v>
      </c>
      <c r="C11601" s="1" t="s">
        <v>30297</v>
      </c>
      <c r="D11601" s="1" t="s">
        <v>30298</v>
      </c>
      <c r="E11601" s="1" t="s">
        <v>65</v>
      </c>
      <c r="F11601" s="1" t="s">
        <v>171</v>
      </c>
      <c r="G11601" s="1" t="s">
        <v>172</v>
      </c>
    </row>
    <row r="11602" spans="1:7" x14ac:dyDescent="0.25">
      <c r="A11602" s="1">
        <v>33903177</v>
      </c>
      <c r="B11602" s="1" t="s">
        <v>30299</v>
      </c>
      <c r="C11602" s="1" t="s">
        <v>30300</v>
      </c>
      <c r="D11602" s="1" t="s">
        <v>30301</v>
      </c>
      <c r="E11602" s="1" t="s">
        <v>65</v>
      </c>
      <c r="F11602" s="1" t="s">
        <v>171</v>
      </c>
      <c r="G11602" s="1" t="s">
        <v>172</v>
      </c>
    </row>
    <row r="11603" spans="1:7" x14ac:dyDescent="0.25">
      <c r="A11603" s="1">
        <v>33903178</v>
      </c>
      <c r="B11603" s="1" t="s">
        <v>30302</v>
      </c>
      <c r="C11603" s="1" t="s">
        <v>30303</v>
      </c>
      <c r="D11603" s="1" t="s">
        <v>30304</v>
      </c>
      <c r="E11603" s="1" t="s">
        <v>65</v>
      </c>
      <c r="F11603" s="1" t="s">
        <v>171</v>
      </c>
      <c r="G11603" s="1" t="s">
        <v>172</v>
      </c>
    </row>
    <row r="11604" spans="1:7" x14ac:dyDescent="0.25">
      <c r="A11604" s="1">
        <v>33903179</v>
      </c>
      <c r="B11604" s="1" t="s">
        <v>30305</v>
      </c>
      <c r="C11604" s="1" t="s">
        <v>30306</v>
      </c>
      <c r="D11604" s="1" t="s">
        <v>30307</v>
      </c>
      <c r="E11604" s="1" t="s">
        <v>65</v>
      </c>
      <c r="F11604" s="1" t="s">
        <v>171</v>
      </c>
      <c r="G11604" s="1" t="s">
        <v>172</v>
      </c>
    </row>
    <row r="11605" spans="1:7" x14ac:dyDescent="0.25">
      <c r="A11605" s="1">
        <v>33903180</v>
      </c>
      <c r="B11605" s="1" t="s">
        <v>30308</v>
      </c>
      <c r="C11605" s="1" t="s">
        <v>30309</v>
      </c>
      <c r="D11605" s="1" t="s">
        <v>30310</v>
      </c>
      <c r="E11605" s="1" t="s">
        <v>65</v>
      </c>
      <c r="F11605" s="1" t="s">
        <v>171</v>
      </c>
      <c r="G11605" s="1" t="s">
        <v>172</v>
      </c>
    </row>
    <row r="11606" spans="1:7" x14ac:dyDescent="0.25">
      <c r="A11606" s="1">
        <v>33903181</v>
      </c>
      <c r="B11606" s="1" t="s">
        <v>30311</v>
      </c>
      <c r="C11606" s="1" t="s">
        <v>30312</v>
      </c>
      <c r="D11606" s="1" t="s">
        <v>30313</v>
      </c>
      <c r="E11606" s="1" t="s">
        <v>65</v>
      </c>
      <c r="F11606" s="1" t="s">
        <v>171</v>
      </c>
      <c r="G11606" s="1" t="s">
        <v>172</v>
      </c>
    </row>
    <row r="11607" spans="1:7" x14ac:dyDescent="0.25">
      <c r="A11607" s="1">
        <v>33903182</v>
      </c>
      <c r="B11607" s="1" t="s">
        <v>30314</v>
      </c>
      <c r="C11607" s="1" t="s">
        <v>30315</v>
      </c>
      <c r="D11607" s="1" t="s">
        <v>30316</v>
      </c>
      <c r="E11607" s="1" t="s">
        <v>65</v>
      </c>
      <c r="F11607" s="1" t="s">
        <v>171</v>
      </c>
      <c r="G11607" s="1" t="s">
        <v>172</v>
      </c>
    </row>
    <row r="11608" spans="1:7" x14ac:dyDescent="0.25">
      <c r="A11608" s="1">
        <v>33903185</v>
      </c>
      <c r="B11608" s="1" t="s">
        <v>30317</v>
      </c>
      <c r="C11608" s="1" t="s">
        <v>30318</v>
      </c>
      <c r="D11608" s="1" t="s">
        <v>30319</v>
      </c>
      <c r="E11608" s="1" t="s">
        <v>65</v>
      </c>
      <c r="F11608" s="1" t="s">
        <v>387</v>
      </c>
      <c r="G11608" s="1" t="s">
        <v>388</v>
      </c>
    </row>
    <row r="11609" spans="1:7" x14ac:dyDescent="0.25">
      <c r="A11609" s="1">
        <v>33903186</v>
      </c>
      <c r="B11609" s="1" t="s">
        <v>30320</v>
      </c>
      <c r="C11609" s="1" t="s">
        <v>30321</v>
      </c>
      <c r="D11609" s="1" t="s">
        <v>30322</v>
      </c>
      <c r="E11609" s="1" t="s">
        <v>66</v>
      </c>
      <c r="F11609" s="1" t="s">
        <v>387</v>
      </c>
      <c r="G11609" s="1" t="s">
        <v>388</v>
      </c>
    </row>
    <row r="11610" spans="1:7" x14ac:dyDescent="0.25">
      <c r="A11610" s="1">
        <v>33903187</v>
      </c>
      <c r="B11610" s="1" t="s">
        <v>30323</v>
      </c>
      <c r="C11610" s="1" t="s">
        <v>30324</v>
      </c>
      <c r="D11610" s="1" t="s">
        <v>30325</v>
      </c>
      <c r="E11610" s="1" t="s">
        <v>65</v>
      </c>
      <c r="F11610" s="1" t="s">
        <v>387</v>
      </c>
      <c r="G11610" s="1" t="s">
        <v>388</v>
      </c>
    </row>
    <row r="11611" spans="1:7" x14ac:dyDescent="0.25">
      <c r="A11611" s="1">
        <v>33903188</v>
      </c>
      <c r="B11611" s="1" t="s">
        <v>30326</v>
      </c>
      <c r="C11611" s="1" t="s">
        <v>30327</v>
      </c>
      <c r="D11611" s="1" t="s">
        <v>30328</v>
      </c>
      <c r="E11611" s="1" t="s">
        <v>65</v>
      </c>
      <c r="F11611" s="1" t="s">
        <v>387</v>
      </c>
      <c r="G11611" s="1" t="s">
        <v>388</v>
      </c>
    </row>
    <row r="11612" spans="1:7" x14ac:dyDescent="0.25">
      <c r="A11612" s="1">
        <v>33903189</v>
      </c>
      <c r="B11612" s="1" t="s">
        <v>30329</v>
      </c>
      <c r="C11612" s="1" t="s">
        <v>30330</v>
      </c>
      <c r="D11612" s="1" t="s">
        <v>30331</v>
      </c>
      <c r="E11612" s="1" t="s">
        <v>65</v>
      </c>
      <c r="F11612" s="1" t="s">
        <v>387</v>
      </c>
      <c r="G11612" s="1" t="s">
        <v>388</v>
      </c>
    </row>
    <row r="11613" spans="1:7" x14ac:dyDescent="0.25">
      <c r="A11613" s="1">
        <v>33903190</v>
      </c>
      <c r="B11613" s="1" t="s">
        <v>30332</v>
      </c>
      <c r="C11613" s="1" t="s">
        <v>30333</v>
      </c>
      <c r="D11613" s="1" t="s">
        <v>30334</v>
      </c>
      <c r="E11613" s="1" t="s">
        <v>65</v>
      </c>
      <c r="F11613" s="1" t="s">
        <v>387</v>
      </c>
      <c r="G11613" s="1" t="s">
        <v>388</v>
      </c>
    </row>
    <row r="11614" spans="1:7" x14ac:dyDescent="0.25">
      <c r="A11614" s="1">
        <v>33903191</v>
      </c>
      <c r="B11614" s="1" t="s">
        <v>30335</v>
      </c>
      <c r="C11614" s="1" t="s">
        <v>30336</v>
      </c>
      <c r="D11614" s="1" t="s">
        <v>30337</v>
      </c>
      <c r="E11614" s="1" t="s">
        <v>65</v>
      </c>
      <c r="F11614" s="1" t="s">
        <v>387</v>
      </c>
      <c r="G11614" s="1" t="s">
        <v>388</v>
      </c>
    </row>
    <row r="11615" spans="1:7" x14ac:dyDescent="0.25">
      <c r="A11615" s="1">
        <v>33903192</v>
      </c>
      <c r="B11615" s="1" t="s">
        <v>30338</v>
      </c>
      <c r="C11615" s="1" t="s">
        <v>30339</v>
      </c>
      <c r="D11615" s="1" t="s">
        <v>30340</v>
      </c>
      <c r="E11615" s="1" t="s">
        <v>65</v>
      </c>
      <c r="F11615" s="1" t="s">
        <v>387</v>
      </c>
      <c r="G11615" s="1" t="s">
        <v>388</v>
      </c>
    </row>
    <row r="11616" spans="1:7" x14ac:dyDescent="0.25">
      <c r="A11616" s="1">
        <v>33903193</v>
      </c>
      <c r="B11616" s="1" t="s">
        <v>30341</v>
      </c>
      <c r="C11616" s="1" t="s">
        <v>30342</v>
      </c>
      <c r="D11616" s="1" t="s">
        <v>30343</v>
      </c>
      <c r="E11616" s="1" t="s">
        <v>66</v>
      </c>
      <c r="F11616" s="1" t="s">
        <v>387</v>
      </c>
      <c r="G11616" s="1" t="s">
        <v>388</v>
      </c>
    </row>
    <row r="11617" spans="1:7" x14ac:dyDescent="0.25">
      <c r="A11617" s="1">
        <v>33903194</v>
      </c>
      <c r="B11617" s="1" t="s">
        <v>30344</v>
      </c>
      <c r="C11617" s="1" t="s">
        <v>30345</v>
      </c>
      <c r="D11617" s="1" t="s">
        <v>30346</v>
      </c>
      <c r="E11617" s="1" t="s">
        <v>66</v>
      </c>
      <c r="F11617" s="1" t="s">
        <v>387</v>
      </c>
      <c r="G11617" s="1" t="s">
        <v>388</v>
      </c>
    </row>
    <row r="11618" spans="1:7" x14ac:dyDescent="0.25">
      <c r="A11618" s="1">
        <v>33903195</v>
      </c>
      <c r="B11618" s="1" t="s">
        <v>30347</v>
      </c>
      <c r="C11618" s="1" t="s">
        <v>30348</v>
      </c>
      <c r="D11618" s="1" t="s">
        <v>30349</v>
      </c>
      <c r="E11618" s="1" t="s">
        <v>66</v>
      </c>
      <c r="F11618" s="1" t="s">
        <v>387</v>
      </c>
      <c r="G11618" s="1" t="s">
        <v>388</v>
      </c>
    </row>
    <row r="11619" spans="1:7" x14ac:dyDescent="0.25">
      <c r="A11619" s="1">
        <v>33903196</v>
      </c>
      <c r="B11619" s="1" t="s">
        <v>30350</v>
      </c>
      <c r="C11619" s="1" t="s">
        <v>30351</v>
      </c>
      <c r="D11619" s="1" t="s">
        <v>30352</v>
      </c>
      <c r="E11619" s="1" t="s">
        <v>66</v>
      </c>
      <c r="F11619" s="1" t="s">
        <v>387</v>
      </c>
      <c r="G11619" s="1" t="s">
        <v>388</v>
      </c>
    </row>
    <row r="11620" spans="1:7" x14ac:dyDescent="0.25">
      <c r="A11620" s="1">
        <v>33903197</v>
      </c>
      <c r="B11620" s="1" t="s">
        <v>30353</v>
      </c>
      <c r="C11620" s="1" t="s">
        <v>30354</v>
      </c>
      <c r="D11620" s="1" t="s">
        <v>30355</v>
      </c>
      <c r="E11620" s="1" t="s">
        <v>66</v>
      </c>
      <c r="F11620" s="1" t="s">
        <v>387</v>
      </c>
      <c r="G11620" s="1" t="s">
        <v>388</v>
      </c>
    </row>
    <row r="11621" spans="1:7" x14ac:dyDescent="0.25">
      <c r="A11621" s="1">
        <v>33903198</v>
      </c>
      <c r="B11621" s="1" t="s">
        <v>30356</v>
      </c>
      <c r="C11621" s="1" t="s">
        <v>30357</v>
      </c>
      <c r="D11621" s="1" t="s">
        <v>30358</v>
      </c>
      <c r="E11621" s="1" t="s">
        <v>66</v>
      </c>
      <c r="F11621" s="1" t="s">
        <v>387</v>
      </c>
      <c r="G11621" s="1" t="s">
        <v>388</v>
      </c>
    </row>
    <row r="11622" spans="1:7" x14ac:dyDescent="0.25">
      <c r="A11622" s="1">
        <v>33903199</v>
      </c>
      <c r="B11622" s="1" t="s">
        <v>30359</v>
      </c>
      <c r="C11622" s="1" t="s">
        <v>30360</v>
      </c>
      <c r="D11622" s="1" t="s">
        <v>30361</v>
      </c>
      <c r="E11622" s="1" t="s">
        <v>66</v>
      </c>
      <c r="F11622" s="1" t="s">
        <v>387</v>
      </c>
      <c r="G11622" s="1" t="s">
        <v>388</v>
      </c>
    </row>
    <row r="11623" spans="1:7" x14ac:dyDescent="0.25">
      <c r="A11623" s="1">
        <v>33903200</v>
      </c>
      <c r="B11623" s="1" t="s">
        <v>30362</v>
      </c>
      <c r="C11623" s="1" t="s">
        <v>30363</v>
      </c>
      <c r="D11623" s="1" t="s">
        <v>30364</v>
      </c>
      <c r="E11623" s="1" t="s">
        <v>66</v>
      </c>
      <c r="F11623" s="1" t="s">
        <v>387</v>
      </c>
      <c r="G11623" s="1" t="s">
        <v>388</v>
      </c>
    </row>
    <row r="11624" spans="1:7" x14ac:dyDescent="0.25">
      <c r="A11624" s="1">
        <v>33903201</v>
      </c>
      <c r="B11624" s="1" t="s">
        <v>30365</v>
      </c>
      <c r="C11624" s="1" t="s">
        <v>30366</v>
      </c>
      <c r="D11624" s="1" t="s">
        <v>30367</v>
      </c>
      <c r="E11624" s="1" t="s">
        <v>66</v>
      </c>
      <c r="F11624" s="1" t="s">
        <v>387</v>
      </c>
      <c r="G11624" s="1" t="s">
        <v>388</v>
      </c>
    </row>
    <row r="11625" spans="1:7" x14ac:dyDescent="0.25">
      <c r="A11625" s="1">
        <v>33903202</v>
      </c>
      <c r="B11625" s="1" t="s">
        <v>30368</v>
      </c>
      <c r="C11625" s="1" t="s">
        <v>30369</v>
      </c>
      <c r="D11625" s="1" t="s">
        <v>30370</v>
      </c>
      <c r="E11625" s="1" t="s">
        <v>66</v>
      </c>
      <c r="F11625" s="1" t="s">
        <v>387</v>
      </c>
      <c r="G11625" s="1" t="s">
        <v>388</v>
      </c>
    </row>
    <row r="11626" spans="1:7" x14ac:dyDescent="0.25">
      <c r="A11626" s="1">
        <v>33903203</v>
      </c>
      <c r="B11626" s="1" t="s">
        <v>30371</v>
      </c>
      <c r="C11626" s="1" t="s">
        <v>30372</v>
      </c>
      <c r="D11626" s="1" t="s">
        <v>30373</v>
      </c>
      <c r="E11626" s="1" t="s">
        <v>66</v>
      </c>
      <c r="F11626" s="1" t="s">
        <v>387</v>
      </c>
      <c r="G11626" s="1" t="s">
        <v>388</v>
      </c>
    </row>
    <row r="11627" spans="1:7" x14ac:dyDescent="0.25">
      <c r="A11627" s="1">
        <v>33903204</v>
      </c>
      <c r="B11627" s="1" t="s">
        <v>30374</v>
      </c>
      <c r="C11627" s="1" t="s">
        <v>30375</v>
      </c>
      <c r="D11627" s="1" t="s">
        <v>30376</v>
      </c>
      <c r="E11627" s="1" t="s">
        <v>65</v>
      </c>
      <c r="F11627" s="1" t="s">
        <v>387</v>
      </c>
      <c r="G11627" s="1" t="s">
        <v>388</v>
      </c>
    </row>
    <row r="11628" spans="1:7" x14ac:dyDescent="0.25">
      <c r="A11628" s="1">
        <v>33903205</v>
      </c>
      <c r="B11628" s="1" t="s">
        <v>30377</v>
      </c>
      <c r="C11628" s="1" t="s">
        <v>30378</v>
      </c>
      <c r="D11628" s="1" t="s">
        <v>30379</v>
      </c>
      <c r="E11628" s="1" t="s">
        <v>65</v>
      </c>
      <c r="F11628" s="1" t="s">
        <v>387</v>
      </c>
      <c r="G11628" s="1" t="s">
        <v>388</v>
      </c>
    </row>
    <row r="11629" spans="1:7" x14ac:dyDescent="0.25">
      <c r="A11629" s="1">
        <v>33903206</v>
      </c>
      <c r="B11629" s="1" t="s">
        <v>30380</v>
      </c>
      <c r="C11629" s="1" t="s">
        <v>30381</v>
      </c>
      <c r="D11629" s="1" t="s">
        <v>30382</v>
      </c>
      <c r="E11629" s="1" t="s">
        <v>65</v>
      </c>
      <c r="F11629" s="1" t="s">
        <v>387</v>
      </c>
      <c r="G11629" s="1" t="s">
        <v>388</v>
      </c>
    </row>
    <row r="11630" spans="1:7" x14ac:dyDescent="0.25">
      <c r="A11630" s="1">
        <v>33903207</v>
      </c>
      <c r="B11630" s="1" t="s">
        <v>30383</v>
      </c>
      <c r="C11630" s="1" t="s">
        <v>30384</v>
      </c>
      <c r="D11630" s="1" t="s">
        <v>30385</v>
      </c>
      <c r="E11630" s="1" t="s">
        <v>65</v>
      </c>
      <c r="F11630" s="1" t="s">
        <v>387</v>
      </c>
      <c r="G11630" s="1" t="s">
        <v>388</v>
      </c>
    </row>
    <row r="11631" spans="1:7" x14ac:dyDescent="0.25">
      <c r="A11631" s="1">
        <v>33903208</v>
      </c>
      <c r="B11631" s="1" t="s">
        <v>30386</v>
      </c>
      <c r="C11631" s="1" t="s">
        <v>30387</v>
      </c>
      <c r="D11631" s="1" t="s">
        <v>30388</v>
      </c>
      <c r="E11631" s="1" t="s">
        <v>65</v>
      </c>
      <c r="F11631" s="1" t="s">
        <v>387</v>
      </c>
      <c r="G11631" s="1" t="s">
        <v>388</v>
      </c>
    </row>
    <row r="11632" spans="1:7" x14ac:dyDescent="0.25">
      <c r="A11632" s="1">
        <v>33903209</v>
      </c>
      <c r="B11632" s="1" t="s">
        <v>30389</v>
      </c>
      <c r="C11632" s="1" t="s">
        <v>30390</v>
      </c>
      <c r="D11632" s="1" t="s">
        <v>30391</v>
      </c>
      <c r="E11632" s="1" t="s">
        <v>65</v>
      </c>
      <c r="F11632" s="1" t="s">
        <v>387</v>
      </c>
      <c r="G11632" s="1" t="s">
        <v>388</v>
      </c>
    </row>
    <row r="11633" spans="1:7" x14ac:dyDescent="0.25">
      <c r="A11633" s="1">
        <v>33903210</v>
      </c>
      <c r="B11633" s="1" t="s">
        <v>30392</v>
      </c>
      <c r="C11633" s="1" t="s">
        <v>30393</v>
      </c>
      <c r="D11633" s="1" t="s">
        <v>30394</v>
      </c>
      <c r="E11633" s="1" t="s">
        <v>66</v>
      </c>
      <c r="F11633" s="1" t="s">
        <v>387</v>
      </c>
      <c r="G11633" s="1" t="s">
        <v>388</v>
      </c>
    </row>
    <row r="11634" spans="1:7" x14ac:dyDescent="0.25">
      <c r="A11634" s="1">
        <v>33903211</v>
      </c>
      <c r="B11634" s="1" t="s">
        <v>30395</v>
      </c>
      <c r="C11634" s="1" t="s">
        <v>30396</v>
      </c>
      <c r="D11634" s="1" t="s">
        <v>30397</v>
      </c>
      <c r="E11634" s="1" t="s">
        <v>66</v>
      </c>
      <c r="F11634" s="1" t="s">
        <v>387</v>
      </c>
      <c r="G11634" s="1" t="s">
        <v>388</v>
      </c>
    </row>
    <row r="11635" spans="1:7" x14ac:dyDescent="0.25">
      <c r="A11635" s="1">
        <v>33903212</v>
      </c>
      <c r="B11635" s="1" t="s">
        <v>30398</v>
      </c>
      <c r="C11635" s="1" t="s">
        <v>30399</v>
      </c>
      <c r="D11635" s="1" t="s">
        <v>30400</v>
      </c>
      <c r="E11635" s="1" t="s">
        <v>65</v>
      </c>
      <c r="F11635" s="1" t="s">
        <v>387</v>
      </c>
      <c r="G11635" s="1" t="s">
        <v>388</v>
      </c>
    </row>
    <row r="11636" spans="1:7" x14ac:dyDescent="0.25">
      <c r="A11636" s="1">
        <v>33903213</v>
      </c>
      <c r="B11636" s="1" t="s">
        <v>30401</v>
      </c>
      <c r="C11636" s="1" t="s">
        <v>30402</v>
      </c>
      <c r="D11636" s="1" t="s">
        <v>30403</v>
      </c>
      <c r="E11636" s="1" t="s">
        <v>66</v>
      </c>
      <c r="F11636" s="1" t="s">
        <v>387</v>
      </c>
      <c r="G11636" s="1" t="s">
        <v>388</v>
      </c>
    </row>
    <row r="11637" spans="1:7" x14ac:dyDescent="0.25">
      <c r="A11637" s="1">
        <v>33903214</v>
      </c>
      <c r="B11637" s="1" t="s">
        <v>30404</v>
      </c>
      <c r="C11637" s="1" t="s">
        <v>30405</v>
      </c>
      <c r="D11637" s="1" t="s">
        <v>30406</v>
      </c>
      <c r="E11637" s="1" t="s">
        <v>66</v>
      </c>
      <c r="F11637" s="1" t="s">
        <v>387</v>
      </c>
      <c r="G11637" s="1" t="s">
        <v>388</v>
      </c>
    </row>
    <row r="11638" spans="1:7" x14ac:dyDescent="0.25">
      <c r="A11638" s="1">
        <v>33903215</v>
      </c>
      <c r="B11638" s="1" t="s">
        <v>30407</v>
      </c>
      <c r="C11638" s="1" t="s">
        <v>30408</v>
      </c>
      <c r="D11638" s="1" t="s">
        <v>30409</v>
      </c>
      <c r="E11638" s="1" t="s">
        <v>65</v>
      </c>
      <c r="F11638" s="1" t="s">
        <v>171</v>
      </c>
      <c r="G11638" s="1" t="s">
        <v>172</v>
      </c>
    </row>
    <row r="11639" spans="1:7" x14ac:dyDescent="0.25">
      <c r="A11639" s="1">
        <v>33903216</v>
      </c>
      <c r="B11639" s="1" t="s">
        <v>30410</v>
      </c>
      <c r="C11639" s="1" t="s">
        <v>30411</v>
      </c>
      <c r="D11639" s="1" t="s">
        <v>30412</v>
      </c>
      <c r="E11639" s="1" t="s">
        <v>65</v>
      </c>
      <c r="F11639" s="1" t="s">
        <v>171</v>
      </c>
      <c r="G11639" s="1" t="s">
        <v>172</v>
      </c>
    </row>
    <row r="11640" spans="1:7" x14ac:dyDescent="0.25">
      <c r="A11640" s="1">
        <v>33903218</v>
      </c>
      <c r="B11640" s="1" t="s">
        <v>30413</v>
      </c>
      <c r="C11640" s="1" t="s">
        <v>30414</v>
      </c>
      <c r="D11640" s="1" t="s">
        <v>30415</v>
      </c>
      <c r="E11640" s="1" t="s">
        <v>66</v>
      </c>
      <c r="F11640" s="1" t="s">
        <v>387</v>
      </c>
      <c r="G11640" s="1" t="s">
        <v>388</v>
      </c>
    </row>
    <row r="11641" spans="1:7" x14ac:dyDescent="0.25">
      <c r="A11641" s="1">
        <v>33903219</v>
      </c>
      <c r="B11641" s="1" t="s">
        <v>30416</v>
      </c>
      <c r="C11641" s="1" t="s">
        <v>30417</v>
      </c>
      <c r="D11641" s="1" t="s">
        <v>30418</v>
      </c>
      <c r="E11641" s="1" t="s">
        <v>66</v>
      </c>
      <c r="F11641" s="1" t="s">
        <v>1831</v>
      </c>
      <c r="G11641" s="1" t="s">
        <v>1832</v>
      </c>
    </row>
    <row r="11642" spans="1:7" x14ac:dyDescent="0.25">
      <c r="A11642" s="1">
        <v>33903220</v>
      </c>
      <c r="B11642" s="1" t="s">
        <v>30419</v>
      </c>
      <c r="C11642" s="1" t="s">
        <v>30420</v>
      </c>
      <c r="D11642" s="1" t="s">
        <v>30421</v>
      </c>
      <c r="E11642" s="1" t="s">
        <v>66</v>
      </c>
      <c r="F11642" s="1" t="s">
        <v>1831</v>
      </c>
      <c r="G11642" s="1" t="s">
        <v>1832</v>
      </c>
    </row>
    <row r="11643" spans="1:7" x14ac:dyDescent="0.25">
      <c r="A11643" s="1">
        <v>33903221</v>
      </c>
      <c r="B11643" s="1" t="s">
        <v>30422</v>
      </c>
      <c r="C11643" s="1" t="s">
        <v>30423</v>
      </c>
      <c r="D11643" s="1" t="s">
        <v>30424</v>
      </c>
      <c r="E11643" s="1" t="s">
        <v>65</v>
      </c>
      <c r="F11643" s="1" t="s">
        <v>171</v>
      </c>
      <c r="G11643" s="1" t="s">
        <v>172</v>
      </c>
    </row>
    <row r="11644" spans="1:7" x14ac:dyDescent="0.25">
      <c r="A11644" s="1">
        <v>33903222</v>
      </c>
      <c r="B11644" s="1" t="s">
        <v>30425</v>
      </c>
      <c r="C11644" s="1" t="s">
        <v>30426</v>
      </c>
      <c r="D11644" s="1" t="s">
        <v>30427</v>
      </c>
      <c r="E11644" s="1" t="s">
        <v>66</v>
      </c>
      <c r="F11644" s="1" t="s">
        <v>387</v>
      </c>
      <c r="G11644" s="1" t="s">
        <v>388</v>
      </c>
    </row>
    <row r="11645" spans="1:7" x14ac:dyDescent="0.25">
      <c r="A11645" s="1">
        <v>33903223</v>
      </c>
      <c r="B11645" s="1" t="s">
        <v>30428</v>
      </c>
      <c r="C11645" s="1" t="s">
        <v>30429</v>
      </c>
      <c r="D11645" s="1" t="s">
        <v>30430</v>
      </c>
      <c r="E11645" s="1" t="s">
        <v>66</v>
      </c>
      <c r="F11645" s="1" t="s">
        <v>387</v>
      </c>
      <c r="G11645" s="1" t="s">
        <v>388</v>
      </c>
    </row>
    <row r="11646" spans="1:7" x14ac:dyDescent="0.25">
      <c r="A11646" s="1">
        <v>33903224</v>
      </c>
      <c r="B11646" s="1" t="s">
        <v>30431</v>
      </c>
      <c r="C11646" s="1" t="s">
        <v>30432</v>
      </c>
      <c r="D11646" s="1" t="s">
        <v>30433</v>
      </c>
      <c r="E11646" s="1" t="s">
        <v>65</v>
      </c>
      <c r="F11646" s="1" t="s">
        <v>171</v>
      </c>
      <c r="G11646" s="1" t="s">
        <v>172</v>
      </c>
    </row>
    <row r="11647" spans="1:7" x14ac:dyDescent="0.25">
      <c r="A11647" s="1">
        <v>33903225</v>
      </c>
      <c r="B11647" s="1" t="s">
        <v>30434</v>
      </c>
      <c r="C11647" s="1" t="s">
        <v>30435</v>
      </c>
      <c r="D11647" s="1" t="s">
        <v>30436</v>
      </c>
      <c r="E11647" s="1" t="s">
        <v>65</v>
      </c>
      <c r="F11647" s="1" t="s">
        <v>171</v>
      </c>
      <c r="G11647" s="1" t="s">
        <v>172</v>
      </c>
    </row>
    <row r="11648" spans="1:7" x14ac:dyDescent="0.25">
      <c r="A11648" s="1">
        <v>33903226</v>
      </c>
      <c r="B11648" s="1" t="s">
        <v>30437</v>
      </c>
      <c r="C11648" s="1" t="s">
        <v>30438</v>
      </c>
      <c r="D11648" s="1" t="s">
        <v>30439</v>
      </c>
      <c r="E11648" s="1" t="s">
        <v>65</v>
      </c>
      <c r="F11648" s="1" t="s">
        <v>171</v>
      </c>
      <c r="G11648" s="1" t="s">
        <v>172</v>
      </c>
    </row>
    <row r="11649" spans="1:7" x14ac:dyDescent="0.25">
      <c r="A11649" s="1">
        <v>33903227</v>
      </c>
      <c r="B11649" s="1" t="s">
        <v>30440</v>
      </c>
      <c r="C11649" s="1" t="s">
        <v>30441</v>
      </c>
      <c r="D11649" s="1" t="s">
        <v>30442</v>
      </c>
      <c r="E11649" s="1" t="s">
        <v>65</v>
      </c>
      <c r="F11649" s="1" t="s">
        <v>171</v>
      </c>
      <c r="G11649" s="1" t="s">
        <v>172</v>
      </c>
    </row>
    <row r="11650" spans="1:7" x14ac:dyDescent="0.25">
      <c r="A11650" s="1">
        <v>33903228</v>
      </c>
      <c r="B11650" s="1" t="s">
        <v>30443</v>
      </c>
      <c r="C11650" s="1" t="s">
        <v>30444</v>
      </c>
      <c r="D11650" s="1" t="s">
        <v>30445</v>
      </c>
      <c r="E11650" s="1" t="s">
        <v>65</v>
      </c>
      <c r="F11650" s="1" t="s">
        <v>171</v>
      </c>
      <c r="G11650" s="1" t="s">
        <v>172</v>
      </c>
    </row>
    <row r="11651" spans="1:7" x14ac:dyDescent="0.25">
      <c r="A11651" s="1">
        <v>33903237</v>
      </c>
      <c r="B11651" s="1" t="s">
        <v>30446</v>
      </c>
      <c r="C11651" s="1" t="s">
        <v>30447</v>
      </c>
      <c r="D11651" s="1" t="s">
        <v>30448</v>
      </c>
      <c r="E11651" s="1" t="s">
        <v>66</v>
      </c>
      <c r="F11651" s="1" t="s">
        <v>1021</v>
      </c>
      <c r="G11651" s="1" t="s">
        <v>1022</v>
      </c>
    </row>
    <row r="11652" spans="1:7" x14ac:dyDescent="0.25">
      <c r="A11652" s="1">
        <v>33903238</v>
      </c>
      <c r="B11652" s="1" t="s">
        <v>30449</v>
      </c>
      <c r="C11652" s="1" t="s">
        <v>30450</v>
      </c>
      <c r="D11652" s="1" t="s">
        <v>30451</v>
      </c>
      <c r="E11652" s="1" t="s">
        <v>66</v>
      </c>
      <c r="F11652" s="1" t="s">
        <v>387</v>
      </c>
      <c r="G11652" s="1" t="s">
        <v>388</v>
      </c>
    </row>
    <row r="11653" spans="1:7" x14ac:dyDescent="0.25">
      <c r="A11653" s="1">
        <v>33903239</v>
      </c>
      <c r="B11653" s="1" t="s">
        <v>30452</v>
      </c>
      <c r="C11653" s="1" t="s">
        <v>30453</v>
      </c>
      <c r="D11653" s="1" t="s">
        <v>30454</v>
      </c>
      <c r="E11653" s="1" t="s">
        <v>65</v>
      </c>
      <c r="F11653" s="1" t="s">
        <v>387</v>
      </c>
      <c r="G11653" s="1" t="s">
        <v>388</v>
      </c>
    </row>
    <row r="11654" spans="1:7" x14ac:dyDescent="0.25">
      <c r="A11654" s="1">
        <v>33903281</v>
      </c>
      <c r="B11654" s="1" t="s">
        <v>30455</v>
      </c>
      <c r="C11654" s="1" t="s">
        <v>30456</v>
      </c>
      <c r="D11654" s="1" t="s">
        <v>30457</v>
      </c>
      <c r="E11654" s="1" t="s">
        <v>65</v>
      </c>
      <c r="F11654" s="1" t="s">
        <v>171</v>
      </c>
      <c r="G11654" s="1" t="s">
        <v>172</v>
      </c>
    </row>
    <row r="11655" spans="1:7" x14ac:dyDescent="0.25">
      <c r="A11655" s="1">
        <v>33903282</v>
      </c>
      <c r="B11655" s="1" t="s">
        <v>30458</v>
      </c>
      <c r="C11655" s="1" t="s">
        <v>30459</v>
      </c>
      <c r="D11655" s="1" t="s">
        <v>30460</v>
      </c>
      <c r="E11655" s="1" t="s">
        <v>66</v>
      </c>
      <c r="G11655" s="1" t="s">
        <v>199</v>
      </c>
    </row>
    <row r="11656" spans="1:7" x14ac:dyDescent="0.25">
      <c r="A11656" s="1">
        <v>33903283</v>
      </c>
      <c r="B11656" s="1" t="s">
        <v>30461</v>
      </c>
      <c r="C11656" s="1" t="s">
        <v>30462</v>
      </c>
      <c r="D11656" s="1" t="s">
        <v>30463</v>
      </c>
      <c r="E11656" s="1" t="s">
        <v>66</v>
      </c>
      <c r="G11656" s="1" t="s">
        <v>199</v>
      </c>
    </row>
    <row r="11657" spans="1:7" x14ac:dyDescent="0.25">
      <c r="A11657" s="1">
        <v>33903284</v>
      </c>
      <c r="B11657" s="1" t="s">
        <v>30464</v>
      </c>
      <c r="C11657" s="1" t="s">
        <v>30465</v>
      </c>
      <c r="D11657" s="1" t="s">
        <v>30466</v>
      </c>
      <c r="E11657" s="1" t="s">
        <v>66</v>
      </c>
      <c r="F11657" s="1" t="s">
        <v>874</v>
      </c>
      <c r="G11657" s="1" t="s">
        <v>875</v>
      </c>
    </row>
    <row r="11658" spans="1:7" x14ac:dyDescent="0.25">
      <c r="A11658" s="1">
        <v>33903285</v>
      </c>
      <c r="B11658" s="1" t="s">
        <v>2358</v>
      </c>
      <c r="C11658" s="1" t="s">
        <v>2359</v>
      </c>
      <c r="D11658" s="1" t="s">
        <v>2360</v>
      </c>
      <c r="E11658" s="1" t="s">
        <v>65</v>
      </c>
      <c r="F11658" s="1" t="s">
        <v>171</v>
      </c>
      <c r="G11658" s="1" t="s">
        <v>172</v>
      </c>
    </row>
    <row r="11659" spans="1:7" x14ac:dyDescent="0.25">
      <c r="A11659" s="1">
        <v>33903286</v>
      </c>
      <c r="B11659" s="1" t="s">
        <v>30467</v>
      </c>
      <c r="C11659" s="1" t="s">
        <v>30468</v>
      </c>
      <c r="D11659" s="1" t="s">
        <v>30469</v>
      </c>
      <c r="E11659" s="1" t="s">
        <v>65</v>
      </c>
      <c r="F11659" s="1" t="s">
        <v>171</v>
      </c>
      <c r="G11659" s="1" t="s">
        <v>172</v>
      </c>
    </row>
    <row r="11660" spans="1:7" x14ac:dyDescent="0.25">
      <c r="A11660" s="1">
        <v>33903297</v>
      </c>
      <c r="B11660" s="1" t="s">
        <v>30470</v>
      </c>
      <c r="C11660" s="1" t="s">
        <v>30471</v>
      </c>
      <c r="D11660" s="1" t="s">
        <v>30472</v>
      </c>
      <c r="G11660" s="1" t="s">
        <v>199</v>
      </c>
    </row>
    <row r="11661" spans="1:7" x14ac:dyDescent="0.25">
      <c r="A11661" s="1">
        <v>33903298</v>
      </c>
      <c r="B11661" s="1" t="s">
        <v>30473</v>
      </c>
      <c r="C11661" s="1" t="s">
        <v>30474</v>
      </c>
      <c r="D11661" s="1" t="s">
        <v>30475</v>
      </c>
      <c r="E11661" s="1" t="s">
        <v>65</v>
      </c>
      <c r="F11661" s="1" t="s">
        <v>171</v>
      </c>
      <c r="G11661" s="1" t="s">
        <v>172</v>
      </c>
    </row>
    <row r="11662" spans="1:7" x14ac:dyDescent="0.25">
      <c r="A11662" s="1">
        <v>33903299</v>
      </c>
      <c r="B11662" s="1" t="s">
        <v>30476</v>
      </c>
      <c r="C11662" s="1" t="s">
        <v>30477</v>
      </c>
      <c r="D11662" s="1" t="s">
        <v>30478</v>
      </c>
      <c r="E11662" s="1" t="s">
        <v>65</v>
      </c>
      <c r="F11662" s="1" t="s">
        <v>171</v>
      </c>
      <c r="G11662" s="1" t="s">
        <v>172</v>
      </c>
    </row>
    <row r="11663" spans="1:7" x14ac:dyDescent="0.25">
      <c r="A11663" s="1">
        <v>33903300</v>
      </c>
      <c r="B11663" s="1" t="s">
        <v>30479</v>
      </c>
      <c r="C11663" s="1" t="s">
        <v>30480</v>
      </c>
      <c r="D11663" s="1" t="s">
        <v>30481</v>
      </c>
      <c r="E11663" s="1" t="s">
        <v>65</v>
      </c>
      <c r="F11663" s="1" t="s">
        <v>171</v>
      </c>
      <c r="G11663" s="1" t="s">
        <v>172</v>
      </c>
    </row>
    <row r="11664" spans="1:7" x14ac:dyDescent="0.25">
      <c r="A11664" s="1">
        <v>33903301</v>
      </c>
      <c r="B11664" s="1" t="s">
        <v>30482</v>
      </c>
      <c r="C11664" s="1" t="s">
        <v>30483</v>
      </c>
      <c r="D11664" s="1" t="s">
        <v>30484</v>
      </c>
      <c r="E11664" s="1" t="s">
        <v>65</v>
      </c>
      <c r="F11664" s="1" t="s">
        <v>171</v>
      </c>
      <c r="G11664" s="1" t="s">
        <v>172</v>
      </c>
    </row>
    <row r="11665" spans="1:7" x14ac:dyDescent="0.25">
      <c r="A11665" s="1">
        <v>33903302</v>
      </c>
      <c r="B11665" s="1" t="s">
        <v>30485</v>
      </c>
      <c r="C11665" s="1" t="s">
        <v>30486</v>
      </c>
      <c r="D11665" s="1" t="s">
        <v>30487</v>
      </c>
      <c r="E11665" s="1" t="s">
        <v>65</v>
      </c>
      <c r="F11665" s="1" t="s">
        <v>171</v>
      </c>
      <c r="G11665" s="1" t="s">
        <v>172</v>
      </c>
    </row>
    <row r="11666" spans="1:7" x14ac:dyDescent="0.25">
      <c r="A11666" s="1">
        <v>33903303</v>
      </c>
      <c r="B11666" s="1" t="s">
        <v>30488</v>
      </c>
      <c r="C11666" s="1" t="s">
        <v>30489</v>
      </c>
      <c r="D11666" s="1" t="s">
        <v>30490</v>
      </c>
      <c r="E11666" s="1" t="s">
        <v>65</v>
      </c>
      <c r="F11666" s="1" t="s">
        <v>171</v>
      </c>
      <c r="G11666" s="1" t="s">
        <v>172</v>
      </c>
    </row>
    <row r="11667" spans="1:7" x14ac:dyDescent="0.25">
      <c r="A11667" s="1">
        <v>33903304</v>
      </c>
      <c r="B11667" s="1" t="s">
        <v>30491</v>
      </c>
      <c r="C11667" s="1" t="s">
        <v>30492</v>
      </c>
      <c r="D11667" s="1" t="s">
        <v>30493</v>
      </c>
      <c r="E11667" s="1" t="s">
        <v>65</v>
      </c>
      <c r="F11667" s="1" t="s">
        <v>171</v>
      </c>
      <c r="G11667" s="1" t="s">
        <v>172</v>
      </c>
    </row>
    <row r="11668" spans="1:7" x14ac:dyDescent="0.25">
      <c r="A11668" s="1">
        <v>33903305</v>
      </c>
      <c r="B11668" s="1" t="s">
        <v>30494</v>
      </c>
      <c r="C11668" s="1" t="s">
        <v>30495</v>
      </c>
      <c r="D11668" s="1" t="s">
        <v>30496</v>
      </c>
      <c r="E11668" s="1" t="s">
        <v>65</v>
      </c>
      <c r="F11668" s="1" t="s">
        <v>171</v>
      </c>
      <c r="G11668" s="1" t="s">
        <v>172</v>
      </c>
    </row>
    <row r="11669" spans="1:7" x14ac:dyDescent="0.25">
      <c r="A11669" s="1">
        <v>33903308</v>
      </c>
      <c r="B11669" s="1" t="s">
        <v>30497</v>
      </c>
      <c r="C11669" s="1" t="s">
        <v>30498</v>
      </c>
      <c r="D11669" s="1" t="s">
        <v>30499</v>
      </c>
      <c r="E11669" s="1" t="s">
        <v>66</v>
      </c>
      <c r="F11669" s="1" t="s">
        <v>387</v>
      </c>
      <c r="G11669" s="1" t="s">
        <v>388</v>
      </c>
    </row>
    <row r="11670" spans="1:7" x14ac:dyDescent="0.25">
      <c r="A11670" s="1">
        <v>33903309</v>
      </c>
      <c r="B11670" s="1" t="s">
        <v>30500</v>
      </c>
      <c r="C11670" s="1" t="s">
        <v>30501</v>
      </c>
      <c r="D11670" s="1" t="s">
        <v>30502</v>
      </c>
      <c r="E11670" s="1" t="s">
        <v>66</v>
      </c>
      <c r="F11670" s="1" t="s">
        <v>387</v>
      </c>
      <c r="G11670" s="1" t="s">
        <v>388</v>
      </c>
    </row>
    <row r="11671" spans="1:7" x14ac:dyDescent="0.25">
      <c r="A11671" s="1">
        <v>33903310</v>
      </c>
      <c r="B11671" s="1" t="s">
        <v>30503</v>
      </c>
      <c r="C11671" s="1" t="s">
        <v>30504</v>
      </c>
      <c r="D11671" s="1" t="s">
        <v>30505</v>
      </c>
      <c r="E11671" s="1" t="s">
        <v>66</v>
      </c>
      <c r="F11671" s="1" t="s">
        <v>387</v>
      </c>
      <c r="G11671" s="1" t="s">
        <v>388</v>
      </c>
    </row>
    <row r="11672" spans="1:7" x14ac:dyDescent="0.25">
      <c r="A11672" s="1">
        <v>33903313</v>
      </c>
      <c r="B11672" s="1" t="s">
        <v>30506</v>
      </c>
      <c r="C11672" s="1" t="s">
        <v>30507</v>
      </c>
      <c r="D11672" s="1" t="s">
        <v>30508</v>
      </c>
      <c r="E11672" s="1" t="s">
        <v>66</v>
      </c>
      <c r="F11672" s="1" t="s">
        <v>874</v>
      </c>
      <c r="G11672" s="1" t="s">
        <v>875</v>
      </c>
    </row>
    <row r="11673" spans="1:7" x14ac:dyDescent="0.25">
      <c r="A11673" s="1">
        <v>33903314</v>
      </c>
      <c r="B11673" s="1" t="s">
        <v>30509</v>
      </c>
      <c r="C11673" s="1" t="s">
        <v>30510</v>
      </c>
      <c r="D11673" s="1" t="s">
        <v>30511</v>
      </c>
      <c r="E11673" s="1" t="s">
        <v>66</v>
      </c>
      <c r="F11673" s="1" t="s">
        <v>387</v>
      </c>
      <c r="G11673" s="1" t="s">
        <v>388</v>
      </c>
    </row>
    <row r="11674" spans="1:7" x14ac:dyDescent="0.25">
      <c r="A11674" s="1">
        <v>33903315</v>
      </c>
      <c r="B11674" s="1" t="s">
        <v>30512</v>
      </c>
      <c r="C11674" s="1" t="s">
        <v>30513</v>
      </c>
      <c r="D11674" s="1" t="s">
        <v>30514</v>
      </c>
      <c r="E11674" s="1" t="s">
        <v>66</v>
      </c>
      <c r="G11674" s="1" t="s">
        <v>199</v>
      </c>
    </row>
    <row r="11675" spans="1:7" x14ac:dyDescent="0.25">
      <c r="A11675" s="1">
        <v>33903316</v>
      </c>
      <c r="B11675" s="1" t="s">
        <v>30515</v>
      </c>
      <c r="C11675" s="1" t="s">
        <v>30516</v>
      </c>
      <c r="D11675" s="1" t="s">
        <v>30517</v>
      </c>
      <c r="E11675" s="1" t="s">
        <v>66</v>
      </c>
      <c r="F11675" s="1" t="s">
        <v>233</v>
      </c>
      <c r="G11675" s="1" t="s">
        <v>234</v>
      </c>
    </row>
    <row r="11676" spans="1:7" x14ac:dyDescent="0.25">
      <c r="A11676" s="1">
        <v>33903317</v>
      </c>
      <c r="B11676" s="1" t="s">
        <v>30518</v>
      </c>
      <c r="C11676" s="1" t="s">
        <v>30519</v>
      </c>
      <c r="D11676" s="1" t="s">
        <v>30520</v>
      </c>
      <c r="E11676" s="1" t="s">
        <v>66</v>
      </c>
      <c r="F11676" s="1" t="s">
        <v>233</v>
      </c>
      <c r="G11676" s="1" t="s">
        <v>234</v>
      </c>
    </row>
    <row r="11677" spans="1:7" x14ac:dyDescent="0.25">
      <c r="A11677" s="1">
        <v>33903318</v>
      </c>
      <c r="B11677" s="1" t="s">
        <v>30521</v>
      </c>
      <c r="C11677" s="1" t="s">
        <v>30522</v>
      </c>
      <c r="D11677" s="1" t="s">
        <v>30523</v>
      </c>
      <c r="E11677" s="1" t="s">
        <v>65</v>
      </c>
      <c r="F11677" s="1" t="s">
        <v>171</v>
      </c>
      <c r="G11677" s="1" t="s">
        <v>172</v>
      </c>
    </row>
    <row r="11678" spans="1:7" x14ac:dyDescent="0.25">
      <c r="A11678" s="1">
        <v>33903320</v>
      </c>
      <c r="B11678" s="1" t="s">
        <v>30524</v>
      </c>
      <c r="C11678" s="1" t="s">
        <v>30525</v>
      </c>
      <c r="D11678" s="1" t="s">
        <v>30526</v>
      </c>
      <c r="E11678" s="1" t="s">
        <v>66</v>
      </c>
      <c r="F11678" s="1" t="s">
        <v>387</v>
      </c>
      <c r="G11678" s="1" t="s">
        <v>388</v>
      </c>
    </row>
    <row r="11679" spans="1:7" x14ac:dyDescent="0.25">
      <c r="A11679" s="1">
        <v>33903321</v>
      </c>
      <c r="B11679" s="1" t="s">
        <v>30527</v>
      </c>
      <c r="C11679" s="1" t="s">
        <v>30528</v>
      </c>
      <c r="D11679" s="1" t="s">
        <v>30529</v>
      </c>
      <c r="E11679" s="1" t="s">
        <v>66</v>
      </c>
      <c r="F11679" s="1" t="s">
        <v>387</v>
      </c>
      <c r="G11679" s="1" t="s">
        <v>388</v>
      </c>
    </row>
    <row r="11680" spans="1:7" x14ac:dyDescent="0.25">
      <c r="A11680" s="1">
        <v>33903322</v>
      </c>
      <c r="B11680" s="1" t="s">
        <v>30530</v>
      </c>
      <c r="C11680" s="1" t="s">
        <v>30531</v>
      </c>
      <c r="D11680" s="1" t="s">
        <v>30532</v>
      </c>
      <c r="E11680" s="1" t="s">
        <v>66</v>
      </c>
      <c r="F11680" s="1" t="s">
        <v>387</v>
      </c>
      <c r="G11680" s="1" t="s">
        <v>388</v>
      </c>
    </row>
    <row r="11681" spans="1:7" x14ac:dyDescent="0.25">
      <c r="A11681" s="1">
        <v>33903323</v>
      </c>
      <c r="B11681" s="1" t="s">
        <v>30533</v>
      </c>
      <c r="C11681" s="1" t="s">
        <v>30534</v>
      </c>
      <c r="D11681" s="1" t="s">
        <v>30535</v>
      </c>
      <c r="E11681" s="1" t="s">
        <v>66</v>
      </c>
      <c r="F11681" s="1" t="s">
        <v>387</v>
      </c>
      <c r="G11681" s="1" t="s">
        <v>388</v>
      </c>
    </row>
    <row r="11682" spans="1:7" x14ac:dyDescent="0.25">
      <c r="A11682" s="1">
        <v>33903324</v>
      </c>
      <c r="B11682" s="1" t="s">
        <v>30536</v>
      </c>
      <c r="C11682" s="1" t="s">
        <v>30537</v>
      </c>
      <c r="D11682" s="1" t="s">
        <v>30538</v>
      </c>
      <c r="E11682" s="1" t="s">
        <v>66</v>
      </c>
      <c r="F11682" s="1" t="s">
        <v>387</v>
      </c>
      <c r="G11682" s="1" t="s">
        <v>388</v>
      </c>
    </row>
    <row r="11683" spans="1:7" x14ac:dyDescent="0.25">
      <c r="A11683" s="1">
        <v>33903325</v>
      </c>
      <c r="B11683" s="1" t="s">
        <v>30539</v>
      </c>
      <c r="C11683" s="1" t="s">
        <v>30540</v>
      </c>
      <c r="D11683" s="1" t="s">
        <v>30541</v>
      </c>
      <c r="E11683" s="1" t="s">
        <v>66</v>
      </c>
      <c r="F11683" s="1" t="s">
        <v>387</v>
      </c>
      <c r="G11683" s="1" t="s">
        <v>388</v>
      </c>
    </row>
    <row r="11684" spans="1:7" x14ac:dyDescent="0.25">
      <c r="A11684" s="1">
        <v>33903326</v>
      </c>
      <c r="B11684" s="1" t="s">
        <v>30542</v>
      </c>
      <c r="C11684" s="1" t="s">
        <v>30543</v>
      </c>
      <c r="D11684" s="1" t="s">
        <v>30544</v>
      </c>
      <c r="E11684" s="1" t="s">
        <v>66</v>
      </c>
      <c r="F11684" s="1" t="s">
        <v>387</v>
      </c>
      <c r="G11684" s="1" t="s">
        <v>388</v>
      </c>
    </row>
    <row r="11685" spans="1:7" x14ac:dyDescent="0.25">
      <c r="A11685" s="1">
        <v>33903327</v>
      </c>
      <c r="B11685" s="1" t="s">
        <v>30545</v>
      </c>
      <c r="C11685" s="1" t="s">
        <v>30546</v>
      </c>
      <c r="D11685" s="1" t="s">
        <v>30547</v>
      </c>
      <c r="E11685" s="1" t="s">
        <v>66</v>
      </c>
      <c r="F11685" s="1" t="s">
        <v>387</v>
      </c>
      <c r="G11685" s="1" t="s">
        <v>388</v>
      </c>
    </row>
    <row r="11686" spans="1:7" x14ac:dyDescent="0.25">
      <c r="A11686" s="1">
        <v>33903328</v>
      </c>
      <c r="B11686" s="1" t="s">
        <v>30548</v>
      </c>
      <c r="C11686" s="1" t="s">
        <v>30549</v>
      </c>
      <c r="D11686" s="1" t="s">
        <v>30550</v>
      </c>
      <c r="E11686" s="1" t="s">
        <v>66</v>
      </c>
      <c r="F11686" s="1" t="s">
        <v>387</v>
      </c>
      <c r="G11686" s="1" t="s">
        <v>388</v>
      </c>
    </row>
    <row r="11687" spans="1:7" x14ac:dyDescent="0.25">
      <c r="A11687" s="1">
        <v>33903329</v>
      </c>
      <c r="B11687" s="1" t="s">
        <v>30551</v>
      </c>
      <c r="C11687" s="1" t="s">
        <v>30552</v>
      </c>
      <c r="D11687" s="1" t="s">
        <v>30553</v>
      </c>
      <c r="E11687" s="1" t="s">
        <v>65</v>
      </c>
      <c r="F11687" s="1" t="s">
        <v>387</v>
      </c>
      <c r="G11687" s="1" t="s">
        <v>388</v>
      </c>
    </row>
    <row r="11688" spans="1:7" x14ac:dyDescent="0.25">
      <c r="A11688" s="1">
        <v>33903330</v>
      </c>
      <c r="B11688" s="1" t="s">
        <v>30554</v>
      </c>
      <c r="C11688" s="1" t="s">
        <v>30555</v>
      </c>
      <c r="D11688" s="1" t="s">
        <v>30556</v>
      </c>
      <c r="E11688" s="1" t="s">
        <v>65</v>
      </c>
      <c r="F11688" s="1" t="s">
        <v>387</v>
      </c>
      <c r="G11688" s="1" t="s">
        <v>388</v>
      </c>
    </row>
    <row r="11689" spans="1:7" x14ac:dyDescent="0.25">
      <c r="A11689" s="1">
        <v>33903331</v>
      </c>
      <c r="B11689" s="1" t="s">
        <v>30557</v>
      </c>
      <c r="C11689" s="1" t="s">
        <v>30558</v>
      </c>
      <c r="D11689" s="1" t="s">
        <v>30559</v>
      </c>
      <c r="E11689" s="1" t="s">
        <v>65</v>
      </c>
      <c r="F11689" s="1" t="s">
        <v>387</v>
      </c>
      <c r="G11689" s="1" t="s">
        <v>388</v>
      </c>
    </row>
    <row r="11690" spans="1:7" x14ac:dyDescent="0.25">
      <c r="A11690" s="1">
        <v>33903332</v>
      </c>
      <c r="B11690" s="1" t="s">
        <v>30560</v>
      </c>
      <c r="C11690" s="1" t="s">
        <v>30561</v>
      </c>
      <c r="D11690" s="1" t="s">
        <v>30562</v>
      </c>
      <c r="E11690" s="1" t="s">
        <v>65</v>
      </c>
      <c r="F11690" s="1" t="s">
        <v>387</v>
      </c>
      <c r="G11690" s="1" t="s">
        <v>388</v>
      </c>
    </row>
    <row r="11691" spans="1:7" x14ac:dyDescent="0.25">
      <c r="A11691" s="1">
        <v>33903333</v>
      </c>
      <c r="B11691" s="1" t="s">
        <v>30563</v>
      </c>
      <c r="C11691" s="1" t="s">
        <v>30564</v>
      </c>
      <c r="D11691" s="1" t="s">
        <v>30565</v>
      </c>
      <c r="E11691" s="1" t="s">
        <v>65</v>
      </c>
      <c r="F11691" s="1" t="s">
        <v>171</v>
      </c>
      <c r="G11691" s="1" t="s">
        <v>172</v>
      </c>
    </row>
    <row r="11692" spans="1:7" x14ac:dyDescent="0.25">
      <c r="A11692" s="1">
        <v>33903334</v>
      </c>
      <c r="B11692" s="1" t="s">
        <v>30566</v>
      </c>
      <c r="C11692" s="1" t="s">
        <v>30567</v>
      </c>
      <c r="D11692" s="1" t="s">
        <v>30568</v>
      </c>
      <c r="E11692" s="1" t="s">
        <v>65</v>
      </c>
      <c r="F11692" s="1" t="s">
        <v>171</v>
      </c>
      <c r="G11692" s="1" t="s">
        <v>172</v>
      </c>
    </row>
    <row r="11693" spans="1:7" x14ac:dyDescent="0.25">
      <c r="A11693" s="1">
        <v>33903335</v>
      </c>
      <c r="B11693" s="1" t="s">
        <v>30569</v>
      </c>
      <c r="C11693" s="1" t="s">
        <v>30570</v>
      </c>
      <c r="D11693" s="1" t="s">
        <v>30571</v>
      </c>
      <c r="E11693" s="1" t="s">
        <v>65</v>
      </c>
      <c r="F11693" s="1" t="s">
        <v>171</v>
      </c>
      <c r="G11693" s="1" t="s">
        <v>172</v>
      </c>
    </row>
    <row r="11694" spans="1:7" x14ac:dyDescent="0.25">
      <c r="A11694" s="1">
        <v>33903336</v>
      </c>
      <c r="B11694" s="1" t="s">
        <v>30572</v>
      </c>
      <c r="C11694" s="1" t="s">
        <v>30573</v>
      </c>
      <c r="D11694" s="1" t="s">
        <v>30574</v>
      </c>
      <c r="E11694" s="1" t="s">
        <v>65</v>
      </c>
      <c r="F11694" s="1" t="s">
        <v>171</v>
      </c>
      <c r="G11694" s="1" t="s">
        <v>172</v>
      </c>
    </row>
    <row r="11695" spans="1:7" x14ac:dyDescent="0.25">
      <c r="A11695" s="1">
        <v>33903337</v>
      </c>
      <c r="B11695" s="1" t="s">
        <v>30575</v>
      </c>
      <c r="C11695" s="1" t="s">
        <v>30576</v>
      </c>
      <c r="D11695" s="1" t="s">
        <v>30577</v>
      </c>
      <c r="E11695" s="1" t="s">
        <v>66</v>
      </c>
      <c r="F11695" s="1" t="s">
        <v>387</v>
      </c>
      <c r="G11695" s="1" t="s">
        <v>388</v>
      </c>
    </row>
    <row r="11696" spans="1:7" x14ac:dyDescent="0.25">
      <c r="A11696" s="1">
        <v>33903338</v>
      </c>
      <c r="B11696" s="1" t="s">
        <v>30578</v>
      </c>
      <c r="C11696" s="1" t="s">
        <v>30579</v>
      </c>
      <c r="D11696" s="1" t="s">
        <v>30580</v>
      </c>
      <c r="E11696" s="1" t="s">
        <v>66</v>
      </c>
      <c r="F11696" s="1" t="s">
        <v>387</v>
      </c>
      <c r="G11696" s="1" t="s">
        <v>388</v>
      </c>
    </row>
    <row r="11697" spans="1:7" x14ac:dyDescent="0.25">
      <c r="A11697" s="1">
        <v>33903339</v>
      </c>
      <c r="B11697" s="1" t="s">
        <v>30581</v>
      </c>
      <c r="C11697" s="1" t="s">
        <v>30582</v>
      </c>
      <c r="D11697" s="1" t="s">
        <v>30583</v>
      </c>
      <c r="E11697" s="1" t="s">
        <v>66</v>
      </c>
      <c r="F11697" s="1" t="s">
        <v>387</v>
      </c>
      <c r="G11697" s="1" t="s">
        <v>388</v>
      </c>
    </row>
    <row r="11698" spans="1:7" x14ac:dyDescent="0.25">
      <c r="A11698" s="1">
        <v>33903340</v>
      </c>
      <c r="B11698" s="1" t="s">
        <v>30584</v>
      </c>
      <c r="C11698" s="1" t="s">
        <v>30585</v>
      </c>
      <c r="D11698" s="1" t="s">
        <v>30586</v>
      </c>
      <c r="E11698" s="1" t="s">
        <v>66</v>
      </c>
      <c r="F11698" s="1" t="s">
        <v>387</v>
      </c>
      <c r="G11698" s="1" t="s">
        <v>388</v>
      </c>
    </row>
    <row r="11699" spans="1:7" x14ac:dyDescent="0.25">
      <c r="A11699" s="1">
        <v>33903341</v>
      </c>
      <c r="B11699" s="1" t="s">
        <v>30587</v>
      </c>
      <c r="C11699" s="1" t="s">
        <v>30588</v>
      </c>
      <c r="D11699" s="1" t="s">
        <v>30589</v>
      </c>
      <c r="E11699" s="1" t="s">
        <v>66</v>
      </c>
      <c r="F11699" s="1" t="s">
        <v>387</v>
      </c>
      <c r="G11699" s="1" t="s">
        <v>388</v>
      </c>
    </row>
    <row r="11700" spans="1:7" x14ac:dyDescent="0.25">
      <c r="A11700" s="1">
        <v>33903342</v>
      </c>
      <c r="B11700" s="1" t="s">
        <v>30590</v>
      </c>
      <c r="C11700" s="1" t="s">
        <v>30591</v>
      </c>
      <c r="D11700" s="1" t="s">
        <v>30592</v>
      </c>
      <c r="E11700" s="1" t="s">
        <v>65</v>
      </c>
      <c r="F11700" s="1" t="s">
        <v>171</v>
      </c>
      <c r="G11700" s="1" t="s">
        <v>172</v>
      </c>
    </row>
    <row r="11701" spans="1:7" x14ac:dyDescent="0.25">
      <c r="A11701" s="1">
        <v>33903343</v>
      </c>
      <c r="B11701" s="1" t="s">
        <v>30593</v>
      </c>
      <c r="C11701" s="1" t="s">
        <v>30594</v>
      </c>
      <c r="D11701" s="1" t="s">
        <v>30595</v>
      </c>
      <c r="E11701" s="1" t="s">
        <v>65</v>
      </c>
      <c r="F11701" s="1" t="s">
        <v>171</v>
      </c>
      <c r="G11701" s="1" t="s">
        <v>172</v>
      </c>
    </row>
    <row r="11702" spans="1:7" x14ac:dyDescent="0.25">
      <c r="A11702" s="1">
        <v>33903344</v>
      </c>
      <c r="B11702" s="1" t="s">
        <v>30596</v>
      </c>
      <c r="C11702" s="1" t="s">
        <v>30597</v>
      </c>
      <c r="D11702" s="1" t="s">
        <v>30598</v>
      </c>
      <c r="E11702" s="1" t="s">
        <v>66</v>
      </c>
      <c r="F11702" s="1" t="s">
        <v>387</v>
      </c>
      <c r="G11702" s="1" t="s">
        <v>388</v>
      </c>
    </row>
    <row r="11703" spans="1:7" x14ac:dyDescent="0.25">
      <c r="A11703" s="1">
        <v>33903345</v>
      </c>
      <c r="B11703" s="1" t="s">
        <v>30599</v>
      </c>
      <c r="C11703" s="1" t="s">
        <v>30600</v>
      </c>
      <c r="D11703" s="1" t="s">
        <v>30601</v>
      </c>
      <c r="E11703" s="1" t="s">
        <v>65</v>
      </c>
      <c r="F11703" s="1" t="s">
        <v>171</v>
      </c>
      <c r="G11703" s="1" t="s">
        <v>172</v>
      </c>
    </row>
    <row r="11704" spans="1:7" x14ac:dyDescent="0.25">
      <c r="A11704" s="1">
        <v>33903346</v>
      </c>
      <c r="B11704" s="1" t="s">
        <v>30602</v>
      </c>
      <c r="C11704" s="1" t="s">
        <v>30603</v>
      </c>
      <c r="D11704" s="1" t="s">
        <v>30604</v>
      </c>
      <c r="E11704" s="1" t="s">
        <v>65</v>
      </c>
      <c r="F11704" s="1" t="s">
        <v>171</v>
      </c>
      <c r="G11704" s="1" t="s">
        <v>172</v>
      </c>
    </row>
    <row r="11705" spans="1:7" x14ac:dyDescent="0.25">
      <c r="A11705" s="1">
        <v>33903351</v>
      </c>
      <c r="B11705" s="1" t="s">
        <v>30605</v>
      </c>
      <c r="C11705" s="1" t="s">
        <v>30606</v>
      </c>
      <c r="D11705" s="1" t="s">
        <v>30607</v>
      </c>
      <c r="E11705" s="1" t="s">
        <v>65</v>
      </c>
      <c r="F11705" s="1" t="s">
        <v>171</v>
      </c>
      <c r="G11705" s="1" t="s">
        <v>172</v>
      </c>
    </row>
    <row r="11706" spans="1:7" x14ac:dyDescent="0.25">
      <c r="A11706" s="1">
        <v>33903352</v>
      </c>
      <c r="B11706" s="1" t="s">
        <v>30608</v>
      </c>
      <c r="C11706" s="1" t="s">
        <v>30609</v>
      </c>
      <c r="D11706" s="1" t="s">
        <v>30610</v>
      </c>
      <c r="E11706" s="1" t="s">
        <v>65</v>
      </c>
      <c r="F11706" s="1" t="s">
        <v>171</v>
      </c>
      <c r="G11706" s="1" t="s">
        <v>172</v>
      </c>
    </row>
    <row r="11707" spans="1:7" x14ac:dyDescent="0.25">
      <c r="A11707" s="1">
        <v>33903353</v>
      </c>
      <c r="B11707" s="1" t="s">
        <v>30611</v>
      </c>
      <c r="C11707" s="1" t="s">
        <v>30612</v>
      </c>
      <c r="D11707" s="1" t="s">
        <v>30613</v>
      </c>
      <c r="E11707" s="1" t="s">
        <v>65</v>
      </c>
      <c r="F11707" s="1" t="s">
        <v>171</v>
      </c>
      <c r="G11707" s="1" t="s">
        <v>172</v>
      </c>
    </row>
    <row r="11708" spans="1:7" x14ac:dyDescent="0.25">
      <c r="A11708" s="1">
        <v>33903354</v>
      </c>
      <c r="B11708" s="1" t="s">
        <v>30614</v>
      </c>
      <c r="C11708" s="1" t="s">
        <v>30615</v>
      </c>
      <c r="D11708" s="1" t="s">
        <v>30616</v>
      </c>
      <c r="E11708" s="1" t="s">
        <v>65</v>
      </c>
      <c r="F11708" s="1" t="s">
        <v>171</v>
      </c>
      <c r="G11708" s="1" t="s">
        <v>172</v>
      </c>
    </row>
    <row r="11709" spans="1:7" x14ac:dyDescent="0.25">
      <c r="A11709" s="1">
        <v>33903355</v>
      </c>
      <c r="B11709" s="1" t="s">
        <v>30617</v>
      </c>
      <c r="C11709" s="1" t="s">
        <v>30618</v>
      </c>
      <c r="D11709" s="1" t="s">
        <v>30619</v>
      </c>
      <c r="E11709" s="1" t="s">
        <v>65</v>
      </c>
      <c r="F11709" s="1" t="s">
        <v>171</v>
      </c>
      <c r="G11709" s="1" t="s">
        <v>172</v>
      </c>
    </row>
    <row r="11710" spans="1:7" x14ac:dyDescent="0.25">
      <c r="A11710" s="1">
        <v>33903356</v>
      </c>
      <c r="B11710" s="1" t="s">
        <v>30620</v>
      </c>
      <c r="C11710" s="1" t="s">
        <v>30621</v>
      </c>
      <c r="D11710" s="1" t="s">
        <v>30622</v>
      </c>
      <c r="E11710" s="1" t="s">
        <v>65</v>
      </c>
      <c r="F11710" s="1" t="s">
        <v>171</v>
      </c>
      <c r="G11710" s="1" t="s">
        <v>172</v>
      </c>
    </row>
    <row r="11711" spans="1:7" x14ac:dyDescent="0.25">
      <c r="A11711" s="1">
        <v>33903357</v>
      </c>
      <c r="B11711" s="1" t="s">
        <v>30623</v>
      </c>
      <c r="C11711" s="1" t="s">
        <v>30624</v>
      </c>
      <c r="D11711" s="1" t="s">
        <v>30625</v>
      </c>
      <c r="E11711" s="1" t="s">
        <v>65</v>
      </c>
      <c r="F11711" s="1" t="s">
        <v>171</v>
      </c>
      <c r="G11711" s="1" t="s">
        <v>172</v>
      </c>
    </row>
    <row r="11712" spans="1:7" x14ac:dyDescent="0.25">
      <c r="A11712" s="1">
        <v>33903358</v>
      </c>
      <c r="B11712" s="1" t="s">
        <v>30626</v>
      </c>
      <c r="C11712" s="1" t="s">
        <v>30627</v>
      </c>
      <c r="D11712" s="1" t="s">
        <v>30628</v>
      </c>
      <c r="E11712" s="1" t="s">
        <v>65</v>
      </c>
      <c r="F11712" s="1" t="s">
        <v>171</v>
      </c>
      <c r="G11712" s="1" t="s">
        <v>172</v>
      </c>
    </row>
    <row r="11713" spans="1:7" x14ac:dyDescent="0.25">
      <c r="A11713" s="1">
        <v>33903360</v>
      </c>
      <c r="B11713" s="1" t="s">
        <v>30629</v>
      </c>
      <c r="C11713" s="1" t="s">
        <v>30630</v>
      </c>
      <c r="D11713" s="1" t="s">
        <v>30631</v>
      </c>
      <c r="E11713" s="1" t="s">
        <v>66</v>
      </c>
      <c r="F11713" s="1" t="s">
        <v>1831</v>
      </c>
      <c r="G11713" s="1" t="s">
        <v>1832</v>
      </c>
    </row>
    <row r="11714" spans="1:7" x14ac:dyDescent="0.25">
      <c r="A11714" s="1">
        <v>33903361</v>
      </c>
      <c r="B11714" s="1" t="s">
        <v>30632</v>
      </c>
      <c r="C11714" s="1" t="s">
        <v>30633</v>
      </c>
      <c r="D11714" s="1" t="s">
        <v>30634</v>
      </c>
      <c r="E11714" s="1" t="s">
        <v>66</v>
      </c>
      <c r="F11714" s="1" t="s">
        <v>1831</v>
      </c>
      <c r="G11714" s="1" t="s">
        <v>1832</v>
      </c>
    </row>
    <row r="11715" spans="1:7" x14ac:dyDescent="0.25">
      <c r="A11715" s="1">
        <v>33903363</v>
      </c>
      <c r="B11715" s="1" t="s">
        <v>30635</v>
      </c>
      <c r="C11715" s="1" t="s">
        <v>30636</v>
      </c>
      <c r="D11715" s="1" t="s">
        <v>30637</v>
      </c>
      <c r="E11715" s="1" t="s">
        <v>65</v>
      </c>
      <c r="F11715" s="1" t="s">
        <v>171</v>
      </c>
      <c r="G11715" s="1" t="s">
        <v>172</v>
      </c>
    </row>
    <row r="11716" spans="1:7" x14ac:dyDescent="0.25">
      <c r="A11716" s="1">
        <v>33903364</v>
      </c>
      <c r="B11716" s="1" t="s">
        <v>30638</v>
      </c>
      <c r="C11716" s="1" t="s">
        <v>30639</v>
      </c>
      <c r="D11716" s="1" t="s">
        <v>30640</v>
      </c>
      <c r="E11716" s="1" t="s">
        <v>65</v>
      </c>
      <c r="F11716" s="1" t="s">
        <v>171</v>
      </c>
      <c r="G11716" s="1" t="s">
        <v>172</v>
      </c>
    </row>
    <row r="11717" spans="1:7" x14ac:dyDescent="0.25">
      <c r="A11717" s="1">
        <v>33903365</v>
      </c>
      <c r="B11717" s="1" t="s">
        <v>30641</v>
      </c>
      <c r="C11717" s="1" t="s">
        <v>30642</v>
      </c>
      <c r="D11717" s="1" t="s">
        <v>30643</v>
      </c>
      <c r="E11717" s="1" t="s">
        <v>66</v>
      </c>
      <c r="F11717" s="1" t="s">
        <v>233</v>
      </c>
      <c r="G11717" s="1" t="s">
        <v>234</v>
      </c>
    </row>
    <row r="11718" spans="1:7" x14ac:dyDescent="0.25">
      <c r="A11718" s="1">
        <v>33903367</v>
      </c>
      <c r="B11718" s="1" t="s">
        <v>30644</v>
      </c>
      <c r="C11718" s="1" t="s">
        <v>30645</v>
      </c>
      <c r="D11718" s="1" t="s">
        <v>30646</v>
      </c>
      <c r="E11718" s="1" t="s">
        <v>66</v>
      </c>
      <c r="F11718" s="1" t="s">
        <v>233</v>
      </c>
      <c r="G11718" s="1" t="s">
        <v>234</v>
      </c>
    </row>
    <row r="11719" spans="1:7" x14ac:dyDescent="0.25">
      <c r="A11719" s="1">
        <v>33903368</v>
      </c>
      <c r="B11719" s="1" t="s">
        <v>30647</v>
      </c>
      <c r="C11719" s="1" t="s">
        <v>30648</v>
      </c>
      <c r="D11719" s="1" t="s">
        <v>30649</v>
      </c>
      <c r="E11719" s="1" t="s">
        <v>65</v>
      </c>
      <c r="F11719" s="1" t="s">
        <v>1021</v>
      </c>
      <c r="G11719" s="1" t="s">
        <v>1022</v>
      </c>
    </row>
    <row r="11720" spans="1:7" x14ac:dyDescent="0.25">
      <c r="A11720" s="1">
        <v>33903369</v>
      </c>
      <c r="B11720" s="1" t="s">
        <v>30650</v>
      </c>
      <c r="C11720" s="1" t="s">
        <v>30651</v>
      </c>
      <c r="D11720" s="1" t="s">
        <v>30652</v>
      </c>
      <c r="E11720" s="1" t="s">
        <v>66</v>
      </c>
      <c r="F11720" s="1" t="s">
        <v>387</v>
      </c>
      <c r="G11720" s="1" t="s">
        <v>388</v>
      </c>
    </row>
    <row r="11721" spans="1:7" x14ac:dyDescent="0.25">
      <c r="A11721" s="1">
        <v>33903370</v>
      </c>
      <c r="B11721" s="1" t="s">
        <v>30653</v>
      </c>
      <c r="C11721" s="1" t="s">
        <v>30654</v>
      </c>
      <c r="D11721" s="1" t="s">
        <v>30655</v>
      </c>
      <c r="E11721" s="1" t="s">
        <v>66</v>
      </c>
      <c r="F11721" s="1" t="s">
        <v>387</v>
      </c>
      <c r="G11721" s="1" t="s">
        <v>388</v>
      </c>
    </row>
    <row r="11722" spans="1:7" x14ac:dyDescent="0.25">
      <c r="A11722" s="1">
        <v>33903371</v>
      </c>
      <c r="B11722" s="1" t="s">
        <v>30656</v>
      </c>
      <c r="C11722" s="1" t="s">
        <v>30657</v>
      </c>
      <c r="D11722" s="1" t="s">
        <v>30658</v>
      </c>
      <c r="E11722" s="1" t="s">
        <v>66</v>
      </c>
      <c r="F11722" s="1" t="s">
        <v>387</v>
      </c>
      <c r="G11722" s="1" t="s">
        <v>388</v>
      </c>
    </row>
    <row r="11723" spans="1:7" x14ac:dyDescent="0.25">
      <c r="A11723" s="1">
        <v>33903372</v>
      </c>
      <c r="B11723" s="1" t="s">
        <v>30659</v>
      </c>
      <c r="C11723" s="1" t="s">
        <v>30660</v>
      </c>
      <c r="D11723" s="1" t="s">
        <v>30661</v>
      </c>
      <c r="E11723" s="1" t="s">
        <v>66</v>
      </c>
      <c r="F11723" s="1" t="s">
        <v>874</v>
      </c>
      <c r="G11723" s="1" t="s">
        <v>875</v>
      </c>
    </row>
    <row r="11724" spans="1:7" x14ac:dyDescent="0.25">
      <c r="A11724" s="1">
        <v>33903373</v>
      </c>
      <c r="B11724" s="1" t="s">
        <v>30662</v>
      </c>
      <c r="C11724" s="1" t="s">
        <v>30663</v>
      </c>
      <c r="D11724" s="1" t="s">
        <v>30664</v>
      </c>
      <c r="E11724" s="1" t="s">
        <v>65</v>
      </c>
      <c r="F11724" s="1" t="s">
        <v>171</v>
      </c>
      <c r="G11724" s="1" t="s">
        <v>172</v>
      </c>
    </row>
    <row r="11725" spans="1:7" x14ac:dyDescent="0.25">
      <c r="A11725" s="1">
        <v>33903374</v>
      </c>
      <c r="B11725" s="1" t="s">
        <v>30665</v>
      </c>
      <c r="C11725" s="1" t="s">
        <v>30666</v>
      </c>
      <c r="D11725" s="1" t="s">
        <v>30667</v>
      </c>
      <c r="E11725" s="1" t="s">
        <v>65</v>
      </c>
      <c r="F11725" s="1" t="s">
        <v>171</v>
      </c>
      <c r="G11725" s="1" t="s">
        <v>172</v>
      </c>
    </row>
    <row r="11726" spans="1:7" x14ac:dyDescent="0.25">
      <c r="A11726" s="1">
        <v>33903375</v>
      </c>
      <c r="B11726" s="1" t="s">
        <v>30668</v>
      </c>
      <c r="C11726" s="1" t="s">
        <v>30669</v>
      </c>
      <c r="D11726" s="1" t="s">
        <v>30670</v>
      </c>
      <c r="E11726" s="1" t="s">
        <v>65</v>
      </c>
      <c r="F11726" s="1" t="s">
        <v>171</v>
      </c>
      <c r="G11726" s="1" t="s">
        <v>172</v>
      </c>
    </row>
    <row r="11727" spans="1:7" x14ac:dyDescent="0.25">
      <c r="A11727" s="1">
        <v>33903376</v>
      </c>
      <c r="B11727" s="1" t="s">
        <v>30671</v>
      </c>
      <c r="C11727" s="1" t="s">
        <v>30672</v>
      </c>
      <c r="D11727" s="1" t="s">
        <v>30673</v>
      </c>
      <c r="E11727" s="1" t="s">
        <v>65</v>
      </c>
      <c r="F11727" s="1" t="s">
        <v>171</v>
      </c>
      <c r="G11727" s="1" t="s">
        <v>172</v>
      </c>
    </row>
    <row r="11728" spans="1:7" x14ac:dyDescent="0.25">
      <c r="A11728" s="1">
        <v>33903377</v>
      </c>
      <c r="B11728" s="1" t="s">
        <v>30674</v>
      </c>
      <c r="C11728" s="1" t="s">
        <v>30675</v>
      </c>
      <c r="D11728" s="1" t="s">
        <v>30676</v>
      </c>
      <c r="E11728" s="1" t="s">
        <v>65</v>
      </c>
      <c r="F11728" s="1" t="s">
        <v>171</v>
      </c>
      <c r="G11728" s="1" t="s">
        <v>172</v>
      </c>
    </row>
    <row r="11729" spans="1:7" x14ac:dyDescent="0.25">
      <c r="A11729" s="1">
        <v>33903378</v>
      </c>
      <c r="B11729" s="1" t="s">
        <v>30677</v>
      </c>
      <c r="C11729" s="1" t="s">
        <v>30678</v>
      </c>
      <c r="D11729" s="1" t="s">
        <v>30679</v>
      </c>
      <c r="E11729" s="1" t="s">
        <v>65</v>
      </c>
      <c r="F11729" s="1" t="s">
        <v>171</v>
      </c>
      <c r="G11729" s="1" t="s">
        <v>172</v>
      </c>
    </row>
    <row r="11730" spans="1:7" x14ac:dyDescent="0.25">
      <c r="A11730" s="1">
        <v>33903379</v>
      </c>
      <c r="B11730" s="1" t="s">
        <v>30680</v>
      </c>
      <c r="C11730" s="1" t="s">
        <v>30681</v>
      </c>
      <c r="D11730" s="1" t="s">
        <v>30682</v>
      </c>
      <c r="E11730" s="1" t="s">
        <v>65</v>
      </c>
      <c r="F11730" s="1" t="s">
        <v>171</v>
      </c>
      <c r="G11730" s="1" t="s">
        <v>172</v>
      </c>
    </row>
    <row r="11731" spans="1:7" x14ac:dyDescent="0.25">
      <c r="A11731" s="1">
        <v>33903380</v>
      </c>
      <c r="B11731" s="1" t="s">
        <v>30683</v>
      </c>
      <c r="C11731" s="1" t="s">
        <v>30684</v>
      </c>
      <c r="D11731" s="1" t="s">
        <v>30685</v>
      </c>
      <c r="E11731" s="1" t="s">
        <v>66</v>
      </c>
      <c r="F11731" s="1" t="s">
        <v>233</v>
      </c>
      <c r="G11731" s="1" t="s">
        <v>234</v>
      </c>
    </row>
    <row r="11732" spans="1:7" x14ac:dyDescent="0.25">
      <c r="A11732" s="1">
        <v>33903381</v>
      </c>
      <c r="B11732" s="1" t="s">
        <v>30686</v>
      </c>
      <c r="C11732" s="1" t="s">
        <v>30687</v>
      </c>
      <c r="D11732" s="1" t="s">
        <v>30688</v>
      </c>
      <c r="E11732" s="1" t="s">
        <v>66</v>
      </c>
      <c r="F11732" s="1" t="s">
        <v>233</v>
      </c>
      <c r="G11732" s="1" t="s">
        <v>234</v>
      </c>
    </row>
    <row r="11733" spans="1:7" x14ac:dyDescent="0.25">
      <c r="A11733" s="1">
        <v>33903384</v>
      </c>
      <c r="B11733" s="1" t="s">
        <v>30689</v>
      </c>
      <c r="C11733" s="1" t="s">
        <v>30690</v>
      </c>
      <c r="D11733" s="1" t="s">
        <v>30691</v>
      </c>
      <c r="E11733" s="1" t="s">
        <v>65</v>
      </c>
      <c r="F11733" s="1" t="s">
        <v>171</v>
      </c>
      <c r="G11733" s="1" t="s">
        <v>172</v>
      </c>
    </row>
    <row r="11734" spans="1:7" x14ac:dyDescent="0.25">
      <c r="A11734" s="1">
        <v>33903386</v>
      </c>
      <c r="B11734" s="1" t="s">
        <v>30692</v>
      </c>
      <c r="C11734" s="1" t="s">
        <v>30693</v>
      </c>
      <c r="D11734" s="1" t="s">
        <v>30694</v>
      </c>
      <c r="E11734" s="1" t="s">
        <v>65</v>
      </c>
      <c r="F11734" s="1" t="s">
        <v>171</v>
      </c>
      <c r="G11734" s="1" t="s">
        <v>172</v>
      </c>
    </row>
    <row r="11735" spans="1:7" x14ac:dyDescent="0.25">
      <c r="A11735" s="1">
        <v>33903387</v>
      </c>
      <c r="B11735" s="1" t="s">
        <v>30695</v>
      </c>
      <c r="C11735" s="1" t="s">
        <v>30696</v>
      </c>
      <c r="D11735" s="1" t="s">
        <v>30697</v>
      </c>
      <c r="E11735" s="1" t="s">
        <v>65</v>
      </c>
      <c r="F11735" s="1" t="s">
        <v>171</v>
      </c>
      <c r="G11735" s="1" t="s">
        <v>172</v>
      </c>
    </row>
    <row r="11736" spans="1:7" x14ac:dyDescent="0.25">
      <c r="A11736" s="1">
        <v>33903388</v>
      </c>
      <c r="B11736" s="1" t="s">
        <v>30698</v>
      </c>
      <c r="C11736" s="1" t="s">
        <v>30699</v>
      </c>
      <c r="D11736" s="1" t="s">
        <v>30700</v>
      </c>
      <c r="G11736" s="1" t="s">
        <v>199</v>
      </c>
    </row>
    <row r="11737" spans="1:7" x14ac:dyDescent="0.25">
      <c r="A11737" s="1">
        <v>33903389</v>
      </c>
      <c r="B11737" s="1" t="s">
        <v>30701</v>
      </c>
      <c r="C11737" s="1" t="s">
        <v>30702</v>
      </c>
      <c r="D11737" s="1" t="s">
        <v>30703</v>
      </c>
      <c r="E11737" s="1" t="s">
        <v>65</v>
      </c>
      <c r="F11737" s="1" t="s">
        <v>171</v>
      </c>
      <c r="G11737" s="1" t="s">
        <v>172</v>
      </c>
    </row>
    <row r="11738" spans="1:7" x14ac:dyDescent="0.25">
      <c r="A11738" s="1">
        <v>33903391</v>
      </c>
      <c r="B11738" s="1" t="s">
        <v>30704</v>
      </c>
      <c r="C11738" s="1" t="s">
        <v>30705</v>
      </c>
      <c r="D11738" s="1" t="s">
        <v>30706</v>
      </c>
      <c r="E11738" s="1" t="s">
        <v>65</v>
      </c>
      <c r="F11738" s="1" t="s">
        <v>171</v>
      </c>
      <c r="G11738" s="1" t="s">
        <v>172</v>
      </c>
    </row>
    <row r="11739" spans="1:7" x14ac:dyDescent="0.25">
      <c r="A11739" s="1">
        <v>33903392</v>
      </c>
      <c r="B11739" s="1" t="s">
        <v>30707</v>
      </c>
      <c r="C11739" s="1" t="s">
        <v>30708</v>
      </c>
      <c r="D11739" s="1" t="s">
        <v>30709</v>
      </c>
      <c r="E11739" s="1" t="s">
        <v>65</v>
      </c>
      <c r="F11739" s="1" t="s">
        <v>171</v>
      </c>
      <c r="G11739" s="1" t="s">
        <v>172</v>
      </c>
    </row>
    <row r="11740" spans="1:7" x14ac:dyDescent="0.25">
      <c r="A11740" s="1">
        <v>33903393</v>
      </c>
      <c r="B11740" s="1" t="s">
        <v>30710</v>
      </c>
      <c r="C11740" s="1" t="s">
        <v>30711</v>
      </c>
      <c r="D11740" s="1" t="s">
        <v>30712</v>
      </c>
      <c r="E11740" s="1" t="s">
        <v>66</v>
      </c>
      <c r="F11740" s="1" t="s">
        <v>387</v>
      </c>
      <c r="G11740" s="1" t="s">
        <v>388</v>
      </c>
    </row>
    <row r="11741" spans="1:7" x14ac:dyDescent="0.25">
      <c r="A11741" s="1">
        <v>33903394</v>
      </c>
      <c r="B11741" s="1" t="s">
        <v>30713</v>
      </c>
      <c r="C11741" s="1" t="s">
        <v>30714</v>
      </c>
      <c r="D11741" s="1" t="s">
        <v>30715</v>
      </c>
      <c r="E11741" s="1" t="s">
        <v>65</v>
      </c>
      <c r="F11741" s="1" t="s">
        <v>171</v>
      </c>
      <c r="G11741" s="1" t="s">
        <v>172</v>
      </c>
    </row>
    <row r="11742" spans="1:7" x14ac:dyDescent="0.25">
      <c r="A11742" s="1">
        <v>33903395</v>
      </c>
      <c r="B11742" s="1" t="s">
        <v>30716</v>
      </c>
      <c r="C11742" s="1" t="s">
        <v>30717</v>
      </c>
      <c r="D11742" s="1" t="s">
        <v>30718</v>
      </c>
      <c r="E11742" s="1" t="s">
        <v>66</v>
      </c>
      <c r="F11742" s="1" t="s">
        <v>387</v>
      </c>
      <c r="G11742" s="1" t="s">
        <v>388</v>
      </c>
    </row>
    <row r="11743" spans="1:7" x14ac:dyDescent="0.25">
      <c r="A11743" s="1">
        <v>33903396</v>
      </c>
      <c r="B11743" s="1" t="s">
        <v>30719</v>
      </c>
      <c r="C11743" s="1" t="s">
        <v>30720</v>
      </c>
      <c r="D11743" s="1" t="s">
        <v>30721</v>
      </c>
      <c r="E11743" s="1" t="s">
        <v>65</v>
      </c>
      <c r="F11743" s="1" t="s">
        <v>387</v>
      </c>
      <c r="G11743" s="1" t="s">
        <v>388</v>
      </c>
    </row>
    <row r="11744" spans="1:7" x14ac:dyDescent="0.25">
      <c r="A11744" s="1">
        <v>33903397</v>
      </c>
      <c r="B11744" s="1" t="s">
        <v>30722</v>
      </c>
      <c r="C11744" s="1" t="s">
        <v>30723</v>
      </c>
      <c r="D11744" s="1" t="s">
        <v>30724</v>
      </c>
      <c r="E11744" s="1" t="s">
        <v>66</v>
      </c>
      <c r="F11744" s="1" t="s">
        <v>874</v>
      </c>
      <c r="G11744" s="1" t="s">
        <v>875</v>
      </c>
    </row>
    <row r="11745" spans="1:7" x14ac:dyDescent="0.25">
      <c r="A11745" s="1">
        <v>33903398</v>
      </c>
      <c r="B11745" s="1" t="s">
        <v>30725</v>
      </c>
      <c r="C11745" s="1" t="s">
        <v>30726</v>
      </c>
      <c r="D11745" s="1" t="s">
        <v>30727</v>
      </c>
      <c r="E11745" s="1" t="s">
        <v>66</v>
      </c>
      <c r="F11745" s="1" t="s">
        <v>874</v>
      </c>
      <c r="G11745" s="1" t="s">
        <v>875</v>
      </c>
    </row>
    <row r="11746" spans="1:7" x14ac:dyDescent="0.25">
      <c r="A11746" s="1">
        <v>33903403</v>
      </c>
      <c r="B11746" s="1" t="s">
        <v>30728</v>
      </c>
      <c r="C11746" s="1" t="s">
        <v>30729</v>
      </c>
      <c r="D11746" s="1" t="s">
        <v>30730</v>
      </c>
      <c r="E11746" s="1" t="s">
        <v>65</v>
      </c>
      <c r="F11746" s="1" t="s">
        <v>387</v>
      </c>
      <c r="G11746" s="1" t="s">
        <v>388</v>
      </c>
    </row>
    <row r="11747" spans="1:7" x14ac:dyDescent="0.25">
      <c r="A11747" s="1">
        <v>33903404</v>
      </c>
      <c r="B11747" s="1" t="s">
        <v>30731</v>
      </c>
      <c r="C11747" s="1" t="s">
        <v>30732</v>
      </c>
      <c r="D11747" s="1" t="s">
        <v>30733</v>
      </c>
      <c r="E11747" s="1" t="s">
        <v>65</v>
      </c>
      <c r="F11747" s="1" t="s">
        <v>387</v>
      </c>
      <c r="G11747" s="1" t="s">
        <v>388</v>
      </c>
    </row>
    <row r="11748" spans="1:7" x14ac:dyDescent="0.25">
      <c r="A11748" s="1">
        <v>33903405</v>
      </c>
      <c r="B11748" s="1" t="s">
        <v>30734</v>
      </c>
      <c r="C11748" s="1" t="s">
        <v>30735</v>
      </c>
      <c r="D11748" s="1" t="s">
        <v>30736</v>
      </c>
      <c r="E11748" s="1" t="s">
        <v>65</v>
      </c>
      <c r="F11748" s="1" t="s">
        <v>387</v>
      </c>
      <c r="G11748" s="1" t="s">
        <v>388</v>
      </c>
    </row>
    <row r="11749" spans="1:7" x14ac:dyDescent="0.25">
      <c r="A11749" s="1">
        <v>33903406</v>
      </c>
      <c r="B11749" s="1" t="s">
        <v>30737</v>
      </c>
      <c r="C11749" s="1" t="s">
        <v>30738</v>
      </c>
      <c r="D11749" s="1" t="s">
        <v>30739</v>
      </c>
      <c r="E11749" s="1" t="s">
        <v>65</v>
      </c>
      <c r="F11749" s="1" t="s">
        <v>387</v>
      </c>
      <c r="G11749" s="1" t="s">
        <v>388</v>
      </c>
    </row>
    <row r="11750" spans="1:7" x14ac:dyDescent="0.25">
      <c r="A11750" s="1">
        <v>33903407</v>
      </c>
      <c r="B11750" s="1" t="s">
        <v>30740</v>
      </c>
      <c r="C11750" s="1" t="s">
        <v>30741</v>
      </c>
      <c r="D11750" s="1" t="s">
        <v>30742</v>
      </c>
      <c r="E11750" s="1" t="s">
        <v>65</v>
      </c>
      <c r="F11750" s="1" t="s">
        <v>387</v>
      </c>
      <c r="G11750" s="1" t="s">
        <v>388</v>
      </c>
    </row>
    <row r="11751" spans="1:7" x14ac:dyDescent="0.25">
      <c r="A11751" s="1">
        <v>33903408</v>
      </c>
      <c r="B11751" s="1" t="s">
        <v>30743</v>
      </c>
      <c r="C11751" s="1" t="s">
        <v>30744</v>
      </c>
      <c r="D11751" s="1" t="s">
        <v>30745</v>
      </c>
      <c r="E11751" s="1" t="s">
        <v>65</v>
      </c>
      <c r="F11751" s="1" t="s">
        <v>387</v>
      </c>
      <c r="G11751" s="1" t="s">
        <v>388</v>
      </c>
    </row>
    <row r="11752" spans="1:7" x14ac:dyDescent="0.25">
      <c r="A11752" s="1">
        <v>33903409</v>
      </c>
      <c r="B11752" s="1" t="s">
        <v>30746</v>
      </c>
      <c r="C11752" s="1" t="s">
        <v>30747</v>
      </c>
      <c r="D11752" s="1" t="s">
        <v>30748</v>
      </c>
      <c r="E11752" s="1" t="s">
        <v>65</v>
      </c>
      <c r="F11752" s="1" t="s">
        <v>387</v>
      </c>
      <c r="G11752" s="1" t="s">
        <v>388</v>
      </c>
    </row>
    <row r="11753" spans="1:7" x14ac:dyDescent="0.25">
      <c r="A11753" s="1">
        <v>33903410</v>
      </c>
      <c r="B11753" s="1" t="s">
        <v>30749</v>
      </c>
      <c r="C11753" s="1" t="s">
        <v>30750</v>
      </c>
      <c r="D11753" s="1" t="s">
        <v>30751</v>
      </c>
      <c r="E11753" s="1" t="s">
        <v>65</v>
      </c>
      <c r="F11753" s="1" t="s">
        <v>387</v>
      </c>
      <c r="G11753" s="1" t="s">
        <v>388</v>
      </c>
    </row>
    <row r="11754" spans="1:7" x14ac:dyDescent="0.25">
      <c r="A11754" s="1">
        <v>33903411</v>
      </c>
      <c r="B11754" s="1" t="s">
        <v>30752</v>
      </c>
      <c r="C11754" s="1" t="s">
        <v>30753</v>
      </c>
      <c r="D11754" s="1" t="s">
        <v>30754</v>
      </c>
      <c r="E11754" s="1" t="s">
        <v>65</v>
      </c>
      <c r="F11754" s="1" t="s">
        <v>387</v>
      </c>
      <c r="G11754" s="1" t="s">
        <v>388</v>
      </c>
    </row>
    <row r="11755" spans="1:7" x14ac:dyDescent="0.25">
      <c r="A11755" s="1">
        <v>33903412</v>
      </c>
      <c r="B11755" s="1" t="s">
        <v>30755</v>
      </c>
      <c r="C11755" s="1" t="s">
        <v>30756</v>
      </c>
      <c r="D11755" s="1" t="s">
        <v>30757</v>
      </c>
      <c r="E11755" s="1" t="s">
        <v>65</v>
      </c>
      <c r="F11755" s="1" t="s">
        <v>387</v>
      </c>
      <c r="G11755" s="1" t="s">
        <v>388</v>
      </c>
    </row>
    <row r="11756" spans="1:7" x14ac:dyDescent="0.25">
      <c r="A11756" s="1">
        <v>33903413</v>
      </c>
      <c r="B11756" s="1" t="s">
        <v>30758</v>
      </c>
      <c r="C11756" s="1" t="s">
        <v>30759</v>
      </c>
      <c r="D11756" s="1" t="s">
        <v>30760</v>
      </c>
      <c r="E11756" s="1" t="s">
        <v>65</v>
      </c>
      <c r="F11756" s="1" t="s">
        <v>387</v>
      </c>
      <c r="G11756" s="1" t="s">
        <v>388</v>
      </c>
    </row>
    <row r="11757" spans="1:7" x14ac:dyDescent="0.25">
      <c r="A11757" s="1">
        <v>33903414</v>
      </c>
      <c r="B11757" s="1" t="s">
        <v>30761</v>
      </c>
      <c r="C11757" s="1" t="s">
        <v>30762</v>
      </c>
      <c r="D11757" s="1" t="s">
        <v>30763</v>
      </c>
      <c r="E11757" s="1" t="s">
        <v>65</v>
      </c>
      <c r="F11757" s="1" t="s">
        <v>387</v>
      </c>
      <c r="G11757" s="1" t="s">
        <v>388</v>
      </c>
    </row>
    <row r="11758" spans="1:7" x14ac:dyDescent="0.25">
      <c r="A11758" s="1">
        <v>33903415</v>
      </c>
      <c r="B11758" s="1" t="s">
        <v>30764</v>
      </c>
      <c r="C11758" s="1" t="s">
        <v>30765</v>
      </c>
      <c r="D11758" s="1" t="s">
        <v>30766</v>
      </c>
      <c r="E11758" s="1" t="s">
        <v>65</v>
      </c>
      <c r="F11758" s="1" t="s">
        <v>387</v>
      </c>
      <c r="G11758" s="1" t="s">
        <v>388</v>
      </c>
    </row>
    <row r="11759" spans="1:7" x14ac:dyDescent="0.25">
      <c r="A11759" s="1">
        <v>33903416</v>
      </c>
      <c r="B11759" s="1" t="s">
        <v>30767</v>
      </c>
      <c r="C11759" s="1" t="s">
        <v>30768</v>
      </c>
      <c r="D11759" s="1" t="s">
        <v>30769</v>
      </c>
      <c r="E11759" s="1" t="s">
        <v>65</v>
      </c>
      <c r="F11759" s="1" t="s">
        <v>387</v>
      </c>
      <c r="G11759" s="1" t="s">
        <v>388</v>
      </c>
    </row>
    <row r="11760" spans="1:7" x14ac:dyDescent="0.25">
      <c r="A11760" s="1">
        <v>33903417</v>
      </c>
      <c r="B11760" s="1" t="s">
        <v>30770</v>
      </c>
      <c r="C11760" s="1" t="s">
        <v>30771</v>
      </c>
      <c r="D11760" s="1" t="s">
        <v>30772</v>
      </c>
      <c r="E11760" s="1" t="s">
        <v>65</v>
      </c>
      <c r="F11760" s="1" t="s">
        <v>387</v>
      </c>
      <c r="G11760" s="1" t="s">
        <v>388</v>
      </c>
    </row>
    <row r="11761" spans="1:7" x14ac:dyDescent="0.25">
      <c r="A11761" s="1">
        <v>33903418</v>
      </c>
      <c r="B11761" s="1" t="s">
        <v>30773</v>
      </c>
      <c r="C11761" s="1" t="s">
        <v>30774</v>
      </c>
      <c r="D11761" s="1" t="s">
        <v>30775</v>
      </c>
      <c r="E11761" s="1" t="s">
        <v>65</v>
      </c>
      <c r="F11761" s="1" t="s">
        <v>387</v>
      </c>
      <c r="G11761" s="1" t="s">
        <v>388</v>
      </c>
    </row>
    <row r="11762" spans="1:7" x14ac:dyDescent="0.25">
      <c r="A11762" s="1">
        <v>33903419</v>
      </c>
      <c r="B11762" s="1" t="s">
        <v>30776</v>
      </c>
      <c r="C11762" s="1" t="s">
        <v>30777</v>
      </c>
      <c r="D11762" s="1" t="s">
        <v>30778</v>
      </c>
      <c r="E11762" s="1" t="s">
        <v>65</v>
      </c>
      <c r="F11762" s="1" t="s">
        <v>387</v>
      </c>
      <c r="G11762" s="1" t="s">
        <v>388</v>
      </c>
    </row>
    <row r="11763" spans="1:7" x14ac:dyDescent="0.25">
      <c r="A11763" s="1">
        <v>33903421</v>
      </c>
      <c r="B11763" s="1" t="s">
        <v>30779</v>
      </c>
      <c r="C11763" s="1" t="s">
        <v>30780</v>
      </c>
      <c r="D11763" s="1" t="s">
        <v>30781</v>
      </c>
      <c r="E11763" s="1" t="s">
        <v>66</v>
      </c>
      <c r="F11763" s="1" t="s">
        <v>6278</v>
      </c>
      <c r="G11763" s="1" t="s">
        <v>6279</v>
      </c>
    </row>
    <row r="11764" spans="1:7" x14ac:dyDescent="0.25">
      <c r="A11764" s="1">
        <v>33903422</v>
      </c>
      <c r="B11764" s="1" t="s">
        <v>30782</v>
      </c>
      <c r="C11764" s="1" t="s">
        <v>30783</v>
      </c>
      <c r="D11764" s="1" t="s">
        <v>30784</v>
      </c>
      <c r="E11764" s="1" t="s">
        <v>66</v>
      </c>
      <c r="F11764" s="1" t="s">
        <v>6278</v>
      </c>
      <c r="G11764" s="1" t="s">
        <v>6279</v>
      </c>
    </row>
    <row r="11765" spans="1:7" x14ac:dyDescent="0.25">
      <c r="A11765" s="1">
        <v>33903423</v>
      </c>
      <c r="B11765" s="1" t="s">
        <v>30785</v>
      </c>
      <c r="C11765" s="1" t="s">
        <v>30786</v>
      </c>
      <c r="D11765" s="1" t="s">
        <v>30787</v>
      </c>
      <c r="E11765" s="1" t="s">
        <v>65</v>
      </c>
      <c r="F11765" s="1" t="s">
        <v>387</v>
      </c>
      <c r="G11765" s="1" t="s">
        <v>388</v>
      </c>
    </row>
    <row r="11766" spans="1:7" x14ac:dyDescent="0.25">
      <c r="A11766" s="1">
        <v>33903424</v>
      </c>
      <c r="B11766" s="1" t="s">
        <v>30788</v>
      </c>
      <c r="C11766" s="1" t="s">
        <v>30789</v>
      </c>
      <c r="D11766" s="1" t="s">
        <v>30790</v>
      </c>
      <c r="E11766" s="1" t="s">
        <v>65</v>
      </c>
      <c r="F11766" s="1" t="s">
        <v>387</v>
      </c>
      <c r="G11766" s="1" t="s">
        <v>388</v>
      </c>
    </row>
    <row r="11767" spans="1:7" x14ac:dyDescent="0.25">
      <c r="A11767" s="1">
        <v>33903425</v>
      </c>
      <c r="B11767" s="1" t="s">
        <v>30791</v>
      </c>
      <c r="C11767" s="1" t="s">
        <v>30792</v>
      </c>
      <c r="D11767" s="1" t="s">
        <v>30793</v>
      </c>
      <c r="E11767" s="1" t="s">
        <v>66</v>
      </c>
      <c r="F11767" s="1" t="s">
        <v>387</v>
      </c>
      <c r="G11767" s="1" t="s">
        <v>388</v>
      </c>
    </row>
    <row r="11768" spans="1:7" x14ac:dyDescent="0.25">
      <c r="A11768" s="1">
        <v>33903426</v>
      </c>
      <c r="B11768" s="1" t="s">
        <v>30794</v>
      </c>
      <c r="C11768" s="1" t="s">
        <v>30795</v>
      </c>
      <c r="D11768" s="1" t="s">
        <v>30796</v>
      </c>
      <c r="E11768" s="1" t="s">
        <v>66</v>
      </c>
      <c r="F11768" s="1" t="s">
        <v>387</v>
      </c>
      <c r="G11768" s="1" t="s">
        <v>388</v>
      </c>
    </row>
    <row r="11769" spans="1:7" x14ac:dyDescent="0.25">
      <c r="A11769" s="1">
        <v>33903427</v>
      </c>
      <c r="B11769" s="1" t="s">
        <v>30797</v>
      </c>
      <c r="C11769" s="1" t="s">
        <v>30798</v>
      </c>
      <c r="D11769" s="1" t="s">
        <v>30799</v>
      </c>
      <c r="E11769" s="1" t="s">
        <v>66</v>
      </c>
      <c r="F11769" s="1" t="s">
        <v>387</v>
      </c>
      <c r="G11769" s="1" t="s">
        <v>388</v>
      </c>
    </row>
    <row r="11770" spans="1:7" x14ac:dyDescent="0.25">
      <c r="A11770" s="1">
        <v>33903428</v>
      </c>
      <c r="B11770" s="1" t="s">
        <v>30800</v>
      </c>
      <c r="C11770" s="1" t="s">
        <v>30801</v>
      </c>
      <c r="D11770" s="1" t="s">
        <v>30802</v>
      </c>
      <c r="E11770" s="1" t="s">
        <v>66</v>
      </c>
      <c r="F11770" s="1" t="s">
        <v>387</v>
      </c>
      <c r="G11770" s="1" t="s">
        <v>388</v>
      </c>
    </row>
    <row r="11771" spans="1:7" x14ac:dyDescent="0.25">
      <c r="A11771" s="1">
        <v>33903429</v>
      </c>
      <c r="B11771" s="1" t="s">
        <v>30803</v>
      </c>
      <c r="C11771" s="1" t="s">
        <v>30804</v>
      </c>
      <c r="D11771" s="1" t="s">
        <v>30805</v>
      </c>
      <c r="E11771" s="1" t="s">
        <v>65</v>
      </c>
      <c r="F11771" s="1" t="s">
        <v>387</v>
      </c>
      <c r="G11771" s="1" t="s">
        <v>388</v>
      </c>
    </row>
    <row r="11772" spans="1:7" x14ac:dyDescent="0.25">
      <c r="A11772" s="1">
        <v>33903430</v>
      </c>
      <c r="B11772" s="1" t="s">
        <v>30806</v>
      </c>
      <c r="C11772" s="1" t="s">
        <v>30807</v>
      </c>
      <c r="D11772" s="1" t="s">
        <v>30808</v>
      </c>
      <c r="E11772" s="1" t="s">
        <v>65</v>
      </c>
      <c r="F11772" s="1" t="s">
        <v>387</v>
      </c>
      <c r="G11772" s="1" t="s">
        <v>388</v>
      </c>
    </row>
    <row r="11773" spans="1:7" x14ac:dyDescent="0.25">
      <c r="A11773" s="1">
        <v>33903431</v>
      </c>
      <c r="B11773" s="1" t="s">
        <v>30809</v>
      </c>
      <c r="C11773" s="1" t="s">
        <v>30810</v>
      </c>
      <c r="D11773" s="1" t="s">
        <v>30811</v>
      </c>
      <c r="E11773" s="1" t="s">
        <v>66</v>
      </c>
      <c r="F11773" s="1" t="s">
        <v>387</v>
      </c>
      <c r="G11773" s="1" t="s">
        <v>388</v>
      </c>
    </row>
    <row r="11774" spans="1:7" x14ac:dyDescent="0.25">
      <c r="A11774" s="1">
        <v>33903432</v>
      </c>
      <c r="B11774" s="1" t="s">
        <v>30812</v>
      </c>
      <c r="C11774" s="1" t="s">
        <v>30813</v>
      </c>
      <c r="D11774" s="1" t="s">
        <v>30814</v>
      </c>
      <c r="E11774" s="1" t="s">
        <v>66</v>
      </c>
      <c r="F11774" s="1" t="s">
        <v>387</v>
      </c>
      <c r="G11774" s="1" t="s">
        <v>388</v>
      </c>
    </row>
    <row r="11775" spans="1:7" x14ac:dyDescent="0.25">
      <c r="A11775" s="1">
        <v>33903433</v>
      </c>
      <c r="B11775" s="1" t="s">
        <v>30815</v>
      </c>
      <c r="C11775" s="1" t="s">
        <v>30816</v>
      </c>
      <c r="D11775" s="1" t="s">
        <v>30817</v>
      </c>
      <c r="E11775" s="1" t="s">
        <v>66</v>
      </c>
      <c r="F11775" s="1" t="s">
        <v>387</v>
      </c>
      <c r="G11775" s="1" t="s">
        <v>388</v>
      </c>
    </row>
    <row r="11776" spans="1:7" x14ac:dyDescent="0.25">
      <c r="A11776" s="1">
        <v>33903434</v>
      </c>
      <c r="B11776" s="1" t="s">
        <v>30818</v>
      </c>
      <c r="C11776" s="1" t="s">
        <v>30819</v>
      </c>
      <c r="D11776" s="1" t="s">
        <v>30820</v>
      </c>
      <c r="E11776" s="1" t="s">
        <v>66</v>
      </c>
      <c r="F11776" s="1" t="s">
        <v>387</v>
      </c>
      <c r="G11776" s="1" t="s">
        <v>388</v>
      </c>
    </row>
    <row r="11777" spans="1:7" x14ac:dyDescent="0.25">
      <c r="A11777" s="1">
        <v>33903435</v>
      </c>
      <c r="B11777" s="1" t="s">
        <v>30821</v>
      </c>
      <c r="C11777" s="1" t="s">
        <v>30822</v>
      </c>
      <c r="D11777" s="1" t="s">
        <v>30823</v>
      </c>
      <c r="E11777" s="1" t="s">
        <v>66</v>
      </c>
      <c r="F11777" s="1" t="s">
        <v>387</v>
      </c>
      <c r="G11777" s="1" t="s">
        <v>388</v>
      </c>
    </row>
    <row r="11778" spans="1:7" x14ac:dyDescent="0.25">
      <c r="A11778" s="1">
        <v>33903437</v>
      </c>
      <c r="B11778" s="1" t="s">
        <v>30824</v>
      </c>
      <c r="C11778" s="1" t="s">
        <v>30825</v>
      </c>
      <c r="D11778" s="1" t="s">
        <v>30826</v>
      </c>
      <c r="E11778" s="1" t="s">
        <v>66</v>
      </c>
      <c r="F11778" s="1" t="s">
        <v>387</v>
      </c>
      <c r="G11778" s="1" t="s">
        <v>388</v>
      </c>
    </row>
    <row r="11779" spans="1:7" x14ac:dyDescent="0.25">
      <c r="A11779" s="1">
        <v>33903438</v>
      </c>
      <c r="B11779" s="1" t="s">
        <v>30827</v>
      </c>
      <c r="C11779" s="1" t="s">
        <v>30828</v>
      </c>
      <c r="D11779" s="1" t="s">
        <v>30829</v>
      </c>
      <c r="E11779" s="1" t="s">
        <v>66</v>
      </c>
      <c r="F11779" s="1" t="s">
        <v>387</v>
      </c>
      <c r="G11779" s="1" t="s">
        <v>388</v>
      </c>
    </row>
    <row r="11780" spans="1:7" x14ac:dyDescent="0.25">
      <c r="A11780" s="1">
        <v>33903439</v>
      </c>
      <c r="B11780" s="1" t="s">
        <v>30830</v>
      </c>
      <c r="C11780" s="1" t="s">
        <v>30831</v>
      </c>
      <c r="D11780" s="1" t="s">
        <v>30832</v>
      </c>
      <c r="E11780" s="1" t="s">
        <v>66</v>
      </c>
      <c r="F11780" s="1" t="s">
        <v>387</v>
      </c>
      <c r="G11780" s="1" t="s">
        <v>388</v>
      </c>
    </row>
    <row r="11781" spans="1:7" x14ac:dyDescent="0.25">
      <c r="A11781" s="1">
        <v>33903440</v>
      </c>
      <c r="B11781" s="1" t="s">
        <v>30833</v>
      </c>
      <c r="C11781" s="1" t="s">
        <v>30834</v>
      </c>
      <c r="D11781" s="1" t="s">
        <v>30835</v>
      </c>
      <c r="E11781" s="1" t="s">
        <v>65</v>
      </c>
      <c r="F11781" s="1" t="s">
        <v>171</v>
      </c>
      <c r="G11781" s="1" t="s">
        <v>172</v>
      </c>
    </row>
    <row r="11782" spans="1:7" x14ac:dyDescent="0.25">
      <c r="A11782" s="1">
        <v>33903441</v>
      </c>
      <c r="B11782" s="1" t="s">
        <v>30836</v>
      </c>
      <c r="C11782" s="1" t="s">
        <v>30837</v>
      </c>
      <c r="D11782" s="1" t="s">
        <v>30838</v>
      </c>
      <c r="E11782" s="1" t="s">
        <v>65</v>
      </c>
      <c r="F11782" s="1" t="s">
        <v>171</v>
      </c>
      <c r="G11782" s="1" t="s">
        <v>172</v>
      </c>
    </row>
    <row r="11783" spans="1:7" x14ac:dyDescent="0.25">
      <c r="A11783" s="1">
        <v>33903442</v>
      </c>
      <c r="B11783" s="1" t="s">
        <v>30839</v>
      </c>
      <c r="C11783" s="1" t="s">
        <v>30840</v>
      </c>
      <c r="D11783" s="1" t="s">
        <v>30841</v>
      </c>
      <c r="E11783" s="1" t="s">
        <v>65</v>
      </c>
      <c r="F11783" s="1" t="s">
        <v>171</v>
      </c>
      <c r="G11783" s="1" t="s">
        <v>172</v>
      </c>
    </row>
    <row r="11784" spans="1:7" x14ac:dyDescent="0.25">
      <c r="A11784" s="1">
        <v>33903443</v>
      </c>
      <c r="B11784" s="1" t="s">
        <v>30842</v>
      </c>
      <c r="C11784" s="1" t="s">
        <v>30843</v>
      </c>
      <c r="D11784" s="1" t="s">
        <v>30844</v>
      </c>
      <c r="E11784" s="1" t="s">
        <v>65</v>
      </c>
      <c r="F11784" s="1" t="s">
        <v>171</v>
      </c>
      <c r="G11784" s="1" t="s">
        <v>172</v>
      </c>
    </row>
    <row r="11785" spans="1:7" x14ac:dyDescent="0.25">
      <c r="A11785" s="1">
        <v>33903452</v>
      </c>
      <c r="B11785" s="1" t="s">
        <v>30845</v>
      </c>
      <c r="C11785" s="1" t="s">
        <v>30846</v>
      </c>
      <c r="D11785" s="1" t="s">
        <v>30847</v>
      </c>
      <c r="E11785" s="1" t="s">
        <v>66</v>
      </c>
      <c r="F11785" s="1" t="s">
        <v>387</v>
      </c>
      <c r="G11785" s="1" t="s">
        <v>388</v>
      </c>
    </row>
    <row r="11786" spans="1:7" x14ac:dyDescent="0.25">
      <c r="A11786" s="1">
        <v>33903453</v>
      </c>
      <c r="B11786" s="1" t="s">
        <v>30848</v>
      </c>
      <c r="C11786" s="1" t="s">
        <v>30849</v>
      </c>
      <c r="D11786" s="1" t="s">
        <v>30850</v>
      </c>
      <c r="E11786" s="1" t="s">
        <v>65</v>
      </c>
      <c r="F11786" s="1" t="s">
        <v>171</v>
      </c>
      <c r="G11786" s="1" t="s">
        <v>172</v>
      </c>
    </row>
    <row r="11787" spans="1:7" x14ac:dyDescent="0.25">
      <c r="A11787" s="1">
        <v>33903456</v>
      </c>
      <c r="B11787" s="1" t="s">
        <v>30851</v>
      </c>
      <c r="C11787" s="1" t="s">
        <v>30852</v>
      </c>
      <c r="D11787" s="1" t="s">
        <v>30853</v>
      </c>
      <c r="E11787" s="1" t="s">
        <v>66</v>
      </c>
      <c r="F11787" s="1" t="s">
        <v>1831</v>
      </c>
      <c r="G11787" s="1" t="s">
        <v>1832</v>
      </c>
    </row>
    <row r="11788" spans="1:7" x14ac:dyDescent="0.25">
      <c r="A11788" s="1">
        <v>33903457</v>
      </c>
      <c r="B11788" s="1" t="s">
        <v>30854</v>
      </c>
      <c r="C11788" s="1" t="s">
        <v>30855</v>
      </c>
      <c r="D11788" s="1" t="s">
        <v>30856</v>
      </c>
      <c r="E11788" s="1" t="s">
        <v>66</v>
      </c>
      <c r="F11788" s="1" t="s">
        <v>1831</v>
      </c>
      <c r="G11788" s="1" t="s">
        <v>1832</v>
      </c>
    </row>
    <row r="11789" spans="1:7" x14ac:dyDescent="0.25">
      <c r="A11789" s="1">
        <v>33903458</v>
      </c>
      <c r="B11789" s="1" t="s">
        <v>30857</v>
      </c>
      <c r="C11789" s="1" t="s">
        <v>30858</v>
      </c>
      <c r="D11789" s="1" t="s">
        <v>30859</v>
      </c>
      <c r="E11789" s="1" t="s">
        <v>66</v>
      </c>
      <c r="F11789" s="1" t="s">
        <v>1831</v>
      </c>
      <c r="G11789" s="1" t="s">
        <v>1832</v>
      </c>
    </row>
    <row r="11790" spans="1:7" x14ac:dyDescent="0.25">
      <c r="A11790" s="1">
        <v>33903459</v>
      </c>
      <c r="B11790" s="1" t="s">
        <v>30860</v>
      </c>
      <c r="C11790" s="1" t="s">
        <v>30861</v>
      </c>
      <c r="D11790" s="1" t="s">
        <v>30862</v>
      </c>
      <c r="E11790" s="1" t="s">
        <v>66</v>
      </c>
      <c r="F11790" s="1" t="s">
        <v>1831</v>
      </c>
      <c r="G11790" s="1" t="s">
        <v>1832</v>
      </c>
    </row>
    <row r="11791" spans="1:7" x14ac:dyDescent="0.25">
      <c r="A11791" s="1">
        <v>33903460</v>
      </c>
      <c r="B11791" s="1" t="s">
        <v>30863</v>
      </c>
      <c r="C11791" s="1" t="s">
        <v>30864</v>
      </c>
      <c r="D11791" s="1" t="s">
        <v>30865</v>
      </c>
      <c r="E11791" s="1" t="s">
        <v>66</v>
      </c>
      <c r="F11791" s="1" t="s">
        <v>387</v>
      </c>
      <c r="G11791" s="1" t="s">
        <v>388</v>
      </c>
    </row>
    <row r="11792" spans="1:7" x14ac:dyDescent="0.25">
      <c r="A11792" s="1">
        <v>33903465</v>
      </c>
      <c r="B11792" s="1" t="s">
        <v>30866</v>
      </c>
      <c r="C11792" s="1" t="s">
        <v>30867</v>
      </c>
      <c r="D11792" s="1" t="s">
        <v>30868</v>
      </c>
      <c r="E11792" s="1" t="s">
        <v>65</v>
      </c>
      <c r="F11792" s="1" t="s">
        <v>171</v>
      </c>
      <c r="G11792" s="1" t="s">
        <v>172</v>
      </c>
    </row>
    <row r="11793" spans="1:7" x14ac:dyDescent="0.25">
      <c r="A11793" s="1">
        <v>33903466</v>
      </c>
      <c r="B11793" s="1" t="s">
        <v>30869</v>
      </c>
      <c r="C11793" s="1" t="s">
        <v>30870</v>
      </c>
      <c r="D11793" s="1" t="s">
        <v>30871</v>
      </c>
      <c r="E11793" s="1" t="s">
        <v>65</v>
      </c>
      <c r="F11793" s="1" t="s">
        <v>387</v>
      </c>
      <c r="G11793" s="1" t="s">
        <v>388</v>
      </c>
    </row>
    <row r="11794" spans="1:7" x14ac:dyDescent="0.25">
      <c r="A11794" s="1">
        <v>33903467</v>
      </c>
      <c r="B11794" s="1" t="s">
        <v>30872</v>
      </c>
      <c r="C11794" s="1" t="s">
        <v>30873</v>
      </c>
      <c r="D11794" s="1" t="s">
        <v>30874</v>
      </c>
      <c r="E11794" s="1" t="s">
        <v>65</v>
      </c>
      <c r="F11794" s="1" t="s">
        <v>387</v>
      </c>
      <c r="G11794" s="1" t="s">
        <v>388</v>
      </c>
    </row>
    <row r="11795" spans="1:7" x14ac:dyDescent="0.25">
      <c r="A11795" s="1">
        <v>33903468</v>
      </c>
      <c r="B11795" s="1" t="s">
        <v>30875</v>
      </c>
      <c r="C11795" s="1" t="s">
        <v>30876</v>
      </c>
      <c r="D11795" s="1" t="s">
        <v>30877</v>
      </c>
      <c r="E11795" s="1" t="s">
        <v>65</v>
      </c>
      <c r="F11795" s="1" t="s">
        <v>387</v>
      </c>
      <c r="G11795" s="1" t="s">
        <v>388</v>
      </c>
    </row>
    <row r="11796" spans="1:7" x14ac:dyDescent="0.25">
      <c r="A11796" s="1">
        <v>33903469</v>
      </c>
      <c r="B11796" s="1" t="s">
        <v>30878</v>
      </c>
      <c r="C11796" s="1" t="s">
        <v>30879</v>
      </c>
      <c r="D11796" s="1" t="s">
        <v>30880</v>
      </c>
      <c r="E11796" s="1" t="s">
        <v>65</v>
      </c>
      <c r="F11796" s="1" t="s">
        <v>387</v>
      </c>
      <c r="G11796" s="1" t="s">
        <v>388</v>
      </c>
    </row>
    <row r="11797" spans="1:7" x14ac:dyDescent="0.25">
      <c r="A11797" s="1">
        <v>33903470</v>
      </c>
      <c r="B11797" s="1" t="s">
        <v>30881</v>
      </c>
      <c r="C11797" s="1" t="s">
        <v>30882</v>
      </c>
      <c r="D11797" s="1" t="s">
        <v>30883</v>
      </c>
      <c r="E11797" s="1" t="s">
        <v>65</v>
      </c>
      <c r="F11797" s="1" t="s">
        <v>387</v>
      </c>
      <c r="G11797" s="1" t="s">
        <v>388</v>
      </c>
    </row>
    <row r="11798" spans="1:7" x14ac:dyDescent="0.25">
      <c r="A11798" s="1">
        <v>33903471</v>
      </c>
      <c r="B11798" s="1" t="s">
        <v>30884</v>
      </c>
      <c r="C11798" s="1" t="s">
        <v>30885</v>
      </c>
      <c r="D11798" s="1" t="s">
        <v>30886</v>
      </c>
      <c r="E11798" s="1" t="s">
        <v>65</v>
      </c>
      <c r="F11798" s="1" t="s">
        <v>387</v>
      </c>
      <c r="G11798" s="1" t="s">
        <v>388</v>
      </c>
    </row>
    <row r="11799" spans="1:7" x14ac:dyDescent="0.25">
      <c r="A11799" s="1">
        <v>33903472</v>
      </c>
      <c r="B11799" s="1" t="s">
        <v>30887</v>
      </c>
      <c r="C11799" s="1" t="s">
        <v>30888</v>
      </c>
      <c r="D11799" s="1" t="s">
        <v>30889</v>
      </c>
      <c r="E11799" s="1" t="s">
        <v>65</v>
      </c>
      <c r="F11799" s="1" t="s">
        <v>387</v>
      </c>
      <c r="G11799" s="1" t="s">
        <v>388</v>
      </c>
    </row>
    <row r="11800" spans="1:7" x14ac:dyDescent="0.25">
      <c r="A11800" s="1">
        <v>33903473</v>
      </c>
      <c r="B11800" s="1" t="s">
        <v>30890</v>
      </c>
      <c r="C11800" s="1" t="s">
        <v>30891</v>
      </c>
      <c r="D11800" s="1" t="s">
        <v>30892</v>
      </c>
      <c r="E11800" s="1" t="s">
        <v>66</v>
      </c>
      <c r="F11800" s="1" t="s">
        <v>387</v>
      </c>
      <c r="G11800" s="1" t="s">
        <v>388</v>
      </c>
    </row>
    <row r="11801" spans="1:7" x14ac:dyDescent="0.25">
      <c r="A11801" s="1">
        <v>33903474</v>
      </c>
      <c r="B11801" s="1" t="s">
        <v>30893</v>
      </c>
      <c r="C11801" s="1" t="s">
        <v>30894</v>
      </c>
      <c r="D11801" s="1" t="s">
        <v>30895</v>
      </c>
      <c r="E11801" s="1" t="s">
        <v>66</v>
      </c>
      <c r="F11801" s="1" t="s">
        <v>387</v>
      </c>
      <c r="G11801" s="1" t="s">
        <v>388</v>
      </c>
    </row>
    <row r="11802" spans="1:7" x14ac:dyDescent="0.25">
      <c r="A11802" s="1">
        <v>33903475</v>
      </c>
      <c r="B11802" s="1" t="s">
        <v>30896</v>
      </c>
      <c r="C11802" s="1" t="s">
        <v>30897</v>
      </c>
      <c r="D11802" s="1" t="s">
        <v>30898</v>
      </c>
      <c r="E11802" s="1" t="s">
        <v>65</v>
      </c>
      <c r="F11802" s="1" t="s">
        <v>171</v>
      </c>
      <c r="G11802" s="1" t="s">
        <v>172</v>
      </c>
    </row>
    <row r="11803" spans="1:7" x14ac:dyDescent="0.25">
      <c r="A11803" s="1">
        <v>33903476</v>
      </c>
      <c r="B11803" s="1" t="s">
        <v>30899</v>
      </c>
      <c r="C11803" s="1" t="s">
        <v>30900</v>
      </c>
      <c r="D11803" s="1" t="s">
        <v>30901</v>
      </c>
      <c r="E11803" s="1" t="s">
        <v>65</v>
      </c>
      <c r="F11803" s="1" t="s">
        <v>171</v>
      </c>
      <c r="G11803" s="1" t="s">
        <v>172</v>
      </c>
    </row>
    <row r="11804" spans="1:7" x14ac:dyDescent="0.25">
      <c r="A11804" s="1">
        <v>33903477</v>
      </c>
      <c r="B11804" s="1" t="s">
        <v>30902</v>
      </c>
      <c r="C11804" s="1" t="s">
        <v>30903</v>
      </c>
      <c r="D11804" s="1" t="s">
        <v>30904</v>
      </c>
      <c r="E11804" s="1" t="s">
        <v>65</v>
      </c>
      <c r="F11804" s="1" t="s">
        <v>171</v>
      </c>
      <c r="G11804" s="1" t="s">
        <v>172</v>
      </c>
    </row>
    <row r="11805" spans="1:7" x14ac:dyDescent="0.25">
      <c r="A11805" s="1">
        <v>33903478</v>
      </c>
      <c r="B11805" s="1" t="s">
        <v>30905</v>
      </c>
      <c r="C11805" s="1" t="s">
        <v>30906</v>
      </c>
      <c r="D11805" s="1" t="s">
        <v>30907</v>
      </c>
      <c r="E11805" s="1" t="s">
        <v>65</v>
      </c>
      <c r="F11805" s="1" t="s">
        <v>171</v>
      </c>
      <c r="G11805" s="1" t="s">
        <v>172</v>
      </c>
    </row>
    <row r="11806" spans="1:7" x14ac:dyDescent="0.25">
      <c r="A11806" s="1">
        <v>33903479</v>
      </c>
      <c r="B11806" s="1" t="s">
        <v>30908</v>
      </c>
      <c r="C11806" s="1" t="s">
        <v>30909</v>
      </c>
      <c r="D11806" s="1" t="s">
        <v>30910</v>
      </c>
      <c r="E11806" s="1" t="s">
        <v>65</v>
      </c>
      <c r="F11806" s="1" t="s">
        <v>171</v>
      </c>
      <c r="G11806" s="1" t="s">
        <v>172</v>
      </c>
    </row>
    <row r="11807" spans="1:7" x14ac:dyDescent="0.25">
      <c r="A11807" s="1">
        <v>33903480</v>
      </c>
      <c r="B11807" s="1" t="s">
        <v>30911</v>
      </c>
      <c r="C11807" s="1" t="s">
        <v>30912</v>
      </c>
      <c r="D11807" s="1" t="s">
        <v>30913</v>
      </c>
      <c r="E11807" s="1" t="s">
        <v>65</v>
      </c>
      <c r="F11807" s="1" t="s">
        <v>171</v>
      </c>
      <c r="G11807" s="1" t="s">
        <v>172</v>
      </c>
    </row>
    <row r="11808" spans="1:7" x14ac:dyDescent="0.25">
      <c r="A11808" s="1">
        <v>33903483</v>
      </c>
      <c r="B11808" s="1" t="s">
        <v>30914</v>
      </c>
      <c r="C11808" s="1" t="s">
        <v>30915</v>
      </c>
      <c r="D11808" s="1" t="s">
        <v>30916</v>
      </c>
      <c r="E11808" s="1" t="s">
        <v>65</v>
      </c>
      <c r="F11808" s="1" t="s">
        <v>387</v>
      </c>
      <c r="G11808" s="1" t="s">
        <v>388</v>
      </c>
    </row>
    <row r="11809" spans="1:7" x14ac:dyDescent="0.25">
      <c r="A11809" s="1">
        <v>33903484</v>
      </c>
      <c r="B11809" s="1" t="s">
        <v>30917</v>
      </c>
      <c r="C11809" s="1" t="s">
        <v>30918</v>
      </c>
      <c r="D11809" s="1" t="s">
        <v>30919</v>
      </c>
      <c r="E11809" s="1" t="s">
        <v>65</v>
      </c>
      <c r="F11809" s="1" t="s">
        <v>387</v>
      </c>
      <c r="G11809" s="1" t="s">
        <v>388</v>
      </c>
    </row>
    <row r="11810" spans="1:7" x14ac:dyDescent="0.25">
      <c r="A11810" s="1">
        <v>33903485</v>
      </c>
      <c r="B11810" s="1" t="s">
        <v>30920</v>
      </c>
      <c r="C11810" s="1" t="s">
        <v>30921</v>
      </c>
      <c r="D11810" s="1" t="s">
        <v>30922</v>
      </c>
      <c r="E11810" s="1" t="s">
        <v>65</v>
      </c>
      <c r="F11810" s="1" t="s">
        <v>171</v>
      </c>
      <c r="G11810" s="1" t="s">
        <v>172</v>
      </c>
    </row>
    <row r="11811" spans="1:7" x14ac:dyDescent="0.25">
      <c r="A11811" s="1">
        <v>33903486</v>
      </c>
      <c r="B11811" s="1" t="s">
        <v>30923</v>
      </c>
      <c r="C11811" s="1" t="s">
        <v>30924</v>
      </c>
      <c r="D11811" s="1" t="s">
        <v>30925</v>
      </c>
      <c r="E11811" s="1" t="s">
        <v>65</v>
      </c>
      <c r="F11811" s="1" t="s">
        <v>387</v>
      </c>
      <c r="G11811" s="1" t="s">
        <v>388</v>
      </c>
    </row>
    <row r="11812" spans="1:7" x14ac:dyDescent="0.25">
      <c r="A11812" s="1">
        <v>33903491</v>
      </c>
      <c r="B11812" s="1" t="s">
        <v>30926</v>
      </c>
      <c r="C11812" s="1" t="s">
        <v>30927</v>
      </c>
      <c r="D11812" s="1" t="s">
        <v>30928</v>
      </c>
      <c r="E11812" s="1" t="s">
        <v>65</v>
      </c>
      <c r="F11812" s="1" t="s">
        <v>171</v>
      </c>
      <c r="G11812" s="1" t="s">
        <v>172</v>
      </c>
    </row>
    <row r="11813" spans="1:7" x14ac:dyDescent="0.25">
      <c r="A11813" s="1">
        <v>33903492</v>
      </c>
      <c r="B11813" s="1" t="s">
        <v>30929</v>
      </c>
      <c r="C11813" s="1" t="s">
        <v>30930</v>
      </c>
      <c r="D11813" s="1" t="s">
        <v>30931</v>
      </c>
      <c r="E11813" s="1" t="s">
        <v>65</v>
      </c>
      <c r="F11813" s="1" t="s">
        <v>171</v>
      </c>
      <c r="G11813" s="1" t="s">
        <v>172</v>
      </c>
    </row>
    <row r="11814" spans="1:7" x14ac:dyDescent="0.25">
      <c r="A11814" s="1">
        <v>33903493</v>
      </c>
      <c r="B11814" s="1" t="s">
        <v>30932</v>
      </c>
      <c r="C11814" s="1" t="s">
        <v>30933</v>
      </c>
      <c r="D11814" s="1" t="s">
        <v>30934</v>
      </c>
      <c r="E11814" s="1" t="s">
        <v>65</v>
      </c>
      <c r="F11814" s="1" t="s">
        <v>171</v>
      </c>
      <c r="G11814" s="1" t="s">
        <v>172</v>
      </c>
    </row>
    <row r="11815" spans="1:7" x14ac:dyDescent="0.25">
      <c r="A11815" s="1">
        <v>33903494</v>
      </c>
      <c r="B11815" s="1" t="s">
        <v>30935</v>
      </c>
      <c r="C11815" s="1" t="s">
        <v>30936</v>
      </c>
      <c r="D11815" s="1" t="s">
        <v>30937</v>
      </c>
      <c r="E11815" s="1" t="s">
        <v>66</v>
      </c>
      <c r="F11815" s="1" t="s">
        <v>233</v>
      </c>
      <c r="G11815" s="1" t="s">
        <v>234</v>
      </c>
    </row>
    <row r="11816" spans="1:7" x14ac:dyDescent="0.25">
      <c r="A11816" s="1">
        <v>33903495</v>
      </c>
      <c r="B11816" s="1" t="s">
        <v>30938</v>
      </c>
      <c r="C11816" s="1" t="s">
        <v>30939</v>
      </c>
      <c r="D11816" s="1" t="s">
        <v>30940</v>
      </c>
      <c r="E11816" s="1" t="s">
        <v>66</v>
      </c>
      <c r="F11816" s="1" t="s">
        <v>233</v>
      </c>
      <c r="G11816" s="1" t="s">
        <v>234</v>
      </c>
    </row>
    <row r="11817" spans="1:7" x14ac:dyDescent="0.25">
      <c r="A11817" s="1">
        <v>33903498</v>
      </c>
      <c r="B11817" s="1" t="s">
        <v>30941</v>
      </c>
      <c r="C11817" s="1" t="s">
        <v>30942</v>
      </c>
      <c r="D11817" s="1" t="s">
        <v>30943</v>
      </c>
      <c r="E11817" s="1" t="s">
        <v>65</v>
      </c>
      <c r="F11817" s="1" t="s">
        <v>171</v>
      </c>
      <c r="G11817" s="1" t="s">
        <v>172</v>
      </c>
    </row>
    <row r="11818" spans="1:7" x14ac:dyDescent="0.25">
      <c r="A11818" s="1">
        <v>33903499</v>
      </c>
      <c r="B11818" s="1" t="s">
        <v>30944</v>
      </c>
      <c r="C11818" s="1" t="s">
        <v>30945</v>
      </c>
      <c r="D11818" s="1" t="s">
        <v>30946</v>
      </c>
      <c r="E11818" s="1" t="s">
        <v>65</v>
      </c>
      <c r="F11818" s="1" t="s">
        <v>171</v>
      </c>
      <c r="G11818" s="1" t="s">
        <v>172</v>
      </c>
    </row>
    <row r="11819" spans="1:7" x14ac:dyDescent="0.25">
      <c r="A11819" s="1">
        <v>33903500</v>
      </c>
      <c r="B11819" s="1" t="s">
        <v>30947</v>
      </c>
      <c r="C11819" s="1" t="s">
        <v>30948</v>
      </c>
      <c r="D11819" s="1" t="s">
        <v>30949</v>
      </c>
      <c r="E11819" s="1" t="s">
        <v>66</v>
      </c>
      <c r="F11819" s="1" t="s">
        <v>233</v>
      </c>
      <c r="G11819" s="1" t="s">
        <v>234</v>
      </c>
    </row>
    <row r="11820" spans="1:7" x14ac:dyDescent="0.25">
      <c r="A11820" s="1">
        <v>33903501</v>
      </c>
      <c r="B11820" s="1" t="s">
        <v>30950</v>
      </c>
      <c r="C11820" s="1" t="s">
        <v>30951</v>
      </c>
      <c r="D11820" s="1" t="s">
        <v>30952</v>
      </c>
      <c r="E11820" s="1" t="s">
        <v>66</v>
      </c>
      <c r="G11820" s="1" t="s">
        <v>199</v>
      </c>
    </row>
    <row r="11821" spans="1:7" x14ac:dyDescent="0.25">
      <c r="A11821" s="1">
        <v>33903502</v>
      </c>
      <c r="B11821" s="1" t="s">
        <v>30953</v>
      </c>
      <c r="C11821" s="1" t="s">
        <v>30954</v>
      </c>
      <c r="D11821" s="1" t="s">
        <v>30955</v>
      </c>
      <c r="E11821" s="1" t="s">
        <v>66</v>
      </c>
      <c r="G11821" s="1" t="s">
        <v>199</v>
      </c>
    </row>
    <row r="11822" spans="1:7" x14ac:dyDescent="0.25">
      <c r="A11822" s="1">
        <v>33903504</v>
      </c>
      <c r="B11822" s="1" t="s">
        <v>30956</v>
      </c>
      <c r="C11822" s="1" t="s">
        <v>30957</v>
      </c>
      <c r="D11822" s="1" t="s">
        <v>30958</v>
      </c>
      <c r="E11822" s="1" t="s">
        <v>66</v>
      </c>
      <c r="G11822" s="1" t="s">
        <v>199</v>
      </c>
    </row>
    <row r="11823" spans="1:7" x14ac:dyDescent="0.25">
      <c r="A11823" s="1">
        <v>33903505</v>
      </c>
      <c r="B11823" s="1" t="s">
        <v>30959</v>
      </c>
      <c r="C11823" s="1" t="s">
        <v>30960</v>
      </c>
      <c r="D11823" s="1" t="s">
        <v>30961</v>
      </c>
      <c r="E11823" s="1" t="s">
        <v>66</v>
      </c>
      <c r="G11823" s="1" t="s">
        <v>199</v>
      </c>
    </row>
    <row r="11824" spans="1:7" x14ac:dyDescent="0.25">
      <c r="A11824" s="1">
        <v>33903506</v>
      </c>
      <c r="B11824" s="1" t="s">
        <v>30962</v>
      </c>
      <c r="C11824" s="1" t="s">
        <v>30963</v>
      </c>
      <c r="D11824" s="1" t="s">
        <v>30964</v>
      </c>
      <c r="E11824" s="1" t="s">
        <v>66</v>
      </c>
      <c r="G11824" s="1" t="s">
        <v>199</v>
      </c>
    </row>
    <row r="11825" spans="1:7" x14ac:dyDescent="0.25">
      <c r="A11825" s="1">
        <v>33903507</v>
      </c>
      <c r="B11825" s="1" t="s">
        <v>30965</v>
      </c>
      <c r="C11825" s="1" t="s">
        <v>30966</v>
      </c>
      <c r="D11825" s="1" t="s">
        <v>30967</v>
      </c>
      <c r="E11825" s="1" t="s">
        <v>66</v>
      </c>
      <c r="G11825" s="1" t="s">
        <v>199</v>
      </c>
    </row>
    <row r="11826" spans="1:7" x14ac:dyDescent="0.25">
      <c r="A11826" s="1">
        <v>33903508</v>
      </c>
      <c r="B11826" s="1" t="s">
        <v>30968</v>
      </c>
      <c r="C11826" s="1" t="s">
        <v>30969</v>
      </c>
      <c r="D11826" s="1" t="s">
        <v>30970</v>
      </c>
      <c r="E11826" s="1" t="s">
        <v>66</v>
      </c>
      <c r="G11826" s="1" t="s">
        <v>199</v>
      </c>
    </row>
    <row r="11827" spans="1:7" x14ac:dyDescent="0.25">
      <c r="A11827" s="1">
        <v>33903509</v>
      </c>
      <c r="B11827" s="1" t="s">
        <v>30971</v>
      </c>
      <c r="C11827" s="1" t="s">
        <v>30972</v>
      </c>
      <c r="D11827" s="1" t="s">
        <v>30973</v>
      </c>
      <c r="E11827" s="1" t="s">
        <v>66</v>
      </c>
      <c r="G11827" s="1" t="s">
        <v>199</v>
      </c>
    </row>
    <row r="11828" spans="1:7" x14ac:dyDescent="0.25">
      <c r="A11828" s="1">
        <v>33903510</v>
      </c>
      <c r="B11828" s="1" t="s">
        <v>30974</v>
      </c>
      <c r="C11828" s="1" t="s">
        <v>30975</v>
      </c>
      <c r="D11828" s="1" t="s">
        <v>30976</v>
      </c>
      <c r="E11828" s="1" t="s">
        <v>66</v>
      </c>
      <c r="G11828" s="1" t="s">
        <v>199</v>
      </c>
    </row>
    <row r="11829" spans="1:7" x14ac:dyDescent="0.25">
      <c r="A11829" s="1">
        <v>33903511</v>
      </c>
      <c r="B11829" s="1" t="s">
        <v>30977</v>
      </c>
      <c r="C11829" s="1" t="s">
        <v>30978</v>
      </c>
      <c r="D11829" s="1" t="s">
        <v>30979</v>
      </c>
      <c r="E11829" s="1" t="s">
        <v>66</v>
      </c>
      <c r="G11829" s="1" t="s">
        <v>199</v>
      </c>
    </row>
    <row r="11830" spans="1:7" x14ac:dyDescent="0.25">
      <c r="A11830" s="1">
        <v>33903512</v>
      </c>
      <c r="B11830" s="1" t="s">
        <v>30980</v>
      </c>
      <c r="C11830" s="1" t="s">
        <v>30981</v>
      </c>
      <c r="D11830" s="1" t="s">
        <v>30982</v>
      </c>
      <c r="E11830" s="1" t="s">
        <v>66</v>
      </c>
      <c r="G11830" s="1" t="s">
        <v>199</v>
      </c>
    </row>
    <row r="11831" spans="1:7" x14ac:dyDescent="0.25">
      <c r="A11831" s="1">
        <v>33903513</v>
      </c>
      <c r="B11831" s="1" t="s">
        <v>30983</v>
      </c>
      <c r="C11831" s="1" t="s">
        <v>30984</v>
      </c>
      <c r="D11831" s="1" t="s">
        <v>30985</v>
      </c>
      <c r="E11831" s="1" t="s">
        <v>66</v>
      </c>
      <c r="G11831" s="1" t="s">
        <v>199</v>
      </c>
    </row>
    <row r="11832" spans="1:7" x14ac:dyDescent="0.25">
      <c r="A11832" s="1">
        <v>33903514</v>
      </c>
      <c r="B11832" s="1" t="s">
        <v>30986</v>
      </c>
      <c r="C11832" s="1" t="s">
        <v>30987</v>
      </c>
      <c r="D11832" s="1" t="s">
        <v>30988</v>
      </c>
      <c r="E11832" s="1" t="s">
        <v>66</v>
      </c>
      <c r="G11832" s="1" t="s">
        <v>199</v>
      </c>
    </row>
    <row r="11833" spans="1:7" x14ac:dyDescent="0.25">
      <c r="A11833" s="1">
        <v>33903515</v>
      </c>
      <c r="B11833" s="1" t="s">
        <v>30989</v>
      </c>
      <c r="C11833" s="1" t="s">
        <v>30990</v>
      </c>
      <c r="D11833" s="1" t="s">
        <v>30991</v>
      </c>
      <c r="E11833" s="1" t="s">
        <v>65</v>
      </c>
      <c r="F11833" s="1" t="s">
        <v>387</v>
      </c>
      <c r="G11833" s="1" t="s">
        <v>388</v>
      </c>
    </row>
    <row r="11834" spans="1:7" x14ac:dyDescent="0.25">
      <c r="A11834" s="1">
        <v>33903516</v>
      </c>
      <c r="B11834" s="1" t="s">
        <v>30992</v>
      </c>
      <c r="C11834" s="1" t="s">
        <v>30993</v>
      </c>
      <c r="D11834" s="1" t="s">
        <v>30994</v>
      </c>
      <c r="E11834" s="1" t="s">
        <v>66</v>
      </c>
      <c r="F11834" s="1" t="s">
        <v>387</v>
      </c>
      <c r="G11834" s="1" t="s">
        <v>388</v>
      </c>
    </row>
    <row r="11835" spans="1:7" x14ac:dyDescent="0.25">
      <c r="A11835" s="1">
        <v>33903517</v>
      </c>
      <c r="B11835" s="1" t="s">
        <v>30995</v>
      </c>
      <c r="C11835" s="1" t="s">
        <v>30996</v>
      </c>
      <c r="D11835" s="1" t="s">
        <v>30997</v>
      </c>
      <c r="E11835" s="1" t="s">
        <v>65</v>
      </c>
      <c r="F11835" s="1" t="s">
        <v>171</v>
      </c>
      <c r="G11835" s="1" t="s">
        <v>172</v>
      </c>
    </row>
    <row r="11836" spans="1:7" x14ac:dyDescent="0.25">
      <c r="A11836" s="1">
        <v>33903518</v>
      </c>
      <c r="B11836" s="1" t="s">
        <v>30998</v>
      </c>
      <c r="C11836" s="1" t="s">
        <v>30999</v>
      </c>
      <c r="D11836" s="1" t="s">
        <v>31000</v>
      </c>
      <c r="E11836" s="1" t="s">
        <v>66</v>
      </c>
      <c r="G11836" s="1" t="s">
        <v>199</v>
      </c>
    </row>
    <row r="11837" spans="1:7" x14ac:dyDescent="0.25">
      <c r="A11837" s="1">
        <v>33903519</v>
      </c>
      <c r="B11837" s="1" t="s">
        <v>31001</v>
      </c>
      <c r="C11837" s="1" t="s">
        <v>31002</v>
      </c>
      <c r="D11837" s="1" t="s">
        <v>31003</v>
      </c>
      <c r="E11837" s="1" t="s">
        <v>66</v>
      </c>
      <c r="G11837" s="1" t="s">
        <v>199</v>
      </c>
    </row>
    <row r="11838" spans="1:7" x14ac:dyDescent="0.25">
      <c r="A11838" s="1">
        <v>33903520</v>
      </c>
      <c r="B11838" s="1" t="s">
        <v>31004</v>
      </c>
      <c r="C11838" s="1" t="s">
        <v>31005</v>
      </c>
      <c r="D11838" s="1" t="s">
        <v>31006</v>
      </c>
      <c r="E11838" s="1" t="s">
        <v>66</v>
      </c>
      <c r="G11838" s="1" t="s">
        <v>199</v>
      </c>
    </row>
    <row r="11839" spans="1:7" x14ac:dyDescent="0.25">
      <c r="A11839" s="1">
        <v>33903521</v>
      </c>
      <c r="B11839" s="1" t="s">
        <v>31007</v>
      </c>
      <c r="C11839" s="1" t="s">
        <v>31008</v>
      </c>
      <c r="D11839" s="1" t="s">
        <v>31009</v>
      </c>
      <c r="E11839" s="1" t="s">
        <v>66</v>
      </c>
      <c r="G11839" s="1" t="s">
        <v>199</v>
      </c>
    </row>
    <row r="11840" spans="1:7" x14ac:dyDescent="0.25">
      <c r="A11840" s="1">
        <v>33903522</v>
      </c>
      <c r="B11840" s="1" t="s">
        <v>31010</v>
      </c>
      <c r="C11840" s="1" t="s">
        <v>31011</v>
      </c>
      <c r="D11840" s="1" t="s">
        <v>31012</v>
      </c>
      <c r="E11840" s="1" t="s">
        <v>66</v>
      </c>
      <c r="F11840" s="1" t="s">
        <v>233</v>
      </c>
      <c r="G11840" s="1" t="s">
        <v>234</v>
      </c>
    </row>
    <row r="11841" spans="1:7" x14ac:dyDescent="0.25">
      <c r="A11841" s="1">
        <v>33903523</v>
      </c>
      <c r="B11841" s="1" t="s">
        <v>31013</v>
      </c>
      <c r="C11841" s="1" t="s">
        <v>31014</v>
      </c>
      <c r="D11841" s="1" t="s">
        <v>31015</v>
      </c>
      <c r="E11841" s="1" t="s">
        <v>66</v>
      </c>
      <c r="F11841" s="1" t="s">
        <v>874</v>
      </c>
      <c r="G11841" s="1" t="s">
        <v>875</v>
      </c>
    </row>
    <row r="11842" spans="1:7" x14ac:dyDescent="0.25">
      <c r="A11842" s="1">
        <v>33903524</v>
      </c>
      <c r="B11842" s="1" t="s">
        <v>31016</v>
      </c>
      <c r="C11842" s="1" t="s">
        <v>31017</v>
      </c>
      <c r="D11842" s="1" t="s">
        <v>31018</v>
      </c>
      <c r="E11842" s="1" t="s">
        <v>66</v>
      </c>
      <c r="F11842" s="1" t="s">
        <v>874</v>
      </c>
      <c r="G11842" s="1" t="s">
        <v>875</v>
      </c>
    </row>
    <row r="11843" spans="1:7" x14ac:dyDescent="0.25">
      <c r="A11843" s="1">
        <v>33903525</v>
      </c>
      <c r="B11843" s="1" t="s">
        <v>31019</v>
      </c>
      <c r="C11843" s="1" t="s">
        <v>31020</v>
      </c>
      <c r="D11843" s="1" t="s">
        <v>31021</v>
      </c>
      <c r="E11843" s="1" t="s">
        <v>66</v>
      </c>
      <c r="F11843" s="1" t="s">
        <v>874</v>
      </c>
      <c r="G11843" s="1" t="s">
        <v>875</v>
      </c>
    </row>
    <row r="11844" spans="1:7" x14ac:dyDescent="0.25">
      <c r="A11844" s="1">
        <v>33903526</v>
      </c>
      <c r="B11844" s="1" t="s">
        <v>31022</v>
      </c>
      <c r="C11844" s="1" t="s">
        <v>31023</v>
      </c>
      <c r="D11844" s="1" t="s">
        <v>31024</v>
      </c>
      <c r="E11844" s="1" t="s">
        <v>65</v>
      </c>
      <c r="F11844" s="1" t="s">
        <v>171</v>
      </c>
      <c r="G11844" s="1" t="s">
        <v>172</v>
      </c>
    </row>
    <row r="11845" spans="1:7" x14ac:dyDescent="0.25">
      <c r="A11845" s="1">
        <v>33903527</v>
      </c>
      <c r="B11845" s="1" t="s">
        <v>31025</v>
      </c>
      <c r="C11845" s="1" t="s">
        <v>31026</v>
      </c>
      <c r="D11845" s="1" t="s">
        <v>31027</v>
      </c>
      <c r="E11845" s="1" t="s">
        <v>65</v>
      </c>
      <c r="F11845" s="1" t="s">
        <v>171</v>
      </c>
      <c r="G11845" s="1" t="s">
        <v>172</v>
      </c>
    </row>
    <row r="11846" spans="1:7" x14ac:dyDescent="0.25">
      <c r="A11846" s="1">
        <v>33903536</v>
      </c>
      <c r="B11846" s="1" t="s">
        <v>31028</v>
      </c>
      <c r="C11846" s="1" t="s">
        <v>31029</v>
      </c>
      <c r="D11846" s="1" t="s">
        <v>31030</v>
      </c>
      <c r="E11846" s="1" t="s">
        <v>65</v>
      </c>
      <c r="F11846" s="1" t="s">
        <v>387</v>
      </c>
      <c r="G11846" s="1" t="s">
        <v>388</v>
      </c>
    </row>
    <row r="11847" spans="1:7" x14ac:dyDescent="0.25">
      <c r="A11847" s="1">
        <v>33903537</v>
      </c>
      <c r="B11847" s="1" t="s">
        <v>31031</v>
      </c>
      <c r="C11847" s="1" t="s">
        <v>31032</v>
      </c>
      <c r="D11847" s="1" t="s">
        <v>31033</v>
      </c>
      <c r="E11847" s="1" t="s">
        <v>65</v>
      </c>
      <c r="F11847" s="1" t="s">
        <v>387</v>
      </c>
      <c r="G11847" s="1" t="s">
        <v>388</v>
      </c>
    </row>
    <row r="11848" spans="1:7" x14ac:dyDescent="0.25">
      <c r="A11848" s="1">
        <v>33903538</v>
      </c>
      <c r="B11848" s="1" t="s">
        <v>31034</v>
      </c>
      <c r="C11848" s="1" t="s">
        <v>31035</v>
      </c>
      <c r="D11848" s="1" t="s">
        <v>31036</v>
      </c>
      <c r="E11848" s="1" t="s">
        <v>65</v>
      </c>
      <c r="F11848" s="1" t="s">
        <v>387</v>
      </c>
      <c r="G11848" s="1" t="s">
        <v>388</v>
      </c>
    </row>
    <row r="11849" spans="1:7" x14ac:dyDescent="0.25">
      <c r="A11849" s="1">
        <v>33903539</v>
      </c>
      <c r="B11849" s="1" t="s">
        <v>31037</v>
      </c>
      <c r="C11849" s="1" t="s">
        <v>31038</v>
      </c>
      <c r="D11849" s="1" t="s">
        <v>31039</v>
      </c>
      <c r="E11849" s="1" t="s">
        <v>65</v>
      </c>
      <c r="F11849" s="1" t="s">
        <v>387</v>
      </c>
      <c r="G11849" s="1" t="s">
        <v>388</v>
      </c>
    </row>
    <row r="11850" spans="1:7" x14ac:dyDescent="0.25">
      <c r="A11850" s="1">
        <v>33903540</v>
      </c>
      <c r="B11850" s="1" t="s">
        <v>31040</v>
      </c>
      <c r="C11850" s="1" t="s">
        <v>31041</v>
      </c>
      <c r="D11850" s="1" t="s">
        <v>31042</v>
      </c>
      <c r="E11850" s="1" t="s">
        <v>65</v>
      </c>
      <c r="F11850" s="1" t="s">
        <v>387</v>
      </c>
      <c r="G11850" s="1" t="s">
        <v>388</v>
      </c>
    </row>
    <row r="11851" spans="1:7" x14ac:dyDescent="0.25">
      <c r="A11851" s="1">
        <v>33903541</v>
      </c>
      <c r="B11851" s="1" t="s">
        <v>31043</v>
      </c>
      <c r="C11851" s="1" t="s">
        <v>31044</v>
      </c>
      <c r="D11851" s="1" t="s">
        <v>31045</v>
      </c>
      <c r="E11851" s="1" t="s">
        <v>65</v>
      </c>
      <c r="F11851" s="1" t="s">
        <v>387</v>
      </c>
      <c r="G11851" s="1" t="s">
        <v>388</v>
      </c>
    </row>
    <row r="11852" spans="1:7" x14ac:dyDescent="0.25">
      <c r="A11852" s="1">
        <v>33903542</v>
      </c>
      <c r="B11852" s="1" t="s">
        <v>31046</v>
      </c>
      <c r="C11852" s="1" t="s">
        <v>31047</v>
      </c>
      <c r="D11852" s="1" t="s">
        <v>31048</v>
      </c>
      <c r="E11852" s="1" t="s">
        <v>65</v>
      </c>
      <c r="F11852" s="1" t="s">
        <v>387</v>
      </c>
      <c r="G11852" s="1" t="s">
        <v>388</v>
      </c>
    </row>
    <row r="11853" spans="1:7" x14ac:dyDescent="0.25">
      <c r="A11853" s="1">
        <v>33903543</v>
      </c>
      <c r="B11853" s="1" t="s">
        <v>31049</v>
      </c>
      <c r="C11853" s="1" t="s">
        <v>31050</v>
      </c>
      <c r="D11853" s="1" t="s">
        <v>31051</v>
      </c>
      <c r="E11853" s="1" t="s">
        <v>65</v>
      </c>
      <c r="F11853" s="1" t="s">
        <v>387</v>
      </c>
      <c r="G11853" s="1" t="s">
        <v>388</v>
      </c>
    </row>
    <row r="11854" spans="1:7" x14ac:dyDescent="0.25">
      <c r="A11854" s="1">
        <v>33903544</v>
      </c>
      <c r="B11854" s="1" t="s">
        <v>31052</v>
      </c>
      <c r="C11854" s="1" t="s">
        <v>31053</v>
      </c>
      <c r="D11854" s="1" t="s">
        <v>31054</v>
      </c>
      <c r="E11854" s="1" t="s">
        <v>66</v>
      </c>
      <c r="G11854" s="1" t="s">
        <v>199</v>
      </c>
    </row>
    <row r="11855" spans="1:7" x14ac:dyDescent="0.25">
      <c r="A11855" s="1">
        <v>33903545</v>
      </c>
      <c r="B11855" s="1" t="s">
        <v>31055</v>
      </c>
      <c r="C11855" s="1" t="s">
        <v>31056</v>
      </c>
      <c r="D11855" s="1" t="s">
        <v>31057</v>
      </c>
      <c r="E11855" s="1" t="s">
        <v>66</v>
      </c>
      <c r="G11855" s="1" t="s">
        <v>199</v>
      </c>
    </row>
    <row r="11856" spans="1:7" x14ac:dyDescent="0.25">
      <c r="A11856" s="1">
        <v>33903546</v>
      </c>
      <c r="B11856" s="1" t="s">
        <v>31058</v>
      </c>
      <c r="C11856" s="1" t="s">
        <v>31059</v>
      </c>
      <c r="D11856" s="1" t="s">
        <v>31060</v>
      </c>
      <c r="E11856" s="1" t="s">
        <v>65</v>
      </c>
      <c r="F11856" s="1" t="s">
        <v>387</v>
      </c>
      <c r="G11856" s="1" t="s">
        <v>388</v>
      </c>
    </row>
    <row r="11857" spans="1:7" x14ac:dyDescent="0.25">
      <c r="A11857" s="1">
        <v>33903547</v>
      </c>
      <c r="B11857" s="1" t="s">
        <v>31061</v>
      </c>
      <c r="C11857" s="1" t="s">
        <v>31062</v>
      </c>
      <c r="D11857" s="1" t="s">
        <v>31063</v>
      </c>
      <c r="E11857" s="1" t="s">
        <v>66</v>
      </c>
      <c r="F11857" s="1" t="s">
        <v>233</v>
      </c>
      <c r="G11857" s="1" t="s">
        <v>234</v>
      </c>
    </row>
    <row r="11858" spans="1:7" x14ac:dyDescent="0.25">
      <c r="A11858" s="1">
        <v>33903548</v>
      </c>
      <c r="B11858" s="1" t="s">
        <v>31064</v>
      </c>
      <c r="C11858" s="1" t="s">
        <v>31065</v>
      </c>
      <c r="D11858" s="1" t="s">
        <v>31066</v>
      </c>
      <c r="E11858" s="1" t="s">
        <v>66</v>
      </c>
      <c r="F11858" s="1" t="s">
        <v>233</v>
      </c>
      <c r="G11858" s="1" t="s">
        <v>234</v>
      </c>
    </row>
    <row r="11859" spans="1:7" x14ac:dyDescent="0.25">
      <c r="A11859" s="1">
        <v>33903549</v>
      </c>
      <c r="B11859" s="1" t="s">
        <v>31067</v>
      </c>
      <c r="C11859" s="1" t="s">
        <v>31068</v>
      </c>
      <c r="D11859" s="1" t="s">
        <v>31069</v>
      </c>
      <c r="E11859" s="1" t="s">
        <v>66</v>
      </c>
      <c r="F11859" s="1" t="s">
        <v>233</v>
      </c>
      <c r="G11859" s="1" t="s">
        <v>234</v>
      </c>
    </row>
    <row r="11860" spans="1:7" x14ac:dyDescent="0.25">
      <c r="A11860" s="1">
        <v>33903550</v>
      </c>
      <c r="B11860" s="1" t="s">
        <v>31070</v>
      </c>
      <c r="C11860" s="1" t="s">
        <v>31071</v>
      </c>
      <c r="D11860" s="1" t="s">
        <v>31072</v>
      </c>
      <c r="E11860" s="1" t="s">
        <v>66</v>
      </c>
      <c r="F11860" s="1" t="s">
        <v>387</v>
      </c>
      <c r="G11860" s="1" t="s">
        <v>388</v>
      </c>
    </row>
    <row r="11861" spans="1:7" x14ac:dyDescent="0.25">
      <c r="A11861" s="1">
        <v>33903551</v>
      </c>
      <c r="B11861" s="1" t="s">
        <v>31073</v>
      </c>
      <c r="C11861" s="1" t="s">
        <v>31074</v>
      </c>
      <c r="D11861" s="1" t="s">
        <v>31075</v>
      </c>
      <c r="E11861" s="1" t="s">
        <v>66</v>
      </c>
      <c r="F11861" s="1" t="s">
        <v>387</v>
      </c>
      <c r="G11861" s="1" t="s">
        <v>388</v>
      </c>
    </row>
    <row r="11862" spans="1:7" x14ac:dyDescent="0.25">
      <c r="A11862" s="1">
        <v>33903552</v>
      </c>
      <c r="B11862" s="1" t="s">
        <v>31076</v>
      </c>
      <c r="C11862" s="1" t="s">
        <v>31077</v>
      </c>
      <c r="D11862" s="1" t="s">
        <v>31078</v>
      </c>
      <c r="E11862" s="1" t="s">
        <v>66</v>
      </c>
      <c r="F11862" s="1" t="s">
        <v>387</v>
      </c>
      <c r="G11862" s="1" t="s">
        <v>388</v>
      </c>
    </row>
    <row r="11863" spans="1:7" x14ac:dyDescent="0.25">
      <c r="A11863" s="1">
        <v>33903553</v>
      </c>
      <c r="B11863" s="1" t="s">
        <v>31079</v>
      </c>
      <c r="C11863" s="1" t="s">
        <v>31080</v>
      </c>
      <c r="D11863" s="1" t="s">
        <v>31081</v>
      </c>
      <c r="E11863" s="1" t="s">
        <v>66</v>
      </c>
      <c r="F11863" s="1" t="s">
        <v>387</v>
      </c>
      <c r="G11863" s="1" t="s">
        <v>388</v>
      </c>
    </row>
    <row r="11864" spans="1:7" x14ac:dyDescent="0.25">
      <c r="A11864" s="1">
        <v>33903554</v>
      </c>
      <c r="B11864" s="1" t="s">
        <v>31082</v>
      </c>
      <c r="C11864" s="1" t="s">
        <v>31083</v>
      </c>
      <c r="D11864" s="1" t="s">
        <v>31084</v>
      </c>
      <c r="E11864" s="1" t="s">
        <v>66</v>
      </c>
      <c r="F11864" s="1" t="s">
        <v>387</v>
      </c>
      <c r="G11864" s="1" t="s">
        <v>388</v>
      </c>
    </row>
    <row r="11865" spans="1:7" x14ac:dyDescent="0.25">
      <c r="A11865" s="1">
        <v>33903555</v>
      </c>
      <c r="B11865" s="1" t="s">
        <v>31085</v>
      </c>
      <c r="C11865" s="1" t="s">
        <v>31086</v>
      </c>
      <c r="D11865" s="1" t="s">
        <v>31087</v>
      </c>
      <c r="E11865" s="1" t="s">
        <v>65</v>
      </c>
      <c r="F11865" s="1" t="s">
        <v>171</v>
      </c>
      <c r="G11865" s="1" t="s">
        <v>172</v>
      </c>
    </row>
    <row r="11866" spans="1:7" x14ac:dyDescent="0.25">
      <c r="A11866" s="1">
        <v>33903556</v>
      </c>
      <c r="B11866" s="1" t="s">
        <v>31088</v>
      </c>
      <c r="C11866" s="1" t="s">
        <v>31089</v>
      </c>
      <c r="D11866" s="1" t="s">
        <v>31090</v>
      </c>
      <c r="E11866" s="1" t="s">
        <v>65</v>
      </c>
      <c r="F11866" s="1" t="s">
        <v>171</v>
      </c>
      <c r="G11866" s="1" t="s">
        <v>172</v>
      </c>
    </row>
    <row r="11867" spans="1:7" x14ac:dyDescent="0.25">
      <c r="A11867" s="1">
        <v>33903557</v>
      </c>
      <c r="B11867" s="1" t="s">
        <v>31091</v>
      </c>
      <c r="C11867" s="1" t="s">
        <v>31092</v>
      </c>
      <c r="D11867" s="1" t="s">
        <v>31093</v>
      </c>
      <c r="E11867" s="1" t="s">
        <v>66</v>
      </c>
      <c r="F11867" s="1" t="s">
        <v>387</v>
      </c>
      <c r="G11867" s="1" t="s">
        <v>388</v>
      </c>
    </row>
    <row r="11868" spans="1:7" x14ac:dyDescent="0.25">
      <c r="A11868" s="1">
        <v>33903558</v>
      </c>
      <c r="B11868" s="1" t="s">
        <v>31094</v>
      </c>
      <c r="C11868" s="1" t="s">
        <v>31095</v>
      </c>
      <c r="D11868" s="1" t="s">
        <v>31096</v>
      </c>
      <c r="E11868" s="1" t="s">
        <v>65</v>
      </c>
      <c r="F11868" s="1" t="s">
        <v>171</v>
      </c>
      <c r="G11868" s="1" t="s">
        <v>172</v>
      </c>
    </row>
    <row r="11869" spans="1:7" x14ac:dyDescent="0.25">
      <c r="A11869" s="1">
        <v>33903559</v>
      </c>
      <c r="B11869" s="1" t="s">
        <v>31097</v>
      </c>
      <c r="C11869" s="1" t="s">
        <v>31098</v>
      </c>
      <c r="D11869" s="1" t="s">
        <v>31099</v>
      </c>
      <c r="E11869" s="1" t="s">
        <v>66</v>
      </c>
      <c r="F11869" s="1" t="s">
        <v>387</v>
      </c>
      <c r="G11869" s="1" t="s">
        <v>388</v>
      </c>
    </row>
    <row r="11870" spans="1:7" x14ac:dyDescent="0.25">
      <c r="A11870" s="1">
        <v>33903560</v>
      </c>
      <c r="B11870" s="1" t="s">
        <v>3521</v>
      </c>
      <c r="C11870" s="1" t="s">
        <v>3522</v>
      </c>
      <c r="D11870" s="1" t="s">
        <v>3523</v>
      </c>
      <c r="E11870" s="1" t="s">
        <v>66</v>
      </c>
      <c r="F11870" s="1" t="s">
        <v>874</v>
      </c>
      <c r="G11870" s="1" t="s">
        <v>875</v>
      </c>
    </row>
    <row r="11871" spans="1:7" x14ac:dyDescent="0.25">
      <c r="A11871" s="1">
        <v>33903561</v>
      </c>
      <c r="B11871" s="1" t="s">
        <v>31100</v>
      </c>
      <c r="C11871" s="1" t="s">
        <v>31101</v>
      </c>
      <c r="D11871" s="1" t="s">
        <v>31102</v>
      </c>
      <c r="E11871" s="1" t="s">
        <v>65</v>
      </c>
      <c r="F11871" s="1" t="s">
        <v>171</v>
      </c>
      <c r="G11871" s="1" t="s">
        <v>172</v>
      </c>
    </row>
    <row r="11872" spans="1:7" x14ac:dyDescent="0.25">
      <c r="A11872" s="1">
        <v>33903562</v>
      </c>
      <c r="B11872" s="1" t="s">
        <v>31103</v>
      </c>
      <c r="C11872" s="1" t="s">
        <v>31104</v>
      </c>
      <c r="D11872" s="1" t="s">
        <v>31105</v>
      </c>
      <c r="E11872" s="1" t="s">
        <v>65</v>
      </c>
      <c r="F11872" s="1" t="s">
        <v>171</v>
      </c>
      <c r="G11872" s="1" t="s">
        <v>172</v>
      </c>
    </row>
    <row r="11873" spans="1:7" x14ac:dyDescent="0.25">
      <c r="A11873" s="1">
        <v>33903563</v>
      </c>
      <c r="B11873" s="1" t="s">
        <v>31106</v>
      </c>
      <c r="C11873" s="1" t="s">
        <v>31107</v>
      </c>
      <c r="D11873" s="1" t="s">
        <v>31108</v>
      </c>
      <c r="E11873" s="1" t="s">
        <v>65</v>
      </c>
      <c r="F11873" s="1" t="s">
        <v>171</v>
      </c>
      <c r="G11873" s="1" t="s">
        <v>172</v>
      </c>
    </row>
    <row r="11874" spans="1:7" x14ac:dyDescent="0.25">
      <c r="A11874" s="1">
        <v>33903564</v>
      </c>
      <c r="B11874" s="1" t="s">
        <v>31109</v>
      </c>
      <c r="C11874" s="1" t="s">
        <v>31110</v>
      </c>
      <c r="D11874" s="1" t="s">
        <v>31111</v>
      </c>
      <c r="E11874" s="1" t="s">
        <v>65</v>
      </c>
      <c r="F11874" s="1" t="s">
        <v>171</v>
      </c>
      <c r="G11874" s="1" t="s">
        <v>172</v>
      </c>
    </row>
    <row r="11875" spans="1:7" x14ac:dyDescent="0.25">
      <c r="A11875" s="1">
        <v>33903565</v>
      </c>
      <c r="B11875" s="1" t="s">
        <v>31112</v>
      </c>
      <c r="C11875" s="1" t="s">
        <v>31113</v>
      </c>
      <c r="D11875" s="1" t="s">
        <v>31114</v>
      </c>
      <c r="E11875" s="1" t="s">
        <v>66</v>
      </c>
      <c r="F11875" s="1" t="s">
        <v>233</v>
      </c>
      <c r="G11875" s="1" t="s">
        <v>234</v>
      </c>
    </row>
    <row r="11876" spans="1:7" x14ac:dyDescent="0.25">
      <c r="A11876" s="1">
        <v>33903566</v>
      </c>
      <c r="B11876" s="1" t="s">
        <v>31115</v>
      </c>
      <c r="C11876" s="1" t="s">
        <v>31116</v>
      </c>
      <c r="D11876" s="1" t="s">
        <v>31117</v>
      </c>
      <c r="E11876" s="1" t="s">
        <v>66</v>
      </c>
      <c r="F11876" s="1" t="s">
        <v>233</v>
      </c>
      <c r="G11876" s="1" t="s">
        <v>234</v>
      </c>
    </row>
    <row r="11877" spans="1:7" x14ac:dyDescent="0.25">
      <c r="A11877" s="1">
        <v>33903567</v>
      </c>
      <c r="B11877" s="1" t="s">
        <v>31118</v>
      </c>
      <c r="C11877" s="1" t="s">
        <v>31119</v>
      </c>
      <c r="D11877" s="1" t="s">
        <v>31120</v>
      </c>
      <c r="E11877" s="1" t="s">
        <v>66</v>
      </c>
      <c r="F11877" s="1" t="s">
        <v>233</v>
      </c>
      <c r="G11877" s="1" t="s">
        <v>234</v>
      </c>
    </row>
    <row r="11878" spans="1:7" x14ac:dyDescent="0.25">
      <c r="A11878" s="1">
        <v>33903568</v>
      </c>
      <c r="B11878" s="1" t="s">
        <v>31121</v>
      </c>
      <c r="C11878" s="1" t="s">
        <v>31122</v>
      </c>
      <c r="D11878" s="1" t="s">
        <v>31123</v>
      </c>
      <c r="E11878" s="1" t="s">
        <v>66</v>
      </c>
      <c r="F11878" s="1" t="s">
        <v>387</v>
      </c>
      <c r="G11878" s="1" t="s">
        <v>388</v>
      </c>
    </row>
    <row r="11879" spans="1:7" x14ac:dyDescent="0.25">
      <c r="A11879" s="1">
        <v>33903569</v>
      </c>
      <c r="B11879" s="1" t="s">
        <v>31124</v>
      </c>
      <c r="C11879" s="1" t="s">
        <v>31125</v>
      </c>
      <c r="D11879" s="1" t="s">
        <v>31126</v>
      </c>
      <c r="E11879" s="1" t="s">
        <v>66</v>
      </c>
      <c r="F11879" s="1" t="s">
        <v>233</v>
      </c>
      <c r="G11879" s="1" t="s">
        <v>234</v>
      </c>
    </row>
    <row r="11880" spans="1:7" x14ac:dyDescent="0.25">
      <c r="A11880" s="1">
        <v>33903571</v>
      </c>
      <c r="B11880" s="1" t="s">
        <v>31127</v>
      </c>
      <c r="C11880" s="1" t="s">
        <v>31128</v>
      </c>
      <c r="D11880" s="1" t="s">
        <v>31129</v>
      </c>
      <c r="E11880" s="1" t="s">
        <v>66</v>
      </c>
      <c r="G11880" s="1" t="s">
        <v>199</v>
      </c>
    </row>
    <row r="11881" spans="1:7" x14ac:dyDescent="0.25">
      <c r="A11881" s="1">
        <v>33903572</v>
      </c>
      <c r="B11881" s="1" t="s">
        <v>31130</v>
      </c>
      <c r="C11881" s="1" t="s">
        <v>31131</v>
      </c>
      <c r="D11881" s="1" t="s">
        <v>31132</v>
      </c>
      <c r="G11881" s="1" t="s">
        <v>199</v>
      </c>
    </row>
    <row r="11882" spans="1:7" x14ac:dyDescent="0.25">
      <c r="A11882" s="1">
        <v>33903573</v>
      </c>
      <c r="B11882" s="1" t="s">
        <v>31133</v>
      </c>
      <c r="C11882" s="1" t="s">
        <v>31134</v>
      </c>
      <c r="D11882" s="1" t="s">
        <v>31135</v>
      </c>
      <c r="E11882" s="1" t="s">
        <v>66</v>
      </c>
      <c r="F11882" s="1" t="s">
        <v>233</v>
      </c>
      <c r="G11882" s="1" t="s">
        <v>234</v>
      </c>
    </row>
    <row r="11883" spans="1:7" x14ac:dyDescent="0.25">
      <c r="A11883" s="1">
        <v>33903575</v>
      </c>
      <c r="B11883" s="1" t="s">
        <v>31136</v>
      </c>
      <c r="C11883" s="1" t="s">
        <v>31137</v>
      </c>
      <c r="D11883" s="1" t="s">
        <v>31138</v>
      </c>
      <c r="E11883" s="1" t="s">
        <v>66</v>
      </c>
      <c r="F11883" s="1" t="s">
        <v>233</v>
      </c>
      <c r="G11883" s="1" t="s">
        <v>234</v>
      </c>
    </row>
    <row r="11884" spans="1:7" x14ac:dyDescent="0.25">
      <c r="A11884" s="1">
        <v>33903576</v>
      </c>
      <c r="B11884" s="1" t="s">
        <v>31139</v>
      </c>
      <c r="C11884" s="1" t="s">
        <v>31140</v>
      </c>
      <c r="D11884" s="1" t="s">
        <v>31141</v>
      </c>
      <c r="E11884" s="1" t="s">
        <v>66</v>
      </c>
      <c r="F11884" s="1" t="s">
        <v>233</v>
      </c>
      <c r="G11884" s="1" t="s">
        <v>234</v>
      </c>
    </row>
    <row r="11885" spans="1:7" x14ac:dyDescent="0.25">
      <c r="A11885" s="1">
        <v>33903579</v>
      </c>
      <c r="B11885" s="1" t="s">
        <v>31142</v>
      </c>
      <c r="C11885" s="1" t="s">
        <v>31143</v>
      </c>
      <c r="D11885" s="1" t="s">
        <v>31144</v>
      </c>
      <c r="E11885" s="1" t="s">
        <v>66</v>
      </c>
      <c r="F11885" s="1" t="s">
        <v>1021</v>
      </c>
      <c r="G11885" s="1" t="s">
        <v>1022</v>
      </c>
    </row>
    <row r="11886" spans="1:7" x14ac:dyDescent="0.25">
      <c r="A11886" s="1">
        <v>33903583</v>
      </c>
      <c r="B11886" s="1" t="s">
        <v>31145</v>
      </c>
      <c r="C11886" s="1" t="s">
        <v>31146</v>
      </c>
      <c r="D11886" s="1" t="s">
        <v>31147</v>
      </c>
      <c r="E11886" s="1" t="s">
        <v>66</v>
      </c>
      <c r="F11886" s="1" t="s">
        <v>1021</v>
      </c>
      <c r="G11886" s="1" t="s">
        <v>1022</v>
      </c>
    </row>
    <row r="11887" spans="1:7" x14ac:dyDescent="0.25">
      <c r="A11887" s="1">
        <v>33903585</v>
      </c>
      <c r="B11887" s="1" t="s">
        <v>31148</v>
      </c>
      <c r="C11887" s="1" t="s">
        <v>31149</v>
      </c>
      <c r="D11887" s="1" t="s">
        <v>31150</v>
      </c>
      <c r="E11887" s="1" t="s">
        <v>66</v>
      </c>
      <c r="F11887" s="1" t="s">
        <v>1021</v>
      </c>
      <c r="G11887" s="1" t="s">
        <v>1022</v>
      </c>
    </row>
    <row r="11888" spans="1:7" x14ac:dyDescent="0.25">
      <c r="A11888" s="1">
        <v>33903587</v>
      </c>
      <c r="B11888" s="1" t="s">
        <v>31151</v>
      </c>
      <c r="C11888" s="1" t="s">
        <v>31152</v>
      </c>
      <c r="D11888" s="1" t="s">
        <v>31153</v>
      </c>
      <c r="E11888" s="1" t="s">
        <v>66</v>
      </c>
      <c r="F11888" s="1" t="s">
        <v>1021</v>
      </c>
      <c r="G11888" s="1" t="s">
        <v>1022</v>
      </c>
    </row>
    <row r="11889" spans="1:7" x14ac:dyDescent="0.25">
      <c r="A11889" s="1">
        <v>33903590</v>
      </c>
      <c r="B11889" s="1" t="s">
        <v>31154</v>
      </c>
      <c r="C11889" s="1" t="s">
        <v>31155</v>
      </c>
      <c r="D11889" s="1" t="s">
        <v>31156</v>
      </c>
      <c r="E11889" s="1" t="s">
        <v>66</v>
      </c>
      <c r="F11889" s="1" t="s">
        <v>1021</v>
      </c>
      <c r="G11889" s="1" t="s">
        <v>1022</v>
      </c>
    </row>
    <row r="11890" spans="1:7" x14ac:dyDescent="0.25">
      <c r="A11890" s="1">
        <v>33903591</v>
      </c>
      <c r="B11890" s="1" t="s">
        <v>31157</v>
      </c>
      <c r="C11890" s="1" t="s">
        <v>31158</v>
      </c>
      <c r="D11890" s="1" t="s">
        <v>31159</v>
      </c>
      <c r="E11890" s="1" t="s">
        <v>66</v>
      </c>
      <c r="F11890" s="1" t="s">
        <v>1021</v>
      </c>
      <c r="G11890" s="1" t="s">
        <v>1022</v>
      </c>
    </row>
    <row r="11891" spans="1:7" x14ac:dyDescent="0.25">
      <c r="A11891" s="1">
        <v>33903592</v>
      </c>
      <c r="B11891" s="1" t="s">
        <v>31160</v>
      </c>
      <c r="C11891" s="1" t="s">
        <v>31161</v>
      </c>
      <c r="D11891" s="1" t="s">
        <v>31162</v>
      </c>
      <c r="E11891" s="1" t="s">
        <v>66</v>
      </c>
      <c r="F11891" s="1" t="s">
        <v>1021</v>
      </c>
      <c r="G11891" s="1" t="s">
        <v>1022</v>
      </c>
    </row>
    <row r="11892" spans="1:7" x14ac:dyDescent="0.25">
      <c r="A11892" s="1">
        <v>33903593</v>
      </c>
      <c r="B11892" s="1" t="s">
        <v>31163</v>
      </c>
      <c r="C11892" s="1" t="s">
        <v>31163</v>
      </c>
      <c r="D11892" s="1" t="s">
        <v>31163</v>
      </c>
      <c r="G11892" s="1" t="s">
        <v>199</v>
      </c>
    </row>
    <row r="11893" spans="1:7" x14ac:dyDescent="0.25">
      <c r="A11893" s="1">
        <v>33903606</v>
      </c>
      <c r="B11893" s="1" t="s">
        <v>31164</v>
      </c>
      <c r="C11893" s="1" t="s">
        <v>31165</v>
      </c>
      <c r="D11893" s="1" t="s">
        <v>31166</v>
      </c>
      <c r="E11893" s="1" t="s">
        <v>65</v>
      </c>
      <c r="F11893" s="1" t="s">
        <v>171</v>
      </c>
      <c r="G11893" s="1" t="s">
        <v>172</v>
      </c>
    </row>
    <row r="11894" spans="1:7" x14ac:dyDescent="0.25">
      <c r="A11894" s="1">
        <v>33903607</v>
      </c>
      <c r="B11894" s="1" t="s">
        <v>31167</v>
      </c>
      <c r="C11894" s="1" t="s">
        <v>31168</v>
      </c>
      <c r="D11894" s="1" t="s">
        <v>31169</v>
      </c>
      <c r="E11894" s="1" t="s">
        <v>65</v>
      </c>
      <c r="F11894" s="1" t="s">
        <v>171</v>
      </c>
      <c r="G11894" s="1" t="s">
        <v>172</v>
      </c>
    </row>
    <row r="11895" spans="1:7" x14ac:dyDescent="0.25">
      <c r="A11895" s="1">
        <v>33903608</v>
      </c>
      <c r="B11895" s="1" t="s">
        <v>31170</v>
      </c>
      <c r="C11895" s="1" t="s">
        <v>31171</v>
      </c>
      <c r="D11895" s="1" t="s">
        <v>31172</v>
      </c>
      <c r="E11895" s="1" t="s">
        <v>65</v>
      </c>
      <c r="F11895" s="1" t="s">
        <v>387</v>
      </c>
      <c r="G11895" s="1" t="s">
        <v>388</v>
      </c>
    </row>
    <row r="11896" spans="1:7" x14ac:dyDescent="0.25">
      <c r="A11896" s="1">
        <v>33903610</v>
      </c>
      <c r="B11896" s="1" t="s">
        <v>31173</v>
      </c>
      <c r="C11896" s="1" t="s">
        <v>31174</v>
      </c>
      <c r="D11896" s="1" t="s">
        <v>31175</v>
      </c>
      <c r="E11896" s="1" t="s">
        <v>65</v>
      </c>
      <c r="F11896" s="1" t="s">
        <v>171</v>
      </c>
      <c r="G11896" s="1" t="s">
        <v>172</v>
      </c>
    </row>
    <row r="11897" spans="1:7" x14ac:dyDescent="0.25">
      <c r="A11897" s="1">
        <v>33903611</v>
      </c>
      <c r="B11897" s="1" t="s">
        <v>31176</v>
      </c>
      <c r="C11897" s="1" t="s">
        <v>31177</v>
      </c>
      <c r="D11897" s="1" t="s">
        <v>31178</v>
      </c>
      <c r="E11897" s="1" t="s">
        <v>65</v>
      </c>
      <c r="F11897" s="1" t="s">
        <v>171</v>
      </c>
      <c r="G11897" s="1" t="s">
        <v>172</v>
      </c>
    </row>
    <row r="11898" spans="1:7" x14ac:dyDescent="0.25">
      <c r="A11898" s="1">
        <v>33903612</v>
      </c>
      <c r="B11898" s="1" t="s">
        <v>31179</v>
      </c>
      <c r="C11898" s="1" t="s">
        <v>31180</v>
      </c>
      <c r="D11898" s="1" t="s">
        <v>31181</v>
      </c>
      <c r="E11898" s="1" t="s">
        <v>65</v>
      </c>
      <c r="F11898" s="1" t="s">
        <v>171</v>
      </c>
      <c r="G11898" s="1" t="s">
        <v>172</v>
      </c>
    </row>
    <row r="11899" spans="1:7" x14ac:dyDescent="0.25">
      <c r="A11899" s="1">
        <v>33903613</v>
      </c>
      <c r="B11899" s="1" t="s">
        <v>31182</v>
      </c>
      <c r="C11899" s="1" t="s">
        <v>31183</v>
      </c>
      <c r="D11899" s="1" t="s">
        <v>31184</v>
      </c>
      <c r="E11899" s="1" t="s">
        <v>65</v>
      </c>
      <c r="F11899" s="1" t="s">
        <v>171</v>
      </c>
      <c r="G11899" s="1" t="s">
        <v>172</v>
      </c>
    </row>
    <row r="11900" spans="1:7" x14ac:dyDescent="0.25">
      <c r="A11900" s="1">
        <v>33903614</v>
      </c>
      <c r="B11900" s="1" t="s">
        <v>31185</v>
      </c>
      <c r="C11900" s="1" t="s">
        <v>31186</v>
      </c>
      <c r="D11900" s="1" t="s">
        <v>31187</v>
      </c>
      <c r="E11900" s="1" t="s">
        <v>66</v>
      </c>
      <c r="F11900" s="1" t="s">
        <v>233</v>
      </c>
      <c r="G11900" s="1" t="s">
        <v>234</v>
      </c>
    </row>
    <row r="11901" spans="1:7" x14ac:dyDescent="0.25">
      <c r="A11901" s="1">
        <v>33903615</v>
      </c>
      <c r="B11901" s="1" t="s">
        <v>31188</v>
      </c>
      <c r="C11901" s="1" t="s">
        <v>31188</v>
      </c>
      <c r="D11901" s="1" t="s">
        <v>31188</v>
      </c>
      <c r="E11901" s="1" t="s">
        <v>65</v>
      </c>
      <c r="F11901" s="1" t="s">
        <v>233</v>
      </c>
      <c r="G11901" s="1" t="s">
        <v>234</v>
      </c>
    </row>
    <row r="11902" spans="1:7" x14ac:dyDescent="0.25">
      <c r="A11902" s="1">
        <v>33903616</v>
      </c>
      <c r="B11902" s="1" t="s">
        <v>31189</v>
      </c>
      <c r="C11902" s="1" t="s">
        <v>31190</v>
      </c>
      <c r="D11902" s="1" t="s">
        <v>31191</v>
      </c>
      <c r="E11902" s="1" t="s">
        <v>66</v>
      </c>
      <c r="F11902" s="1" t="s">
        <v>233</v>
      </c>
      <c r="G11902" s="1" t="s">
        <v>234</v>
      </c>
    </row>
    <row r="11903" spans="1:7" x14ac:dyDescent="0.25">
      <c r="A11903" s="1">
        <v>33903617</v>
      </c>
      <c r="B11903" s="1" t="s">
        <v>31192</v>
      </c>
      <c r="C11903" s="1" t="s">
        <v>31193</v>
      </c>
      <c r="D11903" s="1" t="s">
        <v>31194</v>
      </c>
      <c r="E11903" s="1" t="s">
        <v>66</v>
      </c>
      <c r="F11903" s="1" t="s">
        <v>233</v>
      </c>
      <c r="G11903" s="1" t="s">
        <v>234</v>
      </c>
    </row>
    <row r="11904" spans="1:7" x14ac:dyDescent="0.25">
      <c r="A11904" s="1">
        <v>33903618</v>
      </c>
      <c r="B11904" s="1" t="s">
        <v>31195</v>
      </c>
      <c r="C11904" s="1" t="s">
        <v>31196</v>
      </c>
      <c r="D11904" s="1" t="s">
        <v>31197</v>
      </c>
      <c r="E11904" s="1" t="s">
        <v>65</v>
      </c>
      <c r="F11904" s="1" t="s">
        <v>171</v>
      </c>
      <c r="G11904" s="1" t="s">
        <v>172</v>
      </c>
    </row>
    <row r="11905" spans="1:7" x14ac:dyDescent="0.25">
      <c r="A11905" s="1">
        <v>33903621</v>
      </c>
      <c r="B11905" s="1" t="s">
        <v>31198</v>
      </c>
      <c r="C11905" s="1" t="s">
        <v>31199</v>
      </c>
      <c r="D11905" s="1" t="s">
        <v>31200</v>
      </c>
      <c r="E11905" s="1" t="s">
        <v>66</v>
      </c>
      <c r="F11905" s="1" t="s">
        <v>5362</v>
      </c>
      <c r="G11905" s="1" t="s">
        <v>5363</v>
      </c>
    </row>
    <row r="11906" spans="1:7" x14ac:dyDescent="0.25">
      <c r="A11906" s="1">
        <v>33903626</v>
      </c>
      <c r="B11906" s="1" t="s">
        <v>31201</v>
      </c>
      <c r="C11906" s="1" t="s">
        <v>31202</v>
      </c>
      <c r="D11906" s="1" t="s">
        <v>31203</v>
      </c>
      <c r="E11906" s="1" t="s">
        <v>65</v>
      </c>
      <c r="F11906" s="1" t="s">
        <v>171</v>
      </c>
      <c r="G11906" s="1" t="s">
        <v>172</v>
      </c>
    </row>
    <row r="11907" spans="1:7" x14ac:dyDescent="0.25">
      <c r="A11907" s="1">
        <v>33903627</v>
      </c>
      <c r="B11907" s="1" t="s">
        <v>31204</v>
      </c>
      <c r="C11907" s="1" t="s">
        <v>31205</v>
      </c>
      <c r="D11907" s="1" t="s">
        <v>31206</v>
      </c>
      <c r="G11907" s="1" t="s">
        <v>199</v>
      </c>
    </row>
    <row r="11908" spans="1:7" x14ac:dyDescent="0.25">
      <c r="A11908" s="1">
        <v>33903629</v>
      </c>
      <c r="B11908" s="1" t="s">
        <v>31207</v>
      </c>
      <c r="C11908" s="1" t="s">
        <v>31208</v>
      </c>
      <c r="D11908" s="1" t="s">
        <v>31209</v>
      </c>
      <c r="E11908" s="1" t="s">
        <v>66</v>
      </c>
      <c r="F11908" s="1" t="s">
        <v>233</v>
      </c>
      <c r="G11908" s="1" t="s">
        <v>234</v>
      </c>
    </row>
    <row r="11909" spans="1:7" x14ac:dyDescent="0.25">
      <c r="A11909" s="1">
        <v>33903630</v>
      </c>
      <c r="B11909" s="1" t="s">
        <v>31210</v>
      </c>
      <c r="C11909" s="1" t="s">
        <v>31211</v>
      </c>
      <c r="D11909" s="1" t="s">
        <v>31212</v>
      </c>
      <c r="E11909" s="1" t="s">
        <v>66</v>
      </c>
      <c r="F11909" s="1" t="s">
        <v>233</v>
      </c>
      <c r="G11909" s="1" t="s">
        <v>234</v>
      </c>
    </row>
    <row r="11910" spans="1:7" x14ac:dyDescent="0.25">
      <c r="A11910" s="1">
        <v>33903631</v>
      </c>
      <c r="B11910" s="1" t="s">
        <v>31213</v>
      </c>
      <c r="C11910" s="1" t="s">
        <v>31214</v>
      </c>
      <c r="D11910" s="1" t="s">
        <v>31215</v>
      </c>
      <c r="E11910" s="1" t="s">
        <v>66</v>
      </c>
      <c r="F11910" s="1" t="s">
        <v>233</v>
      </c>
      <c r="G11910" s="1" t="s">
        <v>234</v>
      </c>
    </row>
    <row r="11911" spans="1:7" x14ac:dyDescent="0.25">
      <c r="A11911" s="1">
        <v>33903632</v>
      </c>
      <c r="B11911" s="1" t="s">
        <v>31216</v>
      </c>
      <c r="C11911" s="1" t="s">
        <v>31217</v>
      </c>
      <c r="D11911" s="1" t="s">
        <v>31218</v>
      </c>
      <c r="E11911" s="1" t="s">
        <v>65</v>
      </c>
      <c r="F11911" s="1" t="s">
        <v>171</v>
      </c>
      <c r="G11911" s="1" t="s">
        <v>172</v>
      </c>
    </row>
    <row r="11912" spans="1:7" x14ac:dyDescent="0.25">
      <c r="A11912" s="1">
        <v>33903633</v>
      </c>
      <c r="B11912" s="1" t="s">
        <v>31219</v>
      </c>
      <c r="C11912" s="1" t="s">
        <v>31220</v>
      </c>
      <c r="D11912" s="1" t="s">
        <v>31221</v>
      </c>
      <c r="E11912" s="1" t="s">
        <v>65</v>
      </c>
      <c r="F11912" s="1" t="s">
        <v>171</v>
      </c>
      <c r="G11912" s="1" t="s">
        <v>172</v>
      </c>
    </row>
    <row r="11913" spans="1:7" x14ac:dyDescent="0.25">
      <c r="A11913" s="1">
        <v>33903634</v>
      </c>
      <c r="B11913" s="1" t="s">
        <v>31222</v>
      </c>
      <c r="C11913" s="1" t="s">
        <v>31223</v>
      </c>
      <c r="D11913" s="1" t="s">
        <v>31224</v>
      </c>
      <c r="E11913" s="1" t="s">
        <v>65</v>
      </c>
      <c r="F11913" s="1" t="s">
        <v>171</v>
      </c>
      <c r="G11913" s="1" t="s">
        <v>172</v>
      </c>
    </row>
    <row r="11914" spans="1:7" x14ac:dyDescent="0.25">
      <c r="A11914" s="1">
        <v>33903635</v>
      </c>
      <c r="B11914" s="1" t="s">
        <v>31225</v>
      </c>
      <c r="C11914" s="1" t="s">
        <v>31226</v>
      </c>
      <c r="D11914" s="1" t="s">
        <v>31227</v>
      </c>
      <c r="E11914" s="1" t="s">
        <v>66</v>
      </c>
      <c r="F11914" s="1" t="s">
        <v>5362</v>
      </c>
      <c r="G11914" s="1" t="s">
        <v>5363</v>
      </c>
    </row>
    <row r="11915" spans="1:7" x14ac:dyDescent="0.25">
      <c r="A11915" s="1">
        <v>33903636</v>
      </c>
      <c r="B11915" s="1" t="s">
        <v>31228</v>
      </c>
      <c r="C11915" s="1" t="s">
        <v>31229</v>
      </c>
      <c r="D11915" s="1" t="s">
        <v>31230</v>
      </c>
      <c r="E11915" s="1" t="s">
        <v>66</v>
      </c>
      <c r="F11915" s="1" t="s">
        <v>5362</v>
      </c>
      <c r="G11915" s="1" t="s">
        <v>5363</v>
      </c>
    </row>
    <row r="11916" spans="1:7" x14ac:dyDescent="0.25">
      <c r="A11916" s="1">
        <v>33903637</v>
      </c>
      <c r="B11916" s="1" t="s">
        <v>31231</v>
      </c>
      <c r="C11916" s="1" t="s">
        <v>31232</v>
      </c>
      <c r="D11916" s="1" t="s">
        <v>31233</v>
      </c>
      <c r="E11916" s="1" t="s">
        <v>66</v>
      </c>
      <c r="F11916" s="1" t="s">
        <v>5362</v>
      </c>
      <c r="G11916" s="1" t="s">
        <v>5363</v>
      </c>
    </row>
    <row r="11917" spans="1:7" x14ac:dyDescent="0.25">
      <c r="A11917" s="1">
        <v>33903638</v>
      </c>
      <c r="B11917" s="1" t="s">
        <v>31234</v>
      </c>
      <c r="C11917" s="1" t="s">
        <v>31235</v>
      </c>
      <c r="D11917" s="1" t="s">
        <v>31236</v>
      </c>
      <c r="E11917" s="1" t="s">
        <v>66</v>
      </c>
      <c r="F11917" s="1" t="s">
        <v>387</v>
      </c>
      <c r="G11917" s="1" t="s">
        <v>388</v>
      </c>
    </row>
    <row r="11918" spans="1:7" x14ac:dyDescent="0.25">
      <c r="A11918" s="1">
        <v>33903639</v>
      </c>
      <c r="B11918" s="1" t="s">
        <v>31237</v>
      </c>
      <c r="C11918" s="1" t="s">
        <v>31238</v>
      </c>
      <c r="D11918" s="1" t="s">
        <v>31239</v>
      </c>
      <c r="E11918" s="1" t="s">
        <v>66</v>
      </c>
      <c r="F11918" s="1" t="s">
        <v>387</v>
      </c>
      <c r="G11918" s="1" t="s">
        <v>388</v>
      </c>
    </row>
    <row r="11919" spans="1:7" x14ac:dyDescent="0.25">
      <c r="A11919" s="1">
        <v>33903640</v>
      </c>
      <c r="B11919" s="1" t="s">
        <v>31240</v>
      </c>
      <c r="C11919" s="1" t="s">
        <v>31241</v>
      </c>
      <c r="D11919" s="1" t="s">
        <v>31242</v>
      </c>
      <c r="E11919" s="1" t="s">
        <v>65</v>
      </c>
      <c r="F11919" s="1" t="s">
        <v>171</v>
      </c>
      <c r="G11919" s="1" t="s">
        <v>172</v>
      </c>
    </row>
    <row r="11920" spans="1:7" x14ac:dyDescent="0.25">
      <c r="A11920" s="1">
        <v>33903641</v>
      </c>
      <c r="B11920" s="1" t="s">
        <v>31243</v>
      </c>
      <c r="C11920" s="1" t="s">
        <v>31244</v>
      </c>
      <c r="D11920" s="1" t="s">
        <v>31245</v>
      </c>
      <c r="E11920" s="1" t="s">
        <v>65</v>
      </c>
      <c r="F11920" s="1" t="s">
        <v>171</v>
      </c>
      <c r="G11920" s="1" t="s">
        <v>172</v>
      </c>
    </row>
    <row r="11921" spans="1:7" x14ac:dyDescent="0.25">
      <c r="A11921" s="1">
        <v>33903642</v>
      </c>
      <c r="B11921" s="1" t="s">
        <v>31246</v>
      </c>
      <c r="C11921" s="1" t="s">
        <v>31247</v>
      </c>
      <c r="D11921" s="1" t="s">
        <v>31248</v>
      </c>
      <c r="E11921" s="1" t="s">
        <v>65</v>
      </c>
      <c r="F11921" s="1" t="s">
        <v>171</v>
      </c>
      <c r="G11921" s="1" t="s">
        <v>172</v>
      </c>
    </row>
    <row r="11922" spans="1:7" x14ac:dyDescent="0.25">
      <c r="A11922" s="1">
        <v>33903643</v>
      </c>
      <c r="B11922" s="1" t="s">
        <v>31249</v>
      </c>
      <c r="C11922" s="1" t="s">
        <v>31250</v>
      </c>
      <c r="D11922" s="1" t="s">
        <v>31251</v>
      </c>
      <c r="E11922" s="1" t="s">
        <v>65</v>
      </c>
      <c r="F11922" s="1" t="s">
        <v>171</v>
      </c>
      <c r="G11922" s="1" t="s">
        <v>172</v>
      </c>
    </row>
    <row r="11923" spans="1:7" x14ac:dyDescent="0.25">
      <c r="A11923" s="1">
        <v>33903650</v>
      </c>
      <c r="B11923" s="1" t="s">
        <v>31252</v>
      </c>
      <c r="C11923" s="1" t="s">
        <v>31253</v>
      </c>
      <c r="D11923" s="1" t="s">
        <v>31254</v>
      </c>
      <c r="E11923" s="1" t="s">
        <v>66</v>
      </c>
      <c r="F11923" s="1" t="s">
        <v>387</v>
      </c>
      <c r="G11923" s="1" t="s">
        <v>388</v>
      </c>
    </row>
    <row r="11924" spans="1:7" x14ac:dyDescent="0.25">
      <c r="A11924" s="1">
        <v>33903651</v>
      </c>
      <c r="B11924" s="1" t="s">
        <v>31255</v>
      </c>
      <c r="C11924" s="1" t="s">
        <v>31256</v>
      </c>
      <c r="D11924" s="1" t="s">
        <v>31257</v>
      </c>
      <c r="E11924" s="1" t="s">
        <v>65</v>
      </c>
      <c r="F11924" s="1" t="s">
        <v>171</v>
      </c>
      <c r="G11924" s="1" t="s">
        <v>172</v>
      </c>
    </row>
    <row r="11925" spans="1:7" x14ac:dyDescent="0.25">
      <c r="A11925" s="1">
        <v>33903652</v>
      </c>
      <c r="B11925" s="1" t="s">
        <v>31258</v>
      </c>
      <c r="C11925" s="1" t="s">
        <v>31259</v>
      </c>
      <c r="D11925" s="1" t="s">
        <v>31260</v>
      </c>
      <c r="E11925" s="1" t="s">
        <v>65</v>
      </c>
      <c r="F11925" s="1" t="s">
        <v>171</v>
      </c>
      <c r="G11925" s="1" t="s">
        <v>172</v>
      </c>
    </row>
    <row r="11926" spans="1:7" x14ac:dyDescent="0.25">
      <c r="A11926" s="1">
        <v>33903653</v>
      </c>
      <c r="B11926" s="1" t="s">
        <v>31261</v>
      </c>
      <c r="C11926" s="1" t="s">
        <v>31262</v>
      </c>
      <c r="D11926" s="1" t="s">
        <v>31263</v>
      </c>
      <c r="E11926" s="1" t="s">
        <v>65</v>
      </c>
      <c r="F11926" s="1" t="s">
        <v>171</v>
      </c>
      <c r="G11926" s="1" t="s">
        <v>172</v>
      </c>
    </row>
    <row r="11927" spans="1:7" x14ac:dyDescent="0.25">
      <c r="A11927" s="1">
        <v>33903654</v>
      </c>
      <c r="B11927" s="1" t="s">
        <v>29168</v>
      </c>
      <c r="C11927" s="1" t="s">
        <v>29168</v>
      </c>
      <c r="D11927" s="1" t="s">
        <v>29168</v>
      </c>
      <c r="G11927" s="1" t="s">
        <v>199</v>
      </c>
    </row>
    <row r="11928" spans="1:7" x14ac:dyDescent="0.25">
      <c r="A11928" s="1">
        <v>33903655</v>
      </c>
      <c r="B11928" s="1" t="s">
        <v>31264</v>
      </c>
      <c r="C11928" s="1" t="s">
        <v>31265</v>
      </c>
      <c r="D11928" s="1" t="s">
        <v>31266</v>
      </c>
      <c r="E11928" s="1" t="s">
        <v>65</v>
      </c>
      <c r="F11928" s="1" t="s">
        <v>171</v>
      </c>
      <c r="G11928" s="1" t="s">
        <v>172</v>
      </c>
    </row>
    <row r="11929" spans="1:7" x14ac:dyDescent="0.25">
      <c r="A11929" s="1">
        <v>33903656</v>
      </c>
      <c r="B11929" s="1" t="s">
        <v>31267</v>
      </c>
      <c r="C11929" s="1" t="s">
        <v>31268</v>
      </c>
      <c r="D11929" s="1" t="s">
        <v>31269</v>
      </c>
      <c r="E11929" s="1" t="s">
        <v>65</v>
      </c>
      <c r="F11929" s="1" t="s">
        <v>171</v>
      </c>
      <c r="G11929" s="1" t="s">
        <v>172</v>
      </c>
    </row>
    <row r="11930" spans="1:7" x14ac:dyDescent="0.25">
      <c r="A11930" s="1">
        <v>33903657</v>
      </c>
      <c r="B11930" s="1" t="s">
        <v>31270</v>
      </c>
      <c r="C11930" s="1" t="s">
        <v>31271</v>
      </c>
      <c r="D11930" s="1" t="s">
        <v>31272</v>
      </c>
      <c r="E11930" s="1" t="s">
        <v>65</v>
      </c>
      <c r="F11930" s="1" t="s">
        <v>171</v>
      </c>
      <c r="G11930" s="1" t="s">
        <v>172</v>
      </c>
    </row>
    <row r="11931" spans="1:7" x14ac:dyDescent="0.25">
      <c r="A11931" s="1">
        <v>33903658</v>
      </c>
      <c r="B11931" s="1" t="s">
        <v>31273</v>
      </c>
      <c r="C11931" s="1" t="s">
        <v>31274</v>
      </c>
      <c r="D11931" s="1" t="s">
        <v>31275</v>
      </c>
      <c r="E11931" s="1" t="s">
        <v>65</v>
      </c>
      <c r="F11931" s="1" t="s">
        <v>171</v>
      </c>
      <c r="G11931" s="1" t="s">
        <v>172</v>
      </c>
    </row>
    <row r="11932" spans="1:7" x14ac:dyDescent="0.25">
      <c r="A11932" s="1">
        <v>33903659</v>
      </c>
      <c r="B11932" s="1" t="s">
        <v>31276</v>
      </c>
      <c r="C11932" s="1" t="s">
        <v>31277</v>
      </c>
      <c r="D11932" s="1" t="s">
        <v>31278</v>
      </c>
      <c r="E11932" s="1" t="s">
        <v>65</v>
      </c>
      <c r="F11932" s="1" t="s">
        <v>171</v>
      </c>
      <c r="G11932" s="1" t="s">
        <v>172</v>
      </c>
    </row>
    <row r="11933" spans="1:7" x14ac:dyDescent="0.25">
      <c r="A11933" s="1">
        <v>33903660</v>
      </c>
      <c r="B11933" s="1" t="s">
        <v>3667</v>
      </c>
      <c r="C11933" s="1" t="s">
        <v>3668</v>
      </c>
      <c r="D11933" s="1" t="s">
        <v>31279</v>
      </c>
      <c r="E11933" s="1" t="s">
        <v>65</v>
      </c>
      <c r="F11933" s="1" t="s">
        <v>171</v>
      </c>
      <c r="G11933" s="1" t="s">
        <v>172</v>
      </c>
    </row>
    <row r="11934" spans="1:7" x14ac:dyDescent="0.25">
      <c r="A11934" s="1">
        <v>33903661</v>
      </c>
      <c r="B11934" s="1" t="s">
        <v>31280</v>
      </c>
      <c r="C11934" s="1" t="s">
        <v>31281</v>
      </c>
      <c r="D11934" s="1" t="s">
        <v>31282</v>
      </c>
      <c r="E11934" s="1" t="s">
        <v>65</v>
      </c>
      <c r="F11934" s="1" t="s">
        <v>171</v>
      </c>
      <c r="G11934" s="1" t="s">
        <v>172</v>
      </c>
    </row>
    <row r="11935" spans="1:7" x14ac:dyDescent="0.25">
      <c r="A11935" s="1">
        <v>33903662</v>
      </c>
      <c r="B11935" s="1" t="s">
        <v>31283</v>
      </c>
      <c r="C11935" s="1" t="s">
        <v>31284</v>
      </c>
      <c r="D11935" s="1" t="s">
        <v>31285</v>
      </c>
      <c r="E11935" s="1" t="s">
        <v>65</v>
      </c>
      <c r="F11935" s="1" t="s">
        <v>171</v>
      </c>
      <c r="G11935" s="1" t="s">
        <v>172</v>
      </c>
    </row>
    <row r="11936" spans="1:7" x14ac:dyDescent="0.25">
      <c r="A11936" s="1">
        <v>33903663</v>
      </c>
      <c r="B11936" s="1" t="s">
        <v>31286</v>
      </c>
      <c r="C11936" s="1" t="s">
        <v>31287</v>
      </c>
      <c r="D11936" s="1" t="s">
        <v>31288</v>
      </c>
      <c r="E11936" s="1" t="s">
        <v>65</v>
      </c>
      <c r="F11936" s="1" t="s">
        <v>171</v>
      </c>
      <c r="G11936" s="1" t="s">
        <v>172</v>
      </c>
    </row>
    <row r="11937" spans="1:7" x14ac:dyDescent="0.25">
      <c r="A11937" s="1">
        <v>33903664</v>
      </c>
      <c r="B11937" s="1" t="s">
        <v>31289</v>
      </c>
      <c r="C11937" s="1" t="s">
        <v>31290</v>
      </c>
      <c r="D11937" s="1" t="s">
        <v>31291</v>
      </c>
      <c r="E11937" s="1" t="s">
        <v>65</v>
      </c>
      <c r="F11937" s="1" t="s">
        <v>171</v>
      </c>
      <c r="G11937" s="1" t="s">
        <v>172</v>
      </c>
    </row>
    <row r="11938" spans="1:7" x14ac:dyDescent="0.25">
      <c r="A11938" s="1">
        <v>33903665</v>
      </c>
      <c r="B11938" s="1" t="s">
        <v>31292</v>
      </c>
      <c r="C11938" s="1" t="s">
        <v>31293</v>
      </c>
      <c r="D11938" s="1" t="s">
        <v>31294</v>
      </c>
      <c r="E11938" s="1" t="s">
        <v>65</v>
      </c>
      <c r="F11938" s="1" t="s">
        <v>171</v>
      </c>
      <c r="G11938" s="1" t="s">
        <v>172</v>
      </c>
    </row>
    <row r="11939" spans="1:7" x14ac:dyDescent="0.25">
      <c r="A11939" s="1">
        <v>33903666</v>
      </c>
      <c r="B11939" s="1" t="s">
        <v>31295</v>
      </c>
      <c r="C11939" s="1" t="s">
        <v>31296</v>
      </c>
      <c r="D11939" s="1" t="s">
        <v>31297</v>
      </c>
      <c r="E11939" s="1" t="s">
        <v>65</v>
      </c>
      <c r="F11939" s="1" t="s">
        <v>171</v>
      </c>
      <c r="G11939" s="1" t="s">
        <v>172</v>
      </c>
    </row>
    <row r="11940" spans="1:7" x14ac:dyDescent="0.25">
      <c r="A11940" s="1">
        <v>33903667</v>
      </c>
      <c r="B11940" s="1" t="s">
        <v>31298</v>
      </c>
      <c r="C11940" s="1" t="s">
        <v>31299</v>
      </c>
      <c r="D11940" s="1" t="s">
        <v>31300</v>
      </c>
      <c r="E11940" s="1" t="s">
        <v>65</v>
      </c>
      <c r="F11940" s="1" t="s">
        <v>171</v>
      </c>
      <c r="G11940" s="1" t="s">
        <v>172</v>
      </c>
    </row>
    <row r="11941" spans="1:7" x14ac:dyDescent="0.25">
      <c r="A11941" s="1">
        <v>33903668</v>
      </c>
      <c r="B11941" s="1" t="s">
        <v>31301</v>
      </c>
      <c r="C11941" s="1" t="s">
        <v>31302</v>
      </c>
      <c r="D11941" s="1" t="s">
        <v>31303</v>
      </c>
      <c r="E11941" s="1" t="s">
        <v>65</v>
      </c>
      <c r="F11941" s="1" t="s">
        <v>171</v>
      </c>
      <c r="G11941" s="1" t="s">
        <v>172</v>
      </c>
    </row>
    <row r="11942" spans="1:7" x14ac:dyDescent="0.25">
      <c r="A11942" s="1">
        <v>33903670</v>
      </c>
      <c r="B11942" s="1" t="s">
        <v>31304</v>
      </c>
      <c r="C11942" s="1" t="s">
        <v>31305</v>
      </c>
      <c r="D11942" s="1" t="s">
        <v>31306</v>
      </c>
      <c r="E11942" s="1" t="s">
        <v>65</v>
      </c>
      <c r="F11942" s="1" t="s">
        <v>171</v>
      </c>
      <c r="G11942" s="1" t="s">
        <v>172</v>
      </c>
    </row>
    <row r="11943" spans="1:7" x14ac:dyDescent="0.25">
      <c r="A11943" s="1">
        <v>33903671</v>
      </c>
      <c r="B11943" s="1" t="s">
        <v>31307</v>
      </c>
      <c r="C11943" s="1" t="s">
        <v>31308</v>
      </c>
      <c r="D11943" s="1" t="s">
        <v>31309</v>
      </c>
      <c r="E11943" s="1" t="s">
        <v>65</v>
      </c>
      <c r="F11943" s="1" t="s">
        <v>171</v>
      </c>
      <c r="G11943" s="1" t="s">
        <v>172</v>
      </c>
    </row>
    <row r="11944" spans="1:7" x14ac:dyDescent="0.25">
      <c r="A11944" s="1">
        <v>33903672</v>
      </c>
      <c r="B11944" s="1" t="s">
        <v>31310</v>
      </c>
      <c r="C11944" s="1" t="s">
        <v>31311</v>
      </c>
      <c r="D11944" s="1" t="s">
        <v>31312</v>
      </c>
      <c r="E11944" s="1" t="s">
        <v>65</v>
      </c>
      <c r="F11944" s="1" t="s">
        <v>171</v>
      </c>
      <c r="G11944" s="1" t="s">
        <v>172</v>
      </c>
    </row>
    <row r="11945" spans="1:7" x14ac:dyDescent="0.25">
      <c r="A11945" s="1">
        <v>33903673</v>
      </c>
      <c r="B11945" s="1" t="s">
        <v>31313</v>
      </c>
      <c r="C11945" s="1" t="s">
        <v>31314</v>
      </c>
      <c r="D11945" s="1" t="s">
        <v>31315</v>
      </c>
      <c r="E11945" s="1" t="s">
        <v>65</v>
      </c>
      <c r="F11945" s="1" t="s">
        <v>171</v>
      </c>
      <c r="G11945" s="1" t="s">
        <v>172</v>
      </c>
    </row>
    <row r="11946" spans="1:7" x14ac:dyDescent="0.25">
      <c r="A11946" s="1">
        <v>33903674</v>
      </c>
      <c r="B11946" s="1" t="s">
        <v>31316</v>
      </c>
      <c r="C11946" s="1" t="s">
        <v>31317</v>
      </c>
      <c r="D11946" s="1" t="s">
        <v>31318</v>
      </c>
      <c r="E11946" s="1" t="s">
        <v>65</v>
      </c>
      <c r="F11946" s="1" t="s">
        <v>171</v>
      </c>
      <c r="G11946" s="1" t="s">
        <v>172</v>
      </c>
    </row>
    <row r="11947" spans="1:7" x14ac:dyDescent="0.25">
      <c r="A11947" s="1">
        <v>33903675</v>
      </c>
      <c r="B11947" s="1" t="s">
        <v>31319</v>
      </c>
      <c r="C11947" s="1" t="s">
        <v>31320</v>
      </c>
      <c r="D11947" s="1" t="s">
        <v>31321</v>
      </c>
      <c r="E11947" s="1" t="s">
        <v>65</v>
      </c>
      <c r="F11947" s="1" t="s">
        <v>171</v>
      </c>
      <c r="G11947" s="1" t="s">
        <v>172</v>
      </c>
    </row>
    <row r="11948" spans="1:7" x14ac:dyDescent="0.25">
      <c r="A11948" s="1">
        <v>33903676</v>
      </c>
      <c r="B11948" s="1" t="s">
        <v>31322</v>
      </c>
      <c r="C11948" s="1" t="s">
        <v>31323</v>
      </c>
      <c r="D11948" s="1" t="s">
        <v>31324</v>
      </c>
      <c r="E11948" s="1" t="s">
        <v>65</v>
      </c>
      <c r="F11948" s="1" t="s">
        <v>171</v>
      </c>
      <c r="G11948" s="1" t="s">
        <v>172</v>
      </c>
    </row>
    <row r="11949" spans="1:7" x14ac:dyDescent="0.25">
      <c r="A11949" s="1">
        <v>33903677</v>
      </c>
      <c r="B11949" s="1" t="s">
        <v>31325</v>
      </c>
      <c r="C11949" s="1" t="s">
        <v>31326</v>
      </c>
      <c r="D11949" s="1" t="s">
        <v>31327</v>
      </c>
      <c r="E11949" s="1" t="s">
        <v>65</v>
      </c>
      <c r="F11949" s="1" t="s">
        <v>171</v>
      </c>
      <c r="G11949" s="1" t="s">
        <v>172</v>
      </c>
    </row>
    <row r="11950" spans="1:7" x14ac:dyDescent="0.25">
      <c r="A11950" s="1">
        <v>33903678</v>
      </c>
      <c r="B11950" s="1" t="s">
        <v>31328</v>
      </c>
      <c r="C11950" s="1" t="s">
        <v>31329</v>
      </c>
      <c r="D11950" s="1" t="s">
        <v>31330</v>
      </c>
      <c r="E11950" s="1" t="s">
        <v>65</v>
      </c>
      <c r="F11950" s="1" t="s">
        <v>171</v>
      </c>
      <c r="G11950" s="1" t="s">
        <v>172</v>
      </c>
    </row>
    <row r="11951" spans="1:7" x14ac:dyDescent="0.25">
      <c r="A11951" s="1">
        <v>33903679</v>
      </c>
      <c r="B11951" s="1" t="s">
        <v>31331</v>
      </c>
      <c r="C11951" s="1" t="s">
        <v>31332</v>
      </c>
      <c r="D11951" s="1" t="s">
        <v>31333</v>
      </c>
      <c r="E11951" s="1" t="s">
        <v>65</v>
      </c>
      <c r="F11951" s="1" t="s">
        <v>171</v>
      </c>
      <c r="G11951" s="1" t="s">
        <v>172</v>
      </c>
    </row>
    <row r="11952" spans="1:7" x14ac:dyDescent="0.25">
      <c r="A11952" s="1">
        <v>33903682</v>
      </c>
      <c r="B11952" s="1" t="s">
        <v>31334</v>
      </c>
      <c r="C11952" s="1" t="s">
        <v>31335</v>
      </c>
      <c r="D11952" s="1" t="s">
        <v>31336</v>
      </c>
      <c r="E11952" s="1" t="s">
        <v>65</v>
      </c>
      <c r="F11952" s="1" t="s">
        <v>171</v>
      </c>
      <c r="G11952" s="1" t="s">
        <v>172</v>
      </c>
    </row>
    <row r="11953" spans="1:7" x14ac:dyDescent="0.25">
      <c r="A11953" s="1">
        <v>33903685</v>
      </c>
      <c r="B11953" s="1" t="s">
        <v>31337</v>
      </c>
      <c r="C11953" s="1" t="s">
        <v>31338</v>
      </c>
      <c r="D11953" s="1" t="s">
        <v>31339</v>
      </c>
      <c r="E11953" s="1" t="s">
        <v>65</v>
      </c>
      <c r="F11953" s="1" t="s">
        <v>171</v>
      </c>
      <c r="G11953" s="1" t="s">
        <v>172</v>
      </c>
    </row>
    <row r="11954" spans="1:7" x14ac:dyDescent="0.25">
      <c r="A11954" s="1">
        <v>33903686</v>
      </c>
      <c r="B11954" s="1" t="s">
        <v>31340</v>
      </c>
      <c r="C11954" s="1" t="s">
        <v>31341</v>
      </c>
      <c r="D11954" s="1" t="s">
        <v>31342</v>
      </c>
      <c r="E11954" s="1" t="s">
        <v>65</v>
      </c>
      <c r="F11954" s="1" t="s">
        <v>171</v>
      </c>
      <c r="G11954" s="1" t="s">
        <v>172</v>
      </c>
    </row>
    <row r="11955" spans="1:7" x14ac:dyDescent="0.25">
      <c r="A11955" s="1">
        <v>33903687</v>
      </c>
      <c r="B11955" s="1" t="s">
        <v>31343</v>
      </c>
      <c r="C11955" s="1" t="s">
        <v>31344</v>
      </c>
      <c r="D11955" s="1" t="s">
        <v>31345</v>
      </c>
      <c r="E11955" s="1" t="s">
        <v>65</v>
      </c>
      <c r="F11955" s="1" t="s">
        <v>171</v>
      </c>
      <c r="G11955" s="1" t="s">
        <v>172</v>
      </c>
    </row>
    <row r="11956" spans="1:7" x14ac:dyDescent="0.25">
      <c r="A11956" s="1">
        <v>33903688</v>
      </c>
      <c r="B11956" s="1" t="s">
        <v>31346</v>
      </c>
      <c r="C11956" s="1" t="s">
        <v>31347</v>
      </c>
      <c r="D11956" s="1" t="s">
        <v>31348</v>
      </c>
      <c r="E11956" s="1" t="s">
        <v>65</v>
      </c>
      <c r="F11956" s="1" t="s">
        <v>171</v>
      </c>
      <c r="G11956" s="1" t="s">
        <v>172</v>
      </c>
    </row>
    <row r="11957" spans="1:7" x14ac:dyDescent="0.25">
      <c r="A11957" s="1">
        <v>33903689</v>
      </c>
      <c r="B11957" s="1" t="s">
        <v>31349</v>
      </c>
      <c r="C11957" s="1" t="s">
        <v>31350</v>
      </c>
      <c r="D11957" s="1" t="s">
        <v>31351</v>
      </c>
      <c r="E11957" s="1" t="s">
        <v>65</v>
      </c>
      <c r="F11957" s="1" t="s">
        <v>171</v>
      </c>
      <c r="G11957" s="1" t="s">
        <v>172</v>
      </c>
    </row>
    <row r="11958" spans="1:7" x14ac:dyDescent="0.25">
      <c r="A11958" s="1">
        <v>33903690</v>
      </c>
      <c r="B11958" s="1" t="s">
        <v>31352</v>
      </c>
      <c r="C11958" s="1" t="s">
        <v>31353</v>
      </c>
      <c r="D11958" s="1" t="s">
        <v>31354</v>
      </c>
      <c r="E11958" s="1" t="s">
        <v>65</v>
      </c>
      <c r="F11958" s="1" t="s">
        <v>171</v>
      </c>
      <c r="G11958" s="1" t="s">
        <v>172</v>
      </c>
    </row>
    <row r="11959" spans="1:7" x14ac:dyDescent="0.25">
      <c r="A11959" s="1">
        <v>33903691</v>
      </c>
      <c r="B11959" s="1" t="s">
        <v>31355</v>
      </c>
      <c r="C11959" s="1" t="s">
        <v>31356</v>
      </c>
      <c r="D11959" s="1" t="s">
        <v>31357</v>
      </c>
      <c r="E11959" s="1" t="s">
        <v>65</v>
      </c>
      <c r="F11959" s="1" t="s">
        <v>171</v>
      </c>
      <c r="G11959" s="1" t="s">
        <v>172</v>
      </c>
    </row>
    <row r="11960" spans="1:7" x14ac:dyDescent="0.25">
      <c r="A11960" s="1">
        <v>33903692</v>
      </c>
      <c r="B11960" s="1" t="s">
        <v>31358</v>
      </c>
      <c r="C11960" s="1" t="s">
        <v>31359</v>
      </c>
      <c r="D11960" s="1" t="s">
        <v>31360</v>
      </c>
      <c r="E11960" s="1" t="s">
        <v>65</v>
      </c>
      <c r="F11960" s="1" t="s">
        <v>171</v>
      </c>
      <c r="G11960" s="1" t="s">
        <v>172</v>
      </c>
    </row>
    <row r="11961" spans="1:7" x14ac:dyDescent="0.25">
      <c r="A11961" s="1">
        <v>33903693</v>
      </c>
      <c r="B11961" s="1" t="s">
        <v>31361</v>
      </c>
      <c r="C11961" s="1" t="s">
        <v>31362</v>
      </c>
      <c r="D11961" s="1" t="s">
        <v>31363</v>
      </c>
      <c r="E11961" s="1" t="s">
        <v>65</v>
      </c>
      <c r="F11961" s="1" t="s">
        <v>171</v>
      </c>
      <c r="G11961" s="1" t="s">
        <v>172</v>
      </c>
    </row>
    <row r="11962" spans="1:7" x14ac:dyDescent="0.25">
      <c r="A11962" s="1">
        <v>33903694</v>
      </c>
      <c r="B11962" s="1" t="s">
        <v>31364</v>
      </c>
      <c r="C11962" s="1" t="s">
        <v>31365</v>
      </c>
      <c r="D11962" s="1" t="s">
        <v>31366</v>
      </c>
      <c r="E11962" s="1" t="s">
        <v>65</v>
      </c>
      <c r="F11962" s="1" t="s">
        <v>171</v>
      </c>
      <c r="G11962" s="1" t="s">
        <v>172</v>
      </c>
    </row>
    <row r="11963" spans="1:7" x14ac:dyDescent="0.25">
      <c r="A11963" s="1">
        <v>33903695</v>
      </c>
      <c r="B11963" s="1" t="s">
        <v>31367</v>
      </c>
      <c r="C11963" s="1" t="s">
        <v>31368</v>
      </c>
      <c r="D11963" s="1" t="s">
        <v>31369</v>
      </c>
      <c r="E11963" s="1" t="s">
        <v>65</v>
      </c>
      <c r="F11963" s="1" t="s">
        <v>171</v>
      </c>
      <c r="G11963" s="1" t="s">
        <v>172</v>
      </c>
    </row>
    <row r="11964" spans="1:7" x14ac:dyDescent="0.25">
      <c r="A11964" s="1">
        <v>33903696</v>
      </c>
      <c r="B11964" s="1" t="s">
        <v>31370</v>
      </c>
      <c r="C11964" s="1" t="s">
        <v>31371</v>
      </c>
      <c r="D11964" s="1" t="s">
        <v>31372</v>
      </c>
      <c r="E11964" s="1" t="s">
        <v>65</v>
      </c>
      <c r="F11964" s="1" t="s">
        <v>171</v>
      </c>
      <c r="G11964" s="1" t="s">
        <v>172</v>
      </c>
    </row>
    <row r="11965" spans="1:7" x14ac:dyDescent="0.25">
      <c r="A11965" s="1">
        <v>33903697</v>
      </c>
      <c r="B11965" s="1" t="s">
        <v>31373</v>
      </c>
      <c r="C11965" s="1" t="s">
        <v>31374</v>
      </c>
      <c r="D11965" s="1" t="s">
        <v>31375</v>
      </c>
      <c r="E11965" s="1" t="s">
        <v>65</v>
      </c>
      <c r="F11965" s="1" t="s">
        <v>171</v>
      </c>
      <c r="G11965" s="1" t="s">
        <v>172</v>
      </c>
    </row>
    <row r="11966" spans="1:7" x14ac:dyDescent="0.25">
      <c r="A11966" s="1">
        <v>33903698</v>
      </c>
      <c r="B11966" s="1" t="s">
        <v>31376</v>
      </c>
      <c r="C11966" s="1" t="s">
        <v>31377</v>
      </c>
      <c r="D11966" s="1" t="s">
        <v>31378</v>
      </c>
      <c r="E11966" s="1" t="s">
        <v>65</v>
      </c>
      <c r="F11966" s="1" t="s">
        <v>171</v>
      </c>
      <c r="G11966" s="1" t="s">
        <v>172</v>
      </c>
    </row>
    <row r="11967" spans="1:7" x14ac:dyDescent="0.25">
      <c r="A11967" s="1">
        <v>33903699</v>
      </c>
      <c r="B11967" s="1" t="s">
        <v>31379</v>
      </c>
      <c r="C11967" s="1" t="s">
        <v>31380</v>
      </c>
      <c r="D11967" s="1" t="s">
        <v>31381</v>
      </c>
      <c r="E11967" s="1" t="s">
        <v>65</v>
      </c>
      <c r="F11967" s="1" t="s">
        <v>171</v>
      </c>
      <c r="G11967" s="1" t="s">
        <v>172</v>
      </c>
    </row>
    <row r="11968" spans="1:7" x14ac:dyDescent="0.25">
      <c r="A11968" s="1">
        <v>33903700</v>
      </c>
      <c r="B11968" s="1" t="s">
        <v>31382</v>
      </c>
      <c r="C11968" s="1" t="s">
        <v>31383</v>
      </c>
      <c r="D11968" s="1" t="s">
        <v>31384</v>
      </c>
      <c r="E11968" s="1" t="s">
        <v>65</v>
      </c>
      <c r="F11968" s="1" t="s">
        <v>171</v>
      </c>
      <c r="G11968" s="1" t="s">
        <v>172</v>
      </c>
    </row>
    <row r="11969" spans="1:7" x14ac:dyDescent="0.25">
      <c r="A11969" s="1">
        <v>33903701</v>
      </c>
      <c r="B11969" s="1" t="s">
        <v>31385</v>
      </c>
      <c r="C11969" s="1" t="s">
        <v>31386</v>
      </c>
      <c r="D11969" s="1" t="s">
        <v>31387</v>
      </c>
      <c r="E11969" s="1" t="s">
        <v>65</v>
      </c>
      <c r="F11969" s="1" t="s">
        <v>171</v>
      </c>
      <c r="G11969" s="1" t="s">
        <v>172</v>
      </c>
    </row>
    <row r="11970" spans="1:7" x14ac:dyDescent="0.25">
      <c r="A11970" s="1">
        <v>33903702</v>
      </c>
      <c r="B11970" s="1" t="s">
        <v>31388</v>
      </c>
      <c r="C11970" s="1" t="s">
        <v>31389</v>
      </c>
      <c r="D11970" s="1" t="s">
        <v>31390</v>
      </c>
      <c r="E11970" s="1" t="s">
        <v>65</v>
      </c>
      <c r="F11970" s="1" t="s">
        <v>171</v>
      </c>
      <c r="G11970" s="1" t="s">
        <v>172</v>
      </c>
    </row>
    <row r="11971" spans="1:7" x14ac:dyDescent="0.25">
      <c r="A11971" s="1">
        <v>33903703</v>
      </c>
      <c r="B11971" s="1" t="s">
        <v>31391</v>
      </c>
      <c r="C11971" s="1" t="s">
        <v>31392</v>
      </c>
      <c r="D11971" s="1" t="s">
        <v>31393</v>
      </c>
      <c r="E11971" s="1" t="s">
        <v>65</v>
      </c>
      <c r="F11971" s="1" t="s">
        <v>171</v>
      </c>
      <c r="G11971" s="1" t="s">
        <v>172</v>
      </c>
    </row>
    <row r="11972" spans="1:7" x14ac:dyDescent="0.25">
      <c r="A11972" s="1">
        <v>33903704</v>
      </c>
      <c r="B11972" s="1" t="s">
        <v>9653</v>
      </c>
      <c r="C11972" s="1" t="s">
        <v>31394</v>
      </c>
      <c r="D11972" s="1" t="s">
        <v>31395</v>
      </c>
      <c r="E11972" s="1" t="s">
        <v>65</v>
      </c>
      <c r="F11972" s="1" t="s">
        <v>171</v>
      </c>
      <c r="G11972" s="1" t="s">
        <v>172</v>
      </c>
    </row>
    <row r="11973" spans="1:7" x14ac:dyDescent="0.25">
      <c r="A11973" s="1">
        <v>33903705</v>
      </c>
      <c r="B11973" s="1" t="s">
        <v>31396</v>
      </c>
      <c r="C11973" s="1" t="s">
        <v>31397</v>
      </c>
      <c r="D11973" s="1" t="s">
        <v>31398</v>
      </c>
      <c r="E11973" s="1" t="s">
        <v>65</v>
      </c>
      <c r="F11973" s="1" t="s">
        <v>171</v>
      </c>
      <c r="G11973" s="1" t="s">
        <v>172</v>
      </c>
    </row>
    <row r="11974" spans="1:7" x14ac:dyDescent="0.25">
      <c r="A11974" s="1">
        <v>33903706</v>
      </c>
      <c r="B11974" s="1" t="s">
        <v>31399</v>
      </c>
      <c r="C11974" s="1" t="s">
        <v>31400</v>
      </c>
      <c r="D11974" s="1" t="s">
        <v>31401</v>
      </c>
      <c r="E11974" s="1" t="s">
        <v>65</v>
      </c>
      <c r="F11974" s="1" t="s">
        <v>171</v>
      </c>
      <c r="G11974" s="1" t="s">
        <v>172</v>
      </c>
    </row>
    <row r="11975" spans="1:7" x14ac:dyDescent="0.25">
      <c r="A11975" s="1">
        <v>33903707</v>
      </c>
      <c r="B11975" s="1" t="s">
        <v>31402</v>
      </c>
      <c r="C11975" s="1" t="s">
        <v>31403</v>
      </c>
      <c r="D11975" s="1" t="s">
        <v>31404</v>
      </c>
      <c r="E11975" s="1" t="s">
        <v>65</v>
      </c>
      <c r="F11975" s="1" t="s">
        <v>171</v>
      </c>
      <c r="G11975" s="1" t="s">
        <v>172</v>
      </c>
    </row>
    <row r="11976" spans="1:7" x14ac:dyDescent="0.25">
      <c r="A11976" s="1">
        <v>33903708</v>
      </c>
      <c r="B11976" s="1" t="s">
        <v>31405</v>
      </c>
      <c r="C11976" s="1" t="s">
        <v>31406</v>
      </c>
      <c r="D11976" s="1" t="s">
        <v>31407</v>
      </c>
      <c r="E11976" s="1" t="s">
        <v>65</v>
      </c>
      <c r="F11976" s="1" t="s">
        <v>171</v>
      </c>
      <c r="G11976" s="1" t="s">
        <v>172</v>
      </c>
    </row>
    <row r="11977" spans="1:7" x14ac:dyDescent="0.25">
      <c r="A11977" s="1">
        <v>33903709</v>
      </c>
      <c r="B11977" s="1" t="s">
        <v>31408</v>
      </c>
      <c r="C11977" s="1" t="s">
        <v>31409</v>
      </c>
      <c r="D11977" s="1" t="s">
        <v>31410</v>
      </c>
      <c r="E11977" s="1" t="s">
        <v>65</v>
      </c>
      <c r="F11977" s="1" t="s">
        <v>171</v>
      </c>
      <c r="G11977" s="1" t="s">
        <v>172</v>
      </c>
    </row>
    <row r="11978" spans="1:7" x14ac:dyDescent="0.25">
      <c r="A11978" s="1">
        <v>33903711</v>
      </c>
      <c r="B11978" s="1" t="s">
        <v>31411</v>
      </c>
      <c r="C11978" s="1" t="s">
        <v>31412</v>
      </c>
      <c r="D11978" s="1" t="s">
        <v>31413</v>
      </c>
      <c r="E11978" s="1" t="s">
        <v>65</v>
      </c>
      <c r="F11978" s="1" t="s">
        <v>171</v>
      </c>
      <c r="G11978" s="1" t="s">
        <v>172</v>
      </c>
    </row>
    <row r="11979" spans="1:7" x14ac:dyDescent="0.25">
      <c r="A11979" s="1">
        <v>33903712</v>
      </c>
      <c r="B11979" s="1" t="s">
        <v>31414</v>
      </c>
      <c r="C11979" s="1" t="s">
        <v>31415</v>
      </c>
      <c r="D11979" s="1" t="s">
        <v>31416</v>
      </c>
      <c r="E11979" s="1" t="s">
        <v>65</v>
      </c>
      <c r="F11979" s="1" t="s">
        <v>171</v>
      </c>
      <c r="G11979" s="1" t="s">
        <v>172</v>
      </c>
    </row>
    <row r="11980" spans="1:7" x14ac:dyDescent="0.25">
      <c r="A11980" s="1">
        <v>33903713</v>
      </c>
      <c r="B11980" s="1" t="s">
        <v>31417</v>
      </c>
      <c r="C11980" s="1" t="s">
        <v>31418</v>
      </c>
      <c r="D11980" s="1" t="s">
        <v>31419</v>
      </c>
      <c r="E11980" s="1" t="s">
        <v>65</v>
      </c>
      <c r="F11980" s="1" t="s">
        <v>171</v>
      </c>
      <c r="G11980" s="1" t="s">
        <v>172</v>
      </c>
    </row>
    <row r="11981" spans="1:7" x14ac:dyDescent="0.25">
      <c r="A11981" s="1">
        <v>33903714</v>
      </c>
      <c r="B11981" s="1" t="s">
        <v>31420</v>
      </c>
      <c r="C11981" s="1" t="s">
        <v>31421</v>
      </c>
      <c r="D11981" s="1" t="s">
        <v>31422</v>
      </c>
      <c r="E11981" s="1" t="s">
        <v>65</v>
      </c>
      <c r="F11981" s="1" t="s">
        <v>171</v>
      </c>
      <c r="G11981" s="1" t="s">
        <v>172</v>
      </c>
    </row>
    <row r="11982" spans="1:7" x14ac:dyDescent="0.25">
      <c r="A11982" s="1">
        <v>33903715</v>
      </c>
      <c r="B11982" s="1" t="s">
        <v>31423</v>
      </c>
      <c r="C11982" s="1" t="s">
        <v>31424</v>
      </c>
      <c r="D11982" s="1" t="s">
        <v>31425</v>
      </c>
      <c r="E11982" s="1" t="s">
        <v>65</v>
      </c>
      <c r="F11982" s="1" t="s">
        <v>171</v>
      </c>
      <c r="G11982" s="1" t="s">
        <v>172</v>
      </c>
    </row>
    <row r="11983" spans="1:7" x14ac:dyDescent="0.25">
      <c r="A11983" s="1">
        <v>33903716</v>
      </c>
      <c r="B11983" s="1" t="s">
        <v>31426</v>
      </c>
      <c r="C11983" s="1" t="s">
        <v>31427</v>
      </c>
      <c r="D11983" s="1" t="s">
        <v>31428</v>
      </c>
      <c r="E11983" s="1" t="s">
        <v>65</v>
      </c>
      <c r="F11983" s="1" t="s">
        <v>171</v>
      </c>
      <c r="G11983" s="1" t="s">
        <v>172</v>
      </c>
    </row>
    <row r="11984" spans="1:7" x14ac:dyDescent="0.25">
      <c r="A11984" s="1">
        <v>33903717</v>
      </c>
      <c r="B11984" s="1" t="s">
        <v>31429</v>
      </c>
      <c r="C11984" s="1" t="s">
        <v>31430</v>
      </c>
      <c r="D11984" s="1" t="s">
        <v>31431</v>
      </c>
      <c r="E11984" s="1" t="s">
        <v>65</v>
      </c>
      <c r="F11984" s="1" t="s">
        <v>171</v>
      </c>
      <c r="G11984" s="1" t="s">
        <v>172</v>
      </c>
    </row>
    <row r="11985" spans="1:7" x14ac:dyDescent="0.25">
      <c r="A11985" s="1">
        <v>33903718</v>
      </c>
      <c r="B11985" s="1" t="s">
        <v>31432</v>
      </c>
      <c r="C11985" s="1" t="s">
        <v>31433</v>
      </c>
      <c r="D11985" s="1" t="s">
        <v>31434</v>
      </c>
      <c r="E11985" s="1" t="s">
        <v>65</v>
      </c>
      <c r="F11985" s="1" t="s">
        <v>171</v>
      </c>
      <c r="G11985" s="1" t="s">
        <v>172</v>
      </c>
    </row>
    <row r="11986" spans="1:7" x14ac:dyDescent="0.25">
      <c r="A11986" s="1">
        <v>33903719</v>
      </c>
      <c r="B11986" s="1" t="s">
        <v>31435</v>
      </c>
      <c r="C11986" s="1" t="s">
        <v>31436</v>
      </c>
      <c r="D11986" s="1" t="s">
        <v>31437</v>
      </c>
      <c r="E11986" s="1" t="s">
        <v>65</v>
      </c>
      <c r="F11986" s="1" t="s">
        <v>171</v>
      </c>
      <c r="G11986" s="1" t="s">
        <v>172</v>
      </c>
    </row>
    <row r="11987" spans="1:7" x14ac:dyDescent="0.25">
      <c r="A11987" s="1">
        <v>33903720</v>
      </c>
      <c r="B11987" s="1" t="s">
        <v>31438</v>
      </c>
      <c r="C11987" s="1" t="s">
        <v>31439</v>
      </c>
      <c r="D11987" s="1" t="s">
        <v>31440</v>
      </c>
      <c r="E11987" s="1" t="s">
        <v>65</v>
      </c>
      <c r="F11987" s="1" t="s">
        <v>171</v>
      </c>
      <c r="G11987" s="1" t="s">
        <v>172</v>
      </c>
    </row>
    <row r="11988" spans="1:7" x14ac:dyDescent="0.25">
      <c r="A11988" s="1">
        <v>33903721</v>
      </c>
      <c r="B11988" s="1" t="s">
        <v>31441</v>
      </c>
      <c r="C11988" s="1" t="s">
        <v>31442</v>
      </c>
      <c r="D11988" s="1" t="s">
        <v>31443</v>
      </c>
      <c r="E11988" s="1" t="s">
        <v>65</v>
      </c>
      <c r="F11988" s="1" t="s">
        <v>171</v>
      </c>
      <c r="G11988" s="1" t="s">
        <v>172</v>
      </c>
    </row>
    <row r="11989" spans="1:7" x14ac:dyDescent="0.25">
      <c r="A11989" s="1">
        <v>33903722</v>
      </c>
      <c r="B11989" s="1" t="s">
        <v>31444</v>
      </c>
      <c r="C11989" s="1" t="s">
        <v>31445</v>
      </c>
      <c r="D11989" s="1" t="s">
        <v>31446</v>
      </c>
      <c r="E11989" s="1" t="s">
        <v>65</v>
      </c>
      <c r="F11989" s="1" t="s">
        <v>171</v>
      </c>
      <c r="G11989" s="1" t="s">
        <v>172</v>
      </c>
    </row>
    <row r="11990" spans="1:7" x14ac:dyDescent="0.25">
      <c r="A11990" s="1">
        <v>33903723</v>
      </c>
      <c r="B11990" s="1" t="s">
        <v>31447</v>
      </c>
      <c r="C11990" s="1" t="s">
        <v>31448</v>
      </c>
      <c r="D11990" s="1" t="s">
        <v>31449</v>
      </c>
      <c r="E11990" s="1" t="s">
        <v>65</v>
      </c>
      <c r="F11990" s="1" t="s">
        <v>171</v>
      </c>
      <c r="G11990" s="1" t="s">
        <v>172</v>
      </c>
    </row>
    <row r="11991" spans="1:7" x14ac:dyDescent="0.25">
      <c r="A11991" s="1">
        <v>33903724</v>
      </c>
      <c r="B11991" s="1" t="s">
        <v>31450</v>
      </c>
      <c r="C11991" s="1" t="s">
        <v>31451</v>
      </c>
      <c r="D11991" s="1" t="s">
        <v>31452</v>
      </c>
      <c r="E11991" s="1" t="s">
        <v>65</v>
      </c>
      <c r="F11991" s="1" t="s">
        <v>171</v>
      </c>
      <c r="G11991" s="1" t="s">
        <v>172</v>
      </c>
    </row>
    <row r="11992" spans="1:7" x14ac:dyDescent="0.25">
      <c r="A11992" s="1">
        <v>33903725</v>
      </c>
      <c r="B11992" s="1" t="s">
        <v>31453</v>
      </c>
      <c r="C11992" s="1" t="s">
        <v>31454</v>
      </c>
      <c r="D11992" s="1" t="s">
        <v>31455</v>
      </c>
      <c r="E11992" s="1" t="s">
        <v>65</v>
      </c>
      <c r="F11992" s="1" t="s">
        <v>171</v>
      </c>
      <c r="G11992" s="1" t="s">
        <v>172</v>
      </c>
    </row>
    <row r="11993" spans="1:7" x14ac:dyDescent="0.25">
      <c r="A11993" s="1">
        <v>33903726</v>
      </c>
      <c r="B11993" s="1" t="s">
        <v>31456</v>
      </c>
      <c r="C11993" s="1" t="s">
        <v>31457</v>
      </c>
      <c r="D11993" s="1" t="s">
        <v>31458</v>
      </c>
      <c r="E11993" s="1" t="s">
        <v>65</v>
      </c>
      <c r="F11993" s="1" t="s">
        <v>387</v>
      </c>
      <c r="G11993" s="1" t="s">
        <v>388</v>
      </c>
    </row>
    <row r="11994" spans="1:7" x14ac:dyDescent="0.25">
      <c r="A11994" s="1">
        <v>33903727</v>
      </c>
      <c r="B11994" s="1" t="s">
        <v>31459</v>
      </c>
      <c r="C11994" s="1" t="s">
        <v>31460</v>
      </c>
      <c r="D11994" s="1" t="s">
        <v>31461</v>
      </c>
      <c r="E11994" s="1" t="s">
        <v>65</v>
      </c>
      <c r="F11994" s="1" t="s">
        <v>387</v>
      </c>
      <c r="G11994" s="1" t="s">
        <v>388</v>
      </c>
    </row>
    <row r="11995" spans="1:7" x14ac:dyDescent="0.25">
      <c r="A11995" s="1">
        <v>33903728</v>
      </c>
      <c r="B11995" s="1" t="s">
        <v>31462</v>
      </c>
      <c r="C11995" s="1" t="s">
        <v>31463</v>
      </c>
      <c r="D11995" s="1" t="s">
        <v>31464</v>
      </c>
      <c r="E11995" s="1" t="s">
        <v>65</v>
      </c>
      <c r="F11995" s="1" t="s">
        <v>387</v>
      </c>
      <c r="G11995" s="1" t="s">
        <v>388</v>
      </c>
    </row>
    <row r="11996" spans="1:7" x14ac:dyDescent="0.25">
      <c r="A11996" s="1">
        <v>33903729</v>
      </c>
      <c r="B11996" s="1" t="s">
        <v>31465</v>
      </c>
      <c r="C11996" s="1" t="s">
        <v>31466</v>
      </c>
      <c r="D11996" s="1" t="s">
        <v>31467</v>
      </c>
      <c r="E11996" s="1" t="s">
        <v>65</v>
      </c>
      <c r="F11996" s="1" t="s">
        <v>387</v>
      </c>
      <c r="G11996" s="1" t="s">
        <v>388</v>
      </c>
    </row>
    <row r="11997" spans="1:7" x14ac:dyDescent="0.25">
      <c r="A11997" s="1">
        <v>33903730</v>
      </c>
      <c r="B11997" s="1" t="s">
        <v>31468</v>
      </c>
      <c r="C11997" s="1" t="s">
        <v>31469</v>
      </c>
      <c r="D11997" s="1" t="s">
        <v>31470</v>
      </c>
      <c r="E11997" s="1" t="s">
        <v>65</v>
      </c>
      <c r="F11997" s="1" t="s">
        <v>387</v>
      </c>
      <c r="G11997" s="1" t="s">
        <v>388</v>
      </c>
    </row>
    <row r="11998" spans="1:7" x14ac:dyDescent="0.25">
      <c r="A11998" s="1">
        <v>33903731</v>
      </c>
      <c r="B11998" s="1" t="s">
        <v>31471</v>
      </c>
      <c r="C11998" s="1" t="s">
        <v>31472</v>
      </c>
      <c r="D11998" s="1" t="s">
        <v>31473</v>
      </c>
      <c r="E11998" s="1" t="s">
        <v>65</v>
      </c>
      <c r="F11998" s="1" t="s">
        <v>387</v>
      </c>
      <c r="G11998" s="1" t="s">
        <v>388</v>
      </c>
    </row>
    <row r="11999" spans="1:7" x14ac:dyDescent="0.25">
      <c r="A11999" s="1">
        <v>33903732</v>
      </c>
      <c r="B11999" s="1" t="s">
        <v>31474</v>
      </c>
      <c r="C11999" s="1" t="s">
        <v>31475</v>
      </c>
      <c r="D11999" s="1" t="s">
        <v>31476</v>
      </c>
      <c r="E11999" s="1" t="s">
        <v>65</v>
      </c>
      <c r="F11999" s="1" t="s">
        <v>387</v>
      </c>
      <c r="G11999" s="1" t="s">
        <v>388</v>
      </c>
    </row>
    <row r="12000" spans="1:7" x14ac:dyDescent="0.25">
      <c r="A12000" s="1">
        <v>33903733</v>
      </c>
      <c r="B12000" s="1" t="s">
        <v>31477</v>
      </c>
      <c r="C12000" s="1" t="s">
        <v>31478</v>
      </c>
      <c r="D12000" s="1" t="s">
        <v>31479</v>
      </c>
      <c r="E12000" s="1" t="s">
        <v>65</v>
      </c>
      <c r="F12000" s="1" t="s">
        <v>387</v>
      </c>
      <c r="G12000" s="1" t="s">
        <v>388</v>
      </c>
    </row>
    <row r="12001" spans="1:7" x14ac:dyDescent="0.25">
      <c r="A12001" s="1">
        <v>33903734</v>
      </c>
      <c r="B12001" s="1" t="s">
        <v>30320</v>
      </c>
      <c r="C12001" s="1" t="s">
        <v>30321</v>
      </c>
      <c r="D12001" s="1" t="s">
        <v>30322</v>
      </c>
      <c r="E12001" s="1" t="s">
        <v>65</v>
      </c>
      <c r="F12001" s="1" t="s">
        <v>387</v>
      </c>
      <c r="G12001" s="1" t="s">
        <v>388</v>
      </c>
    </row>
    <row r="12002" spans="1:7" x14ac:dyDescent="0.25">
      <c r="A12002" s="1">
        <v>33903735</v>
      </c>
      <c r="B12002" s="1" t="s">
        <v>31480</v>
      </c>
      <c r="C12002" s="1" t="s">
        <v>31481</v>
      </c>
      <c r="D12002" s="1" t="s">
        <v>31482</v>
      </c>
      <c r="E12002" s="1" t="s">
        <v>65</v>
      </c>
      <c r="F12002" s="1" t="s">
        <v>387</v>
      </c>
      <c r="G12002" s="1" t="s">
        <v>388</v>
      </c>
    </row>
    <row r="12003" spans="1:7" x14ac:dyDescent="0.25">
      <c r="A12003" s="1">
        <v>33903737</v>
      </c>
      <c r="B12003" s="1" t="s">
        <v>31483</v>
      </c>
      <c r="C12003" s="1" t="s">
        <v>31484</v>
      </c>
      <c r="D12003" s="1" t="s">
        <v>31485</v>
      </c>
      <c r="E12003" s="1" t="s">
        <v>65</v>
      </c>
      <c r="F12003" s="1" t="s">
        <v>387</v>
      </c>
      <c r="G12003" s="1" t="s">
        <v>388</v>
      </c>
    </row>
    <row r="12004" spans="1:7" x14ac:dyDescent="0.25">
      <c r="A12004" s="1">
        <v>33903738</v>
      </c>
      <c r="B12004" s="1" t="s">
        <v>31486</v>
      </c>
      <c r="C12004" s="1" t="s">
        <v>31487</v>
      </c>
      <c r="D12004" s="1" t="s">
        <v>31488</v>
      </c>
      <c r="E12004" s="1" t="s">
        <v>66</v>
      </c>
      <c r="F12004" s="1" t="s">
        <v>1187</v>
      </c>
      <c r="G12004" s="1" t="s">
        <v>1188</v>
      </c>
    </row>
    <row r="12005" spans="1:7" x14ac:dyDescent="0.25">
      <c r="A12005" s="1">
        <v>33903739</v>
      </c>
      <c r="B12005" s="1" t="s">
        <v>31489</v>
      </c>
      <c r="C12005" s="1" t="s">
        <v>31490</v>
      </c>
      <c r="D12005" s="1" t="s">
        <v>31491</v>
      </c>
      <c r="E12005" s="1" t="s">
        <v>66</v>
      </c>
      <c r="F12005" s="1" t="s">
        <v>1187</v>
      </c>
      <c r="G12005" s="1" t="s">
        <v>1188</v>
      </c>
    </row>
    <row r="12006" spans="1:7" x14ac:dyDescent="0.25">
      <c r="A12006" s="1">
        <v>33903740</v>
      </c>
      <c r="B12006" s="1" t="s">
        <v>31492</v>
      </c>
      <c r="C12006" s="1" t="s">
        <v>31493</v>
      </c>
      <c r="D12006" s="1" t="s">
        <v>31494</v>
      </c>
      <c r="E12006" s="1" t="s">
        <v>66</v>
      </c>
      <c r="F12006" s="1" t="s">
        <v>1187</v>
      </c>
      <c r="G12006" s="1" t="s">
        <v>1188</v>
      </c>
    </row>
    <row r="12007" spans="1:7" x14ac:dyDescent="0.25">
      <c r="A12007" s="1">
        <v>33903741</v>
      </c>
      <c r="B12007" s="1" t="s">
        <v>31495</v>
      </c>
      <c r="C12007" s="1" t="s">
        <v>31496</v>
      </c>
      <c r="D12007" s="1" t="s">
        <v>31497</v>
      </c>
      <c r="E12007" s="1" t="s">
        <v>65</v>
      </c>
      <c r="F12007" s="1" t="s">
        <v>171</v>
      </c>
      <c r="G12007" s="1" t="s">
        <v>172</v>
      </c>
    </row>
    <row r="12008" spans="1:7" x14ac:dyDescent="0.25">
      <c r="A12008" s="1">
        <v>33903742</v>
      </c>
      <c r="B12008" s="1" t="s">
        <v>31498</v>
      </c>
      <c r="C12008" s="1" t="s">
        <v>31499</v>
      </c>
      <c r="D12008" s="1" t="s">
        <v>31500</v>
      </c>
      <c r="E12008" s="1" t="s">
        <v>65</v>
      </c>
      <c r="F12008" s="1" t="s">
        <v>171</v>
      </c>
      <c r="G12008" s="1" t="s">
        <v>172</v>
      </c>
    </row>
    <row r="12009" spans="1:7" x14ac:dyDescent="0.25">
      <c r="A12009" s="1">
        <v>33903744</v>
      </c>
      <c r="B12009" s="1" t="s">
        <v>31501</v>
      </c>
      <c r="C12009" s="1" t="s">
        <v>31502</v>
      </c>
      <c r="D12009" s="1" t="s">
        <v>31503</v>
      </c>
      <c r="E12009" s="1" t="s">
        <v>66</v>
      </c>
      <c r="F12009" s="1" t="s">
        <v>1021</v>
      </c>
      <c r="G12009" s="1" t="s">
        <v>1022</v>
      </c>
    </row>
    <row r="12010" spans="1:7" x14ac:dyDescent="0.25">
      <c r="A12010" s="1">
        <v>33903745</v>
      </c>
      <c r="B12010" s="1" t="s">
        <v>31504</v>
      </c>
      <c r="C12010" s="1" t="s">
        <v>31505</v>
      </c>
      <c r="D12010" s="1" t="s">
        <v>31506</v>
      </c>
      <c r="E12010" s="1" t="s">
        <v>66</v>
      </c>
      <c r="F12010" s="1" t="s">
        <v>387</v>
      </c>
      <c r="G12010" s="1" t="s">
        <v>388</v>
      </c>
    </row>
    <row r="12011" spans="1:7" x14ac:dyDescent="0.25">
      <c r="A12011" s="1">
        <v>33903747</v>
      </c>
      <c r="B12011" s="1" t="s">
        <v>31507</v>
      </c>
      <c r="C12011" s="1" t="s">
        <v>31508</v>
      </c>
      <c r="D12011" s="1" t="s">
        <v>31509</v>
      </c>
      <c r="E12011" s="1" t="s">
        <v>65</v>
      </c>
      <c r="F12011" s="1" t="s">
        <v>1021</v>
      </c>
      <c r="G12011" s="1" t="s">
        <v>1022</v>
      </c>
    </row>
    <row r="12012" spans="1:7" x14ac:dyDescent="0.25">
      <c r="A12012" s="1">
        <v>33903752</v>
      </c>
      <c r="B12012" s="1" t="s">
        <v>31510</v>
      </c>
      <c r="C12012" s="1" t="s">
        <v>31511</v>
      </c>
      <c r="D12012" s="1" t="s">
        <v>31512</v>
      </c>
      <c r="E12012" s="1" t="s">
        <v>65</v>
      </c>
      <c r="F12012" s="1" t="s">
        <v>387</v>
      </c>
      <c r="G12012" s="1" t="s">
        <v>388</v>
      </c>
    </row>
    <row r="12013" spans="1:7" x14ac:dyDescent="0.25">
      <c r="A12013" s="1">
        <v>33903753</v>
      </c>
      <c r="B12013" s="1" t="s">
        <v>31513</v>
      </c>
      <c r="C12013" s="1" t="s">
        <v>31514</v>
      </c>
      <c r="D12013" s="1" t="s">
        <v>31515</v>
      </c>
      <c r="E12013" s="1" t="s">
        <v>65</v>
      </c>
      <c r="F12013" s="1" t="s">
        <v>387</v>
      </c>
      <c r="G12013" s="1" t="s">
        <v>388</v>
      </c>
    </row>
    <row r="12014" spans="1:7" x14ac:dyDescent="0.25">
      <c r="A12014" s="1">
        <v>33903754</v>
      </c>
      <c r="B12014" s="1" t="s">
        <v>31516</v>
      </c>
      <c r="C12014" s="1" t="s">
        <v>31517</v>
      </c>
      <c r="D12014" s="1" t="s">
        <v>31518</v>
      </c>
      <c r="E12014" s="1" t="s">
        <v>65</v>
      </c>
      <c r="F12014" s="1" t="s">
        <v>387</v>
      </c>
      <c r="G12014" s="1" t="s">
        <v>388</v>
      </c>
    </row>
    <row r="12015" spans="1:7" x14ac:dyDescent="0.25">
      <c r="A12015" s="1">
        <v>33903757</v>
      </c>
      <c r="B12015" s="1" t="s">
        <v>31519</v>
      </c>
      <c r="C12015" s="1" t="s">
        <v>31520</v>
      </c>
      <c r="D12015" s="1" t="s">
        <v>31521</v>
      </c>
      <c r="E12015" s="1" t="s">
        <v>65</v>
      </c>
      <c r="F12015" s="1" t="s">
        <v>387</v>
      </c>
      <c r="G12015" s="1" t="s">
        <v>388</v>
      </c>
    </row>
    <row r="12016" spans="1:7" x14ac:dyDescent="0.25">
      <c r="A12016" s="1">
        <v>33903758</v>
      </c>
      <c r="B12016" s="1" t="s">
        <v>31522</v>
      </c>
      <c r="C12016" s="1" t="s">
        <v>31523</v>
      </c>
      <c r="D12016" s="1" t="s">
        <v>31524</v>
      </c>
      <c r="E12016" s="1" t="s">
        <v>66</v>
      </c>
      <c r="F12016" s="1" t="s">
        <v>233</v>
      </c>
      <c r="G12016" s="1" t="s">
        <v>234</v>
      </c>
    </row>
    <row r="12017" spans="1:7" x14ac:dyDescent="0.25">
      <c r="A12017" s="1">
        <v>33903759</v>
      </c>
      <c r="B12017" s="1" t="s">
        <v>31525</v>
      </c>
      <c r="C12017" s="1" t="s">
        <v>31526</v>
      </c>
      <c r="D12017" s="1" t="s">
        <v>31527</v>
      </c>
      <c r="E12017" s="1" t="s">
        <v>65</v>
      </c>
      <c r="F12017" s="1" t="s">
        <v>171</v>
      </c>
      <c r="G12017" s="1" t="s">
        <v>172</v>
      </c>
    </row>
    <row r="12018" spans="1:7" x14ac:dyDescent="0.25">
      <c r="A12018" s="1">
        <v>33950000</v>
      </c>
      <c r="B12018" s="1" t="s">
        <v>31528</v>
      </c>
      <c r="C12018" s="1" t="s">
        <v>31529</v>
      </c>
      <c r="D12018" s="1" t="s">
        <v>31530</v>
      </c>
      <c r="E12018" s="1" t="s">
        <v>65</v>
      </c>
      <c r="F12018" s="1" t="s">
        <v>382</v>
      </c>
      <c r="G12018" s="1" t="s">
        <v>383</v>
      </c>
    </row>
    <row r="12019" spans="1:7" x14ac:dyDescent="0.25">
      <c r="A12019" s="1">
        <v>33950001</v>
      </c>
      <c r="B12019" s="1" t="s">
        <v>31531</v>
      </c>
      <c r="C12019" s="1" t="s">
        <v>31532</v>
      </c>
      <c r="D12019" s="1" t="s">
        <v>31533</v>
      </c>
      <c r="E12019" s="1" t="s">
        <v>65</v>
      </c>
      <c r="F12019" s="1" t="s">
        <v>382</v>
      </c>
      <c r="G12019" s="1" t="s">
        <v>383</v>
      </c>
    </row>
    <row r="12020" spans="1:7" x14ac:dyDescent="0.25">
      <c r="A12020" s="1">
        <v>33950002</v>
      </c>
      <c r="B12020" s="1" t="s">
        <v>31534</v>
      </c>
      <c r="C12020" s="1" t="s">
        <v>31535</v>
      </c>
      <c r="D12020" s="1" t="s">
        <v>31536</v>
      </c>
      <c r="E12020" s="1" t="s">
        <v>65</v>
      </c>
      <c r="F12020" s="1" t="s">
        <v>382</v>
      </c>
      <c r="G12020" s="1" t="s">
        <v>383</v>
      </c>
    </row>
    <row r="12021" spans="1:7" x14ac:dyDescent="0.25">
      <c r="A12021" s="1">
        <v>33950006</v>
      </c>
      <c r="B12021" s="1" t="s">
        <v>31537</v>
      </c>
      <c r="C12021" s="1" t="s">
        <v>31538</v>
      </c>
      <c r="D12021" s="1" t="s">
        <v>31539</v>
      </c>
      <c r="E12021" s="1" t="s">
        <v>65</v>
      </c>
      <c r="F12021" s="1" t="s">
        <v>382</v>
      </c>
      <c r="G12021" s="1" t="s">
        <v>383</v>
      </c>
    </row>
    <row r="12022" spans="1:7" x14ac:dyDescent="0.25">
      <c r="A12022" s="1">
        <v>33950007</v>
      </c>
      <c r="B12022" s="1" t="s">
        <v>31540</v>
      </c>
      <c r="C12022" s="1" t="s">
        <v>31541</v>
      </c>
      <c r="D12022" s="1" t="s">
        <v>31542</v>
      </c>
      <c r="E12022" s="1" t="s">
        <v>65</v>
      </c>
      <c r="F12022" s="1" t="s">
        <v>382</v>
      </c>
      <c r="G12022" s="1" t="s">
        <v>383</v>
      </c>
    </row>
    <row r="12023" spans="1:7" x14ac:dyDescent="0.25">
      <c r="A12023" s="1">
        <v>33950008</v>
      </c>
      <c r="B12023" s="1" t="s">
        <v>31543</v>
      </c>
      <c r="C12023" s="1" t="s">
        <v>31544</v>
      </c>
      <c r="D12023" s="1" t="s">
        <v>31545</v>
      </c>
      <c r="E12023" s="1" t="s">
        <v>65</v>
      </c>
      <c r="F12023" s="1" t="s">
        <v>382</v>
      </c>
      <c r="G12023" s="1" t="s">
        <v>383</v>
      </c>
    </row>
    <row r="12024" spans="1:7" x14ac:dyDescent="0.25">
      <c r="A12024" s="1">
        <v>33950009</v>
      </c>
      <c r="B12024" s="1" t="s">
        <v>31546</v>
      </c>
      <c r="C12024" s="1" t="s">
        <v>31547</v>
      </c>
      <c r="D12024" s="1" t="s">
        <v>31548</v>
      </c>
      <c r="E12024" s="1" t="s">
        <v>65</v>
      </c>
      <c r="F12024" s="1" t="s">
        <v>382</v>
      </c>
      <c r="G12024" s="1" t="s">
        <v>383</v>
      </c>
    </row>
    <row r="12025" spans="1:7" x14ac:dyDescent="0.25">
      <c r="A12025" s="1">
        <v>33950010</v>
      </c>
      <c r="B12025" s="1" t="s">
        <v>31549</v>
      </c>
      <c r="C12025" s="1" t="s">
        <v>31550</v>
      </c>
      <c r="D12025" s="1" t="s">
        <v>31551</v>
      </c>
      <c r="E12025" s="1" t="s">
        <v>65</v>
      </c>
      <c r="F12025" s="1" t="s">
        <v>382</v>
      </c>
      <c r="G12025" s="1" t="s">
        <v>383</v>
      </c>
    </row>
    <row r="12026" spans="1:7" x14ac:dyDescent="0.25">
      <c r="A12026" s="1">
        <v>33950011</v>
      </c>
      <c r="B12026" s="1" t="s">
        <v>31552</v>
      </c>
      <c r="C12026" s="1" t="s">
        <v>31553</v>
      </c>
      <c r="D12026" s="1" t="s">
        <v>31554</v>
      </c>
      <c r="E12026" s="1" t="s">
        <v>65</v>
      </c>
      <c r="F12026" s="1" t="s">
        <v>382</v>
      </c>
      <c r="G12026" s="1" t="s">
        <v>383</v>
      </c>
    </row>
    <row r="12027" spans="1:7" x14ac:dyDescent="0.25">
      <c r="A12027" s="1">
        <v>33950020</v>
      </c>
      <c r="B12027" s="1" t="s">
        <v>31555</v>
      </c>
      <c r="C12027" s="1" t="s">
        <v>31556</v>
      </c>
      <c r="D12027" s="1" t="s">
        <v>31557</v>
      </c>
      <c r="E12027" s="1" t="s">
        <v>65</v>
      </c>
      <c r="F12027" s="1" t="s">
        <v>382</v>
      </c>
      <c r="G12027" s="1" t="s">
        <v>383</v>
      </c>
    </row>
    <row r="12028" spans="1:7" x14ac:dyDescent="0.25">
      <c r="A12028" s="1">
        <v>33950024</v>
      </c>
      <c r="B12028" s="1" t="s">
        <v>31558</v>
      </c>
      <c r="C12028" s="1" t="s">
        <v>31559</v>
      </c>
      <c r="D12028" s="1" t="s">
        <v>31560</v>
      </c>
      <c r="E12028" s="1" t="s">
        <v>65</v>
      </c>
      <c r="F12028" s="1" t="s">
        <v>382</v>
      </c>
      <c r="G12028" s="1" t="s">
        <v>383</v>
      </c>
    </row>
    <row r="12029" spans="1:7" x14ac:dyDescent="0.25">
      <c r="A12029" s="1">
        <v>33950025</v>
      </c>
      <c r="B12029" s="1" t="s">
        <v>31561</v>
      </c>
      <c r="C12029" s="1" t="s">
        <v>31562</v>
      </c>
      <c r="D12029" s="1" t="s">
        <v>31563</v>
      </c>
      <c r="E12029" s="1" t="s">
        <v>66</v>
      </c>
      <c r="F12029" s="1" t="s">
        <v>382</v>
      </c>
      <c r="G12029" s="1" t="s">
        <v>383</v>
      </c>
    </row>
    <row r="12030" spans="1:7" x14ac:dyDescent="0.25">
      <c r="A12030" s="1">
        <v>33950026</v>
      </c>
      <c r="B12030" s="1" t="s">
        <v>31564</v>
      </c>
      <c r="C12030" s="1" t="s">
        <v>31565</v>
      </c>
      <c r="D12030" s="1" t="s">
        <v>31566</v>
      </c>
      <c r="E12030" s="1" t="s">
        <v>65</v>
      </c>
      <c r="F12030" s="1" t="s">
        <v>382</v>
      </c>
      <c r="G12030" s="1" t="s">
        <v>383</v>
      </c>
    </row>
    <row r="12031" spans="1:7" x14ac:dyDescent="0.25">
      <c r="A12031" s="1">
        <v>33950028</v>
      </c>
      <c r="B12031" s="1" t="s">
        <v>31567</v>
      </c>
      <c r="C12031" s="1" t="s">
        <v>31568</v>
      </c>
      <c r="D12031" s="1" t="s">
        <v>31569</v>
      </c>
      <c r="E12031" s="1" t="s">
        <v>65</v>
      </c>
      <c r="F12031" s="1" t="s">
        <v>382</v>
      </c>
      <c r="G12031" s="1" t="s">
        <v>383</v>
      </c>
    </row>
    <row r="12032" spans="1:7" x14ac:dyDescent="0.25">
      <c r="A12032" s="1">
        <v>33950029</v>
      </c>
      <c r="B12032" s="1" t="s">
        <v>31570</v>
      </c>
      <c r="C12032" s="1" t="s">
        <v>31571</v>
      </c>
      <c r="D12032" s="1" t="s">
        <v>31572</v>
      </c>
      <c r="E12032" s="1" t="s">
        <v>65</v>
      </c>
      <c r="F12032" s="1" t="s">
        <v>382</v>
      </c>
      <c r="G12032" s="1" t="s">
        <v>383</v>
      </c>
    </row>
    <row r="12033" spans="1:7" x14ac:dyDescent="0.25">
      <c r="A12033" s="1">
        <v>33950030</v>
      </c>
      <c r="B12033" s="1" t="s">
        <v>31573</v>
      </c>
      <c r="C12033" s="1" t="s">
        <v>31574</v>
      </c>
      <c r="D12033" s="1" t="s">
        <v>31575</v>
      </c>
      <c r="E12033" s="1" t="s">
        <v>65</v>
      </c>
      <c r="F12033" s="1" t="s">
        <v>382</v>
      </c>
      <c r="G12033" s="1" t="s">
        <v>383</v>
      </c>
    </row>
    <row r="12034" spans="1:7" x14ac:dyDescent="0.25">
      <c r="A12034" s="1">
        <v>33950031</v>
      </c>
      <c r="B12034" s="1" t="s">
        <v>31576</v>
      </c>
      <c r="C12034" s="1" t="s">
        <v>31577</v>
      </c>
      <c r="D12034" s="1" t="s">
        <v>31578</v>
      </c>
      <c r="E12034" s="1" t="s">
        <v>65</v>
      </c>
      <c r="F12034" s="1" t="s">
        <v>382</v>
      </c>
      <c r="G12034" s="1" t="s">
        <v>383</v>
      </c>
    </row>
    <row r="12035" spans="1:7" x14ac:dyDescent="0.25">
      <c r="A12035" s="1">
        <v>33950032</v>
      </c>
      <c r="B12035" s="1" t="s">
        <v>31579</v>
      </c>
      <c r="C12035" s="1" t="s">
        <v>31580</v>
      </c>
      <c r="D12035" s="1" t="s">
        <v>31581</v>
      </c>
      <c r="E12035" s="1" t="s">
        <v>65</v>
      </c>
      <c r="F12035" s="1" t="s">
        <v>382</v>
      </c>
      <c r="G12035" s="1" t="s">
        <v>383</v>
      </c>
    </row>
    <row r="12036" spans="1:7" x14ac:dyDescent="0.25">
      <c r="A12036" s="1">
        <v>33950033</v>
      </c>
      <c r="B12036" s="1" t="s">
        <v>31582</v>
      </c>
      <c r="C12036" s="1" t="s">
        <v>31583</v>
      </c>
      <c r="D12036" s="1" t="s">
        <v>31584</v>
      </c>
      <c r="E12036" s="1" t="s">
        <v>65</v>
      </c>
      <c r="F12036" s="1" t="s">
        <v>382</v>
      </c>
      <c r="G12036" s="1" t="s">
        <v>383</v>
      </c>
    </row>
    <row r="12037" spans="1:7" x14ac:dyDescent="0.25">
      <c r="A12037" s="1">
        <v>33950034</v>
      </c>
      <c r="B12037" s="1" t="s">
        <v>31585</v>
      </c>
      <c r="C12037" s="1" t="s">
        <v>31586</v>
      </c>
      <c r="D12037" s="1" t="s">
        <v>31587</v>
      </c>
      <c r="E12037" s="1" t="s">
        <v>65</v>
      </c>
      <c r="F12037" s="1" t="s">
        <v>382</v>
      </c>
      <c r="G12037" s="1" t="s">
        <v>383</v>
      </c>
    </row>
    <row r="12038" spans="1:7" x14ac:dyDescent="0.25">
      <c r="A12038" s="1">
        <v>33950036</v>
      </c>
      <c r="B12038" s="1" t="s">
        <v>31588</v>
      </c>
      <c r="C12038" s="1" t="s">
        <v>31589</v>
      </c>
      <c r="D12038" s="1" t="s">
        <v>31590</v>
      </c>
      <c r="E12038" s="1" t="s">
        <v>65</v>
      </c>
      <c r="F12038" s="1" t="s">
        <v>382</v>
      </c>
      <c r="G12038" s="1" t="s">
        <v>383</v>
      </c>
    </row>
    <row r="12039" spans="1:7" x14ac:dyDescent="0.25">
      <c r="A12039" s="1">
        <v>33950039</v>
      </c>
      <c r="B12039" s="1" t="s">
        <v>31591</v>
      </c>
      <c r="C12039" s="1" t="s">
        <v>31592</v>
      </c>
      <c r="D12039" s="1" t="s">
        <v>31593</v>
      </c>
      <c r="E12039" s="1" t="s">
        <v>66</v>
      </c>
      <c r="F12039" s="1" t="s">
        <v>382</v>
      </c>
      <c r="G12039" s="1" t="s">
        <v>383</v>
      </c>
    </row>
    <row r="12040" spans="1:7" x14ac:dyDescent="0.25">
      <c r="A12040" s="1">
        <v>33950040</v>
      </c>
      <c r="B12040" s="1" t="s">
        <v>31594</v>
      </c>
      <c r="C12040" s="1" t="s">
        <v>31595</v>
      </c>
      <c r="D12040" s="1" t="s">
        <v>31596</v>
      </c>
      <c r="E12040" s="1" t="s">
        <v>65</v>
      </c>
      <c r="F12040" s="1" t="s">
        <v>382</v>
      </c>
      <c r="G12040" s="1" t="s">
        <v>383</v>
      </c>
    </row>
    <row r="12041" spans="1:7" x14ac:dyDescent="0.25">
      <c r="A12041" s="1">
        <v>33950041</v>
      </c>
      <c r="B12041" s="1" t="s">
        <v>31597</v>
      </c>
      <c r="C12041" s="1" t="s">
        <v>31598</v>
      </c>
      <c r="D12041" s="1" t="s">
        <v>31599</v>
      </c>
      <c r="E12041" s="1" t="s">
        <v>65</v>
      </c>
      <c r="F12041" s="1" t="s">
        <v>382</v>
      </c>
      <c r="G12041" s="1" t="s">
        <v>383</v>
      </c>
    </row>
    <row r="12042" spans="1:7" x14ac:dyDescent="0.25">
      <c r="A12042" s="1">
        <v>33950044</v>
      </c>
      <c r="B12042" s="1" t="s">
        <v>31600</v>
      </c>
      <c r="C12042" s="1" t="s">
        <v>31601</v>
      </c>
      <c r="D12042" s="1" t="s">
        <v>31602</v>
      </c>
      <c r="E12042" s="1" t="s">
        <v>65</v>
      </c>
      <c r="F12042" s="1" t="s">
        <v>382</v>
      </c>
      <c r="G12042" s="1" t="s">
        <v>383</v>
      </c>
    </row>
    <row r="12043" spans="1:7" x14ac:dyDescent="0.25">
      <c r="A12043" s="1">
        <v>33950047</v>
      </c>
      <c r="B12043" s="1" t="s">
        <v>31603</v>
      </c>
      <c r="C12043" s="1" t="s">
        <v>31604</v>
      </c>
      <c r="D12043" s="1" t="s">
        <v>31605</v>
      </c>
      <c r="E12043" s="1" t="s">
        <v>65</v>
      </c>
      <c r="F12043" s="1" t="s">
        <v>382</v>
      </c>
      <c r="G12043" s="1" t="s">
        <v>383</v>
      </c>
    </row>
    <row r="12044" spans="1:7" x14ac:dyDescent="0.25">
      <c r="A12044" s="1">
        <v>33950048</v>
      </c>
      <c r="B12044" s="1" t="s">
        <v>31606</v>
      </c>
      <c r="C12044" s="1" t="s">
        <v>31607</v>
      </c>
      <c r="D12044" s="1" t="s">
        <v>31608</v>
      </c>
      <c r="E12044" s="1" t="s">
        <v>65</v>
      </c>
      <c r="F12044" s="1" t="s">
        <v>382</v>
      </c>
      <c r="G12044" s="1" t="s">
        <v>383</v>
      </c>
    </row>
    <row r="12045" spans="1:7" x14ac:dyDescent="0.25">
      <c r="A12045" s="1">
        <v>33950049</v>
      </c>
      <c r="B12045" s="1" t="s">
        <v>31609</v>
      </c>
      <c r="C12045" s="1" t="s">
        <v>31610</v>
      </c>
      <c r="D12045" s="1" t="s">
        <v>31611</v>
      </c>
      <c r="E12045" s="1" t="s">
        <v>65</v>
      </c>
      <c r="F12045" s="1" t="s">
        <v>382</v>
      </c>
      <c r="G12045" s="1" t="s">
        <v>383</v>
      </c>
    </row>
    <row r="12046" spans="1:7" x14ac:dyDescent="0.25">
      <c r="A12046" s="1">
        <v>33950051</v>
      </c>
      <c r="B12046" s="1" t="s">
        <v>31612</v>
      </c>
      <c r="C12046" s="1" t="s">
        <v>31613</v>
      </c>
      <c r="D12046" s="1" t="s">
        <v>31614</v>
      </c>
      <c r="E12046" s="1" t="s">
        <v>65</v>
      </c>
      <c r="F12046" s="1" t="s">
        <v>382</v>
      </c>
      <c r="G12046" s="1" t="s">
        <v>383</v>
      </c>
    </row>
    <row r="12047" spans="1:7" x14ac:dyDescent="0.25">
      <c r="A12047" s="1">
        <v>33950052</v>
      </c>
      <c r="B12047" s="1" t="s">
        <v>31615</v>
      </c>
      <c r="C12047" s="1" t="s">
        <v>31616</v>
      </c>
      <c r="D12047" s="1" t="s">
        <v>31617</v>
      </c>
      <c r="E12047" s="1" t="s">
        <v>65</v>
      </c>
      <c r="F12047" s="1" t="s">
        <v>382</v>
      </c>
      <c r="G12047" s="1" t="s">
        <v>383</v>
      </c>
    </row>
    <row r="12048" spans="1:7" x14ac:dyDescent="0.25">
      <c r="A12048" s="1">
        <v>33950053</v>
      </c>
      <c r="B12048" s="1" t="s">
        <v>31618</v>
      </c>
      <c r="C12048" s="1" t="s">
        <v>31619</v>
      </c>
      <c r="D12048" s="1" t="s">
        <v>31620</v>
      </c>
      <c r="E12048" s="1" t="s">
        <v>65</v>
      </c>
      <c r="F12048" s="1" t="s">
        <v>382</v>
      </c>
      <c r="G12048" s="1" t="s">
        <v>383</v>
      </c>
    </row>
    <row r="12049" spans="1:7" x14ac:dyDescent="0.25">
      <c r="A12049" s="1">
        <v>33950054</v>
      </c>
      <c r="B12049" s="1" t="s">
        <v>31621</v>
      </c>
      <c r="C12049" s="1" t="s">
        <v>31622</v>
      </c>
      <c r="D12049" s="1" t="s">
        <v>31623</v>
      </c>
      <c r="E12049" s="1" t="s">
        <v>65</v>
      </c>
      <c r="F12049" s="1" t="s">
        <v>382</v>
      </c>
      <c r="G12049" s="1" t="s">
        <v>383</v>
      </c>
    </row>
    <row r="12050" spans="1:7" x14ac:dyDescent="0.25">
      <c r="A12050" s="1">
        <v>33950056</v>
      </c>
      <c r="B12050" s="1" t="s">
        <v>31624</v>
      </c>
      <c r="C12050" s="1" t="s">
        <v>31625</v>
      </c>
      <c r="D12050" s="1" t="s">
        <v>31626</v>
      </c>
      <c r="E12050" s="1" t="s">
        <v>65</v>
      </c>
      <c r="F12050" s="1" t="s">
        <v>382</v>
      </c>
      <c r="G12050" s="1" t="s">
        <v>383</v>
      </c>
    </row>
    <row r="12051" spans="1:7" x14ac:dyDescent="0.25">
      <c r="A12051" s="1">
        <v>33950057</v>
      </c>
      <c r="B12051" s="1" t="s">
        <v>31627</v>
      </c>
      <c r="C12051" s="1" t="s">
        <v>31628</v>
      </c>
      <c r="D12051" s="1" t="s">
        <v>31629</v>
      </c>
      <c r="E12051" s="1" t="s">
        <v>65</v>
      </c>
      <c r="F12051" s="1" t="s">
        <v>382</v>
      </c>
      <c r="G12051" s="1" t="s">
        <v>383</v>
      </c>
    </row>
    <row r="12052" spans="1:7" x14ac:dyDescent="0.25">
      <c r="A12052" s="1">
        <v>33950058</v>
      </c>
      <c r="B12052" s="1" t="s">
        <v>31630</v>
      </c>
      <c r="C12052" s="1" t="s">
        <v>31631</v>
      </c>
      <c r="D12052" s="1" t="s">
        <v>31632</v>
      </c>
      <c r="E12052" s="1" t="s">
        <v>65</v>
      </c>
      <c r="F12052" s="1" t="s">
        <v>382</v>
      </c>
      <c r="G12052" s="1" t="s">
        <v>383</v>
      </c>
    </row>
    <row r="12053" spans="1:7" x14ac:dyDescent="0.25">
      <c r="A12053" s="1">
        <v>33950059</v>
      </c>
      <c r="B12053" s="1" t="s">
        <v>31633</v>
      </c>
      <c r="C12053" s="1" t="s">
        <v>31634</v>
      </c>
      <c r="D12053" s="1" t="s">
        <v>31635</v>
      </c>
      <c r="E12053" s="1" t="s">
        <v>65</v>
      </c>
      <c r="F12053" s="1" t="s">
        <v>382</v>
      </c>
      <c r="G12053" s="1" t="s">
        <v>383</v>
      </c>
    </row>
    <row r="12054" spans="1:7" x14ac:dyDescent="0.25">
      <c r="A12054" s="1">
        <v>33950062</v>
      </c>
      <c r="B12054" s="1" t="s">
        <v>31636</v>
      </c>
      <c r="C12054" s="1" t="s">
        <v>31637</v>
      </c>
      <c r="D12054" s="1" t="s">
        <v>31638</v>
      </c>
      <c r="E12054" s="1" t="s">
        <v>65</v>
      </c>
      <c r="F12054" s="1" t="s">
        <v>382</v>
      </c>
      <c r="G12054" s="1" t="s">
        <v>383</v>
      </c>
    </row>
    <row r="12055" spans="1:7" x14ac:dyDescent="0.25">
      <c r="A12055" s="1">
        <v>33950063</v>
      </c>
      <c r="B12055" s="1" t="s">
        <v>31639</v>
      </c>
      <c r="C12055" s="1" t="s">
        <v>31640</v>
      </c>
      <c r="D12055" s="1" t="s">
        <v>31641</v>
      </c>
      <c r="E12055" s="1" t="s">
        <v>65</v>
      </c>
      <c r="F12055" s="1" t="s">
        <v>382</v>
      </c>
      <c r="G12055" s="1" t="s">
        <v>383</v>
      </c>
    </row>
    <row r="12056" spans="1:7" x14ac:dyDescent="0.25">
      <c r="A12056" s="1">
        <v>33950064</v>
      </c>
      <c r="B12056" s="1" t="s">
        <v>31642</v>
      </c>
      <c r="C12056" s="1" t="s">
        <v>31643</v>
      </c>
      <c r="D12056" s="1" t="s">
        <v>31644</v>
      </c>
      <c r="E12056" s="1" t="s">
        <v>65</v>
      </c>
      <c r="F12056" s="1" t="s">
        <v>382</v>
      </c>
      <c r="G12056" s="1" t="s">
        <v>383</v>
      </c>
    </row>
    <row r="12057" spans="1:7" x14ac:dyDescent="0.25">
      <c r="A12057" s="1">
        <v>33950065</v>
      </c>
      <c r="B12057" s="1" t="s">
        <v>31645</v>
      </c>
      <c r="C12057" s="1" t="s">
        <v>31646</v>
      </c>
      <c r="D12057" s="1" t="s">
        <v>31647</v>
      </c>
      <c r="E12057" s="1" t="s">
        <v>66</v>
      </c>
      <c r="F12057" s="1" t="s">
        <v>382</v>
      </c>
      <c r="G12057" s="1" t="s">
        <v>383</v>
      </c>
    </row>
    <row r="12058" spans="1:7" x14ac:dyDescent="0.25">
      <c r="A12058" s="1">
        <v>33950066</v>
      </c>
      <c r="B12058" s="1" t="s">
        <v>31648</v>
      </c>
      <c r="C12058" s="1" t="s">
        <v>31649</v>
      </c>
      <c r="D12058" s="1" t="s">
        <v>31650</v>
      </c>
      <c r="E12058" s="1" t="s">
        <v>66</v>
      </c>
      <c r="F12058" s="1" t="s">
        <v>382</v>
      </c>
      <c r="G12058" s="1" t="s">
        <v>383</v>
      </c>
    </row>
    <row r="12059" spans="1:7" x14ac:dyDescent="0.25">
      <c r="A12059" s="1">
        <v>33950067</v>
      </c>
      <c r="B12059" s="1" t="s">
        <v>31651</v>
      </c>
      <c r="C12059" s="1" t="s">
        <v>31652</v>
      </c>
      <c r="D12059" s="1" t="s">
        <v>31653</v>
      </c>
      <c r="E12059" s="1" t="s">
        <v>65</v>
      </c>
      <c r="F12059" s="1" t="s">
        <v>382</v>
      </c>
      <c r="G12059" s="1" t="s">
        <v>383</v>
      </c>
    </row>
    <row r="12060" spans="1:7" x14ac:dyDescent="0.25">
      <c r="A12060" s="1">
        <v>33950068</v>
      </c>
      <c r="B12060" s="1" t="s">
        <v>31654</v>
      </c>
      <c r="C12060" s="1" t="s">
        <v>31655</v>
      </c>
      <c r="D12060" s="1" t="s">
        <v>31656</v>
      </c>
      <c r="E12060" s="1" t="s">
        <v>65</v>
      </c>
      <c r="F12060" s="1" t="s">
        <v>382</v>
      </c>
      <c r="G12060" s="1" t="s">
        <v>383</v>
      </c>
    </row>
    <row r="12061" spans="1:7" x14ac:dyDescent="0.25">
      <c r="A12061" s="1">
        <v>33950069</v>
      </c>
      <c r="B12061" s="1" t="s">
        <v>31657</v>
      </c>
      <c r="C12061" s="1" t="s">
        <v>31658</v>
      </c>
      <c r="D12061" s="1" t="s">
        <v>31659</v>
      </c>
      <c r="E12061" s="1" t="s">
        <v>65</v>
      </c>
      <c r="F12061" s="1" t="s">
        <v>382</v>
      </c>
      <c r="G12061" s="1" t="s">
        <v>383</v>
      </c>
    </row>
    <row r="12062" spans="1:7" x14ac:dyDescent="0.25">
      <c r="A12062" s="1">
        <v>33950070</v>
      </c>
      <c r="B12062" s="1" t="s">
        <v>31660</v>
      </c>
      <c r="C12062" s="1" t="s">
        <v>31661</v>
      </c>
      <c r="D12062" s="1" t="s">
        <v>31662</v>
      </c>
      <c r="E12062" s="1" t="s">
        <v>65</v>
      </c>
      <c r="F12062" s="1" t="s">
        <v>382</v>
      </c>
      <c r="G12062" s="1" t="s">
        <v>383</v>
      </c>
    </row>
    <row r="12063" spans="1:7" x14ac:dyDescent="0.25">
      <c r="A12063" s="1">
        <v>33950071</v>
      </c>
      <c r="B12063" s="1" t="s">
        <v>31663</v>
      </c>
      <c r="C12063" s="1" t="s">
        <v>31664</v>
      </c>
      <c r="D12063" s="1" t="s">
        <v>31665</v>
      </c>
      <c r="E12063" s="1" t="s">
        <v>65</v>
      </c>
      <c r="F12063" s="1" t="s">
        <v>382</v>
      </c>
      <c r="G12063" s="1" t="s">
        <v>383</v>
      </c>
    </row>
    <row r="12064" spans="1:7" x14ac:dyDescent="0.25">
      <c r="A12064" s="1">
        <v>33950072</v>
      </c>
      <c r="B12064" s="1" t="s">
        <v>31666</v>
      </c>
      <c r="C12064" s="1" t="s">
        <v>31667</v>
      </c>
      <c r="D12064" s="1" t="s">
        <v>31668</v>
      </c>
      <c r="E12064" s="1" t="s">
        <v>66</v>
      </c>
      <c r="F12064" s="1" t="s">
        <v>382</v>
      </c>
      <c r="G12064" s="1" t="s">
        <v>383</v>
      </c>
    </row>
    <row r="12065" spans="1:7" x14ac:dyDescent="0.25">
      <c r="A12065" s="1">
        <v>33950073</v>
      </c>
      <c r="B12065" s="1" t="s">
        <v>31669</v>
      </c>
      <c r="C12065" s="1" t="s">
        <v>31670</v>
      </c>
      <c r="D12065" s="1" t="s">
        <v>31671</v>
      </c>
      <c r="E12065" s="1" t="s">
        <v>65</v>
      </c>
      <c r="F12065" s="1" t="s">
        <v>382</v>
      </c>
      <c r="G12065" s="1" t="s">
        <v>383</v>
      </c>
    </row>
    <row r="12066" spans="1:7" x14ac:dyDescent="0.25">
      <c r="A12066" s="1">
        <v>33950074</v>
      </c>
      <c r="B12066" s="1" t="s">
        <v>31672</v>
      </c>
      <c r="C12066" s="1" t="s">
        <v>31673</v>
      </c>
      <c r="D12066" s="1" t="s">
        <v>31674</v>
      </c>
      <c r="E12066" s="1" t="s">
        <v>65</v>
      </c>
      <c r="F12066" s="1" t="s">
        <v>382</v>
      </c>
      <c r="G12066" s="1" t="s">
        <v>383</v>
      </c>
    </row>
    <row r="12067" spans="1:7" x14ac:dyDescent="0.25">
      <c r="A12067" s="1">
        <v>33950075</v>
      </c>
      <c r="B12067" s="1" t="s">
        <v>31675</v>
      </c>
      <c r="C12067" s="1" t="s">
        <v>31676</v>
      </c>
      <c r="D12067" s="1" t="s">
        <v>31677</v>
      </c>
      <c r="E12067" s="1" t="s">
        <v>65</v>
      </c>
      <c r="F12067" s="1" t="s">
        <v>382</v>
      </c>
      <c r="G12067" s="1" t="s">
        <v>383</v>
      </c>
    </row>
    <row r="12068" spans="1:7" x14ac:dyDescent="0.25">
      <c r="A12068" s="1">
        <v>33950079</v>
      </c>
      <c r="B12068" s="1" t="s">
        <v>31678</v>
      </c>
      <c r="C12068" s="1" t="s">
        <v>31679</v>
      </c>
      <c r="D12068" s="1" t="s">
        <v>31680</v>
      </c>
      <c r="E12068" s="1" t="s">
        <v>65</v>
      </c>
      <c r="F12068" s="1" t="s">
        <v>382</v>
      </c>
      <c r="G12068" s="1" t="s">
        <v>383</v>
      </c>
    </row>
    <row r="12069" spans="1:7" x14ac:dyDescent="0.25">
      <c r="A12069" s="1">
        <v>33950084</v>
      </c>
      <c r="B12069" s="1" t="s">
        <v>31681</v>
      </c>
      <c r="C12069" s="1" t="s">
        <v>31682</v>
      </c>
      <c r="D12069" s="1" t="s">
        <v>31683</v>
      </c>
      <c r="E12069" s="1" t="s">
        <v>66</v>
      </c>
      <c r="F12069" s="1" t="s">
        <v>382</v>
      </c>
      <c r="G12069" s="1" t="s">
        <v>383</v>
      </c>
    </row>
    <row r="12070" spans="1:7" x14ac:dyDescent="0.25">
      <c r="A12070" s="1">
        <v>33950086</v>
      </c>
      <c r="B12070" s="1" t="s">
        <v>31684</v>
      </c>
      <c r="C12070" s="1" t="s">
        <v>31685</v>
      </c>
      <c r="D12070" s="1" t="s">
        <v>31686</v>
      </c>
      <c r="E12070" s="1" t="s">
        <v>65</v>
      </c>
      <c r="F12070" s="1" t="s">
        <v>382</v>
      </c>
      <c r="G12070" s="1" t="s">
        <v>383</v>
      </c>
    </row>
    <row r="12071" spans="1:7" x14ac:dyDescent="0.25">
      <c r="A12071" s="1">
        <v>33950088</v>
      </c>
      <c r="B12071" s="1" t="s">
        <v>31687</v>
      </c>
      <c r="C12071" s="1" t="s">
        <v>31688</v>
      </c>
      <c r="D12071" s="1" t="s">
        <v>31689</v>
      </c>
      <c r="E12071" s="1" t="s">
        <v>65</v>
      </c>
      <c r="F12071" s="1" t="s">
        <v>382</v>
      </c>
      <c r="G12071" s="1" t="s">
        <v>383</v>
      </c>
    </row>
    <row r="12072" spans="1:7" x14ac:dyDescent="0.25">
      <c r="A12072" s="1">
        <v>33950089</v>
      </c>
      <c r="B12072" s="1" t="s">
        <v>31690</v>
      </c>
      <c r="C12072" s="1" t="s">
        <v>31691</v>
      </c>
      <c r="D12072" s="1" t="s">
        <v>31692</v>
      </c>
      <c r="E12072" s="1" t="s">
        <v>65</v>
      </c>
      <c r="F12072" s="1" t="s">
        <v>382</v>
      </c>
      <c r="G12072" s="1" t="s">
        <v>383</v>
      </c>
    </row>
    <row r="12073" spans="1:7" x14ac:dyDescent="0.25">
      <c r="A12073" s="1">
        <v>33950090</v>
      </c>
      <c r="B12073" s="1" t="s">
        <v>31693</v>
      </c>
      <c r="C12073" s="1" t="s">
        <v>31694</v>
      </c>
      <c r="D12073" s="1" t="s">
        <v>31695</v>
      </c>
      <c r="E12073" s="1" t="s">
        <v>65</v>
      </c>
      <c r="F12073" s="1" t="s">
        <v>382</v>
      </c>
      <c r="G12073" s="1" t="s">
        <v>383</v>
      </c>
    </row>
    <row r="12074" spans="1:7" x14ac:dyDescent="0.25">
      <c r="A12074" s="1">
        <v>33950091</v>
      </c>
      <c r="B12074" s="1" t="s">
        <v>31696</v>
      </c>
      <c r="C12074" s="1" t="s">
        <v>31697</v>
      </c>
      <c r="D12074" s="1" t="s">
        <v>31698</v>
      </c>
      <c r="E12074" s="1" t="s">
        <v>65</v>
      </c>
      <c r="F12074" s="1" t="s">
        <v>382</v>
      </c>
      <c r="G12074" s="1" t="s">
        <v>383</v>
      </c>
    </row>
    <row r="12075" spans="1:7" x14ac:dyDescent="0.25">
      <c r="A12075" s="1">
        <v>33950092</v>
      </c>
      <c r="B12075" s="1" t="s">
        <v>31699</v>
      </c>
      <c r="C12075" s="1" t="s">
        <v>31700</v>
      </c>
      <c r="D12075" s="1" t="s">
        <v>31701</v>
      </c>
      <c r="E12075" s="1" t="s">
        <v>65</v>
      </c>
      <c r="F12075" s="1" t="s">
        <v>382</v>
      </c>
      <c r="G12075" s="1" t="s">
        <v>383</v>
      </c>
    </row>
    <row r="12076" spans="1:7" x14ac:dyDescent="0.25">
      <c r="A12076" s="1">
        <v>33950093</v>
      </c>
      <c r="B12076" s="1" t="s">
        <v>31702</v>
      </c>
      <c r="C12076" s="1" t="s">
        <v>31703</v>
      </c>
      <c r="D12076" s="1" t="s">
        <v>31704</v>
      </c>
      <c r="E12076" s="1" t="s">
        <v>66</v>
      </c>
      <c r="F12076" s="1" t="s">
        <v>382</v>
      </c>
      <c r="G12076" s="1" t="s">
        <v>383</v>
      </c>
    </row>
    <row r="12077" spans="1:7" x14ac:dyDescent="0.25">
      <c r="A12077" s="1">
        <v>33950094</v>
      </c>
      <c r="B12077" s="1" t="s">
        <v>31705</v>
      </c>
      <c r="C12077" s="1" t="s">
        <v>31706</v>
      </c>
      <c r="D12077" s="1" t="s">
        <v>31707</v>
      </c>
      <c r="E12077" s="1" t="s">
        <v>65</v>
      </c>
      <c r="F12077" s="1" t="s">
        <v>382</v>
      </c>
      <c r="G12077" s="1" t="s">
        <v>383</v>
      </c>
    </row>
    <row r="12078" spans="1:7" x14ac:dyDescent="0.25">
      <c r="A12078" s="1">
        <v>33950095</v>
      </c>
      <c r="B12078" s="1" t="s">
        <v>31708</v>
      </c>
      <c r="C12078" s="1" t="s">
        <v>31709</v>
      </c>
      <c r="D12078" s="1" t="s">
        <v>31710</v>
      </c>
      <c r="E12078" s="1" t="s">
        <v>65</v>
      </c>
      <c r="F12078" s="1" t="s">
        <v>382</v>
      </c>
      <c r="G12078" s="1" t="s">
        <v>383</v>
      </c>
    </row>
    <row r="12079" spans="1:7" x14ac:dyDescent="0.25">
      <c r="A12079" s="1">
        <v>33950096</v>
      </c>
      <c r="B12079" s="1" t="s">
        <v>31711</v>
      </c>
      <c r="C12079" s="1" t="s">
        <v>31712</v>
      </c>
      <c r="D12079" s="1" t="s">
        <v>31713</v>
      </c>
      <c r="E12079" s="1" t="s">
        <v>65</v>
      </c>
      <c r="F12079" s="1" t="s">
        <v>382</v>
      </c>
      <c r="G12079" s="1" t="s">
        <v>383</v>
      </c>
    </row>
    <row r="12080" spans="1:7" x14ac:dyDescent="0.25">
      <c r="A12080" s="1">
        <v>33950097</v>
      </c>
      <c r="B12080" s="1" t="s">
        <v>31714</v>
      </c>
      <c r="C12080" s="1" t="s">
        <v>31715</v>
      </c>
      <c r="D12080" s="1" t="s">
        <v>31716</v>
      </c>
      <c r="E12080" s="1" t="s">
        <v>65</v>
      </c>
      <c r="F12080" s="1" t="s">
        <v>382</v>
      </c>
      <c r="G12080" s="1" t="s">
        <v>383</v>
      </c>
    </row>
    <row r="12081" spans="1:7" x14ac:dyDescent="0.25">
      <c r="A12081" s="1">
        <v>33950098</v>
      </c>
      <c r="B12081" s="1" t="s">
        <v>31717</v>
      </c>
      <c r="C12081" s="1" t="s">
        <v>31718</v>
      </c>
      <c r="D12081" s="1" t="s">
        <v>31719</v>
      </c>
      <c r="E12081" s="1" t="s">
        <v>65</v>
      </c>
      <c r="F12081" s="1" t="s">
        <v>382</v>
      </c>
      <c r="G12081" s="1" t="s">
        <v>383</v>
      </c>
    </row>
    <row r="12082" spans="1:7" x14ac:dyDescent="0.25">
      <c r="A12082" s="1">
        <v>33950099</v>
      </c>
      <c r="B12082" s="1" t="s">
        <v>31720</v>
      </c>
      <c r="C12082" s="1" t="s">
        <v>31721</v>
      </c>
      <c r="D12082" s="1" t="s">
        <v>31722</v>
      </c>
      <c r="E12082" s="1" t="s">
        <v>65</v>
      </c>
      <c r="F12082" s="1" t="s">
        <v>382</v>
      </c>
      <c r="G12082" s="1" t="s">
        <v>383</v>
      </c>
    </row>
    <row r="12083" spans="1:7" x14ac:dyDescent="0.25">
      <c r="A12083" s="1">
        <v>33950100</v>
      </c>
      <c r="B12083" s="1" t="s">
        <v>31723</v>
      </c>
      <c r="C12083" s="1" t="s">
        <v>31721</v>
      </c>
      <c r="D12083" s="1" t="s">
        <v>31722</v>
      </c>
      <c r="E12083" s="1" t="s">
        <v>65</v>
      </c>
      <c r="F12083" s="1" t="s">
        <v>382</v>
      </c>
      <c r="G12083" s="1" t="s">
        <v>383</v>
      </c>
    </row>
    <row r="12084" spans="1:7" x14ac:dyDescent="0.25">
      <c r="A12084" s="1">
        <v>33950101</v>
      </c>
      <c r="B12084" s="1" t="s">
        <v>31724</v>
      </c>
      <c r="C12084" s="1" t="s">
        <v>31725</v>
      </c>
      <c r="D12084" s="1" t="s">
        <v>31726</v>
      </c>
      <c r="E12084" s="1" t="s">
        <v>65</v>
      </c>
      <c r="F12084" s="1" t="s">
        <v>382</v>
      </c>
      <c r="G12084" s="1" t="s">
        <v>383</v>
      </c>
    </row>
    <row r="12085" spans="1:7" x14ac:dyDescent="0.25">
      <c r="A12085" s="1">
        <v>33950102</v>
      </c>
      <c r="B12085" s="1" t="s">
        <v>31727</v>
      </c>
      <c r="C12085" s="1" t="s">
        <v>31728</v>
      </c>
      <c r="D12085" s="1" t="s">
        <v>31729</v>
      </c>
      <c r="E12085" s="1" t="s">
        <v>65</v>
      </c>
      <c r="F12085" s="1" t="s">
        <v>382</v>
      </c>
      <c r="G12085" s="1" t="s">
        <v>383</v>
      </c>
    </row>
    <row r="12086" spans="1:7" x14ac:dyDescent="0.25">
      <c r="A12086" s="1">
        <v>33950103</v>
      </c>
      <c r="B12086" s="1" t="s">
        <v>31730</v>
      </c>
      <c r="C12086" s="1" t="s">
        <v>31731</v>
      </c>
      <c r="D12086" s="1" t="s">
        <v>31732</v>
      </c>
      <c r="E12086" s="1" t="s">
        <v>65</v>
      </c>
      <c r="F12086" s="1" t="s">
        <v>382</v>
      </c>
      <c r="G12086" s="1" t="s">
        <v>383</v>
      </c>
    </row>
    <row r="12087" spans="1:7" x14ac:dyDescent="0.25">
      <c r="A12087" s="1">
        <v>33950104</v>
      </c>
      <c r="B12087" s="1" t="s">
        <v>31733</v>
      </c>
      <c r="C12087" s="1" t="s">
        <v>31734</v>
      </c>
      <c r="D12087" s="1" t="s">
        <v>31735</v>
      </c>
      <c r="E12087" s="1" t="s">
        <v>65</v>
      </c>
      <c r="F12087" s="1" t="s">
        <v>382</v>
      </c>
      <c r="G12087" s="1" t="s">
        <v>383</v>
      </c>
    </row>
    <row r="12088" spans="1:7" x14ac:dyDescent="0.25">
      <c r="A12088" s="1">
        <v>33950105</v>
      </c>
      <c r="B12088" s="1" t="s">
        <v>31736</v>
      </c>
      <c r="C12088" s="1" t="s">
        <v>31737</v>
      </c>
      <c r="D12088" s="1" t="s">
        <v>31738</v>
      </c>
      <c r="E12088" s="1" t="s">
        <v>65</v>
      </c>
      <c r="F12088" s="1" t="s">
        <v>382</v>
      </c>
      <c r="G12088" s="1" t="s">
        <v>383</v>
      </c>
    </row>
    <row r="12089" spans="1:7" x14ac:dyDescent="0.25">
      <c r="A12089" s="1">
        <v>33950106</v>
      </c>
      <c r="B12089" s="1" t="s">
        <v>31739</v>
      </c>
      <c r="C12089" s="1" t="s">
        <v>31740</v>
      </c>
      <c r="D12089" s="1" t="s">
        <v>31741</v>
      </c>
      <c r="E12089" s="1" t="s">
        <v>65</v>
      </c>
      <c r="F12089" s="1" t="s">
        <v>382</v>
      </c>
      <c r="G12089" s="1" t="s">
        <v>383</v>
      </c>
    </row>
    <row r="12090" spans="1:7" x14ac:dyDescent="0.25">
      <c r="A12090" s="1">
        <v>33950107</v>
      </c>
      <c r="B12090" s="1" t="s">
        <v>31742</v>
      </c>
      <c r="C12090" s="1" t="s">
        <v>31743</v>
      </c>
      <c r="D12090" s="1" t="s">
        <v>31744</v>
      </c>
      <c r="E12090" s="1" t="s">
        <v>65</v>
      </c>
      <c r="F12090" s="1" t="s">
        <v>382</v>
      </c>
      <c r="G12090" s="1" t="s">
        <v>383</v>
      </c>
    </row>
    <row r="12091" spans="1:7" x14ac:dyDescent="0.25">
      <c r="A12091" s="1">
        <v>33950108</v>
      </c>
      <c r="B12091" s="1" t="s">
        <v>31745</v>
      </c>
      <c r="C12091" s="1" t="s">
        <v>31746</v>
      </c>
      <c r="D12091" s="1" t="s">
        <v>31747</v>
      </c>
      <c r="E12091" s="1" t="s">
        <v>66</v>
      </c>
      <c r="F12091" s="1" t="s">
        <v>382</v>
      </c>
      <c r="G12091" s="1" t="s">
        <v>383</v>
      </c>
    </row>
    <row r="12092" spans="1:7" x14ac:dyDescent="0.25">
      <c r="A12092" s="1">
        <v>33950109</v>
      </c>
      <c r="B12092" s="1" t="s">
        <v>31748</v>
      </c>
      <c r="C12092" s="1" t="s">
        <v>31749</v>
      </c>
      <c r="D12092" s="1" t="s">
        <v>31750</v>
      </c>
      <c r="E12092" s="1" t="s">
        <v>65</v>
      </c>
      <c r="F12092" s="1" t="s">
        <v>382</v>
      </c>
      <c r="G12092" s="1" t="s">
        <v>383</v>
      </c>
    </row>
    <row r="12093" spans="1:7" x14ac:dyDescent="0.25">
      <c r="A12093" s="1">
        <v>33950110</v>
      </c>
      <c r="B12093" s="1" t="s">
        <v>31751</v>
      </c>
      <c r="C12093" s="1" t="s">
        <v>31752</v>
      </c>
      <c r="D12093" s="1" t="s">
        <v>31753</v>
      </c>
      <c r="E12093" s="1" t="s">
        <v>65</v>
      </c>
      <c r="F12093" s="1" t="s">
        <v>382</v>
      </c>
      <c r="G12093" s="1" t="s">
        <v>383</v>
      </c>
    </row>
    <row r="12094" spans="1:7" x14ac:dyDescent="0.25">
      <c r="A12094" s="1">
        <v>33950111</v>
      </c>
      <c r="B12094" s="1" t="s">
        <v>31754</v>
      </c>
      <c r="C12094" s="1" t="s">
        <v>31755</v>
      </c>
      <c r="D12094" s="1" t="s">
        <v>31756</v>
      </c>
      <c r="E12094" s="1" t="s">
        <v>65</v>
      </c>
      <c r="F12094" s="1" t="s">
        <v>382</v>
      </c>
      <c r="G12094" s="1" t="s">
        <v>383</v>
      </c>
    </row>
    <row r="12095" spans="1:7" x14ac:dyDescent="0.25">
      <c r="A12095" s="1">
        <v>33950112</v>
      </c>
      <c r="B12095" s="1" t="s">
        <v>31757</v>
      </c>
      <c r="C12095" s="1" t="s">
        <v>31758</v>
      </c>
      <c r="D12095" s="1" t="s">
        <v>31759</v>
      </c>
      <c r="E12095" s="1" t="s">
        <v>65</v>
      </c>
      <c r="F12095" s="1" t="s">
        <v>382</v>
      </c>
      <c r="G12095" s="1" t="s">
        <v>383</v>
      </c>
    </row>
    <row r="12096" spans="1:7" x14ac:dyDescent="0.25">
      <c r="A12096" s="1">
        <v>33950113</v>
      </c>
      <c r="B12096" s="1" t="s">
        <v>31760</v>
      </c>
      <c r="C12096" s="1" t="s">
        <v>31761</v>
      </c>
      <c r="D12096" s="1" t="s">
        <v>31762</v>
      </c>
      <c r="E12096" s="1" t="s">
        <v>65</v>
      </c>
      <c r="F12096" s="1" t="s">
        <v>382</v>
      </c>
      <c r="G12096" s="1" t="s">
        <v>383</v>
      </c>
    </row>
    <row r="12097" spans="1:7" x14ac:dyDescent="0.25">
      <c r="A12097" s="1">
        <v>33950115</v>
      </c>
      <c r="B12097" s="1" t="s">
        <v>31763</v>
      </c>
      <c r="C12097" s="1" t="s">
        <v>31764</v>
      </c>
      <c r="D12097" s="1" t="s">
        <v>31765</v>
      </c>
      <c r="E12097" s="1" t="s">
        <v>66</v>
      </c>
      <c r="F12097" s="1" t="s">
        <v>382</v>
      </c>
      <c r="G12097" s="1" t="s">
        <v>383</v>
      </c>
    </row>
    <row r="12098" spans="1:7" x14ac:dyDescent="0.25">
      <c r="A12098" s="1">
        <v>33950116</v>
      </c>
      <c r="B12098" s="1" t="s">
        <v>31766</v>
      </c>
      <c r="C12098" s="1" t="s">
        <v>31767</v>
      </c>
      <c r="D12098" s="1" t="s">
        <v>31768</v>
      </c>
      <c r="G12098" s="1" t="s">
        <v>199</v>
      </c>
    </row>
    <row r="12099" spans="1:7" x14ac:dyDescent="0.25">
      <c r="A12099" s="1">
        <v>33950117</v>
      </c>
      <c r="B12099" s="1" t="s">
        <v>31769</v>
      </c>
      <c r="C12099" s="1" t="s">
        <v>31770</v>
      </c>
      <c r="D12099" s="1" t="s">
        <v>31771</v>
      </c>
      <c r="G12099" s="1" t="s">
        <v>199</v>
      </c>
    </row>
    <row r="12100" spans="1:7" x14ac:dyDescent="0.25">
      <c r="A12100" s="1">
        <v>33950119</v>
      </c>
      <c r="B12100" s="1" t="s">
        <v>31772</v>
      </c>
      <c r="C12100" s="1" t="s">
        <v>31773</v>
      </c>
      <c r="D12100" s="1" t="s">
        <v>31774</v>
      </c>
      <c r="E12100" s="1" t="s">
        <v>65</v>
      </c>
      <c r="F12100" s="1" t="s">
        <v>382</v>
      </c>
      <c r="G12100" s="1" t="s">
        <v>383</v>
      </c>
    </row>
    <row r="12101" spans="1:7" x14ac:dyDescent="0.25">
      <c r="A12101" s="1">
        <v>33950120</v>
      </c>
      <c r="B12101" s="1" t="s">
        <v>31775</v>
      </c>
      <c r="C12101" s="1" t="s">
        <v>31776</v>
      </c>
      <c r="D12101" s="1" t="s">
        <v>31777</v>
      </c>
      <c r="E12101" s="1" t="s">
        <v>65</v>
      </c>
      <c r="F12101" s="1" t="s">
        <v>382</v>
      </c>
      <c r="G12101" s="1" t="s">
        <v>383</v>
      </c>
    </row>
    <row r="12102" spans="1:7" x14ac:dyDescent="0.25">
      <c r="A12102" s="1">
        <v>33950121</v>
      </c>
      <c r="B12102" s="1" t="s">
        <v>31778</v>
      </c>
      <c r="C12102" s="1" t="s">
        <v>31779</v>
      </c>
      <c r="D12102" s="1" t="s">
        <v>31780</v>
      </c>
      <c r="E12102" s="1" t="s">
        <v>65</v>
      </c>
      <c r="F12102" s="1" t="s">
        <v>382</v>
      </c>
      <c r="G12102" s="1" t="s">
        <v>383</v>
      </c>
    </row>
    <row r="12103" spans="1:7" x14ac:dyDescent="0.25">
      <c r="A12103" s="1">
        <v>33950122</v>
      </c>
      <c r="B12103" s="1" t="s">
        <v>31781</v>
      </c>
      <c r="C12103" s="1" t="s">
        <v>31782</v>
      </c>
      <c r="D12103" s="1" t="s">
        <v>31783</v>
      </c>
      <c r="E12103" s="1" t="s">
        <v>65</v>
      </c>
      <c r="F12103" s="1" t="s">
        <v>382</v>
      </c>
      <c r="G12103" s="1" t="s">
        <v>383</v>
      </c>
    </row>
    <row r="12104" spans="1:7" x14ac:dyDescent="0.25">
      <c r="A12104" s="1">
        <v>33950123</v>
      </c>
      <c r="B12104" s="1" t="s">
        <v>31784</v>
      </c>
      <c r="C12104" s="1" t="s">
        <v>31785</v>
      </c>
      <c r="D12104" s="1" t="s">
        <v>31786</v>
      </c>
      <c r="E12104" s="1" t="s">
        <v>65</v>
      </c>
      <c r="F12104" s="1" t="s">
        <v>382</v>
      </c>
      <c r="G12104" s="1" t="s">
        <v>383</v>
      </c>
    </row>
    <row r="12105" spans="1:7" x14ac:dyDescent="0.25">
      <c r="A12105" s="1">
        <v>33950127</v>
      </c>
      <c r="B12105" s="1" t="s">
        <v>31787</v>
      </c>
      <c r="C12105" s="1" t="s">
        <v>31788</v>
      </c>
      <c r="D12105" s="1" t="s">
        <v>31789</v>
      </c>
      <c r="E12105" s="1" t="s">
        <v>65</v>
      </c>
      <c r="F12105" s="1" t="s">
        <v>382</v>
      </c>
      <c r="G12105" s="1" t="s">
        <v>383</v>
      </c>
    </row>
    <row r="12106" spans="1:7" x14ac:dyDescent="0.25">
      <c r="A12106" s="1">
        <v>33950128</v>
      </c>
      <c r="B12106" s="1" t="s">
        <v>31790</v>
      </c>
      <c r="C12106" s="1" t="s">
        <v>31791</v>
      </c>
      <c r="D12106" s="1" t="s">
        <v>31792</v>
      </c>
      <c r="E12106" s="1" t="s">
        <v>65</v>
      </c>
      <c r="F12106" s="1" t="s">
        <v>382</v>
      </c>
      <c r="G12106" s="1" t="s">
        <v>383</v>
      </c>
    </row>
    <row r="12107" spans="1:7" x14ac:dyDescent="0.25">
      <c r="A12107" s="1">
        <v>33950129</v>
      </c>
      <c r="B12107" s="1" t="s">
        <v>31793</v>
      </c>
      <c r="C12107" s="1" t="s">
        <v>31794</v>
      </c>
      <c r="D12107" s="1" t="s">
        <v>31795</v>
      </c>
      <c r="E12107" s="1" t="s">
        <v>65</v>
      </c>
      <c r="F12107" s="1" t="s">
        <v>382</v>
      </c>
      <c r="G12107" s="1" t="s">
        <v>383</v>
      </c>
    </row>
    <row r="12108" spans="1:7" x14ac:dyDescent="0.25">
      <c r="A12108" s="1">
        <v>33950130</v>
      </c>
      <c r="B12108" s="1" t="s">
        <v>31796</v>
      </c>
      <c r="C12108" s="1" t="s">
        <v>31797</v>
      </c>
      <c r="D12108" s="1" t="s">
        <v>31798</v>
      </c>
      <c r="E12108" s="1" t="s">
        <v>65</v>
      </c>
      <c r="F12108" s="1" t="s">
        <v>382</v>
      </c>
      <c r="G12108" s="1" t="s">
        <v>383</v>
      </c>
    </row>
    <row r="12109" spans="1:7" x14ac:dyDescent="0.25">
      <c r="A12109" s="1">
        <v>33950134</v>
      </c>
      <c r="B12109" s="1" t="s">
        <v>31799</v>
      </c>
      <c r="C12109" s="1" t="s">
        <v>31800</v>
      </c>
      <c r="D12109" s="1" t="s">
        <v>31801</v>
      </c>
      <c r="E12109" s="1" t="s">
        <v>65</v>
      </c>
      <c r="F12109" s="1" t="s">
        <v>382</v>
      </c>
      <c r="G12109" s="1" t="s">
        <v>383</v>
      </c>
    </row>
    <row r="12110" spans="1:7" x14ac:dyDescent="0.25">
      <c r="A12110" s="1">
        <v>33950136</v>
      </c>
      <c r="B12110" s="1" t="s">
        <v>31802</v>
      </c>
      <c r="C12110" s="1" t="s">
        <v>31803</v>
      </c>
      <c r="D12110" s="1" t="s">
        <v>31804</v>
      </c>
      <c r="E12110" s="1" t="s">
        <v>65</v>
      </c>
      <c r="F12110" s="1" t="s">
        <v>382</v>
      </c>
      <c r="G12110" s="1" t="s">
        <v>383</v>
      </c>
    </row>
    <row r="12111" spans="1:7" x14ac:dyDescent="0.25">
      <c r="A12111" s="1">
        <v>33950137</v>
      </c>
      <c r="B12111" s="1" t="s">
        <v>31805</v>
      </c>
      <c r="C12111" s="1" t="s">
        <v>31806</v>
      </c>
      <c r="D12111" s="1" t="s">
        <v>31807</v>
      </c>
      <c r="E12111" s="1" t="s">
        <v>65</v>
      </c>
      <c r="F12111" s="1" t="s">
        <v>382</v>
      </c>
      <c r="G12111" s="1" t="s">
        <v>383</v>
      </c>
    </row>
    <row r="12112" spans="1:7" x14ac:dyDescent="0.25">
      <c r="A12112" s="1">
        <v>33950139</v>
      </c>
      <c r="B12112" s="1" t="s">
        <v>31808</v>
      </c>
      <c r="C12112" s="1" t="s">
        <v>31809</v>
      </c>
      <c r="D12112" s="1" t="s">
        <v>31810</v>
      </c>
      <c r="E12112" s="1" t="s">
        <v>65</v>
      </c>
      <c r="F12112" s="1" t="s">
        <v>382</v>
      </c>
      <c r="G12112" s="1" t="s">
        <v>383</v>
      </c>
    </row>
    <row r="12113" spans="1:7" x14ac:dyDescent="0.25">
      <c r="A12113" s="1">
        <v>33950140</v>
      </c>
      <c r="B12113" s="1" t="s">
        <v>31811</v>
      </c>
      <c r="C12113" s="1" t="s">
        <v>31812</v>
      </c>
      <c r="D12113" s="1" t="s">
        <v>31813</v>
      </c>
      <c r="E12113" s="1" t="s">
        <v>65</v>
      </c>
      <c r="F12113" s="1" t="s">
        <v>382</v>
      </c>
      <c r="G12113" s="1" t="s">
        <v>383</v>
      </c>
    </row>
    <row r="12114" spans="1:7" x14ac:dyDescent="0.25">
      <c r="A12114" s="1">
        <v>33950145</v>
      </c>
      <c r="B12114" s="1" t="s">
        <v>31814</v>
      </c>
      <c r="C12114" s="1" t="s">
        <v>31815</v>
      </c>
      <c r="D12114" s="1" t="s">
        <v>31816</v>
      </c>
      <c r="E12114" s="1" t="s">
        <v>65</v>
      </c>
      <c r="F12114" s="1" t="s">
        <v>382</v>
      </c>
      <c r="G12114" s="1" t="s">
        <v>383</v>
      </c>
    </row>
    <row r="12115" spans="1:7" x14ac:dyDescent="0.25">
      <c r="A12115" s="1">
        <v>33950146</v>
      </c>
      <c r="B12115" s="1" t="s">
        <v>31817</v>
      </c>
      <c r="C12115" s="1" t="s">
        <v>31818</v>
      </c>
      <c r="D12115" s="1" t="s">
        <v>31819</v>
      </c>
      <c r="E12115" s="1" t="s">
        <v>65</v>
      </c>
      <c r="F12115" s="1" t="s">
        <v>382</v>
      </c>
      <c r="G12115" s="1" t="s">
        <v>383</v>
      </c>
    </row>
    <row r="12116" spans="1:7" x14ac:dyDescent="0.25">
      <c r="A12116" s="1">
        <v>33950147</v>
      </c>
      <c r="B12116" s="1" t="s">
        <v>31820</v>
      </c>
      <c r="C12116" s="1" t="s">
        <v>31821</v>
      </c>
      <c r="D12116" s="1" t="s">
        <v>31822</v>
      </c>
      <c r="E12116" s="1" t="s">
        <v>65</v>
      </c>
      <c r="F12116" s="1" t="s">
        <v>382</v>
      </c>
      <c r="G12116" s="1" t="s">
        <v>383</v>
      </c>
    </row>
    <row r="12117" spans="1:7" x14ac:dyDescent="0.25">
      <c r="A12117" s="1">
        <v>33950148</v>
      </c>
      <c r="B12117" s="1" t="s">
        <v>31823</v>
      </c>
      <c r="C12117" s="1" t="s">
        <v>31824</v>
      </c>
      <c r="D12117" s="1" t="s">
        <v>31825</v>
      </c>
      <c r="E12117" s="1" t="s">
        <v>65</v>
      </c>
      <c r="F12117" s="1" t="s">
        <v>382</v>
      </c>
      <c r="G12117" s="1" t="s">
        <v>383</v>
      </c>
    </row>
    <row r="12118" spans="1:7" x14ac:dyDescent="0.25">
      <c r="A12118" s="1">
        <v>33950149</v>
      </c>
      <c r="B12118" s="1" t="s">
        <v>31826</v>
      </c>
      <c r="C12118" s="1" t="s">
        <v>31827</v>
      </c>
      <c r="D12118" s="1" t="s">
        <v>31828</v>
      </c>
      <c r="E12118" s="1" t="s">
        <v>65</v>
      </c>
      <c r="F12118" s="1" t="s">
        <v>382</v>
      </c>
      <c r="G12118" s="1" t="s">
        <v>383</v>
      </c>
    </row>
    <row r="12119" spans="1:7" x14ac:dyDescent="0.25">
      <c r="A12119" s="1">
        <v>33950150</v>
      </c>
      <c r="B12119" s="1" t="s">
        <v>31829</v>
      </c>
      <c r="C12119" s="1" t="s">
        <v>31830</v>
      </c>
      <c r="D12119" s="1" t="s">
        <v>31831</v>
      </c>
      <c r="E12119" s="1" t="s">
        <v>65</v>
      </c>
      <c r="F12119" s="1" t="s">
        <v>382</v>
      </c>
      <c r="G12119" s="1" t="s">
        <v>383</v>
      </c>
    </row>
    <row r="12120" spans="1:7" x14ac:dyDescent="0.25">
      <c r="A12120" s="1">
        <v>33950151</v>
      </c>
      <c r="B12120" s="1" t="s">
        <v>31832</v>
      </c>
      <c r="C12120" s="1" t="s">
        <v>31833</v>
      </c>
      <c r="D12120" s="1" t="s">
        <v>31834</v>
      </c>
      <c r="E12120" s="1" t="s">
        <v>65</v>
      </c>
      <c r="F12120" s="1" t="s">
        <v>382</v>
      </c>
      <c r="G12120" s="1" t="s">
        <v>383</v>
      </c>
    </row>
    <row r="12121" spans="1:7" x14ac:dyDescent="0.25">
      <c r="A12121" s="1">
        <v>33950152</v>
      </c>
      <c r="B12121" s="1" t="s">
        <v>31835</v>
      </c>
      <c r="C12121" s="1" t="s">
        <v>31836</v>
      </c>
      <c r="D12121" s="1" t="s">
        <v>31837</v>
      </c>
      <c r="E12121" s="1" t="s">
        <v>65</v>
      </c>
      <c r="F12121" s="1" t="s">
        <v>382</v>
      </c>
      <c r="G12121" s="1" t="s">
        <v>383</v>
      </c>
    </row>
    <row r="12122" spans="1:7" x14ac:dyDescent="0.25">
      <c r="A12122" s="1">
        <v>33950153</v>
      </c>
      <c r="B12122" s="1" t="s">
        <v>31838</v>
      </c>
      <c r="C12122" s="1" t="s">
        <v>31839</v>
      </c>
      <c r="D12122" s="1" t="s">
        <v>31840</v>
      </c>
      <c r="E12122" s="1" t="s">
        <v>65</v>
      </c>
      <c r="F12122" s="1" t="s">
        <v>382</v>
      </c>
      <c r="G12122" s="1" t="s">
        <v>383</v>
      </c>
    </row>
    <row r="12123" spans="1:7" x14ac:dyDescent="0.25">
      <c r="A12123" s="1">
        <v>33950154</v>
      </c>
      <c r="B12123" s="1" t="s">
        <v>31841</v>
      </c>
      <c r="C12123" s="1" t="s">
        <v>31842</v>
      </c>
      <c r="D12123" s="1" t="s">
        <v>31843</v>
      </c>
      <c r="E12123" s="1" t="s">
        <v>65</v>
      </c>
      <c r="F12123" s="1" t="s">
        <v>382</v>
      </c>
      <c r="G12123" s="1" t="s">
        <v>383</v>
      </c>
    </row>
    <row r="12124" spans="1:7" x14ac:dyDescent="0.25">
      <c r="A12124" s="1">
        <v>33950155</v>
      </c>
      <c r="B12124" s="1" t="s">
        <v>31844</v>
      </c>
      <c r="C12124" s="1" t="s">
        <v>31845</v>
      </c>
      <c r="D12124" s="1" t="s">
        <v>31846</v>
      </c>
      <c r="E12124" s="1" t="s">
        <v>65</v>
      </c>
      <c r="F12124" s="1" t="s">
        <v>382</v>
      </c>
      <c r="G12124" s="1" t="s">
        <v>383</v>
      </c>
    </row>
    <row r="12125" spans="1:7" x14ac:dyDescent="0.25">
      <c r="A12125" s="1">
        <v>33950158</v>
      </c>
      <c r="B12125" s="1" t="s">
        <v>31847</v>
      </c>
      <c r="C12125" s="1" t="s">
        <v>31848</v>
      </c>
      <c r="D12125" s="1" t="s">
        <v>31849</v>
      </c>
      <c r="E12125" s="1" t="s">
        <v>65</v>
      </c>
      <c r="F12125" s="1" t="s">
        <v>382</v>
      </c>
      <c r="G12125" s="1" t="s">
        <v>383</v>
      </c>
    </row>
    <row r="12126" spans="1:7" x14ac:dyDescent="0.25">
      <c r="A12126" s="1">
        <v>33950159</v>
      </c>
      <c r="B12126" s="1" t="s">
        <v>31850</v>
      </c>
      <c r="C12126" s="1" t="s">
        <v>31851</v>
      </c>
      <c r="D12126" s="1" t="s">
        <v>31852</v>
      </c>
      <c r="E12126" s="1" t="s">
        <v>65</v>
      </c>
      <c r="F12126" s="1" t="s">
        <v>382</v>
      </c>
      <c r="G12126" s="1" t="s">
        <v>383</v>
      </c>
    </row>
    <row r="12127" spans="1:7" x14ac:dyDescent="0.25">
      <c r="A12127" s="1">
        <v>33950161</v>
      </c>
      <c r="B12127" s="1" t="s">
        <v>31853</v>
      </c>
      <c r="C12127" s="1" t="s">
        <v>31854</v>
      </c>
      <c r="D12127" s="1" t="s">
        <v>31855</v>
      </c>
      <c r="E12127" s="1" t="s">
        <v>65</v>
      </c>
      <c r="F12127" s="1" t="s">
        <v>382</v>
      </c>
      <c r="G12127" s="1" t="s">
        <v>383</v>
      </c>
    </row>
    <row r="12128" spans="1:7" x14ac:dyDescent="0.25">
      <c r="A12128" s="1">
        <v>33950162</v>
      </c>
      <c r="B12128" s="1" t="s">
        <v>31856</v>
      </c>
      <c r="C12128" s="1" t="s">
        <v>31857</v>
      </c>
      <c r="D12128" s="1" t="s">
        <v>31858</v>
      </c>
      <c r="E12128" s="1" t="s">
        <v>65</v>
      </c>
      <c r="F12128" s="1" t="s">
        <v>382</v>
      </c>
      <c r="G12128" s="1" t="s">
        <v>383</v>
      </c>
    </row>
    <row r="12129" spans="1:7" x14ac:dyDescent="0.25">
      <c r="A12129" s="1">
        <v>33950163</v>
      </c>
      <c r="B12129" s="1" t="s">
        <v>31859</v>
      </c>
      <c r="C12129" s="1" t="s">
        <v>31860</v>
      </c>
      <c r="D12129" s="1" t="s">
        <v>31861</v>
      </c>
      <c r="E12129" s="1" t="s">
        <v>65</v>
      </c>
      <c r="F12129" s="1" t="s">
        <v>382</v>
      </c>
      <c r="G12129" s="1" t="s">
        <v>383</v>
      </c>
    </row>
    <row r="12130" spans="1:7" x14ac:dyDescent="0.25">
      <c r="A12130" s="1">
        <v>33950165</v>
      </c>
      <c r="B12130" s="1" t="s">
        <v>31862</v>
      </c>
      <c r="C12130" s="1" t="s">
        <v>31863</v>
      </c>
      <c r="D12130" s="1" t="s">
        <v>31864</v>
      </c>
      <c r="E12130" s="1" t="s">
        <v>65</v>
      </c>
      <c r="F12130" s="1" t="s">
        <v>382</v>
      </c>
      <c r="G12130" s="1" t="s">
        <v>383</v>
      </c>
    </row>
    <row r="12131" spans="1:7" x14ac:dyDescent="0.25">
      <c r="A12131" s="1">
        <v>33950166</v>
      </c>
      <c r="B12131" s="1" t="s">
        <v>31865</v>
      </c>
      <c r="C12131" s="1" t="s">
        <v>31866</v>
      </c>
      <c r="D12131" s="1" t="s">
        <v>31867</v>
      </c>
      <c r="E12131" s="1" t="s">
        <v>65</v>
      </c>
      <c r="F12131" s="1" t="s">
        <v>382</v>
      </c>
      <c r="G12131" s="1" t="s">
        <v>383</v>
      </c>
    </row>
    <row r="12132" spans="1:7" x14ac:dyDescent="0.25">
      <c r="A12132" s="1">
        <v>33950167</v>
      </c>
      <c r="B12132" s="1" t="s">
        <v>31868</v>
      </c>
      <c r="C12132" s="1" t="s">
        <v>31869</v>
      </c>
      <c r="D12132" s="1" t="s">
        <v>31870</v>
      </c>
      <c r="E12132" s="1" t="s">
        <v>65</v>
      </c>
      <c r="F12132" s="1" t="s">
        <v>382</v>
      </c>
      <c r="G12132" s="1" t="s">
        <v>383</v>
      </c>
    </row>
    <row r="12133" spans="1:7" x14ac:dyDescent="0.25">
      <c r="A12133" s="1">
        <v>33950168</v>
      </c>
      <c r="B12133" s="1" t="s">
        <v>31871</v>
      </c>
      <c r="C12133" s="1" t="s">
        <v>31872</v>
      </c>
      <c r="D12133" s="1" t="s">
        <v>31873</v>
      </c>
      <c r="E12133" s="1" t="s">
        <v>65</v>
      </c>
      <c r="F12133" s="1" t="s">
        <v>382</v>
      </c>
      <c r="G12133" s="1" t="s">
        <v>383</v>
      </c>
    </row>
    <row r="12134" spans="1:7" x14ac:dyDescent="0.25">
      <c r="A12134" s="1">
        <v>33950169</v>
      </c>
      <c r="B12134" s="1" t="s">
        <v>31874</v>
      </c>
      <c r="C12134" s="1" t="s">
        <v>31875</v>
      </c>
      <c r="D12134" s="1" t="s">
        <v>31876</v>
      </c>
      <c r="E12134" s="1" t="s">
        <v>65</v>
      </c>
      <c r="F12134" s="1" t="s">
        <v>382</v>
      </c>
      <c r="G12134" s="1" t="s">
        <v>383</v>
      </c>
    </row>
    <row r="12135" spans="1:7" x14ac:dyDescent="0.25">
      <c r="A12135" s="1">
        <v>33950170</v>
      </c>
      <c r="B12135" s="1" t="s">
        <v>31877</v>
      </c>
      <c r="C12135" s="1" t="s">
        <v>31878</v>
      </c>
      <c r="D12135" s="1" t="s">
        <v>31879</v>
      </c>
      <c r="E12135" s="1" t="s">
        <v>65</v>
      </c>
      <c r="F12135" s="1" t="s">
        <v>382</v>
      </c>
      <c r="G12135" s="1" t="s">
        <v>383</v>
      </c>
    </row>
    <row r="12136" spans="1:7" x14ac:dyDescent="0.25">
      <c r="A12136" s="1">
        <v>33950171</v>
      </c>
      <c r="B12136" s="1" t="s">
        <v>31880</v>
      </c>
      <c r="C12136" s="1" t="s">
        <v>31881</v>
      </c>
      <c r="D12136" s="1" t="s">
        <v>31882</v>
      </c>
      <c r="E12136" s="1" t="s">
        <v>65</v>
      </c>
      <c r="F12136" s="1" t="s">
        <v>382</v>
      </c>
      <c r="G12136" s="1" t="s">
        <v>383</v>
      </c>
    </row>
    <row r="12137" spans="1:7" x14ac:dyDescent="0.25">
      <c r="A12137" s="1">
        <v>33950172</v>
      </c>
      <c r="B12137" s="1" t="s">
        <v>31883</v>
      </c>
      <c r="C12137" s="1" t="s">
        <v>31884</v>
      </c>
      <c r="D12137" s="1" t="s">
        <v>31885</v>
      </c>
      <c r="E12137" s="1" t="s">
        <v>65</v>
      </c>
      <c r="F12137" s="1" t="s">
        <v>382</v>
      </c>
      <c r="G12137" s="1" t="s">
        <v>383</v>
      </c>
    </row>
    <row r="12138" spans="1:7" x14ac:dyDescent="0.25">
      <c r="A12138" s="1">
        <v>33950174</v>
      </c>
      <c r="B12138" s="1" t="s">
        <v>31886</v>
      </c>
      <c r="C12138" s="1" t="s">
        <v>31887</v>
      </c>
      <c r="D12138" s="1" t="s">
        <v>31888</v>
      </c>
      <c r="E12138" s="1" t="s">
        <v>65</v>
      </c>
      <c r="F12138" s="1" t="s">
        <v>382</v>
      </c>
      <c r="G12138" s="1" t="s">
        <v>383</v>
      </c>
    </row>
    <row r="12139" spans="1:7" x14ac:dyDescent="0.25">
      <c r="A12139" s="1">
        <v>33950175</v>
      </c>
      <c r="B12139" s="1" t="s">
        <v>31889</v>
      </c>
      <c r="C12139" s="1" t="s">
        <v>31890</v>
      </c>
      <c r="D12139" s="1" t="s">
        <v>31891</v>
      </c>
      <c r="E12139" s="1" t="s">
        <v>65</v>
      </c>
      <c r="F12139" s="1" t="s">
        <v>382</v>
      </c>
      <c r="G12139" s="1" t="s">
        <v>383</v>
      </c>
    </row>
    <row r="12140" spans="1:7" x14ac:dyDescent="0.25">
      <c r="A12140" s="1">
        <v>33950176</v>
      </c>
      <c r="B12140" s="1" t="s">
        <v>31892</v>
      </c>
      <c r="C12140" s="1" t="s">
        <v>31893</v>
      </c>
      <c r="D12140" s="1" t="s">
        <v>31894</v>
      </c>
      <c r="E12140" s="1" t="s">
        <v>65</v>
      </c>
      <c r="F12140" s="1" t="s">
        <v>382</v>
      </c>
      <c r="G12140" s="1" t="s">
        <v>383</v>
      </c>
    </row>
    <row r="12141" spans="1:7" x14ac:dyDescent="0.25">
      <c r="A12141" s="1">
        <v>33950177</v>
      </c>
      <c r="B12141" s="1" t="s">
        <v>31895</v>
      </c>
      <c r="C12141" s="1" t="s">
        <v>31896</v>
      </c>
      <c r="D12141" s="1" t="s">
        <v>31897</v>
      </c>
      <c r="E12141" s="1" t="s">
        <v>65</v>
      </c>
      <c r="F12141" s="1" t="s">
        <v>382</v>
      </c>
      <c r="G12141" s="1" t="s">
        <v>383</v>
      </c>
    </row>
    <row r="12142" spans="1:7" x14ac:dyDescent="0.25">
      <c r="A12142" s="1">
        <v>33950178</v>
      </c>
      <c r="B12142" s="1" t="s">
        <v>31898</v>
      </c>
      <c r="C12142" s="1" t="s">
        <v>31899</v>
      </c>
      <c r="D12142" s="1" t="s">
        <v>31900</v>
      </c>
      <c r="E12142" s="1" t="s">
        <v>66</v>
      </c>
      <c r="F12142" s="1" t="s">
        <v>382</v>
      </c>
      <c r="G12142" s="1" t="s">
        <v>383</v>
      </c>
    </row>
    <row r="12143" spans="1:7" x14ac:dyDescent="0.25">
      <c r="A12143" s="1">
        <v>33950179</v>
      </c>
      <c r="B12143" s="1" t="s">
        <v>31901</v>
      </c>
      <c r="C12143" s="1" t="s">
        <v>31902</v>
      </c>
      <c r="D12143" s="1" t="s">
        <v>31903</v>
      </c>
      <c r="E12143" s="1" t="s">
        <v>66</v>
      </c>
      <c r="F12143" s="1" t="s">
        <v>382</v>
      </c>
      <c r="G12143" s="1" t="s">
        <v>383</v>
      </c>
    </row>
    <row r="12144" spans="1:7" x14ac:dyDescent="0.25">
      <c r="A12144" s="1">
        <v>33950180</v>
      </c>
      <c r="B12144" s="1" t="s">
        <v>31904</v>
      </c>
      <c r="C12144" s="1" t="s">
        <v>31905</v>
      </c>
      <c r="D12144" s="1" t="s">
        <v>31906</v>
      </c>
      <c r="E12144" s="1" t="s">
        <v>66</v>
      </c>
      <c r="F12144" s="1" t="s">
        <v>382</v>
      </c>
      <c r="G12144" s="1" t="s">
        <v>383</v>
      </c>
    </row>
    <row r="12145" spans="1:7" x14ac:dyDescent="0.25">
      <c r="A12145" s="1">
        <v>33950181</v>
      </c>
      <c r="B12145" s="1" t="s">
        <v>31907</v>
      </c>
      <c r="C12145" s="1" t="s">
        <v>31908</v>
      </c>
      <c r="D12145" s="1" t="s">
        <v>31909</v>
      </c>
      <c r="E12145" s="1" t="s">
        <v>66</v>
      </c>
      <c r="F12145" s="1" t="s">
        <v>382</v>
      </c>
      <c r="G12145" s="1" t="s">
        <v>383</v>
      </c>
    </row>
    <row r="12146" spans="1:7" x14ac:dyDescent="0.25">
      <c r="A12146" s="1">
        <v>33950182</v>
      </c>
      <c r="B12146" s="1" t="s">
        <v>31910</v>
      </c>
      <c r="C12146" s="1" t="s">
        <v>31911</v>
      </c>
      <c r="D12146" s="1" t="s">
        <v>31912</v>
      </c>
      <c r="E12146" s="1" t="s">
        <v>65</v>
      </c>
      <c r="F12146" s="1" t="s">
        <v>382</v>
      </c>
      <c r="G12146" s="1" t="s">
        <v>383</v>
      </c>
    </row>
    <row r="12147" spans="1:7" x14ac:dyDescent="0.25">
      <c r="A12147" s="1">
        <v>35000006</v>
      </c>
      <c r="B12147" s="1" t="s">
        <v>31913</v>
      </c>
      <c r="C12147" s="1" t="s">
        <v>31913</v>
      </c>
      <c r="D12147" s="1" t="s">
        <v>31913</v>
      </c>
      <c r="E12147" s="1" t="s">
        <v>65</v>
      </c>
      <c r="G12147" s="1" t="s">
        <v>199</v>
      </c>
    </row>
    <row r="12148" spans="1:7" x14ac:dyDescent="0.25">
      <c r="A12148" s="1">
        <v>35000012</v>
      </c>
      <c r="B12148" s="1" t="s">
        <v>31914</v>
      </c>
      <c r="C12148" s="1" t="s">
        <v>31915</v>
      </c>
      <c r="D12148" s="1" t="s">
        <v>31916</v>
      </c>
      <c r="E12148" s="1" t="s">
        <v>66</v>
      </c>
      <c r="G12148" s="1" t="s">
        <v>199</v>
      </c>
    </row>
    <row r="12149" spans="1:7" x14ac:dyDescent="0.25">
      <c r="A12149" s="1">
        <v>35000016</v>
      </c>
      <c r="B12149" s="1" t="s">
        <v>31917</v>
      </c>
      <c r="C12149" s="1" t="s">
        <v>4778</v>
      </c>
      <c r="D12149" s="1" t="s">
        <v>31918</v>
      </c>
      <c r="E12149" s="1" t="s">
        <v>66</v>
      </c>
      <c r="G12149" s="1" t="s">
        <v>199</v>
      </c>
    </row>
    <row r="12150" spans="1:7" x14ac:dyDescent="0.25">
      <c r="A12150" s="1">
        <v>35000023</v>
      </c>
      <c r="B12150" s="1" t="s">
        <v>31919</v>
      </c>
      <c r="C12150" s="1" t="s">
        <v>31920</v>
      </c>
      <c r="D12150" s="1" t="s">
        <v>31921</v>
      </c>
      <c r="E12150" s="1" t="s">
        <v>65</v>
      </c>
      <c r="F12150" s="1" t="s">
        <v>39</v>
      </c>
      <c r="G12150" s="1" t="s">
        <v>321</v>
      </c>
    </row>
    <row r="12151" spans="1:7" x14ac:dyDescent="0.25">
      <c r="A12151" s="1">
        <v>35000024</v>
      </c>
      <c r="B12151" s="1" t="s">
        <v>31922</v>
      </c>
      <c r="C12151" s="1" t="s">
        <v>31923</v>
      </c>
      <c r="D12151" s="1" t="s">
        <v>31924</v>
      </c>
      <c r="E12151" s="1" t="s">
        <v>65</v>
      </c>
      <c r="F12151" s="1" t="s">
        <v>39</v>
      </c>
      <c r="G12151" s="1" t="s">
        <v>321</v>
      </c>
    </row>
    <row r="12152" spans="1:7" x14ac:dyDescent="0.25">
      <c r="A12152" s="1">
        <v>35000025</v>
      </c>
      <c r="B12152" s="1" t="s">
        <v>31925</v>
      </c>
      <c r="C12152" s="1" t="s">
        <v>31926</v>
      </c>
      <c r="D12152" s="1" t="s">
        <v>31927</v>
      </c>
      <c r="E12152" s="1" t="s">
        <v>65</v>
      </c>
      <c r="F12152" s="1" t="s">
        <v>39</v>
      </c>
      <c r="G12152" s="1" t="s">
        <v>321</v>
      </c>
    </row>
    <row r="12153" spans="1:7" x14ac:dyDescent="0.25">
      <c r="A12153" s="1">
        <v>35000026</v>
      </c>
      <c r="B12153" s="1" t="s">
        <v>31928</v>
      </c>
      <c r="C12153" s="1" t="s">
        <v>31929</v>
      </c>
      <c r="D12153" s="1" t="s">
        <v>31930</v>
      </c>
      <c r="E12153" s="1" t="s">
        <v>65</v>
      </c>
      <c r="F12153" s="1" t="s">
        <v>39</v>
      </c>
      <c r="G12153" s="1" t="s">
        <v>321</v>
      </c>
    </row>
    <row r="12154" spans="1:7" x14ac:dyDescent="0.25">
      <c r="A12154" s="1">
        <v>35030000</v>
      </c>
      <c r="B12154" s="1" t="s">
        <v>31931</v>
      </c>
      <c r="C12154" s="1" t="s">
        <v>31932</v>
      </c>
      <c r="D12154" s="1" t="s">
        <v>31933</v>
      </c>
      <c r="E12154" s="1" t="s">
        <v>65</v>
      </c>
      <c r="F12154" s="1" t="s">
        <v>31934</v>
      </c>
      <c r="G12154" s="1" t="s">
        <v>31935</v>
      </c>
    </row>
    <row r="12155" spans="1:7" x14ac:dyDescent="0.25">
      <c r="A12155" s="1">
        <v>35030152</v>
      </c>
      <c r="B12155" s="1" t="s">
        <v>31936</v>
      </c>
      <c r="C12155" s="1" t="s">
        <v>31937</v>
      </c>
      <c r="D12155" s="1" t="s">
        <v>31938</v>
      </c>
      <c r="E12155" s="1" t="s">
        <v>65</v>
      </c>
      <c r="F12155" s="1" t="s">
        <v>31939</v>
      </c>
      <c r="G12155" s="1" t="s">
        <v>31940</v>
      </c>
    </row>
    <row r="12156" spans="1:7" x14ac:dyDescent="0.25">
      <c r="A12156" s="1">
        <v>35030162</v>
      </c>
      <c r="B12156" s="1" t="s">
        <v>31941</v>
      </c>
      <c r="C12156" s="1" t="s">
        <v>31942</v>
      </c>
      <c r="D12156" s="1" t="s">
        <v>31943</v>
      </c>
      <c r="E12156" s="1" t="s">
        <v>65</v>
      </c>
      <c r="F12156" s="1" t="s">
        <v>31944</v>
      </c>
      <c r="G12156" s="1" t="s">
        <v>31945</v>
      </c>
    </row>
    <row r="12157" spans="1:7" x14ac:dyDescent="0.25">
      <c r="A12157" s="1">
        <v>35030301</v>
      </c>
      <c r="B12157" s="1" t="s">
        <v>31946</v>
      </c>
      <c r="C12157" s="1" t="s">
        <v>31947</v>
      </c>
      <c r="D12157" s="1" t="s">
        <v>31948</v>
      </c>
      <c r="E12157" s="1" t="s">
        <v>65</v>
      </c>
      <c r="F12157" s="1" t="s">
        <v>31949</v>
      </c>
      <c r="G12157" s="1" t="s">
        <v>31950</v>
      </c>
    </row>
    <row r="12158" spans="1:7" x14ac:dyDescent="0.25">
      <c r="A12158" s="1">
        <v>35030302</v>
      </c>
      <c r="B12158" s="1" t="s">
        <v>31951</v>
      </c>
      <c r="C12158" s="1" t="s">
        <v>31952</v>
      </c>
      <c r="D12158" s="1" t="s">
        <v>31953</v>
      </c>
      <c r="E12158" s="1" t="s">
        <v>65</v>
      </c>
      <c r="F12158" s="1" t="s">
        <v>31954</v>
      </c>
      <c r="G12158" s="1" t="s">
        <v>31955</v>
      </c>
    </row>
    <row r="12159" spans="1:7" x14ac:dyDescent="0.25">
      <c r="A12159" s="1">
        <v>35030505</v>
      </c>
      <c r="B12159" s="1" t="s">
        <v>31956</v>
      </c>
      <c r="C12159" s="1" t="s">
        <v>31957</v>
      </c>
      <c r="D12159" s="1" t="s">
        <v>31958</v>
      </c>
      <c r="E12159" s="1" t="s">
        <v>66</v>
      </c>
      <c r="F12159" s="1" t="s">
        <v>31959</v>
      </c>
      <c r="G12159" s="1" t="s">
        <v>31960</v>
      </c>
    </row>
    <row r="12160" spans="1:7" x14ac:dyDescent="0.25">
      <c r="A12160" s="1">
        <v>35030601</v>
      </c>
      <c r="B12160" s="1" t="s">
        <v>31961</v>
      </c>
      <c r="C12160" s="1" t="s">
        <v>31962</v>
      </c>
      <c r="D12160" s="1" t="s">
        <v>31963</v>
      </c>
      <c r="E12160" s="1" t="s">
        <v>65</v>
      </c>
      <c r="F12160" s="1" t="s">
        <v>31964</v>
      </c>
      <c r="G12160" s="1" t="s">
        <v>31965</v>
      </c>
    </row>
    <row r="12161" spans="1:7" x14ac:dyDescent="0.25">
      <c r="A12161" s="1">
        <v>35030602</v>
      </c>
      <c r="B12161" s="1" t="s">
        <v>31966</v>
      </c>
      <c r="C12161" s="1" t="s">
        <v>31967</v>
      </c>
      <c r="D12161" s="1" t="s">
        <v>31968</v>
      </c>
      <c r="E12161" s="1" t="s">
        <v>66</v>
      </c>
      <c r="F12161" s="1" t="s">
        <v>31964</v>
      </c>
      <c r="G12161" s="1" t="s">
        <v>31965</v>
      </c>
    </row>
    <row r="12162" spans="1:7" x14ac:dyDescent="0.25">
      <c r="A12162" s="1">
        <v>35030603</v>
      </c>
      <c r="B12162" s="1" t="s">
        <v>31969</v>
      </c>
      <c r="C12162" s="1" t="s">
        <v>31970</v>
      </c>
      <c r="D12162" s="1" t="s">
        <v>31971</v>
      </c>
      <c r="E12162" s="1" t="s">
        <v>66</v>
      </c>
      <c r="F12162" s="1" t="s">
        <v>31964</v>
      </c>
      <c r="G12162" s="1" t="s">
        <v>31965</v>
      </c>
    </row>
    <row r="12163" spans="1:7" x14ac:dyDescent="0.25">
      <c r="A12163" s="1">
        <v>35030605</v>
      </c>
      <c r="B12163" s="1" t="s">
        <v>31972</v>
      </c>
      <c r="C12163" s="1" t="s">
        <v>31973</v>
      </c>
      <c r="D12163" s="1" t="s">
        <v>31974</v>
      </c>
      <c r="E12163" s="1" t="s">
        <v>66</v>
      </c>
      <c r="F12163" s="1" t="s">
        <v>31964</v>
      </c>
      <c r="G12163" s="1" t="s">
        <v>31965</v>
      </c>
    </row>
    <row r="12164" spans="1:7" x14ac:dyDescent="0.25">
      <c r="A12164" s="1">
        <v>35030608</v>
      </c>
      <c r="B12164" s="1" t="s">
        <v>31975</v>
      </c>
      <c r="C12164" s="1" t="s">
        <v>31976</v>
      </c>
      <c r="D12164" s="1" t="s">
        <v>31977</v>
      </c>
      <c r="E12164" s="1" t="s">
        <v>66</v>
      </c>
      <c r="F12164" s="1" t="s">
        <v>31964</v>
      </c>
      <c r="G12164" s="1" t="s">
        <v>31965</v>
      </c>
    </row>
    <row r="12165" spans="1:7" x14ac:dyDescent="0.25">
      <c r="A12165" s="1">
        <v>35030621</v>
      </c>
      <c r="B12165" s="1" t="s">
        <v>31978</v>
      </c>
      <c r="C12165" s="1" t="s">
        <v>31979</v>
      </c>
      <c r="D12165" s="1" t="s">
        <v>31980</v>
      </c>
      <c r="E12165" s="1" t="s">
        <v>65</v>
      </c>
      <c r="F12165" s="1" t="s">
        <v>31981</v>
      </c>
      <c r="G12165" s="1" t="s">
        <v>31982</v>
      </c>
    </row>
    <row r="12166" spans="1:7" x14ac:dyDescent="0.25">
      <c r="A12166" s="1">
        <v>35030622</v>
      </c>
      <c r="B12166" s="1" t="s">
        <v>31983</v>
      </c>
      <c r="C12166" s="1" t="s">
        <v>31984</v>
      </c>
      <c r="D12166" s="1" t="s">
        <v>31985</v>
      </c>
      <c r="E12166" s="1" t="s">
        <v>65</v>
      </c>
      <c r="F12166" s="1" t="s">
        <v>31981</v>
      </c>
      <c r="G12166" s="1" t="s">
        <v>31982</v>
      </c>
    </row>
    <row r="12167" spans="1:7" x14ac:dyDescent="0.25">
      <c r="A12167" s="1">
        <v>35030623</v>
      </c>
      <c r="B12167" s="1" t="s">
        <v>31986</v>
      </c>
      <c r="C12167" s="1" t="s">
        <v>31987</v>
      </c>
      <c r="D12167" s="1" t="s">
        <v>31988</v>
      </c>
      <c r="E12167" s="1" t="s">
        <v>65</v>
      </c>
      <c r="F12167" s="1" t="s">
        <v>31981</v>
      </c>
      <c r="G12167" s="1" t="s">
        <v>31982</v>
      </c>
    </row>
    <row r="12168" spans="1:7" x14ac:dyDescent="0.25">
      <c r="A12168" s="1">
        <v>35030625</v>
      </c>
      <c r="B12168" s="1" t="s">
        <v>31989</v>
      </c>
      <c r="C12168" s="1" t="s">
        <v>31990</v>
      </c>
      <c r="D12168" s="1" t="s">
        <v>31991</v>
      </c>
      <c r="E12168" s="1" t="s">
        <v>65</v>
      </c>
      <c r="F12168" s="1" t="s">
        <v>31981</v>
      </c>
      <c r="G12168" s="1" t="s">
        <v>31982</v>
      </c>
    </row>
    <row r="12169" spans="1:7" x14ac:dyDescent="0.25">
      <c r="A12169" s="1">
        <v>35030628</v>
      </c>
      <c r="B12169" s="1" t="s">
        <v>31992</v>
      </c>
      <c r="C12169" s="1" t="s">
        <v>31993</v>
      </c>
      <c r="D12169" s="1" t="s">
        <v>31994</v>
      </c>
      <c r="E12169" s="1" t="s">
        <v>65</v>
      </c>
      <c r="F12169" s="1" t="s">
        <v>31981</v>
      </c>
      <c r="G12169" s="1" t="s">
        <v>31982</v>
      </c>
    </row>
    <row r="12170" spans="1:7" x14ac:dyDescent="0.25">
      <c r="A12170" s="1">
        <v>35030901</v>
      </c>
      <c r="B12170" s="1" t="s">
        <v>31995</v>
      </c>
      <c r="C12170" s="1" t="s">
        <v>31996</v>
      </c>
      <c r="D12170" s="1" t="s">
        <v>31997</v>
      </c>
      <c r="E12170" s="1" t="s">
        <v>66</v>
      </c>
      <c r="F12170" s="1" t="s">
        <v>31998</v>
      </c>
      <c r="G12170" s="1" t="s">
        <v>31999</v>
      </c>
    </row>
    <row r="12171" spans="1:7" x14ac:dyDescent="0.25">
      <c r="A12171" s="1">
        <v>35030902</v>
      </c>
      <c r="B12171" s="1" t="s">
        <v>32000</v>
      </c>
      <c r="C12171" s="1" t="s">
        <v>32001</v>
      </c>
      <c r="D12171" s="1" t="s">
        <v>32002</v>
      </c>
      <c r="E12171" s="1" t="s">
        <v>66</v>
      </c>
      <c r="F12171" s="1" t="s">
        <v>32003</v>
      </c>
      <c r="G12171" s="1" t="s">
        <v>32004</v>
      </c>
    </row>
    <row r="12172" spans="1:7" x14ac:dyDescent="0.25">
      <c r="A12172" s="1">
        <v>35050027</v>
      </c>
      <c r="B12172" s="1" t="s">
        <v>32005</v>
      </c>
      <c r="C12172" s="1" t="s">
        <v>32006</v>
      </c>
      <c r="D12172" s="1" t="s">
        <v>32007</v>
      </c>
      <c r="E12172" s="1" t="s">
        <v>65</v>
      </c>
      <c r="F12172" s="1" t="s">
        <v>32008</v>
      </c>
      <c r="G12172" s="1" t="s">
        <v>32009</v>
      </c>
    </row>
    <row r="12173" spans="1:7" x14ac:dyDescent="0.25">
      <c r="A12173" s="1">
        <v>35050033</v>
      </c>
      <c r="B12173" s="1" t="s">
        <v>32010</v>
      </c>
      <c r="C12173" s="1" t="s">
        <v>32011</v>
      </c>
      <c r="D12173" s="1" t="s">
        <v>32012</v>
      </c>
      <c r="E12173" s="1" t="s">
        <v>66</v>
      </c>
      <c r="F12173" s="1" t="s">
        <v>32013</v>
      </c>
      <c r="G12173" s="1" t="s">
        <v>32014</v>
      </c>
    </row>
    <row r="12174" spans="1:7" x14ac:dyDescent="0.25">
      <c r="A12174" s="1">
        <v>35050034</v>
      </c>
      <c r="B12174" s="1" t="s">
        <v>32015</v>
      </c>
      <c r="C12174" s="1" t="s">
        <v>32016</v>
      </c>
      <c r="D12174" s="1" t="s">
        <v>32017</v>
      </c>
      <c r="E12174" s="1" t="s">
        <v>66</v>
      </c>
      <c r="F12174" s="1" t="s">
        <v>32013</v>
      </c>
      <c r="G12174" s="1" t="s">
        <v>32014</v>
      </c>
    </row>
    <row r="12175" spans="1:7" x14ac:dyDescent="0.25">
      <c r="A12175" s="1">
        <v>35050035</v>
      </c>
      <c r="B12175" s="1" t="s">
        <v>32018</v>
      </c>
      <c r="C12175" s="1" t="s">
        <v>32019</v>
      </c>
      <c r="D12175" s="1" t="s">
        <v>32020</v>
      </c>
      <c r="E12175" s="1" t="s">
        <v>65</v>
      </c>
      <c r="F12175" s="1" t="s">
        <v>32013</v>
      </c>
      <c r="G12175" s="1" t="s">
        <v>32014</v>
      </c>
    </row>
    <row r="12176" spans="1:7" x14ac:dyDescent="0.25">
      <c r="A12176" s="1">
        <v>35050036</v>
      </c>
      <c r="B12176" s="1" t="s">
        <v>32021</v>
      </c>
      <c r="C12176" s="1" t="s">
        <v>32022</v>
      </c>
      <c r="D12176" s="1" t="s">
        <v>32023</v>
      </c>
      <c r="E12176" s="1" t="s">
        <v>65</v>
      </c>
      <c r="F12176" s="1" t="s">
        <v>32024</v>
      </c>
      <c r="G12176" s="1" t="s">
        <v>32025</v>
      </c>
    </row>
    <row r="12177" spans="1:7" x14ac:dyDescent="0.25">
      <c r="A12177" s="1">
        <v>35050037</v>
      </c>
      <c r="B12177" s="1" t="s">
        <v>32026</v>
      </c>
      <c r="C12177" s="1" t="s">
        <v>32027</v>
      </c>
      <c r="D12177" s="1" t="s">
        <v>32028</v>
      </c>
      <c r="E12177" s="1" t="s">
        <v>65</v>
      </c>
      <c r="F12177" s="1" t="s">
        <v>32029</v>
      </c>
      <c r="G12177" s="1" t="s">
        <v>32030</v>
      </c>
    </row>
    <row r="12178" spans="1:7" x14ac:dyDescent="0.25">
      <c r="A12178" s="1">
        <v>35050039</v>
      </c>
      <c r="B12178" s="1" t="s">
        <v>32031</v>
      </c>
      <c r="C12178" s="1" t="s">
        <v>32032</v>
      </c>
      <c r="D12178" s="1" t="s">
        <v>32033</v>
      </c>
      <c r="E12178" s="1" t="s">
        <v>65</v>
      </c>
      <c r="F12178" s="1" t="s">
        <v>32029</v>
      </c>
      <c r="G12178" s="1" t="s">
        <v>32030</v>
      </c>
    </row>
    <row r="12179" spans="1:7" x14ac:dyDescent="0.25">
      <c r="A12179" s="1">
        <v>35050045</v>
      </c>
      <c r="B12179" s="1" t="s">
        <v>32034</v>
      </c>
      <c r="C12179" s="1" t="s">
        <v>32035</v>
      </c>
      <c r="D12179" s="1" t="s">
        <v>32036</v>
      </c>
      <c r="E12179" s="1" t="s">
        <v>65</v>
      </c>
      <c r="F12179" s="1" t="s">
        <v>32037</v>
      </c>
      <c r="G12179" s="1" t="s">
        <v>32038</v>
      </c>
    </row>
    <row r="12180" spans="1:7" x14ac:dyDescent="0.25">
      <c r="A12180" s="1">
        <v>35050046</v>
      </c>
      <c r="B12180" s="1" t="s">
        <v>32039</v>
      </c>
      <c r="C12180" s="1" t="s">
        <v>32040</v>
      </c>
      <c r="D12180" s="1" t="s">
        <v>32041</v>
      </c>
      <c r="E12180" s="1" t="s">
        <v>65</v>
      </c>
      <c r="F12180" s="1" t="s">
        <v>32037</v>
      </c>
      <c r="G12180" s="1" t="s">
        <v>32038</v>
      </c>
    </row>
    <row r="12181" spans="1:7" x14ac:dyDescent="0.25">
      <c r="A12181" s="1">
        <v>35050053</v>
      </c>
      <c r="B12181" s="1" t="s">
        <v>32042</v>
      </c>
      <c r="C12181" s="1" t="s">
        <v>32043</v>
      </c>
      <c r="D12181" s="1" t="s">
        <v>32044</v>
      </c>
      <c r="E12181" s="1" t="s">
        <v>65</v>
      </c>
      <c r="F12181" s="1" t="s">
        <v>32029</v>
      </c>
      <c r="G12181" s="1" t="s">
        <v>32030</v>
      </c>
    </row>
    <row r="12182" spans="1:7" x14ac:dyDescent="0.25">
      <c r="A12182" s="1">
        <v>35050090</v>
      </c>
      <c r="B12182" s="1" t="s">
        <v>32045</v>
      </c>
      <c r="C12182" s="1" t="s">
        <v>32046</v>
      </c>
      <c r="D12182" s="1" t="s">
        <v>32047</v>
      </c>
      <c r="E12182" s="1" t="s">
        <v>65</v>
      </c>
      <c r="F12182" s="1" t="s">
        <v>32048</v>
      </c>
      <c r="G12182" s="1" t="s">
        <v>32049</v>
      </c>
    </row>
    <row r="12183" spans="1:7" x14ac:dyDescent="0.25">
      <c r="A12183" s="1">
        <v>35050093</v>
      </c>
      <c r="B12183" s="1" t="s">
        <v>32050</v>
      </c>
      <c r="C12183" s="1" t="s">
        <v>32051</v>
      </c>
      <c r="D12183" s="1" t="s">
        <v>32052</v>
      </c>
      <c r="E12183" s="1" t="s">
        <v>65</v>
      </c>
      <c r="F12183" s="1" t="s">
        <v>32037</v>
      </c>
      <c r="G12183" s="1" t="s">
        <v>32038</v>
      </c>
    </row>
    <row r="12184" spans="1:7" x14ac:dyDescent="0.25">
      <c r="A12184" s="1">
        <v>35050094</v>
      </c>
      <c r="B12184" s="1" t="s">
        <v>32053</v>
      </c>
      <c r="C12184" s="1" t="s">
        <v>32054</v>
      </c>
      <c r="D12184" s="1" t="s">
        <v>32055</v>
      </c>
      <c r="E12184" s="1" t="s">
        <v>66</v>
      </c>
      <c r="G12184" s="1" t="s">
        <v>199</v>
      </c>
    </row>
    <row r="12185" spans="1:7" x14ac:dyDescent="0.25">
      <c r="A12185" s="1">
        <v>35050135</v>
      </c>
      <c r="B12185" s="1" t="s">
        <v>32056</v>
      </c>
      <c r="C12185" s="1" t="s">
        <v>32057</v>
      </c>
      <c r="D12185" s="1" t="s">
        <v>32058</v>
      </c>
      <c r="E12185" s="1" t="s">
        <v>65</v>
      </c>
      <c r="F12185" s="1" t="s">
        <v>32059</v>
      </c>
      <c r="G12185" s="1" t="s">
        <v>32060</v>
      </c>
    </row>
    <row r="12186" spans="1:7" x14ac:dyDescent="0.25">
      <c r="A12186" s="1">
        <v>35050137</v>
      </c>
      <c r="B12186" s="1" t="s">
        <v>32061</v>
      </c>
      <c r="C12186" s="1" t="s">
        <v>32062</v>
      </c>
      <c r="D12186" s="1" t="s">
        <v>32063</v>
      </c>
      <c r="E12186" s="1" t="s">
        <v>65</v>
      </c>
      <c r="F12186" s="1" t="s">
        <v>32064</v>
      </c>
      <c r="G12186" s="1" t="s">
        <v>32065</v>
      </c>
    </row>
    <row r="12187" spans="1:7" x14ac:dyDescent="0.25">
      <c r="A12187" s="1">
        <v>35050141</v>
      </c>
      <c r="B12187" s="1" t="s">
        <v>32066</v>
      </c>
      <c r="C12187" s="1" t="s">
        <v>32067</v>
      </c>
      <c r="D12187" s="1" t="s">
        <v>32068</v>
      </c>
      <c r="E12187" s="1" t="s">
        <v>65</v>
      </c>
      <c r="F12187" s="1" t="s">
        <v>32024</v>
      </c>
      <c r="G12187" s="1" t="s">
        <v>32025</v>
      </c>
    </row>
    <row r="12188" spans="1:7" x14ac:dyDescent="0.25">
      <c r="A12188" s="1">
        <v>35050150</v>
      </c>
      <c r="B12188" s="1" t="s">
        <v>32069</v>
      </c>
      <c r="C12188" s="1" t="s">
        <v>32070</v>
      </c>
      <c r="D12188" s="1" t="s">
        <v>32071</v>
      </c>
      <c r="E12188" s="1" t="s">
        <v>65</v>
      </c>
      <c r="F12188" s="1" t="s">
        <v>32072</v>
      </c>
      <c r="G12188" s="1" t="s">
        <v>32073</v>
      </c>
    </row>
    <row r="12189" spans="1:7" x14ac:dyDescent="0.25">
      <c r="A12189" s="1">
        <v>35050151</v>
      </c>
      <c r="B12189" s="1" t="s">
        <v>32074</v>
      </c>
      <c r="C12189" s="1" t="s">
        <v>32075</v>
      </c>
      <c r="D12189" s="1" t="s">
        <v>32076</v>
      </c>
      <c r="E12189" s="1" t="s">
        <v>65</v>
      </c>
      <c r="F12189" s="1" t="s">
        <v>32072</v>
      </c>
      <c r="G12189" s="1" t="s">
        <v>32073</v>
      </c>
    </row>
    <row r="12190" spans="1:7" x14ac:dyDescent="0.25">
      <c r="A12190" s="1">
        <v>35050173</v>
      </c>
      <c r="B12190" s="1" t="s">
        <v>32077</v>
      </c>
      <c r="C12190" s="1" t="s">
        <v>32078</v>
      </c>
      <c r="D12190" s="1" t="s">
        <v>32079</v>
      </c>
      <c r="E12190" s="1" t="s">
        <v>65</v>
      </c>
      <c r="F12190" s="1" t="s">
        <v>32080</v>
      </c>
      <c r="G12190" s="1" t="s">
        <v>32081</v>
      </c>
    </row>
    <row r="12191" spans="1:7" x14ac:dyDescent="0.25">
      <c r="A12191" s="1">
        <v>35050174</v>
      </c>
      <c r="B12191" s="1" t="s">
        <v>32082</v>
      </c>
      <c r="C12191" s="1" t="s">
        <v>32083</v>
      </c>
      <c r="D12191" s="1" t="s">
        <v>32084</v>
      </c>
      <c r="E12191" s="1" t="s">
        <v>65</v>
      </c>
      <c r="F12191" s="1" t="s">
        <v>32085</v>
      </c>
      <c r="G12191" s="1" t="s">
        <v>32086</v>
      </c>
    </row>
    <row r="12192" spans="1:7" x14ac:dyDescent="0.25">
      <c r="A12192" s="1">
        <v>35050175</v>
      </c>
      <c r="B12192" s="1" t="s">
        <v>32087</v>
      </c>
      <c r="C12192" s="1" t="s">
        <v>32088</v>
      </c>
      <c r="D12192" s="1" t="s">
        <v>32089</v>
      </c>
      <c r="E12192" s="1" t="s">
        <v>65</v>
      </c>
      <c r="F12192" s="1" t="s">
        <v>32090</v>
      </c>
      <c r="G12192" s="1" t="s">
        <v>32091</v>
      </c>
    </row>
    <row r="12193" spans="1:7" x14ac:dyDescent="0.25">
      <c r="A12193" s="1">
        <v>35050182</v>
      </c>
      <c r="B12193" s="1" t="s">
        <v>32092</v>
      </c>
      <c r="C12193" s="1" t="s">
        <v>32093</v>
      </c>
      <c r="D12193" s="1" t="s">
        <v>32094</v>
      </c>
      <c r="E12193" s="1" t="s">
        <v>65</v>
      </c>
      <c r="F12193" s="1" t="s">
        <v>32080</v>
      </c>
      <c r="G12193" s="1" t="s">
        <v>32081</v>
      </c>
    </row>
    <row r="12194" spans="1:7" x14ac:dyDescent="0.25">
      <c r="A12194" s="1">
        <v>35050191</v>
      </c>
      <c r="B12194" s="1" t="s">
        <v>32095</v>
      </c>
      <c r="C12194" s="1" t="s">
        <v>32096</v>
      </c>
      <c r="D12194" s="1" t="s">
        <v>32097</v>
      </c>
      <c r="E12194" s="1" t="s">
        <v>65</v>
      </c>
      <c r="F12194" s="1" t="s">
        <v>32080</v>
      </c>
      <c r="G12194" s="1" t="s">
        <v>32081</v>
      </c>
    </row>
    <row r="12195" spans="1:7" x14ac:dyDescent="0.25">
      <c r="A12195" s="1">
        <v>35050200</v>
      </c>
      <c r="B12195" s="1" t="s">
        <v>31951</v>
      </c>
      <c r="C12195" s="1" t="s">
        <v>31951</v>
      </c>
      <c r="D12195" s="1" t="s">
        <v>31951</v>
      </c>
      <c r="E12195" s="1" t="s">
        <v>66</v>
      </c>
      <c r="F12195" s="1" t="s">
        <v>32098</v>
      </c>
      <c r="G12195" s="1" t="s">
        <v>32099</v>
      </c>
    </row>
    <row r="12196" spans="1:7" x14ac:dyDescent="0.25">
      <c r="A12196" s="1">
        <v>35050206</v>
      </c>
      <c r="B12196" s="1" t="s">
        <v>32100</v>
      </c>
      <c r="C12196" s="1" t="s">
        <v>32101</v>
      </c>
      <c r="D12196" s="1" t="s">
        <v>32102</v>
      </c>
      <c r="E12196" s="1" t="s">
        <v>65</v>
      </c>
      <c r="F12196" s="1" t="s">
        <v>32103</v>
      </c>
      <c r="G12196" s="1" t="s">
        <v>32104</v>
      </c>
    </row>
    <row r="12197" spans="1:7" x14ac:dyDescent="0.25">
      <c r="A12197" s="1">
        <v>35050209</v>
      </c>
      <c r="B12197" s="1" t="s">
        <v>32105</v>
      </c>
      <c r="C12197" s="1" t="s">
        <v>32106</v>
      </c>
      <c r="D12197" s="1" t="s">
        <v>32107</v>
      </c>
      <c r="E12197" s="1" t="s">
        <v>65</v>
      </c>
      <c r="F12197" s="1" t="s">
        <v>32108</v>
      </c>
      <c r="G12197" s="1" t="s">
        <v>32109</v>
      </c>
    </row>
    <row r="12198" spans="1:7" x14ac:dyDescent="0.25">
      <c r="A12198" s="1">
        <v>35050210</v>
      </c>
      <c r="B12198" s="1" t="s">
        <v>32110</v>
      </c>
      <c r="C12198" s="1" t="s">
        <v>32111</v>
      </c>
      <c r="D12198" s="1" t="s">
        <v>32112</v>
      </c>
      <c r="E12198" s="1" t="s">
        <v>65</v>
      </c>
      <c r="F12198" s="1" t="s">
        <v>32113</v>
      </c>
      <c r="G12198" s="1" t="s">
        <v>32114</v>
      </c>
    </row>
    <row r="12199" spans="1:7" x14ac:dyDescent="0.25">
      <c r="A12199" s="1">
        <v>35050212</v>
      </c>
      <c r="B12199" s="1" t="s">
        <v>32115</v>
      </c>
      <c r="C12199" s="1" t="s">
        <v>32116</v>
      </c>
      <c r="D12199" s="1" t="s">
        <v>32117</v>
      </c>
      <c r="E12199" s="1" t="s">
        <v>66</v>
      </c>
      <c r="F12199" s="1" t="s">
        <v>32118</v>
      </c>
      <c r="G12199" s="1" t="s">
        <v>32119</v>
      </c>
    </row>
    <row r="12200" spans="1:7" x14ac:dyDescent="0.25">
      <c r="A12200" s="1">
        <v>35050231</v>
      </c>
      <c r="B12200" s="1" t="s">
        <v>32120</v>
      </c>
      <c r="C12200" s="1" t="s">
        <v>32121</v>
      </c>
      <c r="D12200" s="1" t="s">
        <v>32122</v>
      </c>
      <c r="E12200" s="1" t="s">
        <v>66</v>
      </c>
      <c r="F12200" s="1" t="s">
        <v>32123</v>
      </c>
      <c r="G12200" s="1" t="s">
        <v>199</v>
      </c>
    </row>
    <row r="12201" spans="1:7" x14ac:dyDescent="0.25">
      <c r="A12201" s="1">
        <v>35050232</v>
      </c>
      <c r="B12201" s="1" t="s">
        <v>32124</v>
      </c>
      <c r="C12201" s="1" t="s">
        <v>32125</v>
      </c>
      <c r="D12201" s="1" t="s">
        <v>32126</v>
      </c>
      <c r="E12201" s="1" t="s">
        <v>66</v>
      </c>
      <c r="F12201" s="1" t="s">
        <v>32123</v>
      </c>
      <c r="G12201" s="1" t="s">
        <v>199</v>
      </c>
    </row>
    <row r="12202" spans="1:7" x14ac:dyDescent="0.25">
      <c r="A12202" s="1">
        <v>35050233</v>
      </c>
      <c r="B12202" s="1" t="s">
        <v>32127</v>
      </c>
      <c r="C12202" s="1" t="s">
        <v>32128</v>
      </c>
      <c r="D12202" s="1" t="s">
        <v>32129</v>
      </c>
      <c r="E12202" s="1" t="s">
        <v>66</v>
      </c>
      <c r="F12202" s="1" t="s">
        <v>32123</v>
      </c>
      <c r="G12202" s="1" t="s">
        <v>199</v>
      </c>
    </row>
    <row r="12203" spans="1:7" x14ac:dyDescent="0.25">
      <c r="A12203" s="1">
        <v>35050234</v>
      </c>
      <c r="B12203" s="1" t="s">
        <v>32130</v>
      </c>
      <c r="C12203" s="1" t="s">
        <v>32131</v>
      </c>
      <c r="D12203" s="1" t="s">
        <v>32132</v>
      </c>
      <c r="E12203" s="1" t="s">
        <v>65</v>
      </c>
      <c r="F12203" s="1" t="s">
        <v>32133</v>
      </c>
      <c r="G12203" s="1" t="s">
        <v>32134</v>
      </c>
    </row>
    <row r="12204" spans="1:7" x14ac:dyDescent="0.25">
      <c r="A12204" s="1">
        <v>35050238</v>
      </c>
      <c r="B12204" s="1" t="s">
        <v>32135</v>
      </c>
      <c r="C12204" s="1" t="s">
        <v>32136</v>
      </c>
      <c r="D12204" s="1" t="s">
        <v>32137</v>
      </c>
      <c r="E12204" s="1" t="s">
        <v>65</v>
      </c>
      <c r="F12204" s="1" t="s">
        <v>32138</v>
      </c>
      <c r="G12204" s="1" t="s">
        <v>32139</v>
      </c>
    </row>
    <row r="12205" spans="1:7" x14ac:dyDescent="0.25">
      <c r="A12205" s="1">
        <v>35050247</v>
      </c>
      <c r="B12205" s="1" t="s">
        <v>32140</v>
      </c>
      <c r="C12205" s="1" t="s">
        <v>32141</v>
      </c>
      <c r="D12205" s="1" t="s">
        <v>32142</v>
      </c>
      <c r="E12205" s="1" t="s">
        <v>66</v>
      </c>
      <c r="F12205" s="1" t="s">
        <v>32123</v>
      </c>
      <c r="G12205" s="1" t="s">
        <v>199</v>
      </c>
    </row>
    <row r="12206" spans="1:7" x14ac:dyDescent="0.25">
      <c r="A12206" s="1">
        <v>35050248</v>
      </c>
      <c r="B12206" s="1" t="s">
        <v>32143</v>
      </c>
      <c r="C12206" s="1" t="s">
        <v>32144</v>
      </c>
      <c r="D12206" s="1" t="s">
        <v>32145</v>
      </c>
      <c r="E12206" s="1" t="s">
        <v>65</v>
      </c>
      <c r="F12206" s="1" t="s">
        <v>32048</v>
      </c>
      <c r="G12206" s="1" t="s">
        <v>32049</v>
      </c>
    </row>
    <row r="12207" spans="1:7" x14ac:dyDescent="0.25">
      <c r="A12207" s="1">
        <v>35050249</v>
      </c>
      <c r="B12207" s="1" t="s">
        <v>32146</v>
      </c>
      <c r="C12207" s="1" t="s">
        <v>32147</v>
      </c>
      <c r="D12207" s="1" t="s">
        <v>32148</v>
      </c>
      <c r="E12207" s="1" t="s">
        <v>65</v>
      </c>
      <c r="F12207" s="1" t="s">
        <v>32048</v>
      </c>
      <c r="G12207" s="1" t="s">
        <v>32049</v>
      </c>
    </row>
    <row r="12208" spans="1:7" x14ac:dyDescent="0.25">
      <c r="A12208" s="1">
        <v>35050250</v>
      </c>
      <c r="B12208" s="1" t="s">
        <v>32149</v>
      </c>
      <c r="C12208" s="1" t="s">
        <v>32150</v>
      </c>
      <c r="D12208" s="1" t="s">
        <v>32151</v>
      </c>
      <c r="E12208" s="1" t="s">
        <v>65</v>
      </c>
      <c r="F12208" s="1" t="s">
        <v>32152</v>
      </c>
      <c r="G12208" s="1" t="s">
        <v>32153</v>
      </c>
    </row>
    <row r="12209" spans="1:7" x14ac:dyDescent="0.25">
      <c r="A12209" s="1">
        <v>35050252</v>
      </c>
      <c r="B12209" s="1" t="s">
        <v>32154</v>
      </c>
      <c r="C12209" s="1" t="s">
        <v>32155</v>
      </c>
      <c r="D12209" s="1" t="s">
        <v>32156</v>
      </c>
      <c r="E12209" s="1" t="s">
        <v>65</v>
      </c>
      <c r="F12209" s="1" t="s">
        <v>32157</v>
      </c>
      <c r="G12209" s="1" t="s">
        <v>32158</v>
      </c>
    </row>
    <row r="12210" spans="1:7" x14ac:dyDescent="0.25">
      <c r="A12210" s="1">
        <v>35050255</v>
      </c>
      <c r="B12210" s="1" t="s">
        <v>32159</v>
      </c>
      <c r="C12210" s="1" t="s">
        <v>32160</v>
      </c>
      <c r="D12210" s="1" t="s">
        <v>32161</v>
      </c>
      <c r="E12210" s="1" t="s">
        <v>65</v>
      </c>
      <c r="F12210" s="1" t="s">
        <v>32162</v>
      </c>
      <c r="G12210" s="1" t="s">
        <v>32163</v>
      </c>
    </row>
    <row r="12211" spans="1:7" x14ac:dyDescent="0.25">
      <c r="A12211" s="1">
        <v>35050256</v>
      </c>
      <c r="B12211" s="1" t="s">
        <v>32164</v>
      </c>
      <c r="C12211" s="1" t="s">
        <v>32165</v>
      </c>
      <c r="D12211" s="1" t="s">
        <v>32166</v>
      </c>
      <c r="E12211" s="1" t="s">
        <v>65</v>
      </c>
      <c r="F12211" s="1" t="s">
        <v>32162</v>
      </c>
      <c r="G12211" s="1" t="s">
        <v>32163</v>
      </c>
    </row>
    <row r="12212" spans="1:7" x14ac:dyDescent="0.25">
      <c r="A12212" s="1">
        <v>35050257</v>
      </c>
      <c r="B12212" s="1" t="s">
        <v>32167</v>
      </c>
      <c r="C12212" s="1" t="s">
        <v>32168</v>
      </c>
      <c r="D12212" s="1" t="s">
        <v>32169</v>
      </c>
      <c r="E12212" s="1" t="s">
        <v>65</v>
      </c>
      <c r="F12212" s="1" t="s">
        <v>32162</v>
      </c>
      <c r="G12212" s="1" t="s">
        <v>32163</v>
      </c>
    </row>
    <row r="12213" spans="1:7" x14ac:dyDescent="0.25">
      <c r="A12213" s="1">
        <v>35050258</v>
      </c>
      <c r="B12213" s="1" t="s">
        <v>32170</v>
      </c>
      <c r="C12213" s="1" t="s">
        <v>32171</v>
      </c>
      <c r="D12213" s="1" t="s">
        <v>32172</v>
      </c>
      <c r="E12213" s="1" t="s">
        <v>65</v>
      </c>
      <c r="F12213" s="1" t="s">
        <v>32173</v>
      </c>
      <c r="G12213" s="1" t="s">
        <v>32174</v>
      </c>
    </row>
    <row r="12214" spans="1:7" x14ac:dyDescent="0.25">
      <c r="A12214" s="1">
        <v>35050259</v>
      </c>
      <c r="B12214" s="1" t="s">
        <v>32175</v>
      </c>
      <c r="C12214" s="1" t="s">
        <v>32176</v>
      </c>
      <c r="D12214" s="1" t="s">
        <v>32177</v>
      </c>
      <c r="E12214" s="1" t="s">
        <v>65</v>
      </c>
      <c r="F12214" s="1" t="s">
        <v>32173</v>
      </c>
      <c r="G12214" s="1" t="s">
        <v>32174</v>
      </c>
    </row>
    <row r="12215" spans="1:7" x14ac:dyDescent="0.25">
      <c r="A12215" s="1">
        <v>35050260</v>
      </c>
      <c r="B12215" s="1" t="s">
        <v>32178</v>
      </c>
      <c r="C12215" s="1" t="s">
        <v>32179</v>
      </c>
      <c r="D12215" s="1" t="s">
        <v>32180</v>
      </c>
      <c r="E12215" s="1" t="s">
        <v>65</v>
      </c>
      <c r="F12215" s="1" t="s">
        <v>32173</v>
      </c>
      <c r="G12215" s="1" t="s">
        <v>32174</v>
      </c>
    </row>
    <row r="12216" spans="1:7" x14ac:dyDescent="0.25">
      <c r="A12216" s="1">
        <v>35050266</v>
      </c>
      <c r="B12216" s="1" t="s">
        <v>52</v>
      </c>
      <c r="C12216" s="1" t="s">
        <v>32181</v>
      </c>
      <c r="D12216" s="1" t="s">
        <v>52</v>
      </c>
      <c r="E12216" s="1" t="s">
        <v>66</v>
      </c>
      <c r="F12216" s="1" t="s">
        <v>99</v>
      </c>
      <c r="G12216" s="1" t="s">
        <v>32182</v>
      </c>
    </row>
    <row r="12217" spans="1:7" x14ac:dyDescent="0.25">
      <c r="A12217" s="1">
        <v>35050274</v>
      </c>
      <c r="B12217" s="1" t="s">
        <v>32183</v>
      </c>
      <c r="C12217" s="1" t="s">
        <v>32184</v>
      </c>
      <c r="D12217" s="1" t="s">
        <v>32185</v>
      </c>
      <c r="E12217" s="1" t="s">
        <v>66</v>
      </c>
      <c r="F12217" s="1" t="s">
        <v>2996</v>
      </c>
      <c r="G12217" s="1" t="s">
        <v>2997</v>
      </c>
    </row>
    <row r="12218" spans="1:7" x14ac:dyDescent="0.25">
      <c r="A12218" s="1">
        <v>35050278</v>
      </c>
      <c r="B12218" s="1" t="s">
        <v>32186</v>
      </c>
      <c r="C12218" s="1" t="s">
        <v>32187</v>
      </c>
      <c r="D12218" s="1" t="s">
        <v>32186</v>
      </c>
      <c r="E12218" s="1" t="s">
        <v>65</v>
      </c>
      <c r="F12218" s="1" t="s">
        <v>32188</v>
      </c>
      <c r="G12218" s="1" t="s">
        <v>32189</v>
      </c>
    </row>
    <row r="12219" spans="1:7" x14ac:dyDescent="0.25">
      <c r="A12219" s="1">
        <v>35050279</v>
      </c>
      <c r="B12219" s="1" t="s">
        <v>32190</v>
      </c>
      <c r="C12219" s="1" t="s">
        <v>32191</v>
      </c>
      <c r="D12219" s="1" t="s">
        <v>32190</v>
      </c>
      <c r="E12219" s="1" t="s">
        <v>65</v>
      </c>
      <c r="F12219" s="1" t="s">
        <v>32188</v>
      </c>
      <c r="G12219" s="1" t="s">
        <v>32189</v>
      </c>
    </row>
    <row r="12220" spans="1:7" x14ac:dyDescent="0.25">
      <c r="A12220" s="1">
        <v>35050282</v>
      </c>
      <c r="B12220" s="1" t="s">
        <v>32192</v>
      </c>
      <c r="C12220" s="1" t="s">
        <v>32193</v>
      </c>
      <c r="D12220" s="1" t="s">
        <v>32194</v>
      </c>
      <c r="E12220" s="1" t="s">
        <v>65</v>
      </c>
      <c r="F12220" s="1" t="s">
        <v>32195</v>
      </c>
      <c r="G12220" s="1" t="s">
        <v>32196</v>
      </c>
    </row>
    <row r="12221" spans="1:7" x14ac:dyDescent="0.25">
      <c r="A12221" s="1">
        <v>35050285</v>
      </c>
      <c r="B12221" s="1" t="s">
        <v>32197</v>
      </c>
      <c r="C12221" s="1" t="s">
        <v>32198</v>
      </c>
      <c r="D12221" s="1" t="s">
        <v>32199</v>
      </c>
      <c r="E12221" s="1" t="s">
        <v>65</v>
      </c>
      <c r="F12221" s="1" t="s">
        <v>32200</v>
      </c>
      <c r="G12221" s="1" t="s">
        <v>32201</v>
      </c>
    </row>
    <row r="12222" spans="1:7" x14ac:dyDescent="0.25">
      <c r="A12222" s="1">
        <v>35050288</v>
      </c>
      <c r="B12222" s="1" t="s">
        <v>32202</v>
      </c>
      <c r="C12222" s="1" t="s">
        <v>32203</v>
      </c>
      <c r="D12222" s="1" t="s">
        <v>32204</v>
      </c>
      <c r="E12222" s="1" t="s">
        <v>65</v>
      </c>
      <c r="F12222" s="1" t="s">
        <v>32205</v>
      </c>
      <c r="G12222" s="1" t="s">
        <v>32206</v>
      </c>
    </row>
    <row r="12223" spans="1:7" x14ac:dyDescent="0.25">
      <c r="A12223" s="1">
        <v>35050289</v>
      </c>
      <c r="B12223" s="1" t="s">
        <v>32207</v>
      </c>
      <c r="C12223" s="1" t="s">
        <v>32208</v>
      </c>
      <c r="D12223" s="1" t="s">
        <v>32209</v>
      </c>
      <c r="E12223" s="1" t="s">
        <v>66</v>
      </c>
      <c r="G12223" s="1" t="s">
        <v>199</v>
      </c>
    </row>
    <row r="12224" spans="1:7" x14ac:dyDescent="0.25">
      <c r="A12224" s="1">
        <v>35050290</v>
      </c>
      <c r="B12224" s="1" t="s">
        <v>32210</v>
      </c>
      <c r="C12224" s="1" t="s">
        <v>32211</v>
      </c>
      <c r="D12224" s="1" t="s">
        <v>32212</v>
      </c>
      <c r="E12224" s="1" t="s">
        <v>65</v>
      </c>
      <c r="F12224" s="1" t="s">
        <v>32213</v>
      </c>
      <c r="G12224" s="1" t="s">
        <v>32214</v>
      </c>
    </row>
    <row r="12225" spans="1:7" x14ac:dyDescent="0.25">
      <c r="A12225" s="1">
        <v>35050291</v>
      </c>
      <c r="B12225" s="1" t="s">
        <v>32215</v>
      </c>
      <c r="C12225" s="1" t="s">
        <v>32216</v>
      </c>
      <c r="D12225" s="1" t="s">
        <v>32217</v>
      </c>
      <c r="E12225" s="1" t="s">
        <v>65</v>
      </c>
      <c r="F12225" s="1" t="s">
        <v>32213</v>
      </c>
      <c r="G12225" s="1" t="s">
        <v>32214</v>
      </c>
    </row>
    <row r="12226" spans="1:7" x14ac:dyDescent="0.25">
      <c r="A12226" s="1">
        <v>35050293</v>
      </c>
      <c r="B12226" s="1" t="s">
        <v>32218</v>
      </c>
      <c r="C12226" s="1" t="s">
        <v>32219</v>
      </c>
      <c r="D12226" s="1" t="s">
        <v>32220</v>
      </c>
      <c r="E12226" s="1" t="s">
        <v>66</v>
      </c>
      <c r="F12226" s="1" t="s">
        <v>32221</v>
      </c>
      <c r="G12226" s="1" t="s">
        <v>32222</v>
      </c>
    </row>
    <row r="12227" spans="1:7" x14ac:dyDescent="0.25">
      <c r="A12227" s="1">
        <v>35050299</v>
      </c>
      <c r="B12227" s="1" t="s">
        <v>32223</v>
      </c>
      <c r="C12227" s="1" t="s">
        <v>32224</v>
      </c>
      <c r="D12227" s="1" t="s">
        <v>32225</v>
      </c>
      <c r="E12227" s="1" t="s">
        <v>65</v>
      </c>
      <c r="F12227" s="1" t="s">
        <v>32226</v>
      </c>
      <c r="G12227" s="1" t="s">
        <v>32227</v>
      </c>
    </row>
    <row r="12228" spans="1:7" x14ac:dyDescent="0.25">
      <c r="A12228" s="1">
        <v>35050303</v>
      </c>
      <c r="B12228" s="1" t="s">
        <v>32228</v>
      </c>
      <c r="C12228" s="1" t="s">
        <v>32229</v>
      </c>
      <c r="D12228" s="1" t="s">
        <v>32230</v>
      </c>
      <c r="E12228" s="1" t="s">
        <v>65</v>
      </c>
      <c r="F12228" s="1" t="s">
        <v>32231</v>
      </c>
      <c r="G12228" s="1" t="s">
        <v>32232</v>
      </c>
    </row>
    <row r="12229" spans="1:7" x14ac:dyDescent="0.25">
      <c r="A12229" s="1">
        <v>35050304</v>
      </c>
      <c r="B12229" s="1" t="s">
        <v>32233</v>
      </c>
      <c r="C12229" s="1" t="s">
        <v>32234</v>
      </c>
      <c r="D12229" s="1" t="s">
        <v>32235</v>
      </c>
      <c r="E12229" s="1" t="s">
        <v>65</v>
      </c>
      <c r="F12229" s="1" t="s">
        <v>32236</v>
      </c>
      <c r="G12229" s="1" t="s">
        <v>32237</v>
      </c>
    </row>
    <row r="12230" spans="1:7" x14ac:dyDescent="0.25">
      <c r="A12230" s="1">
        <v>35050305</v>
      </c>
      <c r="B12230" s="1" t="s">
        <v>32238</v>
      </c>
      <c r="C12230" s="1" t="s">
        <v>32239</v>
      </c>
      <c r="D12230" s="1" t="s">
        <v>32240</v>
      </c>
      <c r="E12230" s="1" t="s">
        <v>66</v>
      </c>
      <c r="G12230" s="1" t="s">
        <v>199</v>
      </c>
    </row>
    <row r="12231" spans="1:7" x14ac:dyDescent="0.25">
      <c r="A12231" s="1">
        <v>35050308</v>
      </c>
      <c r="B12231" s="1" t="s">
        <v>32241</v>
      </c>
      <c r="C12231" s="1" t="s">
        <v>32242</v>
      </c>
      <c r="D12231" s="1" t="s">
        <v>32243</v>
      </c>
      <c r="E12231" s="1" t="s">
        <v>65</v>
      </c>
      <c r="F12231" s="1" t="s">
        <v>32244</v>
      </c>
      <c r="G12231" s="1" t="s">
        <v>32245</v>
      </c>
    </row>
    <row r="12232" spans="1:7" x14ac:dyDescent="0.25">
      <c r="A12232" s="1">
        <v>35050313</v>
      </c>
      <c r="B12232" s="1" t="s">
        <v>32246</v>
      </c>
      <c r="C12232" s="1" t="s">
        <v>32247</v>
      </c>
      <c r="D12232" s="1" t="s">
        <v>32248</v>
      </c>
      <c r="E12232" s="1" t="s">
        <v>65</v>
      </c>
      <c r="F12232" s="1" t="s">
        <v>32236</v>
      </c>
      <c r="G12232" s="1" t="s">
        <v>32237</v>
      </c>
    </row>
    <row r="12233" spans="1:7" x14ac:dyDescent="0.25">
      <c r="A12233" s="1">
        <v>35050314</v>
      </c>
      <c r="B12233" s="1" t="s">
        <v>32249</v>
      </c>
      <c r="C12233" s="1" t="s">
        <v>32250</v>
      </c>
      <c r="D12233" s="1" t="s">
        <v>32251</v>
      </c>
      <c r="E12233" s="1" t="s">
        <v>65</v>
      </c>
      <c r="F12233" s="1" t="s">
        <v>32236</v>
      </c>
      <c r="G12233" s="1" t="s">
        <v>32237</v>
      </c>
    </row>
    <row r="12234" spans="1:7" x14ac:dyDescent="0.25">
      <c r="A12234" s="1">
        <v>35050315</v>
      </c>
      <c r="B12234" s="1" t="s">
        <v>32252</v>
      </c>
      <c r="C12234" s="1" t="s">
        <v>32253</v>
      </c>
      <c r="D12234" s="1" t="s">
        <v>32254</v>
      </c>
      <c r="E12234" s="1" t="s">
        <v>65</v>
      </c>
      <c r="F12234" s="1" t="s">
        <v>8261</v>
      </c>
      <c r="G12234" s="1" t="s">
        <v>8262</v>
      </c>
    </row>
    <row r="12235" spans="1:7" x14ac:dyDescent="0.25">
      <c r="A12235" s="1">
        <v>35050316</v>
      </c>
      <c r="B12235" s="1" t="s">
        <v>32255</v>
      </c>
      <c r="C12235" s="1" t="s">
        <v>32255</v>
      </c>
      <c r="D12235" s="1" t="s">
        <v>32256</v>
      </c>
      <c r="E12235" s="1" t="s">
        <v>65</v>
      </c>
      <c r="F12235" s="1" t="s">
        <v>32188</v>
      </c>
      <c r="G12235" s="1" t="s">
        <v>32189</v>
      </c>
    </row>
    <row r="12236" spans="1:7" x14ac:dyDescent="0.25">
      <c r="A12236" s="1">
        <v>35050317</v>
      </c>
      <c r="B12236" s="1" t="s">
        <v>32257</v>
      </c>
      <c r="C12236" s="1" t="s">
        <v>32257</v>
      </c>
      <c r="D12236" s="1" t="s">
        <v>32257</v>
      </c>
      <c r="E12236" s="1" t="s">
        <v>65</v>
      </c>
      <c r="F12236" s="1" t="s">
        <v>32188</v>
      </c>
      <c r="G12236" s="1" t="s">
        <v>32189</v>
      </c>
    </row>
    <row r="12237" spans="1:7" x14ac:dyDescent="0.25">
      <c r="A12237" s="1">
        <v>35050319</v>
      </c>
      <c r="B12237" s="1" t="s">
        <v>32258</v>
      </c>
      <c r="C12237" s="1" t="s">
        <v>32259</v>
      </c>
      <c r="D12237" s="1" t="s">
        <v>32260</v>
      </c>
      <c r="E12237" s="1" t="s">
        <v>65</v>
      </c>
      <c r="F12237" s="1" t="s">
        <v>32188</v>
      </c>
      <c r="G12237" s="1" t="s">
        <v>32189</v>
      </c>
    </row>
    <row r="12238" spans="1:7" x14ac:dyDescent="0.25">
      <c r="A12238" s="1">
        <v>35050320</v>
      </c>
      <c r="B12238" s="1" t="s">
        <v>32261</v>
      </c>
      <c r="C12238" s="1" t="s">
        <v>32262</v>
      </c>
      <c r="D12238" s="1" t="s">
        <v>32263</v>
      </c>
      <c r="E12238" s="1" t="s">
        <v>65</v>
      </c>
      <c r="F12238" s="1" t="s">
        <v>32188</v>
      </c>
      <c r="G12238" s="1" t="s">
        <v>32189</v>
      </c>
    </row>
    <row r="12239" spans="1:7" x14ac:dyDescent="0.25">
      <c r="A12239" s="1">
        <v>35050322</v>
      </c>
      <c r="B12239" s="1" t="s">
        <v>32264</v>
      </c>
      <c r="C12239" s="1" t="s">
        <v>32265</v>
      </c>
      <c r="D12239" s="1" t="s">
        <v>32266</v>
      </c>
      <c r="E12239" s="1" t="s">
        <v>66</v>
      </c>
      <c r="F12239" s="1" t="s">
        <v>32267</v>
      </c>
      <c r="G12239" s="1" t="s">
        <v>32268</v>
      </c>
    </row>
    <row r="12240" spans="1:7" x14ac:dyDescent="0.25">
      <c r="A12240" s="1">
        <v>35050324</v>
      </c>
      <c r="B12240" s="1" t="s">
        <v>32269</v>
      </c>
      <c r="C12240" s="1" t="s">
        <v>32270</v>
      </c>
      <c r="D12240" s="1" t="s">
        <v>32271</v>
      </c>
      <c r="E12240" s="1" t="s">
        <v>65</v>
      </c>
      <c r="F12240" s="1" t="s">
        <v>32272</v>
      </c>
      <c r="G12240" s="1" t="s">
        <v>32273</v>
      </c>
    </row>
    <row r="12241" spans="1:7" x14ac:dyDescent="0.25">
      <c r="A12241" s="1">
        <v>35050329</v>
      </c>
      <c r="B12241" s="1" t="s">
        <v>32274</v>
      </c>
      <c r="C12241" s="1" t="s">
        <v>32275</v>
      </c>
      <c r="D12241" s="1" t="s">
        <v>32276</v>
      </c>
      <c r="E12241" s="1" t="s">
        <v>65</v>
      </c>
      <c r="F12241" s="1" t="s">
        <v>32277</v>
      </c>
      <c r="G12241" s="1" t="s">
        <v>32278</v>
      </c>
    </row>
    <row r="12242" spans="1:7" x14ac:dyDescent="0.25">
      <c r="A12242" s="1">
        <v>35050330</v>
      </c>
      <c r="B12242" s="1" t="s">
        <v>32279</v>
      </c>
      <c r="C12242" s="1" t="s">
        <v>32280</v>
      </c>
      <c r="D12242" s="1" t="s">
        <v>32281</v>
      </c>
      <c r="E12242" s="1" t="s">
        <v>65</v>
      </c>
      <c r="F12242" s="1" t="s">
        <v>32277</v>
      </c>
      <c r="G12242" s="1" t="s">
        <v>32278</v>
      </c>
    </row>
    <row r="12243" spans="1:7" x14ac:dyDescent="0.25">
      <c r="A12243" s="1">
        <v>35050331</v>
      </c>
      <c r="B12243" s="1" t="s">
        <v>32282</v>
      </c>
      <c r="C12243" s="1" t="s">
        <v>32283</v>
      </c>
      <c r="D12243" s="1" t="s">
        <v>32284</v>
      </c>
      <c r="E12243" s="1" t="s">
        <v>65</v>
      </c>
      <c r="F12243" s="1" t="s">
        <v>32277</v>
      </c>
      <c r="G12243" s="1" t="s">
        <v>32278</v>
      </c>
    </row>
    <row r="12244" spans="1:7" x14ac:dyDescent="0.25">
      <c r="A12244" s="1">
        <v>35050332</v>
      </c>
      <c r="B12244" s="1" t="s">
        <v>32285</v>
      </c>
      <c r="C12244" s="1" t="s">
        <v>32286</v>
      </c>
      <c r="D12244" s="1" t="s">
        <v>32287</v>
      </c>
      <c r="E12244" s="1" t="s">
        <v>65</v>
      </c>
      <c r="F12244" s="1" t="s">
        <v>32008</v>
      </c>
      <c r="G12244" s="1" t="s">
        <v>32009</v>
      </c>
    </row>
    <row r="12245" spans="1:7" x14ac:dyDescent="0.25">
      <c r="A12245" s="1">
        <v>35050334</v>
      </c>
      <c r="B12245" s="1" t="s">
        <v>32288</v>
      </c>
      <c r="C12245" s="1" t="s">
        <v>32289</v>
      </c>
      <c r="D12245" s="1" t="s">
        <v>32290</v>
      </c>
      <c r="E12245" s="1" t="s">
        <v>65</v>
      </c>
      <c r="F12245" s="1" t="s">
        <v>32277</v>
      </c>
      <c r="G12245" s="1" t="s">
        <v>32278</v>
      </c>
    </row>
    <row r="12246" spans="1:7" x14ac:dyDescent="0.25">
      <c r="A12246" s="1">
        <v>35050335</v>
      </c>
      <c r="B12246" s="1" t="s">
        <v>32291</v>
      </c>
      <c r="C12246" s="1" t="s">
        <v>32292</v>
      </c>
      <c r="D12246" s="1" t="s">
        <v>32293</v>
      </c>
      <c r="E12246" s="1" t="s">
        <v>65</v>
      </c>
      <c r="F12246" s="1" t="s">
        <v>32277</v>
      </c>
      <c r="G12246" s="1" t="s">
        <v>32278</v>
      </c>
    </row>
    <row r="12247" spans="1:7" x14ac:dyDescent="0.25">
      <c r="A12247" s="1">
        <v>35050336</v>
      </c>
      <c r="B12247" s="1" t="s">
        <v>32294</v>
      </c>
      <c r="C12247" s="1" t="s">
        <v>32295</v>
      </c>
      <c r="D12247" s="1" t="s">
        <v>32296</v>
      </c>
      <c r="E12247" s="1" t="s">
        <v>65</v>
      </c>
      <c r="F12247" s="1" t="s">
        <v>32277</v>
      </c>
      <c r="G12247" s="1" t="s">
        <v>32278</v>
      </c>
    </row>
    <row r="12248" spans="1:7" x14ac:dyDescent="0.25">
      <c r="A12248" s="1">
        <v>35050337</v>
      </c>
      <c r="B12248" s="1" t="s">
        <v>32297</v>
      </c>
      <c r="C12248" s="1" t="s">
        <v>32298</v>
      </c>
      <c r="D12248" s="1" t="s">
        <v>32299</v>
      </c>
      <c r="E12248" s="1" t="s">
        <v>65</v>
      </c>
      <c r="F12248" s="1" t="s">
        <v>32277</v>
      </c>
      <c r="G12248" s="1" t="s">
        <v>32278</v>
      </c>
    </row>
    <row r="12249" spans="1:7" x14ac:dyDescent="0.25">
      <c r="A12249" s="1">
        <v>35050338</v>
      </c>
      <c r="B12249" s="1" t="s">
        <v>32300</v>
      </c>
      <c r="C12249" s="1" t="s">
        <v>32301</v>
      </c>
      <c r="D12249" s="1" t="s">
        <v>32302</v>
      </c>
      <c r="E12249" s="1" t="s">
        <v>65</v>
      </c>
      <c r="F12249" s="1" t="s">
        <v>32277</v>
      </c>
      <c r="G12249" s="1" t="s">
        <v>32278</v>
      </c>
    </row>
    <row r="12250" spans="1:7" x14ac:dyDescent="0.25">
      <c r="A12250" s="1">
        <v>35050339</v>
      </c>
      <c r="B12250" s="1" t="s">
        <v>32303</v>
      </c>
      <c r="C12250" s="1" t="s">
        <v>32304</v>
      </c>
      <c r="D12250" s="1" t="s">
        <v>32305</v>
      </c>
      <c r="E12250" s="1" t="s">
        <v>65</v>
      </c>
      <c r="F12250" s="1" t="s">
        <v>32188</v>
      </c>
      <c r="G12250" s="1" t="s">
        <v>32189</v>
      </c>
    </row>
    <row r="12251" spans="1:7" x14ac:dyDescent="0.25">
      <c r="A12251" s="1">
        <v>35050341</v>
      </c>
      <c r="B12251" s="1" t="s">
        <v>32306</v>
      </c>
      <c r="C12251" s="1" t="s">
        <v>32307</v>
      </c>
      <c r="D12251" s="1" t="s">
        <v>32308</v>
      </c>
      <c r="E12251" s="1" t="s">
        <v>65</v>
      </c>
      <c r="F12251" s="1" t="s">
        <v>32188</v>
      </c>
      <c r="G12251" s="1" t="s">
        <v>32189</v>
      </c>
    </row>
    <row r="12252" spans="1:7" x14ac:dyDescent="0.25">
      <c r="A12252" s="1">
        <v>35050344</v>
      </c>
      <c r="B12252" s="1" t="s">
        <v>32309</v>
      </c>
      <c r="C12252" s="1" t="s">
        <v>32310</v>
      </c>
      <c r="D12252" s="1" t="s">
        <v>32311</v>
      </c>
      <c r="E12252" s="1" t="s">
        <v>65</v>
      </c>
      <c r="F12252" s="1" t="s">
        <v>32312</v>
      </c>
      <c r="G12252" s="1" t="s">
        <v>32313</v>
      </c>
    </row>
    <row r="12253" spans="1:7" x14ac:dyDescent="0.25">
      <c r="A12253" s="1">
        <v>35050349</v>
      </c>
      <c r="B12253" s="1" t="s">
        <v>32314</v>
      </c>
      <c r="C12253" s="1" t="s">
        <v>32315</v>
      </c>
      <c r="D12253" s="1" t="s">
        <v>32316</v>
      </c>
      <c r="E12253" s="1" t="s">
        <v>65</v>
      </c>
      <c r="F12253" s="1" t="s">
        <v>32317</v>
      </c>
      <c r="G12253" s="1" t="s">
        <v>32318</v>
      </c>
    </row>
    <row r="12254" spans="1:7" x14ac:dyDescent="0.25">
      <c r="A12254" s="1">
        <v>35050362</v>
      </c>
      <c r="B12254" s="1" t="s">
        <v>32319</v>
      </c>
      <c r="C12254" s="1" t="s">
        <v>32320</v>
      </c>
      <c r="D12254" s="1" t="s">
        <v>32321</v>
      </c>
      <c r="E12254" s="1" t="s">
        <v>65</v>
      </c>
      <c r="F12254" s="1" t="s">
        <v>32322</v>
      </c>
      <c r="G12254" s="1" t="s">
        <v>32323</v>
      </c>
    </row>
    <row r="12255" spans="1:7" x14ac:dyDescent="0.25">
      <c r="A12255" s="1">
        <v>35050365</v>
      </c>
      <c r="B12255" s="1" t="s">
        <v>32324</v>
      </c>
      <c r="C12255" s="1" t="s">
        <v>32325</v>
      </c>
      <c r="D12255" s="1" t="s">
        <v>32326</v>
      </c>
      <c r="E12255" s="1" t="s">
        <v>65</v>
      </c>
      <c r="F12255" s="1" t="s">
        <v>32188</v>
      </c>
      <c r="G12255" s="1" t="s">
        <v>32189</v>
      </c>
    </row>
    <row r="12256" spans="1:7" x14ac:dyDescent="0.25">
      <c r="A12256" s="1">
        <v>35050366</v>
      </c>
      <c r="B12256" s="1" t="s">
        <v>32327</v>
      </c>
      <c r="C12256" s="1" t="s">
        <v>32328</v>
      </c>
      <c r="D12256" s="1" t="s">
        <v>32329</v>
      </c>
      <c r="E12256" s="1" t="s">
        <v>65</v>
      </c>
      <c r="F12256" s="1" t="s">
        <v>32188</v>
      </c>
      <c r="G12256" s="1" t="s">
        <v>32189</v>
      </c>
    </row>
    <row r="12257" spans="1:7" x14ac:dyDescent="0.25">
      <c r="A12257" s="1">
        <v>35050367</v>
      </c>
      <c r="B12257" s="1" t="s">
        <v>32330</v>
      </c>
      <c r="C12257" s="1" t="s">
        <v>32331</v>
      </c>
      <c r="D12257" s="1" t="s">
        <v>32332</v>
      </c>
      <c r="E12257" s="1" t="s">
        <v>65</v>
      </c>
      <c r="F12257" s="1" t="s">
        <v>32188</v>
      </c>
      <c r="G12257" s="1" t="s">
        <v>32189</v>
      </c>
    </row>
    <row r="12258" spans="1:7" x14ac:dyDescent="0.25">
      <c r="A12258" s="1">
        <v>35050368</v>
      </c>
      <c r="B12258" s="1" t="s">
        <v>32333</v>
      </c>
      <c r="C12258" s="1" t="s">
        <v>32334</v>
      </c>
      <c r="D12258" s="1" t="s">
        <v>32335</v>
      </c>
      <c r="E12258" s="1" t="s">
        <v>65</v>
      </c>
      <c r="F12258" s="1" t="s">
        <v>32188</v>
      </c>
      <c r="G12258" s="1" t="s">
        <v>32189</v>
      </c>
    </row>
    <row r="12259" spans="1:7" x14ac:dyDescent="0.25">
      <c r="A12259" s="1">
        <v>35050369</v>
      </c>
      <c r="B12259" s="1" t="s">
        <v>32336</v>
      </c>
      <c r="C12259" s="1" t="s">
        <v>32337</v>
      </c>
      <c r="D12259" s="1" t="s">
        <v>32338</v>
      </c>
      <c r="E12259" s="1" t="s">
        <v>65</v>
      </c>
      <c r="F12259" s="1" t="s">
        <v>32339</v>
      </c>
      <c r="G12259" s="1" t="s">
        <v>32340</v>
      </c>
    </row>
    <row r="12260" spans="1:7" x14ac:dyDescent="0.25">
      <c r="A12260" s="1">
        <v>35050370</v>
      </c>
      <c r="B12260" s="1" t="s">
        <v>32341</v>
      </c>
      <c r="C12260" s="1" t="s">
        <v>32342</v>
      </c>
      <c r="D12260" s="1" t="s">
        <v>32343</v>
      </c>
      <c r="E12260" s="1" t="s">
        <v>65</v>
      </c>
      <c r="F12260" s="1" t="s">
        <v>32339</v>
      </c>
      <c r="G12260" s="1" t="s">
        <v>32340</v>
      </c>
    </row>
    <row r="12261" spans="1:7" x14ac:dyDescent="0.25">
      <c r="A12261" s="1">
        <v>35050371</v>
      </c>
      <c r="B12261" s="1" t="s">
        <v>32344</v>
      </c>
      <c r="C12261" s="1" t="s">
        <v>32345</v>
      </c>
      <c r="D12261" s="1" t="s">
        <v>32346</v>
      </c>
      <c r="E12261" s="1" t="s">
        <v>65</v>
      </c>
      <c r="F12261" s="1" t="s">
        <v>32339</v>
      </c>
      <c r="G12261" s="1" t="s">
        <v>32340</v>
      </c>
    </row>
    <row r="12262" spans="1:7" x14ac:dyDescent="0.25">
      <c r="A12262" s="1">
        <v>35050372</v>
      </c>
      <c r="B12262" s="1" t="s">
        <v>32347</v>
      </c>
      <c r="C12262" s="1" t="s">
        <v>32348</v>
      </c>
      <c r="D12262" s="1" t="s">
        <v>32349</v>
      </c>
      <c r="E12262" s="1" t="s">
        <v>65</v>
      </c>
      <c r="F12262" s="1" t="s">
        <v>32339</v>
      </c>
      <c r="G12262" s="1" t="s">
        <v>32340</v>
      </c>
    </row>
    <row r="12263" spans="1:7" x14ac:dyDescent="0.25">
      <c r="A12263" s="1">
        <v>35050373</v>
      </c>
      <c r="B12263" s="1" t="s">
        <v>32350</v>
      </c>
      <c r="C12263" s="1" t="s">
        <v>32351</v>
      </c>
      <c r="D12263" s="1" t="s">
        <v>32352</v>
      </c>
      <c r="E12263" s="1" t="s">
        <v>65</v>
      </c>
      <c r="F12263" s="1" t="s">
        <v>32353</v>
      </c>
      <c r="G12263" s="1" t="s">
        <v>32354</v>
      </c>
    </row>
    <row r="12264" spans="1:7" x14ac:dyDescent="0.25">
      <c r="A12264" s="1">
        <v>35050374</v>
      </c>
      <c r="B12264" s="1" t="s">
        <v>32355</v>
      </c>
      <c r="C12264" s="1" t="s">
        <v>32356</v>
      </c>
      <c r="D12264" s="1" t="s">
        <v>32357</v>
      </c>
      <c r="E12264" s="1" t="s">
        <v>65</v>
      </c>
      <c r="F12264" s="1" t="s">
        <v>32353</v>
      </c>
      <c r="G12264" s="1" t="s">
        <v>32354</v>
      </c>
    </row>
    <row r="12265" spans="1:7" x14ac:dyDescent="0.25">
      <c r="A12265" s="1">
        <v>35050375</v>
      </c>
      <c r="B12265" s="1" t="s">
        <v>32358</v>
      </c>
      <c r="C12265" s="1" t="s">
        <v>32359</v>
      </c>
      <c r="D12265" s="1" t="s">
        <v>32360</v>
      </c>
      <c r="E12265" s="1" t="s">
        <v>65</v>
      </c>
      <c r="F12265" s="1" t="s">
        <v>32277</v>
      </c>
      <c r="G12265" s="1" t="s">
        <v>32278</v>
      </c>
    </row>
    <row r="12266" spans="1:7" x14ac:dyDescent="0.25">
      <c r="A12266" s="1">
        <v>35050376</v>
      </c>
      <c r="B12266" s="1" t="s">
        <v>32361</v>
      </c>
      <c r="C12266" s="1" t="s">
        <v>32362</v>
      </c>
      <c r="D12266" s="1" t="s">
        <v>32363</v>
      </c>
      <c r="E12266" s="1" t="s">
        <v>65</v>
      </c>
      <c r="F12266" s="1" t="s">
        <v>32312</v>
      </c>
      <c r="G12266" s="1" t="s">
        <v>32313</v>
      </c>
    </row>
    <row r="12267" spans="1:7" x14ac:dyDescent="0.25">
      <c r="A12267" s="1">
        <v>35050379</v>
      </c>
      <c r="B12267" s="1" t="s">
        <v>32364</v>
      </c>
      <c r="C12267" s="1" t="s">
        <v>32365</v>
      </c>
      <c r="D12267" s="1" t="s">
        <v>32366</v>
      </c>
      <c r="E12267" s="1" t="s">
        <v>65</v>
      </c>
      <c r="F12267" s="1" t="s">
        <v>32312</v>
      </c>
      <c r="G12267" s="1" t="s">
        <v>32313</v>
      </c>
    </row>
    <row r="12268" spans="1:7" x14ac:dyDescent="0.25">
      <c r="A12268" s="1">
        <v>35050381</v>
      </c>
      <c r="B12268" s="1" t="s">
        <v>32367</v>
      </c>
      <c r="C12268" s="1" t="s">
        <v>32368</v>
      </c>
      <c r="D12268" s="1" t="s">
        <v>32369</v>
      </c>
      <c r="E12268" s="1" t="s">
        <v>65</v>
      </c>
      <c r="F12268" s="1" t="s">
        <v>32221</v>
      </c>
      <c r="G12268" s="1" t="s">
        <v>32222</v>
      </c>
    </row>
    <row r="12269" spans="1:7" x14ac:dyDescent="0.25">
      <c r="A12269" s="1">
        <v>35050382</v>
      </c>
      <c r="B12269" s="1" t="s">
        <v>32019</v>
      </c>
      <c r="C12269" s="1" t="s">
        <v>32019</v>
      </c>
      <c r="D12269" s="1" t="s">
        <v>32019</v>
      </c>
      <c r="G12269" s="1" t="s">
        <v>199</v>
      </c>
    </row>
    <row r="12270" spans="1:7" x14ac:dyDescent="0.25">
      <c r="A12270" s="1">
        <v>35050385</v>
      </c>
      <c r="B12270" s="1" t="s">
        <v>32370</v>
      </c>
      <c r="C12270" s="1" t="s">
        <v>32371</v>
      </c>
      <c r="D12270" s="1" t="s">
        <v>32372</v>
      </c>
      <c r="E12270" s="1" t="s">
        <v>65</v>
      </c>
      <c r="F12270" s="1" t="s">
        <v>32373</v>
      </c>
      <c r="G12270" s="1" t="s">
        <v>32374</v>
      </c>
    </row>
    <row r="12271" spans="1:7" x14ac:dyDescent="0.25">
      <c r="A12271" s="1">
        <v>35050398</v>
      </c>
      <c r="B12271" s="1" t="s">
        <v>32375</v>
      </c>
      <c r="C12271" s="1" t="s">
        <v>32376</v>
      </c>
      <c r="D12271" s="1" t="s">
        <v>32377</v>
      </c>
      <c r="E12271" s="1" t="s">
        <v>65</v>
      </c>
      <c r="F12271" s="1" t="s">
        <v>32378</v>
      </c>
      <c r="G12271" s="1" t="s">
        <v>32379</v>
      </c>
    </row>
    <row r="12272" spans="1:7" x14ac:dyDescent="0.25">
      <c r="A12272" s="1">
        <v>35050401</v>
      </c>
      <c r="B12272" s="1" t="s">
        <v>32380</v>
      </c>
      <c r="C12272" s="1" t="s">
        <v>32381</v>
      </c>
      <c r="D12272" s="1" t="s">
        <v>32382</v>
      </c>
      <c r="E12272" s="1" t="s">
        <v>65</v>
      </c>
      <c r="F12272" s="1" t="s">
        <v>32383</v>
      </c>
      <c r="G12272" s="1" t="s">
        <v>32384</v>
      </c>
    </row>
    <row r="12273" spans="1:7" x14ac:dyDescent="0.25">
      <c r="A12273" s="1">
        <v>35050402</v>
      </c>
      <c r="B12273" s="1" t="s">
        <v>32385</v>
      </c>
      <c r="C12273" s="1" t="s">
        <v>32386</v>
      </c>
      <c r="D12273" s="1" t="s">
        <v>32387</v>
      </c>
      <c r="E12273" s="1" t="s">
        <v>65</v>
      </c>
      <c r="F12273" s="1" t="s">
        <v>32388</v>
      </c>
      <c r="G12273" s="1" t="s">
        <v>32389</v>
      </c>
    </row>
    <row r="12274" spans="1:7" x14ac:dyDescent="0.25">
      <c r="A12274" s="1">
        <v>35050411</v>
      </c>
      <c r="B12274" s="1" t="s">
        <v>32390</v>
      </c>
      <c r="C12274" s="1" t="s">
        <v>32391</v>
      </c>
      <c r="D12274" s="1" t="s">
        <v>32392</v>
      </c>
      <c r="E12274" s="1" t="s">
        <v>65</v>
      </c>
      <c r="F12274" s="1" t="s">
        <v>32393</v>
      </c>
      <c r="G12274" s="1" t="s">
        <v>32394</v>
      </c>
    </row>
    <row r="12275" spans="1:7" x14ac:dyDescent="0.25">
      <c r="A12275" s="1">
        <v>35050413</v>
      </c>
      <c r="B12275" s="1" t="s">
        <v>32395</v>
      </c>
      <c r="C12275" s="1" t="s">
        <v>32396</v>
      </c>
      <c r="D12275" s="1" t="s">
        <v>32397</v>
      </c>
      <c r="E12275" s="1" t="s">
        <v>65</v>
      </c>
      <c r="F12275" s="1" t="s">
        <v>32398</v>
      </c>
      <c r="G12275" s="1" t="s">
        <v>32399</v>
      </c>
    </row>
    <row r="12276" spans="1:7" x14ac:dyDescent="0.25">
      <c r="A12276" s="1">
        <v>35050488</v>
      </c>
      <c r="B12276" s="1" t="s">
        <v>32400</v>
      </c>
      <c r="C12276" s="1" t="s">
        <v>32401</v>
      </c>
      <c r="D12276" s="1" t="s">
        <v>32402</v>
      </c>
      <c r="E12276" s="1" t="s">
        <v>65</v>
      </c>
      <c r="F12276" s="1" t="s">
        <v>32403</v>
      </c>
      <c r="G12276" s="1" t="s">
        <v>32404</v>
      </c>
    </row>
    <row r="12277" spans="1:7" x14ac:dyDescent="0.25">
      <c r="A12277" s="1">
        <v>35050489</v>
      </c>
      <c r="B12277" s="1" t="s">
        <v>32405</v>
      </c>
      <c r="C12277" s="1" t="s">
        <v>32406</v>
      </c>
      <c r="D12277" s="1" t="s">
        <v>32407</v>
      </c>
      <c r="E12277" s="1" t="s">
        <v>65</v>
      </c>
      <c r="F12277" s="1" t="s">
        <v>32403</v>
      </c>
      <c r="G12277" s="1" t="s">
        <v>32404</v>
      </c>
    </row>
    <row r="12278" spans="1:7" x14ac:dyDescent="0.25">
      <c r="A12278" s="1">
        <v>35050498</v>
      </c>
      <c r="B12278" s="1" t="s">
        <v>32408</v>
      </c>
      <c r="C12278" s="1" t="s">
        <v>32409</v>
      </c>
      <c r="D12278" s="1" t="s">
        <v>32410</v>
      </c>
      <c r="E12278" s="1" t="s">
        <v>65</v>
      </c>
      <c r="F12278" s="1" t="s">
        <v>32411</v>
      </c>
      <c r="G12278" s="1" t="s">
        <v>32412</v>
      </c>
    </row>
    <row r="12279" spans="1:7" x14ac:dyDescent="0.25">
      <c r="A12279" s="1">
        <v>35050510</v>
      </c>
      <c r="B12279" s="1" t="s">
        <v>32413</v>
      </c>
      <c r="C12279" s="1" t="s">
        <v>32414</v>
      </c>
      <c r="D12279" s="1" t="s">
        <v>32415</v>
      </c>
      <c r="E12279" s="1" t="s">
        <v>65</v>
      </c>
      <c r="F12279" s="1" t="s">
        <v>32416</v>
      </c>
      <c r="G12279" s="1" t="s">
        <v>32417</v>
      </c>
    </row>
    <row r="12280" spans="1:7" x14ac:dyDescent="0.25">
      <c r="A12280" s="1">
        <v>35050511</v>
      </c>
      <c r="B12280" s="1" t="s">
        <v>32418</v>
      </c>
      <c r="C12280" s="1" t="s">
        <v>32419</v>
      </c>
      <c r="D12280" s="1" t="s">
        <v>32420</v>
      </c>
      <c r="E12280" s="1" t="s">
        <v>65</v>
      </c>
      <c r="F12280" s="1" t="s">
        <v>32416</v>
      </c>
      <c r="G12280" s="1" t="s">
        <v>32417</v>
      </c>
    </row>
    <row r="12281" spans="1:7" x14ac:dyDescent="0.25">
      <c r="A12281" s="1">
        <v>35050515</v>
      </c>
      <c r="B12281" s="1" t="s">
        <v>32421</v>
      </c>
      <c r="C12281" s="1" t="s">
        <v>32422</v>
      </c>
      <c r="D12281" s="1" t="s">
        <v>32423</v>
      </c>
      <c r="E12281" s="1" t="s">
        <v>65</v>
      </c>
      <c r="F12281" s="1" t="s">
        <v>32312</v>
      </c>
      <c r="G12281" s="1" t="s">
        <v>32313</v>
      </c>
    </row>
    <row r="12282" spans="1:7" x14ac:dyDescent="0.25">
      <c r="A12282" s="1">
        <v>35050516</v>
      </c>
      <c r="B12282" s="1" t="s">
        <v>32424</v>
      </c>
      <c r="C12282" s="1" t="s">
        <v>32425</v>
      </c>
      <c r="D12282" s="1" t="s">
        <v>32426</v>
      </c>
      <c r="E12282" s="1" t="s">
        <v>66</v>
      </c>
      <c r="F12282" s="1" t="s">
        <v>32188</v>
      </c>
      <c r="G12282" s="1" t="s">
        <v>32189</v>
      </c>
    </row>
    <row r="12283" spans="1:7" x14ac:dyDescent="0.25">
      <c r="A12283" s="1">
        <v>35050517</v>
      </c>
      <c r="B12283" s="1" t="s">
        <v>32427</v>
      </c>
      <c r="C12283" s="1" t="s">
        <v>32428</v>
      </c>
      <c r="D12283" s="1" t="s">
        <v>32429</v>
      </c>
      <c r="E12283" s="1" t="s">
        <v>66</v>
      </c>
      <c r="F12283" s="1" t="s">
        <v>32188</v>
      </c>
      <c r="G12283" s="1" t="s">
        <v>32189</v>
      </c>
    </row>
    <row r="12284" spans="1:7" x14ac:dyDescent="0.25">
      <c r="A12284" s="1">
        <v>35050518</v>
      </c>
      <c r="B12284" s="1" t="s">
        <v>32430</v>
      </c>
      <c r="C12284" s="1" t="s">
        <v>32431</v>
      </c>
      <c r="D12284" s="1" t="s">
        <v>32432</v>
      </c>
      <c r="E12284" s="1" t="s">
        <v>66</v>
      </c>
      <c r="F12284" s="1" t="s">
        <v>32188</v>
      </c>
      <c r="G12284" s="1" t="s">
        <v>32189</v>
      </c>
    </row>
    <row r="12285" spans="1:7" x14ac:dyDescent="0.25">
      <c r="A12285" s="1">
        <v>35050519</v>
      </c>
      <c r="B12285" s="1" t="s">
        <v>32433</v>
      </c>
      <c r="C12285" s="1" t="s">
        <v>32434</v>
      </c>
      <c r="D12285" s="1" t="s">
        <v>32435</v>
      </c>
      <c r="E12285" s="1" t="s">
        <v>66</v>
      </c>
      <c r="F12285" s="1" t="s">
        <v>32188</v>
      </c>
      <c r="G12285" s="1" t="s">
        <v>32189</v>
      </c>
    </row>
    <row r="12286" spans="1:7" x14ac:dyDescent="0.25">
      <c r="A12286" s="1">
        <v>35050520</v>
      </c>
      <c r="B12286" s="1" t="s">
        <v>32436</v>
      </c>
      <c r="C12286" s="1" t="s">
        <v>32437</v>
      </c>
      <c r="D12286" s="1" t="s">
        <v>32438</v>
      </c>
      <c r="E12286" s="1" t="s">
        <v>66</v>
      </c>
      <c r="F12286" s="1" t="s">
        <v>32312</v>
      </c>
      <c r="G12286" s="1" t="s">
        <v>32313</v>
      </c>
    </row>
    <row r="12287" spans="1:7" x14ac:dyDescent="0.25">
      <c r="A12287" s="1">
        <v>35050523</v>
      </c>
      <c r="B12287" s="1" t="s">
        <v>32439</v>
      </c>
      <c r="C12287" s="1" t="s">
        <v>32440</v>
      </c>
      <c r="D12287" s="1" t="s">
        <v>32441</v>
      </c>
      <c r="E12287" s="1" t="s">
        <v>65</v>
      </c>
      <c r="F12287" s="1" t="s">
        <v>32442</v>
      </c>
      <c r="G12287" s="1" t="s">
        <v>32443</v>
      </c>
    </row>
    <row r="12288" spans="1:7" x14ac:dyDescent="0.25">
      <c r="A12288" s="1">
        <v>35050533</v>
      </c>
      <c r="B12288" s="1" t="s">
        <v>32444</v>
      </c>
      <c r="C12288" s="1" t="s">
        <v>32445</v>
      </c>
      <c r="D12288" s="1" t="s">
        <v>32446</v>
      </c>
      <c r="E12288" s="1" t="s">
        <v>65</v>
      </c>
      <c r="F12288" s="1" t="s">
        <v>32447</v>
      </c>
      <c r="G12288" s="1" t="s">
        <v>32448</v>
      </c>
    </row>
    <row r="12289" spans="1:7" x14ac:dyDescent="0.25">
      <c r="A12289" s="1">
        <v>35050644</v>
      </c>
      <c r="B12289" s="1" t="s">
        <v>32449</v>
      </c>
      <c r="C12289" s="1" t="s">
        <v>32450</v>
      </c>
      <c r="D12289" s="1" t="s">
        <v>32451</v>
      </c>
      <c r="E12289" s="1" t="s">
        <v>65</v>
      </c>
      <c r="F12289" s="1" t="s">
        <v>32080</v>
      </c>
      <c r="G12289" s="1" t="s">
        <v>32081</v>
      </c>
    </row>
    <row r="12290" spans="1:7" x14ac:dyDescent="0.25">
      <c r="A12290" s="1">
        <v>35050662</v>
      </c>
      <c r="B12290" s="1" t="s">
        <v>32452</v>
      </c>
      <c r="C12290" s="1" t="s">
        <v>32453</v>
      </c>
      <c r="D12290" s="1" t="s">
        <v>32452</v>
      </c>
      <c r="E12290" s="1" t="s">
        <v>65</v>
      </c>
      <c r="F12290" s="1" t="s">
        <v>32454</v>
      </c>
      <c r="G12290" s="1" t="s">
        <v>32455</v>
      </c>
    </row>
    <row r="12291" spans="1:7" x14ac:dyDescent="0.25">
      <c r="A12291" s="1">
        <v>35050663</v>
      </c>
      <c r="B12291" s="1" t="s">
        <v>32456</v>
      </c>
      <c r="C12291" s="1" t="s">
        <v>32457</v>
      </c>
      <c r="D12291" s="1" t="s">
        <v>32458</v>
      </c>
      <c r="E12291" s="1" t="s">
        <v>65</v>
      </c>
      <c r="F12291" s="1" t="s">
        <v>32454</v>
      </c>
      <c r="G12291" s="1" t="s">
        <v>32455</v>
      </c>
    </row>
    <row r="12292" spans="1:7" x14ac:dyDescent="0.25">
      <c r="A12292" s="1">
        <v>35050664</v>
      </c>
      <c r="B12292" s="1" t="s">
        <v>32459</v>
      </c>
      <c r="C12292" s="1" t="s">
        <v>32460</v>
      </c>
      <c r="D12292" s="1" t="s">
        <v>32461</v>
      </c>
      <c r="E12292" s="1" t="s">
        <v>65</v>
      </c>
      <c r="F12292" s="1" t="s">
        <v>32454</v>
      </c>
      <c r="G12292" s="1" t="s">
        <v>32455</v>
      </c>
    </row>
    <row r="12293" spans="1:7" x14ac:dyDescent="0.25">
      <c r="A12293" s="1">
        <v>35050697</v>
      </c>
      <c r="B12293" s="1" t="s">
        <v>32462</v>
      </c>
      <c r="C12293" s="1" t="s">
        <v>32463</v>
      </c>
      <c r="D12293" s="1" t="s">
        <v>32464</v>
      </c>
      <c r="E12293" s="1" t="s">
        <v>65</v>
      </c>
      <c r="F12293" s="1" t="s">
        <v>32465</v>
      </c>
      <c r="G12293" s="1" t="s">
        <v>32466</v>
      </c>
    </row>
    <row r="12294" spans="1:7" x14ac:dyDescent="0.25">
      <c r="A12294" s="1">
        <v>35050698</v>
      </c>
      <c r="B12294" s="1" t="s">
        <v>32467</v>
      </c>
      <c r="C12294" s="1" t="s">
        <v>32468</v>
      </c>
      <c r="D12294" s="1" t="s">
        <v>32469</v>
      </c>
      <c r="E12294" s="1" t="s">
        <v>65</v>
      </c>
      <c r="F12294" s="1" t="s">
        <v>32470</v>
      </c>
      <c r="G12294" s="1" t="s">
        <v>32471</v>
      </c>
    </row>
    <row r="12295" spans="1:7" x14ac:dyDescent="0.25">
      <c r="A12295" s="1">
        <v>35050702</v>
      </c>
      <c r="B12295" s="1" t="s">
        <v>32472</v>
      </c>
      <c r="C12295" s="1" t="s">
        <v>32473</v>
      </c>
      <c r="D12295" s="1" t="s">
        <v>32474</v>
      </c>
      <c r="E12295" s="1" t="s">
        <v>65</v>
      </c>
      <c r="F12295" s="1" t="s">
        <v>32475</v>
      </c>
      <c r="G12295" s="1" t="s">
        <v>32476</v>
      </c>
    </row>
    <row r="12296" spans="1:7" x14ac:dyDescent="0.25">
      <c r="A12296" s="1">
        <v>35050718</v>
      </c>
      <c r="B12296" s="1" t="s">
        <v>32477</v>
      </c>
      <c r="C12296" s="1" t="s">
        <v>32478</v>
      </c>
      <c r="D12296" s="1" t="s">
        <v>32479</v>
      </c>
      <c r="E12296" s="1" t="s">
        <v>66</v>
      </c>
      <c r="G12296" s="1" t="s">
        <v>199</v>
      </c>
    </row>
    <row r="12297" spans="1:7" x14ac:dyDescent="0.25">
      <c r="A12297" s="1">
        <v>35050719</v>
      </c>
      <c r="B12297" s="1" t="s">
        <v>32480</v>
      </c>
      <c r="C12297" s="1" t="s">
        <v>32481</v>
      </c>
      <c r="D12297" s="1" t="s">
        <v>32482</v>
      </c>
      <c r="E12297" s="1" t="s">
        <v>65</v>
      </c>
      <c r="F12297" s="1" t="s">
        <v>32483</v>
      </c>
      <c r="G12297" s="1" t="s">
        <v>32484</v>
      </c>
    </row>
    <row r="12298" spans="1:7" x14ac:dyDescent="0.25">
      <c r="A12298" s="1">
        <v>35050720</v>
      </c>
      <c r="B12298" s="1" t="s">
        <v>32485</v>
      </c>
      <c r="C12298" s="1" t="s">
        <v>32486</v>
      </c>
      <c r="D12298" s="1" t="s">
        <v>32487</v>
      </c>
      <c r="E12298" s="1" t="s">
        <v>65</v>
      </c>
      <c r="F12298" s="1" t="s">
        <v>32488</v>
      </c>
      <c r="G12298" s="1" t="s">
        <v>32489</v>
      </c>
    </row>
    <row r="12299" spans="1:7" x14ac:dyDescent="0.25">
      <c r="A12299" s="1">
        <v>35050721</v>
      </c>
      <c r="B12299" s="1" t="s">
        <v>32490</v>
      </c>
      <c r="C12299" s="1" t="s">
        <v>32491</v>
      </c>
      <c r="D12299" s="1" t="s">
        <v>32492</v>
      </c>
      <c r="E12299" s="1" t="s">
        <v>65</v>
      </c>
      <c r="F12299" s="1" t="s">
        <v>32488</v>
      </c>
      <c r="G12299" s="1" t="s">
        <v>32489</v>
      </c>
    </row>
    <row r="12300" spans="1:7" x14ac:dyDescent="0.25">
      <c r="A12300" s="1">
        <v>35050722</v>
      </c>
      <c r="B12300" s="1" t="s">
        <v>32493</v>
      </c>
      <c r="C12300" s="1" t="s">
        <v>32494</v>
      </c>
      <c r="D12300" s="1" t="s">
        <v>32495</v>
      </c>
      <c r="E12300" s="1" t="s">
        <v>65</v>
      </c>
      <c r="F12300" s="1" t="s">
        <v>32488</v>
      </c>
      <c r="G12300" s="1" t="s">
        <v>32489</v>
      </c>
    </row>
    <row r="12301" spans="1:7" x14ac:dyDescent="0.25">
      <c r="A12301" s="1">
        <v>35050723</v>
      </c>
      <c r="B12301" s="1" t="s">
        <v>32496</v>
      </c>
      <c r="C12301" s="1" t="s">
        <v>32497</v>
      </c>
      <c r="D12301" s="1" t="s">
        <v>32498</v>
      </c>
      <c r="E12301" s="1" t="s">
        <v>65</v>
      </c>
      <c r="F12301" s="1" t="s">
        <v>32483</v>
      </c>
      <c r="G12301" s="1" t="s">
        <v>32484</v>
      </c>
    </row>
    <row r="12302" spans="1:7" x14ac:dyDescent="0.25">
      <c r="A12302" s="1">
        <v>35050724</v>
      </c>
      <c r="B12302" s="1" t="s">
        <v>32499</v>
      </c>
      <c r="C12302" s="1" t="s">
        <v>32500</v>
      </c>
      <c r="D12302" s="1" t="s">
        <v>32501</v>
      </c>
      <c r="E12302" s="1" t="s">
        <v>65</v>
      </c>
      <c r="F12302" s="1" t="s">
        <v>32488</v>
      </c>
      <c r="G12302" s="1" t="s">
        <v>32489</v>
      </c>
    </row>
    <row r="12303" spans="1:7" x14ac:dyDescent="0.25">
      <c r="A12303" s="1">
        <v>35050725</v>
      </c>
      <c r="B12303" s="1" t="s">
        <v>32502</v>
      </c>
      <c r="C12303" s="1" t="s">
        <v>32503</v>
      </c>
      <c r="D12303" s="1" t="s">
        <v>32504</v>
      </c>
      <c r="E12303" s="1" t="s">
        <v>65</v>
      </c>
      <c r="F12303" s="1" t="s">
        <v>32488</v>
      </c>
      <c r="G12303" s="1" t="s">
        <v>32489</v>
      </c>
    </row>
    <row r="12304" spans="1:7" x14ac:dyDescent="0.25">
      <c r="A12304" s="1">
        <v>35050728</v>
      </c>
      <c r="B12304" s="1" t="s">
        <v>32505</v>
      </c>
      <c r="C12304" s="1" t="s">
        <v>32506</v>
      </c>
      <c r="D12304" s="1" t="s">
        <v>32507</v>
      </c>
      <c r="E12304" s="1" t="s">
        <v>65</v>
      </c>
      <c r="F12304" s="1" t="s">
        <v>32488</v>
      </c>
      <c r="G12304" s="1" t="s">
        <v>32489</v>
      </c>
    </row>
    <row r="12305" spans="1:7" x14ac:dyDescent="0.25">
      <c r="A12305" s="1">
        <v>35050784</v>
      </c>
      <c r="B12305" s="1" t="s">
        <v>32508</v>
      </c>
      <c r="C12305" s="1" t="s">
        <v>32508</v>
      </c>
      <c r="D12305" s="1" t="s">
        <v>32508</v>
      </c>
      <c r="E12305" s="1" t="s">
        <v>66</v>
      </c>
      <c r="G12305" s="1" t="s">
        <v>199</v>
      </c>
    </row>
    <row r="12306" spans="1:7" x14ac:dyDescent="0.25">
      <c r="A12306" s="1">
        <v>35050787</v>
      </c>
      <c r="B12306" s="1" t="s">
        <v>32509</v>
      </c>
      <c r="C12306" s="1" t="s">
        <v>32510</v>
      </c>
      <c r="D12306" s="1" t="s">
        <v>32511</v>
      </c>
      <c r="E12306" s="1" t="s">
        <v>65</v>
      </c>
      <c r="F12306" s="1" t="s">
        <v>32512</v>
      </c>
      <c r="G12306" s="1" t="s">
        <v>32513</v>
      </c>
    </row>
    <row r="12307" spans="1:7" x14ac:dyDescent="0.25">
      <c r="A12307" s="1">
        <v>35050788</v>
      </c>
      <c r="B12307" s="1" t="s">
        <v>32514</v>
      </c>
      <c r="C12307" s="1" t="s">
        <v>32515</v>
      </c>
      <c r="D12307" s="1" t="s">
        <v>32514</v>
      </c>
      <c r="E12307" s="1" t="s">
        <v>66</v>
      </c>
      <c r="F12307" s="1" t="s">
        <v>32516</v>
      </c>
      <c r="G12307" s="1" t="s">
        <v>32517</v>
      </c>
    </row>
    <row r="12308" spans="1:7" x14ac:dyDescent="0.25">
      <c r="A12308" s="1">
        <v>35050790</v>
      </c>
      <c r="B12308" s="1" t="s">
        <v>32518</v>
      </c>
      <c r="C12308" s="1" t="s">
        <v>32519</v>
      </c>
      <c r="D12308" s="1" t="s">
        <v>32518</v>
      </c>
      <c r="E12308" s="1" t="s">
        <v>66</v>
      </c>
      <c r="G12308" s="1" t="s">
        <v>199</v>
      </c>
    </row>
    <row r="12309" spans="1:7" x14ac:dyDescent="0.25">
      <c r="A12309" s="1">
        <v>35050791</v>
      </c>
      <c r="B12309" s="1" t="s">
        <v>32520</v>
      </c>
      <c r="C12309" s="1" t="s">
        <v>32521</v>
      </c>
      <c r="D12309" s="1" t="s">
        <v>32522</v>
      </c>
      <c r="E12309" s="1" t="s">
        <v>66</v>
      </c>
      <c r="G12309" s="1" t="s">
        <v>199</v>
      </c>
    </row>
    <row r="12310" spans="1:7" x14ac:dyDescent="0.25">
      <c r="A12310" s="1">
        <v>35050801</v>
      </c>
      <c r="B12310" s="1" t="s">
        <v>32523</v>
      </c>
      <c r="C12310" s="1" t="s">
        <v>32524</v>
      </c>
      <c r="D12310" s="1" t="s">
        <v>32525</v>
      </c>
      <c r="E12310" s="1" t="s">
        <v>65</v>
      </c>
      <c r="F12310" s="1" t="s">
        <v>32526</v>
      </c>
      <c r="G12310" s="1" t="s">
        <v>32527</v>
      </c>
    </row>
    <row r="12311" spans="1:7" x14ac:dyDescent="0.25">
      <c r="A12311" s="1">
        <v>35050804</v>
      </c>
      <c r="B12311" s="1" t="s">
        <v>32528</v>
      </c>
      <c r="C12311" s="1" t="s">
        <v>32529</v>
      </c>
      <c r="D12311" s="1" t="s">
        <v>32530</v>
      </c>
      <c r="E12311" s="1" t="s">
        <v>65</v>
      </c>
      <c r="F12311" s="1" t="s">
        <v>32531</v>
      </c>
      <c r="G12311" s="1" t="s">
        <v>32532</v>
      </c>
    </row>
    <row r="12312" spans="1:7" x14ac:dyDescent="0.25">
      <c r="A12312" s="1">
        <v>35050805</v>
      </c>
      <c r="B12312" s="1" t="s">
        <v>32115</v>
      </c>
      <c r="C12312" s="1" t="s">
        <v>32116</v>
      </c>
      <c r="D12312" s="1" t="s">
        <v>32117</v>
      </c>
      <c r="E12312" s="1" t="s">
        <v>65</v>
      </c>
      <c r="F12312" s="1" t="s">
        <v>32118</v>
      </c>
      <c r="G12312" s="1" t="s">
        <v>32119</v>
      </c>
    </row>
    <row r="12313" spans="1:7" x14ac:dyDescent="0.25">
      <c r="A12313" s="1">
        <v>35050806</v>
      </c>
      <c r="B12313" s="1" t="s">
        <v>52</v>
      </c>
      <c r="C12313" s="1" t="s">
        <v>32181</v>
      </c>
      <c r="D12313" s="1" t="s">
        <v>52</v>
      </c>
      <c r="E12313" s="1" t="s">
        <v>65</v>
      </c>
      <c r="F12313" s="1" t="s">
        <v>99</v>
      </c>
      <c r="G12313" s="1" t="s">
        <v>32182</v>
      </c>
    </row>
    <row r="12314" spans="1:7" x14ac:dyDescent="0.25">
      <c r="A12314" s="1">
        <v>35050807</v>
      </c>
      <c r="B12314" s="1" t="s">
        <v>32533</v>
      </c>
      <c r="C12314" s="1" t="s">
        <v>32534</v>
      </c>
      <c r="D12314" s="1" t="s">
        <v>32535</v>
      </c>
      <c r="E12314" s="1" t="s">
        <v>65</v>
      </c>
      <c r="F12314" s="1" t="s">
        <v>32536</v>
      </c>
      <c r="G12314" s="1" t="s">
        <v>32537</v>
      </c>
    </row>
    <row r="12315" spans="1:7" x14ac:dyDescent="0.25">
      <c r="A12315" s="1">
        <v>35050808</v>
      </c>
      <c r="B12315" s="1" t="s">
        <v>32183</v>
      </c>
      <c r="C12315" s="1" t="s">
        <v>32184</v>
      </c>
      <c r="D12315" s="1" t="s">
        <v>32185</v>
      </c>
      <c r="E12315" s="1" t="s">
        <v>65</v>
      </c>
      <c r="F12315" s="1" t="s">
        <v>2996</v>
      </c>
      <c r="G12315" s="1" t="s">
        <v>2997</v>
      </c>
    </row>
    <row r="12316" spans="1:7" x14ac:dyDescent="0.25">
      <c r="A12316" s="1">
        <v>35050809</v>
      </c>
      <c r="B12316" s="1" t="s">
        <v>32538</v>
      </c>
      <c r="C12316" s="1" t="s">
        <v>32539</v>
      </c>
      <c r="D12316" s="1" t="s">
        <v>32540</v>
      </c>
      <c r="E12316" s="1" t="s">
        <v>65</v>
      </c>
      <c r="F12316" s="1" t="s">
        <v>32541</v>
      </c>
      <c r="G12316" s="1" t="s">
        <v>32542</v>
      </c>
    </row>
    <row r="12317" spans="1:7" x14ac:dyDescent="0.25">
      <c r="A12317" s="1">
        <v>35050810</v>
      </c>
      <c r="B12317" s="1" t="s">
        <v>32264</v>
      </c>
      <c r="C12317" s="1" t="s">
        <v>32265</v>
      </c>
      <c r="D12317" s="1" t="s">
        <v>32266</v>
      </c>
      <c r="E12317" s="1" t="s">
        <v>65</v>
      </c>
      <c r="F12317" s="1" t="s">
        <v>32267</v>
      </c>
      <c r="G12317" s="1" t="s">
        <v>32268</v>
      </c>
    </row>
    <row r="12318" spans="1:7" x14ac:dyDescent="0.25">
      <c r="A12318" s="1">
        <v>35050811</v>
      </c>
      <c r="B12318" s="1" t="s">
        <v>32543</v>
      </c>
      <c r="C12318" s="1" t="s">
        <v>32544</v>
      </c>
      <c r="D12318" s="1" t="s">
        <v>32545</v>
      </c>
      <c r="E12318" s="1" t="s">
        <v>65</v>
      </c>
      <c r="F12318" s="1" t="s">
        <v>32546</v>
      </c>
      <c r="G12318" s="1" t="s">
        <v>32547</v>
      </c>
    </row>
    <row r="12319" spans="1:7" x14ac:dyDescent="0.25">
      <c r="A12319" s="1">
        <v>35050812</v>
      </c>
      <c r="B12319" s="1" t="s">
        <v>32528</v>
      </c>
      <c r="C12319" s="1" t="s">
        <v>32528</v>
      </c>
      <c r="D12319" s="1" t="s">
        <v>32528</v>
      </c>
      <c r="G12319" s="1" t="s">
        <v>199</v>
      </c>
    </row>
    <row r="12320" spans="1:7" x14ac:dyDescent="0.25">
      <c r="A12320" s="1">
        <v>35050813</v>
      </c>
      <c r="B12320" s="1" t="s">
        <v>32548</v>
      </c>
      <c r="C12320" s="1" t="s">
        <v>32549</v>
      </c>
      <c r="D12320" s="1" t="s">
        <v>32550</v>
      </c>
      <c r="E12320" s="1" t="s">
        <v>65</v>
      </c>
      <c r="F12320" s="1" t="s">
        <v>32551</v>
      </c>
      <c r="G12320" s="1" t="s">
        <v>32552</v>
      </c>
    </row>
    <row r="12321" spans="1:7" x14ac:dyDescent="0.25">
      <c r="A12321" s="1">
        <v>35050814</v>
      </c>
      <c r="B12321" s="1" t="s">
        <v>32115</v>
      </c>
      <c r="C12321" s="1" t="s">
        <v>32115</v>
      </c>
      <c r="D12321" s="1" t="s">
        <v>32115</v>
      </c>
      <c r="G12321" s="1" t="s">
        <v>199</v>
      </c>
    </row>
    <row r="12322" spans="1:7" x14ac:dyDescent="0.25">
      <c r="A12322" s="1">
        <v>35050816</v>
      </c>
      <c r="B12322" s="1" t="s">
        <v>32533</v>
      </c>
      <c r="C12322" s="1" t="s">
        <v>32533</v>
      </c>
      <c r="D12322" s="1" t="s">
        <v>32533</v>
      </c>
      <c r="G12322" s="1" t="s">
        <v>199</v>
      </c>
    </row>
    <row r="12323" spans="1:7" x14ac:dyDescent="0.25">
      <c r="A12323" s="1">
        <v>35050817</v>
      </c>
      <c r="B12323" s="1" t="s">
        <v>32183</v>
      </c>
      <c r="C12323" s="1" t="s">
        <v>32183</v>
      </c>
      <c r="D12323" s="1" t="s">
        <v>32183</v>
      </c>
      <c r="G12323" s="1" t="s">
        <v>199</v>
      </c>
    </row>
    <row r="12324" spans="1:7" x14ac:dyDescent="0.25">
      <c r="A12324" s="1">
        <v>35050818</v>
      </c>
      <c r="B12324" s="1" t="s">
        <v>32538</v>
      </c>
      <c r="C12324" s="1" t="s">
        <v>32538</v>
      </c>
      <c r="D12324" s="1" t="s">
        <v>32538</v>
      </c>
      <c r="G12324" s="1" t="s">
        <v>199</v>
      </c>
    </row>
    <row r="12325" spans="1:7" x14ac:dyDescent="0.25">
      <c r="A12325" s="1">
        <v>35050819</v>
      </c>
      <c r="B12325" s="1" t="s">
        <v>32264</v>
      </c>
      <c r="C12325" s="1" t="s">
        <v>32264</v>
      </c>
      <c r="D12325" s="1" t="s">
        <v>32264</v>
      </c>
      <c r="G12325" s="1" t="s">
        <v>199</v>
      </c>
    </row>
    <row r="12326" spans="1:7" x14ac:dyDescent="0.25">
      <c r="A12326" s="1">
        <v>35050820</v>
      </c>
      <c r="B12326" s="1" t="s">
        <v>32543</v>
      </c>
      <c r="C12326" s="1" t="s">
        <v>32543</v>
      </c>
      <c r="D12326" s="1" t="s">
        <v>32543</v>
      </c>
      <c r="G12326" s="1" t="s">
        <v>199</v>
      </c>
    </row>
    <row r="12327" spans="1:7" x14ac:dyDescent="0.25">
      <c r="A12327" s="1">
        <v>35050821</v>
      </c>
      <c r="B12327" s="1" t="s">
        <v>32553</v>
      </c>
      <c r="C12327" s="1" t="s">
        <v>32554</v>
      </c>
      <c r="D12327" s="1" t="s">
        <v>32553</v>
      </c>
      <c r="E12327" s="1" t="s">
        <v>65</v>
      </c>
      <c r="F12327" s="1" t="s">
        <v>32555</v>
      </c>
      <c r="G12327" s="1" t="s">
        <v>32556</v>
      </c>
    </row>
    <row r="12328" spans="1:7" x14ac:dyDescent="0.25">
      <c r="A12328" s="1">
        <v>35050822</v>
      </c>
      <c r="B12328" s="1" t="s">
        <v>32557</v>
      </c>
      <c r="C12328" s="1" t="s">
        <v>32558</v>
      </c>
      <c r="D12328" s="1" t="s">
        <v>32557</v>
      </c>
      <c r="E12328" s="1" t="s">
        <v>65</v>
      </c>
      <c r="F12328" s="1" t="s">
        <v>32559</v>
      </c>
      <c r="G12328" s="1" t="s">
        <v>32560</v>
      </c>
    </row>
    <row r="12329" spans="1:7" x14ac:dyDescent="0.25">
      <c r="A12329" s="1">
        <v>35050823</v>
      </c>
      <c r="B12329" s="1" t="s">
        <v>32561</v>
      </c>
      <c r="C12329" s="1" t="s">
        <v>32562</v>
      </c>
      <c r="D12329" s="1" t="s">
        <v>32563</v>
      </c>
      <c r="E12329" s="1" t="s">
        <v>65</v>
      </c>
      <c r="F12329" s="1" t="s">
        <v>32564</v>
      </c>
      <c r="G12329" s="1" t="s">
        <v>32565</v>
      </c>
    </row>
    <row r="12330" spans="1:7" x14ac:dyDescent="0.25">
      <c r="A12330" s="1">
        <v>35060028</v>
      </c>
      <c r="B12330" s="1" t="s">
        <v>32566</v>
      </c>
      <c r="C12330" s="1" t="s">
        <v>32567</v>
      </c>
      <c r="D12330" s="1" t="s">
        <v>32568</v>
      </c>
      <c r="E12330" s="1" t="s">
        <v>65</v>
      </c>
      <c r="F12330" s="1" t="s">
        <v>32569</v>
      </c>
      <c r="G12330" s="1" t="s">
        <v>32570</v>
      </c>
    </row>
    <row r="12331" spans="1:7" x14ac:dyDescent="0.25">
      <c r="A12331" s="1">
        <v>35060029</v>
      </c>
      <c r="B12331" s="1" t="s">
        <v>32571</v>
      </c>
      <c r="C12331" s="1" t="s">
        <v>32572</v>
      </c>
      <c r="D12331" s="1" t="s">
        <v>32573</v>
      </c>
      <c r="E12331" s="1" t="s">
        <v>65</v>
      </c>
      <c r="F12331" s="1" t="s">
        <v>32574</v>
      </c>
      <c r="G12331" s="1" t="s">
        <v>32575</v>
      </c>
    </row>
    <row r="12332" spans="1:7" x14ac:dyDescent="0.25">
      <c r="A12332" s="1">
        <v>35060030</v>
      </c>
      <c r="B12332" s="1" t="s">
        <v>32576</v>
      </c>
      <c r="C12332" s="1" t="s">
        <v>32577</v>
      </c>
      <c r="D12332" s="1" t="s">
        <v>32578</v>
      </c>
      <c r="E12332" s="1" t="s">
        <v>66</v>
      </c>
      <c r="F12332" s="1" t="s">
        <v>32579</v>
      </c>
      <c r="G12332" s="1" t="s">
        <v>32580</v>
      </c>
    </row>
    <row r="12333" spans="1:7" x14ac:dyDescent="0.25">
      <c r="A12333" s="1">
        <v>35060031</v>
      </c>
      <c r="B12333" s="1" t="s">
        <v>32581</v>
      </c>
      <c r="C12333" s="1" t="s">
        <v>32582</v>
      </c>
      <c r="D12333" s="1" t="s">
        <v>32583</v>
      </c>
      <c r="E12333" s="1" t="s">
        <v>66</v>
      </c>
      <c r="F12333" s="1" t="s">
        <v>32584</v>
      </c>
      <c r="G12333" s="1" t="s">
        <v>32585</v>
      </c>
    </row>
    <row r="12334" spans="1:7" x14ac:dyDescent="0.25">
      <c r="A12334" s="1">
        <v>35060032</v>
      </c>
      <c r="B12334" s="1" t="s">
        <v>32586</v>
      </c>
      <c r="C12334" s="1" t="s">
        <v>32587</v>
      </c>
      <c r="D12334" s="1" t="s">
        <v>32588</v>
      </c>
      <c r="E12334" s="1" t="s">
        <v>66</v>
      </c>
      <c r="F12334" s="1" t="s">
        <v>32584</v>
      </c>
      <c r="G12334" s="1" t="s">
        <v>32585</v>
      </c>
    </row>
    <row r="12335" spans="1:7" x14ac:dyDescent="0.25">
      <c r="A12335" s="1">
        <v>35060033</v>
      </c>
      <c r="B12335" s="1" t="s">
        <v>32589</v>
      </c>
      <c r="C12335" s="1" t="s">
        <v>32590</v>
      </c>
      <c r="D12335" s="1" t="s">
        <v>32591</v>
      </c>
      <c r="E12335" s="1" t="s">
        <v>66</v>
      </c>
      <c r="F12335" s="1" t="s">
        <v>32584</v>
      </c>
      <c r="G12335" s="1" t="s">
        <v>32585</v>
      </c>
    </row>
    <row r="12336" spans="1:7" x14ac:dyDescent="0.25">
      <c r="A12336" s="1">
        <v>35060034</v>
      </c>
      <c r="B12336" s="1" t="s">
        <v>32592</v>
      </c>
      <c r="C12336" s="1" t="s">
        <v>32593</v>
      </c>
      <c r="D12336" s="1" t="s">
        <v>32594</v>
      </c>
      <c r="E12336" s="1" t="s">
        <v>66</v>
      </c>
      <c r="F12336" s="1" t="s">
        <v>32584</v>
      </c>
      <c r="G12336" s="1" t="s">
        <v>32585</v>
      </c>
    </row>
    <row r="12337" spans="1:7" x14ac:dyDescent="0.25">
      <c r="A12337" s="1">
        <v>35060036</v>
      </c>
      <c r="B12337" s="1" t="s">
        <v>32595</v>
      </c>
      <c r="C12337" s="1" t="s">
        <v>32596</v>
      </c>
      <c r="D12337" s="1" t="s">
        <v>32597</v>
      </c>
      <c r="E12337" s="1" t="s">
        <v>66</v>
      </c>
      <c r="F12337" s="1" t="s">
        <v>32579</v>
      </c>
      <c r="G12337" s="1" t="s">
        <v>32580</v>
      </c>
    </row>
    <row r="12338" spans="1:7" x14ac:dyDescent="0.25">
      <c r="A12338" s="1">
        <v>35060037</v>
      </c>
      <c r="B12338" s="1" t="s">
        <v>32598</v>
      </c>
      <c r="C12338" s="1" t="s">
        <v>32599</v>
      </c>
      <c r="D12338" s="1" t="s">
        <v>32600</v>
      </c>
      <c r="E12338" s="1" t="s">
        <v>66</v>
      </c>
      <c r="F12338" s="1" t="s">
        <v>32579</v>
      </c>
      <c r="G12338" s="1" t="s">
        <v>32580</v>
      </c>
    </row>
    <row r="12339" spans="1:7" x14ac:dyDescent="0.25">
      <c r="A12339" s="1">
        <v>35060038</v>
      </c>
      <c r="B12339" s="1" t="s">
        <v>32601</v>
      </c>
      <c r="C12339" s="1" t="s">
        <v>32602</v>
      </c>
      <c r="D12339" s="1" t="s">
        <v>32603</v>
      </c>
      <c r="E12339" s="1" t="s">
        <v>66</v>
      </c>
      <c r="F12339" s="1" t="s">
        <v>32579</v>
      </c>
      <c r="G12339" s="1" t="s">
        <v>32580</v>
      </c>
    </row>
    <row r="12340" spans="1:7" x14ac:dyDescent="0.25">
      <c r="A12340" s="1">
        <v>35060039</v>
      </c>
      <c r="B12340" s="1" t="s">
        <v>32604</v>
      </c>
      <c r="C12340" s="1" t="s">
        <v>32605</v>
      </c>
      <c r="D12340" s="1" t="s">
        <v>32606</v>
      </c>
      <c r="E12340" s="1" t="s">
        <v>66</v>
      </c>
      <c r="F12340" s="1" t="s">
        <v>32579</v>
      </c>
      <c r="G12340" s="1" t="s">
        <v>32580</v>
      </c>
    </row>
    <row r="12341" spans="1:7" x14ac:dyDescent="0.25">
      <c r="A12341" s="1">
        <v>35060040</v>
      </c>
      <c r="B12341" s="1" t="s">
        <v>32607</v>
      </c>
      <c r="C12341" s="1" t="s">
        <v>32608</v>
      </c>
      <c r="D12341" s="1" t="s">
        <v>32609</v>
      </c>
      <c r="E12341" s="1" t="s">
        <v>66</v>
      </c>
      <c r="F12341" s="1" t="s">
        <v>32579</v>
      </c>
      <c r="G12341" s="1" t="s">
        <v>32580</v>
      </c>
    </row>
    <row r="12342" spans="1:7" x14ac:dyDescent="0.25">
      <c r="A12342" s="1">
        <v>35060041</v>
      </c>
      <c r="B12342" s="1" t="s">
        <v>32610</v>
      </c>
      <c r="C12342" s="1" t="s">
        <v>32611</v>
      </c>
      <c r="D12342" s="1" t="s">
        <v>32612</v>
      </c>
      <c r="E12342" s="1" t="s">
        <v>66</v>
      </c>
      <c r="F12342" s="1" t="s">
        <v>32579</v>
      </c>
      <c r="G12342" s="1" t="s">
        <v>32580</v>
      </c>
    </row>
    <row r="12343" spans="1:7" x14ac:dyDescent="0.25">
      <c r="A12343" s="1">
        <v>35060042</v>
      </c>
      <c r="B12343" s="1" t="s">
        <v>32613</v>
      </c>
      <c r="C12343" s="1" t="s">
        <v>32614</v>
      </c>
      <c r="D12343" s="1" t="s">
        <v>32615</v>
      </c>
      <c r="E12343" s="1" t="s">
        <v>65</v>
      </c>
      <c r="F12343" s="1" t="s">
        <v>32569</v>
      </c>
      <c r="G12343" s="1" t="s">
        <v>32570</v>
      </c>
    </row>
    <row r="12344" spans="1:7" x14ac:dyDescent="0.25">
      <c r="A12344" s="1">
        <v>35060043</v>
      </c>
      <c r="B12344" s="1" t="s">
        <v>32616</v>
      </c>
      <c r="C12344" s="1" t="s">
        <v>32617</v>
      </c>
      <c r="D12344" s="1" t="s">
        <v>32618</v>
      </c>
      <c r="E12344" s="1" t="s">
        <v>66</v>
      </c>
      <c r="F12344" s="1" t="s">
        <v>32619</v>
      </c>
      <c r="G12344" s="1" t="s">
        <v>32620</v>
      </c>
    </row>
    <row r="12345" spans="1:7" x14ac:dyDescent="0.25">
      <c r="A12345" s="1">
        <v>35060050</v>
      </c>
      <c r="B12345" s="1" t="s">
        <v>32621</v>
      </c>
      <c r="C12345" s="1" t="s">
        <v>32622</v>
      </c>
      <c r="D12345" s="1" t="s">
        <v>32623</v>
      </c>
      <c r="E12345" s="1" t="s">
        <v>65</v>
      </c>
      <c r="F12345" s="1" t="s">
        <v>32574</v>
      </c>
      <c r="G12345" s="1" t="s">
        <v>32575</v>
      </c>
    </row>
    <row r="12346" spans="1:7" x14ac:dyDescent="0.25">
      <c r="A12346" s="1">
        <v>35060301</v>
      </c>
      <c r="B12346" s="1" t="s">
        <v>32624</v>
      </c>
      <c r="C12346" s="1" t="s">
        <v>32625</v>
      </c>
      <c r="D12346" s="1" t="s">
        <v>32626</v>
      </c>
      <c r="E12346" s="1" t="s">
        <v>65</v>
      </c>
      <c r="F12346" s="1" t="s">
        <v>32627</v>
      </c>
      <c r="G12346" s="1" t="s">
        <v>32628</v>
      </c>
    </row>
    <row r="12347" spans="1:7" x14ac:dyDescent="0.25">
      <c r="A12347" s="1">
        <v>35060302</v>
      </c>
      <c r="B12347" s="1" t="s">
        <v>32629</v>
      </c>
      <c r="C12347" s="1" t="s">
        <v>32630</v>
      </c>
      <c r="D12347" s="1" t="s">
        <v>32631</v>
      </c>
      <c r="E12347" s="1" t="s">
        <v>65</v>
      </c>
      <c r="F12347" s="1" t="s">
        <v>32627</v>
      </c>
      <c r="G12347" s="1" t="s">
        <v>32628</v>
      </c>
    </row>
    <row r="12348" spans="1:7" x14ac:dyDescent="0.25">
      <c r="A12348" s="1">
        <v>35060500</v>
      </c>
      <c r="B12348" s="1" t="s">
        <v>32632</v>
      </c>
      <c r="C12348" s="1" t="s">
        <v>32633</v>
      </c>
      <c r="D12348" s="1" t="s">
        <v>32634</v>
      </c>
      <c r="E12348" s="1" t="s">
        <v>65</v>
      </c>
      <c r="F12348" s="1" t="s">
        <v>32635</v>
      </c>
      <c r="G12348" s="1" t="s">
        <v>32636</v>
      </c>
    </row>
    <row r="12349" spans="1:7" x14ac:dyDescent="0.25">
      <c r="A12349" s="1">
        <v>35060501</v>
      </c>
      <c r="B12349" s="1" t="s">
        <v>32637</v>
      </c>
      <c r="C12349" s="1" t="s">
        <v>32638</v>
      </c>
      <c r="D12349" s="1" t="s">
        <v>32639</v>
      </c>
      <c r="E12349" s="1" t="s">
        <v>66</v>
      </c>
      <c r="F12349" s="1" t="s">
        <v>32640</v>
      </c>
      <c r="G12349" s="1" t="s">
        <v>32641</v>
      </c>
    </row>
    <row r="12350" spans="1:7" x14ac:dyDescent="0.25">
      <c r="A12350" s="1">
        <v>35060502</v>
      </c>
      <c r="B12350" s="1" t="s">
        <v>32642</v>
      </c>
      <c r="C12350" s="1" t="s">
        <v>32643</v>
      </c>
      <c r="D12350" s="1" t="s">
        <v>32644</v>
      </c>
      <c r="E12350" s="1" t="s">
        <v>66</v>
      </c>
      <c r="F12350" s="1" t="s">
        <v>32640</v>
      </c>
      <c r="G12350" s="1" t="s">
        <v>32641</v>
      </c>
    </row>
    <row r="12351" spans="1:7" x14ac:dyDescent="0.25">
      <c r="A12351" s="1">
        <v>35060503</v>
      </c>
      <c r="B12351" s="1" t="s">
        <v>32645</v>
      </c>
      <c r="C12351" s="1" t="s">
        <v>32646</v>
      </c>
      <c r="D12351" s="1" t="s">
        <v>32647</v>
      </c>
      <c r="E12351" s="1" t="s">
        <v>66</v>
      </c>
      <c r="F12351" s="1" t="s">
        <v>32640</v>
      </c>
      <c r="G12351" s="1" t="s">
        <v>32641</v>
      </c>
    </row>
    <row r="12352" spans="1:7" x14ac:dyDescent="0.25">
      <c r="A12352" s="1">
        <v>35060504</v>
      </c>
      <c r="B12352" s="1" t="s">
        <v>32648</v>
      </c>
      <c r="C12352" s="1" t="s">
        <v>32649</v>
      </c>
      <c r="D12352" s="1" t="s">
        <v>32650</v>
      </c>
      <c r="E12352" s="1" t="s">
        <v>66</v>
      </c>
      <c r="F12352" s="1" t="s">
        <v>32640</v>
      </c>
      <c r="G12352" s="1" t="s">
        <v>32641</v>
      </c>
    </row>
    <row r="12353" spans="1:7" x14ac:dyDescent="0.25">
      <c r="A12353" s="1">
        <v>35060505</v>
      </c>
      <c r="B12353" s="1" t="s">
        <v>31956</v>
      </c>
      <c r="C12353" s="1" t="s">
        <v>32651</v>
      </c>
      <c r="D12353" s="1" t="s">
        <v>31958</v>
      </c>
      <c r="E12353" s="1" t="s">
        <v>66</v>
      </c>
      <c r="F12353" s="1" t="s">
        <v>32640</v>
      </c>
      <c r="G12353" s="1" t="s">
        <v>32641</v>
      </c>
    </row>
    <row r="12354" spans="1:7" x14ac:dyDescent="0.25">
      <c r="A12354" s="1">
        <v>35060506</v>
      </c>
      <c r="B12354" s="1" t="s">
        <v>32652</v>
      </c>
      <c r="C12354" s="1" t="s">
        <v>32653</v>
      </c>
      <c r="D12354" s="1" t="s">
        <v>32654</v>
      </c>
      <c r="E12354" s="1" t="s">
        <v>66</v>
      </c>
      <c r="F12354" s="1" t="s">
        <v>32640</v>
      </c>
      <c r="G12354" s="1" t="s">
        <v>32641</v>
      </c>
    </row>
    <row r="12355" spans="1:7" x14ac:dyDescent="0.25">
      <c r="A12355" s="1">
        <v>35060507</v>
      </c>
      <c r="B12355" s="1" t="s">
        <v>32655</v>
      </c>
      <c r="C12355" s="1" t="s">
        <v>32656</v>
      </c>
      <c r="D12355" s="1" t="s">
        <v>32657</v>
      </c>
      <c r="E12355" s="1" t="s">
        <v>66</v>
      </c>
      <c r="F12355" s="1" t="s">
        <v>32640</v>
      </c>
      <c r="G12355" s="1" t="s">
        <v>32641</v>
      </c>
    </row>
    <row r="12356" spans="1:7" x14ac:dyDescent="0.25">
      <c r="A12356" s="1">
        <v>35060508</v>
      </c>
      <c r="B12356" s="1" t="s">
        <v>32658</v>
      </c>
      <c r="C12356" s="1" t="s">
        <v>32659</v>
      </c>
      <c r="D12356" s="1" t="s">
        <v>32660</v>
      </c>
      <c r="E12356" s="1" t="s">
        <v>66</v>
      </c>
      <c r="F12356" s="1" t="s">
        <v>32640</v>
      </c>
      <c r="G12356" s="1" t="s">
        <v>32641</v>
      </c>
    </row>
    <row r="12357" spans="1:7" x14ac:dyDescent="0.25">
      <c r="A12357" s="1">
        <v>35060509</v>
      </c>
      <c r="B12357" s="1" t="s">
        <v>32661</v>
      </c>
      <c r="C12357" s="1" t="s">
        <v>32662</v>
      </c>
      <c r="D12357" s="1" t="s">
        <v>32663</v>
      </c>
      <c r="E12357" s="1" t="s">
        <v>66</v>
      </c>
      <c r="F12357" s="1" t="s">
        <v>32640</v>
      </c>
      <c r="G12357" s="1" t="s">
        <v>32641</v>
      </c>
    </row>
    <row r="12358" spans="1:7" x14ac:dyDescent="0.25">
      <c r="A12358" s="1">
        <v>35060510</v>
      </c>
      <c r="B12358" s="1" t="s">
        <v>32664</v>
      </c>
      <c r="C12358" s="1" t="s">
        <v>32665</v>
      </c>
      <c r="D12358" s="1" t="s">
        <v>32666</v>
      </c>
      <c r="E12358" s="1" t="s">
        <v>66</v>
      </c>
      <c r="F12358" s="1" t="s">
        <v>32640</v>
      </c>
      <c r="G12358" s="1" t="s">
        <v>32641</v>
      </c>
    </row>
    <row r="12359" spans="1:7" x14ac:dyDescent="0.25">
      <c r="A12359" s="1">
        <v>35060600</v>
      </c>
      <c r="B12359" s="1" t="s">
        <v>32667</v>
      </c>
      <c r="C12359" s="1" t="s">
        <v>32668</v>
      </c>
      <c r="D12359" s="1" t="s">
        <v>32669</v>
      </c>
      <c r="E12359" s="1" t="s">
        <v>65</v>
      </c>
      <c r="F12359" s="1" t="s">
        <v>32670</v>
      </c>
      <c r="G12359" s="1" t="s">
        <v>32671</v>
      </c>
    </row>
    <row r="12360" spans="1:7" x14ac:dyDescent="0.25">
      <c r="A12360" s="1">
        <v>35060601</v>
      </c>
      <c r="B12360" s="1" t="s">
        <v>32672</v>
      </c>
      <c r="C12360" s="1" t="s">
        <v>32673</v>
      </c>
      <c r="D12360" s="1" t="s">
        <v>32674</v>
      </c>
      <c r="E12360" s="1" t="s">
        <v>65</v>
      </c>
      <c r="F12360" s="1" t="s">
        <v>32619</v>
      </c>
      <c r="G12360" s="1" t="s">
        <v>32620</v>
      </c>
    </row>
    <row r="12361" spans="1:7" x14ac:dyDescent="0.25">
      <c r="A12361" s="1">
        <v>35060602</v>
      </c>
      <c r="B12361" s="1" t="s">
        <v>32675</v>
      </c>
      <c r="C12361" s="1" t="s">
        <v>32676</v>
      </c>
      <c r="D12361" s="1" t="s">
        <v>32677</v>
      </c>
      <c r="E12361" s="1" t="s">
        <v>65</v>
      </c>
      <c r="F12361" s="1" t="s">
        <v>32619</v>
      </c>
      <c r="G12361" s="1" t="s">
        <v>32620</v>
      </c>
    </row>
    <row r="12362" spans="1:7" x14ac:dyDescent="0.25">
      <c r="A12362" s="1">
        <v>35060603</v>
      </c>
      <c r="B12362" s="1" t="s">
        <v>32678</v>
      </c>
      <c r="C12362" s="1" t="s">
        <v>32679</v>
      </c>
      <c r="D12362" s="1" t="s">
        <v>32680</v>
      </c>
      <c r="E12362" s="1" t="s">
        <v>65</v>
      </c>
      <c r="F12362" s="1" t="s">
        <v>32619</v>
      </c>
      <c r="G12362" s="1" t="s">
        <v>32620</v>
      </c>
    </row>
    <row r="12363" spans="1:7" x14ac:dyDescent="0.25">
      <c r="A12363" s="1">
        <v>35060604</v>
      </c>
      <c r="B12363" s="1" t="s">
        <v>32681</v>
      </c>
      <c r="C12363" s="1" t="s">
        <v>32682</v>
      </c>
      <c r="D12363" s="1" t="s">
        <v>32683</v>
      </c>
      <c r="E12363" s="1" t="s">
        <v>65</v>
      </c>
      <c r="F12363" s="1" t="s">
        <v>32619</v>
      </c>
      <c r="G12363" s="1" t="s">
        <v>32620</v>
      </c>
    </row>
    <row r="12364" spans="1:7" x14ac:dyDescent="0.25">
      <c r="A12364" s="1">
        <v>35060605</v>
      </c>
      <c r="B12364" s="1" t="s">
        <v>32684</v>
      </c>
      <c r="C12364" s="1" t="s">
        <v>32685</v>
      </c>
      <c r="D12364" s="1" t="s">
        <v>32686</v>
      </c>
      <c r="E12364" s="1" t="s">
        <v>65</v>
      </c>
      <c r="F12364" s="1" t="s">
        <v>32619</v>
      </c>
      <c r="G12364" s="1" t="s">
        <v>32620</v>
      </c>
    </row>
    <row r="12365" spans="1:7" x14ac:dyDescent="0.25">
      <c r="A12365" s="1">
        <v>35060606</v>
      </c>
      <c r="B12365" s="1" t="s">
        <v>32687</v>
      </c>
      <c r="C12365" s="1" t="s">
        <v>32688</v>
      </c>
      <c r="D12365" s="1" t="s">
        <v>32689</v>
      </c>
      <c r="E12365" s="1" t="s">
        <v>65</v>
      </c>
      <c r="F12365" s="1" t="s">
        <v>32619</v>
      </c>
      <c r="G12365" s="1" t="s">
        <v>32620</v>
      </c>
    </row>
    <row r="12366" spans="1:7" x14ac:dyDescent="0.25">
      <c r="A12366" s="1">
        <v>35060607</v>
      </c>
      <c r="B12366" s="1" t="s">
        <v>32690</v>
      </c>
      <c r="C12366" s="1" t="s">
        <v>32691</v>
      </c>
      <c r="D12366" s="1" t="s">
        <v>32692</v>
      </c>
      <c r="E12366" s="1" t="s">
        <v>65</v>
      </c>
      <c r="F12366" s="1" t="s">
        <v>32619</v>
      </c>
      <c r="G12366" s="1" t="s">
        <v>32620</v>
      </c>
    </row>
    <row r="12367" spans="1:7" x14ac:dyDescent="0.25">
      <c r="A12367" s="1">
        <v>35060608</v>
      </c>
      <c r="B12367" s="1" t="s">
        <v>32693</v>
      </c>
      <c r="C12367" s="1" t="s">
        <v>32694</v>
      </c>
      <c r="D12367" s="1" t="s">
        <v>32695</v>
      </c>
      <c r="E12367" s="1" t="s">
        <v>65</v>
      </c>
      <c r="F12367" s="1" t="s">
        <v>32619</v>
      </c>
      <c r="G12367" s="1" t="s">
        <v>32620</v>
      </c>
    </row>
    <row r="12368" spans="1:7" x14ac:dyDescent="0.25">
      <c r="A12368" s="1">
        <v>35060609</v>
      </c>
      <c r="B12368" s="1" t="s">
        <v>32696</v>
      </c>
      <c r="C12368" s="1" t="s">
        <v>32697</v>
      </c>
      <c r="D12368" s="1" t="s">
        <v>32698</v>
      </c>
      <c r="E12368" s="1" t="s">
        <v>65</v>
      </c>
      <c r="F12368" s="1" t="s">
        <v>32619</v>
      </c>
      <c r="G12368" s="1" t="s">
        <v>32620</v>
      </c>
    </row>
    <row r="12369" spans="1:7" x14ac:dyDescent="0.25">
      <c r="A12369" s="1">
        <v>35060610</v>
      </c>
      <c r="B12369" s="1" t="s">
        <v>32699</v>
      </c>
      <c r="C12369" s="1" t="s">
        <v>32700</v>
      </c>
      <c r="D12369" s="1" t="s">
        <v>32701</v>
      </c>
      <c r="E12369" s="1" t="s">
        <v>65</v>
      </c>
      <c r="F12369" s="1" t="s">
        <v>32619</v>
      </c>
      <c r="G12369" s="1" t="s">
        <v>32620</v>
      </c>
    </row>
    <row r="12370" spans="1:7" x14ac:dyDescent="0.25">
      <c r="A12370" s="1">
        <v>35060611</v>
      </c>
      <c r="B12370" s="1" t="s">
        <v>32702</v>
      </c>
      <c r="C12370" s="1" t="s">
        <v>32703</v>
      </c>
      <c r="D12370" s="1" t="s">
        <v>32704</v>
      </c>
      <c r="E12370" s="1" t="s">
        <v>65</v>
      </c>
      <c r="F12370" s="1" t="s">
        <v>32619</v>
      </c>
      <c r="G12370" s="1" t="s">
        <v>32620</v>
      </c>
    </row>
    <row r="12371" spans="1:7" x14ac:dyDescent="0.25">
      <c r="A12371" s="1">
        <v>35080007</v>
      </c>
      <c r="B12371" s="1" t="s">
        <v>32705</v>
      </c>
      <c r="C12371" s="1" t="s">
        <v>32706</v>
      </c>
      <c r="D12371" s="1" t="s">
        <v>32707</v>
      </c>
      <c r="E12371" s="1" t="s">
        <v>65</v>
      </c>
      <c r="F12371" s="1" t="s">
        <v>4043</v>
      </c>
      <c r="G12371" s="1" t="s">
        <v>4044</v>
      </c>
    </row>
    <row r="12372" spans="1:7" x14ac:dyDescent="0.25">
      <c r="A12372" s="1">
        <v>35080011</v>
      </c>
      <c r="B12372" s="1" t="s">
        <v>32708</v>
      </c>
      <c r="C12372" s="1" t="s">
        <v>32709</v>
      </c>
      <c r="D12372" s="1" t="s">
        <v>32710</v>
      </c>
      <c r="E12372" s="1" t="s">
        <v>65</v>
      </c>
      <c r="F12372" s="1" t="s">
        <v>32711</v>
      </c>
      <c r="G12372" s="1" t="s">
        <v>32712</v>
      </c>
    </row>
    <row r="12373" spans="1:7" x14ac:dyDescent="0.25">
      <c r="A12373" s="1">
        <v>35080012</v>
      </c>
      <c r="B12373" s="1" t="s">
        <v>32713</v>
      </c>
      <c r="C12373" s="1" t="s">
        <v>32714</v>
      </c>
      <c r="D12373" s="1" t="s">
        <v>32715</v>
      </c>
      <c r="E12373" s="1" t="s">
        <v>65</v>
      </c>
      <c r="F12373" s="1" t="s">
        <v>32711</v>
      </c>
      <c r="G12373" s="1" t="s">
        <v>32712</v>
      </c>
    </row>
    <row r="12374" spans="1:7" x14ac:dyDescent="0.25">
      <c r="A12374" s="1">
        <v>35080013</v>
      </c>
      <c r="B12374" s="1" t="s">
        <v>32716</v>
      </c>
      <c r="C12374" s="1" t="s">
        <v>32717</v>
      </c>
      <c r="D12374" s="1" t="s">
        <v>32718</v>
      </c>
      <c r="E12374" s="1" t="s">
        <v>65</v>
      </c>
      <c r="F12374" s="1" t="s">
        <v>32711</v>
      </c>
      <c r="G12374" s="1" t="s">
        <v>32712</v>
      </c>
    </row>
    <row r="12375" spans="1:7" x14ac:dyDescent="0.25">
      <c r="A12375" s="1">
        <v>35080015</v>
      </c>
      <c r="B12375" s="1" t="s">
        <v>32719</v>
      </c>
      <c r="C12375" s="1" t="s">
        <v>32720</v>
      </c>
      <c r="D12375" s="1" t="s">
        <v>32721</v>
      </c>
      <c r="E12375" s="1" t="s">
        <v>65</v>
      </c>
      <c r="F12375" s="1" t="s">
        <v>32711</v>
      </c>
      <c r="G12375" s="1" t="s">
        <v>32712</v>
      </c>
    </row>
    <row r="12376" spans="1:7" x14ac:dyDescent="0.25">
      <c r="A12376" s="1">
        <v>35080018</v>
      </c>
      <c r="B12376" s="1" t="s">
        <v>32722</v>
      </c>
      <c r="C12376" s="1" t="s">
        <v>32723</v>
      </c>
      <c r="D12376" s="1" t="s">
        <v>32724</v>
      </c>
      <c r="E12376" s="1" t="s">
        <v>65</v>
      </c>
      <c r="F12376" s="1" t="s">
        <v>32711</v>
      </c>
      <c r="G12376" s="1" t="s">
        <v>32712</v>
      </c>
    </row>
    <row r="12377" spans="1:7" x14ac:dyDescent="0.25">
      <c r="A12377" s="1">
        <v>35080025</v>
      </c>
      <c r="B12377" s="1" t="s">
        <v>32725</v>
      </c>
      <c r="C12377" s="1" t="s">
        <v>32726</v>
      </c>
      <c r="D12377" s="1" t="s">
        <v>32727</v>
      </c>
      <c r="E12377" s="1" t="s">
        <v>65</v>
      </c>
      <c r="F12377" s="1" t="s">
        <v>4043</v>
      </c>
      <c r="G12377" s="1" t="s">
        <v>4044</v>
      </c>
    </row>
    <row r="12378" spans="1:7" x14ac:dyDescent="0.25">
      <c r="A12378" s="1">
        <v>35080026</v>
      </c>
      <c r="B12378" s="1" t="s">
        <v>32728</v>
      </c>
      <c r="C12378" s="1" t="s">
        <v>32729</v>
      </c>
      <c r="D12378" s="1" t="s">
        <v>32728</v>
      </c>
      <c r="E12378" s="1" t="s">
        <v>66</v>
      </c>
      <c r="F12378" s="1" t="s">
        <v>2991</v>
      </c>
      <c r="G12378" s="1" t="s">
        <v>2992</v>
      </c>
    </row>
    <row r="12379" spans="1:7" x14ac:dyDescent="0.25">
      <c r="A12379" s="1">
        <v>35080027</v>
      </c>
      <c r="B12379" s="1" t="s">
        <v>32730</v>
      </c>
      <c r="C12379" s="1" t="s">
        <v>32731</v>
      </c>
      <c r="D12379" s="1" t="s">
        <v>32730</v>
      </c>
      <c r="E12379" s="1" t="s">
        <v>66</v>
      </c>
      <c r="F12379" s="1" t="s">
        <v>2991</v>
      </c>
      <c r="G12379" s="1" t="s">
        <v>2992</v>
      </c>
    </row>
    <row r="12380" spans="1:7" x14ac:dyDescent="0.25">
      <c r="A12380" s="1">
        <v>35080028</v>
      </c>
      <c r="B12380" s="1" t="s">
        <v>32732</v>
      </c>
      <c r="C12380" s="1" t="s">
        <v>32733</v>
      </c>
      <c r="D12380" s="1" t="s">
        <v>32734</v>
      </c>
      <c r="E12380" s="1" t="s">
        <v>65</v>
      </c>
      <c r="F12380" s="1" t="s">
        <v>2991</v>
      </c>
      <c r="G12380" s="1" t="s">
        <v>2992</v>
      </c>
    </row>
    <row r="12381" spans="1:7" x14ac:dyDescent="0.25">
      <c r="A12381" s="1">
        <v>35080100</v>
      </c>
      <c r="B12381" s="1" t="s">
        <v>32735</v>
      </c>
      <c r="C12381" s="1" t="s">
        <v>32736</v>
      </c>
      <c r="D12381" s="1" t="s">
        <v>32737</v>
      </c>
      <c r="E12381" s="1" t="s">
        <v>65</v>
      </c>
      <c r="F12381" s="1" t="s">
        <v>32738</v>
      </c>
      <c r="G12381" s="1" t="s">
        <v>32739</v>
      </c>
    </row>
    <row r="12382" spans="1:7" x14ac:dyDescent="0.25">
      <c r="A12382" s="1">
        <v>35085000</v>
      </c>
      <c r="B12382" s="1" t="s">
        <v>32740</v>
      </c>
      <c r="C12382" s="1" t="s">
        <v>32741</v>
      </c>
      <c r="D12382" s="1" t="s">
        <v>32742</v>
      </c>
      <c r="E12382" s="1" t="s">
        <v>65</v>
      </c>
      <c r="F12382" s="1" t="s">
        <v>2991</v>
      </c>
      <c r="G12382" s="1" t="s">
        <v>2992</v>
      </c>
    </row>
    <row r="12383" spans="1:7" x14ac:dyDescent="0.25">
      <c r="A12383" s="1">
        <v>35085001</v>
      </c>
      <c r="B12383" s="1" t="s">
        <v>32743</v>
      </c>
      <c r="C12383" s="1" t="s">
        <v>32744</v>
      </c>
      <c r="D12383" s="1" t="s">
        <v>32745</v>
      </c>
      <c r="E12383" s="1" t="s">
        <v>65</v>
      </c>
      <c r="F12383" s="1" t="s">
        <v>2991</v>
      </c>
      <c r="G12383" s="1" t="s">
        <v>2992</v>
      </c>
    </row>
    <row r="12384" spans="1:7" x14ac:dyDescent="0.25">
      <c r="A12384" s="1">
        <v>35085002</v>
      </c>
      <c r="B12384" s="1" t="s">
        <v>32746</v>
      </c>
      <c r="C12384" s="1" t="s">
        <v>32747</v>
      </c>
      <c r="D12384" s="1" t="s">
        <v>32748</v>
      </c>
      <c r="E12384" s="1" t="s">
        <v>65</v>
      </c>
      <c r="F12384" s="1" t="s">
        <v>2991</v>
      </c>
      <c r="G12384" s="1" t="s">
        <v>2992</v>
      </c>
    </row>
    <row r="12385" spans="1:7" x14ac:dyDescent="0.25">
      <c r="A12385" s="1">
        <v>35085010</v>
      </c>
      <c r="B12385" s="1" t="s">
        <v>32749</v>
      </c>
      <c r="C12385" s="1" t="s">
        <v>32750</v>
      </c>
      <c r="D12385" s="1" t="s">
        <v>32751</v>
      </c>
      <c r="E12385" s="1" t="s">
        <v>65</v>
      </c>
      <c r="F12385" s="1" t="s">
        <v>2991</v>
      </c>
      <c r="G12385" s="1" t="s">
        <v>2992</v>
      </c>
    </row>
    <row r="12386" spans="1:7" x14ac:dyDescent="0.25">
      <c r="A12386" s="1">
        <v>35085011</v>
      </c>
      <c r="B12386" s="1" t="s">
        <v>32752</v>
      </c>
      <c r="C12386" s="1" t="s">
        <v>32753</v>
      </c>
      <c r="D12386" s="1" t="s">
        <v>32754</v>
      </c>
      <c r="E12386" s="1" t="s">
        <v>65</v>
      </c>
      <c r="F12386" s="1" t="s">
        <v>2991</v>
      </c>
      <c r="G12386" s="1" t="s">
        <v>2992</v>
      </c>
    </row>
    <row r="12387" spans="1:7" x14ac:dyDescent="0.25">
      <c r="A12387" s="1">
        <v>35085012</v>
      </c>
      <c r="B12387" s="1" t="s">
        <v>32755</v>
      </c>
      <c r="C12387" s="1" t="s">
        <v>32756</v>
      </c>
      <c r="D12387" s="1" t="s">
        <v>32757</v>
      </c>
      <c r="E12387" s="1" t="s">
        <v>65</v>
      </c>
      <c r="F12387" s="1" t="s">
        <v>2991</v>
      </c>
      <c r="G12387" s="1" t="s">
        <v>2992</v>
      </c>
    </row>
    <row r="12388" spans="1:7" x14ac:dyDescent="0.25">
      <c r="A12388" s="1">
        <v>35085015</v>
      </c>
      <c r="B12388" s="1" t="s">
        <v>32758</v>
      </c>
      <c r="C12388" s="1" t="s">
        <v>32759</v>
      </c>
      <c r="D12388" s="1" t="s">
        <v>32760</v>
      </c>
      <c r="E12388" s="1" t="s">
        <v>65</v>
      </c>
      <c r="F12388" s="1" t="s">
        <v>2991</v>
      </c>
      <c r="G12388" s="1" t="s">
        <v>2992</v>
      </c>
    </row>
    <row r="12389" spans="1:7" x14ac:dyDescent="0.25">
      <c r="A12389" s="1">
        <v>35085016</v>
      </c>
      <c r="B12389" s="1" t="s">
        <v>32761</v>
      </c>
      <c r="C12389" s="1" t="s">
        <v>32762</v>
      </c>
      <c r="D12389" s="1" t="s">
        <v>32763</v>
      </c>
      <c r="E12389" s="1" t="s">
        <v>65</v>
      </c>
      <c r="F12389" s="1" t="s">
        <v>2991</v>
      </c>
      <c r="G12389" s="1" t="s">
        <v>2992</v>
      </c>
    </row>
    <row r="12390" spans="1:7" x14ac:dyDescent="0.25">
      <c r="A12390" s="1">
        <v>35085017</v>
      </c>
      <c r="B12390" s="1" t="s">
        <v>32764</v>
      </c>
      <c r="C12390" s="1" t="s">
        <v>32765</v>
      </c>
      <c r="D12390" s="1" t="s">
        <v>32764</v>
      </c>
      <c r="E12390" s="1" t="s">
        <v>65</v>
      </c>
      <c r="F12390" s="1" t="s">
        <v>2991</v>
      </c>
      <c r="G12390" s="1" t="s">
        <v>2992</v>
      </c>
    </row>
    <row r="12391" spans="1:7" x14ac:dyDescent="0.25">
      <c r="A12391" s="1">
        <v>35085018</v>
      </c>
      <c r="B12391" s="1" t="s">
        <v>32766</v>
      </c>
      <c r="C12391" s="1" t="s">
        <v>32767</v>
      </c>
      <c r="D12391" s="1" t="s">
        <v>32766</v>
      </c>
      <c r="E12391" s="1" t="s">
        <v>65</v>
      </c>
      <c r="F12391" s="1" t="s">
        <v>2991</v>
      </c>
      <c r="G12391" s="1" t="s">
        <v>2992</v>
      </c>
    </row>
    <row r="12392" spans="1:7" x14ac:dyDescent="0.25">
      <c r="A12392" s="1">
        <v>35085019</v>
      </c>
      <c r="B12392" s="1" t="s">
        <v>32768</v>
      </c>
      <c r="C12392" s="1" t="s">
        <v>32769</v>
      </c>
      <c r="D12392" s="1" t="s">
        <v>32768</v>
      </c>
      <c r="E12392" s="1" t="s">
        <v>65</v>
      </c>
      <c r="F12392" s="1" t="s">
        <v>2991</v>
      </c>
      <c r="G12392" s="1" t="s">
        <v>2992</v>
      </c>
    </row>
    <row r="12393" spans="1:7" x14ac:dyDescent="0.25">
      <c r="A12393" s="1">
        <v>35085028</v>
      </c>
      <c r="B12393" s="1" t="s">
        <v>32770</v>
      </c>
      <c r="C12393" s="1" t="s">
        <v>32771</v>
      </c>
      <c r="D12393" s="1" t="s">
        <v>32770</v>
      </c>
      <c r="E12393" s="1" t="s">
        <v>65</v>
      </c>
      <c r="F12393" s="1" t="s">
        <v>2991</v>
      </c>
      <c r="G12393" s="1" t="s">
        <v>2992</v>
      </c>
    </row>
    <row r="12394" spans="1:7" x14ac:dyDescent="0.25">
      <c r="A12394" s="1">
        <v>35085029</v>
      </c>
      <c r="B12394" s="1" t="s">
        <v>32772</v>
      </c>
      <c r="C12394" s="1" t="s">
        <v>32773</v>
      </c>
      <c r="D12394" s="1" t="s">
        <v>32774</v>
      </c>
      <c r="E12394" s="1" t="s">
        <v>65</v>
      </c>
      <c r="F12394" s="1" t="s">
        <v>2991</v>
      </c>
      <c r="G12394" s="1" t="s">
        <v>2992</v>
      </c>
    </row>
    <row r="12395" spans="1:7" x14ac:dyDescent="0.25">
      <c r="A12395" s="1">
        <v>35085030</v>
      </c>
      <c r="B12395" s="1" t="s">
        <v>32775</v>
      </c>
      <c r="C12395" s="1" t="s">
        <v>32776</v>
      </c>
      <c r="D12395" s="1" t="s">
        <v>32777</v>
      </c>
      <c r="E12395" s="1" t="s">
        <v>65</v>
      </c>
      <c r="F12395" s="1" t="s">
        <v>2991</v>
      </c>
      <c r="G12395" s="1" t="s">
        <v>2992</v>
      </c>
    </row>
    <row r="12396" spans="1:7" x14ac:dyDescent="0.25">
      <c r="A12396" s="1">
        <v>35085031</v>
      </c>
      <c r="B12396" s="1" t="s">
        <v>32778</v>
      </c>
      <c r="C12396" s="1" t="s">
        <v>32779</v>
      </c>
      <c r="D12396" s="1" t="s">
        <v>32780</v>
      </c>
      <c r="E12396" s="1" t="s">
        <v>65</v>
      </c>
      <c r="F12396" s="1" t="s">
        <v>2991</v>
      </c>
      <c r="G12396" s="1" t="s">
        <v>2992</v>
      </c>
    </row>
    <row r="12397" spans="1:7" x14ac:dyDescent="0.25">
      <c r="A12397" s="1">
        <v>35085032</v>
      </c>
      <c r="B12397" s="1" t="s">
        <v>32781</v>
      </c>
      <c r="C12397" s="1" t="s">
        <v>32782</v>
      </c>
      <c r="D12397" s="1" t="s">
        <v>32783</v>
      </c>
      <c r="E12397" s="1" t="s">
        <v>65</v>
      </c>
      <c r="F12397" s="1" t="s">
        <v>2991</v>
      </c>
      <c r="G12397" s="1" t="s">
        <v>2992</v>
      </c>
    </row>
    <row r="12398" spans="1:7" x14ac:dyDescent="0.25">
      <c r="A12398" s="1">
        <v>35085034</v>
      </c>
      <c r="B12398" s="1" t="s">
        <v>32784</v>
      </c>
      <c r="C12398" s="1" t="s">
        <v>32785</v>
      </c>
      <c r="D12398" s="1" t="s">
        <v>32786</v>
      </c>
      <c r="E12398" s="1" t="s">
        <v>65</v>
      </c>
      <c r="F12398" s="1" t="s">
        <v>2991</v>
      </c>
      <c r="G12398" s="1" t="s">
        <v>2992</v>
      </c>
    </row>
    <row r="12399" spans="1:7" x14ac:dyDescent="0.25">
      <c r="A12399" s="1">
        <v>35085037</v>
      </c>
      <c r="B12399" s="1" t="s">
        <v>32787</v>
      </c>
      <c r="C12399" s="1" t="s">
        <v>32788</v>
      </c>
      <c r="D12399" s="1" t="s">
        <v>32789</v>
      </c>
      <c r="E12399" s="1" t="s">
        <v>65</v>
      </c>
      <c r="F12399" s="1" t="s">
        <v>2991</v>
      </c>
      <c r="G12399" s="1" t="s">
        <v>2992</v>
      </c>
    </row>
    <row r="12400" spans="1:7" x14ac:dyDescent="0.25">
      <c r="A12400" s="1">
        <v>35085040</v>
      </c>
      <c r="B12400" s="1" t="s">
        <v>32790</v>
      </c>
      <c r="C12400" s="1" t="s">
        <v>32791</v>
      </c>
      <c r="D12400" s="1" t="s">
        <v>32792</v>
      </c>
      <c r="E12400" s="1" t="s">
        <v>66</v>
      </c>
      <c r="F12400" s="1" t="s">
        <v>2991</v>
      </c>
      <c r="G12400" s="1" t="s">
        <v>2992</v>
      </c>
    </row>
    <row r="12401" spans="1:7" x14ac:dyDescent="0.25">
      <c r="A12401" s="1">
        <v>35085052</v>
      </c>
      <c r="B12401" s="1" t="s">
        <v>32793</v>
      </c>
      <c r="C12401" s="1" t="s">
        <v>32794</v>
      </c>
      <c r="D12401" s="1" t="s">
        <v>32793</v>
      </c>
      <c r="E12401" s="1" t="s">
        <v>66</v>
      </c>
      <c r="F12401" s="1" t="s">
        <v>2991</v>
      </c>
      <c r="G12401" s="1" t="s">
        <v>2992</v>
      </c>
    </row>
    <row r="12402" spans="1:7" x14ac:dyDescent="0.25">
      <c r="A12402" s="1">
        <v>35085053</v>
      </c>
      <c r="B12402" s="1" t="s">
        <v>32795</v>
      </c>
      <c r="C12402" s="1" t="s">
        <v>32796</v>
      </c>
      <c r="D12402" s="1" t="s">
        <v>32795</v>
      </c>
      <c r="E12402" s="1" t="s">
        <v>66</v>
      </c>
      <c r="F12402" s="1" t="s">
        <v>2991</v>
      </c>
      <c r="G12402" s="1" t="s">
        <v>2992</v>
      </c>
    </row>
    <row r="12403" spans="1:7" x14ac:dyDescent="0.25">
      <c r="A12403" s="1">
        <v>35085054</v>
      </c>
      <c r="B12403" s="1" t="s">
        <v>32797</v>
      </c>
      <c r="C12403" s="1" t="s">
        <v>32798</v>
      </c>
      <c r="D12403" s="1" t="s">
        <v>32797</v>
      </c>
      <c r="E12403" s="1" t="s">
        <v>66</v>
      </c>
      <c r="F12403" s="1" t="s">
        <v>2991</v>
      </c>
      <c r="G12403" s="1" t="s">
        <v>2992</v>
      </c>
    </row>
    <row r="12404" spans="1:7" x14ac:dyDescent="0.25">
      <c r="A12404" s="1">
        <v>35085055</v>
      </c>
      <c r="B12404" s="1" t="s">
        <v>32799</v>
      </c>
      <c r="C12404" s="1" t="s">
        <v>32800</v>
      </c>
      <c r="D12404" s="1" t="s">
        <v>32801</v>
      </c>
      <c r="E12404" s="1" t="s">
        <v>66</v>
      </c>
      <c r="F12404" s="1" t="s">
        <v>2991</v>
      </c>
      <c r="G12404" s="1" t="s">
        <v>2992</v>
      </c>
    </row>
    <row r="12405" spans="1:7" x14ac:dyDescent="0.25">
      <c r="A12405" s="1">
        <v>35085056</v>
      </c>
      <c r="B12405" s="1" t="s">
        <v>32802</v>
      </c>
      <c r="C12405" s="1" t="s">
        <v>32803</v>
      </c>
      <c r="D12405" s="1" t="s">
        <v>32804</v>
      </c>
      <c r="E12405" s="1" t="s">
        <v>66</v>
      </c>
      <c r="F12405" s="1" t="s">
        <v>2991</v>
      </c>
      <c r="G12405" s="1" t="s">
        <v>2992</v>
      </c>
    </row>
    <row r="12406" spans="1:7" x14ac:dyDescent="0.25">
      <c r="A12406" s="1">
        <v>35085057</v>
      </c>
      <c r="B12406" s="1" t="s">
        <v>32805</v>
      </c>
      <c r="C12406" s="1" t="s">
        <v>32806</v>
      </c>
      <c r="D12406" s="1" t="s">
        <v>32807</v>
      </c>
      <c r="E12406" s="1" t="s">
        <v>66</v>
      </c>
      <c r="F12406" s="1" t="s">
        <v>2991</v>
      </c>
      <c r="G12406" s="1" t="s">
        <v>2992</v>
      </c>
    </row>
    <row r="12407" spans="1:7" x14ac:dyDescent="0.25">
      <c r="A12407" s="1">
        <v>35085061</v>
      </c>
      <c r="B12407" s="1" t="s">
        <v>32808</v>
      </c>
      <c r="C12407" s="1" t="s">
        <v>32809</v>
      </c>
      <c r="D12407" s="1" t="s">
        <v>32810</v>
      </c>
      <c r="E12407" s="1" t="s">
        <v>66</v>
      </c>
      <c r="F12407" s="1" t="s">
        <v>2991</v>
      </c>
      <c r="G12407" s="1" t="s">
        <v>2992</v>
      </c>
    </row>
    <row r="12408" spans="1:7" x14ac:dyDescent="0.25">
      <c r="A12408" s="1">
        <v>35085062</v>
      </c>
      <c r="B12408" s="1" t="s">
        <v>32811</v>
      </c>
      <c r="C12408" s="1" t="s">
        <v>32812</v>
      </c>
      <c r="D12408" s="1" t="s">
        <v>32813</v>
      </c>
      <c r="E12408" s="1" t="s">
        <v>65</v>
      </c>
      <c r="F12408" s="1" t="s">
        <v>2991</v>
      </c>
      <c r="G12408" s="1" t="s">
        <v>2992</v>
      </c>
    </row>
    <row r="12409" spans="1:7" x14ac:dyDescent="0.25">
      <c r="A12409" s="1">
        <v>35085063</v>
      </c>
      <c r="B12409" s="1" t="s">
        <v>32814</v>
      </c>
      <c r="C12409" s="1" t="s">
        <v>32815</v>
      </c>
      <c r="D12409" s="1" t="s">
        <v>32816</v>
      </c>
      <c r="E12409" s="1" t="s">
        <v>66</v>
      </c>
      <c r="F12409" s="1" t="s">
        <v>2991</v>
      </c>
      <c r="G12409" s="1" t="s">
        <v>2992</v>
      </c>
    </row>
    <row r="12410" spans="1:7" x14ac:dyDescent="0.25">
      <c r="A12410" s="1">
        <v>35085069</v>
      </c>
      <c r="B12410" s="1" t="s">
        <v>32817</v>
      </c>
      <c r="C12410" s="1" t="s">
        <v>32818</v>
      </c>
      <c r="D12410" s="1" t="s">
        <v>32819</v>
      </c>
      <c r="E12410" s="1" t="s">
        <v>65</v>
      </c>
      <c r="F12410" s="1" t="s">
        <v>2991</v>
      </c>
      <c r="G12410" s="1" t="s">
        <v>2992</v>
      </c>
    </row>
    <row r="12411" spans="1:7" x14ac:dyDescent="0.25">
      <c r="A12411" s="1">
        <v>35085070</v>
      </c>
      <c r="B12411" s="1" t="s">
        <v>32820</v>
      </c>
      <c r="C12411" s="1" t="s">
        <v>32821</v>
      </c>
      <c r="D12411" s="1" t="s">
        <v>32822</v>
      </c>
      <c r="E12411" s="1" t="s">
        <v>65</v>
      </c>
      <c r="F12411" s="1" t="s">
        <v>2991</v>
      </c>
      <c r="G12411" s="1" t="s">
        <v>2992</v>
      </c>
    </row>
    <row r="12412" spans="1:7" x14ac:dyDescent="0.25">
      <c r="A12412" s="1">
        <v>35085073</v>
      </c>
      <c r="B12412" s="1" t="s">
        <v>32823</v>
      </c>
      <c r="C12412" s="1" t="s">
        <v>32824</v>
      </c>
      <c r="D12412" s="1" t="s">
        <v>32825</v>
      </c>
      <c r="E12412" s="1" t="s">
        <v>65</v>
      </c>
      <c r="F12412" s="1" t="s">
        <v>2991</v>
      </c>
      <c r="G12412" s="1" t="s">
        <v>2992</v>
      </c>
    </row>
    <row r="12413" spans="1:7" x14ac:dyDescent="0.25">
      <c r="A12413" s="1">
        <v>35085074</v>
      </c>
      <c r="B12413" s="1" t="s">
        <v>32826</v>
      </c>
      <c r="C12413" s="1" t="s">
        <v>32827</v>
      </c>
      <c r="D12413" s="1" t="s">
        <v>32826</v>
      </c>
      <c r="E12413" s="1" t="s">
        <v>65</v>
      </c>
      <c r="F12413" s="1" t="s">
        <v>2991</v>
      </c>
      <c r="G12413" s="1" t="s">
        <v>2992</v>
      </c>
    </row>
    <row r="12414" spans="1:7" x14ac:dyDescent="0.25">
      <c r="A12414" s="1">
        <v>35085075</v>
      </c>
      <c r="B12414" s="1" t="s">
        <v>32828</v>
      </c>
      <c r="C12414" s="1" t="s">
        <v>32829</v>
      </c>
      <c r="D12414" s="1" t="s">
        <v>32828</v>
      </c>
      <c r="E12414" s="1" t="s">
        <v>65</v>
      </c>
      <c r="F12414" s="1" t="s">
        <v>2991</v>
      </c>
      <c r="G12414" s="1" t="s">
        <v>2992</v>
      </c>
    </row>
    <row r="12415" spans="1:7" x14ac:dyDescent="0.25">
      <c r="A12415" s="1">
        <v>35085076</v>
      </c>
      <c r="B12415" s="1" t="s">
        <v>32830</v>
      </c>
      <c r="C12415" s="1" t="s">
        <v>32831</v>
      </c>
      <c r="D12415" s="1" t="s">
        <v>32830</v>
      </c>
      <c r="E12415" s="1" t="s">
        <v>65</v>
      </c>
      <c r="F12415" s="1" t="s">
        <v>2991</v>
      </c>
      <c r="G12415" s="1" t="s">
        <v>2992</v>
      </c>
    </row>
    <row r="12416" spans="1:7" x14ac:dyDescent="0.25">
      <c r="A12416" s="1">
        <v>35085077</v>
      </c>
      <c r="B12416" s="1" t="s">
        <v>32832</v>
      </c>
      <c r="C12416" s="1" t="s">
        <v>32833</v>
      </c>
      <c r="D12416" s="1" t="s">
        <v>32832</v>
      </c>
      <c r="E12416" s="1" t="s">
        <v>65</v>
      </c>
      <c r="F12416" s="1" t="s">
        <v>2991</v>
      </c>
      <c r="G12416" s="1" t="s">
        <v>2992</v>
      </c>
    </row>
    <row r="12417" spans="1:7" x14ac:dyDescent="0.25">
      <c r="A12417" s="1">
        <v>35085078</v>
      </c>
      <c r="B12417" s="1" t="s">
        <v>32834</v>
      </c>
      <c r="C12417" s="1" t="s">
        <v>32835</v>
      </c>
      <c r="D12417" s="1" t="s">
        <v>32836</v>
      </c>
      <c r="E12417" s="1" t="s">
        <v>65</v>
      </c>
      <c r="F12417" s="1" t="s">
        <v>2991</v>
      </c>
      <c r="G12417" s="1" t="s">
        <v>2992</v>
      </c>
    </row>
    <row r="12418" spans="1:7" x14ac:dyDescent="0.25">
      <c r="A12418" s="1">
        <v>35085080</v>
      </c>
      <c r="B12418" s="1" t="s">
        <v>32837</v>
      </c>
      <c r="C12418" s="1" t="s">
        <v>32838</v>
      </c>
      <c r="D12418" s="1" t="s">
        <v>32839</v>
      </c>
      <c r="E12418" s="1" t="s">
        <v>65</v>
      </c>
      <c r="F12418" s="1" t="s">
        <v>2991</v>
      </c>
      <c r="G12418" s="1" t="s">
        <v>2992</v>
      </c>
    </row>
    <row r="12419" spans="1:7" x14ac:dyDescent="0.25">
      <c r="A12419" s="1">
        <v>35085081</v>
      </c>
      <c r="B12419" s="1" t="s">
        <v>32840</v>
      </c>
      <c r="C12419" s="1" t="s">
        <v>32841</v>
      </c>
      <c r="D12419" s="1" t="s">
        <v>32842</v>
      </c>
      <c r="E12419" s="1" t="s">
        <v>65</v>
      </c>
      <c r="F12419" s="1" t="s">
        <v>2991</v>
      </c>
      <c r="G12419" s="1" t="s">
        <v>2992</v>
      </c>
    </row>
    <row r="12420" spans="1:7" x14ac:dyDescent="0.25">
      <c r="A12420" s="1">
        <v>35085082</v>
      </c>
      <c r="B12420" s="1" t="s">
        <v>32843</v>
      </c>
      <c r="C12420" s="1" t="s">
        <v>32844</v>
      </c>
      <c r="D12420" s="1" t="s">
        <v>32845</v>
      </c>
      <c r="E12420" s="1" t="s">
        <v>65</v>
      </c>
      <c r="F12420" s="1" t="s">
        <v>2991</v>
      </c>
      <c r="G12420" s="1" t="s">
        <v>2992</v>
      </c>
    </row>
    <row r="12421" spans="1:7" x14ac:dyDescent="0.25">
      <c r="A12421" s="1">
        <v>35085084</v>
      </c>
      <c r="B12421" s="1" t="s">
        <v>32846</v>
      </c>
      <c r="C12421" s="1" t="s">
        <v>32847</v>
      </c>
      <c r="D12421" s="1" t="s">
        <v>32848</v>
      </c>
      <c r="E12421" s="1" t="s">
        <v>66</v>
      </c>
      <c r="F12421" s="1" t="s">
        <v>2991</v>
      </c>
      <c r="G12421" s="1" t="s">
        <v>2992</v>
      </c>
    </row>
    <row r="12422" spans="1:7" x14ac:dyDescent="0.25">
      <c r="A12422" s="1">
        <v>35085096</v>
      </c>
      <c r="B12422" s="1" t="s">
        <v>32849</v>
      </c>
      <c r="C12422" s="1" t="s">
        <v>32850</v>
      </c>
      <c r="D12422" s="1" t="s">
        <v>32849</v>
      </c>
      <c r="E12422" s="1" t="s">
        <v>65</v>
      </c>
      <c r="F12422" s="1" t="s">
        <v>2991</v>
      </c>
      <c r="G12422" s="1" t="s">
        <v>2992</v>
      </c>
    </row>
    <row r="12423" spans="1:7" x14ac:dyDescent="0.25">
      <c r="A12423" s="1">
        <v>35085098</v>
      </c>
      <c r="B12423" s="1" t="s">
        <v>32851</v>
      </c>
      <c r="C12423" s="1" t="s">
        <v>32852</v>
      </c>
      <c r="D12423" s="1" t="s">
        <v>32853</v>
      </c>
      <c r="E12423" s="1" t="s">
        <v>65</v>
      </c>
      <c r="F12423" s="1" t="s">
        <v>2991</v>
      </c>
      <c r="G12423" s="1" t="s">
        <v>2992</v>
      </c>
    </row>
    <row r="12424" spans="1:7" x14ac:dyDescent="0.25">
      <c r="A12424" s="1">
        <v>35085105</v>
      </c>
      <c r="B12424" s="1" t="s">
        <v>32854</v>
      </c>
      <c r="C12424" s="1" t="s">
        <v>32855</v>
      </c>
      <c r="D12424" s="1" t="s">
        <v>32856</v>
      </c>
      <c r="E12424" s="1" t="s">
        <v>65</v>
      </c>
      <c r="F12424" s="1" t="s">
        <v>4043</v>
      </c>
      <c r="G12424" s="1" t="s">
        <v>4044</v>
      </c>
    </row>
    <row r="12425" spans="1:7" x14ac:dyDescent="0.25">
      <c r="A12425" s="1">
        <v>35085106</v>
      </c>
      <c r="B12425" s="1" t="s">
        <v>32857</v>
      </c>
      <c r="C12425" s="1" t="s">
        <v>32858</v>
      </c>
      <c r="D12425" s="1" t="s">
        <v>32859</v>
      </c>
      <c r="E12425" s="1" t="s">
        <v>65</v>
      </c>
      <c r="F12425" s="1" t="s">
        <v>4043</v>
      </c>
      <c r="G12425" s="1" t="s">
        <v>4044</v>
      </c>
    </row>
    <row r="12426" spans="1:7" x14ac:dyDescent="0.25">
      <c r="A12426" s="1">
        <v>35085107</v>
      </c>
      <c r="B12426" s="1" t="s">
        <v>32860</v>
      </c>
      <c r="C12426" s="1" t="s">
        <v>32861</v>
      </c>
      <c r="D12426" s="1" t="s">
        <v>32862</v>
      </c>
      <c r="E12426" s="1" t="s">
        <v>65</v>
      </c>
      <c r="F12426" s="1" t="s">
        <v>4043</v>
      </c>
      <c r="G12426" s="1" t="s">
        <v>4044</v>
      </c>
    </row>
    <row r="12427" spans="1:7" x14ac:dyDescent="0.25">
      <c r="A12427" s="1">
        <v>35085108</v>
      </c>
      <c r="B12427" s="1" t="s">
        <v>32863</v>
      </c>
      <c r="C12427" s="1" t="s">
        <v>32864</v>
      </c>
      <c r="D12427" s="1" t="s">
        <v>32865</v>
      </c>
      <c r="E12427" s="1" t="s">
        <v>65</v>
      </c>
      <c r="F12427" s="1" t="s">
        <v>4043</v>
      </c>
      <c r="G12427" s="1" t="s">
        <v>4044</v>
      </c>
    </row>
    <row r="12428" spans="1:7" x14ac:dyDescent="0.25">
      <c r="A12428" s="1">
        <v>35085109</v>
      </c>
      <c r="B12428" s="1" t="s">
        <v>32866</v>
      </c>
      <c r="C12428" s="1" t="s">
        <v>32867</v>
      </c>
      <c r="D12428" s="1" t="s">
        <v>32868</v>
      </c>
      <c r="E12428" s="1" t="s">
        <v>65</v>
      </c>
      <c r="F12428" s="1" t="s">
        <v>4043</v>
      </c>
      <c r="G12428" s="1" t="s">
        <v>4044</v>
      </c>
    </row>
    <row r="12429" spans="1:7" x14ac:dyDescent="0.25">
      <c r="A12429" s="1">
        <v>35085110</v>
      </c>
      <c r="B12429" s="1" t="s">
        <v>32869</v>
      </c>
      <c r="C12429" s="1" t="s">
        <v>32870</v>
      </c>
      <c r="D12429" s="1" t="s">
        <v>32871</v>
      </c>
      <c r="E12429" s="1" t="s">
        <v>65</v>
      </c>
      <c r="F12429" s="1" t="s">
        <v>4043</v>
      </c>
      <c r="G12429" s="1" t="s">
        <v>4044</v>
      </c>
    </row>
    <row r="12430" spans="1:7" x14ac:dyDescent="0.25">
      <c r="A12430" s="1">
        <v>35085111</v>
      </c>
      <c r="B12430" s="1" t="s">
        <v>32872</v>
      </c>
      <c r="C12430" s="1" t="s">
        <v>32873</v>
      </c>
      <c r="D12430" s="1" t="s">
        <v>32874</v>
      </c>
      <c r="E12430" s="1" t="s">
        <v>65</v>
      </c>
      <c r="F12430" s="1" t="s">
        <v>4043</v>
      </c>
      <c r="G12430" s="1" t="s">
        <v>4044</v>
      </c>
    </row>
    <row r="12431" spans="1:7" x14ac:dyDescent="0.25">
      <c r="A12431" s="1">
        <v>35085112</v>
      </c>
      <c r="B12431" s="1" t="s">
        <v>32875</v>
      </c>
      <c r="C12431" s="1" t="s">
        <v>32876</v>
      </c>
      <c r="D12431" s="1" t="s">
        <v>32877</v>
      </c>
      <c r="E12431" s="1" t="s">
        <v>65</v>
      </c>
      <c r="F12431" s="1" t="s">
        <v>4043</v>
      </c>
      <c r="G12431" s="1" t="s">
        <v>4044</v>
      </c>
    </row>
    <row r="12432" spans="1:7" x14ac:dyDescent="0.25">
      <c r="A12432" s="1">
        <v>35085113</v>
      </c>
      <c r="B12432" s="1" t="s">
        <v>32878</v>
      </c>
      <c r="C12432" s="1" t="s">
        <v>32879</v>
      </c>
      <c r="D12432" s="1" t="s">
        <v>32880</v>
      </c>
      <c r="E12432" s="1" t="s">
        <v>65</v>
      </c>
      <c r="F12432" s="1" t="s">
        <v>4043</v>
      </c>
      <c r="G12432" s="1" t="s">
        <v>4044</v>
      </c>
    </row>
    <row r="12433" spans="1:7" x14ac:dyDescent="0.25">
      <c r="A12433" s="1">
        <v>35085114</v>
      </c>
      <c r="B12433" s="1" t="s">
        <v>32881</v>
      </c>
      <c r="C12433" s="1" t="s">
        <v>32882</v>
      </c>
      <c r="D12433" s="1" t="s">
        <v>32883</v>
      </c>
      <c r="E12433" s="1" t="s">
        <v>65</v>
      </c>
      <c r="F12433" s="1" t="s">
        <v>4043</v>
      </c>
      <c r="G12433" s="1" t="s">
        <v>4044</v>
      </c>
    </row>
    <row r="12434" spans="1:7" x14ac:dyDescent="0.25">
      <c r="A12434" s="1">
        <v>35085115</v>
      </c>
      <c r="B12434" s="1" t="s">
        <v>32884</v>
      </c>
      <c r="C12434" s="1" t="s">
        <v>32885</v>
      </c>
      <c r="D12434" s="1" t="s">
        <v>32886</v>
      </c>
      <c r="E12434" s="1" t="s">
        <v>65</v>
      </c>
      <c r="F12434" s="1" t="s">
        <v>4043</v>
      </c>
      <c r="G12434" s="1" t="s">
        <v>4044</v>
      </c>
    </row>
    <row r="12435" spans="1:7" x14ac:dyDescent="0.25">
      <c r="A12435" s="1">
        <v>35085117</v>
      </c>
      <c r="B12435" s="1" t="s">
        <v>32887</v>
      </c>
      <c r="C12435" s="1" t="s">
        <v>32888</v>
      </c>
      <c r="D12435" s="1" t="s">
        <v>32889</v>
      </c>
      <c r="E12435" s="1" t="s">
        <v>65</v>
      </c>
      <c r="F12435" s="1" t="s">
        <v>2991</v>
      </c>
      <c r="G12435" s="1" t="s">
        <v>2992</v>
      </c>
    </row>
    <row r="12436" spans="1:7" x14ac:dyDescent="0.25">
      <c r="A12436" s="1">
        <v>35085118</v>
      </c>
      <c r="B12436" s="1" t="s">
        <v>2988</v>
      </c>
      <c r="C12436" s="1" t="s">
        <v>2989</v>
      </c>
      <c r="D12436" s="1" t="s">
        <v>2990</v>
      </c>
      <c r="E12436" s="1" t="s">
        <v>66</v>
      </c>
      <c r="F12436" s="1" t="s">
        <v>2991</v>
      </c>
      <c r="G12436" s="1" t="s">
        <v>2992</v>
      </c>
    </row>
    <row r="12437" spans="1:7" x14ac:dyDescent="0.25">
      <c r="A12437" s="1">
        <v>35085119</v>
      </c>
      <c r="B12437" s="1" t="s">
        <v>32890</v>
      </c>
      <c r="C12437" s="1" t="s">
        <v>32891</v>
      </c>
      <c r="D12437" s="1" t="s">
        <v>32892</v>
      </c>
      <c r="E12437" s="1" t="s">
        <v>66</v>
      </c>
      <c r="F12437" s="1" t="s">
        <v>2991</v>
      </c>
      <c r="G12437" s="1" t="s">
        <v>2992</v>
      </c>
    </row>
    <row r="12438" spans="1:7" x14ac:dyDescent="0.25">
      <c r="A12438" s="1">
        <v>35085120</v>
      </c>
      <c r="B12438" s="1" t="s">
        <v>32893</v>
      </c>
      <c r="C12438" s="1" t="s">
        <v>32894</v>
      </c>
      <c r="D12438" s="1" t="s">
        <v>32893</v>
      </c>
      <c r="E12438" s="1" t="s">
        <v>65</v>
      </c>
      <c r="F12438" s="1" t="s">
        <v>2991</v>
      </c>
      <c r="G12438" s="1" t="s">
        <v>2992</v>
      </c>
    </row>
    <row r="12439" spans="1:7" x14ac:dyDescent="0.25">
      <c r="A12439" s="1">
        <v>35085121</v>
      </c>
      <c r="B12439" s="1" t="s">
        <v>32895</v>
      </c>
      <c r="C12439" s="1" t="s">
        <v>32896</v>
      </c>
      <c r="D12439" s="1" t="s">
        <v>32897</v>
      </c>
      <c r="E12439" s="1" t="s">
        <v>65</v>
      </c>
      <c r="F12439" s="1" t="s">
        <v>4043</v>
      </c>
      <c r="G12439" s="1" t="s">
        <v>4044</v>
      </c>
    </row>
    <row r="12440" spans="1:7" x14ac:dyDescent="0.25">
      <c r="A12440" s="1">
        <v>35085123</v>
      </c>
      <c r="B12440" s="1" t="s">
        <v>32898</v>
      </c>
      <c r="C12440" s="1" t="s">
        <v>32899</v>
      </c>
      <c r="D12440" s="1" t="s">
        <v>32900</v>
      </c>
      <c r="E12440" s="1" t="s">
        <v>65</v>
      </c>
      <c r="F12440" s="1" t="s">
        <v>4043</v>
      </c>
      <c r="G12440" s="1" t="s">
        <v>4044</v>
      </c>
    </row>
    <row r="12441" spans="1:7" x14ac:dyDescent="0.25">
      <c r="A12441" s="1">
        <v>35085124</v>
      </c>
      <c r="B12441" s="1" t="s">
        <v>32901</v>
      </c>
      <c r="C12441" s="1" t="s">
        <v>32902</v>
      </c>
      <c r="D12441" s="1" t="s">
        <v>32903</v>
      </c>
      <c r="E12441" s="1" t="s">
        <v>65</v>
      </c>
      <c r="F12441" s="1" t="s">
        <v>2991</v>
      </c>
      <c r="G12441" s="1" t="s">
        <v>2992</v>
      </c>
    </row>
    <row r="12442" spans="1:7" x14ac:dyDescent="0.25">
      <c r="A12442" s="1">
        <v>35085125</v>
      </c>
      <c r="B12442" s="1" t="s">
        <v>32904</v>
      </c>
      <c r="C12442" s="1" t="s">
        <v>32905</v>
      </c>
      <c r="D12442" s="1" t="s">
        <v>32906</v>
      </c>
      <c r="E12442" s="1" t="s">
        <v>65</v>
      </c>
      <c r="F12442" s="1" t="s">
        <v>2991</v>
      </c>
      <c r="G12442" s="1" t="s">
        <v>2992</v>
      </c>
    </row>
    <row r="12443" spans="1:7" x14ac:dyDescent="0.25">
      <c r="A12443" s="1">
        <v>35085126</v>
      </c>
      <c r="B12443" s="1" t="s">
        <v>32907</v>
      </c>
      <c r="C12443" s="1" t="s">
        <v>32908</v>
      </c>
      <c r="D12443" s="1" t="s">
        <v>32909</v>
      </c>
      <c r="E12443" s="1" t="s">
        <v>65</v>
      </c>
      <c r="F12443" s="1" t="s">
        <v>4043</v>
      </c>
      <c r="G12443" s="1" t="s">
        <v>4044</v>
      </c>
    </row>
    <row r="12444" spans="1:7" x14ac:dyDescent="0.25">
      <c r="A12444" s="1">
        <v>35085127</v>
      </c>
      <c r="B12444" s="1" t="s">
        <v>32910</v>
      </c>
      <c r="C12444" s="1" t="s">
        <v>32911</v>
      </c>
      <c r="D12444" s="1" t="s">
        <v>32910</v>
      </c>
      <c r="E12444" s="1" t="s">
        <v>66</v>
      </c>
      <c r="F12444" s="1" t="s">
        <v>2991</v>
      </c>
      <c r="G12444" s="1" t="s">
        <v>2992</v>
      </c>
    </row>
    <row r="12445" spans="1:7" x14ac:dyDescent="0.25">
      <c r="A12445" s="1">
        <v>35085128</v>
      </c>
      <c r="B12445" s="1" t="s">
        <v>32912</v>
      </c>
      <c r="C12445" s="1" t="s">
        <v>32913</v>
      </c>
      <c r="D12445" s="1" t="s">
        <v>32912</v>
      </c>
      <c r="E12445" s="1" t="s">
        <v>66</v>
      </c>
      <c r="F12445" s="1" t="s">
        <v>2991</v>
      </c>
      <c r="G12445" s="1" t="s">
        <v>2992</v>
      </c>
    </row>
    <row r="12446" spans="1:7" x14ac:dyDescent="0.25">
      <c r="A12446" s="1">
        <v>35085130</v>
      </c>
      <c r="B12446" s="1" t="s">
        <v>32914</v>
      </c>
      <c r="C12446" s="1" t="s">
        <v>32915</v>
      </c>
      <c r="D12446" s="1" t="s">
        <v>32916</v>
      </c>
      <c r="E12446" s="1" t="s">
        <v>65</v>
      </c>
      <c r="F12446" s="1" t="s">
        <v>4043</v>
      </c>
      <c r="G12446" s="1" t="s">
        <v>4044</v>
      </c>
    </row>
    <row r="12447" spans="1:7" x14ac:dyDescent="0.25">
      <c r="A12447" s="1">
        <v>35085132</v>
      </c>
      <c r="B12447" s="1" t="s">
        <v>32917</v>
      </c>
      <c r="C12447" s="1" t="s">
        <v>32918</v>
      </c>
      <c r="D12447" s="1" t="s">
        <v>32919</v>
      </c>
      <c r="E12447" s="1" t="s">
        <v>66</v>
      </c>
      <c r="F12447" s="1" t="s">
        <v>2991</v>
      </c>
      <c r="G12447" s="1" t="s">
        <v>2992</v>
      </c>
    </row>
    <row r="12448" spans="1:7" x14ac:dyDescent="0.25">
      <c r="A12448" s="1">
        <v>35085134</v>
      </c>
      <c r="B12448" s="1" t="s">
        <v>32920</v>
      </c>
      <c r="C12448" s="1" t="s">
        <v>32921</v>
      </c>
      <c r="D12448" s="1" t="s">
        <v>32920</v>
      </c>
      <c r="E12448" s="1" t="s">
        <v>66</v>
      </c>
      <c r="F12448" s="1" t="s">
        <v>2991</v>
      </c>
      <c r="G12448" s="1" t="s">
        <v>2992</v>
      </c>
    </row>
    <row r="12449" spans="1:7" x14ac:dyDescent="0.25">
      <c r="A12449" s="1">
        <v>35085136</v>
      </c>
      <c r="B12449" s="1" t="s">
        <v>32922</v>
      </c>
      <c r="C12449" s="1" t="s">
        <v>32923</v>
      </c>
      <c r="D12449" s="1" t="s">
        <v>32924</v>
      </c>
      <c r="E12449" s="1" t="s">
        <v>66</v>
      </c>
      <c r="F12449" s="1" t="s">
        <v>2991</v>
      </c>
      <c r="G12449" s="1" t="s">
        <v>2992</v>
      </c>
    </row>
    <row r="12450" spans="1:7" x14ac:dyDescent="0.25">
      <c r="A12450" s="1">
        <v>35085137</v>
      </c>
      <c r="B12450" s="1" t="s">
        <v>32925</v>
      </c>
      <c r="C12450" s="1" t="s">
        <v>32926</v>
      </c>
      <c r="D12450" s="1" t="s">
        <v>32927</v>
      </c>
      <c r="E12450" s="1" t="s">
        <v>65</v>
      </c>
      <c r="F12450" s="1" t="s">
        <v>4043</v>
      </c>
      <c r="G12450" s="1" t="s">
        <v>4044</v>
      </c>
    </row>
    <row r="12451" spans="1:7" x14ac:dyDescent="0.25">
      <c r="A12451" s="1">
        <v>35085138</v>
      </c>
      <c r="B12451" s="1" t="s">
        <v>32928</v>
      </c>
      <c r="C12451" s="1" t="s">
        <v>32929</v>
      </c>
      <c r="D12451" s="1" t="s">
        <v>32930</v>
      </c>
      <c r="E12451" s="1" t="s">
        <v>66</v>
      </c>
      <c r="F12451" s="1" t="s">
        <v>2991</v>
      </c>
      <c r="G12451" s="1" t="s">
        <v>2992</v>
      </c>
    </row>
    <row r="12452" spans="1:7" x14ac:dyDescent="0.25">
      <c r="A12452" s="1">
        <v>35085139</v>
      </c>
      <c r="B12452" s="1" t="s">
        <v>32931</v>
      </c>
      <c r="C12452" s="1" t="s">
        <v>32932</v>
      </c>
      <c r="D12452" s="1" t="s">
        <v>32933</v>
      </c>
      <c r="E12452" s="1" t="s">
        <v>66</v>
      </c>
      <c r="F12452" s="1" t="s">
        <v>2991</v>
      </c>
      <c r="G12452" s="1" t="s">
        <v>2992</v>
      </c>
    </row>
    <row r="12453" spans="1:7" x14ac:dyDescent="0.25">
      <c r="A12453" s="1">
        <v>35085140</v>
      </c>
      <c r="B12453" s="1" t="s">
        <v>32934</v>
      </c>
      <c r="C12453" s="1" t="s">
        <v>32935</v>
      </c>
      <c r="D12453" s="1" t="s">
        <v>32936</v>
      </c>
      <c r="E12453" s="1" t="s">
        <v>66</v>
      </c>
      <c r="F12453" s="1" t="s">
        <v>2991</v>
      </c>
      <c r="G12453" s="1" t="s">
        <v>2992</v>
      </c>
    </row>
    <row r="12454" spans="1:7" x14ac:dyDescent="0.25">
      <c r="A12454" s="1">
        <v>35085143</v>
      </c>
      <c r="B12454" s="1" t="s">
        <v>32937</v>
      </c>
      <c r="C12454" s="1" t="s">
        <v>32938</v>
      </c>
      <c r="D12454" s="1" t="s">
        <v>32939</v>
      </c>
      <c r="E12454" s="1" t="s">
        <v>65</v>
      </c>
      <c r="F12454" s="1" t="s">
        <v>4043</v>
      </c>
      <c r="G12454" s="1" t="s">
        <v>4044</v>
      </c>
    </row>
    <row r="12455" spans="1:7" x14ac:dyDescent="0.25">
      <c r="A12455" s="1">
        <v>35085144</v>
      </c>
      <c r="B12455" s="1" t="s">
        <v>32940</v>
      </c>
      <c r="C12455" s="1" t="s">
        <v>32941</v>
      </c>
      <c r="D12455" s="1" t="s">
        <v>32942</v>
      </c>
      <c r="E12455" s="1" t="s">
        <v>65</v>
      </c>
      <c r="F12455" s="1" t="s">
        <v>4043</v>
      </c>
      <c r="G12455" s="1" t="s">
        <v>4044</v>
      </c>
    </row>
    <row r="12456" spans="1:7" x14ac:dyDescent="0.25">
      <c r="A12456" s="1">
        <v>35085146</v>
      </c>
      <c r="B12456" s="1" t="s">
        <v>32943</v>
      </c>
      <c r="C12456" s="1" t="s">
        <v>32944</v>
      </c>
      <c r="D12456" s="1" t="s">
        <v>32943</v>
      </c>
      <c r="E12456" s="1" t="s">
        <v>65</v>
      </c>
      <c r="F12456" s="1" t="s">
        <v>2991</v>
      </c>
      <c r="G12456" s="1" t="s">
        <v>2992</v>
      </c>
    </row>
    <row r="12457" spans="1:7" x14ac:dyDescent="0.25">
      <c r="A12457" s="1">
        <v>35085147</v>
      </c>
      <c r="B12457" s="1" t="s">
        <v>32945</v>
      </c>
      <c r="C12457" s="1" t="s">
        <v>32946</v>
      </c>
      <c r="D12457" s="1" t="s">
        <v>32947</v>
      </c>
      <c r="E12457" s="1" t="s">
        <v>65</v>
      </c>
      <c r="F12457" s="1" t="s">
        <v>4043</v>
      </c>
      <c r="G12457" s="1" t="s">
        <v>4044</v>
      </c>
    </row>
    <row r="12458" spans="1:7" x14ac:dyDescent="0.25">
      <c r="A12458" s="1">
        <v>35085148</v>
      </c>
      <c r="B12458" s="1" t="s">
        <v>32948</v>
      </c>
      <c r="C12458" s="1" t="s">
        <v>32949</v>
      </c>
      <c r="D12458" s="1" t="s">
        <v>32950</v>
      </c>
      <c r="E12458" s="1" t="s">
        <v>65</v>
      </c>
      <c r="F12458" s="1" t="s">
        <v>2991</v>
      </c>
      <c r="G12458" s="1" t="s">
        <v>2992</v>
      </c>
    </row>
    <row r="12459" spans="1:7" x14ac:dyDescent="0.25">
      <c r="A12459" s="1">
        <v>35085151</v>
      </c>
      <c r="B12459" s="1" t="s">
        <v>32951</v>
      </c>
      <c r="C12459" s="1" t="s">
        <v>32952</v>
      </c>
      <c r="D12459" s="1" t="s">
        <v>32953</v>
      </c>
      <c r="E12459" s="1" t="s">
        <v>65</v>
      </c>
      <c r="F12459" s="1" t="s">
        <v>2991</v>
      </c>
      <c r="G12459" s="1" t="s">
        <v>2992</v>
      </c>
    </row>
    <row r="12460" spans="1:7" x14ac:dyDescent="0.25">
      <c r="A12460" s="1">
        <v>35085152</v>
      </c>
      <c r="B12460" s="1" t="s">
        <v>32954</v>
      </c>
      <c r="C12460" s="1" t="s">
        <v>32955</v>
      </c>
      <c r="D12460" s="1" t="s">
        <v>32956</v>
      </c>
      <c r="E12460" s="1" t="s">
        <v>66</v>
      </c>
      <c r="F12460" s="1" t="s">
        <v>2991</v>
      </c>
      <c r="G12460" s="1" t="s">
        <v>2992</v>
      </c>
    </row>
    <row r="12461" spans="1:7" x14ac:dyDescent="0.25">
      <c r="A12461" s="1">
        <v>35085153</v>
      </c>
      <c r="B12461" s="1" t="s">
        <v>32957</v>
      </c>
      <c r="C12461" s="1" t="s">
        <v>32958</v>
      </c>
      <c r="D12461" s="1" t="s">
        <v>32959</v>
      </c>
      <c r="E12461" s="1" t="s">
        <v>66</v>
      </c>
      <c r="F12461" s="1" t="s">
        <v>2991</v>
      </c>
      <c r="G12461" s="1" t="s">
        <v>2992</v>
      </c>
    </row>
    <row r="12462" spans="1:7" x14ac:dyDescent="0.25">
      <c r="A12462" s="1">
        <v>35085160</v>
      </c>
      <c r="B12462" s="1" t="s">
        <v>32960</v>
      </c>
      <c r="C12462" s="1" t="s">
        <v>32961</v>
      </c>
      <c r="D12462" s="1" t="s">
        <v>32962</v>
      </c>
      <c r="E12462" s="1" t="s">
        <v>65</v>
      </c>
      <c r="F12462" s="1" t="s">
        <v>2991</v>
      </c>
      <c r="G12462" s="1" t="s">
        <v>2992</v>
      </c>
    </row>
    <row r="12463" spans="1:7" x14ac:dyDescent="0.25">
      <c r="A12463" s="1">
        <v>35085162</v>
      </c>
      <c r="B12463" s="1" t="s">
        <v>32963</v>
      </c>
      <c r="C12463" s="1" t="s">
        <v>32964</v>
      </c>
      <c r="D12463" s="1" t="s">
        <v>32965</v>
      </c>
      <c r="E12463" s="1" t="s">
        <v>65</v>
      </c>
      <c r="F12463" s="1" t="s">
        <v>2991</v>
      </c>
      <c r="G12463" s="1" t="s">
        <v>2992</v>
      </c>
    </row>
    <row r="12464" spans="1:7" x14ac:dyDescent="0.25">
      <c r="A12464" s="1">
        <v>35085163</v>
      </c>
      <c r="B12464" s="1" t="s">
        <v>32966</v>
      </c>
      <c r="C12464" s="1" t="s">
        <v>32967</v>
      </c>
      <c r="D12464" s="1" t="s">
        <v>32968</v>
      </c>
      <c r="E12464" s="1" t="s">
        <v>66</v>
      </c>
      <c r="F12464" s="1" t="s">
        <v>3196</v>
      </c>
      <c r="G12464" s="1" t="s">
        <v>3197</v>
      </c>
    </row>
    <row r="12465" spans="1:7" x14ac:dyDescent="0.25">
      <c r="A12465" s="1">
        <v>35085164</v>
      </c>
      <c r="B12465" s="1" t="s">
        <v>32969</v>
      </c>
      <c r="C12465" s="1" t="s">
        <v>32970</v>
      </c>
      <c r="D12465" s="1" t="s">
        <v>32971</v>
      </c>
      <c r="E12465" s="1" t="s">
        <v>66</v>
      </c>
      <c r="F12465" s="1" t="s">
        <v>3196</v>
      </c>
      <c r="G12465" s="1" t="s">
        <v>3197</v>
      </c>
    </row>
    <row r="12466" spans="1:7" x14ac:dyDescent="0.25">
      <c r="A12466" s="1">
        <v>35085165</v>
      </c>
      <c r="B12466" s="1" t="s">
        <v>32972</v>
      </c>
      <c r="C12466" s="1" t="s">
        <v>32973</v>
      </c>
      <c r="D12466" s="1" t="s">
        <v>32974</v>
      </c>
      <c r="E12466" s="1" t="s">
        <v>66</v>
      </c>
      <c r="F12466" s="1" t="s">
        <v>3196</v>
      </c>
      <c r="G12466" s="1" t="s">
        <v>3197</v>
      </c>
    </row>
    <row r="12467" spans="1:7" x14ac:dyDescent="0.25">
      <c r="A12467" s="1">
        <v>35085166</v>
      </c>
      <c r="B12467" s="1" t="s">
        <v>32975</v>
      </c>
      <c r="C12467" s="1" t="s">
        <v>32976</v>
      </c>
      <c r="D12467" s="1" t="s">
        <v>32977</v>
      </c>
      <c r="E12467" s="1" t="s">
        <v>66</v>
      </c>
      <c r="F12467" s="1" t="s">
        <v>3196</v>
      </c>
      <c r="G12467" s="1" t="s">
        <v>3197</v>
      </c>
    </row>
    <row r="12468" spans="1:7" x14ac:dyDescent="0.25">
      <c r="A12468" s="1">
        <v>35085167</v>
      </c>
      <c r="B12468" s="1" t="s">
        <v>32978</v>
      </c>
      <c r="C12468" s="1" t="s">
        <v>32979</v>
      </c>
      <c r="D12468" s="1" t="s">
        <v>32978</v>
      </c>
      <c r="E12468" s="1" t="s">
        <v>65</v>
      </c>
      <c r="F12468" s="1" t="s">
        <v>2991</v>
      </c>
      <c r="G12468" s="1" t="s">
        <v>2992</v>
      </c>
    </row>
    <row r="12469" spans="1:7" x14ac:dyDescent="0.25">
      <c r="A12469" s="1">
        <v>35085168</v>
      </c>
      <c r="B12469" s="1" t="s">
        <v>32980</v>
      </c>
      <c r="C12469" s="1" t="s">
        <v>32981</v>
      </c>
      <c r="D12469" s="1" t="s">
        <v>32982</v>
      </c>
      <c r="E12469" s="1" t="s">
        <v>65</v>
      </c>
      <c r="F12469" s="1" t="s">
        <v>4043</v>
      </c>
      <c r="G12469" s="1" t="s">
        <v>4044</v>
      </c>
    </row>
    <row r="12470" spans="1:7" x14ac:dyDescent="0.25">
      <c r="A12470" s="1">
        <v>35085169</v>
      </c>
      <c r="B12470" s="1" t="s">
        <v>32983</v>
      </c>
      <c r="C12470" s="1" t="s">
        <v>32984</v>
      </c>
      <c r="D12470" s="1" t="s">
        <v>32985</v>
      </c>
      <c r="E12470" s="1" t="s">
        <v>65</v>
      </c>
      <c r="F12470" s="1" t="s">
        <v>2991</v>
      </c>
      <c r="G12470" s="1" t="s">
        <v>2992</v>
      </c>
    </row>
    <row r="12471" spans="1:7" x14ac:dyDescent="0.25">
      <c r="A12471" s="1">
        <v>35085171</v>
      </c>
      <c r="B12471" s="1" t="s">
        <v>32986</v>
      </c>
      <c r="C12471" s="1" t="s">
        <v>32987</v>
      </c>
      <c r="D12471" s="1" t="s">
        <v>32988</v>
      </c>
      <c r="E12471" s="1" t="s">
        <v>66</v>
      </c>
      <c r="F12471" s="1" t="s">
        <v>2991</v>
      </c>
      <c r="G12471" s="1" t="s">
        <v>2992</v>
      </c>
    </row>
    <row r="12472" spans="1:7" x14ac:dyDescent="0.25">
      <c r="A12472" s="1">
        <v>35085172</v>
      </c>
      <c r="B12472" s="1" t="s">
        <v>32989</v>
      </c>
      <c r="C12472" s="1" t="s">
        <v>32990</v>
      </c>
      <c r="D12472" s="1" t="s">
        <v>32989</v>
      </c>
      <c r="E12472" s="1" t="s">
        <v>65</v>
      </c>
      <c r="F12472" s="1" t="s">
        <v>2991</v>
      </c>
      <c r="G12472" s="1" t="s">
        <v>2992</v>
      </c>
    </row>
    <row r="12473" spans="1:7" x14ac:dyDescent="0.25">
      <c r="A12473" s="1">
        <v>35085176</v>
      </c>
      <c r="B12473" s="1" t="s">
        <v>32991</v>
      </c>
      <c r="C12473" s="1" t="s">
        <v>32992</v>
      </c>
      <c r="D12473" s="1" t="s">
        <v>32993</v>
      </c>
      <c r="E12473" s="1" t="s">
        <v>66</v>
      </c>
      <c r="F12473" s="1" t="s">
        <v>2991</v>
      </c>
      <c r="G12473" s="1" t="s">
        <v>2992</v>
      </c>
    </row>
    <row r="12474" spans="1:7" x14ac:dyDescent="0.25">
      <c r="A12474" s="1">
        <v>35085177</v>
      </c>
      <c r="B12474" s="1" t="s">
        <v>32994</v>
      </c>
      <c r="C12474" s="1" t="s">
        <v>32995</v>
      </c>
      <c r="D12474" s="1" t="s">
        <v>32994</v>
      </c>
      <c r="E12474" s="1" t="s">
        <v>66</v>
      </c>
      <c r="F12474" s="1" t="s">
        <v>2991</v>
      </c>
      <c r="G12474" s="1" t="s">
        <v>2992</v>
      </c>
    </row>
    <row r="12475" spans="1:7" x14ac:dyDescent="0.25">
      <c r="A12475" s="1">
        <v>35085178</v>
      </c>
      <c r="B12475" s="1" t="s">
        <v>32996</v>
      </c>
      <c r="C12475" s="1" t="s">
        <v>32997</v>
      </c>
      <c r="D12475" s="1" t="s">
        <v>32996</v>
      </c>
      <c r="E12475" s="1" t="s">
        <v>66</v>
      </c>
      <c r="F12475" s="1" t="s">
        <v>2991</v>
      </c>
      <c r="G12475" s="1" t="s">
        <v>2992</v>
      </c>
    </row>
    <row r="12476" spans="1:7" x14ac:dyDescent="0.25">
      <c r="A12476" s="1">
        <v>35085179</v>
      </c>
      <c r="B12476" s="1" t="s">
        <v>32998</v>
      </c>
      <c r="C12476" s="1" t="s">
        <v>32999</v>
      </c>
      <c r="D12476" s="1" t="s">
        <v>33000</v>
      </c>
      <c r="E12476" s="1" t="s">
        <v>65</v>
      </c>
      <c r="F12476" s="1" t="s">
        <v>2991</v>
      </c>
      <c r="G12476" s="1" t="s">
        <v>2992</v>
      </c>
    </row>
    <row r="12477" spans="1:7" x14ac:dyDescent="0.25">
      <c r="A12477" s="1">
        <v>35085181</v>
      </c>
      <c r="B12477" s="1" t="s">
        <v>33001</v>
      </c>
      <c r="C12477" s="1" t="s">
        <v>33002</v>
      </c>
      <c r="D12477" s="1" t="s">
        <v>33003</v>
      </c>
      <c r="E12477" s="1" t="s">
        <v>65</v>
      </c>
      <c r="F12477" s="1" t="s">
        <v>4043</v>
      </c>
      <c r="G12477" s="1" t="s">
        <v>4044</v>
      </c>
    </row>
    <row r="12478" spans="1:7" x14ac:dyDescent="0.25">
      <c r="A12478" s="1">
        <v>35085182</v>
      </c>
      <c r="B12478" s="1" t="s">
        <v>33004</v>
      </c>
      <c r="C12478" s="1" t="s">
        <v>33005</v>
      </c>
      <c r="D12478" s="1" t="s">
        <v>33006</v>
      </c>
      <c r="E12478" s="1" t="s">
        <v>65</v>
      </c>
      <c r="F12478" s="1" t="s">
        <v>8261</v>
      </c>
      <c r="G12478" s="1" t="s">
        <v>8262</v>
      </c>
    </row>
    <row r="12479" spans="1:7" x14ac:dyDescent="0.25">
      <c r="A12479" s="1">
        <v>35085183</v>
      </c>
      <c r="B12479" s="1" t="s">
        <v>33007</v>
      </c>
      <c r="C12479" s="1" t="s">
        <v>33008</v>
      </c>
      <c r="D12479" s="1" t="s">
        <v>33009</v>
      </c>
      <c r="E12479" s="1" t="s">
        <v>65</v>
      </c>
      <c r="F12479" s="1" t="s">
        <v>8261</v>
      </c>
      <c r="G12479" s="1" t="s">
        <v>8262</v>
      </c>
    </row>
    <row r="12480" spans="1:7" x14ac:dyDescent="0.25">
      <c r="A12480" s="1">
        <v>35085184</v>
      </c>
      <c r="B12480" s="1" t="s">
        <v>33010</v>
      </c>
      <c r="C12480" s="1" t="s">
        <v>33011</v>
      </c>
      <c r="D12480" s="1" t="s">
        <v>33012</v>
      </c>
      <c r="E12480" s="1" t="s">
        <v>65</v>
      </c>
      <c r="F12480" s="1" t="s">
        <v>8261</v>
      </c>
      <c r="G12480" s="1" t="s">
        <v>8262</v>
      </c>
    </row>
    <row r="12481" spans="1:7" x14ac:dyDescent="0.25">
      <c r="A12481" s="1">
        <v>35085185</v>
      </c>
      <c r="B12481" s="1" t="s">
        <v>33013</v>
      </c>
      <c r="C12481" s="1" t="s">
        <v>33014</v>
      </c>
      <c r="D12481" s="1" t="s">
        <v>33015</v>
      </c>
      <c r="E12481" s="1" t="s">
        <v>66</v>
      </c>
      <c r="F12481" s="1" t="s">
        <v>8261</v>
      </c>
      <c r="G12481" s="1" t="s">
        <v>8262</v>
      </c>
    </row>
    <row r="12482" spans="1:7" x14ac:dyDescent="0.25">
      <c r="A12482" s="1">
        <v>35085186</v>
      </c>
      <c r="B12482" s="1" t="s">
        <v>33016</v>
      </c>
      <c r="C12482" s="1" t="s">
        <v>33017</v>
      </c>
      <c r="D12482" s="1" t="s">
        <v>33018</v>
      </c>
      <c r="E12482" s="1" t="s">
        <v>66</v>
      </c>
      <c r="F12482" s="1" t="s">
        <v>4043</v>
      </c>
      <c r="G12482" s="1" t="s">
        <v>4044</v>
      </c>
    </row>
    <row r="12483" spans="1:7" x14ac:dyDescent="0.25">
      <c r="A12483" s="1">
        <v>35085187</v>
      </c>
      <c r="B12483" s="1" t="s">
        <v>33019</v>
      </c>
      <c r="C12483" s="1" t="s">
        <v>33020</v>
      </c>
      <c r="D12483" s="1" t="s">
        <v>33019</v>
      </c>
      <c r="E12483" s="1" t="s">
        <v>66</v>
      </c>
      <c r="F12483" s="1" t="s">
        <v>2991</v>
      </c>
      <c r="G12483" s="1" t="s">
        <v>2992</v>
      </c>
    </row>
    <row r="12484" spans="1:7" x14ac:dyDescent="0.25">
      <c r="A12484" s="1">
        <v>35085188</v>
      </c>
      <c r="B12484" s="1" t="s">
        <v>33021</v>
      </c>
      <c r="C12484" s="1" t="s">
        <v>33022</v>
      </c>
      <c r="D12484" s="1" t="s">
        <v>33023</v>
      </c>
      <c r="E12484" s="1" t="s">
        <v>66</v>
      </c>
      <c r="F12484" s="1" t="s">
        <v>8618</v>
      </c>
      <c r="G12484" s="1" t="s">
        <v>8619</v>
      </c>
    </row>
    <row r="12485" spans="1:7" x14ac:dyDescent="0.25">
      <c r="A12485" s="1">
        <v>35085189</v>
      </c>
      <c r="B12485" s="1" t="s">
        <v>33024</v>
      </c>
      <c r="C12485" s="1" t="s">
        <v>33025</v>
      </c>
      <c r="D12485" s="1" t="s">
        <v>33026</v>
      </c>
      <c r="E12485" s="1" t="s">
        <v>65</v>
      </c>
      <c r="F12485" s="1" t="s">
        <v>4043</v>
      </c>
      <c r="G12485" s="1" t="s">
        <v>4044</v>
      </c>
    </row>
    <row r="12486" spans="1:7" x14ac:dyDescent="0.25">
      <c r="A12486" s="1">
        <v>35085190</v>
      </c>
      <c r="B12486" s="1" t="s">
        <v>33027</v>
      </c>
      <c r="C12486" s="1" t="s">
        <v>33028</v>
      </c>
      <c r="D12486" s="1" t="s">
        <v>33029</v>
      </c>
      <c r="E12486" s="1" t="s">
        <v>65</v>
      </c>
      <c r="F12486" s="1" t="s">
        <v>4043</v>
      </c>
      <c r="G12486" s="1" t="s">
        <v>4044</v>
      </c>
    </row>
    <row r="12487" spans="1:7" x14ac:dyDescent="0.25">
      <c r="A12487" s="1">
        <v>35085192</v>
      </c>
      <c r="B12487" s="1" t="s">
        <v>33030</v>
      </c>
      <c r="C12487" s="1" t="s">
        <v>33031</v>
      </c>
      <c r="D12487" s="1" t="s">
        <v>33032</v>
      </c>
      <c r="E12487" s="1" t="s">
        <v>65</v>
      </c>
      <c r="F12487" s="1" t="s">
        <v>8261</v>
      </c>
      <c r="G12487" s="1" t="s">
        <v>8262</v>
      </c>
    </row>
    <row r="12488" spans="1:7" x14ac:dyDescent="0.25">
      <c r="A12488" s="1">
        <v>35085193</v>
      </c>
      <c r="B12488" s="1" t="s">
        <v>33033</v>
      </c>
      <c r="C12488" s="1" t="s">
        <v>33034</v>
      </c>
      <c r="D12488" s="1" t="s">
        <v>33035</v>
      </c>
      <c r="E12488" s="1" t="s">
        <v>65</v>
      </c>
      <c r="F12488" s="1" t="s">
        <v>8261</v>
      </c>
      <c r="G12488" s="1" t="s">
        <v>8262</v>
      </c>
    </row>
    <row r="12489" spans="1:7" x14ac:dyDescent="0.25">
      <c r="A12489" s="1">
        <v>35085194</v>
      </c>
      <c r="B12489" s="1" t="s">
        <v>33036</v>
      </c>
      <c r="C12489" s="1" t="s">
        <v>33037</v>
      </c>
      <c r="D12489" s="1" t="s">
        <v>33038</v>
      </c>
      <c r="E12489" s="1" t="s">
        <v>65</v>
      </c>
      <c r="F12489" s="1" t="s">
        <v>8261</v>
      </c>
      <c r="G12489" s="1" t="s">
        <v>8262</v>
      </c>
    </row>
    <row r="12490" spans="1:7" x14ac:dyDescent="0.25">
      <c r="A12490" s="1">
        <v>35085195</v>
      </c>
      <c r="B12490" s="1" t="s">
        <v>33039</v>
      </c>
      <c r="C12490" s="1" t="s">
        <v>33040</v>
      </c>
      <c r="D12490" s="1" t="s">
        <v>33041</v>
      </c>
      <c r="E12490" s="1" t="s">
        <v>65</v>
      </c>
      <c r="F12490" s="1" t="s">
        <v>8261</v>
      </c>
      <c r="G12490" s="1" t="s">
        <v>8262</v>
      </c>
    </row>
    <row r="12491" spans="1:7" x14ac:dyDescent="0.25">
      <c r="A12491" s="1">
        <v>35085196</v>
      </c>
      <c r="B12491" s="1" t="s">
        <v>33042</v>
      </c>
      <c r="C12491" s="1" t="s">
        <v>33043</v>
      </c>
      <c r="D12491" s="1" t="s">
        <v>33044</v>
      </c>
      <c r="E12491" s="1" t="s">
        <v>65</v>
      </c>
      <c r="F12491" s="1" t="s">
        <v>8261</v>
      </c>
      <c r="G12491" s="1" t="s">
        <v>8262</v>
      </c>
    </row>
    <row r="12492" spans="1:7" x14ac:dyDescent="0.25">
      <c r="A12492" s="1">
        <v>35085198</v>
      </c>
      <c r="B12492" s="1" t="s">
        <v>33045</v>
      </c>
      <c r="C12492" s="1" t="s">
        <v>33046</v>
      </c>
      <c r="D12492" s="1" t="s">
        <v>33045</v>
      </c>
      <c r="E12492" s="1" t="s">
        <v>65</v>
      </c>
      <c r="F12492" s="1" t="s">
        <v>2991</v>
      </c>
      <c r="G12492" s="1" t="s">
        <v>2992</v>
      </c>
    </row>
    <row r="12493" spans="1:7" x14ac:dyDescent="0.25">
      <c r="A12493" s="1">
        <v>35085199</v>
      </c>
      <c r="B12493" s="1" t="s">
        <v>33047</v>
      </c>
      <c r="C12493" s="1" t="s">
        <v>33048</v>
      </c>
      <c r="D12493" s="1" t="s">
        <v>33047</v>
      </c>
      <c r="E12493" s="1" t="s">
        <v>66</v>
      </c>
      <c r="F12493" s="1" t="s">
        <v>2991</v>
      </c>
      <c r="G12493" s="1" t="s">
        <v>2992</v>
      </c>
    </row>
    <row r="12494" spans="1:7" x14ac:dyDescent="0.25">
      <c r="A12494" s="1">
        <v>35085200</v>
      </c>
      <c r="B12494" s="1" t="s">
        <v>33049</v>
      </c>
      <c r="C12494" s="1" t="s">
        <v>33050</v>
      </c>
      <c r="D12494" s="1" t="s">
        <v>33049</v>
      </c>
      <c r="E12494" s="1" t="s">
        <v>66</v>
      </c>
      <c r="F12494" s="1" t="s">
        <v>2991</v>
      </c>
      <c r="G12494" s="1" t="s">
        <v>2992</v>
      </c>
    </row>
    <row r="12495" spans="1:7" x14ac:dyDescent="0.25">
      <c r="A12495" s="1">
        <v>35085201</v>
      </c>
      <c r="B12495" s="1" t="s">
        <v>33051</v>
      </c>
      <c r="C12495" s="1" t="s">
        <v>33052</v>
      </c>
      <c r="D12495" s="1" t="s">
        <v>33051</v>
      </c>
      <c r="E12495" s="1" t="s">
        <v>66</v>
      </c>
      <c r="F12495" s="1" t="s">
        <v>2991</v>
      </c>
      <c r="G12495" s="1" t="s">
        <v>2992</v>
      </c>
    </row>
    <row r="12496" spans="1:7" x14ac:dyDescent="0.25">
      <c r="A12496" s="1">
        <v>35085202</v>
      </c>
      <c r="B12496" s="1" t="s">
        <v>33053</v>
      </c>
      <c r="C12496" s="1" t="s">
        <v>33054</v>
      </c>
      <c r="D12496" s="1" t="s">
        <v>33053</v>
      </c>
      <c r="E12496" s="1" t="s">
        <v>66</v>
      </c>
      <c r="F12496" s="1" t="s">
        <v>2991</v>
      </c>
      <c r="G12496" s="1" t="s">
        <v>2992</v>
      </c>
    </row>
    <row r="12497" spans="1:7" x14ac:dyDescent="0.25">
      <c r="A12497" s="1">
        <v>35085203</v>
      </c>
      <c r="B12497" s="1" t="s">
        <v>33055</v>
      </c>
      <c r="C12497" s="1" t="s">
        <v>33056</v>
      </c>
      <c r="D12497" s="1" t="s">
        <v>33055</v>
      </c>
      <c r="E12497" s="1" t="s">
        <v>66</v>
      </c>
      <c r="F12497" s="1" t="s">
        <v>2991</v>
      </c>
      <c r="G12497" s="1" t="s">
        <v>2992</v>
      </c>
    </row>
    <row r="12498" spans="1:7" x14ac:dyDescent="0.25">
      <c r="A12498" s="1">
        <v>35085205</v>
      </c>
      <c r="B12498" s="1" t="s">
        <v>33057</v>
      </c>
      <c r="C12498" s="1" t="s">
        <v>33058</v>
      </c>
      <c r="D12498" s="1" t="s">
        <v>33059</v>
      </c>
      <c r="E12498" s="1" t="s">
        <v>65</v>
      </c>
      <c r="F12498" s="1" t="s">
        <v>4043</v>
      </c>
      <c r="G12498" s="1" t="s">
        <v>4044</v>
      </c>
    </row>
    <row r="12499" spans="1:7" x14ac:dyDescent="0.25">
      <c r="A12499" s="1">
        <v>35085206</v>
      </c>
      <c r="B12499" s="1" t="s">
        <v>33060</v>
      </c>
      <c r="C12499" s="1" t="s">
        <v>33061</v>
      </c>
      <c r="D12499" s="1" t="s">
        <v>33060</v>
      </c>
      <c r="E12499" s="1" t="s">
        <v>66</v>
      </c>
      <c r="F12499" s="1" t="s">
        <v>2991</v>
      </c>
      <c r="G12499" s="1" t="s">
        <v>2992</v>
      </c>
    </row>
    <row r="12500" spans="1:7" x14ac:dyDescent="0.25">
      <c r="A12500" s="1">
        <v>35085208</v>
      </c>
      <c r="B12500" s="1" t="s">
        <v>33062</v>
      </c>
      <c r="C12500" s="1" t="s">
        <v>33063</v>
      </c>
      <c r="D12500" s="1" t="s">
        <v>33064</v>
      </c>
      <c r="E12500" s="1" t="s">
        <v>65</v>
      </c>
      <c r="F12500" s="1" t="s">
        <v>2991</v>
      </c>
      <c r="G12500" s="1" t="s">
        <v>2992</v>
      </c>
    </row>
    <row r="12501" spans="1:7" x14ac:dyDescent="0.25">
      <c r="A12501" s="1">
        <v>35085209</v>
      </c>
      <c r="B12501" s="1" t="s">
        <v>33065</v>
      </c>
      <c r="C12501" s="1" t="s">
        <v>33066</v>
      </c>
      <c r="D12501" s="1" t="s">
        <v>33067</v>
      </c>
      <c r="E12501" s="1" t="s">
        <v>66</v>
      </c>
      <c r="F12501" s="1" t="s">
        <v>8618</v>
      </c>
      <c r="G12501" s="1" t="s">
        <v>8619</v>
      </c>
    </row>
    <row r="12502" spans="1:7" x14ac:dyDescent="0.25">
      <c r="A12502" s="1">
        <v>35085210</v>
      </c>
      <c r="B12502" s="1" t="s">
        <v>33068</v>
      </c>
      <c r="C12502" s="1" t="s">
        <v>33069</v>
      </c>
      <c r="D12502" s="1" t="s">
        <v>33070</v>
      </c>
      <c r="E12502" s="1" t="s">
        <v>66</v>
      </c>
      <c r="F12502" s="1" t="s">
        <v>8618</v>
      </c>
      <c r="G12502" s="1" t="s">
        <v>8619</v>
      </c>
    </row>
    <row r="12503" spans="1:7" x14ac:dyDescent="0.25">
      <c r="A12503" s="1">
        <v>35085212</v>
      </c>
      <c r="B12503" s="1" t="s">
        <v>33071</v>
      </c>
      <c r="C12503" s="1" t="s">
        <v>33072</v>
      </c>
      <c r="D12503" s="1" t="s">
        <v>33073</v>
      </c>
      <c r="E12503" s="1" t="s">
        <v>65</v>
      </c>
      <c r="F12503" s="1" t="s">
        <v>4043</v>
      </c>
      <c r="G12503" s="1" t="s">
        <v>4044</v>
      </c>
    </row>
    <row r="12504" spans="1:7" x14ac:dyDescent="0.25">
      <c r="A12504" s="1">
        <v>35085214</v>
      </c>
      <c r="B12504" s="1" t="s">
        <v>33074</v>
      </c>
      <c r="C12504" s="1" t="s">
        <v>33075</v>
      </c>
      <c r="D12504" s="1" t="s">
        <v>33076</v>
      </c>
      <c r="E12504" s="1" t="s">
        <v>66</v>
      </c>
      <c r="F12504" s="1" t="s">
        <v>2991</v>
      </c>
      <c r="G12504" s="1" t="s">
        <v>2992</v>
      </c>
    </row>
    <row r="12505" spans="1:7" x14ac:dyDescent="0.25">
      <c r="A12505" s="1">
        <v>35085215</v>
      </c>
      <c r="B12505" s="1" t="s">
        <v>33077</v>
      </c>
      <c r="C12505" s="1" t="s">
        <v>33078</v>
      </c>
      <c r="D12505" s="1" t="s">
        <v>33079</v>
      </c>
      <c r="E12505" s="1" t="s">
        <v>66</v>
      </c>
      <c r="F12505" s="1" t="s">
        <v>2991</v>
      </c>
      <c r="G12505" s="1" t="s">
        <v>2992</v>
      </c>
    </row>
    <row r="12506" spans="1:7" x14ac:dyDescent="0.25">
      <c r="A12506" s="1">
        <v>35085216</v>
      </c>
      <c r="B12506" s="1" t="s">
        <v>33080</v>
      </c>
      <c r="C12506" s="1" t="s">
        <v>33081</v>
      </c>
      <c r="D12506" s="1" t="s">
        <v>33082</v>
      </c>
      <c r="E12506" s="1" t="s">
        <v>66</v>
      </c>
      <c r="F12506" s="1" t="s">
        <v>2991</v>
      </c>
      <c r="G12506" s="1" t="s">
        <v>2992</v>
      </c>
    </row>
    <row r="12507" spans="1:7" x14ac:dyDescent="0.25">
      <c r="A12507" s="1">
        <v>35085217</v>
      </c>
      <c r="B12507" s="1" t="s">
        <v>33083</v>
      </c>
      <c r="C12507" s="1" t="s">
        <v>33084</v>
      </c>
      <c r="D12507" s="1" t="s">
        <v>33085</v>
      </c>
      <c r="E12507" s="1" t="s">
        <v>66</v>
      </c>
      <c r="F12507" s="1" t="s">
        <v>2991</v>
      </c>
      <c r="G12507" s="1" t="s">
        <v>2992</v>
      </c>
    </row>
    <row r="12508" spans="1:7" x14ac:dyDescent="0.25">
      <c r="A12508" s="1">
        <v>35085218</v>
      </c>
      <c r="B12508" s="1" t="s">
        <v>33086</v>
      </c>
      <c r="C12508" s="1" t="s">
        <v>33087</v>
      </c>
      <c r="D12508" s="1" t="s">
        <v>33088</v>
      </c>
      <c r="E12508" s="1" t="s">
        <v>66</v>
      </c>
      <c r="F12508" s="1" t="s">
        <v>2991</v>
      </c>
      <c r="G12508" s="1" t="s">
        <v>2992</v>
      </c>
    </row>
    <row r="12509" spans="1:7" x14ac:dyDescent="0.25">
      <c r="A12509" s="1">
        <v>35085219</v>
      </c>
      <c r="B12509" s="1" t="s">
        <v>33089</v>
      </c>
      <c r="C12509" s="1" t="s">
        <v>33090</v>
      </c>
      <c r="D12509" s="1" t="s">
        <v>33091</v>
      </c>
      <c r="E12509" s="1" t="s">
        <v>66</v>
      </c>
      <c r="F12509" s="1" t="s">
        <v>2991</v>
      </c>
      <c r="G12509" s="1" t="s">
        <v>2992</v>
      </c>
    </row>
    <row r="12510" spans="1:7" x14ac:dyDescent="0.25">
      <c r="A12510" s="1">
        <v>35085220</v>
      </c>
      <c r="B12510" s="1" t="s">
        <v>33092</v>
      </c>
      <c r="C12510" s="1" t="s">
        <v>33093</v>
      </c>
      <c r="D12510" s="1" t="s">
        <v>33094</v>
      </c>
      <c r="E12510" s="1" t="s">
        <v>66</v>
      </c>
      <c r="F12510" s="1" t="s">
        <v>2991</v>
      </c>
      <c r="G12510" s="1" t="s">
        <v>2992</v>
      </c>
    </row>
    <row r="12511" spans="1:7" x14ac:dyDescent="0.25">
      <c r="A12511" s="1">
        <v>35085221</v>
      </c>
      <c r="B12511" s="1" t="s">
        <v>33095</v>
      </c>
      <c r="C12511" s="1" t="s">
        <v>33096</v>
      </c>
      <c r="D12511" s="1" t="s">
        <v>33097</v>
      </c>
      <c r="E12511" s="1" t="s">
        <v>66</v>
      </c>
      <c r="F12511" s="1" t="s">
        <v>2991</v>
      </c>
      <c r="G12511" s="1" t="s">
        <v>2992</v>
      </c>
    </row>
    <row r="12512" spans="1:7" x14ac:dyDescent="0.25">
      <c r="A12512" s="1">
        <v>35085222</v>
      </c>
      <c r="B12512" s="1" t="s">
        <v>33098</v>
      </c>
      <c r="C12512" s="1" t="s">
        <v>33099</v>
      </c>
      <c r="D12512" s="1" t="s">
        <v>33098</v>
      </c>
      <c r="E12512" s="1" t="s">
        <v>66</v>
      </c>
      <c r="F12512" s="1" t="s">
        <v>2991</v>
      </c>
      <c r="G12512" s="1" t="s">
        <v>2992</v>
      </c>
    </row>
    <row r="12513" spans="1:7" x14ac:dyDescent="0.25">
      <c r="A12513" s="1">
        <v>35085223</v>
      </c>
      <c r="B12513" s="1" t="s">
        <v>33100</v>
      </c>
      <c r="C12513" s="1" t="s">
        <v>33101</v>
      </c>
      <c r="D12513" s="1" t="s">
        <v>33102</v>
      </c>
      <c r="E12513" s="1" t="s">
        <v>66</v>
      </c>
      <c r="F12513" s="1" t="s">
        <v>2991</v>
      </c>
      <c r="G12513" s="1" t="s">
        <v>2992</v>
      </c>
    </row>
    <row r="12514" spans="1:7" x14ac:dyDescent="0.25">
      <c r="A12514" s="1">
        <v>35085224</v>
      </c>
      <c r="B12514" s="1" t="s">
        <v>33103</v>
      </c>
      <c r="C12514" s="1" t="s">
        <v>33104</v>
      </c>
      <c r="D12514" s="1" t="s">
        <v>33105</v>
      </c>
      <c r="E12514" s="1" t="s">
        <v>66</v>
      </c>
      <c r="F12514" s="1" t="s">
        <v>2991</v>
      </c>
      <c r="G12514" s="1" t="s">
        <v>2992</v>
      </c>
    </row>
    <row r="12515" spans="1:7" x14ac:dyDescent="0.25">
      <c r="A12515" s="1">
        <v>35085225</v>
      </c>
      <c r="B12515" s="1" t="s">
        <v>33106</v>
      </c>
      <c r="C12515" s="1" t="s">
        <v>33107</v>
      </c>
      <c r="D12515" s="1" t="s">
        <v>33108</v>
      </c>
      <c r="E12515" s="1" t="s">
        <v>66</v>
      </c>
      <c r="F12515" s="1" t="s">
        <v>2991</v>
      </c>
      <c r="G12515" s="1" t="s">
        <v>2992</v>
      </c>
    </row>
    <row r="12516" spans="1:7" x14ac:dyDescent="0.25">
      <c r="A12516" s="1">
        <v>35085226</v>
      </c>
      <c r="B12516" s="1" t="s">
        <v>33109</v>
      </c>
      <c r="C12516" s="1" t="s">
        <v>33110</v>
      </c>
      <c r="D12516" s="1" t="s">
        <v>33109</v>
      </c>
      <c r="E12516" s="1" t="s">
        <v>66</v>
      </c>
      <c r="F12516" s="1" t="s">
        <v>2991</v>
      </c>
      <c r="G12516" s="1" t="s">
        <v>2992</v>
      </c>
    </row>
    <row r="12517" spans="1:7" x14ac:dyDescent="0.25">
      <c r="A12517" s="1">
        <v>35085227</v>
      </c>
      <c r="B12517" s="1" t="s">
        <v>33111</v>
      </c>
      <c r="C12517" s="1" t="s">
        <v>33112</v>
      </c>
      <c r="D12517" s="1" t="s">
        <v>33111</v>
      </c>
      <c r="E12517" s="1" t="s">
        <v>66</v>
      </c>
      <c r="F12517" s="1" t="s">
        <v>2991</v>
      </c>
      <c r="G12517" s="1" t="s">
        <v>2992</v>
      </c>
    </row>
    <row r="12518" spans="1:7" x14ac:dyDescent="0.25">
      <c r="A12518" s="1">
        <v>35085228</v>
      </c>
      <c r="B12518" s="1" t="s">
        <v>33113</v>
      </c>
      <c r="C12518" s="1" t="s">
        <v>33114</v>
      </c>
      <c r="D12518" s="1" t="s">
        <v>33113</v>
      </c>
      <c r="E12518" s="1" t="s">
        <v>66</v>
      </c>
      <c r="F12518" s="1" t="s">
        <v>2991</v>
      </c>
      <c r="G12518" s="1" t="s">
        <v>2992</v>
      </c>
    </row>
    <row r="12519" spans="1:7" x14ac:dyDescent="0.25">
      <c r="A12519" s="1">
        <v>35085229</v>
      </c>
      <c r="B12519" s="1" t="s">
        <v>33115</v>
      </c>
      <c r="C12519" s="1" t="s">
        <v>33116</v>
      </c>
      <c r="D12519" s="1" t="s">
        <v>33115</v>
      </c>
      <c r="E12519" s="1" t="s">
        <v>66</v>
      </c>
      <c r="F12519" s="1" t="s">
        <v>2991</v>
      </c>
      <c r="G12519" s="1" t="s">
        <v>2992</v>
      </c>
    </row>
    <row r="12520" spans="1:7" x14ac:dyDescent="0.25">
      <c r="A12520" s="1">
        <v>35085232</v>
      </c>
      <c r="B12520" s="1" t="s">
        <v>33117</v>
      </c>
      <c r="C12520" s="1" t="s">
        <v>33118</v>
      </c>
      <c r="D12520" s="1" t="s">
        <v>33119</v>
      </c>
      <c r="E12520" s="1" t="s">
        <v>66</v>
      </c>
      <c r="F12520" s="1" t="s">
        <v>2991</v>
      </c>
      <c r="G12520" s="1" t="s">
        <v>2992</v>
      </c>
    </row>
    <row r="12521" spans="1:7" x14ac:dyDescent="0.25">
      <c r="A12521" s="1">
        <v>35085233</v>
      </c>
      <c r="B12521" s="1" t="s">
        <v>33120</v>
      </c>
      <c r="C12521" s="1" t="s">
        <v>33121</v>
      </c>
      <c r="D12521" s="1" t="s">
        <v>33122</v>
      </c>
      <c r="E12521" s="1" t="s">
        <v>66</v>
      </c>
      <c r="F12521" s="1" t="s">
        <v>8618</v>
      </c>
      <c r="G12521" s="1" t="s">
        <v>8619</v>
      </c>
    </row>
    <row r="12522" spans="1:7" x14ac:dyDescent="0.25">
      <c r="A12522" s="1">
        <v>35085234</v>
      </c>
      <c r="B12522" s="1" t="s">
        <v>33123</v>
      </c>
      <c r="C12522" s="1" t="s">
        <v>33124</v>
      </c>
      <c r="D12522" s="1" t="s">
        <v>33125</v>
      </c>
      <c r="E12522" s="1" t="s">
        <v>66</v>
      </c>
      <c r="F12522" s="1" t="s">
        <v>4043</v>
      </c>
      <c r="G12522" s="1" t="s">
        <v>4044</v>
      </c>
    </row>
    <row r="12523" spans="1:7" x14ac:dyDescent="0.25">
      <c r="A12523" s="1">
        <v>35085235</v>
      </c>
      <c r="B12523" s="1" t="s">
        <v>33126</v>
      </c>
      <c r="C12523" s="1" t="s">
        <v>33127</v>
      </c>
      <c r="D12523" s="1" t="s">
        <v>33128</v>
      </c>
      <c r="E12523" s="1" t="s">
        <v>66</v>
      </c>
      <c r="F12523" s="1" t="s">
        <v>8618</v>
      </c>
      <c r="G12523" s="1" t="s">
        <v>8619</v>
      </c>
    </row>
    <row r="12524" spans="1:7" x14ac:dyDescent="0.25">
      <c r="A12524" s="1">
        <v>35085236</v>
      </c>
      <c r="B12524" s="1" t="s">
        <v>33129</v>
      </c>
      <c r="C12524" s="1" t="s">
        <v>33130</v>
      </c>
      <c r="D12524" s="1" t="s">
        <v>33131</v>
      </c>
      <c r="E12524" s="1" t="s">
        <v>66</v>
      </c>
      <c r="F12524" s="1" t="s">
        <v>2991</v>
      </c>
      <c r="G12524" s="1" t="s">
        <v>2992</v>
      </c>
    </row>
    <row r="12525" spans="1:7" x14ac:dyDescent="0.25">
      <c r="A12525" s="1">
        <v>35085237</v>
      </c>
      <c r="B12525" s="1" t="s">
        <v>33132</v>
      </c>
      <c r="C12525" s="1" t="s">
        <v>33133</v>
      </c>
      <c r="D12525" s="1" t="s">
        <v>33134</v>
      </c>
      <c r="E12525" s="1" t="s">
        <v>65</v>
      </c>
      <c r="F12525" s="1" t="s">
        <v>2991</v>
      </c>
      <c r="G12525" s="1" t="s">
        <v>2992</v>
      </c>
    </row>
    <row r="12526" spans="1:7" x14ac:dyDescent="0.25">
      <c r="A12526" s="1">
        <v>35085238</v>
      </c>
      <c r="B12526" s="1" t="s">
        <v>33135</v>
      </c>
      <c r="C12526" s="1" t="s">
        <v>33136</v>
      </c>
      <c r="D12526" s="1" t="s">
        <v>33137</v>
      </c>
      <c r="E12526" s="1" t="s">
        <v>65</v>
      </c>
      <c r="F12526" s="1" t="s">
        <v>8261</v>
      </c>
      <c r="G12526" s="1" t="s">
        <v>8262</v>
      </c>
    </row>
    <row r="12527" spans="1:7" x14ac:dyDescent="0.25">
      <c r="A12527" s="1">
        <v>35085239</v>
      </c>
      <c r="B12527" s="1" t="s">
        <v>33138</v>
      </c>
      <c r="C12527" s="1" t="s">
        <v>33139</v>
      </c>
      <c r="D12527" s="1" t="s">
        <v>33140</v>
      </c>
      <c r="E12527" s="1" t="s">
        <v>65</v>
      </c>
      <c r="F12527" s="1" t="s">
        <v>8261</v>
      </c>
      <c r="G12527" s="1" t="s">
        <v>8262</v>
      </c>
    </row>
    <row r="12528" spans="1:7" x14ac:dyDescent="0.25">
      <c r="A12528" s="1">
        <v>35085240</v>
      </c>
      <c r="B12528" s="1" t="s">
        <v>33141</v>
      </c>
      <c r="C12528" s="1" t="s">
        <v>33142</v>
      </c>
      <c r="D12528" s="1" t="s">
        <v>33143</v>
      </c>
      <c r="E12528" s="1" t="s">
        <v>65</v>
      </c>
      <c r="F12528" s="1" t="s">
        <v>8618</v>
      </c>
      <c r="G12528" s="1" t="s">
        <v>8619</v>
      </c>
    </row>
    <row r="12529" spans="1:7" x14ac:dyDescent="0.25">
      <c r="A12529" s="1">
        <v>35085241</v>
      </c>
      <c r="B12529" s="1" t="s">
        <v>33144</v>
      </c>
      <c r="C12529" s="1" t="s">
        <v>33145</v>
      </c>
      <c r="D12529" s="1" t="s">
        <v>33146</v>
      </c>
      <c r="E12529" s="1" t="s">
        <v>66</v>
      </c>
      <c r="F12529" s="1" t="s">
        <v>8618</v>
      </c>
      <c r="G12529" s="1" t="s">
        <v>8619</v>
      </c>
    </row>
    <row r="12530" spans="1:7" x14ac:dyDescent="0.25">
      <c r="A12530" s="1">
        <v>35085243</v>
      </c>
      <c r="B12530" s="1" t="s">
        <v>33147</v>
      </c>
      <c r="C12530" s="1" t="s">
        <v>33148</v>
      </c>
      <c r="D12530" s="1" t="s">
        <v>33147</v>
      </c>
      <c r="E12530" s="1" t="s">
        <v>66</v>
      </c>
      <c r="F12530" s="1" t="s">
        <v>2991</v>
      </c>
      <c r="G12530" s="1" t="s">
        <v>2992</v>
      </c>
    </row>
    <row r="12531" spans="1:7" x14ac:dyDescent="0.25">
      <c r="A12531" s="1">
        <v>35085246</v>
      </c>
      <c r="B12531" s="1" t="s">
        <v>33149</v>
      </c>
      <c r="C12531" s="1" t="s">
        <v>33150</v>
      </c>
      <c r="D12531" s="1" t="s">
        <v>33151</v>
      </c>
      <c r="E12531" s="1" t="s">
        <v>65</v>
      </c>
      <c r="F12531" s="1" t="s">
        <v>8618</v>
      </c>
      <c r="G12531" s="1" t="s">
        <v>8619</v>
      </c>
    </row>
    <row r="12532" spans="1:7" x14ac:dyDescent="0.25">
      <c r="A12532" s="1">
        <v>35085247</v>
      </c>
      <c r="B12532" s="1" t="s">
        <v>33152</v>
      </c>
      <c r="C12532" s="1" t="s">
        <v>33153</v>
      </c>
      <c r="D12532" s="1" t="s">
        <v>33154</v>
      </c>
      <c r="E12532" s="1" t="s">
        <v>65</v>
      </c>
      <c r="F12532" s="1" t="s">
        <v>8261</v>
      </c>
      <c r="G12532" s="1" t="s">
        <v>8262</v>
      </c>
    </row>
    <row r="12533" spans="1:7" x14ac:dyDescent="0.25">
      <c r="A12533" s="1">
        <v>35085249</v>
      </c>
      <c r="B12533" s="1" t="s">
        <v>33155</v>
      </c>
      <c r="C12533" s="1" t="s">
        <v>33156</v>
      </c>
      <c r="D12533" s="1" t="s">
        <v>33157</v>
      </c>
      <c r="E12533" s="1" t="s">
        <v>66</v>
      </c>
      <c r="F12533" s="1" t="s">
        <v>2991</v>
      </c>
      <c r="G12533" s="1" t="s">
        <v>2992</v>
      </c>
    </row>
    <row r="12534" spans="1:7" x14ac:dyDescent="0.25">
      <c r="A12534" s="1">
        <v>35085250</v>
      </c>
      <c r="B12534" s="1" t="s">
        <v>33158</v>
      </c>
      <c r="C12534" s="1" t="s">
        <v>33159</v>
      </c>
      <c r="D12534" s="1" t="s">
        <v>33160</v>
      </c>
      <c r="E12534" s="1" t="s">
        <v>65</v>
      </c>
      <c r="F12534" s="1" t="s">
        <v>4043</v>
      </c>
      <c r="G12534" s="1" t="s">
        <v>4044</v>
      </c>
    </row>
    <row r="12535" spans="1:7" x14ac:dyDescent="0.25">
      <c r="A12535" s="1">
        <v>35085252</v>
      </c>
      <c r="B12535" s="1" t="s">
        <v>33161</v>
      </c>
      <c r="C12535" s="1" t="s">
        <v>33162</v>
      </c>
      <c r="D12535" s="1" t="s">
        <v>33163</v>
      </c>
      <c r="E12535" s="1" t="s">
        <v>65</v>
      </c>
      <c r="F12535" s="1" t="s">
        <v>4043</v>
      </c>
      <c r="G12535" s="1" t="s">
        <v>4044</v>
      </c>
    </row>
    <row r="12536" spans="1:7" x14ac:dyDescent="0.25">
      <c r="A12536" s="1">
        <v>35085253</v>
      </c>
      <c r="B12536" s="1" t="s">
        <v>33164</v>
      </c>
      <c r="C12536" s="1" t="s">
        <v>33165</v>
      </c>
      <c r="D12536" s="1" t="s">
        <v>33166</v>
      </c>
      <c r="E12536" s="1" t="s">
        <v>66</v>
      </c>
      <c r="F12536" s="1" t="s">
        <v>2991</v>
      </c>
      <c r="G12536" s="1" t="s">
        <v>2992</v>
      </c>
    </row>
    <row r="12537" spans="1:7" x14ac:dyDescent="0.25">
      <c r="A12537" s="1">
        <v>35085254</v>
      </c>
      <c r="B12537" s="1" t="s">
        <v>33167</v>
      </c>
      <c r="C12537" s="1" t="s">
        <v>33168</v>
      </c>
      <c r="D12537" s="1" t="s">
        <v>33169</v>
      </c>
      <c r="E12537" s="1" t="s">
        <v>66</v>
      </c>
      <c r="F12537" s="1" t="s">
        <v>2991</v>
      </c>
      <c r="G12537" s="1" t="s">
        <v>2992</v>
      </c>
    </row>
    <row r="12538" spans="1:7" x14ac:dyDescent="0.25">
      <c r="A12538" s="1">
        <v>35085255</v>
      </c>
      <c r="B12538" s="1" t="s">
        <v>33170</v>
      </c>
      <c r="C12538" s="1" t="s">
        <v>33171</v>
      </c>
      <c r="D12538" s="1" t="s">
        <v>33172</v>
      </c>
      <c r="E12538" s="1" t="s">
        <v>66</v>
      </c>
      <c r="F12538" s="1" t="s">
        <v>2991</v>
      </c>
      <c r="G12538" s="1" t="s">
        <v>2992</v>
      </c>
    </row>
    <row r="12539" spans="1:7" x14ac:dyDescent="0.25">
      <c r="A12539" s="1">
        <v>35085258</v>
      </c>
      <c r="B12539" s="1" t="s">
        <v>33173</v>
      </c>
      <c r="C12539" s="1" t="s">
        <v>33174</v>
      </c>
      <c r="D12539" s="1" t="s">
        <v>33175</v>
      </c>
      <c r="E12539" s="1" t="s">
        <v>66</v>
      </c>
      <c r="F12539" s="1" t="s">
        <v>2991</v>
      </c>
      <c r="G12539" s="1" t="s">
        <v>2992</v>
      </c>
    </row>
    <row r="12540" spans="1:7" x14ac:dyDescent="0.25">
      <c r="A12540" s="1">
        <v>35085259</v>
      </c>
      <c r="B12540" s="1" t="s">
        <v>33176</v>
      </c>
      <c r="C12540" s="1" t="s">
        <v>33177</v>
      </c>
      <c r="D12540" s="1" t="s">
        <v>33176</v>
      </c>
      <c r="E12540" s="1" t="s">
        <v>65</v>
      </c>
      <c r="F12540" s="1" t="s">
        <v>33178</v>
      </c>
      <c r="G12540" s="1" t="s">
        <v>33179</v>
      </c>
    </row>
    <row r="12541" spans="1:7" x14ac:dyDescent="0.25">
      <c r="A12541" s="1">
        <v>35085262</v>
      </c>
      <c r="B12541" s="1" t="s">
        <v>33180</v>
      </c>
      <c r="C12541" s="1" t="s">
        <v>33181</v>
      </c>
      <c r="D12541" s="1" t="s">
        <v>33182</v>
      </c>
      <c r="E12541" s="1" t="s">
        <v>66</v>
      </c>
      <c r="F12541" s="1" t="s">
        <v>2991</v>
      </c>
      <c r="G12541" s="1" t="s">
        <v>2992</v>
      </c>
    </row>
    <row r="12542" spans="1:7" x14ac:dyDescent="0.25">
      <c r="A12542" s="1">
        <v>35085264</v>
      </c>
      <c r="B12542" s="1" t="s">
        <v>33183</v>
      </c>
      <c r="C12542" s="1" t="s">
        <v>33184</v>
      </c>
      <c r="D12542" s="1" t="s">
        <v>33185</v>
      </c>
      <c r="E12542" s="1" t="s">
        <v>65</v>
      </c>
      <c r="F12542" s="1" t="s">
        <v>4043</v>
      </c>
      <c r="G12542" s="1" t="s">
        <v>4044</v>
      </c>
    </row>
    <row r="12543" spans="1:7" x14ac:dyDescent="0.25">
      <c r="A12543" s="1">
        <v>35085265</v>
      </c>
      <c r="B12543" s="1" t="s">
        <v>33186</v>
      </c>
      <c r="C12543" s="1" t="s">
        <v>33187</v>
      </c>
      <c r="D12543" s="1" t="s">
        <v>33188</v>
      </c>
      <c r="E12543" s="1" t="s">
        <v>65</v>
      </c>
      <c r="F12543" s="1" t="s">
        <v>4043</v>
      </c>
      <c r="G12543" s="1" t="s">
        <v>4044</v>
      </c>
    </row>
    <row r="12544" spans="1:7" x14ac:dyDescent="0.25">
      <c r="A12544" s="1">
        <v>35085268</v>
      </c>
      <c r="B12544" s="1" t="s">
        <v>33189</v>
      </c>
      <c r="C12544" s="1" t="s">
        <v>33190</v>
      </c>
      <c r="D12544" s="1" t="s">
        <v>33191</v>
      </c>
      <c r="E12544" s="1" t="s">
        <v>65</v>
      </c>
      <c r="F12544" s="1" t="s">
        <v>8618</v>
      </c>
      <c r="G12544" s="1" t="s">
        <v>8619</v>
      </c>
    </row>
    <row r="12545" spans="1:7" x14ac:dyDescent="0.25">
      <c r="A12545" s="1">
        <v>35085270</v>
      </c>
      <c r="B12545" s="1" t="s">
        <v>32790</v>
      </c>
      <c r="C12545" s="1" t="s">
        <v>32791</v>
      </c>
      <c r="D12545" s="1" t="s">
        <v>33192</v>
      </c>
      <c r="E12545" s="1" t="s">
        <v>66</v>
      </c>
      <c r="F12545" s="1" t="s">
        <v>2991</v>
      </c>
      <c r="G12545" s="1" t="s">
        <v>2992</v>
      </c>
    </row>
    <row r="12546" spans="1:7" x14ac:dyDescent="0.25">
      <c r="A12546" s="1">
        <v>35085272</v>
      </c>
      <c r="B12546" s="1" t="s">
        <v>33193</v>
      </c>
      <c r="C12546" s="1" t="s">
        <v>33194</v>
      </c>
      <c r="D12546" s="1" t="s">
        <v>33195</v>
      </c>
      <c r="E12546" s="1" t="s">
        <v>66</v>
      </c>
      <c r="F12546" s="1" t="s">
        <v>2991</v>
      </c>
      <c r="G12546" s="1" t="s">
        <v>2992</v>
      </c>
    </row>
    <row r="12547" spans="1:7" x14ac:dyDescent="0.25">
      <c r="A12547" s="1">
        <v>35085273</v>
      </c>
      <c r="B12547" s="1" t="s">
        <v>33196</v>
      </c>
      <c r="C12547" s="1" t="s">
        <v>33197</v>
      </c>
      <c r="D12547" s="1" t="s">
        <v>33198</v>
      </c>
      <c r="E12547" s="1" t="s">
        <v>66</v>
      </c>
      <c r="F12547" s="1" t="s">
        <v>2991</v>
      </c>
      <c r="G12547" s="1" t="s">
        <v>2992</v>
      </c>
    </row>
    <row r="12548" spans="1:7" x14ac:dyDescent="0.25">
      <c r="A12548" s="1">
        <v>35085274</v>
      </c>
      <c r="B12548" s="1" t="s">
        <v>33199</v>
      </c>
      <c r="C12548" s="1" t="s">
        <v>33200</v>
      </c>
      <c r="D12548" s="1" t="s">
        <v>33201</v>
      </c>
      <c r="E12548" s="1" t="s">
        <v>65</v>
      </c>
      <c r="F12548" s="1" t="s">
        <v>2991</v>
      </c>
      <c r="G12548" s="1" t="s">
        <v>2992</v>
      </c>
    </row>
    <row r="12549" spans="1:7" x14ac:dyDescent="0.25">
      <c r="A12549" s="1">
        <v>35085275</v>
      </c>
      <c r="B12549" s="1" t="s">
        <v>33202</v>
      </c>
      <c r="C12549" s="1" t="s">
        <v>33203</v>
      </c>
      <c r="D12549" s="1" t="s">
        <v>33204</v>
      </c>
      <c r="E12549" s="1" t="s">
        <v>65</v>
      </c>
      <c r="F12549" s="1" t="s">
        <v>4043</v>
      </c>
      <c r="G12549" s="1" t="s">
        <v>4044</v>
      </c>
    </row>
    <row r="12550" spans="1:7" x14ac:dyDescent="0.25">
      <c r="A12550" s="1">
        <v>35085276</v>
      </c>
      <c r="B12550" s="1" t="s">
        <v>33205</v>
      </c>
      <c r="C12550" s="1" t="s">
        <v>33206</v>
      </c>
      <c r="D12550" s="1" t="s">
        <v>33207</v>
      </c>
      <c r="E12550" s="1" t="s">
        <v>65</v>
      </c>
      <c r="F12550" s="1" t="s">
        <v>4043</v>
      </c>
      <c r="G12550" s="1" t="s">
        <v>4044</v>
      </c>
    </row>
    <row r="12551" spans="1:7" x14ac:dyDescent="0.25">
      <c r="A12551" s="1">
        <v>35085277</v>
      </c>
      <c r="B12551" s="1" t="s">
        <v>33208</v>
      </c>
      <c r="C12551" s="1" t="s">
        <v>33209</v>
      </c>
      <c r="D12551" s="1" t="s">
        <v>33210</v>
      </c>
      <c r="E12551" s="1" t="s">
        <v>65</v>
      </c>
      <c r="F12551" s="1" t="s">
        <v>4043</v>
      </c>
      <c r="G12551" s="1" t="s">
        <v>4044</v>
      </c>
    </row>
    <row r="12552" spans="1:7" x14ac:dyDescent="0.25">
      <c r="A12552" s="1">
        <v>35085278</v>
      </c>
      <c r="B12552" s="1" t="s">
        <v>33211</v>
      </c>
      <c r="C12552" s="1" t="s">
        <v>33212</v>
      </c>
      <c r="D12552" s="1" t="s">
        <v>33213</v>
      </c>
      <c r="E12552" s="1" t="s">
        <v>65</v>
      </c>
      <c r="F12552" s="1" t="s">
        <v>4043</v>
      </c>
      <c r="G12552" s="1" t="s">
        <v>4044</v>
      </c>
    </row>
    <row r="12553" spans="1:7" x14ac:dyDescent="0.25">
      <c r="A12553" s="1">
        <v>35085279</v>
      </c>
      <c r="B12553" s="1" t="s">
        <v>33214</v>
      </c>
      <c r="C12553" s="1" t="s">
        <v>33215</v>
      </c>
      <c r="D12553" s="1" t="s">
        <v>33216</v>
      </c>
      <c r="E12553" s="1" t="s">
        <v>65</v>
      </c>
      <c r="F12553" s="1" t="s">
        <v>4043</v>
      </c>
      <c r="G12553" s="1" t="s">
        <v>4044</v>
      </c>
    </row>
    <row r="12554" spans="1:7" x14ac:dyDescent="0.25">
      <c r="A12554" s="1">
        <v>35085280</v>
      </c>
      <c r="B12554" s="1" t="s">
        <v>33217</v>
      </c>
      <c r="C12554" s="1" t="s">
        <v>33218</v>
      </c>
      <c r="D12554" s="1" t="s">
        <v>33219</v>
      </c>
      <c r="E12554" s="1" t="s">
        <v>65</v>
      </c>
      <c r="F12554" s="1" t="s">
        <v>4043</v>
      </c>
      <c r="G12554" s="1" t="s">
        <v>4044</v>
      </c>
    </row>
    <row r="12555" spans="1:7" x14ac:dyDescent="0.25">
      <c r="A12555" s="1">
        <v>35085281</v>
      </c>
      <c r="B12555" s="1" t="s">
        <v>33220</v>
      </c>
      <c r="C12555" s="1" t="s">
        <v>33221</v>
      </c>
      <c r="D12555" s="1" t="s">
        <v>33222</v>
      </c>
      <c r="E12555" s="1" t="s">
        <v>65</v>
      </c>
      <c r="F12555" s="1" t="s">
        <v>4043</v>
      </c>
      <c r="G12555" s="1" t="s">
        <v>4044</v>
      </c>
    </row>
    <row r="12556" spans="1:7" x14ac:dyDescent="0.25">
      <c r="A12556" s="1">
        <v>35085282</v>
      </c>
      <c r="B12556" s="1" t="s">
        <v>33223</v>
      </c>
      <c r="C12556" s="1" t="s">
        <v>33224</v>
      </c>
      <c r="D12556" s="1" t="s">
        <v>33225</v>
      </c>
      <c r="E12556" s="1" t="s">
        <v>65</v>
      </c>
      <c r="F12556" s="1" t="s">
        <v>4043</v>
      </c>
      <c r="G12556" s="1" t="s">
        <v>4044</v>
      </c>
    </row>
    <row r="12557" spans="1:7" x14ac:dyDescent="0.25">
      <c r="A12557" s="1">
        <v>35085283</v>
      </c>
      <c r="B12557" s="1" t="s">
        <v>33226</v>
      </c>
      <c r="C12557" s="1" t="s">
        <v>33227</v>
      </c>
      <c r="D12557" s="1" t="s">
        <v>33228</v>
      </c>
      <c r="E12557" s="1" t="s">
        <v>65</v>
      </c>
      <c r="F12557" s="1" t="s">
        <v>4043</v>
      </c>
      <c r="G12557" s="1" t="s">
        <v>4044</v>
      </c>
    </row>
    <row r="12558" spans="1:7" x14ac:dyDescent="0.25">
      <c r="A12558" s="1">
        <v>35085284</v>
      </c>
      <c r="B12558" s="1" t="s">
        <v>33229</v>
      </c>
      <c r="C12558" s="1" t="s">
        <v>33230</v>
      </c>
      <c r="D12558" s="1" t="s">
        <v>33231</v>
      </c>
      <c r="E12558" s="1" t="s">
        <v>65</v>
      </c>
      <c r="F12558" s="1" t="s">
        <v>4043</v>
      </c>
      <c r="G12558" s="1" t="s">
        <v>4044</v>
      </c>
    </row>
    <row r="12559" spans="1:7" x14ac:dyDescent="0.25">
      <c r="A12559" s="1">
        <v>35085285</v>
      </c>
      <c r="B12559" s="1" t="s">
        <v>33232</v>
      </c>
      <c r="C12559" s="1" t="s">
        <v>33233</v>
      </c>
      <c r="D12559" s="1" t="s">
        <v>33234</v>
      </c>
      <c r="E12559" s="1" t="s">
        <v>65</v>
      </c>
      <c r="F12559" s="1" t="s">
        <v>4043</v>
      </c>
      <c r="G12559" s="1" t="s">
        <v>4044</v>
      </c>
    </row>
    <row r="12560" spans="1:7" x14ac:dyDescent="0.25">
      <c r="A12560" s="1">
        <v>35085287</v>
      </c>
      <c r="B12560" s="1" t="s">
        <v>33235</v>
      </c>
      <c r="C12560" s="1" t="s">
        <v>33236</v>
      </c>
      <c r="D12560" s="1" t="s">
        <v>33237</v>
      </c>
      <c r="E12560" s="1" t="s">
        <v>65</v>
      </c>
      <c r="F12560" s="1" t="s">
        <v>4043</v>
      </c>
      <c r="G12560" s="1" t="s">
        <v>4044</v>
      </c>
    </row>
    <row r="12561" spans="1:7" x14ac:dyDescent="0.25">
      <c r="A12561" s="1">
        <v>35085288</v>
      </c>
      <c r="B12561" s="1" t="s">
        <v>33238</v>
      </c>
      <c r="C12561" s="1" t="s">
        <v>33239</v>
      </c>
      <c r="D12561" s="1" t="s">
        <v>33240</v>
      </c>
      <c r="E12561" s="1" t="s">
        <v>65</v>
      </c>
      <c r="F12561" s="1" t="s">
        <v>4043</v>
      </c>
      <c r="G12561" s="1" t="s">
        <v>4044</v>
      </c>
    </row>
    <row r="12562" spans="1:7" x14ac:dyDescent="0.25">
      <c r="A12562" s="1">
        <v>35085289</v>
      </c>
      <c r="B12562" s="1" t="s">
        <v>33241</v>
      </c>
      <c r="C12562" s="1" t="s">
        <v>33242</v>
      </c>
      <c r="D12562" s="1" t="s">
        <v>33243</v>
      </c>
      <c r="E12562" s="1" t="s">
        <v>65</v>
      </c>
      <c r="F12562" s="1" t="s">
        <v>4043</v>
      </c>
      <c r="G12562" s="1" t="s">
        <v>4044</v>
      </c>
    </row>
    <row r="12563" spans="1:7" x14ac:dyDescent="0.25">
      <c r="A12563" s="1">
        <v>35085291</v>
      </c>
      <c r="B12563" s="1" t="s">
        <v>33244</v>
      </c>
      <c r="C12563" s="1" t="s">
        <v>33245</v>
      </c>
      <c r="D12563" s="1" t="s">
        <v>33246</v>
      </c>
      <c r="E12563" s="1" t="s">
        <v>65</v>
      </c>
      <c r="F12563" s="1" t="s">
        <v>4043</v>
      </c>
      <c r="G12563" s="1" t="s">
        <v>4044</v>
      </c>
    </row>
    <row r="12564" spans="1:7" x14ac:dyDescent="0.25">
      <c r="A12564" s="1">
        <v>35085292</v>
      </c>
      <c r="B12564" s="1" t="s">
        <v>33247</v>
      </c>
      <c r="C12564" s="1" t="s">
        <v>33248</v>
      </c>
      <c r="D12564" s="1" t="s">
        <v>33249</v>
      </c>
      <c r="E12564" s="1" t="s">
        <v>65</v>
      </c>
      <c r="F12564" s="1" t="s">
        <v>4043</v>
      </c>
      <c r="G12564" s="1" t="s">
        <v>4044</v>
      </c>
    </row>
    <row r="12565" spans="1:7" x14ac:dyDescent="0.25">
      <c r="A12565" s="1">
        <v>35085293</v>
      </c>
      <c r="B12565" s="1" t="s">
        <v>33250</v>
      </c>
      <c r="C12565" s="1" t="s">
        <v>33251</v>
      </c>
      <c r="D12565" s="1" t="s">
        <v>33252</v>
      </c>
      <c r="E12565" s="1" t="s">
        <v>65</v>
      </c>
      <c r="F12565" s="1" t="s">
        <v>4043</v>
      </c>
      <c r="G12565" s="1" t="s">
        <v>4044</v>
      </c>
    </row>
    <row r="12566" spans="1:7" x14ac:dyDescent="0.25">
      <c r="A12566" s="1">
        <v>35085294</v>
      </c>
      <c r="B12566" s="1" t="s">
        <v>33253</v>
      </c>
      <c r="C12566" s="1" t="s">
        <v>33254</v>
      </c>
      <c r="D12566" s="1" t="s">
        <v>33255</v>
      </c>
      <c r="E12566" s="1" t="s">
        <v>65</v>
      </c>
      <c r="F12566" s="1" t="s">
        <v>4043</v>
      </c>
      <c r="G12566" s="1" t="s">
        <v>4044</v>
      </c>
    </row>
    <row r="12567" spans="1:7" x14ac:dyDescent="0.25">
      <c r="A12567" s="1">
        <v>35085295</v>
      </c>
      <c r="B12567" s="1" t="s">
        <v>33256</v>
      </c>
      <c r="C12567" s="1" t="s">
        <v>33257</v>
      </c>
      <c r="D12567" s="1" t="s">
        <v>33258</v>
      </c>
      <c r="E12567" s="1" t="s">
        <v>65</v>
      </c>
      <c r="F12567" s="1" t="s">
        <v>4043</v>
      </c>
      <c r="G12567" s="1" t="s">
        <v>4044</v>
      </c>
    </row>
    <row r="12568" spans="1:7" x14ac:dyDescent="0.25">
      <c r="A12568" s="1">
        <v>35085296</v>
      </c>
      <c r="B12568" s="1" t="s">
        <v>33259</v>
      </c>
      <c r="C12568" s="1" t="s">
        <v>33260</v>
      </c>
      <c r="D12568" s="1" t="s">
        <v>33261</v>
      </c>
      <c r="E12568" s="1" t="s">
        <v>66</v>
      </c>
      <c r="F12568" s="1" t="s">
        <v>2991</v>
      </c>
      <c r="G12568" s="1" t="s">
        <v>2992</v>
      </c>
    </row>
    <row r="12569" spans="1:7" x14ac:dyDescent="0.25">
      <c r="A12569" s="1">
        <v>35085298</v>
      </c>
      <c r="B12569" s="1" t="s">
        <v>33262</v>
      </c>
      <c r="C12569" s="1" t="s">
        <v>33263</v>
      </c>
      <c r="D12569" s="1" t="s">
        <v>33264</v>
      </c>
      <c r="E12569" s="1" t="s">
        <v>65</v>
      </c>
      <c r="F12569" s="1" t="s">
        <v>4043</v>
      </c>
      <c r="G12569" s="1" t="s">
        <v>4044</v>
      </c>
    </row>
    <row r="12570" spans="1:7" x14ac:dyDescent="0.25">
      <c r="A12570" s="1">
        <v>35085299</v>
      </c>
      <c r="B12570" s="1" t="s">
        <v>33265</v>
      </c>
      <c r="C12570" s="1" t="s">
        <v>33266</v>
      </c>
      <c r="D12570" s="1" t="s">
        <v>33267</v>
      </c>
      <c r="E12570" s="1" t="s">
        <v>65</v>
      </c>
      <c r="F12570" s="1" t="s">
        <v>4043</v>
      </c>
      <c r="G12570" s="1" t="s">
        <v>4044</v>
      </c>
    </row>
    <row r="12571" spans="1:7" x14ac:dyDescent="0.25">
      <c r="A12571" s="1">
        <v>35085300</v>
      </c>
      <c r="B12571" s="1" t="s">
        <v>33268</v>
      </c>
      <c r="C12571" s="1" t="s">
        <v>33269</v>
      </c>
      <c r="D12571" s="1" t="s">
        <v>33270</v>
      </c>
      <c r="E12571" s="1" t="s">
        <v>65</v>
      </c>
      <c r="F12571" s="1" t="s">
        <v>8618</v>
      </c>
      <c r="G12571" s="1" t="s">
        <v>8619</v>
      </c>
    </row>
    <row r="12572" spans="1:7" x14ac:dyDescent="0.25">
      <c r="A12572" s="1">
        <v>35085301</v>
      </c>
      <c r="B12572" s="1" t="s">
        <v>33271</v>
      </c>
      <c r="C12572" s="1" t="s">
        <v>33272</v>
      </c>
      <c r="D12572" s="1" t="s">
        <v>33273</v>
      </c>
      <c r="E12572" s="1" t="s">
        <v>66</v>
      </c>
      <c r="F12572" s="1" t="s">
        <v>8618</v>
      </c>
      <c r="G12572" s="1" t="s">
        <v>8619</v>
      </c>
    </row>
    <row r="12573" spans="1:7" x14ac:dyDescent="0.25">
      <c r="A12573" s="1">
        <v>35085302</v>
      </c>
      <c r="B12573" s="1" t="s">
        <v>33274</v>
      </c>
      <c r="C12573" s="1" t="s">
        <v>33275</v>
      </c>
      <c r="D12573" s="1" t="s">
        <v>33276</v>
      </c>
      <c r="E12573" s="1" t="s">
        <v>65</v>
      </c>
      <c r="F12573" s="1" t="s">
        <v>8618</v>
      </c>
      <c r="G12573" s="1" t="s">
        <v>8619</v>
      </c>
    </row>
    <row r="12574" spans="1:7" x14ac:dyDescent="0.25">
      <c r="A12574" s="1">
        <v>35085303</v>
      </c>
      <c r="B12574" s="1" t="s">
        <v>33277</v>
      </c>
      <c r="C12574" s="1" t="s">
        <v>33278</v>
      </c>
      <c r="D12574" s="1" t="s">
        <v>33279</v>
      </c>
      <c r="E12574" s="1" t="s">
        <v>65</v>
      </c>
      <c r="F12574" s="1" t="s">
        <v>8618</v>
      </c>
      <c r="G12574" s="1" t="s">
        <v>8619</v>
      </c>
    </row>
    <row r="12575" spans="1:7" x14ac:dyDescent="0.25">
      <c r="A12575" s="1">
        <v>35085304</v>
      </c>
      <c r="B12575" s="1" t="s">
        <v>33280</v>
      </c>
      <c r="C12575" s="1" t="s">
        <v>33281</v>
      </c>
      <c r="D12575" s="1" t="s">
        <v>33282</v>
      </c>
      <c r="E12575" s="1" t="s">
        <v>65</v>
      </c>
      <c r="F12575" s="1" t="s">
        <v>8618</v>
      </c>
      <c r="G12575" s="1" t="s">
        <v>8619</v>
      </c>
    </row>
    <row r="12576" spans="1:7" x14ac:dyDescent="0.25">
      <c r="A12576" s="1">
        <v>35085305</v>
      </c>
      <c r="B12576" s="1" t="s">
        <v>33283</v>
      </c>
      <c r="C12576" s="1" t="s">
        <v>33284</v>
      </c>
      <c r="D12576" s="1" t="s">
        <v>33285</v>
      </c>
      <c r="E12576" s="1" t="s">
        <v>66</v>
      </c>
      <c r="F12576" s="1" t="s">
        <v>3196</v>
      </c>
      <c r="G12576" s="1" t="s">
        <v>3197</v>
      </c>
    </row>
    <row r="12577" spans="1:7" x14ac:dyDescent="0.25">
      <c r="A12577" s="1">
        <v>35085307</v>
      </c>
      <c r="B12577" s="1" t="s">
        <v>33286</v>
      </c>
      <c r="C12577" s="1" t="s">
        <v>33287</v>
      </c>
      <c r="D12577" s="1" t="s">
        <v>33288</v>
      </c>
      <c r="E12577" s="1" t="s">
        <v>65</v>
      </c>
      <c r="F12577" s="1" t="s">
        <v>4043</v>
      </c>
      <c r="G12577" s="1" t="s">
        <v>4044</v>
      </c>
    </row>
    <row r="12578" spans="1:7" x14ac:dyDescent="0.25">
      <c r="A12578" s="1">
        <v>35085309</v>
      </c>
      <c r="B12578" s="1" t="s">
        <v>32793</v>
      </c>
      <c r="C12578" s="1" t="s">
        <v>32794</v>
      </c>
      <c r="D12578" s="1" t="s">
        <v>33289</v>
      </c>
      <c r="E12578" s="1" t="s">
        <v>66</v>
      </c>
      <c r="F12578" s="1" t="s">
        <v>2991</v>
      </c>
      <c r="G12578" s="1" t="s">
        <v>2992</v>
      </c>
    </row>
    <row r="12579" spans="1:7" x14ac:dyDescent="0.25">
      <c r="A12579" s="1">
        <v>35085314</v>
      </c>
      <c r="B12579" s="1" t="s">
        <v>33290</v>
      </c>
      <c r="C12579" s="1" t="s">
        <v>33291</v>
      </c>
      <c r="D12579" s="1" t="s">
        <v>33292</v>
      </c>
      <c r="E12579" s="1" t="s">
        <v>65</v>
      </c>
      <c r="F12579" s="1" t="s">
        <v>2991</v>
      </c>
      <c r="G12579" s="1" t="s">
        <v>2992</v>
      </c>
    </row>
    <row r="12580" spans="1:7" x14ac:dyDescent="0.25">
      <c r="A12580" s="1">
        <v>35085315</v>
      </c>
      <c r="B12580" s="1" t="s">
        <v>33293</v>
      </c>
      <c r="C12580" s="1" t="s">
        <v>33294</v>
      </c>
      <c r="D12580" s="1" t="s">
        <v>33295</v>
      </c>
      <c r="E12580" s="1" t="s">
        <v>65</v>
      </c>
      <c r="F12580" s="1" t="s">
        <v>8618</v>
      </c>
      <c r="G12580" s="1" t="s">
        <v>8619</v>
      </c>
    </row>
    <row r="12581" spans="1:7" x14ac:dyDescent="0.25">
      <c r="A12581" s="1">
        <v>35100000</v>
      </c>
      <c r="B12581" s="1" t="s">
        <v>33296</v>
      </c>
      <c r="C12581" s="1" t="s">
        <v>33297</v>
      </c>
      <c r="D12581" s="1" t="s">
        <v>33296</v>
      </c>
      <c r="E12581" s="1" t="s">
        <v>65</v>
      </c>
      <c r="F12581" s="1" t="s">
        <v>33298</v>
      </c>
      <c r="G12581" s="1" t="s">
        <v>33299</v>
      </c>
    </row>
    <row r="12582" spans="1:7" x14ac:dyDescent="0.25">
      <c r="A12582" s="1">
        <v>35100001</v>
      </c>
      <c r="B12582" s="1" t="s">
        <v>33300</v>
      </c>
      <c r="C12582" s="1" t="s">
        <v>33301</v>
      </c>
      <c r="D12582" s="1" t="s">
        <v>33302</v>
      </c>
      <c r="E12582" s="1" t="s">
        <v>65</v>
      </c>
      <c r="F12582" s="1" t="s">
        <v>33298</v>
      </c>
      <c r="G12582" s="1" t="s">
        <v>33299</v>
      </c>
    </row>
    <row r="12583" spans="1:7" x14ac:dyDescent="0.25">
      <c r="A12583" s="1">
        <v>35100012</v>
      </c>
      <c r="B12583" s="1" t="s">
        <v>33303</v>
      </c>
      <c r="C12583" s="1" t="s">
        <v>33304</v>
      </c>
      <c r="D12583" s="1" t="s">
        <v>33305</v>
      </c>
      <c r="E12583" s="1" t="s">
        <v>65</v>
      </c>
      <c r="F12583" s="1">
        <v>2229</v>
      </c>
      <c r="G12583" s="1" t="s">
        <v>199</v>
      </c>
    </row>
    <row r="12584" spans="1:7" x14ac:dyDescent="0.25">
      <c r="A12584" s="1">
        <v>35100013</v>
      </c>
      <c r="B12584" s="1" t="s">
        <v>33306</v>
      </c>
      <c r="C12584" s="1" t="s">
        <v>33307</v>
      </c>
      <c r="D12584" s="1" t="s">
        <v>33308</v>
      </c>
      <c r="E12584" s="1" t="s">
        <v>65</v>
      </c>
      <c r="F12584" s="1">
        <v>2229</v>
      </c>
      <c r="G12584" s="1" t="s">
        <v>199</v>
      </c>
    </row>
    <row r="12585" spans="1:7" x14ac:dyDescent="0.25">
      <c r="A12585" s="1">
        <v>35100014</v>
      </c>
      <c r="B12585" s="1" t="s">
        <v>33309</v>
      </c>
      <c r="C12585" s="1" t="s">
        <v>33310</v>
      </c>
      <c r="D12585" s="1" t="s">
        <v>33309</v>
      </c>
      <c r="E12585" s="1" t="s">
        <v>65</v>
      </c>
      <c r="F12585" s="1" t="s">
        <v>33298</v>
      </c>
      <c r="G12585" s="1" t="s">
        <v>33299</v>
      </c>
    </row>
    <row r="12586" spans="1:7" x14ac:dyDescent="0.25">
      <c r="A12586" s="1">
        <v>35100015</v>
      </c>
      <c r="B12586" s="1" t="s">
        <v>33311</v>
      </c>
      <c r="C12586" s="1" t="s">
        <v>33312</v>
      </c>
      <c r="D12586" s="1" t="s">
        <v>33313</v>
      </c>
      <c r="E12586" s="1" t="s">
        <v>65</v>
      </c>
      <c r="F12586" s="1" t="s">
        <v>33298</v>
      </c>
      <c r="G12586" s="1" t="s">
        <v>33299</v>
      </c>
    </row>
    <row r="12587" spans="1:7" x14ac:dyDescent="0.25">
      <c r="A12587" s="1">
        <v>35100097</v>
      </c>
      <c r="B12587" s="1" t="s">
        <v>33314</v>
      </c>
      <c r="C12587" s="1" t="s">
        <v>33315</v>
      </c>
      <c r="D12587" s="1" t="s">
        <v>33314</v>
      </c>
      <c r="E12587" s="1" t="s">
        <v>65</v>
      </c>
      <c r="F12587" s="1" t="s">
        <v>33298</v>
      </c>
      <c r="G12587" s="1" t="s">
        <v>33299</v>
      </c>
    </row>
    <row r="12588" spans="1:7" x14ac:dyDescent="0.25">
      <c r="A12588" s="1">
        <v>35100098</v>
      </c>
      <c r="B12588" s="1" t="s">
        <v>33316</v>
      </c>
      <c r="C12588" s="1" t="s">
        <v>33317</v>
      </c>
      <c r="D12588" s="1" t="s">
        <v>33316</v>
      </c>
      <c r="E12588" s="1" t="s">
        <v>65</v>
      </c>
      <c r="F12588" s="1" t="s">
        <v>33298</v>
      </c>
      <c r="G12588" s="1" t="s">
        <v>33299</v>
      </c>
    </row>
    <row r="12589" spans="1:7" x14ac:dyDescent="0.25">
      <c r="A12589" s="1">
        <v>35100104</v>
      </c>
      <c r="B12589" s="1" t="s">
        <v>33318</v>
      </c>
      <c r="C12589" s="1" t="s">
        <v>33319</v>
      </c>
      <c r="D12589" s="1" t="s">
        <v>33320</v>
      </c>
      <c r="E12589" s="1" t="s">
        <v>65</v>
      </c>
      <c r="F12589" s="1" t="s">
        <v>33298</v>
      </c>
      <c r="G12589" s="1" t="s">
        <v>33299</v>
      </c>
    </row>
    <row r="12590" spans="1:7" x14ac:dyDescent="0.25">
      <c r="A12590" s="1">
        <v>35100105</v>
      </c>
      <c r="B12590" s="1" t="s">
        <v>33321</v>
      </c>
      <c r="C12590" s="1" t="s">
        <v>33322</v>
      </c>
      <c r="D12590" s="1" t="s">
        <v>33323</v>
      </c>
      <c r="E12590" s="1" t="s">
        <v>65</v>
      </c>
      <c r="F12590" s="1">
        <v>2229</v>
      </c>
      <c r="G12590" s="1" t="s">
        <v>199</v>
      </c>
    </row>
    <row r="12591" spans="1:7" x14ac:dyDescent="0.25">
      <c r="A12591" s="1">
        <v>35100111</v>
      </c>
      <c r="B12591" s="1" t="s">
        <v>33324</v>
      </c>
      <c r="C12591" s="1" t="s">
        <v>33325</v>
      </c>
      <c r="D12591" s="1" t="s">
        <v>33326</v>
      </c>
      <c r="E12591" s="1" t="s">
        <v>65</v>
      </c>
      <c r="F12591" s="1">
        <v>2229</v>
      </c>
      <c r="G12591" s="1" t="s">
        <v>199</v>
      </c>
    </row>
    <row r="12592" spans="1:7" x14ac:dyDescent="0.25">
      <c r="A12592" s="1">
        <v>35100112</v>
      </c>
      <c r="B12592" s="1" t="s">
        <v>33327</v>
      </c>
      <c r="C12592" s="1" t="s">
        <v>33328</v>
      </c>
      <c r="D12592" s="1" t="s">
        <v>33329</v>
      </c>
      <c r="E12592" s="1" t="s">
        <v>65</v>
      </c>
      <c r="F12592" s="1">
        <v>2229</v>
      </c>
      <c r="G12592" s="1" t="s">
        <v>199</v>
      </c>
    </row>
    <row r="12593" spans="1:7" x14ac:dyDescent="0.25">
      <c r="A12593" s="1">
        <v>35100118</v>
      </c>
      <c r="B12593" s="1" t="s">
        <v>33330</v>
      </c>
      <c r="C12593" s="1" t="s">
        <v>33331</v>
      </c>
      <c r="D12593" s="1" t="s">
        <v>33330</v>
      </c>
      <c r="E12593" s="1" t="s">
        <v>65</v>
      </c>
      <c r="F12593" s="1" t="s">
        <v>33298</v>
      </c>
      <c r="G12593" s="1" t="s">
        <v>33299</v>
      </c>
    </row>
    <row r="12594" spans="1:7" x14ac:dyDescent="0.25">
      <c r="A12594" s="1">
        <v>35100119</v>
      </c>
      <c r="B12594" s="1" t="s">
        <v>33332</v>
      </c>
      <c r="C12594" s="1" t="s">
        <v>33333</v>
      </c>
      <c r="D12594" s="1" t="s">
        <v>33334</v>
      </c>
      <c r="E12594" s="1" t="s">
        <v>65</v>
      </c>
      <c r="F12594" s="1">
        <v>2229</v>
      </c>
      <c r="G12594" s="1" t="s">
        <v>199</v>
      </c>
    </row>
    <row r="12595" spans="1:7" x14ac:dyDescent="0.25">
      <c r="A12595" s="1">
        <v>35100156</v>
      </c>
      <c r="B12595" s="1" t="s">
        <v>33335</v>
      </c>
      <c r="C12595" s="1" t="s">
        <v>33336</v>
      </c>
      <c r="D12595" s="1" t="s">
        <v>33337</v>
      </c>
      <c r="E12595" s="1" t="s">
        <v>65</v>
      </c>
      <c r="F12595" s="1">
        <v>2229</v>
      </c>
      <c r="G12595" s="1" t="s">
        <v>199</v>
      </c>
    </row>
    <row r="12596" spans="1:7" x14ac:dyDescent="0.25">
      <c r="A12596" s="1">
        <v>35100157</v>
      </c>
      <c r="B12596" s="1" t="s">
        <v>33338</v>
      </c>
      <c r="C12596" s="1" t="s">
        <v>33339</v>
      </c>
      <c r="D12596" s="1" t="s">
        <v>33340</v>
      </c>
      <c r="E12596" s="1" t="s">
        <v>65</v>
      </c>
      <c r="F12596" s="1" t="s">
        <v>33298</v>
      </c>
      <c r="G12596" s="1" t="s">
        <v>33299</v>
      </c>
    </row>
    <row r="12597" spans="1:7" x14ac:dyDescent="0.25">
      <c r="A12597" s="1">
        <v>35100158</v>
      </c>
      <c r="B12597" s="1" t="s">
        <v>33341</v>
      </c>
      <c r="C12597" s="1" t="s">
        <v>33342</v>
      </c>
      <c r="D12597" s="1" t="s">
        <v>33343</v>
      </c>
      <c r="E12597" s="1" t="s">
        <v>65</v>
      </c>
      <c r="F12597" s="1" t="s">
        <v>33344</v>
      </c>
      <c r="G12597" s="1" t="s">
        <v>33345</v>
      </c>
    </row>
    <row r="12598" spans="1:7" x14ac:dyDescent="0.25">
      <c r="A12598" s="1">
        <v>35100168</v>
      </c>
      <c r="B12598" s="1" t="s">
        <v>33346</v>
      </c>
      <c r="C12598" s="1" t="s">
        <v>33347</v>
      </c>
      <c r="D12598" s="1" t="s">
        <v>33348</v>
      </c>
      <c r="E12598" s="1" t="s">
        <v>65</v>
      </c>
      <c r="F12598" s="1">
        <v>2229</v>
      </c>
      <c r="G12598" s="1" t="s">
        <v>199</v>
      </c>
    </row>
    <row r="12599" spans="1:7" x14ac:dyDescent="0.25">
      <c r="A12599" s="1">
        <v>35100170</v>
      </c>
      <c r="B12599" s="1" t="s">
        <v>33349</v>
      </c>
      <c r="C12599" s="1" t="s">
        <v>33350</v>
      </c>
      <c r="D12599" s="1" t="s">
        <v>33351</v>
      </c>
      <c r="E12599" s="1" t="s">
        <v>66</v>
      </c>
      <c r="F12599" s="1" t="s">
        <v>33298</v>
      </c>
      <c r="G12599" s="1" t="s">
        <v>33299</v>
      </c>
    </row>
    <row r="12600" spans="1:7" x14ac:dyDescent="0.25">
      <c r="A12600" s="1">
        <v>35100174</v>
      </c>
      <c r="B12600" s="1" t="s">
        <v>33352</v>
      </c>
      <c r="C12600" s="1" t="s">
        <v>33353</v>
      </c>
      <c r="D12600" s="1" t="s">
        <v>33352</v>
      </c>
      <c r="E12600" s="1" t="s">
        <v>66</v>
      </c>
      <c r="F12600" s="1">
        <v>1850</v>
      </c>
      <c r="G12600" s="1" t="s">
        <v>199</v>
      </c>
    </row>
    <row r="12601" spans="1:7" x14ac:dyDescent="0.25">
      <c r="A12601" s="1">
        <v>35100190</v>
      </c>
      <c r="B12601" s="1" t="s">
        <v>33354</v>
      </c>
      <c r="C12601" s="1" t="s">
        <v>33355</v>
      </c>
      <c r="D12601" s="1" t="s">
        <v>33356</v>
      </c>
      <c r="E12601" s="1" t="s">
        <v>66</v>
      </c>
      <c r="G12601" s="1" t="s">
        <v>199</v>
      </c>
    </row>
    <row r="12602" spans="1:7" x14ac:dyDescent="0.25">
      <c r="A12602" s="1">
        <v>35100191</v>
      </c>
      <c r="B12602" s="1" t="s">
        <v>33357</v>
      </c>
      <c r="C12602" s="1" t="s">
        <v>33358</v>
      </c>
      <c r="D12602" s="1" t="s">
        <v>33357</v>
      </c>
      <c r="E12602" s="1" t="s">
        <v>65</v>
      </c>
      <c r="F12602" s="1" t="s">
        <v>33344</v>
      </c>
      <c r="G12602" s="1" t="s">
        <v>33345</v>
      </c>
    </row>
    <row r="12603" spans="1:7" x14ac:dyDescent="0.25">
      <c r="A12603" s="1">
        <v>35100200</v>
      </c>
      <c r="B12603" s="1" t="s">
        <v>33359</v>
      </c>
      <c r="C12603" s="1" t="s">
        <v>33360</v>
      </c>
      <c r="D12603" s="1" t="s">
        <v>33359</v>
      </c>
      <c r="E12603" s="1" t="s">
        <v>65</v>
      </c>
      <c r="F12603" s="1" t="s">
        <v>33344</v>
      </c>
      <c r="G12603" s="1" t="s">
        <v>33345</v>
      </c>
    </row>
    <row r="12604" spans="1:7" x14ac:dyDescent="0.25">
      <c r="A12604" s="1">
        <v>35100202</v>
      </c>
      <c r="B12604" s="1" t="s">
        <v>33361</v>
      </c>
      <c r="C12604" s="1" t="s">
        <v>33362</v>
      </c>
      <c r="D12604" s="1" t="s">
        <v>33361</v>
      </c>
      <c r="E12604" s="1" t="s">
        <v>65</v>
      </c>
      <c r="F12604" s="1" t="s">
        <v>33344</v>
      </c>
      <c r="G12604" s="1" t="s">
        <v>33345</v>
      </c>
    </row>
    <row r="12605" spans="1:7" x14ac:dyDescent="0.25">
      <c r="A12605" s="1">
        <v>35100203</v>
      </c>
      <c r="B12605" s="1" t="s">
        <v>33363</v>
      </c>
      <c r="C12605" s="1" t="s">
        <v>33364</v>
      </c>
      <c r="D12605" s="1" t="s">
        <v>33363</v>
      </c>
      <c r="E12605" s="1" t="s">
        <v>65</v>
      </c>
      <c r="F12605" s="1" t="s">
        <v>33344</v>
      </c>
      <c r="G12605" s="1" t="s">
        <v>33345</v>
      </c>
    </row>
    <row r="12606" spans="1:7" x14ac:dyDescent="0.25">
      <c r="A12606" s="1">
        <v>35100204</v>
      </c>
      <c r="B12606" s="1" t="s">
        <v>33365</v>
      </c>
      <c r="C12606" s="1" t="s">
        <v>33366</v>
      </c>
      <c r="D12606" s="1" t="s">
        <v>33365</v>
      </c>
      <c r="E12606" s="1" t="s">
        <v>65</v>
      </c>
      <c r="F12606" s="1" t="s">
        <v>33344</v>
      </c>
      <c r="G12606" s="1" t="s">
        <v>33345</v>
      </c>
    </row>
    <row r="12607" spans="1:7" x14ac:dyDescent="0.25">
      <c r="A12607" s="1">
        <v>35100208</v>
      </c>
      <c r="B12607" s="1" t="s">
        <v>33367</v>
      </c>
      <c r="C12607" s="1" t="s">
        <v>33368</v>
      </c>
      <c r="D12607" s="1" t="s">
        <v>33367</v>
      </c>
      <c r="E12607" s="1" t="s">
        <v>65</v>
      </c>
      <c r="F12607" s="1" t="s">
        <v>33344</v>
      </c>
      <c r="G12607" s="1" t="s">
        <v>33345</v>
      </c>
    </row>
    <row r="12608" spans="1:7" x14ac:dyDescent="0.25">
      <c r="A12608" s="1">
        <v>35100217</v>
      </c>
      <c r="B12608" s="1" t="s">
        <v>33369</v>
      </c>
      <c r="C12608" s="1" t="s">
        <v>33370</v>
      </c>
      <c r="D12608" s="1" t="s">
        <v>33371</v>
      </c>
      <c r="E12608" s="1" t="s">
        <v>65</v>
      </c>
      <c r="F12608" s="1" t="s">
        <v>33298</v>
      </c>
      <c r="G12608" s="1" t="s">
        <v>33299</v>
      </c>
    </row>
    <row r="12609" spans="1:7" x14ac:dyDescent="0.25">
      <c r="A12609" s="1">
        <v>35100227</v>
      </c>
      <c r="B12609" s="1" t="s">
        <v>33372</v>
      </c>
      <c r="C12609" s="1" t="s">
        <v>33373</v>
      </c>
      <c r="D12609" s="1" t="s">
        <v>33372</v>
      </c>
      <c r="E12609" s="1" t="s">
        <v>65</v>
      </c>
      <c r="F12609" s="1" t="s">
        <v>33298</v>
      </c>
      <c r="G12609" s="1" t="s">
        <v>33299</v>
      </c>
    </row>
    <row r="12610" spans="1:7" x14ac:dyDescent="0.25">
      <c r="A12610" s="1">
        <v>35100232</v>
      </c>
      <c r="B12610" s="1" t="s">
        <v>33374</v>
      </c>
      <c r="C12610" s="1" t="s">
        <v>33375</v>
      </c>
      <c r="D12610" s="1" t="s">
        <v>33376</v>
      </c>
      <c r="E12610" s="1" t="s">
        <v>65</v>
      </c>
      <c r="F12610" s="1" t="s">
        <v>33377</v>
      </c>
      <c r="G12610" s="1" t="s">
        <v>33378</v>
      </c>
    </row>
    <row r="12611" spans="1:7" x14ac:dyDescent="0.25">
      <c r="A12611" s="1">
        <v>35100238</v>
      </c>
      <c r="B12611" s="1" t="s">
        <v>33379</v>
      </c>
      <c r="C12611" s="1" t="s">
        <v>33380</v>
      </c>
      <c r="D12611" s="1" t="s">
        <v>33381</v>
      </c>
      <c r="E12611" s="1" t="s">
        <v>65</v>
      </c>
      <c r="F12611" s="1" t="s">
        <v>33377</v>
      </c>
      <c r="G12611" s="1" t="s">
        <v>33378</v>
      </c>
    </row>
    <row r="12612" spans="1:7" x14ac:dyDescent="0.25">
      <c r="A12612" s="1">
        <v>35100254</v>
      </c>
      <c r="B12612" s="1" t="s">
        <v>33382</v>
      </c>
      <c r="C12612" s="1" t="s">
        <v>33383</v>
      </c>
      <c r="D12612" s="1" t="s">
        <v>33382</v>
      </c>
      <c r="E12612" s="1" t="s">
        <v>65</v>
      </c>
      <c r="F12612" s="1" t="s">
        <v>33344</v>
      </c>
      <c r="G12612" s="1" t="s">
        <v>33345</v>
      </c>
    </row>
    <row r="12613" spans="1:7" x14ac:dyDescent="0.25">
      <c r="A12613" s="1">
        <v>35100256</v>
      </c>
      <c r="B12613" s="1" t="s">
        <v>33384</v>
      </c>
      <c r="C12613" s="1" t="s">
        <v>33385</v>
      </c>
      <c r="D12613" s="1" t="s">
        <v>33386</v>
      </c>
      <c r="E12613" s="1" t="s">
        <v>65</v>
      </c>
      <c r="F12613" s="1" t="s">
        <v>33298</v>
      </c>
      <c r="G12613" s="1" t="s">
        <v>33299</v>
      </c>
    </row>
    <row r="12614" spans="1:7" x14ac:dyDescent="0.25">
      <c r="A12614" s="1">
        <v>35100258</v>
      </c>
      <c r="B12614" s="1" t="s">
        <v>33387</v>
      </c>
      <c r="C12614" s="1" t="s">
        <v>33388</v>
      </c>
      <c r="D12614" s="1" t="s">
        <v>33387</v>
      </c>
      <c r="E12614" s="1" t="s">
        <v>65</v>
      </c>
      <c r="F12614" s="1" t="s">
        <v>33298</v>
      </c>
      <c r="G12614" s="1" t="s">
        <v>33299</v>
      </c>
    </row>
    <row r="12615" spans="1:7" x14ac:dyDescent="0.25">
      <c r="A12615" s="1">
        <v>35100259</v>
      </c>
      <c r="B12615" s="1" t="s">
        <v>33389</v>
      </c>
      <c r="C12615" s="1" t="s">
        <v>33390</v>
      </c>
      <c r="D12615" s="1" t="s">
        <v>33391</v>
      </c>
      <c r="E12615" s="1" t="s">
        <v>65</v>
      </c>
      <c r="F12615" s="1">
        <v>2229</v>
      </c>
      <c r="G12615" s="1" t="s">
        <v>199</v>
      </c>
    </row>
    <row r="12616" spans="1:7" x14ac:dyDescent="0.25">
      <c r="A12616" s="1">
        <v>35100260</v>
      </c>
      <c r="B12616" s="1" t="s">
        <v>33392</v>
      </c>
      <c r="C12616" s="1" t="s">
        <v>33393</v>
      </c>
      <c r="D12616" s="1" t="s">
        <v>33394</v>
      </c>
      <c r="E12616" s="1" t="s">
        <v>65</v>
      </c>
      <c r="F12616" s="1" t="s">
        <v>33377</v>
      </c>
      <c r="G12616" s="1" t="s">
        <v>33378</v>
      </c>
    </row>
    <row r="12617" spans="1:7" x14ac:dyDescent="0.25">
      <c r="A12617" s="1">
        <v>35100263</v>
      </c>
      <c r="B12617" s="1" t="s">
        <v>33395</v>
      </c>
      <c r="C12617" s="1" t="s">
        <v>33396</v>
      </c>
      <c r="D12617" s="1" t="s">
        <v>33395</v>
      </c>
      <c r="E12617" s="1" t="s">
        <v>65</v>
      </c>
      <c r="F12617" s="1" t="s">
        <v>33298</v>
      </c>
      <c r="G12617" s="1" t="s">
        <v>33299</v>
      </c>
    </row>
    <row r="12618" spans="1:7" x14ac:dyDescent="0.25">
      <c r="A12618" s="1">
        <v>35100272</v>
      </c>
      <c r="B12618" s="1" t="s">
        <v>33397</v>
      </c>
      <c r="C12618" s="1" t="s">
        <v>33398</v>
      </c>
      <c r="D12618" s="1" t="s">
        <v>33397</v>
      </c>
      <c r="E12618" s="1" t="s">
        <v>65</v>
      </c>
      <c r="F12618" s="1" t="s">
        <v>33298</v>
      </c>
      <c r="G12618" s="1" t="s">
        <v>33299</v>
      </c>
    </row>
    <row r="12619" spans="1:7" x14ac:dyDescent="0.25">
      <c r="A12619" s="1">
        <v>35100273</v>
      </c>
      <c r="B12619" s="1" t="s">
        <v>33399</v>
      </c>
      <c r="C12619" s="1" t="s">
        <v>33400</v>
      </c>
      <c r="D12619" s="1" t="s">
        <v>33399</v>
      </c>
      <c r="E12619" s="1" t="s">
        <v>65</v>
      </c>
      <c r="F12619" s="1" t="s">
        <v>33298</v>
      </c>
      <c r="G12619" s="1" t="s">
        <v>33299</v>
      </c>
    </row>
    <row r="12620" spans="1:7" x14ac:dyDescent="0.25">
      <c r="A12620" s="1">
        <v>35100277</v>
      </c>
      <c r="B12620" s="1" t="s">
        <v>33401</v>
      </c>
      <c r="C12620" s="1" t="s">
        <v>33402</v>
      </c>
      <c r="D12620" s="1" t="s">
        <v>33403</v>
      </c>
      <c r="E12620" s="1" t="s">
        <v>65</v>
      </c>
      <c r="F12620" s="1" t="s">
        <v>33344</v>
      </c>
      <c r="G12620" s="1" t="s">
        <v>33345</v>
      </c>
    </row>
    <row r="12621" spans="1:7" x14ac:dyDescent="0.25">
      <c r="A12621" s="1">
        <v>35100278</v>
      </c>
      <c r="B12621" s="1" t="s">
        <v>33404</v>
      </c>
      <c r="C12621" s="1" t="s">
        <v>33405</v>
      </c>
      <c r="D12621" s="1" t="s">
        <v>33404</v>
      </c>
      <c r="E12621" s="1" t="s">
        <v>65</v>
      </c>
      <c r="F12621" s="1" t="s">
        <v>33344</v>
      </c>
      <c r="G12621" s="1" t="s">
        <v>33345</v>
      </c>
    </row>
    <row r="12622" spans="1:7" x14ac:dyDescent="0.25">
      <c r="A12622" s="1">
        <v>35100279</v>
      </c>
      <c r="B12622" s="1" t="s">
        <v>33406</v>
      </c>
      <c r="C12622" s="1" t="s">
        <v>33407</v>
      </c>
      <c r="D12622" s="1" t="s">
        <v>33406</v>
      </c>
      <c r="E12622" s="1" t="s">
        <v>65</v>
      </c>
      <c r="F12622" s="1" t="s">
        <v>33298</v>
      </c>
      <c r="G12622" s="1" t="s">
        <v>33299</v>
      </c>
    </row>
    <row r="12623" spans="1:7" x14ac:dyDescent="0.25">
      <c r="A12623" s="1">
        <v>35100280</v>
      </c>
      <c r="B12623" s="1" t="s">
        <v>33408</v>
      </c>
      <c r="C12623" s="1" t="s">
        <v>33409</v>
      </c>
      <c r="D12623" s="1" t="s">
        <v>33408</v>
      </c>
      <c r="E12623" s="1" t="s">
        <v>65</v>
      </c>
      <c r="F12623" s="1" t="s">
        <v>33298</v>
      </c>
      <c r="G12623" s="1" t="s">
        <v>33299</v>
      </c>
    </row>
    <row r="12624" spans="1:7" x14ac:dyDescent="0.25">
      <c r="A12624" s="1">
        <v>35100291</v>
      </c>
      <c r="B12624" s="1" t="s">
        <v>33410</v>
      </c>
      <c r="C12624" s="1" t="s">
        <v>33411</v>
      </c>
      <c r="D12624" s="1" t="s">
        <v>33412</v>
      </c>
      <c r="E12624" s="1" t="s">
        <v>65</v>
      </c>
      <c r="F12624" s="1" t="s">
        <v>33298</v>
      </c>
      <c r="G12624" s="1" t="s">
        <v>33299</v>
      </c>
    </row>
    <row r="12625" spans="1:7" x14ac:dyDescent="0.25">
      <c r="A12625" s="1">
        <v>35100292</v>
      </c>
      <c r="B12625" s="1" t="s">
        <v>33413</v>
      </c>
      <c r="C12625" s="1" t="s">
        <v>33414</v>
      </c>
      <c r="D12625" s="1" t="s">
        <v>33413</v>
      </c>
      <c r="E12625" s="1" t="s">
        <v>65</v>
      </c>
      <c r="F12625" s="1" t="s">
        <v>33344</v>
      </c>
      <c r="G12625" s="1" t="s">
        <v>33345</v>
      </c>
    </row>
    <row r="12626" spans="1:7" x14ac:dyDescent="0.25">
      <c r="A12626" s="1">
        <v>35100298</v>
      </c>
      <c r="B12626" s="1" t="s">
        <v>33415</v>
      </c>
      <c r="C12626" s="1" t="s">
        <v>33416</v>
      </c>
      <c r="D12626" s="1" t="s">
        <v>33415</v>
      </c>
      <c r="E12626" s="1" t="s">
        <v>65</v>
      </c>
      <c r="F12626" s="1" t="s">
        <v>33298</v>
      </c>
      <c r="G12626" s="1" t="s">
        <v>33299</v>
      </c>
    </row>
    <row r="12627" spans="1:7" x14ac:dyDescent="0.25">
      <c r="A12627" s="1">
        <v>35100299</v>
      </c>
      <c r="B12627" s="1" t="s">
        <v>33417</v>
      </c>
      <c r="C12627" s="1" t="s">
        <v>33418</v>
      </c>
      <c r="D12627" s="1" t="s">
        <v>33419</v>
      </c>
      <c r="E12627" s="1" t="s">
        <v>65</v>
      </c>
      <c r="F12627" s="1">
        <v>2229</v>
      </c>
      <c r="G12627" s="1" t="s">
        <v>199</v>
      </c>
    </row>
    <row r="12628" spans="1:7" x14ac:dyDescent="0.25">
      <c r="A12628" s="1">
        <v>35100301</v>
      </c>
      <c r="B12628" s="1" t="s">
        <v>33420</v>
      </c>
      <c r="C12628" s="1" t="s">
        <v>33421</v>
      </c>
      <c r="D12628" s="1" t="s">
        <v>33420</v>
      </c>
      <c r="E12628" s="1" t="s">
        <v>65</v>
      </c>
      <c r="F12628" s="1" t="s">
        <v>33344</v>
      </c>
      <c r="G12628" s="1" t="s">
        <v>33345</v>
      </c>
    </row>
    <row r="12629" spans="1:7" x14ac:dyDescent="0.25">
      <c r="A12629" s="1">
        <v>35100302</v>
      </c>
      <c r="B12629" s="1" t="s">
        <v>33422</v>
      </c>
      <c r="C12629" s="1" t="s">
        <v>33423</v>
      </c>
      <c r="D12629" s="1" t="s">
        <v>33422</v>
      </c>
      <c r="E12629" s="1" t="s">
        <v>65</v>
      </c>
      <c r="F12629" s="1" t="s">
        <v>33344</v>
      </c>
      <c r="G12629" s="1" t="s">
        <v>33345</v>
      </c>
    </row>
    <row r="12630" spans="1:7" x14ac:dyDescent="0.25">
      <c r="A12630" s="1">
        <v>35100303</v>
      </c>
      <c r="B12630" s="1" t="s">
        <v>33424</v>
      </c>
      <c r="C12630" s="1" t="s">
        <v>33425</v>
      </c>
      <c r="D12630" s="1" t="s">
        <v>33426</v>
      </c>
      <c r="E12630" s="1" t="s">
        <v>65</v>
      </c>
      <c r="F12630" s="1" t="s">
        <v>33427</v>
      </c>
      <c r="G12630" s="1" t="s">
        <v>199</v>
      </c>
    </row>
    <row r="12631" spans="1:7" x14ac:dyDescent="0.25">
      <c r="A12631" s="1">
        <v>35100304</v>
      </c>
      <c r="B12631" s="1" t="s">
        <v>33428</v>
      </c>
      <c r="C12631" s="1" t="s">
        <v>33429</v>
      </c>
      <c r="D12631" s="1" t="s">
        <v>33430</v>
      </c>
      <c r="E12631" s="1" t="s">
        <v>65</v>
      </c>
      <c r="F12631" s="1" t="s">
        <v>33377</v>
      </c>
      <c r="G12631" s="1" t="s">
        <v>33378</v>
      </c>
    </row>
    <row r="12632" spans="1:7" x14ac:dyDescent="0.25">
      <c r="A12632" s="1">
        <v>35100307</v>
      </c>
      <c r="B12632" s="1" t="s">
        <v>33431</v>
      </c>
      <c r="C12632" s="1" t="s">
        <v>33432</v>
      </c>
      <c r="D12632" s="1" t="s">
        <v>33433</v>
      </c>
      <c r="E12632" s="1" t="s">
        <v>65</v>
      </c>
      <c r="F12632" s="1" t="s">
        <v>33377</v>
      </c>
      <c r="G12632" s="1" t="s">
        <v>33378</v>
      </c>
    </row>
    <row r="12633" spans="1:7" x14ac:dyDescent="0.25">
      <c r="A12633" s="1">
        <v>35100308</v>
      </c>
      <c r="B12633" s="1" t="s">
        <v>33434</v>
      </c>
      <c r="C12633" s="1" t="s">
        <v>33435</v>
      </c>
      <c r="D12633" s="1" t="s">
        <v>33436</v>
      </c>
      <c r="E12633" s="1" t="s">
        <v>65</v>
      </c>
      <c r="F12633" s="1" t="s">
        <v>33377</v>
      </c>
      <c r="G12633" s="1" t="s">
        <v>33378</v>
      </c>
    </row>
    <row r="12634" spans="1:7" x14ac:dyDescent="0.25">
      <c r="A12634" s="1">
        <v>35100309</v>
      </c>
      <c r="B12634" s="1" t="s">
        <v>33437</v>
      </c>
      <c r="C12634" s="1" t="s">
        <v>33438</v>
      </c>
      <c r="D12634" s="1" t="s">
        <v>33439</v>
      </c>
      <c r="E12634" s="1" t="s">
        <v>65</v>
      </c>
      <c r="F12634" s="1" t="s">
        <v>33377</v>
      </c>
      <c r="G12634" s="1" t="s">
        <v>33378</v>
      </c>
    </row>
    <row r="12635" spans="1:7" x14ac:dyDescent="0.25">
      <c r="A12635" s="1">
        <v>35100310</v>
      </c>
      <c r="B12635" s="1" t="s">
        <v>33440</v>
      </c>
      <c r="C12635" s="1" t="s">
        <v>33441</v>
      </c>
      <c r="D12635" s="1" t="s">
        <v>33442</v>
      </c>
      <c r="E12635" s="1" t="s">
        <v>65</v>
      </c>
      <c r="F12635" s="1" t="s">
        <v>33427</v>
      </c>
      <c r="G12635" s="1" t="s">
        <v>199</v>
      </c>
    </row>
    <row r="12636" spans="1:7" x14ac:dyDescent="0.25">
      <c r="A12636" s="1">
        <v>35100311</v>
      </c>
      <c r="B12636" s="1" t="s">
        <v>33443</v>
      </c>
      <c r="C12636" s="1" t="s">
        <v>33444</v>
      </c>
      <c r="D12636" s="1" t="s">
        <v>33445</v>
      </c>
      <c r="E12636" s="1" t="s">
        <v>65</v>
      </c>
      <c r="F12636" s="1" t="s">
        <v>33377</v>
      </c>
      <c r="G12636" s="1" t="s">
        <v>33378</v>
      </c>
    </row>
    <row r="12637" spans="1:7" x14ac:dyDescent="0.25">
      <c r="A12637" s="1">
        <v>35100312</v>
      </c>
      <c r="B12637" s="1" t="s">
        <v>33446</v>
      </c>
      <c r="C12637" s="1" t="s">
        <v>33447</v>
      </c>
      <c r="D12637" s="1" t="s">
        <v>33448</v>
      </c>
      <c r="E12637" s="1" t="s">
        <v>65</v>
      </c>
      <c r="F12637" s="1" t="s">
        <v>33377</v>
      </c>
      <c r="G12637" s="1" t="s">
        <v>33378</v>
      </c>
    </row>
    <row r="12638" spans="1:7" x14ac:dyDescent="0.25">
      <c r="A12638" s="1">
        <v>35100313</v>
      </c>
      <c r="B12638" s="1" t="s">
        <v>33449</v>
      </c>
      <c r="C12638" s="1" t="s">
        <v>33450</v>
      </c>
      <c r="D12638" s="1" t="s">
        <v>33451</v>
      </c>
      <c r="E12638" s="1" t="s">
        <v>65</v>
      </c>
      <c r="F12638" s="1" t="s">
        <v>33377</v>
      </c>
      <c r="G12638" s="1" t="s">
        <v>33378</v>
      </c>
    </row>
    <row r="12639" spans="1:7" x14ac:dyDescent="0.25">
      <c r="A12639" s="1">
        <v>35100314</v>
      </c>
      <c r="B12639" s="1" t="s">
        <v>33452</v>
      </c>
      <c r="C12639" s="1" t="s">
        <v>33453</v>
      </c>
      <c r="D12639" s="1" t="s">
        <v>33452</v>
      </c>
      <c r="E12639" s="1" t="s">
        <v>65</v>
      </c>
      <c r="F12639" s="1" t="s">
        <v>33298</v>
      </c>
      <c r="G12639" s="1" t="s">
        <v>33299</v>
      </c>
    </row>
    <row r="12640" spans="1:7" x14ac:dyDescent="0.25">
      <c r="A12640" s="1">
        <v>35100316</v>
      </c>
      <c r="B12640" s="1" t="s">
        <v>33454</v>
      </c>
      <c r="C12640" s="1" t="s">
        <v>33455</v>
      </c>
      <c r="D12640" s="1" t="s">
        <v>33456</v>
      </c>
      <c r="E12640" s="1" t="s">
        <v>65</v>
      </c>
      <c r="F12640" s="1" t="s">
        <v>33427</v>
      </c>
      <c r="G12640" s="1" t="s">
        <v>199</v>
      </c>
    </row>
    <row r="12641" spans="1:7" x14ac:dyDescent="0.25">
      <c r="A12641" s="1">
        <v>35100320</v>
      </c>
      <c r="B12641" s="1" t="s">
        <v>33457</v>
      </c>
      <c r="C12641" s="1" t="s">
        <v>33458</v>
      </c>
      <c r="D12641" s="1" t="s">
        <v>33457</v>
      </c>
      <c r="E12641" s="1" t="s">
        <v>65</v>
      </c>
      <c r="F12641" s="1" t="s">
        <v>33298</v>
      </c>
      <c r="G12641" s="1" t="s">
        <v>33299</v>
      </c>
    </row>
    <row r="12642" spans="1:7" x14ac:dyDescent="0.25">
      <c r="A12642" s="1">
        <v>35100321</v>
      </c>
      <c r="B12642" s="1" t="s">
        <v>33459</v>
      </c>
      <c r="C12642" s="1" t="s">
        <v>33460</v>
      </c>
      <c r="D12642" s="1" t="s">
        <v>33461</v>
      </c>
      <c r="E12642" s="1" t="s">
        <v>66</v>
      </c>
      <c r="F12642" s="1" t="s">
        <v>33298</v>
      </c>
      <c r="G12642" s="1" t="s">
        <v>33299</v>
      </c>
    </row>
    <row r="12643" spans="1:7" x14ac:dyDescent="0.25">
      <c r="A12643" s="1">
        <v>35100322</v>
      </c>
      <c r="B12643" s="1" t="s">
        <v>33462</v>
      </c>
      <c r="C12643" s="1" t="s">
        <v>33463</v>
      </c>
      <c r="D12643" s="1" t="s">
        <v>33464</v>
      </c>
      <c r="E12643" s="1" t="s">
        <v>65</v>
      </c>
      <c r="F12643" s="1">
        <v>2229</v>
      </c>
      <c r="G12643" s="1" t="s">
        <v>199</v>
      </c>
    </row>
    <row r="12644" spans="1:7" x14ac:dyDescent="0.25">
      <c r="A12644" s="1">
        <v>35100323</v>
      </c>
      <c r="B12644" s="1" t="s">
        <v>33465</v>
      </c>
      <c r="C12644" s="1" t="s">
        <v>33466</v>
      </c>
      <c r="D12644" s="1" t="s">
        <v>33467</v>
      </c>
      <c r="E12644" s="1" t="s">
        <v>65</v>
      </c>
      <c r="F12644" s="1" t="s">
        <v>33377</v>
      </c>
      <c r="G12644" s="1" t="s">
        <v>33378</v>
      </c>
    </row>
    <row r="12645" spans="1:7" x14ac:dyDescent="0.25">
      <c r="A12645" s="1">
        <v>35100372</v>
      </c>
      <c r="B12645" s="1" t="s">
        <v>33468</v>
      </c>
      <c r="C12645" s="1" t="s">
        <v>33469</v>
      </c>
      <c r="D12645" s="1" t="s">
        <v>33468</v>
      </c>
      <c r="E12645" s="1" t="s">
        <v>65</v>
      </c>
      <c r="F12645" s="1" t="s">
        <v>33344</v>
      </c>
      <c r="G12645" s="1" t="s">
        <v>33345</v>
      </c>
    </row>
    <row r="12646" spans="1:7" x14ac:dyDescent="0.25">
      <c r="A12646" s="1">
        <v>35100390</v>
      </c>
      <c r="B12646" s="1" t="s">
        <v>33470</v>
      </c>
      <c r="C12646" s="1" t="s">
        <v>33471</v>
      </c>
      <c r="D12646" s="1" t="s">
        <v>33470</v>
      </c>
      <c r="E12646" s="1" t="s">
        <v>65</v>
      </c>
      <c r="F12646" s="1" t="s">
        <v>33298</v>
      </c>
      <c r="G12646" s="1" t="s">
        <v>33299</v>
      </c>
    </row>
    <row r="12647" spans="1:7" x14ac:dyDescent="0.25">
      <c r="A12647" s="1">
        <v>35100403</v>
      </c>
      <c r="B12647" s="1" t="s">
        <v>33472</v>
      </c>
      <c r="C12647" s="1" t="s">
        <v>33473</v>
      </c>
      <c r="D12647" s="1" t="s">
        <v>33474</v>
      </c>
      <c r="E12647" s="1" t="s">
        <v>65</v>
      </c>
      <c r="F12647" s="1" t="s">
        <v>33298</v>
      </c>
      <c r="G12647" s="1" t="s">
        <v>33299</v>
      </c>
    </row>
    <row r="12648" spans="1:7" x14ac:dyDescent="0.25">
      <c r="A12648" s="1">
        <v>35100404</v>
      </c>
      <c r="B12648" s="1" t="s">
        <v>33475</v>
      </c>
      <c r="C12648" s="1" t="s">
        <v>33476</v>
      </c>
      <c r="D12648" s="1" t="s">
        <v>33477</v>
      </c>
      <c r="E12648" s="1" t="s">
        <v>65</v>
      </c>
      <c r="F12648" s="1" t="s">
        <v>33298</v>
      </c>
      <c r="G12648" s="1" t="s">
        <v>33299</v>
      </c>
    </row>
    <row r="12649" spans="1:7" x14ac:dyDescent="0.25">
      <c r="A12649" s="1">
        <v>35100468</v>
      </c>
      <c r="B12649" s="1" t="s">
        <v>33478</v>
      </c>
      <c r="C12649" s="1" t="s">
        <v>33479</v>
      </c>
      <c r="D12649" s="1" t="s">
        <v>33478</v>
      </c>
      <c r="E12649" s="1" t="s">
        <v>65</v>
      </c>
      <c r="F12649" s="1" t="s">
        <v>33298</v>
      </c>
      <c r="G12649" s="1" t="s">
        <v>33299</v>
      </c>
    </row>
    <row r="12650" spans="1:7" x14ac:dyDescent="0.25">
      <c r="A12650" s="1">
        <v>35100477</v>
      </c>
      <c r="B12650" s="1" t="s">
        <v>33480</v>
      </c>
      <c r="C12650" s="1" t="s">
        <v>33481</v>
      </c>
      <c r="D12650" s="1" t="s">
        <v>33480</v>
      </c>
      <c r="E12650" s="1" t="s">
        <v>65</v>
      </c>
      <c r="F12650" s="1" t="s">
        <v>33298</v>
      </c>
      <c r="G12650" s="1" t="s">
        <v>33299</v>
      </c>
    </row>
    <row r="12651" spans="1:7" x14ac:dyDescent="0.25">
      <c r="A12651" s="1">
        <v>35100656</v>
      </c>
      <c r="B12651" s="1" t="s">
        <v>33482</v>
      </c>
      <c r="C12651" s="1" t="s">
        <v>33483</v>
      </c>
      <c r="D12651" s="1" t="s">
        <v>33484</v>
      </c>
      <c r="E12651" s="1" t="s">
        <v>66</v>
      </c>
      <c r="F12651" s="1">
        <v>1850</v>
      </c>
      <c r="G12651" s="1" t="s">
        <v>199</v>
      </c>
    </row>
    <row r="12652" spans="1:7" x14ac:dyDescent="0.25">
      <c r="A12652" s="1">
        <v>35100952</v>
      </c>
      <c r="B12652" s="1" t="s">
        <v>33485</v>
      </c>
      <c r="C12652" s="1" t="s">
        <v>33486</v>
      </c>
      <c r="D12652" s="1" t="s">
        <v>33485</v>
      </c>
      <c r="E12652" s="1" t="s">
        <v>66</v>
      </c>
      <c r="F12652" s="1">
        <v>1850</v>
      </c>
      <c r="G12652" s="1" t="s">
        <v>199</v>
      </c>
    </row>
    <row r="12653" spans="1:7" x14ac:dyDescent="0.25">
      <c r="A12653" s="1">
        <v>35101057</v>
      </c>
      <c r="B12653" s="1" t="s">
        <v>33487</v>
      </c>
      <c r="C12653" s="1" t="s">
        <v>33488</v>
      </c>
      <c r="D12653" s="1" t="s">
        <v>33489</v>
      </c>
      <c r="E12653" s="1" t="s">
        <v>66</v>
      </c>
      <c r="G12653" s="1" t="s">
        <v>199</v>
      </c>
    </row>
    <row r="12654" spans="1:7" x14ac:dyDescent="0.25">
      <c r="A12654" s="1">
        <v>35101058</v>
      </c>
      <c r="B12654" s="1" t="s">
        <v>33490</v>
      </c>
      <c r="C12654" s="1" t="s">
        <v>33491</v>
      </c>
      <c r="D12654" s="1" t="s">
        <v>33492</v>
      </c>
      <c r="E12654" s="1" t="s">
        <v>66</v>
      </c>
      <c r="G12654" s="1" t="s">
        <v>199</v>
      </c>
    </row>
    <row r="12655" spans="1:7" x14ac:dyDescent="0.25">
      <c r="A12655" s="1">
        <v>35101468</v>
      </c>
      <c r="B12655" s="1" t="s">
        <v>33493</v>
      </c>
      <c r="C12655" s="1" t="s">
        <v>33494</v>
      </c>
      <c r="D12655" s="1" t="s">
        <v>33495</v>
      </c>
      <c r="E12655" s="1" t="s">
        <v>66</v>
      </c>
      <c r="F12655" s="1" t="s">
        <v>4369</v>
      </c>
      <c r="G12655" s="1" t="s">
        <v>4370</v>
      </c>
    </row>
    <row r="12656" spans="1:7" x14ac:dyDescent="0.25">
      <c r="A12656" s="1">
        <v>35101482</v>
      </c>
      <c r="B12656" s="1" t="s">
        <v>33496</v>
      </c>
      <c r="C12656" s="1" t="s">
        <v>33497</v>
      </c>
      <c r="D12656" s="1" t="s">
        <v>33496</v>
      </c>
      <c r="E12656" s="1" t="s">
        <v>65</v>
      </c>
      <c r="F12656" s="1" t="s">
        <v>33298</v>
      </c>
      <c r="G12656" s="1" t="s">
        <v>33299</v>
      </c>
    </row>
    <row r="12657" spans="1:7" x14ac:dyDescent="0.25">
      <c r="A12657" s="1">
        <v>35101501</v>
      </c>
      <c r="B12657" s="1" t="s">
        <v>33498</v>
      </c>
      <c r="C12657" s="1" t="s">
        <v>33499</v>
      </c>
      <c r="D12657" s="1" t="s">
        <v>33500</v>
      </c>
      <c r="E12657" s="1" t="s">
        <v>65</v>
      </c>
      <c r="F12657" s="1" t="s">
        <v>33298</v>
      </c>
      <c r="G12657" s="1" t="s">
        <v>33299</v>
      </c>
    </row>
    <row r="12658" spans="1:7" x14ac:dyDescent="0.25">
      <c r="A12658" s="1">
        <v>35101557</v>
      </c>
      <c r="B12658" s="1" t="s">
        <v>33501</v>
      </c>
      <c r="C12658" s="1" t="s">
        <v>33502</v>
      </c>
      <c r="D12658" s="1" t="s">
        <v>33501</v>
      </c>
      <c r="E12658" s="1" t="s">
        <v>65</v>
      </c>
      <c r="F12658" s="1" t="s">
        <v>33298</v>
      </c>
      <c r="G12658" s="1" t="s">
        <v>33299</v>
      </c>
    </row>
    <row r="12659" spans="1:7" x14ac:dyDescent="0.25">
      <c r="A12659" s="1">
        <v>35101565</v>
      </c>
      <c r="B12659" s="1" t="s">
        <v>33503</v>
      </c>
      <c r="C12659" s="1" t="s">
        <v>33504</v>
      </c>
      <c r="D12659" s="1" t="s">
        <v>33503</v>
      </c>
      <c r="E12659" s="1" t="s">
        <v>65</v>
      </c>
      <c r="F12659" s="1" t="s">
        <v>33298</v>
      </c>
      <c r="G12659" s="1" t="s">
        <v>33299</v>
      </c>
    </row>
    <row r="12660" spans="1:7" x14ac:dyDescent="0.25">
      <c r="A12660" s="1">
        <v>35101575</v>
      </c>
      <c r="B12660" s="1" t="s">
        <v>33505</v>
      </c>
      <c r="C12660" s="1" t="s">
        <v>33506</v>
      </c>
      <c r="D12660" s="1" t="s">
        <v>33505</v>
      </c>
      <c r="E12660" s="1" t="s">
        <v>65</v>
      </c>
      <c r="F12660" s="1" t="s">
        <v>33298</v>
      </c>
      <c r="G12660" s="1" t="s">
        <v>33299</v>
      </c>
    </row>
    <row r="12661" spans="1:7" x14ac:dyDescent="0.25">
      <c r="A12661" s="1">
        <v>35101582</v>
      </c>
      <c r="B12661" s="1" t="s">
        <v>33507</v>
      </c>
      <c r="C12661" s="1" t="s">
        <v>33508</v>
      </c>
      <c r="D12661" s="1" t="s">
        <v>33507</v>
      </c>
      <c r="E12661" s="1" t="s">
        <v>65</v>
      </c>
      <c r="F12661" s="1" t="s">
        <v>33298</v>
      </c>
      <c r="G12661" s="1" t="s">
        <v>33299</v>
      </c>
    </row>
    <row r="12662" spans="1:7" x14ac:dyDescent="0.25">
      <c r="A12662" s="1">
        <v>35101596</v>
      </c>
      <c r="B12662" s="1" t="s">
        <v>33509</v>
      </c>
      <c r="C12662" s="1" t="s">
        <v>33510</v>
      </c>
      <c r="D12662" s="1" t="s">
        <v>33509</v>
      </c>
      <c r="E12662" s="1" t="s">
        <v>65</v>
      </c>
      <c r="F12662" s="1" t="s">
        <v>33298</v>
      </c>
      <c r="G12662" s="1" t="s">
        <v>33299</v>
      </c>
    </row>
    <row r="12663" spans="1:7" x14ac:dyDescent="0.25">
      <c r="A12663" s="1">
        <v>35101608</v>
      </c>
      <c r="B12663" s="1" t="s">
        <v>33511</v>
      </c>
      <c r="C12663" s="1" t="s">
        <v>33512</v>
      </c>
      <c r="D12663" s="1" t="s">
        <v>33511</v>
      </c>
      <c r="E12663" s="1" t="s">
        <v>65</v>
      </c>
      <c r="F12663" s="1" t="s">
        <v>33298</v>
      </c>
      <c r="G12663" s="1" t="s">
        <v>33299</v>
      </c>
    </row>
    <row r="12664" spans="1:7" x14ac:dyDescent="0.25">
      <c r="A12664" s="1">
        <v>35101616</v>
      </c>
      <c r="B12664" s="1" t="s">
        <v>33513</v>
      </c>
      <c r="C12664" s="1" t="s">
        <v>33514</v>
      </c>
      <c r="D12664" s="1" t="s">
        <v>33513</v>
      </c>
      <c r="E12664" s="1" t="s">
        <v>65</v>
      </c>
      <c r="F12664" s="1" t="s">
        <v>33298</v>
      </c>
      <c r="G12664" s="1" t="s">
        <v>33299</v>
      </c>
    </row>
    <row r="12665" spans="1:7" x14ac:dyDescent="0.25">
      <c r="A12665" s="1">
        <v>35101621</v>
      </c>
      <c r="B12665" s="1" t="s">
        <v>33515</v>
      </c>
      <c r="C12665" s="1" t="s">
        <v>33516</v>
      </c>
      <c r="D12665" s="1" t="s">
        <v>33515</v>
      </c>
      <c r="E12665" s="1" t="s">
        <v>65</v>
      </c>
      <c r="F12665" s="1" t="s">
        <v>33298</v>
      </c>
      <c r="G12665" s="1" t="s">
        <v>33299</v>
      </c>
    </row>
    <row r="12666" spans="1:7" x14ac:dyDescent="0.25">
      <c r="A12666" s="1">
        <v>35101630</v>
      </c>
      <c r="B12666" s="1" t="s">
        <v>33517</v>
      </c>
      <c r="C12666" s="1" t="s">
        <v>33518</v>
      </c>
      <c r="D12666" s="1" t="s">
        <v>33517</v>
      </c>
      <c r="E12666" s="1" t="s">
        <v>65</v>
      </c>
      <c r="F12666" s="1" t="s">
        <v>33298</v>
      </c>
      <c r="G12666" s="1" t="s">
        <v>33299</v>
      </c>
    </row>
    <row r="12667" spans="1:7" x14ac:dyDescent="0.25">
      <c r="A12667" s="1">
        <v>35101649</v>
      </c>
      <c r="B12667" s="1" t="s">
        <v>33519</v>
      </c>
      <c r="C12667" s="1" t="s">
        <v>33520</v>
      </c>
      <c r="D12667" s="1" t="s">
        <v>33519</v>
      </c>
      <c r="E12667" s="1" t="s">
        <v>65</v>
      </c>
      <c r="F12667" s="1" t="s">
        <v>33298</v>
      </c>
      <c r="G12667" s="1" t="s">
        <v>33299</v>
      </c>
    </row>
    <row r="12668" spans="1:7" x14ac:dyDescent="0.25">
      <c r="A12668" s="1">
        <v>35101653</v>
      </c>
      <c r="B12668" s="1" t="s">
        <v>33521</v>
      </c>
      <c r="C12668" s="1" t="s">
        <v>33522</v>
      </c>
      <c r="D12668" s="1" t="s">
        <v>33521</v>
      </c>
      <c r="E12668" s="1" t="s">
        <v>65</v>
      </c>
      <c r="F12668" s="1" t="s">
        <v>33298</v>
      </c>
      <c r="G12668" s="1" t="s">
        <v>33299</v>
      </c>
    </row>
    <row r="12669" spans="1:7" x14ac:dyDescent="0.25">
      <c r="A12669" s="1">
        <v>35101661</v>
      </c>
      <c r="B12669" s="1" t="s">
        <v>33523</v>
      </c>
      <c r="C12669" s="1" t="s">
        <v>33524</v>
      </c>
      <c r="D12669" s="1" t="s">
        <v>33525</v>
      </c>
      <c r="E12669" s="1" t="s">
        <v>65</v>
      </c>
      <c r="F12669" s="1" t="s">
        <v>33298</v>
      </c>
      <c r="G12669" s="1" t="s">
        <v>33299</v>
      </c>
    </row>
    <row r="12670" spans="1:7" x14ac:dyDescent="0.25">
      <c r="A12670" s="1">
        <v>35101671</v>
      </c>
      <c r="B12670" s="1" t="s">
        <v>33526</v>
      </c>
      <c r="C12670" s="1" t="s">
        <v>33527</v>
      </c>
      <c r="D12670" s="1" t="s">
        <v>33526</v>
      </c>
      <c r="E12670" s="1" t="s">
        <v>65</v>
      </c>
      <c r="F12670" s="1" t="s">
        <v>33298</v>
      </c>
      <c r="G12670" s="1" t="s">
        <v>33299</v>
      </c>
    </row>
    <row r="12671" spans="1:7" x14ac:dyDescent="0.25">
      <c r="A12671" s="1">
        <v>35101672</v>
      </c>
      <c r="B12671" s="1" t="s">
        <v>33528</v>
      </c>
      <c r="C12671" s="1" t="s">
        <v>33529</v>
      </c>
      <c r="D12671" s="1" t="s">
        <v>33528</v>
      </c>
      <c r="E12671" s="1" t="s">
        <v>65</v>
      </c>
      <c r="F12671" s="1" t="s">
        <v>33298</v>
      </c>
      <c r="G12671" s="1" t="s">
        <v>33299</v>
      </c>
    </row>
    <row r="12672" spans="1:7" x14ac:dyDescent="0.25">
      <c r="A12672" s="1">
        <v>35101689</v>
      </c>
      <c r="B12672" s="1" t="s">
        <v>33530</v>
      </c>
      <c r="C12672" s="1" t="s">
        <v>33531</v>
      </c>
      <c r="D12672" s="1" t="s">
        <v>33530</v>
      </c>
      <c r="E12672" s="1" t="s">
        <v>65</v>
      </c>
      <c r="F12672" s="1" t="s">
        <v>33298</v>
      </c>
      <c r="G12672" s="1" t="s">
        <v>33299</v>
      </c>
    </row>
    <row r="12673" spans="1:7" x14ac:dyDescent="0.25">
      <c r="A12673" s="1">
        <v>35101692</v>
      </c>
      <c r="B12673" s="1" t="s">
        <v>33532</v>
      </c>
      <c r="C12673" s="1" t="s">
        <v>33533</v>
      </c>
      <c r="D12673" s="1" t="s">
        <v>33532</v>
      </c>
      <c r="E12673" s="1" t="s">
        <v>65</v>
      </c>
      <c r="F12673" s="1" t="s">
        <v>33298</v>
      </c>
      <c r="G12673" s="1" t="s">
        <v>33299</v>
      </c>
    </row>
    <row r="12674" spans="1:7" x14ac:dyDescent="0.25">
      <c r="A12674" s="1">
        <v>35101693</v>
      </c>
      <c r="B12674" s="1" t="s">
        <v>33534</v>
      </c>
      <c r="C12674" s="1" t="s">
        <v>33535</v>
      </c>
      <c r="D12674" s="1" t="s">
        <v>33534</v>
      </c>
      <c r="E12674" s="1" t="s">
        <v>65</v>
      </c>
      <c r="F12674" s="1" t="s">
        <v>33344</v>
      </c>
      <c r="G12674" s="1" t="s">
        <v>33345</v>
      </c>
    </row>
    <row r="12675" spans="1:7" x14ac:dyDescent="0.25">
      <c r="A12675" s="1">
        <v>35101694</v>
      </c>
      <c r="B12675" s="1" t="s">
        <v>33536</v>
      </c>
      <c r="C12675" s="1" t="s">
        <v>33537</v>
      </c>
      <c r="D12675" s="1" t="s">
        <v>33536</v>
      </c>
      <c r="E12675" s="1" t="s">
        <v>65</v>
      </c>
      <c r="F12675" s="1" t="s">
        <v>33344</v>
      </c>
      <c r="G12675" s="1" t="s">
        <v>33345</v>
      </c>
    </row>
    <row r="12676" spans="1:7" x14ac:dyDescent="0.25">
      <c r="A12676" s="1">
        <v>35101695</v>
      </c>
      <c r="B12676" s="1" t="s">
        <v>33538</v>
      </c>
      <c r="C12676" s="1" t="s">
        <v>33539</v>
      </c>
      <c r="D12676" s="1" t="s">
        <v>33538</v>
      </c>
      <c r="E12676" s="1" t="s">
        <v>65</v>
      </c>
      <c r="F12676" s="1" t="s">
        <v>33344</v>
      </c>
      <c r="G12676" s="1" t="s">
        <v>33345</v>
      </c>
    </row>
    <row r="12677" spans="1:7" x14ac:dyDescent="0.25">
      <c r="A12677" s="1">
        <v>35101696</v>
      </c>
      <c r="B12677" s="1" t="s">
        <v>33540</v>
      </c>
      <c r="C12677" s="1" t="s">
        <v>33541</v>
      </c>
      <c r="D12677" s="1" t="s">
        <v>33540</v>
      </c>
      <c r="E12677" s="1" t="s">
        <v>65</v>
      </c>
      <c r="F12677" s="1" t="s">
        <v>33344</v>
      </c>
      <c r="G12677" s="1" t="s">
        <v>33345</v>
      </c>
    </row>
    <row r="12678" spans="1:7" x14ac:dyDescent="0.25">
      <c r="A12678" s="1">
        <v>35101697</v>
      </c>
      <c r="B12678" s="1" t="s">
        <v>33542</v>
      </c>
      <c r="C12678" s="1" t="s">
        <v>33543</v>
      </c>
      <c r="D12678" s="1" t="s">
        <v>33542</v>
      </c>
      <c r="E12678" s="1" t="s">
        <v>65</v>
      </c>
      <c r="F12678" s="1" t="s">
        <v>33344</v>
      </c>
      <c r="G12678" s="1" t="s">
        <v>33345</v>
      </c>
    </row>
    <row r="12679" spans="1:7" x14ac:dyDescent="0.25">
      <c r="A12679" s="1">
        <v>35101707</v>
      </c>
      <c r="B12679" s="1" t="s">
        <v>33544</v>
      </c>
      <c r="C12679" s="1" t="s">
        <v>33545</v>
      </c>
      <c r="D12679" s="1" t="s">
        <v>33544</v>
      </c>
      <c r="E12679" s="1" t="s">
        <v>65</v>
      </c>
      <c r="F12679" s="1" t="s">
        <v>33298</v>
      </c>
      <c r="G12679" s="1" t="s">
        <v>33299</v>
      </c>
    </row>
    <row r="12680" spans="1:7" x14ac:dyDescent="0.25">
      <c r="A12680" s="1">
        <v>35101715</v>
      </c>
      <c r="B12680" s="1" t="s">
        <v>33546</v>
      </c>
      <c r="C12680" s="1" t="s">
        <v>33547</v>
      </c>
      <c r="D12680" s="1" t="s">
        <v>33546</v>
      </c>
      <c r="E12680" s="1" t="s">
        <v>65</v>
      </c>
      <c r="F12680" s="1" t="s">
        <v>33298</v>
      </c>
      <c r="G12680" s="1" t="s">
        <v>33299</v>
      </c>
    </row>
    <row r="12681" spans="1:7" x14ac:dyDescent="0.25">
      <c r="A12681" s="1">
        <v>35101721</v>
      </c>
      <c r="B12681" s="1" t="s">
        <v>33548</v>
      </c>
      <c r="C12681" s="1" t="s">
        <v>33549</v>
      </c>
      <c r="D12681" s="1" t="s">
        <v>33526</v>
      </c>
      <c r="E12681" s="1" t="s">
        <v>65</v>
      </c>
      <c r="F12681" s="1" t="s">
        <v>33298</v>
      </c>
      <c r="G12681" s="1" t="s">
        <v>33299</v>
      </c>
    </row>
    <row r="12682" spans="1:7" x14ac:dyDescent="0.25">
      <c r="A12682" s="1">
        <v>35101730</v>
      </c>
      <c r="B12682" s="1" t="s">
        <v>33550</v>
      </c>
      <c r="C12682" s="1" t="s">
        <v>33551</v>
      </c>
      <c r="D12682" s="1" t="s">
        <v>33550</v>
      </c>
      <c r="E12682" s="1" t="s">
        <v>65</v>
      </c>
      <c r="F12682" s="1" t="s">
        <v>33298</v>
      </c>
      <c r="G12682" s="1" t="s">
        <v>33299</v>
      </c>
    </row>
    <row r="12683" spans="1:7" x14ac:dyDescent="0.25">
      <c r="A12683" s="1">
        <v>35101749</v>
      </c>
      <c r="B12683" s="1" t="s">
        <v>33552</v>
      </c>
      <c r="C12683" s="1" t="s">
        <v>33553</v>
      </c>
      <c r="D12683" s="1" t="s">
        <v>33552</v>
      </c>
      <c r="E12683" s="1" t="s">
        <v>65</v>
      </c>
      <c r="F12683" s="1" t="s">
        <v>33298</v>
      </c>
      <c r="G12683" s="1" t="s">
        <v>33299</v>
      </c>
    </row>
    <row r="12684" spans="1:7" x14ac:dyDescent="0.25">
      <c r="A12684" s="1">
        <v>35101753</v>
      </c>
      <c r="B12684" s="1" t="s">
        <v>33554</v>
      </c>
      <c r="C12684" s="1" t="s">
        <v>33555</v>
      </c>
      <c r="D12684" s="1" t="s">
        <v>33554</v>
      </c>
      <c r="E12684" s="1" t="s">
        <v>65</v>
      </c>
      <c r="F12684" s="1" t="s">
        <v>33298</v>
      </c>
      <c r="G12684" s="1" t="s">
        <v>33299</v>
      </c>
    </row>
    <row r="12685" spans="1:7" x14ac:dyDescent="0.25">
      <c r="A12685" s="1">
        <v>35101761</v>
      </c>
      <c r="B12685" s="1" t="s">
        <v>33556</v>
      </c>
      <c r="C12685" s="1" t="s">
        <v>33557</v>
      </c>
      <c r="D12685" s="1" t="s">
        <v>33556</v>
      </c>
      <c r="E12685" s="1" t="s">
        <v>65</v>
      </c>
      <c r="F12685" s="1" t="s">
        <v>33298</v>
      </c>
      <c r="G12685" s="1" t="s">
        <v>33299</v>
      </c>
    </row>
    <row r="12686" spans="1:7" x14ac:dyDescent="0.25">
      <c r="A12686" s="1">
        <v>35101771</v>
      </c>
      <c r="B12686" s="1" t="s">
        <v>33558</v>
      </c>
      <c r="C12686" s="1" t="s">
        <v>33559</v>
      </c>
      <c r="D12686" s="1" t="s">
        <v>33558</v>
      </c>
      <c r="E12686" s="1" t="s">
        <v>65</v>
      </c>
      <c r="F12686" s="1" t="s">
        <v>33298</v>
      </c>
      <c r="G12686" s="1" t="s">
        <v>33299</v>
      </c>
    </row>
    <row r="12687" spans="1:7" x14ac:dyDescent="0.25">
      <c r="A12687" s="1">
        <v>35101772</v>
      </c>
      <c r="B12687" s="1" t="s">
        <v>33560</v>
      </c>
      <c r="C12687" s="1" t="s">
        <v>33561</v>
      </c>
      <c r="D12687" s="1" t="s">
        <v>33560</v>
      </c>
      <c r="E12687" s="1" t="s">
        <v>65</v>
      </c>
      <c r="F12687" s="1" t="s">
        <v>33298</v>
      </c>
      <c r="G12687" s="1" t="s">
        <v>33299</v>
      </c>
    </row>
    <row r="12688" spans="1:7" x14ac:dyDescent="0.25">
      <c r="A12688" s="1">
        <v>35101788</v>
      </c>
      <c r="B12688" s="1" t="s">
        <v>33562</v>
      </c>
      <c r="C12688" s="1" t="s">
        <v>33563</v>
      </c>
      <c r="D12688" s="1" t="s">
        <v>33562</v>
      </c>
      <c r="E12688" s="1" t="s">
        <v>65</v>
      </c>
      <c r="F12688" s="1" t="s">
        <v>33298</v>
      </c>
      <c r="G12688" s="1" t="s">
        <v>33299</v>
      </c>
    </row>
    <row r="12689" spans="1:7" x14ac:dyDescent="0.25">
      <c r="A12689" s="1">
        <v>35101791</v>
      </c>
      <c r="B12689" s="1" t="s">
        <v>33564</v>
      </c>
      <c r="C12689" s="1" t="s">
        <v>33565</v>
      </c>
      <c r="D12689" s="1" t="s">
        <v>33564</v>
      </c>
      <c r="E12689" s="1" t="s">
        <v>65</v>
      </c>
      <c r="F12689" s="1" t="s">
        <v>33298</v>
      </c>
      <c r="G12689" s="1" t="s">
        <v>33299</v>
      </c>
    </row>
    <row r="12690" spans="1:7" x14ac:dyDescent="0.25">
      <c r="A12690" s="1">
        <v>35101801</v>
      </c>
      <c r="B12690" s="1" t="s">
        <v>33566</v>
      </c>
      <c r="C12690" s="1" t="s">
        <v>33567</v>
      </c>
      <c r="D12690" s="1" t="s">
        <v>33566</v>
      </c>
      <c r="E12690" s="1" t="s">
        <v>65</v>
      </c>
      <c r="F12690" s="1" t="s">
        <v>33298</v>
      </c>
      <c r="G12690" s="1" t="s">
        <v>33299</v>
      </c>
    </row>
    <row r="12691" spans="1:7" x14ac:dyDescent="0.25">
      <c r="A12691" s="1">
        <v>35101807</v>
      </c>
      <c r="B12691" s="1" t="s">
        <v>33568</v>
      </c>
      <c r="C12691" s="1" t="s">
        <v>33569</v>
      </c>
      <c r="D12691" s="1" t="s">
        <v>33570</v>
      </c>
      <c r="E12691" s="1" t="s">
        <v>65</v>
      </c>
      <c r="F12691" s="1" t="s">
        <v>33298</v>
      </c>
      <c r="G12691" s="1" t="s">
        <v>33299</v>
      </c>
    </row>
    <row r="12692" spans="1:7" x14ac:dyDescent="0.25">
      <c r="A12692" s="1">
        <v>35101810</v>
      </c>
      <c r="B12692" s="1" t="s">
        <v>33571</v>
      </c>
      <c r="C12692" s="1" t="s">
        <v>33572</v>
      </c>
      <c r="D12692" s="1" t="s">
        <v>33571</v>
      </c>
      <c r="E12692" s="1" t="s">
        <v>65</v>
      </c>
      <c r="F12692" s="1" t="s">
        <v>33298</v>
      </c>
      <c r="G12692" s="1" t="s">
        <v>33299</v>
      </c>
    </row>
    <row r="12693" spans="1:7" x14ac:dyDescent="0.25">
      <c r="A12693" s="1">
        <v>35101825</v>
      </c>
      <c r="B12693" s="1" t="s">
        <v>33573</v>
      </c>
      <c r="C12693" s="1" t="s">
        <v>33574</v>
      </c>
      <c r="D12693" s="1" t="s">
        <v>33573</v>
      </c>
      <c r="E12693" s="1" t="s">
        <v>65</v>
      </c>
      <c r="F12693" s="1" t="s">
        <v>33298</v>
      </c>
      <c r="G12693" s="1" t="s">
        <v>33299</v>
      </c>
    </row>
    <row r="12694" spans="1:7" x14ac:dyDescent="0.25">
      <c r="A12694" s="1">
        <v>35101833</v>
      </c>
      <c r="B12694" s="1" t="s">
        <v>33575</v>
      </c>
      <c r="C12694" s="1" t="s">
        <v>33576</v>
      </c>
      <c r="D12694" s="1" t="s">
        <v>33575</v>
      </c>
      <c r="E12694" s="1" t="s">
        <v>65</v>
      </c>
      <c r="F12694" s="1" t="s">
        <v>33298</v>
      </c>
      <c r="G12694" s="1" t="s">
        <v>33299</v>
      </c>
    </row>
    <row r="12695" spans="1:7" x14ac:dyDescent="0.25">
      <c r="A12695" s="1">
        <v>35101842</v>
      </c>
      <c r="B12695" s="1" t="s">
        <v>33577</v>
      </c>
      <c r="C12695" s="1" t="s">
        <v>33578</v>
      </c>
      <c r="D12695" s="1" t="s">
        <v>33577</v>
      </c>
      <c r="E12695" s="1" t="s">
        <v>65</v>
      </c>
      <c r="F12695" s="1" t="s">
        <v>33298</v>
      </c>
      <c r="G12695" s="1" t="s">
        <v>33299</v>
      </c>
    </row>
    <row r="12696" spans="1:7" x14ac:dyDescent="0.25">
      <c r="A12696" s="1">
        <v>35101857</v>
      </c>
      <c r="B12696" s="1" t="s">
        <v>33579</v>
      </c>
      <c r="C12696" s="1" t="s">
        <v>33580</v>
      </c>
      <c r="D12696" s="1" t="s">
        <v>33579</v>
      </c>
      <c r="E12696" s="1" t="s">
        <v>65</v>
      </c>
      <c r="F12696" s="1" t="s">
        <v>33298</v>
      </c>
      <c r="G12696" s="1" t="s">
        <v>33299</v>
      </c>
    </row>
    <row r="12697" spans="1:7" x14ac:dyDescent="0.25">
      <c r="A12697" s="1">
        <v>35101865</v>
      </c>
      <c r="B12697" s="1" t="s">
        <v>33581</v>
      </c>
      <c r="C12697" s="1" t="s">
        <v>33582</v>
      </c>
      <c r="D12697" s="1" t="s">
        <v>33581</v>
      </c>
      <c r="E12697" s="1" t="s">
        <v>65</v>
      </c>
      <c r="F12697" s="1" t="s">
        <v>33298</v>
      </c>
      <c r="G12697" s="1" t="s">
        <v>33299</v>
      </c>
    </row>
    <row r="12698" spans="1:7" x14ac:dyDescent="0.25">
      <c r="A12698" s="1">
        <v>35101875</v>
      </c>
      <c r="B12698" s="1" t="s">
        <v>33583</v>
      </c>
      <c r="C12698" s="1" t="s">
        <v>33584</v>
      </c>
      <c r="D12698" s="1" t="s">
        <v>33585</v>
      </c>
      <c r="E12698" s="1" t="s">
        <v>65</v>
      </c>
      <c r="F12698" s="1" t="s">
        <v>33298</v>
      </c>
      <c r="G12698" s="1" t="s">
        <v>33299</v>
      </c>
    </row>
    <row r="12699" spans="1:7" x14ac:dyDescent="0.25">
      <c r="A12699" s="1">
        <v>35101882</v>
      </c>
      <c r="B12699" s="1" t="s">
        <v>33586</v>
      </c>
      <c r="C12699" s="1" t="s">
        <v>33587</v>
      </c>
      <c r="D12699" s="1" t="s">
        <v>33586</v>
      </c>
      <c r="E12699" s="1" t="s">
        <v>65</v>
      </c>
      <c r="F12699" s="1" t="s">
        <v>33298</v>
      </c>
      <c r="G12699" s="1" t="s">
        <v>33299</v>
      </c>
    </row>
    <row r="12700" spans="1:7" x14ac:dyDescent="0.25">
      <c r="A12700" s="1">
        <v>35101895</v>
      </c>
      <c r="B12700" s="1" t="s">
        <v>33588</v>
      </c>
      <c r="C12700" s="1" t="s">
        <v>33589</v>
      </c>
      <c r="D12700" s="1" t="s">
        <v>33588</v>
      </c>
      <c r="E12700" s="1" t="s">
        <v>65</v>
      </c>
      <c r="F12700" s="1" t="s">
        <v>33298</v>
      </c>
      <c r="G12700" s="1" t="s">
        <v>33299</v>
      </c>
    </row>
    <row r="12701" spans="1:7" x14ac:dyDescent="0.25">
      <c r="A12701" s="1">
        <v>35101900</v>
      </c>
      <c r="B12701" s="1" t="s">
        <v>33590</v>
      </c>
      <c r="C12701" s="1" t="s">
        <v>33591</v>
      </c>
      <c r="D12701" s="1" t="s">
        <v>33592</v>
      </c>
      <c r="E12701" s="1" t="s">
        <v>66</v>
      </c>
      <c r="F12701" s="1" t="s">
        <v>33298</v>
      </c>
      <c r="G12701" s="1" t="s">
        <v>33299</v>
      </c>
    </row>
    <row r="12702" spans="1:7" x14ac:dyDescent="0.25">
      <c r="A12702" s="1">
        <v>35103000</v>
      </c>
      <c r="B12702" s="1" t="s">
        <v>33593</v>
      </c>
      <c r="C12702" s="1" t="s">
        <v>33594</v>
      </c>
      <c r="D12702" s="1" t="s">
        <v>33593</v>
      </c>
      <c r="E12702" s="1" t="s">
        <v>65</v>
      </c>
      <c r="F12702" s="1" t="s">
        <v>33595</v>
      </c>
      <c r="G12702" s="1" t="s">
        <v>33596</v>
      </c>
    </row>
    <row r="12703" spans="1:7" x14ac:dyDescent="0.25">
      <c r="A12703" s="1">
        <v>35103001</v>
      </c>
      <c r="B12703" s="1" t="s">
        <v>33597</v>
      </c>
      <c r="C12703" s="1" t="s">
        <v>33598</v>
      </c>
      <c r="D12703" s="1" t="s">
        <v>33597</v>
      </c>
      <c r="E12703" s="1" t="s">
        <v>65</v>
      </c>
      <c r="F12703" s="1" t="s">
        <v>33595</v>
      </c>
      <c r="G12703" s="1" t="s">
        <v>33596</v>
      </c>
    </row>
    <row r="12704" spans="1:7" x14ac:dyDescent="0.25">
      <c r="A12704" s="1">
        <v>35103007</v>
      </c>
      <c r="B12704" s="1" t="s">
        <v>33599</v>
      </c>
      <c r="C12704" s="1" t="s">
        <v>33600</v>
      </c>
      <c r="D12704" s="1" t="s">
        <v>33601</v>
      </c>
      <c r="E12704" s="1" t="s">
        <v>65</v>
      </c>
      <c r="F12704" s="1" t="s">
        <v>1151</v>
      </c>
      <c r="G12704" s="1" t="s">
        <v>1152</v>
      </c>
    </row>
    <row r="12705" spans="1:7" x14ac:dyDescent="0.25">
      <c r="A12705" s="1">
        <v>35103008</v>
      </c>
      <c r="B12705" s="1" t="s">
        <v>33602</v>
      </c>
      <c r="C12705" s="1" t="s">
        <v>33603</v>
      </c>
      <c r="D12705" s="1" t="s">
        <v>33604</v>
      </c>
      <c r="E12705" s="1" t="s">
        <v>65</v>
      </c>
      <c r="F12705" s="1" t="s">
        <v>1151</v>
      </c>
      <c r="G12705" s="1" t="s">
        <v>1152</v>
      </c>
    </row>
    <row r="12706" spans="1:7" x14ac:dyDescent="0.25">
      <c r="A12706" s="1">
        <v>35103009</v>
      </c>
      <c r="B12706" s="1" t="s">
        <v>33605</v>
      </c>
      <c r="C12706" s="1" t="s">
        <v>33605</v>
      </c>
      <c r="D12706" s="1" t="s">
        <v>33605</v>
      </c>
      <c r="E12706" s="1" t="s">
        <v>66</v>
      </c>
      <c r="G12706" s="1" t="s">
        <v>199</v>
      </c>
    </row>
    <row r="12707" spans="1:7" x14ac:dyDescent="0.25">
      <c r="A12707" s="1">
        <v>35103011</v>
      </c>
      <c r="B12707" s="1" t="s">
        <v>33606</v>
      </c>
      <c r="C12707" s="1" t="s">
        <v>33607</v>
      </c>
      <c r="D12707" s="1" t="s">
        <v>33608</v>
      </c>
      <c r="E12707" s="1" t="s">
        <v>65</v>
      </c>
      <c r="F12707" s="1" t="s">
        <v>1151</v>
      </c>
      <c r="G12707" s="1" t="s">
        <v>1152</v>
      </c>
    </row>
    <row r="12708" spans="1:7" x14ac:dyDescent="0.25">
      <c r="A12708" s="1">
        <v>35103100</v>
      </c>
      <c r="B12708" s="1" t="s">
        <v>33609</v>
      </c>
      <c r="C12708" s="1" t="s">
        <v>33610</v>
      </c>
      <c r="D12708" s="1" t="s">
        <v>33611</v>
      </c>
      <c r="E12708" s="1" t="s">
        <v>65</v>
      </c>
      <c r="F12708" s="1" t="s">
        <v>1151</v>
      </c>
      <c r="G12708" s="1" t="s">
        <v>1152</v>
      </c>
    </row>
    <row r="12709" spans="1:7" x14ac:dyDescent="0.25">
      <c r="A12709" s="1">
        <v>35103101</v>
      </c>
      <c r="B12709" s="1" t="s">
        <v>33612</v>
      </c>
      <c r="C12709" s="1" t="s">
        <v>33613</v>
      </c>
      <c r="D12709" s="1" t="s">
        <v>33614</v>
      </c>
      <c r="E12709" s="1" t="s">
        <v>65</v>
      </c>
      <c r="F12709" s="1" t="s">
        <v>1151</v>
      </c>
      <c r="G12709" s="1" t="s">
        <v>1152</v>
      </c>
    </row>
    <row r="12710" spans="1:7" x14ac:dyDescent="0.25">
      <c r="A12710" s="1">
        <v>35103102</v>
      </c>
      <c r="B12710" s="1" t="s">
        <v>33615</v>
      </c>
      <c r="C12710" s="1" t="s">
        <v>33616</v>
      </c>
      <c r="D12710" s="1" t="s">
        <v>33617</v>
      </c>
      <c r="E12710" s="1" t="s">
        <v>65</v>
      </c>
      <c r="F12710" s="1" t="s">
        <v>1151</v>
      </c>
      <c r="G12710" s="1" t="s">
        <v>1152</v>
      </c>
    </row>
    <row r="12711" spans="1:7" x14ac:dyDescent="0.25">
      <c r="A12711" s="1">
        <v>35103103</v>
      </c>
      <c r="B12711" s="1" t="s">
        <v>33618</v>
      </c>
      <c r="C12711" s="1" t="s">
        <v>33619</v>
      </c>
      <c r="D12711" s="1" t="s">
        <v>33620</v>
      </c>
      <c r="E12711" s="1" t="s">
        <v>65</v>
      </c>
      <c r="F12711" s="1" t="s">
        <v>1151</v>
      </c>
      <c r="G12711" s="1" t="s">
        <v>1152</v>
      </c>
    </row>
    <row r="12712" spans="1:7" x14ac:dyDescent="0.25">
      <c r="A12712" s="1">
        <v>35103104</v>
      </c>
      <c r="B12712" s="1" t="s">
        <v>33621</v>
      </c>
      <c r="C12712" s="1" t="s">
        <v>33622</v>
      </c>
      <c r="D12712" s="1" t="s">
        <v>33623</v>
      </c>
      <c r="E12712" s="1" t="s">
        <v>65</v>
      </c>
      <c r="F12712" s="1" t="s">
        <v>1151</v>
      </c>
      <c r="G12712" s="1" t="s">
        <v>1152</v>
      </c>
    </row>
    <row r="12713" spans="1:7" x14ac:dyDescent="0.25">
      <c r="A12713" s="1">
        <v>35103105</v>
      </c>
      <c r="B12713" s="1" t="s">
        <v>33624</v>
      </c>
      <c r="C12713" s="1" t="s">
        <v>33625</v>
      </c>
      <c r="D12713" s="1" t="s">
        <v>33626</v>
      </c>
      <c r="E12713" s="1" t="s">
        <v>65</v>
      </c>
      <c r="F12713" s="1" t="s">
        <v>1151</v>
      </c>
      <c r="G12713" s="1" t="s">
        <v>1152</v>
      </c>
    </row>
    <row r="12714" spans="1:7" x14ac:dyDescent="0.25">
      <c r="A12714" s="1">
        <v>35103106</v>
      </c>
      <c r="B12714" s="1" t="s">
        <v>33627</v>
      </c>
      <c r="C12714" s="1" t="s">
        <v>33628</v>
      </c>
      <c r="D12714" s="1" t="s">
        <v>33629</v>
      </c>
      <c r="E12714" s="1" t="s">
        <v>65</v>
      </c>
      <c r="F12714" s="1" t="s">
        <v>1151</v>
      </c>
      <c r="G12714" s="1" t="s">
        <v>1152</v>
      </c>
    </row>
    <row r="12715" spans="1:7" x14ac:dyDescent="0.25">
      <c r="A12715" s="1">
        <v>35103107</v>
      </c>
      <c r="B12715" s="1" t="s">
        <v>33630</v>
      </c>
      <c r="C12715" s="1" t="s">
        <v>33631</v>
      </c>
      <c r="D12715" s="1" t="s">
        <v>33632</v>
      </c>
      <c r="E12715" s="1" t="s">
        <v>65</v>
      </c>
      <c r="F12715" s="1" t="s">
        <v>1151</v>
      </c>
      <c r="G12715" s="1" t="s">
        <v>1152</v>
      </c>
    </row>
    <row r="12716" spans="1:7" x14ac:dyDescent="0.25">
      <c r="A12716" s="1">
        <v>35103108</v>
      </c>
      <c r="B12716" s="1" t="s">
        <v>33633</v>
      </c>
      <c r="C12716" s="1" t="s">
        <v>33634</v>
      </c>
      <c r="D12716" s="1" t="s">
        <v>33635</v>
      </c>
      <c r="E12716" s="1" t="s">
        <v>65</v>
      </c>
      <c r="F12716" s="1" t="s">
        <v>1151</v>
      </c>
      <c r="G12716" s="1" t="s">
        <v>1152</v>
      </c>
    </row>
    <row r="12717" spans="1:7" x14ac:dyDescent="0.25">
      <c r="A12717" s="1">
        <v>35103109</v>
      </c>
      <c r="B12717" s="1" t="s">
        <v>33636</v>
      </c>
      <c r="C12717" s="1" t="s">
        <v>33637</v>
      </c>
      <c r="D12717" s="1" t="s">
        <v>33638</v>
      </c>
      <c r="E12717" s="1" t="s">
        <v>65</v>
      </c>
      <c r="F12717" s="1" t="s">
        <v>1151</v>
      </c>
      <c r="G12717" s="1" t="s">
        <v>1152</v>
      </c>
    </row>
    <row r="12718" spans="1:7" x14ac:dyDescent="0.25">
      <c r="A12718" s="1">
        <v>35103110</v>
      </c>
      <c r="B12718" s="1" t="s">
        <v>33639</v>
      </c>
      <c r="C12718" s="1" t="s">
        <v>33640</v>
      </c>
      <c r="D12718" s="1" t="s">
        <v>33641</v>
      </c>
      <c r="E12718" s="1" t="s">
        <v>65</v>
      </c>
      <c r="F12718" s="1" t="s">
        <v>1151</v>
      </c>
      <c r="G12718" s="1" t="s">
        <v>1152</v>
      </c>
    </row>
    <row r="12719" spans="1:7" x14ac:dyDescent="0.25">
      <c r="A12719" s="1">
        <v>35103111</v>
      </c>
      <c r="B12719" s="1" t="s">
        <v>33642</v>
      </c>
      <c r="C12719" s="1" t="s">
        <v>33643</v>
      </c>
      <c r="D12719" s="1" t="s">
        <v>33644</v>
      </c>
      <c r="E12719" s="1" t="s">
        <v>65</v>
      </c>
      <c r="F12719" s="1" t="s">
        <v>1151</v>
      </c>
      <c r="G12719" s="1" t="s">
        <v>1152</v>
      </c>
    </row>
    <row r="12720" spans="1:7" x14ac:dyDescent="0.25">
      <c r="A12720" s="1">
        <v>35103112</v>
      </c>
      <c r="B12720" s="1" t="s">
        <v>33645</v>
      </c>
      <c r="C12720" s="1" t="s">
        <v>33646</v>
      </c>
      <c r="D12720" s="1" t="s">
        <v>33647</v>
      </c>
      <c r="E12720" s="1" t="s">
        <v>65</v>
      </c>
      <c r="F12720" s="1" t="s">
        <v>1151</v>
      </c>
      <c r="G12720" s="1" t="s">
        <v>1152</v>
      </c>
    </row>
    <row r="12721" spans="1:7" x14ac:dyDescent="0.25">
      <c r="A12721" s="1">
        <v>35103113</v>
      </c>
      <c r="B12721" s="1" t="s">
        <v>33648</v>
      </c>
      <c r="C12721" s="1" t="s">
        <v>33649</v>
      </c>
      <c r="D12721" s="1" t="s">
        <v>33650</v>
      </c>
      <c r="E12721" s="1" t="s">
        <v>65</v>
      </c>
      <c r="F12721" s="1" t="s">
        <v>1151</v>
      </c>
      <c r="G12721" s="1" t="s">
        <v>1152</v>
      </c>
    </row>
    <row r="12722" spans="1:7" x14ac:dyDescent="0.25">
      <c r="A12722" s="1">
        <v>35103115</v>
      </c>
      <c r="B12722" s="1" t="s">
        <v>33651</v>
      </c>
      <c r="C12722" s="1" t="s">
        <v>33652</v>
      </c>
      <c r="D12722" s="1" t="s">
        <v>33653</v>
      </c>
      <c r="E12722" s="1" t="s">
        <v>65</v>
      </c>
      <c r="F12722" s="1" t="s">
        <v>1151</v>
      </c>
      <c r="G12722" s="1" t="s">
        <v>1152</v>
      </c>
    </row>
    <row r="12723" spans="1:7" x14ac:dyDescent="0.25">
      <c r="A12723" s="1">
        <v>35103116</v>
      </c>
      <c r="B12723" s="1" t="s">
        <v>33654</v>
      </c>
      <c r="C12723" s="1" t="s">
        <v>33655</v>
      </c>
      <c r="D12723" s="1" t="s">
        <v>33656</v>
      </c>
      <c r="E12723" s="1" t="s">
        <v>66</v>
      </c>
      <c r="G12723" s="1" t="s">
        <v>199</v>
      </c>
    </row>
    <row r="12724" spans="1:7" x14ac:dyDescent="0.25">
      <c r="A12724" s="1">
        <v>35103117</v>
      </c>
      <c r="B12724" s="1" t="s">
        <v>33657</v>
      </c>
      <c r="C12724" s="1" t="s">
        <v>33658</v>
      </c>
      <c r="D12724" s="1" t="s">
        <v>33659</v>
      </c>
      <c r="E12724" s="1" t="s">
        <v>65</v>
      </c>
      <c r="F12724" s="1" t="s">
        <v>1151</v>
      </c>
      <c r="G12724" s="1" t="s">
        <v>1152</v>
      </c>
    </row>
    <row r="12725" spans="1:7" x14ac:dyDescent="0.25">
      <c r="A12725" s="1">
        <v>35103300</v>
      </c>
      <c r="B12725" s="1" t="s">
        <v>33660</v>
      </c>
      <c r="C12725" s="1" t="s">
        <v>33661</v>
      </c>
      <c r="D12725" s="1" t="s">
        <v>33662</v>
      </c>
      <c r="E12725" s="1" t="s">
        <v>65</v>
      </c>
      <c r="F12725" s="1" t="s">
        <v>1151</v>
      </c>
      <c r="G12725" s="1" t="s">
        <v>1152</v>
      </c>
    </row>
    <row r="12726" spans="1:7" x14ac:dyDescent="0.25">
      <c r="A12726" s="1">
        <v>35103301</v>
      </c>
      <c r="B12726" s="1" t="s">
        <v>33663</v>
      </c>
      <c r="C12726" s="1" t="s">
        <v>33664</v>
      </c>
      <c r="D12726" s="1" t="s">
        <v>33665</v>
      </c>
      <c r="E12726" s="1" t="s">
        <v>65</v>
      </c>
      <c r="F12726" s="1" t="s">
        <v>1151</v>
      </c>
      <c r="G12726" s="1" t="s">
        <v>1152</v>
      </c>
    </row>
    <row r="12727" spans="1:7" x14ac:dyDescent="0.25">
      <c r="A12727" s="1">
        <v>35103302</v>
      </c>
      <c r="B12727" s="1" t="s">
        <v>33666</v>
      </c>
      <c r="C12727" s="1" t="s">
        <v>33667</v>
      </c>
      <c r="D12727" s="1" t="s">
        <v>33668</v>
      </c>
      <c r="E12727" s="1" t="s">
        <v>65</v>
      </c>
      <c r="F12727" s="1" t="s">
        <v>1151</v>
      </c>
      <c r="G12727" s="1" t="s">
        <v>1152</v>
      </c>
    </row>
    <row r="12728" spans="1:7" x14ac:dyDescent="0.25">
      <c r="A12728" s="1">
        <v>35103303</v>
      </c>
      <c r="B12728" s="1" t="s">
        <v>33669</v>
      </c>
      <c r="C12728" s="1" t="s">
        <v>33670</v>
      </c>
      <c r="D12728" s="1" t="s">
        <v>33671</v>
      </c>
      <c r="E12728" s="1" t="s">
        <v>65</v>
      </c>
      <c r="F12728" s="1" t="s">
        <v>1151</v>
      </c>
      <c r="G12728" s="1" t="s">
        <v>1152</v>
      </c>
    </row>
    <row r="12729" spans="1:7" x14ac:dyDescent="0.25">
      <c r="A12729" s="1">
        <v>35103304</v>
      </c>
      <c r="B12729" s="1" t="s">
        <v>33672</v>
      </c>
      <c r="C12729" s="1" t="s">
        <v>33673</v>
      </c>
      <c r="D12729" s="1" t="s">
        <v>33674</v>
      </c>
      <c r="E12729" s="1" t="s">
        <v>65</v>
      </c>
      <c r="F12729" s="1" t="s">
        <v>1151</v>
      </c>
      <c r="G12729" s="1" t="s">
        <v>1152</v>
      </c>
    </row>
    <row r="12730" spans="1:7" x14ac:dyDescent="0.25">
      <c r="A12730" s="1">
        <v>35103305</v>
      </c>
      <c r="B12730" s="1" t="s">
        <v>33675</v>
      </c>
      <c r="C12730" s="1" t="s">
        <v>33676</v>
      </c>
      <c r="D12730" s="1" t="s">
        <v>33677</v>
      </c>
      <c r="E12730" s="1" t="s">
        <v>65</v>
      </c>
      <c r="F12730" s="1" t="s">
        <v>1151</v>
      </c>
      <c r="G12730" s="1" t="s">
        <v>1152</v>
      </c>
    </row>
    <row r="12731" spans="1:7" x14ac:dyDescent="0.25">
      <c r="A12731" s="1">
        <v>35103306</v>
      </c>
      <c r="B12731" s="1" t="s">
        <v>33678</v>
      </c>
      <c r="C12731" s="1" t="s">
        <v>33679</v>
      </c>
      <c r="D12731" s="1" t="s">
        <v>33680</v>
      </c>
      <c r="E12731" s="1" t="s">
        <v>65</v>
      </c>
      <c r="F12731" s="1" t="s">
        <v>1151</v>
      </c>
      <c r="G12731" s="1" t="s">
        <v>1152</v>
      </c>
    </row>
    <row r="12732" spans="1:7" x14ac:dyDescent="0.25">
      <c r="A12732" s="1">
        <v>35103307</v>
      </c>
      <c r="B12732" s="1" t="s">
        <v>33681</v>
      </c>
      <c r="C12732" s="1" t="s">
        <v>33682</v>
      </c>
      <c r="D12732" s="1" t="s">
        <v>33683</v>
      </c>
      <c r="E12732" s="1" t="s">
        <v>65</v>
      </c>
      <c r="F12732" s="1" t="s">
        <v>1151</v>
      </c>
      <c r="G12732" s="1" t="s">
        <v>1152</v>
      </c>
    </row>
    <row r="12733" spans="1:7" x14ac:dyDescent="0.25">
      <c r="A12733" s="1">
        <v>35103308</v>
      </c>
      <c r="B12733" s="1" t="s">
        <v>33684</v>
      </c>
      <c r="C12733" s="1" t="s">
        <v>33685</v>
      </c>
      <c r="D12733" s="1" t="s">
        <v>33686</v>
      </c>
      <c r="E12733" s="1" t="s">
        <v>65</v>
      </c>
      <c r="F12733" s="1" t="s">
        <v>1151</v>
      </c>
      <c r="G12733" s="1" t="s">
        <v>1152</v>
      </c>
    </row>
    <row r="12734" spans="1:7" x14ac:dyDescent="0.25">
      <c r="A12734" s="1">
        <v>35103309</v>
      </c>
      <c r="B12734" s="1" t="s">
        <v>33687</v>
      </c>
      <c r="C12734" s="1" t="s">
        <v>33688</v>
      </c>
      <c r="D12734" s="1" t="s">
        <v>33689</v>
      </c>
      <c r="E12734" s="1" t="s">
        <v>65</v>
      </c>
      <c r="F12734" s="1" t="s">
        <v>1151</v>
      </c>
      <c r="G12734" s="1" t="s">
        <v>1152</v>
      </c>
    </row>
    <row r="12735" spans="1:7" x14ac:dyDescent="0.25">
      <c r="A12735" s="1">
        <v>35103310</v>
      </c>
      <c r="B12735" s="1" t="s">
        <v>33690</v>
      </c>
      <c r="C12735" s="1" t="s">
        <v>33691</v>
      </c>
      <c r="D12735" s="1" t="s">
        <v>33692</v>
      </c>
      <c r="E12735" s="1" t="s">
        <v>65</v>
      </c>
      <c r="F12735" s="1" t="s">
        <v>1151</v>
      </c>
      <c r="G12735" s="1" t="s">
        <v>1152</v>
      </c>
    </row>
    <row r="12736" spans="1:7" x14ac:dyDescent="0.25">
      <c r="A12736" s="1">
        <v>35103311</v>
      </c>
      <c r="B12736" s="1" t="s">
        <v>33693</v>
      </c>
      <c r="C12736" s="1" t="s">
        <v>33694</v>
      </c>
      <c r="D12736" s="1" t="s">
        <v>33695</v>
      </c>
      <c r="E12736" s="1" t="s">
        <v>65</v>
      </c>
      <c r="F12736" s="1" t="s">
        <v>1151</v>
      </c>
      <c r="G12736" s="1" t="s">
        <v>1152</v>
      </c>
    </row>
    <row r="12737" spans="1:7" x14ac:dyDescent="0.25">
      <c r="A12737" s="1">
        <v>35103312</v>
      </c>
      <c r="B12737" s="1" t="s">
        <v>33696</v>
      </c>
      <c r="C12737" s="1" t="s">
        <v>33697</v>
      </c>
      <c r="D12737" s="1" t="s">
        <v>33698</v>
      </c>
      <c r="E12737" s="1" t="s">
        <v>65</v>
      </c>
      <c r="F12737" s="1" t="s">
        <v>1151</v>
      </c>
      <c r="G12737" s="1" t="s">
        <v>1152</v>
      </c>
    </row>
    <row r="12738" spans="1:7" x14ac:dyDescent="0.25">
      <c r="A12738" s="1">
        <v>35103313</v>
      </c>
      <c r="B12738" s="1" t="s">
        <v>33699</v>
      </c>
      <c r="C12738" s="1" t="s">
        <v>33700</v>
      </c>
      <c r="D12738" s="1" t="s">
        <v>33701</v>
      </c>
      <c r="E12738" s="1" t="s">
        <v>65</v>
      </c>
      <c r="F12738" s="1" t="s">
        <v>1151</v>
      </c>
      <c r="G12738" s="1" t="s">
        <v>1152</v>
      </c>
    </row>
    <row r="12739" spans="1:7" x14ac:dyDescent="0.25">
      <c r="A12739" s="1">
        <v>35103314</v>
      </c>
      <c r="B12739" s="1" t="s">
        <v>33702</v>
      </c>
      <c r="C12739" s="1" t="s">
        <v>33703</v>
      </c>
      <c r="D12739" s="1" t="s">
        <v>33704</v>
      </c>
      <c r="E12739" s="1" t="s">
        <v>65</v>
      </c>
      <c r="F12739" s="1" t="s">
        <v>1151</v>
      </c>
      <c r="G12739" s="1" t="s">
        <v>1152</v>
      </c>
    </row>
    <row r="12740" spans="1:7" x14ac:dyDescent="0.25">
      <c r="A12740" s="1">
        <v>35103315</v>
      </c>
      <c r="B12740" s="1" t="s">
        <v>33705</v>
      </c>
      <c r="C12740" s="1" t="s">
        <v>33706</v>
      </c>
      <c r="D12740" s="1" t="s">
        <v>33707</v>
      </c>
      <c r="E12740" s="1" t="s">
        <v>65</v>
      </c>
      <c r="F12740" s="1" t="s">
        <v>1151</v>
      </c>
      <c r="G12740" s="1" t="s">
        <v>1152</v>
      </c>
    </row>
    <row r="12741" spans="1:7" x14ac:dyDescent="0.25">
      <c r="A12741" s="1">
        <v>35103316</v>
      </c>
      <c r="B12741" s="1" t="s">
        <v>33708</v>
      </c>
      <c r="C12741" s="1" t="s">
        <v>33709</v>
      </c>
      <c r="D12741" s="1" t="s">
        <v>33710</v>
      </c>
      <c r="E12741" s="1" t="s">
        <v>65</v>
      </c>
      <c r="F12741" s="1" t="s">
        <v>1151</v>
      </c>
      <c r="G12741" s="1" t="s">
        <v>1152</v>
      </c>
    </row>
    <row r="12742" spans="1:7" x14ac:dyDescent="0.25">
      <c r="A12742" s="1">
        <v>35103317</v>
      </c>
      <c r="B12742" s="1" t="s">
        <v>33711</v>
      </c>
      <c r="C12742" s="1" t="s">
        <v>33712</v>
      </c>
      <c r="D12742" s="1" t="s">
        <v>33713</v>
      </c>
      <c r="E12742" s="1" t="s">
        <v>65</v>
      </c>
      <c r="F12742" s="1" t="s">
        <v>1151</v>
      </c>
      <c r="G12742" s="1" t="s">
        <v>1152</v>
      </c>
    </row>
    <row r="12743" spans="1:7" x14ac:dyDescent="0.25">
      <c r="A12743" s="1">
        <v>35103318</v>
      </c>
      <c r="B12743" s="1" t="s">
        <v>33714</v>
      </c>
      <c r="C12743" s="1" t="s">
        <v>33715</v>
      </c>
      <c r="D12743" s="1" t="s">
        <v>33716</v>
      </c>
      <c r="E12743" s="1" t="s">
        <v>65</v>
      </c>
      <c r="F12743" s="1" t="s">
        <v>1151</v>
      </c>
      <c r="G12743" s="1" t="s">
        <v>1152</v>
      </c>
    </row>
    <row r="12744" spans="1:7" x14ac:dyDescent="0.25">
      <c r="A12744" s="1">
        <v>35103319</v>
      </c>
      <c r="B12744" s="1" t="s">
        <v>33717</v>
      </c>
      <c r="C12744" s="1" t="s">
        <v>33718</v>
      </c>
      <c r="D12744" s="1" t="s">
        <v>33719</v>
      </c>
      <c r="E12744" s="1" t="s">
        <v>65</v>
      </c>
      <c r="F12744" s="1" t="s">
        <v>1151</v>
      </c>
      <c r="G12744" s="1" t="s">
        <v>1152</v>
      </c>
    </row>
    <row r="12745" spans="1:7" x14ac:dyDescent="0.25">
      <c r="A12745" s="1">
        <v>35103320</v>
      </c>
      <c r="B12745" s="1" t="s">
        <v>33720</v>
      </c>
      <c r="C12745" s="1" t="s">
        <v>33721</v>
      </c>
      <c r="D12745" s="1" t="s">
        <v>33722</v>
      </c>
      <c r="E12745" s="1" t="s">
        <v>65</v>
      </c>
      <c r="F12745" s="1" t="s">
        <v>1151</v>
      </c>
      <c r="G12745" s="1" t="s">
        <v>1152</v>
      </c>
    </row>
    <row r="12746" spans="1:7" x14ac:dyDescent="0.25">
      <c r="A12746" s="1">
        <v>35103321</v>
      </c>
      <c r="B12746" s="1" t="s">
        <v>33723</v>
      </c>
      <c r="C12746" s="1" t="s">
        <v>33724</v>
      </c>
      <c r="D12746" s="1" t="s">
        <v>33725</v>
      </c>
      <c r="E12746" s="1" t="s">
        <v>65</v>
      </c>
      <c r="F12746" s="1" t="s">
        <v>1151</v>
      </c>
      <c r="G12746" s="1" t="s">
        <v>1152</v>
      </c>
    </row>
    <row r="12747" spans="1:7" x14ac:dyDescent="0.25">
      <c r="A12747" s="1">
        <v>35103322</v>
      </c>
      <c r="B12747" s="1" t="s">
        <v>33726</v>
      </c>
      <c r="C12747" s="1" t="s">
        <v>33727</v>
      </c>
      <c r="D12747" s="1" t="s">
        <v>33728</v>
      </c>
      <c r="E12747" s="1" t="s">
        <v>65</v>
      </c>
      <c r="F12747" s="1" t="s">
        <v>1151</v>
      </c>
      <c r="G12747" s="1" t="s">
        <v>1152</v>
      </c>
    </row>
    <row r="12748" spans="1:7" x14ac:dyDescent="0.25">
      <c r="A12748" s="1">
        <v>35103400</v>
      </c>
      <c r="B12748" s="1" t="s">
        <v>33729</v>
      </c>
      <c r="C12748" s="1" t="s">
        <v>33730</v>
      </c>
      <c r="D12748" s="1" t="s">
        <v>33729</v>
      </c>
      <c r="E12748" s="1" t="s">
        <v>65</v>
      </c>
      <c r="F12748" s="1" t="s">
        <v>1151</v>
      </c>
      <c r="G12748" s="1" t="s">
        <v>1152</v>
      </c>
    </row>
    <row r="12749" spans="1:7" x14ac:dyDescent="0.25">
      <c r="A12749" s="1">
        <v>35103401</v>
      </c>
      <c r="B12749" s="1" t="s">
        <v>33731</v>
      </c>
      <c r="C12749" s="1" t="s">
        <v>33732</v>
      </c>
      <c r="D12749" s="1" t="s">
        <v>33731</v>
      </c>
      <c r="E12749" s="1" t="s">
        <v>65</v>
      </c>
      <c r="F12749" s="1" t="s">
        <v>1151</v>
      </c>
      <c r="G12749" s="1" t="s">
        <v>1152</v>
      </c>
    </row>
    <row r="12750" spans="1:7" x14ac:dyDescent="0.25">
      <c r="A12750" s="1">
        <v>35103402</v>
      </c>
      <c r="B12750" s="1" t="s">
        <v>33733</v>
      </c>
      <c r="C12750" s="1" t="s">
        <v>33734</v>
      </c>
      <c r="D12750" s="1" t="s">
        <v>33733</v>
      </c>
      <c r="E12750" s="1" t="s">
        <v>65</v>
      </c>
      <c r="F12750" s="1" t="s">
        <v>1151</v>
      </c>
      <c r="G12750" s="1" t="s">
        <v>1152</v>
      </c>
    </row>
    <row r="12751" spans="1:7" x14ac:dyDescent="0.25">
      <c r="A12751" s="1">
        <v>35103403</v>
      </c>
      <c r="B12751" s="1" t="s">
        <v>33735</v>
      </c>
      <c r="C12751" s="1" t="s">
        <v>33736</v>
      </c>
      <c r="D12751" s="1" t="s">
        <v>33735</v>
      </c>
      <c r="E12751" s="1" t="s">
        <v>65</v>
      </c>
      <c r="F12751" s="1" t="s">
        <v>1151</v>
      </c>
      <c r="G12751" s="1" t="s">
        <v>1152</v>
      </c>
    </row>
    <row r="12752" spans="1:7" x14ac:dyDescent="0.25">
      <c r="A12752" s="1">
        <v>35103404</v>
      </c>
      <c r="B12752" s="1" t="s">
        <v>33737</v>
      </c>
      <c r="C12752" s="1" t="s">
        <v>33738</v>
      </c>
      <c r="D12752" s="1" t="s">
        <v>33737</v>
      </c>
      <c r="E12752" s="1" t="s">
        <v>65</v>
      </c>
      <c r="F12752" s="1" t="s">
        <v>1151</v>
      </c>
      <c r="G12752" s="1" t="s">
        <v>1152</v>
      </c>
    </row>
    <row r="12753" spans="1:7" x14ac:dyDescent="0.25">
      <c r="A12753" s="1">
        <v>35103405</v>
      </c>
      <c r="B12753" s="1" t="s">
        <v>33739</v>
      </c>
      <c r="C12753" s="1" t="s">
        <v>33740</v>
      </c>
      <c r="D12753" s="1" t="s">
        <v>33739</v>
      </c>
      <c r="E12753" s="1" t="s">
        <v>65</v>
      </c>
      <c r="F12753" s="1" t="s">
        <v>1151</v>
      </c>
      <c r="G12753" s="1" t="s">
        <v>1152</v>
      </c>
    </row>
    <row r="12754" spans="1:7" x14ac:dyDescent="0.25">
      <c r="A12754" s="1">
        <v>35103406</v>
      </c>
      <c r="B12754" s="1" t="s">
        <v>33741</v>
      </c>
      <c r="C12754" s="1" t="s">
        <v>33742</v>
      </c>
      <c r="D12754" s="1" t="s">
        <v>33741</v>
      </c>
      <c r="E12754" s="1" t="s">
        <v>65</v>
      </c>
      <c r="F12754" s="1" t="s">
        <v>1151</v>
      </c>
      <c r="G12754" s="1" t="s">
        <v>1152</v>
      </c>
    </row>
    <row r="12755" spans="1:7" x14ac:dyDescent="0.25">
      <c r="A12755" s="1">
        <v>35103407</v>
      </c>
      <c r="B12755" s="1" t="s">
        <v>33743</v>
      </c>
      <c r="C12755" s="1" t="s">
        <v>33744</v>
      </c>
      <c r="D12755" s="1" t="s">
        <v>33743</v>
      </c>
      <c r="E12755" s="1" t="s">
        <v>65</v>
      </c>
      <c r="F12755" s="1" t="s">
        <v>1151</v>
      </c>
      <c r="G12755" s="1" t="s">
        <v>1152</v>
      </c>
    </row>
    <row r="12756" spans="1:7" x14ac:dyDescent="0.25">
      <c r="A12756" s="1">
        <v>35103408</v>
      </c>
      <c r="B12756" s="1" t="s">
        <v>33745</v>
      </c>
      <c r="C12756" s="1" t="s">
        <v>33746</v>
      </c>
      <c r="D12756" s="1" t="s">
        <v>33745</v>
      </c>
      <c r="E12756" s="1" t="s">
        <v>65</v>
      </c>
      <c r="F12756" s="1" t="s">
        <v>1151</v>
      </c>
      <c r="G12756" s="1" t="s">
        <v>1152</v>
      </c>
    </row>
    <row r="12757" spans="1:7" x14ac:dyDescent="0.25">
      <c r="A12757" s="1">
        <v>35103410</v>
      </c>
      <c r="B12757" s="1" t="s">
        <v>33747</v>
      </c>
      <c r="C12757" s="1" t="s">
        <v>33748</v>
      </c>
      <c r="D12757" s="1" t="s">
        <v>33747</v>
      </c>
      <c r="E12757" s="1" t="s">
        <v>65</v>
      </c>
      <c r="F12757" s="1" t="s">
        <v>1151</v>
      </c>
      <c r="G12757" s="1" t="s">
        <v>1152</v>
      </c>
    </row>
    <row r="12758" spans="1:7" x14ac:dyDescent="0.25">
      <c r="A12758" s="1">
        <v>35103411</v>
      </c>
      <c r="B12758" s="1" t="s">
        <v>33749</v>
      </c>
      <c r="C12758" s="1" t="s">
        <v>33750</v>
      </c>
      <c r="D12758" s="1" t="s">
        <v>33749</v>
      </c>
      <c r="E12758" s="1" t="s">
        <v>65</v>
      </c>
      <c r="F12758" s="1" t="s">
        <v>1151</v>
      </c>
      <c r="G12758" s="1" t="s">
        <v>1152</v>
      </c>
    </row>
    <row r="12759" spans="1:7" x14ac:dyDescent="0.25">
      <c r="A12759" s="1">
        <v>35103412</v>
      </c>
      <c r="B12759" s="1" t="s">
        <v>33751</v>
      </c>
      <c r="C12759" s="1" t="s">
        <v>33752</v>
      </c>
      <c r="D12759" s="1" t="s">
        <v>33751</v>
      </c>
      <c r="E12759" s="1" t="s">
        <v>65</v>
      </c>
      <c r="F12759" s="1" t="s">
        <v>1151</v>
      </c>
      <c r="G12759" s="1" t="s">
        <v>1152</v>
      </c>
    </row>
    <row r="12760" spans="1:7" x14ac:dyDescent="0.25">
      <c r="A12760" s="1">
        <v>35103414</v>
      </c>
      <c r="B12760" s="1" t="s">
        <v>1149</v>
      </c>
      <c r="C12760" s="1" t="s">
        <v>1150</v>
      </c>
      <c r="D12760" s="1" t="s">
        <v>1149</v>
      </c>
      <c r="E12760" s="1" t="s">
        <v>66</v>
      </c>
      <c r="F12760" s="1" t="s">
        <v>1151</v>
      </c>
      <c r="G12760" s="1" t="s">
        <v>1152</v>
      </c>
    </row>
    <row r="12761" spans="1:7" x14ac:dyDescent="0.25">
      <c r="A12761" s="1">
        <v>35103500</v>
      </c>
      <c r="B12761" s="1" t="s">
        <v>33753</v>
      </c>
      <c r="C12761" s="1" t="s">
        <v>33754</v>
      </c>
      <c r="D12761" s="1" t="s">
        <v>33755</v>
      </c>
      <c r="E12761" s="1" t="s">
        <v>65</v>
      </c>
      <c r="F12761" s="1" t="s">
        <v>1151</v>
      </c>
      <c r="G12761" s="1" t="s">
        <v>1152</v>
      </c>
    </row>
    <row r="12762" spans="1:7" x14ac:dyDescent="0.25">
      <c r="A12762" s="1">
        <v>35103501</v>
      </c>
      <c r="B12762" s="1" t="s">
        <v>33756</v>
      </c>
      <c r="C12762" s="1" t="s">
        <v>33757</v>
      </c>
      <c r="D12762" s="1" t="s">
        <v>33758</v>
      </c>
      <c r="E12762" s="1" t="s">
        <v>65</v>
      </c>
      <c r="F12762" s="1" t="s">
        <v>1151</v>
      </c>
      <c r="G12762" s="1" t="s">
        <v>1152</v>
      </c>
    </row>
    <row r="12763" spans="1:7" x14ac:dyDescent="0.25">
      <c r="A12763" s="1">
        <v>35103502</v>
      </c>
      <c r="B12763" s="1" t="s">
        <v>33759</v>
      </c>
      <c r="C12763" s="1" t="s">
        <v>33760</v>
      </c>
      <c r="D12763" s="1" t="s">
        <v>33761</v>
      </c>
      <c r="E12763" s="1" t="s">
        <v>65</v>
      </c>
      <c r="F12763" s="1" t="s">
        <v>1151</v>
      </c>
      <c r="G12763" s="1" t="s">
        <v>1152</v>
      </c>
    </row>
    <row r="12764" spans="1:7" x14ac:dyDescent="0.25">
      <c r="A12764" s="1">
        <v>35103503</v>
      </c>
      <c r="B12764" s="1" t="s">
        <v>33762</v>
      </c>
      <c r="C12764" s="1" t="s">
        <v>33763</v>
      </c>
      <c r="D12764" s="1" t="s">
        <v>33764</v>
      </c>
      <c r="E12764" s="1" t="s">
        <v>65</v>
      </c>
      <c r="F12764" s="1" t="s">
        <v>1151</v>
      </c>
      <c r="G12764" s="1" t="s">
        <v>1152</v>
      </c>
    </row>
    <row r="12765" spans="1:7" x14ac:dyDescent="0.25">
      <c r="A12765" s="1">
        <v>35103504</v>
      </c>
      <c r="B12765" s="1" t="s">
        <v>33765</v>
      </c>
      <c r="C12765" s="1" t="s">
        <v>33766</v>
      </c>
      <c r="D12765" s="1" t="s">
        <v>33767</v>
      </c>
      <c r="E12765" s="1" t="s">
        <v>65</v>
      </c>
      <c r="F12765" s="1" t="s">
        <v>1151</v>
      </c>
      <c r="G12765" s="1" t="s">
        <v>1152</v>
      </c>
    </row>
    <row r="12766" spans="1:7" x14ac:dyDescent="0.25">
      <c r="A12766" s="1">
        <v>35103505</v>
      </c>
      <c r="B12766" s="1" t="s">
        <v>33768</v>
      </c>
      <c r="C12766" s="1" t="s">
        <v>33769</v>
      </c>
      <c r="D12766" s="1" t="s">
        <v>33770</v>
      </c>
      <c r="E12766" s="1" t="s">
        <v>65</v>
      </c>
      <c r="F12766" s="1" t="s">
        <v>1151</v>
      </c>
      <c r="G12766" s="1" t="s">
        <v>1152</v>
      </c>
    </row>
    <row r="12767" spans="1:7" x14ac:dyDescent="0.25">
      <c r="A12767" s="1">
        <v>35103506</v>
      </c>
      <c r="B12767" s="1" t="s">
        <v>33771</v>
      </c>
      <c r="C12767" s="1" t="s">
        <v>33772</v>
      </c>
      <c r="D12767" s="1" t="s">
        <v>33773</v>
      </c>
      <c r="E12767" s="1" t="s">
        <v>65</v>
      </c>
      <c r="F12767" s="1" t="s">
        <v>1151</v>
      </c>
      <c r="G12767" s="1" t="s">
        <v>1152</v>
      </c>
    </row>
    <row r="12768" spans="1:7" x14ac:dyDescent="0.25">
      <c r="A12768" s="1">
        <v>35103508</v>
      </c>
      <c r="B12768" s="1" t="s">
        <v>33774</v>
      </c>
      <c r="C12768" s="1" t="s">
        <v>33775</v>
      </c>
      <c r="D12768" s="1" t="s">
        <v>33776</v>
      </c>
      <c r="E12768" s="1" t="s">
        <v>65</v>
      </c>
      <c r="F12768" s="1" t="s">
        <v>1151</v>
      </c>
      <c r="G12768" s="1" t="s">
        <v>1152</v>
      </c>
    </row>
    <row r="12769" spans="1:7" x14ac:dyDescent="0.25">
      <c r="A12769" s="1">
        <v>35103510</v>
      </c>
      <c r="B12769" s="1" t="s">
        <v>33777</v>
      </c>
      <c r="C12769" s="1" t="s">
        <v>33778</v>
      </c>
      <c r="D12769" s="1" t="s">
        <v>33779</v>
      </c>
      <c r="E12769" s="1" t="s">
        <v>66</v>
      </c>
      <c r="F12769" s="1" t="s">
        <v>1151</v>
      </c>
      <c r="G12769" s="1" t="s">
        <v>1152</v>
      </c>
    </row>
    <row r="12770" spans="1:7" x14ac:dyDescent="0.25">
      <c r="A12770" s="1">
        <v>35103513</v>
      </c>
      <c r="B12770" s="1" t="s">
        <v>33780</v>
      </c>
      <c r="C12770" s="1" t="s">
        <v>33781</v>
      </c>
      <c r="D12770" s="1" t="s">
        <v>33782</v>
      </c>
      <c r="E12770" s="1" t="s">
        <v>65</v>
      </c>
      <c r="F12770" s="1" t="s">
        <v>1151</v>
      </c>
      <c r="G12770" s="1" t="s">
        <v>1152</v>
      </c>
    </row>
    <row r="12771" spans="1:7" x14ac:dyDescent="0.25">
      <c r="A12771" s="1">
        <v>35103600</v>
      </c>
      <c r="B12771" s="1" t="s">
        <v>33783</v>
      </c>
      <c r="C12771" s="1" t="s">
        <v>33784</v>
      </c>
      <c r="D12771" s="1" t="s">
        <v>33783</v>
      </c>
      <c r="E12771" s="1" t="s">
        <v>65</v>
      </c>
      <c r="F12771" s="1" t="s">
        <v>1151</v>
      </c>
      <c r="G12771" s="1" t="s">
        <v>1152</v>
      </c>
    </row>
    <row r="12772" spans="1:7" x14ac:dyDescent="0.25">
      <c r="A12772" s="1">
        <v>35103601</v>
      </c>
      <c r="B12772" s="1" t="s">
        <v>33785</v>
      </c>
      <c r="C12772" s="1" t="s">
        <v>33786</v>
      </c>
      <c r="D12772" s="1" t="s">
        <v>33785</v>
      </c>
      <c r="E12772" s="1" t="s">
        <v>65</v>
      </c>
      <c r="F12772" s="1" t="s">
        <v>1151</v>
      </c>
      <c r="G12772" s="1" t="s">
        <v>1152</v>
      </c>
    </row>
    <row r="12773" spans="1:7" x14ac:dyDescent="0.25">
      <c r="A12773" s="1">
        <v>35103602</v>
      </c>
      <c r="B12773" s="1" t="s">
        <v>33787</v>
      </c>
      <c r="C12773" s="1" t="s">
        <v>33788</v>
      </c>
      <c r="D12773" s="1" t="s">
        <v>33787</v>
      </c>
      <c r="E12773" s="1" t="s">
        <v>65</v>
      </c>
      <c r="F12773" s="1" t="s">
        <v>1151</v>
      </c>
      <c r="G12773" s="1" t="s">
        <v>1152</v>
      </c>
    </row>
    <row r="12774" spans="1:7" x14ac:dyDescent="0.25">
      <c r="A12774" s="1">
        <v>35103603</v>
      </c>
      <c r="B12774" s="1" t="s">
        <v>33789</v>
      </c>
      <c r="C12774" s="1" t="s">
        <v>33790</v>
      </c>
      <c r="D12774" s="1" t="s">
        <v>33789</v>
      </c>
      <c r="E12774" s="1" t="s">
        <v>65</v>
      </c>
      <c r="F12774" s="1" t="s">
        <v>1151</v>
      </c>
      <c r="G12774" s="1" t="s">
        <v>1152</v>
      </c>
    </row>
    <row r="12775" spans="1:7" x14ac:dyDescent="0.25">
      <c r="A12775" s="1">
        <v>35103604</v>
      </c>
      <c r="B12775" s="1" t="s">
        <v>33791</v>
      </c>
      <c r="C12775" s="1" t="s">
        <v>33792</v>
      </c>
      <c r="D12775" s="1" t="s">
        <v>33791</v>
      </c>
      <c r="E12775" s="1" t="s">
        <v>65</v>
      </c>
      <c r="F12775" s="1" t="s">
        <v>1151</v>
      </c>
      <c r="G12775" s="1" t="s">
        <v>1152</v>
      </c>
    </row>
    <row r="12776" spans="1:7" x14ac:dyDescent="0.25">
      <c r="A12776" s="1">
        <v>35103605</v>
      </c>
      <c r="B12776" s="1" t="s">
        <v>33793</v>
      </c>
      <c r="C12776" s="1" t="s">
        <v>33794</v>
      </c>
      <c r="D12776" s="1" t="s">
        <v>33793</v>
      </c>
      <c r="E12776" s="1" t="s">
        <v>65</v>
      </c>
      <c r="F12776" s="1" t="s">
        <v>1151</v>
      </c>
      <c r="G12776" s="1" t="s">
        <v>1152</v>
      </c>
    </row>
    <row r="12777" spans="1:7" x14ac:dyDescent="0.25">
      <c r="A12777" s="1">
        <v>35103606</v>
      </c>
      <c r="B12777" s="1" t="s">
        <v>33795</v>
      </c>
      <c r="C12777" s="1" t="s">
        <v>33796</v>
      </c>
      <c r="D12777" s="1" t="s">
        <v>33795</v>
      </c>
      <c r="E12777" s="1" t="s">
        <v>65</v>
      </c>
      <c r="F12777" s="1" t="s">
        <v>1151</v>
      </c>
      <c r="G12777" s="1" t="s">
        <v>1152</v>
      </c>
    </row>
    <row r="12778" spans="1:7" x14ac:dyDescent="0.25">
      <c r="A12778" s="1">
        <v>35103607</v>
      </c>
      <c r="B12778" s="1" t="s">
        <v>33797</v>
      </c>
      <c r="C12778" s="1" t="s">
        <v>33798</v>
      </c>
      <c r="D12778" s="1" t="s">
        <v>33797</v>
      </c>
      <c r="E12778" s="1" t="s">
        <v>65</v>
      </c>
      <c r="F12778" s="1" t="s">
        <v>1151</v>
      </c>
      <c r="G12778" s="1" t="s">
        <v>1152</v>
      </c>
    </row>
    <row r="12779" spans="1:7" x14ac:dyDescent="0.25">
      <c r="A12779" s="1">
        <v>35103608</v>
      </c>
      <c r="B12779" s="1" t="s">
        <v>33799</v>
      </c>
      <c r="C12779" s="1" t="s">
        <v>33800</v>
      </c>
      <c r="D12779" s="1" t="s">
        <v>33799</v>
      </c>
      <c r="E12779" s="1" t="s">
        <v>65</v>
      </c>
      <c r="F12779" s="1" t="s">
        <v>1151</v>
      </c>
      <c r="G12779" s="1" t="s">
        <v>1152</v>
      </c>
    </row>
    <row r="12780" spans="1:7" x14ac:dyDescent="0.25">
      <c r="A12780" s="1">
        <v>35103609</v>
      </c>
      <c r="B12780" s="1" t="s">
        <v>33801</v>
      </c>
      <c r="C12780" s="1" t="s">
        <v>33802</v>
      </c>
      <c r="D12780" s="1" t="s">
        <v>33801</v>
      </c>
      <c r="E12780" s="1" t="s">
        <v>65</v>
      </c>
      <c r="F12780" s="1" t="s">
        <v>1151</v>
      </c>
      <c r="G12780" s="1" t="s">
        <v>1152</v>
      </c>
    </row>
    <row r="12781" spans="1:7" x14ac:dyDescent="0.25">
      <c r="A12781" s="1">
        <v>35103610</v>
      </c>
      <c r="B12781" s="1" t="s">
        <v>33803</v>
      </c>
      <c r="C12781" s="1" t="s">
        <v>33804</v>
      </c>
      <c r="D12781" s="1" t="s">
        <v>33803</v>
      </c>
      <c r="E12781" s="1" t="s">
        <v>65</v>
      </c>
      <c r="F12781" s="1" t="s">
        <v>1151</v>
      </c>
      <c r="G12781" s="1" t="s">
        <v>1152</v>
      </c>
    </row>
    <row r="12782" spans="1:7" x14ac:dyDescent="0.25">
      <c r="A12782" s="1">
        <v>35103611</v>
      </c>
      <c r="B12782" s="1" t="s">
        <v>33805</v>
      </c>
      <c r="C12782" s="1" t="s">
        <v>33806</v>
      </c>
      <c r="D12782" s="1" t="s">
        <v>33805</v>
      </c>
      <c r="E12782" s="1" t="s">
        <v>65</v>
      </c>
      <c r="F12782" s="1" t="s">
        <v>1151</v>
      </c>
      <c r="G12782" s="1" t="s">
        <v>1152</v>
      </c>
    </row>
    <row r="12783" spans="1:7" x14ac:dyDescent="0.25">
      <c r="A12783" s="1">
        <v>35103612</v>
      </c>
      <c r="B12783" s="1" t="s">
        <v>33807</v>
      </c>
      <c r="C12783" s="1" t="s">
        <v>33808</v>
      </c>
      <c r="D12783" s="1" t="s">
        <v>33807</v>
      </c>
      <c r="E12783" s="1" t="s">
        <v>65</v>
      </c>
      <c r="F12783" s="1" t="s">
        <v>1151</v>
      </c>
      <c r="G12783" s="1" t="s">
        <v>1152</v>
      </c>
    </row>
    <row r="12784" spans="1:7" x14ac:dyDescent="0.25">
      <c r="A12784" s="1">
        <v>35103613</v>
      </c>
      <c r="B12784" s="1" t="s">
        <v>33809</v>
      </c>
      <c r="C12784" s="1" t="s">
        <v>33810</v>
      </c>
      <c r="D12784" s="1" t="s">
        <v>33809</v>
      </c>
      <c r="E12784" s="1" t="s">
        <v>65</v>
      </c>
      <c r="F12784" s="1" t="s">
        <v>1151</v>
      </c>
      <c r="G12784" s="1" t="s">
        <v>1152</v>
      </c>
    </row>
    <row r="12785" spans="1:7" x14ac:dyDescent="0.25">
      <c r="A12785" s="1">
        <v>35103614</v>
      </c>
      <c r="B12785" s="1" t="s">
        <v>33811</v>
      </c>
      <c r="C12785" s="1" t="s">
        <v>33812</v>
      </c>
      <c r="D12785" s="1" t="s">
        <v>33811</v>
      </c>
      <c r="E12785" s="1" t="s">
        <v>65</v>
      </c>
      <c r="F12785" s="1" t="s">
        <v>1151</v>
      </c>
      <c r="G12785" s="1" t="s">
        <v>1152</v>
      </c>
    </row>
    <row r="12786" spans="1:7" x14ac:dyDescent="0.25">
      <c r="A12786" s="1">
        <v>35103615</v>
      </c>
      <c r="B12786" s="1" t="s">
        <v>33813</v>
      </c>
      <c r="C12786" s="1" t="s">
        <v>33814</v>
      </c>
      <c r="D12786" s="1" t="s">
        <v>33813</v>
      </c>
      <c r="E12786" s="1" t="s">
        <v>65</v>
      </c>
      <c r="F12786" s="1" t="s">
        <v>1151</v>
      </c>
      <c r="G12786" s="1" t="s">
        <v>1152</v>
      </c>
    </row>
    <row r="12787" spans="1:7" x14ac:dyDescent="0.25">
      <c r="A12787" s="1">
        <v>35103619</v>
      </c>
      <c r="B12787" s="1" t="s">
        <v>33815</v>
      </c>
      <c r="C12787" s="1" t="s">
        <v>33816</v>
      </c>
      <c r="D12787" s="1" t="s">
        <v>33815</v>
      </c>
      <c r="E12787" s="1" t="s">
        <v>65</v>
      </c>
      <c r="F12787" s="1" t="s">
        <v>1151</v>
      </c>
      <c r="G12787" s="1" t="s">
        <v>1152</v>
      </c>
    </row>
    <row r="12788" spans="1:7" x14ac:dyDescent="0.25">
      <c r="A12788" s="1">
        <v>35103620</v>
      </c>
      <c r="B12788" s="1" t="s">
        <v>33817</v>
      </c>
      <c r="C12788" s="1" t="s">
        <v>33818</v>
      </c>
      <c r="D12788" s="1" t="s">
        <v>33817</v>
      </c>
      <c r="E12788" s="1" t="s">
        <v>65</v>
      </c>
      <c r="F12788" s="1" t="s">
        <v>1151</v>
      </c>
      <c r="G12788" s="1" t="s">
        <v>1152</v>
      </c>
    </row>
    <row r="12789" spans="1:7" x14ac:dyDescent="0.25">
      <c r="A12789" s="1">
        <v>35103621</v>
      </c>
      <c r="B12789" s="1" t="s">
        <v>33819</v>
      </c>
      <c r="C12789" s="1" t="s">
        <v>33820</v>
      </c>
      <c r="D12789" s="1" t="s">
        <v>33819</v>
      </c>
      <c r="E12789" s="1" t="s">
        <v>65</v>
      </c>
      <c r="F12789" s="1" t="s">
        <v>1151</v>
      </c>
      <c r="G12789" s="1" t="s">
        <v>1152</v>
      </c>
    </row>
    <row r="12790" spans="1:7" x14ac:dyDescent="0.25">
      <c r="A12790" s="1">
        <v>35103622</v>
      </c>
      <c r="B12790" s="1" t="s">
        <v>33821</v>
      </c>
      <c r="C12790" s="1" t="s">
        <v>33822</v>
      </c>
      <c r="D12790" s="1" t="s">
        <v>33821</v>
      </c>
      <c r="E12790" s="1" t="s">
        <v>65</v>
      </c>
      <c r="F12790" s="1" t="s">
        <v>1151</v>
      </c>
      <c r="G12790" s="1" t="s">
        <v>1152</v>
      </c>
    </row>
    <row r="12791" spans="1:7" x14ac:dyDescent="0.25">
      <c r="A12791" s="1">
        <v>35103623</v>
      </c>
      <c r="B12791" s="1" t="s">
        <v>33823</v>
      </c>
      <c r="C12791" s="1" t="s">
        <v>33824</v>
      </c>
      <c r="D12791" s="1" t="s">
        <v>33823</v>
      </c>
      <c r="E12791" s="1" t="s">
        <v>66</v>
      </c>
      <c r="F12791" s="1" t="s">
        <v>1151</v>
      </c>
      <c r="G12791" s="1" t="s">
        <v>1152</v>
      </c>
    </row>
    <row r="12792" spans="1:7" x14ac:dyDescent="0.25">
      <c r="A12792" s="1">
        <v>35103624</v>
      </c>
      <c r="B12792" s="1" t="s">
        <v>33825</v>
      </c>
      <c r="C12792" s="1" t="s">
        <v>33826</v>
      </c>
      <c r="D12792" s="1" t="s">
        <v>33825</v>
      </c>
      <c r="E12792" s="1" t="s">
        <v>65</v>
      </c>
      <c r="F12792" s="1" t="s">
        <v>1151</v>
      </c>
      <c r="G12792" s="1" t="s">
        <v>1152</v>
      </c>
    </row>
    <row r="12793" spans="1:7" x14ac:dyDescent="0.25">
      <c r="A12793" s="1">
        <v>35103625</v>
      </c>
      <c r="B12793" s="1" t="s">
        <v>33827</v>
      </c>
      <c r="C12793" s="1" t="s">
        <v>33828</v>
      </c>
      <c r="D12793" s="1" t="s">
        <v>33827</v>
      </c>
      <c r="E12793" s="1" t="s">
        <v>65</v>
      </c>
      <c r="F12793" s="1" t="s">
        <v>1151</v>
      </c>
      <c r="G12793" s="1" t="s">
        <v>1152</v>
      </c>
    </row>
    <row r="12794" spans="1:7" x14ac:dyDescent="0.25">
      <c r="A12794" s="1">
        <v>35103626</v>
      </c>
      <c r="B12794" s="1" t="s">
        <v>33829</v>
      </c>
      <c r="C12794" s="1" t="s">
        <v>33830</v>
      </c>
      <c r="D12794" s="1" t="s">
        <v>33829</v>
      </c>
      <c r="E12794" s="1" t="s">
        <v>65</v>
      </c>
      <c r="F12794" s="1" t="s">
        <v>1151</v>
      </c>
      <c r="G12794" s="1" t="s">
        <v>1152</v>
      </c>
    </row>
    <row r="12795" spans="1:7" x14ac:dyDescent="0.25">
      <c r="A12795" s="1">
        <v>35103627</v>
      </c>
      <c r="B12795" s="1" t="s">
        <v>33831</v>
      </c>
      <c r="C12795" s="1" t="s">
        <v>33832</v>
      </c>
      <c r="D12795" s="1" t="s">
        <v>33831</v>
      </c>
      <c r="E12795" s="1" t="s">
        <v>65</v>
      </c>
      <c r="F12795" s="1" t="s">
        <v>1151</v>
      </c>
      <c r="G12795" s="1" t="s">
        <v>1152</v>
      </c>
    </row>
    <row r="12796" spans="1:7" x14ac:dyDescent="0.25">
      <c r="A12796" s="1">
        <v>35103628</v>
      </c>
      <c r="B12796" s="1" t="s">
        <v>33833</v>
      </c>
      <c r="C12796" s="1" t="s">
        <v>33834</v>
      </c>
      <c r="D12796" s="1" t="s">
        <v>33833</v>
      </c>
      <c r="E12796" s="1" t="s">
        <v>65</v>
      </c>
      <c r="F12796" s="1" t="s">
        <v>1151</v>
      </c>
      <c r="G12796" s="1" t="s">
        <v>1152</v>
      </c>
    </row>
    <row r="12797" spans="1:7" x14ac:dyDescent="0.25">
      <c r="A12797" s="1">
        <v>35103633</v>
      </c>
      <c r="B12797" s="1" t="s">
        <v>33835</v>
      </c>
      <c r="C12797" s="1" t="s">
        <v>33836</v>
      </c>
      <c r="D12797" s="1" t="s">
        <v>33835</v>
      </c>
      <c r="E12797" s="1" t="s">
        <v>65</v>
      </c>
      <c r="F12797" s="1" t="s">
        <v>1151</v>
      </c>
      <c r="G12797" s="1" t="s">
        <v>1152</v>
      </c>
    </row>
    <row r="12798" spans="1:7" x14ac:dyDescent="0.25">
      <c r="A12798" s="1">
        <v>35103634</v>
      </c>
      <c r="B12798" s="1" t="s">
        <v>33837</v>
      </c>
      <c r="C12798" s="1" t="s">
        <v>33838</v>
      </c>
      <c r="D12798" s="1" t="s">
        <v>33837</v>
      </c>
      <c r="E12798" s="1" t="s">
        <v>65</v>
      </c>
      <c r="F12798" s="1" t="s">
        <v>1151</v>
      </c>
      <c r="G12798" s="1" t="s">
        <v>1152</v>
      </c>
    </row>
    <row r="12799" spans="1:7" x14ac:dyDescent="0.25">
      <c r="A12799" s="1">
        <v>35103800</v>
      </c>
      <c r="B12799" s="1" t="s">
        <v>33839</v>
      </c>
      <c r="C12799" s="1" t="s">
        <v>33840</v>
      </c>
      <c r="D12799" s="1" t="s">
        <v>33841</v>
      </c>
      <c r="E12799" s="1" t="s">
        <v>65</v>
      </c>
      <c r="F12799" s="1" t="s">
        <v>1151</v>
      </c>
      <c r="G12799" s="1" t="s">
        <v>1152</v>
      </c>
    </row>
    <row r="12800" spans="1:7" x14ac:dyDescent="0.25">
      <c r="A12800" s="1">
        <v>35103801</v>
      </c>
      <c r="B12800" s="1" t="s">
        <v>33842</v>
      </c>
      <c r="C12800" s="1" t="s">
        <v>33843</v>
      </c>
      <c r="D12800" s="1" t="s">
        <v>33844</v>
      </c>
      <c r="E12800" s="1" t="s">
        <v>65</v>
      </c>
      <c r="F12800" s="1" t="s">
        <v>1151</v>
      </c>
      <c r="G12800" s="1" t="s">
        <v>1152</v>
      </c>
    </row>
    <row r="12801" spans="1:7" x14ac:dyDescent="0.25">
      <c r="A12801" s="1">
        <v>35103802</v>
      </c>
      <c r="B12801" s="1" t="s">
        <v>33845</v>
      </c>
      <c r="C12801" s="1" t="s">
        <v>33846</v>
      </c>
      <c r="D12801" s="1" t="s">
        <v>33847</v>
      </c>
      <c r="E12801" s="1" t="s">
        <v>65</v>
      </c>
      <c r="F12801" s="1" t="s">
        <v>1151</v>
      </c>
      <c r="G12801" s="1" t="s">
        <v>1152</v>
      </c>
    </row>
    <row r="12802" spans="1:7" x14ac:dyDescent="0.25">
      <c r="A12802" s="1">
        <v>35103803</v>
      </c>
      <c r="B12802" s="1" t="s">
        <v>33848</v>
      </c>
      <c r="C12802" s="1" t="s">
        <v>33849</v>
      </c>
      <c r="D12802" s="1" t="s">
        <v>33850</v>
      </c>
      <c r="E12802" s="1" t="s">
        <v>65</v>
      </c>
      <c r="F12802" s="1" t="s">
        <v>1151</v>
      </c>
      <c r="G12802" s="1" t="s">
        <v>1152</v>
      </c>
    </row>
    <row r="12803" spans="1:7" x14ac:dyDescent="0.25">
      <c r="A12803" s="1">
        <v>35103804</v>
      </c>
      <c r="B12803" s="1" t="s">
        <v>33851</v>
      </c>
      <c r="C12803" s="1" t="s">
        <v>33852</v>
      </c>
      <c r="D12803" s="1" t="s">
        <v>33853</v>
      </c>
      <c r="E12803" s="1" t="s">
        <v>65</v>
      </c>
      <c r="F12803" s="1" t="s">
        <v>1151</v>
      </c>
      <c r="G12803" s="1" t="s">
        <v>1152</v>
      </c>
    </row>
    <row r="12804" spans="1:7" x14ac:dyDescent="0.25">
      <c r="A12804" s="1">
        <v>35103805</v>
      </c>
      <c r="B12804" s="1" t="s">
        <v>33854</v>
      </c>
      <c r="C12804" s="1" t="s">
        <v>33855</v>
      </c>
      <c r="D12804" s="1" t="s">
        <v>33856</v>
      </c>
      <c r="E12804" s="1" t="s">
        <v>65</v>
      </c>
      <c r="F12804" s="1" t="s">
        <v>1151</v>
      </c>
      <c r="G12804" s="1" t="s">
        <v>1152</v>
      </c>
    </row>
    <row r="12805" spans="1:7" x14ac:dyDescent="0.25">
      <c r="A12805" s="1">
        <v>35103806</v>
      </c>
      <c r="B12805" s="1" t="s">
        <v>33857</v>
      </c>
      <c r="C12805" s="1" t="s">
        <v>33858</v>
      </c>
      <c r="D12805" s="1" t="s">
        <v>33859</v>
      </c>
      <c r="E12805" s="1" t="s">
        <v>65</v>
      </c>
      <c r="F12805" s="1" t="s">
        <v>1151</v>
      </c>
      <c r="G12805" s="1" t="s">
        <v>1152</v>
      </c>
    </row>
    <row r="12806" spans="1:7" x14ac:dyDescent="0.25">
      <c r="A12806" s="1">
        <v>35103807</v>
      </c>
      <c r="B12806" s="1" t="s">
        <v>33860</v>
      </c>
      <c r="C12806" s="1" t="s">
        <v>33861</v>
      </c>
      <c r="D12806" s="1" t="s">
        <v>33862</v>
      </c>
      <c r="E12806" s="1" t="s">
        <v>65</v>
      </c>
      <c r="F12806" s="1" t="s">
        <v>1151</v>
      </c>
      <c r="G12806" s="1" t="s">
        <v>1152</v>
      </c>
    </row>
    <row r="12807" spans="1:7" x14ac:dyDescent="0.25">
      <c r="A12807" s="1">
        <v>35103808</v>
      </c>
      <c r="B12807" s="1" t="s">
        <v>33863</v>
      </c>
      <c r="C12807" s="1" t="s">
        <v>33864</v>
      </c>
      <c r="D12807" s="1" t="s">
        <v>33865</v>
      </c>
      <c r="E12807" s="1" t="s">
        <v>65</v>
      </c>
      <c r="F12807" s="1" t="s">
        <v>1151</v>
      </c>
      <c r="G12807" s="1" t="s">
        <v>1152</v>
      </c>
    </row>
    <row r="12808" spans="1:7" x14ac:dyDescent="0.25">
      <c r="A12808" s="1">
        <v>35103809</v>
      </c>
      <c r="B12808" s="1" t="s">
        <v>33866</v>
      </c>
      <c r="C12808" s="1" t="s">
        <v>33867</v>
      </c>
      <c r="D12808" s="1" t="s">
        <v>33868</v>
      </c>
      <c r="E12808" s="1" t="s">
        <v>65</v>
      </c>
      <c r="F12808" s="1" t="s">
        <v>1151</v>
      </c>
      <c r="G12808" s="1" t="s">
        <v>1152</v>
      </c>
    </row>
    <row r="12809" spans="1:7" x14ac:dyDescent="0.25">
      <c r="A12809" s="1">
        <v>35103810</v>
      </c>
      <c r="B12809" s="1" t="s">
        <v>33869</v>
      </c>
      <c r="C12809" s="1" t="s">
        <v>33870</v>
      </c>
      <c r="D12809" s="1" t="s">
        <v>33871</v>
      </c>
      <c r="E12809" s="1" t="s">
        <v>65</v>
      </c>
      <c r="F12809" s="1" t="s">
        <v>1151</v>
      </c>
      <c r="G12809" s="1" t="s">
        <v>1152</v>
      </c>
    </row>
    <row r="12810" spans="1:7" x14ac:dyDescent="0.25">
      <c r="A12810" s="1">
        <v>35103811</v>
      </c>
      <c r="B12810" s="1" t="s">
        <v>33872</v>
      </c>
      <c r="C12810" s="1" t="s">
        <v>33873</v>
      </c>
      <c r="D12810" s="1" t="s">
        <v>33874</v>
      </c>
      <c r="E12810" s="1" t="s">
        <v>65</v>
      </c>
      <c r="F12810" s="1" t="s">
        <v>1151</v>
      </c>
      <c r="G12810" s="1" t="s">
        <v>1152</v>
      </c>
    </row>
    <row r="12811" spans="1:7" x14ac:dyDescent="0.25">
      <c r="A12811" s="1">
        <v>35103812</v>
      </c>
      <c r="B12811" s="1" t="s">
        <v>33875</v>
      </c>
      <c r="C12811" s="1" t="s">
        <v>33876</v>
      </c>
      <c r="D12811" s="1" t="s">
        <v>33877</v>
      </c>
      <c r="E12811" s="1" t="s">
        <v>65</v>
      </c>
      <c r="F12811" s="1" t="s">
        <v>1151</v>
      </c>
      <c r="G12811" s="1" t="s">
        <v>1152</v>
      </c>
    </row>
    <row r="12812" spans="1:7" x14ac:dyDescent="0.25">
      <c r="A12812" s="1">
        <v>35103813</v>
      </c>
      <c r="B12812" s="1" t="s">
        <v>33878</v>
      </c>
      <c r="C12812" s="1" t="s">
        <v>33879</v>
      </c>
      <c r="D12812" s="1" t="s">
        <v>33880</v>
      </c>
      <c r="E12812" s="1" t="s">
        <v>65</v>
      </c>
      <c r="F12812" s="1" t="s">
        <v>1151</v>
      </c>
      <c r="G12812" s="1" t="s">
        <v>1152</v>
      </c>
    </row>
    <row r="12813" spans="1:7" x14ac:dyDescent="0.25">
      <c r="A12813" s="1">
        <v>35103814</v>
      </c>
      <c r="B12813" s="1" t="s">
        <v>33881</v>
      </c>
      <c r="C12813" s="1" t="s">
        <v>33882</v>
      </c>
      <c r="D12813" s="1" t="s">
        <v>33883</v>
      </c>
      <c r="E12813" s="1" t="s">
        <v>65</v>
      </c>
      <c r="F12813" s="1" t="s">
        <v>1151</v>
      </c>
      <c r="G12813" s="1" t="s">
        <v>1152</v>
      </c>
    </row>
    <row r="12814" spans="1:7" x14ac:dyDescent="0.25">
      <c r="A12814" s="1">
        <v>35103815</v>
      </c>
      <c r="B12814" s="1" t="s">
        <v>33884</v>
      </c>
      <c r="C12814" s="1" t="s">
        <v>33885</v>
      </c>
      <c r="D12814" s="1" t="s">
        <v>33886</v>
      </c>
      <c r="E12814" s="1" t="s">
        <v>65</v>
      </c>
      <c r="F12814" s="1" t="s">
        <v>1151</v>
      </c>
      <c r="G12814" s="1" t="s">
        <v>1152</v>
      </c>
    </row>
    <row r="12815" spans="1:7" x14ac:dyDescent="0.25">
      <c r="A12815" s="1">
        <v>35103816</v>
      </c>
      <c r="B12815" s="1" t="s">
        <v>33887</v>
      </c>
      <c r="C12815" s="1" t="s">
        <v>33888</v>
      </c>
      <c r="D12815" s="1" t="s">
        <v>33889</v>
      </c>
      <c r="E12815" s="1" t="s">
        <v>65</v>
      </c>
      <c r="F12815" s="1" t="s">
        <v>1151</v>
      </c>
      <c r="G12815" s="1" t="s">
        <v>1152</v>
      </c>
    </row>
    <row r="12816" spans="1:7" x14ac:dyDescent="0.25">
      <c r="A12816" s="1">
        <v>35103817</v>
      </c>
      <c r="B12816" s="1" t="s">
        <v>33890</v>
      </c>
      <c r="C12816" s="1" t="s">
        <v>33891</v>
      </c>
      <c r="D12816" s="1" t="s">
        <v>33892</v>
      </c>
      <c r="E12816" s="1" t="s">
        <v>65</v>
      </c>
      <c r="F12816" s="1" t="s">
        <v>1151</v>
      </c>
      <c r="G12816" s="1" t="s">
        <v>1152</v>
      </c>
    </row>
    <row r="12817" spans="1:7" x14ac:dyDescent="0.25">
      <c r="A12817" s="1">
        <v>35103818</v>
      </c>
      <c r="B12817" s="1" t="s">
        <v>33893</v>
      </c>
      <c r="C12817" s="1" t="s">
        <v>33894</v>
      </c>
      <c r="D12817" s="1" t="s">
        <v>33895</v>
      </c>
      <c r="E12817" s="1" t="s">
        <v>65</v>
      </c>
      <c r="F12817" s="1" t="s">
        <v>1151</v>
      </c>
      <c r="G12817" s="1" t="s">
        <v>1152</v>
      </c>
    </row>
    <row r="12818" spans="1:7" x14ac:dyDescent="0.25">
      <c r="A12818" s="1">
        <v>35103819</v>
      </c>
      <c r="B12818" s="1" t="s">
        <v>33896</v>
      </c>
      <c r="C12818" s="1" t="s">
        <v>33897</v>
      </c>
      <c r="D12818" s="1" t="s">
        <v>33898</v>
      </c>
      <c r="E12818" s="1" t="s">
        <v>65</v>
      </c>
      <c r="F12818" s="1" t="s">
        <v>1151</v>
      </c>
      <c r="G12818" s="1" t="s">
        <v>1152</v>
      </c>
    </row>
    <row r="12819" spans="1:7" x14ac:dyDescent="0.25">
      <c r="A12819" s="1">
        <v>35103820</v>
      </c>
      <c r="B12819" s="1" t="s">
        <v>33899</v>
      </c>
      <c r="C12819" s="1" t="s">
        <v>33900</v>
      </c>
      <c r="D12819" s="1" t="s">
        <v>33901</v>
      </c>
      <c r="E12819" s="1" t="s">
        <v>65</v>
      </c>
      <c r="F12819" s="1" t="s">
        <v>1151</v>
      </c>
      <c r="G12819" s="1" t="s">
        <v>1152</v>
      </c>
    </row>
    <row r="12820" spans="1:7" x14ac:dyDescent="0.25">
      <c r="A12820" s="1">
        <v>35103821</v>
      </c>
      <c r="B12820" s="1" t="s">
        <v>33902</v>
      </c>
      <c r="C12820" s="1" t="s">
        <v>33903</v>
      </c>
      <c r="D12820" s="1" t="s">
        <v>33904</v>
      </c>
      <c r="E12820" s="1" t="s">
        <v>65</v>
      </c>
      <c r="F12820" s="1" t="s">
        <v>1151</v>
      </c>
      <c r="G12820" s="1" t="s">
        <v>1152</v>
      </c>
    </row>
    <row r="12821" spans="1:7" x14ac:dyDescent="0.25">
      <c r="A12821" s="1">
        <v>35103822</v>
      </c>
      <c r="B12821" s="1" t="s">
        <v>33905</v>
      </c>
      <c r="C12821" s="1" t="s">
        <v>33906</v>
      </c>
      <c r="D12821" s="1" t="s">
        <v>33907</v>
      </c>
      <c r="E12821" s="1" t="s">
        <v>66</v>
      </c>
      <c r="F12821" s="1" t="s">
        <v>1151</v>
      </c>
      <c r="G12821" s="1" t="s">
        <v>1152</v>
      </c>
    </row>
    <row r="12822" spans="1:7" x14ac:dyDescent="0.25">
      <c r="A12822" s="1">
        <v>35103823</v>
      </c>
      <c r="B12822" s="1" t="s">
        <v>33908</v>
      </c>
      <c r="C12822" s="1" t="s">
        <v>33909</v>
      </c>
      <c r="D12822" s="1" t="s">
        <v>33910</v>
      </c>
      <c r="E12822" s="1" t="s">
        <v>66</v>
      </c>
      <c r="F12822" s="1" t="s">
        <v>1151</v>
      </c>
      <c r="G12822" s="1" t="s">
        <v>1152</v>
      </c>
    </row>
    <row r="12823" spans="1:7" x14ac:dyDescent="0.25">
      <c r="A12823" s="1">
        <v>35103824</v>
      </c>
      <c r="B12823" s="1" t="s">
        <v>33911</v>
      </c>
      <c r="C12823" s="1" t="s">
        <v>33849</v>
      </c>
      <c r="D12823" s="1" t="s">
        <v>33850</v>
      </c>
      <c r="E12823" s="1" t="s">
        <v>66</v>
      </c>
      <c r="F12823" s="1" t="s">
        <v>1151</v>
      </c>
      <c r="G12823" s="1" t="s">
        <v>1152</v>
      </c>
    </row>
    <row r="12824" spans="1:7" x14ac:dyDescent="0.25">
      <c r="A12824" s="1">
        <v>35103826</v>
      </c>
      <c r="B12824" s="1" t="s">
        <v>33912</v>
      </c>
      <c r="C12824" s="1" t="s">
        <v>33913</v>
      </c>
      <c r="D12824" s="1" t="s">
        <v>33914</v>
      </c>
      <c r="E12824" s="1" t="s">
        <v>65</v>
      </c>
      <c r="F12824" s="1" t="s">
        <v>1151</v>
      </c>
      <c r="G12824" s="1" t="s">
        <v>1152</v>
      </c>
    </row>
    <row r="12825" spans="1:7" x14ac:dyDescent="0.25">
      <c r="A12825" s="1">
        <v>35103900</v>
      </c>
      <c r="B12825" s="1" t="s">
        <v>33915</v>
      </c>
      <c r="C12825" s="1" t="s">
        <v>33916</v>
      </c>
      <c r="D12825" s="1" t="s">
        <v>33917</v>
      </c>
      <c r="E12825" s="1" t="s">
        <v>65</v>
      </c>
      <c r="F12825" s="1" t="s">
        <v>1151</v>
      </c>
      <c r="G12825" s="1" t="s">
        <v>1152</v>
      </c>
    </row>
    <row r="12826" spans="1:7" x14ac:dyDescent="0.25">
      <c r="A12826" s="1">
        <v>35103901</v>
      </c>
      <c r="B12826" s="1" t="s">
        <v>33918</v>
      </c>
      <c r="C12826" s="1" t="s">
        <v>33919</v>
      </c>
      <c r="D12826" s="1" t="s">
        <v>33920</v>
      </c>
      <c r="E12826" s="1" t="s">
        <v>65</v>
      </c>
      <c r="F12826" s="1" t="s">
        <v>1151</v>
      </c>
      <c r="G12826" s="1" t="s">
        <v>1152</v>
      </c>
    </row>
    <row r="12827" spans="1:7" x14ac:dyDescent="0.25">
      <c r="A12827" s="1">
        <v>35103902</v>
      </c>
      <c r="B12827" s="1" t="s">
        <v>33921</v>
      </c>
      <c r="C12827" s="1" t="s">
        <v>33922</v>
      </c>
      <c r="D12827" s="1" t="s">
        <v>33923</v>
      </c>
      <c r="E12827" s="1" t="s">
        <v>65</v>
      </c>
      <c r="F12827" s="1" t="s">
        <v>1151</v>
      </c>
      <c r="G12827" s="1" t="s">
        <v>1152</v>
      </c>
    </row>
    <row r="12828" spans="1:7" x14ac:dyDescent="0.25">
      <c r="A12828" s="1">
        <v>35103903</v>
      </c>
      <c r="B12828" s="1" t="s">
        <v>33924</v>
      </c>
      <c r="C12828" s="1" t="s">
        <v>33925</v>
      </c>
      <c r="D12828" s="1" t="s">
        <v>33926</v>
      </c>
      <c r="E12828" s="1" t="s">
        <v>65</v>
      </c>
      <c r="F12828" s="1" t="s">
        <v>1151</v>
      </c>
      <c r="G12828" s="1" t="s">
        <v>1152</v>
      </c>
    </row>
    <row r="12829" spans="1:7" x14ac:dyDescent="0.25">
      <c r="A12829" s="1">
        <v>35103904</v>
      </c>
      <c r="B12829" s="1" t="s">
        <v>33927</v>
      </c>
      <c r="C12829" s="1" t="s">
        <v>33928</v>
      </c>
      <c r="D12829" s="1" t="s">
        <v>33929</v>
      </c>
      <c r="E12829" s="1" t="s">
        <v>65</v>
      </c>
      <c r="F12829" s="1" t="s">
        <v>1151</v>
      </c>
      <c r="G12829" s="1" t="s">
        <v>1152</v>
      </c>
    </row>
    <row r="12830" spans="1:7" x14ac:dyDescent="0.25">
      <c r="A12830" s="1">
        <v>35103905</v>
      </c>
      <c r="B12830" s="1" t="s">
        <v>33930</v>
      </c>
      <c r="C12830" s="1" t="s">
        <v>33931</v>
      </c>
      <c r="D12830" s="1" t="s">
        <v>33932</v>
      </c>
      <c r="E12830" s="1" t="s">
        <v>65</v>
      </c>
      <c r="F12830" s="1" t="s">
        <v>1151</v>
      </c>
      <c r="G12830" s="1" t="s">
        <v>1152</v>
      </c>
    </row>
    <row r="12831" spans="1:7" x14ac:dyDescent="0.25">
      <c r="A12831" s="1">
        <v>35103906</v>
      </c>
      <c r="B12831" s="1" t="s">
        <v>33933</v>
      </c>
      <c r="C12831" s="1" t="s">
        <v>33934</v>
      </c>
      <c r="D12831" s="1" t="s">
        <v>33935</v>
      </c>
      <c r="E12831" s="1" t="s">
        <v>65</v>
      </c>
      <c r="F12831" s="1" t="s">
        <v>1151</v>
      </c>
      <c r="G12831" s="1" t="s">
        <v>1152</v>
      </c>
    </row>
    <row r="12832" spans="1:7" x14ac:dyDescent="0.25">
      <c r="A12832" s="1">
        <v>35103907</v>
      </c>
      <c r="B12832" s="1" t="s">
        <v>33936</v>
      </c>
      <c r="C12832" s="1" t="s">
        <v>33937</v>
      </c>
      <c r="D12832" s="1" t="s">
        <v>33938</v>
      </c>
      <c r="E12832" s="1" t="s">
        <v>65</v>
      </c>
      <c r="F12832" s="1" t="s">
        <v>1151</v>
      </c>
      <c r="G12832" s="1" t="s">
        <v>1152</v>
      </c>
    </row>
    <row r="12833" spans="1:7" x14ac:dyDescent="0.25">
      <c r="A12833" s="1">
        <v>35103908</v>
      </c>
      <c r="B12833" s="1" t="s">
        <v>33939</v>
      </c>
      <c r="C12833" s="1" t="s">
        <v>33940</v>
      </c>
      <c r="D12833" s="1" t="s">
        <v>33941</v>
      </c>
      <c r="E12833" s="1" t="s">
        <v>65</v>
      </c>
      <c r="F12833" s="1" t="s">
        <v>1151</v>
      </c>
      <c r="G12833" s="1" t="s">
        <v>1152</v>
      </c>
    </row>
    <row r="12834" spans="1:7" x14ac:dyDescent="0.25">
      <c r="A12834" s="1">
        <v>35103909</v>
      </c>
      <c r="B12834" s="1" t="s">
        <v>33942</v>
      </c>
      <c r="C12834" s="1" t="s">
        <v>33943</v>
      </c>
      <c r="D12834" s="1" t="s">
        <v>33944</v>
      </c>
      <c r="E12834" s="1" t="s">
        <v>65</v>
      </c>
      <c r="F12834" s="1" t="s">
        <v>1151</v>
      </c>
      <c r="G12834" s="1" t="s">
        <v>1152</v>
      </c>
    </row>
    <row r="12835" spans="1:7" x14ac:dyDescent="0.25">
      <c r="A12835" s="1">
        <v>35103910</v>
      </c>
      <c r="B12835" s="1" t="s">
        <v>33945</v>
      </c>
      <c r="C12835" s="1" t="s">
        <v>33946</v>
      </c>
      <c r="D12835" s="1" t="s">
        <v>33947</v>
      </c>
      <c r="E12835" s="1" t="s">
        <v>65</v>
      </c>
      <c r="F12835" s="1" t="s">
        <v>1151</v>
      </c>
      <c r="G12835" s="1" t="s">
        <v>1152</v>
      </c>
    </row>
    <row r="12836" spans="1:7" x14ac:dyDescent="0.25">
      <c r="A12836" s="1">
        <v>35103911</v>
      </c>
      <c r="B12836" s="1" t="s">
        <v>33948</v>
      </c>
      <c r="C12836" s="1" t="s">
        <v>33949</v>
      </c>
      <c r="D12836" s="1" t="s">
        <v>33950</v>
      </c>
      <c r="E12836" s="1" t="s">
        <v>65</v>
      </c>
      <c r="F12836" s="1" t="s">
        <v>1151</v>
      </c>
      <c r="G12836" s="1" t="s">
        <v>1152</v>
      </c>
    </row>
    <row r="12837" spans="1:7" x14ac:dyDescent="0.25">
      <c r="A12837" s="1">
        <v>35103912</v>
      </c>
      <c r="B12837" s="1" t="s">
        <v>33951</v>
      </c>
      <c r="C12837" s="1" t="s">
        <v>33952</v>
      </c>
      <c r="D12837" s="1" t="s">
        <v>33953</v>
      </c>
      <c r="E12837" s="1" t="s">
        <v>65</v>
      </c>
      <c r="F12837" s="1" t="s">
        <v>1151</v>
      </c>
      <c r="G12837" s="1" t="s">
        <v>1152</v>
      </c>
    </row>
    <row r="12838" spans="1:7" x14ac:dyDescent="0.25">
      <c r="A12838" s="1">
        <v>35103913</v>
      </c>
      <c r="B12838" s="1" t="s">
        <v>33954</v>
      </c>
      <c r="C12838" s="1" t="s">
        <v>33955</v>
      </c>
      <c r="D12838" s="1" t="s">
        <v>33956</v>
      </c>
      <c r="E12838" s="1" t="s">
        <v>65</v>
      </c>
      <c r="F12838" s="1" t="s">
        <v>1151</v>
      </c>
      <c r="G12838" s="1" t="s">
        <v>1152</v>
      </c>
    </row>
    <row r="12839" spans="1:7" x14ac:dyDescent="0.25">
      <c r="A12839" s="1">
        <v>35103915</v>
      </c>
      <c r="B12839" s="1" t="s">
        <v>33957</v>
      </c>
      <c r="C12839" s="1" t="s">
        <v>33958</v>
      </c>
      <c r="D12839" s="1" t="s">
        <v>33959</v>
      </c>
      <c r="E12839" s="1" t="s">
        <v>65</v>
      </c>
      <c r="F12839" s="1" t="s">
        <v>1151</v>
      </c>
      <c r="G12839" s="1" t="s">
        <v>1152</v>
      </c>
    </row>
    <row r="12840" spans="1:7" x14ac:dyDescent="0.25">
      <c r="A12840" s="1">
        <v>35103916</v>
      </c>
      <c r="B12840" s="1" t="s">
        <v>33960</v>
      </c>
      <c r="C12840" s="1" t="s">
        <v>33961</v>
      </c>
      <c r="D12840" s="1" t="s">
        <v>33962</v>
      </c>
      <c r="E12840" s="1" t="s">
        <v>65</v>
      </c>
      <c r="F12840" s="1" t="s">
        <v>1151</v>
      </c>
      <c r="G12840" s="1" t="s">
        <v>1152</v>
      </c>
    </row>
    <row r="12841" spans="1:7" x14ac:dyDescent="0.25">
      <c r="A12841" s="1">
        <v>35103917</v>
      </c>
      <c r="B12841" s="1" t="s">
        <v>33963</v>
      </c>
      <c r="C12841" s="1" t="s">
        <v>33964</v>
      </c>
      <c r="D12841" s="1" t="s">
        <v>33965</v>
      </c>
      <c r="E12841" s="1" t="s">
        <v>65</v>
      </c>
      <c r="F12841" s="1" t="s">
        <v>1151</v>
      </c>
      <c r="G12841" s="1" t="s">
        <v>1152</v>
      </c>
    </row>
    <row r="12842" spans="1:7" x14ac:dyDescent="0.25">
      <c r="A12842" s="1">
        <v>35105900</v>
      </c>
      <c r="B12842" s="1" t="s">
        <v>33966</v>
      </c>
      <c r="C12842" s="1" t="s">
        <v>33967</v>
      </c>
      <c r="D12842" s="1" t="s">
        <v>33968</v>
      </c>
      <c r="E12842" s="1" t="s">
        <v>65</v>
      </c>
      <c r="F12842" s="1" t="s">
        <v>4369</v>
      </c>
      <c r="G12842" s="1" t="s">
        <v>4370</v>
      </c>
    </row>
    <row r="12843" spans="1:7" x14ac:dyDescent="0.25">
      <c r="A12843" s="1">
        <v>35105901</v>
      </c>
      <c r="B12843" s="1" t="s">
        <v>33969</v>
      </c>
      <c r="C12843" s="1" t="s">
        <v>33970</v>
      </c>
      <c r="D12843" s="1" t="s">
        <v>33971</v>
      </c>
      <c r="E12843" s="1" t="s">
        <v>65</v>
      </c>
      <c r="F12843" s="1" t="s">
        <v>4369</v>
      </c>
      <c r="G12843" s="1" t="s">
        <v>4370</v>
      </c>
    </row>
    <row r="12844" spans="1:7" x14ac:dyDescent="0.25">
      <c r="A12844" s="1">
        <v>35105902</v>
      </c>
      <c r="B12844" s="1" t="s">
        <v>33972</v>
      </c>
      <c r="C12844" s="1" t="s">
        <v>33973</v>
      </c>
      <c r="D12844" s="1" t="s">
        <v>33974</v>
      </c>
      <c r="E12844" s="1" t="s">
        <v>65</v>
      </c>
      <c r="F12844" s="1" t="s">
        <v>4369</v>
      </c>
      <c r="G12844" s="1" t="s">
        <v>4370</v>
      </c>
    </row>
    <row r="12845" spans="1:7" x14ac:dyDescent="0.25">
      <c r="A12845" s="1">
        <v>35105903</v>
      </c>
      <c r="B12845" s="1" t="s">
        <v>33975</v>
      </c>
      <c r="C12845" s="1" t="s">
        <v>33976</v>
      </c>
      <c r="D12845" s="1" t="s">
        <v>33977</v>
      </c>
      <c r="E12845" s="1" t="s">
        <v>65</v>
      </c>
      <c r="F12845" s="1" t="s">
        <v>4369</v>
      </c>
      <c r="G12845" s="1" t="s">
        <v>4370</v>
      </c>
    </row>
    <row r="12846" spans="1:7" x14ac:dyDescent="0.25">
      <c r="A12846" s="1">
        <v>35105904</v>
      </c>
      <c r="B12846" s="1" t="s">
        <v>33978</v>
      </c>
      <c r="C12846" s="1" t="s">
        <v>33979</v>
      </c>
      <c r="D12846" s="1" t="s">
        <v>33980</v>
      </c>
      <c r="E12846" s="1" t="s">
        <v>65</v>
      </c>
      <c r="F12846" s="1" t="s">
        <v>4369</v>
      </c>
      <c r="G12846" s="1" t="s">
        <v>4370</v>
      </c>
    </row>
    <row r="12847" spans="1:7" x14ac:dyDescent="0.25">
      <c r="A12847" s="1">
        <v>35105905</v>
      </c>
      <c r="B12847" s="1" t="s">
        <v>33981</v>
      </c>
      <c r="C12847" s="1" t="s">
        <v>33982</v>
      </c>
      <c r="D12847" s="1" t="s">
        <v>33983</v>
      </c>
      <c r="E12847" s="1" t="s">
        <v>65</v>
      </c>
      <c r="F12847" s="1" t="s">
        <v>4369</v>
      </c>
      <c r="G12847" s="1" t="s">
        <v>4370</v>
      </c>
    </row>
    <row r="12848" spans="1:7" x14ac:dyDescent="0.25">
      <c r="A12848" s="1">
        <v>35105906</v>
      </c>
      <c r="B12848" s="1" t="s">
        <v>33984</v>
      </c>
      <c r="C12848" s="1" t="s">
        <v>33985</v>
      </c>
      <c r="D12848" s="1" t="s">
        <v>33986</v>
      </c>
      <c r="E12848" s="1" t="s">
        <v>65</v>
      </c>
      <c r="F12848" s="1" t="s">
        <v>4369</v>
      </c>
      <c r="G12848" s="1" t="s">
        <v>4370</v>
      </c>
    </row>
    <row r="12849" spans="1:7" x14ac:dyDescent="0.25">
      <c r="A12849" s="1">
        <v>35105907</v>
      </c>
      <c r="B12849" s="1" t="s">
        <v>33987</v>
      </c>
      <c r="C12849" s="1" t="s">
        <v>33988</v>
      </c>
      <c r="D12849" s="1" t="s">
        <v>33989</v>
      </c>
      <c r="E12849" s="1" t="s">
        <v>65</v>
      </c>
      <c r="F12849" s="1" t="s">
        <v>4369</v>
      </c>
      <c r="G12849" s="1" t="s">
        <v>4370</v>
      </c>
    </row>
    <row r="12850" spans="1:7" x14ac:dyDescent="0.25">
      <c r="A12850" s="1">
        <v>35105908</v>
      </c>
      <c r="B12850" s="1" t="s">
        <v>33990</v>
      </c>
      <c r="C12850" s="1" t="s">
        <v>33991</v>
      </c>
      <c r="D12850" s="1" t="s">
        <v>33992</v>
      </c>
      <c r="E12850" s="1" t="s">
        <v>65</v>
      </c>
      <c r="F12850" s="1" t="s">
        <v>4369</v>
      </c>
      <c r="G12850" s="1" t="s">
        <v>4370</v>
      </c>
    </row>
    <row r="12851" spans="1:7" x14ac:dyDescent="0.25">
      <c r="A12851" s="1">
        <v>35105909</v>
      </c>
      <c r="B12851" s="1" t="s">
        <v>33993</v>
      </c>
      <c r="C12851" s="1" t="s">
        <v>33994</v>
      </c>
      <c r="D12851" s="1" t="s">
        <v>33995</v>
      </c>
      <c r="E12851" s="1" t="s">
        <v>65</v>
      </c>
      <c r="F12851" s="1" t="s">
        <v>4369</v>
      </c>
      <c r="G12851" s="1" t="s">
        <v>4370</v>
      </c>
    </row>
    <row r="12852" spans="1:7" x14ac:dyDescent="0.25">
      <c r="A12852" s="1">
        <v>35105910</v>
      </c>
      <c r="B12852" s="1" t="s">
        <v>33996</v>
      </c>
      <c r="C12852" s="1" t="s">
        <v>33997</v>
      </c>
      <c r="D12852" s="1" t="s">
        <v>33998</v>
      </c>
      <c r="E12852" s="1" t="s">
        <v>65</v>
      </c>
      <c r="F12852" s="1" t="s">
        <v>4369</v>
      </c>
      <c r="G12852" s="1" t="s">
        <v>4370</v>
      </c>
    </row>
    <row r="12853" spans="1:7" x14ac:dyDescent="0.25">
      <c r="A12853" s="1">
        <v>35105911</v>
      </c>
      <c r="B12853" s="1" t="s">
        <v>33999</v>
      </c>
      <c r="C12853" s="1" t="s">
        <v>34000</v>
      </c>
      <c r="D12853" s="1" t="s">
        <v>34001</v>
      </c>
      <c r="E12853" s="1" t="s">
        <v>65</v>
      </c>
      <c r="F12853" s="1" t="s">
        <v>4369</v>
      </c>
      <c r="G12853" s="1" t="s">
        <v>4370</v>
      </c>
    </row>
    <row r="12854" spans="1:7" x14ac:dyDescent="0.25">
      <c r="A12854" s="1">
        <v>35105912</v>
      </c>
      <c r="B12854" s="1" t="s">
        <v>34002</v>
      </c>
      <c r="C12854" s="1" t="s">
        <v>34003</v>
      </c>
      <c r="D12854" s="1" t="s">
        <v>34004</v>
      </c>
      <c r="E12854" s="1" t="s">
        <v>65</v>
      </c>
      <c r="F12854" s="1" t="s">
        <v>4369</v>
      </c>
      <c r="G12854" s="1" t="s">
        <v>4370</v>
      </c>
    </row>
    <row r="12855" spans="1:7" x14ac:dyDescent="0.25">
      <c r="A12855" s="1">
        <v>35105913</v>
      </c>
      <c r="B12855" s="1" t="s">
        <v>34005</v>
      </c>
      <c r="C12855" s="1" t="s">
        <v>34006</v>
      </c>
      <c r="D12855" s="1" t="s">
        <v>34007</v>
      </c>
      <c r="E12855" s="1" t="s">
        <v>65</v>
      </c>
      <c r="F12855" s="1" t="s">
        <v>4369</v>
      </c>
      <c r="G12855" s="1" t="s">
        <v>4370</v>
      </c>
    </row>
    <row r="12856" spans="1:7" x14ac:dyDescent="0.25">
      <c r="A12856" s="1">
        <v>35105914</v>
      </c>
      <c r="B12856" s="1" t="s">
        <v>34008</v>
      </c>
      <c r="C12856" s="1" t="s">
        <v>34009</v>
      </c>
      <c r="D12856" s="1" t="s">
        <v>34010</v>
      </c>
      <c r="E12856" s="1" t="s">
        <v>65</v>
      </c>
      <c r="F12856" s="1" t="s">
        <v>4369</v>
      </c>
      <c r="G12856" s="1" t="s">
        <v>4370</v>
      </c>
    </row>
    <row r="12857" spans="1:7" x14ac:dyDescent="0.25">
      <c r="A12857" s="1">
        <v>35109014</v>
      </c>
      <c r="B12857" s="1" t="s">
        <v>34011</v>
      </c>
      <c r="C12857" s="1" t="s">
        <v>34012</v>
      </c>
      <c r="D12857" s="1" t="s">
        <v>34013</v>
      </c>
      <c r="E12857" s="1" t="s">
        <v>66</v>
      </c>
      <c r="F12857" s="1" t="s">
        <v>34014</v>
      </c>
      <c r="G12857" s="1" t="s">
        <v>34015</v>
      </c>
    </row>
    <row r="12858" spans="1:7" x14ac:dyDescent="0.25">
      <c r="A12858" s="1">
        <v>35109023</v>
      </c>
      <c r="B12858" s="1" t="s">
        <v>34016</v>
      </c>
      <c r="C12858" s="1" t="s">
        <v>34017</v>
      </c>
      <c r="D12858" s="1" t="s">
        <v>34016</v>
      </c>
      <c r="E12858" s="1" t="s">
        <v>66</v>
      </c>
      <c r="F12858" s="1" t="s">
        <v>1151</v>
      </c>
      <c r="G12858" s="1" t="s">
        <v>1152</v>
      </c>
    </row>
    <row r="12859" spans="1:7" x14ac:dyDescent="0.25">
      <c r="A12859" s="1">
        <v>35120093</v>
      </c>
      <c r="B12859" s="1" t="s">
        <v>34018</v>
      </c>
      <c r="C12859" s="1" t="s">
        <v>34019</v>
      </c>
      <c r="D12859" s="1" t="s">
        <v>34020</v>
      </c>
      <c r="E12859" s="1" t="s">
        <v>66</v>
      </c>
      <c r="F12859" s="1" t="s">
        <v>34021</v>
      </c>
      <c r="G12859" s="1" t="s">
        <v>34022</v>
      </c>
    </row>
    <row r="12860" spans="1:7" x14ac:dyDescent="0.25">
      <c r="A12860" s="1">
        <v>35120138</v>
      </c>
      <c r="B12860" s="1" t="s">
        <v>34023</v>
      </c>
      <c r="C12860" s="1" t="s">
        <v>34024</v>
      </c>
      <c r="D12860" s="1" t="s">
        <v>34025</v>
      </c>
      <c r="E12860" s="1" t="s">
        <v>65</v>
      </c>
      <c r="F12860" s="1" t="s">
        <v>34021</v>
      </c>
      <c r="G12860" s="1" t="s">
        <v>34022</v>
      </c>
    </row>
    <row r="12861" spans="1:7" x14ac:dyDescent="0.25">
      <c r="A12861" s="1">
        <v>35120144</v>
      </c>
      <c r="B12861" s="1" t="s">
        <v>34026</v>
      </c>
      <c r="C12861" s="1" t="s">
        <v>34027</v>
      </c>
      <c r="D12861" s="1" t="s">
        <v>34028</v>
      </c>
      <c r="E12861" s="1" t="s">
        <v>66</v>
      </c>
      <c r="F12861" s="1" t="s">
        <v>34021</v>
      </c>
      <c r="G12861" s="1" t="s">
        <v>34022</v>
      </c>
    </row>
    <row r="12862" spans="1:7" x14ac:dyDescent="0.25">
      <c r="A12862" s="1">
        <v>35120145</v>
      </c>
      <c r="B12862" s="1" t="s">
        <v>34029</v>
      </c>
      <c r="C12862" s="1" t="s">
        <v>34030</v>
      </c>
      <c r="D12862" s="1" t="s">
        <v>34031</v>
      </c>
      <c r="E12862" s="1" t="s">
        <v>65</v>
      </c>
      <c r="F12862" s="1" t="s">
        <v>34021</v>
      </c>
      <c r="G12862" s="1" t="s">
        <v>34022</v>
      </c>
    </row>
    <row r="12863" spans="1:7" x14ac:dyDescent="0.25">
      <c r="A12863" s="1">
        <v>35120149</v>
      </c>
      <c r="B12863" s="1" t="s">
        <v>34032</v>
      </c>
      <c r="C12863" s="1" t="s">
        <v>34033</v>
      </c>
      <c r="D12863" s="1" t="s">
        <v>34034</v>
      </c>
      <c r="E12863" s="1" t="s">
        <v>65</v>
      </c>
      <c r="F12863" s="1" t="s">
        <v>34021</v>
      </c>
      <c r="G12863" s="1" t="s">
        <v>34022</v>
      </c>
    </row>
    <row r="12864" spans="1:7" x14ac:dyDescent="0.25">
      <c r="A12864" s="1">
        <v>35120150</v>
      </c>
      <c r="B12864" s="1" t="s">
        <v>34035</v>
      </c>
      <c r="C12864" s="1" t="s">
        <v>34036</v>
      </c>
      <c r="D12864" s="1" t="s">
        <v>34037</v>
      </c>
      <c r="E12864" s="1" t="s">
        <v>66</v>
      </c>
      <c r="F12864" s="1" t="s">
        <v>34021</v>
      </c>
      <c r="G12864" s="1" t="s">
        <v>34022</v>
      </c>
    </row>
    <row r="12865" spans="1:7" x14ac:dyDescent="0.25">
      <c r="A12865" s="1">
        <v>35120158</v>
      </c>
      <c r="B12865" s="1" t="s">
        <v>34038</v>
      </c>
      <c r="C12865" s="1" t="s">
        <v>34039</v>
      </c>
      <c r="D12865" s="1" t="s">
        <v>34040</v>
      </c>
      <c r="E12865" s="1" t="s">
        <v>66</v>
      </c>
      <c r="F12865" s="1" t="s">
        <v>34021</v>
      </c>
      <c r="G12865" s="1" t="s">
        <v>34022</v>
      </c>
    </row>
    <row r="12866" spans="1:7" x14ac:dyDescent="0.25">
      <c r="A12866" s="1">
        <v>35120160</v>
      </c>
      <c r="B12866" s="1" t="s">
        <v>34041</v>
      </c>
      <c r="C12866" s="1" t="s">
        <v>34042</v>
      </c>
      <c r="D12866" s="1" t="s">
        <v>34043</v>
      </c>
      <c r="E12866" s="1" t="s">
        <v>65</v>
      </c>
      <c r="F12866" s="1" t="s">
        <v>34044</v>
      </c>
      <c r="G12866" s="1" t="s">
        <v>34045</v>
      </c>
    </row>
    <row r="12867" spans="1:7" x14ac:dyDescent="0.25">
      <c r="A12867" s="1">
        <v>35120161</v>
      </c>
      <c r="B12867" s="1" t="s">
        <v>34046</v>
      </c>
      <c r="C12867" s="1" t="s">
        <v>34047</v>
      </c>
      <c r="D12867" s="1" t="s">
        <v>34048</v>
      </c>
      <c r="E12867" s="1" t="s">
        <v>65</v>
      </c>
      <c r="F12867" s="1" t="s">
        <v>34044</v>
      </c>
      <c r="G12867" s="1" t="s">
        <v>34045</v>
      </c>
    </row>
    <row r="12868" spans="1:7" x14ac:dyDescent="0.25">
      <c r="A12868" s="1">
        <v>35120162</v>
      </c>
      <c r="B12868" s="1" t="s">
        <v>34049</v>
      </c>
      <c r="C12868" s="1" t="s">
        <v>34050</v>
      </c>
      <c r="D12868" s="1" t="s">
        <v>34051</v>
      </c>
      <c r="E12868" s="1" t="s">
        <v>65</v>
      </c>
      <c r="F12868" s="1" t="s">
        <v>34044</v>
      </c>
      <c r="G12868" s="1" t="s">
        <v>34045</v>
      </c>
    </row>
    <row r="12869" spans="1:7" x14ac:dyDescent="0.25">
      <c r="A12869" s="1">
        <v>35120163</v>
      </c>
      <c r="B12869" s="1" t="s">
        <v>34052</v>
      </c>
      <c r="C12869" s="1" t="s">
        <v>34053</v>
      </c>
      <c r="D12869" s="1" t="s">
        <v>34054</v>
      </c>
      <c r="E12869" s="1" t="s">
        <v>65</v>
      </c>
      <c r="F12869" s="1" t="s">
        <v>34044</v>
      </c>
      <c r="G12869" s="1" t="s">
        <v>34045</v>
      </c>
    </row>
    <row r="12870" spans="1:7" x14ac:dyDescent="0.25">
      <c r="A12870" s="1">
        <v>35120164</v>
      </c>
      <c r="B12870" s="1" t="s">
        <v>34055</v>
      </c>
      <c r="C12870" s="1" t="s">
        <v>34056</v>
      </c>
      <c r="D12870" s="1" t="s">
        <v>34057</v>
      </c>
      <c r="E12870" s="1" t="s">
        <v>65</v>
      </c>
      <c r="F12870" s="1" t="s">
        <v>34044</v>
      </c>
      <c r="G12870" s="1" t="s">
        <v>34045</v>
      </c>
    </row>
    <row r="12871" spans="1:7" x14ac:dyDescent="0.25">
      <c r="A12871" s="1">
        <v>35120165</v>
      </c>
      <c r="B12871" s="1" t="s">
        <v>34058</v>
      </c>
      <c r="C12871" s="1" t="s">
        <v>34059</v>
      </c>
      <c r="D12871" s="1" t="s">
        <v>34060</v>
      </c>
      <c r="E12871" s="1" t="s">
        <v>65</v>
      </c>
      <c r="F12871" s="1" t="s">
        <v>34044</v>
      </c>
      <c r="G12871" s="1" t="s">
        <v>34045</v>
      </c>
    </row>
    <row r="12872" spans="1:7" x14ac:dyDescent="0.25">
      <c r="A12872" s="1">
        <v>35120166</v>
      </c>
      <c r="B12872" s="1" t="s">
        <v>34061</v>
      </c>
      <c r="C12872" s="1" t="s">
        <v>34062</v>
      </c>
      <c r="D12872" s="1" t="s">
        <v>34063</v>
      </c>
      <c r="E12872" s="1" t="s">
        <v>65</v>
      </c>
      <c r="F12872" s="1" t="s">
        <v>34044</v>
      </c>
      <c r="G12872" s="1" t="s">
        <v>34045</v>
      </c>
    </row>
    <row r="12873" spans="1:7" x14ac:dyDescent="0.25">
      <c r="A12873" s="1">
        <v>35120167</v>
      </c>
      <c r="B12873" s="1" t="s">
        <v>34064</v>
      </c>
      <c r="C12873" s="1" t="s">
        <v>34065</v>
      </c>
      <c r="D12873" s="1" t="s">
        <v>34066</v>
      </c>
      <c r="E12873" s="1" t="s">
        <v>65</v>
      </c>
      <c r="F12873" s="1" t="s">
        <v>34044</v>
      </c>
      <c r="G12873" s="1" t="s">
        <v>34045</v>
      </c>
    </row>
    <row r="12874" spans="1:7" x14ac:dyDescent="0.25">
      <c r="A12874" s="1">
        <v>35120168</v>
      </c>
      <c r="B12874" s="1" t="s">
        <v>34067</v>
      </c>
      <c r="C12874" s="1" t="s">
        <v>34068</v>
      </c>
      <c r="D12874" s="1" t="s">
        <v>34069</v>
      </c>
      <c r="E12874" s="1" t="s">
        <v>65</v>
      </c>
      <c r="F12874" s="1" t="s">
        <v>34021</v>
      </c>
      <c r="G12874" s="1" t="s">
        <v>34022</v>
      </c>
    </row>
    <row r="12875" spans="1:7" x14ac:dyDescent="0.25">
      <c r="A12875" s="1">
        <v>35120183</v>
      </c>
      <c r="B12875" s="1" t="s">
        <v>34070</v>
      </c>
      <c r="C12875" s="1" t="s">
        <v>34071</v>
      </c>
      <c r="D12875" s="1" t="s">
        <v>34072</v>
      </c>
      <c r="E12875" s="1" t="s">
        <v>65</v>
      </c>
      <c r="F12875" s="1" t="s">
        <v>34021</v>
      </c>
      <c r="G12875" s="1" t="s">
        <v>34022</v>
      </c>
    </row>
    <row r="12876" spans="1:7" x14ac:dyDescent="0.25">
      <c r="A12876" s="1">
        <v>35120190</v>
      </c>
      <c r="B12876" s="1" t="s">
        <v>34073</v>
      </c>
      <c r="C12876" s="1" t="s">
        <v>34074</v>
      </c>
      <c r="D12876" s="1" t="s">
        <v>34075</v>
      </c>
      <c r="E12876" s="1" t="s">
        <v>65</v>
      </c>
      <c r="F12876" s="1" t="s">
        <v>34021</v>
      </c>
      <c r="G12876" s="1" t="s">
        <v>34022</v>
      </c>
    </row>
    <row r="12877" spans="1:7" x14ac:dyDescent="0.25">
      <c r="A12877" s="1">
        <v>35120195</v>
      </c>
      <c r="B12877" s="1" t="s">
        <v>34076</v>
      </c>
      <c r="C12877" s="1" t="s">
        <v>34077</v>
      </c>
      <c r="D12877" s="1" t="s">
        <v>34078</v>
      </c>
      <c r="E12877" s="1" t="s">
        <v>65</v>
      </c>
      <c r="F12877" s="1" t="s">
        <v>34021</v>
      </c>
      <c r="G12877" s="1" t="s">
        <v>34022</v>
      </c>
    </row>
    <row r="12878" spans="1:7" x14ac:dyDescent="0.25">
      <c r="A12878" s="1">
        <v>35120198</v>
      </c>
      <c r="B12878" s="1" t="s">
        <v>34079</v>
      </c>
      <c r="C12878" s="1" t="s">
        <v>34080</v>
      </c>
      <c r="D12878" s="1" t="s">
        <v>34079</v>
      </c>
      <c r="E12878" s="1" t="s">
        <v>65</v>
      </c>
      <c r="F12878" s="1" t="s">
        <v>34044</v>
      </c>
      <c r="G12878" s="1" t="s">
        <v>34045</v>
      </c>
    </row>
    <row r="12879" spans="1:7" x14ac:dyDescent="0.25">
      <c r="A12879" s="1">
        <v>35120199</v>
      </c>
      <c r="B12879" s="1" t="s">
        <v>34081</v>
      </c>
      <c r="C12879" s="1" t="s">
        <v>34082</v>
      </c>
      <c r="D12879" s="1" t="s">
        <v>34083</v>
      </c>
      <c r="E12879" s="1" t="s">
        <v>65</v>
      </c>
      <c r="F12879" s="1" t="s">
        <v>34021</v>
      </c>
      <c r="G12879" s="1" t="s">
        <v>34022</v>
      </c>
    </row>
    <row r="12880" spans="1:7" x14ac:dyDescent="0.25">
      <c r="A12880" s="1">
        <v>35120202</v>
      </c>
      <c r="B12880" s="1" t="s">
        <v>34084</v>
      </c>
      <c r="C12880" s="1" t="s">
        <v>34085</v>
      </c>
      <c r="D12880" s="1" t="s">
        <v>34086</v>
      </c>
      <c r="E12880" s="1" t="s">
        <v>65</v>
      </c>
      <c r="F12880" s="1" t="s">
        <v>34021</v>
      </c>
      <c r="G12880" s="1" t="s">
        <v>34022</v>
      </c>
    </row>
    <row r="12881" spans="1:7" x14ac:dyDescent="0.25">
      <c r="A12881" s="1">
        <v>35120206</v>
      </c>
      <c r="B12881" s="1" t="s">
        <v>34087</v>
      </c>
      <c r="C12881" s="1" t="s">
        <v>34088</v>
      </c>
      <c r="D12881" s="1" t="s">
        <v>34089</v>
      </c>
      <c r="E12881" s="1" t="s">
        <v>66</v>
      </c>
      <c r="F12881" s="1" t="s">
        <v>34021</v>
      </c>
      <c r="G12881" s="1" t="s">
        <v>34022</v>
      </c>
    </row>
    <row r="12882" spans="1:7" x14ac:dyDescent="0.25">
      <c r="A12882" s="1">
        <v>35120208</v>
      </c>
      <c r="B12882" s="1" t="s">
        <v>34090</v>
      </c>
      <c r="C12882" s="1" t="s">
        <v>34091</v>
      </c>
      <c r="D12882" s="1" t="s">
        <v>34092</v>
      </c>
      <c r="E12882" s="1" t="s">
        <v>65</v>
      </c>
      <c r="F12882" s="1">
        <v>2110</v>
      </c>
      <c r="G12882" s="1" t="s">
        <v>199</v>
      </c>
    </row>
    <row r="12883" spans="1:7" x14ac:dyDescent="0.25">
      <c r="A12883" s="1">
        <v>35120209</v>
      </c>
      <c r="B12883" s="1" t="s">
        <v>34093</v>
      </c>
      <c r="C12883" s="1" t="s">
        <v>34094</v>
      </c>
      <c r="D12883" s="1" t="s">
        <v>34095</v>
      </c>
      <c r="E12883" s="1" t="s">
        <v>65</v>
      </c>
      <c r="F12883" s="1" t="s">
        <v>34021</v>
      </c>
      <c r="G12883" s="1" t="s">
        <v>34022</v>
      </c>
    </row>
    <row r="12884" spans="1:7" x14ac:dyDescent="0.25">
      <c r="A12884" s="1">
        <v>35120210</v>
      </c>
      <c r="B12884" s="1" t="s">
        <v>34096</v>
      </c>
      <c r="C12884" s="1" t="s">
        <v>34097</v>
      </c>
      <c r="D12884" s="1" t="s">
        <v>34098</v>
      </c>
      <c r="E12884" s="1" t="s">
        <v>65</v>
      </c>
      <c r="F12884" s="1" t="s">
        <v>34021</v>
      </c>
      <c r="G12884" s="1" t="s">
        <v>34022</v>
      </c>
    </row>
    <row r="12885" spans="1:7" x14ac:dyDescent="0.25">
      <c r="A12885" s="1">
        <v>35120211</v>
      </c>
      <c r="B12885" s="1" t="s">
        <v>34099</v>
      </c>
      <c r="C12885" s="1" t="s">
        <v>34100</v>
      </c>
      <c r="D12885" s="1" t="s">
        <v>34101</v>
      </c>
      <c r="E12885" s="1" t="s">
        <v>65</v>
      </c>
      <c r="F12885" s="1" t="s">
        <v>34021</v>
      </c>
      <c r="G12885" s="1" t="s">
        <v>34022</v>
      </c>
    </row>
    <row r="12886" spans="1:7" x14ac:dyDescent="0.25">
      <c r="A12886" s="1">
        <v>35120212</v>
      </c>
      <c r="B12886" s="1" t="s">
        <v>34102</v>
      </c>
      <c r="C12886" s="1" t="s">
        <v>34103</v>
      </c>
      <c r="D12886" s="1" t="s">
        <v>34104</v>
      </c>
      <c r="E12886" s="1" t="s">
        <v>66</v>
      </c>
      <c r="F12886" s="1" t="s">
        <v>34021</v>
      </c>
      <c r="G12886" s="1" t="s">
        <v>34022</v>
      </c>
    </row>
    <row r="12887" spans="1:7" x14ac:dyDescent="0.25">
      <c r="A12887" s="1">
        <v>35120214</v>
      </c>
      <c r="B12887" s="1" t="s">
        <v>34105</v>
      </c>
      <c r="C12887" s="1" t="s">
        <v>34106</v>
      </c>
      <c r="D12887" s="1" t="s">
        <v>34107</v>
      </c>
      <c r="E12887" s="1" t="s">
        <v>65</v>
      </c>
      <c r="F12887" s="1" t="s">
        <v>34021</v>
      </c>
      <c r="G12887" s="1" t="s">
        <v>34022</v>
      </c>
    </row>
    <row r="12888" spans="1:7" x14ac:dyDescent="0.25">
      <c r="A12888" s="1">
        <v>35120224</v>
      </c>
      <c r="B12888" s="1" t="s">
        <v>34108</v>
      </c>
      <c r="C12888" s="1" t="s">
        <v>34109</v>
      </c>
      <c r="D12888" s="1" t="s">
        <v>34110</v>
      </c>
      <c r="E12888" s="1" t="s">
        <v>65</v>
      </c>
      <c r="F12888" s="1" t="s">
        <v>34044</v>
      </c>
      <c r="G12888" s="1" t="s">
        <v>34045</v>
      </c>
    </row>
    <row r="12889" spans="1:7" x14ac:dyDescent="0.25">
      <c r="A12889" s="1">
        <v>35120225</v>
      </c>
      <c r="B12889" s="1" t="s">
        <v>34111</v>
      </c>
      <c r="C12889" s="1" t="s">
        <v>34112</v>
      </c>
      <c r="D12889" s="1" t="s">
        <v>34113</v>
      </c>
      <c r="E12889" s="1" t="s">
        <v>65</v>
      </c>
      <c r="F12889" s="1" t="s">
        <v>34044</v>
      </c>
      <c r="G12889" s="1" t="s">
        <v>34045</v>
      </c>
    </row>
    <row r="12890" spans="1:7" x14ac:dyDescent="0.25">
      <c r="A12890" s="1">
        <v>35120243</v>
      </c>
      <c r="B12890" s="1" t="s">
        <v>34114</v>
      </c>
      <c r="C12890" s="1" t="s">
        <v>34115</v>
      </c>
      <c r="D12890" s="1" t="s">
        <v>34116</v>
      </c>
      <c r="E12890" s="1" t="s">
        <v>65</v>
      </c>
      <c r="F12890" s="1" t="s">
        <v>34044</v>
      </c>
      <c r="G12890" s="1" t="s">
        <v>34045</v>
      </c>
    </row>
    <row r="12891" spans="1:7" x14ac:dyDescent="0.25">
      <c r="A12891" s="1">
        <v>35120244</v>
      </c>
      <c r="B12891" s="1" t="s">
        <v>34117</v>
      </c>
      <c r="C12891" s="1" t="s">
        <v>34118</v>
      </c>
      <c r="D12891" s="1" t="s">
        <v>34119</v>
      </c>
      <c r="E12891" s="1" t="s">
        <v>65</v>
      </c>
      <c r="F12891" s="1" t="s">
        <v>34021</v>
      </c>
      <c r="G12891" s="1" t="s">
        <v>34022</v>
      </c>
    </row>
    <row r="12892" spans="1:7" x14ac:dyDescent="0.25">
      <c r="A12892" s="1">
        <v>35120246</v>
      </c>
      <c r="B12892" s="1" t="s">
        <v>34120</v>
      </c>
      <c r="C12892" s="1" t="s">
        <v>34121</v>
      </c>
      <c r="D12892" s="1" t="s">
        <v>34122</v>
      </c>
      <c r="E12892" s="1" t="s">
        <v>66</v>
      </c>
      <c r="F12892" s="1" t="s">
        <v>34021</v>
      </c>
      <c r="G12892" s="1" t="s">
        <v>34022</v>
      </c>
    </row>
    <row r="12893" spans="1:7" x14ac:dyDescent="0.25">
      <c r="A12893" s="1">
        <v>35120247</v>
      </c>
      <c r="B12893" s="1" t="s">
        <v>34123</v>
      </c>
      <c r="C12893" s="1" t="s">
        <v>34124</v>
      </c>
      <c r="D12893" s="1" t="s">
        <v>34125</v>
      </c>
      <c r="E12893" s="1" t="s">
        <v>66</v>
      </c>
      <c r="F12893" s="1" t="s">
        <v>34021</v>
      </c>
      <c r="G12893" s="1" t="s">
        <v>34022</v>
      </c>
    </row>
    <row r="12894" spans="1:7" x14ac:dyDescent="0.25">
      <c r="A12894" s="1">
        <v>35120249</v>
      </c>
      <c r="B12894" s="1" t="s">
        <v>34126</v>
      </c>
      <c r="C12894" s="1" t="s">
        <v>34127</v>
      </c>
      <c r="D12894" s="1" t="s">
        <v>34126</v>
      </c>
      <c r="E12894" s="1" t="s">
        <v>65</v>
      </c>
      <c r="F12894" s="1" t="s">
        <v>34044</v>
      </c>
      <c r="G12894" s="1" t="s">
        <v>34045</v>
      </c>
    </row>
    <row r="12895" spans="1:7" x14ac:dyDescent="0.25">
      <c r="A12895" s="1">
        <v>35120250</v>
      </c>
      <c r="B12895" s="1" t="s">
        <v>34128</v>
      </c>
      <c r="C12895" s="1" t="s">
        <v>34129</v>
      </c>
      <c r="D12895" s="1" t="s">
        <v>34128</v>
      </c>
      <c r="E12895" s="1" t="s">
        <v>65</v>
      </c>
      <c r="F12895" s="1" t="s">
        <v>34044</v>
      </c>
      <c r="G12895" s="1" t="s">
        <v>34045</v>
      </c>
    </row>
    <row r="12896" spans="1:7" x14ac:dyDescent="0.25">
      <c r="A12896" s="1">
        <v>35120251</v>
      </c>
      <c r="B12896" s="1" t="s">
        <v>34130</v>
      </c>
      <c r="C12896" s="1" t="s">
        <v>34131</v>
      </c>
      <c r="D12896" s="1" t="s">
        <v>34132</v>
      </c>
      <c r="E12896" s="1" t="s">
        <v>65</v>
      </c>
      <c r="F12896" s="1" t="s">
        <v>34021</v>
      </c>
      <c r="G12896" s="1" t="s">
        <v>34022</v>
      </c>
    </row>
    <row r="12897" spans="1:7" x14ac:dyDescent="0.25">
      <c r="A12897" s="1">
        <v>35120252</v>
      </c>
      <c r="B12897" s="1" t="s">
        <v>34133</v>
      </c>
      <c r="C12897" s="1" t="s">
        <v>34134</v>
      </c>
      <c r="D12897" s="1" t="s">
        <v>34135</v>
      </c>
      <c r="E12897" s="1" t="s">
        <v>65</v>
      </c>
      <c r="F12897" s="1" t="s">
        <v>34021</v>
      </c>
      <c r="G12897" s="1" t="s">
        <v>34022</v>
      </c>
    </row>
    <row r="12898" spans="1:7" x14ac:dyDescent="0.25">
      <c r="A12898" s="1">
        <v>35120258</v>
      </c>
      <c r="B12898" s="1" t="s">
        <v>34136</v>
      </c>
      <c r="C12898" s="1" t="s">
        <v>34137</v>
      </c>
      <c r="D12898" s="1" t="s">
        <v>34138</v>
      </c>
      <c r="E12898" s="1" t="s">
        <v>65</v>
      </c>
      <c r="F12898" s="1" t="s">
        <v>34021</v>
      </c>
      <c r="G12898" s="1" t="s">
        <v>34022</v>
      </c>
    </row>
    <row r="12899" spans="1:7" x14ac:dyDescent="0.25">
      <c r="A12899" s="1">
        <v>35120259</v>
      </c>
      <c r="B12899" s="1" t="s">
        <v>34139</v>
      </c>
      <c r="C12899" s="1" t="s">
        <v>34140</v>
      </c>
      <c r="D12899" s="1" t="s">
        <v>34141</v>
      </c>
      <c r="E12899" s="1" t="s">
        <v>66</v>
      </c>
      <c r="G12899" s="1" t="s">
        <v>199</v>
      </c>
    </row>
    <row r="12900" spans="1:7" x14ac:dyDescent="0.25">
      <c r="A12900" s="1">
        <v>35120260</v>
      </c>
      <c r="B12900" s="1" t="s">
        <v>34142</v>
      </c>
      <c r="C12900" s="1" t="s">
        <v>34143</v>
      </c>
      <c r="D12900" s="1" t="s">
        <v>34144</v>
      </c>
      <c r="E12900" s="1" t="s">
        <v>65</v>
      </c>
      <c r="F12900" s="1" t="s">
        <v>34021</v>
      </c>
      <c r="G12900" s="1" t="s">
        <v>34022</v>
      </c>
    </row>
    <row r="12901" spans="1:7" x14ac:dyDescent="0.25">
      <c r="A12901" s="1">
        <v>35120277</v>
      </c>
      <c r="B12901" s="1" t="s">
        <v>34145</v>
      </c>
      <c r="C12901" s="1" t="s">
        <v>34146</v>
      </c>
      <c r="D12901" s="1" t="s">
        <v>34147</v>
      </c>
      <c r="E12901" s="1" t="s">
        <v>65</v>
      </c>
      <c r="F12901" s="1" t="s">
        <v>34044</v>
      </c>
      <c r="G12901" s="1" t="s">
        <v>34045</v>
      </c>
    </row>
    <row r="12902" spans="1:7" x14ac:dyDescent="0.25">
      <c r="A12902" s="1">
        <v>35120278</v>
      </c>
      <c r="B12902" s="1" t="s">
        <v>34148</v>
      </c>
      <c r="C12902" s="1" t="s">
        <v>34149</v>
      </c>
      <c r="D12902" s="1" t="s">
        <v>34150</v>
      </c>
      <c r="E12902" s="1" t="s">
        <v>65</v>
      </c>
      <c r="F12902" s="1" t="s">
        <v>34021</v>
      </c>
      <c r="G12902" s="1" t="s">
        <v>34022</v>
      </c>
    </row>
    <row r="12903" spans="1:7" x14ac:dyDescent="0.25">
      <c r="A12903" s="1">
        <v>35120281</v>
      </c>
      <c r="B12903" s="1" t="s">
        <v>34151</v>
      </c>
      <c r="C12903" s="1" t="s">
        <v>34152</v>
      </c>
      <c r="D12903" s="1" t="s">
        <v>34153</v>
      </c>
      <c r="E12903" s="1" t="s">
        <v>65</v>
      </c>
      <c r="F12903" s="1" t="s">
        <v>34044</v>
      </c>
      <c r="G12903" s="1" t="s">
        <v>34045</v>
      </c>
    </row>
    <row r="12904" spans="1:7" x14ac:dyDescent="0.25">
      <c r="A12904" s="1">
        <v>35120283</v>
      </c>
      <c r="B12904" s="1" t="s">
        <v>34154</v>
      </c>
      <c r="C12904" s="1" t="s">
        <v>34155</v>
      </c>
      <c r="D12904" s="1" t="s">
        <v>34156</v>
      </c>
      <c r="E12904" s="1" t="s">
        <v>65</v>
      </c>
      <c r="F12904" s="1" t="s">
        <v>8964</v>
      </c>
      <c r="G12904" s="1" t="s">
        <v>8965</v>
      </c>
    </row>
    <row r="12905" spans="1:7" x14ac:dyDescent="0.25">
      <c r="A12905" s="1">
        <v>35120284</v>
      </c>
      <c r="B12905" s="1" t="s">
        <v>34157</v>
      </c>
      <c r="C12905" s="1" t="s">
        <v>34158</v>
      </c>
      <c r="D12905" s="1" t="s">
        <v>34159</v>
      </c>
      <c r="E12905" s="1" t="s">
        <v>65</v>
      </c>
      <c r="F12905" s="1" t="s">
        <v>8964</v>
      </c>
      <c r="G12905" s="1" t="s">
        <v>8965</v>
      </c>
    </row>
    <row r="12906" spans="1:7" x14ac:dyDescent="0.25">
      <c r="A12906" s="1">
        <v>35120285</v>
      </c>
      <c r="B12906" s="1" t="s">
        <v>34160</v>
      </c>
      <c r="C12906" s="1" t="s">
        <v>34161</v>
      </c>
      <c r="D12906" s="1" t="s">
        <v>34162</v>
      </c>
      <c r="E12906" s="1" t="s">
        <v>65</v>
      </c>
      <c r="F12906" s="1" t="s">
        <v>1005</v>
      </c>
      <c r="G12906" s="1" t="s">
        <v>1006</v>
      </c>
    </row>
    <row r="12907" spans="1:7" x14ac:dyDescent="0.25">
      <c r="A12907" s="1">
        <v>35120286</v>
      </c>
      <c r="B12907" s="1" t="s">
        <v>34163</v>
      </c>
      <c r="C12907" s="1" t="s">
        <v>34164</v>
      </c>
      <c r="D12907" s="1" t="s">
        <v>34165</v>
      </c>
      <c r="E12907" s="1" t="s">
        <v>65</v>
      </c>
      <c r="F12907" s="1" t="s">
        <v>1005</v>
      </c>
      <c r="G12907" s="1" t="s">
        <v>1006</v>
      </c>
    </row>
    <row r="12908" spans="1:7" x14ac:dyDescent="0.25">
      <c r="A12908" s="1">
        <v>35120287</v>
      </c>
      <c r="B12908" s="1" t="s">
        <v>34166</v>
      </c>
      <c r="C12908" s="1" t="s">
        <v>34167</v>
      </c>
      <c r="D12908" s="1" t="s">
        <v>34168</v>
      </c>
      <c r="E12908" s="1" t="s">
        <v>65</v>
      </c>
      <c r="F12908" s="1" t="s">
        <v>1005</v>
      </c>
      <c r="G12908" s="1" t="s">
        <v>1006</v>
      </c>
    </row>
    <row r="12909" spans="1:7" x14ac:dyDescent="0.25">
      <c r="A12909" s="1">
        <v>35120291</v>
      </c>
      <c r="B12909" s="1" t="s">
        <v>34169</v>
      </c>
      <c r="C12909" s="1" t="s">
        <v>34170</v>
      </c>
      <c r="D12909" s="1" t="s">
        <v>34171</v>
      </c>
      <c r="E12909" s="1" t="s">
        <v>65</v>
      </c>
      <c r="F12909" s="1" t="s">
        <v>1005</v>
      </c>
      <c r="G12909" s="1" t="s">
        <v>1006</v>
      </c>
    </row>
    <row r="12910" spans="1:7" x14ac:dyDescent="0.25">
      <c r="A12910" s="1">
        <v>35120292</v>
      </c>
      <c r="B12910" s="1" t="s">
        <v>34172</v>
      </c>
      <c r="C12910" s="1" t="s">
        <v>34173</v>
      </c>
      <c r="D12910" s="1" t="s">
        <v>34174</v>
      </c>
      <c r="E12910" s="1" t="s">
        <v>65</v>
      </c>
      <c r="F12910" s="1" t="s">
        <v>1005</v>
      </c>
      <c r="G12910" s="1" t="s">
        <v>1006</v>
      </c>
    </row>
    <row r="12911" spans="1:7" x14ac:dyDescent="0.25">
      <c r="A12911" s="1">
        <v>35120293</v>
      </c>
      <c r="B12911" s="1" t="s">
        <v>34175</v>
      </c>
      <c r="C12911" s="1" t="s">
        <v>34176</v>
      </c>
      <c r="D12911" s="1" t="s">
        <v>34177</v>
      </c>
      <c r="E12911" s="1" t="s">
        <v>65</v>
      </c>
      <c r="F12911" s="1" t="s">
        <v>1005</v>
      </c>
      <c r="G12911" s="1" t="s">
        <v>1006</v>
      </c>
    </row>
    <row r="12912" spans="1:7" x14ac:dyDescent="0.25">
      <c r="A12912" s="1">
        <v>35120294</v>
      </c>
      <c r="B12912" s="1" t="s">
        <v>34178</v>
      </c>
      <c r="C12912" s="1" t="s">
        <v>34179</v>
      </c>
      <c r="D12912" s="1" t="s">
        <v>34180</v>
      </c>
      <c r="E12912" s="1" t="s">
        <v>65</v>
      </c>
      <c r="F12912" s="1" t="s">
        <v>34044</v>
      </c>
      <c r="G12912" s="1" t="s">
        <v>34045</v>
      </c>
    </row>
    <row r="12913" spans="1:7" x14ac:dyDescent="0.25">
      <c r="A12913" s="1">
        <v>35120295</v>
      </c>
      <c r="B12913" s="1" t="s">
        <v>34181</v>
      </c>
      <c r="C12913" s="1" t="s">
        <v>34182</v>
      </c>
      <c r="D12913" s="1" t="s">
        <v>34183</v>
      </c>
      <c r="E12913" s="1" t="s">
        <v>65</v>
      </c>
      <c r="F12913" s="1" t="s">
        <v>34021</v>
      </c>
      <c r="G12913" s="1" t="s">
        <v>34022</v>
      </c>
    </row>
    <row r="12914" spans="1:7" x14ac:dyDescent="0.25">
      <c r="A12914" s="1">
        <v>35120297</v>
      </c>
      <c r="B12914" s="1" t="s">
        <v>34184</v>
      </c>
      <c r="C12914" s="1" t="s">
        <v>34185</v>
      </c>
      <c r="D12914" s="1" t="s">
        <v>34186</v>
      </c>
      <c r="E12914" s="1" t="s">
        <v>65</v>
      </c>
      <c r="F12914" s="1" t="s">
        <v>34044</v>
      </c>
      <c r="G12914" s="1" t="s">
        <v>34045</v>
      </c>
    </row>
    <row r="12915" spans="1:7" x14ac:dyDescent="0.25">
      <c r="A12915" s="1">
        <v>35120298</v>
      </c>
      <c r="B12915" s="1" t="s">
        <v>34187</v>
      </c>
      <c r="C12915" s="1" t="s">
        <v>34188</v>
      </c>
      <c r="D12915" s="1" t="s">
        <v>34189</v>
      </c>
      <c r="E12915" s="1" t="s">
        <v>66</v>
      </c>
      <c r="F12915" s="1" t="s">
        <v>34021</v>
      </c>
      <c r="G12915" s="1" t="s">
        <v>34022</v>
      </c>
    </row>
    <row r="12916" spans="1:7" x14ac:dyDescent="0.25">
      <c r="A12916" s="1">
        <v>35120299</v>
      </c>
      <c r="B12916" s="1" t="s">
        <v>34190</v>
      </c>
      <c r="C12916" s="1" t="s">
        <v>34191</v>
      </c>
      <c r="D12916" s="1" t="s">
        <v>34192</v>
      </c>
      <c r="E12916" s="1" t="s">
        <v>65</v>
      </c>
      <c r="F12916" s="1" t="s">
        <v>1005</v>
      </c>
      <c r="G12916" s="1" t="s">
        <v>1006</v>
      </c>
    </row>
    <row r="12917" spans="1:7" x14ac:dyDescent="0.25">
      <c r="A12917" s="1">
        <v>35120320</v>
      </c>
      <c r="B12917" s="1" t="s">
        <v>34193</v>
      </c>
      <c r="C12917" s="1" t="s">
        <v>34194</v>
      </c>
      <c r="D12917" s="1" t="s">
        <v>34195</v>
      </c>
      <c r="E12917" s="1" t="s">
        <v>66</v>
      </c>
      <c r="F12917" s="1" t="s">
        <v>34021</v>
      </c>
      <c r="G12917" s="1" t="s">
        <v>34022</v>
      </c>
    </row>
    <row r="12918" spans="1:7" x14ac:dyDescent="0.25">
      <c r="A12918" s="1">
        <v>35120343</v>
      </c>
      <c r="B12918" s="1" t="s">
        <v>34196</v>
      </c>
      <c r="C12918" s="1" t="s">
        <v>34197</v>
      </c>
      <c r="D12918" s="1" t="s">
        <v>34198</v>
      </c>
      <c r="E12918" s="1" t="s">
        <v>65</v>
      </c>
      <c r="F12918" s="1" t="s">
        <v>34021</v>
      </c>
      <c r="G12918" s="1" t="s">
        <v>34022</v>
      </c>
    </row>
    <row r="12919" spans="1:7" x14ac:dyDescent="0.25">
      <c r="A12919" s="1">
        <v>35120344</v>
      </c>
      <c r="B12919" s="1" t="s">
        <v>34199</v>
      </c>
      <c r="C12919" s="1" t="s">
        <v>34200</v>
      </c>
      <c r="D12919" s="1" t="s">
        <v>34201</v>
      </c>
      <c r="E12919" s="1" t="s">
        <v>65</v>
      </c>
      <c r="F12919" s="1" t="s">
        <v>34021</v>
      </c>
      <c r="G12919" s="1" t="s">
        <v>34022</v>
      </c>
    </row>
    <row r="12920" spans="1:7" x14ac:dyDescent="0.25">
      <c r="A12920" s="1">
        <v>35120359</v>
      </c>
      <c r="B12920" s="1" t="s">
        <v>34202</v>
      </c>
      <c r="C12920" s="1" t="s">
        <v>34203</v>
      </c>
      <c r="D12920" s="1" t="s">
        <v>34204</v>
      </c>
      <c r="E12920" s="1" t="s">
        <v>65</v>
      </c>
      <c r="F12920" s="1" t="s">
        <v>1005</v>
      </c>
      <c r="G12920" s="1" t="s">
        <v>1006</v>
      </c>
    </row>
    <row r="12921" spans="1:7" x14ac:dyDescent="0.25">
      <c r="A12921" s="1">
        <v>35120367</v>
      </c>
      <c r="B12921" s="1" t="s">
        <v>34205</v>
      </c>
      <c r="C12921" s="1" t="s">
        <v>34206</v>
      </c>
      <c r="D12921" s="1" t="s">
        <v>34207</v>
      </c>
      <c r="E12921" s="1" t="s">
        <v>65</v>
      </c>
      <c r="F12921" s="1" t="s">
        <v>34021</v>
      </c>
      <c r="G12921" s="1" t="s">
        <v>34022</v>
      </c>
    </row>
    <row r="12922" spans="1:7" x14ac:dyDescent="0.25">
      <c r="A12922" s="1">
        <v>35120371</v>
      </c>
      <c r="B12922" s="1" t="s">
        <v>34208</v>
      </c>
      <c r="C12922" s="1" t="s">
        <v>34209</v>
      </c>
      <c r="D12922" s="1" t="s">
        <v>34210</v>
      </c>
      <c r="E12922" s="1" t="s">
        <v>65</v>
      </c>
      <c r="F12922" s="1" t="s">
        <v>34021</v>
      </c>
      <c r="G12922" s="1" t="s">
        <v>34022</v>
      </c>
    </row>
    <row r="12923" spans="1:7" x14ac:dyDescent="0.25">
      <c r="A12923" s="1">
        <v>35120381</v>
      </c>
      <c r="B12923" s="1" t="s">
        <v>34211</v>
      </c>
      <c r="C12923" s="1" t="s">
        <v>34212</v>
      </c>
      <c r="D12923" s="1" t="s">
        <v>34213</v>
      </c>
      <c r="E12923" s="1" t="s">
        <v>65</v>
      </c>
      <c r="F12923" s="1" t="s">
        <v>34021</v>
      </c>
      <c r="G12923" s="1" t="s">
        <v>34022</v>
      </c>
    </row>
    <row r="12924" spans="1:7" x14ac:dyDescent="0.25">
      <c r="A12924" s="1">
        <v>35120382</v>
      </c>
      <c r="B12924" s="1" t="s">
        <v>34214</v>
      </c>
      <c r="C12924" s="1" t="s">
        <v>34215</v>
      </c>
      <c r="D12924" s="1" t="s">
        <v>34216</v>
      </c>
      <c r="E12924" s="1" t="s">
        <v>65</v>
      </c>
      <c r="F12924" s="1" t="s">
        <v>34021</v>
      </c>
      <c r="G12924" s="1" t="s">
        <v>34022</v>
      </c>
    </row>
    <row r="12925" spans="1:7" x14ac:dyDescent="0.25">
      <c r="A12925" s="1">
        <v>35120383</v>
      </c>
      <c r="B12925" s="1" t="s">
        <v>34217</v>
      </c>
      <c r="C12925" s="1" t="s">
        <v>34218</v>
      </c>
      <c r="D12925" s="1" t="s">
        <v>34219</v>
      </c>
      <c r="E12925" s="1" t="s">
        <v>65</v>
      </c>
      <c r="F12925" s="1" t="s">
        <v>34021</v>
      </c>
      <c r="G12925" s="1" t="s">
        <v>34022</v>
      </c>
    </row>
    <row r="12926" spans="1:7" x14ac:dyDescent="0.25">
      <c r="A12926" s="1">
        <v>35120403</v>
      </c>
      <c r="B12926" s="1" t="s">
        <v>34220</v>
      </c>
      <c r="C12926" s="1" t="s">
        <v>34221</v>
      </c>
      <c r="D12926" s="1" t="s">
        <v>34222</v>
      </c>
      <c r="E12926" s="1" t="s">
        <v>66</v>
      </c>
      <c r="F12926" s="1" t="s">
        <v>34021</v>
      </c>
      <c r="G12926" s="1" t="s">
        <v>34022</v>
      </c>
    </row>
    <row r="12927" spans="1:7" x14ac:dyDescent="0.25">
      <c r="A12927" s="1">
        <v>35120414</v>
      </c>
      <c r="B12927" s="1" t="s">
        <v>34223</v>
      </c>
      <c r="C12927" s="1" t="s">
        <v>34224</v>
      </c>
      <c r="D12927" s="1" t="s">
        <v>34225</v>
      </c>
      <c r="E12927" s="1" t="s">
        <v>65</v>
      </c>
      <c r="F12927" s="1" t="s">
        <v>34021</v>
      </c>
      <c r="G12927" s="1" t="s">
        <v>34022</v>
      </c>
    </row>
    <row r="12928" spans="1:7" x14ac:dyDescent="0.25">
      <c r="A12928" s="1">
        <v>35120415</v>
      </c>
      <c r="B12928" s="1" t="s">
        <v>34226</v>
      </c>
      <c r="C12928" s="1" t="s">
        <v>34227</v>
      </c>
      <c r="D12928" s="1" t="s">
        <v>34228</v>
      </c>
      <c r="E12928" s="1" t="s">
        <v>65</v>
      </c>
      <c r="F12928" s="1" t="s">
        <v>34021</v>
      </c>
      <c r="G12928" s="1" t="s">
        <v>34022</v>
      </c>
    </row>
    <row r="12929" spans="1:7" x14ac:dyDescent="0.25">
      <c r="A12929" s="1">
        <v>35120416</v>
      </c>
      <c r="B12929" s="1" t="s">
        <v>34229</v>
      </c>
      <c r="C12929" s="1" t="s">
        <v>34230</v>
      </c>
      <c r="D12929" s="1" t="s">
        <v>34231</v>
      </c>
      <c r="E12929" s="1" t="s">
        <v>66</v>
      </c>
      <c r="F12929" s="1" t="s">
        <v>34021</v>
      </c>
      <c r="G12929" s="1" t="s">
        <v>34022</v>
      </c>
    </row>
    <row r="12930" spans="1:7" x14ac:dyDescent="0.25">
      <c r="A12930" s="1">
        <v>35120417</v>
      </c>
      <c r="B12930" s="1" t="s">
        <v>34232</v>
      </c>
      <c r="C12930" s="1" t="s">
        <v>34233</v>
      </c>
      <c r="D12930" s="1" t="s">
        <v>34232</v>
      </c>
      <c r="E12930" s="1" t="s">
        <v>66</v>
      </c>
      <c r="F12930" s="1" t="s">
        <v>34044</v>
      </c>
      <c r="G12930" s="1" t="s">
        <v>34045</v>
      </c>
    </row>
    <row r="12931" spans="1:7" x14ac:dyDescent="0.25">
      <c r="A12931" s="1">
        <v>35120418</v>
      </c>
      <c r="B12931" s="1" t="s">
        <v>34234</v>
      </c>
      <c r="C12931" s="1" t="s">
        <v>34235</v>
      </c>
      <c r="D12931" s="1" t="s">
        <v>34234</v>
      </c>
      <c r="E12931" s="1" t="s">
        <v>66</v>
      </c>
      <c r="F12931" s="1" t="s">
        <v>34044</v>
      </c>
      <c r="G12931" s="1" t="s">
        <v>34045</v>
      </c>
    </row>
    <row r="12932" spans="1:7" x14ac:dyDescent="0.25">
      <c r="A12932" s="1">
        <v>35120424</v>
      </c>
      <c r="B12932" s="1" t="s">
        <v>34236</v>
      </c>
      <c r="C12932" s="1" t="s">
        <v>34237</v>
      </c>
      <c r="D12932" s="1" t="s">
        <v>34236</v>
      </c>
      <c r="E12932" s="1" t="s">
        <v>65</v>
      </c>
      <c r="F12932" s="1" t="s">
        <v>2444</v>
      </c>
      <c r="G12932" s="1" t="s">
        <v>2445</v>
      </c>
    </row>
    <row r="12933" spans="1:7" x14ac:dyDescent="0.25">
      <c r="A12933" s="1">
        <v>35120425</v>
      </c>
      <c r="B12933" s="1" t="s">
        <v>34238</v>
      </c>
      <c r="C12933" s="1" t="s">
        <v>34239</v>
      </c>
      <c r="D12933" s="1" t="s">
        <v>34240</v>
      </c>
      <c r="E12933" s="1" t="s">
        <v>66</v>
      </c>
      <c r="F12933" s="1" t="s">
        <v>34021</v>
      </c>
      <c r="G12933" s="1" t="s">
        <v>34022</v>
      </c>
    </row>
    <row r="12934" spans="1:7" x14ac:dyDescent="0.25">
      <c r="A12934" s="1">
        <v>35120426</v>
      </c>
      <c r="B12934" s="1" t="s">
        <v>34241</v>
      </c>
      <c r="C12934" s="1" t="s">
        <v>34242</v>
      </c>
      <c r="D12934" s="1" t="s">
        <v>34243</v>
      </c>
      <c r="E12934" s="1" t="s">
        <v>65</v>
      </c>
      <c r="F12934" s="1" t="s">
        <v>1005</v>
      </c>
      <c r="G12934" s="1" t="s">
        <v>1006</v>
      </c>
    </row>
    <row r="12935" spans="1:7" x14ac:dyDescent="0.25">
      <c r="A12935" s="1">
        <v>35120427</v>
      </c>
      <c r="B12935" s="1" t="s">
        <v>34244</v>
      </c>
      <c r="C12935" s="1" t="s">
        <v>34245</v>
      </c>
      <c r="D12935" s="1" t="s">
        <v>34246</v>
      </c>
      <c r="E12935" s="1" t="s">
        <v>65</v>
      </c>
      <c r="F12935" s="1" t="s">
        <v>34021</v>
      </c>
      <c r="G12935" s="1" t="s">
        <v>34022</v>
      </c>
    </row>
    <row r="12936" spans="1:7" x14ac:dyDescent="0.25">
      <c r="A12936" s="1">
        <v>35120428</v>
      </c>
      <c r="B12936" s="1" t="s">
        <v>34247</v>
      </c>
      <c r="C12936" s="1" t="s">
        <v>34248</v>
      </c>
      <c r="D12936" s="1" t="s">
        <v>34249</v>
      </c>
      <c r="E12936" s="1" t="s">
        <v>66</v>
      </c>
      <c r="F12936" s="1" t="s">
        <v>3175</v>
      </c>
      <c r="G12936" s="1" t="s">
        <v>3176</v>
      </c>
    </row>
    <row r="12937" spans="1:7" x14ac:dyDescent="0.25">
      <c r="A12937" s="1">
        <v>35120429</v>
      </c>
      <c r="B12937" s="1" t="s">
        <v>34250</v>
      </c>
      <c r="C12937" s="1" t="s">
        <v>34251</v>
      </c>
      <c r="D12937" s="1" t="s">
        <v>34252</v>
      </c>
      <c r="E12937" s="1" t="s">
        <v>66</v>
      </c>
      <c r="F12937" s="1" t="s">
        <v>3175</v>
      </c>
      <c r="G12937" s="1" t="s">
        <v>3176</v>
      </c>
    </row>
    <row r="12938" spans="1:7" x14ac:dyDescent="0.25">
      <c r="A12938" s="1">
        <v>35120430</v>
      </c>
      <c r="B12938" s="1" t="s">
        <v>34253</v>
      </c>
      <c r="C12938" s="1" t="s">
        <v>34254</v>
      </c>
      <c r="D12938" s="1" t="s">
        <v>34255</v>
      </c>
      <c r="E12938" s="1" t="s">
        <v>65</v>
      </c>
      <c r="F12938" s="1" t="s">
        <v>1005</v>
      </c>
      <c r="G12938" s="1" t="s">
        <v>1006</v>
      </c>
    </row>
    <row r="12939" spans="1:7" x14ac:dyDescent="0.25">
      <c r="A12939" s="1">
        <v>35120434</v>
      </c>
      <c r="B12939" s="1" t="s">
        <v>34256</v>
      </c>
      <c r="C12939" s="1" t="s">
        <v>34257</v>
      </c>
      <c r="D12939" s="1" t="s">
        <v>34256</v>
      </c>
      <c r="E12939" s="1" t="s">
        <v>65</v>
      </c>
      <c r="F12939" s="1" t="s">
        <v>34044</v>
      </c>
      <c r="G12939" s="1" t="s">
        <v>34045</v>
      </c>
    </row>
    <row r="12940" spans="1:7" x14ac:dyDescent="0.25">
      <c r="A12940" s="1">
        <v>35120435</v>
      </c>
      <c r="B12940" s="1" t="s">
        <v>34258</v>
      </c>
      <c r="C12940" s="1" t="s">
        <v>34259</v>
      </c>
      <c r="D12940" s="1" t="s">
        <v>34258</v>
      </c>
      <c r="E12940" s="1" t="s">
        <v>66</v>
      </c>
      <c r="F12940" s="1" t="s">
        <v>34044</v>
      </c>
      <c r="G12940" s="1" t="s">
        <v>34045</v>
      </c>
    </row>
    <row r="12941" spans="1:7" x14ac:dyDescent="0.25">
      <c r="A12941" s="1">
        <v>35120436</v>
      </c>
      <c r="B12941" s="1" t="s">
        <v>34260</v>
      </c>
      <c r="C12941" s="1" t="s">
        <v>34261</v>
      </c>
      <c r="D12941" s="1" t="s">
        <v>34262</v>
      </c>
      <c r="E12941" s="1" t="s">
        <v>65</v>
      </c>
      <c r="F12941" s="1" t="s">
        <v>34044</v>
      </c>
      <c r="G12941" s="1" t="s">
        <v>34045</v>
      </c>
    </row>
    <row r="12942" spans="1:7" x14ac:dyDescent="0.25">
      <c r="A12942" s="1">
        <v>35120437</v>
      </c>
      <c r="B12942" s="1" t="s">
        <v>34263</v>
      </c>
      <c r="C12942" s="1" t="s">
        <v>34264</v>
      </c>
      <c r="D12942" s="1" t="s">
        <v>34265</v>
      </c>
      <c r="E12942" s="1" t="s">
        <v>65</v>
      </c>
      <c r="F12942" s="1" t="s">
        <v>34021</v>
      </c>
      <c r="G12942" s="1" t="s">
        <v>34022</v>
      </c>
    </row>
    <row r="12943" spans="1:7" x14ac:dyDescent="0.25">
      <c r="A12943" s="1">
        <v>35120438</v>
      </c>
      <c r="B12943" s="1" t="s">
        <v>34266</v>
      </c>
      <c r="C12943" s="1" t="s">
        <v>34267</v>
      </c>
      <c r="D12943" s="1" t="s">
        <v>34268</v>
      </c>
      <c r="E12943" s="1" t="s">
        <v>65</v>
      </c>
      <c r="F12943" s="1" t="s">
        <v>2444</v>
      </c>
      <c r="G12943" s="1" t="s">
        <v>2445</v>
      </c>
    </row>
    <row r="12944" spans="1:7" x14ac:dyDescent="0.25">
      <c r="A12944" s="1">
        <v>35120439</v>
      </c>
      <c r="B12944" s="1" t="s">
        <v>34269</v>
      </c>
      <c r="C12944" s="1" t="s">
        <v>34270</v>
      </c>
      <c r="D12944" s="1" t="s">
        <v>34271</v>
      </c>
      <c r="E12944" s="1" t="s">
        <v>65</v>
      </c>
      <c r="F12944" s="1" t="s">
        <v>1005</v>
      </c>
      <c r="G12944" s="1" t="s">
        <v>1006</v>
      </c>
    </row>
    <row r="12945" spans="1:7" x14ac:dyDescent="0.25">
      <c r="A12945" s="1">
        <v>35120440</v>
      </c>
      <c r="B12945" s="1" t="s">
        <v>34272</v>
      </c>
      <c r="C12945" s="1" t="s">
        <v>34273</v>
      </c>
      <c r="D12945" s="1" t="s">
        <v>34274</v>
      </c>
      <c r="E12945" s="1" t="s">
        <v>65</v>
      </c>
      <c r="F12945" s="1" t="s">
        <v>1005</v>
      </c>
      <c r="G12945" s="1" t="s">
        <v>1006</v>
      </c>
    </row>
    <row r="12946" spans="1:7" x14ac:dyDescent="0.25">
      <c r="A12946" s="1">
        <v>35120441</v>
      </c>
      <c r="B12946" s="1" t="s">
        <v>34275</v>
      </c>
      <c r="C12946" s="1" t="s">
        <v>34276</v>
      </c>
      <c r="D12946" s="1" t="s">
        <v>34277</v>
      </c>
      <c r="E12946" s="1" t="s">
        <v>65</v>
      </c>
      <c r="F12946" s="1" t="s">
        <v>1005</v>
      </c>
      <c r="G12946" s="1" t="s">
        <v>1006</v>
      </c>
    </row>
    <row r="12947" spans="1:7" x14ac:dyDescent="0.25">
      <c r="A12947" s="1">
        <v>35120442</v>
      </c>
      <c r="B12947" s="1" t="s">
        <v>34278</v>
      </c>
      <c r="C12947" s="1" t="s">
        <v>34279</v>
      </c>
      <c r="D12947" s="1" t="s">
        <v>34280</v>
      </c>
      <c r="E12947" s="1" t="s">
        <v>65</v>
      </c>
      <c r="F12947" s="1" t="s">
        <v>1005</v>
      </c>
      <c r="G12947" s="1" t="s">
        <v>1006</v>
      </c>
    </row>
    <row r="12948" spans="1:7" x14ac:dyDescent="0.25">
      <c r="A12948" s="1">
        <v>35120443</v>
      </c>
      <c r="B12948" s="1" t="s">
        <v>34281</v>
      </c>
      <c r="C12948" s="1" t="s">
        <v>34282</v>
      </c>
      <c r="D12948" s="1" t="s">
        <v>34283</v>
      </c>
      <c r="E12948" s="1" t="s">
        <v>65</v>
      </c>
      <c r="F12948" s="1" t="s">
        <v>1005</v>
      </c>
      <c r="G12948" s="1" t="s">
        <v>1006</v>
      </c>
    </row>
    <row r="12949" spans="1:7" x14ac:dyDescent="0.25">
      <c r="A12949" s="1">
        <v>35120444</v>
      </c>
      <c r="B12949" s="1" t="s">
        <v>34284</v>
      </c>
      <c r="C12949" s="1" t="s">
        <v>34285</v>
      </c>
      <c r="D12949" s="1" t="s">
        <v>34284</v>
      </c>
      <c r="E12949" s="1" t="s">
        <v>65</v>
      </c>
      <c r="F12949" s="1" t="s">
        <v>34044</v>
      </c>
      <c r="G12949" s="1" t="s">
        <v>34045</v>
      </c>
    </row>
    <row r="12950" spans="1:7" x14ac:dyDescent="0.25">
      <c r="A12950" s="1">
        <v>35120445</v>
      </c>
      <c r="B12950" s="1" t="s">
        <v>34286</v>
      </c>
      <c r="C12950" s="1" t="s">
        <v>34287</v>
      </c>
      <c r="D12950" s="1" t="s">
        <v>34288</v>
      </c>
      <c r="E12950" s="1" t="s">
        <v>65</v>
      </c>
      <c r="F12950" s="1" t="s">
        <v>34044</v>
      </c>
      <c r="G12950" s="1" t="s">
        <v>34045</v>
      </c>
    </row>
    <row r="12951" spans="1:7" x14ac:dyDescent="0.25">
      <c r="A12951" s="1">
        <v>35120446</v>
      </c>
      <c r="B12951" s="1" t="s">
        <v>34289</v>
      </c>
      <c r="C12951" s="1" t="s">
        <v>34290</v>
      </c>
      <c r="D12951" s="1" t="s">
        <v>34291</v>
      </c>
      <c r="E12951" s="1" t="s">
        <v>65</v>
      </c>
      <c r="F12951" s="1" t="s">
        <v>34044</v>
      </c>
      <c r="G12951" s="1" t="s">
        <v>34045</v>
      </c>
    </row>
    <row r="12952" spans="1:7" x14ac:dyDescent="0.25">
      <c r="A12952" s="1">
        <v>35120447</v>
      </c>
      <c r="B12952" s="1" t="s">
        <v>34292</v>
      </c>
      <c r="C12952" s="1" t="s">
        <v>34293</v>
      </c>
      <c r="D12952" s="1" t="s">
        <v>34292</v>
      </c>
      <c r="E12952" s="1" t="s">
        <v>65</v>
      </c>
      <c r="F12952" s="1" t="s">
        <v>34044</v>
      </c>
      <c r="G12952" s="1" t="s">
        <v>34045</v>
      </c>
    </row>
    <row r="12953" spans="1:7" x14ac:dyDescent="0.25">
      <c r="A12953" s="1">
        <v>35120448</v>
      </c>
      <c r="B12953" s="1" t="s">
        <v>34294</v>
      </c>
      <c r="C12953" s="1" t="s">
        <v>34295</v>
      </c>
      <c r="D12953" s="1" t="s">
        <v>34294</v>
      </c>
      <c r="E12953" s="1" t="s">
        <v>65</v>
      </c>
      <c r="F12953" s="1" t="s">
        <v>34044</v>
      </c>
      <c r="G12953" s="1" t="s">
        <v>34045</v>
      </c>
    </row>
    <row r="12954" spans="1:7" x14ac:dyDescent="0.25">
      <c r="A12954" s="1">
        <v>35120449</v>
      </c>
      <c r="B12954" s="1" t="s">
        <v>34296</v>
      </c>
      <c r="C12954" s="1" t="s">
        <v>34297</v>
      </c>
      <c r="D12954" s="1" t="s">
        <v>34298</v>
      </c>
      <c r="E12954" s="1" t="s">
        <v>65</v>
      </c>
      <c r="F12954" s="1" t="s">
        <v>34021</v>
      </c>
      <c r="G12954" s="1" t="s">
        <v>34022</v>
      </c>
    </row>
    <row r="12955" spans="1:7" x14ac:dyDescent="0.25">
      <c r="A12955" s="1">
        <v>35120450</v>
      </c>
      <c r="B12955" s="1" t="s">
        <v>34299</v>
      </c>
      <c r="C12955" s="1" t="s">
        <v>34300</v>
      </c>
      <c r="D12955" s="1" t="s">
        <v>34301</v>
      </c>
      <c r="E12955" s="1" t="s">
        <v>65</v>
      </c>
      <c r="F12955" s="1" t="s">
        <v>34021</v>
      </c>
      <c r="G12955" s="1" t="s">
        <v>34022</v>
      </c>
    </row>
    <row r="12956" spans="1:7" x14ac:dyDescent="0.25">
      <c r="A12956" s="1">
        <v>35120451</v>
      </c>
      <c r="B12956" s="1" t="s">
        <v>34302</v>
      </c>
      <c r="C12956" s="1" t="s">
        <v>34303</v>
      </c>
      <c r="D12956" s="1" t="s">
        <v>34304</v>
      </c>
      <c r="E12956" s="1" t="s">
        <v>65</v>
      </c>
      <c r="F12956" s="1" t="s">
        <v>34021</v>
      </c>
      <c r="G12956" s="1" t="s">
        <v>34022</v>
      </c>
    </row>
    <row r="12957" spans="1:7" x14ac:dyDescent="0.25">
      <c r="A12957" s="1">
        <v>35120452</v>
      </c>
      <c r="B12957" s="1" t="s">
        <v>34305</v>
      </c>
      <c r="C12957" s="1" t="s">
        <v>34306</v>
      </c>
      <c r="D12957" s="1" t="s">
        <v>34307</v>
      </c>
      <c r="E12957" s="1" t="s">
        <v>65</v>
      </c>
      <c r="F12957" s="1" t="s">
        <v>34021</v>
      </c>
      <c r="G12957" s="1" t="s">
        <v>34022</v>
      </c>
    </row>
    <row r="12958" spans="1:7" x14ac:dyDescent="0.25">
      <c r="A12958" s="1">
        <v>35120453</v>
      </c>
      <c r="B12958" s="1" t="s">
        <v>34308</v>
      </c>
      <c r="C12958" s="1" t="s">
        <v>34309</v>
      </c>
      <c r="D12958" s="1" t="s">
        <v>34310</v>
      </c>
      <c r="E12958" s="1" t="s">
        <v>65</v>
      </c>
      <c r="F12958" s="1" t="s">
        <v>34021</v>
      </c>
      <c r="G12958" s="1" t="s">
        <v>34022</v>
      </c>
    </row>
    <row r="12959" spans="1:7" x14ac:dyDescent="0.25">
      <c r="A12959" s="1">
        <v>35120454</v>
      </c>
      <c r="B12959" s="1" t="s">
        <v>34311</v>
      </c>
      <c r="C12959" s="1" t="s">
        <v>34312</v>
      </c>
      <c r="D12959" s="1" t="s">
        <v>34313</v>
      </c>
      <c r="E12959" s="1" t="s">
        <v>65</v>
      </c>
      <c r="F12959" s="1" t="s">
        <v>34021</v>
      </c>
      <c r="G12959" s="1" t="s">
        <v>34022</v>
      </c>
    </row>
    <row r="12960" spans="1:7" x14ac:dyDescent="0.25">
      <c r="A12960" s="1">
        <v>35120455</v>
      </c>
      <c r="B12960" s="1" t="s">
        <v>34314</v>
      </c>
      <c r="C12960" s="1" t="s">
        <v>34315</v>
      </c>
      <c r="D12960" s="1" t="s">
        <v>34316</v>
      </c>
      <c r="E12960" s="1" t="s">
        <v>66</v>
      </c>
      <c r="F12960" s="1" t="s">
        <v>34021</v>
      </c>
      <c r="G12960" s="1" t="s">
        <v>34022</v>
      </c>
    </row>
    <row r="12961" spans="1:7" x14ac:dyDescent="0.25">
      <c r="A12961" s="1">
        <v>35120456</v>
      </c>
      <c r="B12961" s="1" t="s">
        <v>34317</v>
      </c>
      <c r="C12961" s="1" t="s">
        <v>34318</v>
      </c>
      <c r="D12961" s="1" t="s">
        <v>34319</v>
      </c>
      <c r="E12961" s="1" t="s">
        <v>65</v>
      </c>
      <c r="F12961" s="1" t="s">
        <v>34021</v>
      </c>
      <c r="G12961" s="1" t="s">
        <v>34022</v>
      </c>
    </row>
    <row r="12962" spans="1:7" x14ac:dyDescent="0.25">
      <c r="A12962" s="1">
        <v>35120457</v>
      </c>
      <c r="B12962" s="1" t="s">
        <v>34320</v>
      </c>
      <c r="C12962" s="1" t="s">
        <v>34321</v>
      </c>
      <c r="D12962" s="1" t="s">
        <v>34322</v>
      </c>
      <c r="E12962" s="1" t="s">
        <v>65</v>
      </c>
      <c r="F12962" s="1" t="s">
        <v>34021</v>
      </c>
      <c r="G12962" s="1" t="s">
        <v>34022</v>
      </c>
    </row>
    <row r="12963" spans="1:7" x14ac:dyDescent="0.25">
      <c r="A12963" s="1">
        <v>35120458</v>
      </c>
      <c r="B12963" s="1" t="s">
        <v>34323</v>
      </c>
      <c r="C12963" s="1" t="s">
        <v>34324</v>
      </c>
      <c r="D12963" s="1" t="s">
        <v>34325</v>
      </c>
      <c r="E12963" s="1" t="s">
        <v>65</v>
      </c>
      <c r="F12963" s="1" t="s">
        <v>34021</v>
      </c>
      <c r="G12963" s="1" t="s">
        <v>34022</v>
      </c>
    </row>
    <row r="12964" spans="1:7" x14ac:dyDescent="0.25">
      <c r="A12964" s="1">
        <v>35120459</v>
      </c>
      <c r="B12964" s="1" t="s">
        <v>34326</v>
      </c>
      <c r="C12964" s="1" t="s">
        <v>34327</v>
      </c>
      <c r="D12964" s="1" t="s">
        <v>34328</v>
      </c>
      <c r="E12964" s="1" t="s">
        <v>65</v>
      </c>
      <c r="F12964" s="1" t="s">
        <v>34021</v>
      </c>
      <c r="G12964" s="1" t="s">
        <v>34022</v>
      </c>
    </row>
    <row r="12965" spans="1:7" x14ac:dyDescent="0.25">
      <c r="A12965" s="1">
        <v>35120460</v>
      </c>
      <c r="B12965" s="1" t="s">
        <v>34329</v>
      </c>
      <c r="C12965" s="1" t="s">
        <v>34330</v>
      </c>
      <c r="D12965" s="1" t="s">
        <v>34331</v>
      </c>
      <c r="E12965" s="1" t="s">
        <v>65</v>
      </c>
      <c r="F12965" s="1" t="s">
        <v>34021</v>
      </c>
      <c r="G12965" s="1" t="s">
        <v>34022</v>
      </c>
    </row>
    <row r="12966" spans="1:7" x14ac:dyDescent="0.25">
      <c r="A12966" s="1">
        <v>35120461</v>
      </c>
      <c r="B12966" s="1" t="s">
        <v>34332</v>
      </c>
      <c r="C12966" s="1" t="s">
        <v>34333</v>
      </c>
      <c r="D12966" s="1" t="s">
        <v>34334</v>
      </c>
      <c r="E12966" s="1" t="s">
        <v>65</v>
      </c>
      <c r="F12966" s="1" t="s">
        <v>34021</v>
      </c>
      <c r="G12966" s="1" t="s">
        <v>34022</v>
      </c>
    </row>
    <row r="12967" spans="1:7" x14ac:dyDescent="0.25">
      <c r="A12967" s="1">
        <v>35120462</v>
      </c>
      <c r="B12967" s="1" t="s">
        <v>34335</v>
      </c>
      <c r="C12967" s="1" t="s">
        <v>34336</v>
      </c>
      <c r="D12967" s="1" t="s">
        <v>34337</v>
      </c>
      <c r="E12967" s="1" t="s">
        <v>65</v>
      </c>
      <c r="F12967" s="1" t="s">
        <v>34021</v>
      </c>
      <c r="G12967" s="1" t="s">
        <v>34022</v>
      </c>
    </row>
    <row r="12968" spans="1:7" x14ac:dyDescent="0.25">
      <c r="A12968" s="1">
        <v>35120463</v>
      </c>
      <c r="B12968" s="1" t="s">
        <v>34338</v>
      </c>
      <c r="C12968" s="1" t="s">
        <v>34339</v>
      </c>
      <c r="D12968" s="1" t="s">
        <v>34340</v>
      </c>
      <c r="E12968" s="1" t="s">
        <v>65</v>
      </c>
      <c r="F12968" s="1" t="s">
        <v>34021</v>
      </c>
      <c r="G12968" s="1" t="s">
        <v>34022</v>
      </c>
    </row>
    <row r="12969" spans="1:7" x14ac:dyDescent="0.25">
      <c r="A12969" s="1">
        <v>35120464</v>
      </c>
      <c r="B12969" s="1" t="s">
        <v>34341</v>
      </c>
      <c r="C12969" s="1" t="s">
        <v>34342</v>
      </c>
      <c r="D12969" s="1" t="s">
        <v>34343</v>
      </c>
      <c r="E12969" s="1" t="s">
        <v>65</v>
      </c>
      <c r="F12969" s="1" t="s">
        <v>34021</v>
      </c>
      <c r="G12969" s="1" t="s">
        <v>34022</v>
      </c>
    </row>
    <row r="12970" spans="1:7" x14ac:dyDescent="0.25">
      <c r="A12970" s="1">
        <v>35120465</v>
      </c>
      <c r="B12970" s="1" t="s">
        <v>34344</v>
      </c>
      <c r="C12970" s="1" t="s">
        <v>34345</v>
      </c>
      <c r="D12970" s="1" t="s">
        <v>34346</v>
      </c>
      <c r="E12970" s="1" t="s">
        <v>65</v>
      </c>
      <c r="F12970" s="1" t="s">
        <v>34021</v>
      </c>
      <c r="G12970" s="1" t="s">
        <v>34022</v>
      </c>
    </row>
    <row r="12971" spans="1:7" x14ac:dyDescent="0.25">
      <c r="A12971" s="1">
        <v>35120466</v>
      </c>
      <c r="B12971" s="1" t="s">
        <v>34347</v>
      </c>
      <c r="C12971" s="1" t="s">
        <v>34348</v>
      </c>
      <c r="D12971" s="1" t="s">
        <v>34349</v>
      </c>
      <c r="E12971" s="1" t="s">
        <v>65</v>
      </c>
      <c r="F12971" s="1" t="s">
        <v>34021</v>
      </c>
      <c r="G12971" s="1" t="s">
        <v>34022</v>
      </c>
    </row>
    <row r="12972" spans="1:7" x14ac:dyDescent="0.25">
      <c r="A12972" s="1">
        <v>35120467</v>
      </c>
      <c r="B12972" s="1" t="s">
        <v>34350</v>
      </c>
      <c r="C12972" s="1" t="s">
        <v>34351</v>
      </c>
      <c r="D12972" s="1" t="s">
        <v>34352</v>
      </c>
      <c r="E12972" s="1" t="s">
        <v>65</v>
      </c>
      <c r="F12972" s="1" t="s">
        <v>34021</v>
      </c>
      <c r="G12972" s="1" t="s">
        <v>34022</v>
      </c>
    </row>
    <row r="12973" spans="1:7" x14ac:dyDescent="0.25">
      <c r="A12973" s="1">
        <v>35120468</v>
      </c>
      <c r="B12973" s="1" t="s">
        <v>34353</v>
      </c>
      <c r="C12973" s="1" t="s">
        <v>34354</v>
      </c>
      <c r="D12973" s="1" t="s">
        <v>34355</v>
      </c>
      <c r="E12973" s="1" t="s">
        <v>65</v>
      </c>
      <c r="F12973" s="1" t="s">
        <v>34021</v>
      </c>
      <c r="G12973" s="1" t="s">
        <v>34022</v>
      </c>
    </row>
    <row r="12974" spans="1:7" x14ac:dyDescent="0.25">
      <c r="A12974" s="1">
        <v>35120469</v>
      </c>
      <c r="B12974" s="1" t="s">
        <v>34356</v>
      </c>
      <c r="C12974" s="1" t="s">
        <v>34357</v>
      </c>
      <c r="D12974" s="1" t="s">
        <v>34358</v>
      </c>
      <c r="E12974" s="1" t="s">
        <v>65</v>
      </c>
      <c r="F12974" s="1" t="s">
        <v>34021</v>
      </c>
      <c r="G12974" s="1" t="s">
        <v>34022</v>
      </c>
    </row>
    <row r="12975" spans="1:7" x14ac:dyDescent="0.25">
      <c r="A12975" s="1">
        <v>35120470</v>
      </c>
      <c r="B12975" s="1" t="s">
        <v>34359</v>
      </c>
      <c r="C12975" s="1" t="s">
        <v>34360</v>
      </c>
      <c r="D12975" s="1" t="s">
        <v>34361</v>
      </c>
      <c r="E12975" s="1" t="s">
        <v>65</v>
      </c>
      <c r="F12975" s="1" t="s">
        <v>34021</v>
      </c>
      <c r="G12975" s="1" t="s">
        <v>34022</v>
      </c>
    </row>
    <row r="12976" spans="1:7" x14ac:dyDescent="0.25">
      <c r="A12976" s="1">
        <v>35120471</v>
      </c>
      <c r="B12976" s="1" t="s">
        <v>34362</v>
      </c>
      <c r="C12976" s="1" t="s">
        <v>34363</v>
      </c>
      <c r="D12976" s="1" t="s">
        <v>34364</v>
      </c>
      <c r="E12976" s="1" t="s">
        <v>65</v>
      </c>
      <c r="F12976" s="1" t="s">
        <v>34021</v>
      </c>
      <c r="G12976" s="1" t="s">
        <v>34022</v>
      </c>
    </row>
    <row r="12977" spans="1:7" x14ac:dyDescent="0.25">
      <c r="A12977" s="1">
        <v>35120472</v>
      </c>
      <c r="B12977" s="1" t="s">
        <v>34365</v>
      </c>
      <c r="C12977" s="1" t="s">
        <v>34366</v>
      </c>
      <c r="D12977" s="1" t="s">
        <v>34367</v>
      </c>
      <c r="E12977" s="1" t="s">
        <v>65</v>
      </c>
      <c r="F12977" s="1" t="s">
        <v>34021</v>
      </c>
      <c r="G12977" s="1" t="s">
        <v>34022</v>
      </c>
    </row>
    <row r="12978" spans="1:7" x14ac:dyDescent="0.25">
      <c r="A12978" s="1">
        <v>35120473</v>
      </c>
      <c r="B12978" s="1" t="s">
        <v>34368</v>
      </c>
      <c r="C12978" s="1" t="s">
        <v>34369</v>
      </c>
      <c r="D12978" s="1" t="s">
        <v>34370</v>
      </c>
      <c r="E12978" s="1" t="s">
        <v>65</v>
      </c>
      <c r="F12978" s="1" t="s">
        <v>34021</v>
      </c>
      <c r="G12978" s="1" t="s">
        <v>34022</v>
      </c>
    </row>
    <row r="12979" spans="1:7" x14ac:dyDescent="0.25">
      <c r="A12979" s="1">
        <v>35120474</v>
      </c>
      <c r="B12979" s="1" t="s">
        <v>34371</v>
      </c>
      <c r="C12979" s="1" t="s">
        <v>34372</v>
      </c>
      <c r="D12979" s="1" t="s">
        <v>34373</v>
      </c>
      <c r="E12979" s="1" t="s">
        <v>65</v>
      </c>
      <c r="F12979" s="1" t="s">
        <v>34021</v>
      </c>
      <c r="G12979" s="1" t="s">
        <v>34022</v>
      </c>
    </row>
    <row r="12980" spans="1:7" x14ac:dyDescent="0.25">
      <c r="A12980" s="1">
        <v>35120475</v>
      </c>
      <c r="B12980" s="1" t="s">
        <v>34374</v>
      </c>
      <c r="C12980" s="1" t="s">
        <v>34375</v>
      </c>
      <c r="D12980" s="1" t="s">
        <v>34376</v>
      </c>
      <c r="E12980" s="1" t="s">
        <v>65</v>
      </c>
      <c r="F12980" s="1" t="s">
        <v>34021</v>
      </c>
      <c r="G12980" s="1" t="s">
        <v>34022</v>
      </c>
    </row>
    <row r="12981" spans="1:7" x14ac:dyDescent="0.25">
      <c r="A12981" s="1">
        <v>35120476</v>
      </c>
      <c r="B12981" s="1" t="s">
        <v>34377</v>
      </c>
      <c r="C12981" s="1" t="s">
        <v>34378</v>
      </c>
      <c r="D12981" s="1" t="s">
        <v>34379</v>
      </c>
      <c r="E12981" s="1" t="s">
        <v>65</v>
      </c>
      <c r="F12981" s="1" t="s">
        <v>34021</v>
      </c>
      <c r="G12981" s="1" t="s">
        <v>34022</v>
      </c>
    </row>
    <row r="12982" spans="1:7" x14ac:dyDescent="0.25">
      <c r="A12982" s="1">
        <v>35120477</v>
      </c>
      <c r="B12982" s="1" t="s">
        <v>34380</v>
      </c>
      <c r="C12982" s="1" t="s">
        <v>34381</v>
      </c>
      <c r="D12982" s="1" t="s">
        <v>34382</v>
      </c>
      <c r="E12982" s="1" t="s">
        <v>65</v>
      </c>
      <c r="F12982" s="1" t="s">
        <v>1005</v>
      </c>
      <c r="G12982" s="1" t="s">
        <v>1006</v>
      </c>
    </row>
    <row r="12983" spans="1:7" x14ac:dyDescent="0.25">
      <c r="A12983" s="1">
        <v>35120478</v>
      </c>
      <c r="B12983" s="1" t="s">
        <v>34383</v>
      </c>
      <c r="C12983" s="1" t="s">
        <v>34384</v>
      </c>
      <c r="D12983" s="1" t="s">
        <v>34385</v>
      </c>
      <c r="E12983" s="1" t="s">
        <v>65</v>
      </c>
      <c r="F12983" s="1" t="s">
        <v>1005</v>
      </c>
      <c r="G12983" s="1" t="s">
        <v>1006</v>
      </c>
    </row>
    <row r="12984" spans="1:7" x14ac:dyDescent="0.25">
      <c r="A12984" s="1">
        <v>35120479</v>
      </c>
      <c r="B12984" s="1" t="s">
        <v>34386</v>
      </c>
      <c r="C12984" s="1" t="s">
        <v>34387</v>
      </c>
      <c r="D12984" s="1" t="s">
        <v>34388</v>
      </c>
      <c r="E12984" s="1" t="s">
        <v>65</v>
      </c>
      <c r="F12984" s="1" t="s">
        <v>1005</v>
      </c>
      <c r="G12984" s="1" t="s">
        <v>1006</v>
      </c>
    </row>
    <row r="12985" spans="1:7" x14ac:dyDescent="0.25">
      <c r="A12985" s="1">
        <v>35120480</v>
      </c>
      <c r="B12985" s="1" t="s">
        <v>34389</v>
      </c>
      <c r="C12985" s="1" t="s">
        <v>34390</v>
      </c>
      <c r="D12985" s="1" t="s">
        <v>34391</v>
      </c>
      <c r="E12985" s="1" t="s">
        <v>65</v>
      </c>
      <c r="F12985" s="1" t="s">
        <v>1005</v>
      </c>
      <c r="G12985" s="1" t="s">
        <v>1006</v>
      </c>
    </row>
    <row r="12986" spans="1:7" x14ac:dyDescent="0.25">
      <c r="A12986" s="1">
        <v>35120481</v>
      </c>
      <c r="B12986" s="1" t="s">
        <v>34392</v>
      </c>
      <c r="C12986" s="1" t="s">
        <v>34393</v>
      </c>
      <c r="D12986" s="1" t="s">
        <v>34394</v>
      </c>
      <c r="E12986" s="1" t="s">
        <v>65</v>
      </c>
      <c r="F12986" s="1" t="s">
        <v>1005</v>
      </c>
      <c r="G12986" s="1" t="s">
        <v>1006</v>
      </c>
    </row>
    <row r="12987" spans="1:7" x14ac:dyDescent="0.25">
      <c r="A12987" s="1">
        <v>35120482</v>
      </c>
      <c r="B12987" s="1" t="s">
        <v>34395</v>
      </c>
      <c r="C12987" s="1" t="s">
        <v>34396</v>
      </c>
      <c r="D12987" s="1" t="s">
        <v>34397</v>
      </c>
      <c r="E12987" s="1" t="s">
        <v>65</v>
      </c>
      <c r="F12987" s="1" t="s">
        <v>1005</v>
      </c>
      <c r="G12987" s="1" t="s">
        <v>1006</v>
      </c>
    </row>
    <row r="12988" spans="1:7" x14ac:dyDescent="0.25">
      <c r="A12988" s="1">
        <v>35120483</v>
      </c>
      <c r="B12988" s="1" t="s">
        <v>34398</v>
      </c>
      <c r="C12988" s="1" t="s">
        <v>34399</v>
      </c>
      <c r="D12988" s="1" t="s">
        <v>34400</v>
      </c>
      <c r="E12988" s="1" t="s">
        <v>65</v>
      </c>
      <c r="F12988" s="1" t="s">
        <v>1005</v>
      </c>
      <c r="G12988" s="1" t="s">
        <v>1006</v>
      </c>
    </row>
    <row r="12989" spans="1:7" x14ac:dyDescent="0.25">
      <c r="A12989" s="1">
        <v>35120484</v>
      </c>
      <c r="B12989" s="1" t="s">
        <v>34401</v>
      </c>
      <c r="C12989" s="1" t="s">
        <v>34402</v>
      </c>
      <c r="D12989" s="1" t="s">
        <v>34403</v>
      </c>
      <c r="E12989" s="1" t="s">
        <v>65</v>
      </c>
      <c r="F12989" s="1" t="s">
        <v>1005</v>
      </c>
      <c r="G12989" s="1" t="s">
        <v>1006</v>
      </c>
    </row>
    <row r="12990" spans="1:7" x14ac:dyDescent="0.25">
      <c r="A12990" s="1">
        <v>35120485</v>
      </c>
      <c r="B12990" s="1" t="s">
        <v>34404</v>
      </c>
      <c r="C12990" s="1" t="s">
        <v>34405</v>
      </c>
      <c r="D12990" s="1" t="s">
        <v>34406</v>
      </c>
      <c r="E12990" s="1" t="s">
        <v>65</v>
      </c>
      <c r="F12990" s="1" t="s">
        <v>34407</v>
      </c>
      <c r="G12990" s="1" t="s">
        <v>199</v>
      </c>
    </row>
    <row r="12991" spans="1:7" x14ac:dyDescent="0.25">
      <c r="A12991" s="1">
        <v>35121543</v>
      </c>
      <c r="B12991" s="1" t="s">
        <v>34408</v>
      </c>
      <c r="C12991" s="1" t="s">
        <v>34409</v>
      </c>
      <c r="D12991" s="1" t="s">
        <v>34410</v>
      </c>
      <c r="E12991" s="1" t="s">
        <v>65</v>
      </c>
      <c r="F12991" s="1" t="s">
        <v>34021</v>
      </c>
      <c r="G12991" s="1" t="s">
        <v>34022</v>
      </c>
    </row>
    <row r="12992" spans="1:7" x14ac:dyDescent="0.25">
      <c r="A12992" s="1">
        <v>35122000</v>
      </c>
      <c r="B12992" s="1" t="s">
        <v>34411</v>
      </c>
      <c r="C12992" s="1" t="s">
        <v>34412</v>
      </c>
      <c r="D12992" s="1" t="s">
        <v>34413</v>
      </c>
      <c r="E12992" s="1" t="s">
        <v>66</v>
      </c>
      <c r="F12992" s="1" t="s">
        <v>3175</v>
      </c>
      <c r="G12992" s="1" t="s">
        <v>3176</v>
      </c>
    </row>
    <row r="12993" spans="1:7" x14ac:dyDescent="0.25">
      <c r="A12993" s="1">
        <v>35123000</v>
      </c>
      <c r="B12993" s="1" t="s">
        <v>34414</v>
      </c>
      <c r="C12993" s="1" t="s">
        <v>34415</v>
      </c>
      <c r="D12993" s="1" t="s">
        <v>34414</v>
      </c>
      <c r="E12993" s="1" t="s">
        <v>65</v>
      </c>
      <c r="F12993" s="1" t="s">
        <v>34416</v>
      </c>
      <c r="G12993" s="1" t="s">
        <v>34417</v>
      </c>
    </row>
    <row r="12994" spans="1:7" x14ac:dyDescent="0.25">
      <c r="A12994" s="1">
        <v>35123001</v>
      </c>
      <c r="B12994" s="1" t="s">
        <v>34418</v>
      </c>
      <c r="C12994" s="1" t="s">
        <v>34419</v>
      </c>
      <c r="D12994" s="1" t="s">
        <v>34418</v>
      </c>
      <c r="E12994" s="1" t="s">
        <v>65</v>
      </c>
      <c r="F12994" s="1" t="s">
        <v>34416</v>
      </c>
      <c r="G12994" s="1" t="s">
        <v>34417</v>
      </c>
    </row>
    <row r="12995" spans="1:7" x14ac:dyDescent="0.25">
      <c r="A12995" s="1">
        <v>35123100</v>
      </c>
      <c r="B12995" s="1" t="s">
        <v>34420</v>
      </c>
      <c r="C12995" s="1" t="s">
        <v>34421</v>
      </c>
      <c r="D12995" s="1" t="s">
        <v>34422</v>
      </c>
      <c r="E12995" s="1" t="s">
        <v>65</v>
      </c>
      <c r="F12995" s="1" t="s">
        <v>3175</v>
      </c>
      <c r="G12995" s="1" t="s">
        <v>3176</v>
      </c>
    </row>
    <row r="12996" spans="1:7" x14ac:dyDescent="0.25">
      <c r="A12996" s="1">
        <v>35123101</v>
      </c>
      <c r="B12996" s="1" t="s">
        <v>34423</v>
      </c>
      <c r="C12996" s="1" t="s">
        <v>34424</v>
      </c>
      <c r="D12996" s="1" t="s">
        <v>34425</v>
      </c>
      <c r="E12996" s="1" t="s">
        <v>65</v>
      </c>
      <c r="F12996" s="1" t="s">
        <v>3175</v>
      </c>
      <c r="G12996" s="1" t="s">
        <v>3176</v>
      </c>
    </row>
    <row r="12997" spans="1:7" x14ac:dyDescent="0.25">
      <c r="A12997" s="1">
        <v>35123102</v>
      </c>
      <c r="B12997" s="1" t="s">
        <v>34426</v>
      </c>
      <c r="C12997" s="1" t="s">
        <v>34427</v>
      </c>
      <c r="D12997" s="1" t="s">
        <v>34428</v>
      </c>
      <c r="E12997" s="1" t="s">
        <v>65</v>
      </c>
      <c r="F12997" s="1" t="s">
        <v>3175</v>
      </c>
      <c r="G12997" s="1" t="s">
        <v>3176</v>
      </c>
    </row>
    <row r="12998" spans="1:7" x14ac:dyDescent="0.25">
      <c r="A12998" s="1">
        <v>35123103</v>
      </c>
      <c r="B12998" s="1" t="s">
        <v>34429</v>
      </c>
      <c r="C12998" s="1" t="s">
        <v>34430</v>
      </c>
      <c r="D12998" s="1" t="s">
        <v>34431</v>
      </c>
      <c r="E12998" s="1" t="s">
        <v>65</v>
      </c>
      <c r="F12998" s="1" t="s">
        <v>3175</v>
      </c>
      <c r="G12998" s="1" t="s">
        <v>3176</v>
      </c>
    </row>
    <row r="12999" spans="1:7" x14ac:dyDescent="0.25">
      <c r="A12999" s="1">
        <v>35123104</v>
      </c>
      <c r="B12999" s="1" t="s">
        <v>34432</v>
      </c>
      <c r="C12999" s="1" t="s">
        <v>34433</v>
      </c>
      <c r="D12999" s="1" t="s">
        <v>34434</v>
      </c>
      <c r="E12999" s="1" t="s">
        <v>65</v>
      </c>
      <c r="F12999" s="1" t="s">
        <v>3175</v>
      </c>
      <c r="G12999" s="1" t="s">
        <v>3176</v>
      </c>
    </row>
    <row r="13000" spans="1:7" x14ac:dyDescent="0.25">
      <c r="A13000" s="1">
        <v>35123105</v>
      </c>
      <c r="B13000" s="1" t="s">
        <v>34435</v>
      </c>
      <c r="C13000" s="1" t="s">
        <v>34436</v>
      </c>
      <c r="D13000" s="1" t="s">
        <v>34437</v>
      </c>
      <c r="E13000" s="1" t="s">
        <v>65</v>
      </c>
      <c r="F13000" s="1" t="s">
        <v>3175</v>
      </c>
      <c r="G13000" s="1" t="s">
        <v>3176</v>
      </c>
    </row>
    <row r="13001" spans="1:7" x14ac:dyDescent="0.25">
      <c r="A13001" s="1">
        <v>35123106</v>
      </c>
      <c r="B13001" s="1" t="s">
        <v>34438</v>
      </c>
      <c r="C13001" s="1" t="s">
        <v>34439</v>
      </c>
      <c r="D13001" s="1" t="s">
        <v>34440</v>
      </c>
      <c r="E13001" s="1" t="s">
        <v>65</v>
      </c>
      <c r="F13001" s="1" t="s">
        <v>3175</v>
      </c>
      <c r="G13001" s="1" t="s">
        <v>3176</v>
      </c>
    </row>
    <row r="13002" spans="1:7" x14ac:dyDescent="0.25">
      <c r="A13002" s="1">
        <v>35123107</v>
      </c>
      <c r="B13002" s="1" t="s">
        <v>34441</v>
      </c>
      <c r="C13002" s="1" t="s">
        <v>34442</v>
      </c>
      <c r="D13002" s="1" t="s">
        <v>34443</v>
      </c>
      <c r="E13002" s="1" t="s">
        <v>65</v>
      </c>
      <c r="F13002" s="1" t="s">
        <v>3175</v>
      </c>
      <c r="G13002" s="1" t="s">
        <v>3176</v>
      </c>
    </row>
    <row r="13003" spans="1:7" x14ac:dyDescent="0.25">
      <c r="A13003" s="1">
        <v>35123108</v>
      </c>
      <c r="B13003" s="1" t="s">
        <v>34444</v>
      </c>
      <c r="C13003" s="1" t="s">
        <v>34445</v>
      </c>
      <c r="D13003" s="1" t="s">
        <v>34446</v>
      </c>
      <c r="E13003" s="1" t="s">
        <v>65</v>
      </c>
      <c r="F13003" s="1" t="s">
        <v>3175</v>
      </c>
      <c r="G13003" s="1" t="s">
        <v>3176</v>
      </c>
    </row>
    <row r="13004" spans="1:7" x14ac:dyDescent="0.25">
      <c r="A13004" s="1">
        <v>35123109</v>
      </c>
      <c r="B13004" s="1" t="s">
        <v>34447</v>
      </c>
      <c r="C13004" s="1" t="s">
        <v>34448</v>
      </c>
      <c r="D13004" s="1" t="s">
        <v>34449</v>
      </c>
      <c r="E13004" s="1" t="s">
        <v>65</v>
      </c>
      <c r="F13004" s="1" t="s">
        <v>3175</v>
      </c>
      <c r="G13004" s="1" t="s">
        <v>3176</v>
      </c>
    </row>
    <row r="13005" spans="1:7" x14ac:dyDescent="0.25">
      <c r="A13005" s="1">
        <v>35123110</v>
      </c>
      <c r="B13005" s="1" t="s">
        <v>34450</v>
      </c>
      <c r="C13005" s="1" t="s">
        <v>34451</v>
      </c>
      <c r="D13005" s="1" t="s">
        <v>34452</v>
      </c>
      <c r="E13005" s="1" t="s">
        <v>65</v>
      </c>
      <c r="F13005" s="1" t="s">
        <v>3175</v>
      </c>
      <c r="G13005" s="1" t="s">
        <v>3176</v>
      </c>
    </row>
    <row r="13006" spans="1:7" x14ac:dyDescent="0.25">
      <c r="A13006" s="1">
        <v>35123111</v>
      </c>
      <c r="B13006" s="1" t="s">
        <v>34453</v>
      </c>
      <c r="C13006" s="1" t="s">
        <v>34454</v>
      </c>
      <c r="D13006" s="1" t="s">
        <v>34455</v>
      </c>
      <c r="E13006" s="1" t="s">
        <v>65</v>
      </c>
      <c r="F13006" s="1" t="s">
        <v>3175</v>
      </c>
      <c r="G13006" s="1" t="s">
        <v>3176</v>
      </c>
    </row>
    <row r="13007" spans="1:7" x14ac:dyDescent="0.25">
      <c r="A13007" s="1">
        <v>35123112</v>
      </c>
      <c r="B13007" s="1" t="s">
        <v>34456</v>
      </c>
      <c r="C13007" s="1" t="s">
        <v>34457</v>
      </c>
      <c r="D13007" s="1" t="s">
        <v>34458</v>
      </c>
      <c r="E13007" s="1" t="s">
        <v>65</v>
      </c>
      <c r="F13007" s="1" t="s">
        <v>3175</v>
      </c>
      <c r="G13007" s="1" t="s">
        <v>3176</v>
      </c>
    </row>
    <row r="13008" spans="1:7" x14ac:dyDescent="0.25">
      <c r="A13008" s="1">
        <v>35123113</v>
      </c>
      <c r="B13008" s="1" t="s">
        <v>34459</v>
      </c>
      <c r="C13008" s="1" t="s">
        <v>34460</v>
      </c>
      <c r="D13008" s="1" t="s">
        <v>34461</v>
      </c>
      <c r="E13008" s="1" t="s">
        <v>65</v>
      </c>
      <c r="F13008" s="1" t="s">
        <v>3175</v>
      </c>
      <c r="G13008" s="1" t="s">
        <v>3176</v>
      </c>
    </row>
    <row r="13009" spans="1:7" x14ac:dyDescent="0.25">
      <c r="A13009" s="1">
        <v>35123114</v>
      </c>
      <c r="B13009" s="1" t="s">
        <v>34462</v>
      </c>
      <c r="C13009" s="1" t="s">
        <v>34463</v>
      </c>
      <c r="D13009" s="1" t="s">
        <v>34464</v>
      </c>
      <c r="E13009" s="1" t="s">
        <v>65</v>
      </c>
      <c r="F13009" s="1" t="s">
        <v>3175</v>
      </c>
      <c r="G13009" s="1" t="s">
        <v>3176</v>
      </c>
    </row>
    <row r="13010" spans="1:7" x14ac:dyDescent="0.25">
      <c r="A13010" s="1">
        <v>35123115</v>
      </c>
      <c r="B13010" s="1" t="s">
        <v>34465</v>
      </c>
      <c r="C13010" s="1" t="s">
        <v>34466</v>
      </c>
      <c r="D13010" s="1" t="s">
        <v>34467</v>
      </c>
      <c r="E13010" s="1" t="s">
        <v>65</v>
      </c>
      <c r="F13010" s="1" t="s">
        <v>3175</v>
      </c>
      <c r="G13010" s="1" t="s">
        <v>3176</v>
      </c>
    </row>
    <row r="13011" spans="1:7" x14ac:dyDescent="0.25">
      <c r="A13011" s="1">
        <v>35123116</v>
      </c>
      <c r="B13011" s="1" t="s">
        <v>34468</v>
      </c>
      <c r="C13011" s="1" t="s">
        <v>34469</v>
      </c>
      <c r="D13011" s="1" t="s">
        <v>34470</v>
      </c>
      <c r="E13011" s="1" t="s">
        <v>65</v>
      </c>
      <c r="F13011" s="1" t="s">
        <v>3175</v>
      </c>
      <c r="G13011" s="1" t="s">
        <v>3176</v>
      </c>
    </row>
    <row r="13012" spans="1:7" x14ac:dyDescent="0.25">
      <c r="A13012" s="1">
        <v>35123117</v>
      </c>
      <c r="B13012" s="1" t="s">
        <v>34471</v>
      </c>
      <c r="C13012" s="1" t="s">
        <v>34472</v>
      </c>
      <c r="D13012" s="1" t="s">
        <v>34471</v>
      </c>
      <c r="E13012" s="1" t="s">
        <v>65</v>
      </c>
      <c r="F13012" s="1" t="s">
        <v>3175</v>
      </c>
      <c r="G13012" s="1" t="s">
        <v>3176</v>
      </c>
    </row>
    <row r="13013" spans="1:7" x14ac:dyDescent="0.25">
      <c r="A13013" s="1">
        <v>35123118</v>
      </c>
      <c r="B13013" s="1" t="s">
        <v>34473</v>
      </c>
      <c r="C13013" s="1" t="s">
        <v>34474</v>
      </c>
      <c r="D13013" s="1" t="s">
        <v>34473</v>
      </c>
      <c r="E13013" s="1" t="s">
        <v>65</v>
      </c>
      <c r="F13013" s="1" t="s">
        <v>3175</v>
      </c>
      <c r="G13013" s="1" t="s">
        <v>3176</v>
      </c>
    </row>
    <row r="13014" spans="1:7" x14ac:dyDescent="0.25">
      <c r="A13014" s="1">
        <v>35123119</v>
      </c>
      <c r="B13014" s="1" t="s">
        <v>34475</v>
      </c>
      <c r="C13014" s="1" t="s">
        <v>34476</v>
      </c>
      <c r="D13014" s="1" t="s">
        <v>34477</v>
      </c>
      <c r="E13014" s="1" t="s">
        <v>66</v>
      </c>
      <c r="F13014" s="1" t="s">
        <v>3175</v>
      </c>
      <c r="G13014" s="1" t="s">
        <v>3176</v>
      </c>
    </row>
    <row r="13015" spans="1:7" x14ac:dyDescent="0.25">
      <c r="A13015" s="1">
        <v>35123121</v>
      </c>
      <c r="B13015" s="1" t="s">
        <v>34478</v>
      </c>
      <c r="C13015" s="1" t="s">
        <v>34479</v>
      </c>
      <c r="D13015" s="1" t="s">
        <v>34478</v>
      </c>
      <c r="E13015" s="1" t="s">
        <v>65</v>
      </c>
      <c r="F13015" s="1" t="s">
        <v>3175</v>
      </c>
      <c r="G13015" s="1" t="s">
        <v>3176</v>
      </c>
    </row>
    <row r="13016" spans="1:7" x14ac:dyDescent="0.25">
      <c r="A13016" s="1">
        <v>35123124</v>
      </c>
      <c r="B13016" s="1" t="s">
        <v>34480</v>
      </c>
      <c r="C13016" s="1" t="s">
        <v>34481</v>
      </c>
      <c r="D13016" s="1" t="s">
        <v>34480</v>
      </c>
      <c r="E13016" s="1" t="s">
        <v>65</v>
      </c>
      <c r="F13016" s="1" t="s">
        <v>3175</v>
      </c>
      <c r="G13016" s="1" t="s">
        <v>3176</v>
      </c>
    </row>
    <row r="13017" spans="1:7" x14ac:dyDescent="0.25">
      <c r="A13017" s="1">
        <v>35123125</v>
      </c>
      <c r="B13017" s="1" t="s">
        <v>34482</v>
      </c>
      <c r="C13017" s="1" t="s">
        <v>34483</v>
      </c>
      <c r="D13017" s="1" t="s">
        <v>34482</v>
      </c>
      <c r="E13017" s="1" t="s">
        <v>65</v>
      </c>
      <c r="F13017" s="1" t="s">
        <v>3175</v>
      </c>
      <c r="G13017" s="1" t="s">
        <v>3176</v>
      </c>
    </row>
    <row r="13018" spans="1:7" x14ac:dyDescent="0.25">
      <c r="A13018" s="1">
        <v>35123126</v>
      </c>
      <c r="B13018" s="1" t="s">
        <v>34484</v>
      </c>
      <c r="C13018" s="1" t="s">
        <v>34485</v>
      </c>
      <c r="D13018" s="1" t="s">
        <v>34484</v>
      </c>
      <c r="E13018" s="1" t="s">
        <v>65</v>
      </c>
      <c r="F13018" s="1" t="s">
        <v>3175</v>
      </c>
      <c r="G13018" s="1" t="s">
        <v>3176</v>
      </c>
    </row>
    <row r="13019" spans="1:7" x14ac:dyDescent="0.25">
      <c r="A13019" s="1">
        <v>35123127</v>
      </c>
      <c r="B13019" s="1" t="s">
        <v>34486</v>
      </c>
      <c r="C13019" s="1" t="s">
        <v>34487</v>
      </c>
      <c r="D13019" s="1" t="s">
        <v>34488</v>
      </c>
      <c r="E13019" s="1" t="s">
        <v>65</v>
      </c>
      <c r="F13019" s="1" t="s">
        <v>3175</v>
      </c>
      <c r="G13019" s="1" t="s">
        <v>3176</v>
      </c>
    </row>
    <row r="13020" spans="1:7" x14ac:dyDescent="0.25">
      <c r="A13020" s="1">
        <v>35123129</v>
      </c>
      <c r="B13020" s="1" t="s">
        <v>34489</v>
      </c>
      <c r="C13020" s="1" t="s">
        <v>34490</v>
      </c>
      <c r="D13020" s="1" t="s">
        <v>34491</v>
      </c>
      <c r="E13020" s="1" t="s">
        <v>66</v>
      </c>
      <c r="F13020" s="1" t="s">
        <v>3175</v>
      </c>
      <c r="G13020" s="1" t="s">
        <v>3176</v>
      </c>
    </row>
    <row r="13021" spans="1:7" x14ac:dyDescent="0.25">
      <c r="A13021" s="1">
        <v>35123130</v>
      </c>
      <c r="B13021" s="1" t="s">
        <v>34492</v>
      </c>
      <c r="C13021" s="1" t="s">
        <v>34493</v>
      </c>
      <c r="D13021" s="1" t="s">
        <v>34494</v>
      </c>
      <c r="E13021" s="1" t="s">
        <v>66</v>
      </c>
      <c r="F13021" s="1" t="s">
        <v>3175</v>
      </c>
      <c r="G13021" s="1" t="s">
        <v>3176</v>
      </c>
    </row>
    <row r="13022" spans="1:7" x14ac:dyDescent="0.25">
      <c r="A13022" s="1">
        <v>35123131</v>
      </c>
      <c r="B13022" s="1" t="s">
        <v>34495</v>
      </c>
      <c r="C13022" s="1" t="s">
        <v>34496</v>
      </c>
      <c r="D13022" s="1" t="s">
        <v>34497</v>
      </c>
      <c r="E13022" s="1" t="s">
        <v>66</v>
      </c>
      <c r="F13022" s="1" t="s">
        <v>3175</v>
      </c>
      <c r="G13022" s="1" t="s">
        <v>3176</v>
      </c>
    </row>
    <row r="13023" spans="1:7" x14ac:dyDescent="0.25">
      <c r="A13023" s="1">
        <v>35123137</v>
      </c>
      <c r="B13023" s="1" t="s">
        <v>34498</v>
      </c>
      <c r="C13023" s="1" t="s">
        <v>34499</v>
      </c>
      <c r="D13023" s="1" t="s">
        <v>34500</v>
      </c>
      <c r="E13023" s="1" t="s">
        <v>66</v>
      </c>
      <c r="F13023" s="1" t="s">
        <v>3175</v>
      </c>
      <c r="G13023" s="1" t="s">
        <v>3176</v>
      </c>
    </row>
    <row r="13024" spans="1:7" x14ac:dyDescent="0.25">
      <c r="A13024" s="1">
        <v>35123138</v>
      </c>
      <c r="B13024" s="1" t="s">
        <v>34501</v>
      </c>
      <c r="C13024" s="1" t="s">
        <v>34502</v>
      </c>
      <c r="D13024" s="1" t="s">
        <v>34503</v>
      </c>
      <c r="E13024" s="1" t="s">
        <v>65</v>
      </c>
      <c r="F13024" s="1" t="s">
        <v>2444</v>
      </c>
      <c r="G13024" s="1" t="s">
        <v>2445</v>
      </c>
    </row>
    <row r="13025" spans="1:7" x14ac:dyDescent="0.25">
      <c r="A13025" s="1">
        <v>35123139</v>
      </c>
      <c r="B13025" s="1" t="s">
        <v>34504</v>
      </c>
      <c r="C13025" s="1" t="s">
        <v>34505</v>
      </c>
      <c r="D13025" s="1" t="s">
        <v>34506</v>
      </c>
      <c r="E13025" s="1" t="s">
        <v>65</v>
      </c>
      <c r="F13025" s="1" t="s">
        <v>8618</v>
      </c>
      <c r="G13025" s="1" t="s">
        <v>8619</v>
      </c>
    </row>
    <row r="13026" spans="1:7" x14ac:dyDescent="0.25">
      <c r="A13026" s="1">
        <v>35123140</v>
      </c>
      <c r="B13026" s="1" t="s">
        <v>34507</v>
      </c>
      <c r="C13026" s="1" t="s">
        <v>34508</v>
      </c>
      <c r="D13026" s="1" t="s">
        <v>34509</v>
      </c>
      <c r="E13026" s="1" t="s">
        <v>65</v>
      </c>
      <c r="F13026" s="1" t="s">
        <v>8618</v>
      </c>
      <c r="G13026" s="1" t="s">
        <v>8619</v>
      </c>
    </row>
    <row r="13027" spans="1:7" x14ac:dyDescent="0.25">
      <c r="A13027" s="1">
        <v>35123141</v>
      </c>
      <c r="B13027" s="1" t="s">
        <v>34510</v>
      </c>
      <c r="C13027" s="1" t="s">
        <v>34510</v>
      </c>
      <c r="D13027" s="1" t="s">
        <v>34510</v>
      </c>
      <c r="E13027" s="1" t="s">
        <v>65</v>
      </c>
      <c r="F13027" s="1" t="s">
        <v>8618</v>
      </c>
      <c r="G13027" s="1" t="s">
        <v>8619</v>
      </c>
    </row>
    <row r="13028" spans="1:7" x14ac:dyDescent="0.25">
      <c r="A13028" s="1">
        <v>35123142</v>
      </c>
      <c r="B13028" s="1" t="s">
        <v>34511</v>
      </c>
      <c r="C13028" s="1" t="s">
        <v>34511</v>
      </c>
      <c r="D13028" s="1" t="s">
        <v>34511</v>
      </c>
      <c r="E13028" s="1" t="s">
        <v>65</v>
      </c>
      <c r="F13028" s="1" t="s">
        <v>8618</v>
      </c>
      <c r="G13028" s="1" t="s">
        <v>8619</v>
      </c>
    </row>
    <row r="13029" spans="1:7" x14ac:dyDescent="0.25">
      <c r="A13029" s="1">
        <v>35123143</v>
      </c>
      <c r="B13029" s="1" t="s">
        <v>34512</v>
      </c>
      <c r="C13029" s="1" t="s">
        <v>34512</v>
      </c>
      <c r="D13029" s="1" t="s">
        <v>34512</v>
      </c>
      <c r="E13029" s="1" t="s">
        <v>65</v>
      </c>
      <c r="F13029" s="1" t="s">
        <v>8618</v>
      </c>
      <c r="G13029" s="1" t="s">
        <v>8619</v>
      </c>
    </row>
    <row r="13030" spans="1:7" x14ac:dyDescent="0.25">
      <c r="A13030" s="1">
        <v>35123144</v>
      </c>
      <c r="B13030" s="1" t="s">
        <v>34513</v>
      </c>
      <c r="C13030" s="1" t="s">
        <v>34513</v>
      </c>
      <c r="D13030" s="1" t="s">
        <v>34513</v>
      </c>
      <c r="E13030" s="1" t="s">
        <v>65</v>
      </c>
      <c r="F13030" s="1" t="s">
        <v>8618</v>
      </c>
      <c r="G13030" s="1" t="s">
        <v>8619</v>
      </c>
    </row>
    <row r="13031" spans="1:7" x14ac:dyDescent="0.25">
      <c r="A13031" s="1">
        <v>35123145</v>
      </c>
      <c r="B13031" s="1" t="s">
        <v>34514</v>
      </c>
      <c r="C13031" s="1" t="s">
        <v>34514</v>
      </c>
      <c r="D13031" s="1" t="s">
        <v>34514</v>
      </c>
      <c r="E13031" s="1" t="s">
        <v>65</v>
      </c>
      <c r="F13031" s="1" t="s">
        <v>8618</v>
      </c>
      <c r="G13031" s="1" t="s">
        <v>8619</v>
      </c>
    </row>
    <row r="13032" spans="1:7" x14ac:dyDescent="0.25">
      <c r="A13032" s="1">
        <v>35123147</v>
      </c>
      <c r="B13032" s="1" t="s">
        <v>34515</v>
      </c>
      <c r="C13032" s="1" t="s">
        <v>34516</v>
      </c>
      <c r="D13032" s="1" t="s">
        <v>34517</v>
      </c>
      <c r="E13032" s="1" t="s">
        <v>65</v>
      </c>
      <c r="F13032" s="1" t="s">
        <v>3175</v>
      </c>
      <c r="G13032" s="1" t="s">
        <v>3176</v>
      </c>
    </row>
    <row r="13033" spans="1:7" x14ac:dyDescent="0.25">
      <c r="A13033" s="1">
        <v>35123149</v>
      </c>
      <c r="B13033" s="1" t="s">
        <v>34518</v>
      </c>
      <c r="C13033" s="1" t="s">
        <v>34518</v>
      </c>
      <c r="D13033" s="1" t="s">
        <v>34518</v>
      </c>
      <c r="E13033" s="1" t="s">
        <v>65</v>
      </c>
      <c r="F13033" s="1" t="s">
        <v>8618</v>
      </c>
      <c r="G13033" s="1" t="s">
        <v>8619</v>
      </c>
    </row>
    <row r="13034" spans="1:7" x14ac:dyDescent="0.25">
      <c r="A13034" s="1">
        <v>35123154</v>
      </c>
      <c r="B13034" s="1" t="s">
        <v>34519</v>
      </c>
      <c r="C13034" s="1" t="s">
        <v>34520</v>
      </c>
      <c r="D13034" s="1" t="s">
        <v>34519</v>
      </c>
      <c r="E13034" s="1" t="s">
        <v>65</v>
      </c>
      <c r="F13034" s="1" t="s">
        <v>3175</v>
      </c>
      <c r="G13034" s="1" t="s">
        <v>3176</v>
      </c>
    </row>
    <row r="13035" spans="1:7" x14ac:dyDescent="0.25">
      <c r="A13035" s="1">
        <v>35123156</v>
      </c>
      <c r="B13035" s="1" t="s">
        <v>34521</v>
      </c>
      <c r="C13035" s="1" t="s">
        <v>34522</v>
      </c>
      <c r="D13035" s="1" t="s">
        <v>34523</v>
      </c>
      <c r="E13035" s="1" t="s">
        <v>66</v>
      </c>
      <c r="F13035" s="1" t="s">
        <v>3175</v>
      </c>
      <c r="G13035" s="1" t="s">
        <v>3176</v>
      </c>
    </row>
    <row r="13036" spans="1:7" x14ac:dyDescent="0.25">
      <c r="A13036" s="1">
        <v>35123157</v>
      </c>
      <c r="B13036" s="1" t="s">
        <v>34524</v>
      </c>
      <c r="C13036" s="1" t="s">
        <v>34525</v>
      </c>
      <c r="D13036" s="1" t="s">
        <v>34526</v>
      </c>
      <c r="E13036" s="1" t="s">
        <v>65</v>
      </c>
      <c r="F13036" s="1" t="s">
        <v>3175</v>
      </c>
      <c r="G13036" s="1" t="s">
        <v>3176</v>
      </c>
    </row>
    <row r="13037" spans="1:7" x14ac:dyDescent="0.25">
      <c r="A13037" s="1">
        <v>35123159</v>
      </c>
      <c r="B13037" s="1" t="s">
        <v>34527</v>
      </c>
      <c r="C13037" s="1" t="s">
        <v>34528</v>
      </c>
      <c r="D13037" s="1" t="s">
        <v>34529</v>
      </c>
      <c r="E13037" s="1" t="s">
        <v>65</v>
      </c>
      <c r="F13037" s="1" t="s">
        <v>3175</v>
      </c>
      <c r="G13037" s="1" t="s">
        <v>3176</v>
      </c>
    </row>
    <row r="13038" spans="1:7" x14ac:dyDescent="0.25">
      <c r="A13038" s="1">
        <v>35123160</v>
      </c>
      <c r="B13038" s="1" t="s">
        <v>34530</v>
      </c>
      <c r="C13038" s="1" t="s">
        <v>34531</v>
      </c>
      <c r="D13038" s="1" t="s">
        <v>34532</v>
      </c>
      <c r="E13038" s="1" t="s">
        <v>65</v>
      </c>
      <c r="F13038" s="1" t="s">
        <v>3175</v>
      </c>
      <c r="G13038" s="1" t="s">
        <v>3176</v>
      </c>
    </row>
    <row r="13039" spans="1:7" x14ac:dyDescent="0.25">
      <c r="A13039" s="1">
        <v>35123161</v>
      </c>
      <c r="B13039" s="1" t="s">
        <v>34533</v>
      </c>
      <c r="C13039" s="1" t="s">
        <v>34534</v>
      </c>
      <c r="D13039" s="1" t="s">
        <v>34533</v>
      </c>
      <c r="E13039" s="1" t="s">
        <v>66</v>
      </c>
      <c r="F13039" s="1" t="s">
        <v>3175</v>
      </c>
      <c r="G13039" s="1" t="s">
        <v>3176</v>
      </c>
    </row>
    <row r="13040" spans="1:7" x14ac:dyDescent="0.25">
      <c r="A13040" s="1">
        <v>35123168</v>
      </c>
      <c r="B13040" s="1" t="s">
        <v>34535</v>
      </c>
      <c r="C13040" s="1" t="s">
        <v>34536</v>
      </c>
      <c r="D13040" s="1" t="s">
        <v>34537</v>
      </c>
      <c r="E13040" s="1" t="s">
        <v>65</v>
      </c>
      <c r="F13040" s="1" t="s">
        <v>1749</v>
      </c>
      <c r="G13040" s="1" t="s">
        <v>1750</v>
      </c>
    </row>
    <row r="13041" spans="1:7" x14ac:dyDescent="0.25">
      <c r="A13041" s="1">
        <v>35123169</v>
      </c>
      <c r="B13041" s="1" t="s">
        <v>34538</v>
      </c>
      <c r="C13041" s="1" t="s">
        <v>34539</v>
      </c>
      <c r="D13041" s="1" t="s">
        <v>34538</v>
      </c>
      <c r="E13041" s="1" t="s">
        <v>66</v>
      </c>
      <c r="F13041" s="1" t="s">
        <v>3175</v>
      </c>
      <c r="G13041" s="1" t="s">
        <v>3176</v>
      </c>
    </row>
    <row r="13042" spans="1:7" x14ac:dyDescent="0.25">
      <c r="A13042" s="1">
        <v>35123170</v>
      </c>
      <c r="B13042" s="1" t="s">
        <v>34540</v>
      </c>
      <c r="C13042" s="1" t="s">
        <v>34541</v>
      </c>
      <c r="D13042" s="1" t="s">
        <v>34540</v>
      </c>
      <c r="E13042" s="1" t="s">
        <v>65</v>
      </c>
      <c r="F13042" s="1" t="s">
        <v>3175</v>
      </c>
      <c r="G13042" s="1" t="s">
        <v>3176</v>
      </c>
    </row>
    <row r="13043" spans="1:7" x14ac:dyDescent="0.25">
      <c r="A13043" s="1">
        <v>35123171</v>
      </c>
      <c r="B13043" s="1" t="s">
        <v>34542</v>
      </c>
      <c r="C13043" s="1" t="s">
        <v>34543</v>
      </c>
      <c r="D13043" s="1" t="s">
        <v>34542</v>
      </c>
      <c r="E13043" s="1" t="s">
        <v>66</v>
      </c>
      <c r="F13043" s="1" t="s">
        <v>3175</v>
      </c>
      <c r="G13043" s="1" t="s">
        <v>3176</v>
      </c>
    </row>
    <row r="13044" spans="1:7" x14ac:dyDescent="0.25">
      <c r="A13044" s="1">
        <v>35123172</v>
      </c>
      <c r="B13044" s="1" t="s">
        <v>34544</v>
      </c>
      <c r="C13044" s="1" t="s">
        <v>34545</v>
      </c>
      <c r="D13044" s="1" t="s">
        <v>34546</v>
      </c>
      <c r="E13044" s="1" t="s">
        <v>66</v>
      </c>
      <c r="F13044" s="1" t="s">
        <v>3175</v>
      </c>
      <c r="G13044" s="1" t="s">
        <v>3176</v>
      </c>
    </row>
    <row r="13045" spans="1:7" x14ac:dyDescent="0.25">
      <c r="A13045" s="1">
        <v>35123200</v>
      </c>
      <c r="B13045" s="1" t="s">
        <v>34547</v>
      </c>
      <c r="C13045" s="1" t="s">
        <v>34548</v>
      </c>
      <c r="D13045" s="1" t="s">
        <v>34549</v>
      </c>
      <c r="E13045" s="1" t="s">
        <v>66</v>
      </c>
      <c r="F13045" s="1" t="s">
        <v>3175</v>
      </c>
      <c r="G13045" s="1" t="s">
        <v>3176</v>
      </c>
    </row>
    <row r="13046" spans="1:7" x14ac:dyDescent="0.25">
      <c r="A13046" s="1">
        <v>35123201</v>
      </c>
      <c r="B13046" s="1" t="s">
        <v>34550</v>
      </c>
      <c r="C13046" s="1" t="s">
        <v>34551</v>
      </c>
      <c r="D13046" s="1" t="s">
        <v>34552</v>
      </c>
      <c r="E13046" s="1" t="s">
        <v>66</v>
      </c>
      <c r="F13046" s="1" t="s">
        <v>3175</v>
      </c>
      <c r="G13046" s="1" t="s">
        <v>3176</v>
      </c>
    </row>
    <row r="13047" spans="1:7" x14ac:dyDescent="0.25">
      <c r="A13047" s="1">
        <v>35123202</v>
      </c>
      <c r="B13047" s="1" t="s">
        <v>34553</v>
      </c>
      <c r="C13047" s="1" t="s">
        <v>34554</v>
      </c>
      <c r="D13047" s="1" t="s">
        <v>34555</v>
      </c>
      <c r="E13047" s="1" t="s">
        <v>66</v>
      </c>
      <c r="F13047" s="1" t="s">
        <v>3175</v>
      </c>
      <c r="G13047" s="1" t="s">
        <v>3176</v>
      </c>
    </row>
    <row r="13048" spans="1:7" x14ac:dyDescent="0.25">
      <c r="A13048" s="1">
        <v>35123203</v>
      </c>
      <c r="B13048" s="1" t="s">
        <v>34556</v>
      </c>
      <c r="C13048" s="1" t="s">
        <v>34557</v>
      </c>
      <c r="D13048" s="1" t="s">
        <v>34558</v>
      </c>
      <c r="E13048" s="1" t="s">
        <v>66</v>
      </c>
      <c r="F13048" s="1" t="s">
        <v>3175</v>
      </c>
      <c r="G13048" s="1" t="s">
        <v>3176</v>
      </c>
    </row>
    <row r="13049" spans="1:7" x14ac:dyDescent="0.25">
      <c r="A13049" s="1">
        <v>35123205</v>
      </c>
      <c r="B13049" s="1" t="s">
        <v>34559</v>
      </c>
      <c r="C13049" s="1" t="s">
        <v>34560</v>
      </c>
      <c r="D13049" s="1" t="s">
        <v>34561</v>
      </c>
      <c r="E13049" s="1" t="s">
        <v>66</v>
      </c>
      <c r="F13049" s="1" t="s">
        <v>3175</v>
      </c>
      <c r="G13049" s="1" t="s">
        <v>3176</v>
      </c>
    </row>
    <row r="13050" spans="1:7" x14ac:dyDescent="0.25">
      <c r="A13050" s="1">
        <v>35123300</v>
      </c>
      <c r="B13050" s="1" t="s">
        <v>34562</v>
      </c>
      <c r="C13050" s="1" t="s">
        <v>34563</v>
      </c>
      <c r="D13050" s="1" t="s">
        <v>34564</v>
      </c>
      <c r="E13050" s="1" t="s">
        <v>65</v>
      </c>
      <c r="F13050" s="1" t="s">
        <v>3175</v>
      </c>
      <c r="G13050" s="1" t="s">
        <v>3176</v>
      </c>
    </row>
    <row r="13051" spans="1:7" x14ac:dyDescent="0.25">
      <c r="A13051" s="1">
        <v>35123301</v>
      </c>
      <c r="B13051" s="1" t="s">
        <v>34565</v>
      </c>
      <c r="C13051" s="1" t="s">
        <v>34566</v>
      </c>
      <c r="D13051" s="1" t="s">
        <v>34567</v>
      </c>
      <c r="E13051" s="1" t="s">
        <v>65</v>
      </c>
      <c r="F13051" s="1" t="s">
        <v>3175</v>
      </c>
      <c r="G13051" s="1" t="s">
        <v>3176</v>
      </c>
    </row>
    <row r="13052" spans="1:7" x14ac:dyDescent="0.25">
      <c r="A13052" s="1">
        <v>35123302</v>
      </c>
      <c r="B13052" s="1" t="s">
        <v>34568</v>
      </c>
      <c r="C13052" s="1" t="s">
        <v>34569</v>
      </c>
      <c r="D13052" s="1" t="s">
        <v>34570</v>
      </c>
      <c r="E13052" s="1" t="s">
        <v>65</v>
      </c>
      <c r="F13052" s="1" t="s">
        <v>3175</v>
      </c>
      <c r="G13052" s="1" t="s">
        <v>3176</v>
      </c>
    </row>
    <row r="13053" spans="1:7" x14ac:dyDescent="0.25">
      <c r="A13053" s="1">
        <v>35123303</v>
      </c>
      <c r="B13053" s="1" t="s">
        <v>34571</v>
      </c>
      <c r="C13053" s="1" t="s">
        <v>34572</v>
      </c>
      <c r="D13053" s="1" t="s">
        <v>34573</v>
      </c>
      <c r="E13053" s="1" t="s">
        <v>65</v>
      </c>
      <c r="F13053" s="1" t="s">
        <v>3175</v>
      </c>
      <c r="G13053" s="1" t="s">
        <v>3176</v>
      </c>
    </row>
    <row r="13054" spans="1:7" x14ac:dyDescent="0.25">
      <c r="A13054" s="1">
        <v>35123304</v>
      </c>
      <c r="B13054" s="1" t="s">
        <v>34574</v>
      </c>
      <c r="C13054" s="1" t="s">
        <v>34575</v>
      </c>
      <c r="D13054" s="1" t="s">
        <v>34576</v>
      </c>
      <c r="E13054" s="1" t="s">
        <v>65</v>
      </c>
      <c r="F13054" s="1" t="s">
        <v>3175</v>
      </c>
      <c r="G13054" s="1" t="s">
        <v>3176</v>
      </c>
    </row>
    <row r="13055" spans="1:7" x14ac:dyDescent="0.25">
      <c r="A13055" s="1">
        <v>35123305</v>
      </c>
      <c r="B13055" s="1" t="s">
        <v>34577</v>
      </c>
      <c r="C13055" s="1" t="s">
        <v>34578</v>
      </c>
      <c r="D13055" s="1" t="s">
        <v>34579</v>
      </c>
      <c r="E13055" s="1" t="s">
        <v>65</v>
      </c>
      <c r="F13055" s="1" t="s">
        <v>3175</v>
      </c>
      <c r="G13055" s="1" t="s">
        <v>3176</v>
      </c>
    </row>
    <row r="13056" spans="1:7" x14ac:dyDescent="0.25">
      <c r="A13056" s="1">
        <v>35123306</v>
      </c>
      <c r="B13056" s="1" t="s">
        <v>34580</v>
      </c>
      <c r="C13056" s="1" t="s">
        <v>34581</v>
      </c>
      <c r="D13056" s="1" t="s">
        <v>34582</v>
      </c>
      <c r="E13056" s="1" t="s">
        <v>65</v>
      </c>
      <c r="F13056" s="1" t="s">
        <v>3175</v>
      </c>
      <c r="G13056" s="1" t="s">
        <v>3176</v>
      </c>
    </row>
    <row r="13057" spans="1:7" x14ac:dyDescent="0.25">
      <c r="A13057" s="1">
        <v>35123307</v>
      </c>
      <c r="B13057" s="1" t="s">
        <v>34583</v>
      </c>
      <c r="C13057" s="1" t="s">
        <v>34584</v>
      </c>
      <c r="D13057" s="1" t="s">
        <v>34585</v>
      </c>
      <c r="E13057" s="1" t="s">
        <v>65</v>
      </c>
      <c r="F13057" s="1" t="s">
        <v>3175</v>
      </c>
      <c r="G13057" s="1" t="s">
        <v>3176</v>
      </c>
    </row>
    <row r="13058" spans="1:7" x14ac:dyDescent="0.25">
      <c r="A13058" s="1">
        <v>35123308</v>
      </c>
      <c r="B13058" s="1" t="s">
        <v>34586</v>
      </c>
      <c r="C13058" s="1" t="s">
        <v>34587</v>
      </c>
      <c r="D13058" s="1" t="s">
        <v>34588</v>
      </c>
      <c r="E13058" s="1" t="s">
        <v>65</v>
      </c>
      <c r="F13058" s="1" t="s">
        <v>3175</v>
      </c>
      <c r="G13058" s="1" t="s">
        <v>3176</v>
      </c>
    </row>
    <row r="13059" spans="1:7" x14ac:dyDescent="0.25">
      <c r="A13059" s="1">
        <v>35123309</v>
      </c>
      <c r="B13059" s="1" t="s">
        <v>34589</v>
      </c>
      <c r="C13059" s="1" t="s">
        <v>34590</v>
      </c>
      <c r="D13059" s="1" t="s">
        <v>34591</v>
      </c>
      <c r="E13059" s="1" t="s">
        <v>65</v>
      </c>
      <c r="F13059" s="1" t="s">
        <v>3175</v>
      </c>
      <c r="G13059" s="1" t="s">
        <v>3176</v>
      </c>
    </row>
    <row r="13060" spans="1:7" x14ac:dyDescent="0.25">
      <c r="A13060" s="1">
        <v>35123310</v>
      </c>
      <c r="B13060" s="1" t="s">
        <v>34592</v>
      </c>
      <c r="C13060" s="1" t="s">
        <v>34593</v>
      </c>
      <c r="D13060" s="1" t="s">
        <v>34594</v>
      </c>
      <c r="E13060" s="1" t="s">
        <v>65</v>
      </c>
      <c r="F13060" s="1" t="s">
        <v>3175</v>
      </c>
      <c r="G13060" s="1" t="s">
        <v>3176</v>
      </c>
    </row>
    <row r="13061" spans="1:7" x14ac:dyDescent="0.25">
      <c r="A13061" s="1">
        <v>35123311</v>
      </c>
      <c r="B13061" s="1" t="s">
        <v>34595</v>
      </c>
      <c r="C13061" s="1" t="s">
        <v>34596</v>
      </c>
      <c r="D13061" s="1" t="s">
        <v>34597</v>
      </c>
      <c r="E13061" s="1" t="s">
        <v>65</v>
      </c>
      <c r="F13061" s="1" t="s">
        <v>3175</v>
      </c>
      <c r="G13061" s="1" t="s">
        <v>3176</v>
      </c>
    </row>
    <row r="13062" spans="1:7" x14ac:dyDescent="0.25">
      <c r="A13062" s="1">
        <v>35123312</v>
      </c>
      <c r="B13062" s="1" t="s">
        <v>34598</v>
      </c>
      <c r="C13062" s="1" t="s">
        <v>34599</v>
      </c>
      <c r="D13062" s="1" t="s">
        <v>34600</v>
      </c>
      <c r="E13062" s="1" t="s">
        <v>65</v>
      </c>
      <c r="F13062" s="1" t="s">
        <v>3175</v>
      </c>
      <c r="G13062" s="1" t="s">
        <v>3176</v>
      </c>
    </row>
    <row r="13063" spans="1:7" x14ac:dyDescent="0.25">
      <c r="A13063" s="1">
        <v>35123313</v>
      </c>
      <c r="B13063" s="1" t="s">
        <v>34601</v>
      </c>
      <c r="C13063" s="1" t="s">
        <v>34602</v>
      </c>
      <c r="D13063" s="1" t="s">
        <v>34603</v>
      </c>
      <c r="E13063" s="1" t="s">
        <v>65</v>
      </c>
      <c r="F13063" s="1" t="s">
        <v>3175</v>
      </c>
      <c r="G13063" s="1" t="s">
        <v>3176</v>
      </c>
    </row>
    <row r="13064" spans="1:7" x14ac:dyDescent="0.25">
      <c r="A13064" s="1">
        <v>35123314</v>
      </c>
      <c r="B13064" s="1" t="s">
        <v>34604</v>
      </c>
      <c r="C13064" s="1" t="s">
        <v>34605</v>
      </c>
      <c r="D13064" s="1" t="s">
        <v>34606</v>
      </c>
      <c r="E13064" s="1" t="s">
        <v>65</v>
      </c>
      <c r="F13064" s="1" t="s">
        <v>3175</v>
      </c>
      <c r="G13064" s="1" t="s">
        <v>3176</v>
      </c>
    </row>
    <row r="13065" spans="1:7" x14ac:dyDescent="0.25">
      <c r="A13065" s="1">
        <v>35123315</v>
      </c>
      <c r="B13065" s="1" t="s">
        <v>34607</v>
      </c>
      <c r="C13065" s="1" t="s">
        <v>34608</v>
      </c>
      <c r="D13065" s="1" t="s">
        <v>34609</v>
      </c>
      <c r="E13065" s="1" t="s">
        <v>65</v>
      </c>
      <c r="F13065" s="1" t="s">
        <v>3175</v>
      </c>
      <c r="G13065" s="1" t="s">
        <v>3176</v>
      </c>
    </row>
    <row r="13066" spans="1:7" x14ac:dyDescent="0.25">
      <c r="A13066" s="1">
        <v>35123316</v>
      </c>
      <c r="B13066" s="1" t="s">
        <v>34610</v>
      </c>
      <c r="C13066" s="1" t="s">
        <v>34611</v>
      </c>
      <c r="D13066" s="1" t="s">
        <v>34612</v>
      </c>
      <c r="E13066" s="1" t="s">
        <v>65</v>
      </c>
      <c r="F13066" s="1" t="s">
        <v>3175</v>
      </c>
      <c r="G13066" s="1" t="s">
        <v>3176</v>
      </c>
    </row>
    <row r="13067" spans="1:7" x14ac:dyDescent="0.25">
      <c r="A13067" s="1">
        <v>35123317</v>
      </c>
      <c r="B13067" s="1" t="s">
        <v>34613</v>
      </c>
      <c r="C13067" s="1" t="s">
        <v>34614</v>
      </c>
      <c r="D13067" s="1" t="s">
        <v>34615</v>
      </c>
      <c r="E13067" s="1" t="s">
        <v>65</v>
      </c>
      <c r="F13067" s="1" t="s">
        <v>3175</v>
      </c>
      <c r="G13067" s="1" t="s">
        <v>3176</v>
      </c>
    </row>
    <row r="13068" spans="1:7" x14ac:dyDescent="0.25">
      <c r="A13068" s="1">
        <v>35123318</v>
      </c>
      <c r="B13068" s="1" t="s">
        <v>34616</v>
      </c>
      <c r="C13068" s="1" t="s">
        <v>34617</v>
      </c>
      <c r="D13068" s="1" t="s">
        <v>34618</v>
      </c>
      <c r="E13068" s="1" t="s">
        <v>65</v>
      </c>
      <c r="F13068" s="1" t="s">
        <v>3175</v>
      </c>
      <c r="G13068" s="1" t="s">
        <v>3176</v>
      </c>
    </row>
    <row r="13069" spans="1:7" x14ac:dyDescent="0.25">
      <c r="A13069" s="1">
        <v>35123319</v>
      </c>
      <c r="B13069" s="1" t="s">
        <v>34619</v>
      </c>
      <c r="C13069" s="1" t="s">
        <v>34620</v>
      </c>
      <c r="D13069" s="1" t="s">
        <v>34621</v>
      </c>
      <c r="E13069" s="1" t="s">
        <v>65</v>
      </c>
      <c r="F13069" s="1" t="s">
        <v>3175</v>
      </c>
      <c r="G13069" s="1" t="s">
        <v>3176</v>
      </c>
    </row>
    <row r="13070" spans="1:7" x14ac:dyDescent="0.25">
      <c r="A13070" s="1">
        <v>35123320</v>
      </c>
      <c r="B13070" s="1" t="s">
        <v>34622</v>
      </c>
      <c r="C13070" s="1" t="s">
        <v>34623</v>
      </c>
      <c r="D13070" s="1" t="s">
        <v>34624</v>
      </c>
      <c r="E13070" s="1" t="s">
        <v>65</v>
      </c>
      <c r="F13070" s="1" t="s">
        <v>3175</v>
      </c>
      <c r="G13070" s="1" t="s">
        <v>3176</v>
      </c>
    </row>
    <row r="13071" spans="1:7" x14ac:dyDescent="0.25">
      <c r="A13071" s="1">
        <v>35123321</v>
      </c>
      <c r="B13071" s="1" t="s">
        <v>34625</v>
      </c>
      <c r="C13071" s="1" t="s">
        <v>34626</v>
      </c>
      <c r="D13071" s="1" t="s">
        <v>34627</v>
      </c>
      <c r="E13071" s="1" t="s">
        <v>65</v>
      </c>
      <c r="F13071" s="1" t="s">
        <v>3175</v>
      </c>
      <c r="G13071" s="1" t="s">
        <v>3176</v>
      </c>
    </row>
    <row r="13072" spans="1:7" x14ac:dyDescent="0.25">
      <c r="A13072" s="1">
        <v>35123322</v>
      </c>
      <c r="B13072" s="1" t="s">
        <v>34628</v>
      </c>
      <c r="C13072" s="1" t="s">
        <v>34629</v>
      </c>
      <c r="D13072" s="1" t="s">
        <v>34630</v>
      </c>
      <c r="E13072" s="1" t="s">
        <v>65</v>
      </c>
      <c r="F13072" s="1" t="s">
        <v>3175</v>
      </c>
      <c r="G13072" s="1" t="s">
        <v>3176</v>
      </c>
    </row>
    <row r="13073" spans="1:7" x14ac:dyDescent="0.25">
      <c r="A13073" s="1">
        <v>35123323</v>
      </c>
      <c r="B13073" s="1" t="s">
        <v>34631</v>
      </c>
      <c r="C13073" s="1" t="s">
        <v>34632</v>
      </c>
      <c r="D13073" s="1" t="s">
        <v>34633</v>
      </c>
      <c r="E13073" s="1" t="s">
        <v>65</v>
      </c>
      <c r="F13073" s="1" t="s">
        <v>3175</v>
      </c>
      <c r="G13073" s="1" t="s">
        <v>3176</v>
      </c>
    </row>
    <row r="13074" spans="1:7" x14ac:dyDescent="0.25">
      <c r="A13074" s="1">
        <v>35123324</v>
      </c>
      <c r="B13074" s="1" t="s">
        <v>34634</v>
      </c>
      <c r="C13074" s="1" t="s">
        <v>34635</v>
      </c>
      <c r="D13074" s="1" t="s">
        <v>34636</v>
      </c>
      <c r="E13074" s="1" t="s">
        <v>65</v>
      </c>
      <c r="F13074" s="1" t="s">
        <v>3175</v>
      </c>
      <c r="G13074" s="1" t="s">
        <v>3176</v>
      </c>
    </row>
    <row r="13075" spans="1:7" x14ac:dyDescent="0.25">
      <c r="A13075" s="1">
        <v>35123325</v>
      </c>
      <c r="B13075" s="1" t="s">
        <v>34637</v>
      </c>
      <c r="C13075" s="1" t="s">
        <v>34638</v>
      </c>
      <c r="D13075" s="1" t="s">
        <v>34639</v>
      </c>
      <c r="E13075" s="1" t="s">
        <v>65</v>
      </c>
      <c r="F13075" s="1" t="s">
        <v>3175</v>
      </c>
      <c r="G13075" s="1" t="s">
        <v>3176</v>
      </c>
    </row>
    <row r="13076" spans="1:7" x14ac:dyDescent="0.25">
      <c r="A13076" s="1">
        <v>35123326</v>
      </c>
      <c r="B13076" s="1" t="s">
        <v>34640</v>
      </c>
      <c r="C13076" s="1" t="s">
        <v>34641</v>
      </c>
      <c r="D13076" s="1" t="s">
        <v>34642</v>
      </c>
      <c r="E13076" s="1" t="s">
        <v>65</v>
      </c>
      <c r="F13076" s="1" t="s">
        <v>3175</v>
      </c>
      <c r="G13076" s="1" t="s">
        <v>3176</v>
      </c>
    </row>
    <row r="13077" spans="1:7" x14ac:dyDescent="0.25">
      <c r="A13077" s="1">
        <v>35123327</v>
      </c>
      <c r="B13077" s="1" t="s">
        <v>34643</v>
      </c>
      <c r="C13077" s="1" t="s">
        <v>34644</v>
      </c>
      <c r="D13077" s="1" t="s">
        <v>34645</v>
      </c>
      <c r="E13077" s="1" t="s">
        <v>65</v>
      </c>
      <c r="F13077" s="1" t="s">
        <v>3175</v>
      </c>
      <c r="G13077" s="1" t="s">
        <v>3176</v>
      </c>
    </row>
    <row r="13078" spans="1:7" x14ac:dyDescent="0.25">
      <c r="A13078" s="1">
        <v>35123332</v>
      </c>
      <c r="B13078" s="1" t="s">
        <v>34646</v>
      </c>
      <c r="C13078" s="1" t="s">
        <v>34647</v>
      </c>
      <c r="D13078" s="1" t="s">
        <v>34648</v>
      </c>
      <c r="E13078" s="1" t="s">
        <v>65</v>
      </c>
      <c r="F13078" s="1" t="s">
        <v>3175</v>
      </c>
      <c r="G13078" s="1" t="s">
        <v>3176</v>
      </c>
    </row>
    <row r="13079" spans="1:7" x14ac:dyDescent="0.25">
      <c r="A13079" s="1">
        <v>35123333</v>
      </c>
      <c r="B13079" s="1" t="s">
        <v>34649</v>
      </c>
      <c r="C13079" s="1" t="s">
        <v>34650</v>
      </c>
      <c r="D13079" s="1" t="s">
        <v>34651</v>
      </c>
      <c r="E13079" s="1" t="s">
        <v>65</v>
      </c>
      <c r="F13079" s="1" t="s">
        <v>3175</v>
      </c>
      <c r="G13079" s="1" t="s">
        <v>3176</v>
      </c>
    </row>
    <row r="13080" spans="1:7" x14ac:dyDescent="0.25">
      <c r="A13080" s="1">
        <v>35123335</v>
      </c>
      <c r="B13080" s="1" t="s">
        <v>34652</v>
      </c>
      <c r="C13080" s="1" t="s">
        <v>34653</v>
      </c>
      <c r="D13080" s="1" t="s">
        <v>34654</v>
      </c>
      <c r="E13080" s="1" t="s">
        <v>65</v>
      </c>
      <c r="F13080" s="1" t="s">
        <v>3175</v>
      </c>
      <c r="G13080" s="1" t="s">
        <v>3176</v>
      </c>
    </row>
    <row r="13081" spans="1:7" x14ac:dyDescent="0.25">
      <c r="A13081" s="1">
        <v>35123337</v>
      </c>
      <c r="B13081" s="1" t="s">
        <v>34655</v>
      </c>
      <c r="C13081" s="1" t="s">
        <v>34656</v>
      </c>
      <c r="D13081" s="1" t="s">
        <v>34657</v>
      </c>
      <c r="E13081" s="1" t="s">
        <v>65</v>
      </c>
      <c r="F13081" s="1" t="s">
        <v>3175</v>
      </c>
      <c r="G13081" s="1" t="s">
        <v>3176</v>
      </c>
    </row>
    <row r="13082" spans="1:7" x14ac:dyDescent="0.25">
      <c r="A13082" s="1">
        <v>35123340</v>
      </c>
      <c r="B13082" s="1" t="s">
        <v>34658</v>
      </c>
      <c r="C13082" s="1" t="s">
        <v>34659</v>
      </c>
      <c r="D13082" s="1" t="s">
        <v>34660</v>
      </c>
      <c r="E13082" s="1" t="s">
        <v>66</v>
      </c>
      <c r="F13082" s="1" t="s">
        <v>3175</v>
      </c>
      <c r="G13082" s="1" t="s">
        <v>3176</v>
      </c>
    </row>
    <row r="13083" spans="1:7" x14ac:dyDescent="0.25">
      <c r="A13083" s="1">
        <v>35123341</v>
      </c>
      <c r="B13083" s="1" t="s">
        <v>34661</v>
      </c>
      <c r="C13083" s="1" t="s">
        <v>34662</v>
      </c>
      <c r="D13083" s="1" t="s">
        <v>34663</v>
      </c>
      <c r="E13083" s="1" t="s">
        <v>66</v>
      </c>
      <c r="F13083" s="1" t="s">
        <v>3175</v>
      </c>
      <c r="G13083" s="1" t="s">
        <v>3176</v>
      </c>
    </row>
    <row r="13084" spans="1:7" x14ac:dyDescent="0.25">
      <c r="A13084" s="1">
        <v>35123342</v>
      </c>
      <c r="B13084" s="1" t="s">
        <v>34664</v>
      </c>
      <c r="C13084" s="1" t="s">
        <v>34665</v>
      </c>
      <c r="D13084" s="1" t="s">
        <v>34666</v>
      </c>
      <c r="E13084" s="1" t="s">
        <v>66</v>
      </c>
      <c r="F13084" s="1" t="s">
        <v>3175</v>
      </c>
      <c r="G13084" s="1" t="s">
        <v>3176</v>
      </c>
    </row>
    <row r="13085" spans="1:7" x14ac:dyDescent="0.25">
      <c r="A13085" s="1">
        <v>35123344</v>
      </c>
      <c r="B13085" s="1" t="s">
        <v>34667</v>
      </c>
      <c r="C13085" s="1" t="s">
        <v>34668</v>
      </c>
      <c r="D13085" s="1" t="s">
        <v>34669</v>
      </c>
      <c r="E13085" s="1" t="s">
        <v>66</v>
      </c>
      <c r="F13085" s="1" t="s">
        <v>3175</v>
      </c>
      <c r="G13085" s="1" t="s">
        <v>3176</v>
      </c>
    </row>
    <row r="13086" spans="1:7" x14ac:dyDescent="0.25">
      <c r="A13086" s="1">
        <v>35123400</v>
      </c>
      <c r="B13086" s="1" t="s">
        <v>34670</v>
      </c>
      <c r="C13086" s="1" t="s">
        <v>34671</v>
      </c>
      <c r="D13086" s="1" t="s">
        <v>34670</v>
      </c>
      <c r="E13086" s="1" t="s">
        <v>65</v>
      </c>
      <c r="F13086" s="1" t="s">
        <v>3175</v>
      </c>
      <c r="G13086" s="1" t="s">
        <v>3176</v>
      </c>
    </row>
    <row r="13087" spans="1:7" x14ac:dyDescent="0.25">
      <c r="A13087" s="1">
        <v>35123401</v>
      </c>
      <c r="B13087" s="1" t="s">
        <v>34672</v>
      </c>
      <c r="C13087" s="1" t="s">
        <v>34673</v>
      </c>
      <c r="D13087" s="1" t="s">
        <v>34672</v>
      </c>
      <c r="E13087" s="1" t="s">
        <v>65</v>
      </c>
      <c r="F13087" s="1" t="s">
        <v>3175</v>
      </c>
      <c r="G13087" s="1" t="s">
        <v>3176</v>
      </c>
    </row>
    <row r="13088" spans="1:7" x14ac:dyDescent="0.25">
      <c r="A13088" s="1">
        <v>35123402</v>
      </c>
      <c r="B13088" s="1" t="s">
        <v>34674</v>
      </c>
      <c r="C13088" s="1" t="s">
        <v>34675</v>
      </c>
      <c r="D13088" s="1" t="s">
        <v>34674</v>
      </c>
      <c r="E13088" s="1" t="s">
        <v>65</v>
      </c>
      <c r="F13088" s="1" t="s">
        <v>3175</v>
      </c>
      <c r="G13088" s="1" t="s">
        <v>3176</v>
      </c>
    </row>
    <row r="13089" spans="1:7" x14ac:dyDescent="0.25">
      <c r="A13089" s="1">
        <v>35123403</v>
      </c>
      <c r="B13089" s="1" t="s">
        <v>34676</v>
      </c>
      <c r="C13089" s="1" t="s">
        <v>34677</v>
      </c>
      <c r="D13089" s="1" t="s">
        <v>34676</v>
      </c>
      <c r="E13089" s="1" t="s">
        <v>65</v>
      </c>
      <c r="F13089" s="1" t="s">
        <v>3175</v>
      </c>
      <c r="G13089" s="1" t="s">
        <v>3176</v>
      </c>
    </row>
    <row r="13090" spans="1:7" x14ac:dyDescent="0.25">
      <c r="A13090" s="1">
        <v>35123404</v>
      </c>
      <c r="B13090" s="1" t="s">
        <v>34678</v>
      </c>
      <c r="C13090" s="1" t="s">
        <v>34679</v>
      </c>
      <c r="D13090" s="1" t="s">
        <v>34678</v>
      </c>
      <c r="E13090" s="1" t="s">
        <v>65</v>
      </c>
      <c r="F13090" s="1" t="s">
        <v>3175</v>
      </c>
      <c r="G13090" s="1" t="s">
        <v>3176</v>
      </c>
    </row>
    <row r="13091" spans="1:7" x14ac:dyDescent="0.25">
      <c r="A13091" s="1">
        <v>35123405</v>
      </c>
      <c r="B13091" s="1" t="s">
        <v>34680</v>
      </c>
      <c r="C13091" s="1" t="s">
        <v>34681</v>
      </c>
      <c r="D13091" s="1" t="s">
        <v>34680</v>
      </c>
      <c r="E13091" s="1" t="s">
        <v>65</v>
      </c>
      <c r="F13091" s="1" t="s">
        <v>3175</v>
      </c>
      <c r="G13091" s="1" t="s">
        <v>3176</v>
      </c>
    </row>
    <row r="13092" spans="1:7" x14ac:dyDescent="0.25">
      <c r="A13092" s="1">
        <v>35123406</v>
      </c>
      <c r="B13092" s="1" t="s">
        <v>34682</v>
      </c>
      <c r="C13092" s="1" t="s">
        <v>34683</v>
      </c>
      <c r="D13092" s="1" t="s">
        <v>34682</v>
      </c>
      <c r="E13092" s="1" t="s">
        <v>65</v>
      </c>
      <c r="F13092" s="1" t="s">
        <v>3175</v>
      </c>
      <c r="G13092" s="1" t="s">
        <v>3176</v>
      </c>
    </row>
    <row r="13093" spans="1:7" x14ac:dyDescent="0.25">
      <c r="A13093" s="1">
        <v>35123407</v>
      </c>
      <c r="B13093" s="1" t="s">
        <v>34684</v>
      </c>
      <c r="C13093" s="1" t="s">
        <v>34685</v>
      </c>
      <c r="D13093" s="1" t="s">
        <v>34684</v>
      </c>
      <c r="E13093" s="1" t="s">
        <v>65</v>
      </c>
      <c r="F13093" s="1" t="s">
        <v>3175</v>
      </c>
      <c r="G13093" s="1" t="s">
        <v>3176</v>
      </c>
    </row>
    <row r="13094" spans="1:7" x14ac:dyDescent="0.25">
      <c r="A13094" s="1">
        <v>35123408</v>
      </c>
      <c r="B13094" s="1" t="s">
        <v>34686</v>
      </c>
      <c r="C13094" s="1" t="s">
        <v>34687</v>
      </c>
      <c r="D13094" s="1" t="s">
        <v>34686</v>
      </c>
      <c r="E13094" s="1" t="s">
        <v>65</v>
      </c>
      <c r="F13094" s="1" t="s">
        <v>3175</v>
      </c>
      <c r="G13094" s="1" t="s">
        <v>3176</v>
      </c>
    </row>
    <row r="13095" spans="1:7" x14ac:dyDescent="0.25">
      <c r="A13095" s="1">
        <v>35123409</v>
      </c>
      <c r="B13095" s="1" t="s">
        <v>34688</v>
      </c>
      <c r="C13095" s="1" t="s">
        <v>34689</v>
      </c>
      <c r="D13095" s="1" t="s">
        <v>34688</v>
      </c>
      <c r="E13095" s="1" t="s">
        <v>65</v>
      </c>
      <c r="F13095" s="1" t="s">
        <v>3175</v>
      </c>
      <c r="G13095" s="1" t="s">
        <v>3176</v>
      </c>
    </row>
    <row r="13096" spans="1:7" x14ac:dyDescent="0.25">
      <c r="A13096" s="1">
        <v>35123410</v>
      </c>
      <c r="B13096" s="1" t="s">
        <v>34690</v>
      </c>
      <c r="C13096" s="1" t="s">
        <v>34691</v>
      </c>
      <c r="D13096" s="1" t="s">
        <v>34690</v>
      </c>
      <c r="E13096" s="1" t="s">
        <v>65</v>
      </c>
      <c r="F13096" s="1" t="s">
        <v>3175</v>
      </c>
      <c r="G13096" s="1" t="s">
        <v>3176</v>
      </c>
    </row>
    <row r="13097" spans="1:7" x14ac:dyDescent="0.25">
      <c r="A13097" s="1">
        <v>35123411</v>
      </c>
      <c r="B13097" s="1" t="s">
        <v>34692</v>
      </c>
      <c r="C13097" s="1" t="s">
        <v>34693</v>
      </c>
      <c r="D13097" s="1" t="s">
        <v>34692</v>
      </c>
      <c r="E13097" s="1" t="s">
        <v>65</v>
      </c>
      <c r="F13097" s="1" t="s">
        <v>3175</v>
      </c>
      <c r="G13097" s="1" t="s">
        <v>3176</v>
      </c>
    </row>
    <row r="13098" spans="1:7" x14ac:dyDescent="0.25">
      <c r="A13098" s="1">
        <v>35123412</v>
      </c>
      <c r="B13098" s="1" t="s">
        <v>34694</v>
      </c>
      <c r="C13098" s="1" t="s">
        <v>34695</v>
      </c>
      <c r="D13098" s="1" t="s">
        <v>34694</v>
      </c>
      <c r="E13098" s="1" t="s">
        <v>65</v>
      </c>
      <c r="F13098" s="1" t="s">
        <v>3175</v>
      </c>
      <c r="G13098" s="1" t="s">
        <v>3176</v>
      </c>
    </row>
    <row r="13099" spans="1:7" x14ac:dyDescent="0.25">
      <c r="A13099" s="1">
        <v>35123413</v>
      </c>
      <c r="B13099" s="1" t="s">
        <v>34696</v>
      </c>
      <c r="C13099" s="1" t="s">
        <v>34697</v>
      </c>
      <c r="D13099" s="1" t="s">
        <v>34696</v>
      </c>
      <c r="E13099" s="1" t="s">
        <v>65</v>
      </c>
      <c r="F13099" s="1" t="s">
        <v>3175</v>
      </c>
      <c r="G13099" s="1" t="s">
        <v>3176</v>
      </c>
    </row>
    <row r="13100" spans="1:7" x14ac:dyDescent="0.25">
      <c r="A13100" s="1">
        <v>35123414</v>
      </c>
      <c r="B13100" s="1" t="s">
        <v>34698</v>
      </c>
      <c r="C13100" s="1" t="s">
        <v>34699</v>
      </c>
      <c r="D13100" s="1" t="s">
        <v>34698</v>
      </c>
      <c r="E13100" s="1" t="s">
        <v>65</v>
      </c>
      <c r="F13100" s="1" t="s">
        <v>3175</v>
      </c>
      <c r="G13100" s="1" t="s">
        <v>3176</v>
      </c>
    </row>
    <row r="13101" spans="1:7" x14ac:dyDescent="0.25">
      <c r="A13101" s="1">
        <v>35123415</v>
      </c>
      <c r="B13101" s="1" t="s">
        <v>34700</v>
      </c>
      <c r="C13101" s="1" t="s">
        <v>34701</v>
      </c>
      <c r="D13101" s="1" t="s">
        <v>34700</v>
      </c>
      <c r="E13101" s="1" t="s">
        <v>65</v>
      </c>
      <c r="F13101" s="1" t="s">
        <v>3175</v>
      </c>
      <c r="G13101" s="1" t="s">
        <v>3176</v>
      </c>
    </row>
    <row r="13102" spans="1:7" x14ac:dyDescent="0.25">
      <c r="A13102" s="1">
        <v>35123416</v>
      </c>
      <c r="B13102" s="1" t="s">
        <v>34702</v>
      </c>
      <c r="C13102" s="1" t="s">
        <v>34703</v>
      </c>
      <c r="D13102" s="1" t="s">
        <v>34702</v>
      </c>
      <c r="E13102" s="1" t="s">
        <v>65</v>
      </c>
      <c r="F13102" s="1" t="s">
        <v>3175</v>
      </c>
      <c r="G13102" s="1" t="s">
        <v>3176</v>
      </c>
    </row>
    <row r="13103" spans="1:7" x14ac:dyDescent="0.25">
      <c r="A13103" s="1">
        <v>35123417</v>
      </c>
      <c r="B13103" s="1" t="s">
        <v>34704</v>
      </c>
      <c r="C13103" s="1" t="s">
        <v>34705</v>
      </c>
      <c r="D13103" s="1" t="s">
        <v>34704</v>
      </c>
      <c r="E13103" s="1" t="s">
        <v>65</v>
      </c>
      <c r="F13103" s="1" t="s">
        <v>3175</v>
      </c>
      <c r="G13103" s="1" t="s">
        <v>3176</v>
      </c>
    </row>
    <row r="13104" spans="1:7" x14ac:dyDescent="0.25">
      <c r="A13104" s="1">
        <v>35123418</v>
      </c>
      <c r="B13104" s="1" t="s">
        <v>34706</v>
      </c>
      <c r="C13104" s="1" t="s">
        <v>34707</v>
      </c>
      <c r="D13104" s="1" t="s">
        <v>34706</v>
      </c>
      <c r="E13104" s="1" t="s">
        <v>65</v>
      </c>
      <c r="F13104" s="1" t="s">
        <v>3175</v>
      </c>
      <c r="G13104" s="1" t="s">
        <v>3176</v>
      </c>
    </row>
    <row r="13105" spans="1:7" x14ac:dyDescent="0.25">
      <c r="A13105" s="1">
        <v>35123419</v>
      </c>
      <c r="B13105" s="1" t="s">
        <v>34708</v>
      </c>
      <c r="C13105" s="1" t="s">
        <v>34709</v>
      </c>
      <c r="D13105" s="1" t="s">
        <v>34708</v>
      </c>
      <c r="E13105" s="1" t="s">
        <v>65</v>
      </c>
      <c r="F13105" s="1" t="s">
        <v>3175</v>
      </c>
      <c r="G13105" s="1" t="s">
        <v>3176</v>
      </c>
    </row>
    <row r="13106" spans="1:7" x14ac:dyDescent="0.25">
      <c r="A13106" s="1">
        <v>35123420</v>
      </c>
      <c r="B13106" s="1" t="s">
        <v>34710</v>
      </c>
      <c r="C13106" s="1" t="s">
        <v>34711</v>
      </c>
      <c r="D13106" s="1" t="s">
        <v>34710</v>
      </c>
      <c r="E13106" s="1" t="s">
        <v>66</v>
      </c>
      <c r="F13106" s="1" t="s">
        <v>3175</v>
      </c>
      <c r="G13106" s="1" t="s">
        <v>3176</v>
      </c>
    </row>
    <row r="13107" spans="1:7" x14ac:dyDescent="0.25">
      <c r="A13107" s="1">
        <v>35123421</v>
      </c>
      <c r="B13107" s="1" t="s">
        <v>34712</v>
      </c>
      <c r="C13107" s="1" t="s">
        <v>34713</v>
      </c>
      <c r="D13107" s="1" t="s">
        <v>34712</v>
      </c>
      <c r="E13107" s="1" t="s">
        <v>66</v>
      </c>
      <c r="F13107" s="1" t="s">
        <v>3175</v>
      </c>
      <c r="G13107" s="1" t="s">
        <v>3176</v>
      </c>
    </row>
    <row r="13108" spans="1:7" x14ac:dyDescent="0.25">
      <c r="A13108" s="1">
        <v>35123424</v>
      </c>
      <c r="B13108" s="1" t="s">
        <v>34714</v>
      </c>
      <c r="C13108" s="1" t="s">
        <v>34715</v>
      </c>
      <c r="D13108" s="1" t="s">
        <v>34714</v>
      </c>
      <c r="E13108" s="1" t="s">
        <v>65</v>
      </c>
      <c r="F13108" s="1" t="s">
        <v>3175</v>
      </c>
      <c r="G13108" s="1" t="s">
        <v>3176</v>
      </c>
    </row>
    <row r="13109" spans="1:7" x14ac:dyDescent="0.25">
      <c r="A13109" s="1">
        <v>35123425</v>
      </c>
      <c r="B13109" s="1" t="s">
        <v>34716</v>
      </c>
      <c r="C13109" s="1" t="s">
        <v>34717</v>
      </c>
      <c r="D13109" s="1" t="s">
        <v>34716</v>
      </c>
      <c r="E13109" s="1" t="s">
        <v>66</v>
      </c>
      <c r="F13109" s="1" t="s">
        <v>3175</v>
      </c>
      <c r="G13109" s="1" t="s">
        <v>3176</v>
      </c>
    </row>
    <row r="13110" spans="1:7" x14ac:dyDescent="0.25">
      <c r="A13110" s="1">
        <v>35123500</v>
      </c>
      <c r="B13110" s="1" t="s">
        <v>34718</v>
      </c>
      <c r="C13110" s="1" t="s">
        <v>34719</v>
      </c>
      <c r="D13110" s="1" t="s">
        <v>34720</v>
      </c>
      <c r="E13110" s="1" t="s">
        <v>65</v>
      </c>
      <c r="F13110" s="1" t="s">
        <v>3175</v>
      </c>
      <c r="G13110" s="1" t="s">
        <v>3176</v>
      </c>
    </row>
    <row r="13111" spans="1:7" x14ac:dyDescent="0.25">
      <c r="A13111" s="1">
        <v>35123501</v>
      </c>
      <c r="B13111" s="1" t="s">
        <v>34721</v>
      </c>
      <c r="C13111" s="1" t="s">
        <v>34722</v>
      </c>
      <c r="D13111" s="1" t="s">
        <v>34723</v>
      </c>
      <c r="E13111" s="1" t="s">
        <v>65</v>
      </c>
      <c r="F13111" s="1" t="s">
        <v>3175</v>
      </c>
      <c r="G13111" s="1" t="s">
        <v>3176</v>
      </c>
    </row>
    <row r="13112" spans="1:7" x14ac:dyDescent="0.25">
      <c r="A13112" s="1">
        <v>35123502</v>
      </c>
      <c r="B13112" s="1" t="s">
        <v>34724</v>
      </c>
      <c r="C13112" s="1" t="s">
        <v>34725</v>
      </c>
      <c r="D13112" s="1" t="s">
        <v>34726</v>
      </c>
      <c r="E13112" s="1" t="s">
        <v>65</v>
      </c>
      <c r="F13112" s="1" t="s">
        <v>3175</v>
      </c>
      <c r="G13112" s="1" t="s">
        <v>3176</v>
      </c>
    </row>
    <row r="13113" spans="1:7" x14ac:dyDescent="0.25">
      <c r="A13113" s="1">
        <v>35123503</v>
      </c>
      <c r="B13113" s="1" t="s">
        <v>34727</v>
      </c>
      <c r="C13113" s="1" t="s">
        <v>34728</v>
      </c>
      <c r="D13113" s="1" t="s">
        <v>34729</v>
      </c>
      <c r="E13113" s="1" t="s">
        <v>65</v>
      </c>
      <c r="F13113" s="1" t="s">
        <v>3175</v>
      </c>
      <c r="G13113" s="1" t="s">
        <v>3176</v>
      </c>
    </row>
    <row r="13114" spans="1:7" x14ac:dyDescent="0.25">
      <c r="A13114" s="1">
        <v>35123504</v>
      </c>
      <c r="B13114" s="1" t="s">
        <v>34730</v>
      </c>
      <c r="C13114" s="1" t="s">
        <v>34731</v>
      </c>
      <c r="D13114" s="1" t="s">
        <v>34732</v>
      </c>
      <c r="E13114" s="1" t="s">
        <v>65</v>
      </c>
      <c r="F13114" s="1" t="s">
        <v>3175</v>
      </c>
      <c r="G13114" s="1" t="s">
        <v>3176</v>
      </c>
    </row>
    <row r="13115" spans="1:7" x14ac:dyDescent="0.25">
      <c r="A13115" s="1">
        <v>35123505</v>
      </c>
      <c r="B13115" s="1" t="s">
        <v>34733</v>
      </c>
      <c r="C13115" s="1" t="s">
        <v>34734</v>
      </c>
      <c r="D13115" s="1" t="s">
        <v>34735</v>
      </c>
      <c r="E13115" s="1" t="s">
        <v>65</v>
      </c>
      <c r="F13115" s="1" t="s">
        <v>3175</v>
      </c>
      <c r="G13115" s="1" t="s">
        <v>3176</v>
      </c>
    </row>
    <row r="13116" spans="1:7" x14ac:dyDescent="0.25">
      <c r="A13116" s="1">
        <v>35123506</v>
      </c>
      <c r="B13116" s="1" t="s">
        <v>34736</v>
      </c>
      <c r="C13116" s="1" t="s">
        <v>34737</v>
      </c>
      <c r="D13116" s="1" t="s">
        <v>34738</v>
      </c>
      <c r="E13116" s="1" t="s">
        <v>65</v>
      </c>
      <c r="F13116" s="1" t="s">
        <v>3175</v>
      </c>
      <c r="G13116" s="1" t="s">
        <v>3176</v>
      </c>
    </row>
    <row r="13117" spans="1:7" x14ac:dyDescent="0.25">
      <c r="A13117" s="1">
        <v>35123507</v>
      </c>
      <c r="B13117" s="1" t="s">
        <v>34739</v>
      </c>
      <c r="C13117" s="1" t="s">
        <v>34740</v>
      </c>
      <c r="D13117" s="1" t="s">
        <v>34741</v>
      </c>
      <c r="E13117" s="1" t="s">
        <v>65</v>
      </c>
      <c r="F13117" s="1" t="s">
        <v>3175</v>
      </c>
      <c r="G13117" s="1" t="s">
        <v>3176</v>
      </c>
    </row>
    <row r="13118" spans="1:7" x14ac:dyDescent="0.25">
      <c r="A13118" s="1">
        <v>35123508</v>
      </c>
      <c r="B13118" s="1" t="s">
        <v>34742</v>
      </c>
      <c r="C13118" s="1" t="s">
        <v>34743</v>
      </c>
      <c r="D13118" s="1" t="s">
        <v>34744</v>
      </c>
      <c r="E13118" s="1" t="s">
        <v>65</v>
      </c>
      <c r="F13118" s="1" t="s">
        <v>3175</v>
      </c>
      <c r="G13118" s="1" t="s">
        <v>3176</v>
      </c>
    </row>
    <row r="13119" spans="1:7" x14ac:dyDescent="0.25">
      <c r="A13119" s="1">
        <v>35123510</v>
      </c>
      <c r="B13119" s="1" t="s">
        <v>34745</v>
      </c>
      <c r="C13119" s="1" t="s">
        <v>34746</v>
      </c>
      <c r="D13119" s="1" t="s">
        <v>34747</v>
      </c>
      <c r="E13119" s="1" t="s">
        <v>65</v>
      </c>
      <c r="F13119" s="1" t="s">
        <v>3175</v>
      </c>
      <c r="G13119" s="1" t="s">
        <v>3176</v>
      </c>
    </row>
    <row r="13120" spans="1:7" x14ac:dyDescent="0.25">
      <c r="A13120" s="1">
        <v>35123512</v>
      </c>
      <c r="B13120" s="1" t="s">
        <v>34748</v>
      </c>
      <c r="C13120" s="1" t="s">
        <v>34749</v>
      </c>
      <c r="D13120" s="1" t="s">
        <v>34750</v>
      </c>
      <c r="E13120" s="1" t="s">
        <v>65</v>
      </c>
      <c r="F13120" s="1" t="s">
        <v>3175</v>
      </c>
      <c r="G13120" s="1" t="s">
        <v>3176</v>
      </c>
    </row>
    <row r="13121" spans="1:7" x14ac:dyDescent="0.25">
      <c r="A13121" s="1">
        <v>35123517</v>
      </c>
      <c r="B13121" s="1" t="s">
        <v>34751</v>
      </c>
      <c r="C13121" s="1" t="s">
        <v>34752</v>
      </c>
      <c r="D13121" s="1" t="s">
        <v>34753</v>
      </c>
      <c r="E13121" s="1" t="s">
        <v>65</v>
      </c>
      <c r="F13121" s="1" t="s">
        <v>3175</v>
      </c>
      <c r="G13121" s="1" t="s">
        <v>3176</v>
      </c>
    </row>
    <row r="13122" spans="1:7" x14ac:dyDescent="0.25">
      <c r="A13122" s="1">
        <v>35123520</v>
      </c>
      <c r="B13122" s="1" t="s">
        <v>34754</v>
      </c>
      <c r="C13122" s="1" t="s">
        <v>34755</v>
      </c>
      <c r="D13122" s="1" t="s">
        <v>34756</v>
      </c>
      <c r="E13122" s="1" t="s">
        <v>66</v>
      </c>
      <c r="F13122" s="1" t="s">
        <v>3175</v>
      </c>
      <c r="G13122" s="1" t="s">
        <v>3176</v>
      </c>
    </row>
    <row r="13123" spans="1:7" x14ac:dyDescent="0.25">
      <c r="A13123" s="1">
        <v>35123521</v>
      </c>
      <c r="B13123" s="1" t="s">
        <v>34757</v>
      </c>
      <c r="C13123" s="1" t="s">
        <v>34758</v>
      </c>
      <c r="D13123" s="1" t="s">
        <v>34759</v>
      </c>
      <c r="E13123" s="1" t="s">
        <v>66</v>
      </c>
      <c r="F13123" s="1" t="s">
        <v>3175</v>
      </c>
      <c r="G13123" s="1" t="s">
        <v>3176</v>
      </c>
    </row>
    <row r="13124" spans="1:7" x14ac:dyDescent="0.25">
      <c r="A13124" s="1">
        <v>35123522</v>
      </c>
      <c r="B13124" s="1" t="s">
        <v>34760</v>
      </c>
      <c r="C13124" s="1" t="s">
        <v>34761</v>
      </c>
      <c r="D13124" s="1" t="s">
        <v>34762</v>
      </c>
      <c r="E13124" s="1" t="s">
        <v>66</v>
      </c>
      <c r="F13124" s="1" t="s">
        <v>3175</v>
      </c>
      <c r="G13124" s="1" t="s">
        <v>3176</v>
      </c>
    </row>
    <row r="13125" spans="1:7" x14ac:dyDescent="0.25">
      <c r="A13125" s="1">
        <v>35123523</v>
      </c>
      <c r="B13125" s="1" t="s">
        <v>34763</v>
      </c>
      <c r="C13125" s="1" t="s">
        <v>34764</v>
      </c>
      <c r="D13125" s="1" t="s">
        <v>34765</v>
      </c>
      <c r="E13125" s="1" t="s">
        <v>66</v>
      </c>
      <c r="F13125" s="1" t="s">
        <v>3175</v>
      </c>
      <c r="G13125" s="1" t="s">
        <v>3176</v>
      </c>
    </row>
    <row r="13126" spans="1:7" x14ac:dyDescent="0.25">
      <c r="A13126" s="1">
        <v>35123600</v>
      </c>
      <c r="B13126" s="1" t="s">
        <v>34766</v>
      </c>
      <c r="C13126" s="1" t="s">
        <v>34767</v>
      </c>
      <c r="D13126" s="1" t="s">
        <v>34766</v>
      </c>
      <c r="E13126" s="1" t="s">
        <v>65</v>
      </c>
      <c r="F13126" s="1" t="s">
        <v>3175</v>
      </c>
      <c r="G13126" s="1" t="s">
        <v>3176</v>
      </c>
    </row>
    <row r="13127" spans="1:7" x14ac:dyDescent="0.25">
      <c r="A13127" s="1">
        <v>35123601</v>
      </c>
      <c r="B13127" s="1" t="s">
        <v>34533</v>
      </c>
      <c r="C13127" s="1" t="s">
        <v>34534</v>
      </c>
      <c r="D13127" s="1" t="s">
        <v>34533</v>
      </c>
      <c r="E13127" s="1" t="s">
        <v>65</v>
      </c>
      <c r="F13127" s="1" t="s">
        <v>3175</v>
      </c>
      <c r="G13127" s="1" t="s">
        <v>3176</v>
      </c>
    </row>
    <row r="13128" spans="1:7" x14ac:dyDescent="0.25">
      <c r="A13128" s="1">
        <v>35123602</v>
      </c>
      <c r="B13128" s="1" t="s">
        <v>34768</v>
      </c>
      <c r="C13128" s="1" t="s">
        <v>34769</v>
      </c>
      <c r="D13128" s="1" t="s">
        <v>34768</v>
      </c>
      <c r="E13128" s="1" t="s">
        <v>65</v>
      </c>
      <c r="F13128" s="1" t="s">
        <v>3175</v>
      </c>
      <c r="G13128" s="1" t="s">
        <v>3176</v>
      </c>
    </row>
    <row r="13129" spans="1:7" x14ac:dyDescent="0.25">
      <c r="A13129" s="1">
        <v>35123603</v>
      </c>
      <c r="B13129" s="1" t="s">
        <v>34540</v>
      </c>
      <c r="C13129" s="1" t="s">
        <v>34541</v>
      </c>
      <c r="D13129" s="1" t="s">
        <v>34540</v>
      </c>
      <c r="E13129" s="1" t="s">
        <v>65</v>
      </c>
      <c r="F13129" s="1" t="s">
        <v>3175</v>
      </c>
      <c r="G13129" s="1" t="s">
        <v>3176</v>
      </c>
    </row>
    <row r="13130" spans="1:7" x14ac:dyDescent="0.25">
      <c r="A13130" s="1">
        <v>35123604</v>
      </c>
      <c r="B13130" s="1" t="s">
        <v>34770</v>
      </c>
      <c r="C13130" s="1" t="s">
        <v>34771</v>
      </c>
      <c r="D13130" s="1" t="s">
        <v>34770</v>
      </c>
      <c r="E13130" s="1" t="s">
        <v>65</v>
      </c>
      <c r="F13130" s="1" t="s">
        <v>3175</v>
      </c>
      <c r="G13130" s="1" t="s">
        <v>3176</v>
      </c>
    </row>
    <row r="13131" spans="1:7" x14ac:dyDescent="0.25">
      <c r="A13131" s="1">
        <v>35123605</v>
      </c>
      <c r="B13131" s="1" t="s">
        <v>34542</v>
      </c>
      <c r="C13131" s="1" t="s">
        <v>34543</v>
      </c>
      <c r="D13131" s="1" t="s">
        <v>34542</v>
      </c>
      <c r="E13131" s="1" t="s">
        <v>65</v>
      </c>
      <c r="F13131" s="1" t="s">
        <v>3175</v>
      </c>
      <c r="G13131" s="1" t="s">
        <v>3176</v>
      </c>
    </row>
    <row r="13132" spans="1:7" x14ac:dyDescent="0.25">
      <c r="A13132" s="1">
        <v>35123606</v>
      </c>
      <c r="B13132" s="1" t="s">
        <v>34772</v>
      </c>
      <c r="C13132" s="1" t="s">
        <v>34773</v>
      </c>
      <c r="D13132" s="1" t="s">
        <v>34772</v>
      </c>
      <c r="E13132" s="1" t="s">
        <v>65</v>
      </c>
      <c r="F13132" s="1" t="s">
        <v>3175</v>
      </c>
      <c r="G13132" s="1" t="s">
        <v>3176</v>
      </c>
    </row>
    <row r="13133" spans="1:7" x14ac:dyDescent="0.25">
      <c r="A13133" s="1">
        <v>35123607</v>
      </c>
      <c r="B13133" s="1" t="s">
        <v>34774</v>
      </c>
      <c r="C13133" s="1" t="s">
        <v>34775</v>
      </c>
      <c r="D13133" s="1" t="s">
        <v>34774</v>
      </c>
      <c r="E13133" s="1" t="s">
        <v>65</v>
      </c>
      <c r="F13133" s="1" t="s">
        <v>3175</v>
      </c>
      <c r="G13133" s="1" t="s">
        <v>3176</v>
      </c>
    </row>
    <row r="13134" spans="1:7" x14ac:dyDescent="0.25">
      <c r="A13134" s="1">
        <v>35123608</v>
      </c>
      <c r="B13134" s="1" t="s">
        <v>34776</v>
      </c>
      <c r="C13134" s="1" t="s">
        <v>34777</v>
      </c>
      <c r="D13134" s="1" t="s">
        <v>34776</v>
      </c>
      <c r="E13134" s="1" t="s">
        <v>65</v>
      </c>
      <c r="F13134" s="1" t="s">
        <v>3175</v>
      </c>
      <c r="G13134" s="1" t="s">
        <v>3176</v>
      </c>
    </row>
    <row r="13135" spans="1:7" x14ac:dyDescent="0.25">
      <c r="A13135" s="1">
        <v>35123609</v>
      </c>
      <c r="B13135" s="1" t="s">
        <v>34778</v>
      </c>
      <c r="C13135" s="1" t="s">
        <v>34779</v>
      </c>
      <c r="D13135" s="1" t="s">
        <v>34778</v>
      </c>
      <c r="E13135" s="1" t="s">
        <v>65</v>
      </c>
      <c r="F13135" s="1" t="s">
        <v>3175</v>
      </c>
      <c r="G13135" s="1" t="s">
        <v>3176</v>
      </c>
    </row>
    <row r="13136" spans="1:7" x14ac:dyDescent="0.25">
      <c r="A13136" s="1">
        <v>35123610</v>
      </c>
      <c r="B13136" s="1" t="s">
        <v>34780</v>
      </c>
      <c r="C13136" s="1" t="s">
        <v>34781</v>
      </c>
      <c r="D13136" s="1" t="s">
        <v>34780</v>
      </c>
      <c r="E13136" s="1" t="s">
        <v>65</v>
      </c>
      <c r="F13136" s="1" t="s">
        <v>3175</v>
      </c>
      <c r="G13136" s="1" t="s">
        <v>3176</v>
      </c>
    </row>
    <row r="13137" spans="1:7" x14ac:dyDescent="0.25">
      <c r="A13137" s="1">
        <v>35123611</v>
      </c>
      <c r="B13137" s="1" t="s">
        <v>34782</v>
      </c>
      <c r="C13137" s="1" t="s">
        <v>34783</v>
      </c>
      <c r="D13137" s="1" t="s">
        <v>34782</v>
      </c>
      <c r="E13137" s="1" t="s">
        <v>65</v>
      </c>
      <c r="F13137" s="1" t="s">
        <v>3175</v>
      </c>
      <c r="G13137" s="1" t="s">
        <v>3176</v>
      </c>
    </row>
    <row r="13138" spans="1:7" x14ac:dyDescent="0.25">
      <c r="A13138" s="1">
        <v>35123612</v>
      </c>
      <c r="B13138" s="1" t="s">
        <v>34784</v>
      </c>
      <c r="C13138" s="1" t="s">
        <v>34785</v>
      </c>
      <c r="D13138" s="1" t="s">
        <v>34784</v>
      </c>
      <c r="E13138" s="1" t="s">
        <v>65</v>
      </c>
      <c r="F13138" s="1" t="s">
        <v>3175</v>
      </c>
      <c r="G13138" s="1" t="s">
        <v>3176</v>
      </c>
    </row>
    <row r="13139" spans="1:7" x14ac:dyDescent="0.25">
      <c r="A13139" s="1">
        <v>35123613</v>
      </c>
      <c r="B13139" s="1" t="s">
        <v>34786</v>
      </c>
      <c r="C13139" s="1" t="s">
        <v>34787</v>
      </c>
      <c r="D13139" s="1" t="s">
        <v>34786</v>
      </c>
      <c r="E13139" s="1" t="s">
        <v>65</v>
      </c>
      <c r="F13139" s="1" t="s">
        <v>3175</v>
      </c>
      <c r="G13139" s="1" t="s">
        <v>3176</v>
      </c>
    </row>
    <row r="13140" spans="1:7" x14ac:dyDescent="0.25">
      <c r="A13140" s="1">
        <v>35123614</v>
      </c>
      <c r="B13140" s="1" t="s">
        <v>34788</v>
      </c>
      <c r="C13140" s="1" t="s">
        <v>34789</v>
      </c>
      <c r="D13140" s="1" t="s">
        <v>34788</v>
      </c>
      <c r="E13140" s="1" t="s">
        <v>65</v>
      </c>
      <c r="F13140" s="1" t="s">
        <v>3175</v>
      </c>
      <c r="G13140" s="1" t="s">
        <v>3176</v>
      </c>
    </row>
    <row r="13141" spans="1:7" x14ac:dyDescent="0.25">
      <c r="A13141" s="1">
        <v>35123615</v>
      </c>
      <c r="B13141" s="1" t="s">
        <v>34790</v>
      </c>
      <c r="C13141" s="1" t="s">
        <v>34791</v>
      </c>
      <c r="D13141" s="1" t="s">
        <v>34790</v>
      </c>
      <c r="E13141" s="1" t="s">
        <v>65</v>
      </c>
      <c r="F13141" s="1" t="s">
        <v>3175</v>
      </c>
      <c r="G13141" s="1" t="s">
        <v>3176</v>
      </c>
    </row>
    <row r="13142" spans="1:7" x14ac:dyDescent="0.25">
      <c r="A13142" s="1">
        <v>35123616</v>
      </c>
      <c r="B13142" s="1" t="s">
        <v>34792</v>
      </c>
      <c r="C13142" s="1" t="s">
        <v>34793</v>
      </c>
      <c r="D13142" s="1" t="s">
        <v>34792</v>
      </c>
      <c r="E13142" s="1" t="s">
        <v>65</v>
      </c>
      <c r="F13142" s="1" t="s">
        <v>3175</v>
      </c>
      <c r="G13142" s="1" t="s">
        <v>3176</v>
      </c>
    </row>
    <row r="13143" spans="1:7" x14ac:dyDescent="0.25">
      <c r="A13143" s="1">
        <v>35123617</v>
      </c>
      <c r="B13143" s="1" t="s">
        <v>34794</v>
      </c>
      <c r="C13143" s="1" t="s">
        <v>34795</v>
      </c>
      <c r="D13143" s="1" t="s">
        <v>34794</v>
      </c>
      <c r="E13143" s="1" t="s">
        <v>65</v>
      </c>
      <c r="F13143" s="1" t="s">
        <v>3175</v>
      </c>
      <c r="G13143" s="1" t="s">
        <v>3176</v>
      </c>
    </row>
    <row r="13144" spans="1:7" x14ac:dyDescent="0.25">
      <c r="A13144" s="1">
        <v>35123623</v>
      </c>
      <c r="B13144" s="1" t="s">
        <v>34796</v>
      </c>
      <c r="C13144" s="1" t="s">
        <v>34797</v>
      </c>
      <c r="D13144" s="1" t="s">
        <v>34796</v>
      </c>
      <c r="E13144" s="1" t="s">
        <v>65</v>
      </c>
      <c r="F13144" s="1" t="s">
        <v>3175</v>
      </c>
      <c r="G13144" s="1" t="s">
        <v>3176</v>
      </c>
    </row>
    <row r="13145" spans="1:7" x14ac:dyDescent="0.25">
      <c r="A13145" s="1">
        <v>35123630</v>
      </c>
      <c r="B13145" s="1" t="s">
        <v>34798</v>
      </c>
      <c r="C13145" s="1" t="s">
        <v>34799</v>
      </c>
      <c r="D13145" s="1" t="s">
        <v>34798</v>
      </c>
      <c r="E13145" s="1" t="s">
        <v>65</v>
      </c>
      <c r="F13145" s="1" t="s">
        <v>3175</v>
      </c>
      <c r="G13145" s="1" t="s">
        <v>3176</v>
      </c>
    </row>
    <row r="13146" spans="1:7" x14ac:dyDescent="0.25">
      <c r="A13146" s="1">
        <v>35123632</v>
      </c>
      <c r="B13146" s="1" t="s">
        <v>34800</v>
      </c>
      <c r="C13146" s="1" t="s">
        <v>34801</v>
      </c>
      <c r="D13146" s="1" t="s">
        <v>34800</v>
      </c>
      <c r="E13146" s="1" t="s">
        <v>66</v>
      </c>
      <c r="F13146" s="1" t="s">
        <v>3175</v>
      </c>
      <c r="G13146" s="1" t="s">
        <v>3176</v>
      </c>
    </row>
    <row r="13147" spans="1:7" x14ac:dyDescent="0.25">
      <c r="A13147" s="1">
        <v>35123633</v>
      </c>
      <c r="B13147" s="1" t="s">
        <v>34802</v>
      </c>
      <c r="C13147" s="1" t="s">
        <v>34803</v>
      </c>
      <c r="D13147" s="1" t="s">
        <v>34802</v>
      </c>
      <c r="E13147" s="1" t="s">
        <v>66</v>
      </c>
      <c r="F13147" s="1" t="s">
        <v>3175</v>
      </c>
      <c r="G13147" s="1" t="s">
        <v>3176</v>
      </c>
    </row>
    <row r="13148" spans="1:7" x14ac:dyDescent="0.25">
      <c r="A13148" s="1">
        <v>35123634</v>
      </c>
      <c r="B13148" s="1" t="s">
        <v>34804</v>
      </c>
      <c r="C13148" s="1" t="s">
        <v>34805</v>
      </c>
      <c r="D13148" s="1" t="s">
        <v>34804</v>
      </c>
      <c r="E13148" s="1" t="s">
        <v>66</v>
      </c>
      <c r="F13148" s="1" t="s">
        <v>3175</v>
      </c>
      <c r="G13148" s="1" t="s">
        <v>3176</v>
      </c>
    </row>
    <row r="13149" spans="1:7" x14ac:dyDescent="0.25">
      <c r="A13149" s="1">
        <v>35123635</v>
      </c>
      <c r="B13149" s="1" t="s">
        <v>34806</v>
      </c>
      <c r="C13149" s="1" t="s">
        <v>34807</v>
      </c>
      <c r="D13149" s="1" t="s">
        <v>34806</v>
      </c>
      <c r="E13149" s="1" t="s">
        <v>66</v>
      </c>
      <c r="F13149" s="1" t="s">
        <v>3175</v>
      </c>
      <c r="G13149" s="1" t="s">
        <v>3176</v>
      </c>
    </row>
    <row r="13150" spans="1:7" x14ac:dyDescent="0.25">
      <c r="A13150" s="1">
        <v>35123636</v>
      </c>
      <c r="B13150" s="1" t="s">
        <v>34808</v>
      </c>
      <c r="C13150" s="1" t="s">
        <v>34809</v>
      </c>
      <c r="D13150" s="1" t="s">
        <v>34808</v>
      </c>
      <c r="E13150" s="1" t="s">
        <v>66</v>
      </c>
      <c r="F13150" s="1" t="s">
        <v>3175</v>
      </c>
      <c r="G13150" s="1" t="s">
        <v>3176</v>
      </c>
    </row>
    <row r="13151" spans="1:7" x14ac:dyDescent="0.25">
      <c r="A13151" s="1">
        <v>35123637</v>
      </c>
      <c r="B13151" s="1" t="s">
        <v>34810</v>
      </c>
      <c r="C13151" s="1" t="s">
        <v>34811</v>
      </c>
      <c r="D13151" s="1" t="s">
        <v>34810</v>
      </c>
      <c r="E13151" s="1" t="s">
        <v>66</v>
      </c>
      <c r="F13151" s="1" t="s">
        <v>3175</v>
      </c>
      <c r="G13151" s="1" t="s">
        <v>3176</v>
      </c>
    </row>
    <row r="13152" spans="1:7" x14ac:dyDescent="0.25">
      <c r="A13152" s="1">
        <v>35123638</v>
      </c>
      <c r="B13152" s="1" t="s">
        <v>34812</v>
      </c>
      <c r="C13152" s="1" t="s">
        <v>34813</v>
      </c>
      <c r="D13152" s="1" t="s">
        <v>34812</v>
      </c>
      <c r="E13152" s="1" t="s">
        <v>66</v>
      </c>
      <c r="F13152" s="1" t="s">
        <v>3175</v>
      </c>
      <c r="G13152" s="1" t="s">
        <v>3176</v>
      </c>
    </row>
    <row r="13153" spans="1:7" x14ac:dyDescent="0.25">
      <c r="A13153" s="1">
        <v>35123639</v>
      </c>
      <c r="B13153" s="1" t="s">
        <v>34814</v>
      </c>
      <c r="C13153" s="1" t="s">
        <v>34815</v>
      </c>
      <c r="D13153" s="1" t="s">
        <v>34814</v>
      </c>
      <c r="E13153" s="1" t="s">
        <v>66</v>
      </c>
      <c r="F13153" s="1" t="s">
        <v>3175</v>
      </c>
      <c r="G13153" s="1" t="s">
        <v>3176</v>
      </c>
    </row>
    <row r="13154" spans="1:7" x14ac:dyDescent="0.25">
      <c r="A13154" s="1">
        <v>35123640</v>
      </c>
      <c r="B13154" s="1" t="s">
        <v>34816</v>
      </c>
      <c r="C13154" s="1" t="s">
        <v>34817</v>
      </c>
      <c r="D13154" s="1" t="s">
        <v>34816</v>
      </c>
      <c r="E13154" s="1" t="s">
        <v>66</v>
      </c>
      <c r="F13154" s="1" t="s">
        <v>3175</v>
      </c>
      <c r="G13154" s="1" t="s">
        <v>3176</v>
      </c>
    </row>
    <row r="13155" spans="1:7" x14ac:dyDescent="0.25">
      <c r="A13155" s="1">
        <v>35123641</v>
      </c>
      <c r="B13155" s="1" t="s">
        <v>34818</v>
      </c>
      <c r="C13155" s="1" t="s">
        <v>34819</v>
      </c>
      <c r="D13155" s="1" t="s">
        <v>34818</v>
      </c>
      <c r="E13155" s="1" t="s">
        <v>66</v>
      </c>
      <c r="F13155" s="1" t="s">
        <v>3175</v>
      </c>
      <c r="G13155" s="1" t="s">
        <v>3176</v>
      </c>
    </row>
    <row r="13156" spans="1:7" x14ac:dyDescent="0.25">
      <c r="A13156" s="1">
        <v>35123642</v>
      </c>
      <c r="B13156" s="1" t="s">
        <v>34820</v>
      </c>
      <c r="C13156" s="1" t="s">
        <v>34821</v>
      </c>
      <c r="D13156" s="1" t="s">
        <v>34820</v>
      </c>
      <c r="E13156" s="1" t="s">
        <v>66</v>
      </c>
      <c r="F13156" s="1" t="s">
        <v>3175</v>
      </c>
      <c r="G13156" s="1" t="s">
        <v>3176</v>
      </c>
    </row>
    <row r="13157" spans="1:7" x14ac:dyDescent="0.25">
      <c r="A13157" s="1">
        <v>35123643</v>
      </c>
      <c r="B13157" s="1" t="s">
        <v>34822</v>
      </c>
      <c r="C13157" s="1" t="s">
        <v>34823</v>
      </c>
      <c r="D13157" s="1" t="s">
        <v>34822</v>
      </c>
      <c r="E13157" s="1" t="s">
        <v>66</v>
      </c>
      <c r="F13157" s="1" t="s">
        <v>3175</v>
      </c>
      <c r="G13157" s="1" t="s">
        <v>3176</v>
      </c>
    </row>
    <row r="13158" spans="1:7" x14ac:dyDescent="0.25">
      <c r="A13158" s="1">
        <v>35123647</v>
      </c>
      <c r="B13158" s="1" t="s">
        <v>34824</v>
      </c>
      <c r="C13158" s="1" t="s">
        <v>34825</v>
      </c>
      <c r="D13158" s="1" t="s">
        <v>34824</v>
      </c>
      <c r="E13158" s="1" t="s">
        <v>65</v>
      </c>
      <c r="F13158" s="1" t="s">
        <v>3175</v>
      </c>
      <c r="G13158" s="1" t="s">
        <v>3176</v>
      </c>
    </row>
    <row r="13159" spans="1:7" x14ac:dyDescent="0.25">
      <c r="A13159" s="1">
        <v>35123648</v>
      </c>
      <c r="B13159" s="1" t="s">
        <v>34826</v>
      </c>
      <c r="C13159" s="1" t="s">
        <v>34827</v>
      </c>
      <c r="D13159" s="1" t="s">
        <v>34826</v>
      </c>
      <c r="E13159" s="1" t="s">
        <v>66</v>
      </c>
      <c r="F13159" s="1" t="s">
        <v>3175</v>
      </c>
      <c r="G13159" s="1" t="s">
        <v>3176</v>
      </c>
    </row>
    <row r="13160" spans="1:7" x14ac:dyDescent="0.25">
      <c r="A13160" s="1">
        <v>35123649</v>
      </c>
      <c r="B13160" s="1" t="s">
        <v>34828</v>
      </c>
      <c r="C13160" s="1" t="s">
        <v>34829</v>
      </c>
      <c r="D13160" s="1" t="s">
        <v>34828</v>
      </c>
      <c r="E13160" s="1" t="s">
        <v>65</v>
      </c>
      <c r="F13160" s="1" t="s">
        <v>3175</v>
      </c>
      <c r="G13160" s="1" t="s">
        <v>3176</v>
      </c>
    </row>
    <row r="13161" spans="1:7" x14ac:dyDescent="0.25">
      <c r="A13161" s="1">
        <v>35123651</v>
      </c>
      <c r="B13161" s="1" t="s">
        <v>34830</v>
      </c>
      <c r="C13161" s="1" t="s">
        <v>34831</v>
      </c>
      <c r="D13161" s="1" t="s">
        <v>34830</v>
      </c>
      <c r="E13161" s="1" t="s">
        <v>65</v>
      </c>
      <c r="F13161" s="1" t="s">
        <v>3175</v>
      </c>
      <c r="G13161" s="1" t="s">
        <v>3176</v>
      </c>
    </row>
    <row r="13162" spans="1:7" x14ac:dyDescent="0.25">
      <c r="A13162" s="1">
        <v>35123652</v>
      </c>
      <c r="B13162" s="1" t="s">
        <v>34832</v>
      </c>
      <c r="C13162" s="1" t="s">
        <v>34833</v>
      </c>
      <c r="D13162" s="1" t="s">
        <v>34832</v>
      </c>
      <c r="E13162" s="1" t="s">
        <v>65</v>
      </c>
      <c r="F13162" s="1" t="s">
        <v>3175</v>
      </c>
      <c r="G13162" s="1" t="s">
        <v>3176</v>
      </c>
    </row>
    <row r="13163" spans="1:7" x14ac:dyDescent="0.25">
      <c r="A13163" s="1">
        <v>35123653</v>
      </c>
      <c r="B13163" s="1" t="s">
        <v>34834</v>
      </c>
      <c r="C13163" s="1" t="s">
        <v>34835</v>
      </c>
      <c r="D13163" s="1" t="s">
        <v>34834</v>
      </c>
      <c r="E13163" s="1" t="s">
        <v>65</v>
      </c>
      <c r="F13163" s="1" t="s">
        <v>3175</v>
      </c>
      <c r="G13163" s="1" t="s">
        <v>3176</v>
      </c>
    </row>
    <row r="13164" spans="1:7" x14ac:dyDescent="0.25">
      <c r="A13164" s="1">
        <v>35123655</v>
      </c>
      <c r="B13164" s="1" t="s">
        <v>34836</v>
      </c>
      <c r="C13164" s="1" t="s">
        <v>34837</v>
      </c>
      <c r="D13164" s="1" t="s">
        <v>34836</v>
      </c>
      <c r="E13164" s="1" t="s">
        <v>65</v>
      </c>
      <c r="F13164" s="1" t="s">
        <v>3175</v>
      </c>
      <c r="G13164" s="1" t="s">
        <v>3176</v>
      </c>
    </row>
    <row r="13165" spans="1:7" x14ac:dyDescent="0.25">
      <c r="A13165" s="1">
        <v>35123657</v>
      </c>
      <c r="B13165" s="1" t="s">
        <v>34838</v>
      </c>
      <c r="C13165" s="1" t="s">
        <v>34839</v>
      </c>
      <c r="D13165" s="1" t="s">
        <v>34838</v>
      </c>
      <c r="E13165" s="1" t="s">
        <v>65</v>
      </c>
      <c r="F13165" s="1" t="s">
        <v>3175</v>
      </c>
      <c r="G13165" s="1" t="s">
        <v>3176</v>
      </c>
    </row>
    <row r="13166" spans="1:7" x14ac:dyDescent="0.25">
      <c r="A13166" s="1">
        <v>35123658</v>
      </c>
      <c r="B13166" s="1" t="s">
        <v>34840</v>
      </c>
      <c r="C13166" s="1" t="s">
        <v>34841</v>
      </c>
      <c r="D13166" s="1" t="s">
        <v>34840</v>
      </c>
      <c r="E13166" s="1" t="s">
        <v>65</v>
      </c>
      <c r="F13166" s="1" t="s">
        <v>3175</v>
      </c>
      <c r="G13166" s="1" t="s">
        <v>3176</v>
      </c>
    </row>
    <row r="13167" spans="1:7" x14ac:dyDescent="0.25">
      <c r="A13167" s="1">
        <v>35123659</v>
      </c>
      <c r="B13167" s="1" t="s">
        <v>34842</v>
      </c>
      <c r="C13167" s="1" t="s">
        <v>34843</v>
      </c>
      <c r="D13167" s="1" t="s">
        <v>34842</v>
      </c>
      <c r="E13167" s="1" t="s">
        <v>65</v>
      </c>
      <c r="F13167" s="1" t="s">
        <v>2444</v>
      </c>
      <c r="G13167" s="1" t="s">
        <v>2445</v>
      </c>
    </row>
    <row r="13168" spans="1:7" x14ac:dyDescent="0.25">
      <c r="A13168" s="1">
        <v>35123660</v>
      </c>
      <c r="B13168" s="1" t="s">
        <v>34844</v>
      </c>
      <c r="C13168" s="1" t="s">
        <v>34845</v>
      </c>
      <c r="D13168" s="1" t="s">
        <v>34844</v>
      </c>
      <c r="E13168" s="1" t="s">
        <v>66</v>
      </c>
      <c r="F13168" s="1" t="s">
        <v>3175</v>
      </c>
      <c r="G13168" s="1" t="s">
        <v>3176</v>
      </c>
    </row>
    <row r="13169" spans="1:7" x14ac:dyDescent="0.25">
      <c r="A13169" s="1">
        <v>35123800</v>
      </c>
      <c r="B13169" s="1" t="s">
        <v>34846</v>
      </c>
      <c r="C13169" s="1" t="s">
        <v>34847</v>
      </c>
      <c r="D13169" s="1" t="s">
        <v>34848</v>
      </c>
      <c r="E13169" s="1" t="s">
        <v>65</v>
      </c>
      <c r="F13169" s="1" t="s">
        <v>3175</v>
      </c>
      <c r="G13169" s="1" t="s">
        <v>3176</v>
      </c>
    </row>
    <row r="13170" spans="1:7" x14ac:dyDescent="0.25">
      <c r="A13170" s="1">
        <v>35123801</v>
      </c>
      <c r="B13170" s="1" t="s">
        <v>34849</v>
      </c>
      <c r="C13170" s="1" t="s">
        <v>34850</v>
      </c>
      <c r="D13170" s="1" t="s">
        <v>34851</v>
      </c>
      <c r="E13170" s="1" t="s">
        <v>65</v>
      </c>
      <c r="F13170" s="1" t="s">
        <v>3175</v>
      </c>
      <c r="G13170" s="1" t="s">
        <v>3176</v>
      </c>
    </row>
    <row r="13171" spans="1:7" x14ac:dyDescent="0.25">
      <c r="A13171" s="1">
        <v>35123802</v>
      </c>
      <c r="B13171" s="1" t="s">
        <v>34852</v>
      </c>
      <c r="C13171" s="1" t="s">
        <v>34853</v>
      </c>
      <c r="D13171" s="1" t="s">
        <v>34854</v>
      </c>
      <c r="E13171" s="1" t="s">
        <v>65</v>
      </c>
      <c r="F13171" s="1" t="s">
        <v>3175</v>
      </c>
      <c r="G13171" s="1" t="s">
        <v>3176</v>
      </c>
    </row>
    <row r="13172" spans="1:7" x14ac:dyDescent="0.25">
      <c r="A13172" s="1">
        <v>35123803</v>
      </c>
      <c r="B13172" s="1" t="s">
        <v>34855</v>
      </c>
      <c r="C13172" s="1" t="s">
        <v>34856</v>
      </c>
      <c r="D13172" s="1" t="s">
        <v>34857</v>
      </c>
      <c r="E13172" s="1" t="s">
        <v>65</v>
      </c>
      <c r="F13172" s="1" t="s">
        <v>3175</v>
      </c>
      <c r="G13172" s="1" t="s">
        <v>3176</v>
      </c>
    </row>
    <row r="13173" spans="1:7" x14ac:dyDescent="0.25">
      <c r="A13173" s="1">
        <v>35123804</v>
      </c>
      <c r="B13173" s="1" t="s">
        <v>34858</v>
      </c>
      <c r="C13173" s="1" t="s">
        <v>34859</v>
      </c>
      <c r="D13173" s="1" t="s">
        <v>34860</v>
      </c>
      <c r="E13173" s="1" t="s">
        <v>65</v>
      </c>
      <c r="F13173" s="1" t="s">
        <v>3175</v>
      </c>
      <c r="G13173" s="1" t="s">
        <v>3176</v>
      </c>
    </row>
    <row r="13174" spans="1:7" x14ac:dyDescent="0.25">
      <c r="A13174" s="1">
        <v>35123805</v>
      </c>
      <c r="B13174" s="1" t="s">
        <v>34861</v>
      </c>
      <c r="C13174" s="1" t="s">
        <v>34862</v>
      </c>
      <c r="D13174" s="1" t="s">
        <v>34863</v>
      </c>
      <c r="E13174" s="1" t="s">
        <v>65</v>
      </c>
      <c r="F13174" s="1" t="s">
        <v>3175</v>
      </c>
      <c r="G13174" s="1" t="s">
        <v>3176</v>
      </c>
    </row>
    <row r="13175" spans="1:7" x14ac:dyDescent="0.25">
      <c r="A13175" s="1">
        <v>35123806</v>
      </c>
      <c r="B13175" s="1" t="s">
        <v>34864</v>
      </c>
      <c r="C13175" s="1" t="s">
        <v>34865</v>
      </c>
      <c r="D13175" s="1" t="s">
        <v>34866</v>
      </c>
      <c r="E13175" s="1" t="s">
        <v>65</v>
      </c>
      <c r="F13175" s="1" t="s">
        <v>3175</v>
      </c>
      <c r="G13175" s="1" t="s">
        <v>3176</v>
      </c>
    </row>
    <row r="13176" spans="1:7" x14ac:dyDescent="0.25">
      <c r="A13176" s="1">
        <v>35123807</v>
      </c>
      <c r="B13176" s="1" t="s">
        <v>34867</v>
      </c>
      <c r="C13176" s="1" t="s">
        <v>34868</v>
      </c>
      <c r="D13176" s="1" t="s">
        <v>34869</v>
      </c>
      <c r="E13176" s="1" t="s">
        <v>65</v>
      </c>
      <c r="F13176" s="1" t="s">
        <v>3175</v>
      </c>
      <c r="G13176" s="1" t="s">
        <v>3176</v>
      </c>
    </row>
    <row r="13177" spans="1:7" x14ac:dyDescent="0.25">
      <c r="A13177" s="1">
        <v>35123808</v>
      </c>
      <c r="B13177" s="1" t="s">
        <v>34870</v>
      </c>
      <c r="C13177" s="1" t="s">
        <v>34871</v>
      </c>
      <c r="D13177" s="1" t="s">
        <v>34872</v>
      </c>
      <c r="E13177" s="1" t="s">
        <v>65</v>
      </c>
      <c r="F13177" s="1" t="s">
        <v>3175</v>
      </c>
      <c r="G13177" s="1" t="s">
        <v>3176</v>
      </c>
    </row>
    <row r="13178" spans="1:7" x14ac:dyDescent="0.25">
      <c r="A13178" s="1">
        <v>35123809</v>
      </c>
      <c r="B13178" s="1" t="s">
        <v>34873</v>
      </c>
      <c r="C13178" s="1" t="s">
        <v>34874</v>
      </c>
      <c r="D13178" s="1" t="s">
        <v>34875</v>
      </c>
      <c r="E13178" s="1" t="s">
        <v>65</v>
      </c>
      <c r="F13178" s="1" t="s">
        <v>3175</v>
      </c>
      <c r="G13178" s="1" t="s">
        <v>3176</v>
      </c>
    </row>
    <row r="13179" spans="1:7" x14ac:dyDescent="0.25">
      <c r="A13179" s="1">
        <v>35123810</v>
      </c>
      <c r="B13179" s="1" t="s">
        <v>34876</v>
      </c>
      <c r="C13179" s="1" t="s">
        <v>34877</v>
      </c>
      <c r="D13179" s="1" t="s">
        <v>34878</v>
      </c>
      <c r="E13179" s="1" t="s">
        <v>65</v>
      </c>
      <c r="F13179" s="1" t="s">
        <v>3175</v>
      </c>
      <c r="G13179" s="1" t="s">
        <v>3176</v>
      </c>
    </row>
    <row r="13180" spans="1:7" x14ac:dyDescent="0.25">
      <c r="A13180" s="1">
        <v>35123811</v>
      </c>
      <c r="B13180" s="1" t="s">
        <v>34879</v>
      </c>
      <c r="C13180" s="1" t="s">
        <v>34880</v>
      </c>
      <c r="D13180" s="1" t="s">
        <v>34881</v>
      </c>
      <c r="E13180" s="1" t="s">
        <v>65</v>
      </c>
      <c r="F13180" s="1" t="s">
        <v>3175</v>
      </c>
      <c r="G13180" s="1" t="s">
        <v>3176</v>
      </c>
    </row>
    <row r="13181" spans="1:7" x14ac:dyDescent="0.25">
      <c r="A13181" s="1">
        <v>35123812</v>
      </c>
      <c r="B13181" s="1" t="s">
        <v>34882</v>
      </c>
      <c r="C13181" s="1" t="s">
        <v>34883</v>
      </c>
      <c r="D13181" s="1" t="s">
        <v>34884</v>
      </c>
      <c r="E13181" s="1" t="s">
        <v>65</v>
      </c>
      <c r="F13181" s="1" t="s">
        <v>3175</v>
      </c>
      <c r="G13181" s="1" t="s">
        <v>3176</v>
      </c>
    </row>
    <row r="13182" spans="1:7" x14ac:dyDescent="0.25">
      <c r="A13182" s="1">
        <v>35123813</v>
      </c>
      <c r="B13182" s="1" t="s">
        <v>34885</v>
      </c>
      <c r="C13182" s="1" t="s">
        <v>34886</v>
      </c>
      <c r="D13182" s="1" t="s">
        <v>34887</v>
      </c>
      <c r="E13182" s="1" t="s">
        <v>65</v>
      </c>
      <c r="F13182" s="1" t="s">
        <v>3175</v>
      </c>
      <c r="G13182" s="1" t="s">
        <v>3176</v>
      </c>
    </row>
    <row r="13183" spans="1:7" x14ac:dyDescent="0.25">
      <c r="A13183" s="1">
        <v>35123814</v>
      </c>
      <c r="B13183" s="1" t="s">
        <v>34888</v>
      </c>
      <c r="C13183" s="1" t="s">
        <v>34889</v>
      </c>
      <c r="D13183" s="1" t="s">
        <v>34890</v>
      </c>
      <c r="E13183" s="1" t="s">
        <v>65</v>
      </c>
      <c r="F13183" s="1" t="s">
        <v>3175</v>
      </c>
      <c r="G13183" s="1" t="s">
        <v>3176</v>
      </c>
    </row>
    <row r="13184" spans="1:7" x14ac:dyDescent="0.25">
      <c r="A13184" s="1">
        <v>35123815</v>
      </c>
      <c r="B13184" s="1" t="s">
        <v>34891</v>
      </c>
      <c r="C13184" s="1" t="s">
        <v>34892</v>
      </c>
      <c r="D13184" s="1" t="s">
        <v>34893</v>
      </c>
      <c r="E13184" s="1" t="s">
        <v>65</v>
      </c>
      <c r="F13184" s="1" t="s">
        <v>3175</v>
      </c>
      <c r="G13184" s="1" t="s">
        <v>3176</v>
      </c>
    </row>
    <row r="13185" spans="1:7" x14ac:dyDescent="0.25">
      <c r="A13185" s="1">
        <v>35123816</v>
      </c>
      <c r="B13185" s="1" t="s">
        <v>34894</v>
      </c>
      <c r="C13185" s="1" t="s">
        <v>34895</v>
      </c>
      <c r="D13185" s="1" t="s">
        <v>34896</v>
      </c>
      <c r="E13185" s="1" t="s">
        <v>65</v>
      </c>
      <c r="F13185" s="1" t="s">
        <v>3175</v>
      </c>
      <c r="G13185" s="1" t="s">
        <v>3176</v>
      </c>
    </row>
    <row r="13186" spans="1:7" x14ac:dyDescent="0.25">
      <c r="A13186" s="1">
        <v>35123817</v>
      </c>
      <c r="B13186" s="1" t="s">
        <v>34897</v>
      </c>
      <c r="C13186" s="1" t="s">
        <v>34898</v>
      </c>
      <c r="D13186" s="1" t="s">
        <v>34899</v>
      </c>
      <c r="E13186" s="1" t="s">
        <v>65</v>
      </c>
      <c r="F13186" s="1" t="s">
        <v>3175</v>
      </c>
      <c r="G13186" s="1" t="s">
        <v>3176</v>
      </c>
    </row>
    <row r="13187" spans="1:7" x14ac:dyDescent="0.25">
      <c r="A13187" s="1">
        <v>35123823</v>
      </c>
      <c r="B13187" s="1" t="s">
        <v>34900</v>
      </c>
      <c r="C13187" s="1" t="s">
        <v>34901</v>
      </c>
      <c r="D13187" s="1" t="s">
        <v>34902</v>
      </c>
      <c r="E13187" s="1" t="s">
        <v>65</v>
      </c>
      <c r="F13187" s="1" t="s">
        <v>3175</v>
      </c>
      <c r="G13187" s="1" t="s">
        <v>3176</v>
      </c>
    </row>
    <row r="13188" spans="1:7" x14ac:dyDescent="0.25">
      <c r="A13188" s="1">
        <v>35123824</v>
      </c>
      <c r="B13188" s="1" t="s">
        <v>34903</v>
      </c>
      <c r="C13188" s="1" t="s">
        <v>34904</v>
      </c>
      <c r="D13188" s="1" t="s">
        <v>34905</v>
      </c>
      <c r="E13188" s="1" t="s">
        <v>65</v>
      </c>
      <c r="F13188" s="1" t="s">
        <v>3175</v>
      </c>
      <c r="G13188" s="1" t="s">
        <v>3176</v>
      </c>
    </row>
    <row r="13189" spans="1:7" x14ac:dyDescent="0.25">
      <c r="A13189" s="1">
        <v>35123825</v>
      </c>
      <c r="B13189" s="1" t="s">
        <v>34906</v>
      </c>
      <c r="C13189" s="1" t="s">
        <v>34907</v>
      </c>
      <c r="D13189" s="1" t="s">
        <v>34908</v>
      </c>
      <c r="E13189" s="1" t="s">
        <v>65</v>
      </c>
      <c r="F13189" s="1" t="s">
        <v>3175</v>
      </c>
      <c r="G13189" s="1" t="s">
        <v>3176</v>
      </c>
    </row>
    <row r="13190" spans="1:7" x14ac:dyDescent="0.25">
      <c r="A13190" s="1">
        <v>35123826</v>
      </c>
      <c r="B13190" s="1" t="s">
        <v>34909</v>
      </c>
      <c r="C13190" s="1" t="s">
        <v>34910</v>
      </c>
      <c r="D13190" s="1" t="s">
        <v>34911</v>
      </c>
      <c r="E13190" s="1" t="s">
        <v>65</v>
      </c>
      <c r="F13190" s="1" t="s">
        <v>3175</v>
      </c>
      <c r="G13190" s="1" t="s">
        <v>3176</v>
      </c>
    </row>
    <row r="13191" spans="1:7" x14ac:dyDescent="0.25">
      <c r="A13191" s="1">
        <v>35123827</v>
      </c>
      <c r="B13191" s="1" t="s">
        <v>34912</v>
      </c>
      <c r="C13191" s="1" t="s">
        <v>34913</v>
      </c>
      <c r="D13191" s="1" t="s">
        <v>34914</v>
      </c>
      <c r="E13191" s="1" t="s">
        <v>65</v>
      </c>
      <c r="F13191" s="1" t="s">
        <v>3175</v>
      </c>
      <c r="G13191" s="1" t="s">
        <v>3176</v>
      </c>
    </row>
    <row r="13192" spans="1:7" x14ac:dyDescent="0.25">
      <c r="A13192" s="1">
        <v>35123828</v>
      </c>
      <c r="B13192" s="1" t="s">
        <v>34915</v>
      </c>
      <c r="C13192" s="1" t="s">
        <v>34916</v>
      </c>
      <c r="D13192" s="1" t="s">
        <v>34917</v>
      </c>
      <c r="E13192" s="1" t="s">
        <v>66</v>
      </c>
      <c r="F13192" s="1" t="s">
        <v>3175</v>
      </c>
      <c r="G13192" s="1" t="s">
        <v>3176</v>
      </c>
    </row>
    <row r="13193" spans="1:7" x14ac:dyDescent="0.25">
      <c r="A13193" s="1">
        <v>35123829</v>
      </c>
      <c r="B13193" s="1" t="s">
        <v>34918</v>
      </c>
      <c r="C13193" s="1" t="s">
        <v>34919</v>
      </c>
      <c r="D13193" s="1" t="s">
        <v>34920</v>
      </c>
      <c r="E13193" s="1" t="s">
        <v>66</v>
      </c>
      <c r="F13193" s="1" t="s">
        <v>3175</v>
      </c>
      <c r="G13193" s="1" t="s">
        <v>3176</v>
      </c>
    </row>
    <row r="13194" spans="1:7" x14ac:dyDescent="0.25">
      <c r="A13194" s="1">
        <v>35123830</v>
      </c>
      <c r="B13194" s="1" t="s">
        <v>34921</v>
      </c>
      <c r="C13194" s="1" t="s">
        <v>34922</v>
      </c>
      <c r="D13194" s="1" t="s">
        <v>34923</v>
      </c>
      <c r="E13194" s="1" t="s">
        <v>66</v>
      </c>
      <c r="F13194" s="1" t="s">
        <v>3175</v>
      </c>
      <c r="G13194" s="1" t="s">
        <v>3176</v>
      </c>
    </row>
    <row r="13195" spans="1:7" x14ac:dyDescent="0.25">
      <c r="A13195" s="1">
        <v>35123900</v>
      </c>
      <c r="B13195" s="1" t="s">
        <v>34924</v>
      </c>
      <c r="C13195" s="1" t="s">
        <v>34925</v>
      </c>
      <c r="D13195" s="1" t="s">
        <v>34926</v>
      </c>
      <c r="E13195" s="1" t="s">
        <v>65</v>
      </c>
      <c r="F13195" s="1" t="s">
        <v>3175</v>
      </c>
      <c r="G13195" s="1" t="s">
        <v>3176</v>
      </c>
    </row>
    <row r="13196" spans="1:7" x14ac:dyDescent="0.25">
      <c r="A13196" s="1">
        <v>35123901</v>
      </c>
      <c r="B13196" s="1" t="s">
        <v>34527</v>
      </c>
      <c r="C13196" s="1" t="s">
        <v>34528</v>
      </c>
      <c r="D13196" s="1" t="s">
        <v>34529</v>
      </c>
      <c r="E13196" s="1" t="s">
        <v>65</v>
      </c>
      <c r="F13196" s="1" t="s">
        <v>3175</v>
      </c>
      <c r="G13196" s="1" t="s">
        <v>3176</v>
      </c>
    </row>
    <row r="13197" spans="1:7" x14ac:dyDescent="0.25">
      <c r="A13197" s="1">
        <v>35123902</v>
      </c>
      <c r="B13197" s="1" t="s">
        <v>34927</v>
      </c>
      <c r="C13197" s="1" t="s">
        <v>34928</v>
      </c>
      <c r="D13197" s="1" t="s">
        <v>34929</v>
      </c>
      <c r="E13197" s="1" t="s">
        <v>65</v>
      </c>
      <c r="F13197" s="1" t="s">
        <v>3175</v>
      </c>
      <c r="G13197" s="1" t="s">
        <v>3176</v>
      </c>
    </row>
    <row r="13198" spans="1:7" x14ac:dyDescent="0.25">
      <c r="A13198" s="1">
        <v>35123903</v>
      </c>
      <c r="B13198" s="1" t="s">
        <v>34530</v>
      </c>
      <c r="C13198" s="1" t="s">
        <v>34531</v>
      </c>
      <c r="D13198" s="1" t="s">
        <v>34532</v>
      </c>
      <c r="E13198" s="1" t="s">
        <v>65</v>
      </c>
      <c r="F13198" s="1" t="s">
        <v>3175</v>
      </c>
      <c r="G13198" s="1" t="s">
        <v>3176</v>
      </c>
    </row>
    <row r="13199" spans="1:7" x14ac:dyDescent="0.25">
      <c r="A13199" s="1">
        <v>35123904</v>
      </c>
      <c r="B13199" s="1" t="s">
        <v>34930</v>
      </c>
      <c r="C13199" s="1" t="s">
        <v>34931</v>
      </c>
      <c r="D13199" s="1" t="s">
        <v>34932</v>
      </c>
      <c r="E13199" s="1" t="s">
        <v>65</v>
      </c>
      <c r="F13199" s="1" t="s">
        <v>3175</v>
      </c>
      <c r="G13199" s="1" t="s">
        <v>3176</v>
      </c>
    </row>
    <row r="13200" spans="1:7" x14ac:dyDescent="0.25">
      <c r="A13200" s="1">
        <v>35123905</v>
      </c>
      <c r="B13200" s="1" t="s">
        <v>34544</v>
      </c>
      <c r="C13200" s="1" t="s">
        <v>34545</v>
      </c>
      <c r="D13200" s="1" t="s">
        <v>34546</v>
      </c>
      <c r="E13200" s="1" t="s">
        <v>65</v>
      </c>
      <c r="F13200" s="1" t="s">
        <v>3175</v>
      </c>
      <c r="G13200" s="1" t="s">
        <v>3176</v>
      </c>
    </row>
    <row r="13201" spans="1:7" x14ac:dyDescent="0.25">
      <c r="A13201" s="1">
        <v>35123906</v>
      </c>
      <c r="B13201" s="1" t="s">
        <v>34933</v>
      </c>
      <c r="C13201" s="1" t="s">
        <v>34934</v>
      </c>
      <c r="D13201" s="1" t="s">
        <v>34935</v>
      </c>
      <c r="E13201" s="1" t="s">
        <v>65</v>
      </c>
      <c r="F13201" s="1" t="s">
        <v>3175</v>
      </c>
      <c r="G13201" s="1" t="s">
        <v>3176</v>
      </c>
    </row>
    <row r="13202" spans="1:7" x14ac:dyDescent="0.25">
      <c r="A13202" s="1">
        <v>35123907</v>
      </c>
      <c r="B13202" s="1" t="s">
        <v>34936</v>
      </c>
      <c r="C13202" s="1" t="s">
        <v>34937</v>
      </c>
      <c r="D13202" s="1" t="s">
        <v>34938</v>
      </c>
      <c r="E13202" s="1" t="s">
        <v>65</v>
      </c>
      <c r="F13202" s="1" t="s">
        <v>3175</v>
      </c>
      <c r="G13202" s="1" t="s">
        <v>3176</v>
      </c>
    </row>
    <row r="13203" spans="1:7" x14ac:dyDescent="0.25">
      <c r="A13203" s="1">
        <v>35123908</v>
      </c>
      <c r="B13203" s="1" t="s">
        <v>34939</v>
      </c>
      <c r="C13203" s="1" t="s">
        <v>34940</v>
      </c>
      <c r="D13203" s="1" t="s">
        <v>34941</v>
      </c>
      <c r="E13203" s="1" t="s">
        <v>65</v>
      </c>
      <c r="F13203" s="1" t="s">
        <v>3175</v>
      </c>
      <c r="G13203" s="1" t="s">
        <v>3176</v>
      </c>
    </row>
    <row r="13204" spans="1:7" x14ac:dyDescent="0.25">
      <c r="A13204" s="1">
        <v>35123909</v>
      </c>
      <c r="B13204" s="1" t="s">
        <v>34942</v>
      </c>
      <c r="C13204" s="1" t="s">
        <v>34943</v>
      </c>
      <c r="D13204" s="1" t="s">
        <v>34944</v>
      </c>
      <c r="E13204" s="1" t="s">
        <v>65</v>
      </c>
      <c r="F13204" s="1" t="s">
        <v>3175</v>
      </c>
      <c r="G13204" s="1" t="s">
        <v>3176</v>
      </c>
    </row>
    <row r="13205" spans="1:7" x14ac:dyDescent="0.25">
      <c r="A13205" s="1">
        <v>35123910</v>
      </c>
      <c r="B13205" s="1" t="s">
        <v>34945</v>
      </c>
      <c r="C13205" s="1" t="s">
        <v>34946</v>
      </c>
      <c r="D13205" s="1" t="s">
        <v>34947</v>
      </c>
      <c r="E13205" s="1" t="s">
        <v>65</v>
      </c>
      <c r="F13205" s="1" t="s">
        <v>3175</v>
      </c>
      <c r="G13205" s="1" t="s">
        <v>3176</v>
      </c>
    </row>
    <row r="13206" spans="1:7" x14ac:dyDescent="0.25">
      <c r="A13206" s="1">
        <v>35123911</v>
      </c>
      <c r="B13206" s="1" t="s">
        <v>34948</v>
      </c>
      <c r="C13206" s="1" t="s">
        <v>34949</v>
      </c>
      <c r="D13206" s="1" t="s">
        <v>34950</v>
      </c>
      <c r="E13206" s="1" t="s">
        <v>65</v>
      </c>
      <c r="F13206" s="1" t="s">
        <v>3175</v>
      </c>
      <c r="G13206" s="1" t="s">
        <v>3176</v>
      </c>
    </row>
    <row r="13207" spans="1:7" x14ac:dyDescent="0.25">
      <c r="A13207" s="1">
        <v>35123912</v>
      </c>
      <c r="B13207" s="1" t="s">
        <v>34951</v>
      </c>
      <c r="C13207" s="1" t="s">
        <v>34952</v>
      </c>
      <c r="D13207" s="1" t="s">
        <v>34953</v>
      </c>
      <c r="E13207" s="1" t="s">
        <v>65</v>
      </c>
      <c r="F13207" s="1" t="s">
        <v>3175</v>
      </c>
      <c r="G13207" s="1" t="s">
        <v>3176</v>
      </c>
    </row>
    <row r="13208" spans="1:7" x14ac:dyDescent="0.25">
      <c r="A13208" s="1">
        <v>35123914</v>
      </c>
      <c r="B13208" s="1" t="s">
        <v>34954</v>
      </c>
      <c r="C13208" s="1" t="s">
        <v>34955</v>
      </c>
      <c r="D13208" s="1" t="s">
        <v>34956</v>
      </c>
      <c r="E13208" s="1" t="s">
        <v>65</v>
      </c>
      <c r="F13208" s="1" t="s">
        <v>3175</v>
      </c>
      <c r="G13208" s="1" t="s">
        <v>3176</v>
      </c>
    </row>
    <row r="13209" spans="1:7" x14ac:dyDescent="0.25">
      <c r="A13209" s="1">
        <v>35123915</v>
      </c>
      <c r="B13209" s="1" t="s">
        <v>34957</v>
      </c>
      <c r="C13209" s="1" t="s">
        <v>34958</v>
      </c>
      <c r="D13209" s="1" t="s">
        <v>34959</v>
      </c>
      <c r="E13209" s="1" t="s">
        <v>65</v>
      </c>
      <c r="F13209" s="1" t="s">
        <v>3175</v>
      </c>
      <c r="G13209" s="1" t="s">
        <v>3176</v>
      </c>
    </row>
    <row r="13210" spans="1:7" x14ac:dyDescent="0.25">
      <c r="A13210" s="1">
        <v>35123916</v>
      </c>
      <c r="B13210" s="1" t="s">
        <v>34960</v>
      </c>
      <c r="C13210" s="1" t="s">
        <v>34961</v>
      </c>
      <c r="D13210" s="1" t="s">
        <v>34962</v>
      </c>
      <c r="E13210" s="1" t="s">
        <v>65</v>
      </c>
      <c r="F13210" s="1" t="s">
        <v>3175</v>
      </c>
      <c r="G13210" s="1" t="s">
        <v>3176</v>
      </c>
    </row>
    <row r="13211" spans="1:7" x14ac:dyDescent="0.25">
      <c r="A13211" s="1">
        <v>35123917</v>
      </c>
      <c r="B13211" s="1" t="s">
        <v>34963</v>
      </c>
      <c r="C13211" s="1" t="s">
        <v>34964</v>
      </c>
      <c r="D13211" s="1" t="s">
        <v>34965</v>
      </c>
      <c r="E13211" s="1" t="s">
        <v>65</v>
      </c>
      <c r="F13211" s="1" t="s">
        <v>3175</v>
      </c>
      <c r="G13211" s="1" t="s">
        <v>3176</v>
      </c>
    </row>
    <row r="13212" spans="1:7" x14ac:dyDescent="0.25">
      <c r="A13212" s="1">
        <v>35123918</v>
      </c>
      <c r="B13212" s="1" t="s">
        <v>34966</v>
      </c>
      <c r="C13212" s="1" t="s">
        <v>34967</v>
      </c>
      <c r="D13212" s="1" t="s">
        <v>34968</v>
      </c>
      <c r="E13212" s="1" t="s">
        <v>65</v>
      </c>
      <c r="F13212" s="1" t="s">
        <v>3175</v>
      </c>
      <c r="G13212" s="1" t="s">
        <v>3176</v>
      </c>
    </row>
    <row r="13213" spans="1:7" x14ac:dyDescent="0.25">
      <c r="A13213" s="1">
        <v>35123919</v>
      </c>
      <c r="B13213" s="1" t="s">
        <v>34969</v>
      </c>
      <c r="C13213" s="1" t="s">
        <v>34970</v>
      </c>
      <c r="D13213" s="1" t="s">
        <v>34971</v>
      </c>
      <c r="E13213" s="1" t="s">
        <v>66</v>
      </c>
      <c r="F13213" s="1" t="s">
        <v>3175</v>
      </c>
      <c r="G13213" s="1" t="s">
        <v>3176</v>
      </c>
    </row>
    <row r="13214" spans="1:7" x14ac:dyDescent="0.25">
      <c r="A13214" s="1">
        <v>35123921</v>
      </c>
      <c r="B13214" s="1" t="s">
        <v>34972</v>
      </c>
      <c r="C13214" s="1" t="s">
        <v>34973</v>
      </c>
      <c r="D13214" s="1" t="s">
        <v>34974</v>
      </c>
      <c r="E13214" s="1" t="s">
        <v>65</v>
      </c>
      <c r="F13214" s="1" t="s">
        <v>3175</v>
      </c>
      <c r="G13214" s="1" t="s">
        <v>3176</v>
      </c>
    </row>
    <row r="13215" spans="1:7" x14ac:dyDescent="0.25">
      <c r="A13215" s="1">
        <v>35123922</v>
      </c>
      <c r="B13215" s="1" t="s">
        <v>34975</v>
      </c>
      <c r="C13215" s="1" t="s">
        <v>34976</v>
      </c>
      <c r="D13215" s="1" t="s">
        <v>34977</v>
      </c>
      <c r="E13215" s="1" t="s">
        <v>65</v>
      </c>
      <c r="F13215" s="1" t="s">
        <v>3175</v>
      </c>
      <c r="G13215" s="1" t="s">
        <v>3176</v>
      </c>
    </row>
    <row r="13216" spans="1:7" x14ac:dyDescent="0.25">
      <c r="A13216" s="1">
        <v>35123923</v>
      </c>
      <c r="B13216" s="1" t="s">
        <v>34978</v>
      </c>
      <c r="C13216" s="1" t="s">
        <v>34979</v>
      </c>
      <c r="D13216" s="1" t="s">
        <v>34980</v>
      </c>
      <c r="E13216" s="1" t="s">
        <v>65</v>
      </c>
      <c r="F13216" s="1" t="s">
        <v>3175</v>
      </c>
      <c r="G13216" s="1" t="s">
        <v>3176</v>
      </c>
    </row>
    <row r="13217" spans="1:7" x14ac:dyDescent="0.25">
      <c r="A13217" s="1">
        <v>35123924</v>
      </c>
      <c r="B13217" s="1" t="s">
        <v>34981</v>
      </c>
      <c r="C13217" s="1" t="s">
        <v>34982</v>
      </c>
      <c r="D13217" s="1" t="s">
        <v>34983</v>
      </c>
      <c r="E13217" s="1" t="s">
        <v>65</v>
      </c>
      <c r="F13217" s="1" t="s">
        <v>3175</v>
      </c>
      <c r="G13217" s="1" t="s">
        <v>3176</v>
      </c>
    </row>
    <row r="13218" spans="1:7" x14ac:dyDescent="0.25">
      <c r="A13218" s="1">
        <v>35123926</v>
      </c>
      <c r="B13218" s="1" t="s">
        <v>34984</v>
      </c>
      <c r="C13218" s="1" t="s">
        <v>34985</v>
      </c>
      <c r="D13218" s="1" t="s">
        <v>34986</v>
      </c>
      <c r="E13218" s="1" t="s">
        <v>66</v>
      </c>
      <c r="F13218" s="1" t="s">
        <v>3175</v>
      </c>
      <c r="G13218" s="1" t="s">
        <v>3176</v>
      </c>
    </row>
    <row r="13219" spans="1:7" x14ac:dyDescent="0.25">
      <c r="A13219" s="1">
        <v>35123927</v>
      </c>
      <c r="B13219" s="1" t="s">
        <v>34987</v>
      </c>
      <c r="C13219" s="1" t="s">
        <v>34988</v>
      </c>
      <c r="D13219" s="1" t="s">
        <v>34989</v>
      </c>
      <c r="E13219" s="1" t="s">
        <v>66</v>
      </c>
      <c r="F13219" s="1" t="s">
        <v>3175</v>
      </c>
      <c r="G13219" s="1" t="s">
        <v>3176</v>
      </c>
    </row>
    <row r="13220" spans="1:7" x14ac:dyDescent="0.25">
      <c r="A13220" s="1">
        <v>35123928</v>
      </c>
      <c r="B13220" s="1" t="s">
        <v>34990</v>
      </c>
      <c r="C13220" s="1" t="s">
        <v>34991</v>
      </c>
      <c r="D13220" s="1" t="s">
        <v>34992</v>
      </c>
      <c r="E13220" s="1" t="s">
        <v>66</v>
      </c>
      <c r="F13220" s="1" t="s">
        <v>3175</v>
      </c>
      <c r="G13220" s="1" t="s">
        <v>3176</v>
      </c>
    </row>
    <row r="13221" spans="1:7" x14ac:dyDescent="0.25">
      <c r="A13221" s="1">
        <v>35123929</v>
      </c>
      <c r="B13221" s="1" t="s">
        <v>34993</v>
      </c>
      <c r="C13221" s="1" t="s">
        <v>34994</v>
      </c>
      <c r="D13221" s="1" t="s">
        <v>34995</v>
      </c>
      <c r="E13221" s="1" t="s">
        <v>66</v>
      </c>
      <c r="F13221" s="1" t="s">
        <v>3175</v>
      </c>
      <c r="G13221" s="1" t="s">
        <v>3176</v>
      </c>
    </row>
    <row r="13222" spans="1:7" x14ac:dyDescent="0.25">
      <c r="A13222" s="1">
        <v>35123930</v>
      </c>
      <c r="B13222" s="1" t="s">
        <v>34996</v>
      </c>
      <c r="C13222" s="1" t="s">
        <v>34997</v>
      </c>
      <c r="D13222" s="1" t="s">
        <v>34998</v>
      </c>
      <c r="E13222" s="1" t="s">
        <v>66</v>
      </c>
      <c r="F13222" s="1" t="s">
        <v>3175</v>
      </c>
      <c r="G13222" s="1" t="s">
        <v>3176</v>
      </c>
    </row>
    <row r="13223" spans="1:7" x14ac:dyDescent="0.25">
      <c r="A13223" s="1">
        <v>35123931</v>
      </c>
      <c r="B13223" s="1" t="s">
        <v>34999</v>
      </c>
      <c r="C13223" s="1" t="s">
        <v>35000</v>
      </c>
      <c r="D13223" s="1" t="s">
        <v>35001</v>
      </c>
      <c r="E13223" s="1" t="s">
        <v>66</v>
      </c>
      <c r="F13223" s="1" t="s">
        <v>3175</v>
      </c>
      <c r="G13223" s="1" t="s">
        <v>3176</v>
      </c>
    </row>
    <row r="13224" spans="1:7" x14ac:dyDescent="0.25">
      <c r="A13224" s="1">
        <v>35123932</v>
      </c>
      <c r="B13224" s="1" t="s">
        <v>35002</v>
      </c>
      <c r="C13224" s="1" t="s">
        <v>35003</v>
      </c>
      <c r="D13224" s="1" t="s">
        <v>35004</v>
      </c>
      <c r="E13224" s="1" t="s">
        <v>66</v>
      </c>
      <c r="F13224" s="1" t="s">
        <v>3175</v>
      </c>
      <c r="G13224" s="1" t="s">
        <v>3176</v>
      </c>
    </row>
    <row r="13225" spans="1:7" x14ac:dyDescent="0.25">
      <c r="A13225" s="1">
        <v>35123933</v>
      </c>
      <c r="B13225" s="1" t="s">
        <v>35005</v>
      </c>
      <c r="C13225" s="1" t="s">
        <v>35006</v>
      </c>
      <c r="D13225" s="1" t="s">
        <v>35007</v>
      </c>
      <c r="E13225" s="1" t="s">
        <v>66</v>
      </c>
      <c r="F13225" s="1" t="s">
        <v>3175</v>
      </c>
      <c r="G13225" s="1" t="s">
        <v>3176</v>
      </c>
    </row>
    <row r="13226" spans="1:7" x14ac:dyDescent="0.25">
      <c r="A13226" s="1">
        <v>35123934</v>
      </c>
      <c r="B13226" s="1" t="s">
        <v>35008</v>
      </c>
      <c r="C13226" s="1" t="s">
        <v>35009</v>
      </c>
      <c r="D13226" s="1" t="s">
        <v>35010</v>
      </c>
      <c r="E13226" s="1" t="s">
        <v>66</v>
      </c>
      <c r="F13226" s="1" t="s">
        <v>3175</v>
      </c>
      <c r="G13226" s="1" t="s">
        <v>3176</v>
      </c>
    </row>
    <row r="13227" spans="1:7" x14ac:dyDescent="0.25">
      <c r="A13227" s="1">
        <v>35123935</v>
      </c>
      <c r="B13227" s="1" t="s">
        <v>35011</v>
      </c>
      <c r="C13227" s="1" t="s">
        <v>35012</v>
      </c>
      <c r="D13227" s="1" t="s">
        <v>35013</v>
      </c>
      <c r="E13227" s="1" t="s">
        <v>66</v>
      </c>
      <c r="F13227" s="1" t="s">
        <v>3175</v>
      </c>
      <c r="G13227" s="1" t="s">
        <v>3176</v>
      </c>
    </row>
    <row r="13228" spans="1:7" x14ac:dyDescent="0.25">
      <c r="A13228" s="1">
        <v>35123936</v>
      </c>
      <c r="B13228" s="1" t="s">
        <v>35014</v>
      </c>
      <c r="C13228" s="1" t="s">
        <v>35015</v>
      </c>
      <c r="D13228" s="1" t="s">
        <v>35016</v>
      </c>
      <c r="E13228" s="1" t="s">
        <v>66</v>
      </c>
      <c r="F13228" s="1" t="s">
        <v>3175</v>
      </c>
      <c r="G13228" s="1" t="s">
        <v>3176</v>
      </c>
    </row>
    <row r="13229" spans="1:7" x14ac:dyDescent="0.25">
      <c r="A13229" s="1">
        <v>35123937</v>
      </c>
      <c r="B13229" s="1" t="s">
        <v>35017</v>
      </c>
      <c r="C13229" s="1" t="s">
        <v>35018</v>
      </c>
      <c r="D13229" s="1" t="s">
        <v>35019</v>
      </c>
      <c r="E13229" s="1" t="s">
        <v>66</v>
      </c>
      <c r="F13229" s="1" t="s">
        <v>3175</v>
      </c>
      <c r="G13229" s="1" t="s">
        <v>3176</v>
      </c>
    </row>
    <row r="13230" spans="1:7" x14ac:dyDescent="0.25">
      <c r="A13230" s="1">
        <v>35123938</v>
      </c>
      <c r="B13230" s="1" t="s">
        <v>35020</v>
      </c>
      <c r="C13230" s="1" t="s">
        <v>35021</v>
      </c>
      <c r="D13230" s="1" t="s">
        <v>35022</v>
      </c>
      <c r="E13230" s="1" t="s">
        <v>66</v>
      </c>
      <c r="F13230" s="1" t="s">
        <v>3175</v>
      </c>
      <c r="G13230" s="1" t="s">
        <v>3176</v>
      </c>
    </row>
    <row r="13231" spans="1:7" x14ac:dyDescent="0.25">
      <c r="A13231" s="1">
        <v>35123942</v>
      </c>
      <c r="B13231" s="1" t="s">
        <v>35023</v>
      </c>
      <c r="C13231" s="1" t="s">
        <v>35024</v>
      </c>
      <c r="D13231" s="1" t="s">
        <v>35025</v>
      </c>
      <c r="E13231" s="1" t="s">
        <v>65</v>
      </c>
      <c r="F13231" s="1" t="s">
        <v>3175</v>
      </c>
      <c r="G13231" s="1" t="s">
        <v>3176</v>
      </c>
    </row>
    <row r="13232" spans="1:7" x14ac:dyDescent="0.25">
      <c r="A13232" s="1">
        <v>35123943</v>
      </c>
      <c r="B13232" s="1" t="s">
        <v>35026</v>
      </c>
      <c r="C13232" s="1" t="s">
        <v>35027</v>
      </c>
      <c r="D13232" s="1" t="s">
        <v>35028</v>
      </c>
      <c r="E13232" s="1" t="s">
        <v>66</v>
      </c>
      <c r="F13232" s="1" t="s">
        <v>3175</v>
      </c>
      <c r="G13232" s="1" t="s">
        <v>3176</v>
      </c>
    </row>
    <row r="13233" spans="1:7" x14ac:dyDescent="0.25">
      <c r="A13233" s="1">
        <v>35123944</v>
      </c>
      <c r="B13233" s="1" t="s">
        <v>35029</v>
      </c>
      <c r="C13233" s="1" t="s">
        <v>35030</v>
      </c>
      <c r="D13233" s="1" t="s">
        <v>35031</v>
      </c>
      <c r="E13233" s="1" t="s">
        <v>66</v>
      </c>
      <c r="F13233" s="1" t="s">
        <v>3175</v>
      </c>
      <c r="G13233" s="1" t="s">
        <v>3176</v>
      </c>
    </row>
    <row r="13234" spans="1:7" x14ac:dyDescent="0.25">
      <c r="A13234" s="1">
        <v>35123945</v>
      </c>
      <c r="B13234" s="1" t="s">
        <v>35032</v>
      </c>
      <c r="C13234" s="1" t="s">
        <v>35033</v>
      </c>
      <c r="D13234" s="1" t="s">
        <v>35034</v>
      </c>
      <c r="E13234" s="1" t="s">
        <v>66</v>
      </c>
      <c r="F13234" s="1" t="s">
        <v>3175</v>
      </c>
      <c r="G13234" s="1" t="s">
        <v>3176</v>
      </c>
    </row>
    <row r="13235" spans="1:7" x14ac:dyDescent="0.25">
      <c r="A13235" s="1">
        <v>35123951</v>
      </c>
      <c r="B13235" s="1" t="s">
        <v>34784</v>
      </c>
      <c r="C13235" s="1" t="s">
        <v>34785</v>
      </c>
      <c r="D13235" s="1" t="s">
        <v>34784</v>
      </c>
      <c r="E13235" s="1" t="s">
        <v>65</v>
      </c>
      <c r="F13235" s="1" t="s">
        <v>3175</v>
      </c>
      <c r="G13235" s="1" t="s">
        <v>3176</v>
      </c>
    </row>
    <row r="13236" spans="1:7" x14ac:dyDescent="0.25">
      <c r="A13236" s="1">
        <v>35123952</v>
      </c>
      <c r="B13236" s="1" t="s">
        <v>34788</v>
      </c>
      <c r="C13236" s="1" t="s">
        <v>34789</v>
      </c>
      <c r="D13236" s="1" t="s">
        <v>34788</v>
      </c>
      <c r="E13236" s="1" t="s">
        <v>65</v>
      </c>
      <c r="F13236" s="1" t="s">
        <v>3175</v>
      </c>
      <c r="G13236" s="1" t="s">
        <v>3176</v>
      </c>
    </row>
    <row r="13237" spans="1:7" x14ac:dyDescent="0.25">
      <c r="A13237" s="1">
        <v>35123953</v>
      </c>
      <c r="B13237" s="1" t="s">
        <v>34542</v>
      </c>
      <c r="C13237" s="1" t="s">
        <v>34543</v>
      </c>
      <c r="D13237" s="1" t="s">
        <v>34542</v>
      </c>
      <c r="E13237" s="1" t="s">
        <v>65</v>
      </c>
      <c r="F13237" s="1" t="s">
        <v>3175</v>
      </c>
      <c r="G13237" s="1" t="s">
        <v>3176</v>
      </c>
    </row>
    <row r="13238" spans="1:7" x14ac:dyDescent="0.25">
      <c r="A13238" s="1">
        <v>35123954</v>
      </c>
      <c r="B13238" s="1" t="s">
        <v>34927</v>
      </c>
      <c r="C13238" s="1" t="s">
        <v>34928</v>
      </c>
      <c r="D13238" s="1" t="s">
        <v>34929</v>
      </c>
      <c r="E13238" s="1" t="s">
        <v>65</v>
      </c>
      <c r="F13238" s="1" t="s">
        <v>3175</v>
      </c>
      <c r="G13238" s="1" t="s">
        <v>3176</v>
      </c>
    </row>
    <row r="13239" spans="1:7" x14ac:dyDescent="0.25">
      <c r="A13239" s="1">
        <v>35123955</v>
      </c>
      <c r="B13239" s="1" t="s">
        <v>34544</v>
      </c>
      <c r="C13239" s="1" t="s">
        <v>34545</v>
      </c>
      <c r="D13239" s="1" t="s">
        <v>34546</v>
      </c>
      <c r="E13239" s="1" t="s">
        <v>65</v>
      </c>
      <c r="F13239" s="1" t="s">
        <v>3175</v>
      </c>
      <c r="G13239" s="1" t="s">
        <v>3176</v>
      </c>
    </row>
    <row r="13240" spans="1:7" x14ac:dyDescent="0.25">
      <c r="A13240" s="1">
        <v>35123956</v>
      </c>
      <c r="B13240" s="1" t="s">
        <v>34768</v>
      </c>
      <c r="C13240" s="1" t="s">
        <v>34769</v>
      </c>
      <c r="D13240" s="1" t="s">
        <v>34768</v>
      </c>
      <c r="E13240" s="1" t="s">
        <v>65</v>
      </c>
      <c r="F13240" s="1" t="s">
        <v>3175</v>
      </c>
      <c r="G13240" s="1" t="s">
        <v>3176</v>
      </c>
    </row>
    <row r="13241" spans="1:7" x14ac:dyDescent="0.25">
      <c r="A13241" s="1">
        <v>35123957</v>
      </c>
      <c r="B13241" s="1" t="s">
        <v>34774</v>
      </c>
      <c r="C13241" s="1" t="s">
        <v>34775</v>
      </c>
      <c r="D13241" s="1" t="s">
        <v>34774</v>
      </c>
      <c r="E13241" s="1" t="s">
        <v>65</v>
      </c>
      <c r="F13241" s="1" t="s">
        <v>3175</v>
      </c>
      <c r="G13241" s="1" t="s">
        <v>3176</v>
      </c>
    </row>
    <row r="13242" spans="1:7" x14ac:dyDescent="0.25">
      <c r="A13242" s="1">
        <v>35123958</v>
      </c>
      <c r="B13242" s="1" t="s">
        <v>34790</v>
      </c>
      <c r="C13242" s="1" t="s">
        <v>34791</v>
      </c>
      <c r="D13242" s="1" t="s">
        <v>34790</v>
      </c>
      <c r="E13242" s="1" t="s">
        <v>65</v>
      </c>
      <c r="F13242" s="1" t="s">
        <v>3175</v>
      </c>
      <c r="G13242" s="1" t="s">
        <v>3176</v>
      </c>
    </row>
    <row r="13243" spans="1:7" x14ac:dyDescent="0.25">
      <c r="A13243" s="1">
        <v>35123959</v>
      </c>
      <c r="B13243" s="1" t="s">
        <v>34936</v>
      </c>
      <c r="C13243" s="1" t="s">
        <v>34937</v>
      </c>
      <c r="D13243" s="1" t="s">
        <v>34938</v>
      </c>
      <c r="E13243" s="1" t="s">
        <v>65</v>
      </c>
      <c r="F13243" s="1" t="s">
        <v>3175</v>
      </c>
      <c r="G13243" s="1" t="s">
        <v>3176</v>
      </c>
    </row>
    <row r="13244" spans="1:7" x14ac:dyDescent="0.25">
      <c r="A13244" s="1">
        <v>35123960</v>
      </c>
      <c r="B13244" s="1" t="s">
        <v>34951</v>
      </c>
      <c r="C13244" s="1" t="s">
        <v>34952</v>
      </c>
      <c r="D13244" s="1" t="s">
        <v>34953</v>
      </c>
      <c r="E13244" s="1" t="s">
        <v>65</v>
      </c>
      <c r="F13244" s="1" t="s">
        <v>3175</v>
      </c>
      <c r="G13244" s="1" t="s">
        <v>3176</v>
      </c>
    </row>
    <row r="13245" spans="1:7" x14ac:dyDescent="0.25">
      <c r="A13245" s="1">
        <v>35123961</v>
      </c>
      <c r="B13245" s="1" t="s">
        <v>34957</v>
      </c>
      <c r="C13245" s="1" t="s">
        <v>34958</v>
      </c>
      <c r="D13245" s="1" t="s">
        <v>34959</v>
      </c>
      <c r="E13245" s="1" t="s">
        <v>65</v>
      </c>
      <c r="F13245" s="1" t="s">
        <v>3175</v>
      </c>
      <c r="G13245" s="1" t="s">
        <v>3176</v>
      </c>
    </row>
    <row r="13246" spans="1:7" x14ac:dyDescent="0.25">
      <c r="A13246" s="1">
        <v>35123962</v>
      </c>
      <c r="B13246" s="1" t="s">
        <v>34963</v>
      </c>
      <c r="C13246" s="1" t="s">
        <v>34964</v>
      </c>
      <c r="D13246" s="1" t="s">
        <v>34965</v>
      </c>
      <c r="E13246" s="1" t="s">
        <v>65</v>
      </c>
      <c r="F13246" s="1" t="s">
        <v>3175</v>
      </c>
      <c r="G13246" s="1" t="s">
        <v>3176</v>
      </c>
    </row>
    <row r="13247" spans="1:7" x14ac:dyDescent="0.25">
      <c r="A13247" s="1">
        <v>35123963</v>
      </c>
      <c r="B13247" s="1" t="s">
        <v>34770</v>
      </c>
      <c r="C13247" s="1" t="s">
        <v>34771</v>
      </c>
      <c r="D13247" s="1" t="s">
        <v>34770</v>
      </c>
      <c r="E13247" s="1" t="s">
        <v>65</v>
      </c>
      <c r="F13247" s="1" t="s">
        <v>3175</v>
      </c>
      <c r="G13247" s="1" t="s">
        <v>3176</v>
      </c>
    </row>
    <row r="13248" spans="1:7" x14ac:dyDescent="0.25">
      <c r="A13248" s="1">
        <v>35124000</v>
      </c>
      <c r="B13248" s="1" t="s">
        <v>35035</v>
      </c>
      <c r="C13248" s="1" t="s">
        <v>35036</v>
      </c>
      <c r="D13248" s="1" t="s">
        <v>35035</v>
      </c>
      <c r="E13248" s="1" t="s">
        <v>65</v>
      </c>
      <c r="F13248" s="1" t="s">
        <v>2444</v>
      </c>
      <c r="G13248" s="1" t="s">
        <v>2445</v>
      </c>
    </row>
    <row r="13249" spans="1:7" x14ac:dyDescent="0.25">
      <c r="A13249" s="1">
        <v>35124001</v>
      </c>
      <c r="B13249" s="1" t="s">
        <v>35037</v>
      </c>
      <c r="C13249" s="1" t="s">
        <v>35038</v>
      </c>
      <c r="D13249" s="1" t="s">
        <v>35037</v>
      </c>
      <c r="E13249" s="1" t="s">
        <v>65</v>
      </c>
      <c r="F13249" s="1" t="s">
        <v>2444</v>
      </c>
      <c r="G13249" s="1" t="s">
        <v>2445</v>
      </c>
    </row>
    <row r="13250" spans="1:7" x14ac:dyDescent="0.25">
      <c r="A13250" s="1">
        <v>35124002</v>
      </c>
      <c r="B13250" s="1" t="s">
        <v>35039</v>
      </c>
      <c r="C13250" s="1" t="s">
        <v>35040</v>
      </c>
      <c r="D13250" s="1" t="s">
        <v>35039</v>
      </c>
      <c r="E13250" s="1" t="s">
        <v>65</v>
      </c>
      <c r="F13250" s="1" t="s">
        <v>2444</v>
      </c>
      <c r="G13250" s="1" t="s">
        <v>2445</v>
      </c>
    </row>
    <row r="13251" spans="1:7" x14ac:dyDescent="0.25">
      <c r="A13251" s="1">
        <v>35124003</v>
      </c>
      <c r="B13251" s="1" t="s">
        <v>35041</v>
      </c>
      <c r="C13251" s="1" t="s">
        <v>35042</v>
      </c>
      <c r="D13251" s="1" t="s">
        <v>35043</v>
      </c>
      <c r="E13251" s="1" t="s">
        <v>65</v>
      </c>
      <c r="F13251" s="1" t="s">
        <v>2444</v>
      </c>
      <c r="G13251" s="1" t="s">
        <v>2445</v>
      </c>
    </row>
    <row r="13252" spans="1:7" x14ac:dyDescent="0.25">
      <c r="A13252" s="1">
        <v>35124004</v>
      </c>
      <c r="B13252" s="1" t="s">
        <v>35044</v>
      </c>
      <c r="C13252" s="1" t="s">
        <v>35045</v>
      </c>
      <c r="D13252" s="1" t="s">
        <v>35046</v>
      </c>
      <c r="E13252" s="1" t="s">
        <v>65</v>
      </c>
      <c r="F13252" s="1" t="s">
        <v>2444</v>
      </c>
      <c r="G13252" s="1" t="s">
        <v>2445</v>
      </c>
    </row>
    <row r="13253" spans="1:7" x14ac:dyDescent="0.25">
      <c r="A13253" s="1">
        <v>35124005</v>
      </c>
      <c r="B13253" s="1" t="s">
        <v>35047</v>
      </c>
      <c r="C13253" s="1" t="s">
        <v>35048</v>
      </c>
      <c r="D13253" s="1" t="s">
        <v>35049</v>
      </c>
      <c r="E13253" s="1" t="s">
        <v>65</v>
      </c>
      <c r="F13253" s="1" t="s">
        <v>2444</v>
      </c>
      <c r="G13253" s="1" t="s">
        <v>2445</v>
      </c>
    </row>
    <row r="13254" spans="1:7" x14ac:dyDescent="0.25">
      <c r="A13254" s="1">
        <v>35124006</v>
      </c>
      <c r="B13254" s="1" t="s">
        <v>35050</v>
      </c>
      <c r="C13254" s="1" t="s">
        <v>35051</v>
      </c>
      <c r="D13254" s="1" t="s">
        <v>35052</v>
      </c>
      <c r="E13254" s="1" t="s">
        <v>65</v>
      </c>
      <c r="F13254" s="1" t="s">
        <v>2444</v>
      </c>
      <c r="G13254" s="1" t="s">
        <v>2445</v>
      </c>
    </row>
    <row r="13255" spans="1:7" x14ac:dyDescent="0.25">
      <c r="A13255" s="1">
        <v>35124007</v>
      </c>
      <c r="B13255" s="1" t="s">
        <v>35053</v>
      </c>
      <c r="C13255" s="1" t="s">
        <v>35054</v>
      </c>
      <c r="D13255" s="1" t="s">
        <v>35055</v>
      </c>
      <c r="E13255" s="1" t="s">
        <v>65</v>
      </c>
      <c r="F13255" s="1" t="s">
        <v>2444</v>
      </c>
      <c r="G13255" s="1" t="s">
        <v>2445</v>
      </c>
    </row>
    <row r="13256" spans="1:7" x14ac:dyDescent="0.25">
      <c r="A13256" s="1">
        <v>35124008</v>
      </c>
      <c r="B13256" s="1" t="s">
        <v>35056</v>
      </c>
      <c r="C13256" s="1" t="s">
        <v>35057</v>
      </c>
      <c r="D13256" s="1" t="s">
        <v>35058</v>
      </c>
      <c r="E13256" s="1" t="s">
        <v>65</v>
      </c>
      <c r="F13256" s="1" t="s">
        <v>2444</v>
      </c>
      <c r="G13256" s="1" t="s">
        <v>2445</v>
      </c>
    </row>
    <row r="13257" spans="1:7" x14ac:dyDescent="0.25">
      <c r="A13257" s="1">
        <v>35124009</v>
      </c>
      <c r="B13257" s="1" t="s">
        <v>35059</v>
      </c>
      <c r="C13257" s="1" t="s">
        <v>35060</v>
      </c>
      <c r="D13257" s="1" t="s">
        <v>35061</v>
      </c>
      <c r="E13257" s="1" t="s">
        <v>65</v>
      </c>
      <c r="F13257" s="1" t="s">
        <v>2444</v>
      </c>
      <c r="G13257" s="1" t="s">
        <v>2445</v>
      </c>
    </row>
    <row r="13258" spans="1:7" x14ac:dyDescent="0.25">
      <c r="A13258" s="1">
        <v>35124010</v>
      </c>
      <c r="B13258" s="1" t="s">
        <v>35062</v>
      </c>
      <c r="C13258" s="1" t="s">
        <v>35063</v>
      </c>
      <c r="D13258" s="1" t="s">
        <v>35064</v>
      </c>
      <c r="E13258" s="1" t="s">
        <v>65</v>
      </c>
      <c r="F13258" s="1" t="s">
        <v>2444</v>
      </c>
      <c r="G13258" s="1" t="s">
        <v>2445</v>
      </c>
    </row>
    <row r="13259" spans="1:7" x14ac:dyDescent="0.25">
      <c r="A13259" s="1">
        <v>35124011</v>
      </c>
      <c r="B13259" s="1" t="s">
        <v>35065</v>
      </c>
      <c r="C13259" s="1" t="s">
        <v>35066</v>
      </c>
      <c r="D13259" s="1" t="s">
        <v>35067</v>
      </c>
      <c r="E13259" s="1" t="s">
        <v>65</v>
      </c>
      <c r="F13259" s="1" t="s">
        <v>2444</v>
      </c>
      <c r="G13259" s="1" t="s">
        <v>2445</v>
      </c>
    </row>
    <row r="13260" spans="1:7" x14ac:dyDescent="0.25">
      <c r="A13260" s="1">
        <v>35124012</v>
      </c>
      <c r="B13260" s="1" t="s">
        <v>35068</v>
      </c>
      <c r="C13260" s="1" t="s">
        <v>35069</v>
      </c>
      <c r="D13260" s="1" t="s">
        <v>35068</v>
      </c>
      <c r="E13260" s="1" t="s">
        <v>65</v>
      </c>
      <c r="F13260" s="1" t="s">
        <v>2444</v>
      </c>
      <c r="G13260" s="1" t="s">
        <v>2445</v>
      </c>
    </row>
    <row r="13261" spans="1:7" x14ac:dyDescent="0.25">
      <c r="A13261" s="1">
        <v>35124013</v>
      </c>
      <c r="B13261" s="1" t="s">
        <v>35070</v>
      </c>
      <c r="C13261" s="1" t="s">
        <v>35071</v>
      </c>
      <c r="D13261" s="1" t="s">
        <v>35070</v>
      </c>
      <c r="E13261" s="1" t="s">
        <v>65</v>
      </c>
      <c r="F13261" s="1" t="s">
        <v>2444</v>
      </c>
      <c r="G13261" s="1" t="s">
        <v>2445</v>
      </c>
    </row>
    <row r="13262" spans="1:7" x14ac:dyDescent="0.25">
      <c r="A13262" s="1">
        <v>35124014</v>
      </c>
      <c r="B13262" s="1" t="s">
        <v>35072</v>
      </c>
      <c r="C13262" s="1" t="s">
        <v>35073</v>
      </c>
      <c r="D13262" s="1" t="s">
        <v>35074</v>
      </c>
      <c r="E13262" s="1" t="s">
        <v>65</v>
      </c>
      <c r="F13262" s="1" t="s">
        <v>2444</v>
      </c>
      <c r="G13262" s="1" t="s">
        <v>2445</v>
      </c>
    </row>
    <row r="13263" spans="1:7" x14ac:dyDescent="0.25">
      <c r="A13263" s="1">
        <v>35124015</v>
      </c>
      <c r="B13263" s="1" t="s">
        <v>35075</v>
      </c>
      <c r="C13263" s="1" t="s">
        <v>35076</v>
      </c>
      <c r="D13263" s="1" t="s">
        <v>35077</v>
      </c>
      <c r="E13263" s="1" t="s">
        <v>65</v>
      </c>
      <c r="F13263" s="1" t="s">
        <v>2444</v>
      </c>
      <c r="G13263" s="1" t="s">
        <v>2445</v>
      </c>
    </row>
    <row r="13264" spans="1:7" x14ac:dyDescent="0.25">
      <c r="A13264" s="1">
        <v>35124016</v>
      </c>
      <c r="B13264" s="1" t="s">
        <v>35078</v>
      </c>
      <c r="C13264" s="1" t="s">
        <v>35079</v>
      </c>
      <c r="D13264" s="1" t="s">
        <v>35080</v>
      </c>
      <c r="E13264" s="1" t="s">
        <v>65</v>
      </c>
      <c r="F13264" s="1" t="s">
        <v>2444</v>
      </c>
      <c r="G13264" s="1" t="s">
        <v>2445</v>
      </c>
    </row>
    <row r="13265" spans="1:7" x14ac:dyDescent="0.25">
      <c r="A13265" s="1">
        <v>35124017</v>
      </c>
      <c r="B13265" s="1" t="s">
        <v>35081</v>
      </c>
      <c r="C13265" s="1" t="s">
        <v>35082</v>
      </c>
      <c r="D13265" s="1" t="s">
        <v>35083</v>
      </c>
      <c r="E13265" s="1" t="s">
        <v>65</v>
      </c>
      <c r="F13265" s="1" t="s">
        <v>2444</v>
      </c>
      <c r="G13265" s="1" t="s">
        <v>2445</v>
      </c>
    </row>
    <row r="13266" spans="1:7" x14ac:dyDescent="0.25">
      <c r="A13266" s="1">
        <v>35124018</v>
      </c>
      <c r="B13266" s="1" t="s">
        <v>35084</v>
      </c>
      <c r="C13266" s="1" t="s">
        <v>35085</v>
      </c>
      <c r="D13266" s="1" t="s">
        <v>35086</v>
      </c>
      <c r="E13266" s="1" t="s">
        <v>65</v>
      </c>
      <c r="F13266" s="1" t="s">
        <v>2444</v>
      </c>
      <c r="G13266" s="1" t="s">
        <v>2445</v>
      </c>
    </row>
    <row r="13267" spans="1:7" x14ac:dyDescent="0.25">
      <c r="A13267" s="1">
        <v>35124019</v>
      </c>
      <c r="B13267" s="1" t="s">
        <v>35087</v>
      </c>
      <c r="C13267" s="1" t="s">
        <v>35088</v>
      </c>
      <c r="D13267" s="1" t="s">
        <v>35087</v>
      </c>
      <c r="E13267" s="1" t="s">
        <v>65</v>
      </c>
      <c r="F13267" s="1" t="s">
        <v>2444</v>
      </c>
      <c r="G13267" s="1" t="s">
        <v>2445</v>
      </c>
    </row>
    <row r="13268" spans="1:7" x14ac:dyDescent="0.25">
      <c r="A13268" s="1">
        <v>35124021</v>
      </c>
      <c r="B13268" s="1" t="s">
        <v>35089</v>
      </c>
      <c r="C13268" s="1" t="s">
        <v>35090</v>
      </c>
      <c r="D13268" s="1" t="s">
        <v>35091</v>
      </c>
      <c r="E13268" s="1" t="s">
        <v>65</v>
      </c>
      <c r="F13268" s="1" t="s">
        <v>2444</v>
      </c>
      <c r="G13268" s="1" t="s">
        <v>2445</v>
      </c>
    </row>
    <row r="13269" spans="1:7" x14ac:dyDescent="0.25">
      <c r="A13269" s="1">
        <v>35124022</v>
      </c>
      <c r="B13269" s="1" t="s">
        <v>35092</v>
      </c>
      <c r="C13269" s="1" t="s">
        <v>35093</v>
      </c>
      <c r="D13269" s="1" t="s">
        <v>35094</v>
      </c>
      <c r="E13269" s="1" t="s">
        <v>65</v>
      </c>
      <c r="F13269" s="1" t="s">
        <v>2444</v>
      </c>
      <c r="G13269" s="1" t="s">
        <v>2445</v>
      </c>
    </row>
    <row r="13270" spans="1:7" x14ac:dyDescent="0.25">
      <c r="A13270" s="1">
        <v>35124023</v>
      </c>
      <c r="B13270" s="1" t="s">
        <v>35095</v>
      </c>
      <c r="C13270" s="1" t="s">
        <v>35096</v>
      </c>
      <c r="D13270" s="1" t="s">
        <v>35097</v>
      </c>
      <c r="E13270" s="1" t="s">
        <v>65</v>
      </c>
      <c r="F13270" s="1" t="s">
        <v>2444</v>
      </c>
      <c r="G13270" s="1" t="s">
        <v>2445</v>
      </c>
    </row>
    <row r="13271" spans="1:7" x14ac:dyDescent="0.25">
      <c r="A13271" s="1">
        <v>35124024</v>
      </c>
      <c r="B13271" s="1" t="s">
        <v>35098</v>
      </c>
      <c r="C13271" s="1" t="s">
        <v>35099</v>
      </c>
      <c r="D13271" s="1" t="s">
        <v>35100</v>
      </c>
      <c r="E13271" s="1" t="s">
        <v>65</v>
      </c>
      <c r="F13271" s="1" t="s">
        <v>2444</v>
      </c>
      <c r="G13271" s="1" t="s">
        <v>2445</v>
      </c>
    </row>
    <row r="13272" spans="1:7" x14ac:dyDescent="0.25">
      <c r="A13272" s="1">
        <v>35124025</v>
      </c>
      <c r="B13272" s="1" t="s">
        <v>35101</v>
      </c>
      <c r="C13272" s="1" t="s">
        <v>35102</v>
      </c>
      <c r="D13272" s="1" t="s">
        <v>35103</v>
      </c>
      <c r="E13272" s="1" t="s">
        <v>65</v>
      </c>
      <c r="F13272" s="1" t="s">
        <v>2444</v>
      </c>
      <c r="G13272" s="1" t="s">
        <v>2445</v>
      </c>
    </row>
    <row r="13273" spans="1:7" x14ac:dyDescent="0.25">
      <c r="A13273" s="1">
        <v>35124026</v>
      </c>
      <c r="B13273" s="1" t="s">
        <v>35104</v>
      </c>
      <c r="C13273" s="1" t="s">
        <v>35105</v>
      </c>
      <c r="D13273" s="1" t="s">
        <v>35106</v>
      </c>
      <c r="E13273" s="1" t="s">
        <v>65</v>
      </c>
      <c r="F13273" s="1" t="s">
        <v>2444</v>
      </c>
      <c r="G13273" s="1" t="s">
        <v>2445</v>
      </c>
    </row>
    <row r="13274" spans="1:7" x14ac:dyDescent="0.25">
      <c r="A13274" s="1">
        <v>35124027</v>
      </c>
      <c r="B13274" s="1" t="s">
        <v>35107</v>
      </c>
      <c r="C13274" s="1" t="s">
        <v>35108</v>
      </c>
      <c r="D13274" s="1" t="s">
        <v>35109</v>
      </c>
      <c r="E13274" s="1" t="s">
        <v>65</v>
      </c>
      <c r="F13274" s="1" t="s">
        <v>2444</v>
      </c>
      <c r="G13274" s="1" t="s">
        <v>2445</v>
      </c>
    </row>
    <row r="13275" spans="1:7" x14ac:dyDescent="0.25">
      <c r="A13275" s="1">
        <v>35124028</v>
      </c>
      <c r="B13275" s="1" t="s">
        <v>35110</v>
      </c>
      <c r="C13275" s="1" t="s">
        <v>35111</v>
      </c>
      <c r="D13275" s="1" t="s">
        <v>35110</v>
      </c>
      <c r="E13275" s="1" t="s">
        <v>65</v>
      </c>
      <c r="F13275" s="1" t="s">
        <v>2444</v>
      </c>
      <c r="G13275" s="1" t="s">
        <v>2445</v>
      </c>
    </row>
    <row r="13276" spans="1:7" x14ac:dyDescent="0.25">
      <c r="A13276" s="1">
        <v>35124029</v>
      </c>
      <c r="B13276" s="1" t="s">
        <v>35112</v>
      </c>
      <c r="C13276" s="1" t="s">
        <v>35113</v>
      </c>
      <c r="D13276" s="1" t="s">
        <v>35112</v>
      </c>
      <c r="E13276" s="1" t="s">
        <v>65</v>
      </c>
      <c r="F13276" s="1" t="s">
        <v>2444</v>
      </c>
      <c r="G13276" s="1" t="s">
        <v>2445</v>
      </c>
    </row>
    <row r="13277" spans="1:7" x14ac:dyDescent="0.25">
      <c r="A13277" s="1">
        <v>35124030</v>
      </c>
      <c r="B13277" s="1" t="s">
        <v>35114</v>
      </c>
      <c r="C13277" s="1" t="s">
        <v>35115</v>
      </c>
      <c r="D13277" s="1" t="s">
        <v>35114</v>
      </c>
      <c r="E13277" s="1" t="s">
        <v>65</v>
      </c>
      <c r="F13277" s="1" t="s">
        <v>2444</v>
      </c>
      <c r="G13277" s="1" t="s">
        <v>2445</v>
      </c>
    </row>
    <row r="13278" spans="1:7" x14ac:dyDescent="0.25">
      <c r="A13278" s="1">
        <v>35124031</v>
      </c>
      <c r="B13278" s="1" t="s">
        <v>35116</v>
      </c>
      <c r="C13278" s="1" t="s">
        <v>35117</v>
      </c>
      <c r="D13278" s="1" t="s">
        <v>35116</v>
      </c>
      <c r="E13278" s="1" t="s">
        <v>65</v>
      </c>
      <c r="F13278" s="1" t="s">
        <v>2444</v>
      </c>
      <c r="G13278" s="1" t="s">
        <v>2445</v>
      </c>
    </row>
    <row r="13279" spans="1:7" x14ac:dyDescent="0.25">
      <c r="A13279" s="1">
        <v>35124033</v>
      </c>
      <c r="B13279" s="1" t="s">
        <v>35118</v>
      </c>
      <c r="C13279" s="1" t="s">
        <v>35119</v>
      </c>
      <c r="D13279" s="1" t="s">
        <v>35118</v>
      </c>
      <c r="E13279" s="1" t="s">
        <v>65</v>
      </c>
      <c r="F13279" s="1" t="s">
        <v>2444</v>
      </c>
      <c r="G13279" s="1" t="s">
        <v>2445</v>
      </c>
    </row>
    <row r="13280" spans="1:7" x14ac:dyDescent="0.25">
      <c r="A13280" s="1">
        <v>35124034</v>
      </c>
      <c r="B13280" s="1" t="s">
        <v>35120</v>
      </c>
      <c r="C13280" s="1" t="s">
        <v>35121</v>
      </c>
      <c r="D13280" s="1" t="s">
        <v>35120</v>
      </c>
      <c r="E13280" s="1" t="s">
        <v>65</v>
      </c>
      <c r="F13280" s="1" t="s">
        <v>2444</v>
      </c>
      <c r="G13280" s="1" t="s">
        <v>2445</v>
      </c>
    </row>
    <row r="13281" spans="1:7" x14ac:dyDescent="0.25">
      <c r="A13281" s="1">
        <v>35124035</v>
      </c>
      <c r="B13281" s="1" t="s">
        <v>35122</v>
      </c>
      <c r="C13281" s="1" t="s">
        <v>35123</v>
      </c>
      <c r="D13281" s="1" t="s">
        <v>35124</v>
      </c>
      <c r="E13281" s="1" t="s">
        <v>65</v>
      </c>
      <c r="F13281" s="1" t="s">
        <v>2444</v>
      </c>
      <c r="G13281" s="1" t="s">
        <v>2445</v>
      </c>
    </row>
    <row r="13282" spans="1:7" x14ac:dyDescent="0.25">
      <c r="A13282" s="1">
        <v>35124036</v>
      </c>
      <c r="B13282" s="1" t="s">
        <v>35125</v>
      </c>
      <c r="C13282" s="1" t="s">
        <v>35126</v>
      </c>
      <c r="D13282" s="1" t="s">
        <v>35127</v>
      </c>
      <c r="E13282" s="1" t="s">
        <v>65</v>
      </c>
      <c r="F13282" s="1" t="s">
        <v>2444</v>
      </c>
      <c r="G13282" s="1" t="s">
        <v>2445</v>
      </c>
    </row>
    <row r="13283" spans="1:7" x14ac:dyDescent="0.25">
      <c r="A13283" s="1">
        <v>35124037</v>
      </c>
      <c r="B13283" s="1" t="s">
        <v>35128</v>
      </c>
      <c r="C13283" s="1" t="s">
        <v>35129</v>
      </c>
      <c r="D13283" s="1" t="s">
        <v>35130</v>
      </c>
      <c r="E13283" s="1" t="s">
        <v>65</v>
      </c>
      <c r="F13283" s="1" t="s">
        <v>2444</v>
      </c>
      <c r="G13283" s="1" t="s">
        <v>2445</v>
      </c>
    </row>
    <row r="13284" spans="1:7" x14ac:dyDescent="0.25">
      <c r="A13284" s="1">
        <v>35124038</v>
      </c>
      <c r="B13284" s="1" t="s">
        <v>35131</v>
      </c>
      <c r="C13284" s="1" t="s">
        <v>35132</v>
      </c>
      <c r="D13284" s="1" t="s">
        <v>35133</v>
      </c>
      <c r="E13284" s="1" t="s">
        <v>65</v>
      </c>
      <c r="F13284" s="1" t="s">
        <v>2444</v>
      </c>
      <c r="G13284" s="1" t="s">
        <v>2445</v>
      </c>
    </row>
    <row r="13285" spans="1:7" x14ac:dyDescent="0.25">
      <c r="A13285" s="1">
        <v>35124039</v>
      </c>
      <c r="B13285" s="1" t="s">
        <v>35134</v>
      </c>
      <c r="C13285" s="1" t="s">
        <v>35135</v>
      </c>
      <c r="D13285" s="1" t="s">
        <v>35136</v>
      </c>
      <c r="E13285" s="1" t="s">
        <v>65</v>
      </c>
      <c r="F13285" s="1" t="s">
        <v>2444</v>
      </c>
      <c r="G13285" s="1" t="s">
        <v>2445</v>
      </c>
    </row>
    <row r="13286" spans="1:7" x14ac:dyDescent="0.25">
      <c r="A13286" s="1">
        <v>35124040</v>
      </c>
      <c r="B13286" s="1" t="s">
        <v>35137</v>
      </c>
      <c r="C13286" s="1" t="s">
        <v>35138</v>
      </c>
      <c r="D13286" s="1" t="s">
        <v>35139</v>
      </c>
      <c r="E13286" s="1" t="s">
        <v>65</v>
      </c>
      <c r="F13286" s="1" t="s">
        <v>2444</v>
      </c>
      <c r="G13286" s="1" t="s">
        <v>2445</v>
      </c>
    </row>
    <row r="13287" spans="1:7" x14ac:dyDescent="0.25">
      <c r="A13287" s="1">
        <v>35124042</v>
      </c>
      <c r="B13287" s="1" t="s">
        <v>35140</v>
      </c>
      <c r="C13287" s="1" t="s">
        <v>35141</v>
      </c>
      <c r="D13287" s="1" t="s">
        <v>35140</v>
      </c>
      <c r="E13287" s="1" t="s">
        <v>65</v>
      </c>
      <c r="F13287" s="1" t="s">
        <v>2444</v>
      </c>
      <c r="G13287" s="1" t="s">
        <v>2445</v>
      </c>
    </row>
    <row r="13288" spans="1:7" x14ac:dyDescent="0.25">
      <c r="A13288" s="1">
        <v>35124043</v>
      </c>
      <c r="B13288" s="1" t="s">
        <v>35142</v>
      </c>
      <c r="C13288" s="1" t="s">
        <v>35143</v>
      </c>
      <c r="D13288" s="1" t="s">
        <v>35142</v>
      </c>
      <c r="E13288" s="1" t="s">
        <v>65</v>
      </c>
      <c r="F13288" s="1" t="s">
        <v>2444</v>
      </c>
      <c r="G13288" s="1" t="s">
        <v>2445</v>
      </c>
    </row>
    <row r="13289" spans="1:7" x14ac:dyDescent="0.25">
      <c r="A13289" s="1">
        <v>35124044</v>
      </c>
      <c r="B13289" s="1" t="s">
        <v>35144</v>
      </c>
      <c r="C13289" s="1" t="s">
        <v>35145</v>
      </c>
      <c r="D13289" s="1" t="s">
        <v>35146</v>
      </c>
      <c r="E13289" s="1" t="s">
        <v>65</v>
      </c>
      <c r="F13289" s="1" t="s">
        <v>2444</v>
      </c>
      <c r="G13289" s="1" t="s">
        <v>2445</v>
      </c>
    </row>
    <row r="13290" spans="1:7" x14ac:dyDescent="0.25">
      <c r="A13290" s="1">
        <v>35124045</v>
      </c>
      <c r="B13290" s="1" t="s">
        <v>35147</v>
      </c>
      <c r="C13290" s="1" t="s">
        <v>35148</v>
      </c>
      <c r="D13290" s="1" t="s">
        <v>35149</v>
      </c>
      <c r="E13290" s="1" t="s">
        <v>65</v>
      </c>
      <c r="F13290" s="1" t="s">
        <v>2444</v>
      </c>
      <c r="G13290" s="1" t="s">
        <v>2445</v>
      </c>
    </row>
    <row r="13291" spans="1:7" x14ac:dyDescent="0.25">
      <c r="A13291" s="1">
        <v>35124046</v>
      </c>
      <c r="B13291" s="1" t="s">
        <v>35150</v>
      </c>
      <c r="C13291" s="1" t="s">
        <v>35151</v>
      </c>
      <c r="D13291" s="1" t="s">
        <v>35152</v>
      </c>
      <c r="E13291" s="1" t="s">
        <v>65</v>
      </c>
      <c r="F13291" s="1" t="s">
        <v>2444</v>
      </c>
      <c r="G13291" s="1" t="s">
        <v>2445</v>
      </c>
    </row>
    <row r="13292" spans="1:7" x14ac:dyDescent="0.25">
      <c r="A13292" s="1">
        <v>35124047</v>
      </c>
      <c r="B13292" s="1" t="s">
        <v>35153</v>
      </c>
      <c r="C13292" s="1" t="s">
        <v>35154</v>
      </c>
      <c r="D13292" s="1" t="s">
        <v>35155</v>
      </c>
      <c r="E13292" s="1" t="s">
        <v>65</v>
      </c>
      <c r="F13292" s="1" t="s">
        <v>2444</v>
      </c>
      <c r="G13292" s="1" t="s">
        <v>2445</v>
      </c>
    </row>
    <row r="13293" spans="1:7" x14ac:dyDescent="0.25">
      <c r="A13293" s="1">
        <v>35124048</v>
      </c>
      <c r="B13293" s="1" t="s">
        <v>35156</v>
      </c>
      <c r="C13293" s="1" t="s">
        <v>35157</v>
      </c>
      <c r="D13293" s="1" t="s">
        <v>35156</v>
      </c>
      <c r="E13293" s="1" t="s">
        <v>65</v>
      </c>
      <c r="F13293" s="1" t="s">
        <v>2444</v>
      </c>
      <c r="G13293" s="1" t="s">
        <v>2445</v>
      </c>
    </row>
    <row r="13294" spans="1:7" x14ac:dyDescent="0.25">
      <c r="A13294" s="1">
        <v>35124049</v>
      </c>
      <c r="B13294" s="1" t="s">
        <v>35158</v>
      </c>
      <c r="C13294" s="1" t="s">
        <v>35159</v>
      </c>
      <c r="D13294" s="1" t="s">
        <v>35160</v>
      </c>
      <c r="E13294" s="1" t="s">
        <v>65</v>
      </c>
      <c r="F13294" s="1" t="s">
        <v>2444</v>
      </c>
      <c r="G13294" s="1" t="s">
        <v>2445</v>
      </c>
    </row>
    <row r="13295" spans="1:7" x14ac:dyDescent="0.25">
      <c r="A13295" s="1">
        <v>35124050</v>
      </c>
      <c r="B13295" s="1" t="s">
        <v>35161</v>
      </c>
      <c r="C13295" s="1" t="s">
        <v>35162</v>
      </c>
      <c r="D13295" s="1" t="s">
        <v>35163</v>
      </c>
      <c r="E13295" s="1" t="s">
        <v>65</v>
      </c>
      <c r="F13295" s="1" t="s">
        <v>2444</v>
      </c>
      <c r="G13295" s="1" t="s">
        <v>2445</v>
      </c>
    </row>
    <row r="13296" spans="1:7" x14ac:dyDescent="0.25">
      <c r="A13296" s="1">
        <v>35124051</v>
      </c>
      <c r="B13296" s="1" t="s">
        <v>35164</v>
      </c>
      <c r="C13296" s="1" t="s">
        <v>35165</v>
      </c>
      <c r="D13296" s="1" t="s">
        <v>35164</v>
      </c>
      <c r="E13296" s="1" t="s">
        <v>65</v>
      </c>
      <c r="F13296" s="1" t="s">
        <v>2444</v>
      </c>
      <c r="G13296" s="1" t="s">
        <v>2445</v>
      </c>
    </row>
    <row r="13297" spans="1:7" x14ac:dyDescent="0.25">
      <c r="A13297" s="1">
        <v>35124052</v>
      </c>
      <c r="B13297" s="1" t="s">
        <v>35166</v>
      </c>
      <c r="C13297" s="1" t="s">
        <v>35167</v>
      </c>
      <c r="D13297" s="1" t="s">
        <v>35166</v>
      </c>
      <c r="E13297" s="1" t="s">
        <v>66</v>
      </c>
      <c r="F13297" s="1" t="s">
        <v>2444</v>
      </c>
      <c r="G13297" s="1" t="s">
        <v>2445</v>
      </c>
    </row>
    <row r="13298" spans="1:7" x14ac:dyDescent="0.25">
      <c r="A13298" s="1">
        <v>35124053</v>
      </c>
      <c r="B13298" s="1" t="s">
        <v>35168</v>
      </c>
      <c r="C13298" s="1" t="s">
        <v>35169</v>
      </c>
      <c r="D13298" s="1" t="s">
        <v>35170</v>
      </c>
      <c r="E13298" s="1" t="s">
        <v>65</v>
      </c>
      <c r="F13298" s="1" t="s">
        <v>2444</v>
      </c>
      <c r="G13298" s="1" t="s">
        <v>2445</v>
      </c>
    </row>
    <row r="13299" spans="1:7" x14ac:dyDescent="0.25">
      <c r="A13299" s="1">
        <v>35124102</v>
      </c>
      <c r="B13299" s="1" t="s">
        <v>35171</v>
      </c>
      <c r="C13299" s="1" t="s">
        <v>35172</v>
      </c>
      <c r="D13299" s="1" t="s">
        <v>35173</v>
      </c>
      <c r="E13299" s="1" t="s">
        <v>65</v>
      </c>
      <c r="F13299" s="1" t="s">
        <v>2444</v>
      </c>
      <c r="G13299" s="1" t="s">
        <v>2445</v>
      </c>
    </row>
    <row r="13300" spans="1:7" x14ac:dyDescent="0.25">
      <c r="A13300" s="1">
        <v>35124104</v>
      </c>
      <c r="B13300" s="1" t="s">
        <v>35174</v>
      </c>
      <c r="C13300" s="1" t="s">
        <v>35175</v>
      </c>
      <c r="D13300" s="1" t="s">
        <v>35176</v>
      </c>
      <c r="E13300" s="1" t="s">
        <v>65</v>
      </c>
      <c r="F13300" s="1" t="s">
        <v>2444</v>
      </c>
      <c r="G13300" s="1" t="s">
        <v>2445</v>
      </c>
    </row>
    <row r="13301" spans="1:7" x14ac:dyDescent="0.25">
      <c r="A13301" s="1">
        <v>35124107</v>
      </c>
      <c r="B13301" s="1" t="s">
        <v>35177</v>
      </c>
      <c r="C13301" s="1" t="s">
        <v>35178</v>
      </c>
      <c r="D13301" s="1" t="s">
        <v>35179</v>
      </c>
      <c r="E13301" s="1" t="s">
        <v>65</v>
      </c>
      <c r="F13301" s="1" t="s">
        <v>2444</v>
      </c>
      <c r="G13301" s="1" t="s">
        <v>2445</v>
      </c>
    </row>
    <row r="13302" spans="1:7" x14ac:dyDescent="0.25">
      <c r="A13302" s="1">
        <v>35124302</v>
      </c>
      <c r="B13302" s="1" t="s">
        <v>35180</v>
      </c>
      <c r="C13302" s="1" t="s">
        <v>35181</v>
      </c>
      <c r="D13302" s="1" t="s">
        <v>35182</v>
      </c>
      <c r="E13302" s="1" t="s">
        <v>65</v>
      </c>
      <c r="F13302" s="1" t="s">
        <v>2444</v>
      </c>
      <c r="G13302" s="1" t="s">
        <v>2445</v>
      </c>
    </row>
    <row r="13303" spans="1:7" x14ac:dyDescent="0.25">
      <c r="A13303" s="1">
        <v>35124304</v>
      </c>
      <c r="B13303" s="1" t="s">
        <v>35183</v>
      </c>
      <c r="C13303" s="1" t="s">
        <v>35184</v>
      </c>
      <c r="D13303" s="1" t="s">
        <v>35185</v>
      </c>
      <c r="E13303" s="1" t="s">
        <v>65</v>
      </c>
      <c r="F13303" s="1" t="s">
        <v>2444</v>
      </c>
      <c r="G13303" s="1" t="s">
        <v>2445</v>
      </c>
    </row>
    <row r="13304" spans="1:7" x14ac:dyDescent="0.25">
      <c r="A13304" s="1">
        <v>35124307</v>
      </c>
      <c r="B13304" s="1" t="s">
        <v>35186</v>
      </c>
      <c r="C13304" s="1" t="s">
        <v>35187</v>
      </c>
      <c r="D13304" s="1" t="s">
        <v>35188</v>
      </c>
      <c r="E13304" s="1" t="s">
        <v>65</v>
      </c>
      <c r="F13304" s="1" t="s">
        <v>2444</v>
      </c>
      <c r="G13304" s="1" t="s">
        <v>2445</v>
      </c>
    </row>
    <row r="13305" spans="1:7" x14ac:dyDescent="0.25">
      <c r="A13305" s="1">
        <v>35124402</v>
      </c>
      <c r="B13305" s="1" t="s">
        <v>35189</v>
      </c>
      <c r="C13305" s="1" t="s">
        <v>35190</v>
      </c>
      <c r="D13305" s="1" t="s">
        <v>35189</v>
      </c>
      <c r="E13305" s="1" t="s">
        <v>65</v>
      </c>
      <c r="F13305" s="1" t="s">
        <v>2444</v>
      </c>
      <c r="G13305" s="1" t="s">
        <v>2445</v>
      </c>
    </row>
    <row r="13306" spans="1:7" x14ac:dyDescent="0.25">
      <c r="A13306" s="1">
        <v>35124404</v>
      </c>
      <c r="B13306" s="1" t="s">
        <v>35191</v>
      </c>
      <c r="C13306" s="1" t="s">
        <v>35192</v>
      </c>
      <c r="D13306" s="1" t="s">
        <v>35191</v>
      </c>
      <c r="E13306" s="1" t="s">
        <v>65</v>
      </c>
      <c r="F13306" s="1" t="s">
        <v>2444</v>
      </c>
      <c r="G13306" s="1" t="s">
        <v>2445</v>
      </c>
    </row>
    <row r="13307" spans="1:7" x14ac:dyDescent="0.25">
      <c r="A13307" s="1">
        <v>35124407</v>
      </c>
      <c r="B13307" s="1" t="s">
        <v>35193</v>
      </c>
      <c r="C13307" s="1" t="s">
        <v>35194</v>
      </c>
      <c r="D13307" s="1" t="s">
        <v>35193</v>
      </c>
      <c r="E13307" s="1" t="s">
        <v>65</v>
      </c>
      <c r="F13307" s="1" t="s">
        <v>2444</v>
      </c>
      <c r="G13307" s="1" t="s">
        <v>2445</v>
      </c>
    </row>
    <row r="13308" spans="1:7" x14ac:dyDescent="0.25">
      <c r="A13308" s="1">
        <v>35124408</v>
      </c>
      <c r="B13308" s="1" t="s">
        <v>35195</v>
      </c>
      <c r="C13308" s="1" t="s">
        <v>35196</v>
      </c>
      <c r="D13308" s="1" t="s">
        <v>35195</v>
      </c>
      <c r="E13308" s="1" t="s">
        <v>65</v>
      </c>
      <c r="F13308" s="1" t="s">
        <v>2444</v>
      </c>
      <c r="G13308" s="1" t="s">
        <v>2445</v>
      </c>
    </row>
    <row r="13309" spans="1:7" x14ac:dyDescent="0.25">
      <c r="A13309" s="1">
        <v>35124410</v>
      </c>
      <c r="B13309" s="1" t="s">
        <v>35197</v>
      </c>
      <c r="C13309" s="1" t="s">
        <v>35198</v>
      </c>
      <c r="D13309" s="1" t="s">
        <v>35197</v>
      </c>
      <c r="E13309" s="1" t="s">
        <v>65</v>
      </c>
      <c r="F13309" s="1" t="s">
        <v>2444</v>
      </c>
      <c r="G13309" s="1" t="s">
        <v>2445</v>
      </c>
    </row>
    <row r="13310" spans="1:7" x14ac:dyDescent="0.25">
      <c r="A13310" s="1">
        <v>35124414</v>
      </c>
      <c r="B13310" s="1" t="s">
        <v>35199</v>
      </c>
      <c r="C13310" s="1" t="s">
        <v>35200</v>
      </c>
      <c r="D13310" s="1" t="s">
        <v>35199</v>
      </c>
      <c r="E13310" s="1" t="s">
        <v>65</v>
      </c>
      <c r="F13310" s="1" t="s">
        <v>2444</v>
      </c>
      <c r="G13310" s="1" t="s">
        <v>2445</v>
      </c>
    </row>
    <row r="13311" spans="1:7" x14ac:dyDescent="0.25">
      <c r="A13311" s="1">
        <v>35124502</v>
      </c>
      <c r="B13311" s="1" t="s">
        <v>35201</v>
      </c>
      <c r="C13311" s="1" t="s">
        <v>35202</v>
      </c>
      <c r="D13311" s="1" t="s">
        <v>35203</v>
      </c>
      <c r="E13311" s="1" t="s">
        <v>65</v>
      </c>
      <c r="F13311" s="1" t="s">
        <v>2444</v>
      </c>
      <c r="G13311" s="1" t="s">
        <v>2445</v>
      </c>
    </row>
    <row r="13312" spans="1:7" x14ac:dyDescent="0.25">
      <c r="A13312" s="1">
        <v>35124504</v>
      </c>
      <c r="B13312" s="1" t="s">
        <v>35204</v>
      </c>
      <c r="C13312" s="1" t="s">
        <v>35205</v>
      </c>
      <c r="D13312" s="1" t="s">
        <v>35206</v>
      </c>
      <c r="E13312" s="1" t="s">
        <v>65</v>
      </c>
      <c r="F13312" s="1" t="s">
        <v>2444</v>
      </c>
      <c r="G13312" s="1" t="s">
        <v>2445</v>
      </c>
    </row>
    <row r="13313" spans="1:7" x14ac:dyDescent="0.25">
      <c r="A13313" s="1">
        <v>35124507</v>
      </c>
      <c r="B13313" s="1" t="s">
        <v>35207</v>
      </c>
      <c r="C13313" s="1" t="s">
        <v>35208</v>
      </c>
      <c r="D13313" s="1" t="s">
        <v>35209</v>
      </c>
      <c r="E13313" s="1" t="s">
        <v>65</v>
      </c>
      <c r="F13313" s="1" t="s">
        <v>2444</v>
      </c>
      <c r="G13313" s="1" t="s">
        <v>2445</v>
      </c>
    </row>
    <row r="13314" spans="1:7" x14ac:dyDescent="0.25">
      <c r="A13314" s="1">
        <v>35124602</v>
      </c>
      <c r="B13314" s="1" t="s">
        <v>35210</v>
      </c>
      <c r="C13314" s="1" t="s">
        <v>35211</v>
      </c>
      <c r="D13314" s="1" t="s">
        <v>35210</v>
      </c>
      <c r="E13314" s="1" t="s">
        <v>65</v>
      </c>
      <c r="F13314" s="1" t="s">
        <v>2444</v>
      </c>
      <c r="G13314" s="1" t="s">
        <v>2445</v>
      </c>
    </row>
    <row r="13315" spans="1:7" x14ac:dyDescent="0.25">
      <c r="A13315" s="1">
        <v>35124604</v>
      </c>
      <c r="B13315" s="1" t="s">
        <v>35212</v>
      </c>
      <c r="C13315" s="1" t="s">
        <v>35213</v>
      </c>
      <c r="D13315" s="1" t="s">
        <v>35212</v>
      </c>
      <c r="E13315" s="1" t="s">
        <v>65</v>
      </c>
      <c r="F13315" s="1" t="s">
        <v>2444</v>
      </c>
      <c r="G13315" s="1" t="s">
        <v>2445</v>
      </c>
    </row>
    <row r="13316" spans="1:7" x14ac:dyDescent="0.25">
      <c r="A13316" s="1">
        <v>35124607</v>
      </c>
      <c r="B13316" s="1" t="s">
        <v>35214</v>
      </c>
      <c r="C13316" s="1" t="s">
        <v>35215</v>
      </c>
      <c r="D13316" s="1" t="s">
        <v>35214</v>
      </c>
      <c r="E13316" s="1" t="s">
        <v>65</v>
      </c>
      <c r="F13316" s="1" t="s">
        <v>2444</v>
      </c>
      <c r="G13316" s="1" t="s">
        <v>2445</v>
      </c>
    </row>
    <row r="13317" spans="1:7" x14ac:dyDescent="0.25">
      <c r="A13317" s="1">
        <v>35124802</v>
      </c>
      <c r="B13317" s="1" t="s">
        <v>35216</v>
      </c>
      <c r="C13317" s="1" t="s">
        <v>35217</v>
      </c>
      <c r="D13317" s="1" t="s">
        <v>35218</v>
      </c>
      <c r="E13317" s="1" t="s">
        <v>65</v>
      </c>
      <c r="F13317" s="1" t="s">
        <v>2444</v>
      </c>
      <c r="G13317" s="1" t="s">
        <v>2445</v>
      </c>
    </row>
    <row r="13318" spans="1:7" x14ac:dyDescent="0.25">
      <c r="A13318" s="1">
        <v>35124804</v>
      </c>
      <c r="B13318" s="1" t="s">
        <v>35219</v>
      </c>
      <c r="C13318" s="1" t="s">
        <v>35220</v>
      </c>
      <c r="D13318" s="1" t="s">
        <v>35221</v>
      </c>
      <c r="E13318" s="1" t="s">
        <v>65</v>
      </c>
      <c r="F13318" s="1" t="s">
        <v>2444</v>
      </c>
      <c r="G13318" s="1" t="s">
        <v>2445</v>
      </c>
    </row>
    <row r="13319" spans="1:7" x14ac:dyDescent="0.25">
      <c r="A13319" s="1">
        <v>35124807</v>
      </c>
      <c r="B13319" s="1" t="s">
        <v>35222</v>
      </c>
      <c r="C13319" s="1" t="s">
        <v>35223</v>
      </c>
      <c r="D13319" s="1" t="s">
        <v>35224</v>
      </c>
      <c r="E13319" s="1" t="s">
        <v>65</v>
      </c>
      <c r="F13319" s="1" t="s">
        <v>2444</v>
      </c>
      <c r="G13319" s="1" t="s">
        <v>2445</v>
      </c>
    </row>
    <row r="13320" spans="1:7" x14ac:dyDescent="0.25">
      <c r="A13320" s="1">
        <v>35124902</v>
      </c>
      <c r="B13320" s="1" t="s">
        <v>35225</v>
      </c>
      <c r="C13320" s="1" t="s">
        <v>35226</v>
      </c>
      <c r="D13320" s="1" t="s">
        <v>35227</v>
      </c>
      <c r="E13320" s="1" t="s">
        <v>65</v>
      </c>
      <c r="F13320" s="1" t="s">
        <v>2444</v>
      </c>
      <c r="G13320" s="1" t="s">
        <v>2445</v>
      </c>
    </row>
    <row r="13321" spans="1:7" x14ac:dyDescent="0.25">
      <c r="A13321" s="1">
        <v>35124904</v>
      </c>
      <c r="B13321" s="1" t="s">
        <v>35228</v>
      </c>
      <c r="C13321" s="1" t="s">
        <v>35229</v>
      </c>
      <c r="D13321" s="1" t="s">
        <v>35230</v>
      </c>
      <c r="E13321" s="1" t="s">
        <v>65</v>
      </c>
      <c r="F13321" s="1" t="s">
        <v>2444</v>
      </c>
      <c r="G13321" s="1" t="s">
        <v>2445</v>
      </c>
    </row>
    <row r="13322" spans="1:7" x14ac:dyDescent="0.25">
      <c r="A13322" s="1">
        <v>35124907</v>
      </c>
      <c r="B13322" s="1" t="s">
        <v>35231</v>
      </c>
      <c r="C13322" s="1" t="s">
        <v>35232</v>
      </c>
      <c r="D13322" s="1" t="s">
        <v>35233</v>
      </c>
      <c r="E13322" s="1" t="s">
        <v>65</v>
      </c>
      <c r="F13322" s="1" t="s">
        <v>2444</v>
      </c>
      <c r="G13322" s="1" t="s">
        <v>2445</v>
      </c>
    </row>
    <row r="13323" spans="1:7" x14ac:dyDescent="0.25">
      <c r="A13323" s="1">
        <v>35124908</v>
      </c>
      <c r="B13323" s="1" t="s">
        <v>35234</v>
      </c>
      <c r="C13323" s="1" t="s">
        <v>35235</v>
      </c>
      <c r="D13323" s="1" t="s">
        <v>35058</v>
      </c>
      <c r="E13323" s="1" t="s">
        <v>65</v>
      </c>
      <c r="F13323" s="1" t="s">
        <v>2444</v>
      </c>
      <c r="G13323" s="1" t="s">
        <v>2445</v>
      </c>
    </row>
    <row r="13324" spans="1:7" x14ac:dyDescent="0.25">
      <c r="A13324" s="1">
        <v>35124909</v>
      </c>
      <c r="B13324" s="1" t="s">
        <v>35236</v>
      </c>
      <c r="C13324" s="1" t="s">
        <v>35237</v>
      </c>
      <c r="D13324" s="1" t="s">
        <v>35238</v>
      </c>
      <c r="E13324" s="1" t="s">
        <v>65</v>
      </c>
      <c r="F13324" s="1" t="s">
        <v>2444</v>
      </c>
      <c r="G13324" s="1" t="s">
        <v>2445</v>
      </c>
    </row>
    <row r="13325" spans="1:7" x14ac:dyDescent="0.25">
      <c r="A13325" s="1">
        <v>35124910</v>
      </c>
      <c r="B13325" s="1" t="s">
        <v>35239</v>
      </c>
      <c r="C13325" s="1" t="s">
        <v>35240</v>
      </c>
      <c r="D13325" s="1" t="s">
        <v>35241</v>
      </c>
      <c r="E13325" s="1" t="s">
        <v>65</v>
      </c>
      <c r="F13325" s="1" t="s">
        <v>2444</v>
      </c>
      <c r="G13325" s="1" t="s">
        <v>2445</v>
      </c>
    </row>
    <row r="13326" spans="1:7" x14ac:dyDescent="0.25">
      <c r="A13326" s="1">
        <v>35124911</v>
      </c>
      <c r="B13326" s="1" t="s">
        <v>35242</v>
      </c>
      <c r="C13326" s="1" t="s">
        <v>35243</v>
      </c>
      <c r="D13326" s="1" t="s">
        <v>35242</v>
      </c>
      <c r="E13326" s="1" t="s">
        <v>65</v>
      </c>
      <c r="F13326" s="1" t="s">
        <v>2444</v>
      </c>
      <c r="G13326" s="1" t="s">
        <v>2445</v>
      </c>
    </row>
    <row r="13327" spans="1:7" x14ac:dyDescent="0.25">
      <c r="A13327" s="1">
        <v>35125000</v>
      </c>
      <c r="B13327" s="1" t="s">
        <v>35244</v>
      </c>
      <c r="C13327" s="1" t="s">
        <v>35245</v>
      </c>
      <c r="D13327" s="1" t="s">
        <v>35246</v>
      </c>
      <c r="E13327" s="1" t="s">
        <v>65</v>
      </c>
      <c r="F13327" s="1" t="s">
        <v>8964</v>
      </c>
      <c r="G13327" s="1" t="s">
        <v>8965</v>
      </c>
    </row>
    <row r="13328" spans="1:7" x14ac:dyDescent="0.25">
      <c r="A13328" s="1">
        <v>35125001</v>
      </c>
      <c r="B13328" s="1" t="s">
        <v>35247</v>
      </c>
      <c r="C13328" s="1" t="s">
        <v>35248</v>
      </c>
      <c r="D13328" s="1" t="s">
        <v>35249</v>
      </c>
      <c r="E13328" s="1" t="s">
        <v>65</v>
      </c>
      <c r="F13328" s="1" t="s">
        <v>7721</v>
      </c>
      <c r="G13328" s="1" t="s">
        <v>7722</v>
      </c>
    </row>
    <row r="13329" spans="1:7" x14ac:dyDescent="0.25">
      <c r="A13329" s="1">
        <v>35125002</v>
      </c>
      <c r="B13329" s="1" t="s">
        <v>35250</v>
      </c>
      <c r="C13329" s="1" t="s">
        <v>35251</v>
      </c>
      <c r="D13329" s="1" t="s">
        <v>35252</v>
      </c>
      <c r="E13329" s="1" t="s">
        <v>65</v>
      </c>
      <c r="F13329" s="1" t="s">
        <v>7721</v>
      </c>
      <c r="G13329" s="1" t="s">
        <v>7722</v>
      </c>
    </row>
    <row r="13330" spans="1:7" x14ac:dyDescent="0.25">
      <c r="A13330" s="1">
        <v>35125003</v>
      </c>
      <c r="B13330" s="1" t="s">
        <v>35253</v>
      </c>
      <c r="C13330" s="1" t="s">
        <v>35254</v>
      </c>
      <c r="D13330" s="1" t="s">
        <v>35255</v>
      </c>
      <c r="E13330" s="1" t="s">
        <v>65</v>
      </c>
      <c r="F13330" s="1" t="s">
        <v>7721</v>
      </c>
      <c r="G13330" s="1" t="s">
        <v>7722</v>
      </c>
    </row>
    <row r="13331" spans="1:7" x14ac:dyDescent="0.25">
      <c r="A13331" s="1">
        <v>35125004</v>
      </c>
      <c r="B13331" s="1" t="s">
        <v>35256</v>
      </c>
      <c r="C13331" s="1" t="s">
        <v>35257</v>
      </c>
      <c r="D13331" s="1" t="s">
        <v>35258</v>
      </c>
      <c r="E13331" s="1" t="s">
        <v>65</v>
      </c>
      <c r="F13331" s="1" t="s">
        <v>8964</v>
      </c>
      <c r="G13331" s="1" t="s">
        <v>8965</v>
      </c>
    </row>
    <row r="13332" spans="1:7" x14ac:dyDescent="0.25">
      <c r="A13332" s="1">
        <v>35125005</v>
      </c>
      <c r="B13332" s="1" t="s">
        <v>35259</v>
      </c>
      <c r="C13332" s="1" t="s">
        <v>35260</v>
      </c>
      <c r="D13332" s="1" t="s">
        <v>35261</v>
      </c>
      <c r="E13332" s="1" t="s">
        <v>65</v>
      </c>
      <c r="F13332" s="1" t="s">
        <v>8964</v>
      </c>
      <c r="G13332" s="1" t="s">
        <v>8965</v>
      </c>
    </row>
    <row r="13333" spans="1:7" x14ac:dyDescent="0.25">
      <c r="A13333" s="1">
        <v>35125007</v>
      </c>
      <c r="B13333" s="1" t="s">
        <v>35262</v>
      </c>
      <c r="C13333" s="1" t="s">
        <v>35263</v>
      </c>
      <c r="D13333" s="1" t="s">
        <v>35264</v>
      </c>
      <c r="E13333" s="1" t="s">
        <v>65</v>
      </c>
      <c r="F13333" s="1" t="s">
        <v>8964</v>
      </c>
      <c r="G13333" s="1" t="s">
        <v>8965</v>
      </c>
    </row>
    <row r="13334" spans="1:7" x14ac:dyDescent="0.25">
      <c r="A13334" s="1">
        <v>35125008</v>
      </c>
      <c r="B13334" s="1" t="s">
        <v>35265</v>
      </c>
      <c r="C13334" s="1" t="s">
        <v>35266</v>
      </c>
      <c r="D13334" s="1" t="s">
        <v>35267</v>
      </c>
      <c r="E13334" s="1" t="s">
        <v>65</v>
      </c>
      <c r="F13334" s="1" t="s">
        <v>8964</v>
      </c>
      <c r="G13334" s="1" t="s">
        <v>8965</v>
      </c>
    </row>
    <row r="13335" spans="1:7" x14ac:dyDescent="0.25">
      <c r="A13335" s="1">
        <v>35125009</v>
      </c>
      <c r="B13335" s="1" t="s">
        <v>35268</v>
      </c>
      <c r="C13335" s="1" t="s">
        <v>35269</v>
      </c>
      <c r="D13335" s="1" t="s">
        <v>35270</v>
      </c>
      <c r="E13335" s="1" t="s">
        <v>65</v>
      </c>
      <c r="F13335" s="1" t="s">
        <v>8964</v>
      </c>
      <c r="G13335" s="1" t="s">
        <v>8965</v>
      </c>
    </row>
    <row r="13336" spans="1:7" x14ac:dyDescent="0.25">
      <c r="A13336" s="1">
        <v>35125012</v>
      </c>
      <c r="B13336" s="1" t="s">
        <v>35271</v>
      </c>
      <c r="C13336" s="1" t="s">
        <v>35272</v>
      </c>
      <c r="D13336" s="1" t="s">
        <v>35273</v>
      </c>
      <c r="E13336" s="1" t="s">
        <v>65</v>
      </c>
      <c r="F13336" s="1" t="s">
        <v>8964</v>
      </c>
      <c r="G13336" s="1" t="s">
        <v>8965</v>
      </c>
    </row>
    <row r="13337" spans="1:7" x14ac:dyDescent="0.25">
      <c r="A13337" s="1">
        <v>35125013</v>
      </c>
      <c r="B13337" s="1" t="s">
        <v>35274</v>
      </c>
      <c r="C13337" s="1" t="s">
        <v>35275</v>
      </c>
      <c r="D13337" s="1" t="s">
        <v>35276</v>
      </c>
      <c r="E13337" s="1" t="s">
        <v>65</v>
      </c>
      <c r="F13337" s="1" t="s">
        <v>8964</v>
      </c>
      <c r="G13337" s="1" t="s">
        <v>8965</v>
      </c>
    </row>
    <row r="13338" spans="1:7" x14ac:dyDescent="0.25">
      <c r="A13338" s="1">
        <v>35125014</v>
      </c>
      <c r="B13338" s="1" t="s">
        <v>35277</v>
      </c>
      <c r="C13338" s="1" t="s">
        <v>35278</v>
      </c>
      <c r="D13338" s="1" t="s">
        <v>35279</v>
      </c>
      <c r="E13338" s="1" t="s">
        <v>65</v>
      </c>
      <c r="F13338" s="1" t="s">
        <v>5120</v>
      </c>
      <c r="G13338" s="1" t="s">
        <v>5121</v>
      </c>
    </row>
    <row r="13339" spans="1:7" x14ac:dyDescent="0.25">
      <c r="A13339" s="1">
        <v>35125016</v>
      </c>
      <c r="B13339" s="1" t="s">
        <v>35280</v>
      </c>
      <c r="C13339" s="1" t="s">
        <v>35281</v>
      </c>
      <c r="D13339" s="1" t="s">
        <v>35282</v>
      </c>
      <c r="E13339" s="1" t="s">
        <v>66</v>
      </c>
      <c r="F13339" s="1" t="s">
        <v>8964</v>
      </c>
      <c r="G13339" s="1" t="s">
        <v>8965</v>
      </c>
    </row>
    <row r="13340" spans="1:7" x14ac:dyDescent="0.25">
      <c r="A13340" s="1">
        <v>35125017</v>
      </c>
      <c r="B13340" s="1" t="s">
        <v>35283</v>
      </c>
      <c r="C13340" s="1" t="s">
        <v>35284</v>
      </c>
      <c r="D13340" s="1" t="s">
        <v>35285</v>
      </c>
      <c r="E13340" s="1" t="s">
        <v>65</v>
      </c>
      <c r="F13340" s="1" t="s">
        <v>8964</v>
      </c>
      <c r="G13340" s="1" t="s">
        <v>8965</v>
      </c>
    </row>
    <row r="13341" spans="1:7" x14ac:dyDescent="0.25">
      <c r="A13341" s="1">
        <v>35125112</v>
      </c>
      <c r="B13341" s="1" t="s">
        <v>35286</v>
      </c>
      <c r="C13341" s="1" t="s">
        <v>35287</v>
      </c>
      <c r="D13341" s="1" t="s">
        <v>35288</v>
      </c>
      <c r="E13341" s="1" t="s">
        <v>65</v>
      </c>
      <c r="F13341" s="1" t="s">
        <v>8964</v>
      </c>
      <c r="G13341" s="1" t="s">
        <v>8965</v>
      </c>
    </row>
    <row r="13342" spans="1:7" x14ac:dyDescent="0.25">
      <c r="A13342" s="1">
        <v>35125113</v>
      </c>
      <c r="B13342" s="1" t="s">
        <v>35289</v>
      </c>
      <c r="C13342" s="1" t="s">
        <v>35290</v>
      </c>
      <c r="D13342" s="1" t="s">
        <v>35291</v>
      </c>
      <c r="E13342" s="1" t="s">
        <v>65</v>
      </c>
      <c r="F13342" s="1" t="s">
        <v>8964</v>
      </c>
      <c r="G13342" s="1" t="s">
        <v>8965</v>
      </c>
    </row>
    <row r="13343" spans="1:7" x14ac:dyDescent="0.25">
      <c r="A13343" s="1">
        <v>35125500</v>
      </c>
      <c r="B13343" s="1" t="s">
        <v>35292</v>
      </c>
      <c r="C13343" s="1" t="s">
        <v>35293</v>
      </c>
      <c r="D13343" s="1" t="s">
        <v>35294</v>
      </c>
      <c r="E13343" s="1" t="s">
        <v>66</v>
      </c>
      <c r="F13343" s="1" t="s">
        <v>8964</v>
      </c>
      <c r="G13343" s="1" t="s">
        <v>8965</v>
      </c>
    </row>
    <row r="13344" spans="1:7" x14ac:dyDescent="0.25">
      <c r="A13344" s="1">
        <v>35125900</v>
      </c>
      <c r="B13344" s="1" t="s">
        <v>35295</v>
      </c>
      <c r="C13344" s="1" t="s">
        <v>35296</v>
      </c>
      <c r="D13344" s="1" t="s">
        <v>35297</v>
      </c>
      <c r="E13344" s="1" t="s">
        <v>65</v>
      </c>
      <c r="F13344" s="1" t="s">
        <v>8964</v>
      </c>
      <c r="G13344" s="1" t="s">
        <v>8965</v>
      </c>
    </row>
    <row r="13345" spans="1:7" x14ac:dyDescent="0.25">
      <c r="A13345" s="1">
        <v>35125901</v>
      </c>
      <c r="B13345" s="1" t="s">
        <v>35298</v>
      </c>
      <c r="C13345" s="1" t="s">
        <v>35299</v>
      </c>
      <c r="D13345" s="1" t="s">
        <v>35300</v>
      </c>
      <c r="E13345" s="1" t="s">
        <v>65</v>
      </c>
      <c r="F13345" s="1" t="s">
        <v>8964</v>
      </c>
      <c r="G13345" s="1" t="s">
        <v>8965</v>
      </c>
    </row>
    <row r="13346" spans="1:7" x14ac:dyDescent="0.25">
      <c r="A13346" s="1">
        <v>35125902</v>
      </c>
      <c r="B13346" s="1" t="s">
        <v>35301</v>
      </c>
      <c r="C13346" s="1" t="s">
        <v>35302</v>
      </c>
      <c r="D13346" s="1" t="s">
        <v>35303</v>
      </c>
      <c r="E13346" s="1" t="s">
        <v>65</v>
      </c>
      <c r="F13346" s="1" t="s">
        <v>8964</v>
      </c>
      <c r="G13346" s="1" t="s">
        <v>8965</v>
      </c>
    </row>
    <row r="13347" spans="1:7" x14ac:dyDescent="0.25">
      <c r="A13347" s="1">
        <v>35125903</v>
      </c>
      <c r="B13347" s="1" t="s">
        <v>35304</v>
      </c>
      <c r="C13347" s="1" t="s">
        <v>35305</v>
      </c>
      <c r="D13347" s="1" t="s">
        <v>35306</v>
      </c>
      <c r="E13347" s="1" t="s">
        <v>65</v>
      </c>
      <c r="F13347" s="1" t="s">
        <v>8964</v>
      </c>
      <c r="G13347" s="1" t="s">
        <v>8965</v>
      </c>
    </row>
    <row r="13348" spans="1:7" x14ac:dyDescent="0.25">
      <c r="A13348" s="1">
        <v>35125904</v>
      </c>
      <c r="B13348" s="1" t="s">
        <v>35307</v>
      </c>
      <c r="C13348" s="1" t="s">
        <v>35308</v>
      </c>
      <c r="D13348" s="1" t="s">
        <v>35309</v>
      </c>
      <c r="E13348" s="1" t="s">
        <v>65</v>
      </c>
      <c r="F13348" s="1" t="s">
        <v>8964</v>
      </c>
      <c r="G13348" s="1" t="s">
        <v>8965</v>
      </c>
    </row>
    <row r="13349" spans="1:7" x14ac:dyDescent="0.25">
      <c r="A13349" s="1">
        <v>35125905</v>
      </c>
      <c r="B13349" s="1" t="s">
        <v>35310</v>
      </c>
      <c r="C13349" s="1" t="s">
        <v>35311</v>
      </c>
      <c r="D13349" s="1" t="s">
        <v>35312</v>
      </c>
      <c r="E13349" s="1" t="s">
        <v>65</v>
      </c>
      <c r="F13349" s="1" t="s">
        <v>8964</v>
      </c>
      <c r="G13349" s="1" t="s">
        <v>8965</v>
      </c>
    </row>
    <row r="13350" spans="1:7" x14ac:dyDescent="0.25">
      <c r="A13350" s="1">
        <v>35125906</v>
      </c>
      <c r="B13350" s="1" t="s">
        <v>35313</v>
      </c>
      <c r="C13350" s="1" t="s">
        <v>35314</v>
      </c>
      <c r="D13350" s="1" t="s">
        <v>35315</v>
      </c>
      <c r="E13350" s="1" t="s">
        <v>65</v>
      </c>
      <c r="F13350" s="1" t="s">
        <v>8964</v>
      </c>
      <c r="G13350" s="1" t="s">
        <v>8965</v>
      </c>
    </row>
    <row r="13351" spans="1:7" x14ac:dyDescent="0.25">
      <c r="A13351" s="1">
        <v>35125907</v>
      </c>
      <c r="B13351" s="1" t="s">
        <v>35316</v>
      </c>
      <c r="C13351" s="1" t="s">
        <v>35317</v>
      </c>
      <c r="D13351" s="1" t="s">
        <v>35318</v>
      </c>
      <c r="E13351" s="1" t="s">
        <v>65</v>
      </c>
      <c r="F13351" s="1" t="s">
        <v>8964</v>
      </c>
      <c r="G13351" s="1" t="s">
        <v>8965</v>
      </c>
    </row>
    <row r="13352" spans="1:7" x14ac:dyDescent="0.25">
      <c r="A13352" s="1">
        <v>35125908</v>
      </c>
      <c r="B13352" s="1" t="s">
        <v>35319</v>
      </c>
      <c r="C13352" s="1" t="s">
        <v>35320</v>
      </c>
      <c r="D13352" s="1" t="s">
        <v>35321</v>
      </c>
      <c r="E13352" s="1" t="s">
        <v>65</v>
      </c>
      <c r="F13352" s="1" t="s">
        <v>8964</v>
      </c>
      <c r="G13352" s="1" t="s">
        <v>8965</v>
      </c>
    </row>
    <row r="13353" spans="1:7" x14ac:dyDescent="0.25">
      <c r="A13353" s="1">
        <v>35125909</v>
      </c>
      <c r="B13353" s="1" t="s">
        <v>35322</v>
      </c>
      <c r="C13353" s="1" t="s">
        <v>35323</v>
      </c>
      <c r="D13353" s="1" t="s">
        <v>35324</v>
      </c>
      <c r="E13353" s="1" t="s">
        <v>65</v>
      </c>
      <c r="F13353" s="1" t="s">
        <v>8964</v>
      </c>
      <c r="G13353" s="1" t="s">
        <v>8965</v>
      </c>
    </row>
    <row r="13354" spans="1:7" x14ac:dyDescent="0.25">
      <c r="A13354" s="1">
        <v>35125910</v>
      </c>
      <c r="B13354" s="1" t="s">
        <v>35325</v>
      </c>
      <c r="C13354" s="1" t="s">
        <v>35326</v>
      </c>
      <c r="D13354" s="1" t="s">
        <v>35327</v>
      </c>
      <c r="E13354" s="1" t="s">
        <v>65</v>
      </c>
      <c r="F13354" s="1" t="s">
        <v>8964</v>
      </c>
      <c r="G13354" s="1" t="s">
        <v>8965</v>
      </c>
    </row>
    <row r="13355" spans="1:7" x14ac:dyDescent="0.25">
      <c r="A13355" s="1">
        <v>35125911</v>
      </c>
      <c r="B13355" s="1" t="s">
        <v>35328</v>
      </c>
      <c r="C13355" s="1" t="s">
        <v>35329</v>
      </c>
      <c r="D13355" s="1" t="s">
        <v>35330</v>
      </c>
      <c r="E13355" s="1" t="s">
        <v>65</v>
      </c>
      <c r="F13355" s="1" t="s">
        <v>8964</v>
      </c>
      <c r="G13355" s="1" t="s">
        <v>8965</v>
      </c>
    </row>
    <row r="13356" spans="1:7" x14ac:dyDescent="0.25">
      <c r="A13356" s="1">
        <v>35125912</v>
      </c>
      <c r="B13356" s="1" t="s">
        <v>35331</v>
      </c>
      <c r="C13356" s="1" t="s">
        <v>35332</v>
      </c>
      <c r="D13356" s="1" t="s">
        <v>35333</v>
      </c>
      <c r="E13356" s="1" t="s">
        <v>65</v>
      </c>
      <c r="F13356" s="1" t="s">
        <v>8964</v>
      </c>
      <c r="G13356" s="1" t="s">
        <v>8965</v>
      </c>
    </row>
    <row r="13357" spans="1:7" x14ac:dyDescent="0.25">
      <c r="A13357" s="1">
        <v>35125913</v>
      </c>
      <c r="B13357" s="1" t="s">
        <v>35334</v>
      </c>
      <c r="C13357" s="1" t="s">
        <v>35335</v>
      </c>
      <c r="D13357" s="1" t="s">
        <v>35336</v>
      </c>
      <c r="E13357" s="1" t="s">
        <v>65</v>
      </c>
      <c r="F13357" s="1" t="s">
        <v>8964</v>
      </c>
      <c r="G13357" s="1" t="s">
        <v>8965</v>
      </c>
    </row>
    <row r="13358" spans="1:7" x14ac:dyDescent="0.25">
      <c r="A13358" s="1">
        <v>35125929</v>
      </c>
      <c r="B13358" s="1" t="s">
        <v>35337</v>
      </c>
      <c r="C13358" s="1" t="s">
        <v>35338</v>
      </c>
      <c r="D13358" s="1" t="s">
        <v>35339</v>
      </c>
      <c r="E13358" s="1" t="s">
        <v>65</v>
      </c>
      <c r="F13358" s="1" t="s">
        <v>8964</v>
      </c>
      <c r="G13358" s="1" t="s">
        <v>8965</v>
      </c>
    </row>
    <row r="13359" spans="1:7" x14ac:dyDescent="0.25">
      <c r="A13359" s="1">
        <v>35129000</v>
      </c>
      <c r="B13359" s="1" t="s">
        <v>35340</v>
      </c>
      <c r="C13359" s="1" t="s">
        <v>35341</v>
      </c>
      <c r="D13359" s="1" t="s">
        <v>35342</v>
      </c>
      <c r="E13359" s="1" t="s">
        <v>65</v>
      </c>
      <c r="F13359" s="1" t="s">
        <v>1749</v>
      </c>
      <c r="G13359" s="1" t="s">
        <v>1750</v>
      </c>
    </row>
    <row r="13360" spans="1:7" x14ac:dyDescent="0.25">
      <c r="A13360" s="1">
        <v>35129010</v>
      </c>
      <c r="B13360" s="1" t="s">
        <v>35343</v>
      </c>
      <c r="C13360" s="1" t="s">
        <v>35344</v>
      </c>
      <c r="D13360" s="1" t="s">
        <v>35345</v>
      </c>
      <c r="E13360" s="1" t="s">
        <v>66</v>
      </c>
      <c r="F13360" s="1" t="s">
        <v>35346</v>
      </c>
      <c r="G13360" s="1" t="s">
        <v>35347</v>
      </c>
    </row>
    <row r="13361" spans="1:7" x14ac:dyDescent="0.25">
      <c r="A13361" s="1">
        <v>35129013</v>
      </c>
      <c r="B13361" s="1" t="s">
        <v>35348</v>
      </c>
      <c r="C13361" s="1" t="s">
        <v>35349</v>
      </c>
      <c r="D13361" s="1" t="s">
        <v>35350</v>
      </c>
      <c r="E13361" s="1" t="s">
        <v>66</v>
      </c>
      <c r="F13361" s="1" t="s">
        <v>1749</v>
      </c>
      <c r="G13361" s="1" t="s">
        <v>1750</v>
      </c>
    </row>
    <row r="13362" spans="1:7" x14ac:dyDescent="0.25">
      <c r="A13362" s="1">
        <v>35129018</v>
      </c>
      <c r="B13362" s="1" t="s">
        <v>35351</v>
      </c>
      <c r="C13362" s="1" t="s">
        <v>35352</v>
      </c>
      <c r="D13362" s="1" t="s">
        <v>35353</v>
      </c>
      <c r="E13362" s="1" t="s">
        <v>66</v>
      </c>
      <c r="F13362" s="1" t="s">
        <v>1749</v>
      </c>
      <c r="G13362" s="1" t="s">
        <v>1750</v>
      </c>
    </row>
    <row r="13363" spans="1:7" x14ac:dyDescent="0.25">
      <c r="A13363" s="1">
        <v>35129020</v>
      </c>
      <c r="B13363" s="1" t="s">
        <v>35354</v>
      </c>
      <c r="C13363" s="1" t="s">
        <v>35355</v>
      </c>
      <c r="D13363" s="1" t="s">
        <v>35356</v>
      </c>
      <c r="E13363" s="1" t="s">
        <v>66</v>
      </c>
      <c r="F13363" s="1" t="s">
        <v>35357</v>
      </c>
      <c r="G13363" s="1" t="s">
        <v>199</v>
      </c>
    </row>
    <row r="13364" spans="1:7" x14ac:dyDescent="0.25">
      <c r="A13364" s="1">
        <v>35129021</v>
      </c>
      <c r="B13364" s="1" t="s">
        <v>35358</v>
      </c>
      <c r="C13364" s="1" t="s">
        <v>35359</v>
      </c>
      <c r="D13364" s="1" t="s">
        <v>35360</v>
      </c>
      <c r="E13364" s="1" t="s">
        <v>65</v>
      </c>
      <c r="F13364" s="1" t="s">
        <v>35361</v>
      </c>
      <c r="G13364" s="1" t="s">
        <v>35362</v>
      </c>
    </row>
    <row r="13365" spans="1:7" x14ac:dyDescent="0.25">
      <c r="A13365" s="1">
        <v>35129029</v>
      </c>
      <c r="B13365" s="1" t="s">
        <v>35363</v>
      </c>
      <c r="C13365" s="1" t="s">
        <v>35364</v>
      </c>
      <c r="D13365" s="1" t="s">
        <v>35365</v>
      </c>
      <c r="E13365" s="1" t="s">
        <v>65</v>
      </c>
      <c r="F13365" s="1" t="s">
        <v>1749</v>
      </c>
      <c r="G13365" s="1" t="s">
        <v>1750</v>
      </c>
    </row>
    <row r="13366" spans="1:7" x14ac:dyDescent="0.25">
      <c r="A13366" s="1">
        <v>35129030</v>
      </c>
      <c r="B13366" s="1" t="s">
        <v>35366</v>
      </c>
      <c r="C13366" s="1" t="s">
        <v>35367</v>
      </c>
      <c r="D13366" s="1" t="s">
        <v>35368</v>
      </c>
      <c r="E13366" s="1" t="s">
        <v>65</v>
      </c>
      <c r="F13366" s="1" t="s">
        <v>1749</v>
      </c>
      <c r="G13366" s="1" t="s">
        <v>1750</v>
      </c>
    </row>
    <row r="13367" spans="1:7" x14ac:dyDescent="0.25">
      <c r="A13367" s="1">
        <v>35129031</v>
      </c>
      <c r="B13367" s="1" t="s">
        <v>35369</v>
      </c>
      <c r="C13367" s="1" t="s">
        <v>35370</v>
      </c>
      <c r="D13367" s="1" t="s">
        <v>35371</v>
      </c>
      <c r="E13367" s="1" t="s">
        <v>65</v>
      </c>
      <c r="F13367" s="1" t="s">
        <v>1749</v>
      </c>
      <c r="G13367" s="1" t="s">
        <v>1750</v>
      </c>
    </row>
    <row r="13368" spans="1:7" x14ac:dyDescent="0.25">
      <c r="A13368" s="1">
        <v>35129032</v>
      </c>
      <c r="B13368" s="1" t="s">
        <v>35372</v>
      </c>
      <c r="C13368" s="1" t="s">
        <v>35373</v>
      </c>
      <c r="D13368" s="1" t="s">
        <v>35374</v>
      </c>
      <c r="E13368" s="1" t="s">
        <v>65</v>
      </c>
      <c r="F13368" s="1" t="s">
        <v>1749</v>
      </c>
      <c r="G13368" s="1" t="s">
        <v>1750</v>
      </c>
    </row>
    <row r="13369" spans="1:7" x14ac:dyDescent="0.25">
      <c r="A13369" s="1">
        <v>35129033</v>
      </c>
      <c r="B13369" s="1" t="s">
        <v>35375</v>
      </c>
      <c r="C13369" s="1" t="s">
        <v>35376</v>
      </c>
      <c r="D13369" s="1" t="s">
        <v>35377</v>
      </c>
      <c r="E13369" s="1" t="s">
        <v>65</v>
      </c>
      <c r="F13369" s="1" t="s">
        <v>35361</v>
      </c>
      <c r="G13369" s="1" t="s">
        <v>35362</v>
      </c>
    </row>
    <row r="13370" spans="1:7" x14ac:dyDescent="0.25">
      <c r="A13370" s="1">
        <v>35129034</v>
      </c>
      <c r="B13370" s="1" t="s">
        <v>35378</v>
      </c>
      <c r="C13370" s="1" t="s">
        <v>35379</v>
      </c>
      <c r="D13370" s="1" t="s">
        <v>35380</v>
      </c>
      <c r="E13370" s="1" t="s">
        <v>65</v>
      </c>
      <c r="F13370" s="1" t="s">
        <v>35361</v>
      </c>
      <c r="G13370" s="1" t="s">
        <v>35362</v>
      </c>
    </row>
    <row r="13371" spans="1:7" x14ac:dyDescent="0.25">
      <c r="A13371" s="1">
        <v>35150000</v>
      </c>
      <c r="B13371" s="1" t="s">
        <v>35381</v>
      </c>
      <c r="C13371" s="1" t="s">
        <v>35382</v>
      </c>
      <c r="D13371" s="1" t="s">
        <v>35383</v>
      </c>
      <c r="E13371" s="1" t="s">
        <v>65</v>
      </c>
      <c r="F13371" s="1" t="s">
        <v>35384</v>
      </c>
      <c r="G13371" s="1" t="s">
        <v>35385</v>
      </c>
    </row>
    <row r="13372" spans="1:7" x14ac:dyDescent="0.25">
      <c r="A13372" s="1">
        <v>35150018</v>
      </c>
      <c r="B13372" s="1" t="s">
        <v>35386</v>
      </c>
      <c r="C13372" s="1" t="s">
        <v>35386</v>
      </c>
      <c r="D13372" s="1" t="s">
        <v>35387</v>
      </c>
      <c r="E13372" s="1" t="s">
        <v>66</v>
      </c>
      <c r="G13372" s="1" t="s">
        <v>199</v>
      </c>
    </row>
    <row r="13373" spans="1:7" x14ac:dyDescent="0.25">
      <c r="A13373" s="1">
        <v>35150039</v>
      </c>
      <c r="B13373" s="1" t="s">
        <v>35388</v>
      </c>
      <c r="C13373" s="1" t="s">
        <v>35389</v>
      </c>
      <c r="D13373" s="1" t="s">
        <v>35390</v>
      </c>
      <c r="E13373" s="1" t="s">
        <v>66</v>
      </c>
      <c r="F13373" s="1" t="s">
        <v>35391</v>
      </c>
      <c r="G13373" s="1" t="s">
        <v>35392</v>
      </c>
    </row>
    <row r="13374" spans="1:7" x14ac:dyDescent="0.25">
      <c r="A13374" s="1">
        <v>35150065</v>
      </c>
      <c r="B13374" s="1" t="s">
        <v>35393</v>
      </c>
      <c r="C13374" s="1" t="s">
        <v>35394</v>
      </c>
      <c r="D13374" s="1" t="s">
        <v>35395</v>
      </c>
      <c r="E13374" s="1" t="s">
        <v>66</v>
      </c>
      <c r="F13374" s="1" t="s">
        <v>226</v>
      </c>
      <c r="G13374" s="1" t="s">
        <v>227</v>
      </c>
    </row>
    <row r="13375" spans="1:7" x14ac:dyDescent="0.25">
      <c r="A13375" s="1">
        <v>35150066</v>
      </c>
      <c r="B13375" s="1" t="s">
        <v>35396</v>
      </c>
      <c r="C13375" s="1" t="s">
        <v>35397</v>
      </c>
      <c r="D13375" s="1" t="s">
        <v>35398</v>
      </c>
      <c r="E13375" s="1" t="s">
        <v>66</v>
      </c>
      <c r="F13375" s="1" t="s">
        <v>226</v>
      </c>
      <c r="G13375" s="1" t="s">
        <v>227</v>
      </c>
    </row>
    <row r="13376" spans="1:7" x14ac:dyDescent="0.25">
      <c r="A13376" s="1">
        <v>35150067</v>
      </c>
      <c r="B13376" s="1" t="s">
        <v>35399</v>
      </c>
      <c r="C13376" s="1" t="s">
        <v>35400</v>
      </c>
      <c r="D13376" s="1" t="s">
        <v>35401</v>
      </c>
      <c r="E13376" s="1" t="s">
        <v>66</v>
      </c>
      <c r="F13376" s="1" t="s">
        <v>226</v>
      </c>
      <c r="G13376" s="1" t="s">
        <v>227</v>
      </c>
    </row>
    <row r="13377" spans="1:7" x14ac:dyDescent="0.25">
      <c r="A13377" s="1">
        <v>35150068</v>
      </c>
      <c r="B13377" s="1" t="s">
        <v>35402</v>
      </c>
      <c r="C13377" s="1" t="s">
        <v>35403</v>
      </c>
      <c r="D13377" s="1" t="s">
        <v>35404</v>
      </c>
      <c r="E13377" s="1" t="s">
        <v>66</v>
      </c>
      <c r="F13377" s="1" t="s">
        <v>226</v>
      </c>
      <c r="G13377" s="1" t="s">
        <v>227</v>
      </c>
    </row>
    <row r="13378" spans="1:7" x14ac:dyDescent="0.25">
      <c r="A13378" s="1">
        <v>35150069</v>
      </c>
      <c r="B13378" s="1" t="s">
        <v>35405</v>
      </c>
      <c r="C13378" s="1" t="s">
        <v>35406</v>
      </c>
      <c r="D13378" s="1" t="s">
        <v>35405</v>
      </c>
      <c r="E13378" s="1" t="s">
        <v>66</v>
      </c>
      <c r="F13378" s="1" t="s">
        <v>226</v>
      </c>
      <c r="G13378" s="1" t="s">
        <v>227</v>
      </c>
    </row>
    <row r="13379" spans="1:7" x14ac:dyDescent="0.25">
      <c r="A13379" s="1">
        <v>35150077</v>
      </c>
      <c r="B13379" s="1" t="s">
        <v>35407</v>
      </c>
      <c r="C13379" s="1" t="s">
        <v>35408</v>
      </c>
      <c r="D13379" s="1" t="s">
        <v>35409</v>
      </c>
      <c r="E13379" s="1" t="s">
        <v>66</v>
      </c>
      <c r="F13379" s="1" t="s">
        <v>226</v>
      </c>
      <c r="G13379" s="1" t="s">
        <v>227</v>
      </c>
    </row>
    <row r="13380" spans="1:7" x14ac:dyDescent="0.25">
      <c r="A13380" s="1">
        <v>35150083</v>
      </c>
      <c r="B13380" s="1" t="s">
        <v>35410</v>
      </c>
      <c r="C13380" s="1" t="s">
        <v>35411</v>
      </c>
      <c r="D13380" s="1" t="s">
        <v>35412</v>
      </c>
      <c r="E13380" s="1" t="s">
        <v>66</v>
      </c>
      <c r="F13380" s="1" t="s">
        <v>226</v>
      </c>
      <c r="G13380" s="1" t="s">
        <v>227</v>
      </c>
    </row>
    <row r="13381" spans="1:7" x14ac:dyDescent="0.25">
      <c r="A13381" s="1">
        <v>35150084</v>
      </c>
      <c r="B13381" s="1" t="s">
        <v>1124</v>
      </c>
      <c r="C13381" s="1" t="s">
        <v>1125</v>
      </c>
      <c r="D13381" s="1" t="s">
        <v>35413</v>
      </c>
      <c r="E13381" s="1" t="s">
        <v>66</v>
      </c>
      <c r="F13381" s="1" t="s">
        <v>35414</v>
      </c>
      <c r="G13381" s="1" t="s">
        <v>35415</v>
      </c>
    </row>
    <row r="13382" spans="1:7" x14ac:dyDescent="0.25">
      <c r="A13382" s="1">
        <v>35150086</v>
      </c>
      <c r="B13382" s="1" t="s">
        <v>35416</v>
      </c>
      <c r="C13382" s="1" t="s">
        <v>35417</v>
      </c>
      <c r="D13382" s="1" t="s">
        <v>35418</v>
      </c>
      <c r="E13382" s="1" t="s">
        <v>66</v>
      </c>
      <c r="F13382" s="1" t="s">
        <v>35419</v>
      </c>
      <c r="G13382" s="1" t="s">
        <v>35420</v>
      </c>
    </row>
    <row r="13383" spans="1:7" x14ac:dyDescent="0.25">
      <c r="A13383" s="1">
        <v>35150094</v>
      </c>
      <c r="B13383" s="1" t="s">
        <v>35421</v>
      </c>
      <c r="C13383" s="1" t="s">
        <v>35422</v>
      </c>
      <c r="D13383" s="1" t="s">
        <v>35423</v>
      </c>
      <c r="E13383" s="1" t="s">
        <v>65</v>
      </c>
      <c r="F13383" s="1" t="s">
        <v>35424</v>
      </c>
      <c r="G13383" s="1" t="s">
        <v>35425</v>
      </c>
    </row>
    <row r="13384" spans="1:7" x14ac:dyDescent="0.25">
      <c r="A13384" s="1">
        <v>35150095</v>
      </c>
      <c r="B13384" s="1" t="s">
        <v>35426</v>
      </c>
      <c r="C13384" s="1" t="s">
        <v>35427</v>
      </c>
      <c r="D13384" s="1" t="s">
        <v>35428</v>
      </c>
      <c r="E13384" s="1" t="s">
        <v>66</v>
      </c>
      <c r="F13384" s="1" t="s">
        <v>35429</v>
      </c>
      <c r="G13384" s="1" t="s">
        <v>35430</v>
      </c>
    </row>
    <row r="13385" spans="1:7" x14ac:dyDescent="0.25">
      <c r="A13385" s="1">
        <v>35150106</v>
      </c>
      <c r="B13385" s="1" t="s">
        <v>35431</v>
      </c>
      <c r="C13385" s="1" t="s">
        <v>35432</v>
      </c>
      <c r="D13385" s="1" t="s">
        <v>35433</v>
      </c>
      <c r="E13385" s="1" t="s">
        <v>65</v>
      </c>
      <c r="F13385" s="1" t="s">
        <v>35434</v>
      </c>
      <c r="G13385" s="1" t="s">
        <v>35435</v>
      </c>
    </row>
    <row r="13386" spans="1:7" x14ac:dyDescent="0.25">
      <c r="A13386" s="1">
        <v>35150107</v>
      </c>
      <c r="B13386" s="1" t="s">
        <v>35436</v>
      </c>
      <c r="C13386" s="1" t="s">
        <v>35437</v>
      </c>
      <c r="D13386" s="1" t="s">
        <v>35438</v>
      </c>
      <c r="E13386" s="1" t="s">
        <v>65</v>
      </c>
      <c r="F13386" s="1" t="s">
        <v>35439</v>
      </c>
      <c r="G13386" s="1" t="s">
        <v>35440</v>
      </c>
    </row>
    <row r="13387" spans="1:7" x14ac:dyDescent="0.25">
      <c r="A13387" s="1">
        <v>35150115</v>
      </c>
      <c r="B13387" s="1" t="s">
        <v>35441</v>
      </c>
      <c r="C13387" s="1" t="s">
        <v>35442</v>
      </c>
      <c r="D13387" s="1" t="s">
        <v>35443</v>
      </c>
      <c r="E13387" s="1" t="s">
        <v>66</v>
      </c>
      <c r="F13387" s="1" t="s">
        <v>35444</v>
      </c>
      <c r="G13387" s="1" t="s">
        <v>35445</v>
      </c>
    </row>
    <row r="13388" spans="1:7" x14ac:dyDescent="0.25">
      <c r="A13388" s="1">
        <v>35150116</v>
      </c>
      <c r="B13388" s="1" t="s">
        <v>35446</v>
      </c>
      <c r="C13388" s="1" t="s">
        <v>35447</v>
      </c>
      <c r="D13388" s="1" t="s">
        <v>35448</v>
      </c>
      <c r="E13388" s="1" t="s">
        <v>66</v>
      </c>
      <c r="F13388" s="1" t="s">
        <v>35449</v>
      </c>
      <c r="G13388" s="1" t="s">
        <v>35450</v>
      </c>
    </row>
    <row r="13389" spans="1:7" x14ac:dyDescent="0.25">
      <c r="A13389" s="1">
        <v>35150118</v>
      </c>
      <c r="B13389" s="1" t="s">
        <v>35451</v>
      </c>
      <c r="C13389" s="1" t="s">
        <v>35452</v>
      </c>
      <c r="D13389" s="1" t="s">
        <v>35453</v>
      </c>
      <c r="E13389" s="1" t="s">
        <v>66</v>
      </c>
      <c r="F13389" s="1" t="s">
        <v>35454</v>
      </c>
      <c r="G13389" s="1" t="s">
        <v>35455</v>
      </c>
    </row>
    <row r="13390" spans="1:7" x14ac:dyDescent="0.25">
      <c r="A13390" s="1">
        <v>35150130</v>
      </c>
      <c r="B13390" s="1" t="s">
        <v>35456</v>
      </c>
      <c r="C13390" s="1" t="s">
        <v>35457</v>
      </c>
      <c r="D13390" s="1" t="s">
        <v>35458</v>
      </c>
      <c r="E13390" s="1" t="s">
        <v>66</v>
      </c>
      <c r="F13390" s="1" t="s">
        <v>226</v>
      </c>
      <c r="G13390" s="1" t="s">
        <v>227</v>
      </c>
    </row>
    <row r="13391" spans="1:7" x14ac:dyDescent="0.25">
      <c r="A13391" s="1">
        <v>35150131</v>
      </c>
      <c r="B13391" s="1" t="s">
        <v>35459</v>
      </c>
      <c r="C13391" s="1" t="s">
        <v>35460</v>
      </c>
      <c r="D13391" s="1" t="s">
        <v>35461</v>
      </c>
      <c r="E13391" s="1" t="s">
        <v>66</v>
      </c>
      <c r="F13391" s="1" t="s">
        <v>226</v>
      </c>
      <c r="G13391" s="1" t="s">
        <v>227</v>
      </c>
    </row>
    <row r="13392" spans="1:7" x14ac:dyDescent="0.25">
      <c r="A13392" s="1">
        <v>35150133</v>
      </c>
      <c r="B13392" s="1" t="s">
        <v>35462</v>
      </c>
      <c r="C13392" s="1" t="s">
        <v>35463</v>
      </c>
      <c r="D13392" s="1" t="s">
        <v>35464</v>
      </c>
      <c r="E13392" s="1" t="s">
        <v>66</v>
      </c>
      <c r="F13392" s="1" t="s">
        <v>226</v>
      </c>
      <c r="G13392" s="1" t="s">
        <v>227</v>
      </c>
    </row>
    <row r="13393" spans="1:7" x14ac:dyDescent="0.25">
      <c r="A13393" s="1">
        <v>35150134</v>
      </c>
      <c r="B13393" s="1" t="s">
        <v>35465</v>
      </c>
      <c r="C13393" s="1" t="s">
        <v>35466</v>
      </c>
      <c r="D13393" s="1" t="s">
        <v>35467</v>
      </c>
      <c r="E13393" s="1" t="s">
        <v>66</v>
      </c>
      <c r="F13393" s="1" t="s">
        <v>226</v>
      </c>
      <c r="G13393" s="1" t="s">
        <v>227</v>
      </c>
    </row>
    <row r="13394" spans="1:7" x14ac:dyDescent="0.25">
      <c r="A13394" s="1">
        <v>35150136</v>
      </c>
      <c r="B13394" s="1" t="s">
        <v>35468</v>
      </c>
      <c r="C13394" s="1" t="s">
        <v>35469</v>
      </c>
      <c r="D13394" s="1" t="s">
        <v>35470</v>
      </c>
      <c r="E13394" s="1" t="s">
        <v>66</v>
      </c>
      <c r="F13394" s="1" t="s">
        <v>226</v>
      </c>
      <c r="G13394" s="1" t="s">
        <v>227</v>
      </c>
    </row>
    <row r="13395" spans="1:7" x14ac:dyDescent="0.25">
      <c r="A13395" s="1">
        <v>35150137</v>
      </c>
      <c r="B13395" s="1" t="s">
        <v>35471</v>
      </c>
      <c r="C13395" s="1" t="s">
        <v>35472</v>
      </c>
      <c r="D13395" s="1" t="s">
        <v>35473</v>
      </c>
      <c r="E13395" s="1" t="s">
        <v>66</v>
      </c>
      <c r="F13395" s="1" t="s">
        <v>226</v>
      </c>
      <c r="G13395" s="1" t="s">
        <v>227</v>
      </c>
    </row>
    <row r="13396" spans="1:7" x14ac:dyDescent="0.25">
      <c r="A13396" s="1">
        <v>35150138</v>
      </c>
      <c r="B13396" s="1" t="s">
        <v>35474</v>
      </c>
      <c r="C13396" s="1" t="s">
        <v>35475</v>
      </c>
      <c r="D13396" s="1" t="s">
        <v>35476</v>
      </c>
      <c r="E13396" s="1" t="s">
        <v>66</v>
      </c>
      <c r="F13396" s="1" t="s">
        <v>226</v>
      </c>
      <c r="G13396" s="1" t="s">
        <v>227</v>
      </c>
    </row>
    <row r="13397" spans="1:7" x14ac:dyDescent="0.25">
      <c r="A13397" s="1">
        <v>35150139</v>
      </c>
      <c r="B13397" s="1" t="s">
        <v>35477</v>
      </c>
      <c r="C13397" s="1" t="s">
        <v>35478</v>
      </c>
      <c r="D13397" s="1" t="s">
        <v>35479</v>
      </c>
      <c r="E13397" s="1" t="s">
        <v>66</v>
      </c>
      <c r="F13397" s="1" t="s">
        <v>226</v>
      </c>
      <c r="G13397" s="1" t="s">
        <v>227</v>
      </c>
    </row>
    <row r="13398" spans="1:7" x14ac:dyDescent="0.25">
      <c r="A13398" s="1">
        <v>35150145</v>
      </c>
      <c r="B13398" s="1" t="s">
        <v>35480</v>
      </c>
      <c r="C13398" s="1" t="s">
        <v>35481</v>
      </c>
      <c r="D13398" s="1" t="s">
        <v>35482</v>
      </c>
      <c r="E13398" s="1" t="s">
        <v>66</v>
      </c>
      <c r="F13398" s="1" t="s">
        <v>226</v>
      </c>
      <c r="G13398" s="1" t="s">
        <v>227</v>
      </c>
    </row>
    <row r="13399" spans="1:7" x14ac:dyDescent="0.25">
      <c r="A13399" s="1">
        <v>35150146</v>
      </c>
      <c r="B13399" s="1" t="s">
        <v>35483</v>
      </c>
      <c r="C13399" s="1" t="s">
        <v>35484</v>
      </c>
      <c r="D13399" s="1" t="s">
        <v>35485</v>
      </c>
      <c r="E13399" s="1" t="s">
        <v>66</v>
      </c>
      <c r="F13399" s="1" t="s">
        <v>226</v>
      </c>
      <c r="G13399" s="1" t="s">
        <v>227</v>
      </c>
    </row>
    <row r="13400" spans="1:7" x14ac:dyDescent="0.25">
      <c r="A13400" s="1">
        <v>35150147</v>
      </c>
      <c r="B13400" s="1" t="s">
        <v>35486</v>
      </c>
      <c r="C13400" s="1" t="s">
        <v>35487</v>
      </c>
      <c r="D13400" s="1" t="s">
        <v>35488</v>
      </c>
      <c r="E13400" s="1" t="s">
        <v>66</v>
      </c>
      <c r="F13400" s="1" t="s">
        <v>226</v>
      </c>
      <c r="G13400" s="1" t="s">
        <v>227</v>
      </c>
    </row>
    <row r="13401" spans="1:7" x14ac:dyDescent="0.25">
      <c r="A13401" s="1">
        <v>35150148</v>
      </c>
      <c r="B13401" s="1" t="s">
        <v>35489</v>
      </c>
      <c r="C13401" s="1" t="s">
        <v>35490</v>
      </c>
      <c r="D13401" s="1" t="s">
        <v>35491</v>
      </c>
      <c r="E13401" s="1" t="s">
        <v>66</v>
      </c>
      <c r="F13401" s="1" t="s">
        <v>226</v>
      </c>
      <c r="G13401" s="1" t="s">
        <v>227</v>
      </c>
    </row>
    <row r="13402" spans="1:7" x14ac:dyDescent="0.25">
      <c r="A13402" s="1">
        <v>35150149</v>
      </c>
      <c r="B13402" s="1" t="s">
        <v>35492</v>
      </c>
      <c r="C13402" s="1" t="s">
        <v>35493</v>
      </c>
      <c r="D13402" s="1" t="s">
        <v>35494</v>
      </c>
      <c r="E13402" s="1" t="s">
        <v>66</v>
      </c>
      <c r="F13402" s="1" t="s">
        <v>226</v>
      </c>
      <c r="G13402" s="1" t="s">
        <v>227</v>
      </c>
    </row>
    <row r="13403" spans="1:7" x14ac:dyDescent="0.25">
      <c r="A13403" s="1">
        <v>35150151</v>
      </c>
      <c r="B13403" s="1" t="s">
        <v>35495</v>
      </c>
      <c r="C13403" s="1" t="s">
        <v>35496</v>
      </c>
      <c r="D13403" s="1" t="s">
        <v>35497</v>
      </c>
      <c r="E13403" s="1" t="s">
        <v>66</v>
      </c>
      <c r="F13403" s="1" t="s">
        <v>226</v>
      </c>
      <c r="G13403" s="1" t="s">
        <v>227</v>
      </c>
    </row>
    <row r="13404" spans="1:7" x14ac:dyDescent="0.25">
      <c r="A13404" s="1">
        <v>35150152</v>
      </c>
      <c r="B13404" s="1" t="s">
        <v>35498</v>
      </c>
      <c r="C13404" s="1" t="s">
        <v>35499</v>
      </c>
      <c r="D13404" s="1" t="s">
        <v>35500</v>
      </c>
      <c r="E13404" s="1" t="s">
        <v>66</v>
      </c>
      <c r="F13404" s="1" t="s">
        <v>226</v>
      </c>
      <c r="G13404" s="1" t="s">
        <v>227</v>
      </c>
    </row>
    <row r="13405" spans="1:7" x14ac:dyDescent="0.25">
      <c r="A13405" s="1">
        <v>35150153</v>
      </c>
      <c r="B13405" s="1" t="s">
        <v>35501</v>
      </c>
      <c r="C13405" s="1" t="s">
        <v>35502</v>
      </c>
      <c r="D13405" s="1" t="s">
        <v>35503</v>
      </c>
      <c r="E13405" s="1" t="s">
        <v>66</v>
      </c>
      <c r="F13405" s="1" t="s">
        <v>226</v>
      </c>
      <c r="G13405" s="1" t="s">
        <v>227</v>
      </c>
    </row>
    <row r="13406" spans="1:7" x14ac:dyDescent="0.25">
      <c r="A13406" s="1">
        <v>35150154</v>
      </c>
      <c r="B13406" s="1" t="s">
        <v>35504</v>
      </c>
      <c r="C13406" s="1" t="s">
        <v>35505</v>
      </c>
      <c r="D13406" s="1" t="s">
        <v>35506</v>
      </c>
      <c r="E13406" s="1" t="s">
        <v>66</v>
      </c>
      <c r="F13406" s="1" t="s">
        <v>226</v>
      </c>
      <c r="G13406" s="1" t="s">
        <v>227</v>
      </c>
    </row>
    <row r="13407" spans="1:7" x14ac:dyDescent="0.25">
      <c r="A13407" s="1">
        <v>35150157</v>
      </c>
      <c r="B13407" s="1" t="s">
        <v>35507</v>
      </c>
      <c r="C13407" s="1" t="s">
        <v>35508</v>
      </c>
      <c r="D13407" s="1" t="s">
        <v>35509</v>
      </c>
      <c r="E13407" s="1" t="s">
        <v>66</v>
      </c>
      <c r="F13407" s="1" t="s">
        <v>226</v>
      </c>
      <c r="G13407" s="1" t="s">
        <v>227</v>
      </c>
    </row>
    <row r="13408" spans="1:7" x14ac:dyDescent="0.25">
      <c r="A13408" s="1">
        <v>35150158</v>
      </c>
      <c r="B13408" s="1" t="s">
        <v>35510</v>
      </c>
      <c r="C13408" s="1" t="s">
        <v>35511</v>
      </c>
      <c r="D13408" s="1" t="s">
        <v>35512</v>
      </c>
      <c r="E13408" s="1" t="s">
        <v>66</v>
      </c>
      <c r="F13408" s="1" t="s">
        <v>226</v>
      </c>
      <c r="G13408" s="1" t="s">
        <v>227</v>
      </c>
    </row>
    <row r="13409" spans="1:7" x14ac:dyDescent="0.25">
      <c r="A13409" s="1">
        <v>35150159</v>
      </c>
      <c r="B13409" s="1" t="s">
        <v>35513</v>
      </c>
      <c r="C13409" s="1" t="s">
        <v>35514</v>
      </c>
      <c r="D13409" s="1" t="s">
        <v>35515</v>
      </c>
      <c r="E13409" s="1" t="s">
        <v>66</v>
      </c>
      <c r="F13409" s="1" t="s">
        <v>226</v>
      </c>
      <c r="G13409" s="1" t="s">
        <v>227</v>
      </c>
    </row>
    <row r="13410" spans="1:7" x14ac:dyDescent="0.25">
      <c r="A13410" s="1">
        <v>35150161</v>
      </c>
      <c r="B13410" s="1" t="s">
        <v>35516</v>
      </c>
      <c r="C13410" s="1" t="s">
        <v>35517</v>
      </c>
      <c r="D13410" s="1" t="s">
        <v>35518</v>
      </c>
      <c r="E13410" s="1" t="s">
        <v>66</v>
      </c>
      <c r="F13410" s="1" t="s">
        <v>226</v>
      </c>
      <c r="G13410" s="1" t="s">
        <v>227</v>
      </c>
    </row>
    <row r="13411" spans="1:7" x14ac:dyDescent="0.25">
      <c r="A13411" s="1">
        <v>35150162</v>
      </c>
      <c r="B13411" s="1" t="s">
        <v>35519</v>
      </c>
      <c r="C13411" s="1" t="s">
        <v>35520</v>
      </c>
      <c r="D13411" s="1" t="s">
        <v>35521</v>
      </c>
      <c r="E13411" s="1" t="s">
        <v>66</v>
      </c>
      <c r="F13411" s="1" t="s">
        <v>226</v>
      </c>
      <c r="G13411" s="1" t="s">
        <v>227</v>
      </c>
    </row>
    <row r="13412" spans="1:7" x14ac:dyDescent="0.25">
      <c r="A13412" s="1">
        <v>35150163</v>
      </c>
      <c r="B13412" s="1" t="s">
        <v>35522</v>
      </c>
      <c r="C13412" s="1" t="s">
        <v>35523</v>
      </c>
      <c r="D13412" s="1" t="s">
        <v>35524</v>
      </c>
      <c r="E13412" s="1" t="s">
        <v>66</v>
      </c>
      <c r="F13412" s="1" t="s">
        <v>226</v>
      </c>
      <c r="G13412" s="1" t="s">
        <v>227</v>
      </c>
    </row>
    <row r="13413" spans="1:7" x14ac:dyDescent="0.25">
      <c r="A13413" s="1">
        <v>35150165</v>
      </c>
      <c r="B13413" s="1" t="s">
        <v>35525</v>
      </c>
      <c r="C13413" s="1" t="s">
        <v>35526</v>
      </c>
      <c r="D13413" s="1" t="s">
        <v>35527</v>
      </c>
      <c r="E13413" s="1" t="s">
        <v>66</v>
      </c>
      <c r="F13413" s="1" t="s">
        <v>226</v>
      </c>
      <c r="G13413" s="1" t="s">
        <v>227</v>
      </c>
    </row>
    <row r="13414" spans="1:7" x14ac:dyDescent="0.25">
      <c r="A13414" s="1">
        <v>35150167</v>
      </c>
      <c r="B13414" s="1" t="s">
        <v>35528</v>
      </c>
      <c r="C13414" s="1" t="s">
        <v>35529</v>
      </c>
      <c r="D13414" s="1" t="s">
        <v>35530</v>
      </c>
      <c r="E13414" s="1" t="s">
        <v>66</v>
      </c>
      <c r="F13414" s="1" t="s">
        <v>226</v>
      </c>
      <c r="G13414" s="1" t="s">
        <v>227</v>
      </c>
    </row>
    <row r="13415" spans="1:7" x14ac:dyDescent="0.25">
      <c r="A13415" s="1">
        <v>35150168</v>
      </c>
      <c r="B13415" s="1" t="s">
        <v>35531</v>
      </c>
      <c r="C13415" s="1" t="s">
        <v>35532</v>
      </c>
      <c r="D13415" s="1" t="s">
        <v>35533</v>
      </c>
      <c r="E13415" s="1" t="s">
        <v>66</v>
      </c>
      <c r="F13415" s="1" t="s">
        <v>226</v>
      </c>
      <c r="G13415" s="1" t="s">
        <v>227</v>
      </c>
    </row>
    <row r="13416" spans="1:7" x14ac:dyDescent="0.25">
      <c r="A13416" s="1">
        <v>35150169</v>
      </c>
      <c r="B13416" s="1" t="s">
        <v>35534</v>
      </c>
      <c r="C13416" s="1" t="s">
        <v>35535</v>
      </c>
      <c r="D13416" s="1" t="s">
        <v>35536</v>
      </c>
      <c r="E13416" s="1" t="s">
        <v>66</v>
      </c>
      <c r="F13416" s="1" t="s">
        <v>226</v>
      </c>
      <c r="G13416" s="1" t="s">
        <v>227</v>
      </c>
    </row>
    <row r="13417" spans="1:7" x14ac:dyDescent="0.25">
      <c r="A13417" s="1">
        <v>35150171</v>
      </c>
      <c r="B13417" s="1" t="s">
        <v>35537</v>
      </c>
      <c r="C13417" s="1" t="s">
        <v>35538</v>
      </c>
      <c r="D13417" s="1" t="s">
        <v>35539</v>
      </c>
      <c r="E13417" s="1" t="s">
        <v>66</v>
      </c>
      <c r="F13417" s="1" t="s">
        <v>226</v>
      </c>
      <c r="G13417" s="1" t="s">
        <v>227</v>
      </c>
    </row>
    <row r="13418" spans="1:7" x14ac:dyDescent="0.25">
      <c r="A13418" s="1">
        <v>35150172</v>
      </c>
      <c r="B13418" s="1" t="s">
        <v>35540</v>
      </c>
      <c r="C13418" s="1" t="s">
        <v>35541</v>
      </c>
      <c r="D13418" s="1" t="s">
        <v>35542</v>
      </c>
      <c r="E13418" s="1" t="s">
        <v>66</v>
      </c>
      <c r="F13418" s="1" t="s">
        <v>226</v>
      </c>
      <c r="G13418" s="1" t="s">
        <v>227</v>
      </c>
    </row>
    <row r="13419" spans="1:7" x14ac:dyDescent="0.25">
      <c r="A13419" s="1">
        <v>35150174</v>
      </c>
      <c r="B13419" s="1" t="s">
        <v>35543</v>
      </c>
      <c r="C13419" s="1" t="s">
        <v>35544</v>
      </c>
      <c r="D13419" s="1" t="s">
        <v>35545</v>
      </c>
      <c r="E13419" s="1" t="s">
        <v>66</v>
      </c>
      <c r="F13419" s="1" t="s">
        <v>226</v>
      </c>
      <c r="G13419" s="1" t="s">
        <v>227</v>
      </c>
    </row>
    <row r="13420" spans="1:7" x14ac:dyDescent="0.25">
      <c r="A13420" s="1">
        <v>35150176</v>
      </c>
      <c r="B13420" s="1" t="s">
        <v>35546</v>
      </c>
      <c r="C13420" s="1" t="s">
        <v>35547</v>
      </c>
      <c r="D13420" s="1" t="s">
        <v>35548</v>
      </c>
      <c r="E13420" s="1" t="s">
        <v>65</v>
      </c>
      <c r="F13420" s="1" t="s">
        <v>2433</v>
      </c>
      <c r="G13420" s="1" t="s">
        <v>2434</v>
      </c>
    </row>
    <row r="13421" spans="1:7" x14ac:dyDescent="0.25">
      <c r="A13421" s="1">
        <v>35150177</v>
      </c>
      <c r="B13421" s="1" t="s">
        <v>35549</v>
      </c>
      <c r="C13421" s="1" t="s">
        <v>35550</v>
      </c>
      <c r="D13421" s="1" t="s">
        <v>35551</v>
      </c>
      <c r="E13421" s="1" t="s">
        <v>65</v>
      </c>
      <c r="F13421" s="1" t="s">
        <v>35552</v>
      </c>
      <c r="G13421" s="1" t="s">
        <v>35553</v>
      </c>
    </row>
    <row r="13422" spans="1:7" x14ac:dyDescent="0.25">
      <c r="A13422" s="1">
        <v>35150178</v>
      </c>
      <c r="B13422" s="1" t="s">
        <v>35554</v>
      </c>
      <c r="C13422" s="1" t="s">
        <v>35555</v>
      </c>
      <c r="D13422" s="1" t="s">
        <v>35556</v>
      </c>
      <c r="E13422" s="1" t="s">
        <v>65</v>
      </c>
      <c r="F13422" s="1" t="s">
        <v>35557</v>
      </c>
      <c r="G13422" s="1" t="s">
        <v>35558</v>
      </c>
    </row>
    <row r="13423" spans="1:7" x14ac:dyDescent="0.25">
      <c r="A13423" s="1">
        <v>35150179</v>
      </c>
      <c r="B13423" s="1" t="s">
        <v>35559</v>
      </c>
      <c r="C13423" s="1" t="s">
        <v>35560</v>
      </c>
      <c r="D13423" s="1" t="s">
        <v>35561</v>
      </c>
      <c r="E13423" s="1" t="s">
        <v>65</v>
      </c>
      <c r="F13423" s="1" t="s">
        <v>2433</v>
      </c>
      <c r="G13423" s="1" t="s">
        <v>2434</v>
      </c>
    </row>
    <row r="13424" spans="1:7" x14ac:dyDescent="0.25">
      <c r="A13424" s="1">
        <v>35150181</v>
      </c>
      <c r="B13424" s="1" t="s">
        <v>35562</v>
      </c>
      <c r="C13424" s="1" t="s">
        <v>35563</v>
      </c>
      <c r="D13424" s="1" t="s">
        <v>35564</v>
      </c>
      <c r="E13424" s="1" t="s">
        <v>65</v>
      </c>
      <c r="F13424" s="1" t="s">
        <v>35552</v>
      </c>
      <c r="G13424" s="1" t="s">
        <v>35553</v>
      </c>
    </row>
    <row r="13425" spans="1:7" x14ac:dyDescent="0.25">
      <c r="A13425" s="1">
        <v>35150182</v>
      </c>
      <c r="B13425" s="1" t="s">
        <v>35565</v>
      </c>
      <c r="C13425" s="1" t="s">
        <v>35566</v>
      </c>
      <c r="D13425" s="1" t="s">
        <v>35567</v>
      </c>
      <c r="E13425" s="1" t="s">
        <v>65</v>
      </c>
      <c r="F13425" s="1" t="s">
        <v>35557</v>
      </c>
      <c r="G13425" s="1" t="s">
        <v>35558</v>
      </c>
    </row>
    <row r="13426" spans="1:7" x14ac:dyDescent="0.25">
      <c r="A13426" s="1">
        <v>35150183</v>
      </c>
      <c r="B13426" s="1" t="s">
        <v>35568</v>
      </c>
      <c r="C13426" s="1" t="s">
        <v>35569</v>
      </c>
      <c r="D13426" s="1" t="s">
        <v>35570</v>
      </c>
      <c r="E13426" s="1" t="s">
        <v>66</v>
      </c>
      <c r="F13426" s="1" t="s">
        <v>226</v>
      </c>
      <c r="G13426" s="1" t="s">
        <v>227</v>
      </c>
    </row>
    <row r="13427" spans="1:7" x14ac:dyDescent="0.25">
      <c r="A13427" s="1">
        <v>35150185</v>
      </c>
      <c r="B13427" s="1" t="s">
        <v>35571</v>
      </c>
      <c r="C13427" s="1" t="s">
        <v>35572</v>
      </c>
      <c r="D13427" s="1" t="s">
        <v>35573</v>
      </c>
      <c r="E13427" s="1" t="s">
        <v>66</v>
      </c>
      <c r="F13427" s="1" t="s">
        <v>226</v>
      </c>
      <c r="G13427" s="1" t="s">
        <v>227</v>
      </c>
    </row>
    <row r="13428" spans="1:7" x14ac:dyDescent="0.25">
      <c r="A13428" s="1">
        <v>35150186</v>
      </c>
      <c r="B13428" s="1" t="s">
        <v>35574</v>
      </c>
      <c r="C13428" s="1" t="s">
        <v>35575</v>
      </c>
      <c r="D13428" s="1" t="s">
        <v>35576</v>
      </c>
      <c r="E13428" s="1" t="s">
        <v>66</v>
      </c>
      <c r="F13428" s="1" t="s">
        <v>226</v>
      </c>
      <c r="G13428" s="1" t="s">
        <v>227</v>
      </c>
    </row>
    <row r="13429" spans="1:7" x14ac:dyDescent="0.25">
      <c r="A13429" s="1">
        <v>35150187</v>
      </c>
      <c r="B13429" s="1" t="s">
        <v>35577</v>
      </c>
      <c r="C13429" s="1" t="s">
        <v>35578</v>
      </c>
      <c r="D13429" s="1" t="s">
        <v>35579</v>
      </c>
      <c r="E13429" s="1" t="s">
        <v>66</v>
      </c>
      <c r="F13429" s="1" t="s">
        <v>226</v>
      </c>
      <c r="G13429" s="1" t="s">
        <v>227</v>
      </c>
    </row>
    <row r="13430" spans="1:7" x14ac:dyDescent="0.25">
      <c r="A13430" s="1">
        <v>35150188</v>
      </c>
      <c r="B13430" s="1" t="s">
        <v>35580</v>
      </c>
      <c r="C13430" s="1" t="s">
        <v>35581</v>
      </c>
      <c r="D13430" s="1" t="s">
        <v>35582</v>
      </c>
      <c r="E13430" s="1" t="s">
        <v>66</v>
      </c>
      <c r="F13430" s="1" t="s">
        <v>226</v>
      </c>
      <c r="G13430" s="1" t="s">
        <v>227</v>
      </c>
    </row>
    <row r="13431" spans="1:7" x14ac:dyDescent="0.25">
      <c r="A13431" s="1">
        <v>35150189</v>
      </c>
      <c r="B13431" s="1" t="s">
        <v>35583</v>
      </c>
      <c r="C13431" s="1" t="s">
        <v>35584</v>
      </c>
      <c r="D13431" s="1" t="s">
        <v>35585</v>
      </c>
      <c r="E13431" s="1" t="s">
        <v>66</v>
      </c>
      <c r="F13431" s="1" t="s">
        <v>226</v>
      </c>
      <c r="G13431" s="1" t="s">
        <v>227</v>
      </c>
    </row>
    <row r="13432" spans="1:7" x14ac:dyDescent="0.25">
      <c r="A13432" s="1">
        <v>35150190</v>
      </c>
      <c r="B13432" s="1" t="s">
        <v>35586</v>
      </c>
      <c r="C13432" s="1" t="s">
        <v>35587</v>
      </c>
      <c r="D13432" s="1" t="s">
        <v>35588</v>
      </c>
      <c r="E13432" s="1" t="s">
        <v>66</v>
      </c>
      <c r="F13432" s="1" t="s">
        <v>226</v>
      </c>
      <c r="G13432" s="1" t="s">
        <v>227</v>
      </c>
    </row>
    <row r="13433" spans="1:7" x14ac:dyDescent="0.25">
      <c r="A13433" s="1">
        <v>35150191</v>
      </c>
      <c r="B13433" s="1" t="s">
        <v>35589</v>
      </c>
      <c r="C13433" s="1" t="s">
        <v>35590</v>
      </c>
      <c r="D13433" s="1" t="s">
        <v>35591</v>
      </c>
      <c r="E13433" s="1" t="s">
        <v>66</v>
      </c>
      <c r="F13433" s="1" t="s">
        <v>226</v>
      </c>
      <c r="G13433" s="1" t="s">
        <v>227</v>
      </c>
    </row>
    <row r="13434" spans="1:7" x14ac:dyDescent="0.25">
      <c r="A13434" s="1">
        <v>35150192</v>
      </c>
      <c r="B13434" s="1" t="s">
        <v>35592</v>
      </c>
      <c r="C13434" s="1" t="s">
        <v>35593</v>
      </c>
      <c r="D13434" s="1" t="s">
        <v>35594</v>
      </c>
      <c r="E13434" s="1" t="s">
        <v>66</v>
      </c>
      <c r="F13434" s="1" t="s">
        <v>226</v>
      </c>
      <c r="G13434" s="1" t="s">
        <v>227</v>
      </c>
    </row>
    <row r="13435" spans="1:7" x14ac:dyDescent="0.25">
      <c r="A13435" s="1">
        <v>35150193</v>
      </c>
      <c r="B13435" s="1" t="s">
        <v>35595</v>
      </c>
      <c r="C13435" s="1" t="s">
        <v>35596</v>
      </c>
      <c r="D13435" s="1" t="s">
        <v>35597</v>
      </c>
      <c r="E13435" s="1" t="s">
        <v>66</v>
      </c>
      <c r="F13435" s="1" t="s">
        <v>226</v>
      </c>
      <c r="G13435" s="1" t="s">
        <v>227</v>
      </c>
    </row>
    <row r="13436" spans="1:7" x14ac:dyDescent="0.25">
      <c r="A13436" s="1">
        <v>35150197</v>
      </c>
      <c r="B13436" s="1" t="s">
        <v>35598</v>
      </c>
      <c r="C13436" s="1" t="s">
        <v>35599</v>
      </c>
      <c r="D13436" s="1" t="s">
        <v>35600</v>
      </c>
      <c r="E13436" s="1" t="s">
        <v>66</v>
      </c>
      <c r="F13436" s="1" t="s">
        <v>226</v>
      </c>
      <c r="G13436" s="1" t="s">
        <v>227</v>
      </c>
    </row>
    <row r="13437" spans="1:7" x14ac:dyDescent="0.25">
      <c r="A13437" s="1">
        <v>35150198</v>
      </c>
      <c r="B13437" s="1" t="s">
        <v>35601</v>
      </c>
      <c r="C13437" s="1" t="s">
        <v>35602</v>
      </c>
      <c r="D13437" s="1" t="s">
        <v>35603</v>
      </c>
      <c r="E13437" s="1" t="s">
        <v>66</v>
      </c>
      <c r="F13437" s="1" t="s">
        <v>226</v>
      </c>
      <c r="G13437" s="1" t="s">
        <v>227</v>
      </c>
    </row>
    <row r="13438" spans="1:7" x14ac:dyDescent="0.25">
      <c r="A13438" s="1">
        <v>35150199</v>
      </c>
      <c r="B13438" s="1" t="s">
        <v>35604</v>
      </c>
      <c r="C13438" s="1" t="s">
        <v>35605</v>
      </c>
      <c r="D13438" s="1" t="s">
        <v>35606</v>
      </c>
      <c r="E13438" s="1" t="s">
        <v>66</v>
      </c>
      <c r="F13438" s="1" t="s">
        <v>226</v>
      </c>
      <c r="G13438" s="1" t="s">
        <v>227</v>
      </c>
    </row>
    <row r="13439" spans="1:7" x14ac:dyDescent="0.25">
      <c r="A13439" s="1">
        <v>35150200</v>
      </c>
      <c r="B13439" s="1" t="s">
        <v>35607</v>
      </c>
      <c r="C13439" s="1" t="s">
        <v>35608</v>
      </c>
      <c r="D13439" s="1" t="s">
        <v>35609</v>
      </c>
      <c r="E13439" s="1" t="s">
        <v>66</v>
      </c>
      <c r="F13439" s="1" t="s">
        <v>226</v>
      </c>
      <c r="G13439" s="1" t="s">
        <v>227</v>
      </c>
    </row>
    <row r="13440" spans="1:7" x14ac:dyDescent="0.25">
      <c r="A13440" s="1">
        <v>35150207</v>
      </c>
      <c r="B13440" s="1" t="s">
        <v>35610</v>
      </c>
      <c r="C13440" s="1" t="s">
        <v>35611</v>
      </c>
      <c r="D13440" s="1" t="s">
        <v>35612</v>
      </c>
      <c r="E13440" s="1" t="s">
        <v>66</v>
      </c>
      <c r="F13440" s="1" t="s">
        <v>226</v>
      </c>
      <c r="G13440" s="1" t="s">
        <v>227</v>
      </c>
    </row>
    <row r="13441" spans="1:7" x14ac:dyDescent="0.25">
      <c r="A13441" s="1">
        <v>35150231</v>
      </c>
      <c r="B13441" s="1" t="s">
        <v>35613</v>
      </c>
      <c r="C13441" s="1" t="s">
        <v>35614</v>
      </c>
      <c r="D13441" s="1" t="s">
        <v>35615</v>
      </c>
      <c r="E13441" s="1" t="s">
        <v>66</v>
      </c>
      <c r="F13441" s="1" t="s">
        <v>226</v>
      </c>
      <c r="G13441" s="1" t="s">
        <v>227</v>
      </c>
    </row>
    <row r="13442" spans="1:7" x14ac:dyDescent="0.25">
      <c r="A13442" s="1">
        <v>35150232</v>
      </c>
      <c r="B13442" s="1" t="s">
        <v>35616</v>
      </c>
      <c r="C13442" s="1" t="s">
        <v>35617</v>
      </c>
      <c r="D13442" s="1" t="s">
        <v>35618</v>
      </c>
      <c r="E13442" s="1" t="s">
        <v>66</v>
      </c>
      <c r="F13442" s="1" t="s">
        <v>226</v>
      </c>
      <c r="G13442" s="1" t="s">
        <v>227</v>
      </c>
    </row>
    <row r="13443" spans="1:7" x14ac:dyDescent="0.25">
      <c r="A13443" s="1">
        <v>35150233</v>
      </c>
      <c r="B13443" s="1" t="s">
        <v>35619</v>
      </c>
      <c r="C13443" s="1" t="s">
        <v>35620</v>
      </c>
      <c r="D13443" s="1" t="s">
        <v>35621</v>
      </c>
      <c r="E13443" s="1" t="s">
        <v>66</v>
      </c>
      <c r="F13443" s="1" t="s">
        <v>226</v>
      </c>
      <c r="G13443" s="1" t="s">
        <v>227</v>
      </c>
    </row>
    <row r="13444" spans="1:7" x14ac:dyDescent="0.25">
      <c r="A13444" s="1">
        <v>35150235</v>
      </c>
      <c r="B13444" s="1" t="s">
        <v>35622</v>
      </c>
      <c r="C13444" s="1" t="s">
        <v>35623</v>
      </c>
      <c r="D13444" s="1" t="s">
        <v>35624</v>
      </c>
      <c r="E13444" s="1" t="s">
        <v>66</v>
      </c>
      <c r="F13444" s="1" t="s">
        <v>226</v>
      </c>
      <c r="G13444" s="1" t="s">
        <v>227</v>
      </c>
    </row>
    <row r="13445" spans="1:7" x14ac:dyDescent="0.25">
      <c r="A13445" s="1">
        <v>35150236</v>
      </c>
      <c r="B13445" s="1" t="s">
        <v>35625</v>
      </c>
      <c r="C13445" s="1" t="s">
        <v>35626</v>
      </c>
      <c r="D13445" s="1" t="s">
        <v>35627</v>
      </c>
      <c r="E13445" s="1" t="s">
        <v>66</v>
      </c>
      <c r="F13445" s="1" t="s">
        <v>226</v>
      </c>
      <c r="G13445" s="1" t="s">
        <v>227</v>
      </c>
    </row>
    <row r="13446" spans="1:7" x14ac:dyDescent="0.25">
      <c r="A13446" s="1">
        <v>35150237</v>
      </c>
      <c r="B13446" s="1" t="s">
        <v>35628</v>
      </c>
      <c r="C13446" s="1" t="s">
        <v>35629</v>
      </c>
      <c r="D13446" s="1" t="s">
        <v>35630</v>
      </c>
      <c r="E13446" s="1" t="s">
        <v>66</v>
      </c>
      <c r="F13446" s="1" t="s">
        <v>226</v>
      </c>
      <c r="G13446" s="1" t="s">
        <v>227</v>
      </c>
    </row>
    <row r="13447" spans="1:7" x14ac:dyDescent="0.25">
      <c r="A13447" s="1">
        <v>35150238</v>
      </c>
      <c r="B13447" s="1" t="s">
        <v>35631</v>
      </c>
      <c r="C13447" s="1" t="s">
        <v>35632</v>
      </c>
      <c r="D13447" s="1" t="s">
        <v>35633</v>
      </c>
      <c r="E13447" s="1" t="s">
        <v>66</v>
      </c>
      <c r="F13447" s="1" t="s">
        <v>226</v>
      </c>
      <c r="G13447" s="1" t="s">
        <v>227</v>
      </c>
    </row>
    <row r="13448" spans="1:7" x14ac:dyDescent="0.25">
      <c r="A13448" s="1">
        <v>35150239</v>
      </c>
      <c r="B13448" s="1" t="s">
        <v>35634</v>
      </c>
      <c r="C13448" s="1" t="s">
        <v>35635</v>
      </c>
      <c r="D13448" s="1" t="s">
        <v>35636</v>
      </c>
      <c r="E13448" s="1" t="s">
        <v>66</v>
      </c>
      <c r="F13448" s="1" t="s">
        <v>226</v>
      </c>
      <c r="G13448" s="1" t="s">
        <v>227</v>
      </c>
    </row>
    <row r="13449" spans="1:7" x14ac:dyDescent="0.25">
      <c r="A13449" s="1">
        <v>35150240</v>
      </c>
      <c r="B13449" s="1" t="s">
        <v>35637</v>
      </c>
      <c r="C13449" s="1" t="s">
        <v>35638</v>
      </c>
      <c r="D13449" s="1" t="s">
        <v>35639</v>
      </c>
      <c r="E13449" s="1" t="s">
        <v>66</v>
      </c>
      <c r="F13449" s="1" t="s">
        <v>226</v>
      </c>
      <c r="G13449" s="1" t="s">
        <v>227</v>
      </c>
    </row>
    <row r="13450" spans="1:7" x14ac:dyDescent="0.25">
      <c r="A13450" s="1">
        <v>35150243</v>
      </c>
      <c r="B13450" s="1" t="s">
        <v>35640</v>
      </c>
      <c r="C13450" s="1" t="s">
        <v>35641</v>
      </c>
      <c r="D13450" s="1" t="s">
        <v>35642</v>
      </c>
      <c r="E13450" s="1" t="s">
        <v>66</v>
      </c>
      <c r="F13450" s="1" t="s">
        <v>226</v>
      </c>
      <c r="G13450" s="1" t="s">
        <v>227</v>
      </c>
    </row>
    <row r="13451" spans="1:7" x14ac:dyDescent="0.25">
      <c r="A13451" s="1">
        <v>35150244</v>
      </c>
      <c r="B13451" s="1" t="s">
        <v>35643</v>
      </c>
      <c r="C13451" s="1" t="s">
        <v>35644</v>
      </c>
      <c r="D13451" s="1" t="s">
        <v>35645</v>
      </c>
      <c r="E13451" s="1" t="s">
        <v>66</v>
      </c>
      <c r="F13451" s="1" t="s">
        <v>226</v>
      </c>
      <c r="G13451" s="1" t="s">
        <v>227</v>
      </c>
    </row>
    <row r="13452" spans="1:7" x14ac:dyDescent="0.25">
      <c r="A13452" s="1">
        <v>35150250</v>
      </c>
      <c r="B13452" s="1" t="s">
        <v>35646</v>
      </c>
      <c r="C13452" s="1" t="s">
        <v>35647</v>
      </c>
      <c r="D13452" s="1" t="s">
        <v>35648</v>
      </c>
      <c r="E13452" s="1" t="s">
        <v>65</v>
      </c>
      <c r="F13452" s="1" t="s">
        <v>35649</v>
      </c>
      <c r="G13452" s="1" t="s">
        <v>35650</v>
      </c>
    </row>
    <row r="13453" spans="1:7" x14ac:dyDescent="0.25">
      <c r="A13453" s="1">
        <v>35150251</v>
      </c>
      <c r="B13453" s="1" t="s">
        <v>35651</v>
      </c>
      <c r="C13453" s="1" t="s">
        <v>35652</v>
      </c>
      <c r="D13453" s="1" t="s">
        <v>35653</v>
      </c>
      <c r="E13453" s="1" t="s">
        <v>66</v>
      </c>
      <c r="F13453" s="1" t="s">
        <v>226</v>
      </c>
      <c r="G13453" s="1" t="s">
        <v>227</v>
      </c>
    </row>
    <row r="13454" spans="1:7" x14ac:dyDescent="0.25">
      <c r="A13454" s="1">
        <v>35150252</v>
      </c>
      <c r="B13454" s="1" t="s">
        <v>35654</v>
      </c>
      <c r="C13454" s="1" t="s">
        <v>35655</v>
      </c>
      <c r="D13454" s="1" t="s">
        <v>35654</v>
      </c>
      <c r="E13454" s="1" t="s">
        <v>66</v>
      </c>
      <c r="F13454" s="1" t="s">
        <v>226</v>
      </c>
      <c r="G13454" s="1" t="s">
        <v>227</v>
      </c>
    </row>
    <row r="13455" spans="1:7" x14ac:dyDescent="0.25">
      <c r="A13455" s="1">
        <v>35150253</v>
      </c>
      <c r="B13455" s="1" t="s">
        <v>35656</v>
      </c>
      <c r="C13455" s="1" t="s">
        <v>35657</v>
      </c>
      <c r="D13455" s="1" t="s">
        <v>35656</v>
      </c>
      <c r="E13455" s="1" t="s">
        <v>66</v>
      </c>
      <c r="F13455" s="1" t="s">
        <v>226</v>
      </c>
      <c r="G13455" s="1" t="s">
        <v>227</v>
      </c>
    </row>
    <row r="13456" spans="1:7" x14ac:dyDescent="0.25">
      <c r="A13456" s="1">
        <v>35150254</v>
      </c>
      <c r="B13456" s="1" t="s">
        <v>35658</v>
      </c>
      <c r="C13456" s="1" t="s">
        <v>35659</v>
      </c>
      <c r="D13456" s="1" t="s">
        <v>35658</v>
      </c>
      <c r="E13456" s="1" t="s">
        <v>66</v>
      </c>
      <c r="F13456" s="1" t="s">
        <v>226</v>
      </c>
      <c r="G13456" s="1" t="s">
        <v>227</v>
      </c>
    </row>
    <row r="13457" spans="1:7" x14ac:dyDescent="0.25">
      <c r="A13457" s="1">
        <v>35150255</v>
      </c>
      <c r="B13457" s="1" t="s">
        <v>7292</v>
      </c>
      <c r="C13457" s="1" t="s">
        <v>7293</v>
      </c>
      <c r="D13457" s="1" t="s">
        <v>7294</v>
      </c>
      <c r="E13457" s="1" t="s">
        <v>65</v>
      </c>
      <c r="F13457" s="1" t="s">
        <v>7295</v>
      </c>
      <c r="G13457" s="1" t="s">
        <v>7296</v>
      </c>
    </row>
    <row r="13458" spans="1:7" x14ac:dyDescent="0.25">
      <c r="A13458" s="1">
        <v>35150311</v>
      </c>
      <c r="B13458" s="1" t="s">
        <v>35660</v>
      </c>
      <c r="C13458" s="1" t="s">
        <v>35661</v>
      </c>
      <c r="D13458" s="1" t="s">
        <v>35660</v>
      </c>
      <c r="E13458" s="1" t="s">
        <v>66</v>
      </c>
      <c r="F13458" s="1" t="s">
        <v>226</v>
      </c>
      <c r="G13458" s="1" t="s">
        <v>227</v>
      </c>
    </row>
    <row r="13459" spans="1:7" x14ac:dyDescent="0.25">
      <c r="A13459" s="1">
        <v>35150312</v>
      </c>
      <c r="B13459" s="1" t="s">
        <v>35662</v>
      </c>
      <c r="C13459" s="1" t="s">
        <v>35663</v>
      </c>
      <c r="D13459" s="1" t="s">
        <v>35664</v>
      </c>
      <c r="E13459" s="1" t="s">
        <v>66</v>
      </c>
      <c r="F13459" s="1" t="s">
        <v>226</v>
      </c>
      <c r="G13459" s="1" t="s">
        <v>227</v>
      </c>
    </row>
    <row r="13460" spans="1:7" x14ac:dyDescent="0.25">
      <c r="A13460" s="1">
        <v>35150313</v>
      </c>
      <c r="B13460" s="1" t="s">
        <v>35665</v>
      </c>
      <c r="C13460" s="1" t="s">
        <v>35666</v>
      </c>
      <c r="D13460" s="1" t="s">
        <v>35667</v>
      </c>
      <c r="E13460" s="1" t="s">
        <v>66</v>
      </c>
      <c r="F13460" s="1" t="s">
        <v>226</v>
      </c>
      <c r="G13460" s="1" t="s">
        <v>227</v>
      </c>
    </row>
    <row r="13461" spans="1:7" x14ac:dyDescent="0.25">
      <c r="A13461" s="1">
        <v>35150314</v>
      </c>
      <c r="B13461" s="1" t="s">
        <v>35668</v>
      </c>
      <c r="C13461" s="1" t="s">
        <v>35669</v>
      </c>
      <c r="D13461" s="1" t="s">
        <v>35670</v>
      </c>
      <c r="E13461" s="1" t="s">
        <v>66</v>
      </c>
      <c r="F13461" s="1" t="s">
        <v>226</v>
      </c>
      <c r="G13461" s="1" t="s">
        <v>227</v>
      </c>
    </row>
    <row r="13462" spans="1:7" x14ac:dyDescent="0.25">
      <c r="A13462" s="1">
        <v>35150315</v>
      </c>
      <c r="B13462" s="1" t="s">
        <v>35671</v>
      </c>
      <c r="C13462" s="1" t="s">
        <v>35672</v>
      </c>
      <c r="D13462" s="1" t="s">
        <v>35673</v>
      </c>
      <c r="E13462" s="1" t="s">
        <v>66</v>
      </c>
      <c r="F13462" s="1" t="s">
        <v>226</v>
      </c>
      <c r="G13462" s="1" t="s">
        <v>227</v>
      </c>
    </row>
    <row r="13463" spans="1:7" x14ac:dyDescent="0.25">
      <c r="A13463" s="1">
        <v>35150316</v>
      </c>
      <c r="B13463" s="1" t="s">
        <v>35674</v>
      </c>
      <c r="C13463" s="1" t="s">
        <v>35675</v>
      </c>
      <c r="D13463" s="1" t="s">
        <v>35676</v>
      </c>
      <c r="E13463" s="1" t="s">
        <v>66</v>
      </c>
      <c r="F13463" s="1" t="s">
        <v>226</v>
      </c>
      <c r="G13463" s="1" t="s">
        <v>227</v>
      </c>
    </row>
    <row r="13464" spans="1:7" x14ac:dyDescent="0.25">
      <c r="A13464" s="1">
        <v>35150317</v>
      </c>
      <c r="B13464" s="1" t="s">
        <v>35677</v>
      </c>
      <c r="C13464" s="1" t="s">
        <v>35678</v>
      </c>
      <c r="D13464" s="1" t="s">
        <v>35679</v>
      </c>
      <c r="E13464" s="1" t="s">
        <v>66</v>
      </c>
      <c r="F13464" s="1" t="s">
        <v>226</v>
      </c>
      <c r="G13464" s="1" t="s">
        <v>227</v>
      </c>
    </row>
    <row r="13465" spans="1:7" x14ac:dyDescent="0.25">
      <c r="A13465" s="1">
        <v>35150318</v>
      </c>
      <c r="B13465" s="1" t="s">
        <v>35680</v>
      </c>
      <c r="C13465" s="1" t="s">
        <v>35681</v>
      </c>
      <c r="D13465" s="1" t="s">
        <v>35682</v>
      </c>
      <c r="E13465" s="1" t="s">
        <v>66</v>
      </c>
      <c r="F13465" s="1" t="s">
        <v>226</v>
      </c>
      <c r="G13465" s="1" t="s">
        <v>227</v>
      </c>
    </row>
    <row r="13466" spans="1:7" x14ac:dyDescent="0.25">
      <c r="A13466" s="1">
        <v>35150319</v>
      </c>
      <c r="B13466" s="1" t="s">
        <v>35683</v>
      </c>
      <c r="C13466" s="1" t="s">
        <v>35684</v>
      </c>
      <c r="D13466" s="1" t="s">
        <v>35685</v>
      </c>
      <c r="E13466" s="1" t="s">
        <v>66</v>
      </c>
      <c r="F13466" s="1" t="s">
        <v>226</v>
      </c>
      <c r="G13466" s="1" t="s">
        <v>227</v>
      </c>
    </row>
    <row r="13467" spans="1:7" x14ac:dyDescent="0.25">
      <c r="A13467" s="1">
        <v>35150320</v>
      </c>
      <c r="B13467" s="1" t="s">
        <v>35686</v>
      </c>
      <c r="C13467" s="1" t="s">
        <v>35687</v>
      </c>
      <c r="D13467" s="1" t="s">
        <v>35688</v>
      </c>
      <c r="E13467" s="1" t="s">
        <v>66</v>
      </c>
      <c r="F13467" s="1" t="s">
        <v>226</v>
      </c>
      <c r="G13467" s="1" t="s">
        <v>227</v>
      </c>
    </row>
    <row r="13468" spans="1:7" x14ac:dyDescent="0.25">
      <c r="A13468" s="1">
        <v>35150321</v>
      </c>
      <c r="B13468" s="1" t="s">
        <v>35689</v>
      </c>
      <c r="C13468" s="1" t="s">
        <v>35690</v>
      </c>
      <c r="D13468" s="1" t="s">
        <v>35691</v>
      </c>
      <c r="E13468" s="1" t="s">
        <v>66</v>
      </c>
      <c r="F13468" s="1" t="s">
        <v>226</v>
      </c>
      <c r="G13468" s="1" t="s">
        <v>227</v>
      </c>
    </row>
    <row r="13469" spans="1:7" x14ac:dyDescent="0.25">
      <c r="A13469" s="1">
        <v>35150322</v>
      </c>
      <c r="B13469" s="1" t="s">
        <v>35692</v>
      </c>
      <c r="C13469" s="1" t="s">
        <v>35693</v>
      </c>
      <c r="D13469" s="1" t="s">
        <v>35694</v>
      </c>
      <c r="E13469" s="1" t="s">
        <v>66</v>
      </c>
      <c r="F13469" s="1" t="s">
        <v>226</v>
      </c>
      <c r="G13469" s="1" t="s">
        <v>227</v>
      </c>
    </row>
    <row r="13470" spans="1:7" x14ac:dyDescent="0.25">
      <c r="A13470" s="1">
        <v>35150324</v>
      </c>
      <c r="B13470" s="1" t="s">
        <v>35695</v>
      </c>
      <c r="C13470" s="1" t="s">
        <v>35696</v>
      </c>
      <c r="D13470" s="1" t="s">
        <v>35697</v>
      </c>
      <c r="E13470" s="1" t="s">
        <v>66</v>
      </c>
      <c r="F13470" s="1" t="s">
        <v>226</v>
      </c>
      <c r="G13470" s="1" t="s">
        <v>227</v>
      </c>
    </row>
    <row r="13471" spans="1:7" x14ac:dyDescent="0.25">
      <c r="A13471" s="1">
        <v>35150326</v>
      </c>
      <c r="B13471" s="1" t="s">
        <v>35698</v>
      </c>
      <c r="C13471" s="1" t="s">
        <v>35699</v>
      </c>
      <c r="D13471" s="1" t="s">
        <v>35700</v>
      </c>
      <c r="E13471" s="1" t="s">
        <v>66</v>
      </c>
      <c r="G13471" s="1" t="s">
        <v>199</v>
      </c>
    </row>
    <row r="13472" spans="1:7" x14ac:dyDescent="0.25">
      <c r="A13472" s="1">
        <v>35150333</v>
      </c>
      <c r="B13472" s="1" t="s">
        <v>35701</v>
      </c>
      <c r="C13472" s="1" t="s">
        <v>35702</v>
      </c>
      <c r="D13472" s="1" t="s">
        <v>35703</v>
      </c>
      <c r="E13472" s="1" t="s">
        <v>65</v>
      </c>
      <c r="F13472" s="1" t="s">
        <v>35704</v>
      </c>
      <c r="G13472" s="1" t="s">
        <v>35705</v>
      </c>
    </row>
    <row r="13473" spans="1:7" x14ac:dyDescent="0.25">
      <c r="A13473" s="1">
        <v>35150402</v>
      </c>
      <c r="B13473" s="1" t="s">
        <v>35706</v>
      </c>
      <c r="C13473" s="1" t="s">
        <v>35707</v>
      </c>
      <c r="D13473" s="1" t="s">
        <v>35708</v>
      </c>
      <c r="E13473" s="1" t="s">
        <v>66</v>
      </c>
      <c r="F13473" s="1" t="s">
        <v>35709</v>
      </c>
      <c r="G13473" s="1" t="s">
        <v>35710</v>
      </c>
    </row>
    <row r="13474" spans="1:7" x14ac:dyDescent="0.25">
      <c r="A13474" s="1">
        <v>35150405</v>
      </c>
      <c r="B13474" s="1" t="s">
        <v>35711</v>
      </c>
      <c r="C13474" s="1" t="s">
        <v>35712</v>
      </c>
      <c r="D13474" s="1" t="s">
        <v>35711</v>
      </c>
      <c r="E13474" s="1" t="s">
        <v>65</v>
      </c>
      <c r="F13474" s="1" t="s">
        <v>35713</v>
      </c>
      <c r="G13474" s="1" t="s">
        <v>35714</v>
      </c>
    </row>
    <row r="13475" spans="1:7" x14ac:dyDescent="0.25">
      <c r="A13475" s="1">
        <v>35150406</v>
      </c>
      <c r="B13475" s="1" t="s">
        <v>35715</v>
      </c>
      <c r="C13475" s="1" t="s">
        <v>35716</v>
      </c>
      <c r="D13475" s="1" t="s">
        <v>35717</v>
      </c>
      <c r="E13475" s="1" t="s">
        <v>65</v>
      </c>
      <c r="F13475" s="1" t="s">
        <v>35718</v>
      </c>
      <c r="G13475" s="1" t="s">
        <v>35719</v>
      </c>
    </row>
    <row r="13476" spans="1:7" x14ac:dyDescent="0.25">
      <c r="A13476" s="1">
        <v>35150407</v>
      </c>
      <c r="B13476" s="1" t="s">
        <v>35720</v>
      </c>
      <c r="C13476" s="1" t="s">
        <v>35721</v>
      </c>
      <c r="D13476" s="1" t="s">
        <v>35722</v>
      </c>
      <c r="E13476" s="1" t="s">
        <v>65</v>
      </c>
      <c r="F13476" s="1" t="s">
        <v>35723</v>
      </c>
      <c r="G13476" s="1" t="s">
        <v>35724</v>
      </c>
    </row>
    <row r="13477" spans="1:7" x14ac:dyDescent="0.25">
      <c r="A13477" s="1">
        <v>35150408</v>
      </c>
      <c r="B13477" s="1" t="s">
        <v>35725</v>
      </c>
      <c r="C13477" s="1" t="s">
        <v>35726</v>
      </c>
      <c r="D13477" s="1" t="s">
        <v>35727</v>
      </c>
      <c r="E13477" s="1" t="s">
        <v>65</v>
      </c>
      <c r="F13477" s="1" t="s">
        <v>35728</v>
      </c>
      <c r="G13477" s="1" t="s">
        <v>35729</v>
      </c>
    </row>
    <row r="13478" spans="1:7" x14ac:dyDescent="0.25">
      <c r="A13478" s="1">
        <v>35150409</v>
      </c>
      <c r="B13478" s="1" t="s">
        <v>35730</v>
      </c>
      <c r="C13478" s="1" t="s">
        <v>35731</v>
      </c>
      <c r="D13478" s="1" t="s">
        <v>35732</v>
      </c>
      <c r="E13478" s="1" t="s">
        <v>65</v>
      </c>
      <c r="F13478" s="1" t="s">
        <v>35733</v>
      </c>
      <c r="G13478" s="1" t="s">
        <v>35734</v>
      </c>
    </row>
    <row r="13479" spans="1:7" x14ac:dyDescent="0.25">
      <c r="A13479" s="1">
        <v>35150415</v>
      </c>
      <c r="B13479" s="1" t="s">
        <v>35735</v>
      </c>
      <c r="C13479" s="1" t="s">
        <v>35736</v>
      </c>
      <c r="D13479" s="1" t="s">
        <v>35737</v>
      </c>
      <c r="E13479" s="1" t="s">
        <v>66</v>
      </c>
      <c r="G13479" s="1" t="s">
        <v>199</v>
      </c>
    </row>
    <row r="13480" spans="1:7" x14ac:dyDescent="0.25">
      <c r="A13480" s="1">
        <v>35150416</v>
      </c>
      <c r="B13480" s="1" t="s">
        <v>35738</v>
      </c>
      <c r="C13480" s="1" t="s">
        <v>35739</v>
      </c>
      <c r="D13480" s="1" t="s">
        <v>35740</v>
      </c>
      <c r="E13480" s="1" t="s">
        <v>66</v>
      </c>
      <c r="G13480" s="1" t="s">
        <v>199</v>
      </c>
    </row>
    <row r="13481" spans="1:7" x14ac:dyDescent="0.25">
      <c r="A13481" s="1">
        <v>35150417</v>
      </c>
      <c r="B13481" s="1" t="s">
        <v>35741</v>
      </c>
      <c r="C13481" s="1" t="s">
        <v>35742</v>
      </c>
      <c r="D13481" s="1" t="s">
        <v>35743</v>
      </c>
      <c r="E13481" s="1" t="s">
        <v>66</v>
      </c>
      <c r="G13481" s="1" t="s">
        <v>199</v>
      </c>
    </row>
    <row r="13482" spans="1:7" x14ac:dyDescent="0.25">
      <c r="A13482" s="1">
        <v>35150418</v>
      </c>
      <c r="B13482" s="1" t="s">
        <v>35744</v>
      </c>
      <c r="C13482" s="1" t="s">
        <v>35745</v>
      </c>
      <c r="D13482" s="1" t="s">
        <v>35746</v>
      </c>
      <c r="E13482" s="1" t="s">
        <v>66</v>
      </c>
      <c r="G13482" s="1" t="s">
        <v>199</v>
      </c>
    </row>
    <row r="13483" spans="1:7" x14ac:dyDescent="0.25">
      <c r="A13483" s="1">
        <v>35150419</v>
      </c>
      <c r="B13483" s="1" t="s">
        <v>35747</v>
      </c>
      <c r="C13483" s="1" t="s">
        <v>35748</v>
      </c>
      <c r="D13483" s="1" t="s">
        <v>35749</v>
      </c>
      <c r="E13483" s="1" t="s">
        <v>66</v>
      </c>
      <c r="G13483" s="1" t="s">
        <v>199</v>
      </c>
    </row>
    <row r="13484" spans="1:7" x14ac:dyDescent="0.25">
      <c r="A13484" s="1">
        <v>35150420</v>
      </c>
      <c r="B13484" s="1" t="s">
        <v>35750</v>
      </c>
      <c r="C13484" s="1" t="s">
        <v>35751</v>
      </c>
      <c r="D13484" s="1" t="s">
        <v>35752</v>
      </c>
      <c r="E13484" s="1" t="s">
        <v>66</v>
      </c>
      <c r="G13484" s="1" t="s">
        <v>199</v>
      </c>
    </row>
    <row r="13485" spans="1:7" x14ac:dyDescent="0.25">
      <c r="A13485" s="1">
        <v>35150421</v>
      </c>
      <c r="B13485" s="1" t="s">
        <v>35753</v>
      </c>
      <c r="C13485" s="1" t="s">
        <v>35754</v>
      </c>
      <c r="D13485" s="1" t="s">
        <v>35755</v>
      </c>
      <c r="E13485" s="1" t="s">
        <v>66</v>
      </c>
      <c r="G13485" s="1" t="s">
        <v>199</v>
      </c>
    </row>
    <row r="13486" spans="1:7" x14ac:dyDescent="0.25">
      <c r="A13486" s="1">
        <v>35150422</v>
      </c>
      <c r="B13486" s="1" t="s">
        <v>35756</v>
      </c>
      <c r="C13486" s="1" t="s">
        <v>35757</v>
      </c>
      <c r="D13486" s="1" t="s">
        <v>35758</v>
      </c>
      <c r="E13486" s="1" t="s">
        <v>66</v>
      </c>
      <c r="G13486" s="1" t="s">
        <v>199</v>
      </c>
    </row>
    <row r="13487" spans="1:7" x14ac:dyDescent="0.25">
      <c r="A13487" s="1">
        <v>35150423</v>
      </c>
      <c r="B13487" s="1" t="s">
        <v>35759</v>
      </c>
      <c r="C13487" s="1" t="s">
        <v>35760</v>
      </c>
      <c r="D13487" s="1" t="s">
        <v>35761</v>
      </c>
      <c r="E13487" s="1" t="s">
        <v>66</v>
      </c>
      <c r="G13487" s="1" t="s">
        <v>199</v>
      </c>
    </row>
    <row r="13488" spans="1:7" x14ac:dyDescent="0.25">
      <c r="A13488" s="1">
        <v>35150428</v>
      </c>
      <c r="B13488" s="1" t="s">
        <v>35762</v>
      </c>
      <c r="C13488" s="1" t="s">
        <v>35763</v>
      </c>
      <c r="D13488" s="1" t="s">
        <v>35764</v>
      </c>
      <c r="E13488" s="1" t="s">
        <v>66</v>
      </c>
      <c r="G13488" s="1" t="s">
        <v>199</v>
      </c>
    </row>
    <row r="13489" spans="1:7" x14ac:dyDescent="0.25">
      <c r="A13489" s="1">
        <v>35150429</v>
      </c>
      <c r="B13489" s="1" t="s">
        <v>35765</v>
      </c>
      <c r="C13489" s="1" t="s">
        <v>35766</v>
      </c>
      <c r="D13489" s="1" t="s">
        <v>35767</v>
      </c>
      <c r="E13489" s="1" t="s">
        <v>66</v>
      </c>
      <c r="G13489" s="1" t="s">
        <v>199</v>
      </c>
    </row>
    <row r="13490" spans="1:7" x14ac:dyDescent="0.25">
      <c r="A13490" s="1">
        <v>35150430</v>
      </c>
      <c r="B13490" s="1" t="s">
        <v>35768</v>
      </c>
      <c r="C13490" s="1" t="s">
        <v>35769</v>
      </c>
      <c r="D13490" s="1" t="s">
        <v>35770</v>
      </c>
      <c r="E13490" s="1" t="s">
        <v>66</v>
      </c>
      <c r="G13490" s="1" t="s">
        <v>199</v>
      </c>
    </row>
    <row r="13491" spans="1:7" x14ac:dyDescent="0.25">
      <c r="A13491" s="1">
        <v>35150441</v>
      </c>
      <c r="B13491" s="1" t="s">
        <v>35771</v>
      </c>
      <c r="C13491" s="1" t="s">
        <v>35772</v>
      </c>
      <c r="D13491" s="1" t="s">
        <v>35773</v>
      </c>
      <c r="E13491" s="1" t="s">
        <v>65</v>
      </c>
      <c r="F13491" s="1" t="s">
        <v>35774</v>
      </c>
      <c r="G13491" s="1" t="s">
        <v>35775</v>
      </c>
    </row>
    <row r="13492" spans="1:7" x14ac:dyDescent="0.25">
      <c r="A13492" s="1">
        <v>35150444</v>
      </c>
      <c r="B13492" s="1" t="s">
        <v>35776</v>
      </c>
      <c r="C13492" s="1" t="s">
        <v>35777</v>
      </c>
      <c r="D13492" s="1" t="s">
        <v>35778</v>
      </c>
      <c r="E13492" s="1" t="s">
        <v>65</v>
      </c>
      <c r="F13492" s="1" t="s">
        <v>35779</v>
      </c>
      <c r="G13492" s="1" t="s">
        <v>35780</v>
      </c>
    </row>
    <row r="13493" spans="1:7" x14ac:dyDescent="0.25">
      <c r="A13493" s="1">
        <v>35150445</v>
      </c>
      <c r="B13493" s="1" t="s">
        <v>35781</v>
      </c>
      <c r="C13493" s="1" t="s">
        <v>35782</v>
      </c>
      <c r="D13493" s="1" t="s">
        <v>35783</v>
      </c>
      <c r="E13493" s="1" t="s">
        <v>65</v>
      </c>
      <c r="F13493" s="1" t="s">
        <v>35779</v>
      </c>
      <c r="G13493" s="1" t="s">
        <v>35780</v>
      </c>
    </row>
    <row r="13494" spans="1:7" x14ac:dyDescent="0.25">
      <c r="A13494" s="1">
        <v>35150452</v>
      </c>
      <c r="B13494" s="1" t="s">
        <v>35784</v>
      </c>
      <c r="C13494" s="1" t="s">
        <v>35785</v>
      </c>
      <c r="D13494" s="1" t="s">
        <v>35786</v>
      </c>
      <c r="E13494" s="1" t="s">
        <v>66</v>
      </c>
      <c r="F13494" s="1" t="s">
        <v>35787</v>
      </c>
      <c r="G13494" s="1" t="s">
        <v>35788</v>
      </c>
    </row>
    <row r="13495" spans="1:7" x14ac:dyDescent="0.25">
      <c r="A13495" s="1">
        <v>35150500</v>
      </c>
      <c r="B13495" s="1" t="s">
        <v>35388</v>
      </c>
      <c r="C13495" s="1" t="s">
        <v>35389</v>
      </c>
      <c r="D13495" s="1" t="s">
        <v>35390</v>
      </c>
      <c r="E13495" s="1" t="s">
        <v>65</v>
      </c>
      <c r="F13495" s="1" t="s">
        <v>35391</v>
      </c>
      <c r="G13495" s="1" t="s">
        <v>35392</v>
      </c>
    </row>
    <row r="13496" spans="1:7" x14ac:dyDescent="0.25">
      <c r="A13496" s="1">
        <v>35150502</v>
      </c>
      <c r="B13496" s="1" t="s">
        <v>35789</v>
      </c>
      <c r="C13496" s="1" t="s">
        <v>35790</v>
      </c>
      <c r="D13496" s="1" t="s">
        <v>35791</v>
      </c>
      <c r="E13496" s="1" t="s">
        <v>65</v>
      </c>
      <c r="F13496" s="1" t="s">
        <v>35792</v>
      </c>
      <c r="G13496" s="1" t="s">
        <v>35793</v>
      </c>
    </row>
    <row r="13497" spans="1:7" x14ac:dyDescent="0.25">
      <c r="A13497" s="1">
        <v>35150503</v>
      </c>
      <c r="B13497" s="1" t="s">
        <v>35794</v>
      </c>
      <c r="C13497" s="1" t="s">
        <v>35795</v>
      </c>
      <c r="D13497" s="1" t="s">
        <v>35796</v>
      </c>
      <c r="E13497" s="1" t="s">
        <v>65</v>
      </c>
      <c r="F13497" s="1" t="s">
        <v>35797</v>
      </c>
      <c r="G13497" s="1" t="s">
        <v>35798</v>
      </c>
    </row>
    <row r="13498" spans="1:7" x14ac:dyDescent="0.25">
      <c r="A13498" s="1">
        <v>35150504</v>
      </c>
      <c r="B13498" s="1" t="s">
        <v>35799</v>
      </c>
      <c r="C13498" s="1" t="s">
        <v>35800</v>
      </c>
      <c r="D13498" s="1" t="s">
        <v>35801</v>
      </c>
      <c r="E13498" s="1" t="s">
        <v>65</v>
      </c>
      <c r="F13498" s="1" t="s">
        <v>35802</v>
      </c>
      <c r="G13498" s="1" t="s">
        <v>35803</v>
      </c>
    </row>
    <row r="13499" spans="1:7" x14ac:dyDescent="0.25">
      <c r="A13499" s="1">
        <v>35150505</v>
      </c>
      <c r="B13499" s="1" t="s">
        <v>35804</v>
      </c>
      <c r="C13499" s="1" t="s">
        <v>35805</v>
      </c>
      <c r="D13499" s="1" t="s">
        <v>35806</v>
      </c>
      <c r="E13499" s="1" t="s">
        <v>65</v>
      </c>
      <c r="F13499" s="1" t="s">
        <v>35807</v>
      </c>
      <c r="G13499" s="1" t="s">
        <v>35808</v>
      </c>
    </row>
    <row r="13500" spans="1:7" x14ac:dyDescent="0.25">
      <c r="A13500" s="1">
        <v>35150506</v>
      </c>
      <c r="B13500" s="1" t="s">
        <v>35809</v>
      </c>
      <c r="C13500" s="1" t="s">
        <v>35810</v>
      </c>
      <c r="D13500" s="1" t="s">
        <v>35811</v>
      </c>
      <c r="E13500" s="1" t="s">
        <v>65</v>
      </c>
      <c r="F13500" s="1" t="s">
        <v>35812</v>
      </c>
      <c r="G13500" s="1" t="s">
        <v>35813</v>
      </c>
    </row>
    <row r="13501" spans="1:7" x14ac:dyDescent="0.25">
      <c r="A13501" s="1">
        <v>35150507</v>
      </c>
      <c r="B13501" s="1" t="s">
        <v>35814</v>
      </c>
      <c r="C13501" s="1" t="s">
        <v>35815</v>
      </c>
      <c r="D13501" s="1" t="s">
        <v>35816</v>
      </c>
      <c r="E13501" s="1" t="s">
        <v>66</v>
      </c>
      <c r="F13501" s="1" t="s">
        <v>1266</v>
      </c>
      <c r="G13501" s="1" t="s">
        <v>1267</v>
      </c>
    </row>
    <row r="13502" spans="1:7" x14ac:dyDescent="0.25">
      <c r="A13502" s="1">
        <v>35150508</v>
      </c>
      <c r="B13502" s="1" t="s">
        <v>35817</v>
      </c>
      <c r="C13502" s="1" t="s">
        <v>35818</v>
      </c>
      <c r="D13502" s="1" t="s">
        <v>35819</v>
      </c>
      <c r="E13502" s="1" t="s">
        <v>66</v>
      </c>
      <c r="G13502" s="1" t="s">
        <v>199</v>
      </c>
    </row>
    <row r="13503" spans="1:7" x14ac:dyDescent="0.25">
      <c r="A13503" s="1">
        <v>35150510</v>
      </c>
      <c r="B13503" s="1" t="s">
        <v>35820</v>
      </c>
      <c r="C13503" s="1" t="s">
        <v>35821</v>
      </c>
      <c r="D13503" s="1" t="s">
        <v>35822</v>
      </c>
      <c r="E13503" s="1" t="s">
        <v>65</v>
      </c>
      <c r="F13503" s="1" t="s">
        <v>35823</v>
      </c>
      <c r="G13503" s="1" t="s">
        <v>35824</v>
      </c>
    </row>
    <row r="13504" spans="1:7" x14ac:dyDescent="0.25">
      <c r="A13504" s="1">
        <v>35150511</v>
      </c>
      <c r="B13504" s="1" t="s">
        <v>35825</v>
      </c>
      <c r="C13504" s="1" t="s">
        <v>35826</v>
      </c>
      <c r="D13504" s="1" t="s">
        <v>35827</v>
      </c>
      <c r="E13504" s="1" t="s">
        <v>65</v>
      </c>
      <c r="F13504" s="1" t="s">
        <v>35828</v>
      </c>
      <c r="G13504" s="1" t="s">
        <v>35829</v>
      </c>
    </row>
    <row r="13505" spans="1:7" x14ac:dyDescent="0.25">
      <c r="A13505" s="1">
        <v>35150512</v>
      </c>
      <c r="B13505" s="1" t="s">
        <v>1124</v>
      </c>
      <c r="C13505" s="1" t="s">
        <v>1125</v>
      </c>
      <c r="D13505" s="1" t="s">
        <v>1126</v>
      </c>
      <c r="E13505" s="1" t="s">
        <v>65</v>
      </c>
      <c r="F13505" s="1" t="s">
        <v>35414</v>
      </c>
      <c r="G13505" s="1" t="s">
        <v>35415</v>
      </c>
    </row>
    <row r="13506" spans="1:7" x14ac:dyDescent="0.25">
      <c r="A13506" s="1">
        <v>35150513</v>
      </c>
      <c r="B13506" s="1" t="s">
        <v>35830</v>
      </c>
      <c r="C13506" s="1" t="s">
        <v>35831</v>
      </c>
      <c r="D13506" s="1" t="s">
        <v>35832</v>
      </c>
      <c r="E13506" s="1" t="s">
        <v>65</v>
      </c>
      <c r="F13506" s="1" t="s">
        <v>35833</v>
      </c>
      <c r="G13506" s="1" t="s">
        <v>35834</v>
      </c>
    </row>
    <row r="13507" spans="1:7" x14ac:dyDescent="0.25">
      <c r="A13507" s="1">
        <v>35150514</v>
      </c>
      <c r="B13507" s="1" t="s">
        <v>35835</v>
      </c>
      <c r="C13507" s="1" t="s">
        <v>35836</v>
      </c>
      <c r="D13507" s="1" t="s">
        <v>35837</v>
      </c>
      <c r="E13507" s="1" t="s">
        <v>65</v>
      </c>
      <c r="F13507" s="1" t="s">
        <v>35838</v>
      </c>
      <c r="G13507" s="1" t="s">
        <v>35839</v>
      </c>
    </row>
    <row r="13508" spans="1:7" x14ac:dyDescent="0.25">
      <c r="A13508" s="1">
        <v>35150516</v>
      </c>
      <c r="B13508" s="1" t="s">
        <v>35840</v>
      </c>
      <c r="C13508" s="1" t="s">
        <v>35841</v>
      </c>
      <c r="D13508" s="1" t="s">
        <v>35842</v>
      </c>
      <c r="E13508" s="1" t="s">
        <v>65</v>
      </c>
      <c r="F13508" s="1" t="s">
        <v>35843</v>
      </c>
      <c r="G13508" s="1" t="s">
        <v>35844</v>
      </c>
    </row>
    <row r="13509" spans="1:7" x14ac:dyDescent="0.25">
      <c r="A13509" s="1">
        <v>35150517</v>
      </c>
      <c r="B13509" s="1" t="s">
        <v>35845</v>
      </c>
      <c r="C13509" s="1" t="s">
        <v>35846</v>
      </c>
      <c r="D13509" s="1" t="s">
        <v>35847</v>
      </c>
      <c r="E13509" s="1" t="s">
        <v>65</v>
      </c>
      <c r="F13509" s="1" t="s">
        <v>35843</v>
      </c>
      <c r="G13509" s="1" t="s">
        <v>35844</v>
      </c>
    </row>
    <row r="13510" spans="1:7" x14ac:dyDescent="0.25">
      <c r="A13510" s="1">
        <v>35150520</v>
      </c>
      <c r="B13510" s="1" t="s">
        <v>35848</v>
      </c>
      <c r="C13510" s="1" t="s">
        <v>35849</v>
      </c>
      <c r="D13510" s="1" t="s">
        <v>35850</v>
      </c>
      <c r="E13510" s="1" t="s">
        <v>66</v>
      </c>
      <c r="F13510" s="1" t="s">
        <v>4483</v>
      </c>
      <c r="G13510" s="1" t="s">
        <v>4484</v>
      </c>
    </row>
    <row r="13511" spans="1:7" x14ac:dyDescent="0.25">
      <c r="A13511" s="1">
        <v>35150521</v>
      </c>
      <c r="B13511" s="1" t="s">
        <v>35851</v>
      </c>
      <c r="C13511" s="1" t="s">
        <v>35852</v>
      </c>
      <c r="D13511" s="1" t="s">
        <v>35853</v>
      </c>
      <c r="E13511" s="1" t="s">
        <v>65</v>
      </c>
      <c r="F13511" s="1" t="s">
        <v>35854</v>
      </c>
      <c r="G13511" s="1" t="s">
        <v>35855</v>
      </c>
    </row>
    <row r="13512" spans="1:7" x14ac:dyDescent="0.25">
      <c r="A13512" s="1">
        <v>35150524</v>
      </c>
      <c r="B13512" s="1" t="s">
        <v>35856</v>
      </c>
      <c r="C13512" s="1" t="s">
        <v>35857</v>
      </c>
      <c r="D13512" s="1" t="s">
        <v>35858</v>
      </c>
      <c r="E13512" s="1" t="s">
        <v>65</v>
      </c>
      <c r="F13512" s="1" t="s">
        <v>35859</v>
      </c>
      <c r="G13512" s="1" t="s">
        <v>35860</v>
      </c>
    </row>
    <row r="13513" spans="1:7" x14ac:dyDescent="0.25">
      <c r="A13513" s="1">
        <v>35150525</v>
      </c>
      <c r="B13513" s="1" t="s">
        <v>35861</v>
      </c>
      <c r="C13513" s="1" t="s">
        <v>35862</v>
      </c>
      <c r="D13513" s="1" t="s">
        <v>35863</v>
      </c>
      <c r="E13513" s="1" t="s">
        <v>65</v>
      </c>
      <c r="F13513" s="1" t="s">
        <v>35864</v>
      </c>
      <c r="G13513" s="1" t="s">
        <v>35865</v>
      </c>
    </row>
    <row r="13514" spans="1:7" x14ac:dyDescent="0.25">
      <c r="A13514" s="1">
        <v>35150526</v>
      </c>
      <c r="B13514" s="1" t="s">
        <v>35866</v>
      </c>
      <c r="C13514" s="1" t="s">
        <v>35867</v>
      </c>
      <c r="D13514" s="1" t="s">
        <v>35868</v>
      </c>
      <c r="E13514" s="1" t="s">
        <v>65</v>
      </c>
      <c r="F13514" s="1" t="s">
        <v>35869</v>
      </c>
      <c r="G13514" s="1" t="s">
        <v>35870</v>
      </c>
    </row>
    <row r="13515" spans="1:7" x14ac:dyDescent="0.25">
      <c r="A13515" s="1">
        <v>35150527</v>
      </c>
      <c r="B13515" s="1" t="s">
        <v>1124</v>
      </c>
      <c r="C13515" s="1" t="s">
        <v>1125</v>
      </c>
      <c r="D13515" s="1" t="s">
        <v>1126</v>
      </c>
      <c r="E13515" s="1" t="s">
        <v>65</v>
      </c>
      <c r="G13515" s="1" t="s">
        <v>199</v>
      </c>
    </row>
    <row r="13516" spans="1:7" x14ac:dyDescent="0.25">
      <c r="A13516" s="1">
        <v>35150528</v>
      </c>
      <c r="B13516" s="1" t="s">
        <v>35871</v>
      </c>
      <c r="C13516" s="1" t="s">
        <v>35872</v>
      </c>
      <c r="D13516" s="1" t="s">
        <v>35873</v>
      </c>
      <c r="E13516" s="1" t="s">
        <v>65</v>
      </c>
      <c r="F13516" s="1" t="s">
        <v>35874</v>
      </c>
      <c r="G13516" s="1" t="s">
        <v>35875</v>
      </c>
    </row>
    <row r="13517" spans="1:7" x14ac:dyDescent="0.25">
      <c r="A13517" s="1">
        <v>35150529</v>
      </c>
      <c r="B13517" s="1" t="s">
        <v>35876</v>
      </c>
      <c r="C13517" s="1" t="s">
        <v>35877</v>
      </c>
      <c r="D13517" s="1" t="s">
        <v>35878</v>
      </c>
      <c r="E13517" s="1" t="s">
        <v>65</v>
      </c>
      <c r="F13517" s="1" t="s">
        <v>35879</v>
      </c>
      <c r="G13517" s="1" t="s">
        <v>35880</v>
      </c>
    </row>
    <row r="13518" spans="1:7" x14ac:dyDescent="0.25">
      <c r="A13518" s="1">
        <v>35150530</v>
      </c>
      <c r="B13518" s="1" t="s">
        <v>35881</v>
      </c>
      <c r="C13518" s="1" t="s">
        <v>35882</v>
      </c>
      <c r="D13518" s="1" t="s">
        <v>35883</v>
      </c>
      <c r="E13518" s="1" t="s">
        <v>65</v>
      </c>
      <c r="F13518" s="1" t="s">
        <v>100</v>
      </c>
      <c r="G13518" s="1" t="s">
        <v>35884</v>
      </c>
    </row>
    <row r="13519" spans="1:7" x14ac:dyDescent="0.25">
      <c r="A13519" s="1">
        <v>35150531</v>
      </c>
      <c r="B13519" s="1" t="s">
        <v>35885</v>
      </c>
      <c r="C13519" s="1" t="s">
        <v>35886</v>
      </c>
      <c r="D13519" s="1" t="s">
        <v>35887</v>
      </c>
      <c r="E13519" s="1" t="s">
        <v>65</v>
      </c>
      <c r="F13519" s="1" t="s">
        <v>35888</v>
      </c>
      <c r="G13519" s="1" t="s">
        <v>35889</v>
      </c>
    </row>
    <row r="13520" spans="1:7" x14ac:dyDescent="0.25">
      <c r="A13520" s="1">
        <v>35150532</v>
      </c>
      <c r="B13520" s="1" t="s">
        <v>35706</v>
      </c>
      <c r="C13520" s="1" t="s">
        <v>35707</v>
      </c>
      <c r="D13520" s="1" t="s">
        <v>35708</v>
      </c>
      <c r="E13520" s="1" t="s">
        <v>65</v>
      </c>
      <c r="F13520" s="1" t="s">
        <v>35709</v>
      </c>
      <c r="G13520" s="1" t="s">
        <v>35710</v>
      </c>
    </row>
    <row r="13521" spans="1:7" x14ac:dyDescent="0.25">
      <c r="A13521" s="1">
        <v>35150537</v>
      </c>
      <c r="B13521" s="1" t="s">
        <v>35890</v>
      </c>
      <c r="C13521" s="1" t="s">
        <v>35891</v>
      </c>
      <c r="D13521" s="1" t="s">
        <v>35892</v>
      </c>
      <c r="E13521" s="1" t="s">
        <v>65</v>
      </c>
      <c r="F13521" s="1" t="s">
        <v>35893</v>
      </c>
      <c r="G13521" s="1" t="s">
        <v>35894</v>
      </c>
    </row>
    <row r="13522" spans="1:7" x14ac:dyDescent="0.25">
      <c r="A13522" s="1">
        <v>35150538</v>
      </c>
      <c r="B13522" s="1" t="s">
        <v>35895</v>
      </c>
      <c r="C13522" s="1" t="s">
        <v>35896</v>
      </c>
      <c r="D13522" s="1" t="s">
        <v>35897</v>
      </c>
      <c r="E13522" s="1" t="s">
        <v>65</v>
      </c>
      <c r="F13522" s="1" t="s">
        <v>35893</v>
      </c>
      <c r="G13522" s="1" t="s">
        <v>35894</v>
      </c>
    </row>
    <row r="13523" spans="1:7" x14ac:dyDescent="0.25">
      <c r="A13523" s="1">
        <v>35150539</v>
      </c>
      <c r="B13523" s="1" t="s">
        <v>35898</v>
      </c>
      <c r="C13523" s="1" t="s">
        <v>35899</v>
      </c>
      <c r="D13523" s="1" t="s">
        <v>35900</v>
      </c>
      <c r="E13523" s="1" t="s">
        <v>65</v>
      </c>
      <c r="F13523" s="1" t="s">
        <v>35901</v>
      </c>
      <c r="G13523" s="1" t="s">
        <v>35902</v>
      </c>
    </row>
    <row r="13524" spans="1:7" x14ac:dyDescent="0.25">
      <c r="A13524" s="1">
        <v>35150542</v>
      </c>
      <c r="B13524" s="1" t="s">
        <v>35903</v>
      </c>
      <c r="C13524" s="1" t="s">
        <v>35904</v>
      </c>
      <c r="D13524" s="1" t="s">
        <v>35905</v>
      </c>
      <c r="E13524" s="1" t="s">
        <v>65</v>
      </c>
      <c r="F13524" s="1" t="s">
        <v>35906</v>
      </c>
      <c r="G13524" s="1" t="s">
        <v>35907</v>
      </c>
    </row>
    <row r="13525" spans="1:7" x14ac:dyDescent="0.25">
      <c r="A13525" s="1">
        <v>35150543</v>
      </c>
      <c r="B13525" s="1" t="s">
        <v>35908</v>
      </c>
      <c r="C13525" s="1" t="s">
        <v>35909</v>
      </c>
      <c r="D13525" s="1" t="s">
        <v>35910</v>
      </c>
      <c r="E13525" s="1" t="s">
        <v>65</v>
      </c>
      <c r="F13525" s="1" t="s">
        <v>35911</v>
      </c>
      <c r="G13525" s="1" t="s">
        <v>35912</v>
      </c>
    </row>
    <row r="13526" spans="1:7" x14ac:dyDescent="0.25">
      <c r="A13526" s="1">
        <v>35150544</v>
      </c>
      <c r="B13526" s="1" t="s">
        <v>35913</v>
      </c>
      <c r="C13526" s="1" t="s">
        <v>35914</v>
      </c>
      <c r="D13526" s="1" t="s">
        <v>35915</v>
      </c>
      <c r="E13526" s="1" t="s">
        <v>65</v>
      </c>
      <c r="F13526" s="1" t="s">
        <v>35916</v>
      </c>
      <c r="G13526" s="1" t="s">
        <v>35917</v>
      </c>
    </row>
    <row r="13527" spans="1:7" x14ac:dyDescent="0.25">
      <c r="A13527" s="1">
        <v>35150546</v>
      </c>
      <c r="B13527" s="1" t="s">
        <v>35918</v>
      </c>
      <c r="C13527" s="1" t="s">
        <v>35919</v>
      </c>
      <c r="D13527" s="1" t="s">
        <v>35920</v>
      </c>
      <c r="E13527" s="1" t="s">
        <v>65</v>
      </c>
      <c r="F13527" s="1" t="s">
        <v>35921</v>
      </c>
      <c r="G13527" s="1" t="s">
        <v>35922</v>
      </c>
    </row>
    <row r="13528" spans="1:7" x14ac:dyDescent="0.25">
      <c r="A13528" s="1">
        <v>35150547</v>
      </c>
      <c r="B13528" s="1" t="s">
        <v>35923</v>
      </c>
      <c r="C13528" s="1" t="s">
        <v>35924</v>
      </c>
      <c r="D13528" s="1" t="s">
        <v>35925</v>
      </c>
      <c r="E13528" s="1" t="s">
        <v>65</v>
      </c>
      <c r="F13528" s="1" t="s">
        <v>35926</v>
      </c>
      <c r="G13528" s="1" t="s">
        <v>35927</v>
      </c>
    </row>
    <row r="13529" spans="1:7" x14ac:dyDescent="0.25">
      <c r="A13529" s="1">
        <v>35150548</v>
      </c>
      <c r="B13529" s="1" t="s">
        <v>35928</v>
      </c>
      <c r="C13529" s="1" t="s">
        <v>35929</v>
      </c>
      <c r="D13529" s="1" t="s">
        <v>35930</v>
      </c>
      <c r="E13529" s="1" t="s">
        <v>66</v>
      </c>
      <c r="F13529" s="1" t="s">
        <v>35926</v>
      </c>
      <c r="G13529" s="1" t="s">
        <v>35927</v>
      </c>
    </row>
    <row r="13530" spans="1:7" x14ac:dyDescent="0.25">
      <c r="A13530" s="1">
        <v>35150549</v>
      </c>
      <c r="B13530" s="1" t="s">
        <v>35931</v>
      </c>
      <c r="C13530" s="1" t="s">
        <v>35932</v>
      </c>
      <c r="D13530" s="1" t="s">
        <v>35933</v>
      </c>
      <c r="E13530" s="1" t="s">
        <v>65</v>
      </c>
      <c r="F13530" s="1" t="s">
        <v>35926</v>
      </c>
      <c r="G13530" s="1" t="s">
        <v>35927</v>
      </c>
    </row>
    <row r="13531" spans="1:7" x14ac:dyDescent="0.25">
      <c r="A13531" s="1">
        <v>35150550</v>
      </c>
      <c r="B13531" s="1" t="s">
        <v>35934</v>
      </c>
      <c r="C13531" s="1" t="s">
        <v>35935</v>
      </c>
      <c r="D13531" s="1" t="s">
        <v>35936</v>
      </c>
      <c r="E13531" s="1" t="s">
        <v>65</v>
      </c>
      <c r="F13531" s="1" t="s">
        <v>35926</v>
      </c>
      <c r="G13531" s="1" t="s">
        <v>35927</v>
      </c>
    </row>
    <row r="13532" spans="1:7" x14ac:dyDescent="0.25">
      <c r="A13532" s="1">
        <v>35150551</v>
      </c>
      <c r="B13532" s="1" t="s">
        <v>35937</v>
      </c>
      <c r="C13532" s="1" t="s">
        <v>35938</v>
      </c>
      <c r="D13532" s="1" t="s">
        <v>35939</v>
      </c>
      <c r="E13532" s="1" t="s">
        <v>65</v>
      </c>
      <c r="F13532" s="1" t="s">
        <v>35926</v>
      </c>
      <c r="G13532" s="1" t="s">
        <v>35927</v>
      </c>
    </row>
    <row r="13533" spans="1:7" x14ac:dyDescent="0.25">
      <c r="A13533" s="1">
        <v>35150552</v>
      </c>
      <c r="B13533" s="1" t="s">
        <v>35940</v>
      </c>
      <c r="C13533" s="1" t="s">
        <v>35941</v>
      </c>
      <c r="D13533" s="1" t="s">
        <v>35942</v>
      </c>
      <c r="E13533" s="1" t="s">
        <v>65</v>
      </c>
      <c r="F13533" s="1" t="s">
        <v>35926</v>
      </c>
      <c r="G13533" s="1" t="s">
        <v>35927</v>
      </c>
    </row>
    <row r="13534" spans="1:7" x14ac:dyDescent="0.25">
      <c r="A13534" s="1">
        <v>35150553</v>
      </c>
      <c r="B13534" s="1" t="s">
        <v>35943</v>
      </c>
      <c r="C13534" s="1" t="s">
        <v>35944</v>
      </c>
      <c r="D13534" s="1" t="s">
        <v>35945</v>
      </c>
      <c r="E13534" s="1" t="s">
        <v>65</v>
      </c>
      <c r="F13534" s="1" t="s">
        <v>35921</v>
      </c>
      <c r="G13534" s="1" t="s">
        <v>35922</v>
      </c>
    </row>
    <row r="13535" spans="1:7" x14ac:dyDescent="0.25">
      <c r="A13535" s="1">
        <v>35150554</v>
      </c>
      <c r="B13535" s="1" t="s">
        <v>35946</v>
      </c>
      <c r="C13535" s="1" t="s">
        <v>35947</v>
      </c>
      <c r="D13535" s="1" t="s">
        <v>35948</v>
      </c>
      <c r="E13535" s="1" t="s">
        <v>65</v>
      </c>
      <c r="F13535" s="1" t="s">
        <v>35949</v>
      </c>
      <c r="G13535" s="1" t="s">
        <v>35950</v>
      </c>
    </row>
    <row r="13536" spans="1:7" x14ac:dyDescent="0.25">
      <c r="A13536" s="1">
        <v>35150555</v>
      </c>
      <c r="B13536" s="1" t="s">
        <v>35951</v>
      </c>
      <c r="C13536" s="1" t="s">
        <v>35952</v>
      </c>
      <c r="D13536" s="1" t="s">
        <v>35953</v>
      </c>
      <c r="E13536" s="1" t="s">
        <v>65</v>
      </c>
      <c r="F13536" s="1" t="s">
        <v>35954</v>
      </c>
      <c r="G13536" s="1" t="s">
        <v>35955</v>
      </c>
    </row>
    <row r="13537" spans="1:7" x14ac:dyDescent="0.25">
      <c r="A13537" s="1">
        <v>35150556</v>
      </c>
      <c r="B13537" s="1" t="s">
        <v>35956</v>
      </c>
      <c r="C13537" s="1" t="s">
        <v>35957</v>
      </c>
      <c r="D13537" s="1" t="s">
        <v>35958</v>
      </c>
      <c r="E13537" s="1" t="s">
        <v>65</v>
      </c>
      <c r="F13537" s="1" t="s">
        <v>35959</v>
      </c>
      <c r="G13537" s="1" t="s">
        <v>35960</v>
      </c>
    </row>
    <row r="13538" spans="1:7" x14ac:dyDescent="0.25">
      <c r="A13538" s="1">
        <v>35150557</v>
      </c>
      <c r="B13538" s="1" t="s">
        <v>35961</v>
      </c>
      <c r="C13538" s="1" t="s">
        <v>35962</v>
      </c>
      <c r="D13538" s="1" t="s">
        <v>35963</v>
      </c>
      <c r="E13538" s="1" t="s">
        <v>65</v>
      </c>
      <c r="F13538" s="1" t="s">
        <v>35964</v>
      </c>
      <c r="G13538" s="1" t="s">
        <v>35965</v>
      </c>
    </row>
    <row r="13539" spans="1:7" x14ac:dyDescent="0.25">
      <c r="A13539" s="1">
        <v>35150558</v>
      </c>
      <c r="B13539" s="1" t="s">
        <v>35416</v>
      </c>
      <c r="C13539" s="1" t="s">
        <v>35417</v>
      </c>
      <c r="D13539" s="1" t="s">
        <v>35418</v>
      </c>
      <c r="E13539" s="1" t="s">
        <v>65</v>
      </c>
      <c r="F13539" s="1" t="s">
        <v>35419</v>
      </c>
      <c r="G13539" s="1" t="s">
        <v>35420</v>
      </c>
    </row>
    <row r="13540" spans="1:7" x14ac:dyDescent="0.25">
      <c r="A13540" s="1">
        <v>35150559</v>
      </c>
      <c r="B13540" s="1" t="s">
        <v>35966</v>
      </c>
      <c r="C13540" s="1" t="s">
        <v>35967</v>
      </c>
      <c r="D13540" s="1" t="s">
        <v>35968</v>
      </c>
      <c r="E13540" s="1" t="s">
        <v>65</v>
      </c>
      <c r="F13540" s="1" t="s">
        <v>35969</v>
      </c>
      <c r="G13540" s="1" t="s">
        <v>35970</v>
      </c>
    </row>
    <row r="13541" spans="1:7" x14ac:dyDescent="0.25">
      <c r="A13541" s="1">
        <v>35150560</v>
      </c>
      <c r="B13541" s="1" t="s">
        <v>35451</v>
      </c>
      <c r="C13541" s="1" t="s">
        <v>35452</v>
      </c>
      <c r="D13541" s="1" t="s">
        <v>35453</v>
      </c>
      <c r="E13541" s="1" t="s">
        <v>65</v>
      </c>
      <c r="F13541" s="1" t="s">
        <v>35454</v>
      </c>
      <c r="G13541" s="1" t="s">
        <v>35455</v>
      </c>
    </row>
    <row r="13542" spans="1:7" x14ac:dyDescent="0.25">
      <c r="A13542" s="1">
        <v>35150561</v>
      </c>
      <c r="B13542" s="1" t="s">
        <v>35971</v>
      </c>
      <c r="C13542" s="1" t="s">
        <v>35972</v>
      </c>
      <c r="D13542" s="1" t="s">
        <v>35973</v>
      </c>
      <c r="E13542" s="1" t="s">
        <v>65</v>
      </c>
      <c r="F13542" s="1" t="s">
        <v>35974</v>
      </c>
      <c r="G13542" s="1" t="s">
        <v>35975</v>
      </c>
    </row>
    <row r="13543" spans="1:7" x14ac:dyDescent="0.25">
      <c r="A13543" s="1">
        <v>35152675</v>
      </c>
      <c r="B13543" s="1" t="s">
        <v>35976</v>
      </c>
      <c r="C13543" s="1" t="s">
        <v>35977</v>
      </c>
      <c r="D13543" s="1" t="s">
        <v>35978</v>
      </c>
      <c r="E13543" s="1" t="s">
        <v>65</v>
      </c>
      <c r="F13543" s="1" t="s">
        <v>35979</v>
      </c>
      <c r="G13543" s="1" t="s">
        <v>35980</v>
      </c>
    </row>
    <row r="13544" spans="1:7" x14ac:dyDescent="0.25">
      <c r="A13544" s="1">
        <v>35152676</v>
      </c>
      <c r="B13544" s="1" t="s">
        <v>35981</v>
      </c>
      <c r="C13544" s="1" t="s">
        <v>35982</v>
      </c>
      <c r="D13544" s="1" t="s">
        <v>35983</v>
      </c>
      <c r="E13544" s="1" t="s">
        <v>66</v>
      </c>
      <c r="G13544" s="1" t="s">
        <v>199</v>
      </c>
    </row>
    <row r="13545" spans="1:7" x14ac:dyDescent="0.25">
      <c r="A13545" s="1">
        <v>35200007</v>
      </c>
      <c r="B13545" s="1" t="s">
        <v>35984</v>
      </c>
      <c r="C13545" s="1" t="s">
        <v>35985</v>
      </c>
      <c r="D13545" s="1" t="s">
        <v>35986</v>
      </c>
      <c r="E13545" s="1" t="s">
        <v>65</v>
      </c>
      <c r="F13545" s="1" t="s">
        <v>480</v>
      </c>
      <c r="G13545" s="1" t="s">
        <v>481</v>
      </c>
    </row>
    <row r="13546" spans="1:7" x14ac:dyDescent="0.25">
      <c r="A13546" s="1">
        <v>35200012</v>
      </c>
      <c r="B13546" s="1" t="s">
        <v>35987</v>
      </c>
      <c r="C13546" s="1" t="s">
        <v>35988</v>
      </c>
      <c r="D13546" s="1" t="s">
        <v>35989</v>
      </c>
      <c r="E13546" s="1" t="s">
        <v>65</v>
      </c>
      <c r="F13546" s="1" t="s">
        <v>480</v>
      </c>
      <c r="G13546" s="1" t="s">
        <v>481</v>
      </c>
    </row>
    <row r="13547" spans="1:7" x14ac:dyDescent="0.25">
      <c r="A13547" s="1">
        <v>35200013</v>
      </c>
      <c r="B13547" s="1" t="s">
        <v>35990</v>
      </c>
      <c r="C13547" s="1" t="s">
        <v>35991</v>
      </c>
      <c r="D13547" s="1" t="s">
        <v>35992</v>
      </c>
      <c r="E13547" s="1" t="s">
        <v>65</v>
      </c>
      <c r="F13547" s="1" t="s">
        <v>480</v>
      </c>
      <c r="G13547" s="1" t="s">
        <v>481</v>
      </c>
    </row>
    <row r="13548" spans="1:7" x14ac:dyDescent="0.25">
      <c r="A13548" s="1">
        <v>35200014</v>
      </c>
      <c r="B13548" s="1" t="s">
        <v>35993</v>
      </c>
      <c r="C13548" s="1" t="s">
        <v>35994</v>
      </c>
      <c r="D13548" s="1" t="s">
        <v>35995</v>
      </c>
      <c r="E13548" s="1" t="s">
        <v>65</v>
      </c>
      <c r="F13548" s="1" t="s">
        <v>480</v>
      </c>
      <c r="G13548" s="1" t="s">
        <v>481</v>
      </c>
    </row>
    <row r="13549" spans="1:7" x14ac:dyDescent="0.25">
      <c r="A13549" s="1">
        <v>35200016</v>
      </c>
      <c r="B13549" s="1" t="s">
        <v>35996</v>
      </c>
      <c r="C13549" s="1" t="s">
        <v>35997</v>
      </c>
      <c r="D13549" s="1" t="s">
        <v>35998</v>
      </c>
      <c r="E13549" s="1" t="s">
        <v>65</v>
      </c>
      <c r="F13549" s="1" t="s">
        <v>480</v>
      </c>
      <c r="G13549" s="1" t="s">
        <v>481</v>
      </c>
    </row>
    <row r="13550" spans="1:7" x14ac:dyDescent="0.25">
      <c r="A13550" s="1">
        <v>35200017</v>
      </c>
      <c r="B13550" s="1" t="s">
        <v>35999</v>
      </c>
      <c r="C13550" s="1" t="s">
        <v>36000</v>
      </c>
      <c r="D13550" s="1" t="s">
        <v>36001</v>
      </c>
      <c r="E13550" s="1" t="s">
        <v>65</v>
      </c>
      <c r="F13550" s="1" t="s">
        <v>480</v>
      </c>
      <c r="G13550" s="1" t="s">
        <v>481</v>
      </c>
    </row>
    <row r="13551" spans="1:7" x14ac:dyDescent="0.25">
      <c r="A13551" s="1">
        <v>35200020</v>
      </c>
      <c r="B13551" s="1" t="s">
        <v>36002</v>
      </c>
      <c r="C13551" s="1" t="s">
        <v>36003</v>
      </c>
      <c r="D13551" s="1" t="s">
        <v>36004</v>
      </c>
      <c r="E13551" s="1" t="s">
        <v>65</v>
      </c>
      <c r="F13551" s="1" t="s">
        <v>1984</v>
      </c>
      <c r="G13551" s="1" t="s">
        <v>1985</v>
      </c>
    </row>
    <row r="13552" spans="1:7" x14ac:dyDescent="0.25">
      <c r="A13552" s="1">
        <v>35200023</v>
      </c>
      <c r="B13552" s="1" t="s">
        <v>36005</v>
      </c>
      <c r="C13552" s="1" t="s">
        <v>36006</v>
      </c>
      <c r="D13552" s="1" t="s">
        <v>36007</v>
      </c>
      <c r="E13552" s="1" t="s">
        <v>65</v>
      </c>
      <c r="F13552" s="1" t="s">
        <v>1984</v>
      </c>
      <c r="G13552" s="1" t="s">
        <v>1985</v>
      </c>
    </row>
    <row r="13553" spans="1:7" x14ac:dyDescent="0.25">
      <c r="A13553" s="1">
        <v>35200024</v>
      </c>
      <c r="B13553" s="1" t="s">
        <v>36008</v>
      </c>
      <c r="C13553" s="1" t="s">
        <v>36009</v>
      </c>
      <c r="D13553" s="1" t="s">
        <v>36010</v>
      </c>
      <c r="E13553" s="1" t="s">
        <v>65</v>
      </c>
      <c r="F13553" s="1" t="s">
        <v>1984</v>
      </c>
      <c r="G13553" s="1" t="s">
        <v>1985</v>
      </c>
    </row>
    <row r="13554" spans="1:7" x14ac:dyDescent="0.25">
      <c r="A13554" s="1">
        <v>35200025</v>
      </c>
      <c r="B13554" s="1" t="s">
        <v>36011</v>
      </c>
      <c r="C13554" s="1" t="s">
        <v>36012</v>
      </c>
      <c r="D13554" s="1" t="s">
        <v>36013</v>
      </c>
      <c r="E13554" s="1" t="s">
        <v>65</v>
      </c>
      <c r="F13554" s="1" t="s">
        <v>480</v>
      </c>
      <c r="G13554" s="1" t="s">
        <v>481</v>
      </c>
    </row>
    <row r="13555" spans="1:7" x14ac:dyDescent="0.25">
      <c r="A13555" s="1">
        <v>35200026</v>
      </c>
      <c r="B13555" s="1" t="s">
        <v>36014</v>
      </c>
      <c r="C13555" s="1" t="s">
        <v>36015</v>
      </c>
      <c r="D13555" s="1" t="s">
        <v>36016</v>
      </c>
      <c r="E13555" s="1" t="s">
        <v>65</v>
      </c>
      <c r="F13555" s="1" t="s">
        <v>480</v>
      </c>
      <c r="G13555" s="1" t="s">
        <v>481</v>
      </c>
    </row>
    <row r="13556" spans="1:7" x14ac:dyDescent="0.25">
      <c r="A13556" s="1">
        <v>35200027</v>
      </c>
      <c r="B13556" s="1" t="s">
        <v>36017</v>
      </c>
      <c r="C13556" s="1" t="s">
        <v>36018</v>
      </c>
      <c r="D13556" s="1" t="s">
        <v>36019</v>
      </c>
      <c r="E13556" s="1" t="s">
        <v>65</v>
      </c>
      <c r="F13556" s="1" t="s">
        <v>1984</v>
      </c>
      <c r="G13556" s="1" t="s">
        <v>1985</v>
      </c>
    </row>
    <row r="13557" spans="1:7" x14ac:dyDescent="0.25">
      <c r="A13557" s="1">
        <v>35200030</v>
      </c>
      <c r="B13557" s="1" t="s">
        <v>36020</v>
      </c>
      <c r="C13557" s="1" t="s">
        <v>36021</v>
      </c>
      <c r="D13557" s="1" t="s">
        <v>36022</v>
      </c>
      <c r="E13557" s="1" t="s">
        <v>65</v>
      </c>
      <c r="F13557" s="1" t="s">
        <v>480</v>
      </c>
      <c r="G13557" s="1" t="s">
        <v>481</v>
      </c>
    </row>
    <row r="13558" spans="1:7" x14ac:dyDescent="0.25">
      <c r="A13558" s="1">
        <v>35200031</v>
      </c>
      <c r="B13558" s="1" t="s">
        <v>36023</v>
      </c>
      <c r="C13558" s="1" t="s">
        <v>36024</v>
      </c>
      <c r="D13558" s="1" t="s">
        <v>36025</v>
      </c>
      <c r="E13558" s="1" t="s">
        <v>65</v>
      </c>
      <c r="F13558" s="1" t="s">
        <v>1984</v>
      </c>
      <c r="G13558" s="1" t="s">
        <v>1985</v>
      </c>
    </row>
    <row r="13559" spans="1:7" x14ac:dyDescent="0.25">
      <c r="A13559" s="1">
        <v>35200032</v>
      </c>
      <c r="B13559" s="1" t="s">
        <v>36026</v>
      </c>
      <c r="C13559" s="1" t="s">
        <v>36027</v>
      </c>
      <c r="D13559" s="1" t="s">
        <v>36028</v>
      </c>
      <c r="E13559" s="1" t="s">
        <v>65</v>
      </c>
      <c r="F13559" s="1" t="s">
        <v>480</v>
      </c>
      <c r="G13559" s="1" t="s">
        <v>481</v>
      </c>
    </row>
    <row r="13560" spans="1:7" x14ac:dyDescent="0.25">
      <c r="A13560" s="1">
        <v>35200036</v>
      </c>
      <c r="B13560" s="1" t="s">
        <v>36029</v>
      </c>
      <c r="C13560" s="1" t="s">
        <v>36030</v>
      </c>
      <c r="D13560" s="1" t="s">
        <v>36031</v>
      </c>
      <c r="E13560" s="1" t="s">
        <v>65</v>
      </c>
      <c r="F13560" s="1" t="s">
        <v>480</v>
      </c>
      <c r="G13560" s="1" t="s">
        <v>481</v>
      </c>
    </row>
    <row r="13561" spans="1:7" x14ac:dyDescent="0.25">
      <c r="A13561" s="1">
        <v>35200039</v>
      </c>
      <c r="B13561" s="1" t="s">
        <v>36032</v>
      </c>
      <c r="C13561" s="1" t="s">
        <v>36033</v>
      </c>
      <c r="D13561" s="1" t="s">
        <v>36034</v>
      </c>
      <c r="E13561" s="1" t="s">
        <v>65</v>
      </c>
      <c r="F13561" s="1" t="s">
        <v>1984</v>
      </c>
      <c r="G13561" s="1" t="s">
        <v>1985</v>
      </c>
    </row>
    <row r="13562" spans="1:7" x14ac:dyDescent="0.25">
      <c r="A13562" s="1">
        <v>35200041</v>
      </c>
      <c r="B13562" s="1" t="s">
        <v>36035</v>
      </c>
      <c r="C13562" s="1" t="s">
        <v>36036</v>
      </c>
      <c r="D13562" s="1" t="s">
        <v>36037</v>
      </c>
      <c r="E13562" s="1" t="s">
        <v>65</v>
      </c>
      <c r="F13562" s="1" t="s">
        <v>480</v>
      </c>
      <c r="G13562" s="1" t="s">
        <v>481</v>
      </c>
    </row>
    <row r="13563" spans="1:7" x14ac:dyDescent="0.25">
      <c r="A13563" s="1">
        <v>35200045</v>
      </c>
      <c r="B13563" s="1" t="s">
        <v>36038</v>
      </c>
      <c r="C13563" s="1" t="s">
        <v>36039</v>
      </c>
      <c r="D13563" s="1" t="s">
        <v>36040</v>
      </c>
      <c r="E13563" s="1" t="s">
        <v>65</v>
      </c>
      <c r="F13563" s="1" t="s">
        <v>480</v>
      </c>
      <c r="G13563" s="1" t="s">
        <v>481</v>
      </c>
    </row>
    <row r="13564" spans="1:7" x14ac:dyDescent="0.25">
      <c r="A13564" s="1">
        <v>35200046</v>
      </c>
      <c r="B13564" s="1" t="s">
        <v>36041</v>
      </c>
      <c r="C13564" s="1" t="s">
        <v>36042</v>
      </c>
      <c r="D13564" s="1" t="s">
        <v>36043</v>
      </c>
      <c r="E13564" s="1" t="s">
        <v>65</v>
      </c>
      <c r="F13564" s="1" t="s">
        <v>480</v>
      </c>
      <c r="G13564" s="1" t="s">
        <v>481</v>
      </c>
    </row>
    <row r="13565" spans="1:7" x14ac:dyDescent="0.25">
      <c r="A13565" s="1">
        <v>35200047</v>
      </c>
      <c r="B13565" s="1" t="s">
        <v>36044</v>
      </c>
      <c r="C13565" s="1" t="s">
        <v>36045</v>
      </c>
      <c r="D13565" s="1" t="s">
        <v>36046</v>
      </c>
      <c r="E13565" s="1" t="s">
        <v>65</v>
      </c>
      <c r="F13565" s="1" t="s">
        <v>39</v>
      </c>
      <c r="G13565" s="1" t="s">
        <v>321</v>
      </c>
    </row>
    <row r="13566" spans="1:7" x14ac:dyDescent="0.25">
      <c r="A13566" s="1">
        <v>35200048</v>
      </c>
      <c r="B13566" s="1" t="s">
        <v>36047</v>
      </c>
      <c r="C13566" s="1" t="s">
        <v>36048</v>
      </c>
      <c r="D13566" s="1" t="s">
        <v>36049</v>
      </c>
      <c r="E13566" s="1" t="s">
        <v>65</v>
      </c>
      <c r="F13566" s="1" t="s">
        <v>39</v>
      </c>
      <c r="G13566" s="1" t="s">
        <v>321</v>
      </c>
    </row>
    <row r="13567" spans="1:7" x14ac:dyDescent="0.25">
      <c r="A13567" s="1">
        <v>35200050</v>
      </c>
      <c r="B13567" s="1" t="s">
        <v>36050</v>
      </c>
      <c r="C13567" s="1" t="s">
        <v>36051</v>
      </c>
      <c r="D13567" s="1" t="s">
        <v>36052</v>
      </c>
      <c r="E13567" s="1" t="s">
        <v>65</v>
      </c>
      <c r="F13567" s="1" t="s">
        <v>480</v>
      </c>
      <c r="G13567" s="1" t="s">
        <v>481</v>
      </c>
    </row>
    <row r="13568" spans="1:7" x14ac:dyDescent="0.25">
      <c r="A13568" s="1">
        <v>35200054</v>
      </c>
      <c r="B13568" s="1" t="s">
        <v>36053</v>
      </c>
      <c r="C13568" s="1" t="s">
        <v>36054</v>
      </c>
      <c r="D13568" s="1" t="s">
        <v>36055</v>
      </c>
      <c r="E13568" s="1" t="s">
        <v>65</v>
      </c>
      <c r="F13568" s="1" t="s">
        <v>480</v>
      </c>
      <c r="G13568" s="1" t="s">
        <v>481</v>
      </c>
    </row>
    <row r="13569" spans="1:7" x14ac:dyDescent="0.25">
      <c r="A13569" s="1">
        <v>35200057</v>
      </c>
      <c r="B13569" s="1" t="s">
        <v>36056</v>
      </c>
      <c r="C13569" s="1" t="s">
        <v>36057</v>
      </c>
      <c r="D13569" s="1" t="s">
        <v>36058</v>
      </c>
      <c r="E13569" s="1" t="s">
        <v>65</v>
      </c>
      <c r="F13569" s="1" t="s">
        <v>480</v>
      </c>
      <c r="G13569" s="1" t="s">
        <v>481</v>
      </c>
    </row>
    <row r="13570" spans="1:7" x14ac:dyDescent="0.25">
      <c r="A13570" s="1">
        <v>35200059</v>
      </c>
      <c r="B13570" s="1" t="s">
        <v>36059</v>
      </c>
      <c r="C13570" s="1" t="s">
        <v>36060</v>
      </c>
      <c r="D13570" s="1" t="s">
        <v>36061</v>
      </c>
      <c r="E13570" s="1" t="s">
        <v>65</v>
      </c>
      <c r="F13570" s="1" t="s">
        <v>480</v>
      </c>
      <c r="G13570" s="1" t="s">
        <v>481</v>
      </c>
    </row>
    <row r="13571" spans="1:7" x14ac:dyDescent="0.25">
      <c r="A13571" s="1">
        <v>35200060</v>
      </c>
      <c r="B13571" s="1" t="s">
        <v>36062</v>
      </c>
      <c r="C13571" s="1" t="s">
        <v>36063</v>
      </c>
      <c r="D13571" s="1" t="s">
        <v>36064</v>
      </c>
      <c r="E13571" s="1" t="s">
        <v>65</v>
      </c>
      <c r="F13571" s="1" t="s">
        <v>480</v>
      </c>
      <c r="G13571" s="1" t="s">
        <v>481</v>
      </c>
    </row>
    <row r="13572" spans="1:7" x14ac:dyDescent="0.25">
      <c r="A13572" s="1">
        <v>35200065</v>
      </c>
      <c r="B13572" s="1" t="s">
        <v>36065</v>
      </c>
      <c r="C13572" s="1" t="s">
        <v>36066</v>
      </c>
      <c r="D13572" s="1" t="s">
        <v>36067</v>
      </c>
      <c r="E13572" s="1" t="s">
        <v>66</v>
      </c>
      <c r="F13572" s="1" t="s">
        <v>480</v>
      </c>
      <c r="G13572" s="1" t="s">
        <v>481</v>
      </c>
    </row>
    <row r="13573" spans="1:7" x14ac:dyDescent="0.25">
      <c r="A13573" s="1">
        <v>35200066</v>
      </c>
      <c r="B13573" s="1" t="s">
        <v>36068</v>
      </c>
      <c r="C13573" s="1" t="s">
        <v>36069</v>
      </c>
      <c r="D13573" s="1" t="s">
        <v>36070</v>
      </c>
      <c r="E13573" s="1" t="s">
        <v>65</v>
      </c>
      <c r="F13573" s="1" t="s">
        <v>480</v>
      </c>
      <c r="G13573" s="1" t="s">
        <v>481</v>
      </c>
    </row>
    <row r="13574" spans="1:7" x14ac:dyDescent="0.25">
      <c r="A13574" s="1">
        <v>35200067</v>
      </c>
      <c r="B13574" s="1" t="s">
        <v>36071</v>
      </c>
      <c r="C13574" s="1" t="s">
        <v>36072</v>
      </c>
      <c r="D13574" s="1" t="s">
        <v>36073</v>
      </c>
      <c r="E13574" s="1" t="s">
        <v>65</v>
      </c>
      <c r="F13574" s="1" t="s">
        <v>480</v>
      </c>
      <c r="G13574" s="1" t="s">
        <v>481</v>
      </c>
    </row>
    <row r="13575" spans="1:7" x14ac:dyDescent="0.25">
      <c r="A13575" s="1">
        <v>35200072</v>
      </c>
      <c r="B13575" s="1" t="s">
        <v>36074</v>
      </c>
      <c r="C13575" s="1" t="s">
        <v>36075</v>
      </c>
      <c r="D13575" s="1" t="s">
        <v>36076</v>
      </c>
      <c r="E13575" s="1" t="s">
        <v>65</v>
      </c>
      <c r="F13575" s="1" t="s">
        <v>480</v>
      </c>
      <c r="G13575" s="1" t="s">
        <v>481</v>
      </c>
    </row>
    <row r="13576" spans="1:7" x14ac:dyDescent="0.25">
      <c r="A13576" s="1">
        <v>35200075</v>
      </c>
      <c r="B13576" s="1" t="s">
        <v>36077</v>
      </c>
      <c r="C13576" s="1" t="s">
        <v>36078</v>
      </c>
      <c r="D13576" s="1" t="s">
        <v>36079</v>
      </c>
      <c r="E13576" s="1" t="s">
        <v>65</v>
      </c>
      <c r="F13576" s="1" t="s">
        <v>480</v>
      </c>
      <c r="G13576" s="1" t="s">
        <v>481</v>
      </c>
    </row>
    <row r="13577" spans="1:7" x14ac:dyDescent="0.25">
      <c r="A13577" s="1">
        <v>35200080</v>
      </c>
      <c r="B13577" s="1" t="s">
        <v>36080</v>
      </c>
      <c r="C13577" s="1" t="s">
        <v>36081</v>
      </c>
      <c r="D13577" s="1" t="s">
        <v>36082</v>
      </c>
      <c r="E13577" s="1" t="s">
        <v>65</v>
      </c>
      <c r="F13577" s="1" t="s">
        <v>1984</v>
      </c>
      <c r="G13577" s="1" t="s">
        <v>1985</v>
      </c>
    </row>
    <row r="13578" spans="1:7" x14ac:dyDescent="0.25">
      <c r="A13578" s="1">
        <v>35200084</v>
      </c>
      <c r="B13578" s="1" t="s">
        <v>36083</v>
      </c>
      <c r="C13578" s="1" t="s">
        <v>36084</v>
      </c>
      <c r="D13578" s="1" t="s">
        <v>36085</v>
      </c>
      <c r="E13578" s="1" t="s">
        <v>65</v>
      </c>
      <c r="F13578" s="1" t="s">
        <v>480</v>
      </c>
      <c r="G13578" s="1" t="s">
        <v>481</v>
      </c>
    </row>
    <row r="13579" spans="1:7" x14ac:dyDescent="0.25">
      <c r="A13579" s="1">
        <v>35200089</v>
      </c>
      <c r="B13579" s="1" t="s">
        <v>36086</v>
      </c>
      <c r="C13579" s="1" t="s">
        <v>36087</v>
      </c>
      <c r="D13579" s="1" t="s">
        <v>36088</v>
      </c>
      <c r="E13579" s="1" t="s">
        <v>65</v>
      </c>
      <c r="F13579" s="1" t="s">
        <v>480</v>
      </c>
      <c r="G13579" s="1" t="s">
        <v>481</v>
      </c>
    </row>
    <row r="13580" spans="1:7" x14ac:dyDescent="0.25">
      <c r="A13580" s="1">
        <v>35200094</v>
      </c>
      <c r="B13580" s="1" t="s">
        <v>36089</v>
      </c>
      <c r="C13580" s="1" t="s">
        <v>36090</v>
      </c>
      <c r="D13580" s="1" t="s">
        <v>36091</v>
      </c>
      <c r="E13580" s="1" t="s">
        <v>65</v>
      </c>
      <c r="F13580" s="1" t="s">
        <v>480</v>
      </c>
      <c r="G13580" s="1" t="s">
        <v>481</v>
      </c>
    </row>
    <row r="13581" spans="1:7" x14ac:dyDescent="0.25">
      <c r="A13581" s="1">
        <v>35200100</v>
      </c>
      <c r="B13581" s="1" t="s">
        <v>36092</v>
      </c>
      <c r="C13581" s="1" t="s">
        <v>36093</v>
      </c>
      <c r="D13581" s="1" t="s">
        <v>36094</v>
      </c>
      <c r="E13581" s="1" t="s">
        <v>65</v>
      </c>
      <c r="F13581" s="1" t="s">
        <v>480</v>
      </c>
      <c r="G13581" s="1" t="s">
        <v>481</v>
      </c>
    </row>
    <row r="13582" spans="1:7" x14ac:dyDescent="0.25">
      <c r="A13582" s="1">
        <v>35200103</v>
      </c>
      <c r="B13582" s="1" t="s">
        <v>36095</v>
      </c>
      <c r="C13582" s="1" t="s">
        <v>36096</v>
      </c>
      <c r="D13582" s="1" t="s">
        <v>36097</v>
      </c>
      <c r="E13582" s="1" t="s">
        <v>65</v>
      </c>
      <c r="F13582" s="1" t="s">
        <v>1984</v>
      </c>
      <c r="G13582" s="1" t="s">
        <v>1985</v>
      </c>
    </row>
    <row r="13583" spans="1:7" x14ac:dyDescent="0.25">
      <c r="A13583" s="1">
        <v>35200104</v>
      </c>
      <c r="B13583" s="1" t="s">
        <v>36098</v>
      </c>
      <c r="C13583" s="1" t="s">
        <v>36099</v>
      </c>
      <c r="D13583" s="1" t="s">
        <v>36100</v>
      </c>
      <c r="E13583" s="1" t="s">
        <v>65</v>
      </c>
      <c r="F13583" s="1" t="s">
        <v>480</v>
      </c>
      <c r="G13583" s="1" t="s">
        <v>481</v>
      </c>
    </row>
    <row r="13584" spans="1:7" x14ac:dyDescent="0.25">
      <c r="A13584" s="1">
        <v>35200105</v>
      </c>
      <c r="B13584" s="1" t="s">
        <v>36101</v>
      </c>
      <c r="C13584" s="1" t="s">
        <v>36102</v>
      </c>
      <c r="D13584" s="1" t="s">
        <v>36103</v>
      </c>
      <c r="E13584" s="1" t="s">
        <v>65</v>
      </c>
      <c r="F13584" s="1" t="s">
        <v>1984</v>
      </c>
      <c r="G13584" s="1" t="s">
        <v>1985</v>
      </c>
    </row>
    <row r="13585" spans="1:7" x14ac:dyDescent="0.25">
      <c r="A13585" s="1">
        <v>35200107</v>
      </c>
      <c r="B13585" s="1" t="s">
        <v>36104</v>
      </c>
      <c r="C13585" s="1" t="s">
        <v>36105</v>
      </c>
      <c r="D13585" s="1" t="s">
        <v>36106</v>
      </c>
      <c r="E13585" s="1" t="s">
        <v>65</v>
      </c>
      <c r="F13585" s="1" t="s">
        <v>480</v>
      </c>
      <c r="G13585" s="1" t="s">
        <v>481</v>
      </c>
    </row>
    <row r="13586" spans="1:7" x14ac:dyDescent="0.25">
      <c r="A13586" s="1">
        <v>35200108</v>
      </c>
      <c r="B13586" s="1" t="s">
        <v>36107</v>
      </c>
      <c r="C13586" s="1" t="s">
        <v>36108</v>
      </c>
      <c r="D13586" s="1" t="s">
        <v>36109</v>
      </c>
      <c r="E13586" s="1" t="s">
        <v>65</v>
      </c>
      <c r="F13586" s="1" t="s">
        <v>1984</v>
      </c>
      <c r="G13586" s="1" t="s">
        <v>1985</v>
      </c>
    </row>
    <row r="13587" spans="1:7" x14ac:dyDescent="0.25">
      <c r="A13587" s="1">
        <v>35200109</v>
      </c>
      <c r="B13587" s="1" t="s">
        <v>36110</v>
      </c>
      <c r="C13587" s="1" t="s">
        <v>36111</v>
      </c>
      <c r="D13587" s="1" t="s">
        <v>36112</v>
      </c>
      <c r="E13587" s="1" t="s">
        <v>65</v>
      </c>
      <c r="F13587" s="1" t="s">
        <v>480</v>
      </c>
      <c r="G13587" s="1" t="s">
        <v>481</v>
      </c>
    </row>
    <row r="13588" spans="1:7" x14ac:dyDescent="0.25">
      <c r="A13588" s="1">
        <v>35200110</v>
      </c>
      <c r="B13588" s="1" t="s">
        <v>36113</v>
      </c>
      <c r="C13588" s="1" t="s">
        <v>36114</v>
      </c>
      <c r="D13588" s="1" t="s">
        <v>36115</v>
      </c>
      <c r="E13588" s="1" t="s">
        <v>65</v>
      </c>
      <c r="F13588" s="1" t="s">
        <v>480</v>
      </c>
      <c r="G13588" s="1" t="s">
        <v>481</v>
      </c>
    </row>
    <row r="13589" spans="1:7" x14ac:dyDescent="0.25">
      <c r="A13589" s="1">
        <v>35200113</v>
      </c>
      <c r="B13589" s="1" t="s">
        <v>36116</v>
      </c>
      <c r="C13589" s="1" t="s">
        <v>36117</v>
      </c>
      <c r="D13589" s="1" t="s">
        <v>36118</v>
      </c>
      <c r="E13589" s="1" t="s">
        <v>65</v>
      </c>
      <c r="F13589" s="1" t="s">
        <v>480</v>
      </c>
      <c r="G13589" s="1" t="s">
        <v>481</v>
      </c>
    </row>
    <row r="13590" spans="1:7" x14ac:dyDescent="0.25">
      <c r="A13590" s="1">
        <v>35200124</v>
      </c>
      <c r="B13590" s="1" t="s">
        <v>36119</v>
      </c>
      <c r="C13590" s="1" t="s">
        <v>36120</v>
      </c>
      <c r="D13590" s="1" t="s">
        <v>36121</v>
      </c>
      <c r="E13590" s="1" t="s">
        <v>65</v>
      </c>
      <c r="F13590" s="1" t="s">
        <v>480</v>
      </c>
      <c r="G13590" s="1" t="s">
        <v>481</v>
      </c>
    </row>
    <row r="13591" spans="1:7" x14ac:dyDescent="0.25">
      <c r="A13591" s="1">
        <v>35200128</v>
      </c>
      <c r="B13591" s="1" t="s">
        <v>36122</v>
      </c>
      <c r="C13591" s="1" t="s">
        <v>36123</v>
      </c>
      <c r="D13591" s="1" t="s">
        <v>36124</v>
      </c>
      <c r="E13591" s="1" t="s">
        <v>65</v>
      </c>
      <c r="F13591" s="1" t="s">
        <v>480</v>
      </c>
      <c r="G13591" s="1" t="s">
        <v>481</v>
      </c>
    </row>
    <row r="13592" spans="1:7" x14ac:dyDescent="0.25">
      <c r="A13592" s="1">
        <v>35200131</v>
      </c>
      <c r="B13592" s="1" t="s">
        <v>36125</v>
      </c>
      <c r="C13592" s="1" t="s">
        <v>36126</v>
      </c>
      <c r="D13592" s="1" t="s">
        <v>36127</v>
      </c>
      <c r="E13592" s="1" t="s">
        <v>65</v>
      </c>
      <c r="F13592" s="1" t="s">
        <v>480</v>
      </c>
      <c r="G13592" s="1" t="s">
        <v>481</v>
      </c>
    </row>
    <row r="13593" spans="1:7" x14ac:dyDescent="0.25">
      <c r="A13593" s="1">
        <v>35200133</v>
      </c>
      <c r="B13593" s="1" t="s">
        <v>36128</v>
      </c>
      <c r="C13593" s="1" t="s">
        <v>36129</v>
      </c>
      <c r="D13593" s="1" t="s">
        <v>36130</v>
      </c>
      <c r="E13593" s="1" t="s">
        <v>65</v>
      </c>
      <c r="F13593" s="1" t="s">
        <v>39</v>
      </c>
      <c r="G13593" s="1" t="s">
        <v>321</v>
      </c>
    </row>
    <row r="13594" spans="1:7" x14ac:dyDescent="0.25">
      <c r="A13594" s="1">
        <v>35200135</v>
      </c>
      <c r="B13594" s="1" t="s">
        <v>36131</v>
      </c>
      <c r="C13594" s="1" t="s">
        <v>36132</v>
      </c>
      <c r="D13594" s="1" t="s">
        <v>36133</v>
      </c>
      <c r="E13594" s="1" t="s">
        <v>65</v>
      </c>
      <c r="F13594" s="1" t="s">
        <v>480</v>
      </c>
      <c r="G13594" s="1" t="s">
        <v>481</v>
      </c>
    </row>
    <row r="13595" spans="1:7" x14ac:dyDescent="0.25">
      <c r="A13595" s="1">
        <v>35200137</v>
      </c>
      <c r="B13595" s="1" t="s">
        <v>36134</v>
      </c>
      <c r="C13595" s="1" t="s">
        <v>36135</v>
      </c>
      <c r="D13595" s="1" t="s">
        <v>36136</v>
      </c>
      <c r="E13595" s="1" t="s">
        <v>65</v>
      </c>
      <c r="F13595" s="1" t="s">
        <v>480</v>
      </c>
      <c r="G13595" s="1" t="s">
        <v>481</v>
      </c>
    </row>
    <row r="13596" spans="1:7" x14ac:dyDescent="0.25">
      <c r="A13596" s="1">
        <v>35200142</v>
      </c>
      <c r="B13596" s="1" t="s">
        <v>36137</v>
      </c>
      <c r="C13596" s="1" t="s">
        <v>36138</v>
      </c>
      <c r="D13596" s="1" t="s">
        <v>36139</v>
      </c>
      <c r="E13596" s="1" t="s">
        <v>65</v>
      </c>
      <c r="F13596" s="1" t="s">
        <v>480</v>
      </c>
      <c r="G13596" s="1" t="s">
        <v>481</v>
      </c>
    </row>
    <row r="13597" spans="1:7" x14ac:dyDescent="0.25">
      <c r="A13597" s="1">
        <v>35200145</v>
      </c>
      <c r="B13597" s="1" t="s">
        <v>36140</v>
      </c>
      <c r="C13597" s="1" t="s">
        <v>36141</v>
      </c>
      <c r="D13597" s="1" t="s">
        <v>36142</v>
      </c>
      <c r="E13597" s="1" t="s">
        <v>65</v>
      </c>
      <c r="F13597" s="1" t="s">
        <v>480</v>
      </c>
      <c r="G13597" s="1" t="s">
        <v>481</v>
      </c>
    </row>
    <row r="13598" spans="1:7" x14ac:dyDescent="0.25">
      <c r="A13598" s="1">
        <v>35200146</v>
      </c>
      <c r="B13598" s="1" t="s">
        <v>36143</v>
      </c>
      <c r="C13598" s="1" t="s">
        <v>36144</v>
      </c>
      <c r="D13598" s="1" t="s">
        <v>36145</v>
      </c>
      <c r="E13598" s="1" t="s">
        <v>65</v>
      </c>
      <c r="F13598" s="1" t="s">
        <v>480</v>
      </c>
      <c r="G13598" s="1" t="s">
        <v>481</v>
      </c>
    </row>
    <row r="13599" spans="1:7" x14ac:dyDescent="0.25">
      <c r="A13599" s="1">
        <v>35200149</v>
      </c>
      <c r="B13599" s="1" t="s">
        <v>36146</v>
      </c>
      <c r="C13599" s="1" t="s">
        <v>36147</v>
      </c>
      <c r="D13599" s="1" t="s">
        <v>36148</v>
      </c>
      <c r="E13599" s="1" t="s">
        <v>65</v>
      </c>
      <c r="F13599" s="1" t="s">
        <v>480</v>
      </c>
      <c r="G13599" s="1" t="s">
        <v>481</v>
      </c>
    </row>
    <row r="13600" spans="1:7" x14ac:dyDescent="0.25">
      <c r="A13600" s="1">
        <v>35200163</v>
      </c>
      <c r="B13600" s="1" t="s">
        <v>36149</v>
      </c>
      <c r="C13600" s="1" t="s">
        <v>36150</v>
      </c>
      <c r="D13600" s="1" t="s">
        <v>36151</v>
      </c>
      <c r="E13600" s="1" t="s">
        <v>65</v>
      </c>
      <c r="F13600" s="1" t="s">
        <v>480</v>
      </c>
      <c r="G13600" s="1" t="s">
        <v>481</v>
      </c>
    </row>
    <row r="13601" spans="1:7" x14ac:dyDescent="0.25">
      <c r="A13601" s="1">
        <v>35200165</v>
      </c>
      <c r="B13601" s="1" t="s">
        <v>36152</v>
      </c>
      <c r="C13601" s="1" t="s">
        <v>36153</v>
      </c>
      <c r="D13601" s="1" t="s">
        <v>36154</v>
      </c>
      <c r="E13601" s="1" t="s">
        <v>65</v>
      </c>
      <c r="F13601" s="1" t="s">
        <v>480</v>
      </c>
      <c r="G13601" s="1" t="s">
        <v>481</v>
      </c>
    </row>
    <row r="13602" spans="1:7" x14ac:dyDescent="0.25">
      <c r="A13602" s="1">
        <v>35200167</v>
      </c>
      <c r="B13602" s="1" t="s">
        <v>36155</v>
      </c>
      <c r="C13602" s="1" t="s">
        <v>36156</v>
      </c>
      <c r="D13602" s="1" t="s">
        <v>36157</v>
      </c>
      <c r="E13602" s="1" t="s">
        <v>65</v>
      </c>
      <c r="F13602" s="1" t="s">
        <v>480</v>
      </c>
      <c r="G13602" s="1" t="s">
        <v>481</v>
      </c>
    </row>
    <row r="13603" spans="1:7" x14ac:dyDescent="0.25">
      <c r="A13603" s="1">
        <v>35200168</v>
      </c>
      <c r="B13603" s="1" t="s">
        <v>36158</v>
      </c>
      <c r="C13603" s="1" t="s">
        <v>36159</v>
      </c>
      <c r="D13603" s="1" t="s">
        <v>36160</v>
      </c>
      <c r="E13603" s="1" t="s">
        <v>65</v>
      </c>
      <c r="F13603" s="1" t="s">
        <v>480</v>
      </c>
      <c r="G13603" s="1" t="s">
        <v>481</v>
      </c>
    </row>
    <row r="13604" spans="1:7" x14ac:dyDescent="0.25">
      <c r="A13604" s="1">
        <v>35200169</v>
      </c>
      <c r="B13604" s="1" t="s">
        <v>36161</v>
      </c>
      <c r="C13604" s="1" t="s">
        <v>36162</v>
      </c>
      <c r="D13604" s="1" t="s">
        <v>36163</v>
      </c>
      <c r="E13604" s="1" t="s">
        <v>65</v>
      </c>
      <c r="F13604" s="1" t="s">
        <v>480</v>
      </c>
      <c r="G13604" s="1" t="s">
        <v>481</v>
      </c>
    </row>
    <row r="13605" spans="1:7" x14ac:dyDescent="0.25">
      <c r="A13605" s="1">
        <v>35200170</v>
      </c>
      <c r="B13605" s="1" t="s">
        <v>36164</v>
      </c>
      <c r="C13605" s="1" t="s">
        <v>36165</v>
      </c>
      <c r="D13605" s="1" t="s">
        <v>36166</v>
      </c>
      <c r="E13605" s="1" t="s">
        <v>65</v>
      </c>
      <c r="F13605" s="1" t="s">
        <v>480</v>
      </c>
      <c r="G13605" s="1" t="s">
        <v>481</v>
      </c>
    </row>
    <row r="13606" spans="1:7" x14ac:dyDescent="0.25">
      <c r="A13606" s="1">
        <v>35200171</v>
      </c>
      <c r="B13606" s="1" t="s">
        <v>36167</v>
      </c>
      <c r="C13606" s="1" t="s">
        <v>36168</v>
      </c>
      <c r="D13606" s="1" t="s">
        <v>36169</v>
      </c>
      <c r="E13606" s="1" t="s">
        <v>66</v>
      </c>
      <c r="F13606" s="1" t="s">
        <v>480</v>
      </c>
      <c r="G13606" s="1" t="s">
        <v>481</v>
      </c>
    </row>
    <row r="13607" spans="1:7" x14ac:dyDescent="0.25">
      <c r="A13607" s="1">
        <v>35200172</v>
      </c>
      <c r="B13607" s="1" t="s">
        <v>36170</v>
      </c>
      <c r="C13607" s="1" t="s">
        <v>36171</v>
      </c>
      <c r="D13607" s="1" t="s">
        <v>36172</v>
      </c>
      <c r="E13607" s="1" t="s">
        <v>65</v>
      </c>
      <c r="F13607" s="1" t="s">
        <v>480</v>
      </c>
      <c r="G13607" s="1" t="s">
        <v>481</v>
      </c>
    </row>
    <row r="13608" spans="1:7" x14ac:dyDescent="0.25">
      <c r="A13608" s="1">
        <v>35200173</v>
      </c>
      <c r="B13608" s="1" t="s">
        <v>36173</v>
      </c>
      <c r="C13608" s="1" t="s">
        <v>36174</v>
      </c>
      <c r="D13608" s="1" t="s">
        <v>36175</v>
      </c>
      <c r="E13608" s="1" t="s">
        <v>65</v>
      </c>
      <c r="F13608" s="1" t="s">
        <v>480</v>
      </c>
      <c r="G13608" s="1" t="s">
        <v>481</v>
      </c>
    </row>
    <row r="13609" spans="1:7" x14ac:dyDescent="0.25">
      <c r="A13609" s="1">
        <v>35200174</v>
      </c>
      <c r="B13609" s="1" t="s">
        <v>36176</v>
      </c>
      <c r="C13609" s="1" t="s">
        <v>36177</v>
      </c>
      <c r="D13609" s="1" t="s">
        <v>36178</v>
      </c>
      <c r="E13609" s="1" t="s">
        <v>65</v>
      </c>
      <c r="F13609" s="1" t="s">
        <v>480</v>
      </c>
      <c r="G13609" s="1" t="s">
        <v>481</v>
      </c>
    </row>
    <row r="13610" spans="1:7" x14ac:dyDescent="0.25">
      <c r="A13610" s="1">
        <v>35200175</v>
      </c>
      <c r="B13610" s="1" t="s">
        <v>36179</v>
      </c>
      <c r="C13610" s="1" t="s">
        <v>36180</v>
      </c>
      <c r="D13610" s="1" t="s">
        <v>36181</v>
      </c>
      <c r="E13610" s="1" t="s">
        <v>65</v>
      </c>
      <c r="F13610" s="1" t="s">
        <v>480</v>
      </c>
      <c r="G13610" s="1" t="s">
        <v>481</v>
      </c>
    </row>
    <row r="13611" spans="1:7" x14ac:dyDescent="0.25">
      <c r="A13611" s="1">
        <v>35200180</v>
      </c>
      <c r="B13611" s="1" t="s">
        <v>36182</v>
      </c>
      <c r="C13611" s="1" t="s">
        <v>36183</v>
      </c>
      <c r="D13611" s="1" t="s">
        <v>36184</v>
      </c>
      <c r="E13611" s="1" t="s">
        <v>65</v>
      </c>
      <c r="F13611" s="1" t="s">
        <v>480</v>
      </c>
      <c r="G13611" s="1" t="s">
        <v>481</v>
      </c>
    </row>
    <row r="13612" spans="1:7" x14ac:dyDescent="0.25">
      <c r="A13612" s="1">
        <v>35200181</v>
      </c>
      <c r="B13612" s="1" t="s">
        <v>36185</v>
      </c>
      <c r="C13612" s="1" t="s">
        <v>36186</v>
      </c>
      <c r="D13612" s="1" t="s">
        <v>36187</v>
      </c>
      <c r="E13612" s="1" t="s">
        <v>65</v>
      </c>
      <c r="F13612" s="1" t="s">
        <v>480</v>
      </c>
      <c r="G13612" s="1" t="s">
        <v>481</v>
      </c>
    </row>
    <row r="13613" spans="1:7" x14ac:dyDescent="0.25">
      <c r="A13613" s="1">
        <v>35200182</v>
      </c>
      <c r="B13613" s="1" t="s">
        <v>36188</v>
      </c>
      <c r="C13613" s="1" t="s">
        <v>36189</v>
      </c>
      <c r="D13613" s="1" t="s">
        <v>36190</v>
      </c>
      <c r="E13613" s="1" t="s">
        <v>65</v>
      </c>
      <c r="F13613" s="1" t="s">
        <v>480</v>
      </c>
      <c r="G13613" s="1" t="s">
        <v>481</v>
      </c>
    </row>
    <row r="13614" spans="1:7" x14ac:dyDescent="0.25">
      <c r="A13614" s="1">
        <v>35200183</v>
      </c>
      <c r="B13614" s="1" t="s">
        <v>36191</v>
      </c>
      <c r="C13614" s="1" t="s">
        <v>36192</v>
      </c>
      <c r="D13614" s="1" t="s">
        <v>36193</v>
      </c>
      <c r="E13614" s="1" t="s">
        <v>65</v>
      </c>
      <c r="F13614" s="1" t="s">
        <v>480</v>
      </c>
      <c r="G13614" s="1" t="s">
        <v>481</v>
      </c>
    </row>
    <row r="13615" spans="1:7" x14ac:dyDescent="0.25">
      <c r="A13615" s="1">
        <v>35200185</v>
      </c>
      <c r="B13615" s="1" t="s">
        <v>36194</v>
      </c>
      <c r="C13615" s="1" t="s">
        <v>36195</v>
      </c>
      <c r="D13615" s="1" t="s">
        <v>36196</v>
      </c>
      <c r="E13615" s="1" t="s">
        <v>65</v>
      </c>
      <c r="F13615" s="1" t="s">
        <v>480</v>
      </c>
      <c r="G13615" s="1" t="s">
        <v>481</v>
      </c>
    </row>
    <row r="13616" spans="1:7" x14ac:dyDescent="0.25">
      <c r="A13616" s="1">
        <v>35200186</v>
      </c>
      <c r="B13616" s="1" t="s">
        <v>36197</v>
      </c>
      <c r="C13616" s="1" t="s">
        <v>36198</v>
      </c>
      <c r="D13616" s="1" t="s">
        <v>36199</v>
      </c>
      <c r="E13616" s="1" t="s">
        <v>65</v>
      </c>
      <c r="F13616" s="1" t="s">
        <v>480</v>
      </c>
      <c r="G13616" s="1" t="s">
        <v>481</v>
      </c>
    </row>
    <row r="13617" spans="1:7" x14ac:dyDescent="0.25">
      <c r="A13617" s="1">
        <v>35200196</v>
      </c>
      <c r="B13617" s="1" t="s">
        <v>36200</v>
      </c>
      <c r="C13617" s="1" t="s">
        <v>36201</v>
      </c>
      <c r="D13617" s="1" t="s">
        <v>36202</v>
      </c>
      <c r="E13617" s="1" t="s">
        <v>65</v>
      </c>
      <c r="F13617" s="1" t="s">
        <v>1984</v>
      </c>
      <c r="G13617" s="1" t="s">
        <v>1985</v>
      </c>
    </row>
    <row r="13618" spans="1:7" x14ac:dyDescent="0.25">
      <c r="A13618" s="1">
        <v>35200197</v>
      </c>
      <c r="B13618" s="1" t="s">
        <v>36203</v>
      </c>
      <c r="C13618" s="1" t="s">
        <v>36204</v>
      </c>
      <c r="D13618" s="1" t="s">
        <v>36205</v>
      </c>
      <c r="E13618" s="1" t="s">
        <v>65</v>
      </c>
      <c r="F13618" s="1" t="s">
        <v>1984</v>
      </c>
      <c r="G13618" s="1" t="s">
        <v>1985</v>
      </c>
    </row>
    <row r="13619" spans="1:7" x14ac:dyDescent="0.25">
      <c r="A13619" s="1">
        <v>35200198</v>
      </c>
      <c r="B13619" s="1" t="s">
        <v>36206</v>
      </c>
      <c r="C13619" s="1" t="s">
        <v>36207</v>
      </c>
      <c r="D13619" s="1" t="s">
        <v>36208</v>
      </c>
      <c r="E13619" s="1" t="s">
        <v>65</v>
      </c>
      <c r="F13619" s="1" t="s">
        <v>1984</v>
      </c>
      <c r="G13619" s="1" t="s">
        <v>1985</v>
      </c>
    </row>
    <row r="13620" spans="1:7" x14ac:dyDescent="0.25">
      <c r="A13620" s="1">
        <v>35200199</v>
      </c>
      <c r="B13620" s="1" t="s">
        <v>36209</v>
      </c>
      <c r="C13620" s="1" t="s">
        <v>36210</v>
      </c>
      <c r="D13620" s="1" t="s">
        <v>36211</v>
      </c>
      <c r="E13620" s="1" t="s">
        <v>65</v>
      </c>
      <c r="F13620" s="1" t="s">
        <v>1984</v>
      </c>
      <c r="G13620" s="1" t="s">
        <v>1985</v>
      </c>
    </row>
    <row r="13621" spans="1:7" x14ac:dyDescent="0.25">
      <c r="A13621" s="1">
        <v>35200200</v>
      </c>
      <c r="B13621" s="1" t="s">
        <v>36212</v>
      </c>
      <c r="C13621" s="1" t="s">
        <v>36213</v>
      </c>
      <c r="D13621" s="1" t="s">
        <v>36214</v>
      </c>
      <c r="E13621" s="1" t="s">
        <v>65</v>
      </c>
      <c r="F13621" s="1" t="s">
        <v>1984</v>
      </c>
      <c r="G13621" s="1" t="s">
        <v>1985</v>
      </c>
    </row>
    <row r="13622" spans="1:7" x14ac:dyDescent="0.25">
      <c r="A13622" s="1">
        <v>35200201</v>
      </c>
      <c r="B13622" s="1" t="s">
        <v>36215</v>
      </c>
      <c r="C13622" s="1" t="s">
        <v>36216</v>
      </c>
      <c r="D13622" s="1" t="s">
        <v>36217</v>
      </c>
      <c r="E13622" s="1" t="s">
        <v>65</v>
      </c>
      <c r="F13622" s="1" t="s">
        <v>1984</v>
      </c>
      <c r="G13622" s="1" t="s">
        <v>1985</v>
      </c>
    </row>
    <row r="13623" spans="1:7" x14ac:dyDescent="0.25">
      <c r="A13623" s="1">
        <v>35200202</v>
      </c>
      <c r="B13623" s="1" t="s">
        <v>36218</v>
      </c>
      <c r="C13623" s="1" t="s">
        <v>36219</v>
      </c>
      <c r="D13623" s="1" t="s">
        <v>36220</v>
      </c>
      <c r="E13623" s="1" t="s">
        <v>65</v>
      </c>
      <c r="F13623" s="1" t="s">
        <v>480</v>
      </c>
      <c r="G13623" s="1" t="s">
        <v>481</v>
      </c>
    </row>
    <row r="13624" spans="1:7" x14ac:dyDescent="0.25">
      <c r="A13624" s="1">
        <v>35200208</v>
      </c>
      <c r="B13624" s="1" t="s">
        <v>36221</v>
      </c>
      <c r="C13624" s="1" t="s">
        <v>36222</v>
      </c>
      <c r="D13624" s="1" t="s">
        <v>36223</v>
      </c>
      <c r="E13624" s="1" t="s">
        <v>65</v>
      </c>
      <c r="F13624" s="1" t="s">
        <v>480</v>
      </c>
      <c r="G13624" s="1" t="s">
        <v>481</v>
      </c>
    </row>
    <row r="13625" spans="1:7" x14ac:dyDescent="0.25">
      <c r="A13625" s="1">
        <v>35200209</v>
      </c>
      <c r="B13625" s="1" t="s">
        <v>36224</v>
      </c>
      <c r="C13625" s="1" t="s">
        <v>36225</v>
      </c>
      <c r="D13625" s="1" t="s">
        <v>36226</v>
      </c>
      <c r="E13625" s="1" t="s">
        <v>65</v>
      </c>
      <c r="F13625" s="1" t="s">
        <v>480</v>
      </c>
      <c r="G13625" s="1" t="s">
        <v>481</v>
      </c>
    </row>
    <row r="13626" spans="1:7" x14ac:dyDescent="0.25">
      <c r="A13626" s="1">
        <v>35200210</v>
      </c>
      <c r="B13626" s="1" t="s">
        <v>36227</v>
      </c>
      <c r="C13626" s="1" t="s">
        <v>36228</v>
      </c>
      <c r="D13626" s="1" t="s">
        <v>36229</v>
      </c>
      <c r="E13626" s="1" t="s">
        <v>65</v>
      </c>
      <c r="F13626" s="1" t="s">
        <v>480</v>
      </c>
      <c r="G13626" s="1" t="s">
        <v>481</v>
      </c>
    </row>
    <row r="13627" spans="1:7" x14ac:dyDescent="0.25">
      <c r="A13627" s="1">
        <v>35200212</v>
      </c>
      <c r="B13627" s="1" t="s">
        <v>36230</v>
      </c>
      <c r="C13627" s="1" t="s">
        <v>36231</v>
      </c>
      <c r="D13627" s="1" t="s">
        <v>36232</v>
      </c>
      <c r="E13627" s="1" t="s">
        <v>65</v>
      </c>
      <c r="F13627" s="1" t="s">
        <v>480</v>
      </c>
      <c r="G13627" s="1" t="s">
        <v>481</v>
      </c>
    </row>
    <row r="13628" spans="1:7" x14ac:dyDescent="0.25">
      <c r="A13628" s="1">
        <v>35200217</v>
      </c>
      <c r="B13628" s="1" t="s">
        <v>36233</v>
      </c>
      <c r="C13628" s="1" t="s">
        <v>36234</v>
      </c>
      <c r="D13628" s="1" t="s">
        <v>36235</v>
      </c>
      <c r="E13628" s="1" t="s">
        <v>65</v>
      </c>
      <c r="F13628" s="1" t="s">
        <v>480</v>
      </c>
      <c r="G13628" s="1" t="s">
        <v>481</v>
      </c>
    </row>
    <row r="13629" spans="1:7" x14ac:dyDescent="0.25">
      <c r="A13629" s="1">
        <v>35200219</v>
      </c>
      <c r="B13629" s="1" t="s">
        <v>36236</v>
      </c>
      <c r="C13629" s="1" t="s">
        <v>36237</v>
      </c>
      <c r="D13629" s="1" t="s">
        <v>36238</v>
      </c>
      <c r="E13629" s="1" t="s">
        <v>65</v>
      </c>
      <c r="F13629" s="1" t="s">
        <v>480</v>
      </c>
      <c r="G13629" s="1" t="s">
        <v>481</v>
      </c>
    </row>
    <row r="13630" spans="1:7" x14ac:dyDescent="0.25">
      <c r="A13630" s="1">
        <v>35200221</v>
      </c>
      <c r="B13630" s="1" t="s">
        <v>36239</v>
      </c>
      <c r="C13630" s="1" t="s">
        <v>36240</v>
      </c>
      <c r="D13630" s="1" t="s">
        <v>36241</v>
      </c>
      <c r="E13630" s="1" t="s">
        <v>65</v>
      </c>
      <c r="F13630" s="1" t="s">
        <v>480</v>
      </c>
      <c r="G13630" s="1" t="s">
        <v>481</v>
      </c>
    </row>
    <row r="13631" spans="1:7" x14ac:dyDescent="0.25">
      <c r="A13631" s="1">
        <v>35200222</v>
      </c>
      <c r="B13631" s="1" t="s">
        <v>36242</v>
      </c>
      <c r="C13631" s="1" t="s">
        <v>36243</v>
      </c>
      <c r="D13631" s="1" t="s">
        <v>36244</v>
      </c>
      <c r="E13631" s="1" t="s">
        <v>65</v>
      </c>
      <c r="F13631" s="1" t="s">
        <v>480</v>
      </c>
      <c r="G13631" s="1" t="s">
        <v>481</v>
      </c>
    </row>
    <row r="13632" spans="1:7" x14ac:dyDescent="0.25">
      <c r="A13632" s="1">
        <v>35200223</v>
      </c>
      <c r="B13632" s="1" t="s">
        <v>36245</v>
      </c>
      <c r="C13632" s="1" t="s">
        <v>36246</v>
      </c>
      <c r="D13632" s="1" t="s">
        <v>36247</v>
      </c>
      <c r="E13632" s="1" t="s">
        <v>65</v>
      </c>
      <c r="F13632" s="1" t="s">
        <v>480</v>
      </c>
      <c r="G13632" s="1" t="s">
        <v>481</v>
      </c>
    </row>
    <row r="13633" spans="1:7" x14ac:dyDescent="0.25">
      <c r="A13633" s="1">
        <v>35200228</v>
      </c>
      <c r="B13633" s="1" t="s">
        <v>36248</v>
      </c>
      <c r="C13633" s="1" t="s">
        <v>36249</v>
      </c>
      <c r="D13633" s="1" t="s">
        <v>36250</v>
      </c>
      <c r="E13633" s="1" t="s">
        <v>65</v>
      </c>
      <c r="F13633" s="1" t="s">
        <v>480</v>
      </c>
      <c r="G13633" s="1" t="s">
        <v>481</v>
      </c>
    </row>
    <row r="13634" spans="1:7" x14ac:dyDescent="0.25">
      <c r="A13634" s="1">
        <v>35200233</v>
      </c>
      <c r="B13634" s="1" t="s">
        <v>36251</v>
      </c>
      <c r="C13634" s="1" t="s">
        <v>36252</v>
      </c>
      <c r="D13634" s="1" t="s">
        <v>36253</v>
      </c>
      <c r="E13634" s="1" t="s">
        <v>65</v>
      </c>
      <c r="F13634" s="1" t="s">
        <v>480</v>
      </c>
      <c r="G13634" s="1" t="s">
        <v>481</v>
      </c>
    </row>
    <row r="13635" spans="1:7" x14ac:dyDescent="0.25">
      <c r="A13635" s="1">
        <v>35200236</v>
      </c>
      <c r="B13635" s="1" t="s">
        <v>36254</v>
      </c>
      <c r="C13635" s="1" t="s">
        <v>36255</v>
      </c>
      <c r="D13635" s="1" t="s">
        <v>36256</v>
      </c>
      <c r="E13635" s="1" t="s">
        <v>65</v>
      </c>
      <c r="F13635" s="1" t="s">
        <v>480</v>
      </c>
      <c r="G13635" s="1" t="s">
        <v>481</v>
      </c>
    </row>
    <row r="13636" spans="1:7" x14ac:dyDescent="0.25">
      <c r="A13636" s="1">
        <v>35200241</v>
      </c>
      <c r="B13636" s="1" t="s">
        <v>36257</v>
      </c>
      <c r="C13636" s="1" t="s">
        <v>36258</v>
      </c>
      <c r="D13636" s="1" t="s">
        <v>36259</v>
      </c>
      <c r="E13636" s="1" t="s">
        <v>65</v>
      </c>
      <c r="F13636" s="1" t="s">
        <v>1984</v>
      </c>
      <c r="G13636" s="1" t="s">
        <v>1985</v>
      </c>
    </row>
    <row r="13637" spans="1:7" x14ac:dyDescent="0.25">
      <c r="A13637" s="1">
        <v>35200248</v>
      </c>
      <c r="B13637" s="1" t="s">
        <v>36260</v>
      </c>
      <c r="C13637" s="1" t="s">
        <v>36261</v>
      </c>
      <c r="D13637" s="1" t="s">
        <v>36262</v>
      </c>
      <c r="E13637" s="1" t="s">
        <v>66</v>
      </c>
      <c r="F13637" s="1" t="s">
        <v>480</v>
      </c>
      <c r="G13637" s="1" t="s">
        <v>481</v>
      </c>
    </row>
    <row r="13638" spans="1:7" x14ac:dyDescent="0.25">
      <c r="A13638" s="1">
        <v>35200249</v>
      </c>
      <c r="B13638" s="1" t="s">
        <v>36263</v>
      </c>
      <c r="C13638" s="1" t="s">
        <v>36264</v>
      </c>
      <c r="D13638" s="1" t="s">
        <v>36265</v>
      </c>
      <c r="E13638" s="1" t="s">
        <v>65</v>
      </c>
      <c r="F13638" s="1" t="s">
        <v>480</v>
      </c>
      <c r="G13638" s="1" t="s">
        <v>481</v>
      </c>
    </row>
    <row r="13639" spans="1:7" x14ac:dyDescent="0.25">
      <c r="A13639" s="1">
        <v>35200256</v>
      </c>
      <c r="B13639" s="1" t="s">
        <v>36266</v>
      </c>
      <c r="C13639" s="1" t="s">
        <v>36267</v>
      </c>
      <c r="D13639" s="1" t="s">
        <v>36268</v>
      </c>
      <c r="E13639" s="1" t="s">
        <v>65</v>
      </c>
      <c r="F13639" s="1" t="s">
        <v>480</v>
      </c>
      <c r="G13639" s="1" t="s">
        <v>481</v>
      </c>
    </row>
    <row r="13640" spans="1:7" x14ac:dyDescent="0.25">
      <c r="A13640" s="1">
        <v>35200257</v>
      </c>
      <c r="B13640" s="1" t="s">
        <v>36269</v>
      </c>
      <c r="C13640" s="1" t="s">
        <v>36270</v>
      </c>
      <c r="D13640" s="1" t="s">
        <v>36271</v>
      </c>
      <c r="E13640" s="1" t="s">
        <v>65</v>
      </c>
      <c r="F13640" s="1" t="s">
        <v>480</v>
      </c>
      <c r="G13640" s="1" t="s">
        <v>481</v>
      </c>
    </row>
    <row r="13641" spans="1:7" x14ac:dyDescent="0.25">
      <c r="A13641" s="1">
        <v>35200258</v>
      </c>
      <c r="B13641" s="1" t="s">
        <v>36272</v>
      </c>
      <c r="C13641" s="1" t="s">
        <v>36273</v>
      </c>
      <c r="D13641" s="1" t="s">
        <v>36274</v>
      </c>
      <c r="E13641" s="1" t="s">
        <v>65</v>
      </c>
      <c r="F13641" s="1" t="s">
        <v>480</v>
      </c>
      <c r="G13641" s="1" t="s">
        <v>481</v>
      </c>
    </row>
    <row r="13642" spans="1:7" x14ac:dyDescent="0.25">
      <c r="A13642" s="1">
        <v>35200259</v>
      </c>
      <c r="B13642" s="1" t="s">
        <v>36275</v>
      </c>
      <c r="C13642" s="1" t="s">
        <v>36276</v>
      </c>
      <c r="D13642" s="1" t="s">
        <v>36277</v>
      </c>
      <c r="E13642" s="1" t="s">
        <v>65</v>
      </c>
      <c r="F13642" s="1" t="s">
        <v>480</v>
      </c>
      <c r="G13642" s="1" t="s">
        <v>481</v>
      </c>
    </row>
    <row r="13643" spans="1:7" x14ac:dyDescent="0.25">
      <c r="A13643" s="1">
        <v>35200260</v>
      </c>
      <c r="B13643" s="1" t="s">
        <v>36278</v>
      </c>
      <c r="C13643" s="1" t="s">
        <v>36279</v>
      </c>
      <c r="D13643" s="1" t="s">
        <v>36280</v>
      </c>
      <c r="E13643" s="1" t="s">
        <v>65</v>
      </c>
      <c r="F13643" s="1" t="s">
        <v>480</v>
      </c>
      <c r="G13643" s="1" t="s">
        <v>481</v>
      </c>
    </row>
    <row r="13644" spans="1:7" x14ac:dyDescent="0.25">
      <c r="A13644" s="1">
        <v>35200262</v>
      </c>
      <c r="B13644" s="1" t="s">
        <v>36281</v>
      </c>
      <c r="C13644" s="1" t="s">
        <v>36282</v>
      </c>
      <c r="D13644" s="1" t="s">
        <v>36283</v>
      </c>
      <c r="E13644" s="1" t="s">
        <v>65</v>
      </c>
      <c r="F13644" s="1" t="s">
        <v>480</v>
      </c>
      <c r="G13644" s="1" t="s">
        <v>481</v>
      </c>
    </row>
    <row r="13645" spans="1:7" x14ac:dyDescent="0.25">
      <c r="A13645" s="1">
        <v>35200264</v>
      </c>
      <c r="B13645" s="1" t="s">
        <v>36284</v>
      </c>
      <c r="C13645" s="1" t="s">
        <v>36285</v>
      </c>
      <c r="D13645" s="1" t="s">
        <v>36286</v>
      </c>
      <c r="E13645" s="1" t="s">
        <v>65</v>
      </c>
      <c r="F13645" s="1" t="s">
        <v>480</v>
      </c>
      <c r="G13645" s="1" t="s">
        <v>481</v>
      </c>
    </row>
    <row r="13646" spans="1:7" x14ac:dyDescent="0.25">
      <c r="A13646" s="1">
        <v>35200273</v>
      </c>
      <c r="B13646" s="1" t="s">
        <v>36287</v>
      </c>
      <c r="C13646" s="1" t="s">
        <v>36288</v>
      </c>
      <c r="D13646" s="1" t="s">
        <v>36289</v>
      </c>
      <c r="E13646" s="1" t="s">
        <v>65</v>
      </c>
      <c r="F13646" s="1" t="s">
        <v>480</v>
      </c>
      <c r="G13646" s="1" t="s">
        <v>481</v>
      </c>
    </row>
    <row r="13647" spans="1:7" x14ac:dyDescent="0.25">
      <c r="A13647" s="1">
        <v>35200274</v>
      </c>
      <c r="B13647" s="1" t="s">
        <v>36290</v>
      </c>
      <c r="C13647" s="1" t="s">
        <v>36291</v>
      </c>
      <c r="D13647" s="1" t="s">
        <v>36292</v>
      </c>
      <c r="E13647" s="1" t="s">
        <v>65</v>
      </c>
      <c r="F13647" s="1" t="s">
        <v>480</v>
      </c>
      <c r="G13647" s="1" t="s">
        <v>481</v>
      </c>
    </row>
    <row r="13648" spans="1:7" x14ac:dyDescent="0.25">
      <c r="A13648" s="1">
        <v>35200275</v>
      </c>
      <c r="B13648" s="1" t="s">
        <v>36293</v>
      </c>
      <c r="C13648" s="1" t="s">
        <v>36294</v>
      </c>
      <c r="D13648" s="1" t="s">
        <v>36295</v>
      </c>
      <c r="E13648" s="1" t="s">
        <v>65</v>
      </c>
      <c r="F13648" s="1" t="s">
        <v>480</v>
      </c>
      <c r="G13648" s="1" t="s">
        <v>481</v>
      </c>
    </row>
    <row r="13649" spans="1:7" x14ac:dyDescent="0.25">
      <c r="A13649" s="1">
        <v>35200276</v>
      </c>
      <c r="B13649" s="1" t="s">
        <v>36296</v>
      </c>
      <c r="C13649" s="1" t="s">
        <v>36297</v>
      </c>
      <c r="D13649" s="1" t="s">
        <v>36298</v>
      </c>
      <c r="E13649" s="1" t="s">
        <v>65</v>
      </c>
      <c r="F13649" s="1" t="s">
        <v>480</v>
      </c>
      <c r="G13649" s="1" t="s">
        <v>481</v>
      </c>
    </row>
    <row r="13650" spans="1:7" x14ac:dyDescent="0.25">
      <c r="A13650" s="1">
        <v>35200288</v>
      </c>
      <c r="B13650" s="1" t="s">
        <v>36299</v>
      </c>
      <c r="C13650" s="1" t="s">
        <v>36300</v>
      </c>
      <c r="D13650" s="1" t="s">
        <v>36301</v>
      </c>
      <c r="E13650" s="1" t="s">
        <v>65</v>
      </c>
      <c r="F13650" s="1" t="s">
        <v>480</v>
      </c>
      <c r="G13650" s="1" t="s">
        <v>481</v>
      </c>
    </row>
    <row r="13651" spans="1:7" x14ac:dyDescent="0.25">
      <c r="A13651" s="1">
        <v>35200294</v>
      </c>
      <c r="B13651" s="1" t="s">
        <v>36302</v>
      </c>
      <c r="C13651" s="1" t="s">
        <v>36303</v>
      </c>
      <c r="D13651" s="1" t="s">
        <v>36304</v>
      </c>
      <c r="E13651" s="1" t="s">
        <v>65</v>
      </c>
      <c r="F13651" s="1" t="s">
        <v>480</v>
      </c>
      <c r="G13651" s="1" t="s">
        <v>481</v>
      </c>
    </row>
    <row r="13652" spans="1:7" x14ac:dyDescent="0.25">
      <c r="A13652" s="1">
        <v>35200302</v>
      </c>
      <c r="B13652" s="1" t="s">
        <v>36305</v>
      </c>
      <c r="C13652" s="1" t="s">
        <v>36306</v>
      </c>
      <c r="D13652" s="1" t="s">
        <v>36307</v>
      </c>
      <c r="E13652" s="1" t="s">
        <v>65</v>
      </c>
      <c r="F13652" s="1" t="s">
        <v>480</v>
      </c>
      <c r="G13652" s="1" t="s">
        <v>481</v>
      </c>
    </row>
    <row r="13653" spans="1:7" x14ac:dyDescent="0.25">
      <c r="A13653" s="1">
        <v>35200304</v>
      </c>
      <c r="B13653" s="1" t="s">
        <v>36308</v>
      </c>
      <c r="C13653" s="1" t="s">
        <v>36309</v>
      </c>
      <c r="D13653" s="1" t="s">
        <v>36310</v>
      </c>
      <c r="E13653" s="1" t="s">
        <v>65</v>
      </c>
      <c r="F13653" s="1" t="s">
        <v>480</v>
      </c>
      <c r="G13653" s="1" t="s">
        <v>481</v>
      </c>
    </row>
    <row r="13654" spans="1:7" x14ac:dyDescent="0.25">
      <c r="A13654" s="1">
        <v>35200311</v>
      </c>
      <c r="B13654" s="1" t="s">
        <v>36311</v>
      </c>
      <c r="C13654" s="1" t="s">
        <v>36312</v>
      </c>
      <c r="D13654" s="1" t="s">
        <v>36313</v>
      </c>
      <c r="E13654" s="1" t="s">
        <v>65</v>
      </c>
      <c r="F13654" s="1" t="s">
        <v>480</v>
      </c>
      <c r="G13654" s="1" t="s">
        <v>481</v>
      </c>
    </row>
    <row r="13655" spans="1:7" x14ac:dyDescent="0.25">
      <c r="A13655" s="1">
        <v>35200334</v>
      </c>
      <c r="B13655" s="1" t="s">
        <v>36314</v>
      </c>
      <c r="C13655" s="1" t="s">
        <v>36315</v>
      </c>
      <c r="D13655" s="1" t="s">
        <v>36316</v>
      </c>
      <c r="E13655" s="1" t="s">
        <v>65</v>
      </c>
      <c r="F13655" s="1" t="s">
        <v>480</v>
      </c>
      <c r="G13655" s="1" t="s">
        <v>481</v>
      </c>
    </row>
    <row r="13656" spans="1:7" x14ac:dyDescent="0.25">
      <c r="A13656" s="1">
        <v>35200335</v>
      </c>
      <c r="B13656" s="1" t="s">
        <v>36317</v>
      </c>
      <c r="C13656" s="1" t="s">
        <v>36318</v>
      </c>
      <c r="D13656" s="1" t="s">
        <v>36319</v>
      </c>
      <c r="E13656" s="1" t="s">
        <v>65</v>
      </c>
      <c r="F13656" s="1" t="s">
        <v>480</v>
      </c>
      <c r="G13656" s="1" t="s">
        <v>481</v>
      </c>
    </row>
    <row r="13657" spans="1:7" x14ac:dyDescent="0.25">
      <c r="A13657" s="1">
        <v>35200342</v>
      </c>
      <c r="B13657" s="1" t="s">
        <v>36320</v>
      </c>
      <c r="C13657" s="1" t="s">
        <v>36321</v>
      </c>
      <c r="D13657" s="1" t="s">
        <v>36322</v>
      </c>
      <c r="E13657" s="1" t="s">
        <v>65</v>
      </c>
      <c r="F13657" s="1" t="s">
        <v>480</v>
      </c>
      <c r="G13657" s="1" t="s">
        <v>481</v>
      </c>
    </row>
    <row r="13658" spans="1:7" x14ac:dyDescent="0.25">
      <c r="A13658" s="1">
        <v>35200343</v>
      </c>
      <c r="B13658" s="1" t="s">
        <v>36323</v>
      </c>
      <c r="C13658" s="1" t="s">
        <v>36324</v>
      </c>
      <c r="D13658" s="1" t="s">
        <v>36325</v>
      </c>
      <c r="E13658" s="1" t="s">
        <v>65</v>
      </c>
      <c r="F13658" s="1" t="s">
        <v>480</v>
      </c>
      <c r="G13658" s="1" t="s">
        <v>481</v>
      </c>
    </row>
    <row r="13659" spans="1:7" x14ac:dyDescent="0.25">
      <c r="A13659" s="1">
        <v>35200365</v>
      </c>
      <c r="B13659" s="1" t="s">
        <v>36167</v>
      </c>
      <c r="C13659" s="1" t="s">
        <v>36168</v>
      </c>
      <c r="D13659" s="1" t="s">
        <v>36169</v>
      </c>
      <c r="E13659" s="1" t="s">
        <v>65</v>
      </c>
      <c r="F13659" s="1" t="s">
        <v>480</v>
      </c>
      <c r="G13659" s="1" t="s">
        <v>481</v>
      </c>
    </row>
    <row r="13660" spans="1:7" x14ac:dyDescent="0.25">
      <c r="A13660" s="1">
        <v>35200381</v>
      </c>
      <c r="B13660" s="1" t="s">
        <v>36326</v>
      </c>
      <c r="C13660" s="1" t="s">
        <v>36327</v>
      </c>
      <c r="D13660" s="1" t="s">
        <v>36328</v>
      </c>
      <c r="E13660" s="1" t="s">
        <v>65</v>
      </c>
      <c r="F13660" s="1" t="s">
        <v>480</v>
      </c>
      <c r="G13660" s="1" t="s">
        <v>481</v>
      </c>
    </row>
    <row r="13661" spans="1:7" x14ac:dyDescent="0.25">
      <c r="A13661" s="1">
        <v>35200386</v>
      </c>
      <c r="B13661" s="1" t="s">
        <v>36329</v>
      </c>
      <c r="C13661" s="1" t="s">
        <v>36330</v>
      </c>
      <c r="D13661" s="1" t="s">
        <v>36331</v>
      </c>
      <c r="E13661" s="1" t="s">
        <v>65</v>
      </c>
      <c r="F13661" s="1" t="s">
        <v>480</v>
      </c>
      <c r="G13661" s="1" t="s">
        <v>481</v>
      </c>
    </row>
    <row r="13662" spans="1:7" x14ac:dyDescent="0.25">
      <c r="A13662" s="1">
        <v>35200387</v>
      </c>
      <c r="B13662" s="1" t="s">
        <v>36332</v>
      </c>
      <c r="C13662" s="1" t="s">
        <v>36333</v>
      </c>
      <c r="D13662" s="1" t="s">
        <v>36334</v>
      </c>
      <c r="E13662" s="1" t="s">
        <v>65</v>
      </c>
      <c r="F13662" s="1" t="s">
        <v>480</v>
      </c>
      <c r="G13662" s="1" t="s">
        <v>481</v>
      </c>
    </row>
    <row r="13663" spans="1:7" x14ac:dyDescent="0.25">
      <c r="A13663" s="1">
        <v>35200389</v>
      </c>
      <c r="B13663" s="1" t="s">
        <v>36335</v>
      </c>
      <c r="C13663" s="1" t="s">
        <v>36336</v>
      </c>
      <c r="D13663" s="1" t="s">
        <v>36337</v>
      </c>
      <c r="E13663" s="1" t="s">
        <v>65</v>
      </c>
      <c r="F13663" s="1" t="s">
        <v>480</v>
      </c>
      <c r="G13663" s="1" t="s">
        <v>481</v>
      </c>
    </row>
    <row r="13664" spans="1:7" x14ac:dyDescent="0.25">
      <c r="A13664" s="1">
        <v>35200395</v>
      </c>
      <c r="B13664" s="1" t="s">
        <v>36338</v>
      </c>
      <c r="C13664" s="1" t="s">
        <v>36339</v>
      </c>
      <c r="D13664" s="1" t="s">
        <v>36340</v>
      </c>
      <c r="E13664" s="1" t="s">
        <v>65</v>
      </c>
      <c r="F13664" s="1" t="s">
        <v>480</v>
      </c>
      <c r="G13664" s="1" t="s">
        <v>481</v>
      </c>
    </row>
    <row r="13665" spans="1:7" x14ac:dyDescent="0.25">
      <c r="A13665" s="1">
        <v>35200412</v>
      </c>
      <c r="B13665" s="1" t="s">
        <v>36341</v>
      </c>
      <c r="C13665" s="1" t="s">
        <v>36342</v>
      </c>
      <c r="D13665" s="1" t="s">
        <v>36343</v>
      </c>
      <c r="E13665" s="1" t="s">
        <v>65</v>
      </c>
      <c r="F13665" s="1" t="s">
        <v>1984</v>
      </c>
      <c r="G13665" s="1" t="s">
        <v>1985</v>
      </c>
    </row>
    <row r="13666" spans="1:7" x14ac:dyDescent="0.25">
      <c r="A13666" s="1">
        <v>35200414</v>
      </c>
      <c r="B13666" s="1" t="s">
        <v>36344</v>
      </c>
      <c r="C13666" s="1" t="s">
        <v>36345</v>
      </c>
      <c r="D13666" s="1" t="s">
        <v>36346</v>
      </c>
      <c r="E13666" s="1" t="s">
        <v>65</v>
      </c>
      <c r="F13666" s="1" t="s">
        <v>1984</v>
      </c>
      <c r="G13666" s="1" t="s">
        <v>1985</v>
      </c>
    </row>
    <row r="13667" spans="1:7" x14ac:dyDescent="0.25">
      <c r="A13667" s="1">
        <v>35200416</v>
      </c>
      <c r="B13667" s="1" t="s">
        <v>36347</v>
      </c>
      <c r="C13667" s="1" t="s">
        <v>36348</v>
      </c>
      <c r="D13667" s="1" t="s">
        <v>36349</v>
      </c>
      <c r="E13667" s="1" t="s">
        <v>65</v>
      </c>
      <c r="F13667" s="1" t="s">
        <v>1984</v>
      </c>
      <c r="G13667" s="1" t="s">
        <v>1985</v>
      </c>
    </row>
    <row r="13668" spans="1:7" x14ac:dyDescent="0.25">
      <c r="A13668" s="1">
        <v>35200418</v>
      </c>
      <c r="B13668" s="1" t="s">
        <v>36350</v>
      </c>
      <c r="C13668" s="1" t="s">
        <v>36351</v>
      </c>
      <c r="D13668" s="1" t="s">
        <v>36352</v>
      </c>
      <c r="E13668" s="1" t="s">
        <v>65</v>
      </c>
      <c r="F13668" s="1" t="s">
        <v>1984</v>
      </c>
      <c r="G13668" s="1" t="s">
        <v>1985</v>
      </c>
    </row>
    <row r="13669" spans="1:7" x14ac:dyDescent="0.25">
      <c r="A13669" s="1">
        <v>35200477</v>
      </c>
      <c r="B13669" s="1" t="s">
        <v>36353</v>
      </c>
      <c r="C13669" s="1" t="s">
        <v>36354</v>
      </c>
      <c r="D13669" s="1" t="s">
        <v>36355</v>
      </c>
      <c r="E13669" s="1" t="s">
        <v>65</v>
      </c>
      <c r="F13669" s="1" t="s">
        <v>480</v>
      </c>
      <c r="G13669" s="1" t="s">
        <v>481</v>
      </c>
    </row>
    <row r="13670" spans="1:7" x14ac:dyDescent="0.25">
      <c r="A13670" s="1">
        <v>35200498</v>
      </c>
      <c r="B13670" s="1" t="s">
        <v>36356</v>
      </c>
      <c r="C13670" s="1" t="s">
        <v>36357</v>
      </c>
      <c r="D13670" s="1" t="s">
        <v>36358</v>
      </c>
      <c r="E13670" s="1" t="s">
        <v>65</v>
      </c>
      <c r="F13670" s="1" t="s">
        <v>480</v>
      </c>
      <c r="G13670" s="1" t="s">
        <v>481</v>
      </c>
    </row>
    <row r="13671" spans="1:7" x14ac:dyDescent="0.25">
      <c r="A13671" s="1">
        <v>35200499</v>
      </c>
      <c r="B13671" s="1" t="s">
        <v>36359</v>
      </c>
      <c r="C13671" s="1" t="s">
        <v>36360</v>
      </c>
      <c r="D13671" s="1" t="s">
        <v>36361</v>
      </c>
      <c r="E13671" s="1" t="s">
        <v>65</v>
      </c>
      <c r="F13671" s="1" t="s">
        <v>480</v>
      </c>
      <c r="G13671" s="1" t="s">
        <v>481</v>
      </c>
    </row>
    <row r="13672" spans="1:7" x14ac:dyDescent="0.25">
      <c r="A13672" s="1">
        <v>35200509</v>
      </c>
      <c r="B13672" s="1" t="s">
        <v>36362</v>
      </c>
      <c r="C13672" s="1" t="s">
        <v>36363</v>
      </c>
      <c r="D13672" s="1" t="s">
        <v>36364</v>
      </c>
      <c r="E13672" s="1" t="s">
        <v>65</v>
      </c>
      <c r="F13672" s="1" t="s">
        <v>480</v>
      </c>
      <c r="G13672" s="1" t="s">
        <v>481</v>
      </c>
    </row>
    <row r="13673" spans="1:7" x14ac:dyDescent="0.25">
      <c r="A13673" s="1">
        <v>35200510</v>
      </c>
      <c r="B13673" s="1" t="s">
        <v>36365</v>
      </c>
      <c r="C13673" s="1" t="s">
        <v>36366</v>
      </c>
      <c r="D13673" s="1" t="s">
        <v>36367</v>
      </c>
      <c r="E13673" s="1" t="s">
        <v>66</v>
      </c>
      <c r="F13673" s="1" t="s">
        <v>480</v>
      </c>
      <c r="G13673" s="1" t="s">
        <v>481</v>
      </c>
    </row>
    <row r="13674" spans="1:7" x14ac:dyDescent="0.25">
      <c r="A13674" s="1">
        <v>35200522</v>
      </c>
      <c r="B13674" s="1" t="s">
        <v>36368</v>
      </c>
      <c r="C13674" s="1" t="s">
        <v>36369</v>
      </c>
      <c r="D13674" s="1" t="s">
        <v>36370</v>
      </c>
      <c r="E13674" s="1" t="s">
        <v>65</v>
      </c>
      <c r="F13674" s="1" t="s">
        <v>480</v>
      </c>
      <c r="G13674" s="1" t="s">
        <v>481</v>
      </c>
    </row>
    <row r="13675" spans="1:7" x14ac:dyDescent="0.25">
      <c r="A13675" s="1">
        <v>35200537</v>
      </c>
      <c r="B13675" s="1" t="s">
        <v>36371</v>
      </c>
      <c r="C13675" s="1" t="s">
        <v>36372</v>
      </c>
      <c r="D13675" s="1" t="s">
        <v>36373</v>
      </c>
      <c r="E13675" s="1" t="s">
        <v>65</v>
      </c>
      <c r="F13675" s="1" t="s">
        <v>480</v>
      </c>
      <c r="G13675" s="1" t="s">
        <v>481</v>
      </c>
    </row>
    <row r="13676" spans="1:7" x14ac:dyDescent="0.25">
      <c r="A13676" s="1">
        <v>35200538</v>
      </c>
      <c r="B13676" s="1" t="s">
        <v>36374</v>
      </c>
      <c r="C13676" s="1" t="s">
        <v>36375</v>
      </c>
      <c r="D13676" s="1" t="s">
        <v>36376</v>
      </c>
      <c r="E13676" s="1" t="s">
        <v>65</v>
      </c>
      <c r="F13676" s="1" t="s">
        <v>480</v>
      </c>
      <c r="G13676" s="1" t="s">
        <v>481</v>
      </c>
    </row>
    <row r="13677" spans="1:7" x14ac:dyDescent="0.25">
      <c r="A13677" s="1">
        <v>35200539</v>
      </c>
      <c r="B13677" s="1" t="s">
        <v>36377</v>
      </c>
      <c r="C13677" s="1" t="s">
        <v>36378</v>
      </c>
      <c r="D13677" s="1" t="s">
        <v>36379</v>
      </c>
      <c r="E13677" s="1" t="s">
        <v>65</v>
      </c>
      <c r="F13677" s="1" t="s">
        <v>480</v>
      </c>
      <c r="G13677" s="1" t="s">
        <v>481</v>
      </c>
    </row>
    <row r="13678" spans="1:7" x14ac:dyDescent="0.25">
      <c r="A13678" s="1">
        <v>35200540</v>
      </c>
      <c r="B13678" s="1" t="s">
        <v>36380</v>
      </c>
      <c r="C13678" s="1" t="s">
        <v>36381</v>
      </c>
      <c r="D13678" s="1" t="s">
        <v>36382</v>
      </c>
      <c r="E13678" s="1" t="s">
        <v>65</v>
      </c>
      <c r="F13678" s="1" t="s">
        <v>480</v>
      </c>
      <c r="G13678" s="1" t="s">
        <v>481</v>
      </c>
    </row>
    <row r="13679" spans="1:7" x14ac:dyDescent="0.25">
      <c r="A13679" s="1">
        <v>35200552</v>
      </c>
      <c r="B13679" s="1" t="s">
        <v>36383</v>
      </c>
      <c r="C13679" s="1" t="s">
        <v>36384</v>
      </c>
      <c r="D13679" s="1" t="s">
        <v>36385</v>
      </c>
      <c r="E13679" s="1" t="s">
        <v>65</v>
      </c>
      <c r="F13679" s="1" t="s">
        <v>480</v>
      </c>
      <c r="G13679" s="1" t="s">
        <v>481</v>
      </c>
    </row>
    <row r="13680" spans="1:7" x14ac:dyDescent="0.25">
      <c r="A13680" s="1">
        <v>35200555</v>
      </c>
      <c r="B13680" s="1" t="s">
        <v>36386</v>
      </c>
      <c r="C13680" s="1" t="s">
        <v>36387</v>
      </c>
      <c r="D13680" s="1" t="s">
        <v>36388</v>
      </c>
      <c r="E13680" s="1" t="s">
        <v>65</v>
      </c>
      <c r="F13680" s="1" t="s">
        <v>480</v>
      </c>
      <c r="G13680" s="1" t="s">
        <v>481</v>
      </c>
    </row>
    <row r="13681" spans="1:7" x14ac:dyDescent="0.25">
      <c r="A13681" s="1">
        <v>35200556</v>
      </c>
      <c r="B13681" s="1" t="s">
        <v>36389</v>
      </c>
      <c r="C13681" s="1" t="s">
        <v>36390</v>
      </c>
      <c r="D13681" s="1" t="s">
        <v>36391</v>
      </c>
      <c r="E13681" s="1" t="s">
        <v>65</v>
      </c>
      <c r="F13681" s="1" t="s">
        <v>480</v>
      </c>
      <c r="G13681" s="1" t="s">
        <v>481</v>
      </c>
    </row>
    <row r="13682" spans="1:7" x14ac:dyDescent="0.25">
      <c r="A13682" s="1">
        <v>35200559</v>
      </c>
      <c r="B13682" s="1" t="s">
        <v>36392</v>
      </c>
      <c r="C13682" s="1" t="s">
        <v>36393</v>
      </c>
      <c r="D13682" s="1" t="s">
        <v>36394</v>
      </c>
      <c r="E13682" s="1" t="s">
        <v>66</v>
      </c>
      <c r="F13682" s="1" t="s">
        <v>1984</v>
      </c>
      <c r="G13682" s="1" t="s">
        <v>1985</v>
      </c>
    </row>
    <row r="13683" spans="1:7" x14ac:dyDescent="0.25">
      <c r="A13683" s="1">
        <v>35200565</v>
      </c>
      <c r="B13683" s="1" t="s">
        <v>36395</v>
      </c>
      <c r="C13683" s="1" t="s">
        <v>36396</v>
      </c>
      <c r="D13683" s="1" t="s">
        <v>36397</v>
      </c>
      <c r="E13683" s="1" t="s">
        <v>65</v>
      </c>
      <c r="F13683" s="1" t="s">
        <v>480</v>
      </c>
      <c r="G13683" s="1" t="s">
        <v>481</v>
      </c>
    </row>
    <row r="13684" spans="1:7" x14ac:dyDescent="0.25">
      <c r="A13684" s="1">
        <v>35200569</v>
      </c>
      <c r="B13684" s="1" t="s">
        <v>36398</v>
      </c>
      <c r="C13684" s="1" t="s">
        <v>36399</v>
      </c>
      <c r="D13684" s="1" t="s">
        <v>36400</v>
      </c>
      <c r="E13684" s="1" t="s">
        <v>66</v>
      </c>
      <c r="F13684" s="1" t="s">
        <v>480</v>
      </c>
      <c r="G13684" s="1" t="s">
        <v>481</v>
      </c>
    </row>
    <row r="13685" spans="1:7" x14ac:dyDescent="0.25">
      <c r="A13685" s="1">
        <v>35200584</v>
      </c>
      <c r="B13685" s="1" t="s">
        <v>36401</v>
      </c>
      <c r="C13685" s="1" t="s">
        <v>36402</v>
      </c>
      <c r="D13685" s="1" t="s">
        <v>36403</v>
      </c>
      <c r="E13685" s="1" t="s">
        <v>65</v>
      </c>
      <c r="F13685" s="1" t="s">
        <v>480</v>
      </c>
      <c r="G13685" s="1" t="s">
        <v>481</v>
      </c>
    </row>
    <row r="13686" spans="1:7" x14ac:dyDescent="0.25">
      <c r="A13686" s="1">
        <v>35200586</v>
      </c>
      <c r="B13686" s="1" t="s">
        <v>9819</v>
      </c>
      <c r="C13686" s="1" t="s">
        <v>9820</v>
      </c>
      <c r="D13686" s="1" t="s">
        <v>36404</v>
      </c>
      <c r="E13686" s="1" t="s">
        <v>65</v>
      </c>
      <c r="F13686" s="1" t="s">
        <v>480</v>
      </c>
      <c r="G13686" s="1" t="s">
        <v>481</v>
      </c>
    </row>
    <row r="13687" spans="1:7" x14ac:dyDescent="0.25">
      <c r="A13687" s="1">
        <v>35200588</v>
      </c>
      <c r="B13687" s="1" t="s">
        <v>36405</v>
      </c>
      <c r="C13687" s="1" t="s">
        <v>36406</v>
      </c>
      <c r="D13687" s="1" t="s">
        <v>36407</v>
      </c>
      <c r="E13687" s="1" t="s">
        <v>65</v>
      </c>
      <c r="F13687" s="1" t="s">
        <v>480</v>
      </c>
      <c r="G13687" s="1" t="s">
        <v>481</v>
      </c>
    </row>
    <row r="13688" spans="1:7" x14ac:dyDescent="0.25">
      <c r="A13688" s="1">
        <v>35200590</v>
      </c>
      <c r="B13688" s="1" t="s">
        <v>36408</v>
      </c>
      <c r="C13688" s="1" t="s">
        <v>36409</v>
      </c>
      <c r="D13688" s="1" t="s">
        <v>36410</v>
      </c>
      <c r="E13688" s="1" t="s">
        <v>65</v>
      </c>
      <c r="F13688" s="1" t="s">
        <v>480</v>
      </c>
      <c r="G13688" s="1" t="s">
        <v>481</v>
      </c>
    </row>
    <row r="13689" spans="1:7" x14ac:dyDescent="0.25">
      <c r="A13689" s="1">
        <v>35200591</v>
      </c>
      <c r="B13689" s="1" t="s">
        <v>36411</v>
      </c>
      <c r="C13689" s="1" t="s">
        <v>36412</v>
      </c>
      <c r="D13689" s="1" t="s">
        <v>36413</v>
      </c>
      <c r="E13689" s="1" t="s">
        <v>65</v>
      </c>
      <c r="F13689" s="1" t="s">
        <v>480</v>
      </c>
      <c r="G13689" s="1" t="s">
        <v>481</v>
      </c>
    </row>
    <row r="13690" spans="1:7" x14ac:dyDescent="0.25">
      <c r="A13690" s="1">
        <v>35200592</v>
      </c>
      <c r="B13690" s="1" t="s">
        <v>36414</v>
      </c>
      <c r="C13690" s="1" t="s">
        <v>36415</v>
      </c>
      <c r="D13690" s="1" t="s">
        <v>36416</v>
      </c>
      <c r="E13690" s="1" t="s">
        <v>65</v>
      </c>
      <c r="F13690" s="1" t="s">
        <v>480</v>
      </c>
      <c r="G13690" s="1" t="s">
        <v>481</v>
      </c>
    </row>
    <row r="13691" spans="1:7" x14ac:dyDescent="0.25">
      <c r="A13691" s="1">
        <v>35200593</v>
      </c>
      <c r="B13691" s="1" t="s">
        <v>36417</v>
      </c>
      <c r="C13691" s="1" t="s">
        <v>36418</v>
      </c>
      <c r="D13691" s="1" t="s">
        <v>36419</v>
      </c>
      <c r="E13691" s="1" t="s">
        <v>65</v>
      </c>
      <c r="F13691" s="1" t="s">
        <v>480</v>
      </c>
      <c r="G13691" s="1" t="s">
        <v>481</v>
      </c>
    </row>
    <row r="13692" spans="1:7" x14ac:dyDescent="0.25">
      <c r="A13692" s="1">
        <v>35200595</v>
      </c>
      <c r="B13692" s="1" t="s">
        <v>36420</v>
      </c>
      <c r="C13692" s="1" t="s">
        <v>36421</v>
      </c>
      <c r="D13692" s="1" t="s">
        <v>36422</v>
      </c>
      <c r="E13692" s="1" t="s">
        <v>65</v>
      </c>
      <c r="F13692" s="1" t="s">
        <v>480</v>
      </c>
      <c r="G13692" s="1" t="s">
        <v>481</v>
      </c>
    </row>
    <row r="13693" spans="1:7" x14ac:dyDescent="0.25">
      <c r="A13693" s="1">
        <v>35200596</v>
      </c>
      <c r="B13693" s="1" t="s">
        <v>36423</v>
      </c>
      <c r="C13693" s="1" t="s">
        <v>36424</v>
      </c>
      <c r="D13693" s="1" t="s">
        <v>36425</v>
      </c>
      <c r="E13693" s="1" t="s">
        <v>65</v>
      </c>
      <c r="F13693" s="1" t="s">
        <v>1984</v>
      </c>
      <c r="G13693" s="1" t="s">
        <v>1985</v>
      </c>
    </row>
    <row r="13694" spans="1:7" x14ac:dyDescent="0.25">
      <c r="A13694" s="1">
        <v>35200597</v>
      </c>
      <c r="B13694" s="1" t="s">
        <v>36426</v>
      </c>
      <c r="C13694" s="1" t="s">
        <v>36427</v>
      </c>
      <c r="D13694" s="1" t="s">
        <v>36428</v>
      </c>
      <c r="E13694" s="1" t="s">
        <v>65</v>
      </c>
      <c r="F13694" s="1" t="s">
        <v>1984</v>
      </c>
      <c r="G13694" s="1" t="s">
        <v>1985</v>
      </c>
    </row>
    <row r="13695" spans="1:7" x14ac:dyDescent="0.25">
      <c r="A13695" s="1">
        <v>35200612</v>
      </c>
      <c r="B13695" s="1" t="s">
        <v>36429</v>
      </c>
      <c r="C13695" s="1" t="s">
        <v>36430</v>
      </c>
      <c r="D13695" s="1" t="s">
        <v>36431</v>
      </c>
      <c r="E13695" s="1" t="s">
        <v>65</v>
      </c>
      <c r="F13695" s="1" t="s">
        <v>480</v>
      </c>
      <c r="G13695" s="1" t="s">
        <v>481</v>
      </c>
    </row>
    <row r="13696" spans="1:7" x14ac:dyDescent="0.25">
      <c r="A13696" s="1">
        <v>35200613</v>
      </c>
      <c r="B13696" s="1" t="s">
        <v>36432</v>
      </c>
      <c r="C13696" s="1" t="s">
        <v>36433</v>
      </c>
      <c r="D13696" s="1" t="s">
        <v>36434</v>
      </c>
      <c r="E13696" s="1" t="s">
        <v>65</v>
      </c>
      <c r="F13696" s="1" t="s">
        <v>480</v>
      </c>
      <c r="G13696" s="1" t="s">
        <v>481</v>
      </c>
    </row>
    <row r="13697" spans="1:7" x14ac:dyDescent="0.25">
      <c r="A13697" s="1">
        <v>35200615</v>
      </c>
      <c r="B13697" s="1" t="s">
        <v>36435</v>
      </c>
      <c r="C13697" s="1" t="s">
        <v>36436</v>
      </c>
      <c r="D13697" s="1" t="s">
        <v>36437</v>
      </c>
      <c r="E13697" s="1" t="s">
        <v>65</v>
      </c>
      <c r="F13697" s="1" t="s">
        <v>480</v>
      </c>
      <c r="G13697" s="1" t="s">
        <v>481</v>
      </c>
    </row>
    <row r="13698" spans="1:7" x14ac:dyDescent="0.25">
      <c r="A13698" s="1">
        <v>35200620</v>
      </c>
      <c r="B13698" s="1" t="s">
        <v>36438</v>
      </c>
      <c r="C13698" s="1" t="s">
        <v>36439</v>
      </c>
      <c r="D13698" s="1" t="s">
        <v>36440</v>
      </c>
      <c r="E13698" s="1" t="s">
        <v>65</v>
      </c>
      <c r="F13698" s="1" t="s">
        <v>480</v>
      </c>
      <c r="G13698" s="1" t="s">
        <v>481</v>
      </c>
    </row>
    <row r="13699" spans="1:7" x14ac:dyDescent="0.25">
      <c r="A13699" s="1">
        <v>35200621</v>
      </c>
      <c r="B13699" s="1" t="s">
        <v>36441</v>
      </c>
      <c r="C13699" s="1" t="s">
        <v>36442</v>
      </c>
      <c r="D13699" s="1" t="s">
        <v>36443</v>
      </c>
      <c r="E13699" s="1" t="s">
        <v>66</v>
      </c>
      <c r="F13699" s="1" t="s">
        <v>480</v>
      </c>
      <c r="G13699" s="1" t="s">
        <v>481</v>
      </c>
    </row>
    <row r="13700" spans="1:7" x14ac:dyDescent="0.25">
      <c r="A13700" s="1">
        <v>35200626</v>
      </c>
      <c r="B13700" s="1" t="s">
        <v>36444</v>
      </c>
      <c r="C13700" s="1" t="s">
        <v>36445</v>
      </c>
      <c r="D13700" s="1" t="s">
        <v>36446</v>
      </c>
      <c r="E13700" s="1" t="s">
        <v>65</v>
      </c>
      <c r="F13700" s="1" t="s">
        <v>480</v>
      </c>
      <c r="G13700" s="1" t="s">
        <v>481</v>
      </c>
    </row>
    <row r="13701" spans="1:7" x14ac:dyDescent="0.25">
      <c r="A13701" s="1">
        <v>35200627</v>
      </c>
      <c r="B13701" s="1" t="s">
        <v>36447</v>
      </c>
      <c r="C13701" s="1" t="s">
        <v>36448</v>
      </c>
      <c r="D13701" s="1" t="s">
        <v>36449</v>
      </c>
      <c r="E13701" s="1" t="s">
        <v>65</v>
      </c>
      <c r="F13701" s="1" t="s">
        <v>480</v>
      </c>
      <c r="G13701" s="1" t="s">
        <v>481</v>
      </c>
    </row>
    <row r="13702" spans="1:7" x14ac:dyDescent="0.25">
      <c r="A13702" s="1">
        <v>35200628</v>
      </c>
      <c r="B13702" s="1" t="s">
        <v>36450</v>
      </c>
      <c r="C13702" s="1" t="s">
        <v>36451</v>
      </c>
      <c r="D13702" s="1" t="s">
        <v>36452</v>
      </c>
      <c r="E13702" s="1" t="s">
        <v>65</v>
      </c>
      <c r="F13702" s="1" t="s">
        <v>480</v>
      </c>
      <c r="G13702" s="1" t="s">
        <v>481</v>
      </c>
    </row>
    <row r="13703" spans="1:7" x14ac:dyDescent="0.25">
      <c r="A13703" s="1">
        <v>35200630</v>
      </c>
      <c r="B13703" s="1" t="s">
        <v>36453</v>
      </c>
      <c r="C13703" s="1" t="s">
        <v>36454</v>
      </c>
      <c r="D13703" s="1" t="s">
        <v>36455</v>
      </c>
      <c r="E13703" s="1" t="s">
        <v>65</v>
      </c>
      <c r="F13703" s="1" t="s">
        <v>480</v>
      </c>
      <c r="G13703" s="1" t="s">
        <v>481</v>
      </c>
    </row>
    <row r="13704" spans="1:7" x14ac:dyDescent="0.25">
      <c r="A13704" s="1">
        <v>35200631</v>
      </c>
      <c r="B13704" s="1" t="s">
        <v>36456</v>
      </c>
      <c r="C13704" s="1" t="s">
        <v>36457</v>
      </c>
      <c r="D13704" s="1" t="s">
        <v>36458</v>
      </c>
      <c r="E13704" s="1" t="s">
        <v>65</v>
      </c>
      <c r="F13704" s="1" t="s">
        <v>480</v>
      </c>
      <c r="G13704" s="1" t="s">
        <v>481</v>
      </c>
    </row>
    <row r="13705" spans="1:7" x14ac:dyDescent="0.25">
      <c r="A13705" s="1">
        <v>35200632</v>
      </c>
      <c r="B13705" s="1" t="s">
        <v>36459</v>
      </c>
      <c r="C13705" s="1" t="s">
        <v>36460</v>
      </c>
      <c r="D13705" s="1" t="s">
        <v>36461</v>
      </c>
      <c r="E13705" s="1" t="s">
        <v>65</v>
      </c>
      <c r="F13705" s="1" t="s">
        <v>480</v>
      </c>
      <c r="G13705" s="1" t="s">
        <v>481</v>
      </c>
    </row>
    <row r="13706" spans="1:7" x14ac:dyDescent="0.25">
      <c r="A13706" s="1">
        <v>35200633</v>
      </c>
      <c r="B13706" s="1" t="s">
        <v>36441</v>
      </c>
      <c r="C13706" s="1" t="s">
        <v>36442</v>
      </c>
      <c r="D13706" s="1" t="s">
        <v>36443</v>
      </c>
      <c r="E13706" s="1" t="s">
        <v>65</v>
      </c>
      <c r="F13706" s="1" t="s">
        <v>480</v>
      </c>
      <c r="G13706" s="1" t="s">
        <v>481</v>
      </c>
    </row>
    <row r="13707" spans="1:7" x14ac:dyDescent="0.25">
      <c r="A13707" s="1">
        <v>35200634</v>
      </c>
      <c r="B13707" s="1" t="s">
        <v>36462</v>
      </c>
      <c r="C13707" s="1" t="s">
        <v>36463</v>
      </c>
      <c r="D13707" s="1" t="s">
        <v>36464</v>
      </c>
      <c r="E13707" s="1" t="s">
        <v>65</v>
      </c>
      <c r="F13707" s="1" t="s">
        <v>480</v>
      </c>
      <c r="G13707" s="1" t="s">
        <v>481</v>
      </c>
    </row>
    <row r="13708" spans="1:7" x14ac:dyDescent="0.25">
      <c r="A13708" s="1">
        <v>35200635</v>
      </c>
      <c r="B13708" s="1" t="s">
        <v>36465</v>
      </c>
      <c r="C13708" s="1" t="s">
        <v>36466</v>
      </c>
      <c r="D13708" s="1" t="s">
        <v>36467</v>
      </c>
      <c r="E13708" s="1" t="s">
        <v>65</v>
      </c>
      <c r="F13708" s="1" t="s">
        <v>480</v>
      </c>
      <c r="G13708" s="1" t="s">
        <v>481</v>
      </c>
    </row>
    <row r="13709" spans="1:7" x14ac:dyDescent="0.25">
      <c r="A13709" s="1">
        <v>35200636</v>
      </c>
      <c r="B13709" s="1" t="s">
        <v>36468</v>
      </c>
      <c r="C13709" s="1" t="s">
        <v>36469</v>
      </c>
      <c r="D13709" s="1" t="s">
        <v>36470</v>
      </c>
      <c r="E13709" s="1" t="s">
        <v>65</v>
      </c>
      <c r="F13709" s="1" t="s">
        <v>480</v>
      </c>
      <c r="G13709" s="1" t="s">
        <v>481</v>
      </c>
    </row>
    <row r="13710" spans="1:7" x14ac:dyDescent="0.25">
      <c r="A13710" s="1">
        <v>35200637</v>
      </c>
      <c r="B13710" s="1" t="s">
        <v>36471</v>
      </c>
      <c r="C13710" s="1" t="s">
        <v>36472</v>
      </c>
      <c r="D13710" s="1" t="s">
        <v>36473</v>
      </c>
      <c r="E13710" s="1" t="s">
        <v>65</v>
      </c>
      <c r="F13710" s="1" t="s">
        <v>480</v>
      </c>
      <c r="G13710" s="1" t="s">
        <v>481</v>
      </c>
    </row>
    <row r="13711" spans="1:7" x14ac:dyDescent="0.25">
      <c r="A13711" s="1">
        <v>35200666</v>
      </c>
      <c r="B13711" s="1" t="s">
        <v>36474</v>
      </c>
      <c r="C13711" s="1" t="s">
        <v>36475</v>
      </c>
      <c r="D13711" s="1" t="s">
        <v>36476</v>
      </c>
      <c r="E13711" s="1" t="s">
        <v>65</v>
      </c>
      <c r="F13711" s="1" t="s">
        <v>480</v>
      </c>
      <c r="G13711" s="1" t="s">
        <v>481</v>
      </c>
    </row>
    <row r="13712" spans="1:7" x14ac:dyDescent="0.25">
      <c r="A13712" s="1">
        <v>35200683</v>
      </c>
      <c r="B13712" s="1" t="s">
        <v>36477</v>
      </c>
      <c r="C13712" s="1" t="s">
        <v>36478</v>
      </c>
      <c r="D13712" s="1" t="s">
        <v>36479</v>
      </c>
      <c r="E13712" s="1" t="s">
        <v>65</v>
      </c>
      <c r="F13712" s="1" t="s">
        <v>480</v>
      </c>
      <c r="G13712" s="1" t="s">
        <v>481</v>
      </c>
    </row>
    <row r="13713" spans="1:7" x14ac:dyDescent="0.25">
      <c r="A13713" s="1">
        <v>35200688</v>
      </c>
      <c r="B13713" s="1" t="s">
        <v>36480</v>
      </c>
      <c r="C13713" s="1" t="s">
        <v>36481</v>
      </c>
      <c r="D13713" s="1" t="s">
        <v>36482</v>
      </c>
      <c r="E13713" s="1" t="s">
        <v>65</v>
      </c>
      <c r="F13713" s="1" t="s">
        <v>480</v>
      </c>
      <c r="G13713" s="1" t="s">
        <v>481</v>
      </c>
    </row>
    <row r="13714" spans="1:7" x14ac:dyDescent="0.25">
      <c r="A13714" s="1">
        <v>35200731</v>
      </c>
      <c r="B13714" s="1" t="s">
        <v>36483</v>
      </c>
      <c r="C13714" s="1" t="s">
        <v>36484</v>
      </c>
      <c r="D13714" s="1" t="s">
        <v>36485</v>
      </c>
      <c r="E13714" s="1" t="s">
        <v>65</v>
      </c>
      <c r="F13714" s="1" t="s">
        <v>480</v>
      </c>
      <c r="G13714" s="1" t="s">
        <v>481</v>
      </c>
    </row>
    <row r="13715" spans="1:7" x14ac:dyDescent="0.25">
      <c r="A13715" s="1">
        <v>35200732</v>
      </c>
      <c r="B13715" s="1" t="s">
        <v>36486</v>
      </c>
      <c r="C13715" s="1" t="s">
        <v>36487</v>
      </c>
      <c r="D13715" s="1" t="s">
        <v>36488</v>
      </c>
      <c r="E13715" s="1" t="s">
        <v>65</v>
      </c>
      <c r="F13715" s="1" t="s">
        <v>480</v>
      </c>
      <c r="G13715" s="1" t="s">
        <v>481</v>
      </c>
    </row>
    <row r="13716" spans="1:7" x14ac:dyDescent="0.25">
      <c r="A13716" s="1">
        <v>35200735</v>
      </c>
      <c r="B13716" s="1" t="s">
        <v>36489</v>
      </c>
      <c r="C13716" s="1" t="s">
        <v>36490</v>
      </c>
      <c r="D13716" s="1" t="s">
        <v>36491</v>
      </c>
      <c r="E13716" s="1" t="s">
        <v>65</v>
      </c>
      <c r="F13716" s="1" t="s">
        <v>480</v>
      </c>
      <c r="G13716" s="1" t="s">
        <v>481</v>
      </c>
    </row>
    <row r="13717" spans="1:7" x14ac:dyDescent="0.25">
      <c r="A13717" s="1">
        <v>35200736</v>
      </c>
      <c r="B13717" s="1" t="s">
        <v>36492</v>
      </c>
      <c r="C13717" s="1" t="s">
        <v>36493</v>
      </c>
      <c r="D13717" s="1" t="s">
        <v>36494</v>
      </c>
      <c r="E13717" s="1" t="s">
        <v>65</v>
      </c>
      <c r="F13717" s="1" t="s">
        <v>480</v>
      </c>
      <c r="G13717" s="1" t="s">
        <v>481</v>
      </c>
    </row>
    <row r="13718" spans="1:7" x14ac:dyDescent="0.25">
      <c r="A13718" s="1">
        <v>35200737</v>
      </c>
      <c r="B13718" s="1" t="s">
        <v>36495</v>
      </c>
      <c r="C13718" s="1" t="s">
        <v>36496</v>
      </c>
      <c r="D13718" s="1" t="s">
        <v>36497</v>
      </c>
      <c r="E13718" s="1" t="s">
        <v>65</v>
      </c>
      <c r="F13718" s="1" t="s">
        <v>480</v>
      </c>
      <c r="G13718" s="1" t="s">
        <v>481</v>
      </c>
    </row>
    <row r="13719" spans="1:7" x14ac:dyDescent="0.25">
      <c r="A13719" s="1">
        <v>35200770</v>
      </c>
      <c r="B13719" s="1" t="s">
        <v>36498</v>
      </c>
      <c r="C13719" s="1" t="s">
        <v>36499</v>
      </c>
      <c r="D13719" s="1" t="s">
        <v>36500</v>
      </c>
      <c r="E13719" s="1" t="s">
        <v>65</v>
      </c>
      <c r="F13719" s="1" t="s">
        <v>480</v>
      </c>
      <c r="G13719" s="1" t="s">
        <v>481</v>
      </c>
    </row>
    <row r="13720" spans="1:7" x14ac:dyDescent="0.25">
      <c r="A13720" s="1">
        <v>35200772</v>
      </c>
      <c r="B13720" s="1" t="s">
        <v>36501</v>
      </c>
      <c r="C13720" s="1" t="s">
        <v>36502</v>
      </c>
      <c r="D13720" s="1" t="s">
        <v>36503</v>
      </c>
      <c r="E13720" s="1" t="s">
        <v>65</v>
      </c>
      <c r="F13720" s="1" t="s">
        <v>480</v>
      </c>
      <c r="G13720" s="1" t="s">
        <v>481</v>
      </c>
    </row>
    <row r="13721" spans="1:7" x14ac:dyDescent="0.25">
      <c r="A13721" s="1">
        <v>35200773</v>
      </c>
      <c r="B13721" s="1" t="s">
        <v>36504</v>
      </c>
      <c r="C13721" s="1" t="s">
        <v>36505</v>
      </c>
      <c r="D13721" s="1" t="s">
        <v>36506</v>
      </c>
      <c r="E13721" s="1" t="s">
        <v>65</v>
      </c>
      <c r="F13721" s="1" t="s">
        <v>480</v>
      </c>
      <c r="G13721" s="1" t="s">
        <v>481</v>
      </c>
    </row>
    <row r="13722" spans="1:7" x14ac:dyDescent="0.25">
      <c r="A13722" s="1">
        <v>35200774</v>
      </c>
      <c r="B13722" s="1" t="s">
        <v>36507</v>
      </c>
      <c r="C13722" s="1" t="s">
        <v>36508</v>
      </c>
      <c r="D13722" s="1" t="s">
        <v>36509</v>
      </c>
      <c r="E13722" s="1" t="s">
        <v>65</v>
      </c>
      <c r="F13722" s="1" t="s">
        <v>480</v>
      </c>
      <c r="G13722" s="1" t="s">
        <v>481</v>
      </c>
    </row>
    <row r="13723" spans="1:7" x14ac:dyDescent="0.25">
      <c r="A13723" s="1">
        <v>35200775</v>
      </c>
      <c r="B13723" s="1" t="s">
        <v>36510</v>
      </c>
      <c r="C13723" s="1" t="s">
        <v>36511</v>
      </c>
      <c r="D13723" s="1" t="s">
        <v>36512</v>
      </c>
      <c r="E13723" s="1" t="s">
        <v>65</v>
      </c>
      <c r="F13723" s="1" t="s">
        <v>480</v>
      </c>
      <c r="G13723" s="1" t="s">
        <v>481</v>
      </c>
    </row>
    <row r="13724" spans="1:7" x14ac:dyDescent="0.25">
      <c r="A13724" s="1">
        <v>35200776</v>
      </c>
      <c r="B13724" s="1" t="s">
        <v>36513</v>
      </c>
      <c r="C13724" s="1" t="s">
        <v>36514</v>
      </c>
      <c r="D13724" s="1" t="s">
        <v>36515</v>
      </c>
      <c r="E13724" s="1" t="s">
        <v>65</v>
      </c>
      <c r="F13724" s="1" t="s">
        <v>480</v>
      </c>
      <c r="G13724" s="1" t="s">
        <v>481</v>
      </c>
    </row>
    <row r="13725" spans="1:7" x14ac:dyDescent="0.25">
      <c r="A13725" s="1">
        <v>35200777</v>
      </c>
      <c r="B13725" s="1" t="s">
        <v>36516</v>
      </c>
      <c r="C13725" s="1" t="s">
        <v>36517</v>
      </c>
      <c r="D13725" s="1" t="s">
        <v>36518</v>
      </c>
      <c r="E13725" s="1" t="s">
        <v>65</v>
      </c>
      <c r="F13725" s="1" t="s">
        <v>480</v>
      </c>
      <c r="G13725" s="1" t="s">
        <v>481</v>
      </c>
    </row>
    <row r="13726" spans="1:7" x14ac:dyDescent="0.25">
      <c r="A13726" s="1">
        <v>35200778</v>
      </c>
      <c r="B13726" s="1" t="s">
        <v>36519</v>
      </c>
      <c r="C13726" s="1" t="s">
        <v>36520</v>
      </c>
      <c r="D13726" s="1" t="s">
        <v>36521</v>
      </c>
      <c r="E13726" s="1" t="s">
        <v>65</v>
      </c>
      <c r="F13726" s="1" t="s">
        <v>480</v>
      </c>
      <c r="G13726" s="1" t="s">
        <v>481</v>
      </c>
    </row>
    <row r="13727" spans="1:7" x14ac:dyDescent="0.25">
      <c r="A13727" s="1">
        <v>35200779</v>
      </c>
      <c r="B13727" s="1" t="s">
        <v>36522</v>
      </c>
      <c r="C13727" s="1" t="s">
        <v>36523</v>
      </c>
      <c r="D13727" s="1" t="s">
        <v>36524</v>
      </c>
      <c r="E13727" s="1" t="s">
        <v>65</v>
      </c>
      <c r="F13727" s="1" t="s">
        <v>480</v>
      </c>
      <c r="G13727" s="1" t="s">
        <v>481</v>
      </c>
    </row>
    <row r="13728" spans="1:7" x14ac:dyDescent="0.25">
      <c r="A13728" s="1">
        <v>35200780</v>
      </c>
      <c r="B13728" s="1" t="s">
        <v>36525</v>
      </c>
      <c r="C13728" s="1" t="s">
        <v>36526</v>
      </c>
      <c r="D13728" s="1" t="s">
        <v>36527</v>
      </c>
      <c r="E13728" s="1" t="s">
        <v>65</v>
      </c>
      <c r="F13728" s="1" t="s">
        <v>480</v>
      </c>
      <c r="G13728" s="1" t="s">
        <v>481</v>
      </c>
    </row>
    <row r="13729" spans="1:7" x14ac:dyDescent="0.25">
      <c r="A13729" s="1">
        <v>35200781</v>
      </c>
      <c r="B13729" s="1" t="s">
        <v>36528</v>
      </c>
      <c r="C13729" s="1" t="s">
        <v>36529</v>
      </c>
      <c r="D13729" s="1" t="s">
        <v>36530</v>
      </c>
      <c r="E13729" s="1" t="s">
        <v>65</v>
      </c>
      <c r="F13729" s="1" t="s">
        <v>480</v>
      </c>
      <c r="G13729" s="1" t="s">
        <v>481</v>
      </c>
    </row>
    <row r="13730" spans="1:7" x14ac:dyDescent="0.25">
      <c r="A13730" s="1">
        <v>35200797</v>
      </c>
      <c r="B13730" s="1" t="s">
        <v>36531</v>
      </c>
      <c r="C13730" s="1" t="s">
        <v>36532</v>
      </c>
      <c r="D13730" s="1" t="s">
        <v>36533</v>
      </c>
      <c r="E13730" s="1" t="s">
        <v>66</v>
      </c>
      <c r="F13730" s="1" t="s">
        <v>480</v>
      </c>
      <c r="G13730" s="1" t="s">
        <v>481</v>
      </c>
    </row>
    <row r="13731" spans="1:7" x14ac:dyDescent="0.25">
      <c r="A13731" s="1">
        <v>35200798</v>
      </c>
      <c r="B13731" s="1" t="s">
        <v>36534</v>
      </c>
      <c r="C13731" s="1" t="s">
        <v>36535</v>
      </c>
      <c r="D13731" s="1" t="s">
        <v>36536</v>
      </c>
      <c r="E13731" s="1" t="s">
        <v>65</v>
      </c>
      <c r="F13731" s="1" t="s">
        <v>480</v>
      </c>
      <c r="G13731" s="1" t="s">
        <v>481</v>
      </c>
    </row>
    <row r="13732" spans="1:7" x14ac:dyDescent="0.25">
      <c r="A13732" s="1">
        <v>35200799</v>
      </c>
      <c r="B13732" s="1" t="s">
        <v>36537</v>
      </c>
      <c r="C13732" s="1" t="s">
        <v>36538</v>
      </c>
      <c r="D13732" s="1" t="s">
        <v>36539</v>
      </c>
      <c r="E13732" s="1" t="s">
        <v>65</v>
      </c>
      <c r="F13732" s="1" t="s">
        <v>480</v>
      </c>
      <c r="G13732" s="1" t="s">
        <v>481</v>
      </c>
    </row>
    <row r="13733" spans="1:7" x14ac:dyDescent="0.25">
      <c r="A13733" s="1">
        <v>35200800</v>
      </c>
      <c r="B13733" s="1" t="s">
        <v>36540</v>
      </c>
      <c r="C13733" s="1" t="s">
        <v>36541</v>
      </c>
      <c r="D13733" s="1" t="s">
        <v>36542</v>
      </c>
      <c r="E13733" s="1" t="s">
        <v>65</v>
      </c>
      <c r="F13733" s="1" t="s">
        <v>480</v>
      </c>
      <c r="G13733" s="1" t="s">
        <v>481</v>
      </c>
    </row>
    <row r="13734" spans="1:7" x14ac:dyDescent="0.25">
      <c r="A13734" s="1">
        <v>35200801</v>
      </c>
      <c r="B13734" s="1" t="s">
        <v>36543</v>
      </c>
      <c r="C13734" s="1" t="s">
        <v>36544</v>
      </c>
      <c r="D13734" s="1" t="s">
        <v>36545</v>
      </c>
      <c r="E13734" s="1" t="s">
        <v>65</v>
      </c>
      <c r="F13734" s="1" t="s">
        <v>480</v>
      </c>
      <c r="G13734" s="1" t="s">
        <v>481</v>
      </c>
    </row>
    <row r="13735" spans="1:7" x14ac:dyDescent="0.25">
      <c r="A13735" s="1">
        <v>35200802</v>
      </c>
      <c r="B13735" s="1" t="s">
        <v>36546</v>
      </c>
      <c r="C13735" s="1" t="s">
        <v>36547</v>
      </c>
      <c r="D13735" s="1" t="s">
        <v>36548</v>
      </c>
      <c r="E13735" s="1" t="s">
        <v>65</v>
      </c>
      <c r="F13735" s="1" t="s">
        <v>480</v>
      </c>
      <c r="G13735" s="1" t="s">
        <v>481</v>
      </c>
    </row>
    <row r="13736" spans="1:7" x14ac:dyDescent="0.25">
      <c r="A13736" s="1">
        <v>35200803</v>
      </c>
      <c r="B13736" s="1" t="s">
        <v>36549</v>
      </c>
      <c r="C13736" s="1" t="s">
        <v>36550</v>
      </c>
      <c r="D13736" s="1" t="s">
        <v>36551</v>
      </c>
      <c r="E13736" s="1" t="s">
        <v>65</v>
      </c>
      <c r="F13736" s="1" t="s">
        <v>480</v>
      </c>
      <c r="G13736" s="1" t="s">
        <v>481</v>
      </c>
    </row>
    <row r="13737" spans="1:7" x14ac:dyDescent="0.25">
      <c r="A13737" s="1">
        <v>35200804</v>
      </c>
      <c r="B13737" s="1" t="s">
        <v>36552</v>
      </c>
      <c r="C13737" s="1" t="s">
        <v>36553</v>
      </c>
      <c r="D13737" s="1" t="s">
        <v>36554</v>
      </c>
      <c r="E13737" s="1" t="s">
        <v>65</v>
      </c>
      <c r="F13737" s="1" t="s">
        <v>480</v>
      </c>
      <c r="G13737" s="1" t="s">
        <v>481</v>
      </c>
    </row>
    <row r="13738" spans="1:7" x14ac:dyDescent="0.25">
      <c r="A13738" s="1">
        <v>35200805</v>
      </c>
      <c r="B13738" s="1" t="s">
        <v>36555</v>
      </c>
      <c r="C13738" s="1" t="s">
        <v>36556</v>
      </c>
      <c r="D13738" s="1" t="s">
        <v>36557</v>
      </c>
      <c r="E13738" s="1" t="s">
        <v>65</v>
      </c>
      <c r="F13738" s="1" t="s">
        <v>480</v>
      </c>
      <c r="G13738" s="1" t="s">
        <v>481</v>
      </c>
    </row>
    <row r="13739" spans="1:7" x14ac:dyDescent="0.25">
      <c r="A13739" s="1">
        <v>35200812</v>
      </c>
      <c r="B13739" s="1" t="s">
        <v>36558</v>
      </c>
      <c r="C13739" s="1" t="s">
        <v>36559</v>
      </c>
      <c r="D13739" s="1" t="s">
        <v>36560</v>
      </c>
      <c r="E13739" s="1" t="s">
        <v>65</v>
      </c>
      <c r="F13739" s="1" t="s">
        <v>1984</v>
      </c>
      <c r="G13739" s="1" t="s">
        <v>1985</v>
      </c>
    </row>
    <row r="13740" spans="1:7" x14ac:dyDescent="0.25">
      <c r="A13740" s="1">
        <v>35200813</v>
      </c>
      <c r="B13740" s="1" t="s">
        <v>36561</v>
      </c>
      <c r="C13740" s="1" t="s">
        <v>36562</v>
      </c>
      <c r="D13740" s="1" t="s">
        <v>36563</v>
      </c>
      <c r="E13740" s="1" t="s">
        <v>65</v>
      </c>
      <c r="F13740" s="1" t="s">
        <v>1984</v>
      </c>
      <c r="G13740" s="1" t="s">
        <v>1985</v>
      </c>
    </row>
    <row r="13741" spans="1:7" x14ac:dyDescent="0.25">
      <c r="A13741" s="1">
        <v>35200814</v>
      </c>
      <c r="B13741" s="1" t="s">
        <v>36564</v>
      </c>
      <c r="C13741" s="1" t="s">
        <v>36565</v>
      </c>
      <c r="D13741" s="1" t="s">
        <v>36566</v>
      </c>
      <c r="E13741" s="1" t="s">
        <v>65</v>
      </c>
      <c r="F13741" s="1" t="s">
        <v>1984</v>
      </c>
      <c r="G13741" s="1" t="s">
        <v>1985</v>
      </c>
    </row>
    <row r="13742" spans="1:7" x14ac:dyDescent="0.25">
      <c r="A13742" s="1">
        <v>35200815</v>
      </c>
      <c r="B13742" s="1" t="s">
        <v>36392</v>
      </c>
      <c r="C13742" s="1" t="s">
        <v>36567</v>
      </c>
      <c r="D13742" s="1" t="s">
        <v>36394</v>
      </c>
      <c r="E13742" s="1" t="s">
        <v>65</v>
      </c>
      <c r="F13742" s="1" t="s">
        <v>1984</v>
      </c>
      <c r="G13742" s="1" t="s">
        <v>1985</v>
      </c>
    </row>
    <row r="13743" spans="1:7" x14ac:dyDescent="0.25">
      <c r="A13743" s="1">
        <v>35200835</v>
      </c>
      <c r="B13743" s="1" t="s">
        <v>36568</v>
      </c>
      <c r="C13743" s="1" t="s">
        <v>36569</v>
      </c>
      <c r="D13743" s="1" t="s">
        <v>36570</v>
      </c>
      <c r="E13743" s="1" t="s">
        <v>66</v>
      </c>
      <c r="F13743" s="1" t="s">
        <v>480</v>
      </c>
      <c r="G13743" s="1" t="s">
        <v>481</v>
      </c>
    </row>
    <row r="13744" spans="1:7" x14ac:dyDescent="0.25">
      <c r="A13744" s="1">
        <v>35200838</v>
      </c>
      <c r="B13744" s="1" t="s">
        <v>560</v>
      </c>
      <c r="C13744" s="1" t="s">
        <v>36571</v>
      </c>
      <c r="D13744" s="1" t="s">
        <v>36572</v>
      </c>
      <c r="E13744" s="1" t="s">
        <v>66</v>
      </c>
      <c r="F13744" s="1" t="s">
        <v>1984</v>
      </c>
      <c r="G13744" s="1" t="s">
        <v>1985</v>
      </c>
    </row>
    <row r="13745" spans="1:7" x14ac:dyDescent="0.25">
      <c r="A13745" s="1">
        <v>35200839</v>
      </c>
      <c r="B13745" s="1" t="s">
        <v>36573</v>
      </c>
      <c r="C13745" s="1" t="s">
        <v>36574</v>
      </c>
      <c r="D13745" s="1" t="s">
        <v>36575</v>
      </c>
      <c r="E13745" s="1" t="s">
        <v>65</v>
      </c>
      <c r="F13745" s="1" t="s">
        <v>480</v>
      </c>
      <c r="G13745" s="1" t="s">
        <v>481</v>
      </c>
    </row>
    <row r="13746" spans="1:7" x14ac:dyDescent="0.25">
      <c r="A13746" s="1">
        <v>35200844</v>
      </c>
      <c r="B13746" s="1" t="s">
        <v>36576</v>
      </c>
      <c r="C13746" s="1" t="s">
        <v>36577</v>
      </c>
      <c r="D13746" s="1" t="s">
        <v>36578</v>
      </c>
      <c r="E13746" s="1" t="s">
        <v>66</v>
      </c>
      <c r="F13746" s="1" t="s">
        <v>480</v>
      </c>
      <c r="G13746" s="1" t="s">
        <v>481</v>
      </c>
    </row>
    <row r="13747" spans="1:7" x14ac:dyDescent="0.25">
      <c r="A13747" s="1">
        <v>35200845</v>
      </c>
      <c r="B13747" s="1" t="s">
        <v>36579</v>
      </c>
      <c r="C13747" s="1" t="s">
        <v>36580</v>
      </c>
      <c r="D13747" s="1" t="s">
        <v>36581</v>
      </c>
      <c r="E13747" s="1" t="s">
        <v>65</v>
      </c>
      <c r="F13747" s="1" t="s">
        <v>480</v>
      </c>
      <c r="G13747" s="1" t="s">
        <v>481</v>
      </c>
    </row>
    <row r="13748" spans="1:7" x14ac:dyDescent="0.25">
      <c r="A13748" s="1">
        <v>35200846</v>
      </c>
      <c r="B13748" s="1" t="s">
        <v>36582</v>
      </c>
      <c r="C13748" s="1" t="s">
        <v>36583</v>
      </c>
      <c r="D13748" s="1" t="s">
        <v>36584</v>
      </c>
      <c r="E13748" s="1" t="s">
        <v>65</v>
      </c>
      <c r="F13748" s="1" t="s">
        <v>480</v>
      </c>
      <c r="G13748" s="1" t="s">
        <v>481</v>
      </c>
    </row>
    <row r="13749" spans="1:7" x14ac:dyDescent="0.25">
      <c r="A13749" s="1">
        <v>35200848</v>
      </c>
      <c r="B13749" s="1" t="s">
        <v>36585</v>
      </c>
      <c r="C13749" s="1" t="s">
        <v>36586</v>
      </c>
      <c r="D13749" s="1" t="s">
        <v>36587</v>
      </c>
      <c r="E13749" s="1" t="s">
        <v>65</v>
      </c>
      <c r="F13749" s="1" t="s">
        <v>480</v>
      </c>
      <c r="G13749" s="1" t="s">
        <v>481</v>
      </c>
    </row>
    <row r="13750" spans="1:7" x14ac:dyDescent="0.25">
      <c r="A13750" s="1">
        <v>35200849</v>
      </c>
      <c r="B13750" s="1" t="s">
        <v>36588</v>
      </c>
      <c r="C13750" s="1" t="s">
        <v>36589</v>
      </c>
      <c r="D13750" s="1" t="s">
        <v>36590</v>
      </c>
      <c r="E13750" s="1" t="s">
        <v>65</v>
      </c>
      <c r="F13750" s="1" t="s">
        <v>480</v>
      </c>
      <c r="G13750" s="1" t="s">
        <v>481</v>
      </c>
    </row>
    <row r="13751" spans="1:7" x14ac:dyDescent="0.25">
      <c r="A13751" s="1">
        <v>35200850</v>
      </c>
      <c r="B13751" s="1" t="s">
        <v>36591</v>
      </c>
      <c r="C13751" s="1" t="s">
        <v>36592</v>
      </c>
      <c r="D13751" s="1" t="s">
        <v>36593</v>
      </c>
      <c r="E13751" s="1" t="s">
        <v>66</v>
      </c>
      <c r="F13751" s="1" t="s">
        <v>480</v>
      </c>
      <c r="G13751" s="1" t="s">
        <v>481</v>
      </c>
    </row>
    <row r="13752" spans="1:7" x14ac:dyDescent="0.25">
      <c r="A13752" s="1">
        <v>35200855</v>
      </c>
      <c r="B13752" s="1" t="s">
        <v>36594</v>
      </c>
      <c r="C13752" s="1" t="s">
        <v>36595</v>
      </c>
      <c r="D13752" s="1" t="s">
        <v>36596</v>
      </c>
      <c r="E13752" s="1" t="s">
        <v>65</v>
      </c>
      <c r="F13752" s="1" t="s">
        <v>480</v>
      </c>
      <c r="G13752" s="1" t="s">
        <v>481</v>
      </c>
    </row>
    <row r="13753" spans="1:7" x14ac:dyDescent="0.25">
      <c r="A13753" s="1">
        <v>35200856</v>
      </c>
      <c r="B13753" s="1" t="s">
        <v>36597</v>
      </c>
      <c r="C13753" s="1" t="s">
        <v>36598</v>
      </c>
      <c r="D13753" s="1" t="s">
        <v>36599</v>
      </c>
      <c r="E13753" s="1" t="s">
        <v>65</v>
      </c>
      <c r="F13753" s="1" t="s">
        <v>480</v>
      </c>
      <c r="G13753" s="1" t="s">
        <v>481</v>
      </c>
    </row>
    <row r="13754" spans="1:7" x14ac:dyDescent="0.25">
      <c r="A13754" s="1">
        <v>35200857</v>
      </c>
      <c r="B13754" s="1" t="s">
        <v>36600</v>
      </c>
      <c r="C13754" s="1" t="s">
        <v>36601</v>
      </c>
      <c r="D13754" s="1" t="s">
        <v>36602</v>
      </c>
      <c r="E13754" s="1" t="s">
        <v>65</v>
      </c>
      <c r="F13754" s="1" t="s">
        <v>480</v>
      </c>
      <c r="G13754" s="1" t="s">
        <v>481</v>
      </c>
    </row>
    <row r="13755" spans="1:7" x14ac:dyDescent="0.25">
      <c r="A13755" s="1">
        <v>35200858</v>
      </c>
      <c r="B13755" s="1" t="s">
        <v>36603</v>
      </c>
      <c r="C13755" s="1" t="s">
        <v>36604</v>
      </c>
      <c r="D13755" s="1" t="s">
        <v>36605</v>
      </c>
      <c r="E13755" s="1" t="s">
        <v>65</v>
      </c>
      <c r="F13755" s="1" t="s">
        <v>480</v>
      </c>
      <c r="G13755" s="1" t="s">
        <v>481</v>
      </c>
    </row>
    <row r="13756" spans="1:7" x14ac:dyDescent="0.25">
      <c r="A13756" s="1">
        <v>35200860</v>
      </c>
      <c r="B13756" s="1" t="s">
        <v>36606</v>
      </c>
      <c r="C13756" s="1" t="s">
        <v>36607</v>
      </c>
      <c r="D13756" s="1" t="s">
        <v>36608</v>
      </c>
      <c r="E13756" s="1" t="s">
        <v>65</v>
      </c>
      <c r="F13756" s="1" t="s">
        <v>480</v>
      </c>
      <c r="G13756" s="1" t="s">
        <v>481</v>
      </c>
    </row>
    <row r="13757" spans="1:7" x14ac:dyDescent="0.25">
      <c r="A13757" s="1">
        <v>35200861</v>
      </c>
      <c r="B13757" s="1" t="s">
        <v>36609</v>
      </c>
      <c r="C13757" s="1" t="s">
        <v>36610</v>
      </c>
      <c r="D13757" s="1" t="s">
        <v>36611</v>
      </c>
      <c r="E13757" s="1" t="s">
        <v>65</v>
      </c>
      <c r="F13757" s="1" t="s">
        <v>480</v>
      </c>
      <c r="G13757" s="1" t="s">
        <v>481</v>
      </c>
    </row>
    <row r="13758" spans="1:7" x14ac:dyDescent="0.25">
      <c r="A13758" s="1">
        <v>35200862</v>
      </c>
      <c r="B13758" s="1" t="s">
        <v>36612</v>
      </c>
      <c r="C13758" s="1" t="s">
        <v>36613</v>
      </c>
      <c r="D13758" s="1" t="s">
        <v>36614</v>
      </c>
      <c r="E13758" s="1" t="s">
        <v>65</v>
      </c>
      <c r="F13758" s="1" t="s">
        <v>480</v>
      </c>
      <c r="G13758" s="1" t="s">
        <v>481</v>
      </c>
    </row>
    <row r="13759" spans="1:7" x14ac:dyDescent="0.25">
      <c r="A13759" s="1">
        <v>35200863</v>
      </c>
      <c r="B13759" s="1" t="s">
        <v>36615</v>
      </c>
      <c r="C13759" s="1" t="s">
        <v>36616</v>
      </c>
      <c r="D13759" s="1" t="s">
        <v>36617</v>
      </c>
      <c r="E13759" s="1" t="s">
        <v>65</v>
      </c>
      <c r="F13759" s="1" t="s">
        <v>480</v>
      </c>
      <c r="G13759" s="1" t="s">
        <v>481</v>
      </c>
    </row>
    <row r="13760" spans="1:7" x14ac:dyDescent="0.25">
      <c r="A13760" s="1">
        <v>35200864</v>
      </c>
      <c r="B13760" s="1" t="s">
        <v>36618</v>
      </c>
      <c r="C13760" s="1" t="s">
        <v>36619</v>
      </c>
      <c r="D13760" s="1" t="s">
        <v>36620</v>
      </c>
      <c r="E13760" s="1" t="s">
        <v>65</v>
      </c>
      <c r="F13760" s="1" t="s">
        <v>480</v>
      </c>
      <c r="G13760" s="1" t="s">
        <v>481</v>
      </c>
    </row>
    <row r="13761" spans="1:7" x14ac:dyDescent="0.25">
      <c r="A13761" s="1">
        <v>35200865</v>
      </c>
      <c r="B13761" s="1" t="s">
        <v>36621</v>
      </c>
      <c r="C13761" s="1" t="s">
        <v>36622</v>
      </c>
      <c r="D13761" s="1" t="s">
        <v>36623</v>
      </c>
      <c r="E13761" s="1" t="s">
        <v>65</v>
      </c>
      <c r="F13761" s="1" t="s">
        <v>480</v>
      </c>
      <c r="G13761" s="1" t="s">
        <v>481</v>
      </c>
    </row>
    <row r="13762" spans="1:7" x14ac:dyDescent="0.25">
      <c r="A13762" s="1">
        <v>35200866</v>
      </c>
      <c r="B13762" s="1" t="s">
        <v>36624</v>
      </c>
      <c r="C13762" s="1" t="s">
        <v>36625</v>
      </c>
      <c r="D13762" s="1" t="s">
        <v>36626</v>
      </c>
      <c r="E13762" s="1" t="s">
        <v>65</v>
      </c>
      <c r="F13762" s="1" t="s">
        <v>480</v>
      </c>
      <c r="G13762" s="1" t="s">
        <v>481</v>
      </c>
    </row>
    <row r="13763" spans="1:7" x14ac:dyDescent="0.25">
      <c r="A13763" s="1">
        <v>35200867</v>
      </c>
      <c r="B13763" s="1" t="s">
        <v>36627</v>
      </c>
      <c r="C13763" s="1" t="s">
        <v>36628</v>
      </c>
      <c r="D13763" s="1" t="s">
        <v>36629</v>
      </c>
      <c r="E13763" s="1" t="s">
        <v>65</v>
      </c>
      <c r="F13763" s="1" t="s">
        <v>480</v>
      </c>
      <c r="G13763" s="1" t="s">
        <v>481</v>
      </c>
    </row>
    <row r="13764" spans="1:7" x14ac:dyDescent="0.25">
      <c r="A13764" s="1">
        <v>35200868</v>
      </c>
      <c r="B13764" s="1" t="s">
        <v>36630</v>
      </c>
      <c r="C13764" s="1" t="s">
        <v>36631</v>
      </c>
      <c r="D13764" s="1" t="s">
        <v>36632</v>
      </c>
      <c r="E13764" s="1" t="s">
        <v>65</v>
      </c>
      <c r="F13764" s="1" t="s">
        <v>480</v>
      </c>
      <c r="G13764" s="1" t="s">
        <v>481</v>
      </c>
    </row>
    <row r="13765" spans="1:7" x14ac:dyDescent="0.25">
      <c r="A13765" s="1">
        <v>35200869</v>
      </c>
      <c r="B13765" s="1" t="s">
        <v>36633</v>
      </c>
      <c r="C13765" s="1" t="s">
        <v>36634</v>
      </c>
      <c r="D13765" s="1" t="s">
        <v>36635</v>
      </c>
      <c r="E13765" s="1" t="s">
        <v>66</v>
      </c>
      <c r="F13765" s="1" t="s">
        <v>480</v>
      </c>
      <c r="G13765" s="1" t="s">
        <v>481</v>
      </c>
    </row>
    <row r="13766" spans="1:7" x14ac:dyDescent="0.25">
      <c r="A13766" s="1">
        <v>35200870</v>
      </c>
      <c r="B13766" s="1" t="s">
        <v>36636</v>
      </c>
      <c r="C13766" s="1" t="s">
        <v>36637</v>
      </c>
      <c r="D13766" s="1" t="s">
        <v>36638</v>
      </c>
      <c r="E13766" s="1" t="s">
        <v>65</v>
      </c>
      <c r="F13766" s="1" t="s">
        <v>480</v>
      </c>
      <c r="G13766" s="1" t="s">
        <v>481</v>
      </c>
    </row>
    <row r="13767" spans="1:7" x14ac:dyDescent="0.25">
      <c r="A13767" s="1">
        <v>35200871</v>
      </c>
      <c r="B13767" s="1" t="s">
        <v>36639</v>
      </c>
      <c r="C13767" s="1" t="s">
        <v>36640</v>
      </c>
      <c r="D13767" s="1" t="s">
        <v>36641</v>
      </c>
      <c r="E13767" s="1" t="s">
        <v>65</v>
      </c>
      <c r="F13767" s="1" t="s">
        <v>480</v>
      </c>
      <c r="G13767" s="1" t="s">
        <v>481</v>
      </c>
    </row>
    <row r="13768" spans="1:7" x14ac:dyDescent="0.25">
      <c r="A13768" s="1">
        <v>35200872</v>
      </c>
      <c r="B13768" s="1" t="s">
        <v>36642</v>
      </c>
      <c r="C13768" s="1" t="s">
        <v>36643</v>
      </c>
      <c r="D13768" s="1" t="s">
        <v>36644</v>
      </c>
      <c r="E13768" s="1" t="s">
        <v>65</v>
      </c>
      <c r="F13768" s="1" t="s">
        <v>480</v>
      </c>
      <c r="G13768" s="1" t="s">
        <v>481</v>
      </c>
    </row>
    <row r="13769" spans="1:7" x14ac:dyDescent="0.25">
      <c r="A13769" s="1">
        <v>35200873</v>
      </c>
      <c r="B13769" s="1" t="s">
        <v>36645</v>
      </c>
      <c r="C13769" s="1" t="s">
        <v>36646</v>
      </c>
      <c r="D13769" s="1" t="s">
        <v>36647</v>
      </c>
      <c r="E13769" s="1" t="s">
        <v>65</v>
      </c>
      <c r="F13769" s="1" t="s">
        <v>480</v>
      </c>
      <c r="G13769" s="1" t="s">
        <v>481</v>
      </c>
    </row>
    <row r="13770" spans="1:7" x14ac:dyDescent="0.25">
      <c r="A13770" s="1">
        <v>35200874</v>
      </c>
      <c r="B13770" s="1" t="s">
        <v>36648</v>
      </c>
      <c r="C13770" s="1" t="s">
        <v>36649</v>
      </c>
      <c r="D13770" s="1" t="s">
        <v>36650</v>
      </c>
      <c r="E13770" s="1" t="s">
        <v>65</v>
      </c>
      <c r="F13770" s="1" t="s">
        <v>480</v>
      </c>
      <c r="G13770" s="1" t="s">
        <v>481</v>
      </c>
    </row>
    <row r="13771" spans="1:7" x14ac:dyDescent="0.25">
      <c r="A13771" s="1">
        <v>35200875</v>
      </c>
      <c r="B13771" s="1" t="s">
        <v>36651</v>
      </c>
      <c r="C13771" s="1" t="s">
        <v>36652</v>
      </c>
      <c r="D13771" s="1" t="s">
        <v>36653</v>
      </c>
      <c r="E13771" s="1" t="s">
        <v>65</v>
      </c>
      <c r="F13771" s="1" t="s">
        <v>480</v>
      </c>
      <c r="G13771" s="1" t="s">
        <v>481</v>
      </c>
    </row>
    <row r="13772" spans="1:7" x14ac:dyDescent="0.25">
      <c r="A13772" s="1">
        <v>35200876</v>
      </c>
      <c r="B13772" s="1" t="s">
        <v>36654</v>
      </c>
      <c r="C13772" s="1" t="s">
        <v>36655</v>
      </c>
      <c r="D13772" s="1" t="s">
        <v>36656</v>
      </c>
      <c r="E13772" s="1" t="s">
        <v>65</v>
      </c>
      <c r="F13772" s="1" t="s">
        <v>480</v>
      </c>
      <c r="G13772" s="1" t="s">
        <v>481</v>
      </c>
    </row>
    <row r="13773" spans="1:7" x14ac:dyDescent="0.25">
      <c r="A13773" s="1">
        <v>35200877</v>
      </c>
      <c r="B13773" s="1" t="s">
        <v>36657</v>
      </c>
      <c r="C13773" s="1" t="s">
        <v>36658</v>
      </c>
      <c r="D13773" s="1" t="s">
        <v>36659</v>
      </c>
      <c r="E13773" s="1" t="s">
        <v>65</v>
      </c>
      <c r="F13773" s="1" t="s">
        <v>480</v>
      </c>
      <c r="G13773" s="1" t="s">
        <v>481</v>
      </c>
    </row>
    <row r="13774" spans="1:7" x14ac:dyDescent="0.25">
      <c r="A13774" s="1">
        <v>35200878</v>
      </c>
      <c r="B13774" s="1" t="s">
        <v>36660</v>
      </c>
      <c r="C13774" s="1" t="s">
        <v>36661</v>
      </c>
      <c r="D13774" s="1" t="s">
        <v>36662</v>
      </c>
      <c r="E13774" s="1" t="s">
        <v>65</v>
      </c>
      <c r="F13774" s="1" t="s">
        <v>480</v>
      </c>
      <c r="G13774" s="1" t="s">
        <v>481</v>
      </c>
    </row>
    <row r="13775" spans="1:7" x14ac:dyDescent="0.25">
      <c r="A13775" s="1">
        <v>35200879</v>
      </c>
      <c r="B13775" s="1" t="s">
        <v>36663</v>
      </c>
      <c r="C13775" s="1" t="s">
        <v>36664</v>
      </c>
      <c r="D13775" s="1" t="s">
        <v>36665</v>
      </c>
      <c r="E13775" s="1" t="s">
        <v>65</v>
      </c>
      <c r="F13775" s="1" t="s">
        <v>480</v>
      </c>
      <c r="G13775" s="1" t="s">
        <v>481</v>
      </c>
    </row>
    <row r="13776" spans="1:7" x14ac:dyDescent="0.25">
      <c r="A13776" s="1">
        <v>35200880</v>
      </c>
      <c r="B13776" s="1" t="s">
        <v>36666</v>
      </c>
      <c r="C13776" s="1" t="s">
        <v>36667</v>
      </c>
      <c r="D13776" s="1" t="s">
        <v>36668</v>
      </c>
      <c r="E13776" s="1" t="s">
        <v>65</v>
      </c>
      <c r="F13776" s="1" t="s">
        <v>480</v>
      </c>
      <c r="G13776" s="1" t="s">
        <v>481</v>
      </c>
    </row>
    <row r="13777" spans="1:7" x14ac:dyDescent="0.25">
      <c r="A13777" s="1">
        <v>35200881</v>
      </c>
      <c r="B13777" s="1" t="s">
        <v>36669</v>
      </c>
      <c r="C13777" s="1" t="s">
        <v>36670</v>
      </c>
      <c r="D13777" s="1" t="s">
        <v>36671</v>
      </c>
      <c r="E13777" s="1" t="s">
        <v>65</v>
      </c>
      <c r="F13777" s="1" t="s">
        <v>480</v>
      </c>
      <c r="G13777" s="1" t="s">
        <v>481</v>
      </c>
    </row>
    <row r="13778" spans="1:7" x14ac:dyDescent="0.25">
      <c r="A13778" s="1">
        <v>35200882</v>
      </c>
      <c r="B13778" s="1" t="s">
        <v>36672</v>
      </c>
      <c r="C13778" s="1" t="s">
        <v>36673</v>
      </c>
      <c r="D13778" s="1" t="s">
        <v>36674</v>
      </c>
      <c r="E13778" s="1" t="s">
        <v>65</v>
      </c>
      <c r="F13778" s="1" t="s">
        <v>480</v>
      </c>
      <c r="G13778" s="1" t="s">
        <v>481</v>
      </c>
    </row>
    <row r="13779" spans="1:7" x14ac:dyDescent="0.25">
      <c r="A13779" s="1">
        <v>35200884</v>
      </c>
      <c r="B13779" s="1" t="s">
        <v>36675</v>
      </c>
      <c r="C13779" s="1" t="s">
        <v>36676</v>
      </c>
      <c r="D13779" s="1" t="s">
        <v>36677</v>
      </c>
      <c r="E13779" s="1" t="s">
        <v>65</v>
      </c>
      <c r="F13779" s="1" t="s">
        <v>480</v>
      </c>
      <c r="G13779" s="1" t="s">
        <v>481</v>
      </c>
    </row>
    <row r="13780" spans="1:7" x14ac:dyDescent="0.25">
      <c r="A13780" s="1">
        <v>35200885</v>
      </c>
      <c r="B13780" s="1" t="s">
        <v>36678</v>
      </c>
      <c r="C13780" s="1" t="s">
        <v>36679</v>
      </c>
      <c r="D13780" s="1" t="s">
        <v>36680</v>
      </c>
      <c r="E13780" s="1" t="s">
        <v>66</v>
      </c>
      <c r="F13780" s="1" t="s">
        <v>480</v>
      </c>
      <c r="G13780" s="1" t="s">
        <v>481</v>
      </c>
    </row>
    <row r="13781" spans="1:7" x14ac:dyDescent="0.25">
      <c r="A13781" s="1">
        <v>35200886</v>
      </c>
      <c r="B13781" s="1" t="s">
        <v>36681</v>
      </c>
      <c r="C13781" s="1" t="s">
        <v>36682</v>
      </c>
      <c r="D13781" s="1" t="s">
        <v>36683</v>
      </c>
      <c r="E13781" s="1" t="s">
        <v>66</v>
      </c>
      <c r="F13781" s="1" t="s">
        <v>480</v>
      </c>
      <c r="G13781" s="1" t="s">
        <v>481</v>
      </c>
    </row>
    <row r="13782" spans="1:7" x14ac:dyDescent="0.25">
      <c r="A13782" s="1">
        <v>35200887</v>
      </c>
      <c r="B13782" s="1" t="s">
        <v>36684</v>
      </c>
      <c r="C13782" s="1" t="s">
        <v>36685</v>
      </c>
      <c r="D13782" s="1" t="s">
        <v>36686</v>
      </c>
      <c r="E13782" s="1" t="s">
        <v>66</v>
      </c>
      <c r="F13782" s="1" t="s">
        <v>480</v>
      </c>
      <c r="G13782" s="1" t="s">
        <v>481</v>
      </c>
    </row>
    <row r="13783" spans="1:7" x14ac:dyDescent="0.25">
      <c r="A13783" s="1">
        <v>35200888</v>
      </c>
      <c r="B13783" s="1" t="s">
        <v>36687</v>
      </c>
      <c r="C13783" s="1" t="s">
        <v>36688</v>
      </c>
      <c r="D13783" s="1" t="s">
        <v>36689</v>
      </c>
      <c r="E13783" s="1" t="s">
        <v>65</v>
      </c>
      <c r="F13783" s="1" t="s">
        <v>480</v>
      </c>
      <c r="G13783" s="1" t="s">
        <v>481</v>
      </c>
    </row>
    <row r="13784" spans="1:7" x14ac:dyDescent="0.25">
      <c r="A13784" s="1">
        <v>35200889</v>
      </c>
      <c r="B13784" s="1" t="s">
        <v>36690</v>
      </c>
      <c r="C13784" s="1" t="s">
        <v>36691</v>
      </c>
      <c r="D13784" s="1" t="s">
        <v>36692</v>
      </c>
      <c r="E13784" s="1" t="s">
        <v>65</v>
      </c>
      <c r="F13784" s="1" t="s">
        <v>480</v>
      </c>
      <c r="G13784" s="1" t="s">
        <v>481</v>
      </c>
    </row>
    <row r="13785" spans="1:7" x14ac:dyDescent="0.25">
      <c r="A13785" s="1">
        <v>35200890</v>
      </c>
      <c r="B13785" s="1" t="s">
        <v>36693</v>
      </c>
      <c r="C13785" s="1" t="s">
        <v>36694</v>
      </c>
      <c r="D13785" s="1" t="s">
        <v>36695</v>
      </c>
      <c r="E13785" s="1" t="s">
        <v>65</v>
      </c>
      <c r="F13785" s="1" t="s">
        <v>480</v>
      </c>
      <c r="G13785" s="1" t="s">
        <v>481</v>
      </c>
    </row>
    <row r="13786" spans="1:7" x14ac:dyDescent="0.25">
      <c r="A13786" s="1">
        <v>35200893</v>
      </c>
      <c r="B13786" s="1" t="s">
        <v>36696</v>
      </c>
      <c r="C13786" s="1" t="s">
        <v>36697</v>
      </c>
      <c r="D13786" s="1" t="s">
        <v>36698</v>
      </c>
      <c r="E13786" s="1" t="s">
        <v>66</v>
      </c>
      <c r="F13786" s="1" t="s">
        <v>480</v>
      </c>
      <c r="G13786" s="1" t="s">
        <v>481</v>
      </c>
    </row>
    <row r="13787" spans="1:7" x14ac:dyDescent="0.25">
      <c r="A13787" s="1">
        <v>35200895</v>
      </c>
      <c r="B13787" s="1" t="s">
        <v>36699</v>
      </c>
      <c r="C13787" s="1" t="s">
        <v>36700</v>
      </c>
      <c r="D13787" s="1" t="s">
        <v>36699</v>
      </c>
      <c r="E13787" s="1" t="s">
        <v>66</v>
      </c>
      <c r="G13787" s="1" t="s">
        <v>199</v>
      </c>
    </row>
    <row r="13788" spans="1:7" x14ac:dyDescent="0.25">
      <c r="A13788" s="1">
        <v>35200896</v>
      </c>
      <c r="B13788" s="1" t="s">
        <v>36701</v>
      </c>
      <c r="C13788" s="1" t="s">
        <v>36702</v>
      </c>
      <c r="D13788" s="1" t="s">
        <v>36703</v>
      </c>
      <c r="E13788" s="1" t="s">
        <v>66</v>
      </c>
      <c r="F13788" s="1" t="s">
        <v>1984</v>
      </c>
      <c r="G13788" s="1" t="s">
        <v>1985</v>
      </c>
    </row>
    <row r="13789" spans="1:7" x14ac:dyDescent="0.25">
      <c r="A13789" s="1">
        <v>35200897</v>
      </c>
      <c r="B13789" s="1" t="s">
        <v>36704</v>
      </c>
      <c r="C13789" s="1" t="s">
        <v>36705</v>
      </c>
      <c r="D13789" s="1" t="s">
        <v>36706</v>
      </c>
      <c r="E13789" s="1" t="s">
        <v>66</v>
      </c>
      <c r="F13789" s="1" t="s">
        <v>1984</v>
      </c>
      <c r="G13789" s="1" t="s">
        <v>1985</v>
      </c>
    </row>
    <row r="13790" spans="1:7" x14ac:dyDescent="0.25">
      <c r="A13790" s="1">
        <v>35200898</v>
      </c>
      <c r="B13790" s="1" t="s">
        <v>25713</v>
      </c>
      <c r="C13790" s="1" t="s">
        <v>25714</v>
      </c>
      <c r="D13790" s="1" t="s">
        <v>25715</v>
      </c>
      <c r="E13790" s="1" t="s">
        <v>66</v>
      </c>
      <c r="F13790" s="1" t="s">
        <v>480</v>
      </c>
      <c r="G13790" s="1" t="s">
        <v>481</v>
      </c>
    </row>
    <row r="13791" spans="1:7" x14ac:dyDescent="0.25">
      <c r="A13791" s="1">
        <v>35200900</v>
      </c>
      <c r="B13791" s="1" t="s">
        <v>36707</v>
      </c>
      <c r="C13791" s="1" t="s">
        <v>36708</v>
      </c>
      <c r="D13791" s="1" t="s">
        <v>36709</v>
      </c>
      <c r="E13791" s="1" t="s">
        <v>66</v>
      </c>
      <c r="F13791" s="1" t="s">
        <v>480</v>
      </c>
      <c r="G13791" s="1" t="s">
        <v>481</v>
      </c>
    </row>
    <row r="13792" spans="1:7" x14ac:dyDescent="0.25">
      <c r="A13792" s="1">
        <v>35200903</v>
      </c>
      <c r="B13792" s="1" t="s">
        <v>36710</v>
      </c>
      <c r="C13792" s="1" t="s">
        <v>36711</v>
      </c>
      <c r="D13792" s="1" t="s">
        <v>36712</v>
      </c>
      <c r="E13792" s="1" t="s">
        <v>65</v>
      </c>
      <c r="F13792" s="1" t="s">
        <v>480</v>
      </c>
      <c r="G13792" s="1" t="s">
        <v>481</v>
      </c>
    </row>
    <row r="13793" spans="1:7" x14ac:dyDescent="0.25">
      <c r="A13793" s="1">
        <v>35200910</v>
      </c>
      <c r="B13793" s="1" t="s">
        <v>36568</v>
      </c>
      <c r="C13793" s="1" t="s">
        <v>36569</v>
      </c>
      <c r="D13793" s="1" t="s">
        <v>36570</v>
      </c>
      <c r="E13793" s="1" t="s">
        <v>65</v>
      </c>
      <c r="F13793" s="1" t="s">
        <v>480</v>
      </c>
      <c r="G13793" s="1" t="s">
        <v>481</v>
      </c>
    </row>
    <row r="13794" spans="1:7" x14ac:dyDescent="0.25">
      <c r="A13794" s="1">
        <v>35200911</v>
      </c>
      <c r="B13794" s="1" t="s">
        <v>36713</v>
      </c>
      <c r="C13794" s="1" t="s">
        <v>36714</v>
      </c>
      <c r="D13794" s="1" t="s">
        <v>36715</v>
      </c>
      <c r="E13794" s="1" t="s">
        <v>65</v>
      </c>
      <c r="F13794" s="1" t="s">
        <v>480</v>
      </c>
      <c r="G13794" s="1" t="s">
        <v>481</v>
      </c>
    </row>
    <row r="13795" spans="1:7" x14ac:dyDescent="0.25">
      <c r="A13795" s="1">
        <v>35200912</v>
      </c>
      <c r="B13795" s="1" t="s">
        <v>22527</v>
      </c>
      <c r="C13795" s="1" t="s">
        <v>22528</v>
      </c>
      <c r="D13795" s="1" t="s">
        <v>22529</v>
      </c>
      <c r="E13795" s="1" t="s">
        <v>65</v>
      </c>
      <c r="F13795" s="1" t="s">
        <v>480</v>
      </c>
      <c r="G13795" s="1" t="s">
        <v>481</v>
      </c>
    </row>
    <row r="13796" spans="1:7" x14ac:dyDescent="0.25">
      <c r="A13796" s="1">
        <v>35200913</v>
      </c>
      <c r="B13796" s="1" t="s">
        <v>36716</v>
      </c>
      <c r="C13796" s="1" t="s">
        <v>36717</v>
      </c>
      <c r="D13796" s="1" t="s">
        <v>36718</v>
      </c>
      <c r="E13796" s="1" t="s">
        <v>65</v>
      </c>
      <c r="F13796" s="1" t="s">
        <v>480</v>
      </c>
      <c r="G13796" s="1" t="s">
        <v>481</v>
      </c>
    </row>
    <row r="13797" spans="1:7" x14ac:dyDescent="0.25">
      <c r="A13797" s="1">
        <v>35200914</v>
      </c>
      <c r="B13797" s="1" t="s">
        <v>25952</v>
      </c>
      <c r="C13797" s="1" t="s">
        <v>25953</v>
      </c>
      <c r="D13797" s="1" t="s">
        <v>25954</v>
      </c>
      <c r="E13797" s="1" t="s">
        <v>65</v>
      </c>
      <c r="F13797" s="1" t="s">
        <v>480</v>
      </c>
      <c r="G13797" s="1" t="s">
        <v>481</v>
      </c>
    </row>
    <row r="13798" spans="1:7" x14ac:dyDescent="0.25">
      <c r="A13798" s="1">
        <v>35200915</v>
      </c>
      <c r="B13798" s="1" t="s">
        <v>36719</v>
      </c>
      <c r="C13798" s="1" t="s">
        <v>36720</v>
      </c>
      <c r="D13798" s="1" t="s">
        <v>36721</v>
      </c>
      <c r="E13798" s="1" t="s">
        <v>65</v>
      </c>
      <c r="F13798" s="1" t="s">
        <v>480</v>
      </c>
      <c r="G13798" s="1" t="s">
        <v>481</v>
      </c>
    </row>
    <row r="13799" spans="1:7" x14ac:dyDescent="0.25">
      <c r="A13799" s="1">
        <v>35200918</v>
      </c>
      <c r="B13799" s="1" t="s">
        <v>36722</v>
      </c>
      <c r="C13799" s="1" t="s">
        <v>36723</v>
      </c>
      <c r="D13799" s="1" t="s">
        <v>36724</v>
      </c>
      <c r="E13799" s="1" t="s">
        <v>65</v>
      </c>
      <c r="F13799" s="1" t="s">
        <v>480</v>
      </c>
      <c r="G13799" s="1" t="s">
        <v>481</v>
      </c>
    </row>
    <row r="13800" spans="1:7" x14ac:dyDescent="0.25">
      <c r="A13800" s="1">
        <v>35200919</v>
      </c>
      <c r="B13800" s="1" t="s">
        <v>36725</v>
      </c>
      <c r="C13800" s="1" t="s">
        <v>36726</v>
      </c>
      <c r="D13800" s="1" t="s">
        <v>36727</v>
      </c>
      <c r="E13800" s="1" t="s">
        <v>65</v>
      </c>
      <c r="F13800" s="1" t="s">
        <v>480</v>
      </c>
      <c r="G13800" s="1" t="s">
        <v>481</v>
      </c>
    </row>
    <row r="13801" spans="1:7" x14ac:dyDescent="0.25">
      <c r="A13801" s="1">
        <v>35200920</v>
      </c>
      <c r="B13801" s="1" t="s">
        <v>36728</v>
      </c>
      <c r="C13801" s="1" t="s">
        <v>36729</v>
      </c>
      <c r="D13801" s="1" t="s">
        <v>36730</v>
      </c>
      <c r="E13801" s="1" t="s">
        <v>65</v>
      </c>
      <c r="F13801" s="1" t="s">
        <v>480</v>
      </c>
      <c r="G13801" s="1" t="s">
        <v>481</v>
      </c>
    </row>
    <row r="13802" spans="1:7" x14ac:dyDescent="0.25">
      <c r="A13802" s="1">
        <v>35200925</v>
      </c>
      <c r="B13802" s="1" t="s">
        <v>36731</v>
      </c>
      <c r="C13802" s="1" t="s">
        <v>36732</v>
      </c>
      <c r="D13802" s="1" t="s">
        <v>36733</v>
      </c>
      <c r="E13802" s="1" t="s">
        <v>65</v>
      </c>
      <c r="F13802" s="1" t="s">
        <v>480</v>
      </c>
      <c r="G13802" s="1" t="s">
        <v>481</v>
      </c>
    </row>
    <row r="13803" spans="1:7" x14ac:dyDescent="0.25">
      <c r="A13803" s="1">
        <v>35200926</v>
      </c>
      <c r="B13803" s="1" t="s">
        <v>36734</v>
      </c>
      <c r="C13803" s="1" t="s">
        <v>36735</v>
      </c>
      <c r="D13803" s="1" t="s">
        <v>36736</v>
      </c>
      <c r="E13803" s="1" t="s">
        <v>65</v>
      </c>
      <c r="F13803" s="1" t="s">
        <v>480</v>
      </c>
      <c r="G13803" s="1" t="s">
        <v>481</v>
      </c>
    </row>
    <row r="13804" spans="1:7" x14ac:dyDescent="0.25">
      <c r="A13804" s="1">
        <v>35200928</v>
      </c>
      <c r="B13804" s="1" t="s">
        <v>36737</v>
      </c>
      <c r="C13804" s="1" t="s">
        <v>36738</v>
      </c>
      <c r="D13804" s="1" t="s">
        <v>36739</v>
      </c>
      <c r="E13804" s="1" t="s">
        <v>65</v>
      </c>
      <c r="F13804" s="1" t="s">
        <v>480</v>
      </c>
      <c r="G13804" s="1" t="s">
        <v>481</v>
      </c>
    </row>
    <row r="13805" spans="1:7" x14ac:dyDescent="0.25">
      <c r="A13805" s="1">
        <v>35200933</v>
      </c>
      <c r="B13805" s="1" t="s">
        <v>36740</v>
      </c>
      <c r="C13805" s="1" t="s">
        <v>36741</v>
      </c>
      <c r="D13805" s="1" t="s">
        <v>36742</v>
      </c>
      <c r="E13805" s="1" t="s">
        <v>66</v>
      </c>
      <c r="F13805" s="1" t="s">
        <v>1984</v>
      </c>
      <c r="G13805" s="1" t="s">
        <v>1985</v>
      </c>
    </row>
    <row r="13806" spans="1:7" x14ac:dyDescent="0.25">
      <c r="A13806" s="1">
        <v>35200935</v>
      </c>
      <c r="B13806" s="1" t="s">
        <v>36743</v>
      </c>
      <c r="C13806" s="1" t="s">
        <v>36744</v>
      </c>
      <c r="D13806" s="1" t="s">
        <v>36745</v>
      </c>
      <c r="E13806" s="1" t="s">
        <v>65</v>
      </c>
      <c r="F13806" s="1" t="s">
        <v>480</v>
      </c>
      <c r="G13806" s="1" t="s">
        <v>481</v>
      </c>
    </row>
    <row r="13807" spans="1:7" x14ac:dyDescent="0.25">
      <c r="A13807" s="1">
        <v>35200936</v>
      </c>
      <c r="B13807" s="1" t="s">
        <v>36746</v>
      </c>
      <c r="C13807" s="1" t="s">
        <v>36747</v>
      </c>
      <c r="D13807" s="1" t="s">
        <v>36748</v>
      </c>
      <c r="E13807" s="1" t="s">
        <v>65</v>
      </c>
      <c r="F13807" s="1" t="s">
        <v>480</v>
      </c>
      <c r="G13807" s="1" t="s">
        <v>481</v>
      </c>
    </row>
    <row r="13808" spans="1:7" x14ac:dyDescent="0.25">
      <c r="A13808" s="1">
        <v>35200937</v>
      </c>
      <c r="B13808" s="1" t="s">
        <v>25156</v>
      </c>
      <c r="C13808" s="1" t="s">
        <v>36749</v>
      </c>
      <c r="D13808" s="1" t="s">
        <v>36750</v>
      </c>
      <c r="E13808" s="1" t="s">
        <v>65</v>
      </c>
      <c r="F13808" s="1" t="s">
        <v>480</v>
      </c>
      <c r="G13808" s="1" t="s">
        <v>481</v>
      </c>
    </row>
    <row r="13809" spans="1:7" x14ac:dyDescent="0.25">
      <c r="A13809" s="1">
        <v>35200938</v>
      </c>
      <c r="B13809" s="1" t="s">
        <v>36751</v>
      </c>
      <c r="C13809" s="1" t="s">
        <v>36752</v>
      </c>
      <c r="D13809" s="1" t="s">
        <v>36753</v>
      </c>
      <c r="E13809" s="1" t="s">
        <v>65</v>
      </c>
      <c r="F13809" s="1" t="s">
        <v>480</v>
      </c>
      <c r="G13809" s="1" t="s">
        <v>481</v>
      </c>
    </row>
    <row r="13810" spans="1:7" x14ac:dyDescent="0.25">
      <c r="A13810" s="1">
        <v>35200940</v>
      </c>
      <c r="B13810" s="1" t="s">
        <v>36754</v>
      </c>
      <c r="C13810" s="1" t="s">
        <v>36755</v>
      </c>
      <c r="D13810" s="1" t="s">
        <v>36756</v>
      </c>
      <c r="E13810" s="1" t="s">
        <v>65</v>
      </c>
      <c r="F13810" s="1" t="s">
        <v>480</v>
      </c>
      <c r="G13810" s="1" t="s">
        <v>481</v>
      </c>
    </row>
    <row r="13811" spans="1:7" x14ac:dyDescent="0.25">
      <c r="A13811" s="1">
        <v>35200943</v>
      </c>
      <c r="B13811" s="1" t="s">
        <v>36757</v>
      </c>
      <c r="C13811" s="1" t="s">
        <v>36758</v>
      </c>
      <c r="D13811" s="1" t="s">
        <v>36759</v>
      </c>
      <c r="E13811" s="1" t="s">
        <v>65</v>
      </c>
      <c r="F13811" s="1" t="s">
        <v>1984</v>
      </c>
      <c r="G13811" s="1" t="s">
        <v>1985</v>
      </c>
    </row>
    <row r="13812" spans="1:7" x14ac:dyDescent="0.25">
      <c r="A13812" s="1">
        <v>35200945</v>
      </c>
      <c r="B13812" s="1" t="s">
        <v>36760</v>
      </c>
      <c r="C13812" s="1" t="s">
        <v>36761</v>
      </c>
      <c r="D13812" s="1" t="s">
        <v>36762</v>
      </c>
      <c r="E13812" s="1" t="s">
        <v>65</v>
      </c>
      <c r="F13812" s="1" t="s">
        <v>480</v>
      </c>
      <c r="G13812" s="1" t="s">
        <v>481</v>
      </c>
    </row>
    <row r="13813" spans="1:7" x14ac:dyDescent="0.25">
      <c r="A13813" s="1">
        <v>35200946</v>
      </c>
      <c r="B13813" s="1" t="s">
        <v>36763</v>
      </c>
      <c r="C13813" s="1" t="s">
        <v>36764</v>
      </c>
      <c r="D13813" s="1" t="s">
        <v>36765</v>
      </c>
      <c r="E13813" s="1" t="s">
        <v>65</v>
      </c>
      <c r="F13813" s="1" t="s">
        <v>480</v>
      </c>
      <c r="G13813" s="1" t="s">
        <v>481</v>
      </c>
    </row>
    <row r="13814" spans="1:7" x14ac:dyDescent="0.25">
      <c r="A13814" s="1">
        <v>35200947</v>
      </c>
      <c r="B13814" s="1" t="s">
        <v>36766</v>
      </c>
      <c r="C13814" s="1" t="s">
        <v>36767</v>
      </c>
      <c r="D13814" s="1" t="s">
        <v>36768</v>
      </c>
      <c r="E13814" s="1" t="s">
        <v>65</v>
      </c>
      <c r="F13814" s="1" t="s">
        <v>480</v>
      </c>
      <c r="G13814" s="1" t="s">
        <v>481</v>
      </c>
    </row>
    <row r="13815" spans="1:7" x14ac:dyDescent="0.25">
      <c r="A13815" s="1">
        <v>35200952</v>
      </c>
      <c r="B13815" s="1" t="s">
        <v>36769</v>
      </c>
      <c r="C13815" s="1" t="s">
        <v>36770</v>
      </c>
      <c r="D13815" s="1" t="s">
        <v>36771</v>
      </c>
      <c r="E13815" s="1" t="s">
        <v>65</v>
      </c>
      <c r="F13815" s="1" t="s">
        <v>480</v>
      </c>
      <c r="G13815" s="1" t="s">
        <v>481</v>
      </c>
    </row>
    <row r="13816" spans="1:7" x14ac:dyDescent="0.25">
      <c r="A13816" s="1">
        <v>35200953</v>
      </c>
      <c r="B13816" s="1" t="s">
        <v>23989</v>
      </c>
      <c r="C13816" s="1" t="s">
        <v>23990</v>
      </c>
      <c r="D13816" s="1" t="s">
        <v>23991</v>
      </c>
      <c r="E13816" s="1" t="s">
        <v>66</v>
      </c>
      <c r="F13816" s="1" t="s">
        <v>480</v>
      </c>
      <c r="G13816" s="1" t="s">
        <v>481</v>
      </c>
    </row>
    <row r="13817" spans="1:7" x14ac:dyDescent="0.25">
      <c r="A13817" s="1">
        <v>35200954</v>
      </c>
      <c r="B13817" s="1" t="s">
        <v>36772</v>
      </c>
      <c r="C13817" s="1" t="s">
        <v>36773</v>
      </c>
      <c r="D13817" s="1" t="s">
        <v>36774</v>
      </c>
      <c r="E13817" s="1" t="s">
        <v>65</v>
      </c>
      <c r="F13817" s="1" t="s">
        <v>480</v>
      </c>
      <c r="G13817" s="1" t="s">
        <v>481</v>
      </c>
    </row>
    <row r="13818" spans="1:7" x14ac:dyDescent="0.25">
      <c r="A13818" s="1">
        <v>35200957</v>
      </c>
      <c r="B13818" s="1" t="s">
        <v>36775</v>
      </c>
      <c r="C13818" s="1" t="s">
        <v>36776</v>
      </c>
      <c r="D13818" s="1" t="s">
        <v>36777</v>
      </c>
      <c r="E13818" s="1" t="s">
        <v>65</v>
      </c>
      <c r="F13818" s="1" t="s">
        <v>480</v>
      </c>
      <c r="G13818" s="1" t="s">
        <v>481</v>
      </c>
    </row>
    <row r="13819" spans="1:7" x14ac:dyDescent="0.25">
      <c r="A13819" s="1">
        <v>35200958</v>
      </c>
      <c r="B13819" s="1" t="s">
        <v>36778</v>
      </c>
      <c r="C13819" s="1" t="s">
        <v>36779</v>
      </c>
      <c r="D13819" s="1" t="s">
        <v>36780</v>
      </c>
      <c r="E13819" s="1" t="s">
        <v>65</v>
      </c>
      <c r="F13819" s="1" t="s">
        <v>480</v>
      </c>
      <c r="G13819" s="1" t="s">
        <v>481</v>
      </c>
    </row>
    <row r="13820" spans="1:7" x14ac:dyDescent="0.25">
      <c r="A13820" s="1">
        <v>35200959</v>
      </c>
      <c r="B13820" s="1" t="s">
        <v>36781</v>
      </c>
      <c r="C13820" s="1" t="s">
        <v>36782</v>
      </c>
      <c r="D13820" s="1" t="s">
        <v>36783</v>
      </c>
      <c r="E13820" s="1" t="s">
        <v>65</v>
      </c>
      <c r="F13820" s="1" t="s">
        <v>480</v>
      </c>
      <c r="G13820" s="1" t="s">
        <v>481</v>
      </c>
    </row>
    <row r="13821" spans="1:7" x14ac:dyDescent="0.25">
      <c r="A13821" s="1">
        <v>35200960</v>
      </c>
      <c r="B13821" s="1" t="s">
        <v>36784</v>
      </c>
      <c r="C13821" s="1" t="s">
        <v>36785</v>
      </c>
      <c r="D13821" s="1" t="s">
        <v>36786</v>
      </c>
      <c r="E13821" s="1" t="s">
        <v>65</v>
      </c>
      <c r="F13821" s="1" t="s">
        <v>480</v>
      </c>
      <c r="G13821" s="1" t="s">
        <v>481</v>
      </c>
    </row>
    <row r="13822" spans="1:7" x14ac:dyDescent="0.25">
      <c r="A13822" s="1">
        <v>35200961</v>
      </c>
      <c r="B13822" s="1" t="s">
        <v>36787</v>
      </c>
      <c r="C13822" s="1" t="s">
        <v>36788</v>
      </c>
      <c r="D13822" s="1" t="s">
        <v>36789</v>
      </c>
      <c r="E13822" s="1" t="s">
        <v>65</v>
      </c>
      <c r="F13822" s="1" t="s">
        <v>480</v>
      </c>
      <c r="G13822" s="1" t="s">
        <v>481</v>
      </c>
    </row>
    <row r="13823" spans="1:7" x14ac:dyDescent="0.25">
      <c r="A13823" s="1">
        <v>35200962</v>
      </c>
      <c r="B13823" s="1" t="s">
        <v>36790</v>
      </c>
      <c r="C13823" s="1" t="s">
        <v>36791</v>
      </c>
      <c r="D13823" s="1" t="s">
        <v>36792</v>
      </c>
      <c r="E13823" s="1" t="s">
        <v>65</v>
      </c>
      <c r="F13823" s="1" t="s">
        <v>480</v>
      </c>
      <c r="G13823" s="1" t="s">
        <v>481</v>
      </c>
    </row>
    <row r="13824" spans="1:7" x14ac:dyDescent="0.25">
      <c r="A13824" s="1">
        <v>35200963</v>
      </c>
      <c r="B13824" s="1" t="s">
        <v>36793</v>
      </c>
      <c r="C13824" s="1" t="s">
        <v>36794</v>
      </c>
      <c r="D13824" s="1" t="s">
        <v>36795</v>
      </c>
      <c r="E13824" s="1" t="s">
        <v>65</v>
      </c>
      <c r="F13824" s="1" t="s">
        <v>480</v>
      </c>
      <c r="G13824" s="1" t="s">
        <v>481</v>
      </c>
    </row>
    <row r="13825" spans="1:7" x14ac:dyDescent="0.25">
      <c r="A13825" s="1">
        <v>35200964</v>
      </c>
      <c r="B13825" s="1" t="s">
        <v>36796</v>
      </c>
      <c r="C13825" s="1" t="s">
        <v>36797</v>
      </c>
      <c r="D13825" s="1" t="s">
        <v>36798</v>
      </c>
      <c r="E13825" s="1" t="s">
        <v>65</v>
      </c>
      <c r="F13825" s="1" t="s">
        <v>480</v>
      </c>
      <c r="G13825" s="1" t="s">
        <v>481</v>
      </c>
    </row>
    <row r="13826" spans="1:7" x14ac:dyDescent="0.25">
      <c r="A13826" s="1">
        <v>35200966</v>
      </c>
      <c r="B13826" s="1" t="s">
        <v>36799</v>
      </c>
      <c r="C13826" s="1" t="s">
        <v>36800</v>
      </c>
      <c r="D13826" s="1" t="s">
        <v>36801</v>
      </c>
      <c r="E13826" s="1" t="s">
        <v>65</v>
      </c>
      <c r="F13826" s="1" t="s">
        <v>480</v>
      </c>
      <c r="G13826" s="1" t="s">
        <v>481</v>
      </c>
    </row>
    <row r="13827" spans="1:7" x14ac:dyDescent="0.25">
      <c r="A13827" s="1">
        <v>35200968</v>
      </c>
      <c r="B13827" s="1" t="s">
        <v>36802</v>
      </c>
      <c r="C13827" s="1" t="s">
        <v>36803</v>
      </c>
      <c r="D13827" s="1" t="s">
        <v>36804</v>
      </c>
      <c r="E13827" s="1" t="s">
        <v>65</v>
      </c>
      <c r="F13827" s="1" t="s">
        <v>480</v>
      </c>
      <c r="G13827" s="1" t="s">
        <v>481</v>
      </c>
    </row>
    <row r="13828" spans="1:7" x14ac:dyDescent="0.25">
      <c r="A13828" s="1">
        <v>35200969</v>
      </c>
      <c r="B13828" s="1" t="s">
        <v>36805</v>
      </c>
      <c r="C13828" s="1" t="s">
        <v>36806</v>
      </c>
      <c r="D13828" s="1" t="s">
        <v>36807</v>
      </c>
      <c r="E13828" s="1" t="s">
        <v>65</v>
      </c>
      <c r="F13828" s="1" t="s">
        <v>480</v>
      </c>
      <c r="G13828" s="1" t="s">
        <v>481</v>
      </c>
    </row>
    <row r="13829" spans="1:7" x14ac:dyDescent="0.25">
      <c r="A13829" s="1">
        <v>35200970</v>
      </c>
      <c r="B13829" s="1" t="s">
        <v>36808</v>
      </c>
      <c r="C13829" s="1" t="s">
        <v>36809</v>
      </c>
      <c r="D13829" s="1" t="s">
        <v>36810</v>
      </c>
      <c r="E13829" s="1" t="s">
        <v>65</v>
      </c>
      <c r="F13829" s="1" t="s">
        <v>480</v>
      </c>
      <c r="G13829" s="1" t="s">
        <v>481</v>
      </c>
    </row>
    <row r="13830" spans="1:7" x14ac:dyDescent="0.25">
      <c r="A13830" s="1">
        <v>35200971</v>
      </c>
      <c r="B13830" s="1" t="s">
        <v>36811</v>
      </c>
      <c r="C13830" s="1" t="s">
        <v>36812</v>
      </c>
      <c r="D13830" s="1" t="s">
        <v>36813</v>
      </c>
      <c r="E13830" s="1" t="s">
        <v>65</v>
      </c>
      <c r="F13830" s="1" t="s">
        <v>480</v>
      </c>
      <c r="G13830" s="1" t="s">
        <v>481</v>
      </c>
    </row>
    <row r="13831" spans="1:7" x14ac:dyDescent="0.25">
      <c r="A13831" s="1">
        <v>35200972</v>
      </c>
      <c r="B13831" s="1" t="s">
        <v>36814</v>
      </c>
      <c r="C13831" s="1" t="s">
        <v>36815</v>
      </c>
      <c r="D13831" s="1" t="s">
        <v>36816</v>
      </c>
      <c r="E13831" s="1" t="s">
        <v>65</v>
      </c>
      <c r="F13831" s="1" t="s">
        <v>480</v>
      </c>
      <c r="G13831" s="1" t="s">
        <v>481</v>
      </c>
    </row>
    <row r="13832" spans="1:7" x14ac:dyDescent="0.25">
      <c r="A13832" s="1">
        <v>35200974</v>
      </c>
      <c r="B13832" s="1" t="s">
        <v>36817</v>
      </c>
      <c r="C13832" s="1" t="s">
        <v>36818</v>
      </c>
      <c r="D13832" s="1" t="s">
        <v>36819</v>
      </c>
      <c r="E13832" s="1" t="s">
        <v>65</v>
      </c>
      <c r="F13832" s="1" t="s">
        <v>480</v>
      </c>
      <c r="G13832" s="1" t="s">
        <v>481</v>
      </c>
    </row>
    <row r="13833" spans="1:7" x14ac:dyDescent="0.25">
      <c r="A13833" s="1">
        <v>35200976</v>
      </c>
      <c r="B13833" s="1" t="s">
        <v>36820</v>
      </c>
      <c r="C13833" s="1" t="s">
        <v>36821</v>
      </c>
      <c r="D13833" s="1" t="s">
        <v>36822</v>
      </c>
      <c r="E13833" s="1" t="s">
        <v>65</v>
      </c>
      <c r="F13833" s="1" t="s">
        <v>480</v>
      </c>
      <c r="G13833" s="1" t="s">
        <v>481</v>
      </c>
    </row>
    <row r="13834" spans="1:7" x14ac:dyDescent="0.25">
      <c r="A13834" s="1">
        <v>35200977</v>
      </c>
      <c r="B13834" s="1" t="s">
        <v>36823</v>
      </c>
      <c r="C13834" s="1" t="s">
        <v>36824</v>
      </c>
      <c r="D13834" s="1" t="s">
        <v>36825</v>
      </c>
      <c r="E13834" s="1" t="s">
        <v>65</v>
      </c>
      <c r="F13834" s="1" t="s">
        <v>480</v>
      </c>
      <c r="G13834" s="1" t="s">
        <v>481</v>
      </c>
    </row>
    <row r="13835" spans="1:7" x14ac:dyDescent="0.25">
      <c r="A13835" s="1">
        <v>35200979</v>
      </c>
      <c r="B13835" s="1" t="s">
        <v>36826</v>
      </c>
      <c r="C13835" s="1" t="s">
        <v>36827</v>
      </c>
      <c r="D13835" s="1" t="s">
        <v>36828</v>
      </c>
      <c r="E13835" s="1" t="s">
        <v>66</v>
      </c>
      <c r="F13835" s="1" t="s">
        <v>480</v>
      </c>
      <c r="G13835" s="1" t="s">
        <v>481</v>
      </c>
    </row>
    <row r="13836" spans="1:7" x14ac:dyDescent="0.25">
      <c r="A13836" s="1">
        <v>35200980</v>
      </c>
      <c r="B13836" s="1" t="s">
        <v>36829</v>
      </c>
      <c r="C13836" s="1" t="s">
        <v>36830</v>
      </c>
      <c r="D13836" s="1" t="s">
        <v>36831</v>
      </c>
      <c r="E13836" s="1" t="s">
        <v>65</v>
      </c>
      <c r="F13836" s="1" t="s">
        <v>480</v>
      </c>
      <c r="G13836" s="1" t="s">
        <v>481</v>
      </c>
    </row>
    <row r="13837" spans="1:7" x14ac:dyDescent="0.25">
      <c r="A13837" s="1">
        <v>35200981</v>
      </c>
      <c r="B13837" s="1" t="s">
        <v>36832</v>
      </c>
      <c r="C13837" s="1" t="s">
        <v>36833</v>
      </c>
      <c r="D13837" s="1" t="s">
        <v>36834</v>
      </c>
      <c r="E13837" s="1" t="s">
        <v>65</v>
      </c>
      <c r="F13837" s="1" t="s">
        <v>480</v>
      </c>
      <c r="G13837" s="1" t="s">
        <v>481</v>
      </c>
    </row>
    <row r="13838" spans="1:7" x14ac:dyDescent="0.25">
      <c r="A13838" s="1">
        <v>35200983</v>
      </c>
      <c r="B13838" s="1" t="s">
        <v>36835</v>
      </c>
      <c r="C13838" s="1" t="s">
        <v>36836</v>
      </c>
      <c r="D13838" s="1" t="s">
        <v>36837</v>
      </c>
      <c r="E13838" s="1" t="s">
        <v>66</v>
      </c>
      <c r="F13838" s="1" t="s">
        <v>480</v>
      </c>
      <c r="G13838" s="1" t="s">
        <v>481</v>
      </c>
    </row>
    <row r="13839" spans="1:7" x14ac:dyDescent="0.25">
      <c r="A13839" s="1">
        <v>35200984</v>
      </c>
      <c r="B13839" s="1" t="s">
        <v>36838</v>
      </c>
      <c r="C13839" s="1" t="s">
        <v>36839</v>
      </c>
      <c r="D13839" s="1" t="s">
        <v>36840</v>
      </c>
      <c r="E13839" s="1" t="s">
        <v>65</v>
      </c>
      <c r="F13839" s="1" t="s">
        <v>480</v>
      </c>
      <c r="G13839" s="1" t="s">
        <v>481</v>
      </c>
    </row>
    <row r="13840" spans="1:7" x14ac:dyDescent="0.25">
      <c r="A13840" s="1">
        <v>35200985</v>
      </c>
      <c r="B13840" s="1" t="s">
        <v>36841</v>
      </c>
      <c r="C13840" s="1" t="s">
        <v>36842</v>
      </c>
      <c r="D13840" s="1" t="s">
        <v>36843</v>
      </c>
      <c r="E13840" s="1" t="s">
        <v>65</v>
      </c>
      <c r="F13840" s="1" t="s">
        <v>480</v>
      </c>
      <c r="G13840" s="1" t="s">
        <v>481</v>
      </c>
    </row>
    <row r="13841" spans="1:7" x14ac:dyDescent="0.25">
      <c r="A13841" s="1">
        <v>35200986</v>
      </c>
      <c r="B13841" s="1" t="s">
        <v>36844</v>
      </c>
      <c r="C13841" s="1" t="s">
        <v>36845</v>
      </c>
      <c r="D13841" s="1" t="s">
        <v>36846</v>
      </c>
      <c r="E13841" s="1" t="s">
        <v>66</v>
      </c>
      <c r="F13841" s="1" t="s">
        <v>480</v>
      </c>
      <c r="G13841" s="1" t="s">
        <v>481</v>
      </c>
    </row>
    <row r="13842" spans="1:7" x14ac:dyDescent="0.25">
      <c r="A13842" s="1">
        <v>35200988</v>
      </c>
      <c r="B13842" s="1" t="s">
        <v>36847</v>
      </c>
      <c r="C13842" s="1" t="s">
        <v>36848</v>
      </c>
      <c r="D13842" s="1" t="s">
        <v>36849</v>
      </c>
      <c r="E13842" s="1" t="s">
        <v>65</v>
      </c>
      <c r="F13842" s="1" t="s">
        <v>480</v>
      </c>
      <c r="G13842" s="1" t="s">
        <v>481</v>
      </c>
    </row>
    <row r="13843" spans="1:7" x14ac:dyDescent="0.25">
      <c r="A13843" s="1">
        <v>35200997</v>
      </c>
      <c r="B13843" s="1" t="s">
        <v>36850</v>
      </c>
      <c r="C13843" s="1" t="s">
        <v>36851</v>
      </c>
      <c r="D13843" s="1" t="s">
        <v>36852</v>
      </c>
      <c r="E13843" s="1" t="s">
        <v>65</v>
      </c>
      <c r="G13843" s="1" t="s">
        <v>199</v>
      </c>
    </row>
    <row r="13844" spans="1:7" x14ac:dyDescent="0.25">
      <c r="A13844" s="1">
        <v>35200998</v>
      </c>
      <c r="B13844" s="1" t="s">
        <v>24020</v>
      </c>
      <c r="C13844" s="1" t="s">
        <v>36853</v>
      </c>
      <c r="D13844" s="1" t="s">
        <v>24022</v>
      </c>
      <c r="E13844" s="1" t="s">
        <v>65</v>
      </c>
      <c r="F13844" s="1" t="s">
        <v>480</v>
      </c>
      <c r="G13844" s="1" t="s">
        <v>481</v>
      </c>
    </row>
    <row r="13845" spans="1:7" x14ac:dyDescent="0.25">
      <c r="A13845" s="1">
        <v>35201001</v>
      </c>
      <c r="B13845" s="1" t="s">
        <v>36854</v>
      </c>
      <c r="C13845" s="1" t="s">
        <v>36855</v>
      </c>
      <c r="D13845" s="1" t="s">
        <v>36856</v>
      </c>
      <c r="G13845" s="1" t="s">
        <v>199</v>
      </c>
    </row>
    <row r="13846" spans="1:7" x14ac:dyDescent="0.25">
      <c r="A13846" s="1">
        <v>35201007</v>
      </c>
      <c r="B13846" s="1" t="s">
        <v>36857</v>
      </c>
      <c r="C13846" s="1" t="s">
        <v>36858</v>
      </c>
      <c r="D13846" s="1" t="s">
        <v>36859</v>
      </c>
      <c r="E13846" s="1" t="s">
        <v>65</v>
      </c>
      <c r="F13846" s="1" t="s">
        <v>480</v>
      </c>
      <c r="G13846" s="1" t="s">
        <v>481</v>
      </c>
    </row>
    <row r="13847" spans="1:7" x14ac:dyDescent="0.25">
      <c r="A13847" s="1">
        <v>35201008</v>
      </c>
      <c r="B13847" s="1" t="s">
        <v>36860</v>
      </c>
      <c r="C13847" s="1" t="s">
        <v>36861</v>
      </c>
      <c r="D13847" s="1" t="s">
        <v>36862</v>
      </c>
      <c r="E13847" s="1" t="s">
        <v>65</v>
      </c>
      <c r="F13847" s="1" t="s">
        <v>480</v>
      </c>
      <c r="G13847" s="1" t="s">
        <v>481</v>
      </c>
    </row>
    <row r="13848" spans="1:7" x14ac:dyDescent="0.25">
      <c r="A13848" s="1">
        <v>35201010</v>
      </c>
      <c r="B13848" s="1" t="s">
        <v>22308</v>
      </c>
      <c r="C13848" s="1" t="s">
        <v>22309</v>
      </c>
      <c r="D13848" s="1" t="s">
        <v>22310</v>
      </c>
      <c r="E13848" s="1" t="s">
        <v>65</v>
      </c>
      <c r="F13848" s="1" t="s">
        <v>480</v>
      </c>
      <c r="G13848" s="1" t="s">
        <v>481</v>
      </c>
    </row>
    <row r="13849" spans="1:7" x14ac:dyDescent="0.25">
      <c r="A13849" s="1">
        <v>35201011</v>
      </c>
      <c r="B13849" s="1" t="s">
        <v>36863</v>
      </c>
      <c r="C13849" s="1" t="s">
        <v>36864</v>
      </c>
      <c r="D13849" s="1" t="s">
        <v>36865</v>
      </c>
      <c r="E13849" s="1" t="s">
        <v>65</v>
      </c>
      <c r="F13849" s="1" t="s">
        <v>480</v>
      </c>
      <c r="G13849" s="1" t="s">
        <v>481</v>
      </c>
    </row>
    <row r="13850" spans="1:7" x14ac:dyDescent="0.25">
      <c r="A13850" s="1">
        <v>35201012</v>
      </c>
      <c r="B13850" s="1" t="s">
        <v>36866</v>
      </c>
      <c r="C13850" s="1" t="s">
        <v>36867</v>
      </c>
      <c r="D13850" s="1" t="s">
        <v>36868</v>
      </c>
      <c r="E13850" s="1" t="s">
        <v>65</v>
      </c>
      <c r="F13850" s="1" t="s">
        <v>480</v>
      </c>
      <c r="G13850" s="1" t="s">
        <v>481</v>
      </c>
    </row>
    <row r="13851" spans="1:7" x14ac:dyDescent="0.25">
      <c r="A13851" s="1">
        <v>35201013</v>
      </c>
      <c r="B13851" s="1" t="s">
        <v>36869</v>
      </c>
      <c r="C13851" s="1" t="s">
        <v>36870</v>
      </c>
      <c r="D13851" s="1" t="s">
        <v>36871</v>
      </c>
      <c r="E13851" s="1" t="s">
        <v>66</v>
      </c>
      <c r="F13851" s="1" t="s">
        <v>480</v>
      </c>
      <c r="G13851" s="1" t="s">
        <v>481</v>
      </c>
    </row>
    <row r="13852" spans="1:7" x14ac:dyDescent="0.25">
      <c r="A13852" s="1">
        <v>35201014</v>
      </c>
      <c r="B13852" s="1" t="s">
        <v>36872</v>
      </c>
      <c r="C13852" s="1" t="s">
        <v>36873</v>
      </c>
      <c r="D13852" s="1" t="s">
        <v>36874</v>
      </c>
      <c r="E13852" s="1" t="s">
        <v>65</v>
      </c>
      <c r="F13852" s="1" t="s">
        <v>480</v>
      </c>
      <c r="G13852" s="1" t="s">
        <v>481</v>
      </c>
    </row>
    <row r="13853" spans="1:7" x14ac:dyDescent="0.25">
      <c r="A13853" s="1">
        <v>35201015</v>
      </c>
      <c r="B13853" s="1" t="s">
        <v>36875</v>
      </c>
      <c r="C13853" s="1" t="s">
        <v>36876</v>
      </c>
      <c r="D13853" s="1" t="s">
        <v>36877</v>
      </c>
      <c r="E13853" s="1" t="s">
        <v>65</v>
      </c>
      <c r="F13853" s="1" t="s">
        <v>480</v>
      </c>
      <c r="G13853" s="1" t="s">
        <v>481</v>
      </c>
    </row>
    <row r="13854" spans="1:7" x14ac:dyDescent="0.25">
      <c r="A13854" s="1">
        <v>35201016</v>
      </c>
      <c r="B13854" s="1" t="s">
        <v>36878</v>
      </c>
      <c r="C13854" s="1" t="s">
        <v>36879</v>
      </c>
      <c r="D13854" s="1" t="s">
        <v>36880</v>
      </c>
      <c r="E13854" s="1" t="s">
        <v>66</v>
      </c>
      <c r="F13854" s="1" t="s">
        <v>480</v>
      </c>
      <c r="G13854" s="1" t="s">
        <v>481</v>
      </c>
    </row>
    <row r="13855" spans="1:7" x14ac:dyDescent="0.25">
      <c r="A13855" s="1">
        <v>35201017</v>
      </c>
      <c r="B13855" s="1" t="s">
        <v>36881</v>
      </c>
      <c r="C13855" s="1" t="s">
        <v>36882</v>
      </c>
      <c r="D13855" s="1" t="s">
        <v>36883</v>
      </c>
      <c r="E13855" s="1" t="s">
        <v>66</v>
      </c>
      <c r="F13855" s="1" t="s">
        <v>480</v>
      </c>
      <c r="G13855" s="1" t="s">
        <v>481</v>
      </c>
    </row>
    <row r="13856" spans="1:7" x14ac:dyDescent="0.25">
      <c r="A13856" s="1">
        <v>35201018</v>
      </c>
      <c r="B13856" s="1" t="s">
        <v>36884</v>
      </c>
      <c r="C13856" s="1" t="s">
        <v>36885</v>
      </c>
      <c r="D13856" s="1" t="s">
        <v>36886</v>
      </c>
      <c r="E13856" s="1" t="s">
        <v>65</v>
      </c>
      <c r="F13856" s="1" t="s">
        <v>480</v>
      </c>
      <c r="G13856" s="1" t="s">
        <v>481</v>
      </c>
    </row>
    <row r="13857" spans="1:7" x14ac:dyDescent="0.25">
      <c r="A13857" s="1">
        <v>35201019</v>
      </c>
      <c r="B13857" s="1" t="s">
        <v>36887</v>
      </c>
      <c r="C13857" s="1" t="s">
        <v>36888</v>
      </c>
      <c r="D13857" s="1" t="s">
        <v>36889</v>
      </c>
      <c r="E13857" s="1" t="s">
        <v>65</v>
      </c>
      <c r="F13857" s="1" t="s">
        <v>480</v>
      </c>
      <c r="G13857" s="1" t="s">
        <v>481</v>
      </c>
    </row>
    <row r="13858" spans="1:7" x14ac:dyDescent="0.25">
      <c r="A13858" s="1">
        <v>35201020</v>
      </c>
      <c r="B13858" s="1" t="s">
        <v>36890</v>
      </c>
      <c r="C13858" s="1" t="s">
        <v>36891</v>
      </c>
      <c r="D13858" s="1" t="s">
        <v>36892</v>
      </c>
      <c r="E13858" s="1" t="s">
        <v>65</v>
      </c>
      <c r="F13858" s="1" t="s">
        <v>480</v>
      </c>
      <c r="G13858" s="1" t="s">
        <v>481</v>
      </c>
    </row>
    <row r="13859" spans="1:7" x14ac:dyDescent="0.25">
      <c r="A13859" s="1">
        <v>35201021</v>
      </c>
      <c r="B13859" s="1" t="s">
        <v>36893</v>
      </c>
      <c r="C13859" s="1" t="s">
        <v>36894</v>
      </c>
      <c r="D13859" s="1" t="s">
        <v>36895</v>
      </c>
      <c r="E13859" s="1" t="s">
        <v>65</v>
      </c>
      <c r="F13859" s="1" t="s">
        <v>480</v>
      </c>
      <c r="G13859" s="1" t="s">
        <v>481</v>
      </c>
    </row>
    <row r="13860" spans="1:7" x14ac:dyDescent="0.25">
      <c r="A13860" s="1">
        <v>35201022</v>
      </c>
      <c r="B13860" s="1" t="s">
        <v>36896</v>
      </c>
      <c r="C13860" s="1" t="s">
        <v>36897</v>
      </c>
      <c r="D13860" s="1" t="s">
        <v>36898</v>
      </c>
      <c r="E13860" s="1" t="s">
        <v>65</v>
      </c>
      <c r="F13860" s="1" t="s">
        <v>480</v>
      </c>
      <c r="G13860" s="1" t="s">
        <v>481</v>
      </c>
    </row>
    <row r="13861" spans="1:7" x14ac:dyDescent="0.25">
      <c r="A13861" s="1">
        <v>35201026</v>
      </c>
      <c r="B13861" s="1" t="s">
        <v>36899</v>
      </c>
      <c r="C13861" s="1" t="s">
        <v>36900</v>
      </c>
      <c r="D13861" s="1" t="s">
        <v>36901</v>
      </c>
      <c r="E13861" s="1" t="s">
        <v>65</v>
      </c>
      <c r="F13861" s="1" t="s">
        <v>480</v>
      </c>
      <c r="G13861" s="1" t="s">
        <v>481</v>
      </c>
    </row>
    <row r="13862" spans="1:7" x14ac:dyDescent="0.25">
      <c r="A13862" s="1">
        <v>35201029</v>
      </c>
      <c r="B13862" s="1" t="s">
        <v>36902</v>
      </c>
      <c r="C13862" s="1" t="s">
        <v>36903</v>
      </c>
      <c r="D13862" s="1" t="s">
        <v>36904</v>
      </c>
      <c r="E13862" s="1" t="s">
        <v>65</v>
      </c>
      <c r="F13862" s="1" t="s">
        <v>480</v>
      </c>
      <c r="G13862" s="1" t="s">
        <v>481</v>
      </c>
    </row>
    <row r="13863" spans="1:7" x14ac:dyDescent="0.25">
      <c r="A13863" s="1">
        <v>35201031</v>
      </c>
      <c r="B13863" s="1" t="s">
        <v>36905</v>
      </c>
      <c r="C13863" s="1" t="s">
        <v>36906</v>
      </c>
      <c r="D13863" s="1" t="s">
        <v>36907</v>
      </c>
      <c r="E13863" s="1" t="s">
        <v>65</v>
      </c>
      <c r="F13863" s="1" t="s">
        <v>480</v>
      </c>
      <c r="G13863" s="1" t="s">
        <v>481</v>
      </c>
    </row>
    <row r="13864" spans="1:7" x14ac:dyDescent="0.25">
      <c r="A13864" s="1">
        <v>35201032</v>
      </c>
      <c r="B13864" s="1" t="s">
        <v>36908</v>
      </c>
      <c r="C13864" s="1" t="s">
        <v>36909</v>
      </c>
      <c r="D13864" s="1" t="s">
        <v>36910</v>
      </c>
      <c r="E13864" s="1" t="s">
        <v>65</v>
      </c>
      <c r="F13864" s="1" t="s">
        <v>480</v>
      </c>
      <c r="G13864" s="1" t="s">
        <v>481</v>
      </c>
    </row>
    <row r="13865" spans="1:7" x14ac:dyDescent="0.25">
      <c r="A13865" s="1">
        <v>35201034</v>
      </c>
      <c r="B13865" s="1" t="s">
        <v>36911</v>
      </c>
      <c r="C13865" s="1" t="s">
        <v>36912</v>
      </c>
      <c r="D13865" s="1" t="s">
        <v>36913</v>
      </c>
      <c r="E13865" s="1" t="s">
        <v>65</v>
      </c>
      <c r="F13865" s="1" t="s">
        <v>480</v>
      </c>
      <c r="G13865" s="1" t="s">
        <v>481</v>
      </c>
    </row>
    <row r="13866" spans="1:7" x14ac:dyDescent="0.25">
      <c r="A13866" s="1">
        <v>35201035</v>
      </c>
      <c r="B13866" s="1" t="s">
        <v>36914</v>
      </c>
      <c r="C13866" s="1" t="s">
        <v>36915</v>
      </c>
      <c r="D13866" s="1" t="s">
        <v>36916</v>
      </c>
      <c r="E13866" s="1" t="s">
        <v>65</v>
      </c>
      <c r="F13866" s="1" t="s">
        <v>480</v>
      </c>
      <c r="G13866" s="1" t="s">
        <v>481</v>
      </c>
    </row>
    <row r="13867" spans="1:7" x14ac:dyDescent="0.25">
      <c r="A13867" s="1">
        <v>35201039</v>
      </c>
      <c r="B13867" s="1" t="s">
        <v>36917</v>
      </c>
      <c r="C13867" s="1" t="s">
        <v>36918</v>
      </c>
      <c r="D13867" s="1" t="s">
        <v>36919</v>
      </c>
      <c r="E13867" s="1" t="s">
        <v>65</v>
      </c>
      <c r="F13867" s="1" t="s">
        <v>480</v>
      </c>
      <c r="G13867" s="1" t="s">
        <v>481</v>
      </c>
    </row>
    <row r="13868" spans="1:7" x14ac:dyDescent="0.25">
      <c r="A13868" s="1">
        <v>35201041</v>
      </c>
      <c r="B13868" s="1" t="s">
        <v>36920</v>
      </c>
      <c r="C13868" s="1" t="s">
        <v>36921</v>
      </c>
      <c r="D13868" s="1" t="s">
        <v>36922</v>
      </c>
      <c r="E13868" s="1" t="s">
        <v>65</v>
      </c>
      <c r="F13868" s="1" t="s">
        <v>480</v>
      </c>
      <c r="G13868" s="1" t="s">
        <v>481</v>
      </c>
    </row>
    <row r="13869" spans="1:7" x14ac:dyDescent="0.25">
      <c r="A13869" s="1">
        <v>35201042</v>
      </c>
      <c r="B13869" s="1" t="s">
        <v>36923</v>
      </c>
      <c r="C13869" s="1" t="s">
        <v>36924</v>
      </c>
      <c r="D13869" s="1" t="s">
        <v>36925</v>
      </c>
      <c r="E13869" s="1" t="s">
        <v>65</v>
      </c>
      <c r="F13869" s="1" t="s">
        <v>480</v>
      </c>
      <c r="G13869" s="1" t="s">
        <v>481</v>
      </c>
    </row>
    <row r="13870" spans="1:7" x14ac:dyDescent="0.25">
      <c r="A13870" s="1">
        <v>35201043</v>
      </c>
      <c r="B13870" s="1" t="s">
        <v>36926</v>
      </c>
      <c r="C13870" s="1" t="s">
        <v>36927</v>
      </c>
      <c r="D13870" s="1" t="s">
        <v>36928</v>
      </c>
      <c r="E13870" s="1" t="s">
        <v>65</v>
      </c>
      <c r="F13870" s="1" t="s">
        <v>480</v>
      </c>
      <c r="G13870" s="1" t="s">
        <v>481</v>
      </c>
    </row>
    <row r="13871" spans="1:7" x14ac:dyDescent="0.25">
      <c r="A13871" s="1">
        <v>35201044</v>
      </c>
      <c r="B13871" s="1" t="s">
        <v>36929</v>
      </c>
      <c r="C13871" s="1" t="s">
        <v>36930</v>
      </c>
      <c r="D13871" s="1" t="s">
        <v>36931</v>
      </c>
      <c r="E13871" s="1" t="s">
        <v>65</v>
      </c>
      <c r="F13871" s="1" t="s">
        <v>480</v>
      </c>
      <c r="G13871" s="1" t="s">
        <v>481</v>
      </c>
    </row>
    <row r="13872" spans="1:7" x14ac:dyDescent="0.25">
      <c r="A13872" s="1">
        <v>35201050</v>
      </c>
      <c r="B13872" s="1" t="s">
        <v>36932</v>
      </c>
      <c r="C13872" s="1" t="s">
        <v>36933</v>
      </c>
      <c r="D13872" s="1" t="s">
        <v>36934</v>
      </c>
      <c r="E13872" s="1" t="s">
        <v>65</v>
      </c>
      <c r="F13872" s="1" t="s">
        <v>480</v>
      </c>
      <c r="G13872" s="1" t="s">
        <v>481</v>
      </c>
    </row>
    <row r="13873" spans="1:7" x14ac:dyDescent="0.25">
      <c r="A13873" s="1">
        <v>35201053</v>
      </c>
      <c r="B13873" s="1" t="s">
        <v>36935</v>
      </c>
      <c r="C13873" s="1" t="s">
        <v>36936</v>
      </c>
      <c r="D13873" s="1" t="s">
        <v>36937</v>
      </c>
      <c r="E13873" s="1" t="s">
        <v>66</v>
      </c>
      <c r="F13873" s="1" t="s">
        <v>480</v>
      </c>
      <c r="G13873" s="1" t="s">
        <v>481</v>
      </c>
    </row>
    <row r="13874" spans="1:7" x14ac:dyDescent="0.25">
      <c r="A13874" s="1">
        <v>35201054</v>
      </c>
      <c r="B13874" s="1" t="s">
        <v>36938</v>
      </c>
      <c r="C13874" s="1" t="s">
        <v>36939</v>
      </c>
      <c r="D13874" s="1" t="s">
        <v>36940</v>
      </c>
      <c r="E13874" s="1" t="s">
        <v>65</v>
      </c>
      <c r="F13874" s="1" t="s">
        <v>480</v>
      </c>
      <c r="G13874" s="1" t="s">
        <v>481</v>
      </c>
    </row>
    <row r="13875" spans="1:7" x14ac:dyDescent="0.25">
      <c r="A13875" s="1">
        <v>35201055</v>
      </c>
      <c r="B13875" s="1" t="s">
        <v>36941</v>
      </c>
      <c r="C13875" s="1" t="s">
        <v>36942</v>
      </c>
      <c r="D13875" s="1" t="s">
        <v>36943</v>
      </c>
      <c r="E13875" s="1" t="s">
        <v>65</v>
      </c>
      <c r="F13875" s="1" t="s">
        <v>480</v>
      </c>
      <c r="G13875" s="1" t="s">
        <v>481</v>
      </c>
    </row>
    <row r="13876" spans="1:7" x14ac:dyDescent="0.25">
      <c r="A13876" s="1">
        <v>35201056</v>
      </c>
      <c r="B13876" s="1" t="s">
        <v>36944</v>
      </c>
      <c r="C13876" s="1" t="s">
        <v>36945</v>
      </c>
      <c r="D13876" s="1" t="s">
        <v>36946</v>
      </c>
      <c r="E13876" s="1" t="s">
        <v>65</v>
      </c>
      <c r="F13876" s="1" t="s">
        <v>480</v>
      </c>
      <c r="G13876" s="1" t="s">
        <v>481</v>
      </c>
    </row>
    <row r="13877" spans="1:7" x14ac:dyDescent="0.25">
      <c r="A13877" s="1">
        <v>35201057</v>
      </c>
      <c r="B13877" s="1" t="s">
        <v>36947</v>
      </c>
      <c r="C13877" s="1" t="s">
        <v>36948</v>
      </c>
      <c r="D13877" s="1" t="s">
        <v>36949</v>
      </c>
      <c r="E13877" s="1" t="s">
        <v>65</v>
      </c>
      <c r="F13877" s="1" t="s">
        <v>480</v>
      </c>
      <c r="G13877" s="1" t="s">
        <v>481</v>
      </c>
    </row>
    <row r="13878" spans="1:7" x14ac:dyDescent="0.25">
      <c r="A13878" s="1">
        <v>35201059</v>
      </c>
      <c r="B13878" s="1" t="s">
        <v>36950</v>
      </c>
      <c r="C13878" s="1" t="s">
        <v>36951</v>
      </c>
      <c r="D13878" s="1" t="s">
        <v>36952</v>
      </c>
      <c r="E13878" s="1" t="s">
        <v>65</v>
      </c>
      <c r="F13878" s="1" t="s">
        <v>480</v>
      </c>
      <c r="G13878" s="1" t="s">
        <v>481</v>
      </c>
    </row>
    <row r="13879" spans="1:7" x14ac:dyDescent="0.25">
      <c r="A13879" s="1">
        <v>35201060</v>
      </c>
      <c r="B13879" s="1" t="s">
        <v>36953</v>
      </c>
      <c r="C13879" s="1" t="s">
        <v>36954</v>
      </c>
      <c r="D13879" s="1" t="s">
        <v>36955</v>
      </c>
      <c r="E13879" s="1" t="s">
        <v>65</v>
      </c>
      <c r="F13879" s="1" t="s">
        <v>480</v>
      </c>
      <c r="G13879" s="1" t="s">
        <v>481</v>
      </c>
    </row>
    <row r="13880" spans="1:7" x14ac:dyDescent="0.25">
      <c r="A13880" s="1">
        <v>35201061</v>
      </c>
      <c r="B13880" s="1" t="s">
        <v>36956</v>
      </c>
      <c r="C13880" s="1" t="s">
        <v>36957</v>
      </c>
      <c r="D13880" s="1" t="s">
        <v>36958</v>
      </c>
      <c r="E13880" s="1" t="s">
        <v>65</v>
      </c>
      <c r="F13880" s="1" t="s">
        <v>480</v>
      </c>
      <c r="G13880" s="1" t="s">
        <v>481</v>
      </c>
    </row>
    <row r="13881" spans="1:7" x14ac:dyDescent="0.25">
      <c r="A13881" s="1">
        <v>35201062</v>
      </c>
      <c r="B13881" s="1" t="s">
        <v>36959</v>
      </c>
      <c r="C13881" s="1" t="s">
        <v>36960</v>
      </c>
      <c r="D13881" s="1" t="s">
        <v>36961</v>
      </c>
      <c r="E13881" s="1" t="s">
        <v>65</v>
      </c>
      <c r="F13881" s="1" t="s">
        <v>39</v>
      </c>
      <c r="G13881" s="1" t="s">
        <v>321</v>
      </c>
    </row>
    <row r="13882" spans="1:7" x14ac:dyDescent="0.25">
      <c r="A13882" s="1">
        <v>35201063</v>
      </c>
      <c r="B13882" s="1" t="s">
        <v>36962</v>
      </c>
      <c r="C13882" s="1" t="s">
        <v>36963</v>
      </c>
      <c r="D13882" s="1" t="s">
        <v>36964</v>
      </c>
      <c r="E13882" s="1" t="s">
        <v>65</v>
      </c>
      <c r="F13882" s="1" t="s">
        <v>480</v>
      </c>
      <c r="G13882" s="1" t="s">
        <v>481</v>
      </c>
    </row>
    <row r="13883" spans="1:7" x14ac:dyDescent="0.25">
      <c r="A13883" s="1">
        <v>35201064</v>
      </c>
      <c r="B13883" s="1" t="s">
        <v>36965</v>
      </c>
      <c r="C13883" s="1" t="s">
        <v>36966</v>
      </c>
      <c r="D13883" s="1" t="s">
        <v>36967</v>
      </c>
      <c r="E13883" s="1" t="s">
        <v>65</v>
      </c>
      <c r="F13883" s="1" t="s">
        <v>480</v>
      </c>
      <c r="G13883" s="1" t="s">
        <v>481</v>
      </c>
    </row>
    <row r="13884" spans="1:7" x14ac:dyDescent="0.25">
      <c r="A13884" s="1">
        <v>35201067</v>
      </c>
      <c r="B13884" s="1" t="s">
        <v>36968</v>
      </c>
      <c r="C13884" s="1" t="s">
        <v>36969</v>
      </c>
      <c r="D13884" s="1" t="s">
        <v>36970</v>
      </c>
      <c r="E13884" s="1" t="s">
        <v>65</v>
      </c>
      <c r="F13884" s="1" t="s">
        <v>480</v>
      </c>
      <c r="G13884" s="1" t="s">
        <v>481</v>
      </c>
    </row>
    <row r="13885" spans="1:7" x14ac:dyDescent="0.25">
      <c r="A13885" s="1">
        <v>35201069</v>
      </c>
      <c r="B13885" s="1" t="s">
        <v>36971</v>
      </c>
      <c r="C13885" s="1" t="s">
        <v>36972</v>
      </c>
      <c r="D13885" s="1" t="s">
        <v>36973</v>
      </c>
      <c r="E13885" s="1" t="s">
        <v>65</v>
      </c>
      <c r="F13885" s="1" t="s">
        <v>480</v>
      </c>
      <c r="G13885" s="1" t="s">
        <v>481</v>
      </c>
    </row>
    <row r="13886" spans="1:7" x14ac:dyDescent="0.25">
      <c r="A13886" s="1">
        <v>35201070</v>
      </c>
      <c r="B13886" s="1" t="s">
        <v>36974</v>
      </c>
      <c r="C13886" s="1" t="s">
        <v>36975</v>
      </c>
      <c r="D13886" s="1" t="s">
        <v>36976</v>
      </c>
      <c r="E13886" s="1" t="s">
        <v>65</v>
      </c>
      <c r="F13886" s="1" t="s">
        <v>480</v>
      </c>
      <c r="G13886" s="1" t="s">
        <v>481</v>
      </c>
    </row>
    <row r="13887" spans="1:7" x14ac:dyDescent="0.25">
      <c r="A13887" s="1">
        <v>35201071</v>
      </c>
      <c r="B13887" s="1" t="s">
        <v>36977</v>
      </c>
      <c r="C13887" s="1" t="s">
        <v>36978</v>
      </c>
      <c r="D13887" s="1" t="s">
        <v>36979</v>
      </c>
      <c r="E13887" s="1" t="s">
        <v>65</v>
      </c>
      <c r="F13887" s="1" t="s">
        <v>480</v>
      </c>
      <c r="G13887" s="1" t="s">
        <v>481</v>
      </c>
    </row>
    <row r="13888" spans="1:7" x14ac:dyDescent="0.25">
      <c r="A13888" s="1">
        <v>35201072</v>
      </c>
      <c r="B13888" s="1" t="s">
        <v>36980</v>
      </c>
      <c r="C13888" s="1" t="s">
        <v>36981</v>
      </c>
      <c r="D13888" s="1" t="s">
        <v>36982</v>
      </c>
      <c r="E13888" s="1" t="s">
        <v>65</v>
      </c>
      <c r="F13888" s="1" t="s">
        <v>480</v>
      </c>
      <c r="G13888" s="1" t="s">
        <v>481</v>
      </c>
    </row>
    <row r="13889" spans="1:7" x14ac:dyDescent="0.25">
      <c r="A13889" s="1">
        <v>35201073</v>
      </c>
      <c r="B13889" s="1" t="s">
        <v>36983</v>
      </c>
      <c r="C13889" s="1" t="s">
        <v>36984</v>
      </c>
      <c r="D13889" s="1" t="s">
        <v>36985</v>
      </c>
      <c r="E13889" s="1" t="s">
        <v>65</v>
      </c>
      <c r="F13889" s="1" t="s">
        <v>480</v>
      </c>
      <c r="G13889" s="1" t="s">
        <v>481</v>
      </c>
    </row>
    <row r="13890" spans="1:7" x14ac:dyDescent="0.25">
      <c r="A13890" s="1">
        <v>35201074</v>
      </c>
      <c r="B13890" s="1" t="s">
        <v>36986</v>
      </c>
      <c r="C13890" s="1" t="s">
        <v>36987</v>
      </c>
      <c r="D13890" s="1" t="s">
        <v>36988</v>
      </c>
      <c r="E13890" s="1" t="s">
        <v>65</v>
      </c>
      <c r="F13890" s="1" t="s">
        <v>480</v>
      </c>
      <c r="G13890" s="1" t="s">
        <v>481</v>
      </c>
    </row>
    <row r="13891" spans="1:7" x14ac:dyDescent="0.25">
      <c r="A13891" s="1">
        <v>35201076</v>
      </c>
      <c r="B13891" s="1" t="s">
        <v>36989</v>
      </c>
      <c r="C13891" s="1" t="s">
        <v>36990</v>
      </c>
      <c r="D13891" s="1" t="s">
        <v>36991</v>
      </c>
      <c r="E13891" s="1" t="s">
        <v>65</v>
      </c>
      <c r="F13891" s="1" t="s">
        <v>480</v>
      </c>
      <c r="G13891" s="1" t="s">
        <v>481</v>
      </c>
    </row>
    <row r="13892" spans="1:7" x14ac:dyDescent="0.25">
      <c r="A13892" s="1">
        <v>35201077</v>
      </c>
      <c r="B13892" s="1" t="s">
        <v>36992</v>
      </c>
      <c r="C13892" s="1" t="s">
        <v>36993</v>
      </c>
      <c r="D13892" s="1" t="s">
        <v>36994</v>
      </c>
      <c r="E13892" s="1" t="s">
        <v>65</v>
      </c>
      <c r="F13892" s="1" t="s">
        <v>480</v>
      </c>
      <c r="G13892" s="1" t="s">
        <v>481</v>
      </c>
    </row>
    <row r="13893" spans="1:7" x14ac:dyDescent="0.25">
      <c r="A13893" s="1">
        <v>35201078</v>
      </c>
      <c r="B13893" s="1" t="s">
        <v>36995</v>
      </c>
      <c r="C13893" s="1" t="s">
        <v>36996</v>
      </c>
      <c r="D13893" s="1" t="s">
        <v>36997</v>
      </c>
      <c r="E13893" s="1" t="s">
        <v>65</v>
      </c>
      <c r="F13893" s="1" t="s">
        <v>480</v>
      </c>
      <c r="G13893" s="1" t="s">
        <v>481</v>
      </c>
    </row>
    <row r="13894" spans="1:7" x14ac:dyDescent="0.25">
      <c r="A13894" s="1">
        <v>35201079</v>
      </c>
      <c r="B13894" s="1" t="s">
        <v>36998</v>
      </c>
      <c r="C13894" s="1" t="s">
        <v>36999</v>
      </c>
      <c r="D13894" s="1" t="s">
        <v>37000</v>
      </c>
      <c r="E13894" s="1" t="s">
        <v>65</v>
      </c>
      <c r="F13894" s="1" t="s">
        <v>480</v>
      </c>
      <c r="G13894" s="1" t="s">
        <v>481</v>
      </c>
    </row>
    <row r="13895" spans="1:7" x14ac:dyDescent="0.25">
      <c r="A13895" s="1">
        <v>35201080</v>
      </c>
      <c r="B13895" s="1" t="s">
        <v>37001</v>
      </c>
      <c r="C13895" s="1" t="s">
        <v>37002</v>
      </c>
      <c r="D13895" s="1" t="s">
        <v>37003</v>
      </c>
      <c r="E13895" s="1" t="s">
        <v>66</v>
      </c>
      <c r="F13895" s="1" t="s">
        <v>480</v>
      </c>
      <c r="G13895" s="1" t="s">
        <v>481</v>
      </c>
    </row>
    <row r="13896" spans="1:7" x14ac:dyDescent="0.25">
      <c r="A13896" s="1">
        <v>35201082</v>
      </c>
      <c r="B13896" s="1" t="s">
        <v>37004</v>
      </c>
      <c r="C13896" s="1" t="s">
        <v>37005</v>
      </c>
      <c r="D13896" s="1" t="s">
        <v>37006</v>
      </c>
      <c r="E13896" s="1" t="s">
        <v>65</v>
      </c>
      <c r="F13896" s="1" t="s">
        <v>39</v>
      </c>
      <c r="G13896" s="1" t="s">
        <v>321</v>
      </c>
    </row>
    <row r="13897" spans="1:7" x14ac:dyDescent="0.25">
      <c r="A13897" s="1">
        <v>35201083</v>
      </c>
      <c r="B13897" s="1" t="s">
        <v>37007</v>
      </c>
      <c r="C13897" s="1" t="s">
        <v>37008</v>
      </c>
      <c r="D13897" s="1" t="s">
        <v>37009</v>
      </c>
      <c r="E13897" s="1" t="s">
        <v>65</v>
      </c>
      <c r="F13897" s="1" t="s">
        <v>39</v>
      </c>
      <c r="G13897" s="1" t="s">
        <v>321</v>
      </c>
    </row>
    <row r="13898" spans="1:7" x14ac:dyDescent="0.25">
      <c r="A13898" s="1">
        <v>35201085</v>
      </c>
      <c r="B13898" s="1" t="s">
        <v>37010</v>
      </c>
      <c r="C13898" s="1" t="s">
        <v>37011</v>
      </c>
      <c r="D13898" s="1" t="s">
        <v>37012</v>
      </c>
      <c r="E13898" s="1" t="s">
        <v>65</v>
      </c>
      <c r="F13898" s="1" t="s">
        <v>39</v>
      </c>
      <c r="G13898" s="1" t="s">
        <v>321</v>
      </c>
    </row>
    <row r="13899" spans="1:7" x14ac:dyDescent="0.25">
      <c r="A13899" s="1">
        <v>35201086</v>
      </c>
      <c r="B13899" s="1" t="s">
        <v>37013</v>
      </c>
      <c r="C13899" s="1" t="s">
        <v>37014</v>
      </c>
      <c r="D13899" s="1" t="s">
        <v>37015</v>
      </c>
      <c r="E13899" s="1" t="s">
        <v>65</v>
      </c>
      <c r="F13899" s="1" t="s">
        <v>39</v>
      </c>
      <c r="G13899" s="1" t="s">
        <v>321</v>
      </c>
    </row>
    <row r="13900" spans="1:7" x14ac:dyDescent="0.25">
      <c r="A13900" s="1">
        <v>35201087</v>
      </c>
      <c r="B13900" s="1" t="s">
        <v>37016</v>
      </c>
      <c r="C13900" s="1" t="s">
        <v>37017</v>
      </c>
      <c r="D13900" s="1" t="s">
        <v>37018</v>
      </c>
      <c r="E13900" s="1" t="s">
        <v>66</v>
      </c>
      <c r="F13900" s="1" t="s">
        <v>39</v>
      </c>
      <c r="G13900" s="1" t="s">
        <v>321</v>
      </c>
    </row>
    <row r="13901" spans="1:7" x14ac:dyDescent="0.25">
      <c r="A13901" s="1">
        <v>35201088</v>
      </c>
      <c r="B13901" s="1" t="s">
        <v>37019</v>
      </c>
      <c r="C13901" s="1" t="s">
        <v>37020</v>
      </c>
      <c r="D13901" s="1" t="s">
        <v>37021</v>
      </c>
      <c r="E13901" s="1" t="s">
        <v>65</v>
      </c>
      <c r="F13901" s="1" t="s">
        <v>39</v>
      </c>
      <c r="G13901" s="1" t="s">
        <v>321</v>
      </c>
    </row>
    <row r="13902" spans="1:7" x14ac:dyDescent="0.25">
      <c r="A13902" s="1">
        <v>35201089</v>
      </c>
      <c r="B13902" s="1" t="s">
        <v>37022</v>
      </c>
      <c r="C13902" s="1" t="s">
        <v>37023</v>
      </c>
      <c r="D13902" s="1" t="s">
        <v>37024</v>
      </c>
      <c r="E13902" s="1" t="s">
        <v>65</v>
      </c>
      <c r="F13902" s="1" t="s">
        <v>39</v>
      </c>
      <c r="G13902" s="1" t="s">
        <v>321</v>
      </c>
    </row>
    <row r="13903" spans="1:7" x14ac:dyDescent="0.25">
      <c r="A13903" s="1">
        <v>35201091</v>
      </c>
      <c r="B13903" s="1" t="s">
        <v>37025</v>
      </c>
      <c r="C13903" s="1" t="s">
        <v>37026</v>
      </c>
      <c r="D13903" s="1" t="s">
        <v>37027</v>
      </c>
      <c r="E13903" s="1" t="s">
        <v>65</v>
      </c>
      <c r="F13903" s="1" t="s">
        <v>39</v>
      </c>
      <c r="G13903" s="1" t="s">
        <v>321</v>
      </c>
    </row>
    <row r="13904" spans="1:7" x14ac:dyDescent="0.25">
      <c r="A13904" s="1">
        <v>35201092</v>
      </c>
      <c r="B13904" s="1" t="s">
        <v>37028</v>
      </c>
      <c r="C13904" s="1" t="s">
        <v>37029</v>
      </c>
      <c r="D13904" s="1" t="s">
        <v>37030</v>
      </c>
      <c r="E13904" s="1" t="s">
        <v>65</v>
      </c>
      <c r="F13904" s="1" t="s">
        <v>39</v>
      </c>
      <c r="G13904" s="1" t="s">
        <v>321</v>
      </c>
    </row>
    <row r="13905" spans="1:7" x14ac:dyDescent="0.25">
      <c r="A13905" s="1">
        <v>35201093</v>
      </c>
      <c r="B13905" s="1" t="s">
        <v>37031</v>
      </c>
      <c r="C13905" s="1" t="s">
        <v>37032</v>
      </c>
      <c r="D13905" s="1" t="s">
        <v>37033</v>
      </c>
      <c r="E13905" s="1" t="s">
        <v>65</v>
      </c>
      <c r="F13905" s="1" t="s">
        <v>39</v>
      </c>
      <c r="G13905" s="1" t="s">
        <v>321</v>
      </c>
    </row>
    <row r="13906" spans="1:7" x14ac:dyDescent="0.25">
      <c r="A13906" s="1">
        <v>35201094</v>
      </c>
      <c r="B13906" s="1" t="s">
        <v>37034</v>
      </c>
      <c r="C13906" s="1" t="s">
        <v>37035</v>
      </c>
      <c r="D13906" s="1" t="s">
        <v>37036</v>
      </c>
      <c r="E13906" s="1" t="s">
        <v>65</v>
      </c>
      <c r="F13906" s="1" t="s">
        <v>1984</v>
      </c>
      <c r="G13906" s="1" t="s">
        <v>1985</v>
      </c>
    </row>
    <row r="13907" spans="1:7" x14ac:dyDescent="0.25">
      <c r="A13907" s="1">
        <v>35201095</v>
      </c>
      <c r="B13907" s="1" t="s">
        <v>37037</v>
      </c>
      <c r="C13907" s="1" t="s">
        <v>37038</v>
      </c>
      <c r="D13907" s="1" t="s">
        <v>37039</v>
      </c>
      <c r="E13907" s="1" t="s">
        <v>65</v>
      </c>
      <c r="F13907" s="1" t="s">
        <v>39</v>
      </c>
      <c r="G13907" s="1" t="s">
        <v>321</v>
      </c>
    </row>
    <row r="13908" spans="1:7" x14ac:dyDescent="0.25">
      <c r="A13908" s="1">
        <v>35201096</v>
      </c>
      <c r="B13908" s="1" t="s">
        <v>37040</v>
      </c>
      <c r="C13908" s="1" t="s">
        <v>37041</v>
      </c>
      <c r="D13908" s="1" t="s">
        <v>37042</v>
      </c>
      <c r="E13908" s="1" t="s">
        <v>65</v>
      </c>
      <c r="F13908" s="1" t="s">
        <v>39</v>
      </c>
      <c r="G13908" s="1" t="s">
        <v>321</v>
      </c>
    </row>
    <row r="13909" spans="1:7" x14ac:dyDescent="0.25">
      <c r="A13909" s="1">
        <v>35201097</v>
      </c>
      <c r="B13909" s="1" t="s">
        <v>37043</v>
      </c>
      <c r="C13909" s="1" t="s">
        <v>37044</v>
      </c>
      <c r="D13909" s="1" t="s">
        <v>37045</v>
      </c>
      <c r="E13909" s="1" t="s">
        <v>65</v>
      </c>
      <c r="F13909" s="1" t="s">
        <v>39</v>
      </c>
      <c r="G13909" s="1" t="s">
        <v>321</v>
      </c>
    </row>
    <row r="13910" spans="1:7" x14ac:dyDescent="0.25">
      <c r="A13910" s="1">
        <v>35201098</v>
      </c>
      <c r="B13910" s="1" t="s">
        <v>37046</v>
      </c>
      <c r="C13910" s="1" t="s">
        <v>37047</v>
      </c>
      <c r="D13910" s="1" t="s">
        <v>37048</v>
      </c>
      <c r="E13910" s="1" t="s">
        <v>66</v>
      </c>
      <c r="F13910" s="1" t="s">
        <v>39</v>
      </c>
      <c r="G13910" s="1" t="s">
        <v>321</v>
      </c>
    </row>
    <row r="13911" spans="1:7" x14ac:dyDescent="0.25">
      <c r="A13911" s="1">
        <v>35201099</v>
      </c>
      <c r="B13911" s="1" t="s">
        <v>37049</v>
      </c>
      <c r="C13911" s="1" t="s">
        <v>37050</v>
      </c>
      <c r="D13911" s="1" t="s">
        <v>37051</v>
      </c>
      <c r="E13911" s="1" t="s">
        <v>65</v>
      </c>
      <c r="F13911" s="1" t="s">
        <v>39</v>
      </c>
      <c r="G13911" s="1" t="s">
        <v>321</v>
      </c>
    </row>
    <row r="13912" spans="1:7" x14ac:dyDescent="0.25">
      <c r="A13912" s="1">
        <v>35201101</v>
      </c>
      <c r="B13912" s="1" t="s">
        <v>37052</v>
      </c>
      <c r="C13912" s="1" t="s">
        <v>37053</v>
      </c>
      <c r="D13912" s="1" t="s">
        <v>37054</v>
      </c>
      <c r="E13912" s="1" t="s">
        <v>65</v>
      </c>
      <c r="F13912" s="1" t="s">
        <v>1984</v>
      </c>
      <c r="G13912" s="1" t="s">
        <v>1985</v>
      </c>
    </row>
    <row r="13913" spans="1:7" x14ac:dyDescent="0.25">
      <c r="A13913" s="1">
        <v>35201102</v>
      </c>
      <c r="B13913" s="1" t="s">
        <v>37055</v>
      </c>
      <c r="C13913" s="1" t="s">
        <v>37056</v>
      </c>
      <c r="D13913" s="1" t="s">
        <v>37057</v>
      </c>
      <c r="E13913" s="1" t="s">
        <v>65</v>
      </c>
      <c r="F13913" s="1" t="s">
        <v>1984</v>
      </c>
      <c r="G13913" s="1" t="s">
        <v>1985</v>
      </c>
    </row>
    <row r="13914" spans="1:7" x14ac:dyDescent="0.25">
      <c r="A13914" s="1">
        <v>35201103</v>
      </c>
      <c r="B13914" s="1" t="s">
        <v>37058</v>
      </c>
      <c r="C13914" s="1" t="s">
        <v>37059</v>
      </c>
      <c r="D13914" s="1" t="s">
        <v>37060</v>
      </c>
      <c r="E13914" s="1" t="s">
        <v>65</v>
      </c>
      <c r="F13914" s="1" t="s">
        <v>1984</v>
      </c>
      <c r="G13914" s="1" t="s">
        <v>1985</v>
      </c>
    </row>
    <row r="13915" spans="1:7" x14ac:dyDescent="0.25">
      <c r="A13915" s="1">
        <v>35201104</v>
      </c>
      <c r="B13915" s="1" t="s">
        <v>37061</v>
      </c>
      <c r="C13915" s="1" t="s">
        <v>37062</v>
      </c>
      <c r="D13915" s="1" t="s">
        <v>37063</v>
      </c>
      <c r="E13915" s="1" t="s">
        <v>65</v>
      </c>
      <c r="F13915" s="1" t="s">
        <v>480</v>
      </c>
      <c r="G13915" s="1" t="s">
        <v>481</v>
      </c>
    </row>
    <row r="13916" spans="1:7" x14ac:dyDescent="0.25">
      <c r="A13916" s="1">
        <v>35201105</v>
      </c>
      <c r="B13916" s="1" t="s">
        <v>37064</v>
      </c>
      <c r="C13916" s="1" t="s">
        <v>37065</v>
      </c>
      <c r="D13916" s="1" t="s">
        <v>37066</v>
      </c>
      <c r="E13916" s="1" t="s">
        <v>65</v>
      </c>
      <c r="F13916" s="1" t="s">
        <v>480</v>
      </c>
      <c r="G13916" s="1" t="s">
        <v>481</v>
      </c>
    </row>
    <row r="13917" spans="1:7" x14ac:dyDescent="0.25">
      <c r="A13917" s="1">
        <v>35201106</v>
      </c>
      <c r="B13917" s="1" t="s">
        <v>37067</v>
      </c>
      <c r="C13917" s="1" t="s">
        <v>37068</v>
      </c>
      <c r="D13917" s="1" t="s">
        <v>37069</v>
      </c>
      <c r="E13917" s="1" t="s">
        <v>66</v>
      </c>
      <c r="G13917" s="1" t="s">
        <v>199</v>
      </c>
    </row>
    <row r="13918" spans="1:7" x14ac:dyDescent="0.25">
      <c r="A13918" s="1">
        <v>35201107</v>
      </c>
      <c r="B13918" s="1" t="s">
        <v>37070</v>
      </c>
      <c r="C13918" s="1" t="s">
        <v>37071</v>
      </c>
      <c r="D13918" s="1" t="s">
        <v>37072</v>
      </c>
      <c r="E13918" s="1" t="s">
        <v>66</v>
      </c>
      <c r="G13918" s="1" t="s">
        <v>199</v>
      </c>
    </row>
    <row r="13919" spans="1:7" x14ac:dyDescent="0.25">
      <c r="A13919" s="1">
        <v>35201108</v>
      </c>
      <c r="B13919" s="1" t="s">
        <v>37073</v>
      </c>
      <c r="C13919" s="1" t="s">
        <v>37074</v>
      </c>
      <c r="D13919" s="1" t="s">
        <v>37075</v>
      </c>
      <c r="E13919" s="1" t="s">
        <v>66</v>
      </c>
      <c r="G13919" s="1" t="s">
        <v>199</v>
      </c>
    </row>
    <row r="13920" spans="1:7" x14ac:dyDescent="0.25">
      <c r="A13920" s="1">
        <v>35201109</v>
      </c>
      <c r="B13920" s="1" t="s">
        <v>37076</v>
      </c>
      <c r="C13920" s="1" t="s">
        <v>37077</v>
      </c>
      <c r="D13920" s="1" t="s">
        <v>37078</v>
      </c>
      <c r="E13920" s="1" t="s">
        <v>66</v>
      </c>
      <c r="F13920" s="1" t="s">
        <v>480</v>
      </c>
      <c r="G13920" s="1" t="s">
        <v>481</v>
      </c>
    </row>
    <row r="13921" spans="1:7" x14ac:dyDescent="0.25">
      <c r="A13921" s="1">
        <v>35201110</v>
      </c>
      <c r="B13921" s="1" t="s">
        <v>37079</v>
      </c>
      <c r="C13921" s="1" t="s">
        <v>37080</v>
      </c>
      <c r="D13921" s="1" t="s">
        <v>37081</v>
      </c>
      <c r="E13921" s="1" t="s">
        <v>66</v>
      </c>
      <c r="F13921" s="1" t="s">
        <v>480</v>
      </c>
      <c r="G13921" s="1" t="s">
        <v>481</v>
      </c>
    </row>
    <row r="13922" spans="1:7" x14ac:dyDescent="0.25">
      <c r="A13922" s="1">
        <v>35201111</v>
      </c>
      <c r="B13922" s="1" t="s">
        <v>37082</v>
      </c>
      <c r="C13922" s="1" t="s">
        <v>37083</v>
      </c>
      <c r="D13922" s="1" t="s">
        <v>37084</v>
      </c>
      <c r="E13922" s="1" t="s">
        <v>66</v>
      </c>
      <c r="F13922" s="1" t="s">
        <v>480</v>
      </c>
      <c r="G13922" s="1" t="s">
        <v>481</v>
      </c>
    </row>
    <row r="13923" spans="1:7" x14ac:dyDescent="0.25">
      <c r="A13923" s="1">
        <v>35201112</v>
      </c>
      <c r="B13923" s="1" t="s">
        <v>37085</v>
      </c>
      <c r="C13923" s="1" t="s">
        <v>37086</v>
      </c>
      <c r="D13923" s="1" t="s">
        <v>37087</v>
      </c>
      <c r="E13923" s="1" t="s">
        <v>66</v>
      </c>
      <c r="F13923" s="1" t="s">
        <v>480</v>
      </c>
      <c r="G13923" s="1" t="s">
        <v>481</v>
      </c>
    </row>
    <row r="13924" spans="1:7" x14ac:dyDescent="0.25">
      <c r="A13924" s="1">
        <v>35201113</v>
      </c>
      <c r="B13924" s="1" t="s">
        <v>37088</v>
      </c>
      <c r="C13924" s="1" t="s">
        <v>37089</v>
      </c>
      <c r="D13924" s="1" t="s">
        <v>37090</v>
      </c>
      <c r="E13924" s="1" t="s">
        <v>66</v>
      </c>
      <c r="F13924" s="1" t="s">
        <v>480</v>
      </c>
      <c r="G13924" s="1" t="s">
        <v>481</v>
      </c>
    </row>
    <row r="13925" spans="1:7" x14ac:dyDescent="0.25">
      <c r="A13925" s="1">
        <v>35201114</v>
      </c>
      <c r="B13925" s="1" t="s">
        <v>37091</v>
      </c>
      <c r="C13925" s="1" t="s">
        <v>37092</v>
      </c>
      <c r="D13925" s="1" t="s">
        <v>37093</v>
      </c>
      <c r="E13925" s="1" t="s">
        <v>66</v>
      </c>
      <c r="F13925" s="1" t="s">
        <v>480</v>
      </c>
      <c r="G13925" s="1" t="s">
        <v>481</v>
      </c>
    </row>
    <row r="13926" spans="1:7" x14ac:dyDescent="0.25">
      <c r="A13926" s="1">
        <v>35201115</v>
      </c>
      <c r="B13926" s="1" t="s">
        <v>37094</v>
      </c>
      <c r="C13926" s="1" t="s">
        <v>37095</v>
      </c>
      <c r="D13926" s="1" t="s">
        <v>37096</v>
      </c>
      <c r="E13926" s="1" t="s">
        <v>66</v>
      </c>
      <c r="G13926" s="1" t="s">
        <v>199</v>
      </c>
    </row>
    <row r="13927" spans="1:7" x14ac:dyDescent="0.25">
      <c r="A13927" s="1">
        <v>35201116</v>
      </c>
      <c r="B13927" s="1" t="s">
        <v>37097</v>
      </c>
      <c r="C13927" s="1" t="s">
        <v>37098</v>
      </c>
      <c r="D13927" s="1" t="s">
        <v>37099</v>
      </c>
      <c r="E13927" s="1" t="s">
        <v>66</v>
      </c>
      <c r="F13927" s="1" t="s">
        <v>480</v>
      </c>
      <c r="G13927" s="1" t="s">
        <v>481</v>
      </c>
    </row>
    <row r="13928" spans="1:7" x14ac:dyDescent="0.25">
      <c r="A13928" s="1">
        <v>35201117</v>
      </c>
      <c r="B13928" s="1" t="s">
        <v>37079</v>
      </c>
      <c r="C13928" s="1" t="s">
        <v>37080</v>
      </c>
      <c r="D13928" s="1" t="s">
        <v>37081</v>
      </c>
      <c r="E13928" s="1" t="s">
        <v>66</v>
      </c>
      <c r="F13928" s="1" t="s">
        <v>480</v>
      </c>
      <c r="G13928" s="1" t="s">
        <v>481</v>
      </c>
    </row>
    <row r="13929" spans="1:7" x14ac:dyDescent="0.25">
      <c r="A13929" s="1">
        <v>35201118</v>
      </c>
      <c r="B13929" s="1" t="s">
        <v>37100</v>
      </c>
      <c r="C13929" s="1" t="s">
        <v>37101</v>
      </c>
      <c r="D13929" s="1" t="s">
        <v>37102</v>
      </c>
      <c r="E13929" s="1" t="s">
        <v>66</v>
      </c>
      <c r="F13929" s="1" t="s">
        <v>480</v>
      </c>
      <c r="G13929" s="1" t="s">
        <v>481</v>
      </c>
    </row>
    <row r="13930" spans="1:7" x14ac:dyDescent="0.25">
      <c r="A13930" s="1">
        <v>35201119</v>
      </c>
      <c r="B13930" s="1" t="s">
        <v>37103</v>
      </c>
      <c r="C13930" s="1" t="s">
        <v>37104</v>
      </c>
      <c r="D13930" s="1" t="s">
        <v>37105</v>
      </c>
      <c r="E13930" s="1" t="s">
        <v>66</v>
      </c>
      <c r="F13930" s="1" t="s">
        <v>480</v>
      </c>
      <c r="G13930" s="1" t="s">
        <v>481</v>
      </c>
    </row>
    <row r="13931" spans="1:7" x14ac:dyDescent="0.25">
      <c r="A13931" s="1">
        <v>35201120</v>
      </c>
      <c r="B13931" s="1" t="s">
        <v>37106</v>
      </c>
      <c r="C13931" s="1" t="s">
        <v>37107</v>
      </c>
      <c r="D13931" s="1" t="s">
        <v>37108</v>
      </c>
      <c r="E13931" s="1" t="s">
        <v>65</v>
      </c>
      <c r="F13931" s="1" t="s">
        <v>39</v>
      </c>
      <c r="G13931" s="1" t="s">
        <v>321</v>
      </c>
    </row>
    <row r="13932" spans="1:7" x14ac:dyDescent="0.25">
      <c r="A13932" s="1">
        <v>35201121</v>
      </c>
      <c r="B13932" s="1" t="s">
        <v>37109</v>
      </c>
      <c r="C13932" s="1" t="s">
        <v>37110</v>
      </c>
      <c r="D13932" s="1" t="s">
        <v>37111</v>
      </c>
      <c r="G13932" s="1" t="s">
        <v>199</v>
      </c>
    </row>
    <row r="13933" spans="1:7" x14ac:dyDescent="0.25">
      <c r="A13933" s="1">
        <v>35210000</v>
      </c>
      <c r="B13933" s="1" t="s">
        <v>37112</v>
      </c>
      <c r="C13933" s="1" t="s">
        <v>37113</v>
      </c>
      <c r="D13933" s="1" t="s">
        <v>37114</v>
      </c>
      <c r="E13933" s="1" t="s">
        <v>65</v>
      </c>
      <c r="F13933" s="1" t="s">
        <v>39</v>
      </c>
      <c r="G13933" s="1" t="s">
        <v>321</v>
      </c>
    </row>
    <row r="13934" spans="1:7" x14ac:dyDescent="0.25">
      <c r="A13934" s="1">
        <v>35210001</v>
      </c>
      <c r="B13934" s="1" t="s">
        <v>37115</v>
      </c>
      <c r="C13934" s="1" t="s">
        <v>37116</v>
      </c>
      <c r="D13934" s="1" t="s">
        <v>37117</v>
      </c>
      <c r="E13934" s="1" t="s">
        <v>65</v>
      </c>
      <c r="F13934" s="1" t="s">
        <v>39</v>
      </c>
      <c r="G13934" s="1" t="s">
        <v>321</v>
      </c>
    </row>
    <row r="13935" spans="1:7" x14ac:dyDescent="0.25">
      <c r="A13935" s="1">
        <v>35210002</v>
      </c>
      <c r="B13935" s="1" t="s">
        <v>37118</v>
      </c>
      <c r="C13935" s="1" t="s">
        <v>37119</v>
      </c>
      <c r="D13935" s="1" t="s">
        <v>37120</v>
      </c>
      <c r="E13935" s="1" t="s">
        <v>65</v>
      </c>
      <c r="F13935" s="1" t="s">
        <v>39</v>
      </c>
      <c r="G13935" s="1" t="s">
        <v>321</v>
      </c>
    </row>
    <row r="13936" spans="1:7" x14ac:dyDescent="0.25">
      <c r="A13936" s="1">
        <v>35210003</v>
      </c>
      <c r="B13936" s="1" t="s">
        <v>37121</v>
      </c>
      <c r="C13936" s="1" t="s">
        <v>37122</v>
      </c>
      <c r="D13936" s="1" t="s">
        <v>37123</v>
      </c>
      <c r="E13936" s="1" t="s">
        <v>65</v>
      </c>
      <c r="F13936" s="1" t="s">
        <v>39</v>
      </c>
      <c r="G13936" s="1" t="s">
        <v>321</v>
      </c>
    </row>
    <row r="13937" spans="1:7" x14ac:dyDescent="0.25">
      <c r="A13937" s="1">
        <v>35210004</v>
      </c>
      <c r="B13937" s="1" t="s">
        <v>37124</v>
      </c>
      <c r="C13937" s="1" t="s">
        <v>37125</v>
      </c>
      <c r="D13937" s="1" t="s">
        <v>37126</v>
      </c>
      <c r="E13937" s="1" t="s">
        <v>65</v>
      </c>
      <c r="F13937" s="1" t="s">
        <v>39</v>
      </c>
      <c r="G13937" s="1" t="s">
        <v>321</v>
      </c>
    </row>
    <row r="13938" spans="1:7" x14ac:dyDescent="0.25">
      <c r="A13938" s="1">
        <v>35210005</v>
      </c>
      <c r="B13938" s="1" t="s">
        <v>37127</v>
      </c>
      <c r="C13938" s="1" t="s">
        <v>37128</v>
      </c>
      <c r="D13938" s="1" t="s">
        <v>37129</v>
      </c>
      <c r="E13938" s="1" t="s">
        <v>65</v>
      </c>
      <c r="F13938" s="1" t="s">
        <v>39</v>
      </c>
      <c r="G13938" s="1" t="s">
        <v>321</v>
      </c>
    </row>
    <row r="13939" spans="1:7" x14ac:dyDescent="0.25">
      <c r="A13939" s="1">
        <v>35210006</v>
      </c>
      <c r="B13939" s="1" t="s">
        <v>37130</v>
      </c>
      <c r="C13939" s="1" t="s">
        <v>37131</v>
      </c>
      <c r="D13939" s="1" t="s">
        <v>37132</v>
      </c>
      <c r="E13939" s="1" t="s">
        <v>65</v>
      </c>
      <c r="F13939" s="1" t="s">
        <v>39</v>
      </c>
      <c r="G13939" s="1" t="s">
        <v>321</v>
      </c>
    </row>
    <row r="13940" spans="1:7" x14ac:dyDescent="0.25">
      <c r="A13940" s="1">
        <v>35210007</v>
      </c>
      <c r="B13940" s="1" t="s">
        <v>37133</v>
      </c>
      <c r="C13940" s="1" t="s">
        <v>37134</v>
      </c>
      <c r="D13940" s="1" t="s">
        <v>37135</v>
      </c>
      <c r="E13940" s="1" t="s">
        <v>65</v>
      </c>
      <c r="F13940" s="1" t="s">
        <v>39</v>
      </c>
      <c r="G13940" s="1" t="s">
        <v>321</v>
      </c>
    </row>
    <row r="13941" spans="1:7" x14ac:dyDescent="0.25">
      <c r="A13941" s="1">
        <v>35210008</v>
      </c>
      <c r="B13941" s="1" t="s">
        <v>37136</v>
      </c>
      <c r="C13941" s="1" t="s">
        <v>37137</v>
      </c>
      <c r="D13941" s="1" t="s">
        <v>37138</v>
      </c>
      <c r="E13941" s="1" t="s">
        <v>65</v>
      </c>
      <c r="F13941" s="1" t="s">
        <v>39</v>
      </c>
      <c r="G13941" s="1" t="s">
        <v>321</v>
      </c>
    </row>
    <row r="13942" spans="1:7" x14ac:dyDescent="0.25">
      <c r="A13942" s="1">
        <v>35210009</v>
      </c>
      <c r="B13942" s="1" t="s">
        <v>37139</v>
      </c>
      <c r="C13942" s="1" t="s">
        <v>37140</v>
      </c>
      <c r="D13942" s="1" t="s">
        <v>37141</v>
      </c>
      <c r="E13942" s="1" t="s">
        <v>65</v>
      </c>
      <c r="F13942" s="1" t="s">
        <v>39</v>
      </c>
      <c r="G13942" s="1" t="s">
        <v>321</v>
      </c>
    </row>
    <row r="13943" spans="1:7" x14ac:dyDescent="0.25">
      <c r="A13943" s="1">
        <v>35210010</v>
      </c>
      <c r="B13943" s="1" t="s">
        <v>37142</v>
      </c>
      <c r="C13943" s="1" t="s">
        <v>37143</v>
      </c>
      <c r="D13943" s="1" t="s">
        <v>37144</v>
      </c>
      <c r="E13943" s="1" t="s">
        <v>65</v>
      </c>
      <c r="F13943" s="1" t="s">
        <v>39</v>
      </c>
      <c r="G13943" s="1" t="s">
        <v>321</v>
      </c>
    </row>
    <row r="13944" spans="1:7" x14ac:dyDescent="0.25">
      <c r="A13944" s="1">
        <v>35210011</v>
      </c>
      <c r="B13944" s="1" t="s">
        <v>37145</v>
      </c>
      <c r="C13944" s="1" t="s">
        <v>37146</v>
      </c>
      <c r="D13944" s="1" t="s">
        <v>37147</v>
      </c>
      <c r="E13944" s="1" t="s">
        <v>65</v>
      </c>
      <c r="F13944" s="1" t="s">
        <v>39</v>
      </c>
      <c r="G13944" s="1" t="s">
        <v>321</v>
      </c>
    </row>
    <row r="13945" spans="1:7" x14ac:dyDescent="0.25">
      <c r="A13945" s="1">
        <v>35210012</v>
      </c>
      <c r="B13945" s="1" t="s">
        <v>37148</v>
      </c>
      <c r="C13945" s="1" t="s">
        <v>37149</v>
      </c>
      <c r="D13945" s="1" t="s">
        <v>37150</v>
      </c>
      <c r="E13945" s="1" t="s">
        <v>65</v>
      </c>
      <c r="F13945" s="1" t="s">
        <v>39</v>
      </c>
      <c r="G13945" s="1" t="s">
        <v>321</v>
      </c>
    </row>
    <row r="13946" spans="1:7" x14ac:dyDescent="0.25">
      <c r="A13946" s="1">
        <v>35210013</v>
      </c>
      <c r="B13946" s="1" t="s">
        <v>37151</v>
      </c>
      <c r="C13946" s="1" t="s">
        <v>37152</v>
      </c>
      <c r="D13946" s="1" t="s">
        <v>37153</v>
      </c>
      <c r="E13946" s="1" t="s">
        <v>65</v>
      </c>
      <c r="F13946" s="1" t="s">
        <v>39</v>
      </c>
      <c r="G13946" s="1" t="s">
        <v>321</v>
      </c>
    </row>
    <row r="13947" spans="1:7" x14ac:dyDescent="0.25">
      <c r="A13947" s="1">
        <v>35210015</v>
      </c>
      <c r="B13947" s="1" t="s">
        <v>37154</v>
      </c>
      <c r="C13947" s="1" t="s">
        <v>37155</v>
      </c>
      <c r="D13947" s="1" t="s">
        <v>37156</v>
      </c>
      <c r="E13947" s="1" t="s">
        <v>65</v>
      </c>
      <c r="F13947" s="1" t="s">
        <v>39</v>
      </c>
      <c r="G13947" s="1" t="s">
        <v>321</v>
      </c>
    </row>
    <row r="13948" spans="1:7" x14ac:dyDescent="0.25">
      <c r="A13948" s="1">
        <v>35210016</v>
      </c>
      <c r="B13948" s="1" t="s">
        <v>37157</v>
      </c>
      <c r="C13948" s="1" t="s">
        <v>37158</v>
      </c>
      <c r="D13948" s="1" t="s">
        <v>37159</v>
      </c>
      <c r="E13948" s="1" t="s">
        <v>65</v>
      </c>
      <c r="F13948" s="1" t="s">
        <v>39</v>
      </c>
      <c r="G13948" s="1" t="s">
        <v>321</v>
      </c>
    </row>
    <row r="13949" spans="1:7" x14ac:dyDescent="0.25">
      <c r="A13949" s="1">
        <v>35210017</v>
      </c>
      <c r="B13949" s="1" t="s">
        <v>37160</v>
      </c>
      <c r="C13949" s="1" t="s">
        <v>37161</v>
      </c>
      <c r="D13949" s="1" t="s">
        <v>37162</v>
      </c>
      <c r="E13949" s="1" t="s">
        <v>65</v>
      </c>
      <c r="F13949" s="1" t="s">
        <v>39</v>
      </c>
      <c r="G13949" s="1" t="s">
        <v>321</v>
      </c>
    </row>
    <row r="13950" spans="1:7" x14ac:dyDescent="0.25">
      <c r="A13950" s="1">
        <v>35210019</v>
      </c>
      <c r="B13950" s="1" t="s">
        <v>37163</v>
      </c>
      <c r="C13950" s="1" t="s">
        <v>37164</v>
      </c>
      <c r="D13950" s="1" t="s">
        <v>37165</v>
      </c>
      <c r="E13950" s="1" t="s">
        <v>65</v>
      </c>
      <c r="F13950" s="1" t="s">
        <v>39</v>
      </c>
      <c r="G13950" s="1" t="s">
        <v>321</v>
      </c>
    </row>
    <row r="13951" spans="1:7" x14ac:dyDescent="0.25">
      <c r="A13951" s="1">
        <v>35210020</v>
      </c>
      <c r="B13951" s="1" t="s">
        <v>37166</v>
      </c>
      <c r="C13951" s="1" t="s">
        <v>37167</v>
      </c>
      <c r="D13951" s="1" t="s">
        <v>37168</v>
      </c>
      <c r="E13951" s="1" t="s">
        <v>65</v>
      </c>
      <c r="F13951" s="1" t="s">
        <v>39</v>
      </c>
      <c r="G13951" s="1" t="s">
        <v>321</v>
      </c>
    </row>
    <row r="13952" spans="1:7" x14ac:dyDescent="0.25">
      <c r="A13952" s="1">
        <v>35210021</v>
      </c>
      <c r="B13952" s="1" t="s">
        <v>37169</v>
      </c>
      <c r="C13952" s="1" t="s">
        <v>37170</v>
      </c>
      <c r="D13952" s="1" t="s">
        <v>37171</v>
      </c>
      <c r="E13952" s="1" t="s">
        <v>65</v>
      </c>
      <c r="F13952" s="1" t="s">
        <v>39</v>
      </c>
      <c r="G13952" s="1" t="s">
        <v>321</v>
      </c>
    </row>
    <row r="13953" spans="1:7" x14ac:dyDescent="0.25">
      <c r="A13953" s="1">
        <v>35210023</v>
      </c>
      <c r="B13953" s="1" t="s">
        <v>37172</v>
      </c>
      <c r="C13953" s="1" t="s">
        <v>37173</v>
      </c>
      <c r="D13953" s="1" t="s">
        <v>37174</v>
      </c>
      <c r="E13953" s="1" t="s">
        <v>65</v>
      </c>
      <c r="F13953" s="1" t="s">
        <v>39</v>
      </c>
      <c r="G13953" s="1" t="s">
        <v>321</v>
      </c>
    </row>
    <row r="13954" spans="1:7" x14ac:dyDescent="0.25">
      <c r="A13954" s="1">
        <v>35210024</v>
      </c>
      <c r="B13954" s="1" t="s">
        <v>37175</v>
      </c>
      <c r="C13954" s="1" t="s">
        <v>37176</v>
      </c>
      <c r="D13954" s="1" t="s">
        <v>37177</v>
      </c>
      <c r="E13954" s="1" t="s">
        <v>65</v>
      </c>
      <c r="F13954" s="1" t="s">
        <v>39</v>
      </c>
      <c r="G13954" s="1" t="s">
        <v>321</v>
      </c>
    </row>
    <row r="13955" spans="1:7" x14ac:dyDescent="0.25">
      <c r="A13955" s="1">
        <v>35210026</v>
      </c>
      <c r="B13955" s="1" t="s">
        <v>37178</v>
      </c>
      <c r="C13955" s="1" t="s">
        <v>37179</v>
      </c>
      <c r="D13955" s="1" t="s">
        <v>37180</v>
      </c>
      <c r="E13955" s="1" t="s">
        <v>65</v>
      </c>
      <c r="F13955" s="1" t="s">
        <v>39</v>
      </c>
      <c r="G13955" s="1" t="s">
        <v>321</v>
      </c>
    </row>
    <row r="13956" spans="1:7" x14ac:dyDescent="0.25">
      <c r="A13956" s="1">
        <v>35210028</v>
      </c>
      <c r="B13956" s="1" t="s">
        <v>37181</v>
      </c>
      <c r="C13956" s="1" t="s">
        <v>37182</v>
      </c>
      <c r="D13956" s="1" t="s">
        <v>37183</v>
      </c>
      <c r="E13956" s="1" t="s">
        <v>65</v>
      </c>
      <c r="F13956" s="1" t="s">
        <v>39</v>
      </c>
      <c r="G13956" s="1" t="s">
        <v>321</v>
      </c>
    </row>
    <row r="13957" spans="1:7" x14ac:dyDescent="0.25">
      <c r="A13957" s="1">
        <v>35210030</v>
      </c>
      <c r="B13957" s="1" t="s">
        <v>37184</v>
      </c>
      <c r="C13957" s="1" t="s">
        <v>37185</v>
      </c>
      <c r="D13957" s="1" t="s">
        <v>37186</v>
      </c>
      <c r="E13957" s="1" t="s">
        <v>65</v>
      </c>
      <c r="F13957" s="1" t="s">
        <v>39</v>
      </c>
      <c r="G13957" s="1" t="s">
        <v>321</v>
      </c>
    </row>
    <row r="13958" spans="1:7" x14ac:dyDescent="0.25">
      <c r="A13958" s="1">
        <v>35210031</v>
      </c>
      <c r="B13958" s="1" t="s">
        <v>37187</v>
      </c>
      <c r="C13958" s="1" t="s">
        <v>37188</v>
      </c>
      <c r="D13958" s="1" t="s">
        <v>37189</v>
      </c>
      <c r="E13958" s="1" t="s">
        <v>65</v>
      </c>
      <c r="F13958" s="1" t="s">
        <v>39</v>
      </c>
      <c r="G13958" s="1" t="s">
        <v>321</v>
      </c>
    </row>
    <row r="13959" spans="1:7" x14ac:dyDescent="0.25">
      <c r="A13959" s="1">
        <v>35210032</v>
      </c>
      <c r="B13959" s="1" t="s">
        <v>37190</v>
      </c>
      <c r="C13959" s="1" t="s">
        <v>37191</v>
      </c>
      <c r="D13959" s="1" t="s">
        <v>37192</v>
      </c>
      <c r="E13959" s="1" t="s">
        <v>65</v>
      </c>
      <c r="F13959" s="1" t="s">
        <v>39</v>
      </c>
      <c r="G13959" s="1" t="s">
        <v>321</v>
      </c>
    </row>
    <row r="13960" spans="1:7" x14ac:dyDescent="0.25">
      <c r="A13960" s="1">
        <v>35210040</v>
      </c>
      <c r="B13960" s="1" t="s">
        <v>37193</v>
      </c>
      <c r="C13960" s="1" t="s">
        <v>37194</v>
      </c>
      <c r="D13960" s="1" t="s">
        <v>37195</v>
      </c>
      <c r="E13960" s="1" t="s">
        <v>65</v>
      </c>
      <c r="F13960" s="1" t="s">
        <v>39</v>
      </c>
      <c r="G13960" s="1" t="s">
        <v>321</v>
      </c>
    </row>
    <row r="13961" spans="1:7" x14ac:dyDescent="0.25">
      <c r="A13961" s="1">
        <v>35210041</v>
      </c>
      <c r="B13961" s="1" t="s">
        <v>37196</v>
      </c>
      <c r="C13961" s="1" t="s">
        <v>37197</v>
      </c>
      <c r="D13961" s="1" t="s">
        <v>37198</v>
      </c>
      <c r="E13961" s="1" t="s">
        <v>65</v>
      </c>
      <c r="F13961" s="1" t="s">
        <v>39</v>
      </c>
      <c r="G13961" s="1" t="s">
        <v>321</v>
      </c>
    </row>
    <row r="13962" spans="1:7" x14ac:dyDescent="0.25">
      <c r="A13962" s="1">
        <v>35210042</v>
      </c>
      <c r="B13962" s="1" t="s">
        <v>37199</v>
      </c>
      <c r="C13962" s="1" t="s">
        <v>37200</v>
      </c>
      <c r="D13962" s="1" t="s">
        <v>37201</v>
      </c>
      <c r="E13962" s="1" t="s">
        <v>65</v>
      </c>
      <c r="F13962" s="1" t="s">
        <v>39</v>
      </c>
      <c r="G13962" s="1" t="s">
        <v>321</v>
      </c>
    </row>
    <row r="13963" spans="1:7" x14ac:dyDescent="0.25">
      <c r="A13963" s="1">
        <v>35210043</v>
      </c>
      <c r="B13963" s="1" t="s">
        <v>37202</v>
      </c>
      <c r="C13963" s="1" t="s">
        <v>37203</v>
      </c>
      <c r="D13963" s="1" t="s">
        <v>37204</v>
      </c>
      <c r="E13963" s="1" t="s">
        <v>65</v>
      </c>
      <c r="F13963" s="1" t="s">
        <v>39</v>
      </c>
      <c r="G13963" s="1" t="s">
        <v>321</v>
      </c>
    </row>
    <row r="13964" spans="1:7" x14ac:dyDescent="0.25">
      <c r="A13964" s="1">
        <v>35210044</v>
      </c>
      <c r="B13964" s="1" t="s">
        <v>37205</v>
      </c>
      <c r="C13964" s="1" t="s">
        <v>37206</v>
      </c>
      <c r="D13964" s="1" t="s">
        <v>37207</v>
      </c>
      <c r="E13964" s="1" t="s">
        <v>65</v>
      </c>
      <c r="F13964" s="1" t="s">
        <v>39</v>
      </c>
      <c r="G13964" s="1" t="s">
        <v>321</v>
      </c>
    </row>
    <row r="13965" spans="1:7" x14ac:dyDescent="0.25">
      <c r="A13965" s="1">
        <v>35210045</v>
      </c>
      <c r="B13965" s="1" t="s">
        <v>37208</v>
      </c>
      <c r="C13965" s="1" t="s">
        <v>37209</v>
      </c>
      <c r="D13965" s="1" t="s">
        <v>37210</v>
      </c>
      <c r="E13965" s="1" t="s">
        <v>65</v>
      </c>
      <c r="F13965" s="1" t="s">
        <v>39</v>
      </c>
      <c r="G13965" s="1" t="s">
        <v>321</v>
      </c>
    </row>
    <row r="13966" spans="1:7" x14ac:dyDescent="0.25">
      <c r="A13966" s="1">
        <v>35210046</v>
      </c>
      <c r="B13966" s="1" t="s">
        <v>37211</v>
      </c>
      <c r="C13966" s="1" t="s">
        <v>37212</v>
      </c>
      <c r="D13966" s="1" t="s">
        <v>37213</v>
      </c>
      <c r="E13966" s="1" t="s">
        <v>65</v>
      </c>
      <c r="F13966" s="1" t="s">
        <v>39</v>
      </c>
      <c r="G13966" s="1" t="s">
        <v>321</v>
      </c>
    </row>
    <row r="13967" spans="1:7" x14ac:dyDescent="0.25">
      <c r="A13967" s="1">
        <v>35210049</v>
      </c>
      <c r="B13967" s="1" t="s">
        <v>37214</v>
      </c>
      <c r="C13967" s="1" t="s">
        <v>37215</v>
      </c>
      <c r="D13967" s="1" t="s">
        <v>37216</v>
      </c>
      <c r="E13967" s="1" t="s">
        <v>65</v>
      </c>
      <c r="F13967" s="1" t="s">
        <v>39</v>
      </c>
      <c r="G13967" s="1" t="s">
        <v>321</v>
      </c>
    </row>
    <row r="13968" spans="1:7" x14ac:dyDescent="0.25">
      <c r="A13968" s="1">
        <v>35210050</v>
      </c>
      <c r="B13968" s="1" t="s">
        <v>37217</v>
      </c>
      <c r="C13968" s="1" t="s">
        <v>37218</v>
      </c>
      <c r="D13968" s="1" t="s">
        <v>37219</v>
      </c>
      <c r="E13968" s="1" t="s">
        <v>65</v>
      </c>
      <c r="F13968" s="1" t="s">
        <v>39</v>
      </c>
      <c r="G13968" s="1" t="s">
        <v>321</v>
      </c>
    </row>
    <row r="13969" spans="1:7" x14ac:dyDescent="0.25">
      <c r="A13969" s="1">
        <v>35210051</v>
      </c>
      <c r="B13969" s="1" t="s">
        <v>37220</v>
      </c>
      <c r="C13969" s="1" t="s">
        <v>37221</v>
      </c>
      <c r="D13969" s="1" t="s">
        <v>37222</v>
      </c>
      <c r="E13969" s="1" t="s">
        <v>65</v>
      </c>
      <c r="F13969" s="1" t="s">
        <v>39</v>
      </c>
      <c r="G13969" s="1" t="s">
        <v>321</v>
      </c>
    </row>
    <row r="13970" spans="1:7" x14ac:dyDescent="0.25">
      <c r="A13970" s="1">
        <v>35210053</v>
      </c>
      <c r="B13970" s="1" t="s">
        <v>37223</v>
      </c>
      <c r="C13970" s="1" t="s">
        <v>37224</v>
      </c>
      <c r="D13970" s="1" t="s">
        <v>37225</v>
      </c>
      <c r="E13970" s="1" t="s">
        <v>65</v>
      </c>
      <c r="F13970" s="1" t="s">
        <v>39</v>
      </c>
      <c r="G13970" s="1" t="s">
        <v>321</v>
      </c>
    </row>
    <row r="13971" spans="1:7" x14ac:dyDescent="0.25">
      <c r="A13971" s="1">
        <v>35210057</v>
      </c>
      <c r="B13971" s="1" t="s">
        <v>37226</v>
      </c>
      <c r="C13971" s="1" t="s">
        <v>37227</v>
      </c>
      <c r="D13971" s="1" t="s">
        <v>37228</v>
      </c>
      <c r="E13971" s="1" t="s">
        <v>65</v>
      </c>
      <c r="F13971" s="1" t="s">
        <v>39</v>
      </c>
      <c r="G13971" s="1" t="s">
        <v>321</v>
      </c>
    </row>
    <row r="13972" spans="1:7" x14ac:dyDescent="0.25">
      <c r="A13972" s="1">
        <v>35210060</v>
      </c>
      <c r="B13972" s="1" t="s">
        <v>37229</v>
      </c>
      <c r="C13972" s="1" t="s">
        <v>37230</v>
      </c>
      <c r="D13972" s="1" t="s">
        <v>37231</v>
      </c>
      <c r="E13972" s="1" t="s">
        <v>65</v>
      </c>
      <c r="F13972" s="1" t="s">
        <v>39</v>
      </c>
      <c r="G13972" s="1" t="s">
        <v>321</v>
      </c>
    </row>
    <row r="13973" spans="1:7" x14ac:dyDescent="0.25">
      <c r="A13973" s="1">
        <v>35210068</v>
      </c>
      <c r="B13973" s="1" t="s">
        <v>37232</v>
      </c>
      <c r="C13973" s="1" t="s">
        <v>37233</v>
      </c>
      <c r="D13973" s="1" t="s">
        <v>37234</v>
      </c>
      <c r="E13973" s="1" t="s">
        <v>65</v>
      </c>
      <c r="F13973" s="1" t="s">
        <v>39</v>
      </c>
      <c r="G13973" s="1" t="s">
        <v>321</v>
      </c>
    </row>
    <row r="13974" spans="1:7" x14ac:dyDescent="0.25">
      <c r="A13974" s="1">
        <v>35210069</v>
      </c>
      <c r="B13974" s="1" t="s">
        <v>37235</v>
      </c>
      <c r="C13974" s="1" t="s">
        <v>37236</v>
      </c>
      <c r="D13974" s="1" t="s">
        <v>37237</v>
      </c>
      <c r="E13974" s="1" t="s">
        <v>65</v>
      </c>
      <c r="F13974" s="1" t="s">
        <v>39</v>
      </c>
      <c r="G13974" s="1" t="s">
        <v>321</v>
      </c>
    </row>
    <row r="13975" spans="1:7" x14ac:dyDescent="0.25">
      <c r="A13975" s="1">
        <v>35210070</v>
      </c>
      <c r="B13975" s="1" t="s">
        <v>37238</v>
      </c>
      <c r="C13975" s="1" t="s">
        <v>37239</v>
      </c>
      <c r="D13975" s="1" t="s">
        <v>37240</v>
      </c>
      <c r="E13975" s="1" t="s">
        <v>65</v>
      </c>
      <c r="F13975" s="1" t="s">
        <v>39</v>
      </c>
      <c r="G13975" s="1" t="s">
        <v>321</v>
      </c>
    </row>
    <row r="13976" spans="1:7" x14ac:dyDescent="0.25">
      <c r="A13976" s="1">
        <v>35210071</v>
      </c>
      <c r="B13976" s="1" t="s">
        <v>37241</v>
      </c>
      <c r="C13976" s="1" t="s">
        <v>37242</v>
      </c>
      <c r="D13976" s="1" t="s">
        <v>37243</v>
      </c>
      <c r="E13976" s="1" t="s">
        <v>65</v>
      </c>
      <c r="F13976" s="1" t="s">
        <v>39</v>
      </c>
      <c r="G13976" s="1" t="s">
        <v>321</v>
      </c>
    </row>
    <row r="13977" spans="1:7" x14ac:dyDescent="0.25">
      <c r="A13977" s="1">
        <v>35210072</v>
      </c>
      <c r="B13977" s="1" t="s">
        <v>37244</v>
      </c>
      <c r="C13977" s="1" t="s">
        <v>37245</v>
      </c>
      <c r="D13977" s="1" t="s">
        <v>37246</v>
      </c>
      <c r="E13977" s="1" t="s">
        <v>65</v>
      </c>
      <c r="F13977" s="1" t="s">
        <v>39</v>
      </c>
      <c r="G13977" s="1" t="s">
        <v>321</v>
      </c>
    </row>
    <row r="13978" spans="1:7" x14ac:dyDescent="0.25">
      <c r="A13978" s="1">
        <v>35210073</v>
      </c>
      <c r="B13978" s="1" t="s">
        <v>37247</v>
      </c>
      <c r="C13978" s="1" t="s">
        <v>37248</v>
      </c>
      <c r="D13978" s="1" t="s">
        <v>37249</v>
      </c>
      <c r="E13978" s="1" t="s">
        <v>65</v>
      </c>
      <c r="F13978" s="1" t="s">
        <v>39</v>
      </c>
      <c r="G13978" s="1" t="s">
        <v>321</v>
      </c>
    </row>
    <row r="13979" spans="1:7" x14ac:dyDescent="0.25">
      <c r="A13979" s="1">
        <v>35210074</v>
      </c>
      <c r="B13979" s="1" t="s">
        <v>37250</v>
      </c>
      <c r="C13979" s="1" t="s">
        <v>37251</v>
      </c>
      <c r="D13979" s="1" t="s">
        <v>37252</v>
      </c>
      <c r="E13979" s="1" t="s">
        <v>65</v>
      </c>
      <c r="F13979" s="1" t="s">
        <v>39</v>
      </c>
      <c r="G13979" s="1" t="s">
        <v>321</v>
      </c>
    </row>
    <row r="13980" spans="1:7" x14ac:dyDescent="0.25">
      <c r="A13980" s="1">
        <v>35210076</v>
      </c>
      <c r="B13980" s="1" t="s">
        <v>37253</v>
      </c>
      <c r="C13980" s="1" t="s">
        <v>37254</v>
      </c>
      <c r="D13980" s="1" t="s">
        <v>37255</v>
      </c>
      <c r="E13980" s="1" t="s">
        <v>65</v>
      </c>
      <c r="F13980" s="1" t="s">
        <v>39</v>
      </c>
      <c r="G13980" s="1" t="s">
        <v>321</v>
      </c>
    </row>
    <row r="13981" spans="1:7" x14ac:dyDescent="0.25">
      <c r="A13981" s="1">
        <v>35210077</v>
      </c>
      <c r="B13981" s="1" t="s">
        <v>37256</v>
      </c>
      <c r="C13981" s="1" t="s">
        <v>37257</v>
      </c>
      <c r="D13981" s="1" t="s">
        <v>37258</v>
      </c>
      <c r="E13981" s="1" t="s">
        <v>65</v>
      </c>
      <c r="F13981" s="1" t="s">
        <v>39</v>
      </c>
      <c r="G13981" s="1" t="s">
        <v>321</v>
      </c>
    </row>
    <row r="13982" spans="1:7" x14ac:dyDescent="0.25">
      <c r="A13982" s="1">
        <v>35210078</v>
      </c>
      <c r="B13982" s="1" t="s">
        <v>37259</v>
      </c>
      <c r="C13982" s="1" t="s">
        <v>37260</v>
      </c>
      <c r="D13982" s="1" t="s">
        <v>37261</v>
      </c>
      <c r="E13982" s="1" t="s">
        <v>65</v>
      </c>
      <c r="F13982" s="1" t="s">
        <v>39</v>
      </c>
      <c r="G13982" s="1" t="s">
        <v>321</v>
      </c>
    </row>
    <row r="13983" spans="1:7" x14ac:dyDescent="0.25">
      <c r="A13983" s="1">
        <v>35210079</v>
      </c>
      <c r="B13983" s="1" t="s">
        <v>37262</v>
      </c>
      <c r="C13983" s="1" t="s">
        <v>37263</v>
      </c>
      <c r="D13983" s="1" t="s">
        <v>37264</v>
      </c>
      <c r="E13983" s="1" t="s">
        <v>65</v>
      </c>
      <c r="F13983" s="1" t="s">
        <v>39</v>
      </c>
      <c r="G13983" s="1" t="s">
        <v>321</v>
      </c>
    </row>
    <row r="13984" spans="1:7" x14ac:dyDescent="0.25">
      <c r="A13984" s="1">
        <v>35210080</v>
      </c>
      <c r="B13984" s="1" t="s">
        <v>37265</v>
      </c>
      <c r="C13984" s="1" t="s">
        <v>37266</v>
      </c>
      <c r="D13984" s="1" t="s">
        <v>37267</v>
      </c>
      <c r="E13984" s="1" t="s">
        <v>65</v>
      </c>
      <c r="F13984" s="1" t="s">
        <v>39</v>
      </c>
      <c r="G13984" s="1" t="s">
        <v>321</v>
      </c>
    </row>
    <row r="13985" spans="1:7" x14ac:dyDescent="0.25">
      <c r="A13985" s="1">
        <v>35210081</v>
      </c>
      <c r="B13985" s="1" t="s">
        <v>37268</v>
      </c>
      <c r="C13985" s="1" t="s">
        <v>37269</v>
      </c>
      <c r="D13985" s="1" t="s">
        <v>37270</v>
      </c>
      <c r="E13985" s="1" t="s">
        <v>65</v>
      </c>
      <c r="F13985" s="1" t="s">
        <v>39</v>
      </c>
      <c r="G13985" s="1" t="s">
        <v>321</v>
      </c>
    </row>
    <row r="13986" spans="1:7" x14ac:dyDescent="0.25">
      <c r="A13986" s="1">
        <v>35210082</v>
      </c>
      <c r="B13986" s="1" t="s">
        <v>37271</v>
      </c>
      <c r="C13986" s="1" t="s">
        <v>37272</v>
      </c>
      <c r="D13986" s="1" t="s">
        <v>37273</v>
      </c>
      <c r="E13986" s="1" t="s">
        <v>65</v>
      </c>
      <c r="F13986" s="1" t="s">
        <v>39</v>
      </c>
      <c r="G13986" s="1" t="s">
        <v>321</v>
      </c>
    </row>
    <row r="13987" spans="1:7" x14ac:dyDescent="0.25">
      <c r="A13987" s="1">
        <v>35210083</v>
      </c>
      <c r="B13987" s="1" t="s">
        <v>37274</v>
      </c>
      <c r="C13987" s="1" t="s">
        <v>37275</v>
      </c>
      <c r="D13987" s="1" t="s">
        <v>37276</v>
      </c>
      <c r="E13987" s="1" t="s">
        <v>65</v>
      </c>
      <c r="F13987" s="1" t="s">
        <v>39</v>
      </c>
      <c r="G13987" s="1" t="s">
        <v>321</v>
      </c>
    </row>
    <row r="13988" spans="1:7" x14ac:dyDescent="0.25">
      <c r="A13988" s="1">
        <v>35210084</v>
      </c>
      <c r="B13988" s="1" t="s">
        <v>37277</v>
      </c>
      <c r="C13988" s="1" t="s">
        <v>37278</v>
      </c>
      <c r="D13988" s="1" t="s">
        <v>37279</v>
      </c>
      <c r="E13988" s="1" t="s">
        <v>65</v>
      </c>
      <c r="F13988" s="1" t="s">
        <v>39</v>
      </c>
      <c r="G13988" s="1" t="s">
        <v>321</v>
      </c>
    </row>
    <row r="13989" spans="1:7" x14ac:dyDescent="0.25">
      <c r="A13989" s="1">
        <v>35210087</v>
      </c>
      <c r="B13989" s="1" t="s">
        <v>37280</v>
      </c>
      <c r="C13989" s="1" t="s">
        <v>37281</v>
      </c>
      <c r="D13989" s="1" t="s">
        <v>37282</v>
      </c>
      <c r="E13989" s="1" t="s">
        <v>65</v>
      </c>
      <c r="F13989" s="1" t="s">
        <v>39</v>
      </c>
      <c r="G13989" s="1" t="s">
        <v>321</v>
      </c>
    </row>
    <row r="13990" spans="1:7" x14ac:dyDescent="0.25">
      <c r="A13990" s="1">
        <v>35210089</v>
      </c>
      <c r="B13990" s="1" t="s">
        <v>37283</v>
      </c>
      <c r="C13990" s="1" t="s">
        <v>37284</v>
      </c>
      <c r="D13990" s="1" t="s">
        <v>37285</v>
      </c>
      <c r="E13990" s="1" t="s">
        <v>65</v>
      </c>
      <c r="F13990" s="1" t="s">
        <v>39</v>
      </c>
      <c r="G13990" s="1" t="s">
        <v>321</v>
      </c>
    </row>
    <row r="13991" spans="1:7" x14ac:dyDescent="0.25">
      <c r="A13991" s="1">
        <v>35210091</v>
      </c>
      <c r="B13991" s="1" t="s">
        <v>37286</v>
      </c>
      <c r="C13991" s="1" t="s">
        <v>37287</v>
      </c>
      <c r="D13991" s="1" t="s">
        <v>37288</v>
      </c>
      <c r="E13991" s="1" t="s">
        <v>65</v>
      </c>
      <c r="F13991" s="1" t="s">
        <v>39</v>
      </c>
      <c r="G13991" s="1" t="s">
        <v>321</v>
      </c>
    </row>
    <row r="13992" spans="1:7" x14ac:dyDescent="0.25">
      <c r="A13992" s="1">
        <v>35210093</v>
      </c>
      <c r="B13992" s="1" t="s">
        <v>37289</v>
      </c>
      <c r="C13992" s="1" t="s">
        <v>37290</v>
      </c>
      <c r="D13992" s="1" t="s">
        <v>37291</v>
      </c>
      <c r="E13992" s="1" t="s">
        <v>65</v>
      </c>
      <c r="F13992" s="1" t="s">
        <v>39</v>
      </c>
      <c r="G13992" s="1" t="s">
        <v>321</v>
      </c>
    </row>
    <row r="13993" spans="1:7" x14ac:dyDescent="0.25">
      <c r="A13993" s="1">
        <v>35210094</v>
      </c>
      <c r="B13993" s="1" t="s">
        <v>37292</v>
      </c>
      <c r="C13993" s="1" t="s">
        <v>37293</v>
      </c>
      <c r="D13993" s="1" t="s">
        <v>37294</v>
      </c>
      <c r="E13993" s="1" t="s">
        <v>65</v>
      </c>
      <c r="F13993" s="1" t="s">
        <v>39</v>
      </c>
      <c r="G13993" s="1" t="s">
        <v>321</v>
      </c>
    </row>
    <row r="13994" spans="1:7" x14ac:dyDescent="0.25">
      <c r="A13994" s="1">
        <v>35210095</v>
      </c>
      <c r="B13994" s="1" t="s">
        <v>37295</v>
      </c>
      <c r="C13994" s="1" t="s">
        <v>37296</v>
      </c>
      <c r="D13994" s="1" t="s">
        <v>37297</v>
      </c>
      <c r="E13994" s="1" t="s">
        <v>65</v>
      </c>
      <c r="F13994" s="1" t="s">
        <v>39</v>
      </c>
      <c r="G13994" s="1" t="s">
        <v>321</v>
      </c>
    </row>
    <row r="13995" spans="1:7" x14ac:dyDescent="0.25">
      <c r="A13995" s="1">
        <v>35210096</v>
      </c>
      <c r="B13995" s="1" t="s">
        <v>37298</v>
      </c>
      <c r="C13995" s="1" t="s">
        <v>37299</v>
      </c>
      <c r="D13995" s="1" t="s">
        <v>37300</v>
      </c>
      <c r="E13995" s="1" t="s">
        <v>65</v>
      </c>
      <c r="F13995" s="1" t="s">
        <v>39</v>
      </c>
      <c r="G13995" s="1" t="s">
        <v>321</v>
      </c>
    </row>
    <row r="13996" spans="1:7" x14ac:dyDescent="0.25">
      <c r="A13996" s="1">
        <v>35210097</v>
      </c>
      <c r="B13996" s="1" t="s">
        <v>37301</v>
      </c>
      <c r="C13996" s="1" t="s">
        <v>37302</v>
      </c>
      <c r="D13996" s="1" t="s">
        <v>37303</v>
      </c>
      <c r="E13996" s="1" t="s">
        <v>65</v>
      </c>
      <c r="F13996" s="1" t="s">
        <v>39</v>
      </c>
      <c r="G13996" s="1" t="s">
        <v>321</v>
      </c>
    </row>
    <row r="13997" spans="1:7" x14ac:dyDescent="0.25">
      <c r="A13997" s="1">
        <v>35210098</v>
      </c>
      <c r="B13997" s="1" t="s">
        <v>37304</v>
      </c>
      <c r="C13997" s="1" t="s">
        <v>37305</v>
      </c>
      <c r="D13997" s="1" t="s">
        <v>37306</v>
      </c>
      <c r="E13997" s="1" t="s">
        <v>65</v>
      </c>
      <c r="F13997" s="1" t="s">
        <v>39</v>
      </c>
      <c r="G13997" s="1" t="s">
        <v>321</v>
      </c>
    </row>
    <row r="13998" spans="1:7" x14ac:dyDescent="0.25">
      <c r="A13998" s="1">
        <v>35210099</v>
      </c>
      <c r="B13998" s="1" t="s">
        <v>37307</v>
      </c>
      <c r="C13998" s="1" t="s">
        <v>37308</v>
      </c>
      <c r="D13998" s="1" t="s">
        <v>37309</v>
      </c>
      <c r="E13998" s="1" t="s">
        <v>65</v>
      </c>
      <c r="F13998" s="1" t="s">
        <v>39</v>
      </c>
      <c r="G13998" s="1" t="s">
        <v>321</v>
      </c>
    </row>
    <row r="13999" spans="1:7" x14ac:dyDescent="0.25">
      <c r="A13999" s="1">
        <v>35210100</v>
      </c>
      <c r="B13999" s="1" t="s">
        <v>37310</v>
      </c>
      <c r="C13999" s="1" t="s">
        <v>37311</v>
      </c>
      <c r="D13999" s="1" t="s">
        <v>37312</v>
      </c>
      <c r="E13999" s="1" t="s">
        <v>65</v>
      </c>
      <c r="F13999" s="1" t="s">
        <v>39</v>
      </c>
      <c r="G13999" s="1" t="s">
        <v>321</v>
      </c>
    </row>
    <row r="14000" spans="1:7" x14ac:dyDescent="0.25">
      <c r="A14000" s="1">
        <v>35210101</v>
      </c>
      <c r="B14000" s="1" t="s">
        <v>37313</v>
      </c>
      <c r="C14000" s="1" t="s">
        <v>37314</v>
      </c>
      <c r="D14000" s="1" t="s">
        <v>37315</v>
      </c>
      <c r="E14000" s="1" t="s">
        <v>65</v>
      </c>
      <c r="F14000" s="1" t="s">
        <v>39</v>
      </c>
      <c r="G14000" s="1" t="s">
        <v>321</v>
      </c>
    </row>
    <row r="14001" spans="1:7" x14ac:dyDescent="0.25">
      <c r="A14001" s="1">
        <v>35210102</v>
      </c>
      <c r="B14001" s="1" t="s">
        <v>37316</v>
      </c>
      <c r="C14001" s="1" t="s">
        <v>37317</v>
      </c>
      <c r="D14001" s="1" t="s">
        <v>37318</v>
      </c>
      <c r="E14001" s="1" t="s">
        <v>65</v>
      </c>
      <c r="F14001" s="1" t="s">
        <v>39</v>
      </c>
      <c r="G14001" s="1" t="s">
        <v>321</v>
      </c>
    </row>
    <row r="14002" spans="1:7" x14ac:dyDescent="0.25">
      <c r="A14002" s="1">
        <v>35210103</v>
      </c>
      <c r="B14002" s="1" t="s">
        <v>37319</v>
      </c>
      <c r="C14002" s="1" t="s">
        <v>37320</v>
      </c>
      <c r="D14002" s="1" t="s">
        <v>37321</v>
      </c>
      <c r="E14002" s="1" t="s">
        <v>65</v>
      </c>
      <c r="F14002" s="1" t="s">
        <v>39</v>
      </c>
      <c r="G14002" s="1" t="s">
        <v>321</v>
      </c>
    </row>
    <row r="14003" spans="1:7" x14ac:dyDescent="0.25">
      <c r="A14003" s="1">
        <v>35210104</v>
      </c>
      <c r="B14003" s="1" t="s">
        <v>37322</v>
      </c>
      <c r="C14003" s="1" t="s">
        <v>37323</v>
      </c>
      <c r="D14003" s="1" t="s">
        <v>37324</v>
      </c>
      <c r="E14003" s="1" t="s">
        <v>65</v>
      </c>
      <c r="F14003" s="1" t="s">
        <v>39</v>
      </c>
      <c r="G14003" s="1" t="s">
        <v>321</v>
      </c>
    </row>
    <row r="14004" spans="1:7" x14ac:dyDescent="0.25">
      <c r="A14004" s="1">
        <v>35210107</v>
      </c>
      <c r="B14004" s="1" t="s">
        <v>37325</v>
      </c>
      <c r="C14004" s="1" t="s">
        <v>37326</v>
      </c>
      <c r="D14004" s="1" t="s">
        <v>37327</v>
      </c>
      <c r="E14004" s="1" t="s">
        <v>65</v>
      </c>
      <c r="F14004" s="1" t="s">
        <v>39</v>
      </c>
      <c r="G14004" s="1" t="s">
        <v>321</v>
      </c>
    </row>
    <row r="14005" spans="1:7" x14ac:dyDescent="0.25">
      <c r="A14005" s="1">
        <v>35210109</v>
      </c>
      <c r="B14005" s="1" t="s">
        <v>37328</v>
      </c>
      <c r="C14005" s="1" t="s">
        <v>37329</v>
      </c>
      <c r="D14005" s="1" t="s">
        <v>37330</v>
      </c>
      <c r="E14005" s="1" t="s">
        <v>65</v>
      </c>
      <c r="F14005" s="1" t="s">
        <v>39</v>
      </c>
      <c r="G14005" s="1" t="s">
        <v>321</v>
      </c>
    </row>
    <row r="14006" spans="1:7" x14ac:dyDescent="0.25">
      <c r="A14006" s="1">
        <v>35210110</v>
      </c>
      <c r="B14006" s="1" t="s">
        <v>37331</v>
      </c>
      <c r="C14006" s="1" t="s">
        <v>37332</v>
      </c>
      <c r="D14006" s="1" t="s">
        <v>37333</v>
      </c>
      <c r="E14006" s="1" t="s">
        <v>65</v>
      </c>
      <c r="F14006" s="1" t="s">
        <v>39</v>
      </c>
      <c r="G14006" s="1" t="s">
        <v>321</v>
      </c>
    </row>
    <row r="14007" spans="1:7" x14ac:dyDescent="0.25">
      <c r="A14007" s="1">
        <v>35210111</v>
      </c>
      <c r="B14007" s="1" t="s">
        <v>37334</v>
      </c>
      <c r="C14007" s="1" t="s">
        <v>37335</v>
      </c>
      <c r="D14007" s="1" t="s">
        <v>37336</v>
      </c>
      <c r="E14007" s="1" t="s">
        <v>65</v>
      </c>
      <c r="F14007" s="1" t="s">
        <v>39</v>
      </c>
      <c r="G14007" s="1" t="s">
        <v>321</v>
      </c>
    </row>
    <row r="14008" spans="1:7" x14ac:dyDescent="0.25">
      <c r="A14008" s="1">
        <v>35210112</v>
      </c>
      <c r="B14008" s="1" t="s">
        <v>37337</v>
      </c>
      <c r="C14008" s="1" t="s">
        <v>37338</v>
      </c>
      <c r="D14008" s="1" t="s">
        <v>37339</v>
      </c>
      <c r="E14008" s="1" t="s">
        <v>65</v>
      </c>
      <c r="F14008" s="1" t="s">
        <v>39</v>
      </c>
      <c r="G14008" s="1" t="s">
        <v>321</v>
      </c>
    </row>
    <row r="14009" spans="1:7" x14ac:dyDescent="0.25">
      <c r="A14009" s="1">
        <v>35210113</v>
      </c>
      <c r="B14009" s="1" t="s">
        <v>37340</v>
      </c>
      <c r="C14009" s="1" t="s">
        <v>37341</v>
      </c>
      <c r="D14009" s="1" t="s">
        <v>37342</v>
      </c>
      <c r="E14009" s="1" t="s">
        <v>65</v>
      </c>
      <c r="F14009" s="1" t="s">
        <v>39</v>
      </c>
      <c r="G14009" s="1" t="s">
        <v>321</v>
      </c>
    </row>
    <row r="14010" spans="1:7" x14ac:dyDescent="0.25">
      <c r="A14010" s="1">
        <v>35210114</v>
      </c>
      <c r="B14010" s="1" t="s">
        <v>37343</v>
      </c>
      <c r="C14010" s="1" t="s">
        <v>37344</v>
      </c>
      <c r="D14010" s="1" t="s">
        <v>37345</v>
      </c>
      <c r="E14010" s="1" t="s">
        <v>65</v>
      </c>
      <c r="F14010" s="1" t="s">
        <v>39</v>
      </c>
      <c r="G14010" s="1" t="s">
        <v>321</v>
      </c>
    </row>
    <row r="14011" spans="1:7" x14ac:dyDescent="0.25">
      <c r="A14011" s="1">
        <v>35210122</v>
      </c>
      <c r="B14011" s="1" t="s">
        <v>37346</v>
      </c>
      <c r="C14011" s="1" t="s">
        <v>37347</v>
      </c>
      <c r="D14011" s="1" t="s">
        <v>37348</v>
      </c>
      <c r="E14011" s="1" t="s">
        <v>65</v>
      </c>
      <c r="F14011" s="1" t="s">
        <v>39</v>
      </c>
      <c r="G14011" s="1" t="s">
        <v>321</v>
      </c>
    </row>
    <row r="14012" spans="1:7" x14ac:dyDescent="0.25">
      <c r="A14012" s="1">
        <v>35210123</v>
      </c>
      <c r="B14012" s="1" t="s">
        <v>37349</v>
      </c>
      <c r="C14012" s="1" t="s">
        <v>37350</v>
      </c>
      <c r="D14012" s="1" t="s">
        <v>37351</v>
      </c>
      <c r="E14012" s="1" t="s">
        <v>65</v>
      </c>
      <c r="F14012" s="1" t="s">
        <v>39</v>
      </c>
      <c r="G14012" s="1" t="s">
        <v>321</v>
      </c>
    </row>
    <row r="14013" spans="1:7" x14ac:dyDescent="0.25">
      <c r="A14013" s="1">
        <v>35210124</v>
      </c>
      <c r="B14013" s="1" t="s">
        <v>37352</v>
      </c>
      <c r="C14013" s="1" t="s">
        <v>37353</v>
      </c>
      <c r="D14013" s="1" t="s">
        <v>37354</v>
      </c>
      <c r="E14013" s="1" t="s">
        <v>65</v>
      </c>
      <c r="F14013" s="1" t="s">
        <v>39</v>
      </c>
      <c r="G14013" s="1" t="s">
        <v>321</v>
      </c>
    </row>
    <row r="14014" spans="1:7" x14ac:dyDescent="0.25">
      <c r="A14014" s="1">
        <v>35210125</v>
      </c>
      <c r="B14014" s="1" t="s">
        <v>37355</v>
      </c>
      <c r="C14014" s="1" t="s">
        <v>37356</v>
      </c>
      <c r="D14014" s="1" t="s">
        <v>37357</v>
      </c>
      <c r="E14014" s="1" t="s">
        <v>65</v>
      </c>
      <c r="F14014" s="1" t="s">
        <v>39</v>
      </c>
      <c r="G14014" s="1" t="s">
        <v>321</v>
      </c>
    </row>
    <row r="14015" spans="1:7" x14ac:dyDescent="0.25">
      <c r="A14015" s="1">
        <v>35210130</v>
      </c>
      <c r="B14015" s="1" t="s">
        <v>37358</v>
      </c>
      <c r="C14015" s="1" t="s">
        <v>37359</v>
      </c>
      <c r="D14015" s="1" t="s">
        <v>37360</v>
      </c>
      <c r="E14015" s="1" t="s">
        <v>65</v>
      </c>
      <c r="F14015" s="1" t="s">
        <v>39</v>
      </c>
      <c r="G14015" s="1" t="s">
        <v>321</v>
      </c>
    </row>
    <row r="14016" spans="1:7" x14ac:dyDescent="0.25">
      <c r="A14016" s="1">
        <v>35210134</v>
      </c>
      <c r="B14016" s="1" t="s">
        <v>37361</v>
      </c>
      <c r="C14016" s="1" t="s">
        <v>37362</v>
      </c>
      <c r="D14016" s="1" t="s">
        <v>37363</v>
      </c>
      <c r="E14016" s="1" t="s">
        <v>65</v>
      </c>
      <c r="F14016" s="1" t="s">
        <v>39</v>
      </c>
      <c r="G14016" s="1" t="s">
        <v>321</v>
      </c>
    </row>
    <row r="14017" spans="1:7" x14ac:dyDescent="0.25">
      <c r="A14017" s="1">
        <v>35210146</v>
      </c>
      <c r="B14017" s="1" t="s">
        <v>37364</v>
      </c>
      <c r="C14017" s="1" t="s">
        <v>37365</v>
      </c>
      <c r="D14017" s="1" t="s">
        <v>37366</v>
      </c>
      <c r="E14017" s="1" t="s">
        <v>65</v>
      </c>
      <c r="F14017" s="1" t="s">
        <v>39</v>
      </c>
      <c r="G14017" s="1" t="s">
        <v>321</v>
      </c>
    </row>
    <row r="14018" spans="1:7" x14ac:dyDescent="0.25">
      <c r="A14018" s="1">
        <v>35210164</v>
      </c>
      <c r="B14018" s="1" t="s">
        <v>37367</v>
      </c>
      <c r="C14018" s="1" t="s">
        <v>37368</v>
      </c>
      <c r="D14018" s="1" t="s">
        <v>37369</v>
      </c>
      <c r="E14018" s="1" t="s">
        <v>65</v>
      </c>
      <c r="F14018" s="1" t="s">
        <v>39</v>
      </c>
      <c r="G14018" s="1" t="s">
        <v>321</v>
      </c>
    </row>
    <row r="14019" spans="1:7" x14ac:dyDescent="0.25">
      <c r="A14019" s="1">
        <v>35210165</v>
      </c>
      <c r="B14019" s="1" t="s">
        <v>37370</v>
      </c>
      <c r="C14019" s="1" t="s">
        <v>37371</v>
      </c>
      <c r="D14019" s="1" t="s">
        <v>37372</v>
      </c>
      <c r="E14019" s="1" t="s">
        <v>65</v>
      </c>
      <c r="F14019" s="1" t="s">
        <v>39</v>
      </c>
      <c r="G14019" s="1" t="s">
        <v>321</v>
      </c>
    </row>
    <row r="14020" spans="1:7" x14ac:dyDescent="0.25">
      <c r="A14020" s="1">
        <v>35210167</v>
      </c>
      <c r="B14020" s="1" t="s">
        <v>37373</v>
      </c>
      <c r="C14020" s="1" t="s">
        <v>37374</v>
      </c>
      <c r="D14020" s="1" t="s">
        <v>37375</v>
      </c>
      <c r="E14020" s="1" t="s">
        <v>65</v>
      </c>
      <c r="F14020" s="1" t="s">
        <v>39</v>
      </c>
      <c r="G14020" s="1" t="s">
        <v>321</v>
      </c>
    </row>
    <row r="14021" spans="1:7" x14ac:dyDescent="0.25">
      <c r="A14021" s="1">
        <v>35210171</v>
      </c>
      <c r="B14021" s="1" t="s">
        <v>37376</v>
      </c>
      <c r="C14021" s="1" t="s">
        <v>37377</v>
      </c>
      <c r="D14021" s="1" t="s">
        <v>37378</v>
      </c>
      <c r="E14021" s="1" t="s">
        <v>65</v>
      </c>
      <c r="F14021" s="1" t="s">
        <v>39</v>
      </c>
      <c r="G14021" s="1" t="s">
        <v>321</v>
      </c>
    </row>
    <row r="14022" spans="1:7" x14ac:dyDescent="0.25">
      <c r="A14022" s="1">
        <v>35210178</v>
      </c>
      <c r="B14022" s="1" t="s">
        <v>37379</v>
      </c>
      <c r="C14022" s="1" t="s">
        <v>37380</v>
      </c>
      <c r="D14022" s="1" t="s">
        <v>37381</v>
      </c>
      <c r="E14022" s="1" t="s">
        <v>65</v>
      </c>
      <c r="F14022" s="1" t="s">
        <v>39</v>
      </c>
      <c r="G14022" s="1" t="s">
        <v>321</v>
      </c>
    </row>
    <row r="14023" spans="1:7" x14ac:dyDescent="0.25">
      <c r="A14023" s="1">
        <v>35210179</v>
      </c>
      <c r="B14023" s="1" t="s">
        <v>37382</v>
      </c>
      <c r="C14023" s="1" t="s">
        <v>37383</v>
      </c>
      <c r="D14023" s="1" t="s">
        <v>37384</v>
      </c>
      <c r="E14023" s="1" t="s">
        <v>65</v>
      </c>
      <c r="F14023" s="1" t="s">
        <v>39</v>
      </c>
      <c r="G14023" s="1" t="s">
        <v>321</v>
      </c>
    </row>
    <row r="14024" spans="1:7" x14ac:dyDescent="0.25">
      <c r="A14024" s="1">
        <v>35210183</v>
      </c>
      <c r="B14024" s="1" t="s">
        <v>37385</v>
      </c>
      <c r="C14024" s="1" t="s">
        <v>37386</v>
      </c>
      <c r="D14024" s="1" t="s">
        <v>37387</v>
      </c>
      <c r="E14024" s="1" t="s">
        <v>65</v>
      </c>
      <c r="F14024" s="1" t="s">
        <v>39</v>
      </c>
      <c r="G14024" s="1" t="s">
        <v>321</v>
      </c>
    </row>
    <row r="14025" spans="1:7" x14ac:dyDescent="0.25">
      <c r="A14025" s="1">
        <v>35210190</v>
      </c>
      <c r="B14025" s="1" t="s">
        <v>37388</v>
      </c>
      <c r="C14025" s="1" t="s">
        <v>37389</v>
      </c>
      <c r="D14025" s="1" t="s">
        <v>37390</v>
      </c>
      <c r="E14025" s="1" t="s">
        <v>65</v>
      </c>
      <c r="F14025" s="1" t="s">
        <v>39</v>
      </c>
      <c r="G14025" s="1" t="s">
        <v>321</v>
      </c>
    </row>
    <row r="14026" spans="1:7" x14ac:dyDescent="0.25">
      <c r="A14026" s="1">
        <v>35210222</v>
      </c>
      <c r="B14026" s="1" t="s">
        <v>37391</v>
      </c>
      <c r="C14026" s="1" t="s">
        <v>37392</v>
      </c>
      <c r="D14026" s="1" t="s">
        <v>37393</v>
      </c>
      <c r="E14026" s="1" t="s">
        <v>65</v>
      </c>
      <c r="F14026" s="1" t="s">
        <v>39</v>
      </c>
      <c r="G14026" s="1" t="s">
        <v>321</v>
      </c>
    </row>
    <row r="14027" spans="1:7" x14ac:dyDescent="0.25">
      <c r="A14027" s="1">
        <v>35210223</v>
      </c>
      <c r="B14027" s="1" t="s">
        <v>37394</v>
      </c>
      <c r="C14027" s="1" t="s">
        <v>37395</v>
      </c>
      <c r="D14027" s="1" t="s">
        <v>37396</v>
      </c>
      <c r="E14027" s="1" t="s">
        <v>65</v>
      </c>
      <c r="F14027" s="1" t="s">
        <v>39</v>
      </c>
      <c r="G14027" s="1" t="s">
        <v>321</v>
      </c>
    </row>
    <row r="14028" spans="1:7" x14ac:dyDescent="0.25">
      <c r="A14028" s="1">
        <v>35210225</v>
      </c>
      <c r="B14028" s="1" t="s">
        <v>37397</v>
      </c>
      <c r="C14028" s="1" t="s">
        <v>37398</v>
      </c>
      <c r="D14028" s="1" t="s">
        <v>37399</v>
      </c>
      <c r="E14028" s="1" t="s">
        <v>65</v>
      </c>
      <c r="F14028" s="1" t="s">
        <v>39</v>
      </c>
      <c r="G14028" s="1" t="s">
        <v>321</v>
      </c>
    </row>
    <row r="14029" spans="1:7" x14ac:dyDescent="0.25">
      <c r="A14029" s="1">
        <v>35210230</v>
      </c>
      <c r="B14029" s="1" t="s">
        <v>37400</v>
      </c>
      <c r="C14029" s="1" t="s">
        <v>37401</v>
      </c>
      <c r="D14029" s="1" t="s">
        <v>37402</v>
      </c>
      <c r="E14029" s="1" t="s">
        <v>65</v>
      </c>
      <c r="F14029" s="1" t="s">
        <v>39</v>
      </c>
      <c r="G14029" s="1" t="s">
        <v>321</v>
      </c>
    </row>
    <row r="14030" spans="1:7" x14ac:dyDescent="0.25">
      <c r="A14030" s="1">
        <v>35210231</v>
      </c>
      <c r="B14030" s="1" t="s">
        <v>37403</v>
      </c>
      <c r="C14030" s="1" t="s">
        <v>37404</v>
      </c>
      <c r="D14030" s="1" t="s">
        <v>37405</v>
      </c>
      <c r="E14030" s="1" t="s">
        <v>65</v>
      </c>
      <c r="F14030" s="1" t="s">
        <v>39</v>
      </c>
      <c r="G14030" s="1" t="s">
        <v>321</v>
      </c>
    </row>
    <row r="14031" spans="1:7" x14ac:dyDescent="0.25">
      <c r="A14031" s="1">
        <v>35210232</v>
      </c>
      <c r="B14031" s="1" t="s">
        <v>37406</v>
      </c>
      <c r="C14031" s="1" t="s">
        <v>37407</v>
      </c>
      <c r="D14031" s="1" t="s">
        <v>37408</v>
      </c>
      <c r="E14031" s="1" t="s">
        <v>65</v>
      </c>
      <c r="F14031" s="1" t="s">
        <v>39</v>
      </c>
      <c r="G14031" s="1" t="s">
        <v>321</v>
      </c>
    </row>
    <row r="14032" spans="1:7" x14ac:dyDescent="0.25">
      <c r="A14032" s="1">
        <v>35210234</v>
      </c>
      <c r="B14032" s="1" t="s">
        <v>37409</v>
      </c>
      <c r="C14032" s="1" t="s">
        <v>37410</v>
      </c>
      <c r="D14032" s="1" t="s">
        <v>37411</v>
      </c>
      <c r="E14032" s="1" t="s">
        <v>65</v>
      </c>
      <c r="F14032" s="1" t="s">
        <v>39</v>
      </c>
      <c r="G14032" s="1" t="s">
        <v>321</v>
      </c>
    </row>
    <row r="14033" spans="1:7" x14ac:dyDescent="0.25">
      <c r="A14033" s="1">
        <v>35210236</v>
      </c>
      <c r="B14033" s="1" t="s">
        <v>37412</v>
      </c>
      <c r="C14033" s="1" t="s">
        <v>37413</v>
      </c>
      <c r="D14033" s="1" t="s">
        <v>37414</v>
      </c>
      <c r="E14033" s="1" t="s">
        <v>65</v>
      </c>
      <c r="F14033" s="1" t="s">
        <v>39</v>
      </c>
      <c r="G14033" s="1" t="s">
        <v>321</v>
      </c>
    </row>
    <row r="14034" spans="1:7" x14ac:dyDescent="0.25">
      <c r="A14034" s="1">
        <v>35210237</v>
      </c>
      <c r="B14034" s="1" t="s">
        <v>37415</v>
      </c>
      <c r="C14034" s="1" t="s">
        <v>37416</v>
      </c>
      <c r="D14034" s="1" t="s">
        <v>37417</v>
      </c>
      <c r="E14034" s="1" t="s">
        <v>65</v>
      </c>
      <c r="F14034" s="1" t="s">
        <v>39</v>
      </c>
      <c r="G14034" s="1" t="s">
        <v>321</v>
      </c>
    </row>
    <row r="14035" spans="1:7" x14ac:dyDescent="0.25">
      <c r="A14035" s="1">
        <v>35210238</v>
      </c>
      <c r="B14035" s="1" t="s">
        <v>37418</v>
      </c>
      <c r="C14035" s="1" t="s">
        <v>37419</v>
      </c>
      <c r="D14035" s="1" t="s">
        <v>37420</v>
      </c>
      <c r="E14035" s="1" t="s">
        <v>65</v>
      </c>
      <c r="F14035" s="1" t="s">
        <v>39</v>
      </c>
      <c r="G14035" s="1" t="s">
        <v>321</v>
      </c>
    </row>
    <row r="14036" spans="1:7" x14ac:dyDescent="0.25">
      <c r="A14036" s="1">
        <v>35210239</v>
      </c>
      <c r="B14036" s="1" t="s">
        <v>37421</v>
      </c>
      <c r="C14036" s="1" t="s">
        <v>37422</v>
      </c>
      <c r="D14036" s="1" t="s">
        <v>37423</v>
      </c>
      <c r="E14036" s="1" t="s">
        <v>65</v>
      </c>
      <c r="F14036" s="1" t="s">
        <v>39</v>
      </c>
      <c r="G14036" s="1" t="s">
        <v>321</v>
      </c>
    </row>
    <row r="14037" spans="1:7" x14ac:dyDescent="0.25">
      <c r="A14037" s="1">
        <v>35210241</v>
      </c>
      <c r="B14037" s="1" t="s">
        <v>37424</v>
      </c>
      <c r="C14037" s="1" t="s">
        <v>37425</v>
      </c>
      <c r="D14037" s="1" t="s">
        <v>37426</v>
      </c>
      <c r="E14037" s="1" t="s">
        <v>65</v>
      </c>
      <c r="F14037" s="1" t="s">
        <v>39</v>
      </c>
      <c r="G14037" s="1" t="s">
        <v>321</v>
      </c>
    </row>
    <row r="14038" spans="1:7" x14ac:dyDescent="0.25">
      <c r="A14038" s="1">
        <v>35210243</v>
      </c>
      <c r="B14038" s="1" t="s">
        <v>37427</v>
      </c>
      <c r="C14038" s="1" t="s">
        <v>37428</v>
      </c>
      <c r="D14038" s="1" t="s">
        <v>37429</v>
      </c>
      <c r="E14038" s="1" t="s">
        <v>65</v>
      </c>
      <c r="F14038" s="1" t="s">
        <v>39</v>
      </c>
      <c r="G14038" s="1" t="s">
        <v>321</v>
      </c>
    </row>
    <row r="14039" spans="1:7" x14ac:dyDescent="0.25">
      <c r="A14039" s="1">
        <v>35210244</v>
      </c>
      <c r="B14039" s="1" t="s">
        <v>37430</v>
      </c>
      <c r="C14039" s="1" t="s">
        <v>37431</v>
      </c>
      <c r="D14039" s="1" t="s">
        <v>37432</v>
      </c>
      <c r="E14039" s="1" t="s">
        <v>65</v>
      </c>
      <c r="F14039" s="1" t="s">
        <v>39</v>
      </c>
      <c r="G14039" s="1" t="s">
        <v>321</v>
      </c>
    </row>
    <row r="14040" spans="1:7" x14ac:dyDescent="0.25">
      <c r="A14040" s="1">
        <v>35210245</v>
      </c>
      <c r="B14040" s="1" t="s">
        <v>37433</v>
      </c>
      <c r="C14040" s="1" t="s">
        <v>37434</v>
      </c>
      <c r="D14040" s="1" t="s">
        <v>37435</v>
      </c>
      <c r="E14040" s="1" t="s">
        <v>65</v>
      </c>
      <c r="F14040" s="1" t="s">
        <v>39</v>
      </c>
      <c r="G14040" s="1" t="s">
        <v>321</v>
      </c>
    </row>
    <row r="14041" spans="1:7" x14ac:dyDescent="0.25">
      <c r="A14041" s="1">
        <v>35210246</v>
      </c>
      <c r="B14041" s="1" t="s">
        <v>37436</v>
      </c>
      <c r="C14041" s="1" t="s">
        <v>37437</v>
      </c>
      <c r="D14041" s="1" t="s">
        <v>37438</v>
      </c>
      <c r="E14041" s="1" t="s">
        <v>65</v>
      </c>
      <c r="F14041" s="1" t="s">
        <v>39</v>
      </c>
      <c r="G14041" s="1" t="s">
        <v>321</v>
      </c>
    </row>
    <row r="14042" spans="1:7" x14ac:dyDescent="0.25">
      <c r="A14042" s="1">
        <v>35210247</v>
      </c>
      <c r="B14042" s="1" t="s">
        <v>37439</v>
      </c>
      <c r="C14042" s="1" t="s">
        <v>37440</v>
      </c>
      <c r="D14042" s="1" t="s">
        <v>37441</v>
      </c>
      <c r="E14042" s="1" t="s">
        <v>65</v>
      </c>
      <c r="F14042" s="1" t="s">
        <v>39</v>
      </c>
      <c r="G14042" s="1" t="s">
        <v>321</v>
      </c>
    </row>
    <row r="14043" spans="1:7" x14ac:dyDescent="0.25">
      <c r="A14043" s="1">
        <v>35210248</v>
      </c>
      <c r="B14043" s="1" t="s">
        <v>37442</v>
      </c>
      <c r="C14043" s="1" t="s">
        <v>37443</v>
      </c>
      <c r="D14043" s="1" t="s">
        <v>37444</v>
      </c>
      <c r="E14043" s="1" t="s">
        <v>65</v>
      </c>
      <c r="F14043" s="1" t="s">
        <v>39</v>
      </c>
      <c r="G14043" s="1" t="s">
        <v>321</v>
      </c>
    </row>
    <row r="14044" spans="1:7" x14ac:dyDescent="0.25">
      <c r="A14044" s="1">
        <v>35210263</v>
      </c>
      <c r="B14044" s="1" t="s">
        <v>37445</v>
      </c>
      <c r="C14044" s="1" t="s">
        <v>37446</v>
      </c>
      <c r="D14044" s="1" t="s">
        <v>37447</v>
      </c>
      <c r="E14044" s="1" t="s">
        <v>65</v>
      </c>
      <c r="F14044" s="1" t="s">
        <v>39</v>
      </c>
      <c r="G14044" s="1" t="s">
        <v>321</v>
      </c>
    </row>
    <row r="14045" spans="1:7" x14ac:dyDescent="0.25">
      <c r="A14045" s="1">
        <v>35210264</v>
      </c>
      <c r="B14045" s="1" t="s">
        <v>37448</v>
      </c>
      <c r="C14045" s="1" t="s">
        <v>37449</v>
      </c>
      <c r="D14045" s="1" t="s">
        <v>37450</v>
      </c>
      <c r="E14045" s="1" t="s">
        <v>65</v>
      </c>
      <c r="F14045" s="1" t="s">
        <v>39</v>
      </c>
      <c r="G14045" s="1" t="s">
        <v>321</v>
      </c>
    </row>
    <row r="14046" spans="1:7" x14ac:dyDescent="0.25">
      <c r="A14046" s="1">
        <v>35210265</v>
      </c>
      <c r="B14046" s="1" t="s">
        <v>37451</v>
      </c>
      <c r="C14046" s="1" t="s">
        <v>37452</v>
      </c>
      <c r="D14046" s="1" t="s">
        <v>37453</v>
      </c>
      <c r="E14046" s="1" t="s">
        <v>65</v>
      </c>
      <c r="F14046" s="1" t="s">
        <v>39</v>
      </c>
      <c r="G14046" s="1" t="s">
        <v>321</v>
      </c>
    </row>
    <row r="14047" spans="1:7" x14ac:dyDescent="0.25">
      <c r="A14047" s="1">
        <v>35210266</v>
      </c>
      <c r="B14047" s="1" t="s">
        <v>37454</v>
      </c>
      <c r="C14047" s="1" t="s">
        <v>37455</v>
      </c>
      <c r="D14047" s="1" t="s">
        <v>37456</v>
      </c>
      <c r="E14047" s="1" t="s">
        <v>65</v>
      </c>
      <c r="F14047" s="1" t="s">
        <v>39</v>
      </c>
      <c r="G14047" s="1" t="s">
        <v>321</v>
      </c>
    </row>
    <row r="14048" spans="1:7" x14ac:dyDescent="0.25">
      <c r="A14048" s="1">
        <v>35210267</v>
      </c>
      <c r="B14048" s="1" t="s">
        <v>37457</v>
      </c>
      <c r="C14048" s="1" t="s">
        <v>37458</v>
      </c>
      <c r="D14048" s="1" t="s">
        <v>37459</v>
      </c>
      <c r="E14048" s="1" t="s">
        <v>66</v>
      </c>
      <c r="F14048" s="1" t="s">
        <v>22980</v>
      </c>
      <c r="G14048" s="1" t="s">
        <v>22981</v>
      </c>
    </row>
    <row r="14049" spans="1:7" x14ac:dyDescent="0.25">
      <c r="A14049" s="1">
        <v>35210268</v>
      </c>
      <c r="B14049" s="1" t="s">
        <v>37460</v>
      </c>
      <c r="C14049" s="1" t="s">
        <v>37461</v>
      </c>
      <c r="D14049" s="1" t="s">
        <v>37462</v>
      </c>
      <c r="E14049" s="1" t="s">
        <v>66</v>
      </c>
      <c r="F14049" s="1" t="s">
        <v>22980</v>
      </c>
      <c r="G14049" s="1" t="s">
        <v>22981</v>
      </c>
    </row>
    <row r="14050" spans="1:7" x14ac:dyDescent="0.25">
      <c r="A14050" s="1">
        <v>35210269</v>
      </c>
      <c r="B14050" s="1" t="s">
        <v>37463</v>
      </c>
      <c r="C14050" s="1" t="s">
        <v>37464</v>
      </c>
      <c r="D14050" s="1" t="s">
        <v>37465</v>
      </c>
      <c r="E14050" s="1" t="s">
        <v>66</v>
      </c>
      <c r="F14050" s="1" t="s">
        <v>22980</v>
      </c>
      <c r="G14050" s="1" t="s">
        <v>22981</v>
      </c>
    </row>
    <row r="14051" spans="1:7" x14ac:dyDescent="0.25">
      <c r="A14051" s="1">
        <v>35210270</v>
      </c>
      <c r="B14051" s="1" t="s">
        <v>37466</v>
      </c>
      <c r="C14051" s="1" t="s">
        <v>37467</v>
      </c>
      <c r="D14051" s="1" t="s">
        <v>37468</v>
      </c>
      <c r="E14051" s="1" t="s">
        <v>66</v>
      </c>
      <c r="F14051" s="1" t="s">
        <v>22980</v>
      </c>
      <c r="G14051" s="1" t="s">
        <v>22981</v>
      </c>
    </row>
    <row r="14052" spans="1:7" x14ac:dyDescent="0.25">
      <c r="A14052" s="1">
        <v>35210271</v>
      </c>
      <c r="B14052" s="1" t="s">
        <v>37469</v>
      </c>
      <c r="C14052" s="1" t="s">
        <v>37470</v>
      </c>
      <c r="D14052" s="1" t="s">
        <v>37471</v>
      </c>
      <c r="E14052" s="1" t="s">
        <v>66</v>
      </c>
      <c r="F14052" s="1" t="s">
        <v>22980</v>
      </c>
      <c r="G14052" s="1" t="s">
        <v>22981</v>
      </c>
    </row>
    <row r="14053" spans="1:7" x14ac:dyDescent="0.25">
      <c r="A14053" s="1">
        <v>35210272</v>
      </c>
      <c r="B14053" s="1" t="s">
        <v>37472</v>
      </c>
      <c r="C14053" s="1" t="s">
        <v>37473</v>
      </c>
      <c r="D14053" s="1" t="s">
        <v>37474</v>
      </c>
      <c r="E14053" s="1" t="s">
        <v>66</v>
      </c>
      <c r="F14053" s="1" t="s">
        <v>22980</v>
      </c>
      <c r="G14053" s="1" t="s">
        <v>22981</v>
      </c>
    </row>
    <row r="14054" spans="1:7" x14ac:dyDescent="0.25">
      <c r="A14054" s="1">
        <v>35210273</v>
      </c>
      <c r="B14054" s="1" t="s">
        <v>37475</v>
      </c>
      <c r="C14054" s="1" t="s">
        <v>37476</v>
      </c>
      <c r="D14054" s="1" t="s">
        <v>37477</v>
      </c>
      <c r="E14054" s="1" t="s">
        <v>66</v>
      </c>
      <c r="F14054" s="1" t="s">
        <v>22980</v>
      </c>
      <c r="G14054" s="1" t="s">
        <v>22981</v>
      </c>
    </row>
    <row r="14055" spans="1:7" x14ac:dyDescent="0.25">
      <c r="A14055" s="1">
        <v>35210274</v>
      </c>
      <c r="B14055" s="1" t="s">
        <v>37478</v>
      </c>
      <c r="C14055" s="1" t="s">
        <v>37479</v>
      </c>
      <c r="D14055" s="1" t="s">
        <v>37480</v>
      </c>
      <c r="E14055" s="1" t="s">
        <v>66</v>
      </c>
      <c r="F14055" s="1" t="s">
        <v>22980</v>
      </c>
      <c r="G14055" s="1" t="s">
        <v>22981</v>
      </c>
    </row>
    <row r="14056" spans="1:7" x14ac:dyDescent="0.25">
      <c r="A14056" s="1">
        <v>35210276</v>
      </c>
      <c r="B14056" s="1" t="s">
        <v>37481</v>
      </c>
      <c r="C14056" s="1" t="s">
        <v>37482</v>
      </c>
      <c r="D14056" s="1" t="s">
        <v>37483</v>
      </c>
      <c r="E14056" s="1" t="s">
        <v>66</v>
      </c>
      <c r="F14056" s="1" t="s">
        <v>22980</v>
      </c>
      <c r="G14056" s="1" t="s">
        <v>22981</v>
      </c>
    </row>
    <row r="14057" spans="1:7" x14ac:dyDescent="0.25">
      <c r="A14057" s="1">
        <v>35210277</v>
      </c>
      <c r="B14057" s="1" t="s">
        <v>37484</v>
      </c>
      <c r="C14057" s="1" t="s">
        <v>37485</v>
      </c>
      <c r="D14057" s="1" t="s">
        <v>37486</v>
      </c>
      <c r="E14057" s="1" t="s">
        <v>66</v>
      </c>
      <c r="F14057" s="1" t="s">
        <v>22980</v>
      </c>
      <c r="G14057" s="1" t="s">
        <v>22981</v>
      </c>
    </row>
    <row r="14058" spans="1:7" x14ac:dyDescent="0.25">
      <c r="A14058" s="1">
        <v>35210278</v>
      </c>
      <c r="B14058" s="1" t="s">
        <v>37487</v>
      </c>
      <c r="C14058" s="1" t="s">
        <v>37488</v>
      </c>
      <c r="D14058" s="1" t="s">
        <v>37489</v>
      </c>
      <c r="E14058" s="1" t="s">
        <v>65</v>
      </c>
      <c r="F14058" s="1" t="s">
        <v>39</v>
      </c>
      <c r="G14058" s="1" t="s">
        <v>321</v>
      </c>
    </row>
    <row r="14059" spans="1:7" x14ac:dyDescent="0.25">
      <c r="A14059" s="1">
        <v>35210279</v>
      </c>
      <c r="B14059" s="1" t="s">
        <v>37490</v>
      </c>
      <c r="C14059" s="1" t="s">
        <v>37491</v>
      </c>
      <c r="D14059" s="1" t="s">
        <v>37492</v>
      </c>
      <c r="E14059" s="1" t="s">
        <v>65</v>
      </c>
      <c r="F14059" s="1" t="s">
        <v>39</v>
      </c>
      <c r="G14059" s="1" t="s">
        <v>321</v>
      </c>
    </row>
    <row r="14060" spans="1:7" x14ac:dyDescent="0.25">
      <c r="A14060" s="1">
        <v>35210283</v>
      </c>
      <c r="B14060" s="1" t="s">
        <v>37493</v>
      </c>
      <c r="C14060" s="1" t="s">
        <v>37494</v>
      </c>
      <c r="D14060" s="1" t="s">
        <v>37495</v>
      </c>
      <c r="E14060" s="1" t="s">
        <v>66</v>
      </c>
      <c r="F14060" s="1" t="s">
        <v>39</v>
      </c>
      <c r="G14060" s="1" t="s">
        <v>321</v>
      </c>
    </row>
    <row r="14061" spans="1:7" x14ac:dyDescent="0.25">
      <c r="A14061" s="1">
        <v>35210285</v>
      </c>
      <c r="B14061" s="1" t="s">
        <v>37496</v>
      </c>
      <c r="C14061" s="1" t="s">
        <v>37497</v>
      </c>
      <c r="D14061" s="1" t="s">
        <v>37498</v>
      </c>
      <c r="E14061" s="1" t="s">
        <v>66</v>
      </c>
      <c r="F14061" s="1" t="s">
        <v>39</v>
      </c>
      <c r="G14061" s="1" t="s">
        <v>321</v>
      </c>
    </row>
    <row r="14062" spans="1:7" x14ac:dyDescent="0.25">
      <c r="A14062" s="1">
        <v>35210286</v>
      </c>
      <c r="B14062" s="1" t="s">
        <v>37499</v>
      </c>
      <c r="C14062" s="1" t="s">
        <v>37500</v>
      </c>
      <c r="D14062" s="1" t="s">
        <v>37501</v>
      </c>
      <c r="E14062" s="1" t="s">
        <v>66</v>
      </c>
      <c r="F14062" s="1" t="s">
        <v>39</v>
      </c>
      <c r="G14062" s="1" t="s">
        <v>321</v>
      </c>
    </row>
    <row r="14063" spans="1:7" x14ac:dyDescent="0.25">
      <c r="A14063" s="1">
        <v>35210287</v>
      </c>
      <c r="B14063" s="1" t="s">
        <v>37502</v>
      </c>
      <c r="C14063" s="1" t="s">
        <v>37503</v>
      </c>
      <c r="D14063" s="1" t="s">
        <v>37504</v>
      </c>
      <c r="E14063" s="1" t="s">
        <v>66</v>
      </c>
      <c r="F14063" s="1" t="s">
        <v>39</v>
      </c>
      <c r="G14063" s="1" t="s">
        <v>321</v>
      </c>
    </row>
    <row r="14064" spans="1:7" x14ac:dyDescent="0.25">
      <c r="A14064" s="1">
        <v>35210288</v>
      </c>
      <c r="B14064" s="1" t="s">
        <v>37505</v>
      </c>
      <c r="C14064" s="1" t="s">
        <v>37506</v>
      </c>
      <c r="D14064" s="1" t="s">
        <v>37507</v>
      </c>
      <c r="E14064" s="1" t="s">
        <v>66</v>
      </c>
      <c r="F14064" s="1" t="s">
        <v>39</v>
      </c>
      <c r="G14064" s="1" t="s">
        <v>321</v>
      </c>
    </row>
    <row r="14065" spans="1:7" x14ac:dyDescent="0.25">
      <c r="A14065" s="1">
        <v>35210289</v>
      </c>
      <c r="B14065" s="1" t="s">
        <v>37508</v>
      </c>
      <c r="C14065" s="1" t="s">
        <v>37509</v>
      </c>
      <c r="D14065" s="1" t="s">
        <v>37510</v>
      </c>
      <c r="E14065" s="1" t="s">
        <v>66</v>
      </c>
      <c r="F14065" s="1" t="s">
        <v>39</v>
      </c>
      <c r="G14065" s="1" t="s">
        <v>321</v>
      </c>
    </row>
    <row r="14066" spans="1:7" x14ac:dyDescent="0.25">
      <c r="A14066" s="1">
        <v>35210290</v>
      </c>
      <c r="B14066" s="1" t="s">
        <v>37511</v>
      </c>
      <c r="C14066" s="1" t="s">
        <v>37512</v>
      </c>
      <c r="D14066" s="1" t="s">
        <v>37513</v>
      </c>
      <c r="E14066" s="1" t="s">
        <v>65</v>
      </c>
      <c r="F14066" s="1" t="s">
        <v>39</v>
      </c>
      <c r="G14066" s="1" t="s">
        <v>321</v>
      </c>
    </row>
    <row r="14067" spans="1:7" x14ac:dyDescent="0.25">
      <c r="A14067" s="1">
        <v>35210291</v>
      </c>
      <c r="B14067" s="1" t="s">
        <v>37514</v>
      </c>
      <c r="C14067" s="1" t="s">
        <v>37515</v>
      </c>
      <c r="D14067" s="1" t="s">
        <v>37516</v>
      </c>
      <c r="E14067" s="1" t="s">
        <v>66</v>
      </c>
      <c r="F14067" s="1" t="s">
        <v>39</v>
      </c>
      <c r="G14067" s="1" t="s">
        <v>321</v>
      </c>
    </row>
    <row r="14068" spans="1:7" x14ac:dyDescent="0.25">
      <c r="A14068" s="1">
        <v>35210292</v>
      </c>
      <c r="B14068" s="1" t="s">
        <v>37517</v>
      </c>
      <c r="C14068" s="1" t="s">
        <v>37518</v>
      </c>
      <c r="D14068" s="1" t="s">
        <v>37519</v>
      </c>
      <c r="E14068" s="1" t="s">
        <v>66</v>
      </c>
      <c r="F14068" s="1" t="s">
        <v>39</v>
      </c>
      <c r="G14068" s="1" t="s">
        <v>321</v>
      </c>
    </row>
    <row r="14069" spans="1:7" x14ac:dyDescent="0.25">
      <c r="A14069" s="1">
        <v>35210293</v>
      </c>
      <c r="B14069" s="1" t="s">
        <v>37520</v>
      </c>
      <c r="C14069" s="1" t="s">
        <v>37521</v>
      </c>
      <c r="D14069" s="1" t="s">
        <v>37522</v>
      </c>
      <c r="E14069" s="1" t="s">
        <v>66</v>
      </c>
      <c r="F14069" s="1" t="s">
        <v>39</v>
      </c>
      <c r="G14069" s="1" t="s">
        <v>321</v>
      </c>
    </row>
    <row r="14070" spans="1:7" x14ac:dyDescent="0.25">
      <c r="A14070" s="1">
        <v>35210294</v>
      </c>
      <c r="B14070" s="1" t="s">
        <v>37523</v>
      </c>
      <c r="C14070" s="1" t="s">
        <v>37524</v>
      </c>
      <c r="D14070" s="1" t="s">
        <v>37525</v>
      </c>
      <c r="E14070" s="1" t="s">
        <v>66</v>
      </c>
      <c r="F14070" s="1" t="s">
        <v>39</v>
      </c>
      <c r="G14070" s="1" t="s">
        <v>321</v>
      </c>
    </row>
    <row r="14071" spans="1:7" x14ac:dyDescent="0.25">
      <c r="A14071" s="1">
        <v>35210295</v>
      </c>
      <c r="B14071" s="1" t="s">
        <v>37526</v>
      </c>
      <c r="C14071" s="1" t="s">
        <v>37527</v>
      </c>
      <c r="D14071" s="1" t="s">
        <v>37528</v>
      </c>
      <c r="E14071" s="1" t="s">
        <v>66</v>
      </c>
      <c r="F14071" s="1" t="s">
        <v>39</v>
      </c>
      <c r="G14071" s="1" t="s">
        <v>321</v>
      </c>
    </row>
    <row r="14072" spans="1:7" x14ac:dyDescent="0.25">
      <c r="A14072" s="1">
        <v>35210296</v>
      </c>
      <c r="B14072" s="1" t="s">
        <v>37529</v>
      </c>
      <c r="C14072" s="1" t="s">
        <v>37530</v>
      </c>
      <c r="D14072" s="1" t="s">
        <v>37531</v>
      </c>
      <c r="E14072" s="1" t="s">
        <v>66</v>
      </c>
      <c r="F14072" s="1" t="s">
        <v>39</v>
      </c>
      <c r="G14072" s="1" t="s">
        <v>321</v>
      </c>
    </row>
    <row r="14073" spans="1:7" x14ac:dyDescent="0.25">
      <c r="A14073" s="1">
        <v>35210298</v>
      </c>
      <c r="B14073" s="1" t="s">
        <v>37532</v>
      </c>
      <c r="C14073" s="1" t="s">
        <v>37533</v>
      </c>
      <c r="D14073" s="1" t="s">
        <v>37534</v>
      </c>
      <c r="E14073" s="1" t="s">
        <v>66</v>
      </c>
      <c r="F14073" s="1" t="s">
        <v>39</v>
      </c>
      <c r="G14073" s="1" t="s">
        <v>321</v>
      </c>
    </row>
    <row r="14074" spans="1:7" x14ac:dyDescent="0.25">
      <c r="A14074" s="1">
        <v>35210299</v>
      </c>
      <c r="B14074" s="1" t="s">
        <v>37535</v>
      </c>
      <c r="C14074" s="1" t="s">
        <v>37536</v>
      </c>
      <c r="D14074" s="1" t="s">
        <v>37537</v>
      </c>
      <c r="E14074" s="1" t="s">
        <v>66</v>
      </c>
      <c r="F14074" s="1" t="s">
        <v>39</v>
      </c>
      <c r="G14074" s="1" t="s">
        <v>321</v>
      </c>
    </row>
    <row r="14075" spans="1:7" x14ac:dyDescent="0.25">
      <c r="A14075" s="1">
        <v>35210301</v>
      </c>
      <c r="B14075" s="1" t="s">
        <v>37538</v>
      </c>
      <c r="C14075" s="1" t="s">
        <v>37539</v>
      </c>
      <c r="D14075" s="1" t="s">
        <v>37540</v>
      </c>
      <c r="E14075" s="1" t="s">
        <v>66</v>
      </c>
      <c r="F14075" s="1" t="s">
        <v>39</v>
      </c>
      <c r="G14075" s="1" t="s">
        <v>321</v>
      </c>
    </row>
    <row r="14076" spans="1:7" x14ac:dyDescent="0.25">
      <c r="A14076" s="1">
        <v>35210302</v>
      </c>
      <c r="B14076" s="1" t="s">
        <v>37541</v>
      </c>
      <c r="C14076" s="1" t="s">
        <v>37542</v>
      </c>
      <c r="D14076" s="1" t="s">
        <v>37543</v>
      </c>
      <c r="E14076" s="1" t="s">
        <v>66</v>
      </c>
      <c r="F14076" s="1" t="s">
        <v>39</v>
      </c>
      <c r="G14076" s="1" t="s">
        <v>321</v>
      </c>
    </row>
    <row r="14077" spans="1:7" x14ac:dyDescent="0.25">
      <c r="A14077" s="1">
        <v>35210303</v>
      </c>
      <c r="B14077" s="1" t="s">
        <v>27650</v>
      </c>
      <c r="C14077" s="1" t="s">
        <v>27651</v>
      </c>
      <c r="D14077" s="1" t="s">
        <v>27652</v>
      </c>
      <c r="E14077" s="1" t="s">
        <v>66</v>
      </c>
      <c r="F14077" s="1" t="s">
        <v>39</v>
      </c>
      <c r="G14077" s="1" t="s">
        <v>321</v>
      </c>
    </row>
    <row r="14078" spans="1:7" x14ac:dyDescent="0.25">
      <c r="A14078" s="1">
        <v>35210304</v>
      </c>
      <c r="B14078" s="1" t="s">
        <v>20909</v>
      </c>
      <c r="C14078" s="1" t="s">
        <v>20910</v>
      </c>
      <c r="D14078" s="1" t="s">
        <v>20911</v>
      </c>
      <c r="E14078" s="1" t="s">
        <v>66</v>
      </c>
      <c r="F14078" s="1" t="s">
        <v>39</v>
      </c>
      <c r="G14078" s="1" t="s">
        <v>321</v>
      </c>
    </row>
    <row r="14079" spans="1:7" x14ac:dyDescent="0.25">
      <c r="A14079" s="1">
        <v>35210305</v>
      </c>
      <c r="B14079" s="1" t="s">
        <v>27653</v>
      </c>
      <c r="C14079" s="1" t="s">
        <v>27654</v>
      </c>
      <c r="D14079" s="1" t="s">
        <v>27655</v>
      </c>
      <c r="E14079" s="1" t="s">
        <v>66</v>
      </c>
      <c r="F14079" s="1" t="s">
        <v>39</v>
      </c>
      <c r="G14079" s="1" t="s">
        <v>321</v>
      </c>
    </row>
    <row r="14080" spans="1:7" x14ac:dyDescent="0.25">
      <c r="A14080" s="1">
        <v>35210306</v>
      </c>
      <c r="B14080" s="1" t="s">
        <v>37544</v>
      </c>
      <c r="C14080" s="1" t="s">
        <v>37545</v>
      </c>
      <c r="D14080" s="1" t="s">
        <v>37546</v>
      </c>
      <c r="E14080" s="1" t="s">
        <v>66</v>
      </c>
      <c r="F14080" s="1" t="s">
        <v>39</v>
      </c>
      <c r="G14080" s="1" t="s">
        <v>321</v>
      </c>
    </row>
    <row r="14081" spans="1:7" x14ac:dyDescent="0.25">
      <c r="A14081" s="1">
        <v>35210307</v>
      </c>
      <c r="B14081" s="1" t="s">
        <v>37547</v>
      </c>
      <c r="C14081" s="1" t="s">
        <v>37548</v>
      </c>
      <c r="D14081" s="1" t="s">
        <v>37549</v>
      </c>
      <c r="E14081" s="1" t="s">
        <v>66</v>
      </c>
      <c r="F14081" s="1" t="s">
        <v>39</v>
      </c>
      <c r="G14081" s="1" t="s">
        <v>321</v>
      </c>
    </row>
    <row r="14082" spans="1:7" x14ac:dyDescent="0.25">
      <c r="A14082" s="1">
        <v>35210308</v>
      </c>
      <c r="B14082" s="1" t="s">
        <v>20995</v>
      </c>
      <c r="C14082" s="1" t="s">
        <v>20996</v>
      </c>
      <c r="D14082" s="1" t="s">
        <v>20997</v>
      </c>
      <c r="E14082" s="1" t="s">
        <v>66</v>
      </c>
      <c r="F14082" s="1" t="s">
        <v>39</v>
      </c>
      <c r="G14082" s="1" t="s">
        <v>321</v>
      </c>
    </row>
    <row r="14083" spans="1:7" x14ac:dyDescent="0.25">
      <c r="A14083" s="1">
        <v>35210309</v>
      </c>
      <c r="B14083" s="1" t="s">
        <v>37550</v>
      </c>
      <c r="C14083" s="1" t="s">
        <v>37551</v>
      </c>
      <c r="D14083" s="1" t="s">
        <v>37552</v>
      </c>
      <c r="E14083" s="1" t="s">
        <v>66</v>
      </c>
      <c r="F14083" s="1" t="s">
        <v>39</v>
      </c>
      <c r="G14083" s="1" t="s">
        <v>321</v>
      </c>
    </row>
    <row r="14084" spans="1:7" x14ac:dyDescent="0.25">
      <c r="A14084" s="1">
        <v>35210310</v>
      </c>
      <c r="B14084" s="1" t="s">
        <v>37553</v>
      </c>
      <c r="C14084" s="1" t="s">
        <v>37554</v>
      </c>
      <c r="D14084" s="1" t="s">
        <v>37555</v>
      </c>
      <c r="E14084" s="1" t="s">
        <v>66</v>
      </c>
      <c r="F14084" s="1" t="s">
        <v>39</v>
      </c>
      <c r="G14084" s="1" t="s">
        <v>321</v>
      </c>
    </row>
    <row r="14085" spans="1:7" x14ac:dyDescent="0.25">
      <c r="A14085" s="1">
        <v>35210311</v>
      </c>
      <c r="B14085" s="1" t="s">
        <v>37556</v>
      </c>
      <c r="C14085" s="1" t="s">
        <v>37557</v>
      </c>
      <c r="D14085" s="1" t="s">
        <v>37558</v>
      </c>
      <c r="E14085" s="1" t="s">
        <v>66</v>
      </c>
      <c r="F14085" s="1" t="s">
        <v>39</v>
      </c>
      <c r="G14085" s="1" t="s">
        <v>321</v>
      </c>
    </row>
    <row r="14086" spans="1:7" x14ac:dyDescent="0.25">
      <c r="A14086" s="1">
        <v>35210312</v>
      </c>
      <c r="B14086" s="1" t="s">
        <v>26929</v>
      </c>
      <c r="C14086" s="1" t="s">
        <v>26930</v>
      </c>
      <c r="D14086" s="1" t="s">
        <v>26931</v>
      </c>
      <c r="E14086" s="1" t="s">
        <v>66</v>
      </c>
      <c r="F14086" s="1" t="s">
        <v>39</v>
      </c>
      <c r="G14086" s="1" t="s">
        <v>321</v>
      </c>
    </row>
    <row r="14087" spans="1:7" x14ac:dyDescent="0.25">
      <c r="A14087" s="1">
        <v>35210313</v>
      </c>
      <c r="B14087" s="1" t="s">
        <v>27545</v>
      </c>
      <c r="C14087" s="1" t="s">
        <v>27546</v>
      </c>
      <c r="D14087" s="1" t="s">
        <v>27547</v>
      </c>
      <c r="E14087" s="1" t="s">
        <v>66</v>
      </c>
      <c r="F14087" s="1" t="s">
        <v>39</v>
      </c>
      <c r="G14087" s="1" t="s">
        <v>321</v>
      </c>
    </row>
    <row r="14088" spans="1:7" x14ac:dyDescent="0.25">
      <c r="A14088" s="1">
        <v>35210314</v>
      </c>
      <c r="B14088" s="1" t="s">
        <v>37559</v>
      </c>
      <c r="C14088" s="1" t="s">
        <v>37560</v>
      </c>
      <c r="D14088" s="1" t="s">
        <v>37561</v>
      </c>
      <c r="E14088" s="1" t="s">
        <v>66</v>
      </c>
      <c r="F14088" s="1" t="s">
        <v>39</v>
      </c>
      <c r="G14088" s="1" t="s">
        <v>321</v>
      </c>
    </row>
    <row r="14089" spans="1:7" x14ac:dyDescent="0.25">
      <c r="A14089" s="1">
        <v>35210316</v>
      </c>
      <c r="B14089" s="1" t="s">
        <v>21007</v>
      </c>
      <c r="C14089" s="1" t="s">
        <v>21008</v>
      </c>
      <c r="D14089" s="1" t="s">
        <v>21009</v>
      </c>
      <c r="E14089" s="1" t="s">
        <v>66</v>
      </c>
      <c r="F14089" s="1" t="s">
        <v>39</v>
      </c>
      <c r="G14089" s="1" t="s">
        <v>321</v>
      </c>
    </row>
    <row r="14090" spans="1:7" x14ac:dyDescent="0.25">
      <c r="A14090" s="1">
        <v>35210317</v>
      </c>
      <c r="B14090" s="1" t="s">
        <v>21010</v>
      </c>
      <c r="C14090" s="1" t="s">
        <v>21011</v>
      </c>
      <c r="D14090" s="1" t="s">
        <v>21012</v>
      </c>
      <c r="E14090" s="1" t="s">
        <v>66</v>
      </c>
      <c r="F14090" s="1" t="s">
        <v>39</v>
      </c>
      <c r="G14090" s="1" t="s">
        <v>321</v>
      </c>
    </row>
    <row r="14091" spans="1:7" x14ac:dyDescent="0.25">
      <c r="A14091" s="1">
        <v>35210319</v>
      </c>
      <c r="B14091" s="1" t="s">
        <v>22179</v>
      </c>
      <c r="C14091" s="1" t="s">
        <v>22180</v>
      </c>
      <c r="D14091" s="1" t="s">
        <v>22181</v>
      </c>
      <c r="E14091" s="1" t="s">
        <v>66</v>
      </c>
      <c r="F14091" s="1" t="s">
        <v>39</v>
      </c>
      <c r="G14091" s="1" t="s">
        <v>321</v>
      </c>
    </row>
    <row r="14092" spans="1:7" x14ac:dyDescent="0.25">
      <c r="A14092" s="1">
        <v>35210320</v>
      </c>
      <c r="B14092" s="1" t="s">
        <v>37562</v>
      </c>
      <c r="C14092" s="1" t="s">
        <v>37563</v>
      </c>
      <c r="D14092" s="1" t="s">
        <v>37564</v>
      </c>
      <c r="E14092" s="1" t="s">
        <v>65</v>
      </c>
      <c r="F14092" s="1" t="s">
        <v>39</v>
      </c>
      <c r="G14092" s="1" t="s">
        <v>321</v>
      </c>
    </row>
    <row r="14093" spans="1:7" x14ac:dyDescent="0.25">
      <c r="A14093" s="1">
        <v>35210321</v>
      </c>
      <c r="B14093" s="1" t="s">
        <v>37565</v>
      </c>
      <c r="C14093" s="1" t="s">
        <v>37566</v>
      </c>
      <c r="D14093" s="1" t="s">
        <v>37567</v>
      </c>
      <c r="E14093" s="1" t="s">
        <v>66</v>
      </c>
      <c r="F14093" s="1" t="s">
        <v>39</v>
      </c>
      <c r="G14093" s="1" t="s">
        <v>321</v>
      </c>
    </row>
    <row r="14094" spans="1:7" x14ac:dyDescent="0.25">
      <c r="A14094" s="1">
        <v>35210326</v>
      </c>
      <c r="B14094" s="1" t="s">
        <v>37568</v>
      </c>
      <c r="C14094" s="1" t="s">
        <v>37569</v>
      </c>
      <c r="D14094" s="1" t="s">
        <v>37570</v>
      </c>
      <c r="E14094" s="1" t="s">
        <v>65</v>
      </c>
      <c r="F14094" s="1" t="s">
        <v>39</v>
      </c>
      <c r="G14094" s="1" t="s">
        <v>321</v>
      </c>
    </row>
    <row r="14095" spans="1:7" x14ac:dyDescent="0.25">
      <c r="A14095" s="1">
        <v>35210327</v>
      </c>
      <c r="B14095" s="1" t="s">
        <v>37571</v>
      </c>
      <c r="C14095" s="1" t="s">
        <v>37572</v>
      </c>
      <c r="D14095" s="1" t="s">
        <v>37573</v>
      </c>
      <c r="E14095" s="1" t="s">
        <v>65</v>
      </c>
      <c r="F14095" s="1" t="s">
        <v>39</v>
      </c>
      <c r="G14095" s="1" t="s">
        <v>321</v>
      </c>
    </row>
    <row r="14096" spans="1:7" x14ac:dyDescent="0.25">
      <c r="A14096" s="1">
        <v>35210328</v>
      </c>
      <c r="B14096" s="1" t="s">
        <v>37574</v>
      </c>
      <c r="C14096" s="1" t="s">
        <v>37575</v>
      </c>
      <c r="D14096" s="1" t="s">
        <v>37576</v>
      </c>
      <c r="E14096" s="1" t="s">
        <v>65</v>
      </c>
      <c r="F14096" s="1" t="s">
        <v>39</v>
      </c>
      <c r="G14096" s="1" t="s">
        <v>321</v>
      </c>
    </row>
    <row r="14097" spans="1:7" x14ac:dyDescent="0.25">
      <c r="A14097" s="1">
        <v>35210329</v>
      </c>
      <c r="B14097" s="1" t="s">
        <v>37577</v>
      </c>
      <c r="C14097" s="1" t="s">
        <v>37578</v>
      </c>
      <c r="D14097" s="1" t="s">
        <v>37579</v>
      </c>
      <c r="E14097" s="1" t="s">
        <v>65</v>
      </c>
      <c r="F14097" s="1" t="s">
        <v>480</v>
      </c>
      <c r="G14097" s="1" t="s">
        <v>481</v>
      </c>
    </row>
    <row r="14098" spans="1:7" x14ac:dyDescent="0.25">
      <c r="A14098" s="1">
        <v>35210330</v>
      </c>
      <c r="B14098" s="1" t="s">
        <v>37580</v>
      </c>
      <c r="C14098" s="1" t="s">
        <v>37581</v>
      </c>
      <c r="D14098" s="1" t="s">
        <v>37582</v>
      </c>
      <c r="E14098" s="1" t="s">
        <v>65</v>
      </c>
      <c r="F14098" s="1" t="s">
        <v>480</v>
      </c>
      <c r="G14098" s="1" t="s">
        <v>481</v>
      </c>
    </row>
    <row r="14099" spans="1:7" x14ac:dyDescent="0.25">
      <c r="A14099" s="1">
        <v>35210332</v>
      </c>
      <c r="B14099" s="1" t="s">
        <v>37583</v>
      </c>
      <c r="C14099" s="1" t="s">
        <v>37584</v>
      </c>
      <c r="D14099" s="1" t="s">
        <v>37585</v>
      </c>
      <c r="E14099" s="1" t="s">
        <v>65</v>
      </c>
      <c r="F14099" s="1" t="s">
        <v>39</v>
      </c>
      <c r="G14099" s="1" t="s">
        <v>321</v>
      </c>
    </row>
    <row r="14100" spans="1:7" x14ac:dyDescent="0.25">
      <c r="A14100" s="1">
        <v>35210333</v>
      </c>
      <c r="B14100" s="1" t="s">
        <v>37586</v>
      </c>
      <c r="C14100" s="1" t="s">
        <v>37587</v>
      </c>
      <c r="D14100" s="1" t="s">
        <v>37588</v>
      </c>
      <c r="E14100" s="1" t="s">
        <v>65</v>
      </c>
      <c r="F14100" s="1" t="s">
        <v>39</v>
      </c>
      <c r="G14100" s="1" t="s">
        <v>321</v>
      </c>
    </row>
    <row r="14101" spans="1:7" x14ac:dyDescent="0.25">
      <c r="A14101" s="1">
        <v>35210336</v>
      </c>
      <c r="B14101" s="1" t="s">
        <v>37589</v>
      </c>
      <c r="C14101" s="1" t="s">
        <v>37590</v>
      </c>
      <c r="D14101" s="1" t="s">
        <v>37591</v>
      </c>
      <c r="E14101" s="1" t="s">
        <v>65</v>
      </c>
      <c r="F14101" s="1" t="s">
        <v>39</v>
      </c>
      <c r="G14101" s="1" t="s">
        <v>321</v>
      </c>
    </row>
    <row r="14102" spans="1:7" x14ac:dyDescent="0.25">
      <c r="A14102" s="1">
        <v>35210337</v>
      </c>
      <c r="B14102" s="1" t="s">
        <v>37592</v>
      </c>
      <c r="C14102" s="1" t="s">
        <v>37593</v>
      </c>
      <c r="D14102" s="1" t="s">
        <v>37594</v>
      </c>
      <c r="E14102" s="1" t="s">
        <v>65</v>
      </c>
      <c r="F14102" s="1" t="s">
        <v>480</v>
      </c>
      <c r="G14102" s="1" t="s">
        <v>481</v>
      </c>
    </row>
    <row r="14103" spans="1:7" x14ac:dyDescent="0.25">
      <c r="A14103" s="1">
        <v>35210340</v>
      </c>
      <c r="B14103" s="1" t="s">
        <v>37595</v>
      </c>
      <c r="C14103" s="1" t="s">
        <v>37596</v>
      </c>
      <c r="D14103" s="1" t="s">
        <v>37597</v>
      </c>
      <c r="E14103" s="1" t="s">
        <v>65</v>
      </c>
      <c r="F14103" s="1" t="s">
        <v>480</v>
      </c>
      <c r="G14103" s="1" t="s">
        <v>481</v>
      </c>
    </row>
    <row r="14104" spans="1:7" x14ac:dyDescent="0.25">
      <c r="A14104" s="1">
        <v>35210341</v>
      </c>
      <c r="B14104" s="1" t="s">
        <v>37598</v>
      </c>
      <c r="C14104" s="1" t="s">
        <v>37599</v>
      </c>
      <c r="D14104" s="1" t="s">
        <v>37600</v>
      </c>
      <c r="E14104" s="1" t="s">
        <v>65</v>
      </c>
      <c r="F14104" s="1" t="s">
        <v>480</v>
      </c>
      <c r="G14104" s="1" t="s">
        <v>481</v>
      </c>
    </row>
    <row r="14105" spans="1:7" x14ac:dyDescent="0.25">
      <c r="A14105" s="1">
        <v>35210342</v>
      </c>
      <c r="B14105" s="1" t="s">
        <v>37601</v>
      </c>
      <c r="C14105" s="1" t="s">
        <v>37602</v>
      </c>
      <c r="D14105" s="1" t="s">
        <v>37603</v>
      </c>
      <c r="E14105" s="1" t="s">
        <v>65</v>
      </c>
      <c r="F14105" s="1" t="s">
        <v>480</v>
      </c>
      <c r="G14105" s="1" t="s">
        <v>481</v>
      </c>
    </row>
    <row r="14106" spans="1:7" x14ac:dyDescent="0.25">
      <c r="A14106" s="1">
        <v>35210343</v>
      </c>
      <c r="B14106" s="1" t="s">
        <v>37604</v>
      </c>
      <c r="C14106" s="1" t="s">
        <v>37605</v>
      </c>
      <c r="D14106" s="1" t="s">
        <v>37606</v>
      </c>
      <c r="E14106" s="1" t="s">
        <v>65</v>
      </c>
      <c r="F14106" s="1" t="s">
        <v>480</v>
      </c>
      <c r="G14106" s="1" t="s">
        <v>481</v>
      </c>
    </row>
    <row r="14107" spans="1:7" x14ac:dyDescent="0.25">
      <c r="A14107" s="1">
        <v>35210344</v>
      </c>
      <c r="B14107" s="1" t="s">
        <v>37607</v>
      </c>
      <c r="C14107" s="1" t="s">
        <v>37608</v>
      </c>
      <c r="D14107" s="1" t="s">
        <v>37609</v>
      </c>
      <c r="G14107" s="1" t="s">
        <v>199</v>
      </c>
    </row>
    <row r="14108" spans="1:7" x14ac:dyDescent="0.25">
      <c r="A14108" s="1">
        <v>35210345</v>
      </c>
      <c r="B14108" s="1" t="s">
        <v>37610</v>
      </c>
      <c r="C14108" s="1" t="s">
        <v>37611</v>
      </c>
      <c r="D14108" s="1" t="s">
        <v>37612</v>
      </c>
      <c r="E14108" s="1" t="s">
        <v>66</v>
      </c>
      <c r="F14108" s="1" t="s">
        <v>39</v>
      </c>
      <c r="G14108" s="1" t="s">
        <v>321</v>
      </c>
    </row>
    <row r="14109" spans="1:7" x14ac:dyDescent="0.25">
      <c r="A14109" s="1">
        <v>35210346</v>
      </c>
      <c r="B14109" s="1" t="s">
        <v>37613</v>
      </c>
      <c r="C14109" s="1" t="s">
        <v>37614</v>
      </c>
      <c r="D14109" s="1" t="s">
        <v>37615</v>
      </c>
      <c r="E14109" s="1" t="s">
        <v>66</v>
      </c>
      <c r="F14109" s="1" t="s">
        <v>39</v>
      </c>
      <c r="G14109" s="1" t="s">
        <v>321</v>
      </c>
    </row>
    <row r="14110" spans="1:7" x14ac:dyDescent="0.25">
      <c r="A14110" s="1">
        <v>35210347</v>
      </c>
      <c r="B14110" s="1" t="s">
        <v>37616</v>
      </c>
      <c r="C14110" s="1" t="s">
        <v>37617</v>
      </c>
      <c r="D14110" s="1" t="s">
        <v>37618</v>
      </c>
      <c r="E14110" s="1" t="s">
        <v>65</v>
      </c>
      <c r="F14110" s="1" t="s">
        <v>480</v>
      </c>
      <c r="G14110" s="1" t="s">
        <v>481</v>
      </c>
    </row>
    <row r="14111" spans="1:7" x14ac:dyDescent="0.25">
      <c r="A14111" s="1">
        <v>35210348</v>
      </c>
      <c r="B14111" s="1" t="s">
        <v>37619</v>
      </c>
      <c r="C14111" s="1" t="s">
        <v>37620</v>
      </c>
      <c r="D14111" s="1" t="s">
        <v>37621</v>
      </c>
      <c r="E14111" s="1" t="s">
        <v>65</v>
      </c>
      <c r="F14111" s="1" t="s">
        <v>480</v>
      </c>
      <c r="G14111" s="1" t="s">
        <v>481</v>
      </c>
    </row>
    <row r="14112" spans="1:7" x14ac:dyDescent="0.25">
      <c r="A14112" s="1">
        <v>35210349</v>
      </c>
      <c r="B14112" s="1" t="s">
        <v>37622</v>
      </c>
      <c r="C14112" s="1" t="s">
        <v>37623</v>
      </c>
      <c r="D14112" s="1" t="s">
        <v>37624</v>
      </c>
      <c r="E14112" s="1" t="s">
        <v>65</v>
      </c>
      <c r="F14112" s="1" t="s">
        <v>480</v>
      </c>
      <c r="G14112" s="1" t="s">
        <v>481</v>
      </c>
    </row>
    <row r="14113" spans="1:7" x14ac:dyDescent="0.25">
      <c r="A14113" s="1">
        <v>35210369</v>
      </c>
      <c r="B14113" s="1" t="s">
        <v>37625</v>
      </c>
      <c r="C14113" s="1" t="s">
        <v>37626</v>
      </c>
      <c r="D14113" s="1" t="s">
        <v>37627</v>
      </c>
      <c r="E14113" s="1" t="s">
        <v>65</v>
      </c>
      <c r="F14113" s="1" t="s">
        <v>39</v>
      </c>
      <c r="G14113" s="1" t="s">
        <v>321</v>
      </c>
    </row>
    <row r="14114" spans="1:7" x14ac:dyDescent="0.25">
      <c r="A14114" s="1">
        <v>35210370</v>
      </c>
      <c r="B14114" s="1" t="s">
        <v>37628</v>
      </c>
      <c r="C14114" s="1" t="s">
        <v>37629</v>
      </c>
      <c r="D14114" s="1" t="s">
        <v>37630</v>
      </c>
      <c r="E14114" s="1" t="s">
        <v>65</v>
      </c>
      <c r="F14114" s="1" t="s">
        <v>39</v>
      </c>
      <c r="G14114" s="1" t="s">
        <v>321</v>
      </c>
    </row>
    <row r="14115" spans="1:7" x14ac:dyDescent="0.25">
      <c r="A14115" s="1">
        <v>35210371</v>
      </c>
      <c r="B14115" s="1" t="s">
        <v>37631</v>
      </c>
      <c r="C14115" s="1" t="s">
        <v>37632</v>
      </c>
      <c r="D14115" s="1" t="s">
        <v>37633</v>
      </c>
      <c r="E14115" s="1" t="s">
        <v>65</v>
      </c>
      <c r="F14115" s="1" t="s">
        <v>39</v>
      </c>
      <c r="G14115" s="1" t="s">
        <v>321</v>
      </c>
    </row>
    <row r="14116" spans="1:7" x14ac:dyDescent="0.25">
      <c r="A14116" s="1">
        <v>35210372</v>
      </c>
      <c r="B14116" s="1" t="s">
        <v>37634</v>
      </c>
      <c r="C14116" s="1" t="s">
        <v>37635</v>
      </c>
      <c r="D14116" s="1" t="s">
        <v>37636</v>
      </c>
      <c r="E14116" s="1" t="s">
        <v>65</v>
      </c>
      <c r="F14116" s="1" t="s">
        <v>39</v>
      </c>
      <c r="G14116" s="1" t="s">
        <v>321</v>
      </c>
    </row>
    <row r="14117" spans="1:7" x14ac:dyDescent="0.25">
      <c r="A14117" s="1">
        <v>35210373</v>
      </c>
      <c r="B14117" s="1" t="s">
        <v>37637</v>
      </c>
      <c r="C14117" s="1" t="s">
        <v>37638</v>
      </c>
      <c r="D14117" s="1" t="s">
        <v>37639</v>
      </c>
      <c r="E14117" s="1" t="s">
        <v>65</v>
      </c>
      <c r="F14117" s="1" t="s">
        <v>39</v>
      </c>
      <c r="G14117" s="1" t="s">
        <v>321</v>
      </c>
    </row>
    <row r="14118" spans="1:7" x14ac:dyDescent="0.25">
      <c r="A14118" s="1">
        <v>35210374</v>
      </c>
      <c r="B14118" s="1" t="s">
        <v>37640</v>
      </c>
      <c r="C14118" s="1" t="s">
        <v>37641</v>
      </c>
      <c r="D14118" s="1" t="s">
        <v>37642</v>
      </c>
      <c r="E14118" s="1" t="s">
        <v>65</v>
      </c>
      <c r="F14118" s="1" t="s">
        <v>39</v>
      </c>
      <c r="G14118" s="1" t="s">
        <v>321</v>
      </c>
    </row>
    <row r="14119" spans="1:7" x14ac:dyDescent="0.25">
      <c r="A14119" s="1">
        <v>35240001</v>
      </c>
      <c r="B14119" s="1" t="s">
        <v>37643</v>
      </c>
      <c r="C14119" s="1" t="s">
        <v>37644</v>
      </c>
      <c r="D14119" s="1" t="s">
        <v>37645</v>
      </c>
      <c r="E14119" s="1" t="s">
        <v>65</v>
      </c>
      <c r="F14119" s="1" t="s">
        <v>1984</v>
      </c>
      <c r="G14119" s="1" t="s">
        <v>1985</v>
      </c>
    </row>
    <row r="14120" spans="1:7" x14ac:dyDescent="0.25">
      <c r="A14120" s="1">
        <v>35240002</v>
      </c>
      <c r="B14120" s="1" t="s">
        <v>37646</v>
      </c>
      <c r="C14120" s="1" t="s">
        <v>37647</v>
      </c>
      <c r="D14120" s="1" t="s">
        <v>37648</v>
      </c>
      <c r="E14120" s="1" t="s">
        <v>65</v>
      </c>
      <c r="F14120" s="1" t="s">
        <v>1984</v>
      </c>
      <c r="G14120" s="1" t="s">
        <v>1985</v>
      </c>
    </row>
    <row r="14121" spans="1:7" x14ac:dyDescent="0.25">
      <c r="A14121" s="1">
        <v>35240003</v>
      </c>
      <c r="B14121" s="1" t="s">
        <v>37649</v>
      </c>
      <c r="C14121" s="1" t="s">
        <v>37650</v>
      </c>
      <c r="D14121" s="1" t="s">
        <v>37651</v>
      </c>
      <c r="E14121" s="1" t="s">
        <v>65</v>
      </c>
      <c r="F14121" s="1" t="s">
        <v>1984</v>
      </c>
      <c r="G14121" s="1" t="s">
        <v>1985</v>
      </c>
    </row>
    <row r="14122" spans="1:7" x14ac:dyDescent="0.25">
      <c r="A14122" s="1">
        <v>35240004</v>
      </c>
      <c r="B14122" s="1" t="s">
        <v>37652</v>
      </c>
      <c r="C14122" s="1" t="s">
        <v>37653</v>
      </c>
      <c r="D14122" s="1" t="s">
        <v>37654</v>
      </c>
      <c r="E14122" s="1" t="s">
        <v>65</v>
      </c>
      <c r="F14122" s="1" t="s">
        <v>1984</v>
      </c>
      <c r="G14122" s="1" t="s">
        <v>1985</v>
      </c>
    </row>
    <row r="14123" spans="1:7" x14ac:dyDescent="0.25">
      <c r="A14123" s="1">
        <v>35240005</v>
      </c>
      <c r="B14123" s="1" t="s">
        <v>37655</v>
      </c>
      <c r="C14123" s="1" t="s">
        <v>37656</v>
      </c>
      <c r="D14123" s="1" t="s">
        <v>37657</v>
      </c>
      <c r="E14123" s="1" t="s">
        <v>65</v>
      </c>
      <c r="F14123" s="1" t="s">
        <v>1984</v>
      </c>
      <c r="G14123" s="1" t="s">
        <v>1985</v>
      </c>
    </row>
    <row r="14124" spans="1:7" x14ac:dyDescent="0.25">
      <c r="A14124" s="1">
        <v>35240006</v>
      </c>
      <c r="B14124" s="1" t="s">
        <v>37658</v>
      </c>
      <c r="C14124" s="1" t="s">
        <v>37659</v>
      </c>
      <c r="D14124" s="1" t="s">
        <v>37660</v>
      </c>
      <c r="E14124" s="1" t="s">
        <v>65</v>
      </c>
      <c r="F14124" s="1" t="s">
        <v>1984</v>
      </c>
      <c r="G14124" s="1" t="s">
        <v>1985</v>
      </c>
    </row>
    <row r="14125" spans="1:7" x14ac:dyDescent="0.25">
      <c r="A14125" s="1">
        <v>35240007</v>
      </c>
      <c r="B14125" s="1" t="s">
        <v>37661</v>
      </c>
      <c r="C14125" s="1" t="s">
        <v>37662</v>
      </c>
      <c r="D14125" s="1" t="s">
        <v>37663</v>
      </c>
      <c r="E14125" s="1" t="s">
        <v>65</v>
      </c>
      <c r="F14125" s="1" t="s">
        <v>1984</v>
      </c>
      <c r="G14125" s="1" t="s">
        <v>1985</v>
      </c>
    </row>
    <row r="14126" spans="1:7" x14ac:dyDescent="0.25">
      <c r="A14126" s="1">
        <v>35240008</v>
      </c>
      <c r="B14126" s="1" t="s">
        <v>37664</v>
      </c>
      <c r="C14126" s="1" t="s">
        <v>37665</v>
      </c>
      <c r="D14126" s="1" t="s">
        <v>37666</v>
      </c>
      <c r="E14126" s="1" t="s">
        <v>65</v>
      </c>
      <c r="F14126" s="1" t="s">
        <v>1984</v>
      </c>
      <c r="G14126" s="1" t="s">
        <v>1985</v>
      </c>
    </row>
    <row r="14127" spans="1:7" x14ac:dyDescent="0.25">
      <c r="A14127" s="1">
        <v>35240010</v>
      </c>
      <c r="B14127" s="1" t="s">
        <v>37667</v>
      </c>
      <c r="C14127" s="1" t="s">
        <v>37668</v>
      </c>
      <c r="D14127" s="1" t="s">
        <v>37669</v>
      </c>
      <c r="E14127" s="1" t="s">
        <v>65</v>
      </c>
      <c r="F14127" s="1" t="s">
        <v>1984</v>
      </c>
      <c r="G14127" s="1" t="s">
        <v>1985</v>
      </c>
    </row>
    <row r="14128" spans="1:7" x14ac:dyDescent="0.25">
      <c r="A14128" s="1">
        <v>35240011</v>
      </c>
      <c r="B14128" s="1" t="s">
        <v>37670</v>
      </c>
      <c r="C14128" s="1" t="s">
        <v>37671</v>
      </c>
      <c r="D14128" s="1" t="s">
        <v>37672</v>
      </c>
      <c r="E14128" s="1" t="s">
        <v>65</v>
      </c>
      <c r="F14128" s="1" t="s">
        <v>1984</v>
      </c>
      <c r="G14128" s="1" t="s">
        <v>1985</v>
      </c>
    </row>
    <row r="14129" spans="1:7" x14ac:dyDescent="0.25">
      <c r="A14129" s="1">
        <v>35240012</v>
      </c>
      <c r="B14129" s="1" t="s">
        <v>37673</v>
      </c>
      <c r="C14129" s="1" t="s">
        <v>37674</v>
      </c>
      <c r="D14129" s="1" t="s">
        <v>37675</v>
      </c>
      <c r="E14129" s="1" t="s">
        <v>65</v>
      </c>
      <c r="F14129" s="1" t="s">
        <v>1984</v>
      </c>
      <c r="G14129" s="1" t="s">
        <v>1985</v>
      </c>
    </row>
    <row r="14130" spans="1:7" x14ac:dyDescent="0.25">
      <c r="A14130" s="1">
        <v>35240013</v>
      </c>
      <c r="B14130" s="1" t="s">
        <v>37676</v>
      </c>
      <c r="C14130" s="1" t="s">
        <v>37677</v>
      </c>
      <c r="D14130" s="1" t="s">
        <v>37678</v>
      </c>
      <c r="E14130" s="1" t="s">
        <v>65</v>
      </c>
      <c r="F14130" s="1" t="s">
        <v>1984</v>
      </c>
      <c r="G14130" s="1" t="s">
        <v>1985</v>
      </c>
    </row>
    <row r="14131" spans="1:7" x14ac:dyDescent="0.25">
      <c r="A14131" s="1">
        <v>35240014</v>
      </c>
      <c r="B14131" s="1" t="s">
        <v>37679</v>
      </c>
      <c r="C14131" s="1" t="s">
        <v>37680</v>
      </c>
      <c r="D14131" s="1" t="s">
        <v>37681</v>
      </c>
      <c r="E14131" s="1" t="s">
        <v>65</v>
      </c>
      <c r="F14131" s="1" t="s">
        <v>1984</v>
      </c>
      <c r="G14131" s="1" t="s">
        <v>1985</v>
      </c>
    </row>
    <row r="14132" spans="1:7" x14ac:dyDescent="0.25">
      <c r="A14132" s="1">
        <v>35240015</v>
      </c>
      <c r="B14132" s="1" t="s">
        <v>37682</v>
      </c>
      <c r="C14132" s="1" t="s">
        <v>37683</v>
      </c>
      <c r="D14132" s="1" t="s">
        <v>37684</v>
      </c>
      <c r="E14132" s="1" t="s">
        <v>65</v>
      </c>
      <c r="F14132" s="1" t="s">
        <v>1984</v>
      </c>
      <c r="G14132" s="1" t="s">
        <v>1985</v>
      </c>
    </row>
    <row r="14133" spans="1:7" x14ac:dyDescent="0.25">
      <c r="A14133" s="1">
        <v>35240018</v>
      </c>
      <c r="B14133" s="1" t="s">
        <v>37685</v>
      </c>
      <c r="C14133" s="1" t="s">
        <v>37686</v>
      </c>
      <c r="D14133" s="1" t="s">
        <v>37687</v>
      </c>
      <c r="E14133" s="1" t="s">
        <v>65</v>
      </c>
      <c r="F14133" s="1" t="s">
        <v>1984</v>
      </c>
      <c r="G14133" s="1" t="s">
        <v>1985</v>
      </c>
    </row>
    <row r="14134" spans="1:7" x14ac:dyDescent="0.25">
      <c r="A14134" s="1">
        <v>35240019</v>
      </c>
      <c r="B14134" s="1" t="s">
        <v>37688</v>
      </c>
      <c r="C14134" s="1" t="s">
        <v>37689</v>
      </c>
      <c r="D14134" s="1" t="s">
        <v>37690</v>
      </c>
      <c r="E14134" s="1" t="s">
        <v>65</v>
      </c>
      <c r="F14134" s="1" t="s">
        <v>1984</v>
      </c>
      <c r="G14134" s="1" t="s">
        <v>1985</v>
      </c>
    </row>
    <row r="14135" spans="1:7" x14ac:dyDescent="0.25">
      <c r="A14135" s="1">
        <v>35240020</v>
      </c>
      <c r="B14135" s="1" t="s">
        <v>37691</v>
      </c>
      <c r="C14135" s="1" t="s">
        <v>37692</v>
      </c>
      <c r="D14135" s="1" t="s">
        <v>37693</v>
      </c>
      <c r="E14135" s="1" t="s">
        <v>65</v>
      </c>
      <c r="F14135" s="1" t="s">
        <v>1984</v>
      </c>
      <c r="G14135" s="1" t="s">
        <v>1985</v>
      </c>
    </row>
    <row r="14136" spans="1:7" x14ac:dyDescent="0.25">
      <c r="A14136" s="1">
        <v>35240031</v>
      </c>
      <c r="B14136" s="1" t="s">
        <v>37694</v>
      </c>
      <c r="C14136" s="1" t="s">
        <v>37695</v>
      </c>
      <c r="D14136" s="1" t="s">
        <v>37696</v>
      </c>
      <c r="E14136" s="1" t="s">
        <v>65</v>
      </c>
      <c r="F14136" s="1" t="s">
        <v>1984</v>
      </c>
      <c r="G14136" s="1" t="s">
        <v>1985</v>
      </c>
    </row>
    <row r="14137" spans="1:7" x14ac:dyDescent="0.25">
      <c r="A14137" s="1">
        <v>35240032</v>
      </c>
      <c r="B14137" s="1" t="s">
        <v>37697</v>
      </c>
      <c r="C14137" s="1" t="s">
        <v>37698</v>
      </c>
      <c r="D14137" s="1" t="s">
        <v>37699</v>
      </c>
      <c r="E14137" s="1" t="s">
        <v>65</v>
      </c>
      <c r="F14137" s="1" t="s">
        <v>1984</v>
      </c>
      <c r="G14137" s="1" t="s">
        <v>1985</v>
      </c>
    </row>
    <row r="14138" spans="1:7" x14ac:dyDescent="0.25">
      <c r="A14138" s="1">
        <v>35240040</v>
      </c>
      <c r="B14138" s="1" t="s">
        <v>37700</v>
      </c>
      <c r="C14138" s="1" t="s">
        <v>37701</v>
      </c>
      <c r="D14138" s="1" t="s">
        <v>37702</v>
      </c>
      <c r="E14138" s="1" t="s">
        <v>65</v>
      </c>
      <c r="F14138" s="1" t="s">
        <v>1984</v>
      </c>
      <c r="G14138" s="1" t="s">
        <v>1985</v>
      </c>
    </row>
    <row r="14139" spans="1:7" x14ac:dyDescent="0.25">
      <c r="A14139" s="1">
        <v>35240041</v>
      </c>
      <c r="B14139" s="1" t="s">
        <v>37703</v>
      </c>
      <c r="C14139" s="1" t="s">
        <v>37704</v>
      </c>
      <c r="D14139" s="1" t="s">
        <v>37705</v>
      </c>
      <c r="E14139" s="1" t="s">
        <v>65</v>
      </c>
      <c r="F14139" s="1" t="s">
        <v>1984</v>
      </c>
      <c r="G14139" s="1" t="s">
        <v>1985</v>
      </c>
    </row>
    <row r="14140" spans="1:7" x14ac:dyDescent="0.25">
      <c r="A14140" s="1">
        <v>35240042</v>
      </c>
      <c r="B14140" s="1" t="s">
        <v>37706</v>
      </c>
      <c r="C14140" s="1" t="s">
        <v>37707</v>
      </c>
      <c r="D14140" s="1" t="s">
        <v>37708</v>
      </c>
      <c r="E14140" s="1" t="s">
        <v>65</v>
      </c>
      <c r="F14140" s="1" t="s">
        <v>1984</v>
      </c>
      <c r="G14140" s="1" t="s">
        <v>1985</v>
      </c>
    </row>
    <row r="14141" spans="1:7" x14ac:dyDescent="0.25">
      <c r="A14141" s="1">
        <v>35241071</v>
      </c>
      <c r="B14141" s="1" t="s">
        <v>37709</v>
      </c>
      <c r="C14141" s="1" t="s">
        <v>37710</v>
      </c>
      <c r="D14141" s="1" t="s">
        <v>37711</v>
      </c>
      <c r="E14141" s="1" t="s">
        <v>65</v>
      </c>
      <c r="F14141" s="1" t="s">
        <v>1984</v>
      </c>
      <c r="G14141" s="1" t="s">
        <v>1985</v>
      </c>
    </row>
    <row r="14142" spans="1:7" x14ac:dyDescent="0.25">
      <c r="A14142" s="1">
        <v>35241072</v>
      </c>
      <c r="B14142" s="1" t="s">
        <v>37712</v>
      </c>
      <c r="C14142" s="1" t="s">
        <v>37713</v>
      </c>
      <c r="D14142" s="1" t="s">
        <v>37714</v>
      </c>
      <c r="E14142" s="1" t="s">
        <v>66</v>
      </c>
      <c r="F14142" s="1" t="s">
        <v>39</v>
      </c>
      <c r="G14142" s="1" t="s">
        <v>321</v>
      </c>
    </row>
    <row r="14143" spans="1:7" x14ac:dyDescent="0.25">
      <c r="A14143" s="1">
        <v>35241074</v>
      </c>
      <c r="B14143" s="1" t="s">
        <v>37715</v>
      </c>
      <c r="C14143" s="1" t="s">
        <v>37716</v>
      </c>
      <c r="D14143" s="1" t="s">
        <v>37717</v>
      </c>
      <c r="E14143" s="1" t="s">
        <v>65</v>
      </c>
      <c r="F14143" s="1" t="s">
        <v>1984</v>
      </c>
      <c r="G14143" s="1" t="s">
        <v>1985</v>
      </c>
    </row>
    <row r="14144" spans="1:7" x14ac:dyDescent="0.25">
      <c r="A14144" s="1">
        <v>35241075</v>
      </c>
      <c r="B14144" s="1" t="s">
        <v>37718</v>
      </c>
      <c r="C14144" s="1" t="s">
        <v>37719</v>
      </c>
      <c r="D14144" s="1" t="s">
        <v>37720</v>
      </c>
      <c r="E14144" s="1" t="s">
        <v>65</v>
      </c>
      <c r="F14144" s="1" t="s">
        <v>1984</v>
      </c>
      <c r="G14144" s="1" t="s">
        <v>1985</v>
      </c>
    </row>
    <row r="14145" spans="1:7" x14ac:dyDescent="0.25">
      <c r="A14145" s="1">
        <v>35241076</v>
      </c>
      <c r="B14145" s="1" t="s">
        <v>37721</v>
      </c>
      <c r="C14145" s="1" t="s">
        <v>37722</v>
      </c>
      <c r="D14145" s="1" t="s">
        <v>37723</v>
      </c>
      <c r="E14145" s="1" t="s">
        <v>65</v>
      </c>
      <c r="F14145" s="1" t="s">
        <v>1984</v>
      </c>
      <c r="G14145" s="1" t="s">
        <v>1985</v>
      </c>
    </row>
    <row r="14146" spans="1:7" x14ac:dyDescent="0.25">
      <c r="A14146" s="1">
        <v>35241077</v>
      </c>
      <c r="B14146" s="1" t="s">
        <v>37724</v>
      </c>
      <c r="C14146" s="1" t="s">
        <v>37725</v>
      </c>
      <c r="D14146" s="1" t="s">
        <v>37726</v>
      </c>
      <c r="E14146" s="1" t="s">
        <v>65</v>
      </c>
      <c r="F14146" s="1" t="s">
        <v>1984</v>
      </c>
      <c r="G14146" s="1" t="s">
        <v>1985</v>
      </c>
    </row>
    <row r="14147" spans="1:7" x14ac:dyDescent="0.25">
      <c r="A14147" s="1">
        <v>35241078</v>
      </c>
      <c r="B14147" s="1" t="s">
        <v>37727</v>
      </c>
      <c r="C14147" s="1" t="s">
        <v>37728</v>
      </c>
      <c r="D14147" s="1" t="s">
        <v>37729</v>
      </c>
      <c r="E14147" s="1" t="s">
        <v>65</v>
      </c>
      <c r="F14147" s="1" t="s">
        <v>39</v>
      </c>
      <c r="G14147" s="1" t="s">
        <v>321</v>
      </c>
    </row>
    <row r="14148" spans="1:7" x14ac:dyDescent="0.25">
      <c r="A14148" s="1">
        <v>35241079</v>
      </c>
      <c r="B14148" s="1" t="s">
        <v>37730</v>
      </c>
      <c r="C14148" s="1" t="s">
        <v>37731</v>
      </c>
      <c r="D14148" s="1" t="s">
        <v>37732</v>
      </c>
      <c r="E14148" s="1" t="s">
        <v>65</v>
      </c>
      <c r="F14148" s="1" t="s">
        <v>39</v>
      </c>
      <c r="G14148" s="1" t="s">
        <v>321</v>
      </c>
    </row>
    <row r="14149" spans="1:7" x14ac:dyDescent="0.25">
      <c r="A14149" s="1">
        <v>35242000</v>
      </c>
      <c r="B14149" s="1" t="s">
        <v>37733</v>
      </c>
      <c r="C14149" s="1" t="s">
        <v>37733</v>
      </c>
      <c r="D14149" s="1" t="s">
        <v>37733</v>
      </c>
      <c r="E14149" s="1" t="s">
        <v>66</v>
      </c>
      <c r="G14149" s="1" t="s">
        <v>199</v>
      </c>
    </row>
    <row r="14150" spans="1:7" x14ac:dyDescent="0.25">
      <c r="A14150" s="1">
        <v>35242001</v>
      </c>
      <c r="B14150" s="1" t="s">
        <v>37734</v>
      </c>
      <c r="C14150" s="1" t="s">
        <v>37734</v>
      </c>
      <c r="D14150" s="1" t="s">
        <v>37734</v>
      </c>
      <c r="E14150" s="1" t="s">
        <v>66</v>
      </c>
      <c r="G14150" s="1" t="s">
        <v>199</v>
      </c>
    </row>
    <row r="14151" spans="1:7" x14ac:dyDescent="0.25">
      <c r="A14151" s="1">
        <v>35250000</v>
      </c>
      <c r="B14151" s="1" t="s">
        <v>37735</v>
      </c>
      <c r="C14151" s="1" t="s">
        <v>37736</v>
      </c>
      <c r="D14151" s="1" t="s">
        <v>37737</v>
      </c>
      <c r="E14151" s="1" t="s">
        <v>65</v>
      </c>
      <c r="G14151" s="1" t="s">
        <v>199</v>
      </c>
    </row>
    <row r="14152" spans="1:7" x14ac:dyDescent="0.25">
      <c r="A14152" s="1">
        <v>35250007</v>
      </c>
      <c r="B14152" s="1" t="s">
        <v>37738</v>
      </c>
      <c r="C14152" s="1" t="s">
        <v>37739</v>
      </c>
      <c r="D14152" s="1" t="s">
        <v>37740</v>
      </c>
      <c r="E14152" s="1" t="s">
        <v>65</v>
      </c>
      <c r="G14152" s="1" t="s">
        <v>199</v>
      </c>
    </row>
    <row r="14153" spans="1:7" x14ac:dyDescent="0.25">
      <c r="A14153" s="1">
        <v>35250008</v>
      </c>
      <c r="B14153" s="1" t="s">
        <v>37741</v>
      </c>
      <c r="C14153" s="1" t="s">
        <v>37742</v>
      </c>
      <c r="D14153" s="1" t="s">
        <v>37743</v>
      </c>
      <c r="E14153" s="1" t="s">
        <v>65</v>
      </c>
      <c r="F14153" s="1" t="s">
        <v>563</v>
      </c>
      <c r="G14153" s="1" t="s">
        <v>564</v>
      </c>
    </row>
    <row r="14154" spans="1:7" x14ac:dyDescent="0.25">
      <c r="A14154" s="1">
        <v>35250026</v>
      </c>
      <c r="B14154" s="1" t="s">
        <v>37744</v>
      </c>
      <c r="C14154" s="1" t="s">
        <v>37745</v>
      </c>
      <c r="D14154" s="1" t="s">
        <v>37744</v>
      </c>
      <c r="E14154" s="1" t="s">
        <v>66</v>
      </c>
      <c r="G14154" s="1" t="s">
        <v>199</v>
      </c>
    </row>
    <row r="14155" spans="1:7" x14ac:dyDescent="0.25">
      <c r="A14155" s="1">
        <v>35250027</v>
      </c>
      <c r="B14155" s="1" t="s">
        <v>37746</v>
      </c>
      <c r="C14155" s="1" t="s">
        <v>37747</v>
      </c>
      <c r="D14155" s="1" t="s">
        <v>37748</v>
      </c>
      <c r="E14155" s="1" t="s">
        <v>65</v>
      </c>
      <c r="F14155" s="1" t="s">
        <v>88</v>
      </c>
      <c r="G14155" s="1" t="s">
        <v>37749</v>
      </c>
    </row>
    <row r="14156" spans="1:7" x14ac:dyDescent="0.25">
      <c r="A14156" s="1">
        <v>35250028</v>
      </c>
      <c r="B14156" s="1" t="s">
        <v>37750</v>
      </c>
      <c r="C14156" s="1" t="s">
        <v>37751</v>
      </c>
      <c r="D14156" s="1" t="s">
        <v>37752</v>
      </c>
      <c r="E14156" s="1" t="s">
        <v>65</v>
      </c>
      <c r="F14156" s="1" t="s">
        <v>563</v>
      </c>
      <c r="G14156" s="1" t="s">
        <v>564</v>
      </c>
    </row>
    <row r="14157" spans="1:7" x14ac:dyDescent="0.25">
      <c r="A14157" s="1">
        <v>35250032</v>
      </c>
      <c r="B14157" s="1" t="s">
        <v>37753</v>
      </c>
      <c r="C14157" s="1" t="s">
        <v>37754</v>
      </c>
      <c r="D14157" s="1" t="s">
        <v>37755</v>
      </c>
      <c r="E14157" s="1" t="s">
        <v>65</v>
      </c>
      <c r="F14157" s="1" t="s">
        <v>37756</v>
      </c>
      <c r="G14157" s="1" t="s">
        <v>37757</v>
      </c>
    </row>
    <row r="14158" spans="1:7" x14ac:dyDescent="0.25">
      <c r="A14158" s="1">
        <v>35250035</v>
      </c>
      <c r="B14158" s="1" t="s">
        <v>37758</v>
      </c>
      <c r="C14158" s="1" t="s">
        <v>37759</v>
      </c>
      <c r="D14158" s="1" t="s">
        <v>37760</v>
      </c>
      <c r="E14158" s="1" t="s">
        <v>65</v>
      </c>
      <c r="F14158" s="1" t="s">
        <v>88</v>
      </c>
      <c r="G14158" s="1" t="s">
        <v>37749</v>
      </c>
    </row>
    <row r="14159" spans="1:7" x14ac:dyDescent="0.25">
      <c r="A14159" s="1">
        <v>35250036</v>
      </c>
      <c r="B14159" s="1" t="s">
        <v>4270</v>
      </c>
      <c r="C14159" s="1" t="s">
        <v>4271</v>
      </c>
      <c r="D14159" s="1" t="s">
        <v>4272</v>
      </c>
      <c r="E14159" s="1" t="s">
        <v>66</v>
      </c>
      <c r="F14159" s="1" t="s">
        <v>28</v>
      </c>
      <c r="G14159" s="1" t="s">
        <v>4273</v>
      </c>
    </row>
    <row r="14160" spans="1:7" x14ac:dyDescent="0.25">
      <c r="A14160" s="1">
        <v>35250037</v>
      </c>
      <c r="B14160" s="1" t="s">
        <v>37761</v>
      </c>
      <c r="C14160" s="1" t="s">
        <v>37762</v>
      </c>
      <c r="D14160" s="1" t="s">
        <v>37763</v>
      </c>
      <c r="E14160" s="1" t="s">
        <v>66</v>
      </c>
      <c r="F14160" s="1" t="s">
        <v>28</v>
      </c>
      <c r="G14160" s="1" t="s">
        <v>4273</v>
      </c>
    </row>
    <row r="14161" spans="1:7" x14ac:dyDescent="0.25">
      <c r="A14161" s="1">
        <v>35250045</v>
      </c>
      <c r="B14161" s="1" t="s">
        <v>37764</v>
      </c>
      <c r="C14161" s="1" t="s">
        <v>37765</v>
      </c>
      <c r="D14161" s="1" t="s">
        <v>37766</v>
      </c>
      <c r="E14161" s="1" t="s">
        <v>65</v>
      </c>
      <c r="F14161" s="1" t="s">
        <v>88</v>
      </c>
      <c r="G14161" s="1" t="s">
        <v>37749</v>
      </c>
    </row>
    <row r="14162" spans="1:7" x14ac:dyDescent="0.25">
      <c r="A14162" s="1">
        <v>35250050</v>
      </c>
      <c r="B14162" s="1" t="s">
        <v>37767</v>
      </c>
      <c r="C14162" s="1" t="s">
        <v>37768</v>
      </c>
      <c r="D14162" s="1" t="s">
        <v>37769</v>
      </c>
      <c r="E14162" s="1" t="s">
        <v>65</v>
      </c>
      <c r="F14162" s="1" t="s">
        <v>88</v>
      </c>
      <c r="G14162" s="1" t="s">
        <v>37749</v>
      </c>
    </row>
    <row r="14163" spans="1:7" x14ac:dyDescent="0.25">
      <c r="A14163" s="1">
        <v>35250051</v>
      </c>
      <c r="B14163" s="1" t="s">
        <v>37770</v>
      </c>
      <c r="C14163" s="1" t="s">
        <v>37771</v>
      </c>
      <c r="D14163" s="1" t="s">
        <v>37772</v>
      </c>
      <c r="E14163" s="1" t="s">
        <v>66</v>
      </c>
      <c r="F14163" s="1" t="s">
        <v>28</v>
      </c>
      <c r="G14163" s="1" t="s">
        <v>4273</v>
      </c>
    </row>
    <row r="14164" spans="1:7" x14ac:dyDescent="0.25">
      <c r="A14164" s="1">
        <v>35250052</v>
      </c>
      <c r="B14164" s="1" t="s">
        <v>37773</v>
      </c>
      <c r="C14164" s="1" t="s">
        <v>37773</v>
      </c>
      <c r="D14164" s="1" t="s">
        <v>37773</v>
      </c>
      <c r="E14164" s="1" t="s">
        <v>66</v>
      </c>
      <c r="G14164" s="1" t="s">
        <v>199</v>
      </c>
    </row>
    <row r="14165" spans="1:7" x14ac:dyDescent="0.25">
      <c r="A14165" s="1">
        <v>35250057</v>
      </c>
      <c r="B14165" s="1" t="s">
        <v>37774</v>
      </c>
      <c r="C14165" s="1" t="s">
        <v>37775</v>
      </c>
      <c r="D14165" s="1" t="s">
        <v>37776</v>
      </c>
      <c r="E14165" s="1" t="s">
        <v>65</v>
      </c>
      <c r="F14165" s="1" t="s">
        <v>563</v>
      </c>
      <c r="G14165" s="1" t="s">
        <v>564</v>
      </c>
    </row>
    <row r="14166" spans="1:7" x14ac:dyDescent="0.25">
      <c r="A14166" s="1">
        <v>35250060</v>
      </c>
      <c r="B14166" s="1" t="s">
        <v>37777</v>
      </c>
      <c r="C14166" s="1" t="s">
        <v>37778</v>
      </c>
      <c r="D14166" s="1" t="s">
        <v>37779</v>
      </c>
      <c r="E14166" s="1" t="s">
        <v>65</v>
      </c>
      <c r="F14166" s="1" t="s">
        <v>563</v>
      </c>
      <c r="G14166" s="1" t="s">
        <v>564</v>
      </c>
    </row>
    <row r="14167" spans="1:7" x14ac:dyDescent="0.25">
      <c r="A14167" s="1">
        <v>35250075</v>
      </c>
      <c r="B14167" s="1" t="s">
        <v>37780</v>
      </c>
      <c r="C14167" s="1" t="s">
        <v>37781</v>
      </c>
      <c r="D14167" s="1" t="s">
        <v>37782</v>
      </c>
      <c r="E14167" s="1" t="s">
        <v>65</v>
      </c>
      <c r="F14167" s="1" t="s">
        <v>88</v>
      </c>
      <c r="G14167" s="1" t="s">
        <v>37749</v>
      </c>
    </row>
    <row r="14168" spans="1:7" x14ac:dyDescent="0.25">
      <c r="A14168" s="1">
        <v>35250076</v>
      </c>
      <c r="B14168" s="1" t="s">
        <v>37783</v>
      </c>
      <c r="C14168" s="1" t="s">
        <v>37784</v>
      </c>
      <c r="D14168" s="1" t="s">
        <v>37785</v>
      </c>
      <c r="E14168" s="1" t="s">
        <v>65</v>
      </c>
      <c r="F14168" s="1" t="s">
        <v>88</v>
      </c>
      <c r="G14168" s="1" t="s">
        <v>37749</v>
      </c>
    </row>
    <row r="14169" spans="1:7" x14ac:dyDescent="0.25">
      <c r="A14169" s="1">
        <v>35250082</v>
      </c>
      <c r="B14169" s="1" t="s">
        <v>37786</v>
      </c>
      <c r="C14169" s="1" t="s">
        <v>37786</v>
      </c>
      <c r="D14169" s="1" t="s">
        <v>37786</v>
      </c>
      <c r="G14169" s="1" t="s">
        <v>199</v>
      </c>
    </row>
    <row r="14170" spans="1:7" x14ac:dyDescent="0.25">
      <c r="A14170" s="1">
        <v>35250093</v>
      </c>
      <c r="B14170" s="1" t="s">
        <v>37787</v>
      </c>
      <c r="C14170" s="1" t="s">
        <v>37788</v>
      </c>
      <c r="D14170" s="1" t="s">
        <v>37789</v>
      </c>
      <c r="E14170" s="1" t="s">
        <v>66</v>
      </c>
      <c r="F14170" s="1" t="s">
        <v>32188</v>
      </c>
      <c r="G14170" s="1" t="s">
        <v>32189</v>
      </c>
    </row>
    <row r="14171" spans="1:7" x14ac:dyDescent="0.25">
      <c r="A14171" s="1">
        <v>35250094</v>
      </c>
      <c r="B14171" s="1" t="s">
        <v>37790</v>
      </c>
      <c r="C14171" s="1" t="s">
        <v>37791</v>
      </c>
      <c r="D14171" s="1" t="s">
        <v>37792</v>
      </c>
      <c r="E14171" s="1" t="s">
        <v>66</v>
      </c>
      <c r="F14171" s="1" t="s">
        <v>32188</v>
      </c>
      <c r="G14171" s="1" t="s">
        <v>32189</v>
      </c>
    </row>
    <row r="14172" spans="1:7" x14ac:dyDescent="0.25">
      <c r="A14172" s="1">
        <v>35250097</v>
      </c>
      <c r="B14172" s="1" t="s">
        <v>37793</v>
      </c>
      <c r="C14172" s="1" t="s">
        <v>37794</v>
      </c>
      <c r="D14172" s="1" t="s">
        <v>37795</v>
      </c>
      <c r="E14172" s="1" t="s">
        <v>65</v>
      </c>
      <c r="F14172" s="1" t="s">
        <v>563</v>
      </c>
      <c r="G14172" s="1" t="s">
        <v>564</v>
      </c>
    </row>
    <row r="14173" spans="1:7" x14ac:dyDescent="0.25">
      <c r="A14173" s="1">
        <v>35250138</v>
      </c>
      <c r="B14173" s="1" t="s">
        <v>37796</v>
      </c>
      <c r="C14173" s="1" t="s">
        <v>37797</v>
      </c>
      <c r="D14173" s="1" t="s">
        <v>37798</v>
      </c>
      <c r="E14173" s="1" t="s">
        <v>65</v>
      </c>
      <c r="F14173" s="1" t="s">
        <v>8065</v>
      </c>
      <c r="G14173" s="1" t="s">
        <v>8066</v>
      </c>
    </row>
    <row r="14174" spans="1:7" x14ac:dyDescent="0.25">
      <c r="A14174" s="1">
        <v>35250147</v>
      </c>
      <c r="B14174" s="1" t="s">
        <v>37799</v>
      </c>
      <c r="C14174" s="1" t="s">
        <v>37800</v>
      </c>
      <c r="D14174" s="1" t="s">
        <v>37801</v>
      </c>
      <c r="E14174" s="1" t="s">
        <v>65</v>
      </c>
      <c r="F14174" s="1" t="s">
        <v>563</v>
      </c>
      <c r="G14174" s="1" t="s">
        <v>564</v>
      </c>
    </row>
    <row r="14175" spans="1:7" x14ac:dyDescent="0.25">
      <c r="A14175" s="1">
        <v>35250151</v>
      </c>
      <c r="B14175" s="1" t="s">
        <v>37802</v>
      </c>
      <c r="C14175" s="1" t="s">
        <v>37803</v>
      </c>
      <c r="D14175" s="1" t="s">
        <v>37804</v>
      </c>
      <c r="E14175" s="1" t="s">
        <v>65</v>
      </c>
      <c r="F14175" s="1" t="s">
        <v>8065</v>
      </c>
      <c r="G14175" s="1" t="s">
        <v>8066</v>
      </c>
    </row>
    <row r="14176" spans="1:7" x14ac:dyDescent="0.25">
      <c r="A14176" s="1">
        <v>35250162</v>
      </c>
      <c r="B14176" s="1" t="s">
        <v>37805</v>
      </c>
      <c r="C14176" s="1" t="s">
        <v>37806</v>
      </c>
      <c r="D14176" s="1" t="s">
        <v>37807</v>
      </c>
      <c r="E14176" s="1" t="s">
        <v>65</v>
      </c>
      <c r="F14176" s="1" t="s">
        <v>37808</v>
      </c>
      <c r="G14176" s="1" t="s">
        <v>37809</v>
      </c>
    </row>
    <row r="14177" spans="1:7" x14ac:dyDescent="0.25">
      <c r="A14177" s="1">
        <v>35250164</v>
      </c>
      <c r="B14177" s="1" t="s">
        <v>37810</v>
      </c>
      <c r="C14177" s="1" t="s">
        <v>37811</v>
      </c>
      <c r="D14177" s="1" t="s">
        <v>37812</v>
      </c>
      <c r="E14177" s="1" t="s">
        <v>66</v>
      </c>
      <c r="F14177" s="1" t="s">
        <v>28</v>
      </c>
      <c r="G14177" s="1" t="s">
        <v>4273</v>
      </c>
    </row>
    <row r="14178" spans="1:7" x14ac:dyDescent="0.25">
      <c r="A14178" s="1">
        <v>35250168</v>
      </c>
      <c r="B14178" s="1" t="s">
        <v>37813</v>
      </c>
      <c r="C14178" s="1" t="s">
        <v>37814</v>
      </c>
      <c r="D14178" s="1" t="s">
        <v>37815</v>
      </c>
      <c r="E14178" s="1" t="s">
        <v>66</v>
      </c>
      <c r="F14178" s="1" t="s">
        <v>28</v>
      </c>
      <c r="G14178" s="1" t="s">
        <v>4273</v>
      </c>
    </row>
    <row r="14179" spans="1:7" x14ac:dyDescent="0.25">
      <c r="A14179" s="1">
        <v>35250169</v>
      </c>
      <c r="B14179" s="1" t="s">
        <v>37816</v>
      </c>
      <c r="C14179" s="1" t="s">
        <v>37817</v>
      </c>
      <c r="D14179" s="1" t="s">
        <v>37816</v>
      </c>
      <c r="E14179" s="1" t="s">
        <v>66</v>
      </c>
      <c r="G14179" s="1" t="s">
        <v>199</v>
      </c>
    </row>
    <row r="14180" spans="1:7" x14ac:dyDescent="0.25">
      <c r="A14180" s="1">
        <v>35250186</v>
      </c>
      <c r="B14180" s="1" t="s">
        <v>37818</v>
      </c>
      <c r="C14180" s="1" t="s">
        <v>37819</v>
      </c>
      <c r="D14180" s="1" t="s">
        <v>37820</v>
      </c>
      <c r="E14180" s="1" t="s">
        <v>65</v>
      </c>
      <c r="F14180" s="1" t="s">
        <v>563</v>
      </c>
      <c r="G14180" s="1" t="s">
        <v>564</v>
      </c>
    </row>
    <row r="14181" spans="1:7" x14ac:dyDescent="0.25">
      <c r="A14181" s="1">
        <v>35250190</v>
      </c>
      <c r="B14181" s="1" t="s">
        <v>37821</v>
      </c>
      <c r="C14181" s="1" t="s">
        <v>37822</v>
      </c>
      <c r="D14181" s="1" t="s">
        <v>37823</v>
      </c>
      <c r="E14181" s="1" t="s">
        <v>65</v>
      </c>
      <c r="F14181" s="1" t="s">
        <v>563</v>
      </c>
      <c r="G14181" s="1" t="s">
        <v>564</v>
      </c>
    </row>
    <row r="14182" spans="1:7" x14ac:dyDescent="0.25">
      <c r="A14182" s="1">
        <v>35250191</v>
      </c>
      <c r="B14182" s="1" t="s">
        <v>37824</v>
      </c>
      <c r="C14182" s="1" t="s">
        <v>37825</v>
      </c>
      <c r="D14182" s="1" t="s">
        <v>37826</v>
      </c>
      <c r="E14182" s="1" t="s">
        <v>65</v>
      </c>
      <c r="F14182" s="1" t="s">
        <v>563</v>
      </c>
      <c r="G14182" s="1" t="s">
        <v>564</v>
      </c>
    </row>
    <row r="14183" spans="1:7" x14ac:dyDescent="0.25">
      <c r="A14183" s="1">
        <v>35250192</v>
      </c>
      <c r="B14183" s="1" t="s">
        <v>37827</v>
      </c>
      <c r="C14183" s="1" t="s">
        <v>37828</v>
      </c>
      <c r="D14183" s="1" t="s">
        <v>37829</v>
      </c>
      <c r="E14183" s="1" t="s">
        <v>65</v>
      </c>
      <c r="F14183" s="1" t="s">
        <v>563</v>
      </c>
      <c r="G14183" s="1" t="s">
        <v>564</v>
      </c>
    </row>
    <row r="14184" spans="1:7" x14ac:dyDescent="0.25">
      <c r="A14184" s="1">
        <v>35250206</v>
      </c>
      <c r="B14184" s="1" t="s">
        <v>37830</v>
      </c>
      <c r="C14184" s="1" t="s">
        <v>37831</v>
      </c>
      <c r="D14184" s="1" t="s">
        <v>37832</v>
      </c>
      <c r="E14184" s="1" t="s">
        <v>65</v>
      </c>
      <c r="F14184" s="1" t="s">
        <v>563</v>
      </c>
      <c r="G14184" s="1" t="s">
        <v>564</v>
      </c>
    </row>
    <row r="14185" spans="1:7" x14ac:dyDescent="0.25">
      <c r="A14185" s="1">
        <v>35250207</v>
      </c>
      <c r="B14185" s="1" t="s">
        <v>37830</v>
      </c>
      <c r="C14185" s="1" t="s">
        <v>37831</v>
      </c>
      <c r="D14185" s="1" t="s">
        <v>37832</v>
      </c>
      <c r="E14185" s="1" t="s">
        <v>66</v>
      </c>
      <c r="F14185" s="1" t="s">
        <v>563</v>
      </c>
      <c r="G14185" s="1" t="s">
        <v>564</v>
      </c>
    </row>
    <row r="14186" spans="1:7" x14ac:dyDescent="0.25">
      <c r="A14186" s="1">
        <v>35250208</v>
      </c>
      <c r="B14186" s="1" t="s">
        <v>37833</v>
      </c>
      <c r="C14186" s="1" t="s">
        <v>37834</v>
      </c>
      <c r="D14186" s="1" t="s">
        <v>37835</v>
      </c>
      <c r="E14186" s="1" t="s">
        <v>65</v>
      </c>
      <c r="F14186" s="1" t="s">
        <v>563</v>
      </c>
      <c r="G14186" s="1" t="s">
        <v>564</v>
      </c>
    </row>
    <row r="14187" spans="1:7" x14ac:dyDescent="0.25">
      <c r="A14187" s="1">
        <v>35250209</v>
      </c>
      <c r="B14187" s="1" t="s">
        <v>37836</v>
      </c>
      <c r="C14187" s="1" t="s">
        <v>37837</v>
      </c>
      <c r="D14187" s="1" t="s">
        <v>37838</v>
      </c>
      <c r="E14187" s="1" t="s">
        <v>65</v>
      </c>
      <c r="G14187" s="1" t="s">
        <v>199</v>
      </c>
    </row>
    <row r="14188" spans="1:7" x14ac:dyDescent="0.25">
      <c r="A14188" s="1">
        <v>35250210</v>
      </c>
      <c r="B14188" s="1" t="s">
        <v>37839</v>
      </c>
      <c r="C14188" s="1" t="s">
        <v>37840</v>
      </c>
      <c r="D14188" s="1" t="s">
        <v>37841</v>
      </c>
      <c r="E14188" s="1" t="s">
        <v>65</v>
      </c>
      <c r="F14188" s="1" t="s">
        <v>563</v>
      </c>
      <c r="G14188" s="1" t="s">
        <v>564</v>
      </c>
    </row>
    <row r="14189" spans="1:7" x14ac:dyDescent="0.25">
      <c r="A14189" s="1">
        <v>35250211</v>
      </c>
      <c r="B14189" s="1" t="s">
        <v>37842</v>
      </c>
      <c r="C14189" s="1" t="s">
        <v>37843</v>
      </c>
      <c r="D14189" s="1" t="s">
        <v>37844</v>
      </c>
      <c r="E14189" s="1" t="s">
        <v>65</v>
      </c>
      <c r="F14189" s="1" t="s">
        <v>88</v>
      </c>
      <c r="G14189" s="1" t="s">
        <v>37749</v>
      </c>
    </row>
    <row r="14190" spans="1:7" x14ac:dyDescent="0.25">
      <c r="A14190" s="1">
        <v>35260024</v>
      </c>
      <c r="B14190" s="1" t="s">
        <v>37845</v>
      </c>
      <c r="C14190" s="1" t="s">
        <v>37846</v>
      </c>
      <c r="D14190" s="1" t="s">
        <v>37847</v>
      </c>
      <c r="E14190" s="1" t="s">
        <v>65</v>
      </c>
      <c r="F14190" s="1" t="s">
        <v>563</v>
      </c>
      <c r="G14190" s="1" t="s">
        <v>564</v>
      </c>
    </row>
    <row r="14191" spans="1:7" x14ac:dyDescent="0.25">
      <c r="A14191" s="1">
        <v>35260025</v>
      </c>
      <c r="B14191" s="1" t="s">
        <v>37848</v>
      </c>
      <c r="C14191" s="1" t="s">
        <v>37849</v>
      </c>
      <c r="D14191" s="1" t="s">
        <v>37848</v>
      </c>
      <c r="E14191" s="1" t="s">
        <v>66</v>
      </c>
      <c r="F14191" s="1" t="s">
        <v>37850</v>
      </c>
      <c r="G14191" s="1" t="s">
        <v>37851</v>
      </c>
    </row>
    <row r="14192" spans="1:7" x14ac:dyDescent="0.25">
      <c r="A14192" s="1">
        <v>35260027</v>
      </c>
      <c r="B14192" s="1" t="s">
        <v>37852</v>
      </c>
      <c r="C14192" s="1" t="s">
        <v>37853</v>
      </c>
      <c r="D14192" s="1" t="s">
        <v>37854</v>
      </c>
      <c r="E14192" s="1" t="s">
        <v>66</v>
      </c>
      <c r="F14192" s="1" t="s">
        <v>952</v>
      </c>
      <c r="G14192" s="1" t="s">
        <v>953</v>
      </c>
    </row>
    <row r="14193" spans="1:7" x14ac:dyDescent="0.25">
      <c r="A14193" s="1">
        <v>35260029</v>
      </c>
      <c r="B14193" s="1" t="s">
        <v>37855</v>
      </c>
      <c r="C14193" s="1" t="s">
        <v>37856</v>
      </c>
      <c r="D14193" s="1" t="s">
        <v>37857</v>
      </c>
      <c r="E14193" s="1" t="s">
        <v>66</v>
      </c>
      <c r="F14193" s="1" t="s">
        <v>37858</v>
      </c>
      <c r="G14193" s="1" t="s">
        <v>37859</v>
      </c>
    </row>
    <row r="14194" spans="1:7" x14ac:dyDescent="0.25">
      <c r="A14194" s="1">
        <v>35260034</v>
      </c>
      <c r="B14194" s="1" t="s">
        <v>37860</v>
      </c>
      <c r="C14194" s="1" t="s">
        <v>37861</v>
      </c>
      <c r="D14194" s="1" t="s">
        <v>37862</v>
      </c>
      <c r="E14194" s="1" t="s">
        <v>66</v>
      </c>
      <c r="F14194" s="1" t="s">
        <v>1000</v>
      </c>
      <c r="G14194" s="1" t="s">
        <v>1001</v>
      </c>
    </row>
    <row r="14195" spans="1:7" x14ac:dyDescent="0.25">
      <c r="A14195" s="1">
        <v>35260036</v>
      </c>
      <c r="B14195" s="1" t="s">
        <v>1110</v>
      </c>
      <c r="C14195" s="1" t="s">
        <v>1111</v>
      </c>
      <c r="D14195" s="1" t="s">
        <v>37863</v>
      </c>
      <c r="E14195" s="1" t="s">
        <v>65</v>
      </c>
      <c r="F14195" s="1" t="s">
        <v>1113</v>
      </c>
      <c r="G14195" s="1" t="s">
        <v>1114</v>
      </c>
    </row>
    <row r="14196" spans="1:7" x14ac:dyDescent="0.25">
      <c r="A14196" s="1">
        <v>35260037</v>
      </c>
      <c r="B14196" s="1" t="s">
        <v>37864</v>
      </c>
      <c r="C14196" s="1" t="s">
        <v>37865</v>
      </c>
      <c r="D14196" s="1" t="s">
        <v>37866</v>
      </c>
      <c r="E14196" s="1" t="s">
        <v>66</v>
      </c>
      <c r="F14196" s="1" t="s">
        <v>952</v>
      </c>
      <c r="G14196" s="1" t="s">
        <v>953</v>
      </c>
    </row>
    <row r="14197" spans="1:7" x14ac:dyDescent="0.25">
      <c r="A14197" s="1">
        <v>35260044</v>
      </c>
      <c r="B14197" s="1" t="s">
        <v>37867</v>
      </c>
      <c r="C14197" s="1" t="s">
        <v>37868</v>
      </c>
      <c r="D14197" s="1" t="s">
        <v>37869</v>
      </c>
      <c r="E14197" s="1" t="s">
        <v>65</v>
      </c>
      <c r="F14197" s="1" t="s">
        <v>563</v>
      </c>
      <c r="G14197" s="1" t="s">
        <v>564</v>
      </c>
    </row>
    <row r="14198" spans="1:7" x14ac:dyDescent="0.25">
      <c r="A14198" s="1">
        <v>35260045</v>
      </c>
      <c r="B14198" s="1" t="s">
        <v>37870</v>
      </c>
      <c r="C14198" s="1" t="s">
        <v>37871</v>
      </c>
      <c r="D14198" s="1" t="s">
        <v>37872</v>
      </c>
      <c r="E14198" s="1" t="s">
        <v>66</v>
      </c>
      <c r="G14198" s="1" t="s">
        <v>199</v>
      </c>
    </row>
    <row r="14199" spans="1:7" x14ac:dyDescent="0.25">
      <c r="A14199" s="1">
        <v>35260048</v>
      </c>
      <c r="B14199" s="1" t="s">
        <v>37873</v>
      </c>
      <c r="C14199" s="1" t="s">
        <v>37874</v>
      </c>
      <c r="D14199" s="1" t="s">
        <v>37875</v>
      </c>
      <c r="E14199" s="1" t="s">
        <v>66</v>
      </c>
      <c r="F14199" s="1" t="s">
        <v>1000</v>
      </c>
      <c r="G14199" s="1" t="s">
        <v>1001</v>
      </c>
    </row>
    <row r="14200" spans="1:7" x14ac:dyDescent="0.25">
      <c r="A14200" s="1">
        <v>35260049</v>
      </c>
      <c r="B14200" s="1" t="s">
        <v>37876</v>
      </c>
      <c r="C14200" s="1" t="s">
        <v>37877</v>
      </c>
      <c r="D14200" s="1" t="s">
        <v>37877</v>
      </c>
      <c r="E14200" s="1" t="s">
        <v>65</v>
      </c>
      <c r="F14200" s="1" t="s">
        <v>89</v>
      </c>
      <c r="G14200" s="1" t="s">
        <v>1364</v>
      </c>
    </row>
    <row r="14201" spans="1:7" x14ac:dyDescent="0.25">
      <c r="A14201" s="1">
        <v>35260050</v>
      </c>
      <c r="B14201" s="1" t="s">
        <v>37878</v>
      </c>
      <c r="C14201" s="1" t="s">
        <v>37879</v>
      </c>
      <c r="D14201" s="1" t="s">
        <v>37879</v>
      </c>
      <c r="E14201" s="1" t="s">
        <v>65</v>
      </c>
      <c r="F14201" s="1" t="s">
        <v>89</v>
      </c>
      <c r="G14201" s="1" t="s">
        <v>1364</v>
      </c>
    </row>
    <row r="14202" spans="1:7" x14ac:dyDescent="0.25">
      <c r="A14202" s="1">
        <v>35260057</v>
      </c>
      <c r="B14202" s="1" t="s">
        <v>37880</v>
      </c>
      <c r="C14202" s="1" t="s">
        <v>37881</v>
      </c>
      <c r="D14202" s="1" t="s">
        <v>37881</v>
      </c>
      <c r="E14202" s="1" t="s">
        <v>65</v>
      </c>
      <c r="F14202" s="1" t="s">
        <v>89</v>
      </c>
      <c r="G14202" s="1" t="s">
        <v>1364</v>
      </c>
    </row>
    <row r="14203" spans="1:7" x14ac:dyDescent="0.25">
      <c r="A14203" s="1">
        <v>35260060</v>
      </c>
      <c r="B14203" s="1" t="s">
        <v>37882</v>
      </c>
      <c r="C14203" s="1" t="s">
        <v>37883</v>
      </c>
      <c r="D14203" s="1" t="s">
        <v>37883</v>
      </c>
      <c r="E14203" s="1" t="s">
        <v>65</v>
      </c>
      <c r="F14203" s="1" t="s">
        <v>89</v>
      </c>
      <c r="G14203" s="1" t="s">
        <v>1364</v>
      </c>
    </row>
    <row r="14204" spans="1:7" x14ac:dyDescent="0.25">
      <c r="A14204" s="1">
        <v>35260064</v>
      </c>
      <c r="B14204" s="1" t="s">
        <v>37884</v>
      </c>
      <c r="C14204" s="1" t="s">
        <v>37885</v>
      </c>
      <c r="D14204" s="1" t="s">
        <v>37886</v>
      </c>
      <c r="E14204" s="1" t="s">
        <v>65</v>
      </c>
      <c r="F14204" s="1" t="s">
        <v>37887</v>
      </c>
      <c r="G14204" s="1" t="s">
        <v>37888</v>
      </c>
    </row>
    <row r="14205" spans="1:7" x14ac:dyDescent="0.25">
      <c r="A14205" s="1">
        <v>35260068</v>
      </c>
      <c r="B14205" s="1" t="s">
        <v>37889</v>
      </c>
      <c r="C14205" s="1" t="s">
        <v>37890</v>
      </c>
      <c r="D14205" s="1" t="s">
        <v>37891</v>
      </c>
      <c r="E14205" s="1" t="s">
        <v>66</v>
      </c>
      <c r="G14205" s="1" t="s">
        <v>199</v>
      </c>
    </row>
    <row r="14206" spans="1:7" x14ac:dyDescent="0.25">
      <c r="A14206" s="1">
        <v>35260069</v>
      </c>
      <c r="B14206" s="1" t="s">
        <v>37892</v>
      </c>
      <c r="C14206" s="1" t="s">
        <v>37893</v>
      </c>
      <c r="D14206" s="1" t="s">
        <v>37893</v>
      </c>
      <c r="E14206" s="1" t="s">
        <v>65</v>
      </c>
      <c r="F14206" s="1" t="s">
        <v>89</v>
      </c>
      <c r="G14206" s="1" t="s">
        <v>1364</v>
      </c>
    </row>
    <row r="14207" spans="1:7" x14ac:dyDescent="0.25">
      <c r="A14207" s="1">
        <v>35260074</v>
      </c>
      <c r="B14207" s="1" t="s">
        <v>37894</v>
      </c>
      <c r="C14207" s="1" t="s">
        <v>37895</v>
      </c>
      <c r="D14207" s="1" t="s">
        <v>37896</v>
      </c>
      <c r="E14207" s="1" t="s">
        <v>65</v>
      </c>
      <c r="F14207" s="1" t="s">
        <v>37897</v>
      </c>
      <c r="G14207" s="1" t="s">
        <v>37898</v>
      </c>
    </row>
    <row r="14208" spans="1:7" x14ac:dyDescent="0.25">
      <c r="A14208" s="1">
        <v>35260077</v>
      </c>
      <c r="B14208" s="1" t="s">
        <v>37899</v>
      </c>
      <c r="C14208" s="1" t="s">
        <v>37900</v>
      </c>
      <c r="D14208" s="1" t="s">
        <v>37900</v>
      </c>
      <c r="E14208" s="1" t="s">
        <v>65</v>
      </c>
      <c r="F14208" s="1" t="s">
        <v>89</v>
      </c>
      <c r="G14208" s="1" t="s">
        <v>1364</v>
      </c>
    </row>
    <row r="14209" spans="1:7" x14ac:dyDescent="0.25">
      <c r="A14209" s="1">
        <v>35260080</v>
      </c>
      <c r="B14209" s="1" t="s">
        <v>37901</v>
      </c>
      <c r="C14209" s="1" t="s">
        <v>37902</v>
      </c>
      <c r="D14209" s="1" t="s">
        <v>37903</v>
      </c>
      <c r="E14209" s="1" t="s">
        <v>65</v>
      </c>
      <c r="F14209" s="1" t="s">
        <v>563</v>
      </c>
      <c r="G14209" s="1" t="s">
        <v>564</v>
      </c>
    </row>
    <row r="14210" spans="1:7" x14ac:dyDescent="0.25">
      <c r="A14210" s="1">
        <v>35260081</v>
      </c>
      <c r="B14210" s="1" t="s">
        <v>37904</v>
      </c>
      <c r="C14210" s="1" t="s">
        <v>37905</v>
      </c>
      <c r="D14210" s="1" t="s">
        <v>37906</v>
      </c>
      <c r="E14210" s="1" t="s">
        <v>66</v>
      </c>
      <c r="F14210" s="1" t="s">
        <v>563</v>
      </c>
      <c r="G14210" s="1" t="s">
        <v>564</v>
      </c>
    </row>
    <row r="14211" spans="1:7" x14ac:dyDescent="0.25">
      <c r="A14211" s="1">
        <v>35260082</v>
      </c>
      <c r="B14211" s="1" t="s">
        <v>37907</v>
      </c>
      <c r="C14211" s="1" t="s">
        <v>37908</v>
      </c>
      <c r="D14211" s="1" t="s">
        <v>37909</v>
      </c>
      <c r="E14211" s="1" t="s">
        <v>65</v>
      </c>
      <c r="F14211" s="1" t="s">
        <v>563</v>
      </c>
      <c r="G14211" s="1" t="s">
        <v>564</v>
      </c>
    </row>
    <row r="14212" spans="1:7" x14ac:dyDescent="0.25">
      <c r="A14212" s="1">
        <v>35260083</v>
      </c>
      <c r="B14212" s="1" t="s">
        <v>37910</v>
      </c>
      <c r="C14212" s="1" t="s">
        <v>37911</v>
      </c>
      <c r="D14212" s="1" t="s">
        <v>37912</v>
      </c>
      <c r="E14212" s="1" t="s">
        <v>65</v>
      </c>
      <c r="F14212" s="1" t="s">
        <v>563</v>
      </c>
      <c r="G14212" s="1" t="s">
        <v>564</v>
      </c>
    </row>
    <row r="14213" spans="1:7" x14ac:dyDescent="0.25">
      <c r="A14213" s="1">
        <v>35260084</v>
      </c>
      <c r="B14213" s="1" t="s">
        <v>37913</v>
      </c>
      <c r="C14213" s="1" t="s">
        <v>37914</v>
      </c>
      <c r="D14213" s="1" t="s">
        <v>37915</v>
      </c>
      <c r="E14213" s="1" t="s">
        <v>65</v>
      </c>
      <c r="F14213" s="1" t="s">
        <v>563</v>
      </c>
      <c r="G14213" s="1" t="s">
        <v>564</v>
      </c>
    </row>
    <row r="14214" spans="1:7" x14ac:dyDescent="0.25">
      <c r="A14214" s="1">
        <v>35260085</v>
      </c>
      <c r="B14214" s="1" t="s">
        <v>37916</v>
      </c>
      <c r="C14214" s="1" t="s">
        <v>37917</v>
      </c>
      <c r="D14214" s="1" t="s">
        <v>37918</v>
      </c>
      <c r="E14214" s="1" t="s">
        <v>65</v>
      </c>
      <c r="F14214" s="1" t="s">
        <v>563</v>
      </c>
      <c r="G14214" s="1" t="s">
        <v>564</v>
      </c>
    </row>
    <row r="14215" spans="1:7" x14ac:dyDescent="0.25">
      <c r="A14215" s="1">
        <v>35260086</v>
      </c>
      <c r="B14215" s="1" t="s">
        <v>37919</v>
      </c>
      <c r="C14215" s="1" t="s">
        <v>37920</v>
      </c>
      <c r="D14215" s="1" t="s">
        <v>37920</v>
      </c>
      <c r="E14215" s="1" t="s">
        <v>65</v>
      </c>
      <c r="F14215" s="1" t="s">
        <v>89</v>
      </c>
      <c r="G14215" s="1" t="s">
        <v>1364</v>
      </c>
    </row>
    <row r="14216" spans="1:7" x14ac:dyDescent="0.25">
      <c r="A14216" s="1">
        <v>35260087</v>
      </c>
      <c r="B14216" s="1" t="s">
        <v>37921</v>
      </c>
      <c r="C14216" s="1" t="s">
        <v>37922</v>
      </c>
      <c r="D14216" s="1" t="s">
        <v>37923</v>
      </c>
      <c r="E14216" s="1" t="s">
        <v>65</v>
      </c>
      <c r="F14216" s="1" t="s">
        <v>563</v>
      </c>
      <c r="G14216" s="1" t="s">
        <v>564</v>
      </c>
    </row>
    <row r="14217" spans="1:7" x14ac:dyDescent="0.25">
      <c r="A14217" s="1">
        <v>35260089</v>
      </c>
      <c r="B14217" s="1" t="s">
        <v>4913</v>
      </c>
      <c r="C14217" s="1" t="s">
        <v>4914</v>
      </c>
      <c r="D14217" s="1" t="s">
        <v>4913</v>
      </c>
      <c r="E14217" s="1" t="s">
        <v>65</v>
      </c>
      <c r="F14217" s="1" t="s">
        <v>37850</v>
      </c>
      <c r="G14217" s="1" t="s">
        <v>37851</v>
      </c>
    </row>
    <row r="14218" spans="1:7" x14ac:dyDescent="0.25">
      <c r="A14218" s="1">
        <v>35260091</v>
      </c>
      <c r="B14218" s="1" t="s">
        <v>37924</v>
      </c>
      <c r="C14218" s="1" t="s">
        <v>37925</v>
      </c>
      <c r="D14218" s="1" t="s">
        <v>37926</v>
      </c>
      <c r="E14218" s="1" t="s">
        <v>65</v>
      </c>
      <c r="F14218" s="1" t="s">
        <v>3114</v>
      </c>
      <c r="G14218" s="1" t="s">
        <v>3115</v>
      </c>
    </row>
    <row r="14219" spans="1:7" x14ac:dyDescent="0.25">
      <c r="A14219" s="1">
        <v>35260092</v>
      </c>
      <c r="B14219" s="1" t="s">
        <v>37927</v>
      </c>
      <c r="C14219" s="1" t="s">
        <v>37928</v>
      </c>
      <c r="D14219" s="1" t="s">
        <v>37929</v>
      </c>
      <c r="E14219" s="1" t="s">
        <v>65</v>
      </c>
      <c r="F14219" s="1" t="s">
        <v>3114</v>
      </c>
      <c r="G14219" s="1" t="s">
        <v>3115</v>
      </c>
    </row>
    <row r="14220" spans="1:7" x14ac:dyDescent="0.25">
      <c r="A14220" s="1">
        <v>35260093</v>
      </c>
      <c r="B14220" s="1" t="s">
        <v>37930</v>
      </c>
      <c r="C14220" s="1" t="s">
        <v>37931</v>
      </c>
      <c r="D14220" s="1" t="s">
        <v>37930</v>
      </c>
      <c r="E14220" s="1" t="s">
        <v>65</v>
      </c>
      <c r="F14220" s="1" t="s">
        <v>3114</v>
      </c>
      <c r="G14220" s="1" t="s">
        <v>3115</v>
      </c>
    </row>
    <row r="14221" spans="1:7" x14ac:dyDescent="0.25">
      <c r="A14221" s="1">
        <v>35260094</v>
      </c>
      <c r="B14221" s="1" t="s">
        <v>37932</v>
      </c>
      <c r="C14221" s="1" t="s">
        <v>37933</v>
      </c>
      <c r="D14221" s="1" t="s">
        <v>37932</v>
      </c>
      <c r="E14221" s="1" t="s">
        <v>65</v>
      </c>
      <c r="F14221" s="1" t="s">
        <v>3114</v>
      </c>
      <c r="G14221" s="1" t="s">
        <v>3115</v>
      </c>
    </row>
    <row r="14222" spans="1:7" x14ac:dyDescent="0.25">
      <c r="A14222" s="1">
        <v>35260095</v>
      </c>
      <c r="B14222" s="1" t="s">
        <v>37934</v>
      </c>
      <c r="C14222" s="1" t="s">
        <v>37935</v>
      </c>
      <c r="D14222" s="1" t="s">
        <v>37934</v>
      </c>
      <c r="E14222" s="1" t="s">
        <v>65</v>
      </c>
      <c r="F14222" s="1" t="s">
        <v>3114</v>
      </c>
      <c r="G14222" s="1" t="s">
        <v>3115</v>
      </c>
    </row>
    <row r="14223" spans="1:7" x14ac:dyDescent="0.25">
      <c r="A14223" s="1">
        <v>35260096</v>
      </c>
      <c r="B14223" s="1" t="s">
        <v>37936</v>
      </c>
      <c r="C14223" s="1" t="s">
        <v>37937</v>
      </c>
      <c r="D14223" s="1" t="s">
        <v>37936</v>
      </c>
      <c r="E14223" s="1" t="s">
        <v>65</v>
      </c>
      <c r="F14223" s="1" t="s">
        <v>3114</v>
      </c>
      <c r="G14223" s="1" t="s">
        <v>3115</v>
      </c>
    </row>
    <row r="14224" spans="1:7" x14ac:dyDescent="0.25">
      <c r="A14224" s="1">
        <v>35260097</v>
      </c>
      <c r="B14224" s="1" t="s">
        <v>37938</v>
      </c>
      <c r="C14224" s="1" t="s">
        <v>37939</v>
      </c>
      <c r="D14224" s="1" t="s">
        <v>37938</v>
      </c>
      <c r="E14224" s="1" t="s">
        <v>65</v>
      </c>
      <c r="F14224" s="1" t="s">
        <v>3114</v>
      </c>
      <c r="G14224" s="1" t="s">
        <v>3115</v>
      </c>
    </row>
    <row r="14225" spans="1:7" x14ac:dyDescent="0.25">
      <c r="A14225" s="1">
        <v>35260098</v>
      </c>
      <c r="B14225" s="1" t="s">
        <v>37940</v>
      </c>
      <c r="C14225" s="1" t="s">
        <v>37941</v>
      </c>
      <c r="D14225" s="1" t="s">
        <v>37940</v>
      </c>
      <c r="E14225" s="1" t="s">
        <v>65</v>
      </c>
      <c r="F14225" s="1" t="s">
        <v>3114</v>
      </c>
      <c r="G14225" s="1" t="s">
        <v>3115</v>
      </c>
    </row>
    <row r="14226" spans="1:7" x14ac:dyDescent="0.25">
      <c r="A14226" s="1">
        <v>35260099</v>
      </c>
      <c r="B14226" s="1" t="s">
        <v>37942</v>
      </c>
      <c r="C14226" s="1" t="s">
        <v>37943</v>
      </c>
      <c r="D14226" s="1" t="s">
        <v>37942</v>
      </c>
      <c r="E14226" s="1" t="s">
        <v>65</v>
      </c>
      <c r="F14226" s="1" t="s">
        <v>37850</v>
      </c>
      <c r="G14226" s="1" t="s">
        <v>37851</v>
      </c>
    </row>
    <row r="14227" spans="1:7" x14ac:dyDescent="0.25">
      <c r="A14227" s="1">
        <v>35260106</v>
      </c>
      <c r="B14227" s="1" t="s">
        <v>37944</v>
      </c>
      <c r="C14227" s="1" t="s">
        <v>37945</v>
      </c>
      <c r="D14227" s="1" t="s">
        <v>37946</v>
      </c>
      <c r="E14227" s="1" t="s">
        <v>65</v>
      </c>
      <c r="G14227" s="1" t="s">
        <v>199</v>
      </c>
    </row>
    <row r="14228" spans="1:7" x14ac:dyDescent="0.25">
      <c r="A14228" s="1">
        <v>35260116</v>
      </c>
      <c r="B14228" s="1" t="s">
        <v>37947</v>
      </c>
      <c r="C14228" s="1" t="s">
        <v>37948</v>
      </c>
      <c r="D14228" s="1" t="s">
        <v>37949</v>
      </c>
      <c r="E14228" s="1" t="s">
        <v>65</v>
      </c>
      <c r="F14228" s="1" t="s">
        <v>563</v>
      </c>
      <c r="G14228" s="1" t="s">
        <v>564</v>
      </c>
    </row>
    <row r="14229" spans="1:7" x14ac:dyDescent="0.25">
      <c r="A14229" s="1">
        <v>35260119</v>
      </c>
      <c r="B14229" s="1" t="s">
        <v>37950</v>
      </c>
      <c r="C14229" s="1" t="s">
        <v>37951</v>
      </c>
      <c r="D14229" s="1" t="s">
        <v>37952</v>
      </c>
      <c r="E14229" s="1" t="s">
        <v>65</v>
      </c>
      <c r="F14229" s="1" t="s">
        <v>37953</v>
      </c>
      <c r="G14229" s="1" t="s">
        <v>37954</v>
      </c>
    </row>
    <row r="14230" spans="1:7" x14ac:dyDescent="0.25">
      <c r="A14230" s="1">
        <v>35260125</v>
      </c>
      <c r="B14230" s="1" t="s">
        <v>37955</v>
      </c>
      <c r="C14230" s="1" t="s">
        <v>37956</v>
      </c>
      <c r="D14230" s="1" t="s">
        <v>37957</v>
      </c>
      <c r="E14230" s="1" t="s">
        <v>65</v>
      </c>
      <c r="G14230" s="1" t="s">
        <v>199</v>
      </c>
    </row>
    <row r="14231" spans="1:7" x14ac:dyDescent="0.25">
      <c r="A14231" s="1">
        <v>35260133</v>
      </c>
      <c r="B14231" s="1" t="s">
        <v>37958</v>
      </c>
      <c r="C14231" s="1" t="s">
        <v>37959</v>
      </c>
      <c r="D14231" s="1" t="s">
        <v>37960</v>
      </c>
      <c r="E14231" s="1" t="s">
        <v>65</v>
      </c>
      <c r="F14231" s="1" t="s">
        <v>563</v>
      </c>
      <c r="G14231" s="1" t="s">
        <v>564</v>
      </c>
    </row>
    <row r="14232" spans="1:7" x14ac:dyDescent="0.25">
      <c r="A14232" s="1">
        <v>35260134</v>
      </c>
      <c r="B14232" s="1" t="s">
        <v>37961</v>
      </c>
      <c r="C14232" s="1" t="s">
        <v>37962</v>
      </c>
      <c r="D14232" s="1" t="s">
        <v>37963</v>
      </c>
      <c r="E14232" s="1" t="s">
        <v>65</v>
      </c>
      <c r="F14232" s="1" t="s">
        <v>563</v>
      </c>
      <c r="G14232" s="1" t="s">
        <v>564</v>
      </c>
    </row>
    <row r="14233" spans="1:7" x14ac:dyDescent="0.25">
      <c r="A14233" s="1">
        <v>35260135</v>
      </c>
      <c r="B14233" s="1" t="s">
        <v>37964</v>
      </c>
      <c r="C14233" s="1" t="s">
        <v>37965</v>
      </c>
      <c r="D14233" s="1" t="s">
        <v>37966</v>
      </c>
      <c r="E14233" s="1" t="s">
        <v>65</v>
      </c>
      <c r="F14233" s="1" t="s">
        <v>563</v>
      </c>
      <c r="G14233" s="1" t="s">
        <v>564</v>
      </c>
    </row>
    <row r="14234" spans="1:7" x14ac:dyDescent="0.25">
      <c r="A14234" s="1">
        <v>35260137</v>
      </c>
      <c r="B14234" s="1" t="s">
        <v>37967</v>
      </c>
      <c r="C14234" s="1" t="s">
        <v>37968</v>
      </c>
      <c r="D14234" s="1" t="s">
        <v>37969</v>
      </c>
      <c r="E14234" s="1" t="s">
        <v>65</v>
      </c>
      <c r="F14234" s="1" t="s">
        <v>563</v>
      </c>
      <c r="G14234" s="1" t="s">
        <v>564</v>
      </c>
    </row>
    <row r="14235" spans="1:7" x14ac:dyDescent="0.25">
      <c r="A14235" s="1">
        <v>35260138</v>
      </c>
      <c r="B14235" s="1" t="s">
        <v>37970</v>
      </c>
      <c r="C14235" s="1" t="s">
        <v>37971</v>
      </c>
      <c r="D14235" s="1" t="s">
        <v>37972</v>
      </c>
      <c r="E14235" s="1" t="s">
        <v>65</v>
      </c>
      <c r="F14235" s="1" t="s">
        <v>563</v>
      </c>
      <c r="G14235" s="1" t="s">
        <v>564</v>
      </c>
    </row>
    <row r="14236" spans="1:7" x14ac:dyDescent="0.25">
      <c r="A14236" s="1">
        <v>35260140</v>
      </c>
      <c r="B14236" s="1" t="s">
        <v>37973</v>
      </c>
      <c r="C14236" s="1" t="s">
        <v>37974</v>
      </c>
      <c r="D14236" s="1" t="s">
        <v>37975</v>
      </c>
      <c r="E14236" s="1" t="s">
        <v>65</v>
      </c>
      <c r="F14236" s="1" t="s">
        <v>563</v>
      </c>
      <c r="G14236" s="1" t="s">
        <v>564</v>
      </c>
    </row>
    <row r="14237" spans="1:7" x14ac:dyDescent="0.25">
      <c r="A14237" s="1">
        <v>35260143</v>
      </c>
      <c r="B14237" s="1" t="s">
        <v>37976</v>
      </c>
      <c r="C14237" s="1" t="s">
        <v>37977</v>
      </c>
      <c r="D14237" s="1" t="s">
        <v>37978</v>
      </c>
      <c r="E14237" s="1" t="s">
        <v>65</v>
      </c>
      <c r="F14237" s="1" t="s">
        <v>37979</v>
      </c>
      <c r="G14237" s="1" t="s">
        <v>37980</v>
      </c>
    </row>
    <row r="14238" spans="1:7" x14ac:dyDescent="0.25">
      <c r="A14238" s="1">
        <v>35260144</v>
      </c>
      <c r="B14238" s="1" t="s">
        <v>37981</v>
      </c>
      <c r="C14238" s="1" t="s">
        <v>37982</v>
      </c>
      <c r="D14238" s="1" t="s">
        <v>37983</v>
      </c>
      <c r="E14238" s="1" t="s">
        <v>65</v>
      </c>
      <c r="F14238" s="1" t="s">
        <v>37979</v>
      </c>
      <c r="G14238" s="1" t="s">
        <v>37980</v>
      </c>
    </row>
    <row r="14239" spans="1:7" x14ac:dyDescent="0.25">
      <c r="A14239" s="1">
        <v>35260146</v>
      </c>
      <c r="B14239" s="1" t="s">
        <v>37984</v>
      </c>
      <c r="C14239" s="1" t="s">
        <v>37985</v>
      </c>
      <c r="D14239" s="1" t="s">
        <v>37986</v>
      </c>
      <c r="E14239" s="1" t="s">
        <v>65</v>
      </c>
      <c r="F14239" s="1" t="s">
        <v>3274</v>
      </c>
      <c r="G14239" s="1" t="s">
        <v>3275</v>
      </c>
    </row>
    <row r="14240" spans="1:7" x14ac:dyDescent="0.25">
      <c r="A14240" s="1">
        <v>35260147</v>
      </c>
      <c r="B14240" s="1" t="s">
        <v>37987</v>
      </c>
      <c r="C14240" s="1" t="s">
        <v>37988</v>
      </c>
      <c r="D14240" s="1" t="s">
        <v>37989</v>
      </c>
      <c r="E14240" s="1" t="s">
        <v>65</v>
      </c>
      <c r="F14240" s="1" t="s">
        <v>3274</v>
      </c>
      <c r="G14240" s="1" t="s">
        <v>3275</v>
      </c>
    </row>
    <row r="14241" spans="1:7" x14ac:dyDescent="0.25">
      <c r="A14241" s="1">
        <v>35260148</v>
      </c>
      <c r="B14241" s="1" t="s">
        <v>37990</v>
      </c>
      <c r="C14241" s="1" t="s">
        <v>37991</v>
      </c>
      <c r="D14241" s="1" t="s">
        <v>37992</v>
      </c>
      <c r="E14241" s="1" t="s">
        <v>65</v>
      </c>
      <c r="F14241" s="1" t="s">
        <v>563</v>
      </c>
      <c r="G14241" s="1" t="s">
        <v>564</v>
      </c>
    </row>
    <row r="14242" spans="1:7" x14ac:dyDescent="0.25">
      <c r="A14242" s="1">
        <v>35260153</v>
      </c>
      <c r="B14242" s="1" t="s">
        <v>37993</v>
      </c>
      <c r="C14242" s="1" t="s">
        <v>37994</v>
      </c>
      <c r="D14242" s="1" t="s">
        <v>37995</v>
      </c>
      <c r="E14242" s="1" t="s">
        <v>65</v>
      </c>
      <c r="F14242" s="1" t="s">
        <v>37953</v>
      </c>
      <c r="G14242" s="1" t="s">
        <v>37954</v>
      </c>
    </row>
    <row r="14243" spans="1:7" x14ac:dyDescent="0.25">
      <c r="A14243" s="1">
        <v>35260155</v>
      </c>
      <c r="B14243" s="1" t="s">
        <v>37996</v>
      </c>
      <c r="C14243" s="1" t="s">
        <v>37997</v>
      </c>
      <c r="D14243" s="1" t="s">
        <v>37998</v>
      </c>
      <c r="E14243" s="1" t="s">
        <v>65</v>
      </c>
      <c r="F14243" s="1" t="s">
        <v>3274</v>
      </c>
      <c r="G14243" s="1" t="s">
        <v>3275</v>
      </c>
    </row>
    <row r="14244" spans="1:7" x14ac:dyDescent="0.25">
      <c r="A14244" s="1">
        <v>35260156</v>
      </c>
      <c r="B14244" s="1" t="s">
        <v>37999</v>
      </c>
      <c r="C14244" s="1" t="s">
        <v>38000</v>
      </c>
      <c r="D14244" s="1" t="s">
        <v>38001</v>
      </c>
      <c r="E14244" s="1" t="s">
        <v>65</v>
      </c>
      <c r="F14244" s="1" t="s">
        <v>3274</v>
      </c>
      <c r="G14244" s="1" t="s">
        <v>3275</v>
      </c>
    </row>
    <row r="14245" spans="1:7" x14ac:dyDescent="0.25">
      <c r="A14245" s="1">
        <v>35260157</v>
      </c>
      <c r="B14245" s="1" t="s">
        <v>38002</v>
      </c>
      <c r="C14245" s="1" t="s">
        <v>38003</v>
      </c>
      <c r="D14245" s="1" t="s">
        <v>38004</v>
      </c>
      <c r="E14245" s="1" t="s">
        <v>66</v>
      </c>
      <c r="F14245" s="1" t="s">
        <v>38005</v>
      </c>
      <c r="G14245" s="1" t="s">
        <v>38006</v>
      </c>
    </row>
    <row r="14246" spans="1:7" x14ac:dyDescent="0.25">
      <c r="A14246" s="1">
        <v>35260159</v>
      </c>
      <c r="B14246" s="1" t="s">
        <v>38007</v>
      </c>
      <c r="C14246" s="1" t="s">
        <v>38008</v>
      </c>
      <c r="D14246" s="1" t="s">
        <v>38009</v>
      </c>
      <c r="E14246" s="1" t="s">
        <v>65</v>
      </c>
      <c r="F14246" s="1" t="s">
        <v>3274</v>
      </c>
      <c r="G14246" s="1" t="s">
        <v>3275</v>
      </c>
    </row>
    <row r="14247" spans="1:7" x14ac:dyDescent="0.25">
      <c r="A14247" s="1">
        <v>35260161</v>
      </c>
      <c r="B14247" s="1" t="s">
        <v>38010</v>
      </c>
      <c r="C14247" s="1" t="s">
        <v>38011</v>
      </c>
      <c r="D14247" s="1" t="s">
        <v>38010</v>
      </c>
      <c r="E14247" s="1" t="s">
        <v>66</v>
      </c>
      <c r="G14247" s="1" t="s">
        <v>199</v>
      </c>
    </row>
    <row r="14248" spans="1:7" x14ac:dyDescent="0.25">
      <c r="A14248" s="1">
        <v>35260162</v>
      </c>
      <c r="B14248" s="1" t="s">
        <v>38012</v>
      </c>
      <c r="C14248" s="1" t="s">
        <v>38013</v>
      </c>
      <c r="D14248" s="1" t="s">
        <v>38012</v>
      </c>
      <c r="E14248" s="1" t="s">
        <v>66</v>
      </c>
      <c r="G14248" s="1" t="s">
        <v>199</v>
      </c>
    </row>
    <row r="14249" spans="1:7" x14ac:dyDescent="0.25">
      <c r="A14249" s="1">
        <v>35260163</v>
      </c>
      <c r="B14249" s="1" t="s">
        <v>2612</v>
      </c>
      <c r="C14249" s="1" t="s">
        <v>2613</v>
      </c>
      <c r="D14249" s="1" t="s">
        <v>38014</v>
      </c>
      <c r="E14249" s="1" t="s">
        <v>65</v>
      </c>
      <c r="F14249" s="1" t="s">
        <v>2615</v>
      </c>
      <c r="G14249" s="1" t="s">
        <v>2616</v>
      </c>
    </row>
    <row r="14250" spans="1:7" x14ac:dyDescent="0.25">
      <c r="A14250" s="1">
        <v>35260167</v>
      </c>
      <c r="B14250" s="1" t="s">
        <v>38015</v>
      </c>
      <c r="C14250" s="1" t="s">
        <v>38016</v>
      </c>
      <c r="D14250" s="1" t="s">
        <v>38017</v>
      </c>
      <c r="E14250" s="1" t="s">
        <v>65</v>
      </c>
      <c r="F14250" s="1" t="s">
        <v>563</v>
      </c>
      <c r="G14250" s="1" t="s">
        <v>564</v>
      </c>
    </row>
    <row r="14251" spans="1:7" x14ac:dyDescent="0.25">
      <c r="A14251" s="1">
        <v>35260169</v>
      </c>
      <c r="B14251" s="1" t="s">
        <v>38018</v>
      </c>
      <c r="C14251" s="1" t="s">
        <v>38019</v>
      </c>
      <c r="D14251" s="1" t="s">
        <v>38020</v>
      </c>
      <c r="E14251" s="1" t="s">
        <v>65</v>
      </c>
      <c r="F14251" s="1" t="s">
        <v>3114</v>
      </c>
      <c r="G14251" s="1" t="s">
        <v>3115</v>
      </c>
    </row>
    <row r="14252" spans="1:7" x14ac:dyDescent="0.25">
      <c r="A14252" s="1">
        <v>35260184</v>
      </c>
      <c r="B14252" s="1" t="s">
        <v>38021</v>
      </c>
      <c r="C14252" s="1" t="s">
        <v>38021</v>
      </c>
      <c r="D14252" s="1" t="s">
        <v>38022</v>
      </c>
      <c r="G14252" s="1" t="s">
        <v>199</v>
      </c>
    </row>
    <row r="14253" spans="1:7" x14ac:dyDescent="0.25">
      <c r="A14253" s="1">
        <v>35260185</v>
      </c>
      <c r="B14253" s="1" t="s">
        <v>38023</v>
      </c>
      <c r="C14253" s="1" t="s">
        <v>38024</v>
      </c>
      <c r="D14253" s="1" t="s">
        <v>38025</v>
      </c>
      <c r="E14253" s="1" t="s">
        <v>65</v>
      </c>
      <c r="F14253" s="1" t="s">
        <v>563</v>
      </c>
      <c r="G14253" s="1" t="s">
        <v>564</v>
      </c>
    </row>
    <row r="14254" spans="1:7" x14ac:dyDescent="0.25">
      <c r="A14254" s="1">
        <v>35260187</v>
      </c>
      <c r="B14254" s="1" t="s">
        <v>38026</v>
      </c>
      <c r="C14254" s="1" t="s">
        <v>38027</v>
      </c>
      <c r="D14254" s="1" t="s">
        <v>38026</v>
      </c>
      <c r="E14254" s="1" t="s">
        <v>66</v>
      </c>
      <c r="F14254" s="1" t="s">
        <v>952</v>
      </c>
      <c r="G14254" s="1" t="s">
        <v>953</v>
      </c>
    </row>
    <row r="14255" spans="1:7" x14ac:dyDescent="0.25">
      <c r="A14255" s="1">
        <v>35260189</v>
      </c>
      <c r="B14255" s="1" t="s">
        <v>38028</v>
      </c>
      <c r="C14255" s="1" t="s">
        <v>38029</v>
      </c>
      <c r="D14255" s="1" t="s">
        <v>38030</v>
      </c>
      <c r="E14255" s="1" t="s">
        <v>65</v>
      </c>
      <c r="F14255" s="1" t="s">
        <v>563</v>
      </c>
      <c r="G14255" s="1" t="s">
        <v>564</v>
      </c>
    </row>
    <row r="14256" spans="1:7" x14ac:dyDescent="0.25">
      <c r="A14256" s="1">
        <v>35260190</v>
      </c>
      <c r="B14256" s="1" t="s">
        <v>38031</v>
      </c>
      <c r="C14256" s="1" t="s">
        <v>38032</v>
      </c>
      <c r="D14256" s="1" t="s">
        <v>38033</v>
      </c>
      <c r="E14256" s="1" t="s">
        <v>65</v>
      </c>
      <c r="F14256" s="1" t="s">
        <v>563</v>
      </c>
      <c r="G14256" s="1" t="s">
        <v>564</v>
      </c>
    </row>
    <row r="14257" spans="1:7" x14ac:dyDescent="0.25">
      <c r="A14257" s="1">
        <v>35260191</v>
      </c>
      <c r="B14257" s="1" t="s">
        <v>38034</v>
      </c>
      <c r="C14257" s="1" t="s">
        <v>38035</v>
      </c>
      <c r="D14257" s="1" t="s">
        <v>38036</v>
      </c>
      <c r="E14257" s="1" t="s">
        <v>65</v>
      </c>
      <c r="F14257" s="1" t="s">
        <v>563</v>
      </c>
      <c r="G14257" s="1" t="s">
        <v>564</v>
      </c>
    </row>
    <row r="14258" spans="1:7" x14ac:dyDescent="0.25">
      <c r="A14258" s="1">
        <v>35260193</v>
      </c>
      <c r="B14258" s="1" t="s">
        <v>38037</v>
      </c>
      <c r="C14258" s="1" t="s">
        <v>38038</v>
      </c>
      <c r="D14258" s="1" t="s">
        <v>38039</v>
      </c>
      <c r="E14258" s="1" t="s">
        <v>66</v>
      </c>
      <c r="G14258" s="1" t="s">
        <v>199</v>
      </c>
    </row>
    <row r="14259" spans="1:7" x14ac:dyDescent="0.25">
      <c r="A14259" s="1">
        <v>35260194</v>
      </c>
      <c r="B14259" s="1" t="s">
        <v>37774</v>
      </c>
      <c r="C14259" s="1" t="s">
        <v>37775</v>
      </c>
      <c r="D14259" s="1" t="s">
        <v>37776</v>
      </c>
      <c r="E14259" s="1" t="s">
        <v>66</v>
      </c>
      <c r="F14259" s="1" t="s">
        <v>563</v>
      </c>
      <c r="G14259" s="1" t="s">
        <v>564</v>
      </c>
    </row>
    <row r="14260" spans="1:7" x14ac:dyDescent="0.25">
      <c r="A14260" s="1">
        <v>35260195</v>
      </c>
      <c r="B14260" s="1" t="s">
        <v>38040</v>
      </c>
      <c r="C14260" s="1" t="s">
        <v>38041</v>
      </c>
      <c r="D14260" s="1" t="s">
        <v>38042</v>
      </c>
      <c r="E14260" s="1" t="s">
        <v>65</v>
      </c>
      <c r="F14260" s="1" t="s">
        <v>563</v>
      </c>
      <c r="G14260" s="1" t="s">
        <v>564</v>
      </c>
    </row>
    <row r="14261" spans="1:7" x14ac:dyDescent="0.25">
      <c r="A14261" s="1">
        <v>35260197</v>
      </c>
      <c r="B14261" s="1" t="s">
        <v>38043</v>
      </c>
      <c r="C14261" s="1" t="s">
        <v>38044</v>
      </c>
      <c r="D14261" s="1" t="s">
        <v>38045</v>
      </c>
      <c r="E14261" s="1" t="s">
        <v>65</v>
      </c>
      <c r="F14261" s="1" t="s">
        <v>3274</v>
      </c>
      <c r="G14261" s="1" t="s">
        <v>3275</v>
      </c>
    </row>
    <row r="14262" spans="1:7" x14ac:dyDescent="0.25">
      <c r="A14262" s="1">
        <v>35260198</v>
      </c>
      <c r="B14262" s="1" t="s">
        <v>38046</v>
      </c>
      <c r="C14262" s="1" t="s">
        <v>38047</v>
      </c>
      <c r="D14262" s="1" t="s">
        <v>38048</v>
      </c>
      <c r="E14262" s="1" t="s">
        <v>65</v>
      </c>
      <c r="F14262" s="1" t="s">
        <v>563</v>
      </c>
      <c r="G14262" s="1" t="s">
        <v>564</v>
      </c>
    </row>
    <row r="14263" spans="1:7" x14ac:dyDescent="0.25">
      <c r="A14263" s="1">
        <v>35260201</v>
      </c>
      <c r="B14263" s="1" t="s">
        <v>38049</v>
      </c>
      <c r="C14263" s="1" t="s">
        <v>38050</v>
      </c>
      <c r="D14263" s="1" t="s">
        <v>38051</v>
      </c>
      <c r="E14263" s="1" t="s">
        <v>65</v>
      </c>
      <c r="F14263" s="1" t="s">
        <v>563</v>
      </c>
      <c r="G14263" s="1" t="s">
        <v>564</v>
      </c>
    </row>
    <row r="14264" spans="1:7" x14ac:dyDescent="0.25">
      <c r="A14264" s="1">
        <v>35260204</v>
      </c>
      <c r="B14264" s="1" t="s">
        <v>38052</v>
      </c>
      <c r="C14264" s="1" t="s">
        <v>38053</v>
      </c>
      <c r="D14264" s="1" t="s">
        <v>38054</v>
      </c>
      <c r="E14264" s="1" t="s">
        <v>65</v>
      </c>
      <c r="F14264" s="1" t="s">
        <v>3274</v>
      </c>
      <c r="G14264" s="1" t="s">
        <v>3275</v>
      </c>
    </row>
    <row r="14265" spans="1:7" x14ac:dyDescent="0.25">
      <c r="A14265" s="1">
        <v>35260217</v>
      </c>
      <c r="B14265" s="1" t="s">
        <v>38055</v>
      </c>
      <c r="C14265" s="1" t="s">
        <v>38056</v>
      </c>
      <c r="D14265" s="1" t="s">
        <v>38057</v>
      </c>
      <c r="E14265" s="1" t="s">
        <v>65</v>
      </c>
      <c r="F14265" s="1" t="s">
        <v>3114</v>
      </c>
      <c r="G14265" s="1" t="s">
        <v>3115</v>
      </c>
    </row>
    <row r="14266" spans="1:7" x14ac:dyDescent="0.25">
      <c r="A14266" s="1">
        <v>35260218</v>
      </c>
      <c r="B14266" s="1" t="s">
        <v>38058</v>
      </c>
      <c r="C14266" s="1" t="s">
        <v>38059</v>
      </c>
      <c r="D14266" s="1" t="s">
        <v>38060</v>
      </c>
      <c r="E14266" s="1" t="s">
        <v>65</v>
      </c>
      <c r="F14266" s="1" t="s">
        <v>98</v>
      </c>
      <c r="G14266" s="1" t="s">
        <v>38061</v>
      </c>
    </row>
    <row r="14267" spans="1:7" x14ac:dyDescent="0.25">
      <c r="A14267" s="1">
        <v>35260232</v>
      </c>
      <c r="B14267" s="1" t="s">
        <v>38062</v>
      </c>
      <c r="C14267" s="1" t="s">
        <v>38063</v>
      </c>
      <c r="D14267" s="1" t="s">
        <v>38062</v>
      </c>
      <c r="E14267" s="1" t="s">
        <v>66</v>
      </c>
      <c r="F14267" s="1" t="s">
        <v>3532</v>
      </c>
      <c r="G14267" s="1" t="s">
        <v>3533</v>
      </c>
    </row>
    <row r="14268" spans="1:7" x14ac:dyDescent="0.25">
      <c r="A14268" s="1">
        <v>35260234</v>
      </c>
      <c r="B14268" s="1" t="s">
        <v>38064</v>
      </c>
      <c r="C14268" s="1" t="s">
        <v>38065</v>
      </c>
      <c r="D14268" s="1" t="s">
        <v>38066</v>
      </c>
      <c r="E14268" s="1" t="s">
        <v>66</v>
      </c>
      <c r="F14268" s="1" t="s">
        <v>38067</v>
      </c>
      <c r="G14268" s="1" t="s">
        <v>38068</v>
      </c>
    </row>
    <row r="14269" spans="1:7" x14ac:dyDescent="0.25">
      <c r="A14269" s="1">
        <v>35260239</v>
      </c>
      <c r="B14269" s="1" t="s">
        <v>38069</v>
      </c>
      <c r="C14269" s="1" t="s">
        <v>38070</v>
      </c>
      <c r="D14269" s="1" t="s">
        <v>38071</v>
      </c>
      <c r="E14269" s="1" t="s">
        <v>66</v>
      </c>
      <c r="F14269" s="1" t="s">
        <v>2615</v>
      </c>
      <c r="G14269" s="1" t="s">
        <v>2616</v>
      </c>
    </row>
    <row r="14270" spans="1:7" x14ac:dyDescent="0.25">
      <c r="A14270" s="1">
        <v>35260249</v>
      </c>
      <c r="B14270" s="1" t="s">
        <v>38072</v>
      </c>
      <c r="C14270" s="1" t="s">
        <v>38073</v>
      </c>
      <c r="D14270" s="1" t="s">
        <v>38074</v>
      </c>
      <c r="E14270" s="1" t="s">
        <v>66</v>
      </c>
      <c r="G14270" s="1" t="s">
        <v>199</v>
      </c>
    </row>
    <row r="14271" spans="1:7" x14ac:dyDescent="0.25">
      <c r="A14271" s="1">
        <v>35260252</v>
      </c>
      <c r="B14271" s="1" t="s">
        <v>38075</v>
      </c>
      <c r="C14271" s="1" t="s">
        <v>38076</v>
      </c>
      <c r="D14271" s="1" t="s">
        <v>38077</v>
      </c>
      <c r="E14271" s="1" t="s">
        <v>65</v>
      </c>
      <c r="F14271" s="1" t="s">
        <v>563</v>
      </c>
      <c r="G14271" s="1" t="s">
        <v>564</v>
      </c>
    </row>
    <row r="14272" spans="1:7" x14ac:dyDescent="0.25">
      <c r="A14272" s="1">
        <v>35260266</v>
      </c>
      <c r="B14272" s="1" t="s">
        <v>38078</v>
      </c>
      <c r="C14272" s="1" t="s">
        <v>38079</v>
      </c>
      <c r="D14272" s="1" t="s">
        <v>38080</v>
      </c>
      <c r="E14272" s="1" t="s">
        <v>66</v>
      </c>
      <c r="F14272" s="1" t="s">
        <v>9714</v>
      </c>
      <c r="G14272" s="1" t="s">
        <v>9715</v>
      </c>
    </row>
    <row r="14273" spans="1:7" x14ac:dyDescent="0.25">
      <c r="A14273" s="1">
        <v>35260270</v>
      </c>
      <c r="B14273" s="1" t="s">
        <v>38081</v>
      </c>
      <c r="C14273" s="1" t="s">
        <v>38082</v>
      </c>
      <c r="D14273" s="1" t="s">
        <v>38083</v>
      </c>
      <c r="E14273" s="1" t="s">
        <v>66</v>
      </c>
      <c r="F14273" s="1" t="s">
        <v>9714</v>
      </c>
      <c r="G14273" s="1" t="s">
        <v>9715</v>
      </c>
    </row>
    <row r="14274" spans="1:7" x14ac:dyDescent="0.25">
      <c r="A14274" s="1">
        <v>35260271</v>
      </c>
      <c r="B14274" s="1" t="s">
        <v>38084</v>
      </c>
      <c r="C14274" s="1" t="s">
        <v>38085</v>
      </c>
      <c r="D14274" s="1" t="s">
        <v>38086</v>
      </c>
      <c r="E14274" s="1" t="s">
        <v>66</v>
      </c>
      <c r="F14274" s="1" t="s">
        <v>9714</v>
      </c>
      <c r="G14274" s="1" t="s">
        <v>9715</v>
      </c>
    </row>
    <row r="14275" spans="1:7" x14ac:dyDescent="0.25">
      <c r="A14275" s="1">
        <v>35260272</v>
      </c>
      <c r="B14275" s="1" t="s">
        <v>38087</v>
      </c>
      <c r="C14275" s="1" t="s">
        <v>38088</v>
      </c>
      <c r="D14275" s="1" t="s">
        <v>38089</v>
      </c>
      <c r="E14275" s="1" t="s">
        <v>66</v>
      </c>
      <c r="F14275" s="1" t="s">
        <v>3274</v>
      </c>
      <c r="G14275" s="1" t="s">
        <v>3275</v>
      </c>
    </row>
    <row r="14276" spans="1:7" x14ac:dyDescent="0.25">
      <c r="A14276" s="1">
        <v>35260274</v>
      </c>
      <c r="B14276" s="1" t="s">
        <v>38090</v>
      </c>
      <c r="C14276" s="1" t="s">
        <v>38091</v>
      </c>
      <c r="D14276" s="1" t="s">
        <v>38092</v>
      </c>
      <c r="E14276" s="1" t="s">
        <v>66</v>
      </c>
      <c r="F14276" s="1" t="s">
        <v>9714</v>
      </c>
      <c r="G14276" s="1" t="s">
        <v>9715</v>
      </c>
    </row>
    <row r="14277" spans="1:7" x14ac:dyDescent="0.25">
      <c r="A14277" s="1">
        <v>35260275</v>
      </c>
      <c r="B14277" s="1" t="s">
        <v>38093</v>
      </c>
      <c r="C14277" s="1" t="s">
        <v>38094</v>
      </c>
      <c r="D14277" s="1" t="s">
        <v>38093</v>
      </c>
      <c r="E14277" s="1" t="s">
        <v>66</v>
      </c>
      <c r="G14277" s="1" t="s">
        <v>199</v>
      </c>
    </row>
    <row r="14278" spans="1:7" x14ac:dyDescent="0.25">
      <c r="A14278" s="1">
        <v>35260276</v>
      </c>
      <c r="B14278" s="1" t="s">
        <v>38095</v>
      </c>
      <c r="C14278" s="1" t="s">
        <v>38096</v>
      </c>
      <c r="D14278" s="1" t="s">
        <v>38097</v>
      </c>
      <c r="E14278" s="1" t="s">
        <v>65</v>
      </c>
      <c r="F14278" s="1" t="s">
        <v>952</v>
      </c>
      <c r="G14278" s="1" t="s">
        <v>953</v>
      </c>
    </row>
    <row r="14279" spans="1:7" x14ac:dyDescent="0.25">
      <c r="A14279" s="1">
        <v>35260278</v>
      </c>
      <c r="B14279" s="1" t="s">
        <v>38098</v>
      </c>
      <c r="C14279" s="1" t="s">
        <v>38099</v>
      </c>
      <c r="D14279" s="1" t="s">
        <v>38100</v>
      </c>
      <c r="E14279" s="1" t="s">
        <v>66</v>
      </c>
      <c r="F14279" s="1" t="s">
        <v>38101</v>
      </c>
      <c r="G14279" s="1" t="s">
        <v>38102</v>
      </c>
    </row>
    <row r="14280" spans="1:7" x14ac:dyDescent="0.25">
      <c r="A14280" s="1">
        <v>35260279</v>
      </c>
      <c r="B14280" s="1" t="s">
        <v>38103</v>
      </c>
      <c r="C14280" s="1" t="s">
        <v>38104</v>
      </c>
      <c r="D14280" s="1" t="s">
        <v>38105</v>
      </c>
      <c r="E14280" s="1" t="s">
        <v>65</v>
      </c>
      <c r="F14280" s="1" t="s">
        <v>3274</v>
      </c>
      <c r="G14280" s="1" t="s">
        <v>3275</v>
      </c>
    </row>
    <row r="14281" spans="1:7" x14ac:dyDescent="0.25">
      <c r="A14281" s="1">
        <v>35260281</v>
      </c>
      <c r="B14281" s="1" t="s">
        <v>38106</v>
      </c>
      <c r="C14281" s="1" t="s">
        <v>38107</v>
      </c>
      <c r="D14281" s="1" t="s">
        <v>38108</v>
      </c>
      <c r="E14281" s="1" t="s">
        <v>66</v>
      </c>
      <c r="F14281" s="1" t="s">
        <v>38109</v>
      </c>
      <c r="G14281" s="1" t="s">
        <v>38110</v>
      </c>
    </row>
    <row r="14282" spans="1:7" x14ac:dyDescent="0.25">
      <c r="A14282" s="1">
        <v>35260282</v>
      </c>
      <c r="B14282" s="1" t="s">
        <v>38111</v>
      </c>
      <c r="C14282" s="1" t="s">
        <v>38112</v>
      </c>
      <c r="D14282" s="1" t="s">
        <v>38113</v>
      </c>
      <c r="E14282" s="1" t="s">
        <v>66</v>
      </c>
      <c r="F14282" s="1" t="s">
        <v>38109</v>
      </c>
      <c r="G14282" s="1" t="s">
        <v>38110</v>
      </c>
    </row>
    <row r="14283" spans="1:7" x14ac:dyDescent="0.25">
      <c r="A14283" s="1">
        <v>35260283</v>
      </c>
      <c r="B14283" s="1" t="s">
        <v>38114</v>
      </c>
      <c r="C14283" s="1" t="s">
        <v>38115</v>
      </c>
      <c r="D14283" s="1" t="s">
        <v>38116</v>
      </c>
      <c r="E14283" s="1" t="s">
        <v>66</v>
      </c>
      <c r="F14283" s="1" t="s">
        <v>38109</v>
      </c>
      <c r="G14283" s="1" t="s">
        <v>38110</v>
      </c>
    </row>
    <row r="14284" spans="1:7" x14ac:dyDescent="0.25">
      <c r="A14284" s="1">
        <v>35260285</v>
      </c>
      <c r="B14284" s="1" t="s">
        <v>38117</v>
      </c>
      <c r="C14284" s="1" t="s">
        <v>38118</v>
      </c>
      <c r="D14284" s="1" t="s">
        <v>38119</v>
      </c>
      <c r="E14284" s="1" t="s">
        <v>65</v>
      </c>
      <c r="F14284" s="1" t="s">
        <v>563</v>
      </c>
      <c r="G14284" s="1" t="s">
        <v>564</v>
      </c>
    </row>
    <row r="14285" spans="1:7" x14ac:dyDescent="0.25">
      <c r="A14285" s="1">
        <v>35260286</v>
      </c>
      <c r="B14285" s="1" t="s">
        <v>38120</v>
      </c>
      <c r="C14285" s="1" t="s">
        <v>38121</v>
      </c>
      <c r="D14285" s="1" t="s">
        <v>38122</v>
      </c>
      <c r="E14285" s="1" t="s">
        <v>65</v>
      </c>
      <c r="F14285" s="1" t="s">
        <v>563</v>
      </c>
      <c r="G14285" s="1" t="s">
        <v>564</v>
      </c>
    </row>
    <row r="14286" spans="1:7" x14ac:dyDescent="0.25">
      <c r="A14286" s="1">
        <v>35260287</v>
      </c>
      <c r="B14286" s="1" t="s">
        <v>38123</v>
      </c>
      <c r="C14286" s="1" t="s">
        <v>38124</v>
      </c>
      <c r="D14286" s="1" t="s">
        <v>38125</v>
      </c>
      <c r="E14286" s="1" t="s">
        <v>65</v>
      </c>
      <c r="F14286" s="1" t="s">
        <v>563</v>
      </c>
      <c r="G14286" s="1" t="s">
        <v>564</v>
      </c>
    </row>
    <row r="14287" spans="1:7" x14ac:dyDescent="0.25">
      <c r="A14287" s="1">
        <v>35260288</v>
      </c>
      <c r="B14287" s="1" t="s">
        <v>38126</v>
      </c>
      <c r="C14287" s="1" t="s">
        <v>38127</v>
      </c>
      <c r="D14287" s="1" t="s">
        <v>38128</v>
      </c>
      <c r="E14287" s="1" t="s">
        <v>65</v>
      </c>
      <c r="F14287" s="1" t="s">
        <v>563</v>
      </c>
      <c r="G14287" s="1" t="s">
        <v>564</v>
      </c>
    </row>
    <row r="14288" spans="1:7" x14ac:dyDescent="0.25">
      <c r="A14288" s="1">
        <v>35260289</v>
      </c>
      <c r="B14288" s="1" t="s">
        <v>38129</v>
      </c>
      <c r="C14288" s="1" t="s">
        <v>38130</v>
      </c>
      <c r="D14288" s="1" t="s">
        <v>38131</v>
      </c>
      <c r="E14288" s="1" t="s">
        <v>65</v>
      </c>
      <c r="F14288" s="1" t="s">
        <v>563</v>
      </c>
      <c r="G14288" s="1" t="s">
        <v>564</v>
      </c>
    </row>
    <row r="14289" spans="1:7" x14ac:dyDescent="0.25">
      <c r="A14289" s="1">
        <v>35260290</v>
      </c>
      <c r="B14289" s="1" t="s">
        <v>38132</v>
      </c>
      <c r="C14289" s="1" t="s">
        <v>38133</v>
      </c>
      <c r="D14289" s="1" t="s">
        <v>38134</v>
      </c>
      <c r="E14289" s="1" t="s">
        <v>65</v>
      </c>
      <c r="F14289" s="1" t="s">
        <v>563</v>
      </c>
      <c r="G14289" s="1" t="s">
        <v>564</v>
      </c>
    </row>
    <row r="14290" spans="1:7" x14ac:dyDescent="0.25">
      <c r="A14290" s="1">
        <v>35260291</v>
      </c>
      <c r="B14290" s="1" t="s">
        <v>38135</v>
      </c>
      <c r="C14290" s="1" t="s">
        <v>38136</v>
      </c>
      <c r="D14290" s="1" t="s">
        <v>38137</v>
      </c>
      <c r="E14290" s="1" t="s">
        <v>65</v>
      </c>
      <c r="F14290" s="1" t="s">
        <v>563</v>
      </c>
      <c r="G14290" s="1" t="s">
        <v>564</v>
      </c>
    </row>
    <row r="14291" spans="1:7" x14ac:dyDescent="0.25">
      <c r="A14291" s="1">
        <v>35260292</v>
      </c>
      <c r="B14291" s="1" t="s">
        <v>38138</v>
      </c>
      <c r="C14291" s="1" t="s">
        <v>38139</v>
      </c>
      <c r="D14291" s="1" t="s">
        <v>38140</v>
      </c>
      <c r="E14291" s="1" t="s">
        <v>65</v>
      </c>
      <c r="F14291" s="1" t="s">
        <v>563</v>
      </c>
      <c r="G14291" s="1" t="s">
        <v>564</v>
      </c>
    </row>
    <row r="14292" spans="1:7" x14ac:dyDescent="0.25">
      <c r="A14292" s="1">
        <v>35260293</v>
      </c>
      <c r="B14292" s="1" t="s">
        <v>38141</v>
      </c>
      <c r="C14292" s="1" t="s">
        <v>38142</v>
      </c>
      <c r="D14292" s="1" t="s">
        <v>38143</v>
      </c>
      <c r="E14292" s="1" t="s">
        <v>65</v>
      </c>
      <c r="F14292" s="1" t="s">
        <v>563</v>
      </c>
      <c r="G14292" s="1" t="s">
        <v>564</v>
      </c>
    </row>
    <row r="14293" spans="1:7" x14ac:dyDescent="0.25">
      <c r="A14293" s="1">
        <v>35260294</v>
      </c>
      <c r="B14293" s="1" t="s">
        <v>38144</v>
      </c>
      <c r="C14293" s="1" t="s">
        <v>38145</v>
      </c>
      <c r="D14293" s="1" t="s">
        <v>38146</v>
      </c>
      <c r="E14293" s="1" t="s">
        <v>65</v>
      </c>
      <c r="F14293" s="1" t="s">
        <v>563</v>
      </c>
      <c r="G14293" s="1" t="s">
        <v>564</v>
      </c>
    </row>
    <row r="14294" spans="1:7" x14ac:dyDescent="0.25">
      <c r="A14294" s="1">
        <v>35260295</v>
      </c>
      <c r="B14294" s="1" t="s">
        <v>38147</v>
      </c>
      <c r="C14294" s="1" t="s">
        <v>38148</v>
      </c>
      <c r="D14294" s="1" t="s">
        <v>38149</v>
      </c>
      <c r="E14294" s="1" t="s">
        <v>65</v>
      </c>
      <c r="F14294" s="1" t="s">
        <v>563</v>
      </c>
      <c r="G14294" s="1" t="s">
        <v>564</v>
      </c>
    </row>
    <row r="14295" spans="1:7" x14ac:dyDescent="0.25">
      <c r="A14295" s="1">
        <v>35260298</v>
      </c>
      <c r="B14295" s="1" t="s">
        <v>38150</v>
      </c>
      <c r="C14295" s="1" t="s">
        <v>38151</v>
      </c>
      <c r="D14295" s="1" t="s">
        <v>38152</v>
      </c>
      <c r="E14295" s="1" t="s">
        <v>65</v>
      </c>
      <c r="F14295" s="1" t="s">
        <v>563</v>
      </c>
      <c r="G14295" s="1" t="s">
        <v>564</v>
      </c>
    </row>
    <row r="14296" spans="1:7" x14ac:dyDescent="0.25">
      <c r="A14296" s="1">
        <v>35260301</v>
      </c>
      <c r="B14296" s="1" t="s">
        <v>38153</v>
      </c>
      <c r="C14296" s="1" t="s">
        <v>38154</v>
      </c>
      <c r="D14296" s="1" t="s">
        <v>38155</v>
      </c>
      <c r="E14296" s="1" t="s">
        <v>65</v>
      </c>
      <c r="F14296" s="1" t="s">
        <v>563</v>
      </c>
      <c r="G14296" s="1" t="s">
        <v>564</v>
      </c>
    </row>
    <row r="14297" spans="1:7" x14ac:dyDescent="0.25">
      <c r="A14297" s="1">
        <v>35260302</v>
      </c>
      <c r="B14297" s="1" t="s">
        <v>38156</v>
      </c>
      <c r="C14297" s="1" t="s">
        <v>38157</v>
      </c>
      <c r="D14297" s="1" t="s">
        <v>38158</v>
      </c>
      <c r="E14297" s="1" t="s">
        <v>65</v>
      </c>
      <c r="F14297" s="1" t="s">
        <v>563</v>
      </c>
      <c r="G14297" s="1" t="s">
        <v>564</v>
      </c>
    </row>
    <row r="14298" spans="1:7" x14ac:dyDescent="0.25">
      <c r="A14298" s="1">
        <v>35260303</v>
      </c>
      <c r="B14298" s="1" t="s">
        <v>38159</v>
      </c>
      <c r="C14298" s="1" t="s">
        <v>38160</v>
      </c>
      <c r="D14298" s="1" t="s">
        <v>38161</v>
      </c>
      <c r="E14298" s="1" t="s">
        <v>65</v>
      </c>
      <c r="F14298" s="1" t="s">
        <v>563</v>
      </c>
      <c r="G14298" s="1" t="s">
        <v>564</v>
      </c>
    </row>
    <row r="14299" spans="1:7" x14ac:dyDescent="0.25">
      <c r="A14299" s="1">
        <v>35260304</v>
      </c>
      <c r="B14299" s="1" t="s">
        <v>38162</v>
      </c>
      <c r="C14299" s="1" t="s">
        <v>38163</v>
      </c>
      <c r="D14299" s="1" t="s">
        <v>38164</v>
      </c>
      <c r="E14299" s="1" t="s">
        <v>65</v>
      </c>
      <c r="F14299" s="1" t="s">
        <v>563</v>
      </c>
      <c r="G14299" s="1" t="s">
        <v>564</v>
      </c>
    </row>
    <row r="14300" spans="1:7" x14ac:dyDescent="0.25">
      <c r="A14300" s="1">
        <v>35260305</v>
      </c>
      <c r="B14300" s="1" t="s">
        <v>38165</v>
      </c>
      <c r="C14300" s="1" t="s">
        <v>38166</v>
      </c>
      <c r="D14300" s="1" t="s">
        <v>38167</v>
      </c>
      <c r="E14300" s="1" t="s">
        <v>65</v>
      </c>
      <c r="F14300" s="1" t="s">
        <v>563</v>
      </c>
      <c r="G14300" s="1" t="s">
        <v>564</v>
      </c>
    </row>
    <row r="14301" spans="1:7" x14ac:dyDescent="0.25">
      <c r="A14301" s="1">
        <v>35260307</v>
      </c>
      <c r="B14301" s="1" t="s">
        <v>38168</v>
      </c>
      <c r="C14301" s="1" t="s">
        <v>38169</v>
      </c>
      <c r="D14301" s="1" t="s">
        <v>38168</v>
      </c>
      <c r="E14301" s="1" t="s">
        <v>65</v>
      </c>
      <c r="F14301" s="1" t="s">
        <v>3114</v>
      </c>
      <c r="G14301" s="1" t="s">
        <v>3115</v>
      </c>
    </row>
    <row r="14302" spans="1:7" x14ac:dyDescent="0.25">
      <c r="A14302" s="1">
        <v>35260308</v>
      </c>
      <c r="B14302" s="1" t="s">
        <v>38170</v>
      </c>
      <c r="C14302" s="1" t="s">
        <v>38171</v>
      </c>
      <c r="D14302" s="1" t="s">
        <v>38172</v>
      </c>
      <c r="E14302" s="1" t="s">
        <v>65</v>
      </c>
      <c r="F14302" s="1" t="s">
        <v>563</v>
      </c>
      <c r="G14302" s="1" t="s">
        <v>564</v>
      </c>
    </row>
    <row r="14303" spans="1:7" x14ac:dyDescent="0.25">
      <c r="A14303" s="1">
        <v>35260309</v>
      </c>
      <c r="B14303" s="1" t="s">
        <v>38173</v>
      </c>
      <c r="C14303" s="1" t="s">
        <v>38174</v>
      </c>
      <c r="D14303" s="1" t="s">
        <v>38175</v>
      </c>
      <c r="E14303" s="1" t="s">
        <v>65</v>
      </c>
      <c r="F14303" s="1" t="s">
        <v>563</v>
      </c>
      <c r="G14303" s="1" t="s">
        <v>564</v>
      </c>
    </row>
    <row r="14304" spans="1:7" x14ac:dyDescent="0.25">
      <c r="A14304" s="1">
        <v>35260311</v>
      </c>
      <c r="B14304" s="1" t="s">
        <v>38176</v>
      </c>
      <c r="C14304" s="1" t="s">
        <v>38177</v>
      </c>
      <c r="D14304" s="1" t="s">
        <v>38178</v>
      </c>
      <c r="E14304" s="1" t="s">
        <v>66</v>
      </c>
      <c r="F14304" s="1" t="s">
        <v>563</v>
      </c>
      <c r="G14304" s="1" t="s">
        <v>564</v>
      </c>
    </row>
    <row r="14305" spans="1:7" x14ac:dyDescent="0.25">
      <c r="A14305" s="1">
        <v>35260313</v>
      </c>
      <c r="B14305" s="1" t="s">
        <v>38179</v>
      </c>
      <c r="C14305" s="1" t="s">
        <v>38180</v>
      </c>
      <c r="D14305" s="1" t="s">
        <v>38181</v>
      </c>
      <c r="E14305" s="1" t="s">
        <v>65</v>
      </c>
      <c r="F14305" s="1" t="s">
        <v>563</v>
      </c>
      <c r="G14305" s="1" t="s">
        <v>564</v>
      </c>
    </row>
    <row r="14306" spans="1:7" x14ac:dyDescent="0.25">
      <c r="A14306" s="1">
        <v>35260314</v>
      </c>
      <c r="B14306" s="1" t="s">
        <v>38182</v>
      </c>
      <c r="C14306" s="1" t="s">
        <v>38183</v>
      </c>
      <c r="D14306" s="1" t="s">
        <v>38184</v>
      </c>
      <c r="E14306" s="1" t="s">
        <v>66</v>
      </c>
      <c r="F14306" s="1" t="s">
        <v>563</v>
      </c>
      <c r="G14306" s="1" t="s">
        <v>564</v>
      </c>
    </row>
    <row r="14307" spans="1:7" x14ac:dyDescent="0.25">
      <c r="A14307" s="1">
        <v>35260315</v>
      </c>
      <c r="B14307" s="1" t="s">
        <v>38185</v>
      </c>
      <c r="C14307" s="1" t="s">
        <v>38186</v>
      </c>
      <c r="D14307" s="1" t="s">
        <v>38187</v>
      </c>
      <c r="E14307" s="1" t="s">
        <v>65</v>
      </c>
      <c r="F14307" s="1" t="s">
        <v>563</v>
      </c>
      <c r="G14307" s="1" t="s">
        <v>564</v>
      </c>
    </row>
    <row r="14308" spans="1:7" x14ac:dyDescent="0.25">
      <c r="A14308" s="1">
        <v>35260316</v>
      </c>
      <c r="B14308" s="1" t="s">
        <v>38188</v>
      </c>
      <c r="C14308" s="1" t="s">
        <v>38189</v>
      </c>
      <c r="D14308" s="1" t="s">
        <v>38190</v>
      </c>
      <c r="E14308" s="1" t="s">
        <v>65</v>
      </c>
      <c r="F14308" s="1" t="s">
        <v>563</v>
      </c>
      <c r="G14308" s="1" t="s">
        <v>564</v>
      </c>
    </row>
    <row r="14309" spans="1:7" x14ac:dyDescent="0.25">
      <c r="A14309" s="1">
        <v>35260317</v>
      </c>
      <c r="B14309" s="1" t="s">
        <v>38031</v>
      </c>
      <c r="C14309" s="1" t="s">
        <v>38032</v>
      </c>
      <c r="D14309" s="1" t="s">
        <v>38033</v>
      </c>
      <c r="E14309" s="1" t="s">
        <v>66</v>
      </c>
      <c r="F14309" s="1" t="s">
        <v>563</v>
      </c>
      <c r="G14309" s="1" t="s">
        <v>564</v>
      </c>
    </row>
    <row r="14310" spans="1:7" x14ac:dyDescent="0.25">
      <c r="A14310" s="1">
        <v>35260318</v>
      </c>
      <c r="B14310" s="1" t="s">
        <v>38191</v>
      </c>
      <c r="C14310" s="1" t="s">
        <v>38192</v>
      </c>
      <c r="D14310" s="1" t="s">
        <v>38193</v>
      </c>
      <c r="E14310" s="1" t="s">
        <v>65</v>
      </c>
      <c r="F14310" s="1" t="s">
        <v>563</v>
      </c>
      <c r="G14310" s="1" t="s">
        <v>564</v>
      </c>
    </row>
    <row r="14311" spans="1:7" x14ac:dyDescent="0.25">
      <c r="A14311" s="1">
        <v>35260319</v>
      </c>
      <c r="B14311" s="1" t="s">
        <v>38194</v>
      </c>
      <c r="C14311" s="1" t="s">
        <v>38195</v>
      </c>
      <c r="D14311" s="1" t="s">
        <v>38196</v>
      </c>
      <c r="E14311" s="1" t="s">
        <v>65</v>
      </c>
      <c r="F14311" s="1" t="s">
        <v>563</v>
      </c>
      <c r="G14311" s="1" t="s">
        <v>564</v>
      </c>
    </row>
    <row r="14312" spans="1:7" x14ac:dyDescent="0.25">
      <c r="A14312" s="1">
        <v>35260320</v>
      </c>
      <c r="B14312" s="1" t="s">
        <v>38197</v>
      </c>
      <c r="C14312" s="1" t="s">
        <v>38198</v>
      </c>
      <c r="D14312" s="1" t="s">
        <v>38199</v>
      </c>
      <c r="E14312" s="1" t="s">
        <v>65</v>
      </c>
      <c r="F14312" s="1" t="s">
        <v>563</v>
      </c>
      <c r="G14312" s="1" t="s">
        <v>564</v>
      </c>
    </row>
    <row r="14313" spans="1:7" x14ac:dyDescent="0.25">
      <c r="A14313" s="1">
        <v>35260321</v>
      </c>
      <c r="B14313" s="1" t="s">
        <v>38200</v>
      </c>
      <c r="C14313" s="1" t="s">
        <v>38201</v>
      </c>
      <c r="D14313" s="1" t="s">
        <v>38200</v>
      </c>
      <c r="E14313" s="1" t="s">
        <v>65</v>
      </c>
      <c r="F14313" s="1" t="s">
        <v>3114</v>
      </c>
      <c r="G14313" s="1" t="s">
        <v>3115</v>
      </c>
    </row>
    <row r="14314" spans="1:7" x14ac:dyDescent="0.25">
      <c r="A14314" s="1">
        <v>35260322</v>
      </c>
      <c r="B14314" s="1" t="s">
        <v>38202</v>
      </c>
      <c r="C14314" s="1" t="s">
        <v>38203</v>
      </c>
      <c r="D14314" s="1" t="s">
        <v>38202</v>
      </c>
      <c r="E14314" s="1" t="s">
        <v>65</v>
      </c>
      <c r="F14314" s="1" t="s">
        <v>3114</v>
      </c>
      <c r="G14314" s="1" t="s">
        <v>3115</v>
      </c>
    </row>
    <row r="14315" spans="1:7" x14ac:dyDescent="0.25">
      <c r="A14315" s="1">
        <v>35260323</v>
      </c>
      <c r="B14315" s="1" t="s">
        <v>38204</v>
      </c>
      <c r="C14315" s="1" t="s">
        <v>38205</v>
      </c>
      <c r="D14315" s="1" t="s">
        <v>38206</v>
      </c>
      <c r="E14315" s="1" t="s">
        <v>65</v>
      </c>
      <c r="F14315" s="1" t="s">
        <v>3114</v>
      </c>
      <c r="G14315" s="1" t="s">
        <v>3115</v>
      </c>
    </row>
    <row r="14316" spans="1:7" x14ac:dyDescent="0.25">
      <c r="A14316" s="1">
        <v>35260330</v>
      </c>
      <c r="B14316" s="1" t="s">
        <v>38207</v>
      </c>
      <c r="C14316" s="1" t="s">
        <v>38208</v>
      </c>
      <c r="D14316" s="1" t="s">
        <v>38209</v>
      </c>
      <c r="E14316" s="1" t="s">
        <v>65</v>
      </c>
      <c r="F14316" s="1" t="s">
        <v>563</v>
      </c>
      <c r="G14316" s="1" t="s">
        <v>564</v>
      </c>
    </row>
    <row r="14317" spans="1:7" x14ac:dyDescent="0.25">
      <c r="A14317" s="1">
        <v>35260333</v>
      </c>
      <c r="B14317" s="1" t="s">
        <v>38210</v>
      </c>
      <c r="C14317" s="1" t="s">
        <v>38211</v>
      </c>
      <c r="D14317" s="1" t="s">
        <v>38212</v>
      </c>
      <c r="E14317" s="1" t="s">
        <v>65</v>
      </c>
      <c r="F14317" s="1" t="s">
        <v>563</v>
      </c>
      <c r="G14317" s="1" t="s">
        <v>564</v>
      </c>
    </row>
    <row r="14318" spans="1:7" x14ac:dyDescent="0.25">
      <c r="A14318" s="1">
        <v>35260334</v>
      </c>
      <c r="B14318" s="1" t="s">
        <v>38213</v>
      </c>
      <c r="C14318" s="1" t="s">
        <v>38214</v>
      </c>
      <c r="D14318" s="1" t="s">
        <v>38215</v>
      </c>
      <c r="E14318" s="1" t="s">
        <v>65</v>
      </c>
      <c r="F14318" s="1" t="s">
        <v>563</v>
      </c>
      <c r="G14318" s="1" t="s">
        <v>564</v>
      </c>
    </row>
    <row r="14319" spans="1:7" x14ac:dyDescent="0.25">
      <c r="A14319" s="1">
        <v>35260335</v>
      </c>
      <c r="B14319" s="1" t="s">
        <v>38216</v>
      </c>
      <c r="C14319" s="1" t="s">
        <v>38217</v>
      </c>
      <c r="D14319" s="1" t="s">
        <v>38218</v>
      </c>
      <c r="E14319" s="1" t="s">
        <v>65</v>
      </c>
      <c r="F14319" s="1" t="s">
        <v>563</v>
      </c>
      <c r="G14319" s="1" t="s">
        <v>564</v>
      </c>
    </row>
    <row r="14320" spans="1:7" x14ac:dyDescent="0.25">
      <c r="A14320" s="1">
        <v>35260336</v>
      </c>
      <c r="B14320" s="1" t="s">
        <v>38219</v>
      </c>
      <c r="C14320" s="1" t="s">
        <v>38220</v>
      </c>
      <c r="D14320" s="1" t="s">
        <v>38219</v>
      </c>
      <c r="E14320" s="1" t="s">
        <v>66</v>
      </c>
      <c r="F14320" s="1" t="s">
        <v>3114</v>
      </c>
      <c r="G14320" s="1" t="s">
        <v>3115</v>
      </c>
    </row>
    <row r="14321" spans="1:7" x14ac:dyDescent="0.25">
      <c r="A14321" s="1">
        <v>35260337</v>
      </c>
      <c r="B14321" s="1" t="s">
        <v>38221</v>
      </c>
      <c r="C14321" s="1" t="s">
        <v>38222</v>
      </c>
      <c r="D14321" s="1" t="s">
        <v>38221</v>
      </c>
      <c r="E14321" s="1" t="s">
        <v>65</v>
      </c>
      <c r="F14321" s="1" t="s">
        <v>3114</v>
      </c>
      <c r="G14321" s="1" t="s">
        <v>3115</v>
      </c>
    </row>
    <row r="14322" spans="1:7" x14ac:dyDescent="0.25">
      <c r="A14322" s="1">
        <v>35260339</v>
      </c>
      <c r="B14322" s="1" t="s">
        <v>38223</v>
      </c>
      <c r="C14322" s="1" t="s">
        <v>38224</v>
      </c>
      <c r="D14322" s="1" t="s">
        <v>38223</v>
      </c>
      <c r="E14322" s="1" t="s">
        <v>65</v>
      </c>
      <c r="F14322" s="1" t="s">
        <v>3114</v>
      </c>
      <c r="G14322" s="1" t="s">
        <v>3115</v>
      </c>
    </row>
    <row r="14323" spans="1:7" x14ac:dyDescent="0.25">
      <c r="A14323" s="1">
        <v>35260340</v>
      </c>
      <c r="B14323" s="1" t="s">
        <v>38225</v>
      </c>
      <c r="C14323" s="1" t="s">
        <v>38226</v>
      </c>
      <c r="D14323" s="1" t="s">
        <v>38225</v>
      </c>
      <c r="E14323" s="1" t="s">
        <v>65</v>
      </c>
      <c r="F14323" s="1" t="s">
        <v>3114</v>
      </c>
      <c r="G14323" s="1" t="s">
        <v>3115</v>
      </c>
    </row>
    <row r="14324" spans="1:7" x14ac:dyDescent="0.25">
      <c r="A14324" s="1">
        <v>35260341</v>
      </c>
      <c r="B14324" s="1" t="s">
        <v>38227</v>
      </c>
      <c r="C14324" s="1" t="s">
        <v>38228</v>
      </c>
      <c r="D14324" s="1" t="s">
        <v>38227</v>
      </c>
      <c r="E14324" s="1" t="s">
        <v>65</v>
      </c>
      <c r="F14324" s="1" t="s">
        <v>3114</v>
      </c>
      <c r="G14324" s="1" t="s">
        <v>3115</v>
      </c>
    </row>
    <row r="14325" spans="1:7" x14ac:dyDescent="0.25">
      <c r="A14325" s="1">
        <v>35260342</v>
      </c>
      <c r="B14325" s="1" t="s">
        <v>38229</v>
      </c>
      <c r="C14325" s="1" t="s">
        <v>38230</v>
      </c>
      <c r="D14325" s="1" t="s">
        <v>38231</v>
      </c>
      <c r="E14325" s="1" t="s">
        <v>65</v>
      </c>
      <c r="F14325" s="1" t="s">
        <v>3114</v>
      </c>
      <c r="G14325" s="1" t="s">
        <v>3115</v>
      </c>
    </row>
    <row r="14326" spans="1:7" x14ac:dyDescent="0.25">
      <c r="A14326" s="1">
        <v>35260344</v>
      </c>
      <c r="B14326" s="1" t="s">
        <v>38232</v>
      </c>
      <c r="C14326" s="1" t="s">
        <v>38233</v>
      </c>
      <c r="D14326" s="1" t="s">
        <v>38234</v>
      </c>
      <c r="E14326" s="1" t="s">
        <v>65</v>
      </c>
      <c r="F14326" s="1" t="s">
        <v>3114</v>
      </c>
      <c r="G14326" s="1" t="s">
        <v>3115</v>
      </c>
    </row>
    <row r="14327" spans="1:7" x14ac:dyDescent="0.25">
      <c r="A14327" s="1">
        <v>35260345</v>
      </c>
      <c r="B14327" s="1" t="s">
        <v>38235</v>
      </c>
      <c r="C14327" s="1" t="s">
        <v>38236</v>
      </c>
      <c r="D14327" s="1" t="s">
        <v>38235</v>
      </c>
      <c r="E14327" s="1" t="s">
        <v>65</v>
      </c>
      <c r="F14327" s="1" t="s">
        <v>3114</v>
      </c>
      <c r="G14327" s="1" t="s">
        <v>3115</v>
      </c>
    </row>
    <row r="14328" spans="1:7" x14ac:dyDescent="0.25">
      <c r="A14328" s="1">
        <v>35260346</v>
      </c>
      <c r="B14328" s="1" t="s">
        <v>38237</v>
      </c>
      <c r="C14328" s="1" t="s">
        <v>38238</v>
      </c>
      <c r="D14328" s="1" t="s">
        <v>38239</v>
      </c>
      <c r="E14328" s="1" t="s">
        <v>65</v>
      </c>
      <c r="F14328" s="1" t="s">
        <v>563</v>
      </c>
      <c r="G14328" s="1" t="s">
        <v>564</v>
      </c>
    </row>
    <row r="14329" spans="1:7" x14ac:dyDescent="0.25">
      <c r="A14329" s="1">
        <v>35260350</v>
      </c>
      <c r="B14329" s="1" t="s">
        <v>38240</v>
      </c>
      <c r="C14329" s="1" t="s">
        <v>38241</v>
      </c>
      <c r="D14329" s="1" t="s">
        <v>38242</v>
      </c>
      <c r="E14329" s="1" t="s">
        <v>65</v>
      </c>
      <c r="F14329" s="1" t="s">
        <v>563</v>
      </c>
      <c r="G14329" s="1" t="s">
        <v>564</v>
      </c>
    </row>
    <row r="14330" spans="1:7" x14ac:dyDescent="0.25">
      <c r="A14330" s="1">
        <v>35260351</v>
      </c>
      <c r="B14330" s="1" t="s">
        <v>38243</v>
      </c>
      <c r="C14330" s="1" t="s">
        <v>38244</v>
      </c>
      <c r="D14330" s="1" t="s">
        <v>38245</v>
      </c>
      <c r="E14330" s="1" t="s">
        <v>65</v>
      </c>
      <c r="F14330" s="1" t="s">
        <v>563</v>
      </c>
      <c r="G14330" s="1" t="s">
        <v>564</v>
      </c>
    </row>
    <row r="14331" spans="1:7" x14ac:dyDescent="0.25">
      <c r="A14331" s="1">
        <v>35260352</v>
      </c>
      <c r="B14331" s="1" t="s">
        <v>38246</v>
      </c>
      <c r="C14331" s="1" t="s">
        <v>38247</v>
      </c>
      <c r="D14331" s="1" t="s">
        <v>38248</v>
      </c>
      <c r="E14331" s="1" t="s">
        <v>66</v>
      </c>
      <c r="F14331" s="1" t="s">
        <v>563</v>
      </c>
      <c r="G14331" s="1" t="s">
        <v>564</v>
      </c>
    </row>
    <row r="14332" spans="1:7" x14ac:dyDescent="0.25">
      <c r="A14332" s="1">
        <v>35260353</v>
      </c>
      <c r="B14332" s="1" t="s">
        <v>38249</v>
      </c>
      <c r="C14332" s="1" t="s">
        <v>38250</v>
      </c>
      <c r="D14332" s="1" t="s">
        <v>38251</v>
      </c>
      <c r="E14332" s="1" t="s">
        <v>65</v>
      </c>
      <c r="F14332" s="1" t="s">
        <v>563</v>
      </c>
      <c r="G14332" s="1" t="s">
        <v>564</v>
      </c>
    </row>
    <row r="14333" spans="1:7" x14ac:dyDescent="0.25">
      <c r="A14333" s="1">
        <v>35260355</v>
      </c>
      <c r="B14333" s="1" t="s">
        <v>38252</v>
      </c>
      <c r="C14333" s="1" t="s">
        <v>38253</v>
      </c>
      <c r="D14333" s="1" t="s">
        <v>38254</v>
      </c>
      <c r="E14333" s="1" t="s">
        <v>65</v>
      </c>
      <c r="F14333" s="1" t="s">
        <v>563</v>
      </c>
      <c r="G14333" s="1" t="s">
        <v>564</v>
      </c>
    </row>
    <row r="14334" spans="1:7" x14ac:dyDescent="0.25">
      <c r="A14334" s="1">
        <v>35260357</v>
      </c>
      <c r="B14334" s="1" t="s">
        <v>38255</v>
      </c>
      <c r="C14334" s="1" t="s">
        <v>38256</v>
      </c>
      <c r="D14334" s="1" t="s">
        <v>38257</v>
      </c>
      <c r="E14334" s="1" t="s">
        <v>65</v>
      </c>
      <c r="F14334" s="1" t="s">
        <v>563</v>
      </c>
      <c r="G14334" s="1" t="s">
        <v>564</v>
      </c>
    </row>
    <row r="14335" spans="1:7" x14ac:dyDescent="0.25">
      <c r="A14335" s="1">
        <v>35260358</v>
      </c>
      <c r="B14335" s="1" t="s">
        <v>38258</v>
      </c>
      <c r="C14335" s="1" t="s">
        <v>38259</v>
      </c>
      <c r="D14335" s="1" t="s">
        <v>38260</v>
      </c>
      <c r="E14335" s="1" t="s">
        <v>65</v>
      </c>
      <c r="F14335" s="1" t="s">
        <v>563</v>
      </c>
      <c r="G14335" s="1" t="s">
        <v>564</v>
      </c>
    </row>
    <row r="14336" spans="1:7" x14ac:dyDescent="0.25">
      <c r="A14336" s="1">
        <v>35260359</v>
      </c>
      <c r="B14336" s="1" t="s">
        <v>38261</v>
      </c>
      <c r="C14336" s="1" t="s">
        <v>38262</v>
      </c>
      <c r="D14336" s="1" t="s">
        <v>38263</v>
      </c>
      <c r="E14336" s="1" t="s">
        <v>66</v>
      </c>
      <c r="F14336" s="1" t="s">
        <v>563</v>
      </c>
      <c r="G14336" s="1" t="s">
        <v>564</v>
      </c>
    </row>
    <row r="14337" spans="1:7" x14ac:dyDescent="0.25">
      <c r="A14337" s="1">
        <v>35260360</v>
      </c>
      <c r="B14337" s="1" t="s">
        <v>38264</v>
      </c>
      <c r="C14337" s="1" t="s">
        <v>38265</v>
      </c>
      <c r="D14337" s="1" t="s">
        <v>38266</v>
      </c>
      <c r="E14337" s="1" t="s">
        <v>65</v>
      </c>
      <c r="F14337" s="1" t="s">
        <v>563</v>
      </c>
      <c r="G14337" s="1" t="s">
        <v>564</v>
      </c>
    </row>
    <row r="14338" spans="1:7" x14ac:dyDescent="0.25">
      <c r="A14338" s="1">
        <v>35260362</v>
      </c>
      <c r="B14338" s="1" t="s">
        <v>38267</v>
      </c>
      <c r="C14338" s="1" t="s">
        <v>38268</v>
      </c>
      <c r="D14338" s="1" t="s">
        <v>38267</v>
      </c>
      <c r="E14338" s="1" t="s">
        <v>66</v>
      </c>
      <c r="F14338" s="1" t="s">
        <v>38067</v>
      </c>
      <c r="G14338" s="1" t="s">
        <v>38068</v>
      </c>
    </row>
    <row r="14339" spans="1:7" x14ac:dyDescent="0.25">
      <c r="A14339" s="1">
        <v>35260363</v>
      </c>
      <c r="B14339" s="1" t="s">
        <v>38269</v>
      </c>
      <c r="C14339" s="1" t="s">
        <v>38270</v>
      </c>
      <c r="D14339" s="1" t="s">
        <v>38269</v>
      </c>
      <c r="E14339" s="1" t="s">
        <v>66</v>
      </c>
      <c r="F14339" s="1" t="s">
        <v>38067</v>
      </c>
      <c r="G14339" s="1" t="s">
        <v>38068</v>
      </c>
    </row>
    <row r="14340" spans="1:7" x14ac:dyDescent="0.25">
      <c r="A14340" s="1">
        <v>35260364</v>
      </c>
      <c r="B14340" s="1" t="s">
        <v>38271</v>
      </c>
      <c r="C14340" s="1" t="s">
        <v>38272</v>
      </c>
      <c r="D14340" s="1" t="s">
        <v>38271</v>
      </c>
      <c r="E14340" s="1" t="s">
        <v>66</v>
      </c>
      <c r="F14340" s="1" t="s">
        <v>38067</v>
      </c>
      <c r="G14340" s="1" t="s">
        <v>38068</v>
      </c>
    </row>
    <row r="14341" spans="1:7" x14ac:dyDescent="0.25">
      <c r="A14341" s="1">
        <v>35260365</v>
      </c>
      <c r="B14341" s="1" t="s">
        <v>38182</v>
      </c>
      <c r="C14341" s="1" t="s">
        <v>38183</v>
      </c>
      <c r="D14341" s="1" t="s">
        <v>38184</v>
      </c>
      <c r="E14341" s="1" t="s">
        <v>65</v>
      </c>
      <c r="F14341" s="1" t="s">
        <v>563</v>
      </c>
      <c r="G14341" s="1" t="s">
        <v>564</v>
      </c>
    </row>
    <row r="14342" spans="1:7" x14ac:dyDescent="0.25">
      <c r="A14342" s="1">
        <v>35260366</v>
      </c>
      <c r="B14342" s="1" t="s">
        <v>38273</v>
      </c>
      <c r="C14342" s="1" t="s">
        <v>38274</v>
      </c>
      <c r="D14342" s="1" t="s">
        <v>38275</v>
      </c>
      <c r="E14342" s="1" t="s">
        <v>65</v>
      </c>
      <c r="F14342" s="1" t="s">
        <v>563</v>
      </c>
      <c r="G14342" s="1" t="s">
        <v>564</v>
      </c>
    </row>
    <row r="14343" spans="1:7" x14ac:dyDescent="0.25">
      <c r="A14343" s="1">
        <v>35260368</v>
      </c>
      <c r="B14343" s="1" t="s">
        <v>38276</v>
      </c>
      <c r="C14343" s="1" t="s">
        <v>38277</v>
      </c>
      <c r="D14343" s="1" t="s">
        <v>38278</v>
      </c>
      <c r="E14343" s="1" t="s">
        <v>65</v>
      </c>
      <c r="F14343" s="1" t="s">
        <v>38279</v>
      </c>
      <c r="G14343" s="1" t="s">
        <v>38280</v>
      </c>
    </row>
    <row r="14344" spans="1:7" x14ac:dyDescent="0.25">
      <c r="A14344" s="1">
        <v>35260378</v>
      </c>
      <c r="B14344" s="1" t="s">
        <v>38281</v>
      </c>
      <c r="C14344" s="1" t="s">
        <v>38282</v>
      </c>
      <c r="D14344" s="1" t="s">
        <v>38283</v>
      </c>
      <c r="E14344" s="1" t="s">
        <v>65</v>
      </c>
      <c r="F14344" s="1" t="s">
        <v>563</v>
      </c>
      <c r="G14344" s="1" t="s">
        <v>564</v>
      </c>
    </row>
    <row r="14345" spans="1:7" x14ac:dyDescent="0.25">
      <c r="A14345" s="1">
        <v>35260380</v>
      </c>
      <c r="B14345" s="1" t="s">
        <v>38284</v>
      </c>
      <c r="C14345" s="1" t="s">
        <v>38285</v>
      </c>
      <c r="D14345" s="1" t="s">
        <v>38284</v>
      </c>
      <c r="E14345" s="1" t="s">
        <v>66</v>
      </c>
      <c r="G14345" s="1" t="s">
        <v>199</v>
      </c>
    </row>
    <row r="14346" spans="1:7" x14ac:dyDescent="0.25">
      <c r="A14346" s="1">
        <v>35260381</v>
      </c>
      <c r="B14346" s="1" t="s">
        <v>37904</v>
      </c>
      <c r="C14346" s="1" t="s">
        <v>37905</v>
      </c>
      <c r="D14346" s="1" t="s">
        <v>37906</v>
      </c>
      <c r="E14346" s="1" t="s">
        <v>65</v>
      </c>
      <c r="F14346" s="1" t="s">
        <v>563</v>
      </c>
      <c r="G14346" s="1" t="s">
        <v>564</v>
      </c>
    </row>
    <row r="14347" spans="1:7" x14ac:dyDescent="0.25">
      <c r="A14347" s="1">
        <v>35260382</v>
      </c>
      <c r="B14347" s="1" t="s">
        <v>38286</v>
      </c>
      <c r="C14347" s="1" t="s">
        <v>38287</v>
      </c>
      <c r="D14347" s="1" t="s">
        <v>38288</v>
      </c>
      <c r="E14347" s="1" t="s">
        <v>65</v>
      </c>
      <c r="F14347" s="1" t="s">
        <v>563</v>
      </c>
      <c r="G14347" s="1" t="s">
        <v>564</v>
      </c>
    </row>
    <row r="14348" spans="1:7" x14ac:dyDescent="0.25">
      <c r="A14348" s="1">
        <v>35260383</v>
      </c>
      <c r="B14348" s="1" t="s">
        <v>38289</v>
      </c>
      <c r="C14348" s="1" t="s">
        <v>38290</v>
      </c>
      <c r="D14348" s="1" t="s">
        <v>38291</v>
      </c>
      <c r="G14348" s="1" t="s">
        <v>199</v>
      </c>
    </row>
    <row r="14349" spans="1:7" x14ac:dyDescent="0.25">
      <c r="A14349" s="1">
        <v>35260384</v>
      </c>
      <c r="B14349" s="1" t="s">
        <v>38292</v>
      </c>
      <c r="C14349" s="1" t="s">
        <v>38293</v>
      </c>
      <c r="D14349" s="1" t="s">
        <v>38294</v>
      </c>
      <c r="E14349" s="1" t="s">
        <v>65</v>
      </c>
      <c r="F14349" s="1" t="s">
        <v>563</v>
      </c>
      <c r="G14349" s="1" t="s">
        <v>564</v>
      </c>
    </row>
    <row r="14350" spans="1:7" x14ac:dyDescent="0.25">
      <c r="A14350" s="1">
        <v>35260385</v>
      </c>
      <c r="B14350" s="1" t="s">
        <v>38295</v>
      </c>
      <c r="C14350" s="1" t="s">
        <v>38296</v>
      </c>
      <c r="D14350" s="1" t="s">
        <v>38297</v>
      </c>
      <c r="E14350" s="1" t="s">
        <v>66</v>
      </c>
      <c r="F14350" s="1" t="s">
        <v>563</v>
      </c>
      <c r="G14350" s="1" t="s">
        <v>564</v>
      </c>
    </row>
    <row r="14351" spans="1:7" x14ac:dyDescent="0.25">
      <c r="A14351" s="1">
        <v>35260387</v>
      </c>
      <c r="B14351" s="1" t="s">
        <v>38298</v>
      </c>
      <c r="C14351" s="1" t="s">
        <v>38299</v>
      </c>
      <c r="D14351" s="1" t="s">
        <v>38300</v>
      </c>
      <c r="E14351" s="1" t="s">
        <v>65</v>
      </c>
      <c r="F14351" s="1" t="s">
        <v>563</v>
      </c>
      <c r="G14351" s="1" t="s">
        <v>564</v>
      </c>
    </row>
    <row r="14352" spans="1:7" x14ac:dyDescent="0.25">
      <c r="A14352" s="1">
        <v>35260388</v>
      </c>
      <c r="B14352" s="1" t="s">
        <v>38301</v>
      </c>
      <c r="C14352" s="1" t="s">
        <v>38302</v>
      </c>
      <c r="D14352" s="1" t="s">
        <v>38303</v>
      </c>
      <c r="E14352" s="1" t="s">
        <v>65</v>
      </c>
      <c r="F14352" s="1" t="s">
        <v>563</v>
      </c>
      <c r="G14352" s="1" t="s">
        <v>564</v>
      </c>
    </row>
    <row r="14353" spans="1:7" x14ac:dyDescent="0.25">
      <c r="A14353" s="1">
        <v>35260389</v>
      </c>
      <c r="B14353" s="1" t="s">
        <v>38304</v>
      </c>
      <c r="C14353" s="1" t="s">
        <v>38305</v>
      </c>
      <c r="D14353" s="1" t="s">
        <v>38306</v>
      </c>
      <c r="E14353" s="1" t="s">
        <v>65</v>
      </c>
      <c r="F14353" s="1" t="s">
        <v>563</v>
      </c>
      <c r="G14353" s="1" t="s">
        <v>564</v>
      </c>
    </row>
    <row r="14354" spans="1:7" x14ac:dyDescent="0.25">
      <c r="A14354" s="1">
        <v>35260390</v>
      </c>
      <c r="B14354" s="1" t="s">
        <v>38307</v>
      </c>
      <c r="C14354" s="1" t="s">
        <v>38308</v>
      </c>
      <c r="D14354" s="1" t="s">
        <v>38307</v>
      </c>
      <c r="E14354" s="1" t="s">
        <v>66</v>
      </c>
      <c r="F14354" s="1" t="s">
        <v>38067</v>
      </c>
      <c r="G14354" s="1" t="s">
        <v>38068</v>
      </c>
    </row>
    <row r="14355" spans="1:7" x14ac:dyDescent="0.25">
      <c r="A14355" s="1">
        <v>35260391</v>
      </c>
      <c r="B14355" s="1" t="s">
        <v>38309</v>
      </c>
      <c r="C14355" s="1" t="s">
        <v>38309</v>
      </c>
      <c r="D14355" s="1" t="s">
        <v>38309</v>
      </c>
      <c r="E14355" s="1" t="s">
        <v>66</v>
      </c>
      <c r="F14355" s="1" t="s">
        <v>38310</v>
      </c>
      <c r="G14355" s="1" t="s">
        <v>199</v>
      </c>
    </row>
    <row r="14356" spans="1:7" x14ac:dyDescent="0.25">
      <c r="A14356" s="1">
        <v>35260392</v>
      </c>
      <c r="B14356" s="1" t="s">
        <v>38311</v>
      </c>
      <c r="C14356" s="1" t="s">
        <v>38312</v>
      </c>
      <c r="D14356" s="1" t="s">
        <v>38313</v>
      </c>
      <c r="E14356" s="1" t="s">
        <v>65</v>
      </c>
      <c r="F14356" s="1" t="s">
        <v>37858</v>
      </c>
      <c r="G14356" s="1" t="s">
        <v>37859</v>
      </c>
    </row>
    <row r="14357" spans="1:7" x14ac:dyDescent="0.25">
      <c r="A14357" s="1">
        <v>35260393</v>
      </c>
      <c r="B14357" s="1" t="s">
        <v>38314</v>
      </c>
      <c r="C14357" s="1" t="s">
        <v>38315</v>
      </c>
      <c r="D14357" s="1" t="s">
        <v>38316</v>
      </c>
      <c r="E14357" s="1" t="s">
        <v>65</v>
      </c>
      <c r="F14357" s="1" t="s">
        <v>563</v>
      </c>
      <c r="G14357" s="1" t="s">
        <v>564</v>
      </c>
    </row>
    <row r="14358" spans="1:7" x14ac:dyDescent="0.25">
      <c r="A14358" s="1">
        <v>35260394</v>
      </c>
      <c r="B14358" s="1" t="s">
        <v>38317</v>
      </c>
      <c r="C14358" s="1" t="s">
        <v>38318</v>
      </c>
      <c r="D14358" s="1" t="s">
        <v>38319</v>
      </c>
      <c r="E14358" s="1" t="s">
        <v>65</v>
      </c>
      <c r="F14358" s="1" t="s">
        <v>563</v>
      </c>
      <c r="G14358" s="1" t="s">
        <v>564</v>
      </c>
    </row>
    <row r="14359" spans="1:7" x14ac:dyDescent="0.25">
      <c r="A14359" s="1">
        <v>35260397</v>
      </c>
      <c r="B14359" s="1" t="s">
        <v>38320</v>
      </c>
      <c r="C14359" s="1" t="s">
        <v>38321</v>
      </c>
      <c r="D14359" s="1" t="s">
        <v>38322</v>
      </c>
      <c r="E14359" s="1" t="s">
        <v>66</v>
      </c>
      <c r="F14359" s="1" t="s">
        <v>38323</v>
      </c>
      <c r="G14359" s="1" t="s">
        <v>38324</v>
      </c>
    </row>
    <row r="14360" spans="1:7" x14ac:dyDescent="0.25">
      <c r="A14360" s="1">
        <v>35260398</v>
      </c>
      <c r="B14360" s="1" t="s">
        <v>38325</v>
      </c>
      <c r="C14360" s="1" t="s">
        <v>38326</v>
      </c>
      <c r="D14360" s="1" t="s">
        <v>38327</v>
      </c>
      <c r="E14360" s="1" t="s">
        <v>66</v>
      </c>
      <c r="F14360" s="1" t="s">
        <v>38323</v>
      </c>
      <c r="G14360" s="1" t="s">
        <v>38324</v>
      </c>
    </row>
    <row r="14361" spans="1:7" x14ac:dyDescent="0.25">
      <c r="A14361" s="1">
        <v>35260399</v>
      </c>
      <c r="B14361" s="1" t="s">
        <v>38328</v>
      </c>
      <c r="C14361" s="1" t="s">
        <v>38329</v>
      </c>
      <c r="D14361" s="1" t="s">
        <v>38330</v>
      </c>
      <c r="E14361" s="1" t="s">
        <v>66</v>
      </c>
      <c r="F14361" s="1" t="s">
        <v>563</v>
      </c>
      <c r="G14361" s="1" t="s">
        <v>564</v>
      </c>
    </row>
    <row r="14362" spans="1:7" x14ac:dyDescent="0.25">
      <c r="A14362" s="1">
        <v>35260400</v>
      </c>
      <c r="B14362" s="1" t="s">
        <v>38331</v>
      </c>
      <c r="C14362" s="1" t="s">
        <v>38332</v>
      </c>
      <c r="D14362" s="1" t="s">
        <v>38333</v>
      </c>
      <c r="E14362" s="1" t="s">
        <v>65</v>
      </c>
      <c r="F14362" s="1" t="s">
        <v>563</v>
      </c>
      <c r="G14362" s="1" t="s">
        <v>564</v>
      </c>
    </row>
    <row r="14363" spans="1:7" x14ac:dyDescent="0.25">
      <c r="A14363" s="1">
        <v>35260401</v>
      </c>
      <c r="B14363" s="1" t="s">
        <v>38334</v>
      </c>
      <c r="C14363" s="1" t="s">
        <v>38335</v>
      </c>
      <c r="D14363" s="1" t="s">
        <v>38336</v>
      </c>
      <c r="E14363" s="1" t="s">
        <v>65</v>
      </c>
      <c r="F14363" s="1" t="s">
        <v>563</v>
      </c>
      <c r="G14363" s="1" t="s">
        <v>564</v>
      </c>
    </row>
    <row r="14364" spans="1:7" x14ac:dyDescent="0.25">
      <c r="A14364" s="1">
        <v>35260402</v>
      </c>
      <c r="B14364" s="1" t="s">
        <v>38337</v>
      </c>
      <c r="C14364" s="1" t="s">
        <v>38338</v>
      </c>
      <c r="D14364" s="1" t="s">
        <v>38339</v>
      </c>
      <c r="E14364" s="1" t="s">
        <v>65</v>
      </c>
      <c r="F14364" s="1" t="s">
        <v>38340</v>
      </c>
      <c r="G14364" s="1" t="s">
        <v>38341</v>
      </c>
    </row>
    <row r="14365" spans="1:7" x14ac:dyDescent="0.25">
      <c r="A14365" s="1">
        <v>35260403</v>
      </c>
      <c r="B14365" s="1" t="s">
        <v>38342</v>
      </c>
      <c r="C14365" s="1" t="s">
        <v>38343</v>
      </c>
      <c r="D14365" s="1" t="s">
        <v>38344</v>
      </c>
      <c r="E14365" s="1" t="s">
        <v>65</v>
      </c>
      <c r="F14365" s="1" t="s">
        <v>38340</v>
      </c>
      <c r="G14365" s="1" t="s">
        <v>38341</v>
      </c>
    </row>
    <row r="14366" spans="1:7" x14ac:dyDescent="0.25">
      <c r="A14366" s="1">
        <v>35260408</v>
      </c>
      <c r="B14366" s="1" t="s">
        <v>38345</v>
      </c>
      <c r="C14366" s="1" t="s">
        <v>38346</v>
      </c>
      <c r="D14366" s="1" t="s">
        <v>38347</v>
      </c>
      <c r="E14366" s="1" t="s">
        <v>66</v>
      </c>
      <c r="G14366" s="1" t="s">
        <v>199</v>
      </c>
    </row>
    <row r="14367" spans="1:7" x14ac:dyDescent="0.25">
      <c r="A14367" s="1">
        <v>35260412</v>
      </c>
      <c r="B14367" s="1" t="s">
        <v>38348</v>
      </c>
      <c r="C14367" s="1" t="s">
        <v>38349</v>
      </c>
      <c r="D14367" s="1" t="s">
        <v>38350</v>
      </c>
      <c r="E14367" s="1" t="s">
        <v>65</v>
      </c>
      <c r="F14367" s="1" t="s">
        <v>98</v>
      </c>
      <c r="G14367" s="1" t="s">
        <v>38061</v>
      </c>
    </row>
    <row r="14368" spans="1:7" x14ac:dyDescent="0.25">
      <c r="A14368" s="1">
        <v>35260414</v>
      </c>
      <c r="B14368" s="1" t="s">
        <v>38351</v>
      </c>
      <c r="C14368" s="1" t="s">
        <v>38352</v>
      </c>
      <c r="D14368" s="1" t="s">
        <v>38351</v>
      </c>
      <c r="E14368" s="1" t="s">
        <v>65</v>
      </c>
      <c r="F14368" s="1" t="s">
        <v>3114</v>
      </c>
      <c r="G14368" s="1" t="s">
        <v>3115</v>
      </c>
    </row>
    <row r="14369" spans="1:7" x14ac:dyDescent="0.25">
      <c r="A14369" s="1">
        <v>35260415</v>
      </c>
      <c r="B14369" s="1" t="s">
        <v>38353</v>
      </c>
      <c r="C14369" s="1" t="s">
        <v>38354</v>
      </c>
      <c r="D14369" s="1" t="s">
        <v>38355</v>
      </c>
      <c r="E14369" s="1" t="s">
        <v>65</v>
      </c>
      <c r="F14369" s="1" t="s">
        <v>563</v>
      </c>
      <c r="G14369" s="1" t="s">
        <v>564</v>
      </c>
    </row>
    <row r="14370" spans="1:7" x14ac:dyDescent="0.25">
      <c r="A14370" s="1">
        <v>35260416</v>
      </c>
      <c r="B14370" s="1" t="s">
        <v>3073</v>
      </c>
      <c r="C14370" s="1" t="s">
        <v>38356</v>
      </c>
      <c r="D14370" s="1" t="s">
        <v>3073</v>
      </c>
      <c r="E14370" s="1" t="s">
        <v>65</v>
      </c>
      <c r="F14370" s="1" t="s">
        <v>3114</v>
      </c>
      <c r="G14370" s="1" t="s">
        <v>3115</v>
      </c>
    </row>
    <row r="14371" spans="1:7" x14ac:dyDescent="0.25">
      <c r="A14371" s="1">
        <v>35260417</v>
      </c>
      <c r="B14371" s="1" t="s">
        <v>38357</v>
      </c>
      <c r="C14371" s="1" t="s">
        <v>38358</v>
      </c>
      <c r="D14371" s="1" t="s">
        <v>38359</v>
      </c>
      <c r="E14371" s="1" t="s">
        <v>66</v>
      </c>
      <c r="F14371" s="1" t="s">
        <v>38109</v>
      </c>
      <c r="G14371" s="1" t="s">
        <v>38110</v>
      </c>
    </row>
    <row r="14372" spans="1:7" x14ac:dyDescent="0.25">
      <c r="A14372" s="1">
        <v>35260419</v>
      </c>
      <c r="B14372" s="1" t="s">
        <v>38360</v>
      </c>
      <c r="C14372" s="1" t="s">
        <v>38361</v>
      </c>
      <c r="D14372" s="1" t="s">
        <v>38362</v>
      </c>
      <c r="E14372" s="1" t="s">
        <v>65</v>
      </c>
      <c r="F14372" s="1" t="s">
        <v>952</v>
      </c>
      <c r="G14372" s="1" t="s">
        <v>953</v>
      </c>
    </row>
    <row r="14373" spans="1:7" x14ac:dyDescent="0.25">
      <c r="A14373" s="1">
        <v>35260420</v>
      </c>
      <c r="B14373" s="1" t="s">
        <v>38363</v>
      </c>
      <c r="C14373" s="1" t="s">
        <v>38364</v>
      </c>
      <c r="D14373" s="1" t="s">
        <v>38365</v>
      </c>
      <c r="E14373" s="1" t="s">
        <v>66</v>
      </c>
      <c r="F14373" s="1" t="s">
        <v>2615</v>
      </c>
      <c r="G14373" s="1" t="s">
        <v>2616</v>
      </c>
    </row>
    <row r="14374" spans="1:7" x14ac:dyDescent="0.25">
      <c r="A14374" s="1">
        <v>35260424</v>
      </c>
      <c r="B14374" s="1" t="s">
        <v>38366</v>
      </c>
      <c r="C14374" s="1" t="s">
        <v>38367</v>
      </c>
      <c r="D14374" s="1" t="s">
        <v>38368</v>
      </c>
      <c r="E14374" s="1" t="s">
        <v>65</v>
      </c>
      <c r="F14374" s="1" t="s">
        <v>98</v>
      </c>
      <c r="G14374" s="1" t="s">
        <v>38061</v>
      </c>
    </row>
    <row r="14375" spans="1:7" x14ac:dyDescent="0.25">
      <c r="A14375" s="1">
        <v>35260425</v>
      </c>
      <c r="B14375" s="1" t="s">
        <v>38369</v>
      </c>
      <c r="C14375" s="1" t="s">
        <v>38370</v>
      </c>
      <c r="D14375" s="1" t="s">
        <v>38371</v>
      </c>
      <c r="E14375" s="1" t="s">
        <v>65</v>
      </c>
      <c r="F14375" s="1" t="s">
        <v>563</v>
      </c>
      <c r="G14375" s="1" t="s">
        <v>564</v>
      </c>
    </row>
    <row r="14376" spans="1:7" x14ac:dyDescent="0.25">
      <c r="A14376" s="1">
        <v>35260426</v>
      </c>
      <c r="B14376" s="1" t="s">
        <v>38372</v>
      </c>
      <c r="C14376" s="1" t="s">
        <v>38373</v>
      </c>
      <c r="D14376" s="1" t="s">
        <v>38374</v>
      </c>
      <c r="E14376" s="1" t="s">
        <v>65</v>
      </c>
      <c r="F14376" s="1" t="s">
        <v>90</v>
      </c>
      <c r="G14376" s="1" t="s">
        <v>1109</v>
      </c>
    </row>
    <row r="14377" spans="1:7" x14ac:dyDescent="0.25">
      <c r="A14377" s="1">
        <v>35260427</v>
      </c>
      <c r="B14377" s="1" t="s">
        <v>38375</v>
      </c>
      <c r="C14377" s="1" t="s">
        <v>38376</v>
      </c>
      <c r="D14377" s="1" t="s">
        <v>38377</v>
      </c>
      <c r="E14377" s="1" t="s">
        <v>65</v>
      </c>
      <c r="F14377" s="1" t="s">
        <v>90</v>
      </c>
      <c r="G14377" s="1" t="s">
        <v>1109</v>
      </c>
    </row>
    <row r="14378" spans="1:7" x14ac:dyDescent="0.25">
      <c r="A14378" s="1">
        <v>35260428</v>
      </c>
      <c r="B14378" s="1" t="s">
        <v>38378</v>
      </c>
      <c r="C14378" s="1" t="s">
        <v>38379</v>
      </c>
      <c r="D14378" s="1" t="s">
        <v>38380</v>
      </c>
      <c r="E14378" s="1" t="s">
        <v>65</v>
      </c>
      <c r="F14378" s="1" t="s">
        <v>3401</v>
      </c>
      <c r="G14378" s="1" t="s">
        <v>3402</v>
      </c>
    </row>
    <row r="14379" spans="1:7" x14ac:dyDescent="0.25">
      <c r="A14379" s="1">
        <v>35260429</v>
      </c>
      <c r="B14379" s="1" t="s">
        <v>38381</v>
      </c>
      <c r="C14379" s="1" t="s">
        <v>38382</v>
      </c>
      <c r="D14379" s="1" t="s">
        <v>38383</v>
      </c>
      <c r="E14379" s="1" t="s">
        <v>65</v>
      </c>
      <c r="F14379" s="1" t="s">
        <v>3401</v>
      </c>
      <c r="G14379" s="1" t="s">
        <v>3402</v>
      </c>
    </row>
    <row r="14380" spans="1:7" x14ac:dyDescent="0.25">
      <c r="A14380" s="1">
        <v>35260430</v>
      </c>
      <c r="B14380" s="1" t="s">
        <v>38384</v>
      </c>
      <c r="C14380" s="1" t="s">
        <v>38385</v>
      </c>
      <c r="D14380" s="1" t="s">
        <v>38386</v>
      </c>
      <c r="E14380" s="1" t="s">
        <v>65</v>
      </c>
      <c r="F14380" s="1" t="s">
        <v>3401</v>
      </c>
      <c r="G14380" s="1" t="s">
        <v>3402</v>
      </c>
    </row>
    <row r="14381" spans="1:7" x14ac:dyDescent="0.25">
      <c r="A14381" s="1">
        <v>35260431</v>
      </c>
      <c r="B14381" s="1" t="s">
        <v>38387</v>
      </c>
      <c r="C14381" s="1" t="s">
        <v>38388</v>
      </c>
      <c r="D14381" s="1" t="s">
        <v>38389</v>
      </c>
      <c r="E14381" s="1" t="s">
        <v>65</v>
      </c>
      <c r="F14381" s="1" t="s">
        <v>3401</v>
      </c>
      <c r="G14381" s="1" t="s">
        <v>3402</v>
      </c>
    </row>
    <row r="14382" spans="1:7" x14ac:dyDescent="0.25">
      <c r="A14382" s="1">
        <v>35260434</v>
      </c>
      <c r="B14382" s="1" t="s">
        <v>38390</v>
      </c>
      <c r="C14382" s="1" t="s">
        <v>38391</v>
      </c>
      <c r="D14382" s="1" t="s">
        <v>38392</v>
      </c>
      <c r="E14382" s="1" t="s">
        <v>65</v>
      </c>
      <c r="F14382" s="1" t="s">
        <v>563</v>
      </c>
      <c r="G14382" s="1" t="s">
        <v>564</v>
      </c>
    </row>
    <row r="14383" spans="1:7" x14ac:dyDescent="0.25">
      <c r="A14383" s="1">
        <v>35260438</v>
      </c>
      <c r="B14383" s="1" t="s">
        <v>38393</v>
      </c>
      <c r="C14383" s="1" t="s">
        <v>38394</v>
      </c>
      <c r="D14383" s="1" t="s">
        <v>38395</v>
      </c>
      <c r="E14383" s="1" t="s">
        <v>65</v>
      </c>
      <c r="F14383" s="1" t="s">
        <v>563</v>
      </c>
      <c r="G14383" s="1" t="s">
        <v>564</v>
      </c>
    </row>
    <row r="14384" spans="1:7" x14ac:dyDescent="0.25">
      <c r="A14384" s="1">
        <v>35260439</v>
      </c>
      <c r="B14384" s="1" t="s">
        <v>38396</v>
      </c>
      <c r="C14384" s="1" t="s">
        <v>38397</v>
      </c>
      <c r="D14384" s="1" t="s">
        <v>38398</v>
      </c>
      <c r="E14384" s="1" t="s">
        <v>65</v>
      </c>
      <c r="F14384" s="1" t="s">
        <v>563</v>
      </c>
      <c r="G14384" s="1" t="s">
        <v>564</v>
      </c>
    </row>
    <row r="14385" spans="1:7" x14ac:dyDescent="0.25">
      <c r="A14385" s="1">
        <v>35260442</v>
      </c>
      <c r="B14385" s="1" t="s">
        <v>38399</v>
      </c>
      <c r="C14385" s="1" t="s">
        <v>38400</v>
      </c>
      <c r="D14385" s="1" t="s">
        <v>38401</v>
      </c>
      <c r="E14385" s="1" t="s">
        <v>65</v>
      </c>
      <c r="F14385" s="1" t="s">
        <v>563</v>
      </c>
      <c r="G14385" s="1" t="s">
        <v>564</v>
      </c>
    </row>
    <row r="14386" spans="1:7" x14ac:dyDescent="0.25">
      <c r="A14386" s="1">
        <v>35260447</v>
      </c>
      <c r="B14386" s="1" t="s">
        <v>38402</v>
      </c>
      <c r="C14386" s="1" t="s">
        <v>38403</v>
      </c>
      <c r="D14386" s="1" t="s">
        <v>38404</v>
      </c>
      <c r="E14386" s="1" t="s">
        <v>65</v>
      </c>
      <c r="F14386" s="1" t="s">
        <v>563</v>
      </c>
      <c r="G14386" s="1" t="s">
        <v>564</v>
      </c>
    </row>
    <row r="14387" spans="1:7" x14ac:dyDescent="0.25">
      <c r="A14387" s="1">
        <v>35260448</v>
      </c>
      <c r="B14387" s="1" t="s">
        <v>38405</v>
      </c>
      <c r="C14387" s="1" t="s">
        <v>38406</v>
      </c>
      <c r="D14387" s="1" t="s">
        <v>38407</v>
      </c>
      <c r="E14387" s="1" t="s">
        <v>66</v>
      </c>
      <c r="F14387" s="1" t="s">
        <v>563</v>
      </c>
      <c r="G14387" s="1" t="s">
        <v>564</v>
      </c>
    </row>
    <row r="14388" spans="1:7" x14ac:dyDescent="0.25">
      <c r="A14388" s="1">
        <v>35260454</v>
      </c>
      <c r="B14388" s="1" t="s">
        <v>38408</v>
      </c>
      <c r="C14388" s="1" t="s">
        <v>38409</v>
      </c>
      <c r="D14388" s="1" t="s">
        <v>38410</v>
      </c>
      <c r="E14388" s="1" t="s">
        <v>65</v>
      </c>
      <c r="F14388" s="1" t="s">
        <v>563</v>
      </c>
      <c r="G14388" s="1" t="s">
        <v>564</v>
      </c>
    </row>
    <row r="14389" spans="1:7" x14ac:dyDescent="0.25">
      <c r="A14389" s="1">
        <v>35260456</v>
      </c>
      <c r="B14389" s="1" t="s">
        <v>38411</v>
      </c>
      <c r="C14389" s="1" t="s">
        <v>38412</v>
      </c>
      <c r="D14389" s="1" t="s">
        <v>38413</v>
      </c>
      <c r="E14389" s="1" t="s">
        <v>65</v>
      </c>
      <c r="F14389" s="1" t="s">
        <v>563</v>
      </c>
      <c r="G14389" s="1" t="s">
        <v>564</v>
      </c>
    </row>
    <row r="14390" spans="1:7" x14ac:dyDescent="0.25">
      <c r="A14390" s="1">
        <v>35260457</v>
      </c>
      <c r="B14390" s="1" t="s">
        <v>38414</v>
      </c>
      <c r="C14390" s="1" t="s">
        <v>38415</v>
      </c>
      <c r="D14390" s="1" t="s">
        <v>38416</v>
      </c>
      <c r="E14390" s="1" t="s">
        <v>65</v>
      </c>
      <c r="F14390" s="1" t="s">
        <v>563</v>
      </c>
      <c r="G14390" s="1" t="s">
        <v>564</v>
      </c>
    </row>
    <row r="14391" spans="1:7" x14ac:dyDescent="0.25">
      <c r="A14391" s="1">
        <v>35260458</v>
      </c>
      <c r="B14391" s="1" t="s">
        <v>38417</v>
      </c>
      <c r="C14391" s="1" t="s">
        <v>38418</v>
      </c>
      <c r="D14391" s="1" t="s">
        <v>38419</v>
      </c>
      <c r="E14391" s="1" t="s">
        <v>66</v>
      </c>
      <c r="F14391" s="1" t="s">
        <v>98</v>
      </c>
      <c r="G14391" s="1" t="s">
        <v>38061</v>
      </c>
    </row>
    <row r="14392" spans="1:7" x14ac:dyDescent="0.25">
      <c r="A14392" s="1">
        <v>35260459</v>
      </c>
      <c r="B14392" s="1" t="s">
        <v>38420</v>
      </c>
      <c r="C14392" s="1" t="s">
        <v>38421</v>
      </c>
      <c r="D14392" s="1" t="s">
        <v>38422</v>
      </c>
      <c r="E14392" s="1" t="s">
        <v>66</v>
      </c>
      <c r="F14392" s="1" t="s">
        <v>98</v>
      </c>
      <c r="G14392" s="1" t="s">
        <v>38061</v>
      </c>
    </row>
    <row r="14393" spans="1:7" x14ac:dyDescent="0.25">
      <c r="A14393" s="1">
        <v>35260460</v>
      </c>
      <c r="B14393" s="1" t="s">
        <v>38423</v>
      </c>
      <c r="C14393" s="1" t="s">
        <v>38424</v>
      </c>
      <c r="D14393" s="1" t="s">
        <v>38425</v>
      </c>
      <c r="E14393" s="1" t="s">
        <v>66</v>
      </c>
      <c r="F14393" s="1" t="s">
        <v>98</v>
      </c>
      <c r="G14393" s="1" t="s">
        <v>38061</v>
      </c>
    </row>
    <row r="14394" spans="1:7" x14ac:dyDescent="0.25">
      <c r="A14394" s="1">
        <v>35260462</v>
      </c>
      <c r="B14394" s="1" t="s">
        <v>38426</v>
      </c>
      <c r="C14394" s="1" t="s">
        <v>38427</v>
      </c>
      <c r="D14394" s="1" t="s">
        <v>38428</v>
      </c>
      <c r="E14394" s="1" t="s">
        <v>65</v>
      </c>
      <c r="F14394" s="1" t="s">
        <v>38429</v>
      </c>
      <c r="G14394" s="1" t="s">
        <v>38430</v>
      </c>
    </row>
    <row r="14395" spans="1:7" x14ac:dyDescent="0.25">
      <c r="A14395" s="1">
        <v>35260463</v>
      </c>
      <c r="B14395" s="1" t="s">
        <v>38431</v>
      </c>
      <c r="C14395" s="1" t="s">
        <v>38432</v>
      </c>
      <c r="D14395" s="1" t="s">
        <v>38433</v>
      </c>
      <c r="E14395" s="1" t="s">
        <v>65</v>
      </c>
      <c r="F14395" s="1" t="s">
        <v>563</v>
      </c>
      <c r="G14395" s="1" t="s">
        <v>564</v>
      </c>
    </row>
    <row r="14396" spans="1:7" x14ac:dyDescent="0.25">
      <c r="A14396" s="1">
        <v>35260464</v>
      </c>
      <c r="B14396" s="1" t="s">
        <v>38434</v>
      </c>
      <c r="C14396" s="1" t="s">
        <v>38435</v>
      </c>
      <c r="D14396" s="1" t="s">
        <v>38436</v>
      </c>
      <c r="E14396" s="1" t="s">
        <v>65</v>
      </c>
      <c r="F14396" s="1" t="s">
        <v>563</v>
      </c>
      <c r="G14396" s="1" t="s">
        <v>564</v>
      </c>
    </row>
    <row r="14397" spans="1:7" x14ac:dyDescent="0.25">
      <c r="A14397" s="1">
        <v>35260465</v>
      </c>
      <c r="B14397" s="1" t="s">
        <v>38437</v>
      </c>
      <c r="C14397" s="1" t="s">
        <v>38438</v>
      </c>
      <c r="D14397" s="1" t="s">
        <v>38439</v>
      </c>
      <c r="E14397" s="1" t="s">
        <v>65</v>
      </c>
      <c r="F14397" s="1" t="s">
        <v>563</v>
      </c>
      <c r="G14397" s="1" t="s">
        <v>564</v>
      </c>
    </row>
    <row r="14398" spans="1:7" x14ac:dyDescent="0.25">
      <c r="A14398" s="1">
        <v>35260466</v>
      </c>
      <c r="B14398" s="1" t="s">
        <v>38440</v>
      </c>
      <c r="C14398" s="1" t="s">
        <v>38441</v>
      </c>
      <c r="D14398" s="1" t="s">
        <v>38442</v>
      </c>
      <c r="E14398" s="1" t="s">
        <v>65</v>
      </c>
      <c r="F14398" s="1" t="s">
        <v>563</v>
      </c>
      <c r="G14398" s="1" t="s">
        <v>564</v>
      </c>
    </row>
    <row r="14399" spans="1:7" x14ac:dyDescent="0.25">
      <c r="A14399" s="1">
        <v>35260467</v>
      </c>
      <c r="B14399" s="1" t="s">
        <v>38176</v>
      </c>
      <c r="C14399" s="1" t="s">
        <v>38177</v>
      </c>
      <c r="D14399" s="1" t="s">
        <v>38178</v>
      </c>
      <c r="E14399" s="1" t="s">
        <v>65</v>
      </c>
      <c r="F14399" s="1" t="s">
        <v>563</v>
      </c>
      <c r="G14399" s="1" t="s">
        <v>564</v>
      </c>
    </row>
    <row r="14400" spans="1:7" x14ac:dyDescent="0.25">
      <c r="A14400" s="1">
        <v>35260468</v>
      </c>
      <c r="B14400" s="1" t="s">
        <v>38443</v>
      </c>
      <c r="C14400" s="1" t="s">
        <v>38444</v>
      </c>
      <c r="D14400" s="1" t="s">
        <v>38445</v>
      </c>
      <c r="E14400" s="1" t="s">
        <v>65</v>
      </c>
      <c r="F14400" s="1" t="s">
        <v>563</v>
      </c>
      <c r="G14400" s="1" t="s">
        <v>564</v>
      </c>
    </row>
    <row r="14401" spans="1:7" x14ac:dyDescent="0.25">
      <c r="A14401" s="1">
        <v>35260469</v>
      </c>
      <c r="B14401" s="1" t="s">
        <v>38446</v>
      </c>
      <c r="C14401" s="1" t="s">
        <v>38447</v>
      </c>
      <c r="D14401" s="1" t="s">
        <v>38448</v>
      </c>
      <c r="E14401" s="1" t="s">
        <v>65</v>
      </c>
      <c r="F14401" s="1" t="s">
        <v>563</v>
      </c>
      <c r="G14401" s="1" t="s">
        <v>564</v>
      </c>
    </row>
    <row r="14402" spans="1:7" x14ac:dyDescent="0.25">
      <c r="A14402" s="1">
        <v>35260470</v>
      </c>
      <c r="B14402" s="1" t="s">
        <v>38449</v>
      </c>
      <c r="C14402" s="1" t="s">
        <v>38450</v>
      </c>
      <c r="D14402" s="1" t="s">
        <v>38451</v>
      </c>
      <c r="E14402" s="1" t="s">
        <v>65</v>
      </c>
      <c r="F14402" s="1" t="s">
        <v>563</v>
      </c>
      <c r="G14402" s="1" t="s">
        <v>564</v>
      </c>
    </row>
    <row r="14403" spans="1:7" x14ac:dyDescent="0.25">
      <c r="A14403" s="1">
        <v>35260472</v>
      </c>
      <c r="B14403" s="1" t="s">
        <v>38452</v>
      </c>
      <c r="C14403" s="1" t="s">
        <v>38453</v>
      </c>
      <c r="D14403" s="1" t="s">
        <v>38454</v>
      </c>
      <c r="E14403" s="1" t="s">
        <v>65</v>
      </c>
      <c r="F14403" s="1" t="s">
        <v>563</v>
      </c>
      <c r="G14403" s="1" t="s">
        <v>564</v>
      </c>
    </row>
    <row r="14404" spans="1:7" x14ac:dyDescent="0.25">
      <c r="A14404" s="1">
        <v>35260473</v>
      </c>
      <c r="B14404" s="1" t="s">
        <v>38455</v>
      </c>
      <c r="C14404" s="1" t="s">
        <v>38456</v>
      </c>
      <c r="D14404" s="1" t="s">
        <v>38442</v>
      </c>
      <c r="E14404" s="1" t="s">
        <v>65</v>
      </c>
      <c r="F14404" s="1" t="s">
        <v>563</v>
      </c>
      <c r="G14404" s="1" t="s">
        <v>564</v>
      </c>
    </row>
    <row r="14405" spans="1:7" x14ac:dyDescent="0.25">
      <c r="A14405" s="1">
        <v>35260475</v>
      </c>
      <c r="B14405" s="1" t="s">
        <v>38457</v>
      </c>
      <c r="C14405" s="1" t="s">
        <v>38458</v>
      </c>
      <c r="D14405" s="1" t="s">
        <v>38459</v>
      </c>
      <c r="E14405" s="1" t="s">
        <v>65</v>
      </c>
      <c r="F14405" s="1" t="s">
        <v>37979</v>
      </c>
      <c r="G14405" s="1" t="s">
        <v>37980</v>
      </c>
    </row>
    <row r="14406" spans="1:7" x14ac:dyDescent="0.25">
      <c r="A14406" s="1">
        <v>35260476</v>
      </c>
      <c r="B14406" s="1" t="s">
        <v>38460</v>
      </c>
      <c r="C14406" s="1" t="s">
        <v>38461</v>
      </c>
      <c r="D14406" s="1" t="s">
        <v>38462</v>
      </c>
      <c r="E14406" s="1" t="s">
        <v>65</v>
      </c>
      <c r="F14406" s="1" t="s">
        <v>37979</v>
      </c>
      <c r="G14406" s="1" t="s">
        <v>37980</v>
      </c>
    </row>
    <row r="14407" spans="1:7" x14ac:dyDescent="0.25">
      <c r="A14407" s="1">
        <v>35260479</v>
      </c>
      <c r="B14407" s="1" t="s">
        <v>38463</v>
      </c>
      <c r="C14407" s="1" t="s">
        <v>38464</v>
      </c>
      <c r="D14407" s="1" t="s">
        <v>38465</v>
      </c>
      <c r="E14407" s="1" t="s">
        <v>65</v>
      </c>
      <c r="F14407" s="1" t="s">
        <v>37979</v>
      </c>
      <c r="G14407" s="1" t="s">
        <v>37980</v>
      </c>
    </row>
    <row r="14408" spans="1:7" x14ac:dyDescent="0.25">
      <c r="A14408" s="1">
        <v>35260486</v>
      </c>
      <c r="B14408" s="1" t="s">
        <v>38466</v>
      </c>
      <c r="C14408" s="1" t="s">
        <v>38467</v>
      </c>
      <c r="D14408" s="1" t="s">
        <v>38467</v>
      </c>
      <c r="E14408" s="1" t="s">
        <v>65</v>
      </c>
      <c r="F14408" s="1" t="s">
        <v>2615</v>
      </c>
      <c r="G14408" s="1" t="s">
        <v>2616</v>
      </c>
    </row>
    <row r="14409" spans="1:7" x14ac:dyDescent="0.25">
      <c r="A14409" s="1">
        <v>35260487</v>
      </c>
      <c r="B14409" s="1" t="s">
        <v>9979</v>
      </c>
      <c r="C14409" s="1" t="s">
        <v>9980</v>
      </c>
      <c r="D14409" s="1" t="s">
        <v>9980</v>
      </c>
      <c r="E14409" s="1" t="s">
        <v>65</v>
      </c>
      <c r="F14409" s="1" t="s">
        <v>2615</v>
      </c>
      <c r="G14409" s="1" t="s">
        <v>2616</v>
      </c>
    </row>
    <row r="14410" spans="1:7" x14ac:dyDescent="0.25">
      <c r="A14410" s="1">
        <v>35260489</v>
      </c>
      <c r="B14410" s="1" t="s">
        <v>38468</v>
      </c>
      <c r="C14410" s="1" t="s">
        <v>38469</v>
      </c>
      <c r="D14410" s="1" t="s">
        <v>38469</v>
      </c>
      <c r="E14410" s="1" t="s">
        <v>65</v>
      </c>
      <c r="F14410" s="1" t="s">
        <v>89</v>
      </c>
      <c r="G14410" s="1" t="s">
        <v>1364</v>
      </c>
    </row>
    <row r="14411" spans="1:7" x14ac:dyDescent="0.25">
      <c r="A14411" s="1">
        <v>35260490</v>
      </c>
      <c r="B14411" s="1" t="s">
        <v>38470</v>
      </c>
      <c r="C14411" s="1" t="s">
        <v>38471</v>
      </c>
      <c r="D14411" s="1" t="s">
        <v>38471</v>
      </c>
      <c r="E14411" s="1" t="s">
        <v>65</v>
      </c>
      <c r="F14411" s="1" t="s">
        <v>89</v>
      </c>
      <c r="G14411" s="1" t="s">
        <v>1364</v>
      </c>
    </row>
    <row r="14412" spans="1:7" x14ac:dyDescent="0.25">
      <c r="A14412" s="1">
        <v>35260491</v>
      </c>
      <c r="B14412" s="1" t="s">
        <v>38472</v>
      </c>
      <c r="C14412" s="1" t="s">
        <v>38473</v>
      </c>
      <c r="D14412" s="1" t="s">
        <v>38473</v>
      </c>
      <c r="E14412" s="1" t="s">
        <v>65</v>
      </c>
      <c r="F14412" s="1" t="s">
        <v>89</v>
      </c>
      <c r="G14412" s="1" t="s">
        <v>1364</v>
      </c>
    </row>
    <row r="14413" spans="1:7" x14ac:dyDescent="0.25">
      <c r="A14413" s="1">
        <v>35260492</v>
      </c>
      <c r="B14413" s="1" t="s">
        <v>38474</v>
      </c>
      <c r="C14413" s="1" t="s">
        <v>38475</v>
      </c>
      <c r="D14413" s="1" t="s">
        <v>38475</v>
      </c>
      <c r="E14413" s="1" t="s">
        <v>65</v>
      </c>
      <c r="F14413" s="1" t="s">
        <v>89</v>
      </c>
      <c r="G14413" s="1" t="s">
        <v>1364</v>
      </c>
    </row>
    <row r="14414" spans="1:7" x14ac:dyDescent="0.25">
      <c r="A14414" s="1">
        <v>35260493</v>
      </c>
      <c r="B14414" s="1" t="s">
        <v>38476</v>
      </c>
      <c r="C14414" s="1" t="s">
        <v>38477</v>
      </c>
      <c r="D14414" s="1" t="s">
        <v>38477</v>
      </c>
      <c r="E14414" s="1" t="s">
        <v>65</v>
      </c>
      <c r="F14414" s="1" t="s">
        <v>89</v>
      </c>
      <c r="G14414" s="1" t="s">
        <v>1364</v>
      </c>
    </row>
    <row r="14415" spans="1:7" x14ac:dyDescent="0.25">
      <c r="A14415" s="1">
        <v>35260494</v>
      </c>
      <c r="B14415" s="1" t="s">
        <v>38478</v>
      </c>
      <c r="C14415" s="1" t="s">
        <v>38479</v>
      </c>
      <c r="D14415" s="1" t="s">
        <v>38479</v>
      </c>
      <c r="E14415" s="1" t="s">
        <v>65</v>
      </c>
      <c r="F14415" s="1" t="s">
        <v>89</v>
      </c>
      <c r="G14415" s="1" t="s">
        <v>1364</v>
      </c>
    </row>
    <row r="14416" spans="1:7" x14ac:dyDescent="0.25">
      <c r="A14416" s="1">
        <v>35260495</v>
      </c>
      <c r="B14416" s="1" t="s">
        <v>38480</v>
      </c>
      <c r="C14416" s="1" t="s">
        <v>38481</v>
      </c>
      <c r="D14416" s="1" t="s">
        <v>38481</v>
      </c>
      <c r="E14416" s="1" t="s">
        <v>65</v>
      </c>
      <c r="F14416" s="1" t="s">
        <v>89</v>
      </c>
      <c r="G14416" s="1" t="s">
        <v>1364</v>
      </c>
    </row>
    <row r="14417" spans="1:7" x14ac:dyDescent="0.25">
      <c r="A14417" s="1">
        <v>35260497</v>
      </c>
      <c r="B14417" s="1" t="s">
        <v>38482</v>
      </c>
      <c r="C14417" s="1" t="s">
        <v>38483</v>
      </c>
      <c r="D14417" s="1" t="s">
        <v>38483</v>
      </c>
      <c r="E14417" s="1" t="s">
        <v>65</v>
      </c>
      <c r="F14417" s="1" t="s">
        <v>89</v>
      </c>
      <c r="G14417" s="1" t="s">
        <v>1364</v>
      </c>
    </row>
    <row r="14418" spans="1:7" x14ac:dyDescent="0.25">
      <c r="A14418" s="1">
        <v>35260502</v>
      </c>
      <c r="B14418" s="1" t="s">
        <v>38484</v>
      </c>
      <c r="C14418" s="1" t="s">
        <v>38485</v>
      </c>
      <c r="D14418" s="1" t="s">
        <v>38485</v>
      </c>
      <c r="E14418" s="1" t="s">
        <v>65</v>
      </c>
      <c r="F14418" s="1" t="s">
        <v>2615</v>
      </c>
      <c r="G14418" s="1" t="s">
        <v>2616</v>
      </c>
    </row>
    <row r="14419" spans="1:7" x14ac:dyDescent="0.25">
      <c r="A14419" s="1">
        <v>35260505</v>
      </c>
      <c r="B14419" s="1" t="s">
        <v>38486</v>
      </c>
      <c r="C14419" s="1" t="s">
        <v>38487</v>
      </c>
      <c r="D14419" s="1" t="s">
        <v>38488</v>
      </c>
      <c r="E14419" s="1" t="s">
        <v>65</v>
      </c>
      <c r="F14419" s="1" t="s">
        <v>563</v>
      </c>
      <c r="G14419" s="1" t="s">
        <v>564</v>
      </c>
    </row>
    <row r="14420" spans="1:7" x14ac:dyDescent="0.25">
      <c r="A14420" s="1">
        <v>35260506</v>
      </c>
      <c r="B14420" s="1" t="s">
        <v>38489</v>
      </c>
      <c r="C14420" s="1" t="s">
        <v>38490</v>
      </c>
      <c r="D14420" s="1" t="s">
        <v>38491</v>
      </c>
      <c r="E14420" s="1" t="s">
        <v>65</v>
      </c>
      <c r="F14420" s="1" t="s">
        <v>563</v>
      </c>
      <c r="G14420" s="1" t="s">
        <v>564</v>
      </c>
    </row>
    <row r="14421" spans="1:7" x14ac:dyDescent="0.25">
      <c r="A14421" s="1">
        <v>35260507</v>
      </c>
      <c r="B14421" s="1" t="s">
        <v>38492</v>
      </c>
      <c r="C14421" s="1" t="s">
        <v>38493</v>
      </c>
      <c r="D14421" s="1" t="s">
        <v>38494</v>
      </c>
      <c r="E14421" s="1" t="s">
        <v>65</v>
      </c>
      <c r="F14421" s="1" t="s">
        <v>563</v>
      </c>
      <c r="G14421" s="1" t="s">
        <v>564</v>
      </c>
    </row>
    <row r="14422" spans="1:7" x14ac:dyDescent="0.25">
      <c r="A14422" s="1">
        <v>35260508</v>
      </c>
      <c r="B14422" s="1" t="s">
        <v>38495</v>
      </c>
      <c r="C14422" s="1" t="s">
        <v>38496</v>
      </c>
      <c r="D14422" s="1" t="s">
        <v>38497</v>
      </c>
      <c r="E14422" s="1" t="s">
        <v>65</v>
      </c>
      <c r="F14422" s="1" t="s">
        <v>563</v>
      </c>
      <c r="G14422" s="1" t="s">
        <v>564</v>
      </c>
    </row>
    <row r="14423" spans="1:7" x14ac:dyDescent="0.25">
      <c r="A14423" s="1">
        <v>35260512</v>
      </c>
      <c r="B14423" s="1" t="s">
        <v>38498</v>
      </c>
      <c r="C14423" s="1" t="s">
        <v>38499</v>
      </c>
      <c r="D14423" s="1" t="s">
        <v>38500</v>
      </c>
      <c r="E14423" s="1" t="s">
        <v>66</v>
      </c>
      <c r="G14423" s="1" t="s">
        <v>199</v>
      </c>
    </row>
    <row r="14424" spans="1:7" x14ac:dyDescent="0.25">
      <c r="A14424" s="1">
        <v>35260513</v>
      </c>
      <c r="B14424" s="1" t="s">
        <v>38501</v>
      </c>
      <c r="C14424" s="1" t="s">
        <v>38502</v>
      </c>
      <c r="D14424" s="1" t="s">
        <v>38503</v>
      </c>
      <c r="E14424" s="1" t="s">
        <v>66</v>
      </c>
      <c r="F14424" s="1" t="s">
        <v>38504</v>
      </c>
      <c r="G14424" s="1" t="s">
        <v>38505</v>
      </c>
    </row>
    <row r="14425" spans="1:7" x14ac:dyDescent="0.25">
      <c r="A14425" s="1">
        <v>35260514</v>
      </c>
      <c r="B14425" s="1" t="s">
        <v>38506</v>
      </c>
      <c r="C14425" s="1" t="s">
        <v>38507</v>
      </c>
      <c r="D14425" s="1" t="s">
        <v>38508</v>
      </c>
      <c r="E14425" s="1" t="s">
        <v>65</v>
      </c>
      <c r="F14425" s="1" t="s">
        <v>1000</v>
      </c>
      <c r="G14425" s="1" t="s">
        <v>1001</v>
      </c>
    </row>
    <row r="14426" spans="1:7" x14ac:dyDescent="0.25">
      <c r="A14426" s="1">
        <v>35260515</v>
      </c>
      <c r="B14426" s="1" t="s">
        <v>38509</v>
      </c>
      <c r="C14426" s="1" t="s">
        <v>38510</v>
      </c>
      <c r="D14426" s="1" t="s">
        <v>38511</v>
      </c>
      <c r="E14426" s="1" t="s">
        <v>65</v>
      </c>
      <c r="F14426" s="1" t="s">
        <v>38512</v>
      </c>
      <c r="G14426" s="1" t="s">
        <v>38513</v>
      </c>
    </row>
    <row r="14427" spans="1:7" x14ac:dyDescent="0.25">
      <c r="A14427" s="1">
        <v>35260516</v>
      </c>
      <c r="B14427" s="1" t="s">
        <v>38514</v>
      </c>
      <c r="C14427" s="1" t="s">
        <v>38515</v>
      </c>
      <c r="D14427" s="1" t="s">
        <v>38516</v>
      </c>
      <c r="E14427" s="1" t="s">
        <v>65</v>
      </c>
      <c r="F14427" s="1" t="s">
        <v>38512</v>
      </c>
      <c r="G14427" s="1" t="s">
        <v>38513</v>
      </c>
    </row>
    <row r="14428" spans="1:7" x14ac:dyDescent="0.25">
      <c r="A14428" s="1">
        <v>35260517</v>
      </c>
      <c r="B14428" s="1" t="s">
        <v>38517</v>
      </c>
      <c r="C14428" s="1" t="s">
        <v>38518</v>
      </c>
      <c r="D14428" s="1" t="s">
        <v>38519</v>
      </c>
      <c r="E14428" s="1" t="s">
        <v>65</v>
      </c>
      <c r="F14428" s="1" t="s">
        <v>3274</v>
      </c>
      <c r="G14428" s="1" t="s">
        <v>3275</v>
      </c>
    </row>
    <row r="14429" spans="1:7" x14ac:dyDescent="0.25">
      <c r="A14429" s="1">
        <v>35260518</v>
      </c>
      <c r="B14429" s="1" t="s">
        <v>38520</v>
      </c>
      <c r="C14429" s="1" t="s">
        <v>38521</v>
      </c>
      <c r="D14429" s="1" t="s">
        <v>38522</v>
      </c>
      <c r="E14429" s="1" t="s">
        <v>66</v>
      </c>
      <c r="F14429" s="1" t="s">
        <v>3274</v>
      </c>
      <c r="G14429" s="1" t="s">
        <v>3275</v>
      </c>
    </row>
    <row r="14430" spans="1:7" x14ac:dyDescent="0.25">
      <c r="A14430" s="1">
        <v>35260519</v>
      </c>
      <c r="B14430" s="1" t="s">
        <v>38523</v>
      </c>
      <c r="C14430" s="1" t="s">
        <v>38524</v>
      </c>
      <c r="D14430" s="1" t="s">
        <v>38525</v>
      </c>
      <c r="E14430" s="1" t="s">
        <v>65</v>
      </c>
      <c r="F14430" s="1" t="s">
        <v>3274</v>
      </c>
      <c r="G14430" s="1" t="s">
        <v>3275</v>
      </c>
    </row>
    <row r="14431" spans="1:7" x14ac:dyDescent="0.25">
      <c r="A14431" s="1">
        <v>35260520</v>
      </c>
      <c r="B14431" s="1" t="s">
        <v>38526</v>
      </c>
      <c r="C14431" s="1" t="s">
        <v>38527</v>
      </c>
      <c r="D14431" s="1" t="s">
        <v>38528</v>
      </c>
      <c r="E14431" s="1" t="s">
        <v>65</v>
      </c>
      <c r="F14431" s="1" t="s">
        <v>3274</v>
      </c>
      <c r="G14431" s="1" t="s">
        <v>3275</v>
      </c>
    </row>
    <row r="14432" spans="1:7" x14ac:dyDescent="0.25">
      <c r="A14432" s="1">
        <v>35260521</v>
      </c>
      <c r="B14432" s="1" t="s">
        <v>38529</v>
      </c>
      <c r="C14432" s="1" t="s">
        <v>38530</v>
      </c>
      <c r="D14432" s="1" t="s">
        <v>38531</v>
      </c>
      <c r="E14432" s="1" t="s">
        <v>65</v>
      </c>
      <c r="F14432" s="1" t="s">
        <v>3274</v>
      </c>
      <c r="G14432" s="1" t="s">
        <v>3275</v>
      </c>
    </row>
    <row r="14433" spans="1:7" x14ac:dyDescent="0.25">
      <c r="A14433" s="1">
        <v>35260522</v>
      </c>
      <c r="B14433" s="1" t="s">
        <v>38532</v>
      </c>
      <c r="C14433" s="1" t="s">
        <v>38533</v>
      </c>
      <c r="D14433" s="1" t="s">
        <v>38534</v>
      </c>
      <c r="E14433" s="1" t="s">
        <v>65</v>
      </c>
      <c r="F14433" s="1" t="s">
        <v>3274</v>
      </c>
      <c r="G14433" s="1" t="s">
        <v>3275</v>
      </c>
    </row>
    <row r="14434" spans="1:7" x14ac:dyDescent="0.25">
      <c r="A14434" s="1">
        <v>35260523</v>
      </c>
      <c r="B14434" s="1" t="s">
        <v>38535</v>
      </c>
      <c r="C14434" s="1" t="s">
        <v>38536</v>
      </c>
      <c r="D14434" s="1" t="s">
        <v>38537</v>
      </c>
      <c r="E14434" s="1" t="s">
        <v>66</v>
      </c>
      <c r="F14434" s="1" t="s">
        <v>977</v>
      </c>
      <c r="G14434" s="1" t="s">
        <v>978</v>
      </c>
    </row>
    <row r="14435" spans="1:7" x14ac:dyDescent="0.25">
      <c r="A14435" s="1">
        <v>35260524</v>
      </c>
      <c r="B14435" s="1" t="s">
        <v>38538</v>
      </c>
      <c r="C14435" s="1" t="s">
        <v>38539</v>
      </c>
      <c r="D14435" s="1" t="s">
        <v>38540</v>
      </c>
      <c r="E14435" s="1" t="s">
        <v>66</v>
      </c>
      <c r="F14435" s="1" t="s">
        <v>977</v>
      </c>
      <c r="G14435" s="1" t="s">
        <v>978</v>
      </c>
    </row>
    <row r="14436" spans="1:7" x14ac:dyDescent="0.25">
      <c r="A14436" s="1">
        <v>35260525</v>
      </c>
      <c r="B14436" s="1" t="s">
        <v>38541</v>
      </c>
      <c r="C14436" s="1" t="s">
        <v>38542</v>
      </c>
      <c r="D14436" s="1" t="s">
        <v>38543</v>
      </c>
      <c r="E14436" s="1" t="s">
        <v>66</v>
      </c>
      <c r="F14436" s="1" t="s">
        <v>977</v>
      </c>
      <c r="G14436" s="1" t="s">
        <v>978</v>
      </c>
    </row>
    <row r="14437" spans="1:7" x14ac:dyDescent="0.25">
      <c r="A14437" s="1">
        <v>35260526</v>
      </c>
      <c r="B14437" s="1" t="s">
        <v>38544</v>
      </c>
      <c r="C14437" s="1" t="s">
        <v>38545</v>
      </c>
      <c r="D14437" s="1" t="s">
        <v>38546</v>
      </c>
      <c r="E14437" s="1" t="s">
        <v>65</v>
      </c>
      <c r="F14437" s="1" t="s">
        <v>977</v>
      </c>
      <c r="G14437" s="1" t="s">
        <v>978</v>
      </c>
    </row>
    <row r="14438" spans="1:7" x14ac:dyDescent="0.25">
      <c r="A14438" s="1">
        <v>35260527</v>
      </c>
      <c r="B14438" s="1" t="s">
        <v>38547</v>
      </c>
      <c r="C14438" s="1" t="s">
        <v>38548</v>
      </c>
      <c r="D14438" s="1" t="s">
        <v>38549</v>
      </c>
      <c r="E14438" s="1" t="s">
        <v>65</v>
      </c>
      <c r="F14438" s="1" t="s">
        <v>977</v>
      </c>
      <c r="G14438" s="1" t="s">
        <v>978</v>
      </c>
    </row>
    <row r="14439" spans="1:7" x14ac:dyDescent="0.25">
      <c r="A14439" s="1">
        <v>35260528</v>
      </c>
      <c r="B14439" s="1" t="s">
        <v>38550</v>
      </c>
      <c r="C14439" s="1" t="s">
        <v>38551</v>
      </c>
      <c r="D14439" s="1" t="s">
        <v>38552</v>
      </c>
      <c r="E14439" s="1" t="s">
        <v>65</v>
      </c>
      <c r="F14439" s="1" t="s">
        <v>977</v>
      </c>
      <c r="G14439" s="1" t="s">
        <v>978</v>
      </c>
    </row>
    <row r="14440" spans="1:7" x14ac:dyDescent="0.25">
      <c r="A14440" s="1">
        <v>35260531</v>
      </c>
      <c r="B14440" s="1" t="s">
        <v>38553</v>
      </c>
      <c r="C14440" s="1" t="s">
        <v>38554</v>
      </c>
      <c r="D14440" s="1" t="s">
        <v>38554</v>
      </c>
      <c r="E14440" s="1" t="s">
        <v>65</v>
      </c>
      <c r="F14440" s="1" t="s">
        <v>89</v>
      </c>
      <c r="G14440" s="1" t="s">
        <v>1364</v>
      </c>
    </row>
    <row r="14441" spans="1:7" x14ac:dyDescent="0.25">
      <c r="A14441" s="1">
        <v>35260532</v>
      </c>
      <c r="B14441" s="1" t="s">
        <v>38555</v>
      </c>
      <c r="C14441" s="1" t="s">
        <v>38556</v>
      </c>
      <c r="D14441" s="1" t="s">
        <v>38557</v>
      </c>
      <c r="E14441" s="1" t="s">
        <v>65</v>
      </c>
      <c r="F14441" s="1" t="s">
        <v>977</v>
      </c>
      <c r="G14441" s="1" t="s">
        <v>978</v>
      </c>
    </row>
    <row r="14442" spans="1:7" x14ac:dyDescent="0.25">
      <c r="A14442" s="1">
        <v>35260534</v>
      </c>
      <c r="B14442" s="1" t="s">
        <v>38558</v>
      </c>
      <c r="C14442" s="1" t="s">
        <v>38559</v>
      </c>
      <c r="D14442" s="1" t="s">
        <v>38560</v>
      </c>
      <c r="E14442" s="1" t="s">
        <v>65</v>
      </c>
      <c r="F14442" s="1" t="s">
        <v>563</v>
      </c>
      <c r="G14442" s="1" t="s">
        <v>564</v>
      </c>
    </row>
    <row r="14443" spans="1:7" x14ac:dyDescent="0.25">
      <c r="A14443" s="1">
        <v>35260535</v>
      </c>
      <c r="B14443" s="1" t="s">
        <v>38561</v>
      </c>
      <c r="C14443" s="1" t="s">
        <v>38562</v>
      </c>
      <c r="D14443" s="1" t="s">
        <v>38563</v>
      </c>
      <c r="E14443" s="1" t="s">
        <v>66</v>
      </c>
      <c r="F14443" s="1" t="s">
        <v>2615</v>
      </c>
      <c r="G14443" s="1" t="s">
        <v>2616</v>
      </c>
    </row>
    <row r="14444" spans="1:7" x14ac:dyDescent="0.25">
      <c r="A14444" s="1">
        <v>35260537</v>
      </c>
      <c r="B14444" s="1" t="s">
        <v>38564</v>
      </c>
      <c r="C14444" s="1" t="s">
        <v>38565</v>
      </c>
      <c r="D14444" s="1" t="s">
        <v>38566</v>
      </c>
      <c r="E14444" s="1" t="s">
        <v>65</v>
      </c>
      <c r="F14444" s="1" t="s">
        <v>563</v>
      </c>
      <c r="G14444" s="1" t="s">
        <v>564</v>
      </c>
    </row>
    <row r="14445" spans="1:7" x14ac:dyDescent="0.25">
      <c r="A14445" s="1">
        <v>35260538</v>
      </c>
      <c r="B14445" s="1" t="s">
        <v>38567</v>
      </c>
      <c r="C14445" s="1" t="s">
        <v>38568</v>
      </c>
      <c r="D14445" s="1" t="s">
        <v>38569</v>
      </c>
      <c r="E14445" s="1" t="s">
        <v>65</v>
      </c>
      <c r="F14445" s="1" t="s">
        <v>563</v>
      </c>
      <c r="G14445" s="1" t="s">
        <v>564</v>
      </c>
    </row>
    <row r="14446" spans="1:7" x14ac:dyDescent="0.25">
      <c r="A14446" s="1">
        <v>35260539</v>
      </c>
      <c r="B14446" s="1" t="s">
        <v>38570</v>
      </c>
      <c r="C14446" s="1" t="s">
        <v>38571</v>
      </c>
      <c r="D14446" s="1" t="s">
        <v>38570</v>
      </c>
      <c r="E14446" s="1" t="s">
        <v>66</v>
      </c>
      <c r="F14446" s="1" t="s">
        <v>38572</v>
      </c>
      <c r="G14446" s="1" t="s">
        <v>38573</v>
      </c>
    </row>
    <row r="14447" spans="1:7" x14ac:dyDescent="0.25">
      <c r="A14447" s="1">
        <v>35260543</v>
      </c>
      <c r="B14447" s="1" t="s">
        <v>38574</v>
      </c>
      <c r="C14447" s="1" t="s">
        <v>38575</v>
      </c>
      <c r="D14447" s="1" t="s">
        <v>38576</v>
      </c>
      <c r="E14447" s="1" t="s">
        <v>66</v>
      </c>
      <c r="F14447" s="1" t="s">
        <v>38577</v>
      </c>
      <c r="G14447" s="1" t="s">
        <v>38578</v>
      </c>
    </row>
    <row r="14448" spans="1:7" x14ac:dyDescent="0.25">
      <c r="A14448" s="1">
        <v>35260544</v>
      </c>
      <c r="B14448" s="1" t="s">
        <v>38579</v>
      </c>
      <c r="C14448" s="1" t="s">
        <v>38580</v>
      </c>
      <c r="D14448" s="1" t="s">
        <v>38581</v>
      </c>
      <c r="E14448" s="1" t="s">
        <v>66</v>
      </c>
      <c r="F14448" s="1" t="s">
        <v>38582</v>
      </c>
      <c r="G14448" s="1" t="s">
        <v>38583</v>
      </c>
    </row>
    <row r="14449" spans="1:7" x14ac:dyDescent="0.25">
      <c r="A14449" s="1">
        <v>35260545</v>
      </c>
      <c r="B14449" s="1" t="s">
        <v>38584</v>
      </c>
      <c r="C14449" s="1" t="s">
        <v>38585</v>
      </c>
      <c r="D14449" s="1" t="s">
        <v>38586</v>
      </c>
      <c r="E14449" s="1" t="s">
        <v>66</v>
      </c>
      <c r="G14449" s="1" t="s">
        <v>199</v>
      </c>
    </row>
    <row r="14450" spans="1:7" x14ac:dyDescent="0.25">
      <c r="A14450" s="1">
        <v>35260548</v>
      </c>
      <c r="B14450" s="1" t="s">
        <v>38587</v>
      </c>
      <c r="C14450" s="1" t="s">
        <v>38588</v>
      </c>
      <c r="D14450" s="1" t="s">
        <v>38589</v>
      </c>
      <c r="E14450" s="1" t="s">
        <v>65</v>
      </c>
      <c r="F14450" s="1" t="s">
        <v>89</v>
      </c>
      <c r="G14450" s="1" t="s">
        <v>1364</v>
      </c>
    </row>
    <row r="14451" spans="1:7" x14ac:dyDescent="0.25">
      <c r="A14451" s="1">
        <v>35260549</v>
      </c>
      <c r="B14451" s="1" t="s">
        <v>38590</v>
      </c>
      <c r="C14451" s="1" t="s">
        <v>38591</v>
      </c>
      <c r="D14451" s="1" t="s">
        <v>38592</v>
      </c>
      <c r="E14451" s="1" t="s">
        <v>65</v>
      </c>
      <c r="F14451" s="1" t="s">
        <v>89</v>
      </c>
      <c r="G14451" s="1" t="s">
        <v>1364</v>
      </c>
    </row>
    <row r="14452" spans="1:7" x14ac:dyDescent="0.25">
      <c r="A14452" s="1">
        <v>35260550</v>
      </c>
      <c r="B14452" s="1" t="s">
        <v>17</v>
      </c>
      <c r="C14452" s="1" t="s">
        <v>38593</v>
      </c>
      <c r="D14452" s="1" t="s">
        <v>38594</v>
      </c>
      <c r="E14452" s="1" t="s">
        <v>65</v>
      </c>
      <c r="G14452" s="1" t="s">
        <v>199</v>
      </c>
    </row>
    <row r="14453" spans="1:7" x14ac:dyDescent="0.25">
      <c r="A14453" s="1">
        <v>35260551</v>
      </c>
      <c r="B14453" s="1" t="s">
        <v>38595</v>
      </c>
      <c r="C14453" s="1" t="s">
        <v>38596</v>
      </c>
      <c r="D14453" s="1" t="s">
        <v>38595</v>
      </c>
      <c r="E14453" s="1" t="s">
        <v>65</v>
      </c>
      <c r="F14453" s="1" t="s">
        <v>1000</v>
      </c>
      <c r="G14453" s="1" t="s">
        <v>1001</v>
      </c>
    </row>
    <row r="14454" spans="1:7" x14ac:dyDescent="0.25">
      <c r="A14454" s="1">
        <v>35260552</v>
      </c>
      <c r="B14454" s="1" t="s">
        <v>38597</v>
      </c>
      <c r="C14454" s="1" t="s">
        <v>38598</v>
      </c>
      <c r="D14454" s="1" t="s">
        <v>38599</v>
      </c>
      <c r="E14454" s="1" t="s">
        <v>65</v>
      </c>
      <c r="F14454" s="1" t="s">
        <v>563</v>
      </c>
      <c r="G14454" s="1" t="s">
        <v>564</v>
      </c>
    </row>
    <row r="14455" spans="1:7" x14ac:dyDescent="0.25">
      <c r="A14455" s="1">
        <v>35260554</v>
      </c>
      <c r="B14455" s="1" t="s">
        <v>38600</v>
      </c>
      <c r="C14455" s="1" t="s">
        <v>38601</v>
      </c>
      <c r="D14455" s="1" t="s">
        <v>38602</v>
      </c>
      <c r="E14455" s="1" t="s">
        <v>65</v>
      </c>
      <c r="G14455" s="1" t="s">
        <v>199</v>
      </c>
    </row>
    <row r="14456" spans="1:7" x14ac:dyDescent="0.25">
      <c r="A14456" s="1">
        <v>35260555</v>
      </c>
      <c r="B14456" s="1" t="s">
        <v>38603</v>
      </c>
      <c r="C14456" s="1" t="s">
        <v>38604</v>
      </c>
      <c r="D14456" s="1" t="s">
        <v>3400</v>
      </c>
      <c r="E14456" s="1" t="s">
        <v>65</v>
      </c>
      <c r="F14456" s="1" t="s">
        <v>3401</v>
      </c>
      <c r="G14456" s="1" t="s">
        <v>3402</v>
      </c>
    </row>
    <row r="14457" spans="1:7" x14ac:dyDescent="0.25">
      <c r="A14457" s="1">
        <v>35260557</v>
      </c>
      <c r="B14457" s="1" t="s">
        <v>38605</v>
      </c>
      <c r="C14457" s="1" t="s">
        <v>38606</v>
      </c>
      <c r="D14457" s="1" t="s">
        <v>38607</v>
      </c>
      <c r="E14457" s="1" t="s">
        <v>66</v>
      </c>
      <c r="G14457" s="1" t="s">
        <v>199</v>
      </c>
    </row>
    <row r="14458" spans="1:7" x14ac:dyDescent="0.25">
      <c r="A14458" s="1">
        <v>35260558</v>
      </c>
      <c r="B14458" s="1" t="s">
        <v>38608</v>
      </c>
      <c r="C14458" s="1" t="s">
        <v>38609</v>
      </c>
      <c r="D14458" s="1" t="s">
        <v>38610</v>
      </c>
      <c r="E14458" s="1" t="s">
        <v>66</v>
      </c>
      <c r="F14458" s="1" t="s">
        <v>1000</v>
      </c>
      <c r="G14458" s="1" t="s">
        <v>1001</v>
      </c>
    </row>
    <row r="14459" spans="1:7" x14ac:dyDescent="0.25">
      <c r="A14459" s="1">
        <v>35260559</v>
      </c>
      <c r="B14459" s="1" t="s">
        <v>38611</v>
      </c>
      <c r="C14459" s="1" t="s">
        <v>38612</v>
      </c>
      <c r="D14459" s="1" t="s">
        <v>38613</v>
      </c>
      <c r="E14459" s="1" t="s">
        <v>65</v>
      </c>
      <c r="F14459" s="1" t="s">
        <v>38614</v>
      </c>
      <c r="G14459" s="1" t="s">
        <v>38615</v>
      </c>
    </row>
    <row r="14460" spans="1:7" x14ac:dyDescent="0.25">
      <c r="A14460" s="1">
        <v>35260560</v>
      </c>
      <c r="B14460" s="1" t="s">
        <v>38616</v>
      </c>
      <c r="C14460" s="1" t="s">
        <v>38617</v>
      </c>
      <c r="D14460" s="1" t="s">
        <v>38618</v>
      </c>
      <c r="E14460" s="1" t="s">
        <v>66</v>
      </c>
      <c r="F14460" s="1" t="s">
        <v>38614</v>
      </c>
      <c r="G14460" s="1" t="s">
        <v>38615</v>
      </c>
    </row>
    <row r="14461" spans="1:7" x14ac:dyDescent="0.25">
      <c r="A14461" s="1">
        <v>35260561</v>
      </c>
      <c r="B14461" s="1" t="s">
        <v>38619</v>
      </c>
      <c r="C14461" s="1" t="s">
        <v>38620</v>
      </c>
      <c r="D14461" s="1" t="s">
        <v>38619</v>
      </c>
      <c r="E14461" s="1" t="s">
        <v>65</v>
      </c>
      <c r="F14461" s="1" t="s">
        <v>3114</v>
      </c>
      <c r="G14461" s="1" t="s">
        <v>3115</v>
      </c>
    </row>
    <row r="14462" spans="1:7" x14ac:dyDescent="0.25">
      <c r="A14462" s="1">
        <v>35260562</v>
      </c>
      <c r="B14462" s="1" t="s">
        <v>38621</v>
      </c>
      <c r="C14462" s="1" t="s">
        <v>38622</v>
      </c>
      <c r="D14462" s="1" t="s">
        <v>38621</v>
      </c>
      <c r="E14462" s="1" t="s">
        <v>65</v>
      </c>
      <c r="F14462" s="1" t="s">
        <v>3114</v>
      </c>
      <c r="G14462" s="1" t="s">
        <v>3115</v>
      </c>
    </row>
    <row r="14463" spans="1:7" x14ac:dyDescent="0.25">
      <c r="A14463" s="1">
        <v>35260563</v>
      </c>
      <c r="B14463" s="1" t="s">
        <v>38623</v>
      </c>
      <c r="C14463" s="1" t="s">
        <v>38624</v>
      </c>
      <c r="D14463" s="1" t="s">
        <v>38623</v>
      </c>
      <c r="E14463" s="1" t="s">
        <v>65</v>
      </c>
      <c r="F14463" s="1" t="s">
        <v>3114</v>
      </c>
      <c r="G14463" s="1" t="s">
        <v>3115</v>
      </c>
    </row>
    <row r="14464" spans="1:7" x14ac:dyDescent="0.25">
      <c r="A14464" s="1">
        <v>35260564</v>
      </c>
      <c r="B14464" s="1" t="s">
        <v>38625</v>
      </c>
      <c r="C14464" s="1" t="s">
        <v>38626</v>
      </c>
      <c r="D14464" s="1" t="s">
        <v>38625</v>
      </c>
      <c r="E14464" s="1" t="s">
        <v>65</v>
      </c>
      <c r="F14464" s="1" t="s">
        <v>3114</v>
      </c>
      <c r="G14464" s="1" t="s">
        <v>3115</v>
      </c>
    </row>
    <row r="14465" spans="1:7" x14ac:dyDescent="0.25">
      <c r="A14465" s="1">
        <v>35260565</v>
      </c>
      <c r="B14465" s="1" t="s">
        <v>38627</v>
      </c>
      <c r="C14465" s="1" t="s">
        <v>38628</v>
      </c>
      <c r="D14465" s="1" t="s">
        <v>38629</v>
      </c>
      <c r="E14465" s="1" t="s">
        <v>65</v>
      </c>
      <c r="G14465" s="1" t="s">
        <v>199</v>
      </c>
    </row>
    <row r="14466" spans="1:7" x14ac:dyDescent="0.25">
      <c r="A14466" s="1">
        <v>35260566</v>
      </c>
      <c r="B14466" s="1" t="s">
        <v>38630</v>
      </c>
      <c r="C14466" s="1" t="s">
        <v>38631</v>
      </c>
      <c r="D14466" s="1" t="s">
        <v>38632</v>
      </c>
      <c r="E14466" s="1" t="s">
        <v>66</v>
      </c>
      <c r="G14466" s="1" t="s">
        <v>199</v>
      </c>
    </row>
    <row r="14467" spans="1:7" x14ac:dyDescent="0.25">
      <c r="A14467" s="1">
        <v>35260570</v>
      </c>
      <c r="B14467" s="1" t="s">
        <v>38633</v>
      </c>
      <c r="C14467" s="1" t="s">
        <v>38634</v>
      </c>
      <c r="D14467" s="1" t="s">
        <v>38635</v>
      </c>
      <c r="E14467" s="1" t="s">
        <v>65</v>
      </c>
      <c r="F14467" s="1" t="s">
        <v>3274</v>
      </c>
      <c r="G14467" s="1" t="s">
        <v>3275</v>
      </c>
    </row>
    <row r="14468" spans="1:7" x14ac:dyDescent="0.25">
      <c r="A14468" s="1">
        <v>35260571</v>
      </c>
      <c r="B14468" s="1" t="s">
        <v>38636</v>
      </c>
      <c r="C14468" s="1" t="s">
        <v>38637</v>
      </c>
      <c r="D14468" s="1" t="s">
        <v>3403</v>
      </c>
      <c r="E14468" s="1" t="s">
        <v>65</v>
      </c>
      <c r="F14468" s="1" t="s">
        <v>3401</v>
      </c>
      <c r="G14468" s="1" t="s">
        <v>3402</v>
      </c>
    </row>
    <row r="14469" spans="1:7" x14ac:dyDescent="0.25">
      <c r="A14469" s="1">
        <v>35260572</v>
      </c>
      <c r="B14469" s="1" t="s">
        <v>38638</v>
      </c>
      <c r="C14469" s="1" t="s">
        <v>38639</v>
      </c>
      <c r="D14469" s="1" t="s">
        <v>38640</v>
      </c>
      <c r="E14469" s="1" t="s">
        <v>65</v>
      </c>
      <c r="G14469" s="1" t="s">
        <v>199</v>
      </c>
    </row>
    <row r="14470" spans="1:7" x14ac:dyDescent="0.25">
      <c r="A14470" s="1">
        <v>35260573</v>
      </c>
      <c r="B14470" s="1" t="s">
        <v>38641</v>
      </c>
      <c r="C14470" s="1" t="s">
        <v>38642</v>
      </c>
      <c r="D14470" s="1" t="s">
        <v>38643</v>
      </c>
      <c r="E14470" s="1" t="s">
        <v>65</v>
      </c>
      <c r="G14470" s="1" t="s">
        <v>199</v>
      </c>
    </row>
    <row r="14471" spans="1:7" x14ac:dyDescent="0.25">
      <c r="A14471" s="1">
        <v>35260574</v>
      </c>
      <c r="B14471" s="1" t="s">
        <v>38644</v>
      </c>
      <c r="C14471" s="1" t="s">
        <v>38645</v>
      </c>
      <c r="D14471" s="1" t="s">
        <v>38644</v>
      </c>
      <c r="E14471" s="1" t="s">
        <v>65</v>
      </c>
      <c r="F14471" s="1" t="s">
        <v>3532</v>
      </c>
      <c r="G14471" s="1" t="s">
        <v>3533</v>
      </c>
    </row>
    <row r="14472" spans="1:7" x14ac:dyDescent="0.25">
      <c r="A14472" s="1">
        <v>35260575</v>
      </c>
      <c r="B14472" s="1" t="s">
        <v>38646</v>
      </c>
      <c r="C14472" s="1" t="s">
        <v>38647</v>
      </c>
      <c r="D14472" s="1" t="s">
        <v>38646</v>
      </c>
      <c r="E14472" s="1" t="s">
        <v>65</v>
      </c>
      <c r="F14472" s="1" t="s">
        <v>38648</v>
      </c>
      <c r="G14472" s="1" t="s">
        <v>38649</v>
      </c>
    </row>
    <row r="14473" spans="1:7" x14ac:dyDescent="0.25">
      <c r="A14473" s="1">
        <v>35260576</v>
      </c>
      <c r="B14473" s="1" t="s">
        <v>38650</v>
      </c>
      <c r="C14473" s="1" t="s">
        <v>38651</v>
      </c>
      <c r="D14473" s="1" t="s">
        <v>38652</v>
      </c>
      <c r="E14473" s="1" t="s">
        <v>65</v>
      </c>
      <c r="F14473" s="1" t="s">
        <v>952</v>
      </c>
      <c r="G14473" s="1" t="s">
        <v>953</v>
      </c>
    </row>
    <row r="14474" spans="1:7" x14ac:dyDescent="0.25">
      <c r="A14474" s="1">
        <v>35260578</v>
      </c>
      <c r="B14474" s="1" t="s">
        <v>38653</v>
      </c>
      <c r="C14474" s="1" t="s">
        <v>38654</v>
      </c>
      <c r="D14474" s="1" t="s">
        <v>38654</v>
      </c>
      <c r="E14474" s="1" t="s">
        <v>65</v>
      </c>
      <c r="F14474" s="1" t="s">
        <v>89</v>
      </c>
      <c r="G14474" s="1" t="s">
        <v>1364</v>
      </c>
    </row>
    <row r="14475" spans="1:7" x14ac:dyDescent="0.25">
      <c r="A14475" s="1">
        <v>35260579</v>
      </c>
      <c r="B14475" s="1" t="s">
        <v>38655</v>
      </c>
      <c r="C14475" s="1" t="s">
        <v>38656</v>
      </c>
      <c r="D14475" s="1" t="s">
        <v>38655</v>
      </c>
      <c r="E14475" s="1" t="s">
        <v>66</v>
      </c>
      <c r="G14475" s="1" t="s">
        <v>199</v>
      </c>
    </row>
    <row r="14476" spans="1:7" x14ac:dyDescent="0.25">
      <c r="A14476" s="1">
        <v>35260583</v>
      </c>
      <c r="B14476" s="1" t="s">
        <v>38657</v>
      </c>
      <c r="C14476" s="1" t="s">
        <v>38658</v>
      </c>
      <c r="D14476" s="1" t="s">
        <v>38659</v>
      </c>
      <c r="E14476" s="1" t="s">
        <v>66</v>
      </c>
      <c r="F14476" s="1" t="s">
        <v>91</v>
      </c>
      <c r="G14476" s="1" t="s">
        <v>38660</v>
      </c>
    </row>
    <row r="14477" spans="1:7" x14ac:dyDescent="0.25">
      <c r="A14477" s="1">
        <v>35260584</v>
      </c>
      <c r="B14477" s="1" t="s">
        <v>38661</v>
      </c>
      <c r="C14477" s="1" t="s">
        <v>38662</v>
      </c>
      <c r="D14477" s="1" t="s">
        <v>38662</v>
      </c>
      <c r="E14477" s="1" t="s">
        <v>65</v>
      </c>
      <c r="F14477" s="1" t="s">
        <v>3401</v>
      </c>
      <c r="G14477" s="1" t="s">
        <v>3402</v>
      </c>
    </row>
    <row r="14478" spans="1:7" x14ac:dyDescent="0.25">
      <c r="A14478" s="1">
        <v>35260585</v>
      </c>
      <c r="B14478" s="1" t="s">
        <v>38663</v>
      </c>
      <c r="C14478" s="1" t="s">
        <v>38664</v>
      </c>
      <c r="D14478" s="1" t="s">
        <v>38665</v>
      </c>
      <c r="E14478" s="1" t="s">
        <v>65</v>
      </c>
      <c r="F14478" s="1" t="s">
        <v>977</v>
      </c>
      <c r="G14478" s="1" t="s">
        <v>978</v>
      </c>
    </row>
    <row r="14479" spans="1:7" x14ac:dyDescent="0.25">
      <c r="A14479" s="1">
        <v>35260588</v>
      </c>
      <c r="B14479" s="1" t="s">
        <v>38666</v>
      </c>
      <c r="C14479" s="1" t="s">
        <v>38667</v>
      </c>
      <c r="D14479" s="1" t="s">
        <v>38668</v>
      </c>
      <c r="E14479" s="1" t="s">
        <v>66</v>
      </c>
      <c r="F14479" s="1" t="s">
        <v>952</v>
      </c>
      <c r="G14479" s="1" t="s">
        <v>953</v>
      </c>
    </row>
    <row r="14480" spans="1:7" x14ac:dyDescent="0.25">
      <c r="A14480" s="1">
        <v>35260589</v>
      </c>
      <c r="B14480" s="1" t="s">
        <v>38669</v>
      </c>
      <c r="C14480" s="1" t="s">
        <v>38670</v>
      </c>
      <c r="D14480" s="1" t="s">
        <v>38671</v>
      </c>
      <c r="E14480" s="1" t="s">
        <v>66</v>
      </c>
      <c r="F14480" s="1" t="s">
        <v>952</v>
      </c>
      <c r="G14480" s="1" t="s">
        <v>953</v>
      </c>
    </row>
    <row r="14481" spans="1:7" x14ac:dyDescent="0.25">
      <c r="A14481" s="1">
        <v>35260593</v>
      </c>
      <c r="B14481" s="1" t="s">
        <v>38672</v>
      </c>
      <c r="C14481" s="1" t="s">
        <v>38673</v>
      </c>
      <c r="D14481" s="1" t="s">
        <v>38674</v>
      </c>
      <c r="E14481" s="1" t="s">
        <v>65</v>
      </c>
      <c r="G14481" s="1" t="s">
        <v>199</v>
      </c>
    </row>
    <row r="14482" spans="1:7" x14ac:dyDescent="0.25">
      <c r="A14482" s="1">
        <v>35260596</v>
      </c>
      <c r="B14482" s="1" t="s">
        <v>38675</v>
      </c>
      <c r="C14482" s="1" t="s">
        <v>38676</v>
      </c>
      <c r="D14482" s="1" t="s">
        <v>38676</v>
      </c>
      <c r="E14482" s="1" t="s">
        <v>65</v>
      </c>
      <c r="F14482" s="1" t="s">
        <v>3401</v>
      </c>
      <c r="G14482" s="1" t="s">
        <v>3402</v>
      </c>
    </row>
    <row r="14483" spans="1:7" x14ac:dyDescent="0.25">
      <c r="A14483" s="1">
        <v>35260599</v>
      </c>
      <c r="B14483" s="1" t="s">
        <v>38677</v>
      </c>
      <c r="C14483" s="1" t="s">
        <v>38678</v>
      </c>
      <c r="D14483" s="1" t="s">
        <v>38679</v>
      </c>
      <c r="E14483" s="1" t="s">
        <v>66</v>
      </c>
      <c r="F14483" s="1" t="s">
        <v>952</v>
      </c>
      <c r="G14483" s="1" t="s">
        <v>953</v>
      </c>
    </row>
    <row r="14484" spans="1:7" x14ac:dyDescent="0.25">
      <c r="A14484" s="1">
        <v>35260600</v>
      </c>
      <c r="B14484" s="1" t="s">
        <v>38680</v>
      </c>
      <c r="C14484" s="1" t="s">
        <v>38681</v>
      </c>
      <c r="D14484" s="1" t="s">
        <v>38682</v>
      </c>
      <c r="E14484" s="1" t="s">
        <v>66</v>
      </c>
      <c r="G14484" s="1" t="s">
        <v>199</v>
      </c>
    </row>
    <row r="14485" spans="1:7" x14ac:dyDescent="0.25">
      <c r="A14485" s="1">
        <v>35260601</v>
      </c>
      <c r="B14485" s="1" t="s">
        <v>38683</v>
      </c>
      <c r="C14485" s="1" t="s">
        <v>38684</v>
      </c>
      <c r="D14485" s="1" t="s">
        <v>38683</v>
      </c>
      <c r="E14485" s="1" t="s">
        <v>65</v>
      </c>
      <c r="F14485" s="1" t="s">
        <v>38685</v>
      </c>
      <c r="G14485" s="1" t="s">
        <v>38686</v>
      </c>
    </row>
    <row r="14486" spans="1:7" x14ac:dyDescent="0.25">
      <c r="A14486" s="1">
        <v>35260602</v>
      </c>
      <c r="B14486" s="1" t="s">
        <v>38687</v>
      </c>
      <c r="C14486" s="1" t="s">
        <v>38688</v>
      </c>
      <c r="D14486" s="1" t="s">
        <v>38689</v>
      </c>
      <c r="E14486" s="1" t="s">
        <v>65</v>
      </c>
      <c r="F14486" s="1" t="s">
        <v>37897</v>
      </c>
      <c r="G14486" s="1" t="s">
        <v>37898</v>
      </c>
    </row>
    <row r="14487" spans="1:7" x14ac:dyDescent="0.25">
      <c r="A14487" s="1">
        <v>35260603</v>
      </c>
      <c r="B14487" s="1" t="s">
        <v>38690</v>
      </c>
      <c r="C14487" s="1" t="s">
        <v>38691</v>
      </c>
      <c r="D14487" s="1" t="s">
        <v>38692</v>
      </c>
      <c r="E14487" s="1" t="s">
        <v>65</v>
      </c>
      <c r="F14487" s="1" t="s">
        <v>37897</v>
      </c>
      <c r="G14487" s="1" t="s">
        <v>37898</v>
      </c>
    </row>
    <row r="14488" spans="1:7" x14ac:dyDescent="0.25">
      <c r="A14488" s="1">
        <v>35260604</v>
      </c>
      <c r="B14488" s="1" t="s">
        <v>38693</v>
      </c>
      <c r="C14488" s="1" t="s">
        <v>38694</v>
      </c>
      <c r="D14488" s="1" t="s">
        <v>38695</v>
      </c>
      <c r="E14488" s="1" t="s">
        <v>65</v>
      </c>
      <c r="F14488" s="1" t="s">
        <v>37897</v>
      </c>
      <c r="G14488" s="1" t="s">
        <v>37898</v>
      </c>
    </row>
    <row r="14489" spans="1:7" x14ac:dyDescent="0.25">
      <c r="A14489" s="1">
        <v>35260605</v>
      </c>
      <c r="B14489" s="1" t="s">
        <v>38683</v>
      </c>
      <c r="C14489" s="1" t="s">
        <v>38683</v>
      </c>
      <c r="D14489" s="1" t="s">
        <v>38683</v>
      </c>
      <c r="G14489" s="1" t="s">
        <v>199</v>
      </c>
    </row>
    <row r="14490" spans="1:7" x14ac:dyDescent="0.25">
      <c r="A14490" s="1">
        <v>35260606</v>
      </c>
      <c r="B14490" s="1" t="s">
        <v>38696</v>
      </c>
      <c r="C14490" s="1" t="s">
        <v>38697</v>
      </c>
      <c r="D14490" s="1" t="s">
        <v>38698</v>
      </c>
      <c r="E14490" s="1" t="s">
        <v>65</v>
      </c>
      <c r="F14490" s="1" t="s">
        <v>37897</v>
      </c>
      <c r="G14490" s="1" t="s">
        <v>37898</v>
      </c>
    </row>
    <row r="14491" spans="1:7" x14ac:dyDescent="0.25">
      <c r="A14491" s="1">
        <v>35260607</v>
      </c>
      <c r="B14491" s="1" t="s">
        <v>38699</v>
      </c>
      <c r="C14491" s="1" t="s">
        <v>38699</v>
      </c>
      <c r="D14491" s="1" t="s">
        <v>38699</v>
      </c>
      <c r="E14491" s="1" t="s">
        <v>66</v>
      </c>
      <c r="F14491" s="1" t="s">
        <v>38700</v>
      </c>
      <c r="G14491" s="1" t="s">
        <v>38701</v>
      </c>
    </row>
    <row r="14492" spans="1:7" x14ac:dyDescent="0.25">
      <c r="A14492" s="1">
        <v>35260608</v>
      </c>
      <c r="B14492" s="1" t="s">
        <v>38702</v>
      </c>
      <c r="C14492" s="1" t="s">
        <v>38703</v>
      </c>
      <c r="D14492" s="1" t="s">
        <v>38704</v>
      </c>
      <c r="E14492" s="1" t="s">
        <v>66</v>
      </c>
      <c r="F14492" s="1" t="s">
        <v>952</v>
      </c>
      <c r="G14492" s="1" t="s">
        <v>953</v>
      </c>
    </row>
    <row r="14493" spans="1:7" x14ac:dyDescent="0.25">
      <c r="A14493" s="1">
        <v>35260609</v>
      </c>
      <c r="B14493" s="1" t="s">
        <v>38705</v>
      </c>
      <c r="C14493" s="1" t="s">
        <v>38706</v>
      </c>
      <c r="D14493" s="1" t="s">
        <v>38707</v>
      </c>
      <c r="E14493" s="1" t="s">
        <v>66</v>
      </c>
      <c r="F14493" s="1" t="s">
        <v>1000</v>
      </c>
      <c r="G14493" s="1" t="s">
        <v>1001</v>
      </c>
    </row>
    <row r="14494" spans="1:7" x14ac:dyDescent="0.25">
      <c r="A14494" s="1">
        <v>35260610</v>
      </c>
      <c r="B14494" s="1" t="s">
        <v>38708</v>
      </c>
      <c r="C14494" s="1" t="s">
        <v>38708</v>
      </c>
      <c r="D14494" s="1" t="s">
        <v>38708</v>
      </c>
      <c r="G14494" s="1" t="s">
        <v>199</v>
      </c>
    </row>
    <row r="14495" spans="1:7" x14ac:dyDescent="0.25">
      <c r="A14495" s="1">
        <v>35260611</v>
      </c>
      <c r="B14495" s="1" t="s">
        <v>38311</v>
      </c>
      <c r="C14495" s="1" t="s">
        <v>38312</v>
      </c>
      <c r="D14495" s="1" t="s">
        <v>38313</v>
      </c>
      <c r="E14495" s="1" t="s">
        <v>66</v>
      </c>
      <c r="F14495" s="1" t="s">
        <v>37858</v>
      </c>
      <c r="G14495" s="1" t="s">
        <v>37859</v>
      </c>
    </row>
    <row r="14496" spans="1:7" x14ac:dyDescent="0.25">
      <c r="A14496" s="1">
        <v>35260612</v>
      </c>
      <c r="B14496" s="1" t="s">
        <v>38709</v>
      </c>
      <c r="C14496" s="1" t="s">
        <v>38710</v>
      </c>
      <c r="D14496" s="1" t="s">
        <v>38710</v>
      </c>
      <c r="E14496" s="1" t="s">
        <v>66</v>
      </c>
      <c r="F14496" s="1" t="s">
        <v>89</v>
      </c>
      <c r="G14496" s="1" t="s">
        <v>1364</v>
      </c>
    </row>
    <row r="14497" spans="1:7" x14ac:dyDescent="0.25">
      <c r="A14497" s="1">
        <v>35260613</v>
      </c>
      <c r="B14497" s="1" t="s">
        <v>38711</v>
      </c>
      <c r="C14497" s="1" t="s">
        <v>38712</v>
      </c>
      <c r="D14497" s="1" t="s">
        <v>38713</v>
      </c>
      <c r="E14497" s="1" t="s">
        <v>66</v>
      </c>
      <c r="F14497" s="1" t="s">
        <v>1000</v>
      </c>
      <c r="G14497" s="1" t="s">
        <v>1001</v>
      </c>
    </row>
    <row r="14498" spans="1:7" x14ac:dyDescent="0.25">
      <c r="A14498" s="1">
        <v>35260616</v>
      </c>
      <c r="B14498" s="1" t="s">
        <v>38714</v>
      </c>
      <c r="C14498" s="1" t="s">
        <v>38715</v>
      </c>
      <c r="D14498" s="1" t="s">
        <v>38715</v>
      </c>
      <c r="E14498" s="1" t="s">
        <v>65</v>
      </c>
      <c r="F14498" s="1" t="s">
        <v>91</v>
      </c>
      <c r="G14498" s="1" t="s">
        <v>38660</v>
      </c>
    </row>
    <row r="14499" spans="1:7" x14ac:dyDescent="0.25">
      <c r="A14499" s="1">
        <v>35260617</v>
      </c>
      <c r="B14499" s="1" t="s">
        <v>38716</v>
      </c>
      <c r="C14499" s="1" t="s">
        <v>38717</v>
      </c>
      <c r="D14499" s="1" t="s">
        <v>38718</v>
      </c>
      <c r="E14499" s="1" t="s">
        <v>65</v>
      </c>
      <c r="F14499" s="1" t="s">
        <v>977</v>
      </c>
      <c r="G14499" s="1" t="s">
        <v>978</v>
      </c>
    </row>
    <row r="14500" spans="1:7" x14ac:dyDescent="0.25">
      <c r="A14500" s="1">
        <v>35260618</v>
      </c>
      <c r="B14500" s="1" t="s">
        <v>38719</v>
      </c>
      <c r="C14500" s="1" t="s">
        <v>38720</v>
      </c>
      <c r="D14500" s="1" t="s">
        <v>38721</v>
      </c>
      <c r="E14500" s="1" t="s">
        <v>65</v>
      </c>
      <c r="F14500" s="1" t="s">
        <v>977</v>
      </c>
      <c r="G14500" s="1" t="s">
        <v>978</v>
      </c>
    </row>
    <row r="14501" spans="1:7" x14ac:dyDescent="0.25">
      <c r="A14501" s="1">
        <v>35260619</v>
      </c>
      <c r="B14501" s="1" t="s">
        <v>38722</v>
      </c>
      <c r="C14501" s="1" t="s">
        <v>38723</v>
      </c>
      <c r="D14501" s="1" t="s">
        <v>38724</v>
      </c>
      <c r="E14501" s="1" t="s">
        <v>65</v>
      </c>
      <c r="F14501" s="1" t="s">
        <v>977</v>
      </c>
      <c r="G14501" s="1" t="s">
        <v>978</v>
      </c>
    </row>
    <row r="14502" spans="1:7" x14ac:dyDescent="0.25">
      <c r="A14502" s="1">
        <v>35260620</v>
      </c>
      <c r="B14502" s="1" t="s">
        <v>38725</v>
      </c>
      <c r="C14502" s="1" t="s">
        <v>38726</v>
      </c>
      <c r="D14502" s="1" t="s">
        <v>38727</v>
      </c>
      <c r="E14502" s="1" t="s">
        <v>65</v>
      </c>
      <c r="F14502" s="1" t="s">
        <v>977</v>
      </c>
      <c r="G14502" s="1" t="s">
        <v>978</v>
      </c>
    </row>
    <row r="14503" spans="1:7" x14ac:dyDescent="0.25">
      <c r="A14503" s="1">
        <v>35260624</v>
      </c>
      <c r="B14503" s="1" t="s">
        <v>38728</v>
      </c>
      <c r="C14503" s="1" t="s">
        <v>38729</v>
      </c>
      <c r="D14503" s="1" t="s">
        <v>38730</v>
      </c>
      <c r="G14503" s="1" t="s">
        <v>199</v>
      </c>
    </row>
    <row r="14504" spans="1:7" x14ac:dyDescent="0.25">
      <c r="A14504" s="1">
        <v>35260626</v>
      </c>
      <c r="B14504" s="1" t="s">
        <v>38731</v>
      </c>
      <c r="C14504" s="1" t="s">
        <v>38732</v>
      </c>
      <c r="D14504" s="1" t="s">
        <v>38732</v>
      </c>
      <c r="E14504" s="1" t="s">
        <v>65</v>
      </c>
      <c r="F14504" s="1" t="s">
        <v>89</v>
      </c>
      <c r="G14504" s="1" t="s">
        <v>1364</v>
      </c>
    </row>
    <row r="14505" spans="1:7" x14ac:dyDescent="0.25">
      <c r="A14505" s="1">
        <v>35260627</v>
      </c>
      <c r="B14505" s="1" t="s">
        <v>38733</v>
      </c>
      <c r="C14505" s="1" t="s">
        <v>38734</v>
      </c>
      <c r="D14505" s="1" t="s">
        <v>38734</v>
      </c>
      <c r="E14505" s="1" t="s">
        <v>65</v>
      </c>
      <c r="F14505" s="1" t="s">
        <v>89</v>
      </c>
      <c r="G14505" s="1" t="s">
        <v>1364</v>
      </c>
    </row>
    <row r="14506" spans="1:7" x14ac:dyDescent="0.25">
      <c r="A14506" s="1">
        <v>35260628</v>
      </c>
      <c r="B14506" s="1" t="s">
        <v>38735</v>
      </c>
      <c r="C14506" s="1" t="s">
        <v>38736</v>
      </c>
      <c r="D14506" s="1" t="s">
        <v>38736</v>
      </c>
      <c r="E14506" s="1" t="s">
        <v>65</v>
      </c>
      <c r="F14506" s="1" t="s">
        <v>91</v>
      </c>
      <c r="G14506" s="1" t="s">
        <v>38660</v>
      </c>
    </row>
    <row r="14507" spans="1:7" x14ac:dyDescent="0.25">
      <c r="A14507" s="1">
        <v>35260629</v>
      </c>
      <c r="B14507" s="1" t="s">
        <v>38737</v>
      </c>
      <c r="C14507" s="1" t="s">
        <v>38738</v>
      </c>
      <c r="D14507" s="1" t="s">
        <v>38738</v>
      </c>
      <c r="E14507" s="1" t="s">
        <v>65</v>
      </c>
      <c r="F14507" s="1" t="s">
        <v>91</v>
      </c>
      <c r="G14507" s="1" t="s">
        <v>38660</v>
      </c>
    </row>
    <row r="14508" spans="1:7" x14ac:dyDescent="0.25">
      <c r="A14508" s="1">
        <v>35260632</v>
      </c>
      <c r="B14508" s="1" t="s">
        <v>38739</v>
      </c>
      <c r="C14508" s="1" t="s">
        <v>38740</v>
      </c>
      <c r="D14508" s="1" t="s">
        <v>38741</v>
      </c>
      <c r="E14508" s="1" t="s">
        <v>65</v>
      </c>
      <c r="F14508" s="1" t="s">
        <v>1000</v>
      </c>
      <c r="G14508" s="1" t="s">
        <v>1001</v>
      </c>
    </row>
    <row r="14509" spans="1:7" x14ac:dyDescent="0.25">
      <c r="A14509" s="1">
        <v>35260633</v>
      </c>
      <c r="B14509" s="1" t="s">
        <v>38742</v>
      </c>
      <c r="C14509" s="1" t="s">
        <v>38742</v>
      </c>
      <c r="D14509" s="1" t="s">
        <v>38742</v>
      </c>
      <c r="E14509" s="1" t="s">
        <v>65</v>
      </c>
      <c r="F14509" s="1" t="s">
        <v>431</v>
      </c>
      <c r="G14509" s="1" t="s">
        <v>432</v>
      </c>
    </row>
    <row r="14510" spans="1:7" x14ac:dyDescent="0.25">
      <c r="A14510" s="1">
        <v>35260636</v>
      </c>
      <c r="B14510" s="1" t="s">
        <v>38743</v>
      </c>
      <c r="C14510" s="1" t="s">
        <v>38744</v>
      </c>
      <c r="D14510" s="1" t="s">
        <v>38743</v>
      </c>
      <c r="E14510" s="1" t="s">
        <v>66</v>
      </c>
      <c r="G14510" s="1" t="s">
        <v>199</v>
      </c>
    </row>
    <row r="14511" spans="1:7" x14ac:dyDescent="0.25">
      <c r="A14511" s="1">
        <v>35260642</v>
      </c>
      <c r="B14511" s="1" t="s">
        <v>38745</v>
      </c>
      <c r="C14511" s="1" t="s">
        <v>38746</v>
      </c>
      <c r="D14511" s="1" t="s">
        <v>38746</v>
      </c>
      <c r="E14511" s="1" t="s">
        <v>65</v>
      </c>
      <c r="F14511" s="1" t="s">
        <v>89</v>
      </c>
      <c r="G14511" s="1" t="s">
        <v>1364</v>
      </c>
    </row>
    <row r="14512" spans="1:7" x14ac:dyDescent="0.25">
      <c r="A14512" s="1">
        <v>35260644</v>
      </c>
      <c r="B14512" s="1" t="s">
        <v>38747</v>
      </c>
      <c r="C14512" s="1" t="s">
        <v>38748</v>
      </c>
      <c r="D14512" s="1" t="s">
        <v>38748</v>
      </c>
      <c r="E14512" s="1" t="s">
        <v>65</v>
      </c>
      <c r="F14512" s="1" t="s">
        <v>89</v>
      </c>
      <c r="G14512" s="1" t="s">
        <v>1364</v>
      </c>
    </row>
    <row r="14513" spans="1:7" x14ac:dyDescent="0.25">
      <c r="A14513" s="1">
        <v>35260646</v>
      </c>
      <c r="B14513" s="1" t="s">
        <v>38749</v>
      </c>
      <c r="C14513" s="1" t="s">
        <v>38750</v>
      </c>
      <c r="D14513" s="1" t="s">
        <v>38751</v>
      </c>
      <c r="E14513" s="1" t="s">
        <v>65</v>
      </c>
      <c r="F14513" s="1" t="s">
        <v>29</v>
      </c>
      <c r="G14513" s="1" t="s">
        <v>2799</v>
      </c>
    </row>
    <row r="14514" spans="1:7" x14ac:dyDescent="0.25">
      <c r="A14514" s="1">
        <v>35260647</v>
      </c>
      <c r="B14514" s="1" t="s">
        <v>38752</v>
      </c>
      <c r="C14514" s="1" t="s">
        <v>38753</v>
      </c>
      <c r="D14514" s="1" t="s">
        <v>38753</v>
      </c>
      <c r="G14514" s="1" t="s">
        <v>199</v>
      </c>
    </row>
    <row r="14515" spans="1:7" x14ac:dyDescent="0.25">
      <c r="A14515" s="1">
        <v>35260648</v>
      </c>
      <c r="B14515" s="1" t="s">
        <v>38754</v>
      </c>
      <c r="C14515" s="1" t="s">
        <v>38755</v>
      </c>
      <c r="D14515" s="1" t="s">
        <v>38756</v>
      </c>
      <c r="E14515" s="1" t="s">
        <v>65</v>
      </c>
      <c r="F14515" s="1" t="s">
        <v>38757</v>
      </c>
      <c r="G14515" s="1" t="s">
        <v>38758</v>
      </c>
    </row>
    <row r="14516" spans="1:7" x14ac:dyDescent="0.25">
      <c r="A14516" s="1">
        <v>35260650</v>
      </c>
      <c r="B14516" s="1" t="s">
        <v>38759</v>
      </c>
      <c r="C14516" s="1" t="s">
        <v>38760</v>
      </c>
      <c r="D14516" s="1" t="s">
        <v>38761</v>
      </c>
      <c r="E14516" s="1" t="s">
        <v>65</v>
      </c>
      <c r="F14516" s="1" t="s">
        <v>38762</v>
      </c>
      <c r="G14516" s="1" t="s">
        <v>38763</v>
      </c>
    </row>
    <row r="14517" spans="1:7" x14ac:dyDescent="0.25">
      <c r="A14517" s="1">
        <v>35260652</v>
      </c>
      <c r="B14517" s="1" t="s">
        <v>38764</v>
      </c>
      <c r="C14517" s="1" t="s">
        <v>38765</v>
      </c>
      <c r="D14517" s="1" t="s">
        <v>38766</v>
      </c>
      <c r="E14517" s="1" t="s">
        <v>65</v>
      </c>
      <c r="F14517" s="1" t="s">
        <v>89</v>
      </c>
      <c r="G14517" s="1" t="s">
        <v>1364</v>
      </c>
    </row>
    <row r="14518" spans="1:7" x14ac:dyDescent="0.25">
      <c r="A14518" s="1">
        <v>35260653</v>
      </c>
      <c r="B14518" s="1" t="s">
        <v>38767</v>
      </c>
      <c r="C14518" s="1" t="s">
        <v>38768</v>
      </c>
      <c r="D14518" s="1" t="s">
        <v>38768</v>
      </c>
      <c r="E14518" s="1" t="s">
        <v>66</v>
      </c>
      <c r="F14518" s="1" t="s">
        <v>89</v>
      </c>
      <c r="G14518" s="1" t="s">
        <v>1364</v>
      </c>
    </row>
    <row r="14519" spans="1:7" x14ac:dyDescent="0.25">
      <c r="A14519" s="1">
        <v>35260654</v>
      </c>
      <c r="B14519" s="1" t="s">
        <v>38769</v>
      </c>
      <c r="C14519" s="1" t="s">
        <v>38770</v>
      </c>
      <c r="D14519" s="1" t="s">
        <v>38770</v>
      </c>
      <c r="E14519" s="1" t="s">
        <v>65</v>
      </c>
      <c r="F14519" s="1" t="s">
        <v>29</v>
      </c>
      <c r="G14519" s="1" t="s">
        <v>2799</v>
      </c>
    </row>
    <row r="14520" spans="1:7" x14ac:dyDescent="0.25">
      <c r="A14520" s="1">
        <v>35260655</v>
      </c>
      <c r="B14520" s="1" t="s">
        <v>38771</v>
      </c>
      <c r="C14520" s="1" t="s">
        <v>38772</v>
      </c>
      <c r="D14520" s="1" t="s">
        <v>38773</v>
      </c>
      <c r="E14520" s="1" t="s">
        <v>65</v>
      </c>
      <c r="F14520" s="1" t="s">
        <v>38067</v>
      </c>
      <c r="G14520" s="1" t="s">
        <v>38068</v>
      </c>
    </row>
    <row r="14521" spans="1:7" x14ac:dyDescent="0.25">
      <c r="A14521" s="1">
        <v>35260656</v>
      </c>
      <c r="B14521" s="1" t="s">
        <v>38774</v>
      </c>
      <c r="C14521" s="1" t="s">
        <v>38775</v>
      </c>
      <c r="D14521" s="1" t="s">
        <v>38776</v>
      </c>
      <c r="E14521" s="1" t="s">
        <v>65</v>
      </c>
      <c r="F14521" s="1" t="s">
        <v>38067</v>
      </c>
      <c r="G14521" s="1" t="s">
        <v>38068</v>
      </c>
    </row>
    <row r="14522" spans="1:7" x14ac:dyDescent="0.25">
      <c r="A14522" s="1">
        <v>35260657</v>
      </c>
      <c r="B14522" s="1" t="s">
        <v>38777</v>
      </c>
      <c r="C14522" s="1" t="s">
        <v>38778</v>
      </c>
      <c r="D14522" s="1" t="s">
        <v>38779</v>
      </c>
      <c r="E14522" s="1" t="s">
        <v>66</v>
      </c>
      <c r="F14522" s="1" t="s">
        <v>38780</v>
      </c>
      <c r="G14522" s="1" t="s">
        <v>38781</v>
      </c>
    </row>
    <row r="14523" spans="1:7" x14ac:dyDescent="0.25">
      <c r="A14523" s="1">
        <v>35260658</v>
      </c>
      <c r="B14523" s="1" t="s">
        <v>38782</v>
      </c>
      <c r="C14523" s="1" t="s">
        <v>38782</v>
      </c>
      <c r="D14523" s="1" t="s">
        <v>38782</v>
      </c>
      <c r="G14523" s="1" t="s">
        <v>199</v>
      </c>
    </row>
    <row r="14524" spans="1:7" x14ac:dyDescent="0.25">
      <c r="A14524" s="1">
        <v>35260659</v>
      </c>
      <c r="B14524" s="1" t="s">
        <v>38783</v>
      </c>
      <c r="C14524" s="1" t="s">
        <v>38784</v>
      </c>
      <c r="D14524" s="1" t="s">
        <v>38785</v>
      </c>
      <c r="E14524" s="1" t="s">
        <v>65</v>
      </c>
      <c r="F14524" s="1" t="s">
        <v>90</v>
      </c>
      <c r="G14524" s="1" t="s">
        <v>1109</v>
      </c>
    </row>
    <row r="14525" spans="1:7" x14ac:dyDescent="0.25">
      <c r="A14525" s="1">
        <v>35260660</v>
      </c>
      <c r="B14525" s="1" t="s">
        <v>38786</v>
      </c>
      <c r="C14525" s="1" t="s">
        <v>38787</v>
      </c>
      <c r="D14525" s="1" t="s">
        <v>38788</v>
      </c>
      <c r="G14525" s="1" t="s">
        <v>199</v>
      </c>
    </row>
    <row r="14526" spans="1:7" x14ac:dyDescent="0.25">
      <c r="A14526" s="1">
        <v>35260661</v>
      </c>
      <c r="B14526" s="1" t="s">
        <v>38789</v>
      </c>
      <c r="C14526" s="1" t="s">
        <v>38790</v>
      </c>
      <c r="D14526" s="1" t="s">
        <v>38790</v>
      </c>
      <c r="E14526" s="1" t="s">
        <v>65</v>
      </c>
      <c r="F14526" s="1" t="s">
        <v>91</v>
      </c>
      <c r="G14526" s="1" t="s">
        <v>38660</v>
      </c>
    </row>
    <row r="14527" spans="1:7" x14ac:dyDescent="0.25">
      <c r="A14527" s="1">
        <v>35260662</v>
      </c>
      <c r="B14527" s="1" t="s">
        <v>38791</v>
      </c>
      <c r="C14527" s="1" t="s">
        <v>38792</v>
      </c>
      <c r="D14527" s="1" t="s">
        <v>38792</v>
      </c>
      <c r="E14527" s="1" t="s">
        <v>66</v>
      </c>
      <c r="F14527" s="1" t="s">
        <v>91</v>
      </c>
      <c r="G14527" s="1" t="s">
        <v>38660</v>
      </c>
    </row>
    <row r="14528" spans="1:7" x14ac:dyDescent="0.25">
      <c r="A14528" s="1">
        <v>35260663</v>
      </c>
      <c r="B14528" s="1" t="s">
        <v>38793</v>
      </c>
      <c r="C14528" s="1" t="s">
        <v>38794</v>
      </c>
      <c r="D14528" s="1" t="s">
        <v>38795</v>
      </c>
      <c r="E14528" s="1" t="s">
        <v>66</v>
      </c>
      <c r="F14528" s="1" t="s">
        <v>38577</v>
      </c>
      <c r="G14528" s="1" t="s">
        <v>38578</v>
      </c>
    </row>
    <row r="14529" spans="1:7" x14ac:dyDescent="0.25">
      <c r="A14529" s="1">
        <v>35260670</v>
      </c>
      <c r="B14529" s="1" t="s">
        <v>38796</v>
      </c>
      <c r="C14529" s="1" t="s">
        <v>38796</v>
      </c>
      <c r="D14529" s="1" t="s">
        <v>38796</v>
      </c>
      <c r="G14529" s="1" t="s">
        <v>199</v>
      </c>
    </row>
    <row r="14530" spans="1:7" x14ac:dyDescent="0.25">
      <c r="A14530" s="1">
        <v>35260680</v>
      </c>
      <c r="B14530" s="1" t="s">
        <v>38797</v>
      </c>
      <c r="C14530" s="1" t="s">
        <v>38798</v>
      </c>
      <c r="D14530" s="1" t="s">
        <v>38799</v>
      </c>
      <c r="E14530" s="1" t="s">
        <v>65</v>
      </c>
      <c r="F14530" s="1" t="s">
        <v>563</v>
      </c>
      <c r="G14530" s="1" t="s">
        <v>564</v>
      </c>
    </row>
    <row r="14531" spans="1:7" x14ac:dyDescent="0.25">
      <c r="A14531" s="1">
        <v>35260681</v>
      </c>
      <c r="B14531" s="1" t="s">
        <v>38800</v>
      </c>
      <c r="C14531" s="1" t="s">
        <v>38800</v>
      </c>
      <c r="D14531" s="1" t="s">
        <v>38800</v>
      </c>
      <c r="G14531" s="1" t="s">
        <v>199</v>
      </c>
    </row>
    <row r="14532" spans="1:7" x14ac:dyDescent="0.25">
      <c r="A14532" s="1">
        <v>35260684</v>
      </c>
      <c r="B14532" s="1" t="s">
        <v>38801</v>
      </c>
      <c r="C14532" s="1" t="s">
        <v>38802</v>
      </c>
      <c r="D14532" s="1" t="s">
        <v>38803</v>
      </c>
      <c r="E14532" s="1" t="s">
        <v>66</v>
      </c>
      <c r="F14532" s="1" t="s">
        <v>38804</v>
      </c>
      <c r="G14532" s="1" t="s">
        <v>38805</v>
      </c>
    </row>
    <row r="14533" spans="1:7" x14ac:dyDescent="0.25">
      <c r="A14533" s="1">
        <v>35260685</v>
      </c>
      <c r="B14533" s="1" t="s">
        <v>38806</v>
      </c>
      <c r="C14533" s="1" t="s">
        <v>38807</v>
      </c>
      <c r="D14533" s="1" t="s">
        <v>38808</v>
      </c>
      <c r="E14533" s="1" t="s">
        <v>66</v>
      </c>
      <c r="F14533" s="1" t="s">
        <v>38809</v>
      </c>
      <c r="G14533" s="1" t="s">
        <v>38810</v>
      </c>
    </row>
    <row r="14534" spans="1:7" x14ac:dyDescent="0.25">
      <c r="A14534" s="1">
        <v>35260701</v>
      </c>
      <c r="B14534" s="1" t="s">
        <v>38811</v>
      </c>
      <c r="C14534" s="1" t="s">
        <v>38812</v>
      </c>
      <c r="D14534" s="1" t="s">
        <v>38813</v>
      </c>
      <c r="E14534" s="1" t="s">
        <v>65</v>
      </c>
      <c r="F14534" s="1" t="s">
        <v>563</v>
      </c>
      <c r="G14534" s="1" t="s">
        <v>564</v>
      </c>
    </row>
    <row r="14535" spans="1:7" x14ac:dyDescent="0.25">
      <c r="A14535" s="1">
        <v>35260702</v>
      </c>
      <c r="B14535" s="1" t="s">
        <v>38814</v>
      </c>
      <c r="C14535" s="1" t="s">
        <v>38815</v>
      </c>
      <c r="D14535" s="1" t="s">
        <v>38816</v>
      </c>
      <c r="E14535" s="1" t="s">
        <v>66</v>
      </c>
      <c r="F14535" s="1" t="s">
        <v>38323</v>
      </c>
      <c r="G14535" s="1" t="s">
        <v>38324</v>
      </c>
    </row>
    <row r="14536" spans="1:7" x14ac:dyDescent="0.25">
      <c r="A14536" s="1">
        <v>35260704</v>
      </c>
      <c r="B14536" s="1" t="s">
        <v>38817</v>
      </c>
      <c r="C14536" s="1" t="s">
        <v>38818</v>
      </c>
      <c r="D14536" s="1" t="s">
        <v>38818</v>
      </c>
      <c r="E14536" s="1" t="s">
        <v>66</v>
      </c>
      <c r="F14536" s="1" t="s">
        <v>89</v>
      </c>
      <c r="G14536" s="1" t="s">
        <v>1364</v>
      </c>
    </row>
    <row r="14537" spans="1:7" x14ac:dyDescent="0.25">
      <c r="A14537" s="1">
        <v>35260705</v>
      </c>
      <c r="B14537" s="1" t="s">
        <v>38819</v>
      </c>
      <c r="C14537" s="1" t="s">
        <v>38820</v>
      </c>
      <c r="D14537" s="1" t="s">
        <v>38820</v>
      </c>
      <c r="E14537" s="1" t="s">
        <v>66</v>
      </c>
      <c r="F14537" s="1" t="s">
        <v>15963</v>
      </c>
      <c r="G14537" s="1" t="s">
        <v>15964</v>
      </c>
    </row>
    <row r="14538" spans="1:7" x14ac:dyDescent="0.25">
      <c r="A14538" s="1">
        <v>35260706</v>
      </c>
      <c r="B14538" s="1" t="s">
        <v>38821</v>
      </c>
      <c r="C14538" s="1" t="s">
        <v>38822</v>
      </c>
      <c r="D14538" s="1" t="s">
        <v>38822</v>
      </c>
      <c r="E14538" s="1" t="s">
        <v>65</v>
      </c>
      <c r="F14538" s="1" t="s">
        <v>91</v>
      </c>
      <c r="G14538" s="1" t="s">
        <v>38660</v>
      </c>
    </row>
    <row r="14539" spans="1:7" x14ac:dyDescent="0.25">
      <c r="A14539" s="1">
        <v>35260707</v>
      </c>
      <c r="B14539" s="1" t="s">
        <v>38823</v>
      </c>
      <c r="C14539" s="1" t="s">
        <v>38824</v>
      </c>
      <c r="D14539" s="1" t="s">
        <v>38824</v>
      </c>
      <c r="E14539" s="1" t="s">
        <v>65</v>
      </c>
      <c r="F14539" s="1" t="s">
        <v>29</v>
      </c>
      <c r="G14539" s="1" t="s">
        <v>2799</v>
      </c>
    </row>
    <row r="14540" spans="1:7" x14ac:dyDescent="0.25">
      <c r="A14540" s="1">
        <v>35260708</v>
      </c>
      <c r="B14540" s="1" t="s">
        <v>38825</v>
      </c>
      <c r="C14540" s="1" t="s">
        <v>38826</v>
      </c>
      <c r="D14540" s="1" t="s">
        <v>38827</v>
      </c>
      <c r="G14540" s="1" t="s">
        <v>199</v>
      </c>
    </row>
    <row r="14541" spans="1:7" x14ac:dyDescent="0.25">
      <c r="A14541" s="1">
        <v>35260709</v>
      </c>
      <c r="B14541" s="1" t="s">
        <v>38828</v>
      </c>
      <c r="C14541" s="1" t="s">
        <v>38829</v>
      </c>
      <c r="D14541" s="1" t="s">
        <v>38830</v>
      </c>
      <c r="G14541" s="1" t="s">
        <v>199</v>
      </c>
    </row>
    <row r="14542" spans="1:7" x14ac:dyDescent="0.25">
      <c r="A14542" s="1">
        <v>35260710</v>
      </c>
      <c r="B14542" s="1" t="s">
        <v>38831</v>
      </c>
      <c r="C14542" s="1" t="s">
        <v>38832</v>
      </c>
      <c r="D14542" s="1" t="s">
        <v>38832</v>
      </c>
      <c r="E14542" s="1" t="s">
        <v>65</v>
      </c>
      <c r="F14542" s="1" t="s">
        <v>29</v>
      </c>
      <c r="G14542" s="1" t="s">
        <v>2799</v>
      </c>
    </row>
    <row r="14543" spans="1:7" x14ac:dyDescent="0.25">
      <c r="A14543" s="1">
        <v>35260711</v>
      </c>
      <c r="B14543" s="1" t="s">
        <v>38833</v>
      </c>
      <c r="C14543" s="1" t="s">
        <v>38834</v>
      </c>
      <c r="D14543" s="1" t="s">
        <v>38834</v>
      </c>
      <c r="E14543" s="1" t="s">
        <v>65</v>
      </c>
      <c r="F14543" s="1" t="s">
        <v>29</v>
      </c>
      <c r="G14543" s="1" t="s">
        <v>2799</v>
      </c>
    </row>
    <row r="14544" spans="1:7" x14ac:dyDescent="0.25">
      <c r="A14544" s="1">
        <v>35260712</v>
      </c>
      <c r="B14544" s="1" t="s">
        <v>38835</v>
      </c>
      <c r="C14544" s="1" t="s">
        <v>38836</v>
      </c>
      <c r="D14544" s="1" t="s">
        <v>38836</v>
      </c>
      <c r="E14544" s="1" t="s">
        <v>66</v>
      </c>
      <c r="F14544" s="1" t="s">
        <v>89</v>
      </c>
      <c r="G14544" s="1" t="s">
        <v>1364</v>
      </c>
    </row>
    <row r="14545" spans="1:7" x14ac:dyDescent="0.25">
      <c r="A14545" s="1">
        <v>35260713</v>
      </c>
      <c r="B14545" s="1" t="s">
        <v>38837</v>
      </c>
      <c r="C14545" s="1" t="s">
        <v>38838</v>
      </c>
      <c r="D14545" s="1" t="s">
        <v>38839</v>
      </c>
      <c r="E14545" s="1" t="s">
        <v>65</v>
      </c>
      <c r="F14545" s="1" t="s">
        <v>431</v>
      </c>
      <c r="G14545" s="1" t="s">
        <v>432</v>
      </c>
    </row>
    <row r="14546" spans="1:7" x14ac:dyDescent="0.25">
      <c r="A14546" s="1">
        <v>35260714</v>
      </c>
      <c r="B14546" s="1" t="s">
        <v>38840</v>
      </c>
      <c r="C14546" s="1" t="s">
        <v>38841</v>
      </c>
      <c r="D14546" s="1" t="s">
        <v>38842</v>
      </c>
      <c r="E14546" s="1" t="s">
        <v>65</v>
      </c>
      <c r="F14546" s="1" t="s">
        <v>977</v>
      </c>
      <c r="G14546" s="1" t="s">
        <v>978</v>
      </c>
    </row>
    <row r="14547" spans="1:7" x14ac:dyDescent="0.25">
      <c r="A14547" s="1">
        <v>35260715</v>
      </c>
      <c r="B14547" s="1" t="s">
        <v>38843</v>
      </c>
      <c r="C14547" s="1" t="s">
        <v>38844</v>
      </c>
      <c r="D14547" s="1" t="s">
        <v>38844</v>
      </c>
      <c r="E14547" s="1" t="s">
        <v>65</v>
      </c>
      <c r="F14547" s="1" t="s">
        <v>431</v>
      </c>
      <c r="G14547" s="1" t="s">
        <v>432</v>
      </c>
    </row>
    <row r="14548" spans="1:7" x14ac:dyDescent="0.25">
      <c r="A14548" s="1">
        <v>35260717</v>
      </c>
      <c r="B14548" s="1" t="s">
        <v>38845</v>
      </c>
      <c r="C14548" s="1" t="s">
        <v>38846</v>
      </c>
      <c r="D14548" s="1" t="s">
        <v>38846</v>
      </c>
      <c r="E14548" s="1" t="s">
        <v>65</v>
      </c>
      <c r="F14548" s="1" t="s">
        <v>91</v>
      </c>
      <c r="G14548" s="1" t="s">
        <v>38660</v>
      </c>
    </row>
    <row r="14549" spans="1:7" x14ac:dyDescent="0.25">
      <c r="A14549" s="1">
        <v>35260718</v>
      </c>
      <c r="B14549" s="1" t="s">
        <v>38847</v>
      </c>
      <c r="C14549" s="1" t="s">
        <v>38848</v>
      </c>
      <c r="D14549" s="1" t="s">
        <v>38848</v>
      </c>
      <c r="E14549" s="1" t="s">
        <v>66</v>
      </c>
      <c r="G14549" s="1" t="s">
        <v>199</v>
      </c>
    </row>
    <row r="14550" spans="1:7" x14ac:dyDescent="0.25">
      <c r="A14550" s="1">
        <v>35260719</v>
      </c>
      <c r="B14550" s="1" t="s">
        <v>38843</v>
      </c>
      <c r="C14550" s="1" t="s">
        <v>38844</v>
      </c>
      <c r="D14550" s="1" t="s">
        <v>38844</v>
      </c>
      <c r="E14550" s="1" t="s">
        <v>66</v>
      </c>
      <c r="F14550" s="1" t="s">
        <v>431</v>
      </c>
      <c r="G14550" s="1" t="s">
        <v>432</v>
      </c>
    </row>
    <row r="14551" spans="1:7" x14ac:dyDescent="0.25">
      <c r="A14551" s="1">
        <v>35260721</v>
      </c>
      <c r="B14551" s="1" t="s">
        <v>3073</v>
      </c>
      <c r="C14551" s="1" t="s">
        <v>38849</v>
      </c>
      <c r="D14551" s="1" t="s">
        <v>38850</v>
      </c>
      <c r="E14551" s="1" t="s">
        <v>66</v>
      </c>
      <c r="F14551" s="1" t="s">
        <v>3114</v>
      </c>
      <c r="G14551" s="1" t="s">
        <v>3115</v>
      </c>
    </row>
    <row r="14552" spans="1:7" x14ac:dyDescent="0.25">
      <c r="A14552" s="1">
        <v>35260723</v>
      </c>
      <c r="B14552" s="1" t="s">
        <v>38851</v>
      </c>
      <c r="C14552" s="1" t="s">
        <v>38852</v>
      </c>
      <c r="D14552" s="1" t="s">
        <v>38852</v>
      </c>
      <c r="E14552" s="1" t="s">
        <v>66</v>
      </c>
      <c r="F14552" s="1" t="s">
        <v>89</v>
      </c>
      <c r="G14552" s="1" t="s">
        <v>1364</v>
      </c>
    </row>
    <row r="14553" spans="1:7" x14ac:dyDescent="0.25">
      <c r="A14553" s="1">
        <v>35260727</v>
      </c>
      <c r="B14553" s="1" t="s">
        <v>38853</v>
      </c>
      <c r="C14553" s="1" t="s">
        <v>38854</v>
      </c>
      <c r="D14553" s="1" t="s">
        <v>38854</v>
      </c>
      <c r="E14553" s="1" t="s">
        <v>65</v>
      </c>
      <c r="F14553" s="1" t="s">
        <v>29</v>
      </c>
      <c r="G14553" s="1" t="s">
        <v>2799</v>
      </c>
    </row>
    <row r="14554" spans="1:7" x14ac:dyDescent="0.25">
      <c r="A14554" s="1">
        <v>35260730</v>
      </c>
      <c r="B14554" s="1" t="s">
        <v>38855</v>
      </c>
      <c r="C14554" s="1" t="s">
        <v>38856</v>
      </c>
      <c r="D14554" s="1" t="s">
        <v>38856</v>
      </c>
      <c r="E14554" s="1" t="s">
        <v>65</v>
      </c>
      <c r="F14554" s="1" t="s">
        <v>91</v>
      </c>
      <c r="G14554" s="1" t="s">
        <v>38660</v>
      </c>
    </row>
    <row r="14555" spans="1:7" x14ac:dyDescent="0.25">
      <c r="A14555" s="1">
        <v>35260731</v>
      </c>
      <c r="B14555" s="1" t="s">
        <v>38857</v>
      </c>
      <c r="C14555" s="1" t="s">
        <v>38858</v>
      </c>
      <c r="D14555" s="1" t="s">
        <v>38858</v>
      </c>
      <c r="E14555" s="1" t="s">
        <v>65</v>
      </c>
      <c r="F14555" s="1" t="s">
        <v>91</v>
      </c>
      <c r="G14555" s="1" t="s">
        <v>38660</v>
      </c>
    </row>
    <row r="14556" spans="1:7" x14ac:dyDescent="0.25">
      <c r="A14556" s="1">
        <v>35260733</v>
      </c>
      <c r="B14556" s="1" t="s">
        <v>38859</v>
      </c>
      <c r="C14556" s="1" t="s">
        <v>38860</v>
      </c>
      <c r="D14556" s="1" t="s">
        <v>38861</v>
      </c>
      <c r="E14556" s="1" t="s">
        <v>65</v>
      </c>
      <c r="F14556" s="1" t="s">
        <v>90</v>
      </c>
      <c r="G14556" s="1" t="s">
        <v>1109</v>
      </c>
    </row>
    <row r="14557" spans="1:7" x14ac:dyDescent="0.25">
      <c r="A14557" s="1">
        <v>35260734</v>
      </c>
      <c r="B14557" s="1" t="s">
        <v>38862</v>
      </c>
      <c r="C14557" s="1" t="s">
        <v>38863</v>
      </c>
      <c r="D14557" s="1" t="s">
        <v>38864</v>
      </c>
      <c r="E14557" s="1" t="s">
        <v>65</v>
      </c>
      <c r="F14557" s="1" t="s">
        <v>90</v>
      </c>
      <c r="G14557" s="1" t="s">
        <v>1109</v>
      </c>
    </row>
    <row r="14558" spans="1:7" x14ac:dyDescent="0.25">
      <c r="A14558" s="1">
        <v>35260735</v>
      </c>
      <c r="B14558" s="1" t="s">
        <v>38865</v>
      </c>
      <c r="C14558" s="1" t="s">
        <v>38866</v>
      </c>
      <c r="D14558" s="1" t="s">
        <v>38867</v>
      </c>
      <c r="E14558" s="1" t="s">
        <v>65</v>
      </c>
      <c r="F14558" s="1" t="s">
        <v>431</v>
      </c>
      <c r="G14558" s="1" t="s">
        <v>432</v>
      </c>
    </row>
    <row r="14559" spans="1:7" x14ac:dyDescent="0.25">
      <c r="A14559" s="1">
        <v>35260738</v>
      </c>
      <c r="B14559" s="1" t="s">
        <v>38868</v>
      </c>
      <c r="C14559" s="1" t="s">
        <v>38869</v>
      </c>
      <c r="D14559" s="1" t="s">
        <v>38869</v>
      </c>
      <c r="E14559" s="1" t="s">
        <v>65</v>
      </c>
      <c r="F14559" s="1" t="s">
        <v>89</v>
      </c>
      <c r="G14559" s="1" t="s">
        <v>1364</v>
      </c>
    </row>
    <row r="14560" spans="1:7" x14ac:dyDescent="0.25">
      <c r="A14560" s="1">
        <v>35260739</v>
      </c>
      <c r="B14560" s="1" t="s">
        <v>38870</v>
      </c>
      <c r="C14560" s="1" t="s">
        <v>38871</v>
      </c>
      <c r="D14560" s="1" t="s">
        <v>38871</v>
      </c>
      <c r="E14560" s="1" t="s">
        <v>65</v>
      </c>
      <c r="F14560" s="1" t="s">
        <v>431</v>
      </c>
      <c r="G14560" s="1" t="s">
        <v>432</v>
      </c>
    </row>
    <row r="14561" spans="1:7" x14ac:dyDescent="0.25">
      <c r="A14561" s="1">
        <v>35260740</v>
      </c>
      <c r="B14561" s="1" t="s">
        <v>38872</v>
      </c>
      <c r="C14561" s="1" t="s">
        <v>38873</v>
      </c>
      <c r="D14561" s="1" t="s">
        <v>38874</v>
      </c>
      <c r="E14561" s="1" t="s">
        <v>66</v>
      </c>
      <c r="F14561" s="1" t="s">
        <v>2615</v>
      </c>
      <c r="G14561" s="1" t="s">
        <v>2616</v>
      </c>
    </row>
    <row r="14562" spans="1:7" x14ac:dyDescent="0.25">
      <c r="A14562" s="1">
        <v>35260741</v>
      </c>
      <c r="B14562" s="1" t="s">
        <v>38875</v>
      </c>
      <c r="C14562" s="1" t="s">
        <v>38876</v>
      </c>
      <c r="D14562" s="1" t="s">
        <v>38877</v>
      </c>
      <c r="E14562" s="1" t="s">
        <v>66</v>
      </c>
      <c r="F14562" s="1" t="s">
        <v>2615</v>
      </c>
      <c r="G14562" s="1" t="s">
        <v>2616</v>
      </c>
    </row>
    <row r="14563" spans="1:7" x14ac:dyDescent="0.25">
      <c r="A14563" s="1">
        <v>35260742</v>
      </c>
      <c r="B14563" s="1" t="s">
        <v>38878</v>
      </c>
      <c r="C14563" s="1" t="s">
        <v>38879</v>
      </c>
      <c r="D14563" s="1" t="s">
        <v>38880</v>
      </c>
      <c r="E14563" s="1" t="s">
        <v>66</v>
      </c>
      <c r="F14563" s="1" t="s">
        <v>2615</v>
      </c>
      <c r="G14563" s="1" t="s">
        <v>2616</v>
      </c>
    </row>
    <row r="14564" spans="1:7" x14ac:dyDescent="0.25">
      <c r="A14564" s="1">
        <v>35260744</v>
      </c>
      <c r="B14564" s="1" t="s">
        <v>38881</v>
      </c>
      <c r="C14564" s="1" t="s">
        <v>38882</v>
      </c>
      <c r="D14564" s="1" t="s">
        <v>38883</v>
      </c>
      <c r="E14564" s="1" t="s">
        <v>66</v>
      </c>
      <c r="F14564" s="1" t="s">
        <v>2615</v>
      </c>
      <c r="G14564" s="1" t="s">
        <v>2616</v>
      </c>
    </row>
    <row r="14565" spans="1:7" x14ac:dyDescent="0.25">
      <c r="A14565" s="1">
        <v>35260747</v>
      </c>
      <c r="B14565" s="1" t="s">
        <v>38884</v>
      </c>
      <c r="C14565" s="1" t="s">
        <v>38885</v>
      </c>
      <c r="D14565" s="1" t="s">
        <v>38886</v>
      </c>
      <c r="E14565" s="1" t="s">
        <v>66</v>
      </c>
      <c r="F14565" s="1" t="s">
        <v>89</v>
      </c>
      <c r="G14565" s="1" t="s">
        <v>1364</v>
      </c>
    </row>
    <row r="14566" spans="1:7" x14ac:dyDescent="0.25">
      <c r="A14566" s="1">
        <v>35260748</v>
      </c>
      <c r="B14566" s="1" t="s">
        <v>38887</v>
      </c>
      <c r="C14566" s="1" t="s">
        <v>38888</v>
      </c>
      <c r="D14566" s="1" t="s">
        <v>38889</v>
      </c>
      <c r="E14566" s="1" t="s">
        <v>66</v>
      </c>
      <c r="F14566" s="1" t="s">
        <v>89</v>
      </c>
      <c r="G14566" s="1" t="s">
        <v>1364</v>
      </c>
    </row>
    <row r="14567" spans="1:7" x14ac:dyDescent="0.25">
      <c r="A14567" s="1">
        <v>35260749</v>
      </c>
      <c r="B14567" s="1" t="s">
        <v>38890</v>
      </c>
      <c r="C14567" s="1" t="s">
        <v>38891</v>
      </c>
      <c r="D14567" s="1" t="s">
        <v>38892</v>
      </c>
      <c r="E14567" s="1" t="s">
        <v>66</v>
      </c>
      <c r="F14567" s="1" t="s">
        <v>89</v>
      </c>
      <c r="G14567" s="1" t="s">
        <v>1364</v>
      </c>
    </row>
    <row r="14568" spans="1:7" x14ac:dyDescent="0.25">
      <c r="A14568" s="1">
        <v>35260752</v>
      </c>
      <c r="B14568" s="1" t="s">
        <v>38893</v>
      </c>
      <c r="C14568" s="1" t="s">
        <v>38894</v>
      </c>
      <c r="D14568" s="1" t="s">
        <v>38894</v>
      </c>
      <c r="E14568" s="1" t="s">
        <v>65</v>
      </c>
      <c r="F14568" s="1" t="s">
        <v>38895</v>
      </c>
      <c r="G14568" s="1" t="s">
        <v>38896</v>
      </c>
    </row>
    <row r="14569" spans="1:7" x14ac:dyDescent="0.25">
      <c r="A14569" s="1">
        <v>35260753</v>
      </c>
      <c r="B14569" s="1" t="s">
        <v>38897</v>
      </c>
      <c r="C14569" s="1" t="s">
        <v>38898</v>
      </c>
      <c r="D14569" s="1" t="s">
        <v>38899</v>
      </c>
      <c r="E14569" s="1" t="s">
        <v>66</v>
      </c>
      <c r="G14569" s="1" t="s">
        <v>199</v>
      </c>
    </row>
    <row r="14570" spans="1:7" x14ac:dyDescent="0.25">
      <c r="A14570" s="1">
        <v>35260754</v>
      </c>
      <c r="B14570" s="1" t="s">
        <v>38900</v>
      </c>
      <c r="C14570" s="1" t="s">
        <v>38901</v>
      </c>
      <c r="D14570" s="1" t="s">
        <v>38901</v>
      </c>
      <c r="E14570" s="1" t="s">
        <v>66</v>
      </c>
      <c r="F14570" s="1" t="s">
        <v>2615</v>
      </c>
      <c r="G14570" s="1" t="s">
        <v>2616</v>
      </c>
    </row>
    <row r="14571" spans="1:7" x14ac:dyDescent="0.25">
      <c r="A14571" s="1">
        <v>35260755</v>
      </c>
      <c r="B14571" s="1" t="s">
        <v>38902</v>
      </c>
      <c r="C14571" s="1" t="s">
        <v>38903</v>
      </c>
      <c r="D14571" s="1" t="s">
        <v>38904</v>
      </c>
      <c r="E14571" s="1" t="s">
        <v>66</v>
      </c>
      <c r="F14571" s="1" t="s">
        <v>89</v>
      </c>
      <c r="G14571" s="1" t="s">
        <v>1364</v>
      </c>
    </row>
    <row r="14572" spans="1:7" x14ac:dyDescent="0.25">
      <c r="A14572" s="1">
        <v>35260759</v>
      </c>
      <c r="B14572" s="1" t="s">
        <v>38905</v>
      </c>
      <c r="C14572" s="1" t="s">
        <v>38906</v>
      </c>
      <c r="D14572" s="1" t="s">
        <v>38907</v>
      </c>
      <c r="E14572" s="1" t="s">
        <v>66</v>
      </c>
      <c r="F14572" s="1" t="s">
        <v>1000</v>
      </c>
      <c r="G14572" s="1" t="s">
        <v>1001</v>
      </c>
    </row>
    <row r="14573" spans="1:7" x14ac:dyDescent="0.25">
      <c r="A14573" s="1">
        <v>35260760</v>
      </c>
      <c r="B14573" s="1" t="s">
        <v>38908</v>
      </c>
      <c r="C14573" s="1" t="s">
        <v>38909</v>
      </c>
      <c r="D14573" s="1" t="s">
        <v>38910</v>
      </c>
      <c r="E14573" s="1" t="s">
        <v>66</v>
      </c>
      <c r="F14573" s="1" t="s">
        <v>952</v>
      </c>
      <c r="G14573" s="1" t="s">
        <v>953</v>
      </c>
    </row>
    <row r="14574" spans="1:7" x14ac:dyDescent="0.25">
      <c r="A14574" s="1">
        <v>35260761</v>
      </c>
      <c r="B14574" s="1" t="s">
        <v>38911</v>
      </c>
      <c r="C14574" s="1" t="s">
        <v>38912</v>
      </c>
      <c r="D14574" s="1" t="s">
        <v>38913</v>
      </c>
      <c r="E14574" s="1" t="s">
        <v>66</v>
      </c>
      <c r="F14574" s="1" t="s">
        <v>1000</v>
      </c>
      <c r="G14574" s="1" t="s">
        <v>1001</v>
      </c>
    </row>
    <row r="14575" spans="1:7" x14ac:dyDescent="0.25">
      <c r="A14575" s="1">
        <v>35260762</v>
      </c>
      <c r="B14575" s="1" t="s">
        <v>38914</v>
      </c>
      <c r="C14575" s="1" t="s">
        <v>38915</v>
      </c>
      <c r="D14575" s="1" t="s">
        <v>38916</v>
      </c>
      <c r="E14575" s="1" t="s">
        <v>66</v>
      </c>
      <c r="F14575" s="1" t="s">
        <v>952</v>
      </c>
      <c r="G14575" s="1" t="s">
        <v>953</v>
      </c>
    </row>
    <row r="14576" spans="1:7" x14ac:dyDescent="0.25">
      <c r="A14576" s="1">
        <v>35260763</v>
      </c>
      <c r="B14576" s="1" t="s">
        <v>38917</v>
      </c>
      <c r="C14576" s="1" t="s">
        <v>38918</v>
      </c>
      <c r="D14576" s="1" t="s">
        <v>38919</v>
      </c>
      <c r="E14576" s="1" t="s">
        <v>66</v>
      </c>
      <c r="F14576" s="1" t="s">
        <v>1000</v>
      </c>
      <c r="G14576" s="1" t="s">
        <v>1001</v>
      </c>
    </row>
    <row r="14577" spans="1:7" x14ac:dyDescent="0.25">
      <c r="A14577" s="1">
        <v>35260764</v>
      </c>
      <c r="B14577" s="1" t="s">
        <v>38920</v>
      </c>
      <c r="C14577" s="1" t="s">
        <v>38921</v>
      </c>
      <c r="D14577" s="1" t="s">
        <v>38922</v>
      </c>
      <c r="E14577" s="1" t="s">
        <v>66</v>
      </c>
      <c r="F14577" s="1" t="s">
        <v>952</v>
      </c>
      <c r="G14577" s="1" t="s">
        <v>953</v>
      </c>
    </row>
    <row r="14578" spans="1:7" x14ac:dyDescent="0.25">
      <c r="A14578" s="1">
        <v>35260767</v>
      </c>
      <c r="B14578" s="1" t="s">
        <v>38923</v>
      </c>
      <c r="C14578" s="1" t="s">
        <v>38924</v>
      </c>
      <c r="D14578" s="1" t="s">
        <v>38925</v>
      </c>
      <c r="E14578" s="1" t="s">
        <v>66</v>
      </c>
      <c r="F14578" s="1" t="s">
        <v>89</v>
      </c>
      <c r="G14578" s="1" t="s">
        <v>1364</v>
      </c>
    </row>
    <row r="14579" spans="1:7" x14ac:dyDescent="0.25">
      <c r="A14579" s="1">
        <v>35260986</v>
      </c>
      <c r="B14579" s="1" t="s">
        <v>38926</v>
      </c>
      <c r="C14579" s="1" t="s">
        <v>38927</v>
      </c>
      <c r="D14579" s="1" t="s">
        <v>38928</v>
      </c>
      <c r="E14579" s="1" t="s">
        <v>65</v>
      </c>
      <c r="F14579" s="1" t="s">
        <v>3401</v>
      </c>
      <c r="G14579" s="1" t="s">
        <v>3402</v>
      </c>
    </row>
    <row r="14580" spans="1:7" x14ac:dyDescent="0.25">
      <c r="A14580" s="1">
        <v>35260987</v>
      </c>
      <c r="B14580" s="1" t="s">
        <v>38929</v>
      </c>
      <c r="C14580" s="1" t="s">
        <v>38930</v>
      </c>
      <c r="D14580" s="1" t="s">
        <v>38931</v>
      </c>
      <c r="E14580" s="1" t="s">
        <v>65</v>
      </c>
      <c r="G14580" s="1" t="s">
        <v>199</v>
      </c>
    </row>
    <row r="14581" spans="1:7" x14ac:dyDescent="0.25">
      <c r="A14581" s="1">
        <v>35260988</v>
      </c>
      <c r="B14581" s="1" t="s">
        <v>38932</v>
      </c>
      <c r="C14581" s="1" t="s">
        <v>38933</v>
      </c>
      <c r="D14581" s="1" t="s">
        <v>38934</v>
      </c>
      <c r="E14581" s="1" t="s">
        <v>65</v>
      </c>
      <c r="G14581" s="1" t="s">
        <v>199</v>
      </c>
    </row>
    <row r="14582" spans="1:7" x14ac:dyDescent="0.25">
      <c r="A14582" s="1">
        <v>35260989</v>
      </c>
      <c r="B14582" s="1" t="s">
        <v>38935</v>
      </c>
      <c r="C14582" s="1" t="s">
        <v>38936</v>
      </c>
      <c r="D14582" s="1" t="s">
        <v>38937</v>
      </c>
      <c r="E14582" s="1" t="s">
        <v>65</v>
      </c>
      <c r="G14582" s="1" t="s">
        <v>199</v>
      </c>
    </row>
    <row r="14583" spans="1:7" x14ac:dyDescent="0.25">
      <c r="A14583" s="1">
        <v>35260991</v>
      </c>
      <c r="B14583" s="1" t="s">
        <v>38938</v>
      </c>
      <c r="C14583" s="1" t="s">
        <v>38939</v>
      </c>
      <c r="D14583" s="1" t="s">
        <v>38938</v>
      </c>
      <c r="E14583" s="1" t="s">
        <v>66</v>
      </c>
      <c r="G14583" s="1" t="s">
        <v>199</v>
      </c>
    </row>
    <row r="14584" spans="1:7" x14ac:dyDescent="0.25">
      <c r="A14584" s="1">
        <v>35260992</v>
      </c>
      <c r="B14584" s="1" t="s">
        <v>38940</v>
      </c>
      <c r="C14584" s="1" t="s">
        <v>38941</v>
      </c>
      <c r="D14584" s="1" t="s">
        <v>38942</v>
      </c>
      <c r="E14584" s="1" t="s">
        <v>66</v>
      </c>
      <c r="F14584" s="1" t="s">
        <v>2607</v>
      </c>
      <c r="G14584" s="1" t="s">
        <v>2608</v>
      </c>
    </row>
    <row r="14585" spans="1:7" x14ac:dyDescent="0.25">
      <c r="A14585" s="1">
        <v>35260993</v>
      </c>
      <c r="B14585" s="1" t="s">
        <v>974</v>
      </c>
      <c r="C14585" s="1" t="s">
        <v>975</v>
      </c>
      <c r="D14585" s="1" t="s">
        <v>38943</v>
      </c>
      <c r="E14585" s="1" t="s">
        <v>65</v>
      </c>
      <c r="F14585" s="1" t="s">
        <v>977</v>
      </c>
      <c r="G14585" s="1" t="s">
        <v>978</v>
      </c>
    </row>
    <row r="14586" spans="1:7" x14ac:dyDescent="0.25">
      <c r="A14586" s="1">
        <v>35260994</v>
      </c>
      <c r="B14586" s="1" t="s">
        <v>38944</v>
      </c>
      <c r="C14586" s="1" t="s">
        <v>38945</v>
      </c>
      <c r="D14586" s="1" t="s">
        <v>38944</v>
      </c>
      <c r="E14586" s="1" t="s">
        <v>65</v>
      </c>
      <c r="F14586" s="1" t="s">
        <v>977</v>
      </c>
      <c r="G14586" s="1" t="s">
        <v>978</v>
      </c>
    </row>
    <row r="14587" spans="1:7" x14ac:dyDescent="0.25">
      <c r="A14587" s="1">
        <v>35260995</v>
      </c>
      <c r="B14587" s="1" t="s">
        <v>38946</v>
      </c>
      <c r="C14587" s="1" t="s">
        <v>38947</v>
      </c>
      <c r="D14587" s="1" t="s">
        <v>38948</v>
      </c>
      <c r="E14587" s="1" t="s">
        <v>65</v>
      </c>
      <c r="F14587" s="1" t="s">
        <v>1000</v>
      </c>
      <c r="G14587" s="1" t="s">
        <v>1001</v>
      </c>
    </row>
    <row r="14588" spans="1:7" x14ac:dyDescent="0.25">
      <c r="A14588" s="1">
        <v>35260996</v>
      </c>
      <c r="B14588" s="1" t="s">
        <v>997</v>
      </c>
      <c r="C14588" s="1" t="s">
        <v>998</v>
      </c>
      <c r="D14588" s="1" t="s">
        <v>38949</v>
      </c>
      <c r="E14588" s="1" t="s">
        <v>65</v>
      </c>
      <c r="F14588" s="1" t="s">
        <v>1000</v>
      </c>
      <c r="G14588" s="1" t="s">
        <v>1001</v>
      </c>
    </row>
    <row r="14589" spans="1:7" x14ac:dyDescent="0.25">
      <c r="A14589" s="1">
        <v>35260997</v>
      </c>
      <c r="B14589" s="1" t="s">
        <v>38950</v>
      </c>
      <c r="C14589" s="1" t="s">
        <v>38951</v>
      </c>
      <c r="D14589" s="1" t="s">
        <v>38952</v>
      </c>
      <c r="E14589" s="1" t="s">
        <v>65</v>
      </c>
      <c r="F14589" s="1" t="s">
        <v>38757</v>
      </c>
      <c r="G14589" s="1" t="s">
        <v>38758</v>
      </c>
    </row>
    <row r="14590" spans="1:7" x14ac:dyDescent="0.25">
      <c r="A14590" s="1">
        <v>35261001</v>
      </c>
      <c r="B14590" s="1" t="s">
        <v>38953</v>
      </c>
      <c r="C14590" s="1" t="s">
        <v>38954</v>
      </c>
      <c r="D14590" s="1" t="s">
        <v>38955</v>
      </c>
      <c r="E14590" s="1" t="s">
        <v>65</v>
      </c>
      <c r="F14590" s="1" t="s">
        <v>89</v>
      </c>
      <c r="G14590" s="1" t="s">
        <v>1364</v>
      </c>
    </row>
    <row r="14591" spans="1:7" x14ac:dyDescent="0.25">
      <c r="A14591" s="1">
        <v>35261002</v>
      </c>
      <c r="B14591" s="1" t="s">
        <v>38956</v>
      </c>
      <c r="C14591" s="1" t="s">
        <v>38957</v>
      </c>
      <c r="D14591" s="1" t="s">
        <v>38958</v>
      </c>
      <c r="E14591" s="1" t="s">
        <v>65</v>
      </c>
      <c r="F14591" s="1" t="s">
        <v>89</v>
      </c>
      <c r="G14591" s="1" t="s">
        <v>1364</v>
      </c>
    </row>
    <row r="14592" spans="1:7" x14ac:dyDescent="0.25">
      <c r="A14592" s="1">
        <v>35261003</v>
      </c>
      <c r="B14592" s="1" t="s">
        <v>38959</v>
      </c>
      <c r="C14592" s="1" t="s">
        <v>38959</v>
      </c>
      <c r="D14592" s="1" t="s">
        <v>38959</v>
      </c>
      <c r="E14592" s="1" t="s">
        <v>65</v>
      </c>
      <c r="G14592" s="1" t="s">
        <v>199</v>
      </c>
    </row>
    <row r="14593" spans="1:7" x14ac:dyDescent="0.25">
      <c r="A14593" s="1">
        <v>35261005</v>
      </c>
      <c r="B14593" s="1" t="s">
        <v>38960</v>
      </c>
      <c r="C14593" s="1" t="s">
        <v>38961</v>
      </c>
      <c r="D14593" s="1" t="s">
        <v>38962</v>
      </c>
      <c r="E14593" s="1" t="s">
        <v>66</v>
      </c>
      <c r="F14593" s="1" t="s">
        <v>89</v>
      </c>
      <c r="G14593" s="1" t="s">
        <v>1364</v>
      </c>
    </row>
    <row r="14594" spans="1:7" x14ac:dyDescent="0.25">
      <c r="A14594" s="1">
        <v>35261006</v>
      </c>
      <c r="B14594" s="1" t="s">
        <v>38963</v>
      </c>
      <c r="C14594" s="1" t="s">
        <v>38964</v>
      </c>
      <c r="D14594" s="1" t="s">
        <v>38965</v>
      </c>
      <c r="E14594" s="1" t="s">
        <v>66</v>
      </c>
      <c r="F14594" s="1" t="s">
        <v>89</v>
      </c>
      <c r="G14594" s="1" t="s">
        <v>1364</v>
      </c>
    </row>
    <row r="14595" spans="1:7" x14ac:dyDescent="0.25">
      <c r="A14595" s="1">
        <v>35261007</v>
      </c>
      <c r="B14595" s="1" t="s">
        <v>38966</v>
      </c>
      <c r="C14595" s="1" t="s">
        <v>38967</v>
      </c>
      <c r="D14595" s="1" t="s">
        <v>38968</v>
      </c>
      <c r="E14595" s="1" t="s">
        <v>66</v>
      </c>
      <c r="F14595" s="1" t="s">
        <v>89</v>
      </c>
      <c r="G14595" s="1" t="s">
        <v>1364</v>
      </c>
    </row>
    <row r="14596" spans="1:7" x14ac:dyDescent="0.25">
      <c r="A14596" s="1">
        <v>35261008</v>
      </c>
      <c r="B14596" s="1" t="s">
        <v>38969</v>
      </c>
      <c r="C14596" s="1" t="s">
        <v>38970</v>
      </c>
      <c r="D14596" s="1" t="s">
        <v>38971</v>
      </c>
      <c r="E14596" s="1" t="s">
        <v>65</v>
      </c>
      <c r="F14596" s="1" t="s">
        <v>38972</v>
      </c>
      <c r="G14596" s="1" t="s">
        <v>38973</v>
      </c>
    </row>
    <row r="14597" spans="1:7" x14ac:dyDescent="0.25">
      <c r="A14597" s="1">
        <v>35261013</v>
      </c>
      <c r="B14597" s="1" t="s">
        <v>38974</v>
      </c>
      <c r="C14597" s="1" t="s">
        <v>38975</v>
      </c>
      <c r="D14597" s="1" t="s">
        <v>38976</v>
      </c>
      <c r="E14597" s="1" t="s">
        <v>66</v>
      </c>
      <c r="F14597" s="1" t="s">
        <v>89</v>
      </c>
      <c r="G14597" s="1" t="s">
        <v>1364</v>
      </c>
    </row>
    <row r="14598" spans="1:7" x14ac:dyDescent="0.25">
      <c r="A14598" s="1">
        <v>35261014</v>
      </c>
      <c r="B14598" s="1" t="s">
        <v>38977</v>
      </c>
      <c r="C14598" s="1" t="s">
        <v>38978</v>
      </c>
      <c r="D14598" s="1" t="s">
        <v>38979</v>
      </c>
      <c r="E14598" s="1" t="s">
        <v>66</v>
      </c>
      <c r="F14598" s="1" t="s">
        <v>89</v>
      </c>
      <c r="G14598" s="1" t="s">
        <v>1364</v>
      </c>
    </row>
    <row r="14599" spans="1:7" x14ac:dyDescent="0.25">
      <c r="A14599" s="1">
        <v>35261015</v>
      </c>
      <c r="B14599" s="1" t="s">
        <v>38980</v>
      </c>
      <c r="C14599" s="1" t="s">
        <v>38981</v>
      </c>
      <c r="D14599" s="1" t="s">
        <v>38982</v>
      </c>
      <c r="E14599" s="1" t="s">
        <v>65</v>
      </c>
      <c r="F14599" s="1" t="s">
        <v>38972</v>
      </c>
      <c r="G14599" s="1" t="s">
        <v>38973</v>
      </c>
    </row>
    <row r="14600" spans="1:7" x14ac:dyDescent="0.25">
      <c r="A14600" s="1">
        <v>35261017</v>
      </c>
      <c r="B14600" s="1" t="s">
        <v>38983</v>
      </c>
      <c r="C14600" s="1" t="s">
        <v>38984</v>
      </c>
      <c r="D14600" s="1" t="s">
        <v>38985</v>
      </c>
      <c r="E14600" s="1" t="s">
        <v>66</v>
      </c>
      <c r="F14600" s="1" t="s">
        <v>89</v>
      </c>
      <c r="G14600" s="1" t="s">
        <v>1364</v>
      </c>
    </row>
    <row r="14601" spans="1:7" x14ac:dyDescent="0.25">
      <c r="A14601" s="1">
        <v>35261019</v>
      </c>
      <c r="B14601" s="1" t="s">
        <v>38986</v>
      </c>
      <c r="C14601" s="1" t="s">
        <v>38987</v>
      </c>
      <c r="D14601" s="1" t="s">
        <v>38988</v>
      </c>
      <c r="E14601" s="1" t="s">
        <v>66</v>
      </c>
      <c r="F14601" s="1" t="s">
        <v>89</v>
      </c>
      <c r="G14601" s="1" t="s">
        <v>1364</v>
      </c>
    </row>
    <row r="14602" spans="1:7" x14ac:dyDescent="0.25">
      <c r="A14602" s="1">
        <v>35261020</v>
      </c>
      <c r="B14602" s="1" t="s">
        <v>38989</v>
      </c>
      <c r="C14602" s="1" t="s">
        <v>38990</v>
      </c>
      <c r="D14602" s="1" t="s">
        <v>38991</v>
      </c>
      <c r="E14602" s="1" t="s">
        <v>66</v>
      </c>
      <c r="F14602" s="1" t="s">
        <v>89</v>
      </c>
      <c r="G14602" s="1" t="s">
        <v>1364</v>
      </c>
    </row>
    <row r="14603" spans="1:7" x14ac:dyDescent="0.25">
      <c r="A14603" s="1">
        <v>35261022</v>
      </c>
      <c r="B14603" s="1" t="s">
        <v>38992</v>
      </c>
      <c r="C14603" s="1" t="s">
        <v>38993</v>
      </c>
      <c r="D14603" s="1" t="s">
        <v>38994</v>
      </c>
      <c r="E14603" s="1" t="s">
        <v>66</v>
      </c>
      <c r="F14603" s="1" t="s">
        <v>89</v>
      </c>
      <c r="G14603" s="1" t="s">
        <v>1364</v>
      </c>
    </row>
    <row r="14604" spans="1:7" x14ac:dyDescent="0.25">
      <c r="A14604" s="1">
        <v>35261023</v>
      </c>
      <c r="B14604" s="1" t="s">
        <v>38995</v>
      </c>
      <c r="C14604" s="1" t="s">
        <v>38996</v>
      </c>
      <c r="D14604" s="1" t="s">
        <v>38997</v>
      </c>
      <c r="E14604" s="1" t="s">
        <v>66</v>
      </c>
      <c r="F14604" s="1" t="s">
        <v>90</v>
      </c>
      <c r="G14604" s="1" t="s">
        <v>1109</v>
      </c>
    </row>
    <row r="14605" spans="1:7" x14ac:dyDescent="0.25">
      <c r="A14605" s="1">
        <v>35261024</v>
      </c>
      <c r="B14605" s="1" t="s">
        <v>38998</v>
      </c>
      <c r="C14605" s="1" t="s">
        <v>38999</v>
      </c>
      <c r="D14605" s="1" t="s">
        <v>38999</v>
      </c>
      <c r="E14605" s="1" t="s">
        <v>66</v>
      </c>
      <c r="F14605" s="1" t="s">
        <v>89</v>
      </c>
      <c r="G14605" s="1" t="s">
        <v>1364</v>
      </c>
    </row>
    <row r="14606" spans="1:7" x14ac:dyDescent="0.25">
      <c r="A14606" s="1">
        <v>35261028</v>
      </c>
      <c r="B14606" s="1" t="s">
        <v>39000</v>
      </c>
      <c r="C14606" s="1" t="s">
        <v>39001</v>
      </c>
      <c r="D14606" s="1" t="s">
        <v>39002</v>
      </c>
      <c r="E14606" s="1" t="s">
        <v>66</v>
      </c>
      <c r="F14606" s="1" t="s">
        <v>37897</v>
      </c>
      <c r="G14606" s="1" t="s">
        <v>37898</v>
      </c>
    </row>
    <row r="14607" spans="1:7" x14ac:dyDescent="0.25">
      <c r="A14607" s="1">
        <v>35261029</v>
      </c>
      <c r="B14607" s="1" t="s">
        <v>39003</v>
      </c>
      <c r="C14607" s="1" t="s">
        <v>39004</v>
      </c>
      <c r="D14607" s="1" t="s">
        <v>39003</v>
      </c>
      <c r="E14607" s="1" t="s">
        <v>66</v>
      </c>
      <c r="F14607" s="1" t="s">
        <v>37897</v>
      </c>
      <c r="G14607" s="1" t="s">
        <v>37898</v>
      </c>
    </row>
    <row r="14608" spans="1:7" x14ac:dyDescent="0.25">
      <c r="A14608" s="1">
        <v>35261032</v>
      </c>
      <c r="B14608" s="1" t="s">
        <v>39005</v>
      </c>
      <c r="C14608" s="1" t="s">
        <v>39006</v>
      </c>
      <c r="D14608" s="1" t="s">
        <v>39007</v>
      </c>
      <c r="E14608" s="1" t="s">
        <v>66</v>
      </c>
      <c r="F14608" s="1" t="s">
        <v>977</v>
      </c>
      <c r="G14608" s="1" t="s">
        <v>978</v>
      </c>
    </row>
    <row r="14609" spans="1:7" x14ac:dyDescent="0.25">
      <c r="A14609" s="1">
        <v>35261033</v>
      </c>
      <c r="B14609" s="1" t="s">
        <v>39008</v>
      </c>
      <c r="C14609" s="1" t="s">
        <v>39009</v>
      </c>
      <c r="D14609" s="1" t="s">
        <v>39010</v>
      </c>
      <c r="E14609" s="1" t="s">
        <v>66</v>
      </c>
      <c r="G14609" s="1" t="s">
        <v>199</v>
      </c>
    </row>
    <row r="14610" spans="1:7" x14ac:dyDescent="0.25">
      <c r="A14610" s="1">
        <v>35261095</v>
      </c>
      <c r="B14610" s="1" t="s">
        <v>39011</v>
      </c>
      <c r="C14610" s="1" t="s">
        <v>39012</v>
      </c>
      <c r="D14610" s="1" t="s">
        <v>39013</v>
      </c>
      <c r="E14610" s="1" t="s">
        <v>65</v>
      </c>
      <c r="F14610" s="1" t="s">
        <v>90</v>
      </c>
      <c r="G14610" s="1" t="s">
        <v>1109</v>
      </c>
    </row>
    <row r="14611" spans="1:7" x14ac:dyDescent="0.25">
      <c r="A14611" s="1">
        <v>35261096</v>
      </c>
      <c r="B14611" s="1" t="s">
        <v>39014</v>
      </c>
      <c r="C14611" s="1" t="s">
        <v>39015</v>
      </c>
      <c r="D14611" s="1" t="s">
        <v>39016</v>
      </c>
      <c r="E14611" s="1" t="s">
        <v>66</v>
      </c>
      <c r="G14611" s="1" t="s">
        <v>199</v>
      </c>
    </row>
    <row r="14612" spans="1:7" x14ac:dyDescent="0.25">
      <c r="A14612" s="1">
        <v>35261100</v>
      </c>
      <c r="B14612" s="1" t="s">
        <v>38959</v>
      </c>
      <c r="C14612" s="1" t="s">
        <v>39017</v>
      </c>
      <c r="D14612" s="1" t="s">
        <v>39018</v>
      </c>
      <c r="E14612" s="1" t="s">
        <v>66</v>
      </c>
      <c r="F14612" s="1" t="s">
        <v>2615</v>
      </c>
      <c r="G14612" s="1" t="s">
        <v>2616</v>
      </c>
    </row>
    <row r="14613" spans="1:7" x14ac:dyDescent="0.25">
      <c r="A14613" s="1">
        <v>35261164</v>
      </c>
      <c r="B14613" s="1" t="s">
        <v>39019</v>
      </c>
      <c r="C14613" s="1" t="s">
        <v>39020</v>
      </c>
      <c r="D14613" s="1" t="s">
        <v>39020</v>
      </c>
      <c r="E14613" s="1" t="s">
        <v>66</v>
      </c>
      <c r="F14613" s="1" t="s">
        <v>2615</v>
      </c>
      <c r="G14613" s="1" t="s">
        <v>2616</v>
      </c>
    </row>
    <row r="14614" spans="1:7" x14ac:dyDescent="0.25">
      <c r="A14614" s="1">
        <v>35261166</v>
      </c>
      <c r="B14614" s="1" t="s">
        <v>9979</v>
      </c>
      <c r="C14614" s="1" t="s">
        <v>9980</v>
      </c>
      <c r="D14614" s="1" t="s">
        <v>9980</v>
      </c>
      <c r="E14614" s="1" t="s">
        <v>66</v>
      </c>
      <c r="F14614" s="1" t="s">
        <v>2615</v>
      </c>
      <c r="G14614" s="1" t="s">
        <v>2616</v>
      </c>
    </row>
    <row r="14615" spans="1:7" x14ac:dyDescent="0.25">
      <c r="A14615" s="1">
        <v>35261167</v>
      </c>
      <c r="B14615" s="1" t="s">
        <v>38814</v>
      </c>
      <c r="C14615" s="1" t="s">
        <v>38815</v>
      </c>
      <c r="D14615" s="1" t="s">
        <v>38816</v>
      </c>
      <c r="E14615" s="1" t="s">
        <v>65</v>
      </c>
      <c r="F14615" s="1" t="s">
        <v>38323</v>
      </c>
      <c r="G14615" s="1" t="s">
        <v>38324</v>
      </c>
    </row>
    <row r="14616" spans="1:7" x14ac:dyDescent="0.25">
      <c r="A14616" s="1">
        <v>35265003</v>
      </c>
      <c r="B14616" s="1" t="s">
        <v>39021</v>
      </c>
      <c r="C14616" s="1" t="s">
        <v>39022</v>
      </c>
      <c r="D14616" s="1" t="s">
        <v>39023</v>
      </c>
      <c r="E14616" s="1" t="s">
        <v>65</v>
      </c>
      <c r="F14616" s="1" t="s">
        <v>39024</v>
      </c>
      <c r="G14616" s="1" t="s">
        <v>39025</v>
      </c>
    </row>
    <row r="14617" spans="1:7" x14ac:dyDescent="0.25">
      <c r="A14617" s="1">
        <v>35265004</v>
      </c>
      <c r="B14617" s="1" t="s">
        <v>39026</v>
      </c>
      <c r="C14617" s="1" t="s">
        <v>39027</v>
      </c>
      <c r="D14617" s="1" t="s">
        <v>39026</v>
      </c>
      <c r="E14617" s="1" t="s">
        <v>65</v>
      </c>
      <c r="F14617" s="1" t="s">
        <v>39028</v>
      </c>
      <c r="G14617" s="1" t="s">
        <v>39029</v>
      </c>
    </row>
    <row r="14618" spans="1:7" x14ac:dyDescent="0.25">
      <c r="A14618" s="1">
        <v>35265005</v>
      </c>
      <c r="B14618" s="1" t="s">
        <v>39030</v>
      </c>
      <c r="C14618" s="1" t="s">
        <v>39031</v>
      </c>
      <c r="D14618" s="1" t="s">
        <v>39030</v>
      </c>
      <c r="E14618" s="1" t="s">
        <v>66</v>
      </c>
      <c r="F14618" s="1" t="s">
        <v>98</v>
      </c>
      <c r="G14618" s="1" t="s">
        <v>38061</v>
      </c>
    </row>
    <row r="14619" spans="1:7" x14ac:dyDescent="0.25">
      <c r="A14619" s="1">
        <v>35265006</v>
      </c>
      <c r="B14619" s="1" t="s">
        <v>39032</v>
      </c>
      <c r="C14619" s="1" t="s">
        <v>39033</v>
      </c>
      <c r="D14619" s="1" t="s">
        <v>39033</v>
      </c>
      <c r="E14619" s="1" t="s">
        <v>65</v>
      </c>
      <c r="F14619" s="1" t="s">
        <v>2615</v>
      </c>
      <c r="G14619" s="1" t="s">
        <v>2616</v>
      </c>
    </row>
    <row r="14620" spans="1:7" x14ac:dyDescent="0.25">
      <c r="A14620" s="1">
        <v>35265010</v>
      </c>
      <c r="B14620" s="1" t="s">
        <v>39034</v>
      </c>
      <c r="C14620" s="1" t="s">
        <v>39035</v>
      </c>
      <c r="D14620" s="1" t="s">
        <v>39036</v>
      </c>
      <c r="E14620" s="1" t="s">
        <v>66</v>
      </c>
      <c r="G14620" s="1" t="s">
        <v>199</v>
      </c>
    </row>
    <row r="14621" spans="1:7" x14ac:dyDescent="0.25">
      <c r="A14621" s="1">
        <v>35265012</v>
      </c>
      <c r="B14621" s="1" t="s">
        <v>39037</v>
      </c>
      <c r="C14621" s="1" t="s">
        <v>39037</v>
      </c>
      <c r="D14621" s="1" t="s">
        <v>39037</v>
      </c>
      <c r="E14621" s="1" t="s">
        <v>66</v>
      </c>
      <c r="G14621" s="1" t="s">
        <v>199</v>
      </c>
    </row>
    <row r="14622" spans="1:7" x14ac:dyDescent="0.25">
      <c r="A14622" s="1">
        <v>35265013</v>
      </c>
      <c r="B14622" s="1" t="s">
        <v>17</v>
      </c>
      <c r="C14622" s="1" t="s">
        <v>38593</v>
      </c>
      <c r="D14622" s="1" t="s">
        <v>39038</v>
      </c>
      <c r="E14622" s="1" t="s">
        <v>65</v>
      </c>
      <c r="F14622" s="1" t="s">
        <v>30</v>
      </c>
      <c r="G14622" s="1" t="s">
        <v>39039</v>
      </c>
    </row>
    <row r="14623" spans="1:7" x14ac:dyDescent="0.25">
      <c r="A14623" s="1">
        <v>35265016</v>
      </c>
      <c r="B14623" s="1" t="s">
        <v>39040</v>
      </c>
      <c r="C14623" s="1" t="s">
        <v>39041</v>
      </c>
      <c r="D14623" s="1" t="s">
        <v>39042</v>
      </c>
      <c r="E14623" s="1" t="s">
        <v>66</v>
      </c>
      <c r="F14623" s="1" t="s">
        <v>89</v>
      </c>
      <c r="G14623" s="1" t="s">
        <v>1364</v>
      </c>
    </row>
    <row r="14624" spans="1:7" x14ac:dyDescent="0.25">
      <c r="A14624" s="1">
        <v>35265020</v>
      </c>
      <c r="B14624" s="1" t="s">
        <v>39043</v>
      </c>
      <c r="C14624" s="1" t="s">
        <v>39044</v>
      </c>
      <c r="D14624" s="1" t="s">
        <v>39044</v>
      </c>
      <c r="E14624" s="1" t="s">
        <v>66</v>
      </c>
      <c r="F14624" s="1" t="s">
        <v>89</v>
      </c>
      <c r="G14624" s="1" t="s">
        <v>1364</v>
      </c>
    </row>
    <row r="14625" spans="1:7" x14ac:dyDescent="0.25">
      <c r="A14625" s="1">
        <v>35265025</v>
      </c>
      <c r="B14625" s="1" t="s">
        <v>39045</v>
      </c>
      <c r="C14625" s="1" t="s">
        <v>39046</v>
      </c>
      <c r="D14625" s="1" t="s">
        <v>39047</v>
      </c>
      <c r="E14625" s="1" t="s">
        <v>65</v>
      </c>
      <c r="F14625" s="1" t="s">
        <v>100</v>
      </c>
      <c r="G14625" s="1" t="s">
        <v>35884</v>
      </c>
    </row>
    <row r="14626" spans="1:7" x14ac:dyDescent="0.25">
      <c r="A14626" s="1">
        <v>35265040</v>
      </c>
      <c r="B14626" s="1" t="s">
        <v>39048</v>
      </c>
      <c r="C14626" s="1" t="s">
        <v>39049</v>
      </c>
      <c r="D14626" s="1" t="s">
        <v>39050</v>
      </c>
      <c r="E14626" s="1" t="s">
        <v>65</v>
      </c>
      <c r="F14626" s="1" t="s">
        <v>39051</v>
      </c>
      <c r="G14626" s="1" t="s">
        <v>39052</v>
      </c>
    </row>
    <row r="14627" spans="1:7" x14ac:dyDescent="0.25">
      <c r="A14627" s="1">
        <v>35265041</v>
      </c>
      <c r="B14627" s="1" t="s">
        <v>39053</v>
      </c>
      <c r="C14627" s="1" t="s">
        <v>39054</v>
      </c>
      <c r="D14627" s="1" t="s">
        <v>39055</v>
      </c>
      <c r="E14627" s="1" t="s">
        <v>65</v>
      </c>
      <c r="F14627" s="1" t="s">
        <v>39051</v>
      </c>
      <c r="G14627" s="1" t="s">
        <v>39052</v>
      </c>
    </row>
    <row r="14628" spans="1:7" x14ac:dyDescent="0.25">
      <c r="A14628" s="1">
        <v>35265042</v>
      </c>
      <c r="B14628" s="1" t="s">
        <v>39056</v>
      </c>
      <c r="C14628" s="1" t="s">
        <v>39057</v>
      </c>
      <c r="D14628" s="1" t="s">
        <v>39058</v>
      </c>
      <c r="E14628" s="1" t="s">
        <v>65</v>
      </c>
      <c r="F14628" s="1" t="s">
        <v>39051</v>
      </c>
      <c r="G14628" s="1" t="s">
        <v>39052</v>
      </c>
    </row>
    <row r="14629" spans="1:7" x14ac:dyDescent="0.25">
      <c r="A14629" s="1">
        <v>35265043</v>
      </c>
      <c r="B14629" s="1" t="s">
        <v>39059</v>
      </c>
      <c r="C14629" s="1" t="s">
        <v>39060</v>
      </c>
      <c r="D14629" s="1" t="s">
        <v>39061</v>
      </c>
      <c r="E14629" s="1" t="s">
        <v>65</v>
      </c>
      <c r="F14629" s="1" t="s">
        <v>39051</v>
      </c>
      <c r="G14629" s="1" t="s">
        <v>39052</v>
      </c>
    </row>
    <row r="14630" spans="1:7" x14ac:dyDescent="0.25">
      <c r="A14630" s="1">
        <v>35265050</v>
      </c>
      <c r="B14630" s="1" t="s">
        <v>57</v>
      </c>
      <c r="C14630" s="1" t="s">
        <v>39062</v>
      </c>
      <c r="D14630" s="1" t="s">
        <v>39063</v>
      </c>
      <c r="E14630" s="1" t="s">
        <v>65</v>
      </c>
      <c r="F14630" s="1" t="s">
        <v>98</v>
      </c>
      <c r="G14630" s="1" t="s">
        <v>38061</v>
      </c>
    </row>
    <row r="14631" spans="1:7" x14ac:dyDescent="0.25">
      <c r="A14631" s="1">
        <v>35265051</v>
      </c>
      <c r="B14631" s="1" t="s">
        <v>39064</v>
      </c>
      <c r="C14631" s="1" t="s">
        <v>39065</v>
      </c>
      <c r="D14631" s="1" t="s">
        <v>39064</v>
      </c>
      <c r="E14631" s="1" t="s">
        <v>65</v>
      </c>
      <c r="F14631" s="1" t="s">
        <v>91</v>
      </c>
      <c r="G14631" s="1" t="s">
        <v>38660</v>
      </c>
    </row>
    <row r="14632" spans="1:7" x14ac:dyDescent="0.25">
      <c r="A14632" s="1">
        <v>35265058</v>
      </c>
      <c r="B14632" s="1" t="s">
        <v>39066</v>
      </c>
      <c r="C14632" s="1" t="s">
        <v>39067</v>
      </c>
      <c r="D14632" s="1" t="s">
        <v>39066</v>
      </c>
      <c r="E14632" s="1" t="s">
        <v>65</v>
      </c>
      <c r="F14632" s="1" t="s">
        <v>38340</v>
      </c>
      <c r="G14632" s="1" t="s">
        <v>38341</v>
      </c>
    </row>
    <row r="14633" spans="1:7" x14ac:dyDescent="0.25">
      <c r="A14633" s="1">
        <v>35265090</v>
      </c>
      <c r="B14633" s="1" t="s">
        <v>39068</v>
      </c>
      <c r="C14633" s="1" t="s">
        <v>39069</v>
      </c>
      <c r="D14633" s="1" t="s">
        <v>39070</v>
      </c>
      <c r="G14633" s="1" t="s">
        <v>199</v>
      </c>
    </row>
    <row r="14634" spans="1:7" x14ac:dyDescent="0.25">
      <c r="A14634" s="1">
        <v>35265091</v>
      </c>
      <c r="B14634" s="1" t="s">
        <v>39071</v>
      </c>
      <c r="C14634" s="1" t="s">
        <v>39072</v>
      </c>
      <c r="D14634" s="1" t="s">
        <v>39073</v>
      </c>
      <c r="G14634" s="1" t="s">
        <v>199</v>
      </c>
    </row>
    <row r="14635" spans="1:7" x14ac:dyDescent="0.25">
      <c r="A14635" s="1">
        <v>35269004</v>
      </c>
      <c r="B14635" s="1" t="s">
        <v>39074</v>
      </c>
      <c r="C14635" s="1" t="s">
        <v>39074</v>
      </c>
      <c r="D14635" s="1" t="s">
        <v>39074</v>
      </c>
      <c r="E14635" s="1" t="s">
        <v>65</v>
      </c>
      <c r="F14635" s="1" t="s">
        <v>431</v>
      </c>
      <c r="G14635" s="1" t="s">
        <v>432</v>
      </c>
    </row>
    <row r="14636" spans="1:7" x14ac:dyDescent="0.25">
      <c r="A14636" s="1">
        <v>35269006</v>
      </c>
      <c r="B14636" s="1" t="s">
        <v>39075</v>
      </c>
      <c r="C14636" s="1" t="s">
        <v>39076</v>
      </c>
      <c r="D14636" s="1" t="s">
        <v>39077</v>
      </c>
      <c r="E14636" s="1" t="s">
        <v>65</v>
      </c>
      <c r="F14636" s="1" t="s">
        <v>563</v>
      </c>
      <c r="G14636" s="1" t="s">
        <v>564</v>
      </c>
    </row>
    <row r="14637" spans="1:7" x14ac:dyDescent="0.25">
      <c r="A14637" s="1">
        <v>35269009</v>
      </c>
      <c r="B14637" s="1" t="s">
        <v>39078</v>
      </c>
      <c r="C14637" s="1" t="s">
        <v>39079</v>
      </c>
      <c r="D14637" s="1" t="s">
        <v>39080</v>
      </c>
      <c r="E14637" s="1" t="s">
        <v>66</v>
      </c>
      <c r="F14637" s="1" t="s">
        <v>38577</v>
      </c>
      <c r="G14637" s="1" t="s">
        <v>38578</v>
      </c>
    </row>
    <row r="14638" spans="1:7" x14ac:dyDescent="0.25">
      <c r="A14638" s="1">
        <v>35269010</v>
      </c>
      <c r="B14638" s="1" t="s">
        <v>39081</v>
      </c>
      <c r="C14638" s="1" t="s">
        <v>39082</v>
      </c>
      <c r="D14638" s="1" t="s">
        <v>39083</v>
      </c>
      <c r="E14638" s="1" t="s">
        <v>66</v>
      </c>
      <c r="G14638" s="1" t="s">
        <v>199</v>
      </c>
    </row>
    <row r="14639" spans="1:7" x14ac:dyDescent="0.25">
      <c r="A14639" s="1">
        <v>35300009</v>
      </c>
      <c r="B14639" s="1" t="s">
        <v>115</v>
      </c>
      <c r="C14639" s="1" t="s">
        <v>39084</v>
      </c>
      <c r="D14639" s="1" t="s">
        <v>39085</v>
      </c>
      <c r="E14639" s="1" t="s">
        <v>65</v>
      </c>
      <c r="F14639" s="1" t="s">
        <v>116</v>
      </c>
      <c r="G14639" s="1" t="s">
        <v>39086</v>
      </c>
    </row>
    <row r="14640" spans="1:7" x14ac:dyDescent="0.25">
      <c r="A14640" s="1">
        <v>35300010</v>
      </c>
      <c r="B14640" s="1" t="s">
        <v>39087</v>
      </c>
      <c r="C14640" s="1" t="s">
        <v>39088</v>
      </c>
      <c r="D14640" s="1" t="s">
        <v>39089</v>
      </c>
      <c r="E14640" s="1" t="s">
        <v>65</v>
      </c>
      <c r="F14640" s="1" t="s">
        <v>39090</v>
      </c>
      <c r="G14640" s="1" t="s">
        <v>39091</v>
      </c>
    </row>
    <row r="14641" spans="1:7" x14ac:dyDescent="0.25">
      <c r="A14641" s="1">
        <v>35300011</v>
      </c>
      <c r="B14641" s="1" t="s">
        <v>39092</v>
      </c>
      <c r="C14641" s="1" t="s">
        <v>39093</v>
      </c>
      <c r="D14641" s="1" t="s">
        <v>39094</v>
      </c>
      <c r="E14641" s="1" t="s">
        <v>65</v>
      </c>
      <c r="F14641" s="1" t="s">
        <v>39095</v>
      </c>
      <c r="G14641" s="1" t="s">
        <v>39096</v>
      </c>
    </row>
    <row r="14642" spans="1:7" x14ac:dyDescent="0.25">
      <c r="A14642" s="1">
        <v>35300012</v>
      </c>
      <c r="B14642" s="1" t="s">
        <v>39097</v>
      </c>
      <c r="C14642" s="1" t="s">
        <v>39098</v>
      </c>
      <c r="D14642" s="1" t="s">
        <v>39099</v>
      </c>
      <c r="E14642" s="1" t="s">
        <v>66</v>
      </c>
      <c r="F14642" s="1" t="s">
        <v>116</v>
      </c>
      <c r="G14642" s="1" t="s">
        <v>39086</v>
      </c>
    </row>
    <row r="14643" spans="1:7" x14ac:dyDescent="0.25">
      <c r="A14643" s="1">
        <v>35300016</v>
      </c>
      <c r="B14643" s="1" t="s">
        <v>39100</v>
      </c>
      <c r="C14643" s="1" t="s">
        <v>39101</v>
      </c>
      <c r="D14643" s="1" t="s">
        <v>39102</v>
      </c>
      <c r="E14643" s="1" t="s">
        <v>66</v>
      </c>
      <c r="F14643" s="1" t="s">
        <v>39090</v>
      </c>
      <c r="G14643" s="1" t="s">
        <v>39091</v>
      </c>
    </row>
    <row r="14644" spans="1:7" x14ac:dyDescent="0.25">
      <c r="A14644" s="1">
        <v>35300030</v>
      </c>
      <c r="B14644" s="1" t="s">
        <v>39103</v>
      </c>
      <c r="C14644" s="1" t="s">
        <v>39104</v>
      </c>
      <c r="D14644" s="1" t="s">
        <v>39103</v>
      </c>
      <c r="E14644" s="1" t="s">
        <v>66</v>
      </c>
      <c r="G14644" s="1" t="s">
        <v>199</v>
      </c>
    </row>
    <row r="14645" spans="1:7" x14ac:dyDescent="0.25">
      <c r="A14645" s="1">
        <v>35350000</v>
      </c>
      <c r="B14645" s="1" t="s">
        <v>39105</v>
      </c>
      <c r="C14645" s="1" t="s">
        <v>39106</v>
      </c>
      <c r="D14645" s="1" t="s">
        <v>39107</v>
      </c>
      <c r="E14645" s="1" t="s">
        <v>65</v>
      </c>
      <c r="G14645" s="1" t="s">
        <v>199</v>
      </c>
    </row>
    <row r="14646" spans="1:7" x14ac:dyDescent="0.25">
      <c r="A14646" s="1">
        <v>35350001</v>
      </c>
      <c r="B14646" s="1" t="s">
        <v>39108</v>
      </c>
      <c r="C14646" s="1" t="s">
        <v>39109</v>
      </c>
      <c r="D14646" s="1" t="s">
        <v>39110</v>
      </c>
      <c r="E14646" s="1" t="s">
        <v>65</v>
      </c>
      <c r="G14646" s="1" t="s">
        <v>199</v>
      </c>
    </row>
    <row r="14647" spans="1:7" x14ac:dyDescent="0.25">
      <c r="A14647" s="1">
        <v>35350002</v>
      </c>
      <c r="B14647" s="1" t="s">
        <v>39111</v>
      </c>
      <c r="C14647" s="1" t="s">
        <v>39112</v>
      </c>
      <c r="D14647" s="1" t="s">
        <v>39113</v>
      </c>
      <c r="E14647" s="1" t="s">
        <v>65</v>
      </c>
      <c r="G14647" s="1" t="s">
        <v>199</v>
      </c>
    </row>
    <row r="14648" spans="1:7" x14ac:dyDescent="0.25">
      <c r="A14648" s="1">
        <v>35350003</v>
      </c>
      <c r="B14648" s="1" t="s">
        <v>39114</v>
      </c>
      <c r="C14648" s="1" t="s">
        <v>39114</v>
      </c>
      <c r="D14648" s="1" t="s">
        <v>39114</v>
      </c>
      <c r="E14648" s="1" t="s">
        <v>65</v>
      </c>
      <c r="G14648" s="1" t="s">
        <v>199</v>
      </c>
    </row>
    <row r="14649" spans="1:7" x14ac:dyDescent="0.25">
      <c r="A14649" s="1">
        <v>35350004</v>
      </c>
      <c r="B14649" s="1" t="s">
        <v>39115</v>
      </c>
      <c r="C14649" s="1" t="s">
        <v>39115</v>
      </c>
      <c r="D14649" s="1" t="s">
        <v>39115</v>
      </c>
      <c r="E14649" s="1" t="s">
        <v>65</v>
      </c>
      <c r="G14649" s="1" t="s">
        <v>199</v>
      </c>
    </row>
    <row r="14650" spans="1:7" x14ac:dyDescent="0.25">
      <c r="A14650" s="1">
        <v>35350006</v>
      </c>
      <c r="B14650" s="1" t="s">
        <v>39116</v>
      </c>
      <c r="C14650" s="1" t="s">
        <v>39116</v>
      </c>
      <c r="D14650" s="1" t="s">
        <v>39116</v>
      </c>
      <c r="E14650" s="1" t="s">
        <v>65</v>
      </c>
      <c r="G14650" s="1" t="s">
        <v>199</v>
      </c>
    </row>
    <row r="14651" spans="1:7" x14ac:dyDescent="0.25">
      <c r="A14651" s="1">
        <v>35350007</v>
      </c>
      <c r="B14651" s="1" t="s">
        <v>39117</v>
      </c>
      <c r="C14651" s="1" t="s">
        <v>39118</v>
      </c>
      <c r="D14651" s="1" t="s">
        <v>39119</v>
      </c>
      <c r="E14651" s="1" t="s">
        <v>66</v>
      </c>
      <c r="G14651" s="1" t="s">
        <v>199</v>
      </c>
    </row>
    <row r="14652" spans="1:7" x14ac:dyDescent="0.25">
      <c r="A14652" s="1">
        <v>35350008</v>
      </c>
      <c r="B14652" s="1" t="s">
        <v>39120</v>
      </c>
      <c r="C14652" s="1" t="s">
        <v>39120</v>
      </c>
      <c r="D14652" s="1" t="s">
        <v>39120</v>
      </c>
      <c r="E14652" s="1" t="s">
        <v>65</v>
      </c>
      <c r="G14652" s="1" t="s">
        <v>199</v>
      </c>
    </row>
    <row r="14653" spans="1:7" x14ac:dyDescent="0.25">
      <c r="A14653" s="1">
        <v>35350009</v>
      </c>
      <c r="B14653" s="1" t="s">
        <v>39121</v>
      </c>
      <c r="C14653" s="1" t="s">
        <v>39121</v>
      </c>
      <c r="D14653" s="1" t="s">
        <v>39121</v>
      </c>
      <c r="E14653" s="1" t="s">
        <v>65</v>
      </c>
      <c r="G14653" s="1" t="s">
        <v>199</v>
      </c>
    </row>
    <row r="14654" spans="1:7" x14ac:dyDescent="0.25">
      <c r="A14654" s="1">
        <v>35350010</v>
      </c>
      <c r="B14654" s="1" t="s">
        <v>39122</v>
      </c>
      <c r="C14654" s="1" t="s">
        <v>39122</v>
      </c>
      <c r="D14654" s="1" t="s">
        <v>39122</v>
      </c>
      <c r="E14654" s="1" t="s">
        <v>65</v>
      </c>
      <c r="G14654" s="1" t="s">
        <v>199</v>
      </c>
    </row>
    <row r="14655" spans="1:7" x14ac:dyDescent="0.25">
      <c r="A14655" s="1">
        <v>35350011</v>
      </c>
      <c r="B14655" s="1" t="s">
        <v>39123</v>
      </c>
      <c r="C14655" s="1" t="s">
        <v>39124</v>
      </c>
      <c r="D14655" s="1" t="s">
        <v>39125</v>
      </c>
      <c r="G14655" s="1" t="s">
        <v>199</v>
      </c>
    </row>
    <row r="14656" spans="1:7" x14ac:dyDescent="0.25">
      <c r="A14656" s="1">
        <v>35350012</v>
      </c>
      <c r="B14656" s="1" t="s">
        <v>39126</v>
      </c>
      <c r="C14656" s="1" t="s">
        <v>39127</v>
      </c>
      <c r="D14656" s="1" t="s">
        <v>39128</v>
      </c>
      <c r="G14656" s="1" t="s">
        <v>199</v>
      </c>
    </row>
    <row r="14657" spans="1:7" x14ac:dyDescent="0.25">
      <c r="A14657" s="1">
        <v>35350013</v>
      </c>
      <c r="B14657" s="1" t="s">
        <v>39129</v>
      </c>
      <c r="C14657" s="1" t="s">
        <v>39129</v>
      </c>
      <c r="D14657" s="1" t="s">
        <v>39129</v>
      </c>
      <c r="G14657" s="1" t="s">
        <v>199</v>
      </c>
    </row>
    <row r="14658" spans="1:7" x14ac:dyDescent="0.25">
      <c r="A14658" s="1">
        <v>35350053</v>
      </c>
      <c r="B14658" s="1" t="s">
        <v>39130</v>
      </c>
      <c r="C14658" s="1" t="s">
        <v>39130</v>
      </c>
      <c r="D14658" s="1" t="s">
        <v>39130</v>
      </c>
      <c r="E14658" s="1" t="s">
        <v>65</v>
      </c>
      <c r="G14658" s="1" t="s">
        <v>199</v>
      </c>
    </row>
    <row r="14659" spans="1:7" x14ac:dyDescent="0.25">
      <c r="A14659" s="1">
        <v>35350062</v>
      </c>
      <c r="B14659" s="1" t="s">
        <v>39131</v>
      </c>
      <c r="C14659" s="1" t="s">
        <v>39131</v>
      </c>
      <c r="D14659" s="1" t="s">
        <v>39131</v>
      </c>
      <c r="E14659" s="1" t="s">
        <v>65</v>
      </c>
      <c r="G14659" s="1" t="s">
        <v>199</v>
      </c>
    </row>
    <row r="14660" spans="1:7" x14ac:dyDescent="0.25">
      <c r="A14660" s="1">
        <v>35350064</v>
      </c>
      <c r="B14660" s="1" t="s">
        <v>39132</v>
      </c>
      <c r="C14660" s="1" t="s">
        <v>39133</v>
      </c>
      <c r="D14660" s="1" t="s">
        <v>39134</v>
      </c>
      <c r="E14660" s="1" t="s">
        <v>65</v>
      </c>
      <c r="G14660" s="1" t="s">
        <v>199</v>
      </c>
    </row>
    <row r="14661" spans="1:7" x14ac:dyDescent="0.25">
      <c r="A14661" s="1">
        <v>35350065</v>
      </c>
      <c r="B14661" s="1" t="s">
        <v>39135</v>
      </c>
      <c r="C14661" s="1" t="s">
        <v>39135</v>
      </c>
      <c r="D14661" s="1" t="s">
        <v>39135</v>
      </c>
      <c r="E14661" s="1" t="s">
        <v>65</v>
      </c>
      <c r="G14661" s="1" t="s">
        <v>199</v>
      </c>
    </row>
    <row r="14662" spans="1:7" x14ac:dyDescent="0.25">
      <c r="A14662" s="1">
        <v>35350066</v>
      </c>
      <c r="B14662" s="1" t="s">
        <v>39136</v>
      </c>
      <c r="C14662" s="1" t="s">
        <v>39136</v>
      </c>
      <c r="D14662" s="1" t="s">
        <v>39136</v>
      </c>
      <c r="E14662" s="1" t="s">
        <v>65</v>
      </c>
      <c r="G14662" s="1" t="s">
        <v>199</v>
      </c>
    </row>
    <row r="14663" spans="1:7" x14ac:dyDescent="0.25">
      <c r="A14663" s="1">
        <v>35350070</v>
      </c>
      <c r="B14663" s="1" t="s">
        <v>39137</v>
      </c>
      <c r="C14663" s="1" t="s">
        <v>39137</v>
      </c>
      <c r="D14663" s="1" t="s">
        <v>39137</v>
      </c>
      <c r="E14663" s="1" t="s">
        <v>65</v>
      </c>
      <c r="G14663" s="1" t="s">
        <v>199</v>
      </c>
    </row>
    <row r="14664" spans="1:7" x14ac:dyDescent="0.25">
      <c r="A14664" s="1">
        <v>35400035</v>
      </c>
      <c r="B14664" s="1" t="s">
        <v>39138</v>
      </c>
      <c r="C14664" s="1" t="s">
        <v>39139</v>
      </c>
      <c r="D14664" s="1" t="s">
        <v>39138</v>
      </c>
      <c r="E14664" s="1" t="s">
        <v>65</v>
      </c>
      <c r="F14664" s="1" t="s">
        <v>39140</v>
      </c>
      <c r="G14664" s="1" t="s">
        <v>39141</v>
      </c>
    </row>
    <row r="14665" spans="1:7" x14ac:dyDescent="0.25">
      <c r="A14665" s="1">
        <v>35400044</v>
      </c>
      <c r="B14665" s="1" t="s">
        <v>39142</v>
      </c>
      <c r="C14665" s="1" t="s">
        <v>39142</v>
      </c>
      <c r="D14665" s="1" t="s">
        <v>39142</v>
      </c>
      <c r="E14665" s="1" t="s">
        <v>66</v>
      </c>
      <c r="F14665" s="1" t="s">
        <v>39143</v>
      </c>
      <c r="G14665" s="1" t="s">
        <v>39144</v>
      </c>
    </row>
    <row r="14666" spans="1:7" x14ac:dyDescent="0.25">
      <c r="A14666" s="1">
        <v>35400045</v>
      </c>
      <c r="B14666" s="1" t="s">
        <v>39145</v>
      </c>
      <c r="C14666" s="1" t="s">
        <v>39145</v>
      </c>
      <c r="D14666" s="1" t="s">
        <v>39145</v>
      </c>
      <c r="E14666" s="1" t="s">
        <v>66</v>
      </c>
      <c r="F14666" s="1" t="s">
        <v>39146</v>
      </c>
      <c r="G14666" s="1" t="s">
        <v>39147</v>
      </c>
    </row>
    <row r="14667" spans="1:7" x14ac:dyDescent="0.25">
      <c r="A14667" s="1">
        <v>35400049</v>
      </c>
      <c r="B14667" s="1" t="s">
        <v>4093</v>
      </c>
      <c r="C14667" s="1" t="s">
        <v>4094</v>
      </c>
      <c r="D14667" s="1" t="s">
        <v>4095</v>
      </c>
      <c r="E14667" s="1" t="s">
        <v>65</v>
      </c>
      <c r="F14667" s="1" t="s">
        <v>4096</v>
      </c>
      <c r="G14667" s="1" t="s">
        <v>4097</v>
      </c>
    </row>
    <row r="14668" spans="1:7" x14ac:dyDescent="0.25">
      <c r="A14668" s="1">
        <v>35400050</v>
      </c>
      <c r="B14668" s="1" t="s">
        <v>5424</v>
      </c>
      <c r="C14668" s="1" t="s">
        <v>5425</v>
      </c>
      <c r="D14668" s="1" t="s">
        <v>5426</v>
      </c>
      <c r="E14668" s="1" t="s">
        <v>65</v>
      </c>
      <c r="F14668" s="1" t="s">
        <v>4096</v>
      </c>
      <c r="G14668" s="1" t="s">
        <v>4097</v>
      </c>
    </row>
    <row r="14669" spans="1:7" x14ac:dyDescent="0.25">
      <c r="A14669" s="1">
        <v>35400055</v>
      </c>
      <c r="B14669" s="1" t="s">
        <v>39148</v>
      </c>
      <c r="C14669" s="1" t="s">
        <v>39149</v>
      </c>
      <c r="D14669" s="1" t="s">
        <v>39150</v>
      </c>
      <c r="E14669" s="1" t="s">
        <v>65</v>
      </c>
      <c r="F14669" s="1" t="s">
        <v>4096</v>
      </c>
      <c r="G14669" s="1" t="s">
        <v>4097</v>
      </c>
    </row>
    <row r="14670" spans="1:7" x14ac:dyDescent="0.25">
      <c r="A14670" s="1">
        <v>35400056</v>
      </c>
      <c r="B14670" s="1" t="s">
        <v>39151</v>
      </c>
      <c r="C14670" s="1" t="s">
        <v>39152</v>
      </c>
      <c r="D14670" s="1" t="s">
        <v>39153</v>
      </c>
      <c r="E14670" s="1" t="s">
        <v>65</v>
      </c>
      <c r="F14670" s="1" t="s">
        <v>4096</v>
      </c>
      <c r="G14670" s="1" t="s">
        <v>4097</v>
      </c>
    </row>
    <row r="14671" spans="1:7" x14ac:dyDescent="0.25">
      <c r="A14671" s="1">
        <v>35400060</v>
      </c>
      <c r="B14671" s="1" t="s">
        <v>39154</v>
      </c>
      <c r="C14671" s="1" t="s">
        <v>39155</v>
      </c>
      <c r="D14671" s="1" t="s">
        <v>39156</v>
      </c>
      <c r="E14671" s="1" t="s">
        <v>65</v>
      </c>
      <c r="F14671" s="1" t="s">
        <v>39157</v>
      </c>
      <c r="G14671" s="1" t="s">
        <v>39158</v>
      </c>
    </row>
    <row r="14672" spans="1:7" x14ac:dyDescent="0.25">
      <c r="A14672" s="1">
        <v>35400061</v>
      </c>
      <c r="B14672" s="1" t="s">
        <v>39159</v>
      </c>
      <c r="C14672" s="1" t="s">
        <v>39160</v>
      </c>
      <c r="D14672" s="1" t="s">
        <v>39161</v>
      </c>
      <c r="E14672" s="1" t="s">
        <v>65</v>
      </c>
      <c r="F14672" s="1" t="s">
        <v>39162</v>
      </c>
      <c r="G14672" s="1" t="s">
        <v>39163</v>
      </c>
    </row>
    <row r="14673" spans="1:7" x14ac:dyDescent="0.25">
      <c r="A14673" s="1">
        <v>35400062</v>
      </c>
      <c r="B14673" s="1" t="s">
        <v>39164</v>
      </c>
      <c r="C14673" s="1" t="s">
        <v>39165</v>
      </c>
      <c r="D14673" s="1" t="s">
        <v>39166</v>
      </c>
      <c r="E14673" s="1" t="s">
        <v>65</v>
      </c>
      <c r="F14673" s="1" t="s">
        <v>39162</v>
      </c>
      <c r="G14673" s="1" t="s">
        <v>39163</v>
      </c>
    </row>
    <row r="14674" spans="1:7" x14ac:dyDescent="0.25">
      <c r="A14674" s="1">
        <v>35400068</v>
      </c>
      <c r="B14674" s="1" t="s">
        <v>39167</v>
      </c>
      <c r="C14674" s="1" t="s">
        <v>39168</v>
      </c>
      <c r="D14674" s="1" t="s">
        <v>39169</v>
      </c>
      <c r="E14674" s="1" t="s">
        <v>66</v>
      </c>
      <c r="F14674" s="1" t="s">
        <v>39143</v>
      </c>
      <c r="G14674" s="1" t="s">
        <v>39144</v>
      </c>
    </row>
    <row r="14675" spans="1:7" x14ac:dyDescent="0.25">
      <c r="A14675" s="1">
        <v>35400069</v>
      </c>
      <c r="B14675" s="1" t="s">
        <v>39170</v>
      </c>
      <c r="C14675" s="1" t="s">
        <v>39171</v>
      </c>
      <c r="D14675" s="1" t="s">
        <v>39172</v>
      </c>
      <c r="E14675" s="1" t="s">
        <v>66</v>
      </c>
      <c r="F14675" s="1" t="s">
        <v>39173</v>
      </c>
      <c r="G14675" s="1" t="s">
        <v>39174</v>
      </c>
    </row>
    <row r="14676" spans="1:7" x14ac:dyDescent="0.25">
      <c r="A14676" s="1">
        <v>35450091</v>
      </c>
      <c r="B14676" s="1" t="s">
        <v>39175</v>
      </c>
      <c r="C14676" s="1" t="s">
        <v>39176</v>
      </c>
      <c r="D14676" s="1" t="s">
        <v>39177</v>
      </c>
      <c r="E14676" s="1" t="s">
        <v>66</v>
      </c>
      <c r="F14676" s="1" t="s">
        <v>39178</v>
      </c>
      <c r="G14676" s="1" t="s">
        <v>39179</v>
      </c>
    </row>
    <row r="14677" spans="1:7" x14ac:dyDescent="0.25">
      <c r="A14677" s="1">
        <v>35500017</v>
      </c>
      <c r="B14677" s="1" t="s">
        <v>39180</v>
      </c>
      <c r="C14677" s="1" t="s">
        <v>39181</v>
      </c>
      <c r="D14677" s="1" t="s">
        <v>39180</v>
      </c>
      <c r="G14677" s="1" t="s">
        <v>199</v>
      </c>
    </row>
    <row r="14678" spans="1:7" x14ac:dyDescent="0.25">
      <c r="A14678" s="1">
        <v>35500034</v>
      </c>
      <c r="B14678" s="1" t="s">
        <v>39182</v>
      </c>
      <c r="C14678" s="1" t="s">
        <v>39182</v>
      </c>
      <c r="D14678" s="1" t="s">
        <v>39182</v>
      </c>
      <c r="E14678" s="1" t="s">
        <v>65</v>
      </c>
      <c r="F14678" s="1" t="s">
        <v>8031</v>
      </c>
      <c r="G14678" s="1" t="s">
        <v>8032</v>
      </c>
    </row>
    <row r="14679" spans="1:7" x14ac:dyDescent="0.25">
      <c r="A14679" s="1">
        <v>35500035</v>
      </c>
      <c r="B14679" s="1" t="s">
        <v>39183</v>
      </c>
      <c r="C14679" s="1" t="s">
        <v>39184</v>
      </c>
      <c r="D14679" s="1" t="s">
        <v>39185</v>
      </c>
      <c r="E14679" s="1" t="s">
        <v>66</v>
      </c>
      <c r="F14679" s="1" t="s">
        <v>2405</v>
      </c>
      <c r="G14679" s="1" t="s">
        <v>2406</v>
      </c>
    </row>
    <row r="14680" spans="1:7" x14ac:dyDescent="0.25">
      <c r="A14680" s="1">
        <v>35500037</v>
      </c>
      <c r="B14680" s="1" t="s">
        <v>39186</v>
      </c>
      <c r="C14680" s="1" t="s">
        <v>39187</v>
      </c>
      <c r="D14680" s="1" t="s">
        <v>39188</v>
      </c>
      <c r="E14680" s="1" t="s">
        <v>66</v>
      </c>
      <c r="F14680" s="1" t="s">
        <v>2405</v>
      </c>
      <c r="G14680" s="1" t="s">
        <v>2406</v>
      </c>
    </row>
    <row r="14681" spans="1:7" x14ac:dyDescent="0.25">
      <c r="A14681" s="1">
        <v>35500039</v>
      </c>
      <c r="B14681" s="1" t="s">
        <v>39189</v>
      </c>
      <c r="C14681" s="1" t="s">
        <v>39190</v>
      </c>
      <c r="D14681" s="1" t="s">
        <v>39189</v>
      </c>
      <c r="E14681" s="1" t="s">
        <v>66</v>
      </c>
      <c r="F14681" s="1" t="s">
        <v>4186</v>
      </c>
      <c r="G14681" s="1" t="s">
        <v>4187</v>
      </c>
    </row>
    <row r="14682" spans="1:7" x14ac:dyDescent="0.25">
      <c r="A14682" s="1">
        <v>35500042</v>
      </c>
      <c r="B14682" s="1" t="s">
        <v>39191</v>
      </c>
      <c r="C14682" s="1" t="s">
        <v>39192</v>
      </c>
      <c r="D14682" s="1" t="s">
        <v>39191</v>
      </c>
      <c r="E14682" s="1" t="s">
        <v>65</v>
      </c>
      <c r="F14682" s="1" t="s">
        <v>92</v>
      </c>
      <c r="G14682" s="1" t="s">
        <v>3299</v>
      </c>
    </row>
    <row r="14683" spans="1:7" x14ac:dyDescent="0.25">
      <c r="A14683" s="1">
        <v>35500047</v>
      </c>
      <c r="B14683" s="1" t="s">
        <v>39193</v>
      </c>
      <c r="C14683" s="1" t="s">
        <v>39194</v>
      </c>
      <c r="D14683" s="1" t="s">
        <v>39193</v>
      </c>
      <c r="E14683" s="1" t="s">
        <v>66</v>
      </c>
      <c r="F14683" s="1" t="s">
        <v>39195</v>
      </c>
      <c r="G14683" s="1" t="s">
        <v>39196</v>
      </c>
    </row>
    <row r="14684" spans="1:7" x14ac:dyDescent="0.25">
      <c r="A14684" s="1">
        <v>35500072</v>
      </c>
      <c r="B14684" s="1" t="s">
        <v>39197</v>
      </c>
      <c r="C14684" s="1" t="s">
        <v>39198</v>
      </c>
      <c r="D14684" s="1" t="s">
        <v>39197</v>
      </c>
      <c r="E14684" s="1" t="s">
        <v>65</v>
      </c>
      <c r="F14684" s="1" t="s">
        <v>39195</v>
      </c>
      <c r="G14684" s="1" t="s">
        <v>39196</v>
      </c>
    </row>
    <row r="14685" spans="1:7" x14ac:dyDescent="0.25">
      <c r="A14685" s="1">
        <v>35500099</v>
      </c>
      <c r="B14685" s="1" t="s">
        <v>39199</v>
      </c>
      <c r="C14685" s="1" t="s">
        <v>39200</v>
      </c>
      <c r="D14685" s="1" t="s">
        <v>39199</v>
      </c>
      <c r="E14685" s="1" t="s">
        <v>66</v>
      </c>
      <c r="F14685" s="1" t="s">
        <v>93</v>
      </c>
      <c r="G14685" s="1" t="s">
        <v>1456</v>
      </c>
    </row>
    <row r="14686" spans="1:7" x14ac:dyDescent="0.25">
      <c r="A14686" s="1">
        <v>35500100</v>
      </c>
      <c r="B14686" s="1" t="s">
        <v>39201</v>
      </c>
      <c r="C14686" s="1" t="s">
        <v>39202</v>
      </c>
      <c r="D14686" s="1" t="s">
        <v>39201</v>
      </c>
      <c r="E14686" s="1" t="s">
        <v>66</v>
      </c>
      <c r="F14686" s="1" t="s">
        <v>93</v>
      </c>
      <c r="G14686" s="1" t="s">
        <v>1456</v>
      </c>
    </row>
    <row r="14687" spans="1:7" x14ac:dyDescent="0.25">
      <c r="A14687" s="1">
        <v>35500101</v>
      </c>
      <c r="B14687" s="1" t="s">
        <v>39203</v>
      </c>
      <c r="C14687" s="1" t="s">
        <v>39204</v>
      </c>
      <c r="D14687" s="1" t="s">
        <v>39203</v>
      </c>
      <c r="E14687" s="1" t="s">
        <v>66</v>
      </c>
      <c r="F14687" s="1" t="s">
        <v>93</v>
      </c>
      <c r="G14687" s="1" t="s">
        <v>1456</v>
      </c>
    </row>
    <row r="14688" spans="1:7" x14ac:dyDescent="0.25">
      <c r="A14688" s="1">
        <v>35500114</v>
      </c>
      <c r="B14688" s="1" t="s">
        <v>39205</v>
      </c>
      <c r="C14688" s="1" t="s">
        <v>39206</v>
      </c>
      <c r="D14688" s="1" t="s">
        <v>39205</v>
      </c>
      <c r="E14688" s="1" t="s">
        <v>65</v>
      </c>
      <c r="F14688" s="1" t="s">
        <v>4186</v>
      </c>
      <c r="G14688" s="1" t="s">
        <v>4187</v>
      </c>
    </row>
    <row r="14689" spans="1:7" x14ac:dyDescent="0.25">
      <c r="A14689" s="1">
        <v>35500115</v>
      </c>
      <c r="B14689" s="1" t="s">
        <v>39207</v>
      </c>
      <c r="C14689" s="1" t="s">
        <v>39208</v>
      </c>
      <c r="D14689" s="1" t="s">
        <v>39207</v>
      </c>
      <c r="E14689" s="1" t="s">
        <v>65</v>
      </c>
      <c r="F14689" s="1" t="s">
        <v>4186</v>
      </c>
      <c r="G14689" s="1" t="s">
        <v>4187</v>
      </c>
    </row>
    <row r="14690" spans="1:7" x14ac:dyDescent="0.25">
      <c r="A14690" s="1">
        <v>35500121</v>
      </c>
      <c r="B14690" s="1" t="s">
        <v>39209</v>
      </c>
      <c r="C14690" s="1" t="s">
        <v>39210</v>
      </c>
      <c r="D14690" s="1" t="s">
        <v>39209</v>
      </c>
      <c r="E14690" s="1" t="s">
        <v>66</v>
      </c>
      <c r="F14690" s="1" t="s">
        <v>4186</v>
      </c>
      <c r="G14690" s="1" t="s">
        <v>4187</v>
      </c>
    </row>
    <row r="14691" spans="1:7" x14ac:dyDescent="0.25">
      <c r="A14691" s="1">
        <v>35500123</v>
      </c>
      <c r="B14691" s="1" t="s">
        <v>39211</v>
      </c>
      <c r="C14691" s="1" t="s">
        <v>39212</v>
      </c>
      <c r="D14691" s="1" t="s">
        <v>39211</v>
      </c>
      <c r="E14691" s="1" t="s">
        <v>66</v>
      </c>
      <c r="F14691" s="1" t="s">
        <v>39213</v>
      </c>
      <c r="G14691" s="1" t="s">
        <v>39214</v>
      </c>
    </row>
    <row r="14692" spans="1:7" x14ac:dyDescent="0.25">
      <c r="A14692" s="1">
        <v>35500127</v>
      </c>
      <c r="B14692" s="1" t="s">
        <v>39215</v>
      </c>
      <c r="C14692" s="1" t="s">
        <v>39216</v>
      </c>
      <c r="D14692" s="1" t="s">
        <v>39215</v>
      </c>
      <c r="E14692" s="1" t="s">
        <v>66</v>
      </c>
      <c r="F14692" s="1" t="s">
        <v>39213</v>
      </c>
      <c r="G14692" s="1" t="s">
        <v>39214</v>
      </c>
    </row>
    <row r="14693" spans="1:7" x14ac:dyDescent="0.25">
      <c r="A14693" s="1">
        <v>35500131</v>
      </c>
      <c r="B14693" s="1" t="s">
        <v>39217</v>
      </c>
      <c r="C14693" s="1" t="s">
        <v>39218</v>
      </c>
      <c r="D14693" s="1" t="s">
        <v>39217</v>
      </c>
      <c r="E14693" s="1" t="s">
        <v>66</v>
      </c>
      <c r="F14693" s="1" t="s">
        <v>39213</v>
      </c>
      <c r="G14693" s="1" t="s">
        <v>39214</v>
      </c>
    </row>
    <row r="14694" spans="1:7" x14ac:dyDescent="0.25">
      <c r="A14694" s="1">
        <v>35500133</v>
      </c>
      <c r="B14694" s="1" t="s">
        <v>39219</v>
      </c>
      <c r="C14694" s="1" t="s">
        <v>39220</v>
      </c>
      <c r="D14694" s="1" t="s">
        <v>39219</v>
      </c>
      <c r="E14694" s="1" t="s">
        <v>66</v>
      </c>
      <c r="F14694" s="1" t="s">
        <v>39213</v>
      </c>
      <c r="G14694" s="1" t="s">
        <v>39214</v>
      </c>
    </row>
    <row r="14695" spans="1:7" x14ac:dyDescent="0.25">
      <c r="A14695" s="1">
        <v>35500135</v>
      </c>
      <c r="B14695" s="1" t="s">
        <v>39221</v>
      </c>
      <c r="C14695" s="1" t="s">
        <v>39222</v>
      </c>
      <c r="D14695" s="1" t="s">
        <v>39221</v>
      </c>
      <c r="E14695" s="1" t="s">
        <v>66</v>
      </c>
      <c r="F14695" s="1" t="s">
        <v>39213</v>
      </c>
      <c r="G14695" s="1" t="s">
        <v>39214</v>
      </c>
    </row>
    <row r="14696" spans="1:7" x14ac:dyDescent="0.25">
      <c r="A14696" s="1">
        <v>35500141</v>
      </c>
      <c r="B14696" s="1" t="s">
        <v>39223</v>
      </c>
      <c r="C14696" s="1" t="s">
        <v>39224</v>
      </c>
      <c r="D14696" s="1" t="s">
        <v>39223</v>
      </c>
      <c r="E14696" s="1" t="s">
        <v>66</v>
      </c>
      <c r="F14696" s="1" t="s">
        <v>39213</v>
      </c>
      <c r="G14696" s="1" t="s">
        <v>39214</v>
      </c>
    </row>
    <row r="14697" spans="1:7" x14ac:dyDescent="0.25">
      <c r="A14697" s="1">
        <v>35500142</v>
      </c>
      <c r="B14697" s="1" t="s">
        <v>39225</v>
      </c>
      <c r="C14697" s="1" t="s">
        <v>39226</v>
      </c>
      <c r="D14697" s="1" t="s">
        <v>39225</v>
      </c>
      <c r="E14697" s="1" t="s">
        <v>66</v>
      </c>
      <c r="F14697" s="1" t="s">
        <v>39213</v>
      </c>
      <c r="G14697" s="1" t="s">
        <v>39214</v>
      </c>
    </row>
    <row r="14698" spans="1:7" x14ac:dyDescent="0.25">
      <c r="A14698" s="1">
        <v>35500146</v>
      </c>
      <c r="B14698" s="1" t="s">
        <v>39227</v>
      </c>
      <c r="C14698" s="1" t="s">
        <v>39228</v>
      </c>
      <c r="D14698" s="1" t="s">
        <v>39227</v>
      </c>
      <c r="E14698" s="1" t="s">
        <v>66</v>
      </c>
      <c r="F14698" s="1" t="s">
        <v>39213</v>
      </c>
      <c r="G14698" s="1" t="s">
        <v>39214</v>
      </c>
    </row>
    <row r="14699" spans="1:7" x14ac:dyDescent="0.25">
      <c r="A14699" s="1">
        <v>35500147</v>
      </c>
      <c r="B14699" s="1" t="s">
        <v>39229</v>
      </c>
      <c r="C14699" s="1" t="s">
        <v>39230</v>
      </c>
      <c r="D14699" s="1" t="s">
        <v>39229</v>
      </c>
      <c r="E14699" s="1" t="s">
        <v>65</v>
      </c>
      <c r="F14699" s="1" t="s">
        <v>92</v>
      </c>
      <c r="G14699" s="1" t="s">
        <v>3299</v>
      </c>
    </row>
    <row r="14700" spans="1:7" x14ac:dyDescent="0.25">
      <c r="A14700" s="1">
        <v>35500149</v>
      </c>
      <c r="B14700" s="1" t="s">
        <v>39231</v>
      </c>
      <c r="C14700" s="1" t="s">
        <v>39232</v>
      </c>
      <c r="D14700" s="1" t="s">
        <v>39231</v>
      </c>
      <c r="E14700" s="1" t="s">
        <v>65</v>
      </c>
      <c r="F14700" s="1" t="s">
        <v>92</v>
      </c>
      <c r="G14700" s="1" t="s">
        <v>3299</v>
      </c>
    </row>
    <row r="14701" spans="1:7" x14ac:dyDescent="0.25">
      <c r="A14701" s="1">
        <v>35500150</v>
      </c>
      <c r="B14701" s="1" t="s">
        <v>39233</v>
      </c>
      <c r="C14701" s="1" t="s">
        <v>39234</v>
      </c>
      <c r="D14701" s="1" t="s">
        <v>39233</v>
      </c>
      <c r="E14701" s="1" t="s">
        <v>65</v>
      </c>
      <c r="F14701" s="1" t="s">
        <v>92</v>
      </c>
      <c r="G14701" s="1" t="s">
        <v>3299</v>
      </c>
    </row>
    <row r="14702" spans="1:7" x14ac:dyDescent="0.25">
      <c r="A14702" s="1">
        <v>35500151</v>
      </c>
      <c r="B14702" s="1" t="s">
        <v>39235</v>
      </c>
      <c r="C14702" s="1" t="s">
        <v>39236</v>
      </c>
      <c r="D14702" s="1" t="s">
        <v>39235</v>
      </c>
      <c r="E14702" s="1" t="s">
        <v>65</v>
      </c>
      <c r="F14702" s="1" t="s">
        <v>8031</v>
      </c>
      <c r="G14702" s="1" t="s">
        <v>8032</v>
      </c>
    </row>
    <row r="14703" spans="1:7" x14ac:dyDescent="0.25">
      <c r="A14703" s="1">
        <v>35500153</v>
      </c>
      <c r="B14703" s="1" t="s">
        <v>39237</v>
      </c>
      <c r="C14703" s="1" t="s">
        <v>39238</v>
      </c>
      <c r="D14703" s="1" t="s">
        <v>39237</v>
      </c>
      <c r="E14703" s="1" t="s">
        <v>65</v>
      </c>
      <c r="F14703" s="1" t="s">
        <v>92</v>
      </c>
      <c r="G14703" s="1" t="s">
        <v>3299</v>
      </c>
    </row>
    <row r="14704" spans="1:7" x14ac:dyDescent="0.25">
      <c r="A14704" s="1">
        <v>35500155</v>
      </c>
      <c r="B14704" s="1" t="s">
        <v>39239</v>
      </c>
      <c r="C14704" s="1" t="s">
        <v>39240</v>
      </c>
      <c r="D14704" s="1" t="s">
        <v>39239</v>
      </c>
      <c r="E14704" s="1" t="s">
        <v>65</v>
      </c>
      <c r="F14704" s="1" t="s">
        <v>92</v>
      </c>
      <c r="G14704" s="1" t="s">
        <v>3299</v>
      </c>
    </row>
    <row r="14705" spans="1:7" x14ac:dyDescent="0.25">
      <c r="A14705" s="1">
        <v>35500157</v>
      </c>
      <c r="B14705" s="1" t="s">
        <v>39241</v>
      </c>
      <c r="C14705" s="1" t="s">
        <v>39242</v>
      </c>
      <c r="D14705" s="1" t="s">
        <v>39241</v>
      </c>
      <c r="E14705" s="1" t="s">
        <v>65</v>
      </c>
      <c r="F14705" s="1" t="s">
        <v>92</v>
      </c>
      <c r="G14705" s="1" t="s">
        <v>3299</v>
      </c>
    </row>
    <row r="14706" spans="1:7" x14ac:dyDescent="0.25">
      <c r="A14706" s="1">
        <v>35500158</v>
      </c>
      <c r="B14706" s="1" t="s">
        <v>39243</v>
      </c>
      <c r="C14706" s="1" t="s">
        <v>39244</v>
      </c>
      <c r="D14706" s="1" t="s">
        <v>39243</v>
      </c>
      <c r="E14706" s="1" t="s">
        <v>65</v>
      </c>
      <c r="F14706" s="1" t="s">
        <v>92</v>
      </c>
      <c r="G14706" s="1" t="s">
        <v>3299</v>
      </c>
    </row>
    <row r="14707" spans="1:7" x14ac:dyDescent="0.25">
      <c r="A14707" s="1">
        <v>35500159</v>
      </c>
      <c r="B14707" s="1" t="s">
        <v>39245</v>
      </c>
      <c r="C14707" s="1" t="s">
        <v>39246</v>
      </c>
      <c r="D14707" s="1" t="s">
        <v>39245</v>
      </c>
      <c r="E14707" s="1" t="s">
        <v>65</v>
      </c>
      <c r="F14707" s="1" t="s">
        <v>92</v>
      </c>
      <c r="G14707" s="1" t="s">
        <v>3299</v>
      </c>
    </row>
    <row r="14708" spans="1:7" x14ac:dyDescent="0.25">
      <c r="A14708" s="1">
        <v>35500160</v>
      </c>
      <c r="B14708" s="1" t="s">
        <v>39247</v>
      </c>
      <c r="C14708" s="1" t="s">
        <v>39248</v>
      </c>
      <c r="D14708" s="1" t="s">
        <v>39247</v>
      </c>
      <c r="E14708" s="1" t="s">
        <v>65</v>
      </c>
      <c r="F14708" s="1" t="s">
        <v>92</v>
      </c>
      <c r="G14708" s="1" t="s">
        <v>3299</v>
      </c>
    </row>
    <row r="14709" spans="1:7" x14ac:dyDescent="0.25">
      <c r="A14709" s="1">
        <v>35500161</v>
      </c>
      <c r="B14709" s="1" t="s">
        <v>39249</v>
      </c>
      <c r="C14709" s="1" t="s">
        <v>39250</v>
      </c>
      <c r="D14709" s="1" t="s">
        <v>39249</v>
      </c>
      <c r="E14709" s="1" t="s">
        <v>65</v>
      </c>
      <c r="F14709" s="1" t="s">
        <v>92</v>
      </c>
      <c r="G14709" s="1" t="s">
        <v>3299</v>
      </c>
    </row>
    <row r="14710" spans="1:7" x14ac:dyDescent="0.25">
      <c r="A14710" s="1">
        <v>35500162</v>
      </c>
      <c r="B14710" s="1" t="s">
        <v>39251</v>
      </c>
      <c r="C14710" s="1" t="s">
        <v>39252</v>
      </c>
      <c r="D14710" s="1" t="s">
        <v>39253</v>
      </c>
      <c r="E14710" s="1" t="s">
        <v>65</v>
      </c>
      <c r="F14710" s="1" t="s">
        <v>92</v>
      </c>
      <c r="G14710" s="1" t="s">
        <v>3299</v>
      </c>
    </row>
    <row r="14711" spans="1:7" x14ac:dyDescent="0.25">
      <c r="A14711" s="1">
        <v>35500165</v>
      </c>
      <c r="B14711" s="1" t="s">
        <v>39254</v>
      </c>
      <c r="C14711" s="1" t="s">
        <v>39255</v>
      </c>
      <c r="D14711" s="1" t="s">
        <v>39254</v>
      </c>
      <c r="E14711" s="1" t="s">
        <v>66</v>
      </c>
      <c r="F14711" s="1" t="s">
        <v>92</v>
      </c>
      <c r="G14711" s="1" t="s">
        <v>3299</v>
      </c>
    </row>
    <row r="14712" spans="1:7" x14ac:dyDescent="0.25">
      <c r="A14712" s="1">
        <v>35500168</v>
      </c>
      <c r="B14712" s="1" t="s">
        <v>39256</v>
      </c>
      <c r="C14712" s="1" t="s">
        <v>39257</v>
      </c>
      <c r="D14712" s="1" t="s">
        <v>39256</v>
      </c>
      <c r="E14712" s="1" t="s">
        <v>65</v>
      </c>
      <c r="F14712" s="1" t="s">
        <v>39195</v>
      </c>
      <c r="G14712" s="1" t="s">
        <v>39196</v>
      </c>
    </row>
    <row r="14713" spans="1:7" x14ac:dyDescent="0.25">
      <c r="A14713" s="1">
        <v>35500174</v>
      </c>
      <c r="B14713" s="1" t="s">
        <v>3723</v>
      </c>
      <c r="C14713" s="1" t="s">
        <v>3724</v>
      </c>
      <c r="D14713" s="1" t="s">
        <v>3723</v>
      </c>
      <c r="E14713" s="1" t="s">
        <v>66</v>
      </c>
      <c r="F14713" s="1" t="s">
        <v>93</v>
      </c>
      <c r="G14713" s="1" t="s">
        <v>1456</v>
      </c>
    </row>
    <row r="14714" spans="1:7" x14ac:dyDescent="0.25">
      <c r="A14714" s="1">
        <v>35500200</v>
      </c>
      <c r="B14714" s="1" t="s">
        <v>39258</v>
      </c>
      <c r="C14714" s="1" t="s">
        <v>39259</v>
      </c>
      <c r="D14714" s="1" t="s">
        <v>39258</v>
      </c>
      <c r="E14714" s="1" t="s">
        <v>66</v>
      </c>
      <c r="F14714" s="1" t="s">
        <v>93</v>
      </c>
      <c r="G14714" s="1" t="s">
        <v>1456</v>
      </c>
    </row>
    <row r="14715" spans="1:7" x14ac:dyDescent="0.25">
      <c r="A14715" s="1">
        <v>35500202</v>
      </c>
      <c r="B14715" s="1" t="s">
        <v>39260</v>
      </c>
      <c r="C14715" s="1" t="s">
        <v>39261</v>
      </c>
      <c r="D14715" s="1" t="s">
        <v>39260</v>
      </c>
      <c r="E14715" s="1" t="s">
        <v>66</v>
      </c>
      <c r="F14715" s="1" t="s">
        <v>93</v>
      </c>
      <c r="G14715" s="1" t="s">
        <v>1456</v>
      </c>
    </row>
    <row r="14716" spans="1:7" x14ac:dyDescent="0.25">
      <c r="A14716" s="1">
        <v>35500207</v>
      </c>
      <c r="B14716" s="1" t="s">
        <v>39262</v>
      </c>
      <c r="C14716" s="1" t="s">
        <v>39263</v>
      </c>
      <c r="D14716" s="1" t="s">
        <v>39262</v>
      </c>
      <c r="E14716" s="1" t="s">
        <v>65</v>
      </c>
      <c r="F14716" s="1" t="s">
        <v>92</v>
      </c>
      <c r="G14716" s="1" t="s">
        <v>3299</v>
      </c>
    </row>
    <row r="14717" spans="1:7" x14ac:dyDescent="0.25">
      <c r="A14717" s="1">
        <v>35500208</v>
      </c>
      <c r="B14717" s="1" t="s">
        <v>39264</v>
      </c>
      <c r="C14717" s="1" t="s">
        <v>39265</v>
      </c>
      <c r="D14717" s="1" t="s">
        <v>39264</v>
      </c>
      <c r="E14717" s="1" t="s">
        <v>65</v>
      </c>
      <c r="F14717" s="1" t="s">
        <v>92</v>
      </c>
      <c r="G14717" s="1" t="s">
        <v>3299</v>
      </c>
    </row>
    <row r="14718" spans="1:7" x14ac:dyDescent="0.25">
      <c r="A14718" s="1">
        <v>35500209</v>
      </c>
      <c r="B14718" s="1" t="s">
        <v>39266</v>
      </c>
      <c r="C14718" s="1" t="s">
        <v>39267</v>
      </c>
      <c r="D14718" s="1" t="s">
        <v>39266</v>
      </c>
      <c r="E14718" s="1" t="s">
        <v>65</v>
      </c>
      <c r="F14718" s="1" t="s">
        <v>92</v>
      </c>
      <c r="G14718" s="1" t="s">
        <v>3299</v>
      </c>
    </row>
    <row r="14719" spans="1:7" x14ac:dyDescent="0.25">
      <c r="A14719" s="1">
        <v>35500212</v>
      </c>
      <c r="B14719" s="1" t="s">
        <v>39268</v>
      </c>
      <c r="C14719" s="1" t="s">
        <v>39269</v>
      </c>
      <c r="D14719" s="1" t="s">
        <v>39268</v>
      </c>
      <c r="E14719" s="1" t="s">
        <v>66</v>
      </c>
      <c r="F14719" s="1" t="s">
        <v>93</v>
      </c>
      <c r="G14719" s="1" t="s">
        <v>1456</v>
      </c>
    </row>
    <row r="14720" spans="1:7" x14ac:dyDescent="0.25">
      <c r="A14720" s="1">
        <v>35500213</v>
      </c>
      <c r="B14720" s="1" t="s">
        <v>39270</v>
      </c>
      <c r="C14720" s="1" t="s">
        <v>39271</v>
      </c>
      <c r="D14720" s="1" t="s">
        <v>39270</v>
      </c>
      <c r="E14720" s="1" t="s">
        <v>66</v>
      </c>
      <c r="F14720" s="1" t="s">
        <v>93</v>
      </c>
      <c r="G14720" s="1" t="s">
        <v>1456</v>
      </c>
    </row>
    <row r="14721" spans="1:7" x14ac:dyDescent="0.25">
      <c r="A14721" s="1">
        <v>35500214</v>
      </c>
      <c r="B14721" s="1" t="s">
        <v>39272</v>
      </c>
      <c r="C14721" s="1" t="s">
        <v>39273</v>
      </c>
      <c r="D14721" s="1" t="s">
        <v>39272</v>
      </c>
      <c r="E14721" s="1" t="s">
        <v>66</v>
      </c>
      <c r="F14721" s="1" t="s">
        <v>93</v>
      </c>
      <c r="G14721" s="1" t="s">
        <v>1456</v>
      </c>
    </row>
    <row r="14722" spans="1:7" x14ac:dyDescent="0.25">
      <c r="A14722" s="1">
        <v>35500215</v>
      </c>
      <c r="B14722" s="1" t="s">
        <v>39274</v>
      </c>
      <c r="C14722" s="1" t="s">
        <v>39275</v>
      </c>
      <c r="D14722" s="1" t="s">
        <v>39274</v>
      </c>
      <c r="E14722" s="1" t="s">
        <v>66</v>
      </c>
      <c r="F14722" s="1" t="s">
        <v>93</v>
      </c>
      <c r="G14722" s="1" t="s">
        <v>1456</v>
      </c>
    </row>
    <row r="14723" spans="1:7" x14ac:dyDescent="0.25">
      <c r="A14723" s="1">
        <v>35500218</v>
      </c>
      <c r="B14723" s="1" t="s">
        <v>39276</v>
      </c>
      <c r="C14723" s="1" t="s">
        <v>39277</v>
      </c>
      <c r="D14723" s="1" t="s">
        <v>39276</v>
      </c>
      <c r="E14723" s="1" t="s">
        <v>66</v>
      </c>
      <c r="F14723" s="1" t="s">
        <v>93</v>
      </c>
      <c r="G14723" s="1" t="s">
        <v>1456</v>
      </c>
    </row>
    <row r="14724" spans="1:7" x14ac:dyDescent="0.25">
      <c r="A14724" s="1">
        <v>35500245</v>
      </c>
      <c r="B14724" s="1" t="s">
        <v>39278</v>
      </c>
      <c r="C14724" s="1" t="s">
        <v>39279</v>
      </c>
      <c r="D14724" s="1" t="s">
        <v>39278</v>
      </c>
      <c r="E14724" s="1" t="s">
        <v>65</v>
      </c>
      <c r="F14724" s="1" t="s">
        <v>92</v>
      </c>
      <c r="G14724" s="1" t="s">
        <v>3299</v>
      </c>
    </row>
    <row r="14725" spans="1:7" x14ac:dyDescent="0.25">
      <c r="A14725" s="1">
        <v>35500250</v>
      </c>
      <c r="B14725" s="1" t="s">
        <v>39280</v>
      </c>
      <c r="C14725" s="1" t="s">
        <v>39281</v>
      </c>
      <c r="D14725" s="1" t="s">
        <v>39280</v>
      </c>
      <c r="E14725" s="1" t="s">
        <v>66</v>
      </c>
      <c r="F14725" s="1" t="s">
        <v>93</v>
      </c>
      <c r="G14725" s="1" t="s">
        <v>1456</v>
      </c>
    </row>
    <row r="14726" spans="1:7" x14ac:dyDescent="0.25">
      <c r="A14726" s="1">
        <v>35500254</v>
      </c>
      <c r="B14726" s="1" t="s">
        <v>39282</v>
      </c>
      <c r="C14726" s="1" t="s">
        <v>39283</v>
      </c>
      <c r="D14726" s="1" t="s">
        <v>39282</v>
      </c>
      <c r="E14726" s="1" t="s">
        <v>65</v>
      </c>
      <c r="F14726" s="1" t="s">
        <v>93</v>
      </c>
      <c r="G14726" s="1" t="s">
        <v>1456</v>
      </c>
    </row>
    <row r="14727" spans="1:7" x14ac:dyDescent="0.25">
      <c r="A14727" s="1">
        <v>35500255</v>
      </c>
      <c r="B14727" s="1" t="s">
        <v>39284</v>
      </c>
      <c r="C14727" s="1" t="s">
        <v>39285</v>
      </c>
      <c r="D14727" s="1" t="s">
        <v>39284</v>
      </c>
      <c r="E14727" s="1" t="s">
        <v>66</v>
      </c>
      <c r="F14727" s="1" t="s">
        <v>93</v>
      </c>
      <c r="G14727" s="1" t="s">
        <v>1456</v>
      </c>
    </row>
    <row r="14728" spans="1:7" x14ac:dyDescent="0.25">
      <c r="A14728" s="1">
        <v>35500259</v>
      </c>
      <c r="B14728" s="1" t="s">
        <v>39286</v>
      </c>
      <c r="C14728" s="1" t="s">
        <v>39287</v>
      </c>
      <c r="D14728" s="1" t="s">
        <v>39288</v>
      </c>
      <c r="E14728" s="1" t="s">
        <v>66</v>
      </c>
      <c r="G14728" s="1" t="s">
        <v>199</v>
      </c>
    </row>
    <row r="14729" spans="1:7" x14ac:dyDescent="0.25">
      <c r="A14729" s="1">
        <v>35500265</v>
      </c>
      <c r="B14729" s="1" t="s">
        <v>39289</v>
      </c>
      <c r="C14729" s="1" t="s">
        <v>39290</v>
      </c>
      <c r="D14729" s="1" t="s">
        <v>39289</v>
      </c>
      <c r="E14729" s="1" t="s">
        <v>65</v>
      </c>
      <c r="F14729" s="1" t="s">
        <v>4186</v>
      </c>
      <c r="G14729" s="1" t="s">
        <v>4187</v>
      </c>
    </row>
    <row r="14730" spans="1:7" x14ac:dyDescent="0.25">
      <c r="A14730" s="1">
        <v>35500267</v>
      </c>
      <c r="B14730" s="1" t="s">
        <v>39291</v>
      </c>
      <c r="C14730" s="1" t="s">
        <v>39292</v>
      </c>
      <c r="D14730" s="1" t="s">
        <v>39291</v>
      </c>
      <c r="E14730" s="1" t="s">
        <v>66</v>
      </c>
      <c r="F14730" s="1" t="s">
        <v>93</v>
      </c>
      <c r="G14730" s="1" t="s">
        <v>1456</v>
      </c>
    </row>
    <row r="14731" spans="1:7" x14ac:dyDescent="0.25">
      <c r="A14731" s="1">
        <v>35500268</v>
      </c>
      <c r="B14731" s="1" t="s">
        <v>39293</v>
      </c>
      <c r="C14731" s="1" t="s">
        <v>39294</v>
      </c>
      <c r="D14731" s="1" t="s">
        <v>39293</v>
      </c>
      <c r="E14731" s="1" t="s">
        <v>66</v>
      </c>
      <c r="F14731" s="1" t="s">
        <v>93</v>
      </c>
      <c r="G14731" s="1" t="s">
        <v>1456</v>
      </c>
    </row>
    <row r="14732" spans="1:7" x14ac:dyDescent="0.25">
      <c r="A14732" s="1">
        <v>35500270</v>
      </c>
      <c r="B14732" s="1" t="s">
        <v>39295</v>
      </c>
      <c r="C14732" s="1" t="s">
        <v>39296</v>
      </c>
      <c r="D14732" s="1" t="s">
        <v>39295</v>
      </c>
      <c r="E14732" s="1" t="s">
        <v>65</v>
      </c>
      <c r="F14732" s="1" t="s">
        <v>93</v>
      </c>
      <c r="G14732" s="1" t="s">
        <v>1456</v>
      </c>
    </row>
    <row r="14733" spans="1:7" x14ac:dyDescent="0.25">
      <c r="A14733" s="1">
        <v>35500271</v>
      </c>
      <c r="B14733" s="1" t="s">
        <v>39297</v>
      </c>
      <c r="C14733" s="1" t="s">
        <v>39298</v>
      </c>
      <c r="D14733" s="1" t="s">
        <v>39299</v>
      </c>
      <c r="E14733" s="1" t="s">
        <v>65</v>
      </c>
      <c r="F14733" s="1" t="s">
        <v>92</v>
      </c>
      <c r="G14733" s="1" t="s">
        <v>3299</v>
      </c>
    </row>
    <row r="14734" spans="1:7" x14ac:dyDescent="0.25">
      <c r="A14734" s="1">
        <v>35500272</v>
      </c>
      <c r="B14734" s="1" t="s">
        <v>39300</v>
      </c>
      <c r="C14734" s="1" t="s">
        <v>39301</v>
      </c>
      <c r="D14734" s="1" t="s">
        <v>39300</v>
      </c>
      <c r="E14734" s="1" t="s">
        <v>66</v>
      </c>
      <c r="F14734" s="1" t="s">
        <v>93</v>
      </c>
      <c r="G14734" s="1" t="s">
        <v>1456</v>
      </c>
    </row>
    <row r="14735" spans="1:7" x14ac:dyDescent="0.25">
      <c r="A14735" s="1">
        <v>35500275</v>
      </c>
      <c r="B14735" s="1" t="s">
        <v>1453</v>
      </c>
      <c r="C14735" s="1" t="s">
        <v>1454</v>
      </c>
      <c r="D14735" s="1" t="s">
        <v>1453</v>
      </c>
      <c r="E14735" s="1" t="s">
        <v>66</v>
      </c>
      <c r="F14735" s="1" t="s">
        <v>93</v>
      </c>
      <c r="G14735" s="1" t="s">
        <v>1456</v>
      </c>
    </row>
    <row r="14736" spans="1:7" x14ac:dyDescent="0.25">
      <c r="A14736" s="1">
        <v>35500294</v>
      </c>
      <c r="B14736" s="1" t="s">
        <v>39302</v>
      </c>
      <c r="C14736" s="1" t="s">
        <v>39303</v>
      </c>
      <c r="D14736" s="1" t="s">
        <v>39302</v>
      </c>
      <c r="E14736" s="1" t="s">
        <v>65</v>
      </c>
      <c r="F14736" s="1" t="s">
        <v>93</v>
      </c>
      <c r="G14736" s="1" t="s">
        <v>1456</v>
      </c>
    </row>
    <row r="14737" spans="1:7" x14ac:dyDescent="0.25">
      <c r="A14737" s="1">
        <v>35505000</v>
      </c>
      <c r="B14737" s="1" t="s">
        <v>124</v>
      </c>
      <c r="C14737" s="1" t="s">
        <v>3715</v>
      </c>
      <c r="D14737" s="1" t="s">
        <v>124</v>
      </c>
      <c r="E14737" s="1" t="s">
        <v>65</v>
      </c>
      <c r="F14737" s="1" t="s">
        <v>93</v>
      </c>
      <c r="G14737" s="1" t="s">
        <v>1456</v>
      </c>
    </row>
    <row r="14738" spans="1:7" x14ac:dyDescent="0.25">
      <c r="A14738" s="1">
        <v>35505001</v>
      </c>
      <c r="B14738" s="1" t="s">
        <v>123</v>
      </c>
      <c r="C14738" s="1" t="s">
        <v>39304</v>
      </c>
      <c r="D14738" s="1" t="s">
        <v>123</v>
      </c>
      <c r="E14738" s="1" t="s">
        <v>65</v>
      </c>
      <c r="F14738" s="1" t="s">
        <v>93</v>
      </c>
      <c r="G14738" s="1" t="s">
        <v>1456</v>
      </c>
    </row>
    <row r="14739" spans="1:7" x14ac:dyDescent="0.25">
      <c r="A14739" s="1">
        <v>35505002</v>
      </c>
      <c r="B14739" s="1" t="s">
        <v>3716</v>
      </c>
      <c r="C14739" s="1" t="s">
        <v>3717</v>
      </c>
      <c r="D14739" s="1" t="s">
        <v>3716</v>
      </c>
      <c r="E14739" s="1" t="s">
        <v>65</v>
      </c>
      <c r="F14739" s="1" t="s">
        <v>93</v>
      </c>
      <c r="G14739" s="1" t="s">
        <v>1456</v>
      </c>
    </row>
    <row r="14740" spans="1:7" x14ac:dyDescent="0.25">
      <c r="A14740" s="1">
        <v>35505003</v>
      </c>
      <c r="B14740" s="1" t="s">
        <v>3718</v>
      </c>
      <c r="C14740" s="1" t="s">
        <v>3719</v>
      </c>
      <c r="D14740" s="1" t="s">
        <v>3718</v>
      </c>
      <c r="E14740" s="1" t="s">
        <v>65</v>
      </c>
      <c r="F14740" s="1" t="s">
        <v>93</v>
      </c>
      <c r="G14740" s="1" t="s">
        <v>1456</v>
      </c>
    </row>
    <row r="14741" spans="1:7" x14ac:dyDescent="0.25">
      <c r="A14741" s="1">
        <v>35505004</v>
      </c>
      <c r="B14741" s="1" t="s">
        <v>3723</v>
      </c>
      <c r="C14741" s="1" t="s">
        <v>3724</v>
      </c>
      <c r="D14741" s="1" t="s">
        <v>3723</v>
      </c>
      <c r="E14741" s="1" t="s">
        <v>65</v>
      </c>
      <c r="F14741" s="1" t="s">
        <v>93</v>
      </c>
      <c r="G14741" s="1" t="s">
        <v>1456</v>
      </c>
    </row>
    <row r="14742" spans="1:7" x14ac:dyDescent="0.25">
      <c r="A14742" s="1">
        <v>35505005</v>
      </c>
      <c r="B14742" s="1" t="s">
        <v>3725</v>
      </c>
      <c r="C14742" s="1" t="s">
        <v>3726</v>
      </c>
      <c r="D14742" s="1" t="s">
        <v>3725</v>
      </c>
      <c r="E14742" s="1" t="s">
        <v>65</v>
      </c>
      <c r="F14742" s="1" t="s">
        <v>93</v>
      </c>
      <c r="G14742" s="1" t="s">
        <v>1456</v>
      </c>
    </row>
    <row r="14743" spans="1:7" x14ac:dyDescent="0.25">
      <c r="A14743" s="1">
        <v>35505006</v>
      </c>
      <c r="B14743" s="1" t="s">
        <v>39305</v>
      </c>
      <c r="C14743" s="1" t="s">
        <v>39306</v>
      </c>
      <c r="D14743" s="1" t="s">
        <v>39305</v>
      </c>
      <c r="E14743" s="1" t="s">
        <v>65</v>
      </c>
      <c r="F14743" s="1" t="s">
        <v>93</v>
      </c>
      <c r="G14743" s="1" t="s">
        <v>1456</v>
      </c>
    </row>
    <row r="14744" spans="1:7" x14ac:dyDescent="0.25">
      <c r="A14744" s="1">
        <v>35505007</v>
      </c>
      <c r="B14744" s="1" t="s">
        <v>3713</v>
      </c>
      <c r="C14744" s="1" t="s">
        <v>3714</v>
      </c>
      <c r="D14744" s="1" t="s">
        <v>3713</v>
      </c>
      <c r="E14744" s="1" t="s">
        <v>65</v>
      </c>
      <c r="F14744" s="1" t="s">
        <v>93</v>
      </c>
      <c r="G14744" s="1" t="s">
        <v>1456</v>
      </c>
    </row>
    <row r="14745" spans="1:7" x14ac:dyDescent="0.25">
      <c r="A14745" s="1">
        <v>35505008</v>
      </c>
      <c r="B14745" s="1" t="s">
        <v>39307</v>
      </c>
      <c r="C14745" s="1" t="s">
        <v>39308</v>
      </c>
      <c r="D14745" s="1" t="s">
        <v>39307</v>
      </c>
      <c r="E14745" s="1" t="s">
        <v>65</v>
      </c>
      <c r="F14745" s="1" t="s">
        <v>93</v>
      </c>
      <c r="G14745" s="1" t="s">
        <v>1456</v>
      </c>
    </row>
    <row r="14746" spans="1:7" x14ac:dyDescent="0.25">
      <c r="A14746" s="1">
        <v>35505009</v>
      </c>
      <c r="B14746" s="1" t="s">
        <v>1453</v>
      </c>
      <c r="C14746" s="1" t="s">
        <v>1454</v>
      </c>
      <c r="D14746" s="1" t="s">
        <v>1453</v>
      </c>
      <c r="E14746" s="1" t="s">
        <v>65</v>
      </c>
      <c r="F14746" s="1" t="s">
        <v>93</v>
      </c>
      <c r="G14746" s="1" t="s">
        <v>1456</v>
      </c>
    </row>
    <row r="14747" spans="1:7" x14ac:dyDescent="0.25">
      <c r="A14747" s="1">
        <v>35505010</v>
      </c>
      <c r="B14747" s="1" t="s">
        <v>39309</v>
      </c>
      <c r="C14747" s="1" t="s">
        <v>39310</v>
      </c>
      <c r="D14747" s="1" t="s">
        <v>39309</v>
      </c>
      <c r="E14747" s="1" t="s">
        <v>66</v>
      </c>
      <c r="F14747" s="1" t="s">
        <v>93</v>
      </c>
      <c r="G14747" s="1" t="s">
        <v>1456</v>
      </c>
    </row>
    <row r="14748" spans="1:7" x14ac:dyDescent="0.25">
      <c r="A14748" s="1">
        <v>35505011</v>
      </c>
      <c r="B14748" s="1" t="s">
        <v>39311</v>
      </c>
      <c r="C14748" s="1" t="s">
        <v>39312</v>
      </c>
      <c r="D14748" s="1" t="s">
        <v>39311</v>
      </c>
      <c r="E14748" s="1" t="s">
        <v>65</v>
      </c>
      <c r="F14748" s="1" t="s">
        <v>93</v>
      </c>
      <c r="G14748" s="1" t="s">
        <v>1456</v>
      </c>
    </row>
    <row r="14749" spans="1:7" x14ac:dyDescent="0.25">
      <c r="A14749" s="1">
        <v>35505012</v>
      </c>
      <c r="B14749" s="1" t="s">
        <v>39313</v>
      </c>
      <c r="C14749" s="1" t="s">
        <v>39314</v>
      </c>
      <c r="D14749" s="1" t="s">
        <v>39313</v>
      </c>
      <c r="E14749" s="1" t="s">
        <v>65</v>
      </c>
      <c r="F14749" s="1" t="s">
        <v>93</v>
      </c>
      <c r="G14749" s="1" t="s">
        <v>1456</v>
      </c>
    </row>
    <row r="14750" spans="1:7" x14ac:dyDescent="0.25">
      <c r="A14750" s="1">
        <v>35505016</v>
      </c>
      <c r="B14750" s="1" t="s">
        <v>39315</v>
      </c>
      <c r="C14750" s="1" t="s">
        <v>39316</v>
      </c>
      <c r="D14750" s="1" t="s">
        <v>39315</v>
      </c>
      <c r="E14750" s="1" t="s">
        <v>66</v>
      </c>
      <c r="G14750" s="1" t="s">
        <v>199</v>
      </c>
    </row>
    <row r="14751" spans="1:7" x14ac:dyDescent="0.25">
      <c r="A14751" s="1">
        <v>35505018</v>
      </c>
      <c r="B14751" s="1" t="s">
        <v>39317</v>
      </c>
      <c r="C14751" s="1" t="s">
        <v>39318</v>
      </c>
      <c r="D14751" s="1" t="s">
        <v>39317</v>
      </c>
      <c r="E14751" s="1" t="s">
        <v>66</v>
      </c>
      <c r="G14751" s="1" t="s">
        <v>199</v>
      </c>
    </row>
    <row r="14752" spans="1:7" x14ac:dyDescent="0.25">
      <c r="A14752" s="1">
        <v>35505019</v>
      </c>
      <c r="B14752" s="1" t="s">
        <v>39319</v>
      </c>
      <c r="C14752" s="1" t="s">
        <v>39320</v>
      </c>
      <c r="D14752" s="1" t="s">
        <v>39319</v>
      </c>
      <c r="E14752" s="1" t="s">
        <v>65</v>
      </c>
      <c r="F14752" s="1" t="s">
        <v>4186</v>
      </c>
      <c r="G14752" s="1" t="s">
        <v>4187</v>
      </c>
    </row>
    <row r="14753" spans="1:7" x14ac:dyDescent="0.25">
      <c r="A14753" s="1">
        <v>35505020</v>
      </c>
      <c r="B14753" s="1" t="s">
        <v>39321</v>
      </c>
      <c r="C14753" s="1" t="s">
        <v>39322</v>
      </c>
      <c r="D14753" s="1" t="s">
        <v>39321</v>
      </c>
      <c r="E14753" s="1" t="s">
        <v>65</v>
      </c>
      <c r="F14753" s="1" t="s">
        <v>4186</v>
      </c>
      <c r="G14753" s="1" t="s">
        <v>4187</v>
      </c>
    </row>
    <row r="14754" spans="1:7" x14ac:dyDescent="0.25">
      <c r="A14754" s="1">
        <v>35505021</v>
      </c>
      <c r="B14754" s="1" t="s">
        <v>39323</v>
      </c>
      <c r="C14754" s="1" t="s">
        <v>39324</v>
      </c>
      <c r="D14754" s="1" t="s">
        <v>39323</v>
      </c>
      <c r="E14754" s="1" t="s">
        <v>65</v>
      </c>
      <c r="F14754" s="1" t="s">
        <v>4186</v>
      </c>
      <c r="G14754" s="1" t="s">
        <v>4187</v>
      </c>
    </row>
    <row r="14755" spans="1:7" x14ac:dyDescent="0.25">
      <c r="A14755" s="1">
        <v>35505022</v>
      </c>
      <c r="B14755" s="1" t="s">
        <v>39325</v>
      </c>
      <c r="C14755" s="1" t="s">
        <v>39326</v>
      </c>
      <c r="D14755" s="1" t="s">
        <v>39325</v>
      </c>
      <c r="E14755" s="1" t="s">
        <v>65</v>
      </c>
      <c r="F14755" s="1" t="s">
        <v>4186</v>
      </c>
      <c r="G14755" s="1" t="s">
        <v>4187</v>
      </c>
    </row>
    <row r="14756" spans="1:7" x14ac:dyDescent="0.25">
      <c r="A14756" s="1">
        <v>35505023</v>
      </c>
      <c r="B14756" s="1" t="s">
        <v>39207</v>
      </c>
      <c r="C14756" s="1" t="s">
        <v>39208</v>
      </c>
      <c r="D14756" s="1" t="s">
        <v>39207</v>
      </c>
      <c r="E14756" s="1" t="s">
        <v>65</v>
      </c>
      <c r="F14756" s="1" t="s">
        <v>4186</v>
      </c>
      <c r="G14756" s="1" t="s">
        <v>4187</v>
      </c>
    </row>
    <row r="14757" spans="1:7" x14ac:dyDescent="0.25">
      <c r="A14757" s="1">
        <v>35505024</v>
      </c>
      <c r="B14757" s="1" t="s">
        <v>39205</v>
      </c>
      <c r="C14757" s="1" t="s">
        <v>39206</v>
      </c>
      <c r="D14757" s="1" t="s">
        <v>39205</v>
      </c>
      <c r="E14757" s="1" t="s">
        <v>65</v>
      </c>
      <c r="F14757" s="1" t="s">
        <v>4186</v>
      </c>
      <c r="G14757" s="1" t="s">
        <v>4187</v>
      </c>
    </row>
    <row r="14758" spans="1:7" x14ac:dyDescent="0.25">
      <c r="A14758" s="1">
        <v>35505025</v>
      </c>
      <c r="B14758" s="1" t="s">
        <v>3721</v>
      </c>
      <c r="C14758" s="1" t="s">
        <v>3722</v>
      </c>
      <c r="D14758" s="1" t="s">
        <v>3721</v>
      </c>
      <c r="E14758" s="1" t="s">
        <v>65</v>
      </c>
      <c r="F14758" s="1" t="s">
        <v>93</v>
      </c>
      <c r="G14758" s="1" t="s">
        <v>1456</v>
      </c>
    </row>
    <row r="14759" spans="1:7" x14ac:dyDescent="0.25">
      <c r="A14759" s="1">
        <v>35505026</v>
      </c>
      <c r="B14759" s="1" t="s">
        <v>1463</v>
      </c>
      <c r="C14759" s="1" t="s">
        <v>39327</v>
      </c>
      <c r="D14759" s="1" t="s">
        <v>1463</v>
      </c>
      <c r="E14759" s="1" t="s">
        <v>65</v>
      </c>
      <c r="F14759" s="1" t="s">
        <v>93</v>
      </c>
      <c r="G14759" s="1" t="s">
        <v>1456</v>
      </c>
    </row>
    <row r="14760" spans="1:7" x14ac:dyDescent="0.25">
      <c r="A14760" s="1">
        <v>35505027</v>
      </c>
      <c r="B14760" s="1" t="s">
        <v>3727</v>
      </c>
      <c r="C14760" s="1" t="s">
        <v>3728</v>
      </c>
      <c r="D14760" s="1" t="s">
        <v>3727</v>
      </c>
      <c r="E14760" s="1" t="s">
        <v>65</v>
      </c>
      <c r="F14760" s="1" t="s">
        <v>93</v>
      </c>
      <c r="G14760" s="1" t="s">
        <v>1456</v>
      </c>
    </row>
    <row r="14761" spans="1:7" x14ac:dyDescent="0.25">
      <c r="A14761" s="1">
        <v>35505028</v>
      </c>
      <c r="B14761" s="1" t="s">
        <v>39328</v>
      </c>
      <c r="C14761" s="1" t="s">
        <v>39329</v>
      </c>
      <c r="D14761" s="1" t="s">
        <v>39328</v>
      </c>
      <c r="E14761" s="1" t="s">
        <v>65</v>
      </c>
      <c r="F14761" s="1" t="s">
        <v>93</v>
      </c>
      <c r="G14761" s="1" t="s">
        <v>1456</v>
      </c>
    </row>
    <row r="14762" spans="1:7" x14ac:dyDescent="0.25">
      <c r="A14762" s="1">
        <v>35505029</v>
      </c>
      <c r="B14762" s="1" t="s">
        <v>39330</v>
      </c>
      <c r="C14762" s="1" t="s">
        <v>39331</v>
      </c>
      <c r="D14762" s="1" t="s">
        <v>39330</v>
      </c>
      <c r="E14762" s="1" t="s">
        <v>65</v>
      </c>
      <c r="F14762" s="1" t="s">
        <v>4186</v>
      </c>
      <c r="G14762" s="1" t="s">
        <v>4187</v>
      </c>
    </row>
    <row r="14763" spans="1:7" x14ac:dyDescent="0.25">
      <c r="A14763" s="1">
        <v>35505030</v>
      </c>
      <c r="B14763" s="1" t="s">
        <v>39332</v>
      </c>
      <c r="C14763" s="1" t="s">
        <v>39333</v>
      </c>
      <c r="D14763" s="1" t="s">
        <v>39332</v>
      </c>
      <c r="E14763" s="1" t="s">
        <v>65</v>
      </c>
      <c r="F14763" s="1" t="s">
        <v>4186</v>
      </c>
      <c r="G14763" s="1" t="s">
        <v>4187</v>
      </c>
    </row>
    <row r="14764" spans="1:7" x14ac:dyDescent="0.25">
      <c r="A14764" s="1">
        <v>35505033</v>
      </c>
      <c r="B14764" s="1" t="s">
        <v>39334</v>
      </c>
      <c r="C14764" s="1" t="s">
        <v>39335</v>
      </c>
      <c r="D14764" s="1" t="s">
        <v>39334</v>
      </c>
      <c r="E14764" s="1" t="s">
        <v>66</v>
      </c>
      <c r="F14764" s="1" t="s">
        <v>93</v>
      </c>
      <c r="G14764" s="1" t="s">
        <v>1456</v>
      </c>
    </row>
    <row r="14765" spans="1:7" x14ac:dyDescent="0.25">
      <c r="A14765" s="1">
        <v>35505034</v>
      </c>
      <c r="B14765" s="1" t="s">
        <v>39336</v>
      </c>
      <c r="C14765" s="1" t="s">
        <v>39337</v>
      </c>
      <c r="D14765" s="1" t="s">
        <v>39336</v>
      </c>
      <c r="E14765" s="1" t="s">
        <v>66</v>
      </c>
      <c r="F14765" s="1" t="s">
        <v>93</v>
      </c>
      <c r="G14765" s="1" t="s">
        <v>1456</v>
      </c>
    </row>
    <row r="14766" spans="1:7" x14ac:dyDescent="0.25">
      <c r="A14766" s="1">
        <v>35505035</v>
      </c>
      <c r="B14766" s="1" t="s">
        <v>39338</v>
      </c>
      <c r="C14766" s="1" t="s">
        <v>39339</v>
      </c>
      <c r="D14766" s="1" t="s">
        <v>39338</v>
      </c>
      <c r="E14766" s="1" t="s">
        <v>66</v>
      </c>
      <c r="F14766" s="1" t="s">
        <v>93</v>
      </c>
      <c r="G14766" s="1" t="s">
        <v>1456</v>
      </c>
    </row>
    <row r="14767" spans="1:7" x14ac:dyDescent="0.25">
      <c r="A14767" s="1">
        <v>35505036</v>
      </c>
      <c r="B14767" s="1" t="s">
        <v>39340</v>
      </c>
      <c r="C14767" s="1" t="s">
        <v>39341</v>
      </c>
      <c r="D14767" s="1" t="s">
        <v>39340</v>
      </c>
      <c r="E14767" s="1" t="s">
        <v>65</v>
      </c>
      <c r="F14767" s="1" t="s">
        <v>4186</v>
      </c>
      <c r="G14767" s="1" t="s">
        <v>4187</v>
      </c>
    </row>
    <row r="14768" spans="1:7" x14ac:dyDescent="0.25">
      <c r="A14768" s="1">
        <v>35505042</v>
      </c>
      <c r="B14768" s="1" t="s">
        <v>39342</v>
      </c>
      <c r="C14768" s="1" t="s">
        <v>39343</v>
      </c>
      <c r="D14768" s="1" t="s">
        <v>39342</v>
      </c>
      <c r="E14768" s="1" t="s">
        <v>65</v>
      </c>
      <c r="F14768" s="1" t="s">
        <v>93</v>
      </c>
      <c r="G14768" s="1" t="s">
        <v>1456</v>
      </c>
    </row>
    <row r="14769" spans="1:7" x14ac:dyDescent="0.25">
      <c r="A14769" s="1">
        <v>35505043</v>
      </c>
      <c r="B14769" s="1" t="s">
        <v>39344</v>
      </c>
      <c r="C14769" s="1" t="s">
        <v>39345</v>
      </c>
      <c r="D14769" s="1" t="s">
        <v>39344</v>
      </c>
      <c r="E14769" s="1" t="s">
        <v>65</v>
      </c>
      <c r="F14769" s="1" t="s">
        <v>93</v>
      </c>
      <c r="G14769" s="1" t="s">
        <v>1456</v>
      </c>
    </row>
    <row r="14770" spans="1:7" x14ac:dyDescent="0.25">
      <c r="A14770" s="1">
        <v>35505044</v>
      </c>
      <c r="B14770" s="1" t="s">
        <v>39346</v>
      </c>
      <c r="C14770" s="1" t="s">
        <v>39347</v>
      </c>
      <c r="D14770" s="1" t="s">
        <v>39346</v>
      </c>
      <c r="E14770" s="1" t="s">
        <v>65</v>
      </c>
      <c r="F14770" s="1" t="s">
        <v>93</v>
      </c>
      <c r="G14770" s="1" t="s">
        <v>1456</v>
      </c>
    </row>
    <row r="14771" spans="1:7" x14ac:dyDescent="0.25">
      <c r="A14771" s="1">
        <v>35505045</v>
      </c>
      <c r="B14771" s="1" t="s">
        <v>39348</v>
      </c>
      <c r="C14771" s="1" t="s">
        <v>39349</v>
      </c>
      <c r="D14771" s="1" t="s">
        <v>39348</v>
      </c>
      <c r="E14771" s="1" t="s">
        <v>65</v>
      </c>
      <c r="F14771" s="1" t="s">
        <v>93</v>
      </c>
      <c r="G14771" s="1" t="s">
        <v>1456</v>
      </c>
    </row>
    <row r="14772" spans="1:7" x14ac:dyDescent="0.25">
      <c r="A14772" s="1">
        <v>35505046</v>
      </c>
      <c r="B14772" s="1" t="s">
        <v>39350</v>
      </c>
      <c r="C14772" s="1" t="s">
        <v>39351</v>
      </c>
      <c r="D14772" s="1" t="s">
        <v>39350</v>
      </c>
      <c r="E14772" s="1" t="s">
        <v>65</v>
      </c>
      <c r="F14772" s="1" t="s">
        <v>93</v>
      </c>
      <c r="G14772" s="1" t="s">
        <v>1456</v>
      </c>
    </row>
    <row r="14773" spans="1:7" x14ac:dyDescent="0.25">
      <c r="A14773" s="1">
        <v>35505047</v>
      </c>
      <c r="B14773" s="1" t="s">
        <v>39352</v>
      </c>
      <c r="C14773" s="1" t="s">
        <v>39353</v>
      </c>
      <c r="D14773" s="1" t="s">
        <v>39352</v>
      </c>
      <c r="E14773" s="1" t="s">
        <v>65</v>
      </c>
      <c r="F14773" s="1" t="s">
        <v>93</v>
      </c>
      <c r="G14773" s="1" t="s">
        <v>1456</v>
      </c>
    </row>
    <row r="14774" spans="1:7" x14ac:dyDescent="0.25">
      <c r="A14774" s="1">
        <v>35505048</v>
      </c>
      <c r="B14774" s="1" t="s">
        <v>39354</v>
      </c>
      <c r="C14774" s="1" t="s">
        <v>39355</v>
      </c>
      <c r="D14774" s="1" t="s">
        <v>39354</v>
      </c>
      <c r="E14774" s="1" t="s">
        <v>65</v>
      </c>
      <c r="F14774" s="1" t="s">
        <v>93</v>
      </c>
      <c r="G14774" s="1" t="s">
        <v>1456</v>
      </c>
    </row>
    <row r="14775" spans="1:7" x14ac:dyDescent="0.25">
      <c r="A14775" s="1">
        <v>35505049</v>
      </c>
      <c r="B14775" s="1" t="s">
        <v>39356</v>
      </c>
      <c r="C14775" s="1" t="s">
        <v>39357</v>
      </c>
      <c r="D14775" s="1" t="s">
        <v>39356</v>
      </c>
      <c r="E14775" s="1" t="s">
        <v>65</v>
      </c>
      <c r="F14775" s="1" t="s">
        <v>93</v>
      </c>
      <c r="G14775" s="1" t="s">
        <v>1456</v>
      </c>
    </row>
    <row r="14776" spans="1:7" x14ac:dyDescent="0.25">
      <c r="A14776" s="1">
        <v>35505050</v>
      </c>
      <c r="B14776" s="1" t="s">
        <v>39358</v>
      </c>
      <c r="C14776" s="1" t="s">
        <v>39359</v>
      </c>
      <c r="D14776" s="1" t="s">
        <v>39358</v>
      </c>
      <c r="E14776" s="1" t="s">
        <v>65</v>
      </c>
      <c r="F14776" s="1" t="s">
        <v>93</v>
      </c>
      <c r="G14776" s="1" t="s">
        <v>1456</v>
      </c>
    </row>
    <row r="14777" spans="1:7" x14ac:dyDescent="0.25">
      <c r="A14777" s="1">
        <v>35505051</v>
      </c>
      <c r="B14777" s="1" t="s">
        <v>39360</v>
      </c>
      <c r="C14777" s="1" t="s">
        <v>39361</v>
      </c>
      <c r="D14777" s="1" t="s">
        <v>39360</v>
      </c>
      <c r="E14777" s="1" t="s">
        <v>65</v>
      </c>
      <c r="F14777" s="1" t="s">
        <v>93</v>
      </c>
      <c r="G14777" s="1" t="s">
        <v>1456</v>
      </c>
    </row>
    <row r="14778" spans="1:7" x14ac:dyDescent="0.25">
      <c r="A14778" s="1">
        <v>35505052</v>
      </c>
      <c r="B14778" s="1" t="s">
        <v>39362</v>
      </c>
      <c r="C14778" s="1" t="s">
        <v>39363</v>
      </c>
      <c r="D14778" s="1" t="s">
        <v>39362</v>
      </c>
      <c r="E14778" s="1" t="s">
        <v>65</v>
      </c>
      <c r="F14778" s="1" t="s">
        <v>93</v>
      </c>
      <c r="G14778" s="1" t="s">
        <v>1456</v>
      </c>
    </row>
    <row r="14779" spans="1:7" x14ac:dyDescent="0.25">
      <c r="A14779" s="1">
        <v>35505053</v>
      </c>
      <c r="B14779" s="1" t="s">
        <v>39364</v>
      </c>
      <c r="C14779" s="1" t="s">
        <v>39365</v>
      </c>
      <c r="D14779" s="1" t="s">
        <v>39364</v>
      </c>
      <c r="E14779" s="1" t="s">
        <v>65</v>
      </c>
      <c r="F14779" s="1" t="s">
        <v>93</v>
      </c>
      <c r="G14779" s="1" t="s">
        <v>1456</v>
      </c>
    </row>
    <row r="14780" spans="1:7" x14ac:dyDescent="0.25">
      <c r="A14780" s="1">
        <v>35505054</v>
      </c>
      <c r="B14780" s="1" t="s">
        <v>39366</v>
      </c>
      <c r="C14780" s="1" t="s">
        <v>39367</v>
      </c>
      <c r="D14780" s="1" t="s">
        <v>39366</v>
      </c>
      <c r="E14780" s="1" t="s">
        <v>65</v>
      </c>
      <c r="F14780" s="1" t="s">
        <v>93</v>
      </c>
      <c r="G14780" s="1" t="s">
        <v>1456</v>
      </c>
    </row>
    <row r="14781" spans="1:7" x14ac:dyDescent="0.25">
      <c r="A14781" s="1">
        <v>35505055</v>
      </c>
      <c r="B14781" s="1" t="s">
        <v>39368</v>
      </c>
      <c r="C14781" s="1" t="s">
        <v>39369</v>
      </c>
      <c r="D14781" s="1" t="s">
        <v>39368</v>
      </c>
      <c r="E14781" s="1" t="s">
        <v>65</v>
      </c>
      <c r="F14781" s="1" t="s">
        <v>93</v>
      </c>
      <c r="G14781" s="1" t="s">
        <v>1456</v>
      </c>
    </row>
    <row r="14782" spans="1:7" x14ac:dyDescent="0.25">
      <c r="A14782" s="1">
        <v>35505059</v>
      </c>
      <c r="B14782" s="1" t="s">
        <v>39370</v>
      </c>
      <c r="C14782" s="1" t="s">
        <v>39371</v>
      </c>
      <c r="D14782" s="1" t="s">
        <v>39370</v>
      </c>
      <c r="E14782" s="1" t="s">
        <v>65</v>
      </c>
      <c r="F14782" s="1" t="s">
        <v>4186</v>
      </c>
      <c r="G14782" s="1" t="s">
        <v>4187</v>
      </c>
    </row>
    <row r="14783" spans="1:7" x14ac:dyDescent="0.25">
      <c r="A14783" s="1">
        <v>35505060</v>
      </c>
      <c r="B14783" s="1" t="s">
        <v>39372</v>
      </c>
      <c r="C14783" s="1" t="s">
        <v>39373</v>
      </c>
      <c r="D14783" s="1" t="s">
        <v>39372</v>
      </c>
      <c r="E14783" s="1" t="s">
        <v>65</v>
      </c>
      <c r="F14783" s="1" t="s">
        <v>93</v>
      </c>
      <c r="G14783" s="1" t="s">
        <v>1456</v>
      </c>
    </row>
    <row r="14784" spans="1:7" x14ac:dyDescent="0.25">
      <c r="A14784" s="1">
        <v>35505065</v>
      </c>
      <c r="B14784" s="1" t="s">
        <v>39374</v>
      </c>
      <c r="C14784" s="1" t="s">
        <v>39375</v>
      </c>
      <c r="D14784" s="1" t="s">
        <v>39374</v>
      </c>
      <c r="E14784" s="1" t="s">
        <v>65</v>
      </c>
      <c r="F14784" s="1" t="s">
        <v>4186</v>
      </c>
      <c r="G14784" s="1" t="s">
        <v>4187</v>
      </c>
    </row>
    <row r="14785" spans="1:7" x14ac:dyDescent="0.25">
      <c r="A14785" s="1">
        <v>35505066</v>
      </c>
      <c r="B14785" s="1" t="s">
        <v>39376</v>
      </c>
      <c r="C14785" s="1" t="s">
        <v>39377</v>
      </c>
      <c r="D14785" s="1" t="s">
        <v>39376</v>
      </c>
      <c r="E14785" s="1" t="s">
        <v>65</v>
      </c>
      <c r="F14785" s="1" t="s">
        <v>4186</v>
      </c>
      <c r="G14785" s="1" t="s">
        <v>4187</v>
      </c>
    </row>
    <row r="14786" spans="1:7" x14ac:dyDescent="0.25">
      <c r="A14786" s="1">
        <v>35505067</v>
      </c>
      <c r="B14786" s="1" t="s">
        <v>124</v>
      </c>
      <c r="C14786" s="1" t="s">
        <v>3715</v>
      </c>
      <c r="D14786" s="1" t="s">
        <v>124</v>
      </c>
      <c r="G14786" s="1" t="s">
        <v>199</v>
      </c>
    </row>
    <row r="14787" spans="1:7" x14ac:dyDescent="0.25">
      <c r="A14787" s="1">
        <v>35505068</v>
      </c>
      <c r="B14787" s="1" t="s">
        <v>124</v>
      </c>
      <c r="C14787" s="1" t="s">
        <v>3715</v>
      </c>
      <c r="D14787" s="1" t="s">
        <v>124</v>
      </c>
      <c r="E14787" s="1" t="s">
        <v>66</v>
      </c>
      <c r="F14787" s="1" t="s">
        <v>92</v>
      </c>
      <c r="G14787" s="1" t="s">
        <v>3299</v>
      </c>
    </row>
    <row r="14788" spans="1:7" x14ac:dyDescent="0.25">
      <c r="A14788" s="1">
        <v>35505069</v>
      </c>
      <c r="B14788" s="1" t="s">
        <v>123</v>
      </c>
      <c r="C14788" s="1" t="s">
        <v>39304</v>
      </c>
      <c r="D14788" s="1" t="s">
        <v>123</v>
      </c>
      <c r="E14788" s="1" t="s">
        <v>66</v>
      </c>
      <c r="F14788" s="1" t="s">
        <v>93</v>
      </c>
      <c r="G14788" s="1" t="s">
        <v>1456</v>
      </c>
    </row>
    <row r="14789" spans="1:7" x14ac:dyDescent="0.25">
      <c r="A14789" s="1">
        <v>35505070</v>
      </c>
      <c r="B14789" s="1" t="s">
        <v>3716</v>
      </c>
      <c r="C14789" s="1" t="s">
        <v>39378</v>
      </c>
      <c r="D14789" s="1" t="s">
        <v>3716</v>
      </c>
      <c r="E14789" s="1" t="s">
        <v>66</v>
      </c>
      <c r="F14789" s="1" t="s">
        <v>93</v>
      </c>
      <c r="G14789" s="1" t="s">
        <v>1456</v>
      </c>
    </row>
    <row r="14790" spans="1:7" x14ac:dyDescent="0.25">
      <c r="A14790" s="1">
        <v>35510030</v>
      </c>
      <c r="B14790" s="1" t="s">
        <v>39379</v>
      </c>
      <c r="C14790" s="1" t="s">
        <v>39380</v>
      </c>
      <c r="D14790" s="1" t="s">
        <v>39381</v>
      </c>
      <c r="E14790" s="1" t="s">
        <v>66</v>
      </c>
      <c r="F14790" s="1" t="s">
        <v>39382</v>
      </c>
      <c r="G14790" s="1" t="s">
        <v>39383</v>
      </c>
    </row>
    <row r="14791" spans="1:7" x14ac:dyDescent="0.25">
      <c r="A14791" s="1">
        <v>35510035</v>
      </c>
      <c r="B14791" s="1" t="s">
        <v>39384</v>
      </c>
      <c r="C14791" s="1" t="s">
        <v>39385</v>
      </c>
      <c r="D14791" s="1" t="s">
        <v>39386</v>
      </c>
      <c r="E14791" s="1" t="s">
        <v>65</v>
      </c>
      <c r="F14791" s="1" t="s">
        <v>39387</v>
      </c>
      <c r="G14791" s="1" t="s">
        <v>39388</v>
      </c>
    </row>
    <row r="14792" spans="1:7" x14ac:dyDescent="0.25">
      <c r="A14792" s="1">
        <v>35510038</v>
      </c>
      <c r="B14792" s="1" t="s">
        <v>39389</v>
      </c>
      <c r="C14792" s="1" t="s">
        <v>39390</v>
      </c>
      <c r="D14792" s="1" t="s">
        <v>39391</v>
      </c>
      <c r="E14792" s="1" t="s">
        <v>65</v>
      </c>
      <c r="F14792" s="1" t="s">
        <v>39392</v>
      </c>
      <c r="G14792" s="1" t="s">
        <v>39393</v>
      </c>
    </row>
    <row r="14793" spans="1:7" x14ac:dyDescent="0.25">
      <c r="A14793" s="1">
        <v>35510039</v>
      </c>
      <c r="B14793" s="1" t="s">
        <v>39394</v>
      </c>
      <c r="C14793" s="1" t="s">
        <v>39395</v>
      </c>
      <c r="D14793" s="1" t="s">
        <v>39396</v>
      </c>
      <c r="E14793" s="1" t="s">
        <v>66</v>
      </c>
      <c r="F14793" s="1" t="s">
        <v>39397</v>
      </c>
      <c r="G14793" s="1" t="s">
        <v>39398</v>
      </c>
    </row>
    <row r="14794" spans="1:7" x14ac:dyDescent="0.25">
      <c r="A14794" s="1">
        <v>35510045</v>
      </c>
      <c r="B14794" s="1" t="s">
        <v>39399</v>
      </c>
      <c r="C14794" s="1" t="s">
        <v>39400</v>
      </c>
      <c r="D14794" s="1" t="s">
        <v>39401</v>
      </c>
      <c r="E14794" s="1" t="s">
        <v>65</v>
      </c>
      <c r="F14794" s="1" t="s">
        <v>39402</v>
      </c>
      <c r="G14794" s="1" t="s">
        <v>39403</v>
      </c>
    </row>
    <row r="14795" spans="1:7" x14ac:dyDescent="0.25">
      <c r="A14795" s="1">
        <v>35510046</v>
      </c>
      <c r="B14795" s="1" t="s">
        <v>39404</v>
      </c>
      <c r="C14795" s="1" t="s">
        <v>39405</v>
      </c>
      <c r="D14795" s="1" t="s">
        <v>39406</v>
      </c>
      <c r="E14795" s="1" t="s">
        <v>65</v>
      </c>
      <c r="F14795" s="1" t="s">
        <v>39407</v>
      </c>
      <c r="G14795" s="1" t="s">
        <v>39408</v>
      </c>
    </row>
    <row r="14796" spans="1:7" x14ac:dyDescent="0.25">
      <c r="A14796" s="1">
        <v>35510058</v>
      </c>
      <c r="B14796" s="1" t="s">
        <v>39409</v>
      </c>
      <c r="C14796" s="1" t="s">
        <v>39409</v>
      </c>
      <c r="D14796" s="1" t="s">
        <v>39409</v>
      </c>
      <c r="E14796" s="1" t="s">
        <v>66</v>
      </c>
      <c r="G14796" s="1" t="s">
        <v>199</v>
      </c>
    </row>
    <row r="14797" spans="1:7" x14ac:dyDescent="0.25">
      <c r="A14797" s="1">
        <v>35510059</v>
      </c>
      <c r="B14797" s="1" t="s">
        <v>39410</v>
      </c>
      <c r="C14797" s="1" t="s">
        <v>39410</v>
      </c>
      <c r="D14797" s="1" t="s">
        <v>39410</v>
      </c>
      <c r="E14797" s="1" t="s">
        <v>66</v>
      </c>
      <c r="G14797" s="1" t="s">
        <v>199</v>
      </c>
    </row>
    <row r="14798" spans="1:7" x14ac:dyDescent="0.25">
      <c r="A14798" s="1">
        <v>35510064</v>
      </c>
      <c r="B14798" s="1" t="s">
        <v>39411</v>
      </c>
      <c r="C14798" s="1" t="s">
        <v>39412</v>
      </c>
      <c r="D14798" s="1" t="s">
        <v>39411</v>
      </c>
      <c r="E14798" s="1" t="s">
        <v>66</v>
      </c>
      <c r="F14798" s="1" t="s">
        <v>39413</v>
      </c>
      <c r="G14798" s="1" t="s">
        <v>39414</v>
      </c>
    </row>
    <row r="14799" spans="1:7" x14ac:dyDescent="0.25">
      <c r="A14799" s="1">
        <v>35510078</v>
      </c>
      <c r="B14799" s="1" t="s">
        <v>39415</v>
      </c>
      <c r="C14799" s="1" t="s">
        <v>39416</v>
      </c>
      <c r="D14799" s="1" t="s">
        <v>39417</v>
      </c>
      <c r="E14799" s="1" t="s">
        <v>66</v>
      </c>
      <c r="F14799" s="1" t="s">
        <v>39418</v>
      </c>
      <c r="G14799" s="1" t="s">
        <v>39419</v>
      </c>
    </row>
    <row r="14800" spans="1:7" x14ac:dyDescent="0.25">
      <c r="A14800" s="1">
        <v>35510109</v>
      </c>
      <c r="B14800" s="1" t="s">
        <v>39420</v>
      </c>
      <c r="C14800" s="1" t="s">
        <v>39420</v>
      </c>
      <c r="D14800" s="1" t="s">
        <v>39420</v>
      </c>
      <c r="E14800" s="1" t="s">
        <v>66</v>
      </c>
      <c r="G14800" s="1" t="s">
        <v>199</v>
      </c>
    </row>
    <row r="14801" spans="1:7" x14ac:dyDescent="0.25">
      <c r="A14801" s="1">
        <v>35510113</v>
      </c>
      <c r="B14801" s="1" t="s">
        <v>39421</v>
      </c>
      <c r="C14801" s="1" t="s">
        <v>39422</v>
      </c>
      <c r="D14801" s="1" t="s">
        <v>39423</v>
      </c>
      <c r="E14801" s="1" t="s">
        <v>65</v>
      </c>
      <c r="F14801" s="1" t="s">
        <v>982</v>
      </c>
      <c r="G14801" s="1" t="s">
        <v>983</v>
      </c>
    </row>
    <row r="14802" spans="1:7" x14ac:dyDescent="0.25">
      <c r="A14802" s="1">
        <v>35510116</v>
      </c>
      <c r="B14802" s="1" t="s">
        <v>39424</v>
      </c>
      <c r="C14802" s="1" t="s">
        <v>39425</v>
      </c>
      <c r="D14802" s="1" t="s">
        <v>39426</v>
      </c>
      <c r="E14802" s="1" t="s">
        <v>65</v>
      </c>
      <c r="F14802" s="1" t="s">
        <v>39427</v>
      </c>
      <c r="G14802" s="1" t="s">
        <v>39428</v>
      </c>
    </row>
    <row r="14803" spans="1:7" x14ac:dyDescent="0.25">
      <c r="A14803" s="1">
        <v>35510121</v>
      </c>
      <c r="B14803" s="1" t="s">
        <v>39429</v>
      </c>
      <c r="C14803" s="1" t="s">
        <v>39429</v>
      </c>
      <c r="D14803" s="1" t="s">
        <v>39430</v>
      </c>
      <c r="E14803" s="1" t="s">
        <v>65</v>
      </c>
      <c r="F14803" s="1" t="s">
        <v>39431</v>
      </c>
      <c r="G14803" s="1" t="s">
        <v>39432</v>
      </c>
    </row>
    <row r="14804" spans="1:7" x14ac:dyDescent="0.25">
      <c r="A14804" s="1">
        <v>35510146</v>
      </c>
      <c r="B14804" s="1" t="s">
        <v>39433</v>
      </c>
      <c r="C14804" s="1" t="s">
        <v>39434</v>
      </c>
      <c r="D14804" s="1" t="s">
        <v>39433</v>
      </c>
      <c r="E14804" s="1" t="s">
        <v>66</v>
      </c>
      <c r="G14804" s="1" t="s">
        <v>199</v>
      </c>
    </row>
    <row r="14805" spans="1:7" x14ac:dyDescent="0.25">
      <c r="A14805" s="1">
        <v>35510161</v>
      </c>
      <c r="B14805" s="1" t="s">
        <v>39435</v>
      </c>
      <c r="C14805" s="1" t="s">
        <v>39436</v>
      </c>
      <c r="D14805" s="1" t="s">
        <v>39437</v>
      </c>
      <c r="E14805" s="1" t="s">
        <v>65</v>
      </c>
      <c r="F14805" s="1" t="s">
        <v>39438</v>
      </c>
      <c r="G14805" s="1" t="s">
        <v>39439</v>
      </c>
    </row>
    <row r="14806" spans="1:7" x14ac:dyDescent="0.25">
      <c r="A14806" s="1">
        <v>35510162</v>
      </c>
      <c r="B14806" s="1" t="s">
        <v>39440</v>
      </c>
      <c r="C14806" s="1" t="s">
        <v>39441</v>
      </c>
      <c r="D14806" s="1" t="s">
        <v>39442</v>
      </c>
      <c r="E14806" s="1" t="s">
        <v>65</v>
      </c>
      <c r="F14806" s="1" t="s">
        <v>39443</v>
      </c>
      <c r="G14806" s="1" t="s">
        <v>39444</v>
      </c>
    </row>
    <row r="14807" spans="1:7" x14ac:dyDescent="0.25">
      <c r="A14807" s="1">
        <v>35510165</v>
      </c>
      <c r="B14807" s="1" t="s">
        <v>39445</v>
      </c>
      <c r="C14807" s="1" t="s">
        <v>39446</v>
      </c>
      <c r="D14807" s="1" t="s">
        <v>39447</v>
      </c>
      <c r="E14807" s="1" t="s">
        <v>66</v>
      </c>
      <c r="F14807" s="1" t="s">
        <v>39448</v>
      </c>
      <c r="G14807" s="1" t="s">
        <v>39449</v>
      </c>
    </row>
    <row r="14808" spans="1:7" x14ac:dyDescent="0.25">
      <c r="A14808" s="1">
        <v>35510167</v>
      </c>
      <c r="B14808" s="1" t="s">
        <v>39450</v>
      </c>
      <c r="C14808" s="1" t="s">
        <v>39451</v>
      </c>
      <c r="D14808" s="1" t="s">
        <v>39450</v>
      </c>
      <c r="E14808" s="1" t="s">
        <v>66</v>
      </c>
      <c r="F14808" s="1" t="s">
        <v>39452</v>
      </c>
      <c r="G14808" s="1" t="s">
        <v>39453</v>
      </c>
    </row>
    <row r="14809" spans="1:7" x14ac:dyDescent="0.25">
      <c r="A14809" s="1">
        <v>35510168</v>
      </c>
      <c r="B14809" s="1" t="s">
        <v>39454</v>
      </c>
      <c r="C14809" s="1" t="s">
        <v>39455</v>
      </c>
      <c r="D14809" s="1" t="s">
        <v>39454</v>
      </c>
      <c r="E14809" s="1" t="s">
        <v>66</v>
      </c>
      <c r="F14809" s="1" t="s">
        <v>39456</v>
      </c>
      <c r="G14809" s="1" t="s">
        <v>39457</v>
      </c>
    </row>
    <row r="14810" spans="1:7" x14ac:dyDescent="0.25">
      <c r="A14810" s="1">
        <v>35510170</v>
      </c>
      <c r="B14810" s="1" t="s">
        <v>39458</v>
      </c>
      <c r="C14810" s="1" t="s">
        <v>39459</v>
      </c>
      <c r="D14810" s="1" t="s">
        <v>39458</v>
      </c>
      <c r="E14810" s="1" t="s">
        <v>65</v>
      </c>
      <c r="F14810" s="1" t="s">
        <v>39460</v>
      </c>
      <c r="G14810" s="1" t="s">
        <v>39461</v>
      </c>
    </row>
    <row r="14811" spans="1:7" x14ac:dyDescent="0.25">
      <c r="A14811" s="1">
        <v>35510176</v>
      </c>
      <c r="B14811" s="1" t="s">
        <v>39462</v>
      </c>
      <c r="C14811" s="1" t="s">
        <v>39463</v>
      </c>
      <c r="D14811" s="1" t="s">
        <v>39462</v>
      </c>
      <c r="E14811" s="1" t="s">
        <v>66</v>
      </c>
      <c r="F14811" s="1" t="s">
        <v>39464</v>
      </c>
      <c r="G14811" s="1" t="s">
        <v>39465</v>
      </c>
    </row>
    <row r="14812" spans="1:7" x14ac:dyDescent="0.25">
      <c r="A14812" s="1">
        <v>35510178</v>
      </c>
      <c r="B14812" s="1" t="s">
        <v>39466</v>
      </c>
      <c r="C14812" s="1" t="s">
        <v>39467</v>
      </c>
      <c r="D14812" s="1" t="s">
        <v>39468</v>
      </c>
      <c r="E14812" s="1" t="s">
        <v>65</v>
      </c>
      <c r="F14812" s="1" t="s">
        <v>982</v>
      </c>
      <c r="G14812" s="1" t="s">
        <v>983</v>
      </c>
    </row>
    <row r="14813" spans="1:7" x14ac:dyDescent="0.25">
      <c r="A14813" s="1">
        <v>35510179</v>
      </c>
      <c r="B14813" s="1" t="s">
        <v>39469</v>
      </c>
      <c r="C14813" s="1" t="s">
        <v>39470</v>
      </c>
      <c r="D14813" s="1" t="s">
        <v>39471</v>
      </c>
      <c r="E14813" s="1" t="s">
        <v>65</v>
      </c>
      <c r="F14813" s="1" t="s">
        <v>982</v>
      </c>
      <c r="G14813" s="1" t="s">
        <v>983</v>
      </c>
    </row>
    <row r="14814" spans="1:7" x14ac:dyDescent="0.25">
      <c r="A14814" s="1">
        <v>35510180</v>
      </c>
      <c r="B14814" s="1" t="s">
        <v>39472</v>
      </c>
      <c r="C14814" s="1" t="s">
        <v>39473</v>
      </c>
      <c r="D14814" s="1" t="s">
        <v>39474</v>
      </c>
      <c r="E14814" s="1" t="s">
        <v>65</v>
      </c>
      <c r="F14814" s="1" t="s">
        <v>982</v>
      </c>
      <c r="G14814" s="1" t="s">
        <v>983</v>
      </c>
    </row>
    <row r="14815" spans="1:7" x14ac:dyDescent="0.25">
      <c r="A14815" s="1">
        <v>35510181</v>
      </c>
      <c r="B14815" s="1" t="s">
        <v>39475</v>
      </c>
      <c r="C14815" s="1" t="s">
        <v>39476</v>
      </c>
      <c r="D14815" s="1" t="s">
        <v>39477</v>
      </c>
      <c r="E14815" s="1" t="s">
        <v>65</v>
      </c>
      <c r="F14815" s="1" t="s">
        <v>39478</v>
      </c>
      <c r="G14815" s="1" t="s">
        <v>39479</v>
      </c>
    </row>
    <row r="14816" spans="1:7" x14ac:dyDescent="0.25">
      <c r="A14816" s="1">
        <v>35510182</v>
      </c>
      <c r="B14816" s="1" t="s">
        <v>39480</v>
      </c>
      <c r="C14816" s="1" t="s">
        <v>39481</v>
      </c>
      <c r="D14816" s="1" t="s">
        <v>39482</v>
      </c>
      <c r="E14816" s="1" t="s">
        <v>65</v>
      </c>
      <c r="F14816" s="1" t="s">
        <v>982</v>
      </c>
      <c r="G14816" s="1" t="s">
        <v>983</v>
      </c>
    </row>
    <row r="14817" spans="1:7" x14ac:dyDescent="0.25">
      <c r="A14817" s="1">
        <v>35510183</v>
      </c>
      <c r="B14817" s="1" t="s">
        <v>39483</v>
      </c>
      <c r="C14817" s="1" t="s">
        <v>39484</v>
      </c>
      <c r="D14817" s="1" t="s">
        <v>39485</v>
      </c>
      <c r="E14817" s="1" t="s">
        <v>65</v>
      </c>
      <c r="F14817" s="1" t="s">
        <v>39427</v>
      </c>
      <c r="G14817" s="1" t="s">
        <v>39428</v>
      </c>
    </row>
    <row r="14818" spans="1:7" x14ac:dyDescent="0.25">
      <c r="A14818" s="1">
        <v>35510184</v>
      </c>
      <c r="B14818" s="1" t="s">
        <v>39486</v>
      </c>
      <c r="C14818" s="1" t="s">
        <v>39487</v>
      </c>
      <c r="D14818" s="1" t="s">
        <v>39488</v>
      </c>
      <c r="E14818" s="1" t="s">
        <v>65</v>
      </c>
      <c r="F14818" s="1" t="s">
        <v>982</v>
      </c>
      <c r="G14818" s="1" t="s">
        <v>983</v>
      </c>
    </row>
    <row r="14819" spans="1:7" x14ac:dyDescent="0.25">
      <c r="A14819" s="1">
        <v>35510185</v>
      </c>
      <c r="B14819" s="1" t="s">
        <v>39489</v>
      </c>
      <c r="C14819" s="1" t="s">
        <v>39490</v>
      </c>
      <c r="D14819" s="1" t="s">
        <v>39491</v>
      </c>
      <c r="E14819" s="1" t="s">
        <v>65</v>
      </c>
      <c r="F14819" s="1" t="s">
        <v>39492</v>
      </c>
      <c r="G14819" s="1" t="s">
        <v>39493</v>
      </c>
    </row>
    <row r="14820" spans="1:7" x14ac:dyDescent="0.25">
      <c r="A14820" s="1">
        <v>35510186</v>
      </c>
      <c r="B14820" s="1" t="s">
        <v>39494</v>
      </c>
      <c r="C14820" s="1" t="s">
        <v>39495</v>
      </c>
      <c r="D14820" s="1" t="s">
        <v>39496</v>
      </c>
      <c r="E14820" s="1" t="s">
        <v>65</v>
      </c>
      <c r="F14820" s="1" t="s">
        <v>982</v>
      </c>
      <c r="G14820" s="1" t="s">
        <v>983</v>
      </c>
    </row>
    <row r="14821" spans="1:7" x14ac:dyDescent="0.25">
      <c r="A14821" s="1">
        <v>35510187</v>
      </c>
      <c r="B14821" s="1" t="s">
        <v>39497</v>
      </c>
      <c r="C14821" s="1" t="s">
        <v>39498</v>
      </c>
      <c r="D14821" s="1" t="s">
        <v>39499</v>
      </c>
      <c r="E14821" s="1" t="s">
        <v>65</v>
      </c>
      <c r="F14821" s="1" t="s">
        <v>39431</v>
      </c>
      <c r="G14821" s="1" t="s">
        <v>39432</v>
      </c>
    </row>
    <row r="14822" spans="1:7" x14ac:dyDescent="0.25">
      <c r="A14822" s="1">
        <v>35510188</v>
      </c>
      <c r="B14822" s="1" t="s">
        <v>39500</v>
      </c>
      <c r="C14822" s="1" t="s">
        <v>39501</v>
      </c>
      <c r="D14822" s="1" t="s">
        <v>39502</v>
      </c>
      <c r="E14822" s="1" t="s">
        <v>66</v>
      </c>
      <c r="F14822" s="1" t="s">
        <v>39503</v>
      </c>
      <c r="G14822" s="1" t="s">
        <v>39504</v>
      </c>
    </row>
    <row r="14823" spans="1:7" x14ac:dyDescent="0.25">
      <c r="A14823" s="1">
        <v>35510189</v>
      </c>
      <c r="B14823" s="1" t="s">
        <v>39505</v>
      </c>
      <c r="C14823" s="1" t="s">
        <v>39506</v>
      </c>
      <c r="D14823" s="1" t="s">
        <v>39507</v>
      </c>
      <c r="E14823" s="1" t="s">
        <v>65</v>
      </c>
      <c r="F14823" s="1" t="s">
        <v>982</v>
      </c>
      <c r="G14823" s="1" t="s">
        <v>983</v>
      </c>
    </row>
    <row r="14824" spans="1:7" x14ac:dyDescent="0.25">
      <c r="A14824" s="1">
        <v>35510190</v>
      </c>
      <c r="B14824" s="1" t="s">
        <v>39508</v>
      </c>
      <c r="C14824" s="1" t="s">
        <v>39509</v>
      </c>
      <c r="D14824" s="1" t="s">
        <v>39508</v>
      </c>
      <c r="E14824" s="1" t="s">
        <v>66</v>
      </c>
      <c r="F14824" s="1" t="s">
        <v>39510</v>
      </c>
      <c r="G14824" s="1" t="s">
        <v>39511</v>
      </c>
    </row>
    <row r="14825" spans="1:7" x14ac:dyDescent="0.25">
      <c r="A14825" s="1">
        <v>35510191</v>
      </c>
      <c r="B14825" s="1" t="s">
        <v>39512</v>
      </c>
      <c r="C14825" s="1" t="s">
        <v>39513</v>
      </c>
      <c r="D14825" s="1" t="s">
        <v>39514</v>
      </c>
      <c r="E14825" s="1" t="s">
        <v>66</v>
      </c>
      <c r="F14825" s="1" t="s">
        <v>39515</v>
      </c>
      <c r="G14825" s="1" t="s">
        <v>39516</v>
      </c>
    </row>
    <row r="14826" spans="1:7" x14ac:dyDescent="0.25">
      <c r="A14826" s="1">
        <v>35510192</v>
      </c>
      <c r="B14826" s="1" t="s">
        <v>39517</v>
      </c>
      <c r="C14826" s="1" t="s">
        <v>39518</v>
      </c>
      <c r="D14826" s="1" t="s">
        <v>39519</v>
      </c>
      <c r="E14826" s="1" t="s">
        <v>66</v>
      </c>
      <c r="F14826" s="1" t="s">
        <v>39520</v>
      </c>
      <c r="G14826" s="1" t="s">
        <v>39521</v>
      </c>
    </row>
    <row r="14827" spans="1:7" x14ac:dyDescent="0.25">
      <c r="A14827" s="1">
        <v>35510193</v>
      </c>
      <c r="B14827" s="1" t="s">
        <v>39522</v>
      </c>
      <c r="C14827" s="1" t="s">
        <v>39523</v>
      </c>
      <c r="D14827" s="1" t="s">
        <v>39522</v>
      </c>
      <c r="E14827" s="1" t="s">
        <v>66</v>
      </c>
      <c r="F14827" s="1" t="s">
        <v>39524</v>
      </c>
      <c r="G14827" s="1" t="s">
        <v>39525</v>
      </c>
    </row>
    <row r="14828" spans="1:7" x14ac:dyDescent="0.25">
      <c r="A14828" s="1">
        <v>35510194</v>
      </c>
      <c r="B14828" s="1" t="s">
        <v>39526</v>
      </c>
      <c r="C14828" s="1" t="s">
        <v>39527</v>
      </c>
      <c r="D14828" s="1" t="s">
        <v>39526</v>
      </c>
      <c r="E14828" s="1" t="s">
        <v>66</v>
      </c>
      <c r="F14828" s="1" t="s">
        <v>39528</v>
      </c>
      <c r="G14828" s="1" t="s">
        <v>39529</v>
      </c>
    </row>
    <row r="14829" spans="1:7" x14ac:dyDescent="0.25">
      <c r="A14829" s="1">
        <v>35510195</v>
      </c>
      <c r="B14829" s="1" t="s">
        <v>39530</v>
      </c>
      <c r="C14829" s="1" t="s">
        <v>39531</v>
      </c>
      <c r="D14829" s="1" t="s">
        <v>39530</v>
      </c>
      <c r="E14829" s="1" t="s">
        <v>66</v>
      </c>
      <c r="F14829" s="1" t="s">
        <v>39532</v>
      </c>
      <c r="G14829" s="1" t="s">
        <v>39533</v>
      </c>
    </row>
    <row r="14830" spans="1:7" x14ac:dyDescent="0.25">
      <c r="A14830" s="1">
        <v>35510196</v>
      </c>
      <c r="B14830" s="1" t="s">
        <v>39534</v>
      </c>
      <c r="C14830" s="1" t="s">
        <v>39535</v>
      </c>
      <c r="D14830" s="1" t="s">
        <v>39534</v>
      </c>
      <c r="E14830" s="1" t="s">
        <v>66</v>
      </c>
      <c r="F14830" s="1" t="s">
        <v>39536</v>
      </c>
      <c r="G14830" s="1" t="s">
        <v>39537</v>
      </c>
    </row>
    <row r="14831" spans="1:7" x14ac:dyDescent="0.25">
      <c r="A14831" s="1">
        <v>35510197</v>
      </c>
      <c r="B14831" s="1" t="s">
        <v>39538</v>
      </c>
      <c r="C14831" s="1" t="s">
        <v>39539</v>
      </c>
      <c r="D14831" s="1" t="s">
        <v>39540</v>
      </c>
      <c r="E14831" s="1" t="s">
        <v>65</v>
      </c>
      <c r="F14831" s="1" t="s">
        <v>39541</v>
      </c>
      <c r="G14831" s="1" t="s">
        <v>39542</v>
      </c>
    </row>
    <row r="14832" spans="1:7" x14ac:dyDescent="0.25">
      <c r="A14832" s="1">
        <v>35510205</v>
      </c>
      <c r="B14832" s="1" t="s">
        <v>39543</v>
      </c>
      <c r="C14832" s="1" t="s">
        <v>39544</v>
      </c>
      <c r="D14832" s="1" t="s">
        <v>39545</v>
      </c>
      <c r="E14832" s="1" t="s">
        <v>65</v>
      </c>
      <c r="F14832" s="1" t="s">
        <v>982</v>
      </c>
      <c r="G14832" s="1" t="s">
        <v>983</v>
      </c>
    </row>
    <row r="14833" spans="1:7" x14ac:dyDescent="0.25">
      <c r="A14833" s="1">
        <v>35510206</v>
      </c>
      <c r="B14833" s="1" t="s">
        <v>39546</v>
      </c>
      <c r="C14833" s="1" t="s">
        <v>39547</v>
      </c>
      <c r="D14833" s="1" t="s">
        <v>39548</v>
      </c>
      <c r="E14833" s="1" t="s">
        <v>65</v>
      </c>
      <c r="F14833" s="1" t="s">
        <v>982</v>
      </c>
      <c r="G14833" s="1" t="s">
        <v>983</v>
      </c>
    </row>
    <row r="14834" spans="1:7" x14ac:dyDescent="0.25">
      <c r="A14834" s="1">
        <v>35510207</v>
      </c>
      <c r="B14834" s="1" t="s">
        <v>39549</v>
      </c>
      <c r="C14834" s="1" t="s">
        <v>39550</v>
      </c>
      <c r="D14834" s="1" t="s">
        <v>39551</v>
      </c>
      <c r="E14834" s="1" t="s">
        <v>65</v>
      </c>
      <c r="F14834" s="1" t="s">
        <v>982</v>
      </c>
      <c r="G14834" s="1" t="s">
        <v>983</v>
      </c>
    </row>
    <row r="14835" spans="1:7" x14ac:dyDescent="0.25">
      <c r="A14835" s="1">
        <v>35510214</v>
      </c>
      <c r="B14835" s="1" t="s">
        <v>39552</v>
      </c>
      <c r="C14835" s="1" t="s">
        <v>39553</v>
      </c>
      <c r="D14835" s="1" t="s">
        <v>39552</v>
      </c>
      <c r="E14835" s="1" t="s">
        <v>65</v>
      </c>
      <c r="F14835" s="1" t="s">
        <v>39554</v>
      </c>
      <c r="G14835" s="1" t="s">
        <v>39555</v>
      </c>
    </row>
    <row r="14836" spans="1:7" x14ac:dyDescent="0.25">
      <c r="A14836" s="1">
        <v>35510215</v>
      </c>
      <c r="B14836" s="1" t="s">
        <v>39556</v>
      </c>
      <c r="C14836" s="1" t="s">
        <v>39557</v>
      </c>
      <c r="D14836" s="1" t="s">
        <v>39558</v>
      </c>
      <c r="E14836" s="1" t="s">
        <v>65</v>
      </c>
      <c r="F14836" s="1" t="s">
        <v>39559</v>
      </c>
      <c r="G14836" s="1" t="s">
        <v>39560</v>
      </c>
    </row>
    <row r="14837" spans="1:7" x14ac:dyDescent="0.25">
      <c r="A14837" s="1">
        <v>35510217</v>
      </c>
      <c r="B14837" s="1" t="s">
        <v>39561</v>
      </c>
      <c r="C14837" s="1" t="s">
        <v>39562</v>
      </c>
      <c r="D14837" s="1" t="s">
        <v>39561</v>
      </c>
      <c r="E14837" s="1" t="s">
        <v>65</v>
      </c>
      <c r="F14837" s="1" t="s">
        <v>39563</v>
      </c>
      <c r="G14837" s="1" t="s">
        <v>39564</v>
      </c>
    </row>
    <row r="14838" spans="1:7" x14ac:dyDescent="0.25">
      <c r="A14838" s="1">
        <v>35510218</v>
      </c>
      <c r="B14838" s="1" t="s">
        <v>39565</v>
      </c>
      <c r="C14838" s="1" t="s">
        <v>39566</v>
      </c>
      <c r="D14838" s="1" t="s">
        <v>39567</v>
      </c>
      <c r="E14838" s="1" t="s">
        <v>66</v>
      </c>
      <c r="F14838" s="1" t="s">
        <v>39382</v>
      </c>
      <c r="G14838" s="1" t="s">
        <v>39383</v>
      </c>
    </row>
    <row r="14839" spans="1:7" x14ac:dyDescent="0.25">
      <c r="A14839" s="1">
        <v>35510221</v>
      </c>
      <c r="B14839" s="1" t="s">
        <v>39568</v>
      </c>
      <c r="C14839" s="1" t="s">
        <v>39569</v>
      </c>
      <c r="D14839" s="1" t="s">
        <v>39570</v>
      </c>
      <c r="E14839" s="1" t="s">
        <v>65</v>
      </c>
      <c r="F14839" s="1" t="s">
        <v>39382</v>
      </c>
      <c r="G14839" s="1" t="s">
        <v>39383</v>
      </c>
    </row>
    <row r="14840" spans="1:7" x14ac:dyDescent="0.25">
      <c r="A14840" s="1">
        <v>35510222</v>
      </c>
      <c r="B14840" s="1" t="s">
        <v>39571</v>
      </c>
      <c r="C14840" s="1" t="s">
        <v>39572</v>
      </c>
      <c r="D14840" s="1" t="s">
        <v>39573</v>
      </c>
      <c r="E14840" s="1" t="s">
        <v>65</v>
      </c>
      <c r="F14840" s="1" t="s">
        <v>39382</v>
      </c>
      <c r="G14840" s="1" t="s">
        <v>39383</v>
      </c>
    </row>
    <row r="14841" spans="1:7" x14ac:dyDescent="0.25">
      <c r="A14841" s="1">
        <v>35510223</v>
      </c>
      <c r="B14841" s="1" t="s">
        <v>39574</v>
      </c>
      <c r="C14841" s="1" t="s">
        <v>39575</v>
      </c>
      <c r="D14841" s="1" t="s">
        <v>39576</v>
      </c>
      <c r="E14841" s="1" t="s">
        <v>65</v>
      </c>
      <c r="F14841" s="1" t="s">
        <v>39541</v>
      </c>
      <c r="G14841" s="1" t="s">
        <v>39542</v>
      </c>
    </row>
    <row r="14842" spans="1:7" x14ac:dyDescent="0.25">
      <c r="A14842" s="1">
        <v>35510228</v>
      </c>
      <c r="B14842" s="1" t="s">
        <v>39577</v>
      </c>
      <c r="C14842" s="1" t="s">
        <v>39578</v>
      </c>
      <c r="D14842" s="1" t="s">
        <v>39579</v>
      </c>
      <c r="E14842" s="1" t="s">
        <v>65</v>
      </c>
      <c r="F14842" s="1" t="s">
        <v>39580</v>
      </c>
      <c r="G14842" s="1" t="s">
        <v>39581</v>
      </c>
    </row>
    <row r="14843" spans="1:7" x14ac:dyDescent="0.25">
      <c r="A14843" s="1">
        <v>35510229</v>
      </c>
      <c r="B14843" s="1" t="s">
        <v>39582</v>
      </c>
      <c r="C14843" s="1" t="s">
        <v>39583</v>
      </c>
      <c r="D14843" s="1" t="s">
        <v>39584</v>
      </c>
      <c r="E14843" s="1" t="s">
        <v>65</v>
      </c>
      <c r="F14843" s="1" t="s">
        <v>39585</v>
      </c>
      <c r="G14843" s="1" t="s">
        <v>39586</v>
      </c>
    </row>
    <row r="14844" spans="1:7" x14ac:dyDescent="0.25">
      <c r="A14844" s="1">
        <v>35510232</v>
      </c>
      <c r="B14844" s="1" t="s">
        <v>39587</v>
      </c>
      <c r="C14844" s="1" t="s">
        <v>39588</v>
      </c>
      <c r="D14844" s="1" t="s">
        <v>39587</v>
      </c>
      <c r="E14844" s="1" t="s">
        <v>65</v>
      </c>
      <c r="F14844" s="1" t="s">
        <v>39589</v>
      </c>
      <c r="G14844" s="1" t="s">
        <v>39590</v>
      </c>
    </row>
    <row r="14845" spans="1:7" x14ac:dyDescent="0.25">
      <c r="A14845" s="1">
        <v>35510233</v>
      </c>
      <c r="B14845" s="1" t="s">
        <v>39591</v>
      </c>
      <c r="C14845" s="1" t="s">
        <v>39592</v>
      </c>
      <c r="D14845" s="1" t="s">
        <v>39593</v>
      </c>
      <c r="E14845" s="1" t="s">
        <v>65</v>
      </c>
      <c r="F14845" s="1" t="s">
        <v>39387</v>
      </c>
      <c r="G14845" s="1" t="s">
        <v>39388</v>
      </c>
    </row>
    <row r="14846" spans="1:7" x14ac:dyDescent="0.25">
      <c r="A14846" s="1">
        <v>35510235</v>
      </c>
      <c r="B14846" s="1" t="s">
        <v>39594</v>
      </c>
      <c r="C14846" s="1" t="s">
        <v>39595</v>
      </c>
      <c r="D14846" s="1" t="s">
        <v>39596</v>
      </c>
      <c r="E14846" s="1" t="s">
        <v>65</v>
      </c>
      <c r="F14846" s="1" t="s">
        <v>39392</v>
      </c>
      <c r="G14846" s="1" t="s">
        <v>39393</v>
      </c>
    </row>
    <row r="14847" spans="1:7" x14ac:dyDescent="0.25">
      <c r="A14847" s="1">
        <v>35510236</v>
      </c>
      <c r="B14847" s="1" t="s">
        <v>39597</v>
      </c>
      <c r="C14847" s="1" t="s">
        <v>39598</v>
      </c>
      <c r="D14847" s="1" t="s">
        <v>39599</v>
      </c>
      <c r="E14847" s="1" t="s">
        <v>65</v>
      </c>
      <c r="F14847" s="1" t="s">
        <v>39392</v>
      </c>
      <c r="G14847" s="1" t="s">
        <v>39393</v>
      </c>
    </row>
    <row r="14848" spans="1:7" x14ac:dyDescent="0.25">
      <c r="A14848" s="1">
        <v>35510240</v>
      </c>
      <c r="B14848" s="1" t="s">
        <v>39600</v>
      </c>
      <c r="C14848" s="1" t="s">
        <v>39601</v>
      </c>
      <c r="D14848" s="1" t="s">
        <v>39602</v>
      </c>
      <c r="E14848" s="1" t="s">
        <v>65</v>
      </c>
      <c r="F14848" s="1" t="s">
        <v>39397</v>
      </c>
      <c r="G14848" s="1" t="s">
        <v>39398</v>
      </c>
    </row>
    <row r="14849" spans="1:7" x14ac:dyDescent="0.25">
      <c r="A14849" s="1">
        <v>35510241</v>
      </c>
      <c r="B14849" s="1" t="s">
        <v>39603</v>
      </c>
      <c r="C14849" s="1" t="s">
        <v>39604</v>
      </c>
      <c r="D14849" s="1" t="s">
        <v>39605</v>
      </c>
      <c r="E14849" s="1" t="s">
        <v>65</v>
      </c>
      <c r="F14849" s="1" t="s">
        <v>39407</v>
      </c>
      <c r="G14849" s="1" t="s">
        <v>39408</v>
      </c>
    </row>
    <row r="14850" spans="1:7" x14ac:dyDescent="0.25">
      <c r="A14850" s="1">
        <v>35510248</v>
      </c>
      <c r="B14850" s="1" t="s">
        <v>39606</v>
      </c>
      <c r="C14850" s="1" t="s">
        <v>39607</v>
      </c>
      <c r="D14850" s="1" t="s">
        <v>39608</v>
      </c>
      <c r="E14850" s="1" t="s">
        <v>66</v>
      </c>
      <c r="F14850" s="1" t="s">
        <v>39382</v>
      </c>
      <c r="G14850" s="1" t="s">
        <v>39383</v>
      </c>
    </row>
    <row r="14851" spans="1:7" x14ac:dyDescent="0.25">
      <c r="A14851" s="1">
        <v>35510249</v>
      </c>
      <c r="B14851" s="1" t="s">
        <v>39609</v>
      </c>
      <c r="C14851" s="1" t="s">
        <v>39610</v>
      </c>
      <c r="D14851" s="1" t="s">
        <v>39609</v>
      </c>
      <c r="E14851" s="1" t="s">
        <v>66</v>
      </c>
      <c r="F14851" s="1" t="s">
        <v>39611</v>
      </c>
      <c r="G14851" s="1" t="s">
        <v>39612</v>
      </c>
    </row>
    <row r="14852" spans="1:7" x14ac:dyDescent="0.25">
      <c r="A14852" s="1">
        <v>35510250</v>
      </c>
      <c r="B14852" s="1" t="s">
        <v>39613</v>
      </c>
      <c r="C14852" s="1" t="s">
        <v>39614</v>
      </c>
      <c r="D14852" s="1" t="s">
        <v>39615</v>
      </c>
      <c r="E14852" s="1" t="s">
        <v>65</v>
      </c>
      <c r="G14852" s="1" t="s">
        <v>199</v>
      </c>
    </row>
    <row r="14853" spans="1:7" x14ac:dyDescent="0.25">
      <c r="A14853" s="1">
        <v>35510251</v>
      </c>
      <c r="B14853" s="1" t="s">
        <v>39616</v>
      </c>
      <c r="C14853" s="1" t="s">
        <v>39617</v>
      </c>
      <c r="D14853" s="1" t="s">
        <v>39618</v>
      </c>
      <c r="E14853" s="1" t="s">
        <v>65</v>
      </c>
      <c r="F14853" s="1" t="s">
        <v>39443</v>
      </c>
      <c r="G14853" s="1" t="s">
        <v>39444</v>
      </c>
    </row>
    <row r="14854" spans="1:7" x14ac:dyDescent="0.25">
      <c r="A14854" s="1">
        <v>35510253</v>
      </c>
      <c r="B14854" s="1" t="s">
        <v>39619</v>
      </c>
      <c r="C14854" s="1" t="s">
        <v>39620</v>
      </c>
      <c r="D14854" s="1" t="s">
        <v>39621</v>
      </c>
      <c r="E14854" s="1" t="s">
        <v>65</v>
      </c>
      <c r="F14854" s="1" t="s">
        <v>39407</v>
      </c>
      <c r="G14854" s="1" t="s">
        <v>39408</v>
      </c>
    </row>
    <row r="14855" spans="1:7" x14ac:dyDescent="0.25">
      <c r="A14855" s="1">
        <v>35510254</v>
      </c>
      <c r="B14855" s="1" t="s">
        <v>39622</v>
      </c>
      <c r="C14855" s="1" t="s">
        <v>39623</v>
      </c>
      <c r="D14855" s="1" t="s">
        <v>39624</v>
      </c>
      <c r="E14855" s="1" t="s">
        <v>65</v>
      </c>
      <c r="F14855" s="1" t="s">
        <v>39387</v>
      </c>
      <c r="G14855" s="1" t="s">
        <v>39388</v>
      </c>
    </row>
    <row r="14856" spans="1:7" x14ac:dyDescent="0.25">
      <c r="A14856" s="1">
        <v>35510255</v>
      </c>
      <c r="B14856" s="1" t="s">
        <v>39625</v>
      </c>
      <c r="C14856" s="1" t="s">
        <v>39626</v>
      </c>
      <c r="D14856" s="1" t="s">
        <v>39625</v>
      </c>
      <c r="E14856" s="1" t="s">
        <v>65</v>
      </c>
      <c r="F14856" s="1" t="s">
        <v>39554</v>
      </c>
      <c r="G14856" s="1" t="s">
        <v>39555</v>
      </c>
    </row>
    <row r="14857" spans="1:7" x14ac:dyDescent="0.25">
      <c r="A14857" s="1">
        <v>35510259</v>
      </c>
      <c r="B14857" s="1" t="s">
        <v>39627</v>
      </c>
      <c r="C14857" s="1" t="s">
        <v>39628</v>
      </c>
      <c r="D14857" s="1" t="s">
        <v>39629</v>
      </c>
      <c r="E14857" s="1" t="s">
        <v>65</v>
      </c>
      <c r="F14857" s="1" t="s">
        <v>39630</v>
      </c>
      <c r="G14857" s="1" t="s">
        <v>39631</v>
      </c>
    </row>
    <row r="14858" spans="1:7" x14ac:dyDescent="0.25">
      <c r="A14858" s="1">
        <v>35510261</v>
      </c>
      <c r="B14858" s="1" t="s">
        <v>39632</v>
      </c>
      <c r="C14858" s="1" t="s">
        <v>39633</v>
      </c>
      <c r="D14858" s="1" t="s">
        <v>39634</v>
      </c>
      <c r="E14858" s="1" t="s">
        <v>65</v>
      </c>
      <c r="F14858" s="1" t="s">
        <v>39589</v>
      </c>
      <c r="G14858" s="1" t="s">
        <v>39590</v>
      </c>
    </row>
    <row r="14859" spans="1:7" x14ac:dyDescent="0.25">
      <c r="A14859" s="1">
        <v>35510262</v>
      </c>
      <c r="B14859" s="1" t="s">
        <v>39635</v>
      </c>
      <c r="C14859" s="1" t="s">
        <v>39636</v>
      </c>
      <c r="D14859" s="1" t="s">
        <v>39637</v>
      </c>
      <c r="E14859" s="1" t="s">
        <v>65</v>
      </c>
      <c r="F14859" s="1" t="s">
        <v>39638</v>
      </c>
      <c r="G14859" s="1" t="s">
        <v>39639</v>
      </c>
    </row>
    <row r="14860" spans="1:7" x14ac:dyDescent="0.25">
      <c r="A14860" s="1">
        <v>35510263</v>
      </c>
      <c r="B14860" s="1" t="s">
        <v>39640</v>
      </c>
      <c r="C14860" s="1" t="s">
        <v>39641</v>
      </c>
      <c r="D14860" s="1" t="s">
        <v>39642</v>
      </c>
      <c r="E14860" s="1" t="s">
        <v>65</v>
      </c>
      <c r="F14860" s="1" t="s">
        <v>4167</v>
      </c>
      <c r="G14860" s="1" t="s">
        <v>4168</v>
      </c>
    </row>
    <row r="14861" spans="1:7" x14ac:dyDescent="0.25">
      <c r="A14861" s="1">
        <v>35510264</v>
      </c>
      <c r="B14861" s="1" t="s">
        <v>39643</v>
      </c>
      <c r="C14861" s="1" t="s">
        <v>39644</v>
      </c>
      <c r="D14861" s="1" t="s">
        <v>39645</v>
      </c>
      <c r="E14861" s="1" t="s">
        <v>66</v>
      </c>
      <c r="G14861" s="1" t="s">
        <v>199</v>
      </c>
    </row>
    <row r="14862" spans="1:7" x14ac:dyDescent="0.25">
      <c r="A14862" s="1">
        <v>35510267</v>
      </c>
      <c r="B14862" s="1" t="s">
        <v>39646</v>
      </c>
      <c r="C14862" s="1" t="s">
        <v>39647</v>
      </c>
      <c r="D14862" s="1" t="s">
        <v>39648</v>
      </c>
      <c r="E14862" s="1" t="s">
        <v>65</v>
      </c>
      <c r="F14862" s="1" t="s">
        <v>39649</v>
      </c>
      <c r="G14862" s="1" t="s">
        <v>39650</v>
      </c>
    </row>
    <row r="14863" spans="1:7" x14ac:dyDescent="0.25">
      <c r="A14863" s="1">
        <v>35510269</v>
      </c>
      <c r="B14863" s="1" t="s">
        <v>39651</v>
      </c>
      <c r="C14863" s="1" t="s">
        <v>39652</v>
      </c>
      <c r="D14863" s="1" t="s">
        <v>39653</v>
      </c>
      <c r="E14863" s="1" t="s">
        <v>65</v>
      </c>
      <c r="F14863" s="1" t="s">
        <v>39649</v>
      </c>
      <c r="G14863" s="1" t="s">
        <v>39650</v>
      </c>
    </row>
    <row r="14864" spans="1:7" x14ac:dyDescent="0.25">
      <c r="A14864" s="1">
        <v>35510270</v>
      </c>
      <c r="B14864" s="1" t="s">
        <v>39654</v>
      </c>
      <c r="C14864" s="1" t="s">
        <v>39655</v>
      </c>
      <c r="D14864" s="1" t="s">
        <v>39656</v>
      </c>
      <c r="E14864" s="1" t="s">
        <v>65</v>
      </c>
      <c r="F14864" s="1" t="s">
        <v>39649</v>
      </c>
      <c r="G14864" s="1" t="s">
        <v>39650</v>
      </c>
    </row>
    <row r="14865" spans="1:7" x14ac:dyDescent="0.25">
      <c r="A14865" s="1">
        <v>35510271</v>
      </c>
      <c r="B14865" s="1" t="s">
        <v>39657</v>
      </c>
      <c r="C14865" s="1" t="s">
        <v>39658</v>
      </c>
      <c r="D14865" s="1" t="s">
        <v>39659</v>
      </c>
      <c r="E14865" s="1" t="s">
        <v>65</v>
      </c>
      <c r="F14865" s="1" t="s">
        <v>2672</v>
      </c>
      <c r="G14865" s="1" t="s">
        <v>2673</v>
      </c>
    </row>
    <row r="14866" spans="1:7" x14ac:dyDescent="0.25">
      <c r="A14866" s="1">
        <v>35510272</v>
      </c>
      <c r="B14866" s="1" t="s">
        <v>39660</v>
      </c>
      <c r="C14866" s="1" t="s">
        <v>39661</v>
      </c>
      <c r="D14866" s="1" t="s">
        <v>39660</v>
      </c>
      <c r="E14866" s="1" t="s">
        <v>65</v>
      </c>
      <c r="F14866" s="1" t="s">
        <v>39662</v>
      </c>
      <c r="G14866" s="1" t="s">
        <v>39663</v>
      </c>
    </row>
    <row r="14867" spans="1:7" x14ac:dyDescent="0.25">
      <c r="A14867" s="1">
        <v>35510273</v>
      </c>
      <c r="B14867" s="1" t="s">
        <v>4217</v>
      </c>
      <c r="C14867" s="1" t="s">
        <v>39664</v>
      </c>
      <c r="D14867" s="1" t="s">
        <v>4217</v>
      </c>
      <c r="E14867" s="1" t="s">
        <v>65</v>
      </c>
      <c r="F14867" s="1" t="s">
        <v>39662</v>
      </c>
      <c r="G14867" s="1" t="s">
        <v>39663</v>
      </c>
    </row>
    <row r="14868" spans="1:7" x14ac:dyDescent="0.25">
      <c r="A14868" s="1">
        <v>35510274</v>
      </c>
      <c r="B14868" s="1" t="s">
        <v>39665</v>
      </c>
      <c r="C14868" s="1" t="s">
        <v>39666</v>
      </c>
      <c r="D14868" s="1" t="s">
        <v>39665</v>
      </c>
      <c r="E14868" s="1" t="s">
        <v>65</v>
      </c>
      <c r="F14868" s="1" t="s">
        <v>39662</v>
      </c>
      <c r="G14868" s="1" t="s">
        <v>39663</v>
      </c>
    </row>
    <row r="14869" spans="1:7" x14ac:dyDescent="0.25">
      <c r="A14869" s="1">
        <v>35510275</v>
      </c>
      <c r="B14869" s="1" t="s">
        <v>4247</v>
      </c>
      <c r="C14869" s="1" t="s">
        <v>39667</v>
      </c>
      <c r="D14869" s="1" t="s">
        <v>39668</v>
      </c>
      <c r="E14869" s="1" t="s">
        <v>65</v>
      </c>
      <c r="F14869" s="1" t="s">
        <v>39541</v>
      </c>
      <c r="G14869" s="1" t="s">
        <v>39542</v>
      </c>
    </row>
    <row r="14870" spans="1:7" x14ac:dyDescent="0.25">
      <c r="A14870" s="1">
        <v>35510278</v>
      </c>
      <c r="B14870" s="1" t="s">
        <v>39669</v>
      </c>
      <c r="C14870" s="1" t="s">
        <v>39670</v>
      </c>
      <c r="D14870" s="1" t="s">
        <v>39669</v>
      </c>
      <c r="E14870" s="1" t="s">
        <v>65</v>
      </c>
      <c r="F14870" s="1" t="s">
        <v>39671</v>
      </c>
      <c r="G14870" s="1" t="s">
        <v>39672</v>
      </c>
    </row>
    <row r="14871" spans="1:7" x14ac:dyDescent="0.25">
      <c r="A14871" s="1">
        <v>35510281</v>
      </c>
      <c r="B14871" s="1" t="s">
        <v>39673</v>
      </c>
      <c r="C14871" s="1" t="s">
        <v>39674</v>
      </c>
      <c r="D14871" s="1" t="s">
        <v>39675</v>
      </c>
      <c r="E14871" s="1" t="s">
        <v>66</v>
      </c>
      <c r="G14871" s="1" t="s">
        <v>199</v>
      </c>
    </row>
    <row r="14872" spans="1:7" x14ac:dyDescent="0.25">
      <c r="A14872" s="1">
        <v>35510283</v>
      </c>
      <c r="B14872" s="1" t="s">
        <v>39676</v>
      </c>
      <c r="C14872" s="1" t="s">
        <v>39677</v>
      </c>
      <c r="D14872" s="1" t="s">
        <v>39678</v>
      </c>
      <c r="E14872" s="1" t="s">
        <v>65</v>
      </c>
      <c r="F14872" s="1" t="s">
        <v>39679</v>
      </c>
      <c r="G14872" s="1" t="s">
        <v>39680</v>
      </c>
    </row>
    <row r="14873" spans="1:7" x14ac:dyDescent="0.25">
      <c r="A14873" s="1">
        <v>35510284</v>
      </c>
      <c r="B14873" s="1" t="s">
        <v>39681</v>
      </c>
      <c r="C14873" s="1" t="s">
        <v>39682</v>
      </c>
      <c r="D14873" s="1" t="s">
        <v>39683</v>
      </c>
      <c r="E14873" s="1" t="s">
        <v>65</v>
      </c>
      <c r="F14873" s="1" t="s">
        <v>39684</v>
      </c>
      <c r="G14873" s="1" t="s">
        <v>39685</v>
      </c>
    </row>
    <row r="14874" spans="1:7" x14ac:dyDescent="0.25">
      <c r="A14874" s="1">
        <v>35510286</v>
      </c>
      <c r="B14874" s="1" t="s">
        <v>39686</v>
      </c>
      <c r="C14874" s="1" t="s">
        <v>39687</v>
      </c>
      <c r="D14874" s="1" t="s">
        <v>39686</v>
      </c>
      <c r="E14874" s="1" t="s">
        <v>65</v>
      </c>
      <c r="F14874" s="1" t="s">
        <v>39688</v>
      </c>
      <c r="G14874" s="1" t="s">
        <v>39689</v>
      </c>
    </row>
    <row r="14875" spans="1:7" x14ac:dyDescent="0.25">
      <c r="A14875" s="1">
        <v>35510287</v>
      </c>
      <c r="B14875" s="1" t="s">
        <v>39690</v>
      </c>
      <c r="C14875" s="1" t="s">
        <v>39690</v>
      </c>
      <c r="D14875" s="1" t="s">
        <v>39690</v>
      </c>
      <c r="E14875" s="1" t="s">
        <v>65</v>
      </c>
      <c r="F14875" s="1" t="s">
        <v>39691</v>
      </c>
      <c r="G14875" s="1" t="s">
        <v>39692</v>
      </c>
    </row>
    <row r="14876" spans="1:7" x14ac:dyDescent="0.25">
      <c r="A14876" s="1">
        <v>35510288</v>
      </c>
      <c r="B14876" s="1" t="s">
        <v>39693</v>
      </c>
      <c r="C14876" s="1" t="s">
        <v>39694</v>
      </c>
      <c r="D14876" s="1" t="s">
        <v>39693</v>
      </c>
      <c r="E14876" s="1" t="s">
        <v>66</v>
      </c>
      <c r="F14876" s="1" t="s">
        <v>39671</v>
      </c>
      <c r="G14876" s="1" t="s">
        <v>39672</v>
      </c>
    </row>
    <row r="14877" spans="1:7" x14ac:dyDescent="0.25">
      <c r="A14877" s="1">
        <v>35510291</v>
      </c>
      <c r="B14877" s="1" t="s">
        <v>39695</v>
      </c>
      <c r="C14877" s="1" t="s">
        <v>39696</v>
      </c>
      <c r="D14877" s="1" t="s">
        <v>39697</v>
      </c>
      <c r="E14877" s="1" t="s">
        <v>65</v>
      </c>
      <c r="F14877" s="1" t="s">
        <v>39649</v>
      </c>
      <c r="G14877" s="1" t="s">
        <v>39650</v>
      </c>
    </row>
    <row r="14878" spans="1:7" x14ac:dyDescent="0.25">
      <c r="A14878" s="1">
        <v>35510298</v>
      </c>
      <c r="B14878" s="1" t="s">
        <v>39698</v>
      </c>
      <c r="C14878" s="1" t="s">
        <v>39699</v>
      </c>
      <c r="D14878" s="1" t="s">
        <v>39700</v>
      </c>
      <c r="E14878" s="1" t="s">
        <v>65</v>
      </c>
      <c r="F14878" s="1" t="s">
        <v>39701</v>
      </c>
      <c r="G14878" s="1" t="s">
        <v>39702</v>
      </c>
    </row>
    <row r="14879" spans="1:7" x14ac:dyDescent="0.25">
      <c r="A14879" s="1">
        <v>35510299</v>
      </c>
      <c r="B14879" s="1" t="s">
        <v>39703</v>
      </c>
      <c r="C14879" s="1" t="s">
        <v>39703</v>
      </c>
      <c r="D14879" s="1" t="s">
        <v>39703</v>
      </c>
      <c r="E14879" s="1" t="s">
        <v>66</v>
      </c>
      <c r="F14879" s="1" t="s">
        <v>39704</v>
      </c>
      <c r="G14879" s="1" t="s">
        <v>39705</v>
      </c>
    </row>
    <row r="14880" spans="1:7" x14ac:dyDescent="0.25">
      <c r="A14880" s="1">
        <v>35510300</v>
      </c>
      <c r="B14880" s="1" t="s">
        <v>39706</v>
      </c>
      <c r="C14880" s="1" t="s">
        <v>39706</v>
      </c>
      <c r="D14880" s="1" t="s">
        <v>39706</v>
      </c>
      <c r="E14880" s="1" t="s">
        <v>65</v>
      </c>
      <c r="F14880" s="1" t="s">
        <v>105</v>
      </c>
      <c r="G14880" s="1" t="s">
        <v>39707</v>
      </c>
    </row>
    <row r="14881" spans="1:7" x14ac:dyDescent="0.25">
      <c r="A14881" s="1">
        <v>35510302</v>
      </c>
      <c r="B14881" s="1" t="s">
        <v>39708</v>
      </c>
      <c r="C14881" s="1" t="s">
        <v>39709</v>
      </c>
      <c r="D14881" s="1" t="s">
        <v>39710</v>
      </c>
      <c r="E14881" s="1" t="s">
        <v>65</v>
      </c>
      <c r="F14881" s="1" t="s">
        <v>39711</v>
      </c>
      <c r="G14881" s="1" t="s">
        <v>39712</v>
      </c>
    </row>
    <row r="14882" spans="1:7" x14ac:dyDescent="0.25">
      <c r="A14882" s="1">
        <v>35510304</v>
      </c>
      <c r="B14882" s="1" t="s">
        <v>39713</v>
      </c>
      <c r="C14882" s="1" t="s">
        <v>39714</v>
      </c>
      <c r="D14882" s="1" t="s">
        <v>39713</v>
      </c>
      <c r="E14882" s="1" t="s">
        <v>66</v>
      </c>
      <c r="G14882" s="1" t="s">
        <v>199</v>
      </c>
    </row>
    <row r="14883" spans="1:7" x14ac:dyDescent="0.25">
      <c r="A14883" s="1">
        <v>35510306</v>
      </c>
      <c r="B14883" s="1" t="s">
        <v>39715</v>
      </c>
      <c r="C14883" s="1" t="s">
        <v>39716</v>
      </c>
      <c r="D14883" s="1" t="s">
        <v>39717</v>
      </c>
      <c r="E14883" s="1" t="s">
        <v>65</v>
      </c>
      <c r="F14883" s="1" t="s">
        <v>39718</v>
      </c>
      <c r="G14883" s="1" t="s">
        <v>39719</v>
      </c>
    </row>
    <row r="14884" spans="1:7" x14ac:dyDescent="0.25">
      <c r="A14884" s="1">
        <v>35510307</v>
      </c>
      <c r="B14884" s="1" t="s">
        <v>39720</v>
      </c>
      <c r="C14884" s="1" t="s">
        <v>39721</v>
      </c>
      <c r="D14884" s="1" t="s">
        <v>39722</v>
      </c>
      <c r="E14884" s="1" t="s">
        <v>65</v>
      </c>
      <c r="F14884" s="1" t="s">
        <v>39723</v>
      </c>
      <c r="G14884" s="1" t="s">
        <v>39724</v>
      </c>
    </row>
    <row r="14885" spans="1:7" x14ac:dyDescent="0.25">
      <c r="A14885" s="1">
        <v>35510308</v>
      </c>
      <c r="B14885" s="1" t="s">
        <v>39725</v>
      </c>
      <c r="C14885" s="1" t="s">
        <v>39726</v>
      </c>
      <c r="D14885" s="1" t="s">
        <v>39727</v>
      </c>
      <c r="E14885" s="1" t="s">
        <v>66</v>
      </c>
      <c r="G14885" s="1" t="s">
        <v>199</v>
      </c>
    </row>
    <row r="14886" spans="1:7" x14ac:dyDescent="0.25">
      <c r="A14886" s="1">
        <v>35510311</v>
      </c>
      <c r="B14886" s="1" t="s">
        <v>39728</v>
      </c>
      <c r="C14886" s="1" t="s">
        <v>39729</v>
      </c>
      <c r="D14886" s="1" t="s">
        <v>39728</v>
      </c>
      <c r="E14886" s="1" t="s">
        <v>65</v>
      </c>
      <c r="F14886" s="1" t="s">
        <v>105</v>
      </c>
      <c r="G14886" s="1" t="s">
        <v>39707</v>
      </c>
    </row>
    <row r="14887" spans="1:7" x14ac:dyDescent="0.25">
      <c r="A14887" s="1">
        <v>35510312</v>
      </c>
      <c r="B14887" s="1" t="s">
        <v>39730</v>
      </c>
      <c r="C14887" s="1" t="s">
        <v>39731</v>
      </c>
      <c r="D14887" s="1" t="s">
        <v>6095</v>
      </c>
      <c r="E14887" s="1" t="s">
        <v>66</v>
      </c>
      <c r="G14887" s="1" t="s">
        <v>199</v>
      </c>
    </row>
    <row r="14888" spans="1:7" x14ac:dyDescent="0.25">
      <c r="A14888" s="1">
        <v>35510314</v>
      </c>
      <c r="B14888" s="1" t="s">
        <v>39732</v>
      </c>
      <c r="C14888" s="1" t="s">
        <v>39733</v>
      </c>
      <c r="D14888" s="1" t="s">
        <v>39732</v>
      </c>
      <c r="E14888" s="1" t="s">
        <v>65</v>
      </c>
      <c r="F14888" s="1" t="s">
        <v>39734</v>
      </c>
      <c r="G14888" s="1" t="s">
        <v>39735</v>
      </c>
    </row>
    <row r="14889" spans="1:7" x14ac:dyDescent="0.25">
      <c r="A14889" s="1">
        <v>35510315</v>
      </c>
      <c r="B14889" s="1" t="s">
        <v>39736</v>
      </c>
      <c r="C14889" s="1" t="s">
        <v>39737</v>
      </c>
      <c r="D14889" s="1" t="s">
        <v>39736</v>
      </c>
      <c r="E14889" s="1" t="s">
        <v>65</v>
      </c>
      <c r="F14889" s="1" t="s">
        <v>39738</v>
      </c>
      <c r="G14889" s="1" t="s">
        <v>39739</v>
      </c>
    </row>
    <row r="14890" spans="1:7" x14ac:dyDescent="0.25">
      <c r="A14890" s="1">
        <v>35510317</v>
      </c>
      <c r="B14890" s="1" t="s">
        <v>39740</v>
      </c>
      <c r="C14890" s="1" t="s">
        <v>39740</v>
      </c>
      <c r="D14890" s="1" t="s">
        <v>39740</v>
      </c>
      <c r="G14890" s="1" t="s">
        <v>199</v>
      </c>
    </row>
    <row r="14891" spans="1:7" x14ac:dyDescent="0.25">
      <c r="A14891" s="1">
        <v>35510329</v>
      </c>
      <c r="B14891" s="1" t="s">
        <v>39741</v>
      </c>
      <c r="C14891" s="1" t="s">
        <v>39742</v>
      </c>
      <c r="D14891" s="1" t="s">
        <v>39743</v>
      </c>
      <c r="E14891" s="1" t="s">
        <v>65</v>
      </c>
      <c r="F14891" s="1" t="s">
        <v>39744</v>
      </c>
      <c r="G14891" s="1" t="s">
        <v>39745</v>
      </c>
    </row>
    <row r="14892" spans="1:7" x14ac:dyDescent="0.25">
      <c r="A14892" s="1">
        <v>35510330</v>
      </c>
      <c r="B14892" s="1" t="s">
        <v>39746</v>
      </c>
      <c r="C14892" s="1" t="s">
        <v>39747</v>
      </c>
      <c r="D14892" s="1" t="s">
        <v>39748</v>
      </c>
      <c r="E14892" s="1" t="s">
        <v>65</v>
      </c>
      <c r="F14892" s="1" t="s">
        <v>39749</v>
      </c>
      <c r="G14892" s="1" t="s">
        <v>39750</v>
      </c>
    </row>
    <row r="14893" spans="1:7" x14ac:dyDescent="0.25">
      <c r="A14893" s="1">
        <v>35510331</v>
      </c>
      <c r="B14893" s="1" t="s">
        <v>39751</v>
      </c>
      <c r="C14893" s="1" t="s">
        <v>39752</v>
      </c>
      <c r="D14893" s="1" t="s">
        <v>39753</v>
      </c>
      <c r="E14893" s="1" t="s">
        <v>65</v>
      </c>
      <c r="F14893" s="1" t="s">
        <v>39754</v>
      </c>
      <c r="G14893" s="1" t="s">
        <v>39755</v>
      </c>
    </row>
    <row r="14894" spans="1:7" x14ac:dyDescent="0.25">
      <c r="A14894" s="1">
        <v>35510343</v>
      </c>
      <c r="B14894" s="1" t="s">
        <v>39756</v>
      </c>
      <c r="C14894" s="1" t="s">
        <v>39757</v>
      </c>
      <c r="D14894" s="1" t="s">
        <v>39757</v>
      </c>
      <c r="E14894" s="1" t="s">
        <v>65</v>
      </c>
      <c r="F14894" s="1" t="s">
        <v>104</v>
      </c>
      <c r="G14894" s="1" t="s">
        <v>6116</v>
      </c>
    </row>
    <row r="14895" spans="1:7" x14ac:dyDescent="0.25">
      <c r="A14895" s="1">
        <v>35510401</v>
      </c>
      <c r="B14895" s="1" t="s">
        <v>39758</v>
      </c>
      <c r="C14895" s="1" t="s">
        <v>39759</v>
      </c>
      <c r="D14895" s="1" t="s">
        <v>39760</v>
      </c>
      <c r="E14895" s="1" t="s">
        <v>65</v>
      </c>
      <c r="F14895" s="1" t="s">
        <v>39761</v>
      </c>
      <c r="G14895" s="1" t="s">
        <v>39762</v>
      </c>
    </row>
    <row r="14896" spans="1:7" x14ac:dyDescent="0.25">
      <c r="A14896" s="1">
        <v>35510406</v>
      </c>
      <c r="B14896" s="1" t="s">
        <v>39763</v>
      </c>
      <c r="C14896" s="1" t="s">
        <v>39764</v>
      </c>
      <c r="D14896" s="1" t="s">
        <v>39765</v>
      </c>
      <c r="E14896" s="1" t="s">
        <v>65</v>
      </c>
      <c r="F14896" s="1" t="s">
        <v>39766</v>
      </c>
      <c r="G14896" s="1" t="s">
        <v>199</v>
      </c>
    </row>
    <row r="14897" spans="1:7" x14ac:dyDescent="0.25">
      <c r="A14897" s="1">
        <v>35510600</v>
      </c>
      <c r="B14897" s="1" t="s">
        <v>39767</v>
      </c>
      <c r="C14897" s="1" t="s">
        <v>39768</v>
      </c>
      <c r="D14897" s="1" t="s">
        <v>39769</v>
      </c>
      <c r="E14897" s="1" t="s">
        <v>65</v>
      </c>
      <c r="F14897" s="1" t="s">
        <v>39770</v>
      </c>
      <c r="G14897" s="1" t="s">
        <v>39771</v>
      </c>
    </row>
    <row r="14898" spans="1:7" x14ac:dyDescent="0.25">
      <c r="A14898" s="1">
        <v>35510601</v>
      </c>
      <c r="B14898" s="1" t="s">
        <v>39772</v>
      </c>
      <c r="C14898" s="1" t="s">
        <v>39773</v>
      </c>
      <c r="D14898" s="1" t="s">
        <v>39774</v>
      </c>
      <c r="E14898" s="1" t="s">
        <v>65</v>
      </c>
      <c r="F14898" s="1" t="s">
        <v>39775</v>
      </c>
      <c r="G14898" s="1" t="s">
        <v>39776</v>
      </c>
    </row>
    <row r="14899" spans="1:7" x14ac:dyDescent="0.25">
      <c r="A14899" s="1">
        <v>35510700</v>
      </c>
      <c r="B14899" s="1" t="s">
        <v>39777</v>
      </c>
      <c r="C14899" s="1" t="s">
        <v>39778</v>
      </c>
      <c r="D14899" s="1" t="s">
        <v>39779</v>
      </c>
      <c r="E14899" s="1" t="s">
        <v>66</v>
      </c>
      <c r="F14899" s="1" t="s">
        <v>39780</v>
      </c>
      <c r="G14899" s="1" t="s">
        <v>39781</v>
      </c>
    </row>
    <row r="14900" spans="1:7" x14ac:dyDescent="0.25">
      <c r="A14900" s="1">
        <v>35510776</v>
      </c>
      <c r="B14900" s="1" t="s">
        <v>39782</v>
      </c>
      <c r="C14900" s="1" t="s">
        <v>39782</v>
      </c>
      <c r="D14900" s="1" t="s">
        <v>39782</v>
      </c>
      <c r="E14900" s="1" t="s">
        <v>66</v>
      </c>
      <c r="G14900" s="1" t="s">
        <v>199</v>
      </c>
    </row>
    <row r="14901" spans="1:7" x14ac:dyDescent="0.25">
      <c r="A14901" s="1">
        <v>35510777</v>
      </c>
      <c r="B14901" s="1" t="s">
        <v>39783</v>
      </c>
      <c r="C14901" s="1" t="s">
        <v>39783</v>
      </c>
      <c r="D14901" s="1" t="s">
        <v>39783</v>
      </c>
      <c r="E14901" s="1" t="s">
        <v>66</v>
      </c>
      <c r="G14901" s="1" t="s">
        <v>199</v>
      </c>
    </row>
    <row r="14902" spans="1:7" x14ac:dyDescent="0.25">
      <c r="A14902" s="1">
        <v>35510778</v>
      </c>
      <c r="B14902" s="1" t="s">
        <v>39784</v>
      </c>
      <c r="C14902" s="1" t="s">
        <v>39785</v>
      </c>
      <c r="D14902" s="1" t="s">
        <v>39785</v>
      </c>
      <c r="E14902" s="1" t="s">
        <v>66</v>
      </c>
      <c r="G14902" s="1" t="s">
        <v>199</v>
      </c>
    </row>
    <row r="14903" spans="1:7" x14ac:dyDescent="0.25">
      <c r="A14903" s="1">
        <v>35520011</v>
      </c>
      <c r="B14903" s="1" t="s">
        <v>39786</v>
      </c>
      <c r="C14903" s="1" t="s">
        <v>39786</v>
      </c>
      <c r="D14903" s="1" t="s">
        <v>39786</v>
      </c>
      <c r="G14903" s="1" t="s">
        <v>199</v>
      </c>
    </row>
    <row r="14904" spans="1:7" x14ac:dyDescent="0.25">
      <c r="A14904" s="1">
        <v>35520012</v>
      </c>
      <c r="B14904" s="1" t="s">
        <v>39787</v>
      </c>
      <c r="C14904" s="1" t="s">
        <v>39788</v>
      </c>
      <c r="D14904" s="1" t="s">
        <v>39789</v>
      </c>
      <c r="E14904" s="1" t="s">
        <v>66</v>
      </c>
      <c r="G14904" s="1" t="s">
        <v>199</v>
      </c>
    </row>
    <row r="14905" spans="1:7" x14ac:dyDescent="0.25">
      <c r="A14905" s="1">
        <v>35520017</v>
      </c>
      <c r="B14905" s="1" t="s">
        <v>39790</v>
      </c>
      <c r="C14905" s="1" t="s">
        <v>39791</v>
      </c>
      <c r="D14905" s="1" t="s">
        <v>39792</v>
      </c>
      <c r="E14905" s="1" t="s">
        <v>65</v>
      </c>
      <c r="F14905" s="1" t="s">
        <v>39793</v>
      </c>
      <c r="G14905" s="1" t="s">
        <v>39794</v>
      </c>
    </row>
    <row r="14906" spans="1:7" x14ac:dyDescent="0.25">
      <c r="A14906" s="1">
        <v>35520018</v>
      </c>
      <c r="B14906" s="1" t="s">
        <v>1059</v>
      </c>
      <c r="C14906" s="1" t="s">
        <v>1060</v>
      </c>
      <c r="D14906" s="1" t="s">
        <v>1061</v>
      </c>
      <c r="E14906" s="1" t="s">
        <v>65</v>
      </c>
      <c r="F14906" s="1" t="s">
        <v>1062</v>
      </c>
      <c r="G14906" s="1" t="s">
        <v>1063</v>
      </c>
    </row>
    <row r="14907" spans="1:7" x14ac:dyDescent="0.25">
      <c r="A14907" s="1">
        <v>35520022</v>
      </c>
      <c r="B14907" s="1" t="s">
        <v>39795</v>
      </c>
      <c r="C14907" s="1" t="s">
        <v>39796</v>
      </c>
      <c r="D14907" s="1" t="s">
        <v>39797</v>
      </c>
      <c r="E14907" s="1" t="s">
        <v>66</v>
      </c>
      <c r="F14907" s="1" t="s">
        <v>31</v>
      </c>
      <c r="G14907" s="1" t="s">
        <v>1313</v>
      </c>
    </row>
    <row r="14908" spans="1:7" x14ac:dyDescent="0.25">
      <c r="A14908" s="1">
        <v>35520023</v>
      </c>
      <c r="B14908" s="1" t="s">
        <v>39798</v>
      </c>
      <c r="C14908" s="1" t="s">
        <v>39799</v>
      </c>
      <c r="D14908" s="1" t="s">
        <v>39798</v>
      </c>
      <c r="E14908" s="1" t="s">
        <v>66</v>
      </c>
      <c r="F14908" s="1" t="s">
        <v>39800</v>
      </c>
      <c r="G14908" s="1" t="s">
        <v>39801</v>
      </c>
    </row>
    <row r="14909" spans="1:7" x14ac:dyDescent="0.25">
      <c r="A14909" s="1">
        <v>35520025</v>
      </c>
      <c r="B14909" s="1" t="s">
        <v>12</v>
      </c>
      <c r="C14909" s="1" t="s">
        <v>39802</v>
      </c>
      <c r="D14909" s="1" t="s">
        <v>39803</v>
      </c>
      <c r="E14909" s="1" t="s">
        <v>66</v>
      </c>
      <c r="F14909" s="1" t="s">
        <v>32</v>
      </c>
      <c r="G14909" s="1" t="s">
        <v>1799</v>
      </c>
    </row>
    <row r="14910" spans="1:7" x14ac:dyDescent="0.25">
      <c r="A14910" s="1">
        <v>35520028</v>
      </c>
      <c r="B14910" s="1" t="s">
        <v>39804</v>
      </c>
      <c r="C14910" s="1" t="s">
        <v>39805</v>
      </c>
      <c r="D14910" s="1" t="s">
        <v>39806</v>
      </c>
      <c r="E14910" s="1" t="s">
        <v>65</v>
      </c>
      <c r="F14910" s="1" t="s">
        <v>39807</v>
      </c>
      <c r="G14910" s="1" t="s">
        <v>39808</v>
      </c>
    </row>
    <row r="14911" spans="1:7" x14ac:dyDescent="0.25">
      <c r="A14911" s="1">
        <v>35520029</v>
      </c>
      <c r="B14911" s="1" t="s">
        <v>39809</v>
      </c>
      <c r="C14911" s="1" t="s">
        <v>39810</v>
      </c>
      <c r="D14911" s="1" t="s">
        <v>39811</v>
      </c>
      <c r="E14911" s="1" t="s">
        <v>66</v>
      </c>
      <c r="G14911" s="1" t="s">
        <v>199</v>
      </c>
    </row>
    <row r="14912" spans="1:7" x14ac:dyDescent="0.25">
      <c r="A14912" s="1">
        <v>35520030</v>
      </c>
      <c r="B14912" s="1" t="s">
        <v>39812</v>
      </c>
      <c r="C14912" s="1" t="s">
        <v>39813</v>
      </c>
      <c r="D14912" s="1" t="s">
        <v>39814</v>
      </c>
      <c r="E14912" s="1" t="s">
        <v>65</v>
      </c>
      <c r="F14912" s="1" t="s">
        <v>94</v>
      </c>
      <c r="G14912" s="1" t="s">
        <v>39815</v>
      </c>
    </row>
    <row r="14913" spans="1:7" x14ac:dyDescent="0.25">
      <c r="A14913" s="1">
        <v>35520031</v>
      </c>
      <c r="B14913" s="1" t="s">
        <v>39816</v>
      </c>
      <c r="C14913" s="1" t="s">
        <v>39817</v>
      </c>
      <c r="D14913" s="1" t="s">
        <v>39818</v>
      </c>
      <c r="E14913" s="1" t="s">
        <v>66</v>
      </c>
      <c r="F14913" s="1" t="s">
        <v>4259</v>
      </c>
      <c r="G14913" s="1" t="s">
        <v>4260</v>
      </c>
    </row>
    <row r="14914" spans="1:7" x14ac:dyDescent="0.25">
      <c r="A14914" s="1">
        <v>35520035</v>
      </c>
      <c r="B14914" s="1" t="s">
        <v>39819</v>
      </c>
      <c r="C14914" s="1" t="s">
        <v>39820</v>
      </c>
      <c r="D14914" s="1" t="s">
        <v>39821</v>
      </c>
      <c r="E14914" s="1" t="s">
        <v>65</v>
      </c>
      <c r="F14914" s="1" t="s">
        <v>39793</v>
      </c>
      <c r="G14914" s="1" t="s">
        <v>39794</v>
      </c>
    </row>
    <row r="14915" spans="1:7" x14ac:dyDescent="0.25">
      <c r="A14915" s="1">
        <v>35520036</v>
      </c>
      <c r="B14915" s="1" t="s">
        <v>39822</v>
      </c>
      <c r="C14915" s="1" t="s">
        <v>39823</v>
      </c>
      <c r="D14915" s="1" t="s">
        <v>39824</v>
      </c>
      <c r="E14915" s="1" t="s">
        <v>65</v>
      </c>
      <c r="F14915" s="1" t="s">
        <v>39793</v>
      </c>
      <c r="G14915" s="1" t="s">
        <v>39794</v>
      </c>
    </row>
    <row r="14916" spans="1:7" x14ac:dyDescent="0.25">
      <c r="A14916" s="1">
        <v>35520040</v>
      </c>
      <c r="B14916" s="1" t="s">
        <v>39825</v>
      </c>
      <c r="C14916" s="1" t="s">
        <v>39826</v>
      </c>
      <c r="D14916" s="1" t="s">
        <v>39827</v>
      </c>
      <c r="E14916" s="1" t="s">
        <v>66</v>
      </c>
      <c r="F14916" s="1" t="s">
        <v>2196</v>
      </c>
      <c r="G14916" s="1" t="s">
        <v>2197</v>
      </c>
    </row>
    <row r="14917" spans="1:7" x14ac:dyDescent="0.25">
      <c r="A14917" s="1">
        <v>35520044</v>
      </c>
      <c r="B14917" s="1" t="s">
        <v>39828</v>
      </c>
      <c r="C14917" s="1" t="s">
        <v>39829</v>
      </c>
      <c r="D14917" s="1" t="s">
        <v>39830</v>
      </c>
      <c r="E14917" s="1" t="s">
        <v>66</v>
      </c>
      <c r="F14917" s="1" t="s">
        <v>2196</v>
      </c>
      <c r="G14917" s="1" t="s">
        <v>2197</v>
      </c>
    </row>
    <row r="14918" spans="1:7" x14ac:dyDescent="0.25">
      <c r="A14918" s="1">
        <v>35520045</v>
      </c>
      <c r="B14918" s="1" t="s">
        <v>39831</v>
      </c>
      <c r="C14918" s="1" t="s">
        <v>39832</v>
      </c>
      <c r="D14918" s="1" t="s">
        <v>39833</v>
      </c>
      <c r="E14918" s="1" t="s">
        <v>66</v>
      </c>
      <c r="F14918" s="1" t="s">
        <v>2196</v>
      </c>
      <c r="G14918" s="1" t="s">
        <v>2197</v>
      </c>
    </row>
    <row r="14919" spans="1:7" x14ac:dyDescent="0.25">
      <c r="A14919" s="1">
        <v>35520049</v>
      </c>
      <c r="B14919" s="1" t="s">
        <v>5332</v>
      </c>
      <c r="C14919" s="1" t="s">
        <v>2545</v>
      </c>
      <c r="D14919" s="1" t="s">
        <v>5333</v>
      </c>
      <c r="E14919" s="1" t="s">
        <v>66</v>
      </c>
      <c r="F14919" s="1" t="s">
        <v>2453</v>
      </c>
      <c r="G14919" s="1" t="s">
        <v>2454</v>
      </c>
    </row>
    <row r="14920" spans="1:7" x14ac:dyDescent="0.25">
      <c r="A14920" s="1">
        <v>35520052</v>
      </c>
      <c r="B14920" s="1" t="s">
        <v>39834</v>
      </c>
      <c r="C14920" s="1" t="s">
        <v>39835</v>
      </c>
      <c r="D14920" s="1" t="s">
        <v>39836</v>
      </c>
      <c r="E14920" s="1" t="s">
        <v>66</v>
      </c>
      <c r="F14920" s="1" t="s">
        <v>214</v>
      </c>
      <c r="G14920" s="1" t="s">
        <v>215</v>
      </c>
    </row>
    <row r="14921" spans="1:7" x14ac:dyDescent="0.25">
      <c r="A14921" s="1">
        <v>35520053</v>
      </c>
      <c r="B14921" s="1" t="s">
        <v>39837</v>
      </c>
      <c r="C14921" s="1" t="s">
        <v>39838</v>
      </c>
      <c r="D14921" s="1" t="s">
        <v>39839</v>
      </c>
      <c r="E14921" s="1" t="s">
        <v>66</v>
      </c>
      <c r="F14921" s="1" t="s">
        <v>39840</v>
      </c>
      <c r="G14921" s="1" t="s">
        <v>39841</v>
      </c>
    </row>
    <row r="14922" spans="1:7" x14ac:dyDescent="0.25">
      <c r="A14922" s="1">
        <v>35520060</v>
      </c>
      <c r="B14922" s="1" t="s">
        <v>24</v>
      </c>
      <c r="C14922" s="1" t="s">
        <v>39842</v>
      </c>
      <c r="D14922" s="1" t="s">
        <v>39843</v>
      </c>
      <c r="E14922" s="1" t="s">
        <v>65</v>
      </c>
      <c r="F14922" s="1" t="s">
        <v>33</v>
      </c>
      <c r="G14922" s="1" t="s">
        <v>1803</v>
      </c>
    </row>
    <row r="14923" spans="1:7" x14ac:dyDescent="0.25">
      <c r="A14923" s="1">
        <v>35520061</v>
      </c>
      <c r="B14923" s="1" t="s">
        <v>39844</v>
      </c>
      <c r="C14923" s="1" t="s">
        <v>39845</v>
      </c>
      <c r="D14923" s="1" t="s">
        <v>39846</v>
      </c>
      <c r="E14923" s="1" t="s">
        <v>66</v>
      </c>
      <c r="F14923" s="1" t="s">
        <v>2196</v>
      </c>
      <c r="G14923" s="1" t="s">
        <v>2197</v>
      </c>
    </row>
    <row r="14924" spans="1:7" x14ac:dyDescent="0.25">
      <c r="A14924" s="1">
        <v>35520062</v>
      </c>
      <c r="B14924" s="1" t="s">
        <v>39847</v>
      </c>
      <c r="C14924" s="1" t="s">
        <v>39848</v>
      </c>
      <c r="D14924" s="1" t="s">
        <v>39849</v>
      </c>
      <c r="E14924" s="1" t="s">
        <v>66</v>
      </c>
      <c r="F14924" s="1" t="s">
        <v>2196</v>
      </c>
      <c r="G14924" s="1" t="s">
        <v>2197</v>
      </c>
    </row>
    <row r="14925" spans="1:7" x14ac:dyDescent="0.25">
      <c r="A14925" s="1">
        <v>35520063</v>
      </c>
      <c r="B14925" s="1" t="s">
        <v>39850</v>
      </c>
      <c r="C14925" s="1" t="s">
        <v>39851</v>
      </c>
      <c r="D14925" s="1" t="s">
        <v>39852</v>
      </c>
      <c r="E14925" s="1" t="s">
        <v>65</v>
      </c>
      <c r="F14925" s="1" t="s">
        <v>39853</v>
      </c>
      <c r="G14925" s="1" t="s">
        <v>39854</v>
      </c>
    </row>
    <row r="14926" spans="1:7" x14ac:dyDescent="0.25">
      <c r="A14926" s="1">
        <v>35520064</v>
      </c>
      <c r="B14926" s="1" t="s">
        <v>39855</v>
      </c>
      <c r="C14926" s="1" t="s">
        <v>39856</v>
      </c>
      <c r="D14926" s="1" t="s">
        <v>39857</v>
      </c>
      <c r="E14926" s="1" t="s">
        <v>65</v>
      </c>
      <c r="F14926" s="1" t="s">
        <v>39858</v>
      </c>
      <c r="G14926" s="1" t="s">
        <v>39859</v>
      </c>
    </row>
    <row r="14927" spans="1:7" x14ac:dyDescent="0.25">
      <c r="A14927" s="1">
        <v>35520065</v>
      </c>
      <c r="B14927" s="1" t="s">
        <v>39860</v>
      </c>
      <c r="C14927" s="1" t="s">
        <v>39861</v>
      </c>
      <c r="D14927" s="1" t="s">
        <v>39862</v>
      </c>
      <c r="E14927" s="1" t="s">
        <v>65</v>
      </c>
      <c r="F14927" s="1" t="s">
        <v>39863</v>
      </c>
      <c r="G14927" s="1" t="s">
        <v>39864</v>
      </c>
    </row>
    <row r="14928" spans="1:7" x14ac:dyDescent="0.25">
      <c r="A14928" s="1">
        <v>35520068</v>
      </c>
      <c r="B14928" s="1" t="s">
        <v>39865</v>
      </c>
      <c r="C14928" s="1" t="s">
        <v>39866</v>
      </c>
      <c r="D14928" s="1" t="s">
        <v>39867</v>
      </c>
      <c r="E14928" s="1" t="s">
        <v>66</v>
      </c>
      <c r="F14928" s="1" t="s">
        <v>2196</v>
      </c>
      <c r="G14928" s="1" t="s">
        <v>2197</v>
      </c>
    </row>
    <row r="14929" spans="1:7" x14ac:dyDescent="0.25">
      <c r="A14929" s="1">
        <v>35520070</v>
      </c>
      <c r="B14929" s="1" t="s">
        <v>39868</v>
      </c>
      <c r="C14929" s="1" t="s">
        <v>39869</v>
      </c>
      <c r="D14929" s="1" t="s">
        <v>39870</v>
      </c>
      <c r="E14929" s="1" t="s">
        <v>66</v>
      </c>
      <c r="G14929" s="1" t="s">
        <v>199</v>
      </c>
    </row>
    <row r="14930" spans="1:7" x14ac:dyDescent="0.25">
      <c r="A14930" s="1">
        <v>35520071</v>
      </c>
      <c r="B14930" s="1" t="s">
        <v>39871</v>
      </c>
      <c r="C14930" s="1" t="s">
        <v>39872</v>
      </c>
      <c r="D14930" s="1" t="s">
        <v>39873</v>
      </c>
      <c r="E14930" s="1" t="s">
        <v>66</v>
      </c>
      <c r="G14930" s="1" t="s">
        <v>199</v>
      </c>
    </row>
    <row r="14931" spans="1:7" x14ac:dyDescent="0.25">
      <c r="A14931" s="1">
        <v>35520072</v>
      </c>
      <c r="B14931" s="1" t="s">
        <v>39874</v>
      </c>
      <c r="C14931" s="1" t="s">
        <v>39875</v>
      </c>
      <c r="D14931" s="1" t="s">
        <v>39876</v>
      </c>
      <c r="E14931" s="1" t="s">
        <v>66</v>
      </c>
      <c r="G14931" s="1" t="s">
        <v>199</v>
      </c>
    </row>
    <row r="14932" spans="1:7" x14ac:dyDescent="0.25">
      <c r="A14932" s="1">
        <v>35520073</v>
      </c>
      <c r="B14932" s="1" t="s">
        <v>39877</v>
      </c>
      <c r="C14932" s="1" t="s">
        <v>39878</v>
      </c>
      <c r="D14932" s="1" t="s">
        <v>39879</v>
      </c>
      <c r="E14932" s="1" t="s">
        <v>66</v>
      </c>
      <c r="G14932" s="1" t="s">
        <v>199</v>
      </c>
    </row>
    <row r="14933" spans="1:7" x14ac:dyDescent="0.25">
      <c r="A14933" s="1">
        <v>35520076</v>
      </c>
      <c r="B14933" s="1" t="s">
        <v>39880</v>
      </c>
      <c r="C14933" s="1" t="s">
        <v>39881</v>
      </c>
      <c r="D14933" s="1" t="s">
        <v>39882</v>
      </c>
      <c r="E14933" s="1" t="s">
        <v>66</v>
      </c>
      <c r="F14933" s="1" t="s">
        <v>39883</v>
      </c>
      <c r="G14933" s="1" t="s">
        <v>39884</v>
      </c>
    </row>
    <row r="14934" spans="1:7" x14ac:dyDescent="0.25">
      <c r="A14934" s="1">
        <v>35520082</v>
      </c>
      <c r="B14934" s="1" t="s">
        <v>39885</v>
      </c>
      <c r="C14934" s="1" t="s">
        <v>39886</v>
      </c>
      <c r="D14934" s="1" t="s">
        <v>39887</v>
      </c>
      <c r="E14934" s="1" t="s">
        <v>66</v>
      </c>
      <c r="F14934" s="1" t="s">
        <v>39800</v>
      </c>
      <c r="G14934" s="1" t="s">
        <v>39801</v>
      </c>
    </row>
    <row r="14935" spans="1:7" x14ac:dyDescent="0.25">
      <c r="A14935" s="1">
        <v>35520085</v>
      </c>
      <c r="B14935" s="1" t="s">
        <v>39888</v>
      </c>
      <c r="C14935" s="1" t="s">
        <v>39889</v>
      </c>
      <c r="D14935" s="1" t="s">
        <v>39890</v>
      </c>
      <c r="E14935" s="1" t="s">
        <v>65</v>
      </c>
      <c r="G14935" s="1" t="s">
        <v>199</v>
      </c>
    </row>
    <row r="14936" spans="1:7" x14ac:dyDescent="0.25">
      <c r="A14936" s="1">
        <v>35520088</v>
      </c>
      <c r="B14936" s="1" t="s">
        <v>39891</v>
      </c>
      <c r="C14936" s="1" t="s">
        <v>39892</v>
      </c>
      <c r="D14936" s="1" t="s">
        <v>39893</v>
      </c>
      <c r="E14936" s="1" t="s">
        <v>66</v>
      </c>
      <c r="F14936" s="1" t="s">
        <v>461</v>
      </c>
      <c r="G14936" s="1" t="s">
        <v>462</v>
      </c>
    </row>
    <row r="14937" spans="1:7" x14ac:dyDescent="0.25">
      <c r="A14937" s="1">
        <v>35520089</v>
      </c>
      <c r="B14937" s="1" t="s">
        <v>20</v>
      </c>
      <c r="C14937" s="1" t="s">
        <v>39894</v>
      </c>
      <c r="D14937" s="1" t="s">
        <v>39895</v>
      </c>
      <c r="E14937" s="1" t="s">
        <v>65</v>
      </c>
      <c r="F14937" s="1" t="s">
        <v>34</v>
      </c>
      <c r="G14937" s="1" t="s">
        <v>39896</v>
      </c>
    </row>
    <row r="14938" spans="1:7" x14ac:dyDescent="0.25">
      <c r="A14938" s="1">
        <v>35520090</v>
      </c>
      <c r="B14938" s="1" t="s">
        <v>26</v>
      </c>
      <c r="C14938" s="1" t="s">
        <v>4524</v>
      </c>
      <c r="D14938" s="1" t="s">
        <v>26</v>
      </c>
      <c r="E14938" s="1" t="s">
        <v>66</v>
      </c>
      <c r="F14938" s="1" t="s">
        <v>31</v>
      </c>
      <c r="G14938" s="1" t="s">
        <v>1313</v>
      </c>
    </row>
    <row r="14939" spans="1:7" x14ac:dyDescent="0.25">
      <c r="A14939" s="1">
        <v>35520092</v>
      </c>
      <c r="B14939" s="1" t="s">
        <v>39897</v>
      </c>
      <c r="C14939" s="1" t="s">
        <v>39898</v>
      </c>
      <c r="D14939" s="1" t="s">
        <v>39899</v>
      </c>
      <c r="E14939" s="1" t="s">
        <v>65</v>
      </c>
      <c r="F14939" s="1" t="s">
        <v>39793</v>
      </c>
      <c r="G14939" s="1" t="s">
        <v>39794</v>
      </c>
    </row>
    <row r="14940" spans="1:7" x14ac:dyDescent="0.25">
      <c r="A14940" s="1">
        <v>35520093</v>
      </c>
      <c r="B14940" s="1" t="s">
        <v>39900</v>
      </c>
      <c r="C14940" s="1" t="s">
        <v>39901</v>
      </c>
      <c r="D14940" s="1" t="s">
        <v>39902</v>
      </c>
      <c r="E14940" s="1" t="s">
        <v>65</v>
      </c>
      <c r="F14940" s="1" t="s">
        <v>39903</v>
      </c>
      <c r="G14940" s="1" t="s">
        <v>39904</v>
      </c>
    </row>
    <row r="14941" spans="1:7" x14ac:dyDescent="0.25">
      <c r="A14941" s="1">
        <v>35520094</v>
      </c>
      <c r="B14941" s="1" t="s">
        <v>39905</v>
      </c>
      <c r="C14941" s="1" t="s">
        <v>39906</v>
      </c>
      <c r="D14941" s="1" t="s">
        <v>39907</v>
      </c>
      <c r="E14941" s="1" t="s">
        <v>66</v>
      </c>
      <c r="F14941" s="1" t="s">
        <v>4259</v>
      </c>
      <c r="G14941" s="1" t="s">
        <v>4260</v>
      </c>
    </row>
    <row r="14942" spans="1:7" x14ac:dyDescent="0.25">
      <c r="A14942" s="1">
        <v>35520095</v>
      </c>
      <c r="B14942" s="1" t="s">
        <v>39908</v>
      </c>
      <c r="C14942" s="1" t="s">
        <v>39909</v>
      </c>
      <c r="D14942" s="1" t="s">
        <v>39910</v>
      </c>
      <c r="E14942" s="1" t="s">
        <v>65</v>
      </c>
      <c r="F14942" s="1" t="s">
        <v>2196</v>
      </c>
      <c r="G14942" s="1" t="s">
        <v>2197</v>
      </c>
    </row>
    <row r="14943" spans="1:7" x14ac:dyDescent="0.25">
      <c r="A14943" s="1">
        <v>35520097</v>
      </c>
      <c r="B14943" s="1" t="s">
        <v>39911</v>
      </c>
      <c r="C14943" s="1" t="s">
        <v>39912</v>
      </c>
      <c r="D14943" s="1" t="s">
        <v>39913</v>
      </c>
      <c r="E14943" s="1" t="s">
        <v>66</v>
      </c>
      <c r="F14943" s="1" t="s">
        <v>2488</v>
      </c>
      <c r="G14943" s="1" t="s">
        <v>2489</v>
      </c>
    </row>
    <row r="14944" spans="1:7" x14ac:dyDescent="0.25">
      <c r="A14944" s="1">
        <v>35520098</v>
      </c>
      <c r="B14944" s="1" t="s">
        <v>39914</v>
      </c>
      <c r="C14944" s="1" t="s">
        <v>39915</v>
      </c>
      <c r="D14944" s="1" t="s">
        <v>39916</v>
      </c>
      <c r="E14944" s="1" t="s">
        <v>66</v>
      </c>
      <c r="F14944" s="1" t="s">
        <v>2488</v>
      </c>
      <c r="G14944" s="1" t="s">
        <v>2489</v>
      </c>
    </row>
    <row r="14945" spans="1:7" x14ac:dyDescent="0.25">
      <c r="A14945" s="1">
        <v>35520099</v>
      </c>
      <c r="B14945" s="1" t="s">
        <v>39917</v>
      </c>
      <c r="C14945" s="1" t="s">
        <v>39918</v>
      </c>
      <c r="D14945" s="1" t="s">
        <v>39919</v>
      </c>
      <c r="E14945" s="1" t="s">
        <v>66</v>
      </c>
      <c r="F14945" s="1" t="s">
        <v>2488</v>
      </c>
      <c r="G14945" s="1" t="s">
        <v>2489</v>
      </c>
    </row>
    <row r="14946" spans="1:7" x14ac:dyDescent="0.25">
      <c r="A14946" s="1">
        <v>35520104</v>
      </c>
      <c r="B14946" s="1" t="s">
        <v>39920</v>
      </c>
      <c r="C14946" s="1" t="s">
        <v>39921</v>
      </c>
      <c r="D14946" s="1" t="s">
        <v>39922</v>
      </c>
      <c r="E14946" s="1" t="s">
        <v>66</v>
      </c>
      <c r="F14946" s="1" t="s">
        <v>214</v>
      </c>
      <c r="G14946" s="1" t="s">
        <v>215</v>
      </c>
    </row>
    <row r="14947" spans="1:7" x14ac:dyDescent="0.25">
      <c r="A14947" s="1">
        <v>35520105</v>
      </c>
      <c r="B14947" s="1" t="s">
        <v>39923</v>
      </c>
      <c r="C14947" s="1" t="s">
        <v>39924</v>
      </c>
      <c r="D14947" s="1" t="s">
        <v>39925</v>
      </c>
      <c r="E14947" s="1" t="s">
        <v>66</v>
      </c>
      <c r="F14947" s="1" t="s">
        <v>214</v>
      </c>
      <c r="G14947" s="1" t="s">
        <v>215</v>
      </c>
    </row>
    <row r="14948" spans="1:7" x14ac:dyDescent="0.25">
      <c r="A14948" s="1">
        <v>35520106</v>
      </c>
      <c r="B14948" s="1" t="s">
        <v>39926</v>
      </c>
      <c r="C14948" s="1" t="s">
        <v>39927</v>
      </c>
      <c r="D14948" s="1" t="s">
        <v>39928</v>
      </c>
      <c r="E14948" s="1" t="s">
        <v>65</v>
      </c>
      <c r="F14948" s="1" t="s">
        <v>2488</v>
      </c>
      <c r="G14948" s="1" t="s">
        <v>2489</v>
      </c>
    </row>
    <row r="14949" spans="1:7" x14ac:dyDescent="0.25">
      <c r="A14949" s="1">
        <v>35520107</v>
      </c>
      <c r="B14949" s="1" t="s">
        <v>39929</v>
      </c>
      <c r="C14949" s="1" t="s">
        <v>39930</v>
      </c>
      <c r="D14949" s="1" t="s">
        <v>39931</v>
      </c>
      <c r="E14949" s="1" t="s">
        <v>65</v>
      </c>
      <c r="F14949" s="1" t="s">
        <v>2488</v>
      </c>
      <c r="G14949" s="1" t="s">
        <v>2489</v>
      </c>
    </row>
    <row r="14950" spans="1:7" x14ac:dyDescent="0.25">
      <c r="A14950" s="1">
        <v>35520108</v>
      </c>
      <c r="B14950" s="1" t="s">
        <v>39932</v>
      </c>
      <c r="C14950" s="1" t="s">
        <v>39933</v>
      </c>
      <c r="D14950" s="1" t="s">
        <v>39934</v>
      </c>
      <c r="E14950" s="1" t="s">
        <v>65</v>
      </c>
      <c r="F14950" s="1" t="s">
        <v>95</v>
      </c>
      <c r="G14950" s="1" t="s">
        <v>39935</v>
      </c>
    </row>
    <row r="14951" spans="1:7" x14ac:dyDescent="0.25">
      <c r="A14951" s="1">
        <v>35520110</v>
      </c>
      <c r="B14951" s="1" t="s">
        <v>39936</v>
      </c>
      <c r="C14951" s="1" t="s">
        <v>39937</v>
      </c>
      <c r="D14951" s="1" t="s">
        <v>39938</v>
      </c>
      <c r="E14951" s="1" t="s">
        <v>66</v>
      </c>
      <c r="F14951" s="1" t="s">
        <v>31</v>
      </c>
      <c r="G14951" s="1" t="s">
        <v>1313</v>
      </c>
    </row>
    <row r="14952" spans="1:7" x14ac:dyDescent="0.25">
      <c r="A14952" s="1">
        <v>35520115</v>
      </c>
      <c r="B14952" s="1" t="s">
        <v>39939</v>
      </c>
      <c r="C14952" s="1" t="s">
        <v>39940</v>
      </c>
      <c r="D14952" s="1" t="s">
        <v>39941</v>
      </c>
      <c r="E14952" s="1" t="s">
        <v>66</v>
      </c>
      <c r="F14952" s="1" t="s">
        <v>2488</v>
      </c>
      <c r="G14952" s="1" t="s">
        <v>2489</v>
      </c>
    </row>
    <row r="14953" spans="1:7" x14ac:dyDescent="0.25">
      <c r="A14953" s="1">
        <v>35520116</v>
      </c>
      <c r="B14953" s="1" t="s">
        <v>39942</v>
      </c>
      <c r="C14953" s="1" t="s">
        <v>39943</v>
      </c>
      <c r="D14953" s="1" t="s">
        <v>39944</v>
      </c>
      <c r="E14953" s="1" t="s">
        <v>65</v>
      </c>
      <c r="F14953" s="1" t="s">
        <v>39793</v>
      </c>
      <c r="G14953" s="1" t="s">
        <v>39794</v>
      </c>
    </row>
    <row r="14954" spans="1:7" x14ac:dyDescent="0.25">
      <c r="A14954" s="1">
        <v>35520117</v>
      </c>
      <c r="B14954" s="1" t="s">
        <v>39945</v>
      </c>
      <c r="C14954" s="1" t="s">
        <v>39946</v>
      </c>
      <c r="D14954" s="1" t="s">
        <v>39947</v>
      </c>
      <c r="E14954" s="1" t="s">
        <v>65</v>
      </c>
      <c r="F14954" s="1" t="s">
        <v>39793</v>
      </c>
      <c r="G14954" s="1" t="s">
        <v>39794</v>
      </c>
    </row>
    <row r="14955" spans="1:7" x14ac:dyDescent="0.25">
      <c r="A14955" s="1">
        <v>35520121</v>
      </c>
      <c r="B14955" s="1" t="s">
        <v>39948</v>
      </c>
      <c r="C14955" s="1" t="s">
        <v>39949</v>
      </c>
      <c r="D14955" s="1" t="s">
        <v>39950</v>
      </c>
      <c r="G14955" s="1" t="s">
        <v>199</v>
      </c>
    </row>
    <row r="14956" spans="1:7" x14ac:dyDescent="0.25">
      <c r="A14956" s="1">
        <v>35520126</v>
      </c>
      <c r="B14956" s="1" t="s">
        <v>39951</v>
      </c>
      <c r="C14956" s="1" t="s">
        <v>39952</v>
      </c>
      <c r="D14956" s="1" t="s">
        <v>39953</v>
      </c>
      <c r="G14956" s="1" t="s">
        <v>199</v>
      </c>
    </row>
    <row r="14957" spans="1:7" x14ac:dyDescent="0.25">
      <c r="A14957" s="1">
        <v>35520142</v>
      </c>
      <c r="B14957" s="1" t="s">
        <v>39954</v>
      </c>
      <c r="C14957" s="1" t="s">
        <v>39954</v>
      </c>
      <c r="D14957" s="1" t="s">
        <v>39954</v>
      </c>
      <c r="F14957" s="1" t="s">
        <v>39955</v>
      </c>
      <c r="G14957" s="1" t="s">
        <v>39956</v>
      </c>
    </row>
    <row r="14958" spans="1:7" x14ac:dyDescent="0.25">
      <c r="A14958" s="1">
        <v>35520143</v>
      </c>
      <c r="B14958" s="1" t="s">
        <v>39957</v>
      </c>
      <c r="C14958" s="1" t="s">
        <v>39957</v>
      </c>
      <c r="D14958" s="1" t="s">
        <v>39957</v>
      </c>
      <c r="F14958" s="1" t="s">
        <v>39955</v>
      </c>
      <c r="G14958" s="1" t="s">
        <v>39956</v>
      </c>
    </row>
    <row r="14959" spans="1:7" x14ac:dyDescent="0.25">
      <c r="A14959" s="1">
        <v>35520144</v>
      </c>
      <c r="B14959" s="1" t="s">
        <v>39958</v>
      </c>
      <c r="C14959" s="1" t="s">
        <v>39958</v>
      </c>
      <c r="D14959" s="1" t="s">
        <v>39958</v>
      </c>
      <c r="F14959" s="1" t="s">
        <v>39955</v>
      </c>
      <c r="G14959" s="1" t="s">
        <v>39956</v>
      </c>
    </row>
    <row r="14960" spans="1:7" x14ac:dyDescent="0.25">
      <c r="A14960" s="1">
        <v>35520145</v>
      </c>
      <c r="B14960" s="1" t="s">
        <v>39959</v>
      </c>
      <c r="C14960" s="1" t="s">
        <v>39959</v>
      </c>
      <c r="D14960" s="1" t="s">
        <v>39959</v>
      </c>
      <c r="F14960" s="1" t="s">
        <v>39955</v>
      </c>
      <c r="G14960" s="1" t="s">
        <v>39956</v>
      </c>
    </row>
    <row r="14961" spans="1:7" x14ac:dyDescent="0.25">
      <c r="A14961" s="1">
        <v>35520146</v>
      </c>
      <c r="B14961" s="1" t="s">
        <v>39960</v>
      </c>
      <c r="C14961" s="1" t="s">
        <v>39960</v>
      </c>
      <c r="D14961" s="1" t="s">
        <v>39960</v>
      </c>
      <c r="F14961" s="1" t="s">
        <v>39955</v>
      </c>
      <c r="G14961" s="1" t="s">
        <v>39956</v>
      </c>
    </row>
    <row r="14962" spans="1:7" x14ac:dyDescent="0.25">
      <c r="A14962" s="1">
        <v>35520148</v>
      </c>
      <c r="B14962" s="1" t="s">
        <v>39961</v>
      </c>
      <c r="C14962" s="1" t="s">
        <v>39961</v>
      </c>
      <c r="D14962" s="1" t="s">
        <v>39961</v>
      </c>
      <c r="F14962" s="1" t="s">
        <v>5084</v>
      </c>
      <c r="G14962" s="1" t="s">
        <v>5085</v>
      </c>
    </row>
    <row r="14963" spans="1:7" x14ac:dyDescent="0.25">
      <c r="A14963" s="1">
        <v>35520153</v>
      </c>
      <c r="B14963" s="1" t="s">
        <v>39962</v>
      </c>
      <c r="C14963" s="1" t="s">
        <v>39963</v>
      </c>
      <c r="D14963" s="1" t="s">
        <v>39964</v>
      </c>
      <c r="E14963" s="1" t="s">
        <v>66</v>
      </c>
      <c r="F14963" s="1" t="s">
        <v>39965</v>
      </c>
      <c r="G14963" s="1" t="s">
        <v>39966</v>
      </c>
    </row>
    <row r="14964" spans="1:7" x14ac:dyDescent="0.25">
      <c r="A14964" s="1">
        <v>35520159</v>
      </c>
      <c r="B14964" s="1" t="s">
        <v>39967</v>
      </c>
      <c r="C14964" s="1" t="s">
        <v>39968</v>
      </c>
      <c r="D14964" s="1" t="s">
        <v>39969</v>
      </c>
      <c r="E14964" s="1" t="s">
        <v>66</v>
      </c>
      <c r="F14964" s="1" t="s">
        <v>34</v>
      </c>
      <c r="G14964" s="1" t="s">
        <v>39896</v>
      </c>
    </row>
    <row r="14965" spans="1:7" x14ac:dyDescent="0.25">
      <c r="A14965" s="1">
        <v>35520162</v>
      </c>
      <c r="B14965" s="1" t="s">
        <v>39970</v>
      </c>
      <c r="C14965" s="1" t="s">
        <v>39970</v>
      </c>
      <c r="D14965" s="1" t="s">
        <v>39970</v>
      </c>
      <c r="E14965" s="1" t="s">
        <v>66</v>
      </c>
      <c r="G14965" s="1" t="s">
        <v>199</v>
      </c>
    </row>
    <row r="14966" spans="1:7" x14ac:dyDescent="0.25">
      <c r="A14966" s="1">
        <v>35520164</v>
      </c>
      <c r="B14966" s="1" t="s">
        <v>39971</v>
      </c>
      <c r="C14966" s="1" t="s">
        <v>39972</v>
      </c>
      <c r="D14966" s="1" t="s">
        <v>39973</v>
      </c>
      <c r="E14966" s="1" t="s">
        <v>66</v>
      </c>
      <c r="F14966" s="1" t="s">
        <v>39965</v>
      </c>
      <c r="G14966" s="1" t="s">
        <v>39966</v>
      </c>
    </row>
    <row r="14967" spans="1:7" x14ac:dyDescent="0.25">
      <c r="A14967" s="1">
        <v>35520166</v>
      </c>
      <c r="B14967" s="1" t="s">
        <v>39974</v>
      </c>
      <c r="C14967" s="1" t="s">
        <v>39974</v>
      </c>
      <c r="D14967" s="1" t="s">
        <v>39974</v>
      </c>
      <c r="E14967" s="1" t="s">
        <v>66</v>
      </c>
      <c r="G14967" s="1" t="s">
        <v>199</v>
      </c>
    </row>
    <row r="14968" spans="1:7" x14ac:dyDescent="0.25">
      <c r="A14968" s="1">
        <v>35520167</v>
      </c>
      <c r="B14968" s="1" t="s">
        <v>39975</v>
      </c>
      <c r="C14968" s="1" t="s">
        <v>39976</v>
      </c>
      <c r="D14968" s="1" t="s">
        <v>39977</v>
      </c>
      <c r="E14968" s="1" t="s">
        <v>65</v>
      </c>
      <c r="F14968" s="1" t="s">
        <v>4259</v>
      </c>
      <c r="G14968" s="1" t="s">
        <v>4260</v>
      </c>
    </row>
    <row r="14969" spans="1:7" x14ac:dyDescent="0.25">
      <c r="A14969" s="1">
        <v>35520173</v>
      </c>
      <c r="B14969" s="1" t="s">
        <v>39978</v>
      </c>
      <c r="C14969" s="1" t="s">
        <v>39978</v>
      </c>
      <c r="D14969" s="1" t="s">
        <v>39978</v>
      </c>
      <c r="G14969" s="1" t="s">
        <v>199</v>
      </c>
    </row>
    <row r="14970" spans="1:7" x14ac:dyDescent="0.25">
      <c r="A14970" s="1">
        <v>35520174</v>
      </c>
      <c r="B14970" s="1" t="s">
        <v>39979</v>
      </c>
      <c r="C14970" s="1" t="s">
        <v>39979</v>
      </c>
      <c r="D14970" s="1" t="s">
        <v>39979</v>
      </c>
      <c r="G14970" s="1" t="s">
        <v>199</v>
      </c>
    </row>
    <row r="14971" spans="1:7" x14ac:dyDescent="0.25">
      <c r="A14971" s="1">
        <v>35520175</v>
      </c>
      <c r="B14971" s="1" t="s">
        <v>39980</v>
      </c>
      <c r="C14971" s="1" t="s">
        <v>39980</v>
      </c>
      <c r="D14971" s="1" t="s">
        <v>39980</v>
      </c>
      <c r="G14971" s="1" t="s">
        <v>199</v>
      </c>
    </row>
    <row r="14972" spans="1:7" x14ac:dyDescent="0.25">
      <c r="A14972" s="1">
        <v>35520176</v>
      </c>
      <c r="B14972" s="1" t="s">
        <v>39981</v>
      </c>
      <c r="C14972" s="1" t="s">
        <v>39981</v>
      </c>
      <c r="D14972" s="1" t="s">
        <v>39981</v>
      </c>
      <c r="G14972" s="1" t="s">
        <v>199</v>
      </c>
    </row>
    <row r="14973" spans="1:7" x14ac:dyDescent="0.25">
      <c r="A14973" s="1">
        <v>35520177</v>
      </c>
      <c r="B14973" s="1" t="s">
        <v>39982</v>
      </c>
      <c r="C14973" s="1" t="s">
        <v>39982</v>
      </c>
      <c r="D14973" s="1" t="s">
        <v>39982</v>
      </c>
      <c r="G14973" s="1" t="s">
        <v>199</v>
      </c>
    </row>
    <row r="14974" spans="1:7" x14ac:dyDescent="0.25">
      <c r="A14974" s="1">
        <v>35520179</v>
      </c>
      <c r="B14974" s="1" t="s">
        <v>1153</v>
      </c>
      <c r="C14974" s="1" t="s">
        <v>1154</v>
      </c>
      <c r="D14974" s="1" t="s">
        <v>1155</v>
      </c>
      <c r="E14974" s="1" t="s">
        <v>66</v>
      </c>
      <c r="F14974" s="1" t="s">
        <v>461</v>
      </c>
      <c r="G14974" s="1" t="s">
        <v>462</v>
      </c>
    </row>
    <row r="14975" spans="1:7" x14ac:dyDescent="0.25">
      <c r="A14975" s="1">
        <v>35520181</v>
      </c>
      <c r="B14975" s="1" t="s">
        <v>39983</v>
      </c>
      <c r="C14975" s="1" t="s">
        <v>39984</v>
      </c>
      <c r="D14975" s="1" t="s">
        <v>39985</v>
      </c>
      <c r="E14975" s="1" t="s">
        <v>66</v>
      </c>
      <c r="F14975" s="1" t="s">
        <v>7372</v>
      </c>
      <c r="G14975" s="1" t="s">
        <v>7373</v>
      </c>
    </row>
    <row r="14976" spans="1:7" x14ac:dyDescent="0.25">
      <c r="A14976" s="1">
        <v>35520188</v>
      </c>
      <c r="B14976" s="1" t="s">
        <v>39986</v>
      </c>
      <c r="C14976" s="1" t="s">
        <v>39987</v>
      </c>
      <c r="D14976" s="1" t="s">
        <v>39988</v>
      </c>
      <c r="E14976" s="1" t="s">
        <v>66</v>
      </c>
      <c r="G14976" s="1" t="s">
        <v>199</v>
      </c>
    </row>
    <row r="14977" spans="1:7" x14ac:dyDescent="0.25">
      <c r="A14977" s="1">
        <v>35520194</v>
      </c>
      <c r="B14977" s="1" t="s">
        <v>39989</v>
      </c>
      <c r="C14977" s="1" t="s">
        <v>39990</v>
      </c>
      <c r="D14977" s="1" t="s">
        <v>39991</v>
      </c>
      <c r="E14977" s="1" t="s">
        <v>66</v>
      </c>
      <c r="F14977" s="1" t="s">
        <v>2196</v>
      </c>
      <c r="G14977" s="1" t="s">
        <v>2197</v>
      </c>
    </row>
    <row r="14978" spans="1:7" x14ac:dyDescent="0.25">
      <c r="A14978" s="1">
        <v>35520198</v>
      </c>
      <c r="B14978" s="1" t="s">
        <v>39992</v>
      </c>
      <c r="C14978" s="1" t="s">
        <v>39993</v>
      </c>
      <c r="D14978" s="1" t="s">
        <v>39994</v>
      </c>
      <c r="E14978" s="1" t="s">
        <v>66</v>
      </c>
      <c r="F14978" s="1" t="s">
        <v>2196</v>
      </c>
      <c r="G14978" s="1" t="s">
        <v>2197</v>
      </c>
    </row>
    <row r="14979" spans="1:7" x14ac:dyDescent="0.25">
      <c r="A14979" s="1">
        <v>35520206</v>
      </c>
      <c r="B14979" s="1" t="s">
        <v>39995</v>
      </c>
      <c r="C14979" s="1" t="s">
        <v>39996</v>
      </c>
      <c r="D14979" s="1" t="s">
        <v>39997</v>
      </c>
      <c r="E14979" s="1" t="s">
        <v>66</v>
      </c>
      <c r="F14979" s="1" t="s">
        <v>5084</v>
      </c>
      <c r="G14979" s="1" t="s">
        <v>5085</v>
      </c>
    </row>
    <row r="14980" spans="1:7" x14ac:dyDescent="0.25">
      <c r="A14980" s="1">
        <v>35520208</v>
      </c>
      <c r="B14980" s="1" t="s">
        <v>39998</v>
      </c>
      <c r="C14980" s="1" t="s">
        <v>39999</v>
      </c>
      <c r="D14980" s="1" t="s">
        <v>40000</v>
      </c>
      <c r="E14980" s="1" t="s">
        <v>66</v>
      </c>
      <c r="F14980" s="1" t="s">
        <v>461</v>
      </c>
      <c r="G14980" s="1" t="s">
        <v>462</v>
      </c>
    </row>
    <row r="14981" spans="1:7" x14ac:dyDescent="0.25">
      <c r="A14981" s="1">
        <v>35600001</v>
      </c>
      <c r="B14981" s="1" t="s">
        <v>40001</v>
      </c>
      <c r="C14981" s="1" t="s">
        <v>40002</v>
      </c>
      <c r="D14981" s="1" t="s">
        <v>40003</v>
      </c>
      <c r="E14981" s="1" t="s">
        <v>65</v>
      </c>
      <c r="G14981" s="1" t="s">
        <v>199</v>
      </c>
    </row>
    <row r="14982" spans="1:7" x14ac:dyDescent="0.25">
      <c r="A14982" s="1">
        <v>35600006</v>
      </c>
      <c r="B14982" s="1" t="s">
        <v>40004</v>
      </c>
      <c r="C14982" s="1" t="s">
        <v>40005</v>
      </c>
      <c r="D14982" s="1" t="s">
        <v>40006</v>
      </c>
      <c r="E14982" s="1" t="s">
        <v>65</v>
      </c>
      <c r="G14982" s="1" t="s">
        <v>199</v>
      </c>
    </row>
    <row r="14983" spans="1:7" x14ac:dyDescent="0.25">
      <c r="A14983" s="1">
        <v>35600031</v>
      </c>
      <c r="B14983" s="1" t="s">
        <v>40007</v>
      </c>
      <c r="C14983" s="1" t="s">
        <v>40008</v>
      </c>
      <c r="D14983" s="1" t="s">
        <v>40009</v>
      </c>
      <c r="E14983" s="1" t="s">
        <v>65</v>
      </c>
      <c r="F14983" s="1" t="s">
        <v>40010</v>
      </c>
      <c r="G14983" s="1" t="s">
        <v>40011</v>
      </c>
    </row>
    <row r="14984" spans="1:7" x14ac:dyDescent="0.25">
      <c r="A14984" s="1">
        <v>35600032</v>
      </c>
      <c r="B14984" s="1" t="s">
        <v>40012</v>
      </c>
      <c r="C14984" s="1" t="s">
        <v>40013</v>
      </c>
      <c r="D14984" s="1" t="s">
        <v>40014</v>
      </c>
      <c r="E14984" s="1" t="s">
        <v>65</v>
      </c>
      <c r="F14984" s="1" t="s">
        <v>40015</v>
      </c>
      <c r="G14984" s="1" t="s">
        <v>40016</v>
      </c>
    </row>
    <row r="14985" spans="1:7" x14ac:dyDescent="0.25">
      <c r="A14985" s="1">
        <v>35600036</v>
      </c>
      <c r="B14985" s="1" t="s">
        <v>40017</v>
      </c>
      <c r="C14985" s="1" t="s">
        <v>40018</v>
      </c>
      <c r="D14985" s="1" t="s">
        <v>40019</v>
      </c>
      <c r="E14985" s="1" t="s">
        <v>65</v>
      </c>
      <c r="F14985" s="1" t="s">
        <v>40020</v>
      </c>
      <c r="G14985" s="1" t="s">
        <v>40021</v>
      </c>
    </row>
    <row r="14986" spans="1:7" x14ac:dyDescent="0.25">
      <c r="A14986" s="1">
        <v>35600037</v>
      </c>
      <c r="B14986" s="1" t="s">
        <v>40022</v>
      </c>
      <c r="C14986" s="1" t="s">
        <v>40023</v>
      </c>
      <c r="D14986" s="1" t="s">
        <v>40024</v>
      </c>
      <c r="E14986" s="1" t="s">
        <v>65</v>
      </c>
      <c r="F14986" s="1" t="s">
        <v>40025</v>
      </c>
      <c r="G14986" s="1" t="s">
        <v>40026</v>
      </c>
    </row>
    <row r="14987" spans="1:7" x14ac:dyDescent="0.25">
      <c r="A14987" s="1">
        <v>35600038</v>
      </c>
      <c r="B14987" s="1" t="s">
        <v>40027</v>
      </c>
      <c r="C14987" s="1" t="s">
        <v>40028</v>
      </c>
      <c r="D14987" s="1" t="s">
        <v>40029</v>
      </c>
      <c r="E14987" s="1" t="s">
        <v>65</v>
      </c>
      <c r="F14987" s="1" t="s">
        <v>40030</v>
      </c>
      <c r="G14987" s="1" t="s">
        <v>40031</v>
      </c>
    </row>
    <row r="14988" spans="1:7" x14ac:dyDescent="0.25">
      <c r="A14988" s="1">
        <v>35600039</v>
      </c>
      <c r="B14988" s="1" t="s">
        <v>40032</v>
      </c>
      <c r="C14988" s="1" t="s">
        <v>40033</v>
      </c>
      <c r="D14988" s="1" t="s">
        <v>40034</v>
      </c>
      <c r="E14988" s="1" t="s">
        <v>65</v>
      </c>
      <c r="F14988" s="1" t="s">
        <v>40035</v>
      </c>
      <c r="G14988" s="1" t="s">
        <v>40036</v>
      </c>
    </row>
    <row r="14989" spans="1:7" x14ac:dyDescent="0.25">
      <c r="A14989" s="1">
        <v>35600040</v>
      </c>
      <c r="B14989" s="1" t="s">
        <v>40037</v>
      </c>
      <c r="C14989" s="1" t="s">
        <v>40038</v>
      </c>
      <c r="D14989" s="1" t="s">
        <v>40039</v>
      </c>
      <c r="E14989" s="1" t="s">
        <v>65</v>
      </c>
      <c r="F14989" s="1" t="s">
        <v>40040</v>
      </c>
      <c r="G14989" s="1" t="s">
        <v>40041</v>
      </c>
    </row>
    <row r="14990" spans="1:7" x14ac:dyDescent="0.25">
      <c r="A14990" s="1">
        <v>35600041</v>
      </c>
      <c r="B14990" s="1" t="s">
        <v>40042</v>
      </c>
      <c r="C14990" s="1" t="s">
        <v>40043</v>
      </c>
      <c r="D14990" s="1" t="s">
        <v>40044</v>
      </c>
      <c r="E14990" s="1" t="s">
        <v>65</v>
      </c>
      <c r="F14990" s="1" t="s">
        <v>40045</v>
      </c>
      <c r="G14990" s="1" t="s">
        <v>40046</v>
      </c>
    </row>
    <row r="14991" spans="1:7" x14ac:dyDescent="0.25">
      <c r="A14991" s="1">
        <v>35600043</v>
      </c>
      <c r="B14991" s="1" t="s">
        <v>40047</v>
      </c>
      <c r="C14991" s="1" t="s">
        <v>40048</v>
      </c>
      <c r="D14991" s="1" t="s">
        <v>40049</v>
      </c>
      <c r="E14991" s="1" t="s">
        <v>65</v>
      </c>
      <c r="F14991" s="1" t="s">
        <v>40050</v>
      </c>
      <c r="G14991" s="1" t="s">
        <v>40051</v>
      </c>
    </row>
    <row r="14992" spans="1:7" x14ac:dyDescent="0.25">
      <c r="A14992" s="1">
        <v>35600045</v>
      </c>
      <c r="B14992" s="1" t="s">
        <v>40052</v>
      </c>
      <c r="C14992" s="1" t="s">
        <v>40053</v>
      </c>
      <c r="D14992" s="1" t="s">
        <v>40054</v>
      </c>
      <c r="E14992" s="1" t="s">
        <v>65</v>
      </c>
      <c r="F14992" s="1" t="s">
        <v>40055</v>
      </c>
      <c r="G14992" s="1" t="s">
        <v>40056</v>
      </c>
    </row>
    <row r="14993" spans="1:7" x14ac:dyDescent="0.25">
      <c r="A14993" s="1">
        <v>35600048</v>
      </c>
      <c r="B14993" s="1" t="s">
        <v>40057</v>
      </c>
      <c r="C14993" s="1" t="s">
        <v>40058</v>
      </c>
      <c r="D14993" s="1" t="s">
        <v>40059</v>
      </c>
      <c r="E14993" s="1" t="s">
        <v>65</v>
      </c>
      <c r="F14993" s="1" t="s">
        <v>40060</v>
      </c>
      <c r="G14993" s="1" t="s">
        <v>40061</v>
      </c>
    </row>
    <row r="14994" spans="1:7" x14ac:dyDescent="0.25">
      <c r="A14994" s="1">
        <v>35600049</v>
      </c>
      <c r="B14994" s="1" t="s">
        <v>40062</v>
      </c>
      <c r="C14994" s="1" t="s">
        <v>40063</v>
      </c>
      <c r="D14994" s="1" t="s">
        <v>40064</v>
      </c>
      <c r="E14994" s="1" t="s">
        <v>65</v>
      </c>
      <c r="F14994" s="1" t="s">
        <v>40065</v>
      </c>
      <c r="G14994" s="1" t="s">
        <v>40066</v>
      </c>
    </row>
    <row r="14995" spans="1:7" x14ac:dyDescent="0.25">
      <c r="A14995" s="1">
        <v>35600051</v>
      </c>
      <c r="B14995" s="1" t="s">
        <v>40067</v>
      </c>
      <c r="C14995" s="1" t="s">
        <v>40068</v>
      </c>
      <c r="D14995" s="1" t="s">
        <v>40069</v>
      </c>
      <c r="E14995" s="1" t="s">
        <v>66</v>
      </c>
      <c r="G14995" s="1" t="s">
        <v>199</v>
      </c>
    </row>
    <row r="14996" spans="1:7" x14ac:dyDescent="0.25">
      <c r="A14996" s="1">
        <v>35650000</v>
      </c>
      <c r="B14996" s="1" t="s">
        <v>40070</v>
      </c>
      <c r="C14996" s="1" t="s">
        <v>40070</v>
      </c>
      <c r="D14996" s="1" t="s">
        <v>40070</v>
      </c>
      <c r="G14996" s="1" t="s">
        <v>199</v>
      </c>
    </row>
    <row r="14997" spans="1:7" x14ac:dyDescent="0.25">
      <c r="A14997" s="1">
        <v>35650001</v>
      </c>
      <c r="B14997" s="1" t="s">
        <v>40071</v>
      </c>
      <c r="C14997" s="1" t="s">
        <v>40071</v>
      </c>
      <c r="D14997" s="1" t="s">
        <v>40071</v>
      </c>
      <c r="G14997" s="1" t="s">
        <v>199</v>
      </c>
    </row>
    <row r="14998" spans="1:7" x14ac:dyDescent="0.25">
      <c r="A14998" s="1">
        <v>35650002</v>
      </c>
      <c r="B14998" s="1" t="s">
        <v>4527</v>
      </c>
      <c r="C14998" s="1" t="s">
        <v>4527</v>
      </c>
      <c r="D14998" s="1" t="s">
        <v>4527</v>
      </c>
      <c r="G14998" s="1" t="s">
        <v>199</v>
      </c>
    </row>
    <row r="14999" spans="1:7" x14ac:dyDescent="0.25">
      <c r="A14999" s="1">
        <v>35650003</v>
      </c>
      <c r="B14999" s="1" t="s">
        <v>40072</v>
      </c>
      <c r="C14999" s="1" t="s">
        <v>40072</v>
      </c>
      <c r="D14999" s="1" t="s">
        <v>40072</v>
      </c>
      <c r="G14999" s="1" t="s">
        <v>199</v>
      </c>
    </row>
    <row r="15000" spans="1:7" x14ac:dyDescent="0.25">
      <c r="A15000" s="1">
        <v>35650004</v>
      </c>
      <c r="B15000" s="1" t="s">
        <v>40073</v>
      </c>
      <c r="C15000" s="1" t="s">
        <v>40073</v>
      </c>
      <c r="D15000" s="1" t="s">
        <v>40073</v>
      </c>
      <c r="G15000" s="1" t="s">
        <v>199</v>
      </c>
    </row>
    <row r="15001" spans="1:7" x14ac:dyDescent="0.25">
      <c r="A15001" s="1">
        <v>35690000</v>
      </c>
      <c r="B15001" s="1" t="s">
        <v>40074</v>
      </c>
      <c r="C15001" s="1" t="s">
        <v>40074</v>
      </c>
      <c r="D15001" s="1" t="s">
        <v>40074</v>
      </c>
      <c r="E15001" s="1" t="s">
        <v>66</v>
      </c>
      <c r="G15001" s="1" t="s">
        <v>199</v>
      </c>
    </row>
    <row r="15002" spans="1:7" x14ac:dyDescent="0.25">
      <c r="A15002" s="1">
        <v>35690001</v>
      </c>
      <c r="B15002" s="1" t="s">
        <v>40075</v>
      </c>
      <c r="C15002" s="1" t="s">
        <v>40075</v>
      </c>
      <c r="D15002" s="1" t="s">
        <v>40075</v>
      </c>
      <c r="E15002" s="1" t="s">
        <v>66</v>
      </c>
      <c r="G15002" s="1" t="s">
        <v>199</v>
      </c>
    </row>
    <row r="15003" spans="1:7" x14ac:dyDescent="0.25">
      <c r="A15003" s="1">
        <v>35690002</v>
      </c>
      <c r="B15003" s="1" t="s">
        <v>40076</v>
      </c>
      <c r="C15003" s="1" t="s">
        <v>40077</v>
      </c>
      <c r="D15003" s="1" t="s">
        <v>40078</v>
      </c>
      <c r="E15003" s="1" t="s">
        <v>66</v>
      </c>
      <c r="G15003" s="1" t="s">
        <v>199</v>
      </c>
    </row>
    <row r="15004" spans="1:7" x14ac:dyDescent="0.25">
      <c r="A15004" s="1">
        <v>35690003</v>
      </c>
      <c r="B15004" s="1" t="s">
        <v>40079</v>
      </c>
      <c r="C15004" s="1" t="s">
        <v>40079</v>
      </c>
      <c r="D15004" s="1" t="s">
        <v>40079</v>
      </c>
      <c r="E15004" s="1" t="s">
        <v>66</v>
      </c>
      <c r="G15004" s="1" t="s">
        <v>199</v>
      </c>
    </row>
    <row r="15005" spans="1:7" x14ac:dyDescent="0.25">
      <c r="A15005" s="1">
        <v>35710005</v>
      </c>
      <c r="B15005" s="1" t="s">
        <v>40080</v>
      </c>
      <c r="C15005" s="1" t="s">
        <v>40081</v>
      </c>
      <c r="D15005" s="1" t="s">
        <v>40082</v>
      </c>
      <c r="E15005" s="1" t="s">
        <v>66</v>
      </c>
      <c r="F15005" s="1" t="s">
        <v>40083</v>
      </c>
      <c r="G15005" s="1" t="s">
        <v>40084</v>
      </c>
    </row>
    <row r="15006" spans="1:7" x14ac:dyDescent="0.25">
      <c r="A15006" s="1">
        <v>35710008</v>
      </c>
      <c r="B15006" s="1" t="s">
        <v>40085</v>
      </c>
      <c r="C15006" s="1" t="s">
        <v>40085</v>
      </c>
      <c r="D15006" s="1" t="s">
        <v>40085</v>
      </c>
      <c r="E15006" s="1" t="s">
        <v>66</v>
      </c>
      <c r="F15006" s="1" t="s">
        <v>40086</v>
      </c>
      <c r="G15006" s="1" t="s">
        <v>40087</v>
      </c>
    </row>
    <row r="15007" spans="1:7" x14ac:dyDescent="0.25">
      <c r="A15007" s="1">
        <v>35710184</v>
      </c>
      <c r="B15007" s="1" t="s">
        <v>40088</v>
      </c>
      <c r="C15007" s="1" t="s">
        <v>40089</v>
      </c>
      <c r="D15007" s="1" t="s">
        <v>40090</v>
      </c>
      <c r="E15007" s="1" t="s">
        <v>66</v>
      </c>
      <c r="F15007" s="1" t="s">
        <v>40091</v>
      </c>
      <c r="G15007" s="1" t="s">
        <v>40092</v>
      </c>
    </row>
    <row r="15008" spans="1:7" x14ac:dyDescent="0.25">
      <c r="A15008" s="1">
        <v>35710194</v>
      </c>
      <c r="B15008" s="1" t="s">
        <v>40093</v>
      </c>
      <c r="C15008" s="1" t="s">
        <v>40094</v>
      </c>
      <c r="D15008" s="1" t="s">
        <v>40093</v>
      </c>
      <c r="E15008" s="1" t="s">
        <v>66</v>
      </c>
      <c r="G15008" s="1" t="s">
        <v>199</v>
      </c>
    </row>
    <row r="15009" spans="1:7" x14ac:dyDescent="0.25">
      <c r="A15009" s="1">
        <v>35710227</v>
      </c>
      <c r="B15009" s="1" t="s">
        <v>40095</v>
      </c>
      <c r="C15009" s="1" t="s">
        <v>40096</v>
      </c>
      <c r="D15009" s="1" t="s">
        <v>40097</v>
      </c>
      <c r="E15009" s="1" t="s">
        <v>66</v>
      </c>
      <c r="F15009" s="1" t="s">
        <v>40098</v>
      </c>
      <c r="G15009" s="1" t="s">
        <v>40099</v>
      </c>
    </row>
    <row r="15010" spans="1:7" x14ac:dyDescent="0.25">
      <c r="A15010" s="1">
        <v>35710229</v>
      </c>
      <c r="B15010" s="1" t="s">
        <v>40100</v>
      </c>
      <c r="C15010" s="1" t="s">
        <v>40101</v>
      </c>
      <c r="D15010" s="1" t="s">
        <v>40102</v>
      </c>
      <c r="E15010" s="1" t="s">
        <v>66</v>
      </c>
      <c r="F15010" s="1" t="s">
        <v>40098</v>
      </c>
      <c r="G15010" s="1" t="s">
        <v>40099</v>
      </c>
    </row>
    <row r="15011" spans="1:7" x14ac:dyDescent="0.25">
      <c r="A15011" s="1">
        <v>35710230</v>
      </c>
      <c r="B15011" s="1" t="s">
        <v>40103</v>
      </c>
      <c r="C15011" s="1" t="s">
        <v>40104</v>
      </c>
      <c r="D15011" s="1" t="s">
        <v>40105</v>
      </c>
      <c r="E15011" s="1" t="s">
        <v>66</v>
      </c>
      <c r="F15011" s="1" t="s">
        <v>40098</v>
      </c>
      <c r="G15011" s="1" t="s">
        <v>40099</v>
      </c>
    </row>
    <row r="15012" spans="1:7" x14ac:dyDescent="0.25">
      <c r="A15012" s="1">
        <v>35710263</v>
      </c>
      <c r="B15012" s="1" t="s">
        <v>40106</v>
      </c>
      <c r="C15012" s="1" t="s">
        <v>40107</v>
      </c>
      <c r="D15012" s="1" t="s">
        <v>40106</v>
      </c>
      <c r="E15012" s="1" t="s">
        <v>66</v>
      </c>
      <c r="G15012" s="1" t="s">
        <v>199</v>
      </c>
    </row>
    <row r="15013" spans="1:7" x14ac:dyDescent="0.25">
      <c r="A15013" s="1">
        <v>35710275</v>
      </c>
      <c r="B15013" s="1" t="s">
        <v>40108</v>
      </c>
      <c r="C15013" s="1" t="s">
        <v>40109</v>
      </c>
      <c r="D15013" s="1" t="s">
        <v>40108</v>
      </c>
      <c r="E15013" s="1" t="s">
        <v>66</v>
      </c>
      <c r="G15013" s="1" t="s">
        <v>199</v>
      </c>
    </row>
    <row r="15014" spans="1:7" x14ac:dyDescent="0.25">
      <c r="A15014" s="1">
        <v>35710276</v>
      </c>
      <c r="B15014" s="1" t="s">
        <v>40110</v>
      </c>
      <c r="C15014" s="1" t="s">
        <v>40111</v>
      </c>
      <c r="D15014" s="1" t="s">
        <v>40112</v>
      </c>
      <c r="E15014" s="1" t="s">
        <v>66</v>
      </c>
      <c r="G15014" s="1" t="s">
        <v>199</v>
      </c>
    </row>
    <row r="15015" spans="1:7" x14ac:dyDescent="0.25">
      <c r="A15015" s="1">
        <v>35710314</v>
      </c>
      <c r="B15015" s="1" t="s">
        <v>40113</v>
      </c>
      <c r="C15015" s="1" t="s">
        <v>40114</v>
      </c>
      <c r="D15015" s="1" t="s">
        <v>40115</v>
      </c>
      <c r="E15015" s="1" t="s">
        <v>66</v>
      </c>
      <c r="G15015" s="1" t="s">
        <v>199</v>
      </c>
    </row>
    <row r="15016" spans="1:7" x14ac:dyDescent="0.25">
      <c r="A15016" s="1">
        <v>35710315</v>
      </c>
      <c r="B15016" s="1" t="s">
        <v>40116</v>
      </c>
      <c r="C15016" s="1" t="s">
        <v>40117</v>
      </c>
      <c r="D15016" s="1" t="s">
        <v>40118</v>
      </c>
      <c r="E15016" s="1" t="s">
        <v>66</v>
      </c>
      <c r="G15016" s="1" t="s">
        <v>199</v>
      </c>
    </row>
    <row r="15017" spans="1:7" x14ac:dyDescent="0.25">
      <c r="A15017" s="1">
        <v>35710364</v>
      </c>
      <c r="B15017" s="1" t="s">
        <v>40119</v>
      </c>
      <c r="C15017" s="1" t="s">
        <v>40120</v>
      </c>
      <c r="D15017" s="1" t="s">
        <v>40121</v>
      </c>
      <c r="E15017" s="1" t="s">
        <v>66</v>
      </c>
      <c r="G15017" s="1" t="s">
        <v>199</v>
      </c>
    </row>
    <row r="15018" spans="1:7" x14ac:dyDescent="0.25">
      <c r="A15018" s="1">
        <v>35711186</v>
      </c>
      <c r="B15018" s="1" t="s">
        <v>40122</v>
      </c>
      <c r="C15018" s="1" t="s">
        <v>40123</v>
      </c>
      <c r="D15018" s="1" t="s">
        <v>40122</v>
      </c>
      <c r="E15018" s="1" t="s">
        <v>66</v>
      </c>
      <c r="G15018" s="1" t="s">
        <v>199</v>
      </c>
    </row>
    <row r="15019" spans="1:7" x14ac:dyDescent="0.25">
      <c r="A15019" s="1">
        <v>35711187</v>
      </c>
      <c r="B15019" s="1" t="s">
        <v>40124</v>
      </c>
      <c r="C15019" s="1" t="s">
        <v>40125</v>
      </c>
      <c r="D15019" s="1" t="s">
        <v>40124</v>
      </c>
      <c r="E15019" s="1" t="s">
        <v>66</v>
      </c>
      <c r="G15019" s="1" t="s">
        <v>199</v>
      </c>
    </row>
    <row r="15020" spans="1:7" x14ac:dyDescent="0.25">
      <c r="A15020" s="1">
        <v>35713603</v>
      </c>
      <c r="B15020" s="1" t="s">
        <v>40126</v>
      </c>
      <c r="C15020" s="1" t="s">
        <v>40127</v>
      </c>
      <c r="D15020" s="1" t="s">
        <v>40126</v>
      </c>
      <c r="E15020" s="1" t="s">
        <v>66</v>
      </c>
      <c r="F15020" s="1" t="s">
        <v>40128</v>
      </c>
      <c r="G15020" s="1" t="s">
        <v>40129</v>
      </c>
    </row>
    <row r="15021" spans="1:7" x14ac:dyDescent="0.25">
      <c r="A15021" s="1">
        <v>35713605</v>
      </c>
      <c r="B15021" s="1" t="s">
        <v>40130</v>
      </c>
      <c r="C15021" s="1" t="s">
        <v>40131</v>
      </c>
      <c r="D15021" s="1" t="s">
        <v>40130</v>
      </c>
      <c r="E15021" s="1" t="s">
        <v>66</v>
      </c>
      <c r="F15021" s="1" t="s">
        <v>40128</v>
      </c>
      <c r="G15021" s="1" t="s">
        <v>40129</v>
      </c>
    </row>
    <row r="15022" spans="1:7" x14ac:dyDescent="0.25">
      <c r="A15022" s="1">
        <v>36100027</v>
      </c>
      <c r="B15022" s="1" t="s">
        <v>40132</v>
      </c>
      <c r="C15022" s="1" t="s">
        <v>40132</v>
      </c>
      <c r="D15022" s="1" t="s">
        <v>40132</v>
      </c>
      <c r="G15022" s="1" t="s">
        <v>199</v>
      </c>
    </row>
    <row r="15023" spans="1:7" x14ac:dyDescent="0.25">
      <c r="A15023" s="1">
        <v>39010001</v>
      </c>
      <c r="B15023" s="1" t="s">
        <v>40133</v>
      </c>
      <c r="C15023" s="1" t="s">
        <v>40134</v>
      </c>
      <c r="D15023" s="1" t="s">
        <v>40134</v>
      </c>
      <c r="G15023" s="1" t="s">
        <v>199</v>
      </c>
    </row>
    <row r="15024" spans="1:7" x14ac:dyDescent="0.25">
      <c r="A15024" s="1">
        <v>39010002</v>
      </c>
      <c r="B15024" s="1" t="s">
        <v>40135</v>
      </c>
      <c r="C15024" s="1" t="s">
        <v>40135</v>
      </c>
      <c r="D15024" s="1" t="s">
        <v>40135</v>
      </c>
      <c r="G15024" s="1" t="s">
        <v>199</v>
      </c>
    </row>
    <row r="15025" spans="1:7" x14ac:dyDescent="0.25">
      <c r="A15025" s="1">
        <v>39010003</v>
      </c>
      <c r="B15025" s="1" t="s">
        <v>40136</v>
      </c>
      <c r="C15025" s="1" t="s">
        <v>40136</v>
      </c>
      <c r="D15025" s="1" t="s">
        <v>40137</v>
      </c>
      <c r="E15025" s="1" t="s">
        <v>65</v>
      </c>
      <c r="G15025" s="1" t="s">
        <v>199</v>
      </c>
    </row>
    <row r="15026" spans="1:7" x14ac:dyDescent="0.25">
      <c r="A15026" s="1">
        <v>39010005</v>
      </c>
      <c r="B15026" s="1" t="s">
        <v>40138</v>
      </c>
      <c r="C15026" s="1" t="s">
        <v>40138</v>
      </c>
      <c r="D15026" s="1" t="s">
        <v>40139</v>
      </c>
      <c r="E15026" s="1" t="s">
        <v>65</v>
      </c>
      <c r="G15026" s="1" t="s">
        <v>199</v>
      </c>
    </row>
    <row r="15027" spans="1:7" x14ac:dyDescent="0.25">
      <c r="A15027" s="1">
        <v>39010006</v>
      </c>
      <c r="B15027" s="1" t="s">
        <v>40140</v>
      </c>
      <c r="C15027" s="1" t="s">
        <v>40140</v>
      </c>
      <c r="D15027" s="1" t="s">
        <v>40141</v>
      </c>
      <c r="E15027" s="1" t="s">
        <v>65</v>
      </c>
      <c r="G15027" s="1" t="s">
        <v>199</v>
      </c>
    </row>
    <row r="15028" spans="1:7" x14ac:dyDescent="0.25">
      <c r="A15028" s="1">
        <v>39010013</v>
      </c>
      <c r="B15028" s="1" t="s">
        <v>40142</v>
      </c>
      <c r="C15028" s="1" t="s">
        <v>40142</v>
      </c>
      <c r="D15028" s="1" t="s">
        <v>40142</v>
      </c>
      <c r="E15028" s="1" t="s">
        <v>65</v>
      </c>
      <c r="G15028" s="1" t="s">
        <v>199</v>
      </c>
    </row>
    <row r="15029" spans="1:7" x14ac:dyDescent="0.25">
      <c r="A15029" s="1">
        <v>39010014</v>
      </c>
      <c r="B15029" s="1" t="s">
        <v>40143</v>
      </c>
      <c r="C15029" s="1" t="s">
        <v>40143</v>
      </c>
      <c r="D15029" s="1" t="s">
        <v>40143</v>
      </c>
      <c r="E15029" s="1" t="s">
        <v>65</v>
      </c>
      <c r="G15029" s="1" t="s">
        <v>199</v>
      </c>
    </row>
    <row r="15030" spans="1:7" x14ac:dyDescent="0.25">
      <c r="A15030" s="1">
        <v>39010015</v>
      </c>
      <c r="B15030" s="1" t="s">
        <v>40144</v>
      </c>
      <c r="C15030" s="1" t="s">
        <v>40144</v>
      </c>
      <c r="D15030" s="1" t="s">
        <v>40144</v>
      </c>
      <c r="E15030" s="1" t="s">
        <v>65</v>
      </c>
      <c r="G15030" s="1" t="s">
        <v>199</v>
      </c>
    </row>
    <row r="15031" spans="1:7" x14ac:dyDescent="0.25">
      <c r="A15031" s="1">
        <v>39010016</v>
      </c>
      <c r="B15031" s="1" t="s">
        <v>40145</v>
      </c>
      <c r="C15031" s="1" t="s">
        <v>40145</v>
      </c>
      <c r="D15031" s="1" t="s">
        <v>40145</v>
      </c>
      <c r="E15031" s="1" t="s">
        <v>65</v>
      </c>
      <c r="G15031" s="1" t="s">
        <v>199</v>
      </c>
    </row>
    <row r="15032" spans="1:7" x14ac:dyDescent="0.25">
      <c r="A15032" s="1">
        <v>39010017</v>
      </c>
      <c r="B15032" s="1" t="s">
        <v>40146</v>
      </c>
      <c r="C15032" s="1" t="s">
        <v>40146</v>
      </c>
      <c r="D15032" s="1" t="s">
        <v>40147</v>
      </c>
      <c r="E15032" s="1" t="s">
        <v>65</v>
      </c>
      <c r="G15032" s="1" t="s">
        <v>199</v>
      </c>
    </row>
    <row r="15033" spans="1:7" x14ac:dyDescent="0.25">
      <c r="A15033" s="1">
        <v>39010018</v>
      </c>
      <c r="B15033" s="1" t="s">
        <v>40148</v>
      </c>
      <c r="C15033" s="1" t="s">
        <v>40148</v>
      </c>
      <c r="D15033" s="1" t="s">
        <v>40149</v>
      </c>
      <c r="E15033" s="1" t="s">
        <v>65</v>
      </c>
      <c r="G15033" s="1" t="s">
        <v>199</v>
      </c>
    </row>
    <row r="15034" spans="1:7" x14ac:dyDescent="0.25">
      <c r="A15034" s="1">
        <v>39010019</v>
      </c>
      <c r="B15034" s="1" t="s">
        <v>40150</v>
      </c>
      <c r="C15034" s="1" t="s">
        <v>40150</v>
      </c>
      <c r="D15034" s="1" t="s">
        <v>40151</v>
      </c>
      <c r="E15034" s="1" t="s">
        <v>65</v>
      </c>
      <c r="G15034" s="1" t="s">
        <v>199</v>
      </c>
    </row>
    <row r="15035" spans="1:7" x14ac:dyDescent="0.25">
      <c r="A15035" s="1">
        <v>39010020</v>
      </c>
      <c r="B15035" s="1" t="s">
        <v>40152</v>
      </c>
      <c r="C15035" s="1" t="s">
        <v>40152</v>
      </c>
      <c r="D15035" s="1" t="s">
        <v>40153</v>
      </c>
      <c r="E15035" s="1" t="s">
        <v>65</v>
      </c>
      <c r="G15035" s="1" t="s">
        <v>199</v>
      </c>
    </row>
    <row r="15036" spans="1:7" x14ac:dyDescent="0.25">
      <c r="A15036" s="1">
        <v>39010021</v>
      </c>
      <c r="B15036" s="1" t="s">
        <v>40154</v>
      </c>
      <c r="C15036" s="1" t="s">
        <v>40154</v>
      </c>
      <c r="D15036" s="1" t="s">
        <v>40155</v>
      </c>
      <c r="E15036" s="1" t="s">
        <v>65</v>
      </c>
      <c r="G15036" s="1" t="s">
        <v>199</v>
      </c>
    </row>
    <row r="15037" spans="1:7" x14ac:dyDescent="0.25">
      <c r="A15037" s="1">
        <v>39010025</v>
      </c>
      <c r="B15037" s="1" t="s">
        <v>40156</v>
      </c>
      <c r="C15037" s="1" t="s">
        <v>40156</v>
      </c>
      <c r="D15037" s="1" t="s">
        <v>40157</v>
      </c>
      <c r="E15037" s="1" t="s">
        <v>65</v>
      </c>
      <c r="G15037" s="1" t="s">
        <v>199</v>
      </c>
    </row>
    <row r="15038" spans="1:7" x14ac:dyDescent="0.25">
      <c r="A15038" s="1">
        <v>39010031</v>
      </c>
      <c r="B15038" s="1" t="s">
        <v>40158</v>
      </c>
      <c r="C15038" s="1" t="s">
        <v>40159</v>
      </c>
      <c r="D15038" s="1" t="s">
        <v>40160</v>
      </c>
      <c r="E15038" s="1" t="s">
        <v>65</v>
      </c>
      <c r="G15038" s="1" t="s">
        <v>199</v>
      </c>
    </row>
    <row r="15039" spans="1:7" x14ac:dyDescent="0.25">
      <c r="A15039" s="1">
        <v>39010033</v>
      </c>
      <c r="B15039" s="1" t="s">
        <v>40161</v>
      </c>
      <c r="C15039" s="1" t="s">
        <v>40161</v>
      </c>
      <c r="D15039" s="1" t="s">
        <v>40161</v>
      </c>
      <c r="G15039" s="1" t="s">
        <v>199</v>
      </c>
    </row>
    <row r="15040" spans="1:7" x14ac:dyDescent="0.25">
      <c r="A15040" s="1">
        <v>39010034</v>
      </c>
      <c r="B15040" s="1" t="s">
        <v>40162</v>
      </c>
      <c r="C15040" s="1" t="s">
        <v>40162</v>
      </c>
      <c r="D15040" s="1" t="s">
        <v>40163</v>
      </c>
      <c r="E15040" s="1" t="s">
        <v>65</v>
      </c>
      <c r="G15040" s="1" t="s">
        <v>199</v>
      </c>
    </row>
    <row r="15041" spans="1:7" x14ac:dyDescent="0.25">
      <c r="A15041" s="1">
        <v>39010035</v>
      </c>
      <c r="B15041" s="1" t="s">
        <v>40164</v>
      </c>
      <c r="C15041" s="1" t="s">
        <v>40164</v>
      </c>
      <c r="D15041" s="1" t="s">
        <v>40165</v>
      </c>
      <c r="E15041" s="1" t="s">
        <v>65</v>
      </c>
      <c r="G15041" s="1" t="s">
        <v>199</v>
      </c>
    </row>
    <row r="15042" spans="1:7" x14ac:dyDescent="0.25">
      <c r="A15042" s="1">
        <v>39010037</v>
      </c>
      <c r="B15042" s="1" t="s">
        <v>40166</v>
      </c>
      <c r="C15042" s="1" t="s">
        <v>40166</v>
      </c>
      <c r="D15042" s="1" t="s">
        <v>40167</v>
      </c>
      <c r="E15042" s="1" t="s">
        <v>65</v>
      </c>
      <c r="G15042" s="1" t="s">
        <v>199</v>
      </c>
    </row>
    <row r="15043" spans="1:7" x14ac:dyDescent="0.25">
      <c r="A15043" s="1">
        <v>39010038</v>
      </c>
      <c r="B15043" s="1" t="s">
        <v>40168</v>
      </c>
      <c r="C15043" s="1" t="s">
        <v>40168</v>
      </c>
      <c r="D15043" s="1" t="s">
        <v>40168</v>
      </c>
      <c r="G15043" s="1" t="s">
        <v>199</v>
      </c>
    </row>
    <row r="15044" spans="1:7" x14ac:dyDescent="0.25">
      <c r="A15044" s="1">
        <v>39010039</v>
      </c>
      <c r="B15044" s="1" t="s">
        <v>40169</v>
      </c>
      <c r="C15044" s="1" t="s">
        <v>40169</v>
      </c>
      <c r="D15044" s="1" t="s">
        <v>40170</v>
      </c>
      <c r="E15044" s="1" t="s">
        <v>65</v>
      </c>
      <c r="G15044" s="1" t="s">
        <v>199</v>
      </c>
    </row>
    <row r="15045" spans="1:7" x14ac:dyDescent="0.25">
      <c r="A15045" s="1">
        <v>39010040</v>
      </c>
      <c r="B15045" s="1" t="s">
        <v>40171</v>
      </c>
      <c r="C15045" s="1" t="s">
        <v>40171</v>
      </c>
      <c r="D15045" s="1" t="s">
        <v>40172</v>
      </c>
      <c r="E15045" s="1" t="s">
        <v>65</v>
      </c>
      <c r="G15045" s="1" t="s">
        <v>199</v>
      </c>
    </row>
    <row r="15046" spans="1:7" x14ac:dyDescent="0.25">
      <c r="A15046" s="1">
        <v>39010041</v>
      </c>
      <c r="B15046" s="1" t="s">
        <v>40173</v>
      </c>
      <c r="C15046" s="1" t="s">
        <v>40173</v>
      </c>
      <c r="D15046" s="1" t="s">
        <v>40174</v>
      </c>
      <c r="E15046" s="1" t="s">
        <v>65</v>
      </c>
      <c r="G15046" s="1" t="s">
        <v>199</v>
      </c>
    </row>
    <row r="15047" spans="1:7" x14ac:dyDescent="0.25">
      <c r="A15047" s="1">
        <v>39010042</v>
      </c>
      <c r="B15047" s="1" t="s">
        <v>40175</v>
      </c>
      <c r="C15047" s="1" t="s">
        <v>40175</v>
      </c>
      <c r="D15047" s="1" t="s">
        <v>40175</v>
      </c>
      <c r="E15047" s="1" t="s">
        <v>65</v>
      </c>
      <c r="G15047" s="1" t="s">
        <v>199</v>
      </c>
    </row>
    <row r="15048" spans="1:7" x14ac:dyDescent="0.25">
      <c r="A15048" s="1">
        <v>39010044</v>
      </c>
      <c r="B15048" s="1" t="s">
        <v>40176</v>
      </c>
      <c r="C15048" s="1" t="s">
        <v>40176</v>
      </c>
      <c r="D15048" s="1" t="s">
        <v>40177</v>
      </c>
      <c r="E15048" s="1" t="s">
        <v>65</v>
      </c>
      <c r="G15048" s="1" t="s">
        <v>199</v>
      </c>
    </row>
    <row r="15049" spans="1:7" x14ac:dyDescent="0.25">
      <c r="A15049" s="1">
        <v>39010045</v>
      </c>
      <c r="B15049" s="1" t="s">
        <v>40178</v>
      </c>
      <c r="C15049" s="1" t="s">
        <v>40178</v>
      </c>
      <c r="D15049" s="1" t="s">
        <v>40179</v>
      </c>
      <c r="E15049" s="1" t="s">
        <v>65</v>
      </c>
      <c r="G15049" s="1" t="s">
        <v>199</v>
      </c>
    </row>
    <row r="15050" spans="1:7" x14ac:dyDescent="0.25">
      <c r="A15050" s="1">
        <v>39010046</v>
      </c>
      <c r="B15050" s="1" t="s">
        <v>40180</v>
      </c>
      <c r="C15050" s="1" t="s">
        <v>40180</v>
      </c>
      <c r="D15050" s="1" t="s">
        <v>40181</v>
      </c>
      <c r="E15050" s="1" t="s">
        <v>65</v>
      </c>
      <c r="G15050" s="1" t="s">
        <v>199</v>
      </c>
    </row>
    <row r="15051" spans="1:7" x14ac:dyDescent="0.25">
      <c r="A15051" s="1">
        <v>39010048</v>
      </c>
      <c r="B15051" s="1" t="s">
        <v>40182</v>
      </c>
      <c r="C15051" s="1" t="s">
        <v>40182</v>
      </c>
      <c r="D15051" s="1" t="s">
        <v>40183</v>
      </c>
      <c r="E15051" s="1" t="s">
        <v>65</v>
      </c>
      <c r="G15051" s="1" t="s">
        <v>199</v>
      </c>
    </row>
    <row r="15052" spans="1:7" x14ac:dyDescent="0.25">
      <c r="A15052" s="1">
        <v>39010049</v>
      </c>
      <c r="B15052" s="1" t="s">
        <v>40184</v>
      </c>
      <c r="C15052" s="1" t="s">
        <v>40184</v>
      </c>
      <c r="D15052" s="1" t="s">
        <v>40184</v>
      </c>
      <c r="E15052" s="1" t="s">
        <v>65</v>
      </c>
      <c r="G15052" s="1" t="s">
        <v>199</v>
      </c>
    </row>
    <row r="15053" spans="1:7" x14ac:dyDescent="0.25">
      <c r="A15053" s="1">
        <v>39010050</v>
      </c>
      <c r="B15053" s="1" t="s">
        <v>40185</v>
      </c>
      <c r="C15053" s="1" t="s">
        <v>40185</v>
      </c>
      <c r="D15053" s="1" t="s">
        <v>40185</v>
      </c>
      <c r="G15053" s="1" t="s">
        <v>199</v>
      </c>
    </row>
    <row r="15054" spans="1:7" x14ac:dyDescent="0.25">
      <c r="A15054" s="1">
        <v>39010051</v>
      </c>
      <c r="B15054" s="1" t="s">
        <v>40186</v>
      </c>
      <c r="C15054" s="1" t="s">
        <v>40186</v>
      </c>
      <c r="D15054" s="1" t="s">
        <v>40186</v>
      </c>
      <c r="E15054" s="1" t="s">
        <v>65</v>
      </c>
      <c r="G15054" s="1" t="s">
        <v>199</v>
      </c>
    </row>
    <row r="15055" spans="1:7" x14ac:dyDescent="0.25">
      <c r="A15055" s="1">
        <v>39010052</v>
      </c>
      <c r="B15055" s="1" t="s">
        <v>40187</v>
      </c>
      <c r="C15055" s="1" t="s">
        <v>40187</v>
      </c>
      <c r="D15055" s="1" t="s">
        <v>40187</v>
      </c>
      <c r="E15055" s="1" t="s">
        <v>65</v>
      </c>
      <c r="G15055" s="1" t="s">
        <v>199</v>
      </c>
    </row>
    <row r="15056" spans="1:7" x14ac:dyDescent="0.25">
      <c r="A15056" s="1">
        <v>39010053</v>
      </c>
      <c r="B15056" s="1" t="s">
        <v>40188</v>
      </c>
      <c r="C15056" s="1" t="s">
        <v>40188</v>
      </c>
      <c r="D15056" s="1" t="s">
        <v>40189</v>
      </c>
      <c r="E15056" s="1" t="s">
        <v>65</v>
      </c>
      <c r="G15056" s="1" t="s">
        <v>199</v>
      </c>
    </row>
    <row r="15057" spans="1:7" x14ac:dyDescent="0.25">
      <c r="A15057" s="1">
        <v>39010054</v>
      </c>
      <c r="B15057" s="1" t="s">
        <v>40190</v>
      </c>
      <c r="C15057" s="1" t="s">
        <v>40191</v>
      </c>
      <c r="D15057" s="1" t="s">
        <v>40192</v>
      </c>
      <c r="E15057" s="1" t="s">
        <v>65</v>
      </c>
      <c r="G15057" s="1" t="s">
        <v>199</v>
      </c>
    </row>
    <row r="15058" spans="1:7" x14ac:dyDescent="0.25">
      <c r="A15058" s="1">
        <v>39010056</v>
      </c>
      <c r="B15058" s="1" t="s">
        <v>40193</v>
      </c>
      <c r="C15058" s="1" t="s">
        <v>40193</v>
      </c>
      <c r="D15058" s="1" t="s">
        <v>40193</v>
      </c>
      <c r="G15058" s="1" t="s">
        <v>199</v>
      </c>
    </row>
    <row r="15059" spans="1:7" x14ac:dyDescent="0.25">
      <c r="A15059" s="1">
        <v>39010057</v>
      </c>
      <c r="B15059" s="1" t="s">
        <v>40194</v>
      </c>
      <c r="C15059" s="1" t="s">
        <v>40194</v>
      </c>
      <c r="D15059" s="1" t="s">
        <v>40194</v>
      </c>
      <c r="G15059" s="1" t="s">
        <v>199</v>
      </c>
    </row>
    <row r="15060" spans="1:7" x14ac:dyDescent="0.25">
      <c r="A15060" s="1">
        <v>39010058</v>
      </c>
      <c r="B15060" s="1" t="s">
        <v>40195</v>
      </c>
      <c r="C15060" s="1" t="s">
        <v>40195</v>
      </c>
      <c r="D15060" s="1" t="s">
        <v>40196</v>
      </c>
      <c r="E15060" s="1" t="s">
        <v>65</v>
      </c>
      <c r="G15060" s="1" t="s">
        <v>199</v>
      </c>
    </row>
    <row r="15061" spans="1:7" x14ac:dyDescent="0.25">
      <c r="A15061" s="1">
        <v>39010059</v>
      </c>
      <c r="B15061" s="1" t="s">
        <v>40197</v>
      </c>
      <c r="C15061" s="1" t="s">
        <v>40197</v>
      </c>
      <c r="D15061" s="1" t="s">
        <v>40198</v>
      </c>
      <c r="E15061" s="1" t="s">
        <v>65</v>
      </c>
      <c r="G15061" s="1" t="s">
        <v>199</v>
      </c>
    </row>
    <row r="15062" spans="1:7" x14ac:dyDescent="0.25">
      <c r="A15062" s="1">
        <v>39010060</v>
      </c>
      <c r="B15062" s="1" t="s">
        <v>40199</v>
      </c>
      <c r="C15062" s="1" t="s">
        <v>40199</v>
      </c>
      <c r="D15062" s="1" t="s">
        <v>40199</v>
      </c>
      <c r="E15062" s="1" t="s">
        <v>65</v>
      </c>
      <c r="G15062" s="1" t="s">
        <v>199</v>
      </c>
    </row>
    <row r="15063" spans="1:7" x14ac:dyDescent="0.25">
      <c r="A15063" s="1">
        <v>39010061</v>
      </c>
      <c r="B15063" s="1" t="s">
        <v>40200</v>
      </c>
      <c r="C15063" s="1" t="s">
        <v>40201</v>
      </c>
      <c r="D15063" s="1" t="s">
        <v>40201</v>
      </c>
      <c r="E15063" s="1" t="s">
        <v>66</v>
      </c>
      <c r="G15063" s="1" t="s">
        <v>199</v>
      </c>
    </row>
    <row r="15064" spans="1:7" x14ac:dyDescent="0.25">
      <c r="A15064" s="1">
        <v>39010062</v>
      </c>
      <c r="B15064" s="1" t="s">
        <v>40202</v>
      </c>
      <c r="C15064" s="1" t="s">
        <v>40202</v>
      </c>
      <c r="D15064" s="1" t="s">
        <v>40203</v>
      </c>
      <c r="E15064" s="1" t="s">
        <v>65</v>
      </c>
      <c r="G15064" s="1" t="s">
        <v>199</v>
      </c>
    </row>
    <row r="15065" spans="1:7" x14ac:dyDescent="0.25">
      <c r="A15065" s="1">
        <v>39010064</v>
      </c>
      <c r="B15065" s="1" t="s">
        <v>40204</v>
      </c>
      <c r="C15065" s="1" t="s">
        <v>40204</v>
      </c>
      <c r="D15065" s="1" t="s">
        <v>40204</v>
      </c>
      <c r="G15065" s="1" t="s">
        <v>199</v>
      </c>
    </row>
    <row r="15066" spans="1:7" x14ac:dyDescent="0.25">
      <c r="A15066" s="1">
        <v>39010065</v>
      </c>
      <c r="B15066" s="1" t="s">
        <v>40205</v>
      </c>
      <c r="C15066" s="1" t="s">
        <v>40205</v>
      </c>
      <c r="D15066" s="1" t="s">
        <v>40205</v>
      </c>
      <c r="G15066" s="1" t="s">
        <v>199</v>
      </c>
    </row>
    <row r="15067" spans="1:7" x14ac:dyDescent="0.25">
      <c r="A15067" s="1">
        <v>39010066</v>
      </c>
      <c r="B15067" s="1" t="s">
        <v>40206</v>
      </c>
      <c r="C15067" s="1" t="s">
        <v>40206</v>
      </c>
      <c r="D15067" s="1" t="s">
        <v>40206</v>
      </c>
      <c r="G15067" s="1" t="s">
        <v>199</v>
      </c>
    </row>
    <row r="15068" spans="1:7" x14ac:dyDescent="0.25">
      <c r="A15068" s="1">
        <v>39010067</v>
      </c>
      <c r="B15068" s="1" t="s">
        <v>40207</v>
      </c>
      <c r="C15068" s="1" t="s">
        <v>40207</v>
      </c>
      <c r="D15068" s="1" t="s">
        <v>40207</v>
      </c>
      <c r="G15068" s="1" t="s">
        <v>199</v>
      </c>
    </row>
    <row r="15069" spans="1:7" x14ac:dyDescent="0.25">
      <c r="A15069" s="1">
        <v>39010068</v>
      </c>
      <c r="B15069" s="1" t="s">
        <v>40208</v>
      </c>
      <c r="C15069" s="1" t="s">
        <v>40208</v>
      </c>
      <c r="D15069" s="1" t="s">
        <v>40208</v>
      </c>
      <c r="E15069" s="1" t="s">
        <v>65</v>
      </c>
      <c r="G15069" s="1" t="s">
        <v>199</v>
      </c>
    </row>
    <row r="15070" spans="1:7" x14ac:dyDescent="0.25">
      <c r="A15070" s="1">
        <v>39010069</v>
      </c>
      <c r="B15070" s="1" t="s">
        <v>40209</v>
      </c>
      <c r="C15070" s="1" t="s">
        <v>40209</v>
      </c>
      <c r="D15070" s="1" t="s">
        <v>40209</v>
      </c>
      <c r="G15070" s="1" t="s">
        <v>199</v>
      </c>
    </row>
    <row r="15071" spans="1:7" x14ac:dyDescent="0.25">
      <c r="A15071" s="1">
        <v>39010070</v>
      </c>
      <c r="B15071" s="1" t="s">
        <v>40210</v>
      </c>
      <c r="C15071" s="1" t="s">
        <v>40210</v>
      </c>
      <c r="D15071" s="1" t="s">
        <v>40210</v>
      </c>
      <c r="G15071" s="1" t="s">
        <v>199</v>
      </c>
    </row>
    <row r="15072" spans="1:7" x14ac:dyDescent="0.25">
      <c r="A15072" s="1">
        <v>39010071</v>
      </c>
      <c r="B15072" s="1" t="s">
        <v>40211</v>
      </c>
      <c r="C15072" s="1" t="s">
        <v>40211</v>
      </c>
      <c r="D15072" s="1" t="s">
        <v>40211</v>
      </c>
      <c r="G15072" s="1" t="s">
        <v>199</v>
      </c>
    </row>
    <row r="15073" spans="1:7" x14ac:dyDescent="0.25">
      <c r="A15073" s="1">
        <v>39010072</v>
      </c>
      <c r="B15073" s="1" t="s">
        <v>40212</v>
      </c>
      <c r="C15073" s="1" t="s">
        <v>40212</v>
      </c>
      <c r="D15073" s="1" t="s">
        <v>40213</v>
      </c>
      <c r="E15073" s="1" t="s">
        <v>65</v>
      </c>
      <c r="G15073" s="1" t="s">
        <v>199</v>
      </c>
    </row>
    <row r="15074" spans="1:7" x14ac:dyDescent="0.25">
      <c r="A15074" s="1">
        <v>39010073</v>
      </c>
      <c r="B15074" s="1" t="s">
        <v>40214</v>
      </c>
      <c r="C15074" s="1" t="s">
        <v>40214</v>
      </c>
      <c r="D15074" s="1" t="s">
        <v>40215</v>
      </c>
      <c r="E15074" s="1" t="s">
        <v>65</v>
      </c>
      <c r="G15074" s="1" t="s">
        <v>199</v>
      </c>
    </row>
    <row r="15075" spans="1:7" x14ac:dyDescent="0.25">
      <c r="A15075" s="1">
        <v>39010075</v>
      </c>
      <c r="B15075" s="1" t="s">
        <v>40216</v>
      </c>
      <c r="C15075" s="1" t="s">
        <v>40216</v>
      </c>
      <c r="D15075" s="1" t="s">
        <v>40216</v>
      </c>
      <c r="G15075" s="1" t="s">
        <v>199</v>
      </c>
    </row>
    <row r="15076" spans="1:7" x14ac:dyDescent="0.25">
      <c r="A15076" s="1">
        <v>39010076</v>
      </c>
      <c r="B15076" s="1" t="s">
        <v>40217</v>
      </c>
      <c r="C15076" s="1" t="s">
        <v>40217</v>
      </c>
      <c r="D15076" s="1" t="s">
        <v>40218</v>
      </c>
      <c r="E15076" s="1" t="s">
        <v>65</v>
      </c>
      <c r="G15076" s="1" t="s">
        <v>199</v>
      </c>
    </row>
    <row r="15077" spans="1:7" x14ac:dyDescent="0.25">
      <c r="A15077" s="1">
        <v>39010077</v>
      </c>
      <c r="B15077" s="1" t="s">
        <v>40219</v>
      </c>
      <c r="C15077" s="1" t="s">
        <v>40219</v>
      </c>
      <c r="D15077" s="1" t="s">
        <v>40220</v>
      </c>
      <c r="E15077" s="1" t="s">
        <v>65</v>
      </c>
      <c r="G15077" s="1" t="s">
        <v>199</v>
      </c>
    </row>
    <row r="15078" spans="1:7" x14ac:dyDescent="0.25">
      <c r="A15078" s="1">
        <v>39010078</v>
      </c>
      <c r="B15078" s="1" t="s">
        <v>40221</v>
      </c>
      <c r="C15078" s="1" t="s">
        <v>40221</v>
      </c>
      <c r="D15078" s="1" t="s">
        <v>40221</v>
      </c>
      <c r="E15078" s="1" t="s">
        <v>65</v>
      </c>
      <c r="G15078" s="1" t="s">
        <v>199</v>
      </c>
    </row>
    <row r="15079" spans="1:7" x14ac:dyDescent="0.25">
      <c r="A15079" s="1">
        <v>39010079</v>
      </c>
      <c r="B15079" s="1" t="s">
        <v>40222</v>
      </c>
      <c r="C15079" s="1" t="s">
        <v>40222</v>
      </c>
      <c r="D15079" s="1" t="s">
        <v>40222</v>
      </c>
      <c r="G15079" s="1" t="s">
        <v>199</v>
      </c>
    </row>
    <row r="15080" spans="1:7" x14ac:dyDescent="0.25">
      <c r="A15080" s="1">
        <v>39010081</v>
      </c>
      <c r="B15080" s="1" t="s">
        <v>40223</v>
      </c>
      <c r="C15080" s="1" t="s">
        <v>40223</v>
      </c>
      <c r="D15080" s="1" t="s">
        <v>40223</v>
      </c>
      <c r="E15080" s="1" t="s">
        <v>65</v>
      </c>
      <c r="G15080" s="1" t="s">
        <v>199</v>
      </c>
    </row>
    <row r="15081" spans="1:7" x14ac:dyDescent="0.25">
      <c r="A15081" s="1">
        <v>39010082</v>
      </c>
      <c r="B15081" s="1" t="s">
        <v>40224</v>
      </c>
      <c r="C15081" s="1" t="s">
        <v>40224</v>
      </c>
      <c r="D15081" s="1" t="s">
        <v>40224</v>
      </c>
      <c r="E15081" s="1" t="s">
        <v>65</v>
      </c>
      <c r="G15081" s="1" t="s">
        <v>199</v>
      </c>
    </row>
    <row r="15082" spans="1:7" x14ac:dyDescent="0.25">
      <c r="A15082" s="1">
        <v>39010083</v>
      </c>
      <c r="B15082" s="1" t="s">
        <v>40225</v>
      </c>
      <c r="C15082" s="1" t="s">
        <v>40225</v>
      </c>
      <c r="D15082" s="1" t="s">
        <v>40225</v>
      </c>
      <c r="E15082" s="1" t="s">
        <v>65</v>
      </c>
      <c r="G15082" s="1" t="s">
        <v>199</v>
      </c>
    </row>
    <row r="15083" spans="1:7" x14ac:dyDescent="0.25">
      <c r="A15083" s="1">
        <v>39010086</v>
      </c>
      <c r="B15083" s="1" t="s">
        <v>40226</v>
      </c>
      <c r="C15083" s="1" t="s">
        <v>40226</v>
      </c>
      <c r="D15083" s="1" t="s">
        <v>40226</v>
      </c>
      <c r="G15083" s="1" t="s">
        <v>199</v>
      </c>
    </row>
    <row r="15084" spans="1:7" x14ac:dyDescent="0.25">
      <c r="A15084" s="1">
        <v>39010087</v>
      </c>
      <c r="B15084" s="1" t="s">
        <v>40227</v>
      </c>
      <c r="C15084" s="1" t="s">
        <v>40227</v>
      </c>
      <c r="D15084" s="1" t="s">
        <v>40227</v>
      </c>
      <c r="G15084" s="1" t="s">
        <v>199</v>
      </c>
    </row>
    <row r="15085" spans="1:7" x14ac:dyDescent="0.25">
      <c r="A15085" s="1">
        <v>39010088</v>
      </c>
      <c r="B15085" s="1" t="s">
        <v>40228</v>
      </c>
      <c r="C15085" s="1" t="s">
        <v>40228</v>
      </c>
      <c r="D15085" s="1" t="s">
        <v>40228</v>
      </c>
      <c r="G15085" s="1" t="s">
        <v>199</v>
      </c>
    </row>
    <row r="15086" spans="1:7" x14ac:dyDescent="0.25">
      <c r="A15086" s="1">
        <v>39010089</v>
      </c>
      <c r="B15086" s="1" t="s">
        <v>40229</v>
      </c>
      <c r="C15086" s="1" t="s">
        <v>40229</v>
      </c>
      <c r="D15086" s="1" t="s">
        <v>40229</v>
      </c>
      <c r="G15086" s="1" t="s">
        <v>199</v>
      </c>
    </row>
    <row r="15087" spans="1:7" x14ac:dyDescent="0.25">
      <c r="A15087" s="1">
        <v>39010091</v>
      </c>
      <c r="B15087" s="1" t="s">
        <v>40230</v>
      </c>
      <c r="C15087" s="1" t="s">
        <v>40230</v>
      </c>
      <c r="D15087" s="1" t="s">
        <v>40230</v>
      </c>
      <c r="G15087" s="1" t="s">
        <v>199</v>
      </c>
    </row>
    <row r="15088" spans="1:7" x14ac:dyDescent="0.25">
      <c r="A15088" s="1">
        <v>39010092</v>
      </c>
      <c r="B15088" s="1" t="s">
        <v>40231</v>
      </c>
      <c r="C15088" s="1" t="s">
        <v>40231</v>
      </c>
      <c r="D15088" s="1" t="s">
        <v>40231</v>
      </c>
      <c r="G15088" s="1" t="s">
        <v>199</v>
      </c>
    </row>
    <row r="15089" spans="1:7" x14ac:dyDescent="0.25">
      <c r="A15089" s="1">
        <v>39010093</v>
      </c>
      <c r="B15089" s="1" t="s">
        <v>40232</v>
      </c>
      <c r="C15089" s="1" t="s">
        <v>40232</v>
      </c>
      <c r="D15089" s="1" t="s">
        <v>40232</v>
      </c>
      <c r="G15089" s="1" t="s">
        <v>199</v>
      </c>
    </row>
    <row r="15090" spans="1:7" x14ac:dyDescent="0.25">
      <c r="A15090" s="1">
        <v>39010094</v>
      </c>
      <c r="B15090" s="1" t="s">
        <v>40233</v>
      </c>
      <c r="C15090" s="1" t="s">
        <v>40233</v>
      </c>
      <c r="D15090" s="1" t="s">
        <v>40233</v>
      </c>
      <c r="G15090" s="1" t="s">
        <v>199</v>
      </c>
    </row>
    <row r="15091" spans="1:7" x14ac:dyDescent="0.25">
      <c r="A15091" s="1">
        <v>39010095</v>
      </c>
      <c r="B15091" s="1" t="s">
        <v>40234</v>
      </c>
      <c r="C15091" s="1" t="s">
        <v>40234</v>
      </c>
      <c r="D15091" s="1" t="s">
        <v>40235</v>
      </c>
      <c r="E15091" s="1" t="s">
        <v>65</v>
      </c>
      <c r="G15091" s="1" t="s">
        <v>199</v>
      </c>
    </row>
    <row r="15092" spans="1:7" x14ac:dyDescent="0.25">
      <c r="A15092" s="1">
        <v>39010096</v>
      </c>
      <c r="B15092" s="1" t="s">
        <v>40236</v>
      </c>
      <c r="C15092" s="1" t="s">
        <v>40236</v>
      </c>
      <c r="D15092" s="1" t="s">
        <v>40236</v>
      </c>
      <c r="G15092" s="1" t="s">
        <v>199</v>
      </c>
    </row>
    <row r="15093" spans="1:7" x14ac:dyDescent="0.25">
      <c r="A15093" s="1">
        <v>39010097</v>
      </c>
      <c r="B15093" s="1" t="s">
        <v>40237</v>
      </c>
      <c r="C15093" s="1" t="s">
        <v>40237</v>
      </c>
      <c r="D15093" s="1" t="s">
        <v>40237</v>
      </c>
      <c r="E15093" s="1" t="s">
        <v>65</v>
      </c>
      <c r="G15093" s="1" t="s">
        <v>199</v>
      </c>
    </row>
    <row r="15094" spans="1:7" x14ac:dyDescent="0.25">
      <c r="A15094" s="1">
        <v>39010098</v>
      </c>
      <c r="B15094" s="1" t="s">
        <v>40238</v>
      </c>
      <c r="C15094" s="1" t="s">
        <v>40238</v>
      </c>
      <c r="D15094" s="1" t="s">
        <v>40239</v>
      </c>
      <c r="E15094" s="1" t="s">
        <v>65</v>
      </c>
      <c r="G15094" s="1" t="s">
        <v>199</v>
      </c>
    </row>
    <row r="15095" spans="1:7" x14ac:dyDescent="0.25">
      <c r="A15095" s="1">
        <v>39010099</v>
      </c>
      <c r="B15095" s="1" t="s">
        <v>40240</v>
      </c>
      <c r="C15095" s="1" t="s">
        <v>40240</v>
      </c>
      <c r="D15095" s="1" t="s">
        <v>40240</v>
      </c>
      <c r="G15095" s="1" t="s">
        <v>199</v>
      </c>
    </row>
    <row r="15096" spans="1:7" x14ac:dyDescent="0.25">
      <c r="A15096" s="1">
        <v>39010100</v>
      </c>
      <c r="B15096" s="1" t="s">
        <v>40241</v>
      </c>
      <c r="C15096" s="1" t="s">
        <v>40241</v>
      </c>
      <c r="D15096" s="1" t="s">
        <v>40241</v>
      </c>
      <c r="E15096" s="1" t="s">
        <v>66</v>
      </c>
      <c r="G15096" s="1" t="s">
        <v>199</v>
      </c>
    </row>
    <row r="15097" spans="1:7" x14ac:dyDescent="0.25">
      <c r="A15097" s="1">
        <v>39010101</v>
      </c>
      <c r="B15097" s="1" t="s">
        <v>40242</v>
      </c>
      <c r="C15097" s="1" t="s">
        <v>40242</v>
      </c>
      <c r="D15097" s="1" t="s">
        <v>40242</v>
      </c>
      <c r="E15097" s="1" t="s">
        <v>66</v>
      </c>
      <c r="G15097" s="1" t="s">
        <v>199</v>
      </c>
    </row>
    <row r="15098" spans="1:7" x14ac:dyDescent="0.25">
      <c r="A15098" s="1">
        <v>39010102</v>
      </c>
      <c r="B15098" s="1" t="s">
        <v>40243</v>
      </c>
      <c r="C15098" s="1" t="s">
        <v>40243</v>
      </c>
      <c r="D15098" s="1" t="s">
        <v>40243</v>
      </c>
      <c r="E15098" s="1" t="s">
        <v>66</v>
      </c>
      <c r="G15098" s="1" t="s">
        <v>199</v>
      </c>
    </row>
    <row r="15099" spans="1:7" x14ac:dyDescent="0.25">
      <c r="A15099" s="1">
        <v>39010105</v>
      </c>
      <c r="B15099" s="1" t="s">
        <v>40244</v>
      </c>
      <c r="C15099" s="1" t="s">
        <v>40244</v>
      </c>
      <c r="D15099" s="1" t="s">
        <v>40244</v>
      </c>
      <c r="E15099" s="1" t="s">
        <v>66</v>
      </c>
      <c r="G15099" s="1" t="s">
        <v>199</v>
      </c>
    </row>
    <row r="15100" spans="1:7" x14ac:dyDescent="0.25">
      <c r="A15100" s="1">
        <v>39010106</v>
      </c>
      <c r="B15100" s="1" t="s">
        <v>40245</v>
      </c>
      <c r="C15100" s="1" t="s">
        <v>40245</v>
      </c>
      <c r="D15100" s="1" t="s">
        <v>40246</v>
      </c>
      <c r="E15100" s="1" t="s">
        <v>65</v>
      </c>
      <c r="G15100" s="1" t="s">
        <v>199</v>
      </c>
    </row>
    <row r="15101" spans="1:7" x14ac:dyDescent="0.25">
      <c r="A15101" s="1">
        <v>39010107</v>
      </c>
      <c r="B15101" s="1" t="s">
        <v>40247</v>
      </c>
      <c r="C15101" s="1" t="s">
        <v>40247</v>
      </c>
      <c r="D15101" s="1" t="s">
        <v>40248</v>
      </c>
      <c r="E15101" s="1" t="s">
        <v>65</v>
      </c>
      <c r="G15101" s="1" t="s">
        <v>199</v>
      </c>
    </row>
    <row r="15102" spans="1:7" x14ac:dyDescent="0.25">
      <c r="A15102" s="1">
        <v>39010108</v>
      </c>
      <c r="B15102" s="1" t="s">
        <v>40249</v>
      </c>
      <c r="C15102" s="1" t="s">
        <v>40249</v>
      </c>
      <c r="D15102" s="1" t="s">
        <v>40249</v>
      </c>
      <c r="E15102" s="1" t="s">
        <v>66</v>
      </c>
      <c r="G15102" s="1" t="s">
        <v>199</v>
      </c>
    </row>
    <row r="15103" spans="1:7" x14ac:dyDescent="0.25">
      <c r="A15103" s="1">
        <v>39010111</v>
      </c>
      <c r="B15103" s="1" t="s">
        <v>40250</v>
      </c>
      <c r="C15103" s="1" t="s">
        <v>40250</v>
      </c>
      <c r="D15103" s="1" t="s">
        <v>40250</v>
      </c>
      <c r="E15103" s="1" t="s">
        <v>66</v>
      </c>
      <c r="G15103" s="1" t="s">
        <v>199</v>
      </c>
    </row>
    <row r="15104" spans="1:7" x14ac:dyDescent="0.25">
      <c r="A15104" s="1">
        <v>39010112</v>
      </c>
      <c r="B15104" s="1" t="s">
        <v>40251</v>
      </c>
      <c r="C15104" s="1" t="s">
        <v>40251</v>
      </c>
      <c r="D15104" s="1" t="s">
        <v>40251</v>
      </c>
      <c r="E15104" s="1" t="s">
        <v>66</v>
      </c>
      <c r="G15104" s="1" t="s">
        <v>199</v>
      </c>
    </row>
    <row r="15105" spans="1:7" x14ac:dyDescent="0.25">
      <c r="A15105" s="1">
        <v>39010113</v>
      </c>
      <c r="B15105" s="1" t="s">
        <v>40252</v>
      </c>
      <c r="C15105" s="1" t="s">
        <v>40252</v>
      </c>
      <c r="D15105" s="1" t="s">
        <v>40252</v>
      </c>
      <c r="E15105" s="1" t="s">
        <v>66</v>
      </c>
      <c r="G15105" s="1" t="s">
        <v>199</v>
      </c>
    </row>
    <row r="15106" spans="1:7" x14ac:dyDescent="0.25">
      <c r="A15106" s="1">
        <v>39010114</v>
      </c>
      <c r="B15106" s="1" t="s">
        <v>40253</v>
      </c>
      <c r="C15106" s="1" t="s">
        <v>40253</v>
      </c>
      <c r="D15106" s="1" t="s">
        <v>40253</v>
      </c>
      <c r="E15106" s="1" t="s">
        <v>66</v>
      </c>
      <c r="G15106" s="1" t="s">
        <v>199</v>
      </c>
    </row>
    <row r="15107" spans="1:7" x14ac:dyDescent="0.25">
      <c r="A15107" s="1">
        <v>39010116</v>
      </c>
      <c r="B15107" s="1" t="s">
        <v>40254</v>
      </c>
      <c r="C15107" s="1" t="s">
        <v>40255</v>
      </c>
      <c r="D15107" s="1" t="s">
        <v>40256</v>
      </c>
      <c r="E15107" s="1" t="s">
        <v>65</v>
      </c>
      <c r="G15107" s="1" t="s">
        <v>199</v>
      </c>
    </row>
    <row r="15108" spans="1:7" x14ac:dyDescent="0.25">
      <c r="A15108" s="1">
        <v>39010117</v>
      </c>
      <c r="B15108" s="1" t="s">
        <v>40257</v>
      </c>
      <c r="C15108" s="1" t="s">
        <v>40257</v>
      </c>
      <c r="D15108" s="1" t="s">
        <v>40258</v>
      </c>
      <c r="E15108" s="1" t="s">
        <v>65</v>
      </c>
      <c r="G15108" s="1" t="s">
        <v>199</v>
      </c>
    </row>
    <row r="15109" spans="1:7" x14ac:dyDescent="0.25">
      <c r="A15109" s="1">
        <v>39010118</v>
      </c>
      <c r="B15109" s="1" t="s">
        <v>40259</v>
      </c>
      <c r="C15109" s="1" t="s">
        <v>40259</v>
      </c>
      <c r="D15109" s="1" t="s">
        <v>40259</v>
      </c>
      <c r="E15109" s="1" t="s">
        <v>65</v>
      </c>
      <c r="G15109" s="1" t="s">
        <v>199</v>
      </c>
    </row>
    <row r="15110" spans="1:7" x14ac:dyDescent="0.25">
      <c r="A15110" s="1">
        <v>39010119</v>
      </c>
      <c r="B15110" s="1" t="s">
        <v>40260</v>
      </c>
      <c r="C15110" s="1" t="s">
        <v>40260</v>
      </c>
      <c r="D15110" s="1" t="s">
        <v>40261</v>
      </c>
      <c r="E15110" s="1" t="s">
        <v>65</v>
      </c>
      <c r="G15110" s="1" t="s">
        <v>199</v>
      </c>
    </row>
    <row r="15111" spans="1:7" x14ac:dyDescent="0.25">
      <c r="A15111" s="1">
        <v>39010120</v>
      </c>
      <c r="B15111" s="1" t="s">
        <v>40262</v>
      </c>
      <c r="C15111" s="1" t="s">
        <v>40263</v>
      </c>
      <c r="D15111" s="1" t="s">
        <v>40264</v>
      </c>
      <c r="E15111" s="1" t="s">
        <v>66</v>
      </c>
      <c r="G15111" s="1" t="s">
        <v>199</v>
      </c>
    </row>
    <row r="15112" spans="1:7" x14ac:dyDescent="0.25">
      <c r="A15112" s="1">
        <v>39010123</v>
      </c>
      <c r="B15112" s="1" t="s">
        <v>40265</v>
      </c>
      <c r="C15112" s="1" t="s">
        <v>40265</v>
      </c>
      <c r="D15112" s="1" t="s">
        <v>40265</v>
      </c>
      <c r="E15112" s="1" t="s">
        <v>66</v>
      </c>
      <c r="G15112" s="1" t="s">
        <v>199</v>
      </c>
    </row>
    <row r="15113" spans="1:7" x14ac:dyDescent="0.25">
      <c r="A15113" s="1">
        <v>39010124</v>
      </c>
      <c r="B15113" s="1" t="s">
        <v>40266</v>
      </c>
      <c r="C15113" s="1" t="s">
        <v>40266</v>
      </c>
      <c r="D15113" s="1" t="s">
        <v>40267</v>
      </c>
      <c r="E15113" s="1" t="s">
        <v>65</v>
      </c>
      <c r="G15113" s="1" t="s">
        <v>199</v>
      </c>
    </row>
    <row r="15114" spans="1:7" x14ac:dyDescent="0.25">
      <c r="A15114" s="1">
        <v>39010125</v>
      </c>
      <c r="B15114" s="1" t="s">
        <v>40268</v>
      </c>
      <c r="C15114" s="1" t="s">
        <v>40268</v>
      </c>
      <c r="D15114" s="1" t="s">
        <v>40269</v>
      </c>
      <c r="E15114" s="1" t="s">
        <v>65</v>
      </c>
      <c r="G15114" s="1" t="s">
        <v>199</v>
      </c>
    </row>
    <row r="15115" spans="1:7" x14ac:dyDescent="0.25">
      <c r="A15115" s="1">
        <v>39010126</v>
      </c>
      <c r="B15115" s="1" t="s">
        <v>40270</v>
      </c>
      <c r="C15115" s="1" t="s">
        <v>40270</v>
      </c>
      <c r="D15115" s="1" t="s">
        <v>40271</v>
      </c>
      <c r="E15115" s="1" t="s">
        <v>66</v>
      </c>
      <c r="G15115" s="1" t="s">
        <v>199</v>
      </c>
    </row>
    <row r="15116" spans="1:7" x14ac:dyDescent="0.25">
      <c r="A15116" s="1">
        <v>39010127</v>
      </c>
      <c r="B15116" s="1" t="s">
        <v>40272</v>
      </c>
      <c r="C15116" s="1" t="s">
        <v>40272</v>
      </c>
      <c r="D15116" s="1" t="s">
        <v>40273</v>
      </c>
      <c r="E15116" s="1" t="s">
        <v>65</v>
      </c>
      <c r="G15116" s="1" t="s">
        <v>199</v>
      </c>
    </row>
    <row r="15117" spans="1:7" x14ac:dyDescent="0.25">
      <c r="A15117" s="1">
        <v>39010128</v>
      </c>
      <c r="B15117" s="1" t="s">
        <v>40274</v>
      </c>
      <c r="C15117" s="1" t="s">
        <v>40274</v>
      </c>
      <c r="D15117" s="1" t="s">
        <v>40274</v>
      </c>
      <c r="E15117" s="1" t="s">
        <v>66</v>
      </c>
      <c r="G15117" s="1" t="s">
        <v>199</v>
      </c>
    </row>
    <row r="15118" spans="1:7" x14ac:dyDescent="0.25">
      <c r="A15118" s="1">
        <v>39010129</v>
      </c>
      <c r="B15118" s="1" t="s">
        <v>40275</v>
      </c>
      <c r="C15118" s="1" t="s">
        <v>40275</v>
      </c>
      <c r="D15118" s="1" t="s">
        <v>40275</v>
      </c>
      <c r="E15118" s="1" t="s">
        <v>66</v>
      </c>
      <c r="G15118" s="1" t="s">
        <v>199</v>
      </c>
    </row>
    <row r="15119" spans="1:7" x14ac:dyDescent="0.25">
      <c r="A15119" s="1">
        <v>39010131</v>
      </c>
      <c r="B15119" s="1" t="s">
        <v>40276</v>
      </c>
      <c r="C15119" s="1" t="s">
        <v>40276</v>
      </c>
      <c r="D15119" s="1" t="s">
        <v>40277</v>
      </c>
      <c r="E15119" s="1" t="s">
        <v>65</v>
      </c>
      <c r="G15119" s="1" t="s">
        <v>199</v>
      </c>
    </row>
    <row r="15120" spans="1:7" x14ac:dyDescent="0.25">
      <c r="A15120" s="1">
        <v>39010132</v>
      </c>
      <c r="B15120" s="1" t="s">
        <v>40278</v>
      </c>
      <c r="C15120" s="1" t="s">
        <v>40278</v>
      </c>
      <c r="D15120" s="1" t="s">
        <v>40279</v>
      </c>
      <c r="E15120" s="1" t="s">
        <v>65</v>
      </c>
      <c r="G15120" s="1" t="s">
        <v>199</v>
      </c>
    </row>
    <row r="15121" spans="1:7" x14ac:dyDescent="0.25">
      <c r="A15121" s="1">
        <v>39010133</v>
      </c>
      <c r="B15121" s="1" t="s">
        <v>40280</v>
      </c>
      <c r="C15121" s="1" t="s">
        <v>40280</v>
      </c>
      <c r="D15121" s="1" t="s">
        <v>40279</v>
      </c>
      <c r="E15121" s="1" t="s">
        <v>65</v>
      </c>
      <c r="G15121" s="1" t="s">
        <v>199</v>
      </c>
    </row>
    <row r="15122" spans="1:7" x14ac:dyDescent="0.25">
      <c r="A15122" s="1">
        <v>39010134</v>
      </c>
      <c r="B15122" s="1" t="s">
        <v>40281</v>
      </c>
      <c r="C15122" s="1" t="s">
        <v>40281</v>
      </c>
      <c r="D15122" s="1" t="s">
        <v>40281</v>
      </c>
      <c r="E15122" s="1" t="s">
        <v>66</v>
      </c>
      <c r="G15122" s="1" t="s">
        <v>199</v>
      </c>
    </row>
    <row r="15123" spans="1:7" x14ac:dyDescent="0.25">
      <c r="A15123" s="1">
        <v>39010135</v>
      </c>
      <c r="B15123" s="1" t="s">
        <v>40282</v>
      </c>
      <c r="C15123" s="1" t="s">
        <v>40282</v>
      </c>
      <c r="D15123" s="1" t="s">
        <v>40282</v>
      </c>
      <c r="E15123" s="1" t="s">
        <v>66</v>
      </c>
      <c r="G15123" s="1" t="s">
        <v>199</v>
      </c>
    </row>
    <row r="15124" spans="1:7" x14ac:dyDescent="0.25">
      <c r="A15124" s="1">
        <v>39010136</v>
      </c>
      <c r="B15124" s="1" t="s">
        <v>40283</v>
      </c>
      <c r="C15124" s="1" t="s">
        <v>40283</v>
      </c>
      <c r="D15124" s="1" t="s">
        <v>40283</v>
      </c>
      <c r="E15124" s="1" t="s">
        <v>66</v>
      </c>
      <c r="G15124" s="1" t="s">
        <v>199</v>
      </c>
    </row>
    <row r="15125" spans="1:7" x14ac:dyDescent="0.25">
      <c r="A15125" s="1">
        <v>39010137</v>
      </c>
      <c r="B15125" s="1" t="s">
        <v>40284</v>
      </c>
      <c r="C15125" s="1" t="s">
        <v>40284</v>
      </c>
      <c r="D15125" s="1" t="s">
        <v>40284</v>
      </c>
      <c r="E15125" s="1" t="s">
        <v>66</v>
      </c>
      <c r="G15125" s="1" t="s">
        <v>199</v>
      </c>
    </row>
    <row r="15126" spans="1:7" x14ac:dyDescent="0.25">
      <c r="A15126" s="1">
        <v>39010138</v>
      </c>
      <c r="B15126" s="1" t="s">
        <v>40285</v>
      </c>
      <c r="C15126" s="1" t="s">
        <v>40285</v>
      </c>
      <c r="D15126" s="1" t="s">
        <v>40285</v>
      </c>
      <c r="E15126" s="1" t="s">
        <v>66</v>
      </c>
      <c r="G15126" s="1" t="s">
        <v>199</v>
      </c>
    </row>
    <row r="15127" spans="1:7" x14ac:dyDescent="0.25">
      <c r="A15127" s="1">
        <v>39010142</v>
      </c>
      <c r="B15127" s="1" t="s">
        <v>40286</v>
      </c>
      <c r="C15127" s="1" t="s">
        <v>40286</v>
      </c>
      <c r="D15127" s="1" t="s">
        <v>40286</v>
      </c>
      <c r="E15127" s="1" t="s">
        <v>66</v>
      </c>
      <c r="G15127" s="1" t="s">
        <v>199</v>
      </c>
    </row>
    <row r="15128" spans="1:7" x14ac:dyDescent="0.25">
      <c r="A15128" s="1">
        <v>39010144</v>
      </c>
      <c r="B15128" s="1" t="s">
        <v>40287</v>
      </c>
      <c r="C15128" s="1" t="s">
        <v>40287</v>
      </c>
      <c r="D15128" s="1" t="s">
        <v>40288</v>
      </c>
      <c r="E15128" s="1" t="s">
        <v>65</v>
      </c>
      <c r="G15128" s="1" t="s">
        <v>199</v>
      </c>
    </row>
    <row r="15129" spans="1:7" x14ac:dyDescent="0.25">
      <c r="A15129" s="1">
        <v>39010146</v>
      </c>
      <c r="B15129" s="1" t="s">
        <v>40289</v>
      </c>
      <c r="C15129" s="1" t="s">
        <v>40289</v>
      </c>
      <c r="D15129" s="1" t="s">
        <v>40289</v>
      </c>
      <c r="E15129" s="1" t="s">
        <v>66</v>
      </c>
      <c r="G15129" s="1" t="s">
        <v>199</v>
      </c>
    </row>
    <row r="15130" spans="1:7" x14ac:dyDescent="0.25">
      <c r="A15130" s="1">
        <v>39010147</v>
      </c>
      <c r="B15130" s="1" t="s">
        <v>40290</v>
      </c>
      <c r="C15130" s="1" t="s">
        <v>40290</v>
      </c>
      <c r="D15130" s="1" t="s">
        <v>40290</v>
      </c>
      <c r="E15130" s="1" t="s">
        <v>66</v>
      </c>
      <c r="G15130" s="1" t="s">
        <v>199</v>
      </c>
    </row>
    <row r="15131" spans="1:7" x14ac:dyDescent="0.25">
      <c r="A15131" s="1">
        <v>39010148</v>
      </c>
      <c r="B15131" s="1" t="s">
        <v>40291</v>
      </c>
      <c r="C15131" s="1" t="s">
        <v>40291</v>
      </c>
      <c r="D15131" s="1" t="s">
        <v>40291</v>
      </c>
      <c r="E15131" s="1" t="s">
        <v>66</v>
      </c>
      <c r="G15131" s="1" t="s">
        <v>199</v>
      </c>
    </row>
    <row r="15132" spans="1:7" x14ac:dyDescent="0.25">
      <c r="A15132" s="1">
        <v>39010150</v>
      </c>
      <c r="B15132" s="1" t="s">
        <v>40292</v>
      </c>
      <c r="C15132" s="1" t="s">
        <v>40292</v>
      </c>
      <c r="D15132" s="1" t="s">
        <v>40292</v>
      </c>
      <c r="E15132" s="1" t="s">
        <v>66</v>
      </c>
      <c r="G15132" s="1" t="s">
        <v>199</v>
      </c>
    </row>
    <row r="15133" spans="1:7" x14ac:dyDescent="0.25">
      <c r="A15133" s="1">
        <v>39010151</v>
      </c>
      <c r="B15133" s="1" t="s">
        <v>40293</v>
      </c>
      <c r="C15133" s="1" t="s">
        <v>40293</v>
      </c>
      <c r="D15133" s="1" t="s">
        <v>40294</v>
      </c>
      <c r="E15133" s="1" t="s">
        <v>66</v>
      </c>
      <c r="G15133" s="1" t="s">
        <v>199</v>
      </c>
    </row>
    <row r="15134" spans="1:7" x14ac:dyDescent="0.25">
      <c r="A15134" s="1">
        <v>39010152</v>
      </c>
      <c r="B15134" s="1" t="s">
        <v>40295</v>
      </c>
      <c r="C15134" s="1" t="s">
        <v>40295</v>
      </c>
      <c r="D15134" s="1" t="s">
        <v>40295</v>
      </c>
      <c r="E15134" s="1" t="s">
        <v>66</v>
      </c>
      <c r="G15134" s="1" t="s">
        <v>199</v>
      </c>
    </row>
    <row r="15135" spans="1:7" x14ac:dyDescent="0.25">
      <c r="A15135" s="1">
        <v>39010153</v>
      </c>
      <c r="B15135" s="1" t="s">
        <v>40296</v>
      </c>
      <c r="C15135" s="1" t="s">
        <v>40296</v>
      </c>
      <c r="D15135" s="1" t="s">
        <v>40297</v>
      </c>
      <c r="E15135" s="1" t="s">
        <v>66</v>
      </c>
      <c r="G15135" s="1" t="s">
        <v>199</v>
      </c>
    </row>
    <row r="15136" spans="1:7" x14ac:dyDescent="0.25">
      <c r="A15136" s="1">
        <v>39010154</v>
      </c>
      <c r="B15136" s="1" t="s">
        <v>40298</v>
      </c>
      <c r="C15136" s="1" t="s">
        <v>40298</v>
      </c>
      <c r="D15136" s="1" t="s">
        <v>40298</v>
      </c>
      <c r="E15136" s="1" t="s">
        <v>65</v>
      </c>
      <c r="G15136" s="1" t="s">
        <v>199</v>
      </c>
    </row>
    <row r="15137" spans="1:7" x14ac:dyDescent="0.25">
      <c r="A15137" s="1">
        <v>39010155</v>
      </c>
      <c r="B15137" s="1" t="s">
        <v>40299</v>
      </c>
      <c r="C15137" s="1" t="s">
        <v>40299</v>
      </c>
      <c r="D15137" s="1" t="s">
        <v>40299</v>
      </c>
      <c r="E15137" s="1" t="s">
        <v>65</v>
      </c>
      <c r="G15137" s="1" t="s">
        <v>199</v>
      </c>
    </row>
    <row r="15138" spans="1:7" x14ac:dyDescent="0.25">
      <c r="A15138" s="1">
        <v>39010156</v>
      </c>
      <c r="B15138" s="1" t="s">
        <v>40300</v>
      </c>
      <c r="C15138" s="1" t="s">
        <v>40300</v>
      </c>
      <c r="D15138" s="1" t="s">
        <v>40300</v>
      </c>
      <c r="E15138" s="1" t="s">
        <v>65</v>
      </c>
      <c r="G15138" s="1" t="s">
        <v>199</v>
      </c>
    </row>
    <row r="15139" spans="1:7" x14ac:dyDescent="0.25">
      <c r="A15139" s="1">
        <v>39010157</v>
      </c>
      <c r="B15139" s="1" t="s">
        <v>40301</v>
      </c>
      <c r="C15139" s="1" t="s">
        <v>40301</v>
      </c>
      <c r="D15139" s="1" t="s">
        <v>40301</v>
      </c>
      <c r="E15139" s="1" t="s">
        <v>65</v>
      </c>
      <c r="G15139" s="1" t="s">
        <v>199</v>
      </c>
    </row>
    <row r="15140" spans="1:7" x14ac:dyDescent="0.25">
      <c r="A15140" s="1">
        <v>39010158</v>
      </c>
      <c r="B15140" s="1" t="s">
        <v>40302</v>
      </c>
      <c r="C15140" s="1" t="s">
        <v>40302</v>
      </c>
      <c r="D15140" s="1" t="s">
        <v>40302</v>
      </c>
      <c r="E15140" s="1" t="s">
        <v>65</v>
      </c>
      <c r="G15140" s="1" t="s">
        <v>199</v>
      </c>
    </row>
    <row r="15141" spans="1:7" x14ac:dyDescent="0.25">
      <c r="A15141" s="1">
        <v>39010159</v>
      </c>
      <c r="B15141" s="1" t="s">
        <v>40303</v>
      </c>
      <c r="C15141" s="1" t="s">
        <v>40303</v>
      </c>
      <c r="D15141" s="1" t="s">
        <v>40303</v>
      </c>
      <c r="E15141" s="1" t="s">
        <v>66</v>
      </c>
      <c r="G15141" s="1" t="s">
        <v>199</v>
      </c>
    </row>
    <row r="15142" spans="1:7" x14ac:dyDescent="0.25">
      <c r="A15142" s="1">
        <v>39010160</v>
      </c>
      <c r="B15142" s="1" t="s">
        <v>40304</v>
      </c>
      <c r="C15142" s="1" t="s">
        <v>40304</v>
      </c>
      <c r="D15142" s="1" t="s">
        <v>40304</v>
      </c>
      <c r="E15142" s="1" t="s">
        <v>65</v>
      </c>
      <c r="G15142" s="1" t="s">
        <v>199</v>
      </c>
    </row>
    <row r="15143" spans="1:7" x14ac:dyDescent="0.25">
      <c r="A15143" s="1">
        <v>39010161</v>
      </c>
      <c r="B15143" s="1" t="s">
        <v>40305</v>
      </c>
      <c r="C15143" s="1" t="s">
        <v>40305</v>
      </c>
      <c r="D15143" s="1" t="s">
        <v>40305</v>
      </c>
      <c r="E15143" s="1" t="s">
        <v>65</v>
      </c>
      <c r="G15143" s="1" t="s">
        <v>199</v>
      </c>
    </row>
    <row r="15144" spans="1:7" x14ac:dyDescent="0.25">
      <c r="A15144" s="1">
        <v>39010162</v>
      </c>
      <c r="B15144" s="1" t="s">
        <v>40306</v>
      </c>
      <c r="C15144" s="1" t="s">
        <v>40306</v>
      </c>
      <c r="D15144" s="1" t="s">
        <v>40306</v>
      </c>
      <c r="E15144" s="1" t="s">
        <v>65</v>
      </c>
      <c r="G15144" s="1" t="s">
        <v>199</v>
      </c>
    </row>
    <row r="15145" spans="1:7" x14ac:dyDescent="0.25">
      <c r="A15145" s="1">
        <v>39010163</v>
      </c>
      <c r="B15145" s="1" t="s">
        <v>40307</v>
      </c>
      <c r="C15145" s="1" t="s">
        <v>40307</v>
      </c>
      <c r="D15145" s="1" t="s">
        <v>40307</v>
      </c>
      <c r="E15145" s="1" t="s">
        <v>65</v>
      </c>
      <c r="G15145" s="1" t="s">
        <v>199</v>
      </c>
    </row>
    <row r="15146" spans="1:7" x14ac:dyDescent="0.25">
      <c r="A15146" s="1">
        <v>39010164</v>
      </c>
      <c r="B15146" s="1" t="s">
        <v>40308</v>
      </c>
      <c r="C15146" s="1" t="s">
        <v>40308</v>
      </c>
      <c r="D15146" s="1" t="s">
        <v>40308</v>
      </c>
      <c r="E15146" s="1" t="s">
        <v>66</v>
      </c>
      <c r="G15146" s="1" t="s">
        <v>199</v>
      </c>
    </row>
    <row r="15147" spans="1:7" x14ac:dyDescent="0.25">
      <c r="A15147" s="1">
        <v>39010165</v>
      </c>
      <c r="B15147" s="1" t="s">
        <v>40309</v>
      </c>
      <c r="C15147" s="1" t="s">
        <v>40309</v>
      </c>
      <c r="D15147" s="1" t="s">
        <v>40309</v>
      </c>
      <c r="E15147" s="1" t="s">
        <v>65</v>
      </c>
      <c r="G15147" s="1" t="s">
        <v>199</v>
      </c>
    </row>
    <row r="15148" spans="1:7" x14ac:dyDescent="0.25">
      <c r="A15148" s="1">
        <v>39010166</v>
      </c>
      <c r="B15148" s="1" t="s">
        <v>40310</v>
      </c>
      <c r="C15148" s="1" t="s">
        <v>40310</v>
      </c>
      <c r="D15148" s="1" t="s">
        <v>40310</v>
      </c>
      <c r="E15148" s="1" t="s">
        <v>65</v>
      </c>
      <c r="G15148" s="1" t="s">
        <v>199</v>
      </c>
    </row>
    <row r="15149" spans="1:7" x14ac:dyDescent="0.25">
      <c r="A15149" s="1">
        <v>39010167</v>
      </c>
      <c r="B15149" s="1" t="s">
        <v>40311</v>
      </c>
      <c r="C15149" s="1" t="s">
        <v>40311</v>
      </c>
      <c r="D15149" s="1" t="s">
        <v>40311</v>
      </c>
      <c r="E15149" s="1" t="s">
        <v>66</v>
      </c>
      <c r="G15149" s="1" t="s">
        <v>199</v>
      </c>
    </row>
    <row r="15150" spans="1:7" x14ac:dyDescent="0.25">
      <c r="A15150" s="1">
        <v>39010169</v>
      </c>
      <c r="B15150" s="1" t="s">
        <v>40312</v>
      </c>
      <c r="C15150" s="1" t="s">
        <v>40312</v>
      </c>
      <c r="D15150" s="1" t="s">
        <v>40312</v>
      </c>
      <c r="E15150" s="1" t="s">
        <v>66</v>
      </c>
      <c r="G15150" s="1" t="s">
        <v>199</v>
      </c>
    </row>
    <row r="15151" spans="1:7" x14ac:dyDescent="0.25">
      <c r="A15151" s="1">
        <v>39010170</v>
      </c>
      <c r="B15151" s="1" t="s">
        <v>40313</v>
      </c>
      <c r="C15151" s="1" t="s">
        <v>40313</v>
      </c>
      <c r="D15151" s="1" t="s">
        <v>40313</v>
      </c>
      <c r="E15151" s="1" t="s">
        <v>65</v>
      </c>
      <c r="G15151" s="1" t="s">
        <v>199</v>
      </c>
    </row>
    <row r="15152" spans="1:7" x14ac:dyDescent="0.25">
      <c r="A15152" s="1">
        <v>39010171</v>
      </c>
      <c r="B15152" s="1" t="s">
        <v>40314</v>
      </c>
      <c r="C15152" s="1" t="s">
        <v>40314</v>
      </c>
      <c r="D15152" s="1" t="s">
        <v>40314</v>
      </c>
      <c r="E15152" s="1" t="s">
        <v>66</v>
      </c>
      <c r="G15152" s="1" t="s">
        <v>199</v>
      </c>
    </row>
    <row r="15153" spans="1:7" x14ac:dyDescent="0.25">
      <c r="A15153" s="1">
        <v>39010172</v>
      </c>
      <c r="B15153" s="1" t="s">
        <v>40315</v>
      </c>
      <c r="C15153" s="1" t="s">
        <v>40315</v>
      </c>
      <c r="D15153" s="1" t="s">
        <v>40315</v>
      </c>
      <c r="E15153" s="1" t="s">
        <v>66</v>
      </c>
      <c r="G15153" s="1" t="s">
        <v>199</v>
      </c>
    </row>
    <row r="15154" spans="1:7" x14ac:dyDescent="0.25">
      <c r="A15154" s="1">
        <v>39010173</v>
      </c>
      <c r="B15154" s="1" t="s">
        <v>40316</v>
      </c>
      <c r="C15154" s="1" t="s">
        <v>40316</v>
      </c>
      <c r="D15154" s="1" t="s">
        <v>40316</v>
      </c>
      <c r="E15154" s="1" t="s">
        <v>66</v>
      </c>
      <c r="G15154" s="1" t="s">
        <v>199</v>
      </c>
    </row>
    <row r="15155" spans="1:7" x14ac:dyDescent="0.25">
      <c r="A15155" s="1">
        <v>39010174</v>
      </c>
      <c r="B15155" s="1" t="s">
        <v>40317</v>
      </c>
      <c r="C15155" s="1" t="s">
        <v>40317</v>
      </c>
      <c r="D15155" s="1" t="s">
        <v>40317</v>
      </c>
      <c r="E15155" s="1" t="s">
        <v>65</v>
      </c>
      <c r="G15155" s="1" t="s">
        <v>199</v>
      </c>
    </row>
    <row r="15156" spans="1:7" x14ac:dyDescent="0.25">
      <c r="A15156" s="1">
        <v>39010175</v>
      </c>
      <c r="B15156" s="1" t="s">
        <v>40318</v>
      </c>
      <c r="C15156" s="1" t="s">
        <v>40318</v>
      </c>
      <c r="D15156" s="1" t="s">
        <v>40318</v>
      </c>
      <c r="E15156" s="1" t="s">
        <v>66</v>
      </c>
      <c r="G15156" s="1" t="s">
        <v>199</v>
      </c>
    </row>
    <row r="15157" spans="1:7" x14ac:dyDescent="0.25">
      <c r="A15157" s="1">
        <v>39010176</v>
      </c>
      <c r="B15157" s="1" t="s">
        <v>40319</v>
      </c>
      <c r="C15157" s="1" t="s">
        <v>40319</v>
      </c>
      <c r="D15157" s="1" t="s">
        <v>40320</v>
      </c>
      <c r="E15157" s="1" t="s">
        <v>65</v>
      </c>
      <c r="G15157" s="1" t="s">
        <v>199</v>
      </c>
    </row>
    <row r="15158" spans="1:7" x14ac:dyDescent="0.25">
      <c r="A15158" s="1">
        <v>39010177</v>
      </c>
      <c r="B15158" s="1" t="s">
        <v>40321</v>
      </c>
      <c r="C15158" s="1" t="s">
        <v>40322</v>
      </c>
      <c r="D15158" s="1" t="s">
        <v>40322</v>
      </c>
      <c r="E15158" s="1" t="s">
        <v>66</v>
      </c>
      <c r="G15158" s="1" t="s">
        <v>199</v>
      </c>
    </row>
    <row r="15159" spans="1:7" x14ac:dyDescent="0.25">
      <c r="A15159" s="1">
        <v>39010178</v>
      </c>
      <c r="B15159" s="1" t="s">
        <v>40323</v>
      </c>
      <c r="C15159" s="1" t="s">
        <v>40323</v>
      </c>
      <c r="D15159" s="1" t="s">
        <v>40324</v>
      </c>
      <c r="E15159" s="1" t="s">
        <v>65</v>
      </c>
      <c r="G15159" s="1" t="s">
        <v>199</v>
      </c>
    </row>
    <row r="15160" spans="1:7" x14ac:dyDescent="0.25">
      <c r="A15160" s="1">
        <v>39010179</v>
      </c>
      <c r="B15160" s="1" t="s">
        <v>40275</v>
      </c>
      <c r="C15160" s="1" t="s">
        <v>40325</v>
      </c>
      <c r="D15160" s="1" t="s">
        <v>40325</v>
      </c>
      <c r="G15160" s="1" t="s">
        <v>199</v>
      </c>
    </row>
    <row r="15161" spans="1:7" x14ac:dyDescent="0.25">
      <c r="A15161" s="1">
        <v>39010180</v>
      </c>
      <c r="B15161" s="1" t="s">
        <v>40326</v>
      </c>
      <c r="C15161" s="1" t="s">
        <v>40326</v>
      </c>
      <c r="D15161" s="1" t="s">
        <v>40326</v>
      </c>
      <c r="E15161" s="1" t="s">
        <v>65</v>
      </c>
      <c r="G15161" s="1" t="s">
        <v>199</v>
      </c>
    </row>
    <row r="15162" spans="1:7" x14ac:dyDescent="0.25">
      <c r="A15162" s="1">
        <v>39010181</v>
      </c>
      <c r="B15162" s="1" t="s">
        <v>40327</v>
      </c>
      <c r="C15162" s="1" t="s">
        <v>40327</v>
      </c>
      <c r="D15162" s="1" t="s">
        <v>40327</v>
      </c>
      <c r="E15162" s="1" t="s">
        <v>65</v>
      </c>
      <c r="G15162" s="1" t="s">
        <v>199</v>
      </c>
    </row>
    <row r="15163" spans="1:7" x14ac:dyDescent="0.25">
      <c r="A15163" s="1">
        <v>39010182</v>
      </c>
      <c r="B15163" s="1" t="s">
        <v>40328</v>
      </c>
      <c r="C15163" s="1" t="s">
        <v>40328</v>
      </c>
      <c r="D15163" s="1" t="s">
        <v>40328</v>
      </c>
      <c r="E15163" s="1" t="s">
        <v>65</v>
      </c>
      <c r="G15163" s="1" t="s">
        <v>199</v>
      </c>
    </row>
    <row r="15164" spans="1:7" x14ac:dyDescent="0.25">
      <c r="A15164" s="1">
        <v>39010183</v>
      </c>
      <c r="B15164" s="1" t="s">
        <v>40329</v>
      </c>
      <c r="C15164" s="1" t="s">
        <v>40329</v>
      </c>
      <c r="D15164" s="1" t="s">
        <v>40330</v>
      </c>
      <c r="E15164" s="1" t="s">
        <v>65</v>
      </c>
      <c r="G15164" s="1" t="s">
        <v>199</v>
      </c>
    </row>
    <row r="15165" spans="1:7" x14ac:dyDescent="0.25">
      <c r="A15165" s="1">
        <v>39010184</v>
      </c>
      <c r="B15165" s="1" t="s">
        <v>40331</v>
      </c>
      <c r="C15165" s="1" t="s">
        <v>40331</v>
      </c>
      <c r="D15165" s="1" t="s">
        <v>40331</v>
      </c>
      <c r="E15165" s="1" t="s">
        <v>66</v>
      </c>
      <c r="G15165" s="1" t="s">
        <v>199</v>
      </c>
    </row>
    <row r="15166" spans="1:7" x14ac:dyDescent="0.25">
      <c r="A15166" s="1">
        <v>39010185</v>
      </c>
      <c r="B15166" s="1" t="s">
        <v>40332</v>
      </c>
      <c r="C15166" s="1" t="s">
        <v>40332</v>
      </c>
      <c r="D15166" s="1" t="s">
        <v>40332</v>
      </c>
      <c r="E15166" s="1" t="s">
        <v>66</v>
      </c>
      <c r="G15166" s="1" t="s">
        <v>199</v>
      </c>
    </row>
    <row r="15167" spans="1:7" x14ac:dyDescent="0.25">
      <c r="A15167" s="1">
        <v>39010186</v>
      </c>
      <c r="B15167" s="1" t="s">
        <v>40333</v>
      </c>
      <c r="C15167" s="1" t="s">
        <v>40333</v>
      </c>
      <c r="D15167" s="1" t="s">
        <v>40333</v>
      </c>
      <c r="E15167" s="1" t="s">
        <v>66</v>
      </c>
      <c r="G15167" s="1" t="s">
        <v>199</v>
      </c>
    </row>
    <row r="15168" spans="1:7" x14ac:dyDescent="0.25">
      <c r="A15168" s="1">
        <v>39010187</v>
      </c>
      <c r="B15168" s="1" t="s">
        <v>40334</v>
      </c>
      <c r="C15168" s="1" t="s">
        <v>40334</v>
      </c>
      <c r="D15168" s="1" t="s">
        <v>40334</v>
      </c>
      <c r="E15168" s="1" t="s">
        <v>66</v>
      </c>
      <c r="G15168" s="1" t="s">
        <v>199</v>
      </c>
    </row>
    <row r="15169" spans="1:7" x14ac:dyDescent="0.25">
      <c r="A15169" s="1">
        <v>39010188</v>
      </c>
      <c r="B15169" s="1" t="s">
        <v>40335</v>
      </c>
      <c r="C15169" s="1" t="s">
        <v>40335</v>
      </c>
      <c r="D15169" s="1" t="s">
        <v>40335</v>
      </c>
      <c r="E15169" s="1" t="s">
        <v>66</v>
      </c>
      <c r="G15169" s="1" t="s">
        <v>199</v>
      </c>
    </row>
    <row r="15170" spans="1:7" x14ac:dyDescent="0.25">
      <c r="A15170" s="1">
        <v>39010189</v>
      </c>
      <c r="B15170" s="1" t="s">
        <v>40336</v>
      </c>
      <c r="C15170" s="1" t="s">
        <v>40336</v>
      </c>
      <c r="D15170" s="1" t="s">
        <v>40336</v>
      </c>
      <c r="E15170" s="1" t="s">
        <v>66</v>
      </c>
      <c r="G15170" s="1" t="s">
        <v>199</v>
      </c>
    </row>
    <row r="15171" spans="1:7" x14ac:dyDescent="0.25">
      <c r="A15171" s="1">
        <v>39010190</v>
      </c>
      <c r="B15171" s="1" t="s">
        <v>40337</v>
      </c>
      <c r="C15171" s="1" t="s">
        <v>40337</v>
      </c>
      <c r="D15171" s="1" t="s">
        <v>40337</v>
      </c>
      <c r="E15171" s="1" t="s">
        <v>66</v>
      </c>
      <c r="G15171" s="1" t="s">
        <v>199</v>
      </c>
    </row>
    <row r="15172" spans="1:7" x14ac:dyDescent="0.25">
      <c r="A15172" s="1">
        <v>39010191</v>
      </c>
      <c r="B15172" s="1" t="s">
        <v>40338</v>
      </c>
      <c r="C15172" s="1" t="s">
        <v>40338</v>
      </c>
      <c r="D15172" s="1" t="s">
        <v>40338</v>
      </c>
      <c r="E15172" s="1" t="s">
        <v>66</v>
      </c>
      <c r="G15172" s="1" t="s">
        <v>199</v>
      </c>
    </row>
    <row r="15173" spans="1:7" x14ac:dyDescent="0.25">
      <c r="A15173" s="1">
        <v>39010192</v>
      </c>
      <c r="B15173" s="1" t="s">
        <v>40339</v>
      </c>
      <c r="C15173" s="1" t="s">
        <v>40339</v>
      </c>
      <c r="D15173" s="1" t="s">
        <v>40339</v>
      </c>
      <c r="E15173" s="1" t="s">
        <v>66</v>
      </c>
      <c r="G15173" s="1" t="s">
        <v>199</v>
      </c>
    </row>
    <row r="15174" spans="1:7" x14ac:dyDescent="0.25">
      <c r="A15174" s="1">
        <v>39010193</v>
      </c>
      <c r="B15174" s="1" t="s">
        <v>40340</v>
      </c>
      <c r="C15174" s="1" t="s">
        <v>40340</v>
      </c>
      <c r="D15174" s="1" t="s">
        <v>40340</v>
      </c>
      <c r="E15174" s="1" t="s">
        <v>66</v>
      </c>
      <c r="G15174" s="1" t="s">
        <v>199</v>
      </c>
    </row>
    <row r="15175" spans="1:7" x14ac:dyDescent="0.25">
      <c r="A15175" s="1">
        <v>39010194</v>
      </c>
      <c r="B15175" s="1" t="s">
        <v>40341</v>
      </c>
      <c r="C15175" s="1" t="s">
        <v>40341</v>
      </c>
      <c r="D15175" s="1" t="s">
        <v>40341</v>
      </c>
      <c r="E15175" s="1" t="s">
        <v>66</v>
      </c>
      <c r="G15175" s="1" t="s">
        <v>199</v>
      </c>
    </row>
    <row r="15176" spans="1:7" x14ac:dyDescent="0.25">
      <c r="A15176" s="1">
        <v>39010195</v>
      </c>
      <c r="B15176" s="1" t="s">
        <v>40342</v>
      </c>
      <c r="C15176" s="1" t="s">
        <v>40342</v>
      </c>
      <c r="D15176" s="1" t="s">
        <v>40342</v>
      </c>
      <c r="E15176" s="1" t="s">
        <v>66</v>
      </c>
      <c r="G15176" s="1" t="s">
        <v>199</v>
      </c>
    </row>
    <row r="15177" spans="1:7" x14ac:dyDescent="0.25">
      <c r="A15177" s="1">
        <v>39010196</v>
      </c>
      <c r="B15177" s="1" t="s">
        <v>40343</v>
      </c>
      <c r="C15177" s="1" t="s">
        <v>40343</v>
      </c>
      <c r="D15177" s="1" t="s">
        <v>40343</v>
      </c>
      <c r="E15177" s="1" t="s">
        <v>66</v>
      </c>
      <c r="G15177" s="1" t="s">
        <v>199</v>
      </c>
    </row>
    <row r="15178" spans="1:7" x14ac:dyDescent="0.25">
      <c r="A15178" s="1">
        <v>39010197</v>
      </c>
      <c r="B15178" s="1" t="s">
        <v>40344</v>
      </c>
      <c r="C15178" s="1" t="s">
        <v>40344</v>
      </c>
      <c r="D15178" s="1" t="s">
        <v>40344</v>
      </c>
      <c r="E15178" s="1" t="s">
        <v>66</v>
      </c>
      <c r="G15178" s="1" t="s">
        <v>199</v>
      </c>
    </row>
    <row r="15179" spans="1:7" x14ac:dyDescent="0.25">
      <c r="A15179" s="1">
        <v>39010198</v>
      </c>
      <c r="B15179" s="1" t="s">
        <v>40345</v>
      </c>
      <c r="C15179" s="1" t="s">
        <v>40345</v>
      </c>
      <c r="D15179" s="1" t="s">
        <v>40345</v>
      </c>
      <c r="E15179" s="1" t="s">
        <v>66</v>
      </c>
      <c r="G15179" s="1" t="s">
        <v>199</v>
      </c>
    </row>
    <row r="15180" spans="1:7" x14ac:dyDescent="0.25">
      <c r="A15180" s="1">
        <v>39010199</v>
      </c>
      <c r="B15180" s="1" t="s">
        <v>40346</v>
      </c>
      <c r="C15180" s="1" t="s">
        <v>40346</v>
      </c>
      <c r="D15180" s="1" t="s">
        <v>40346</v>
      </c>
      <c r="E15180" s="1" t="s">
        <v>66</v>
      </c>
      <c r="G15180" s="1" t="s">
        <v>199</v>
      </c>
    </row>
    <row r="15181" spans="1:7" x14ac:dyDescent="0.25">
      <c r="A15181" s="1">
        <v>39010200</v>
      </c>
      <c r="B15181" s="1" t="s">
        <v>40347</v>
      </c>
      <c r="C15181" s="1" t="s">
        <v>40347</v>
      </c>
      <c r="D15181" s="1" t="s">
        <v>40347</v>
      </c>
      <c r="E15181" s="1" t="s">
        <v>66</v>
      </c>
      <c r="G15181" s="1" t="s">
        <v>199</v>
      </c>
    </row>
    <row r="15182" spans="1:7" x14ac:dyDescent="0.25">
      <c r="A15182" s="1">
        <v>39010201</v>
      </c>
      <c r="B15182" s="1" t="s">
        <v>40348</v>
      </c>
      <c r="C15182" s="1" t="s">
        <v>40348</v>
      </c>
      <c r="D15182" s="1" t="s">
        <v>40348</v>
      </c>
      <c r="E15182" s="1" t="s">
        <v>66</v>
      </c>
      <c r="G15182" s="1" t="s">
        <v>199</v>
      </c>
    </row>
    <row r="15183" spans="1:7" x14ac:dyDescent="0.25">
      <c r="A15183" s="1">
        <v>39010207</v>
      </c>
      <c r="B15183" s="1" t="s">
        <v>40349</v>
      </c>
      <c r="C15183" s="1" t="s">
        <v>40349</v>
      </c>
      <c r="D15183" s="1" t="s">
        <v>40349</v>
      </c>
      <c r="E15183" s="1" t="s">
        <v>66</v>
      </c>
      <c r="G15183" s="1" t="s">
        <v>199</v>
      </c>
    </row>
    <row r="15184" spans="1:7" x14ac:dyDescent="0.25">
      <c r="A15184" s="1">
        <v>39010209</v>
      </c>
      <c r="B15184" s="1" t="s">
        <v>40350</v>
      </c>
      <c r="C15184" s="1" t="s">
        <v>40350</v>
      </c>
      <c r="D15184" s="1" t="s">
        <v>40350</v>
      </c>
      <c r="E15184" s="1" t="s">
        <v>66</v>
      </c>
      <c r="G15184" s="1" t="s">
        <v>199</v>
      </c>
    </row>
    <row r="15185" spans="1:7" x14ac:dyDescent="0.25">
      <c r="A15185" s="1">
        <v>39010210</v>
      </c>
      <c r="B15185" s="1" t="s">
        <v>40351</v>
      </c>
      <c r="C15185" s="1" t="s">
        <v>40351</v>
      </c>
      <c r="D15185" s="1" t="s">
        <v>40351</v>
      </c>
      <c r="E15185" s="1" t="s">
        <v>66</v>
      </c>
      <c r="G15185" s="1" t="s">
        <v>199</v>
      </c>
    </row>
    <row r="15186" spans="1:7" x14ac:dyDescent="0.25">
      <c r="A15186" s="1">
        <v>39010211</v>
      </c>
      <c r="B15186" s="1" t="s">
        <v>40352</v>
      </c>
      <c r="C15186" s="1" t="s">
        <v>40352</v>
      </c>
      <c r="D15186" s="1" t="s">
        <v>40352</v>
      </c>
      <c r="E15186" s="1" t="s">
        <v>66</v>
      </c>
      <c r="G15186" s="1" t="s">
        <v>199</v>
      </c>
    </row>
    <row r="15187" spans="1:7" x14ac:dyDescent="0.25">
      <c r="A15187" s="1">
        <v>39010212</v>
      </c>
      <c r="B15187" s="1" t="s">
        <v>40353</v>
      </c>
      <c r="C15187" s="1" t="s">
        <v>40353</v>
      </c>
      <c r="D15187" s="1" t="s">
        <v>40353</v>
      </c>
      <c r="E15187" s="1" t="s">
        <v>66</v>
      </c>
      <c r="G15187" s="1" t="s">
        <v>199</v>
      </c>
    </row>
    <row r="15188" spans="1:7" x14ac:dyDescent="0.25">
      <c r="A15188" s="1">
        <v>39010213</v>
      </c>
      <c r="B15188" s="1" t="s">
        <v>40354</v>
      </c>
      <c r="C15188" s="1" t="s">
        <v>40354</v>
      </c>
      <c r="D15188" s="1" t="s">
        <v>40354</v>
      </c>
      <c r="E15188" s="1" t="s">
        <v>66</v>
      </c>
      <c r="G15188" s="1" t="s">
        <v>199</v>
      </c>
    </row>
    <row r="15189" spans="1:7" x14ac:dyDescent="0.25">
      <c r="A15189" s="1">
        <v>39010214</v>
      </c>
      <c r="B15189" s="1" t="s">
        <v>40355</v>
      </c>
      <c r="C15189" s="1" t="s">
        <v>40355</v>
      </c>
      <c r="D15189" s="1" t="s">
        <v>40355</v>
      </c>
      <c r="E15189" s="1" t="s">
        <v>66</v>
      </c>
      <c r="G15189" s="1" t="s">
        <v>199</v>
      </c>
    </row>
    <row r="15190" spans="1:7" x14ac:dyDescent="0.25">
      <c r="A15190" s="1">
        <v>39010215</v>
      </c>
      <c r="B15190" s="1" t="s">
        <v>40356</v>
      </c>
      <c r="C15190" s="1" t="s">
        <v>40356</v>
      </c>
      <c r="D15190" s="1" t="s">
        <v>40356</v>
      </c>
      <c r="E15190" s="1" t="s">
        <v>66</v>
      </c>
      <c r="G15190" s="1" t="s">
        <v>199</v>
      </c>
    </row>
    <row r="15191" spans="1:7" x14ac:dyDescent="0.25">
      <c r="A15191" s="1">
        <v>39010216</v>
      </c>
      <c r="B15191" s="1" t="s">
        <v>40357</v>
      </c>
      <c r="C15191" s="1" t="s">
        <v>40357</v>
      </c>
      <c r="D15191" s="1" t="s">
        <v>40357</v>
      </c>
      <c r="E15191" s="1" t="s">
        <v>66</v>
      </c>
      <c r="G15191" s="1" t="s">
        <v>199</v>
      </c>
    </row>
    <row r="15192" spans="1:7" x14ac:dyDescent="0.25">
      <c r="A15192" s="1">
        <v>39010217</v>
      </c>
      <c r="B15192" s="1" t="s">
        <v>40358</v>
      </c>
      <c r="C15192" s="1" t="s">
        <v>40358</v>
      </c>
      <c r="D15192" s="1" t="s">
        <v>40358</v>
      </c>
      <c r="E15192" s="1" t="s">
        <v>66</v>
      </c>
      <c r="G15192" s="1" t="s">
        <v>199</v>
      </c>
    </row>
    <row r="15193" spans="1:7" x14ac:dyDescent="0.25">
      <c r="A15193" s="1">
        <v>39010218</v>
      </c>
      <c r="B15193" s="1" t="s">
        <v>40359</v>
      </c>
      <c r="C15193" s="1" t="s">
        <v>40359</v>
      </c>
      <c r="D15193" s="1" t="s">
        <v>40359</v>
      </c>
      <c r="E15193" s="1" t="s">
        <v>66</v>
      </c>
      <c r="G15193" s="1" t="s">
        <v>199</v>
      </c>
    </row>
    <row r="15194" spans="1:7" x14ac:dyDescent="0.25">
      <c r="A15194" s="1">
        <v>39010219</v>
      </c>
      <c r="B15194" s="1" t="s">
        <v>40360</v>
      </c>
      <c r="C15194" s="1" t="s">
        <v>40360</v>
      </c>
      <c r="D15194" s="1" t="s">
        <v>40360</v>
      </c>
      <c r="E15194" s="1" t="s">
        <v>66</v>
      </c>
      <c r="G15194" s="1" t="s">
        <v>199</v>
      </c>
    </row>
    <row r="15195" spans="1:7" x14ac:dyDescent="0.25">
      <c r="A15195" s="1">
        <v>39010220</v>
      </c>
      <c r="B15195" s="1" t="s">
        <v>40361</v>
      </c>
      <c r="C15195" s="1" t="s">
        <v>40361</v>
      </c>
      <c r="D15195" s="1" t="s">
        <v>40361</v>
      </c>
      <c r="E15195" s="1" t="s">
        <v>66</v>
      </c>
      <c r="G15195" s="1" t="s">
        <v>199</v>
      </c>
    </row>
    <row r="15196" spans="1:7" x14ac:dyDescent="0.25">
      <c r="A15196" s="1">
        <v>39010221</v>
      </c>
      <c r="B15196" s="1" t="s">
        <v>40362</v>
      </c>
      <c r="C15196" s="1" t="s">
        <v>40362</v>
      </c>
      <c r="D15196" s="1" t="s">
        <v>40362</v>
      </c>
      <c r="E15196" s="1" t="s">
        <v>66</v>
      </c>
      <c r="G15196" s="1" t="s">
        <v>199</v>
      </c>
    </row>
    <row r="15197" spans="1:7" x14ac:dyDescent="0.25">
      <c r="A15197" s="1">
        <v>39010222</v>
      </c>
      <c r="B15197" s="1" t="s">
        <v>40363</v>
      </c>
      <c r="C15197" s="1" t="s">
        <v>40363</v>
      </c>
      <c r="D15197" s="1" t="s">
        <v>40363</v>
      </c>
      <c r="E15197" s="1" t="s">
        <v>66</v>
      </c>
      <c r="G15197" s="1" t="s">
        <v>199</v>
      </c>
    </row>
    <row r="15198" spans="1:7" x14ac:dyDescent="0.25">
      <c r="A15198" s="1">
        <v>39010223</v>
      </c>
      <c r="B15198" s="1" t="s">
        <v>40364</v>
      </c>
      <c r="C15198" s="1" t="s">
        <v>40364</v>
      </c>
      <c r="D15198" s="1" t="s">
        <v>40364</v>
      </c>
      <c r="E15198" s="1" t="s">
        <v>66</v>
      </c>
      <c r="G15198" s="1" t="s">
        <v>199</v>
      </c>
    </row>
    <row r="15199" spans="1:7" x14ac:dyDescent="0.25">
      <c r="A15199" s="1">
        <v>39010224</v>
      </c>
      <c r="B15199" s="1" t="s">
        <v>40365</v>
      </c>
      <c r="C15199" s="1" t="s">
        <v>40365</v>
      </c>
      <c r="D15199" s="1" t="s">
        <v>40365</v>
      </c>
      <c r="E15199" s="1" t="s">
        <v>66</v>
      </c>
      <c r="G15199" s="1" t="s">
        <v>199</v>
      </c>
    </row>
    <row r="15200" spans="1:7" x14ac:dyDescent="0.25">
      <c r="A15200" s="1">
        <v>39010225</v>
      </c>
      <c r="B15200" s="1" t="s">
        <v>40366</v>
      </c>
      <c r="C15200" s="1" t="s">
        <v>40366</v>
      </c>
      <c r="D15200" s="1" t="s">
        <v>40366</v>
      </c>
      <c r="E15200" s="1" t="s">
        <v>66</v>
      </c>
      <c r="G15200" s="1" t="s">
        <v>199</v>
      </c>
    </row>
    <row r="15201" spans="1:7" x14ac:dyDescent="0.25">
      <c r="A15201" s="1">
        <v>39010226</v>
      </c>
      <c r="B15201" s="1" t="s">
        <v>40367</v>
      </c>
      <c r="C15201" s="1" t="s">
        <v>40367</v>
      </c>
      <c r="D15201" s="1" t="s">
        <v>40367</v>
      </c>
      <c r="E15201" s="1" t="s">
        <v>66</v>
      </c>
      <c r="G15201" s="1" t="s">
        <v>199</v>
      </c>
    </row>
    <row r="15202" spans="1:7" x14ac:dyDescent="0.25">
      <c r="A15202" s="1">
        <v>39010227</v>
      </c>
      <c r="B15202" s="1" t="s">
        <v>40368</v>
      </c>
      <c r="C15202" s="1" t="s">
        <v>40368</v>
      </c>
      <c r="D15202" s="1" t="s">
        <v>40368</v>
      </c>
      <c r="E15202" s="1" t="s">
        <v>66</v>
      </c>
      <c r="G15202" s="1" t="s">
        <v>199</v>
      </c>
    </row>
    <row r="15203" spans="1:7" x14ac:dyDescent="0.25">
      <c r="A15203" s="1">
        <v>39010228</v>
      </c>
      <c r="B15203" s="1" t="s">
        <v>40369</v>
      </c>
      <c r="C15203" s="1" t="s">
        <v>40369</v>
      </c>
      <c r="D15203" s="1" t="s">
        <v>40369</v>
      </c>
      <c r="E15203" s="1" t="s">
        <v>66</v>
      </c>
      <c r="G15203" s="1" t="s">
        <v>199</v>
      </c>
    </row>
    <row r="15204" spans="1:7" x14ac:dyDescent="0.25">
      <c r="A15204" s="1">
        <v>39010229</v>
      </c>
      <c r="B15204" s="1" t="s">
        <v>40370</v>
      </c>
      <c r="C15204" s="1" t="s">
        <v>40370</v>
      </c>
      <c r="D15204" s="1" t="s">
        <v>40370</v>
      </c>
      <c r="E15204" s="1" t="s">
        <v>66</v>
      </c>
      <c r="G15204" s="1" t="s">
        <v>199</v>
      </c>
    </row>
    <row r="15205" spans="1:7" x14ac:dyDescent="0.25">
      <c r="A15205" s="1">
        <v>39010230</v>
      </c>
      <c r="B15205" s="1" t="s">
        <v>40371</v>
      </c>
      <c r="C15205" s="1" t="s">
        <v>40371</v>
      </c>
      <c r="D15205" s="1" t="s">
        <v>40371</v>
      </c>
      <c r="E15205" s="1" t="s">
        <v>66</v>
      </c>
      <c r="G15205" s="1" t="s">
        <v>199</v>
      </c>
    </row>
    <row r="15206" spans="1:7" x14ac:dyDescent="0.25">
      <c r="A15206" s="1">
        <v>39010231</v>
      </c>
      <c r="B15206" s="1" t="s">
        <v>40372</v>
      </c>
      <c r="C15206" s="1" t="s">
        <v>40372</v>
      </c>
      <c r="D15206" s="1" t="s">
        <v>40372</v>
      </c>
      <c r="E15206" s="1" t="s">
        <v>66</v>
      </c>
      <c r="G15206" s="1" t="s">
        <v>199</v>
      </c>
    </row>
    <row r="15207" spans="1:7" x14ac:dyDescent="0.25">
      <c r="A15207" s="1">
        <v>39010232</v>
      </c>
      <c r="B15207" s="1" t="s">
        <v>40373</v>
      </c>
      <c r="C15207" s="1" t="s">
        <v>40373</v>
      </c>
      <c r="D15207" s="1" t="s">
        <v>40373</v>
      </c>
      <c r="E15207" s="1" t="s">
        <v>66</v>
      </c>
      <c r="G15207" s="1" t="s">
        <v>199</v>
      </c>
    </row>
    <row r="15208" spans="1:7" x14ac:dyDescent="0.25">
      <c r="A15208" s="1">
        <v>39010233</v>
      </c>
      <c r="B15208" s="1" t="s">
        <v>40374</v>
      </c>
      <c r="C15208" s="1" t="s">
        <v>40374</v>
      </c>
      <c r="D15208" s="1" t="s">
        <v>40374</v>
      </c>
      <c r="E15208" s="1" t="s">
        <v>65</v>
      </c>
      <c r="G15208" s="1" t="s">
        <v>199</v>
      </c>
    </row>
    <row r="15209" spans="1:7" x14ac:dyDescent="0.25">
      <c r="A15209" s="1">
        <v>39010234</v>
      </c>
      <c r="B15209" s="1" t="s">
        <v>40375</v>
      </c>
      <c r="C15209" s="1" t="s">
        <v>40375</v>
      </c>
      <c r="D15209" s="1" t="s">
        <v>40375</v>
      </c>
      <c r="E15209" s="1" t="s">
        <v>66</v>
      </c>
      <c r="G15209" s="1" t="s">
        <v>199</v>
      </c>
    </row>
    <row r="15210" spans="1:7" x14ac:dyDescent="0.25">
      <c r="A15210" s="1">
        <v>39010235</v>
      </c>
      <c r="B15210" s="1" t="s">
        <v>40376</v>
      </c>
      <c r="C15210" s="1" t="s">
        <v>40376</v>
      </c>
      <c r="D15210" s="1" t="s">
        <v>40376</v>
      </c>
      <c r="E15210" s="1" t="s">
        <v>65</v>
      </c>
      <c r="G15210" s="1" t="s">
        <v>199</v>
      </c>
    </row>
    <row r="15211" spans="1:7" x14ac:dyDescent="0.25">
      <c r="A15211" s="1">
        <v>39010236</v>
      </c>
      <c r="B15211" s="1" t="s">
        <v>40377</v>
      </c>
      <c r="C15211" s="1" t="s">
        <v>40377</v>
      </c>
      <c r="D15211" s="1" t="s">
        <v>40377</v>
      </c>
      <c r="E15211" s="1" t="s">
        <v>65</v>
      </c>
      <c r="G15211" s="1" t="s">
        <v>199</v>
      </c>
    </row>
    <row r="15212" spans="1:7" x14ac:dyDescent="0.25">
      <c r="A15212" s="1">
        <v>39010237</v>
      </c>
      <c r="B15212" s="1" t="s">
        <v>40378</v>
      </c>
      <c r="C15212" s="1" t="s">
        <v>40378</v>
      </c>
      <c r="D15212" s="1" t="s">
        <v>40378</v>
      </c>
      <c r="E15212" s="1" t="s">
        <v>66</v>
      </c>
      <c r="G15212" s="1" t="s">
        <v>199</v>
      </c>
    </row>
    <row r="15213" spans="1:7" x14ac:dyDescent="0.25">
      <c r="A15213" s="1">
        <v>39010238</v>
      </c>
      <c r="B15213" s="1" t="s">
        <v>40379</v>
      </c>
      <c r="C15213" s="1" t="s">
        <v>40380</v>
      </c>
      <c r="D15213" s="1" t="s">
        <v>40380</v>
      </c>
      <c r="E15213" s="1" t="s">
        <v>66</v>
      </c>
      <c r="G15213" s="1" t="s">
        <v>199</v>
      </c>
    </row>
    <row r="15214" spans="1:7" x14ac:dyDescent="0.25">
      <c r="A15214" s="1">
        <v>39010239</v>
      </c>
      <c r="B15214" s="1" t="s">
        <v>40381</v>
      </c>
      <c r="C15214" s="1" t="s">
        <v>40381</v>
      </c>
      <c r="D15214" s="1" t="s">
        <v>40381</v>
      </c>
      <c r="E15214" s="1" t="s">
        <v>66</v>
      </c>
      <c r="G15214" s="1" t="s">
        <v>199</v>
      </c>
    </row>
    <row r="15215" spans="1:7" x14ac:dyDescent="0.25">
      <c r="A15215" s="1">
        <v>39010240</v>
      </c>
      <c r="B15215" s="1" t="s">
        <v>40382</v>
      </c>
      <c r="C15215" s="1" t="s">
        <v>40382</v>
      </c>
      <c r="D15215" s="1" t="s">
        <v>40382</v>
      </c>
      <c r="E15215" s="1" t="s">
        <v>66</v>
      </c>
      <c r="G15215" s="1" t="s">
        <v>199</v>
      </c>
    </row>
    <row r="15216" spans="1:7" x14ac:dyDescent="0.25">
      <c r="A15216" s="1">
        <v>39010241</v>
      </c>
      <c r="B15216" s="1" t="s">
        <v>40383</v>
      </c>
      <c r="C15216" s="1" t="s">
        <v>40383</v>
      </c>
      <c r="D15216" s="1" t="s">
        <v>40277</v>
      </c>
      <c r="E15216" s="1" t="s">
        <v>65</v>
      </c>
      <c r="G15216" s="1" t="s">
        <v>199</v>
      </c>
    </row>
    <row r="15217" spans="1:7" x14ac:dyDescent="0.25">
      <c r="A15217" s="1">
        <v>39010242</v>
      </c>
      <c r="B15217" s="1" t="s">
        <v>40384</v>
      </c>
      <c r="C15217" s="1" t="s">
        <v>40384</v>
      </c>
      <c r="D15217" s="1" t="s">
        <v>40385</v>
      </c>
      <c r="E15217" s="1" t="s">
        <v>65</v>
      </c>
      <c r="G15217" s="1" t="s">
        <v>199</v>
      </c>
    </row>
    <row r="15218" spans="1:7" x14ac:dyDescent="0.25">
      <c r="A15218" s="1">
        <v>39010243</v>
      </c>
      <c r="B15218" s="1" t="s">
        <v>40386</v>
      </c>
      <c r="C15218" s="1" t="s">
        <v>40386</v>
      </c>
      <c r="D15218" s="1" t="s">
        <v>40386</v>
      </c>
      <c r="E15218" s="1" t="s">
        <v>66</v>
      </c>
      <c r="G15218" s="1" t="s">
        <v>199</v>
      </c>
    </row>
    <row r="15219" spans="1:7" x14ac:dyDescent="0.25">
      <c r="A15219" s="1">
        <v>39010244</v>
      </c>
      <c r="B15219" s="1" t="s">
        <v>40387</v>
      </c>
      <c r="C15219" s="1" t="s">
        <v>40388</v>
      </c>
      <c r="D15219" s="1" t="s">
        <v>40388</v>
      </c>
      <c r="E15219" s="1" t="s">
        <v>65</v>
      </c>
      <c r="G15219" s="1" t="s">
        <v>199</v>
      </c>
    </row>
    <row r="15220" spans="1:7" x14ac:dyDescent="0.25">
      <c r="A15220" s="1">
        <v>39010245</v>
      </c>
      <c r="B15220" s="1" t="s">
        <v>40389</v>
      </c>
      <c r="C15220" s="1" t="s">
        <v>40390</v>
      </c>
      <c r="D15220" s="1" t="s">
        <v>40390</v>
      </c>
      <c r="E15220" s="1" t="s">
        <v>65</v>
      </c>
      <c r="G15220" s="1" t="s">
        <v>199</v>
      </c>
    </row>
    <row r="15221" spans="1:7" x14ac:dyDescent="0.25">
      <c r="A15221" s="1">
        <v>39010246</v>
      </c>
      <c r="B15221" s="1" t="s">
        <v>40391</v>
      </c>
      <c r="C15221" s="1" t="s">
        <v>40392</v>
      </c>
      <c r="D15221" s="1" t="s">
        <v>40392</v>
      </c>
      <c r="E15221" s="1" t="s">
        <v>66</v>
      </c>
      <c r="G15221" s="1" t="s">
        <v>199</v>
      </c>
    </row>
    <row r="15222" spans="1:7" x14ac:dyDescent="0.25">
      <c r="A15222" s="1">
        <v>39010247</v>
      </c>
      <c r="B15222" s="1" t="s">
        <v>40393</v>
      </c>
      <c r="C15222" s="1" t="s">
        <v>40394</v>
      </c>
      <c r="D15222" s="1" t="s">
        <v>40394</v>
      </c>
      <c r="E15222" s="1" t="s">
        <v>66</v>
      </c>
      <c r="G15222" s="1" t="s">
        <v>199</v>
      </c>
    </row>
    <row r="15223" spans="1:7" x14ac:dyDescent="0.25">
      <c r="A15223" s="1">
        <v>39010248</v>
      </c>
      <c r="B15223" s="1" t="s">
        <v>40395</v>
      </c>
      <c r="C15223" s="1" t="s">
        <v>40395</v>
      </c>
      <c r="D15223" s="1" t="s">
        <v>40395</v>
      </c>
      <c r="E15223" s="1" t="s">
        <v>66</v>
      </c>
      <c r="G15223" s="1" t="s">
        <v>199</v>
      </c>
    </row>
    <row r="15224" spans="1:7" x14ac:dyDescent="0.25">
      <c r="A15224" s="1">
        <v>39010249</v>
      </c>
      <c r="B15224" s="1" t="s">
        <v>40396</v>
      </c>
      <c r="C15224" s="1" t="s">
        <v>40397</v>
      </c>
      <c r="D15224" s="1" t="s">
        <v>40397</v>
      </c>
      <c r="E15224" s="1" t="s">
        <v>66</v>
      </c>
      <c r="G15224" s="1" t="s">
        <v>199</v>
      </c>
    </row>
    <row r="15225" spans="1:7" x14ac:dyDescent="0.25">
      <c r="A15225" s="1">
        <v>39010250</v>
      </c>
      <c r="B15225" s="1" t="s">
        <v>40286</v>
      </c>
      <c r="C15225" s="1" t="s">
        <v>40286</v>
      </c>
      <c r="D15225" s="1" t="s">
        <v>40286</v>
      </c>
      <c r="E15225" s="1" t="s">
        <v>66</v>
      </c>
      <c r="G15225" s="1" t="s">
        <v>199</v>
      </c>
    </row>
    <row r="15226" spans="1:7" x14ac:dyDescent="0.25">
      <c r="A15226" s="1">
        <v>39010251</v>
      </c>
      <c r="B15226" s="1" t="s">
        <v>40398</v>
      </c>
      <c r="C15226" s="1" t="s">
        <v>40398</v>
      </c>
      <c r="D15226" s="1" t="s">
        <v>40398</v>
      </c>
      <c r="E15226" s="1" t="s">
        <v>66</v>
      </c>
      <c r="G15226" s="1" t="s">
        <v>199</v>
      </c>
    </row>
    <row r="15227" spans="1:7" x14ac:dyDescent="0.25">
      <c r="A15227" s="1">
        <v>39010252</v>
      </c>
      <c r="B15227" s="1" t="s">
        <v>40399</v>
      </c>
      <c r="C15227" s="1" t="s">
        <v>40399</v>
      </c>
      <c r="D15227" s="1" t="s">
        <v>40400</v>
      </c>
      <c r="E15227" s="1" t="s">
        <v>65</v>
      </c>
      <c r="G15227" s="1" t="s">
        <v>199</v>
      </c>
    </row>
    <row r="15228" spans="1:7" x14ac:dyDescent="0.25">
      <c r="A15228" s="1">
        <v>39010253</v>
      </c>
      <c r="B15228" s="1" t="s">
        <v>40401</v>
      </c>
      <c r="C15228" s="1" t="s">
        <v>40401</v>
      </c>
      <c r="D15228" s="1" t="s">
        <v>40401</v>
      </c>
      <c r="E15228" s="1" t="s">
        <v>66</v>
      </c>
      <c r="G15228" s="1" t="s">
        <v>199</v>
      </c>
    </row>
    <row r="15229" spans="1:7" x14ac:dyDescent="0.25">
      <c r="A15229" s="1">
        <v>39010254</v>
      </c>
      <c r="B15229" s="1" t="s">
        <v>40402</v>
      </c>
      <c r="C15229" s="1" t="s">
        <v>40402</v>
      </c>
      <c r="D15229" s="1" t="s">
        <v>40402</v>
      </c>
      <c r="E15229" s="1" t="s">
        <v>66</v>
      </c>
      <c r="G15229" s="1" t="s">
        <v>199</v>
      </c>
    </row>
    <row r="15230" spans="1:7" x14ac:dyDescent="0.25">
      <c r="A15230" s="1">
        <v>39010255</v>
      </c>
      <c r="B15230" s="1" t="s">
        <v>40403</v>
      </c>
      <c r="C15230" s="1" t="s">
        <v>40404</v>
      </c>
      <c r="D15230" s="1" t="s">
        <v>40404</v>
      </c>
      <c r="E15230" s="1" t="s">
        <v>66</v>
      </c>
      <c r="G15230" s="1" t="s">
        <v>199</v>
      </c>
    </row>
    <row r="15231" spans="1:7" x14ac:dyDescent="0.25">
      <c r="A15231" s="1">
        <v>39010256</v>
      </c>
      <c r="B15231" s="1" t="s">
        <v>40405</v>
      </c>
      <c r="C15231" s="1" t="s">
        <v>40405</v>
      </c>
      <c r="D15231" s="1" t="s">
        <v>40405</v>
      </c>
      <c r="E15231" s="1" t="s">
        <v>66</v>
      </c>
      <c r="G15231" s="1" t="s">
        <v>199</v>
      </c>
    </row>
    <row r="15232" spans="1:7" x14ac:dyDescent="0.25">
      <c r="A15232" s="1">
        <v>39010257</v>
      </c>
      <c r="B15232" s="1" t="s">
        <v>40406</v>
      </c>
      <c r="C15232" s="1" t="s">
        <v>40406</v>
      </c>
      <c r="D15232" s="1" t="s">
        <v>40406</v>
      </c>
      <c r="E15232" s="1" t="s">
        <v>66</v>
      </c>
      <c r="G15232" s="1" t="s">
        <v>199</v>
      </c>
    </row>
    <row r="15233" spans="1:7" x14ac:dyDescent="0.25">
      <c r="A15233" s="1">
        <v>39010258</v>
      </c>
      <c r="B15233" s="1" t="s">
        <v>40407</v>
      </c>
      <c r="C15233" s="1" t="s">
        <v>40407</v>
      </c>
      <c r="D15233" s="1" t="s">
        <v>40408</v>
      </c>
      <c r="E15233" s="1" t="s">
        <v>65</v>
      </c>
      <c r="G15233" s="1" t="s">
        <v>199</v>
      </c>
    </row>
    <row r="15234" spans="1:7" x14ac:dyDescent="0.25">
      <c r="A15234" s="1">
        <v>39010259</v>
      </c>
      <c r="B15234" s="1" t="s">
        <v>40409</v>
      </c>
      <c r="C15234" s="1" t="s">
        <v>40410</v>
      </c>
      <c r="D15234" s="1" t="s">
        <v>40410</v>
      </c>
      <c r="E15234" s="1" t="s">
        <v>66</v>
      </c>
      <c r="G15234" s="1" t="s">
        <v>199</v>
      </c>
    </row>
    <row r="15235" spans="1:7" x14ac:dyDescent="0.25">
      <c r="A15235" s="1">
        <v>39010260</v>
      </c>
      <c r="B15235" s="1" t="s">
        <v>40411</v>
      </c>
      <c r="C15235" s="1" t="s">
        <v>40411</v>
      </c>
      <c r="D15235" s="1" t="s">
        <v>40411</v>
      </c>
      <c r="E15235" s="1" t="s">
        <v>66</v>
      </c>
      <c r="G15235" s="1" t="s">
        <v>199</v>
      </c>
    </row>
    <row r="15236" spans="1:7" x14ac:dyDescent="0.25">
      <c r="A15236" s="1">
        <v>39010261</v>
      </c>
      <c r="B15236" s="1" t="s">
        <v>40412</v>
      </c>
      <c r="C15236" s="1" t="s">
        <v>40413</v>
      </c>
      <c r="D15236" s="1" t="s">
        <v>40413</v>
      </c>
      <c r="E15236" s="1" t="s">
        <v>66</v>
      </c>
      <c r="G15236" s="1" t="s">
        <v>199</v>
      </c>
    </row>
    <row r="15237" spans="1:7" x14ac:dyDescent="0.25">
      <c r="A15237" s="1">
        <v>39010262</v>
      </c>
      <c r="B15237" s="1" t="s">
        <v>40414</v>
      </c>
      <c r="C15237" s="1" t="s">
        <v>40415</v>
      </c>
      <c r="D15237" s="1" t="s">
        <v>40415</v>
      </c>
      <c r="E15237" s="1" t="s">
        <v>66</v>
      </c>
      <c r="G15237" s="1" t="s">
        <v>199</v>
      </c>
    </row>
    <row r="15238" spans="1:7" x14ac:dyDescent="0.25">
      <c r="A15238" s="1">
        <v>39010263</v>
      </c>
      <c r="B15238" s="1" t="s">
        <v>40416</v>
      </c>
      <c r="C15238" s="1" t="s">
        <v>40416</v>
      </c>
      <c r="D15238" s="1" t="s">
        <v>40416</v>
      </c>
      <c r="E15238" s="1" t="s">
        <v>66</v>
      </c>
      <c r="G15238" s="1" t="s">
        <v>199</v>
      </c>
    </row>
    <row r="15239" spans="1:7" x14ac:dyDescent="0.25">
      <c r="A15239" s="1">
        <v>39010264</v>
      </c>
      <c r="B15239" s="1" t="s">
        <v>40417</v>
      </c>
      <c r="C15239" s="1" t="s">
        <v>40417</v>
      </c>
      <c r="D15239" s="1" t="s">
        <v>40417</v>
      </c>
      <c r="E15239" s="1" t="s">
        <v>66</v>
      </c>
      <c r="G15239" s="1" t="s">
        <v>199</v>
      </c>
    </row>
    <row r="15240" spans="1:7" x14ac:dyDescent="0.25">
      <c r="A15240" s="1">
        <v>39010265</v>
      </c>
      <c r="B15240" s="1" t="s">
        <v>40418</v>
      </c>
      <c r="C15240" s="1" t="s">
        <v>40418</v>
      </c>
      <c r="D15240" s="1" t="s">
        <v>40419</v>
      </c>
      <c r="E15240" s="1" t="s">
        <v>65</v>
      </c>
      <c r="G15240" s="1" t="s">
        <v>199</v>
      </c>
    </row>
    <row r="15241" spans="1:7" x14ac:dyDescent="0.25">
      <c r="A15241" s="1">
        <v>39010266</v>
      </c>
      <c r="B15241" s="1" t="s">
        <v>40420</v>
      </c>
      <c r="C15241" s="1" t="s">
        <v>40420</v>
      </c>
      <c r="D15241" s="1" t="s">
        <v>40420</v>
      </c>
      <c r="E15241" s="1" t="s">
        <v>66</v>
      </c>
      <c r="G15241" s="1" t="s">
        <v>199</v>
      </c>
    </row>
    <row r="15242" spans="1:7" x14ac:dyDescent="0.25">
      <c r="A15242" s="1">
        <v>39010267</v>
      </c>
      <c r="B15242" s="1" t="s">
        <v>40421</v>
      </c>
      <c r="C15242" s="1" t="s">
        <v>40422</v>
      </c>
      <c r="D15242" s="1" t="s">
        <v>40422</v>
      </c>
      <c r="E15242" s="1" t="s">
        <v>66</v>
      </c>
      <c r="G15242" s="1" t="s">
        <v>199</v>
      </c>
    </row>
    <row r="15243" spans="1:7" x14ac:dyDescent="0.25">
      <c r="A15243" s="1">
        <v>39010268</v>
      </c>
      <c r="B15243" s="1" t="s">
        <v>40423</v>
      </c>
      <c r="C15243" s="1" t="s">
        <v>40423</v>
      </c>
      <c r="D15243" s="1" t="s">
        <v>40424</v>
      </c>
      <c r="E15243" s="1" t="s">
        <v>65</v>
      </c>
      <c r="G15243" s="1" t="s">
        <v>199</v>
      </c>
    </row>
    <row r="15244" spans="1:7" x14ac:dyDescent="0.25">
      <c r="A15244" s="1">
        <v>39900002</v>
      </c>
      <c r="B15244" s="1" t="s">
        <v>40425</v>
      </c>
      <c r="C15244" s="1" t="s">
        <v>40426</v>
      </c>
      <c r="D15244" s="1" t="s">
        <v>40427</v>
      </c>
      <c r="G15244" s="1" t="s">
        <v>199</v>
      </c>
    </row>
    <row r="15245" spans="1:7" x14ac:dyDescent="0.25">
      <c r="A15245" s="1">
        <v>39900003</v>
      </c>
      <c r="B15245" s="1" t="s">
        <v>40428</v>
      </c>
      <c r="C15245" s="1" t="s">
        <v>40428</v>
      </c>
      <c r="D15245" s="1" t="s">
        <v>40428</v>
      </c>
      <c r="G15245" s="1" t="s">
        <v>199</v>
      </c>
    </row>
    <row r="15246" spans="1:7" x14ac:dyDescent="0.25">
      <c r="A15246" s="1">
        <v>39900004</v>
      </c>
      <c r="B15246" s="1" t="s">
        <v>40429</v>
      </c>
      <c r="C15246" s="1" t="s">
        <v>40430</v>
      </c>
      <c r="D15246" s="1" t="s">
        <v>40431</v>
      </c>
      <c r="E15246" s="1" t="s">
        <v>65</v>
      </c>
      <c r="G15246" s="1" t="s">
        <v>199</v>
      </c>
    </row>
    <row r="15247" spans="1:7" x14ac:dyDescent="0.25">
      <c r="A15247" s="1">
        <v>39900005</v>
      </c>
      <c r="B15247" s="1" t="s">
        <v>40432</v>
      </c>
      <c r="C15247" s="1" t="s">
        <v>40433</v>
      </c>
      <c r="D15247" s="1" t="s">
        <v>40434</v>
      </c>
      <c r="E15247" s="1" t="s">
        <v>65</v>
      </c>
      <c r="G15247" s="1" t="s">
        <v>199</v>
      </c>
    </row>
    <row r="15248" spans="1:7" x14ac:dyDescent="0.25">
      <c r="A15248" s="1">
        <v>39910007</v>
      </c>
      <c r="B15248" s="1" t="s">
        <v>40435</v>
      </c>
      <c r="C15248" s="1" t="s">
        <v>40436</v>
      </c>
      <c r="D15248" s="1" t="s">
        <v>40437</v>
      </c>
      <c r="E15248" s="1" t="s">
        <v>66</v>
      </c>
      <c r="G15248" s="1" t="s">
        <v>199</v>
      </c>
    </row>
    <row r="15249" spans="1:7" x14ac:dyDescent="0.25">
      <c r="A15249" s="1">
        <v>39910008</v>
      </c>
      <c r="B15249" s="1" t="s">
        <v>40438</v>
      </c>
      <c r="C15249" s="1" t="s">
        <v>40439</v>
      </c>
      <c r="D15249" s="1" t="s">
        <v>40440</v>
      </c>
      <c r="E15249" s="1" t="s">
        <v>66</v>
      </c>
      <c r="G15249" s="1" t="s">
        <v>199</v>
      </c>
    </row>
    <row r="15250" spans="1:7" x14ac:dyDescent="0.25">
      <c r="A15250" s="1">
        <v>39910009</v>
      </c>
      <c r="B15250" s="1" t="s">
        <v>40441</v>
      </c>
      <c r="C15250" s="1" t="s">
        <v>40442</v>
      </c>
      <c r="D15250" s="1" t="s">
        <v>40443</v>
      </c>
      <c r="G15250" s="1" t="s">
        <v>199</v>
      </c>
    </row>
    <row r="15251" spans="1:7" x14ac:dyDescent="0.25">
      <c r="A15251" s="1">
        <v>39910010</v>
      </c>
      <c r="B15251" s="1" t="s">
        <v>40444</v>
      </c>
      <c r="C15251" s="1" t="s">
        <v>40445</v>
      </c>
      <c r="D15251" s="1" t="s">
        <v>40446</v>
      </c>
      <c r="G15251" s="1" t="s">
        <v>199</v>
      </c>
    </row>
    <row r="15252" spans="1:7" x14ac:dyDescent="0.25">
      <c r="A15252" s="1">
        <v>39910011</v>
      </c>
      <c r="B15252" s="1" t="s">
        <v>40447</v>
      </c>
      <c r="C15252" s="1" t="s">
        <v>40448</v>
      </c>
      <c r="D15252" s="1" t="s">
        <v>40449</v>
      </c>
      <c r="E15252" s="1" t="s">
        <v>66</v>
      </c>
      <c r="G15252" s="1" t="s">
        <v>199</v>
      </c>
    </row>
    <row r="15253" spans="1:7" x14ac:dyDescent="0.25">
      <c r="A15253" s="1">
        <v>39910012</v>
      </c>
      <c r="B15253" s="1" t="s">
        <v>40450</v>
      </c>
      <c r="C15253" s="1" t="s">
        <v>40451</v>
      </c>
      <c r="D15253" s="1" t="s">
        <v>40452</v>
      </c>
      <c r="E15253" s="1" t="s">
        <v>66</v>
      </c>
      <c r="G15253" s="1" t="s">
        <v>199</v>
      </c>
    </row>
    <row r="15254" spans="1:7" x14ac:dyDescent="0.25">
      <c r="A15254" s="1">
        <v>39910013</v>
      </c>
      <c r="B15254" s="1" t="s">
        <v>40453</v>
      </c>
      <c r="C15254" s="1" t="s">
        <v>40454</v>
      </c>
      <c r="D15254" s="1" t="s">
        <v>40455</v>
      </c>
      <c r="E15254" s="1" t="s">
        <v>66</v>
      </c>
      <c r="G15254" s="1" t="s">
        <v>199</v>
      </c>
    </row>
    <row r="15255" spans="1:7" x14ac:dyDescent="0.25">
      <c r="A15255" s="1">
        <v>39910014</v>
      </c>
      <c r="B15255" s="1" t="s">
        <v>40456</v>
      </c>
      <c r="C15255" s="1" t="s">
        <v>40457</v>
      </c>
      <c r="D15255" s="1" t="s">
        <v>40458</v>
      </c>
      <c r="E15255" s="1" t="s">
        <v>66</v>
      </c>
      <c r="G15255" s="1" t="s">
        <v>199</v>
      </c>
    </row>
    <row r="15256" spans="1:7" x14ac:dyDescent="0.25">
      <c r="A15256" s="1">
        <v>39910015</v>
      </c>
      <c r="B15256" s="1" t="s">
        <v>40459</v>
      </c>
      <c r="C15256" s="1" t="s">
        <v>40460</v>
      </c>
      <c r="D15256" s="1" t="s">
        <v>40461</v>
      </c>
      <c r="E15256" s="1" t="s">
        <v>66</v>
      </c>
      <c r="G15256" s="1" t="s">
        <v>199</v>
      </c>
    </row>
    <row r="15257" spans="1:7" x14ac:dyDescent="0.25">
      <c r="A15257" s="1">
        <v>39910017</v>
      </c>
      <c r="B15257" s="1" t="s">
        <v>40462</v>
      </c>
      <c r="C15257" s="1" t="s">
        <v>40463</v>
      </c>
      <c r="D15257" s="1" t="s">
        <v>40461</v>
      </c>
      <c r="E15257" s="1" t="s">
        <v>66</v>
      </c>
      <c r="G15257" s="1" t="s">
        <v>199</v>
      </c>
    </row>
    <row r="15258" spans="1:7" x14ac:dyDescent="0.25">
      <c r="A15258" s="1">
        <v>39910020</v>
      </c>
      <c r="B15258" s="1" t="s">
        <v>40464</v>
      </c>
      <c r="C15258" s="1" t="s">
        <v>40465</v>
      </c>
      <c r="D15258" s="1" t="s">
        <v>40464</v>
      </c>
      <c r="E15258" s="1" t="s">
        <v>66</v>
      </c>
      <c r="G15258" s="1" t="s">
        <v>199</v>
      </c>
    </row>
    <row r="15259" spans="1:7" x14ac:dyDescent="0.25">
      <c r="A15259" s="1">
        <v>39910022</v>
      </c>
      <c r="B15259" s="1" t="s">
        <v>40466</v>
      </c>
      <c r="C15259" s="1" t="s">
        <v>40467</v>
      </c>
      <c r="D15259" s="1" t="s">
        <v>40468</v>
      </c>
      <c r="G15259" s="1" t="s">
        <v>199</v>
      </c>
    </row>
    <row r="15260" spans="1:7" x14ac:dyDescent="0.25">
      <c r="A15260" s="1">
        <v>39910025</v>
      </c>
      <c r="B15260" s="1" t="s">
        <v>40469</v>
      </c>
      <c r="C15260" s="1" t="s">
        <v>40470</v>
      </c>
      <c r="D15260" s="1" t="s">
        <v>40471</v>
      </c>
      <c r="G15260" s="1" t="s">
        <v>199</v>
      </c>
    </row>
    <row r="15261" spans="1:7" x14ac:dyDescent="0.25">
      <c r="A15261" s="1">
        <v>39910032</v>
      </c>
      <c r="B15261" s="1" t="s">
        <v>40472</v>
      </c>
      <c r="C15261" s="1" t="s">
        <v>40473</v>
      </c>
      <c r="D15261" s="1" t="s">
        <v>40474</v>
      </c>
      <c r="G15261" s="1" t="s">
        <v>199</v>
      </c>
    </row>
    <row r="15262" spans="1:7" x14ac:dyDescent="0.25">
      <c r="A15262" s="1">
        <v>39910034</v>
      </c>
      <c r="B15262" s="1" t="s">
        <v>40475</v>
      </c>
      <c r="C15262" s="1" t="s">
        <v>40476</v>
      </c>
      <c r="D15262" s="1" t="s">
        <v>40477</v>
      </c>
      <c r="G15262" s="1" t="s">
        <v>199</v>
      </c>
    </row>
    <row r="15263" spans="1:7" x14ac:dyDescent="0.25">
      <c r="A15263" s="1">
        <v>39910037</v>
      </c>
      <c r="B15263" s="1" t="s">
        <v>40478</v>
      </c>
      <c r="C15263" s="1" t="s">
        <v>40479</v>
      </c>
      <c r="D15263" s="1" t="s">
        <v>40480</v>
      </c>
      <c r="G15263" s="1" t="s">
        <v>199</v>
      </c>
    </row>
    <row r="15264" spans="1:7" x14ac:dyDescent="0.25">
      <c r="A15264" s="1">
        <v>39910041</v>
      </c>
      <c r="B15264" s="1" t="s">
        <v>40481</v>
      </c>
      <c r="C15264" s="1" t="s">
        <v>40482</v>
      </c>
      <c r="D15264" s="1" t="s">
        <v>40483</v>
      </c>
      <c r="G15264" s="1" t="s">
        <v>199</v>
      </c>
    </row>
    <row r="15265" spans="1:7" x14ac:dyDescent="0.25">
      <c r="A15265" s="1">
        <v>23370029</v>
      </c>
      <c r="B15265" s="1" t="s">
        <v>40484</v>
      </c>
      <c r="C15265" s="1" t="s">
        <v>40485</v>
      </c>
      <c r="D15265" s="1" t="s">
        <v>40486</v>
      </c>
      <c r="E15265" s="1" t="s">
        <v>66</v>
      </c>
      <c r="F15265" s="1" t="s">
        <v>16506</v>
      </c>
      <c r="G15265" s="1" t="s">
        <v>16507</v>
      </c>
    </row>
    <row r="15266" spans="1:7" x14ac:dyDescent="0.25">
      <c r="A15266" s="1">
        <v>23370032</v>
      </c>
      <c r="B15266" s="1" t="s">
        <v>40487</v>
      </c>
      <c r="C15266" s="1" t="s">
        <v>40488</v>
      </c>
      <c r="D15266" s="1" t="s">
        <v>40489</v>
      </c>
      <c r="E15266" s="1" t="s">
        <v>66</v>
      </c>
      <c r="F15266" s="1" t="s">
        <v>16550</v>
      </c>
      <c r="G15266" s="1" t="s">
        <v>16551</v>
      </c>
    </row>
    <row r="15267" spans="1:7" x14ac:dyDescent="0.25">
      <c r="A15267" s="1">
        <v>23370035</v>
      </c>
      <c r="B15267" s="1" t="s">
        <v>40490</v>
      </c>
      <c r="C15267" s="1" t="s">
        <v>40491</v>
      </c>
      <c r="D15267" s="1" t="s">
        <v>40492</v>
      </c>
      <c r="E15267" s="1" t="s">
        <v>66</v>
      </c>
      <c r="F15267" s="1" t="s">
        <v>16550</v>
      </c>
      <c r="G15267" s="1" t="s">
        <v>16551</v>
      </c>
    </row>
    <row r="15268" spans="1:7" x14ac:dyDescent="0.25">
      <c r="A15268" s="1">
        <v>23370036</v>
      </c>
      <c r="B15268" s="1" t="s">
        <v>40493</v>
      </c>
      <c r="C15268" s="1" t="s">
        <v>40494</v>
      </c>
      <c r="D15268" s="1" t="s">
        <v>40495</v>
      </c>
      <c r="E15268" s="1" t="s">
        <v>66</v>
      </c>
      <c r="F15268" s="1" t="s">
        <v>16550</v>
      </c>
      <c r="G15268" s="1" t="s">
        <v>16551</v>
      </c>
    </row>
    <row r="15269" spans="1:7" x14ac:dyDescent="0.25">
      <c r="A15269" s="1">
        <v>23370037</v>
      </c>
      <c r="B15269" s="1" t="s">
        <v>40496</v>
      </c>
      <c r="C15269" s="1" t="s">
        <v>40497</v>
      </c>
      <c r="D15269" s="1" t="s">
        <v>40498</v>
      </c>
      <c r="E15269" s="1" t="s">
        <v>66</v>
      </c>
      <c r="F15269" s="1" t="s">
        <v>3339</v>
      </c>
      <c r="G15269" s="1" t="s">
        <v>3340</v>
      </c>
    </row>
    <row r="15270" spans="1:7" x14ac:dyDescent="0.25">
      <c r="A15270" s="1">
        <v>23370038</v>
      </c>
      <c r="B15270" s="1" t="s">
        <v>40499</v>
      </c>
      <c r="C15270" s="1" t="s">
        <v>40500</v>
      </c>
      <c r="D15270" s="1" t="s">
        <v>40501</v>
      </c>
      <c r="E15270" s="1" t="s">
        <v>66</v>
      </c>
      <c r="F15270" s="1" t="s">
        <v>3339</v>
      </c>
      <c r="G15270" s="1" t="s">
        <v>3340</v>
      </c>
    </row>
    <row r="15271" spans="1:7" x14ac:dyDescent="0.25">
      <c r="A15271" s="1">
        <v>23370042</v>
      </c>
      <c r="B15271" s="1" t="s">
        <v>40502</v>
      </c>
      <c r="C15271" s="1" t="s">
        <v>40503</v>
      </c>
      <c r="D15271" s="1" t="s">
        <v>40504</v>
      </c>
      <c r="E15271" s="1" t="s">
        <v>66</v>
      </c>
      <c r="F15271" s="1" t="s">
        <v>3339</v>
      </c>
      <c r="G15271" s="1" t="s">
        <v>3340</v>
      </c>
    </row>
    <row r="15272" spans="1:7" x14ac:dyDescent="0.25">
      <c r="A15272" s="1">
        <v>23370043</v>
      </c>
      <c r="B15272" s="1" t="s">
        <v>40505</v>
      </c>
      <c r="C15272" s="1" t="s">
        <v>40506</v>
      </c>
      <c r="D15272" s="1" t="s">
        <v>40507</v>
      </c>
      <c r="E15272" s="1" t="s">
        <v>66</v>
      </c>
      <c r="F15272" s="1" t="s">
        <v>16481</v>
      </c>
      <c r="G15272" s="1" t="s">
        <v>16482</v>
      </c>
    </row>
    <row r="15273" spans="1:7" x14ac:dyDescent="0.25">
      <c r="A15273" s="1">
        <v>19745245</v>
      </c>
      <c r="B15273" s="1" t="s">
        <v>40508</v>
      </c>
      <c r="C15273" s="1" t="s">
        <v>40509</v>
      </c>
      <c r="D15273" s="1" t="s">
        <v>40510</v>
      </c>
      <c r="E15273" s="1" t="s">
        <v>66</v>
      </c>
      <c r="F15273" s="1" t="s">
        <v>3398</v>
      </c>
      <c r="G15273" s="1" t="s">
        <v>3399</v>
      </c>
    </row>
    <row r="15274" spans="1:7" x14ac:dyDescent="0.25">
      <c r="A15274" s="1">
        <v>19745246</v>
      </c>
      <c r="B15274" s="1" t="s">
        <v>40511</v>
      </c>
      <c r="C15274" s="1" t="s">
        <v>40512</v>
      </c>
      <c r="D15274" s="1" t="s">
        <v>40513</v>
      </c>
      <c r="E15274" s="1" t="s">
        <v>66</v>
      </c>
      <c r="F15274" s="1" t="s">
        <v>3398</v>
      </c>
      <c r="G15274" s="1" t="s">
        <v>3399</v>
      </c>
    </row>
    <row r="15275" spans="1:7" x14ac:dyDescent="0.25">
      <c r="A15275" s="1">
        <v>28310036</v>
      </c>
      <c r="B15275" s="1" t="s">
        <v>40514</v>
      </c>
      <c r="C15275" s="1" t="s">
        <v>40515</v>
      </c>
      <c r="D15275" s="1" t="s">
        <v>40516</v>
      </c>
      <c r="E15275" s="1" t="s">
        <v>66</v>
      </c>
      <c r="F15275" s="1" t="s">
        <v>1396</v>
      </c>
      <c r="G15275" s="1" t="s">
        <v>1397</v>
      </c>
    </row>
    <row r="15276" spans="1:7" x14ac:dyDescent="0.25">
      <c r="A15276" s="1">
        <v>33903773</v>
      </c>
      <c r="B15276" s="1" t="s">
        <v>40517</v>
      </c>
      <c r="C15276" s="1" t="s">
        <v>40518</v>
      </c>
      <c r="D15276" s="1" t="s">
        <v>40519</v>
      </c>
      <c r="E15276" s="1" t="s">
        <v>66</v>
      </c>
      <c r="G15276" s="1" t="s">
        <v>199</v>
      </c>
    </row>
    <row r="15277" spans="1:7" x14ac:dyDescent="0.25">
      <c r="A15277" s="1">
        <v>35050383</v>
      </c>
      <c r="B15277" s="1" t="s">
        <v>40520</v>
      </c>
      <c r="C15277" s="1" t="s">
        <v>40521</v>
      </c>
      <c r="D15277" s="1" t="s">
        <v>40522</v>
      </c>
      <c r="E15277" s="1" t="s">
        <v>66</v>
      </c>
      <c r="F15277" s="1" t="s">
        <v>40523</v>
      </c>
      <c r="G15277" s="1" t="s">
        <v>40524</v>
      </c>
    </row>
    <row r="15278" spans="1:7" x14ac:dyDescent="0.25">
      <c r="A15278" s="1">
        <v>35250100</v>
      </c>
      <c r="B15278" s="1" t="s">
        <v>40525</v>
      </c>
      <c r="C15278" s="1" t="s">
        <v>40526</v>
      </c>
      <c r="D15278" s="1" t="s">
        <v>40527</v>
      </c>
      <c r="E15278" s="1" t="s">
        <v>65</v>
      </c>
      <c r="F15278" s="1" t="s">
        <v>6283</v>
      </c>
      <c r="G15278" s="1" t="s">
        <v>6284</v>
      </c>
    </row>
    <row r="15279" spans="1:7" x14ac:dyDescent="0.25">
      <c r="A15279" s="1">
        <v>35261115</v>
      </c>
      <c r="B15279" s="1" t="s">
        <v>40528</v>
      </c>
      <c r="C15279" s="1" t="s">
        <v>40529</v>
      </c>
      <c r="D15279" s="1" t="s">
        <v>40530</v>
      </c>
      <c r="E15279" s="1" t="s">
        <v>66</v>
      </c>
      <c r="G15279" s="1" t="s">
        <v>199</v>
      </c>
    </row>
    <row r="15280" spans="1:7" x14ac:dyDescent="0.25">
      <c r="A15280" s="1">
        <v>35261261</v>
      </c>
      <c r="B15280" s="1" t="s">
        <v>40531</v>
      </c>
      <c r="C15280" s="1" t="s">
        <v>40532</v>
      </c>
      <c r="D15280" s="1" t="s">
        <v>40533</v>
      </c>
      <c r="E15280" s="1" t="s">
        <v>66</v>
      </c>
      <c r="G15280" s="1" t="s">
        <v>199</v>
      </c>
    </row>
    <row r="15281" spans="1:7" x14ac:dyDescent="0.25">
      <c r="A15281" s="1">
        <v>35510410</v>
      </c>
      <c r="B15281" s="1" t="s">
        <v>40534</v>
      </c>
      <c r="C15281" s="1" t="s">
        <v>40535</v>
      </c>
      <c r="D15281" s="1" t="s">
        <v>40534</v>
      </c>
      <c r="E15281" s="1" t="s">
        <v>66</v>
      </c>
      <c r="F15281" s="1" t="s">
        <v>40536</v>
      </c>
      <c r="G15281" s="1" t="s">
        <v>40537</v>
      </c>
    </row>
    <row r="15282" spans="1:7" x14ac:dyDescent="0.25">
      <c r="A15282" s="1">
        <v>35510411</v>
      </c>
      <c r="B15282" s="1" t="s">
        <v>40538</v>
      </c>
      <c r="C15282" s="1" t="s">
        <v>40539</v>
      </c>
      <c r="D15282" s="1" t="s">
        <v>40540</v>
      </c>
      <c r="E15282" s="1" t="s">
        <v>66</v>
      </c>
      <c r="F15282" s="1" t="s">
        <v>40541</v>
      </c>
      <c r="G15282" s="1" t="s">
        <v>40542</v>
      </c>
    </row>
    <row r="15283" spans="1:7" x14ac:dyDescent="0.25">
      <c r="A15283" s="1">
        <v>39010270</v>
      </c>
      <c r="B15283" s="1" t="s">
        <v>40543</v>
      </c>
      <c r="C15283" s="1" t="s">
        <v>40543</v>
      </c>
      <c r="D15283" s="1" t="s">
        <v>40543</v>
      </c>
      <c r="E15283" s="1" t="s">
        <v>65</v>
      </c>
      <c r="G15283" s="1" t="s">
        <v>199</v>
      </c>
    </row>
    <row r="15284" spans="1:7" x14ac:dyDescent="0.25">
      <c r="A15284" s="1">
        <v>39010272</v>
      </c>
      <c r="B15284" s="1" t="s">
        <v>40544</v>
      </c>
      <c r="C15284" s="1" t="s">
        <v>40544</v>
      </c>
      <c r="D15284" s="1" t="s">
        <v>40544</v>
      </c>
      <c r="E15284" s="1" t="s">
        <v>66</v>
      </c>
      <c r="G15284" s="1" t="s">
        <v>199</v>
      </c>
    </row>
    <row r="15285" spans="1:7" x14ac:dyDescent="0.25">
      <c r="A15285" s="1">
        <v>39010273</v>
      </c>
      <c r="B15285" s="1" t="s">
        <v>40545</v>
      </c>
      <c r="C15285" s="1" t="s">
        <v>40545</v>
      </c>
      <c r="D15285" s="1" t="s">
        <v>40545</v>
      </c>
      <c r="E15285" s="1" t="s">
        <v>66</v>
      </c>
      <c r="G15285" s="1" t="s">
        <v>199</v>
      </c>
    </row>
    <row r="15286" spans="1:7" x14ac:dyDescent="0.25">
      <c r="A15286" s="1">
        <v>39010274</v>
      </c>
      <c r="B15286" s="1" t="s">
        <v>40546</v>
      </c>
      <c r="C15286" s="1" t="s">
        <v>40546</v>
      </c>
      <c r="D15286" s="1" t="s">
        <v>40546</v>
      </c>
      <c r="E15286" s="1" t="s">
        <v>66</v>
      </c>
      <c r="G15286" s="1" t="s">
        <v>199</v>
      </c>
    </row>
    <row r="15287" spans="1:7" x14ac:dyDescent="0.25">
      <c r="A15287" s="1">
        <v>39010275</v>
      </c>
      <c r="B15287" s="1" t="s">
        <v>40547</v>
      </c>
      <c r="C15287" s="1" t="s">
        <v>40547</v>
      </c>
      <c r="D15287" s="1" t="s">
        <v>40547</v>
      </c>
      <c r="E15287" s="1" t="s">
        <v>66</v>
      </c>
      <c r="G15287" s="1" t="s">
        <v>199</v>
      </c>
    </row>
    <row r="15288" spans="1:7" x14ac:dyDescent="0.25">
      <c r="A15288" s="1">
        <v>39010276</v>
      </c>
      <c r="B15288" s="1" t="s">
        <v>40548</v>
      </c>
      <c r="C15288" s="1" t="s">
        <v>40548</v>
      </c>
      <c r="D15288" s="1" t="s">
        <v>40548</v>
      </c>
      <c r="E15288" s="1" t="s">
        <v>66</v>
      </c>
      <c r="G15288" s="1" t="s">
        <v>199</v>
      </c>
    </row>
    <row r="15289" spans="1:7" x14ac:dyDescent="0.25">
      <c r="A15289" s="1">
        <v>17040098</v>
      </c>
      <c r="B15289" s="1" t="s">
        <v>13796</v>
      </c>
      <c r="C15289" s="1" t="s">
        <v>13797</v>
      </c>
      <c r="D15289" s="1" t="s">
        <v>13798</v>
      </c>
      <c r="E15289" s="1" t="s">
        <v>66</v>
      </c>
      <c r="F15289" s="1" t="s">
        <v>27</v>
      </c>
      <c r="G15289" s="1" t="s">
        <v>11238</v>
      </c>
    </row>
    <row r="15290" spans="1:7" x14ac:dyDescent="0.25">
      <c r="A15290" s="1">
        <v>19716026</v>
      </c>
      <c r="B15290" s="1" t="s">
        <v>40549</v>
      </c>
      <c r="C15290" s="1" t="s">
        <v>40550</v>
      </c>
      <c r="D15290" s="1" t="s">
        <v>40551</v>
      </c>
      <c r="E15290" s="1" t="s">
        <v>65</v>
      </c>
      <c r="F15290" s="1" t="s">
        <v>1356</v>
      </c>
      <c r="G15290" s="1" t="s">
        <v>1357</v>
      </c>
    </row>
    <row r="15291" spans="1:7" x14ac:dyDescent="0.25">
      <c r="A15291" s="1">
        <v>26270172</v>
      </c>
      <c r="B15291" s="1" t="s">
        <v>40552</v>
      </c>
      <c r="C15291" s="1" t="s">
        <v>40553</v>
      </c>
      <c r="D15291" s="1" t="s">
        <v>40554</v>
      </c>
      <c r="E15291" s="1" t="s">
        <v>65</v>
      </c>
      <c r="F15291" s="1" t="s">
        <v>1344</v>
      </c>
      <c r="G15291" s="1" t="s">
        <v>1345</v>
      </c>
    </row>
    <row r="15292" spans="1:7" x14ac:dyDescent="0.25">
      <c r="A15292" s="1">
        <v>26770051</v>
      </c>
      <c r="B15292" s="1" t="s">
        <v>40555</v>
      </c>
      <c r="C15292" s="1" t="s">
        <v>40556</v>
      </c>
      <c r="D15292" s="1" t="s">
        <v>40557</v>
      </c>
      <c r="E15292" s="1" t="s">
        <v>65</v>
      </c>
      <c r="F15292" s="1" t="s">
        <v>1544</v>
      </c>
      <c r="G15292" s="1" t="s">
        <v>1545</v>
      </c>
    </row>
    <row r="15293" spans="1:7" x14ac:dyDescent="0.25">
      <c r="A15293" s="1">
        <v>35150335</v>
      </c>
      <c r="B15293" s="1" t="s">
        <v>40558</v>
      </c>
      <c r="C15293" s="1" t="s">
        <v>40559</v>
      </c>
      <c r="D15293" s="1" t="s">
        <v>40558</v>
      </c>
      <c r="E15293" s="1" t="s">
        <v>65</v>
      </c>
      <c r="G15293" s="1" t="s">
        <v>199</v>
      </c>
    </row>
    <row r="15294" spans="1:7" x14ac:dyDescent="0.25">
      <c r="A15294" s="1">
        <v>35260769</v>
      </c>
      <c r="B15294" s="1" t="s">
        <v>38737</v>
      </c>
      <c r="C15294" s="1" t="s">
        <v>38738</v>
      </c>
      <c r="D15294" s="1" t="s">
        <v>38738</v>
      </c>
      <c r="E15294" s="1" t="s">
        <v>65</v>
      </c>
      <c r="F15294" s="1" t="s">
        <v>91</v>
      </c>
      <c r="G15294" s="1" t="s">
        <v>38660</v>
      </c>
    </row>
    <row r="15295" spans="1:7" x14ac:dyDescent="0.25">
      <c r="A15295" s="1">
        <v>23360044</v>
      </c>
      <c r="B15295" s="1" t="s">
        <v>40560</v>
      </c>
      <c r="C15295" s="1" t="s">
        <v>40561</v>
      </c>
      <c r="D15295" s="1" t="s">
        <v>40562</v>
      </c>
      <c r="E15295" s="1" t="s">
        <v>66</v>
      </c>
      <c r="F15295" s="1" t="s">
        <v>16375</v>
      </c>
      <c r="G15295" s="1" t="s">
        <v>16376</v>
      </c>
    </row>
    <row r="15296" spans="1:7" x14ac:dyDescent="0.25">
      <c r="A15296" s="1">
        <v>23500026</v>
      </c>
      <c r="B15296" s="1" t="s">
        <v>40563</v>
      </c>
      <c r="C15296" s="1" t="s">
        <v>40564</v>
      </c>
      <c r="D15296" s="1" t="s">
        <v>40565</v>
      </c>
      <c r="E15296" s="1" t="s">
        <v>66</v>
      </c>
      <c r="F15296" s="1" t="s">
        <v>40566</v>
      </c>
      <c r="G15296" s="1" t="s">
        <v>40567</v>
      </c>
    </row>
    <row r="15297" spans="1:7" x14ac:dyDescent="0.25">
      <c r="A15297" s="1">
        <v>23500027</v>
      </c>
      <c r="B15297" s="1" t="s">
        <v>40568</v>
      </c>
      <c r="C15297" s="1" t="s">
        <v>40569</v>
      </c>
      <c r="D15297" s="1" t="s">
        <v>40570</v>
      </c>
      <c r="E15297" s="1" t="s">
        <v>66</v>
      </c>
      <c r="F15297" s="1" t="s">
        <v>40571</v>
      </c>
      <c r="G15297" s="1" t="s">
        <v>40572</v>
      </c>
    </row>
    <row r="15298" spans="1:7" x14ac:dyDescent="0.25">
      <c r="A15298" s="1">
        <v>23500028</v>
      </c>
      <c r="B15298" s="1" t="s">
        <v>40573</v>
      </c>
      <c r="C15298" s="1" t="s">
        <v>40574</v>
      </c>
      <c r="D15298" s="1" t="s">
        <v>40575</v>
      </c>
      <c r="E15298" s="1" t="s">
        <v>66</v>
      </c>
      <c r="F15298" s="1" t="s">
        <v>40576</v>
      </c>
      <c r="G15298" s="1" t="s">
        <v>40577</v>
      </c>
    </row>
    <row r="15299" spans="1:7" x14ac:dyDescent="0.25">
      <c r="A15299" s="1">
        <v>33003279</v>
      </c>
      <c r="B15299" s="1" t="s">
        <v>40578</v>
      </c>
      <c r="C15299" s="1" t="s">
        <v>40579</v>
      </c>
      <c r="D15299" s="1" t="s">
        <v>40580</v>
      </c>
      <c r="E15299" s="1" t="s">
        <v>65</v>
      </c>
      <c r="F15299" s="1" t="s">
        <v>480</v>
      </c>
      <c r="G15299" s="1" t="s">
        <v>481</v>
      </c>
    </row>
    <row r="15300" spans="1:7" x14ac:dyDescent="0.25">
      <c r="A15300" s="1">
        <v>33003280</v>
      </c>
      <c r="B15300" s="1" t="s">
        <v>40581</v>
      </c>
      <c r="C15300" s="1" t="s">
        <v>40582</v>
      </c>
      <c r="D15300" s="1" t="s">
        <v>40583</v>
      </c>
      <c r="E15300" s="1" t="s">
        <v>65</v>
      </c>
      <c r="F15300" s="1" t="s">
        <v>480</v>
      </c>
      <c r="G15300" s="1" t="s">
        <v>481</v>
      </c>
    </row>
    <row r="15301" spans="1:7" x14ac:dyDescent="0.25">
      <c r="A15301" s="1">
        <v>33003281</v>
      </c>
      <c r="B15301" s="1" t="s">
        <v>40584</v>
      </c>
      <c r="C15301" s="1" t="s">
        <v>40585</v>
      </c>
      <c r="D15301" s="1" t="s">
        <v>40586</v>
      </c>
      <c r="E15301" s="1" t="s">
        <v>65</v>
      </c>
      <c r="F15301" s="1" t="s">
        <v>480</v>
      </c>
      <c r="G15301" s="1" t="s">
        <v>481</v>
      </c>
    </row>
    <row r="15302" spans="1:7" x14ac:dyDescent="0.25">
      <c r="A15302" s="1">
        <v>33003282</v>
      </c>
      <c r="B15302" s="1" t="s">
        <v>40587</v>
      </c>
      <c r="C15302" s="1" t="s">
        <v>40588</v>
      </c>
      <c r="D15302" s="1" t="s">
        <v>40589</v>
      </c>
      <c r="E15302" s="1" t="s">
        <v>65</v>
      </c>
      <c r="F15302" s="1" t="s">
        <v>480</v>
      </c>
      <c r="G15302" s="1" t="s">
        <v>481</v>
      </c>
    </row>
    <row r="15303" spans="1:7" x14ac:dyDescent="0.25">
      <c r="A15303" s="1">
        <v>33003283</v>
      </c>
      <c r="B15303" s="1" t="s">
        <v>40590</v>
      </c>
      <c r="C15303" s="1" t="s">
        <v>40591</v>
      </c>
      <c r="D15303" s="1" t="s">
        <v>40592</v>
      </c>
      <c r="E15303" s="1" t="s">
        <v>65</v>
      </c>
      <c r="F15303" s="1" t="s">
        <v>480</v>
      </c>
      <c r="G15303" s="1" t="s">
        <v>481</v>
      </c>
    </row>
    <row r="15304" spans="1:7" x14ac:dyDescent="0.25">
      <c r="A15304" s="1">
        <v>33003284</v>
      </c>
      <c r="B15304" s="1" t="s">
        <v>40593</v>
      </c>
      <c r="C15304" s="1" t="s">
        <v>40594</v>
      </c>
      <c r="D15304" s="1" t="s">
        <v>40595</v>
      </c>
      <c r="E15304" s="1" t="s">
        <v>65</v>
      </c>
      <c r="F15304" s="1" t="s">
        <v>480</v>
      </c>
      <c r="G15304" s="1" t="s">
        <v>481</v>
      </c>
    </row>
    <row r="15305" spans="1:7" x14ac:dyDescent="0.25">
      <c r="A15305" s="1">
        <v>33003285</v>
      </c>
      <c r="B15305" s="1" t="s">
        <v>40596</v>
      </c>
      <c r="C15305" s="1" t="s">
        <v>40597</v>
      </c>
      <c r="D15305" s="1" t="s">
        <v>40598</v>
      </c>
      <c r="E15305" s="1" t="s">
        <v>65</v>
      </c>
      <c r="F15305" s="1" t="s">
        <v>480</v>
      </c>
      <c r="G15305" s="1" t="s">
        <v>481</v>
      </c>
    </row>
    <row r="15306" spans="1:7" x14ac:dyDescent="0.25">
      <c r="A15306" s="1">
        <v>33003286</v>
      </c>
      <c r="B15306" s="1" t="s">
        <v>40599</v>
      </c>
      <c r="C15306" s="1" t="s">
        <v>40600</v>
      </c>
      <c r="D15306" s="1" t="s">
        <v>40601</v>
      </c>
      <c r="E15306" s="1" t="s">
        <v>65</v>
      </c>
      <c r="F15306" s="1" t="s">
        <v>480</v>
      </c>
      <c r="G15306" s="1" t="s">
        <v>481</v>
      </c>
    </row>
    <row r="15307" spans="1:7" x14ac:dyDescent="0.25">
      <c r="A15307" s="1">
        <v>33003287</v>
      </c>
      <c r="B15307" s="1" t="s">
        <v>40602</v>
      </c>
      <c r="C15307" s="1" t="s">
        <v>40603</v>
      </c>
      <c r="D15307" s="1" t="s">
        <v>40604</v>
      </c>
      <c r="E15307" s="1" t="s">
        <v>65</v>
      </c>
      <c r="F15307" s="1" t="s">
        <v>480</v>
      </c>
      <c r="G15307" s="1" t="s">
        <v>481</v>
      </c>
    </row>
    <row r="15308" spans="1:7" x14ac:dyDescent="0.25">
      <c r="A15308" s="1">
        <v>33003288</v>
      </c>
      <c r="B15308" s="1" t="s">
        <v>9822</v>
      </c>
      <c r="C15308" s="1" t="s">
        <v>9823</v>
      </c>
      <c r="D15308" s="1" t="s">
        <v>40605</v>
      </c>
      <c r="E15308" s="1" t="s">
        <v>65</v>
      </c>
      <c r="F15308" s="1" t="s">
        <v>480</v>
      </c>
      <c r="G15308" s="1" t="s">
        <v>481</v>
      </c>
    </row>
    <row r="15309" spans="1:7" x14ac:dyDescent="0.25">
      <c r="A15309" s="1">
        <v>33003289</v>
      </c>
      <c r="B15309" s="1" t="s">
        <v>40606</v>
      </c>
      <c r="C15309" s="1" t="s">
        <v>40607</v>
      </c>
      <c r="D15309" s="1" t="s">
        <v>40608</v>
      </c>
      <c r="E15309" s="1" t="s">
        <v>65</v>
      </c>
      <c r="F15309" s="1" t="s">
        <v>480</v>
      </c>
      <c r="G15309" s="1" t="s">
        <v>481</v>
      </c>
    </row>
    <row r="15310" spans="1:7" x14ac:dyDescent="0.25">
      <c r="A15310" s="1">
        <v>33003290</v>
      </c>
      <c r="B15310" s="1" t="s">
        <v>40609</v>
      </c>
      <c r="C15310" s="1" t="s">
        <v>40610</v>
      </c>
      <c r="D15310" s="1" t="s">
        <v>40611</v>
      </c>
      <c r="E15310" s="1" t="s">
        <v>65</v>
      </c>
      <c r="F15310" s="1" t="s">
        <v>480</v>
      </c>
      <c r="G15310" s="1" t="s">
        <v>481</v>
      </c>
    </row>
    <row r="15311" spans="1:7" x14ac:dyDescent="0.25">
      <c r="A15311" s="1">
        <v>33003291</v>
      </c>
      <c r="B15311" s="1" t="s">
        <v>40612</v>
      </c>
      <c r="C15311" s="1" t="s">
        <v>40613</v>
      </c>
      <c r="D15311" s="1" t="s">
        <v>40614</v>
      </c>
      <c r="E15311" s="1" t="s">
        <v>65</v>
      </c>
      <c r="F15311" s="1" t="s">
        <v>480</v>
      </c>
      <c r="G15311" s="1" t="s">
        <v>481</v>
      </c>
    </row>
    <row r="15312" spans="1:7" x14ac:dyDescent="0.25">
      <c r="A15312" s="1">
        <v>33003292</v>
      </c>
      <c r="B15312" s="1" t="s">
        <v>40615</v>
      </c>
      <c r="C15312" s="1" t="s">
        <v>40616</v>
      </c>
      <c r="D15312" s="1" t="s">
        <v>40617</v>
      </c>
      <c r="E15312" s="1" t="s">
        <v>65</v>
      </c>
      <c r="F15312" s="1" t="s">
        <v>480</v>
      </c>
      <c r="G15312" s="1" t="s">
        <v>481</v>
      </c>
    </row>
    <row r="15313" spans="1:7" x14ac:dyDescent="0.25">
      <c r="A15313" s="1">
        <v>33003293</v>
      </c>
      <c r="B15313" s="1" t="s">
        <v>40618</v>
      </c>
      <c r="C15313" s="1" t="s">
        <v>40619</v>
      </c>
      <c r="D15313" s="1" t="s">
        <v>40620</v>
      </c>
      <c r="E15313" s="1" t="s">
        <v>65</v>
      </c>
      <c r="F15313" s="1" t="s">
        <v>480</v>
      </c>
      <c r="G15313" s="1" t="s">
        <v>481</v>
      </c>
    </row>
    <row r="15314" spans="1:7" x14ac:dyDescent="0.25">
      <c r="A15314" s="1">
        <v>33003294</v>
      </c>
      <c r="B15314" s="1" t="s">
        <v>4103</v>
      </c>
      <c r="C15314" s="1" t="s">
        <v>4104</v>
      </c>
      <c r="D15314" s="1" t="s">
        <v>4105</v>
      </c>
      <c r="E15314" s="1" t="s">
        <v>65</v>
      </c>
      <c r="F15314" s="1" t="s">
        <v>480</v>
      </c>
      <c r="G15314" s="1" t="s">
        <v>481</v>
      </c>
    </row>
    <row r="15315" spans="1:7" x14ac:dyDescent="0.25">
      <c r="A15315" s="1">
        <v>33003295</v>
      </c>
      <c r="B15315" s="1" t="s">
        <v>40621</v>
      </c>
      <c r="C15315" s="1" t="s">
        <v>40622</v>
      </c>
      <c r="D15315" s="1" t="s">
        <v>40623</v>
      </c>
      <c r="E15315" s="1" t="s">
        <v>65</v>
      </c>
      <c r="F15315" s="1" t="s">
        <v>480</v>
      </c>
      <c r="G15315" s="1" t="s">
        <v>481</v>
      </c>
    </row>
    <row r="15316" spans="1:7" x14ac:dyDescent="0.25">
      <c r="A15316" s="1">
        <v>33003296</v>
      </c>
      <c r="B15316" s="1" t="s">
        <v>40624</v>
      </c>
      <c r="C15316" s="1" t="s">
        <v>40625</v>
      </c>
      <c r="D15316" s="1" t="s">
        <v>38294</v>
      </c>
      <c r="E15316" s="1" t="s">
        <v>65</v>
      </c>
      <c r="F15316" s="1" t="s">
        <v>480</v>
      </c>
      <c r="G15316" s="1" t="s">
        <v>481</v>
      </c>
    </row>
    <row r="15317" spans="1:7" x14ac:dyDescent="0.25">
      <c r="A15317" s="1">
        <v>33003662</v>
      </c>
      <c r="B15317" s="1" t="s">
        <v>40626</v>
      </c>
      <c r="C15317" s="1" t="s">
        <v>40627</v>
      </c>
      <c r="D15317" s="1" t="s">
        <v>40628</v>
      </c>
      <c r="E15317" s="1" t="s">
        <v>65</v>
      </c>
      <c r="F15317" s="1" t="s">
        <v>39</v>
      </c>
      <c r="G15317" s="1" t="s">
        <v>321</v>
      </c>
    </row>
    <row r="15318" spans="1:7" x14ac:dyDescent="0.25">
      <c r="A15318" s="1">
        <v>33003663</v>
      </c>
      <c r="B15318" s="1" t="s">
        <v>40629</v>
      </c>
      <c r="C15318" s="1" t="s">
        <v>40630</v>
      </c>
      <c r="D15318" s="1" t="s">
        <v>40631</v>
      </c>
      <c r="E15318" s="1" t="s">
        <v>65</v>
      </c>
      <c r="F15318" s="1" t="s">
        <v>480</v>
      </c>
      <c r="G15318" s="1" t="s">
        <v>481</v>
      </c>
    </row>
    <row r="15319" spans="1:7" x14ac:dyDescent="0.25">
      <c r="A15319" s="1">
        <v>33003681</v>
      </c>
      <c r="B15319" s="1" t="s">
        <v>40632</v>
      </c>
      <c r="C15319" s="1" t="s">
        <v>40633</v>
      </c>
      <c r="D15319" s="1" t="s">
        <v>40634</v>
      </c>
      <c r="E15319" s="1" t="s">
        <v>65</v>
      </c>
      <c r="F15319" s="1" t="s">
        <v>39</v>
      </c>
      <c r="G15319" s="1" t="s">
        <v>321</v>
      </c>
    </row>
    <row r="15320" spans="1:7" x14ac:dyDescent="0.25">
      <c r="A15320" s="1">
        <v>33003682</v>
      </c>
      <c r="B15320" s="1" t="s">
        <v>40635</v>
      </c>
      <c r="C15320" s="1" t="s">
        <v>40636</v>
      </c>
      <c r="D15320" s="1" t="s">
        <v>40637</v>
      </c>
      <c r="E15320" s="1" t="s">
        <v>65</v>
      </c>
      <c r="F15320" s="1" t="s">
        <v>480</v>
      </c>
      <c r="G15320" s="1" t="s">
        <v>481</v>
      </c>
    </row>
    <row r="15321" spans="1:7" x14ac:dyDescent="0.25">
      <c r="A15321" s="1">
        <v>33003683</v>
      </c>
      <c r="B15321" s="1" t="s">
        <v>40638</v>
      </c>
      <c r="C15321" s="1" t="s">
        <v>40639</v>
      </c>
      <c r="D15321" s="1" t="s">
        <v>40640</v>
      </c>
      <c r="E15321" s="1" t="s">
        <v>65</v>
      </c>
      <c r="F15321" s="1" t="s">
        <v>480</v>
      </c>
      <c r="G15321" s="1" t="s">
        <v>481</v>
      </c>
    </row>
    <row r="15322" spans="1:7" x14ac:dyDescent="0.25">
      <c r="A15322" s="1">
        <v>33903760</v>
      </c>
      <c r="B15322" s="1" t="s">
        <v>40641</v>
      </c>
      <c r="C15322" s="1" t="s">
        <v>40642</v>
      </c>
      <c r="D15322" s="1" t="s">
        <v>40643</v>
      </c>
      <c r="E15322" s="1" t="s">
        <v>66</v>
      </c>
      <c r="F15322" s="1" t="s">
        <v>1021</v>
      </c>
      <c r="G15322" s="1" t="s">
        <v>1022</v>
      </c>
    </row>
    <row r="15323" spans="1:7" x14ac:dyDescent="0.25">
      <c r="A15323" s="1">
        <v>33903761</v>
      </c>
      <c r="B15323" s="1" t="s">
        <v>40644</v>
      </c>
      <c r="C15323" s="1" t="s">
        <v>40645</v>
      </c>
      <c r="D15323" s="1" t="s">
        <v>40646</v>
      </c>
      <c r="E15323" s="1" t="s">
        <v>66</v>
      </c>
      <c r="F15323" s="1" t="s">
        <v>1021</v>
      </c>
      <c r="G15323" s="1" t="s">
        <v>1022</v>
      </c>
    </row>
    <row r="15324" spans="1:7" x14ac:dyDescent="0.25">
      <c r="A15324" s="1">
        <v>33903762</v>
      </c>
      <c r="B15324" s="1" t="s">
        <v>40647</v>
      </c>
      <c r="C15324" s="1" t="s">
        <v>40648</v>
      </c>
      <c r="D15324" s="1" t="s">
        <v>40649</v>
      </c>
      <c r="E15324" s="1" t="s">
        <v>66</v>
      </c>
      <c r="F15324" s="1" t="s">
        <v>1021</v>
      </c>
      <c r="G15324" s="1" t="s">
        <v>1022</v>
      </c>
    </row>
    <row r="15325" spans="1:7" x14ac:dyDescent="0.25">
      <c r="A15325" s="1">
        <v>33903763</v>
      </c>
      <c r="B15325" s="1" t="s">
        <v>40650</v>
      </c>
      <c r="C15325" s="1" t="s">
        <v>40651</v>
      </c>
      <c r="D15325" s="1" t="s">
        <v>40652</v>
      </c>
      <c r="E15325" s="1" t="s">
        <v>66</v>
      </c>
      <c r="F15325" s="1" t="s">
        <v>1021</v>
      </c>
      <c r="G15325" s="1" t="s">
        <v>1022</v>
      </c>
    </row>
    <row r="15326" spans="1:7" x14ac:dyDescent="0.25">
      <c r="A15326" s="1">
        <v>33903766</v>
      </c>
      <c r="B15326" s="1" t="s">
        <v>40653</v>
      </c>
      <c r="C15326" s="1" t="s">
        <v>40654</v>
      </c>
      <c r="D15326" s="1" t="s">
        <v>40655</v>
      </c>
      <c r="E15326" s="1" t="s">
        <v>65</v>
      </c>
      <c r="F15326" s="1" t="s">
        <v>387</v>
      </c>
      <c r="G15326" s="1" t="s">
        <v>388</v>
      </c>
    </row>
    <row r="15327" spans="1:7" x14ac:dyDescent="0.25">
      <c r="A15327" s="1">
        <v>33903767</v>
      </c>
      <c r="B15327" s="1" t="s">
        <v>40656</v>
      </c>
      <c r="C15327" s="1" t="s">
        <v>40657</v>
      </c>
      <c r="D15327" s="1" t="s">
        <v>40658</v>
      </c>
      <c r="E15327" s="1" t="s">
        <v>65</v>
      </c>
      <c r="F15327" s="1" t="s">
        <v>387</v>
      </c>
      <c r="G15327" s="1" t="s">
        <v>388</v>
      </c>
    </row>
    <row r="15328" spans="1:7" x14ac:dyDescent="0.25">
      <c r="A15328" s="1">
        <v>33903768</v>
      </c>
      <c r="B15328" s="1" t="s">
        <v>40659</v>
      </c>
      <c r="C15328" s="1" t="s">
        <v>40660</v>
      </c>
      <c r="D15328" s="1" t="s">
        <v>40661</v>
      </c>
      <c r="E15328" s="1" t="s">
        <v>66</v>
      </c>
      <c r="F15328" s="1" t="s">
        <v>387</v>
      </c>
      <c r="G15328" s="1" t="s">
        <v>388</v>
      </c>
    </row>
    <row r="15329" spans="1:7" x14ac:dyDescent="0.25">
      <c r="A15329" s="1">
        <v>33903774</v>
      </c>
      <c r="B15329" s="1" t="s">
        <v>40662</v>
      </c>
      <c r="C15329" s="1" t="s">
        <v>40663</v>
      </c>
      <c r="D15329" s="1" t="s">
        <v>40664</v>
      </c>
      <c r="E15329" s="1" t="s">
        <v>65</v>
      </c>
      <c r="F15329" s="1" t="s">
        <v>171</v>
      </c>
      <c r="G15329" s="1" t="s">
        <v>172</v>
      </c>
    </row>
    <row r="15330" spans="1:7" x14ac:dyDescent="0.25">
      <c r="A15330" s="1">
        <v>33903775</v>
      </c>
      <c r="B15330" s="1" t="s">
        <v>40665</v>
      </c>
      <c r="C15330" s="1" t="s">
        <v>40666</v>
      </c>
      <c r="D15330" s="1" t="s">
        <v>40667</v>
      </c>
      <c r="E15330" s="1" t="s">
        <v>66</v>
      </c>
      <c r="F15330" s="1" t="s">
        <v>387</v>
      </c>
      <c r="G15330" s="1" t="s">
        <v>388</v>
      </c>
    </row>
    <row r="15331" spans="1:7" x14ac:dyDescent="0.25">
      <c r="A15331" s="1">
        <v>33903776</v>
      </c>
      <c r="B15331" s="1" t="s">
        <v>40668</v>
      </c>
      <c r="C15331" s="1" t="s">
        <v>40669</v>
      </c>
      <c r="D15331" s="1" t="s">
        <v>40670</v>
      </c>
      <c r="E15331" s="1" t="s">
        <v>66</v>
      </c>
      <c r="F15331" s="1" t="s">
        <v>387</v>
      </c>
      <c r="G15331" s="1" t="s">
        <v>388</v>
      </c>
    </row>
    <row r="15332" spans="1:7" x14ac:dyDescent="0.25">
      <c r="A15332" s="1">
        <v>33903777</v>
      </c>
      <c r="B15332" s="1" t="s">
        <v>40671</v>
      </c>
      <c r="C15332" s="1" t="s">
        <v>40672</v>
      </c>
      <c r="D15332" s="1" t="s">
        <v>40673</v>
      </c>
      <c r="E15332" s="1" t="s">
        <v>66</v>
      </c>
      <c r="F15332" s="1" t="s">
        <v>387</v>
      </c>
      <c r="G15332" s="1" t="s">
        <v>388</v>
      </c>
    </row>
    <row r="15333" spans="1:7" x14ac:dyDescent="0.25">
      <c r="A15333" s="1">
        <v>33903778</v>
      </c>
      <c r="B15333" s="1" t="s">
        <v>40674</v>
      </c>
      <c r="C15333" s="1" t="s">
        <v>40675</v>
      </c>
      <c r="D15333" s="1" t="s">
        <v>40676</v>
      </c>
      <c r="E15333" s="1" t="s">
        <v>66</v>
      </c>
      <c r="F15333" s="1" t="s">
        <v>387</v>
      </c>
      <c r="G15333" s="1" t="s">
        <v>388</v>
      </c>
    </row>
    <row r="15334" spans="1:7" x14ac:dyDescent="0.25">
      <c r="A15334" s="1">
        <v>33903779</v>
      </c>
      <c r="B15334" s="1" t="s">
        <v>40677</v>
      </c>
      <c r="C15334" s="1" t="s">
        <v>40678</v>
      </c>
      <c r="D15334" s="1" t="s">
        <v>40679</v>
      </c>
      <c r="E15334" s="1" t="s">
        <v>65</v>
      </c>
      <c r="F15334" s="1" t="s">
        <v>171</v>
      </c>
      <c r="G15334" s="1" t="s">
        <v>172</v>
      </c>
    </row>
    <row r="15335" spans="1:7" x14ac:dyDescent="0.25">
      <c r="A15335" s="1">
        <v>33903780</v>
      </c>
      <c r="B15335" s="1" t="s">
        <v>40680</v>
      </c>
      <c r="C15335" s="1" t="s">
        <v>40681</v>
      </c>
      <c r="D15335" s="1" t="s">
        <v>40682</v>
      </c>
      <c r="E15335" s="1" t="s">
        <v>66</v>
      </c>
      <c r="F15335" s="1" t="s">
        <v>387</v>
      </c>
      <c r="G15335" s="1" t="s">
        <v>388</v>
      </c>
    </row>
    <row r="15336" spans="1:7" x14ac:dyDescent="0.25">
      <c r="A15336" s="1">
        <v>33903781</v>
      </c>
      <c r="B15336" s="1" t="s">
        <v>40683</v>
      </c>
      <c r="C15336" s="1" t="s">
        <v>40684</v>
      </c>
      <c r="D15336" s="1" t="s">
        <v>40685</v>
      </c>
      <c r="E15336" s="1" t="s">
        <v>66</v>
      </c>
      <c r="F15336" s="1" t="s">
        <v>233</v>
      </c>
      <c r="G15336" s="1" t="s">
        <v>234</v>
      </c>
    </row>
    <row r="15337" spans="1:7" x14ac:dyDescent="0.25">
      <c r="A15337" s="1">
        <v>35085327</v>
      </c>
      <c r="B15337" s="1" t="s">
        <v>40686</v>
      </c>
      <c r="C15337" s="1" t="s">
        <v>40687</v>
      </c>
      <c r="D15337" s="1" t="s">
        <v>40688</v>
      </c>
      <c r="E15337" s="1" t="s">
        <v>66</v>
      </c>
      <c r="F15337" s="1" t="s">
        <v>2991</v>
      </c>
      <c r="G15337" s="1" t="s">
        <v>2992</v>
      </c>
    </row>
    <row r="15338" spans="1:7" x14ac:dyDescent="0.25">
      <c r="A15338" s="1">
        <v>35085328</v>
      </c>
      <c r="B15338" s="1" t="s">
        <v>40689</v>
      </c>
      <c r="C15338" s="1" t="s">
        <v>40690</v>
      </c>
      <c r="D15338" s="1" t="s">
        <v>40691</v>
      </c>
      <c r="E15338" s="1" t="s">
        <v>66</v>
      </c>
      <c r="F15338" s="1" t="s">
        <v>2991</v>
      </c>
      <c r="G15338" s="1" t="s">
        <v>2992</v>
      </c>
    </row>
    <row r="15339" spans="1:7" x14ac:dyDescent="0.25">
      <c r="A15339" s="1">
        <v>35085329</v>
      </c>
      <c r="B15339" s="1" t="s">
        <v>40692</v>
      </c>
      <c r="C15339" s="1" t="s">
        <v>40693</v>
      </c>
      <c r="D15339" s="1" t="s">
        <v>40694</v>
      </c>
      <c r="E15339" s="1" t="s">
        <v>66</v>
      </c>
      <c r="F15339" s="1" t="s">
        <v>2991</v>
      </c>
      <c r="G15339" s="1" t="s">
        <v>2992</v>
      </c>
    </row>
    <row r="15340" spans="1:7" x14ac:dyDescent="0.25">
      <c r="A15340" s="1">
        <v>35103013</v>
      </c>
      <c r="B15340" s="1" t="s">
        <v>40695</v>
      </c>
      <c r="C15340" s="1" t="s">
        <v>40696</v>
      </c>
      <c r="D15340" s="1" t="s">
        <v>40695</v>
      </c>
      <c r="E15340" s="1" t="s">
        <v>65</v>
      </c>
      <c r="F15340" s="1" t="s">
        <v>1151</v>
      </c>
      <c r="G15340" s="1" t="s">
        <v>1152</v>
      </c>
    </row>
    <row r="15341" spans="1:7" x14ac:dyDescent="0.25">
      <c r="A15341" s="1">
        <v>35103014</v>
      </c>
      <c r="B15341" s="1" t="s">
        <v>40697</v>
      </c>
      <c r="C15341" s="1" t="s">
        <v>40698</v>
      </c>
      <c r="D15341" s="1" t="s">
        <v>40699</v>
      </c>
      <c r="E15341" s="1" t="s">
        <v>65</v>
      </c>
      <c r="F15341" s="1" t="s">
        <v>1151</v>
      </c>
      <c r="G15341" s="1" t="s">
        <v>1152</v>
      </c>
    </row>
    <row r="15342" spans="1:7" x14ac:dyDescent="0.25">
      <c r="A15342" s="1">
        <v>35123173</v>
      </c>
      <c r="B15342" s="1" t="s">
        <v>40700</v>
      </c>
      <c r="C15342" s="1" t="s">
        <v>40701</v>
      </c>
      <c r="D15342" s="1" t="s">
        <v>40700</v>
      </c>
      <c r="E15342" s="1" t="s">
        <v>66</v>
      </c>
      <c r="F15342" s="1" t="s">
        <v>3175</v>
      </c>
      <c r="G15342" s="1" t="s">
        <v>3176</v>
      </c>
    </row>
    <row r="15343" spans="1:7" x14ac:dyDescent="0.25">
      <c r="A15343" s="1">
        <v>35123174</v>
      </c>
      <c r="B15343" s="1" t="s">
        <v>40702</v>
      </c>
      <c r="C15343" s="1" t="s">
        <v>40703</v>
      </c>
      <c r="D15343" s="1" t="s">
        <v>40702</v>
      </c>
      <c r="E15343" s="1" t="s">
        <v>66</v>
      </c>
      <c r="F15343" s="1" t="s">
        <v>3175</v>
      </c>
      <c r="G15343" s="1" t="s">
        <v>3176</v>
      </c>
    </row>
    <row r="15344" spans="1:7" x14ac:dyDescent="0.25">
      <c r="A15344" s="1">
        <v>35123175</v>
      </c>
      <c r="B15344" s="1" t="s">
        <v>40704</v>
      </c>
      <c r="C15344" s="1" t="s">
        <v>40705</v>
      </c>
      <c r="D15344" s="1" t="s">
        <v>40704</v>
      </c>
      <c r="E15344" s="1" t="s">
        <v>66</v>
      </c>
      <c r="F15344" s="1" t="s">
        <v>3175</v>
      </c>
      <c r="G15344" s="1" t="s">
        <v>3176</v>
      </c>
    </row>
    <row r="15345" spans="1:7" x14ac:dyDescent="0.25">
      <c r="A15345" s="1">
        <v>35123176</v>
      </c>
      <c r="B15345" s="1" t="s">
        <v>40706</v>
      </c>
      <c r="C15345" s="1" t="s">
        <v>40707</v>
      </c>
      <c r="D15345" s="1" t="s">
        <v>40708</v>
      </c>
      <c r="E15345" s="1" t="s">
        <v>66</v>
      </c>
      <c r="F15345" s="1" t="s">
        <v>3175</v>
      </c>
      <c r="G15345" s="1" t="s">
        <v>3176</v>
      </c>
    </row>
    <row r="15346" spans="1:7" x14ac:dyDescent="0.25">
      <c r="A15346" s="1">
        <v>35123177</v>
      </c>
      <c r="B15346" s="1" t="s">
        <v>40709</v>
      </c>
      <c r="C15346" s="1" t="s">
        <v>40710</v>
      </c>
      <c r="D15346" s="1" t="s">
        <v>40711</v>
      </c>
      <c r="E15346" s="1" t="s">
        <v>66</v>
      </c>
      <c r="F15346" s="1" t="s">
        <v>3175</v>
      </c>
      <c r="G15346" s="1" t="s">
        <v>3176</v>
      </c>
    </row>
    <row r="15347" spans="1:7" x14ac:dyDescent="0.25">
      <c r="A15347" s="1">
        <v>35123178</v>
      </c>
      <c r="B15347" s="1" t="s">
        <v>40712</v>
      </c>
      <c r="C15347" s="1" t="s">
        <v>40713</v>
      </c>
      <c r="D15347" s="1" t="s">
        <v>40714</v>
      </c>
      <c r="E15347" s="1" t="s">
        <v>66</v>
      </c>
      <c r="F15347" s="1" t="s">
        <v>3175</v>
      </c>
      <c r="G15347" s="1" t="s">
        <v>3176</v>
      </c>
    </row>
    <row r="15348" spans="1:7" x14ac:dyDescent="0.25">
      <c r="A15348" s="1">
        <v>35123179</v>
      </c>
      <c r="B15348" s="1" t="s">
        <v>40715</v>
      </c>
      <c r="C15348" s="1" t="s">
        <v>40716</v>
      </c>
      <c r="D15348" s="1" t="s">
        <v>40717</v>
      </c>
      <c r="E15348" s="1" t="s">
        <v>66</v>
      </c>
      <c r="F15348" s="1" t="s">
        <v>3175</v>
      </c>
      <c r="G15348" s="1" t="s">
        <v>3176</v>
      </c>
    </row>
    <row r="15349" spans="1:7" x14ac:dyDescent="0.25">
      <c r="A15349" s="1">
        <v>35123180</v>
      </c>
      <c r="B15349" s="1" t="s">
        <v>40718</v>
      </c>
      <c r="C15349" s="1" t="s">
        <v>40719</v>
      </c>
      <c r="D15349" s="1" t="s">
        <v>40720</v>
      </c>
      <c r="E15349" s="1" t="s">
        <v>66</v>
      </c>
      <c r="F15349" s="1" t="s">
        <v>3175</v>
      </c>
      <c r="G15349" s="1" t="s">
        <v>3176</v>
      </c>
    </row>
    <row r="15350" spans="1:7" x14ac:dyDescent="0.25">
      <c r="A15350" s="1">
        <v>35123181</v>
      </c>
      <c r="B15350" s="1" t="s">
        <v>40721</v>
      </c>
      <c r="C15350" s="1" t="s">
        <v>40722</v>
      </c>
      <c r="D15350" s="1" t="s">
        <v>40723</v>
      </c>
      <c r="E15350" s="1" t="s">
        <v>66</v>
      </c>
      <c r="F15350" s="1" t="s">
        <v>3175</v>
      </c>
      <c r="G15350" s="1" t="s">
        <v>3176</v>
      </c>
    </row>
    <row r="15351" spans="1:7" x14ac:dyDescent="0.25">
      <c r="A15351" s="1">
        <v>35123182</v>
      </c>
      <c r="B15351" s="1" t="s">
        <v>40724</v>
      </c>
      <c r="C15351" s="1" t="s">
        <v>40725</v>
      </c>
      <c r="D15351" s="1" t="s">
        <v>40726</v>
      </c>
      <c r="E15351" s="1" t="s">
        <v>66</v>
      </c>
      <c r="F15351" s="1" t="s">
        <v>3175</v>
      </c>
      <c r="G15351" s="1" t="s">
        <v>3176</v>
      </c>
    </row>
    <row r="15352" spans="1:7" x14ac:dyDescent="0.25">
      <c r="A15352" s="1">
        <v>35123183</v>
      </c>
      <c r="B15352" s="1" t="s">
        <v>40727</v>
      </c>
      <c r="C15352" s="1" t="s">
        <v>40728</v>
      </c>
      <c r="D15352" s="1" t="s">
        <v>40729</v>
      </c>
      <c r="E15352" s="1" t="s">
        <v>66</v>
      </c>
      <c r="F15352" s="1" t="s">
        <v>3175</v>
      </c>
      <c r="G15352" s="1" t="s">
        <v>3176</v>
      </c>
    </row>
    <row r="15353" spans="1:7" x14ac:dyDescent="0.25">
      <c r="A15353" s="1">
        <v>35123184</v>
      </c>
      <c r="B15353" s="1" t="s">
        <v>40730</v>
      </c>
      <c r="C15353" s="1" t="s">
        <v>40731</v>
      </c>
      <c r="D15353" s="1" t="s">
        <v>40732</v>
      </c>
      <c r="E15353" s="1" t="s">
        <v>66</v>
      </c>
      <c r="F15353" s="1" t="s">
        <v>3175</v>
      </c>
      <c r="G15353" s="1" t="s">
        <v>3176</v>
      </c>
    </row>
    <row r="15354" spans="1:7" x14ac:dyDescent="0.25">
      <c r="A15354" s="1">
        <v>35123185</v>
      </c>
      <c r="B15354" s="1" t="s">
        <v>40733</v>
      </c>
      <c r="C15354" s="1" t="s">
        <v>40734</v>
      </c>
      <c r="D15354" s="1" t="s">
        <v>40735</v>
      </c>
      <c r="E15354" s="1" t="s">
        <v>66</v>
      </c>
      <c r="F15354" s="1" t="s">
        <v>3175</v>
      </c>
      <c r="G15354" s="1" t="s">
        <v>3176</v>
      </c>
    </row>
    <row r="15355" spans="1:7" x14ac:dyDescent="0.25">
      <c r="A15355" s="1">
        <v>35123186</v>
      </c>
      <c r="B15355" s="1" t="s">
        <v>40736</v>
      </c>
      <c r="C15355" s="1" t="s">
        <v>40737</v>
      </c>
      <c r="D15355" s="1" t="s">
        <v>40738</v>
      </c>
      <c r="E15355" s="1" t="s">
        <v>66</v>
      </c>
      <c r="F15355" s="1" t="s">
        <v>3175</v>
      </c>
      <c r="G15355" s="1" t="s">
        <v>3176</v>
      </c>
    </row>
    <row r="15356" spans="1:7" x14ac:dyDescent="0.25">
      <c r="A15356" s="1">
        <v>35123187</v>
      </c>
      <c r="B15356" s="1" t="s">
        <v>40739</v>
      </c>
      <c r="C15356" s="1" t="s">
        <v>40740</v>
      </c>
      <c r="D15356" s="1" t="s">
        <v>40741</v>
      </c>
      <c r="E15356" s="1" t="s">
        <v>66</v>
      </c>
      <c r="F15356" s="1" t="s">
        <v>3175</v>
      </c>
      <c r="G15356" s="1" t="s">
        <v>3176</v>
      </c>
    </row>
    <row r="15357" spans="1:7" x14ac:dyDescent="0.25">
      <c r="A15357" s="1">
        <v>35519001</v>
      </c>
      <c r="B15357" s="1" t="s">
        <v>40742</v>
      </c>
      <c r="C15357" s="1" t="s">
        <v>40742</v>
      </c>
      <c r="D15357" s="1" t="s">
        <v>40742</v>
      </c>
      <c r="G15357" s="1" t="s">
        <v>199</v>
      </c>
    </row>
    <row r="15358" spans="1:7" x14ac:dyDescent="0.25">
      <c r="A15358" s="1">
        <v>39010271</v>
      </c>
      <c r="B15358" s="1" t="s">
        <v>40743</v>
      </c>
      <c r="C15358" s="1" t="s">
        <v>40743</v>
      </c>
      <c r="D15358" s="1" t="s">
        <v>40743</v>
      </c>
      <c r="F15358" s="1" t="s">
        <v>1712</v>
      </c>
      <c r="G15358" s="1" t="s">
        <v>199</v>
      </c>
    </row>
    <row r="15359" spans="1:7" x14ac:dyDescent="0.25">
      <c r="A15359" s="1">
        <v>33903784</v>
      </c>
      <c r="B15359" s="1" t="s">
        <v>40744</v>
      </c>
      <c r="C15359" s="1" t="s">
        <v>40745</v>
      </c>
      <c r="D15359" s="1" t="s">
        <v>40746</v>
      </c>
      <c r="E15359" s="1" t="s">
        <v>65</v>
      </c>
      <c r="F15359" s="1" t="s">
        <v>387</v>
      </c>
      <c r="G15359" s="1" t="s">
        <v>388</v>
      </c>
    </row>
    <row r="15360" spans="1:7" x14ac:dyDescent="0.25">
      <c r="A15360" s="1">
        <v>33003684</v>
      </c>
      <c r="B15360" s="1" t="s">
        <v>40747</v>
      </c>
      <c r="C15360" s="1" t="s">
        <v>40748</v>
      </c>
      <c r="D15360" s="1" t="s">
        <v>40749</v>
      </c>
      <c r="E15360" s="1" t="s">
        <v>65</v>
      </c>
      <c r="F15360" s="1" t="s">
        <v>480</v>
      </c>
      <c r="G15360" s="1" t="s">
        <v>481</v>
      </c>
    </row>
    <row r="15361" spans="1:7" x14ac:dyDescent="0.25">
      <c r="A15361" s="1">
        <v>33003685</v>
      </c>
      <c r="B15361" s="1" t="s">
        <v>40750</v>
      </c>
      <c r="C15361" s="1" t="s">
        <v>40751</v>
      </c>
      <c r="D15361" s="1" t="s">
        <v>40752</v>
      </c>
      <c r="E15361" s="1" t="s">
        <v>65</v>
      </c>
      <c r="F15361" s="1" t="s">
        <v>480</v>
      </c>
      <c r="G15361" s="1" t="s">
        <v>481</v>
      </c>
    </row>
    <row r="15362" spans="1:7" x14ac:dyDescent="0.25">
      <c r="A15362" s="1">
        <v>33003686</v>
      </c>
      <c r="B15362" s="1" t="s">
        <v>40753</v>
      </c>
      <c r="C15362" s="1" t="s">
        <v>40754</v>
      </c>
      <c r="D15362" s="1" t="s">
        <v>40755</v>
      </c>
      <c r="E15362" s="1" t="s">
        <v>65</v>
      </c>
      <c r="F15362" s="1" t="s">
        <v>480</v>
      </c>
      <c r="G15362" s="1" t="s">
        <v>481</v>
      </c>
    </row>
    <row r="15363" spans="1:7" x14ac:dyDescent="0.25">
      <c r="A15363" s="1">
        <v>33003687</v>
      </c>
      <c r="B15363" s="1" t="s">
        <v>40756</v>
      </c>
      <c r="C15363" s="1" t="s">
        <v>40757</v>
      </c>
      <c r="D15363" s="1" t="s">
        <v>40758</v>
      </c>
      <c r="E15363" s="1" t="s">
        <v>65</v>
      </c>
      <c r="F15363" s="1" t="s">
        <v>39</v>
      </c>
      <c r="G15363" s="1" t="s">
        <v>321</v>
      </c>
    </row>
    <row r="15364" spans="1:7" x14ac:dyDescent="0.25">
      <c r="A15364" s="1">
        <v>33003688</v>
      </c>
      <c r="B15364" s="1" t="s">
        <v>40759</v>
      </c>
      <c r="C15364" s="1" t="s">
        <v>40760</v>
      </c>
      <c r="D15364" s="1" t="s">
        <v>40761</v>
      </c>
      <c r="E15364" s="1" t="s">
        <v>65</v>
      </c>
      <c r="F15364" s="1" t="s">
        <v>39</v>
      </c>
      <c r="G15364" s="1" t="s">
        <v>321</v>
      </c>
    </row>
    <row r="15365" spans="1:7" x14ac:dyDescent="0.25">
      <c r="A15365" s="1">
        <v>35085330</v>
      </c>
      <c r="B15365" s="1" t="s">
        <v>40762</v>
      </c>
      <c r="C15365" s="1" t="s">
        <v>40763</v>
      </c>
      <c r="D15365" s="1" t="s">
        <v>40764</v>
      </c>
      <c r="E15365" s="1" t="s">
        <v>65</v>
      </c>
      <c r="F15365" s="1" t="s">
        <v>8618</v>
      </c>
      <c r="G15365" s="1" t="s">
        <v>8619</v>
      </c>
    </row>
    <row r="15366" spans="1:7" x14ac:dyDescent="0.25">
      <c r="B15366" s="1" t="s">
        <v>40765</v>
      </c>
      <c r="C15366" s="1" t="s">
        <v>40766</v>
      </c>
      <c r="D15366" s="1" t="s">
        <v>40767</v>
      </c>
      <c r="E15366" s="1" t="s">
        <v>66</v>
      </c>
      <c r="F15366" s="1" t="s">
        <v>7831</v>
      </c>
      <c r="G15366" s="1" t="s">
        <v>199</v>
      </c>
    </row>
    <row r="15367" spans="1:7" x14ac:dyDescent="0.25">
      <c r="A15367" s="1">
        <v>33003703</v>
      </c>
      <c r="B15367" s="1" t="s">
        <v>40768</v>
      </c>
      <c r="C15367" s="1" t="s">
        <v>40769</v>
      </c>
      <c r="D15367" s="1" t="s">
        <v>40770</v>
      </c>
      <c r="E15367" s="1" t="s">
        <v>65</v>
      </c>
      <c r="F15367" s="1" t="s">
        <v>480</v>
      </c>
      <c r="G15367" s="1" t="s">
        <v>481</v>
      </c>
    </row>
    <row r="15368" spans="1:7" x14ac:dyDescent="0.25">
      <c r="A15368" s="1">
        <v>33903790</v>
      </c>
      <c r="B15368" s="1" t="s">
        <v>40771</v>
      </c>
      <c r="C15368" s="1" t="s">
        <v>40772</v>
      </c>
      <c r="D15368" s="1" t="s">
        <v>40773</v>
      </c>
      <c r="E15368" s="1" t="s">
        <v>66</v>
      </c>
      <c r="F15368" s="1" t="s">
        <v>387</v>
      </c>
      <c r="G15368" s="1" t="s">
        <v>388</v>
      </c>
    </row>
    <row r="15369" spans="1:7" x14ac:dyDescent="0.25">
      <c r="A15369" s="1">
        <v>33903791</v>
      </c>
      <c r="B15369" s="1" t="s">
        <v>40774</v>
      </c>
      <c r="C15369" s="1" t="s">
        <v>40775</v>
      </c>
      <c r="D15369" s="1" t="s">
        <v>40776</v>
      </c>
      <c r="E15369" s="1" t="s">
        <v>66</v>
      </c>
      <c r="F15369" s="1" t="s">
        <v>387</v>
      </c>
      <c r="G15369" s="1" t="s">
        <v>388</v>
      </c>
    </row>
    <row r="15370" spans="1:7" x14ac:dyDescent="0.25">
      <c r="A15370" s="1">
        <v>33003706</v>
      </c>
      <c r="B15370" s="1" t="s">
        <v>40777</v>
      </c>
      <c r="C15370" s="1" t="s">
        <v>40778</v>
      </c>
      <c r="D15370" s="1" t="s">
        <v>40779</v>
      </c>
      <c r="E15370" s="1" t="s">
        <v>65</v>
      </c>
      <c r="F15370" s="1" t="s">
        <v>480</v>
      </c>
      <c r="G15370" s="1" t="s">
        <v>481</v>
      </c>
    </row>
    <row r="15371" spans="1:7" x14ac:dyDescent="0.25">
      <c r="A15371" s="1">
        <v>33903804</v>
      </c>
      <c r="B15371" s="1" t="s">
        <v>40780</v>
      </c>
      <c r="C15371" s="1" t="s">
        <v>40781</v>
      </c>
      <c r="D15371" s="1" t="s">
        <v>40782</v>
      </c>
      <c r="E15371" s="1" t="s">
        <v>65</v>
      </c>
      <c r="F15371" s="1" t="s">
        <v>171</v>
      </c>
      <c r="G15371" s="1" t="s">
        <v>172</v>
      </c>
    </row>
    <row r="15372" spans="1:7" x14ac:dyDescent="0.25">
      <c r="B15372" s="1" t="s">
        <v>40783</v>
      </c>
      <c r="C15372" s="1" t="s">
        <v>40784</v>
      </c>
      <c r="D15372" s="1" t="s">
        <v>40785</v>
      </c>
      <c r="E15372" s="1" t="s">
        <v>66</v>
      </c>
      <c r="F15372" s="1" t="s">
        <v>8568</v>
      </c>
      <c r="G15372" s="1" t="s">
        <v>199</v>
      </c>
    </row>
    <row r="15373" spans="1:7" x14ac:dyDescent="0.25">
      <c r="B15373" s="1" t="s">
        <v>40786</v>
      </c>
      <c r="C15373" s="1" t="s">
        <v>40787</v>
      </c>
      <c r="D15373" s="1" t="s">
        <v>40788</v>
      </c>
      <c r="E15373" s="1" t="s">
        <v>66</v>
      </c>
      <c r="F15373" s="1" t="s">
        <v>8568</v>
      </c>
      <c r="G15373" s="1" t="s">
        <v>199</v>
      </c>
    </row>
    <row r="15374" spans="1:7" x14ac:dyDescent="0.25">
      <c r="A15374" s="1">
        <v>33003736</v>
      </c>
      <c r="B15374" s="1" t="s">
        <v>40789</v>
      </c>
      <c r="C15374" s="1" t="s">
        <v>40790</v>
      </c>
      <c r="D15374" s="1" t="s">
        <v>40791</v>
      </c>
      <c r="E15374" s="1" t="s">
        <v>65</v>
      </c>
      <c r="F15374" s="1" t="s">
        <v>480</v>
      </c>
      <c r="G15374" s="1" t="s">
        <v>481</v>
      </c>
    </row>
    <row r="15375" spans="1:7" x14ac:dyDescent="0.25">
      <c r="A15375" s="1">
        <v>33003718</v>
      </c>
      <c r="B15375" s="1" t="s">
        <v>40792</v>
      </c>
      <c r="C15375" s="1" t="s">
        <v>3075</v>
      </c>
      <c r="D15375" s="1" t="s">
        <v>3076</v>
      </c>
      <c r="E15375" s="1" t="s">
        <v>65</v>
      </c>
      <c r="F15375" s="1" t="s">
        <v>480</v>
      </c>
      <c r="G15375" s="1" t="s">
        <v>481</v>
      </c>
    </row>
    <row r="15376" spans="1:7" x14ac:dyDescent="0.25">
      <c r="A15376" s="1">
        <v>33003713</v>
      </c>
      <c r="B15376" s="1" t="s">
        <v>40793</v>
      </c>
      <c r="C15376" s="1" t="s">
        <v>40794</v>
      </c>
      <c r="D15376" s="1" t="s">
        <v>40795</v>
      </c>
      <c r="E15376" s="1" t="s">
        <v>65</v>
      </c>
      <c r="F15376" s="1" t="s">
        <v>480</v>
      </c>
      <c r="G15376" s="1" t="s">
        <v>481</v>
      </c>
    </row>
    <row r="15377" spans="1:7" x14ac:dyDescent="0.25">
      <c r="B15377" s="1" t="s">
        <v>40796</v>
      </c>
      <c r="C15377" s="1" t="s">
        <v>40797</v>
      </c>
      <c r="D15377" s="1" t="s">
        <v>40798</v>
      </c>
      <c r="E15377" s="1" t="s">
        <v>66</v>
      </c>
      <c r="F15377" s="1" t="s">
        <v>11943</v>
      </c>
      <c r="G15377" s="1" t="s">
        <v>199</v>
      </c>
    </row>
    <row r="15378" spans="1:7" x14ac:dyDescent="0.25">
      <c r="A15378" s="1">
        <v>33902499</v>
      </c>
      <c r="B15378" s="1" t="s">
        <v>40799</v>
      </c>
      <c r="C15378" s="1" t="s">
        <v>40800</v>
      </c>
      <c r="D15378" s="1" t="s">
        <v>40801</v>
      </c>
      <c r="E15378" s="1" t="s">
        <v>65</v>
      </c>
      <c r="F15378" s="1" t="s">
        <v>171</v>
      </c>
      <c r="G15378" s="1" t="s">
        <v>172</v>
      </c>
    </row>
    <row r="15379" spans="1:7" x14ac:dyDescent="0.25">
      <c r="A15379" s="1">
        <v>33902497</v>
      </c>
      <c r="B15379" s="1" t="s">
        <v>40802</v>
      </c>
      <c r="C15379" s="1" t="s">
        <v>40803</v>
      </c>
      <c r="D15379" s="1" t="s">
        <v>40804</v>
      </c>
      <c r="E15379" s="1" t="s">
        <v>65</v>
      </c>
      <c r="F15379" s="1" t="s">
        <v>171</v>
      </c>
      <c r="G15379" s="1" t="s">
        <v>172</v>
      </c>
    </row>
    <row r="15380" spans="1:7" x14ac:dyDescent="0.25">
      <c r="A15380" s="1">
        <v>33900683</v>
      </c>
      <c r="B15380" s="1" t="s">
        <v>40805</v>
      </c>
      <c r="C15380" s="1" t="s">
        <v>40806</v>
      </c>
      <c r="D15380" s="1" t="s">
        <v>40807</v>
      </c>
      <c r="E15380" s="1" t="s">
        <v>66</v>
      </c>
      <c r="F15380" s="1" t="s">
        <v>387</v>
      </c>
      <c r="G15380" s="1" t="s">
        <v>388</v>
      </c>
    </row>
    <row r="15381" spans="1:7" x14ac:dyDescent="0.25">
      <c r="A15381" s="1">
        <v>33902462</v>
      </c>
      <c r="B15381" s="1" t="s">
        <v>40808</v>
      </c>
      <c r="C15381" s="1" t="s">
        <v>40809</v>
      </c>
      <c r="D15381" s="1" t="s">
        <v>40810</v>
      </c>
      <c r="E15381" s="1" t="s">
        <v>65</v>
      </c>
      <c r="F15381" s="1" t="s">
        <v>171</v>
      </c>
      <c r="G15381" s="1" t="s">
        <v>172</v>
      </c>
    </row>
    <row r="15382" spans="1:7" x14ac:dyDescent="0.25">
      <c r="A15382" s="1">
        <v>17018066</v>
      </c>
      <c r="B15382" s="1" t="s">
        <v>40811</v>
      </c>
      <c r="C15382" s="1" t="s">
        <v>40812</v>
      </c>
      <c r="D15382" s="1" t="s">
        <v>40813</v>
      </c>
      <c r="E15382" s="1" t="s">
        <v>65</v>
      </c>
      <c r="F15382" s="1" t="s">
        <v>369</v>
      </c>
      <c r="G15382" s="1" t="s">
        <v>370</v>
      </c>
    </row>
    <row r="15383" spans="1:7" x14ac:dyDescent="0.25">
      <c r="B15383" s="1" t="s">
        <v>40814</v>
      </c>
      <c r="C15383" s="1" t="s">
        <v>40815</v>
      </c>
      <c r="D15383" s="1" t="s">
        <v>40816</v>
      </c>
      <c r="E15383" s="1" t="s">
        <v>66</v>
      </c>
      <c r="F15383" s="1" t="s">
        <v>7434</v>
      </c>
      <c r="G15383" s="1" t="s">
        <v>199</v>
      </c>
    </row>
    <row r="15384" spans="1:7" x14ac:dyDescent="0.25">
      <c r="B15384" s="1" t="s">
        <v>40817</v>
      </c>
      <c r="C15384" s="1" t="s">
        <v>40818</v>
      </c>
      <c r="D15384" s="1" t="s">
        <v>40819</v>
      </c>
      <c r="E15384" s="1" t="s">
        <v>66</v>
      </c>
      <c r="F15384" s="1" t="s">
        <v>40820</v>
      </c>
      <c r="G15384" s="1" t="s">
        <v>199</v>
      </c>
    </row>
    <row r="15385" spans="1:7" x14ac:dyDescent="0.25">
      <c r="A15385" s="1">
        <v>33003711</v>
      </c>
      <c r="B15385" s="1" t="s">
        <v>40821</v>
      </c>
      <c r="C15385" s="1" t="s">
        <v>40822</v>
      </c>
      <c r="D15385" s="1" t="s">
        <v>40823</v>
      </c>
      <c r="E15385" s="1" t="s">
        <v>65</v>
      </c>
      <c r="F15385" s="1" t="s">
        <v>480</v>
      </c>
      <c r="G15385" s="1" t="s">
        <v>481</v>
      </c>
    </row>
    <row r="15386" spans="1:7" x14ac:dyDescent="0.25">
      <c r="A15386" s="1">
        <v>33003710</v>
      </c>
      <c r="B15386" s="1" t="s">
        <v>40824</v>
      </c>
      <c r="C15386" s="1" t="s">
        <v>40825</v>
      </c>
      <c r="D15386" s="1" t="s">
        <v>40826</v>
      </c>
      <c r="E15386" s="1" t="s">
        <v>65</v>
      </c>
      <c r="F15386" s="1" t="s">
        <v>480</v>
      </c>
      <c r="G15386" s="1" t="s">
        <v>481</v>
      </c>
    </row>
    <row r="15387" spans="1:7" x14ac:dyDescent="0.25">
      <c r="A15387" s="1">
        <v>33003709</v>
      </c>
      <c r="B15387" s="1" t="s">
        <v>40827</v>
      </c>
      <c r="C15387" s="1" t="s">
        <v>40828</v>
      </c>
      <c r="D15387" s="1" t="s">
        <v>40829</v>
      </c>
      <c r="E15387" s="1" t="s">
        <v>65</v>
      </c>
      <c r="F15387" s="1" t="s">
        <v>480</v>
      </c>
      <c r="G15387" s="1" t="s">
        <v>481</v>
      </c>
    </row>
    <row r="15388" spans="1:7" x14ac:dyDescent="0.25">
      <c r="A15388" s="1">
        <v>33003708</v>
      </c>
      <c r="B15388" s="1" t="s">
        <v>40830</v>
      </c>
      <c r="C15388" s="1" t="s">
        <v>40831</v>
      </c>
      <c r="D15388" s="1" t="s">
        <v>40832</v>
      </c>
      <c r="E15388" s="1" t="s">
        <v>65</v>
      </c>
      <c r="F15388" s="1" t="s">
        <v>480</v>
      </c>
      <c r="G15388" s="1" t="s">
        <v>481</v>
      </c>
    </row>
    <row r="15389" spans="1:7" x14ac:dyDescent="0.25">
      <c r="A15389" s="1">
        <v>33003707</v>
      </c>
      <c r="B15389" s="1" t="s">
        <v>40833</v>
      </c>
      <c r="C15389" s="1" t="s">
        <v>40834</v>
      </c>
      <c r="D15389" s="1" t="s">
        <v>40835</v>
      </c>
      <c r="E15389" s="1" t="s">
        <v>65</v>
      </c>
      <c r="F15389" s="1" t="s">
        <v>480</v>
      </c>
      <c r="G15389" s="1" t="s">
        <v>481</v>
      </c>
    </row>
    <row r="15390" spans="1:7" x14ac:dyDescent="0.25">
      <c r="A15390" s="1">
        <v>33003717</v>
      </c>
      <c r="B15390" s="1" t="s">
        <v>40836</v>
      </c>
      <c r="C15390" s="1" t="s">
        <v>40837</v>
      </c>
      <c r="D15390" s="1" t="s">
        <v>40838</v>
      </c>
      <c r="E15390" s="1" t="s">
        <v>65</v>
      </c>
      <c r="F15390" s="1" t="s">
        <v>480</v>
      </c>
      <c r="G15390" s="1" t="s">
        <v>481</v>
      </c>
    </row>
    <row r="15391" spans="1:7" x14ac:dyDescent="0.25">
      <c r="A15391" s="1">
        <v>33003715</v>
      </c>
      <c r="B15391" s="1" t="s">
        <v>40839</v>
      </c>
      <c r="C15391" s="1" t="s">
        <v>40840</v>
      </c>
      <c r="D15391" s="1" t="s">
        <v>40841</v>
      </c>
      <c r="E15391" s="1" t="s">
        <v>65</v>
      </c>
      <c r="F15391" s="1" t="s">
        <v>480</v>
      </c>
      <c r="G15391" s="1" t="s">
        <v>481</v>
      </c>
    </row>
    <row r="15392" spans="1:7" x14ac:dyDescent="0.25">
      <c r="A15392" s="1">
        <v>33003714</v>
      </c>
      <c r="B15392" s="1" t="s">
        <v>40842</v>
      </c>
      <c r="C15392" s="1" t="s">
        <v>40843</v>
      </c>
      <c r="D15392" s="1" t="s">
        <v>40844</v>
      </c>
      <c r="E15392" s="1" t="s">
        <v>65</v>
      </c>
      <c r="F15392" s="1" t="s">
        <v>480</v>
      </c>
      <c r="G15392" s="1" t="s">
        <v>481</v>
      </c>
    </row>
    <row r="15393" spans="1:7" x14ac:dyDescent="0.25">
      <c r="A15393" s="1">
        <v>33003712</v>
      </c>
      <c r="B15393" s="1" t="s">
        <v>40845</v>
      </c>
      <c r="C15393" s="1" t="s">
        <v>40846</v>
      </c>
      <c r="D15393" s="1" t="s">
        <v>40847</v>
      </c>
      <c r="E15393" s="1" t="s">
        <v>65</v>
      </c>
      <c r="F15393" s="1" t="s">
        <v>480</v>
      </c>
      <c r="G15393" s="1" t="s">
        <v>481</v>
      </c>
    </row>
    <row r="15394" spans="1:7" x14ac:dyDescent="0.25">
      <c r="A15394" s="1">
        <v>33903827</v>
      </c>
      <c r="B15394" s="1" t="s">
        <v>40848</v>
      </c>
      <c r="C15394" s="1" t="s">
        <v>40849</v>
      </c>
      <c r="D15394" s="1" t="s">
        <v>40850</v>
      </c>
      <c r="E15394" s="1" t="s">
        <v>66</v>
      </c>
      <c r="F15394" s="1" t="s">
        <v>6278</v>
      </c>
      <c r="G15394" s="1" t="s">
        <v>6279</v>
      </c>
    </row>
    <row r="15395" spans="1:7" x14ac:dyDescent="0.25">
      <c r="A15395" s="1">
        <v>35085334</v>
      </c>
      <c r="B15395" s="1" t="s">
        <v>40851</v>
      </c>
      <c r="C15395" s="1" t="s">
        <v>40852</v>
      </c>
      <c r="D15395" s="1" t="s">
        <v>40853</v>
      </c>
      <c r="E15395" s="1" t="s">
        <v>66</v>
      </c>
      <c r="G15395" s="1" t="s">
        <v>199</v>
      </c>
    </row>
    <row r="15396" spans="1:7" x14ac:dyDescent="0.25">
      <c r="A15396" s="1">
        <v>35085335</v>
      </c>
      <c r="B15396" s="1" t="s">
        <v>40854</v>
      </c>
      <c r="C15396" s="1" t="s">
        <v>40855</v>
      </c>
      <c r="D15396" s="1" t="s">
        <v>40856</v>
      </c>
      <c r="E15396" s="1" t="s">
        <v>66</v>
      </c>
      <c r="G15396" s="1" t="s">
        <v>199</v>
      </c>
    </row>
    <row r="15397" spans="1:7" x14ac:dyDescent="0.25">
      <c r="B15397" s="1" t="s">
        <v>40857</v>
      </c>
      <c r="C15397" s="1" t="s">
        <v>40858</v>
      </c>
      <c r="D15397" s="1" t="s">
        <v>40859</v>
      </c>
      <c r="E15397" s="1" t="s">
        <v>66</v>
      </c>
      <c r="F15397" s="1" t="s">
        <v>40860</v>
      </c>
      <c r="G15397" s="1" t="s">
        <v>199</v>
      </c>
    </row>
    <row r="15398" spans="1:7" x14ac:dyDescent="0.25">
      <c r="A15398" s="1">
        <v>35120489</v>
      </c>
      <c r="B15398" s="1" t="s">
        <v>40861</v>
      </c>
      <c r="C15398" s="1" t="s">
        <v>40862</v>
      </c>
      <c r="D15398" s="1" t="s">
        <v>40861</v>
      </c>
      <c r="E15398" s="1" t="s">
        <v>65</v>
      </c>
      <c r="F15398" s="1" t="s">
        <v>34044</v>
      </c>
      <c r="G15398" s="1" t="s">
        <v>34045</v>
      </c>
    </row>
    <row r="15399" spans="1:7" x14ac:dyDescent="0.25">
      <c r="A15399" s="1">
        <v>35120490</v>
      </c>
      <c r="B15399" s="1" t="s">
        <v>40863</v>
      </c>
      <c r="C15399" s="1" t="s">
        <v>40864</v>
      </c>
      <c r="D15399" s="1" t="s">
        <v>40865</v>
      </c>
      <c r="E15399" s="1" t="s">
        <v>65</v>
      </c>
      <c r="F15399" s="1" t="s">
        <v>34044</v>
      </c>
      <c r="G15399" s="1" t="s">
        <v>34045</v>
      </c>
    </row>
    <row r="15400" spans="1:7" x14ac:dyDescent="0.25">
      <c r="B15400" s="1" t="s">
        <v>40866</v>
      </c>
      <c r="C15400" s="1" t="s">
        <v>40867</v>
      </c>
      <c r="D15400" s="1" t="s">
        <v>40868</v>
      </c>
      <c r="E15400" s="1" t="s">
        <v>66</v>
      </c>
      <c r="F15400" s="1" t="s">
        <v>6742</v>
      </c>
      <c r="G15400" s="1" t="s">
        <v>199</v>
      </c>
    </row>
    <row r="15401" spans="1:7" x14ac:dyDescent="0.25">
      <c r="B15401" s="1" t="s">
        <v>40869</v>
      </c>
      <c r="C15401" s="1" t="s">
        <v>40870</v>
      </c>
      <c r="D15401" s="1" t="s">
        <v>40871</v>
      </c>
      <c r="E15401" s="1" t="s">
        <v>66</v>
      </c>
      <c r="F15401" s="1" t="s">
        <v>7434</v>
      </c>
      <c r="G15401" s="1" t="s">
        <v>199</v>
      </c>
    </row>
    <row r="15402" spans="1:7" x14ac:dyDescent="0.25">
      <c r="A15402" s="1">
        <v>33006106</v>
      </c>
      <c r="B15402" s="1" t="s">
        <v>40872</v>
      </c>
      <c r="C15402" s="1" t="s">
        <v>40873</v>
      </c>
      <c r="D15402" s="1" t="s">
        <v>40874</v>
      </c>
      <c r="E15402" s="1" t="s">
        <v>65</v>
      </c>
      <c r="F15402" s="1" t="s">
        <v>480</v>
      </c>
      <c r="G15402" s="1" t="s">
        <v>481</v>
      </c>
    </row>
    <row r="15403" spans="1:7" x14ac:dyDescent="0.25">
      <c r="A15403" s="1">
        <v>33902783</v>
      </c>
      <c r="B15403" s="1" t="s">
        <v>40875</v>
      </c>
      <c r="C15403" s="1" t="s">
        <v>40876</v>
      </c>
      <c r="D15403" s="1" t="s">
        <v>40877</v>
      </c>
      <c r="E15403" s="1" t="s">
        <v>66</v>
      </c>
      <c r="F15403" s="1" t="s">
        <v>233</v>
      </c>
      <c r="G15403" s="1" t="s">
        <v>234</v>
      </c>
    </row>
    <row r="15404" spans="1:7" x14ac:dyDescent="0.25">
      <c r="A15404" s="1">
        <v>14000020</v>
      </c>
      <c r="B15404" s="1" t="s">
        <v>40878</v>
      </c>
      <c r="C15404" s="1" t="s">
        <v>40878</v>
      </c>
      <c r="D15404" s="1" t="s">
        <v>40878</v>
      </c>
      <c r="G15404" s="1" t="s">
        <v>199</v>
      </c>
    </row>
    <row r="15405" spans="1:7" x14ac:dyDescent="0.25">
      <c r="A15405" s="1">
        <v>14000021</v>
      </c>
      <c r="B15405" s="1" t="s">
        <v>40878</v>
      </c>
      <c r="C15405" s="1" t="s">
        <v>40878</v>
      </c>
      <c r="D15405" s="1" t="s">
        <v>40878</v>
      </c>
      <c r="G15405" s="1" t="s">
        <v>199</v>
      </c>
    </row>
    <row r="15406" spans="1:7" x14ac:dyDescent="0.25">
      <c r="A15406" s="1">
        <v>14000022</v>
      </c>
      <c r="B15406" s="1" t="s">
        <v>40879</v>
      </c>
      <c r="C15406" s="1" t="s">
        <v>40879</v>
      </c>
      <c r="D15406" s="1" t="s">
        <v>40879</v>
      </c>
      <c r="G15406" s="1" t="s">
        <v>199</v>
      </c>
    </row>
    <row r="15407" spans="1:7" x14ac:dyDescent="0.25">
      <c r="A15407" s="1">
        <v>15250033</v>
      </c>
      <c r="B15407" s="1" t="s">
        <v>17761</v>
      </c>
      <c r="C15407" s="1" t="s">
        <v>40880</v>
      </c>
      <c r="D15407" s="1" t="s">
        <v>17763</v>
      </c>
      <c r="E15407" s="1" t="s">
        <v>65</v>
      </c>
      <c r="F15407" s="1" t="s">
        <v>503</v>
      </c>
      <c r="G15407" s="1" t="s">
        <v>504</v>
      </c>
    </row>
    <row r="15408" spans="1:7" x14ac:dyDescent="0.25">
      <c r="A15408" s="1">
        <v>15724000</v>
      </c>
      <c r="B15408" s="1" t="s">
        <v>12864</v>
      </c>
      <c r="C15408" s="1" t="s">
        <v>12865</v>
      </c>
      <c r="D15408" s="1" t="s">
        <v>12866</v>
      </c>
      <c r="E15408" s="1" t="s">
        <v>65</v>
      </c>
      <c r="F15408" s="1" t="s">
        <v>3393</v>
      </c>
      <c r="G15408" s="1" t="s">
        <v>3394</v>
      </c>
    </row>
    <row r="15409" spans="1:7" x14ac:dyDescent="0.25">
      <c r="A15409" s="1">
        <v>17046095</v>
      </c>
      <c r="B15409" s="1" t="s">
        <v>40881</v>
      </c>
      <c r="C15409" s="1" t="s">
        <v>40882</v>
      </c>
      <c r="D15409" s="1" t="s">
        <v>40883</v>
      </c>
      <c r="E15409" s="1" t="s">
        <v>65</v>
      </c>
      <c r="F15409" s="1" t="s">
        <v>102</v>
      </c>
      <c r="G15409" s="1" t="s">
        <v>1053</v>
      </c>
    </row>
    <row r="15410" spans="1:7" x14ac:dyDescent="0.25">
      <c r="A15410" s="1">
        <v>17095054</v>
      </c>
      <c r="B15410" s="1" t="s">
        <v>40884</v>
      </c>
      <c r="C15410" s="1" t="s">
        <v>40885</v>
      </c>
      <c r="D15410" s="1" t="s">
        <v>40886</v>
      </c>
      <c r="E15410" s="1" t="s">
        <v>65</v>
      </c>
      <c r="F15410" s="1" t="s">
        <v>475</v>
      </c>
      <c r="G15410" s="1" t="s">
        <v>476</v>
      </c>
    </row>
    <row r="15411" spans="1:7" x14ac:dyDescent="0.25">
      <c r="A15411" s="1">
        <v>17095055</v>
      </c>
      <c r="B15411" s="1" t="s">
        <v>40887</v>
      </c>
      <c r="C15411" s="1" t="s">
        <v>40888</v>
      </c>
      <c r="D15411" s="1" t="s">
        <v>40889</v>
      </c>
      <c r="E15411" s="1" t="s">
        <v>65</v>
      </c>
      <c r="F15411" s="1" t="s">
        <v>475</v>
      </c>
      <c r="G15411" s="1" t="s">
        <v>476</v>
      </c>
    </row>
    <row r="15412" spans="1:7" x14ac:dyDescent="0.25">
      <c r="A15412" s="1">
        <v>17742025</v>
      </c>
      <c r="B15412" s="1" t="s">
        <v>40890</v>
      </c>
      <c r="C15412" s="1" t="s">
        <v>40891</v>
      </c>
      <c r="D15412" s="1" t="s">
        <v>40892</v>
      </c>
      <c r="E15412" s="1" t="s">
        <v>66</v>
      </c>
      <c r="F15412" s="1" t="s">
        <v>11555</v>
      </c>
      <c r="G15412" s="1" t="s">
        <v>11556</v>
      </c>
    </row>
    <row r="15413" spans="1:7" x14ac:dyDescent="0.25">
      <c r="A15413" s="1">
        <v>17745247</v>
      </c>
      <c r="B15413" s="1" t="s">
        <v>40893</v>
      </c>
      <c r="C15413" s="1" t="s">
        <v>40894</v>
      </c>
      <c r="D15413" s="1" t="s">
        <v>40895</v>
      </c>
      <c r="E15413" s="1" t="s">
        <v>66</v>
      </c>
      <c r="F15413" s="1" t="s">
        <v>892</v>
      </c>
      <c r="G15413" s="1" t="s">
        <v>893</v>
      </c>
    </row>
    <row r="15414" spans="1:7" x14ac:dyDescent="0.25">
      <c r="A15414" s="1">
        <v>17745248</v>
      </c>
      <c r="B15414" s="1" t="s">
        <v>40896</v>
      </c>
      <c r="C15414" s="1" t="s">
        <v>40897</v>
      </c>
      <c r="D15414" s="1" t="s">
        <v>40898</v>
      </c>
      <c r="E15414" s="1" t="s">
        <v>66</v>
      </c>
      <c r="F15414" s="1" t="s">
        <v>892</v>
      </c>
      <c r="G15414" s="1" t="s">
        <v>893</v>
      </c>
    </row>
    <row r="15415" spans="1:7" x14ac:dyDescent="0.25">
      <c r="A15415" s="1">
        <v>17745249</v>
      </c>
      <c r="B15415" s="1" t="s">
        <v>40899</v>
      </c>
      <c r="C15415" s="1" t="s">
        <v>40900</v>
      </c>
      <c r="D15415" s="1" t="s">
        <v>40901</v>
      </c>
      <c r="E15415" s="1" t="s">
        <v>66</v>
      </c>
      <c r="F15415" s="1" t="s">
        <v>892</v>
      </c>
      <c r="G15415" s="1" t="s">
        <v>893</v>
      </c>
    </row>
    <row r="15416" spans="1:7" x14ac:dyDescent="0.25">
      <c r="A15416" s="1">
        <v>17842086</v>
      </c>
      <c r="B15416" s="1" t="s">
        <v>4121</v>
      </c>
      <c r="C15416" s="1" t="s">
        <v>9891</v>
      </c>
      <c r="D15416" s="1" t="s">
        <v>4123</v>
      </c>
      <c r="E15416" s="1" t="s">
        <v>66</v>
      </c>
      <c r="F15416" s="1" t="s">
        <v>40902</v>
      </c>
      <c r="G15416" s="1" t="s">
        <v>40903</v>
      </c>
    </row>
    <row r="15417" spans="1:7" x14ac:dyDescent="0.25">
      <c r="A15417" s="1">
        <v>19745250</v>
      </c>
      <c r="B15417" s="1" t="s">
        <v>40904</v>
      </c>
      <c r="C15417" s="1" t="s">
        <v>40905</v>
      </c>
      <c r="D15417" s="1" t="s">
        <v>40906</v>
      </c>
      <c r="E15417" s="1" t="s">
        <v>66</v>
      </c>
      <c r="F15417" s="1" t="s">
        <v>40907</v>
      </c>
      <c r="G15417" s="1" t="s">
        <v>40908</v>
      </c>
    </row>
    <row r="15418" spans="1:7" x14ac:dyDescent="0.25">
      <c r="A15418" s="1">
        <v>19850069</v>
      </c>
      <c r="B15418" s="1" t="s">
        <v>40909</v>
      </c>
      <c r="C15418" s="1" t="s">
        <v>40910</v>
      </c>
      <c r="D15418" s="1" t="s">
        <v>40911</v>
      </c>
      <c r="E15418" s="1" t="s">
        <v>66</v>
      </c>
      <c r="F15418" s="1" t="s">
        <v>15893</v>
      </c>
      <c r="G15418" s="1" t="s">
        <v>15894</v>
      </c>
    </row>
    <row r="15419" spans="1:7" x14ac:dyDescent="0.25">
      <c r="A15419" s="1">
        <v>19850070</v>
      </c>
      <c r="B15419" s="1" t="s">
        <v>40912</v>
      </c>
      <c r="C15419" s="1" t="s">
        <v>40913</v>
      </c>
      <c r="D15419" s="1" t="s">
        <v>40914</v>
      </c>
      <c r="E15419" s="1" t="s">
        <v>66</v>
      </c>
      <c r="F15419" s="1" t="s">
        <v>15893</v>
      </c>
      <c r="G15419" s="1" t="s">
        <v>15894</v>
      </c>
    </row>
    <row r="15420" spans="1:7" x14ac:dyDescent="0.25">
      <c r="A15420" s="1">
        <v>19897003</v>
      </c>
      <c r="B15420" s="1" t="s">
        <v>8133</v>
      </c>
      <c r="C15420" s="1" t="s">
        <v>8134</v>
      </c>
      <c r="D15420" s="1" t="s">
        <v>8135</v>
      </c>
      <c r="E15420" s="1" t="s">
        <v>66</v>
      </c>
      <c r="G15420" s="1" t="s">
        <v>199</v>
      </c>
    </row>
    <row r="15421" spans="1:7" x14ac:dyDescent="0.25">
      <c r="A15421" s="1">
        <v>19897004</v>
      </c>
      <c r="B15421" s="1" t="s">
        <v>40915</v>
      </c>
      <c r="C15421" s="1" t="s">
        <v>40916</v>
      </c>
      <c r="D15421" s="1" t="s">
        <v>40917</v>
      </c>
      <c r="E15421" s="1" t="s">
        <v>66</v>
      </c>
      <c r="G15421" s="1" t="s">
        <v>199</v>
      </c>
    </row>
    <row r="15422" spans="1:7" x14ac:dyDescent="0.25">
      <c r="A15422" s="1">
        <v>25250007</v>
      </c>
      <c r="B15422" s="1" t="s">
        <v>17704</v>
      </c>
      <c r="C15422" s="1" t="s">
        <v>17705</v>
      </c>
      <c r="D15422" s="1" t="s">
        <v>17706</v>
      </c>
      <c r="E15422" s="1" t="s">
        <v>66</v>
      </c>
      <c r="F15422" s="1" t="s">
        <v>503</v>
      </c>
      <c r="G15422" s="1" t="s">
        <v>504</v>
      </c>
    </row>
    <row r="15423" spans="1:7" x14ac:dyDescent="0.25">
      <c r="A15423" s="1">
        <v>25250033</v>
      </c>
      <c r="B15423" s="1" t="s">
        <v>17761</v>
      </c>
      <c r="C15423" s="1" t="s">
        <v>17762</v>
      </c>
      <c r="D15423" s="1" t="s">
        <v>17763</v>
      </c>
      <c r="E15423" s="1" t="s">
        <v>65</v>
      </c>
      <c r="F15423" s="1" t="s">
        <v>503</v>
      </c>
      <c r="G15423" s="1" t="s">
        <v>504</v>
      </c>
    </row>
    <row r="15424" spans="1:7" x14ac:dyDescent="0.25">
      <c r="A15424" s="1">
        <v>25252008</v>
      </c>
      <c r="B15424" s="1" t="s">
        <v>17785</v>
      </c>
      <c r="C15424" s="1" t="s">
        <v>17786</v>
      </c>
      <c r="D15424" s="1" t="s">
        <v>17787</v>
      </c>
      <c r="E15424" s="1" t="s">
        <v>65</v>
      </c>
      <c r="F15424" s="1" t="s">
        <v>2507</v>
      </c>
      <c r="G15424" s="1" t="s">
        <v>2508</v>
      </c>
    </row>
    <row r="15425" spans="1:7" x14ac:dyDescent="0.25">
      <c r="A15425" s="1">
        <v>25252011</v>
      </c>
      <c r="B15425" s="1" t="s">
        <v>40918</v>
      </c>
      <c r="C15425" s="1" t="s">
        <v>40919</v>
      </c>
      <c r="D15425" s="1" t="s">
        <v>40920</v>
      </c>
      <c r="E15425" s="1" t="s">
        <v>65</v>
      </c>
      <c r="F15425" s="1" t="s">
        <v>2507</v>
      </c>
      <c r="G15425" s="1" t="s">
        <v>2508</v>
      </c>
    </row>
    <row r="15426" spans="1:7" x14ac:dyDescent="0.25">
      <c r="A15426" s="1">
        <v>25252018</v>
      </c>
      <c r="B15426" s="1" t="s">
        <v>10130</v>
      </c>
      <c r="C15426" s="1" t="s">
        <v>17797</v>
      </c>
      <c r="D15426" s="1" t="s">
        <v>10132</v>
      </c>
      <c r="E15426" s="1" t="s">
        <v>65</v>
      </c>
      <c r="F15426" s="1" t="s">
        <v>10129</v>
      </c>
      <c r="G15426" s="1" t="s">
        <v>199</v>
      </c>
    </row>
    <row r="15427" spans="1:7" x14ac:dyDescent="0.25">
      <c r="A15427" s="1">
        <v>25252030</v>
      </c>
      <c r="B15427" s="1" t="s">
        <v>17810</v>
      </c>
      <c r="C15427" s="1" t="s">
        <v>17811</v>
      </c>
      <c r="D15427" s="1" t="s">
        <v>17812</v>
      </c>
      <c r="E15427" s="1" t="s">
        <v>65</v>
      </c>
      <c r="F15427" s="1" t="s">
        <v>2507</v>
      </c>
      <c r="G15427" s="1" t="s">
        <v>2508</v>
      </c>
    </row>
    <row r="15428" spans="1:7" x14ac:dyDescent="0.25">
      <c r="A15428" s="1">
        <v>25252034</v>
      </c>
      <c r="B15428" s="1" t="s">
        <v>17822</v>
      </c>
      <c r="C15428" s="1" t="s">
        <v>17823</v>
      </c>
      <c r="D15428" s="1" t="s">
        <v>17824</v>
      </c>
      <c r="E15428" s="1" t="s">
        <v>65</v>
      </c>
      <c r="F15428" s="1" t="s">
        <v>2507</v>
      </c>
      <c r="G15428" s="1" t="s">
        <v>2508</v>
      </c>
    </row>
    <row r="15429" spans="1:7" x14ac:dyDescent="0.25">
      <c r="A15429" s="1">
        <v>26270173</v>
      </c>
      <c r="B15429" s="1" t="s">
        <v>40921</v>
      </c>
      <c r="C15429" s="1" t="s">
        <v>40922</v>
      </c>
      <c r="D15429" s="1" t="s">
        <v>40923</v>
      </c>
      <c r="E15429" s="1" t="s">
        <v>65</v>
      </c>
      <c r="F15429" s="1" t="s">
        <v>1344</v>
      </c>
      <c r="G15429" s="1" t="s">
        <v>1345</v>
      </c>
    </row>
    <row r="15430" spans="1:7" x14ac:dyDescent="0.25">
      <c r="A15430" s="1">
        <v>28273022</v>
      </c>
      <c r="B15430" s="1" t="s">
        <v>19752</v>
      </c>
      <c r="C15430" s="1" t="s">
        <v>19753</v>
      </c>
      <c r="D15430" s="1" t="s">
        <v>19754</v>
      </c>
      <c r="E15430" s="1" t="s">
        <v>66</v>
      </c>
      <c r="F15430" s="1" t="s">
        <v>300</v>
      </c>
      <c r="G15430" s="1" t="s">
        <v>301</v>
      </c>
    </row>
    <row r="15431" spans="1:7" x14ac:dyDescent="0.25">
      <c r="B15431" s="1" t="s">
        <v>40924</v>
      </c>
      <c r="C15431" s="1" t="s">
        <v>40925</v>
      </c>
      <c r="D15431" s="1" t="s">
        <v>40926</v>
      </c>
      <c r="E15431" s="1" t="s">
        <v>65</v>
      </c>
      <c r="F15431" s="1" t="s">
        <v>8386</v>
      </c>
      <c r="G15431" s="1" t="s">
        <v>199</v>
      </c>
    </row>
    <row r="15432" spans="1:7" x14ac:dyDescent="0.25">
      <c r="A15432" s="1">
        <v>33903319</v>
      </c>
      <c r="B15432" s="1" t="s">
        <v>40927</v>
      </c>
      <c r="C15432" s="1" t="s">
        <v>40928</v>
      </c>
      <c r="D15432" s="1" t="s">
        <v>40929</v>
      </c>
      <c r="E15432" s="1" t="s">
        <v>65</v>
      </c>
      <c r="F15432" s="1" t="s">
        <v>171</v>
      </c>
      <c r="G15432" s="1" t="s">
        <v>172</v>
      </c>
    </row>
    <row r="15433" spans="1:7" x14ac:dyDescent="0.25">
      <c r="A15433" s="1">
        <v>33903359</v>
      </c>
      <c r="B15433" s="1" t="s">
        <v>40930</v>
      </c>
      <c r="C15433" s="1" t="s">
        <v>40931</v>
      </c>
      <c r="D15433" s="1" t="s">
        <v>40932</v>
      </c>
      <c r="E15433" s="1" t="s">
        <v>66</v>
      </c>
      <c r="F15433" s="1" t="s">
        <v>1831</v>
      </c>
      <c r="G15433" s="1" t="s">
        <v>1832</v>
      </c>
    </row>
    <row r="15434" spans="1:7" x14ac:dyDescent="0.25">
      <c r="A15434" s="1">
        <v>33903362</v>
      </c>
      <c r="B15434" s="1" t="s">
        <v>40933</v>
      </c>
      <c r="C15434" s="1" t="s">
        <v>40934</v>
      </c>
      <c r="D15434" s="1" t="s">
        <v>40935</v>
      </c>
      <c r="E15434" s="1" t="s">
        <v>66</v>
      </c>
      <c r="F15434" s="1" t="s">
        <v>1831</v>
      </c>
      <c r="G15434" s="1" t="s">
        <v>1832</v>
      </c>
    </row>
    <row r="15435" spans="1:7" x14ac:dyDescent="0.25">
      <c r="A15435" s="1">
        <v>33903451</v>
      </c>
      <c r="B15435" s="1" t="s">
        <v>40936</v>
      </c>
      <c r="C15435" s="1" t="s">
        <v>40937</v>
      </c>
      <c r="D15435" s="1" t="s">
        <v>40938</v>
      </c>
      <c r="E15435" s="1" t="s">
        <v>66</v>
      </c>
      <c r="F15435" s="1" t="s">
        <v>387</v>
      </c>
      <c r="G15435" s="1" t="s">
        <v>388</v>
      </c>
    </row>
    <row r="15436" spans="1:7" x14ac:dyDescent="0.25">
      <c r="A15436" s="1">
        <v>33950157</v>
      </c>
      <c r="B15436" s="1" t="s">
        <v>40939</v>
      </c>
      <c r="C15436" s="1" t="s">
        <v>40940</v>
      </c>
      <c r="D15436" s="1" t="s">
        <v>40941</v>
      </c>
      <c r="E15436" s="1" t="s">
        <v>65</v>
      </c>
      <c r="F15436" s="1" t="s">
        <v>382</v>
      </c>
      <c r="G15436" s="1" t="s">
        <v>383</v>
      </c>
    </row>
    <row r="15437" spans="1:7" x14ac:dyDescent="0.25">
      <c r="A15437" s="1">
        <v>33950183</v>
      </c>
      <c r="B15437" s="1" t="s">
        <v>40942</v>
      </c>
      <c r="C15437" s="1" t="s">
        <v>40943</v>
      </c>
      <c r="D15437" s="1" t="s">
        <v>40944</v>
      </c>
      <c r="E15437" s="1" t="s">
        <v>65</v>
      </c>
      <c r="F15437" s="1" t="s">
        <v>382</v>
      </c>
      <c r="G15437" s="1" t="s">
        <v>383</v>
      </c>
    </row>
    <row r="15438" spans="1:7" x14ac:dyDescent="0.25">
      <c r="A15438" s="1">
        <v>33950185</v>
      </c>
      <c r="B15438" s="1" t="s">
        <v>40945</v>
      </c>
      <c r="C15438" s="1" t="s">
        <v>40946</v>
      </c>
      <c r="D15438" s="1" t="s">
        <v>40947</v>
      </c>
      <c r="E15438" s="1" t="s">
        <v>65</v>
      </c>
      <c r="F15438" s="1" t="s">
        <v>382</v>
      </c>
      <c r="G15438" s="1" t="s">
        <v>383</v>
      </c>
    </row>
    <row r="15439" spans="1:7" x14ac:dyDescent="0.25">
      <c r="A15439" s="1">
        <v>35085332</v>
      </c>
      <c r="B15439" s="1" t="s">
        <v>40948</v>
      </c>
      <c r="C15439" s="1" t="s">
        <v>40949</v>
      </c>
      <c r="D15439" s="1" t="s">
        <v>40950</v>
      </c>
      <c r="E15439" s="1" t="s">
        <v>66</v>
      </c>
      <c r="F15439" s="1" t="s">
        <v>2991</v>
      </c>
      <c r="G15439" s="1" t="s">
        <v>2992</v>
      </c>
    </row>
    <row r="15440" spans="1:7" x14ac:dyDescent="0.25">
      <c r="A15440" s="1">
        <v>35085333</v>
      </c>
      <c r="B15440" s="1" t="s">
        <v>40951</v>
      </c>
      <c r="C15440" s="1" t="s">
        <v>40952</v>
      </c>
      <c r="D15440" s="1" t="s">
        <v>40953</v>
      </c>
      <c r="E15440" s="1" t="s">
        <v>66</v>
      </c>
      <c r="F15440" s="1" t="s">
        <v>2991</v>
      </c>
      <c r="G15440" s="1" t="s">
        <v>2992</v>
      </c>
    </row>
    <row r="15441" spans="1:7" x14ac:dyDescent="0.25">
      <c r="A15441" s="1">
        <v>35120487</v>
      </c>
      <c r="B15441" s="1" t="s">
        <v>40954</v>
      </c>
      <c r="C15441" s="1" t="s">
        <v>40955</v>
      </c>
      <c r="D15441" s="1" t="s">
        <v>40956</v>
      </c>
      <c r="E15441" s="1" t="s">
        <v>65</v>
      </c>
      <c r="F15441" s="1" t="s">
        <v>2444</v>
      </c>
      <c r="G15441" s="1" t="s">
        <v>2445</v>
      </c>
    </row>
    <row r="15442" spans="1:7" x14ac:dyDescent="0.25">
      <c r="A15442" s="1">
        <v>35120488</v>
      </c>
      <c r="B15442" s="1" t="s">
        <v>40957</v>
      </c>
      <c r="C15442" s="1" t="s">
        <v>40958</v>
      </c>
      <c r="D15442" s="1" t="s">
        <v>40959</v>
      </c>
      <c r="E15442" s="1" t="s">
        <v>65</v>
      </c>
      <c r="F15442" s="1" t="s">
        <v>2444</v>
      </c>
      <c r="G15442" s="1" t="s">
        <v>2445</v>
      </c>
    </row>
    <row r="15443" spans="1:7" x14ac:dyDescent="0.25">
      <c r="A15443" s="1">
        <v>35201122</v>
      </c>
      <c r="B15443" s="1" t="s">
        <v>40960</v>
      </c>
      <c r="C15443" s="1" t="s">
        <v>40961</v>
      </c>
      <c r="D15443" s="1" t="s">
        <v>40962</v>
      </c>
      <c r="E15443" s="1" t="s">
        <v>66</v>
      </c>
      <c r="F15443" s="1" t="s">
        <v>480</v>
      </c>
      <c r="G15443" s="1" t="s">
        <v>481</v>
      </c>
    </row>
    <row r="15444" spans="1:7" x14ac:dyDescent="0.25">
      <c r="A15444" s="1">
        <v>35201123</v>
      </c>
      <c r="B15444" s="1" t="s">
        <v>40963</v>
      </c>
      <c r="C15444" s="1" t="s">
        <v>40964</v>
      </c>
      <c r="D15444" s="1" t="s">
        <v>40965</v>
      </c>
      <c r="E15444" s="1" t="s">
        <v>66</v>
      </c>
      <c r="F15444" s="1" t="s">
        <v>480</v>
      </c>
      <c r="G15444" s="1" t="s">
        <v>481</v>
      </c>
    </row>
    <row r="15445" spans="1:7" x14ac:dyDescent="0.25">
      <c r="A15445" s="1">
        <v>35201125</v>
      </c>
      <c r="B15445" s="1" t="s">
        <v>40966</v>
      </c>
      <c r="C15445" s="1" t="s">
        <v>40967</v>
      </c>
      <c r="D15445" s="1" t="s">
        <v>40968</v>
      </c>
      <c r="E15445" s="1" t="s">
        <v>66</v>
      </c>
      <c r="F15445" s="1" t="s">
        <v>480</v>
      </c>
      <c r="G15445" s="1" t="s">
        <v>481</v>
      </c>
    </row>
    <row r="15446" spans="1:7" x14ac:dyDescent="0.25">
      <c r="A15446" s="1">
        <v>35400078</v>
      </c>
      <c r="B15446" s="1" t="s">
        <v>40969</v>
      </c>
      <c r="C15446" s="1" t="s">
        <v>40969</v>
      </c>
      <c r="D15446" s="1" t="s">
        <v>40970</v>
      </c>
      <c r="E15446" s="1" t="s">
        <v>66</v>
      </c>
      <c r="F15446" s="1" t="s">
        <v>39143</v>
      </c>
      <c r="G15446" s="1" t="s">
        <v>39144</v>
      </c>
    </row>
    <row r="15447" spans="1:7" x14ac:dyDescent="0.25">
      <c r="A15447" s="1">
        <v>35500239</v>
      </c>
      <c r="B15447" s="1" t="s">
        <v>40971</v>
      </c>
      <c r="C15447" s="1" t="s">
        <v>40972</v>
      </c>
      <c r="D15447" s="1" t="s">
        <v>40973</v>
      </c>
      <c r="E15447" s="1" t="s">
        <v>66</v>
      </c>
      <c r="G15447" s="1" t="s">
        <v>199</v>
      </c>
    </row>
    <row r="15448" spans="1:7" x14ac:dyDescent="0.25">
      <c r="A15448" s="1">
        <v>35500240</v>
      </c>
      <c r="B15448" s="1" t="s">
        <v>40974</v>
      </c>
      <c r="C15448" s="1" t="s">
        <v>40975</v>
      </c>
      <c r="D15448" s="1" t="s">
        <v>40976</v>
      </c>
      <c r="E15448" s="1" t="s">
        <v>66</v>
      </c>
      <c r="G15448" s="1" t="s">
        <v>199</v>
      </c>
    </row>
    <row r="15449" spans="1:7" x14ac:dyDescent="0.25">
      <c r="A15449" s="1">
        <v>35500241</v>
      </c>
      <c r="B15449" s="1" t="s">
        <v>40977</v>
      </c>
      <c r="C15449" s="1" t="s">
        <v>40978</v>
      </c>
      <c r="D15449" s="1" t="s">
        <v>40979</v>
      </c>
      <c r="E15449" s="1" t="s">
        <v>66</v>
      </c>
      <c r="G15449" s="1" t="s">
        <v>199</v>
      </c>
    </row>
    <row r="15450" spans="1:7" x14ac:dyDescent="0.25">
      <c r="A15450" s="1">
        <v>35500242</v>
      </c>
      <c r="B15450" s="1" t="s">
        <v>40980</v>
      </c>
      <c r="C15450" s="1" t="s">
        <v>40981</v>
      </c>
      <c r="D15450" s="1" t="s">
        <v>40982</v>
      </c>
      <c r="E15450" s="1" t="s">
        <v>66</v>
      </c>
      <c r="G15450" s="1" t="s">
        <v>199</v>
      </c>
    </row>
    <row r="15451" spans="1:7" x14ac:dyDescent="0.25">
      <c r="A15451" s="1">
        <v>35500243</v>
      </c>
      <c r="B15451" s="1" t="s">
        <v>40983</v>
      </c>
      <c r="C15451" s="1" t="s">
        <v>40984</v>
      </c>
      <c r="D15451" s="1" t="s">
        <v>40985</v>
      </c>
      <c r="E15451" s="1" t="s">
        <v>66</v>
      </c>
      <c r="G15451" s="1" t="s">
        <v>199</v>
      </c>
    </row>
    <row r="15452" spans="1:7" x14ac:dyDescent="0.25">
      <c r="A15452" s="1">
        <v>35500244</v>
      </c>
      <c r="B15452" s="1" t="s">
        <v>40986</v>
      </c>
      <c r="C15452" s="1" t="s">
        <v>40987</v>
      </c>
      <c r="D15452" s="1" t="s">
        <v>40988</v>
      </c>
      <c r="E15452" s="1" t="s">
        <v>66</v>
      </c>
      <c r="G15452" s="1" t="s">
        <v>199</v>
      </c>
    </row>
    <row r="15453" spans="1:7" x14ac:dyDescent="0.25">
      <c r="A15453" s="1">
        <v>35520220</v>
      </c>
      <c r="B15453" s="1" t="s">
        <v>40989</v>
      </c>
      <c r="C15453" s="1" t="s">
        <v>40990</v>
      </c>
      <c r="D15453" s="1" t="s">
        <v>40991</v>
      </c>
      <c r="E15453" s="1" t="s">
        <v>66</v>
      </c>
      <c r="F15453" s="1" t="s">
        <v>89</v>
      </c>
      <c r="G15453" s="1" t="s">
        <v>1364</v>
      </c>
    </row>
    <row r="15454" spans="1:7" x14ac:dyDescent="0.25">
      <c r="A15454" s="1">
        <v>35520223</v>
      </c>
      <c r="B15454" s="1" t="s">
        <v>40992</v>
      </c>
      <c r="C15454" s="1" t="s">
        <v>40992</v>
      </c>
      <c r="D15454" s="1" t="s">
        <v>40992</v>
      </c>
      <c r="G15454" s="1" t="s">
        <v>199</v>
      </c>
    </row>
    <row r="15455" spans="1:7" x14ac:dyDescent="0.25">
      <c r="A15455" s="1">
        <v>37140391</v>
      </c>
      <c r="B15455" s="1" t="s">
        <v>40993</v>
      </c>
      <c r="C15455" s="1" t="s">
        <v>40993</v>
      </c>
      <c r="D15455" s="1" t="s">
        <v>40993</v>
      </c>
      <c r="G15455" s="1" t="s">
        <v>199</v>
      </c>
    </row>
    <row r="15456" spans="1:7" x14ac:dyDescent="0.25">
      <c r="A15456" s="1">
        <v>37140396</v>
      </c>
      <c r="B15456" s="1" t="s">
        <v>40994</v>
      </c>
      <c r="C15456" s="1" t="s">
        <v>40994</v>
      </c>
      <c r="D15456" s="1" t="s">
        <v>40994</v>
      </c>
      <c r="G15456" s="1" t="s">
        <v>199</v>
      </c>
    </row>
    <row r="15457" spans="1:7" x14ac:dyDescent="0.25">
      <c r="A15457" s="1">
        <v>37140402</v>
      </c>
      <c r="B15457" s="1" t="s">
        <v>40995</v>
      </c>
      <c r="C15457" s="1" t="s">
        <v>40995</v>
      </c>
      <c r="D15457" s="1" t="s">
        <v>40995</v>
      </c>
      <c r="G15457" s="1" t="s">
        <v>199</v>
      </c>
    </row>
    <row r="15458" spans="1:7" x14ac:dyDescent="0.25">
      <c r="A15458" s="1">
        <v>37140403</v>
      </c>
      <c r="B15458" s="1" t="s">
        <v>40996</v>
      </c>
      <c r="C15458" s="1" t="s">
        <v>40996</v>
      </c>
      <c r="D15458" s="1" t="s">
        <v>40996</v>
      </c>
      <c r="G15458" s="1" t="s">
        <v>199</v>
      </c>
    </row>
    <row r="15459" spans="1:7" x14ac:dyDescent="0.25">
      <c r="A15459" s="1">
        <v>37140404</v>
      </c>
      <c r="B15459" s="1" t="s">
        <v>40997</v>
      </c>
      <c r="C15459" s="1" t="s">
        <v>40997</v>
      </c>
      <c r="D15459" s="1" t="s">
        <v>40997</v>
      </c>
      <c r="G15459" s="1" t="s">
        <v>199</v>
      </c>
    </row>
    <row r="15460" spans="1:7" x14ac:dyDescent="0.25">
      <c r="A15460" s="1">
        <v>37140405</v>
      </c>
      <c r="B15460" s="1" t="s">
        <v>40998</v>
      </c>
      <c r="C15460" s="1" t="s">
        <v>40998</v>
      </c>
      <c r="D15460" s="1" t="s">
        <v>40998</v>
      </c>
      <c r="G15460" s="1" t="s">
        <v>199</v>
      </c>
    </row>
    <row r="15461" spans="1:7" x14ac:dyDescent="0.25">
      <c r="A15461" s="1">
        <v>39010277</v>
      </c>
      <c r="B15461" s="1" t="s">
        <v>40999</v>
      </c>
      <c r="C15461" s="1" t="s">
        <v>40999</v>
      </c>
      <c r="D15461" s="1" t="s">
        <v>41000</v>
      </c>
      <c r="E15461" s="1" t="s">
        <v>65</v>
      </c>
      <c r="G15461" s="1" t="s">
        <v>199</v>
      </c>
    </row>
    <row r="15462" spans="1:7" x14ac:dyDescent="0.25">
      <c r="A15462" s="1">
        <v>39010278</v>
      </c>
      <c r="B15462" s="1" t="s">
        <v>41001</v>
      </c>
      <c r="C15462" s="1" t="s">
        <v>41002</v>
      </c>
      <c r="D15462" s="1" t="s">
        <v>41003</v>
      </c>
      <c r="E15462" s="1" t="s">
        <v>65</v>
      </c>
      <c r="G15462" s="1" t="s">
        <v>199</v>
      </c>
    </row>
    <row r="15463" spans="1:7" x14ac:dyDescent="0.25">
      <c r="A15463" s="1">
        <v>39010279</v>
      </c>
      <c r="B15463" s="1" t="s">
        <v>41004</v>
      </c>
      <c r="C15463" s="1" t="s">
        <v>41004</v>
      </c>
      <c r="D15463" s="1" t="s">
        <v>41004</v>
      </c>
      <c r="E15463" s="1" t="s">
        <v>66</v>
      </c>
      <c r="G15463" s="1" t="s">
        <v>199</v>
      </c>
    </row>
    <row r="15464" spans="1:7" x14ac:dyDescent="0.25">
      <c r="A15464" s="1">
        <v>28273023</v>
      </c>
      <c r="B15464" s="1" t="s">
        <v>6780</v>
      </c>
      <c r="C15464" s="1" t="s">
        <v>6781</v>
      </c>
      <c r="D15464" s="1" t="s">
        <v>6782</v>
      </c>
      <c r="E15464" s="1" t="s">
        <v>65</v>
      </c>
      <c r="F15464" s="1" t="s">
        <v>369</v>
      </c>
      <c r="G15464" s="1" t="s">
        <v>370</v>
      </c>
    </row>
    <row r="15465" spans="1:7" x14ac:dyDescent="0.25">
      <c r="A15465" s="1">
        <v>13010001</v>
      </c>
      <c r="B15465" s="1" t="s">
        <v>41005</v>
      </c>
      <c r="C15465" s="1" t="s">
        <v>41005</v>
      </c>
      <c r="D15465" s="1" t="s">
        <v>41005</v>
      </c>
      <c r="E15465" s="1" t="s">
        <v>66</v>
      </c>
      <c r="G15465" s="1" t="s">
        <v>199</v>
      </c>
    </row>
    <row r="15466" spans="1:7" x14ac:dyDescent="0.25">
      <c r="A15466" s="1">
        <v>13020001</v>
      </c>
      <c r="B15466" s="1" t="s">
        <v>41006</v>
      </c>
      <c r="C15466" s="1" t="s">
        <v>41006</v>
      </c>
      <c r="D15466" s="1" t="s">
        <v>41006</v>
      </c>
      <c r="E15466" s="1" t="s">
        <v>66</v>
      </c>
      <c r="F15466" s="1" t="s">
        <v>27</v>
      </c>
      <c r="G15466" s="1" t="s">
        <v>11238</v>
      </c>
    </row>
    <row r="15467" spans="1:7" x14ac:dyDescent="0.25">
      <c r="A15467" s="1">
        <v>17095045</v>
      </c>
      <c r="B15467" s="1" t="s">
        <v>41007</v>
      </c>
      <c r="C15467" s="1" t="s">
        <v>41008</v>
      </c>
      <c r="D15467" s="1" t="s">
        <v>41009</v>
      </c>
      <c r="E15467" s="1" t="s">
        <v>66</v>
      </c>
      <c r="F15467" s="1" t="s">
        <v>498</v>
      </c>
      <c r="G15467" s="1" t="s">
        <v>499</v>
      </c>
    </row>
    <row r="15468" spans="1:7" x14ac:dyDescent="0.25">
      <c r="A15468" s="1">
        <v>35150332</v>
      </c>
      <c r="B15468" s="1" t="s">
        <v>41010</v>
      </c>
      <c r="C15468" s="1" t="s">
        <v>41011</v>
      </c>
      <c r="D15468" s="1" t="s">
        <v>41012</v>
      </c>
      <c r="E15468" s="1" t="s">
        <v>65</v>
      </c>
      <c r="F15468" s="1" t="s">
        <v>41013</v>
      </c>
      <c r="G15468" s="1" t="s">
        <v>41014</v>
      </c>
    </row>
    <row r="15469" spans="1:7" x14ac:dyDescent="0.25">
      <c r="A15469" s="1">
        <v>35260651</v>
      </c>
      <c r="B15469" s="1" t="s">
        <v>41015</v>
      </c>
      <c r="C15469" s="1" t="s">
        <v>41016</v>
      </c>
      <c r="D15469" s="1" t="s">
        <v>41017</v>
      </c>
      <c r="E15469" s="1" t="s">
        <v>65</v>
      </c>
      <c r="F15469" s="1" t="s">
        <v>37979</v>
      </c>
      <c r="G15469" s="1" t="s">
        <v>37980</v>
      </c>
    </row>
    <row r="15470" spans="1:7" x14ac:dyDescent="0.25">
      <c r="A15470" s="1">
        <v>35520169</v>
      </c>
      <c r="B15470" s="1" t="s">
        <v>41018</v>
      </c>
      <c r="C15470" s="1" t="s">
        <v>41019</v>
      </c>
      <c r="D15470" s="1" t="s">
        <v>41020</v>
      </c>
      <c r="E15470" s="1" t="s">
        <v>66</v>
      </c>
      <c r="G15470" s="1" t="s">
        <v>199</v>
      </c>
    </row>
    <row r="15471" spans="1:7" x14ac:dyDescent="0.25">
      <c r="A15471" s="1">
        <v>35520170</v>
      </c>
      <c r="B15471" s="1" t="s">
        <v>41021</v>
      </c>
      <c r="C15471" s="1" t="s">
        <v>41022</v>
      </c>
      <c r="D15471" s="1" t="s">
        <v>41023</v>
      </c>
      <c r="E15471" s="1" t="s">
        <v>66</v>
      </c>
      <c r="F15471" s="1" t="s">
        <v>2196</v>
      </c>
      <c r="G15471" s="1" t="s">
        <v>2197</v>
      </c>
    </row>
    <row r="15472" spans="1:7" x14ac:dyDescent="0.25">
      <c r="A15472" s="1">
        <v>35520171</v>
      </c>
      <c r="B15472" s="1" t="s">
        <v>41024</v>
      </c>
      <c r="C15472" s="1" t="s">
        <v>41025</v>
      </c>
      <c r="D15472" s="1" t="s">
        <v>41026</v>
      </c>
      <c r="E15472" s="1" t="s">
        <v>66</v>
      </c>
      <c r="F15472" s="1" t="s">
        <v>2196</v>
      </c>
      <c r="G15472" s="1" t="s">
        <v>2197</v>
      </c>
    </row>
    <row r="15473" spans="1:7" x14ac:dyDescent="0.25">
      <c r="B15473" s="1" t="s">
        <v>13776</v>
      </c>
      <c r="C15473" s="1" t="s">
        <v>13777</v>
      </c>
      <c r="D15473" s="1" t="s">
        <v>13778</v>
      </c>
      <c r="E15473" s="1" t="s">
        <v>65</v>
      </c>
      <c r="F15473" s="1" t="s">
        <v>41027</v>
      </c>
      <c r="G15473" s="1" t="s">
        <v>199</v>
      </c>
    </row>
    <row r="15474" spans="1:7" x14ac:dyDescent="0.25">
      <c r="A15474" s="1">
        <v>35085337</v>
      </c>
      <c r="B15474" s="1" t="s">
        <v>41028</v>
      </c>
      <c r="C15474" s="1" t="s">
        <v>41029</v>
      </c>
      <c r="D15474" s="1" t="s">
        <v>41030</v>
      </c>
      <c r="E15474" s="1" t="s">
        <v>65</v>
      </c>
      <c r="F15474" s="1" t="s">
        <v>4043</v>
      </c>
      <c r="G15474" s="1" t="s">
        <v>4044</v>
      </c>
    </row>
    <row r="15475" spans="1:7" x14ac:dyDescent="0.25">
      <c r="A15475" s="1">
        <v>33950192</v>
      </c>
      <c r="B15475" s="1" t="s">
        <v>41031</v>
      </c>
      <c r="C15475" s="1" t="s">
        <v>41032</v>
      </c>
      <c r="D15475" s="1" t="s">
        <v>41033</v>
      </c>
      <c r="E15475" s="1" t="s">
        <v>65</v>
      </c>
      <c r="F15475" s="1" t="s">
        <v>382</v>
      </c>
      <c r="G15475" s="1" t="s">
        <v>383</v>
      </c>
    </row>
    <row r="15476" spans="1:7" x14ac:dyDescent="0.25">
      <c r="A15476" s="1">
        <v>33950193</v>
      </c>
      <c r="B15476" s="1" t="s">
        <v>41034</v>
      </c>
      <c r="C15476" s="1" t="s">
        <v>41035</v>
      </c>
      <c r="D15476" s="1" t="s">
        <v>41036</v>
      </c>
      <c r="E15476" s="1" t="s">
        <v>65</v>
      </c>
      <c r="F15476" s="1" t="s">
        <v>382</v>
      </c>
      <c r="G15476" s="1" t="s">
        <v>383</v>
      </c>
    </row>
    <row r="15477" spans="1:7" x14ac:dyDescent="0.25">
      <c r="A15477" s="1">
        <v>33003430</v>
      </c>
      <c r="B15477" s="1" t="s">
        <v>41037</v>
      </c>
      <c r="C15477" s="1" t="s">
        <v>41038</v>
      </c>
      <c r="D15477" s="1" t="s">
        <v>41039</v>
      </c>
      <c r="E15477" s="1" t="s">
        <v>65</v>
      </c>
      <c r="F15477" s="1" t="s">
        <v>480</v>
      </c>
      <c r="G15477" s="1" t="s">
        <v>481</v>
      </c>
    </row>
    <row r="15478" spans="1:7" x14ac:dyDescent="0.25">
      <c r="A15478" s="1">
        <v>33903834</v>
      </c>
      <c r="B15478" s="1" t="s">
        <v>41040</v>
      </c>
      <c r="C15478" s="1" t="s">
        <v>41041</v>
      </c>
      <c r="D15478" s="1" t="s">
        <v>41042</v>
      </c>
      <c r="E15478" s="1" t="s">
        <v>66</v>
      </c>
      <c r="F15478" s="1" t="s">
        <v>387</v>
      </c>
      <c r="G15478" s="1" t="s">
        <v>388</v>
      </c>
    </row>
    <row r="15479" spans="1:7" x14ac:dyDescent="0.25">
      <c r="A15479" s="1">
        <v>33903835</v>
      </c>
      <c r="B15479" s="1" t="s">
        <v>41043</v>
      </c>
      <c r="C15479" s="1" t="s">
        <v>41044</v>
      </c>
      <c r="D15479" s="1" t="s">
        <v>41045</v>
      </c>
      <c r="E15479" s="1" t="s">
        <v>66</v>
      </c>
      <c r="F15479" s="1" t="s">
        <v>387</v>
      </c>
      <c r="G15479" s="1" t="s">
        <v>388</v>
      </c>
    </row>
    <row r="15480" spans="1:7" x14ac:dyDescent="0.25">
      <c r="A15480" s="1">
        <v>33903839</v>
      </c>
      <c r="B15480" s="1" t="s">
        <v>5013</v>
      </c>
      <c r="C15480" s="1" t="s">
        <v>5014</v>
      </c>
      <c r="D15480" s="1" t="s">
        <v>5015</v>
      </c>
      <c r="E15480" s="1" t="s">
        <v>65</v>
      </c>
      <c r="F15480" s="1" t="s">
        <v>171</v>
      </c>
      <c r="G15480" s="1" t="s">
        <v>172</v>
      </c>
    </row>
    <row r="15481" spans="1:7" x14ac:dyDescent="0.25">
      <c r="A15481" s="1">
        <v>33903840</v>
      </c>
      <c r="B15481" s="1" t="s">
        <v>41046</v>
      </c>
      <c r="C15481" s="1" t="s">
        <v>41047</v>
      </c>
      <c r="D15481" s="1" t="s">
        <v>41048</v>
      </c>
      <c r="E15481" s="1" t="s">
        <v>66</v>
      </c>
      <c r="F15481" s="1" t="s">
        <v>387</v>
      </c>
      <c r="G15481" s="1" t="s">
        <v>388</v>
      </c>
    </row>
    <row r="15482" spans="1:7" x14ac:dyDescent="0.25">
      <c r="A15482" s="1">
        <v>33903841</v>
      </c>
      <c r="B15482" s="1" t="s">
        <v>41049</v>
      </c>
      <c r="C15482" s="1" t="s">
        <v>41050</v>
      </c>
      <c r="D15482" s="1" t="s">
        <v>41051</v>
      </c>
      <c r="E15482" s="1" t="s">
        <v>66</v>
      </c>
      <c r="F15482" s="1" t="s">
        <v>387</v>
      </c>
      <c r="G15482" s="1" t="s">
        <v>388</v>
      </c>
    </row>
    <row r="15483" spans="1:7" x14ac:dyDescent="0.25">
      <c r="A15483" s="1">
        <v>33903842</v>
      </c>
      <c r="B15483" s="1" t="s">
        <v>41052</v>
      </c>
      <c r="C15483" s="1" t="s">
        <v>41053</v>
      </c>
      <c r="D15483" s="1" t="s">
        <v>41054</v>
      </c>
      <c r="E15483" s="1" t="s">
        <v>66</v>
      </c>
      <c r="F15483" s="1" t="s">
        <v>387</v>
      </c>
      <c r="G15483" s="1" t="s">
        <v>388</v>
      </c>
    </row>
    <row r="15484" spans="1:7" x14ac:dyDescent="0.25">
      <c r="A15484" s="1">
        <v>33903843</v>
      </c>
      <c r="B15484" s="1" t="s">
        <v>41055</v>
      </c>
      <c r="C15484" s="1" t="s">
        <v>41056</v>
      </c>
      <c r="D15484" s="1" t="s">
        <v>41057</v>
      </c>
      <c r="E15484" s="1" t="s">
        <v>66</v>
      </c>
      <c r="F15484" s="1" t="s">
        <v>387</v>
      </c>
      <c r="G15484" s="1" t="s">
        <v>388</v>
      </c>
    </row>
    <row r="15485" spans="1:7" x14ac:dyDescent="0.25">
      <c r="A15485" s="1">
        <v>33903844</v>
      </c>
      <c r="B15485" s="1" t="s">
        <v>41058</v>
      </c>
      <c r="C15485" s="1" t="s">
        <v>41059</v>
      </c>
      <c r="D15485" s="1" t="s">
        <v>41060</v>
      </c>
      <c r="E15485" s="1" t="s">
        <v>66</v>
      </c>
      <c r="F15485" s="1" t="s">
        <v>387</v>
      </c>
      <c r="G15485" s="1" t="s">
        <v>388</v>
      </c>
    </row>
    <row r="15486" spans="1:7" x14ac:dyDescent="0.25">
      <c r="A15486" s="1">
        <v>33003739</v>
      </c>
      <c r="B15486" s="1" t="s">
        <v>41061</v>
      </c>
      <c r="C15486" s="1" t="s">
        <v>41062</v>
      </c>
      <c r="D15486" s="1" t="s">
        <v>41063</v>
      </c>
      <c r="E15486" s="1" t="s">
        <v>65</v>
      </c>
      <c r="F15486" s="1" t="s">
        <v>39</v>
      </c>
      <c r="G15486" s="1" t="s">
        <v>321</v>
      </c>
    </row>
    <row r="15487" spans="1:7" x14ac:dyDescent="0.25">
      <c r="B15487" s="1" t="s">
        <v>41064</v>
      </c>
      <c r="C15487" s="1" t="s">
        <v>41065</v>
      </c>
      <c r="D15487" s="1" t="s">
        <v>41066</v>
      </c>
      <c r="E15487" s="1" t="s">
        <v>66</v>
      </c>
      <c r="F15487" s="1" t="s">
        <v>7824</v>
      </c>
      <c r="G15487" s="1" t="s">
        <v>199</v>
      </c>
    </row>
    <row r="15488" spans="1:7" x14ac:dyDescent="0.25">
      <c r="B15488" s="1" t="s">
        <v>41067</v>
      </c>
      <c r="C15488" s="1" t="s">
        <v>41068</v>
      </c>
      <c r="D15488" s="1" t="s">
        <v>41069</v>
      </c>
      <c r="E15488" s="1" t="s">
        <v>65</v>
      </c>
      <c r="F15488" s="1" t="s">
        <v>7434</v>
      </c>
      <c r="G15488" s="1" t="s">
        <v>199</v>
      </c>
    </row>
    <row r="15489" spans="1:7" x14ac:dyDescent="0.25">
      <c r="A15489" s="1">
        <v>33003737</v>
      </c>
      <c r="B15489" s="1" t="s">
        <v>41070</v>
      </c>
      <c r="C15489" s="1" t="s">
        <v>41071</v>
      </c>
      <c r="D15489" s="1" t="s">
        <v>41072</v>
      </c>
      <c r="E15489" s="1" t="s">
        <v>65</v>
      </c>
      <c r="F15489" s="1" t="s">
        <v>1984</v>
      </c>
      <c r="G15489" s="1" t="s">
        <v>1985</v>
      </c>
    </row>
    <row r="15490" spans="1:7" x14ac:dyDescent="0.25">
      <c r="B15490" s="1" t="s">
        <v>41073</v>
      </c>
      <c r="C15490" s="1" t="s">
        <v>41074</v>
      </c>
      <c r="D15490" s="1" t="s">
        <v>41075</v>
      </c>
      <c r="E15490" s="1" t="s">
        <v>65</v>
      </c>
      <c r="F15490" s="1" t="s">
        <v>6735</v>
      </c>
      <c r="G15490" s="1" t="s">
        <v>199</v>
      </c>
    </row>
    <row r="15491" spans="1:7" x14ac:dyDescent="0.25">
      <c r="B15491" s="1" t="s">
        <v>41076</v>
      </c>
      <c r="C15491" s="1" t="s">
        <v>41077</v>
      </c>
      <c r="D15491" s="1" t="s">
        <v>41078</v>
      </c>
      <c r="E15491" s="1" t="s">
        <v>65</v>
      </c>
      <c r="F15491" s="1" t="s">
        <v>8094</v>
      </c>
      <c r="G15491" s="1" t="s">
        <v>199</v>
      </c>
    </row>
    <row r="15492" spans="1:7" x14ac:dyDescent="0.25">
      <c r="B15492" s="1" t="s">
        <v>41079</v>
      </c>
      <c r="C15492" s="1" t="s">
        <v>41080</v>
      </c>
      <c r="D15492" s="1" t="s">
        <v>41081</v>
      </c>
      <c r="E15492" s="1" t="s">
        <v>65</v>
      </c>
      <c r="F15492" s="1" t="s">
        <v>7824</v>
      </c>
      <c r="G15492" s="1" t="s">
        <v>199</v>
      </c>
    </row>
    <row r="15493" spans="1:7" x14ac:dyDescent="0.25">
      <c r="A15493" s="1">
        <v>28233034</v>
      </c>
      <c r="B15493" s="1" t="s">
        <v>41082</v>
      </c>
      <c r="C15493" s="1" t="s">
        <v>41083</v>
      </c>
      <c r="D15493" s="1" t="s">
        <v>41084</v>
      </c>
      <c r="E15493" s="1" t="s">
        <v>65</v>
      </c>
      <c r="F15493" s="1" t="s">
        <v>579</v>
      </c>
      <c r="G15493" s="1" t="s">
        <v>580</v>
      </c>
    </row>
    <row r="15494" spans="1:7" x14ac:dyDescent="0.25">
      <c r="B15494" s="1" t="s">
        <v>14043</v>
      </c>
      <c r="C15494" s="1" t="s">
        <v>14044</v>
      </c>
      <c r="D15494" s="1" t="s">
        <v>14045</v>
      </c>
      <c r="E15494" s="1" t="s">
        <v>65</v>
      </c>
      <c r="F15494" s="1" t="s">
        <v>7430</v>
      </c>
      <c r="G15494" s="1" t="s">
        <v>199</v>
      </c>
    </row>
    <row r="15495" spans="1:7" x14ac:dyDescent="0.25">
      <c r="B15495" s="1" t="s">
        <v>1064</v>
      </c>
      <c r="C15495" s="1" t="s">
        <v>1065</v>
      </c>
      <c r="D15495" s="1" t="s">
        <v>1066</v>
      </c>
      <c r="E15495" s="1" t="s">
        <v>65</v>
      </c>
      <c r="F15495" s="1" t="s">
        <v>7430</v>
      </c>
      <c r="G15495" s="1" t="s">
        <v>199</v>
      </c>
    </row>
    <row r="15496" spans="1:7" x14ac:dyDescent="0.25">
      <c r="A15496" s="1">
        <v>33003782</v>
      </c>
      <c r="B15496" s="1" t="s">
        <v>41085</v>
      </c>
      <c r="C15496" s="1" t="s">
        <v>41086</v>
      </c>
      <c r="D15496" s="1" t="s">
        <v>41087</v>
      </c>
      <c r="E15496" s="1" t="s">
        <v>65</v>
      </c>
      <c r="F15496" s="1" t="s">
        <v>480</v>
      </c>
      <c r="G15496" s="1" t="s">
        <v>481</v>
      </c>
    </row>
    <row r="15497" spans="1:7" x14ac:dyDescent="0.25">
      <c r="A15497" s="1">
        <v>33003783</v>
      </c>
      <c r="B15497" s="1" t="s">
        <v>41088</v>
      </c>
      <c r="C15497" s="1" t="s">
        <v>41089</v>
      </c>
      <c r="D15497" s="1" t="s">
        <v>41090</v>
      </c>
      <c r="E15497" s="1" t="s">
        <v>65</v>
      </c>
      <c r="F15497" s="1" t="s">
        <v>480</v>
      </c>
      <c r="G15497" s="1" t="s">
        <v>481</v>
      </c>
    </row>
    <row r="15498" spans="1:7" x14ac:dyDescent="0.25">
      <c r="A15498" s="1">
        <v>33003784</v>
      </c>
      <c r="B15498" s="1" t="s">
        <v>41091</v>
      </c>
      <c r="C15498" s="1" t="s">
        <v>41092</v>
      </c>
      <c r="D15498" s="1" t="s">
        <v>41093</v>
      </c>
      <c r="E15498" s="1" t="s">
        <v>65</v>
      </c>
      <c r="F15498" s="1" t="s">
        <v>480</v>
      </c>
      <c r="G15498" s="1" t="s">
        <v>481</v>
      </c>
    </row>
    <row r="15499" spans="1:7" x14ac:dyDescent="0.25">
      <c r="A15499" s="1">
        <v>33003787</v>
      </c>
      <c r="B15499" s="1" t="s">
        <v>41094</v>
      </c>
      <c r="C15499" s="1" t="s">
        <v>41095</v>
      </c>
      <c r="D15499" s="1" t="s">
        <v>41096</v>
      </c>
      <c r="E15499" s="1" t="s">
        <v>65</v>
      </c>
      <c r="F15499" s="1" t="s">
        <v>480</v>
      </c>
      <c r="G15499" s="1" t="s">
        <v>481</v>
      </c>
    </row>
    <row r="15500" spans="1:7" x14ac:dyDescent="0.25">
      <c r="A15500" s="1">
        <v>33003788</v>
      </c>
      <c r="B15500" s="1" t="s">
        <v>41097</v>
      </c>
      <c r="C15500" s="1" t="s">
        <v>41098</v>
      </c>
      <c r="D15500" s="1" t="s">
        <v>41099</v>
      </c>
      <c r="E15500" s="1" t="s">
        <v>65</v>
      </c>
      <c r="F15500" s="1" t="s">
        <v>480</v>
      </c>
      <c r="G15500" s="1" t="s">
        <v>481</v>
      </c>
    </row>
    <row r="15501" spans="1:7" x14ac:dyDescent="0.25">
      <c r="A15501" s="1">
        <v>33003789</v>
      </c>
      <c r="B15501" s="1" t="s">
        <v>41100</v>
      </c>
      <c r="C15501" s="1" t="s">
        <v>41101</v>
      </c>
      <c r="D15501" s="1" t="s">
        <v>41102</v>
      </c>
      <c r="E15501" s="1" t="s">
        <v>65</v>
      </c>
      <c r="F15501" s="1" t="s">
        <v>480</v>
      </c>
      <c r="G15501" s="1" t="s">
        <v>481</v>
      </c>
    </row>
    <row r="15502" spans="1:7" x14ac:dyDescent="0.25">
      <c r="A15502" s="1">
        <v>33903851</v>
      </c>
      <c r="B15502" s="1" t="s">
        <v>41103</v>
      </c>
      <c r="C15502" s="1" t="s">
        <v>41104</v>
      </c>
      <c r="D15502" s="1" t="s">
        <v>41105</v>
      </c>
      <c r="E15502" s="1" t="s">
        <v>65</v>
      </c>
      <c r="F15502" s="1" t="s">
        <v>171</v>
      </c>
      <c r="G15502" s="1" t="s">
        <v>172</v>
      </c>
    </row>
    <row r="15503" spans="1:7" x14ac:dyDescent="0.25">
      <c r="A15503" s="1">
        <v>33903852</v>
      </c>
      <c r="B15503" s="1" t="s">
        <v>41106</v>
      </c>
      <c r="C15503" s="1" t="s">
        <v>41107</v>
      </c>
      <c r="D15503" s="1" t="s">
        <v>41108</v>
      </c>
      <c r="E15503" s="1" t="s">
        <v>65</v>
      </c>
      <c r="F15503" s="1" t="s">
        <v>171</v>
      </c>
      <c r="G15503" s="1" t="s">
        <v>172</v>
      </c>
    </row>
    <row r="15504" spans="1:7" x14ac:dyDescent="0.25">
      <c r="A15504" s="1">
        <v>33903853</v>
      </c>
      <c r="B15504" s="1" t="s">
        <v>41109</v>
      </c>
      <c r="C15504" s="1" t="s">
        <v>41110</v>
      </c>
      <c r="D15504" s="1" t="s">
        <v>41111</v>
      </c>
      <c r="E15504" s="1" t="s">
        <v>65</v>
      </c>
      <c r="F15504" s="1" t="s">
        <v>171</v>
      </c>
      <c r="G15504" s="1" t="s">
        <v>172</v>
      </c>
    </row>
    <row r="15505" spans="1:7" x14ac:dyDescent="0.25">
      <c r="A15505" s="1">
        <v>33903854</v>
      </c>
      <c r="B15505" s="1" t="s">
        <v>41112</v>
      </c>
      <c r="C15505" s="1" t="s">
        <v>41113</v>
      </c>
      <c r="D15505" s="1" t="s">
        <v>41114</v>
      </c>
      <c r="E15505" s="1" t="s">
        <v>65</v>
      </c>
      <c r="F15505" s="1" t="s">
        <v>171</v>
      </c>
      <c r="G15505" s="1" t="s">
        <v>172</v>
      </c>
    </row>
    <row r="15506" spans="1:7" x14ac:dyDescent="0.25">
      <c r="A15506" s="1">
        <v>33903855</v>
      </c>
      <c r="B15506" s="1" t="s">
        <v>41115</v>
      </c>
      <c r="C15506" s="1" t="s">
        <v>41116</v>
      </c>
      <c r="D15506" s="1" t="s">
        <v>41117</v>
      </c>
      <c r="E15506" s="1" t="s">
        <v>65</v>
      </c>
      <c r="F15506" s="1" t="s">
        <v>171</v>
      </c>
      <c r="G15506" s="1" t="s">
        <v>172</v>
      </c>
    </row>
    <row r="15507" spans="1:7" x14ac:dyDescent="0.25">
      <c r="A15507" s="1">
        <v>33903856</v>
      </c>
      <c r="B15507" s="1" t="s">
        <v>41118</v>
      </c>
      <c r="C15507" s="1" t="s">
        <v>41119</v>
      </c>
      <c r="D15507" s="1" t="s">
        <v>41120</v>
      </c>
      <c r="E15507" s="1" t="s">
        <v>65</v>
      </c>
      <c r="F15507" s="1" t="s">
        <v>171</v>
      </c>
      <c r="G15507" s="1" t="s">
        <v>172</v>
      </c>
    </row>
    <row r="15508" spans="1:7" x14ac:dyDescent="0.25">
      <c r="A15508" s="1">
        <v>33006117</v>
      </c>
      <c r="B15508" s="1" t="s">
        <v>41121</v>
      </c>
      <c r="C15508" s="1" t="s">
        <v>41122</v>
      </c>
      <c r="D15508" s="1" t="s">
        <v>41123</v>
      </c>
      <c r="E15508" s="1" t="s">
        <v>65</v>
      </c>
      <c r="F15508" s="1" t="s">
        <v>480</v>
      </c>
      <c r="G15508" s="1" t="s">
        <v>481</v>
      </c>
    </row>
    <row r="15509" spans="1:7" x14ac:dyDescent="0.25">
      <c r="A15509" s="1">
        <v>33950200</v>
      </c>
      <c r="B15509" s="1" t="s">
        <v>41124</v>
      </c>
      <c r="C15509" s="1" t="s">
        <v>41125</v>
      </c>
      <c r="D15509" s="1" t="s">
        <v>41126</v>
      </c>
      <c r="E15509" s="1" t="s">
        <v>66</v>
      </c>
      <c r="F15509" s="1" t="s">
        <v>382</v>
      </c>
      <c r="G15509" s="1" t="s">
        <v>383</v>
      </c>
    </row>
    <row r="15510" spans="1:7" x14ac:dyDescent="0.25">
      <c r="A15510" s="1">
        <v>19842116</v>
      </c>
      <c r="B15510" s="1" t="s">
        <v>41127</v>
      </c>
      <c r="C15510" s="1" t="s">
        <v>41128</v>
      </c>
      <c r="D15510" s="1" t="s">
        <v>41129</v>
      </c>
      <c r="E15510" s="1" t="s">
        <v>66</v>
      </c>
      <c r="F15510" s="1" t="s">
        <v>41130</v>
      </c>
      <c r="G15510" s="1" t="s">
        <v>41131</v>
      </c>
    </row>
    <row r="15511" spans="1:7" x14ac:dyDescent="0.25">
      <c r="B15511" s="1" t="s">
        <v>41132</v>
      </c>
      <c r="C15511" s="1" t="s">
        <v>41133</v>
      </c>
      <c r="D15511" s="1" t="s">
        <v>41134</v>
      </c>
      <c r="E15511" s="1" t="s">
        <v>66</v>
      </c>
      <c r="F15511" s="1" t="s">
        <v>28</v>
      </c>
      <c r="G15511" s="1" t="s">
        <v>4273</v>
      </c>
    </row>
    <row r="15512" spans="1:7" x14ac:dyDescent="0.25">
      <c r="A15512" s="1">
        <v>28870052</v>
      </c>
      <c r="B15512" s="1" t="s">
        <v>41135</v>
      </c>
      <c r="C15512" s="1" t="s">
        <v>41136</v>
      </c>
      <c r="D15512" s="1" t="s">
        <v>41137</v>
      </c>
      <c r="E15512" s="1" t="s">
        <v>66</v>
      </c>
      <c r="F15512" s="1" t="s">
        <v>9703</v>
      </c>
      <c r="G15512" s="1" t="s">
        <v>9704</v>
      </c>
    </row>
    <row r="15513" spans="1:7" x14ac:dyDescent="0.25">
      <c r="A15513" s="1">
        <v>17860049</v>
      </c>
      <c r="B15513" s="1" t="s">
        <v>41138</v>
      </c>
      <c r="C15513" s="1" t="s">
        <v>41139</v>
      </c>
      <c r="D15513" s="1" t="s">
        <v>41140</v>
      </c>
      <c r="E15513" s="1" t="s">
        <v>66</v>
      </c>
      <c r="F15513" s="1" t="s">
        <v>12165</v>
      </c>
      <c r="G15513" s="1" t="s">
        <v>12166</v>
      </c>
    </row>
    <row r="15514" spans="1:7" x14ac:dyDescent="0.25">
      <c r="A15514" s="1">
        <v>19718074</v>
      </c>
      <c r="B15514" s="1" t="s">
        <v>41141</v>
      </c>
      <c r="C15514" s="1" t="s">
        <v>41142</v>
      </c>
      <c r="D15514" s="1" t="s">
        <v>41143</v>
      </c>
      <c r="E15514" s="1" t="s">
        <v>65</v>
      </c>
      <c r="F15514" s="1" t="s">
        <v>1942</v>
      </c>
      <c r="G15514" s="1" t="s">
        <v>1943</v>
      </c>
    </row>
    <row r="15515" spans="1:7" x14ac:dyDescent="0.25">
      <c r="A15515" s="1">
        <v>26870053</v>
      </c>
      <c r="B15515" s="1" t="s">
        <v>41144</v>
      </c>
      <c r="C15515" s="1" t="s">
        <v>41145</v>
      </c>
      <c r="D15515" s="1" t="s">
        <v>41146</v>
      </c>
      <c r="E15515" s="1" t="s">
        <v>66</v>
      </c>
      <c r="F15515" s="1" t="s">
        <v>41147</v>
      </c>
      <c r="G15515" s="1" t="s">
        <v>41148</v>
      </c>
    </row>
    <row r="15516" spans="1:7" x14ac:dyDescent="0.25">
      <c r="A15516" s="1">
        <v>26870054</v>
      </c>
      <c r="B15516" s="1" t="s">
        <v>41149</v>
      </c>
      <c r="C15516" s="1" t="s">
        <v>41150</v>
      </c>
      <c r="D15516" s="1" t="s">
        <v>41151</v>
      </c>
      <c r="E15516" s="1" t="s">
        <v>66</v>
      </c>
      <c r="F15516" s="1" t="s">
        <v>41152</v>
      </c>
      <c r="G15516" s="1" t="s">
        <v>41153</v>
      </c>
    </row>
    <row r="15517" spans="1:7" x14ac:dyDescent="0.25">
      <c r="B15517" s="1" t="s">
        <v>40921</v>
      </c>
      <c r="C15517" s="1" t="s">
        <v>40922</v>
      </c>
      <c r="D15517" s="1" t="s">
        <v>40923</v>
      </c>
      <c r="E15517" s="1" t="s">
        <v>66</v>
      </c>
      <c r="F15517" s="1" t="s">
        <v>1344</v>
      </c>
      <c r="G15517" s="1" t="s">
        <v>1345</v>
      </c>
    </row>
    <row r="15518" spans="1:7" x14ac:dyDescent="0.25">
      <c r="B15518" s="1" t="s">
        <v>40552</v>
      </c>
      <c r="C15518" s="1" t="s">
        <v>40553</v>
      </c>
      <c r="D15518" s="1" t="s">
        <v>40554</v>
      </c>
      <c r="E15518" s="1" t="s">
        <v>66</v>
      </c>
      <c r="F15518" s="1" t="s">
        <v>1344</v>
      </c>
      <c r="G15518" s="1" t="s">
        <v>1345</v>
      </c>
    </row>
    <row r="15519" spans="1:7" x14ac:dyDescent="0.25">
      <c r="A15519" s="1">
        <v>23350051</v>
      </c>
      <c r="B15519" s="1" t="s">
        <v>41154</v>
      </c>
      <c r="C15519" s="1" t="s">
        <v>41155</v>
      </c>
      <c r="D15519" s="1" t="s">
        <v>41156</v>
      </c>
      <c r="E15519" s="1" t="s">
        <v>65</v>
      </c>
      <c r="F15519" s="1" t="s">
        <v>16302</v>
      </c>
      <c r="G15519" s="1" t="s">
        <v>16303</v>
      </c>
    </row>
    <row r="15520" spans="1:7" x14ac:dyDescent="0.25">
      <c r="A15520" s="1">
        <v>37100139</v>
      </c>
      <c r="B15520" s="1" t="s">
        <v>41157</v>
      </c>
      <c r="C15520" s="1" t="s">
        <v>41157</v>
      </c>
      <c r="D15520" s="1" t="s">
        <v>41157</v>
      </c>
      <c r="G15520" s="1" t="s">
        <v>199</v>
      </c>
    </row>
    <row r="15521" spans="1:7" x14ac:dyDescent="0.25">
      <c r="A15521" s="1">
        <v>37100140</v>
      </c>
      <c r="B15521" s="1" t="s">
        <v>41158</v>
      </c>
      <c r="C15521" s="1" t="s">
        <v>41158</v>
      </c>
      <c r="D15521" s="1" t="s">
        <v>41158</v>
      </c>
      <c r="G15521" s="1" t="s">
        <v>199</v>
      </c>
    </row>
    <row r="15522" spans="1:7" x14ac:dyDescent="0.25">
      <c r="B15522" s="1" t="s">
        <v>41159</v>
      </c>
      <c r="C15522" s="1" t="s">
        <v>41160</v>
      </c>
      <c r="D15522" s="1" t="s">
        <v>41161</v>
      </c>
      <c r="E15522" s="1" t="s">
        <v>66</v>
      </c>
      <c r="F15522" s="1" t="s">
        <v>5573</v>
      </c>
      <c r="G15522" s="1" t="s">
        <v>5574</v>
      </c>
    </row>
    <row r="15523" spans="1:7" x14ac:dyDescent="0.25">
      <c r="B15523" s="1" t="s">
        <v>41162</v>
      </c>
      <c r="C15523" s="1" t="s">
        <v>41163</v>
      </c>
      <c r="D15523" s="1" t="s">
        <v>41164</v>
      </c>
      <c r="E15523" s="1" t="s">
        <v>66</v>
      </c>
      <c r="F15523" s="1" t="s">
        <v>5518</v>
      </c>
      <c r="G15523" s="1" t="s">
        <v>5519</v>
      </c>
    </row>
    <row r="15524" spans="1:7" x14ac:dyDescent="0.25">
      <c r="B15524" s="1" t="s">
        <v>41165</v>
      </c>
      <c r="C15524" s="1" t="s">
        <v>41166</v>
      </c>
      <c r="D15524" s="1" t="s">
        <v>41167</v>
      </c>
      <c r="E15524" s="1" t="s">
        <v>66</v>
      </c>
      <c r="F15524" s="1" t="s">
        <v>1388</v>
      </c>
      <c r="G15524" s="1" t="s">
        <v>1389</v>
      </c>
    </row>
    <row r="15525" spans="1:7" x14ac:dyDescent="0.25">
      <c r="B15525" s="1" t="s">
        <v>41168</v>
      </c>
      <c r="C15525" s="1" t="s">
        <v>41169</v>
      </c>
      <c r="D15525" s="1" t="s">
        <v>41170</v>
      </c>
      <c r="E15525" s="1" t="s">
        <v>66</v>
      </c>
      <c r="F15525" s="1" t="s">
        <v>398</v>
      </c>
      <c r="G15525" s="1" t="s">
        <v>399</v>
      </c>
    </row>
    <row r="15526" spans="1:7" x14ac:dyDescent="0.25">
      <c r="B15526" s="1" t="s">
        <v>41171</v>
      </c>
      <c r="C15526" s="1" t="s">
        <v>41172</v>
      </c>
      <c r="D15526" s="1" t="s">
        <v>41173</v>
      </c>
      <c r="E15526" s="1" t="s">
        <v>66</v>
      </c>
      <c r="F15526" s="1" t="s">
        <v>941</v>
      </c>
      <c r="G15526" s="1" t="s">
        <v>942</v>
      </c>
    </row>
    <row r="15527" spans="1:7" x14ac:dyDescent="0.25">
      <c r="B15527" s="1" t="s">
        <v>41174</v>
      </c>
      <c r="C15527" s="1" t="s">
        <v>41175</v>
      </c>
      <c r="D15527" s="1" t="s">
        <v>41176</v>
      </c>
      <c r="E15527" s="1" t="s">
        <v>66</v>
      </c>
      <c r="F15527" s="1" t="s">
        <v>398</v>
      </c>
      <c r="G15527" s="1" t="s">
        <v>399</v>
      </c>
    </row>
    <row r="15528" spans="1:7" x14ac:dyDescent="0.25">
      <c r="B15528" s="1" t="s">
        <v>41177</v>
      </c>
      <c r="C15528" s="1" t="s">
        <v>41178</v>
      </c>
      <c r="D15528" s="1" t="s">
        <v>41179</v>
      </c>
      <c r="E15528" s="1" t="s">
        <v>66</v>
      </c>
      <c r="F15528" s="1" t="s">
        <v>1388</v>
      </c>
      <c r="G15528" s="1" t="s">
        <v>1389</v>
      </c>
    </row>
    <row r="15529" spans="1:7" x14ac:dyDescent="0.25">
      <c r="B15529" s="1" t="s">
        <v>41180</v>
      </c>
      <c r="C15529" s="1" t="s">
        <v>41181</v>
      </c>
      <c r="D15529" s="1" t="s">
        <v>41182</v>
      </c>
      <c r="E15529" s="1" t="s">
        <v>66</v>
      </c>
      <c r="F15529" s="1" t="s">
        <v>5518</v>
      </c>
      <c r="G15529" s="1" t="s">
        <v>5519</v>
      </c>
    </row>
    <row r="15530" spans="1:7" x14ac:dyDescent="0.25">
      <c r="B15530" s="1" t="s">
        <v>10251</v>
      </c>
      <c r="C15530" s="1" t="s">
        <v>10252</v>
      </c>
      <c r="D15530" s="1" t="s">
        <v>10253</v>
      </c>
      <c r="E15530" s="1" t="s">
        <v>66</v>
      </c>
      <c r="F15530" s="1" t="s">
        <v>5573</v>
      </c>
      <c r="G15530" s="1" t="s">
        <v>5574</v>
      </c>
    </row>
    <row r="15531" spans="1:7" x14ac:dyDescent="0.25">
      <c r="A15531" s="1">
        <v>19730009</v>
      </c>
      <c r="B15531" s="1" t="s">
        <v>13324</v>
      </c>
      <c r="C15531" s="1" t="s">
        <v>13325</v>
      </c>
      <c r="D15531" s="1" t="s">
        <v>13326</v>
      </c>
      <c r="E15531" s="1" t="s">
        <v>66</v>
      </c>
      <c r="F15531" s="1" t="s">
        <v>1664</v>
      </c>
      <c r="G15531" s="1" t="s">
        <v>1665</v>
      </c>
    </row>
    <row r="15532" spans="1:7" x14ac:dyDescent="0.25">
      <c r="A15532" s="1">
        <v>19730010</v>
      </c>
      <c r="B15532" s="1" t="s">
        <v>13321</v>
      </c>
      <c r="C15532" s="1" t="s">
        <v>13322</v>
      </c>
      <c r="D15532" s="1" t="s">
        <v>13323</v>
      </c>
      <c r="E15532" s="1" t="s">
        <v>66</v>
      </c>
      <c r="F15532" s="1" t="s">
        <v>1664</v>
      </c>
      <c r="G15532" s="1" t="s">
        <v>1665</v>
      </c>
    </row>
    <row r="15533" spans="1:7" x14ac:dyDescent="0.25">
      <c r="B15533" s="1" t="s">
        <v>18697</v>
      </c>
      <c r="C15533" s="1" t="s">
        <v>18698</v>
      </c>
      <c r="D15533" s="1" t="s">
        <v>18699</v>
      </c>
      <c r="E15533" s="1" t="s">
        <v>66</v>
      </c>
      <c r="F15533" s="1" t="s">
        <v>1344</v>
      </c>
      <c r="G15533" s="1" t="s">
        <v>1345</v>
      </c>
    </row>
    <row r="15534" spans="1:7" x14ac:dyDescent="0.25">
      <c r="A15534" s="1">
        <v>33001206</v>
      </c>
      <c r="B15534" s="1" t="s">
        <v>41183</v>
      </c>
      <c r="C15534" s="1" t="s">
        <v>41184</v>
      </c>
      <c r="D15534" s="1" t="s">
        <v>41185</v>
      </c>
      <c r="E15534" s="1" t="s">
        <v>66</v>
      </c>
      <c r="F15534" s="1" t="s">
        <v>39</v>
      </c>
      <c r="G15534" s="1" t="s">
        <v>321</v>
      </c>
    </row>
    <row r="15535" spans="1:7" x14ac:dyDescent="0.25">
      <c r="B15535" s="1" t="s">
        <v>41186</v>
      </c>
      <c r="C15535" s="1" t="s">
        <v>41187</v>
      </c>
      <c r="D15535" s="1" t="s">
        <v>41188</v>
      </c>
      <c r="E15535" s="1" t="s">
        <v>66</v>
      </c>
      <c r="F15535" s="1" t="s">
        <v>1187</v>
      </c>
      <c r="G15535" s="1" t="s">
        <v>1188</v>
      </c>
    </row>
    <row r="15536" spans="1:7" x14ac:dyDescent="0.25">
      <c r="B15536" s="1" t="s">
        <v>41189</v>
      </c>
      <c r="C15536" s="1" t="s">
        <v>41190</v>
      </c>
      <c r="D15536" s="1" t="s">
        <v>41191</v>
      </c>
      <c r="E15536" s="1" t="s">
        <v>66</v>
      </c>
      <c r="F15536" s="1" t="s">
        <v>1187</v>
      </c>
      <c r="G15536" s="1" t="s">
        <v>1188</v>
      </c>
    </row>
    <row r="15537" spans="1:7" x14ac:dyDescent="0.25">
      <c r="B15537" s="1" t="s">
        <v>41192</v>
      </c>
      <c r="C15537" s="1" t="s">
        <v>41193</v>
      </c>
      <c r="D15537" s="1" t="s">
        <v>41194</v>
      </c>
      <c r="E15537" s="1" t="s">
        <v>66</v>
      </c>
      <c r="F15537" s="1" t="s">
        <v>1187</v>
      </c>
      <c r="G15537" s="1" t="s">
        <v>1188</v>
      </c>
    </row>
    <row r="15538" spans="1:7" x14ac:dyDescent="0.25">
      <c r="B15538" s="1" t="s">
        <v>13446</v>
      </c>
      <c r="C15538" s="1" t="s">
        <v>13447</v>
      </c>
      <c r="D15538" s="1" t="s">
        <v>13448</v>
      </c>
      <c r="E15538" s="1" t="s">
        <v>66</v>
      </c>
      <c r="F15538" s="1" t="s">
        <v>27</v>
      </c>
      <c r="G15538" s="1" t="s">
        <v>11238</v>
      </c>
    </row>
    <row r="15539" spans="1:7" x14ac:dyDescent="0.25">
      <c r="B15539" s="1" t="s">
        <v>41195</v>
      </c>
      <c r="C15539" s="1" t="s">
        <v>41196</v>
      </c>
      <c r="D15539" s="1" t="s">
        <v>41197</v>
      </c>
      <c r="E15539" s="1" t="s">
        <v>66</v>
      </c>
      <c r="F15539" s="1" t="s">
        <v>356</v>
      </c>
      <c r="G15539" s="1" t="s">
        <v>357</v>
      </c>
    </row>
    <row r="15540" spans="1:7" x14ac:dyDescent="0.25">
      <c r="A15540" s="1">
        <v>37140412</v>
      </c>
      <c r="B15540" s="1" t="s">
        <v>41198</v>
      </c>
      <c r="C15540" s="1" t="s">
        <v>41199</v>
      </c>
      <c r="D15540" s="1" t="s">
        <v>41200</v>
      </c>
      <c r="E15540" s="1" t="s">
        <v>65</v>
      </c>
      <c r="G15540" s="1" t="s">
        <v>199</v>
      </c>
    </row>
    <row r="15541" spans="1:7" x14ac:dyDescent="0.25">
      <c r="B15541" s="1" t="s">
        <v>41201</v>
      </c>
      <c r="C15541" s="1" t="s">
        <v>41202</v>
      </c>
      <c r="D15541" s="1" t="s">
        <v>41203</v>
      </c>
      <c r="E15541" s="1" t="s">
        <v>65</v>
      </c>
      <c r="F15541" s="1" t="s">
        <v>3068</v>
      </c>
      <c r="G15541" s="1" t="s">
        <v>3069</v>
      </c>
    </row>
    <row r="15542" spans="1:7" x14ac:dyDescent="0.25">
      <c r="B15542" s="1" t="s">
        <v>41204</v>
      </c>
      <c r="C15542" s="1" t="s">
        <v>41205</v>
      </c>
      <c r="D15542" s="1" t="s">
        <v>41206</v>
      </c>
      <c r="E15542" s="1" t="s">
        <v>66</v>
      </c>
      <c r="F15542" s="1" t="s">
        <v>356</v>
      </c>
      <c r="G15542" s="1" t="s">
        <v>357</v>
      </c>
    </row>
    <row r="15543" spans="1:7" x14ac:dyDescent="0.25">
      <c r="B15543" s="1" t="s">
        <v>41207</v>
      </c>
      <c r="C15543" s="1" t="s">
        <v>41208</v>
      </c>
      <c r="D15543" s="1" t="s">
        <v>41209</v>
      </c>
      <c r="E15543" s="1" t="s">
        <v>66</v>
      </c>
      <c r="F15543" s="1" t="s">
        <v>2004</v>
      </c>
      <c r="G15543" s="1" t="s">
        <v>2005</v>
      </c>
    </row>
    <row r="15544" spans="1:7" x14ac:dyDescent="0.25">
      <c r="B15544" s="1" t="s">
        <v>41210</v>
      </c>
      <c r="C15544" s="1" t="s">
        <v>41211</v>
      </c>
      <c r="D15544" s="1" t="s">
        <v>41211</v>
      </c>
      <c r="E15544" s="1" t="s">
        <v>66</v>
      </c>
      <c r="F15544" s="1" t="s">
        <v>356</v>
      </c>
      <c r="G15544" s="1" t="s">
        <v>357</v>
      </c>
    </row>
    <row r="15545" spans="1:7" x14ac:dyDescent="0.25">
      <c r="B15545" s="1" t="s">
        <v>41212</v>
      </c>
      <c r="C15545" s="1" t="s">
        <v>41213</v>
      </c>
      <c r="D15545" s="1" t="s">
        <v>41214</v>
      </c>
      <c r="E15545" s="1" t="s">
        <v>66</v>
      </c>
      <c r="F15545" s="1" t="s">
        <v>387</v>
      </c>
      <c r="G15545" s="1" t="s">
        <v>388</v>
      </c>
    </row>
    <row r="15546" spans="1:7" x14ac:dyDescent="0.25">
      <c r="B15546" s="1" t="s">
        <v>41215</v>
      </c>
      <c r="C15546" s="1" t="s">
        <v>41216</v>
      </c>
      <c r="D15546" s="1" t="s">
        <v>41217</v>
      </c>
      <c r="E15546" s="1" t="s">
        <v>66</v>
      </c>
      <c r="F15546" s="1" t="s">
        <v>387</v>
      </c>
      <c r="G15546" s="1" t="s">
        <v>388</v>
      </c>
    </row>
    <row r="15547" spans="1:7" x14ac:dyDescent="0.25">
      <c r="B15547" s="1" t="s">
        <v>41218</v>
      </c>
      <c r="C15547" s="1" t="s">
        <v>41219</v>
      </c>
      <c r="D15547" s="1" t="s">
        <v>41220</v>
      </c>
      <c r="E15547" s="1" t="s">
        <v>66</v>
      </c>
      <c r="F15547" s="1" t="s">
        <v>387</v>
      </c>
      <c r="G15547" s="1" t="s">
        <v>388</v>
      </c>
    </row>
    <row r="15548" spans="1:7" x14ac:dyDescent="0.25">
      <c r="B15548" s="1" t="s">
        <v>41221</v>
      </c>
      <c r="C15548" s="1" t="s">
        <v>41222</v>
      </c>
      <c r="D15548" s="1" t="s">
        <v>41223</v>
      </c>
      <c r="E15548" s="1" t="s">
        <v>66</v>
      </c>
      <c r="F15548" s="1" t="s">
        <v>387</v>
      </c>
      <c r="G15548" s="1" t="s">
        <v>388</v>
      </c>
    </row>
    <row r="15549" spans="1:7" x14ac:dyDescent="0.25">
      <c r="B15549" s="1" t="s">
        <v>41224</v>
      </c>
      <c r="C15549" s="1" t="s">
        <v>41225</v>
      </c>
      <c r="D15549" s="1" t="s">
        <v>41226</v>
      </c>
      <c r="E15549" s="1" t="s">
        <v>66</v>
      </c>
      <c r="F15549" s="1" t="s">
        <v>387</v>
      </c>
      <c r="G15549" s="1" t="s">
        <v>388</v>
      </c>
    </row>
    <row r="15550" spans="1:7" x14ac:dyDescent="0.25">
      <c r="B15550" s="1" t="s">
        <v>41227</v>
      </c>
      <c r="C15550" s="1" t="s">
        <v>41228</v>
      </c>
      <c r="D15550" s="1" t="s">
        <v>41229</v>
      </c>
      <c r="E15550" s="1" t="s">
        <v>66</v>
      </c>
      <c r="F15550" s="1" t="s">
        <v>387</v>
      </c>
      <c r="G15550" s="1" t="s">
        <v>388</v>
      </c>
    </row>
    <row r="15551" spans="1:7" x14ac:dyDescent="0.25">
      <c r="B15551" s="1" t="s">
        <v>41230</v>
      </c>
      <c r="C15551" s="1" t="s">
        <v>41231</v>
      </c>
      <c r="D15551" s="1" t="s">
        <v>41232</v>
      </c>
      <c r="E15551" s="1" t="s">
        <v>66</v>
      </c>
      <c r="F15551" s="1" t="s">
        <v>387</v>
      </c>
      <c r="G15551" s="1" t="s">
        <v>388</v>
      </c>
    </row>
    <row r="15552" spans="1:7" x14ac:dyDescent="0.25">
      <c r="B15552" s="1" t="s">
        <v>41233</v>
      </c>
      <c r="C15552" s="1" t="s">
        <v>41234</v>
      </c>
      <c r="D15552" s="1" t="s">
        <v>41235</v>
      </c>
      <c r="E15552" s="1" t="s">
        <v>66</v>
      </c>
      <c r="F15552" s="1" t="s">
        <v>387</v>
      </c>
      <c r="G15552" s="1" t="s">
        <v>388</v>
      </c>
    </row>
    <row r="15553" spans="1:7" x14ac:dyDescent="0.25">
      <c r="A15553" s="1">
        <v>37140476</v>
      </c>
      <c r="B15553" s="1" t="s">
        <v>41236</v>
      </c>
      <c r="C15553" s="1" t="s">
        <v>41236</v>
      </c>
      <c r="D15553" s="1" t="s">
        <v>41236</v>
      </c>
      <c r="G15553" s="1" t="s">
        <v>199</v>
      </c>
    </row>
    <row r="15554" spans="1:7" x14ac:dyDescent="0.25">
      <c r="B15554" s="1" t="s">
        <v>41237</v>
      </c>
      <c r="C15554" s="1" t="s">
        <v>41238</v>
      </c>
      <c r="D15554" s="1" t="s">
        <v>41239</v>
      </c>
      <c r="E15554" s="1" t="s">
        <v>66</v>
      </c>
      <c r="F15554" s="1" t="s">
        <v>18126</v>
      </c>
      <c r="G15554" s="1" t="s">
        <v>18127</v>
      </c>
    </row>
    <row r="15555" spans="1:7" x14ac:dyDescent="0.25">
      <c r="B15555" s="1" t="s">
        <v>41240</v>
      </c>
      <c r="C15555" s="1" t="s">
        <v>41241</v>
      </c>
      <c r="D15555" s="1" t="s">
        <v>41242</v>
      </c>
      <c r="E15555" s="1" t="s">
        <v>66</v>
      </c>
      <c r="F15555" s="1" t="s">
        <v>417</v>
      </c>
      <c r="G15555" s="1" t="s">
        <v>418</v>
      </c>
    </row>
    <row r="15556" spans="1:7" x14ac:dyDescent="0.25">
      <c r="A15556" s="1">
        <v>37090169</v>
      </c>
      <c r="B15556" s="1" t="s">
        <v>41243</v>
      </c>
      <c r="C15556" s="1" t="s">
        <v>41243</v>
      </c>
      <c r="D15556" s="1" t="s">
        <v>41243</v>
      </c>
      <c r="E15556" s="1" t="s">
        <v>65</v>
      </c>
      <c r="G15556" s="1" t="s">
        <v>199</v>
      </c>
    </row>
    <row r="15557" spans="1:7" x14ac:dyDescent="0.25">
      <c r="A15557" s="1">
        <v>37090170</v>
      </c>
      <c r="B15557" s="1" t="s">
        <v>41244</v>
      </c>
      <c r="C15557" s="1" t="s">
        <v>41244</v>
      </c>
      <c r="D15557" s="1" t="s">
        <v>41244</v>
      </c>
      <c r="E15557" s="1" t="s">
        <v>65</v>
      </c>
      <c r="G15557" s="1" t="s">
        <v>199</v>
      </c>
    </row>
    <row r="15558" spans="1:7" x14ac:dyDescent="0.25">
      <c r="A15558" s="1">
        <v>37090171</v>
      </c>
      <c r="B15558" s="1" t="s">
        <v>41245</v>
      </c>
      <c r="C15558" s="1" t="s">
        <v>41245</v>
      </c>
      <c r="D15558" s="1" t="s">
        <v>41245</v>
      </c>
      <c r="E15558" s="1" t="s">
        <v>65</v>
      </c>
      <c r="G15558" s="1" t="s">
        <v>199</v>
      </c>
    </row>
    <row r="15559" spans="1:7" x14ac:dyDescent="0.25">
      <c r="A15559" s="1">
        <v>37090172</v>
      </c>
      <c r="B15559" s="1" t="s">
        <v>41246</v>
      </c>
      <c r="C15559" s="1" t="s">
        <v>41246</v>
      </c>
      <c r="D15559" s="1" t="s">
        <v>41246</v>
      </c>
      <c r="E15559" s="1" t="s">
        <v>65</v>
      </c>
      <c r="G15559" s="1" t="s">
        <v>199</v>
      </c>
    </row>
    <row r="15560" spans="1:7" x14ac:dyDescent="0.25">
      <c r="B15560" s="1" t="s">
        <v>41247</v>
      </c>
      <c r="C15560" s="1" t="s">
        <v>41248</v>
      </c>
      <c r="D15560" s="1" t="s">
        <v>41249</v>
      </c>
      <c r="E15560" s="1" t="s">
        <v>66</v>
      </c>
      <c r="F15560" s="1" t="s">
        <v>699</v>
      </c>
      <c r="G15560" s="1" t="s">
        <v>700</v>
      </c>
    </row>
    <row r="15561" spans="1:7" x14ac:dyDescent="0.25">
      <c r="A15561" s="1">
        <v>35260832</v>
      </c>
      <c r="B15561" s="1" t="s">
        <v>41250</v>
      </c>
      <c r="C15561" s="1" t="s">
        <v>41251</v>
      </c>
      <c r="D15561" s="1" t="s">
        <v>41252</v>
      </c>
      <c r="E15561" s="1" t="s">
        <v>66</v>
      </c>
      <c r="F15561" s="1" t="s">
        <v>563</v>
      </c>
      <c r="G15561" s="1" t="s">
        <v>564</v>
      </c>
    </row>
    <row r="15562" spans="1:7" x14ac:dyDescent="0.25">
      <c r="B15562" s="1" t="s">
        <v>41253</v>
      </c>
      <c r="C15562" s="1" t="s">
        <v>41254</v>
      </c>
      <c r="D15562" s="1" t="s">
        <v>41255</v>
      </c>
      <c r="E15562" s="1" t="s">
        <v>66</v>
      </c>
      <c r="F15562" s="1" t="s">
        <v>387</v>
      </c>
      <c r="G15562" s="1" t="s">
        <v>388</v>
      </c>
    </row>
    <row r="15563" spans="1:7" x14ac:dyDescent="0.25">
      <c r="B15563" s="1" t="s">
        <v>41256</v>
      </c>
      <c r="C15563" s="1" t="s">
        <v>41257</v>
      </c>
      <c r="D15563" s="1" t="s">
        <v>41258</v>
      </c>
      <c r="E15563" s="1" t="s">
        <v>66</v>
      </c>
      <c r="F15563" s="1" t="s">
        <v>1388</v>
      </c>
      <c r="G15563" s="1" t="s">
        <v>1389</v>
      </c>
    </row>
    <row r="15564" spans="1:7" x14ac:dyDescent="0.25">
      <c r="B15564" s="1" t="s">
        <v>15305</v>
      </c>
      <c r="C15564" s="1" t="s">
        <v>15306</v>
      </c>
      <c r="D15564" s="1" t="s">
        <v>15307</v>
      </c>
      <c r="E15564" s="1" t="s">
        <v>66</v>
      </c>
      <c r="F15564" s="1" t="s">
        <v>15294</v>
      </c>
      <c r="G15564" s="1" t="s">
        <v>15295</v>
      </c>
    </row>
    <row r="15565" spans="1:7" x14ac:dyDescent="0.25">
      <c r="B15565" s="1" t="s">
        <v>41259</v>
      </c>
      <c r="C15565" s="1" t="s">
        <v>41260</v>
      </c>
      <c r="D15565" s="1" t="s">
        <v>41261</v>
      </c>
      <c r="E15565" s="1" t="s">
        <v>66</v>
      </c>
      <c r="F15565" s="1" t="s">
        <v>387</v>
      </c>
      <c r="G15565" s="1" t="s">
        <v>388</v>
      </c>
    </row>
    <row r="15566" spans="1:7" x14ac:dyDescent="0.25">
      <c r="A15566" s="1">
        <v>37060084</v>
      </c>
      <c r="B15566" s="1" t="s">
        <v>41262</v>
      </c>
      <c r="C15566" s="1" t="s">
        <v>41262</v>
      </c>
      <c r="D15566" s="1" t="s">
        <v>41262</v>
      </c>
      <c r="F15566" s="1" t="s">
        <v>41263</v>
      </c>
      <c r="G15566" s="1" t="s">
        <v>41264</v>
      </c>
    </row>
    <row r="15567" spans="1:7" x14ac:dyDescent="0.25">
      <c r="B15567" s="1" t="s">
        <v>41265</v>
      </c>
      <c r="C15567" s="1" t="s">
        <v>41266</v>
      </c>
      <c r="D15567" s="1" t="s">
        <v>41267</v>
      </c>
      <c r="E15567" s="1" t="s">
        <v>66</v>
      </c>
      <c r="F15567" s="1" t="s">
        <v>41268</v>
      </c>
      <c r="G15567" s="1" t="s">
        <v>199</v>
      </c>
    </row>
    <row r="15568" spans="1:7" x14ac:dyDescent="0.25">
      <c r="A15568" s="1">
        <v>37060085</v>
      </c>
      <c r="B15568" s="1" t="s">
        <v>41269</v>
      </c>
      <c r="C15568" s="1" t="s">
        <v>41269</v>
      </c>
      <c r="D15568" s="1" t="s">
        <v>41269</v>
      </c>
      <c r="F15568" s="1" t="s">
        <v>41263</v>
      </c>
      <c r="G15568" s="1" t="s">
        <v>41264</v>
      </c>
    </row>
    <row r="15569" spans="1:7" x14ac:dyDescent="0.25">
      <c r="B15569" s="1" t="s">
        <v>41270</v>
      </c>
      <c r="C15569" s="1" t="s">
        <v>41271</v>
      </c>
      <c r="D15569" s="1" t="s">
        <v>41272</v>
      </c>
      <c r="E15569" s="1" t="s">
        <v>66</v>
      </c>
      <c r="F15569" s="1" t="s">
        <v>1388</v>
      </c>
      <c r="G15569" s="1" t="s">
        <v>1389</v>
      </c>
    </row>
    <row r="15570" spans="1:7" x14ac:dyDescent="0.25">
      <c r="A15570" s="1">
        <v>25352007</v>
      </c>
      <c r="B15570" s="1" t="s">
        <v>18412</v>
      </c>
      <c r="C15570" s="1" t="s">
        <v>18413</v>
      </c>
      <c r="D15570" s="1" t="s">
        <v>18414</v>
      </c>
      <c r="E15570" s="1" t="s">
        <v>66</v>
      </c>
      <c r="F15570" s="1" t="s">
        <v>2507</v>
      </c>
      <c r="G15570" s="1" t="s">
        <v>2508</v>
      </c>
    </row>
    <row r="15571" spans="1:7" x14ac:dyDescent="0.25">
      <c r="A15571" s="1">
        <v>37050046</v>
      </c>
      <c r="B15571" s="1" t="s">
        <v>41273</v>
      </c>
      <c r="C15571" s="1" t="s">
        <v>41274</v>
      </c>
      <c r="D15571" s="1" t="s">
        <v>41275</v>
      </c>
      <c r="E15571" s="1" t="s">
        <v>66</v>
      </c>
      <c r="F15571" s="1">
        <v>4170</v>
      </c>
      <c r="G15571" s="1" t="s">
        <v>199</v>
      </c>
    </row>
    <row r="15572" spans="1:7" x14ac:dyDescent="0.25">
      <c r="A15572" s="1">
        <v>37050047</v>
      </c>
      <c r="B15572" s="1" t="s">
        <v>41276</v>
      </c>
      <c r="C15572" s="1" t="s">
        <v>41277</v>
      </c>
      <c r="D15572" s="1" t="s">
        <v>41278</v>
      </c>
      <c r="G15572" s="1" t="s">
        <v>199</v>
      </c>
    </row>
    <row r="15573" spans="1:7" x14ac:dyDescent="0.25">
      <c r="A15573" s="1">
        <v>35250018</v>
      </c>
      <c r="B15573" s="1" t="s">
        <v>6280</v>
      </c>
      <c r="C15573" s="1" t="s">
        <v>6281</v>
      </c>
      <c r="D15573" s="1" t="s">
        <v>6282</v>
      </c>
      <c r="E15573" s="1" t="s">
        <v>66</v>
      </c>
      <c r="F15573" s="1" t="s">
        <v>6283</v>
      </c>
      <c r="G15573" s="1" t="s">
        <v>6284</v>
      </c>
    </row>
    <row r="15574" spans="1:7" x14ac:dyDescent="0.25">
      <c r="B15574" s="1" t="s">
        <v>41279</v>
      </c>
      <c r="C15574" s="1" t="s">
        <v>41280</v>
      </c>
      <c r="D15574" s="1" t="s">
        <v>41281</v>
      </c>
      <c r="E15574" s="1" t="s">
        <v>66</v>
      </c>
      <c r="F15574" s="1" t="s">
        <v>31</v>
      </c>
      <c r="G15574" s="1" t="s">
        <v>1313</v>
      </c>
    </row>
    <row r="15575" spans="1:7" x14ac:dyDescent="0.25">
      <c r="A15575" s="1">
        <v>19842117</v>
      </c>
      <c r="B15575" s="1" t="s">
        <v>41282</v>
      </c>
      <c r="C15575" s="1" t="s">
        <v>41283</v>
      </c>
      <c r="D15575" s="1" t="s">
        <v>41284</v>
      </c>
      <c r="E15575" s="1" t="s">
        <v>65</v>
      </c>
      <c r="F15575" s="1" t="s">
        <v>1371</v>
      </c>
      <c r="G15575" s="1" t="s">
        <v>1372</v>
      </c>
    </row>
    <row r="15576" spans="1:7" x14ac:dyDescent="0.25">
      <c r="A15576" s="1">
        <v>35520304</v>
      </c>
      <c r="B15576" s="1" t="s">
        <v>41285</v>
      </c>
      <c r="C15576" s="1" t="s">
        <v>41286</v>
      </c>
      <c r="D15576" s="1" t="s">
        <v>41287</v>
      </c>
      <c r="E15576" s="1" t="s">
        <v>65</v>
      </c>
      <c r="F15576" s="1" t="s">
        <v>2351</v>
      </c>
      <c r="G15576" s="1" t="s">
        <v>2352</v>
      </c>
    </row>
    <row r="15577" spans="1:7" x14ac:dyDescent="0.25">
      <c r="B15577" s="1" t="s">
        <v>41288</v>
      </c>
      <c r="C15577" s="1" t="s">
        <v>41289</v>
      </c>
      <c r="D15577" s="1" t="s">
        <v>41290</v>
      </c>
      <c r="E15577" s="1" t="s">
        <v>66</v>
      </c>
      <c r="G15577" s="1" t="s">
        <v>199</v>
      </c>
    </row>
    <row r="15578" spans="1:7" x14ac:dyDescent="0.25">
      <c r="B15578" s="1" t="s">
        <v>41291</v>
      </c>
      <c r="C15578" s="1" t="s">
        <v>41292</v>
      </c>
      <c r="D15578" s="1" t="s">
        <v>41293</v>
      </c>
      <c r="E15578" s="1" t="s">
        <v>66</v>
      </c>
      <c r="G15578" s="1" t="s">
        <v>199</v>
      </c>
    </row>
    <row r="15579" spans="1:7" x14ac:dyDescent="0.25">
      <c r="B15579" s="1" t="s">
        <v>41294</v>
      </c>
      <c r="C15579" s="1" t="s">
        <v>41295</v>
      </c>
      <c r="D15579" s="1" t="s">
        <v>41295</v>
      </c>
      <c r="E15579" s="1" t="s">
        <v>66</v>
      </c>
      <c r="G15579" s="1" t="s">
        <v>199</v>
      </c>
    </row>
    <row r="15580" spans="1:7" x14ac:dyDescent="0.25">
      <c r="B15580" s="1" t="s">
        <v>41296</v>
      </c>
      <c r="C15580" s="1" t="s">
        <v>41297</v>
      </c>
      <c r="D15580" s="1" t="s">
        <v>41298</v>
      </c>
      <c r="E15580" s="1" t="s">
        <v>66</v>
      </c>
      <c r="G15580" s="1" t="s">
        <v>199</v>
      </c>
    </row>
    <row r="15581" spans="1:7" x14ac:dyDescent="0.25">
      <c r="B15581" s="1" t="s">
        <v>41299</v>
      </c>
      <c r="C15581" s="1" t="s">
        <v>41300</v>
      </c>
      <c r="D15581" s="1" t="s">
        <v>41301</v>
      </c>
      <c r="E15581" s="1" t="s">
        <v>66</v>
      </c>
      <c r="G15581" s="1" t="s">
        <v>199</v>
      </c>
    </row>
    <row r="15582" spans="1:7" x14ac:dyDescent="0.25">
      <c r="B15582" s="1" t="s">
        <v>41302</v>
      </c>
      <c r="C15582" s="1" t="s">
        <v>41303</v>
      </c>
      <c r="D15582" s="1" t="s">
        <v>41304</v>
      </c>
      <c r="E15582" s="1" t="s">
        <v>66</v>
      </c>
      <c r="G15582" s="1" t="s">
        <v>199</v>
      </c>
    </row>
    <row r="15583" spans="1:7" x14ac:dyDescent="0.25">
      <c r="B15583" s="1" t="s">
        <v>4080</v>
      </c>
      <c r="C15583" s="1" t="s">
        <v>4081</v>
      </c>
      <c r="D15583" s="1" t="s">
        <v>4082</v>
      </c>
      <c r="E15583" s="1" t="s">
        <v>66</v>
      </c>
      <c r="F15583" s="1" t="s">
        <v>9860</v>
      </c>
      <c r="G15583" s="1" t="s">
        <v>9861</v>
      </c>
    </row>
    <row r="15584" spans="1:7" x14ac:dyDescent="0.25">
      <c r="B15584" s="1" t="s">
        <v>41305</v>
      </c>
      <c r="C15584" s="1" t="s">
        <v>41305</v>
      </c>
      <c r="D15584" s="1" t="s">
        <v>41305</v>
      </c>
      <c r="E15584" s="1" t="s">
        <v>66</v>
      </c>
      <c r="G15584" s="1" t="s">
        <v>199</v>
      </c>
    </row>
    <row r="15585" spans="1:7" x14ac:dyDescent="0.25">
      <c r="B15585" s="1" t="s">
        <v>41306</v>
      </c>
      <c r="C15585" s="1" t="s">
        <v>41306</v>
      </c>
      <c r="D15585" s="1" t="s">
        <v>41306</v>
      </c>
      <c r="E15585" s="1" t="s">
        <v>66</v>
      </c>
      <c r="G15585" s="1" t="s">
        <v>199</v>
      </c>
    </row>
    <row r="15586" spans="1:7" x14ac:dyDescent="0.25">
      <c r="B15586" s="1" t="s">
        <v>41307</v>
      </c>
      <c r="C15586" s="1" t="s">
        <v>41308</v>
      </c>
      <c r="D15586" s="1" t="s">
        <v>41309</v>
      </c>
      <c r="E15586" s="1" t="s">
        <v>65</v>
      </c>
      <c r="F15586" s="1" t="s">
        <v>480</v>
      </c>
      <c r="G15586" s="1" t="s">
        <v>481</v>
      </c>
    </row>
    <row r="15587" spans="1:7" x14ac:dyDescent="0.25">
      <c r="B15587" s="1" t="s">
        <v>41310</v>
      </c>
      <c r="C15587" s="1" t="s">
        <v>41311</v>
      </c>
      <c r="D15587" s="1" t="s">
        <v>41312</v>
      </c>
      <c r="E15587" s="1" t="s">
        <v>65</v>
      </c>
      <c r="F15587" s="1" t="s">
        <v>480</v>
      </c>
      <c r="G15587" s="1" t="s">
        <v>481</v>
      </c>
    </row>
    <row r="15588" spans="1:7" x14ac:dyDescent="0.25">
      <c r="B15588" s="1" t="s">
        <v>41313</v>
      </c>
      <c r="C15588" s="1" t="s">
        <v>41314</v>
      </c>
      <c r="D15588" s="1" t="s">
        <v>41315</v>
      </c>
      <c r="E15588" s="1" t="s">
        <v>65</v>
      </c>
      <c r="F15588" s="1" t="s">
        <v>480</v>
      </c>
      <c r="G15588" s="1" t="s">
        <v>481</v>
      </c>
    </row>
    <row r="15589" spans="1:7" x14ac:dyDescent="0.25">
      <c r="B15589" s="1" t="s">
        <v>41316</v>
      </c>
      <c r="C15589" s="1" t="s">
        <v>41317</v>
      </c>
      <c r="D15589" s="1" t="s">
        <v>41318</v>
      </c>
      <c r="E15589" s="1" t="s">
        <v>65</v>
      </c>
      <c r="F15589" s="1" t="s">
        <v>480</v>
      </c>
      <c r="G15589" s="1" t="s">
        <v>481</v>
      </c>
    </row>
    <row r="15590" spans="1:7" x14ac:dyDescent="0.25">
      <c r="B15590" s="1" t="s">
        <v>41319</v>
      </c>
      <c r="C15590" s="1" t="s">
        <v>41319</v>
      </c>
      <c r="D15590" s="1" t="s">
        <v>41320</v>
      </c>
      <c r="E15590" s="1" t="s">
        <v>66</v>
      </c>
      <c r="G15590" s="1" t="s">
        <v>199</v>
      </c>
    </row>
    <row r="15591" spans="1:7" x14ac:dyDescent="0.25">
      <c r="B15591" s="1" t="s">
        <v>41321</v>
      </c>
      <c r="C15591" s="1" t="s">
        <v>41322</v>
      </c>
      <c r="D15591" s="1" t="s">
        <v>41323</v>
      </c>
      <c r="E15591" s="1" t="s">
        <v>66</v>
      </c>
      <c r="F15591" s="1" t="s">
        <v>41324</v>
      </c>
      <c r="G15591" s="1" t="s">
        <v>199</v>
      </c>
    </row>
    <row r="15592" spans="1:7" x14ac:dyDescent="0.25">
      <c r="B15592" s="1" t="s">
        <v>41325</v>
      </c>
      <c r="C15592" s="1" t="s">
        <v>41326</v>
      </c>
      <c r="D15592" s="1" t="s">
        <v>41327</v>
      </c>
      <c r="E15592" s="1" t="s">
        <v>66</v>
      </c>
      <c r="F15592" s="1" t="s">
        <v>369</v>
      </c>
      <c r="G15592" s="1" t="s">
        <v>370</v>
      </c>
    </row>
    <row r="15593" spans="1:7" x14ac:dyDescent="0.25">
      <c r="A15593" s="1">
        <v>17017066</v>
      </c>
      <c r="B15593" s="1" t="s">
        <v>41328</v>
      </c>
      <c r="C15593" s="1" t="s">
        <v>41329</v>
      </c>
      <c r="D15593" s="1" t="s">
        <v>41330</v>
      </c>
      <c r="E15593" s="1" t="s">
        <v>65</v>
      </c>
      <c r="F15593" s="1" t="s">
        <v>957</v>
      </c>
      <c r="G15593" s="1" t="s">
        <v>958</v>
      </c>
    </row>
    <row r="15594" spans="1:7" x14ac:dyDescent="0.25">
      <c r="B15594" s="1" t="s">
        <v>41331</v>
      </c>
      <c r="C15594" s="1" t="s">
        <v>41332</v>
      </c>
      <c r="D15594" s="1" t="s">
        <v>41333</v>
      </c>
      <c r="E15594" s="1" t="s">
        <v>66</v>
      </c>
      <c r="F15594" s="1" t="s">
        <v>41334</v>
      </c>
      <c r="G15594" s="1" t="s">
        <v>199</v>
      </c>
    </row>
    <row r="15595" spans="1:7" x14ac:dyDescent="0.25">
      <c r="B15595" s="1" t="s">
        <v>41335</v>
      </c>
      <c r="C15595" s="1" t="s">
        <v>41336</v>
      </c>
      <c r="D15595" s="1" t="s">
        <v>41337</v>
      </c>
      <c r="E15595" s="1" t="s">
        <v>66</v>
      </c>
      <c r="F15595" s="1" t="s">
        <v>41334</v>
      </c>
      <c r="G15595" s="1" t="s">
        <v>199</v>
      </c>
    </row>
    <row r="15596" spans="1:7" x14ac:dyDescent="0.25">
      <c r="B15596" s="1" t="s">
        <v>41338</v>
      </c>
      <c r="C15596" s="1" t="s">
        <v>41339</v>
      </c>
      <c r="D15596" s="1" t="s">
        <v>41340</v>
      </c>
      <c r="E15596" s="1" t="s">
        <v>66</v>
      </c>
      <c r="G15596" s="1" t="s">
        <v>199</v>
      </c>
    </row>
    <row r="15597" spans="1:7" x14ac:dyDescent="0.25">
      <c r="B15597" s="1" t="s">
        <v>41341</v>
      </c>
      <c r="C15597" s="1" t="s">
        <v>41342</v>
      </c>
      <c r="D15597" s="1" t="s">
        <v>41343</v>
      </c>
      <c r="E15597" s="1" t="s">
        <v>66</v>
      </c>
      <c r="F15597" s="1" t="s">
        <v>41324</v>
      </c>
      <c r="G15597" s="1" t="s">
        <v>199</v>
      </c>
    </row>
    <row r="15598" spans="1:7" x14ac:dyDescent="0.25">
      <c r="B15598" s="1" t="s">
        <v>41344</v>
      </c>
      <c r="C15598" s="1" t="s">
        <v>41345</v>
      </c>
      <c r="D15598" s="1" t="s">
        <v>41346</v>
      </c>
      <c r="E15598" s="1" t="s">
        <v>66</v>
      </c>
      <c r="F15598" s="1" t="s">
        <v>563</v>
      </c>
      <c r="G15598" s="1" t="s">
        <v>564</v>
      </c>
    </row>
    <row r="15599" spans="1:7" x14ac:dyDescent="0.25">
      <c r="B15599" s="1" t="s">
        <v>41347</v>
      </c>
      <c r="C15599" s="1" t="s">
        <v>41348</v>
      </c>
      <c r="D15599" s="1" t="s">
        <v>41349</v>
      </c>
      <c r="E15599" s="1" t="s">
        <v>66</v>
      </c>
      <c r="F15599" s="1" t="s">
        <v>356</v>
      </c>
      <c r="G15599" s="1" t="s">
        <v>357</v>
      </c>
    </row>
    <row r="15600" spans="1:7" x14ac:dyDescent="0.25">
      <c r="B15600" s="1" t="s">
        <v>41350</v>
      </c>
      <c r="C15600" s="1" t="s">
        <v>41351</v>
      </c>
      <c r="D15600" s="1" t="s">
        <v>41352</v>
      </c>
      <c r="E15600" s="1" t="s">
        <v>66</v>
      </c>
      <c r="F15600" s="1" t="s">
        <v>149</v>
      </c>
      <c r="G15600" s="1" t="s">
        <v>150</v>
      </c>
    </row>
    <row r="15601" spans="1:7" x14ac:dyDescent="0.25">
      <c r="A15601" s="1">
        <v>33001220</v>
      </c>
      <c r="B15601" s="1" t="s">
        <v>41353</v>
      </c>
      <c r="C15601" s="1" t="s">
        <v>41354</v>
      </c>
      <c r="D15601" s="1" t="s">
        <v>41355</v>
      </c>
      <c r="E15601" s="1" t="s">
        <v>66</v>
      </c>
      <c r="F15601" s="1" t="s">
        <v>22980</v>
      </c>
      <c r="G15601" s="1" t="s">
        <v>22981</v>
      </c>
    </row>
    <row r="15602" spans="1:7" x14ac:dyDescent="0.25">
      <c r="A15602" s="1">
        <v>33001241</v>
      </c>
      <c r="B15602" s="1" t="s">
        <v>41356</v>
      </c>
      <c r="C15602" s="1" t="s">
        <v>41357</v>
      </c>
      <c r="D15602" s="1" t="s">
        <v>41358</v>
      </c>
      <c r="E15602" s="1" t="s">
        <v>66</v>
      </c>
      <c r="F15602" s="1" t="s">
        <v>22980</v>
      </c>
      <c r="G15602" s="1" t="s">
        <v>22981</v>
      </c>
    </row>
    <row r="15603" spans="1:7" x14ac:dyDescent="0.25">
      <c r="A15603" s="1">
        <v>33001247</v>
      </c>
      <c r="B15603" s="1" t="s">
        <v>41359</v>
      </c>
      <c r="C15603" s="1" t="s">
        <v>41360</v>
      </c>
      <c r="D15603" s="1" t="s">
        <v>41361</v>
      </c>
      <c r="E15603" s="1" t="s">
        <v>66</v>
      </c>
      <c r="F15603" s="1" t="s">
        <v>22980</v>
      </c>
      <c r="G15603" s="1" t="s">
        <v>22981</v>
      </c>
    </row>
    <row r="15604" spans="1:7" x14ac:dyDescent="0.25">
      <c r="A15604" s="1">
        <v>33001260</v>
      </c>
      <c r="B15604" s="1" t="s">
        <v>41362</v>
      </c>
      <c r="C15604" s="1" t="s">
        <v>41363</v>
      </c>
      <c r="D15604" s="1" t="s">
        <v>41364</v>
      </c>
      <c r="E15604" s="1" t="s">
        <v>66</v>
      </c>
      <c r="F15604" s="1" t="s">
        <v>22980</v>
      </c>
      <c r="G15604" s="1" t="s">
        <v>22981</v>
      </c>
    </row>
    <row r="15605" spans="1:7" x14ac:dyDescent="0.25">
      <c r="A15605" s="1">
        <v>37090173</v>
      </c>
      <c r="B15605" s="1" t="s">
        <v>41365</v>
      </c>
      <c r="C15605" s="1" t="s">
        <v>41365</v>
      </c>
      <c r="D15605" s="1" t="s">
        <v>41365</v>
      </c>
      <c r="G15605" s="1" t="s">
        <v>199</v>
      </c>
    </row>
    <row r="15606" spans="1:7" x14ac:dyDescent="0.25">
      <c r="A15606" s="1">
        <v>37090174</v>
      </c>
      <c r="B15606" s="1" t="s">
        <v>41366</v>
      </c>
      <c r="C15606" s="1" t="s">
        <v>41366</v>
      </c>
      <c r="D15606" s="1" t="s">
        <v>41366</v>
      </c>
      <c r="G15606" s="1" t="s">
        <v>199</v>
      </c>
    </row>
    <row r="15607" spans="1:7" x14ac:dyDescent="0.25">
      <c r="B15607" s="1" t="s">
        <v>41367</v>
      </c>
      <c r="C15607" s="1" t="s">
        <v>41368</v>
      </c>
      <c r="D15607" s="1" t="s">
        <v>41369</v>
      </c>
      <c r="E15607" s="1" t="s">
        <v>66</v>
      </c>
      <c r="F15607" s="1" t="s">
        <v>32188</v>
      </c>
      <c r="G15607" s="1" t="s">
        <v>32189</v>
      </c>
    </row>
    <row r="15608" spans="1:7" x14ac:dyDescent="0.25">
      <c r="B15608" s="1" t="s">
        <v>1595</v>
      </c>
      <c r="C15608" s="1" t="s">
        <v>1596</v>
      </c>
      <c r="D15608" s="1" t="s">
        <v>1597</v>
      </c>
      <c r="E15608" s="1" t="s">
        <v>66</v>
      </c>
      <c r="F15608" s="1" t="s">
        <v>356</v>
      </c>
      <c r="G15608" s="1" t="s">
        <v>357</v>
      </c>
    </row>
    <row r="15609" spans="1:7" x14ac:dyDescent="0.25">
      <c r="B15609" s="1" t="s">
        <v>41370</v>
      </c>
      <c r="C15609" s="1" t="s">
        <v>41371</v>
      </c>
      <c r="D15609" s="1" t="s">
        <v>41372</v>
      </c>
      <c r="E15609" s="1" t="s">
        <v>66</v>
      </c>
      <c r="F15609" s="1" t="s">
        <v>356</v>
      </c>
      <c r="G15609" s="1" t="s">
        <v>357</v>
      </c>
    </row>
    <row r="15610" spans="1:7" x14ac:dyDescent="0.25">
      <c r="B15610" s="1" t="s">
        <v>41373</v>
      </c>
      <c r="C15610" s="1" t="s">
        <v>41374</v>
      </c>
      <c r="D15610" s="1" t="s">
        <v>41375</v>
      </c>
      <c r="E15610" s="1" t="s">
        <v>66</v>
      </c>
      <c r="F15610" s="1" t="s">
        <v>1544</v>
      </c>
      <c r="G15610" s="1" t="s">
        <v>1545</v>
      </c>
    </row>
    <row r="15611" spans="1:7" x14ac:dyDescent="0.25">
      <c r="B15611" s="1" t="s">
        <v>41376</v>
      </c>
      <c r="C15611" s="1" t="s">
        <v>41377</v>
      </c>
      <c r="D15611" s="1" t="s">
        <v>41378</v>
      </c>
      <c r="E15611" s="1" t="s">
        <v>66</v>
      </c>
      <c r="F15611" s="1" t="s">
        <v>480</v>
      </c>
      <c r="G15611" s="1" t="s">
        <v>481</v>
      </c>
    </row>
    <row r="15612" spans="1:7" x14ac:dyDescent="0.25">
      <c r="B15612" s="1" t="s">
        <v>41376</v>
      </c>
      <c r="C15612" s="1" t="s">
        <v>41377</v>
      </c>
      <c r="D15612" s="1" t="s">
        <v>41378</v>
      </c>
      <c r="E15612" s="1" t="s">
        <v>66</v>
      </c>
      <c r="F15612" s="1" t="s">
        <v>480</v>
      </c>
      <c r="G15612" s="1" t="s">
        <v>481</v>
      </c>
    </row>
    <row r="15613" spans="1:7" x14ac:dyDescent="0.25">
      <c r="A15613" s="1">
        <v>15745305</v>
      </c>
      <c r="B15613" s="1" t="s">
        <v>41379</v>
      </c>
      <c r="C15613" s="1" t="s">
        <v>41380</v>
      </c>
      <c r="D15613" s="1" t="s">
        <v>41381</v>
      </c>
      <c r="E15613" s="1" t="s">
        <v>66</v>
      </c>
      <c r="F15613" s="1" t="s">
        <v>1388</v>
      </c>
      <c r="G15613" s="1" t="s">
        <v>1389</v>
      </c>
    </row>
    <row r="15614" spans="1:7" x14ac:dyDescent="0.25">
      <c r="A15614" s="1">
        <v>35120000</v>
      </c>
      <c r="B15614" s="1" t="s">
        <v>41382</v>
      </c>
      <c r="C15614" s="1" t="s">
        <v>41383</v>
      </c>
      <c r="D15614" s="1" t="s">
        <v>41384</v>
      </c>
      <c r="E15614" s="1" t="s">
        <v>66</v>
      </c>
      <c r="F15614" s="1" t="s">
        <v>3175</v>
      </c>
      <c r="G15614" s="1" t="s">
        <v>3176</v>
      </c>
    </row>
    <row r="15615" spans="1:7" x14ac:dyDescent="0.25">
      <c r="A15615" s="1">
        <v>19727029</v>
      </c>
      <c r="B15615" s="1" t="s">
        <v>41385</v>
      </c>
      <c r="C15615" s="1" t="s">
        <v>41386</v>
      </c>
      <c r="D15615" s="1" t="s">
        <v>41387</v>
      </c>
      <c r="E15615" s="1" t="s">
        <v>65</v>
      </c>
      <c r="F15615" s="1" t="s">
        <v>699</v>
      </c>
      <c r="G15615" s="1" t="s">
        <v>700</v>
      </c>
    </row>
    <row r="15616" spans="1:7" x14ac:dyDescent="0.25">
      <c r="A15616" s="1">
        <v>19727030</v>
      </c>
      <c r="B15616" s="1" t="s">
        <v>41388</v>
      </c>
      <c r="C15616" s="1" t="s">
        <v>41389</v>
      </c>
      <c r="D15616" s="1" t="s">
        <v>41390</v>
      </c>
      <c r="E15616" s="1" t="s">
        <v>65</v>
      </c>
      <c r="F15616" s="1" t="s">
        <v>699</v>
      </c>
      <c r="G15616" s="1" t="s">
        <v>700</v>
      </c>
    </row>
    <row r="15617" spans="1:7" x14ac:dyDescent="0.25">
      <c r="A15617" s="1">
        <v>35150011</v>
      </c>
      <c r="B15617" s="1" t="s">
        <v>41391</v>
      </c>
      <c r="C15617" s="1" t="s">
        <v>41391</v>
      </c>
      <c r="D15617" s="1" t="s">
        <v>41391</v>
      </c>
      <c r="G15617" s="1" t="s">
        <v>199</v>
      </c>
    </row>
    <row r="15618" spans="1:7" x14ac:dyDescent="0.25">
      <c r="A15618" s="1">
        <v>35150012</v>
      </c>
      <c r="B15618" s="1" t="s">
        <v>41392</v>
      </c>
      <c r="C15618" s="1" t="s">
        <v>41393</v>
      </c>
      <c r="D15618" s="1" t="s">
        <v>41394</v>
      </c>
      <c r="E15618" s="1" t="s">
        <v>66</v>
      </c>
      <c r="F15618" s="1" t="s">
        <v>41395</v>
      </c>
      <c r="G15618" s="1" t="s">
        <v>41396</v>
      </c>
    </row>
    <row r="15619" spans="1:7" x14ac:dyDescent="0.25">
      <c r="A15619" s="1">
        <v>35150013</v>
      </c>
      <c r="B15619" s="1" t="s">
        <v>41397</v>
      </c>
      <c r="C15619" s="1" t="s">
        <v>4917</v>
      </c>
      <c r="D15619" s="1" t="s">
        <v>41398</v>
      </c>
      <c r="E15619" s="1" t="s">
        <v>66</v>
      </c>
      <c r="F15619" s="1" t="s">
        <v>4919</v>
      </c>
      <c r="G15619" s="1" t="s">
        <v>4920</v>
      </c>
    </row>
    <row r="15620" spans="1:7" x14ac:dyDescent="0.25">
      <c r="A15620" s="1">
        <v>35150016</v>
      </c>
      <c r="B15620" s="1" t="s">
        <v>41399</v>
      </c>
      <c r="C15620" s="1" t="s">
        <v>41400</v>
      </c>
      <c r="D15620" s="1" t="s">
        <v>41401</v>
      </c>
      <c r="E15620" s="1" t="s">
        <v>66</v>
      </c>
      <c r="F15620" s="1" t="s">
        <v>4919</v>
      </c>
      <c r="G15620" s="1" t="s">
        <v>4920</v>
      </c>
    </row>
    <row r="15621" spans="1:7" x14ac:dyDescent="0.25">
      <c r="A15621" s="1">
        <v>35120002</v>
      </c>
      <c r="B15621" s="1" t="s">
        <v>41402</v>
      </c>
      <c r="C15621" s="1" t="s">
        <v>41403</v>
      </c>
      <c r="D15621" s="1" t="s">
        <v>41404</v>
      </c>
      <c r="E15621" s="1" t="s">
        <v>66</v>
      </c>
      <c r="F15621" s="1" t="s">
        <v>3175</v>
      </c>
      <c r="G15621" s="1" t="s">
        <v>3176</v>
      </c>
    </row>
    <row r="15622" spans="1:7" x14ac:dyDescent="0.25">
      <c r="B15622" s="1" t="s">
        <v>41405</v>
      </c>
      <c r="C15622" s="1" t="s">
        <v>41406</v>
      </c>
      <c r="D15622" s="1" t="s">
        <v>41407</v>
      </c>
      <c r="E15622" s="1" t="s">
        <v>66</v>
      </c>
      <c r="F15622" s="1" t="s">
        <v>12154</v>
      </c>
      <c r="G15622" s="1" t="s">
        <v>12155</v>
      </c>
    </row>
    <row r="15623" spans="1:7" x14ac:dyDescent="0.25">
      <c r="A15623" s="1">
        <v>35120001</v>
      </c>
      <c r="B15623" s="1" t="s">
        <v>41408</v>
      </c>
      <c r="C15623" s="1" t="s">
        <v>41409</v>
      </c>
      <c r="D15623" s="1" t="s">
        <v>41410</v>
      </c>
      <c r="E15623" s="1" t="s">
        <v>66</v>
      </c>
      <c r="F15623" s="1" t="s">
        <v>3175</v>
      </c>
      <c r="G15623" s="1" t="s">
        <v>3176</v>
      </c>
    </row>
    <row r="15624" spans="1:7" x14ac:dyDescent="0.25">
      <c r="A15624" s="1">
        <v>35120004</v>
      </c>
      <c r="B15624" s="1" t="s">
        <v>41411</v>
      </c>
      <c r="C15624" s="1" t="s">
        <v>41412</v>
      </c>
      <c r="D15624" s="1" t="s">
        <v>41413</v>
      </c>
      <c r="E15624" s="1" t="s">
        <v>66</v>
      </c>
      <c r="F15624" s="1" t="s">
        <v>3175</v>
      </c>
      <c r="G15624" s="1" t="s">
        <v>3176</v>
      </c>
    </row>
    <row r="15625" spans="1:7" x14ac:dyDescent="0.25">
      <c r="A15625" s="1">
        <v>35120005</v>
      </c>
      <c r="B15625" s="1" t="s">
        <v>41414</v>
      </c>
      <c r="C15625" s="1" t="s">
        <v>41415</v>
      </c>
      <c r="D15625" s="1" t="s">
        <v>41416</v>
      </c>
      <c r="E15625" s="1" t="s">
        <v>66</v>
      </c>
      <c r="F15625" s="1" t="s">
        <v>3175</v>
      </c>
      <c r="G15625" s="1" t="s">
        <v>3176</v>
      </c>
    </row>
    <row r="15626" spans="1:7" x14ac:dyDescent="0.25">
      <c r="A15626" s="1">
        <v>35120003</v>
      </c>
      <c r="B15626" s="1" t="s">
        <v>41417</v>
      </c>
      <c r="C15626" s="1" t="s">
        <v>41418</v>
      </c>
      <c r="D15626" s="1" t="s">
        <v>41419</v>
      </c>
      <c r="E15626" s="1" t="s">
        <v>66</v>
      </c>
      <c r="F15626" s="1" t="s">
        <v>3175</v>
      </c>
      <c r="G15626" s="1" t="s">
        <v>3176</v>
      </c>
    </row>
    <row r="15627" spans="1:7" x14ac:dyDescent="0.25">
      <c r="B15627" s="1" t="s">
        <v>41420</v>
      </c>
      <c r="C15627" s="1" t="s">
        <v>41421</v>
      </c>
      <c r="D15627" s="1" t="s">
        <v>41422</v>
      </c>
      <c r="E15627" s="1" t="s">
        <v>66</v>
      </c>
      <c r="F15627" s="1" t="s">
        <v>356</v>
      </c>
      <c r="G15627" s="1" t="s">
        <v>357</v>
      </c>
    </row>
    <row r="15628" spans="1:7" x14ac:dyDescent="0.25">
      <c r="B15628" s="1" t="s">
        <v>41423</v>
      </c>
      <c r="C15628" s="1" t="s">
        <v>41424</v>
      </c>
      <c r="D15628" s="1" t="s">
        <v>41425</v>
      </c>
      <c r="E15628" s="1" t="s">
        <v>66</v>
      </c>
      <c r="F15628" s="1" t="s">
        <v>356</v>
      </c>
      <c r="G15628" s="1" t="s">
        <v>357</v>
      </c>
    </row>
    <row r="15629" spans="1:7" x14ac:dyDescent="0.25">
      <c r="B15629" s="1" t="s">
        <v>41426</v>
      </c>
      <c r="C15629" s="1" t="s">
        <v>41427</v>
      </c>
      <c r="D15629" s="1" t="s">
        <v>41428</v>
      </c>
      <c r="E15629" s="1" t="s">
        <v>66</v>
      </c>
      <c r="F15629" s="1" t="s">
        <v>356</v>
      </c>
      <c r="G15629" s="1" t="s">
        <v>357</v>
      </c>
    </row>
    <row r="15630" spans="1:7" x14ac:dyDescent="0.25">
      <c r="B15630" s="1" t="s">
        <v>41429</v>
      </c>
      <c r="C15630" s="1" t="s">
        <v>41430</v>
      </c>
      <c r="D15630" s="1" t="s">
        <v>41431</v>
      </c>
      <c r="E15630" s="1" t="s">
        <v>66</v>
      </c>
      <c r="F15630" s="1" t="s">
        <v>5362</v>
      </c>
      <c r="G15630" s="1" t="s">
        <v>5363</v>
      </c>
    </row>
    <row r="15631" spans="1:7" x14ac:dyDescent="0.25">
      <c r="B15631" s="1" t="s">
        <v>41432</v>
      </c>
      <c r="C15631" s="1" t="s">
        <v>41433</v>
      </c>
      <c r="D15631" s="1" t="s">
        <v>41434</v>
      </c>
      <c r="E15631" s="1" t="s">
        <v>66</v>
      </c>
      <c r="F15631" s="1" t="s">
        <v>387</v>
      </c>
      <c r="G15631" s="1" t="s">
        <v>388</v>
      </c>
    </row>
    <row r="15632" spans="1:7" x14ac:dyDescent="0.25">
      <c r="B15632" s="1" t="s">
        <v>41435</v>
      </c>
      <c r="C15632" s="1" t="s">
        <v>41436</v>
      </c>
      <c r="D15632" s="1" t="s">
        <v>41437</v>
      </c>
      <c r="E15632" s="1" t="s">
        <v>66</v>
      </c>
      <c r="F15632" s="1" t="s">
        <v>374</v>
      </c>
      <c r="G15632" s="1" t="s">
        <v>375</v>
      </c>
    </row>
    <row r="15633" spans="1:7" x14ac:dyDescent="0.25">
      <c r="B15633" s="1" t="s">
        <v>41438</v>
      </c>
      <c r="C15633" s="1" t="s">
        <v>41439</v>
      </c>
      <c r="D15633" s="1" t="s">
        <v>41440</v>
      </c>
      <c r="E15633" s="1" t="s">
        <v>66</v>
      </c>
      <c r="F15633" s="1" t="s">
        <v>15202</v>
      </c>
      <c r="G15633" s="1" t="s">
        <v>15203</v>
      </c>
    </row>
    <row r="15634" spans="1:7" x14ac:dyDescent="0.25">
      <c r="B15634" s="1" t="s">
        <v>41441</v>
      </c>
      <c r="C15634" s="1" t="s">
        <v>41442</v>
      </c>
      <c r="D15634" s="1" t="s">
        <v>41443</v>
      </c>
      <c r="E15634" s="1" t="s">
        <v>66</v>
      </c>
      <c r="F15634" s="1" t="s">
        <v>15202</v>
      </c>
      <c r="G15634" s="1" t="s">
        <v>15203</v>
      </c>
    </row>
    <row r="15635" spans="1:7" x14ac:dyDescent="0.25">
      <c r="B15635" s="1" t="s">
        <v>41444</v>
      </c>
      <c r="C15635" s="1" t="s">
        <v>41445</v>
      </c>
      <c r="D15635" s="1" t="s">
        <v>41446</v>
      </c>
      <c r="E15635" s="1" t="s">
        <v>66</v>
      </c>
      <c r="F15635" s="1" t="s">
        <v>1664</v>
      </c>
      <c r="G15635" s="1" t="s">
        <v>1665</v>
      </c>
    </row>
    <row r="15636" spans="1:7" x14ac:dyDescent="0.25">
      <c r="A15636" s="1">
        <v>19745306</v>
      </c>
      <c r="B15636" s="1" t="s">
        <v>41447</v>
      </c>
      <c r="C15636" s="1" t="s">
        <v>41448</v>
      </c>
      <c r="D15636" s="1" t="s">
        <v>41449</v>
      </c>
      <c r="E15636" s="1" t="s">
        <v>66</v>
      </c>
      <c r="F15636" s="1" t="s">
        <v>10296</v>
      </c>
      <c r="G15636" s="1" t="s">
        <v>10297</v>
      </c>
    </row>
    <row r="15637" spans="1:7" x14ac:dyDescent="0.25">
      <c r="B15637" s="1" t="s">
        <v>41444</v>
      </c>
      <c r="C15637" s="1" t="s">
        <v>41445</v>
      </c>
      <c r="D15637" s="1" t="s">
        <v>41446</v>
      </c>
      <c r="E15637" s="1" t="s">
        <v>66</v>
      </c>
      <c r="F15637" s="1" t="s">
        <v>3607</v>
      </c>
      <c r="G15637" s="1" t="s">
        <v>3608</v>
      </c>
    </row>
    <row r="15638" spans="1:7" x14ac:dyDescent="0.25">
      <c r="B15638" s="1" t="s">
        <v>41450</v>
      </c>
      <c r="C15638" s="1" t="s">
        <v>41451</v>
      </c>
      <c r="D15638" s="1" t="s">
        <v>41452</v>
      </c>
      <c r="E15638" s="1" t="s">
        <v>66</v>
      </c>
      <c r="F15638" s="1" t="s">
        <v>300</v>
      </c>
      <c r="G15638" s="1" t="s">
        <v>301</v>
      </c>
    </row>
    <row r="15639" spans="1:7" x14ac:dyDescent="0.25">
      <c r="A15639" s="1">
        <v>33901089</v>
      </c>
      <c r="B15639" s="1" t="s">
        <v>41453</v>
      </c>
      <c r="C15639" s="1" t="s">
        <v>41454</v>
      </c>
      <c r="D15639" s="1" t="s">
        <v>41455</v>
      </c>
      <c r="E15639" s="1" t="s">
        <v>66</v>
      </c>
      <c r="F15639" s="1" t="s">
        <v>1187</v>
      </c>
      <c r="G15639" s="1" t="s">
        <v>1188</v>
      </c>
    </row>
    <row r="15640" spans="1:7" x14ac:dyDescent="0.25">
      <c r="B15640" s="1" t="s">
        <v>5503</v>
      </c>
      <c r="C15640" s="1" t="s">
        <v>5504</v>
      </c>
      <c r="D15640" s="1" t="s">
        <v>5505</v>
      </c>
      <c r="E15640" s="1" t="s">
        <v>66</v>
      </c>
      <c r="F15640" s="1" t="s">
        <v>8204</v>
      </c>
      <c r="G15640" s="1" t="s">
        <v>8205</v>
      </c>
    </row>
    <row r="15641" spans="1:7" x14ac:dyDescent="0.25">
      <c r="B15641" s="1" t="s">
        <v>10288</v>
      </c>
      <c r="C15641" s="1" t="s">
        <v>10289</v>
      </c>
      <c r="D15641" s="1" t="s">
        <v>10290</v>
      </c>
      <c r="E15641" s="1" t="s">
        <v>66</v>
      </c>
      <c r="F15641" s="1" t="s">
        <v>8204</v>
      </c>
      <c r="G15641" s="1" t="s">
        <v>8205</v>
      </c>
    </row>
    <row r="15642" spans="1:7" x14ac:dyDescent="0.25">
      <c r="A15642" s="1">
        <v>19585011</v>
      </c>
      <c r="B15642" s="1" t="s">
        <v>41456</v>
      </c>
      <c r="C15642" s="1" t="s">
        <v>41457</v>
      </c>
      <c r="D15642" s="1" t="s">
        <v>41458</v>
      </c>
      <c r="E15642" s="1" t="s">
        <v>65</v>
      </c>
      <c r="F15642" s="1" t="s">
        <v>923</v>
      </c>
      <c r="G15642" s="1" t="s">
        <v>924</v>
      </c>
    </row>
    <row r="15643" spans="1:7" x14ac:dyDescent="0.25">
      <c r="A15643" s="1">
        <v>19745307</v>
      </c>
      <c r="B15643" s="1" t="s">
        <v>41459</v>
      </c>
      <c r="C15643" s="1" t="s">
        <v>41460</v>
      </c>
      <c r="D15643" s="1" t="s">
        <v>41461</v>
      </c>
      <c r="E15643" s="1" t="s">
        <v>65</v>
      </c>
      <c r="F15643" s="1" t="s">
        <v>41462</v>
      </c>
      <c r="G15643" s="1" t="s">
        <v>41463</v>
      </c>
    </row>
    <row r="15644" spans="1:7" x14ac:dyDescent="0.25">
      <c r="A15644" s="1">
        <v>19745308</v>
      </c>
      <c r="B15644" s="1" t="s">
        <v>41464</v>
      </c>
      <c r="C15644" s="1" t="s">
        <v>41465</v>
      </c>
      <c r="D15644" s="1" t="s">
        <v>41466</v>
      </c>
      <c r="E15644" s="1" t="s">
        <v>65</v>
      </c>
      <c r="F15644" s="1" t="s">
        <v>41462</v>
      </c>
      <c r="G15644" s="1" t="s">
        <v>41463</v>
      </c>
    </row>
    <row r="15645" spans="1:7" x14ac:dyDescent="0.25">
      <c r="A15645" s="1">
        <v>19740090</v>
      </c>
      <c r="B15645" s="1" t="s">
        <v>41467</v>
      </c>
      <c r="C15645" s="1" t="s">
        <v>41468</v>
      </c>
      <c r="D15645" s="1" t="s">
        <v>41469</v>
      </c>
      <c r="E15645" s="1" t="s">
        <v>65</v>
      </c>
      <c r="F15645" s="1" t="s">
        <v>41462</v>
      </c>
      <c r="G15645" s="1" t="s">
        <v>41463</v>
      </c>
    </row>
    <row r="15646" spans="1:7" x14ac:dyDescent="0.25">
      <c r="A15646" s="1">
        <v>39910553</v>
      </c>
      <c r="B15646" s="1" t="s">
        <v>41470</v>
      </c>
      <c r="C15646" s="1" t="s">
        <v>41471</v>
      </c>
      <c r="D15646" s="1" t="s">
        <v>41472</v>
      </c>
      <c r="E15646" s="1" t="s">
        <v>66</v>
      </c>
      <c r="G15646" s="1" t="s">
        <v>199</v>
      </c>
    </row>
    <row r="15647" spans="1:7" x14ac:dyDescent="0.25">
      <c r="A15647" s="1">
        <v>39910554</v>
      </c>
      <c r="B15647" s="1" t="s">
        <v>41473</v>
      </c>
      <c r="C15647" s="1" t="s">
        <v>41474</v>
      </c>
      <c r="D15647" s="1" t="s">
        <v>41475</v>
      </c>
      <c r="E15647" s="1" t="s">
        <v>66</v>
      </c>
      <c r="G15647" s="1" t="s">
        <v>199</v>
      </c>
    </row>
    <row r="15648" spans="1:7" x14ac:dyDescent="0.25">
      <c r="A15648" s="1">
        <v>39910555</v>
      </c>
      <c r="B15648" s="1" t="s">
        <v>41476</v>
      </c>
      <c r="C15648" s="1" t="s">
        <v>41477</v>
      </c>
      <c r="D15648" s="1" t="s">
        <v>41478</v>
      </c>
      <c r="E15648" s="1" t="s">
        <v>66</v>
      </c>
      <c r="G15648" s="1" t="s">
        <v>199</v>
      </c>
    </row>
    <row r="15649" spans="1:7" x14ac:dyDescent="0.25">
      <c r="A15649" s="1">
        <v>39910556</v>
      </c>
      <c r="B15649" s="1" t="s">
        <v>41479</v>
      </c>
      <c r="C15649" s="1" t="s">
        <v>41480</v>
      </c>
      <c r="D15649" s="1" t="s">
        <v>41481</v>
      </c>
      <c r="E15649" s="1" t="s">
        <v>66</v>
      </c>
      <c r="G15649" s="1" t="s">
        <v>199</v>
      </c>
    </row>
    <row r="15650" spans="1:7" x14ac:dyDescent="0.25">
      <c r="A15650" s="1">
        <v>39910557</v>
      </c>
      <c r="B15650" s="1" t="s">
        <v>41482</v>
      </c>
      <c r="C15650" s="1" t="s">
        <v>41483</v>
      </c>
      <c r="D15650" s="1" t="s">
        <v>41484</v>
      </c>
      <c r="E15650" s="1" t="s">
        <v>66</v>
      </c>
      <c r="G15650" s="1" t="s">
        <v>199</v>
      </c>
    </row>
    <row r="15651" spans="1:7" x14ac:dyDescent="0.25">
      <c r="A15651" s="1">
        <v>39010331</v>
      </c>
      <c r="B15651" s="1" t="s">
        <v>41485</v>
      </c>
      <c r="C15651" s="1" t="s">
        <v>41486</v>
      </c>
      <c r="D15651" s="1" t="s">
        <v>41487</v>
      </c>
      <c r="E15651" s="1" t="s">
        <v>66</v>
      </c>
      <c r="F15651" s="1" t="s">
        <v>6240</v>
      </c>
      <c r="G15651" s="1" t="s">
        <v>6241</v>
      </c>
    </row>
    <row r="15652" spans="1:7" x14ac:dyDescent="0.25">
      <c r="A15652" s="1">
        <v>39010334</v>
      </c>
      <c r="B15652" s="1" t="s">
        <v>41488</v>
      </c>
      <c r="C15652" s="1" t="s">
        <v>41489</v>
      </c>
      <c r="D15652" s="1" t="s">
        <v>41490</v>
      </c>
      <c r="E15652" s="1" t="s">
        <v>66</v>
      </c>
      <c r="F15652" s="1" t="s">
        <v>41491</v>
      </c>
      <c r="G15652" s="1" t="s">
        <v>41492</v>
      </c>
    </row>
    <row r="15653" spans="1:7" x14ac:dyDescent="0.25">
      <c r="A15653" s="1">
        <v>39010332</v>
      </c>
      <c r="B15653" s="1" t="s">
        <v>41493</v>
      </c>
      <c r="C15653" s="1" t="s">
        <v>41494</v>
      </c>
      <c r="D15653" s="1" t="s">
        <v>41495</v>
      </c>
      <c r="E15653" s="1" t="s">
        <v>66</v>
      </c>
      <c r="F15653" s="1" t="s">
        <v>6250</v>
      </c>
      <c r="G15653" s="1" t="s">
        <v>6251</v>
      </c>
    </row>
    <row r="15654" spans="1:7" x14ac:dyDescent="0.25">
      <c r="A15654" s="1">
        <v>39010333</v>
      </c>
      <c r="B15654" s="1" t="s">
        <v>41496</v>
      </c>
      <c r="C15654" s="1" t="s">
        <v>41497</v>
      </c>
      <c r="D15654" s="1" t="s">
        <v>41498</v>
      </c>
      <c r="E15654" s="1" t="s">
        <v>66</v>
      </c>
      <c r="F15654" s="1" t="s">
        <v>5319</v>
      </c>
      <c r="G15654" s="1" t="s">
        <v>5320</v>
      </c>
    </row>
    <row r="15655" spans="1:7" x14ac:dyDescent="0.25">
      <c r="B15655" s="1" t="s">
        <v>41499</v>
      </c>
      <c r="C15655" s="1" t="s">
        <v>41499</v>
      </c>
      <c r="D15655" s="1" t="s">
        <v>41499</v>
      </c>
      <c r="E15655" s="1" t="s">
        <v>66</v>
      </c>
      <c r="G15655" s="1" t="s">
        <v>199</v>
      </c>
    </row>
    <row r="15656" spans="1:7" x14ac:dyDescent="0.25">
      <c r="B15656" s="1" t="s">
        <v>41500</v>
      </c>
      <c r="C15656" s="1" t="s">
        <v>41500</v>
      </c>
      <c r="D15656" s="1" t="s">
        <v>41500</v>
      </c>
      <c r="E15656" s="1" t="s">
        <v>66</v>
      </c>
      <c r="G15656" s="1" t="s">
        <v>199</v>
      </c>
    </row>
    <row r="15657" spans="1:7" x14ac:dyDescent="0.25">
      <c r="B15657" s="1" t="s">
        <v>41501</v>
      </c>
      <c r="C15657" s="1" t="s">
        <v>41502</v>
      </c>
      <c r="D15657" s="1" t="s">
        <v>41503</v>
      </c>
      <c r="E15657" s="1" t="s">
        <v>66</v>
      </c>
      <c r="F15657" s="1" t="s">
        <v>480</v>
      </c>
      <c r="G15657" s="1" t="s">
        <v>481</v>
      </c>
    </row>
    <row r="15658" spans="1:7" x14ac:dyDescent="0.25">
      <c r="B15658" s="1" t="s">
        <v>22704</v>
      </c>
      <c r="C15658" s="1" t="s">
        <v>22705</v>
      </c>
      <c r="D15658" s="1" t="s">
        <v>22706</v>
      </c>
      <c r="E15658" s="1" t="s">
        <v>66</v>
      </c>
      <c r="F15658" s="1" t="s">
        <v>480</v>
      </c>
      <c r="G15658" s="1" t="s">
        <v>481</v>
      </c>
    </row>
    <row r="15659" spans="1:7" x14ac:dyDescent="0.25">
      <c r="B15659" s="1" t="s">
        <v>41504</v>
      </c>
      <c r="C15659" s="1" t="s">
        <v>41505</v>
      </c>
      <c r="D15659" s="1" t="s">
        <v>41506</v>
      </c>
      <c r="E15659" s="1" t="s">
        <v>66</v>
      </c>
      <c r="F15659" s="1" t="s">
        <v>480</v>
      </c>
      <c r="G15659" s="1" t="s">
        <v>481</v>
      </c>
    </row>
    <row r="15660" spans="1:7" x14ac:dyDescent="0.25">
      <c r="B15660" s="1" t="s">
        <v>41507</v>
      </c>
      <c r="C15660" s="1" t="s">
        <v>41508</v>
      </c>
      <c r="D15660" s="1" t="s">
        <v>41509</v>
      </c>
      <c r="E15660" s="1" t="s">
        <v>66</v>
      </c>
      <c r="F15660" s="1" t="s">
        <v>5362</v>
      </c>
      <c r="G15660" s="1" t="s">
        <v>5363</v>
      </c>
    </row>
    <row r="15661" spans="1:7" x14ac:dyDescent="0.25">
      <c r="B15661" s="1" t="s">
        <v>41510</v>
      </c>
      <c r="C15661" s="1" t="s">
        <v>41511</v>
      </c>
      <c r="D15661" s="1" t="s">
        <v>41512</v>
      </c>
      <c r="E15661" s="1" t="s">
        <v>66</v>
      </c>
      <c r="F15661" s="1" t="s">
        <v>300</v>
      </c>
      <c r="G15661" s="1" t="s">
        <v>301</v>
      </c>
    </row>
    <row r="15662" spans="1:7" x14ac:dyDescent="0.25">
      <c r="B15662" s="1" t="s">
        <v>41513</v>
      </c>
      <c r="C15662" s="1" t="s">
        <v>41514</v>
      </c>
      <c r="D15662" s="1" t="s">
        <v>41515</v>
      </c>
      <c r="E15662" s="1" t="s">
        <v>66</v>
      </c>
      <c r="F15662" s="1" t="s">
        <v>387</v>
      </c>
      <c r="G15662" s="1" t="s">
        <v>388</v>
      </c>
    </row>
    <row r="15663" spans="1:7" x14ac:dyDescent="0.25">
      <c r="B15663" s="1" t="s">
        <v>41516</v>
      </c>
      <c r="C15663" s="1" t="s">
        <v>41517</v>
      </c>
      <c r="D15663" s="1" t="s">
        <v>41518</v>
      </c>
      <c r="E15663" s="1" t="s">
        <v>66</v>
      </c>
      <c r="F15663" s="1" t="s">
        <v>3175</v>
      </c>
      <c r="G15663" s="1" t="s">
        <v>3176</v>
      </c>
    </row>
    <row r="15664" spans="1:7" x14ac:dyDescent="0.25">
      <c r="A15664" s="1">
        <v>35150017</v>
      </c>
      <c r="B15664" s="1" t="s">
        <v>41519</v>
      </c>
      <c r="C15664" s="1" t="s">
        <v>41520</v>
      </c>
      <c r="D15664" s="1" t="s">
        <v>41521</v>
      </c>
      <c r="E15664" s="1" t="s">
        <v>66</v>
      </c>
      <c r="F15664" s="1" t="s">
        <v>41522</v>
      </c>
      <c r="G15664" s="1" t="s">
        <v>41523</v>
      </c>
    </row>
    <row r="15665" spans="1:7" x14ac:dyDescent="0.25">
      <c r="A15665" s="1">
        <v>35150027</v>
      </c>
      <c r="B15665" s="1" t="s">
        <v>41524</v>
      </c>
      <c r="C15665" s="1" t="s">
        <v>41525</v>
      </c>
      <c r="D15665" s="1" t="s">
        <v>41526</v>
      </c>
      <c r="E15665" s="1" t="s">
        <v>66</v>
      </c>
      <c r="F15665" s="1" t="s">
        <v>41527</v>
      </c>
      <c r="G15665" s="1" t="s">
        <v>41528</v>
      </c>
    </row>
    <row r="15666" spans="1:7" x14ac:dyDescent="0.25">
      <c r="A15666" s="1">
        <v>35150028</v>
      </c>
      <c r="B15666" s="1" t="s">
        <v>41529</v>
      </c>
      <c r="C15666" s="1" t="s">
        <v>41529</v>
      </c>
      <c r="D15666" s="1" t="s">
        <v>41529</v>
      </c>
      <c r="G15666" s="1" t="s">
        <v>199</v>
      </c>
    </row>
    <row r="15667" spans="1:7" x14ac:dyDescent="0.25">
      <c r="A15667" s="1">
        <v>35150031</v>
      </c>
      <c r="B15667" s="1" t="s">
        <v>41530</v>
      </c>
      <c r="C15667" s="1" t="s">
        <v>41531</v>
      </c>
      <c r="D15667" s="1" t="s">
        <v>41532</v>
      </c>
      <c r="E15667" s="1" t="s">
        <v>66</v>
      </c>
      <c r="F15667" s="1" t="s">
        <v>41527</v>
      </c>
      <c r="G15667" s="1" t="s">
        <v>41528</v>
      </c>
    </row>
    <row r="15668" spans="1:7" x14ac:dyDescent="0.25">
      <c r="A15668" s="1">
        <v>35150035</v>
      </c>
      <c r="B15668" s="1" t="s">
        <v>41533</v>
      </c>
      <c r="C15668" s="1" t="s">
        <v>41534</v>
      </c>
      <c r="D15668" s="1" t="s">
        <v>41535</v>
      </c>
      <c r="E15668" s="1" t="s">
        <v>66</v>
      </c>
      <c r="F15668" s="1" t="s">
        <v>41536</v>
      </c>
      <c r="G15668" s="1" t="s">
        <v>41537</v>
      </c>
    </row>
    <row r="15669" spans="1:7" x14ac:dyDescent="0.25">
      <c r="A15669" s="1">
        <v>35150049</v>
      </c>
      <c r="B15669" s="1" t="s">
        <v>41538</v>
      </c>
      <c r="C15669" s="1" t="s">
        <v>41539</v>
      </c>
      <c r="D15669" s="1" t="s">
        <v>41540</v>
      </c>
      <c r="E15669" s="1" t="s">
        <v>66</v>
      </c>
      <c r="F15669" s="1" t="s">
        <v>41527</v>
      </c>
      <c r="G15669" s="1" t="s">
        <v>41528</v>
      </c>
    </row>
    <row r="15670" spans="1:7" x14ac:dyDescent="0.25">
      <c r="A15670" s="1">
        <v>35150050</v>
      </c>
      <c r="B15670" s="1" t="s">
        <v>41541</v>
      </c>
      <c r="C15670" s="1" t="s">
        <v>41542</v>
      </c>
      <c r="D15670" s="1" t="s">
        <v>41543</v>
      </c>
      <c r="E15670" s="1" t="s">
        <v>66</v>
      </c>
      <c r="F15670" s="1" t="s">
        <v>41522</v>
      </c>
      <c r="G15670" s="1" t="s">
        <v>41523</v>
      </c>
    </row>
    <row r="15671" spans="1:7" x14ac:dyDescent="0.25">
      <c r="A15671" s="1">
        <v>35150059</v>
      </c>
      <c r="B15671" s="1" t="s">
        <v>41544</v>
      </c>
      <c r="C15671" s="1" t="s">
        <v>41545</v>
      </c>
      <c r="D15671" s="1" t="s">
        <v>41546</v>
      </c>
      <c r="E15671" s="1" t="s">
        <v>66</v>
      </c>
      <c r="F15671" s="1" t="s">
        <v>41536</v>
      </c>
      <c r="G15671" s="1" t="s">
        <v>41537</v>
      </c>
    </row>
    <row r="15672" spans="1:7" x14ac:dyDescent="0.25">
      <c r="B15672" s="1" t="s">
        <v>5711</v>
      </c>
      <c r="C15672" s="1" t="s">
        <v>5712</v>
      </c>
      <c r="D15672" s="1" t="s">
        <v>5713</v>
      </c>
      <c r="E15672" s="1" t="s">
        <v>66</v>
      </c>
      <c r="F15672" s="1" t="s">
        <v>1955</v>
      </c>
      <c r="G15672" s="1" t="s">
        <v>1956</v>
      </c>
    </row>
    <row r="15673" spans="1:7" x14ac:dyDescent="0.25">
      <c r="B15673" s="1" t="s">
        <v>5717</v>
      </c>
      <c r="C15673" s="1" t="s">
        <v>5718</v>
      </c>
      <c r="D15673" s="1" t="s">
        <v>5719</v>
      </c>
      <c r="E15673" s="1" t="s">
        <v>66</v>
      </c>
      <c r="F15673" s="1" t="s">
        <v>1955</v>
      </c>
      <c r="G15673" s="1" t="s">
        <v>1956</v>
      </c>
    </row>
    <row r="15674" spans="1:7" x14ac:dyDescent="0.25">
      <c r="B15674" s="1" t="s">
        <v>41547</v>
      </c>
      <c r="C15674" s="1" t="s">
        <v>41548</v>
      </c>
      <c r="D15674" s="1" t="s">
        <v>41549</v>
      </c>
      <c r="E15674" s="1" t="s">
        <v>66</v>
      </c>
      <c r="F15674" s="1" t="s">
        <v>285</v>
      </c>
      <c r="G15674" s="1" t="s">
        <v>286</v>
      </c>
    </row>
    <row r="15675" spans="1:7" x14ac:dyDescent="0.25">
      <c r="A15675" s="1">
        <v>35050283</v>
      </c>
      <c r="B15675" s="1" t="s">
        <v>41550</v>
      </c>
      <c r="C15675" s="1" t="s">
        <v>41551</v>
      </c>
      <c r="D15675" s="1" t="s">
        <v>41552</v>
      </c>
      <c r="E15675" s="1" t="s">
        <v>65</v>
      </c>
      <c r="F15675" s="1" t="s">
        <v>32188</v>
      </c>
      <c r="G15675" s="1" t="s">
        <v>32189</v>
      </c>
    </row>
    <row r="15676" spans="1:7" x14ac:dyDescent="0.25">
      <c r="A15676" s="1">
        <v>35520323</v>
      </c>
      <c r="B15676" s="1" t="s">
        <v>41553</v>
      </c>
      <c r="C15676" s="1" t="s">
        <v>41554</v>
      </c>
      <c r="D15676" s="1" t="s">
        <v>41555</v>
      </c>
      <c r="E15676" s="1" t="s">
        <v>65</v>
      </c>
      <c r="F15676" s="1" t="s">
        <v>4259</v>
      </c>
      <c r="G15676" s="1" t="s">
        <v>4260</v>
      </c>
    </row>
    <row r="15677" spans="1:7" x14ac:dyDescent="0.25">
      <c r="B15677" s="1" t="s">
        <v>41556</v>
      </c>
      <c r="C15677" s="1" t="s">
        <v>41557</v>
      </c>
      <c r="D15677" s="1" t="s">
        <v>41558</v>
      </c>
      <c r="E15677" s="1" t="s">
        <v>66</v>
      </c>
      <c r="F15677" s="1" t="s">
        <v>4343</v>
      </c>
      <c r="G15677" s="1" t="s">
        <v>4344</v>
      </c>
    </row>
    <row r="15678" spans="1:7" x14ac:dyDescent="0.25">
      <c r="B15678" s="1" t="s">
        <v>41559</v>
      </c>
      <c r="C15678" s="1" t="s">
        <v>41560</v>
      </c>
      <c r="D15678" s="1" t="s">
        <v>41561</v>
      </c>
      <c r="E15678" s="1" t="s">
        <v>66</v>
      </c>
      <c r="G15678" s="1" t="s">
        <v>199</v>
      </c>
    </row>
    <row r="15679" spans="1:7" x14ac:dyDescent="0.25">
      <c r="B15679" s="1" t="s">
        <v>41562</v>
      </c>
      <c r="C15679" s="1" t="s">
        <v>41563</v>
      </c>
      <c r="D15679" s="1" t="s">
        <v>41564</v>
      </c>
      <c r="E15679" s="1" t="s">
        <v>66</v>
      </c>
      <c r="F15679" s="1" t="s">
        <v>4851</v>
      </c>
      <c r="G15679" s="1" t="s">
        <v>4852</v>
      </c>
    </row>
    <row r="15680" spans="1:7" x14ac:dyDescent="0.25">
      <c r="A15680" s="1">
        <v>26317028</v>
      </c>
      <c r="B15680" s="1" t="s">
        <v>19927</v>
      </c>
      <c r="C15680" s="1" t="s">
        <v>19928</v>
      </c>
      <c r="D15680" s="1" t="s">
        <v>19929</v>
      </c>
      <c r="E15680" s="1" t="s">
        <v>66</v>
      </c>
      <c r="F15680" s="1" t="s">
        <v>957</v>
      </c>
      <c r="G15680" s="1" t="s">
        <v>958</v>
      </c>
    </row>
    <row r="15681" spans="1:7" x14ac:dyDescent="0.25">
      <c r="A15681" s="1">
        <v>26373008</v>
      </c>
      <c r="B15681" s="1" t="s">
        <v>20240</v>
      </c>
      <c r="C15681" s="1" t="s">
        <v>20241</v>
      </c>
      <c r="D15681" s="1" t="s">
        <v>20242</v>
      </c>
      <c r="E15681" s="1" t="s">
        <v>66</v>
      </c>
      <c r="F15681" s="1" t="s">
        <v>300</v>
      </c>
      <c r="G15681" s="1" t="s">
        <v>301</v>
      </c>
    </row>
    <row r="15682" spans="1:7" x14ac:dyDescent="0.25">
      <c r="A15682" s="1">
        <v>26373007</v>
      </c>
      <c r="B15682" s="1" t="s">
        <v>20237</v>
      </c>
      <c r="C15682" s="1" t="s">
        <v>20238</v>
      </c>
      <c r="D15682" s="1" t="s">
        <v>20239</v>
      </c>
      <c r="E15682" s="1" t="s">
        <v>65</v>
      </c>
      <c r="F15682" s="1" t="s">
        <v>369</v>
      </c>
      <c r="G15682" s="1" t="s">
        <v>370</v>
      </c>
    </row>
    <row r="15683" spans="1:7" x14ac:dyDescent="0.25">
      <c r="A15683" s="1">
        <v>26310035</v>
      </c>
      <c r="B15683" s="1" t="s">
        <v>19852</v>
      </c>
      <c r="C15683" s="1" t="s">
        <v>19853</v>
      </c>
      <c r="D15683" s="1" t="s">
        <v>19854</v>
      </c>
      <c r="E15683" s="1" t="s">
        <v>66</v>
      </c>
      <c r="F15683" s="1" t="s">
        <v>892</v>
      </c>
      <c r="G15683" s="1" t="s">
        <v>893</v>
      </c>
    </row>
    <row r="15684" spans="1:7" x14ac:dyDescent="0.25">
      <c r="A15684" s="1">
        <v>26310033</v>
      </c>
      <c r="B15684" s="1" t="s">
        <v>19849</v>
      </c>
      <c r="C15684" s="1" t="s">
        <v>19850</v>
      </c>
      <c r="D15684" s="1" t="s">
        <v>19851</v>
      </c>
      <c r="E15684" s="1" t="s">
        <v>66</v>
      </c>
      <c r="F15684" s="1" t="s">
        <v>1396</v>
      </c>
      <c r="G15684" s="1" t="s">
        <v>1397</v>
      </c>
    </row>
    <row r="15685" spans="1:7" x14ac:dyDescent="0.25">
      <c r="A15685" s="1">
        <v>26275008</v>
      </c>
      <c r="B15685" s="1" t="s">
        <v>19765</v>
      </c>
      <c r="C15685" s="1" t="s">
        <v>19766</v>
      </c>
      <c r="D15685" s="1" t="s">
        <v>19767</v>
      </c>
      <c r="E15685" s="1" t="s">
        <v>65</v>
      </c>
      <c r="F15685" s="1" t="s">
        <v>2626</v>
      </c>
      <c r="G15685" s="1" t="s">
        <v>2627</v>
      </c>
    </row>
    <row r="15686" spans="1:7" x14ac:dyDescent="0.25">
      <c r="A15686" s="1">
        <v>26273021</v>
      </c>
      <c r="B15686" s="1" t="s">
        <v>19759</v>
      </c>
      <c r="C15686" s="1" t="s">
        <v>19760</v>
      </c>
      <c r="D15686" s="1" t="s">
        <v>19761</v>
      </c>
      <c r="E15686" s="1" t="s">
        <v>65</v>
      </c>
      <c r="F15686" s="1" t="s">
        <v>369</v>
      </c>
      <c r="G15686" s="1" t="s">
        <v>370</v>
      </c>
    </row>
    <row r="15687" spans="1:7" x14ac:dyDescent="0.25">
      <c r="A15687" s="1">
        <v>26273007</v>
      </c>
      <c r="B15687" s="1" t="s">
        <v>18156</v>
      </c>
      <c r="C15687" s="1" t="s">
        <v>18157</v>
      </c>
      <c r="D15687" s="1" t="s">
        <v>18158</v>
      </c>
      <c r="E15687" s="1" t="s">
        <v>66</v>
      </c>
      <c r="F15687" s="1" t="s">
        <v>300</v>
      </c>
      <c r="G15687" s="1" t="s">
        <v>301</v>
      </c>
    </row>
    <row r="15688" spans="1:7" x14ac:dyDescent="0.25">
      <c r="A15688" s="1">
        <v>26273004</v>
      </c>
      <c r="B15688" s="1" t="s">
        <v>19722</v>
      </c>
      <c r="C15688" s="1" t="s">
        <v>19723</v>
      </c>
      <c r="D15688" s="1" t="s">
        <v>19724</v>
      </c>
      <c r="E15688" s="1" t="s">
        <v>66</v>
      </c>
      <c r="F15688" s="1" t="s">
        <v>300</v>
      </c>
      <c r="G15688" s="1" t="s">
        <v>301</v>
      </c>
    </row>
    <row r="15689" spans="1:7" x14ac:dyDescent="0.25">
      <c r="A15689" s="1">
        <v>26273003</v>
      </c>
      <c r="B15689" s="1" t="s">
        <v>5258</v>
      </c>
      <c r="C15689" s="1" t="s">
        <v>5259</v>
      </c>
      <c r="D15689" s="1" t="s">
        <v>5260</v>
      </c>
      <c r="E15689" s="1" t="s">
        <v>66</v>
      </c>
      <c r="F15689" s="1" t="s">
        <v>300</v>
      </c>
      <c r="G15689" s="1" t="s">
        <v>301</v>
      </c>
    </row>
    <row r="15690" spans="1:7" x14ac:dyDescent="0.25">
      <c r="A15690" s="1">
        <v>26270158</v>
      </c>
      <c r="B15690" s="1" t="s">
        <v>19668</v>
      </c>
      <c r="C15690" s="1" t="s">
        <v>19669</v>
      </c>
      <c r="D15690" s="1" t="s">
        <v>19670</v>
      </c>
      <c r="E15690" s="1" t="s">
        <v>65</v>
      </c>
      <c r="F15690" s="1" t="s">
        <v>2626</v>
      </c>
      <c r="G15690" s="1" t="s">
        <v>2627</v>
      </c>
    </row>
    <row r="15691" spans="1:7" x14ac:dyDescent="0.25">
      <c r="A15691" s="1">
        <v>19524011</v>
      </c>
      <c r="B15691" s="1" t="s">
        <v>41565</v>
      </c>
      <c r="C15691" s="1" t="s">
        <v>41565</v>
      </c>
      <c r="D15691" s="1" t="s">
        <v>41565</v>
      </c>
      <c r="E15691" s="1" t="s">
        <v>66</v>
      </c>
      <c r="F15691" s="1" t="s">
        <v>149</v>
      </c>
      <c r="G15691" s="1" t="s">
        <v>150</v>
      </c>
    </row>
    <row r="15692" spans="1:7" x14ac:dyDescent="0.25">
      <c r="B15692" s="1" t="s">
        <v>41566</v>
      </c>
      <c r="C15692" s="1" t="s">
        <v>41567</v>
      </c>
      <c r="D15692" s="1" t="s">
        <v>41567</v>
      </c>
      <c r="E15692" s="1" t="s">
        <v>66</v>
      </c>
      <c r="F15692" s="1" t="s">
        <v>91</v>
      </c>
      <c r="G15692" s="1" t="s">
        <v>38660</v>
      </c>
    </row>
    <row r="15693" spans="1:7" x14ac:dyDescent="0.25">
      <c r="B15693" s="1" t="s">
        <v>41568</v>
      </c>
      <c r="C15693" s="1" t="s">
        <v>41569</v>
      </c>
      <c r="D15693" s="1" t="s">
        <v>41570</v>
      </c>
      <c r="E15693" s="1" t="s">
        <v>66</v>
      </c>
      <c r="F15693" s="1" t="s">
        <v>102</v>
      </c>
      <c r="G15693" s="1" t="s">
        <v>1053</v>
      </c>
    </row>
    <row r="15694" spans="1:7" x14ac:dyDescent="0.25">
      <c r="B15694" s="1" t="s">
        <v>4267</v>
      </c>
      <c r="C15694" s="1" t="s">
        <v>4268</v>
      </c>
      <c r="D15694" s="1" t="s">
        <v>4269</v>
      </c>
      <c r="E15694" s="1" t="s">
        <v>66</v>
      </c>
      <c r="F15694" s="1" t="s">
        <v>1942</v>
      </c>
      <c r="G15694" s="1" t="s">
        <v>1943</v>
      </c>
    </row>
    <row r="15695" spans="1:7" x14ac:dyDescent="0.25">
      <c r="B15695" s="1" t="s">
        <v>41571</v>
      </c>
      <c r="C15695" s="1" t="s">
        <v>41572</v>
      </c>
      <c r="D15695" s="1" t="s">
        <v>41573</v>
      </c>
      <c r="E15695" s="1" t="s">
        <v>66</v>
      </c>
      <c r="F15695" s="1" t="s">
        <v>1942</v>
      </c>
      <c r="G15695" s="1" t="s">
        <v>1943</v>
      </c>
    </row>
    <row r="15696" spans="1:7" x14ac:dyDescent="0.25">
      <c r="A15696" s="1">
        <v>19718083</v>
      </c>
      <c r="B15696" s="1" t="s">
        <v>41574</v>
      </c>
      <c r="C15696" s="1" t="s">
        <v>41575</v>
      </c>
      <c r="D15696" s="1" t="s">
        <v>41576</v>
      </c>
      <c r="E15696" s="1" t="s">
        <v>66</v>
      </c>
      <c r="F15696" s="1" t="s">
        <v>1942</v>
      </c>
      <c r="G15696" s="1" t="s">
        <v>1943</v>
      </c>
    </row>
    <row r="15697" spans="1:7" x14ac:dyDescent="0.25">
      <c r="B15697" s="1" t="s">
        <v>41577</v>
      </c>
      <c r="C15697" s="1" t="s">
        <v>41578</v>
      </c>
      <c r="D15697" s="1" t="s">
        <v>41579</v>
      </c>
      <c r="E15697" s="1" t="s">
        <v>66</v>
      </c>
      <c r="F15697" s="1" t="s">
        <v>1942</v>
      </c>
      <c r="G15697" s="1" t="s">
        <v>1943</v>
      </c>
    </row>
    <row r="15698" spans="1:7" x14ac:dyDescent="0.25">
      <c r="A15698" s="1">
        <v>28270000</v>
      </c>
      <c r="B15698" s="1" t="s">
        <v>41580</v>
      </c>
      <c r="C15698" s="1" t="s">
        <v>41581</v>
      </c>
      <c r="D15698" s="1" t="s">
        <v>41582</v>
      </c>
      <c r="E15698" s="1" t="s">
        <v>65</v>
      </c>
      <c r="F15698" s="1" t="s">
        <v>2626</v>
      </c>
      <c r="G15698" s="1" t="s">
        <v>2627</v>
      </c>
    </row>
    <row r="15699" spans="1:7" x14ac:dyDescent="0.25">
      <c r="B15699" s="1" t="s">
        <v>41583</v>
      </c>
      <c r="C15699" s="1" t="s">
        <v>41584</v>
      </c>
      <c r="D15699" s="1" t="s">
        <v>41585</v>
      </c>
      <c r="E15699" s="1" t="s">
        <v>66</v>
      </c>
      <c r="F15699" s="1" t="s">
        <v>1335</v>
      </c>
      <c r="G15699" s="1" t="s">
        <v>1336</v>
      </c>
    </row>
    <row r="15700" spans="1:7" x14ac:dyDescent="0.25">
      <c r="B15700" s="1" t="s">
        <v>41586</v>
      </c>
      <c r="C15700" s="1" t="s">
        <v>41587</v>
      </c>
      <c r="D15700" s="1" t="s">
        <v>41588</v>
      </c>
      <c r="E15700" s="1" t="s">
        <v>66</v>
      </c>
      <c r="F15700" s="1" t="s">
        <v>1335</v>
      </c>
      <c r="G15700" s="1" t="s">
        <v>1336</v>
      </c>
    </row>
    <row r="15701" spans="1:7" x14ac:dyDescent="0.25">
      <c r="A15701" s="1">
        <v>19016004</v>
      </c>
      <c r="B15701" s="1" t="s">
        <v>10732</v>
      </c>
      <c r="C15701" s="1" t="s">
        <v>10733</v>
      </c>
      <c r="D15701" s="1" t="s">
        <v>10734</v>
      </c>
      <c r="E15701" s="1" t="s">
        <v>66</v>
      </c>
      <c r="F15701" s="1" t="s">
        <v>4519</v>
      </c>
      <c r="G15701" s="1" t="s">
        <v>4520</v>
      </c>
    </row>
    <row r="15702" spans="1:7" x14ac:dyDescent="0.25">
      <c r="A15702" s="1">
        <v>19016005</v>
      </c>
      <c r="B15702" s="1" t="s">
        <v>10735</v>
      </c>
      <c r="C15702" s="1" t="s">
        <v>10736</v>
      </c>
      <c r="D15702" s="1" t="s">
        <v>10737</v>
      </c>
      <c r="E15702" s="1" t="s">
        <v>66</v>
      </c>
      <c r="F15702" s="1" t="s">
        <v>4519</v>
      </c>
      <c r="G15702" s="1" t="s">
        <v>4520</v>
      </c>
    </row>
    <row r="15703" spans="1:7" x14ac:dyDescent="0.25">
      <c r="A15703" s="1">
        <v>19016006</v>
      </c>
      <c r="B15703" s="1" t="s">
        <v>10738</v>
      </c>
      <c r="C15703" s="1" t="s">
        <v>10739</v>
      </c>
      <c r="D15703" s="1" t="s">
        <v>10740</v>
      </c>
      <c r="E15703" s="1" t="s">
        <v>66</v>
      </c>
      <c r="F15703" s="1" t="s">
        <v>4519</v>
      </c>
      <c r="G15703" s="1" t="s">
        <v>4520</v>
      </c>
    </row>
    <row r="15704" spans="1:7" x14ac:dyDescent="0.25">
      <c r="A15704" s="1">
        <v>19016009</v>
      </c>
      <c r="B15704" s="1" t="s">
        <v>10747</v>
      </c>
      <c r="C15704" s="1" t="s">
        <v>10748</v>
      </c>
      <c r="D15704" s="1" t="s">
        <v>10749</v>
      </c>
      <c r="E15704" s="1" t="s">
        <v>65</v>
      </c>
      <c r="F15704" s="1" t="s">
        <v>103</v>
      </c>
      <c r="G15704" s="1" t="s">
        <v>4339</v>
      </c>
    </row>
    <row r="15705" spans="1:7" x14ac:dyDescent="0.25">
      <c r="A15705" s="1">
        <v>19040117</v>
      </c>
      <c r="B15705" s="1" t="s">
        <v>11324</v>
      </c>
      <c r="C15705" s="1" t="s">
        <v>41589</v>
      </c>
      <c r="D15705" s="1" t="s">
        <v>41590</v>
      </c>
      <c r="E15705" s="1" t="s">
        <v>66</v>
      </c>
      <c r="F15705" s="1" t="s">
        <v>892</v>
      </c>
      <c r="G15705" s="1" t="s">
        <v>893</v>
      </c>
    </row>
    <row r="15706" spans="1:7" x14ac:dyDescent="0.25">
      <c r="A15706" s="1">
        <v>19049006</v>
      </c>
      <c r="B15706" s="1" t="s">
        <v>12066</v>
      </c>
      <c r="C15706" s="1" t="s">
        <v>41591</v>
      </c>
      <c r="D15706" s="1" t="s">
        <v>41592</v>
      </c>
      <c r="E15706" s="1" t="s">
        <v>66</v>
      </c>
      <c r="F15706" s="1" t="s">
        <v>892</v>
      </c>
      <c r="G15706" s="1" t="s">
        <v>893</v>
      </c>
    </row>
    <row r="15707" spans="1:7" x14ac:dyDescent="0.25">
      <c r="B15707" s="1" t="s">
        <v>41593</v>
      </c>
      <c r="C15707" s="1" t="s">
        <v>41594</v>
      </c>
      <c r="D15707" s="1" t="s">
        <v>41595</v>
      </c>
      <c r="E15707" s="1" t="s">
        <v>66</v>
      </c>
      <c r="F15707" s="1" t="s">
        <v>480</v>
      </c>
      <c r="G15707" s="1" t="s">
        <v>481</v>
      </c>
    </row>
    <row r="15708" spans="1:7" x14ac:dyDescent="0.25">
      <c r="A15708" s="1">
        <v>19785030</v>
      </c>
      <c r="B15708" s="1" t="s">
        <v>10288</v>
      </c>
      <c r="C15708" s="1" t="s">
        <v>10289</v>
      </c>
      <c r="D15708" s="1" t="s">
        <v>10290</v>
      </c>
      <c r="E15708" s="1" t="s">
        <v>66</v>
      </c>
      <c r="F15708" s="1" t="s">
        <v>8204</v>
      </c>
      <c r="G15708" s="1" t="s">
        <v>8205</v>
      </c>
    </row>
    <row r="15709" spans="1:7" x14ac:dyDescent="0.25">
      <c r="A15709" s="1">
        <v>19785029</v>
      </c>
      <c r="B15709" s="1" t="s">
        <v>5503</v>
      </c>
      <c r="C15709" s="1" t="s">
        <v>5504</v>
      </c>
      <c r="D15709" s="1" t="s">
        <v>5505</v>
      </c>
      <c r="E15709" s="1" t="s">
        <v>66</v>
      </c>
      <c r="F15709" s="1" t="s">
        <v>8204</v>
      </c>
      <c r="G15709" s="1" t="s">
        <v>8205</v>
      </c>
    </row>
    <row r="15710" spans="1:7" x14ac:dyDescent="0.25">
      <c r="B15710" s="1" t="s">
        <v>41593</v>
      </c>
      <c r="C15710" s="1" t="s">
        <v>41594</v>
      </c>
      <c r="D15710" s="1" t="s">
        <v>41595</v>
      </c>
      <c r="E15710" s="1" t="s">
        <v>66</v>
      </c>
      <c r="F15710" s="1" t="s">
        <v>480</v>
      </c>
      <c r="G15710" s="1" t="s">
        <v>481</v>
      </c>
    </row>
    <row r="15711" spans="1:7" x14ac:dyDescent="0.25">
      <c r="A15711" s="1">
        <v>39010335</v>
      </c>
      <c r="B15711" s="1" t="s">
        <v>41596</v>
      </c>
      <c r="C15711" s="1" t="s">
        <v>41597</v>
      </c>
      <c r="D15711" s="1" t="s">
        <v>41598</v>
      </c>
      <c r="E15711" s="1" t="s">
        <v>66</v>
      </c>
      <c r="G15711" s="1" t="s">
        <v>199</v>
      </c>
    </row>
    <row r="15712" spans="1:7" x14ac:dyDescent="0.25">
      <c r="A15712" s="1">
        <v>19049005</v>
      </c>
      <c r="B15712" s="1" t="s">
        <v>12063</v>
      </c>
      <c r="C15712" s="1" t="s">
        <v>41599</v>
      </c>
      <c r="D15712" s="1" t="s">
        <v>41600</v>
      </c>
      <c r="E15712" s="1" t="s">
        <v>66</v>
      </c>
      <c r="F15712" s="1" t="s">
        <v>892</v>
      </c>
      <c r="G15712" s="1" t="s">
        <v>893</v>
      </c>
    </row>
    <row r="15713" spans="1:7" x14ac:dyDescent="0.25">
      <c r="B15713" s="1" t="s">
        <v>41601</v>
      </c>
      <c r="C15713" s="1" t="s">
        <v>41602</v>
      </c>
      <c r="D15713" s="1" t="s">
        <v>41603</v>
      </c>
      <c r="E15713" s="1" t="s">
        <v>66</v>
      </c>
      <c r="F15713" s="1" t="s">
        <v>387</v>
      </c>
      <c r="G15713" s="1" t="s">
        <v>388</v>
      </c>
    </row>
    <row r="15714" spans="1:7" x14ac:dyDescent="0.25">
      <c r="A15714" s="1">
        <v>19046030</v>
      </c>
      <c r="B15714" s="1" t="s">
        <v>9630</v>
      </c>
      <c r="C15714" s="1" t="s">
        <v>11907</v>
      </c>
      <c r="D15714" s="1" t="s">
        <v>11908</v>
      </c>
      <c r="E15714" s="1" t="s">
        <v>65</v>
      </c>
      <c r="F15714" s="1" t="s">
        <v>102</v>
      </c>
      <c r="G15714" s="1" t="s">
        <v>1053</v>
      </c>
    </row>
    <row r="15715" spans="1:7" x14ac:dyDescent="0.25">
      <c r="A15715" s="1">
        <v>19046028</v>
      </c>
      <c r="B15715" s="1" t="s">
        <v>11901</v>
      </c>
      <c r="C15715" s="1" t="s">
        <v>11902</v>
      </c>
      <c r="D15715" s="1" t="s">
        <v>11903</v>
      </c>
      <c r="E15715" s="1" t="s">
        <v>66</v>
      </c>
      <c r="F15715" s="1" t="s">
        <v>1335</v>
      </c>
      <c r="G15715" s="1" t="s">
        <v>1336</v>
      </c>
    </row>
    <row r="15716" spans="1:7" x14ac:dyDescent="0.25">
      <c r="A15716" s="1">
        <v>19046014</v>
      </c>
      <c r="B15716" s="1" t="s">
        <v>11865</v>
      </c>
      <c r="C15716" s="1" t="s">
        <v>11866</v>
      </c>
      <c r="D15716" s="1" t="s">
        <v>11867</v>
      </c>
      <c r="E15716" s="1" t="s">
        <v>66</v>
      </c>
      <c r="F15716" s="1" t="s">
        <v>1335</v>
      </c>
      <c r="G15716" s="1" t="s">
        <v>1336</v>
      </c>
    </row>
    <row r="15717" spans="1:7" x14ac:dyDescent="0.25">
      <c r="A15717" s="1">
        <v>19046015</v>
      </c>
      <c r="B15717" s="1" t="s">
        <v>11868</v>
      </c>
      <c r="C15717" s="1" t="s">
        <v>11869</v>
      </c>
      <c r="D15717" s="1" t="s">
        <v>11870</v>
      </c>
      <c r="E15717" s="1" t="s">
        <v>66</v>
      </c>
      <c r="F15717" s="1" t="s">
        <v>1335</v>
      </c>
      <c r="G15717" s="1" t="s">
        <v>1336</v>
      </c>
    </row>
    <row r="15718" spans="1:7" x14ac:dyDescent="0.25">
      <c r="A15718" s="1">
        <v>26273022</v>
      </c>
      <c r="B15718" s="1" t="s">
        <v>19752</v>
      </c>
      <c r="C15718" s="1" t="s">
        <v>19753</v>
      </c>
      <c r="D15718" s="1" t="s">
        <v>19754</v>
      </c>
      <c r="E15718" s="1" t="s">
        <v>66</v>
      </c>
      <c r="F15718" s="1" t="s">
        <v>300</v>
      </c>
      <c r="G15718" s="1" t="s">
        <v>301</v>
      </c>
    </row>
    <row r="15719" spans="1:7" x14ac:dyDescent="0.25">
      <c r="A15719" s="1">
        <v>19046004</v>
      </c>
      <c r="B15719" s="1" t="s">
        <v>11835</v>
      </c>
      <c r="C15719" s="1" t="s">
        <v>11836</v>
      </c>
      <c r="D15719" s="1" t="s">
        <v>11837</v>
      </c>
      <c r="E15719" s="1" t="s">
        <v>66</v>
      </c>
      <c r="F15719" s="1" t="s">
        <v>1335</v>
      </c>
      <c r="G15719" s="1" t="s">
        <v>1336</v>
      </c>
    </row>
    <row r="15720" spans="1:7" x14ac:dyDescent="0.25">
      <c r="A15720" s="1">
        <v>26273020</v>
      </c>
      <c r="B15720" s="1" t="s">
        <v>19746</v>
      </c>
      <c r="C15720" s="1" t="s">
        <v>19747</v>
      </c>
      <c r="D15720" s="1" t="s">
        <v>19748</v>
      </c>
      <c r="E15720" s="1" t="s">
        <v>66</v>
      </c>
      <c r="F15720" s="1" t="s">
        <v>300</v>
      </c>
      <c r="G15720" s="1" t="s">
        <v>301</v>
      </c>
    </row>
    <row r="15721" spans="1:7" x14ac:dyDescent="0.25">
      <c r="A15721" s="1">
        <v>26273009</v>
      </c>
      <c r="B15721" s="1" t="s">
        <v>19734</v>
      </c>
      <c r="C15721" s="1" t="s">
        <v>19735</v>
      </c>
      <c r="D15721" s="1" t="s">
        <v>19736</v>
      </c>
      <c r="E15721" s="1" t="s">
        <v>65</v>
      </c>
      <c r="F15721" s="1" t="s">
        <v>369</v>
      </c>
      <c r="G15721" s="1" t="s">
        <v>370</v>
      </c>
    </row>
    <row r="15722" spans="1:7" x14ac:dyDescent="0.25">
      <c r="A15722" s="1">
        <v>26273008</v>
      </c>
      <c r="B15722" s="1" t="s">
        <v>19731</v>
      </c>
      <c r="C15722" s="1" t="s">
        <v>19732</v>
      </c>
      <c r="D15722" s="1" t="s">
        <v>19733</v>
      </c>
      <c r="E15722" s="1" t="s">
        <v>65</v>
      </c>
      <c r="F15722" s="1" t="s">
        <v>369</v>
      </c>
      <c r="G15722" s="1" t="s">
        <v>370</v>
      </c>
    </row>
    <row r="15723" spans="1:7" x14ac:dyDescent="0.25">
      <c r="A15723" s="1">
        <v>26273006</v>
      </c>
      <c r="B15723" s="1" t="s">
        <v>19728</v>
      </c>
      <c r="C15723" s="1" t="s">
        <v>19729</v>
      </c>
      <c r="D15723" s="1" t="s">
        <v>19730</v>
      </c>
      <c r="E15723" s="1" t="s">
        <v>66</v>
      </c>
      <c r="F15723" s="1" t="s">
        <v>300</v>
      </c>
      <c r="G15723" s="1" t="s">
        <v>301</v>
      </c>
    </row>
    <row r="15724" spans="1:7" x14ac:dyDescent="0.25">
      <c r="A15724" s="1">
        <v>26273005</v>
      </c>
      <c r="B15724" s="1" t="s">
        <v>19725</v>
      </c>
      <c r="C15724" s="1" t="s">
        <v>19726</v>
      </c>
      <c r="D15724" s="1" t="s">
        <v>19727</v>
      </c>
      <c r="E15724" s="1" t="s">
        <v>65</v>
      </c>
      <c r="F15724" s="1" t="s">
        <v>369</v>
      </c>
      <c r="G15724" s="1" t="s">
        <v>370</v>
      </c>
    </row>
    <row r="15725" spans="1:7" x14ac:dyDescent="0.25">
      <c r="B15725" s="1" t="s">
        <v>41240</v>
      </c>
      <c r="C15725" s="1" t="s">
        <v>41241</v>
      </c>
      <c r="D15725" s="1" t="s">
        <v>41242</v>
      </c>
      <c r="E15725" s="1" t="s">
        <v>66</v>
      </c>
      <c r="F15725" s="1" t="s">
        <v>417</v>
      </c>
      <c r="G15725" s="1" t="s">
        <v>418</v>
      </c>
    </row>
    <row r="15726" spans="1:7" x14ac:dyDescent="0.25">
      <c r="B15726" s="1" t="s">
        <v>41604</v>
      </c>
      <c r="C15726" s="1" t="s">
        <v>41605</v>
      </c>
      <c r="D15726" s="1" t="s">
        <v>41606</v>
      </c>
      <c r="E15726" s="1" t="s">
        <v>66</v>
      </c>
      <c r="G15726" s="1" t="s">
        <v>199</v>
      </c>
    </row>
    <row r="15727" spans="1:7" x14ac:dyDescent="0.25">
      <c r="A15727" s="1">
        <v>19049004</v>
      </c>
      <c r="B15727" s="1" t="s">
        <v>12060</v>
      </c>
      <c r="C15727" s="1" t="s">
        <v>11747</v>
      </c>
      <c r="D15727" s="1" t="s">
        <v>11748</v>
      </c>
      <c r="E15727" s="1" t="s">
        <v>66</v>
      </c>
      <c r="F15727" s="1" t="s">
        <v>892</v>
      </c>
      <c r="G15727" s="1" t="s">
        <v>893</v>
      </c>
    </row>
    <row r="15728" spans="1:7" x14ac:dyDescent="0.25">
      <c r="B15728" s="1" t="s">
        <v>41607</v>
      </c>
      <c r="C15728" s="1" t="s">
        <v>41608</v>
      </c>
      <c r="D15728" s="1" t="s">
        <v>41609</v>
      </c>
      <c r="E15728" s="1" t="s">
        <v>66</v>
      </c>
      <c r="F15728" s="1" t="s">
        <v>952</v>
      </c>
      <c r="G15728" s="1" t="s">
        <v>953</v>
      </c>
    </row>
    <row r="15729" spans="1:7" x14ac:dyDescent="0.25">
      <c r="A15729" s="1">
        <v>26270150</v>
      </c>
      <c r="B15729" s="1" t="s">
        <v>19653</v>
      </c>
      <c r="C15729" s="1" t="s">
        <v>19654</v>
      </c>
      <c r="D15729" s="1" t="s">
        <v>19655</v>
      </c>
      <c r="E15729" s="1" t="s">
        <v>65</v>
      </c>
      <c r="F15729" s="1" t="s">
        <v>5881</v>
      </c>
      <c r="G15729" s="1" t="s">
        <v>5882</v>
      </c>
    </row>
    <row r="15730" spans="1:7" x14ac:dyDescent="0.25">
      <c r="A15730" s="1">
        <v>26270068</v>
      </c>
      <c r="B15730" s="1" t="s">
        <v>19566</v>
      </c>
      <c r="C15730" s="1" t="s">
        <v>19567</v>
      </c>
      <c r="D15730" s="1" t="s">
        <v>19568</v>
      </c>
      <c r="E15730" s="1" t="s">
        <v>65</v>
      </c>
      <c r="F15730" s="1" t="s">
        <v>5881</v>
      </c>
      <c r="G15730" s="1" t="s">
        <v>5882</v>
      </c>
    </row>
    <row r="15731" spans="1:7" x14ac:dyDescent="0.25">
      <c r="B15731" s="1" t="s">
        <v>13498</v>
      </c>
      <c r="C15731" s="1" t="s">
        <v>13499</v>
      </c>
      <c r="D15731" s="1" t="s">
        <v>13500</v>
      </c>
      <c r="E15731" s="1" t="s">
        <v>66</v>
      </c>
      <c r="F15731" s="1" t="s">
        <v>13506</v>
      </c>
      <c r="G15731" s="1" t="s">
        <v>13507</v>
      </c>
    </row>
    <row r="15732" spans="1:7" x14ac:dyDescent="0.25">
      <c r="B15732" s="1" t="s">
        <v>41610</v>
      </c>
      <c r="C15732" s="1" t="s">
        <v>41611</v>
      </c>
      <c r="D15732" s="1" t="s">
        <v>41612</v>
      </c>
      <c r="E15732" s="1" t="s">
        <v>66</v>
      </c>
      <c r="F15732" s="1" t="s">
        <v>387</v>
      </c>
      <c r="G15732" s="1" t="s">
        <v>388</v>
      </c>
    </row>
    <row r="15733" spans="1:7" x14ac:dyDescent="0.25">
      <c r="A15733" s="1">
        <v>19712009</v>
      </c>
      <c r="B15733" s="1" t="s">
        <v>12672</v>
      </c>
      <c r="C15733" s="1" t="s">
        <v>12673</v>
      </c>
      <c r="D15733" s="1" t="s">
        <v>12674</v>
      </c>
      <c r="E15733" s="1" t="s">
        <v>65</v>
      </c>
      <c r="F15733" s="1" t="s">
        <v>2148</v>
      </c>
      <c r="G15733" s="1" t="s">
        <v>2149</v>
      </c>
    </row>
    <row r="15734" spans="1:7" x14ac:dyDescent="0.25">
      <c r="A15734" s="1">
        <v>19373001</v>
      </c>
      <c r="B15734" s="1" t="s">
        <v>12529</v>
      </c>
      <c r="C15734" s="1" t="s">
        <v>12530</v>
      </c>
      <c r="D15734" s="1" t="s">
        <v>12531</v>
      </c>
      <c r="E15734" s="1" t="s">
        <v>65</v>
      </c>
      <c r="F15734" s="1" t="s">
        <v>3607</v>
      </c>
      <c r="G15734" s="1" t="s">
        <v>3608</v>
      </c>
    </row>
    <row r="15735" spans="1:7" x14ac:dyDescent="0.25">
      <c r="A15735" s="1">
        <v>19340004</v>
      </c>
      <c r="B15735" s="1" t="s">
        <v>12496</v>
      </c>
      <c r="C15735" s="1" t="s">
        <v>12497</v>
      </c>
      <c r="D15735" s="1" t="s">
        <v>12498</v>
      </c>
      <c r="E15735" s="1" t="s">
        <v>66</v>
      </c>
      <c r="F15735" s="1" t="s">
        <v>285</v>
      </c>
      <c r="G15735" s="1" t="s">
        <v>286</v>
      </c>
    </row>
    <row r="15736" spans="1:7" x14ac:dyDescent="0.25">
      <c r="B15736" s="1" t="s">
        <v>41613</v>
      </c>
      <c r="C15736" s="1" t="s">
        <v>41614</v>
      </c>
      <c r="D15736" s="1" t="s">
        <v>41615</v>
      </c>
      <c r="E15736" s="1" t="s">
        <v>66</v>
      </c>
      <c r="G15736" s="1" t="s">
        <v>199</v>
      </c>
    </row>
    <row r="15737" spans="1:7" x14ac:dyDescent="0.25">
      <c r="B15737" s="1" t="s">
        <v>41616</v>
      </c>
      <c r="C15737" s="1" t="s">
        <v>41617</v>
      </c>
      <c r="D15737" s="1" t="s">
        <v>41618</v>
      </c>
      <c r="E15737" s="1" t="s">
        <v>66</v>
      </c>
      <c r="F15737" s="1" t="s">
        <v>40907</v>
      </c>
      <c r="G15737" s="1" t="s">
        <v>40908</v>
      </c>
    </row>
    <row r="15738" spans="1:7" x14ac:dyDescent="0.25">
      <c r="A15738" s="1">
        <v>26373010</v>
      </c>
      <c r="B15738" s="1" t="s">
        <v>20246</v>
      </c>
      <c r="C15738" s="1" t="s">
        <v>20247</v>
      </c>
      <c r="D15738" s="1" t="s">
        <v>20248</v>
      </c>
      <c r="E15738" s="1" t="s">
        <v>65</v>
      </c>
      <c r="F15738" s="1" t="s">
        <v>369</v>
      </c>
      <c r="G15738" s="1" t="s">
        <v>370</v>
      </c>
    </row>
    <row r="15739" spans="1:7" x14ac:dyDescent="0.25">
      <c r="A15739" s="1">
        <v>26373011</v>
      </c>
      <c r="B15739" s="1" t="s">
        <v>20249</v>
      </c>
      <c r="C15739" s="1" t="s">
        <v>20250</v>
      </c>
      <c r="D15739" s="1" t="s">
        <v>20251</v>
      </c>
      <c r="E15739" s="1" t="s">
        <v>65</v>
      </c>
      <c r="F15739" s="1" t="s">
        <v>369</v>
      </c>
      <c r="G15739" s="1" t="s">
        <v>370</v>
      </c>
    </row>
    <row r="15740" spans="1:7" x14ac:dyDescent="0.25">
      <c r="A15740" s="1">
        <v>26373012</v>
      </c>
      <c r="B15740" s="1" t="s">
        <v>41619</v>
      </c>
      <c r="C15740" s="1" t="s">
        <v>41620</v>
      </c>
      <c r="D15740" s="1" t="s">
        <v>41621</v>
      </c>
      <c r="E15740" s="1" t="s">
        <v>66</v>
      </c>
      <c r="F15740" s="1" t="s">
        <v>300</v>
      </c>
      <c r="G15740" s="1" t="s">
        <v>301</v>
      </c>
    </row>
    <row r="15741" spans="1:7" x14ac:dyDescent="0.25">
      <c r="A15741" s="1">
        <v>26373009</v>
      </c>
      <c r="B15741" s="1" t="s">
        <v>20243</v>
      </c>
      <c r="C15741" s="1" t="s">
        <v>20244</v>
      </c>
      <c r="D15741" s="1" t="s">
        <v>20245</v>
      </c>
      <c r="E15741" s="1" t="s">
        <v>65</v>
      </c>
      <c r="F15741" s="1" t="s">
        <v>369</v>
      </c>
      <c r="G15741" s="1" t="s">
        <v>370</v>
      </c>
    </row>
    <row r="15742" spans="1:7" x14ac:dyDescent="0.25">
      <c r="A15742" s="1">
        <v>19095052</v>
      </c>
      <c r="B15742" s="1" t="s">
        <v>12407</v>
      </c>
      <c r="C15742" s="1" t="s">
        <v>12408</v>
      </c>
      <c r="D15742" s="1" t="s">
        <v>12409</v>
      </c>
      <c r="E15742" s="1" t="s">
        <v>66</v>
      </c>
      <c r="F15742" s="1" t="s">
        <v>475</v>
      </c>
      <c r="G15742" s="1" t="s">
        <v>476</v>
      </c>
    </row>
    <row r="15743" spans="1:7" x14ac:dyDescent="0.25">
      <c r="A15743" s="1">
        <v>26270156</v>
      </c>
      <c r="B15743" s="1" t="s">
        <v>19662</v>
      </c>
      <c r="C15743" s="1" t="s">
        <v>19663</v>
      </c>
      <c r="D15743" s="1" t="s">
        <v>19664</v>
      </c>
      <c r="E15743" s="1" t="s">
        <v>65</v>
      </c>
      <c r="F15743" s="1" t="s">
        <v>2626</v>
      </c>
      <c r="G15743" s="1" t="s">
        <v>2627</v>
      </c>
    </row>
    <row r="15744" spans="1:7" x14ac:dyDescent="0.25">
      <c r="A15744" s="1">
        <v>26270157</v>
      </c>
      <c r="B15744" s="1" t="s">
        <v>19665</v>
      </c>
      <c r="C15744" s="1" t="s">
        <v>19666</v>
      </c>
      <c r="D15744" s="1" t="s">
        <v>19667</v>
      </c>
      <c r="E15744" s="1" t="s">
        <v>65</v>
      </c>
      <c r="F15744" s="1" t="s">
        <v>2626</v>
      </c>
      <c r="G15744" s="1" t="s">
        <v>2627</v>
      </c>
    </row>
    <row r="15745" spans="1:7" x14ac:dyDescent="0.25">
      <c r="A15745" s="1">
        <v>19095051</v>
      </c>
      <c r="B15745" s="1" t="s">
        <v>12404</v>
      </c>
      <c r="C15745" s="1" t="s">
        <v>12405</v>
      </c>
      <c r="D15745" s="1" t="s">
        <v>12406</v>
      </c>
      <c r="E15745" s="1" t="s">
        <v>66</v>
      </c>
      <c r="F15745" s="1" t="s">
        <v>498</v>
      </c>
      <c r="G15745" s="1" t="s">
        <v>499</v>
      </c>
    </row>
    <row r="15746" spans="1:7" x14ac:dyDescent="0.25">
      <c r="A15746" s="1">
        <v>19270011</v>
      </c>
      <c r="B15746" s="1" t="s">
        <v>12477</v>
      </c>
      <c r="C15746" s="1" t="s">
        <v>12478</v>
      </c>
      <c r="D15746" s="1" t="s">
        <v>12479</v>
      </c>
      <c r="E15746" s="1" t="s">
        <v>65</v>
      </c>
      <c r="F15746" s="1" t="s">
        <v>3607</v>
      </c>
      <c r="G15746" s="1" t="s">
        <v>3608</v>
      </c>
    </row>
    <row r="15747" spans="1:7" x14ac:dyDescent="0.25">
      <c r="A15747" s="1">
        <v>19250013</v>
      </c>
      <c r="B15747" s="1" t="s">
        <v>12445</v>
      </c>
      <c r="C15747" s="1" t="s">
        <v>12446</v>
      </c>
      <c r="D15747" s="1" t="s">
        <v>12447</v>
      </c>
      <c r="E15747" s="1" t="s">
        <v>65</v>
      </c>
      <c r="F15747" s="1" t="s">
        <v>9513</v>
      </c>
      <c r="G15747" s="1" t="s">
        <v>9514</v>
      </c>
    </row>
    <row r="15748" spans="1:7" x14ac:dyDescent="0.25">
      <c r="A15748" s="1">
        <v>19270012</v>
      </c>
      <c r="B15748" s="1" t="s">
        <v>12480</v>
      </c>
      <c r="C15748" s="1" t="s">
        <v>12481</v>
      </c>
      <c r="D15748" s="1" t="s">
        <v>12482</v>
      </c>
      <c r="E15748" s="1" t="s">
        <v>65</v>
      </c>
      <c r="F15748" s="1" t="s">
        <v>3607</v>
      </c>
      <c r="G15748" s="1" t="s">
        <v>3608</v>
      </c>
    </row>
    <row r="15749" spans="1:7" x14ac:dyDescent="0.25">
      <c r="A15749" s="1">
        <v>19095053</v>
      </c>
      <c r="B15749" s="1" t="s">
        <v>12410</v>
      </c>
      <c r="C15749" s="1" t="s">
        <v>12411</v>
      </c>
      <c r="D15749" s="1" t="s">
        <v>12412</v>
      </c>
      <c r="E15749" s="1" t="s">
        <v>66</v>
      </c>
      <c r="F15749" s="1" t="s">
        <v>498</v>
      </c>
      <c r="G15749" s="1" t="s">
        <v>499</v>
      </c>
    </row>
    <row r="15750" spans="1:7" x14ac:dyDescent="0.25">
      <c r="A15750" s="1">
        <v>19095050</v>
      </c>
      <c r="B15750" s="1" t="s">
        <v>12401</v>
      </c>
      <c r="C15750" s="1" t="s">
        <v>12402</v>
      </c>
      <c r="D15750" s="1" t="s">
        <v>12403</v>
      </c>
      <c r="E15750" s="1" t="s">
        <v>66</v>
      </c>
      <c r="F15750" s="1" t="s">
        <v>498</v>
      </c>
      <c r="G15750" s="1" t="s">
        <v>499</v>
      </c>
    </row>
    <row r="15751" spans="1:7" x14ac:dyDescent="0.25">
      <c r="A15751" s="1">
        <v>26373013</v>
      </c>
      <c r="B15751" s="1" t="s">
        <v>20255</v>
      </c>
      <c r="C15751" s="1" t="s">
        <v>20256</v>
      </c>
      <c r="D15751" s="1" t="s">
        <v>20257</v>
      </c>
      <c r="E15751" s="1" t="s">
        <v>66</v>
      </c>
      <c r="F15751" s="1" t="s">
        <v>300</v>
      </c>
      <c r="G15751" s="1" t="s">
        <v>301</v>
      </c>
    </row>
    <row r="15752" spans="1:7" x14ac:dyDescent="0.25">
      <c r="A15752" s="1">
        <v>26217004</v>
      </c>
      <c r="B15752" s="1" t="s">
        <v>19291</v>
      </c>
      <c r="C15752" s="1" t="s">
        <v>19292</v>
      </c>
      <c r="D15752" s="1" t="s">
        <v>19293</v>
      </c>
      <c r="E15752" s="1" t="s">
        <v>66</v>
      </c>
      <c r="F15752" s="1" t="s">
        <v>2286</v>
      </c>
      <c r="G15752" s="1" t="s">
        <v>2287</v>
      </c>
    </row>
    <row r="15753" spans="1:7" x14ac:dyDescent="0.25">
      <c r="A15753" s="1">
        <v>26070013</v>
      </c>
      <c r="B15753" s="1" t="s">
        <v>41622</v>
      </c>
      <c r="C15753" s="1" t="s">
        <v>41623</v>
      </c>
      <c r="D15753" s="1" t="s">
        <v>41624</v>
      </c>
      <c r="E15753" s="1" t="s">
        <v>65</v>
      </c>
      <c r="F15753" s="1" t="s">
        <v>2626</v>
      </c>
      <c r="G15753" s="1" t="s">
        <v>2627</v>
      </c>
    </row>
    <row r="15754" spans="1:7" x14ac:dyDescent="0.25">
      <c r="A15754" s="1">
        <v>26050013</v>
      </c>
      <c r="B15754" s="1" t="s">
        <v>19171</v>
      </c>
      <c r="C15754" s="1" t="s">
        <v>19172</v>
      </c>
      <c r="D15754" s="1" t="s">
        <v>19173</v>
      </c>
      <c r="E15754" s="1" t="s">
        <v>65</v>
      </c>
      <c r="F15754" s="1" t="s">
        <v>590</v>
      </c>
      <c r="G15754" s="1" t="s">
        <v>591</v>
      </c>
    </row>
    <row r="15755" spans="1:7" x14ac:dyDescent="0.25">
      <c r="A15755" s="1">
        <v>26217003</v>
      </c>
      <c r="B15755" s="1" t="s">
        <v>19288</v>
      </c>
      <c r="C15755" s="1" t="s">
        <v>19289</v>
      </c>
      <c r="D15755" s="1" t="s">
        <v>19290</v>
      </c>
      <c r="E15755" s="1" t="s">
        <v>66</v>
      </c>
      <c r="F15755" s="1" t="s">
        <v>2286</v>
      </c>
      <c r="G15755" s="1" t="s">
        <v>2287</v>
      </c>
    </row>
    <row r="15756" spans="1:7" x14ac:dyDescent="0.25">
      <c r="A15756" s="1">
        <v>26217001</v>
      </c>
      <c r="B15756" s="1" t="s">
        <v>19285</v>
      </c>
      <c r="C15756" s="1" t="s">
        <v>19286</v>
      </c>
      <c r="D15756" s="1" t="s">
        <v>19287</v>
      </c>
      <c r="E15756" s="1" t="s">
        <v>66</v>
      </c>
      <c r="F15756" s="1" t="s">
        <v>300</v>
      </c>
      <c r="G15756" s="1" t="s">
        <v>301</v>
      </c>
    </row>
    <row r="15757" spans="1:7" x14ac:dyDescent="0.25">
      <c r="A15757" s="1">
        <v>26210015</v>
      </c>
      <c r="B15757" s="1" t="s">
        <v>19282</v>
      </c>
      <c r="C15757" s="1" t="s">
        <v>19283</v>
      </c>
      <c r="D15757" s="1" t="s">
        <v>19284</v>
      </c>
      <c r="E15757" s="1" t="s">
        <v>66</v>
      </c>
      <c r="F15757" s="1" t="s">
        <v>285</v>
      </c>
      <c r="G15757" s="1" t="s">
        <v>286</v>
      </c>
    </row>
    <row r="15758" spans="1:7" x14ac:dyDescent="0.25">
      <c r="A15758" s="1">
        <v>26075009</v>
      </c>
      <c r="B15758" s="1" t="s">
        <v>19231</v>
      </c>
      <c r="C15758" s="1" t="s">
        <v>19232</v>
      </c>
      <c r="D15758" s="1" t="s">
        <v>19233</v>
      </c>
      <c r="E15758" s="1" t="s">
        <v>65</v>
      </c>
      <c r="F15758" s="1" t="s">
        <v>1451</v>
      </c>
      <c r="G15758" s="1" t="s">
        <v>1452</v>
      </c>
    </row>
    <row r="15759" spans="1:7" x14ac:dyDescent="0.25">
      <c r="A15759" s="1">
        <v>26075007</v>
      </c>
      <c r="B15759" s="1" t="s">
        <v>19225</v>
      </c>
      <c r="C15759" s="1" t="s">
        <v>41625</v>
      </c>
      <c r="D15759" s="1" t="s">
        <v>41626</v>
      </c>
      <c r="E15759" s="1" t="s">
        <v>65</v>
      </c>
      <c r="F15759" s="1" t="s">
        <v>1451</v>
      </c>
      <c r="G15759" s="1" t="s">
        <v>1452</v>
      </c>
    </row>
    <row r="15760" spans="1:7" x14ac:dyDescent="0.25">
      <c r="A15760" s="1">
        <v>19795034</v>
      </c>
      <c r="B15760" s="1" t="s">
        <v>13353</v>
      </c>
      <c r="C15760" s="1" t="s">
        <v>13354</v>
      </c>
      <c r="D15760" s="1" t="s">
        <v>13355</v>
      </c>
      <c r="E15760" s="1" t="s">
        <v>66</v>
      </c>
      <c r="F15760" s="1" t="s">
        <v>498</v>
      </c>
      <c r="G15760" s="1" t="s">
        <v>499</v>
      </c>
    </row>
    <row r="15761" spans="1:7" x14ac:dyDescent="0.25">
      <c r="A15761" s="1">
        <v>19795029</v>
      </c>
      <c r="B15761" s="1" t="s">
        <v>13347</v>
      </c>
      <c r="C15761" s="1" t="s">
        <v>13348</v>
      </c>
      <c r="D15761" s="1" t="s">
        <v>13349</v>
      </c>
      <c r="E15761" s="1" t="s">
        <v>66</v>
      </c>
      <c r="F15761" s="1" t="s">
        <v>498</v>
      </c>
      <c r="G15761" s="1" t="s">
        <v>499</v>
      </c>
    </row>
    <row r="15762" spans="1:7" x14ac:dyDescent="0.25">
      <c r="A15762" s="1">
        <v>19746029</v>
      </c>
      <c r="B15762" s="1" t="s">
        <v>13187</v>
      </c>
      <c r="C15762" s="1" t="s">
        <v>13188</v>
      </c>
      <c r="D15762" s="1" t="s">
        <v>13189</v>
      </c>
      <c r="E15762" s="1" t="s">
        <v>66</v>
      </c>
      <c r="F15762" s="1" t="s">
        <v>1335</v>
      </c>
      <c r="G15762" s="1" t="s">
        <v>1336</v>
      </c>
    </row>
    <row r="15763" spans="1:7" x14ac:dyDescent="0.25">
      <c r="A15763" s="1">
        <v>19795035</v>
      </c>
      <c r="B15763" s="1" t="s">
        <v>13356</v>
      </c>
      <c r="C15763" s="1" t="s">
        <v>13357</v>
      </c>
      <c r="D15763" s="1" t="s">
        <v>13358</v>
      </c>
      <c r="E15763" s="1" t="s">
        <v>66</v>
      </c>
      <c r="F15763" s="1" t="s">
        <v>498</v>
      </c>
      <c r="G15763" s="1" t="s">
        <v>499</v>
      </c>
    </row>
    <row r="15764" spans="1:7" x14ac:dyDescent="0.25">
      <c r="A15764" s="1">
        <v>19850016</v>
      </c>
      <c r="B15764" s="1" t="s">
        <v>13464</v>
      </c>
      <c r="C15764" s="1" t="s">
        <v>13465</v>
      </c>
      <c r="D15764" s="1" t="s">
        <v>13466</v>
      </c>
      <c r="E15764" s="1" t="s">
        <v>65</v>
      </c>
      <c r="F15764" s="1" t="s">
        <v>13452</v>
      </c>
      <c r="G15764" s="1" t="s">
        <v>13453</v>
      </c>
    </row>
    <row r="15765" spans="1:7" x14ac:dyDescent="0.25">
      <c r="A15765" s="1">
        <v>19795032</v>
      </c>
      <c r="B15765" s="1" t="s">
        <v>13350</v>
      </c>
      <c r="C15765" s="1" t="s">
        <v>13351</v>
      </c>
      <c r="D15765" s="1" t="s">
        <v>13352</v>
      </c>
      <c r="E15765" s="1" t="s">
        <v>66</v>
      </c>
      <c r="F15765" s="1" t="s">
        <v>498</v>
      </c>
      <c r="G15765" s="1" t="s">
        <v>499</v>
      </c>
    </row>
    <row r="15766" spans="1:7" x14ac:dyDescent="0.25">
      <c r="A15766" s="1">
        <v>19770008</v>
      </c>
      <c r="B15766" s="1" t="s">
        <v>13321</v>
      </c>
      <c r="C15766" s="1" t="s">
        <v>13322</v>
      </c>
      <c r="D15766" s="1" t="s">
        <v>13323</v>
      </c>
      <c r="E15766" s="1" t="s">
        <v>65</v>
      </c>
      <c r="F15766" s="1" t="s">
        <v>3607</v>
      </c>
      <c r="G15766" s="1" t="s">
        <v>3608</v>
      </c>
    </row>
    <row r="15767" spans="1:7" x14ac:dyDescent="0.25">
      <c r="A15767" s="1">
        <v>19746039</v>
      </c>
      <c r="B15767" s="1" t="s">
        <v>13215</v>
      </c>
      <c r="C15767" s="1" t="s">
        <v>13216</v>
      </c>
      <c r="D15767" s="1" t="s">
        <v>13217</v>
      </c>
      <c r="E15767" s="1" t="s">
        <v>66</v>
      </c>
      <c r="F15767" s="1" t="s">
        <v>102</v>
      </c>
      <c r="G15767" s="1" t="s">
        <v>1053</v>
      </c>
    </row>
    <row r="15768" spans="1:7" x14ac:dyDescent="0.25">
      <c r="A15768" s="1">
        <v>19746038</v>
      </c>
      <c r="B15768" s="1" t="s">
        <v>13212</v>
      </c>
      <c r="C15768" s="1" t="s">
        <v>13213</v>
      </c>
      <c r="D15768" s="1" t="s">
        <v>13214</v>
      </c>
      <c r="E15768" s="1" t="s">
        <v>66</v>
      </c>
      <c r="F15768" s="1" t="s">
        <v>102</v>
      </c>
      <c r="G15768" s="1" t="s">
        <v>1053</v>
      </c>
    </row>
    <row r="15769" spans="1:7" x14ac:dyDescent="0.25">
      <c r="B15769" s="1" t="s">
        <v>41627</v>
      </c>
      <c r="C15769" s="1" t="s">
        <v>41628</v>
      </c>
      <c r="D15769" s="1" t="s">
        <v>41629</v>
      </c>
      <c r="E15769" s="1" t="s">
        <v>66</v>
      </c>
      <c r="F15769" s="1" t="s">
        <v>3393</v>
      </c>
      <c r="G15769" s="1" t="s">
        <v>3394</v>
      </c>
    </row>
    <row r="15770" spans="1:7" x14ac:dyDescent="0.25">
      <c r="B15770" s="1" t="s">
        <v>41630</v>
      </c>
      <c r="C15770" s="1" t="s">
        <v>41631</v>
      </c>
      <c r="D15770" s="1" t="s">
        <v>41632</v>
      </c>
      <c r="E15770" s="1" t="s">
        <v>66</v>
      </c>
      <c r="F15770" s="1" t="s">
        <v>387</v>
      </c>
      <c r="G15770" s="1" t="s">
        <v>388</v>
      </c>
    </row>
    <row r="15771" spans="1:7" x14ac:dyDescent="0.25">
      <c r="B15771" s="1" t="s">
        <v>41633</v>
      </c>
      <c r="C15771" s="1" t="s">
        <v>41634</v>
      </c>
      <c r="D15771" s="1" t="s">
        <v>41635</v>
      </c>
      <c r="E15771" s="1" t="s">
        <v>66</v>
      </c>
      <c r="F15771" s="1" t="s">
        <v>387</v>
      </c>
      <c r="G15771" s="1" t="s">
        <v>388</v>
      </c>
    </row>
    <row r="15772" spans="1:7" x14ac:dyDescent="0.25">
      <c r="B15772" s="1" t="s">
        <v>41636</v>
      </c>
      <c r="C15772" s="1" t="s">
        <v>41637</v>
      </c>
      <c r="D15772" s="1" t="s">
        <v>41638</v>
      </c>
      <c r="E15772" s="1" t="s">
        <v>66</v>
      </c>
      <c r="F15772" s="1" t="s">
        <v>387</v>
      </c>
      <c r="G15772" s="1" t="s">
        <v>388</v>
      </c>
    </row>
    <row r="15773" spans="1:7" x14ac:dyDescent="0.25">
      <c r="B15773" s="1" t="s">
        <v>41639</v>
      </c>
      <c r="C15773" s="1" t="s">
        <v>41640</v>
      </c>
      <c r="D15773" s="1" t="s">
        <v>41641</v>
      </c>
      <c r="E15773" s="1" t="s">
        <v>66</v>
      </c>
      <c r="F15773" s="1" t="s">
        <v>3393</v>
      </c>
      <c r="G15773" s="1" t="s">
        <v>3394</v>
      </c>
    </row>
    <row r="15774" spans="1:7" x14ac:dyDescent="0.25">
      <c r="B15774" s="1" t="s">
        <v>41642</v>
      </c>
      <c r="C15774" s="1" t="s">
        <v>41643</v>
      </c>
      <c r="D15774" s="1" t="s">
        <v>41644</v>
      </c>
      <c r="E15774" s="1" t="s">
        <v>66</v>
      </c>
      <c r="F15774" s="1" t="s">
        <v>3393</v>
      </c>
      <c r="G15774" s="1" t="s">
        <v>3394</v>
      </c>
    </row>
    <row r="15775" spans="1:7" x14ac:dyDescent="0.25">
      <c r="A15775" s="1">
        <v>26375007</v>
      </c>
      <c r="B15775" s="1" t="s">
        <v>20276</v>
      </c>
      <c r="C15775" s="1" t="s">
        <v>20277</v>
      </c>
      <c r="D15775" s="1" t="s">
        <v>20278</v>
      </c>
      <c r="E15775" s="1" t="s">
        <v>65</v>
      </c>
      <c r="F15775" s="1" t="s">
        <v>1451</v>
      </c>
      <c r="G15775" s="1" t="s">
        <v>1452</v>
      </c>
    </row>
    <row r="15776" spans="1:7" x14ac:dyDescent="0.25">
      <c r="A15776" s="1">
        <v>33009185</v>
      </c>
      <c r="B15776" s="1" t="s">
        <v>41645</v>
      </c>
      <c r="C15776" s="1" t="s">
        <v>41646</v>
      </c>
      <c r="D15776" s="1" t="s">
        <v>41647</v>
      </c>
      <c r="E15776" s="1" t="s">
        <v>66</v>
      </c>
      <c r="F15776" s="1" t="s">
        <v>39</v>
      </c>
      <c r="G15776" s="1" t="s">
        <v>321</v>
      </c>
    </row>
    <row r="15777" spans="1:7" x14ac:dyDescent="0.25">
      <c r="A15777" s="1">
        <v>26380009</v>
      </c>
      <c r="B15777" s="1" t="s">
        <v>18522</v>
      </c>
      <c r="C15777" s="1" t="s">
        <v>18523</v>
      </c>
      <c r="D15777" s="1" t="s">
        <v>18524</v>
      </c>
      <c r="E15777" s="1" t="s">
        <v>66</v>
      </c>
      <c r="F15777" s="1" t="s">
        <v>9492</v>
      </c>
      <c r="G15777" s="1" t="s">
        <v>9493</v>
      </c>
    </row>
    <row r="15778" spans="1:7" x14ac:dyDescent="0.25">
      <c r="A15778" s="1">
        <v>26733007</v>
      </c>
      <c r="B15778" s="1" t="s">
        <v>20297</v>
      </c>
      <c r="C15778" s="1" t="s">
        <v>20298</v>
      </c>
      <c r="D15778" s="1" t="s">
        <v>20299</v>
      </c>
      <c r="E15778" s="1" t="s">
        <v>65</v>
      </c>
      <c r="F15778" s="1" t="s">
        <v>579</v>
      </c>
      <c r="G15778" s="1" t="s">
        <v>580</v>
      </c>
    </row>
    <row r="15779" spans="1:7" x14ac:dyDescent="0.25">
      <c r="A15779" s="1">
        <v>19745309</v>
      </c>
      <c r="B15779" s="1" t="s">
        <v>41648</v>
      </c>
      <c r="C15779" s="1" t="s">
        <v>41649</v>
      </c>
      <c r="D15779" s="1" t="s">
        <v>41650</v>
      </c>
      <c r="E15779" s="1" t="s">
        <v>65</v>
      </c>
      <c r="F15779" s="1" t="s">
        <v>3398</v>
      </c>
      <c r="G15779" s="1" t="s">
        <v>3399</v>
      </c>
    </row>
    <row r="15780" spans="1:7" x14ac:dyDescent="0.25">
      <c r="A15780" s="1">
        <v>33009184</v>
      </c>
      <c r="B15780" s="1" t="s">
        <v>41651</v>
      </c>
      <c r="C15780" s="1" t="s">
        <v>41652</v>
      </c>
      <c r="D15780" s="1" t="s">
        <v>41653</v>
      </c>
      <c r="E15780" s="1" t="s">
        <v>66</v>
      </c>
      <c r="F15780" s="1" t="s">
        <v>39</v>
      </c>
      <c r="G15780" s="1" t="s">
        <v>321</v>
      </c>
    </row>
    <row r="15781" spans="1:7" x14ac:dyDescent="0.25">
      <c r="B15781" s="1" t="s">
        <v>41240</v>
      </c>
      <c r="C15781" s="1" t="s">
        <v>41241</v>
      </c>
      <c r="D15781" s="1" t="s">
        <v>41242</v>
      </c>
      <c r="E15781" s="1" t="s">
        <v>66</v>
      </c>
      <c r="F15781" s="1" t="s">
        <v>417</v>
      </c>
      <c r="G15781" s="1" t="s">
        <v>418</v>
      </c>
    </row>
    <row r="15782" spans="1:7" x14ac:dyDescent="0.25">
      <c r="A15782" s="1">
        <v>19745310</v>
      </c>
      <c r="B15782" s="1" t="s">
        <v>41654</v>
      </c>
      <c r="C15782" s="1" t="s">
        <v>41655</v>
      </c>
      <c r="D15782" s="1" t="s">
        <v>41656</v>
      </c>
      <c r="E15782" s="1" t="s">
        <v>65</v>
      </c>
      <c r="F15782" s="1" t="s">
        <v>3398</v>
      </c>
      <c r="G15782" s="1" t="s">
        <v>3399</v>
      </c>
    </row>
    <row r="15783" spans="1:7" x14ac:dyDescent="0.25">
      <c r="A15783" s="1">
        <v>19745311</v>
      </c>
      <c r="B15783" s="1" t="s">
        <v>41657</v>
      </c>
      <c r="C15783" s="1" t="s">
        <v>41658</v>
      </c>
      <c r="D15783" s="1" t="s">
        <v>41659</v>
      </c>
      <c r="E15783" s="1" t="s">
        <v>65</v>
      </c>
      <c r="F15783" s="1" t="s">
        <v>3398</v>
      </c>
      <c r="G15783" s="1" t="s">
        <v>3399</v>
      </c>
    </row>
    <row r="15784" spans="1:7" x14ac:dyDescent="0.25">
      <c r="B15784" s="1" t="s">
        <v>41660</v>
      </c>
      <c r="C15784" s="1" t="s">
        <v>41661</v>
      </c>
      <c r="D15784" s="1" t="s">
        <v>41662</v>
      </c>
      <c r="E15784" s="1" t="s">
        <v>66</v>
      </c>
      <c r="F15784" s="1" t="s">
        <v>41663</v>
      </c>
      <c r="G15784" s="1" t="s">
        <v>41664</v>
      </c>
    </row>
    <row r="15785" spans="1:7" x14ac:dyDescent="0.25">
      <c r="B15785" s="1" t="s">
        <v>41665</v>
      </c>
      <c r="C15785" s="1" t="s">
        <v>41666</v>
      </c>
      <c r="D15785" s="1" t="s">
        <v>41667</v>
      </c>
      <c r="E15785" s="1" t="s">
        <v>66</v>
      </c>
      <c r="F15785" s="1" t="s">
        <v>41663</v>
      </c>
      <c r="G15785" s="1" t="s">
        <v>41664</v>
      </c>
    </row>
    <row r="15786" spans="1:7" x14ac:dyDescent="0.25">
      <c r="B15786" s="1" t="s">
        <v>41668</v>
      </c>
      <c r="C15786" s="1" t="s">
        <v>41669</v>
      </c>
      <c r="D15786" s="1" t="s">
        <v>41670</v>
      </c>
      <c r="E15786" s="1" t="s">
        <v>66</v>
      </c>
      <c r="F15786" s="1" t="s">
        <v>41663</v>
      </c>
      <c r="G15786" s="1" t="s">
        <v>41664</v>
      </c>
    </row>
    <row r="15787" spans="1:7" x14ac:dyDescent="0.25">
      <c r="B15787" s="1" t="s">
        <v>41671</v>
      </c>
      <c r="C15787" s="1" t="s">
        <v>41672</v>
      </c>
      <c r="D15787" s="1" t="s">
        <v>41673</v>
      </c>
      <c r="E15787" s="1" t="s">
        <v>66</v>
      </c>
      <c r="F15787" s="1" t="s">
        <v>8252</v>
      </c>
      <c r="G15787" s="1" t="s">
        <v>8253</v>
      </c>
    </row>
    <row r="15788" spans="1:7" x14ac:dyDescent="0.25">
      <c r="B15788" s="1" t="s">
        <v>971</v>
      </c>
      <c r="C15788" s="1" t="s">
        <v>972</v>
      </c>
      <c r="D15788" s="1" t="s">
        <v>973</v>
      </c>
      <c r="E15788" s="1" t="s">
        <v>66</v>
      </c>
      <c r="F15788" s="1" t="s">
        <v>15865</v>
      </c>
      <c r="G15788" s="1" t="s">
        <v>15866</v>
      </c>
    </row>
    <row r="15789" spans="1:7" x14ac:dyDescent="0.25">
      <c r="B15789" s="1" t="s">
        <v>41674</v>
      </c>
      <c r="C15789" s="1" t="s">
        <v>41675</v>
      </c>
      <c r="D15789" s="1" t="s">
        <v>41676</v>
      </c>
      <c r="E15789" s="1" t="s">
        <v>66</v>
      </c>
      <c r="F15789" s="1" t="s">
        <v>41677</v>
      </c>
      <c r="G15789" s="1" t="s">
        <v>199</v>
      </c>
    </row>
    <row r="15790" spans="1:7" x14ac:dyDescent="0.25">
      <c r="B15790" s="1" t="s">
        <v>41678</v>
      </c>
      <c r="C15790" s="1" t="s">
        <v>41679</v>
      </c>
      <c r="D15790" s="1" t="s">
        <v>41680</v>
      </c>
      <c r="E15790" s="1" t="s">
        <v>66</v>
      </c>
      <c r="F15790" s="1" t="s">
        <v>41677</v>
      </c>
      <c r="G15790" s="1" t="s">
        <v>199</v>
      </c>
    </row>
    <row r="15791" spans="1:7" x14ac:dyDescent="0.25">
      <c r="B15791" s="1" t="s">
        <v>41681</v>
      </c>
      <c r="C15791" s="1" t="s">
        <v>41682</v>
      </c>
      <c r="D15791" s="1" t="s">
        <v>41683</v>
      </c>
      <c r="E15791" s="1" t="s">
        <v>66</v>
      </c>
      <c r="F15791" s="1" t="s">
        <v>41677</v>
      </c>
      <c r="G15791" s="1" t="s">
        <v>199</v>
      </c>
    </row>
    <row r="15792" spans="1:7" x14ac:dyDescent="0.25">
      <c r="B15792" s="1" t="s">
        <v>41684</v>
      </c>
      <c r="C15792" s="1" t="s">
        <v>41685</v>
      </c>
      <c r="D15792" s="1" t="s">
        <v>41686</v>
      </c>
      <c r="E15792" s="1" t="s">
        <v>66</v>
      </c>
      <c r="F15792" s="1" t="s">
        <v>41677</v>
      </c>
      <c r="G15792" s="1" t="s">
        <v>199</v>
      </c>
    </row>
    <row r="15793" spans="1:7" x14ac:dyDescent="0.25">
      <c r="B15793" s="1" t="s">
        <v>41687</v>
      </c>
      <c r="C15793" s="1" t="s">
        <v>41688</v>
      </c>
      <c r="D15793" s="1" t="s">
        <v>41689</v>
      </c>
      <c r="E15793" s="1" t="s">
        <v>66</v>
      </c>
      <c r="F15793" s="1" t="s">
        <v>41677</v>
      </c>
      <c r="G15793" s="1" t="s">
        <v>199</v>
      </c>
    </row>
    <row r="15794" spans="1:7" x14ac:dyDescent="0.25">
      <c r="A15794" s="1">
        <v>17850088</v>
      </c>
      <c r="B15794" s="1" t="s">
        <v>13498</v>
      </c>
      <c r="C15794" s="1" t="s">
        <v>13499</v>
      </c>
      <c r="D15794" s="1" t="s">
        <v>13500</v>
      </c>
      <c r="E15794" s="1" t="s">
        <v>66</v>
      </c>
      <c r="F15794" s="1" t="s">
        <v>41690</v>
      </c>
      <c r="G15794" s="1" t="s">
        <v>41691</v>
      </c>
    </row>
    <row r="15795" spans="1:7" x14ac:dyDescent="0.25">
      <c r="B15795" s="1" t="s">
        <v>41692</v>
      </c>
      <c r="C15795" s="1" t="s">
        <v>41693</v>
      </c>
      <c r="D15795" s="1" t="s">
        <v>41694</v>
      </c>
      <c r="E15795" s="1" t="s">
        <v>66</v>
      </c>
      <c r="F15795" s="1" t="s">
        <v>382</v>
      </c>
      <c r="G15795" s="1" t="s">
        <v>383</v>
      </c>
    </row>
    <row r="15796" spans="1:7" x14ac:dyDescent="0.25">
      <c r="B15796" s="1" t="s">
        <v>41695</v>
      </c>
      <c r="C15796" s="1" t="s">
        <v>41696</v>
      </c>
      <c r="D15796" s="1" t="s">
        <v>41697</v>
      </c>
      <c r="E15796" s="1" t="s">
        <v>66</v>
      </c>
      <c r="F15796" s="1" t="s">
        <v>2488</v>
      </c>
      <c r="G15796" s="1" t="s">
        <v>2489</v>
      </c>
    </row>
    <row r="15797" spans="1:7" x14ac:dyDescent="0.25">
      <c r="B15797" s="1" t="s">
        <v>41698</v>
      </c>
      <c r="C15797" s="1" t="s">
        <v>41699</v>
      </c>
      <c r="D15797" s="1" t="s">
        <v>41700</v>
      </c>
      <c r="E15797" s="1" t="s">
        <v>66</v>
      </c>
      <c r="F15797" s="1" t="s">
        <v>2488</v>
      </c>
      <c r="G15797" s="1" t="s">
        <v>2489</v>
      </c>
    </row>
    <row r="15798" spans="1:7" x14ac:dyDescent="0.25">
      <c r="A15798" s="1">
        <v>26775001</v>
      </c>
      <c r="B15798" s="1" t="s">
        <v>20357</v>
      </c>
      <c r="C15798" s="1" t="s">
        <v>9480</v>
      </c>
      <c r="D15798" s="1" t="s">
        <v>9481</v>
      </c>
      <c r="E15798" s="1" t="s">
        <v>65</v>
      </c>
      <c r="F15798" s="1" t="s">
        <v>1451</v>
      </c>
      <c r="G15798" s="1" t="s">
        <v>1452</v>
      </c>
    </row>
    <row r="15799" spans="1:7" x14ac:dyDescent="0.25">
      <c r="A15799" s="1">
        <v>17842118</v>
      </c>
      <c r="B15799" s="1" t="s">
        <v>13405</v>
      </c>
      <c r="C15799" s="1" t="s">
        <v>41701</v>
      </c>
      <c r="D15799" s="1" t="s">
        <v>41702</v>
      </c>
      <c r="E15799" s="1" t="s">
        <v>66</v>
      </c>
      <c r="F15799" s="1" t="s">
        <v>41703</v>
      </c>
      <c r="G15799" s="1" t="s">
        <v>41704</v>
      </c>
    </row>
    <row r="15800" spans="1:7" x14ac:dyDescent="0.25">
      <c r="B15800" s="1" t="s">
        <v>15662</v>
      </c>
      <c r="C15800" s="1" t="s">
        <v>15663</v>
      </c>
      <c r="D15800" s="1" t="s">
        <v>15664</v>
      </c>
      <c r="E15800" s="1" t="s">
        <v>66</v>
      </c>
      <c r="F15800" s="1" t="s">
        <v>417</v>
      </c>
      <c r="G15800" s="1" t="s">
        <v>418</v>
      </c>
    </row>
    <row r="15801" spans="1:7" x14ac:dyDescent="0.25">
      <c r="B15801" s="1" t="s">
        <v>41705</v>
      </c>
      <c r="C15801" s="1" t="s">
        <v>41706</v>
      </c>
      <c r="D15801" s="1" t="s">
        <v>41707</v>
      </c>
      <c r="E15801" s="1" t="s">
        <v>66</v>
      </c>
      <c r="F15801" s="1" t="s">
        <v>1544</v>
      </c>
      <c r="G15801" s="1" t="s">
        <v>1545</v>
      </c>
    </row>
    <row r="15802" spans="1:7" x14ac:dyDescent="0.25">
      <c r="B15802" s="1" t="s">
        <v>13485</v>
      </c>
      <c r="C15802" s="1" t="s">
        <v>13486</v>
      </c>
      <c r="D15802" s="1" t="s">
        <v>13487</v>
      </c>
      <c r="E15802" s="1" t="s">
        <v>66</v>
      </c>
      <c r="F15802" s="1" t="s">
        <v>13483</v>
      </c>
      <c r="G15802" s="1" t="s">
        <v>13484</v>
      </c>
    </row>
    <row r="15803" spans="1:7" x14ac:dyDescent="0.25">
      <c r="A15803" s="1">
        <v>19745205</v>
      </c>
      <c r="B15803" s="1" t="s">
        <v>13134</v>
      </c>
      <c r="C15803" s="1" t="s">
        <v>13135</v>
      </c>
      <c r="D15803" s="1" t="s">
        <v>41708</v>
      </c>
      <c r="E15803" s="1" t="s">
        <v>66</v>
      </c>
      <c r="F15803" s="1" t="s">
        <v>892</v>
      </c>
      <c r="G15803" s="1" t="s">
        <v>893</v>
      </c>
    </row>
    <row r="15804" spans="1:7" x14ac:dyDescent="0.25">
      <c r="A15804" s="1">
        <v>19745095</v>
      </c>
      <c r="B15804" s="1" t="s">
        <v>13074</v>
      </c>
      <c r="C15804" s="1" t="s">
        <v>13075</v>
      </c>
      <c r="D15804" s="1" t="s">
        <v>13076</v>
      </c>
      <c r="E15804" s="1" t="s">
        <v>65</v>
      </c>
      <c r="F15804" s="1" t="s">
        <v>285</v>
      </c>
      <c r="G15804" s="1" t="s">
        <v>286</v>
      </c>
    </row>
    <row r="15805" spans="1:7" x14ac:dyDescent="0.25">
      <c r="A15805" s="1">
        <v>19745094</v>
      </c>
      <c r="B15805" s="1" t="s">
        <v>13071</v>
      </c>
      <c r="C15805" s="1" t="s">
        <v>13072</v>
      </c>
      <c r="D15805" s="1" t="s">
        <v>13073</v>
      </c>
      <c r="E15805" s="1" t="s">
        <v>66</v>
      </c>
      <c r="F15805" s="1" t="s">
        <v>285</v>
      </c>
      <c r="G15805" s="1" t="s">
        <v>286</v>
      </c>
    </row>
    <row r="15806" spans="1:7" x14ac:dyDescent="0.25">
      <c r="A15806" s="1">
        <v>19745093</v>
      </c>
      <c r="B15806" s="1" t="s">
        <v>13068</v>
      </c>
      <c r="C15806" s="1" t="s">
        <v>13069</v>
      </c>
      <c r="D15806" s="1" t="s">
        <v>13070</v>
      </c>
      <c r="E15806" s="1" t="s">
        <v>66</v>
      </c>
      <c r="F15806" s="1" t="s">
        <v>285</v>
      </c>
      <c r="G15806" s="1" t="s">
        <v>286</v>
      </c>
    </row>
    <row r="15807" spans="1:7" x14ac:dyDescent="0.25">
      <c r="A15807" s="1">
        <v>19727018</v>
      </c>
      <c r="B15807" s="1" t="s">
        <v>12882</v>
      </c>
      <c r="C15807" s="1" t="s">
        <v>12883</v>
      </c>
      <c r="D15807" s="1" t="s">
        <v>12884</v>
      </c>
      <c r="E15807" s="1" t="s">
        <v>66</v>
      </c>
      <c r="F15807" s="1" t="s">
        <v>3504</v>
      </c>
      <c r="G15807" s="1" t="s">
        <v>3505</v>
      </c>
    </row>
    <row r="15808" spans="1:7" x14ac:dyDescent="0.25">
      <c r="A15808" s="1">
        <v>19718058</v>
      </c>
      <c r="B15808" s="1" t="s">
        <v>12789</v>
      </c>
      <c r="C15808" s="1" t="s">
        <v>12790</v>
      </c>
      <c r="D15808" s="1" t="s">
        <v>12791</v>
      </c>
      <c r="E15808" s="1" t="s">
        <v>66</v>
      </c>
      <c r="F15808" s="1" t="s">
        <v>300</v>
      </c>
      <c r="G15808" s="1" t="s">
        <v>301</v>
      </c>
    </row>
    <row r="15809" spans="1:7" x14ac:dyDescent="0.25">
      <c r="A15809" s="1">
        <v>19745134</v>
      </c>
      <c r="B15809" s="1" t="s">
        <v>13086</v>
      </c>
      <c r="C15809" s="1" t="s">
        <v>13087</v>
      </c>
      <c r="D15809" s="1" t="s">
        <v>13088</v>
      </c>
      <c r="E15809" s="1" t="s">
        <v>66</v>
      </c>
      <c r="F15809" s="1" t="s">
        <v>285</v>
      </c>
      <c r="G15809" s="1" t="s">
        <v>286</v>
      </c>
    </row>
    <row r="15810" spans="1:7" x14ac:dyDescent="0.25">
      <c r="A15810" s="1">
        <v>37140478</v>
      </c>
      <c r="B15810" s="1" t="s">
        <v>41709</v>
      </c>
      <c r="C15810" s="1" t="s">
        <v>41709</v>
      </c>
      <c r="D15810" s="1" t="s">
        <v>41709</v>
      </c>
      <c r="G15810" s="1" t="s">
        <v>199</v>
      </c>
    </row>
    <row r="15811" spans="1:7" x14ac:dyDescent="0.25">
      <c r="A15811" s="1">
        <v>37140479</v>
      </c>
      <c r="B15811" s="1" t="s">
        <v>41710</v>
      </c>
      <c r="C15811" s="1" t="s">
        <v>41710</v>
      </c>
      <c r="D15811" s="1" t="s">
        <v>41710</v>
      </c>
      <c r="G15811" s="1" t="s">
        <v>199</v>
      </c>
    </row>
    <row r="15812" spans="1:7" x14ac:dyDescent="0.25">
      <c r="A15812" s="1">
        <v>37140480</v>
      </c>
      <c r="B15812" s="1" t="s">
        <v>41711</v>
      </c>
      <c r="C15812" s="1" t="s">
        <v>41711</v>
      </c>
      <c r="D15812" s="1" t="s">
        <v>41711</v>
      </c>
      <c r="G15812" s="1" t="s">
        <v>199</v>
      </c>
    </row>
    <row r="15813" spans="1:7" x14ac:dyDescent="0.25">
      <c r="A15813" s="1">
        <v>37140335</v>
      </c>
      <c r="B15813" s="1" t="s">
        <v>41712</v>
      </c>
      <c r="C15813" s="1" t="s">
        <v>41712</v>
      </c>
      <c r="D15813" s="1" t="s">
        <v>41712</v>
      </c>
      <c r="G15813" s="1" t="s">
        <v>199</v>
      </c>
    </row>
    <row r="15814" spans="1:7" x14ac:dyDescent="0.25">
      <c r="A15814" s="1">
        <v>37140325</v>
      </c>
      <c r="B15814" s="1" t="s">
        <v>41713</v>
      </c>
      <c r="C15814" s="1" t="s">
        <v>41713</v>
      </c>
      <c r="D15814" s="1" t="s">
        <v>41713</v>
      </c>
      <c r="G15814" s="1" t="s">
        <v>199</v>
      </c>
    </row>
    <row r="15815" spans="1:7" x14ac:dyDescent="0.25">
      <c r="A15815" s="1">
        <v>37140477</v>
      </c>
      <c r="B15815" s="1" t="s">
        <v>41714</v>
      </c>
      <c r="C15815" s="1" t="s">
        <v>41714</v>
      </c>
      <c r="D15815" s="1" t="s">
        <v>41714</v>
      </c>
      <c r="G15815" s="1" t="s">
        <v>199</v>
      </c>
    </row>
    <row r="15816" spans="1:7" x14ac:dyDescent="0.25">
      <c r="A15816" s="1">
        <v>37140481</v>
      </c>
      <c r="B15816" s="1" t="s">
        <v>41715</v>
      </c>
      <c r="C15816" s="1" t="s">
        <v>41715</v>
      </c>
      <c r="D15816" s="1" t="s">
        <v>41715</v>
      </c>
      <c r="G15816" s="1" t="s">
        <v>199</v>
      </c>
    </row>
    <row r="15817" spans="1:7" x14ac:dyDescent="0.25">
      <c r="A15817" s="1">
        <v>19724062</v>
      </c>
      <c r="B15817" s="1" t="s">
        <v>12873</v>
      </c>
      <c r="C15817" s="1" t="s">
        <v>12874</v>
      </c>
      <c r="D15817" s="1" t="s">
        <v>12875</v>
      </c>
      <c r="E15817" s="1" t="s">
        <v>66</v>
      </c>
      <c r="F15817" s="1" t="s">
        <v>2778</v>
      </c>
      <c r="G15817" s="1" t="s">
        <v>2779</v>
      </c>
    </row>
    <row r="15818" spans="1:7" x14ac:dyDescent="0.25">
      <c r="B15818" s="1" t="s">
        <v>41716</v>
      </c>
      <c r="C15818" s="1" t="s">
        <v>41717</v>
      </c>
      <c r="D15818" s="1" t="s">
        <v>41718</v>
      </c>
      <c r="E15818" s="1" t="s">
        <v>66</v>
      </c>
      <c r="F15818" s="1" t="s">
        <v>233</v>
      </c>
      <c r="G15818" s="1" t="s">
        <v>234</v>
      </c>
    </row>
    <row r="15819" spans="1:7" x14ac:dyDescent="0.25">
      <c r="B15819" s="1" t="s">
        <v>41719</v>
      </c>
      <c r="C15819" s="1" t="s">
        <v>41720</v>
      </c>
      <c r="D15819" s="1" t="s">
        <v>41721</v>
      </c>
      <c r="E15819" s="1" t="s">
        <v>66</v>
      </c>
      <c r="F15819" s="1" t="s">
        <v>233</v>
      </c>
      <c r="G15819" s="1" t="s">
        <v>234</v>
      </c>
    </row>
    <row r="15820" spans="1:7" x14ac:dyDescent="0.25">
      <c r="A15820" s="1">
        <v>19718063</v>
      </c>
      <c r="B15820" s="1" t="s">
        <v>7686</v>
      </c>
      <c r="C15820" s="1" t="s">
        <v>7687</v>
      </c>
      <c r="D15820" s="1" t="s">
        <v>7688</v>
      </c>
      <c r="E15820" s="1" t="s">
        <v>66</v>
      </c>
      <c r="F15820" s="1" t="s">
        <v>300</v>
      </c>
      <c r="G15820" s="1" t="s">
        <v>301</v>
      </c>
    </row>
    <row r="15821" spans="1:7" x14ac:dyDescent="0.25">
      <c r="B15821" s="1" t="s">
        <v>41319</v>
      </c>
      <c r="C15821" s="1" t="s">
        <v>41722</v>
      </c>
      <c r="D15821" s="1" t="s">
        <v>41723</v>
      </c>
      <c r="E15821" s="1" t="s">
        <v>66</v>
      </c>
      <c r="G15821" s="1" t="s">
        <v>199</v>
      </c>
    </row>
    <row r="15822" spans="1:7" x14ac:dyDescent="0.25">
      <c r="B15822" s="1" t="s">
        <v>41724</v>
      </c>
      <c r="C15822" s="1" t="s">
        <v>41725</v>
      </c>
      <c r="D15822" s="1" t="s">
        <v>41726</v>
      </c>
      <c r="E15822" s="1" t="s">
        <v>66</v>
      </c>
      <c r="G15822" s="1" t="s">
        <v>199</v>
      </c>
    </row>
    <row r="15823" spans="1:7" x14ac:dyDescent="0.25">
      <c r="A15823" s="1">
        <v>35500006</v>
      </c>
      <c r="B15823" s="1" t="s">
        <v>3725</v>
      </c>
      <c r="C15823" s="1" t="s">
        <v>3726</v>
      </c>
      <c r="D15823" s="1" t="s">
        <v>3725</v>
      </c>
      <c r="E15823" s="1" t="s">
        <v>66</v>
      </c>
      <c r="F15823" s="1" t="s">
        <v>93</v>
      </c>
      <c r="G15823" s="1" t="s">
        <v>1456</v>
      </c>
    </row>
    <row r="15824" spans="1:7" x14ac:dyDescent="0.25">
      <c r="B15824" s="1" t="s">
        <v>41727</v>
      </c>
      <c r="C15824" s="1" t="s">
        <v>41728</v>
      </c>
      <c r="D15824" s="1" t="s">
        <v>41729</v>
      </c>
      <c r="E15824" s="1" t="s">
        <v>66</v>
      </c>
      <c r="F15824" s="1" t="s">
        <v>4519</v>
      </c>
      <c r="G15824" s="1" t="s">
        <v>4520</v>
      </c>
    </row>
    <row r="15825" spans="1:7" x14ac:dyDescent="0.25">
      <c r="A15825" s="1">
        <v>35500007</v>
      </c>
      <c r="B15825" s="1" t="s">
        <v>3727</v>
      </c>
      <c r="C15825" s="1" t="s">
        <v>3728</v>
      </c>
      <c r="D15825" s="1" t="s">
        <v>3727</v>
      </c>
      <c r="E15825" s="1" t="s">
        <v>66</v>
      </c>
      <c r="F15825" s="1" t="s">
        <v>93</v>
      </c>
      <c r="G15825" s="1" t="s">
        <v>1456</v>
      </c>
    </row>
    <row r="15826" spans="1:7" x14ac:dyDescent="0.25">
      <c r="B15826" s="1" t="s">
        <v>41730</v>
      </c>
      <c r="C15826" s="1" t="s">
        <v>41731</v>
      </c>
      <c r="D15826" s="1" t="s">
        <v>41732</v>
      </c>
      <c r="E15826" s="1" t="s">
        <v>66</v>
      </c>
      <c r="F15826" s="1" t="s">
        <v>356</v>
      </c>
      <c r="G15826" s="1" t="s">
        <v>357</v>
      </c>
    </row>
    <row r="15827" spans="1:7" x14ac:dyDescent="0.25">
      <c r="B15827" s="1" t="s">
        <v>41733</v>
      </c>
      <c r="C15827" s="1" t="s">
        <v>41734</v>
      </c>
      <c r="D15827" s="1" t="s">
        <v>41735</v>
      </c>
      <c r="E15827" s="1" t="s">
        <v>66</v>
      </c>
      <c r="F15827" s="1" t="s">
        <v>356</v>
      </c>
      <c r="G15827" s="1" t="s">
        <v>357</v>
      </c>
    </row>
    <row r="15828" spans="1:7" x14ac:dyDescent="0.25">
      <c r="B15828" s="1" t="s">
        <v>2259</v>
      </c>
      <c r="C15828" s="1" t="s">
        <v>2260</v>
      </c>
      <c r="D15828" s="1" t="s">
        <v>2261</v>
      </c>
      <c r="E15828" s="1" t="s">
        <v>66</v>
      </c>
      <c r="F15828" s="1" t="s">
        <v>1664</v>
      </c>
      <c r="G15828" s="1" t="s">
        <v>1665</v>
      </c>
    </row>
    <row r="15829" spans="1:7" x14ac:dyDescent="0.25">
      <c r="B15829" s="1" t="s">
        <v>41736</v>
      </c>
      <c r="C15829" s="1" t="s">
        <v>41737</v>
      </c>
      <c r="D15829" s="1" t="s">
        <v>41738</v>
      </c>
      <c r="E15829" s="1" t="s">
        <v>66</v>
      </c>
      <c r="F15829" s="1" t="s">
        <v>1544</v>
      </c>
      <c r="G15829" s="1" t="s">
        <v>1545</v>
      </c>
    </row>
    <row r="15830" spans="1:7" x14ac:dyDescent="0.25">
      <c r="B15830" s="1" t="s">
        <v>18733</v>
      </c>
      <c r="C15830" s="1" t="s">
        <v>18734</v>
      </c>
      <c r="D15830" s="1" t="s">
        <v>18735</v>
      </c>
      <c r="E15830" s="1" t="s">
        <v>66</v>
      </c>
      <c r="F15830" s="1" t="s">
        <v>1544</v>
      </c>
      <c r="G15830" s="1" t="s">
        <v>1545</v>
      </c>
    </row>
    <row r="15831" spans="1:7" x14ac:dyDescent="0.25">
      <c r="B15831" s="1" t="s">
        <v>20209</v>
      </c>
      <c r="C15831" s="1" t="s">
        <v>41739</v>
      </c>
      <c r="D15831" s="1" t="s">
        <v>41740</v>
      </c>
      <c r="E15831" s="1" t="s">
        <v>66</v>
      </c>
      <c r="F15831" s="1" t="s">
        <v>1344</v>
      </c>
      <c r="G15831" s="1" t="s">
        <v>1345</v>
      </c>
    </row>
    <row r="15832" spans="1:7" x14ac:dyDescent="0.25">
      <c r="B15832" s="1" t="s">
        <v>41741</v>
      </c>
      <c r="C15832" s="1" t="s">
        <v>41742</v>
      </c>
      <c r="D15832" s="1" t="s">
        <v>41743</v>
      </c>
      <c r="E15832" s="1" t="s">
        <v>66</v>
      </c>
      <c r="F15832" s="1" t="s">
        <v>356</v>
      </c>
      <c r="G15832" s="1" t="s">
        <v>357</v>
      </c>
    </row>
    <row r="15833" spans="1:7" x14ac:dyDescent="0.25">
      <c r="B15833" s="1" t="s">
        <v>41744</v>
      </c>
      <c r="C15833" s="1" t="s">
        <v>41745</v>
      </c>
      <c r="D15833" s="1" t="s">
        <v>41746</v>
      </c>
      <c r="E15833" s="1" t="s">
        <v>66</v>
      </c>
      <c r="F15833" s="1" t="s">
        <v>14025</v>
      </c>
      <c r="G15833" s="1" t="s">
        <v>14026</v>
      </c>
    </row>
    <row r="15834" spans="1:7" x14ac:dyDescent="0.25">
      <c r="B15834" s="1" t="s">
        <v>41747</v>
      </c>
      <c r="C15834" s="1" t="s">
        <v>41748</v>
      </c>
      <c r="D15834" s="1" t="s">
        <v>41749</v>
      </c>
      <c r="E15834" s="1" t="s">
        <v>66</v>
      </c>
      <c r="F15834" s="1" t="s">
        <v>356</v>
      </c>
      <c r="G15834" s="1" t="s">
        <v>357</v>
      </c>
    </row>
    <row r="15835" spans="1:7" x14ac:dyDescent="0.25">
      <c r="B15835" s="1" t="s">
        <v>41750</v>
      </c>
      <c r="C15835" s="1" t="s">
        <v>41751</v>
      </c>
      <c r="D15835" s="1" t="s">
        <v>41752</v>
      </c>
      <c r="E15835" s="1" t="s">
        <v>66</v>
      </c>
      <c r="F15835" s="1" t="s">
        <v>356</v>
      </c>
      <c r="G15835" s="1" t="s">
        <v>357</v>
      </c>
    </row>
    <row r="15836" spans="1:7" x14ac:dyDescent="0.25">
      <c r="B15836" s="1" t="s">
        <v>41753</v>
      </c>
      <c r="C15836" s="1" t="s">
        <v>41754</v>
      </c>
      <c r="D15836" s="1" t="s">
        <v>41755</v>
      </c>
      <c r="E15836" s="1" t="s">
        <v>66</v>
      </c>
      <c r="F15836" s="1" t="s">
        <v>356</v>
      </c>
      <c r="G15836" s="1" t="s">
        <v>357</v>
      </c>
    </row>
    <row r="15837" spans="1:7" x14ac:dyDescent="0.25">
      <c r="B15837" s="1" t="s">
        <v>41756</v>
      </c>
      <c r="C15837" s="1" t="s">
        <v>41757</v>
      </c>
      <c r="D15837" s="1" t="s">
        <v>41758</v>
      </c>
      <c r="E15837" s="1" t="s">
        <v>66</v>
      </c>
      <c r="F15837" s="1" t="s">
        <v>356</v>
      </c>
      <c r="G15837" s="1" t="s">
        <v>357</v>
      </c>
    </row>
    <row r="15838" spans="1:7" x14ac:dyDescent="0.25">
      <c r="B15838" s="1" t="s">
        <v>41759</v>
      </c>
      <c r="C15838" s="1" t="s">
        <v>41760</v>
      </c>
      <c r="D15838" s="1" t="s">
        <v>41761</v>
      </c>
      <c r="E15838" s="1" t="s">
        <v>66</v>
      </c>
      <c r="F15838" s="1" t="s">
        <v>356</v>
      </c>
      <c r="G15838" s="1" t="s">
        <v>357</v>
      </c>
    </row>
    <row r="15839" spans="1:7" x14ac:dyDescent="0.25">
      <c r="B15839" s="1" t="s">
        <v>41762</v>
      </c>
      <c r="C15839" s="1" t="s">
        <v>41763</v>
      </c>
      <c r="D15839" s="1" t="s">
        <v>41764</v>
      </c>
      <c r="E15839" s="1" t="s">
        <v>66</v>
      </c>
      <c r="F15839" s="1" t="s">
        <v>356</v>
      </c>
      <c r="G15839" s="1" t="s">
        <v>357</v>
      </c>
    </row>
    <row r="15840" spans="1:7" x14ac:dyDescent="0.25">
      <c r="B15840" s="1" t="s">
        <v>41765</v>
      </c>
      <c r="C15840" s="1" t="s">
        <v>41766</v>
      </c>
      <c r="D15840" s="1" t="s">
        <v>41767</v>
      </c>
      <c r="E15840" s="1" t="s">
        <v>66</v>
      </c>
      <c r="F15840" s="1" t="s">
        <v>356</v>
      </c>
      <c r="G15840" s="1" t="s">
        <v>357</v>
      </c>
    </row>
    <row r="15841" spans="1:7" x14ac:dyDescent="0.25">
      <c r="B15841" s="1" t="s">
        <v>41768</v>
      </c>
      <c r="C15841" s="1" t="s">
        <v>41769</v>
      </c>
      <c r="D15841" s="1" t="s">
        <v>41770</v>
      </c>
      <c r="E15841" s="1" t="s">
        <v>66</v>
      </c>
      <c r="F15841" s="1" t="s">
        <v>356</v>
      </c>
      <c r="G15841" s="1" t="s">
        <v>357</v>
      </c>
    </row>
    <row r="15842" spans="1:7" x14ac:dyDescent="0.25">
      <c r="B15842" s="1" t="s">
        <v>41771</v>
      </c>
      <c r="C15842" s="1" t="s">
        <v>41772</v>
      </c>
      <c r="D15842" s="1" t="s">
        <v>41773</v>
      </c>
      <c r="E15842" s="1" t="s">
        <v>66</v>
      </c>
      <c r="F15842" s="1" t="s">
        <v>841</v>
      </c>
      <c r="G15842" s="1" t="s">
        <v>842</v>
      </c>
    </row>
    <row r="15843" spans="1:7" x14ac:dyDescent="0.25">
      <c r="B15843" s="1" t="s">
        <v>41774</v>
      </c>
      <c r="C15843" s="1" t="s">
        <v>41775</v>
      </c>
      <c r="D15843" s="1" t="s">
        <v>41776</v>
      </c>
      <c r="E15843" s="1" t="s">
        <v>66</v>
      </c>
      <c r="F15843" s="1" t="s">
        <v>841</v>
      </c>
      <c r="G15843" s="1" t="s">
        <v>842</v>
      </c>
    </row>
    <row r="15844" spans="1:7" x14ac:dyDescent="0.25">
      <c r="B15844" s="1" t="s">
        <v>41777</v>
      </c>
      <c r="C15844" s="1" t="s">
        <v>41778</v>
      </c>
      <c r="D15844" s="1" t="s">
        <v>41779</v>
      </c>
      <c r="E15844" s="1" t="s">
        <v>66</v>
      </c>
      <c r="F15844" s="1" t="s">
        <v>841</v>
      </c>
      <c r="G15844" s="1" t="s">
        <v>842</v>
      </c>
    </row>
    <row r="15845" spans="1:7" x14ac:dyDescent="0.25">
      <c r="B15845" s="1" t="s">
        <v>41780</v>
      </c>
      <c r="C15845" s="1" t="s">
        <v>41781</v>
      </c>
      <c r="D15845" s="1" t="s">
        <v>41782</v>
      </c>
      <c r="E15845" s="1" t="s">
        <v>66</v>
      </c>
      <c r="F15845" s="1" t="s">
        <v>892</v>
      </c>
      <c r="G15845" s="1" t="s">
        <v>893</v>
      </c>
    </row>
    <row r="15846" spans="1:7" x14ac:dyDescent="0.25">
      <c r="B15846" s="1" t="s">
        <v>41783</v>
      </c>
      <c r="C15846" s="1" t="s">
        <v>41784</v>
      </c>
      <c r="D15846" s="1" t="s">
        <v>41785</v>
      </c>
      <c r="E15846" s="1" t="s">
        <v>66</v>
      </c>
      <c r="F15846" s="1" t="s">
        <v>2778</v>
      </c>
      <c r="G15846" s="1" t="s">
        <v>2779</v>
      </c>
    </row>
    <row r="15847" spans="1:7" x14ac:dyDescent="0.25">
      <c r="B15847" s="1" t="s">
        <v>41786</v>
      </c>
      <c r="C15847" s="1" t="s">
        <v>41787</v>
      </c>
      <c r="D15847" s="1" t="s">
        <v>41788</v>
      </c>
      <c r="E15847" s="1" t="s">
        <v>66</v>
      </c>
      <c r="F15847" s="1" t="s">
        <v>2778</v>
      </c>
      <c r="G15847" s="1" t="s">
        <v>2779</v>
      </c>
    </row>
    <row r="15848" spans="1:7" x14ac:dyDescent="0.25">
      <c r="A15848" s="1">
        <v>17726019</v>
      </c>
      <c r="B15848" s="1" t="s">
        <v>41789</v>
      </c>
      <c r="C15848" s="1" t="s">
        <v>41790</v>
      </c>
      <c r="D15848" s="1" t="s">
        <v>41791</v>
      </c>
      <c r="E15848" s="1" t="s">
        <v>65</v>
      </c>
      <c r="F15848" s="1" t="s">
        <v>154</v>
      </c>
      <c r="G15848" s="1" t="s">
        <v>155</v>
      </c>
    </row>
    <row r="15849" spans="1:7" x14ac:dyDescent="0.25">
      <c r="A15849" s="1">
        <v>17726021</v>
      </c>
      <c r="B15849" s="1" t="s">
        <v>41792</v>
      </c>
      <c r="C15849" s="1" t="s">
        <v>41793</v>
      </c>
      <c r="D15849" s="1" t="s">
        <v>41794</v>
      </c>
      <c r="E15849" s="1" t="s">
        <v>65</v>
      </c>
      <c r="F15849" s="1" t="s">
        <v>154</v>
      </c>
      <c r="G15849" s="1" t="s">
        <v>155</v>
      </c>
    </row>
    <row r="15850" spans="1:7" x14ac:dyDescent="0.25">
      <c r="B15850" s="1" t="s">
        <v>41795</v>
      </c>
      <c r="C15850" s="1" t="s">
        <v>41796</v>
      </c>
      <c r="D15850" s="1" t="s">
        <v>41797</v>
      </c>
      <c r="E15850" s="1" t="s">
        <v>66</v>
      </c>
      <c r="F15850" s="1" t="s">
        <v>154</v>
      </c>
      <c r="G15850" s="1" t="s">
        <v>155</v>
      </c>
    </row>
    <row r="15851" spans="1:7" x14ac:dyDescent="0.25">
      <c r="B15851" s="1" t="s">
        <v>13933</v>
      </c>
      <c r="C15851" s="1" t="s">
        <v>13934</v>
      </c>
      <c r="D15851" s="1" t="s">
        <v>13935</v>
      </c>
      <c r="E15851" s="1" t="s">
        <v>66</v>
      </c>
      <c r="F15851" s="1" t="s">
        <v>931</v>
      </c>
      <c r="G15851" s="1" t="s">
        <v>932</v>
      </c>
    </row>
    <row r="15852" spans="1:7" x14ac:dyDescent="0.25">
      <c r="B15852" s="1" t="s">
        <v>10286</v>
      </c>
      <c r="C15852" s="1" t="s">
        <v>2541</v>
      </c>
      <c r="D15852" s="1" t="s">
        <v>10287</v>
      </c>
      <c r="E15852" s="1" t="s">
        <v>66</v>
      </c>
      <c r="F15852" s="1" t="s">
        <v>931</v>
      </c>
      <c r="G15852" s="1" t="s">
        <v>932</v>
      </c>
    </row>
    <row r="15853" spans="1:7" x14ac:dyDescent="0.25">
      <c r="B15853" s="1" t="s">
        <v>10286</v>
      </c>
      <c r="C15853" s="1" t="s">
        <v>2541</v>
      </c>
      <c r="D15853" s="1" t="s">
        <v>10287</v>
      </c>
      <c r="E15853" s="1" t="s">
        <v>66</v>
      </c>
      <c r="F15853" s="1" t="s">
        <v>931</v>
      </c>
      <c r="G15853" s="1" t="s">
        <v>932</v>
      </c>
    </row>
    <row r="15854" spans="1:7" x14ac:dyDescent="0.25">
      <c r="B15854" s="1" t="s">
        <v>41798</v>
      </c>
      <c r="C15854" s="1" t="s">
        <v>41799</v>
      </c>
      <c r="D15854" s="1" t="s">
        <v>41800</v>
      </c>
      <c r="E15854" s="1" t="s">
        <v>66</v>
      </c>
      <c r="F15854" s="1" t="s">
        <v>480</v>
      </c>
      <c r="G15854" s="1" t="s">
        <v>481</v>
      </c>
    </row>
    <row r="15855" spans="1:7" x14ac:dyDescent="0.25">
      <c r="B15855" s="1" t="s">
        <v>41801</v>
      </c>
      <c r="C15855" s="1" t="s">
        <v>41802</v>
      </c>
      <c r="D15855" s="1" t="s">
        <v>41803</v>
      </c>
      <c r="E15855" s="1" t="s">
        <v>66</v>
      </c>
      <c r="F15855" s="1" t="s">
        <v>387</v>
      </c>
      <c r="G15855" s="1" t="s">
        <v>388</v>
      </c>
    </row>
    <row r="15856" spans="1:7" x14ac:dyDescent="0.25">
      <c r="B15856" s="1" t="s">
        <v>41804</v>
      </c>
      <c r="C15856" s="1" t="s">
        <v>41805</v>
      </c>
      <c r="D15856" s="1" t="s">
        <v>41806</v>
      </c>
      <c r="E15856" s="1" t="s">
        <v>66</v>
      </c>
      <c r="F15856" s="1" t="s">
        <v>1021</v>
      </c>
      <c r="G15856" s="1" t="s">
        <v>1022</v>
      </c>
    </row>
    <row r="15857" spans="1:7" x14ac:dyDescent="0.25">
      <c r="A15857" s="1">
        <v>17095062</v>
      </c>
      <c r="B15857" s="1" t="s">
        <v>41807</v>
      </c>
      <c r="C15857" s="1" t="s">
        <v>41808</v>
      </c>
      <c r="D15857" s="1" t="s">
        <v>41809</v>
      </c>
      <c r="E15857" s="1" t="s">
        <v>65</v>
      </c>
      <c r="F15857" s="1" t="s">
        <v>475</v>
      </c>
      <c r="G15857" s="1" t="s">
        <v>476</v>
      </c>
    </row>
    <row r="15858" spans="1:7" x14ac:dyDescent="0.25">
      <c r="B15858" s="1" t="s">
        <v>41810</v>
      </c>
      <c r="C15858" s="1" t="s">
        <v>41810</v>
      </c>
      <c r="D15858" s="1" t="s">
        <v>41810</v>
      </c>
      <c r="E15858" s="1" t="s">
        <v>66</v>
      </c>
      <c r="G15858" s="1" t="s">
        <v>199</v>
      </c>
    </row>
    <row r="15859" spans="1:7" x14ac:dyDescent="0.25">
      <c r="B15859" s="1" t="s">
        <v>41811</v>
      </c>
      <c r="C15859" s="1" t="s">
        <v>41811</v>
      </c>
      <c r="D15859" s="1" t="s">
        <v>41811</v>
      </c>
      <c r="E15859" s="1" t="s">
        <v>66</v>
      </c>
      <c r="G15859" s="1" t="s">
        <v>199</v>
      </c>
    </row>
    <row r="15860" spans="1:7" x14ac:dyDescent="0.25">
      <c r="B15860" s="1" t="s">
        <v>41812</v>
      </c>
      <c r="C15860" s="1" t="s">
        <v>41812</v>
      </c>
      <c r="D15860" s="1" t="s">
        <v>41812</v>
      </c>
      <c r="E15860" s="1" t="s">
        <v>66</v>
      </c>
      <c r="G15860" s="1" t="s">
        <v>199</v>
      </c>
    </row>
    <row r="15861" spans="1:7" x14ac:dyDescent="0.25">
      <c r="B15861" s="1" t="s">
        <v>41813</v>
      </c>
      <c r="C15861" s="1" t="s">
        <v>41814</v>
      </c>
      <c r="D15861" s="1" t="s">
        <v>41815</v>
      </c>
      <c r="E15861" s="1" t="s">
        <v>66</v>
      </c>
      <c r="F15861" s="1" t="s">
        <v>387</v>
      </c>
      <c r="G15861" s="1" t="s">
        <v>388</v>
      </c>
    </row>
    <row r="15862" spans="1:7" x14ac:dyDescent="0.25">
      <c r="A15862" s="1">
        <v>19745312</v>
      </c>
      <c r="B15862" s="1" t="s">
        <v>41816</v>
      </c>
      <c r="C15862" s="1" t="s">
        <v>41817</v>
      </c>
      <c r="D15862" s="1" t="s">
        <v>41818</v>
      </c>
      <c r="E15862" s="1" t="s">
        <v>65</v>
      </c>
      <c r="F15862" s="1" t="s">
        <v>3398</v>
      </c>
      <c r="G15862" s="1" t="s">
        <v>3399</v>
      </c>
    </row>
    <row r="15863" spans="1:7" x14ac:dyDescent="0.25">
      <c r="B15863" s="1" t="s">
        <v>41819</v>
      </c>
      <c r="C15863" s="1" t="s">
        <v>41820</v>
      </c>
      <c r="D15863" s="1" t="s">
        <v>41821</v>
      </c>
      <c r="E15863" s="1" t="s">
        <v>66</v>
      </c>
      <c r="F15863" s="1" t="s">
        <v>590</v>
      </c>
      <c r="G15863" s="1" t="s">
        <v>591</v>
      </c>
    </row>
    <row r="15864" spans="1:7" x14ac:dyDescent="0.25">
      <c r="B15864" s="1" t="s">
        <v>41822</v>
      </c>
      <c r="C15864" s="1" t="s">
        <v>41823</v>
      </c>
      <c r="D15864" s="1" t="s">
        <v>41824</v>
      </c>
      <c r="E15864" s="1" t="s">
        <v>66</v>
      </c>
      <c r="F15864" s="1" t="s">
        <v>1021</v>
      </c>
      <c r="G15864" s="1" t="s">
        <v>1022</v>
      </c>
    </row>
    <row r="15865" spans="1:7" x14ac:dyDescent="0.25">
      <c r="A15865" s="1">
        <v>17842119</v>
      </c>
      <c r="B15865" s="1" t="s">
        <v>41825</v>
      </c>
      <c r="C15865" s="1" t="s">
        <v>41826</v>
      </c>
      <c r="D15865" s="1" t="s">
        <v>41827</v>
      </c>
      <c r="E15865" s="1" t="s">
        <v>65</v>
      </c>
      <c r="F15865" s="1" t="s">
        <v>3909</v>
      </c>
      <c r="G15865" s="1" t="s">
        <v>3910</v>
      </c>
    </row>
    <row r="15866" spans="1:7" x14ac:dyDescent="0.25">
      <c r="A15866" s="1">
        <v>35269014</v>
      </c>
      <c r="B15866" s="1" t="s">
        <v>41828</v>
      </c>
      <c r="C15866" s="1" t="s">
        <v>41829</v>
      </c>
      <c r="D15866" s="1" t="s">
        <v>41830</v>
      </c>
      <c r="E15866" s="1" t="s">
        <v>66</v>
      </c>
      <c r="G15866" s="1" t="s">
        <v>199</v>
      </c>
    </row>
    <row r="15867" spans="1:7" x14ac:dyDescent="0.25">
      <c r="B15867" s="1" t="s">
        <v>15857</v>
      </c>
      <c r="C15867" s="1" t="s">
        <v>15858</v>
      </c>
      <c r="D15867" s="1" t="s">
        <v>15859</v>
      </c>
      <c r="E15867" s="1" t="s">
        <v>66</v>
      </c>
      <c r="F15867" s="1" t="s">
        <v>15860</v>
      </c>
      <c r="G15867" s="1" t="s">
        <v>15861</v>
      </c>
    </row>
    <row r="15868" spans="1:7" x14ac:dyDescent="0.25">
      <c r="A15868" s="1">
        <v>35150087</v>
      </c>
      <c r="B15868" s="1" t="s">
        <v>41831</v>
      </c>
      <c r="C15868" s="1" t="s">
        <v>41831</v>
      </c>
      <c r="D15868" s="1" t="s">
        <v>41831</v>
      </c>
      <c r="E15868" s="1" t="s">
        <v>66</v>
      </c>
      <c r="F15868" s="1" t="s">
        <v>41832</v>
      </c>
      <c r="G15868" s="1" t="s">
        <v>41833</v>
      </c>
    </row>
    <row r="15869" spans="1:7" x14ac:dyDescent="0.25">
      <c r="B15869" s="1" t="s">
        <v>18641</v>
      </c>
      <c r="C15869" s="1" t="s">
        <v>18642</v>
      </c>
      <c r="D15869" s="1" t="s">
        <v>18643</v>
      </c>
      <c r="E15869" s="1" t="s">
        <v>66</v>
      </c>
      <c r="F15869" s="1" t="s">
        <v>503</v>
      </c>
      <c r="G15869" s="1" t="s">
        <v>504</v>
      </c>
    </row>
    <row r="15870" spans="1:7" x14ac:dyDescent="0.25">
      <c r="B15870" s="1" t="s">
        <v>18644</v>
      </c>
      <c r="C15870" s="1" t="s">
        <v>18645</v>
      </c>
      <c r="D15870" s="1" t="s">
        <v>18646</v>
      </c>
      <c r="E15870" s="1" t="s">
        <v>66</v>
      </c>
      <c r="F15870" s="1" t="s">
        <v>503</v>
      </c>
      <c r="G15870" s="1" t="s">
        <v>504</v>
      </c>
    </row>
    <row r="15871" spans="1:7" x14ac:dyDescent="0.25">
      <c r="B15871" s="1" t="s">
        <v>41834</v>
      </c>
      <c r="C15871" s="1" t="s">
        <v>41835</v>
      </c>
      <c r="D15871" s="1" t="s">
        <v>41836</v>
      </c>
      <c r="E15871" s="1" t="s">
        <v>66</v>
      </c>
      <c r="F15871" s="1" t="s">
        <v>1451</v>
      </c>
      <c r="G15871" s="1" t="s">
        <v>1452</v>
      </c>
    </row>
    <row r="15872" spans="1:7" x14ac:dyDescent="0.25">
      <c r="B15872" s="1" t="s">
        <v>41837</v>
      </c>
      <c r="C15872" s="1" t="s">
        <v>41838</v>
      </c>
      <c r="D15872" s="1" t="s">
        <v>41839</v>
      </c>
      <c r="E15872" s="1" t="s">
        <v>66</v>
      </c>
      <c r="F15872" s="1" t="s">
        <v>1451</v>
      </c>
      <c r="G15872" s="1" t="s">
        <v>1452</v>
      </c>
    </row>
    <row r="15873" spans="1:7" x14ac:dyDescent="0.25">
      <c r="B15873" s="1" t="s">
        <v>41660</v>
      </c>
      <c r="C15873" s="1" t="s">
        <v>41661</v>
      </c>
      <c r="D15873" s="1" t="s">
        <v>41662</v>
      </c>
      <c r="E15873" s="1" t="s">
        <v>66</v>
      </c>
      <c r="F15873" s="1" t="s">
        <v>356</v>
      </c>
      <c r="G15873" s="1" t="s">
        <v>357</v>
      </c>
    </row>
    <row r="15874" spans="1:7" x14ac:dyDescent="0.25">
      <c r="B15874" s="1" t="s">
        <v>41840</v>
      </c>
      <c r="C15874" s="1" t="s">
        <v>41841</v>
      </c>
      <c r="D15874" s="1" t="s">
        <v>41842</v>
      </c>
      <c r="E15874" s="1" t="s">
        <v>66</v>
      </c>
      <c r="F15874" s="1" t="s">
        <v>356</v>
      </c>
      <c r="G15874" s="1" t="s">
        <v>357</v>
      </c>
    </row>
    <row r="15875" spans="1:7" x14ac:dyDescent="0.25">
      <c r="B15875" s="1" t="s">
        <v>41441</v>
      </c>
      <c r="C15875" s="1" t="s">
        <v>41442</v>
      </c>
      <c r="D15875" s="1" t="s">
        <v>41443</v>
      </c>
      <c r="E15875" s="1" t="s">
        <v>66</v>
      </c>
      <c r="F15875" s="1" t="s">
        <v>356</v>
      </c>
      <c r="G15875" s="1" t="s">
        <v>357</v>
      </c>
    </row>
    <row r="15876" spans="1:7" x14ac:dyDescent="0.25">
      <c r="B15876" s="1" t="s">
        <v>41665</v>
      </c>
      <c r="C15876" s="1" t="s">
        <v>41666</v>
      </c>
      <c r="D15876" s="1" t="s">
        <v>41667</v>
      </c>
      <c r="E15876" s="1" t="s">
        <v>66</v>
      </c>
      <c r="F15876" s="1" t="s">
        <v>356</v>
      </c>
      <c r="G15876" s="1" t="s">
        <v>357</v>
      </c>
    </row>
    <row r="15877" spans="1:7" x14ac:dyDescent="0.25">
      <c r="B15877" s="1" t="s">
        <v>41671</v>
      </c>
      <c r="C15877" s="1" t="s">
        <v>41672</v>
      </c>
      <c r="D15877" s="1" t="s">
        <v>41673</v>
      </c>
      <c r="E15877" s="1" t="s">
        <v>66</v>
      </c>
      <c r="F15877" s="1" t="s">
        <v>356</v>
      </c>
      <c r="G15877" s="1" t="s">
        <v>357</v>
      </c>
    </row>
    <row r="15878" spans="1:7" x14ac:dyDescent="0.25">
      <c r="B15878" s="1" t="s">
        <v>41843</v>
      </c>
      <c r="C15878" s="1" t="s">
        <v>41844</v>
      </c>
      <c r="D15878" s="1" t="s">
        <v>41845</v>
      </c>
      <c r="E15878" s="1" t="s">
        <v>66</v>
      </c>
      <c r="F15878" s="1" t="s">
        <v>356</v>
      </c>
      <c r="G15878" s="1" t="s">
        <v>357</v>
      </c>
    </row>
    <row r="15879" spans="1:7" x14ac:dyDescent="0.25">
      <c r="A15879" s="1">
        <v>35520324</v>
      </c>
      <c r="B15879" s="1" t="s">
        <v>41846</v>
      </c>
      <c r="C15879" s="1" t="s">
        <v>41847</v>
      </c>
      <c r="D15879" s="1" t="s">
        <v>41848</v>
      </c>
      <c r="E15879" s="1" t="s">
        <v>66</v>
      </c>
      <c r="G15879" s="1" t="s">
        <v>199</v>
      </c>
    </row>
    <row r="15880" spans="1:7" x14ac:dyDescent="0.25">
      <c r="B15880" s="1" t="s">
        <v>41849</v>
      </c>
      <c r="C15880" s="1" t="s">
        <v>41850</v>
      </c>
      <c r="D15880" s="1" t="s">
        <v>41851</v>
      </c>
      <c r="E15880" s="1" t="s">
        <v>66</v>
      </c>
      <c r="F15880" s="1" t="s">
        <v>14581</v>
      </c>
      <c r="G15880" s="1" t="s">
        <v>14582</v>
      </c>
    </row>
    <row r="15881" spans="1:7" x14ac:dyDescent="0.25">
      <c r="B15881" s="1" t="s">
        <v>41852</v>
      </c>
      <c r="C15881" s="1" t="s">
        <v>41853</v>
      </c>
      <c r="D15881" s="1" t="s">
        <v>41854</v>
      </c>
      <c r="E15881" s="1" t="s">
        <v>66</v>
      </c>
      <c r="F15881" s="1" t="s">
        <v>356</v>
      </c>
      <c r="G15881" s="1" t="s">
        <v>357</v>
      </c>
    </row>
    <row r="15882" spans="1:7" x14ac:dyDescent="0.25">
      <c r="A15882" s="1">
        <v>35150098</v>
      </c>
      <c r="B15882" s="1" t="s">
        <v>41855</v>
      </c>
      <c r="C15882" s="1" t="s">
        <v>41856</v>
      </c>
      <c r="D15882" s="1" t="s">
        <v>41857</v>
      </c>
      <c r="E15882" s="1" t="s">
        <v>66</v>
      </c>
      <c r="F15882" s="1" t="s">
        <v>41858</v>
      </c>
      <c r="G15882" s="1" t="s">
        <v>41859</v>
      </c>
    </row>
    <row r="15883" spans="1:7" x14ac:dyDescent="0.25">
      <c r="A15883" s="1">
        <v>35150099</v>
      </c>
      <c r="B15883" s="1" t="s">
        <v>41860</v>
      </c>
      <c r="C15883" s="1" t="s">
        <v>41861</v>
      </c>
      <c r="D15883" s="1" t="s">
        <v>41862</v>
      </c>
      <c r="E15883" s="1" t="s">
        <v>66</v>
      </c>
      <c r="F15883" s="1" t="s">
        <v>41863</v>
      </c>
      <c r="G15883" s="1" t="s">
        <v>41864</v>
      </c>
    </row>
    <row r="15884" spans="1:7" x14ac:dyDescent="0.25">
      <c r="A15884" s="1">
        <v>35260834</v>
      </c>
      <c r="B15884" s="1" t="s">
        <v>41865</v>
      </c>
      <c r="C15884" s="1" t="s">
        <v>41866</v>
      </c>
      <c r="D15884" s="1" t="s">
        <v>41867</v>
      </c>
      <c r="E15884" s="1" t="s">
        <v>66</v>
      </c>
      <c r="F15884" s="1" t="s">
        <v>41858</v>
      </c>
      <c r="G15884" s="1" t="s">
        <v>41859</v>
      </c>
    </row>
    <row r="15885" spans="1:7" x14ac:dyDescent="0.25">
      <c r="A15885" s="1">
        <v>35260835</v>
      </c>
      <c r="B15885" s="1" t="s">
        <v>41868</v>
      </c>
      <c r="C15885" s="1" t="s">
        <v>41869</v>
      </c>
      <c r="D15885" s="1" t="s">
        <v>41870</v>
      </c>
      <c r="E15885" s="1" t="s">
        <v>66</v>
      </c>
      <c r="F15885" s="1" t="s">
        <v>41858</v>
      </c>
      <c r="G15885" s="1" t="s">
        <v>41859</v>
      </c>
    </row>
    <row r="15886" spans="1:7" x14ac:dyDescent="0.25">
      <c r="A15886" s="1">
        <v>35260838</v>
      </c>
      <c r="B15886" s="1" t="s">
        <v>41871</v>
      </c>
      <c r="C15886" s="1" t="s">
        <v>41872</v>
      </c>
      <c r="D15886" s="1" t="s">
        <v>41873</v>
      </c>
      <c r="E15886" s="1" t="s">
        <v>66</v>
      </c>
      <c r="F15886" s="1" t="s">
        <v>41858</v>
      </c>
      <c r="G15886" s="1" t="s">
        <v>41859</v>
      </c>
    </row>
    <row r="15887" spans="1:7" x14ac:dyDescent="0.25">
      <c r="A15887" s="1">
        <v>35260839</v>
      </c>
      <c r="B15887" s="1" t="s">
        <v>41874</v>
      </c>
      <c r="C15887" s="1" t="s">
        <v>41875</v>
      </c>
      <c r="D15887" s="1" t="s">
        <v>41876</v>
      </c>
      <c r="E15887" s="1" t="s">
        <v>66</v>
      </c>
      <c r="F15887" s="1" t="s">
        <v>41858</v>
      </c>
      <c r="G15887" s="1" t="s">
        <v>41859</v>
      </c>
    </row>
    <row r="15888" spans="1:7" x14ac:dyDescent="0.25">
      <c r="A15888" s="1">
        <v>35260836</v>
      </c>
      <c r="B15888" s="1" t="s">
        <v>41877</v>
      </c>
      <c r="C15888" s="1" t="s">
        <v>41878</v>
      </c>
      <c r="D15888" s="1" t="s">
        <v>41879</v>
      </c>
      <c r="E15888" s="1" t="s">
        <v>66</v>
      </c>
      <c r="F15888" s="1" t="s">
        <v>41858</v>
      </c>
      <c r="G15888" s="1" t="s">
        <v>41859</v>
      </c>
    </row>
    <row r="15889" spans="1:7" x14ac:dyDescent="0.25">
      <c r="A15889" s="1">
        <v>35260841</v>
      </c>
      <c r="B15889" s="1" t="s">
        <v>41880</v>
      </c>
      <c r="C15889" s="1" t="s">
        <v>41881</v>
      </c>
      <c r="D15889" s="1" t="s">
        <v>41882</v>
      </c>
      <c r="E15889" s="1" t="s">
        <v>66</v>
      </c>
      <c r="F15889" s="1" t="s">
        <v>41858</v>
      </c>
      <c r="G15889" s="1" t="s">
        <v>41859</v>
      </c>
    </row>
    <row r="15890" spans="1:7" x14ac:dyDescent="0.25">
      <c r="A15890" s="1">
        <v>35260842</v>
      </c>
      <c r="B15890" s="1" t="s">
        <v>41883</v>
      </c>
      <c r="C15890" s="1" t="s">
        <v>41884</v>
      </c>
      <c r="D15890" s="1" t="s">
        <v>41885</v>
      </c>
      <c r="E15890" s="1" t="s">
        <v>66</v>
      </c>
      <c r="F15890" s="1" t="s">
        <v>41858</v>
      </c>
      <c r="G15890" s="1" t="s">
        <v>41859</v>
      </c>
    </row>
    <row r="15891" spans="1:7" x14ac:dyDescent="0.25">
      <c r="A15891" s="1">
        <v>35260843</v>
      </c>
      <c r="B15891" s="1" t="s">
        <v>41886</v>
      </c>
      <c r="C15891" s="1" t="s">
        <v>41887</v>
      </c>
      <c r="D15891" s="1" t="s">
        <v>41888</v>
      </c>
      <c r="E15891" s="1" t="s">
        <v>66</v>
      </c>
      <c r="F15891" s="1" t="s">
        <v>41858</v>
      </c>
      <c r="G15891" s="1" t="s">
        <v>41859</v>
      </c>
    </row>
    <row r="15892" spans="1:7" x14ac:dyDescent="0.25">
      <c r="A15892" s="1">
        <v>35260845</v>
      </c>
      <c r="B15892" s="1" t="s">
        <v>41889</v>
      </c>
      <c r="C15892" s="1" t="s">
        <v>41890</v>
      </c>
      <c r="D15892" s="1" t="s">
        <v>41891</v>
      </c>
      <c r="E15892" s="1" t="s">
        <v>66</v>
      </c>
      <c r="F15892" s="1" t="s">
        <v>41858</v>
      </c>
      <c r="G15892" s="1" t="s">
        <v>41859</v>
      </c>
    </row>
    <row r="15893" spans="1:7" x14ac:dyDescent="0.25">
      <c r="A15893" s="1">
        <v>35260846</v>
      </c>
      <c r="B15893" s="1" t="s">
        <v>41892</v>
      </c>
      <c r="C15893" s="1" t="s">
        <v>41893</v>
      </c>
      <c r="D15893" s="1" t="s">
        <v>41894</v>
      </c>
      <c r="E15893" s="1" t="s">
        <v>66</v>
      </c>
      <c r="F15893" s="1" t="s">
        <v>41858</v>
      </c>
      <c r="G15893" s="1" t="s">
        <v>41859</v>
      </c>
    </row>
    <row r="15894" spans="1:7" x14ac:dyDescent="0.25">
      <c r="A15894" s="1">
        <v>35150097</v>
      </c>
      <c r="B15894" s="1" t="s">
        <v>41895</v>
      </c>
      <c r="C15894" s="1" t="s">
        <v>41896</v>
      </c>
      <c r="D15894" s="1" t="s">
        <v>41897</v>
      </c>
      <c r="E15894" s="1" t="s">
        <v>66</v>
      </c>
      <c r="F15894" s="1" t="s">
        <v>41898</v>
      </c>
      <c r="G15894" s="1" t="s">
        <v>41899</v>
      </c>
    </row>
    <row r="15895" spans="1:7" x14ac:dyDescent="0.25">
      <c r="B15895" s="1" t="s">
        <v>41900</v>
      </c>
      <c r="C15895" s="1" t="s">
        <v>41900</v>
      </c>
      <c r="D15895" s="1" t="s">
        <v>41900</v>
      </c>
      <c r="E15895" s="1" t="s">
        <v>66</v>
      </c>
      <c r="G15895" s="1" t="s">
        <v>199</v>
      </c>
    </row>
    <row r="15896" spans="1:7" x14ac:dyDescent="0.25">
      <c r="B15896" s="1" t="s">
        <v>41901</v>
      </c>
      <c r="C15896" s="1" t="s">
        <v>41902</v>
      </c>
      <c r="D15896" s="1" t="s">
        <v>41903</v>
      </c>
      <c r="E15896" s="1" t="s">
        <v>66</v>
      </c>
      <c r="F15896" s="1" t="s">
        <v>41152</v>
      </c>
      <c r="G15896" s="1" t="s">
        <v>41153</v>
      </c>
    </row>
    <row r="15897" spans="1:7" x14ac:dyDescent="0.25">
      <c r="B15897" s="1" t="s">
        <v>41904</v>
      </c>
      <c r="C15897" s="1" t="s">
        <v>41905</v>
      </c>
      <c r="D15897" s="1" t="s">
        <v>41906</v>
      </c>
      <c r="E15897" s="1" t="s">
        <v>66</v>
      </c>
      <c r="F15897" s="1" t="s">
        <v>2626</v>
      </c>
      <c r="G15897" s="1" t="s">
        <v>2627</v>
      </c>
    </row>
    <row r="15898" spans="1:7" x14ac:dyDescent="0.25">
      <c r="A15898" s="1">
        <v>35124912</v>
      </c>
      <c r="B15898" s="1" t="s">
        <v>41907</v>
      </c>
      <c r="C15898" s="1" t="s">
        <v>41907</v>
      </c>
      <c r="D15898" s="1" t="s">
        <v>41907</v>
      </c>
      <c r="G15898" s="1" t="s">
        <v>199</v>
      </c>
    </row>
    <row r="15899" spans="1:7" x14ac:dyDescent="0.25">
      <c r="A15899" s="1">
        <v>35124913</v>
      </c>
      <c r="B15899" s="1" t="s">
        <v>41908</v>
      </c>
      <c r="C15899" s="1" t="s">
        <v>41908</v>
      </c>
      <c r="D15899" s="1" t="s">
        <v>41908</v>
      </c>
      <c r="G15899" s="1" t="s">
        <v>199</v>
      </c>
    </row>
    <row r="15900" spans="1:7" x14ac:dyDescent="0.25">
      <c r="A15900" s="1">
        <v>19745313</v>
      </c>
      <c r="B15900" s="1" t="s">
        <v>41909</v>
      </c>
      <c r="C15900" s="1" t="s">
        <v>41910</v>
      </c>
      <c r="D15900" s="1" t="s">
        <v>41911</v>
      </c>
      <c r="E15900" s="1" t="s">
        <v>66</v>
      </c>
      <c r="F15900" s="1" t="s">
        <v>3422</v>
      </c>
      <c r="G15900" s="1" t="s">
        <v>3423</v>
      </c>
    </row>
    <row r="15901" spans="1:7" x14ac:dyDescent="0.25">
      <c r="A15901" s="1">
        <v>19745314</v>
      </c>
      <c r="B15901" s="1" t="s">
        <v>41912</v>
      </c>
      <c r="C15901" s="1" t="s">
        <v>41913</v>
      </c>
      <c r="D15901" s="1" t="s">
        <v>41914</v>
      </c>
      <c r="E15901" s="1" t="s">
        <v>66</v>
      </c>
      <c r="F15901" s="1" t="s">
        <v>1320</v>
      </c>
      <c r="G15901" s="1" t="s">
        <v>1321</v>
      </c>
    </row>
    <row r="15902" spans="1:7" x14ac:dyDescent="0.25">
      <c r="A15902" s="1">
        <v>35718201</v>
      </c>
      <c r="B15902" s="1" t="s">
        <v>41915</v>
      </c>
      <c r="C15902" s="1" t="s">
        <v>41916</v>
      </c>
      <c r="D15902" s="1" t="s">
        <v>41917</v>
      </c>
      <c r="E15902" s="1" t="s">
        <v>66</v>
      </c>
      <c r="F15902" s="1" t="s">
        <v>3308</v>
      </c>
      <c r="G15902" s="1" t="s">
        <v>3309</v>
      </c>
    </row>
    <row r="15903" spans="1:7" x14ac:dyDescent="0.25">
      <c r="A15903" s="1">
        <v>19745315</v>
      </c>
      <c r="B15903" s="1" t="s">
        <v>41918</v>
      </c>
      <c r="C15903" s="1" t="s">
        <v>41919</v>
      </c>
      <c r="D15903" s="1" t="s">
        <v>41920</v>
      </c>
      <c r="E15903" s="1" t="s">
        <v>66</v>
      </c>
      <c r="F15903" s="1" t="s">
        <v>3422</v>
      </c>
      <c r="G15903" s="1" t="s">
        <v>3423</v>
      </c>
    </row>
    <row r="15904" spans="1:7" x14ac:dyDescent="0.25">
      <c r="A15904" s="1">
        <v>35718202</v>
      </c>
      <c r="B15904" s="1" t="s">
        <v>41921</v>
      </c>
      <c r="C15904" s="1" t="s">
        <v>41922</v>
      </c>
      <c r="D15904" s="1" t="s">
        <v>41923</v>
      </c>
      <c r="E15904" s="1" t="s">
        <v>66</v>
      </c>
      <c r="F15904" s="1" t="s">
        <v>3308</v>
      </c>
      <c r="G15904" s="1" t="s">
        <v>3309</v>
      </c>
    </row>
    <row r="15905" spans="1:7" x14ac:dyDescent="0.25">
      <c r="A15905" s="1">
        <v>35718203</v>
      </c>
      <c r="B15905" s="1" t="s">
        <v>41924</v>
      </c>
      <c r="C15905" s="1" t="s">
        <v>41925</v>
      </c>
      <c r="D15905" s="1" t="s">
        <v>41926</v>
      </c>
      <c r="E15905" s="1" t="s">
        <v>66</v>
      </c>
      <c r="F15905" s="1" t="s">
        <v>3308</v>
      </c>
      <c r="G15905" s="1" t="s">
        <v>3309</v>
      </c>
    </row>
    <row r="15906" spans="1:7" x14ac:dyDescent="0.25">
      <c r="A15906" s="1">
        <v>19745316</v>
      </c>
      <c r="B15906" s="1" t="s">
        <v>41927</v>
      </c>
      <c r="C15906" s="1" t="s">
        <v>41928</v>
      </c>
      <c r="D15906" s="1" t="s">
        <v>41929</v>
      </c>
      <c r="E15906" s="1" t="s">
        <v>66</v>
      </c>
      <c r="F15906" s="1" t="s">
        <v>1320</v>
      </c>
      <c r="G15906" s="1" t="s">
        <v>1321</v>
      </c>
    </row>
    <row r="15907" spans="1:7" x14ac:dyDescent="0.25">
      <c r="A15907" s="1">
        <v>19745317</v>
      </c>
      <c r="B15907" s="1" t="s">
        <v>41930</v>
      </c>
      <c r="C15907" s="1" t="s">
        <v>41931</v>
      </c>
      <c r="D15907" s="1" t="s">
        <v>41932</v>
      </c>
      <c r="E15907" s="1" t="s">
        <v>66</v>
      </c>
      <c r="F15907" s="1" t="s">
        <v>1320</v>
      </c>
      <c r="G15907" s="1" t="s">
        <v>1321</v>
      </c>
    </row>
    <row r="15908" spans="1:7" x14ac:dyDescent="0.25">
      <c r="A15908" s="1">
        <v>19745318</v>
      </c>
      <c r="B15908" s="1" t="s">
        <v>41933</v>
      </c>
      <c r="C15908" s="1" t="s">
        <v>41934</v>
      </c>
      <c r="D15908" s="1" t="s">
        <v>41935</v>
      </c>
      <c r="E15908" s="1" t="s">
        <v>66</v>
      </c>
      <c r="F15908" s="1" t="s">
        <v>1320</v>
      </c>
      <c r="G15908" s="1" t="s">
        <v>1321</v>
      </c>
    </row>
    <row r="15909" spans="1:7" x14ac:dyDescent="0.25">
      <c r="B15909" s="1" t="s">
        <v>41936</v>
      </c>
      <c r="C15909" s="1" t="s">
        <v>41937</v>
      </c>
      <c r="D15909" s="1" t="s">
        <v>41938</v>
      </c>
      <c r="E15909" s="1" t="s">
        <v>66</v>
      </c>
      <c r="F15909" s="1" t="s">
        <v>15883</v>
      </c>
      <c r="G15909" s="1" t="s">
        <v>15884</v>
      </c>
    </row>
    <row r="15910" spans="1:7" x14ac:dyDescent="0.25">
      <c r="B15910" s="1" t="s">
        <v>41939</v>
      </c>
      <c r="C15910" s="1" t="s">
        <v>41940</v>
      </c>
      <c r="D15910" s="1" t="s">
        <v>41941</v>
      </c>
      <c r="E15910" s="1" t="s">
        <v>66</v>
      </c>
      <c r="F15910" s="1" t="s">
        <v>15883</v>
      </c>
      <c r="G15910" s="1" t="s">
        <v>15884</v>
      </c>
    </row>
    <row r="15911" spans="1:7" x14ac:dyDescent="0.25">
      <c r="B15911" s="1" t="s">
        <v>41942</v>
      </c>
      <c r="C15911" s="1" t="s">
        <v>41943</v>
      </c>
      <c r="D15911" s="1" t="s">
        <v>41944</v>
      </c>
      <c r="E15911" s="1" t="s">
        <v>66</v>
      </c>
      <c r="F15911" s="1" t="s">
        <v>15883</v>
      </c>
      <c r="G15911" s="1" t="s">
        <v>15884</v>
      </c>
    </row>
    <row r="15912" spans="1:7" x14ac:dyDescent="0.25">
      <c r="B15912" s="1" t="s">
        <v>41945</v>
      </c>
      <c r="C15912" s="1" t="s">
        <v>41946</v>
      </c>
      <c r="D15912" s="1" t="s">
        <v>41947</v>
      </c>
      <c r="E15912" s="1" t="s">
        <v>66</v>
      </c>
      <c r="F15912" s="1" t="s">
        <v>15883</v>
      </c>
      <c r="G15912" s="1" t="s">
        <v>15884</v>
      </c>
    </row>
    <row r="15913" spans="1:7" x14ac:dyDescent="0.25">
      <c r="A15913" s="1">
        <v>26821028</v>
      </c>
      <c r="B15913" s="1" t="s">
        <v>41948</v>
      </c>
      <c r="C15913" s="1" t="s">
        <v>41949</v>
      </c>
      <c r="D15913" s="1" t="s">
        <v>41950</v>
      </c>
      <c r="E15913" s="1" t="s">
        <v>66</v>
      </c>
      <c r="F15913" s="1" t="s">
        <v>17240</v>
      </c>
      <c r="G15913" s="1" t="s">
        <v>17241</v>
      </c>
    </row>
    <row r="15914" spans="1:7" x14ac:dyDescent="0.25">
      <c r="B15914" s="1" t="s">
        <v>41951</v>
      </c>
      <c r="C15914" s="1" t="s">
        <v>41952</v>
      </c>
      <c r="D15914" s="1" t="s">
        <v>41953</v>
      </c>
      <c r="E15914" s="1" t="s">
        <v>66</v>
      </c>
      <c r="F15914" s="1" t="s">
        <v>2004</v>
      </c>
      <c r="G15914" s="1" t="s">
        <v>2005</v>
      </c>
    </row>
    <row r="15915" spans="1:7" x14ac:dyDescent="0.25">
      <c r="B15915" s="1" t="s">
        <v>41954</v>
      </c>
      <c r="C15915" s="1" t="s">
        <v>41955</v>
      </c>
      <c r="D15915" s="1" t="s">
        <v>41956</v>
      </c>
      <c r="E15915" s="1" t="s">
        <v>66</v>
      </c>
      <c r="F15915" s="1" t="s">
        <v>149</v>
      </c>
      <c r="G15915" s="1" t="s">
        <v>150</v>
      </c>
    </row>
    <row r="15916" spans="1:7" x14ac:dyDescent="0.25">
      <c r="B15916" s="1" t="s">
        <v>41957</v>
      </c>
      <c r="C15916" s="1" t="s">
        <v>41958</v>
      </c>
      <c r="D15916" s="1" t="s">
        <v>41959</v>
      </c>
      <c r="E15916" s="1" t="s">
        <v>66</v>
      </c>
      <c r="F15916" s="1" t="s">
        <v>149</v>
      </c>
      <c r="G15916" s="1" t="s">
        <v>150</v>
      </c>
    </row>
    <row r="15917" spans="1:7" x14ac:dyDescent="0.25">
      <c r="B15917" s="1" t="s">
        <v>41960</v>
      </c>
      <c r="C15917" s="1" t="s">
        <v>41961</v>
      </c>
      <c r="D15917" s="1" t="s">
        <v>41962</v>
      </c>
      <c r="E15917" s="1" t="s">
        <v>66</v>
      </c>
      <c r="F15917" s="1" t="s">
        <v>356</v>
      </c>
      <c r="G15917" s="1" t="s">
        <v>357</v>
      </c>
    </row>
    <row r="15918" spans="1:7" x14ac:dyDescent="0.25">
      <c r="B15918" s="1" t="s">
        <v>41963</v>
      </c>
      <c r="C15918" s="1" t="s">
        <v>41964</v>
      </c>
      <c r="D15918" s="1" t="s">
        <v>41965</v>
      </c>
      <c r="E15918" s="1" t="s">
        <v>66</v>
      </c>
      <c r="F15918" s="1" t="s">
        <v>356</v>
      </c>
      <c r="G15918" s="1" t="s">
        <v>357</v>
      </c>
    </row>
    <row r="15919" spans="1:7" x14ac:dyDescent="0.25">
      <c r="A15919" s="1">
        <v>35126612</v>
      </c>
      <c r="B15919" s="1" t="s">
        <v>41966</v>
      </c>
      <c r="C15919" s="1" t="s">
        <v>41967</v>
      </c>
      <c r="D15919" s="1" t="s">
        <v>41968</v>
      </c>
      <c r="E15919" s="1" t="s">
        <v>66</v>
      </c>
      <c r="F15919" s="1" t="s">
        <v>4226</v>
      </c>
      <c r="G15919" s="1" t="s">
        <v>4227</v>
      </c>
    </row>
    <row r="15920" spans="1:7" x14ac:dyDescent="0.25">
      <c r="A15920" s="1">
        <v>35126614</v>
      </c>
      <c r="B15920" s="1" t="s">
        <v>41969</v>
      </c>
      <c r="C15920" s="1" t="s">
        <v>41970</v>
      </c>
      <c r="D15920" s="1" t="s">
        <v>41969</v>
      </c>
      <c r="E15920" s="1" t="s">
        <v>66</v>
      </c>
      <c r="F15920" s="1" t="s">
        <v>4226</v>
      </c>
      <c r="G15920" s="1" t="s">
        <v>4227</v>
      </c>
    </row>
    <row r="15921" spans="1:7" x14ac:dyDescent="0.25">
      <c r="A15921" s="1">
        <v>35126610</v>
      </c>
      <c r="B15921" s="1" t="s">
        <v>41971</v>
      </c>
      <c r="C15921" s="1" t="s">
        <v>41972</v>
      </c>
      <c r="D15921" s="1" t="s">
        <v>41973</v>
      </c>
      <c r="E15921" s="1" t="s">
        <v>66</v>
      </c>
      <c r="F15921" s="1" t="s">
        <v>4226</v>
      </c>
      <c r="G15921" s="1" t="s">
        <v>4227</v>
      </c>
    </row>
    <row r="15922" spans="1:7" x14ac:dyDescent="0.25">
      <c r="A15922" s="1">
        <v>26050003</v>
      </c>
      <c r="B15922" s="1" t="s">
        <v>19154</v>
      </c>
      <c r="C15922" s="1" t="s">
        <v>41974</v>
      </c>
      <c r="D15922" s="1" t="s">
        <v>41975</v>
      </c>
      <c r="E15922" s="1" t="s">
        <v>66</v>
      </c>
      <c r="F15922" s="1" t="s">
        <v>19157</v>
      </c>
      <c r="G15922" s="1" t="s">
        <v>19158</v>
      </c>
    </row>
    <row r="15923" spans="1:7" x14ac:dyDescent="0.25">
      <c r="A15923" s="1">
        <v>19040097</v>
      </c>
      <c r="B15923" s="1" t="s">
        <v>11304</v>
      </c>
      <c r="C15923" s="1" t="s">
        <v>11305</v>
      </c>
      <c r="D15923" s="1" t="s">
        <v>11306</v>
      </c>
      <c r="E15923" s="1" t="s">
        <v>66</v>
      </c>
      <c r="F15923" s="1" t="s">
        <v>7445</v>
      </c>
      <c r="G15923" s="1" t="s">
        <v>7446</v>
      </c>
    </row>
    <row r="15924" spans="1:7" x14ac:dyDescent="0.25">
      <c r="A15924" s="1">
        <v>19718033</v>
      </c>
      <c r="B15924" s="1" t="s">
        <v>12756</v>
      </c>
      <c r="C15924" s="1" t="s">
        <v>12757</v>
      </c>
      <c r="D15924" s="1" t="s">
        <v>12758</v>
      </c>
      <c r="E15924" s="1" t="s">
        <v>66</v>
      </c>
      <c r="F15924" s="1" t="s">
        <v>2286</v>
      </c>
      <c r="G15924" s="1" t="s">
        <v>2287</v>
      </c>
    </row>
    <row r="15925" spans="1:7" x14ac:dyDescent="0.25">
      <c r="A15925" s="1">
        <v>19718032</v>
      </c>
      <c r="B15925" s="1" t="s">
        <v>943</v>
      </c>
      <c r="C15925" s="1" t="s">
        <v>944</v>
      </c>
      <c r="D15925" s="1" t="s">
        <v>945</v>
      </c>
      <c r="E15925" s="1" t="s">
        <v>66</v>
      </c>
      <c r="F15925" s="1" t="s">
        <v>2286</v>
      </c>
      <c r="G15925" s="1" t="s">
        <v>2287</v>
      </c>
    </row>
    <row r="15926" spans="1:7" x14ac:dyDescent="0.25">
      <c r="A15926" s="1">
        <v>19717017</v>
      </c>
      <c r="B15926" s="1" t="s">
        <v>12739</v>
      </c>
      <c r="C15926" s="1" t="s">
        <v>12740</v>
      </c>
      <c r="D15926" s="1" t="s">
        <v>12741</v>
      </c>
      <c r="E15926" s="1" t="s">
        <v>66</v>
      </c>
      <c r="F15926" s="1" t="s">
        <v>2286</v>
      </c>
      <c r="G15926" s="1" t="s">
        <v>2287</v>
      </c>
    </row>
    <row r="15927" spans="1:7" x14ac:dyDescent="0.25">
      <c r="A15927" s="1">
        <v>19716014</v>
      </c>
      <c r="B15927" s="1" t="s">
        <v>12714</v>
      </c>
      <c r="C15927" s="1" t="s">
        <v>12715</v>
      </c>
      <c r="D15927" s="1" t="s">
        <v>12716</v>
      </c>
      <c r="E15927" s="1" t="s">
        <v>66</v>
      </c>
      <c r="F15927" s="1" t="s">
        <v>4519</v>
      </c>
      <c r="G15927" s="1" t="s">
        <v>4520</v>
      </c>
    </row>
    <row r="15928" spans="1:7" x14ac:dyDescent="0.25">
      <c r="A15928" s="1">
        <v>19718057</v>
      </c>
      <c r="B15928" s="1" t="s">
        <v>12786</v>
      </c>
      <c r="C15928" s="1" t="s">
        <v>12787</v>
      </c>
      <c r="D15928" s="1" t="s">
        <v>12788</v>
      </c>
      <c r="E15928" s="1" t="s">
        <v>65</v>
      </c>
      <c r="F15928" s="1" t="s">
        <v>369</v>
      </c>
      <c r="G15928" s="1" t="s">
        <v>370</v>
      </c>
    </row>
    <row r="15929" spans="1:7" x14ac:dyDescent="0.25">
      <c r="B15929" s="1" t="s">
        <v>41976</v>
      </c>
      <c r="C15929" s="1" t="s">
        <v>41976</v>
      </c>
      <c r="D15929" s="1" t="s">
        <v>41976</v>
      </c>
      <c r="E15929" s="1" t="s">
        <v>66</v>
      </c>
      <c r="G15929" s="1" t="s">
        <v>199</v>
      </c>
    </row>
    <row r="15930" spans="1:7" x14ac:dyDescent="0.25">
      <c r="B15930" s="1" t="s">
        <v>41977</v>
      </c>
      <c r="C15930" s="1" t="s">
        <v>41977</v>
      </c>
      <c r="D15930" s="1" t="s">
        <v>41977</v>
      </c>
      <c r="E15930" s="1" t="s">
        <v>66</v>
      </c>
      <c r="G15930" s="1" t="s">
        <v>199</v>
      </c>
    </row>
    <row r="15931" spans="1:7" x14ac:dyDescent="0.25">
      <c r="A15931" s="1">
        <v>19718042</v>
      </c>
      <c r="B15931" s="1" t="s">
        <v>12768</v>
      </c>
      <c r="C15931" s="1" t="s">
        <v>12769</v>
      </c>
      <c r="D15931" s="1" t="s">
        <v>12770</v>
      </c>
      <c r="E15931" s="1" t="s">
        <v>66</v>
      </c>
      <c r="F15931" s="1" t="s">
        <v>2286</v>
      </c>
      <c r="G15931" s="1" t="s">
        <v>2287</v>
      </c>
    </row>
    <row r="15932" spans="1:7" x14ac:dyDescent="0.25">
      <c r="A15932" s="1">
        <v>19717018</v>
      </c>
      <c r="B15932" s="1" t="s">
        <v>12742</v>
      </c>
      <c r="C15932" s="1" t="s">
        <v>12743</v>
      </c>
      <c r="D15932" s="1" t="s">
        <v>12744</v>
      </c>
      <c r="E15932" s="1" t="s">
        <v>66</v>
      </c>
      <c r="F15932" s="1" t="s">
        <v>2286</v>
      </c>
      <c r="G15932" s="1" t="s">
        <v>2287</v>
      </c>
    </row>
    <row r="15933" spans="1:7" x14ac:dyDescent="0.25">
      <c r="A15933" s="1">
        <v>19716013</v>
      </c>
      <c r="B15933" s="1" t="s">
        <v>12711</v>
      </c>
      <c r="C15933" s="1" t="s">
        <v>12712</v>
      </c>
      <c r="D15933" s="1" t="s">
        <v>12713</v>
      </c>
      <c r="E15933" s="1" t="s">
        <v>66</v>
      </c>
      <c r="F15933" s="1" t="s">
        <v>4519</v>
      </c>
      <c r="G15933" s="1" t="s">
        <v>4520</v>
      </c>
    </row>
    <row r="15934" spans="1:7" x14ac:dyDescent="0.25">
      <c r="A15934" s="1">
        <v>19718056</v>
      </c>
      <c r="B15934" s="1" t="s">
        <v>12783</v>
      </c>
      <c r="C15934" s="1" t="s">
        <v>12784</v>
      </c>
      <c r="D15934" s="1" t="s">
        <v>12785</v>
      </c>
      <c r="E15934" s="1" t="s">
        <v>65</v>
      </c>
      <c r="F15934" s="1" t="s">
        <v>369</v>
      </c>
      <c r="G15934" s="1" t="s">
        <v>370</v>
      </c>
    </row>
    <row r="15935" spans="1:7" x14ac:dyDescent="0.25">
      <c r="A15935" s="1">
        <v>19718044</v>
      </c>
      <c r="B15935" s="1" t="s">
        <v>12774</v>
      </c>
      <c r="C15935" s="1" t="s">
        <v>12775</v>
      </c>
      <c r="D15935" s="1" t="s">
        <v>12776</v>
      </c>
      <c r="E15935" s="1" t="s">
        <v>65</v>
      </c>
      <c r="F15935" s="1" t="s">
        <v>300</v>
      </c>
      <c r="G15935" s="1" t="s">
        <v>301</v>
      </c>
    </row>
    <row r="15936" spans="1:7" x14ac:dyDescent="0.25">
      <c r="A15936" s="1">
        <v>19718043</v>
      </c>
      <c r="B15936" s="1" t="s">
        <v>12771</v>
      </c>
      <c r="C15936" s="1" t="s">
        <v>12772</v>
      </c>
      <c r="D15936" s="1" t="s">
        <v>12773</v>
      </c>
      <c r="E15936" s="1" t="s">
        <v>66</v>
      </c>
      <c r="F15936" s="1" t="s">
        <v>300</v>
      </c>
      <c r="G15936" s="1" t="s">
        <v>301</v>
      </c>
    </row>
    <row r="15937" spans="1:7" x14ac:dyDescent="0.25">
      <c r="B15937" s="1" t="s">
        <v>41978</v>
      </c>
      <c r="C15937" s="1" t="s">
        <v>41979</v>
      </c>
      <c r="D15937" s="1" t="s">
        <v>41980</v>
      </c>
      <c r="E15937" s="1" t="s">
        <v>66</v>
      </c>
      <c r="F15937" s="1" t="s">
        <v>3393</v>
      </c>
      <c r="G15937" s="1" t="s">
        <v>3394</v>
      </c>
    </row>
    <row r="15938" spans="1:7" x14ac:dyDescent="0.25">
      <c r="A15938" s="1">
        <v>35260865</v>
      </c>
      <c r="B15938" s="1" t="s">
        <v>41981</v>
      </c>
      <c r="C15938" s="1" t="s">
        <v>41982</v>
      </c>
      <c r="D15938" s="1" t="s">
        <v>41983</v>
      </c>
      <c r="E15938" s="1" t="s">
        <v>66</v>
      </c>
      <c r="F15938" s="1" t="s">
        <v>563</v>
      </c>
      <c r="G15938" s="1" t="s">
        <v>564</v>
      </c>
    </row>
    <row r="15939" spans="1:7" x14ac:dyDescent="0.25">
      <c r="A15939" s="1">
        <v>35520368</v>
      </c>
      <c r="B15939" s="1" t="s">
        <v>41984</v>
      </c>
      <c r="C15939" s="1" t="s">
        <v>41985</v>
      </c>
      <c r="D15939" s="1" t="s">
        <v>41986</v>
      </c>
      <c r="E15939" s="1" t="s">
        <v>66</v>
      </c>
      <c r="F15939" s="1" t="s">
        <v>461</v>
      </c>
      <c r="G15939" s="1" t="s">
        <v>462</v>
      </c>
    </row>
    <row r="15940" spans="1:7" x14ac:dyDescent="0.25">
      <c r="B15940" s="1" t="s">
        <v>41987</v>
      </c>
      <c r="C15940" s="1" t="s">
        <v>41988</v>
      </c>
      <c r="D15940" s="1" t="s">
        <v>41989</v>
      </c>
      <c r="E15940" s="1" t="s">
        <v>66</v>
      </c>
      <c r="G15940" s="1" t="s">
        <v>199</v>
      </c>
    </row>
    <row r="15941" spans="1:7" x14ac:dyDescent="0.25">
      <c r="B15941" s="1" t="s">
        <v>41990</v>
      </c>
      <c r="C15941" s="1" t="s">
        <v>41991</v>
      </c>
      <c r="D15941" s="1" t="s">
        <v>41992</v>
      </c>
      <c r="E15941" s="1" t="s">
        <v>66</v>
      </c>
      <c r="F15941" s="1" t="s">
        <v>2196</v>
      </c>
      <c r="G15941" s="1" t="s">
        <v>2197</v>
      </c>
    </row>
    <row r="15942" spans="1:7" x14ac:dyDescent="0.25">
      <c r="B15942" s="1" t="s">
        <v>41993</v>
      </c>
      <c r="C15942" s="1" t="s">
        <v>41994</v>
      </c>
      <c r="D15942" s="1" t="s">
        <v>41995</v>
      </c>
      <c r="E15942" s="1" t="s">
        <v>65</v>
      </c>
      <c r="F15942" s="1" t="s">
        <v>41996</v>
      </c>
      <c r="G15942" s="1" t="s">
        <v>199</v>
      </c>
    </row>
    <row r="15943" spans="1:7" x14ac:dyDescent="0.25">
      <c r="B15943" s="1" t="s">
        <v>41997</v>
      </c>
      <c r="C15943" s="1" t="s">
        <v>41998</v>
      </c>
      <c r="D15943" s="1" t="s">
        <v>41999</v>
      </c>
      <c r="E15943" s="1" t="s">
        <v>66</v>
      </c>
      <c r="F15943" s="1" t="s">
        <v>41996</v>
      </c>
      <c r="G15943" s="1" t="s">
        <v>199</v>
      </c>
    </row>
    <row r="15944" spans="1:7" x14ac:dyDescent="0.25">
      <c r="B15944" s="1" t="s">
        <v>8399</v>
      </c>
      <c r="C15944" s="1" t="s">
        <v>42000</v>
      </c>
      <c r="D15944" s="1" t="s">
        <v>8401</v>
      </c>
      <c r="E15944" s="1" t="s">
        <v>66</v>
      </c>
      <c r="G15944" s="1" t="s">
        <v>199</v>
      </c>
    </row>
    <row r="15945" spans="1:7" x14ac:dyDescent="0.25">
      <c r="B15945" s="1" t="s">
        <v>42001</v>
      </c>
      <c r="C15945" s="1" t="s">
        <v>42002</v>
      </c>
      <c r="D15945" s="1" t="s">
        <v>42003</v>
      </c>
      <c r="E15945" s="1" t="s">
        <v>66</v>
      </c>
      <c r="F15945" s="1" t="s">
        <v>382</v>
      </c>
      <c r="G15945" s="1" t="s">
        <v>383</v>
      </c>
    </row>
    <row r="15946" spans="1:7" x14ac:dyDescent="0.25">
      <c r="B15946" s="1" t="s">
        <v>42004</v>
      </c>
      <c r="C15946" s="1" t="s">
        <v>42005</v>
      </c>
      <c r="D15946" s="1" t="s">
        <v>42006</v>
      </c>
      <c r="E15946" s="1" t="s">
        <v>66</v>
      </c>
      <c r="F15946" s="1" t="s">
        <v>382</v>
      </c>
      <c r="G15946" s="1" t="s">
        <v>383</v>
      </c>
    </row>
    <row r="15947" spans="1:7" x14ac:dyDescent="0.25">
      <c r="B15947" s="1" t="s">
        <v>42007</v>
      </c>
      <c r="C15947" s="1" t="s">
        <v>42008</v>
      </c>
      <c r="D15947" s="1" t="s">
        <v>42009</v>
      </c>
      <c r="E15947" s="1" t="s">
        <v>66</v>
      </c>
      <c r="F15947" s="1" t="s">
        <v>382</v>
      </c>
      <c r="G15947" s="1" t="s">
        <v>383</v>
      </c>
    </row>
    <row r="15948" spans="1:7" x14ac:dyDescent="0.25">
      <c r="B15948" s="1" t="s">
        <v>42010</v>
      </c>
      <c r="C15948" s="1" t="s">
        <v>42011</v>
      </c>
      <c r="D15948" s="1" t="s">
        <v>42012</v>
      </c>
      <c r="E15948" s="1" t="s">
        <v>66</v>
      </c>
      <c r="F15948" s="1" t="s">
        <v>382</v>
      </c>
      <c r="G15948" s="1" t="s">
        <v>383</v>
      </c>
    </row>
    <row r="15949" spans="1:7" x14ac:dyDescent="0.25">
      <c r="B15949" s="1" t="s">
        <v>42013</v>
      </c>
      <c r="C15949" s="1" t="s">
        <v>42014</v>
      </c>
      <c r="D15949" s="1" t="s">
        <v>42015</v>
      </c>
      <c r="E15949" s="1" t="s">
        <v>66</v>
      </c>
      <c r="F15949" s="1" t="s">
        <v>42016</v>
      </c>
      <c r="G15949" s="1" t="s">
        <v>42017</v>
      </c>
    </row>
    <row r="15950" spans="1:7" x14ac:dyDescent="0.25">
      <c r="B15950" s="1" t="s">
        <v>42018</v>
      </c>
      <c r="C15950" s="1" t="s">
        <v>42019</v>
      </c>
      <c r="D15950" s="1" t="s">
        <v>42020</v>
      </c>
      <c r="E15950" s="1" t="s">
        <v>66</v>
      </c>
      <c r="F15950" s="1" t="s">
        <v>42016</v>
      </c>
      <c r="G15950" s="1" t="s">
        <v>42017</v>
      </c>
    </row>
    <row r="15951" spans="1:7" x14ac:dyDescent="0.25">
      <c r="B15951" s="1" t="s">
        <v>42021</v>
      </c>
      <c r="C15951" s="1" t="s">
        <v>42022</v>
      </c>
      <c r="D15951" s="1" t="s">
        <v>42023</v>
      </c>
      <c r="E15951" s="1" t="s">
        <v>66</v>
      </c>
      <c r="F15951" s="1" t="s">
        <v>42016</v>
      </c>
      <c r="G15951" s="1" t="s">
        <v>42017</v>
      </c>
    </row>
    <row r="15952" spans="1:7" x14ac:dyDescent="0.25">
      <c r="B15952" s="1" t="s">
        <v>42004</v>
      </c>
      <c r="C15952" s="1" t="s">
        <v>42005</v>
      </c>
      <c r="D15952" s="1" t="s">
        <v>42024</v>
      </c>
      <c r="E15952" s="1" t="s">
        <v>66</v>
      </c>
      <c r="F15952" s="1" t="s">
        <v>382</v>
      </c>
      <c r="G15952" s="1" t="s">
        <v>383</v>
      </c>
    </row>
    <row r="15953" spans="1:7" x14ac:dyDescent="0.25">
      <c r="B15953" s="1" t="s">
        <v>42025</v>
      </c>
      <c r="C15953" s="1" t="s">
        <v>42026</v>
      </c>
      <c r="D15953" s="1" t="s">
        <v>42027</v>
      </c>
      <c r="E15953" s="1" t="s">
        <v>66</v>
      </c>
      <c r="F15953" s="1" t="s">
        <v>382</v>
      </c>
      <c r="G15953" s="1" t="s">
        <v>383</v>
      </c>
    </row>
    <row r="15954" spans="1:7" x14ac:dyDescent="0.25">
      <c r="B15954" s="1" t="s">
        <v>42010</v>
      </c>
      <c r="C15954" s="1" t="s">
        <v>42011</v>
      </c>
      <c r="D15954" s="1" t="s">
        <v>42012</v>
      </c>
      <c r="E15954" s="1" t="s">
        <v>66</v>
      </c>
      <c r="F15954" s="1" t="s">
        <v>382</v>
      </c>
      <c r="G15954" s="1" t="s">
        <v>383</v>
      </c>
    </row>
    <row r="15955" spans="1:7" x14ac:dyDescent="0.25">
      <c r="B15955" s="1" t="s">
        <v>42028</v>
      </c>
      <c r="C15955" s="1" t="s">
        <v>42029</v>
      </c>
      <c r="D15955" s="1" t="s">
        <v>42030</v>
      </c>
      <c r="E15955" s="1" t="s">
        <v>66</v>
      </c>
      <c r="F15955" s="1" t="s">
        <v>382</v>
      </c>
      <c r="G15955" s="1" t="s">
        <v>383</v>
      </c>
    </row>
    <row r="15956" spans="1:7" x14ac:dyDescent="0.25">
      <c r="B15956" s="1" t="s">
        <v>42031</v>
      </c>
      <c r="C15956" s="1" t="s">
        <v>42032</v>
      </c>
      <c r="D15956" s="1" t="s">
        <v>42033</v>
      </c>
      <c r="E15956" s="1" t="s">
        <v>66</v>
      </c>
      <c r="F15956" s="1" t="s">
        <v>382</v>
      </c>
      <c r="G15956" s="1" t="s">
        <v>383</v>
      </c>
    </row>
    <row r="15957" spans="1:7" x14ac:dyDescent="0.25">
      <c r="A15957" s="1">
        <v>35520325</v>
      </c>
      <c r="B15957" s="1" t="s">
        <v>42034</v>
      </c>
      <c r="C15957" s="1" t="s">
        <v>42035</v>
      </c>
      <c r="D15957" s="1" t="s">
        <v>42036</v>
      </c>
      <c r="E15957" s="1" t="s">
        <v>65</v>
      </c>
      <c r="F15957" s="1" t="s">
        <v>42037</v>
      </c>
      <c r="G15957" s="1" t="s">
        <v>42038</v>
      </c>
    </row>
    <row r="15958" spans="1:7" x14ac:dyDescent="0.25">
      <c r="B15958" s="1" t="s">
        <v>42039</v>
      </c>
      <c r="C15958" s="1" t="s">
        <v>42040</v>
      </c>
      <c r="D15958" s="1" t="s">
        <v>42041</v>
      </c>
      <c r="E15958" s="1" t="s">
        <v>66</v>
      </c>
      <c r="F15958" s="1" t="s">
        <v>42016</v>
      </c>
      <c r="G15958" s="1" t="s">
        <v>42017</v>
      </c>
    </row>
    <row r="15959" spans="1:7" x14ac:dyDescent="0.25">
      <c r="B15959" s="1" t="s">
        <v>42042</v>
      </c>
      <c r="C15959" s="1" t="s">
        <v>42043</v>
      </c>
      <c r="D15959" s="1" t="s">
        <v>42044</v>
      </c>
      <c r="E15959" s="1" t="s">
        <v>66</v>
      </c>
      <c r="F15959" s="1" t="s">
        <v>480</v>
      </c>
      <c r="G15959" s="1" t="s">
        <v>481</v>
      </c>
    </row>
    <row r="15960" spans="1:7" x14ac:dyDescent="0.25">
      <c r="A15960" s="1">
        <v>35520327</v>
      </c>
      <c r="B15960" s="1" t="s">
        <v>42045</v>
      </c>
      <c r="C15960" s="1" t="s">
        <v>42046</v>
      </c>
      <c r="D15960" s="1" t="s">
        <v>42047</v>
      </c>
      <c r="E15960" s="1" t="s">
        <v>66</v>
      </c>
      <c r="F15960" s="1" t="s">
        <v>42037</v>
      </c>
      <c r="G15960" s="1" t="s">
        <v>42038</v>
      </c>
    </row>
    <row r="15961" spans="1:7" x14ac:dyDescent="0.25">
      <c r="A15961" s="1">
        <v>35520326</v>
      </c>
      <c r="B15961" s="1" t="s">
        <v>42048</v>
      </c>
      <c r="C15961" s="1" t="s">
        <v>42049</v>
      </c>
      <c r="D15961" s="1" t="s">
        <v>42050</v>
      </c>
      <c r="E15961" s="1" t="s">
        <v>66</v>
      </c>
      <c r="F15961" s="1" t="s">
        <v>42037</v>
      </c>
      <c r="G15961" s="1" t="s">
        <v>42038</v>
      </c>
    </row>
    <row r="15962" spans="1:7" x14ac:dyDescent="0.25">
      <c r="B15962" s="1" t="s">
        <v>42051</v>
      </c>
      <c r="C15962" s="1" t="s">
        <v>42052</v>
      </c>
      <c r="D15962" s="1" t="s">
        <v>42053</v>
      </c>
      <c r="E15962" s="1" t="s">
        <v>66</v>
      </c>
      <c r="F15962" s="1" t="s">
        <v>480</v>
      </c>
      <c r="G15962" s="1" t="s">
        <v>481</v>
      </c>
    </row>
    <row r="15963" spans="1:7" x14ac:dyDescent="0.25">
      <c r="B15963" s="1" t="s">
        <v>42054</v>
      </c>
      <c r="C15963" s="1" t="s">
        <v>42055</v>
      </c>
      <c r="D15963" s="1" t="s">
        <v>42056</v>
      </c>
      <c r="E15963" s="1" t="s">
        <v>66</v>
      </c>
      <c r="F15963" s="1" t="s">
        <v>480</v>
      </c>
      <c r="G15963" s="1" t="s">
        <v>481</v>
      </c>
    </row>
    <row r="15964" spans="1:7" x14ac:dyDescent="0.25">
      <c r="B15964" s="1" t="s">
        <v>4402</v>
      </c>
      <c r="C15964" s="1" t="s">
        <v>4403</v>
      </c>
      <c r="D15964" s="1" t="s">
        <v>4404</v>
      </c>
      <c r="E15964" s="1" t="s">
        <v>66</v>
      </c>
      <c r="F15964" s="1" t="s">
        <v>480</v>
      </c>
      <c r="G15964" s="1" t="s">
        <v>481</v>
      </c>
    </row>
    <row r="15965" spans="1:7" x14ac:dyDescent="0.25">
      <c r="B15965" s="1" t="s">
        <v>42057</v>
      </c>
      <c r="C15965" s="1" t="s">
        <v>42058</v>
      </c>
      <c r="D15965" s="1" t="s">
        <v>42059</v>
      </c>
      <c r="E15965" s="1" t="s">
        <v>66</v>
      </c>
      <c r="F15965" s="1" t="s">
        <v>480</v>
      </c>
      <c r="G15965" s="1" t="s">
        <v>481</v>
      </c>
    </row>
    <row r="15966" spans="1:7" x14ac:dyDescent="0.25">
      <c r="B15966" s="1" t="s">
        <v>42060</v>
      </c>
      <c r="C15966" s="1" t="s">
        <v>42061</v>
      </c>
      <c r="D15966" s="1" t="s">
        <v>42062</v>
      </c>
      <c r="E15966" s="1" t="s">
        <v>66</v>
      </c>
      <c r="G15966" s="1" t="s">
        <v>199</v>
      </c>
    </row>
    <row r="15967" spans="1:7" x14ac:dyDescent="0.25">
      <c r="B15967" s="1" t="s">
        <v>42063</v>
      </c>
      <c r="C15967" s="1" t="s">
        <v>42064</v>
      </c>
      <c r="D15967" s="1" t="s">
        <v>42065</v>
      </c>
      <c r="E15967" s="1" t="s">
        <v>66</v>
      </c>
      <c r="F15967" s="1" t="s">
        <v>387</v>
      </c>
      <c r="G15967" s="1" t="s">
        <v>388</v>
      </c>
    </row>
    <row r="15968" spans="1:7" x14ac:dyDescent="0.25">
      <c r="B15968" s="1" t="s">
        <v>42066</v>
      </c>
      <c r="C15968" s="1" t="s">
        <v>42067</v>
      </c>
      <c r="D15968" s="1" t="s">
        <v>42068</v>
      </c>
      <c r="E15968" s="1" t="s">
        <v>66</v>
      </c>
      <c r="F15968" s="1" t="s">
        <v>387</v>
      </c>
      <c r="G15968" s="1" t="s">
        <v>388</v>
      </c>
    </row>
    <row r="15969" spans="1:7" x14ac:dyDescent="0.25">
      <c r="B15969" s="1" t="s">
        <v>42069</v>
      </c>
      <c r="C15969" s="1" t="s">
        <v>42070</v>
      </c>
      <c r="D15969" s="1" t="s">
        <v>42071</v>
      </c>
      <c r="E15969" s="1" t="s">
        <v>66</v>
      </c>
      <c r="F15969" s="1" t="s">
        <v>387</v>
      </c>
      <c r="G15969" s="1" t="s">
        <v>388</v>
      </c>
    </row>
    <row r="15970" spans="1:7" x14ac:dyDescent="0.25">
      <c r="B15970" s="1" t="s">
        <v>42072</v>
      </c>
      <c r="C15970" s="1" t="s">
        <v>42073</v>
      </c>
      <c r="D15970" s="1" t="s">
        <v>42074</v>
      </c>
      <c r="E15970" s="1" t="s">
        <v>66</v>
      </c>
      <c r="F15970" s="1" t="s">
        <v>387</v>
      </c>
      <c r="G15970" s="1" t="s">
        <v>388</v>
      </c>
    </row>
    <row r="15971" spans="1:7" x14ac:dyDescent="0.25">
      <c r="B15971" s="1" t="s">
        <v>42075</v>
      </c>
      <c r="C15971" s="1" t="s">
        <v>42076</v>
      </c>
      <c r="D15971" s="1" t="s">
        <v>42077</v>
      </c>
      <c r="E15971" s="1" t="s">
        <v>66</v>
      </c>
      <c r="F15971" s="1" t="s">
        <v>387</v>
      </c>
      <c r="G15971" s="1" t="s">
        <v>388</v>
      </c>
    </row>
    <row r="15972" spans="1:7" x14ac:dyDescent="0.25">
      <c r="B15972" s="1" t="s">
        <v>42078</v>
      </c>
      <c r="C15972" s="1" t="s">
        <v>42079</v>
      </c>
      <c r="D15972" s="1" t="s">
        <v>42080</v>
      </c>
      <c r="E15972" s="1" t="s">
        <v>66</v>
      </c>
      <c r="F15972" s="1" t="s">
        <v>387</v>
      </c>
      <c r="G15972" s="1" t="s">
        <v>388</v>
      </c>
    </row>
    <row r="15973" spans="1:7" x14ac:dyDescent="0.25">
      <c r="B15973" s="1" t="s">
        <v>42081</v>
      </c>
      <c r="C15973" s="1" t="s">
        <v>42082</v>
      </c>
      <c r="D15973" s="1" t="s">
        <v>42083</v>
      </c>
      <c r="E15973" s="1" t="s">
        <v>66</v>
      </c>
      <c r="F15973" s="1" t="s">
        <v>387</v>
      </c>
      <c r="G15973" s="1" t="s">
        <v>388</v>
      </c>
    </row>
    <row r="15974" spans="1:7" x14ac:dyDescent="0.25">
      <c r="B15974" s="1" t="s">
        <v>42084</v>
      </c>
      <c r="C15974" s="1" t="s">
        <v>42085</v>
      </c>
      <c r="D15974" s="1" t="s">
        <v>42086</v>
      </c>
      <c r="E15974" s="1" t="s">
        <v>66</v>
      </c>
      <c r="F15974" s="1" t="s">
        <v>387</v>
      </c>
      <c r="G15974" s="1" t="s">
        <v>388</v>
      </c>
    </row>
    <row r="15975" spans="1:7" x14ac:dyDescent="0.25">
      <c r="A15975" s="1">
        <v>37030031</v>
      </c>
      <c r="B15975" s="1" t="s">
        <v>42087</v>
      </c>
      <c r="C15975" s="1" t="s">
        <v>42087</v>
      </c>
      <c r="D15975" s="1" t="s">
        <v>42087</v>
      </c>
      <c r="G15975" s="1" t="s">
        <v>199</v>
      </c>
    </row>
    <row r="15976" spans="1:7" x14ac:dyDescent="0.25">
      <c r="A15976" s="1">
        <v>37030032</v>
      </c>
      <c r="B15976" s="1" t="s">
        <v>42088</v>
      </c>
      <c r="C15976" s="1" t="s">
        <v>42088</v>
      </c>
      <c r="D15976" s="1" t="s">
        <v>42088</v>
      </c>
      <c r="G15976" s="1" t="s">
        <v>199</v>
      </c>
    </row>
    <row r="15977" spans="1:7" x14ac:dyDescent="0.25">
      <c r="B15977" s="1" t="s">
        <v>42089</v>
      </c>
      <c r="C15977" s="1" t="s">
        <v>42090</v>
      </c>
      <c r="D15977" s="1" t="s">
        <v>42091</v>
      </c>
      <c r="E15977" s="1" t="s">
        <v>66</v>
      </c>
      <c r="F15977" s="1" t="s">
        <v>387</v>
      </c>
      <c r="G15977" s="1" t="s">
        <v>388</v>
      </c>
    </row>
    <row r="15978" spans="1:7" x14ac:dyDescent="0.25">
      <c r="B15978" s="1" t="s">
        <v>42092</v>
      </c>
      <c r="C15978" s="1" t="s">
        <v>42093</v>
      </c>
      <c r="D15978" s="1" t="s">
        <v>42094</v>
      </c>
      <c r="E15978" s="1" t="s">
        <v>66</v>
      </c>
      <c r="F15978" s="1" t="s">
        <v>387</v>
      </c>
      <c r="G15978" s="1" t="s">
        <v>388</v>
      </c>
    </row>
    <row r="15979" spans="1:7" x14ac:dyDescent="0.25">
      <c r="B15979" s="1" t="s">
        <v>42095</v>
      </c>
      <c r="C15979" s="1" t="s">
        <v>42096</v>
      </c>
      <c r="D15979" s="1" t="s">
        <v>42097</v>
      </c>
      <c r="E15979" s="1" t="s">
        <v>66</v>
      </c>
      <c r="F15979" s="1" t="s">
        <v>387</v>
      </c>
      <c r="G15979" s="1" t="s">
        <v>388</v>
      </c>
    </row>
    <row r="15980" spans="1:7" x14ac:dyDescent="0.25">
      <c r="B15980" s="1" t="s">
        <v>1915</v>
      </c>
      <c r="C15980" s="1" t="s">
        <v>1916</v>
      </c>
      <c r="D15980" s="1" t="s">
        <v>1917</v>
      </c>
      <c r="E15980" s="1" t="s">
        <v>66</v>
      </c>
      <c r="F15980" s="1" t="s">
        <v>149</v>
      </c>
      <c r="G15980" s="1" t="s">
        <v>150</v>
      </c>
    </row>
    <row r="15981" spans="1:7" x14ac:dyDescent="0.25">
      <c r="B15981" s="1" t="s">
        <v>42098</v>
      </c>
      <c r="C15981" s="1" t="s">
        <v>42099</v>
      </c>
      <c r="D15981" s="1" t="s">
        <v>42100</v>
      </c>
      <c r="E15981" s="1" t="s">
        <v>66</v>
      </c>
      <c r="F15981" s="1" t="s">
        <v>387</v>
      </c>
      <c r="G15981" s="1" t="s">
        <v>388</v>
      </c>
    </row>
    <row r="15982" spans="1:7" x14ac:dyDescent="0.25">
      <c r="B15982" s="1" t="s">
        <v>42101</v>
      </c>
      <c r="C15982" s="1" t="s">
        <v>42102</v>
      </c>
      <c r="D15982" s="1" t="s">
        <v>42103</v>
      </c>
      <c r="E15982" s="1" t="s">
        <v>66</v>
      </c>
      <c r="F15982" s="1" t="s">
        <v>387</v>
      </c>
      <c r="G15982" s="1" t="s">
        <v>388</v>
      </c>
    </row>
    <row r="15983" spans="1:7" x14ac:dyDescent="0.25">
      <c r="B15983" s="1" t="s">
        <v>42104</v>
      </c>
      <c r="C15983" s="1" t="s">
        <v>42105</v>
      </c>
      <c r="D15983" s="1" t="s">
        <v>42106</v>
      </c>
      <c r="E15983" s="1" t="s">
        <v>66</v>
      </c>
      <c r="F15983" s="1" t="s">
        <v>387</v>
      </c>
      <c r="G15983" s="1" t="s">
        <v>388</v>
      </c>
    </row>
    <row r="15984" spans="1:7" x14ac:dyDescent="0.25">
      <c r="B15984" s="1" t="s">
        <v>42107</v>
      </c>
      <c r="C15984" s="1" t="s">
        <v>42108</v>
      </c>
      <c r="D15984" s="1" t="s">
        <v>42109</v>
      </c>
      <c r="E15984" s="1" t="s">
        <v>66</v>
      </c>
      <c r="F15984" s="1" t="s">
        <v>387</v>
      </c>
      <c r="G15984" s="1" t="s">
        <v>388</v>
      </c>
    </row>
    <row r="15985" spans="1:7" x14ac:dyDescent="0.25">
      <c r="B15985" s="1" t="s">
        <v>42110</v>
      </c>
      <c r="C15985" s="1" t="s">
        <v>42111</v>
      </c>
      <c r="D15985" s="1" t="s">
        <v>42112</v>
      </c>
      <c r="E15985" s="1" t="s">
        <v>66</v>
      </c>
      <c r="F15985" s="1" t="s">
        <v>387</v>
      </c>
      <c r="G15985" s="1" t="s">
        <v>388</v>
      </c>
    </row>
    <row r="15986" spans="1:7" x14ac:dyDescent="0.25">
      <c r="A15986" s="1">
        <v>25250024</v>
      </c>
      <c r="B15986" s="1" t="s">
        <v>17740</v>
      </c>
      <c r="C15986" s="1" t="s">
        <v>17741</v>
      </c>
      <c r="D15986" s="1" t="s">
        <v>17742</v>
      </c>
      <c r="E15986" s="1" t="s">
        <v>66</v>
      </c>
      <c r="F15986" s="1" t="s">
        <v>503</v>
      </c>
      <c r="G15986" s="1" t="s">
        <v>504</v>
      </c>
    </row>
    <row r="15987" spans="1:7" x14ac:dyDescent="0.25">
      <c r="B15987" s="1" t="s">
        <v>42110</v>
      </c>
      <c r="C15987" s="1" t="s">
        <v>42111</v>
      </c>
      <c r="D15987" s="1" t="s">
        <v>42112</v>
      </c>
      <c r="E15987" s="1" t="s">
        <v>66</v>
      </c>
      <c r="F15987" s="1" t="s">
        <v>387</v>
      </c>
      <c r="G15987" s="1" t="s">
        <v>388</v>
      </c>
    </row>
    <row r="15988" spans="1:7" x14ac:dyDescent="0.25">
      <c r="B15988" s="1" t="s">
        <v>42113</v>
      </c>
      <c r="C15988" s="1" t="s">
        <v>42114</v>
      </c>
      <c r="D15988" s="1" t="s">
        <v>42115</v>
      </c>
      <c r="E15988" s="1" t="s">
        <v>66</v>
      </c>
      <c r="F15988" s="1" t="s">
        <v>387</v>
      </c>
      <c r="G15988" s="1" t="s">
        <v>388</v>
      </c>
    </row>
    <row r="15989" spans="1:7" x14ac:dyDescent="0.25">
      <c r="B15989" s="1" t="s">
        <v>42116</v>
      </c>
      <c r="C15989" s="1" t="s">
        <v>42117</v>
      </c>
      <c r="D15989" s="1" t="s">
        <v>42118</v>
      </c>
      <c r="E15989" s="1" t="s">
        <v>66</v>
      </c>
      <c r="F15989" s="1" t="s">
        <v>387</v>
      </c>
      <c r="G15989" s="1" t="s">
        <v>388</v>
      </c>
    </row>
    <row r="15990" spans="1:7" x14ac:dyDescent="0.25">
      <c r="B15990" s="1" t="s">
        <v>42119</v>
      </c>
      <c r="C15990" s="1" t="s">
        <v>42120</v>
      </c>
      <c r="D15990" s="1" t="s">
        <v>42121</v>
      </c>
      <c r="E15990" s="1" t="s">
        <v>66</v>
      </c>
      <c r="F15990" s="1" t="s">
        <v>387</v>
      </c>
      <c r="G15990" s="1" t="s">
        <v>388</v>
      </c>
    </row>
    <row r="15991" spans="1:7" x14ac:dyDescent="0.25">
      <c r="B15991" s="1" t="s">
        <v>42122</v>
      </c>
      <c r="C15991" s="1" t="s">
        <v>42123</v>
      </c>
      <c r="D15991" s="1" t="s">
        <v>42124</v>
      </c>
      <c r="E15991" s="1" t="s">
        <v>66</v>
      </c>
      <c r="F15991" s="1" t="s">
        <v>387</v>
      </c>
      <c r="G15991" s="1" t="s">
        <v>388</v>
      </c>
    </row>
    <row r="15992" spans="1:7" x14ac:dyDescent="0.25">
      <c r="B15992" s="1" t="s">
        <v>42125</v>
      </c>
      <c r="C15992" s="1" t="s">
        <v>42126</v>
      </c>
      <c r="D15992" s="1" t="s">
        <v>42127</v>
      </c>
      <c r="E15992" s="1" t="s">
        <v>66</v>
      </c>
      <c r="F15992" s="1" t="s">
        <v>387</v>
      </c>
      <c r="G15992" s="1" t="s">
        <v>388</v>
      </c>
    </row>
    <row r="15993" spans="1:7" x14ac:dyDescent="0.25">
      <c r="B15993" s="1" t="s">
        <v>42128</v>
      </c>
      <c r="C15993" s="1" t="s">
        <v>42129</v>
      </c>
      <c r="D15993" s="1" t="s">
        <v>42130</v>
      </c>
      <c r="E15993" s="1" t="s">
        <v>66</v>
      </c>
      <c r="F15993" s="1" t="s">
        <v>387</v>
      </c>
      <c r="G15993" s="1" t="s">
        <v>388</v>
      </c>
    </row>
    <row r="15994" spans="1:7" x14ac:dyDescent="0.25">
      <c r="B15994" s="1" t="s">
        <v>42131</v>
      </c>
      <c r="C15994" s="1" t="s">
        <v>42132</v>
      </c>
      <c r="D15994" s="1" t="s">
        <v>42133</v>
      </c>
      <c r="E15994" s="1" t="s">
        <v>66</v>
      </c>
      <c r="F15994" s="1" t="s">
        <v>387</v>
      </c>
      <c r="G15994" s="1" t="s">
        <v>388</v>
      </c>
    </row>
    <row r="15995" spans="1:7" x14ac:dyDescent="0.25">
      <c r="B15995" s="1" t="s">
        <v>42134</v>
      </c>
      <c r="C15995" s="1" t="s">
        <v>42135</v>
      </c>
      <c r="D15995" s="1" t="s">
        <v>42136</v>
      </c>
      <c r="E15995" s="1" t="s">
        <v>66</v>
      </c>
      <c r="F15995" s="1" t="s">
        <v>387</v>
      </c>
      <c r="G15995" s="1" t="s">
        <v>388</v>
      </c>
    </row>
    <row r="15996" spans="1:7" x14ac:dyDescent="0.25">
      <c r="B15996" s="1" t="s">
        <v>42137</v>
      </c>
      <c r="C15996" s="1" t="s">
        <v>42138</v>
      </c>
      <c r="D15996" s="1" t="s">
        <v>42139</v>
      </c>
      <c r="E15996" s="1" t="s">
        <v>66</v>
      </c>
      <c r="F15996" s="1" t="s">
        <v>387</v>
      </c>
      <c r="G15996" s="1" t="s">
        <v>388</v>
      </c>
    </row>
    <row r="15997" spans="1:7" x14ac:dyDescent="0.25">
      <c r="A15997" s="1">
        <v>25250008</v>
      </c>
      <c r="B15997" s="1" t="s">
        <v>17707</v>
      </c>
      <c r="C15997" s="1" t="s">
        <v>17708</v>
      </c>
      <c r="D15997" s="1" t="s">
        <v>17709</v>
      </c>
      <c r="E15997" s="1" t="s">
        <v>66</v>
      </c>
      <c r="F15997" s="1" t="s">
        <v>503</v>
      </c>
      <c r="G15997" s="1" t="s">
        <v>504</v>
      </c>
    </row>
    <row r="15998" spans="1:7" x14ac:dyDescent="0.25">
      <c r="B15998" s="1" t="s">
        <v>10172</v>
      </c>
      <c r="C15998" s="1" t="s">
        <v>10173</v>
      </c>
      <c r="D15998" s="1" t="s">
        <v>10174</v>
      </c>
      <c r="E15998" s="1" t="s">
        <v>66</v>
      </c>
      <c r="F15998" s="1" t="s">
        <v>398</v>
      </c>
      <c r="G15998" s="1" t="s">
        <v>399</v>
      </c>
    </row>
    <row r="15999" spans="1:7" x14ac:dyDescent="0.25">
      <c r="B15999" s="1" t="s">
        <v>42140</v>
      </c>
      <c r="C15999" s="1" t="s">
        <v>42141</v>
      </c>
      <c r="D15999" s="1" t="s">
        <v>42142</v>
      </c>
      <c r="E15999" s="1" t="s">
        <v>66</v>
      </c>
      <c r="F15999" s="1" t="s">
        <v>42143</v>
      </c>
      <c r="G15999" s="1" t="s">
        <v>42144</v>
      </c>
    </row>
    <row r="16000" spans="1:7" x14ac:dyDescent="0.25">
      <c r="A16000" s="1">
        <v>39010336</v>
      </c>
      <c r="B16000" s="1" t="s">
        <v>42145</v>
      </c>
      <c r="C16000" s="1" t="s">
        <v>42146</v>
      </c>
      <c r="D16000" s="1" t="s">
        <v>42147</v>
      </c>
      <c r="E16000" s="1" t="s">
        <v>66</v>
      </c>
      <c r="G16000" s="1" t="s">
        <v>199</v>
      </c>
    </row>
    <row r="16001" spans="1:7" x14ac:dyDescent="0.25">
      <c r="B16001" s="1" t="s">
        <v>42148</v>
      </c>
      <c r="C16001" s="1" t="s">
        <v>42149</v>
      </c>
      <c r="D16001" s="1" t="s">
        <v>42150</v>
      </c>
      <c r="E16001" s="1" t="s">
        <v>66</v>
      </c>
      <c r="F16001" s="1" t="s">
        <v>398</v>
      </c>
      <c r="G16001" s="1" t="s">
        <v>399</v>
      </c>
    </row>
    <row r="16002" spans="1:7" x14ac:dyDescent="0.25">
      <c r="B16002" s="1" t="s">
        <v>12759</v>
      </c>
      <c r="C16002" s="1" t="s">
        <v>12760</v>
      </c>
      <c r="D16002" s="1" t="s">
        <v>12761</v>
      </c>
      <c r="E16002" s="1" t="s">
        <v>66</v>
      </c>
      <c r="F16002" s="1" t="s">
        <v>398</v>
      </c>
      <c r="G16002" s="1" t="s">
        <v>399</v>
      </c>
    </row>
    <row r="16003" spans="1:7" x14ac:dyDescent="0.25">
      <c r="B16003" s="1" t="s">
        <v>946</v>
      </c>
      <c r="C16003" s="1" t="s">
        <v>947</v>
      </c>
      <c r="D16003" s="1" t="s">
        <v>948</v>
      </c>
      <c r="E16003" s="1" t="s">
        <v>66</v>
      </c>
      <c r="F16003" s="1" t="s">
        <v>398</v>
      </c>
      <c r="G16003" s="1" t="s">
        <v>399</v>
      </c>
    </row>
    <row r="16004" spans="1:7" x14ac:dyDescent="0.25">
      <c r="B16004" s="1" t="s">
        <v>42151</v>
      </c>
      <c r="C16004" s="1" t="s">
        <v>42152</v>
      </c>
      <c r="D16004" s="1" t="s">
        <v>42153</v>
      </c>
      <c r="E16004" s="1" t="s">
        <v>66</v>
      </c>
      <c r="F16004" s="1" t="s">
        <v>480</v>
      </c>
      <c r="G16004" s="1" t="s">
        <v>481</v>
      </c>
    </row>
    <row r="16005" spans="1:7" x14ac:dyDescent="0.25">
      <c r="B16005" s="1" t="s">
        <v>42154</v>
      </c>
      <c r="C16005" s="1" t="s">
        <v>42155</v>
      </c>
      <c r="D16005" s="1" t="s">
        <v>42156</v>
      </c>
      <c r="E16005" s="1" t="s">
        <v>66</v>
      </c>
      <c r="F16005" s="1" t="s">
        <v>480</v>
      </c>
      <c r="G16005" s="1" t="s">
        <v>481</v>
      </c>
    </row>
    <row r="16006" spans="1:7" x14ac:dyDescent="0.25">
      <c r="B16006" s="1" t="s">
        <v>42157</v>
      </c>
      <c r="C16006" s="1" t="s">
        <v>42157</v>
      </c>
      <c r="D16006" s="1" t="s">
        <v>42157</v>
      </c>
      <c r="E16006" s="1" t="s">
        <v>66</v>
      </c>
      <c r="G16006" s="1" t="s">
        <v>199</v>
      </c>
    </row>
    <row r="16007" spans="1:7" x14ac:dyDescent="0.25">
      <c r="A16007" s="1">
        <v>33003567</v>
      </c>
      <c r="B16007" s="1" t="s">
        <v>42158</v>
      </c>
      <c r="C16007" s="1" t="s">
        <v>42159</v>
      </c>
      <c r="D16007" s="1" t="s">
        <v>42160</v>
      </c>
      <c r="E16007" s="1" t="s">
        <v>65</v>
      </c>
      <c r="F16007" s="1" t="s">
        <v>480</v>
      </c>
      <c r="G16007" s="1" t="s">
        <v>481</v>
      </c>
    </row>
    <row r="16008" spans="1:7" x14ac:dyDescent="0.25">
      <c r="B16008" s="1" t="s">
        <v>42161</v>
      </c>
      <c r="C16008" s="1" t="s">
        <v>42161</v>
      </c>
      <c r="D16008" s="1" t="s">
        <v>42161</v>
      </c>
      <c r="E16008" s="1" t="s">
        <v>66</v>
      </c>
      <c r="G16008" s="1" t="s">
        <v>199</v>
      </c>
    </row>
    <row r="16009" spans="1:7" x14ac:dyDescent="0.25">
      <c r="B16009" s="1" t="s">
        <v>42162</v>
      </c>
      <c r="C16009" s="1" t="s">
        <v>42163</v>
      </c>
      <c r="D16009" s="1" t="s">
        <v>42164</v>
      </c>
      <c r="E16009" s="1" t="s">
        <v>66</v>
      </c>
      <c r="F16009" s="1" t="s">
        <v>480</v>
      </c>
      <c r="G16009" s="1" t="s">
        <v>481</v>
      </c>
    </row>
    <row r="16010" spans="1:7" x14ac:dyDescent="0.25">
      <c r="B16010" s="1" t="s">
        <v>42165</v>
      </c>
      <c r="C16010" s="1" t="s">
        <v>42166</v>
      </c>
      <c r="D16010" s="1" t="s">
        <v>42167</v>
      </c>
      <c r="E16010" s="1" t="s">
        <v>65</v>
      </c>
      <c r="F16010" s="1" t="s">
        <v>480</v>
      </c>
      <c r="G16010" s="1" t="s">
        <v>481</v>
      </c>
    </row>
    <row r="16011" spans="1:7" x14ac:dyDescent="0.25">
      <c r="B16011" s="1" t="s">
        <v>42168</v>
      </c>
      <c r="C16011" s="1" t="s">
        <v>42169</v>
      </c>
      <c r="D16011" s="1" t="s">
        <v>42170</v>
      </c>
      <c r="E16011" s="1" t="s">
        <v>66</v>
      </c>
      <c r="F16011" s="1" t="s">
        <v>7430</v>
      </c>
      <c r="G16011" s="1" t="s">
        <v>199</v>
      </c>
    </row>
    <row r="16012" spans="1:7" x14ac:dyDescent="0.25">
      <c r="B16012" s="1" t="s">
        <v>42171</v>
      </c>
      <c r="C16012" s="1" t="s">
        <v>42172</v>
      </c>
      <c r="D16012" s="1" t="s">
        <v>42173</v>
      </c>
      <c r="E16012" s="1" t="s">
        <v>66</v>
      </c>
      <c r="G16012" s="1" t="s">
        <v>199</v>
      </c>
    </row>
    <row r="16013" spans="1:7" x14ac:dyDescent="0.25">
      <c r="B16013" s="1" t="s">
        <v>42174</v>
      </c>
      <c r="C16013" s="1" t="s">
        <v>42174</v>
      </c>
      <c r="D16013" s="1" t="s">
        <v>42174</v>
      </c>
      <c r="E16013" s="1" t="s">
        <v>66</v>
      </c>
      <c r="G16013" s="1" t="s">
        <v>199</v>
      </c>
    </row>
    <row r="16014" spans="1:7" x14ac:dyDescent="0.25">
      <c r="B16014" s="1" t="s">
        <v>42175</v>
      </c>
      <c r="C16014" s="1" t="s">
        <v>42176</v>
      </c>
      <c r="D16014" s="1" t="s">
        <v>42177</v>
      </c>
      <c r="E16014" s="1" t="s">
        <v>66</v>
      </c>
      <c r="F16014" s="1" t="s">
        <v>9492</v>
      </c>
      <c r="G16014" s="1" t="s">
        <v>9493</v>
      </c>
    </row>
    <row r="16015" spans="1:7" x14ac:dyDescent="0.25">
      <c r="B16015" s="1" t="s">
        <v>42178</v>
      </c>
      <c r="C16015" s="1" t="s">
        <v>42179</v>
      </c>
      <c r="D16015" s="1" t="s">
        <v>42180</v>
      </c>
      <c r="E16015" s="1" t="s">
        <v>66</v>
      </c>
      <c r="F16015" s="1" t="s">
        <v>480</v>
      </c>
      <c r="G16015" s="1" t="s">
        <v>481</v>
      </c>
    </row>
    <row r="16016" spans="1:7" x14ac:dyDescent="0.25">
      <c r="A16016" s="1">
        <v>35520296</v>
      </c>
      <c r="B16016" s="1" t="s">
        <v>42181</v>
      </c>
      <c r="C16016" s="1" t="s">
        <v>42182</v>
      </c>
      <c r="D16016" s="1" t="s">
        <v>42183</v>
      </c>
      <c r="E16016" s="1" t="s">
        <v>66</v>
      </c>
      <c r="F16016" s="1" t="s">
        <v>641</v>
      </c>
      <c r="G16016" s="1" t="s">
        <v>642</v>
      </c>
    </row>
    <row r="16017" spans="1:7" x14ac:dyDescent="0.25">
      <c r="A16017" s="1">
        <v>35520297</v>
      </c>
      <c r="B16017" s="1" t="s">
        <v>42184</v>
      </c>
      <c r="C16017" s="1" t="s">
        <v>42185</v>
      </c>
      <c r="D16017" s="1" t="s">
        <v>42186</v>
      </c>
      <c r="E16017" s="1" t="s">
        <v>66</v>
      </c>
      <c r="F16017" s="1" t="s">
        <v>641</v>
      </c>
      <c r="G16017" s="1" t="s">
        <v>642</v>
      </c>
    </row>
    <row r="16018" spans="1:7" x14ac:dyDescent="0.25">
      <c r="A16018" s="1">
        <v>35520298</v>
      </c>
      <c r="B16018" s="1" t="s">
        <v>42187</v>
      </c>
      <c r="C16018" s="1" t="s">
        <v>42188</v>
      </c>
      <c r="D16018" s="1" t="s">
        <v>42189</v>
      </c>
      <c r="E16018" s="1" t="s">
        <v>66</v>
      </c>
      <c r="F16018" s="1" t="s">
        <v>641</v>
      </c>
      <c r="G16018" s="1" t="s">
        <v>642</v>
      </c>
    </row>
    <row r="16019" spans="1:7" x14ac:dyDescent="0.25">
      <c r="A16019" s="1">
        <v>35520299</v>
      </c>
      <c r="B16019" s="1" t="s">
        <v>42190</v>
      </c>
      <c r="C16019" s="1" t="s">
        <v>42191</v>
      </c>
      <c r="D16019" s="1" t="s">
        <v>42192</v>
      </c>
      <c r="E16019" s="1" t="s">
        <v>66</v>
      </c>
      <c r="F16019" s="1" t="s">
        <v>641</v>
      </c>
      <c r="G16019" s="1" t="s">
        <v>642</v>
      </c>
    </row>
    <row r="16020" spans="1:7" x14ac:dyDescent="0.25">
      <c r="A16020" s="1">
        <v>35520313</v>
      </c>
      <c r="B16020" s="1" t="s">
        <v>42193</v>
      </c>
      <c r="C16020" s="1" t="s">
        <v>42194</v>
      </c>
      <c r="D16020" s="1" t="s">
        <v>42195</v>
      </c>
      <c r="E16020" s="1" t="s">
        <v>66</v>
      </c>
      <c r="F16020" s="1" t="s">
        <v>641</v>
      </c>
      <c r="G16020" s="1" t="s">
        <v>642</v>
      </c>
    </row>
    <row r="16021" spans="1:7" x14ac:dyDescent="0.25">
      <c r="A16021" s="1">
        <v>39010337</v>
      </c>
      <c r="B16021" s="1" t="s">
        <v>42196</v>
      </c>
      <c r="C16021" s="1" t="s">
        <v>42197</v>
      </c>
      <c r="D16021" s="1" t="s">
        <v>42198</v>
      </c>
      <c r="E16021" s="1" t="s">
        <v>66</v>
      </c>
      <c r="F16021" s="1" t="s">
        <v>42199</v>
      </c>
      <c r="G16021" s="1" t="s">
        <v>42200</v>
      </c>
    </row>
    <row r="16022" spans="1:7" x14ac:dyDescent="0.25">
      <c r="A16022" s="1">
        <v>39010338</v>
      </c>
      <c r="B16022" s="1" t="s">
        <v>42201</v>
      </c>
      <c r="C16022" s="1" t="s">
        <v>42202</v>
      </c>
      <c r="D16022" s="1" t="s">
        <v>42203</v>
      </c>
      <c r="E16022" s="1" t="s">
        <v>66</v>
      </c>
      <c r="G16022" s="1" t="s">
        <v>199</v>
      </c>
    </row>
    <row r="16023" spans="1:7" x14ac:dyDescent="0.25">
      <c r="B16023" s="1" t="s">
        <v>42204</v>
      </c>
      <c r="C16023" s="1" t="s">
        <v>42205</v>
      </c>
      <c r="D16023" s="1" t="s">
        <v>42206</v>
      </c>
      <c r="E16023" s="1" t="s">
        <v>66</v>
      </c>
      <c r="F16023" s="1" t="s">
        <v>356</v>
      </c>
      <c r="G16023" s="1" t="s">
        <v>357</v>
      </c>
    </row>
    <row r="16024" spans="1:7" x14ac:dyDescent="0.25">
      <c r="B16024" s="1" t="s">
        <v>42207</v>
      </c>
      <c r="C16024" s="1" t="s">
        <v>42208</v>
      </c>
      <c r="D16024" s="1" t="s">
        <v>42209</v>
      </c>
      <c r="E16024" s="1" t="s">
        <v>66</v>
      </c>
      <c r="F16024" s="1" t="s">
        <v>1356</v>
      </c>
      <c r="G16024" s="1" t="s">
        <v>1357</v>
      </c>
    </row>
    <row r="16025" spans="1:7" x14ac:dyDescent="0.25">
      <c r="B16025" s="1" t="s">
        <v>42204</v>
      </c>
      <c r="C16025" s="1" t="s">
        <v>42205</v>
      </c>
      <c r="D16025" s="1" t="s">
        <v>42206</v>
      </c>
      <c r="E16025" s="1" t="s">
        <v>66</v>
      </c>
      <c r="F16025" s="1" t="s">
        <v>356</v>
      </c>
      <c r="G16025" s="1" t="s">
        <v>357</v>
      </c>
    </row>
    <row r="16026" spans="1:7" x14ac:dyDescent="0.25">
      <c r="B16026" s="1" t="s">
        <v>42210</v>
      </c>
      <c r="C16026" s="1" t="s">
        <v>42211</v>
      </c>
      <c r="D16026" s="1" t="s">
        <v>42212</v>
      </c>
      <c r="E16026" s="1" t="s">
        <v>66</v>
      </c>
      <c r="F16026" s="1" t="s">
        <v>374</v>
      </c>
      <c r="G16026" s="1" t="s">
        <v>375</v>
      </c>
    </row>
    <row r="16027" spans="1:7" x14ac:dyDescent="0.25">
      <c r="A16027" s="1">
        <v>19727031</v>
      </c>
      <c r="B16027" s="1" t="s">
        <v>42213</v>
      </c>
      <c r="C16027" s="1" t="s">
        <v>42214</v>
      </c>
      <c r="D16027" s="1" t="s">
        <v>42215</v>
      </c>
      <c r="E16027" s="1" t="s">
        <v>66</v>
      </c>
      <c r="F16027" s="1" t="s">
        <v>1356</v>
      </c>
      <c r="G16027" s="1" t="s">
        <v>1357</v>
      </c>
    </row>
    <row r="16028" spans="1:7" x14ac:dyDescent="0.25">
      <c r="A16028" s="1">
        <v>37030033</v>
      </c>
      <c r="B16028" s="1" t="s">
        <v>42216</v>
      </c>
      <c r="C16028" s="1" t="s">
        <v>42216</v>
      </c>
      <c r="D16028" s="1" t="s">
        <v>42216</v>
      </c>
      <c r="G16028" s="1" t="s">
        <v>199</v>
      </c>
    </row>
    <row r="16029" spans="1:7" x14ac:dyDescent="0.25">
      <c r="B16029" s="1" t="s">
        <v>42217</v>
      </c>
      <c r="C16029" s="1" t="s">
        <v>42218</v>
      </c>
      <c r="D16029" s="1" t="s">
        <v>42219</v>
      </c>
      <c r="E16029" s="1" t="s">
        <v>66</v>
      </c>
      <c r="F16029" s="1" t="s">
        <v>356</v>
      </c>
      <c r="G16029" s="1" t="s">
        <v>357</v>
      </c>
    </row>
    <row r="16030" spans="1:7" x14ac:dyDescent="0.25">
      <c r="B16030" s="1" t="s">
        <v>42220</v>
      </c>
      <c r="C16030" s="1" t="s">
        <v>42221</v>
      </c>
      <c r="D16030" s="1" t="s">
        <v>42222</v>
      </c>
      <c r="E16030" s="1" t="s">
        <v>66</v>
      </c>
      <c r="F16030" s="1" t="s">
        <v>5084</v>
      </c>
      <c r="G16030" s="1" t="s">
        <v>5085</v>
      </c>
    </row>
    <row r="16031" spans="1:7" x14ac:dyDescent="0.25">
      <c r="B16031" s="1" t="s">
        <v>4874</v>
      </c>
      <c r="C16031" s="1" t="s">
        <v>42223</v>
      </c>
      <c r="D16031" s="1" t="s">
        <v>42224</v>
      </c>
      <c r="E16031" s="1" t="s">
        <v>66</v>
      </c>
      <c r="F16031" s="1" t="s">
        <v>480</v>
      </c>
      <c r="G16031" s="1" t="s">
        <v>481</v>
      </c>
    </row>
    <row r="16032" spans="1:7" x14ac:dyDescent="0.25">
      <c r="B16032" s="1" t="s">
        <v>42225</v>
      </c>
      <c r="C16032" s="1" t="s">
        <v>42226</v>
      </c>
      <c r="D16032" s="1" t="s">
        <v>42227</v>
      </c>
      <c r="E16032" s="1" t="s">
        <v>66</v>
      </c>
      <c r="F16032" s="1" t="s">
        <v>42228</v>
      </c>
      <c r="G16032" s="1" t="s">
        <v>199</v>
      </c>
    </row>
    <row r="16033" spans="1:7" x14ac:dyDescent="0.25">
      <c r="B16033" s="1" t="s">
        <v>946</v>
      </c>
      <c r="C16033" s="1" t="s">
        <v>947</v>
      </c>
      <c r="D16033" s="1" t="s">
        <v>948</v>
      </c>
      <c r="E16033" s="1" t="s">
        <v>66</v>
      </c>
      <c r="F16033" s="1" t="s">
        <v>398</v>
      </c>
      <c r="G16033" s="1" t="s">
        <v>399</v>
      </c>
    </row>
    <row r="16034" spans="1:7" x14ac:dyDescent="0.25">
      <c r="B16034" s="1" t="s">
        <v>41240</v>
      </c>
      <c r="C16034" s="1" t="s">
        <v>41241</v>
      </c>
      <c r="D16034" s="1" t="s">
        <v>41242</v>
      </c>
      <c r="E16034" s="1" t="s">
        <v>66</v>
      </c>
      <c r="F16034" s="1" t="s">
        <v>417</v>
      </c>
      <c r="G16034" s="1" t="s">
        <v>418</v>
      </c>
    </row>
    <row r="16035" spans="1:7" x14ac:dyDescent="0.25">
      <c r="B16035" s="1" t="s">
        <v>36507</v>
      </c>
      <c r="C16035" s="1" t="s">
        <v>36508</v>
      </c>
      <c r="D16035" s="1" t="s">
        <v>36509</v>
      </c>
      <c r="E16035" s="1" t="s">
        <v>66</v>
      </c>
      <c r="F16035" s="1" t="s">
        <v>480</v>
      </c>
      <c r="G16035" s="1" t="s">
        <v>481</v>
      </c>
    </row>
    <row r="16036" spans="1:7" x14ac:dyDescent="0.25">
      <c r="B16036" s="1" t="s">
        <v>42229</v>
      </c>
      <c r="C16036" s="1" t="s">
        <v>42230</v>
      </c>
      <c r="D16036" s="1" t="s">
        <v>42231</v>
      </c>
      <c r="E16036" s="1" t="s">
        <v>66</v>
      </c>
      <c r="F16036" s="1" t="s">
        <v>285</v>
      </c>
      <c r="G16036" s="1" t="s">
        <v>286</v>
      </c>
    </row>
    <row r="16037" spans="1:7" x14ac:dyDescent="0.25">
      <c r="B16037" s="1" t="s">
        <v>42232</v>
      </c>
      <c r="C16037" s="1" t="s">
        <v>42233</v>
      </c>
      <c r="D16037" s="1" t="s">
        <v>42234</v>
      </c>
      <c r="E16037" s="1" t="s">
        <v>66</v>
      </c>
      <c r="F16037" s="1" t="s">
        <v>285</v>
      </c>
      <c r="G16037" s="1" t="s">
        <v>286</v>
      </c>
    </row>
    <row r="16038" spans="1:7" x14ac:dyDescent="0.25">
      <c r="A16038" s="1">
        <v>19724075</v>
      </c>
      <c r="B16038" s="1" t="s">
        <v>14700</v>
      </c>
      <c r="C16038" s="1" t="s">
        <v>14701</v>
      </c>
      <c r="D16038" s="1" t="s">
        <v>14702</v>
      </c>
      <c r="E16038" s="1" t="s">
        <v>66</v>
      </c>
      <c r="F16038" s="1" t="s">
        <v>149</v>
      </c>
      <c r="G16038" s="1" t="s">
        <v>150</v>
      </c>
    </row>
    <row r="16039" spans="1:7" x14ac:dyDescent="0.25">
      <c r="B16039" s="1" t="s">
        <v>42235</v>
      </c>
      <c r="C16039" s="1" t="s">
        <v>42236</v>
      </c>
      <c r="D16039" s="1" t="s">
        <v>42237</v>
      </c>
      <c r="E16039" s="1" t="s">
        <v>66</v>
      </c>
      <c r="G16039" s="1" t="s">
        <v>199</v>
      </c>
    </row>
    <row r="16040" spans="1:7" x14ac:dyDescent="0.25">
      <c r="B16040" s="1" t="s">
        <v>42238</v>
      </c>
      <c r="C16040" s="1" t="s">
        <v>42239</v>
      </c>
      <c r="D16040" s="1" t="s">
        <v>42240</v>
      </c>
      <c r="E16040" s="1" t="s">
        <v>65</v>
      </c>
      <c r="F16040" s="1" t="s">
        <v>3175</v>
      </c>
      <c r="G16040" s="1" t="s">
        <v>3176</v>
      </c>
    </row>
    <row r="16041" spans="1:7" x14ac:dyDescent="0.25">
      <c r="B16041" s="1" t="s">
        <v>34975</v>
      </c>
      <c r="C16041" s="1" t="s">
        <v>34976</v>
      </c>
      <c r="D16041" s="1" t="s">
        <v>34977</v>
      </c>
      <c r="E16041" s="1" t="s">
        <v>66</v>
      </c>
      <c r="F16041" s="1" t="s">
        <v>3175</v>
      </c>
      <c r="G16041" s="1" t="s">
        <v>3176</v>
      </c>
    </row>
    <row r="16042" spans="1:7" x14ac:dyDescent="0.25">
      <c r="B16042" s="1" t="s">
        <v>42241</v>
      </c>
      <c r="C16042" s="1" t="s">
        <v>42242</v>
      </c>
      <c r="D16042" s="1" t="s">
        <v>42243</v>
      </c>
      <c r="E16042" s="1" t="s">
        <v>66</v>
      </c>
      <c r="F16042" s="1" t="s">
        <v>42244</v>
      </c>
      <c r="G16042" s="1" t="s">
        <v>42245</v>
      </c>
    </row>
    <row r="16043" spans="1:7" x14ac:dyDescent="0.25">
      <c r="B16043" s="1" t="s">
        <v>42246</v>
      </c>
      <c r="C16043" s="1" t="s">
        <v>42247</v>
      </c>
      <c r="D16043" s="1" t="s">
        <v>42248</v>
      </c>
      <c r="E16043" s="1" t="s">
        <v>66</v>
      </c>
      <c r="F16043" s="1" t="s">
        <v>9513</v>
      </c>
      <c r="G16043" s="1" t="s">
        <v>9514</v>
      </c>
    </row>
    <row r="16044" spans="1:7" x14ac:dyDescent="0.25">
      <c r="B16044" s="1" t="s">
        <v>12437</v>
      </c>
      <c r="C16044" s="1" t="s">
        <v>12438</v>
      </c>
      <c r="D16044" s="1" t="s">
        <v>12439</v>
      </c>
      <c r="E16044" s="1" t="s">
        <v>66</v>
      </c>
      <c r="F16044" s="1" t="s">
        <v>9513</v>
      </c>
      <c r="G16044" s="1" t="s">
        <v>9514</v>
      </c>
    </row>
    <row r="16045" spans="1:7" x14ac:dyDescent="0.25">
      <c r="A16045" s="1">
        <v>39010339</v>
      </c>
      <c r="B16045" s="1" t="s">
        <v>42249</v>
      </c>
      <c r="C16045" s="1" t="s">
        <v>42249</v>
      </c>
      <c r="D16045" s="1" t="s">
        <v>42250</v>
      </c>
      <c r="E16045" s="1" t="s">
        <v>65</v>
      </c>
      <c r="G16045" s="1" t="s">
        <v>199</v>
      </c>
    </row>
    <row r="16046" spans="1:7" x14ac:dyDescent="0.25">
      <c r="A16046" s="1">
        <v>39010340</v>
      </c>
      <c r="B16046" s="1" t="s">
        <v>42251</v>
      </c>
      <c r="C16046" s="1" t="s">
        <v>42251</v>
      </c>
      <c r="D16046" s="1" t="s">
        <v>42252</v>
      </c>
      <c r="E16046" s="1" t="s">
        <v>65</v>
      </c>
      <c r="G16046" s="1" t="s">
        <v>199</v>
      </c>
    </row>
    <row r="16047" spans="1:7" x14ac:dyDescent="0.25">
      <c r="A16047" s="1">
        <v>39010341</v>
      </c>
      <c r="B16047" s="1" t="s">
        <v>42253</v>
      </c>
      <c r="C16047" s="1" t="s">
        <v>42253</v>
      </c>
      <c r="D16047" s="1" t="s">
        <v>42253</v>
      </c>
      <c r="E16047" s="1" t="s">
        <v>66</v>
      </c>
      <c r="G16047" s="1" t="s">
        <v>199</v>
      </c>
    </row>
    <row r="16048" spans="1:7" x14ac:dyDescent="0.25">
      <c r="A16048" s="1">
        <v>39010342</v>
      </c>
      <c r="B16048" s="1" t="s">
        <v>42254</v>
      </c>
      <c r="C16048" s="1" t="s">
        <v>42254</v>
      </c>
      <c r="D16048" s="1" t="s">
        <v>42254</v>
      </c>
      <c r="E16048" s="1" t="s">
        <v>66</v>
      </c>
      <c r="G16048" s="1" t="s">
        <v>199</v>
      </c>
    </row>
    <row r="16049" spans="1:7" x14ac:dyDescent="0.25">
      <c r="B16049" s="1" t="s">
        <v>42255</v>
      </c>
      <c r="C16049" s="1" t="s">
        <v>42256</v>
      </c>
      <c r="D16049" s="1" t="s">
        <v>42257</v>
      </c>
      <c r="E16049" s="1" t="s">
        <v>66</v>
      </c>
      <c r="F16049" s="1" t="s">
        <v>90</v>
      </c>
      <c r="G16049" s="1" t="s">
        <v>1109</v>
      </c>
    </row>
    <row r="16050" spans="1:7" x14ac:dyDescent="0.25">
      <c r="B16050" s="1" t="s">
        <v>39280</v>
      </c>
      <c r="C16050" s="1" t="s">
        <v>39281</v>
      </c>
      <c r="D16050" s="1" t="s">
        <v>39280</v>
      </c>
      <c r="E16050" s="1" t="s">
        <v>66</v>
      </c>
      <c r="F16050" s="1" t="s">
        <v>93</v>
      </c>
      <c r="G16050" s="1" t="s">
        <v>1456</v>
      </c>
    </row>
    <row r="16051" spans="1:7" x14ac:dyDescent="0.25">
      <c r="B16051" s="1" t="s">
        <v>42258</v>
      </c>
      <c r="C16051" s="1" t="s">
        <v>42259</v>
      </c>
      <c r="D16051" s="1" t="s">
        <v>42258</v>
      </c>
      <c r="E16051" s="1" t="s">
        <v>66</v>
      </c>
      <c r="F16051" s="1" t="s">
        <v>93</v>
      </c>
      <c r="G16051" s="1" t="s">
        <v>1456</v>
      </c>
    </row>
    <row r="16052" spans="1:7" x14ac:dyDescent="0.25">
      <c r="B16052" s="1" t="s">
        <v>42260</v>
      </c>
      <c r="C16052" s="1" t="s">
        <v>42261</v>
      </c>
      <c r="D16052" s="1" t="s">
        <v>42260</v>
      </c>
      <c r="E16052" s="1" t="s">
        <v>66</v>
      </c>
      <c r="F16052" s="1" t="s">
        <v>93</v>
      </c>
      <c r="G16052" s="1" t="s">
        <v>1456</v>
      </c>
    </row>
    <row r="16053" spans="1:7" x14ac:dyDescent="0.25">
      <c r="B16053" s="1" t="s">
        <v>42262</v>
      </c>
      <c r="C16053" s="1" t="s">
        <v>42263</v>
      </c>
      <c r="D16053" s="1" t="s">
        <v>42262</v>
      </c>
      <c r="E16053" s="1" t="s">
        <v>66</v>
      </c>
      <c r="F16053" s="1" t="s">
        <v>93</v>
      </c>
      <c r="G16053" s="1" t="s">
        <v>1456</v>
      </c>
    </row>
    <row r="16054" spans="1:7" x14ac:dyDescent="0.25">
      <c r="B16054" s="1" t="s">
        <v>42264</v>
      </c>
      <c r="C16054" s="1" t="s">
        <v>42265</v>
      </c>
      <c r="D16054" s="1" t="s">
        <v>42264</v>
      </c>
      <c r="E16054" s="1" t="s">
        <v>66</v>
      </c>
      <c r="F16054" s="1" t="s">
        <v>93</v>
      </c>
      <c r="G16054" s="1" t="s">
        <v>1456</v>
      </c>
    </row>
    <row r="16055" spans="1:7" x14ac:dyDescent="0.25">
      <c r="B16055" s="1" t="s">
        <v>42266</v>
      </c>
      <c r="C16055" s="1" t="s">
        <v>42267</v>
      </c>
      <c r="D16055" s="1" t="s">
        <v>42266</v>
      </c>
      <c r="E16055" s="1" t="s">
        <v>66</v>
      </c>
      <c r="F16055" s="1" t="s">
        <v>93</v>
      </c>
      <c r="G16055" s="1" t="s">
        <v>1456</v>
      </c>
    </row>
    <row r="16056" spans="1:7" x14ac:dyDescent="0.25">
      <c r="B16056" s="1" t="s">
        <v>42268</v>
      </c>
      <c r="C16056" s="1" t="s">
        <v>42269</v>
      </c>
      <c r="D16056" s="1" t="s">
        <v>42268</v>
      </c>
      <c r="E16056" s="1" t="s">
        <v>66</v>
      </c>
      <c r="F16056" s="1" t="s">
        <v>93</v>
      </c>
      <c r="G16056" s="1" t="s">
        <v>1456</v>
      </c>
    </row>
    <row r="16057" spans="1:7" x14ac:dyDescent="0.25">
      <c r="B16057" s="1" t="s">
        <v>42270</v>
      </c>
      <c r="C16057" s="1" t="s">
        <v>42270</v>
      </c>
      <c r="D16057" s="1" t="s">
        <v>42270</v>
      </c>
      <c r="E16057" s="1" t="s">
        <v>66</v>
      </c>
      <c r="F16057" s="1" t="s">
        <v>1984</v>
      </c>
      <c r="G16057" s="1" t="s">
        <v>1985</v>
      </c>
    </row>
    <row r="16058" spans="1:7" x14ac:dyDescent="0.25">
      <c r="B16058" s="1" t="s">
        <v>42271</v>
      </c>
      <c r="C16058" s="1" t="s">
        <v>42271</v>
      </c>
      <c r="D16058" s="1" t="s">
        <v>42271</v>
      </c>
      <c r="E16058" s="1" t="s">
        <v>66</v>
      </c>
      <c r="F16058" s="1" t="s">
        <v>3114</v>
      </c>
      <c r="G16058" s="1" t="s">
        <v>3115</v>
      </c>
    </row>
    <row r="16059" spans="1:7" x14ac:dyDescent="0.25">
      <c r="B16059" s="1" t="s">
        <v>42272</v>
      </c>
      <c r="C16059" s="1" t="s">
        <v>42273</v>
      </c>
      <c r="D16059" s="1" t="s">
        <v>42274</v>
      </c>
      <c r="E16059" s="1" t="s">
        <v>66</v>
      </c>
      <c r="F16059" s="1" t="s">
        <v>387</v>
      </c>
      <c r="G16059" s="1" t="s">
        <v>388</v>
      </c>
    </row>
    <row r="16060" spans="1:7" x14ac:dyDescent="0.25">
      <c r="B16060" s="1" t="s">
        <v>42275</v>
      </c>
      <c r="C16060" s="1" t="s">
        <v>42276</v>
      </c>
      <c r="D16060" s="1" t="s">
        <v>42277</v>
      </c>
      <c r="E16060" s="1" t="s">
        <v>66</v>
      </c>
      <c r="F16060" s="1" t="s">
        <v>387</v>
      </c>
      <c r="G16060" s="1" t="s">
        <v>388</v>
      </c>
    </row>
    <row r="16061" spans="1:7" x14ac:dyDescent="0.25">
      <c r="B16061" s="1" t="s">
        <v>42278</v>
      </c>
      <c r="C16061" s="1" t="s">
        <v>42279</v>
      </c>
      <c r="D16061" s="1" t="s">
        <v>42280</v>
      </c>
      <c r="E16061" s="1" t="s">
        <v>66</v>
      </c>
      <c r="F16061" s="1" t="s">
        <v>387</v>
      </c>
      <c r="G16061" s="1" t="s">
        <v>388</v>
      </c>
    </row>
    <row r="16062" spans="1:7" x14ac:dyDescent="0.25">
      <c r="B16062" s="1" t="s">
        <v>42281</v>
      </c>
      <c r="C16062" s="1" t="s">
        <v>42282</v>
      </c>
      <c r="D16062" s="1" t="s">
        <v>42283</v>
      </c>
      <c r="E16062" s="1" t="s">
        <v>66</v>
      </c>
      <c r="F16062" s="1" t="s">
        <v>2196</v>
      </c>
      <c r="G16062" s="1" t="s">
        <v>2197</v>
      </c>
    </row>
    <row r="16063" spans="1:7" x14ac:dyDescent="0.25">
      <c r="A16063" s="1">
        <v>37140482</v>
      </c>
      <c r="B16063" s="1" t="s">
        <v>42284</v>
      </c>
      <c r="C16063" s="1" t="s">
        <v>42284</v>
      </c>
      <c r="D16063" s="1" t="s">
        <v>42284</v>
      </c>
      <c r="G16063" s="1" t="s">
        <v>199</v>
      </c>
    </row>
    <row r="16064" spans="1:7" x14ac:dyDescent="0.25">
      <c r="B16064" s="1" t="s">
        <v>42285</v>
      </c>
      <c r="C16064" s="1" t="s">
        <v>42286</v>
      </c>
      <c r="D16064" s="1" t="s">
        <v>42287</v>
      </c>
      <c r="E16064" s="1" t="s">
        <v>66</v>
      </c>
      <c r="F16064" s="1" t="s">
        <v>2196</v>
      </c>
      <c r="G16064" s="1" t="s">
        <v>2197</v>
      </c>
    </row>
    <row r="16065" spans="1:7" x14ac:dyDescent="0.25">
      <c r="B16065" s="1" t="s">
        <v>42288</v>
      </c>
      <c r="C16065" s="1" t="s">
        <v>42289</v>
      </c>
      <c r="D16065" s="1" t="s">
        <v>42290</v>
      </c>
      <c r="E16065" s="1" t="s">
        <v>66</v>
      </c>
      <c r="G16065" s="1" t="s">
        <v>199</v>
      </c>
    </row>
    <row r="16066" spans="1:7" x14ac:dyDescent="0.25">
      <c r="A16066" s="1">
        <v>35260847</v>
      </c>
      <c r="B16066" s="1" t="s">
        <v>42291</v>
      </c>
      <c r="C16066" s="1" t="s">
        <v>42292</v>
      </c>
      <c r="D16066" s="1" t="s">
        <v>42293</v>
      </c>
      <c r="E16066" s="1" t="s">
        <v>65</v>
      </c>
      <c r="G16066" s="1" t="s">
        <v>199</v>
      </c>
    </row>
    <row r="16067" spans="1:7" x14ac:dyDescent="0.25">
      <c r="B16067" s="1" t="s">
        <v>42294</v>
      </c>
      <c r="C16067" s="1" t="s">
        <v>42295</v>
      </c>
      <c r="D16067" s="1" t="s">
        <v>42296</v>
      </c>
      <c r="E16067" s="1" t="s">
        <v>66</v>
      </c>
      <c r="F16067" s="1" t="s">
        <v>38323</v>
      </c>
      <c r="G16067" s="1" t="s">
        <v>38324</v>
      </c>
    </row>
    <row r="16068" spans="1:7" x14ac:dyDescent="0.25">
      <c r="B16068" s="1" t="s">
        <v>42297</v>
      </c>
      <c r="C16068" s="1" t="s">
        <v>42298</v>
      </c>
      <c r="D16068" s="1" t="s">
        <v>42299</v>
      </c>
      <c r="E16068" s="1" t="s">
        <v>66</v>
      </c>
      <c r="F16068" s="1" t="s">
        <v>387</v>
      </c>
      <c r="G16068" s="1" t="s">
        <v>388</v>
      </c>
    </row>
    <row r="16069" spans="1:7" x14ac:dyDescent="0.25">
      <c r="B16069" s="1" t="s">
        <v>42300</v>
      </c>
      <c r="C16069" s="1" t="s">
        <v>42301</v>
      </c>
      <c r="D16069" s="1" t="s">
        <v>42302</v>
      </c>
      <c r="E16069" s="1" t="s">
        <v>66</v>
      </c>
      <c r="F16069" s="1" t="s">
        <v>387</v>
      </c>
      <c r="G16069" s="1" t="s">
        <v>388</v>
      </c>
    </row>
    <row r="16070" spans="1:7" x14ac:dyDescent="0.25">
      <c r="B16070" s="1" t="s">
        <v>42303</v>
      </c>
      <c r="C16070" s="1" t="s">
        <v>42304</v>
      </c>
      <c r="D16070" s="1" t="s">
        <v>42305</v>
      </c>
      <c r="E16070" s="1" t="s">
        <v>66</v>
      </c>
      <c r="F16070" s="1" t="s">
        <v>387</v>
      </c>
      <c r="G16070" s="1" t="s">
        <v>388</v>
      </c>
    </row>
    <row r="16071" spans="1:7" x14ac:dyDescent="0.25">
      <c r="B16071" s="1" t="s">
        <v>42306</v>
      </c>
      <c r="C16071" s="1" t="s">
        <v>42307</v>
      </c>
      <c r="D16071" s="1" t="s">
        <v>42308</v>
      </c>
      <c r="E16071" s="1" t="s">
        <v>66</v>
      </c>
      <c r="F16071" s="1" t="s">
        <v>387</v>
      </c>
      <c r="G16071" s="1" t="s">
        <v>388</v>
      </c>
    </row>
    <row r="16072" spans="1:7" x14ac:dyDescent="0.25">
      <c r="B16072" s="1" t="s">
        <v>42309</v>
      </c>
      <c r="C16072" s="1" t="s">
        <v>42310</v>
      </c>
      <c r="D16072" s="1" t="s">
        <v>42311</v>
      </c>
      <c r="E16072" s="1" t="s">
        <v>66</v>
      </c>
      <c r="F16072" s="1" t="s">
        <v>387</v>
      </c>
      <c r="G16072" s="1" t="s">
        <v>388</v>
      </c>
    </row>
    <row r="16073" spans="1:7" x14ac:dyDescent="0.25">
      <c r="B16073" s="1" t="s">
        <v>42312</v>
      </c>
      <c r="C16073" s="1" t="s">
        <v>42313</v>
      </c>
      <c r="D16073" s="1" t="s">
        <v>42314</v>
      </c>
      <c r="E16073" s="1" t="s">
        <v>66</v>
      </c>
      <c r="F16073" s="1" t="s">
        <v>387</v>
      </c>
      <c r="G16073" s="1" t="s">
        <v>388</v>
      </c>
    </row>
    <row r="16074" spans="1:7" x14ac:dyDescent="0.25">
      <c r="B16074" s="1" t="s">
        <v>42315</v>
      </c>
      <c r="C16074" s="1" t="s">
        <v>42316</v>
      </c>
      <c r="D16074" s="1" t="s">
        <v>42317</v>
      </c>
      <c r="E16074" s="1" t="s">
        <v>66</v>
      </c>
      <c r="F16074" s="1" t="s">
        <v>34</v>
      </c>
      <c r="G16074" s="1" t="s">
        <v>39896</v>
      </c>
    </row>
    <row r="16075" spans="1:7" x14ac:dyDescent="0.25">
      <c r="B16075" s="1" t="s">
        <v>42318</v>
      </c>
      <c r="C16075" s="1" t="s">
        <v>42319</v>
      </c>
      <c r="D16075" s="1" t="s">
        <v>42320</v>
      </c>
      <c r="E16075" s="1" t="s">
        <v>66</v>
      </c>
      <c r="F16075" s="1" t="s">
        <v>10143</v>
      </c>
      <c r="G16075" s="1" t="s">
        <v>10144</v>
      </c>
    </row>
    <row r="16076" spans="1:7" x14ac:dyDescent="0.25">
      <c r="A16076" s="1">
        <v>17842120</v>
      </c>
      <c r="B16076" s="1" t="s">
        <v>42321</v>
      </c>
      <c r="C16076" s="1" t="s">
        <v>42322</v>
      </c>
      <c r="D16076" s="1" t="s">
        <v>42323</v>
      </c>
      <c r="E16076" s="1" t="s">
        <v>66</v>
      </c>
      <c r="F16076" s="1" t="s">
        <v>5531</v>
      </c>
      <c r="G16076" s="1" t="s">
        <v>5532</v>
      </c>
    </row>
    <row r="16077" spans="1:7" x14ac:dyDescent="0.25">
      <c r="A16077" s="1">
        <v>17842121</v>
      </c>
      <c r="B16077" s="1" t="s">
        <v>42324</v>
      </c>
      <c r="C16077" s="1" t="s">
        <v>42325</v>
      </c>
      <c r="D16077" s="1" t="s">
        <v>42323</v>
      </c>
      <c r="E16077" s="1" t="s">
        <v>66</v>
      </c>
      <c r="F16077" s="1" t="s">
        <v>5531</v>
      </c>
      <c r="G16077" s="1" t="s">
        <v>5532</v>
      </c>
    </row>
    <row r="16078" spans="1:7" x14ac:dyDescent="0.25">
      <c r="B16078" s="1" t="s">
        <v>42326</v>
      </c>
      <c r="C16078" s="1" t="s">
        <v>42327</v>
      </c>
      <c r="D16078" s="1" t="s">
        <v>42328</v>
      </c>
      <c r="E16078" s="1" t="s">
        <v>66</v>
      </c>
      <c r="F16078" s="1" t="s">
        <v>480</v>
      </c>
      <c r="G16078" s="1" t="s">
        <v>481</v>
      </c>
    </row>
    <row r="16079" spans="1:7" x14ac:dyDescent="0.25">
      <c r="A16079" s="1">
        <v>19842123</v>
      </c>
      <c r="B16079" s="1" t="s">
        <v>4080</v>
      </c>
      <c r="C16079" s="1" t="s">
        <v>4081</v>
      </c>
      <c r="D16079" s="1" t="s">
        <v>4082</v>
      </c>
      <c r="E16079" s="1" t="s">
        <v>66</v>
      </c>
      <c r="F16079" s="1" t="s">
        <v>4083</v>
      </c>
      <c r="G16079" s="1" t="s">
        <v>4084</v>
      </c>
    </row>
    <row r="16080" spans="1:7" x14ac:dyDescent="0.25">
      <c r="A16080" s="1">
        <v>25750004</v>
      </c>
      <c r="B16080" s="1" t="s">
        <v>18635</v>
      </c>
      <c r="C16080" s="1" t="s">
        <v>18636</v>
      </c>
      <c r="D16080" s="1" t="s">
        <v>18637</v>
      </c>
      <c r="E16080" s="1" t="s">
        <v>66</v>
      </c>
      <c r="F16080" s="1" t="s">
        <v>503</v>
      </c>
      <c r="G16080" s="1" t="s">
        <v>504</v>
      </c>
    </row>
    <row r="16081" spans="1:7" x14ac:dyDescent="0.25">
      <c r="A16081" s="1">
        <v>37050048</v>
      </c>
      <c r="B16081" s="1" t="s">
        <v>109</v>
      </c>
      <c r="C16081" s="1" t="s">
        <v>109</v>
      </c>
      <c r="D16081" s="1" t="s">
        <v>109</v>
      </c>
      <c r="E16081" s="1" t="s">
        <v>65</v>
      </c>
      <c r="F16081" s="1" t="s">
        <v>42329</v>
      </c>
      <c r="G16081" s="1" t="s">
        <v>42330</v>
      </c>
    </row>
    <row r="16082" spans="1:7" x14ac:dyDescent="0.25">
      <c r="A16082" s="1">
        <v>25752003</v>
      </c>
      <c r="B16082" s="1" t="s">
        <v>9479</v>
      </c>
      <c r="C16082" s="1" t="s">
        <v>9480</v>
      </c>
      <c r="D16082" s="1" t="s">
        <v>9481</v>
      </c>
      <c r="E16082" s="1" t="s">
        <v>66</v>
      </c>
      <c r="F16082" s="1" t="s">
        <v>2507</v>
      </c>
      <c r="G16082" s="1" t="s">
        <v>2508</v>
      </c>
    </row>
    <row r="16083" spans="1:7" x14ac:dyDescent="0.25">
      <c r="B16083" s="1" t="s">
        <v>42331</v>
      </c>
      <c r="C16083" s="1" t="s">
        <v>42332</v>
      </c>
      <c r="D16083" s="1" t="s">
        <v>42333</v>
      </c>
      <c r="E16083" s="1" t="s">
        <v>66</v>
      </c>
      <c r="G16083" s="1" t="s">
        <v>199</v>
      </c>
    </row>
    <row r="16084" spans="1:7" x14ac:dyDescent="0.25">
      <c r="B16084" s="1" t="s">
        <v>42334</v>
      </c>
      <c r="C16084" s="1" t="s">
        <v>42335</v>
      </c>
      <c r="D16084" s="1" t="s">
        <v>42336</v>
      </c>
      <c r="E16084" s="1" t="s">
        <v>66</v>
      </c>
      <c r="G16084" s="1" t="s">
        <v>199</v>
      </c>
    </row>
    <row r="16085" spans="1:7" x14ac:dyDescent="0.25">
      <c r="B16085" s="1" t="s">
        <v>42337</v>
      </c>
      <c r="C16085" s="1" t="s">
        <v>42338</v>
      </c>
      <c r="D16085" s="1" t="s">
        <v>42339</v>
      </c>
      <c r="E16085" s="1" t="s">
        <v>66</v>
      </c>
      <c r="F16085" s="1" t="s">
        <v>10143</v>
      </c>
      <c r="G16085" s="1" t="s">
        <v>10144</v>
      </c>
    </row>
    <row r="16086" spans="1:7" x14ac:dyDescent="0.25">
      <c r="B16086" s="1" t="s">
        <v>41727</v>
      </c>
      <c r="C16086" s="1" t="s">
        <v>41728</v>
      </c>
      <c r="D16086" s="1" t="s">
        <v>41729</v>
      </c>
      <c r="E16086" s="1" t="s">
        <v>66</v>
      </c>
      <c r="F16086" s="1" t="s">
        <v>1174</v>
      </c>
      <c r="G16086" s="1" t="s">
        <v>1175</v>
      </c>
    </row>
    <row r="16087" spans="1:7" x14ac:dyDescent="0.25">
      <c r="B16087" s="1" t="s">
        <v>4458</v>
      </c>
      <c r="C16087" s="1" t="s">
        <v>4459</v>
      </c>
      <c r="D16087" s="1" t="s">
        <v>42340</v>
      </c>
      <c r="E16087" s="1" t="s">
        <v>66</v>
      </c>
      <c r="F16087" s="1" t="s">
        <v>14245</v>
      </c>
      <c r="G16087" s="1" t="s">
        <v>14246</v>
      </c>
    </row>
    <row r="16088" spans="1:7" x14ac:dyDescent="0.25">
      <c r="B16088" s="1" t="s">
        <v>42341</v>
      </c>
      <c r="C16088" s="1" t="s">
        <v>42342</v>
      </c>
      <c r="D16088" s="1" t="s">
        <v>42343</v>
      </c>
      <c r="E16088" s="1" t="s">
        <v>66</v>
      </c>
      <c r="F16088" s="1" t="s">
        <v>931</v>
      </c>
      <c r="G16088" s="1" t="s">
        <v>932</v>
      </c>
    </row>
    <row r="16089" spans="1:7" x14ac:dyDescent="0.25">
      <c r="B16089" s="1" t="s">
        <v>42344</v>
      </c>
      <c r="C16089" s="1" t="s">
        <v>42345</v>
      </c>
      <c r="D16089" s="1" t="s">
        <v>42346</v>
      </c>
      <c r="E16089" s="1" t="s">
        <v>66</v>
      </c>
      <c r="G16089" s="1" t="s">
        <v>199</v>
      </c>
    </row>
    <row r="16090" spans="1:7" x14ac:dyDescent="0.25">
      <c r="B16090" s="1" t="s">
        <v>42347</v>
      </c>
      <c r="C16090" s="1" t="s">
        <v>42348</v>
      </c>
      <c r="D16090" s="1" t="s">
        <v>42349</v>
      </c>
      <c r="E16090" s="1" t="s">
        <v>66</v>
      </c>
      <c r="G16090" s="1" t="s">
        <v>199</v>
      </c>
    </row>
    <row r="16091" spans="1:7" x14ac:dyDescent="0.25">
      <c r="B16091" s="1" t="s">
        <v>696</v>
      </c>
      <c r="C16091" s="1" t="s">
        <v>697</v>
      </c>
      <c r="D16091" s="1" t="s">
        <v>698</v>
      </c>
      <c r="E16091" s="1" t="s">
        <v>66</v>
      </c>
      <c r="F16091" s="1" t="s">
        <v>699</v>
      </c>
      <c r="G16091" s="1" t="s">
        <v>700</v>
      </c>
    </row>
    <row r="16092" spans="1:7" x14ac:dyDescent="0.25">
      <c r="B16092" s="1" t="s">
        <v>42350</v>
      </c>
      <c r="C16092" s="1" t="s">
        <v>42351</v>
      </c>
      <c r="D16092" s="1" t="s">
        <v>42352</v>
      </c>
      <c r="E16092" s="1" t="s">
        <v>66</v>
      </c>
      <c r="F16092" s="1" t="s">
        <v>2004</v>
      </c>
      <c r="G16092" s="1" t="s">
        <v>2005</v>
      </c>
    </row>
    <row r="16093" spans="1:7" x14ac:dyDescent="0.25">
      <c r="A16093" s="1">
        <v>25233030</v>
      </c>
      <c r="B16093" s="1" t="s">
        <v>17650</v>
      </c>
      <c r="C16093" s="1" t="s">
        <v>17651</v>
      </c>
      <c r="D16093" s="1" t="s">
        <v>17652</v>
      </c>
      <c r="E16093" s="1" t="s">
        <v>66</v>
      </c>
      <c r="F16093" s="1" t="s">
        <v>1130</v>
      </c>
      <c r="G16093" s="1" t="s">
        <v>1131</v>
      </c>
    </row>
    <row r="16094" spans="1:7" x14ac:dyDescent="0.25">
      <c r="B16094" s="1" t="s">
        <v>42353</v>
      </c>
      <c r="C16094" s="1" t="s">
        <v>42354</v>
      </c>
      <c r="D16094" s="1" t="s">
        <v>42355</v>
      </c>
      <c r="E16094" s="1" t="s">
        <v>66</v>
      </c>
      <c r="F16094" s="1" t="s">
        <v>13444</v>
      </c>
      <c r="G16094" s="1" t="s">
        <v>13445</v>
      </c>
    </row>
    <row r="16095" spans="1:7" x14ac:dyDescent="0.25">
      <c r="A16095" s="1">
        <v>33901097</v>
      </c>
      <c r="B16095" s="1" t="s">
        <v>42356</v>
      </c>
      <c r="C16095" s="1" t="s">
        <v>42356</v>
      </c>
      <c r="D16095" s="1" t="s">
        <v>42356</v>
      </c>
      <c r="G16095" s="1" t="s">
        <v>199</v>
      </c>
    </row>
    <row r="16096" spans="1:7" x14ac:dyDescent="0.25">
      <c r="A16096" s="1">
        <v>33901098</v>
      </c>
      <c r="B16096" s="1" t="s">
        <v>42357</v>
      </c>
      <c r="C16096" s="1" t="s">
        <v>42357</v>
      </c>
      <c r="D16096" s="1" t="s">
        <v>42357</v>
      </c>
      <c r="G16096" s="1" t="s">
        <v>199</v>
      </c>
    </row>
    <row r="16097" spans="1:7" x14ac:dyDescent="0.25">
      <c r="B16097" s="1" t="s">
        <v>42358</v>
      </c>
      <c r="C16097" s="1" t="s">
        <v>42359</v>
      </c>
      <c r="D16097" s="1" t="s">
        <v>42360</v>
      </c>
      <c r="E16097" s="1" t="s">
        <v>66</v>
      </c>
      <c r="F16097" s="1" t="s">
        <v>3607</v>
      </c>
      <c r="G16097" s="1" t="s">
        <v>3608</v>
      </c>
    </row>
    <row r="16098" spans="1:7" x14ac:dyDescent="0.25">
      <c r="B16098" s="1" t="s">
        <v>26605</v>
      </c>
      <c r="C16098" s="1" t="s">
        <v>26606</v>
      </c>
      <c r="D16098" s="1" t="s">
        <v>26607</v>
      </c>
      <c r="E16098" s="1" t="s">
        <v>66</v>
      </c>
      <c r="F16098" s="1" t="s">
        <v>480</v>
      </c>
      <c r="G16098" s="1" t="s">
        <v>481</v>
      </c>
    </row>
    <row r="16099" spans="1:7" x14ac:dyDescent="0.25">
      <c r="B16099" s="1" t="s">
        <v>26605</v>
      </c>
      <c r="C16099" s="1" t="s">
        <v>26606</v>
      </c>
      <c r="D16099" s="1" t="s">
        <v>26607</v>
      </c>
      <c r="E16099" s="1" t="s">
        <v>66</v>
      </c>
      <c r="F16099" s="1" t="s">
        <v>480</v>
      </c>
      <c r="G16099" s="1" t="s">
        <v>481</v>
      </c>
    </row>
    <row r="16100" spans="1:7" x14ac:dyDescent="0.25">
      <c r="B16100" s="1" t="s">
        <v>22031</v>
      </c>
      <c r="C16100" s="1" t="s">
        <v>22032</v>
      </c>
      <c r="D16100" s="1" t="s">
        <v>22033</v>
      </c>
      <c r="E16100" s="1" t="s">
        <v>66</v>
      </c>
      <c r="F16100" s="1" t="s">
        <v>480</v>
      </c>
      <c r="G16100" s="1" t="s">
        <v>481</v>
      </c>
    </row>
    <row r="16101" spans="1:7" x14ac:dyDescent="0.25">
      <c r="B16101" s="1" t="s">
        <v>22031</v>
      </c>
      <c r="C16101" s="1" t="s">
        <v>22032</v>
      </c>
      <c r="D16101" s="1" t="s">
        <v>22033</v>
      </c>
      <c r="E16101" s="1" t="s">
        <v>66</v>
      </c>
      <c r="F16101" s="1" t="s">
        <v>480</v>
      </c>
      <c r="G16101" s="1" t="s">
        <v>481</v>
      </c>
    </row>
    <row r="16102" spans="1:7" x14ac:dyDescent="0.25">
      <c r="B16102" s="1" t="s">
        <v>22031</v>
      </c>
      <c r="C16102" s="1" t="s">
        <v>22032</v>
      </c>
      <c r="D16102" s="1" t="s">
        <v>22033</v>
      </c>
      <c r="E16102" s="1" t="s">
        <v>66</v>
      </c>
      <c r="F16102" s="1" t="s">
        <v>480</v>
      </c>
      <c r="G16102" s="1" t="s">
        <v>481</v>
      </c>
    </row>
    <row r="16103" spans="1:7" x14ac:dyDescent="0.25">
      <c r="B16103" s="1" t="s">
        <v>22031</v>
      </c>
      <c r="C16103" s="1" t="s">
        <v>22032</v>
      </c>
      <c r="D16103" s="1" t="s">
        <v>22033</v>
      </c>
      <c r="E16103" s="1" t="s">
        <v>66</v>
      </c>
      <c r="F16103" s="1" t="s">
        <v>480</v>
      </c>
      <c r="G16103" s="1" t="s">
        <v>481</v>
      </c>
    </row>
    <row r="16104" spans="1:7" x14ac:dyDescent="0.25">
      <c r="B16104" s="1" t="s">
        <v>22031</v>
      </c>
      <c r="C16104" s="1" t="s">
        <v>22032</v>
      </c>
      <c r="D16104" s="1" t="s">
        <v>22033</v>
      </c>
      <c r="E16104" s="1" t="s">
        <v>66</v>
      </c>
      <c r="F16104" s="1" t="s">
        <v>480</v>
      </c>
      <c r="G16104" s="1" t="s">
        <v>481</v>
      </c>
    </row>
    <row r="16105" spans="1:7" x14ac:dyDescent="0.25">
      <c r="B16105" s="1" t="s">
        <v>22031</v>
      </c>
      <c r="C16105" s="1" t="s">
        <v>22032</v>
      </c>
      <c r="D16105" s="1" t="s">
        <v>22033</v>
      </c>
      <c r="E16105" s="1" t="s">
        <v>66</v>
      </c>
      <c r="F16105" s="1" t="s">
        <v>480</v>
      </c>
      <c r="G16105" s="1" t="s">
        <v>481</v>
      </c>
    </row>
    <row r="16106" spans="1:7" x14ac:dyDescent="0.25">
      <c r="A16106" s="1">
        <v>17026019</v>
      </c>
      <c r="B16106" s="1" t="s">
        <v>42361</v>
      </c>
      <c r="C16106" s="1" t="s">
        <v>42362</v>
      </c>
      <c r="D16106" s="1" t="s">
        <v>42363</v>
      </c>
      <c r="E16106" s="1" t="s">
        <v>66</v>
      </c>
      <c r="F16106" s="1" t="s">
        <v>361</v>
      </c>
      <c r="G16106" s="1" t="s">
        <v>362</v>
      </c>
    </row>
    <row r="16107" spans="1:7" x14ac:dyDescent="0.25">
      <c r="A16107" s="1">
        <v>19785031</v>
      </c>
      <c r="B16107" s="1" t="s">
        <v>42364</v>
      </c>
      <c r="C16107" s="1" t="s">
        <v>42365</v>
      </c>
      <c r="D16107" s="1" t="s">
        <v>42366</v>
      </c>
      <c r="E16107" s="1" t="s">
        <v>65</v>
      </c>
      <c r="F16107" s="1" t="s">
        <v>931</v>
      </c>
      <c r="G16107" s="1" t="s">
        <v>932</v>
      </c>
    </row>
    <row r="16108" spans="1:7" x14ac:dyDescent="0.25">
      <c r="B16108" s="1" t="s">
        <v>42367</v>
      </c>
      <c r="C16108" s="1" t="s">
        <v>42368</v>
      </c>
      <c r="D16108" s="1" t="s">
        <v>42369</v>
      </c>
      <c r="E16108" s="1" t="s">
        <v>66</v>
      </c>
      <c r="F16108" s="1" t="s">
        <v>480</v>
      </c>
      <c r="G16108" s="1" t="s">
        <v>481</v>
      </c>
    </row>
    <row r="16109" spans="1:7" x14ac:dyDescent="0.25">
      <c r="B16109" s="1" t="s">
        <v>42370</v>
      </c>
      <c r="C16109" s="1" t="s">
        <v>42371</v>
      </c>
      <c r="D16109" s="1" t="s">
        <v>42372</v>
      </c>
      <c r="E16109" s="1" t="s">
        <v>66</v>
      </c>
      <c r="F16109" s="1" t="s">
        <v>480</v>
      </c>
      <c r="G16109" s="1" t="s">
        <v>481</v>
      </c>
    </row>
    <row r="16110" spans="1:7" x14ac:dyDescent="0.25">
      <c r="B16110" s="1" t="s">
        <v>42373</v>
      </c>
      <c r="C16110" s="1" t="s">
        <v>42374</v>
      </c>
      <c r="D16110" s="1" t="s">
        <v>42375</v>
      </c>
      <c r="E16110" s="1" t="s">
        <v>66</v>
      </c>
      <c r="F16110" s="1" t="s">
        <v>480</v>
      </c>
      <c r="G16110" s="1" t="s">
        <v>481</v>
      </c>
    </row>
    <row r="16111" spans="1:7" x14ac:dyDescent="0.25">
      <c r="A16111" s="1">
        <v>25200000</v>
      </c>
      <c r="B16111" s="1" t="s">
        <v>19240</v>
      </c>
      <c r="C16111" s="1" t="s">
        <v>19241</v>
      </c>
      <c r="D16111" s="1" t="s">
        <v>19242</v>
      </c>
      <c r="E16111" s="1" t="s">
        <v>65</v>
      </c>
      <c r="F16111" s="1" t="s">
        <v>931</v>
      </c>
      <c r="G16111" s="1" t="s">
        <v>932</v>
      </c>
    </row>
    <row r="16112" spans="1:7" x14ac:dyDescent="0.25">
      <c r="B16112" s="1" t="s">
        <v>42376</v>
      </c>
      <c r="C16112" s="1" t="s">
        <v>42377</v>
      </c>
      <c r="D16112" s="1" t="s">
        <v>42378</v>
      </c>
      <c r="E16112" s="1" t="s">
        <v>66</v>
      </c>
      <c r="F16112" s="1" t="s">
        <v>480</v>
      </c>
      <c r="G16112" s="1" t="s">
        <v>481</v>
      </c>
    </row>
    <row r="16113" spans="1:7" x14ac:dyDescent="0.25">
      <c r="B16113" s="1" t="s">
        <v>42379</v>
      </c>
      <c r="C16113" s="1" t="s">
        <v>42380</v>
      </c>
      <c r="D16113" s="1" t="s">
        <v>42381</v>
      </c>
      <c r="E16113" s="1" t="s">
        <v>66</v>
      </c>
      <c r="F16113" s="1" t="s">
        <v>480</v>
      </c>
      <c r="G16113" s="1" t="s">
        <v>481</v>
      </c>
    </row>
    <row r="16114" spans="1:7" x14ac:dyDescent="0.25">
      <c r="B16114" s="1" t="s">
        <v>42382</v>
      </c>
      <c r="C16114" s="1" t="s">
        <v>42383</v>
      </c>
      <c r="D16114" s="1" t="s">
        <v>42384</v>
      </c>
      <c r="E16114" s="1" t="s">
        <v>66</v>
      </c>
      <c r="F16114" s="1" t="s">
        <v>480</v>
      </c>
      <c r="G16114" s="1" t="s">
        <v>481</v>
      </c>
    </row>
    <row r="16115" spans="1:7" x14ac:dyDescent="0.25">
      <c r="B16115" s="1" t="s">
        <v>42385</v>
      </c>
      <c r="C16115" s="1" t="s">
        <v>42386</v>
      </c>
      <c r="D16115" s="1" t="s">
        <v>42387</v>
      </c>
      <c r="E16115" s="1" t="s">
        <v>66</v>
      </c>
      <c r="F16115" s="1" t="s">
        <v>480</v>
      </c>
      <c r="G16115" s="1" t="s">
        <v>481</v>
      </c>
    </row>
    <row r="16116" spans="1:7" x14ac:dyDescent="0.25">
      <c r="B16116" s="1" t="s">
        <v>42388</v>
      </c>
      <c r="C16116" s="1" t="s">
        <v>42389</v>
      </c>
      <c r="D16116" s="1" t="s">
        <v>42390</v>
      </c>
      <c r="E16116" s="1" t="s">
        <v>66</v>
      </c>
      <c r="F16116" s="1" t="s">
        <v>480</v>
      </c>
      <c r="G16116" s="1" t="s">
        <v>481</v>
      </c>
    </row>
    <row r="16117" spans="1:7" x14ac:dyDescent="0.25">
      <c r="A16117" s="1">
        <v>25200001</v>
      </c>
      <c r="B16117" s="1" t="s">
        <v>42391</v>
      </c>
      <c r="C16117" s="1" t="s">
        <v>42392</v>
      </c>
      <c r="D16117" s="1" t="s">
        <v>42393</v>
      </c>
      <c r="E16117" s="1" t="s">
        <v>65</v>
      </c>
      <c r="F16117" s="1" t="s">
        <v>931</v>
      </c>
      <c r="G16117" s="1" t="s">
        <v>932</v>
      </c>
    </row>
    <row r="16118" spans="1:7" x14ac:dyDescent="0.25">
      <c r="A16118" s="1">
        <v>19785032</v>
      </c>
      <c r="B16118" s="1" t="s">
        <v>4026</v>
      </c>
      <c r="C16118" s="1" t="s">
        <v>2949</v>
      </c>
      <c r="D16118" s="1" t="s">
        <v>4027</v>
      </c>
      <c r="E16118" s="1" t="s">
        <v>65</v>
      </c>
      <c r="F16118" s="1" t="s">
        <v>931</v>
      </c>
      <c r="G16118" s="1" t="s">
        <v>932</v>
      </c>
    </row>
    <row r="16119" spans="1:7" x14ac:dyDescent="0.25">
      <c r="B16119" s="1" t="s">
        <v>42394</v>
      </c>
      <c r="C16119" s="1" t="s">
        <v>42395</v>
      </c>
      <c r="D16119" s="1" t="s">
        <v>42396</v>
      </c>
      <c r="E16119" s="1" t="s">
        <v>66</v>
      </c>
      <c r="F16119" s="1" t="s">
        <v>480</v>
      </c>
      <c r="G16119" s="1" t="s">
        <v>481</v>
      </c>
    </row>
    <row r="16120" spans="1:7" x14ac:dyDescent="0.25">
      <c r="B16120" s="1" t="s">
        <v>42397</v>
      </c>
      <c r="C16120" s="1" t="s">
        <v>42398</v>
      </c>
      <c r="D16120" s="1" t="s">
        <v>42399</v>
      </c>
      <c r="E16120" s="1" t="s">
        <v>66</v>
      </c>
      <c r="F16120" s="1" t="s">
        <v>480</v>
      </c>
      <c r="G16120" s="1" t="s">
        <v>481</v>
      </c>
    </row>
    <row r="16121" spans="1:7" x14ac:dyDescent="0.25">
      <c r="B16121" s="1" t="s">
        <v>42400</v>
      </c>
      <c r="C16121" s="1" t="s">
        <v>42401</v>
      </c>
      <c r="D16121" s="1" t="s">
        <v>42402</v>
      </c>
      <c r="E16121" s="1" t="s">
        <v>66</v>
      </c>
      <c r="F16121" s="1" t="s">
        <v>480</v>
      </c>
      <c r="G16121" s="1" t="s">
        <v>481</v>
      </c>
    </row>
    <row r="16122" spans="1:7" x14ac:dyDescent="0.25">
      <c r="B16122" s="1" t="s">
        <v>42403</v>
      </c>
      <c r="C16122" s="1" t="s">
        <v>42404</v>
      </c>
      <c r="D16122" s="1" t="s">
        <v>42405</v>
      </c>
      <c r="E16122" s="1" t="s">
        <v>66</v>
      </c>
      <c r="F16122" s="1" t="s">
        <v>480</v>
      </c>
      <c r="G16122" s="1" t="s">
        <v>481</v>
      </c>
    </row>
    <row r="16123" spans="1:7" x14ac:dyDescent="0.25">
      <c r="B16123" s="1" t="s">
        <v>42406</v>
      </c>
      <c r="C16123" s="1" t="s">
        <v>42407</v>
      </c>
      <c r="D16123" s="1" t="s">
        <v>42408</v>
      </c>
      <c r="E16123" s="1" t="s">
        <v>66</v>
      </c>
      <c r="F16123" s="1" t="s">
        <v>480</v>
      </c>
      <c r="G16123" s="1" t="s">
        <v>481</v>
      </c>
    </row>
    <row r="16124" spans="1:7" x14ac:dyDescent="0.25">
      <c r="A16124" s="1">
        <v>25200002</v>
      </c>
      <c r="B16124" s="1" t="s">
        <v>42409</v>
      </c>
      <c r="C16124" s="1" t="s">
        <v>42410</v>
      </c>
      <c r="D16124" s="1" t="s">
        <v>42411</v>
      </c>
      <c r="E16124" s="1" t="s">
        <v>65</v>
      </c>
      <c r="F16124" s="1" t="s">
        <v>931</v>
      </c>
      <c r="G16124" s="1" t="s">
        <v>932</v>
      </c>
    </row>
    <row r="16125" spans="1:7" x14ac:dyDescent="0.25">
      <c r="B16125" s="1" t="s">
        <v>42412</v>
      </c>
      <c r="C16125" s="1" t="s">
        <v>42413</v>
      </c>
      <c r="D16125" s="1" t="s">
        <v>42414</v>
      </c>
      <c r="E16125" s="1" t="s">
        <v>66</v>
      </c>
      <c r="F16125" s="1" t="s">
        <v>480</v>
      </c>
      <c r="G16125" s="1" t="s">
        <v>481</v>
      </c>
    </row>
    <row r="16126" spans="1:7" x14ac:dyDescent="0.25">
      <c r="A16126" s="1">
        <v>25200003</v>
      </c>
      <c r="B16126" s="1" t="s">
        <v>42415</v>
      </c>
      <c r="C16126" s="1" t="s">
        <v>42416</v>
      </c>
      <c r="D16126" s="1" t="s">
        <v>42417</v>
      </c>
      <c r="E16126" s="1" t="s">
        <v>65</v>
      </c>
      <c r="F16126" s="1" t="s">
        <v>931</v>
      </c>
      <c r="G16126" s="1" t="s">
        <v>932</v>
      </c>
    </row>
    <row r="16127" spans="1:7" x14ac:dyDescent="0.25">
      <c r="A16127" s="1">
        <v>25200004</v>
      </c>
      <c r="B16127" s="1" t="s">
        <v>42418</v>
      </c>
      <c r="C16127" s="1" t="s">
        <v>42419</v>
      </c>
      <c r="D16127" s="1" t="s">
        <v>42420</v>
      </c>
      <c r="E16127" s="1" t="s">
        <v>65</v>
      </c>
      <c r="F16127" s="1" t="s">
        <v>931</v>
      </c>
      <c r="G16127" s="1" t="s">
        <v>932</v>
      </c>
    </row>
    <row r="16128" spans="1:7" x14ac:dyDescent="0.25">
      <c r="A16128" s="1">
        <v>25200005</v>
      </c>
      <c r="B16128" s="1" t="s">
        <v>19234</v>
      </c>
      <c r="C16128" s="1" t="s">
        <v>19235</v>
      </c>
      <c r="D16128" s="1" t="s">
        <v>19236</v>
      </c>
      <c r="E16128" s="1" t="s">
        <v>65</v>
      </c>
      <c r="F16128" s="1" t="s">
        <v>931</v>
      </c>
      <c r="G16128" s="1" t="s">
        <v>932</v>
      </c>
    </row>
    <row r="16129" spans="1:7" x14ac:dyDescent="0.25">
      <c r="A16129" s="1">
        <v>25200006</v>
      </c>
      <c r="B16129" s="1" t="s">
        <v>42421</v>
      </c>
      <c r="C16129" s="1" t="s">
        <v>42422</v>
      </c>
      <c r="D16129" s="1" t="s">
        <v>42423</v>
      </c>
      <c r="E16129" s="1" t="s">
        <v>65</v>
      </c>
      <c r="F16129" s="1" t="s">
        <v>931</v>
      </c>
      <c r="G16129" s="1" t="s">
        <v>932</v>
      </c>
    </row>
    <row r="16130" spans="1:7" x14ac:dyDescent="0.25">
      <c r="B16130" s="1" t="s">
        <v>42424</v>
      </c>
      <c r="C16130" s="1" t="s">
        <v>42425</v>
      </c>
      <c r="D16130" s="1" t="s">
        <v>42426</v>
      </c>
      <c r="E16130" s="1" t="s">
        <v>66</v>
      </c>
      <c r="F16130" s="1" t="s">
        <v>480</v>
      </c>
      <c r="G16130" s="1" t="s">
        <v>481</v>
      </c>
    </row>
    <row r="16131" spans="1:7" x14ac:dyDescent="0.25">
      <c r="B16131" s="1" t="s">
        <v>42427</v>
      </c>
      <c r="C16131" s="1" t="s">
        <v>42428</v>
      </c>
      <c r="D16131" s="1" t="s">
        <v>42429</v>
      </c>
      <c r="E16131" s="1" t="s">
        <v>66</v>
      </c>
      <c r="F16131" s="1" t="s">
        <v>480</v>
      </c>
      <c r="G16131" s="1" t="s">
        <v>481</v>
      </c>
    </row>
    <row r="16132" spans="1:7" x14ac:dyDescent="0.25">
      <c r="B16132" s="1" t="s">
        <v>42430</v>
      </c>
      <c r="C16132" s="1" t="s">
        <v>42431</v>
      </c>
      <c r="D16132" s="1" t="s">
        <v>42432</v>
      </c>
      <c r="E16132" s="1" t="s">
        <v>66</v>
      </c>
      <c r="F16132" s="1" t="s">
        <v>480</v>
      </c>
      <c r="G16132" s="1" t="s">
        <v>481</v>
      </c>
    </row>
    <row r="16133" spans="1:7" x14ac:dyDescent="0.25">
      <c r="B16133" s="1" t="s">
        <v>42433</v>
      </c>
      <c r="C16133" s="1" t="s">
        <v>42434</v>
      </c>
      <c r="D16133" s="1" t="s">
        <v>42435</v>
      </c>
      <c r="E16133" s="1" t="s">
        <v>66</v>
      </c>
      <c r="F16133" s="1" t="s">
        <v>480</v>
      </c>
      <c r="G16133" s="1" t="s">
        <v>481</v>
      </c>
    </row>
    <row r="16134" spans="1:7" x14ac:dyDescent="0.25">
      <c r="A16134" s="1">
        <v>25200007</v>
      </c>
      <c r="B16134" s="1" t="s">
        <v>42436</v>
      </c>
      <c r="C16134" s="1" t="s">
        <v>42437</v>
      </c>
      <c r="D16134" s="1" t="s">
        <v>42438</v>
      </c>
      <c r="E16134" s="1" t="s">
        <v>65</v>
      </c>
      <c r="F16134" s="1" t="s">
        <v>931</v>
      </c>
      <c r="G16134" s="1" t="s">
        <v>932</v>
      </c>
    </row>
    <row r="16135" spans="1:7" x14ac:dyDescent="0.25">
      <c r="A16135" s="1">
        <v>31000005</v>
      </c>
      <c r="B16135" s="1" t="s">
        <v>42439</v>
      </c>
      <c r="C16135" s="1" t="s">
        <v>42440</v>
      </c>
      <c r="D16135" s="1" t="s">
        <v>42440</v>
      </c>
      <c r="E16135" s="1" t="s">
        <v>66</v>
      </c>
      <c r="F16135" s="1" t="s">
        <v>20695</v>
      </c>
      <c r="G16135" s="1" t="s">
        <v>20696</v>
      </c>
    </row>
    <row r="16136" spans="1:7" x14ac:dyDescent="0.25">
      <c r="B16136" s="1" t="s">
        <v>42441</v>
      </c>
      <c r="C16136" s="1" t="s">
        <v>42442</v>
      </c>
      <c r="D16136" s="1" t="s">
        <v>42443</v>
      </c>
      <c r="E16136" s="1" t="s">
        <v>66</v>
      </c>
      <c r="F16136" s="1" t="s">
        <v>480</v>
      </c>
      <c r="G16136" s="1" t="s">
        <v>481</v>
      </c>
    </row>
    <row r="16137" spans="1:7" x14ac:dyDescent="0.25">
      <c r="B16137" s="1" t="s">
        <v>42444</v>
      </c>
      <c r="C16137" s="1" t="s">
        <v>42445</v>
      </c>
      <c r="D16137" s="1" t="s">
        <v>42446</v>
      </c>
      <c r="E16137" s="1" t="s">
        <v>66</v>
      </c>
      <c r="F16137" s="1" t="s">
        <v>480</v>
      </c>
      <c r="G16137" s="1" t="s">
        <v>481</v>
      </c>
    </row>
    <row r="16138" spans="1:7" x14ac:dyDescent="0.25">
      <c r="B16138" s="1" t="s">
        <v>42447</v>
      </c>
      <c r="C16138" s="1" t="s">
        <v>42448</v>
      </c>
      <c r="D16138" s="1" t="s">
        <v>42449</v>
      </c>
      <c r="E16138" s="1" t="s">
        <v>66</v>
      </c>
      <c r="F16138" s="1" t="s">
        <v>480</v>
      </c>
      <c r="G16138" s="1" t="s">
        <v>481</v>
      </c>
    </row>
    <row r="16139" spans="1:7" x14ac:dyDescent="0.25">
      <c r="B16139" s="1" t="s">
        <v>42450</v>
      </c>
      <c r="C16139" s="1" t="s">
        <v>42451</v>
      </c>
      <c r="D16139" s="1" t="s">
        <v>42452</v>
      </c>
      <c r="E16139" s="1" t="s">
        <v>66</v>
      </c>
      <c r="F16139" s="1" t="s">
        <v>480</v>
      </c>
      <c r="G16139" s="1" t="s">
        <v>481</v>
      </c>
    </row>
    <row r="16140" spans="1:7" x14ac:dyDescent="0.25">
      <c r="B16140" s="1" t="s">
        <v>42453</v>
      </c>
      <c r="C16140" s="1" t="s">
        <v>42454</v>
      </c>
      <c r="D16140" s="1" t="s">
        <v>42455</v>
      </c>
      <c r="E16140" s="1" t="s">
        <v>66</v>
      </c>
      <c r="F16140" s="1" t="s">
        <v>480</v>
      </c>
      <c r="G16140" s="1" t="s">
        <v>481</v>
      </c>
    </row>
    <row r="16141" spans="1:7" x14ac:dyDescent="0.25">
      <c r="B16141" s="1" t="s">
        <v>42456</v>
      </c>
      <c r="C16141" s="1" t="s">
        <v>42457</v>
      </c>
      <c r="D16141" s="1" t="s">
        <v>42458</v>
      </c>
      <c r="E16141" s="1" t="s">
        <v>66</v>
      </c>
      <c r="F16141" s="1" t="s">
        <v>480</v>
      </c>
      <c r="G16141" s="1" t="s">
        <v>481</v>
      </c>
    </row>
    <row r="16142" spans="1:7" x14ac:dyDescent="0.25">
      <c r="B16142" s="1" t="s">
        <v>42459</v>
      </c>
      <c r="C16142" s="1" t="s">
        <v>42460</v>
      </c>
      <c r="D16142" s="1" t="s">
        <v>42461</v>
      </c>
      <c r="E16142" s="1" t="s">
        <v>66</v>
      </c>
      <c r="F16142" s="1" t="s">
        <v>480</v>
      </c>
      <c r="G16142" s="1" t="s">
        <v>481</v>
      </c>
    </row>
    <row r="16143" spans="1:7" x14ac:dyDescent="0.25">
      <c r="B16143" s="1" t="s">
        <v>42462</v>
      </c>
      <c r="C16143" s="1" t="s">
        <v>42463</v>
      </c>
      <c r="D16143" s="1" t="s">
        <v>42464</v>
      </c>
      <c r="E16143" s="1" t="s">
        <v>66</v>
      </c>
      <c r="F16143" s="1" t="s">
        <v>480</v>
      </c>
      <c r="G16143" s="1" t="s">
        <v>481</v>
      </c>
    </row>
    <row r="16144" spans="1:7" x14ac:dyDescent="0.25">
      <c r="B16144" s="1" t="s">
        <v>42465</v>
      </c>
      <c r="C16144" s="1" t="s">
        <v>42466</v>
      </c>
      <c r="D16144" s="1" t="s">
        <v>42467</v>
      </c>
      <c r="E16144" s="1" t="s">
        <v>66</v>
      </c>
      <c r="F16144" s="1" t="s">
        <v>480</v>
      </c>
      <c r="G16144" s="1" t="s">
        <v>481</v>
      </c>
    </row>
    <row r="16145" spans="1:7" x14ac:dyDescent="0.25">
      <c r="B16145" s="1" t="s">
        <v>42468</v>
      </c>
      <c r="C16145" s="1" t="s">
        <v>42463</v>
      </c>
      <c r="D16145" s="1" t="s">
        <v>42464</v>
      </c>
      <c r="E16145" s="1" t="s">
        <v>66</v>
      </c>
      <c r="F16145" s="1" t="s">
        <v>480</v>
      </c>
      <c r="G16145" s="1" t="s">
        <v>481</v>
      </c>
    </row>
    <row r="16146" spans="1:7" x14ac:dyDescent="0.25">
      <c r="B16146" s="1" t="s">
        <v>42469</v>
      </c>
      <c r="C16146" s="1" t="s">
        <v>42470</v>
      </c>
      <c r="D16146" s="1" t="s">
        <v>42471</v>
      </c>
      <c r="E16146" s="1" t="s">
        <v>66</v>
      </c>
      <c r="F16146" s="1" t="s">
        <v>4398</v>
      </c>
      <c r="G16146" s="1" t="s">
        <v>4399</v>
      </c>
    </row>
    <row r="16147" spans="1:7" x14ac:dyDescent="0.25">
      <c r="B16147" s="1" t="s">
        <v>42472</v>
      </c>
      <c r="C16147" s="1" t="s">
        <v>42473</v>
      </c>
      <c r="D16147" s="1" t="s">
        <v>42474</v>
      </c>
      <c r="E16147" s="1" t="s">
        <v>66</v>
      </c>
      <c r="F16147" s="1" t="s">
        <v>4398</v>
      </c>
      <c r="G16147" s="1" t="s">
        <v>4399</v>
      </c>
    </row>
    <row r="16148" spans="1:7" x14ac:dyDescent="0.25">
      <c r="A16148" s="1">
        <v>19040184</v>
      </c>
      <c r="B16148" s="1" t="s">
        <v>42469</v>
      </c>
      <c r="C16148" s="1" t="s">
        <v>42470</v>
      </c>
      <c r="D16148" s="1" t="s">
        <v>42471</v>
      </c>
      <c r="E16148" s="1" t="s">
        <v>66</v>
      </c>
      <c r="F16148" s="1" t="s">
        <v>4398</v>
      </c>
      <c r="G16148" s="1" t="s">
        <v>4399</v>
      </c>
    </row>
    <row r="16149" spans="1:7" x14ac:dyDescent="0.25">
      <c r="A16149" s="1">
        <v>19040185</v>
      </c>
      <c r="B16149" s="1" t="s">
        <v>42472</v>
      </c>
      <c r="C16149" s="1" t="s">
        <v>42473</v>
      </c>
      <c r="D16149" s="1" t="s">
        <v>42474</v>
      </c>
      <c r="E16149" s="1" t="s">
        <v>66</v>
      </c>
      <c r="F16149" s="1" t="s">
        <v>4398</v>
      </c>
      <c r="G16149" s="1" t="s">
        <v>4399</v>
      </c>
    </row>
    <row r="16150" spans="1:7" x14ac:dyDescent="0.25">
      <c r="A16150" s="1">
        <v>35260850</v>
      </c>
      <c r="B16150" s="1" t="s">
        <v>42475</v>
      </c>
      <c r="C16150" s="1" t="s">
        <v>42476</v>
      </c>
      <c r="D16150" s="1" t="s">
        <v>42477</v>
      </c>
      <c r="E16150" s="1" t="s">
        <v>66</v>
      </c>
      <c r="G16150" s="1" t="s">
        <v>199</v>
      </c>
    </row>
    <row r="16151" spans="1:7" x14ac:dyDescent="0.25">
      <c r="A16151" s="1">
        <v>31000006</v>
      </c>
      <c r="B16151" s="1" t="s">
        <v>42478</v>
      </c>
      <c r="C16151" s="1" t="s">
        <v>42479</v>
      </c>
      <c r="D16151" s="1" t="s">
        <v>42479</v>
      </c>
      <c r="E16151" s="1" t="s">
        <v>66</v>
      </c>
      <c r="F16151" s="1" t="s">
        <v>20695</v>
      </c>
      <c r="G16151" s="1" t="s">
        <v>20696</v>
      </c>
    </row>
    <row r="16152" spans="1:7" x14ac:dyDescent="0.25">
      <c r="A16152" s="1">
        <v>31000007</v>
      </c>
      <c r="B16152" s="1" t="s">
        <v>42480</v>
      </c>
      <c r="C16152" s="1" t="s">
        <v>42481</v>
      </c>
      <c r="D16152" s="1" t="s">
        <v>42481</v>
      </c>
      <c r="E16152" s="1" t="s">
        <v>66</v>
      </c>
      <c r="F16152" s="1" t="s">
        <v>20695</v>
      </c>
      <c r="G16152" s="1" t="s">
        <v>20696</v>
      </c>
    </row>
    <row r="16153" spans="1:7" x14ac:dyDescent="0.25">
      <c r="A16153" s="1">
        <v>31000008</v>
      </c>
      <c r="B16153" s="1" t="s">
        <v>42482</v>
      </c>
      <c r="C16153" s="1" t="s">
        <v>42483</v>
      </c>
      <c r="D16153" s="1" t="s">
        <v>42483</v>
      </c>
      <c r="E16153" s="1" t="s">
        <v>66</v>
      </c>
      <c r="F16153" s="1" t="s">
        <v>20695</v>
      </c>
      <c r="G16153" s="1" t="s">
        <v>20696</v>
      </c>
    </row>
    <row r="16154" spans="1:7" x14ac:dyDescent="0.25">
      <c r="A16154" s="1">
        <v>35260851</v>
      </c>
      <c r="B16154" s="1" t="s">
        <v>42484</v>
      </c>
      <c r="C16154" s="1" t="s">
        <v>42485</v>
      </c>
      <c r="D16154" s="1" t="s">
        <v>42486</v>
      </c>
      <c r="E16154" s="1" t="s">
        <v>66</v>
      </c>
      <c r="F16154" s="1" t="s">
        <v>89</v>
      </c>
      <c r="G16154" s="1" t="s">
        <v>1364</v>
      </c>
    </row>
    <row r="16155" spans="1:7" x14ac:dyDescent="0.25">
      <c r="A16155" s="1">
        <v>25200010</v>
      </c>
      <c r="B16155" s="1" t="s">
        <v>42487</v>
      </c>
      <c r="C16155" s="1" t="s">
        <v>42488</v>
      </c>
      <c r="D16155" s="1" t="s">
        <v>42489</v>
      </c>
      <c r="E16155" s="1" t="s">
        <v>65</v>
      </c>
      <c r="F16155" s="1" t="s">
        <v>931</v>
      </c>
      <c r="G16155" s="1" t="s">
        <v>932</v>
      </c>
    </row>
    <row r="16156" spans="1:7" x14ac:dyDescent="0.25">
      <c r="B16156" s="1" t="s">
        <v>4553</v>
      </c>
      <c r="C16156" s="1" t="s">
        <v>42490</v>
      </c>
      <c r="D16156" s="1" t="s">
        <v>42491</v>
      </c>
      <c r="E16156" s="1" t="s">
        <v>66</v>
      </c>
      <c r="F16156" s="1" t="s">
        <v>102</v>
      </c>
      <c r="G16156" s="1" t="s">
        <v>1053</v>
      </c>
    </row>
    <row r="16157" spans="1:7" x14ac:dyDescent="0.25">
      <c r="A16157" s="1">
        <v>35260852</v>
      </c>
      <c r="B16157" s="1" t="s">
        <v>42492</v>
      </c>
      <c r="C16157" s="1" t="s">
        <v>42493</v>
      </c>
      <c r="D16157" s="1" t="s">
        <v>42494</v>
      </c>
      <c r="E16157" s="1" t="s">
        <v>66</v>
      </c>
      <c r="F16157" s="1" t="s">
        <v>89</v>
      </c>
      <c r="G16157" s="1" t="s">
        <v>1364</v>
      </c>
    </row>
    <row r="16158" spans="1:7" x14ac:dyDescent="0.25">
      <c r="A16158" s="1">
        <v>35260853</v>
      </c>
      <c r="B16158" s="1" t="s">
        <v>42495</v>
      </c>
      <c r="C16158" s="1" t="s">
        <v>42496</v>
      </c>
      <c r="D16158" s="1" t="s">
        <v>42497</v>
      </c>
      <c r="E16158" s="1" t="s">
        <v>66</v>
      </c>
      <c r="F16158" s="1" t="s">
        <v>89</v>
      </c>
      <c r="G16158" s="1" t="s">
        <v>1364</v>
      </c>
    </row>
    <row r="16159" spans="1:7" x14ac:dyDescent="0.25">
      <c r="A16159" s="1">
        <v>35260854</v>
      </c>
      <c r="B16159" s="1" t="s">
        <v>42498</v>
      </c>
      <c r="C16159" s="1" t="s">
        <v>42499</v>
      </c>
      <c r="D16159" s="1" t="s">
        <v>42500</v>
      </c>
      <c r="E16159" s="1" t="s">
        <v>66</v>
      </c>
      <c r="F16159" s="1" t="s">
        <v>89</v>
      </c>
      <c r="G16159" s="1" t="s">
        <v>1364</v>
      </c>
    </row>
    <row r="16160" spans="1:7" x14ac:dyDescent="0.25">
      <c r="A16160" s="1">
        <v>19850089</v>
      </c>
      <c r="B16160" s="1" t="s">
        <v>42501</v>
      </c>
      <c r="C16160" s="1" t="s">
        <v>42502</v>
      </c>
      <c r="D16160" s="1" t="s">
        <v>42503</v>
      </c>
      <c r="E16160" s="1" t="s">
        <v>66</v>
      </c>
      <c r="F16160" s="1" t="s">
        <v>42504</v>
      </c>
      <c r="G16160" s="1" t="s">
        <v>42505</v>
      </c>
    </row>
    <row r="16161" spans="1:7" x14ac:dyDescent="0.25">
      <c r="B16161" s="1" t="s">
        <v>42506</v>
      </c>
      <c r="C16161" s="1" t="s">
        <v>42507</v>
      </c>
      <c r="D16161" s="1" t="s">
        <v>42508</v>
      </c>
      <c r="E16161" s="1" t="s">
        <v>66</v>
      </c>
      <c r="F16161" s="1" t="s">
        <v>1388</v>
      </c>
      <c r="G16161" s="1" t="s">
        <v>1389</v>
      </c>
    </row>
    <row r="16162" spans="1:7" x14ac:dyDescent="0.25">
      <c r="B16162" s="1" t="s">
        <v>42509</v>
      </c>
      <c r="C16162" s="1" t="s">
        <v>42510</v>
      </c>
      <c r="D16162" s="1" t="s">
        <v>42511</v>
      </c>
      <c r="E16162" s="1" t="s">
        <v>66</v>
      </c>
      <c r="F16162" s="1" t="s">
        <v>1388</v>
      </c>
      <c r="G16162" s="1" t="s">
        <v>1389</v>
      </c>
    </row>
    <row r="16163" spans="1:7" x14ac:dyDescent="0.25">
      <c r="A16163" s="1">
        <v>35125025</v>
      </c>
      <c r="B16163" s="1" t="s">
        <v>42512</v>
      </c>
      <c r="C16163" s="1" t="s">
        <v>42512</v>
      </c>
      <c r="D16163" s="1" t="s">
        <v>42512</v>
      </c>
      <c r="G16163" s="1" t="s">
        <v>199</v>
      </c>
    </row>
    <row r="16164" spans="1:7" x14ac:dyDescent="0.25">
      <c r="A16164" s="1">
        <v>35125026</v>
      </c>
      <c r="B16164" s="1" t="s">
        <v>42513</v>
      </c>
      <c r="C16164" s="1" t="s">
        <v>42513</v>
      </c>
      <c r="D16164" s="1" t="s">
        <v>42513</v>
      </c>
      <c r="G16164" s="1" t="s">
        <v>199</v>
      </c>
    </row>
    <row r="16165" spans="1:7" x14ac:dyDescent="0.25">
      <c r="A16165" s="1">
        <v>35125027</v>
      </c>
      <c r="B16165" s="1" t="s">
        <v>42514</v>
      </c>
      <c r="C16165" s="1" t="s">
        <v>42514</v>
      </c>
      <c r="D16165" s="1" t="s">
        <v>42514</v>
      </c>
      <c r="G16165" s="1" t="s">
        <v>199</v>
      </c>
    </row>
    <row r="16166" spans="1:7" x14ac:dyDescent="0.25">
      <c r="B16166" s="1" t="s">
        <v>42515</v>
      </c>
      <c r="C16166" s="1" t="s">
        <v>42516</v>
      </c>
      <c r="D16166" s="1" t="s">
        <v>42517</v>
      </c>
      <c r="E16166" s="1" t="s">
        <v>66</v>
      </c>
      <c r="F16166" s="1" t="s">
        <v>387</v>
      </c>
      <c r="G16166" s="1" t="s">
        <v>388</v>
      </c>
    </row>
    <row r="16167" spans="1:7" x14ac:dyDescent="0.25">
      <c r="B16167" s="1" t="s">
        <v>22031</v>
      </c>
      <c r="C16167" s="1" t="s">
        <v>22032</v>
      </c>
      <c r="D16167" s="1" t="s">
        <v>22033</v>
      </c>
      <c r="E16167" s="1" t="s">
        <v>66</v>
      </c>
      <c r="F16167" s="1" t="s">
        <v>480</v>
      </c>
      <c r="G16167" s="1" t="s">
        <v>481</v>
      </c>
    </row>
    <row r="16168" spans="1:7" x14ac:dyDescent="0.25">
      <c r="B16168" s="1" t="s">
        <v>25290</v>
      </c>
      <c r="C16168" s="1" t="s">
        <v>25291</v>
      </c>
      <c r="D16168" s="1" t="s">
        <v>25292</v>
      </c>
      <c r="E16168" s="1" t="s">
        <v>66</v>
      </c>
      <c r="F16168" s="1" t="s">
        <v>480</v>
      </c>
      <c r="G16168" s="1" t="s">
        <v>481</v>
      </c>
    </row>
    <row r="16169" spans="1:7" x14ac:dyDescent="0.25">
      <c r="B16169" s="1" t="s">
        <v>42518</v>
      </c>
      <c r="C16169" s="1" t="s">
        <v>42519</v>
      </c>
      <c r="D16169" s="1" t="s">
        <v>42520</v>
      </c>
      <c r="E16169" s="1" t="s">
        <v>66</v>
      </c>
      <c r="F16169" s="1" t="s">
        <v>176</v>
      </c>
      <c r="G16169" s="1" t="s">
        <v>177</v>
      </c>
    </row>
    <row r="16170" spans="1:7" x14ac:dyDescent="0.25">
      <c r="A16170" s="1">
        <v>35085045</v>
      </c>
      <c r="B16170" s="1" t="s">
        <v>42521</v>
      </c>
      <c r="C16170" s="1" t="s">
        <v>42522</v>
      </c>
      <c r="D16170" s="1" t="s">
        <v>42523</v>
      </c>
      <c r="E16170" s="1" t="s">
        <v>65</v>
      </c>
      <c r="F16170" s="1" t="s">
        <v>1512</v>
      </c>
      <c r="G16170" s="1" t="s">
        <v>1513</v>
      </c>
    </row>
    <row r="16171" spans="1:7" x14ac:dyDescent="0.25">
      <c r="A16171" s="1">
        <v>35085046</v>
      </c>
      <c r="B16171" s="1" t="s">
        <v>42524</v>
      </c>
      <c r="C16171" s="1" t="s">
        <v>42525</v>
      </c>
      <c r="D16171" s="1" t="s">
        <v>42526</v>
      </c>
      <c r="E16171" s="1" t="s">
        <v>65</v>
      </c>
      <c r="F16171" s="1" t="s">
        <v>1512</v>
      </c>
      <c r="G16171" s="1" t="s">
        <v>1513</v>
      </c>
    </row>
    <row r="16172" spans="1:7" x14ac:dyDescent="0.25">
      <c r="A16172" s="1">
        <v>35085047</v>
      </c>
      <c r="B16172" s="1" t="s">
        <v>42527</v>
      </c>
      <c r="C16172" s="1" t="s">
        <v>42528</v>
      </c>
      <c r="D16172" s="1" t="s">
        <v>42529</v>
      </c>
      <c r="E16172" s="1" t="s">
        <v>65</v>
      </c>
      <c r="F16172" s="1" t="s">
        <v>1512</v>
      </c>
      <c r="G16172" s="1" t="s">
        <v>1513</v>
      </c>
    </row>
    <row r="16173" spans="1:7" x14ac:dyDescent="0.25">
      <c r="A16173" s="1">
        <v>35085048</v>
      </c>
      <c r="B16173" s="1" t="s">
        <v>42530</v>
      </c>
      <c r="C16173" s="1" t="s">
        <v>42531</v>
      </c>
      <c r="D16173" s="1" t="s">
        <v>42532</v>
      </c>
      <c r="E16173" s="1" t="s">
        <v>65</v>
      </c>
      <c r="F16173" s="1" t="s">
        <v>1512</v>
      </c>
      <c r="G16173" s="1" t="s">
        <v>1513</v>
      </c>
    </row>
    <row r="16174" spans="1:7" x14ac:dyDescent="0.25">
      <c r="A16174" s="1">
        <v>35085049</v>
      </c>
      <c r="B16174" s="1" t="s">
        <v>42533</v>
      </c>
      <c r="C16174" s="1" t="s">
        <v>42534</v>
      </c>
      <c r="D16174" s="1" t="s">
        <v>42535</v>
      </c>
      <c r="E16174" s="1" t="s">
        <v>65</v>
      </c>
      <c r="F16174" s="1" t="s">
        <v>1512</v>
      </c>
      <c r="G16174" s="1" t="s">
        <v>1513</v>
      </c>
    </row>
    <row r="16175" spans="1:7" x14ac:dyDescent="0.25">
      <c r="B16175" s="1" t="s">
        <v>42536</v>
      </c>
      <c r="C16175" s="1" t="s">
        <v>42537</v>
      </c>
      <c r="D16175" s="1" t="s">
        <v>42538</v>
      </c>
      <c r="E16175" s="1" t="s">
        <v>66</v>
      </c>
      <c r="G16175" s="1" t="s">
        <v>199</v>
      </c>
    </row>
    <row r="16176" spans="1:7" x14ac:dyDescent="0.25">
      <c r="B16176" s="1" t="s">
        <v>42539</v>
      </c>
      <c r="C16176" s="1" t="s">
        <v>42540</v>
      </c>
      <c r="D16176" s="1" t="s">
        <v>42541</v>
      </c>
      <c r="E16176" s="1" t="s">
        <v>66</v>
      </c>
      <c r="G16176" s="1" t="s">
        <v>199</v>
      </c>
    </row>
    <row r="16177" spans="1:7" x14ac:dyDescent="0.25">
      <c r="B16177" s="1" t="s">
        <v>42542</v>
      </c>
      <c r="C16177" s="1" t="s">
        <v>42543</v>
      </c>
      <c r="D16177" s="1" t="s">
        <v>42544</v>
      </c>
      <c r="E16177" s="1" t="s">
        <v>66</v>
      </c>
      <c r="G16177" s="1" t="s">
        <v>199</v>
      </c>
    </row>
    <row r="16178" spans="1:7" x14ac:dyDescent="0.25">
      <c r="B16178" s="1" t="s">
        <v>42545</v>
      </c>
      <c r="C16178" s="1" t="s">
        <v>42546</v>
      </c>
      <c r="D16178" s="1" t="s">
        <v>42547</v>
      </c>
      <c r="E16178" s="1" t="s">
        <v>66</v>
      </c>
      <c r="G16178" s="1" t="s">
        <v>199</v>
      </c>
    </row>
    <row r="16179" spans="1:7" x14ac:dyDescent="0.25">
      <c r="A16179" s="1">
        <v>25233036</v>
      </c>
      <c r="B16179" s="1" t="s">
        <v>8383</v>
      </c>
      <c r="C16179" s="1" t="s">
        <v>8384</v>
      </c>
      <c r="D16179" s="1" t="s">
        <v>8385</v>
      </c>
      <c r="E16179" s="1" t="s">
        <v>66</v>
      </c>
      <c r="F16179" s="1" t="s">
        <v>579</v>
      </c>
      <c r="G16179" s="1" t="s">
        <v>580</v>
      </c>
    </row>
    <row r="16180" spans="1:7" x14ac:dyDescent="0.25">
      <c r="B16180" s="1" t="s">
        <v>42548</v>
      </c>
      <c r="C16180" s="1" t="s">
        <v>42549</v>
      </c>
      <c r="D16180" s="1" t="s">
        <v>42550</v>
      </c>
      <c r="E16180" s="1" t="s">
        <v>66</v>
      </c>
      <c r="G16180" s="1" t="s">
        <v>199</v>
      </c>
    </row>
    <row r="16181" spans="1:7" x14ac:dyDescent="0.25">
      <c r="B16181" s="1" t="s">
        <v>42551</v>
      </c>
      <c r="C16181" s="1" t="s">
        <v>42552</v>
      </c>
      <c r="D16181" s="1" t="s">
        <v>42553</v>
      </c>
      <c r="E16181" s="1" t="s">
        <v>66</v>
      </c>
      <c r="F16181" s="1" t="s">
        <v>7831</v>
      </c>
      <c r="G16181" s="1" t="s">
        <v>199</v>
      </c>
    </row>
    <row r="16182" spans="1:7" x14ac:dyDescent="0.25">
      <c r="B16182" s="1" t="s">
        <v>42548</v>
      </c>
      <c r="C16182" s="1" t="s">
        <v>42549</v>
      </c>
      <c r="D16182" s="1" t="s">
        <v>42550</v>
      </c>
      <c r="E16182" s="1" t="s">
        <v>66</v>
      </c>
      <c r="G16182" s="1" t="s">
        <v>199</v>
      </c>
    </row>
    <row r="16183" spans="1:7" x14ac:dyDescent="0.25">
      <c r="B16183" s="1" t="s">
        <v>42554</v>
      </c>
      <c r="C16183" s="1" t="s">
        <v>42555</v>
      </c>
      <c r="D16183" s="1" t="s">
        <v>42556</v>
      </c>
      <c r="E16183" s="1" t="s">
        <v>66</v>
      </c>
      <c r="G16183" s="1" t="s">
        <v>199</v>
      </c>
    </row>
    <row r="16184" spans="1:7" x14ac:dyDescent="0.25">
      <c r="B16184" s="1" t="s">
        <v>42557</v>
      </c>
      <c r="C16184" s="1" t="s">
        <v>42558</v>
      </c>
      <c r="D16184" s="1" t="s">
        <v>42559</v>
      </c>
      <c r="E16184" s="1" t="s">
        <v>66</v>
      </c>
      <c r="G16184" s="1" t="s">
        <v>199</v>
      </c>
    </row>
    <row r="16185" spans="1:7" x14ac:dyDescent="0.25">
      <c r="B16185" s="1" t="s">
        <v>42560</v>
      </c>
      <c r="C16185" s="1" t="s">
        <v>42561</v>
      </c>
      <c r="D16185" s="1" t="s">
        <v>42562</v>
      </c>
      <c r="E16185" s="1" t="s">
        <v>66</v>
      </c>
      <c r="G16185" s="1" t="s">
        <v>199</v>
      </c>
    </row>
    <row r="16186" spans="1:7" x14ac:dyDescent="0.25">
      <c r="B16186" s="1" t="s">
        <v>42563</v>
      </c>
      <c r="C16186" s="1" t="s">
        <v>42564</v>
      </c>
      <c r="D16186" s="1" t="s">
        <v>42565</v>
      </c>
      <c r="E16186" s="1" t="s">
        <v>66</v>
      </c>
      <c r="G16186" s="1" t="s">
        <v>199</v>
      </c>
    </row>
    <row r="16187" spans="1:7" x14ac:dyDescent="0.25">
      <c r="B16187" s="1" t="s">
        <v>42566</v>
      </c>
      <c r="C16187" s="1" t="s">
        <v>42567</v>
      </c>
      <c r="D16187" s="1" t="s">
        <v>42568</v>
      </c>
      <c r="E16187" s="1" t="s">
        <v>66</v>
      </c>
      <c r="G16187" s="1" t="s">
        <v>199</v>
      </c>
    </row>
    <row r="16188" spans="1:7" x14ac:dyDescent="0.25">
      <c r="B16188" s="1" t="s">
        <v>42569</v>
      </c>
      <c r="C16188" s="1" t="s">
        <v>42570</v>
      </c>
      <c r="D16188" s="1" t="s">
        <v>42571</v>
      </c>
      <c r="E16188" s="1" t="s">
        <v>66</v>
      </c>
      <c r="G16188" s="1" t="s">
        <v>199</v>
      </c>
    </row>
    <row r="16189" spans="1:7" x14ac:dyDescent="0.25">
      <c r="B16189" s="1" t="s">
        <v>42572</v>
      </c>
      <c r="C16189" s="1" t="s">
        <v>42573</v>
      </c>
      <c r="D16189" s="1" t="s">
        <v>42574</v>
      </c>
      <c r="E16189" s="1" t="s">
        <v>66</v>
      </c>
      <c r="G16189" s="1" t="s">
        <v>199</v>
      </c>
    </row>
    <row r="16190" spans="1:7" x14ac:dyDescent="0.25">
      <c r="B16190" s="1" t="s">
        <v>42575</v>
      </c>
      <c r="C16190" s="1" t="s">
        <v>42576</v>
      </c>
      <c r="D16190" s="1" t="s">
        <v>42577</v>
      </c>
      <c r="E16190" s="1" t="s">
        <v>66</v>
      </c>
      <c r="F16190" s="1" t="s">
        <v>387</v>
      </c>
      <c r="G16190" s="1" t="s">
        <v>388</v>
      </c>
    </row>
    <row r="16191" spans="1:7" x14ac:dyDescent="0.25">
      <c r="B16191" s="1" t="s">
        <v>42578</v>
      </c>
      <c r="C16191" s="1" t="s">
        <v>42579</v>
      </c>
      <c r="D16191" s="1" t="s">
        <v>42580</v>
      </c>
      <c r="E16191" s="1" t="s">
        <v>66</v>
      </c>
      <c r="F16191" s="1" t="s">
        <v>387</v>
      </c>
      <c r="G16191" s="1" t="s">
        <v>388</v>
      </c>
    </row>
    <row r="16192" spans="1:7" x14ac:dyDescent="0.25">
      <c r="B16192" s="1" t="s">
        <v>39812</v>
      </c>
      <c r="C16192" s="1" t="s">
        <v>39813</v>
      </c>
      <c r="D16192" s="1" t="s">
        <v>39814</v>
      </c>
      <c r="E16192" s="1" t="s">
        <v>66</v>
      </c>
      <c r="F16192" s="1" t="s">
        <v>94</v>
      </c>
      <c r="G16192" s="1" t="s">
        <v>39815</v>
      </c>
    </row>
    <row r="16193" spans="1:7" x14ac:dyDescent="0.25">
      <c r="B16193" s="1" t="s">
        <v>42581</v>
      </c>
      <c r="C16193" s="1" t="s">
        <v>42582</v>
      </c>
      <c r="D16193" s="1" t="s">
        <v>42583</v>
      </c>
      <c r="E16193" s="1" t="s">
        <v>66</v>
      </c>
      <c r="G16193" s="1" t="s">
        <v>199</v>
      </c>
    </row>
    <row r="16194" spans="1:7" x14ac:dyDescent="0.25">
      <c r="A16194" s="1">
        <v>19745320</v>
      </c>
      <c r="B16194" s="1" t="s">
        <v>42584</v>
      </c>
      <c r="C16194" s="1" t="s">
        <v>42585</v>
      </c>
      <c r="D16194" s="1" t="s">
        <v>42586</v>
      </c>
      <c r="E16194" s="1" t="s">
        <v>66</v>
      </c>
      <c r="F16194" s="1" t="s">
        <v>9939</v>
      </c>
      <c r="G16194" s="1" t="s">
        <v>9940</v>
      </c>
    </row>
    <row r="16195" spans="1:7" x14ac:dyDescent="0.25">
      <c r="A16195" s="1">
        <v>15745320</v>
      </c>
      <c r="B16195" s="1" t="s">
        <v>42584</v>
      </c>
      <c r="C16195" s="1" t="s">
        <v>42585</v>
      </c>
      <c r="D16195" s="1" t="s">
        <v>42586</v>
      </c>
      <c r="E16195" s="1" t="s">
        <v>66</v>
      </c>
      <c r="F16195" s="1" t="s">
        <v>9939</v>
      </c>
      <c r="G16195" s="1" t="s">
        <v>9940</v>
      </c>
    </row>
    <row r="16196" spans="1:7" x14ac:dyDescent="0.25">
      <c r="B16196" s="1" t="s">
        <v>42587</v>
      </c>
      <c r="C16196" s="1" t="s">
        <v>42588</v>
      </c>
      <c r="D16196" s="1" t="s">
        <v>42589</v>
      </c>
      <c r="E16196" s="1" t="s">
        <v>66</v>
      </c>
      <c r="G16196" s="1" t="s">
        <v>199</v>
      </c>
    </row>
    <row r="16197" spans="1:7" x14ac:dyDescent="0.25">
      <c r="A16197" s="1">
        <v>35510446</v>
      </c>
      <c r="B16197" s="1" t="s">
        <v>42590</v>
      </c>
      <c r="C16197" s="1" t="s">
        <v>42591</v>
      </c>
      <c r="D16197" s="1" t="s">
        <v>42592</v>
      </c>
      <c r="E16197" s="1" t="s">
        <v>65</v>
      </c>
      <c r="F16197" s="1" t="s">
        <v>42593</v>
      </c>
      <c r="G16197" s="1" t="s">
        <v>42594</v>
      </c>
    </row>
    <row r="16198" spans="1:7" x14ac:dyDescent="0.25">
      <c r="A16198" s="1">
        <v>33901101</v>
      </c>
      <c r="B16198" s="1" t="s">
        <v>42595</v>
      </c>
      <c r="C16198" s="1" t="s">
        <v>42596</v>
      </c>
      <c r="D16198" s="1" t="s">
        <v>42597</v>
      </c>
      <c r="E16198" s="1" t="s">
        <v>66</v>
      </c>
      <c r="F16198" s="1" t="s">
        <v>4531</v>
      </c>
      <c r="G16198" s="1" t="s">
        <v>4532</v>
      </c>
    </row>
    <row r="16199" spans="1:7" x14ac:dyDescent="0.25">
      <c r="A16199" s="1">
        <v>33901102</v>
      </c>
      <c r="B16199" s="1" t="s">
        <v>42598</v>
      </c>
      <c r="C16199" s="1" t="s">
        <v>42599</v>
      </c>
      <c r="D16199" s="1" t="s">
        <v>42600</v>
      </c>
      <c r="E16199" s="1" t="s">
        <v>66</v>
      </c>
      <c r="F16199" s="1" t="s">
        <v>4531</v>
      </c>
      <c r="G16199" s="1" t="s">
        <v>4532</v>
      </c>
    </row>
    <row r="16200" spans="1:7" x14ac:dyDescent="0.25">
      <c r="A16200" s="1">
        <v>33901103</v>
      </c>
      <c r="B16200" s="1" t="s">
        <v>42601</v>
      </c>
      <c r="C16200" s="1" t="s">
        <v>42602</v>
      </c>
      <c r="D16200" s="1" t="s">
        <v>42603</v>
      </c>
      <c r="E16200" s="1" t="s">
        <v>66</v>
      </c>
      <c r="F16200" s="1" t="s">
        <v>36</v>
      </c>
      <c r="G16200" s="1" t="s">
        <v>1724</v>
      </c>
    </row>
    <row r="16201" spans="1:7" x14ac:dyDescent="0.25">
      <c r="A16201" s="1">
        <v>33901104</v>
      </c>
      <c r="B16201" s="1" t="s">
        <v>42604</v>
      </c>
      <c r="C16201" s="1" t="s">
        <v>42605</v>
      </c>
      <c r="D16201" s="1" t="s">
        <v>42606</v>
      </c>
      <c r="E16201" s="1" t="s">
        <v>66</v>
      </c>
      <c r="F16201" s="1" t="s">
        <v>36</v>
      </c>
      <c r="G16201" s="1" t="s">
        <v>1724</v>
      </c>
    </row>
    <row r="16202" spans="1:7" x14ac:dyDescent="0.25">
      <c r="A16202" s="1">
        <v>19718077</v>
      </c>
      <c r="B16202" s="1" t="s">
        <v>42607</v>
      </c>
      <c r="C16202" s="1" t="s">
        <v>42608</v>
      </c>
      <c r="D16202" s="1" t="s">
        <v>42609</v>
      </c>
      <c r="E16202" s="1" t="s">
        <v>66</v>
      </c>
      <c r="F16202" s="1" t="s">
        <v>398</v>
      </c>
      <c r="G16202" s="1" t="s">
        <v>399</v>
      </c>
    </row>
    <row r="16203" spans="1:7" x14ac:dyDescent="0.25">
      <c r="A16203" s="1">
        <v>35510447</v>
      </c>
      <c r="B16203" s="1" t="s">
        <v>110</v>
      </c>
      <c r="C16203" s="1" t="s">
        <v>42610</v>
      </c>
      <c r="D16203" s="1" t="s">
        <v>42611</v>
      </c>
      <c r="E16203" s="1" t="s">
        <v>65</v>
      </c>
      <c r="F16203" s="1" t="s">
        <v>112</v>
      </c>
      <c r="G16203" s="1" t="s">
        <v>4959</v>
      </c>
    </row>
    <row r="16204" spans="1:7" x14ac:dyDescent="0.25">
      <c r="A16204" s="1">
        <v>35510448</v>
      </c>
      <c r="B16204" s="1" t="s">
        <v>111</v>
      </c>
      <c r="C16204" s="1" t="s">
        <v>42612</v>
      </c>
      <c r="D16204" s="1" t="s">
        <v>42613</v>
      </c>
      <c r="E16204" s="1" t="s">
        <v>65</v>
      </c>
      <c r="F16204" s="1" t="s">
        <v>113</v>
      </c>
      <c r="G16204" s="1" t="s">
        <v>42614</v>
      </c>
    </row>
    <row r="16205" spans="1:7" x14ac:dyDescent="0.25">
      <c r="A16205" s="1">
        <v>35510449</v>
      </c>
      <c r="B16205" s="1" t="s">
        <v>42615</v>
      </c>
      <c r="C16205" s="1" t="s">
        <v>42616</v>
      </c>
      <c r="D16205" s="1" t="s">
        <v>42617</v>
      </c>
      <c r="E16205" s="1" t="s">
        <v>65</v>
      </c>
      <c r="F16205" s="1" t="s">
        <v>42618</v>
      </c>
      <c r="G16205" s="1" t="s">
        <v>42619</v>
      </c>
    </row>
    <row r="16206" spans="1:7" x14ac:dyDescent="0.25">
      <c r="A16206" s="1">
        <v>35510450</v>
      </c>
      <c r="B16206" s="1" t="s">
        <v>114</v>
      </c>
      <c r="C16206" s="1" t="s">
        <v>42620</v>
      </c>
      <c r="D16206" s="1" t="s">
        <v>42621</v>
      </c>
      <c r="E16206" s="1" t="s">
        <v>65</v>
      </c>
      <c r="F16206" s="1" t="s">
        <v>42622</v>
      </c>
      <c r="G16206" s="1" t="s">
        <v>42623</v>
      </c>
    </row>
    <row r="16207" spans="1:7" x14ac:dyDescent="0.25">
      <c r="B16207" s="1" t="s">
        <v>42624</v>
      </c>
      <c r="C16207" s="1" t="s">
        <v>42625</v>
      </c>
      <c r="D16207" s="1" t="s">
        <v>42626</v>
      </c>
      <c r="E16207" s="1" t="s">
        <v>66</v>
      </c>
      <c r="F16207" s="1" t="s">
        <v>480</v>
      </c>
      <c r="G16207" s="1" t="s">
        <v>481</v>
      </c>
    </row>
    <row r="16208" spans="1:7" x14ac:dyDescent="0.25">
      <c r="A16208" s="1">
        <v>19718078</v>
      </c>
      <c r="B16208" s="1" t="s">
        <v>42627</v>
      </c>
      <c r="C16208" s="1" t="s">
        <v>42628</v>
      </c>
      <c r="D16208" s="1" t="s">
        <v>42629</v>
      </c>
      <c r="E16208" s="1" t="s">
        <v>66</v>
      </c>
      <c r="F16208" s="1" t="s">
        <v>1942</v>
      </c>
      <c r="G16208" s="1" t="s">
        <v>1943</v>
      </c>
    </row>
    <row r="16209" spans="1:7" x14ac:dyDescent="0.25">
      <c r="B16209" s="1" t="s">
        <v>42630</v>
      </c>
      <c r="C16209" s="1" t="s">
        <v>42631</v>
      </c>
      <c r="D16209" s="1" t="s">
        <v>42632</v>
      </c>
      <c r="E16209" s="1" t="s">
        <v>66</v>
      </c>
      <c r="F16209" s="1" t="s">
        <v>13627</v>
      </c>
      <c r="G16209" s="1" t="s">
        <v>13628</v>
      </c>
    </row>
    <row r="16210" spans="1:7" x14ac:dyDescent="0.25">
      <c r="B16210" s="1" t="s">
        <v>36507</v>
      </c>
      <c r="C16210" s="1" t="s">
        <v>36508</v>
      </c>
      <c r="D16210" s="1" t="s">
        <v>36509</v>
      </c>
      <c r="E16210" s="1" t="s">
        <v>66</v>
      </c>
      <c r="F16210" s="1" t="s">
        <v>480</v>
      </c>
      <c r="G16210" s="1" t="s">
        <v>481</v>
      </c>
    </row>
    <row r="16211" spans="1:7" x14ac:dyDescent="0.25">
      <c r="B16211" s="1" t="s">
        <v>42633</v>
      </c>
      <c r="C16211" s="1" t="s">
        <v>42634</v>
      </c>
      <c r="D16211" s="1" t="s">
        <v>42635</v>
      </c>
      <c r="E16211" s="1" t="s">
        <v>66</v>
      </c>
      <c r="F16211" s="1" t="s">
        <v>41152</v>
      </c>
      <c r="G16211" s="1" t="s">
        <v>41153</v>
      </c>
    </row>
    <row r="16212" spans="1:7" x14ac:dyDescent="0.25">
      <c r="B16212" s="1" t="s">
        <v>42636</v>
      </c>
      <c r="C16212" s="1" t="s">
        <v>42637</v>
      </c>
      <c r="D16212" s="1" t="s">
        <v>42638</v>
      </c>
      <c r="E16212" s="1" t="s">
        <v>66</v>
      </c>
      <c r="F16212" s="1" t="s">
        <v>874</v>
      </c>
      <c r="G16212" s="1" t="s">
        <v>875</v>
      </c>
    </row>
    <row r="16213" spans="1:7" x14ac:dyDescent="0.25">
      <c r="A16213" s="1">
        <v>37140483</v>
      </c>
      <c r="B16213" s="1" t="s">
        <v>42639</v>
      </c>
      <c r="C16213" s="1" t="s">
        <v>42639</v>
      </c>
      <c r="D16213" s="1" t="s">
        <v>42639</v>
      </c>
      <c r="G16213" s="1" t="s">
        <v>199</v>
      </c>
    </row>
    <row r="16214" spans="1:7" x14ac:dyDescent="0.25">
      <c r="A16214" s="1">
        <v>37140484</v>
      </c>
      <c r="B16214" s="1" t="s">
        <v>42640</v>
      </c>
      <c r="C16214" s="1" t="s">
        <v>42640</v>
      </c>
      <c r="D16214" s="1" t="s">
        <v>42640</v>
      </c>
      <c r="G16214" s="1" t="s">
        <v>199</v>
      </c>
    </row>
    <row r="16215" spans="1:7" x14ac:dyDescent="0.25">
      <c r="A16215" s="1">
        <v>26220045</v>
      </c>
      <c r="B16215" s="1" t="s">
        <v>42641</v>
      </c>
      <c r="C16215" s="1" t="s">
        <v>42642</v>
      </c>
      <c r="D16215" s="1" t="s">
        <v>42643</v>
      </c>
      <c r="E16215" s="1" t="s">
        <v>66</v>
      </c>
      <c r="F16215" s="1" t="s">
        <v>12154</v>
      </c>
      <c r="G16215" s="1" t="s">
        <v>12155</v>
      </c>
    </row>
    <row r="16216" spans="1:7" x14ac:dyDescent="0.25">
      <c r="B16216" s="1" t="s">
        <v>42644</v>
      </c>
      <c r="C16216" s="1" t="s">
        <v>42645</v>
      </c>
      <c r="D16216" s="1" t="s">
        <v>42646</v>
      </c>
      <c r="E16216" s="1" t="s">
        <v>66</v>
      </c>
      <c r="F16216" s="1" t="s">
        <v>4101</v>
      </c>
      <c r="G16216" s="1" t="s">
        <v>4102</v>
      </c>
    </row>
    <row r="16217" spans="1:7" x14ac:dyDescent="0.25">
      <c r="B16217" s="1" t="s">
        <v>42647</v>
      </c>
      <c r="C16217" s="1" t="s">
        <v>42648</v>
      </c>
      <c r="D16217" s="1" t="s">
        <v>42649</v>
      </c>
      <c r="E16217" s="1" t="s">
        <v>66</v>
      </c>
      <c r="F16217" s="1" t="s">
        <v>4101</v>
      </c>
      <c r="G16217" s="1" t="s">
        <v>4102</v>
      </c>
    </row>
    <row r="16218" spans="1:7" x14ac:dyDescent="0.25">
      <c r="B16218" s="1" t="s">
        <v>42650</v>
      </c>
      <c r="C16218" s="1" t="s">
        <v>8363</v>
      </c>
      <c r="D16218" s="1" t="s">
        <v>8364</v>
      </c>
      <c r="E16218" s="1" t="s">
        <v>66</v>
      </c>
      <c r="G16218" s="1" t="s">
        <v>199</v>
      </c>
    </row>
    <row r="16219" spans="1:7" x14ac:dyDescent="0.25">
      <c r="B16219" s="1" t="s">
        <v>42651</v>
      </c>
      <c r="C16219" s="1" t="s">
        <v>42652</v>
      </c>
      <c r="D16219" s="1" t="s">
        <v>42653</v>
      </c>
      <c r="E16219" s="1" t="s">
        <v>66</v>
      </c>
      <c r="F16219" s="1" t="s">
        <v>1320</v>
      </c>
      <c r="G16219" s="1" t="s">
        <v>1321</v>
      </c>
    </row>
    <row r="16220" spans="1:7" x14ac:dyDescent="0.25">
      <c r="B16220" s="1" t="s">
        <v>42654</v>
      </c>
      <c r="C16220" s="1" t="s">
        <v>42655</v>
      </c>
      <c r="D16220" s="1" t="s">
        <v>42656</v>
      </c>
      <c r="E16220" s="1" t="s">
        <v>66</v>
      </c>
      <c r="F16220" s="1" t="s">
        <v>149</v>
      </c>
      <c r="G16220" s="1" t="s">
        <v>150</v>
      </c>
    </row>
    <row r="16221" spans="1:7" x14ac:dyDescent="0.25">
      <c r="B16221" s="1" t="s">
        <v>42657</v>
      </c>
      <c r="C16221" s="1" t="s">
        <v>42658</v>
      </c>
      <c r="D16221" s="1" t="s">
        <v>42659</v>
      </c>
      <c r="E16221" s="1" t="s">
        <v>65</v>
      </c>
      <c r="F16221" s="1" t="s">
        <v>3175</v>
      </c>
      <c r="G16221" s="1" t="s">
        <v>3176</v>
      </c>
    </row>
    <row r="16222" spans="1:7" x14ac:dyDescent="0.25">
      <c r="A16222" s="1">
        <v>35260855</v>
      </c>
      <c r="B16222" s="1" t="s">
        <v>42660</v>
      </c>
      <c r="C16222" s="1" t="s">
        <v>42661</v>
      </c>
      <c r="D16222" s="1" t="s">
        <v>42662</v>
      </c>
      <c r="E16222" s="1" t="s">
        <v>66</v>
      </c>
      <c r="F16222" s="1" t="s">
        <v>89</v>
      </c>
      <c r="G16222" s="1" t="s">
        <v>1364</v>
      </c>
    </row>
    <row r="16223" spans="1:7" x14ac:dyDescent="0.25">
      <c r="A16223" s="1">
        <v>25250038</v>
      </c>
      <c r="B16223" s="1" t="s">
        <v>17773</v>
      </c>
      <c r="C16223" s="1" t="s">
        <v>17774</v>
      </c>
      <c r="D16223" s="1" t="s">
        <v>17775</v>
      </c>
      <c r="E16223" s="1" t="s">
        <v>66</v>
      </c>
      <c r="F16223" s="1" t="s">
        <v>503</v>
      </c>
      <c r="G16223" s="1" t="s">
        <v>504</v>
      </c>
    </row>
    <row r="16224" spans="1:7" x14ac:dyDescent="0.25">
      <c r="A16224" s="1">
        <v>25252020</v>
      </c>
      <c r="B16224" s="1" t="s">
        <v>17798</v>
      </c>
      <c r="C16224" s="1" t="s">
        <v>17799</v>
      </c>
      <c r="D16224" s="1" t="s">
        <v>17800</v>
      </c>
      <c r="E16224" s="1" t="s">
        <v>66</v>
      </c>
      <c r="F16224" s="1" t="s">
        <v>2507</v>
      </c>
      <c r="G16224" s="1" t="s">
        <v>2508</v>
      </c>
    </row>
    <row r="16225" spans="1:7" x14ac:dyDescent="0.25">
      <c r="A16225" s="1">
        <v>25252035</v>
      </c>
      <c r="B16225" s="1" t="s">
        <v>17825</v>
      </c>
      <c r="C16225" s="1" t="s">
        <v>17826</v>
      </c>
      <c r="D16225" s="1" t="s">
        <v>17827</v>
      </c>
      <c r="E16225" s="1" t="s">
        <v>66</v>
      </c>
      <c r="F16225" s="1" t="s">
        <v>2507</v>
      </c>
      <c r="G16225" s="1" t="s">
        <v>2508</v>
      </c>
    </row>
    <row r="16226" spans="1:7" x14ac:dyDescent="0.25">
      <c r="A16226" s="1">
        <v>25250032</v>
      </c>
      <c r="B16226" s="1" t="s">
        <v>17758</v>
      </c>
      <c r="C16226" s="1" t="s">
        <v>17759</v>
      </c>
      <c r="D16226" s="1" t="s">
        <v>17760</v>
      </c>
      <c r="E16226" s="1" t="s">
        <v>66</v>
      </c>
      <c r="F16226" s="1" t="s">
        <v>503</v>
      </c>
      <c r="G16226" s="1" t="s">
        <v>504</v>
      </c>
    </row>
    <row r="16227" spans="1:7" x14ac:dyDescent="0.25">
      <c r="A16227" s="1">
        <v>25250036</v>
      </c>
      <c r="B16227" s="1" t="s">
        <v>17770</v>
      </c>
      <c r="C16227" s="1" t="s">
        <v>17771</v>
      </c>
      <c r="D16227" s="1" t="s">
        <v>17772</v>
      </c>
      <c r="E16227" s="1" t="s">
        <v>66</v>
      </c>
      <c r="F16227" s="1" t="s">
        <v>503</v>
      </c>
      <c r="G16227" s="1" t="s">
        <v>504</v>
      </c>
    </row>
    <row r="16228" spans="1:7" x14ac:dyDescent="0.25">
      <c r="A16228" s="1">
        <v>25210005</v>
      </c>
      <c r="B16228" s="1" t="s">
        <v>42663</v>
      </c>
      <c r="C16228" s="1" t="s">
        <v>42664</v>
      </c>
      <c r="D16228" s="1" t="s">
        <v>42665</v>
      </c>
      <c r="E16228" s="1" t="s">
        <v>66</v>
      </c>
      <c r="F16228" s="1" t="s">
        <v>17489</v>
      </c>
      <c r="G16228" s="1" t="s">
        <v>17490</v>
      </c>
    </row>
    <row r="16229" spans="1:7" x14ac:dyDescent="0.25">
      <c r="A16229" s="1">
        <v>25250021</v>
      </c>
      <c r="B16229" s="1" t="s">
        <v>17731</v>
      </c>
      <c r="C16229" s="1" t="s">
        <v>17732</v>
      </c>
      <c r="D16229" s="1" t="s">
        <v>17733</v>
      </c>
      <c r="E16229" s="1" t="s">
        <v>66</v>
      </c>
      <c r="F16229" s="1" t="s">
        <v>503</v>
      </c>
      <c r="G16229" s="1" t="s">
        <v>504</v>
      </c>
    </row>
    <row r="16230" spans="1:7" x14ac:dyDescent="0.25">
      <c r="A16230" s="1">
        <v>25250022</v>
      </c>
      <c r="B16230" s="1" t="s">
        <v>17734</v>
      </c>
      <c r="C16230" s="1" t="s">
        <v>17735</v>
      </c>
      <c r="D16230" s="1" t="s">
        <v>17736</v>
      </c>
      <c r="E16230" s="1" t="s">
        <v>66</v>
      </c>
      <c r="F16230" s="1" t="s">
        <v>503</v>
      </c>
      <c r="G16230" s="1" t="s">
        <v>504</v>
      </c>
    </row>
    <row r="16231" spans="1:7" x14ac:dyDescent="0.25">
      <c r="A16231" s="1">
        <v>25250023</v>
      </c>
      <c r="B16231" s="1" t="s">
        <v>17737</v>
      </c>
      <c r="C16231" s="1" t="s">
        <v>17738</v>
      </c>
      <c r="D16231" s="1" t="s">
        <v>17739</v>
      </c>
      <c r="E16231" s="1" t="s">
        <v>66</v>
      </c>
      <c r="F16231" s="1" t="s">
        <v>503</v>
      </c>
      <c r="G16231" s="1" t="s">
        <v>504</v>
      </c>
    </row>
    <row r="16232" spans="1:7" x14ac:dyDescent="0.25">
      <c r="B16232" s="1" t="s">
        <v>42666</v>
      </c>
      <c r="C16232" s="1" t="s">
        <v>42667</v>
      </c>
      <c r="D16232" s="1" t="s">
        <v>42668</v>
      </c>
      <c r="E16232" s="1" t="s">
        <v>66</v>
      </c>
      <c r="F16232" s="1" t="s">
        <v>15686</v>
      </c>
      <c r="G16232" s="1" t="s">
        <v>15687</v>
      </c>
    </row>
    <row r="16233" spans="1:7" x14ac:dyDescent="0.25">
      <c r="B16233" s="1" t="s">
        <v>4506</v>
      </c>
      <c r="C16233" s="1" t="s">
        <v>42669</v>
      </c>
      <c r="D16233" s="1" t="s">
        <v>4508</v>
      </c>
      <c r="E16233" s="1" t="s">
        <v>66</v>
      </c>
      <c r="F16233" s="1" t="s">
        <v>2946</v>
      </c>
      <c r="G16233" s="1" t="s">
        <v>2947</v>
      </c>
    </row>
    <row r="16234" spans="1:7" x14ac:dyDescent="0.25">
      <c r="B16234" s="1" t="s">
        <v>42670</v>
      </c>
      <c r="C16234" s="1" t="s">
        <v>42671</v>
      </c>
      <c r="D16234" s="1" t="s">
        <v>42672</v>
      </c>
      <c r="E16234" s="1" t="s">
        <v>66</v>
      </c>
      <c r="F16234" s="1" t="s">
        <v>7813</v>
      </c>
      <c r="G16234" s="1" t="s">
        <v>7814</v>
      </c>
    </row>
    <row r="16235" spans="1:7" x14ac:dyDescent="0.25">
      <c r="A16235" s="1">
        <v>33901099</v>
      </c>
      <c r="B16235" s="1" t="s">
        <v>41306</v>
      </c>
      <c r="C16235" s="1" t="s">
        <v>42673</v>
      </c>
      <c r="D16235" s="1" t="s">
        <v>42674</v>
      </c>
      <c r="E16235" s="1" t="s">
        <v>66</v>
      </c>
      <c r="F16235" s="1" t="s">
        <v>233</v>
      </c>
      <c r="G16235" s="1" t="s">
        <v>234</v>
      </c>
    </row>
    <row r="16236" spans="1:7" x14ac:dyDescent="0.25">
      <c r="A16236" s="1">
        <v>33901100</v>
      </c>
      <c r="B16236" s="1" t="s">
        <v>42675</v>
      </c>
      <c r="C16236" s="1" t="s">
        <v>42676</v>
      </c>
      <c r="D16236" s="1" t="s">
        <v>42677</v>
      </c>
      <c r="E16236" s="1" t="s">
        <v>66</v>
      </c>
      <c r="F16236" s="1" t="s">
        <v>233</v>
      </c>
      <c r="G16236" s="1" t="s">
        <v>234</v>
      </c>
    </row>
    <row r="16237" spans="1:7" x14ac:dyDescent="0.25">
      <c r="B16237" s="1" t="s">
        <v>42678</v>
      </c>
      <c r="C16237" s="1" t="s">
        <v>42679</v>
      </c>
      <c r="D16237" s="1" t="s">
        <v>42680</v>
      </c>
      <c r="E16237" s="1" t="s">
        <v>65</v>
      </c>
      <c r="F16237" s="1" t="s">
        <v>480</v>
      </c>
      <c r="G16237" s="1" t="s">
        <v>481</v>
      </c>
    </row>
    <row r="16238" spans="1:7" x14ac:dyDescent="0.25">
      <c r="B16238" s="1" t="s">
        <v>15561</v>
      </c>
      <c r="C16238" s="1" t="s">
        <v>15562</v>
      </c>
      <c r="D16238" s="1" t="s">
        <v>15563</v>
      </c>
      <c r="E16238" s="1" t="s">
        <v>66</v>
      </c>
      <c r="F16238" s="1" t="s">
        <v>15564</v>
      </c>
      <c r="G16238" s="1" t="s">
        <v>15565</v>
      </c>
    </row>
    <row r="16239" spans="1:7" x14ac:dyDescent="0.25">
      <c r="B16239" s="1" t="s">
        <v>42681</v>
      </c>
      <c r="C16239" s="1" t="s">
        <v>42682</v>
      </c>
      <c r="D16239" s="1" t="s">
        <v>42683</v>
      </c>
      <c r="E16239" s="1" t="s">
        <v>66</v>
      </c>
      <c r="F16239" s="1" t="s">
        <v>15806</v>
      </c>
      <c r="G16239" s="1" t="s">
        <v>15807</v>
      </c>
    </row>
    <row r="16240" spans="1:7" x14ac:dyDescent="0.25">
      <c r="B16240" s="1" t="s">
        <v>42684</v>
      </c>
      <c r="C16240" s="1" t="s">
        <v>42685</v>
      </c>
      <c r="D16240" s="1" t="s">
        <v>42686</v>
      </c>
      <c r="E16240" s="1" t="s">
        <v>66</v>
      </c>
      <c r="F16240" s="1" t="s">
        <v>5881</v>
      </c>
      <c r="G16240" s="1" t="s">
        <v>5882</v>
      </c>
    </row>
    <row r="16241" spans="1:7" x14ac:dyDescent="0.25">
      <c r="A16241" s="1">
        <v>33901105</v>
      </c>
      <c r="B16241" s="1" t="s">
        <v>42687</v>
      </c>
      <c r="C16241" s="1" t="s">
        <v>42688</v>
      </c>
      <c r="D16241" s="1" t="s">
        <v>42689</v>
      </c>
      <c r="E16241" s="1" t="s">
        <v>66</v>
      </c>
      <c r="F16241" s="1" t="s">
        <v>36</v>
      </c>
      <c r="G16241" s="1" t="s">
        <v>1724</v>
      </c>
    </row>
    <row r="16242" spans="1:7" x14ac:dyDescent="0.25">
      <c r="A16242" s="1">
        <v>33901106</v>
      </c>
      <c r="B16242" s="1" t="s">
        <v>42690</v>
      </c>
      <c r="C16242" s="1" t="s">
        <v>42691</v>
      </c>
      <c r="D16242" s="1" t="s">
        <v>42692</v>
      </c>
      <c r="E16242" s="1" t="s">
        <v>66</v>
      </c>
      <c r="F16242" s="1" t="s">
        <v>36</v>
      </c>
      <c r="G16242" s="1" t="s">
        <v>1724</v>
      </c>
    </row>
    <row r="16243" spans="1:7" x14ac:dyDescent="0.25">
      <c r="A16243" s="1">
        <v>33901111</v>
      </c>
      <c r="B16243" s="1" t="s">
        <v>42693</v>
      </c>
      <c r="C16243" s="1" t="s">
        <v>42694</v>
      </c>
      <c r="D16243" s="1" t="s">
        <v>42695</v>
      </c>
      <c r="E16243" s="1" t="s">
        <v>65</v>
      </c>
      <c r="F16243" s="1" t="s">
        <v>36</v>
      </c>
      <c r="G16243" s="1" t="s">
        <v>1724</v>
      </c>
    </row>
    <row r="16244" spans="1:7" x14ac:dyDescent="0.25">
      <c r="A16244" s="1">
        <v>33901112</v>
      </c>
      <c r="B16244" s="1" t="s">
        <v>42696</v>
      </c>
      <c r="C16244" s="1" t="s">
        <v>42697</v>
      </c>
      <c r="D16244" s="1" t="s">
        <v>42698</v>
      </c>
      <c r="E16244" s="1" t="s">
        <v>65</v>
      </c>
      <c r="F16244" s="1" t="s">
        <v>36</v>
      </c>
      <c r="G16244" s="1" t="s">
        <v>1724</v>
      </c>
    </row>
    <row r="16245" spans="1:7" x14ac:dyDescent="0.25">
      <c r="A16245" s="1">
        <v>33901113</v>
      </c>
      <c r="B16245" s="1" t="s">
        <v>42699</v>
      </c>
      <c r="C16245" s="1" t="s">
        <v>42700</v>
      </c>
      <c r="D16245" s="1" t="s">
        <v>42701</v>
      </c>
      <c r="E16245" s="1" t="s">
        <v>65</v>
      </c>
      <c r="F16245" s="1" t="s">
        <v>36</v>
      </c>
      <c r="G16245" s="1" t="s">
        <v>1724</v>
      </c>
    </row>
    <row r="16246" spans="1:7" x14ac:dyDescent="0.25">
      <c r="A16246" s="1">
        <v>33901114</v>
      </c>
      <c r="B16246" s="1" t="s">
        <v>42702</v>
      </c>
      <c r="C16246" s="1" t="s">
        <v>42703</v>
      </c>
      <c r="D16246" s="1" t="s">
        <v>42704</v>
      </c>
      <c r="E16246" s="1" t="s">
        <v>65</v>
      </c>
      <c r="F16246" s="1" t="s">
        <v>36</v>
      </c>
      <c r="G16246" s="1" t="s">
        <v>1724</v>
      </c>
    </row>
    <row r="16247" spans="1:7" x14ac:dyDescent="0.25">
      <c r="A16247" s="1">
        <v>33901115</v>
      </c>
      <c r="B16247" s="1" t="s">
        <v>42705</v>
      </c>
      <c r="C16247" s="1" t="s">
        <v>42706</v>
      </c>
      <c r="D16247" s="1" t="s">
        <v>42707</v>
      </c>
      <c r="E16247" s="1" t="s">
        <v>66</v>
      </c>
      <c r="F16247" s="1" t="s">
        <v>36</v>
      </c>
      <c r="G16247" s="1" t="s">
        <v>1724</v>
      </c>
    </row>
    <row r="16248" spans="1:7" x14ac:dyDescent="0.25">
      <c r="A16248" s="1">
        <v>33901116</v>
      </c>
      <c r="B16248" s="1" t="s">
        <v>42708</v>
      </c>
      <c r="C16248" s="1" t="s">
        <v>42709</v>
      </c>
      <c r="D16248" s="1" t="s">
        <v>42710</v>
      </c>
      <c r="E16248" s="1" t="s">
        <v>66</v>
      </c>
      <c r="F16248" s="1" t="s">
        <v>36</v>
      </c>
      <c r="G16248" s="1" t="s">
        <v>1724</v>
      </c>
    </row>
    <row r="16249" spans="1:7" x14ac:dyDescent="0.25">
      <c r="A16249" s="1">
        <v>33901107</v>
      </c>
      <c r="B16249" s="1" t="s">
        <v>42711</v>
      </c>
      <c r="C16249" s="1" t="s">
        <v>2103</v>
      </c>
      <c r="D16249" s="1" t="s">
        <v>42712</v>
      </c>
      <c r="E16249" s="1" t="s">
        <v>66</v>
      </c>
      <c r="F16249" s="1" t="s">
        <v>1187</v>
      </c>
      <c r="G16249" s="1" t="s">
        <v>1188</v>
      </c>
    </row>
    <row r="16250" spans="1:7" x14ac:dyDescent="0.25">
      <c r="A16250" s="1">
        <v>33901108</v>
      </c>
      <c r="B16250" s="1" t="s">
        <v>1184</v>
      </c>
      <c r="C16250" s="1" t="s">
        <v>1185</v>
      </c>
      <c r="D16250" s="1" t="s">
        <v>1186</v>
      </c>
      <c r="E16250" s="1" t="s">
        <v>66</v>
      </c>
      <c r="F16250" s="1" t="s">
        <v>1187</v>
      </c>
      <c r="G16250" s="1" t="s">
        <v>1188</v>
      </c>
    </row>
    <row r="16251" spans="1:7" x14ac:dyDescent="0.25">
      <c r="A16251" s="1">
        <v>33901109</v>
      </c>
      <c r="B16251" s="1" t="s">
        <v>42713</v>
      </c>
      <c r="C16251" s="1" t="s">
        <v>1195</v>
      </c>
      <c r="D16251" s="1" t="s">
        <v>42714</v>
      </c>
      <c r="E16251" s="1" t="s">
        <v>66</v>
      </c>
      <c r="F16251" s="1" t="s">
        <v>1187</v>
      </c>
      <c r="G16251" s="1" t="s">
        <v>1188</v>
      </c>
    </row>
    <row r="16252" spans="1:7" x14ac:dyDescent="0.25">
      <c r="A16252" s="1">
        <v>33901110</v>
      </c>
      <c r="B16252" s="1" t="s">
        <v>42715</v>
      </c>
      <c r="C16252" s="1" t="s">
        <v>42716</v>
      </c>
      <c r="D16252" s="1" t="s">
        <v>42717</v>
      </c>
      <c r="E16252" s="1" t="s">
        <v>66</v>
      </c>
      <c r="F16252" s="1" t="s">
        <v>1187</v>
      </c>
      <c r="G16252" s="1" t="s">
        <v>1188</v>
      </c>
    </row>
    <row r="16253" spans="1:7" x14ac:dyDescent="0.25">
      <c r="A16253" s="1">
        <v>33901117</v>
      </c>
      <c r="B16253" s="1" t="s">
        <v>42718</v>
      </c>
      <c r="C16253" s="1" t="s">
        <v>42719</v>
      </c>
      <c r="D16253" s="1" t="s">
        <v>42720</v>
      </c>
      <c r="E16253" s="1" t="s">
        <v>66</v>
      </c>
      <c r="F16253" s="1" t="s">
        <v>1187</v>
      </c>
      <c r="G16253" s="1" t="s">
        <v>1188</v>
      </c>
    </row>
    <row r="16254" spans="1:7" x14ac:dyDescent="0.25">
      <c r="A16254" s="1">
        <v>33901118</v>
      </c>
      <c r="B16254" s="1" t="s">
        <v>42721</v>
      </c>
      <c r="C16254" s="1" t="s">
        <v>42722</v>
      </c>
      <c r="D16254" s="1" t="s">
        <v>42723</v>
      </c>
      <c r="E16254" s="1" t="s">
        <v>65</v>
      </c>
      <c r="F16254" s="1" t="s">
        <v>36</v>
      </c>
      <c r="G16254" s="1" t="s">
        <v>1724</v>
      </c>
    </row>
    <row r="16255" spans="1:7" x14ac:dyDescent="0.25">
      <c r="A16255" s="1">
        <v>33901119</v>
      </c>
      <c r="B16255" s="1" t="s">
        <v>42724</v>
      </c>
      <c r="C16255" s="1" t="s">
        <v>42725</v>
      </c>
      <c r="D16255" s="1" t="s">
        <v>42726</v>
      </c>
      <c r="E16255" s="1" t="s">
        <v>65</v>
      </c>
      <c r="F16255" s="1" t="s">
        <v>36</v>
      </c>
      <c r="G16255" s="1" t="s">
        <v>1724</v>
      </c>
    </row>
    <row r="16256" spans="1:7" x14ac:dyDescent="0.25">
      <c r="A16256" s="1">
        <v>33901120</v>
      </c>
      <c r="B16256" s="1" t="s">
        <v>42727</v>
      </c>
      <c r="C16256" s="1" t="s">
        <v>42728</v>
      </c>
      <c r="D16256" s="1" t="s">
        <v>42729</v>
      </c>
      <c r="E16256" s="1" t="s">
        <v>65</v>
      </c>
      <c r="F16256" s="1" t="s">
        <v>36</v>
      </c>
      <c r="G16256" s="1" t="s">
        <v>1724</v>
      </c>
    </row>
    <row r="16257" spans="1:7" x14ac:dyDescent="0.25">
      <c r="A16257" s="1">
        <v>25233033</v>
      </c>
      <c r="B16257" s="1" t="s">
        <v>17659</v>
      </c>
      <c r="C16257" s="1" t="s">
        <v>17660</v>
      </c>
      <c r="D16257" s="1" t="s">
        <v>17661</v>
      </c>
      <c r="E16257" s="1" t="s">
        <v>66</v>
      </c>
      <c r="F16257" s="1" t="s">
        <v>1130</v>
      </c>
      <c r="G16257" s="1" t="s">
        <v>1131</v>
      </c>
    </row>
    <row r="16258" spans="1:7" x14ac:dyDescent="0.25">
      <c r="B16258" s="1" t="s">
        <v>42730</v>
      </c>
      <c r="C16258" s="1" t="s">
        <v>42731</v>
      </c>
      <c r="D16258" s="1" t="s">
        <v>42732</v>
      </c>
      <c r="E16258" s="1" t="s">
        <v>65</v>
      </c>
      <c r="F16258" s="1" t="s">
        <v>382</v>
      </c>
      <c r="G16258" s="1" t="s">
        <v>383</v>
      </c>
    </row>
    <row r="16259" spans="1:7" x14ac:dyDescent="0.25">
      <c r="B16259" s="1" t="s">
        <v>42733</v>
      </c>
      <c r="C16259" s="1" t="s">
        <v>42734</v>
      </c>
      <c r="D16259" s="1" t="s">
        <v>42735</v>
      </c>
      <c r="E16259" s="1" t="s">
        <v>65</v>
      </c>
      <c r="G16259" s="1" t="s">
        <v>199</v>
      </c>
    </row>
    <row r="16260" spans="1:7" x14ac:dyDescent="0.25">
      <c r="B16260" s="1" t="s">
        <v>42736</v>
      </c>
      <c r="C16260" s="1" t="s">
        <v>42737</v>
      </c>
      <c r="D16260" s="1" t="s">
        <v>42738</v>
      </c>
      <c r="E16260" s="1" t="s">
        <v>66</v>
      </c>
      <c r="F16260" s="1" t="s">
        <v>285</v>
      </c>
      <c r="G16260" s="1" t="s">
        <v>286</v>
      </c>
    </row>
    <row r="16261" spans="1:7" x14ac:dyDescent="0.25">
      <c r="B16261" s="1" t="s">
        <v>42739</v>
      </c>
      <c r="C16261" s="1" t="s">
        <v>42740</v>
      </c>
      <c r="D16261" s="1" t="s">
        <v>42741</v>
      </c>
      <c r="E16261" s="1" t="s">
        <v>66</v>
      </c>
      <c r="F16261" s="1" t="s">
        <v>285</v>
      </c>
      <c r="G16261" s="1" t="s">
        <v>286</v>
      </c>
    </row>
    <row r="16262" spans="1:7" x14ac:dyDescent="0.25">
      <c r="A16262" s="1">
        <v>33950242</v>
      </c>
      <c r="B16262" s="1" t="s">
        <v>42742</v>
      </c>
      <c r="C16262" s="1" t="s">
        <v>42743</v>
      </c>
      <c r="D16262" s="1" t="s">
        <v>42744</v>
      </c>
      <c r="E16262" s="1" t="s">
        <v>65</v>
      </c>
      <c r="F16262" s="1" t="s">
        <v>382</v>
      </c>
      <c r="G16262" s="1" t="s">
        <v>383</v>
      </c>
    </row>
    <row r="16263" spans="1:7" x14ac:dyDescent="0.25">
      <c r="A16263" s="1">
        <v>33950241</v>
      </c>
      <c r="B16263" s="1" t="s">
        <v>42745</v>
      </c>
      <c r="C16263" s="1" t="s">
        <v>42746</v>
      </c>
      <c r="D16263" s="1" t="s">
        <v>42747</v>
      </c>
      <c r="E16263" s="1" t="s">
        <v>65</v>
      </c>
      <c r="F16263" s="1" t="s">
        <v>382</v>
      </c>
      <c r="G16263" s="1" t="s">
        <v>383</v>
      </c>
    </row>
    <row r="16264" spans="1:7" x14ac:dyDescent="0.25">
      <c r="B16264" s="1" t="s">
        <v>42748</v>
      </c>
      <c r="C16264" s="1" t="s">
        <v>42749</v>
      </c>
      <c r="D16264" s="1" t="s">
        <v>42750</v>
      </c>
      <c r="E16264" s="1" t="s">
        <v>65</v>
      </c>
      <c r="F16264" s="1" t="s">
        <v>480</v>
      </c>
      <c r="G16264" s="1" t="s">
        <v>481</v>
      </c>
    </row>
    <row r="16265" spans="1:7" x14ac:dyDescent="0.25">
      <c r="B16265" s="1" t="s">
        <v>13175</v>
      </c>
      <c r="C16265" s="1" t="s">
        <v>13176</v>
      </c>
      <c r="D16265" s="1" t="s">
        <v>13177</v>
      </c>
      <c r="E16265" s="1" t="s">
        <v>66</v>
      </c>
      <c r="F16265" s="1" t="s">
        <v>1335</v>
      </c>
      <c r="G16265" s="1" t="s">
        <v>1336</v>
      </c>
    </row>
    <row r="16266" spans="1:7" x14ac:dyDescent="0.25">
      <c r="B16266" s="1" t="s">
        <v>42751</v>
      </c>
      <c r="C16266" s="1" t="s">
        <v>42752</v>
      </c>
      <c r="D16266" s="1" t="s">
        <v>42753</v>
      </c>
      <c r="E16266" s="1" t="s">
        <v>65</v>
      </c>
      <c r="G16266" s="1" t="s">
        <v>199</v>
      </c>
    </row>
    <row r="16267" spans="1:7" x14ac:dyDescent="0.25">
      <c r="A16267" s="1">
        <v>35260859</v>
      </c>
      <c r="B16267" s="1" t="s">
        <v>42754</v>
      </c>
      <c r="C16267" s="1" t="s">
        <v>42755</v>
      </c>
      <c r="D16267" s="1" t="s">
        <v>42755</v>
      </c>
      <c r="E16267" s="1" t="s">
        <v>66</v>
      </c>
      <c r="F16267" s="1" t="s">
        <v>29</v>
      </c>
      <c r="G16267" s="1" t="s">
        <v>2799</v>
      </c>
    </row>
    <row r="16268" spans="1:7" x14ac:dyDescent="0.25">
      <c r="A16268" s="1">
        <v>35260861</v>
      </c>
      <c r="B16268" s="1" t="s">
        <v>42756</v>
      </c>
      <c r="C16268" s="1" t="s">
        <v>42757</v>
      </c>
      <c r="D16268" s="1" t="s">
        <v>42758</v>
      </c>
      <c r="E16268" s="1" t="s">
        <v>66</v>
      </c>
      <c r="F16268" s="1" t="s">
        <v>952</v>
      </c>
      <c r="G16268" s="1" t="s">
        <v>953</v>
      </c>
    </row>
    <row r="16269" spans="1:7" x14ac:dyDescent="0.25">
      <c r="A16269" s="1">
        <v>35260862</v>
      </c>
      <c r="B16269" s="1" t="s">
        <v>37864</v>
      </c>
      <c r="C16269" s="1" t="s">
        <v>42759</v>
      </c>
      <c r="D16269" s="1" t="s">
        <v>42760</v>
      </c>
      <c r="E16269" s="1" t="s">
        <v>66</v>
      </c>
      <c r="F16269" s="1" t="s">
        <v>952</v>
      </c>
      <c r="G16269" s="1" t="s">
        <v>953</v>
      </c>
    </row>
    <row r="16270" spans="1:7" x14ac:dyDescent="0.25">
      <c r="A16270" s="1">
        <v>35260863</v>
      </c>
      <c r="B16270" s="1" t="s">
        <v>42761</v>
      </c>
      <c r="C16270" s="1" t="s">
        <v>42762</v>
      </c>
      <c r="D16270" s="1" t="s">
        <v>42763</v>
      </c>
      <c r="E16270" s="1" t="s">
        <v>66</v>
      </c>
      <c r="F16270" s="1" t="s">
        <v>952</v>
      </c>
      <c r="G16270" s="1" t="s">
        <v>953</v>
      </c>
    </row>
    <row r="16271" spans="1:7" x14ac:dyDescent="0.25">
      <c r="A16271" s="1">
        <v>35260860</v>
      </c>
      <c r="B16271" s="1" t="s">
        <v>42764</v>
      </c>
      <c r="C16271" s="1" t="s">
        <v>42765</v>
      </c>
      <c r="D16271" s="1" t="s">
        <v>42765</v>
      </c>
      <c r="E16271" s="1" t="s">
        <v>66</v>
      </c>
      <c r="F16271" s="1" t="s">
        <v>29</v>
      </c>
      <c r="G16271" s="1" t="s">
        <v>2799</v>
      </c>
    </row>
    <row r="16272" spans="1:7" x14ac:dyDescent="0.25">
      <c r="A16272" s="1">
        <v>17253009</v>
      </c>
      <c r="B16272" s="1" t="s">
        <v>42766</v>
      </c>
      <c r="C16272" s="1" t="s">
        <v>42767</v>
      </c>
      <c r="D16272" s="1" t="s">
        <v>42768</v>
      </c>
      <c r="E16272" s="1" t="s">
        <v>66</v>
      </c>
      <c r="F16272" s="1" t="s">
        <v>42769</v>
      </c>
      <c r="G16272" s="1" t="s">
        <v>42770</v>
      </c>
    </row>
    <row r="16273" spans="1:7" x14ac:dyDescent="0.25">
      <c r="B16273" s="1" t="s">
        <v>42771</v>
      </c>
      <c r="C16273" s="1" t="s">
        <v>42772</v>
      </c>
      <c r="D16273" s="1" t="s">
        <v>42773</v>
      </c>
      <c r="E16273" s="1" t="s">
        <v>66</v>
      </c>
      <c r="F16273" s="1" t="s">
        <v>2335</v>
      </c>
      <c r="G16273" s="1" t="s">
        <v>2336</v>
      </c>
    </row>
    <row r="16274" spans="1:7" x14ac:dyDescent="0.25">
      <c r="B16274" s="1" t="s">
        <v>42774</v>
      </c>
      <c r="C16274" s="1" t="s">
        <v>42775</v>
      </c>
      <c r="D16274" s="1" t="s">
        <v>42776</v>
      </c>
      <c r="E16274" s="1" t="s">
        <v>66</v>
      </c>
      <c r="F16274" s="1" t="s">
        <v>2335</v>
      </c>
      <c r="G16274" s="1" t="s">
        <v>2336</v>
      </c>
    </row>
    <row r="16275" spans="1:7" x14ac:dyDescent="0.25">
      <c r="B16275" s="1" t="s">
        <v>42777</v>
      </c>
      <c r="C16275" s="1" t="s">
        <v>42778</v>
      </c>
      <c r="D16275" s="1" t="s">
        <v>42779</v>
      </c>
      <c r="E16275" s="1" t="s">
        <v>66</v>
      </c>
      <c r="F16275" s="1" t="s">
        <v>2335</v>
      </c>
      <c r="G16275" s="1" t="s">
        <v>2336</v>
      </c>
    </row>
    <row r="16276" spans="1:7" x14ac:dyDescent="0.25">
      <c r="A16276" s="1">
        <v>28250050</v>
      </c>
      <c r="B16276" s="1" t="s">
        <v>42780</v>
      </c>
      <c r="C16276" s="1" t="s">
        <v>42781</v>
      </c>
      <c r="D16276" s="1" t="s">
        <v>42782</v>
      </c>
      <c r="E16276" s="1" t="s">
        <v>66</v>
      </c>
      <c r="F16276" s="1" t="s">
        <v>42783</v>
      </c>
      <c r="G16276" s="1" t="s">
        <v>42784</v>
      </c>
    </row>
    <row r="16277" spans="1:7" x14ac:dyDescent="0.25">
      <c r="A16277" s="1">
        <v>23350052</v>
      </c>
      <c r="B16277" s="1" t="s">
        <v>16299</v>
      </c>
      <c r="C16277" s="1" t="s">
        <v>16300</v>
      </c>
      <c r="D16277" s="1" t="s">
        <v>16301</v>
      </c>
      <c r="E16277" s="1" t="s">
        <v>66</v>
      </c>
      <c r="F16277" s="1" t="s">
        <v>16302</v>
      </c>
      <c r="G16277" s="1" t="s">
        <v>16303</v>
      </c>
    </row>
    <row r="16278" spans="1:7" x14ac:dyDescent="0.25">
      <c r="A16278" s="1">
        <v>35260856</v>
      </c>
      <c r="B16278" s="1" t="s">
        <v>42785</v>
      </c>
      <c r="C16278" s="1" t="s">
        <v>42786</v>
      </c>
      <c r="D16278" s="1" t="s">
        <v>42787</v>
      </c>
      <c r="E16278" s="1" t="s">
        <v>66</v>
      </c>
      <c r="G16278" s="1" t="s">
        <v>199</v>
      </c>
    </row>
    <row r="16279" spans="1:7" x14ac:dyDescent="0.25">
      <c r="B16279" s="1" t="s">
        <v>42788</v>
      </c>
      <c r="C16279" s="1" t="s">
        <v>42789</v>
      </c>
      <c r="D16279" s="1" t="s">
        <v>42790</v>
      </c>
      <c r="E16279" s="1" t="s">
        <v>66</v>
      </c>
      <c r="F16279" s="1" t="s">
        <v>1021</v>
      </c>
      <c r="G16279" s="1" t="s">
        <v>1022</v>
      </c>
    </row>
    <row r="16280" spans="1:7" x14ac:dyDescent="0.25">
      <c r="B16280" s="1" t="s">
        <v>42791</v>
      </c>
      <c r="C16280" s="1" t="s">
        <v>42792</v>
      </c>
      <c r="D16280" s="1" t="s">
        <v>42793</v>
      </c>
      <c r="E16280" s="1" t="s">
        <v>66</v>
      </c>
      <c r="F16280" s="1" t="s">
        <v>480</v>
      </c>
      <c r="G16280" s="1" t="s">
        <v>481</v>
      </c>
    </row>
    <row r="16281" spans="1:7" x14ac:dyDescent="0.25">
      <c r="B16281" s="1" t="s">
        <v>42794</v>
      </c>
      <c r="C16281" s="1" t="s">
        <v>42795</v>
      </c>
      <c r="D16281" s="1" t="s">
        <v>42796</v>
      </c>
      <c r="E16281" s="1" t="s">
        <v>65</v>
      </c>
      <c r="F16281" s="1" t="s">
        <v>480</v>
      </c>
      <c r="G16281" s="1" t="s">
        <v>481</v>
      </c>
    </row>
    <row r="16282" spans="1:7" x14ac:dyDescent="0.25">
      <c r="A16282" s="1">
        <v>19745322</v>
      </c>
      <c r="B16282" s="1" t="s">
        <v>42797</v>
      </c>
      <c r="C16282" s="1" t="s">
        <v>42798</v>
      </c>
      <c r="D16282" s="1" t="s">
        <v>42799</v>
      </c>
      <c r="E16282" s="1" t="s">
        <v>66</v>
      </c>
      <c r="F16282" s="1" t="s">
        <v>2004</v>
      </c>
      <c r="G16282" s="1" t="s">
        <v>2005</v>
      </c>
    </row>
    <row r="16283" spans="1:7" x14ac:dyDescent="0.25">
      <c r="A16283" s="1">
        <v>17718079</v>
      </c>
      <c r="B16283" s="1" t="s">
        <v>12777</v>
      </c>
      <c r="C16283" s="1" t="s">
        <v>12778</v>
      </c>
      <c r="D16283" s="1" t="s">
        <v>12779</v>
      </c>
      <c r="E16283" s="1" t="s">
        <v>66</v>
      </c>
      <c r="F16283" s="1" t="s">
        <v>42800</v>
      </c>
      <c r="G16283" s="1" t="s">
        <v>42801</v>
      </c>
    </row>
    <row r="16284" spans="1:7" x14ac:dyDescent="0.25">
      <c r="A16284" s="1">
        <v>33001270</v>
      </c>
      <c r="B16284" s="1" t="s">
        <v>42802</v>
      </c>
      <c r="C16284" s="1" t="s">
        <v>42803</v>
      </c>
      <c r="D16284" s="1" t="s">
        <v>42804</v>
      </c>
      <c r="E16284" s="1" t="s">
        <v>65</v>
      </c>
      <c r="F16284" s="1" t="s">
        <v>39</v>
      </c>
      <c r="G16284" s="1" t="s">
        <v>321</v>
      </c>
    </row>
    <row r="16285" spans="1:7" x14ac:dyDescent="0.25">
      <c r="A16285" s="1">
        <v>19842094</v>
      </c>
      <c r="B16285" s="1" t="s">
        <v>42805</v>
      </c>
      <c r="C16285" s="1" t="s">
        <v>42806</v>
      </c>
      <c r="D16285" s="1" t="s">
        <v>42807</v>
      </c>
      <c r="E16285" s="1" t="s">
        <v>66</v>
      </c>
      <c r="F16285" s="1" t="s">
        <v>42808</v>
      </c>
      <c r="G16285" s="1" t="s">
        <v>42809</v>
      </c>
    </row>
    <row r="16286" spans="1:7" x14ac:dyDescent="0.25">
      <c r="A16286" s="1">
        <v>33001290</v>
      </c>
      <c r="B16286" s="1" t="s">
        <v>42810</v>
      </c>
      <c r="C16286" s="1" t="s">
        <v>42811</v>
      </c>
      <c r="D16286" s="1" t="s">
        <v>42812</v>
      </c>
      <c r="E16286" s="1" t="s">
        <v>65</v>
      </c>
      <c r="F16286" s="1" t="s">
        <v>39</v>
      </c>
      <c r="G16286" s="1" t="s">
        <v>321</v>
      </c>
    </row>
    <row r="16287" spans="1:7" x14ac:dyDescent="0.25">
      <c r="A16287" s="1">
        <v>33001302</v>
      </c>
      <c r="B16287" s="1" t="s">
        <v>42813</v>
      </c>
      <c r="C16287" s="1" t="s">
        <v>42814</v>
      </c>
      <c r="D16287" s="1" t="s">
        <v>42815</v>
      </c>
      <c r="E16287" s="1" t="s">
        <v>65</v>
      </c>
      <c r="F16287" s="1" t="s">
        <v>39</v>
      </c>
      <c r="G16287" s="1" t="s">
        <v>321</v>
      </c>
    </row>
    <row r="16288" spans="1:7" x14ac:dyDescent="0.25">
      <c r="A16288" s="1">
        <v>33001335</v>
      </c>
      <c r="B16288" s="1" t="s">
        <v>42816</v>
      </c>
      <c r="C16288" s="1" t="s">
        <v>42816</v>
      </c>
      <c r="D16288" s="1" t="s">
        <v>42816</v>
      </c>
      <c r="E16288" s="1" t="s">
        <v>65</v>
      </c>
      <c r="F16288" s="1" t="s">
        <v>39</v>
      </c>
      <c r="G16288" s="1" t="s">
        <v>321</v>
      </c>
    </row>
    <row r="16289" spans="1:7" x14ac:dyDescent="0.25">
      <c r="A16289" s="1">
        <v>33001344</v>
      </c>
      <c r="B16289" s="1" t="s">
        <v>42817</v>
      </c>
      <c r="C16289" s="1" t="s">
        <v>42818</v>
      </c>
      <c r="D16289" s="1" t="s">
        <v>42819</v>
      </c>
      <c r="E16289" s="1" t="s">
        <v>65</v>
      </c>
      <c r="F16289" s="1" t="s">
        <v>39</v>
      </c>
      <c r="G16289" s="1" t="s">
        <v>321</v>
      </c>
    </row>
    <row r="16290" spans="1:7" x14ac:dyDescent="0.25">
      <c r="A16290" s="1">
        <v>33001383</v>
      </c>
      <c r="B16290" s="1" t="s">
        <v>42820</v>
      </c>
      <c r="C16290" s="1" t="s">
        <v>42821</v>
      </c>
      <c r="D16290" s="1" t="s">
        <v>42822</v>
      </c>
      <c r="E16290" s="1" t="s">
        <v>65</v>
      </c>
      <c r="F16290" s="1" t="s">
        <v>39</v>
      </c>
      <c r="G16290" s="1" t="s">
        <v>321</v>
      </c>
    </row>
    <row r="16291" spans="1:7" x14ac:dyDescent="0.25">
      <c r="A16291" s="1">
        <v>33001397</v>
      </c>
      <c r="B16291" s="1" t="s">
        <v>42823</v>
      </c>
      <c r="C16291" s="1" t="s">
        <v>42824</v>
      </c>
      <c r="D16291" s="1" t="s">
        <v>42825</v>
      </c>
      <c r="E16291" s="1" t="s">
        <v>65</v>
      </c>
      <c r="F16291" s="1" t="s">
        <v>39</v>
      </c>
      <c r="G16291" s="1" t="s">
        <v>321</v>
      </c>
    </row>
    <row r="16292" spans="1:7" x14ac:dyDescent="0.25">
      <c r="A16292" s="1">
        <v>33001400</v>
      </c>
      <c r="B16292" s="1" t="s">
        <v>42826</v>
      </c>
      <c r="C16292" s="1" t="s">
        <v>42827</v>
      </c>
      <c r="D16292" s="1" t="s">
        <v>42828</v>
      </c>
      <c r="E16292" s="1" t="s">
        <v>65</v>
      </c>
      <c r="F16292" s="1" t="s">
        <v>39</v>
      </c>
      <c r="G16292" s="1" t="s">
        <v>321</v>
      </c>
    </row>
    <row r="16293" spans="1:7" x14ac:dyDescent="0.25">
      <c r="A16293" s="1">
        <v>33001424</v>
      </c>
      <c r="B16293" s="1" t="s">
        <v>42829</v>
      </c>
      <c r="C16293" s="1" t="s">
        <v>42830</v>
      </c>
      <c r="D16293" s="1" t="s">
        <v>42831</v>
      </c>
      <c r="E16293" s="1" t="s">
        <v>65</v>
      </c>
      <c r="F16293" s="1" t="s">
        <v>39</v>
      </c>
      <c r="G16293" s="1" t="s">
        <v>321</v>
      </c>
    </row>
    <row r="16294" spans="1:7" x14ac:dyDescent="0.25">
      <c r="A16294" s="1">
        <v>33001432</v>
      </c>
      <c r="B16294" s="1" t="s">
        <v>42832</v>
      </c>
      <c r="C16294" s="1" t="s">
        <v>42833</v>
      </c>
      <c r="D16294" s="1" t="s">
        <v>42834</v>
      </c>
      <c r="E16294" s="1" t="s">
        <v>65</v>
      </c>
      <c r="F16294" s="1" t="s">
        <v>39</v>
      </c>
      <c r="G16294" s="1" t="s">
        <v>321</v>
      </c>
    </row>
    <row r="16295" spans="1:7" x14ac:dyDescent="0.25">
      <c r="A16295" s="1">
        <v>33001439</v>
      </c>
      <c r="B16295" s="1" t="s">
        <v>42835</v>
      </c>
      <c r="C16295" s="1" t="s">
        <v>42836</v>
      </c>
      <c r="D16295" s="1" t="s">
        <v>42837</v>
      </c>
      <c r="E16295" s="1" t="s">
        <v>65</v>
      </c>
      <c r="F16295" s="1" t="s">
        <v>39</v>
      </c>
      <c r="G16295" s="1" t="s">
        <v>321</v>
      </c>
    </row>
    <row r="16296" spans="1:7" x14ac:dyDescent="0.25">
      <c r="A16296" s="1">
        <v>33001441</v>
      </c>
      <c r="B16296" s="1" t="s">
        <v>23743</v>
      </c>
      <c r="C16296" s="1" t="s">
        <v>23744</v>
      </c>
      <c r="D16296" s="1" t="s">
        <v>23745</v>
      </c>
      <c r="E16296" s="1" t="s">
        <v>65</v>
      </c>
      <c r="F16296" s="1" t="s">
        <v>39</v>
      </c>
      <c r="G16296" s="1" t="s">
        <v>321</v>
      </c>
    </row>
    <row r="16297" spans="1:7" x14ac:dyDescent="0.25">
      <c r="A16297" s="1">
        <v>33001443</v>
      </c>
      <c r="B16297" s="1" t="s">
        <v>23785</v>
      </c>
      <c r="C16297" s="1" t="s">
        <v>23786</v>
      </c>
      <c r="D16297" s="1" t="s">
        <v>23787</v>
      </c>
      <c r="E16297" s="1" t="s">
        <v>65</v>
      </c>
      <c r="F16297" s="1" t="s">
        <v>39</v>
      </c>
      <c r="G16297" s="1" t="s">
        <v>321</v>
      </c>
    </row>
    <row r="16298" spans="1:7" x14ac:dyDescent="0.25">
      <c r="A16298" s="1">
        <v>33001458</v>
      </c>
      <c r="B16298" s="1" t="s">
        <v>42838</v>
      </c>
      <c r="C16298" s="1" t="s">
        <v>25354</v>
      </c>
      <c r="D16298" s="1" t="s">
        <v>25355</v>
      </c>
      <c r="E16298" s="1" t="s">
        <v>65</v>
      </c>
      <c r="F16298" s="1" t="s">
        <v>39</v>
      </c>
      <c r="G16298" s="1" t="s">
        <v>321</v>
      </c>
    </row>
    <row r="16299" spans="1:7" x14ac:dyDescent="0.25">
      <c r="A16299" s="1">
        <v>33001459</v>
      </c>
      <c r="B16299" s="1" t="s">
        <v>42839</v>
      </c>
      <c r="C16299" s="1" t="s">
        <v>42840</v>
      </c>
      <c r="D16299" s="1" t="s">
        <v>42841</v>
      </c>
      <c r="E16299" s="1" t="s">
        <v>65</v>
      </c>
      <c r="F16299" s="1" t="s">
        <v>39</v>
      </c>
      <c r="G16299" s="1" t="s">
        <v>321</v>
      </c>
    </row>
    <row r="16300" spans="1:7" x14ac:dyDescent="0.25">
      <c r="A16300" s="1">
        <v>33001460</v>
      </c>
      <c r="B16300" s="1" t="s">
        <v>42842</v>
      </c>
      <c r="C16300" s="1" t="s">
        <v>25360</v>
      </c>
      <c r="D16300" s="1" t="s">
        <v>25361</v>
      </c>
      <c r="E16300" s="1" t="s">
        <v>65</v>
      </c>
      <c r="F16300" s="1" t="s">
        <v>39</v>
      </c>
      <c r="G16300" s="1" t="s">
        <v>321</v>
      </c>
    </row>
    <row r="16301" spans="1:7" x14ac:dyDescent="0.25">
      <c r="B16301" s="1" t="s">
        <v>42843</v>
      </c>
      <c r="C16301" s="1" t="s">
        <v>42844</v>
      </c>
      <c r="D16301" s="1" t="s">
        <v>42845</v>
      </c>
      <c r="E16301" s="1" t="s">
        <v>66</v>
      </c>
      <c r="F16301" s="1" t="s">
        <v>171</v>
      </c>
      <c r="G16301" s="1" t="s">
        <v>172</v>
      </c>
    </row>
    <row r="16302" spans="1:7" x14ac:dyDescent="0.25">
      <c r="B16302" s="1" t="s">
        <v>42846</v>
      </c>
      <c r="C16302" s="1" t="s">
        <v>42847</v>
      </c>
      <c r="D16302" s="1" t="s">
        <v>42848</v>
      </c>
      <c r="E16302" s="1" t="s">
        <v>66</v>
      </c>
      <c r="F16302" s="1" t="s">
        <v>171</v>
      </c>
      <c r="G16302" s="1" t="s">
        <v>172</v>
      </c>
    </row>
    <row r="16303" spans="1:7" x14ac:dyDescent="0.25">
      <c r="B16303" s="1" t="s">
        <v>42849</v>
      </c>
      <c r="C16303" s="1" t="s">
        <v>42850</v>
      </c>
      <c r="D16303" s="1" t="s">
        <v>42851</v>
      </c>
      <c r="E16303" s="1" t="s">
        <v>66</v>
      </c>
      <c r="F16303" s="1" t="s">
        <v>171</v>
      </c>
      <c r="G16303" s="1" t="s">
        <v>172</v>
      </c>
    </row>
    <row r="16304" spans="1:7" x14ac:dyDescent="0.25">
      <c r="B16304" s="1" t="s">
        <v>42852</v>
      </c>
      <c r="C16304" s="1" t="s">
        <v>42853</v>
      </c>
      <c r="D16304" s="1" t="s">
        <v>42854</v>
      </c>
      <c r="E16304" s="1" t="s">
        <v>66</v>
      </c>
      <c r="F16304" s="1" t="s">
        <v>171</v>
      </c>
      <c r="G16304" s="1" t="s">
        <v>172</v>
      </c>
    </row>
    <row r="16305" spans="1:7" x14ac:dyDescent="0.25">
      <c r="B16305" s="1" t="s">
        <v>42855</v>
      </c>
      <c r="C16305" s="1" t="s">
        <v>42856</v>
      </c>
      <c r="D16305" s="1" t="s">
        <v>42857</v>
      </c>
      <c r="E16305" s="1" t="s">
        <v>66</v>
      </c>
      <c r="F16305" s="1" t="s">
        <v>171</v>
      </c>
      <c r="G16305" s="1" t="s">
        <v>172</v>
      </c>
    </row>
    <row r="16306" spans="1:7" x14ac:dyDescent="0.25">
      <c r="B16306" s="1" t="s">
        <v>42858</v>
      </c>
      <c r="C16306" s="1" t="s">
        <v>42859</v>
      </c>
      <c r="D16306" s="1" t="s">
        <v>42860</v>
      </c>
      <c r="E16306" s="1" t="s">
        <v>66</v>
      </c>
      <c r="F16306" s="1" t="s">
        <v>171</v>
      </c>
      <c r="G16306" s="1" t="s">
        <v>172</v>
      </c>
    </row>
    <row r="16307" spans="1:7" x14ac:dyDescent="0.25">
      <c r="B16307" s="1" t="s">
        <v>42861</v>
      </c>
      <c r="C16307" s="1" t="s">
        <v>42861</v>
      </c>
      <c r="D16307" s="1" t="s">
        <v>42861</v>
      </c>
      <c r="E16307" s="1" t="s">
        <v>66</v>
      </c>
      <c r="F16307" s="1" t="s">
        <v>387</v>
      </c>
      <c r="G16307" s="1" t="s">
        <v>388</v>
      </c>
    </row>
    <row r="16308" spans="1:7" x14ac:dyDescent="0.25">
      <c r="B16308" s="1" t="s">
        <v>42862</v>
      </c>
      <c r="C16308" s="1" t="s">
        <v>42862</v>
      </c>
      <c r="D16308" s="1" t="s">
        <v>42862</v>
      </c>
      <c r="E16308" s="1" t="s">
        <v>66</v>
      </c>
      <c r="F16308" s="1" t="s">
        <v>387</v>
      </c>
      <c r="G16308" s="1" t="s">
        <v>388</v>
      </c>
    </row>
    <row r="16309" spans="1:7" x14ac:dyDescent="0.25">
      <c r="B16309" s="1" t="s">
        <v>42863</v>
      </c>
      <c r="C16309" s="1" t="s">
        <v>42863</v>
      </c>
      <c r="D16309" s="1" t="s">
        <v>42863</v>
      </c>
      <c r="E16309" s="1" t="s">
        <v>66</v>
      </c>
      <c r="F16309" s="1" t="s">
        <v>387</v>
      </c>
      <c r="G16309" s="1" t="s">
        <v>388</v>
      </c>
    </row>
    <row r="16310" spans="1:7" x14ac:dyDescent="0.25">
      <c r="B16310" s="1" t="s">
        <v>42864</v>
      </c>
      <c r="C16310" s="1" t="s">
        <v>42864</v>
      </c>
      <c r="D16310" s="1" t="s">
        <v>42864</v>
      </c>
      <c r="E16310" s="1" t="s">
        <v>66</v>
      </c>
      <c r="F16310" s="1" t="s">
        <v>387</v>
      </c>
      <c r="G16310" s="1" t="s">
        <v>388</v>
      </c>
    </row>
    <row r="16311" spans="1:7" x14ac:dyDescent="0.25">
      <c r="A16311" s="1">
        <v>33901121</v>
      </c>
      <c r="B16311" s="1" t="s">
        <v>42865</v>
      </c>
      <c r="C16311" s="1" t="s">
        <v>42866</v>
      </c>
      <c r="D16311" s="1" t="s">
        <v>42867</v>
      </c>
      <c r="E16311" s="1" t="s">
        <v>66</v>
      </c>
      <c r="F16311" s="1" t="s">
        <v>874</v>
      </c>
      <c r="G16311" s="1" t="s">
        <v>875</v>
      </c>
    </row>
    <row r="16312" spans="1:7" x14ac:dyDescent="0.25">
      <c r="A16312" s="1">
        <v>35050001</v>
      </c>
      <c r="B16312" s="1" t="s">
        <v>42868</v>
      </c>
      <c r="C16312" s="1" t="s">
        <v>42868</v>
      </c>
      <c r="D16312" s="1" t="s">
        <v>42868</v>
      </c>
      <c r="G16312" s="1" t="s">
        <v>199</v>
      </c>
    </row>
    <row r="16313" spans="1:7" x14ac:dyDescent="0.25">
      <c r="B16313" s="1" t="s">
        <v>42869</v>
      </c>
      <c r="C16313" s="1" t="s">
        <v>42870</v>
      </c>
      <c r="D16313" s="1" t="s">
        <v>42871</v>
      </c>
      <c r="E16313" s="1" t="s">
        <v>66</v>
      </c>
      <c r="F16313" s="1" t="s">
        <v>361</v>
      </c>
      <c r="G16313" s="1" t="s">
        <v>362</v>
      </c>
    </row>
    <row r="16314" spans="1:7" x14ac:dyDescent="0.25">
      <c r="A16314" s="1">
        <v>33901123</v>
      </c>
      <c r="B16314" s="1" t="s">
        <v>7898</v>
      </c>
      <c r="C16314" s="1" t="s">
        <v>7899</v>
      </c>
      <c r="D16314" s="1" t="s">
        <v>7900</v>
      </c>
      <c r="E16314" s="1" t="s">
        <v>66</v>
      </c>
      <c r="F16314" s="1" t="s">
        <v>387</v>
      </c>
      <c r="G16314" s="1" t="s">
        <v>388</v>
      </c>
    </row>
    <row r="16315" spans="1:7" x14ac:dyDescent="0.25">
      <c r="A16315" s="1">
        <v>35050002</v>
      </c>
      <c r="B16315" s="1" t="s">
        <v>42872</v>
      </c>
      <c r="C16315" s="1" t="s">
        <v>42873</v>
      </c>
      <c r="D16315" s="1" t="s">
        <v>42874</v>
      </c>
      <c r="E16315" s="1" t="s">
        <v>66</v>
      </c>
      <c r="F16315" s="1" t="s">
        <v>32013</v>
      </c>
      <c r="G16315" s="1" t="s">
        <v>32014</v>
      </c>
    </row>
    <row r="16316" spans="1:7" x14ac:dyDescent="0.25">
      <c r="B16316" s="1" t="s">
        <v>42875</v>
      </c>
      <c r="C16316" s="1" t="s">
        <v>42876</v>
      </c>
      <c r="D16316" s="1" t="s">
        <v>42877</v>
      </c>
      <c r="E16316" s="1" t="s">
        <v>66</v>
      </c>
      <c r="F16316" s="1" t="s">
        <v>480</v>
      </c>
      <c r="G16316" s="1" t="s">
        <v>481</v>
      </c>
    </row>
    <row r="16317" spans="1:7" x14ac:dyDescent="0.25">
      <c r="A16317" s="1">
        <v>25350005</v>
      </c>
      <c r="B16317" s="1" t="s">
        <v>18376</v>
      </c>
      <c r="C16317" s="1" t="s">
        <v>18377</v>
      </c>
      <c r="D16317" s="1" t="s">
        <v>18378</v>
      </c>
      <c r="E16317" s="1" t="s">
        <v>66</v>
      </c>
      <c r="F16317" s="1" t="s">
        <v>503</v>
      </c>
      <c r="G16317" s="1" t="s">
        <v>504</v>
      </c>
    </row>
    <row r="16318" spans="1:7" x14ac:dyDescent="0.25">
      <c r="A16318" s="1">
        <v>33901122</v>
      </c>
      <c r="B16318" s="1" t="s">
        <v>42878</v>
      </c>
      <c r="C16318" s="1" t="s">
        <v>42879</v>
      </c>
      <c r="D16318" s="1" t="s">
        <v>42880</v>
      </c>
      <c r="E16318" s="1" t="s">
        <v>66</v>
      </c>
      <c r="F16318" s="1" t="s">
        <v>387</v>
      </c>
      <c r="G16318" s="1" t="s">
        <v>388</v>
      </c>
    </row>
    <row r="16319" spans="1:7" x14ac:dyDescent="0.25">
      <c r="A16319" s="1">
        <v>33006450</v>
      </c>
      <c r="B16319" s="1" t="s">
        <v>42881</v>
      </c>
      <c r="C16319" s="1" t="s">
        <v>42882</v>
      </c>
      <c r="D16319" s="1" t="s">
        <v>42883</v>
      </c>
      <c r="E16319" s="1" t="s">
        <v>65</v>
      </c>
      <c r="F16319" s="1" t="s">
        <v>39</v>
      </c>
      <c r="G16319" s="1" t="s">
        <v>321</v>
      </c>
    </row>
    <row r="16320" spans="1:7" x14ac:dyDescent="0.25">
      <c r="A16320" s="1">
        <v>33006451</v>
      </c>
      <c r="B16320" s="1" t="s">
        <v>42884</v>
      </c>
      <c r="C16320" s="1" t="s">
        <v>42885</v>
      </c>
      <c r="D16320" s="1" t="s">
        <v>42886</v>
      </c>
      <c r="E16320" s="1" t="s">
        <v>65</v>
      </c>
      <c r="F16320" s="1" t="s">
        <v>39</v>
      </c>
      <c r="G16320" s="1" t="s">
        <v>321</v>
      </c>
    </row>
    <row r="16321" spans="1:7" x14ac:dyDescent="0.25">
      <c r="A16321" s="1">
        <v>33901125</v>
      </c>
      <c r="B16321" s="1" t="s">
        <v>42862</v>
      </c>
      <c r="C16321" s="1" t="s">
        <v>42887</v>
      </c>
      <c r="D16321" s="1" t="s">
        <v>42888</v>
      </c>
      <c r="E16321" s="1" t="s">
        <v>66</v>
      </c>
      <c r="F16321" s="1" t="s">
        <v>1831</v>
      </c>
      <c r="G16321" s="1" t="s">
        <v>1832</v>
      </c>
    </row>
    <row r="16322" spans="1:7" x14ac:dyDescent="0.25">
      <c r="A16322" s="1">
        <v>33901126</v>
      </c>
      <c r="B16322" s="1" t="s">
        <v>42864</v>
      </c>
      <c r="C16322" s="1" t="s">
        <v>42889</v>
      </c>
      <c r="D16322" s="1" t="s">
        <v>42890</v>
      </c>
      <c r="E16322" s="1" t="s">
        <v>66</v>
      </c>
      <c r="F16322" s="1" t="s">
        <v>1831</v>
      </c>
      <c r="G16322" s="1" t="s">
        <v>1832</v>
      </c>
    </row>
    <row r="16323" spans="1:7" x14ac:dyDescent="0.25">
      <c r="A16323" s="1">
        <v>33901124</v>
      </c>
      <c r="B16323" s="1" t="s">
        <v>42863</v>
      </c>
      <c r="C16323" s="1" t="s">
        <v>42891</v>
      </c>
      <c r="D16323" s="1" t="s">
        <v>42892</v>
      </c>
      <c r="E16323" s="1" t="s">
        <v>66</v>
      </c>
      <c r="F16323" s="1" t="s">
        <v>1831</v>
      </c>
      <c r="G16323" s="1" t="s">
        <v>1832</v>
      </c>
    </row>
    <row r="16324" spans="1:7" x14ac:dyDescent="0.25">
      <c r="A16324" s="1">
        <v>33001311</v>
      </c>
      <c r="B16324" s="1" t="s">
        <v>42875</v>
      </c>
      <c r="C16324" s="1" t="s">
        <v>42876</v>
      </c>
      <c r="D16324" s="1" t="s">
        <v>42877</v>
      </c>
      <c r="E16324" s="1" t="s">
        <v>66</v>
      </c>
      <c r="F16324" s="1" t="s">
        <v>480</v>
      </c>
      <c r="G16324" s="1" t="s">
        <v>481</v>
      </c>
    </row>
    <row r="16325" spans="1:7" x14ac:dyDescent="0.25">
      <c r="A16325" s="1">
        <v>33901127</v>
      </c>
      <c r="B16325" s="1" t="s">
        <v>42861</v>
      </c>
      <c r="C16325" s="1" t="s">
        <v>42893</v>
      </c>
      <c r="D16325" s="1" t="s">
        <v>42894</v>
      </c>
      <c r="E16325" s="1" t="s">
        <v>66</v>
      </c>
      <c r="F16325" s="1" t="s">
        <v>1831</v>
      </c>
      <c r="G16325" s="1" t="s">
        <v>1832</v>
      </c>
    </row>
    <row r="16326" spans="1:7" x14ac:dyDescent="0.25">
      <c r="A16326" s="1">
        <v>19745098</v>
      </c>
      <c r="B16326" s="1" t="s">
        <v>15138</v>
      </c>
      <c r="C16326" s="1" t="s">
        <v>15139</v>
      </c>
      <c r="D16326" s="1" t="s">
        <v>15140</v>
      </c>
      <c r="E16326" s="1" t="s">
        <v>66</v>
      </c>
      <c r="F16326" s="1" t="s">
        <v>5573</v>
      </c>
      <c r="G16326" s="1" t="s">
        <v>5574</v>
      </c>
    </row>
    <row r="16327" spans="1:7" x14ac:dyDescent="0.25">
      <c r="B16327" s="1" t="s">
        <v>13392</v>
      </c>
      <c r="C16327" s="1" t="s">
        <v>13393</v>
      </c>
      <c r="D16327" s="1" t="s">
        <v>13394</v>
      </c>
      <c r="E16327" s="1" t="s">
        <v>66</v>
      </c>
      <c r="F16327" s="1" t="s">
        <v>13395</v>
      </c>
      <c r="G16327" s="1" t="s">
        <v>13396</v>
      </c>
    </row>
    <row r="16328" spans="1:7" x14ac:dyDescent="0.25">
      <c r="A16328" s="1">
        <v>35500008</v>
      </c>
      <c r="B16328" s="1" t="s">
        <v>39189</v>
      </c>
      <c r="C16328" s="1" t="s">
        <v>39190</v>
      </c>
      <c r="D16328" s="1" t="s">
        <v>39189</v>
      </c>
      <c r="E16328" s="1" t="s">
        <v>65</v>
      </c>
      <c r="F16328" s="1" t="s">
        <v>4186</v>
      </c>
      <c r="G16328" s="1" t="s">
        <v>4187</v>
      </c>
    </row>
    <row r="16329" spans="1:7" x14ac:dyDescent="0.25">
      <c r="A16329" s="1">
        <v>35500009</v>
      </c>
      <c r="B16329" s="1" t="s">
        <v>42895</v>
      </c>
      <c r="C16329" s="1" t="s">
        <v>42896</v>
      </c>
      <c r="D16329" s="1" t="s">
        <v>42895</v>
      </c>
      <c r="E16329" s="1" t="s">
        <v>65</v>
      </c>
      <c r="F16329" s="1" t="s">
        <v>39213</v>
      </c>
      <c r="G16329" s="1" t="s">
        <v>39214</v>
      </c>
    </row>
    <row r="16330" spans="1:7" x14ac:dyDescent="0.25">
      <c r="A16330" s="1">
        <v>35500013</v>
      </c>
      <c r="B16330" s="1" t="s">
        <v>42897</v>
      </c>
      <c r="C16330" s="1" t="s">
        <v>42898</v>
      </c>
      <c r="D16330" s="1" t="s">
        <v>42897</v>
      </c>
      <c r="E16330" s="1" t="s">
        <v>65</v>
      </c>
      <c r="F16330" s="1" t="s">
        <v>39213</v>
      </c>
      <c r="G16330" s="1" t="s">
        <v>39214</v>
      </c>
    </row>
    <row r="16331" spans="1:7" x14ac:dyDescent="0.25">
      <c r="B16331" s="1" t="s">
        <v>42899</v>
      </c>
      <c r="C16331" s="1" t="s">
        <v>42900</v>
      </c>
      <c r="D16331" s="1" t="s">
        <v>42901</v>
      </c>
      <c r="E16331" s="1" t="s">
        <v>66</v>
      </c>
      <c r="F16331" s="1" t="s">
        <v>2148</v>
      </c>
      <c r="G16331" s="1" t="s">
        <v>2149</v>
      </c>
    </row>
    <row r="16332" spans="1:7" x14ac:dyDescent="0.25">
      <c r="A16332" s="1">
        <v>35500015</v>
      </c>
      <c r="B16332" s="1" t="s">
        <v>39203</v>
      </c>
      <c r="C16332" s="1" t="s">
        <v>39204</v>
      </c>
      <c r="D16332" s="1" t="s">
        <v>39203</v>
      </c>
      <c r="E16332" s="1" t="s">
        <v>65</v>
      </c>
      <c r="F16332" s="1" t="s">
        <v>93</v>
      </c>
      <c r="G16332" s="1" t="s">
        <v>1456</v>
      </c>
    </row>
    <row r="16333" spans="1:7" x14ac:dyDescent="0.25">
      <c r="A16333" s="1">
        <v>35500016</v>
      </c>
      <c r="B16333" s="1" t="s">
        <v>39209</v>
      </c>
      <c r="C16333" s="1" t="s">
        <v>39210</v>
      </c>
      <c r="D16333" s="1" t="s">
        <v>39209</v>
      </c>
      <c r="E16333" s="1" t="s">
        <v>65</v>
      </c>
      <c r="F16333" s="1" t="s">
        <v>4186</v>
      </c>
      <c r="G16333" s="1" t="s">
        <v>4187</v>
      </c>
    </row>
    <row r="16334" spans="1:7" x14ac:dyDescent="0.25">
      <c r="A16334" s="1">
        <v>35500020</v>
      </c>
      <c r="B16334" s="1" t="s">
        <v>39211</v>
      </c>
      <c r="C16334" s="1" t="s">
        <v>39212</v>
      </c>
      <c r="D16334" s="1" t="s">
        <v>39211</v>
      </c>
      <c r="E16334" s="1" t="s">
        <v>65</v>
      </c>
      <c r="F16334" s="1" t="s">
        <v>39213</v>
      </c>
      <c r="G16334" s="1" t="s">
        <v>39214</v>
      </c>
    </row>
    <row r="16335" spans="1:7" x14ac:dyDescent="0.25">
      <c r="A16335" s="1">
        <v>35500021</v>
      </c>
      <c r="B16335" s="1" t="s">
        <v>42902</v>
      </c>
      <c r="C16335" s="1" t="s">
        <v>42903</v>
      </c>
      <c r="D16335" s="1" t="s">
        <v>42902</v>
      </c>
      <c r="E16335" s="1" t="s">
        <v>65</v>
      </c>
      <c r="F16335" s="1" t="s">
        <v>39213</v>
      </c>
      <c r="G16335" s="1" t="s">
        <v>39214</v>
      </c>
    </row>
    <row r="16336" spans="1:7" x14ac:dyDescent="0.25">
      <c r="A16336" s="1">
        <v>35500025</v>
      </c>
      <c r="B16336" s="1" t="s">
        <v>39215</v>
      </c>
      <c r="C16336" s="1" t="s">
        <v>39216</v>
      </c>
      <c r="D16336" s="1" t="s">
        <v>39215</v>
      </c>
      <c r="E16336" s="1" t="s">
        <v>65</v>
      </c>
      <c r="F16336" s="1" t="s">
        <v>39213</v>
      </c>
      <c r="G16336" s="1" t="s">
        <v>39214</v>
      </c>
    </row>
    <row r="16337" spans="1:7" x14ac:dyDescent="0.25">
      <c r="A16337" s="1">
        <v>35500026</v>
      </c>
      <c r="B16337" s="1" t="s">
        <v>42904</v>
      </c>
      <c r="C16337" s="1" t="s">
        <v>42905</v>
      </c>
      <c r="D16337" s="1" t="s">
        <v>42904</v>
      </c>
      <c r="E16337" s="1" t="s">
        <v>65</v>
      </c>
      <c r="F16337" s="1" t="s">
        <v>39213</v>
      </c>
      <c r="G16337" s="1" t="s">
        <v>39214</v>
      </c>
    </row>
    <row r="16338" spans="1:7" x14ac:dyDescent="0.25">
      <c r="A16338" s="1">
        <v>35500027</v>
      </c>
      <c r="B16338" s="1" t="s">
        <v>42906</v>
      </c>
      <c r="C16338" s="1" t="s">
        <v>42907</v>
      </c>
      <c r="D16338" s="1" t="s">
        <v>42906</v>
      </c>
      <c r="E16338" s="1" t="s">
        <v>65</v>
      </c>
      <c r="F16338" s="1" t="s">
        <v>39213</v>
      </c>
      <c r="G16338" s="1" t="s">
        <v>39214</v>
      </c>
    </row>
    <row r="16339" spans="1:7" x14ac:dyDescent="0.25">
      <c r="A16339" s="1">
        <v>35500028</v>
      </c>
      <c r="B16339" s="1" t="s">
        <v>42908</v>
      </c>
      <c r="C16339" s="1" t="s">
        <v>42909</v>
      </c>
      <c r="D16339" s="1" t="s">
        <v>42908</v>
      </c>
      <c r="E16339" s="1" t="s">
        <v>65</v>
      </c>
      <c r="F16339" s="1" t="s">
        <v>39213</v>
      </c>
      <c r="G16339" s="1" t="s">
        <v>39214</v>
      </c>
    </row>
    <row r="16340" spans="1:7" x14ac:dyDescent="0.25">
      <c r="B16340" s="1" t="s">
        <v>42910</v>
      </c>
      <c r="C16340" s="1" t="s">
        <v>42911</v>
      </c>
      <c r="D16340" s="1" t="s">
        <v>42912</v>
      </c>
      <c r="E16340" s="1" t="s">
        <v>66</v>
      </c>
      <c r="F16340" s="1" t="s">
        <v>2148</v>
      </c>
      <c r="G16340" s="1" t="s">
        <v>2149</v>
      </c>
    </row>
    <row r="16341" spans="1:7" x14ac:dyDescent="0.25">
      <c r="A16341" s="1">
        <v>35500029</v>
      </c>
      <c r="B16341" s="1" t="s">
        <v>39217</v>
      </c>
      <c r="C16341" s="1" t="s">
        <v>39218</v>
      </c>
      <c r="D16341" s="1" t="s">
        <v>39217</v>
      </c>
      <c r="E16341" s="1" t="s">
        <v>65</v>
      </c>
      <c r="F16341" s="1" t="s">
        <v>39213</v>
      </c>
      <c r="G16341" s="1" t="s">
        <v>39214</v>
      </c>
    </row>
    <row r="16342" spans="1:7" x14ac:dyDescent="0.25">
      <c r="A16342" s="1">
        <v>35500030</v>
      </c>
      <c r="B16342" s="1" t="s">
        <v>42913</v>
      </c>
      <c r="C16342" s="1" t="s">
        <v>42914</v>
      </c>
      <c r="D16342" s="1" t="s">
        <v>42913</v>
      </c>
      <c r="E16342" s="1" t="s">
        <v>65</v>
      </c>
      <c r="F16342" s="1" t="s">
        <v>39213</v>
      </c>
      <c r="G16342" s="1" t="s">
        <v>39214</v>
      </c>
    </row>
    <row r="16343" spans="1:7" x14ac:dyDescent="0.25">
      <c r="A16343" s="1">
        <v>35500032</v>
      </c>
      <c r="B16343" s="1" t="s">
        <v>39219</v>
      </c>
      <c r="C16343" s="1" t="s">
        <v>39220</v>
      </c>
      <c r="D16343" s="1" t="s">
        <v>39219</v>
      </c>
      <c r="E16343" s="1" t="s">
        <v>65</v>
      </c>
      <c r="F16343" s="1" t="s">
        <v>39213</v>
      </c>
      <c r="G16343" s="1" t="s">
        <v>39214</v>
      </c>
    </row>
    <row r="16344" spans="1:7" x14ac:dyDescent="0.25">
      <c r="A16344" s="1">
        <v>35500033</v>
      </c>
      <c r="B16344" s="1" t="s">
        <v>42915</v>
      </c>
      <c r="C16344" s="1" t="s">
        <v>42916</v>
      </c>
      <c r="D16344" s="1" t="s">
        <v>42915</v>
      </c>
      <c r="E16344" s="1" t="s">
        <v>65</v>
      </c>
      <c r="F16344" s="1" t="s">
        <v>39213</v>
      </c>
      <c r="G16344" s="1" t="s">
        <v>39214</v>
      </c>
    </row>
    <row r="16345" spans="1:7" x14ac:dyDescent="0.25">
      <c r="A16345" s="1">
        <v>35500053</v>
      </c>
      <c r="B16345" s="1" t="s">
        <v>39221</v>
      </c>
      <c r="C16345" s="1" t="s">
        <v>39222</v>
      </c>
      <c r="D16345" s="1" t="s">
        <v>39221</v>
      </c>
      <c r="E16345" s="1" t="s">
        <v>65</v>
      </c>
      <c r="F16345" s="1" t="s">
        <v>39213</v>
      </c>
      <c r="G16345" s="1" t="s">
        <v>39214</v>
      </c>
    </row>
    <row r="16346" spans="1:7" x14ac:dyDescent="0.25">
      <c r="A16346" s="1">
        <v>35500054</v>
      </c>
      <c r="B16346" s="1" t="s">
        <v>42917</v>
      </c>
      <c r="C16346" s="1" t="s">
        <v>42918</v>
      </c>
      <c r="D16346" s="1" t="s">
        <v>42917</v>
      </c>
      <c r="E16346" s="1" t="s">
        <v>65</v>
      </c>
      <c r="F16346" s="1" t="s">
        <v>39213</v>
      </c>
      <c r="G16346" s="1" t="s">
        <v>39214</v>
      </c>
    </row>
    <row r="16347" spans="1:7" x14ac:dyDescent="0.25">
      <c r="B16347" s="1" t="s">
        <v>7821</v>
      </c>
      <c r="C16347" s="1" t="s">
        <v>7822</v>
      </c>
      <c r="D16347" s="1" t="s">
        <v>7823</v>
      </c>
      <c r="E16347" s="1" t="s">
        <v>66</v>
      </c>
      <c r="F16347" s="1" t="s">
        <v>2148</v>
      </c>
      <c r="G16347" s="1" t="s">
        <v>2149</v>
      </c>
    </row>
    <row r="16348" spans="1:7" x14ac:dyDescent="0.25">
      <c r="A16348" s="1">
        <v>35500055</v>
      </c>
      <c r="B16348" s="1" t="s">
        <v>42919</v>
      </c>
      <c r="C16348" s="1" t="s">
        <v>42920</v>
      </c>
      <c r="D16348" s="1" t="s">
        <v>42919</v>
      </c>
      <c r="E16348" s="1" t="s">
        <v>65</v>
      </c>
      <c r="F16348" s="1" t="s">
        <v>39213</v>
      </c>
      <c r="G16348" s="1" t="s">
        <v>39214</v>
      </c>
    </row>
    <row r="16349" spans="1:7" x14ac:dyDescent="0.25">
      <c r="A16349" s="1">
        <v>35500056</v>
      </c>
      <c r="B16349" s="1" t="s">
        <v>42921</v>
      </c>
      <c r="C16349" s="1" t="s">
        <v>42922</v>
      </c>
      <c r="D16349" s="1" t="s">
        <v>42921</v>
      </c>
      <c r="E16349" s="1" t="s">
        <v>65</v>
      </c>
      <c r="F16349" s="1" t="s">
        <v>39213</v>
      </c>
      <c r="G16349" s="1" t="s">
        <v>39214</v>
      </c>
    </row>
    <row r="16350" spans="1:7" x14ac:dyDescent="0.25">
      <c r="B16350" s="1" t="s">
        <v>42923</v>
      </c>
      <c r="C16350" s="1" t="s">
        <v>42924</v>
      </c>
      <c r="D16350" s="1" t="s">
        <v>42925</v>
      </c>
      <c r="E16350" s="1" t="s">
        <v>65</v>
      </c>
      <c r="F16350" s="1" t="s">
        <v>2991</v>
      </c>
      <c r="G16350" s="1" t="s">
        <v>2992</v>
      </c>
    </row>
    <row r="16351" spans="1:7" x14ac:dyDescent="0.25">
      <c r="A16351" s="1">
        <v>35500057</v>
      </c>
      <c r="B16351" s="1" t="s">
        <v>42926</v>
      </c>
      <c r="C16351" s="1" t="s">
        <v>42927</v>
      </c>
      <c r="D16351" s="1" t="s">
        <v>42926</v>
      </c>
      <c r="E16351" s="1" t="s">
        <v>65</v>
      </c>
      <c r="F16351" s="1" t="s">
        <v>39213</v>
      </c>
      <c r="G16351" s="1" t="s">
        <v>39214</v>
      </c>
    </row>
    <row r="16352" spans="1:7" x14ac:dyDescent="0.25">
      <c r="A16352" s="1">
        <v>35500058</v>
      </c>
      <c r="B16352" s="1" t="s">
        <v>42928</v>
      </c>
      <c r="C16352" s="1" t="s">
        <v>42929</v>
      </c>
      <c r="D16352" s="1" t="s">
        <v>42928</v>
      </c>
      <c r="E16352" s="1" t="s">
        <v>65</v>
      </c>
      <c r="F16352" s="1" t="s">
        <v>39213</v>
      </c>
      <c r="G16352" s="1" t="s">
        <v>39214</v>
      </c>
    </row>
    <row r="16353" spans="1:7" x14ac:dyDescent="0.25">
      <c r="A16353" s="1">
        <v>35500059</v>
      </c>
      <c r="B16353" s="1" t="s">
        <v>39223</v>
      </c>
      <c r="C16353" s="1" t="s">
        <v>39224</v>
      </c>
      <c r="D16353" s="1" t="s">
        <v>39223</v>
      </c>
      <c r="E16353" s="1" t="s">
        <v>65</v>
      </c>
      <c r="F16353" s="1" t="s">
        <v>39213</v>
      </c>
      <c r="G16353" s="1" t="s">
        <v>39214</v>
      </c>
    </row>
    <row r="16354" spans="1:7" x14ac:dyDescent="0.25">
      <c r="A16354" s="1">
        <v>35500060</v>
      </c>
      <c r="B16354" s="1" t="s">
        <v>39225</v>
      </c>
      <c r="C16354" s="1" t="s">
        <v>39226</v>
      </c>
      <c r="D16354" s="1" t="s">
        <v>39225</v>
      </c>
      <c r="E16354" s="1" t="s">
        <v>65</v>
      </c>
      <c r="F16354" s="1" t="s">
        <v>39213</v>
      </c>
      <c r="G16354" s="1" t="s">
        <v>39214</v>
      </c>
    </row>
    <row r="16355" spans="1:7" x14ac:dyDescent="0.25">
      <c r="B16355" s="1" t="s">
        <v>26893</v>
      </c>
      <c r="C16355" s="1" t="s">
        <v>26894</v>
      </c>
      <c r="D16355" s="1" t="s">
        <v>26895</v>
      </c>
      <c r="E16355" s="1" t="s">
        <v>65</v>
      </c>
      <c r="F16355" s="1" t="s">
        <v>480</v>
      </c>
      <c r="G16355" s="1" t="s">
        <v>481</v>
      </c>
    </row>
    <row r="16356" spans="1:7" x14ac:dyDescent="0.25">
      <c r="B16356" s="1" t="s">
        <v>42930</v>
      </c>
      <c r="C16356" s="1" t="s">
        <v>42931</v>
      </c>
      <c r="D16356" s="1" t="s">
        <v>42932</v>
      </c>
      <c r="E16356" s="1" t="s">
        <v>65</v>
      </c>
      <c r="G16356" s="1" t="s">
        <v>199</v>
      </c>
    </row>
    <row r="16357" spans="1:7" x14ac:dyDescent="0.25">
      <c r="B16357" s="1" t="s">
        <v>42933</v>
      </c>
      <c r="C16357" s="1" t="s">
        <v>42934</v>
      </c>
      <c r="D16357" s="1" t="s">
        <v>42935</v>
      </c>
      <c r="E16357" s="1" t="s">
        <v>65</v>
      </c>
      <c r="G16357" s="1" t="s">
        <v>199</v>
      </c>
    </row>
    <row r="16358" spans="1:7" x14ac:dyDescent="0.25">
      <c r="B16358" s="1" t="s">
        <v>42933</v>
      </c>
      <c r="C16358" s="1" t="s">
        <v>42934</v>
      </c>
      <c r="D16358" s="1" t="s">
        <v>42935</v>
      </c>
      <c r="E16358" s="1" t="s">
        <v>65</v>
      </c>
      <c r="G16358" s="1" t="s">
        <v>199</v>
      </c>
    </row>
    <row r="16359" spans="1:7" x14ac:dyDescent="0.25">
      <c r="A16359" s="1">
        <v>35500062</v>
      </c>
      <c r="B16359" s="1" t="s">
        <v>42936</v>
      </c>
      <c r="C16359" s="1" t="s">
        <v>42937</v>
      </c>
      <c r="D16359" s="1" t="s">
        <v>42936</v>
      </c>
      <c r="E16359" s="1" t="s">
        <v>65</v>
      </c>
      <c r="F16359" s="1" t="s">
        <v>39213</v>
      </c>
      <c r="G16359" s="1" t="s">
        <v>39214</v>
      </c>
    </row>
    <row r="16360" spans="1:7" x14ac:dyDescent="0.25">
      <c r="A16360" s="1">
        <v>35500061</v>
      </c>
      <c r="B16360" s="1" t="s">
        <v>42938</v>
      </c>
      <c r="C16360" s="1" t="s">
        <v>42939</v>
      </c>
      <c r="D16360" s="1" t="s">
        <v>42938</v>
      </c>
      <c r="E16360" s="1" t="s">
        <v>65</v>
      </c>
      <c r="F16360" s="1" t="s">
        <v>39213</v>
      </c>
      <c r="G16360" s="1" t="s">
        <v>39214</v>
      </c>
    </row>
    <row r="16361" spans="1:7" x14ac:dyDescent="0.25">
      <c r="A16361" s="1">
        <v>35500063</v>
      </c>
      <c r="B16361" s="1" t="s">
        <v>42940</v>
      </c>
      <c r="C16361" s="1" t="s">
        <v>42941</v>
      </c>
      <c r="D16361" s="1" t="s">
        <v>42940</v>
      </c>
      <c r="E16361" s="1" t="s">
        <v>65</v>
      </c>
      <c r="F16361" s="1" t="s">
        <v>39213</v>
      </c>
      <c r="G16361" s="1" t="s">
        <v>39214</v>
      </c>
    </row>
    <row r="16362" spans="1:7" x14ac:dyDescent="0.25">
      <c r="A16362" s="1">
        <v>35500064</v>
      </c>
      <c r="B16362" s="1" t="s">
        <v>39227</v>
      </c>
      <c r="C16362" s="1" t="s">
        <v>39228</v>
      </c>
      <c r="D16362" s="1" t="s">
        <v>39227</v>
      </c>
      <c r="E16362" s="1" t="s">
        <v>65</v>
      </c>
      <c r="F16362" s="1" t="s">
        <v>39213</v>
      </c>
      <c r="G16362" s="1" t="s">
        <v>39214</v>
      </c>
    </row>
    <row r="16363" spans="1:7" x14ac:dyDescent="0.25">
      <c r="A16363" s="1">
        <v>35500065</v>
      </c>
      <c r="B16363" s="1" t="s">
        <v>39258</v>
      </c>
      <c r="C16363" s="1" t="s">
        <v>39259</v>
      </c>
      <c r="D16363" s="1" t="s">
        <v>39258</v>
      </c>
      <c r="E16363" s="1" t="s">
        <v>65</v>
      </c>
      <c r="F16363" s="1" t="s">
        <v>93</v>
      </c>
      <c r="G16363" s="1" t="s">
        <v>1456</v>
      </c>
    </row>
    <row r="16364" spans="1:7" x14ac:dyDescent="0.25">
      <c r="A16364" s="1">
        <v>35500014</v>
      </c>
      <c r="B16364" s="1" t="s">
        <v>39201</v>
      </c>
      <c r="C16364" s="1" t="s">
        <v>39202</v>
      </c>
      <c r="D16364" s="1" t="s">
        <v>39201</v>
      </c>
      <c r="E16364" s="1" t="s">
        <v>65</v>
      </c>
      <c r="F16364" s="1" t="s">
        <v>93</v>
      </c>
      <c r="G16364" s="1" t="s">
        <v>1456</v>
      </c>
    </row>
    <row r="16365" spans="1:7" x14ac:dyDescent="0.25">
      <c r="B16365" s="1" t="s">
        <v>2126</v>
      </c>
      <c r="C16365" s="1" t="s">
        <v>2127</v>
      </c>
      <c r="D16365" s="1" t="s">
        <v>2128</v>
      </c>
      <c r="E16365" s="1" t="s">
        <v>66</v>
      </c>
      <c r="F16365" s="1" t="s">
        <v>42016</v>
      </c>
      <c r="G16365" s="1" t="s">
        <v>42017</v>
      </c>
    </row>
    <row r="16366" spans="1:7" x14ac:dyDescent="0.25">
      <c r="B16366" s="1" t="s">
        <v>42942</v>
      </c>
      <c r="C16366" s="1" t="s">
        <v>42943</v>
      </c>
      <c r="D16366" s="1" t="s">
        <v>42944</v>
      </c>
      <c r="E16366" s="1" t="s">
        <v>65</v>
      </c>
      <c r="G16366" s="1" t="s">
        <v>199</v>
      </c>
    </row>
    <row r="16367" spans="1:7" x14ac:dyDescent="0.25">
      <c r="A16367" s="1">
        <v>35520329</v>
      </c>
      <c r="B16367" s="1" t="s">
        <v>42945</v>
      </c>
      <c r="C16367" s="1" t="s">
        <v>42946</v>
      </c>
      <c r="D16367" s="1" t="s">
        <v>42947</v>
      </c>
      <c r="E16367" s="1" t="s">
        <v>65</v>
      </c>
      <c r="F16367" s="1" t="s">
        <v>42948</v>
      </c>
      <c r="G16367" s="1" t="s">
        <v>42949</v>
      </c>
    </row>
    <row r="16368" spans="1:7" x14ac:dyDescent="0.25">
      <c r="B16368" s="1" t="s">
        <v>42950</v>
      </c>
      <c r="C16368" s="1" t="s">
        <v>42950</v>
      </c>
      <c r="D16368" s="1" t="s">
        <v>42950</v>
      </c>
      <c r="E16368" s="1" t="s">
        <v>65</v>
      </c>
      <c r="G16368" s="1" t="s">
        <v>199</v>
      </c>
    </row>
    <row r="16369" spans="1:7" x14ac:dyDescent="0.25">
      <c r="B16369" s="1" t="s">
        <v>42951</v>
      </c>
      <c r="C16369" s="1" t="s">
        <v>42952</v>
      </c>
      <c r="D16369" s="1" t="s">
        <v>42953</v>
      </c>
      <c r="E16369" s="1" t="s">
        <v>66</v>
      </c>
      <c r="F16369" s="1" t="s">
        <v>387</v>
      </c>
      <c r="G16369" s="1" t="s">
        <v>388</v>
      </c>
    </row>
    <row r="16370" spans="1:7" x14ac:dyDescent="0.25">
      <c r="B16370" s="1" t="s">
        <v>42951</v>
      </c>
      <c r="C16370" s="1" t="s">
        <v>42952</v>
      </c>
      <c r="D16370" s="1" t="s">
        <v>42953</v>
      </c>
      <c r="E16370" s="1" t="s">
        <v>65</v>
      </c>
      <c r="F16370" s="1" t="s">
        <v>387</v>
      </c>
      <c r="G16370" s="1" t="s">
        <v>388</v>
      </c>
    </row>
    <row r="16371" spans="1:7" x14ac:dyDescent="0.25">
      <c r="A16371" s="1">
        <v>17270000</v>
      </c>
      <c r="B16371" s="1" t="s">
        <v>41444</v>
      </c>
      <c r="C16371" s="1" t="s">
        <v>41445</v>
      </c>
      <c r="D16371" s="1" t="s">
        <v>41446</v>
      </c>
      <c r="E16371" s="1" t="s">
        <v>65</v>
      </c>
      <c r="F16371" s="1" t="s">
        <v>3607</v>
      </c>
      <c r="G16371" s="1" t="s">
        <v>3608</v>
      </c>
    </row>
    <row r="16372" spans="1:7" x14ac:dyDescent="0.25">
      <c r="B16372" s="1" t="s">
        <v>42954</v>
      </c>
      <c r="C16372" s="1" t="s">
        <v>42955</v>
      </c>
      <c r="D16372" s="1" t="s">
        <v>42956</v>
      </c>
      <c r="E16372" s="1" t="s">
        <v>66</v>
      </c>
      <c r="F16372" s="1" t="s">
        <v>480</v>
      </c>
      <c r="G16372" s="1" t="s">
        <v>481</v>
      </c>
    </row>
    <row r="16373" spans="1:7" x14ac:dyDescent="0.25">
      <c r="B16373" s="1" t="s">
        <v>42957</v>
      </c>
      <c r="C16373" s="1" t="s">
        <v>42958</v>
      </c>
      <c r="D16373" s="1" t="s">
        <v>42959</v>
      </c>
      <c r="E16373" s="1" t="s">
        <v>66</v>
      </c>
      <c r="F16373" s="1" t="s">
        <v>480</v>
      </c>
      <c r="G16373" s="1" t="s">
        <v>481</v>
      </c>
    </row>
    <row r="16374" spans="1:7" x14ac:dyDescent="0.25">
      <c r="B16374" s="1" t="s">
        <v>17731</v>
      </c>
      <c r="C16374" s="1" t="s">
        <v>17732</v>
      </c>
      <c r="D16374" s="1" t="s">
        <v>17733</v>
      </c>
      <c r="E16374" s="1" t="s">
        <v>66</v>
      </c>
      <c r="F16374" s="1" t="s">
        <v>590</v>
      </c>
      <c r="G16374" s="1" t="s">
        <v>591</v>
      </c>
    </row>
    <row r="16375" spans="1:7" x14ac:dyDescent="0.25">
      <c r="B16375" s="1" t="s">
        <v>17737</v>
      </c>
      <c r="C16375" s="1" t="s">
        <v>17738</v>
      </c>
      <c r="D16375" s="1" t="s">
        <v>17739</v>
      </c>
      <c r="E16375" s="1" t="s">
        <v>66</v>
      </c>
      <c r="F16375" s="1" t="s">
        <v>590</v>
      </c>
      <c r="G16375" s="1" t="s">
        <v>591</v>
      </c>
    </row>
    <row r="16376" spans="1:7" x14ac:dyDescent="0.25">
      <c r="B16376" s="1" t="s">
        <v>42960</v>
      </c>
      <c r="C16376" s="1" t="s">
        <v>42961</v>
      </c>
      <c r="D16376" s="1" t="s">
        <v>42962</v>
      </c>
      <c r="E16376" s="1" t="s">
        <v>66</v>
      </c>
      <c r="G16376" s="1" t="s">
        <v>199</v>
      </c>
    </row>
    <row r="16377" spans="1:7" x14ac:dyDescent="0.25">
      <c r="B16377" s="1" t="s">
        <v>42963</v>
      </c>
      <c r="C16377" s="1" t="s">
        <v>42964</v>
      </c>
      <c r="D16377" s="1" t="s">
        <v>42965</v>
      </c>
      <c r="E16377" s="1" t="s">
        <v>66</v>
      </c>
      <c r="F16377" s="1" t="s">
        <v>1320</v>
      </c>
      <c r="G16377" s="1" t="s">
        <v>1321</v>
      </c>
    </row>
    <row r="16378" spans="1:7" x14ac:dyDescent="0.25">
      <c r="B16378" s="1" t="s">
        <v>42966</v>
      </c>
      <c r="C16378" s="1" t="s">
        <v>42967</v>
      </c>
      <c r="D16378" s="1" t="s">
        <v>42968</v>
      </c>
      <c r="E16378" s="1" t="s">
        <v>66</v>
      </c>
      <c r="F16378" s="1" t="s">
        <v>10143</v>
      </c>
      <c r="G16378" s="1" t="s">
        <v>10144</v>
      </c>
    </row>
    <row r="16379" spans="1:7" x14ac:dyDescent="0.25">
      <c r="B16379" s="1" t="s">
        <v>42969</v>
      </c>
      <c r="C16379" s="1" t="s">
        <v>42970</v>
      </c>
      <c r="D16379" s="1" t="s">
        <v>42971</v>
      </c>
      <c r="E16379" s="1" t="s">
        <v>66</v>
      </c>
      <c r="F16379" s="1" t="s">
        <v>10143</v>
      </c>
      <c r="G16379" s="1" t="s">
        <v>10144</v>
      </c>
    </row>
    <row r="16380" spans="1:7" x14ac:dyDescent="0.25">
      <c r="B16380" s="1" t="s">
        <v>42972</v>
      </c>
      <c r="C16380" s="1" t="s">
        <v>42973</v>
      </c>
      <c r="D16380" s="1" t="s">
        <v>42974</v>
      </c>
      <c r="E16380" s="1" t="s">
        <v>66</v>
      </c>
      <c r="F16380" s="1" t="s">
        <v>14544</v>
      </c>
      <c r="G16380" s="1" t="s">
        <v>199</v>
      </c>
    </row>
    <row r="16381" spans="1:7" x14ac:dyDescent="0.25">
      <c r="B16381" s="1" t="s">
        <v>42975</v>
      </c>
      <c r="C16381" s="1" t="s">
        <v>42976</v>
      </c>
      <c r="D16381" s="1" t="s">
        <v>42977</v>
      </c>
      <c r="E16381" s="1" t="s">
        <v>66</v>
      </c>
      <c r="F16381" s="1" t="s">
        <v>10143</v>
      </c>
      <c r="G16381" s="1" t="s">
        <v>10144</v>
      </c>
    </row>
    <row r="16382" spans="1:7" x14ac:dyDescent="0.25">
      <c r="B16382" s="1" t="s">
        <v>42978</v>
      </c>
      <c r="C16382" s="1" t="s">
        <v>42979</v>
      </c>
      <c r="D16382" s="1" t="s">
        <v>42980</v>
      </c>
      <c r="E16382" s="1" t="s">
        <v>66</v>
      </c>
      <c r="F16382" s="1" t="s">
        <v>10143</v>
      </c>
      <c r="G16382" s="1" t="s">
        <v>10144</v>
      </c>
    </row>
    <row r="16383" spans="1:7" x14ac:dyDescent="0.25">
      <c r="B16383" s="1" t="s">
        <v>42981</v>
      </c>
      <c r="C16383" s="1" t="s">
        <v>42982</v>
      </c>
      <c r="D16383" s="1" t="s">
        <v>42983</v>
      </c>
      <c r="E16383" s="1" t="s">
        <v>66</v>
      </c>
      <c r="F16383" s="1" t="s">
        <v>10143</v>
      </c>
      <c r="G16383" s="1" t="s">
        <v>10144</v>
      </c>
    </row>
    <row r="16384" spans="1:7" x14ac:dyDescent="0.25">
      <c r="B16384" s="1" t="s">
        <v>42984</v>
      </c>
      <c r="C16384" s="1" t="s">
        <v>42985</v>
      </c>
      <c r="D16384" s="1" t="s">
        <v>42986</v>
      </c>
      <c r="E16384" s="1" t="s">
        <v>66</v>
      </c>
      <c r="F16384" s="1" t="s">
        <v>10143</v>
      </c>
      <c r="G16384" s="1" t="s">
        <v>10144</v>
      </c>
    </row>
    <row r="16385" spans="1:7" x14ac:dyDescent="0.25">
      <c r="B16385" s="1" t="s">
        <v>13933</v>
      </c>
      <c r="C16385" s="1" t="s">
        <v>13934</v>
      </c>
      <c r="D16385" s="1" t="s">
        <v>13941</v>
      </c>
      <c r="E16385" s="1" t="s">
        <v>66</v>
      </c>
      <c r="F16385" s="1" t="s">
        <v>931</v>
      </c>
      <c r="G16385" s="1" t="s">
        <v>932</v>
      </c>
    </row>
    <row r="16386" spans="1:7" x14ac:dyDescent="0.25">
      <c r="B16386" s="1" t="s">
        <v>42987</v>
      </c>
      <c r="C16386" s="1" t="s">
        <v>42988</v>
      </c>
      <c r="D16386" s="1" t="s">
        <v>42989</v>
      </c>
      <c r="E16386" s="1" t="s">
        <v>66</v>
      </c>
      <c r="F16386" s="1" t="s">
        <v>480</v>
      </c>
      <c r="G16386" s="1" t="s">
        <v>481</v>
      </c>
    </row>
    <row r="16387" spans="1:7" x14ac:dyDescent="0.25">
      <c r="B16387" s="1" t="s">
        <v>42990</v>
      </c>
      <c r="C16387" s="1" t="s">
        <v>42991</v>
      </c>
      <c r="D16387" s="1" t="s">
        <v>42992</v>
      </c>
      <c r="E16387" s="1" t="s">
        <v>65</v>
      </c>
      <c r="F16387" s="1" t="s">
        <v>387</v>
      </c>
      <c r="G16387" s="1" t="s">
        <v>388</v>
      </c>
    </row>
    <row r="16388" spans="1:7" x14ac:dyDescent="0.25">
      <c r="B16388" s="1" t="s">
        <v>42993</v>
      </c>
      <c r="C16388" s="1" t="s">
        <v>42994</v>
      </c>
      <c r="D16388" s="1" t="s">
        <v>42995</v>
      </c>
      <c r="E16388" s="1" t="s">
        <v>66</v>
      </c>
      <c r="F16388" s="1" t="s">
        <v>2286</v>
      </c>
      <c r="G16388" s="1" t="s">
        <v>2287</v>
      </c>
    </row>
    <row r="16389" spans="1:7" x14ac:dyDescent="0.25">
      <c r="B16389" s="1" t="s">
        <v>42996</v>
      </c>
      <c r="C16389" s="1" t="s">
        <v>42997</v>
      </c>
      <c r="D16389" s="1" t="s">
        <v>42998</v>
      </c>
      <c r="E16389" s="1" t="s">
        <v>66</v>
      </c>
      <c r="F16389" s="1" t="s">
        <v>356</v>
      </c>
      <c r="G16389" s="1" t="s">
        <v>357</v>
      </c>
    </row>
    <row r="16390" spans="1:7" x14ac:dyDescent="0.25">
      <c r="B16390" s="1" t="s">
        <v>42999</v>
      </c>
      <c r="C16390" s="1" t="s">
        <v>43000</v>
      </c>
      <c r="D16390" s="1" t="s">
        <v>43001</v>
      </c>
      <c r="E16390" s="1" t="s">
        <v>66</v>
      </c>
      <c r="F16390" s="1" t="s">
        <v>1320</v>
      </c>
      <c r="G16390" s="1" t="s">
        <v>1321</v>
      </c>
    </row>
    <row r="16391" spans="1:7" x14ac:dyDescent="0.25">
      <c r="A16391" s="1">
        <v>19850090</v>
      </c>
      <c r="B16391" s="1" t="s">
        <v>43002</v>
      </c>
      <c r="C16391" s="1" t="s">
        <v>43003</v>
      </c>
      <c r="D16391" s="1" t="s">
        <v>43004</v>
      </c>
      <c r="E16391" s="1" t="s">
        <v>66</v>
      </c>
      <c r="F16391" s="1" t="s">
        <v>43005</v>
      </c>
      <c r="G16391" s="1" t="s">
        <v>43006</v>
      </c>
    </row>
    <row r="16392" spans="1:7" x14ac:dyDescent="0.25">
      <c r="B16392" s="1" t="s">
        <v>43007</v>
      </c>
      <c r="C16392" s="1" t="s">
        <v>43007</v>
      </c>
      <c r="D16392" s="1" t="s">
        <v>43007</v>
      </c>
      <c r="E16392" s="1" t="s">
        <v>66</v>
      </c>
      <c r="G16392" s="1" t="s">
        <v>199</v>
      </c>
    </row>
    <row r="16393" spans="1:7" x14ac:dyDescent="0.25">
      <c r="A16393" s="1">
        <v>35520468</v>
      </c>
      <c r="B16393" s="1" t="s">
        <v>39865</v>
      </c>
      <c r="C16393" s="1" t="s">
        <v>39866</v>
      </c>
      <c r="D16393" s="1" t="s">
        <v>39867</v>
      </c>
      <c r="E16393" s="1" t="s">
        <v>66</v>
      </c>
      <c r="F16393" s="1" t="s">
        <v>2196</v>
      </c>
      <c r="G16393" s="1" t="s">
        <v>2197</v>
      </c>
    </row>
    <row r="16394" spans="1:7" x14ac:dyDescent="0.25">
      <c r="B16394" s="1" t="s">
        <v>4974</v>
      </c>
      <c r="C16394" s="1" t="s">
        <v>4975</v>
      </c>
      <c r="D16394" s="1" t="s">
        <v>4976</v>
      </c>
      <c r="E16394" s="1" t="s">
        <v>66</v>
      </c>
      <c r="F16394" s="1" t="s">
        <v>398</v>
      </c>
      <c r="G16394" s="1" t="s">
        <v>399</v>
      </c>
    </row>
    <row r="16395" spans="1:7" x14ac:dyDescent="0.25">
      <c r="B16395" s="1" t="s">
        <v>43008</v>
      </c>
      <c r="C16395" s="1" t="s">
        <v>43009</v>
      </c>
      <c r="D16395" s="1" t="s">
        <v>43010</v>
      </c>
      <c r="E16395" s="1" t="s">
        <v>65</v>
      </c>
      <c r="F16395" s="1" t="s">
        <v>42016</v>
      </c>
      <c r="G16395" s="1" t="s">
        <v>42017</v>
      </c>
    </row>
    <row r="16396" spans="1:7" x14ac:dyDescent="0.25">
      <c r="B16396" s="1" t="s">
        <v>43011</v>
      </c>
      <c r="C16396" s="1" t="s">
        <v>43012</v>
      </c>
      <c r="D16396" s="1" t="s">
        <v>43013</v>
      </c>
      <c r="E16396" s="1" t="s">
        <v>66</v>
      </c>
      <c r="F16396" s="1" t="s">
        <v>42016</v>
      </c>
      <c r="G16396" s="1" t="s">
        <v>42017</v>
      </c>
    </row>
    <row r="16397" spans="1:7" x14ac:dyDescent="0.25">
      <c r="B16397" s="1" t="s">
        <v>43014</v>
      </c>
      <c r="C16397" s="1" t="s">
        <v>43015</v>
      </c>
      <c r="D16397" s="1" t="s">
        <v>43016</v>
      </c>
      <c r="E16397" s="1" t="s">
        <v>66</v>
      </c>
      <c r="F16397" s="1" t="s">
        <v>480</v>
      </c>
      <c r="G16397" s="1" t="s">
        <v>481</v>
      </c>
    </row>
    <row r="16398" spans="1:7" x14ac:dyDescent="0.25">
      <c r="B16398" s="1" t="s">
        <v>43017</v>
      </c>
      <c r="C16398" s="1" t="s">
        <v>43018</v>
      </c>
      <c r="D16398" s="1" t="s">
        <v>43018</v>
      </c>
      <c r="E16398" s="1" t="s">
        <v>66</v>
      </c>
      <c r="F16398" s="1" t="s">
        <v>3909</v>
      </c>
      <c r="G16398" s="1" t="s">
        <v>3910</v>
      </c>
    </row>
    <row r="16399" spans="1:7" x14ac:dyDescent="0.25">
      <c r="B16399" s="1" t="s">
        <v>43019</v>
      </c>
      <c r="C16399" s="1" t="s">
        <v>43020</v>
      </c>
      <c r="D16399" s="1" t="s">
        <v>43021</v>
      </c>
      <c r="E16399" s="1" t="s">
        <v>66</v>
      </c>
      <c r="F16399" s="1" t="s">
        <v>1396</v>
      </c>
      <c r="G16399" s="1" t="s">
        <v>1397</v>
      </c>
    </row>
    <row r="16400" spans="1:7" x14ac:dyDescent="0.25">
      <c r="B16400" s="1" t="s">
        <v>43022</v>
      </c>
      <c r="C16400" s="1" t="s">
        <v>43023</v>
      </c>
      <c r="D16400" s="1" t="s">
        <v>43024</v>
      </c>
      <c r="E16400" s="1" t="s">
        <v>66</v>
      </c>
      <c r="F16400" s="1" t="s">
        <v>37858</v>
      </c>
      <c r="G16400" s="1" t="s">
        <v>37859</v>
      </c>
    </row>
    <row r="16401" spans="1:7" x14ac:dyDescent="0.25">
      <c r="B16401" s="1" t="s">
        <v>18937</v>
      </c>
      <c r="C16401" s="1" t="s">
        <v>18938</v>
      </c>
      <c r="D16401" s="1" t="s">
        <v>18939</v>
      </c>
      <c r="E16401" s="1" t="s">
        <v>66</v>
      </c>
      <c r="F16401" s="1" t="s">
        <v>1544</v>
      </c>
      <c r="G16401" s="1" t="s">
        <v>1545</v>
      </c>
    </row>
    <row r="16402" spans="1:7" x14ac:dyDescent="0.25">
      <c r="B16402" s="1" t="s">
        <v>43025</v>
      </c>
      <c r="C16402" s="1" t="s">
        <v>43026</v>
      </c>
      <c r="D16402" s="1" t="s">
        <v>43027</v>
      </c>
      <c r="E16402" s="1" t="s">
        <v>66</v>
      </c>
      <c r="F16402" s="1" t="s">
        <v>43028</v>
      </c>
      <c r="G16402" s="1" t="s">
        <v>43029</v>
      </c>
    </row>
    <row r="16403" spans="1:7" x14ac:dyDescent="0.25">
      <c r="B16403" s="1" t="s">
        <v>43030</v>
      </c>
      <c r="C16403" s="1" t="s">
        <v>43031</v>
      </c>
      <c r="D16403" s="1" t="s">
        <v>43032</v>
      </c>
      <c r="E16403" s="1" t="s">
        <v>66</v>
      </c>
      <c r="F16403" s="1" t="s">
        <v>285</v>
      </c>
      <c r="G16403" s="1" t="s">
        <v>286</v>
      </c>
    </row>
    <row r="16404" spans="1:7" x14ac:dyDescent="0.25">
      <c r="A16404" s="1">
        <v>19745323</v>
      </c>
      <c r="B16404" s="1" t="s">
        <v>43033</v>
      </c>
      <c r="C16404" s="1" t="s">
        <v>43034</v>
      </c>
      <c r="D16404" s="1" t="s">
        <v>43035</v>
      </c>
      <c r="E16404" s="1" t="s">
        <v>66</v>
      </c>
      <c r="F16404" s="1" t="s">
        <v>4398</v>
      </c>
      <c r="G16404" s="1" t="s">
        <v>4399</v>
      </c>
    </row>
    <row r="16405" spans="1:7" x14ac:dyDescent="0.25">
      <c r="A16405" s="1">
        <v>19745324</v>
      </c>
      <c r="B16405" s="1" t="s">
        <v>43036</v>
      </c>
      <c r="C16405" s="1" t="s">
        <v>43037</v>
      </c>
      <c r="D16405" s="1" t="s">
        <v>43038</v>
      </c>
      <c r="E16405" s="1" t="s">
        <v>66</v>
      </c>
      <c r="F16405" s="1" t="s">
        <v>4398</v>
      </c>
      <c r="G16405" s="1" t="s">
        <v>4399</v>
      </c>
    </row>
    <row r="16406" spans="1:7" x14ac:dyDescent="0.25">
      <c r="A16406" s="1">
        <v>23370098</v>
      </c>
      <c r="B16406" s="1" t="s">
        <v>43039</v>
      </c>
      <c r="C16406" s="1" t="s">
        <v>43040</v>
      </c>
      <c r="D16406" s="1" t="s">
        <v>43041</v>
      </c>
      <c r="E16406" s="1" t="s">
        <v>66</v>
      </c>
      <c r="F16406" s="1" t="s">
        <v>5025</v>
      </c>
      <c r="G16406" s="1" t="s">
        <v>5026</v>
      </c>
    </row>
    <row r="16407" spans="1:7" x14ac:dyDescent="0.25">
      <c r="A16407" s="1">
        <v>35500068</v>
      </c>
      <c r="B16407" s="1" t="s">
        <v>43042</v>
      </c>
      <c r="C16407" s="1" t="s">
        <v>43043</v>
      </c>
      <c r="D16407" s="1" t="s">
        <v>43042</v>
      </c>
      <c r="E16407" s="1" t="s">
        <v>65</v>
      </c>
      <c r="F16407" s="1" t="s">
        <v>93</v>
      </c>
      <c r="G16407" s="1" t="s">
        <v>1456</v>
      </c>
    </row>
    <row r="16408" spans="1:7" x14ac:dyDescent="0.25">
      <c r="A16408" s="1">
        <v>35123964</v>
      </c>
      <c r="B16408" s="1" t="s">
        <v>42238</v>
      </c>
      <c r="C16408" s="1" t="s">
        <v>42239</v>
      </c>
      <c r="D16408" s="1" t="s">
        <v>42240</v>
      </c>
      <c r="E16408" s="1" t="s">
        <v>65</v>
      </c>
      <c r="F16408" s="1" t="s">
        <v>3175</v>
      </c>
      <c r="G16408" s="1" t="s">
        <v>3176</v>
      </c>
    </row>
    <row r="16409" spans="1:7" x14ac:dyDescent="0.25">
      <c r="A16409" s="1">
        <v>35123965</v>
      </c>
      <c r="B16409" s="1" t="s">
        <v>34975</v>
      </c>
      <c r="C16409" s="1" t="s">
        <v>34975</v>
      </c>
      <c r="D16409" s="1" t="s">
        <v>34975</v>
      </c>
      <c r="G16409" s="1" t="s">
        <v>199</v>
      </c>
    </row>
    <row r="16410" spans="1:7" x14ac:dyDescent="0.25">
      <c r="A16410" s="1">
        <v>35510451</v>
      </c>
      <c r="B16410" s="1" t="s">
        <v>43044</v>
      </c>
      <c r="C16410" s="1" t="s">
        <v>43045</v>
      </c>
      <c r="D16410" s="1" t="s">
        <v>43046</v>
      </c>
      <c r="E16410" s="1" t="s">
        <v>66</v>
      </c>
      <c r="G16410" s="1" t="s">
        <v>199</v>
      </c>
    </row>
    <row r="16411" spans="1:7" x14ac:dyDescent="0.25">
      <c r="A16411" s="1">
        <v>35500069</v>
      </c>
      <c r="B16411" s="1" t="s">
        <v>39260</v>
      </c>
      <c r="C16411" s="1" t="s">
        <v>39261</v>
      </c>
      <c r="D16411" s="1" t="s">
        <v>39260</v>
      </c>
      <c r="E16411" s="1" t="s">
        <v>65</v>
      </c>
      <c r="F16411" s="1" t="s">
        <v>93</v>
      </c>
      <c r="G16411" s="1" t="s">
        <v>1456</v>
      </c>
    </row>
    <row r="16412" spans="1:7" x14ac:dyDescent="0.25">
      <c r="A16412" s="1">
        <v>15726013</v>
      </c>
      <c r="B16412" s="1" t="s">
        <v>14846</v>
      </c>
      <c r="C16412" s="1" t="s">
        <v>14847</v>
      </c>
      <c r="D16412" s="1" t="s">
        <v>14848</v>
      </c>
      <c r="E16412" s="1" t="s">
        <v>65</v>
      </c>
      <c r="F16412" s="1" t="s">
        <v>3393</v>
      </c>
      <c r="G16412" s="1" t="s">
        <v>3394</v>
      </c>
    </row>
    <row r="16413" spans="1:7" x14ac:dyDescent="0.25">
      <c r="A16413" s="1">
        <v>19040186</v>
      </c>
      <c r="B16413" s="1" t="s">
        <v>43047</v>
      </c>
      <c r="C16413" s="1" t="s">
        <v>43048</v>
      </c>
      <c r="D16413" s="1" t="s">
        <v>43049</v>
      </c>
      <c r="E16413" s="1" t="s">
        <v>66</v>
      </c>
      <c r="F16413" s="1" t="s">
        <v>4398</v>
      </c>
      <c r="G16413" s="1" t="s">
        <v>4399</v>
      </c>
    </row>
    <row r="16414" spans="1:7" x14ac:dyDescent="0.25">
      <c r="A16414" s="1">
        <v>17045127</v>
      </c>
      <c r="B16414" s="1" t="s">
        <v>43050</v>
      </c>
      <c r="C16414" s="1" t="s">
        <v>43051</v>
      </c>
      <c r="D16414" s="1" t="s">
        <v>43052</v>
      </c>
      <c r="E16414" s="1" t="s">
        <v>66</v>
      </c>
      <c r="F16414" s="1" t="s">
        <v>892</v>
      </c>
      <c r="G16414" s="1" t="s">
        <v>893</v>
      </c>
    </row>
    <row r="16415" spans="1:7" x14ac:dyDescent="0.25">
      <c r="A16415" s="1">
        <v>19045127</v>
      </c>
      <c r="B16415" s="1" t="s">
        <v>43050</v>
      </c>
      <c r="C16415" s="1" t="s">
        <v>43050</v>
      </c>
      <c r="D16415" s="1" t="s">
        <v>43050</v>
      </c>
      <c r="E16415" s="1" t="s">
        <v>66</v>
      </c>
      <c r="F16415" s="1" t="s">
        <v>892</v>
      </c>
      <c r="G16415" s="1" t="s">
        <v>893</v>
      </c>
    </row>
    <row r="16416" spans="1:7" x14ac:dyDescent="0.25">
      <c r="A16416" s="1">
        <v>35520331</v>
      </c>
      <c r="B16416" s="1" t="s">
        <v>43053</v>
      </c>
      <c r="C16416" s="1" t="s">
        <v>43054</v>
      </c>
      <c r="D16416" s="1" t="s">
        <v>43055</v>
      </c>
      <c r="E16416" s="1" t="s">
        <v>66</v>
      </c>
      <c r="F16416" s="1" t="s">
        <v>3248</v>
      </c>
      <c r="G16416" s="1" t="s">
        <v>3249</v>
      </c>
    </row>
    <row r="16417" spans="1:7" x14ac:dyDescent="0.25">
      <c r="A16417" s="1">
        <v>23370097</v>
      </c>
      <c r="B16417" s="1" t="s">
        <v>43056</v>
      </c>
      <c r="C16417" s="1" t="s">
        <v>43057</v>
      </c>
      <c r="D16417" s="1" t="s">
        <v>43058</v>
      </c>
      <c r="E16417" s="1" t="s">
        <v>66</v>
      </c>
      <c r="F16417" s="1" t="s">
        <v>5025</v>
      </c>
      <c r="G16417" s="1" t="s">
        <v>5026</v>
      </c>
    </row>
    <row r="16418" spans="1:7" x14ac:dyDescent="0.25">
      <c r="B16418" s="1" t="s">
        <v>43059</v>
      </c>
      <c r="C16418" s="1" t="s">
        <v>43060</v>
      </c>
      <c r="D16418" s="1" t="s">
        <v>43061</v>
      </c>
      <c r="E16418" s="1" t="s">
        <v>65</v>
      </c>
      <c r="F16418" s="1" t="s">
        <v>480</v>
      </c>
      <c r="G16418" s="1" t="s">
        <v>481</v>
      </c>
    </row>
    <row r="16419" spans="1:7" x14ac:dyDescent="0.25">
      <c r="B16419" s="1" t="s">
        <v>542</v>
      </c>
      <c r="C16419" s="1" t="s">
        <v>543</v>
      </c>
      <c r="D16419" s="1" t="s">
        <v>544</v>
      </c>
      <c r="E16419" s="1" t="s">
        <v>65</v>
      </c>
      <c r="F16419" s="1" t="s">
        <v>480</v>
      </c>
      <c r="G16419" s="1" t="s">
        <v>481</v>
      </c>
    </row>
    <row r="16420" spans="1:7" x14ac:dyDescent="0.25">
      <c r="B16420" s="1" t="s">
        <v>43062</v>
      </c>
      <c r="C16420" s="1" t="s">
        <v>43063</v>
      </c>
      <c r="D16420" s="1" t="s">
        <v>43064</v>
      </c>
      <c r="E16420" s="1" t="s">
        <v>65</v>
      </c>
      <c r="F16420" s="1" t="s">
        <v>480</v>
      </c>
      <c r="G16420" s="1" t="s">
        <v>481</v>
      </c>
    </row>
    <row r="16421" spans="1:7" x14ac:dyDescent="0.25">
      <c r="B16421" s="1" t="s">
        <v>43065</v>
      </c>
      <c r="C16421" s="1" t="s">
        <v>43066</v>
      </c>
      <c r="D16421" s="1" t="s">
        <v>43067</v>
      </c>
      <c r="E16421" s="1" t="s">
        <v>65</v>
      </c>
      <c r="F16421" s="1" t="s">
        <v>480</v>
      </c>
      <c r="G16421" s="1" t="s">
        <v>481</v>
      </c>
    </row>
    <row r="16422" spans="1:7" x14ac:dyDescent="0.25">
      <c r="B16422" s="1" t="s">
        <v>43068</v>
      </c>
      <c r="C16422" s="1" t="s">
        <v>43069</v>
      </c>
      <c r="D16422" s="1" t="s">
        <v>43070</v>
      </c>
      <c r="E16422" s="1" t="s">
        <v>65</v>
      </c>
      <c r="F16422" s="1" t="s">
        <v>480</v>
      </c>
      <c r="G16422" s="1" t="s">
        <v>481</v>
      </c>
    </row>
    <row r="16423" spans="1:7" x14ac:dyDescent="0.25">
      <c r="A16423" s="1">
        <v>19785039</v>
      </c>
      <c r="B16423" s="1" t="s">
        <v>43071</v>
      </c>
      <c r="C16423" s="1" t="s">
        <v>43072</v>
      </c>
      <c r="D16423" s="1" t="s">
        <v>43073</v>
      </c>
      <c r="E16423" s="1" t="s">
        <v>65</v>
      </c>
      <c r="F16423" s="1" t="s">
        <v>43074</v>
      </c>
      <c r="G16423" s="1" t="s">
        <v>43075</v>
      </c>
    </row>
    <row r="16424" spans="1:7" x14ac:dyDescent="0.25">
      <c r="A16424" s="1">
        <v>19785040</v>
      </c>
      <c r="B16424" s="1" t="s">
        <v>43076</v>
      </c>
      <c r="C16424" s="1" t="s">
        <v>43077</v>
      </c>
      <c r="D16424" s="1" t="s">
        <v>43078</v>
      </c>
      <c r="E16424" s="1" t="s">
        <v>65</v>
      </c>
      <c r="F16424" s="1" t="s">
        <v>43074</v>
      </c>
      <c r="G16424" s="1" t="s">
        <v>43075</v>
      </c>
    </row>
    <row r="16425" spans="1:7" x14ac:dyDescent="0.25">
      <c r="A16425" s="1">
        <v>33001327</v>
      </c>
      <c r="B16425" s="1" t="s">
        <v>43079</v>
      </c>
      <c r="C16425" s="1" t="s">
        <v>43080</v>
      </c>
      <c r="D16425" s="1" t="s">
        <v>43081</v>
      </c>
      <c r="E16425" s="1" t="s">
        <v>65</v>
      </c>
      <c r="F16425" s="1" t="s">
        <v>39</v>
      </c>
      <c r="G16425" s="1" t="s">
        <v>321</v>
      </c>
    </row>
    <row r="16426" spans="1:7" x14ac:dyDescent="0.25">
      <c r="A16426" s="1">
        <v>33001461</v>
      </c>
      <c r="B16426" s="1" t="s">
        <v>43082</v>
      </c>
      <c r="C16426" s="1" t="s">
        <v>43083</v>
      </c>
      <c r="D16426" s="1" t="s">
        <v>43084</v>
      </c>
      <c r="E16426" s="1" t="s">
        <v>65</v>
      </c>
      <c r="F16426" s="1" t="s">
        <v>39</v>
      </c>
      <c r="G16426" s="1" t="s">
        <v>321</v>
      </c>
    </row>
    <row r="16427" spans="1:7" x14ac:dyDescent="0.25">
      <c r="A16427" s="1">
        <v>33001462</v>
      </c>
      <c r="B16427" s="1" t="s">
        <v>23764</v>
      </c>
      <c r="C16427" s="1" t="s">
        <v>23765</v>
      </c>
      <c r="D16427" s="1" t="s">
        <v>23766</v>
      </c>
      <c r="E16427" s="1" t="s">
        <v>65</v>
      </c>
      <c r="F16427" s="1" t="s">
        <v>39</v>
      </c>
      <c r="G16427" s="1" t="s">
        <v>321</v>
      </c>
    </row>
    <row r="16428" spans="1:7" x14ac:dyDescent="0.25">
      <c r="A16428" s="1">
        <v>33001464</v>
      </c>
      <c r="B16428" s="1" t="s">
        <v>43085</v>
      </c>
      <c r="C16428" s="1" t="s">
        <v>43086</v>
      </c>
      <c r="D16428" s="1" t="s">
        <v>43087</v>
      </c>
      <c r="E16428" s="1" t="s">
        <v>66</v>
      </c>
      <c r="F16428" s="1" t="s">
        <v>39</v>
      </c>
      <c r="G16428" s="1" t="s">
        <v>321</v>
      </c>
    </row>
    <row r="16429" spans="1:7" x14ac:dyDescent="0.25">
      <c r="A16429" s="1">
        <v>33001480</v>
      </c>
      <c r="B16429" s="1" t="s">
        <v>23803</v>
      </c>
      <c r="C16429" s="1" t="s">
        <v>23804</v>
      </c>
      <c r="D16429" s="1" t="s">
        <v>23805</v>
      </c>
      <c r="E16429" s="1" t="s">
        <v>65</v>
      </c>
      <c r="F16429" s="1" t="s">
        <v>39</v>
      </c>
      <c r="G16429" s="1" t="s">
        <v>321</v>
      </c>
    </row>
    <row r="16430" spans="1:7" x14ac:dyDescent="0.25">
      <c r="A16430" s="1">
        <v>33001494</v>
      </c>
      <c r="B16430" s="1" t="s">
        <v>23833</v>
      </c>
      <c r="C16430" s="1" t="s">
        <v>23834</v>
      </c>
      <c r="D16430" s="1" t="s">
        <v>23835</v>
      </c>
      <c r="E16430" s="1" t="s">
        <v>66</v>
      </c>
      <c r="F16430" s="1" t="s">
        <v>39</v>
      </c>
      <c r="G16430" s="1" t="s">
        <v>321</v>
      </c>
    </row>
    <row r="16431" spans="1:7" x14ac:dyDescent="0.25">
      <c r="A16431" s="1">
        <v>35520330</v>
      </c>
      <c r="B16431" s="1" t="s">
        <v>43088</v>
      </c>
      <c r="C16431" s="1" t="s">
        <v>43089</v>
      </c>
      <c r="D16431" s="1" t="s">
        <v>43090</v>
      </c>
      <c r="E16431" s="1" t="s">
        <v>66</v>
      </c>
      <c r="F16431" s="1" t="s">
        <v>43091</v>
      </c>
      <c r="G16431" s="1" t="s">
        <v>43092</v>
      </c>
    </row>
    <row r="16432" spans="1:7" x14ac:dyDescent="0.25">
      <c r="A16432" s="1">
        <v>37140488</v>
      </c>
      <c r="B16432" s="1" t="s">
        <v>43093</v>
      </c>
      <c r="C16432" s="1" t="s">
        <v>43093</v>
      </c>
      <c r="D16432" s="1" t="s">
        <v>43093</v>
      </c>
      <c r="G16432" s="1" t="s">
        <v>199</v>
      </c>
    </row>
    <row r="16433" spans="1:7" x14ac:dyDescent="0.25">
      <c r="A16433" s="1">
        <v>37140489</v>
      </c>
      <c r="B16433" s="1" t="s">
        <v>43094</v>
      </c>
      <c r="C16433" s="1" t="s">
        <v>43094</v>
      </c>
      <c r="D16433" s="1" t="s">
        <v>43094</v>
      </c>
      <c r="G16433" s="1" t="s">
        <v>199</v>
      </c>
    </row>
    <row r="16434" spans="1:7" x14ac:dyDescent="0.25">
      <c r="A16434" s="1">
        <v>37140490</v>
      </c>
      <c r="B16434" s="1" t="s">
        <v>43095</v>
      </c>
      <c r="C16434" s="1" t="s">
        <v>43095</v>
      </c>
      <c r="D16434" s="1" t="s">
        <v>43095</v>
      </c>
      <c r="G16434" s="1" t="s">
        <v>199</v>
      </c>
    </row>
    <row r="16435" spans="1:7" x14ac:dyDescent="0.25">
      <c r="A16435" s="1">
        <v>33901130</v>
      </c>
      <c r="B16435" s="1" t="s">
        <v>43096</v>
      </c>
      <c r="C16435" s="1" t="s">
        <v>43097</v>
      </c>
      <c r="D16435" s="1" t="s">
        <v>43098</v>
      </c>
      <c r="E16435" s="1" t="s">
        <v>66</v>
      </c>
      <c r="F16435" s="1" t="s">
        <v>1187</v>
      </c>
      <c r="G16435" s="1" t="s">
        <v>1188</v>
      </c>
    </row>
    <row r="16436" spans="1:7" x14ac:dyDescent="0.25">
      <c r="A16436" s="1">
        <v>33901131</v>
      </c>
      <c r="B16436" s="1" t="s">
        <v>43099</v>
      </c>
      <c r="C16436" s="1" t="s">
        <v>43100</v>
      </c>
      <c r="D16436" s="1" t="s">
        <v>43101</v>
      </c>
      <c r="E16436" s="1" t="s">
        <v>66</v>
      </c>
      <c r="F16436" s="1" t="s">
        <v>1187</v>
      </c>
      <c r="G16436" s="1" t="s">
        <v>1188</v>
      </c>
    </row>
    <row r="16437" spans="1:7" x14ac:dyDescent="0.25">
      <c r="A16437" s="1">
        <v>33901132</v>
      </c>
      <c r="B16437" s="1" t="s">
        <v>43102</v>
      </c>
      <c r="C16437" s="1" t="s">
        <v>43103</v>
      </c>
      <c r="D16437" s="1" t="s">
        <v>43104</v>
      </c>
      <c r="E16437" s="1" t="s">
        <v>66</v>
      </c>
      <c r="F16437" s="1" t="s">
        <v>1187</v>
      </c>
      <c r="G16437" s="1" t="s">
        <v>1188</v>
      </c>
    </row>
    <row r="16438" spans="1:7" x14ac:dyDescent="0.25">
      <c r="A16438" s="1">
        <v>33901133</v>
      </c>
      <c r="B16438" s="1" t="s">
        <v>43105</v>
      </c>
      <c r="C16438" s="1" t="s">
        <v>43106</v>
      </c>
      <c r="D16438" s="1" t="s">
        <v>43107</v>
      </c>
      <c r="E16438" s="1" t="s">
        <v>66</v>
      </c>
      <c r="F16438" s="1" t="s">
        <v>1187</v>
      </c>
      <c r="G16438" s="1" t="s">
        <v>1188</v>
      </c>
    </row>
    <row r="16439" spans="1:7" x14ac:dyDescent="0.25">
      <c r="A16439" s="1">
        <v>33901134</v>
      </c>
      <c r="B16439" s="1" t="s">
        <v>43108</v>
      </c>
      <c r="C16439" s="1" t="s">
        <v>43109</v>
      </c>
      <c r="D16439" s="1" t="s">
        <v>43110</v>
      </c>
      <c r="E16439" s="1" t="s">
        <v>66</v>
      </c>
      <c r="F16439" s="1" t="s">
        <v>1187</v>
      </c>
      <c r="G16439" s="1" t="s">
        <v>1188</v>
      </c>
    </row>
    <row r="16440" spans="1:7" x14ac:dyDescent="0.25">
      <c r="A16440" s="1">
        <v>37140341</v>
      </c>
      <c r="B16440" s="1" t="s">
        <v>43111</v>
      </c>
      <c r="C16440" s="1" t="s">
        <v>43111</v>
      </c>
      <c r="D16440" s="1" t="s">
        <v>43111</v>
      </c>
      <c r="G16440" s="1" t="s">
        <v>199</v>
      </c>
    </row>
    <row r="16441" spans="1:7" x14ac:dyDescent="0.25">
      <c r="A16441" s="1">
        <v>37140372</v>
      </c>
      <c r="B16441" s="1" t="s">
        <v>43112</v>
      </c>
      <c r="C16441" s="1" t="s">
        <v>43112</v>
      </c>
      <c r="D16441" s="1" t="s">
        <v>43112</v>
      </c>
      <c r="G16441" s="1" t="s">
        <v>199</v>
      </c>
    </row>
    <row r="16442" spans="1:7" x14ac:dyDescent="0.25">
      <c r="A16442" s="1">
        <v>37140356</v>
      </c>
      <c r="B16442" s="1" t="s">
        <v>43113</v>
      </c>
      <c r="C16442" s="1" t="s">
        <v>43113</v>
      </c>
      <c r="D16442" s="1" t="s">
        <v>43113</v>
      </c>
      <c r="G16442" s="1" t="s">
        <v>199</v>
      </c>
    </row>
    <row r="16443" spans="1:7" x14ac:dyDescent="0.25">
      <c r="A16443" s="1">
        <v>37140485</v>
      </c>
      <c r="B16443" s="1" t="s">
        <v>43114</v>
      </c>
      <c r="C16443" s="1" t="s">
        <v>43114</v>
      </c>
      <c r="D16443" s="1" t="s">
        <v>43114</v>
      </c>
      <c r="G16443" s="1" t="s">
        <v>199</v>
      </c>
    </row>
    <row r="16444" spans="1:7" x14ac:dyDescent="0.25">
      <c r="A16444" s="1">
        <v>37140487</v>
      </c>
      <c r="B16444" s="1" t="s">
        <v>43115</v>
      </c>
      <c r="C16444" s="1" t="s">
        <v>43115</v>
      </c>
      <c r="D16444" s="1" t="s">
        <v>43115</v>
      </c>
      <c r="G16444" s="1" t="s">
        <v>199</v>
      </c>
    </row>
    <row r="16445" spans="1:7" x14ac:dyDescent="0.25">
      <c r="A16445" s="1">
        <v>37140492</v>
      </c>
      <c r="B16445" s="1" t="s">
        <v>43116</v>
      </c>
      <c r="C16445" s="1" t="s">
        <v>43116</v>
      </c>
      <c r="D16445" s="1" t="s">
        <v>43116</v>
      </c>
      <c r="G16445" s="1" t="s">
        <v>199</v>
      </c>
    </row>
    <row r="16446" spans="1:7" x14ac:dyDescent="0.25">
      <c r="A16446" s="1">
        <v>26285004</v>
      </c>
      <c r="B16446" s="1" t="s">
        <v>41237</v>
      </c>
      <c r="C16446" s="1" t="s">
        <v>41238</v>
      </c>
      <c r="D16446" s="1" t="s">
        <v>41239</v>
      </c>
      <c r="E16446" s="1" t="s">
        <v>66</v>
      </c>
      <c r="F16446" s="1" t="s">
        <v>18126</v>
      </c>
      <c r="G16446" s="1" t="s">
        <v>18127</v>
      </c>
    </row>
    <row r="16447" spans="1:7" x14ac:dyDescent="0.25">
      <c r="B16447" s="1" t="s">
        <v>9112</v>
      </c>
      <c r="C16447" s="1" t="s">
        <v>9113</v>
      </c>
      <c r="D16447" s="1" t="s">
        <v>9114</v>
      </c>
      <c r="E16447" s="1" t="s">
        <v>66</v>
      </c>
      <c r="F16447" s="1" t="s">
        <v>15729</v>
      </c>
      <c r="G16447" s="1" t="s">
        <v>15730</v>
      </c>
    </row>
    <row r="16448" spans="1:7" x14ac:dyDescent="0.25">
      <c r="A16448" s="1">
        <v>35260864</v>
      </c>
      <c r="B16448" s="1" t="s">
        <v>43117</v>
      </c>
      <c r="C16448" s="1" t="s">
        <v>43118</v>
      </c>
      <c r="D16448" s="1" t="s">
        <v>43119</v>
      </c>
      <c r="E16448" s="1" t="s">
        <v>66</v>
      </c>
      <c r="F16448" s="1" t="s">
        <v>38614</v>
      </c>
      <c r="G16448" s="1" t="s">
        <v>38615</v>
      </c>
    </row>
    <row r="16449" spans="1:7" x14ac:dyDescent="0.25">
      <c r="A16449" s="1">
        <v>19745325</v>
      </c>
      <c r="B16449" s="1" t="s">
        <v>43120</v>
      </c>
      <c r="C16449" s="1" t="s">
        <v>43121</v>
      </c>
      <c r="D16449" s="1" t="s">
        <v>43122</v>
      </c>
      <c r="E16449" s="1" t="s">
        <v>66</v>
      </c>
      <c r="F16449" s="1" t="s">
        <v>4398</v>
      </c>
      <c r="G16449" s="1" t="s">
        <v>4399</v>
      </c>
    </row>
    <row r="16450" spans="1:7" x14ac:dyDescent="0.25">
      <c r="A16450" s="1">
        <v>19745326</v>
      </c>
      <c r="B16450" s="1" t="s">
        <v>43123</v>
      </c>
      <c r="C16450" s="1" t="s">
        <v>43124</v>
      </c>
      <c r="D16450" s="1" t="s">
        <v>43125</v>
      </c>
      <c r="E16450" s="1" t="s">
        <v>66</v>
      </c>
      <c r="F16450" s="1" t="s">
        <v>4398</v>
      </c>
      <c r="G16450" s="1" t="s">
        <v>4399</v>
      </c>
    </row>
    <row r="16451" spans="1:7" x14ac:dyDescent="0.25">
      <c r="A16451" s="1">
        <v>19040183</v>
      </c>
      <c r="B16451" s="1" t="s">
        <v>43126</v>
      </c>
      <c r="C16451" s="1" t="s">
        <v>43127</v>
      </c>
      <c r="D16451" s="1" t="s">
        <v>43128</v>
      </c>
      <c r="E16451" s="1" t="s">
        <v>66</v>
      </c>
      <c r="F16451" s="1" t="s">
        <v>4398</v>
      </c>
      <c r="G16451" s="1" t="s">
        <v>4399</v>
      </c>
    </row>
    <row r="16452" spans="1:7" x14ac:dyDescent="0.25">
      <c r="A16452" s="1">
        <v>25250052</v>
      </c>
      <c r="B16452" s="1" t="s">
        <v>17740</v>
      </c>
      <c r="C16452" s="1" t="s">
        <v>17741</v>
      </c>
      <c r="D16452" s="1" t="s">
        <v>17742</v>
      </c>
      <c r="E16452" s="1" t="s">
        <v>65</v>
      </c>
      <c r="F16452" s="1" t="s">
        <v>503</v>
      </c>
      <c r="G16452" s="1" t="s">
        <v>504</v>
      </c>
    </row>
    <row r="16453" spans="1:7" x14ac:dyDescent="0.25">
      <c r="A16453" s="1">
        <v>17045126</v>
      </c>
      <c r="B16453" s="1" t="s">
        <v>43129</v>
      </c>
      <c r="C16453" s="1" t="s">
        <v>43130</v>
      </c>
      <c r="D16453" s="1" t="s">
        <v>43131</v>
      </c>
      <c r="E16453" s="1" t="s">
        <v>66</v>
      </c>
      <c r="F16453" s="1" t="s">
        <v>892</v>
      </c>
      <c r="G16453" s="1" t="s">
        <v>893</v>
      </c>
    </row>
    <row r="16454" spans="1:7" x14ac:dyDescent="0.25">
      <c r="A16454" s="1">
        <v>19045126</v>
      </c>
      <c r="B16454" s="1" t="s">
        <v>43129</v>
      </c>
      <c r="C16454" s="1" t="s">
        <v>43129</v>
      </c>
      <c r="D16454" s="1" t="s">
        <v>43129</v>
      </c>
      <c r="E16454" s="1" t="s">
        <v>66</v>
      </c>
      <c r="F16454" s="1" t="s">
        <v>892</v>
      </c>
      <c r="G16454" s="1" t="s">
        <v>893</v>
      </c>
    </row>
    <row r="16455" spans="1:7" x14ac:dyDescent="0.25">
      <c r="B16455" s="1" t="s">
        <v>545</v>
      </c>
      <c r="C16455" s="1" t="s">
        <v>546</v>
      </c>
      <c r="D16455" s="1" t="s">
        <v>547</v>
      </c>
      <c r="E16455" s="1" t="s">
        <v>65</v>
      </c>
      <c r="F16455" s="1" t="s">
        <v>480</v>
      </c>
      <c r="G16455" s="1" t="s">
        <v>481</v>
      </c>
    </row>
    <row r="16456" spans="1:7" x14ac:dyDescent="0.25">
      <c r="B16456" s="1" t="s">
        <v>20995</v>
      </c>
      <c r="C16456" s="1" t="s">
        <v>20996</v>
      </c>
      <c r="D16456" s="1" t="s">
        <v>20997</v>
      </c>
      <c r="E16456" s="1" t="s">
        <v>65</v>
      </c>
      <c r="F16456" s="1" t="s">
        <v>480</v>
      </c>
      <c r="G16456" s="1" t="s">
        <v>481</v>
      </c>
    </row>
    <row r="16457" spans="1:7" x14ac:dyDescent="0.25">
      <c r="B16457" s="1" t="s">
        <v>37550</v>
      </c>
      <c r="C16457" s="1" t="s">
        <v>37551</v>
      </c>
      <c r="D16457" s="1" t="s">
        <v>37552</v>
      </c>
      <c r="E16457" s="1" t="s">
        <v>65</v>
      </c>
      <c r="F16457" s="1" t="s">
        <v>480</v>
      </c>
      <c r="G16457" s="1" t="s">
        <v>481</v>
      </c>
    </row>
    <row r="16458" spans="1:7" x14ac:dyDescent="0.25">
      <c r="A16458" s="1">
        <v>37140491</v>
      </c>
      <c r="B16458" s="1" t="s">
        <v>43132</v>
      </c>
      <c r="C16458" s="1" t="s">
        <v>43132</v>
      </c>
      <c r="D16458" s="1" t="s">
        <v>43132</v>
      </c>
      <c r="G16458" s="1" t="s">
        <v>199</v>
      </c>
    </row>
    <row r="16459" spans="1:7" x14ac:dyDescent="0.25">
      <c r="A16459" s="1">
        <v>37140493</v>
      </c>
      <c r="B16459" s="1" t="s">
        <v>43133</v>
      </c>
      <c r="C16459" s="1" t="s">
        <v>43133</v>
      </c>
      <c r="D16459" s="1" t="s">
        <v>43133</v>
      </c>
      <c r="G16459" s="1" t="s">
        <v>199</v>
      </c>
    </row>
    <row r="16460" spans="1:7" x14ac:dyDescent="0.25">
      <c r="B16460" s="1" t="s">
        <v>43134</v>
      </c>
      <c r="C16460" s="1" t="s">
        <v>43135</v>
      </c>
      <c r="D16460" s="1" t="s">
        <v>43136</v>
      </c>
      <c r="E16460" s="1" t="s">
        <v>66</v>
      </c>
      <c r="F16460" s="1" t="s">
        <v>480</v>
      </c>
      <c r="G16460" s="1" t="s">
        <v>481</v>
      </c>
    </row>
    <row r="16461" spans="1:7" x14ac:dyDescent="0.25">
      <c r="B16461" s="1" t="s">
        <v>43137</v>
      </c>
      <c r="C16461" s="1" t="s">
        <v>43138</v>
      </c>
      <c r="D16461" s="1" t="s">
        <v>43139</v>
      </c>
      <c r="E16461" s="1" t="s">
        <v>65</v>
      </c>
      <c r="F16461" s="1" t="s">
        <v>480</v>
      </c>
      <c r="G16461" s="1" t="s">
        <v>481</v>
      </c>
    </row>
    <row r="16462" spans="1:7" x14ac:dyDescent="0.25">
      <c r="B16462" s="1" t="s">
        <v>43140</v>
      </c>
      <c r="C16462" s="1" t="s">
        <v>43141</v>
      </c>
      <c r="D16462" s="1" t="s">
        <v>43142</v>
      </c>
      <c r="E16462" s="1" t="s">
        <v>65</v>
      </c>
      <c r="F16462" s="1" t="s">
        <v>480</v>
      </c>
      <c r="G16462" s="1" t="s">
        <v>481</v>
      </c>
    </row>
    <row r="16463" spans="1:7" x14ac:dyDescent="0.25">
      <c r="B16463" s="1" t="s">
        <v>43143</v>
      </c>
      <c r="C16463" s="1" t="s">
        <v>43144</v>
      </c>
      <c r="D16463" s="1" t="s">
        <v>43145</v>
      </c>
      <c r="E16463" s="1" t="s">
        <v>65</v>
      </c>
      <c r="F16463" s="1" t="s">
        <v>480</v>
      </c>
      <c r="G16463" s="1" t="s">
        <v>481</v>
      </c>
    </row>
    <row r="16464" spans="1:7" x14ac:dyDescent="0.25">
      <c r="B16464" s="1" t="s">
        <v>43146</v>
      </c>
      <c r="C16464" s="1" t="s">
        <v>43147</v>
      </c>
      <c r="D16464" s="1" t="s">
        <v>43148</v>
      </c>
      <c r="E16464" s="1" t="s">
        <v>65</v>
      </c>
      <c r="F16464" s="1" t="s">
        <v>480</v>
      </c>
      <c r="G16464" s="1" t="s">
        <v>481</v>
      </c>
    </row>
    <row r="16465" spans="1:7" x14ac:dyDescent="0.25">
      <c r="B16465" s="1" t="s">
        <v>43149</v>
      </c>
      <c r="C16465" s="1" t="s">
        <v>43150</v>
      </c>
      <c r="D16465" s="1" t="s">
        <v>43151</v>
      </c>
      <c r="E16465" s="1" t="s">
        <v>65</v>
      </c>
      <c r="F16465" s="1" t="s">
        <v>480</v>
      </c>
      <c r="G16465" s="1" t="s">
        <v>481</v>
      </c>
    </row>
    <row r="16466" spans="1:7" x14ac:dyDescent="0.25">
      <c r="B16466" s="1" t="s">
        <v>43152</v>
      </c>
      <c r="C16466" s="1" t="s">
        <v>43153</v>
      </c>
      <c r="D16466" s="1" t="s">
        <v>43154</v>
      </c>
      <c r="E16466" s="1" t="s">
        <v>66</v>
      </c>
      <c r="F16466" s="1" t="s">
        <v>480</v>
      </c>
      <c r="G16466" s="1" t="s">
        <v>481</v>
      </c>
    </row>
    <row r="16467" spans="1:7" x14ac:dyDescent="0.25">
      <c r="B16467" s="1" t="s">
        <v>43155</v>
      </c>
      <c r="C16467" s="1" t="s">
        <v>43156</v>
      </c>
      <c r="D16467" s="1" t="s">
        <v>43157</v>
      </c>
      <c r="E16467" s="1" t="s">
        <v>65</v>
      </c>
      <c r="F16467" s="1" t="s">
        <v>480</v>
      </c>
      <c r="G16467" s="1" t="s">
        <v>481</v>
      </c>
    </row>
    <row r="16468" spans="1:7" x14ac:dyDescent="0.25">
      <c r="B16468" s="1" t="s">
        <v>23836</v>
      </c>
      <c r="C16468" s="1" t="s">
        <v>23837</v>
      </c>
      <c r="D16468" s="1" t="s">
        <v>23838</v>
      </c>
      <c r="E16468" s="1" t="s">
        <v>66</v>
      </c>
      <c r="F16468" s="1" t="s">
        <v>480</v>
      </c>
      <c r="G16468" s="1" t="s">
        <v>481</v>
      </c>
    </row>
    <row r="16469" spans="1:7" x14ac:dyDescent="0.25">
      <c r="B16469" s="1" t="s">
        <v>43158</v>
      </c>
      <c r="C16469" s="1" t="s">
        <v>43159</v>
      </c>
      <c r="D16469" s="1" t="s">
        <v>43160</v>
      </c>
      <c r="E16469" s="1" t="s">
        <v>66</v>
      </c>
      <c r="F16469" s="1" t="s">
        <v>480</v>
      </c>
      <c r="G16469" s="1" t="s">
        <v>481</v>
      </c>
    </row>
    <row r="16470" spans="1:7" x14ac:dyDescent="0.25">
      <c r="B16470" s="1" t="s">
        <v>23867</v>
      </c>
      <c r="C16470" s="1" t="s">
        <v>23868</v>
      </c>
      <c r="D16470" s="1" t="s">
        <v>23869</v>
      </c>
      <c r="E16470" s="1" t="s">
        <v>66</v>
      </c>
      <c r="F16470" s="1" t="s">
        <v>480</v>
      </c>
      <c r="G16470" s="1" t="s">
        <v>481</v>
      </c>
    </row>
    <row r="16471" spans="1:7" x14ac:dyDescent="0.25">
      <c r="B16471" s="1" t="s">
        <v>43161</v>
      </c>
      <c r="C16471" s="1" t="s">
        <v>43162</v>
      </c>
      <c r="D16471" s="1" t="s">
        <v>43163</v>
      </c>
      <c r="E16471" s="1" t="s">
        <v>65</v>
      </c>
      <c r="F16471" s="1" t="s">
        <v>480</v>
      </c>
      <c r="G16471" s="1" t="s">
        <v>481</v>
      </c>
    </row>
    <row r="16472" spans="1:7" x14ac:dyDescent="0.25">
      <c r="B16472" s="1" t="s">
        <v>5525</v>
      </c>
      <c r="C16472" s="1" t="s">
        <v>5526</v>
      </c>
      <c r="D16472" s="1" t="s">
        <v>5527</v>
      </c>
      <c r="E16472" s="1" t="s">
        <v>66</v>
      </c>
      <c r="F16472" s="1" t="s">
        <v>5523</v>
      </c>
      <c r="G16472" s="1" t="s">
        <v>5524</v>
      </c>
    </row>
    <row r="16473" spans="1:7" x14ac:dyDescent="0.25">
      <c r="A16473" s="1">
        <v>35718400</v>
      </c>
      <c r="B16473" s="1" t="s">
        <v>43164</v>
      </c>
      <c r="C16473" s="1" t="s">
        <v>43165</v>
      </c>
      <c r="D16473" s="1" t="s">
        <v>43166</v>
      </c>
      <c r="E16473" s="1" t="s">
        <v>66</v>
      </c>
      <c r="F16473" s="1" t="s">
        <v>43167</v>
      </c>
      <c r="G16473" s="1" t="s">
        <v>43168</v>
      </c>
    </row>
    <row r="16474" spans="1:7" x14ac:dyDescent="0.25">
      <c r="A16474" s="1">
        <v>35718402</v>
      </c>
      <c r="B16474" s="1" t="s">
        <v>43169</v>
      </c>
      <c r="C16474" s="1" t="s">
        <v>43170</v>
      </c>
      <c r="D16474" s="1" t="s">
        <v>43171</v>
      </c>
      <c r="E16474" s="1" t="s">
        <v>66</v>
      </c>
      <c r="F16474" s="1" t="s">
        <v>43167</v>
      </c>
      <c r="G16474" s="1" t="s">
        <v>43168</v>
      </c>
    </row>
    <row r="16475" spans="1:7" x14ac:dyDescent="0.25">
      <c r="B16475" s="1" t="s">
        <v>43172</v>
      </c>
      <c r="C16475" s="1" t="s">
        <v>43173</v>
      </c>
      <c r="D16475" s="1" t="s">
        <v>43174</v>
      </c>
      <c r="E16475" s="1" t="s">
        <v>66</v>
      </c>
      <c r="F16475" s="1" t="s">
        <v>480</v>
      </c>
      <c r="G16475" s="1" t="s">
        <v>481</v>
      </c>
    </row>
    <row r="16476" spans="1:7" x14ac:dyDescent="0.25">
      <c r="B16476" s="1" t="s">
        <v>43175</v>
      </c>
      <c r="C16476" s="1" t="s">
        <v>43176</v>
      </c>
      <c r="D16476" s="1" t="s">
        <v>43177</v>
      </c>
      <c r="E16476" s="1" t="s">
        <v>66</v>
      </c>
      <c r="F16476" s="1" t="s">
        <v>480</v>
      </c>
      <c r="G16476" s="1" t="s">
        <v>481</v>
      </c>
    </row>
    <row r="16477" spans="1:7" x14ac:dyDescent="0.25">
      <c r="B16477" s="1" t="s">
        <v>43178</v>
      </c>
      <c r="C16477" s="1" t="s">
        <v>43179</v>
      </c>
      <c r="D16477" s="1" t="s">
        <v>43180</v>
      </c>
      <c r="E16477" s="1" t="s">
        <v>66</v>
      </c>
      <c r="F16477" s="1" t="s">
        <v>480</v>
      </c>
      <c r="G16477" s="1" t="s">
        <v>481</v>
      </c>
    </row>
    <row r="16478" spans="1:7" x14ac:dyDescent="0.25">
      <c r="B16478" s="1" t="s">
        <v>43181</v>
      </c>
      <c r="C16478" s="1" t="s">
        <v>43182</v>
      </c>
      <c r="D16478" s="1" t="s">
        <v>43183</v>
      </c>
      <c r="E16478" s="1" t="s">
        <v>66</v>
      </c>
      <c r="F16478" s="1" t="s">
        <v>480</v>
      </c>
      <c r="G16478" s="1" t="s">
        <v>481</v>
      </c>
    </row>
    <row r="16479" spans="1:7" x14ac:dyDescent="0.25">
      <c r="B16479" s="1" t="s">
        <v>43184</v>
      </c>
      <c r="C16479" s="1" t="s">
        <v>43185</v>
      </c>
      <c r="D16479" s="1" t="s">
        <v>43186</v>
      </c>
      <c r="E16479" s="1" t="s">
        <v>66</v>
      </c>
      <c r="F16479" s="1" t="s">
        <v>480</v>
      </c>
      <c r="G16479" s="1" t="s">
        <v>481</v>
      </c>
    </row>
    <row r="16480" spans="1:7" x14ac:dyDescent="0.25">
      <c r="B16480" s="1" t="s">
        <v>43187</v>
      </c>
      <c r="C16480" s="1" t="s">
        <v>43188</v>
      </c>
      <c r="D16480" s="1" t="s">
        <v>43189</v>
      </c>
      <c r="E16480" s="1" t="s">
        <v>66</v>
      </c>
      <c r="F16480" s="1" t="s">
        <v>480</v>
      </c>
      <c r="G16480" s="1" t="s">
        <v>481</v>
      </c>
    </row>
    <row r="16481" spans="1:7" x14ac:dyDescent="0.25">
      <c r="B16481" s="1" t="s">
        <v>23343</v>
      </c>
      <c r="C16481" s="1" t="s">
        <v>23344</v>
      </c>
      <c r="D16481" s="1" t="s">
        <v>23345</v>
      </c>
      <c r="E16481" s="1" t="s">
        <v>66</v>
      </c>
      <c r="F16481" s="1" t="s">
        <v>480</v>
      </c>
      <c r="G16481" s="1" t="s">
        <v>481</v>
      </c>
    </row>
    <row r="16482" spans="1:7" x14ac:dyDescent="0.25">
      <c r="B16482" s="1" t="s">
        <v>43190</v>
      </c>
      <c r="C16482" s="1" t="s">
        <v>43191</v>
      </c>
      <c r="D16482" s="1" t="s">
        <v>43192</v>
      </c>
      <c r="E16482" s="1" t="s">
        <v>66</v>
      </c>
      <c r="F16482" s="1" t="s">
        <v>480</v>
      </c>
      <c r="G16482" s="1" t="s">
        <v>481</v>
      </c>
    </row>
    <row r="16483" spans="1:7" x14ac:dyDescent="0.25">
      <c r="B16483" s="1" t="s">
        <v>43193</v>
      </c>
      <c r="C16483" s="1" t="s">
        <v>43194</v>
      </c>
      <c r="D16483" s="1" t="s">
        <v>43195</v>
      </c>
      <c r="E16483" s="1" t="s">
        <v>66</v>
      </c>
      <c r="F16483" s="1" t="s">
        <v>480</v>
      </c>
      <c r="G16483" s="1" t="s">
        <v>481</v>
      </c>
    </row>
    <row r="16484" spans="1:7" x14ac:dyDescent="0.25">
      <c r="B16484" s="1" t="s">
        <v>43196</v>
      </c>
      <c r="C16484" s="1" t="s">
        <v>43197</v>
      </c>
      <c r="D16484" s="1" t="s">
        <v>43198</v>
      </c>
      <c r="E16484" s="1" t="s">
        <v>66</v>
      </c>
      <c r="F16484" s="1" t="s">
        <v>480</v>
      </c>
      <c r="G16484" s="1" t="s">
        <v>481</v>
      </c>
    </row>
    <row r="16485" spans="1:7" x14ac:dyDescent="0.25">
      <c r="B16485" s="1" t="s">
        <v>23273</v>
      </c>
      <c r="C16485" s="1" t="s">
        <v>23274</v>
      </c>
      <c r="D16485" s="1" t="s">
        <v>23275</v>
      </c>
      <c r="E16485" s="1" t="s">
        <v>66</v>
      </c>
      <c r="F16485" s="1" t="s">
        <v>480</v>
      </c>
      <c r="G16485" s="1" t="s">
        <v>481</v>
      </c>
    </row>
    <row r="16486" spans="1:7" x14ac:dyDescent="0.25">
      <c r="B16486" s="1" t="s">
        <v>43199</v>
      </c>
      <c r="C16486" s="1" t="s">
        <v>43200</v>
      </c>
      <c r="D16486" s="1" t="s">
        <v>43201</v>
      </c>
      <c r="E16486" s="1" t="s">
        <v>66</v>
      </c>
      <c r="F16486" s="1" t="s">
        <v>480</v>
      </c>
      <c r="G16486" s="1" t="s">
        <v>481</v>
      </c>
    </row>
    <row r="16487" spans="1:7" x14ac:dyDescent="0.25">
      <c r="B16487" s="1" t="s">
        <v>548</v>
      </c>
      <c r="C16487" s="1" t="s">
        <v>549</v>
      </c>
      <c r="D16487" s="1" t="s">
        <v>550</v>
      </c>
      <c r="E16487" s="1" t="s">
        <v>66</v>
      </c>
      <c r="F16487" s="1" t="s">
        <v>480</v>
      </c>
      <c r="G16487" s="1" t="s">
        <v>481</v>
      </c>
    </row>
    <row r="16488" spans="1:7" x14ac:dyDescent="0.25">
      <c r="A16488" s="1">
        <v>33003560</v>
      </c>
      <c r="B16488" s="1" t="s">
        <v>43202</v>
      </c>
      <c r="C16488" s="1" t="s">
        <v>43203</v>
      </c>
      <c r="D16488" s="1" t="s">
        <v>43204</v>
      </c>
      <c r="E16488" s="1" t="s">
        <v>65</v>
      </c>
      <c r="F16488" s="1" t="s">
        <v>39</v>
      </c>
      <c r="G16488" s="1" t="s">
        <v>321</v>
      </c>
    </row>
    <row r="16489" spans="1:7" x14ac:dyDescent="0.25">
      <c r="B16489" s="1" t="s">
        <v>551</v>
      </c>
      <c r="C16489" s="1" t="s">
        <v>552</v>
      </c>
      <c r="D16489" s="1" t="s">
        <v>553</v>
      </c>
      <c r="E16489" s="1" t="s">
        <v>65</v>
      </c>
      <c r="F16489" s="1" t="s">
        <v>480</v>
      </c>
      <c r="G16489" s="1" t="s">
        <v>481</v>
      </c>
    </row>
    <row r="16490" spans="1:7" x14ac:dyDescent="0.25">
      <c r="B16490" s="1" t="s">
        <v>43205</v>
      </c>
      <c r="C16490" s="1" t="s">
        <v>43206</v>
      </c>
      <c r="D16490" s="1" t="s">
        <v>43207</v>
      </c>
      <c r="E16490" s="1" t="s">
        <v>66</v>
      </c>
      <c r="F16490" s="1" t="s">
        <v>480</v>
      </c>
      <c r="G16490" s="1" t="s">
        <v>481</v>
      </c>
    </row>
    <row r="16491" spans="1:7" x14ac:dyDescent="0.25">
      <c r="B16491" s="1" t="s">
        <v>43208</v>
      </c>
      <c r="C16491" s="1" t="s">
        <v>23306</v>
      </c>
      <c r="D16491" s="1" t="s">
        <v>23307</v>
      </c>
      <c r="E16491" s="1" t="s">
        <v>65</v>
      </c>
      <c r="F16491" s="1" t="s">
        <v>480</v>
      </c>
      <c r="G16491" s="1" t="s">
        <v>481</v>
      </c>
    </row>
    <row r="16492" spans="1:7" x14ac:dyDescent="0.25">
      <c r="B16492" s="1" t="s">
        <v>23343</v>
      </c>
      <c r="C16492" s="1" t="s">
        <v>23344</v>
      </c>
      <c r="D16492" s="1" t="s">
        <v>23345</v>
      </c>
      <c r="E16492" s="1" t="s">
        <v>65</v>
      </c>
      <c r="F16492" s="1" t="s">
        <v>480</v>
      </c>
      <c r="G16492" s="1" t="s">
        <v>481</v>
      </c>
    </row>
    <row r="16493" spans="1:7" x14ac:dyDescent="0.25">
      <c r="A16493" s="1">
        <v>39910055</v>
      </c>
      <c r="B16493" s="1" t="s">
        <v>43209</v>
      </c>
      <c r="C16493" s="1" t="s">
        <v>43210</v>
      </c>
      <c r="D16493" s="1" t="s">
        <v>43211</v>
      </c>
      <c r="E16493" s="1" t="s">
        <v>66</v>
      </c>
      <c r="G16493" s="1" t="s">
        <v>199</v>
      </c>
    </row>
    <row r="16494" spans="1:7" x14ac:dyDescent="0.25">
      <c r="A16494" s="1">
        <v>19842049</v>
      </c>
      <c r="B16494" s="1" t="s">
        <v>1833</v>
      </c>
      <c r="C16494" s="1" t="s">
        <v>1834</v>
      </c>
      <c r="D16494" s="1" t="s">
        <v>1835</v>
      </c>
      <c r="E16494" s="1" t="s">
        <v>65</v>
      </c>
      <c r="F16494" s="1" t="s">
        <v>3909</v>
      </c>
      <c r="G16494" s="1" t="s">
        <v>3910</v>
      </c>
    </row>
    <row r="16495" spans="1:7" x14ac:dyDescent="0.25">
      <c r="B16495" s="1" t="s">
        <v>43212</v>
      </c>
      <c r="C16495" s="1" t="s">
        <v>43213</v>
      </c>
      <c r="D16495" s="1" t="s">
        <v>43214</v>
      </c>
      <c r="E16495" s="1" t="s">
        <v>65</v>
      </c>
      <c r="F16495" s="1" t="s">
        <v>480</v>
      </c>
      <c r="G16495" s="1" t="s">
        <v>481</v>
      </c>
    </row>
    <row r="16496" spans="1:7" x14ac:dyDescent="0.25">
      <c r="B16496" s="1" t="s">
        <v>23210</v>
      </c>
      <c r="C16496" s="1" t="s">
        <v>23211</v>
      </c>
      <c r="D16496" s="1" t="s">
        <v>23212</v>
      </c>
      <c r="E16496" s="1" t="s">
        <v>65</v>
      </c>
      <c r="F16496" s="1" t="s">
        <v>480</v>
      </c>
      <c r="G16496" s="1" t="s">
        <v>481</v>
      </c>
    </row>
    <row r="16497" spans="1:7" x14ac:dyDescent="0.25">
      <c r="B16497" s="1" t="s">
        <v>542</v>
      </c>
      <c r="C16497" s="1" t="s">
        <v>543</v>
      </c>
      <c r="D16497" s="1" t="s">
        <v>544</v>
      </c>
      <c r="E16497" s="1" t="s">
        <v>65</v>
      </c>
      <c r="F16497" s="1" t="s">
        <v>480</v>
      </c>
      <c r="G16497" s="1" t="s">
        <v>481</v>
      </c>
    </row>
    <row r="16498" spans="1:7" x14ac:dyDescent="0.25">
      <c r="A16498" s="1">
        <v>35718401</v>
      </c>
      <c r="B16498" s="1" t="s">
        <v>43215</v>
      </c>
      <c r="C16498" s="1" t="s">
        <v>43216</v>
      </c>
      <c r="D16498" s="1" t="s">
        <v>43217</v>
      </c>
      <c r="E16498" s="1" t="s">
        <v>66</v>
      </c>
      <c r="F16498" s="1" t="s">
        <v>43167</v>
      </c>
      <c r="G16498" s="1" t="s">
        <v>43168</v>
      </c>
    </row>
    <row r="16499" spans="1:7" x14ac:dyDescent="0.25">
      <c r="A16499" s="1">
        <v>35718411</v>
      </c>
      <c r="B16499" s="1" t="s">
        <v>43218</v>
      </c>
      <c r="C16499" s="1" t="s">
        <v>43219</v>
      </c>
      <c r="D16499" s="1" t="s">
        <v>43220</v>
      </c>
      <c r="E16499" s="1" t="s">
        <v>65</v>
      </c>
      <c r="F16499" s="1" t="s">
        <v>3429</v>
      </c>
      <c r="G16499" s="1" t="s">
        <v>3430</v>
      </c>
    </row>
    <row r="16500" spans="1:7" x14ac:dyDescent="0.25">
      <c r="A16500" s="1">
        <v>35718410</v>
      </c>
      <c r="B16500" s="1" t="s">
        <v>43221</v>
      </c>
      <c r="C16500" s="1" t="s">
        <v>43222</v>
      </c>
      <c r="D16500" s="1" t="s">
        <v>43223</v>
      </c>
      <c r="E16500" s="1" t="s">
        <v>66</v>
      </c>
      <c r="F16500" s="1" t="s">
        <v>3429</v>
      </c>
      <c r="G16500" s="1" t="s">
        <v>3430</v>
      </c>
    </row>
    <row r="16501" spans="1:7" x14ac:dyDescent="0.25">
      <c r="A16501" s="1">
        <v>35718412</v>
      </c>
      <c r="B16501" s="1" t="s">
        <v>43224</v>
      </c>
      <c r="C16501" s="1" t="s">
        <v>43225</v>
      </c>
      <c r="D16501" s="1" t="s">
        <v>43226</v>
      </c>
      <c r="E16501" s="1" t="s">
        <v>66</v>
      </c>
      <c r="F16501" s="1" t="s">
        <v>3429</v>
      </c>
      <c r="G16501" s="1" t="s">
        <v>3430</v>
      </c>
    </row>
    <row r="16502" spans="1:7" x14ac:dyDescent="0.25">
      <c r="B16502" s="1" t="s">
        <v>43227</v>
      </c>
      <c r="C16502" s="1" t="s">
        <v>43228</v>
      </c>
      <c r="D16502" s="1" t="s">
        <v>43229</v>
      </c>
      <c r="E16502" s="1" t="s">
        <v>66</v>
      </c>
      <c r="F16502" s="1" t="s">
        <v>563</v>
      </c>
      <c r="G16502" s="1" t="s">
        <v>564</v>
      </c>
    </row>
    <row r="16503" spans="1:7" x14ac:dyDescent="0.25">
      <c r="A16503" s="1">
        <v>35030153</v>
      </c>
      <c r="B16503" s="1" t="s">
        <v>31936</v>
      </c>
      <c r="C16503" s="1" t="s">
        <v>31937</v>
      </c>
      <c r="D16503" s="1" t="s">
        <v>31938</v>
      </c>
      <c r="E16503" s="1" t="s">
        <v>66</v>
      </c>
      <c r="F16503" s="1" t="s">
        <v>31939</v>
      </c>
      <c r="G16503" s="1" t="s">
        <v>31940</v>
      </c>
    </row>
    <row r="16504" spans="1:7" x14ac:dyDescent="0.25">
      <c r="B16504" s="1" t="s">
        <v>43230</v>
      </c>
      <c r="C16504" s="1" t="s">
        <v>43231</v>
      </c>
      <c r="D16504" s="1" t="s">
        <v>43232</v>
      </c>
      <c r="E16504" s="1" t="s">
        <v>65</v>
      </c>
      <c r="F16504" s="1" t="s">
        <v>5362</v>
      </c>
      <c r="G16504" s="1" t="s">
        <v>5363</v>
      </c>
    </row>
    <row r="16505" spans="1:7" x14ac:dyDescent="0.25">
      <c r="B16505" s="1" t="s">
        <v>43233</v>
      </c>
      <c r="C16505" s="1" t="s">
        <v>43234</v>
      </c>
      <c r="D16505" s="1" t="s">
        <v>43235</v>
      </c>
      <c r="E16505" s="1" t="s">
        <v>66</v>
      </c>
      <c r="F16505" s="1" t="s">
        <v>480</v>
      </c>
      <c r="G16505" s="1" t="s">
        <v>481</v>
      </c>
    </row>
    <row r="16506" spans="1:7" x14ac:dyDescent="0.25">
      <c r="A16506" s="1">
        <v>19740091</v>
      </c>
      <c r="B16506" s="1" t="s">
        <v>43236</v>
      </c>
      <c r="C16506" s="1" t="s">
        <v>43237</v>
      </c>
      <c r="D16506" s="1" t="s">
        <v>43238</v>
      </c>
      <c r="E16506" s="1" t="s">
        <v>65</v>
      </c>
      <c r="F16506" s="1" t="s">
        <v>3966</v>
      </c>
      <c r="G16506" s="1" t="s">
        <v>3967</v>
      </c>
    </row>
    <row r="16507" spans="1:7" x14ac:dyDescent="0.25">
      <c r="A16507" s="1">
        <v>19740092</v>
      </c>
      <c r="B16507" s="1" t="s">
        <v>43239</v>
      </c>
      <c r="C16507" s="1" t="s">
        <v>43240</v>
      </c>
      <c r="D16507" s="1" t="s">
        <v>43241</v>
      </c>
      <c r="E16507" s="1" t="s">
        <v>65</v>
      </c>
      <c r="F16507" s="1" t="s">
        <v>3966</v>
      </c>
      <c r="G16507" s="1" t="s">
        <v>3967</v>
      </c>
    </row>
    <row r="16508" spans="1:7" x14ac:dyDescent="0.25">
      <c r="A16508" s="1">
        <v>19745327</v>
      </c>
      <c r="B16508" s="1" t="s">
        <v>43242</v>
      </c>
      <c r="C16508" s="1" t="s">
        <v>43243</v>
      </c>
      <c r="D16508" s="1" t="s">
        <v>43244</v>
      </c>
      <c r="E16508" s="1" t="s">
        <v>65</v>
      </c>
      <c r="F16508" s="1" t="s">
        <v>1310</v>
      </c>
      <c r="G16508" s="1" t="s">
        <v>1311</v>
      </c>
    </row>
    <row r="16509" spans="1:7" x14ac:dyDescent="0.25">
      <c r="A16509" s="1">
        <v>19046105</v>
      </c>
      <c r="B16509" s="1" t="s">
        <v>43245</v>
      </c>
      <c r="C16509" s="1" t="s">
        <v>43246</v>
      </c>
      <c r="D16509" s="1" t="s">
        <v>43247</v>
      </c>
      <c r="E16509" s="1" t="s">
        <v>65</v>
      </c>
      <c r="F16509" s="1" t="s">
        <v>493</v>
      </c>
      <c r="G16509" s="1" t="s">
        <v>494</v>
      </c>
    </row>
    <row r="16510" spans="1:7" x14ac:dyDescent="0.25">
      <c r="A16510" s="1">
        <v>19046106</v>
      </c>
      <c r="B16510" s="1" t="s">
        <v>43248</v>
      </c>
      <c r="C16510" s="1" t="s">
        <v>43249</v>
      </c>
      <c r="D16510" s="1" t="s">
        <v>43250</v>
      </c>
      <c r="E16510" s="1" t="s">
        <v>65</v>
      </c>
      <c r="F16510" s="1" t="s">
        <v>493</v>
      </c>
      <c r="G16510" s="1" t="s">
        <v>494</v>
      </c>
    </row>
    <row r="16511" spans="1:7" x14ac:dyDescent="0.25">
      <c r="A16511" s="1">
        <v>19046107</v>
      </c>
      <c r="B16511" s="1" t="s">
        <v>43251</v>
      </c>
      <c r="C16511" s="1" t="s">
        <v>43252</v>
      </c>
      <c r="D16511" s="1" t="s">
        <v>43253</v>
      </c>
      <c r="E16511" s="1" t="s">
        <v>65</v>
      </c>
      <c r="F16511" s="1" t="s">
        <v>493</v>
      </c>
      <c r="G16511" s="1" t="s">
        <v>494</v>
      </c>
    </row>
    <row r="16512" spans="1:7" x14ac:dyDescent="0.25">
      <c r="A16512" s="1">
        <v>19046108</v>
      </c>
      <c r="B16512" s="1" t="s">
        <v>43254</v>
      </c>
      <c r="C16512" s="1" t="s">
        <v>43255</v>
      </c>
      <c r="D16512" s="1" t="s">
        <v>43256</v>
      </c>
      <c r="E16512" s="1" t="s">
        <v>65</v>
      </c>
      <c r="F16512" s="1" t="s">
        <v>493</v>
      </c>
      <c r="G16512" s="1" t="s">
        <v>494</v>
      </c>
    </row>
    <row r="16513" spans="1:7" x14ac:dyDescent="0.25">
      <c r="B16513" s="1" t="s">
        <v>43257</v>
      </c>
      <c r="C16513" s="1" t="s">
        <v>43258</v>
      </c>
      <c r="D16513" s="1" t="s">
        <v>43259</v>
      </c>
      <c r="E16513" s="1" t="s">
        <v>66</v>
      </c>
      <c r="F16513" s="1" t="s">
        <v>563</v>
      </c>
      <c r="G16513" s="1" t="s">
        <v>564</v>
      </c>
    </row>
    <row r="16514" spans="1:7" x14ac:dyDescent="0.25">
      <c r="B16514" s="1" t="s">
        <v>43260</v>
      </c>
      <c r="C16514" s="1" t="s">
        <v>43261</v>
      </c>
      <c r="D16514" s="1" t="s">
        <v>43262</v>
      </c>
      <c r="E16514" s="1" t="s">
        <v>66</v>
      </c>
      <c r="F16514" s="1" t="s">
        <v>563</v>
      </c>
      <c r="G16514" s="1" t="s">
        <v>564</v>
      </c>
    </row>
    <row r="16515" spans="1:7" x14ac:dyDescent="0.25">
      <c r="B16515" s="1" t="s">
        <v>43263</v>
      </c>
      <c r="C16515" s="1" t="s">
        <v>38121</v>
      </c>
      <c r="D16515" s="1" t="s">
        <v>43264</v>
      </c>
      <c r="E16515" s="1" t="s">
        <v>66</v>
      </c>
      <c r="F16515" s="1" t="s">
        <v>563</v>
      </c>
      <c r="G16515" s="1" t="s">
        <v>564</v>
      </c>
    </row>
    <row r="16516" spans="1:7" x14ac:dyDescent="0.25">
      <c r="A16516" s="1">
        <v>37140494</v>
      </c>
      <c r="B16516" s="1" t="s">
        <v>43265</v>
      </c>
      <c r="C16516" s="1" t="s">
        <v>43265</v>
      </c>
      <c r="D16516" s="1" t="s">
        <v>43265</v>
      </c>
      <c r="G16516" s="1" t="s">
        <v>199</v>
      </c>
    </row>
    <row r="16517" spans="1:7" x14ac:dyDescent="0.25">
      <c r="B16517" s="1" t="s">
        <v>43266</v>
      </c>
      <c r="C16517" s="1" t="s">
        <v>43267</v>
      </c>
      <c r="D16517" s="1" t="s">
        <v>43268</v>
      </c>
      <c r="E16517" s="1" t="s">
        <v>66</v>
      </c>
      <c r="F16517" s="1" t="s">
        <v>16918</v>
      </c>
      <c r="G16517" s="1" t="s">
        <v>16919</v>
      </c>
    </row>
    <row r="16518" spans="1:7" x14ac:dyDescent="0.25">
      <c r="B16518" s="1" t="s">
        <v>7699</v>
      </c>
      <c r="C16518" s="1" t="s">
        <v>7700</v>
      </c>
      <c r="D16518" s="1" t="s">
        <v>7701</v>
      </c>
      <c r="E16518" s="1" t="s">
        <v>66</v>
      </c>
      <c r="F16518" s="1" t="s">
        <v>4305</v>
      </c>
      <c r="G16518" s="1" t="s">
        <v>4306</v>
      </c>
    </row>
    <row r="16519" spans="1:7" x14ac:dyDescent="0.25">
      <c r="B16519" s="1" t="s">
        <v>43269</v>
      </c>
      <c r="C16519" s="1" t="s">
        <v>43270</v>
      </c>
      <c r="D16519" s="1" t="s">
        <v>43271</v>
      </c>
      <c r="E16519" s="1" t="s">
        <v>66</v>
      </c>
      <c r="G16519" s="1" t="s">
        <v>199</v>
      </c>
    </row>
    <row r="16520" spans="1:7" x14ac:dyDescent="0.25">
      <c r="B16520" s="1" t="s">
        <v>43272</v>
      </c>
      <c r="C16520" s="1" t="s">
        <v>43273</v>
      </c>
      <c r="D16520" s="1" t="s">
        <v>43274</v>
      </c>
      <c r="E16520" s="1" t="s">
        <v>66</v>
      </c>
      <c r="G16520" s="1" t="s">
        <v>199</v>
      </c>
    </row>
    <row r="16521" spans="1:7" x14ac:dyDescent="0.25">
      <c r="B16521" s="1" t="s">
        <v>43275</v>
      </c>
      <c r="C16521" s="1" t="s">
        <v>43276</v>
      </c>
      <c r="D16521" s="1" t="s">
        <v>43277</v>
      </c>
      <c r="E16521" s="1" t="s">
        <v>66</v>
      </c>
      <c r="G16521" s="1" t="s">
        <v>199</v>
      </c>
    </row>
    <row r="16522" spans="1:7" x14ac:dyDescent="0.25">
      <c r="B16522" s="1" t="s">
        <v>43278</v>
      </c>
      <c r="C16522" s="1" t="s">
        <v>43279</v>
      </c>
      <c r="D16522" s="1" t="s">
        <v>43280</v>
      </c>
      <c r="E16522" s="1" t="s">
        <v>66</v>
      </c>
      <c r="G16522" s="1" t="s">
        <v>199</v>
      </c>
    </row>
    <row r="16523" spans="1:7" x14ac:dyDescent="0.25">
      <c r="B16523" s="1" t="s">
        <v>43281</v>
      </c>
      <c r="C16523" s="1" t="s">
        <v>43282</v>
      </c>
      <c r="D16523" s="1" t="s">
        <v>43283</v>
      </c>
      <c r="E16523" s="1" t="s">
        <v>66</v>
      </c>
      <c r="G16523" s="1" t="s">
        <v>199</v>
      </c>
    </row>
    <row r="16524" spans="1:7" x14ac:dyDescent="0.25">
      <c r="B16524" s="1" t="s">
        <v>43284</v>
      </c>
      <c r="C16524" s="1" t="s">
        <v>43285</v>
      </c>
      <c r="D16524" s="1" t="s">
        <v>43286</v>
      </c>
      <c r="E16524" s="1" t="s">
        <v>66</v>
      </c>
      <c r="G16524" s="1" t="s">
        <v>199</v>
      </c>
    </row>
    <row r="16525" spans="1:7" x14ac:dyDescent="0.25">
      <c r="B16525" s="1" t="s">
        <v>43287</v>
      </c>
      <c r="C16525" s="1" t="s">
        <v>43288</v>
      </c>
      <c r="D16525" s="1" t="s">
        <v>43289</v>
      </c>
      <c r="E16525" s="1" t="s">
        <v>66</v>
      </c>
      <c r="F16525" s="1" t="s">
        <v>480</v>
      </c>
      <c r="G16525" s="1" t="s">
        <v>481</v>
      </c>
    </row>
    <row r="16526" spans="1:7" x14ac:dyDescent="0.25">
      <c r="B16526" s="1" t="s">
        <v>43290</v>
      </c>
      <c r="C16526" s="1" t="s">
        <v>43291</v>
      </c>
      <c r="D16526" s="1" t="s">
        <v>43292</v>
      </c>
      <c r="E16526" s="1" t="s">
        <v>65</v>
      </c>
      <c r="F16526" s="1" t="s">
        <v>480</v>
      </c>
      <c r="G16526" s="1" t="s">
        <v>481</v>
      </c>
    </row>
    <row r="16527" spans="1:7" x14ac:dyDescent="0.25">
      <c r="B16527" s="1" t="s">
        <v>43293</v>
      </c>
      <c r="C16527" s="1" t="s">
        <v>43294</v>
      </c>
      <c r="D16527" s="1" t="s">
        <v>43295</v>
      </c>
      <c r="E16527" s="1" t="s">
        <v>65</v>
      </c>
      <c r="G16527" s="1" t="s">
        <v>199</v>
      </c>
    </row>
    <row r="16528" spans="1:7" x14ac:dyDescent="0.25">
      <c r="B16528" s="1" t="s">
        <v>43296</v>
      </c>
      <c r="C16528" s="1" t="s">
        <v>43297</v>
      </c>
      <c r="D16528" s="1" t="s">
        <v>43298</v>
      </c>
      <c r="E16528" s="1" t="s">
        <v>65</v>
      </c>
      <c r="G16528" s="1" t="s">
        <v>199</v>
      </c>
    </row>
    <row r="16529" spans="1:7" x14ac:dyDescent="0.25">
      <c r="B16529" s="1" t="s">
        <v>43299</v>
      </c>
      <c r="C16529" s="1" t="s">
        <v>43300</v>
      </c>
      <c r="D16529" s="1" t="s">
        <v>43301</v>
      </c>
      <c r="E16529" s="1" t="s">
        <v>65</v>
      </c>
      <c r="F16529" s="1" t="s">
        <v>480</v>
      </c>
      <c r="G16529" s="1" t="s">
        <v>481</v>
      </c>
    </row>
    <row r="16530" spans="1:7" x14ac:dyDescent="0.25">
      <c r="B16530" s="1" t="s">
        <v>43302</v>
      </c>
      <c r="C16530" s="1" t="s">
        <v>43303</v>
      </c>
      <c r="D16530" s="1" t="s">
        <v>43304</v>
      </c>
      <c r="E16530" s="1" t="s">
        <v>65</v>
      </c>
      <c r="F16530" s="1" t="s">
        <v>480</v>
      </c>
      <c r="G16530" s="1" t="s">
        <v>481</v>
      </c>
    </row>
    <row r="16531" spans="1:7" x14ac:dyDescent="0.25">
      <c r="B16531" s="1" t="s">
        <v>43305</v>
      </c>
      <c r="C16531" s="1" t="s">
        <v>43306</v>
      </c>
      <c r="D16531" s="1" t="s">
        <v>43307</v>
      </c>
      <c r="E16531" s="1" t="s">
        <v>65</v>
      </c>
      <c r="F16531" s="1" t="s">
        <v>480</v>
      </c>
      <c r="G16531" s="1" t="s">
        <v>481</v>
      </c>
    </row>
    <row r="16532" spans="1:7" x14ac:dyDescent="0.25">
      <c r="B16532" s="1" t="s">
        <v>43308</v>
      </c>
      <c r="C16532" s="1" t="s">
        <v>43309</v>
      </c>
      <c r="D16532" s="1" t="s">
        <v>43310</v>
      </c>
      <c r="E16532" s="1" t="s">
        <v>65</v>
      </c>
      <c r="F16532" s="1" t="s">
        <v>8568</v>
      </c>
      <c r="G16532" s="1" t="s">
        <v>199</v>
      </c>
    </row>
    <row r="16533" spans="1:7" x14ac:dyDescent="0.25">
      <c r="A16533" s="1">
        <v>19745263</v>
      </c>
      <c r="B16533" s="1" t="s">
        <v>43311</v>
      </c>
      <c r="C16533" s="1" t="s">
        <v>43312</v>
      </c>
      <c r="D16533" s="1" t="s">
        <v>43313</v>
      </c>
      <c r="E16533" s="1" t="s">
        <v>66</v>
      </c>
      <c r="F16533" s="1" t="s">
        <v>3398</v>
      </c>
      <c r="G16533" s="1" t="s">
        <v>3399</v>
      </c>
    </row>
    <row r="16534" spans="1:7" x14ac:dyDescent="0.25">
      <c r="A16534" s="1">
        <v>19585009</v>
      </c>
      <c r="B16534" s="1" t="s">
        <v>8201</v>
      </c>
      <c r="C16534" s="1" t="s">
        <v>8202</v>
      </c>
      <c r="D16534" s="1" t="s">
        <v>43314</v>
      </c>
      <c r="E16534" s="1" t="s">
        <v>66</v>
      </c>
      <c r="F16534" s="1" t="s">
        <v>10077</v>
      </c>
      <c r="G16534" s="1" t="s">
        <v>10078</v>
      </c>
    </row>
    <row r="16535" spans="1:7" x14ac:dyDescent="0.25">
      <c r="A16535" s="1">
        <v>19850073</v>
      </c>
      <c r="B16535" s="1" t="s">
        <v>43315</v>
      </c>
      <c r="C16535" s="1" t="s">
        <v>43316</v>
      </c>
      <c r="D16535" s="1" t="s">
        <v>43317</v>
      </c>
      <c r="E16535" s="1" t="s">
        <v>66</v>
      </c>
      <c r="F16535" s="1" t="s">
        <v>9875</v>
      </c>
      <c r="G16535" s="1" t="s">
        <v>9876</v>
      </c>
    </row>
    <row r="16536" spans="1:7" x14ac:dyDescent="0.25">
      <c r="B16536" s="1" t="s">
        <v>43318</v>
      </c>
      <c r="C16536" s="1" t="s">
        <v>43319</v>
      </c>
      <c r="D16536" s="1" t="s">
        <v>43320</v>
      </c>
      <c r="E16536" s="1" t="s">
        <v>65</v>
      </c>
      <c r="F16536" s="1" t="s">
        <v>7702</v>
      </c>
      <c r="G16536" s="1" t="s">
        <v>199</v>
      </c>
    </row>
    <row r="16537" spans="1:7" x14ac:dyDescent="0.25">
      <c r="A16537" s="1">
        <v>19842102</v>
      </c>
      <c r="B16537" s="1" t="s">
        <v>43321</v>
      </c>
      <c r="C16537" s="1" t="s">
        <v>43322</v>
      </c>
      <c r="D16537" s="1" t="s">
        <v>43323</v>
      </c>
      <c r="E16537" s="1" t="s">
        <v>66</v>
      </c>
      <c r="F16537" s="1" t="s">
        <v>2330</v>
      </c>
      <c r="G16537" s="1" t="s">
        <v>2331</v>
      </c>
    </row>
    <row r="16538" spans="1:7" x14ac:dyDescent="0.25">
      <c r="A16538" s="1">
        <v>33950225</v>
      </c>
      <c r="B16538" s="1" t="s">
        <v>43324</v>
      </c>
      <c r="C16538" s="1" t="s">
        <v>43325</v>
      </c>
      <c r="D16538" s="1" t="s">
        <v>43326</v>
      </c>
      <c r="G16538" s="1" t="s">
        <v>199</v>
      </c>
    </row>
    <row r="16539" spans="1:7" x14ac:dyDescent="0.25">
      <c r="A16539" s="1">
        <v>33004082</v>
      </c>
      <c r="B16539" s="1" t="s">
        <v>43327</v>
      </c>
      <c r="C16539" s="1" t="s">
        <v>43328</v>
      </c>
      <c r="D16539" s="1" t="s">
        <v>43329</v>
      </c>
      <c r="E16539" s="1" t="s">
        <v>65</v>
      </c>
      <c r="F16539" s="1" t="s">
        <v>480</v>
      </c>
      <c r="G16539" s="1" t="s">
        <v>481</v>
      </c>
    </row>
    <row r="16540" spans="1:7" x14ac:dyDescent="0.25">
      <c r="A16540" s="1">
        <v>33004084</v>
      </c>
      <c r="B16540" s="1" t="s">
        <v>43330</v>
      </c>
      <c r="C16540" s="1" t="s">
        <v>43331</v>
      </c>
      <c r="D16540" s="1" t="s">
        <v>43332</v>
      </c>
      <c r="E16540" s="1" t="s">
        <v>65</v>
      </c>
      <c r="F16540" s="1" t="s">
        <v>480</v>
      </c>
      <c r="G16540" s="1" t="s">
        <v>481</v>
      </c>
    </row>
    <row r="16541" spans="1:7" x14ac:dyDescent="0.25">
      <c r="A16541" s="1">
        <v>33004085</v>
      </c>
      <c r="B16541" s="1" t="s">
        <v>43333</v>
      </c>
      <c r="C16541" s="1" t="s">
        <v>43333</v>
      </c>
      <c r="D16541" s="1" t="s">
        <v>43333</v>
      </c>
      <c r="G16541" s="1" t="s">
        <v>199</v>
      </c>
    </row>
    <row r="16542" spans="1:7" x14ac:dyDescent="0.25">
      <c r="A16542" s="1">
        <v>35260807</v>
      </c>
      <c r="B16542" s="1" t="s">
        <v>43334</v>
      </c>
      <c r="C16542" s="1" t="s">
        <v>43335</v>
      </c>
      <c r="D16542" s="1" t="s">
        <v>43336</v>
      </c>
      <c r="E16542" s="1" t="s">
        <v>66</v>
      </c>
      <c r="G16542" s="1" t="s">
        <v>199</v>
      </c>
    </row>
    <row r="16543" spans="1:7" x14ac:dyDescent="0.25">
      <c r="A16543" s="1">
        <v>33904029</v>
      </c>
      <c r="B16543" s="1" t="s">
        <v>43337</v>
      </c>
      <c r="C16543" s="1" t="s">
        <v>43338</v>
      </c>
      <c r="D16543" s="1" t="s">
        <v>43339</v>
      </c>
      <c r="G16543" s="1" t="s">
        <v>199</v>
      </c>
    </row>
    <row r="16544" spans="1:7" x14ac:dyDescent="0.25">
      <c r="A16544" s="1">
        <v>19745277</v>
      </c>
      <c r="B16544" s="1" t="s">
        <v>43340</v>
      </c>
      <c r="C16544" s="1" t="s">
        <v>43341</v>
      </c>
      <c r="D16544" s="1" t="s">
        <v>43342</v>
      </c>
      <c r="E16544" s="1" t="s">
        <v>66</v>
      </c>
      <c r="F16544" s="1" t="s">
        <v>356</v>
      </c>
      <c r="G16544" s="1" t="s">
        <v>357</v>
      </c>
    </row>
    <row r="16545" spans="1:7" x14ac:dyDescent="0.25">
      <c r="B16545" s="1" t="s">
        <v>14767</v>
      </c>
      <c r="C16545" s="1" t="s">
        <v>14768</v>
      </c>
      <c r="D16545" s="1" t="s">
        <v>14769</v>
      </c>
      <c r="E16545" s="1" t="s">
        <v>65</v>
      </c>
      <c r="F16545" s="1" t="s">
        <v>7934</v>
      </c>
      <c r="G16545" s="1" t="s">
        <v>199</v>
      </c>
    </row>
    <row r="16546" spans="1:7" x14ac:dyDescent="0.25">
      <c r="B16546" s="1" t="s">
        <v>43343</v>
      </c>
      <c r="C16546" s="1" t="s">
        <v>43344</v>
      </c>
      <c r="D16546" s="1" t="s">
        <v>43345</v>
      </c>
      <c r="E16546" s="1" t="s">
        <v>65</v>
      </c>
      <c r="F16546" s="1" t="s">
        <v>7934</v>
      </c>
      <c r="G16546" s="1" t="s">
        <v>199</v>
      </c>
    </row>
    <row r="16547" spans="1:7" x14ac:dyDescent="0.25">
      <c r="B16547" s="1" t="s">
        <v>43346</v>
      </c>
      <c r="C16547" s="1" t="s">
        <v>43347</v>
      </c>
      <c r="D16547" s="1" t="s">
        <v>43348</v>
      </c>
      <c r="E16547" s="1" t="s">
        <v>65</v>
      </c>
      <c r="F16547" s="1" t="s">
        <v>7934</v>
      </c>
      <c r="G16547" s="1" t="s">
        <v>199</v>
      </c>
    </row>
    <row r="16548" spans="1:7" x14ac:dyDescent="0.25">
      <c r="B16548" s="1" t="s">
        <v>43349</v>
      </c>
      <c r="C16548" s="1" t="s">
        <v>43350</v>
      </c>
      <c r="D16548" s="1" t="s">
        <v>43351</v>
      </c>
      <c r="E16548" s="1" t="s">
        <v>65</v>
      </c>
      <c r="F16548" s="1" t="s">
        <v>7934</v>
      </c>
      <c r="G16548" s="1" t="s">
        <v>199</v>
      </c>
    </row>
    <row r="16549" spans="1:7" x14ac:dyDescent="0.25">
      <c r="B16549" s="1" t="s">
        <v>43352</v>
      </c>
      <c r="C16549" s="1" t="s">
        <v>43353</v>
      </c>
      <c r="D16549" s="1" t="s">
        <v>43354</v>
      </c>
      <c r="E16549" s="1" t="s">
        <v>65</v>
      </c>
      <c r="F16549" s="1" t="s">
        <v>43355</v>
      </c>
      <c r="G16549" s="1" t="s">
        <v>199</v>
      </c>
    </row>
    <row r="16550" spans="1:7" x14ac:dyDescent="0.25">
      <c r="B16550" s="1" t="s">
        <v>43356</v>
      </c>
      <c r="C16550" s="1" t="s">
        <v>43357</v>
      </c>
      <c r="D16550" s="1" t="s">
        <v>43358</v>
      </c>
      <c r="E16550" s="1" t="s">
        <v>65</v>
      </c>
      <c r="F16550" s="1" t="s">
        <v>43355</v>
      </c>
      <c r="G16550" s="1" t="s">
        <v>199</v>
      </c>
    </row>
    <row r="16551" spans="1:7" x14ac:dyDescent="0.25">
      <c r="B16551" s="1" t="s">
        <v>43359</v>
      </c>
      <c r="C16551" s="1" t="s">
        <v>43360</v>
      </c>
      <c r="D16551" s="1" t="s">
        <v>43361</v>
      </c>
      <c r="E16551" s="1" t="s">
        <v>65</v>
      </c>
      <c r="F16551" s="1" t="s">
        <v>43355</v>
      </c>
      <c r="G16551" s="1" t="s">
        <v>199</v>
      </c>
    </row>
    <row r="16552" spans="1:7" x14ac:dyDescent="0.25">
      <c r="B16552" s="1" t="s">
        <v>43362</v>
      </c>
      <c r="C16552" s="1" t="s">
        <v>43363</v>
      </c>
      <c r="D16552" s="1" t="s">
        <v>43364</v>
      </c>
      <c r="E16552" s="1" t="s">
        <v>65</v>
      </c>
      <c r="F16552" s="1" t="s">
        <v>43355</v>
      </c>
      <c r="G16552" s="1" t="s">
        <v>199</v>
      </c>
    </row>
    <row r="16553" spans="1:7" x14ac:dyDescent="0.25">
      <c r="B16553" s="1" t="s">
        <v>43365</v>
      </c>
      <c r="C16553" s="1" t="s">
        <v>43366</v>
      </c>
      <c r="D16553" s="1" t="s">
        <v>43367</v>
      </c>
      <c r="E16553" s="1" t="s">
        <v>65</v>
      </c>
      <c r="F16553" s="1" t="s">
        <v>43355</v>
      </c>
      <c r="G16553" s="1" t="s">
        <v>199</v>
      </c>
    </row>
    <row r="16554" spans="1:7" x14ac:dyDescent="0.25">
      <c r="A16554" s="1">
        <v>17095056</v>
      </c>
      <c r="B16554" s="1" t="s">
        <v>40786</v>
      </c>
      <c r="C16554" s="1" t="s">
        <v>40787</v>
      </c>
      <c r="D16554" s="1" t="s">
        <v>40788</v>
      </c>
      <c r="E16554" s="1" t="s">
        <v>66</v>
      </c>
      <c r="F16554" s="1" t="s">
        <v>498</v>
      </c>
      <c r="G16554" s="1" t="s">
        <v>499</v>
      </c>
    </row>
    <row r="16555" spans="1:7" x14ac:dyDescent="0.25">
      <c r="A16555" s="1">
        <v>19095056</v>
      </c>
      <c r="B16555" s="1" t="s">
        <v>40786</v>
      </c>
      <c r="C16555" s="1" t="s">
        <v>40787</v>
      </c>
      <c r="D16555" s="1" t="s">
        <v>40788</v>
      </c>
      <c r="E16555" s="1" t="s">
        <v>66</v>
      </c>
      <c r="F16555" s="1" t="s">
        <v>498</v>
      </c>
      <c r="G16555" s="1" t="s">
        <v>499</v>
      </c>
    </row>
    <row r="16556" spans="1:7" x14ac:dyDescent="0.25">
      <c r="A16556" s="1">
        <v>15095056</v>
      </c>
      <c r="B16556" s="1" t="s">
        <v>43368</v>
      </c>
      <c r="C16556" s="1" t="s">
        <v>43368</v>
      </c>
      <c r="D16556" s="1" t="s">
        <v>43368</v>
      </c>
      <c r="G16556" s="1" t="s">
        <v>199</v>
      </c>
    </row>
    <row r="16557" spans="1:7" x14ac:dyDescent="0.25">
      <c r="A16557" s="1">
        <v>19727019</v>
      </c>
      <c r="B16557" s="1" t="s">
        <v>43369</v>
      </c>
      <c r="C16557" s="1" t="s">
        <v>43370</v>
      </c>
      <c r="D16557" s="1" t="s">
        <v>43371</v>
      </c>
      <c r="E16557" s="1" t="s">
        <v>66</v>
      </c>
      <c r="F16557" s="1" t="s">
        <v>5894</v>
      </c>
      <c r="G16557" s="1" t="s">
        <v>5895</v>
      </c>
    </row>
    <row r="16558" spans="1:7" x14ac:dyDescent="0.25">
      <c r="B16558" s="1" t="s">
        <v>43372</v>
      </c>
      <c r="C16558" s="1" t="s">
        <v>43373</v>
      </c>
      <c r="D16558" s="1" t="s">
        <v>43374</v>
      </c>
      <c r="E16558" s="1" t="s">
        <v>66</v>
      </c>
      <c r="F16558" s="1" t="s">
        <v>7862</v>
      </c>
      <c r="G16558" s="1" t="s">
        <v>199</v>
      </c>
    </row>
    <row r="16559" spans="1:7" x14ac:dyDescent="0.25">
      <c r="A16559" s="1">
        <v>17727019</v>
      </c>
      <c r="B16559" s="1" t="s">
        <v>43375</v>
      </c>
      <c r="C16559" s="1" t="s">
        <v>43375</v>
      </c>
      <c r="D16559" s="1" t="s">
        <v>43375</v>
      </c>
      <c r="G16559" s="1" t="s">
        <v>199</v>
      </c>
    </row>
    <row r="16560" spans="1:7" x14ac:dyDescent="0.25">
      <c r="A16560" s="1">
        <v>15727019</v>
      </c>
      <c r="B16560" s="1" t="s">
        <v>43375</v>
      </c>
      <c r="C16560" s="1" t="s">
        <v>43375</v>
      </c>
      <c r="D16560" s="1" t="s">
        <v>43375</v>
      </c>
      <c r="G16560" s="1" t="s">
        <v>199</v>
      </c>
    </row>
    <row r="16561" spans="1:7" x14ac:dyDescent="0.25">
      <c r="B16561" s="1" t="s">
        <v>43376</v>
      </c>
      <c r="C16561" s="1" t="s">
        <v>43377</v>
      </c>
      <c r="D16561" s="1" t="s">
        <v>43378</v>
      </c>
      <c r="E16561" s="1" t="s">
        <v>65</v>
      </c>
      <c r="F16561" s="1" t="s">
        <v>7824</v>
      </c>
      <c r="G16561" s="1" t="s">
        <v>199</v>
      </c>
    </row>
    <row r="16562" spans="1:7" x14ac:dyDescent="0.25">
      <c r="A16562" s="1">
        <v>16511006</v>
      </c>
      <c r="B16562" s="1" t="s">
        <v>43379</v>
      </c>
      <c r="C16562" s="1" t="s">
        <v>43380</v>
      </c>
      <c r="D16562" s="1" t="s">
        <v>43381</v>
      </c>
      <c r="E16562" s="1" t="s">
        <v>66</v>
      </c>
      <c r="F16562" s="1" t="s">
        <v>3360</v>
      </c>
      <c r="G16562" s="1" t="s">
        <v>3361</v>
      </c>
    </row>
    <row r="16563" spans="1:7" x14ac:dyDescent="0.25">
      <c r="A16563" s="1">
        <v>18511006</v>
      </c>
      <c r="B16563" s="1" t="s">
        <v>43382</v>
      </c>
      <c r="C16563" s="1" t="s">
        <v>43382</v>
      </c>
      <c r="D16563" s="1" t="s">
        <v>43382</v>
      </c>
      <c r="G16563" s="1" t="s">
        <v>199</v>
      </c>
    </row>
    <row r="16564" spans="1:7" x14ac:dyDescent="0.25">
      <c r="A16564" s="1">
        <v>33004086</v>
      </c>
      <c r="B16564" s="1" t="s">
        <v>43383</v>
      </c>
      <c r="C16564" s="1" t="s">
        <v>43384</v>
      </c>
      <c r="D16564" s="1" t="s">
        <v>43385</v>
      </c>
      <c r="E16564" s="1" t="s">
        <v>65</v>
      </c>
      <c r="F16564" s="1" t="s">
        <v>39</v>
      </c>
      <c r="G16564" s="1" t="s">
        <v>321</v>
      </c>
    </row>
    <row r="16565" spans="1:7" x14ac:dyDescent="0.25">
      <c r="A16565" s="1">
        <v>33004087</v>
      </c>
      <c r="B16565" s="1" t="s">
        <v>43386</v>
      </c>
      <c r="C16565" s="1" t="s">
        <v>43387</v>
      </c>
      <c r="D16565" s="1" t="s">
        <v>43388</v>
      </c>
      <c r="E16565" s="1" t="s">
        <v>65</v>
      </c>
      <c r="F16565" s="1" t="s">
        <v>39</v>
      </c>
      <c r="G16565" s="1" t="s">
        <v>321</v>
      </c>
    </row>
    <row r="16566" spans="1:7" x14ac:dyDescent="0.25">
      <c r="A16566" s="1">
        <v>33004088</v>
      </c>
      <c r="B16566" s="1" t="s">
        <v>43389</v>
      </c>
      <c r="C16566" s="1" t="s">
        <v>43390</v>
      </c>
      <c r="D16566" s="1" t="s">
        <v>43391</v>
      </c>
      <c r="E16566" s="1" t="s">
        <v>65</v>
      </c>
      <c r="F16566" s="1" t="s">
        <v>39</v>
      </c>
      <c r="G16566" s="1" t="s">
        <v>321</v>
      </c>
    </row>
    <row r="16567" spans="1:7" x14ac:dyDescent="0.25">
      <c r="B16567" s="1" t="s">
        <v>4554</v>
      </c>
      <c r="C16567" s="1" t="s">
        <v>4555</v>
      </c>
      <c r="D16567" s="1" t="s">
        <v>4556</v>
      </c>
      <c r="E16567" s="1" t="s">
        <v>66</v>
      </c>
      <c r="F16567" s="1" t="s">
        <v>43392</v>
      </c>
      <c r="G16567" s="1" t="s">
        <v>199</v>
      </c>
    </row>
    <row r="16568" spans="1:7" x14ac:dyDescent="0.25">
      <c r="A16568" s="1">
        <v>33004092</v>
      </c>
      <c r="B16568" s="1" t="s">
        <v>43393</v>
      </c>
      <c r="C16568" s="1" t="s">
        <v>43394</v>
      </c>
      <c r="D16568" s="1" t="s">
        <v>43395</v>
      </c>
      <c r="E16568" s="1" t="s">
        <v>65</v>
      </c>
      <c r="F16568" s="1" t="s">
        <v>480</v>
      </c>
      <c r="G16568" s="1" t="s">
        <v>481</v>
      </c>
    </row>
    <row r="16569" spans="1:7" x14ac:dyDescent="0.25">
      <c r="A16569" s="1">
        <v>33004093</v>
      </c>
      <c r="B16569" s="1" t="s">
        <v>43396</v>
      </c>
      <c r="C16569" s="1" t="s">
        <v>43397</v>
      </c>
      <c r="D16569" s="1" t="s">
        <v>43398</v>
      </c>
      <c r="E16569" s="1" t="s">
        <v>65</v>
      </c>
      <c r="F16569" s="1" t="s">
        <v>480</v>
      </c>
      <c r="G16569" s="1" t="s">
        <v>481</v>
      </c>
    </row>
    <row r="16570" spans="1:7" x14ac:dyDescent="0.25">
      <c r="A16570" s="1">
        <v>33004094</v>
      </c>
      <c r="B16570" s="1" t="s">
        <v>43399</v>
      </c>
      <c r="C16570" s="1" t="s">
        <v>43400</v>
      </c>
      <c r="D16570" s="1" t="s">
        <v>43401</v>
      </c>
      <c r="E16570" s="1" t="s">
        <v>65</v>
      </c>
      <c r="F16570" s="1" t="s">
        <v>39</v>
      </c>
      <c r="G16570" s="1" t="s">
        <v>321</v>
      </c>
    </row>
    <row r="16571" spans="1:7" x14ac:dyDescent="0.25">
      <c r="A16571" s="1">
        <v>33004095</v>
      </c>
      <c r="B16571" s="1" t="s">
        <v>43402</v>
      </c>
      <c r="C16571" s="1" t="s">
        <v>43403</v>
      </c>
      <c r="D16571" s="1" t="s">
        <v>43404</v>
      </c>
      <c r="E16571" s="1" t="s">
        <v>65</v>
      </c>
      <c r="F16571" s="1" t="s">
        <v>39</v>
      </c>
      <c r="G16571" s="1" t="s">
        <v>321</v>
      </c>
    </row>
    <row r="16572" spans="1:7" x14ac:dyDescent="0.25">
      <c r="A16572" s="1">
        <v>33004097</v>
      </c>
      <c r="B16572" s="1" t="s">
        <v>43405</v>
      </c>
      <c r="C16572" s="1" t="s">
        <v>43406</v>
      </c>
      <c r="D16572" s="1" t="s">
        <v>43407</v>
      </c>
      <c r="E16572" s="1" t="s">
        <v>65</v>
      </c>
      <c r="F16572" s="1" t="s">
        <v>480</v>
      </c>
      <c r="G16572" s="1" t="s">
        <v>481</v>
      </c>
    </row>
    <row r="16573" spans="1:7" x14ac:dyDescent="0.25">
      <c r="B16573" s="1" t="s">
        <v>43408</v>
      </c>
      <c r="C16573" s="1" t="s">
        <v>43409</v>
      </c>
      <c r="D16573" s="1" t="s">
        <v>43410</v>
      </c>
      <c r="E16573" s="1" t="s">
        <v>66</v>
      </c>
      <c r="F16573" s="1" t="s">
        <v>7862</v>
      </c>
      <c r="G16573" s="1" t="s">
        <v>199</v>
      </c>
    </row>
    <row r="16574" spans="1:7" x14ac:dyDescent="0.25">
      <c r="A16574" s="1">
        <v>35510435</v>
      </c>
      <c r="B16574" s="1" t="s">
        <v>43411</v>
      </c>
      <c r="C16574" s="1" t="s">
        <v>43412</v>
      </c>
      <c r="D16574" s="1" t="s">
        <v>43413</v>
      </c>
      <c r="E16574" s="1" t="s">
        <v>66</v>
      </c>
      <c r="F16574" s="1" t="s">
        <v>43414</v>
      </c>
      <c r="G16574" s="1" t="s">
        <v>43415</v>
      </c>
    </row>
    <row r="16575" spans="1:7" x14ac:dyDescent="0.25">
      <c r="B16575" s="1" t="s">
        <v>43416</v>
      </c>
      <c r="C16575" s="1" t="s">
        <v>43417</v>
      </c>
      <c r="D16575" s="1" t="s">
        <v>43418</v>
      </c>
      <c r="E16575" s="1" t="s">
        <v>66</v>
      </c>
      <c r="G16575" s="1" t="s">
        <v>199</v>
      </c>
    </row>
    <row r="16576" spans="1:7" x14ac:dyDescent="0.25">
      <c r="A16576" s="1">
        <v>35260687</v>
      </c>
      <c r="B16576" s="1" t="s">
        <v>43419</v>
      </c>
      <c r="C16576" s="1" t="s">
        <v>43420</v>
      </c>
      <c r="D16576" s="1" t="s">
        <v>43421</v>
      </c>
      <c r="E16576" s="1" t="s">
        <v>65</v>
      </c>
      <c r="F16576" s="1" t="s">
        <v>6787</v>
      </c>
      <c r="G16576" s="1" t="s">
        <v>6788</v>
      </c>
    </row>
    <row r="16577" spans="1:7" x14ac:dyDescent="0.25">
      <c r="B16577" s="1" t="s">
        <v>43422</v>
      </c>
      <c r="C16577" s="1" t="s">
        <v>43423</v>
      </c>
      <c r="D16577" s="1" t="s">
        <v>43424</v>
      </c>
      <c r="E16577" s="1" t="s">
        <v>66</v>
      </c>
      <c r="F16577" s="1" t="s">
        <v>43425</v>
      </c>
      <c r="G16577" s="1" t="s">
        <v>199</v>
      </c>
    </row>
    <row r="16578" spans="1:7" x14ac:dyDescent="0.25">
      <c r="B16578" s="1" t="s">
        <v>43422</v>
      </c>
      <c r="C16578" s="1" t="s">
        <v>43423</v>
      </c>
      <c r="D16578" s="1" t="s">
        <v>43424</v>
      </c>
      <c r="E16578" s="1" t="s">
        <v>66</v>
      </c>
      <c r="F16578" s="1" t="s">
        <v>43425</v>
      </c>
      <c r="G16578" s="1" t="s">
        <v>199</v>
      </c>
    </row>
    <row r="16579" spans="1:7" x14ac:dyDescent="0.25">
      <c r="A16579" s="1">
        <v>19724074</v>
      </c>
      <c r="B16579" s="1" t="s">
        <v>43426</v>
      </c>
      <c r="C16579" s="1" t="s">
        <v>43427</v>
      </c>
      <c r="D16579" s="1" t="s">
        <v>43428</v>
      </c>
      <c r="E16579" s="1" t="s">
        <v>66</v>
      </c>
      <c r="F16579" s="1" t="s">
        <v>149</v>
      </c>
      <c r="G16579" s="1" t="s">
        <v>150</v>
      </c>
    </row>
    <row r="16580" spans="1:7" x14ac:dyDescent="0.25">
      <c r="B16580" s="1" t="s">
        <v>5324</v>
      </c>
      <c r="C16580" s="1" t="s">
        <v>5325</v>
      </c>
      <c r="D16580" s="1" t="s">
        <v>5326</v>
      </c>
      <c r="E16580" s="1" t="s">
        <v>66</v>
      </c>
      <c r="F16580" s="1" t="s">
        <v>149</v>
      </c>
      <c r="G16580" s="1" t="s">
        <v>150</v>
      </c>
    </row>
    <row r="16581" spans="1:7" x14ac:dyDescent="0.25">
      <c r="B16581" s="1" t="s">
        <v>43429</v>
      </c>
      <c r="C16581" s="1" t="s">
        <v>43430</v>
      </c>
      <c r="D16581" s="1" t="s">
        <v>43431</v>
      </c>
      <c r="E16581" s="1" t="s">
        <v>66</v>
      </c>
      <c r="F16581" s="1" t="s">
        <v>7862</v>
      </c>
      <c r="G16581" s="1" t="s">
        <v>199</v>
      </c>
    </row>
    <row r="16582" spans="1:7" x14ac:dyDescent="0.25">
      <c r="A16582" s="1">
        <v>35260688</v>
      </c>
      <c r="B16582" s="1" t="s">
        <v>43432</v>
      </c>
      <c r="C16582" s="1" t="s">
        <v>43433</v>
      </c>
      <c r="D16582" s="1" t="s">
        <v>43434</v>
      </c>
      <c r="E16582" s="1" t="s">
        <v>65</v>
      </c>
      <c r="F16582" s="1" t="s">
        <v>952</v>
      </c>
      <c r="G16582" s="1" t="s">
        <v>953</v>
      </c>
    </row>
    <row r="16583" spans="1:7" x14ac:dyDescent="0.25">
      <c r="A16583" s="1">
        <v>33004101</v>
      </c>
      <c r="B16583" s="1" t="s">
        <v>43435</v>
      </c>
      <c r="C16583" s="1" t="s">
        <v>43436</v>
      </c>
      <c r="D16583" s="1" t="s">
        <v>43437</v>
      </c>
      <c r="G16583" s="1" t="s">
        <v>199</v>
      </c>
    </row>
    <row r="16584" spans="1:7" x14ac:dyDescent="0.25">
      <c r="A16584" s="1">
        <v>33004102</v>
      </c>
      <c r="B16584" s="1" t="s">
        <v>43438</v>
      </c>
      <c r="C16584" s="1" t="s">
        <v>43439</v>
      </c>
      <c r="D16584" s="1" t="s">
        <v>43440</v>
      </c>
      <c r="G16584" s="1" t="s">
        <v>199</v>
      </c>
    </row>
    <row r="16585" spans="1:7" x14ac:dyDescent="0.25">
      <c r="A16585" s="1">
        <v>35201133</v>
      </c>
      <c r="B16585" s="1" t="s">
        <v>43441</v>
      </c>
      <c r="C16585" s="1" t="s">
        <v>43442</v>
      </c>
      <c r="D16585" s="1" t="s">
        <v>43443</v>
      </c>
      <c r="G16585" s="1" t="s">
        <v>199</v>
      </c>
    </row>
    <row r="16586" spans="1:7" x14ac:dyDescent="0.25">
      <c r="A16586" s="1">
        <v>33900269</v>
      </c>
      <c r="B16586" s="1" t="s">
        <v>43444</v>
      </c>
      <c r="C16586" s="1" t="s">
        <v>43445</v>
      </c>
      <c r="D16586" s="1" t="s">
        <v>43446</v>
      </c>
      <c r="E16586" s="1" t="s">
        <v>65</v>
      </c>
      <c r="F16586" s="1" t="s">
        <v>387</v>
      </c>
      <c r="G16586" s="1" t="s">
        <v>388</v>
      </c>
    </row>
    <row r="16587" spans="1:7" x14ac:dyDescent="0.25">
      <c r="A16587" s="1">
        <v>33900262</v>
      </c>
      <c r="B16587" s="1" t="s">
        <v>43447</v>
      </c>
      <c r="C16587" s="1" t="s">
        <v>43448</v>
      </c>
      <c r="D16587" s="1" t="s">
        <v>43449</v>
      </c>
      <c r="E16587" s="1" t="s">
        <v>65</v>
      </c>
      <c r="F16587" s="1" t="s">
        <v>387</v>
      </c>
      <c r="G16587" s="1" t="s">
        <v>388</v>
      </c>
    </row>
    <row r="16588" spans="1:7" x14ac:dyDescent="0.25">
      <c r="A16588" s="1">
        <v>35400079</v>
      </c>
      <c r="B16588" s="1" t="s">
        <v>43450</v>
      </c>
      <c r="C16588" s="1" t="s">
        <v>43451</v>
      </c>
      <c r="D16588" s="1" t="s">
        <v>43452</v>
      </c>
      <c r="E16588" s="1" t="s">
        <v>65</v>
      </c>
      <c r="F16588" s="1" t="s">
        <v>43453</v>
      </c>
      <c r="G16588" s="1" t="s">
        <v>43454</v>
      </c>
    </row>
    <row r="16589" spans="1:7" x14ac:dyDescent="0.25">
      <c r="A16589" s="1">
        <v>33900270</v>
      </c>
      <c r="B16589" s="1" t="s">
        <v>42878</v>
      </c>
      <c r="C16589" s="1" t="s">
        <v>42879</v>
      </c>
      <c r="D16589" s="1" t="s">
        <v>42880</v>
      </c>
      <c r="E16589" s="1" t="s">
        <v>65</v>
      </c>
      <c r="F16589" s="1" t="s">
        <v>387</v>
      </c>
      <c r="G16589" s="1" t="s">
        <v>388</v>
      </c>
    </row>
    <row r="16590" spans="1:7" x14ac:dyDescent="0.25">
      <c r="A16590" s="1">
        <v>28870049</v>
      </c>
      <c r="B16590" s="1" t="s">
        <v>43455</v>
      </c>
      <c r="C16590" s="1" t="s">
        <v>43456</v>
      </c>
      <c r="D16590" s="1" t="s">
        <v>43457</v>
      </c>
      <c r="E16590" s="1" t="s">
        <v>65</v>
      </c>
      <c r="F16590" s="1" t="s">
        <v>9703</v>
      </c>
      <c r="G16590" s="1" t="s">
        <v>9704</v>
      </c>
    </row>
    <row r="16591" spans="1:7" x14ac:dyDescent="0.25">
      <c r="B16591" s="1" t="s">
        <v>43458</v>
      </c>
      <c r="C16591" s="1" t="s">
        <v>43459</v>
      </c>
      <c r="D16591" s="1" t="s">
        <v>43460</v>
      </c>
      <c r="E16591" s="1" t="s">
        <v>66</v>
      </c>
      <c r="F16591" s="1" t="s">
        <v>8440</v>
      </c>
      <c r="G16591" s="1" t="s">
        <v>199</v>
      </c>
    </row>
    <row r="16592" spans="1:7" x14ac:dyDescent="0.25">
      <c r="A16592" s="1">
        <v>26870000</v>
      </c>
      <c r="B16592" s="1" t="s">
        <v>43461</v>
      </c>
      <c r="C16592" s="1" t="s">
        <v>43462</v>
      </c>
      <c r="D16592" s="1" t="s">
        <v>43463</v>
      </c>
      <c r="E16592" s="1" t="s">
        <v>65</v>
      </c>
      <c r="F16592" s="1" t="s">
        <v>41152</v>
      </c>
      <c r="G16592" s="1" t="s">
        <v>41153</v>
      </c>
    </row>
    <row r="16593" spans="1:7" x14ac:dyDescent="0.25">
      <c r="A16593" s="1">
        <v>26870049</v>
      </c>
      <c r="B16593" s="1" t="s">
        <v>43455</v>
      </c>
      <c r="C16593" s="1" t="s">
        <v>43456</v>
      </c>
      <c r="D16593" s="1" t="s">
        <v>43457</v>
      </c>
      <c r="E16593" s="1" t="s">
        <v>65</v>
      </c>
      <c r="F16593" s="1" t="s">
        <v>9703</v>
      </c>
      <c r="G16593" s="1" t="s">
        <v>9704</v>
      </c>
    </row>
    <row r="16594" spans="1:7" x14ac:dyDescent="0.25">
      <c r="A16594" s="1">
        <v>39010317</v>
      </c>
      <c r="B16594" s="1" t="s">
        <v>43464</v>
      </c>
      <c r="C16594" s="1" t="s">
        <v>43464</v>
      </c>
      <c r="D16594" s="1" t="s">
        <v>43464</v>
      </c>
      <c r="E16594" s="1" t="s">
        <v>66</v>
      </c>
      <c r="G16594" s="1" t="s">
        <v>199</v>
      </c>
    </row>
    <row r="16595" spans="1:7" x14ac:dyDescent="0.25">
      <c r="A16595" s="1">
        <v>26870050</v>
      </c>
      <c r="B16595" s="1" t="s">
        <v>43465</v>
      </c>
      <c r="C16595" s="1" t="s">
        <v>43466</v>
      </c>
      <c r="D16595" s="1" t="s">
        <v>43467</v>
      </c>
      <c r="E16595" s="1" t="s">
        <v>65</v>
      </c>
      <c r="F16595" s="1" t="s">
        <v>41152</v>
      </c>
      <c r="G16595" s="1" t="s">
        <v>41153</v>
      </c>
    </row>
    <row r="16596" spans="1:7" x14ac:dyDescent="0.25">
      <c r="A16596" s="1">
        <v>35250009</v>
      </c>
      <c r="B16596" s="1" t="s">
        <v>43468</v>
      </c>
      <c r="C16596" s="1" t="s">
        <v>43469</v>
      </c>
      <c r="D16596" s="1" t="s">
        <v>43470</v>
      </c>
      <c r="E16596" s="1" t="s">
        <v>65</v>
      </c>
      <c r="F16596" s="1" t="s">
        <v>6283</v>
      </c>
      <c r="G16596" s="1" t="s">
        <v>6284</v>
      </c>
    </row>
    <row r="16597" spans="1:7" x14ac:dyDescent="0.25">
      <c r="A16597" s="1">
        <v>26870051</v>
      </c>
      <c r="B16597" s="1" t="s">
        <v>43471</v>
      </c>
      <c r="C16597" s="1" t="s">
        <v>43472</v>
      </c>
      <c r="D16597" s="1" t="s">
        <v>43473</v>
      </c>
      <c r="E16597" s="1" t="s">
        <v>65</v>
      </c>
      <c r="F16597" s="1" t="s">
        <v>41152</v>
      </c>
      <c r="G16597" s="1" t="s">
        <v>41153</v>
      </c>
    </row>
    <row r="16598" spans="1:7" x14ac:dyDescent="0.25">
      <c r="B16598" s="1" t="s">
        <v>43474</v>
      </c>
      <c r="C16598" s="1" t="s">
        <v>43475</v>
      </c>
      <c r="D16598" s="1" t="s">
        <v>43476</v>
      </c>
      <c r="E16598" s="1" t="s">
        <v>66</v>
      </c>
      <c r="F16598" s="1" t="s">
        <v>7862</v>
      </c>
      <c r="G16598" s="1" t="s">
        <v>199</v>
      </c>
    </row>
    <row r="16599" spans="1:7" x14ac:dyDescent="0.25">
      <c r="A16599" s="1">
        <v>19798006</v>
      </c>
      <c r="B16599" s="1" t="s">
        <v>43477</v>
      </c>
      <c r="C16599" s="1" t="s">
        <v>43478</v>
      </c>
      <c r="D16599" s="1" t="s">
        <v>43479</v>
      </c>
      <c r="E16599" s="1" t="s">
        <v>66</v>
      </c>
      <c r="F16599" s="1" t="s">
        <v>990</v>
      </c>
      <c r="G16599" s="1" t="s">
        <v>199</v>
      </c>
    </row>
    <row r="16600" spans="1:7" x14ac:dyDescent="0.25">
      <c r="B16600" s="1" t="s">
        <v>43480</v>
      </c>
      <c r="C16600" s="1" t="s">
        <v>43481</v>
      </c>
      <c r="D16600" s="1" t="s">
        <v>43482</v>
      </c>
      <c r="E16600" s="1" t="s">
        <v>66</v>
      </c>
      <c r="F16600" s="1" t="s">
        <v>43483</v>
      </c>
      <c r="G16600" s="1" t="s">
        <v>199</v>
      </c>
    </row>
    <row r="16601" spans="1:7" x14ac:dyDescent="0.25">
      <c r="B16601" s="1" t="s">
        <v>13324</v>
      </c>
      <c r="C16601" s="1" t="s">
        <v>13325</v>
      </c>
      <c r="D16601" s="1" t="s">
        <v>13326</v>
      </c>
      <c r="E16601" s="1" t="s">
        <v>66</v>
      </c>
      <c r="F16601" s="1" t="s">
        <v>8313</v>
      </c>
      <c r="G16601" s="1" t="s">
        <v>199</v>
      </c>
    </row>
    <row r="16602" spans="1:7" x14ac:dyDescent="0.25">
      <c r="B16602" s="1" t="s">
        <v>2259</v>
      </c>
      <c r="C16602" s="1" t="s">
        <v>2260</v>
      </c>
      <c r="D16602" s="1" t="s">
        <v>2261</v>
      </c>
      <c r="E16602" s="1" t="s">
        <v>66</v>
      </c>
      <c r="F16602" s="1" t="s">
        <v>8313</v>
      </c>
      <c r="G16602" s="1" t="s">
        <v>199</v>
      </c>
    </row>
    <row r="16603" spans="1:7" x14ac:dyDescent="0.25">
      <c r="B16603" s="1" t="s">
        <v>12891</v>
      </c>
      <c r="C16603" s="1" t="s">
        <v>12892</v>
      </c>
      <c r="D16603" s="1" t="s">
        <v>12893</v>
      </c>
      <c r="E16603" s="1" t="s">
        <v>66</v>
      </c>
      <c r="F16603" s="1" t="s">
        <v>8313</v>
      </c>
      <c r="G16603" s="1" t="s">
        <v>199</v>
      </c>
    </row>
    <row r="16604" spans="1:7" x14ac:dyDescent="0.25">
      <c r="B16604" s="1" t="s">
        <v>13321</v>
      </c>
      <c r="C16604" s="1" t="s">
        <v>13322</v>
      </c>
      <c r="D16604" s="1" t="s">
        <v>13323</v>
      </c>
      <c r="E16604" s="1" t="s">
        <v>66</v>
      </c>
      <c r="F16604" s="1" t="s">
        <v>8313</v>
      </c>
      <c r="G16604" s="1" t="s">
        <v>199</v>
      </c>
    </row>
    <row r="16605" spans="1:7" x14ac:dyDescent="0.25">
      <c r="B16605" s="1" t="s">
        <v>43484</v>
      </c>
      <c r="C16605" s="1" t="s">
        <v>43485</v>
      </c>
      <c r="D16605" s="1" t="s">
        <v>43486</v>
      </c>
      <c r="E16605" s="1" t="s">
        <v>66</v>
      </c>
      <c r="F16605" s="1" t="s">
        <v>8313</v>
      </c>
      <c r="G16605" s="1" t="s">
        <v>199</v>
      </c>
    </row>
    <row r="16606" spans="1:7" x14ac:dyDescent="0.25">
      <c r="B16606" s="1" t="s">
        <v>43487</v>
      </c>
      <c r="C16606" s="1" t="s">
        <v>43488</v>
      </c>
      <c r="D16606" s="1" t="s">
        <v>43489</v>
      </c>
      <c r="E16606" s="1" t="s">
        <v>66</v>
      </c>
      <c r="F16606" s="1" t="s">
        <v>6735</v>
      </c>
      <c r="G16606" s="1" t="s">
        <v>199</v>
      </c>
    </row>
    <row r="16607" spans="1:7" x14ac:dyDescent="0.25">
      <c r="B16607" s="1" t="s">
        <v>43490</v>
      </c>
      <c r="C16607" s="1" t="s">
        <v>43491</v>
      </c>
      <c r="D16607" s="1" t="s">
        <v>43492</v>
      </c>
      <c r="E16607" s="1" t="s">
        <v>66</v>
      </c>
      <c r="F16607" s="1" t="s">
        <v>9762</v>
      </c>
      <c r="G16607" s="1" t="s">
        <v>199</v>
      </c>
    </row>
    <row r="16608" spans="1:7" x14ac:dyDescent="0.25">
      <c r="A16608" s="1">
        <v>33904032</v>
      </c>
      <c r="B16608" s="1" t="s">
        <v>43493</v>
      </c>
      <c r="C16608" s="1" t="s">
        <v>43494</v>
      </c>
      <c r="D16608" s="1" t="s">
        <v>43495</v>
      </c>
      <c r="E16608" s="1" t="s">
        <v>66</v>
      </c>
      <c r="F16608" s="1" t="s">
        <v>233</v>
      </c>
      <c r="G16608" s="1" t="s">
        <v>234</v>
      </c>
    </row>
    <row r="16609" spans="1:7" x14ac:dyDescent="0.25">
      <c r="A16609" s="1">
        <v>33904030</v>
      </c>
      <c r="B16609" s="1" t="s">
        <v>43496</v>
      </c>
      <c r="C16609" s="1" t="s">
        <v>43497</v>
      </c>
      <c r="D16609" s="1" t="s">
        <v>43498</v>
      </c>
      <c r="E16609" s="1" t="s">
        <v>66</v>
      </c>
      <c r="F16609" s="1" t="s">
        <v>233</v>
      </c>
      <c r="G16609" s="1" t="s">
        <v>234</v>
      </c>
    </row>
    <row r="16610" spans="1:7" x14ac:dyDescent="0.25">
      <c r="A16610" s="1">
        <v>33904031</v>
      </c>
      <c r="B16610" s="1" t="s">
        <v>43499</v>
      </c>
      <c r="C16610" s="1" t="s">
        <v>43500</v>
      </c>
      <c r="D16610" s="1" t="s">
        <v>43501</v>
      </c>
      <c r="E16610" s="1" t="s">
        <v>66</v>
      </c>
      <c r="F16610" s="1" t="s">
        <v>233</v>
      </c>
      <c r="G16610" s="1" t="s">
        <v>234</v>
      </c>
    </row>
    <row r="16611" spans="1:7" x14ac:dyDescent="0.25">
      <c r="A16611" s="1">
        <v>33904035</v>
      </c>
      <c r="B16611" s="1" t="s">
        <v>43502</v>
      </c>
      <c r="C16611" s="1" t="s">
        <v>43503</v>
      </c>
      <c r="D16611" s="1" t="s">
        <v>43504</v>
      </c>
      <c r="E16611" s="1" t="s">
        <v>66</v>
      </c>
      <c r="F16611" s="1" t="s">
        <v>233</v>
      </c>
      <c r="G16611" s="1" t="s">
        <v>234</v>
      </c>
    </row>
    <row r="16612" spans="1:7" x14ac:dyDescent="0.25">
      <c r="A16612" s="1">
        <v>33904034</v>
      </c>
      <c r="B16612" s="1" t="s">
        <v>43505</v>
      </c>
      <c r="C16612" s="1" t="s">
        <v>43506</v>
      </c>
      <c r="D16612" s="1" t="s">
        <v>43507</v>
      </c>
      <c r="E16612" s="1" t="s">
        <v>66</v>
      </c>
      <c r="F16612" s="1" t="s">
        <v>233</v>
      </c>
      <c r="G16612" s="1" t="s">
        <v>234</v>
      </c>
    </row>
    <row r="16613" spans="1:7" x14ac:dyDescent="0.25">
      <c r="B16613" s="1" t="s">
        <v>43508</v>
      </c>
      <c r="C16613" s="1" t="s">
        <v>43508</v>
      </c>
      <c r="D16613" s="1" t="s">
        <v>43508</v>
      </c>
      <c r="E16613" s="1" t="s">
        <v>66</v>
      </c>
      <c r="G16613" s="1" t="s">
        <v>199</v>
      </c>
    </row>
    <row r="16614" spans="1:7" x14ac:dyDescent="0.25">
      <c r="B16614" s="1" t="s">
        <v>43509</v>
      </c>
      <c r="C16614" s="1" t="s">
        <v>43510</v>
      </c>
      <c r="D16614" s="1" t="s">
        <v>43510</v>
      </c>
      <c r="E16614" s="1" t="s">
        <v>66</v>
      </c>
      <c r="G16614" s="1" t="s">
        <v>199</v>
      </c>
    </row>
    <row r="16615" spans="1:7" x14ac:dyDescent="0.25">
      <c r="B16615" s="1" t="s">
        <v>43511</v>
      </c>
      <c r="C16615" s="1" t="s">
        <v>43512</v>
      </c>
      <c r="D16615" s="1" t="s">
        <v>43513</v>
      </c>
      <c r="E16615" s="1" t="s">
        <v>66</v>
      </c>
      <c r="G16615" s="1" t="s">
        <v>199</v>
      </c>
    </row>
    <row r="16616" spans="1:7" x14ac:dyDescent="0.25">
      <c r="B16616" s="1" t="s">
        <v>43514</v>
      </c>
      <c r="C16616" s="1" t="s">
        <v>43515</v>
      </c>
      <c r="D16616" s="1" t="s">
        <v>43516</v>
      </c>
      <c r="E16616" s="1" t="s">
        <v>66</v>
      </c>
      <c r="G16616" s="1" t="s">
        <v>199</v>
      </c>
    </row>
    <row r="16617" spans="1:7" x14ac:dyDescent="0.25">
      <c r="B16617" s="1" t="s">
        <v>43517</v>
      </c>
      <c r="C16617" s="1" t="s">
        <v>43518</v>
      </c>
      <c r="D16617" s="1" t="s">
        <v>43519</v>
      </c>
      <c r="E16617" s="1" t="s">
        <v>66</v>
      </c>
      <c r="G16617" s="1" t="s">
        <v>199</v>
      </c>
    </row>
    <row r="16618" spans="1:7" x14ac:dyDescent="0.25">
      <c r="B16618" s="1" t="s">
        <v>43520</v>
      </c>
      <c r="C16618" s="1" t="s">
        <v>43521</v>
      </c>
      <c r="D16618" s="1" t="s">
        <v>43522</v>
      </c>
      <c r="E16618" s="1" t="s">
        <v>66</v>
      </c>
      <c r="G16618" s="1" t="s">
        <v>199</v>
      </c>
    </row>
    <row r="16619" spans="1:7" x14ac:dyDescent="0.25">
      <c r="B16619" s="1" t="s">
        <v>43523</v>
      </c>
      <c r="C16619" s="1" t="s">
        <v>43524</v>
      </c>
      <c r="D16619" s="1" t="s">
        <v>43525</v>
      </c>
      <c r="E16619" s="1" t="s">
        <v>66</v>
      </c>
      <c r="G16619" s="1" t="s">
        <v>199</v>
      </c>
    </row>
    <row r="16620" spans="1:7" x14ac:dyDescent="0.25">
      <c r="B16620" s="1" t="s">
        <v>43526</v>
      </c>
      <c r="C16620" s="1" t="s">
        <v>43527</v>
      </c>
      <c r="D16620" s="1" t="s">
        <v>43528</v>
      </c>
      <c r="E16620" s="1" t="s">
        <v>66</v>
      </c>
      <c r="G16620" s="1" t="s">
        <v>199</v>
      </c>
    </row>
    <row r="16621" spans="1:7" x14ac:dyDescent="0.25">
      <c r="B16621" s="1" t="s">
        <v>43529</v>
      </c>
      <c r="C16621" s="1" t="s">
        <v>43530</v>
      </c>
      <c r="D16621" s="1" t="s">
        <v>43531</v>
      </c>
      <c r="E16621" s="1" t="s">
        <v>66</v>
      </c>
      <c r="G16621" s="1" t="s">
        <v>199</v>
      </c>
    </row>
    <row r="16622" spans="1:7" x14ac:dyDescent="0.25">
      <c r="A16622" s="1">
        <v>28373014</v>
      </c>
      <c r="B16622" s="1" t="s">
        <v>7818</v>
      </c>
      <c r="C16622" s="1" t="s">
        <v>7819</v>
      </c>
      <c r="D16622" s="1" t="s">
        <v>7820</v>
      </c>
      <c r="E16622" s="1" t="s">
        <v>66</v>
      </c>
      <c r="F16622" s="1" t="s">
        <v>300</v>
      </c>
      <c r="G16622" s="1" t="s">
        <v>301</v>
      </c>
    </row>
    <row r="16623" spans="1:7" x14ac:dyDescent="0.25">
      <c r="A16623" s="1">
        <v>26373014</v>
      </c>
      <c r="B16623" s="1" t="s">
        <v>7818</v>
      </c>
      <c r="C16623" s="1" t="s">
        <v>7819</v>
      </c>
      <c r="D16623" s="1" t="s">
        <v>7820</v>
      </c>
      <c r="E16623" s="1" t="s">
        <v>66</v>
      </c>
      <c r="F16623" s="1" t="s">
        <v>300</v>
      </c>
      <c r="G16623" s="1" t="s">
        <v>301</v>
      </c>
    </row>
    <row r="16624" spans="1:7" x14ac:dyDescent="0.25">
      <c r="B16624" s="1" t="s">
        <v>43532</v>
      </c>
      <c r="C16624" s="1" t="s">
        <v>43532</v>
      </c>
      <c r="D16624" s="1" t="s">
        <v>43532</v>
      </c>
      <c r="E16624" s="1" t="s">
        <v>66</v>
      </c>
      <c r="G16624" s="1" t="s">
        <v>199</v>
      </c>
    </row>
    <row r="16625" spans="1:7" x14ac:dyDescent="0.25">
      <c r="A16625" s="1">
        <v>35260808</v>
      </c>
      <c r="B16625" s="1" t="s">
        <v>43533</v>
      </c>
      <c r="C16625" s="1" t="s">
        <v>43534</v>
      </c>
      <c r="D16625" s="1" t="s">
        <v>43535</v>
      </c>
      <c r="E16625" s="1" t="s">
        <v>66</v>
      </c>
      <c r="F16625" s="1" t="s">
        <v>2615</v>
      </c>
      <c r="G16625" s="1" t="s">
        <v>2616</v>
      </c>
    </row>
    <row r="16626" spans="1:7" x14ac:dyDescent="0.25">
      <c r="B16626" s="1" t="s">
        <v>43536</v>
      </c>
      <c r="C16626" s="1" t="s">
        <v>43537</v>
      </c>
      <c r="D16626" s="1" t="s">
        <v>43538</v>
      </c>
      <c r="E16626" s="1" t="s">
        <v>66</v>
      </c>
      <c r="F16626" s="1" t="s">
        <v>14766</v>
      </c>
      <c r="G16626" s="1" t="s">
        <v>199</v>
      </c>
    </row>
    <row r="16627" spans="1:7" x14ac:dyDescent="0.25">
      <c r="B16627" s="1" t="s">
        <v>43539</v>
      </c>
      <c r="C16627" s="1" t="s">
        <v>43540</v>
      </c>
      <c r="D16627" s="1" t="s">
        <v>43541</v>
      </c>
      <c r="E16627" s="1" t="s">
        <v>66</v>
      </c>
      <c r="F16627" s="1" t="s">
        <v>14766</v>
      </c>
      <c r="G16627" s="1" t="s">
        <v>199</v>
      </c>
    </row>
    <row r="16628" spans="1:7" x14ac:dyDescent="0.25">
      <c r="B16628" s="1" t="s">
        <v>43542</v>
      </c>
      <c r="C16628" s="1" t="s">
        <v>43543</v>
      </c>
      <c r="D16628" s="1" t="s">
        <v>43544</v>
      </c>
      <c r="E16628" s="1" t="s">
        <v>66</v>
      </c>
      <c r="F16628" s="1" t="s">
        <v>8667</v>
      </c>
      <c r="G16628" s="1" t="s">
        <v>199</v>
      </c>
    </row>
    <row r="16629" spans="1:7" x14ac:dyDescent="0.25">
      <c r="B16629" s="1" t="s">
        <v>43545</v>
      </c>
      <c r="C16629" s="1" t="s">
        <v>43546</v>
      </c>
      <c r="D16629" s="1" t="s">
        <v>43547</v>
      </c>
      <c r="E16629" s="1" t="s">
        <v>65</v>
      </c>
      <c r="F16629" s="1" t="s">
        <v>7702</v>
      </c>
      <c r="G16629" s="1" t="s">
        <v>199</v>
      </c>
    </row>
    <row r="16630" spans="1:7" x14ac:dyDescent="0.25">
      <c r="A16630" s="1">
        <v>33000027</v>
      </c>
      <c r="B16630" s="1" t="s">
        <v>43548</v>
      </c>
      <c r="C16630" s="1" t="s">
        <v>43549</v>
      </c>
      <c r="D16630" s="1" t="s">
        <v>43550</v>
      </c>
      <c r="E16630" s="1" t="s">
        <v>66</v>
      </c>
      <c r="F16630" s="1" t="s">
        <v>480</v>
      </c>
      <c r="G16630" s="1" t="s">
        <v>481</v>
      </c>
    </row>
    <row r="16631" spans="1:7" x14ac:dyDescent="0.25">
      <c r="A16631" s="1">
        <v>33000038</v>
      </c>
      <c r="B16631" s="1" t="s">
        <v>43551</v>
      </c>
      <c r="C16631" s="1" t="s">
        <v>43552</v>
      </c>
      <c r="D16631" s="1" t="s">
        <v>43553</v>
      </c>
      <c r="E16631" s="1" t="s">
        <v>66</v>
      </c>
      <c r="F16631" s="1" t="s">
        <v>480</v>
      </c>
      <c r="G16631" s="1" t="s">
        <v>481</v>
      </c>
    </row>
    <row r="16632" spans="1:7" x14ac:dyDescent="0.25">
      <c r="A16632" s="1">
        <v>33900275</v>
      </c>
      <c r="B16632" s="1" t="s">
        <v>43554</v>
      </c>
      <c r="C16632" s="1" t="s">
        <v>43555</v>
      </c>
      <c r="D16632" s="1" t="s">
        <v>43556</v>
      </c>
      <c r="E16632" s="1" t="s">
        <v>65</v>
      </c>
      <c r="F16632" s="1" t="s">
        <v>171</v>
      </c>
      <c r="G16632" s="1" t="s">
        <v>172</v>
      </c>
    </row>
    <row r="16633" spans="1:7" x14ac:dyDescent="0.25">
      <c r="A16633" s="1">
        <v>19745267</v>
      </c>
      <c r="B16633" s="1" t="s">
        <v>42584</v>
      </c>
      <c r="C16633" s="1" t="s">
        <v>43557</v>
      </c>
      <c r="D16633" s="1" t="s">
        <v>43558</v>
      </c>
      <c r="E16633" s="1" t="s">
        <v>65</v>
      </c>
      <c r="F16633" s="1" t="s">
        <v>11615</v>
      </c>
      <c r="G16633" s="1" t="s">
        <v>11616</v>
      </c>
    </row>
    <row r="16634" spans="1:7" x14ac:dyDescent="0.25">
      <c r="A16634" s="1">
        <v>35520237</v>
      </c>
      <c r="B16634" s="1" t="s">
        <v>43559</v>
      </c>
      <c r="C16634" s="1" t="s">
        <v>43560</v>
      </c>
      <c r="D16634" s="1" t="s">
        <v>43561</v>
      </c>
      <c r="E16634" s="1" t="s">
        <v>66</v>
      </c>
      <c r="F16634" s="1" t="s">
        <v>2196</v>
      </c>
      <c r="G16634" s="1" t="s">
        <v>2197</v>
      </c>
    </row>
    <row r="16635" spans="1:7" x14ac:dyDescent="0.25">
      <c r="A16635" s="1">
        <v>17745267</v>
      </c>
      <c r="B16635" s="1" t="s">
        <v>42584</v>
      </c>
      <c r="C16635" s="1" t="s">
        <v>42585</v>
      </c>
      <c r="D16635" s="1" t="s">
        <v>42586</v>
      </c>
      <c r="E16635" s="1" t="s">
        <v>65</v>
      </c>
      <c r="F16635" s="1" t="s">
        <v>11615</v>
      </c>
      <c r="G16635" s="1" t="s">
        <v>11616</v>
      </c>
    </row>
    <row r="16636" spans="1:7" x14ac:dyDescent="0.25">
      <c r="A16636" s="1">
        <v>15745267</v>
      </c>
      <c r="B16636" s="1" t="s">
        <v>43562</v>
      </c>
      <c r="C16636" s="1" t="s">
        <v>43562</v>
      </c>
      <c r="D16636" s="1" t="s">
        <v>43562</v>
      </c>
      <c r="G16636" s="1" t="s">
        <v>199</v>
      </c>
    </row>
    <row r="16637" spans="1:7" x14ac:dyDescent="0.25">
      <c r="A16637" s="1">
        <v>33000031</v>
      </c>
      <c r="B16637" s="1" t="s">
        <v>43563</v>
      </c>
      <c r="C16637" s="1" t="s">
        <v>43564</v>
      </c>
      <c r="D16637" s="1" t="s">
        <v>43565</v>
      </c>
      <c r="E16637" s="1" t="s">
        <v>66</v>
      </c>
      <c r="F16637" s="1" t="s">
        <v>480</v>
      </c>
      <c r="G16637" s="1" t="s">
        <v>481</v>
      </c>
    </row>
    <row r="16638" spans="1:7" x14ac:dyDescent="0.25">
      <c r="A16638" s="1">
        <v>17842103</v>
      </c>
      <c r="B16638" s="1" t="s">
        <v>43566</v>
      </c>
      <c r="C16638" s="1" t="s">
        <v>43566</v>
      </c>
      <c r="D16638" s="1" t="s">
        <v>43566</v>
      </c>
      <c r="G16638" s="1" t="s">
        <v>199</v>
      </c>
    </row>
    <row r="16639" spans="1:7" x14ac:dyDescent="0.25">
      <c r="A16639" s="1">
        <v>33000039</v>
      </c>
      <c r="B16639" s="1" t="s">
        <v>43567</v>
      </c>
      <c r="C16639" s="1" t="s">
        <v>43568</v>
      </c>
      <c r="D16639" s="1" t="s">
        <v>43569</v>
      </c>
      <c r="E16639" s="1" t="s">
        <v>66</v>
      </c>
      <c r="F16639" s="1" t="s">
        <v>480</v>
      </c>
      <c r="G16639" s="1" t="s">
        <v>481</v>
      </c>
    </row>
    <row r="16640" spans="1:7" x14ac:dyDescent="0.25">
      <c r="A16640" s="1">
        <v>33000040</v>
      </c>
      <c r="B16640" s="1" t="s">
        <v>43570</v>
      </c>
      <c r="C16640" s="1" t="s">
        <v>43571</v>
      </c>
      <c r="D16640" s="1" t="s">
        <v>43572</v>
      </c>
      <c r="E16640" s="1" t="s">
        <v>66</v>
      </c>
      <c r="F16640" s="1" t="s">
        <v>480</v>
      </c>
      <c r="G16640" s="1" t="s">
        <v>481</v>
      </c>
    </row>
    <row r="16641" spans="1:7" x14ac:dyDescent="0.25">
      <c r="B16641" s="1" t="s">
        <v>43573</v>
      </c>
      <c r="C16641" s="1" t="s">
        <v>43574</v>
      </c>
      <c r="D16641" s="1" t="s">
        <v>43575</v>
      </c>
      <c r="E16641" s="1" t="s">
        <v>65</v>
      </c>
      <c r="F16641" s="1" t="s">
        <v>6735</v>
      </c>
      <c r="G16641" s="1" t="s">
        <v>199</v>
      </c>
    </row>
    <row r="16642" spans="1:7" x14ac:dyDescent="0.25">
      <c r="B16642" s="1" t="s">
        <v>43573</v>
      </c>
      <c r="C16642" s="1" t="s">
        <v>43574</v>
      </c>
      <c r="D16642" s="1" t="s">
        <v>43575</v>
      </c>
      <c r="E16642" s="1" t="s">
        <v>65</v>
      </c>
      <c r="F16642" s="1" t="s">
        <v>6735</v>
      </c>
      <c r="G16642" s="1" t="s">
        <v>199</v>
      </c>
    </row>
    <row r="16643" spans="1:7" x14ac:dyDescent="0.25">
      <c r="B16643" s="1" t="s">
        <v>43576</v>
      </c>
      <c r="C16643" s="1" t="s">
        <v>43577</v>
      </c>
      <c r="D16643" s="1" t="s">
        <v>43578</v>
      </c>
      <c r="E16643" s="1" t="s">
        <v>65</v>
      </c>
      <c r="F16643" s="1" t="s">
        <v>6735</v>
      </c>
      <c r="G16643" s="1" t="s">
        <v>199</v>
      </c>
    </row>
    <row r="16644" spans="1:7" x14ac:dyDescent="0.25">
      <c r="B16644" s="1" t="s">
        <v>43579</v>
      </c>
      <c r="C16644" s="1" t="s">
        <v>43580</v>
      </c>
      <c r="D16644" s="1" t="s">
        <v>43581</v>
      </c>
      <c r="E16644" s="1" t="s">
        <v>65</v>
      </c>
      <c r="F16644" s="1" t="s">
        <v>6735</v>
      </c>
      <c r="G16644" s="1" t="s">
        <v>199</v>
      </c>
    </row>
    <row r="16645" spans="1:7" x14ac:dyDescent="0.25">
      <c r="B16645" s="1" t="s">
        <v>43582</v>
      </c>
      <c r="C16645" s="1" t="s">
        <v>43582</v>
      </c>
      <c r="D16645" s="1" t="s">
        <v>43582</v>
      </c>
      <c r="E16645" s="1" t="s">
        <v>66</v>
      </c>
      <c r="F16645" s="1" t="s">
        <v>43583</v>
      </c>
      <c r="G16645" s="1" t="s">
        <v>199</v>
      </c>
    </row>
    <row r="16646" spans="1:7" x14ac:dyDescent="0.25">
      <c r="B16646" s="1" t="s">
        <v>43584</v>
      </c>
      <c r="C16646" s="1" t="s">
        <v>43584</v>
      </c>
      <c r="D16646" s="1" t="s">
        <v>43584</v>
      </c>
      <c r="E16646" s="1" t="s">
        <v>66</v>
      </c>
      <c r="F16646" s="1" t="s">
        <v>43583</v>
      </c>
      <c r="G16646" s="1" t="s">
        <v>199</v>
      </c>
    </row>
    <row r="16647" spans="1:7" x14ac:dyDescent="0.25">
      <c r="B16647" s="1" t="s">
        <v>20327</v>
      </c>
      <c r="C16647" s="1" t="s">
        <v>20328</v>
      </c>
      <c r="D16647" s="1" t="s">
        <v>20329</v>
      </c>
      <c r="E16647" s="1" t="s">
        <v>65</v>
      </c>
      <c r="F16647" s="1" t="s">
        <v>7765</v>
      </c>
      <c r="G16647" s="1" t="s">
        <v>199</v>
      </c>
    </row>
    <row r="16648" spans="1:7" x14ac:dyDescent="0.25">
      <c r="A16648" s="1">
        <v>33000041</v>
      </c>
      <c r="B16648" s="1" t="s">
        <v>43585</v>
      </c>
      <c r="C16648" s="1" t="s">
        <v>43586</v>
      </c>
      <c r="D16648" s="1" t="s">
        <v>43587</v>
      </c>
      <c r="E16648" s="1" t="s">
        <v>65</v>
      </c>
      <c r="F16648" s="1" t="s">
        <v>480</v>
      </c>
      <c r="G16648" s="1" t="s">
        <v>481</v>
      </c>
    </row>
    <row r="16649" spans="1:7" x14ac:dyDescent="0.25">
      <c r="A16649" s="1">
        <v>33000055</v>
      </c>
      <c r="B16649" s="1" t="s">
        <v>43588</v>
      </c>
      <c r="C16649" s="1" t="s">
        <v>43589</v>
      </c>
      <c r="D16649" s="1" t="s">
        <v>43590</v>
      </c>
      <c r="E16649" s="1" t="s">
        <v>65</v>
      </c>
      <c r="F16649" s="1" t="s">
        <v>480</v>
      </c>
      <c r="G16649" s="1" t="s">
        <v>481</v>
      </c>
    </row>
    <row r="16650" spans="1:7" x14ac:dyDescent="0.25">
      <c r="A16650" s="1">
        <v>33000063</v>
      </c>
      <c r="B16650" s="1" t="s">
        <v>43591</v>
      </c>
      <c r="C16650" s="1" t="s">
        <v>43592</v>
      </c>
      <c r="D16650" s="1" t="s">
        <v>43593</v>
      </c>
      <c r="E16650" s="1" t="s">
        <v>65</v>
      </c>
      <c r="F16650" s="1" t="s">
        <v>480</v>
      </c>
      <c r="G16650" s="1" t="s">
        <v>481</v>
      </c>
    </row>
    <row r="16651" spans="1:7" x14ac:dyDescent="0.25">
      <c r="A16651" s="1">
        <v>33000066</v>
      </c>
      <c r="B16651" s="1" t="s">
        <v>43594</v>
      </c>
      <c r="C16651" s="1" t="s">
        <v>43595</v>
      </c>
      <c r="D16651" s="1" t="s">
        <v>43596</v>
      </c>
      <c r="E16651" s="1" t="s">
        <v>65</v>
      </c>
      <c r="F16651" s="1" t="s">
        <v>480</v>
      </c>
      <c r="G16651" s="1" t="s">
        <v>481</v>
      </c>
    </row>
    <row r="16652" spans="1:7" x14ac:dyDescent="0.25">
      <c r="A16652" s="1">
        <v>37140454</v>
      </c>
      <c r="B16652" s="1" t="s">
        <v>43597</v>
      </c>
      <c r="C16652" s="1" t="s">
        <v>43597</v>
      </c>
      <c r="D16652" s="1" t="s">
        <v>43597</v>
      </c>
      <c r="G16652" s="1" t="s">
        <v>199</v>
      </c>
    </row>
    <row r="16653" spans="1:7" x14ac:dyDescent="0.25">
      <c r="B16653" s="1" t="s">
        <v>43598</v>
      </c>
      <c r="C16653" s="1" t="s">
        <v>43599</v>
      </c>
      <c r="D16653" s="1" t="s">
        <v>43600</v>
      </c>
      <c r="E16653" s="1" t="s">
        <v>66</v>
      </c>
      <c r="F16653" s="1">
        <v>2594</v>
      </c>
      <c r="G16653" s="1" t="s">
        <v>199</v>
      </c>
    </row>
    <row r="16654" spans="1:7" x14ac:dyDescent="0.25">
      <c r="B16654" s="1" t="s">
        <v>43601</v>
      </c>
      <c r="C16654" s="1" t="s">
        <v>43602</v>
      </c>
      <c r="D16654" s="1" t="s">
        <v>43603</v>
      </c>
      <c r="E16654" s="1" t="s">
        <v>66</v>
      </c>
      <c r="F16654" s="1" t="s">
        <v>43604</v>
      </c>
      <c r="G16654" s="1" t="s">
        <v>199</v>
      </c>
    </row>
    <row r="16655" spans="1:7" x14ac:dyDescent="0.25">
      <c r="B16655" s="1" t="s">
        <v>43605</v>
      </c>
      <c r="C16655" s="1" t="s">
        <v>43606</v>
      </c>
      <c r="D16655" s="1" t="s">
        <v>43607</v>
      </c>
      <c r="E16655" s="1" t="s">
        <v>66</v>
      </c>
      <c r="F16655" s="1">
        <v>2594</v>
      </c>
      <c r="G16655" s="1" t="s">
        <v>199</v>
      </c>
    </row>
    <row r="16656" spans="1:7" x14ac:dyDescent="0.25">
      <c r="B16656" s="1" t="s">
        <v>43608</v>
      </c>
      <c r="C16656" s="1" t="s">
        <v>43609</v>
      </c>
      <c r="D16656" s="1" t="s">
        <v>43610</v>
      </c>
      <c r="E16656" s="1" t="s">
        <v>65</v>
      </c>
      <c r="F16656" s="1" t="s">
        <v>11933</v>
      </c>
      <c r="G16656" s="1" t="s">
        <v>199</v>
      </c>
    </row>
    <row r="16657" spans="1:7" x14ac:dyDescent="0.25">
      <c r="B16657" s="1" t="s">
        <v>43611</v>
      </c>
      <c r="C16657" s="1" t="s">
        <v>43612</v>
      </c>
      <c r="D16657" s="1" t="s">
        <v>43613</v>
      </c>
      <c r="E16657" s="1" t="s">
        <v>66</v>
      </c>
      <c r="F16657" s="1" t="s">
        <v>7434</v>
      </c>
      <c r="G16657" s="1" t="s">
        <v>199</v>
      </c>
    </row>
    <row r="16658" spans="1:7" x14ac:dyDescent="0.25">
      <c r="B16658" s="1" t="s">
        <v>43614</v>
      </c>
      <c r="C16658" s="1" t="s">
        <v>43615</v>
      </c>
      <c r="D16658" s="1" t="s">
        <v>43616</v>
      </c>
      <c r="E16658" s="1" t="s">
        <v>66</v>
      </c>
      <c r="F16658" s="1" t="s">
        <v>7434</v>
      </c>
      <c r="G16658" s="1" t="s">
        <v>199</v>
      </c>
    </row>
    <row r="16659" spans="1:7" x14ac:dyDescent="0.25">
      <c r="B16659" s="1" t="s">
        <v>43617</v>
      </c>
      <c r="C16659" s="1" t="s">
        <v>43618</v>
      </c>
      <c r="D16659" s="1" t="s">
        <v>43619</v>
      </c>
      <c r="E16659" s="1" t="s">
        <v>66</v>
      </c>
      <c r="F16659" s="1" t="s">
        <v>6742</v>
      </c>
      <c r="G16659" s="1" t="s">
        <v>199</v>
      </c>
    </row>
    <row r="16660" spans="1:7" x14ac:dyDescent="0.25">
      <c r="B16660" s="1" t="s">
        <v>43620</v>
      </c>
      <c r="C16660" s="1" t="s">
        <v>43621</v>
      </c>
      <c r="D16660" s="1" t="s">
        <v>43622</v>
      </c>
      <c r="E16660" s="1" t="s">
        <v>66</v>
      </c>
      <c r="F16660" s="1" t="s">
        <v>43623</v>
      </c>
      <c r="G16660" s="1" t="s">
        <v>199</v>
      </c>
    </row>
    <row r="16661" spans="1:7" x14ac:dyDescent="0.25">
      <c r="A16661" s="1">
        <v>33900278</v>
      </c>
      <c r="B16661" s="1" t="s">
        <v>43624</v>
      </c>
      <c r="C16661" s="1" t="s">
        <v>43625</v>
      </c>
      <c r="D16661" s="1" t="s">
        <v>43626</v>
      </c>
      <c r="E16661" s="1" t="s">
        <v>66</v>
      </c>
      <c r="F16661" s="1" t="s">
        <v>233</v>
      </c>
      <c r="G16661" s="1" t="s">
        <v>234</v>
      </c>
    </row>
    <row r="16662" spans="1:7" x14ac:dyDescent="0.25">
      <c r="A16662" s="1">
        <v>35201134</v>
      </c>
      <c r="B16662" s="1" t="s">
        <v>43627</v>
      </c>
      <c r="C16662" s="1" t="s">
        <v>43628</v>
      </c>
      <c r="D16662" s="1" t="s">
        <v>43629</v>
      </c>
      <c r="E16662" s="1" t="s">
        <v>65</v>
      </c>
      <c r="G16662" s="1" t="s">
        <v>199</v>
      </c>
    </row>
    <row r="16663" spans="1:7" x14ac:dyDescent="0.25">
      <c r="A16663" s="1">
        <v>33904036</v>
      </c>
      <c r="B16663" s="1" t="s">
        <v>43630</v>
      </c>
      <c r="C16663" s="1" t="s">
        <v>43631</v>
      </c>
      <c r="D16663" s="1" t="s">
        <v>43632</v>
      </c>
      <c r="E16663" s="1" t="s">
        <v>66</v>
      </c>
      <c r="F16663" s="1" t="s">
        <v>233</v>
      </c>
      <c r="G16663" s="1" t="s">
        <v>234</v>
      </c>
    </row>
    <row r="16664" spans="1:7" x14ac:dyDescent="0.25">
      <c r="A16664" s="1">
        <v>33904038</v>
      </c>
      <c r="B16664" s="1" t="s">
        <v>43633</v>
      </c>
      <c r="C16664" s="1" t="s">
        <v>43634</v>
      </c>
      <c r="D16664" s="1" t="s">
        <v>43635</v>
      </c>
      <c r="E16664" s="1" t="s">
        <v>66</v>
      </c>
      <c r="F16664" s="1" t="s">
        <v>233</v>
      </c>
      <c r="G16664" s="1" t="s">
        <v>234</v>
      </c>
    </row>
    <row r="16665" spans="1:7" x14ac:dyDescent="0.25">
      <c r="A16665" s="1">
        <v>33904037</v>
      </c>
      <c r="B16665" s="1" t="s">
        <v>43636</v>
      </c>
      <c r="C16665" s="1" t="s">
        <v>43637</v>
      </c>
      <c r="D16665" s="1" t="s">
        <v>43638</v>
      </c>
      <c r="E16665" s="1" t="s">
        <v>66</v>
      </c>
      <c r="F16665" s="1" t="s">
        <v>233</v>
      </c>
      <c r="G16665" s="1" t="s">
        <v>234</v>
      </c>
    </row>
    <row r="16666" spans="1:7" x14ac:dyDescent="0.25">
      <c r="B16666" s="1" t="s">
        <v>43639</v>
      </c>
      <c r="C16666" s="1" t="s">
        <v>43640</v>
      </c>
      <c r="D16666" s="1" t="s">
        <v>43641</v>
      </c>
      <c r="E16666" s="1" t="s">
        <v>66</v>
      </c>
      <c r="F16666" s="1" t="s">
        <v>43642</v>
      </c>
      <c r="G16666" s="1" t="s">
        <v>199</v>
      </c>
    </row>
    <row r="16667" spans="1:7" x14ac:dyDescent="0.25">
      <c r="B16667" s="1" t="s">
        <v>43643</v>
      </c>
      <c r="C16667" s="1" t="s">
        <v>43644</v>
      </c>
      <c r="D16667" s="1" t="s">
        <v>43645</v>
      </c>
      <c r="E16667" s="1" t="s">
        <v>65</v>
      </c>
      <c r="F16667" s="1" t="s">
        <v>6735</v>
      </c>
      <c r="G16667" s="1" t="s">
        <v>199</v>
      </c>
    </row>
    <row r="16668" spans="1:7" x14ac:dyDescent="0.25">
      <c r="B16668" s="1" t="s">
        <v>43646</v>
      </c>
      <c r="C16668" s="1" t="s">
        <v>43647</v>
      </c>
      <c r="D16668" s="1" t="s">
        <v>43648</v>
      </c>
      <c r="E16668" s="1" t="s">
        <v>65</v>
      </c>
      <c r="F16668" s="1" t="s">
        <v>6735</v>
      </c>
      <c r="G16668" s="1" t="s">
        <v>199</v>
      </c>
    </row>
    <row r="16669" spans="1:7" x14ac:dyDescent="0.25">
      <c r="B16669" s="1" t="s">
        <v>43649</v>
      </c>
      <c r="C16669" s="1" t="s">
        <v>43650</v>
      </c>
      <c r="D16669" s="1" t="s">
        <v>43651</v>
      </c>
      <c r="E16669" s="1" t="s">
        <v>65</v>
      </c>
      <c r="F16669" s="1" t="s">
        <v>6735</v>
      </c>
      <c r="G16669" s="1" t="s">
        <v>199</v>
      </c>
    </row>
    <row r="16670" spans="1:7" x14ac:dyDescent="0.25">
      <c r="B16670" s="1" t="s">
        <v>43652</v>
      </c>
      <c r="C16670" s="1" t="s">
        <v>43653</v>
      </c>
      <c r="D16670" s="1" t="s">
        <v>43654</v>
      </c>
      <c r="E16670" s="1" t="s">
        <v>65</v>
      </c>
      <c r="F16670" s="1" t="s">
        <v>6742</v>
      </c>
      <c r="G16670" s="1" t="s">
        <v>199</v>
      </c>
    </row>
    <row r="16671" spans="1:7" x14ac:dyDescent="0.25">
      <c r="B16671" s="1" t="s">
        <v>43655</v>
      </c>
      <c r="C16671" s="1" t="s">
        <v>43656</v>
      </c>
      <c r="D16671" s="1" t="s">
        <v>43657</v>
      </c>
      <c r="E16671" s="1" t="s">
        <v>66</v>
      </c>
      <c r="F16671" s="1" t="s">
        <v>6742</v>
      </c>
      <c r="G16671" s="1" t="s">
        <v>199</v>
      </c>
    </row>
    <row r="16672" spans="1:7" x14ac:dyDescent="0.25">
      <c r="B16672" s="1" t="s">
        <v>12242</v>
      </c>
      <c r="C16672" s="1" t="s">
        <v>12243</v>
      </c>
      <c r="D16672" s="1" t="s">
        <v>12244</v>
      </c>
      <c r="E16672" s="1" t="s">
        <v>66</v>
      </c>
      <c r="F16672" s="1" t="s">
        <v>8313</v>
      </c>
      <c r="G16672" s="1" t="s">
        <v>199</v>
      </c>
    </row>
    <row r="16673" spans="1:7" x14ac:dyDescent="0.25">
      <c r="B16673" s="1" t="s">
        <v>43658</v>
      </c>
      <c r="C16673" s="1" t="s">
        <v>43659</v>
      </c>
      <c r="D16673" s="1" t="s">
        <v>43660</v>
      </c>
      <c r="E16673" s="1" t="s">
        <v>66</v>
      </c>
      <c r="F16673" s="1" t="s">
        <v>6742</v>
      </c>
      <c r="G16673" s="1" t="s">
        <v>199</v>
      </c>
    </row>
    <row r="16674" spans="1:7" x14ac:dyDescent="0.25">
      <c r="B16674" s="1" t="s">
        <v>43661</v>
      </c>
      <c r="C16674" s="1" t="s">
        <v>43662</v>
      </c>
      <c r="D16674" s="1" t="s">
        <v>43663</v>
      </c>
      <c r="E16674" s="1" t="s">
        <v>66</v>
      </c>
      <c r="F16674" s="1" t="s">
        <v>6742</v>
      </c>
      <c r="G16674" s="1" t="s">
        <v>199</v>
      </c>
    </row>
    <row r="16675" spans="1:7" x14ac:dyDescent="0.25">
      <c r="B16675" s="1" t="s">
        <v>43664</v>
      </c>
      <c r="C16675" s="1" t="s">
        <v>43665</v>
      </c>
      <c r="D16675" s="1" t="s">
        <v>43666</v>
      </c>
      <c r="E16675" s="1" t="s">
        <v>66</v>
      </c>
      <c r="F16675" s="1" t="s">
        <v>6742</v>
      </c>
      <c r="G16675" s="1" t="s">
        <v>199</v>
      </c>
    </row>
    <row r="16676" spans="1:7" x14ac:dyDescent="0.25">
      <c r="B16676" s="1" t="s">
        <v>43667</v>
      </c>
      <c r="C16676" s="1" t="s">
        <v>43668</v>
      </c>
      <c r="D16676" s="1" t="s">
        <v>43669</v>
      </c>
      <c r="E16676" s="1" t="s">
        <v>66</v>
      </c>
      <c r="F16676" s="1" t="s">
        <v>6742</v>
      </c>
      <c r="G16676" s="1" t="s">
        <v>199</v>
      </c>
    </row>
    <row r="16677" spans="1:7" x14ac:dyDescent="0.25">
      <c r="B16677" s="1" t="s">
        <v>43670</v>
      </c>
      <c r="C16677" s="1" t="s">
        <v>43671</v>
      </c>
      <c r="D16677" s="1" t="s">
        <v>43672</v>
      </c>
      <c r="E16677" s="1" t="s">
        <v>66</v>
      </c>
      <c r="F16677" s="1" t="s">
        <v>6742</v>
      </c>
      <c r="G16677" s="1" t="s">
        <v>199</v>
      </c>
    </row>
    <row r="16678" spans="1:7" x14ac:dyDescent="0.25">
      <c r="B16678" s="1" t="s">
        <v>43673</v>
      </c>
      <c r="C16678" s="1" t="s">
        <v>43674</v>
      </c>
      <c r="D16678" s="1" t="s">
        <v>43675</v>
      </c>
      <c r="E16678" s="1" t="s">
        <v>66</v>
      </c>
      <c r="F16678" s="1" t="s">
        <v>6742</v>
      </c>
      <c r="G16678" s="1" t="s">
        <v>199</v>
      </c>
    </row>
    <row r="16679" spans="1:7" x14ac:dyDescent="0.25">
      <c r="A16679" s="1">
        <v>37850000</v>
      </c>
      <c r="B16679" s="1" t="s">
        <v>43676</v>
      </c>
      <c r="C16679" s="1" t="s">
        <v>43676</v>
      </c>
      <c r="D16679" s="1" t="s">
        <v>43676</v>
      </c>
      <c r="G16679" s="1" t="s">
        <v>199</v>
      </c>
    </row>
    <row r="16680" spans="1:7" x14ac:dyDescent="0.25">
      <c r="B16680" s="1" t="s">
        <v>43677</v>
      </c>
      <c r="C16680" s="1" t="s">
        <v>43678</v>
      </c>
      <c r="D16680" s="1" t="s">
        <v>43679</v>
      </c>
      <c r="E16680" s="1" t="s">
        <v>65</v>
      </c>
      <c r="F16680" s="1" t="s">
        <v>7824</v>
      </c>
      <c r="G16680" s="1" t="s">
        <v>199</v>
      </c>
    </row>
    <row r="16681" spans="1:7" x14ac:dyDescent="0.25">
      <c r="B16681" s="1" t="s">
        <v>43680</v>
      </c>
      <c r="C16681" s="1" t="s">
        <v>43681</v>
      </c>
      <c r="D16681" s="1" t="s">
        <v>43682</v>
      </c>
      <c r="E16681" s="1" t="s">
        <v>66</v>
      </c>
      <c r="F16681" s="1">
        <v>2595</v>
      </c>
      <c r="G16681" s="1" t="s">
        <v>199</v>
      </c>
    </row>
    <row r="16682" spans="1:7" x14ac:dyDescent="0.25">
      <c r="B16682" s="1" t="s">
        <v>43683</v>
      </c>
      <c r="C16682" s="1" t="s">
        <v>43684</v>
      </c>
      <c r="D16682" s="1" t="s">
        <v>43685</v>
      </c>
      <c r="E16682" s="1" t="s">
        <v>66</v>
      </c>
      <c r="F16682" s="1" t="s">
        <v>41324</v>
      </c>
      <c r="G16682" s="1" t="s">
        <v>199</v>
      </c>
    </row>
    <row r="16683" spans="1:7" x14ac:dyDescent="0.25">
      <c r="B16683" s="1" t="s">
        <v>43686</v>
      </c>
      <c r="C16683" s="1" t="s">
        <v>43687</v>
      </c>
      <c r="D16683" s="1" t="s">
        <v>43688</v>
      </c>
      <c r="E16683" s="1" t="s">
        <v>66</v>
      </c>
      <c r="F16683" s="1" t="s">
        <v>7804</v>
      </c>
      <c r="G16683" s="1" t="s">
        <v>199</v>
      </c>
    </row>
    <row r="16684" spans="1:7" x14ac:dyDescent="0.25">
      <c r="B16684" s="1" t="s">
        <v>20246</v>
      </c>
      <c r="C16684" s="1" t="s">
        <v>20247</v>
      </c>
      <c r="D16684" s="1" t="s">
        <v>20248</v>
      </c>
      <c r="E16684" s="1" t="s">
        <v>65</v>
      </c>
      <c r="F16684" s="1" t="s">
        <v>7702</v>
      </c>
      <c r="G16684" s="1" t="s">
        <v>199</v>
      </c>
    </row>
    <row r="16685" spans="1:7" x14ac:dyDescent="0.25">
      <c r="B16685" s="1" t="s">
        <v>43689</v>
      </c>
      <c r="C16685" s="1" t="s">
        <v>43690</v>
      </c>
      <c r="D16685" s="1" t="s">
        <v>43691</v>
      </c>
      <c r="E16685" s="1" t="s">
        <v>66</v>
      </c>
      <c r="F16685" s="1" t="s">
        <v>8094</v>
      </c>
      <c r="G16685" s="1" t="s">
        <v>199</v>
      </c>
    </row>
    <row r="16686" spans="1:7" x14ac:dyDescent="0.25">
      <c r="A16686" s="1">
        <v>25252036</v>
      </c>
      <c r="B16686" s="1" t="s">
        <v>17828</v>
      </c>
      <c r="C16686" s="1" t="s">
        <v>17829</v>
      </c>
      <c r="D16686" s="1" t="s">
        <v>17830</v>
      </c>
      <c r="E16686" s="1" t="s">
        <v>66</v>
      </c>
      <c r="F16686" s="1" t="s">
        <v>2507</v>
      </c>
      <c r="G16686" s="1" t="s">
        <v>2508</v>
      </c>
    </row>
    <row r="16687" spans="1:7" x14ac:dyDescent="0.25">
      <c r="A16687" s="1">
        <v>35123123</v>
      </c>
      <c r="B16687" s="1" t="s">
        <v>43692</v>
      </c>
      <c r="C16687" s="1" t="s">
        <v>43693</v>
      </c>
      <c r="D16687" s="1" t="s">
        <v>43692</v>
      </c>
      <c r="E16687" s="1" t="s">
        <v>65</v>
      </c>
      <c r="F16687" s="1" t="s">
        <v>1601</v>
      </c>
      <c r="G16687" s="1" t="s">
        <v>1602</v>
      </c>
    </row>
    <row r="16688" spans="1:7" x14ac:dyDescent="0.25">
      <c r="A16688" s="1">
        <v>35123122</v>
      </c>
      <c r="B16688" s="1" t="s">
        <v>43694</v>
      </c>
      <c r="C16688" s="1" t="s">
        <v>43695</v>
      </c>
      <c r="D16688" s="1" t="s">
        <v>43694</v>
      </c>
      <c r="E16688" s="1" t="s">
        <v>65</v>
      </c>
      <c r="F16688" s="1" t="s">
        <v>1601</v>
      </c>
      <c r="G16688" s="1" t="s">
        <v>1602</v>
      </c>
    </row>
    <row r="16689" spans="1:7" x14ac:dyDescent="0.25">
      <c r="A16689" s="1">
        <v>25252037</v>
      </c>
      <c r="B16689" s="1" t="s">
        <v>17831</v>
      </c>
      <c r="C16689" s="1" t="s">
        <v>17832</v>
      </c>
      <c r="D16689" s="1" t="s">
        <v>17833</v>
      </c>
      <c r="E16689" s="1" t="s">
        <v>66</v>
      </c>
      <c r="F16689" s="1" t="s">
        <v>2507</v>
      </c>
      <c r="G16689" s="1" t="s">
        <v>2508</v>
      </c>
    </row>
    <row r="16690" spans="1:7" x14ac:dyDescent="0.25">
      <c r="A16690" s="1">
        <v>25252038</v>
      </c>
      <c r="B16690" s="1" t="s">
        <v>17834</v>
      </c>
      <c r="C16690" s="1" t="s">
        <v>17835</v>
      </c>
      <c r="D16690" s="1" t="s">
        <v>17836</v>
      </c>
      <c r="E16690" s="1" t="s">
        <v>66</v>
      </c>
      <c r="F16690" s="1" t="s">
        <v>2507</v>
      </c>
      <c r="G16690" s="1" t="s">
        <v>2508</v>
      </c>
    </row>
    <row r="16691" spans="1:7" x14ac:dyDescent="0.25">
      <c r="A16691" s="1">
        <v>17726001</v>
      </c>
      <c r="B16691" s="1" t="s">
        <v>43696</v>
      </c>
      <c r="C16691" s="1" t="s">
        <v>43697</v>
      </c>
      <c r="D16691" s="1" t="s">
        <v>43698</v>
      </c>
      <c r="E16691" s="1" t="s">
        <v>66</v>
      </c>
      <c r="F16691" s="1" t="s">
        <v>2778</v>
      </c>
      <c r="G16691" s="1" t="s">
        <v>2779</v>
      </c>
    </row>
    <row r="16692" spans="1:7" x14ac:dyDescent="0.25">
      <c r="A16692" s="1">
        <v>35123250</v>
      </c>
      <c r="B16692" s="1" t="s">
        <v>43699</v>
      </c>
      <c r="C16692" s="1" t="s">
        <v>43700</v>
      </c>
      <c r="D16692" s="1" t="s">
        <v>43699</v>
      </c>
      <c r="E16692" s="1" t="s">
        <v>65</v>
      </c>
      <c r="F16692" s="1" t="s">
        <v>1601</v>
      </c>
      <c r="G16692" s="1" t="s">
        <v>1602</v>
      </c>
    </row>
    <row r="16693" spans="1:7" x14ac:dyDescent="0.25">
      <c r="A16693" s="1">
        <v>35123212</v>
      </c>
      <c r="B16693" s="1" t="s">
        <v>43701</v>
      </c>
      <c r="C16693" s="1" t="s">
        <v>43702</v>
      </c>
      <c r="D16693" s="1" t="s">
        <v>43701</v>
      </c>
      <c r="E16693" s="1" t="s">
        <v>65</v>
      </c>
      <c r="F16693" s="1" t="s">
        <v>1601</v>
      </c>
      <c r="G16693" s="1" t="s">
        <v>1602</v>
      </c>
    </row>
    <row r="16694" spans="1:7" x14ac:dyDescent="0.25">
      <c r="A16694" s="1">
        <v>35123211</v>
      </c>
      <c r="B16694" s="1" t="s">
        <v>43703</v>
      </c>
      <c r="C16694" s="1" t="s">
        <v>43704</v>
      </c>
      <c r="D16694" s="1" t="s">
        <v>43703</v>
      </c>
      <c r="E16694" s="1" t="s">
        <v>65</v>
      </c>
      <c r="F16694" s="1" t="s">
        <v>1601</v>
      </c>
      <c r="G16694" s="1" t="s">
        <v>1602</v>
      </c>
    </row>
    <row r="16695" spans="1:7" x14ac:dyDescent="0.25">
      <c r="A16695" s="1">
        <v>25252039</v>
      </c>
      <c r="B16695" s="1" t="s">
        <v>17837</v>
      </c>
      <c r="C16695" s="1" t="s">
        <v>17838</v>
      </c>
      <c r="D16695" s="1" t="s">
        <v>17839</v>
      </c>
      <c r="E16695" s="1" t="s">
        <v>66</v>
      </c>
      <c r="F16695" s="1" t="s">
        <v>2507</v>
      </c>
      <c r="G16695" s="1" t="s">
        <v>2508</v>
      </c>
    </row>
    <row r="16696" spans="1:7" x14ac:dyDescent="0.25">
      <c r="A16696" s="1">
        <v>35123213</v>
      </c>
      <c r="B16696" s="1" t="s">
        <v>43705</v>
      </c>
      <c r="C16696" s="1" t="s">
        <v>43706</v>
      </c>
      <c r="D16696" s="1" t="s">
        <v>43705</v>
      </c>
      <c r="E16696" s="1" t="s">
        <v>65</v>
      </c>
      <c r="F16696" s="1" t="s">
        <v>1601</v>
      </c>
      <c r="G16696" s="1" t="s">
        <v>1602</v>
      </c>
    </row>
    <row r="16697" spans="1:7" x14ac:dyDescent="0.25">
      <c r="A16697" s="1">
        <v>35123214</v>
      </c>
      <c r="B16697" s="1" t="s">
        <v>43707</v>
      </c>
      <c r="C16697" s="1" t="s">
        <v>43708</v>
      </c>
      <c r="D16697" s="1" t="s">
        <v>43707</v>
      </c>
      <c r="E16697" s="1" t="s">
        <v>65</v>
      </c>
      <c r="F16697" s="1" t="s">
        <v>1601</v>
      </c>
      <c r="G16697" s="1" t="s">
        <v>1602</v>
      </c>
    </row>
    <row r="16698" spans="1:7" x14ac:dyDescent="0.25">
      <c r="A16698" s="1">
        <v>35123217</v>
      </c>
      <c r="B16698" s="1" t="s">
        <v>43709</v>
      </c>
      <c r="C16698" s="1" t="s">
        <v>43710</v>
      </c>
      <c r="D16698" s="1" t="s">
        <v>43709</v>
      </c>
      <c r="E16698" s="1" t="s">
        <v>65</v>
      </c>
      <c r="F16698" s="1" t="s">
        <v>1601</v>
      </c>
      <c r="G16698" s="1" t="s">
        <v>1602</v>
      </c>
    </row>
    <row r="16699" spans="1:7" x14ac:dyDescent="0.25">
      <c r="A16699" s="1">
        <v>35123218</v>
      </c>
      <c r="B16699" s="1" t="s">
        <v>43711</v>
      </c>
      <c r="C16699" s="1" t="s">
        <v>43712</v>
      </c>
      <c r="D16699" s="1" t="s">
        <v>43711</v>
      </c>
      <c r="E16699" s="1" t="s">
        <v>65</v>
      </c>
      <c r="F16699" s="1" t="s">
        <v>1601</v>
      </c>
      <c r="G16699" s="1" t="s">
        <v>1602</v>
      </c>
    </row>
    <row r="16700" spans="1:7" x14ac:dyDescent="0.25">
      <c r="A16700" s="1">
        <v>35123215</v>
      </c>
      <c r="B16700" s="1" t="s">
        <v>43713</v>
      </c>
      <c r="C16700" s="1" t="s">
        <v>43714</v>
      </c>
      <c r="D16700" s="1" t="s">
        <v>43713</v>
      </c>
      <c r="E16700" s="1" t="s">
        <v>65</v>
      </c>
      <c r="F16700" s="1" t="s">
        <v>1601</v>
      </c>
      <c r="G16700" s="1" t="s">
        <v>1602</v>
      </c>
    </row>
    <row r="16701" spans="1:7" x14ac:dyDescent="0.25">
      <c r="A16701" s="1">
        <v>35050384</v>
      </c>
      <c r="B16701" s="1" t="s">
        <v>43715</v>
      </c>
      <c r="C16701" s="1" t="s">
        <v>43716</v>
      </c>
      <c r="D16701" s="1" t="s">
        <v>43717</v>
      </c>
      <c r="E16701" s="1" t="s">
        <v>65</v>
      </c>
      <c r="F16701" s="1" t="s">
        <v>5652</v>
      </c>
      <c r="G16701" s="1" t="s">
        <v>5653</v>
      </c>
    </row>
    <row r="16702" spans="1:7" x14ac:dyDescent="0.25">
      <c r="B16702" s="1" t="s">
        <v>43718</v>
      </c>
      <c r="C16702" s="1" t="s">
        <v>43719</v>
      </c>
      <c r="D16702" s="1" t="s">
        <v>43720</v>
      </c>
      <c r="E16702" s="1" t="s">
        <v>66</v>
      </c>
      <c r="F16702" s="1" t="s">
        <v>7789</v>
      </c>
      <c r="G16702" s="1" t="s">
        <v>199</v>
      </c>
    </row>
    <row r="16703" spans="1:7" x14ac:dyDescent="0.25">
      <c r="A16703" s="1">
        <v>39010318</v>
      </c>
      <c r="B16703" s="1" t="s">
        <v>43721</v>
      </c>
      <c r="C16703" s="1" t="s">
        <v>43721</v>
      </c>
      <c r="D16703" s="1" t="s">
        <v>43721</v>
      </c>
      <c r="E16703" s="1" t="s">
        <v>66</v>
      </c>
      <c r="G16703" s="1" t="s">
        <v>199</v>
      </c>
    </row>
    <row r="16704" spans="1:7" x14ac:dyDescent="0.25">
      <c r="A16704" s="1">
        <v>39010319</v>
      </c>
      <c r="B16704" s="1" t="s">
        <v>43722</v>
      </c>
      <c r="C16704" s="1" t="s">
        <v>43722</v>
      </c>
      <c r="D16704" s="1" t="s">
        <v>43723</v>
      </c>
      <c r="E16704" s="1" t="s">
        <v>65</v>
      </c>
      <c r="G16704" s="1" t="s">
        <v>199</v>
      </c>
    </row>
    <row r="16705" spans="1:7" x14ac:dyDescent="0.25">
      <c r="A16705" s="1">
        <v>35123220</v>
      </c>
      <c r="B16705" s="1" t="s">
        <v>43724</v>
      </c>
      <c r="C16705" s="1" t="s">
        <v>43725</v>
      </c>
      <c r="D16705" s="1" t="s">
        <v>43724</v>
      </c>
      <c r="E16705" s="1" t="s">
        <v>65</v>
      </c>
      <c r="F16705" s="1" t="s">
        <v>1601</v>
      </c>
      <c r="G16705" s="1" t="s">
        <v>1602</v>
      </c>
    </row>
    <row r="16706" spans="1:7" x14ac:dyDescent="0.25">
      <c r="A16706" s="1">
        <v>35123222</v>
      </c>
      <c r="B16706" s="1" t="s">
        <v>43726</v>
      </c>
      <c r="C16706" s="1" t="s">
        <v>43727</v>
      </c>
      <c r="D16706" s="1" t="s">
        <v>43726</v>
      </c>
      <c r="E16706" s="1" t="s">
        <v>65</v>
      </c>
      <c r="F16706" s="1" t="s">
        <v>1601</v>
      </c>
      <c r="G16706" s="1" t="s">
        <v>1602</v>
      </c>
    </row>
    <row r="16707" spans="1:7" x14ac:dyDescent="0.25">
      <c r="A16707" s="1">
        <v>35123223</v>
      </c>
      <c r="B16707" s="1" t="s">
        <v>43728</v>
      </c>
      <c r="C16707" s="1" t="s">
        <v>43729</v>
      </c>
      <c r="D16707" s="1" t="s">
        <v>43728</v>
      </c>
      <c r="E16707" s="1" t="s">
        <v>65</v>
      </c>
      <c r="F16707" s="1" t="s">
        <v>1601</v>
      </c>
      <c r="G16707" s="1" t="s">
        <v>1602</v>
      </c>
    </row>
    <row r="16708" spans="1:7" x14ac:dyDescent="0.25">
      <c r="A16708" s="1">
        <v>35123227</v>
      </c>
      <c r="B16708" s="1" t="s">
        <v>43730</v>
      </c>
      <c r="C16708" s="1" t="s">
        <v>43731</v>
      </c>
      <c r="D16708" s="1" t="s">
        <v>43730</v>
      </c>
      <c r="E16708" s="1" t="s">
        <v>65</v>
      </c>
      <c r="F16708" s="1" t="s">
        <v>1601</v>
      </c>
      <c r="G16708" s="1" t="s">
        <v>1602</v>
      </c>
    </row>
    <row r="16709" spans="1:7" x14ac:dyDescent="0.25">
      <c r="A16709" s="1">
        <v>35123221</v>
      </c>
      <c r="B16709" s="1" t="s">
        <v>43732</v>
      </c>
      <c r="C16709" s="1" t="s">
        <v>43733</v>
      </c>
      <c r="D16709" s="1" t="s">
        <v>43732</v>
      </c>
      <c r="E16709" s="1" t="s">
        <v>65</v>
      </c>
      <c r="F16709" s="1" t="s">
        <v>1601</v>
      </c>
      <c r="G16709" s="1" t="s">
        <v>1602</v>
      </c>
    </row>
    <row r="16710" spans="1:7" x14ac:dyDescent="0.25">
      <c r="A16710" s="1">
        <v>35123224</v>
      </c>
      <c r="B16710" s="1" t="s">
        <v>43734</v>
      </c>
      <c r="C16710" s="1" t="s">
        <v>43735</v>
      </c>
      <c r="D16710" s="1" t="s">
        <v>43734</v>
      </c>
      <c r="E16710" s="1" t="s">
        <v>65</v>
      </c>
      <c r="F16710" s="1" t="s">
        <v>1601</v>
      </c>
      <c r="G16710" s="1" t="s">
        <v>1602</v>
      </c>
    </row>
    <row r="16711" spans="1:7" x14ac:dyDescent="0.25">
      <c r="A16711" s="1">
        <v>35123225</v>
      </c>
      <c r="B16711" s="1" t="s">
        <v>43736</v>
      </c>
      <c r="C16711" s="1" t="s">
        <v>43737</v>
      </c>
      <c r="D16711" s="1" t="s">
        <v>43736</v>
      </c>
      <c r="E16711" s="1" t="s">
        <v>65</v>
      </c>
      <c r="F16711" s="1" t="s">
        <v>1601</v>
      </c>
      <c r="G16711" s="1" t="s">
        <v>1602</v>
      </c>
    </row>
    <row r="16712" spans="1:7" x14ac:dyDescent="0.25">
      <c r="A16712" s="1">
        <v>35123226</v>
      </c>
      <c r="B16712" s="1" t="s">
        <v>43738</v>
      </c>
      <c r="C16712" s="1" t="s">
        <v>43739</v>
      </c>
      <c r="D16712" s="1" t="s">
        <v>43738</v>
      </c>
      <c r="E16712" s="1" t="s">
        <v>65</v>
      </c>
      <c r="F16712" s="1" t="s">
        <v>1601</v>
      </c>
      <c r="G16712" s="1" t="s">
        <v>1602</v>
      </c>
    </row>
    <row r="16713" spans="1:7" x14ac:dyDescent="0.25">
      <c r="A16713" s="1">
        <v>35123219</v>
      </c>
      <c r="B16713" s="1" t="s">
        <v>43740</v>
      </c>
      <c r="C16713" s="1" t="s">
        <v>43741</v>
      </c>
      <c r="D16713" s="1" t="s">
        <v>43740</v>
      </c>
      <c r="E16713" s="1" t="s">
        <v>65</v>
      </c>
      <c r="F16713" s="1" t="s">
        <v>1601</v>
      </c>
      <c r="G16713" s="1" t="s">
        <v>1602</v>
      </c>
    </row>
    <row r="16714" spans="1:7" x14ac:dyDescent="0.25">
      <c r="B16714" s="1" t="s">
        <v>43742</v>
      </c>
      <c r="C16714" s="1" t="s">
        <v>43743</v>
      </c>
      <c r="D16714" s="1" t="s">
        <v>43744</v>
      </c>
      <c r="E16714" s="1" t="s">
        <v>65</v>
      </c>
      <c r="F16714" s="1" t="s">
        <v>7649</v>
      </c>
      <c r="G16714" s="1" t="s">
        <v>199</v>
      </c>
    </row>
    <row r="16715" spans="1:7" x14ac:dyDescent="0.25">
      <c r="A16715" s="1">
        <v>35123228</v>
      </c>
      <c r="B16715" s="1" t="s">
        <v>43745</v>
      </c>
      <c r="C16715" s="1" t="s">
        <v>43746</v>
      </c>
      <c r="D16715" s="1" t="s">
        <v>43745</v>
      </c>
      <c r="E16715" s="1" t="s">
        <v>65</v>
      </c>
      <c r="F16715" s="1" t="s">
        <v>1601</v>
      </c>
      <c r="G16715" s="1" t="s">
        <v>1602</v>
      </c>
    </row>
    <row r="16716" spans="1:7" x14ac:dyDescent="0.25">
      <c r="B16716" s="1" t="s">
        <v>43747</v>
      </c>
      <c r="C16716" s="1" t="s">
        <v>43748</v>
      </c>
      <c r="D16716" s="1" t="s">
        <v>43749</v>
      </c>
      <c r="E16716" s="1" t="s">
        <v>65</v>
      </c>
      <c r="F16716" s="1" t="s">
        <v>7649</v>
      </c>
      <c r="G16716" s="1" t="s">
        <v>199</v>
      </c>
    </row>
    <row r="16717" spans="1:7" x14ac:dyDescent="0.25">
      <c r="A16717" s="1">
        <v>25252040</v>
      </c>
      <c r="B16717" s="1" t="s">
        <v>17840</v>
      </c>
      <c r="C16717" s="1" t="s">
        <v>17841</v>
      </c>
      <c r="D16717" s="1" t="s">
        <v>17842</v>
      </c>
      <c r="E16717" s="1" t="s">
        <v>66</v>
      </c>
      <c r="F16717" s="1" t="s">
        <v>2507</v>
      </c>
      <c r="G16717" s="1" t="s">
        <v>2508</v>
      </c>
    </row>
    <row r="16718" spans="1:7" x14ac:dyDescent="0.25">
      <c r="B16718" s="1" t="s">
        <v>20282</v>
      </c>
      <c r="C16718" s="1" t="s">
        <v>20283</v>
      </c>
      <c r="D16718" s="1" t="s">
        <v>20284</v>
      </c>
      <c r="E16718" s="1" t="s">
        <v>65</v>
      </c>
      <c r="F16718" s="1" t="s">
        <v>43750</v>
      </c>
      <c r="G16718" s="1" t="s">
        <v>199</v>
      </c>
    </row>
    <row r="16719" spans="1:7" x14ac:dyDescent="0.25">
      <c r="A16719" s="1">
        <v>25252041</v>
      </c>
      <c r="B16719" s="1" t="s">
        <v>17843</v>
      </c>
      <c r="C16719" s="1" t="s">
        <v>17844</v>
      </c>
      <c r="D16719" s="1" t="s">
        <v>17845</v>
      </c>
      <c r="E16719" s="1" t="s">
        <v>66</v>
      </c>
      <c r="F16719" s="1" t="s">
        <v>2507</v>
      </c>
      <c r="G16719" s="1" t="s">
        <v>2508</v>
      </c>
    </row>
    <row r="16720" spans="1:7" x14ac:dyDescent="0.25">
      <c r="A16720" s="1">
        <v>35123230</v>
      </c>
      <c r="B16720" s="1" t="s">
        <v>43751</v>
      </c>
      <c r="C16720" s="1" t="s">
        <v>43752</v>
      </c>
      <c r="D16720" s="1" t="s">
        <v>43753</v>
      </c>
      <c r="E16720" s="1" t="s">
        <v>65</v>
      </c>
      <c r="F16720" s="1" t="s">
        <v>1601</v>
      </c>
      <c r="G16720" s="1" t="s">
        <v>1602</v>
      </c>
    </row>
    <row r="16721" spans="1:7" x14ac:dyDescent="0.25">
      <c r="A16721" s="1">
        <v>35123231</v>
      </c>
      <c r="B16721" s="1" t="s">
        <v>43754</v>
      </c>
      <c r="C16721" s="1" t="s">
        <v>43755</v>
      </c>
      <c r="D16721" s="1" t="s">
        <v>43756</v>
      </c>
      <c r="E16721" s="1" t="s">
        <v>65</v>
      </c>
      <c r="F16721" s="1" t="s">
        <v>1601</v>
      </c>
      <c r="G16721" s="1" t="s">
        <v>1602</v>
      </c>
    </row>
    <row r="16722" spans="1:7" x14ac:dyDescent="0.25">
      <c r="A16722" s="1">
        <v>35123232</v>
      </c>
      <c r="B16722" s="1" t="s">
        <v>43757</v>
      </c>
      <c r="C16722" s="1" t="s">
        <v>43758</v>
      </c>
      <c r="D16722" s="1" t="s">
        <v>43759</v>
      </c>
      <c r="E16722" s="1" t="s">
        <v>65</v>
      </c>
      <c r="F16722" s="1" t="s">
        <v>1601</v>
      </c>
      <c r="G16722" s="1" t="s">
        <v>1602</v>
      </c>
    </row>
    <row r="16723" spans="1:7" x14ac:dyDescent="0.25">
      <c r="A16723" s="1">
        <v>35123233</v>
      </c>
      <c r="B16723" s="1" t="s">
        <v>43760</v>
      </c>
      <c r="C16723" s="1" t="s">
        <v>43761</v>
      </c>
      <c r="D16723" s="1" t="s">
        <v>43762</v>
      </c>
      <c r="E16723" s="1" t="s">
        <v>65</v>
      </c>
      <c r="F16723" s="1" t="s">
        <v>1601</v>
      </c>
      <c r="G16723" s="1" t="s">
        <v>1602</v>
      </c>
    </row>
    <row r="16724" spans="1:7" x14ac:dyDescent="0.25">
      <c r="A16724" s="1">
        <v>35123234</v>
      </c>
      <c r="B16724" s="1" t="s">
        <v>43763</v>
      </c>
      <c r="C16724" s="1" t="s">
        <v>43764</v>
      </c>
      <c r="D16724" s="1" t="s">
        <v>43765</v>
      </c>
      <c r="E16724" s="1" t="s">
        <v>65</v>
      </c>
      <c r="F16724" s="1" t="s">
        <v>1601</v>
      </c>
      <c r="G16724" s="1" t="s">
        <v>1602</v>
      </c>
    </row>
    <row r="16725" spans="1:7" x14ac:dyDescent="0.25">
      <c r="A16725" s="1">
        <v>35123235</v>
      </c>
      <c r="B16725" s="1" t="s">
        <v>43766</v>
      </c>
      <c r="C16725" s="1" t="s">
        <v>43767</v>
      </c>
      <c r="D16725" s="1" t="s">
        <v>43768</v>
      </c>
      <c r="E16725" s="1" t="s">
        <v>65</v>
      </c>
      <c r="F16725" s="1" t="s">
        <v>1601</v>
      </c>
      <c r="G16725" s="1" t="s">
        <v>1602</v>
      </c>
    </row>
    <row r="16726" spans="1:7" x14ac:dyDescent="0.25">
      <c r="A16726" s="1">
        <v>35123237</v>
      </c>
      <c r="B16726" s="1" t="s">
        <v>43769</v>
      </c>
      <c r="C16726" s="1" t="s">
        <v>43770</v>
      </c>
      <c r="D16726" s="1" t="s">
        <v>43771</v>
      </c>
      <c r="E16726" s="1" t="s">
        <v>65</v>
      </c>
      <c r="F16726" s="1" t="s">
        <v>1601</v>
      </c>
      <c r="G16726" s="1" t="s">
        <v>1602</v>
      </c>
    </row>
    <row r="16727" spans="1:7" x14ac:dyDescent="0.25">
      <c r="A16727" s="1">
        <v>35123236</v>
      </c>
      <c r="B16727" s="1" t="s">
        <v>43772</v>
      </c>
      <c r="C16727" s="1" t="s">
        <v>43773</v>
      </c>
      <c r="D16727" s="1" t="s">
        <v>43774</v>
      </c>
      <c r="E16727" s="1" t="s">
        <v>65</v>
      </c>
      <c r="F16727" s="1" t="s">
        <v>1601</v>
      </c>
      <c r="G16727" s="1" t="s">
        <v>1602</v>
      </c>
    </row>
    <row r="16728" spans="1:7" x14ac:dyDescent="0.25">
      <c r="A16728" s="1">
        <v>35123229</v>
      </c>
      <c r="B16728" s="1" t="s">
        <v>43775</v>
      </c>
      <c r="C16728" s="1" t="s">
        <v>43776</v>
      </c>
      <c r="D16728" s="1" t="s">
        <v>43777</v>
      </c>
      <c r="E16728" s="1" t="s">
        <v>65</v>
      </c>
      <c r="F16728" s="1" t="s">
        <v>1601</v>
      </c>
      <c r="G16728" s="1" t="s">
        <v>1602</v>
      </c>
    </row>
    <row r="16729" spans="1:7" x14ac:dyDescent="0.25">
      <c r="A16729" s="1">
        <v>35123238</v>
      </c>
      <c r="B16729" s="1" t="s">
        <v>43778</v>
      </c>
      <c r="C16729" s="1" t="s">
        <v>43779</v>
      </c>
      <c r="D16729" s="1" t="s">
        <v>43780</v>
      </c>
      <c r="E16729" s="1" t="s">
        <v>65</v>
      </c>
      <c r="F16729" s="1" t="s">
        <v>1601</v>
      </c>
      <c r="G16729" s="1" t="s">
        <v>1602</v>
      </c>
    </row>
    <row r="16730" spans="1:7" x14ac:dyDescent="0.25">
      <c r="A16730" s="1">
        <v>35123240</v>
      </c>
      <c r="B16730" s="1" t="s">
        <v>43781</v>
      </c>
      <c r="C16730" s="1" t="s">
        <v>43782</v>
      </c>
      <c r="D16730" s="1" t="s">
        <v>43783</v>
      </c>
      <c r="E16730" s="1" t="s">
        <v>65</v>
      </c>
      <c r="F16730" s="1" t="s">
        <v>1601</v>
      </c>
      <c r="G16730" s="1" t="s">
        <v>1602</v>
      </c>
    </row>
    <row r="16731" spans="1:7" x14ac:dyDescent="0.25">
      <c r="A16731" s="1">
        <v>35123241</v>
      </c>
      <c r="B16731" s="1" t="s">
        <v>43784</v>
      </c>
      <c r="C16731" s="1" t="s">
        <v>43785</v>
      </c>
      <c r="D16731" s="1" t="s">
        <v>43786</v>
      </c>
      <c r="E16731" s="1" t="s">
        <v>65</v>
      </c>
      <c r="F16731" s="1" t="s">
        <v>1601</v>
      </c>
      <c r="G16731" s="1" t="s">
        <v>1602</v>
      </c>
    </row>
    <row r="16732" spans="1:7" x14ac:dyDescent="0.25">
      <c r="A16732" s="1">
        <v>35123242</v>
      </c>
      <c r="B16732" s="1" t="s">
        <v>43787</v>
      </c>
      <c r="C16732" s="1" t="s">
        <v>43788</v>
      </c>
      <c r="D16732" s="1" t="s">
        <v>43789</v>
      </c>
      <c r="E16732" s="1" t="s">
        <v>65</v>
      </c>
      <c r="F16732" s="1" t="s">
        <v>1601</v>
      </c>
      <c r="G16732" s="1" t="s">
        <v>1602</v>
      </c>
    </row>
    <row r="16733" spans="1:7" x14ac:dyDescent="0.25">
      <c r="A16733" s="1">
        <v>35123243</v>
      </c>
      <c r="B16733" s="1" t="s">
        <v>43790</v>
      </c>
      <c r="C16733" s="1" t="s">
        <v>43791</v>
      </c>
      <c r="D16733" s="1" t="s">
        <v>43792</v>
      </c>
      <c r="E16733" s="1" t="s">
        <v>65</v>
      </c>
      <c r="F16733" s="1" t="s">
        <v>1601</v>
      </c>
      <c r="G16733" s="1" t="s">
        <v>1602</v>
      </c>
    </row>
    <row r="16734" spans="1:7" x14ac:dyDescent="0.25">
      <c r="A16734" s="1">
        <v>35123244</v>
      </c>
      <c r="B16734" s="1" t="s">
        <v>43793</v>
      </c>
      <c r="C16734" s="1" t="s">
        <v>43794</v>
      </c>
      <c r="D16734" s="1" t="s">
        <v>43795</v>
      </c>
      <c r="E16734" s="1" t="s">
        <v>65</v>
      </c>
      <c r="F16734" s="1" t="s">
        <v>1601</v>
      </c>
      <c r="G16734" s="1" t="s">
        <v>1602</v>
      </c>
    </row>
    <row r="16735" spans="1:7" x14ac:dyDescent="0.25">
      <c r="A16735" s="1">
        <v>35123245</v>
      </c>
      <c r="B16735" s="1" t="s">
        <v>43796</v>
      </c>
      <c r="C16735" s="1" t="s">
        <v>43797</v>
      </c>
      <c r="D16735" s="1" t="s">
        <v>43798</v>
      </c>
      <c r="E16735" s="1" t="s">
        <v>65</v>
      </c>
      <c r="F16735" s="1" t="s">
        <v>1601</v>
      </c>
      <c r="G16735" s="1" t="s">
        <v>1602</v>
      </c>
    </row>
    <row r="16736" spans="1:7" x14ac:dyDescent="0.25">
      <c r="A16736" s="1">
        <v>35123247</v>
      </c>
      <c r="B16736" s="1" t="s">
        <v>43799</v>
      </c>
      <c r="C16736" s="1" t="s">
        <v>43800</v>
      </c>
      <c r="D16736" s="1" t="s">
        <v>43801</v>
      </c>
      <c r="E16736" s="1" t="s">
        <v>65</v>
      </c>
      <c r="F16736" s="1" t="s">
        <v>1601</v>
      </c>
      <c r="G16736" s="1" t="s">
        <v>1602</v>
      </c>
    </row>
    <row r="16737" spans="1:7" x14ac:dyDescent="0.25">
      <c r="A16737" s="1">
        <v>25252042</v>
      </c>
      <c r="B16737" s="1" t="s">
        <v>17846</v>
      </c>
      <c r="C16737" s="1" t="s">
        <v>17847</v>
      </c>
      <c r="D16737" s="1" t="s">
        <v>17848</v>
      </c>
      <c r="E16737" s="1" t="s">
        <v>66</v>
      </c>
      <c r="F16737" s="1" t="s">
        <v>2507</v>
      </c>
      <c r="G16737" s="1" t="s">
        <v>2508</v>
      </c>
    </row>
    <row r="16738" spans="1:7" x14ac:dyDescent="0.25">
      <c r="A16738" s="1">
        <v>35123246</v>
      </c>
      <c r="B16738" s="1" t="s">
        <v>43802</v>
      </c>
      <c r="C16738" s="1" t="s">
        <v>43803</v>
      </c>
      <c r="D16738" s="1" t="s">
        <v>43804</v>
      </c>
      <c r="E16738" s="1" t="s">
        <v>65</v>
      </c>
      <c r="F16738" s="1" t="s">
        <v>1601</v>
      </c>
      <c r="G16738" s="1" t="s">
        <v>1602</v>
      </c>
    </row>
    <row r="16739" spans="1:7" x14ac:dyDescent="0.25">
      <c r="A16739" s="1">
        <v>35123239</v>
      </c>
      <c r="B16739" s="1" t="s">
        <v>43805</v>
      </c>
      <c r="C16739" s="1" t="s">
        <v>43806</v>
      </c>
      <c r="D16739" s="1" t="s">
        <v>43807</v>
      </c>
      <c r="E16739" s="1" t="s">
        <v>65</v>
      </c>
      <c r="F16739" s="1" t="s">
        <v>1601</v>
      </c>
      <c r="G16739" s="1" t="s">
        <v>1602</v>
      </c>
    </row>
    <row r="16740" spans="1:7" x14ac:dyDescent="0.25">
      <c r="A16740" s="1">
        <v>35123248</v>
      </c>
      <c r="B16740" s="1" t="s">
        <v>43808</v>
      </c>
      <c r="C16740" s="1" t="s">
        <v>43809</v>
      </c>
      <c r="D16740" s="1" t="s">
        <v>43810</v>
      </c>
      <c r="E16740" s="1" t="s">
        <v>65</v>
      </c>
      <c r="F16740" s="1" t="s">
        <v>1601</v>
      </c>
      <c r="G16740" s="1" t="s">
        <v>1602</v>
      </c>
    </row>
    <row r="16741" spans="1:7" x14ac:dyDescent="0.25">
      <c r="A16741" s="1">
        <v>25270153</v>
      </c>
      <c r="B16741" s="1" t="s">
        <v>18009</v>
      </c>
      <c r="C16741" s="1" t="s">
        <v>18010</v>
      </c>
      <c r="D16741" s="1" t="s">
        <v>18011</v>
      </c>
      <c r="G16741" s="1" t="s">
        <v>199</v>
      </c>
    </row>
    <row r="16742" spans="1:7" x14ac:dyDescent="0.25">
      <c r="B16742" s="1" t="s">
        <v>43811</v>
      </c>
      <c r="C16742" s="1" t="s">
        <v>43811</v>
      </c>
      <c r="D16742" s="1" t="s">
        <v>43811</v>
      </c>
      <c r="E16742" s="1" t="s">
        <v>66</v>
      </c>
      <c r="G16742" s="1" t="s">
        <v>199</v>
      </c>
    </row>
    <row r="16743" spans="1:7" x14ac:dyDescent="0.25">
      <c r="B16743" s="1" t="s">
        <v>43812</v>
      </c>
      <c r="C16743" s="1" t="s">
        <v>43812</v>
      </c>
      <c r="D16743" s="1" t="s">
        <v>43812</v>
      </c>
      <c r="E16743" s="1" t="s">
        <v>66</v>
      </c>
      <c r="G16743" s="1" t="s">
        <v>199</v>
      </c>
    </row>
    <row r="16744" spans="1:7" x14ac:dyDescent="0.25">
      <c r="B16744" s="1" t="s">
        <v>43813</v>
      </c>
      <c r="C16744" s="1" t="s">
        <v>43813</v>
      </c>
      <c r="D16744" s="1" t="s">
        <v>43813</v>
      </c>
      <c r="E16744" s="1" t="s">
        <v>66</v>
      </c>
      <c r="G16744" s="1" t="s">
        <v>199</v>
      </c>
    </row>
    <row r="16745" spans="1:7" x14ac:dyDescent="0.25">
      <c r="B16745" s="1" t="s">
        <v>43814</v>
      </c>
      <c r="C16745" s="1" t="s">
        <v>43815</v>
      </c>
      <c r="D16745" s="1" t="s">
        <v>43816</v>
      </c>
      <c r="E16745" s="1" t="s">
        <v>66</v>
      </c>
      <c r="G16745" s="1" t="s">
        <v>199</v>
      </c>
    </row>
    <row r="16746" spans="1:7" x14ac:dyDescent="0.25">
      <c r="B16746" s="1" t="s">
        <v>43817</v>
      </c>
      <c r="C16746" s="1" t="s">
        <v>43818</v>
      </c>
      <c r="D16746" s="1" t="s">
        <v>43819</v>
      </c>
      <c r="E16746" s="1" t="s">
        <v>66</v>
      </c>
      <c r="G16746" s="1" t="s">
        <v>199</v>
      </c>
    </row>
    <row r="16747" spans="1:7" x14ac:dyDescent="0.25">
      <c r="B16747" s="1" t="s">
        <v>43820</v>
      </c>
      <c r="C16747" s="1" t="s">
        <v>43821</v>
      </c>
      <c r="D16747" s="1" t="s">
        <v>43822</v>
      </c>
      <c r="E16747" s="1" t="s">
        <v>66</v>
      </c>
      <c r="G16747" s="1" t="s">
        <v>199</v>
      </c>
    </row>
    <row r="16748" spans="1:7" x14ac:dyDescent="0.25">
      <c r="B16748" s="1" t="s">
        <v>43823</v>
      </c>
      <c r="C16748" s="1" t="s">
        <v>43824</v>
      </c>
      <c r="D16748" s="1" t="s">
        <v>43825</v>
      </c>
      <c r="E16748" s="1" t="s">
        <v>66</v>
      </c>
      <c r="G16748" s="1" t="s">
        <v>199</v>
      </c>
    </row>
    <row r="16749" spans="1:7" x14ac:dyDescent="0.25">
      <c r="B16749" s="1" t="s">
        <v>43826</v>
      </c>
      <c r="C16749" s="1" t="s">
        <v>43827</v>
      </c>
      <c r="D16749" s="1" t="s">
        <v>43828</v>
      </c>
      <c r="E16749" s="1" t="s">
        <v>66</v>
      </c>
      <c r="G16749" s="1" t="s">
        <v>199</v>
      </c>
    </row>
    <row r="16750" spans="1:7" x14ac:dyDescent="0.25">
      <c r="B16750" s="1" t="s">
        <v>43829</v>
      </c>
      <c r="C16750" s="1" t="s">
        <v>43830</v>
      </c>
      <c r="D16750" s="1" t="s">
        <v>43831</v>
      </c>
      <c r="E16750" s="1" t="s">
        <v>66</v>
      </c>
      <c r="G16750" s="1" t="s">
        <v>199</v>
      </c>
    </row>
    <row r="16751" spans="1:7" x14ac:dyDescent="0.25">
      <c r="A16751" s="1">
        <v>37150066</v>
      </c>
      <c r="B16751" s="1" t="s">
        <v>43832</v>
      </c>
      <c r="C16751" s="1" t="s">
        <v>43832</v>
      </c>
      <c r="D16751" s="1" t="s">
        <v>43832</v>
      </c>
      <c r="G16751" s="1" t="s">
        <v>199</v>
      </c>
    </row>
    <row r="16752" spans="1:7" x14ac:dyDescent="0.25">
      <c r="B16752" s="1" t="s">
        <v>43833</v>
      </c>
      <c r="C16752" s="1" t="s">
        <v>43833</v>
      </c>
      <c r="D16752" s="1" t="s">
        <v>43833</v>
      </c>
      <c r="E16752" s="1" t="s">
        <v>66</v>
      </c>
      <c r="G16752" s="1" t="s">
        <v>199</v>
      </c>
    </row>
    <row r="16753" spans="1:7" x14ac:dyDescent="0.25">
      <c r="A16753" s="1">
        <v>35262005</v>
      </c>
      <c r="B16753" s="1" t="s">
        <v>43834</v>
      </c>
      <c r="C16753" s="1" t="s">
        <v>43835</v>
      </c>
      <c r="D16753" s="1" t="s">
        <v>43836</v>
      </c>
      <c r="E16753" s="1" t="s">
        <v>66</v>
      </c>
      <c r="G16753" s="1" t="s">
        <v>199</v>
      </c>
    </row>
    <row r="16754" spans="1:7" x14ac:dyDescent="0.25">
      <c r="A16754" s="1">
        <v>25850001</v>
      </c>
      <c r="B16754" s="1" t="s">
        <v>18863</v>
      </c>
      <c r="C16754" s="1" t="s">
        <v>18864</v>
      </c>
      <c r="D16754" s="1" t="s">
        <v>18865</v>
      </c>
      <c r="E16754" s="1" t="s">
        <v>66</v>
      </c>
      <c r="F16754" s="1" t="s">
        <v>18861</v>
      </c>
      <c r="G16754" s="1" t="s">
        <v>18862</v>
      </c>
    </row>
    <row r="16755" spans="1:7" x14ac:dyDescent="0.25">
      <c r="A16755" s="1">
        <v>25850005</v>
      </c>
      <c r="B16755" s="1" t="s">
        <v>18875</v>
      </c>
      <c r="C16755" s="1" t="s">
        <v>18876</v>
      </c>
      <c r="D16755" s="1" t="s">
        <v>18877</v>
      </c>
      <c r="E16755" s="1" t="s">
        <v>66</v>
      </c>
      <c r="F16755" s="1" t="s">
        <v>18861</v>
      </c>
      <c r="G16755" s="1" t="s">
        <v>18862</v>
      </c>
    </row>
    <row r="16756" spans="1:7" x14ac:dyDescent="0.25">
      <c r="B16756" s="1" t="s">
        <v>43837</v>
      </c>
      <c r="C16756" s="1" t="s">
        <v>43838</v>
      </c>
      <c r="D16756" s="1" t="s">
        <v>43839</v>
      </c>
      <c r="E16756" s="1" t="s">
        <v>66</v>
      </c>
      <c r="F16756" s="1" t="s">
        <v>7862</v>
      </c>
      <c r="G16756" s="1" t="s">
        <v>199</v>
      </c>
    </row>
    <row r="16757" spans="1:7" x14ac:dyDescent="0.25">
      <c r="A16757" s="1">
        <v>35262006</v>
      </c>
      <c r="B16757" s="1" t="s">
        <v>43840</v>
      </c>
      <c r="C16757" s="1" t="s">
        <v>43841</v>
      </c>
      <c r="D16757" s="1" t="s">
        <v>43842</v>
      </c>
      <c r="E16757" s="1" t="s">
        <v>66</v>
      </c>
      <c r="G16757" s="1" t="s">
        <v>199</v>
      </c>
    </row>
    <row r="16758" spans="1:7" x14ac:dyDescent="0.25">
      <c r="A16758" s="1">
        <v>35262007</v>
      </c>
      <c r="B16758" s="1" t="s">
        <v>43843</v>
      </c>
      <c r="C16758" s="1" t="s">
        <v>43844</v>
      </c>
      <c r="D16758" s="1" t="s">
        <v>43845</v>
      </c>
      <c r="E16758" s="1" t="s">
        <v>66</v>
      </c>
      <c r="G16758" s="1" t="s">
        <v>199</v>
      </c>
    </row>
    <row r="16759" spans="1:7" x14ac:dyDescent="0.25">
      <c r="A16759" s="1">
        <v>35262008</v>
      </c>
      <c r="B16759" s="1" t="s">
        <v>43846</v>
      </c>
      <c r="C16759" s="1" t="s">
        <v>43847</v>
      </c>
      <c r="D16759" s="1" t="s">
        <v>43848</v>
      </c>
      <c r="E16759" s="1" t="s">
        <v>66</v>
      </c>
      <c r="G16759" s="1" t="s">
        <v>199</v>
      </c>
    </row>
    <row r="16760" spans="1:7" x14ac:dyDescent="0.25">
      <c r="B16760" s="1" t="s">
        <v>43849</v>
      </c>
      <c r="C16760" s="1" t="s">
        <v>43849</v>
      </c>
      <c r="D16760" s="1" t="s">
        <v>43849</v>
      </c>
      <c r="E16760" s="1" t="s">
        <v>66</v>
      </c>
      <c r="F16760" s="1" t="s">
        <v>8936</v>
      </c>
      <c r="G16760" s="1" t="s">
        <v>199</v>
      </c>
    </row>
    <row r="16761" spans="1:7" x14ac:dyDescent="0.25">
      <c r="B16761" s="1" t="s">
        <v>43850</v>
      </c>
      <c r="C16761" s="1" t="s">
        <v>43850</v>
      </c>
      <c r="D16761" s="1" t="s">
        <v>43850</v>
      </c>
      <c r="E16761" s="1" t="s">
        <v>66</v>
      </c>
      <c r="F16761" s="1" t="s">
        <v>8655</v>
      </c>
      <c r="G16761" s="1" t="s">
        <v>199</v>
      </c>
    </row>
    <row r="16762" spans="1:7" x14ac:dyDescent="0.25">
      <c r="B16762" s="1" t="s">
        <v>43851</v>
      </c>
      <c r="C16762" s="1" t="s">
        <v>43851</v>
      </c>
      <c r="D16762" s="1" t="s">
        <v>43851</v>
      </c>
      <c r="E16762" s="1" t="s">
        <v>66</v>
      </c>
      <c r="G16762" s="1" t="s">
        <v>199</v>
      </c>
    </row>
    <row r="16763" spans="1:7" x14ac:dyDescent="0.25">
      <c r="B16763" s="1" t="s">
        <v>43852</v>
      </c>
      <c r="C16763" s="1" t="s">
        <v>43852</v>
      </c>
      <c r="D16763" s="1" t="s">
        <v>43852</v>
      </c>
      <c r="E16763" s="1" t="s">
        <v>66</v>
      </c>
      <c r="F16763" s="1" t="s">
        <v>43853</v>
      </c>
      <c r="G16763" s="1" t="s">
        <v>199</v>
      </c>
    </row>
    <row r="16764" spans="1:7" x14ac:dyDescent="0.25">
      <c r="A16764" s="1">
        <v>33004105</v>
      </c>
      <c r="B16764" s="1" t="s">
        <v>43854</v>
      </c>
      <c r="C16764" s="1" t="s">
        <v>43855</v>
      </c>
      <c r="D16764" s="1" t="s">
        <v>43856</v>
      </c>
      <c r="E16764" s="1" t="s">
        <v>65</v>
      </c>
      <c r="F16764" s="1" t="s">
        <v>480</v>
      </c>
      <c r="G16764" s="1" t="s">
        <v>481</v>
      </c>
    </row>
    <row r="16765" spans="1:7" x14ac:dyDescent="0.25">
      <c r="A16765" s="1">
        <v>33000070</v>
      </c>
      <c r="B16765" s="1" t="s">
        <v>43857</v>
      </c>
      <c r="C16765" s="1" t="s">
        <v>43858</v>
      </c>
      <c r="D16765" s="1" t="s">
        <v>43859</v>
      </c>
      <c r="G16765" s="1" t="s">
        <v>199</v>
      </c>
    </row>
    <row r="16766" spans="1:7" x14ac:dyDescent="0.25">
      <c r="B16766" s="1" t="s">
        <v>43860</v>
      </c>
      <c r="C16766" s="1" t="s">
        <v>43861</v>
      </c>
      <c r="D16766" s="1" t="s">
        <v>43862</v>
      </c>
      <c r="E16766" s="1" t="s">
        <v>65</v>
      </c>
      <c r="F16766" s="1" t="s">
        <v>7649</v>
      </c>
      <c r="G16766" s="1" t="s">
        <v>199</v>
      </c>
    </row>
    <row r="16767" spans="1:7" x14ac:dyDescent="0.25">
      <c r="B16767" s="1" t="s">
        <v>43863</v>
      </c>
      <c r="C16767" s="1" t="s">
        <v>43864</v>
      </c>
      <c r="D16767" s="1" t="s">
        <v>43865</v>
      </c>
      <c r="E16767" s="1" t="s">
        <v>65</v>
      </c>
      <c r="F16767" s="1" t="s">
        <v>8386</v>
      </c>
      <c r="G16767" s="1" t="s">
        <v>199</v>
      </c>
    </row>
    <row r="16768" spans="1:7" x14ac:dyDescent="0.25">
      <c r="B16768" s="1" t="s">
        <v>43866</v>
      </c>
      <c r="C16768" s="1" t="s">
        <v>43867</v>
      </c>
      <c r="D16768" s="1" t="s">
        <v>43868</v>
      </c>
      <c r="E16768" s="1" t="s">
        <v>66</v>
      </c>
      <c r="F16768" s="1" t="s">
        <v>9255</v>
      </c>
      <c r="G16768" s="1" t="s">
        <v>199</v>
      </c>
    </row>
    <row r="16769" spans="1:7" x14ac:dyDescent="0.25">
      <c r="A16769" s="1">
        <v>19745268</v>
      </c>
      <c r="B16769" s="1" t="s">
        <v>43869</v>
      </c>
      <c r="C16769" s="1" t="s">
        <v>43870</v>
      </c>
      <c r="D16769" s="1" t="s">
        <v>43871</v>
      </c>
      <c r="E16769" s="1" t="s">
        <v>66</v>
      </c>
      <c r="F16769" s="1" t="s">
        <v>43872</v>
      </c>
      <c r="G16769" s="1" t="s">
        <v>199</v>
      </c>
    </row>
    <row r="16770" spans="1:7" x14ac:dyDescent="0.25">
      <c r="A16770" s="1">
        <v>35201135</v>
      </c>
      <c r="B16770" s="1" t="s">
        <v>43873</v>
      </c>
      <c r="C16770" s="1" t="s">
        <v>43874</v>
      </c>
      <c r="D16770" s="1" t="s">
        <v>43875</v>
      </c>
      <c r="G16770" s="1" t="s">
        <v>199</v>
      </c>
    </row>
    <row r="16771" spans="1:7" x14ac:dyDescent="0.25">
      <c r="A16771" s="1">
        <v>33004106</v>
      </c>
      <c r="B16771" s="1" t="s">
        <v>43876</v>
      </c>
      <c r="C16771" s="1" t="s">
        <v>43877</v>
      </c>
      <c r="D16771" s="1" t="s">
        <v>43878</v>
      </c>
      <c r="G16771" s="1" t="s">
        <v>199</v>
      </c>
    </row>
    <row r="16772" spans="1:7" x14ac:dyDescent="0.25">
      <c r="A16772" s="1">
        <v>35201137</v>
      </c>
      <c r="B16772" s="1" t="s">
        <v>43879</v>
      </c>
      <c r="C16772" s="1" t="s">
        <v>43880</v>
      </c>
      <c r="D16772" s="1" t="s">
        <v>43881</v>
      </c>
      <c r="G16772" s="1" t="s">
        <v>199</v>
      </c>
    </row>
    <row r="16773" spans="1:7" x14ac:dyDescent="0.25">
      <c r="A16773" s="1">
        <v>33004109</v>
      </c>
      <c r="B16773" s="1" t="s">
        <v>43882</v>
      </c>
      <c r="C16773" s="1" t="s">
        <v>43883</v>
      </c>
      <c r="D16773" s="1" t="s">
        <v>43884</v>
      </c>
      <c r="G16773" s="1" t="s">
        <v>199</v>
      </c>
    </row>
    <row r="16774" spans="1:7" x14ac:dyDescent="0.25">
      <c r="A16774" s="1">
        <v>35201138</v>
      </c>
      <c r="B16774" s="1" t="s">
        <v>43885</v>
      </c>
      <c r="C16774" s="1" t="s">
        <v>43886</v>
      </c>
      <c r="D16774" s="1" t="s">
        <v>43887</v>
      </c>
      <c r="G16774" s="1" t="s">
        <v>199</v>
      </c>
    </row>
    <row r="16775" spans="1:7" x14ac:dyDescent="0.25">
      <c r="A16775" s="1">
        <v>33004108</v>
      </c>
      <c r="B16775" s="1" t="s">
        <v>43888</v>
      </c>
      <c r="C16775" s="1" t="s">
        <v>43889</v>
      </c>
      <c r="D16775" s="1" t="s">
        <v>43890</v>
      </c>
      <c r="G16775" s="1" t="s">
        <v>199</v>
      </c>
    </row>
    <row r="16776" spans="1:7" x14ac:dyDescent="0.25">
      <c r="A16776" s="1">
        <v>33004111</v>
      </c>
      <c r="B16776" s="1" t="s">
        <v>43891</v>
      </c>
      <c r="C16776" s="1" t="s">
        <v>43892</v>
      </c>
      <c r="D16776" s="1" t="s">
        <v>43893</v>
      </c>
      <c r="G16776" s="1" t="s">
        <v>199</v>
      </c>
    </row>
    <row r="16777" spans="1:7" x14ac:dyDescent="0.25">
      <c r="A16777" s="1">
        <v>33004113</v>
      </c>
      <c r="B16777" s="1" t="s">
        <v>43894</v>
      </c>
      <c r="C16777" s="1" t="s">
        <v>43895</v>
      </c>
      <c r="D16777" s="1" t="s">
        <v>43896</v>
      </c>
      <c r="G16777" s="1" t="s">
        <v>199</v>
      </c>
    </row>
    <row r="16778" spans="1:7" x14ac:dyDescent="0.25">
      <c r="B16778" s="1" t="s">
        <v>43897</v>
      </c>
      <c r="C16778" s="1" t="s">
        <v>43898</v>
      </c>
      <c r="D16778" s="1" t="s">
        <v>43899</v>
      </c>
      <c r="E16778" s="1" t="s">
        <v>65</v>
      </c>
      <c r="F16778" s="1" t="s">
        <v>7765</v>
      </c>
      <c r="G16778" s="1" t="s">
        <v>199</v>
      </c>
    </row>
    <row r="16779" spans="1:7" x14ac:dyDescent="0.25">
      <c r="A16779" s="1">
        <v>19745321</v>
      </c>
      <c r="B16779" s="1" t="s">
        <v>43900</v>
      </c>
      <c r="C16779" s="1" t="s">
        <v>43901</v>
      </c>
      <c r="D16779" s="1" t="s">
        <v>43902</v>
      </c>
      <c r="E16779" s="1" t="s">
        <v>66</v>
      </c>
      <c r="F16779" s="1" t="s">
        <v>356</v>
      </c>
      <c r="G16779" s="1" t="s">
        <v>357</v>
      </c>
    </row>
    <row r="16780" spans="1:7" x14ac:dyDescent="0.25">
      <c r="A16780" s="1">
        <v>33900308</v>
      </c>
      <c r="B16780" s="1" t="s">
        <v>43903</v>
      </c>
      <c r="C16780" s="1" t="s">
        <v>43904</v>
      </c>
      <c r="D16780" s="1" t="s">
        <v>43905</v>
      </c>
      <c r="G16780" s="1" t="s">
        <v>199</v>
      </c>
    </row>
    <row r="16781" spans="1:7" x14ac:dyDescent="0.25">
      <c r="B16781" s="1" t="s">
        <v>43906</v>
      </c>
      <c r="C16781" s="1" t="s">
        <v>43907</v>
      </c>
      <c r="D16781" s="1" t="s">
        <v>43908</v>
      </c>
      <c r="E16781" s="1" t="s">
        <v>66</v>
      </c>
      <c r="G16781" s="1" t="s">
        <v>199</v>
      </c>
    </row>
    <row r="16782" spans="1:7" x14ac:dyDescent="0.25">
      <c r="A16782" s="1">
        <v>33004116</v>
      </c>
      <c r="B16782" s="1" t="s">
        <v>43909</v>
      </c>
      <c r="C16782" s="1" t="s">
        <v>43910</v>
      </c>
      <c r="D16782" s="1" t="s">
        <v>43911</v>
      </c>
      <c r="G16782" s="1" t="s">
        <v>199</v>
      </c>
    </row>
    <row r="16783" spans="1:7" x14ac:dyDescent="0.25">
      <c r="A16783" s="1">
        <v>19795037</v>
      </c>
      <c r="B16783" s="1" t="s">
        <v>43837</v>
      </c>
      <c r="C16783" s="1" t="s">
        <v>43838</v>
      </c>
      <c r="D16783" s="1" t="s">
        <v>43839</v>
      </c>
      <c r="E16783" s="1" t="s">
        <v>66</v>
      </c>
      <c r="F16783" s="1" t="s">
        <v>356</v>
      </c>
      <c r="G16783" s="1" t="s">
        <v>357</v>
      </c>
    </row>
    <row r="16784" spans="1:7" x14ac:dyDescent="0.25">
      <c r="A16784" s="1">
        <v>19745269</v>
      </c>
      <c r="B16784" s="1" t="s">
        <v>10027</v>
      </c>
      <c r="C16784" s="1" t="s">
        <v>10028</v>
      </c>
      <c r="D16784" s="1" t="s">
        <v>10029</v>
      </c>
      <c r="E16784" s="1" t="s">
        <v>66</v>
      </c>
      <c r="F16784" s="1" t="s">
        <v>356</v>
      </c>
      <c r="G16784" s="1" t="s">
        <v>357</v>
      </c>
    </row>
    <row r="16785" spans="1:7" x14ac:dyDescent="0.25">
      <c r="B16785" s="1" t="s">
        <v>43912</v>
      </c>
      <c r="C16785" s="1" t="s">
        <v>43913</v>
      </c>
      <c r="D16785" s="1" t="s">
        <v>43914</v>
      </c>
      <c r="E16785" s="1" t="s">
        <v>66</v>
      </c>
      <c r="G16785" s="1" t="s">
        <v>199</v>
      </c>
    </row>
    <row r="16786" spans="1:7" x14ac:dyDescent="0.25">
      <c r="A16786" s="1">
        <v>17516000</v>
      </c>
      <c r="B16786" s="1" t="s">
        <v>43915</v>
      </c>
      <c r="C16786" s="1" t="s">
        <v>43916</v>
      </c>
      <c r="D16786" s="1" t="s">
        <v>43917</v>
      </c>
      <c r="E16786" s="1" t="s">
        <v>66</v>
      </c>
      <c r="F16786" s="1" t="s">
        <v>1174</v>
      </c>
      <c r="G16786" s="1" t="s">
        <v>1175</v>
      </c>
    </row>
    <row r="16787" spans="1:7" x14ac:dyDescent="0.25">
      <c r="A16787" s="1">
        <v>17516002</v>
      </c>
      <c r="B16787" s="1" t="s">
        <v>43918</v>
      </c>
      <c r="C16787" s="1" t="s">
        <v>43919</v>
      </c>
      <c r="D16787" s="1" t="s">
        <v>43920</v>
      </c>
      <c r="E16787" s="1" t="s">
        <v>66</v>
      </c>
      <c r="F16787" s="1" t="s">
        <v>1174</v>
      </c>
      <c r="G16787" s="1" t="s">
        <v>1175</v>
      </c>
    </row>
    <row r="16788" spans="1:7" x14ac:dyDescent="0.25">
      <c r="A16788" s="1">
        <v>19745270</v>
      </c>
      <c r="B16788" s="1" t="s">
        <v>8811</v>
      </c>
      <c r="C16788" s="1" t="s">
        <v>8812</v>
      </c>
      <c r="D16788" s="1" t="s">
        <v>8813</v>
      </c>
      <c r="E16788" s="1" t="s">
        <v>66</v>
      </c>
      <c r="F16788" s="1" t="s">
        <v>356</v>
      </c>
      <c r="G16788" s="1" t="s">
        <v>357</v>
      </c>
    </row>
    <row r="16789" spans="1:7" x14ac:dyDescent="0.25">
      <c r="A16789" s="1">
        <v>35260690</v>
      </c>
      <c r="B16789" s="1" t="s">
        <v>43921</v>
      </c>
      <c r="C16789" s="1" t="s">
        <v>43922</v>
      </c>
      <c r="D16789" s="1" t="s">
        <v>43923</v>
      </c>
      <c r="E16789" s="1" t="s">
        <v>66</v>
      </c>
      <c r="F16789" s="1" t="s">
        <v>38780</v>
      </c>
      <c r="G16789" s="1" t="s">
        <v>38781</v>
      </c>
    </row>
    <row r="16790" spans="1:7" x14ac:dyDescent="0.25">
      <c r="A16790" s="1">
        <v>17842097</v>
      </c>
      <c r="B16790" s="1" t="s">
        <v>8249</v>
      </c>
      <c r="C16790" s="1" t="s">
        <v>43924</v>
      </c>
      <c r="D16790" s="1" t="s">
        <v>8251</v>
      </c>
      <c r="E16790" s="1" t="s">
        <v>66</v>
      </c>
      <c r="F16790" s="1" t="s">
        <v>8252</v>
      </c>
      <c r="G16790" s="1" t="s">
        <v>8253</v>
      </c>
    </row>
    <row r="16791" spans="1:7" x14ac:dyDescent="0.25">
      <c r="B16791" s="1" t="s">
        <v>41654</v>
      </c>
      <c r="C16791" s="1" t="s">
        <v>41655</v>
      </c>
      <c r="D16791" s="1" t="s">
        <v>41656</v>
      </c>
      <c r="E16791" s="1" t="s">
        <v>66</v>
      </c>
      <c r="F16791" s="1" t="s">
        <v>43925</v>
      </c>
      <c r="G16791" s="1" t="s">
        <v>199</v>
      </c>
    </row>
    <row r="16792" spans="1:7" x14ac:dyDescent="0.25">
      <c r="B16792" s="1" t="s">
        <v>41657</v>
      </c>
      <c r="C16792" s="1" t="s">
        <v>41658</v>
      </c>
      <c r="D16792" s="1" t="s">
        <v>41659</v>
      </c>
      <c r="E16792" s="1" t="s">
        <v>66</v>
      </c>
      <c r="F16792" s="1" t="s">
        <v>43925</v>
      </c>
      <c r="G16792" s="1" t="s">
        <v>199</v>
      </c>
    </row>
    <row r="16793" spans="1:7" x14ac:dyDescent="0.25">
      <c r="B16793" s="1" t="s">
        <v>43926</v>
      </c>
      <c r="C16793" s="1" t="s">
        <v>43927</v>
      </c>
      <c r="D16793" s="1" t="s">
        <v>43928</v>
      </c>
      <c r="E16793" s="1" t="s">
        <v>66</v>
      </c>
      <c r="F16793" s="1" t="s">
        <v>43925</v>
      </c>
      <c r="G16793" s="1" t="s">
        <v>199</v>
      </c>
    </row>
    <row r="16794" spans="1:7" x14ac:dyDescent="0.25">
      <c r="B16794" s="1" t="s">
        <v>43929</v>
      </c>
      <c r="C16794" s="1" t="s">
        <v>43930</v>
      </c>
      <c r="D16794" s="1" t="s">
        <v>43931</v>
      </c>
      <c r="E16794" s="1" t="s">
        <v>66</v>
      </c>
      <c r="F16794" s="1" t="s">
        <v>43425</v>
      </c>
      <c r="G16794" s="1" t="s">
        <v>199</v>
      </c>
    </row>
    <row r="16795" spans="1:7" x14ac:dyDescent="0.25">
      <c r="A16795" s="1">
        <v>33904039</v>
      </c>
      <c r="B16795" s="1" t="s">
        <v>43932</v>
      </c>
      <c r="C16795" s="1" t="s">
        <v>43933</v>
      </c>
      <c r="D16795" s="1" t="s">
        <v>43934</v>
      </c>
      <c r="G16795" s="1" t="s">
        <v>199</v>
      </c>
    </row>
    <row r="16796" spans="1:7" x14ac:dyDescent="0.25">
      <c r="B16796" s="1" t="s">
        <v>43935</v>
      </c>
      <c r="C16796" s="1" t="s">
        <v>43936</v>
      </c>
      <c r="D16796" s="1" t="s">
        <v>43937</v>
      </c>
      <c r="E16796" s="1" t="s">
        <v>66</v>
      </c>
      <c r="F16796" s="1" t="s">
        <v>43425</v>
      </c>
      <c r="G16796" s="1" t="s">
        <v>199</v>
      </c>
    </row>
    <row r="16797" spans="1:7" x14ac:dyDescent="0.25">
      <c r="A16797" s="1">
        <v>33904040</v>
      </c>
      <c r="B16797" s="1" t="s">
        <v>43938</v>
      </c>
      <c r="C16797" s="1" t="s">
        <v>43939</v>
      </c>
      <c r="D16797" s="1" t="s">
        <v>43940</v>
      </c>
      <c r="G16797" s="1" t="s">
        <v>199</v>
      </c>
    </row>
    <row r="16798" spans="1:7" x14ac:dyDescent="0.25">
      <c r="A16798" s="1">
        <v>33904041</v>
      </c>
      <c r="B16798" s="1" t="s">
        <v>43941</v>
      </c>
      <c r="C16798" s="1" t="s">
        <v>43942</v>
      </c>
      <c r="D16798" s="1" t="s">
        <v>43943</v>
      </c>
      <c r="G16798" s="1" t="s">
        <v>199</v>
      </c>
    </row>
    <row r="16799" spans="1:7" x14ac:dyDescent="0.25">
      <c r="B16799" s="1" t="s">
        <v>43944</v>
      </c>
      <c r="C16799" s="1" t="s">
        <v>43945</v>
      </c>
      <c r="D16799" s="1" t="s">
        <v>43946</v>
      </c>
      <c r="E16799" s="1" t="s">
        <v>66</v>
      </c>
      <c r="F16799" s="1" t="s">
        <v>43425</v>
      </c>
      <c r="G16799" s="1" t="s">
        <v>199</v>
      </c>
    </row>
    <row r="16800" spans="1:7" x14ac:dyDescent="0.25">
      <c r="B16800" s="1" t="s">
        <v>43947</v>
      </c>
      <c r="C16800" s="1" t="s">
        <v>43948</v>
      </c>
      <c r="D16800" s="1" t="s">
        <v>43949</v>
      </c>
      <c r="E16800" s="1" t="s">
        <v>66</v>
      </c>
      <c r="F16800" s="1" t="s">
        <v>14766</v>
      </c>
      <c r="G16800" s="1" t="s">
        <v>199</v>
      </c>
    </row>
    <row r="16801" spans="1:7" x14ac:dyDescent="0.25">
      <c r="B16801" s="1" t="s">
        <v>43950</v>
      </c>
      <c r="C16801" s="1" t="s">
        <v>43951</v>
      </c>
      <c r="D16801" s="1" t="s">
        <v>43952</v>
      </c>
      <c r="E16801" s="1" t="s">
        <v>66</v>
      </c>
      <c r="F16801" s="1" t="s">
        <v>14766</v>
      </c>
      <c r="G16801" s="1" t="s">
        <v>199</v>
      </c>
    </row>
    <row r="16802" spans="1:7" x14ac:dyDescent="0.25">
      <c r="B16802" s="1" t="s">
        <v>14733</v>
      </c>
      <c r="C16802" s="1" t="s">
        <v>14734</v>
      </c>
      <c r="D16802" s="1" t="s">
        <v>14735</v>
      </c>
      <c r="E16802" s="1" t="s">
        <v>66</v>
      </c>
      <c r="F16802" s="1" t="s">
        <v>14766</v>
      </c>
      <c r="G16802" s="1" t="s">
        <v>199</v>
      </c>
    </row>
    <row r="16803" spans="1:7" x14ac:dyDescent="0.25">
      <c r="B16803" s="1" t="s">
        <v>14733</v>
      </c>
      <c r="C16803" s="1" t="s">
        <v>14734</v>
      </c>
      <c r="D16803" s="1" t="s">
        <v>14735</v>
      </c>
      <c r="E16803" s="1" t="s">
        <v>66</v>
      </c>
      <c r="F16803" s="1" t="s">
        <v>14766</v>
      </c>
      <c r="G16803" s="1" t="s">
        <v>199</v>
      </c>
    </row>
    <row r="16804" spans="1:7" x14ac:dyDescent="0.25">
      <c r="B16804" s="1" t="s">
        <v>43953</v>
      </c>
      <c r="C16804" s="1" t="s">
        <v>43953</v>
      </c>
      <c r="D16804" s="1" t="s">
        <v>43953</v>
      </c>
      <c r="E16804" s="1" t="s">
        <v>66</v>
      </c>
      <c r="G16804" s="1" t="s">
        <v>199</v>
      </c>
    </row>
    <row r="16805" spans="1:7" x14ac:dyDescent="0.25">
      <c r="B16805" s="1" t="s">
        <v>43954</v>
      </c>
      <c r="C16805" s="1" t="s">
        <v>43954</v>
      </c>
      <c r="D16805" s="1" t="s">
        <v>43954</v>
      </c>
      <c r="E16805" s="1" t="s">
        <v>66</v>
      </c>
      <c r="G16805" s="1" t="s">
        <v>199</v>
      </c>
    </row>
    <row r="16806" spans="1:7" x14ac:dyDescent="0.25">
      <c r="B16806" s="1" t="s">
        <v>43955</v>
      </c>
      <c r="C16806" s="1" t="s">
        <v>43956</v>
      </c>
      <c r="D16806" s="1" t="s">
        <v>43957</v>
      </c>
      <c r="E16806" s="1" t="s">
        <v>65</v>
      </c>
      <c r="F16806" s="1" t="s">
        <v>7438</v>
      </c>
      <c r="G16806" s="1" t="s">
        <v>199</v>
      </c>
    </row>
    <row r="16807" spans="1:7" x14ac:dyDescent="0.25">
      <c r="B16807" s="1" t="s">
        <v>43958</v>
      </c>
      <c r="C16807" s="1" t="s">
        <v>43959</v>
      </c>
      <c r="D16807" s="1" t="s">
        <v>43960</v>
      </c>
      <c r="E16807" s="1" t="s">
        <v>65</v>
      </c>
      <c r="F16807" s="1" t="s">
        <v>7765</v>
      </c>
      <c r="G16807" s="1" t="s">
        <v>199</v>
      </c>
    </row>
    <row r="16808" spans="1:7" x14ac:dyDescent="0.25">
      <c r="B16808" s="1" t="s">
        <v>43961</v>
      </c>
      <c r="C16808" s="1" t="s">
        <v>43962</v>
      </c>
      <c r="D16808" s="1" t="s">
        <v>43963</v>
      </c>
      <c r="E16808" s="1" t="s">
        <v>65</v>
      </c>
      <c r="F16808" s="1" t="s">
        <v>7702</v>
      </c>
      <c r="G16808" s="1" t="s">
        <v>199</v>
      </c>
    </row>
    <row r="16809" spans="1:7" x14ac:dyDescent="0.25">
      <c r="B16809" s="1" t="s">
        <v>43964</v>
      </c>
      <c r="C16809" s="1" t="s">
        <v>43965</v>
      </c>
      <c r="D16809" s="1" t="s">
        <v>43966</v>
      </c>
      <c r="E16809" s="1" t="s">
        <v>65</v>
      </c>
      <c r="F16809" s="1" t="s">
        <v>7702</v>
      </c>
      <c r="G16809" s="1" t="s">
        <v>199</v>
      </c>
    </row>
    <row r="16810" spans="1:7" x14ac:dyDescent="0.25">
      <c r="A16810" s="1">
        <v>19017032</v>
      </c>
      <c r="B16810" s="1" t="s">
        <v>10822</v>
      </c>
      <c r="C16810" s="1" t="s">
        <v>10823</v>
      </c>
      <c r="D16810" s="1" t="s">
        <v>10824</v>
      </c>
      <c r="E16810" s="1" t="s">
        <v>65</v>
      </c>
      <c r="F16810" s="1" t="s">
        <v>2286</v>
      </c>
      <c r="G16810" s="1" t="s">
        <v>2287</v>
      </c>
    </row>
    <row r="16811" spans="1:7" x14ac:dyDescent="0.25">
      <c r="A16811" s="1">
        <v>19017037</v>
      </c>
      <c r="B16811" s="1" t="s">
        <v>10828</v>
      </c>
      <c r="C16811" s="1" t="s">
        <v>10829</v>
      </c>
      <c r="D16811" s="1" t="s">
        <v>10830</v>
      </c>
      <c r="E16811" s="1" t="s">
        <v>66</v>
      </c>
      <c r="F16811" s="1" t="s">
        <v>2286</v>
      </c>
      <c r="G16811" s="1" t="s">
        <v>2287</v>
      </c>
    </row>
    <row r="16812" spans="1:7" x14ac:dyDescent="0.25">
      <c r="A16812" s="1">
        <v>35500276</v>
      </c>
      <c r="B16812" s="1" t="s">
        <v>39183</v>
      </c>
      <c r="C16812" s="1" t="s">
        <v>39184</v>
      </c>
      <c r="D16812" s="1" t="s">
        <v>39185</v>
      </c>
      <c r="E16812" s="1" t="s">
        <v>65</v>
      </c>
      <c r="F16812" s="1" t="s">
        <v>2405</v>
      </c>
      <c r="G16812" s="1" t="s">
        <v>2406</v>
      </c>
    </row>
    <row r="16813" spans="1:7" x14ac:dyDescent="0.25">
      <c r="A16813" s="1">
        <v>19017045</v>
      </c>
      <c r="B16813" s="1" t="s">
        <v>10848</v>
      </c>
      <c r="C16813" s="1" t="s">
        <v>10849</v>
      </c>
      <c r="D16813" s="1" t="s">
        <v>10850</v>
      </c>
      <c r="E16813" s="1" t="s">
        <v>66</v>
      </c>
      <c r="F16813" s="1" t="s">
        <v>2286</v>
      </c>
      <c r="G16813" s="1" t="s">
        <v>2287</v>
      </c>
    </row>
    <row r="16814" spans="1:7" x14ac:dyDescent="0.25">
      <c r="A16814" s="1">
        <v>19017047</v>
      </c>
      <c r="B16814" s="1" t="s">
        <v>10854</v>
      </c>
      <c r="C16814" s="1" t="s">
        <v>10855</v>
      </c>
      <c r="D16814" s="1" t="s">
        <v>10856</v>
      </c>
      <c r="E16814" s="1" t="s">
        <v>66</v>
      </c>
      <c r="F16814" s="1" t="s">
        <v>957</v>
      </c>
      <c r="G16814" s="1" t="s">
        <v>958</v>
      </c>
    </row>
    <row r="16815" spans="1:7" x14ac:dyDescent="0.25">
      <c r="A16815" s="1">
        <v>19018021</v>
      </c>
      <c r="B16815" s="1" t="s">
        <v>10901</v>
      </c>
      <c r="C16815" s="1" t="s">
        <v>10902</v>
      </c>
      <c r="D16815" s="1" t="s">
        <v>10903</v>
      </c>
      <c r="E16815" s="1" t="s">
        <v>66</v>
      </c>
      <c r="F16815" s="1" t="s">
        <v>2286</v>
      </c>
      <c r="G16815" s="1" t="s">
        <v>2287</v>
      </c>
    </row>
    <row r="16816" spans="1:7" x14ac:dyDescent="0.25">
      <c r="A16816" s="1">
        <v>19018032</v>
      </c>
      <c r="B16816" s="1" t="s">
        <v>10919</v>
      </c>
      <c r="C16816" s="1" t="s">
        <v>10920</v>
      </c>
      <c r="D16816" s="1" t="s">
        <v>10921</v>
      </c>
      <c r="E16816" s="1" t="s">
        <v>66</v>
      </c>
      <c r="F16816" s="1" t="s">
        <v>300</v>
      </c>
      <c r="G16816" s="1" t="s">
        <v>301</v>
      </c>
    </row>
    <row r="16817" spans="1:7" x14ac:dyDescent="0.25">
      <c r="A16817" s="1">
        <v>35714617</v>
      </c>
      <c r="B16817" s="1" t="s">
        <v>43967</v>
      </c>
      <c r="C16817" s="1" t="s">
        <v>43968</v>
      </c>
      <c r="D16817" s="1" t="s">
        <v>43967</v>
      </c>
      <c r="G16817" s="1" t="s">
        <v>199</v>
      </c>
    </row>
    <row r="16818" spans="1:7" x14ac:dyDescent="0.25">
      <c r="A16818" s="1">
        <v>35260691</v>
      </c>
      <c r="B16818" s="1" t="s">
        <v>43969</v>
      </c>
      <c r="C16818" s="1" t="s">
        <v>43970</v>
      </c>
      <c r="D16818" s="1" t="s">
        <v>43971</v>
      </c>
      <c r="E16818" s="1" t="s">
        <v>66</v>
      </c>
      <c r="G16818" s="1" t="s">
        <v>199</v>
      </c>
    </row>
    <row r="16819" spans="1:7" x14ac:dyDescent="0.25">
      <c r="A16819" s="1">
        <v>35500277</v>
      </c>
      <c r="B16819" s="1" t="s">
        <v>43972</v>
      </c>
      <c r="C16819" s="1" t="s">
        <v>43973</v>
      </c>
      <c r="D16819" s="1" t="s">
        <v>43974</v>
      </c>
      <c r="E16819" s="1" t="s">
        <v>65</v>
      </c>
      <c r="F16819" s="1" t="s">
        <v>2405</v>
      </c>
      <c r="G16819" s="1" t="s">
        <v>2406</v>
      </c>
    </row>
    <row r="16820" spans="1:7" x14ac:dyDescent="0.25">
      <c r="A16820" s="1">
        <v>35500278</v>
      </c>
      <c r="B16820" s="1" t="s">
        <v>39186</v>
      </c>
      <c r="C16820" s="1" t="s">
        <v>39187</v>
      </c>
      <c r="D16820" s="1" t="s">
        <v>39188</v>
      </c>
      <c r="E16820" s="1" t="s">
        <v>65</v>
      </c>
      <c r="F16820" s="1" t="s">
        <v>2405</v>
      </c>
      <c r="G16820" s="1" t="s">
        <v>2406</v>
      </c>
    </row>
    <row r="16821" spans="1:7" x14ac:dyDescent="0.25">
      <c r="B16821" s="1" t="s">
        <v>12012</v>
      </c>
      <c r="C16821" s="1" t="s">
        <v>12013</v>
      </c>
      <c r="D16821" s="1" t="s">
        <v>12014</v>
      </c>
      <c r="E16821" s="1" t="s">
        <v>65</v>
      </c>
      <c r="F16821" s="1" t="s">
        <v>11943</v>
      </c>
      <c r="G16821" s="1" t="s">
        <v>199</v>
      </c>
    </row>
    <row r="16822" spans="1:7" x14ac:dyDescent="0.25">
      <c r="A16822" s="1">
        <v>35500279</v>
      </c>
      <c r="B16822" s="1" t="s">
        <v>43975</v>
      </c>
      <c r="C16822" s="1" t="s">
        <v>43976</v>
      </c>
      <c r="D16822" s="1" t="s">
        <v>43977</v>
      </c>
      <c r="E16822" s="1" t="s">
        <v>65</v>
      </c>
      <c r="F16822" s="1" t="s">
        <v>2405</v>
      </c>
      <c r="G16822" s="1" t="s">
        <v>2406</v>
      </c>
    </row>
    <row r="16823" spans="1:7" x14ac:dyDescent="0.25">
      <c r="A16823" s="1">
        <v>35714618</v>
      </c>
      <c r="B16823" s="1" t="s">
        <v>43978</v>
      </c>
      <c r="C16823" s="1" t="s">
        <v>43978</v>
      </c>
      <c r="D16823" s="1" t="s">
        <v>43978</v>
      </c>
      <c r="G16823" s="1" t="s">
        <v>199</v>
      </c>
    </row>
    <row r="16824" spans="1:7" x14ac:dyDescent="0.25">
      <c r="A16824" s="1">
        <v>19026012</v>
      </c>
      <c r="B16824" s="1" t="s">
        <v>11115</v>
      </c>
      <c r="C16824" s="1" t="s">
        <v>11116</v>
      </c>
      <c r="D16824" s="1" t="s">
        <v>11117</v>
      </c>
      <c r="E16824" s="1" t="s">
        <v>66</v>
      </c>
      <c r="F16824" s="1" t="s">
        <v>9627</v>
      </c>
      <c r="G16824" s="1" t="s">
        <v>9628</v>
      </c>
    </row>
    <row r="16825" spans="1:7" x14ac:dyDescent="0.25">
      <c r="A16825" s="1">
        <v>19026013</v>
      </c>
      <c r="B16825" s="1" t="s">
        <v>11118</v>
      </c>
      <c r="C16825" s="1" t="s">
        <v>11119</v>
      </c>
      <c r="D16825" s="1" t="s">
        <v>11120</v>
      </c>
      <c r="E16825" s="1" t="s">
        <v>66</v>
      </c>
      <c r="F16825" s="1" t="s">
        <v>9627</v>
      </c>
      <c r="G16825" s="1" t="s">
        <v>9628</v>
      </c>
    </row>
    <row r="16826" spans="1:7" x14ac:dyDescent="0.25">
      <c r="A16826" s="1">
        <v>35714619</v>
      </c>
      <c r="B16826" s="1" t="s">
        <v>43979</v>
      </c>
      <c r="C16826" s="1" t="s">
        <v>43979</v>
      </c>
      <c r="D16826" s="1" t="s">
        <v>43979</v>
      </c>
      <c r="G16826" s="1" t="s">
        <v>199</v>
      </c>
    </row>
    <row r="16827" spans="1:7" x14ac:dyDescent="0.25">
      <c r="A16827" s="1">
        <v>35714620</v>
      </c>
      <c r="B16827" s="1" t="s">
        <v>43980</v>
      </c>
      <c r="C16827" s="1" t="s">
        <v>43980</v>
      </c>
      <c r="D16827" s="1" t="s">
        <v>43980</v>
      </c>
      <c r="G16827" s="1" t="s">
        <v>199</v>
      </c>
    </row>
    <row r="16828" spans="1:7" x14ac:dyDescent="0.25">
      <c r="A16828" s="1">
        <v>35714621</v>
      </c>
      <c r="B16828" s="1" t="s">
        <v>43981</v>
      </c>
      <c r="C16828" s="1" t="s">
        <v>43981</v>
      </c>
      <c r="D16828" s="1" t="s">
        <v>43981</v>
      </c>
      <c r="G16828" s="1" t="s">
        <v>199</v>
      </c>
    </row>
    <row r="16829" spans="1:7" x14ac:dyDescent="0.25">
      <c r="A16829" s="1">
        <v>35714622</v>
      </c>
      <c r="B16829" s="1" t="s">
        <v>43982</v>
      </c>
      <c r="C16829" s="1" t="s">
        <v>43982</v>
      </c>
      <c r="D16829" s="1" t="s">
        <v>43982</v>
      </c>
      <c r="G16829" s="1" t="s">
        <v>199</v>
      </c>
    </row>
    <row r="16830" spans="1:7" x14ac:dyDescent="0.25">
      <c r="A16830" s="1">
        <v>35714623</v>
      </c>
      <c r="B16830" s="1" t="s">
        <v>43983</v>
      </c>
      <c r="C16830" s="1" t="s">
        <v>43983</v>
      </c>
      <c r="D16830" s="1" t="s">
        <v>43983</v>
      </c>
      <c r="G16830" s="1" t="s">
        <v>199</v>
      </c>
    </row>
    <row r="16831" spans="1:7" x14ac:dyDescent="0.25">
      <c r="A16831" s="1">
        <v>35714624</v>
      </c>
      <c r="B16831" s="1" t="s">
        <v>43984</v>
      </c>
      <c r="C16831" s="1" t="s">
        <v>43984</v>
      </c>
      <c r="D16831" s="1" t="s">
        <v>43984</v>
      </c>
      <c r="G16831" s="1" t="s">
        <v>199</v>
      </c>
    </row>
    <row r="16832" spans="1:7" x14ac:dyDescent="0.25">
      <c r="A16832" s="1">
        <v>37810000</v>
      </c>
      <c r="B16832" s="1" t="s">
        <v>43985</v>
      </c>
      <c r="C16832" s="1" t="s">
        <v>43985</v>
      </c>
      <c r="D16832" s="1" t="s">
        <v>43985</v>
      </c>
      <c r="G16832" s="1" t="s">
        <v>199</v>
      </c>
    </row>
    <row r="16833" spans="1:7" x14ac:dyDescent="0.25">
      <c r="A16833" s="1">
        <v>37810001</v>
      </c>
      <c r="B16833" s="1" t="s">
        <v>43986</v>
      </c>
      <c r="C16833" s="1" t="s">
        <v>43986</v>
      </c>
      <c r="D16833" s="1" t="s">
        <v>43986</v>
      </c>
      <c r="G16833" s="1" t="s">
        <v>199</v>
      </c>
    </row>
    <row r="16834" spans="1:7" x14ac:dyDescent="0.25">
      <c r="A16834" s="1">
        <v>37810002</v>
      </c>
      <c r="B16834" s="1" t="s">
        <v>43987</v>
      </c>
      <c r="C16834" s="1" t="s">
        <v>43987</v>
      </c>
      <c r="D16834" s="1" t="s">
        <v>43987</v>
      </c>
      <c r="G16834" s="1" t="s">
        <v>199</v>
      </c>
    </row>
    <row r="16835" spans="1:7" x14ac:dyDescent="0.25">
      <c r="A16835" s="1">
        <v>37810003</v>
      </c>
      <c r="B16835" s="1" t="s">
        <v>43988</v>
      </c>
      <c r="C16835" s="1" t="s">
        <v>43988</v>
      </c>
      <c r="D16835" s="1" t="s">
        <v>43988</v>
      </c>
      <c r="G16835" s="1" t="s">
        <v>199</v>
      </c>
    </row>
    <row r="16836" spans="1:7" x14ac:dyDescent="0.25">
      <c r="A16836" s="1">
        <v>37810004</v>
      </c>
      <c r="B16836" s="1" t="s">
        <v>43989</v>
      </c>
      <c r="C16836" s="1" t="s">
        <v>43989</v>
      </c>
      <c r="D16836" s="1" t="s">
        <v>43989</v>
      </c>
      <c r="G16836" s="1" t="s">
        <v>199</v>
      </c>
    </row>
    <row r="16837" spans="1:7" x14ac:dyDescent="0.25">
      <c r="A16837" s="1">
        <v>37810005</v>
      </c>
      <c r="B16837" s="1" t="s">
        <v>43990</v>
      </c>
      <c r="C16837" s="1" t="s">
        <v>43990</v>
      </c>
      <c r="D16837" s="1" t="s">
        <v>43990</v>
      </c>
      <c r="G16837" s="1" t="s">
        <v>199</v>
      </c>
    </row>
    <row r="16838" spans="1:7" x14ac:dyDescent="0.25">
      <c r="A16838" s="1">
        <v>37810006</v>
      </c>
      <c r="B16838" s="1" t="s">
        <v>43991</v>
      </c>
      <c r="C16838" s="1" t="s">
        <v>43991</v>
      </c>
      <c r="D16838" s="1" t="s">
        <v>43991</v>
      </c>
      <c r="G16838" s="1" t="s">
        <v>199</v>
      </c>
    </row>
    <row r="16839" spans="1:7" x14ac:dyDescent="0.25">
      <c r="A16839" s="1">
        <v>37810007</v>
      </c>
      <c r="B16839" s="1" t="s">
        <v>43992</v>
      </c>
      <c r="C16839" s="1" t="s">
        <v>43992</v>
      </c>
      <c r="D16839" s="1" t="s">
        <v>43992</v>
      </c>
      <c r="G16839" s="1" t="s">
        <v>199</v>
      </c>
    </row>
    <row r="16840" spans="1:7" x14ac:dyDescent="0.25">
      <c r="A16840" s="1">
        <v>37810008</v>
      </c>
      <c r="B16840" s="1" t="s">
        <v>43993</v>
      </c>
      <c r="C16840" s="1" t="s">
        <v>43993</v>
      </c>
      <c r="D16840" s="1" t="s">
        <v>43993</v>
      </c>
      <c r="G16840" s="1" t="s">
        <v>199</v>
      </c>
    </row>
    <row r="16841" spans="1:7" x14ac:dyDescent="0.25">
      <c r="A16841" s="1">
        <v>37810009</v>
      </c>
      <c r="B16841" s="1" t="s">
        <v>43994</v>
      </c>
      <c r="C16841" s="1" t="s">
        <v>43994</v>
      </c>
      <c r="D16841" s="1" t="s">
        <v>43994</v>
      </c>
      <c r="G16841" s="1" t="s">
        <v>199</v>
      </c>
    </row>
    <row r="16842" spans="1:7" x14ac:dyDescent="0.25">
      <c r="A16842" s="1">
        <v>37830000</v>
      </c>
      <c r="B16842" s="1" t="s">
        <v>43995</v>
      </c>
      <c r="C16842" s="1" t="s">
        <v>43995</v>
      </c>
      <c r="D16842" s="1" t="s">
        <v>43995</v>
      </c>
      <c r="G16842" s="1" t="s">
        <v>199</v>
      </c>
    </row>
    <row r="16843" spans="1:7" x14ac:dyDescent="0.25">
      <c r="A16843" s="1">
        <v>37840000</v>
      </c>
      <c r="B16843" s="1" t="s">
        <v>43996</v>
      </c>
      <c r="C16843" s="1" t="s">
        <v>43996</v>
      </c>
      <c r="D16843" s="1" t="s">
        <v>43996</v>
      </c>
      <c r="G16843" s="1" t="s">
        <v>199</v>
      </c>
    </row>
    <row r="16844" spans="1:7" x14ac:dyDescent="0.25">
      <c r="A16844" s="1">
        <v>37840001</v>
      </c>
      <c r="B16844" s="1" t="s">
        <v>43997</v>
      </c>
      <c r="C16844" s="1" t="s">
        <v>43997</v>
      </c>
      <c r="D16844" s="1" t="s">
        <v>43997</v>
      </c>
      <c r="G16844" s="1" t="s">
        <v>199</v>
      </c>
    </row>
    <row r="16845" spans="1:7" x14ac:dyDescent="0.25">
      <c r="A16845" s="1">
        <v>37840002</v>
      </c>
      <c r="B16845" s="1" t="s">
        <v>43998</v>
      </c>
      <c r="C16845" s="1" t="s">
        <v>43998</v>
      </c>
      <c r="D16845" s="1" t="s">
        <v>43998</v>
      </c>
      <c r="G16845" s="1" t="s">
        <v>199</v>
      </c>
    </row>
    <row r="16846" spans="1:7" x14ac:dyDescent="0.25">
      <c r="A16846" s="1">
        <v>19030053</v>
      </c>
      <c r="B16846" s="1" t="s">
        <v>11167</v>
      </c>
      <c r="C16846" s="1" t="s">
        <v>11168</v>
      </c>
      <c r="D16846" s="1" t="s">
        <v>11169</v>
      </c>
      <c r="E16846" s="1" t="s">
        <v>66</v>
      </c>
      <c r="F16846" s="1" t="s">
        <v>11159</v>
      </c>
      <c r="G16846" s="1" t="s">
        <v>11160</v>
      </c>
    </row>
    <row r="16847" spans="1:7" x14ac:dyDescent="0.25">
      <c r="A16847" s="1">
        <v>19095000</v>
      </c>
      <c r="B16847" s="1" t="s">
        <v>12311</v>
      </c>
      <c r="C16847" s="1" t="s">
        <v>12312</v>
      </c>
      <c r="D16847" s="1" t="s">
        <v>12313</v>
      </c>
      <c r="E16847" s="1" t="s">
        <v>66</v>
      </c>
      <c r="F16847" s="1" t="s">
        <v>498</v>
      </c>
      <c r="G16847" s="1" t="s">
        <v>499</v>
      </c>
    </row>
    <row r="16848" spans="1:7" x14ac:dyDescent="0.25">
      <c r="A16848" s="1">
        <v>19095005</v>
      </c>
      <c r="B16848" s="1" t="s">
        <v>12318</v>
      </c>
      <c r="C16848" s="1" t="s">
        <v>12319</v>
      </c>
      <c r="D16848" s="1" t="s">
        <v>12320</v>
      </c>
      <c r="E16848" s="1" t="s">
        <v>65</v>
      </c>
      <c r="F16848" s="1" t="s">
        <v>498</v>
      </c>
      <c r="G16848" s="1" t="s">
        <v>499</v>
      </c>
    </row>
    <row r="16849" spans="1:7" x14ac:dyDescent="0.25">
      <c r="A16849" s="1">
        <v>19095007</v>
      </c>
      <c r="B16849" s="1" t="s">
        <v>12324</v>
      </c>
      <c r="C16849" s="1" t="s">
        <v>12325</v>
      </c>
      <c r="D16849" s="1" t="s">
        <v>12326</v>
      </c>
      <c r="E16849" s="1" t="s">
        <v>66</v>
      </c>
      <c r="F16849" s="1" t="s">
        <v>498</v>
      </c>
      <c r="G16849" s="1" t="s">
        <v>499</v>
      </c>
    </row>
    <row r="16850" spans="1:7" x14ac:dyDescent="0.25">
      <c r="A16850" s="1">
        <v>19095009</v>
      </c>
      <c r="B16850" s="1" t="s">
        <v>12327</v>
      </c>
      <c r="C16850" s="1" t="s">
        <v>12328</v>
      </c>
      <c r="D16850" s="1" t="s">
        <v>12329</v>
      </c>
      <c r="E16850" s="1" t="s">
        <v>66</v>
      </c>
      <c r="F16850" s="1" t="s">
        <v>498</v>
      </c>
      <c r="G16850" s="1" t="s">
        <v>499</v>
      </c>
    </row>
    <row r="16851" spans="1:7" x14ac:dyDescent="0.25">
      <c r="A16851" s="1">
        <v>19095012</v>
      </c>
      <c r="B16851" s="1" t="s">
        <v>12330</v>
      </c>
      <c r="C16851" s="1" t="s">
        <v>12331</v>
      </c>
      <c r="D16851" s="1" t="s">
        <v>12332</v>
      </c>
      <c r="E16851" s="1" t="s">
        <v>66</v>
      </c>
      <c r="F16851" s="1" t="s">
        <v>498</v>
      </c>
      <c r="G16851" s="1" t="s">
        <v>499</v>
      </c>
    </row>
    <row r="16852" spans="1:7" x14ac:dyDescent="0.25">
      <c r="A16852" s="1">
        <v>19095015</v>
      </c>
      <c r="B16852" s="1" t="s">
        <v>12333</v>
      </c>
      <c r="C16852" s="1" t="s">
        <v>12334</v>
      </c>
      <c r="D16852" s="1" t="s">
        <v>12335</v>
      </c>
      <c r="E16852" s="1" t="s">
        <v>66</v>
      </c>
      <c r="F16852" s="1" t="s">
        <v>498</v>
      </c>
      <c r="G16852" s="1" t="s">
        <v>499</v>
      </c>
    </row>
    <row r="16853" spans="1:7" x14ac:dyDescent="0.25">
      <c r="A16853" s="1">
        <v>35714628</v>
      </c>
      <c r="B16853" s="1" t="s">
        <v>43999</v>
      </c>
      <c r="C16853" s="1" t="s">
        <v>44000</v>
      </c>
      <c r="D16853" s="1" t="s">
        <v>44001</v>
      </c>
      <c r="E16853" s="1" t="s">
        <v>65</v>
      </c>
      <c r="F16853" s="1" t="s">
        <v>44002</v>
      </c>
      <c r="G16853" s="1" t="s">
        <v>44003</v>
      </c>
    </row>
    <row r="16854" spans="1:7" x14ac:dyDescent="0.25">
      <c r="A16854" s="1">
        <v>35714630</v>
      </c>
      <c r="B16854" s="1" t="s">
        <v>44004</v>
      </c>
      <c r="C16854" s="1" t="s">
        <v>44004</v>
      </c>
      <c r="D16854" s="1" t="s">
        <v>44004</v>
      </c>
      <c r="G16854" s="1" t="s">
        <v>199</v>
      </c>
    </row>
    <row r="16855" spans="1:7" x14ac:dyDescent="0.25">
      <c r="A16855" s="1">
        <v>35714631</v>
      </c>
      <c r="B16855" s="1" t="s">
        <v>44005</v>
      </c>
      <c r="C16855" s="1" t="s">
        <v>44005</v>
      </c>
      <c r="D16855" s="1" t="s">
        <v>44005</v>
      </c>
      <c r="G16855" s="1" t="s">
        <v>199</v>
      </c>
    </row>
    <row r="16856" spans="1:7" x14ac:dyDescent="0.25">
      <c r="A16856" s="1">
        <v>35714632</v>
      </c>
      <c r="B16856" s="1" t="s">
        <v>44006</v>
      </c>
      <c r="C16856" s="1" t="s">
        <v>44006</v>
      </c>
      <c r="D16856" s="1" t="s">
        <v>44006</v>
      </c>
      <c r="G16856" s="1" t="s">
        <v>199</v>
      </c>
    </row>
    <row r="16857" spans="1:7" x14ac:dyDescent="0.25">
      <c r="A16857" s="1">
        <v>19095019</v>
      </c>
      <c r="B16857" s="1" t="s">
        <v>12336</v>
      </c>
      <c r="C16857" s="1" t="s">
        <v>12337</v>
      </c>
      <c r="D16857" s="1" t="s">
        <v>12338</v>
      </c>
      <c r="E16857" s="1" t="s">
        <v>66</v>
      </c>
      <c r="F16857" s="1" t="s">
        <v>498</v>
      </c>
      <c r="G16857" s="1" t="s">
        <v>499</v>
      </c>
    </row>
    <row r="16858" spans="1:7" x14ac:dyDescent="0.25">
      <c r="A16858" s="1">
        <v>19095020</v>
      </c>
      <c r="B16858" s="1" t="s">
        <v>12339</v>
      </c>
      <c r="C16858" s="1" t="s">
        <v>12340</v>
      </c>
      <c r="D16858" s="1" t="s">
        <v>12341</v>
      </c>
      <c r="E16858" s="1" t="s">
        <v>66</v>
      </c>
      <c r="F16858" s="1" t="s">
        <v>498</v>
      </c>
      <c r="G16858" s="1" t="s">
        <v>499</v>
      </c>
    </row>
    <row r="16859" spans="1:7" x14ac:dyDescent="0.25">
      <c r="A16859" s="1">
        <v>19095021</v>
      </c>
      <c r="B16859" s="1" t="s">
        <v>12342</v>
      </c>
      <c r="C16859" s="1" t="s">
        <v>12343</v>
      </c>
      <c r="D16859" s="1" t="s">
        <v>12344</v>
      </c>
      <c r="E16859" s="1" t="s">
        <v>66</v>
      </c>
      <c r="F16859" s="1" t="s">
        <v>498</v>
      </c>
      <c r="G16859" s="1" t="s">
        <v>499</v>
      </c>
    </row>
    <row r="16860" spans="1:7" x14ac:dyDescent="0.25">
      <c r="A16860" s="1">
        <v>19095022</v>
      </c>
      <c r="B16860" s="1" t="s">
        <v>12345</v>
      </c>
      <c r="C16860" s="1" t="s">
        <v>12346</v>
      </c>
      <c r="D16860" s="1" t="s">
        <v>12347</v>
      </c>
      <c r="E16860" s="1" t="s">
        <v>66</v>
      </c>
      <c r="F16860" s="1" t="s">
        <v>498</v>
      </c>
      <c r="G16860" s="1" t="s">
        <v>499</v>
      </c>
    </row>
    <row r="16861" spans="1:7" x14ac:dyDescent="0.25">
      <c r="A16861" s="1">
        <v>19095027</v>
      </c>
      <c r="B16861" s="1" t="s">
        <v>12348</v>
      </c>
      <c r="C16861" s="1" t="s">
        <v>12349</v>
      </c>
      <c r="D16861" s="1" t="s">
        <v>12350</v>
      </c>
      <c r="E16861" s="1" t="s">
        <v>66</v>
      </c>
      <c r="F16861" s="1" t="s">
        <v>498</v>
      </c>
      <c r="G16861" s="1" t="s">
        <v>499</v>
      </c>
    </row>
    <row r="16862" spans="1:7" x14ac:dyDescent="0.25">
      <c r="A16862" s="1">
        <v>19095032</v>
      </c>
      <c r="B16862" s="1" t="s">
        <v>12357</v>
      </c>
      <c r="C16862" s="1" t="s">
        <v>12358</v>
      </c>
      <c r="D16862" s="1" t="s">
        <v>12359</v>
      </c>
      <c r="E16862" s="1" t="s">
        <v>66</v>
      </c>
      <c r="F16862" s="1" t="s">
        <v>498</v>
      </c>
      <c r="G16862" s="1" t="s">
        <v>499</v>
      </c>
    </row>
    <row r="16863" spans="1:7" x14ac:dyDescent="0.25">
      <c r="A16863" s="1">
        <v>19095033</v>
      </c>
      <c r="B16863" s="1" t="s">
        <v>12360</v>
      </c>
      <c r="C16863" s="1" t="s">
        <v>12361</v>
      </c>
      <c r="D16863" s="1" t="s">
        <v>12362</v>
      </c>
      <c r="E16863" s="1" t="s">
        <v>66</v>
      </c>
      <c r="F16863" s="1" t="s">
        <v>498</v>
      </c>
      <c r="G16863" s="1" t="s">
        <v>499</v>
      </c>
    </row>
    <row r="16864" spans="1:7" x14ac:dyDescent="0.25">
      <c r="A16864" s="1">
        <v>19095037</v>
      </c>
      <c r="B16864" s="1" t="s">
        <v>12372</v>
      </c>
      <c r="C16864" s="1" t="s">
        <v>12373</v>
      </c>
      <c r="D16864" s="1" t="s">
        <v>12374</v>
      </c>
      <c r="E16864" s="1" t="s">
        <v>66</v>
      </c>
      <c r="F16864" s="1" t="s">
        <v>498</v>
      </c>
      <c r="G16864" s="1" t="s">
        <v>499</v>
      </c>
    </row>
    <row r="16865" spans="1:7" x14ac:dyDescent="0.25">
      <c r="A16865" s="1">
        <v>19095039</v>
      </c>
      <c r="B16865" s="1" t="s">
        <v>12375</v>
      </c>
      <c r="C16865" s="1" t="s">
        <v>12376</v>
      </c>
      <c r="D16865" s="1" t="s">
        <v>12377</v>
      </c>
      <c r="E16865" s="1" t="s">
        <v>66</v>
      </c>
      <c r="F16865" s="1" t="s">
        <v>498</v>
      </c>
      <c r="G16865" s="1" t="s">
        <v>499</v>
      </c>
    </row>
    <row r="16866" spans="1:7" x14ac:dyDescent="0.25">
      <c r="A16866" s="1">
        <v>19095040</v>
      </c>
      <c r="B16866" s="1" t="s">
        <v>12378</v>
      </c>
      <c r="C16866" s="1" t="s">
        <v>12379</v>
      </c>
      <c r="D16866" s="1" t="s">
        <v>12380</v>
      </c>
      <c r="E16866" s="1" t="s">
        <v>66</v>
      </c>
      <c r="F16866" s="1" t="s">
        <v>498</v>
      </c>
      <c r="G16866" s="1" t="s">
        <v>499</v>
      </c>
    </row>
    <row r="16867" spans="1:7" x14ac:dyDescent="0.25">
      <c r="A16867" s="1">
        <v>19095041</v>
      </c>
      <c r="B16867" s="1" t="s">
        <v>12381</v>
      </c>
      <c r="C16867" s="1" t="s">
        <v>12382</v>
      </c>
      <c r="D16867" s="1" t="s">
        <v>12383</v>
      </c>
      <c r="E16867" s="1" t="s">
        <v>66</v>
      </c>
      <c r="F16867" s="1" t="s">
        <v>498</v>
      </c>
      <c r="G16867" s="1" t="s">
        <v>499</v>
      </c>
    </row>
    <row r="16868" spans="1:7" x14ac:dyDescent="0.25">
      <c r="A16868" s="1">
        <v>19095042</v>
      </c>
      <c r="B16868" s="1" t="s">
        <v>12384</v>
      </c>
      <c r="C16868" s="1" t="s">
        <v>12385</v>
      </c>
      <c r="D16868" s="1" t="s">
        <v>12386</v>
      </c>
      <c r="E16868" s="1" t="s">
        <v>66</v>
      </c>
      <c r="F16868" s="1" t="s">
        <v>498</v>
      </c>
      <c r="G16868" s="1" t="s">
        <v>499</v>
      </c>
    </row>
    <row r="16869" spans="1:7" x14ac:dyDescent="0.25">
      <c r="A16869" s="1">
        <v>19095043</v>
      </c>
      <c r="B16869" s="1" t="s">
        <v>12387</v>
      </c>
      <c r="C16869" s="1" t="s">
        <v>12388</v>
      </c>
      <c r="D16869" s="1" t="s">
        <v>12389</v>
      </c>
      <c r="E16869" s="1" t="s">
        <v>66</v>
      </c>
      <c r="F16869" s="1" t="s">
        <v>498</v>
      </c>
      <c r="G16869" s="1" t="s">
        <v>499</v>
      </c>
    </row>
    <row r="16870" spans="1:7" x14ac:dyDescent="0.25">
      <c r="A16870" s="1">
        <v>19095044</v>
      </c>
      <c r="B16870" s="1" t="s">
        <v>12390</v>
      </c>
      <c r="C16870" s="1" t="s">
        <v>12391</v>
      </c>
      <c r="D16870" s="1" t="s">
        <v>12392</v>
      </c>
      <c r="E16870" s="1" t="s">
        <v>66</v>
      </c>
      <c r="F16870" s="1" t="s">
        <v>498</v>
      </c>
      <c r="G16870" s="1" t="s">
        <v>499</v>
      </c>
    </row>
    <row r="16871" spans="1:7" x14ac:dyDescent="0.25">
      <c r="A16871" s="1">
        <v>19095045</v>
      </c>
      <c r="B16871" s="1" t="s">
        <v>41007</v>
      </c>
      <c r="C16871" s="1" t="s">
        <v>41008</v>
      </c>
      <c r="D16871" s="1" t="s">
        <v>41009</v>
      </c>
      <c r="E16871" s="1" t="s">
        <v>66</v>
      </c>
      <c r="F16871" s="1" t="s">
        <v>498</v>
      </c>
      <c r="G16871" s="1" t="s">
        <v>499</v>
      </c>
    </row>
    <row r="16872" spans="1:7" x14ac:dyDescent="0.25">
      <c r="A16872" s="1">
        <v>19095956</v>
      </c>
      <c r="B16872" s="1" t="s">
        <v>12413</v>
      </c>
      <c r="C16872" s="1" t="s">
        <v>12414</v>
      </c>
      <c r="D16872" s="1" t="s">
        <v>12415</v>
      </c>
      <c r="E16872" s="1" t="s">
        <v>66</v>
      </c>
      <c r="F16872" s="1" t="s">
        <v>498</v>
      </c>
      <c r="G16872" s="1" t="s">
        <v>499</v>
      </c>
    </row>
    <row r="16873" spans="1:7" x14ac:dyDescent="0.25">
      <c r="A16873" s="1">
        <v>19324000</v>
      </c>
      <c r="B16873" s="1" t="s">
        <v>20288</v>
      </c>
      <c r="C16873" s="1" t="s">
        <v>20289</v>
      </c>
      <c r="D16873" s="1" t="s">
        <v>20290</v>
      </c>
      <c r="E16873" s="1" t="s">
        <v>66</v>
      </c>
      <c r="F16873" s="1" t="s">
        <v>9492</v>
      </c>
      <c r="G16873" s="1" t="s">
        <v>9493</v>
      </c>
    </row>
    <row r="16874" spans="1:7" x14ac:dyDescent="0.25">
      <c r="B16874" s="1" t="s">
        <v>44007</v>
      </c>
      <c r="C16874" s="1" t="s">
        <v>44008</v>
      </c>
      <c r="D16874" s="1" t="s">
        <v>44009</v>
      </c>
      <c r="E16874" s="1" t="s">
        <v>66</v>
      </c>
      <c r="F16874" s="1" t="s">
        <v>7862</v>
      </c>
      <c r="G16874" s="1" t="s">
        <v>199</v>
      </c>
    </row>
    <row r="16875" spans="1:7" x14ac:dyDescent="0.25">
      <c r="A16875" s="1">
        <v>17610013</v>
      </c>
      <c r="B16875" s="1" t="s">
        <v>44010</v>
      </c>
      <c r="C16875" s="1" t="s">
        <v>44011</v>
      </c>
      <c r="D16875" s="1" t="s">
        <v>44012</v>
      </c>
      <c r="E16875" s="1" t="s">
        <v>66</v>
      </c>
      <c r="F16875" s="1" t="s">
        <v>1656</v>
      </c>
      <c r="G16875" s="1" t="s">
        <v>1657</v>
      </c>
    </row>
    <row r="16876" spans="1:7" x14ac:dyDescent="0.25">
      <c r="B16876" s="1" t="s">
        <v>44013</v>
      </c>
      <c r="C16876" s="1" t="s">
        <v>44014</v>
      </c>
      <c r="D16876" s="1" t="s">
        <v>44015</v>
      </c>
      <c r="E16876" s="1" t="s">
        <v>66</v>
      </c>
      <c r="F16876" s="1" t="s">
        <v>7862</v>
      </c>
      <c r="G16876" s="1" t="s">
        <v>199</v>
      </c>
    </row>
    <row r="16877" spans="1:7" x14ac:dyDescent="0.25">
      <c r="B16877" s="1" t="s">
        <v>44016</v>
      </c>
      <c r="C16877" s="1" t="s">
        <v>44017</v>
      </c>
      <c r="D16877" s="1" t="s">
        <v>44018</v>
      </c>
      <c r="E16877" s="1" t="s">
        <v>66</v>
      </c>
      <c r="F16877" s="1" t="s">
        <v>7862</v>
      </c>
      <c r="G16877" s="1" t="s">
        <v>199</v>
      </c>
    </row>
    <row r="16878" spans="1:7" x14ac:dyDescent="0.25">
      <c r="B16878" s="1" t="s">
        <v>44019</v>
      </c>
      <c r="C16878" s="1" t="s">
        <v>44020</v>
      </c>
      <c r="D16878" s="1" t="s">
        <v>44021</v>
      </c>
      <c r="E16878" s="1" t="s">
        <v>66</v>
      </c>
      <c r="F16878" s="1" t="s">
        <v>44022</v>
      </c>
      <c r="G16878" s="1" t="s">
        <v>199</v>
      </c>
    </row>
    <row r="16879" spans="1:7" x14ac:dyDescent="0.25">
      <c r="A16879" s="1">
        <v>35714640</v>
      </c>
      <c r="B16879" s="1" t="s">
        <v>43967</v>
      </c>
      <c r="C16879" s="1" t="s">
        <v>43967</v>
      </c>
      <c r="D16879" s="1" t="s">
        <v>43967</v>
      </c>
      <c r="E16879" s="1" t="s">
        <v>66</v>
      </c>
      <c r="G16879" s="1" t="s">
        <v>199</v>
      </c>
    </row>
    <row r="16880" spans="1:7" x14ac:dyDescent="0.25">
      <c r="A16880" s="1">
        <v>35714641</v>
      </c>
      <c r="B16880" s="1" t="s">
        <v>43978</v>
      </c>
      <c r="C16880" s="1" t="s">
        <v>43978</v>
      </c>
      <c r="D16880" s="1" t="s">
        <v>43978</v>
      </c>
      <c r="E16880" s="1" t="s">
        <v>66</v>
      </c>
      <c r="G16880" s="1" t="s">
        <v>199</v>
      </c>
    </row>
    <row r="16881" spans="1:7" x14ac:dyDescent="0.25">
      <c r="A16881" s="1">
        <v>35714642</v>
      </c>
      <c r="B16881" s="1" t="s">
        <v>43979</v>
      </c>
      <c r="C16881" s="1" t="s">
        <v>43979</v>
      </c>
      <c r="D16881" s="1" t="s">
        <v>43979</v>
      </c>
      <c r="E16881" s="1" t="s">
        <v>66</v>
      </c>
      <c r="G16881" s="1" t="s">
        <v>199</v>
      </c>
    </row>
    <row r="16882" spans="1:7" x14ac:dyDescent="0.25">
      <c r="A16882" s="1">
        <v>35714643</v>
      </c>
      <c r="B16882" s="1" t="s">
        <v>43980</v>
      </c>
      <c r="C16882" s="1" t="s">
        <v>43980</v>
      </c>
      <c r="D16882" s="1" t="s">
        <v>43980</v>
      </c>
      <c r="E16882" s="1" t="s">
        <v>66</v>
      </c>
      <c r="G16882" s="1" t="s">
        <v>199</v>
      </c>
    </row>
    <row r="16883" spans="1:7" x14ac:dyDescent="0.25">
      <c r="B16883" s="1" t="s">
        <v>44023</v>
      </c>
      <c r="C16883" s="1" t="s">
        <v>44024</v>
      </c>
      <c r="D16883" s="1" t="s">
        <v>44025</v>
      </c>
      <c r="E16883" s="1" t="s">
        <v>66</v>
      </c>
      <c r="F16883" s="1" t="s">
        <v>7862</v>
      </c>
      <c r="G16883" s="1" t="s">
        <v>199</v>
      </c>
    </row>
    <row r="16884" spans="1:7" x14ac:dyDescent="0.25">
      <c r="B16884" s="1" t="s">
        <v>44026</v>
      </c>
      <c r="C16884" s="1" t="s">
        <v>44027</v>
      </c>
      <c r="D16884" s="1" t="s">
        <v>44028</v>
      </c>
      <c r="E16884" s="1" t="s">
        <v>66</v>
      </c>
      <c r="F16884" s="1" t="s">
        <v>7862</v>
      </c>
      <c r="G16884" s="1" t="s">
        <v>199</v>
      </c>
    </row>
    <row r="16885" spans="1:7" x14ac:dyDescent="0.25">
      <c r="A16885" s="1">
        <v>19615009</v>
      </c>
      <c r="B16885" s="1" t="s">
        <v>44029</v>
      </c>
      <c r="C16885" s="1" t="s">
        <v>44030</v>
      </c>
      <c r="D16885" s="1" t="s">
        <v>44031</v>
      </c>
      <c r="E16885" s="1" t="s">
        <v>66</v>
      </c>
      <c r="F16885" s="1" t="s">
        <v>14245</v>
      </c>
      <c r="G16885" s="1" t="s">
        <v>14246</v>
      </c>
    </row>
    <row r="16886" spans="1:7" x14ac:dyDescent="0.25">
      <c r="A16886" s="1">
        <v>35150350</v>
      </c>
      <c r="B16886" s="1" t="s">
        <v>44032</v>
      </c>
      <c r="C16886" s="1" t="s">
        <v>44032</v>
      </c>
      <c r="D16886" s="1" t="s">
        <v>44032</v>
      </c>
      <c r="G16886" s="1" t="s">
        <v>199</v>
      </c>
    </row>
    <row r="16887" spans="1:7" x14ac:dyDescent="0.25">
      <c r="A16887" s="1">
        <v>35150351</v>
      </c>
      <c r="B16887" s="1" t="s">
        <v>44033</v>
      </c>
      <c r="C16887" s="1" t="s">
        <v>44033</v>
      </c>
      <c r="D16887" s="1" t="s">
        <v>44033</v>
      </c>
      <c r="G16887" s="1" t="s">
        <v>199</v>
      </c>
    </row>
    <row r="16888" spans="1:7" x14ac:dyDescent="0.25">
      <c r="A16888" s="1">
        <v>19710095</v>
      </c>
      <c r="B16888" s="1" t="s">
        <v>44034</v>
      </c>
      <c r="C16888" s="1" t="s">
        <v>44035</v>
      </c>
      <c r="D16888" s="1" t="s">
        <v>44036</v>
      </c>
      <c r="E16888" s="1" t="s">
        <v>66</v>
      </c>
      <c r="F16888" s="1" t="s">
        <v>10077</v>
      </c>
      <c r="G16888" s="1" t="s">
        <v>10078</v>
      </c>
    </row>
    <row r="16889" spans="1:7" x14ac:dyDescent="0.25">
      <c r="A16889" s="1">
        <v>35260692</v>
      </c>
      <c r="B16889" s="1" t="s">
        <v>44037</v>
      </c>
      <c r="C16889" s="1" t="s">
        <v>44038</v>
      </c>
      <c r="D16889" s="1" t="s">
        <v>44039</v>
      </c>
      <c r="E16889" s="1" t="s">
        <v>66</v>
      </c>
      <c r="F16889" s="1" t="s">
        <v>1000</v>
      </c>
      <c r="G16889" s="1" t="s">
        <v>1001</v>
      </c>
    </row>
    <row r="16890" spans="1:7" x14ac:dyDescent="0.25">
      <c r="A16890" s="1">
        <v>19050080</v>
      </c>
      <c r="B16890" s="1" t="s">
        <v>13263</v>
      </c>
      <c r="C16890" s="1" t="s">
        <v>13264</v>
      </c>
      <c r="D16890" s="1" t="s">
        <v>13265</v>
      </c>
      <c r="E16890" s="1" t="s">
        <v>65</v>
      </c>
      <c r="F16890" s="1" t="s">
        <v>9381</v>
      </c>
      <c r="G16890" s="1" t="s">
        <v>9382</v>
      </c>
    </row>
    <row r="16891" spans="1:7" x14ac:dyDescent="0.25">
      <c r="A16891" s="1">
        <v>19718027</v>
      </c>
      <c r="B16891" s="1" t="s">
        <v>44040</v>
      </c>
      <c r="C16891" s="1" t="s">
        <v>44041</v>
      </c>
      <c r="D16891" s="1" t="s">
        <v>44042</v>
      </c>
      <c r="E16891" s="1" t="s">
        <v>65</v>
      </c>
      <c r="F16891" s="1" t="s">
        <v>398</v>
      </c>
      <c r="G16891" s="1" t="s">
        <v>399</v>
      </c>
    </row>
    <row r="16892" spans="1:7" x14ac:dyDescent="0.25">
      <c r="A16892" s="1">
        <v>19720000</v>
      </c>
      <c r="B16892" s="1" t="s">
        <v>12855</v>
      </c>
      <c r="C16892" s="1" t="s">
        <v>12856</v>
      </c>
      <c r="D16892" s="1" t="s">
        <v>12857</v>
      </c>
      <c r="E16892" s="1" t="s">
        <v>66</v>
      </c>
      <c r="F16892" s="1" t="s">
        <v>965</v>
      </c>
      <c r="G16892" s="1" t="s">
        <v>966</v>
      </c>
    </row>
    <row r="16893" spans="1:7" x14ac:dyDescent="0.25">
      <c r="A16893" s="1">
        <v>19724001</v>
      </c>
      <c r="B16893" s="1" t="s">
        <v>12864</v>
      </c>
      <c r="C16893" s="1" t="s">
        <v>12865</v>
      </c>
      <c r="D16893" s="1" t="s">
        <v>12866</v>
      </c>
      <c r="E16893" s="1" t="s">
        <v>66</v>
      </c>
      <c r="F16893" s="1" t="s">
        <v>9627</v>
      </c>
      <c r="G16893" s="1" t="s">
        <v>9628</v>
      </c>
    </row>
    <row r="16894" spans="1:7" x14ac:dyDescent="0.25">
      <c r="A16894" s="1">
        <v>19724010</v>
      </c>
      <c r="B16894" s="1" t="s">
        <v>10193</v>
      </c>
      <c r="C16894" s="1" t="s">
        <v>10194</v>
      </c>
      <c r="D16894" s="1" t="s">
        <v>10195</v>
      </c>
      <c r="E16894" s="1" t="s">
        <v>66</v>
      </c>
      <c r="F16894" s="1" t="s">
        <v>9627</v>
      </c>
      <c r="G16894" s="1" t="s">
        <v>9628</v>
      </c>
    </row>
    <row r="16895" spans="1:7" x14ac:dyDescent="0.25">
      <c r="A16895" s="1">
        <v>19724011</v>
      </c>
      <c r="B16895" s="1" t="s">
        <v>12864</v>
      </c>
      <c r="C16895" s="1" t="s">
        <v>12865</v>
      </c>
      <c r="D16895" s="1" t="s">
        <v>12866</v>
      </c>
      <c r="E16895" s="1" t="s">
        <v>66</v>
      </c>
      <c r="F16895" s="1" t="s">
        <v>9627</v>
      </c>
      <c r="G16895" s="1" t="s">
        <v>9628</v>
      </c>
    </row>
    <row r="16896" spans="1:7" x14ac:dyDescent="0.25">
      <c r="A16896" s="1">
        <v>19724012</v>
      </c>
      <c r="B16896" s="1" t="s">
        <v>12870</v>
      </c>
      <c r="C16896" s="1" t="s">
        <v>12871</v>
      </c>
      <c r="D16896" s="1" t="s">
        <v>12872</v>
      </c>
      <c r="E16896" s="1" t="s">
        <v>66</v>
      </c>
      <c r="F16896" s="1" t="s">
        <v>9627</v>
      </c>
      <c r="G16896" s="1" t="s">
        <v>9628</v>
      </c>
    </row>
    <row r="16897" spans="1:7" x14ac:dyDescent="0.25">
      <c r="A16897" s="1">
        <v>19730001</v>
      </c>
      <c r="B16897" s="1" t="s">
        <v>12885</v>
      </c>
      <c r="C16897" s="1" t="s">
        <v>12886</v>
      </c>
      <c r="D16897" s="1" t="s">
        <v>12887</v>
      </c>
      <c r="E16897" s="1" t="s">
        <v>66</v>
      </c>
      <c r="F16897" s="1" t="s">
        <v>11159</v>
      </c>
      <c r="G16897" s="1" t="s">
        <v>11160</v>
      </c>
    </row>
    <row r="16898" spans="1:7" x14ac:dyDescent="0.25">
      <c r="A16898" s="1">
        <v>19736014</v>
      </c>
      <c r="B16898" s="1" t="s">
        <v>44043</v>
      </c>
      <c r="C16898" s="1" t="s">
        <v>44044</v>
      </c>
      <c r="D16898" s="1" t="s">
        <v>44045</v>
      </c>
      <c r="E16898" s="1" t="s">
        <v>66</v>
      </c>
      <c r="F16898" s="1" t="s">
        <v>8219</v>
      </c>
      <c r="G16898" s="1" t="s">
        <v>8220</v>
      </c>
    </row>
    <row r="16899" spans="1:7" x14ac:dyDescent="0.25">
      <c r="A16899" s="1">
        <v>19795002</v>
      </c>
      <c r="B16899" s="1" t="s">
        <v>44046</v>
      </c>
      <c r="C16899" s="1" t="s">
        <v>44047</v>
      </c>
      <c r="D16899" s="1" t="s">
        <v>44048</v>
      </c>
      <c r="E16899" s="1" t="s">
        <v>66</v>
      </c>
      <c r="F16899" s="1" t="s">
        <v>498</v>
      </c>
      <c r="G16899" s="1" t="s">
        <v>499</v>
      </c>
    </row>
    <row r="16900" spans="1:7" x14ac:dyDescent="0.25">
      <c r="A16900" s="1">
        <v>26280003</v>
      </c>
      <c r="B16900" s="1" t="s">
        <v>19768</v>
      </c>
      <c r="C16900" s="1" t="s">
        <v>19769</v>
      </c>
      <c r="D16900" s="1" t="s">
        <v>19770</v>
      </c>
      <c r="E16900" s="1" t="s">
        <v>66</v>
      </c>
      <c r="F16900" s="1" t="s">
        <v>9492</v>
      </c>
      <c r="G16900" s="1" t="s">
        <v>9493</v>
      </c>
    </row>
    <row r="16901" spans="1:7" x14ac:dyDescent="0.25">
      <c r="A16901" s="1">
        <v>26280004</v>
      </c>
      <c r="B16901" s="1" t="s">
        <v>18131</v>
      </c>
      <c r="C16901" s="1" t="s">
        <v>18132</v>
      </c>
      <c r="D16901" s="1" t="s">
        <v>18133</v>
      </c>
      <c r="E16901" s="1" t="s">
        <v>66</v>
      </c>
      <c r="F16901" s="1" t="s">
        <v>9492</v>
      </c>
      <c r="G16901" s="1" t="s">
        <v>9493</v>
      </c>
    </row>
    <row r="16902" spans="1:7" x14ac:dyDescent="0.25">
      <c r="A16902" s="1">
        <v>26280005</v>
      </c>
      <c r="B16902" s="1" t="s">
        <v>18149</v>
      </c>
      <c r="C16902" s="1" t="s">
        <v>18150</v>
      </c>
      <c r="D16902" s="1" t="s">
        <v>18151</v>
      </c>
      <c r="E16902" s="1" t="s">
        <v>66</v>
      </c>
      <c r="F16902" s="1" t="s">
        <v>9492</v>
      </c>
      <c r="G16902" s="1" t="s">
        <v>9493</v>
      </c>
    </row>
    <row r="16903" spans="1:7" x14ac:dyDescent="0.25">
      <c r="A16903" s="1">
        <v>26280006</v>
      </c>
      <c r="B16903" s="1" t="s">
        <v>19771</v>
      </c>
      <c r="C16903" s="1" t="s">
        <v>19772</v>
      </c>
      <c r="D16903" s="1" t="s">
        <v>19773</v>
      </c>
      <c r="E16903" s="1" t="s">
        <v>66</v>
      </c>
      <c r="F16903" s="1" t="s">
        <v>9492</v>
      </c>
      <c r="G16903" s="1" t="s">
        <v>9493</v>
      </c>
    </row>
    <row r="16904" spans="1:7" x14ac:dyDescent="0.25">
      <c r="A16904" s="1">
        <v>26280007</v>
      </c>
      <c r="B16904" s="1" t="s">
        <v>19774</v>
      </c>
      <c r="C16904" s="1" t="s">
        <v>44049</v>
      </c>
      <c r="D16904" s="1" t="s">
        <v>44050</v>
      </c>
      <c r="E16904" s="1" t="s">
        <v>66</v>
      </c>
      <c r="F16904" s="1" t="s">
        <v>9492</v>
      </c>
      <c r="G16904" s="1" t="s">
        <v>9493</v>
      </c>
    </row>
    <row r="16905" spans="1:7" x14ac:dyDescent="0.25">
      <c r="A16905" s="1">
        <v>26317000</v>
      </c>
      <c r="B16905" s="1" t="s">
        <v>19864</v>
      </c>
      <c r="C16905" s="1" t="s">
        <v>19865</v>
      </c>
      <c r="D16905" s="1" t="s">
        <v>19866</v>
      </c>
      <c r="E16905" s="1" t="s">
        <v>66</v>
      </c>
      <c r="F16905" s="1" t="s">
        <v>2286</v>
      </c>
      <c r="G16905" s="1" t="s">
        <v>2287</v>
      </c>
    </row>
    <row r="16906" spans="1:7" x14ac:dyDescent="0.25">
      <c r="A16906" s="1">
        <v>26317001</v>
      </c>
      <c r="B16906" s="1" t="s">
        <v>19867</v>
      </c>
      <c r="C16906" s="1" t="s">
        <v>19868</v>
      </c>
      <c r="D16906" s="1" t="s">
        <v>19869</v>
      </c>
      <c r="E16906" s="1" t="s">
        <v>66</v>
      </c>
      <c r="F16906" s="1" t="s">
        <v>957</v>
      </c>
      <c r="G16906" s="1" t="s">
        <v>958</v>
      </c>
    </row>
    <row r="16907" spans="1:7" x14ac:dyDescent="0.25">
      <c r="A16907" s="1">
        <v>26317002</v>
      </c>
      <c r="B16907" s="1" t="s">
        <v>19870</v>
      </c>
      <c r="C16907" s="1" t="s">
        <v>19871</v>
      </c>
      <c r="D16907" s="1" t="s">
        <v>19872</v>
      </c>
      <c r="E16907" s="1" t="s">
        <v>65</v>
      </c>
      <c r="F16907" s="1" t="s">
        <v>2286</v>
      </c>
      <c r="G16907" s="1" t="s">
        <v>2287</v>
      </c>
    </row>
    <row r="16908" spans="1:7" x14ac:dyDescent="0.25">
      <c r="A16908" s="1">
        <v>26317003</v>
      </c>
      <c r="B16908" s="1" t="s">
        <v>19873</v>
      </c>
      <c r="C16908" s="1" t="s">
        <v>19874</v>
      </c>
      <c r="D16908" s="1" t="s">
        <v>19875</v>
      </c>
      <c r="E16908" s="1" t="s">
        <v>66</v>
      </c>
      <c r="F16908" s="1" t="s">
        <v>2286</v>
      </c>
      <c r="G16908" s="1" t="s">
        <v>2287</v>
      </c>
    </row>
    <row r="16909" spans="1:7" x14ac:dyDescent="0.25">
      <c r="A16909" s="1">
        <v>26317006</v>
      </c>
      <c r="B16909" s="1" t="s">
        <v>19876</v>
      </c>
      <c r="C16909" s="1" t="s">
        <v>19877</v>
      </c>
      <c r="D16909" s="1" t="s">
        <v>19878</v>
      </c>
      <c r="E16909" s="1" t="s">
        <v>66</v>
      </c>
      <c r="F16909" s="1" t="s">
        <v>957</v>
      </c>
      <c r="G16909" s="1" t="s">
        <v>958</v>
      </c>
    </row>
    <row r="16910" spans="1:7" x14ac:dyDescent="0.25">
      <c r="A16910" s="1">
        <v>26317008</v>
      </c>
      <c r="B16910" s="1" t="s">
        <v>19879</v>
      </c>
      <c r="C16910" s="1" t="s">
        <v>19880</v>
      </c>
      <c r="D16910" s="1" t="s">
        <v>19881</v>
      </c>
      <c r="E16910" s="1" t="s">
        <v>66</v>
      </c>
      <c r="F16910" s="1" t="s">
        <v>2286</v>
      </c>
      <c r="G16910" s="1" t="s">
        <v>2287</v>
      </c>
    </row>
    <row r="16911" spans="1:7" x14ac:dyDescent="0.25">
      <c r="A16911" s="1">
        <v>26317011</v>
      </c>
      <c r="B16911" s="1" t="s">
        <v>19882</v>
      </c>
      <c r="C16911" s="1" t="s">
        <v>19883</v>
      </c>
      <c r="D16911" s="1" t="s">
        <v>19884</v>
      </c>
      <c r="E16911" s="1" t="s">
        <v>66</v>
      </c>
      <c r="F16911" s="1" t="s">
        <v>2286</v>
      </c>
      <c r="G16911" s="1" t="s">
        <v>2287</v>
      </c>
    </row>
    <row r="16912" spans="1:7" x14ac:dyDescent="0.25">
      <c r="A16912" s="1">
        <v>26317014</v>
      </c>
      <c r="B16912" s="1" t="s">
        <v>19891</v>
      </c>
      <c r="C16912" s="1" t="s">
        <v>19892</v>
      </c>
      <c r="D16912" s="1" t="s">
        <v>19893</v>
      </c>
      <c r="E16912" s="1" t="s">
        <v>66</v>
      </c>
      <c r="F16912" s="1" t="s">
        <v>2286</v>
      </c>
      <c r="G16912" s="1" t="s">
        <v>2287</v>
      </c>
    </row>
    <row r="16913" spans="1:7" x14ac:dyDescent="0.25">
      <c r="A16913" s="1">
        <v>26317018</v>
      </c>
      <c r="B16913" s="1" t="s">
        <v>19900</v>
      </c>
      <c r="C16913" s="1" t="s">
        <v>19901</v>
      </c>
      <c r="D16913" s="1" t="s">
        <v>19902</v>
      </c>
      <c r="E16913" s="1" t="s">
        <v>66</v>
      </c>
      <c r="F16913" s="1" t="s">
        <v>957</v>
      </c>
      <c r="G16913" s="1" t="s">
        <v>958</v>
      </c>
    </row>
    <row r="16914" spans="1:7" x14ac:dyDescent="0.25">
      <c r="A16914" s="1">
        <v>26317021</v>
      </c>
      <c r="B16914" s="1" t="s">
        <v>19909</v>
      </c>
      <c r="C16914" s="1" t="s">
        <v>19910</v>
      </c>
      <c r="D16914" s="1" t="s">
        <v>19911</v>
      </c>
      <c r="E16914" s="1" t="s">
        <v>66</v>
      </c>
      <c r="F16914" s="1" t="s">
        <v>957</v>
      </c>
      <c r="G16914" s="1" t="s">
        <v>958</v>
      </c>
    </row>
    <row r="16915" spans="1:7" x14ac:dyDescent="0.25">
      <c r="A16915" s="1">
        <v>23370091</v>
      </c>
      <c r="B16915" s="1" t="s">
        <v>44051</v>
      </c>
      <c r="C16915" s="1" t="s">
        <v>44052</v>
      </c>
      <c r="D16915" s="1" t="s">
        <v>44053</v>
      </c>
      <c r="E16915" s="1" t="s">
        <v>65</v>
      </c>
      <c r="F16915" s="1" t="s">
        <v>2538</v>
      </c>
      <c r="G16915" s="1" t="s">
        <v>2539</v>
      </c>
    </row>
    <row r="16916" spans="1:7" x14ac:dyDescent="0.25">
      <c r="A16916" s="1">
        <v>26317024</v>
      </c>
      <c r="B16916" s="1" t="s">
        <v>19915</v>
      </c>
      <c r="C16916" s="1" t="s">
        <v>19916</v>
      </c>
      <c r="D16916" s="1" t="s">
        <v>19917</v>
      </c>
      <c r="E16916" s="1" t="s">
        <v>66</v>
      </c>
      <c r="F16916" s="1" t="s">
        <v>2286</v>
      </c>
      <c r="G16916" s="1" t="s">
        <v>2287</v>
      </c>
    </row>
    <row r="16917" spans="1:7" x14ac:dyDescent="0.25">
      <c r="A16917" s="1">
        <v>26317025</v>
      </c>
      <c r="B16917" s="1" t="s">
        <v>19918</v>
      </c>
      <c r="C16917" s="1" t="s">
        <v>19919</v>
      </c>
      <c r="D16917" s="1" t="s">
        <v>19920</v>
      </c>
      <c r="E16917" s="1" t="s">
        <v>66</v>
      </c>
      <c r="F16917" s="1" t="s">
        <v>2286</v>
      </c>
      <c r="G16917" s="1" t="s">
        <v>2287</v>
      </c>
    </row>
    <row r="16918" spans="1:7" x14ac:dyDescent="0.25">
      <c r="A16918" s="1">
        <v>26317026</v>
      </c>
      <c r="B16918" s="1" t="s">
        <v>19921</v>
      </c>
      <c r="C16918" s="1" t="s">
        <v>19922</v>
      </c>
      <c r="D16918" s="1" t="s">
        <v>19923</v>
      </c>
      <c r="E16918" s="1" t="s">
        <v>66</v>
      </c>
      <c r="F16918" s="1" t="s">
        <v>2286</v>
      </c>
      <c r="G16918" s="1" t="s">
        <v>2287</v>
      </c>
    </row>
    <row r="16919" spans="1:7" x14ac:dyDescent="0.25">
      <c r="A16919" s="1">
        <v>26380000</v>
      </c>
      <c r="B16919" s="1" t="s">
        <v>18519</v>
      </c>
      <c r="C16919" s="1" t="s">
        <v>18520</v>
      </c>
      <c r="D16919" s="1" t="s">
        <v>18521</v>
      </c>
      <c r="E16919" s="1" t="s">
        <v>66</v>
      </c>
      <c r="F16919" s="1" t="s">
        <v>9492</v>
      </c>
      <c r="G16919" s="1" t="s">
        <v>9493</v>
      </c>
    </row>
    <row r="16920" spans="1:7" x14ac:dyDescent="0.25">
      <c r="A16920" s="1">
        <v>26380001</v>
      </c>
      <c r="B16920" s="1" t="s">
        <v>18516</v>
      </c>
      <c r="C16920" s="1" t="s">
        <v>18517</v>
      </c>
      <c r="D16920" s="1" t="s">
        <v>18518</v>
      </c>
      <c r="E16920" s="1" t="s">
        <v>66</v>
      </c>
      <c r="F16920" s="1" t="s">
        <v>9492</v>
      </c>
      <c r="G16920" s="1" t="s">
        <v>9493</v>
      </c>
    </row>
    <row r="16921" spans="1:7" x14ac:dyDescent="0.25">
      <c r="A16921" s="1">
        <v>26380002</v>
      </c>
      <c r="B16921" s="1" t="s">
        <v>20288</v>
      </c>
      <c r="C16921" s="1" t="s">
        <v>20289</v>
      </c>
      <c r="D16921" s="1" t="s">
        <v>20290</v>
      </c>
      <c r="E16921" s="1" t="s">
        <v>66</v>
      </c>
      <c r="F16921" s="1" t="s">
        <v>9492</v>
      </c>
      <c r="G16921" s="1" t="s">
        <v>9493</v>
      </c>
    </row>
    <row r="16922" spans="1:7" x14ac:dyDescent="0.25">
      <c r="A16922" s="1">
        <v>26380008</v>
      </c>
      <c r="B16922" s="1" t="s">
        <v>18531</v>
      </c>
      <c r="C16922" s="1" t="s">
        <v>18532</v>
      </c>
      <c r="D16922" s="1" t="s">
        <v>18533</v>
      </c>
      <c r="E16922" s="1" t="s">
        <v>66</v>
      </c>
      <c r="F16922" s="1" t="s">
        <v>1815</v>
      </c>
      <c r="G16922" s="1" t="s">
        <v>1816</v>
      </c>
    </row>
    <row r="16923" spans="1:7" x14ac:dyDescent="0.25">
      <c r="A16923" s="1">
        <v>26380017</v>
      </c>
      <c r="B16923" s="1" t="s">
        <v>18510</v>
      </c>
      <c r="C16923" s="1" t="s">
        <v>18511</v>
      </c>
      <c r="D16923" s="1" t="s">
        <v>18512</v>
      </c>
      <c r="E16923" s="1" t="s">
        <v>66</v>
      </c>
      <c r="F16923" s="1" t="s">
        <v>1815</v>
      </c>
      <c r="G16923" s="1" t="s">
        <v>1816</v>
      </c>
    </row>
    <row r="16924" spans="1:7" x14ac:dyDescent="0.25">
      <c r="A16924" s="1">
        <v>26380022</v>
      </c>
      <c r="B16924" s="1" t="s">
        <v>18507</v>
      </c>
      <c r="C16924" s="1" t="s">
        <v>18508</v>
      </c>
      <c r="D16924" s="1" t="s">
        <v>18509</v>
      </c>
      <c r="E16924" s="1" t="s">
        <v>66</v>
      </c>
      <c r="F16924" s="1" t="s">
        <v>1815</v>
      </c>
      <c r="G16924" s="1" t="s">
        <v>1816</v>
      </c>
    </row>
    <row r="16925" spans="1:7" x14ac:dyDescent="0.25">
      <c r="A16925" s="1">
        <v>26380028</v>
      </c>
      <c r="B16925" s="1" t="s">
        <v>18534</v>
      </c>
      <c r="C16925" s="1" t="s">
        <v>18535</v>
      </c>
      <c r="D16925" s="1" t="s">
        <v>18536</v>
      </c>
      <c r="E16925" s="1" t="s">
        <v>66</v>
      </c>
      <c r="F16925" s="1" t="s">
        <v>9492</v>
      </c>
      <c r="G16925" s="1" t="s">
        <v>9493</v>
      </c>
    </row>
    <row r="16926" spans="1:7" x14ac:dyDescent="0.25">
      <c r="A16926" s="1">
        <v>26380030</v>
      </c>
      <c r="B16926" s="1" t="s">
        <v>18513</v>
      </c>
      <c r="C16926" s="1" t="s">
        <v>18514</v>
      </c>
      <c r="D16926" s="1" t="s">
        <v>18515</v>
      </c>
      <c r="E16926" s="1" t="s">
        <v>66</v>
      </c>
      <c r="F16926" s="1" t="s">
        <v>9492</v>
      </c>
      <c r="G16926" s="1" t="s">
        <v>9493</v>
      </c>
    </row>
    <row r="16927" spans="1:7" x14ac:dyDescent="0.25">
      <c r="A16927" s="1">
        <v>26380031</v>
      </c>
      <c r="B16927" s="1" t="s">
        <v>18140</v>
      </c>
      <c r="C16927" s="1" t="s">
        <v>18141</v>
      </c>
      <c r="D16927" s="1" t="s">
        <v>18142</v>
      </c>
      <c r="E16927" s="1" t="s">
        <v>66</v>
      </c>
      <c r="F16927" s="1" t="s">
        <v>1815</v>
      </c>
      <c r="G16927" s="1" t="s">
        <v>1816</v>
      </c>
    </row>
    <row r="16928" spans="1:7" x14ac:dyDescent="0.25">
      <c r="A16928" s="1">
        <v>26380032</v>
      </c>
      <c r="B16928" s="1" t="s">
        <v>18123</v>
      </c>
      <c r="C16928" s="1" t="s">
        <v>18124</v>
      </c>
      <c r="D16928" s="1" t="s">
        <v>18125</v>
      </c>
      <c r="E16928" s="1" t="s">
        <v>66</v>
      </c>
      <c r="F16928" s="1" t="s">
        <v>1815</v>
      </c>
      <c r="G16928" s="1" t="s">
        <v>1816</v>
      </c>
    </row>
    <row r="16929" spans="1:7" x14ac:dyDescent="0.25">
      <c r="A16929" s="1">
        <v>26380033</v>
      </c>
      <c r="B16929" s="1" t="s">
        <v>18143</v>
      </c>
      <c r="C16929" s="1" t="s">
        <v>18144</v>
      </c>
      <c r="D16929" s="1" t="s">
        <v>18145</v>
      </c>
      <c r="E16929" s="1" t="s">
        <v>66</v>
      </c>
      <c r="F16929" s="1" t="s">
        <v>1815</v>
      </c>
      <c r="G16929" s="1" t="s">
        <v>1816</v>
      </c>
    </row>
    <row r="16930" spans="1:7" x14ac:dyDescent="0.25">
      <c r="A16930" s="1">
        <v>26380034</v>
      </c>
      <c r="B16930" s="1" t="s">
        <v>18128</v>
      </c>
      <c r="C16930" s="1" t="s">
        <v>18129</v>
      </c>
      <c r="D16930" s="1" t="s">
        <v>18130</v>
      </c>
      <c r="E16930" s="1" t="s">
        <v>66</v>
      </c>
      <c r="F16930" s="1" t="s">
        <v>9492</v>
      </c>
      <c r="G16930" s="1" t="s">
        <v>9493</v>
      </c>
    </row>
    <row r="16931" spans="1:7" x14ac:dyDescent="0.25">
      <c r="A16931" s="1">
        <v>26380035</v>
      </c>
      <c r="B16931" s="1" t="s">
        <v>18137</v>
      </c>
      <c r="C16931" s="1" t="s">
        <v>18138</v>
      </c>
      <c r="D16931" s="1" t="s">
        <v>18139</v>
      </c>
      <c r="E16931" s="1" t="s">
        <v>66</v>
      </c>
      <c r="F16931" s="1" t="s">
        <v>9492</v>
      </c>
      <c r="G16931" s="1" t="s">
        <v>9493</v>
      </c>
    </row>
    <row r="16932" spans="1:7" x14ac:dyDescent="0.25">
      <c r="A16932" s="1">
        <v>26380036</v>
      </c>
      <c r="B16932" s="1" t="s">
        <v>18134</v>
      </c>
      <c r="C16932" s="1" t="s">
        <v>18135</v>
      </c>
      <c r="D16932" s="1" t="s">
        <v>18136</v>
      </c>
      <c r="E16932" s="1" t="s">
        <v>66</v>
      </c>
      <c r="F16932" s="1" t="s">
        <v>9492</v>
      </c>
      <c r="G16932" s="1" t="s">
        <v>9493</v>
      </c>
    </row>
    <row r="16933" spans="1:7" x14ac:dyDescent="0.25">
      <c r="B16933" s="1" t="s">
        <v>44054</v>
      </c>
      <c r="C16933" s="1" t="s">
        <v>44055</v>
      </c>
      <c r="D16933" s="1" t="s">
        <v>44056</v>
      </c>
      <c r="E16933" s="1" t="s">
        <v>66</v>
      </c>
      <c r="F16933" s="1" t="s">
        <v>9242</v>
      </c>
      <c r="G16933" s="1" t="s">
        <v>199</v>
      </c>
    </row>
    <row r="16934" spans="1:7" x14ac:dyDescent="0.25">
      <c r="A16934" s="1">
        <v>35152677</v>
      </c>
      <c r="B16934" s="1" t="s">
        <v>44033</v>
      </c>
      <c r="C16934" s="1" t="s">
        <v>44057</v>
      </c>
      <c r="D16934" s="1" t="s">
        <v>44033</v>
      </c>
      <c r="E16934" s="1" t="s">
        <v>66</v>
      </c>
      <c r="G16934" s="1" t="s">
        <v>199</v>
      </c>
    </row>
    <row r="16935" spans="1:7" x14ac:dyDescent="0.25">
      <c r="B16935" s="1" t="s">
        <v>44058</v>
      </c>
      <c r="C16935" s="1" t="s">
        <v>44059</v>
      </c>
      <c r="D16935" s="1" t="s">
        <v>44060</v>
      </c>
      <c r="E16935" s="1" t="s">
        <v>66</v>
      </c>
      <c r="F16935" s="1" t="s">
        <v>44061</v>
      </c>
      <c r="G16935" s="1" t="s">
        <v>199</v>
      </c>
    </row>
    <row r="16936" spans="1:7" x14ac:dyDescent="0.25">
      <c r="B16936" s="1" t="s">
        <v>44062</v>
      </c>
      <c r="C16936" s="1" t="s">
        <v>44063</v>
      </c>
      <c r="D16936" s="1" t="s">
        <v>44064</v>
      </c>
      <c r="E16936" s="1" t="s">
        <v>66</v>
      </c>
      <c r="F16936" s="1" t="s">
        <v>15626</v>
      </c>
      <c r="G16936" s="1" t="s">
        <v>199</v>
      </c>
    </row>
    <row r="16937" spans="1:7" x14ac:dyDescent="0.25">
      <c r="B16937" s="1" t="s">
        <v>10074</v>
      </c>
      <c r="C16937" s="1" t="s">
        <v>10075</v>
      </c>
      <c r="D16937" s="1" t="s">
        <v>44065</v>
      </c>
      <c r="E16937" s="1" t="s">
        <v>66</v>
      </c>
      <c r="F16937" s="1" t="s">
        <v>15626</v>
      </c>
      <c r="G16937" s="1" t="s">
        <v>199</v>
      </c>
    </row>
    <row r="16938" spans="1:7" x14ac:dyDescent="0.25">
      <c r="B16938" s="1" t="s">
        <v>44066</v>
      </c>
      <c r="C16938" s="1" t="s">
        <v>44067</v>
      </c>
      <c r="D16938" s="1" t="s">
        <v>44068</v>
      </c>
      <c r="E16938" s="1" t="s">
        <v>65</v>
      </c>
      <c r="F16938" s="1" t="s">
        <v>44069</v>
      </c>
      <c r="G16938" s="1" t="s">
        <v>199</v>
      </c>
    </row>
    <row r="16939" spans="1:7" x14ac:dyDescent="0.25">
      <c r="B16939" s="1" t="s">
        <v>20508</v>
      </c>
      <c r="C16939" s="1" t="s">
        <v>20509</v>
      </c>
      <c r="D16939" s="1" t="s">
        <v>20510</v>
      </c>
      <c r="E16939" s="1" t="s">
        <v>65</v>
      </c>
      <c r="F16939" s="1" t="s">
        <v>44069</v>
      </c>
      <c r="G16939" s="1" t="s">
        <v>199</v>
      </c>
    </row>
    <row r="16940" spans="1:7" x14ac:dyDescent="0.25">
      <c r="B16940" s="1" t="s">
        <v>44070</v>
      </c>
      <c r="C16940" s="1" t="s">
        <v>44071</v>
      </c>
      <c r="D16940" s="1" t="s">
        <v>44072</v>
      </c>
      <c r="E16940" s="1" t="s">
        <v>65</v>
      </c>
      <c r="F16940" s="1" t="s">
        <v>44069</v>
      </c>
      <c r="G16940" s="1" t="s">
        <v>199</v>
      </c>
    </row>
    <row r="16941" spans="1:7" x14ac:dyDescent="0.25">
      <c r="B16941" s="1" t="s">
        <v>44073</v>
      </c>
      <c r="C16941" s="1" t="s">
        <v>44074</v>
      </c>
      <c r="D16941" s="1" t="s">
        <v>44075</v>
      </c>
      <c r="E16941" s="1" t="s">
        <v>65</v>
      </c>
      <c r="F16941" s="1" t="s">
        <v>44069</v>
      </c>
      <c r="G16941" s="1" t="s">
        <v>199</v>
      </c>
    </row>
    <row r="16942" spans="1:7" x14ac:dyDescent="0.25">
      <c r="B16942" s="1" t="s">
        <v>44076</v>
      </c>
      <c r="C16942" s="1" t="s">
        <v>44077</v>
      </c>
      <c r="D16942" s="1" t="s">
        <v>44078</v>
      </c>
      <c r="E16942" s="1" t="s">
        <v>65</v>
      </c>
      <c r="F16942" s="1" t="s">
        <v>44069</v>
      </c>
      <c r="G16942" s="1" t="s">
        <v>199</v>
      </c>
    </row>
    <row r="16943" spans="1:7" x14ac:dyDescent="0.25">
      <c r="B16943" s="1" t="s">
        <v>44079</v>
      </c>
      <c r="C16943" s="1" t="s">
        <v>44080</v>
      </c>
      <c r="D16943" s="1" t="s">
        <v>44081</v>
      </c>
      <c r="E16943" s="1" t="s">
        <v>65</v>
      </c>
      <c r="F16943" s="1" t="s">
        <v>44069</v>
      </c>
      <c r="G16943" s="1" t="s">
        <v>199</v>
      </c>
    </row>
    <row r="16944" spans="1:7" x14ac:dyDescent="0.25">
      <c r="B16944" s="1" t="s">
        <v>44082</v>
      </c>
      <c r="C16944" s="1" t="s">
        <v>44083</v>
      </c>
      <c r="D16944" s="1" t="s">
        <v>44084</v>
      </c>
      <c r="E16944" s="1" t="s">
        <v>65</v>
      </c>
      <c r="F16944" s="1" t="s">
        <v>6735</v>
      </c>
      <c r="G16944" s="1" t="s">
        <v>199</v>
      </c>
    </row>
    <row r="16945" spans="1:7" x14ac:dyDescent="0.25">
      <c r="B16945" s="1" t="s">
        <v>44085</v>
      </c>
      <c r="C16945" s="1" t="s">
        <v>44086</v>
      </c>
      <c r="D16945" s="1" t="s">
        <v>44087</v>
      </c>
      <c r="E16945" s="1" t="s">
        <v>65</v>
      </c>
      <c r="F16945" s="1" t="s">
        <v>40820</v>
      </c>
      <c r="G16945" s="1" t="s">
        <v>199</v>
      </c>
    </row>
    <row r="16946" spans="1:7" x14ac:dyDescent="0.25">
      <c r="B16946" s="1" t="s">
        <v>44088</v>
      </c>
      <c r="C16946" s="1" t="s">
        <v>44089</v>
      </c>
      <c r="D16946" s="1" t="s">
        <v>44090</v>
      </c>
      <c r="E16946" s="1" t="s">
        <v>65</v>
      </c>
      <c r="F16946" s="1" t="s">
        <v>44091</v>
      </c>
      <c r="G16946" s="1" t="s">
        <v>199</v>
      </c>
    </row>
    <row r="16947" spans="1:7" x14ac:dyDescent="0.25">
      <c r="A16947" s="1">
        <v>33904042</v>
      </c>
      <c r="B16947" s="1" t="s">
        <v>44092</v>
      </c>
      <c r="C16947" s="1" t="s">
        <v>44093</v>
      </c>
      <c r="D16947" s="1" t="s">
        <v>44094</v>
      </c>
      <c r="E16947" s="1" t="s">
        <v>65</v>
      </c>
      <c r="F16947" s="1" t="s">
        <v>387</v>
      </c>
      <c r="G16947" s="1" t="s">
        <v>388</v>
      </c>
    </row>
    <row r="16948" spans="1:7" x14ac:dyDescent="0.25">
      <c r="B16948" s="1" t="s">
        <v>13336</v>
      </c>
      <c r="C16948" s="1" t="s">
        <v>13337</v>
      </c>
      <c r="D16948" s="1" t="s">
        <v>13338</v>
      </c>
      <c r="E16948" s="1" t="s">
        <v>65</v>
      </c>
      <c r="F16948" s="1" t="s">
        <v>44095</v>
      </c>
      <c r="G16948" s="1" t="s">
        <v>199</v>
      </c>
    </row>
    <row r="16949" spans="1:7" x14ac:dyDescent="0.25">
      <c r="A16949" s="1">
        <v>33904043</v>
      </c>
      <c r="B16949" s="1" t="s">
        <v>44096</v>
      </c>
      <c r="C16949" s="1" t="s">
        <v>44097</v>
      </c>
      <c r="D16949" s="1" t="s">
        <v>44098</v>
      </c>
      <c r="G16949" s="1" t="s">
        <v>199</v>
      </c>
    </row>
    <row r="16950" spans="1:7" x14ac:dyDescent="0.25">
      <c r="A16950" s="1">
        <v>33904044</v>
      </c>
      <c r="B16950" s="1" t="s">
        <v>44099</v>
      </c>
      <c r="C16950" s="1" t="s">
        <v>44100</v>
      </c>
      <c r="D16950" s="1" t="s">
        <v>44101</v>
      </c>
      <c r="G16950" s="1" t="s">
        <v>199</v>
      </c>
    </row>
    <row r="16951" spans="1:7" x14ac:dyDescent="0.25">
      <c r="A16951" s="1">
        <v>19850076</v>
      </c>
      <c r="B16951" s="1" t="s">
        <v>44102</v>
      </c>
      <c r="C16951" s="1" t="s">
        <v>44103</v>
      </c>
      <c r="D16951" s="1" t="s">
        <v>44104</v>
      </c>
      <c r="E16951" s="1" t="s">
        <v>65</v>
      </c>
      <c r="F16951" s="1" t="s">
        <v>374</v>
      </c>
      <c r="G16951" s="1" t="s">
        <v>375</v>
      </c>
    </row>
    <row r="16952" spans="1:7" x14ac:dyDescent="0.25">
      <c r="B16952" s="1" t="s">
        <v>44105</v>
      </c>
      <c r="C16952" s="1" t="s">
        <v>44106</v>
      </c>
      <c r="D16952" s="1" t="s">
        <v>44107</v>
      </c>
      <c r="E16952" s="1" t="s">
        <v>66</v>
      </c>
      <c r="F16952" s="1" t="s">
        <v>2110</v>
      </c>
      <c r="G16952" s="1" t="s">
        <v>199</v>
      </c>
    </row>
    <row r="16953" spans="1:7" x14ac:dyDescent="0.25">
      <c r="B16953" s="1" t="s">
        <v>44108</v>
      </c>
      <c r="C16953" s="1" t="s">
        <v>44109</v>
      </c>
      <c r="D16953" s="1" t="s">
        <v>44110</v>
      </c>
      <c r="E16953" s="1" t="s">
        <v>66</v>
      </c>
      <c r="F16953" s="1" t="s">
        <v>2110</v>
      </c>
      <c r="G16953" s="1" t="s">
        <v>199</v>
      </c>
    </row>
    <row r="16954" spans="1:7" x14ac:dyDescent="0.25">
      <c r="B16954" s="1" t="s">
        <v>44111</v>
      </c>
      <c r="C16954" s="1" t="s">
        <v>44112</v>
      </c>
      <c r="D16954" s="1" t="s">
        <v>44113</v>
      </c>
      <c r="E16954" s="1" t="s">
        <v>66</v>
      </c>
      <c r="F16954" s="1" t="s">
        <v>2110</v>
      </c>
      <c r="G16954" s="1" t="s">
        <v>199</v>
      </c>
    </row>
    <row r="16955" spans="1:7" x14ac:dyDescent="0.25">
      <c r="A16955" s="1">
        <v>17850076</v>
      </c>
      <c r="B16955" s="1" t="s">
        <v>44114</v>
      </c>
      <c r="C16955" s="1" t="s">
        <v>44114</v>
      </c>
      <c r="D16955" s="1" t="s">
        <v>44114</v>
      </c>
      <c r="G16955" s="1" t="s">
        <v>199</v>
      </c>
    </row>
    <row r="16956" spans="1:7" x14ac:dyDescent="0.25">
      <c r="A16956" s="1">
        <v>15850076</v>
      </c>
      <c r="B16956" s="1" t="s">
        <v>44114</v>
      </c>
      <c r="C16956" s="1" t="s">
        <v>44114</v>
      </c>
      <c r="D16956" s="1" t="s">
        <v>44114</v>
      </c>
      <c r="G16956" s="1" t="s">
        <v>199</v>
      </c>
    </row>
    <row r="16957" spans="1:7" x14ac:dyDescent="0.25">
      <c r="A16957" s="1">
        <v>19842104</v>
      </c>
      <c r="B16957" s="1" t="s">
        <v>44115</v>
      </c>
      <c r="C16957" s="1" t="s">
        <v>44116</v>
      </c>
      <c r="D16957" s="1" t="s">
        <v>44117</v>
      </c>
      <c r="E16957" s="1" t="s">
        <v>65</v>
      </c>
      <c r="F16957" s="1" t="s">
        <v>8662</v>
      </c>
      <c r="G16957" s="1" t="s">
        <v>8663</v>
      </c>
    </row>
    <row r="16958" spans="1:7" x14ac:dyDescent="0.25">
      <c r="A16958" s="1">
        <v>17842104</v>
      </c>
      <c r="B16958" s="1" t="s">
        <v>44118</v>
      </c>
      <c r="C16958" s="1" t="s">
        <v>44118</v>
      </c>
      <c r="D16958" s="1" t="s">
        <v>44118</v>
      </c>
      <c r="G16958" s="1" t="s">
        <v>199</v>
      </c>
    </row>
    <row r="16959" spans="1:7" x14ac:dyDescent="0.25">
      <c r="A16959" s="1">
        <v>15842104</v>
      </c>
      <c r="B16959" s="1" t="s">
        <v>44118</v>
      </c>
      <c r="C16959" s="1" t="s">
        <v>44118</v>
      </c>
      <c r="D16959" s="1" t="s">
        <v>44118</v>
      </c>
      <c r="G16959" s="1" t="s">
        <v>199</v>
      </c>
    </row>
    <row r="16960" spans="1:7" x14ac:dyDescent="0.25">
      <c r="A16960" s="1">
        <v>17842112</v>
      </c>
      <c r="B16960" s="1" t="s">
        <v>4581</v>
      </c>
      <c r="C16960" s="1" t="s">
        <v>4582</v>
      </c>
      <c r="D16960" s="1" t="s">
        <v>4583</v>
      </c>
      <c r="E16960" s="1" t="s">
        <v>66</v>
      </c>
      <c r="F16960" s="1" t="s">
        <v>44119</v>
      </c>
      <c r="G16960" s="1" t="s">
        <v>44120</v>
      </c>
    </row>
    <row r="16961" spans="1:7" x14ac:dyDescent="0.25">
      <c r="B16961" s="1" t="s">
        <v>44121</v>
      </c>
      <c r="C16961" s="1" t="s">
        <v>44122</v>
      </c>
      <c r="D16961" s="1" t="s">
        <v>44123</v>
      </c>
      <c r="E16961" s="1" t="s">
        <v>66</v>
      </c>
      <c r="F16961" s="1" t="s">
        <v>43925</v>
      </c>
      <c r="G16961" s="1" t="s">
        <v>199</v>
      </c>
    </row>
    <row r="16962" spans="1:7" x14ac:dyDescent="0.25">
      <c r="B16962" s="1" t="s">
        <v>44124</v>
      </c>
      <c r="C16962" s="1" t="s">
        <v>44125</v>
      </c>
      <c r="D16962" s="1" t="s">
        <v>44126</v>
      </c>
      <c r="E16962" s="1" t="s">
        <v>66</v>
      </c>
      <c r="F16962" s="1" t="s">
        <v>43925</v>
      </c>
      <c r="G16962" s="1" t="s">
        <v>199</v>
      </c>
    </row>
    <row r="16963" spans="1:7" x14ac:dyDescent="0.25">
      <c r="B16963" s="1" t="s">
        <v>44127</v>
      </c>
      <c r="C16963" s="1" t="s">
        <v>44128</v>
      </c>
      <c r="D16963" s="1" t="s">
        <v>44129</v>
      </c>
      <c r="E16963" s="1" t="s">
        <v>66</v>
      </c>
      <c r="F16963" s="1" t="s">
        <v>43925</v>
      </c>
      <c r="G16963" s="1" t="s">
        <v>199</v>
      </c>
    </row>
    <row r="16964" spans="1:7" x14ac:dyDescent="0.25">
      <c r="B16964" s="1" t="s">
        <v>44130</v>
      </c>
      <c r="C16964" s="1" t="s">
        <v>44131</v>
      </c>
      <c r="D16964" s="1" t="s">
        <v>44132</v>
      </c>
      <c r="E16964" s="1" t="s">
        <v>66</v>
      </c>
      <c r="F16964" s="1" t="s">
        <v>43925</v>
      </c>
      <c r="G16964" s="1" t="s">
        <v>199</v>
      </c>
    </row>
    <row r="16965" spans="1:7" x14ac:dyDescent="0.25">
      <c r="A16965" s="1">
        <v>28870048</v>
      </c>
      <c r="B16965" s="1" t="s">
        <v>9700</v>
      </c>
      <c r="C16965" s="1" t="s">
        <v>9701</v>
      </c>
      <c r="D16965" s="1" t="s">
        <v>9702</v>
      </c>
      <c r="E16965" s="1" t="s">
        <v>65</v>
      </c>
      <c r="F16965" s="1" t="s">
        <v>9703</v>
      </c>
      <c r="G16965" s="1" t="s">
        <v>9704</v>
      </c>
    </row>
    <row r="16966" spans="1:7" x14ac:dyDescent="0.25">
      <c r="B16966" s="1" t="s">
        <v>15305</v>
      </c>
      <c r="C16966" s="1" t="s">
        <v>15306</v>
      </c>
      <c r="D16966" s="1" t="s">
        <v>15307</v>
      </c>
      <c r="E16966" s="1" t="s">
        <v>66</v>
      </c>
      <c r="G16966" s="1" t="s">
        <v>199</v>
      </c>
    </row>
    <row r="16967" spans="1:7" x14ac:dyDescent="0.25">
      <c r="A16967" s="1">
        <v>23200157</v>
      </c>
      <c r="B16967" s="1" t="s">
        <v>43458</v>
      </c>
      <c r="C16967" s="1" t="s">
        <v>44133</v>
      </c>
      <c r="D16967" s="1" t="s">
        <v>44134</v>
      </c>
      <c r="E16967" s="1" t="s">
        <v>66</v>
      </c>
      <c r="F16967" s="1" t="s">
        <v>2470</v>
      </c>
      <c r="G16967" s="1" t="s">
        <v>2471</v>
      </c>
    </row>
    <row r="16968" spans="1:7" x14ac:dyDescent="0.25">
      <c r="B16968" s="1" t="s">
        <v>44135</v>
      </c>
      <c r="C16968" s="1" t="s">
        <v>44136</v>
      </c>
      <c r="D16968" s="1" t="s">
        <v>44137</v>
      </c>
      <c r="E16968" s="1" t="s">
        <v>66</v>
      </c>
      <c r="F16968" s="1" t="s">
        <v>44138</v>
      </c>
      <c r="G16968" s="1" t="s">
        <v>199</v>
      </c>
    </row>
    <row r="16969" spans="1:7" x14ac:dyDescent="0.25">
      <c r="B16969" s="1" t="s">
        <v>44139</v>
      </c>
      <c r="C16969" s="1" t="s">
        <v>44140</v>
      </c>
      <c r="D16969" s="1" t="s">
        <v>44141</v>
      </c>
      <c r="E16969" s="1" t="s">
        <v>66</v>
      </c>
      <c r="F16969" s="1" t="s">
        <v>44142</v>
      </c>
      <c r="G16969" s="1" t="s">
        <v>199</v>
      </c>
    </row>
    <row r="16970" spans="1:7" x14ac:dyDescent="0.25">
      <c r="B16970" s="1" t="s">
        <v>44143</v>
      </c>
      <c r="C16970" s="1" t="s">
        <v>44144</v>
      </c>
      <c r="D16970" s="1" t="s">
        <v>44145</v>
      </c>
      <c r="E16970" s="1" t="s">
        <v>66</v>
      </c>
      <c r="F16970" s="1" t="s">
        <v>44091</v>
      </c>
      <c r="G16970" s="1" t="s">
        <v>199</v>
      </c>
    </row>
    <row r="16971" spans="1:7" x14ac:dyDescent="0.25">
      <c r="B16971" s="1" t="s">
        <v>44146</v>
      </c>
      <c r="C16971" s="1" t="s">
        <v>44146</v>
      </c>
      <c r="D16971" s="1" t="s">
        <v>44146</v>
      </c>
      <c r="E16971" s="1" t="s">
        <v>66</v>
      </c>
      <c r="G16971" s="1" t="s">
        <v>199</v>
      </c>
    </row>
    <row r="16972" spans="1:7" x14ac:dyDescent="0.25">
      <c r="B16972" s="1" t="s">
        <v>44147</v>
      </c>
      <c r="C16972" s="1" t="s">
        <v>44148</v>
      </c>
      <c r="D16972" s="1" t="s">
        <v>44149</v>
      </c>
      <c r="E16972" s="1" t="s">
        <v>66</v>
      </c>
      <c r="F16972" s="1" t="s">
        <v>7831</v>
      </c>
      <c r="G16972" s="1" t="s">
        <v>199</v>
      </c>
    </row>
    <row r="16973" spans="1:7" x14ac:dyDescent="0.25">
      <c r="B16973" s="1" t="s">
        <v>44150</v>
      </c>
      <c r="C16973" s="1" t="s">
        <v>44151</v>
      </c>
      <c r="D16973" s="1" t="s">
        <v>44152</v>
      </c>
      <c r="E16973" s="1" t="s">
        <v>65</v>
      </c>
      <c r="F16973" s="1" t="s">
        <v>7831</v>
      </c>
      <c r="G16973" s="1" t="s">
        <v>199</v>
      </c>
    </row>
    <row r="16974" spans="1:7" x14ac:dyDescent="0.25">
      <c r="B16974" s="1" t="s">
        <v>44153</v>
      </c>
      <c r="C16974" s="1" t="s">
        <v>44154</v>
      </c>
      <c r="D16974" s="1" t="s">
        <v>44155</v>
      </c>
      <c r="E16974" s="1" t="s">
        <v>65</v>
      </c>
      <c r="F16974" s="1" t="s">
        <v>7804</v>
      </c>
      <c r="G16974" s="1" t="s">
        <v>199</v>
      </c>
    </row>
    <row r="16975" spans="1:7" x14ac:dyDescent="0.25">
      <c r="B16975" s="1" t="s">
        <v>41568</v>
      </c>
      <c r="C16975" s="1" t="s">
        <v>41569</v>
      </c>
      <c r="D16975" s="1" t="s">
        <v>41570</v>
      </c>
      <c r="E16975" s="1" t="s">
        <v>66</v>
      </c>
      <c r="F16975" s="1" t="s">
        <v>11933</v>
      </c>
      <c r="G16975" s="1" t="s">
        <v>199</v>
      </c>
    </row>
    <row r="16976" spans="1:7" x14ac:dyDescent="0.25">
      <c r="B16976" s="1" t="s">
        <v>44156</v>
      </c>
      <c r="C16976" s="1" t="s">
        <v>44157</v>
      </c>
      <c r="D16976" s="1" t="s">
        <v>44158</v>
      </c>
      <c r="E16976" s="1" t="s">
        <v>66</v>
      </c>
      <c r="F16976" s="1" t="s">
        <v>11933</v>
      </c>
      <c r="G16976" s="1" t="s">
        <v>199</v>
      </c>
    </row>
    <row r="16977" spans="1:7" x14ac:dyDescent="0.25">
      <c r="B16977" s="1" t="s">
        <v>44159</v>
      </c>
      <c r="C16977" s="1" t="s">
        <v>44159</v>
      </c>
      <c r="D16977" s="1" t="s">
        <v>44159</v>
      </c>
      <c r="E16977" s="1" t="s">
        <v>66</v>
      </c>
      <c r="G16977" s="1" t="s">
        <v>199</v>
      </c>
    </row>
    <row r="16978" spans="1:7" x14ac:dyDescent="0.25">
      <c r="B16978" s="1" t="s">
        <v>44160</v>
      </c>
      <c r="C16978" s="1" t="s">
        <v>44161</v>
      </c>
      <c r="D16978" s="1" t="s">
        <v>44162</v>
      </c>
      <c r="E16978" s="1" t="s">
        <v>65</v>
      </c>
      <c r="F16978" s="1" t="s">
        <v>6761</v>
      </c>
      <c r="G16978" s="1" t="s">
        <v>199</v>
      </c>
    </row>
    <row r="16979" spans="1:7" x14ac:dyDescent="0.25">
      <c r="B16979" s="1" t="s">
        <v>44163</v>
      </c>
      <c r="C16979" s="1" t="s">
        <v>44163</v>
      </c>
      <c r="D16979" s="1" t="s">
        <v>44163</v>
      </c>
      <c r="E16979" s="1" t="s">
        <v>66</v>
      </c>
      <c r="G16979" s="1" t="s">
        <v>199</v>
      </c>
    </row>
    <row r="16980" spans="1:7" x14ac:dyDescent="0.25">
      <c r="B16980" s="1" t="s">
        <v>44164</v>
      </c>
      <c r="C16980" s="1" t="s">
        <v>44165</v>
      </c>
      <c r="D16980" s="1" t="s">
        <v>44166</v>
      </c>
      <c r="E16980" s="1" t="s">
        <v>65</v>
      </c>
      <c r="F16980" s="1" t="s">
        <v>6742</v>
      </c>
      <c r="G16980" s="1" t="s">
        <v>199</v>
      </c>
    </row>
    <row r="16981" spans="1:7" x14ac:dyDescent="0.25">
      <c r="A16981" s="1">
        <v>33004117</v>
      </c>
      <c r="B16981" s="1" t="s">
        <v>44167</v>
      </c>
      <c r="C16981" s="1" t="s">
        <v>44168</v>
      </c>
      <c r="D16981" s="1" t="s">
        <v>44169</v>
      </c>
      <c r="E16981" s="1" t="s">
        <v>65</v>
      </c>
      <c r="F16981" s="1" t="s">
        <v>39</v>
      </c>
      <c r="G16981" s="1" t="s">
        <v>321</v>
      </c>
    </row>
    <row r="16982" spans="1:7" x14ac:dyDescent="0.25">
      <c r="B16982" s="1" t="s">
        <v>44170</v>
      </c>
      <c r="C16982" s="1" t="s">
        <v>44171</v>
      </c>
      <c r="D16982" s="1" t="s">
        <v>44172</v>
      </c>
      <c r="E16982" s="1" t="s">
        <v>66</v>
      </c>
      <c r="F16982" s="1" t="s">
        <v>8436</v>
      </c>
      <c r="G16982" s="1" t="s">
        <v>199</v>
      </c>
    </row>
    <row r="16983" spans="1:7" x14ac:dyDescent="0.25">
      <c r="B16983" s="1" t="s">
        <v>44173</v>
      </c>
      <c r="C16983" s="1" t="s">
        <v>44174</v>
      </c>
      <c r="D16983" s="1" t="s">
        <v>44175</v>
      </c>
      <c r="E16983" s="1" t="s">
        <v>66</v>
      </c>
      <c r="F16983" s="1" t="s">
        <v>44176</v>
      </c>
      <c r="G16983" s="1" t="s">
        <v>199</v>
      </c>
    </row>
    <row r="16984" spans="1:7" x14ac:dyDescent="0.25">
      <c r="B16984" s="1" t="s">
        <v>44177</v>
      </c>
      <c r="C16984" s="1" t="s">
        <v>44178</v>
      </c>
      <c r="D16984" s="1" t="s">
        <v>44179</v>
      </c>
      <c r="E16984" s="1" t="s">
        <v>66</v>
      </c>
      <c r="F16984" s="1" t="s">
        <v>8568</v>
      </c>
      <c r="G16984" s="1" t="s">
        <v>199</v>
      </c>
    </row>
    <row r="16985" spans="1:7" x14ac:dyDescent="0.25">
      <c r="B16985" s="1" t="s">
        <v>11612</v>
      </c>
      <c r="C16985" s="1" t="s">
        <v>11613</v>
      </c>
      <c r="D16985" s="1" t="s">
        <v>11614</v>
      </c>
      <c r="E16985" s="1" t="s">
        <v>66</v>
      </c>
      <c r="F16985" s="1" t="s">
        <v>44180</v>
      </c>
      <c r="G16985" s="1" t="s">
        <v>199</v>
      </c>
    </row>
    <row r="16986" spans="1:7" x14ac:dyDescent="0.25">
      <c r="A16986" s="1">
        <v>33004997</v>
      </c>
      <c r="B16986" s="1" t="s">
        <v>44181</v>
      </c>
      <c r="C16986" s="1" t="s">
        <v>44182</v>
      </c>
      <c r="D16986" s="1" t="s">
        <v>44183</v>
      </c>
      <c r="E16986" s="1" t="s">
        <v>65</v>
      </c>
      <c r="F16986" s="1" t="s">
        <v>39</v>
      </c>
      <c r="G16986" s="1" t="s">
        <v>321</v>
      </c>
    </row>
    <row r="16987" spans="1:7" x14ac:dyDescent="0.25">
      <c r="B16987" s="1" t="s">
        <v>44184</v>
      </c>
      <c r="C16987" s="1" t="s">
        <v>44185</v>
      </c>
      <c r="D16987" s="1" t="s">
        <v>44186</v>
      </c>
      <c r="E16987" s="1" t="s">
        <v>65</v>
      </c>
      <c r="F16987" s="1" t="s">
        <v>6742</v>
      </c>
      <c r="G16987" s="1" t="s">
        <v>199</v>
      </c>
    </row>
    <row r="16988" spans="1:7" x14ac:dyDescent="0.25">
      <c r="A16988" s="1">
        <v>37060079</v>
      </c>
      <c r="B16988" s="1" t="s">
        <v>44187</v>
      </c>
      <c r="C16988" s="1" t="s">
        <v>44188</v>
      </c>
      <c r="D16988" s="1" t="s">
        <v>44189</v>
      </c>
      <c r="E16988" s="1" t="s">
        <v>65</v>
      </c>
      <c r="F16988" s="1" t="s">
        <v>44190</v>
      </c>
      <c r="G16988" s="1" t="s">
        <v>44191</v>
      </c>
    </row>
    <row r="16989" spans="1:7" x14ac:dyDescent="0.25">
      <c r="A16989" s="1">
        <v>19842101</v>
      </c>
      <c r="B16989" s="1" t="s">
        <v>44192</v>
      </c>
      <c r="C16989" s="1" t="s">
        <v>44193</v>
      </c>
      <c r="D16989" s="1" t="s">
        <v>44194</v>
      </c>
      <c r="E16989" s="1" t="s">
        <v>66</v>
      </c>
      <c r="F16989" s="1" t="s">
        <v>44195</v>
      </c>
      <c r="G16989" s="1" t="s">
        <v>199</v>
      </c>
    </row>
    <row r="16990" spans="1:7" x14ac:dyDescent="0.25">
      <c r="A16990" s="1">
        <v>35260693</v>
      </c>
      <c r="B16990" s="1" t="s">
        <v>44196</v>
      </c>
      <c r="C16990" s="1" t="s">
        <v>44197</v>
      </c>
      <c r="D16990" s="1" t="s">
        <v>44198</v>
      </c>
      <c r="E16990" s="1" t="s">
        <v>65</v>
      </c>
      <c r="G16990" s="1" t="s">
        <v>199</v>
      </c>
    </row>
    <row r="16991" spans="1:7" x14ac:dyDescent="0.25">
      <c r="A16991" s="1">
        <v>17516004</v>
      </c>
      <c r="B16991" s="1" t="s">
        <v>44199</v>
      </c>
      <c r="C16991" s="1" t="s">
        <v>44200</v>
      </c>
      <c r="D16991" s="1" t="s">
        <v>44199</v>
      </c>
      <c r="E16991" s="1" t="s">
        <v>66</v>
      </c>
      <c r="F16991" s="1" t="s">
        <v>1174</v>
      </c>
      <c r="G16991" s="1" t="s">
        <v>1175</v>
      </c>
    </row>
    <row r="16992" spans="1:7" x14ac:dyDescent="0.25">
      <c r="B16992" s="1" t="s">
        <v>11612</v>
      </c>
      <c r="C16992" s="1" t="s">
        <v>11613</v>
      </c>
      <c r="D16992" s="1" t="s">
        <v>11614</v>
      </c>
      <c r="E16992" s="1" t="s">
        <v>66</v>
      </c>
      <c r="F16992" s="1" t="s">
        <v>44201</v>
      </c>
      <c r="G16992" s="1" t="s">
        <v>199</v>
      </c>
    </row>
    <row r="16993" spans="1:7" x14ac:dyDescent="0.25">
      <c r="B16993" s="1" t="s">
        <v>11623</v>
      </c>
      <c r="C16993" s="1" t="s">
        <v>11624</v>
      </c>
      <c r="D16993" s="1" t="s">
        <v>11625</v>
      </c>
      <c r="E16993" s="1" t="s">
        <v>66</v>
      </c>
      <c r="F16993" s="1" t="s">
        <v>44201</v>
      </c>
      <c r="G16993" s="1" t="s">
        <v>199</v>
      </c>
    </row>
    <row r="16994" spans="1:7" x14ac:dyDescent="0.25">
      <c r="B16994" s="1" t="s">
        <v>2718</v>
      </c>
      <c r="C16994" s="1" t="s">
        <v>2719</v>
      </c>
      <c r="D16994" s="1" t="s">
        <v>2720</v>
      </c>
      <c r="E16994" s="1" t="s">
        <v>65</v>
      </c>
      <c r="F16994" s="1" t="s">
        <v>7765</v>
      </c>
      <c r="G16994" s="1" t="s">
        <v>199</v>
      </c>
    </row>
    <row r="16995" spans="1:7" x14ac:dyDescent="0.25">
      <c r="B16995" s="1" t="s">
        <v>44202</v>
      </c>
      <c r="C16995" s="1" t="s">
        <v>44203</v>
      </c>
      <c r="D16995" s="1" t="s">
        <v>44204</v>
      </c>
      <c r="E16995" s="1" t="s">
        <v>65</v>
      </c>
      <c r="F16995" s="1" t="s">
        <v>6742</v>
      </c>
      <c r="G16995" s="1" t="s">
        <v>199</v>
      </c>
    </row>
    <row r="16996" spans="1:7" x14ac:dyDescent="0.25">
      <c r="B16996" s="1" t="s">
        <v>44205</v>
      </c>
      <c r="C16996" s="1" t="s">
        <v>44206</v>
      </c>
      <c r="D16996" s="1" t="s">
        <v>44207</v>
      </c>
      <c r="E16996" s="1" t="s">
        <v>66</v>
      </c>
      <c r="F16996" s="1" t="s">
        <v>44208</v>
      </c>
      <c r="G16996" s="1" t="s">
        <v>199</v>
      </c>
    </row>
    <row r="16997" spans="1:7" x14ac:dyDescent="0.25">
      <c r="B16997" s="1" t="s">
        <v>44209</v>
      </c>
      <c r="C16997" s="1" t="s">
        <v>44210</v>
      </c>
      <c r="D16997" s="1" t="s">
        <v>44211</v>
      </c>
      <c r="E16997" s="1" t="s">
        <v>66</v>
      </c>
      <c r="F16997" s="1" t="s">
        <v>44208</v>
      </c>
      <c r="G16997" s="1" t="s">
        <v>199</v>
      </c>
    </row>
    <row r="16998" spans="1:7" x14ac:dyDescent="0.25">
      <c r="A16998" s="1">
        <v>33004996</v>
      </c>
      <c r="B16998" s="1" t="s">
        <v>44212</v>
      </c>
      <c r="C16998" s="1" t="s">
        <v>44213</v>
      </c>
      <c r="D16998" s="1" t="s">
        <v>44214</v>
      </c>
      <c r="E16998" s="1" t="s">
        <v>65</v>
      </c>
      <c r="F16998" s="1" t="s">
        <v>39</v>
      </c>
      <c r="G16998" s="1" t="s">
        <v>321</v>
      </c>
    </row>
    <row r="16999" spans="1:7" x14ac:dyDescent="0.25">
      <c r="A16999" s="1">
        <v>33004995</v>
      </c>
      <c r="B16999" s="1" t="s">
        <v>44215</v>
      </c>
      <c r="C16999" s="1" t="s">
        <v>44216</v>
      </c>
      <c r="D16999" s="1" t="s">
        <v>44217</v>
      </c>
      <c r="E16999" s="1" t="s">
        <v>65</v>
      </c>
      <c r="F16999" s="1" t="s">
        <v>39</v>
      </c>
      <c r="G16999" s="1" t="s">
        <v>321</v>
      </c>
    </row>
    <row r="17000" spans="1:7" x14ac:dyDescent="0.25">
      <c r="B17000" s="1" t="s">
        <v>44218</v>
      </c>
      <c r="C17000" s="1" t="s">
        <v>44219</v>
      </c>
      <c r="D17000" s="1" t="s">
        <v>44220</v>
      </c>
      <c r="E17000" s="1" t="s">
        <v>66</v>
      </c>
      <c r="G17000" s="1" t="s">
        <v>199</v>
      </c>
    </row>
    <row r="17001" spans="1:7" x14ac:dyDescent="0.25">
      <c r="B17001" s="1" t="s">
        <v>44221</v>
      </c>
      <c r="C17001" s="1" t="s">
        <v>44222</v>
      </c>
      <c r="D17001" s="1" t="s">
        <v>44223</v>
      </c>
      <c r="E17001" s="1" t="s">
        <v>66</v>
      </c>
      <c r="F17001" s="1" t="s">
        <v>11943</v>
      </c>
      <c r="G17001" s="1" t="s">
        <v>199</v>
      </c>
    </row>
    <row r="17002" spans="1:7" x14ac:dyDescent="0.25">
      <c r="B17002" s="1" t="s">
        <v>44224</v>
      </c>
      <c r="C17002" s="1" t="s">
        <v>44225</v>
      </c>
      <c r="D17002" s="1" t="s">
        <v>44226</v>
      </c>
      <c r="E17002" s="1" t="s">
        <v>65</v>
      </c>
      <c r="F17002" s="1" t="s">
        <v>9242</v>
      </c>
      <c r="G17002" s="1" t="s">
        <v>199</v>
      </c>
    </row>
    <row r="17003" spans="1:7" x14ac:dyDescent="0.25">
      <c r="B17003" s="1" t="s">
        <v>44227</v>
      </c>
      <c r="C17003" s="1" t="s">
        <v>44228</v>
      </c>
      <c r="D17003" s="1" t="s">
        <v>44229</v>
      </c>
      <c r="E17003" s="1" t="s">
        <v>65</v>
      </c>
      <c r="F17003" s="1" t="s">
        <v>9242</v>
      </c>
      <c r="G17003" s="1" t="s">
        <v>199</v>
      </c>
    </row>
    <row r="17004" spans="1:7" x14ac:dyDescent="0.25">
      <c r="B17004" s="1" t="s">
        <v>44230</v>
      </c>
      <c r="C17004" s="1" t="s">
        <v>44231</v>
      </c>
      <c r="D17004" s="1" t="s">
        <v>44232</v>
      </c>
      <c r="E17004" s="1" t="s">
        <v>65</v>
      </c>
      <c r="F17004" s="1" t="s">
        <v>9242</v>
      </c>
      <c r="G17004" s="1" t="s">
        <v>199</v>
      </c>
    </row>
    <row r="17005" spans="1:7" x14ac:dyDescent="0.25">
      <c r="B17005" s="1" t="s">
        <v>44233</v>
      </c>
      <c r="C17005" s="1" t="s">
        <v>44234</v>
      </c>
      <c r="D17005" s="1" t="s">
        <v>44235</v>
      </c>
      <c r="E17005" s="1" t="s">
        <v>65</v>
      </c>
      <c r="F17005" s="1" t="s">
        <v>9242</v>
      </c>
      <c r="G17005" s="1" t="s">
        <v>199</v>
      </c>
    </row>
    <row r="17006" spans="1:7" x14ac:dyDescent="0.25">
      <c r="A17006" s="1">
        <v>35260809</v>
      </c>
      <c r="B17006" s="1" t="s">
        <v>44236</v>
      </c>
      <c r="C17006" s="1" t="s">
        <v>44236</v>
      </c>
      <c r="D17006" s="1" t="s">
        <v>44236</v>
      </c>
      <c r="G17006" s="1" t="s">
        <v>199</v>
      </c>
    </row>
    <row r="17007" spans="1:7" x14ac:dyDescent="0.25">
      <c r="B17007" s="1" t="s">
        <v>4106</v>
      </c>
      <c r="C17007" s="1" t="s">
        <v>4107</v>
      </c>
      <c r="D17007" s="1" t="s">
        <v>44237</v>
      </c>
      <c r="E17007" s="1" t="s">
        <v>65</v>
      </c>
      <c r="G17007" s="1" t="s">
        <v>199</v>
      </c>
    </row>
    <row r="17008" spans="1:7" x14ac:dyDescent="0.25">
      <c r="B17008" s="1" t="s">
        <v>44238</v>
      </c>
      <c r="C17008" s="1" t="s">
        <v>44239</v>
      </c>
      <c r="D17008" s="1" t="s">
        <v>44240</v>
      </c>
      <c r="E17008" s="1" t="s">
        <v>65</v>
      </c>
      <c r="G17008" s="1" t="s">
        <v>199</v>
      </c>
    </row>
    <row r="17009" spans="1:7" x14ac:dyDescent="0.25">
      <c r="B17009" s="1" t="s">
        <v>44241</v>
      </c>
      <c r="C17009" s="1" t="s">
        <v>44242</v>
      </c>
      <c r="D17009" s="1" t="s">
        <v>44243</v>
      </c>
      <c r="E17009" s="1" t="s">
        <v>65</v>
      </c>
      <c r="G17009" s="1" t="s">
        <v>199</v>
      </c>
    </row>
    <row r="17010" spans="1:7" x14ac:dyDescent="0.25">
      <c r="B17010" s="1" t="s">
        <v>44244</v>
      </c>
      <c r="C17010" s="1" t="s">
        <v>44245</v>
      </c>
      <c r="D17010" s="1" t="s">
        <v>44246</v>
      </c>
      <c r="E17010" s="1" t="s">
        <v>65</v>
      </c>
      <c r="G17010" s="1" t="s">
        <v>199</v>
      </c>
    </row>
    <row r="17011" spans="1:7" x14ac:dyDescent="0.25">
      <c r="B17011" s="1" t="s">
        <v>14662</v>
      </c>
      <c r="C17011" s="1" t="s">
        <v>14663</v>
      </c>
      <c r="D17011" s="1" t="s">
        <v>14664</v>
      </c>
      <c r="E17011" s="1" t="s">
        <v>66</v>
      </c>
      <c r="F17011" s="1" t="s">
        <v>8739</v>
      </c>
      <c r="G17011" s="1" t="s">
        <v>199</v>
      </c>
    </row>
    <row r="17012" spans="1:7" x14ac:dyDescent="0.25">
      <c r="A17012" s="1">
        <v>28210016</v>
      </c>
      <c r="B17012" s="1" t="s">
        <v>44247</v>
      </c>
      <c r="C17012" s="1" t="s">
        <v>44248</v>
      </c>
      <c r="D17012" s="1" t="s">
        <v>44249</v>
      </c>
      <c r="E17012" s="1" t="s">
        <v>66</v>
      </c>
      <c r="F17012" s="1" t="s">
        <v>285</v>
      </c>
      <c r="G17012" s="1" t="s">
        <v>286</v>
      </c>
    </row>
    <row r="17013" spans="1:7" x14ac:dyDescent="0.25">
      <c r="B17013" s="1" t="s">
        <v>44250</v>
      </c>
      <c r="C17013" s="1" t="s">
        <v>44251</v>
      </c>
      <c r="D17013" s="1" t="s">
        <v>44252</v>
      </c>
      <c r="E17013" s="1" t="s">
        <v>65</v>
      </c>
      <c r="F17013" s="1" t="s">
        <v>7649</v>
      </c>
      <c r="G17013" s="1" t="s">
        <v>199</v>
      </c>
    </row>
    <row r="17014" spans="1:7" x14ac:dyDescent="0.25">
      <c r="B17014" s="1" t="s">
        <v>44253</v>
      </c>
      <c r="C17014" s="1" t="s">
        <v>44254</v>
      </c>
      <c r="D17014" s="1" t="s">
        <v>44255</v>
      </c>
      <c r="E17014" s="1" t="s">
        <v>66</v>
      </c>
      <c r="G17014" s="1" t="s">
        <v>199</v>
      </c>
    </row>
    <row r="17015" spans="1:7" x14ac:dyDescent="0.25">
      <c r="A17015" s="1">
        <v>33000073</v>
      </c>
      <c r="B17015" s="1" t="s">
        <v>44256</v>
      </c>
      <c r="C17015" s="1" t="s">
        <v>44257</v>
      </c>
      <c r="D17015" s="1" t="s">
        <v>44258</v>
      </c>
      <c r="E17015" s="1" t="s">
        <v>66</v>
      </c>
      <c r="F17015" s="1" t="s">
        <v>39</v>
      </c>
      <c r="G17015" s="1" t="s">
        <v>321</v>
      </c>
    </row>
    <row r="17016" spans="1:7" x14ac:dyDescent="0.25">
      <c r="B17016" s="1" t="s">
        <v>44259</v>
      </c>
      <c r="C17016" s="1" t="s">
        <v>44260</v>
      </c>
      <c r="D17016" s="1" t="s">
        <v>44261</v>
      </c>
      <c r="E17016" s="1" t="s">
        <v>66</v>
      </c>
      <c r="F17016" s="1" t="s">
        <v>44262</v>
      </c>
      <c r="G17016" s="1" t="s">
        <v>199</v>
      </c>
    </row>
    <row r="17017" spans="1:7" x14ac:dyDescent="0.25">
      <c r="B17017" s="1" t="s">
        <v>44263</v>
      </c>
      <c r="C17017" s="1" t="s">
        <v>44264</v>
      </c>
      <c r="D17017" s="1" t="s">
        <v>44265</v>
      </c>
      <c r="E17017" s="1" t="s">
        <v>66</v>
      </c>
      <c r="F17017" s="1" t="s">
        <v>44262</v>
      </c>
      <c r="G17017" s="1" t="s">
        <v>199</v>
      </c>
    </row>
    <row r="17018" spans="1:7" x14ac:dyDescent="0.25">
      <c r="B17018" s="1" t="s">
        <v>44266</v>
      </c>
      <c r="C17018" s="1" t="s">
        <v>44267</v>
      </c>
      <c r="D17018" s="1" t="s">
        <v>44268</v>
      </c>
      <c r="E17018" s="1" t="s">
        <v>66</v>
      </c>
      <c r="F17018" s="1" t="s">
        <v>44262</v>
      </c>
      <c r="G17018" s="1" t="s">
        <v>199</v>
      </c>
    </row>
    <row r="17019" spans="1:7" x14ac:dyDescent="0.25">
      <c r="B17019" s="1" t="s">
        <v>44269</v>
      </c>
      <c r="C17019" s="1" t="s">
        <v>44270</v>
      </c>
      <c r="D17019" s="1" t="s">
        <v>44271</v>
      </c>
      <c r="E17019" s="1" t="s">
        <v>66</v>
      </c>
      <c r="F17019" s="1" t="s">
        <v>44262</v>
      </c>
      <c r="G17019" s="1" t="s">
        <v>199</v>
      </c>
    </row>
    <row r="17020" spans="1:7" x14ac:dyDescent="0.25">
      <c r="B17020" s="1" t="s">
        <v>44272</v>
      </c>
      <c r="C17020" s="1" t="s">
        <v>44273</v>
      </c>
      <c r="D17020" s="1" t="s">
        <v>44274</v>
      </c>
      <c r="E17020" s="1" t="s">
        <v>66</v>
      </c>
      <c r="F17020" s="1" t="s">
        <v>44262</v>
      </c>
      <c r="G17020" s="1" t="s">
        <v>199</v>
      </c>
    </row>
    <row r="17021" spans="1:7" x14ac:dyDescent="0.25">
      <c r="B17021" s="1" t="s">
        <v>1059</v>
      </c>
      <c r="C17021" s="1" t="s">
        <v>1060</v>
      </c>
      <c r="D17021" s="1" t="s">
        <v>1061</v>
      </c>
      <c r="E17021" s="1" t="s">
        <v>66</v>
      </c>
      <c r="F17021" s="1" t="s">
        <v>44275</v>
      </c>
      <c r="G17021" s="1" t="s">
        <v>199</v>
      </c>
    </row>
    <row r="17022" spans="1:7" x14ac:dyDescent="0.25">
      <c r="B17022" s="1" t="s">
        <v>44276</v>
      </c>
      <c r="C17022" s="1" t="s">
        <v>44277</v>
      </c>
      <c r="D17022" s="1" t="s">
        <v>44278</v>
      </c>
      <c r="E17022" s="1" t="s">
        <v>66</v>
      </c>
      <c r="F17022" s="1" t="s">
        <v>44279</v>
      </c>
      <c r="G17022" s="1" t="s">
        <v>199</v>
      </c>
    </row>
    <row r="17023" spans="1:7" x14ac:dyDescent="0.25">
      <c r="B17023" s="1" t="s">
        <v>3112</v>
      </c>
      <c r="C17023" s="1" t="s">
        <v>3113</v>
      </c>
      <c r="D17023" s="1" t="s">
        <v>3112</v>
      </c>
      <c r="E17023" s="1" t="s">
        <v>66</v>
      </c>
      <c r="F17023" s="1">
        <v>2221</v>
      </c>
      <c r="G17023" s="1" t="s">
        <v>199</v>
      </c>
    </row>
    <row r="17024" spans="1:7" x14ac:dyDescent="0.25">
      <c r="B17024" s="1" t="s">
        <v>39825</v>
      </c>
      <c r="C17024" s="1" t="s">
        <v>39826</v>
      </c>
      <c r="D17024" s="1" t="s">
        <v>39827</v>
      </c>
      <c r="E17024" s="1" t="s">
        <v>66</v>
      </c>
      <c r="F17024" s="1">
        <v>2607</v>
      </c>
      <c r="G17024" s="1" t="s">
        <v>199</v>
      </c>
    </row>
    <row r="17025" spans="1:7" x14ac:dyDescent="0.25">
      <c r="B17025" s="1" t="s">
        <v>44280</v>
      </c>
      <c r="C17025" s="1" t="s">
        <v>44281</v>
      </c>
      <c r="D17025" s="1" t="s">
        <v>44282</v>
      </c>
      <c r="E17025" s="1" t="s">
        <v>66</v>
      </c>
      <c r="F17025" s="1" t="s">
        <v>44283</v>
      </c>
      <c r="G17025" s="1" t="s">
        <v>199</v>
      </c>
    </row>
    <row r="17026" spans="1:7" x14ac:dyDescent="0.25">
      <c r="A17026" s="1">
        <v>35126502</v>
      </c>
      <c r="B17026" s="1" t="s">
        <v>44284</v>
      </c>
      <c r="C17026" s="1" t="s">
        <v>44285</v>
      </c>
      <c r="D17026" s="1" t="s">
        <v>44286</v>
      </c>
      <c r="E17026" s="1" t="s">
        <v>66</v>
      </c>
      <c r="F17026" s="1" t="s">
        <v>4226</v>
      </c>
      <c r="G17026" s="1" t="s">
        <v>4227</v>
      </c>
    </row>
    <row r="17027" spans="1:7" x14ac:dyDescent="0.25">
      <c r="A17027" s="1">
        <v>35126503</v>
      </c>
      <c r="B17027" s="1" t="s">
        <v>44287</v>
      </c>
      <c r="C17027" s="1" t="s">
        <v>44288</v>
      </c>
      <c r="D17027" s="1" t="s">
        <v>44289</v>
      </c>
      <c r="E17027" s="1" t="s">
        <v>66</v>
      </c>
      <c r="F17027" s="1" t="s">
        <v>4226</v>
      </c>
      <c r="G17027" s="1" t="s">
        <v>4227</v>
      </c>
    </row>
    <row r="17028" spans="1:7" x14ac:dyDescent="0.25">
      <c r="A17028" s="1">
        <v>35126504</v>
      </c>
      <c r="B17028" s="1" t="s">
        <v>44290</v>
      </c>
      <c r="C17028" s="1" t="s">
        <v>44291</v>
      </c>
      <c r="D17028" s="1" t="s">
        <v>44292</v>
      </c>
      <c r="E17028" s="1" t="s">
        <v>66</v>
      </c>
      <c r="F17028" s="1" t="s">
        <v>4226</v>
      </c>
      <c r="G17028" s="1" t="s">
        <v>4227</v>
      </c>
    </row>
    <row r="17029" spans="1:7" x14ac:dyDescent="0.25">
      <c r="A17029" s="1">
        <v>35126505</v>
      </c>
      <c r="B17029" s="1" t="s">
        <v>44293</v>
      </c>
      <c r="C17029" s="1" t="s">
        <v>44294</v>
      </c>
      <c r="D17029" s="1" t="s">
        <v>44295</v>
      </c>
      <c r="E17029" s="1" t="s">
        <v>66</v>
      </c>
      <c r="F17029" s="1" t="s">
        <v>4226</v>
      </c>
      <c r="G17029" s="1" t="s">
        <v>4227</v>
      </c>
    </row>
    <row r="17030" spans="1:7" x14ac:dyDescent="0.25">
      <c r="A17030" s="1">
        <v>35126506</v>
      </c>
      <c r="B17030" s="1" t="s">
        <v>44296</v>
      </c>
      <c r="C17030" s="1" t="s">
        <v>44297</v>
      </c>
      <c r="D17030" s="1" t="s">
        <v>44298</v>
      </c>
      <c r="E17030" s="1" t="s">
        <v>66</v>
      </c>
      <c r="F17030" s="1" t="s">
        <v>4226</v>
      </c>
      <c r="G17030" s="1" t="s">
        <v>4227</v>
      </c>
    </row>
    <row r="17031" spans="1:7" x14ac:dyDescent="0.25">
      <c r="A17031" s="1">
        <v>35126507</v>
      </c>
      <c r="B17031" s="1" t="s">
        <v>44299</v>
      </c>
      <c r="C17031" s="1" t="s">
        <v>44300</v>
      </c>
      <c r="D17031" s="1" t="s">
        <v>44301</v>
      </c>
      <c r="E17031" s="1" t="s">
        <v>66</v>
      </c>
      <c r="F17031" s="1" t="s">
        <v>4226</v>
      </c>
      <c r="G17031" s="1" t="s">
        <v>4227</v>
      </c>
    </row>
    <row r="17032" spans="1:7" x14ac:dyDescent="0.25">
      <c r="A17032" s="1">
        <v>35126508</v>
      </c>
      <c r="B17032" s="1" t="s">
        <v>44302</v>
      </c>
      <c r="C17032" s="1" t="s">
        <v>44303</v>
      </c>
      <c r="D17032" s="1" t="s">
        <v>44304</v>
      </c>
      <c r="E17032" s="1" t="s">
        <v>66</v>
      </c>
      <c r="F17032" s="1" t="s">
        <v>4226</v>
      </c>
      <c r="G17032" s="1" t="s">
        <v>4227</v>
      </c>
    </row>
    <row r="17033" spans="1:7" x14ac:dyDescent="0.25">
      <c r="A17033" s="1">
        <v>35126509</v>
      </c>
      <c r="B17033" s="1" t="s">
        <v>44305</v>
      </c>
      <c r="C17033" s="1" t="s">
        <v>44306</v>
      </c>
      <c r="D17033" s="1" t="s">
        <v>44307</v>
      </c>
      <c r="E17033" s="1" t="s">
        <v>66</v>
      </c>
      <c r="F17033" s="1" t="s">
        <v>4226</v>
      </c>
      <c r="G17033" s="1" t="s">
        <v>4227</v>
      </c>
    </row>
    <row r="17034" spans="1:7" x14ac:dyDescent="0.25">
      <c r="A17034" s="1">
        <v>35126501</v>
      </c>
      <c r="B17034" s="1" t="s">
        <v>44308</v>
      </c>
      <c r="C17034" s="1" t="s">
        <v>44309</v>
      </c>
      <c r="D17034" s="1" t="s">
        <v>44310</v>
      </c>
      <c r="E17034" s="1" t="s">
        <v>66</v>
      </c>
      <c r="F17034" s="1" t="s">
        <v>4226</v>
      </c>
      <c r="G17034" s="1" t="s">
        <v>4227</v>
      </c>
    </row>
    <row r="17035" spans="1:7" x14ac:dyDescent="0.25">
      <c r="A17035" s="1">
        <v>28033014</v>
      </c>
      <c r="B17035" s="1" t="s">
        <v>44311</v>
      </c>
      <c r="C17035" s="1" t="s">
        <v>44312</v>
      </c>
      <c r="D17035" s="1" t="s">
        <v>44313</v>
      </c>
      <c r="E17035" s="1" t="s">
        <v>65</v>
      </c>
      <c r="F17035" s="1" t="s">
        <v>579</v>
      </c>
      <c r="G17035" s="1" t="s">
        <v>580</v>
      </c>
    </row>
    <row r="17036" spans="1:7" x14ac:dyDescent="0.25">
      <c r="A17036" s="1">
        <v>26033014</v>
      </c>
      <c r="B17036" s="1" t="s">
        <v>44311</v>
      </c>
      <c r="C17036" s="1" t="s">
        <v>44312</v>
      </c>
      <c r="D17036" s="1" t="s">
        <v>44313</v>
      </c>
      <c r="E17036" s="1" t="s">
        <v>65</v>
      </c>
      <c r="F17036" s="1" t="s">
        <v>579</v>
      </c>
      <c r="G17036" s="1" t="s">
        <v>580</v>
      </c>
    </row>
    <row r="17037" spans="1:7" x14ac:dyDescent="0.25">
      <c r="B17037" s="1" t="s">
        <v>9720</v>
      </c>
      <c r="C17037" s="1" t="s">
        <v>9721</v>
      </c>
      <c r="D17037" s="1" t="s">
        <v>9722</v>
      </c>
      <c r="E17037" s="1" t="s">
        <v>66</v>
      </c>
      <c r="F17037" s="1" t="s">
        <v>44314</v>
      </c>
      <c r="G17037" s="1" t="s">
        <v>199</v>
      </c>
    </row>
    <row r="17038" spans="1:7" x14ac:dyDescent="0.25">
      <c r="A17038" s="1">
        <v>35126601</v>
      </c>
      <c r="B17038" s="1" t="s">
        <v>44315</v>
      </c>
      <c r="C17038" s="1" t="s">
        <v>44316</v>
      </c>
      <c r="D17038" s="1" t="s">
        <v>44315</v>
      </c>
      <c r="E17038" s="1" t="s">
        <v>66</v>
      </c>
      <c r="F17038" s="1" t="s">
        <v>4226</v>
      </c>
      <c r="G17038" s="1" t="s">
        <v>4227</v>
      </c>
    </row>
    <row r="17039" spans="1:7" x14ac:dyDescent="0.25">
      <c r="A17039" s="1">
        <v>35126602</v>
      </c>
      <c r="B17039" s="1" t="s">
        <v>44317</v>
      </c>
      <c r="C17039" s="1" t="s">
        <v>44318</v>
      </c>
      <c r="D17039" s="1" t="s">
        <v>44317</v>
      </c>
      <c r="E17039" s="1" t="s">
        <v>66</v>
      </c>
      <c r="F17039" s="1" t="s">
        <v>4226</v>
      </c>
      <c r="G17039" s="1" t="s">
        <v>4227</v>
      </c>
    </row>
    <row r="17040" spans="1:7" x14ac:dyDescent="0.25">
      <c r="A17040" s="1">
        <v>35126603</v>
      </c>
      <c r="B17040" s="1" t="s">
        <v>44319</v>
      </c>
      <c r="C17040" s="1" t="s">
        <v>44320</v>
      </c>
      <c r="D17040" s="1" t="s">
        <v>44319</v>
      </c>
      <c r="E17040" s="1" t="s">
        <v>66</v>
      </c>
      <c r="F17040" s="1" t="s">
        <v>4226</v>
      </c>
      <c r="G17040" s="1" t="s">
        <v>4227</v>
      </c>
    </row>
    <row r="17041" spans="1:7" x14ac:dyDescent="0.25">
      <c r="A17041" s="1">
        <v>35126604</v>
      </c>
      <c r="B17041" s="1" t="s">
        <v>44321</v>
      </c>
      <c r="C17041" s="1" t="s">
        <v>44322</v>
      </c>
      <c r="D17041" s="1" t="s">
        <v>44321</v>
      </c>
      <c r="E17041" s="1" t="s">
        <v>66</v>
      </c>
      <c r="F17041" s="1" t="s">
        <v>4226</v>
      </c>
      <c r="G17041" s="1" t="s">
        <v>4227</v>
      </c>
    </row>
    <row r="17042" spans="1:7" x14ac:dyDescent="0.25">
      <c r="A17042" s="1">
        <v>35126605</v>
      </c>
      <c r="B17042" s="1" t="s">
        <v>44323</v>
      </c>
      <c r="C17042" s="1" t="s">
        <v>44324</v>
      </c>
      <c r="D17042" s="1" t="s">
        <v>44323</v>
      </c>
      <c r="E17042" s="1" t="s">
        <v>66</v>
      </c>
      <c r="F17042" s="1" t="s">
        <v>4226</v>
      </c>
      <c r="G17042" s="1" t="s">
        <v>4227</v>
      </c>
    </row>
    <row r="17043" spans="1:7" x14ac:dyDescent="0.25">
      <c r="A17043" s="1">
        <v>35126606</v>
      </c>
      <c r="B17043" s="1" t="s">
        <v>44325</v>
      </c>
      <c r="C17043" s="1" t="s">
        <v>44326</v>
      </c>
      <c r="D17043" s="1" t="s">
        <v>44325</v>
      </c>
      <c r="E17043" s="1" t="s">
        <v>66</v>
      </c>
      <c r="F17043" s="1" t="s">
        <v>4226</v>
      </c>
      <c r="G17043" s="1" t="s">
        <v>4227</v>
      </c>
    </row>
    <row r="17044" spans="1:7" x14ac:dyDescent="0.25">
      <c r="A17044" s="1">
        <v>35126607</v>
      </c>
      <c r="B17044" s="1" t="s">
        <v>44327</v>
      </c>
      <c r="C17044" s="1" t="s">
        <v>44328</v>
      </c>
      <c r="D17044" s="1" t="s">
        <v>44327</v>
      </c>
      <c r="E17044" s="1" t="s">
        <v>66</v>
      </c>
      <c r="F17044" s="1" t="s">
        <v>4226</v>
      </c>
      <c r="G17044" s="1" t="s">
        <v>4227</v>
      </c>
    </row>
    <row r="17045" spans="1:7" x14ac:dyDescent="0.25">
      <c r="A17045" s="1">
        <v>35126608</v>
      </c>
      <c r="B17045" s="1" t="s">
        <v>44329</v>
      </c>
      <c r="C17045" s="1" t="s">
        <v>44330</v>
      </c>
      <c r="D17045" s="1" t="s">
        <v>44329</v>
      </c>
      <c r="E17045" s="1" t="s">
        <v>66</v>
      </c>
      <c r="F17045" s="1" t="s">
        <v>4226</v>
      </c>
      <c r="G17045" s="1" t="s">
        <v>4227</v>
      </c>
    </row>
    <row r="17046" spans="1:7" x14ac:dyDescent="0.25">
      <c r="A17046" s="1">
        <v>35126609</v>
      </c>
      <c r="B17046" s="1" t="s">
        <v>44331</v>
      </c>
      <c r="C17046" s="1" t="s">
        <v>44332</v>
      </c>
      <c r="D17046" s="1" t="s">
        <v>44331</v>
      </c>
      <c r="E17046" s="1" t="s">
        <v>66</v>
      </c>
      <c r="F17046" s="1" t="s">
        <v>4226</v>
      </c>
      <c r="G17046" s="1" t="s">
        <v>4227</v>
      </c>
    </row>
    <row r="17047" spans="1:7" x14ac:dyDescent="0.25">
      <c r="A17047" s="1">
        <v>35120497</v>
      </c>
      <c r="B17047" s="1" t="s">
        <v>44333</v>
      </c>
      <c r="C17047" s="1" t="s">
        <v>44334</v>
      </c>
      <c r="D17047" s="1" t="s">
        <v>44335</v>
      </c>
      <c r="E17047" s="1" t="s">
        <v>66</v>
      </c>
      <c r="F17047" s="1" t="s">
        <v>1005</v>
      </c>
      <c r="G17047" s="1" t="s">
        <v>1006</v>
      </c>
    </row>
    <row r="17048" spans="1:7" x14ac:dyDescent="0.25">
      <c r="A17048" s="1">
        <v>35260694</v>
      </c>
      <c r="B17048" s="1" t="s">
        <v>44336</v>
      </c>
      <c r="C17048" s="1" t="s">
        <v>44337</v>
      </c>
      <c r="D17048" s="1" t="s">
        <v>44337</v>
      </c>
      <c r="E17048" s="1" t="s">
        <v>65</v>
      </c>
      <c r="F17048" s="1" t="s">
        <v>89</v>
      </c>
      <c r="G17048" s="1" t="s">
        <v>1364</v>
      </c>
    </row>
    <row r="17049" spans="1:7" x14ac:dyDescent="0.25">
      <c r="B17049" s="1" t="s">
        <v>15305</v>
      </c>
      <c r="C17049" s="1" t="s">
        <v>15306</v>
      </c>
      <c r="D17049" s="1" t="s">
        <v>15307</v>
      </c>
      <c r="E17049" s="1" t="s">
        <v>66</v>
      </c>
      <c r="F17049" s="1" t="s">
        <v>44338</v>
      </c>
      <c r="G17049" s="1" t="s">
        <v>199</v>
      </c>
    </row>
    <row r="17050" spans="1:7" x14ac:dyDescent="0.25">
      <c r="B17050" s="1" t="s">
        <v>4093</v>
      </c>
      <c r="C17050" s="1" t="s">
        <v>4094</v>
      </c>
      <c r="D17050" s="1" t="s">
        <v>4095</v>
      </c>
      <c r="E17050" s="1" t="s">
        <v>66</v>
      </c>
      <c r="F17050" s="1">
        <v>2992</v>
      </c>
      <c r="G17050" s="1" t="s">
        <v>199</v>
      </c>
    </row>
    <row r="17051" spans="1:7" x14ac:dyDescent="0.25">
      <c r="B17051" s="1" t="s">
        <v>44339</v>
      </c>
      <c r="C17051" s="1" t="s">
        <v>44340</v>
      </c>
      <c r="D17051" s="1" t="s">
        <v>44340</v>
      </c>
      <c r="E17051" s="1" t="s">
        <v>66</v>
      </c>
      <c r="G17051" s="1" t="s">
        <v>199</v>
      </c>
    </row>
    <row r="17052" spans="1:7" x14ac:dyDescent="0.25">
      <c r="B17052" s="1" t="s">
        <v>44037</v>
      </c>
      <c r="C17052" s="1" t="s">
        <v>44038</v>
      </c>
      <c r="D17052" s="1" t="s">
        <v>44039</v>
      </c>
      <c r="E17052" s="1" t="s">
        <v>66</v>
      </c>
      <c r="G17052" s="1" t="s">
        <v>199</v>
      </c>
    </row>
    <row r="17053" spans="1:7" x14ac:dyDescent="0.25">
      <c r="A17053" s="1">
        <v>33904048</v>
      </c>
      <c r="B17053" s="1" t="s">
        <v>44341</v>
      </c>
      <c r="C17053" s="1" t="s">
        <v>44342</v>
      </c>
      <c r="D17053" s="1" t="s">
        <v>44343</v>
      </c>
      <c r="E17053" s="1" t="s">
        <v>66</v>
      </c>
      <c r="F17053" s="1" t="s">
        <v>382</v>
      </c>
      <c r="G17053" s="1" t="s">
        <v>383</v>
      </c>
    </row>
    <row r="17054" spans="1:7" x14ac:dyDescent="0.25">
      <c r="A17054" s="1">
        <v>33004118</v>
      </c>
      <c r="B17054" s="1" t="s">
        <v>44344</v>
      </c>
      <c r="C17054" s="1" t="s">
        <v>44345</v>
      </c>
      <c r="D17054" s="1" t="s">
        <v>44346</v>
      </c>
      <c r="G17054" s="1" t="s">
        <v>199</v>
      </c>
    </row>
    <row r="17055" spans="1:7" x14ac:dyDescent="0.25">
      <c r="A17055" s="1">
        <v>33004119</v>
      </c>
      <c r="B17055" s="1" t="s">
        <v>44347</v>
      </c>
      <c r="C17055" s="1" t="s">
        <v>44348</v>
      </c>
      <c r="D17055" s="1" t="s">
        <v>44349</v>
      </c>
      <c r="G17055" s="1" t="s">
        <v>199</v>
      </c>
    </row>
    <row r="17056" spans="1:7" x14ac:dyDescent="0.25">
      <c r="A17056" s="1">
        <v>33004120</v>
      </c>
      <c r="B17056" s="1" t="s">
        <v>44350</v>
      </c>
      <c r="C17056" s="1" t="s">
        <v>44351</v>
      </c>
      <c r="D17056" s="1" t="s">
        <v>44352</v>
      </c>
      <c r="E17056" s="1" t="s">
        <v>65</v>
      </c>
      <c r="F17056" s="1" t="s">
        <v>480</v>
      </c>
      <c r="G17056" s="1" t="s">
        <v>481</v>
      </c>
    </row>
    <row r="17057" spans="1:7" x14ac:dyDescent="0.25">
      <c r="A17057" s="1">
        <v>33004123</v>
      </c>
      <c r="B17057" s="1" t="s">
        <v>44353</v>
      </c>
      <c r="C17057" s="1" t="s">
        <v>44354</v>
      </c>
      <c r="D17057" s="1" t="s">
        <v>44355</v>
      </c>
      <c r="E17057" s="1" t="s">
        <v>65</v>
      </c>
      <c r="F17057" s="1" t="s">
        <v>480</v>
      </c>
      <c r="G17057" s="1" t="s">
        <v>481</v>
      </c>
    </row>
    <row r="17058" spans="1:7" x14ac:dyDescent="0.25">
      <c r="A17058" s="1">
        <v>33004124</v>
      </c>
      <c r="B17058" s="1" t="s">
        <v>44356</v>
      </c>
      <c r="C17058" s="1" t="s">
        <v>44357</v>
      </c>
      <c r="D17058" s="1" t="s">
        <v>44358</v>
      </c>
      <c r="G17058" s="1" t="s">
        <v>199</v>
      </c>
    </row>
    <row r="17059" spans="1:7" x14ac:dyDescent="0.25">
      <c r="A17059" s="1">
        <v>33004125</v>
      </c>
      <c r="B17059" s="1" t="s">
        <v>44359</v>
      </c>
      <c r="C17059" s="1" t="s">
        <v>44360</v>
      </c>
      <c r="D17059" s="1" t="s">
        <v>44361</v>
      </c>
      <c r="E17059" s="1" t="s">
        <v>65</v>
      </c>
      <c r="F17059" s="1" t="s">
        <v>480</v>
      </c>
      <c r="G17059" s="1" t="s">
        <v>481</v>
      </c>
    </row>
    <row r="17060" spans="1:7" x14ac:dyDescent="0.25">
      <c r="A17060" s="1">
        <v>33004126</v>
      </c>
      <c r="B17060" s="1" t="s">
        <v>44362</v>
      </c>
      <c r="C17060" s="1" t="s">
        <v>44363</v>
      </c>
      <c r="D17060" s="1" t="s">
        <v>44364</v>
      </c>
      <c r="G17060" s="1" t="s">
        <v>199</v>
      </c>
    </row>
    <row r="17061" spans="1:7" x14ac:dyDescent="0.25">
      <c r="A17061" s="1">
        <v>33004127</v>
      </c>
      <c r="B17061" s="1" t="s">
        <v>44365</v>
      </c>
      <c r="C17061" s="1" t="s">
        <v>44366</v>
      </c>
      <c r="D17061" s="1" t="s">
        <v>44367</v>
      </c>
      <c r="G17061" s="1" t="s">
        <v>199</v>
      </c>
    </row>
    <row r="17062" spans="1:7" x14ac:dyDescent="0.25">
      <c r="A17062" s="1">
        <v>33004128</v>
      </c>
      <c r="B17062" s="1" t="s">
        <v>44368</v>
      </c>
      <c r="C17062" s="1" t="s">
        <v>44369</v>
      </c>
      <c r="D17062" s="1" t="s">
        <v>44370</v>
      </c>
      <c r="G17062" s="1" t="s">
        <v>199</v>
      </c>
    </row>
    <row r="17063" spans="1:7" x14ac:dyDescent="0.25">
      <c r="A17063" s="1">
        <v>33004129</v>
      </c>
      <c r="B17063" s="1" t="s">
        <v>44371</v>
      </c>
      <c r="C17063" s="1" t="s">
        <v>44372</v>
      </c>
      <c r="D17063" s="1" t="s">
        <v>44373</v>
      </c>
      <c r="G17063" s="1" t="s">
        <v>199</v>
      </c>
    </row>
    <row r="17064" spans="1:7" x14ac:dyDescent="0.25">
      <c r="A17064" s="1">
        <v>33004131</v>
      </c>
      <c r="B17064" s="1" t="s">
        <v>44374</v>
      </c>
      <c r="C17064" s="1" t="s">
        <v>44375</v>
      </c>
      <c r="D17064" s="1" t="s">
        <v>44376</v>
      </c>
      <c r="E17064" s="1" t="s">
        <v>65</v>
      </c>
      <c r="F17064" s="1" t="s">
        <v>480</v>
      </c>
      <c r="G17064" s="1" t="s">
        <v>481</v>
      </c>
    </row>
    <row r="17065" spans="1:7" x14ac:dyDescent="0.25">
      <c r="A17065" s="1">
        <v>35201139</v>
      </c>
      <c r="B17065" s="1" t="s">
        <v>44377</v>
      </c>
      <c r="C17065" s="1" t="s">
        <v>44378</v>
      </c>
      <c r="D17065" s="1" t="s">
        <v>44379</v>
      </c>
      <c r="G17065" s="1" t="s">
        <v>199</v>
      </c>
    </row>
    <row r="17066" spans="1:7" x14ac:dyDescent="0.25">
      <c r="A17066" s="1">
        <v>35201140</v>
      </c>
      <c r="B17066" s="1" t="s">
        <v>5069</v>
      </c>
      <c r="C17066" s="1" t="s">
        <v>44380</v>
      </c>
      <c r="D17066" s="1" t="s">
        <v>5071</v>
      </c>
      <c r="G17066" s="1" t="s">
        <v>199</v>
      </c>
    </row>
    <row r="17067" spans="1:7" x14ac:dyDescent="0.25">
      <c r="A17067" s="1">
        <v>35201142</v>
      </c>
      <c r="B17067" s="1" t="s">
        <v>44381</v>
      </c>
      <c r="C17067" s="1" t="s">
        <v>44382</v>
      </c>
      <c r="D17067" s="1" t="s">
        <v>44383</v>
      </c>
      <c r="G17067" s="1" t="s">
        <v>199</v>
      </c>
    </row>
    <row r="17068" spans="1:7" x14ac:dyDescent="0.25">
      <c r="A17068" s="1">
        <v>35201141</v>
      </c>
      <c r="B17068" s="1" t="s">
        <v>5072</v>
      </c>
      <c r="C17068" s="1" t="s">
        <v>44384</v>
      </c>
      <c r="D17068" s="1" t="s">
        <v>5074</v>
      </c>
      <c r="G17068" s="1" t="s">
        <v>199</v>
      </c>
    </row>
    <row r="17069" spans="1:7" x14ac:dyDescent="0.25">
      <c r="B17069" s="1" t="s">
        <v>44385</v>
      </c>
      <c r="C17069" s="1" t="s">
        <v>44386</v>
      </c>
      <c r="D17069" s="1" t="s">
        <v>44387</v>
      </c>
      <c r="E17069" s="1" t="s">
        <v>66</v>
      </c>
      <c r="F17069" s="1" t="s">
        <v>44262</v>
      </c>
      <c r="G17069" s="1" t="s">
        <v>199</v>
      </c>
    </row>
    <row r="17070" spans="1:7" x14ac:dyDescent="0.25">
      <c r="B17070" s="1" t="s">
        <v>44388</v>
      </c>
      <c r="C17070" s="1" t="s">
        <v>44389</v>
      </c>
      <c r="D17070" s="1" t="s">
        <v>44390</v>
      </c>
      <c r="E17070" s="1" t="s">
        <v>66</v>
      </c>
      <c r="F17070" s="1" t="s">
        <v>44262</v>
      </c>
      <c r="G17070" s="1" t="s">
        <v>199</v>
      </c>
    </row>
    <row r="17071" spans="1:7" x14ac:dyDescent="0.25">
      <c r="B17071" s="1" t="s">
        <v>44391</v>
      </c>
      <c r="C17071" s="1" t="s">
        <v>44392</v>
      </c>
      <c r="D17071" s="1" t="s">
        <v>44393</v>
      </c>
      <c r="E17071" s="1" t="s">
        <v>66</v>
      </c>
      <c r="F17071" s="1" t="s">
        <v>10136</v>
      </c>
      <c r="G17071" s="1" t="s">
        <v>199</v>
      </c>
    </row>
    <row r="17072" spans="1:7" x14ac:dyDescent="0.25">
      <c r="A17072" s="1">
        <v>35260695</v>
      </c>
      <c r="B17072" s="1" t="s">
        <v>44394</v>
      </c>
      <c r="C17072" s="1" t="s">
        <v>44395</v>
      </c>
      <c r="D17072" s="1" t="s">
        <v>44395</v>
      </c>
      <c r="G17072" s="1" t="s">
        <v>199</v>
      </c>
    </row>
    <row r="17073" spans="1:7" x14ac:dyDescent="0.25">
      <c r="A17073" s="1">
        <v>35201144</v>
      </c>
      <c r="B17073" s="1" t="s">
        <v>44396</v>
      </c>
      <c r="C17073" s="1" t="s">
        <v>44397</v>
      </c>
      <c r="D17073" s="1" t="s">
        <v>44398</v>
      </c>
      <c r="G17073" s="1" t="s">
        <v>199</v>
      </c>
    </row>
    <row r="17074" spans="1:7" x14ac:dyDescent="0.25">
      <c r="A17074" s="1">
        <v>33004975</v>
      </c>
      <c r="B17074" s="1" t="s">
        <v>44399</v>
      </c>
      <c r="C17074" s="1" t="s">
        <v>44399</v>
      </c>
      <c r="D17074" s="1" t="s">
        <v>44399</v>
      </c>
      <c r="G17074" s="1" t="s">
        <v>199</v>
      </c>
    </row>
    <row r="17075" spans="1:7" x14ac:dyDescent="0.25">
      <c r="A17075" s="1">
        <v>35201157</v>
      </c>
      <c r="B17075" s="1" t="s">
        <v>44400</v>
      </c>
      <c r="C17075" s="1" t="s">
        <v>44401</v>
      </c>
      <c r="D17075" s="1" t="s">
        <v>44402</v>
      </c>
      <c r="G17075" s="1" t="s">
        <v>199</v>
      </c>
    </row>
    <row r="17076" spans="1:7" x14ac:dyDescent="0.25">
      <c r="A17076" s="1">
        <v>35201158</v>
      </c>
      <c r="B17076" s="1" t="s">
        <v>44403</v>
      </c>
      <c r="C17076" s="1" t="s">
        <v>44404</v>
      </c>
      <c r="D17076" s="1" t="s">
        <v>44405</v>
      </c>
      <c r="G17076" s="1" t="s">
        <v>199</v>
      </c>
    </row>
    <row r="17077" spans="1:7" x14ac:dyDescent="0.25">
      <c r="A17077" s="1">
        <v>35201159</v>
      </c>
      <c r="B17077" s="1" t="s">
        <v>44406</v>
      </c>
      <c r="C17077" s="1" t="s">
        <v>44407</v>
      </c>
      <c r="D17077" s="1" t="s">
        <v>44408</v>
      </c>
      <c r="G17077" s="1" t="s">
        <v>199</v>
      </c>
    </row>
    <row r="17078" spans="1:7" x14ac:dyDescent="0.25">
      <c r="A17078" s="1">
        <v>35201160</v>
      </c>
      <c r="B17078" s="1" t="s">
        <v>44409</v>
      </c>
      <c r="C17078" s="1" t="s">
        <v>44410</v>
      </c>
      <c r="D17078" s="1" t="s">
        <v>44411</v>
      </c>
      <c r="G17078" s="1" t="s">
        <v>199</v>
      </c>
    </row>
    <row r="17079" spans="1:7" x14ac:dyDescent="0.25">
      <c r="A17079" s="1">
        <v>35201161</v>
      </c>
      <c r="B17079" s="1" t="s">
        <v>44412</v>
      </c>
      <c r="C17079" s="1" t="s">
        <v>44413</v>
      </c>
      <c r="D17079" s="1" t="s">
        <v>44414</v>
      </c>
      <c r="G17079" s="1" t="s">
        <v>199</v>
      </c>
    </row>
    <row r="17080" spans="1:7" x14ac:dyDescent="0.25">
      <c r="A17080" s="1">
        <v>35201162</v>
      </c>
      <c r="B17080" s="1" t="s">
        <v>44415</v>
      </c>
      <c r="C17080" s="1" t="s">
        <v>44416</v>
      </c>
      <c r="D17080" s="1" t="s">
        <v>44417</v>
      </c>
      <c r="G17080" s="1" t="s">
        <v>199</v>
      </c>
    </row>
    <row r="17081" spans="1:7" x14ac:dyDescent="0.25">
      <c r="A17081" s="1">
        <v>35201147</v>
      </c>
      <c r="B17081" s="1" t="s">
        <v>44418</v>
      </c>
      <c r="C17081" s="1" t="s">
        <v>44419</v>
      </c>
      <c r="D17081" s="1" t="s">
        <v>44420</v>
      </c>
      <c r="G17081" s="1" t="s">
        <v>199</v>
      </c>
    </row>
    <row r="17082" spans="1:7" x14ac:dyDescent="0.25">
      <c r="B17082" s="1" t="s">
        <v>44421</v>
      </c>
      <c r="C17082" s="1" t="s">
        <v>44422</v>
      </c>
      <c r="D17082" s="1" t="s">
        <v>44423</v>
      </c>
      <c r="E17082" s="1" t="s">
        <v>65</v>
      </c>
      <c r="F17082" s="1" t="s">
        <v>7702</v>
      </c>
      <c r="G17082" s="1" t="s">
        <v>199</v>
      </c>
    </row>
    <row r="17083" spans="1:7" x14ac:dyDescent="0.25">
      <c r="A17083" s="1">
        <v>35201145</v>
      </c>
      <c r="B17083" s="1" t="s">
        <v>44424</v>
      </c>
      <c r="C17083" s="1" t="s">
        <v>44425</v>
      </c>
      <c r="D17083" s="1" t="s">
        <v>44426</v>
      </c>
      <c r="G17083" s="1" t="s">
        <v>199</v>
      </c>
    </row>
    <row r="17084" spans="1:7" x14ac:dyDescent="0.25">
      <c r="A17084" s="1">
        <v>35201146</v>
      </c>
      <c r="B17084" s="1" t="s">
        <v>44427</v>
      </c>
      <c r="C17084" s="1" t="s">
        <v>44428</v>
      </c>
      <c r="D17084" s="1" t="s">
        <v>44429</v>
      </c>
      <c r="G17084" s="1" t="s">
        <v>199</v>
      </c>
    </row>
    <row r="17085" spans="1:7" x14ac:dyDescent="0.25">
      <c r="A17085" s="1">
        <v>35201148</v>
      </c>
      <c r="B17085" s="1" t="s">
        <v>44430</v>
      </c>
      <c r="C17085" s="1" t="s">
        <v>44431</v>
      </c>
      <c r="D17085" s="1" t="s">
        <v>44432</v>
      </c>
      <c r="G17085" s="1" t="s">
        <v>199</v>
      </c>
    </row>
    <row r="17086" spans="1:7" x14ac:dyDescent="0.25">
      <c r="A17086" s="1">
        <v>35201149</v>
      </c>
      <c r="B17086" s="1" t="s">
        <v>44433</v>
      </c>
      <c r="C17086" s="1" t="s">
        <v>44434</v>
      </c>
      <c r="D17086" s="1" t="s">
        <v>44435</v>
      </c>
      <c r="G17086" s="1" t="s">
        <v>199</v>
      </c>
    </row>
    <row r="17087" spans="1:7" x14ac:dyDescent="0.25">
      <c r="A17087" s="1">
        <v>35201155</v>
      </c>
      <c r="B17087" s="1" t="s">
        <v>44436</v>
      </c>
      <c r="C17087" s="1" t="s">
        <v>44437</v>
      </c>
      <c r="D17087" s="1" t="s">
        <v>44438</v>
      </c>
      <c r="G17087" s="1" t="s">
        <v>199</v>
      </c>
    </row>
    <row r="17088" spans="1:7" x14ac:dyDescent="0.25">
      <c r="A17088" s="1">
        <v>35201156</v>
      </c>
      <c r="B17088" s="1" t="s">
        <v>44439</v>
      </c>
      <c r="C17088" s="1" t="s">
        <v>44440</v>
      </c>
      <c r="D17088" s="1" t="s">
        <v>44441</v>
      </c>
      <c r="G17088" s="1" t="s">
        <v>199</v>
      </c>
    </row>
    <row r="17089" spans="1:7" x14ac:dyDescent="0.25">
      <c r="B17089" s="1" t="s">
        <v>10224</v>
      </c>
      <c r="C17089" s="1" t="s">
        <v>10225</v>
      </c>
      <c r="D17089" s="1" t="s">
        <v>10226</v>
      </c>
      <c r="E17089" s="1" t="s">
        <v>66</v>
      </c>
      <c r="F17089" s="1" t="s">
        <v>43853</v>
      </c>
      <c r="G17089" s="1" t="s">
        <v>199</v>
      </c>
    </row>
    <row r="17090" spans="1:7" x14ac:dyDescent="0.25">
      <c r="B17090" s="1" t="s">
        <v>44442</v>
      </c>
      <c r="C17090" s="1" t="s">
        <v>44443</v>
      </c>
      <c r="D17090" s="1" t="s">
        <v>44444</v>
      </c>
      <c r="E17090" s="1" t="s">
        <v>65</v>
      </c>
      <c r="G17090" s="1" t="s">
        <v>199</v>
      </c>
    </row>
    <row r="17091" spans="1:7" x14ac:dyDescent="0.25">
      <c r="B17091" s="1" t="s">
        <v>44445</v>
      </c>
      <c r="C17091" s="1" t="s">
        <v>44446</v>
      </c>
      <c r="D17091" s="1" t="s">
        <v>44447</v>
      </c>
      <c r="E17091" s="1" t="s">
        <v>65</v>
      </c>
      <c r="G17091" s="1" t="s">
        <v>199</v>
      </c>
    </row>
    <row r="17092" spans="1:7" x14ac:dyDescent="0.25">
      <c r="B17092" s="1" t="s">
        <v>44448</v>
      </c>
      <c r="C17092" s="1" t="s">
        <v>44449</v>
      </c>
      <c r="D17092" s="1" t="s">
        <v>44450</v>
      </c>
      <c r="E17092" s="1" t="s">
        <v>66</v>
      </c>
      <c r="G17092" s="1" t="s">
        <v>199</v>
      </c>
    </row>
    <row r="17093" spans="1:7" x14ac:dyDescent="0.25">
      <c r="B17093" s="1" t="s">
        <v>44451</v>
      </c>
      <c r="C17093" s="1" t="s">
        <v>44452</v>
      </c>
      <c r="D17093" s="1" t="s">
        <v>44453</v>
      </c>
      <c r="E17093" s="1" t="s">
        <v>65</v>
      </c>
      <c r="F17093" s="1" t="s">
        <v>9242</v>
      </c>
      <c r="G17093" s="1" t="s">
        <v>199</v>
      </c>
    </row>
    <row r="17094" spans="1:7" x14ac:dyDescent="0.25">
      <c r="B17094" s="1" t="s">
        <v>44454</v>
      </c>
      <c r="C17094" s="1" t="s">
        <v>44455</v>
      </c>
      <c r="D17094" s="1" t="s">
        <v>44456</v>
      </c>
      <c r="E17094" s="1" t="s">
        <v>65</v>
      </c>
      <c r="F17094" s="1" t="s">
        <v>9242</v>
      </c>
      <c r="G17094" s="1" t="s">
        <v>199</v>
      </c>
    </row>
    <row r="17095" spans="1:7" x14ac:dyDescent="0.25">
      <c r="B17095" s="1" t="s">
        <v>23129</v>
      </c>
      <c r="C17095" s="1" t="s">
        <v>23130</v>
      </c>
      <c r="D17095" s="1" t="s">
        <v>44457</v>
      </c>
      <c r="E17095" s="1" t="s">
        <v>65</v>
      </c>
      <c r="F17095" s="1" t="s">
        <v>9242</v>
      </c>
      <c r="G17095" s="1" t="s">
        <v>199</v>
      </c>
    </row>
    <row r="17096" spans="1:7" x14ac:dyDescent="0.25">
      <c r="B17096" s="1" t="s">
        <v>22704</v>
      </c>
      <c r="C17096" s="1" t="s">
        <v>22705</v>
      </c>
      <c r="D17096" s="1" t="s">
        <v>44458</v>
      </c>
      <c r="E17096" s="1" t="s">
        <v>65</v>
      </c>
      <c r="F17096" s="1" t="s">
        <v>9242</v>
      </c>
      <c r="G17096" s="1" t="s">
        <v>199</v>
      </c>
    </row>
    <row r="17097" spans="1:7" x14ac:dyDescent="0.25">
      <c r="B17097" s="1" t="s">
        <v>44459</v>
      </c>
      <c r="C17097" s="1" t="s">
        <v>44460</v>
      </c>
      <c r="D17097" s="1" t="s">
        <v>44461</v>
      </c>
      <c r="E17097" s="1" t="s">
        <v>65</v>
      </c>
      <c r="F17097" s="1" t="s">
        <v>9242</v>
      </c>
      <c r="G17097" s="1" t="s">
        <v>199</v>
      </c>
    </row>
    <row r="17098" spans="1:7" x14ac:dyDescent="0.25">
      <c r="B17098" s="1" t="s">
        <v>44462</v>
      </c>
      <c r="C17098" s="1" t="s">
        <v>44463</v>
      </c>
      <c r="D17098" s="1" t="s">
        <v>44464</v>
      </c>
      <c r="E17098" s="1" t="s">
        <v>65</v>
      </c>
      <c r="F17098" s="1">
        <v>1854</v>
      </c>
      <c r="G17098" s="1" t="s">
        <v>199</v>
      </c>
    </row>
    <row r="17099" spans="1:7" x14ac:dyDescent="0.25">
      <c r="B17099" s="1" t="s">
        <v>27869</v>
      </c>
      <c r="C17099" s="1" t="s">
        <v>44465</v>
      </c>
      <c r="D17099" s="1" t="s">
        <v>44466</v>
      </c>
      <c r="E17099" s="1" t="s">
        <v>65</v>
      </c>
      <c r="F17099" s="1">
        <v>1854</v>
      </c>
      <c r="G17099" s="1" t="s">
        <v>199</v>
      </c>
    </row>
    <row r="17100" spans="1:7" x14ac:dyDescent="0.25">
      <c r="B17100" s="1" t="s">
        <v>44467</v>
      </c>
      <c r="C17100" s="1" t="s">
        <v>44468</v>
      </c>
      <c r="D17100" s="1" t="s">
        <v>44469</v>
      </c>
      <c r="E17100" s="1" t="s">
        <v>65</v>
      </c>
      <c r="F17100" s="1">
        <v>1854</v>
      </c>
      <c r="G17100" s="1" t="s">
        <v>199</v>
      </c>
    </row>
    <row r="17101" spans="1:7" x14ac:dyDescent="0.25">
      <c r="B17101" s="1" t="s">
        <v>4085</v>
      </c>
      <c r="C17101" s="1" t="s">
        <v>4086</v>
      </c>
      <c r="D17101" s="1" t="s">
        <v>44470</v>
      </c>
      <c r="E17101" s="1" t="s">
        <v>65</v>
      </c>
      <c r="F17101" s="1">
        <v>1854</v>
      </c>
      <c r="G17101" s="1" t="s">
        <v>199</v>
      </c>
    </row>
    <row r="17102" spans="1:7" x14ac:dyDescent="0.25">
      <c r="B17102" s="1" t="s">
        <v>44471</v>
      </c>
      <c r="C17102" s="1" t="s">
        <v>44472</v>
      </c>
      <c r="D17102" s="1" t="s">
        <v>44473</v>
      </c>
      <c r="E17102" s="1" t="s">
        <v>65</v>
      </c>
      <c r="F17102" s="1">
        <v>1854</v>
      </c>
      <c r="G17102" s="1" t="s">
        <v>199</v>
      </c>
    </row>
    <row r="17103" spans="1:7" x14ac:dyDescent="0.25">
      <c r="A17103" s="1">
        <v>35123831</v>
      </c>
      <c r="B17103" s="1" t="s">
        <v>44474</v>
      </c>
      <c r="C17103" s="1" t="s">
        <v>44475</v>
      </c>
      <c r="D17103" s="1" t="s">
        <v>44476</v>
      </c>
      <c r="E17103" s="1" t="s">
        <v>66</v>
      </c>
      <c r="F17103" s="1" t="s">
        <v>3175</v>
      </c>
      <c r="G17103" s="1" t="s">
        <v>3176</v>
      </c>
    </row>
    <row r="17104" spans="1:7" x14ac:dyDescent="0.25">
      <c r="A17104" s="1">
        <v>35260697</v>
      </c>
      <c r="B17104" s="1" t="s">
        <v>44477</v>
      </c>
      <c r="C17104" s="1" t="s">
        <v>44478</v>
      </c>
      <c r="D17104" s="1" t="s">
        <v>44479</v>
      </c>
      <c r="G17104" s="1" t="s">
        <v>199</v>
      </c>
    </row>
    <row r="17105" spans="1:7" x14ac:dyDescent="0.25">
      <c r="A17105" s="1">
        <v>33000080</v>
      </c>
      <c r="B17105" s="1" t="s">
        <v>44480</v>
      </c>
      <c r="C17105" s="1" t="s">
        <v>44481</v>
      </c>
      <c r="D17105" s="1" t="s">
        <v>44482</v>
      </c>
      <c r="G17105" s="1" t="s">
        <v>199</v>
      </c>
    </row>
    <row r="17106" spans="1:7" x14ac:dyDescent="0.25">
      <c r="A17106" s="1">
        <v>33000120</v>
      </c>
      <c r="B17106" s="1" t="s">
        <v>44483</v>
      </c>
      <c r="C17106" s="1" t="s">
        <v>44484</v>
      </c>
      <c r="D17106" s="1" t="s">
        <v>44485</v>
      </c>
      <c r="G17106" s="1" t="s">
        <v>199</v>
      </c>
    </row>
    <row r="17107" spans="1:7" x14ac:dyDescent="0.25">
      <c r="A17107" s="1">
        <v>33000099</v>
      </c>
      <c r="B17107" s="1" t="s">
        <v>44486</v>
      </c>
      <c r="C17107" s="1" t="s">
        <v>44487</v>
      </c>
      <c r="D17107" s="1" t="s">
        <v>44488</v>
      </c>
      <c r="E17107" s="1" t="s">
        <v>66</v>
      </c>
      <c r="F17107" s="1" t="s">
        <v>480</v>
      </c>
      <c r="G17107" s="1" t="s">
        <v>481</v>
      </c>
    </row>
    <row r="17108" spans="1:7" x14ac:dyDescent="0.25">
      <c r="A17108" s="1">
        <v>33000106</v>
      </c>
      <c r="B17108" s="1" t="s">
        <v>44489</v>
      </c>
      <c r="C17108" s="1" t="s">
        <v>44490</v>
      </c>
      <c r="D17108" s="1" t="s">
        <v>44491</v>
      </c>
      <c r="G17108" s="1" t="s">
        <v>199</v>
      </c>
    </row>
    <row r="17109" spans="1:7" x14ac:dyDescent="0.25">
      <c r="A17109" s="1">
        <v>33000111</v>
      </c>
      <c r="B17109" s="1" t="s">
        <v>44492</v>
      </c>
      <c r="C17109" s="1" t="s">
        <v>44493</v>
      </c>
      <c r="D17109" s="1" t="s">
        <v>44494</v>
      </c>
      <c r="G17109" s="1" t="s">
        <v>199</v>
      </c>
    </row>
    <row r="17110" spans="1:7" x14ac:dyDescent="0.25">
      <c r="A17110" s="1">
        <v>33000112</v>
      </c>
      <c r="B17110" s="1" t="s">
        <v>44495</v>
      </c>
      <c r="C17110" s="1" t="s">
        <v>44496</v>
      </c>
      <c r="D17110" s="1" t="s">
        <v>44497</v>
      </c>
      <c r="G17110" s="1" t="s">
        <v>199</v>
      </c>
    </row>
    <row r="17111" spans="1:7" x14ac:dyDescent="0.25">
      <c r="A17111" s="1">
        <v>33000113</v>
      </c>
      <c r="B17111" s="1" t="s">
        <v>44498</v>
      </c>
      <c r="C17111" s="1" t="s">
        <v>44499</v>
      </c>
      <c r="D17111" s="1" t="s">
        <v>44500</v>
      </c>
      <c r="G17111" s="1" t="s">
        <v>199</v>
      </c>
    </row>
    <row r="17112" spans="1:7" x14ac:dyDescent="0.25">
      <c r="A17112" s="1">
        <v>33000114</v>
      </c>
      <c r="B17112" s="1" t="s">
        <v>44501</v>
      </c>
      <c r="C17112" s="1" t="s">
        <v>44502</v>
      </c>
      <c r="D17112" s="1" t="s">
        <v>44503</v>
      </c>
      <c r="G17112" s="1" t="s">
        <v>199</v>
      </c>
    </row>
    <row r="17113" spans="1:7" x14ac:dyDescent="0.25">
      <c r="A17113" s="1">
        <v>33000077</v>
      </c>
      <c r="B17113" s="1" t="s">
        <v>44504</v>
      </c>
      <c r="C17113" s="1" t="s">
        <v>44505</v>
      </c>
      <c r="D17113" s="1" t="s">
        <v>44506</v>
      </c>
      <c r="E17113" s="1" t="s">
        <v>65</v>
      </c>
      <c r="F17113" s="1" t="s">
        <v>480</v>
      </c>
      <c r="G17113" s="1" t="s">
        <v>481</v>
      </c>
    </row>
    <row r="17114" spans="1:7" x14ac:dyDescent="0.25">
      <c r="A17114" s="1">
        <v>37140456</v>
      </c>
      <c r="B17114" s="1" t="s">
        <v>44507</v>
      </c>
      <c r="C17114" s="1" t="s">
        <v>44507</v>
      </c>
      <c r="D17114" s="1" t="s">
        <v>44507</v>
      </c>
      <c r="G17114" s="1" t="s">
        <v>199</v>
      </c>
    </row>
    <row r="17115" spans="1:7" x14ac:dyDescent="0.25">
      <c r="A17115" s="1">
        <v>37140457</v>
      </c>
      <c r="B17115" s="1" t="s">
        <v>44508</v>
      </c>
      <c r="C17115" s="1" t="s">
        <v>44508</v>
      </c>
      <c r="D17115" s="1" t="s">
        <v>44508</v>
      </c>
      <c r="G17115" s="1" t="s">
        <v>199</v>
      </c>
    </row>
    <row r="17116" spans="1:7" x14ac:dyDescent="0.25">
      <c r="A17116" s="1">
        <v>37140458</v>
      </c>
      <c r="B17116" s="1" t="s">
        <v>44509</v>
      </c>
      <c r="C17116" s="1" t="s">
        <v>44509</v>
      </c>
      <c r="D17116" s="1" t="s">
        <v>44509</v>
      </c>
      <c r="G17116" s="1" t="s">
        <v>199</v>
      </c>
    </row>
    <row r="17117" spans="1:7" x14ac:dyDescent="0.25">
      <c r="A17117" s="1">
        <v>33000139</v>
      </c>
      <c r="B17117" s="1" t="s">
        <v>44510</v>
      </c>
      <c r="C17117" s="1" t="s">
        <v>44511</v>
      </c>
      <c r="D17117" s="1" t="s">
        <v>44512</v>
      </c>
      <c r="G17117" s="1" t="s">
        <v>199</v>
      </c>
    </row>
    <row r="17118" spans="1:7" x14ac:dyDescent="0.25">
      <c r="A17118" s="1">
        <v>33000147</v>
      </c>
      <c r="B17118" s="1" t="s">
        <v>44513</v>
      </c>
      <c r="C17118" s="1" t="s">
        <v>44514</v>
      </c>
      <c r="D17118" s="1" t="s">
        <v>44515</v>
      </c>
      <c r="G17118" s="1" t="s">
        <v>199</v>
      </c>
    </row>
    <row r="17119" spans="1:7" x14ac:dyDescent="0.25">
      <c r="A17119" s="1">
        <v>33000150</v>
      </c>
      <c r="B17119" s="1" t="s">
        <v>44516</v>
      </c>
      <c r="C17119" s="1" t="s">
        <v>44517</v>
      </c>
      <c r="D17119" s="1" t="s">
        <v>44518</v>
      </c>
      <c r="G17119" s="1" t="s">
        <v>199</v>
      </c>
    </row>
    <row r="17120" spans="1:7" x14ac:dyDescent="0.25">
      <c r="A17120" s="1">
        <v>33000162</v>
      </c>
      <c r="B17120" s="1" t="s">
        <v>44519</v>
      </c>
      <c r="C17120" s="1" t="s">
        <v>44520</v>
      </c>
      <c r="D17120" s="1" t="s">
        <v>44521</v>
      </c>
      <c r="G17120" s="1" t="s">
        <v>199</v>
      </c>
    </row>
    <row r="17121" spans="1:7" x14ac:dyDescent="0.25">
      <c r="A17121" s="1">
        <v>33000190</v>
      </c>
      <c r="B17121" s="1" t="s">
        <v>44522</v>
      </c>
      <c r="C17121" s="1" t="s">
        <v>44523</v>
      </c>
      <c r="D17121" s="1" t="s">
        <v>44524</v>
      </c>
      <c r="G17121" s="1" t="s">
        <v>199</v>
      </c>
    </row>
    <row r="17122" spans="1:7" x14ac:dyDescent="0.25">
      <c r="A17122" s="1">
        <v>33000207</v>
      </c>
      <c r="B17122" s="1" t="s">
        <v>44525</v>
      </c>
      <c r="C17122" s="1" t="s">
        <v>44526</v>
      </c>
      <c r="D17122" s="1" t="s">
        <v>44527</v>
      </c>
      <c r="G17122" s="1" t="s">
        <v>199</v>
      </c>
    </row>
    <row r="17123" spans="1:7" x14ac:dyDescent="0.25">
      <c r="A17123" s="1">
        <v>33000216</v>
      </c>
      <c r="B17123" s="1" t="s">
        <v>44528</v>
      </c>
      <c r="C17123" s="1" t="s">
        <v>44529</v>
      </c>
      <c r="D17123" s="1" t="s">
        <v>44530</v>
      </c>
      <c r="G17123" s="1" t="s">
        <v>199</v>
      </c>
    </row>
    <row r="17124" spans="1:7" x14ac:dyDescent="0.25">
      <c r="A17124" s="1">
        <v>28230000</v>
      </c>
      <c r="B17124" s="1" t="s">
        <v>8383</v>
      </c>
      <c r="C17124" s="1" t="s">
        <v>8384</v>
      </c>
      <c r="D17124" s="1" t="s">
        <v>8385</v>
      </c>
      <c r="E17124" s="1" t="s">
        <v>66</v>
      </c>
      <c r="F17124" s="1" t="s">
        <v>579</v>
      </c>
      <c r="G17124" s="1" t="s">
        <v>580</v>
      </c>
    </row>
    <row r="17125" spans="1:7" x14ac:dyDescent="0.25">
      <c r="A17125" s="1">
        <v>33000221</v>
      </c>
      <c r="B17125" s="1" t="s">
        <v>44531</v>
      </c>
      <c r="C17125" s="1" t="s">
        <v>44532</v>
      </c>
      <c r="D17125" s="1" t="s">
        <v>44533</v>
      </c>
      <c r="G17125" s="1" t="s">
        <v>199</v>
      </c>
    </row>
    <row r="17126" spans="1:7" x14ac:dyDescent="0.25">
      <c r="A17126" s="1">
        <v>37060080</v>
      </c>
      <c r="B17126" s="1" t="s">
        <v>44534</v>
      </c>
      <c r="C17126" s="1" t="s">
        <v>44534</v>
      </c>
      <c r="D17126" s="1" t="s">
        <v>44534</v>
      </c>
      <c r="E17126" s="1" t="s">
        <v>65</v>
      </c>
      <c r="G17126" s="1" t="s">
        <v>199</v>
      </c>
    </row>
    <row r="17127" spans="1:7" x14ac:dyDescent="0.25">
      <c r="A17127" s="1">
        <v>33004132</v>
      </c>
      <c r="B17127" s="1" t="s">
        <v>26614</v>
      </c>
      <c r="C17127" s="1" t="s">
        <v>26614</v>
      </c>
      <c r="D17127" s="1" t="s">
        <v>26614</v>
      </c>
      <c r="G17127" s="1" t="s">
        <v>199</v>
      </c>
    </row>
    <row r="17128" spans="1:7" x14ac:dyDescent="0.25">
      <c r="A17128" s="1">
        <v>33900372</v>
      </c>
      <c r="B17128" s="1" t="s">
        <v>44535</v>
      </c>
      <c r="C17128" s="1" t="s">
        <v>44536</v>
      </c>
      <c r="D17128" s="1" t="s">
        <v>44537</v>
      </c>
      <c r="E17128" s="1" t="s">
        <v>66</v>
      </c>
      <c r="F17128" s="1" t="s">
        <v>387</v>
      </c>
      <c r="G17128" s="1" t="s">
        <v>388</v>
      </c>
    </row>
    <row r="17129" spans="1:7" x14ac:dyDescent="0.25">
      <c r="A17129" s="1">
        <v>33900361</v>
      </c>
      <c r="B17129" s="1" t="s">
        <v>44538</v>
      </c>
      <c r="C17129" s="1" t="s">
        <v>44539</v>
      </c>
      <c r="D17129" s="1" t="s">
        <v>44540</v>
      </c>
      <c r="E17129" s="1" t="s">
        <v>66</v>
      </c>
      <c r="F17129" s="1" t="s">
        <v>387</v>
      </c>
      <c r="G17129" s="1" t="s">
        <v>388</v>
      </c>
    </row>
    <row r="17130" spans="1:7" x14ac:dyDescent="0.25">
      <c r="A17130" s="1">
        <v>33900363</v>
      </c>
      <c r="B17130" s="1" t="s">
        <v>44541</v>
      </c>
      <c r="C17130" s="1" t="s">
        <v>44542</v>
      </c>
      <c r="D17130" s="1" t="s">
        <v>44543</v>
      </c>
      <c r="E17130" s="1" t="s">
        <v>66</v>
      </c>
      <c r="F17130" s="1" t="s">
        <v>387</v>
      </c>
      <c r="G17130" s="1" t="s">
        <v>388</v>
      </c>
    </row>
    <row r="17131" spans="1:7" x14ac:dyDescent="0.25">
      <c r="A17131" s="1">
        <v>33900370</v>
      </c>
      <c r="B17131" s="1" t="s">
        <v>44544</v>
      </c>
      <c r="C17131" s="1" t="s">
        <v>44545</v>
      </c>
      <c r="D17131" s="1" t="s">
        <v>44546</v>
      </c>
      <c r="E17131" s="1" t="s">
        <v>66</v>
      </c>
      <c r="F17131" s="1" t="s">
        <v>387</v>
      </c>
      <c r="G17131" s="1" t="s">
        <v>388</v>
      </c>
    </row>
    <row r="17132" spans="1:7" x14ac:dyDescent="0.25">
      <c r="A17132" s="1">
        <v>33900371</v>
      </c>
      <c r="B17132" s="1" t="s">
        <v>44547</v>
      </c>
      <c r="C17132" s="1" t="s">
        <v>44548</v>
      </c>
      <c r="D17132" s="1" t="s">
        <v>44549</v>
      </c>
      <c r="E17132" s="1" t="s">
        <v>66</v>
      </c>
      <c r="F17132" s="1" t="s">
        <v>387</v>
      </c>
      <c r="G17132" s="1" t="s">
        <v>388</v>
      </c>
    </row>
    <row r="17133" spans="1:7" x14ac:dyDescent="0.25">
      <c r="A17133" s="1">
        <v>33900386</v>
      </c>
      <c r="B17133" s="1" t="s">
        <v>44550</v>
      </c>
      <c r="C17133" s="1" t="s">
        <v>44551</v>
      </c>
      <c r="D17133" s="1" t="s">
        <v>44552</v>
      </c>
      <c r="E17133" s="1" t="s">
        <v>66</v>
      </c>
      <c r="F17133" s="1" t="s">
        <v>387</v>
      </c>
      <c r="G17133" s="1" t="s">
        <v>388</v>
      </c>
    </row>
    <row r="17134" spans="1:7" x14ac:dyDescent="0.25">
      <c r="A17134" s="1">
        <v>33004133</v>
      </c>
      <c r="B17134" s="1" t="s">
        <v>761</v>
      </c>
      <c r="C17134" s="1" t="s">
        <v>44553</v>
      </c>
      <c r="D17134" s="1" t="s">
        <v>763</v>
      </c>
      <c r="G17134" s="1" t="s">
        <v>199</v>
      </c>
    </row>
    <row r="17135" spans="1:7" x14ac:dyDescent="0.25">
      <c r="A17135" s="1">
        <v>19046098</v>
      </c>
      <c r="B17135" s="1" t="s">
        <v>44554</v>
      </c>
      <c r="C17135" s="1" t="s">
        <v>44555</v>
      </c>
      <c r="D17135" s="1" t="s">
        <v>44556</v>
      </c>
      <c r="E17135" s="1" t="s">
        <v>65</v>
      </c>
      <c r="F17135" s="1" t="s">
        <v>102</v>
      </c>
      <c r="G17135" s="1" t="s">
        <v>1053</v>
      </c>
    </row>
    <row r="17136" spans="1:7" x14ac:dyDescent="0.25">
      <c r="A17136" s="1">
        <v>33004136</v>
      </c>
      <c r="B17136" s="1" t="s">
        <v>44557</v>
      </c>
      <c r="C17136" s="1" t="s">
        <v>44558</v>
      </c>
      <c r="D17136" s="1" t="s">
        <v>44559</v>
      </c>
      <c r="G17136" s="1" t="s">
        <v>199</v>
      </c>
    </row>
    <row r="17137" spans="1:7" x14ac:dyDescent="0.25">
      <c r="A17137" s="1">
        <v>33004137</v>
      </c>
      <c r="B17137" s="1" t="s">
        <v>44560</v>
      </c>
      <c r="C17137" s="1" t="s">
        <v>44561</v>
      </c>
      <c r="D17137" s="1" t="s">
        <v>44562</v>
      </c>
      <c r="G17137" s="1" t="s">
        <v>199</v>
      </c>
    </row>
    <row r="17138" spans="1:7" x14ac:dyDescent="0.25">
      <c r="A17138" s="1">
        <v>33004138</v>
      </c>
      <c r="B17138" s="1" t="s">
        <v>44563</v>
      </c>
      <c r="C17138" s="1" t="s">
        <v>44564</v>
      </c>
      <c r="D17138" s="1" t="s">
        <v>44565</v>
      </c>
      <c r="G17138" s="1" t="s">
        <v>199</v>
      </c>
    </row>
    <row r="17139" spans="1:7" x14ac:dyDescent="0.25">
      <c r="A17139" s="1">
        <v>33004139</v>
      </c>
      <c r="B17139" s="1" t="s">
        <v>44566</v>
      </c>
      <c r="C17139" s="1" t="s">
        <v>44567</v>
      </c>
      <c r="D17139" s="1" t="s">
        <v>44568</v>
      </c>
      <c r="G17139" s="1" t="s">
        <v>199</v>
      </c>
    </row>
    <row r="17140" spans="1:7" x14ac:dyDescent="0.25">
      <c r="A17140" s="1">
        <v>33004140</v>
      </c>
      <c r="B17140" s="1" t="s">
        <v>44569</v>
      </c>
      <c r="C17140" s="1" t="s">
        <v>44570</v>
      </c>
      <c r="D17140" s="1" t="s">
        <v>44571</v>
      </c>
      <c r="G17140" s="1" t="s">
        <v>199</v>
      </c>
    </row>
    <row r="17141" spans="1:7" x14ac:dyDescent="0.25">
      <c r="A17141" s="1">
        <v>33004141</v>
      </c>
      <c r="B17141" s="1" t="s">
        <v>44572</v>
      </c>
      <c r="C17141" s="1" t="s">
        <v>44573</v>
      </c>
      <c r="D17141" s="1" t="s">
        <v>44574</v>
      </c>
      <c r="G17141" s="1" t="s">
        <v>199</v>
      </c>
    </row>
    <row r="17142" spans="1:7" x14ac:dyDescent="0.25">
      <c r="A17142" s="1">
        <v>33904049</v>
      </c>
      <c r="B17142" s="1" t="s">
        <v>44575</v>
      </c>
      <c r="C17142" s="1" t="s">
        <v>44575</v>
      </c>
      <c r="D17142" s="1" t="s">
        <v>44575</v>
      </c>
      <c r="G17142" s="1" t="s">
        <v>199</v>
      </c>
    </row>
    <row r="17143" spans="1:7" x14ac:dyDescent="0.25">
      <c r="A17143" s="1">
        <v>33004134</v>
      </c>
      <c r="B17143" s="1" t="s">
        <v>994</v>
      </c>
      <c r="C17143" s="1" t="s">
        <v>44576</v>
      </c>
      <c r="D17143" s="1" t="s">
        <v>996</v>
      </c>
      <c r="G17143" s="1" t="s">
        <v>199</v>
      </c>
    </row>
    <row r="17144" spans="1:7" x14ac:dyDescent="0.25">
      <c r="A17144" s="1">
        <v>33004135</v>
      </c>
      <c r="B17144" s="1" t="s">
        <v>27175</v>
      </c>
      <c r="C17144" s="1" t="s">
        <v>44577</v>
      </c>
      <c r="D17144" s="1" t="s">
        <v>27177</v>
      </c>
      <c r="G17144" s="1" t="s">
        <v>199</v>
      </c>
    </row>
    <row r="17145" spans="1:7" x14ac:dyDescent="0.25">
      <c r="A17145" s="1">
        <v>33004142</v>
      </c>
      <c r="B17145" s="1" t="s">
        <v>44578</v>
      </c>
      <c r="C17145" s="1" t="s">
        <v>44579</v>
      </c>
      <c r="D17145" s="1" t="s">
        <v>44580</v>
      </c>
      <c r="G17145" s="1" t="s">
        <v>199</v>
      </c>
    </row>
    <row r="17146" spans="1:7" x14ac:dyDescent="0.25">
      <c r="A17146" s="1">
        <v>33004143</v>
      </c>
      <c r="B17146" s="1" t="s">
        <v>44581</v>
      </c>
      <c r="C17146" s="1" t="s">
        <v>44582</v>
      </c>
      <c r="D17146" s="1" t="s">
        <v>44583</v>
      </c>
      <c r="G17146" s="1" t="s">
        <v>199</v>
      </c>
    </row>
    <row r="17147" spans="1:7" x14ac:dyDescent="0.25">
      <c r="A17147" s="1">
        <v>33004144</v>
      </c>
      <c r="B17147" s="1" t="s">
        <v>44584</v>
      </c>
      <c r="C17147" s="1" t="s">
        <v>44585</v>
      </c>
      <c r="D17147" s="1" t="s">
        <v>44586</v>
      </c>
      <c r="G17147" s="1" t="s">
        <v>199</v>
      </c>
    </row>
    <row r="17148" spans="1:7" x14ac:dyDescent="0.25">
      <c r="A17148" s="1">
        <v>33904050</v>
      </c>
      <c r="B17148" s="1" t="s">
        <v>44587</v>
      </c>
      <c r="C17148" s="1" t="s">
        <v>44588</v>
      </c>
      <c r="D17148" s="1" t="s">
        <v>44589</v>
      </c>
      <c r="E17148" s="1" t="s">
        <v>66</v>
      </c>
      <c r="F17148" s="1" t="s">
        <v>1831</v>
      </c>
      <c r="G17148" s="1" t="s">
        <v>1832</v>
      </c>
    </row>
    <row r="17149" spans="1:7" x14ac:dyDescent="0.25">
      <c r="A17149" s="1">
        <v>33004145</v>
      </c>
      <c r="B17149" s="1" t="s">
        <v>25764</v>
      </c>
      <c r="C17149" s="1" t="s">
        <v>25764</v>
      </c>
      <c r="D17149" s="1" t="s">
        <v>25764</v>
      </c>
      <c r="G17149" s="1" t="s">
        <v>199</v>
      </c>
    </row>
    <row r="17150" spans="1:7" x14ac:dyDescent="0.25">
      <c r="A17150" s="1">
        <v>33004146</v>
      </c>
      <c r="B17150" s="1" t="s">
        <v>27241</v>
      </c>
      <c r="C17150" s="1" t="s">
        <v>44590</v>
      </c>
      <c r="D17150" s="1" t="s">
        <v>27243</v>
      </c>
      <c r="G17150" s="1" t="s">
        <v>199</v>
      </c>
    </row>
    <row r="17151" spans="1:7" x14ac:dyDescent="0.25">
      <c r="A17151" s="1">
        <v>33904051</v>
      </c>
      <c r="B17151" s="1" t="s">
        <v>44591</v>
      </c>
      <c r="C17151" s="1" t="s">
        <v>44592</v>
      </c>
      <c r="D17151" s="1" t="s">
        <v>44593</v>
      </c>
      <c r="E17151" s="1" t="s">
        <v>66</v>
      </c>
      <c r="F17151" s="1" t="s">
        <v>1831</v>
      </c>
      <c r="G17151" s="1" t="s">
        <v>1832</v>
      </c>
    </row>
    <row r="17152" spans="1:7" x14ac:dyDescent="0.25">
      <c r="A17152" s="1">
        <v>33004147</v>
      </c>
      <c r="B17152" s="1" t="s">
        <v>27337</v>
      </c>
      <c r="C17152" s="1" t="s">
        <v>44594</v>
      </c>
      <c r="D17152" s="1" t="s">
        <v>27339</v>
      </c>
      <c r="G17152" s="1" t="s">
        <v>199</v>
      </c>
    </row>
    <row r="17153" spans="1:7" x14ac:dyDescent="0.25">
      <c r="A17153" s="1">
        <v>33004148</v>
      </c>
      <c r="B17153" s="1" t="s">
        <v>27262</v>
      </c>
      <c r="C17153" s="1" t="s">
        <v>44595</v>
      </c>
      <c r="D17153" s="1" t="s">
        <v>27264</v>
      </c>
      <c r="G17153" s="1" t="s">
        <v>199</v>
      </c>
    </row>
    <row r="17154" spans="1:7" x14ac:dyDescent="0.25">
      <c r="A17154" s="1">
        <v>33004149</v>
      </c>
      <c r="B17154" s="1" t="s">
        <v>44596</v>
      </c>
      <c r="C17154" s="1" t="s">
        <v>44597</v>
      </c>
      <c r="D17154" s="1" t="s">
        <v>44598</v>
      </c>
      <c r="G17154" s="1" t="s">
        <v>199</v>
      </c>
    </row>
    <row r="17155" spans="1:7" x14ac:dyDescent="0.25">
      <c r="A17155" s="1">
        <v>33004150</v>
      </c>
      <c r="B17155" s="1" t="s">
        <v>44599</v>
      </c>
      <c r="C17155" s="1" t="s">
        <v>44600</v>
      </c>
      <c r="D17155" s="1" t="s">
        <v>44601</v>
      </c>
      <c r="G17155" s="1" t="s">
        <v>199</v>
      </c>
    </row>
    <row r="17156" spans="1:7" x14ac:dyDescent="0.25">
      <c r="A17156" s="1">
        <v>33004151</v>
      </c>
      <c r="B17156" s="1" t="s">
        <v>44602</v>
      </c>
      <c r="C17156" s="1" t="s">
        <v>44603</v>
      </c>
      <c r="D17156" s="1" t="s">
        <v>44604</v>
      </c>
      <c r="G17156" s="1" t="s">
        <v>199</v>
      </c>
    </row>
    <row r="17157" spans="1:7" x14ac:dyDescent="0.25">
      <c r="B17157" s="1" t="s">
        <v>44605</v>
      </c>
      <c r="C17157" s="1" t="s">
        <v>44606</v>
      </c>
      <c r="D17157" s="1" t="s">
        <v>44607</v>
      </c>
      <c r="E17157" s="1" t="s">
        <v>66</v>
      </c>
      <c r="G17157" s="1" t="s">
        <v>199</v>
      </c>
    </row>
    <row r="17158" spans="1:7" x14ac:dyDescent="0.25">
      <c r="B17158" s="1" t="s">
        <v>44608</v>
      </c>
      <c r="C17158" s="1" t="s">
        <v>44609</v>
      </c>
      <c r="D17158" s="1" t="s">
        <v>44610</v>
      </c>
      <c r="E17158" s="1" t="s">
        <v>66</v>
      </c>
      <c r="G17158" s="1" t="s">
        <v>199</v>
      </c>
    </row>
    <row r="17159" spans="1:7" x14ac:dyDescent="0.25">
      <c r="A17159" s="1">
        <v>19046099</v>
      </c>
      <c r="B17159" s="1" t="s">
        <v>44611</v>
      </c>
      <c r="C17159" s="1" t="s">
        <v>44612</v>
      </c>
      <c r="D17159" s="1" t="s">
        <v>44613</v>
      </c>
      <c r="E17159" s="1" t="s">
        <v>65</v>
      </c>
      <c r="F17159" s="1" t="s">
        <v>102</v>
      </c>
      <c r="G17159" s="1" t="s">
        <v>1053</v>
      </c>
    </row>
    <row r="17160" spans="1:7" x14ac:dyDescent="0.25">
      <c r="A17160" s="1">
        <v>35260698</v>
      </c>
      <c r="B17160" s="1" t="s">
        <v>44614</v>
      </c>
      <c r="C17160" s="1" t="s">
        <v>44615</v>
      </c>
      <c r="D17160" s="1" t="s">
        <v>44616</v>
      </c>
      <c r="E17160" s="1" t="s">
        <v>66</v>
      </c>
      <c r="F17160" s="1" t="s">
        <v>977</v>
      </c>
      <c r="G17160" s="1" t="s">
        <v>978</v>
      </c>
    </row>
    <row r="17161" spans="1:7" x14ac:dyDescent="0.25">
      <c r="A17161" s="1">
        <v>33004152</v>
      </c>
      <c r="B17161" s="1" t="s">
        <v>44617</v>
      </c>
      <c r="C17161" s="1" t="s">
        <v>44618</v>
      </c>
      <c r="D17161" s="1" t="s">
        <v>44619</v>
      </c>
      <c r="G17161" s="1" t="s">
        <v>199</v>
      </c>
    </row>
    <row r="17162" spans="1:7" x14ac:dyDescent="0.25">
      <c r="A17162" s="1">
        <v>19745279</v>
      </c>
      <c r="B17162" s="1" t="s">
        <v>9753</v>
      </c>
      <c r="C17162" s="1" t="s">
        <v>9754</v>
      </c>
      <c r="D17162" s="1" t="s">
        <v>9755</v>
      </c>
      <c r="E17162" s="1" t="s">
        <v>66</v>
      </c>
      <c r="F17162" s="1" t="s">
        <v>356</v>
      </c>
      <c r="G17162" s="1" t="s">
        <v>357</v>
      </c>
    </row>
    <row r="17163" spans="1:7" x14ac:dyDescent="0.25">
      <c r="A17163" s="1">
        <v>19745280</v>
      </c>
      <c r="B17163" s="1" t="s">
        <v>9756</v>
      </c>
      <c r="C17163" s="1" t="s">
        <v>9757</v>
      </c>
      <c r="D17163" s="1" t="s">
        <v>9758</v>
      </c>
      <c r="E17163" s="1" t="s">
        <v>66</v>
      </c>
      <c r="F17163" s="1" t="s">
        <v>7862</v>
      </c>
      <c r="G17163" s="1" t="s">
        <v>199</v>
      </c>
    </row>
    <row r="17164" spans="1:7" x14ac:dyDescent="0.25">
      <c r="A17164" s="1">
        <v>33004155</v>
      </c>
      <c r="B17164" s="1" t="s">
        <v>44620</v>
      </c>
      <c r="C17164" s="1" t="s">
        <v>44621</v>
      </c>
      <c r="D17164" s="1" t="s">
        <v>44622</v>
      </c>
      <c r="G17164" s="1" t="s">
        <v>199</v>
      </c>
    </row>
    <row r="17165" spans="1:7" x14ac:dyDescent="0.25">
      <c r="A17165" s="1">
        <v>33004156</v>
      </c>
      <c r="B17165" s="1" t="s">
        <v>44623</v>
      </c>
      <c r="C17165" s="1" t="s">
        <v>44624</v>
      </c>
      <c r="D17165" s="1" t="s">
        <v>44625</v>
      </c>
      <c r="G17165" s="1" t="s">
        <v>199</v>
      </c>
    </row>
    <row r="17166" spans="1:7" x14ac:dyDescent="0.25">
      <c r="A17166" s="1">
        <v>33004157</v>
      </c>
      <c r="B17166" s="1" t="s">
        <v>44626</v>
      </c>
      <c r="C17166" s="1" t="s">
        <v>44627</v>
      </c>
      <c r="D17166" s="1" t="s">
        <v>44628</v>
      </c>
      <c r="G17166" s="1" t="s">
        <v>199</v>
      </c>
    </row>
    <row r="17167" spans="1:7" x14ac:dyDescent="0.25">
      <c r="A17167" s="1">
        <v>33004158</v>
      </c>
      <c r="B17167" s="1" t="s">
        <v>44629</v>
      </c>
      <c r="C17167" s="1" t="s">
        <v>44630</v>
      </c>
      <c r="D17167" s="1" t="s">
        <v>44631</v>
      </c>
      <c r="G17167" s="1" t="s">
        <v>199</v>
      </c>
    </row>
    <row r="17168" spans="1:7" x14ac:dyDescent="0.25">
      <c r="A17168" s="1">
        <v>33004159</v>
      </c>
      <c r="B17168" s="1" t="s">
        <v>44632</v>
      </c>
      <c r="C17168" s="1" t="s">
        <v>44633</v>
      </c>
      <c r="D17168" s="1" t="s">
        <v>44634</v>
      </c>
      <c r="G17168" s="1" t="s">
        <v>199</v>
      </c>
    </row>
    <row r="17169" spans="1:7" x14ac:dyDescent="0.25">
      <c r="A17169" s="1">
        <v>33004153</v>
      </c>
      <c r="B17169" s="1" t="s">
        <v>44635</v>
      </c>
      <c r="C17169" s="1" t="s">
        <v>44636</v>
      </c>
      <c r="D17169" s="1" t="s">
        <v>44637</v>
      </c>
      <c r="G17169" s="1" t="s">
        <v>199</v>
      </c>
    </row>
    <row r="17170" spans="1:7" x14ac:dyDescent="0.25">
      <c r="A17170" s="1">
        <v>33004154</v>
      </c>
      <c r="B17170" s="1" t="s">
        <v>44638</v>
      </c>
      <c r="C17170" s="1" t="s">
        <v>44639</v>
      </c>
      <c r="D17170" s="1" t="s">
        <v>44640</v>
      </c>
      <c r="G17170" s="1" t="s">
        <v>199</v>
      </c>
    </row>
    <row r="17171" spans="1:7" x14ac:dyDescent="0.25">
      <c r="A17171" s="1">
        <v>33000575</v>
      </c>
      <c r="B17171" s="1" t="s">
        <v>44641</v>
      </c>
      <c r="C17171" s="1" t="s">
        <v>44641</v>
      </c>
      <c r="D17171" s="1" t="s">
        <v>44641</v>
      </c>
      <c r="E17171" s="1" t="s">
        <v>66</v>
      </c>
      <c r="G17171" s="1" t="s">
        <v>199</v>
      </c>
    </row>
    <row r="17172" spans="1:7" x14ac:dyDescent="0.25">
      <c r="B17172" s="1" t="s">
        <v>43532</v>
      </c>
      <c r="C17172" s="1" t="s">
        <v>44642</v>
      </c>
      <c r="D17172" s="1" t="s">
        <v>44643</v>
      </c>
      <c r="E17172" s="1" t="s">
        <v>66</v>
      </c>
      <c r="F17172" s="1" t="s">
        <v>44644</v>
      </c>
      <c r="G17172" s="1" t="s">
        <v>199</v>
      </c>
    </row>
    <row r="17173" spans="1:7" x14ac:dyDescent="0.25">
      <c r="B17173" s="1" t="s">
        <v>44645</v>
      </c>
      <c r="C17173" s="1" t="s">
        <v>44646</v>
      </c>
      <c r="D17173" s="1" t="s">
        <v>44647</v>
      </c>
      <c r="E17173" s="1" t="s">
        <v>66</v>
      </c>
      <c r="F17173" s="1" t="s">
        <v>9762</v>
      </c>
      <c r="G17173" s="1" t="s">
        <v>199</v>
      </c>
    </row>
    <row r="17174" spans="1:7" x14ac:dyDescent="0.25">
      <c r="B17174" s="1" t="s">
        <v>141</v>
      </c>
      <c r="C17174" s="1" t="s">
        <v>142</v>
      </c>
      <c r="D17174" s="1" t="s">
        <v>15233</v>
      </c>
      <c r="E17174" s="1" t="s">
        <v>66</v>
      </c>
      <c r="F17174" s="1" t="s">
        <v>44648</v>
      </c>
      <c r="G17174" s="1" t="s">
        <v>199</v>
      </c>
    </row>
    <row r="17175" spans="1:7" x14ac:dyDescent="0.25">
      <c r="B17175" s="1" t="s">
        <v>15279</v>
      </c>
      <c r="C17175" s="1" t="s">
        <v>15280</v>
      </c>
      <c r="D17175" s="1" t="s">
        <v>15281</v>
      </c>
      <c r="E17175" s="1" t="s">
        <v>66</v>
      </c>
      <c r="F17175" s="1" t="s">
        <v>44649</v>
      </c>
      <c r="G17175" s="1" t="s">
        <v>199</v>
      </c>
    </row>
    <row r="17176" spans="1:7" x14ac:dyDescent="0.25">
      <c r="B17176" s="1" t="s">
        <v>15282</v>
      </c>
      <c r="C17176" s="1" t="s">
        <v>15283</v>
      </c>
      <c r="D17176" s="1" t="s">
        <v>15284</v>
      </c>
      <c r="E17176" s="1" t="s">
        <v>66</v>
      </c>
      <c r="F17176" s="1" t="s">
        <v>44649</v>
      </c>
      <c r="G17176" s="1" t="s">
        <v>199</v>
      </c>
    </row>
    <row r="17177" spans="1:7" x14ac:dyDescent="0.25">
      <c r="A17177" s="1">
        <v>17045125</v>
      </c>
      <c r="B17177" s="1" t="s">
        <v>44650</v>
      </c>
      <c r="C17177" s="1" t="s">
        <v>44651</v>
      </c>
      <c r="D17177" s="1" t="s">
        <v>44652</v>
      </c>
      <c r="E17177" s="1" t="s">
        <v>66</v>
      </c>
      <c r="F17177" s="1" t="s">
        <v>892</v>
      </c>
      <c r="G17177" s="1" t="s">
        <v>893</v>
      </c>
    </row>
    <row r="17178" spans="1:7" x14ac:dyDescent="0.25">
      <c r="A17178" s="1">
        <v>35050408</v>
      </c>
      <c r="B17178" s="1" t="s">
        <v>44653</v>
      </c>
      <c r="C17178" s="1" t="s">
        <v>44654</v>
      </c>
      <c r="D17178" s="1" t="s">
        <v>44655</v>
      </c>
      <c r="E17178" s="1" t="s">
        <v>65</v>
      </c>
      <c r="F17178" s="1" t="s">
        <v>44656</v>
      </c>
      <c r="G17178" s="1" t="s">
        <v>44657</v>
      </c>
    </row>
    <row r="17179" spans="1:7" x14ac:dyDescent="0.25">
      <c r="A17179" s="1">
        <v>35050409</v>
      </c>
      <c r="B17179" s="1" t="s">
        <v>44658</v>
      </c>
      <c r="C17179" s="1" t="s">
        <v>44659</v>
      </c>
      <c r="D17179" s="1" t="s">
        <v>44660</v>
      </c>
      <c r="E17179" s="1" t="s">
        <v>65</v>
      </c>
      <c r="F17179" s="1" t="s">
        <v>44661</v>
      </c>
      <c r="G17179" s="1" t="s">
        <v>44662</v>
      </c>
    </row>
    <row r="17180" spans="1:7" x14ac:dyDescent="0.25">
      <c r="A17180" s="1">
        <v>35050410</v>
      </c>
      <c r="B17180" s="1" t="s">
        <v>44663</v>
      </c>
      <c r="C17180" s="1" t="s">
        <v>44664</v>
      </c>
      <c r="D17180" s="1" t="s">
        <v>44665</v>
      </c>
      <c r="E17180" s="1" t="s">
        <v>65</v>
      </c>
      <c r="F17180" s="1" t="s">
        <v>44666</v>
      </c>
      <c r="G17180" s="1" t="s">
        <v>44667</v>
      </c>
    </row>
    <row r="17181" spans="1:7" x14ac:dyDescent="0.25">
      <c r="A17181" s="1">
        <v>33000230</v>
      </c>
      <c r="B17181" s="1" t="s">
        <v>44668</v>
      </c>
      <c r="C17181" s="1" t="s">
        <v>44669</v>
      </c>
      <c r="D17181" s="1" t="s">
        <v>44670</v>
      </c>
      <c r="G17181" s="1" t="s">
        <v>199</v>
      </c>
    </row>
    <row r="17182" spans="1:7" x14ac:dyDescent="0.25">
      <c r="A17182" s="1">
        <v>33000242</v>
      </c>
      <c r="B17182" s="1" t="s">
        <v>44671</v>
      </c>
      <c r="C17182" s="1" t="s">
        <v>44672</v>
      </c>
      <c r="D17182" s="1" t="s">
        <v>44673</v>
      </c>
      <c r="G17182" s="1" t="s">
        <v>199</v>
      </c>
    </row>
    <row r="17183" spans="1:7" x14ac:dyDescent="0.25">
      <c r="A17183" s="1">
        <v>33000243</v>
      </c>
      <c r="B17183" s="1" t="s">
        <v>44674</v>
      </c>
      <c r="C17183" s="1" t="s">
        <v>44675</v>
      </c>
      <c r="D17183" s="1" t="s">
        <v>44676</v>
      </c>
      <c r="E17183" s="1" t="s">
        <v>66</v>
      </c>
      <c r="F17183" s="1" t="s">
        <v>39</v>
      </c>
      <c r="G17183" s="1" t="s">
        <v>321</v>
      </c>
    </row>
    <row r="17184" spans="1:7" x14ac:dyDescent="0.25">
      <c r="A17184" s="1">
        <v>33000244</v>
      </c>
      <c r="B17184" s="1" t="s">
        <v>44677</v>
      </c>
      <c r="C17184" s="1" t="s">
        <v>44678</v>
      </c>
      <c r="D17184" s="1" t="s">
        <v>44679</v>
      </c>
      <c r="G17184" s="1" t="s">
        <v>199</v>
      </c>
    </row>
    <row r="17185" spans="1:7" x14ac:dyDescent="0.25">
      <c r="A17185" s="1">
        <v>33000246</v>
      </c>
      <c r="B17185" s="1" t="s">
        <v>44680</v>
      </c>
      <c r="C17185" s="1" t="s">
        <v>44681</v>
      </c>
      <c r="D17185" s="1" t="s">
        <v>44682</v>
      </c>
      <c r="G17185" s="1" t="s">
        <v>199</v>
      </c>
    </row>
    <row r="17186" spans="1:7" x14ac:dyDescent="0.25">
      <c r="A17186" s="1">
        <v>33000247</v>
      </c>
      <c r="B17186" s="1" t="s">
        <v>44683</v>
      </c>
      <c r="C17186" s="1" t="s">
        <v>44684</v>
      </c>
      <c r="D17186" s="1" t="s">
        <v>44685</v>
      </c>
      <c r="G17186" s="1" t="s">
        <v>199</v>
      </c>
    </row>
    <row r="17187" spans="1:7" x14ac:dyDescent="0.25">
      <c r="A17187" s="1">
        <v>33000249</v>
      </c>
      <c r="B17187" s="1" t="s">
        <v>44686</v>
      </c>
      <c r="C17187" s="1" t="s">
        <v>44687</v>
      </c>
      <c r="D17187" s="1" t="s">
        <v>44688</v>
      </c>
      <c r="G17187" s="1" t="s">
        <v>199</v>
      </c>
    </row>
    <row r="17188" spans="1:7" x14ac:dyDescent="0.25">
      <c r="A17188" s="1">
        <v>33000261</v>
      </c>
      <c r="B17188" s="1" t="s">
        <v>44689</v>
      </c>
      <c r="C17188" s="1" t="s">
        <v>44690</v>
      </c>
      <c r="D17188" s="1" t="s">
        <v>44691</v>
      </c>
      <c r="G17188" s="1" t="s">
        <v>199</v>
      </c>
    </row>
    <row r="17189" spans="1:7" x14ac:dyDescent="0.25">
      <c r="A17189" s="1">
        <v>33000271</v>
      </c>
      <c r="B17189" s="1" t="s">
        <v>44692</v>
      </c>
      <c r="C17189" s="1" t="s">
        <v>44693</v>
      </c>
      <c r="D17189" s="1" t="s">
        <v>44694</v>
      </c>
      <c r="G17189" s="1" t="s">
        <v>199</v>
      </c>
    </row>
    <row r="17190" spans="1:7" x14ac:dyDescent="0.25">
      <c r="A17190" s="1">
        <v>33000274</v>
      </c>
      <c r="B17190" s="1" t="s">
        <v>44695</v>
      </c>
      <c r="C17190" s="1" t="s">
        <v>44696</v>
      </c>
      <c r="D17190" s="1" t="s">
        <v>44697</v>
      </c>
      <c r="G17190" s="1" t="s">
        <v>199</v>
      </c>
    </row>
    <row r="17191" spans="1:7" x14ac:dyDescent="0.25">
      <c r="A17191" s="1">
        <v>33000276</v>
      </c>
      <c r="B17191" s="1" t="s">
        <v>44698</v>
      </c>
      <c r="C17191" s="1" t="s">
        <v>44699</v>
      </c>
      <c r="D17191" s="1" t="s">
        <v>44700</v>
      </c>
      <c r="G17191" s="1" t="s">
        <v>199</v>
      </c>
    </row>
    <row r="17192" spans="1:7" x14ac:dyDescent="0.25">
      <c r="A17192" s="1">
        <v>33000277</v>
      </c>
      <c r="B17192" s="1" t="s">
        <v>44701</v>
      </c>
      <c r="C17192" s="1" t="s">
        <v>44702</v>
      </c>
      <c r="D17192" s="1" t="s">
        <v>44703</v>
      </c>
      <c r="E17192" s="1" t="s">
        <v>65</v>
      </c>
      <c r="F17192" s="1" t="s">
        <v>39</v>
      </c>
      <c r="G17192" s="1" t="s">
        <v>321</v>
      </c>
    </row>
    <row r="17193" spans="1:7" x14ac:dyDescent="0.25">
      <c r="A17193" s="1">
        <v>33000278</v>
      </c>
      <c r="B17193" s="1" t="s">
        <v>44704</v>
      </c>
      <c r="C17193" s="1" t="s">
        <v>44705</v>
      </c>
      <c r="D17193" s="1" t="s">
        <v>44706</v>
      </c>
      <c r="G17193" s="1" t="s">
        <v>199</v>
      </c>
    </row>
    <row r="17194" spans="1:7" x14ac:dyDescent="0.25">
      <c r="A17194" s="1">
        <v>33000289</v>
      </c>
      <c r="B17194" s="1" t="s">
        <v>44707</v>
      </c>
      <c r="C17194" s="1" t="s">
        <v>44708</v>
      </c>
      <c r="D17194" s="1" t="s">
        <v>44709</v>
      </c>
      <c r="G17194" s="1" t="s">
        <v>199</v>
      </c>
    </row>
    <row r="17195" spans="1:7" x14ac:dyDescent="0.25">
      <c r="A17195" s="1">
        <v>33000291</v>
      </c>
      <c r="B17195" s="1" t="s">
        <v>44710</v>
      </c>
      <c r="C17195" s="1" t="s">
        <v>44711</v>
      </c>
      <c r="D17195" s="1" t="s">
        <v>44712</v>
      </c>
      <c r="G17195" s="1" t="s">
        <v>199</v>
      </c>
    </row>
    <row r="17196" spans="1:7" x14ac:dyDescent="0.25">
      <c r="A17196" s="1">
        <v>19842105</v>
      </c>
      <c r="B17196" s="1" t="s">
        <v>44713</v>
      </c>
      <c r="C17196" s="1" t="s">
        <v>44714</v>
      </c>
      <c r="D17196" s="1" t="s">
        <v>44715</v>
      </c>
      <c r="E17196" s="1" t="s">
        <v>66</v>
      </c>
      <c r="F17196" s="1" t="s">
        <v>44716</v>
      </c>
      <c r="G17196" s="1" t="s">
        <v>199</v>
      </c>
    </row>
    <row r="17197" spans="1:7" x14ac:dyDescent="0.25">
      <c r="A17197" s="1">
        <v>33000345</v>
      </c>
      <c r="B17197" s="1" t="s">
        <v>44717</v>
      </c>
      <c r="C17197" s="1" t="s">
        <v>44718</v>
      </c>
      <c r="D17197" s="1" t="s">
        <v>44719</v>
      </c>
      <c r="E17197" s="1" t="s">
        <v>65</v>
      </c>
      <c r="F17197" s="1" t="s">
        <v>39</v>
      </c>
      <c r="G17197" s="1" t="s">
        <v>321</v>
      </c>
    </row>
    <row r="17198" spans="1:7" x14ac:dyDescent="0.25">
      <c r="A17198" s="1">
        <v>35124054</v>
      </c>
      <c r="B17198" s="1" t="s">
        <v>35180</v>
      </c>
      <c r="C17198" s="1" t="s">
        <v>35181</v>
      </c>
      <c r="D17198" s="1" t="s">
        <v>35182</v>
      </c>
      <c r="E17198" s="1" t="s">
        <v>66</v>
      </c>
      <c r="F17198" s="1" t="s">
        <v>2444</v>
      </c>
      <c r="G17198" s="1" t="s">
        <v>2445</v>
      </c>
    </row>
    <row r="17199" spans="1:7" x14ac:dyDescent="0.25">
      <c r="A17199" s="1">
        <v>33004198</v>
      </c>
      <c r="B17199" s="1" t="s">
        <v>44720</v>
      </c>
      <c r="C17199" s="1" t="s">
        <v>44721</v>
      </c>
      <c r="D17199" s="1" t="s">
        <v>44722</v>
      </c>
      <c r="G17199" s="1" t="s">
        <v>199</v>
      </c>
    </row>
    <row r="17200" spans="1:7" x14ac:dyDescent="0.25">
      <c r="A17200" s="1">
        <v>33004160</v>
      </c>
      <c r="B17200" s="1" t="s">
        <v>44723</v>
      </c>
      <c r="C17200" s="1" t="s">
        <v>44724</v>
      </c>
      <c r="D17200" s="1" t="s">
        <v>44725</v>
      </c>
      <c r="G17200" s="1" t="s">
        <v>199</v>
      </c>
    </row>
    <row r="17201" spans="1:7" x14ac:dyDescent="0.25">
      <c r="A17201" s="1">
        <v>33004169</v>
      </c>
      <c r="B17201" s="1" t="s">
        <v>44726</v>
      </c>
      <c r="C17201" s="1" t="s">
        <v>44727</v>
      </c>
      <c r="D17201" s="1" t="s">
        <v>44728</v>
      </c>
      <c r="G17201" s="1" t="s">
        <v>199</v>
      </c>
    </row>
    <row r="17202" spans="1:7" x14ac:dyDescent="0.25">
      <c r="A17202" s="1">
        <v>33004170</v>
      </c>
      <c r="B17202" s="1" t="s">
        <v>44729</v>
      </c>
      <c r="C17202" s="1" t="s">
        <v>44730</v>
      </c>
      <c r="D17202" s="1" t="s">
        <v>44731</v>
      </c>
      <c r="G17202" s="1" t="s">
        <v>199</v>
      </c>
    </row>
    <row r="17203" spans="1:7" x14ac:dyDescent="0.25">
      <c r="A17203" s="1">
        <v>33004172</v>
      </c>
      <c r="B17203" s="1" t="s">
        <v>44732</v>
      </c>
      <c r="C17203" s="1" t="s">
        <v>44733</v>
      </c>
      <c r="D17203" s="1" t="s">
        <v>44734</v>
      </c>
      <c r="G17203" s="1" t="s">
        <v>199</v>
      </c>
    </row>
    <row r="17204" spans="1:7" x14ac:dyDescent="0.25">
      <c r="A17204" s="1">
        <v>33004173</v>
      </c>
      <c r="B17204" s="1" t="s">
        <v>44735</v>
      </c>
      <c r="C17204" s="1" t="s">
        <v>44736</v>
      </c>
      <c r="D17204" s="1" t="s">
        <v>44737</v>
      </c>
      <c r="G17204" s="1" t="s">
        <v>199</v>
      </c>
    </row>
    <row r="17205" spans="1:7" x14ac:dyDescent="0.25">
      <c r="A17205" s="1">
        <v>33004175</v>
      </c>
      <c r="B17205" s="1" t="s">
        <v>44738</v>
      </c>
      <c r="C17205" s="1" t="s">
        <v>44739</v>
      </c>
      <c r="D17205" s="1" t="s">
        <v>44740</v>
      </c>
      <c r="G17205" s="1" t="s">
        <v>199</v>
      </c>
    </row>
    <row r="17206" spans="1:7" x14ac:dyDescent="0.25">
      <c r="A17206" s="1">
        <v>33004176</v>
      </c>
      <c r="B17206" s="1" t="s">
        <v>44741</v>
      </c>
      <c r="C17206" s="1" t="s">
        <v>44742</v>
      </c>
      <c r="D17206" s="1" t="s">
        <v>44743</v>
      </c>
      <c r="G17206" s="1" t="s">
        <v>199</v>
      </c>
    </row>
    <row r="17207" spans="1:7" x14ac:dyDescent="0.25">
      <c r="A17207" s="1">
        <v>33004177</v>
      </c>
      <c r="B17207" s="1" t="s">
        <v>44744</v>
      </c>
      <c r="C17207" s="1" t="s">
        <v>44745</v>
      </c>
      <c r="D17207" s="1" t="s">
        <v>44746</v>
      </c>
      <c r="G17207" s="1" t="s">
        <v>199</v>
      </c>
    </row>
    <row r="17208" spans="1:7" x14ac:dyDescent="0.25">
      <c r="A17208" s="1">
        <v>33004178</v>
      </c>
      <c r="B17208" s="1" t="s">
        <v>44747</v>
      </c>
      <c r="C17208" s="1" t="s">
        <v>44748</v>
      </c>
      <c r="D17208" s="1" t="s">
        <v>44749</v>
      </c>
      <c r="G17208" s="1" t="s">
        <v>199</v>
      </c>
    </row>
    <row r="17209" spans="1:7" x14ac:dyDescent="0.25">
      <c r="A17209" s="1">
        <v>33004179</v>
      </c>
      <c r="B17209" s="1" t="s">
        <v>44750</v>
      </c>
      <c r="C17209" s="1" t="s">
        <v>44751</v>
      </c>
      <c r="D17209" s="1" t="s">
        <v>44752</v>
      </c>
      <c r="G17209" s="1" t="s">
        <v>199</v>
      </c>
    </row>
    <row r="17210" spans="1:7" x14ac:dyDescent="0.25">
      <c r="A17210" s="1">
        <v>33004180</v>
      </c>
      <c r="B17210" s="1" t="s">
        <v>44753</v>
      </c>
      <c r="C17210" s="1" t="s">
        <v>44754</v>
      </c>
      <c r="D17210" s="1" t="s">
        <v>44755</v>
      </c>
      <c r="G17210" s="1" t="s">
        <v>199</v>
      </c>
    </row>
    <row r="17211" spans="1:7" x14ac:dyDescent="0.25">
      <c r="A17211" s="1">
        <v>33004181</v>
      </c>
      <c r="B17211" s="1" t="s">
        <v>44756</v>
      </c>
      <c r="C17211" s="1" t="s">
        <v>44757</v>
      </c>
      <c r="D17211" s="1" t="s">
        <v>44758</v>
      </c>
      <c r="G17211" s="1" t="s">
        <v>199</v>
      </c>
    </row>
    <row r="17212" spans="1:7" x14ac:dyDescent="0.25">
      <c r="A17212" s="1">
        <v>33004183</v>
      </c>
      <c r="B17212" s="1" t="s">
        <v>44759</v>
      </c>
      <c r="C17212" s="1" t="s">
        <v>44760</v>
      </c>
      <c r="D17212" s="1" t="s">
        <v>44761</v>
      </c>
      <c r="G17212" s="1" t="s">
        <v>199</v>
      </c>
    </row>
    <row r="17213" spans="1:7" x14ac:dyDescent="0.25">
      <c r="A17213" s="1">
        <v>33004185</v>
      </c>
      <c r="B17213" s="1" t="s">
        <v>44762</v>
      </c>
      <c r="C17213" s="1" t="s">
        <v>44763</v>
      </c>
      <c r="D17213" s="1" t="s">
        <v>44764</v>
      </c>
      <c r="G17213" s="1" t="s">
        <v>199</v>
      </c>
    </row>
    <row r="17214" spans="1:7" x14ac:dyDescent="0.25">
      <c r="A17214" s="1">
        <v>33004186</v>
      </c>
      <c r="B17214" s="1" t="s">
        <v>44765</v>
      </c>
      <c r="C17214" s="1" t="s">
        <v>44766</v>
      </c>
      <c r="D17214" s="1" t="s">
        <v>44767</v>
      </c>
      <c r="G17214" s="1" t="s">
        <v>199</v>
      </c>
    </row>
    <row r="17215" spans="1:7" x14ac:dyDescent="0.25">
      <c r="A17215" s="1">
        <v>33000350</v>
      </c>
      <c r="B17215" s="1" t="s">
        <v>44768</v>
      </c>
      <c r="C17215" s="1" t="s">
        <v>44769</v>
      </c>
      <c r="D17215" s="1" t="s">
        <v>44770</v>
      </c>
      <c r="E17215" s="1" t="s">
        <v>65</v>
      </c>
      <c r="F17215" s="1" t="s">
        <v>39</v>
      </c>
      <c r="G17215" s="1" t="s">
        <v>321</v>
      </c>
    </row>
    <row r="17216" spans="1:7" x14ac:dyDescent="0.25">
      <c r="A17216" s="1">
        <v>33000344</v>
      </c>
      <c r="B17216" s="1" t="s">
        <v>44771</v>
      </c>
      <c r="C17216" s="1" t="s">
        <v>44772</v>
      </c>
      <c r="D17216" s="1" t="s">
        <v>44773</v>
      </c>
      <c r="E17216" s="1" t="s">
        <v>65</v>
      </c>
      <c r="F17216" s="1" t="s">
        <v>39</v>
      </c>
      <c r="G17216" s="1" t="s">
        <v>321</v>
      </c>
    </row>
    <row r="17217" spans="1:7" x14ac:dyDescent="0.25">
      <c r="A17217" s="1">
        <v>33000351</v>
      </c>
      <c r="B17217" s="1" t="s">
        <v>44774</v>
      </c>
      <c r="C17217" s="1" t="s">
        <v>44775</v>
      </c>
      <c r="D17217" s="1" t="s">
        <v>44776</v>
      </c>
      <c r="E17217" s="1" t="s">
        <v>65</v>
      </c>
      <c r="F17217" s="1" t="s">
        <v>39</v>
      </c>
      <c r="G17217" s="1" t="s">
        <v>321</v>
      </c>
    </row>
    <row r="17218" spans="1:7" x14ac:dyDescent="0.25">
      <c r="A17218" s="1">
        <v>35050389</v>
      </c>
      <c r="B17218" s="1" t="s">
        <v>44777</v>
      </c>
      <c r="C17218" s="1" t="s">
        <v>44778</v>
      </c>
      <c r="D17218" s="1" t="s">
        <v>44779</v>
      </c>
      <c r="E17218" s="1" t="s">
        <v>65</v>
      </c>
      <c r="F17218" s="1" t="s">
        <v>44780</v>
      </c>
      <c r="G17218" s="1" t="s">
        <v>44781</v>
      </c>
    </row>
    <row r="17219" spans="1:7" x14ac:dyDescent="0.25">
      <c r="A17219" s="1">
        <v>33004174</v>
      </c>
      <c r="B17219" s="1" t="s">
        <v>44782</v>
      </c>
      <c r="C17219" s="1" t="s">
        <v>44783</v>
      </c>
      <c r="D17219" s="1" t="s">
        <v>44784</v>
      </c>
      <c r="G17219" s="1" t="s">
        <v>199</v>
      </c>
    </row>
    <row r="17220" spans="1:7" x14ac:dyDescent="0.25">
      <c r="A17220" s="1">
        <v>33004182</v>
      </c>
      <c r="B17220" s="1" t="s">
        <v>44785</v>
      </c>
      <c r="C17220" s="1" t="s">
        <v>44786</v>
      </c>
      <c r="D17220" s="1" t="s">
        <v>44787</v>
      </c>
      <c r="G17220" s="1" t="s">
        <v>199</v>
      </c>
    </row>
    <row r="17221" spans="1:7" x14ac:dyDescent="0.25">
      <c r="A17221" s="1">
        <v>33004184</v>
      </c>
      <c r="B17221" s="1" t="s">
        <v>44788</v>
      </c>
      <c r="C17221" s="1" t="s">
        <v>44789</v>
      </c>
      <c r="D17221" s="1" t="s">
        <v>44790</v>
      </c>
      <c r="G17221" s="1" t="s">
        <v>199</v>
      </c>
    </row>
    <row r="17222" spans="1:7" x14ac:dyDescent="0.25">
      <c r="A17222" s="1">
        <v>33004187</v>
      </c>
      <c r="B17222" s="1" t="s">
        <v>44791</v>
      </c>
      <c r="C17222" s="1" t="s">
        <v>44792</v>
      </c>
      <c r="D17222" s="1" t="s">
        <v>44793</v>
      </c>
      <c r="G17222" s="1" t="s">
        <v>199</v>
      </c>
    </row>
    <row r="17223" spans="1:7" x14ac:dyDescent="0.25">
      <c r="A17223" s="1">
        <v>33004223</v>
      </c>
      <c r="B17223" s="1" t="s">
        <v>44794</v>
      </c>
      <c r="C17223" s="1" t="s">
        <v>44795</v>
      </c>
      <c r="D17223" s="1" t="s">
        <v>44796</v>
      </c>
      <c r="G17223" s="1" t="s">
        <v>199</v>
      </c>
    </row>
    <row r="17224" spans="1:7" x14ac:dyDescent="0.25">
      <c r="A17224" s="1">
        <v>33004224</v>
      </c>
      <c r="B17224" s="1" t="s">
        <v>44797</v>
      </c>
      <c r="C17224" s="1" t="s">
        <v>44798</v>
      </c>
      <c r="D17224" s="1" t="s">
        <v>44799</v>
      </c>
      <c r="G17224" s="1" t="s">
        <v>199</v>
      </c>
    </row>
    <row r="17225" spans="1:7" x14ac:dyDescent="0.25">
      <c r="A17225" s="1">
        <v>33004225</v>
      </c>
      <c r="B17225" s="1" t="s">
        <v>44800</v>
      </c>
      <c r="C17225" s="1" t="s">
        <v>44800</v>
      </c>
      <c r="D17225" s="1" t="s">
        <v>44800</v>
      </c>
      <c r="G17225" s="1" t="s">
        <v>199</v>
      </c>
    </row>
    <row r="17226" spans="1:7" x14ac:dyDescent="0.25">
      <c r="A17226" s="1">
        <v>33004226</v>
      </c>
      <c r="B17226" s="1" t="s">
        <v>44800</v>
      </c>
      <c r="C17226" s="1" t="s">
        <v>44800</v>
      </c>
      <c r="D17226" s="1" t="s">
        <v>44800</v>
      </c>
      <c r="G17226" s="1" t="s">
        <v>199</v>
      </c>
    </row>
    <row r="17227" spans="1:7" x14ac:dyDescent="0.25">
      <c r="A17227" s="1">
        <v>33004210</v>
      </c>
      <c r="B17227" s="1" t="s">
        <v>44801</v>
      </c>
      <c r="C17227" s="1" t="s">
        <v>44802</v>
      </c>
      <c r="D17227" s="1" t="s">
        <v>44803</v>
      </c>
      <c r="G17227" s="1" t="s">
        <v>199</v>
      </c>
    </row>
    <row r="17228" spans="1:7" x14ac:dyDescent="0.25">
      <c r="A17228" s="1">
        <v>33004211</v>
      </c>
      <c r="B17228" s="1" t="s">
        <v>44804</v>
      </c>
      <c r="C17228" s="1" t="s">
        <v>44805</v>
      </c>
      <c r="D17228" s="1" t="s">
        <v>44806</v>
      </c>
      <c r="G17228" s="1" t="s">
        <v>199</v>
      </c>
    </row>
    <row r="17229" spans="1:7" x14ac:dyDescent="0.25">
      <c r="A17229" s="1">
        <v>33004212</v>
      </c>
      <c r="B17229" s="1" t="s">
        <v>44807</v>
      </c>
      <c r="C17229" s="1" t="s">
        <v>44808</v>
      </c>
      <c r="D17229" s="1" t="s">
        <v>44809</v>
      </c>
      <c r="G17229" s="1" t="s">
        <v>199</v>
      </c>
    </row>
    <row r="17230" spans="1:7" x14ac:dyDescent="0.25">
      <c r="A17230" s="1">
        <v>33004194</v>
      </c>
      <c r="B17230" s="1" t="s">
        <v>44810</v>
      </c>
      <c r="C17230" s="1" t="s">
        <v>44811</v>
      </c>
      <c r="D17230" s="1" t="s">
        <v>44812</v>
      </c>
      <c r="G17230" s="1" t="s">
        <v>199</v>
      </c>
    </row>
    <row r="17231" spans="1:7" x14ac:dyDescent="0.25">
      <c r="A17231" s="1">
        <v>33004213</v>
      </c>
      <c r="B17231" s="1" t="s">
        <v>44813</v>
      </c>
      <c r="C17231" s="1" t="s">
        <v>44814</v>
      </c>
      <c r="D17231" s="1" t="s">
        <v>44815</v>
      </c>
      <c r="G17231" s="1" t="s">
        <v>199</v>
      </c>
    </row>
    <row r="17232" spans="1:7" x14ac:dyDescent="0.25">
      <c r="A17232" s="1">
        <v>33004214</v>
      </c>
      <c r="B17232" s="1" t="s">
        <v>44816</v>
      </c>
      <c r="C17232" s="1" t="s">
        <v>44817</v>
      </c>
      <c r="D17232" s="1" t="s">
        <v>44818</v>
      </c>
      <c r="G17232" s="1" t="s">
        <v>199</v>
      </c>
    </row>
    <row r="17233" spans="1:7" x14ac:dyDescent="0.25">
      <c r="A17233" s="1">
        <v>33004195</v>
      </c>
      <c r="B17233" s="1" t="s">
        <v>44819</v>
      </c>
      <c r="C17233" s="1" t="s">
        <v>44820</v>
      </c>
      <c r="D17233" s="1" t="s">
        <v>44821</v>
      </c>
      <c r="G17233" s="1" t="s">
        <v>199</v>
      </c>
    </row>
    <row r="17234" spans="1:7" x14ac:dyDescent="0.25">
      <c r="A17234" s="1">
        <v>33004215</v>
      </c>
      <c r="B17234" s="1" t="s">
        <v>44822</v>
      </c>
      <c r="C17234" s="1" t="s">
        <v>44823</v>
      </c>
      <c r="D17234" s="1" t="s">
        <v>44824</v>
      </c>
      <c r="G17234" s="1" t="s">
        <v>199</v>
      </c>
    </row>
    <row r="17235" spans="1:7" x14ac:dyDescent="0.25">
      <c r="A17235" s="1">
        <v>33004216</v>
      </c>
      <c r="B17235" s="1" t="s">
        <v>44825</v>
      </c>
      <c r="C17235" s="1" t="s">
        <v>44826</v>
      </c>
      <c r="D17235" s="1" t="s">
        <v>44827</v>
      </c>
      <c r="G17235" s="1" t="s">
        <v>199</v>
      </c>
    </row>
    <row r="17236" spans="1:7" x14ac:dyDescent="0.25">
      <c r="A17236" s="1">
        <v>33004196</v>
      </c>
      <c r="B17236" s="1" t="s">
        <v>44828</v>
      </c>
      <c r="C17236" s="1" t="s">
        <v>44829</v>
      </c>
      <c r="D17236" s="1" t="s">
        <v>44830</v>
      </c>
      <c r="G17236" s="1" t="s">
        <v>199</v>
      </c>
    </row>
    <row r="17237" spans="1:7" x14ac:dyDescent="0.25">
      <c r="A17237" s="1">
        <v>33004197</v>
      </c>
      <c r="B17237" s="1" t="s">
        <v>44831</v>
      </c>
      <c r="C17237" s="1" t="s">
        <v>44832</v>
      </c>
      <c r="D17237" s="1" t="s">
        <v>44833</v>
      </c>
      <c r="G17237" s="1" t="s">
        <v>199</v>
      </c>
    </row>
    <row r="17238" spans="1:7" x14ac:dyDescent="0.25">
      <c r="A17238" s="1">
        <v>33004218</v>
      </c>
      <c r="B17238" s="1" t="s">
        <v>44834</v>
      </c>
      <c r="C17238" s="1" t="s">
        <v>44835</v>
      </c>
      <c r="D17238" s="1" t="s">
        <v>44836</v>
      </c>
      <c r="G17238" s="1" t="s">
        <v>199</v>
      </c>
    </row>
    <row r="17239" spans="1:7" x14ac:dyDescent="0.25">
      <c r="A17239" s="1">
        <v>33004219</v>
      </c>
      <c r="B17239" s="1" t="s">
        <v>44837</v>
      </c>
      <c r="C17239" s="1" t="s">
        <v>44838</v>
      </c>
      <c r="D17239" s="1" t="s">
        <v>44839</v>
      </c>
      <c r="G17239" s="1" t="s">
        <v>199</v>
      </c>
    </row>
    <row r="17240" spans="1:7" x14ac:dyDescent="0.25">
      <c r="A17240" s="1">
        <v>33004220</v>
      </c>
      <c r="B17240" s="1" t="s">
        <v>44840</v>
      </c>
      <c r="C17240" s="1" t="s">
        <v>44841</v>
      </c>
      <c r="D17240" s="1" t="s">
        <v>44842</v>
      </c>
      <c r="G17240" s="1" t="s">
        <v>199</v>
      </c>
    </row>
    <row r="17241" spans="1:7" x14ac:dyDescent="0.25">
      <c r="A17241" s="1">
        <v>33004221</v>
      </c>
      <c r="B17241" s="1" t="s">
        <v>44843</v>
      </c>
      <c r="C17241" s="1" t="s">
        <v>44844</v>
      </c>
      <c r="D17241" s="1" t="s">
        <v>44845</v>
      </c>
      <c r="G17241" s="1" t="s">
        <v>199</v>
      </c>
    </row>
    <row r="17242" spans="1:7" x14ac:dyDescent="0.25">
      <c r="A17242" s="1">
        <v>33004188</v>
      </c>
      <c r="B17242" s="1" t="s">
        <v>44846</v>
      </c>
      <c r="C17242" s="1" t="s">
        <v>44847</v>
      </c>
      <c r="D17242" s="1" t="s">
        <v>44848</v>
      </c>
      <c r="G17242" s="1" t="s">
        <v>199</v>
      </c>
    </row>
    <row r="17243" spans="1:7" x14ac:dyDescent="0.25">
      <c r="A17243" s="1">
        <v>33004189</v>
      </c>
      <c r="B17243" s="1" t="s">
        <v>44849</v>
      </c>
      <c r="C17243" s="1" t="s">
        <v>44850</v>
      </c>
      <c r="D17243" s="1" t="s">
        <v>44851</v>
      </c>
      <c r="G17243" s="1" t="s">
        <v>199</v>
      </c>
    </row>
    <row r="17244" spans="1:7" x14ac:dyDescent="0.25">
      <c r="A17244" s="1">
        <v>33004190</v>
      </c>
      <c r="B17244" s="1" t="s">
        <v>44852</v>
      </c>
      <c r="C17244" s="1" t="s">
        <v>44853</v>
      </c>
      <c r="D17244" s="1" t="s">
        <v>44854</v>
      </c>
      <c r="G17244" s="1" t="s">
        <v>199</v>
      </c>
    </row>
    <row r="17245" spans="1:7" x14ac:dyDescent="0.25">
      <c r="A17245" s="1">
        <v>33004192</v>
      </c>
      <c r="B17245" s="1" t="s">
        <v>44855</v>
      </c>
      <c r="C17245" s="1" t="s">
        <v>44856</v>
      </c>
      <c r="D17245" s="1" t="s">
        <v>44857</v>
      </c>
      <c r="G17245" s="1" t="s">
        <v>199</v>
      </c>
    </row>
    <row r="17246" spans="1:7" x14ac:dyDescent="0.25">
      <c r="A17246" s="1">
        <v>33004193</v>
      </c>
      <c r="B17246" s="1" t="s">
        <v>44858</v>
      </c>
      <c r="C17246" s="1" t="s">
        <v>44859</v>
      </c>
      <c r="D17246" s="1" t="s">
        <v>44860</v>
      </c>
      <c r="G17246" s="1" t="s">
        <v>199</v>
      </c>
    </row>
    <row r="17247" spans="1:7" x14ac:dyDescent="0.25">
      <c r="A17247" s="1">
        <v>33004199</v>
      </c>
      <c r="B17247" s="1" t="s">
        <v>44861</v>
      </c>
      <c r="C17247" s="1" t="s">
        <v>44862</v>
      </c>
      <c r="D17247" s="1" t="s">
        <v>44863</v>
      </c>
      <c r="G17247" s="1" t="s">
        <v>199</v>
      </c>
    </row>
    <row r="17248" spans="1:7" x14ac:dyDescent="0.25">
      <c r="A17248" s="1">
        <v>33004200</v>
      </c>
      <c r="B17248" s="1" t="s">
        <v>44864</v>
      </c>
      <c r="C17248" s="1" t="s">
        <v>44865</v>
      </c>
      <c r="D17248" s="1" t="s">
        <v>44866</v>
      </c>
      <c r="G17248" s="1" t="s">
        <v>199</v>
      </c>
    </row>
    <row r="17249" spans="1:7" x14ac:dyDescent="0.25">
      <c r="A17249" s="1">
        <v>33004202</v>
      </c>
      <c r="B17249" s="1" t="s">
        <v>44867</v>
      </c>
      <c r="C17249" s="1" t="s">
        <v>44868</v>
      </c>
      <c r="D17249" s="1" t="s">
        <v>44869</v>
      </c>
      <c r="G17249" s="1" t="s">
        <v>199</v>
      </c>
    </row>
    <row r="17250" spans="1:7" x14ac:dyDescent="0.25">
      <c r="A17250" s="1">
        <v>33004203</v>
      </c>
      <c r="B17250" s="1" t="s">
        <v>44870</v>
      </c>
      <c r="C17250" s="1" t="s">
        <v>44871</v>
      </c>
      <c r="D17250" s="1" t="s">
        <v>44872</v>
      </c>
      <c r="G17250" s="1" t="s">
        <v>199</v>
      </c>
    </row>
    <row r="17251" spans="1:7" x14ac:dyDescent="0.25">
      <c r="A17251" s="1">
        <v>33004204</v>
      </c>
      <c r="B17251" s="1" t="s">
        <v>44873</v>
      </c>
      <c r="C17251" s="1" t="s">
        <v>44874</v>
      </c>
      <c r="D17251" s="1" t="s">
        <v>44875</v>
      </c>
      <c r="G17251" s="1" t="s">
        <v>199</v>
      </c>
    </row>
    <row r="17252" spans="1:7" x14ac:dyDescent="0.25">
      <c r="A17252" s="1">
        <v>33004205</v>
      </c>
      <c r="B17252" s="1" t="s">
        <v>44876</v>
      </c>
      <c r="C17252" s="1" t="s">
        <v>44877</v>
      </c>
      <c r="D17252" s="1" t="s">
        <v>44878</v>
      </c>
      <c r="G17252" s="1" t="s">
        <v>199</v>
      </c>
    </row>
    <row r="17253" spans="1:7" x14ac:dyDescent="0.25">
      <c r="A17253" s="1">
        <v>33004206</v>
      </c>
      <c r="B17253" s="1" t="s">
        <v>44879</v>
      </c>
      <c r="C17253" s="1" t="s">
        <v>44880</v>
      </c>
      <c r="D17253" s="1" t="s">
        <v>44881</v>
      </c>
      <c r="G17253" s="1" t="s">
        <v>199</v>
      </c>
    </row>
    <row r="17254" spans="1:7" x14ac:dyDescent="0.25">
      <c r="A17254" s="1">
        <v>35123913</v>
      </c>
      <c r="B17254" s="1" t="s">
        <v>44882</v>
      </c>
      <c r="C17254" s="1" t="s">
        <v>44883</v>
      </c>
      <c r="D17254" s="1" t="s">
        <v>44884</v>
      </c>
      <c r="G17254" s="1" t="s">
        <v>199</v>
      </c>
    </row>
    <row r="17255" spans="1:7" x14ac:dyDescent="0.25">
      <c r="A17255" s="1">
        <v>33000378</v>
      </c>
      <c r="B17255" s="1" t="s">
        <v>44885</v>
      </c>
      <c r="C17255" s="1" t="s">
        <v>44886</v>
      </c>
      <c r="D17255" s="1" t="s">
        <v>44887</v>
      </c>
      <c r="E17255" s="1" t="s">
        <v>65</v>
      </c>
      <c r="F17255" s="1" t="s">
        <v>1984</v>
      </c>
      <c r="G17255" s="1" t="s">
        <v>1985</v>
      </c>
    </row>
    <row r="17256" spans="1:7" x14ac:dyDescent="0.25">
      <c r="A17256" s="1">
        <v>33000399</v>
      </c>
      <c r="B17256" s="1" t="s">
        <v>44888</v>
      </c>
      <c r="C17256" s="1" t="s">
        <v>44888</v>
      </c>
      <c r="D17256" s="1" t="s">
        <v>44888</v>
      </c>
      <c r="G17256" s="1" t="s">
        <v>199</v>
      </c>
    </row>
    <row r="17257" spans="1:7" x14ac:dyDescent="0.25">
      <c r="A17257" s="1">
        <v>33000426</v>
      </c>
      <c r="B17257" s="1" t="s">
        <v>44889</v>
      </c>
      <c r="C17257" s="1" t="s">
        <v>44889</v>
      </c>
      <c r="D17257" s="1" t="s">
        <v>44889</v>
      </c>
      <c r="G17257" s="1" t="s">
        <v>199</v>
      </c>
    </row>
    <row r="17258" spans="1:7" x14ac:dyDescent="0.25">
      <c r="A17258" s="1">
        <v>33000429</v>
      </c>
      <c r="B17258" s="1" t="s">
        <v>44890</v>
      </c>
      <c r="C17258" s="1" t="s">
        <v>44890</v>
      </c>
      <c r="D17258" s="1" t="s">
        <v>44890</v>
      </c>
      <c r="G17258" s="1" t="s">
        <v>199</v>
      </c>
    </row>
    <row r="17259" spans="1:7" x14ac:dyDescent="0.25">
      <c r="A17259" s="1">
        <v>33950206</v>
      </c>
      <c r="B17259" s="1" t="s">
        <v>44891</v>
      </c>
      <c r="C17259" s="1" t="s">
        <v>44891</v>
      </c>
      <c r="D17259" s="1" t="s">
        <v>44891</v>
      </c>
      <c r="G17259" s="1" t="s">
        <v>199</v>
      </c>
    </row>
    <row r="17260" spans="1:7" x14ac:dyDescent="0.25">
      <c r="A17260" s="1">
        <v>33000293</v>
      </c>
      <c r="B17260" s="1" t="s">
        <v>44892</v>
      </c>
      <c r="C17260" s="1" t="s">
        <v>44892</v>
      </c>
      <c r="D17260" s="1" t="s">
        <v>44892</v>
      </c>
      <c r="G17260" s="1" t="s">
        <v>199</v>
      </c>
    </row>
    <row r="17261" spans="1:7" x14ac:dyDescent="0.25">
      <c r="A17261" s="1">
        <v>33004201</v>
      </c>
      <c r="B17261" s="1" t="s">
        <v>44893</v>
      </c>
      <c r="C17261" s="1" t="s">
        <v>44894</v>
      </c>
      <c r="D17261" s="1" t="s">
        <v>44895</v>
      </c>
      <c r="E17261" s="1" t="s">
        <v>66</v>
      </c>
      <c r="G17261" s="1" t="s">
        <v>199</v>
      </c>
    </row>
    <row r="17262" spans="1:7" x14ac:dyDescent="0.25">
      <c r="A17262" s="1">
        <v>33950227</v>
      </c>
      <c r="B17262" s="1" t="s">
        <v>44896</v>
      </c>
      <c r="C17262" s="1" t="s">
        <v>44897</v>
      </c>
      <c r="D17262" s="1" t="s">
        <v>44898</v>
      </c>
      <c r="E17262" s="1" t="s">
        <v>65</v>
      </c>
      <c r="F17262" s="1" t="s">
        <v>382</v>
      </c>
      <c r="G17262" s="1" t="s">
        <v>383</v>
      </c>
    </row>
    <row r="17263" spans="1:7" x14ac:dyDescent="0.25">
      <c r="A17263" s="1">
        <v>33004998</v>
      </c>
      <c r="B17263" s="1" t="s">
        <v>44899</v>
      </c>
      <c r="C17263" s="1" t="s">
        <v>44900</v>
      </c>
      <c r="D17263" s="1" t="s">
        <v>44901</v>
      </c>
      <c r="E17263" s="1" t="s">
        <v>65</v>
      </c>
      <c r="F17263" s="1" t="s">
        <v>39</v>
      </c>
      <c r="G17263" s="1" t="s">
        <v>321</v>
      </c>
    </row>
    <row r="17264" spans="1:7" x14ac:dyDescent="0.25">
      <c r="A17264" s="1">
        <v>19842107</v>
      </c>
      <c r="B17264" s="1" t="s">
        <v>44902</v>
      </c>
      <c r="C17264" s="1" t="s">
        <v>44903</v>
      </c>
      <c r="D17264" s="1" t="s">
        <v>44904</v>
      </c>
      <c r="E17264" s="1" t="s">
        <v>66</v>
      </c>
      <c r="F17264" s="1" t="s">
        <v>44905</v>
      </c>
      <c r="G17264" s="1" t="s">
        <v>199</v>
      </c>
    </row>
    <row r="17265" spans="1:7" x14ac:dyDescent="0.25">
      <c r="A17265" s="1">
        <v>33005002</v>
      </c>
      <c r="B17265" s="1" t="s">
        <v>44906</v>
      </c>
      <c r="C17265" s="1" t="s">
        <v>44907</v>
      </c>
      <c r="D17265" s="1" t="s">
        <v>44908</v>
      </c>
      <c r="E17265" s="1" t="s">
        <v>65</v>
      </c>
      <c r="F17265" s="1" t="s">
        <v>39</v>
      </c>
      <c r="G17265" s="1" t="s">
        <v>321</v>
      </c>
    </row>
    <row r="17266" spans="1:7" x14ac:dyDescent="0.25">
      <c r="A17266" s="1">
        <v>33004999</v>
      </c>
      <c r="B17266" s="1" t="s">
        <v>44909</v>
      </c>
      <c r="C17266" s="1" t="s">
        <v>44910</v>
      </c>
      <c r="D17266" s="1" t="s">
        <v>44911</v>
      </c>
      <c r="E17266" s="1" t="s">
        <v>65</v>
      </c>
      <c r="F17266" s="1" t="s">
        <v>39</v>
      </c>
      <c r="G17266" s="1" t="s">
        <v>321</v>
      </c>
    </row>
    <row r="17267" spans="1:7" x14ac:dyDescent="0.25">
      <c r="A17267" s="1">
        <v>35050394</v>
      </c>
      <c r="B17267" s="1" t="s">
        <v>44912</v>
      </c>
      <c r="C17267" s="1" t="s">
        <v>44913</v>
      </c>
      <c r="D17267" s="1" t="s">
        <v>44914</v>
      </c>
      <c r="E17267" s="1" t="s">
        <v>65</v>
      </c>
      <c r="F17267" s="1" t="s">
        <v>44915</v>
      </c>
      <c r="G17267" s="1" t="s">
        <v>44916</v>
      </c>
    </row>
    <row r="17268" spans="1:7" x14ac:dyDescent="0.25">
      <c r="A17268" s="1">
        <v>35050414</v>
      </c>
      <c r="B17268" s="1" t="s">
        <v>44917</v>
      </c>
      <c r="C17268" s="1" t="s">
        <v>44918</v>
      </c>
      <c r="D17268" s="1" t="s">
        <v>44919</v>
      </c>
      <c r="E17268" s="1" t="s">
        <v>65</v>
      </c>
      <c r="F17268" s="1" t="s">
        <v>44920</v>
      </c>
      <c r="G17268" s="1" t="s">
        <v>44921</v>
      </c>
    </row>
    <row r="17269" spans="1:7" x14ac:dyDescent="0.25">
      <c r="A17269" s="1">
        <v>35050390</v>
      </c>
      <c r="B17269" s="1" t="s">
        <v>44922</v>
      </c>
      <c r="C17269" s="1" t="s">
        <v>44923</v>
      </c>
      <c r="D17269" s="1" t="s">
        <v>44924</v>
      </c>
      <c r="E17269" s="1" t="s">
        <v>65</v>
      </c>
      <c r="F17269" s="1" t="s">
        <v>44925</v>
      </c>
      <c r="G17269" s="1" t="s">
        <v>44926</v>
      </c>
    </row>
    <row r="17270" spans="1:7" x14ac:dyDescent="0.25">
      <c r="A17270" s="1">
        <v>35050391</v>
      </c>
      <c r="B17270" s="1" t="s">
        <v>44927</v>
      </c>
      <c r="C17270" s="1" t="s">
        <v>44928</v>
      </c>
      <c r="D17270" s="1" t="s">
        <v>44929</v>
      </c>
      <c r="E17270" s="1" t="s">
        <v>65</v>
      </c>
      <c r="F17270" s="1" t="s">
        <v>44930</v>
      </c>
      <c r="G17270" s="1" t="s">
        <v>44931</v>
      </c>
    </row>
    <row r="17271" spans="1:7" x14ac:dyDescent="0.25">
      <c r="A17271" s="1">
        <v>33005003</v>
      </c>
      <c r="B17271" s="1" t="s">
        <v>44932</v>
      </c>
      <c r="C17271" s="1" t="s">
        <v>44933</v>
      </c>
      <c r="D17271" s="1" t="s">
        <v>44934</v>
      </c>
      <c r="E17271" s="1" t="s">
        <v>65</v>
      </c>
      <c r="F17271" s="1" t="s">
        <v>39</v>
      </c>
      <c r="G17271" s="1" t="s">
        <v>321</v>
      </c>
    </row>
    <row r="17272" spans="1:7" x14ac:dyDescent="0.25">
      <c r="A17272" s="1">
        <v>33005004</v>
      </c>
      <c r="B17272" s="1" t="s">
        <v>44935</v>
      </c>
      <c r="C17272" s="1" t="s">
        <v>44936</v>
      </c>
      <c r="D17272" s="1" t="s">
        <v>44937</v>
      </c>
      <c r="E17272" s="1" t="s">
        <v>65</v>
      </c>
      <c r="F17272" s="1" t="s">
        <v>39</v>
      </c>
      <c r="G17272" s="1" t="s">
        <v>321</v>
      </c>
    </row>
    <row r="17273" spans="1:7" x14ac:dyDescent="0.25">
      <c r="A17273" s="1">
        <v>33005005</v>
      </c>
      <c r="B17273" s="1" t="s">
        <v>44938</v>
      </c>
      <c r="C17273" s="1" t="s">
        <v>44939</v>
      </c>
      <c r="D17273" s="1" t="s">
        <v>44940</v>
      </c>
      <c r="E17273" s="1" t="s">
        <v>65</v>
      </c>
      <c r="F17273" s="1" t="s">
        <v>39</v>
      </c>
      <c r="G17273" s="1" t="s">
        <v>321</v>
      </c>
    </row>
    <row r="17274" spans="1:7" x14ac:dyDescent="0.25">
      <c r="A17274" s="1">
        <v>33005007</v>
      </c>
      <c r="B17274" s="1" t="s">
        <v>44941</v>
      </c>
      <c r="C17274" s="1" t="s">
        <v>44942</v>
      </c>
      <c r="D17274" s="1" t="s">
        <v>44943</v>
      </c>
      <c r="E17274" s="1" t="s">
        <v>65</v>
      </c>
      <c r="F17274" s="1" t="s">
        <v>39</v>
      </c>
      <c r="G17274" s="1" t="s">
        <v>321</v>
      </c>
    </row>
    <row r="17275" spans="1:7" x14ac:dyDescent="0.25">
      <c r="A17275" s="1">
        <v>33005008</v>
      </c>
      <c r="B17275" s="1" t="s">
        <v>44944</v>
      </c>
      <c r="C17275" s="1" t="s">
        <v>44945</v>
      </c>
      <c r="D17275" s="1" t="s">
        <v>44946</v>
      </c>
      <c r="E17275" s="1" t="s">
        <v>65</v>
      </c>
      <c r="F17275" s="1" t="s">
        <v>39</v>
      </c>
      <c r="G17275" s="1" t="s">
        <v>321</v>
      </c>
    </row>
    <row r="17276" spans="1:7" x14ac:dyDescent="0.25">
      <c r="A17276" s="1">
        <v>33005009</v>
      </c>
      <c r="B17276" s="1" t="s">
        <v>44947</v>
      </c>
      <c r="C17276" s="1" t="s">
        <v>44948</v>
      </c>
      <c r="D17276" s="1" t="s">
        <v>44949</v>
      </c>
      <c r="E17276" s="1" t="s">
        <v>65</v>
      </c>
      <c r="F17276" s="1" t="s">
        <v>480</v>
      </c>
      <c r="G17276" s="1" t="s">
        <v>481</v>
      </c>
    </row>
    <row r="17277" spans="1:7" x14ac:dyDescent="0.25">
      <c r="A17277" s="1">
        <v>33005010</v>
      </c>
      <c r="B17277" s="1" t="s">
        <v>44950</v>
      </c>
      <c r="C17277" s="1" t="s">
        <v>44951</v>
      </c>
      <c r="D17277" s="1" t="s">
        <v>44952</v>
      </c>
      <c r="E17277" s="1" t="s">
        <v>65</v>
      </c>
      <c r="F17277" s="1" t="s">
        <v>480</v>
      </c>
      <c r="G17277" s="1" t="s">
        <v>481</v>
      </c>
    </row>
    <row r="17278" spans="1:7" x14ac:dyDescent="0.25">
      <c r="A17278" s="1">
        <v>35050393</v>
      </c>
      <c r="B17278" s="1" t="s">
        <v>44953</v>
      </c>
      <c r="C17278" s="1" t="s">
        <v>44954</v>
      </c>
      <c r="D17278" s="1" t="s">
        <v>44955</v>
      </c>
      <c r="E17278" s="1" t="s">
        <v>65</v>
      </c>
      <c r="F17278" s="1" t="s">
        <v>44915</v>
      </c>
      <c r="G17278" s="1" t="s">
        <v>44916</v>
      </c>
    </row>
    <row r="17279" spans="1:7" x14ac:dyDescent="0.25">
      <c r="A17279" s="1">
        <v>33004228</v>
      </c>
      <c r="B17279" s="1" t="s">
        <v>758</v>
      </c>
      <c r="C17279" s="1" t="s">
        <v>44956</v>
      </c>
      <c r="D17279" s="1" t="s">
        <v>760</v>
      </c>
      <c r="G17279" s="1" t="s">
        <v>199</v>
      </c>
    </row>
    <row r="17280" spans="1:7" x14ac:dyDescent="0.25">
      <c r="A17280" s="1">
        <v>35050387</v>
      </c>
      <c r="B17280" s="1" t="s">
        <v>44957</v>
      </c>
      <c r="C17280" s="1" t="s">
        <v>44958</v>
      </c>
      <c r="D17280" s="1" t="s">
        <v>44959</v>
      </c>
      <c r="E17280" s="1" t="s">
        <v>65</v>
      </c>
      <c r="F17280" s="1" t="s">
        <v>44915</v>
      </c>
      <c r="G17280" s="1" t="s">
        <v>44916</v>
      </c>
    </row>
    <row r="17281" spans="1:7" x14ac:dyDescent="0.25">
      <c r="A17281" s="1">
        <v>33004207</v>
      </c>
      <c r="B17281" s="1" t="s">
        <v>44960</v>
      </c>
      <c r="C17281" s="1" t="s">
        <v>44961</v>
      </c>
      <c r="D17281" s="1" t="s">
        <v>44962</v>
      </c>
      <c r="G17281" s="1" t="s">
        <v>199</v>
      </c>
    </row>
    <row r="17282" spans="1:7" x14ac:dyDescent="0.25">
      <c r="A17282" s="1">
        <v>33004208</v>
      </c>
      <c r="B17282" s="1" t="s">
        <v>44963</v>
      </c>
      <c r="C17282" s="1" t="s">
        <v>44964</v>
      </c>
      <c r="D17282" s="1" t="s">
        <v>44965</v>
      </c>
      <c r="G17282" s="1" t="s">
        <v>199</v>
      </c>
    </row>
    <row r="17283" spans="1:7" x14ac:dyDescent="0.25">
      <c r="A17283" s="1">
        <v>33004227</v>
      </c>
      <c r="B17283" s="1" t="s">
        <v>44966</v>
      </c>
      <c r="C17283" s="1" t="s">
        <v>44967</v>
      </c>
      <c r="D17283" s="1" t="s">
        <v>44968</v>
      </c>
      <c r="G17283" s="1" t="s">
        <v>199</v>
      </c>
    </row>
    <row r="17284" spans="1:7" x14ac:dyDescent="0.25">
      <c r="A17284" s="1">
        <v>33950226</v>
      </c>
      <c r="B17284" s="1" t="s">
        <v>44891</v>
      </c>
      <c r="C17284" s="1" t="s">
        <v>44891</v>
      </c>
      <c r="D17284" s="1" t="s">
        <v>44891</v>
      </c>
      <c r="G17284" s="1" t="s">
        <v>199</v>
      </c>
    </row>
    <row r="17285" spans="1:7" x14ac:dyDescent="0.25">
      <c r="A17285" s="1">
        <v>35260699</v>
      </c>
      <c r="B17285" s="1" t="s">
        <v>44969</v>
      </c>
      <c r="C17285" s="1" t="s">
        <v>44970</v>
      </c>
      <c r="D17285" s="1" t="s">
        <v>44971</v>
      </c>
      <c r="E17285" s="1" t="s">
        <v>65</v>
      </c>
      <c r="G17285" s="1" t="s">
        <v>199</v>
      </c>
    </row>
    <row r="17286" spans="1:7" x14ac:dyDescent="0.25">
      <c r="A17286" s="1">
        <v>35520280</v>
      </c>
      <c r="B17286" s="1" t="s">
        <v>44972</v>
      </c>
      <c r="C17286" s="1" t="s">
        <v>44973</v>
      </c>
      <c r="D17286" s="1" t="s">
        <v>44974</v>
      </c>
      <c r="E17286" s="1" t="s">
        <v>66</v>
      </c>
      <c r="G17286" s="1" t="s">
        <v>199</v>
      </c>
    </row>
    <row r="17287" spans="1:7" x14ac:dyDescent="0.25">
      <c r="A17287" s="1">
        <v>17842106</v>
      </c>
      <c r="B17287" s="1" t="s">
        <v>44975</v>
      </c>
      <c r="C17287" s="1" t="s">
        <v>44976</v>
      </c>
      <c r="D17287" s="1" t="s">
        <v>44977</v>
      </c>
      <c r="E17287" s="1" t="s">
        <v>65</v>
      </c>
      <c r="F17287" s="1" t="s">
        <v>3068</v>
      </c>
      <c r="G17287" s="1" t="s">
        <v>3069</v>
      </c>
    </row>
    <row r="17288" spans="1:7" x14ac:dyDescent="0.25">
      <c r="A17288" s="1">
        <v>33004229</v>
      </c>
      <c r="B17288" s="1" t="s">
        <v>44978</v>
      </c>
      <c r="C17288" s="1" t="s">
        <v>44979</v>
      </c>
      <c r="D17288" s="1" t="s">
        <v>44980</v>
      </c>
      <c r="G17288" s="1" t="s">
        <v>199</v>
      </c>
    </row>
    <row r="17289" spans="1:7" x14ac:dyDescent="0.25">
      <c r="A17289" s="1">
        <v>33000312</v>
      </c>
      <c r="B17289" s="1" t="s">
        <v>44981</v>
      </c>
      <c r="C17289" s="1" t="s">
        <v>44982</v>
      </c>
      <c r="D17289" s="1" t="s">
        <v>44983</v>
      </c>
      <c r="E17289" s="1" t="s">
        <v>65</v>
      </c>
      <c r="F17289" s="1" t="s">
        <v>39</v>
      </c>
      <c r="G17289" s="1" t="s">
        <v>321</v>
      </c>
    </row>
    <row r="17290" spans="1:7" x14ac:dyDescent="0.25">
      <c r="A17290" s="1">
        <v>35050399</v>
      </c>
      <c r="B17290" s="1" t="s">
        <v>44984</v>
      </c>
      <c r="C17290" s="1" t="s">
        <v>44985</v>
      </c>
      <c r="D17290" s="1" t="s">
        <v>44986</v>
      </c>
      <c r="E17290" s="1" t="s">
        <v>65</v>
      </c>
      <c r="F17290" s="1" t="s">
        <v>44915</v>
      </c>
      <c r="G17290" s="1" t="s">
        <v>44916</v>
      </c>
    </row>
    <row r="17291" spans="1:7" x14ac:dyDescent="0.25">
      <c r="A17291" s="1">
        <v>35050403</v>
      </c>
      <c r="B17291" s="1" t="s">
        <v>44987</v>
      </c>
      <c r="C17291" s="1" t="s">
        <v>44988</v>
      </c>
      <c r="D17291" s="1" t="s">
        <v>44989</v>
      </c>
      <c r="E17291" s="1" t="s">
        <v>65</v>
      </c>
      <c r="F17291" s="1" t="s">
        <v>44990</v>
      </c>
      <c r="G17291" s="1" t="s">
        <v>44991</v>
      </c>
    </row>
    <row r="17292" spans="1:7" x14ac:dyDescent="0.25">
      <c r="A17292" s="1">
        <v>35050404</v>
      </c>
      <c r="B17292" s="1" t="s">
        <v>44992</v>
      </c>
      <c r="C17292" s="1" t="s">
        <v>44993</v>
      </c>
      <c r="D17292" s="1" t="s">
        <v>44994</v>
      </c>
      <c r="E17292" s="1" t="s">
        <v>65</v>
      </c>
      <c r="F17292" s="1" t="s">
        <v>44995</v>
      </c>
      <c r="G17292" s="1" t="s">
        <v>44996</v>
      </c>
    </row>
    <row r="17293" spans="1:7" x14ac:dyDescent="0.25">
      <c r="A17293" s="1">
        <v>33000328</v>
      </c>
      <c r="B17293" s="1" t="s">
        <v>44997</v>
      </c>
      <c r="C17293" s="1" t="s">
        <v>44998</v>
      </c>
      <c r="D17293" s="1" t="s">
        <v>44999</v>
      </c>
      <c r="E17293" s="1" t="s">
        <v>65</v>
      </c>
      <c r="F17293" s="1" t="s">
        <v>39</v>
      </c>
      <c r="G17293" s="1" t="s">
        <v>321</v>
      </c>
    </row>
    <row r="17294" spans="1:7" x14ac:dyDescent="0.25">
      <c r="A17294" s="1">
        <v>35050388</v>
      </c>
      <c r="B17294" s="1" t="s">
        <v>45000</v>
      </c>
      <c r="C17294" s="1" t="s">
        <v>45001</v>
      </c>
      <c r="D17294" s="1" t="s">
        <v>45002</v>
      </c>
      <c r="E17294" s="1" t="s">
        <v>65</v>
      </c>
      <c r="F17294" s="1" t="s">
        <v>45003</v>
      </c>
      <c r="G17294" s="1" t="s">
        <v>45004</v>
      </c>
    </row>
    <row r="17295" spans="1:7" x14ac:dyDescent="0.25">
      <c r="A17295" s="1">
        <v>33004230</v>
      </c>
      <c r="B17295" s="1" t="s">
        <v>45005</v>
      </c>
      <c r="C17295" s="1" t="s">
        <v>45006</v>
      </c>
      <c r="D17295" s="1" t="s">
        <v>45007</v>
      </c>
      <c r="G17295" s="1" t="s">
        <v>199</v>
      </c>
    </row>
    <row r="17296" spans="1:7" x14ac:dyDescent="0.25">
      <c r="A17296" s="1">
        <v>33004232</v>
      </c>
      <c r="B17296" s="1" t="s">
        <v>45008</v>
      </c>
      <c r="C17296" s="1" t="s">
        <v>45009</v>
      </c>
      <c r="D17296" s="1" t="s">
        <v>45010</v>
      </c>
      <c r="G17296" s="1" t="s">
        <v>199</v>
      </c>
    </row>
    <row r="17297" spans="1:7" x14ac:dyDescent="0.25">
      <c r="A17297" s="1">
        <v>33004233</v>
      </c>
      <c r="B17297" s="1" t="s">
        <v>45011</v>
      </c>
      <c r="C17297" s="1" t="s">
        <v>45012</v>
      </c>
      <c r="D17297" s="1" t="s">
        <v>45013</v>
      </c>
      <c r="G17297" s="1" t="s">
        <v>199</v>
      </c>
    </row>
    <row r="17298" spans="1:7" x14ac:dyDescent="0.25">
      <c r="A17298" s="1">
        <v>33004234</v>
      </c>
      <c r="B17298" s="1" t="s">
        <v>45014</v>
      </c>
      <c r="C17298" s="1" t="s">
        <v>45015</v>
      </c>
      <c r="D17298" s="1" t="s">
        <v>45016</v>
      </c>
      <c r="G17298" s="1" t="s">
        <v>199</v>
      </c>
    </row>
    <row r="17299" spans="1:7" x14ac:dyDescent="0.25">
      <c r="A17299" s="1">
        <v>33004235</v>
      </c>
      <c r="B17299" s="1" t="s">
        <v>45017</v>
      </c>
      <c r="C17299" s="1" t="s">
        <v>45018</v>
      </c>
      <c r="D17299" s="1" t="s">
        <v>45019</v>
      </c>
      <c r="G17299" s="1" t="s">
        <v>199</v>
      </c>
    </row>
    <row r="17300" spans="1:7" x14ac:dyDescent="0.25">
      <c r="A17300" s="1">
        <v>33004236</v>
      </c>
      <c r="B17300" s="1" t="s">
        <v>45020</v>
      </c>
      <c r="C17300" s="1" t="s">
        <v>45021</v>
      </c>
      <c r="D17300" s="1" t="s">
        <v>45022</v>
      </c>
      <c r="G17300" s="1" t="s">
        <v>199</v>
      </c>
    </row>
    <row r="17301" spans="1:7" x14ac:dyDescent="0.25">
      <c r="A17301" s="1">
        <v>33004237</v>
      </c>
      <c r="B17301" s="1" t="s">
        <v>45023</v>
      </c>
      <c r="C17301" s="1" t="s">
        <v>45024</v>
      </c>
      <c r="D17301" s="1" t="s">
        <v>45025</v>
      </c>
      <c r="G17301" s="1" t="s">
        <v>199</v>
      </c>
    </row>
    <row r="17302" spans="1:7" x14ac:dyDescent="0.25">
      <c r="A17302" s="1">
        <v>33004238</v>
      </c>
      <c r="B17302" s="1" t="s">
        <v>45026</v>
      </c>
      <c r="C17302" s="1" t="s">
        <v>45027</v>
      </c>
      <c r="D17302" s="1" t="s">
        <v>45028</v>
      </c>
      <c r="E17302" s="1" t="s">
        <v>66</v>
      </c>
      <c r="F17302" s="1" t="s">
        <v>480</v>
      </c>
      <c r="G17302" s="1" t="s">
        <v>481</v>
      </c>
    </row>
    <row r="17303" spans="1:7" x14ac:dyDescent="0.25">
      <c r="A17303" s="1">
        <v>19842106</v>
      </c>
      <c r="B17303" s="1" t="s">
        <v>44975</v>
      </c>
      <c r="C17303" s="1" t="s">
        <v>45029</v>
      </c>
      <c r="D17303" s="1" t="s">
        <v>44977</v>
      </c>
      <c r="E17303" s="1" t="s">
        <v>65</v>
      </c>
      <c r="F17303" s="1" t="s">
        <v>3068</v>
      </c>
      <c r="G17303" s="1" t="s">
        <v>3069</v>
      </c>
    </row>
    <row r="17304" spans="1:7" x14ac:dyDescent="0.25">
      <c r="A17304" s="1">
        <v>35050405</v>
      </c>
      <c r="B17304" s="1" t="s">
        <v>45030</v>
      </c>
      <c r="C17304" s="1" t="s">
        <v>45031</v>
      </c>
      <c r="D17304" s="1" t="s">
        <v>45032</v>
      </c>
      <c r="E17304" s="1" t="s">
        <v>65</v>
      </c>
      <c r="F17304" s="1" t="s">
        <v>45033</v>
      </c>
      <c r="G17304" s="1" t="s">
        <v>45034</v>
      </c>
    </row>
    <row r="17305" spans="1:7" x14ac:dyDescent="0.25">
      <c r="A17305" s="1">
        <v>23400290</v>
      </c>
      <c r="B17305" s="1" t="s">
        <v>45035</v>
      </c>
      <c r="C17305" s="1" t="s">
        <v>45036</v>
      </c>
      <c r="D17305" s="1" t="s">
        <v>45037</v>
      </c>
      <c r="E17305" s="1" t="s">
        <v>66</v>
      </c>
      <c r="F17305" s="1" t="s">
        <v>45038</v>
      </c>
      <c r="G17305" s="1" t="s">
        <v>45039</v>
      </c>
    </row>
    <row r="17306" spans="1:7" x14ac:dyDescent="0.25">
      <c r="A17306" s="1">
        <v>23400291</v>
      </c>
      <c r="B17306" s="1" t="s">
        <v>45040</v>
      </c>
      <c r="C17306" s="1" t="s">
        <v>45041</v>
      </c>
      <c r="D17306" s="1" t="s">
        <v>45042</v>
      </c>
      <c r="E17306" s="1" t="s">
        <v>66</v>
      </c>
      <c r="F17306" s="1" t="s">
        <v>45038</v>
      </c>
      <c r="G17306" s="1" t="s">
        <v>45039</v>
      </c>
    </row>
    <row r="17307" spans="1:7" x14ac:dyDescent="0.25">
      <c r="A17307" s="1">
        <v>23400292</v>
      </c>
      <c r="B17307" s="1" t="s">
        <v>45043</v>
      </c>
      <c r="C17307" s="1" t="s">
        <v>45044</v>
      </c>
      <c r="D17307" s="1" t="s">
        <v>45045</v>
      </c>
      <c r="E17307" s="1" t="s">
        <v>66</v>
      </c>
      <c r="F17307" s="1" t="s">
        <v>45038</v>
      </c>
      <c r="G17307" s="1" t="s">
        <v>45039</v>
      </c>
    </row>
    <row r="17308" spans="1:7" x14ac:dyDescent="0.25">
      <c r="A17308" s="1">
        <v>35050406</v>
      </c>
      <c r="B17308" s="1" t="s">
        <v>45046</v>
      </c>
      <c r="C17308" s="1" t="s">
        <v>45047</v>
      </c>
      <c r="D17308" s="1" t="s">
        <v>45048</v>
      </c>
      <c r="E17308" s="1" t="s">
        <v>65</v>
      </c>
      <c r="F17308" s="1" t="s">
        <v>45049</v>
      </c>
      <c r="G17308" s="1" t="s">
        <v>45050</v>
      </c>
    </row>
    <row r="17309" spans="1:7" x14ac:dyDescent="0.25">
      <c r="A17309" s="1">
        <v>35050407</v>
      </c>
      <c r="B17309" s="1" t="s">
        <v>45051</v>
      </c>
      <c r="C17309" s="1" t="s">
        <v>45052</v>
      </c>
      <c r="D17309" s="1" t="s">
        <v>45053</v>
      </c>
      <c r="E17309" s="1" t="s">
        <v>65</v>
      </c>
      <c r="F17309" s="1" t="s">
        <v>45054</v>
      </c>
      <c r="G17309" s="1" t="s">
        <v>45055</v>
      </c>
    </row>
    <row r="17310" spans="1:7" x14ac:dyDescent="0.25">
      <c r="A17310" s="1">
        <v>35050392</v>
      </c>
      <c r="B17310" s="1" t="s">
        <v>45056</v>
      </c>
      <c r="C17310" s="1" t="s">
        <v>45057</v>
      </c>
      <c r="D17310" s="1" t="s">
        <v>45058</v>
      </c>
      <c r="E17310" s="1" t="s">
        <v>65</v>
      </c>
      <c r="F17310" s="1" t="s">
        <v>44915</v>
      </c>
      <c r="G17310" s="1" t="s">
        <v>44916</v>
      </c>
    </row>
    <row r="17311" spans="1:7" x14ac:dyDescent="0.25">
      <c r="A17311" s="1">
        <v>33004848</v>
      </c>
      <c r="B17311" s="1" t="s">
        <v>45059</v>
      </c>
      <c r="C17311" s="1" t="s">
        <v>45060</v>
      </c>
      <c r="D17311" s="1" t="s">
        <v>45061</v>
      </c>
      <c r="E17311" s="1" t="s">
        <v>66</v>
      </c>
      <c r="F17311" s="1" t="s">
        <v>1984</v>
      </c>
      <c r="G17311" s="1" t="s">
        <v>1985</v>
      </c>
    </row>
    <row r="17312" spans="1:7" x14ac:dyDescent="0.25">
      <c r="B17312" s="1" t="s">
        <v>45062</v>
      </c>
      <c r="C17312" s="1" t="s">
        <v>45063</v>
      </c>
      <c r="D17312" s="1" t="s">
        <v>45064</v>
      </c>
      <c r="E17312" s="1" t="s">
        <v>66</v>
      </c>
      <c r="F17312" s="1" t="s">
        <v>8189</v>
      </c>
      <c r="G17312" s="1" t="s">
        <v>199</v>
      </c>
    </row>
    <row r="17313" spans="1:7" x14ac:dyDescent="0.25">
      <c r="B17313" s="1" t="s">
        <v>4554</v>
      </c>
      <c r="C17313" s="1" t="s">
        <v>4555</v>
      </c>
      <c r="D17313" s="1" t="s">
        <v>4556</v>
      </c>
      <c r="E17313" s="1" t="s">
        <v>66</v>
      </c>
      <c r="F17313" s="1" t="s">
        <v>45065</v>
      </c>
      <c r="G17313" s="1" t="s">
        <v>199</v>
      </c>
    </row>
    <row r="17314" spans="1:7" x14ac:dyDescent="0.25">
      <c r="B17314" s="1" t="s">
        <v>45066</v>
      </c>
      <c r="C17314" s="1" t="s">
        <v>45067</v>
      </c>
      <c r="D17314" s="1" t="s">
        <v>45068</v>
      </c>
      <c r="E17314" s="1" t="s">
        <v>66</v>
      </c>
      <c r="F17314" s="1">
        <v>2607</v>
      </c>
      <c r="G17314" s="1" t="s">
        <v>199</v>
      </c>
    </row>
    <row r="17315" spans="1:7" x14ac:dyDescent="0.25">
      <c r="B17315" s="1" t="s">
        <v>15288</v>
      </c>
      <c r="C17315" s="1" t="s">
        <v>15289</v>
      </c>
      <c r="D17315" s="1" t="s">
        <v>15290</v>
      </c>
      <c r="E17315" s="1" t="s">
        <v>66</v>
      </c>
      <c r="F17315" s="1" t="s">
        <v>44649</v>
      </c>
      <c r="G17315" s="1" t="s">
        <v>199</v>
      </c>
    </row>
    <row r="17316" spans="1:7" x14ac:dyDescent="0.25">
      <c r="B17316" s="1" t="s">
        <v>45069</v>
      </c>
      <c r="C17316" s="1" t="s">
        <v>45070</v>
      </c>
      <c r="D17316" s="1" t="s">
        <v>45071</v>
      </c>
      <c r="E17316" s="1" t="s">
        <v>66</v>
      </c>
      <c r="F17316" s="1" t="s">
        <v>44283</v>
      </c>
      <c r="G17316" s="1" t="s">
        <v>199</v>
      </c>
    </row>
    <row r="17317" spans="1:7" x14ac:dyDescent="0.25">
      <c r="B17317" s="1" t="s">
        <v>45072</v>
      </c>
      <c r="C17317" s="1" t="s">
        <v>45073</v>
      </c>
      <c r="D17317" s="1" t="s">
        <v>45074</v>
      </c>
      <c r="E17317" s="1" t="s">
        <v>66</v>
      </c>
      <c r="F17317" s="1" t="s">
        <v>14766</v>
      </c>
      <c r="G17317" s="1" t="s">
        <v>199</v>
      </c>
    </row>
    <row r="17318" spans="1:7" x14ac:dyDescent="0.25">
      <c r="B17318" s="1" t="s">
        <v>45075</v>
      </c>
      <c r="C17318" s="1" t="s">
        <v>45076</v>
      </c>
      <c r="D17318" s="1" t="s">
        <v>45077</v>
      </c>
      <c r="E17318" s="1" t="s">
        <v>66</v>
      </c>
      <c r="F17318" s="1" t="s">
        <v>44061</v>
      </c>
      <c r="G17318" s="1" t="s">
        <v>199</v>
      </c>
    </row>
    <row r="17319" spans="1:7" x14ac:dyDescent="0.25">
      <c r="B17319" s="1" t="s">
        <v>45078</v>
      </c>
      <c r="C17319" s="1" t="s">
        <v>45079</v>
      </c>
      <c r="D17319" s="1" t="s">
        <v>45080</v>
      </c>
      <c r="E17319" s="1" t="s">
        <v>66</v>
      </c>
      <c r="F17319" s="1" t="s">
        <v>44061</v>
      </c>
      <c r="G17319" s="1" t="s">
        <v>199</v>
      </c>
    </row>
    <row r="17320" spans="1:7" x14ac:dyDescent="0.25">
      <c r="A17320" s="1">
        <v>33904052</v>
      </c>
      <c r="B17320" s="1" t="s">
        <v>45081</v>
      </c>
      <c r="C17320" s="1" t="s">
        <v>45082</v>
      </c>
      <c r="D17320" s="1" t="s">
        <v>45083</v>
      </c>
      <c r="E17320" s="1" t="s">
        <v>66</v>
      </c>
      <c r="F17320" s="1" t="s">
        <v>1831</v>
      </c>
      <c r="G17320" s="1" t="s">
        <v>1832</v>
      </c>
    </row>
    <row r="17321" spans="1:7" x14ac:dyDescent="0.25">
      <c r="A17321" s="1">
        <v>33904053</v>
      </c>
      <c r="B17321" s="1" t="s">
        <v>45084</v>
      </c>
      <c r="C17321" s="1" t="s">
        <v>45085</v>
      </c>
      <c r="D17321" s="1" t="s">
        <v>45086</v>
      </c>
      <c r="E17321" s="1" t="s">
        <v>66</v>
      </c>
      <c r="F17321" s="1" t="s">
        <v>1831</v>
      </c>
      <c r="G17321" s="1" t="s">
        <v>1832</v>
      </c>
    </row>
    <row r="17322" spans="1:7" x14ac:dyDescent="0.25">
      <c r="A17322" s="1">
        <v>33904054</v>
      </c>
      <c r="B17322" s="1" t="s">
        <v>45087</v>
      </c>
      <c r="C17322" s="1" t="s">
        <v>45088</v>
      </c>
      <c r="D17322" s="1" t="s">
        <v>45089</v>
      </c>
      <c r="E17322" s="1" t="s">
        <v>66</v>
      </c>
      <c r="F17322" s="1" t="s">
        <v>1831</v>
      </c>
      <c r="G17322" s="1" t="s">
        <v>1832</v>
      </c>
    </row>
    <row r="17323" spans="1:7" x14ac:dyDescent="0.25">
      <c r="B17323" s="1" t="s">
        <v>4798</v>
      </c>
      <c r="C17323" s="1" t="s">
        <v>4799</v>
      </c>
      <c r="D17323" s="1" t="s">
        <v>4800</v>
      </c>
      <c r="E17323" s="1" t="s">
        <v>66</v>
      </c>
      <c r="F17323" s="1" t="s">
        <v>45090</v>
      </c>
      <c r="G17323" s="1" t="s">
        <v>199</v>
      </c>
    </row>
    <row r="17324" spans="1:7" x14ac:dyDescent="0.25">
      <c r="B17324" s="1" t="s">
        <v>45091</v>
      </c>
      <c r="C17324" s="1" t="s">
        <v>45091</v>
      </c>
      <c r="D17324" s="1" t="s">
        <v>45091</v>
      </c>
      <c r="E17324" s="1" t="s">
        <v>66</v>
      </c>
      <c r="G17324" s="1" t="s">
        <v>199</v>
      </c>
    </row>
    <row r="17325" spans="1:7" x14ac:dyDescent="0.25">
      <c r="B17325" s="1" t="s">
        <v>45092</v>
      </c>
      <c r="C17325" s="1" t="s">
        <v>45092</v>
      </c>
      <c r="D17325" s="1" t="s">
        <v>45092</v>
      </c>
      <c r="E17325" s="1" t="s">
        <v>66</v>
      </c>
      <c r="G17325" s="1" t="s">
        <v>199</v>
      </c>
    </row>
    <row r="17326" spans="1:7" x14ac:dyDescent="0.25">
      <c r="B17326" s="1" t="s">
        <v>45093</v>
      </c>
      <c r="C17326" s="1" t="s">
        <v>45093</v>
      </c>
      <c r="D17326" s="1" t="s">
        <v>45093</v>
      </c>
      <c r="E17326" s="1" t="s">
        <v>66</v>
      </c>
      <c r="G17326" s="1" t="s">
        <v>199</v>
      </c>
    </row>
    <row r="17327" spans="1:7" x14ac:dyDescent="0.25">
      <c r="B17327" s="1" t="s">
        <v>45094</v>
      </c>
      <c r="C17327" s="1" t="s">
        <v>45095</v>
      </c>
      <c r="D17327" s="1" t="s">
        <v>45096</v>
      </c>
      <c r="E17327" s="1" t="s">
        <v>66</v>
      </c>
      <c r="F17327" s="1" t="s">
        <v>7862</v>
      </c>
      <c r="G17327" s="1" t="s">
        <v>199</v>
      </c>
    </row>
    <row r="17328" spans="1:7" x14ac:dyDescent="0.25">
      <c r="A17328" s="1">
        <v>23400190</v>
      </c>
      <c r="B17328" s="1" t="s">
        <v>45097</v>
      </c>
      <c r="C17328" s="1" t="s">
        <v>45098</v>
      </c>
      <c r="D17328" s="1" t="s">
        <v>45099</v>
      </c>
      <c r="E17328" s="1" t="s">
        <v>66</v>
      </c>
      <c r="F17328" s="1" t="s">
        <v>16776</v>
      </c>
      <c r="G17328" s="1" t="s">
        <v>16777</v>
      </c>
    </row>
    <row r="17329" spans="1:7" x14ac:dyDescent="0.25">
      <c r="A17329" s="1">
        <v>23400189</v>
      </c>
      <c r="B17329" s="1" t="s">
        <v>45100</v>
      </c>
      <c r="C17329" s="1" t="s">
        <v>45101</v>
      </c>
      <c r="D17329" s="1" t="s">
        <v>45102</v>
      </c>
      <c r="E17329" s="1" t="s">
        <v>66</v>
      </c>
      <c r="F17329" s="1" t="s">
        <v>16776</v>
      </c>
      <c r="G17329" s="1" t="s">
        <v>16777</v>
      </c>
    </row>
    <row r="17330" spans="1:7" x14ac:dyDescent="0.25">
      <c r="B17330" s="1" t="s">
        <v>45103</v>
      </c>
      <c r="C17330" s="1" t="s">
        <v>45103</v>
      </c>
      <c r="D17330" s="1" t="s">
        <v>45103</v>
      </c>
      <c r="E17330" s="1" t="s">
        <v>66</v>
      </c>
      <c r="G17330" s="1" t="s">
        <v>199</v>
      </c>
    </row>
    <row r="17331" spans="1:7" x14ac:dyDescent="0.25">
      <c r="B17331" s="1" t="s">
        <v>9868</v>
      </c>
      <c r="C17331" s="1" t="s">
        <v>9869</v>
      </c>
      <c r="D17331" s="1" t="s">
        <v>9868</v>
      </c>
      <c r="E17331" s="1" t="s">
        <v>66</v>
      </c>
      <c r="G17331" s="1" t="s">
        <v>199</v>
      </c>
    </row>
    <row r="17332" spans="1:7" x14ac:dyDescent="0.25">
      <c r="B17332" s="1" t="s">
        <v>45104</v>
      </c>
      <c r="C17332" s="1" t="s">
        <v>45105</v>
      </c>
      <c r="D17332" s="1" t="s">
        <v>45104</v>
      </c>
      <c r="E17332" s="1" t="s">
        <v>66</v>
      </c>
      <c r="G17332" s="1" t="s">
        <v>199</v>
      </c>
    </row>
    <row r="17333" spans="1:7" x14ac:dyDescent="0.25">
      <c r="B17333" s="1" t="s">
        <v>39415</v>
      </c>
      <c r="C17333" s="1" t="s">
        <v>39416</v>
      </c>
      <c r="D17333" s="1" t="s">
        <v>39417</v>
      </c>
      <c r="E17333" s="1" t="s">
        <v>66</v>
      </c>
      <c r="F17333" s="1">
        <v>2549</v>
      </c>
      <c r="G17333" s="1" t="s">
        <v>199</v>
      </c>
    </row>
    <row r="17334" spans="1:7" x14ac:dyDescent="0.25">
      <c r="A17334" s="1">
        <v>26233036</v>
      </c>
      <c r="B17334" s="1" t="s">
        <v>8383</v>
      </c>
      <c r="C17334" s="1" t="s">
        <v>8384</v>
      </c>
      <c r="D17334" s="1" t="s">
        <v>8385</v>
      </c>
      <c r="E17334" s="1" t="s">
        <v>65</v>
      </c>
      <c r="F17334" s="1" t="s">
        <v>579</v>
      </c>
      <c r="G17334" s="1" t="s">
        <v>580</v>
      </c>
    </row>
    <row r="17335" spans="1:7" x14ac:dyDescent="0.25">
      <c r="B17335" s="1" t="s">
        <v>19740</v>
      </c>
      <c r="C17335" s="1" t="s">
        <v>19741</v>
      </c>
      <c r="D17335" s="1" t="s">
        <v>19742</v>
      </c>
      <c r="E17335" s="1" t="s">
        <v>65</v>
      </c>
      <c r="F17335" s="1" t="s">
        <v>7702</v>
      </c>
      <c r="G17335" s="1" t="s">
        <v>199</v>
      </c>
    </row>
    <row r="17336" spans="1:7" x14ac:dyDescent="0.25">
      <c r="A17336" s="1">
        <v>33900309</v>
      </c>
      <c r="B17336" s="1" t="s">
        <v>45106</v>
      </c>
      <c r="C17336" s="1" t="s">
        <v>45107</v>
      </c>
      <c r="D17336" s="1" t="s">
        <v>45108</v>
      </c>
      <c r="E17336" s="1" t="s">
        <v>66</v>
      </c>
      <c r="F17336" s="1" t="s">
        <v>1192</v>
      </c>
      <c r="G17336" s="1" t="s">
        <v>1193</v>
      </c>
    </row>
    <row r="17337" spans="1:7" x14ac:dyDescent="0.25">
      <c r="A17337" s="1">
        <v>33900317</v>
      </c>
      <c r="B17337" s="1" t="s">
        <v>45109</v>
      </c>
      <c r="C17337" s="1" t="s">
        <v>45110</v>
      </c>
      <c r="D17337" s="1" t="s">
        <v>45111</v>
      </c>
      <c r="E17337" s="1" t="s">
        <v>66</v>
      </c>
      <c r="F17337" s="1" t="s">
        <v>1192</v>
      </c>
      <c r="G17337" s="1" t="s">
        <v>1193</v>
      </c>
    </row>
    <row r="17338" spans="1:7" x14ac:dyDescent="0.25">
      <c r="A17338" s="1">
        <v>35510892</v>
      </c>
      <c r="B17338" s="1" t="s">
        <v>39587</v>
      </c>
      <c r="C17338" s="1" t="s">
        <v>39588</v>
      </c>
      <c r="D17338" s="1" t="s">
        <v>39587</v>
      </c>
      <c r="E17338" s="1" t="s">
        <v>65</v>
      </c>
      <c r="F17338" s="1" t="s">
        <v>39589</v>
      </c>
      <c r="G17338" s="1" t="s">
        <v>39590</v>
      </c>
    </row>
    <row r="17339" spans="1:7" x14ac:dyDescent="0.25">
      <c r="A17339" s="1">
        <v>33950228</v>
      </c>
      <c r="B17339" s="1" t="s">
        <v>45112</v>
      </c>
      <c r="C17339" s="1" t="s">
        <v>45113</v>
      </c>
      <c r="D17339" s="1" t="s">
        <v>45114</v>
      </c>
      <c r="E17339" s="1" t="s">
        <v>65</v>
      </c>
      <c r="F17339" s="1" t="s">
        <v>382</v>
      </c>
      <c r="G17339" s="1" t="s">
        <v>383</v>
      </c>
    </row>
    <row r="17340" spans="1:7" x14ac:dyDescent="0.25">
      <c r="B17340" s="1" t="s">
        <v>122</v>
      </c>
      <c r="C17340" s="1" t="s">
        <v>45115</v>
      </c>
      <c r="D17340" s="1" t="s">
        <v>9942</v>
      </c>
      <c r="E17340" s="1" t="s">
        <v>66</v>
      </c>
      <c r="F17340" s="1" t="s">
        <v>45116</v>
      </c>
      <c r="G17340" s="1" t="s">
        <v>199</v>
      </c>
    </row>
    <row r="17341" spans="1:7" x14ac:dyDescent="0.25">
      <c r="A17341" s="1">
        <v>33904055</v>
      </c>
      <c r="B17341" s="1" t="s">
        <v>45117</v>
      </c>
      <c r="C17341" s="1" t="s">
        <v>45118</v>
      </c>
      <c r="D17341" s="1" t="s">
        <v>45119</v>
      </c>
      <c r="E17341" s="1" t="s">
        <v>66</v>
      </c>
      <c r="F17341" s="1" t="s">
        <v>1831</v>
      </c>
      <c r="G17341" s="1" t="s">
        <v>1832</v>
      </c>
    </row>
    <row r="17342" spans="1:7" x14ac:dyDescent="0.25">
      <c r="A17342" s="1">
        <v>33904056</v>
      </c>
      <c r="B17342" s="1" t="s">
        <v>45120</v>
      </c>
      <c r="C17342" s="1" t="s">
        <v>45121</v>
      </c>
      <c r="D17342" s="1" t="s">
        <v>45122</v>
      </c>
      <c r="E17342" s="1" t="s">
        <v>66</v>
      </c>
      <c r="F17342" s="1" t="s">
        <v>1831</v>
      </c>
      <c r="G17342" s="1" t="s">
        <v>1832</v>
      </c>
    </row>
    <row r="17343" spans="1:7" x14ac:dyDescent="0.25">
      <c r="A17343" s="1">
        <v>33904057</v>
      </c>
      <c r="B17343" s="1" t="s">
        <v>45123</v>
      </c>
      <c r="C17343" s="1" t="s">
        <v>45124</v>
      </c>
      <c r="D17343" s="1" t="s">
        <v>45125</v>
      </c>
      <c r="E17343" s="1" t="s">
        <v>66</v>
      </c>
      <c r="F17343" s="1" t="s">
        <v>1831</v>
      </c>
      <c r="G17343" s="1" t="s">
        <v>1832</v>
      </c>
    </row>
    <row r="17344" spans="1:7" x14ac:dyDescent="0.25">
      <c r="A17344" s="1">
        <v>35123002</v>
      </c>
      <c r="B17344" s="1" t="s">
        <v>45126</v>
      </c>
      <c r="C17344" s="1" t="s">
        <v>45127</v>
      </c>
      <c r="D17344" s="1" t="s">
        <v>45128</v>
      </c>
      <c r="E17344" s="1" t="s">
        <v>65</v>
      </c>
      <c r="F17344" s="1" t="s">
        <v>3175</v>
      </c>
      <c r="G17344" s="1" t="s">
        <v>3176</v>
      </c>
    </row>
    <row r="17345" spans="1:7" x14ac:dyDescent="0.25">
      <c r="A17345" s="1">
        <v>33004239</v>
      </c>
      <c r="B17345" s="1" t="s">
        <v>45129</v>
      </c>
      <c r="C17345" s="1" t="s">
        <v>45130</v>
      </c>
      <c r="D17345" s="1" t="s">
        <v>45131</v>
      </c>
      <c r="E17345" s="1" t="s">
        <v>65</v>
      </c>
      <c r="F17345" s="1" t="s">
        <v>480</v>
      </c>
      <c r="G17345" s="1" t="s">
        <v>481</v>
      </c>
    </row>
    <row r="17346" spans="1:7" x14ac:dyDescent="0.25">
      <c r="A17346" s="1">
        <v>17797000</v>
      </c>
      <c r="B17346" s="1" t="s">
        <v>45132</v>
      </c>
      <c r="C17346" s="1" t="s">
        <v>45133</v>
      </c>
      <c r="D17346" s="1" t="s">
        <v>45134</v>
      </c>
      <c r="E17346" s="1" t="s">
        <v>66</v>
      </c>
      <c r="F17346" s="1" t="s">
        <v>45135</v>
      </c>
      <c r="G17346" s="1" t="s">
        <v>45136</v>
      </c>
    </row>
    <row r="17347" spans="1:7" x14ac:dyDescent="0.25">
      <c r="B17347" s="1" t="s">
        <v>45137</v>
      </c>
      <c r="C17347" s="1" t="s">
        <v>45138</v>
      </c>
      <c r="D17347" s="1" t="s">
        <v>45139</v>
      </c>
      <c r="E17347" s="1" t="s">
        <v>66</v>
      </c>
      <c r="F17347" s="1" t="s">
        <v>6735</v>
      </c>
      <c r="G17347" s="1" t="s">
        <v>199</v>
      </c>
    </row>
    <row r="17348" spans="1:7" x14ac:dyDescent="0.25">
      <c r="B17348" s="1" t="s">
        <v>15731</v>
      </c>
      <c r="C17348" s="1" t="s">
        <v>15732</v>
      </c>
      <c r="D17348" s="1" t="s">
        <v>15733</v>
      </c>
      <c r="E17348" s="1" t="s">
        <v>65</v>
      </c>
      <c r="F17348" s="1" t="s">
        <v>9115</v>
      </c>
      <c r="G17348" s="1" t="s">
        <v>199</v>
      </c>
    </row>
    <row r="17349" spans="1:7" x14ac:dyDescent="0.25">
      <c r="A17349" s="1">
        <v>17745288</v>
      </c>
      <c r="B17349" s="1" t="s">
        <v>45140</v>
      </c>
      <c r="C17349" s="1" t="s">
        <v>45141</v>
      </c>
      <c r="D17349" s="1" t="s">
        <v>45142</v>
      </c>
      <c r="E17349" s="1" t="s">
        <v>65</v>
      </c>
      <c r="F17349" s="1" t="s">
        <v>101</v>
      </c>
      <c r="G17349" s="1" t="s">
        <v>6260</v>
      </c>
    </row>
    <row r="17350" spans="1:7" x14ac:dyDescent="0.25">
      <c r="A17350" s="1">
        <v>17040182</v>
      </c>
      <c r="B17350" s="1" t="s">
        <v>45143</v>
      </c>
      <c r="C17350" s="1" t="s">
        <v>45144</v>
      </c>
      <c r="D17350" s="1" t="s">
        <v>45145</v>
      </c>
      <c r="E17350" s="1" t="s">
        <v>66</v>
      </c>
      <c r="F17350" s="1" t="s">
        <v>285</v>
      </c>
      <c r="G17350" s="1" t="s">
        <v>286</v>
      </c>
    </row>
    <row r="17351" spans="1:7" x14ac:dyDescent="0.25">
      <c r="A17351" s="1">
        <v>19040182</v>
      </c>
      <c r="B17351" s="1" t="s">
        <v>45143</v>
      </c>
      <c r="C17351" s="1" t="s">
        <v>45144</v>
      </c>
      <c r="D17351" s="1" t="s">
        <v>45145</v>
      </c>
      <c r="E17351" s="1" t="s">
        <v>66</v>
      </c>
      <c r="F17351" s="1" t="s">
        <v>285</v>
      </c>
      <c r="G17351" s="1" t="s">
        <v>286</v>
      </c>
    </row>
    <row r="17352" spans="1:7" x14ac:dyDescent="0.25">
      <c r="A17352" s="1">
        <v>23370093</v>
      </c>
      <c r="B17352" s="1" t="s">
        <v>45146</v>
      </c>
      <c r="C17352" s="1" t="s">
        <v>45147</v>
      </c>
      <c r="D17352" s="1" t="s">
        <v>45148</v>
      </c>
      <c r="E17352" s="1" t="s">
        <v>66</v>
      </c>
      <c r="F17352" s="1" t="s">
        <v>45149</v>
      </c>
      <c r="G17352" s="1" t="s">
        <v>45150</v>
      </c>
    </row>
    <row r="17353" spans="1:7" x14ac:dyDescent="0.25">
      <c r="A17353" s="1">
        <v>23370092</v>
      </c>
      <c r="B17353" s="1" t="s">
        <v>45151</v>
      </c>
      <c r="C17353" s="1" t="s">
        <v>45152</v>
      </c>
      <c r="D17353" s="1" t="s">
        <v>45153</v>
      </c>
      <c r="E17353" s="1" t="s">
        <v>66</v>
      </c>
      <c r="F17353" s="1" t="s">
        <v>45149</v>
      </c>
      <c r="G17353" s="1" t="s">
        <v>45150</v>
      </c>
    </row>
    <row r="17354" spans="1:7" x14ac:dyDescent="0.25">
      <c r="A17354" s="1">
        <v>35400080</v>
      </c>
      <c r="B17354" s="1" t="s">
        <v>45154</v>
      </c>
      <c r="C17354" s="1" t="s">
        <v>45155</v>
      </c>
      <c r="D17354" s="1" t="s">
        <v>45156</v>
      </c>
      <c r="E17354" s="1" t="s">
        <v>65</v>
      </c>
      <c r="F17354" s="1" t="s">
        <v>4096</v>
      </c>
      <c r="G17354" s="1" t="s">
        <v>4097</v>
      </c>
    </row>
    <row r="17355" spans="1:7" x14ac:dyDescent="0.25">
      <c r="B17355" s="1" t="s">
        <v>45157</v>
      </c>
      <c r="C17355" s="1" t="s">
        <v>45158</v>
      </c>
      <c r="D17355" s="1" t="s">
        <v>45159</v>
      </c>
      <c r="E17355" s="1" t="s">
        <v>65</v>
      </c>
      <c r="F17355" s="1" t="s">
        <v>7702</v>
      </c>
      <c r="G17355" s="1" t="s">
        <v>199</v>
      </c>
    </row>
    <row r="17356" spans="1:7" x14ac:dyDescent="0.25">
      <c r="A17356" s="1">
        <v>19718066</v>
      </c>
      <c r="B17356" s="1" t="s">
        <v>7781</v>
      </c>
      <c r="C17356" s="1" t="s">
        <v>45160</v>
      </c>
      <c r="D17356" s="1" t="s">
        <v>45161</v>
      </c>
      <c r="E17356" s="1" t="s">
        <v>66</v>
      </c>
      <c r="F17356" s="1" t="s">
        <v>1942</v>
      </c>
      <c r="G17356" s="1" t="s">
        <v>1943</v>
      </c>
    </row>
    <row r="17357" spans="1:7" x14ac:dyDescent="0.25">
      <c r="B17357" s="1" t="s">
        <v>14683</v>
      </c>
      <c r="C17357" s="1" t="s">
        <v>14684</v>
      </c>
      <c r="D17357" s="1" t="s">
        <v>14685</v>
      </c>
      <c r="E17357" s="1" t="s">
        <v>65</v>
      </c>
      <c r="F17357" s="1" t="s">
        <v>7702</v>
      </c>
      <c r="G17357" s="1" t="s">
        <v>199</v>
      </c>
    </row>
    <row r="17358" spans="1:7" x14ac:dyDescent="0.25">
      <c r="A17358" s="1">
        <v>33900318</v>
      </c>
      <c r="B17358" s="1" t="s">
        <v>45162</v>
      </c>
      <c r="C17358" s="1" t="s">
        <v>45163</v>
      </c>
      <c r="D17358" s="1" t="s">
        <v>45164</v>
      </c>
      <c r="G17358" s="1" t="s">
        <v>199</v>
      </c>
    </row>
    <row r="17359" spans="1:7" x14ac:dyDescent="0.25">
      <c r="A17359" s="1">
        <v>35030163</v>
      </c>
      <c r="B17359" s="1" t="s">
        <v>31941</v>
      </c>
      <c r="C17359" s="1" t="s">
        <v>31942</v>
      </c>
      <c r="D17359" s="1" t="s">
        <v>31943</v>
      </c>
      <c r="E17359" s="1" t="s">
        <v>66</v>
      </c>
      <c r="F17359" s="1" t="s">
        <v>31944</v>
      </c>
      <c r="G17359" s="1" t="s">
        <v>31945</v>
      </c>
    </row>
    <row r="17360" spans="1:7" x14ac:dyDescent="0.25">
      <c r="A17360" s="1">
        <v>26772011</v>
      </c>
      <c r="B17360" s="1" t="s">
        <v>45165</v>
      </c>
      <c r="C17360" s="1" t="s">
        <v>45166</v>
      </c>
      <c r="D17360" s="1" t="s">
        <v>45167</v>
      </c>
      <c r="G17360" s="1" t="s">
        <v>199</v>
      </c>
    </row>
    <row r="17361" spans="1:7" x14ac:dyDescent="0.25">
      <c r="A17361" s="1">
        <v>19842109</v>
      </c>
      <c r="B17361" s="1" t="s">
        <v>45168</v>
      </c>
      <c r="C17361" s="1" t="s">
        <v>45169</v>
      </c>
      <c r="D17361" s="1" t="s">
        <v>45170</v>
      </c>
      <c r="E17361" s="1" t="s">
        <v>65</v>
      </c>
      <c r="F17361" s="1" t="s">
        <v>1371</v>
      </c>
      <c r="G17361" s="1" t="s">
        <v>1372</v>
      </c>
    </row>
    <row r="17362" spans="1:7" x14ac:dyDescent="0.25">
      <c r="A17362" s="1">
        <v>35500004</v>
      </c>
      <c r="B17362" s="1" t="s">
        <v>3727</v>
      </c>
      <c r="C17362" s="1" t="s">
        <v>3728</v>
      </c>
      <c r="D17362" s="1" t="s">
        <v>3727</v>
      </c>
      <c r="E17362" s="1" t="s">
        <v>66</v>
      </c>
      <c r="G17362" s="1" t="s">
        <v>199</v>
      </c>
    </row>
    <row r="17363" spans="1:7" x14ac:dyDescent="0.25">
      <c r="A17363" s="1">
        <v>33000434</v>
      </c>
      <c r="B17363" s="1" t="s">
        <v>45171</v>
      </c>
      <c r="C17363" s="1" t="s">
        <v>45172</v>
      </c>
      <c r="D17363" s="1" t="s">
        <v>45173</v>
      </c>
      <c r="E17363" s="1" t="s">
        <v>66</v>
      </c>
      <c r="F17363" s="1" t="s">
        <v>39</v>
      </c>
      <c r="G17363" s="1" t="s">
        <v>321</v>
      </c>
    </row>
    <row r="17364" spans="1:7" x14ac:dyDescent="0.25">
      <c r="A17364" s="1">
        <v>35260810</v>
      </c>
      <c r="B17364" s="1" t="s">
        <v>45174</v>
      </c>
      <c r="C17364" s="1" t="s">
        <v>45175</v>
      </c>
      <c r="D17364" s="1" t="s">
        <v>45175</v>
      </c>
      <c r="E17364" s="1" t="s">
        <v>66</v>
      </c>
      <c r="F17364" s="1" t="s">
        <v>952</v>
      </c>
      <c r="G17364" s="1" t="s">
        <v>953</v>
      </c>
    </row>
    <row r="17365" spans="1:7" x14ac:dyDescent="0.25">
      <c r="B17365" s="1" t="s">
        <v>45176</v>
      </c>
      <c r="C17365" s="1" t="s">
        <v>45177</v>
      </c>
      <c r="D17365" s="1" t="s">
        <v>45178</v>
      </c>
      <c r="E17365" s="1" t="s">
        <v>66</v>
      </c>
      <c r="F17365" s="1" t="s">
        <v>7702</v>
      </c>
      <c r="G17365" s="1" t="s">
        <v>199</v>
      </c>
    </row>
    <row r="17366" spans="1:7" x14ac:dyDescent="0.25">
      <c r="B17366" s="1" t="s">
        <v>45179</v>
      </c>
      <c r="C17366" s="1" t="s">
        <v>45180</v>
      </c>
      <c r="D17366" s="1" t="s">
        <v>45181</v>
      </c>
      <c r="E17366" s="1" t="s">
        <v>65</v>
      </c>
      <c r="F17366" s="1" t="s">
        <v>45182</v>
      </c>
      <c r="G17366" s="1" t="s">
        <v>199</v>
      </c>
    </row>
    <row r="17367" spans="1:7" x14ac:dyDescent="0.25">
      <c r="B17367" s="1" t="s">
        <v>45183</v>
      </c>
      <c r="C17367" s="1" t="s">
        <v>45184</v>
      </c>
      <c r="D17367" s="1" t="s">
        <v>45185</v>
      </c>
      <c r="E17367" s="1" t="s">
        <v>65</v>
      </c>
      <c r="F17367" s="1" t="s">
        <v>6728</v>
      </c>
      <c r="G17367" s="1" t="s">
        <v>199</v>
      </c>
    </row>
    <row r="17368" spans="1:7" x14ac:dyDescent="0.25">
      <c r="A17368" s="1">
        <v>35260811</v>
      </c>
      <c r="B17368" s="1" t="s">
        <v>45186</v>
      </c>
      <c r="C17368" s="1" t="s">
        <v>45186</v>
      </c>
      <c r="D17368" s="1" t="s">
        <v>45186</v>
      </c>
      <c r="G17368" s="1" t="s">
        <v>199</v>
      </c>
    </row>
    <row r="17369" spans="1:7" x14ac:dyDescent="0.25">
      <c r="A17369" s="1">
        <v>35260812</v>
      </c>
      <c r="B17369" s="1" t="s">
        <v>45187</v>
      </c>
      <c r="C17369" s="1" t="s">
        <v>45187</v>
      </c>
      <c r="D17369" s="1" t="s">
        <v>45187</v>
      </c>
      <c r="G17369" s="1" t="s">
        <v>199</v>
      </c>
    </row>
    <row r="17370" spans="1:7" x14ac:dyDescent="0.25">
      <c r="B17370" s="1" t="s">
        <v>45188</v>
      </c>
      <c r="C17370" s="1" t="s">
        <v>45189</v>
      </c>
      <c r="D17370" s="1" t="s">
        <v>45190</v>
      </c>
      <c r="E17370" s="1" t="s">
        <v>65</v>
      </c>
      <c r="F17370" s="1" t="s">
        <v>6761</v>
      </c>
      <c r="G17370" s="1" t="s">
        <v>199</v>
      </c>
    </row>
    <row r="17371" spans="1:7" x14ac:dyDescent="0.25">
      <c r="A17371" s="1">
        <v>31000000</v>
      </c>
      <c r="B17371" s="1" t="s">
        <v>45191</v>
      </c>
      <c r="C17371" s="1" t="s">
        <v>45191</v>
      </c>
      <c r="D17371" s="1" t="s">
        <v>45191</v>
      </c>
      <c r="G17371" s="1" t="s">
        <v>199</v>
      </c>
    </row>
    <row r="17372" spans="1:7" x14ac:dyDescent="0.25">
      <c r="A17372" s="1">
        <v>33000442</v>
      </c>
      <c r="B17372" s="1" t="s">
        <v>45192</v>
      </c>
      <c r="C17372" s="1" t="s">
        <v>45193</v>
      </c>
      <c r="D17372" s="1" t="s">
        <v>45194</v>
      </c>
      <c r="E17372" s="1" t="s">
        <v>65</v>
      </c>
      <c r="F17372" s="1" t="s">
        <v>39</v>
      </c>
      <c r="G17372" s="1" t="s">
        <v>321</v>
      </c>
    </row>
    <row r="17373" spans="1:7" x14ac:dyDescent="0.25">
      <c r="A17373" s="1">
        <v>35260814</v>
      </c>
      <c r="B17373" s="1" t="s">
        <v>45195</v>
      </c>
      <c r="C17373" s="1" t="s">
        <v>45195</v>
      </c>
      <c r="D17373" s="1" t="s">
        <v>45195</v>
      </c>
      <c r="G17373" s="1" t="s">
        <v>199</v>
      </c>
    </row>
    <row r="17374" spans="1:7" x14ac:dyDescent="0.25">
      <c r="A17374" s="1">
        <v>31000002</v>
      </c>
      <c r="B17374" s="1" t="s">
        <v>45196</v>
      </c>
      <c r="C17374" s="1" t="s">
        <v>45197</v>
      </c>
      <c r="D17374" s="1" t="s">
        <v>45198</v>
      </c>
      <c r="E17374" s="1" t="s">
        <v>66</v>
      </c>
      <c r="G17374" s="1" t="s">
        <v>199</v>
      </c>
    </row>
    <row r="17375" spans="1:7" x14ac:dyDescent="0.25">
      <c r="A17375" s="1">
        <v>31000001</v>
      </c>
      <c r="B17375" s="1" t="s">
        <v>45199</v>
      </c>
      <c r="C17375" s="1" t="s">
        <v>45200</v>
      </c>
      <c r="D17375" s="1" t="s">
        <v>45201</v>
      </c>
      <c r="E17375" s="1" t="s">
        <v>66</v>
      </c>
      <c r="G17375" s="1" t="s">
        <v>199</v>
      </c>
    </row>
    <row r="17376" spans="1:7" x14ac:dyDescent="0.25">
      <c r="A17376" s="1">
        <v>35510705</v>
      </c>
      <c r="B17376" s="1" t="s">
        <v>45202</v>
      </c>
      <c r="C17376" s="1" t="s">
        <v>45203</v>
      </c>
      <c r="D17376" s="1" t="s">
        <v>45202</v>
      </c>
      <c r="E17376" s="1" t="s">
        <v>66</v>
      </c>
      <c r="F17376" s="1" t="s">
        <v>39780</v>
      </c>
      <c r="G17376" s="1" t="s">
        <v>39781</v>
      </c>
    </row>
    <row r="17377" spans="1:7" x14ac:dyDescent="0.25">
      <c r="A17377" s="1">
        <v>35260816</v>
      </c>
      <c r="B17377" s="1" t="s">
        <v>45204</v>
      </c>
      <c r="C17377" s="1" t="s">
        <v>45205</v>
      </c>
      <c r="D17377" s="1" t="s">
        <v>45205</v>
      </c>
      <c r="E17377" s="1" t="s">
        <v>66</v>
      </c>
      <c r="F17377" s="1" t="s">
        <v>1113</v>
      </c>
      <c r="G17377" s="1" t="s">
        <v>1114</v>
      </c>
    </row>
    <row r="17378" spans="1:7" x14ac:dyDescent="0.25">
      <c r="A17378" s="1">
        <v>35810073</v>
      </c>
      <c r="B17378" s="1" t="s">
        <v>1248</v>
      </c>
      <c r="C17378" s="1" t="s">
        <v>1249</v>
      </c>
      <c r="D17378" s="1" t="s">
        <v>1250</v>
      </c>
      <c r="E17378" s="1" t="s">
        <v>65</v>
      </c>
      <c r="F17378" s="1" t="s">
        <v>339</v>
      </c>
      <c r="G17378" s="1" t="s">
        <v>340</v>
      </c>
    </row>
    <row r="17379" spans="1:7" x14ac:dyDescent="0.25">
      <c r="B17379" s="1" t="s">
        <v>400</v>
      </c>
      <c r="C17379" s="1" t="s">
        <v>401</v>
      </c>
      <c r="D17379" s="1" t="s">
        <v>402</v>
      </c>
      <c r="E17379" s="1" t="s">
        <v>66</v>
      </c>
      <c r="F17379" s="1" t="s">
        <v>8739</v>
      </c>
      <c r="G17379" s="1" t="s">
        <v>199</v>
      </c>
    </row>
    <row r="17380" spans="1:7" x14ac:dyDescent="0.25">
      <c r="A17380" s="1">
        <v>35810072</v>
      </c>
      <c r="B17380" s="1" t="s">
        <v>45206</v>
      </c>
      <c r="C17380" s="1" t="s">
        <v>45207</v>
      </c>
      <c r="D17380" s="1" t="s">
        <v>45208</v>
      </c>
      <c r="E17380" s="1" t="s">
        <v>66</v>
      </c>
      <c r="F17380" s="1" t="s">
        <v>339</v>
      </c>
      <c r="G17380" s="1" t="s">
        <v>340</v>
      </c>
    </row>
    <row r="17381" spans="1:7" x14ac:dyDescent="0.25">
      <c r="B17381" s="1" t="s">
        <v>45209</v>
      </c>
      <c r="C17381" s="1" t="s">
        <v>45210</v>
      </c>
      <c r="D17381" s="1" t="s">
        <v>45211</v>
      </c>
      <c r="E17381" s="1" t="s">
        <v>66</v>
      </c>
      <c r="F17381" s="1" t="s">
        <v>7434</v>
      </c>
      <c r="G17381" s="1" t="s">
        <v>199</v>
      </c>
    </row>
    <row r="17382" spans="1:7" x14ac:dyDescent="0.25">
      <c r="A17382" s="1">
        <v>35260817</v>
      </c>
      <c r="B17382" s="1" t="s">
        <v>45212</v>
      </c>
      <c r="C17382" s="1" t="s">
        <v>45212</v>
      </c>
      <c r="D17382" s="1" t="s">
        <v>45212</v>
      </c>
      <c r="G17382" s="1" t="s">
        <v>199</v>
      </c>
    </row>
    <row r="17383" spans="1:7" x14ac:dyDescent="0.25">
      <c r="A17383" s="1">
        <v>35260818</v>
      </c>
      <c r="B17383" s="1" t="s">
        <v>45213</v>
      </c>
      <c r="C17383" s="1" t="s">
        <v>45213</v>
      </c>
      <c r="D17383" s="1" t="s">
        <v>45213</v>
      </c>
      <c r="G17383" s="1" t="s">
        <v>199</v>
      </c>
    </row>
    <row r="17384" spans="1:7" x14ac:dyDescent="0.25">
      <c r="B17384" s="1" t="s">
        <v>45214</v>
      </c>
      <c r="C17384" s="1" t="s">
        <v>45215</v>
      </c>
      <c r="D17384" s="1" t="s">
        <v>45216</v>
      </c>
      <c r="E17384" s="1" t="s">
        <v>65</v>
      </c>
      <c r="F17384" s="1" t="s">
        <v>9242</v>
      </c>
      <c r="G17384" s="1" t="s">
        <v>199</v>
      </c>
    </row>
    <row r="17385" spans="1:7" x14ac:dyDescent="0.25">
      <c r="B17385" s="1" t="s">
        <v>45217</v>
      </c>
      <c r="C17385" s="1" t="s">
        <v>45218</v>
      </c>
      <c r="D17385" s="1" t="s">
        <v>45219</v>
      </c>
      <c r="E17385" s="1" t="s">
        <v>65</v>
      </c>
      <c r="F17385" s="1" t="s">
        <v>9242</v>
      </c>
      <c r="G17385" s="1" t="s">
        <v>199</v>
      </c>
    </row>
    <row r="17386" spans="1:7" x14ac:dyDescent="0.25">
      <c r="B17386" s="1" t="s">
        <v>45220</v>
      </c>
      <c r="C17386" s="1" t="s">
        <v>45221</v>
      </c>
      <c r="D17386" s="1" t="s">
        <v>45222</v>
      </c>
      <c r="E17386" s="1" t="s">
        <v>65</v>
      </c>
      <c r="G17386" s="1" t="s">
        <v>199</v>
      </c>
    </row>
    <row r="17387" spans="1:7" x14ac:dyDescent="0.25">
      <c r="B17387" s="1" t="s">
        <v>45223</v>
      </c>
      <c r="C17387" s="1" t="s">
        <v>45224</v>
      </c>
      <c r="D17387" s="1" t="s">
        <v>45225</v>
      </c>
      <c r="E17387" s="1" t="s">
        <v>65</v>
      </c>
      <c r="G17387" s="1" t="s">
        <v>199</v>
      </c>
    </row>
    <row r="17388" spans="1:7" x14ac:dyDescent="0.25">
      <c r="B17388" s="1" t="s">
        <v>45226</v>
      </c>
      <c r="C17388" s="1" t="s">
        <v>45227</v>
      </c>
      <c r="D17388" s="1" t="s">
        <v>45228</v>
      </c>
      <c r="E17388" s="1" t="s">
        <v>65</v>
      </c>
      <c r="G17388" s="1" t="s">
        <v>199</v>
      </c>
    </row>
    <row r="17389" spans="1:7" x14ac:dyDescent="0.25">
      <c r="B17389" s="1" t="s">
        <v>45229</v>
      </c>
      <c r="C17389" s="1" t="s">
        <v>45230</v>
      </c>
      <c r="D17389" s="1" t="s">
        <v>45231</v>
      </c>
      <c r="E17389" s="1" t="s">
        <v>65</v>
      </c>
      <c r="F17389" s="1" t="s">
        <v>9242</v>
      </c>
      <c r="G17389" s="1" t="s">
        <v>199</v>
      </c>
    </row>
    <row r="17390" spans="1:7" x14ac:dyDescent="0.25">
      <c r="B17390" s="1" t="s">
        <v>22040</v>
      </c>
      <c r="C17390" s="1" t="s">
        <v>22041</v>
      </c>
      <c r="D17390" s="1" t="s">
        <v>45232</v>
      </c>
      <c r="E17390" s="1" t="s">
        <v>65</v>
      </c>
      <c r="F17390" s="1" t="s">
        <v>9242</v>
      </c>
      <c r="G17390" s="1" t="s">
        <v>199</v>
      </c>
    </row>
    <row r="17391" spans="1:7" x14ac:dyDescent="0.25">
      <c r="B17391" s="1" t="s">
        <v>45233</v>
      </c>
      <c r="C17391" s="1" t="s">
        <v>45234</v>
      </c>
      <c r="D17391" s="1" t="s">
        <v>45235</v>
      </c>
      <c r="E17391" s="1" t="s">
        <v>65</v>
      </c>
      <c r="G17391" s="1" t="s">
        <v>199</v>
      </c>
    </row>
    <row r="17392" spans="1:7" x14ac:dyDescent="0.25">
      <c r="B17392" s="1" t="s">
        <v>21499</v>
      </c>
      <c r="C17392" s="1" t="s">
        <v>21500</v>
      </c>
      <c r="D17392" s="1" t="s">
        <v>45236</v>
      </c>
      <c r="E17392" s="1" t="s">
        <v>65</v>
      </c>
      <c r="F17392" s="1">
        <v>1854</v>
      </c>
      <c r="G17392" s="1" t="s">
        <v>199</v>
      </c>
    </row>
    <row r="17393" spans="1:7" x14ac:dyDescent="0.25">
      <c r="B17393" s="1" t="s">
        <v>21478</v>
      </c>
      <c r="C17393" s="1" t="s">
        <v>21479</v>
      </c>
      <c r="D17393" s="1" t="s">
        <v>45237</v>
      </c>
      <c r="E17393" s="1" t="s">
        <v>65</v>
      </c>
      <c r="F17393" s="1">
        <v>1854</v>
      </c>
      <c r="G17393" s="1" t="s">
        <v>199</v>
      </c>
    </row>
    <row r="17394" spans="1:7" x14ac:dyDescent="0.25">
      <c r="B17394" s="1" t="s">
        <v>45238</v>
      </c>
      <c r="C17394" s="1" t="s">
        <v>45239</v>
      </c>
      <c r="D17394" s="1" t="s">
        <v>45240</v>
      </c>
      <c r="E17394" s="1" t="s">
        <v>65</v>
      </c>
      <c r="F17394" s="1" t="s">
        <v>9242</v>
      </c>
      <c r="G17394" s="1" t="s">
        <v>199</v>
      </c>
    </row>
    <row r="17395" spans="1:7" x14ac:dyDescent="0.25">
      <c r="B17395" s="1" t="s">
        <v>45241</v>
      </c>
      <c r="C17395" s="1" t="s">
        <v>45242</v>
      </c>
      <c r="D17395" s="1" t="s">
        <v>45243</v>
      </c>
      <c r="E17395" s="1" t="s">
        <v>65</v>
      </c>
      <c r="G17395" s="1" t="s">
        <v>199</v>
      </c>
    </row>
    <row r="17396" spans="1:7" x14ac:dyDescent="0.25">
      <c r="B17396" s="1" t="s">
        <v>45244</v>
      </c>
      <c r="C17396" s="1" t="s">
        <v>45245</v>
      </c>
      <c r="D17396" s="1" t="s">
        <v>45246</v>
      </c>
      <c r="E17396" s="1" t="s">
        <v>65</v>
      </c>
      <c r="F17396" s="1" t="s">
        <v>9242</v>
      </c>
      <c r="G17396" s="1" t="s">
        <v>199</v>
      </c>
    </row>
    <row r="17397" spans="1:7" x14ac:dyDescent="0.25">
      <c r="B17397" s="1" t="s">
        <v>45247</v>
      </c>
      <c r="C17397" s="1" t="s">
        <v>45248</v>
      </c>
      <c r="D17397" s="1" t="s">
        <v>45249</v>
      </c>
      <c r="E17397" s="1" t="s">
        <v>65</v>
      </c>
      <c r="F17397" s="1" t="s">
        <v>9242</v>
      </c>
      <c r="G17397" s="1" t="s">
        <v>199</v>
      </c>
    </row>
    <row r="17398" spans="1:7" x14ac:dyDescent="0.25">
      <c r="B17398" s="1" t="s">
        <v>45250</v>
      </c>
      <c r="C17398" s="1" t="s">
        <v>45251</v>
      </c>
      <c r="D17398" s="1" t="s">
        <v>45252</v>
      </c>
      <c r="E17398" s="1" t="s">
        <v>65</v>
      </c>
      <c r="F17398" s="1" t="s">
        <v>9242</v>
      </c>
      <c r="G17398" s="1" t="s">
        <v>199</v>
      </c>
    </row>
    <row r="17399" spans="1:7" x14ac:dyDescent="0.25">
      <c r="B17399" s="1" t="s">
        <v>45253</v>
      </c>
      <c r="C17399" s="1" t="s">
        <v>45254</v>
      </c>
      <c r="D17399" s="1" t="s">
        <v>45255</v>
      </c>
      <c r="E17399" s="1" t="s">
        <v>65</v>
      </c>
      <c r="F17399" s="1" t="s">
        <v>9242</v>
      </c>
      <c r="G17399" s="1" t="s">
        <v>199</v>
      </c>
    </row>
    <row r="17400" spans="1:7" x14ac:dyDescent="0.25">
      <c r="B17400" s="1" t="s">
        <v>45256</v>
      </c>
      <c r="C17400" s="1" t="s">
        <v>45257</v>
      </c>
      <c r="D17400" s="1" t="s">
        <v>45258</v>
      </c>
      <c r="E17400" s="1" t="s">
        <v>65</v>
      </c>
      <c r="F17400" s="1" t="s">
        <v>9242</v>
      </c>
      <c r="G17400" s="1" t="s">
        <v>199</v>
      </c>
    </row>
    <row r="17401" spans="1:7" x14ac:dyDescent="0.25">
      <c r="B17401" s="1" t="s">
        <v>45259</v>
      </c>
      <c r="C17401" s="1" t="s">
        <v>45260</v>
      </c>
      <c r="D17401" s="1" t="s">
        <v>45261</v>
      </c>
      <c r="E17401" s="1" t="s">
        <v>65</v>
      </c>
      <c r="F17401" s="1" t="s">
        <v>9242</v>
      </c>
      <c r="G17401" s="1" t="s">
        <v>199</v>
      </c>
    </row>
    <row r="17402" spans="1:7" x14ac:dyDescent="0.25">
      <c r="B17402" s="1" t="s">
        <v>45262</v>
      </c>
      <c r="C17402" s="1" t="s">
        <v>45263</v>
      </c>
      <c r="D17402" s="1" t="s">
        <v>45264</v>
      </c>
      <c r="E17402" s="1" t="s">
        <v>65</v>
      </c>
      <c r="F17402" s="1" t="s">
        <v>9242</v>
      </c>
      <c r="G17402" s="1" t="s">
        <v>199</v>
      </c>
    </row>
    <row r="17403" spans="1:7" x14ac:dyDescent="0.25">
      <c r="B17403" s="1" t="s">
        <v>45265</v>
      </c>
      <c r="C17403" s="1" t="s">
        <v>45266</v>
      </c>
      <c r="D17403" s="1" t="s">
        <v>45267</v>
      </c>
      <c r="E17403" s="1" t="s">
        <v>65</v>
      </c>
      <c r="F17403" s="1" t="s">
        <v>9242</v>
      </c>
      <c r="G17403" s="1" t="s">
        <v>199</v>
      </c>
    </row>
    <row r="17404" spans="1:7" x14ac:dyDescent="0.25">
      <c r="A17404" s="1">
        <v>33000466</v>
      </c>
      <c r="B17404" s="1" t="s">
        <v>45268</v>
      </c>
      <c r="C17404" s="1" t="s">
        <v>45269</v>
      </c>
      <c r="D17404" s="1" t="s">
        <v>45270</v>
      </c>
      <c r="E17404" s="1" t="s">
        <v>65</v>
      </c>
      <c r="F17404" s="1" t="s">
        <v>480</v>
      </c>
      <c r="G17404" s="1" t="s">
        <v>481</v>
      </c>
    </row>
    <row r="17405" spans="1:7" x14ac:dyDescent="0.25">
      <c r="A17405" s="1">
        <v>33000467</v>
      </c>
      <c r="B17405" s="1" t="s">
        <v>45271</v>
      </c>
      <c r="C17405" s="1" t="s">
        <v>45272</v>
      </c>
      <c r="D17405" s="1" t="s">
        <v>45273</v>
      </c>
      <c r="E17405" s="1" t="s">
        <v>65</v>
      </c>
      <c r="F17405" s="1" t="s">
        <v>39</v>
      </c>
      <c r="G17405" s="1" t="s">
        <v>321</v>
      </c>
    </row>
    <row r="17406" spans="1:7" x14ac:dyDescent="0.25">
      <c r="A17406" s="1">
        <v>33000481</v>
      </c>
      <c r="B17406" s="1" t="s">
        <v>45274</v>
      </c>
      <c r="C17406" s="1" t="s">
        <v>45275</v>
      </c>
      <c r="D17406" s="1" t="s">
        <v>45276</v>
      </c>
      <c r="E17406" s="1" t="s">
        <v>65</v>
      </c>
      <c r="F17406" s="1" t="s">
        <v>39</v>
      </c>
      <c r="G17406" s="1" t="s">
        <v>321</v>
      </c>
    </row>
    <row r="17407" spans="1:7" x14ac:dyDescent="0.25">
      <c r="A17407" s="1">
        <v>33000482</v>
      </c>
      <c r="B17407" s="1" t="s">
        <v>45277</v>
      </c>
      <c r="C17407" s="1" t="s">
        <v>45278</v>
      </c>
      <c r="D17407" s="1" t="s">
        <v>45279</v>
      </c>
      <c r="E17407" s="1" t="s">
        <v>65</v>
      </c>
      <c r="F17407" s="1" t="s">
        <v>1984</v>
      </c>
      <c r="G17407" s="1" t="s">
        <v>1985</v>
      </c>
    </row>
    <row r="17408" spans="1:7" x14ac:dyDescent="0.25">
      <c r="A17408" s="1">
        <v>33950229</v>
      </c>
      <c r="B17408" s="1" t="s">
        <v>45280</v>
      </c>
      <c r="C17408" s="1" t="s">
        <v>45281</v>
      </c>
      <c r="D17408" s="1" t="s">
        <v>45282</v>
      </c>
      <c r="E17408" s="1" t="s">
        <v>65</v>
      </c>
      <c r="F17408" s="1" t="s">
        <v>382</v>
      </c>
      <c r="G17408" s="1" t="s">
        <v>383</v>
      </c>
    </row>
    <row r="17409" spans="1:7" x14ac:dyDescent="0.25">
      <c r="B17409" s="1" t="s">
        <v>45283</v>
      </c>
      <c r="C17409" s="1" t="s">
        <v>45284</v>
      </c>
      <c r="D17409" s="1" t="s">
        <v>45285</v>
      </c>
      <c r="E17409" s="1" t="s">
        <v>66</v>
      </c>
      <c r="F17409" s="1" t="s">
        <v>14544</v>
      </c>
      <c r="G17409" s="1" t="s">
        <v>199</v>
      </c>
    </row>
    <row r="17410" spans="1:7" x14ac:dyDescent="0.25">
      <c r="B17410" s="1" t="s">
        <v>45286</v>
      </c>
      <c r="C17410" s="1" t="s">
        <v>45287</v>
      </c>
      <c r="D17410" s="1" t="s">
        <v>45288</v>
      </c>
      <c r="E17410" s="1" t="s">
        <v>66</v>
      </c>
      <c r="F17410" s="1" t="s">
        <v>14544</v>
      </c>
      <c r="G17410" s="1" t="s">
        <v>199</v>
      </c>
    </row>
    <row r="17411" spans="1:7" x14ac:dyDescent="0.25">
      <c r="B17411" s="1" t="s">
        <v>45289</v>
      </c>
      <c r="C17411" s="1" t="s">
        <v>45290</v>
      </c>
      <c r="D17411" s="1" t="s">
        <v>45291</v>
      </c>
      <c r="E17411" s="1" t="s">
        <v>66</v>
      </c>
      <c r="F17411" s="1" t="s">
        <v>14544</v>
      </c>
      <c r="G17411" s="1" t="s">
        <v>199</v>
      </c>
    </row>
    <row r="17412" spans="1:7" x14ac:dyDescent="0.25">
      <c r="B17412" s="1" t="s">
        <v>45292</v>
      </c>
      <c r="C17412" s="1" t="s">
        <v>45293</v>
      </c>
      <c r="D17412" s="1" t="s">
        <v>45294</v>
      </c>
      <c r="E17412" s="1" t="s">
        <v>66</v>
      </c>
      <c r="F17412" s="1" t="s">
        <v>14544</v>
      </c>
      <c r="G17412" s="1" t="s">
        <v>199</v>
      </c>
    </row>
    <row r="17413" spans="1:7" x14ac:dyDescent="0.25">
      <c r="B17413" s="1" t="s">
        <v>45295</v>
      </c>
      <c r="C17413" s="1" t="s">
        <v>45296</v>
      </c>
      <c r="D17413" s="1" t="s">
        <v>45297</v>
      </c>
      <c r="E17413" s="1" t="s">
        <v>66</v>
      </c>
      <c r="F17413" s="1" t="s">
        <v>44095</v>
      </c>
      <c r="G17413" s="1" t="s">
        <v>199</v>
      </c>
    </row>
    <row r="17414" spans="1:7" x14ac:dyDescent="0.25">
      <c r="A17414" s="1">
        <v>19524008</v>
      </c>
      <c r="B17414" s="1" t="s">
        <v>45298</v>
      </c>
      <c r="C17414" s="1" t="s">
        <v>45299</v>
      </c>
      <c r="D17414" s="1" t="s">
        <v>45300</v>
      </c>
      <c r="E17414" s="1" t="s">
        <v>66</v>
      </c>
      <c r="F17414" s="1" t="s">
        <v>149</v>
      </c>
      <c r="G17414" s="1" t="s">
        <v>150</v>
      </c>
    </row>
    <row r="17415" spans="1:7" x14ac:dyDescent="0.25">
      <c r="A17415" s="1">
        <v>23370095</v>
      </c>
      <c r="B17415" s="1" t="s">
        <v>5427</v>
      </c>
      <c r="C17415" s="1" t="s">
        <v>5428</v>
      </c>
      <c r="D17415" s="1" t="s">
        <v>5429</v>
      </c>
      <c r="E17415" s="1" t="s">
        <v>65</v>
      </c>
      <c r="F17415" s="1" t="s">
        <v>3102</v>
      </c>
      <c r="G17415" s="1" t="s">
        <v>3103</v>
      </c>
    </row>
    <row r="17416" spans="1:7" x14ac:dyDescent="0.25">
      <c r="B17416" s="1" t="s">
        <v>45301</v>
      </c>
      <c r="C17416" s="1" t="s">
        <v>45302</v>
      </c>
      <c r="D17416" s="1" t="s">
        <v>45303</v>
      </c>
      <c r="E17416" s="1" t="s">
        <v>66</v>
      </c>
      <c r="F17416" s="1" t="s">
        <v>8189</v>
      </c>
      <c r="G17416" s="1" t="s">
        <v>199</v>
      </c>
    </row>
    <row r="17417" spans="1:7" x14ac:dyDescent="0.25">
      <c r="A17417" s="1">
        <v>23370094</v>
      </c>
      <c r="B17417" s="1" t="s">
        <v>5430</v>
      </c>
      <c r="C17417" s="1" t="s">
        <v>5431</v>
      </c>
      <c r="D17417" s="1" t="s">
        <v>5432</v>
      </c>
      <c r="E17417" s="1" t="s">
        <v>66</v>
      </c>
      <c r="F17417" s="1" t="s">
        <v>3102</v>
      </c>
      <c r="G17417" s="1" t="s">
        <v>3103</v>
      </c>
    </row>
    <row r="17418" spans="1:7" x14ac:dyDescent="0.25">
      <c r="B17418" s="1" t="s">
        <v>45304</v>
      </c>
      <c r="C17418" s="1" t="s">
        <v>45305</v>
      </c>
      <c r="D17418" s="1" t="s">
        <v>45306</v>
      </c>
      <c r="E17418" s="1" t="s">
        <v>66</v>
      </c>
      <c r="F17418" s="1" t="s">
        <v>43853</v>
      </c>
      <c r="G17418" s="1" t="s">
        <v>199</v>
      </c>
    </row>
    <row r="17419" spans="1:7" x14ac:dyDescent="0.25">
      <c r="A17419" s="1">
        <v>33900451</v>
      </c>
      <c r="B17419" s="1" t="s">
        <v>45307</v>
      </c>
      <c r="C17419" s="1" t="s">
        <v>45308</v>
      </c>
      <c r="D17419" s="1" t="s">
        <v>45309</v>
      </c>
      <c r="E17419" s="1" t="s">
        <v>65</v>
      </c>
      <c r="F17419" s="1" t="s">
        <v>387</v>
      </c>
      <c r="G17419" s="1" t="s">
        <v>388</v>
      </c>
    </row>
    <row r="17420" spans="1:7" x14ac:dyDescent="0.25">
      <c r="B17420" s="1" t="s">
        <v>45310</v>
      </c>
      <c r="C17420" s="1" t="s">
        <v>45311</v>
      </c>
      <c r="D17420" s="1" t="s">
        <v>45312</v>
      </c>
      <c r="E17420" s="1" t="s">
        <v>65</v>
      </c>
      <c r="F17420" s="1" t="s">
        <v>6742</v>
      </c>
      <c r="G17420" s="1" t="s">
        <v>199</v>
      </c>
    </row>
    <row r="17421" spans="1:7" x14ac:dyDescent="0.25">
      <c r="B17421" s="1" t="s">
        <v>45313</v>
      </c>
      <c r="C17421" s="1" t="s">
        <v>45314</v>
      </c>
      <c r="D17421" s="1" t="s">
        <v>45315</v>
      </c>
      <c r="E17421" s="1" t="s">
        <v>65</v>
      </c>
      <c r="F17421" s="1" t="s">
        <v>6742</v>
      </c>
      <c r="G17421" s="1" t="s">
        <v>199</v>
      </c>
    </row>
    <row r="17422" spans="1:7" x14ac:dyDescent="0.25">
      <c r="A17422" s="1">
        <v>33950230</v>
      </c>
      <c r="B17422" s="1" t="s">
        <v>45316</v>
      </c>
      <c r="C17422" s="1" t="s">
        <v>45317</v>
      </c>
      <c r="D17422" s="1" t="s">
        <v>45318</v>
      </c>
      <c r="E17422" s="1" t="s">
        <v>65</v>
      </c>
      <c r="F17422" s="1" t="s">
        <v>480</v>
      </c>
      <c r="G17422" s="1" t="s">
        <v>481</v>
      </c>
    </row>
    <row r="17423" spans="1:7" x14ac:dyDescent="0.25">
      <c r="A17423" s="1">
        <v>17095001</v>
      </c>
      <c r="B17423" s="1" t="s">
        <v>14001</v>
      </c>
      <c r="C17423" s="1" t="s">
        <v>14002</v>
      </c>
      <c r="D17423" s="1" t="s">
        <v>14003</v>
      </c>
      <c r="E17423" s="1" t="s">
        <v>66</v>
      </c>
      <c r="F17423" s="1" t="s">
        <v>498</v>
      </c>
      <c r="G17423" s="1" t="s">
        <v>499</v>
      </c>
    </row>
    <row r="17424" spans="1:7" x14ac:dyDescent="0.25">
      <c r="B17424" s="1" t="s">
        <v>45319</v>
      </c>
      <c r="C17424" s="1" t="s">
        <v>45320</v>
      </c>
      <c r="D17424" s="1" t="s">
        <v>45321</v>
      </c>
      <c r="E17424" s="1" t="s">
        <v>66</v>
      </c>
      <c r="G17424" s="1" t="s">
        <v>199</v>
      </c>
    </row>
    <row r="17425" spans="1:7" x14ac:dyDescent="0.25">
      <c r="B17425" s="1" t="s">
        <v>45322</v>
      </c>
      <c r="C17425" s="1" t="s">
        <v>45323</v>
      </c>
      <c r="D17425" s="1" t="s">
        <v>45324</v>
      </c>
      <c r="E17425" s="1" t="s">
        <v>66</v>
      </c>
      <c r="G17425" s="1" t="s">
        <v>199</v>
      </c>
    </row>
    <row r="17426" spans="1:7" x14ac:dyDescent="0.25">
      <c r="B17426" s="1" t="s">
        <v>45325</v>
      </c>
      <c r="C17426" s="1" t="s">
        <v>45326</v>
      </c>
      <c r="D17426" s="1" t="s">
        <v>45327</v>
      </c>
      <c r="E17426" s="1" t="s">
        <v>66</v>
      </c>
      <c r="G17426" s="1" t="s">
        <v>199</v>
      </c>
    </row>
    <row r="17427" spans="1:7" x14ac:dyDescent="0.25">
      <c r="A17427" s="1">
        <v>35260819</v>
      </c>
      <c r="B17427" s="1" t="s">
        <v>45328</v>
      </c>
      <c r="C17427" s="1" t="s">
        <v>45329</v>
      </c>
      <c r="D17427" s="1" t="s">
        <v>45330</v>
      </c>
      <c r="E17427" s="1" t="s">
        <v>65</v>
      </c>
      <c r="F17427" s="1" t="s">
        <v>2615</v>
      </c>
      <c r="G17427" s="1" t="s">
        <v>2616</v>
      </c>
    </row>
    <row r="17428" spans="1:7" x14ac:dyDescent="0.25">
      <c r="A17428" s="1">
        <v>33000624</v>
      </c>
      <c r="B17428" s="1" t="s">
        <v>45331</v>
      </c>
      <c r="C17428" s="1" t="s">
        <v>45332</v>
      </c>
      <c r="D17428" s="1" t="s">
        <v>45333</v>
      </c>
      <c r="E17428" s="1" t="s">
        <v>65</v>
      </c>
      <c r="F17428" s="1" t="s">
        <v>39</v>
      </c>
      <c r="G17428" s="1" t="s">
        <v>321</v>
      </c>
    </row>
    <row r="17429" spans="1:7" x14ac:dyDescent="0.25">
      <c r="A17429" s="1">
        <v>33000637</v>
      </c>
      <c r="B17429" s="1" t="s">
        <v>45334</v>
      </c>
      <c r="C17429" s="1" t="s">
        <v>45335</v>
      </c>
      <c r="D17429" s="1" t="s">
        <v>45336</v>
      </c>
      <c r="E17429" s="1" t="s">
        <v>65</v>
      </c>
      <c r="F17429" s="1" t="s">
        <v>39</v>
      </c>
      <c r="G17429" s="1" t="s">
        <v>321</v>
      </c>
    </row>
    <row r="17430" spans="1:7" x14ac:dyDescent="0.25">
      <c r="B17430" s="1" t="s">
        <v>42899</v>
      </c>
      <c r="C17430" s="1" t="s">
        <v>42900</v>
      </c>
      <c r="D17430" s="1" t="s">
        <v>42901</v>
      </c>
      <c r="E17430" s="1" t="s">
        <v>65</v>
      </c>
      <c r="F17430" s="1" t="s">
        <v>7824</v>
      </c>
      <c r="G17430" s="1" t="s">
        <v>199</v>
      </c>
    </row>
    <row r="17431" spans="1:7" x14ac:dyDescent="0.25">
      <c r="B17431" s="1" t="s">
        <v>45337</v>
      </c>
      <c r="C17431" s="1" t="s">
        <v>45338</v>
      </c>
      <c r="D17431" s="1" t="s">
        <v>45339</v>
      </c>
      <c r="E17431" s="1" t="s">
        <v>65</v>
      </c>
      <c r="F17431" s="1" t="s">
        <v>7824</v>
      </c>
      <c r="G17431" s="1" t="s">
        <v>199</v>
      </c>
    </row>
    <row r="17432" spans="1:7" x14ac:dyDescent="0.25">
      <c r="A17432" s="1">
        <v>26772012</v>
      </c>
      <c r="B17432" s="1" t="s">
        <v>45340</v>
      </c>
      <c r="C17432" s="1" t="s">
        <v>45341</v>
      </c>
      <c r="D17432" s="1" t="s">
        <v>45342</v>
      </c>
      <c r="E17432" s="1" t="s">
        <v>65</v>
      </c>
      <c r="F17432" s="1" t="s">
        <v>5899</v>
      </c>
      <c r="G17432" s="1" t="s">
        <v>5900</v>
      </c>
    </row>
    <row r="17433" spans="1:7" x14ac:dyDescent="0.25">
      <c r="A17433" s="1">
        <v>35085033</v>
      </c>
      <c r="B17433" s="1" t="s">
        <v>45343</v>
      </c>
      <c r="C17433" s="1" t="s">
        <v>45343</v>
      </c>
      <c r="D17433" s="1" t="s">
        <v>45343</v>
      </c>
      <c r="G17433" s="1" t="s">
        <v>199</v>
      </c>
    </row>
    <row r="17434" spans="1:7" x14ac:dyDescent="0.25">
      <c r="A17434" s="1">
        <v>19745281</v>
      </c>
      <c r="B17434" s="1" t="s">
        <v>45344</v>
      </c>
      <c r="C17434" s="1" t="s">
        <v>45345</v>
      </c>
      <c r="D17434" s="1" t="s">
        <v>45346</v>
      </c>
      <c r="G17434" s="1" t="s">
        <v>199</v>
      </c>
    </row>
    <row r="17435" spans="1:7" x14ac:dyDescent="0.25">
      <c r="A17435" s="1">
        <v>35260821</v>
      </c>
      <c r="B17435" s="1" t="s">
        <v>45347</v>
      </c>
      <c r="C17435" s="1" t="s">
        <v>45348</v>
      </c>
      <c r="D17435" s="1" t="s">
        <v>45348</v>
      </c>
      <c r="E17435" s="1" t="s">
        <v>65</v>
      </c>
      <c r="F17435" s="1" t="s">
        <v>29</v>
      </c>
      <c r="G17435" s="1" t="s">
        <v>2799</v>
      </c>
    </row>
    <row r="17436" spans="1:7" x14ac:dyDescent="0.25">
      <c r="A17436" s="1">
        <v>37050043</v>
      </c>
      <c r="B17436" s="1" t="s">
        <v>45349</v>
      </c>
      <c r="C17436" s="1" t="s">
        <v>45349</v>
      </c>
      <c r="D17436" s="1" t="s">
        <v>45349</v>
      </c>
      <c r="G17436" s="1" t="s">
        <v>199</v>
      </c>
    </row>
    <row r="17437" spans="1:7" x14ac:dyDescent="0.25">
      <c r="B17437" s="1" t="s">
        <v>45350</v>
      </c>
      <c r="C17437" s="1" t="s">
        <v>45351</v>
      </c>
      <c r="D17437" s="1" t="s">
        <v>45352</v>
      </c>
      <c r="E17437" s="1" t="s">
        <v>66</v>
      </c>
      <c r="F17437" s="1" t="s">
        <v>45182</v>
      </c>
      <c r="G17437" s="1" t="s">
        <v>199</v>
      </c>
    </row>
    <row r="17438" spans="1:7" x14ac:dyDescent="0.25">
      <c r="A17438" s="1">
        <v>35520264</v>
      </c>
      <c r="B17438" s="1" t="s">
        <v>45353</v>
      </c>
      <c r="C17438" s="1" t="s">
        <v>45354</v>
      </c>
      <c r="D17438" s="1" t="s">
        <v>45355</v>
      </c>
      <c r="E17438" s="1" t="s">
        <v>65</v>
      </c>
      <c r="F17438" s="1" t="s">
        <v>96</v>
      </c>
      <c r="G17438" s="1" t="s">
        <v>45356</v>
      </c>
    </row>
    <row r="17439" spans="1:7" x14ac:dyDescent="0.25">
      <c r="B17439" s="1" t="s">
        <v>45357</v>
      </c>
      <c r="C17439" s="1" t="s">
        <v>45358</v>
      </c>
      <c r="D17439" s="1" t="s">
        <v>45359</v>
      </c>
      <c r="E17439" s="1" t="s">
        <v>66</v>
      </c>
      <c r="F17439" s="1">
        <v>2992</v>
      </c>
      <c r="G17439" s="1" t="s">
        <v>199</v>
      </c>
    </row>
    <row r="17440" spans="1:7" x14ac:dyDescent="0.25">
      <c r="A17440" s="1">
        <v>35260822</v>
      </c>
      <c r="B17440" s="1" t="s">
        <v>45360</v>
      </c>
      <c r="C17440" s="1" t="s">
        <v>45361</v>
      </c>
      <c r="D17440" s="1" t="s">
        <v>45362</v>
      </c>
      <c r="E17440" s="1" t="s">
        <v>65</v>
      </c>
      <c r="G17440" s="1" t="s">
        <v>199</v>
      </c>
    </row>
    <row r="17441" spans="1:7" x14ac:dyDescent="0.25">
      <c r="B17441" s="1" t="s">
        <v>45363</v>
      </c>
      <c r="C17441" s="1" t="s">
        <v>45364</v>
      </c>
      <c r="D17441" s="1" t="s">
        <v>45363</v>
      </c>
      <c r="E17441" s="1" t="s">
        <v>66</v>
      </c>
      <c r="G17441" s="1" t="s">
        <v>199</v>
      </c>
    </row>
    <row r="17442" spans="1:7" x14ac:dyDescent="0.25">
      <c r="B17442" s="1" t="s">
        <v>45365</v>
      </c>
      <c r="C17442" s="1" t="s">
        <v>45366</v>
      </c>
      <c r="D17442" s="1" t="s">
        <v>45367</v>
      </c>
      <c r="E17442" s="1" t="s">
        <v>65</v>
      </c>
      <c r="F17442" s="1" t="s">
        <v>45368</v>
      </c>
      <c r="G17442" s="1" t="s">
        <v>199</v>
      </c>
    </row>
    <row r="17443" spans="1:7" x14ac:dyDescent="0.25">
      <c r="B17443" s="1" t="s">
        <v>45369</v>
      </c>
      <c r="C17443" s="1" t="s">
        <v>45370</v>
      </c>
      <c r="D17443" s="1" t="s">
        <v>45371</v>
      </c>
      <c r="E17443" s="1" t="s">
        <v>66</v>
      </c>
      <c r="G17443" s="1" t="s">
        <v>199</v>
      </c>
    </row>
    <row r="17444" spans="1:7" x14ac:dyDescent="0.25">
      <c r="B17444" s="1" t="s">
        <v>45372</v>
      </c>
      <c r="C17444" s="1" t="s">
        <v>45373</v>
      </c>
      <c r="D17444" s="1" t="s">
        <v>45374</v>
      </c>
      <c r="E17444" s="1" t="s">
        <v>66</v>
      </c>
      <c r="G17444" s="1" t="s">
        <v>199</v>
      </c>
    </row>
    <row r="17445" spans="1:7" x14ac:dyDescent="0.25">
      <c r="B17445" s="1" t="s">
        <v>45375</v>
      </c>
      <c r="C17445" s="1" t="s">
        <v>45376</v>
      </c>
      <c r="D17445" s="1" t="s">
        <v>45377</v>
      </c>
      <c r="E17445" s="1" t="s">
        <v>66</v>
      </c>
      <c r="G17445" s="1" t="s">
        <v>199</v>
      </c>
    </row>
    <row r="17446" spans="1:7" x14ac:dyDescent="0.25">
      <c r="B17446" s="1" t="s">
        <v>45378</v>
      </c>
      <c r="C17446" s="1" t="s">
        <v>45379</v>
      </c>
      <c r="D17446" s="1" t="s">
        <v>45380</v>
      </c>
      <c r="E17446" s="1" t="s">
        <v>66</v>
      </c>
      <c r="G17446" s="1" t="s">
        <v>199</v>
      </c>
    </row>
    <row r="17447" spans="1:7" x14ac:dyDescent="0.25">
      <c r="B17447" s="1" t="s">
        <v>45381</v>
      </c>
      <c r="C17447" s="1" t="s">
        <v>45382</v>
      </c>
      <c r="D17447" s="1" t="s">
        <v>45383</v>
      </c>
      <c r="E17447" s="1" t="s">
        <v>66</v>
      </c>
      <c r="F17447" s="1">
        <v>2595</v>
      </c>
      <c r="G17447" s="1" t="s">
        <v>199</v>
      </c>
    </row>
    <row r="17448" spans="1:7" x14ac:dyDescent="0.25">
      <c r="B17448" s="1" t="s">
        <v>45384</v>
      </c>
      <c r="C17448" s="1" t="s">
        <v>45385</v>
      </c>
      <c r="D17448" s="1" t="s">
        <v>45386</v>
      </c>
      <c r="E17448" s="1" t="s">
        <v>66</v>
      </c>
      <c r="F17448" s="1" t="s">
        <v>44644</v>
      </c>
      <c r="G17448" s="1" t="s">
        <v>199</v>
      </c>
    </row>
    <row r="17449" spans="1:7" x14ac:dyDescent="0.25">
      <c r="B17449" s="1" t="s">
        <v>45387</v>
      </c>
      <c r="C17449" s="1" t="s">
        <v>45387</v>
      </c>
      <c r="D17449" s="1" t="s">
        <v>45387</v>
      </c>
      <c r="E17449" s="1" t="s">
        <v>66</v>
      </c>
      <c r="G17449" s="1" t="s">
        <v>199</v>
      </c>
    </row>
    <row r="17450" spans="1:7" x14ac:dyDescent="0.25">
      <c r="A17450" s="1">
        <v>19842110</v>
      </c>
      <c r="B17450" s="1" t="s">
        <v>45388</v>
      </c>
      <c r="C17450" s="1" t="s">
        <v>45389</v>
      </c>
      <c r="D17450" s="1" t="s">
        <v>45390</v>
      </c>
      <c r="E17450" s="1" t="s">
        <v>65</v>
      </c>
      <c r="F17450" s="1" t="s">
        <v>1371</v>
      </c>
      <c r="G17450" s="1" t="s">
        <v>1372</v>
      </c>
    </row>
    <row r="17451" spans="1:7" x14ac:dyDescent="0.25">
      <c r="B17451" s="1" t="s">
        <v>45391</v>
      </c>
      <c r="C17451" s="1" t="s">
        <v>45392</v>
      </c>
      <c r="D17451" s="1" t="s">
        <v>45393</v>
      </c>
      <c r="E17451" s="1" t="s">
        <v>66</v>
      </c>
      <c r="G17451" s="1" t="s">
        <v>199</v>
      </c>
    </row>
    <row r="17452" spans="1:7" x14ac:dyDescent="0.25">
      <c r="B17452" s="1" t="s">
        <v>45394</v>
      </c>
      <c r="C17452" s="1" t="s">
        <v>45395</v>
      </c>
      <c r="D17452" s="1" t="s">
        <v>45396</v>
      </c>
      <c r="E17452" s="1" t="s">
        <v>66</v>
      </c>
      <c r="F17452" s="1" t="s">
        <v>7862</v>
      </c>
      <c r="G17452" s="1" t="s">
        <v>199</v>
      </c>
    </row>
    <row r="17453" spans="1:7" x14ac:dyDescent="0.25">
      <c r="A17453" s="1">
        <v>19745284</v>
      </c>
      <c r="B17453" s="1" t="s">
        <v>44023</v>
      </c>
      <c r="C17453" s="1" t="s">
        <v>44024</v>
      </c>
      <c r="D17453" s="1" t="s">
        <v>44025</v>
      </c>
      <c r="E17453" s="1" t="s">
        <v>66</v>
      </c>
      <c r="F17453" s="1" t="s">
        <v>356</v>
      </c>
      <c r="G17453" s="1" t="s">
        <v>357</v>
      </c>
    </row>
    <row r="17454" spans="1:7" x14ac:dyDescent="0.25">
      <c r="A17454" s="1">
        <v>19745285</v>
      </c>
      <c r="B17454" s="1" t="s">
        <v>44026</v>
      </c>
      <c r="C17454" s="1" t="s">
        <v>44027</v>
      </c>
      <c r="D17454" s="1" t="s">
        <v>44028</v>
      </c>
      <c r="E17454" s="1" t="s">
        <v>66</v>
      </c>
      <c r="F17454" s="1" t="s">
        <v>356</v>
      </c>
      <c r="G17454" s="1" t="s">
        <v>357</v>
      </c>
    </row>
    <row r="17455" spans="1:7" x14ac:dyDescent="0.25">
      <c r="A17455" s="1">
        <v>19798007</v>
      </c>
      <c r="B17455" s="1" t="s">
        <v>4798</v>
      </c>
      <c r="C17455" s="1" t="s">
        <v>4799</v>
      </c>
      <c r="D17455" s="1" t="s">
        <v>4800</v>
      </c>
      <c r="E17455" s="1" t="s">
        <v>66</v>
      </c>
      <c r="F17455" s="1" t="s">
        <v>990</v>
      </c>
      <c r="G17455" s="1" t="s">
        <v>199</v>
      </c>
    </row>
    <row r="17456" spans="1:7" x14ac:dyDescent="0.25">
      <c r="B17456" s="1" t="s">
        <v>45397</v>
      </c>
      <c r="C17456" s="1" t="s">
        <v>45398</v>
      </c>
      <c r="D17456" s="1" t="s">
        <v>45399</v>
      </c>
      <c r="E17456" s="1" t="s">
        <v>66</v>
      </c>
      <c r="F17456" s="1" t="s">
        <v>8936</v>
      </c>
      <c r="G17456" s="1" t="s">
        <v>199</v>
      </c>
    </row>
    <row r="17457" spans="1:7" x14ac:dyDescent="0.25">
      <c r="B17457" s="1" t="s">
        <v>45400</v>
      </c>
      <c r="C17457" s="1" t="s">
        <v>45401</v>
      </c>
      <c r="D17457" s="1" t="s">
        <v>45402</v>
      </c>
      <c r="E17457" s="1" t="s">
        <v>66</v>
      </c>
      <c r="F17457" s="1" t="s">
        <v>43853</v>
      </c>
      <c r="G17457" s="1" t="s">
        <v>199</v>
      </c>
    </row>
    <row r="17458" spans="1:7" x14ac:dyDescent="0.25">
      <c r="B17458" s="1" t="s">
        <v>45403</v>
      </c>
      <c r="C17458" s="1" t="s">
        <v>45404</v>
      </c>
      <c r="D17458" s="1" t="s">
        <v>45405</v>
      </c>
      <c r="E17458" s="1" t="s">
        <v>66</v>
      </c>
      <c r="F17458" s="1" t="s">
        <v>45065</v>
      </c>
      <c r="G17458" s="1" t="s">
        <v>199</v>
      </c>
    </row>
    <row r="17459" spans="1:7" x14ac:dyDescent="0.25">
      <c r="B17459" s="1" t="s">
        <v>45406</v>
      </c>
      <c r="C17459" s="1" t="s">
        <v>45407</v>
      </c>
      <c r="D17459" s="1" t="s">
        <v>45408</v>
      </c>
      <c r="E17459" s="1" t="s">
        <v>66</v>
      </c>
      <c r="G17459" s="1" t="s">
        <v>199</v>
      </c>
    </row>
    <row r="17460" spans="1:7" x14ac:dyDescent="0.25">
      <c r="B17460" s="1" t="s">
        <v>45409</v>
      </c>
      <c r="C17460" s="1" t="s">
        <v>45409</v>
      </c>
      <c r="D17460" s="1" t="s">
        <v>45409</v>
      </c>
      <c r="E17460" s="1" t="s">
        <v>66</v>
      </c>
      <c r="G17460" s="1" t="s">
        <v>199</v>
      </c>
    </row>
    <row r="17461" spans="1:7" x14ac:dyDescent="0.25">
      <c r="B17461" s="1" t="s">
        <v>45410</v>
      </c>
      <c r="C17461" s="1" t="s">
        <v>45410</v>
      </c>
      <c r="D17461" s="1" t="s">
        <v>45410</v>
      </c>
      <c r="E17461" s="1" t="s">
        <v>66</v>
      </c>
      <c r="G17461" s="1" t="s">
        <v>199</v>
      </c>
    </row>
    <row r="17462" spans="1:7" x14ac:dyDescent="0.25">
      <c r="B17462" s="1" t="s">
        <v>45411</v>
      </c>
      <c r="C17462" s="1" t="s">
        <v>45411</v>
      </c>
      <c r="D17462" s="1" t="s">
        <v>45411</v>
      </c>
      <c r="E17462" s="1" t="s">
        <v>66</v>
      </c>
      <c r="G17462" s="1" t="s">
        <v>199</v>
      </c>
    </row>
    <row r="17463" spans="1:7" x14ac:dyDescent="0.25">
      <c r="A17463" s="1">
        <v>19795038</v>
      </c>
      <c r="B17463" s="1" t="s">
        <v>45412</v>
      </c>
      <c r="C17463" s="1" t="s">
        <v>45413</v>
      </c>
      <c r="D17463" s="1" t="s">
        <v>45414</v>
      </c>
      <c r="E17463" s="1" t="s">
        <v>66</v>
      </c>
      <c r="G17463" s="1" t="s">
        <v>199</v>
      </c>
    </row>
    <row r="17464" spans="1:7" x14ac:dyDescent="0.25">
      <c r="A17464" s="1">
        <v>33000676</v>
      </c>
      <c r="B17464" s="1" t="s">
        <v>45415</v>
      </c>
      <c r="C17464" s="1" t="s">
        <v>45416</v>
      </c>
      <c r="D17464" s="1" t="s">
        <v>45417</v>
      </c>
      <c r="E17464" s="1" t="s">
        <v>65</v>
      </c>
      <c r="F17464" s="1" t="s">
        <v>480</v>
      </c>
      <c r="G17464" s="1" t="s">
        <v>481</v>
      </c>
    </row>
    <row r="17465" spans="1:7" x14ac:dyDescent="0.25">
      <c r="A17465" s="1">
        <v>33001868</v>
      </c>
      <c r="B17465" s="1" t="s">
        <v>45418</v>
      </c>
      <c r="C17465" s="1" t="s">
        <v>45419</v>
      </c>
      <c r="D17465" s="1" t="s">
        <v>45420</v>
      </c>
      <c r="E17465" s="1" t="s">
        <v>65</v>
      </c>
      <c r="F17465" s="1" t="s">
        <v>480</v>
      </c>
      <c r="G17465" s="1" t="s">
        <v>481</v>
      </c>
    </row>
    <row r="17466" spans="1:7" x14ac:dyDescent="0.25">
      <c r="B17466" s="1" t="s">
        <v>45418</v>
      </c>
      <c r="C17466" s="1" t="s">
        <v>45419</v>
      </c>
      <c r="D17466" s="1" t="s">
        <v>45421</v>
      </c>
      <c r="E17466" s="1" t="s">
        <v>66</v>
      </c>
      <c r="F17466" s="1" t="s">
        <v>9242</v>
      </c>
      <c r="G17466" s="1" t="s">
        <v>199</v>
      </c>
    </row>
    <row r="17467" spans="1:7" x14ac:dyDescent="0.25">
      <c r="B17467" s="1" t="s">
        <v>45422</v>
      </c>
      <c r="C17467" s="1" t="s">
        <v>45423</v>
      </c>
      <c r="D17467" s="1" t="s">
        <v>45424</v>
      </c>
      <c r="E17467" s="1" t="s">
        <v>66</v>
      </c>
      <c r="F17467" s="1" t="s">
        <v>9242</v>
      </c>
      <c r="G17467" s="1" t="s">
        <v>199</v>
      </c>
    </row>
    <row r="17468" spans="1:7" x14ac:dyDescent="0.25">
      <c r="A17468" s="1">
        <v>19541009</v>
      </c>
      <c r="B17468" s="1" t="s">
        <v>45425</v>
      </c>
      <c r="C17468" s="1" t="s">
        <v>45426</v>
      </c>
      <c r="D17468" s="1" t="s">
        <v>45427</v>
      </c>
      <c r="E17468" s="1" t="s">
        <v>66</v>
      </c>
      <c r="F17468" s="1" t="s">
        <v>1388</v>
      </c>
      <c r="G17468" s="1" t="s">
        <v>1389</v>
      </c>
    </row>
    <row r="17469" spans="1:7" x14ac:dyDescent="0.25">
      <c r="A17469" s="1">
        <v>23370096</v>
      </c>
      <c r="B17469" s="1" t="s">
        <v>45428</v>
      </c>
      <c r="C17469" s="1" t="s">
        <v>45429</v>
      </c>
      <c r="D17469" s="1" t="s">
        <v>45430</v>
      </c>
      <c r="E17469" s="1" t="s">
        <v>66</v>
      </c>
      <c r="F17469" s="1" t="s">
        <v>16550</v>
      </c>
      <c r="G17469" s="1" t="s">
        <v>16551</v>
      </c>
    </row>
    <row r="17470" spans="1:7" x14ac:dyDescent="0.25">
      <c r="A17470" s="1">
        <v>17842111</v>
      </c>
      <c r="B17470" s="1" t="s">
        <v>41127</v>
      </c>
      <c r="C17470" s="1" t="s">
        <v>41128</v>
      </c>
      <c r="D17470" s="1" t="s">
        <v>41129</v>
      </c>
      <c r="E17470" s="1" t="s">
        <v>66</v>
      </c>
      <c r="F17470" s="1" t="s">
        <v>45431</v>
      </c>
      <c r="G17470" s="1" t="s">
        <v>45432</v>
      </c>
    </row>
    <row r="17471" spans="1:7" x14ac:dyDescent="0.25">
      <c r="A17471" s="1">
        <v>35210035</v>
      </c>
      <c r="B17471" s="1" t="s">
        <v>45433</v>
      </c>
      <c r="C17471" s="1" t="s">
        <v>45434</v>
      </c>
      <c r="D17471" s="1" t="s">
        <v>45435</v>
      </c>
      <c r="E17471" s="1" t="s">
        <v>65</v>
      </c>
      <c r="F17471" s="1" t="s">
        <v>39</v>
      </c>
      <c r="G17471" s="1" t="s">
        <v>321</v>
      </c>
    </row>
    <row r="17472" spans="1:7" x14ac:dyDescent="0.25">
      <c r="A17472" s="1">
        <v>35210153</v>
      </c>
      <c r="B17472" s="1" t="s">
        <v>45436</v>
      </c>
      <c r="C17472" s="1" t="s">
        <v>45437</v>
      </c>
      <c r="D17472" s="1" t="s">
        <v>45438</v>
      </c>
      <c r="E17472" s="1" t="s">
        <v>65</v>
      </c>
      <c r="F17472" s="1" t="s">
        <v>39</v>
      </c>
      <c r="G17472" s="1" t="s">
        <v>321</v>
      </c>
    </row>
    <row r="17473" spans="1:7" x14ac:dyDescent="0.25">
      <c r="A17473" s="1">
        <v>33000688</v>
      </c>
      <c r="B17473" s="1" t="s">
        <v>45439</v>
      </c>
      <c r="C17473" s="1" t="s">
        <v>45440</v>
      </c>
      <c r="D17473" s="1" t="s">
        <v>45441</v>
      </c>
      <c r="E17473" s="1" t="s">
        <v>65</v>
      </c>
      <c r="F17473" s="1" t="s">
        <v>39</v>
      </c>
      <c r="G17473" s="1" t="s">
        <v>321</v>
      </c>
    </row>
    <row r="17474" spans="1:7" x14ac:dyDescent="0.25">
      <c r="A17474" s="1">
        <v>19795039</v>
      </c>
      <c r="B17474" s="1" t="s">
        <v>45412</v>
      </c>
      <c r="C17474" s="1" t="s">
        <v>45413</v>
      </c>
      <c r="D17474" s="1" t="s">
        <v>45414</v>
      </c>
      <c r="E17474" s="1" t="s">
        <v>66</v>
      </c>
      <c r="F17474" s="1" t="s">
        <v>45442</v>
      </c>
      <c r="G17474" s="1" t="s">
        <v>199</v>
      </c>
    </row>
    <row r="17475" spans="1:7" x14ac:dyDescent="0.25">
      <c r="B17475" s="1" t="s">
        <v>45443</v>
      </c>
      <c r="C17475" s="1" t="s">
        <v>45444</v>
      </c>
      <c r="D17475" s="1" t="s">
        <v>45445</v>
      </c>
      <c r="E17475" s="1" t="s">
        <v>66</v>
      </c>
      <c r="F17475" s="1" t="s">
        <v>7862</v>
      </c>
      <c r="G17475" s="1" t="s">
        <v>199</v>
      </c>
    </row>
    <row r="17476" spans="1:7" x14ac:dyDescent="0.25">
      <c r="B17476" s="1" t="s">
        <v>45446</v>
      </c>
      <c r="C17476" s="1" t="s">
        <v>45447</v>
      </c>
      <c r="D17476" s="1" t="s">
        <v>45448</v>
      </c>
      <c r="E17476" s="1" t="s">
        <v>66</v>
      </c>
      <c r="F17476" s="1" t="s">
        <v>7862</v>
      </c>
      <c r="G17476" s="1" t="s">
        <v>199</v>
      </c>
    </row>
    <row r="17477" spans="1:7" x14ac:dyDescent="0.25">
      <c r="B17477" s="1" t="s">
        <v>45449</v>
      </c>
      <c r="C17477" s="1" t="s">
        <v>45450</v>
      </c>
      <c r="D17477" s="1" t="s">
        <v>45451</v>
      </c>
      <c r="E17477" s="1" t="s">
        <v>65</v>
      </c>
      <c r="F17477" s="1" t="s">
        <v>6742</v>
      </c>
      <c r="G17477" s="1" t="s">
        <v>199</v>
      </c>
    </row>
    <row r="17478" spans="1:7" x14ac:dyDescent="0.25">
      <c r="B17478" s="1" t="s">
        <v>45452</v>
      </c>
      <c r="C17478" s="1" t="s">
        <v>45453</v>
      </c>
      <c r="D17478" s="1" t="s">
        <v>45454</v>
      </c>
      <c r="E17478" s="1" t="s">
        <v>65</v>
      </c>
      <c r="F17478" s="1" t="s">
        <v>7789</v>
      </c>
      <c r="G17478" s="1" t="s">
        <v>199</v>
      </c>
    </row>
    <row r="17479" spans="1:7" x14ac:dyDescent="0.25">
      <c r="A17479" s="1">
        <v>33900456</v>
      </c>
      <c r="B17479" s="1" t="s">
        <v>45455</v>
      </c>
      <c r="C17479" s="1" t="s">
        <v>45456</v>
      </c>
      <c r="D17479" s="1" t="s">
        <v>45457</v>
      </c>
      <c r="E17479" s="1" t="s">
        <v>65</v>
      </c>
      <c r="F17479" s="1" t="s">
        <v>387</v>
      </c>
      <c r="G17479" s="1" t="s">
        <v>388</v>
      </c>
    </row>
    <row r="17480" spans="1:7" x14ac:dyDescent="0.25">
      <c r="A17480" s="1">
        <v>19745286</v>
      </c>
      <c r="B17480" s="1" t="s">
        <v>45458</v>
      </c>
      <c r="C17480" s="1" t="s">
        <v>45459</v>
      </c>
      <c r="D17480" s="1" t="s">
        <v>45460</v>
      </c>
      <c r="E17480" s="1" t="s">
        <v>66</v>
      </c>
      <c r="F17480" s="1" t="s">
        <v>2004</v>
      </c>
      <c r="G17480" s="1" t="s">
        <v>2005</v>
      </c>
    </row>
    <row r="17481" spans="1:7" x14ac:dyDescent="0.25">
      <c r="B17481" s="1" t="s">
        <v>45461</v>
      </c>
      <c r="C17481" s="1" t="s">
        <v>45462</v>
      </c>
      <c r="D17481" s="1" t="s">
        <v>45463</v>
      </c>
      <c r="E17481" s="1" t="s">
        <v>66</v>
      </c>
      <c r="F17481" s="1" t="s">
        <v>7862</v>
      </c>
      <c r="G17481" s="1" t="s">
        <v>199</v>
      </c>
    </row>
    <row r="17482" spans="1:7" x14ac:dyDescent="0.25">
      <c r="B17482" s="1" t="s">
        <v>45464</v>
      </c>
      <c r="C17482" s="1" t="s">
        <v>45465</v>
      </c>
      <c r="D17482" s="1" t="s">
        <v>45466</v>
      </c>
      <c r="E17482" s="1" t="s">
        <v>66</v>
      </c>
      <c r="F17482" s="1" t="s">
        <v>7862</v>
      </c>
      <c r="G17482" s="1" t="s">
        <v>199</v>
      </c>
    </row>
    <row r="17483" spans="1:7" x14ac:dyDescent="0.25">
      <c r="B17483" s="1" t="s">
        <v>45467</v>
      </c>
      <c r="C17483" s="1" t="s">
        <v>45468</v>
      </c>
      <c r="D17483" s="1" t="s">
        <v>45469</v>
      </c>
      <c r="E17483" s="1" t="s">
        <v>66</v>
      </c>
      <c r="G17483" s="1" t="s">
        <v>199</v>
      </c>
    </row>
    <row r="17484" spans="1:7" x14ac:dyDescent="0.25">
      <c r="B17484" s="1" t="s">
        <v>45470</v>
      </c>
      <c r="C17484" s="1" t="s">
        <v>45471</v>
      </c>
      <c r="D17484" s="1" t="s">
        <v>45472</v>
      </c>
      <c r="E17484" s="1" t="s">
        <v>66</v>
      </c>
      <c r="G17484" s="1" t="s">
        <v>199</v>
      </c>
    </row>
    <row r="17485" spans="1:7" x14ac:dyDescent="0.25">
      <c r="B17485" s="1" t="s">
        <v>45473</v>
      </c>
      <c r="C17485" s="1" t="s">
        <v>45474</v>
      </c>
      <c r="D17485" s="1" t="s">
        <v>45475</v>
      </c>
      <c r="E17485" s="1" t="s">
        <v>66</v>
      </c>
      <c r="G17485" s="1" t="s">
        <v>199</v>
      </c>
    </row>
    <row r="17486" spans="1:7" x14ac:dyDescent="0.25">
      <c r="A17486" s="1">
        <v>33904062</v>
      </c>
      <c r="B17486" s="1" t="s">
        <v>45476</v>
      </c>
      <c r="C17486" s="1" t="s">
        <v>45477</v>
      </c>
      <c r="D17486" s="1" t="s">
        <v>45478</v>
      </c>
      <c r="E17486" s="1" t="s">
        <v>65</v>
      </c>
      <c r="F17486" s="1" t="s">
        <v>36</v>
      </c>
      <c r="G17486" s="1" t="s">
        <v>1724</v>
      </c>
    </row>
    <row r="17487" spans="1:7" x14ac:dyDescent="0.25">
      <c r="B17487" s="1" t="s">
        <v>45479</v>
      </c>
      <c r="C17487" s="1" t="s">
        <v>45480</v>
      </c>
      <c r="D17487" s="1" t="s">
        <v>45481</v>
      </c>
      <c r="E17487" s="1" t="s">
        <v>66</v>
      </c>
      <c r="F17487" s="1" t="s">
        <v>7862</v>
      </c>
      <c r="G17487" s="1" t="s">
        <v>199</v>
      </c>
    </row>
    <row r="17488" spans="1:7" x14ac:dyDescent="0.25">
      <c r="B17488" s="1" t="s">
        <v>45482</v>
      </c>
      <c r="C17488" s="1" t="s">
        <v>45483</v>
      </c>
      <c r="D17488" s="1" t="s">
        <v>45484</v>
      </c>
      <c r="E17488" s="1" t="s">
        <v>65</v>
      </c>
      <c r="F17488" s="1" t="s">
        <v>7831</v>
      </c>
      <c r="G17488" s="1" t="s">
        <v>199</v>
      </c>
    </row>
    <row r="17489" spans="1:7" x14ac:dyDescent="0.25">
      <c r="B17489" s="1" t="s">
        <v>45485</v>
      </c>
      <c r="C17489" s="1" t="s">
        <v>45486</v>
      </c>
      <c r="D17489" s="1" t="s">
        <v>45487</v>
      </c>
      <c r="E17489" s="1" t="s">
        <v>66</v>
      </c>
      <c r="F17489" s="1" t="s">
        <v>9255</v>
      </c>
      <c r="G17489" s="1" t="s">
        <v>199</v>
      </c>
    </row>
    <row r="17490" spans="1:7" x14ac:dyDescent="0.25">
      <c r="A17490" s="1">
        <v>33904064</v>
      </c>
      <c r="B17490" s="1" t="s">
        <v>45488</v>
      </c>
      <c r="C17490" s="1" t="s">
        <v>45489</v>
      </c>
      <c r="D17490" s="1" t="s">
        <v>45490</v>
      </c>
      <c r="E17490" s="1" t="s">
        <v>65</v>
      </c>
      <c r="F17490" s="1" t="s">
        <v>36</v>
      </c>
      <c r="G17490" s="1" t="s">
        <v>1724</v>
      </c>
    </row>
    <row r="17491" spans="1:7" x14ac:dyDescent="0.25">
      <c r="A17491" s="1">
        <v>33900518</v>
      </c>
      <c r="B17491" s="1" t="s">
        <v>45491</v>
      </c>
      <c r="C17491" s="1" t="s">
        <v>45492</v>
      </c>
      <c r="D17491" s="1" t="s">
        <v>45493</v>
      </c>
      <c r="E17491" s="1" t="s">
        <v>65</v>
      </c>
      <c r="F17491" s="1" t="s">
        <v>171</v>
      </c>
      <c r="G17491" s="1" t="s">
        <v>172</v>
      </c>
    </row>
    <row r="17492" spans="1:7" x14ac:dyDescent="0.25">
      <c r="A17492" s="1">
        <v>33900545</v>
      </c>
      <c r="B17492" s="1" t="s">
        <v>45494</v>
      </c>
      <c r="C17492" s="1" t="s">
        <v>45495</v>
      </c>
      <c r="D17492" s="1" t="s">
        <v>45496</v>
      </c>
      <c r="E17492" s="1" t="s">
        <v>65</v>
      </c>
      <c r="F17492" s="1" t="s">
        <v>171</v>
      </c>
      <c r="G17492" s="1" t="s">
        <v>172</v>
      </c>
    </row>
    <row r="17493" spans="1:7" x14ac:dyDescent="0.25">
      <c r="B17493" s="1" t="s">
        <v>45497</v>
      </c>
      <c r="C17493" s="1" t="s">
        <v>45498</v>
      </c>
      <c r="D17493" s="1" t="s">
        <v>45499</v>
      </c>
      <c r="E17493" s="1" t="s">
        <v>65</v>
      </c>
      <c r="F17493" s="1" t="s">
        <v>7430</v>
      </c>
      <c r="G17493" s="1" t="s">
        <v>199</v>
      </c>
    </row>
    <row r="17494" spans="1:7" x14ac:dyDescent="0.25">
      <c r="B17494" s="1" t="s">
        <v>45500</v>
      </c>
      <c r="C17494" s="1" t="s">
        <v>45501</v>
      </c>
      <c r="D17494" s="1" t="s">
        <v>45502</v>
      </c>
      <c r="E17494" s="1" t="s">
        <v>65</v>
      </c>
      <c r="F17494" s="1" t="s">
        <v>43355</v>
      </c>
      <c r="G17494" s="1" t="s">
        <v>199</v>
      </c>
    </row>
    <row r="17495" spans="1:7" x14ac:dyDescent="0.25">
      <c r="A17495" s="1">
        <v>19010064</v>
      </c>
      <c r="B17495" s="1" t="s">
        <v>10526</v>
      </c>
      <c r="C17495" s="1" t="s">
        <v>10527</v>
      </c>
      <c r="D17495" s="1" t="s">
        <v>10528</v>
      </c>
      <c r="E17495" s="1" t="s">
        <v>65</v>
      </c>
      <c r="F17495" s="1" t="s">
        <v>45503</v>
      </c>
      <c r="G17495" s="1" t="s">
        <v>199</v>
      </c>
    </row>
    <row r="17496" spans="1:7" x14ac:dyDescent="0.25">
      <c r="A17496" s="1">
        <v>19010141</v>
      </c>
      <c r="B17496" s="1" t="s">
        <v>10624</v>
      </c>
      <c r="C17496" s="1" t="s">
        <v>10625</v>
      </c>
      <c r="D17496" s="1" t="s">
        <v>10626</v>
      </c>
      <c r="E17496" s="1" t="s">
        <v>66</v>
      </c>
      <c r="F17496" s="1" t="s">
        <v>4851</v>
      </c>
      <c r="G17496" s="1" t="s">
        <v>4852</v>
      </c>
    </row>
    <row r="17497" spans="1:7" x14ac:dyDescent="0.25">
      <c r="A17497" s="1">
        <v>35520300</v>
      </c>
      <c r="B17497" s="1" t="s">
        <v>5850</v>
      </c>
      <c r="C17497" s="1" t="s">
        <v>5851</v>
      </c>
      <c r="D17497" s="1" t="s">
        <v>45504</v>
      </c>
      <c r="E17497" s="1" t="s">
        <v>65</v>
      </c>
      <c r="F17497" s="1" t="s">
        <v>2351</v>
      </c>
      <c r="G17497" s="1" t="s">
        <v>2352</v>
      </c>
    </row>
    <row r="17498" spans="1:7" x14ac:dyDescent="0.25">
      <c r="B17498" s="1" t="s">
        <v>45505</v>
      </c>
      <c r="C17498" s="1" t="s">
        <v>45506</v>
      </c>
      <c r="D17498" s="1" t="s">
        <v>45507</v>
      </c>
      <c r="E17498" s="1" t="s">
        <v>65</v>
      </c>
      <c r="F17498" s="1" t="s">
        <v>45508</v>
      </c>
      <c r="G17498" s="1" t="s">
        <v>199</v>
      </c>
    </row>
    <row r="17499" spans="1:7" x14ac:dyDescent="0.25">
      <c r="B17499" s="1" t="s">
        <v>45509</v>
      </c>
      <c r="C17499" s="1" t="s">
        <v>45510</v>
      </c>
      <c r="D17499" s="1" t="s">
        <v>45511</v>
      </c>
      <c r="E17499" s="1" t="s">
        <v>65</v>
      </c>
      <c r="F17499" s="1" t="s">
        <v>8094</v>
      </c>
      <c r="G17499" s="1" t="s">
        <v>199</v>
      </c>
    </row>
    <row r="17500" spans="1:7" x14ac:dyDescent="0.25">
      <c r="A17500" s="1">
        <v>19015081</v>
      </c>
      <c r="B17500" s="1" t="s">
        <v>10711</v>
      </c>
      <c r="C17500" s="1" t="s">
        <v>10712</v>
      </c>
      <c r="D17500" s="1" t="s">
        <v>10713</v>
      </c>
      <c r="E17500" s="1" t="s">
        <v>66</v>
      </c>
      <c r="F17500" s="1" t="s">
        <v>4851</v>
      </c>
      <c r="G17500" s="1" t="s">
        <v>4852</v>
      </c>
    </row>
    <row r="17501" spans="1:7" x14ac:dyDescent="0.25">
      <c r="A17501" s="1">
        <v>19016011</v>
      </c>
      <c r="B17501" s="1" t="s">
        <v>10753</v>
      </c>
      <c r="C17501" s="1" t="s">
        <v>10754</v>
      </c>
      <c r="D17501" s="1" t="s">
        <v>10755</v>
      </c>
      <c r="E17501" s="1" t="s">
        <v>65</v>
      </c>
      <c r="F17501" s="1" t="s">
        <v>103</v>
      </c>
      <c r="G17501" s="1" t="s">
        <v>4339</v>
      </c>
    </row>
    <row r="17502" spans="1:7" x14ac:dyDescent="0.25">
      <c r="A17502" s="1">
        <v>19016012</v>
      </c>
      <c r="B17502" s="1" t="s">
        <v>10756</v>
      </c>
      <c r="C17502" s="1" t="s">
        <v>10757</v>
      </c>
      <c r="D17502" s="1" t="s">
        <v>10758</v>
      </c>
      <c r="E17502" s="1" t="s">
        <v>65</v>
      </c>
      <c r="F17502" s="1" t="s">
        <v>103</v>
      </c>
      <c r="G17502" s="1" t="s">
        <v>4339</v>
      </c>
    </row>
    <row r="17503" spans="1:7" x14ac:dyDescent="0.25">
      <c r="A17503" s="1">
        <v>19016014</v>
      </c>
      <c r="B17503" s="1" t="s">
        <v>10762</v>
      </c>
      <c r="C17503" s="1" t="s">
        <v>10763</v>
      </c>
      <c r="D17503" s="1" t="s">
        <v>10764</v>
      </c>
      <c r="E17503" s="1" t="s">
        <v>65</v>
      </c>
      <c r="F17503" s="1" t="s">
        <v>103</v>
      </c>
      <c r="G17503" s="1" t="s">
        <v>4339</v>
      </c>
    </row>
    <row r="17504" spans="1:7" x14ac:dyDescent="0.25">
      <c r="A17504" s="1">
        <v>19016015</v>
      </c>
      <c r="B17504" s="1" t="s">
        <v>10765</v>
      </c>
      <c r="C17504" s="1" t="s">
        <v>10766</v>
      </c>
      <c r="D17504" s="1" t="s">
        <v>10767</v>
      </c>
      <c r="E17504" s="1" t="s">
        <v>65</v>
      </c>
      <c r="F17504" s="1" t="s">
        <v>103</v>
      </c>
      <c r="G17504" s="1" t="s">
        <v>4339</v>
      </c>
    </row>
    <row r="17505" spans="1:7" x14ac:dyDescent="0.25">
      <c r="A17505" s="1">
        <v>19027007</v>
      </c>
      <c r="B17505" s="1" t="s">
        <v>11130</v>
      </c>
      <c r="C17505" s="1" t="s">
        <v>11131</v>
      </c>
      <c r="D17505" s="1" t="s">
        <v>11132</v>
      </c>
      <c r="E17505" s="1" t="s">
        <v>66</v>
      </c>
      <c r="F17505" s="1" t="s">
        <v>3504</v>
      </c>
      <c r="G17505" s="1" t="s">
        <v>3505</v>
      </c>
    </row>
    <row r="17506" spans="1:7" x14ac:dyDescent="0.25">
      <c r="A17506" s="1">
        <v>19040000</v>
      </c>
      <c r="B17506" s="1" t="s">
        <v>11184</v>
      </c>
      <c r="C17506" s="1" t="s">
        <v>11185</v>
      </c>
      <c r="D17506" s="1" t="s">
        <v>11186</v>
      </c>
      <c r="E17506" s="1" t="s">
        <v>66</v>
      </c>
      <c r="F17506" s="1" t="s">
        <v>285</v>
      </c>
      <c r="G17506" s="1" t="s">
        <v>286</v>
      </c>
    </row>
    <row r="17507" spans="1:7" x14ac:dyDescent="0.25">
      <c r="A17507" s="1">
        <v>19040004</v>
      </c>
      <c r="B17507" s="1" t="s">
        <v>11187</v>
      </c>
      <c r="C17507" s="1" t="s">
        <v>11188</v>
      </c>
      <c r="D17507" s="1" t="s">
        <v>11189</v>
      </c>
      <c r="E17507" s="1" t="s">
        <v>66</v>
      </c>
      <c r="F17507" s="1" t="s">
        <v>285</v>
      </c>
      <c r="G17507" s="1" t="s">
        <v>286</v>
      </c>
    </row>
    <row r="17508" spans="1:7" x14ac:dyDescent="0.25">
      <c r="A17508" s="1">
        <v>19040009</v>
      </c>
      <c r="B17508" s="1" t="s">
        <v>45512</v>
      </c>
      <c r="C17508" s="1" t="s">
        <v>45513</v>
      </c>
      <c r="D17508" s="1" t="s">
        <v>45514</v>
      </c>
      <c r="E17508" s="1" t="s">
        <v>65</v>
      </c>
      <c r="F17508" s="1" t="s">
        <v>1388</v>
      </c>
      <c r="G17508" s="1" t="s">
        <v>1389</v>
      </c>
    </row>
    <row r="17509" spans="1:7" x14ac:dyDescent="0.25">
      <c r="A17509" s="1">
        <v>19040025</v>
      </c>
      <c r="B17509" s="1" t="s">
        <v>11296</v>
      </c>
      <c r="C17509" s="1" t="s">
        <v>11297</v>
      </c>
      <c r="D17509" s="1" t="s">
        <v>11298</v>
      </c>
      <c r="E17509" s="1" t="s">
        <v>66</v>
      </c>
      <c r="F17509" s="1" t="s">
        <v>285</v>
      </c>
      <c r="G17509" s="1" t="s">
        <v>286</v>
      </c>
    </row>
    <row r="17510" spans="1:7" x14ac:dyDescent="0.25">
      <c r="A17510" s="1">
        <v>19040026</v>
      </c>
      <c r="B17510" s="1" t="s">
        <v>11229</v>
      </c>
      <c r="C17510" s="1" t="s">
        <v>11230</v>
      </c>
      <c r="D17510" s="1" t="s">
        <v>11231</v>
      </c>
      <c r="E17510" s="1" t="s">
        <v>66</v>
      </c>
      <c r="F17510" s="1" t="s">
        <v>285</v>
      </c>
      <c r="G17510" s="1" t="s">
        <v>286</v>
      </c>
    </row>
    <row r="17511" spans="1:7" x14ac:dyDescent="0.25">
      <c r="A17511" s="1">
        <v>19040047</v>
      </c>
      <c r="B17511" s="1" t="s">
        <v>45515</v>
      </c>
      <c r="C17511" s="1" t="s">
        <v>45516</v>
      </c>
      <c r="D17511" s="1" t="s">
        <v>45517</v>
      </c>
      <c r="E17511" s="1" t="s">
        <v>65</v>
      </c>
      <c r="F17511" s="1" t="s">
        <v>1388</v>
      </c>
      <c r="G17511" s="1" t="s">
        <v>1389</v>
      </c>
    </row>
    <row r="17512" spans="1:7" x14ac:dyDescent="0.25">
      <c r="A17512" s="1">
        <v>19040056</v>
      </c>
      <c r="B17512" s="1" t="s">
        <v>11251</v>
      </c>
      <c r="C17512" s="1" t="s">
        <v>11252</v>
      </c>
      <c r="D17512" s="1" t="s">
        <v>11253</v>
      </c>
      <c r="E17512" s="1" t="s">
        <v>66</v>
      </c>
      <c r="F17512" s="1" t="s">
        <v>285</v>
      </c>
      <c r="G17512" s="1" t="s">
        <v>286</v>
      </c>
    </row>
    <row r="17513" spans="1:7" x14ac:dyDescent="0.25">
      <c r="A17513" s="1">
        <v>19040067</v>
      </c>
      <c r="B17513" s="1" t="s">
        <v>11269</v>
      </c>
      <c r="C17513" s="1" t="s">
        <v>11270</v>
      </c>
      <c r="D17513" s="1" t="s">
        <v>11271</v>
      </c>
      <c r="E17513" s="1" t="s">
        <v>65</v>
      </c>
      <c r="F17513" s="1" t="s">
        <v>285</v>
      </c>
      <c r="G17513" s="1" t="s">
        <v>286</v>
      </c>
    </row>
    <row r="17514" spans="1:7" x14ac:dyDescent="0.25">
      <c r="A17514" s="1">
        <v>19040561</v>
      </c>
      <c r="B17514" s="1" t="s">
        <v>11464</v>
      </c>
      <c r="C17514" s="1" t="s">
        <v>11465</v>
      </c>
      <c r="D17514" s="1" t="s">
        <v>11466</v>
      </c>
      <c r="E17514" s="1" t="s">
        <v>66</v>
      </c>
      <c r="F17514" s="1" t="s">
        <v>285</v>
      </c>
      <c r="G17514" s="1" t="s">
        <v>286</v>
      </c>
    </row>
    <row r="17515" spans="1:7" x14ac:dyDescent="0.25">
      <c r="A17515" s="1">
        <v>19040570</v>
      </c>
      <c r="B17515" s="1" t="s">
        <v>11467</v>
      </c>
      <c r="C17515" s="1" t="s">
        <v>11468</v>
      </c>
      <c r="D17515" s="1" t="s">
        <v>11469</v>
      </c>
      <c r="E17515" s="1" t="s">
        <v>66</v>
      </c>
      <c r="F17515" s="1" t="s">
        <v>892</v>
      </c>
      <c r="G17515" s="1" t="s">
        <v>893</v>
      </c>
    </row>
    <row r="17516" spans="1:7" x14ac:dyDescent="0.25">
      <c r="A17516" s="1">
        <v>19040088</v>
      </c>
      <c r="B17516" s="1" t="s">
        <v>45518</v>
      </c>
      <c r="C17516" s="1" t="s">
        <v>45519</v>
      </c>
      <c r="D17516" s="1" t="s">
        <v>45520</v>
      </c>
      <c r="E17516" s="1" t="s">
        <v>66</v>
      </c>
      <c r="F17516" s="1" t="s">
        <v>27</v>
      </c>
      <c r="G17516" s="1" t="s">
        <v>11238</v>
      </c>
    </row>
    <row r="17517" spans="1:7" x14ac:dyDescent="0.25">
      <c r="A17517" s="1">
        <v>19040111</v>
      </c>
      <c r="B17517" s="1" t="s">
        <v>11318</v>
      </c>
      <c r="C17517" s="1" t="s">
        <v>11319</v>
      </c>
      <c r="D17517" s="1" t="s">
        <v>11320</v>
      </c>
      <c r="E17517" s="1" t="s">
        <v>66</v>
      </c>
      <c r="F17517" s="1" t="s">
        <v>285</v>
      </c>
      <c r="G17517" s="1" t="s">
        <v>286</v>
      </c>
    </row>
    <row r="17518" spans="1:7" x14ac:dyDescent="0.25">
      <c r="A17518" s="1">
        <v>19040142</v>
      </c>
      <c r="B17518" s="1" t="s">
        <v>11365</v>
      </c>
      <c r="C17518" s="1" t="s">
        <v>11366</v>
      </c>
      <c r="D17518" s="1" t="s">
        <v>11367</v>
      </c>
      <c r="E17518" s="1" t="s">
        <v>66</v>
      </c>
      <c r="F17518" s="1" t="s">
        <v>285</v>
      </c>
      <c r="G17518" s="1" t="s">
        <v>286</v>
      </c>
    </row>
    <row r="17519" spans="1:7" x14ac:dyDescent="0.25">
      <c r="A17519" s="1">
        <v>19040151</v>
      </c>
      <c r="B17519" s="1" t="s">
        <v>11383</v>
      </c>
      <c r="C17519" s="1" t="s">
        <v>11384</v>
      </c>
      <c r="D17519" s="1" t="s">
        <v>11385</v>
      </c>
      <c r="E17519" s="1" t="s">
        <v>65</v>
      </c>
      <c r="F17519" s="1" t="s">
        <v>285</v>
      </c>
      <c r="G17519" s="1" t="s">
        <v>286</v>
      </c>
    </row>
    <row r="17520" spans="1:7" x14ac:dyDescent="0.25">
      <c r="A17520" s="1">
        <v>19040591</v>
      </c>
      <c r="B17520" s="1" t="s">
        <v>11473</v>
      </c>
      <c r="C17520" s="1" t="s">
        <v>11474</v>
      </c>
      <c r="D17520" s="1" t="s">
        <v>11475</v>
      </c>
      <c r="E17520" s="1" t="s">
        <v>66</v>
      </c>
      <c r="F17520" s="1" t="s">
        <v>285</v>
      </c>
      <c r="G17520" s="1" t="s">
        <v>286</v>
      </c>
    </row>
    <row r="17521" spans="1:7" x14ac:dyDescent="0.25">
      <c r="A17521" s="1">
        <v>19040603</v>
      </c>
      <c r="B17521" s="1" t="s">
        <v>11476</v>
      </c>
      <c r="C17521" s="1" t="s">
        <v>11477</v>
      </c>
      <c r="D17521" s="1" t="s">
        <v>11478</v>
      </c>
      <c r="E17521" s="1" t="s">
        <v>66</v>
      </c>
      <c r="F17521" s="1" t="s">
        <v>285</v>
      </c>
      <c r="G17521" s="1" t="s">
        <v>286</v>
      </c>
    </row>
    <row r="17522" spans="1:7" x14ac:dyDescent="0.25">
      <c r="A17522" s="1">
        <v>19040611</v>
      </c>
      <c r="B17522" s="1" t="s">
        <v>11479</v>
      </c>
      <c r="C17522" s="1" t="s">
        <v>11480</v>
      </c>
      <c r="D17522" s="1" t="s">
        <v>11481</v>
      </c>
      <c r="E17522" s="1" t="s">
        <v>66</v>
      </c>
      <c r="F17522" s="1" t="s">
        <v>892</v>
      </c>
      <c r="G17522" s="1" t="s">
        <v>893</v>
      </c>
    </row>
    <row r="17523" spans="1:7" x14ac:dyDescent="0.25">
      <c r="A17523" s="1">
        <v>19040636</v>
      </c>
      <c r="B17523" s="1" t="s">
        <v>11485</v>
      </c>
      <c r="C17523" s="1" t="s">
        <v>11486</v>
      </c>
      <c r="D17523" s="1" t="s">
        <v>11487</v>
      </c>
      <c r="E17523" s="1" t="s">
        <v>66</v>
      </c>
      <c r="F17523" s="1" t="s">
        <v>285</v>
      </c>
      <c r="G17523" s="1" t="s">
        <v>286</v>
      </c>
    </row>
    <row r="17524" spans="1:7" x14ac:dyDescent="0.25">
      <c r="A17524" s="1">
        <v>19040644</v>
      </c>
      <c r="B17524" s="1" t="s">
        <v>11488</v>
      </c>
      <c r="C17524" s="1" t="s">
        <v>11489</v>
      </c>
      <c r="D17524" s="1" t="s">
        <v>11490</v>
      </c>
      <c r="E17524" s="1" t="s">
        <v>66</v>
      </c>
      <c r="F17524" s="1" t="s">
        <v>285</v>
      </c>
      <c r="G17524" s="1" t="s">
        <v>286</v>
      </c>
    </row>
    <row r="17525" spans="1:7" x14ac:dyDescent="0.25">
      <c r="A17525" s="1">
        <v>19040650</v>
      </c>
      <c r="B17525" s="1" t="s">
        <v>11491</v>
      </c>
      <c r="C17525" s="1" t="s">
        <v>11492</v>
      </c>
      <c r="D17525" s="1" t="s">
        <v>11493</v>
      </c>
      <c r="E17525" s="1" t="s">
        <v>66</v>
      </c>
      <c r="F17525" s="1" t="s">
        <v>892</v>
      </c>
      <c r="G17525" s="1" t="s">
        <v>893</v>
      </c>
    </row>
    <row r="17526" spans="1:7" x14ac:dyDescent="0.25">
      <c r="A17526" s="1">
        <v>19040677</v>
      </c>
      <c r="B17526" s="1" t="s">
        <v>11497</v>
      </c>
      <c r="C17526" s="1" t="s">
        <v>11498</v>
      </c>
      <c r="D17526" s="1" t="s">
        <v>11499</v>
      </c>
      <c r="E17526" s="1" t="s">
        <v>66</v>
      </c>
      <c r="F17526" s="1" t="s">
        <v>892</v>
      </c>
      <c r="G17526" s="1" t="s">
        <v>893</v>
      </c>
    </row>
    <row r="17527" spans="1:7" x14ac:dyDescent="0.25">
      <c r="A17527" s="1">
        <v>19040684</v>
      </c>
      <c r="B17527" s="1" t="s">
        <v>11500</v>
      </c>
      <c r="C17527" s="1" t="s">
        <v>11501</v>
      </c>
      <c r="D17527" s="1" t="s">
        <v>11502</v>
      </c>
      <c r="E17527" s="1" t="s">
        <v>66</v>
      </c>
      <c r="F17527" s="1" t="s">
        <v>892</v>
      </c>
      <c r="G17527" s="1" t="s">
        <v>893</v>
      </c>
    </row>
    <row r="17528" spans="1:7" x14ac:dyDescent="0.25">
      <c r="A17528" s="1">
        <v>19040698</v>
      </c>
      <c r="B17528" s="1" t="s">
        <v>11503</v>
      </c>
      <c r="C17528" s="1" t="s">
        <v>11504</v>
      </c>
      <c r="D17528" s="1" t="s">
        <v>11505</v>
      </c>
      <c r="E17528" s="1" t="s">
        <v>66</v>
      </c>
      <c r="F17528" s="1" t="s">
        <v>285</v>
      </c>
      <c r="G17528" s="1" t="s">
        <v>286</v>
      </c>
    </row>
    <row r="17529" spans="1:7" x14ac:dyDescent="0.25">
      <c r="A17529" s="1">
        <v>19040711</v>
      </c>
      <c r="B17529" s="1" t="s">
        <v>11506</v>
      </c>
      <c r="C17529" s="1" t="s">
        <v>11507</v>
      </c>
      <c r="D17529" s="1" t="s">
        <v>11508</v>
      </c>
      <c r="E17529" s="1" t="s">
        <v>66</v>
      </c>
      <c r="F17529" s="1" t="s">
        <v>285</v>
      </c>
      <c r="G17529" s="1" t="s">
        <v>286</v>
      </c>
    </row>
    <row r="17530" spans="1:7" x14ac:dyDescent="0.25">
      <c r="A17530" s="1">
        <v>19040784</v>
      </c>
      <c r="B17530" s="1" t="s">
        <v>11512</v>
      </c>
      <c r="C17530" s="1" t="s">
        <v>11513</v>
      </c>
      <c r="D17530" s="1" t="s">
        <v>11514</v>
      </c>
      <c r="E17530" s="1" t="s">
        <v>66</v>
      </c>
      <c r="F17530" s="1" t="s">
        <v>285</v>
      </c>
      <c r="G17530" s="1" t="s">
        <v>286</v>
      </c>
    </row>
    <row r="17531" spans="1:7" x14ac:dyDescent="0.25">
      <c r="A17531" s="1">
        <v>19040807</v>
      </c>
      <c r="B17531" s="1" t="s">
        <v>11515</v>
      </c>
      <c r="C17531" s="1" t="s">
        <v>11516</v>
      </c>
      <c r="D17531" s="1" t="s">
        <v>11517</v>
      </c>
      <c r="E17531" s="1" t="s">
        <v>66</v>
      </c>
      <c r="F17531" s="1" t="s">
        <v>892</v>
      </c>
      <c r="G17531" s="1" t="s">
        <v>893</v>
      </c>
    </row>
    <row r="17532" spans="1:7" x14ac:dyDescent="0.25">
      <c r="A17532" s="1">
        <v>19040820</v>
      </c>
      <c r="B17532" s="1" t="s">
        <v>11524</v>
      </c>
      <c r="C17532" s="1" t="s">
        <v>11525</v>
      </c>
      <c r="D17532" s="1" t="s">
        <v>11526</v>
      </c>
      <c r="E17532" s="1" t="s">
        <v>66</v>
      </c>
      <c r="F17532" s="1" t="s">
        <v>285</v>
      </c>
      <c r="G17532" s="1" t="s">
        <v>286</v>
      </c>
    </row>
    <row r="17533" spans="1:7" x14ac:dyDescent="0.25">
      <c r="A17533" s="1">
        <v>19040860</v>
      </c>
      <c r="B17533" s="1" t="s">
        <v>11536</v>
      </c>
      <c r="C17533" s="1" t="s">
        <v>11537</v>
      </c>
      <c r="D17533" s="1" t="s">
        <v>11538</v>
      </c>
      <c r="E17533" s="1" t="s">
        <v>66</v>
      </c>
      <c r="F17533" s="1" t="s">
        <v>285</v>
      </c>
      <c r="G17533" s="1" t="s">
        <v>286</v>
      </c>
    </row>
    <row r="17534" spans="1:7" x14ac:dyDescent="0.25">
      <c r="A17534" s="1">
        <v>19045001</v>
      </c>
      <c r="B17534" s="1" t="s">
        <v>11632</v>
      </c>
      <c r="C17534" s="1" t="s">
        <v>11633</v>
      </c>
      <c r="D17534" s="1" t="s">
        <v>11634</v>
      </c>
      <c r="E17534" s="1" t="s">
        <v>65</v>
      </c>
      <c r="F17534" s="1" t="s">
        <v>892</v>
      </c>
      <c r="G17534" s="1" t="s">
        <v>893</v>
      </c>
    </row>
    <row r="17535" spans="1:7" x14ac:dyDescent="0.25">
      <c r="A17535" s="1">
        <v>19045002</v>
      </c>
      <c r="B17535" s="1" t="s">
        <v>11635</v>
      </c>
      <c r="C17535" s="1" t="s">
        <v>11636</v>
      </c>
      <c r="D17535" s="1" t="s">
        <v>11637</v>
      </c>
      <c r="E17535" s="1" t="s">
        <v>66</v>
      </c>
      <c r="F17535" s="1" t="s">
        <v>285</v>
      </c>
      <c r="G17535" s="1" t="s">
        <v>286</v>
      </c>
    </row>
    <row r="17536" spans="1:7" x14ac:dyDescent="0.25">
      <c r="A17536" s="1">
        <v>19045006</v>
      </c>
      <c r="B17536" s="1" t="s">
        <v>11644</v>
      </c>
      <c r="C17536" s="1" t="s">
        <v>11645</v>
      </c>
      <c r="D17536" s="1" t="s">
        <v>11646</v>
      </c>
      <c r="E17536" s="1" t="s">
        <v>66</v>
      </c>
      <c r="F17536" s="1" t="s">
        <v>285</v>
      </c>
      <c r="G17536" s="1" t="s">
        <v>286</v>
      </c>
    </row>
    <row r="17537" spans="1:7" x14ac:dyDescent="0.25">
      <c r="A17537" s="1">
        <v>19045018</v>
      </c>
      <c r="B17537" s="1" t="s">
        <v>11647</v>
      </c>
      <c r="C17537" s="1" t="s">
        <v>11648</v>
      </c>
      <c r="D17537" s="1" t="s">
        <v>11649</v>
      </c>
      <c r="E17537" s="1" t="s">
        <v>66</v>
      </c>
      <c r="F17537" s="1" t="s">
        <v>285</v>
      </c>
      <c r="G17537" s="1" t="s">
        <v>286</v>
      </c>
    </row>
    <row r="17538" spans="1:7" x14ac:dyDescent="0.25">
      <c r="A17538" s="1">
        <v>19045022</v>
      </c>
      <c r="B17538" s="1" t="s">
        <v>11653</v>
      </c>
      <c r="C17538" s="1" t="s">
        <v>11654</v>
      </c>
      <c r="D17538" s="1" t="s">
        <v>11655</v>
      </c>
      <c r="E17538" s="1" t="s">
        <v>66</v>
      </c>
      <c r="F17538" s="1" t="s">
        <v>285</v>
      </c>
      <c r="G17538" s="1" t="s">
        <v>286</v>
      </c>
    </row>
    <row r="17539" spans="1:7" x14ac:dyDescent="0.25">
      <c r="A17539" s="1">
        <v>19045023</v>
      </c>
      <c r="B17539" s="1" t="s">
        <v>11656</v>
      </c>
      <c r="C17539" s="1" t="s">
        <v>11657</v>
      </c>
      <c r="D17539" s="1" t="s">
        <v>11658</v>
      </c>
      <c r="E17539" s="1" t="s">
        <v>66</v>
      </c>
      <c r="F17539" s="1" t="s">
        <v>285</v>
      </c>
      <c r="G17539" s="1" t="s">
        <v>286</v>
      </c>
    </row>
    <row r="17540" spans="1:7" x14ac:dyDescent="0.25">
      <c r="A17540" s="1">
        <v>19045026</v>
      </c>
      <c r="B17540" s="1" t="s">
        <v>11659</v>
      </c>
      <c r="C17540" s="1" t="s">
        <v>11660</v>
      </c>
      <c r="D17540" s="1" t="s">
        <v>11661</v>
      </c>
      <c r="E17540" s="1" t="s">
        <v>66</v>
      </c>
      <c r="F17540" s="1" t="s">
        <v>892</v>
      </c>
      <c r="G17540" s="1" t="s">
        <v>893</v>
      </c>
    </row>
    <row r="17541" spans="1:7" x14ac:dyDescent="0.25">
      <c r="A17541" s="1">
        <v>19045027</v>
      </c>
      <c r="B17541" s="1" t="s">
        <v>11662</v>
      </c>
      <c r="C17541" s="1" t="s">
        <v>11663</v>
      </c>
      <c r="D17541" s="1" t="s">
        <v>11664</v>
      </c>
      <c r="E17541" s="1" t="s">
        <v>66</v>
      </c>
      <c r="F17541" s="1" t="s">
        <v>285</v>
      </c>
      <c r="G17541" s="1" t="s">
        <v>286</v>
      </c>
    </row>
    <row r="17542" spans="1:7" x14ac:dyDescent="0.25">
      <c r="A17542" s="1">
        <v>19045029</v>
      </c>
      <c r="B17542" s="1" t="s">
        <v>11668</v>
      </c>
      <c r="C17542" s="1" t="s">
        <v>11669</v>
      </c>
      <c r="D17542" s="1" t="s">
        <v>11670</v>
      </c>
      <c r="E17542" s="1" t="s">
        <v>65</v>
      </c>
      <c r="F17542" s="1" t="s">
        <v>285</v>
      </c>
      <c r="G17542" s="1" t="s">
        <v>286</v>
      </c>
    </row>
    <row r="17543" spans="1:7" x14ac:dyDescent="0.25">
      <c r="A17543" s="1">
        <v>19045035</v>
      </c>
      <c r="B17543" s="1" t="s">
        <v>11683</v>
      </c>
      <c r="C17543" s="1" t="s">
        <v>11684</v>
      </c>
      <c r="D17543" s="1" t="s">
        <v>11685</v>
      </c>
      <c r="E17543" s="1" t="s">
        <v>66</v>
      </c>
      <c r="F17543" s="1" t="s">
        <v>285</v>
      </c>
      <c r="G17543" s="1" t="s">
        <v>286</v>
      </c>
    </row>
    <row r="17544" spans="1:7" x14ac:dyDescent="0.25">
      <c r="A17544" s="1">
        <v>19045040</v>
      </c>
      <c r="B17544" s="1" t="s">
        <v>11689</v>
      </c>
      <c r="C17544" s="1" t="s">
        <v>11690</v>
      </c>
      <c r="D17544" s="1" t="s">
        <v>11691</v>
      </c>
      <c r="E17544" s="1" t="s">
        <v>66</v>
      </c>
      <c r="F17544" s="1" t="s">
        <v>285</v>
      </c>
      <c r="G17544" s="1" t="s">
        <v>286</v>
      </c>
    </row>
    <row r="17545" spans="1:7" x14ac:dyDescent="0.25">
      <c r="A17545" s="1">
        <v>19045047</v>
      </c>
      <c r="B17545" s="1" t="s">
        <v>11695</v>
      </c>
      <c r="C17545" s="1" t="s">
        <v>11696</v>
      </c>
      <c r="D17545" s="1" t="s">
        <v>11697</v>
      </c>
      <c r="E17545" s="1" t="s">
        <v>66</v>
      </c>
      <c r="F17545" s="1" t="s">
        <v>285</v>
      </c>
      <c r="G17545" s="1" t="s">
        <v>286</v>
      </c>
    </row>
    <row r="17546" spans="1:7" x14ac:dyDescent="0.25">
      <c r="A17546" s="1">
        <v>19045055</v>
      </c>
      <c r="B17546" s="1" t="s">
        <v>45521</v>
      </c>
      <c r="C17546" s="1" t="s">
        <v>45522</v>
      </c>
      <c r="D17546" s="1" t="s">
        <v>45523</v>
      </c>
      <c r="E17546" s="1" t="s">
        <v>65</v>
      </c>
      <c r="F17546" s="1" t="s">
        <v>43853</v>
      </c>
      <c r="G17546" s="1" t="s">
        <v>199</v>
      </c>
    </row>
    <row r="17547" spans="1:7" x14ac:dyDescent="0.25">
      <c r="A17547" s="1">
        <v>19045059</v>
      </c>
      <c r="B17547" s="1" t="s">
        <v>11698</v>
      </c>
      <c r="C17547" s="1" t="s">
        <v>11699</v>
      </c>
      <c r="D17547" s="1" t="s">
        <v>11700</v>
      </c>
      <c r="E17547" s="1" t="s">
        <v>66</v>
      </c>
      <c r="F17547" s="1" t="s">
        <v>892</v>
      </c>
      <c r="G17547" s="1" t="s">
        <v>893</v>
      </c>
    </row>
    <row r="17548" spans="1:7" x14ac:dyDescent="0.25">
      <c r="A17548" s="1">
        <v>19045062</v>
      </c>
      <c r="B17548" s="1" t="s">
        <v>11704</v>
      </c>
      <c r="C17548" s="1" t="s">
        <v>11705</v>
      </c>
      <c r="D17548" s="1" t="s">
        <v>11706</v>
      </c>
      <c r="E17548" s="1" t="s">
        <v>66</v>
      </c>
      <c r="F17548" s="1" t="s">
        <v>285</v>
      </c>
      <c r="G17548" s="1" t="s">
        <v>286</v>
      </c>
    </row>
    <row r="17549" spans="1:7" x14ac:dyDescent="0.25">
      <c r="A17549" s="1">
        <v>19045063</v>
      </c>
      <c r="B17549" s="1" t="s">
        <v>11707</v>
      </c>
      <c r="C17549" s="1" t="s">
        <v>11708</v>
      </c>
      <c r="D17549" s="1" t="s">
        <v>11709</v>
      </c>
      <c r="E17549" s="1" t="s">
        <v>66</v>
      </c>
      <c r="F17549" s="1" t="s">
        <v>892</v>
      </c>
      <c r="G17549" s="1" t="s">
        <v>893</v>
      </c>
    </row>
    <row r="17550" spans="1:7" x14ac:dyDescent="0.25">
      <c r="A17550" s="1">
        <v>19045064</v>
      </c>
      <c r="B17550" s="1" t="s">
        <v>11710</v>
      </c>
      <c r="C17550" s="1" t="s">
        <v>11711</v>
      </c>
      <c r="D17550" s="1" t="s">
        <v>11712</v>
      </c>
      <c r="E17550" s="1" t="s">
        <v>66</v>
      </c>
      <c r="F17550" s="1" t="s">
        <v>285</v>
      </c>
      <c r="G17550" s="1" t="s">
        <v>286</v>
      </c>
    </row>
    <row r="17551" spans="1:7" x14ac:dyDescent="0.25">
      <c r="A17551" s="1">
        <v>19045066</v>
      </c>
      <c r="B17551" s="1" t="s">
        <v>45524</v>
      </c>
      <c r="C17551" s="1" t="s">
        <v>45525</v>
      </c>
      <c r="D17551" s="1" t="s">
        <v>45526</v>
      </c>
      <c r="E17551" s="1" t="s">
        <v>65</v>
      </c>
      <c r="F17551" s="1" t="s">
        <v>1388</v>
      </c>
      <c r="G17551" s="1" t="s">
        <v>1389</v>
      </c>
    </row>
    <row r="17552" spans="1:7" x14ac:dyDescent="0.25">
      <c r="A17552" s="1">
        <v>19045070</v>
      </c>
      <c r="B17552" s="1" t="s">
        <v>11713</v>
      </c>
      <c r="C17552" s="1" t="s">
        <v>11714</v>
      </c>
      <c r="D17552" s="1" t="s">
        <v>11715</v>
      </c>
      <c r="E17552" s="1" t="s">
        <v>66</v>
      </c>
      <c r="F17552" s="1" t="s">
        <v>285</v>
      </c>
      <c r="G17552" s="1" t="s">
        <v>286</v>
      </c>
    </row>
    <row r="17553" spans="1:7" x14ac:dyDescent="0.25">
      <c r="A17553" s="1">
        <v>19045076</v>
      </c>
      <c r="B17553" s="1" t="s">
        <v>11725</v>
      </c>
      <c r="C17553" s="1" t="s">
        <v>11726</v>
      </c>
      <c r="D17553" s="1" t="s">
        <v>11727</v>
      </c>
      <c r="E17553" s="1" t="s">
        <v>66</v>
      </c>
      <c r="F17553" s="1" t="s">
        <v>285</v>
      </c>
      <c r="G17553" s="1" t="s">
        <v>286</v>
      </c>
    </row>
    <row r="17554" spans="1:7" x14ac:dyDescent="0.25">
      <c r="A17554" s="1">
        <v>19045106</v>
      </c>
      <c r="B17554" s="1" t="s">
        <v>11777</v>
      </c>
      <c r="C17554" s="1" t="s">
        <v>11778</v>
      </c>
      <c r="D17554" s="1" t="s">
        <v>11779</v>
      </c>
      <c r="E17554" s="1" t="s">
        <v>66</v>
      </c>
      <c r="F17554" s="1" t="s">
        <v>285</v>
      </c>
      <c r="G17554" s="1" t="s">
        <v>286</v>
      </c>
    </row>
    <row r="17555" spans="1:7" x14ac:dyDescent="0.25">
      <c r="A17555" s="1">
        <v>19045107</v>
      </c>
      <c r="B17555" s="1" t="s">
        <v>11780</v>
      </c>
      <c r="C17555" s="1" t="s">
        <v>11781</v>
      </c>
      <c r="D17555" s="1" t="s">
        <v>11782</v>
      </c>
      <c r="E17555" s="1" t="s">
        <v>66</v>
      </c>
      <c r="F17555" s="1" t="s">
        <v>892</v>
      </c>
      <c r="G17555" s="1" t="s">
        <v>893</v>
      </c>
    </row>
    <row r="17556" spans="1:7" x14ac:dyDescent="0.25">
      <c r="A17556" s="1">
        <v>19045114</v>
      </c>
      <c r="B17556" s="1" t="s">
        <v>11799</v>
      </c>
      <c r="C17556" s="1" t="s">
        <v>11800</v>
      </c>
      <c r="D17556" s="1" t="s">
        <v>11801</v>
      </c>
      <c r="E17556" s="1" t="s">
        <v>66</v>
      </c>
      <c r="F17556" s="1" t="s">
        <v>892</v>
      </c>
      <c r="G17556" s="1" t="s">
        <v>893</v>
      </c>
    </row>
    <row r="17557" spans="1:7" x14ac:dyDescent="0.25">
      <c r="A17557" s="1">
        <v>19045116</v>
      </c>
      <c r="B17557" s="1" t="s">
        <v>11802</v>
      </c>
      <c r="C17557" s="1" t="s">
        <v>11803</v>
      </c>
      <c r="D17557" s="1" t="s">
        <v>11804</v>
      </c>
      <c r="E17557" s="1" t="s">
        <v>66</v>
      </c>
      <c r="F17557" s="1" t="s">
        <v>285</v>
      </c>
      <c r="G17557" s="1" t="s">
        <v>286</v>
      </c>
    </row>
    <row r="17558" spans="1:7" x14ac:dyDescent="0.25">
      <c r="A17558" s="1">
        <v>19046000</v>
      </c>
      <c r="B17558" s="1" t="s">
        <v>11826</v>
      </c>
      <c r="C17558" s="1" t="s">
        <v>11827</v>
      </c>
      <c r="D17558" s="1" t="s">
        <v>11828</v>
      </c>
      <c r="E17558" s="1" t="s">
        <v>66</v>
      </c>
      <c r="F17558" s="1" t="s">
        <v>1335</v>
      </c>
      <c r="G17558" s="1" t="s">
        <v>1336</v>
      </c>
    </row>
    <row r="17559" spans="1:7" x14ac:dyDescent="0.25">
      <c r="A17559" s="1">
        <v>19046001</v>
      </c>
      <c r="B17559" s="1" t="s">
        <v>11829</v>
      </c>
      <c r="C17559" s="1" t="s">
        <v>11830</v>
      </c>
      <c r="D17559" s="1" t="s">
        <v>11831</v>
      </c>
      <c r="E17559" s="1" t="s">
        <v>66</v>
      </c>
      <c r="F17559" s="1" t="s">
        <v>1335</v>
      </c>
      <c r="G17559" s="1" t="s">
        <v>1336</v>
      </c>
    </row>
    <row r="17560" spans="1:7" x14ac:dyDescent="0.25">
      <c r="A17560" s="1">
        <v>19046029</v>
      </c>
      <c r="B17560" s="1" t="s">
        <v>11904</v>
      </c>
      <c r="C17560" s="1" t="s">
        <v>11905</v>
      </c>
      <c r="D17560" s="1" t="s">
        <v>11906</v>
      </c>
      <c r="E17560" s="1" t="s">
        <v>65</v>
      </c>
      <c r="F17560" s="1" t="s">
        <v>102</v>
      </c>
      <c r="G17560" s="1" t="s">
        <v>1053</v>
      </c>
    </row>
    <row r="17561" spans="1:7" x14ac:dyDescent="0.25">
      <c r="A17561" s="1">
        <v>19049015</v>
      </c>
      <c r="B17561" s="1" t="s">
        <v>12075</v>
      </c>
      <c r="C17561" s="1" t="s">
        <v>12076</v>
      </c>
      <c r="D17561" s="1" t="s">
        <v>12077</v>
      </c>
      <c r="E17561" s="1" t="s">
        <v>66</v>
      </c>
      <c r="F17561" s="1" t="s">
        <v>285</v>
      </c>
      <c r="G17561" s="1" t="s">
        <v>286</v>
      </c>
    </row>
    <row r="17562" spans="1:7" x14ac:dyDescent="0.25">
      <c r="A17562" s="1">
        <v>19046031</v>
      </c>
      <c r="B17562" s="1" t="s">
        <v>11909</v>
      </c>
      <c r="C17562" s="1" t="s">
        <v>11910</v>
      </c>
      <c r="D17562" s="1" t="s">
        <v>11911</v>
      </c>
      <c r="E17562" s="1" t="s">
        <v>65</v>
      </c>
      <c r="F17562" s="1" t="s">
        <v>102</v>
      </c>
      <c r="G17562" s="1" t="s">
        <v>1053</v>
      </c>
    </row>
    <row r="17563" spans="1:7" x14ac:dyDescent="0.25">
      <c r="A17563" s="1">
        <v>19046032</v>
      </c>
      <c r="B17563" s="1" t="s">
        <v>11912</v>
      </c>
      <c r="C17563" s="1" t="s">
        <v>11913</v>
      </c>
      <c r="D17563" s="1" t="s">
        <v>11914</v>
      </c>
      <c r="E17563" s="1" t="s">
        <v>65</v>
      </c>
      <c r="F17563" s="1" t="s">
        <v>102</v>
      </c>
      <c r="G17563" s="1" t="s">
        <v>1053</v>
      </c>
    </row>
    <row r="17564" spans="1:7" x14ac:dyDescent="0.25">
      <c r="A17564" s="1">
        <v>19046033</v>
      </c>
      <c r="B17564" s="1" t="s">
        <v>11915</v>
      </c>
      <c r="C17564" s="1" t="s">
        <v>11916</v>
      </c>
      <c r="D17564" s="1" t="s">
        <v>11917</v>
      </c>
      <c r="E17564" s="1" t="s">
        <v>66</v>
      </c>
      <c r="F17564" s="1" t="s">
        <v>1335</v>
      </c>
      <c r="G17564" s="1" t="s">
        <v>1336</v>
      </c>
    </row>
    <row r="17565" spans="1:7" x14ac:dyDescent="0.25">
      <c r="A17565" s="1">
        <v>19049013</v>
      </c>
      <c r="B17565" s="1" t="s">
        <v>12069</v>
      </c>
      <c r="C17565" s="1" t="s">
        <v>12070</v>
      </c>
      <c r="D17565" s="1" t="s">
        <v>12071</v>
      </c>
      <c r="E17565" s="1" t="s">
        <v>66</v>
      </c>
      <c r="F17565" s="1" t="s">
        <v>892</v>
      </c>
      <c r="G17565" s="1" t="s">
        <v>893</v>
      </c>
    </row>
    <row r="17566" spans="1:7" x14ac:dyDescent="0.25">
      <c r="A17566" s="1">
        <v>19049014</v>
      </c>
      <c r="B17566" s="1" t="s">
        <v>12072</v>
      </c>
      <c r="C17566" s="1" t="s">
        <v>12073</v>
      </c>
      <c r="D17566" s="1" t="s">
        <v>12074</v>
      </c>
      <c r="E17566" s="1" t="s">
        <v>66</v>
      </c>
      <c r="F17566" s="1" t="s">
        <v>285</v>
      </c>
      <c r="G17566" s="1" t="s">
        <v>286</v>
      </c>
    </row>
    <row r="17567" spans="1:7" x14ac:dyDescent="0.25">
      <c r="A17567" s="1">
        <v>19050015</v>
      </c>
      <c r="B17567" s="1" t="s">
        <v>12097</v>
      </c>
      <c r="C17567" s="1" t="s">
        <v>12098</v>
      </c>
      <c r="D17567" s="1" t="s">
        <v>12099</v>
      </c>
      <c r="E17567" s="1" t="s">
        <v>65</v>
      </c>
      <c r="F17567" s="1" t="s">
        <v>9381</v>
      </c>
      <c r="G17567" s="1" t="s">
        <v>9382</v>
      </c>
    </row>
    <row r="17568" spans="1:7" x14ac:dyDescent="0.25">
      <c r="A17568" s="1">
        <v>19050016</v>
      </c>
      <c r="B17568" s="1" t="s">
        <v>12105</v>
      </c>
      <c r="C17568" s="1" t="s">
        <v>12106</v>
      </c>
      <c r="D17568" s="1" t="s">
        <v>12107</v>
      </c>
      <c r="E17568" s="1" t="s">
        <v>65</v>
      </c>
      <c r="F17568" s="1" t="s">
        <v>12081</v>
      </c>
      <c r="G17568" s="1" t="s">
        <v>12082</v>
      </c>
    </row>
    <row r="17569" spans="1:7" x14ac:dyDescent="0.25">
      <c r="A17569" s="1">
        <v>19050072</v>
      </c>
      <c r="B17569" s="1" t="s">
        <v>12114</v>
      </c>
      <c r="C17569" s="1" t="s">
        <v>12115</v>
      </c>
      <c r="D17569" s="1" t="s">
        <v>12116</v>
      </c>
      <c r="E17569" s="1" t="s">
        <v>65</v>
      </c>
      <c r="F17569" s="1" t="s">
        <v>12081</v>
      </c>
      <c r="G17569" s="1" t="s">
        <v>12082</v>
      </c>
    </row>
    <row r="17570" spans="1:7" x14ac:dyDescent="0.25">
      <c r="A17570" s="1">
        <v>19060000</v>
      </c>
      <c r="B17570" s="1" t="s">
        <v>12136</v>
      </c>
      <c r="C17570" s="1" t="s">
        <v>12137</v>
      </c>
      <c r="D17570" s="1" t="s">
        <v>12138</v>
      </c>
      <c r="E17570" s="1" t="s">
        <v>65</v>
      </c>
      <c r="F17570" s="1" t="s">
        <v>9395</v>
      </c>
      <c r="G17570" s="1" t="s">
        <v>9396</v>
      </c>
    </row>
    <row r="17571" spans="1:7" x14ac:dyDescent="0.25">
      <c r="A17571" s="1">
        <v>19060010</v>
      </c>
      <c r="B17571" s="1" t="s">
        <v>12142</v>
      </c>
      <c r="C17571" s="1" t="s">
        <v>12143</v>
      </c>
      <c r="D17571" s="1" t="s">
        <v>12144</v>
      </c>
      <c r="E17571" s="1" t="s">
        <v>65</v>
      </c>
      <c r="F17571" s="1" t="s">
        <v>9395</v>
      </c>
      <c r="G17571" s="1" t="s">
        <v>9396</v>
      </c>
    </row>
    <row r="17572" spans="1:7" x14ac:dyDescent="0.25">
      <c r="A17572" s="1">
        <v>19060045</v>
      </c>
      <c r="B17572" s="1" t="s">
        <v>12167</v>
      </c>
      <c r="C17572" s="1" t="s">
        <v>12168</v>
      </c>
      <c r="D17572" s="1" t="s">
        <v>12169</v>
      </c>
      <c r="E17572" s="1" t="s">
        <v>65</v>
      </c>
      <c r="F17572" s="1" t="s">
        <v>9395</v>
      </c>
      <c r="G17572" s="1" t="s">
        <v>9396</v>
      </c>
    </row>
    <row r="17573" spans="1:7" x14ac:dyDescent="0.25">
      <c r="A17573" s="1">
        <v>19070010</v>
      </c>
      <c r="B17573" s="1" t="s">
        <v>12192</v>
      </c>
      <c r="C17573" s="1" t="s">
        <v>12193</v>
      </c>
      <c r="D17573" s="1" t="s">
        <v>12194</v>
      </c>
      <c r="E17573" s="1" t="s">
        <v>65</v>
      </c>
      <c r="F17573" s="1" t="s">
        <v>1067</v>
      </c>
      <c r="G17573" s="1" t="s">
        <v>1068</v>
      </c>
    </row>
    <row r="17574" spans="1:7" x14ac:dyDescent="0.25">
      <c r="A17574" s="1">
        <v>19070025</v>
      </c>
      <c r="B17574" s="1" t="s">
        <v>12218</v>
      </c>
      <c r="C17574" s="1" t="s">
        <v>12219</v>
      </c>
      <c r="D17574" s="1" t="s">
        <v>12220</v>
      </c>
      <c r="E17574" s="1" t="s">
        <v>65</v>
      </c>
      <c r="F17574" s="1" t="s">
        <v>2148</v>
      </c>
      <c r="G17574" s="1" t="s">
        <v>2149</v>
      </c>
    </row>
    <row r="17575" spans="1:7" x14ac:dyDescent="0.25">
      <c r="A17575" s="1">
        <v>19070027</v>
      </c>
      <c r="B17575" s="1" t="s">
        <v>12221</v>
      </c>
      <c r="C17575" s="1" t="s">
        <v>12222</v>
      </c>
      <c r="D17575" s="1" t="s">
        <v>12223</v>
      </c>
      <c r="E17575" s="1" t="s">
        <v>65</v>
      </c>
      <c r="F17575" s="1" t="s">
        <v>12181</v>
      </c>
      <c r="G17575" s="1" t="s">
        <v>12182</v>
      </c>
    </row>
    <row r="17576" spans="1:7" x14ac:dyDescent="0.25">
      <c r="A17576" s="1">
        <v>19070028</v>
      </c>
      <c r="B17576" s="1" t="s">
        <v>12224</v>
      </c>
      <c r="C17576" s="1" t="s">
        <v>12225</v>
      </c>
      <c r="D17576" s="1" t="s">
        <v>12226</v>
      </c>
      <c r="E17576" s="1" t="s">
        <v>65</v>
      </c>
      <c r="F17576" s="1" t="s">
        <v>12181</v>
      </c>
      <c r="G17576" s="1" t="s">
        <v>12182</v>
      </c>
    </row>
    <row r="17577" spans="1:7" x14ac:dyDescent="0.25">
      <c r="A17577" s="1">
        <v>19070029</v>
      </c>
      <c r="B17577" s="1" t="s">
        <v>12227</v>
      </c>
      <c r="C17577" s="1" t="s">
        <v>12228</v>
      </c>
      <c r="D17577" s="1" t="s">
        <v>12229</v>
      </c>
      <c r="E17577" s="1" t="s">
        <v>65</v>
      </c>
      <c r="F17577" s="1" t="s">
        <v>12181</v>
      </c>
      <c r="G17577" s="1" t="s">
        <v>12182</v>
      </c>
    </row>
    <row r="17578" spans="1:7" x14ac:dyDescent="0.25">
      <c r="A17578" s="1">
        <v>19070036</v>
      </c>
      <c r="B17578" s="1" t="s">
        <v>12233</v>
      </c>
      <c r="C17578" s="1" t="s">
        <v>12234</v>
      </c>
      <c r="D17578" s="1" t="s">
        <v>12235</v>
      </c>
      <c r="E17578" s="1" t="s">
        <v>65</v>
      </c>
      <c r="F17578" s="1" t="s">
        <v>2148</v>
      </c>
      <c r="G17578" s="1" t="s">
        <v>2149</v>
      </c>
    </row>
    <row r="17579" spans="1:7" x14ac:dyDescent="0.25">
      <c r="A17579" s="1">
        <v>19095034</v>
      </c>
      <c r="B17579" s="1" t="s">
        <v>12363</v>
      </c>
      <c r="C17579" s="1" t="s">
        <v>12364</v>
      </c>
      <c r="D17579" s="1" t="s">
        <v>12365</v>
      </c>
      <c r="E17579" s="1" t="s">
        <v>66</v>
      </c>
      <c r="F17579" s="1" t="s">
        <v>498</v>
      </c>
      <c r="G17579" s="1" t="s">
        <v>499</v>
      </c>
    </row>
    <row r="17580" spans="1:7" x14ac:dyDescent="0.25">
      <c r="A17580" s="1">
        <v>19212000</v>
      </c>
      <c r="B17580" s="1" t="s">
        <v>12416</v>
      </c>
      <c r="C17580" s="1" t="s">
        <v>12417</v>
      </c>
      <c r="D17580" s="1" t="s">
        <v>12418</v>
      </c>
      <c r="E17580" s="1" t="s">
        <v>65</v>
      </c>
      <c r="F17580" s="1" t="s">
        <v>2148</v>
      </c>
      <c r="G17580" s="1" t="s">
        <v>2149</v>
      </c>
    </row>
    <row r="17581" spans="1:7" x14ac:dyDescent="0.25">
      <c r="A17581" s="1">
        <v>19212001</v>
      </c>
      <c r="B17581" s="1" t="s">
        <v>12419</v>
      </c>
      <c r="C17581" s="1" t="s">
        <v>12420</v>
      </c>
      <c r="D17581" s="1" t="s">
        <v>12421</v>
      </c>
      <c r="E17581" s="1" t="s">
        <v>65</v>
      </c>
      <c r="F17581" s="1" t="s">
        <v>2148</v>
      </c>
      <c r="G17581" s="1" t="s">
        <v>2149</v>
      </c>
    </row>
    <row r="17582" spans="1:7" x14ac:dyDescent="0.25">
      <c r="A17582" s="1">
        <v>19212002</v>
      </c>
      <c r="B17582" s="1" t="s">
        <v>12422</v>
      </c>
      <c r="C17582" s="1" t="s">
        <v>12423</v>
      </c>
      <c r="D17582" s="1" t="s">
        <v>12424</v>
      </c>
      <c r="E17582" s="1" t="s">
        <v>65</v>
      </c>
      <c r="F17582" s="1" t="s">
        <v>2148</v>
      </c>
      <c r="G17582" s="1" t="s">
        <v>2149</v>
      </c>
    </row>
    <row r="17583" spans="1:7" x14ac:dyDescent="0.25">
      <c r="A17583" s="1">
        <v>19250001</v>
      </c>
      <c r="B17583" s="1" t="s">
        <v>12431</v>
      </c>
      <c r="C17583" s="1" t="s">
        <v>12432</v>
      </c>
      <c r="D17583" s="1" t="s">
        <v>12433</v>
      </c>
      <c r="E17583" s="1" t="s">
        <v>65</v>
      </c>
      <c r="F17583" s="1" t="s">
        <v>9390</v>
      </c>
      <c r="G17583" s="1" t="s">
        <v>9391</v>
      </c>
    </row>
    <row r="17584" spans="1:7" x14ac:dyDescent="0.25">
      <c r="A17584" s="1">
        <v>19270004</v>
      </c>
      <c r="B17584" s="1" t="s">
        <v>12468</v>
      </c>
      <c r="C17584" s="1" t="s">
        <v>12469</v>
      </c>
      <c r="D17584" s="1" t="s">
        <v>12470</v>
      </c>
      <c r="E17584" s="1" t="s">
        <v>65</v>
      </c>
      <c r="F17584" s="1" t="s">
        <v>2148</v>
      </c>
      <c r="G17584" s="1" t="s">
        <v>2149</v>
      </c>
    </row>
    <row r="17585" spans="1:7" x14ac:dyDescent="0.25">
      <c r="A17585" s="1">
        <v>19312010</v>
      </c>
      <c r="B17585" s="1" t="s">
        <v>12483</v>
      </c>
      <c r="C17585" s="1" t="s">
        <v>12484</v>
      </c>
      <c r="D17585" s="1" t="s">
        <v>12485</v>
      </c>
      <c r="E17585" s="1" t="s">
        <v>65</v>
      </c>
      <c r="F17585" s="1" t="s">
        <v>2148</v>
      </c>
      <c r="G17585" s="1" t="s">
        <v>2149</v>
      </c>
    </row>
    <row r="17586" spans="1:7" x14ac:dyDescent="0.25">
      <c r="A17586" s="1">
        <v>19312011</v>
      </c>
      <c r="B17586" s="1" t="s">
        <v>12486</v>
      </c>
      <c r="C17586" s="1" t="s">
        <v>12487</v>
      </c>
      <c r="D17586" s="1" t="s">
        <v>12488</v>
      </c>
      <c r="E17586" s="1" t="s">
        <v>65</v>
      </c>
      <c r="F17586" s="1" t="s">
        <v>2148</v>
      </c>
      <c r="G17586" s="1" t="s">
        <v>2149</v>
      </c>
    </row>
    <row r="17587" spans="1:7" x14ac:dyDescent="0.25">
      <c r="A17587" s="1">
        <v>19340002</v>
      </c>
      <c r="B17587" s="1" t="s">
        <v>12493</v>
      </c>
      <c r="C17587" s="1" t="s">
        <v>12494</v>
      </c>
      <c r="D17587" s="1" t="s">
        <v>12495</v>
      </c>
      <c r="E17587" s="1" t="s">
        <v>66</v>
      </c>
      <c r="F17587" s="1" t="s">
        <v>285</v>
      </c>
      <c r="G17587" s="1" t="s">
        <v>286</v>
      </c>
    </row>
    <row r="17588" spans="1:7" x14ac:dyDescent="0.25">
      <c r="A17588" s="1">
        <v>19350001</v>
      </c>
      <c r="B17588" s="1" t="s">
        <v>12502</v>
      </c>
      <c r="C17588" s="1" t="s">
        <v>12503</v>
      </c>
      <c r="D17588" s="1" t="s">
        <v>12504</v>
      </c>
      <c r="E17588" s="1" t="s">
        <v>65</v>
      </c>
      <c r="F17588" s="1" t="s">
        <v>9390</v>
      </c>
      <c r="G17588" s="1" t="s">
        <v>9391</v>
      </c>
    </row>
    <row r="17589" spans="1:7" x14ac:dyDescent="0.25">
      <c r="A17589" s="1">
        <v>19373000</v>
      </c>
      <c r="B17589" s="1" t="s">
        <v>12526</v>
      </c>
      <c r="C17589" s="1" t="s">
        <v>12527</v>
      </c>
      <c r="D17589" s="1" t="s">
        <v>12528</v>
      </c>
      <c r="E17589" s="1" t="s">
        <v>65</v>
      </c>
      <c r="F17589" s="1" t="s">
        <v>3607</v>
      </c>
      <c r="G17589" s="1" t="s">
        <v>3608</v>
      </c>
    </row>
    <row r="17590" spans="1:7" x14ac:dyDescent="0.25">
      <c r="A17590" s="1">
        <v>19710010</v>
      </c>
      <c r="B17590" s="1" t="s">
        <v>12624</v>
      </c>
      <c r="C17590" s="1" t="s">
        <v>12625</v>
      </c>
      <c r="D17590" s="1" t="s">
        <v>12626</v>
      </c>
      <c r="E17590" s="1" t="s">
        <v>66</v>
      </c>
      <c r="F17590" s="1" t="s">
        <v>4851</v>
      </c>
      <c r="G17590" s="1" t="s">
        <v>4852</v>
      </c>
    </row>
    <row r="17591" spans="1:7" x14ac:dyDescent="0.25">
      <c r="A17591" s="1">
        <v>19710035</v>
      </c>
      <c r="B17591" s="1" t="s">
        <v>12627</v>
      </c>
      <c r="C17591" s="1" t="s">
        <v>12628</v>
      </c>
      <c r="D17591" s="1" t="s">
        <v>12629</v>
      </c>
      <c r="E17591" s="1" t="s">
        <v>66</v>
      </c>
      <c r="F17591" s="1" t="s">
        <v>4851</v>
      </c>
      <c r="G17591" s="1" t="s">
        <v>4852</v>
      </c>
    </row>
    <row r="17592" spans="1:7" x14ac:dyDescent="0.25">
      <c r="A17592" s="1">
        <v>19710037</v>
      </c>
      <c r="B17592" s="1" t="s">
        <v>12630</v>
      </c>
      <c r="C17592" s="1" t="s">
        <v>12631</v>
      </c>
      <c r="D17592" s="1" t="s">
        <v>12632</v>
      </c>
      <c r="E17592" s="1" t="s">
        <v>66</v>
      </c>
      <c r="F17592" s="1" t="s">
        <v>4851</v>
      </c>
      <c r="G17592" s="1" t="s">
        <v>4852</v>
      </c>
    </row>
    <row r="17593" spans="1:7" x14ac:dyDescent="0.25">
      <c r="A17593" s="1">
        <v>19710068</v>
      </c>
      <c r="B17593" s="1" t="s">
        <v>12633</v>
      </c>
      <c r="C17593" s="1" t="s">
        <v>12634</v>
      </c>
      <c r="D17593" s="1" t="s">
        <v>12635</v>
      </c>
      <c r="E17593" s="1" t="s">
        <v>66</v>
      </c>
      <c r="F17593" s="1" t="s">
        <v>4851</v>
      </c>
      <c r="G17593" s="1" t="s">
        <v>4852</v>
      </c>
    </row>
    <row r="17594" spans="1:7" x14ac:dyDescent="0.25">
      <c r="A17594" s="1">
        <v>19710069</v>
      </c>
      <c r="B17594" s="1" t="s">
        <v>12636</v>
      </c>
      <c r="C17594" s="1" t="s">
        <v>12637</v>
      </c>
      <c r="D17594" s="1" t="s">
        <v>12638</v>
      </c>
      <c r="E17594" s="1" t="s">
        <v>66</v>
      </c>
      <c r="F17594" s="1" t="s">
        <v>4851</v>
      </c>
      <c r="G17594" s="1" t="s">
        <v>4852</v>
      </c>
    </row>
    <row r="17595" spans="1:7" x14ac:dyDescent="0.25">
      <c r="A17595" s="1">
        <v>19712002</v>
      </c>
      <c r="B17595" s="1" t="s">
        <v>12666</v>
      </c>
      <c r="C17595" s="1" t="s">
        <v>12667</v>
      </c>
      <c r="D17595" s="1" t="s">
        <v>12668</v>
      </c>
      <c r="E17595" s="1" t="s">
        <v>65</v>
      </c>
      <c r="F17595" s="1" t="s">
        <v>2148</v>
      </c>
      <c r="G17595" s="1" t="s">
        <v>2149</v>
      </c>
    </row>
    <row r="17596" spans="1:7" x14ac:dyDescent="0.25">
      <c r="A17596" s="1">
        <v>19712005</v>
      </c>
      <c r="B17596" s="1" t="s">
        <v>12669</v>
      </c>
      <c r="C17596" s="1" t="s">
        <v>12670</v>
      </c>
      <c r="D17596" s="1" t="s">
        <v>12671</v>
      </c>
      <c r="E17596" s="1" t="s">
        <v>65</v>
      </c>
      <c r="F17596" s="1" t="s">
        <v>2148</v>
      </c>
      <c r="G17596" s="1" t="s">
        <v>2149</v>
      </c>
    </row>
    <row r="17597" spans="1:7" x14ac:dyDescent="0.25">
      <c r="A17597" s="1">
        <v>19716000</v>
      </c>
      <c r="B17597" s="1" t="s">
        <v>12684</v>
      </c>
      <c r="C17597" s="1" t="s">
        <v>12685</v>
      </c>
      <c r="D17597" s="1" t="s">
        <v>12686</v>
      </c>
      <c r="E17597" s="1" t="s">
        <v>66</v>
      </c>
      <c r="F17597" s="1" t="s">
        <v>4519</v>
      </c>
      <c r="G17597" s="1" t="s">
        <v>4520</v>
      </c>
    </row>
    <row r="17598" spans="1:7" x14ac:dyDescent="0.25">
      <c r="A17598" s="1">
        <v>19719007</v>
      </c>
      <c r="B17598" s="1" t="s">
        <v>12804</v>
      </c>
      <c r="C17598" s="1" t="s">
        <v>12805</v>
      </c>
      <c r="D17598" s="1" t="s">
        <v>12806</v>
      </c>
      <c r="E17598" s="1" t="s">
        <v>66</v>
      </c>
      <c r="F17598" s="1" t="s">
        <v>4472</v>
      </c>
      <c r="G17598" s="1" t="s">
        <v>4473</v>
      </c>
    </row>
    <row r="17599" spans="1:7" x14ac:dyDescent="0.25">
      <c r="A17599" s="1">
        <v>19719008</v>
      </c>
      <c r="B17599" s="1" t="s">
        <v>12807</v>
      </c>
      <c r="C17599" s="1" t="s">
        <v>12808</v>
      </c>
      <c r="D17599" s="1" t="s">
        <v>12809</v>
      </c>
      <c r="E17599" s="1" t="s">
        <v>66</v>
      </c>
      <c r="F17599" s="1" t="s">
        <v>4851</v>
      </c>
      <c r="G17599" s="1" t="s">
        <v>4852</v>
      </c>
    </row>
    <row r="17600" spans="1:7" x14ac:dyDescent="0.25">
      <c r="A17600" s="1">
        <v>19719010</v>
      </c>
      <c r="B17600" s="1" t="s">
        <v>12810</v>
      </c>
      <c r="C17600" s="1" t="s">
        <v>12811</v>
      </c>
      <c r="D17600" s="1" t="s">
        <v>12812</v>
      </c>
      <c r="E17600" s="1" t="s">
        <v>66</v>
      </c>
      <c r="F17600" s="1" t="s">
        <v>1656</v>
      </c>
      <c r="G17600" s="1" t="s">
        <v>1657</v>
      </c>
    </row>
    <row r="17601" spans="1:7" x14ac:dyDescent="0.25">
      <c r="A17601" s="1">
        <v>19727002</v>
      </c>
      <c r="B17601" s="1" t="s">
        <v>12876</v>
      </c>
      <c r="C17601" s="1" t="s">
        <v>12877</v>
      </c>
      <c r="D17601" s="1" t="s">
        <v>12878</v>
      </c>
      <c r="E17601" s="1" t="s">
        <v>66</v>
      </c>
      <c r="F17601" s="1" t="s">
        <v>2292</v>
      </c>
      <c r="G17601" s="1" t="s">
        <v>2293</v>
      </c>
    </row>
    <row r="17602" spans="1:7" x14ac:dyDescent="0.25">
      <c r="A17602" s="1">
        <v>19740051</v>
      </c>
      <c r="B17602" s="1" t="s">
        <v>12918</v>
      </c>
      <c r="C17602" s="1" t="s">
        <v>12919</v>
      </c>
      <c r="D17602" s="1" t="s">
        <v>12920</v>
      </c>
      <c r="E17602" s="1" t="s">
        <v>66</v>
      </c>
      <c r="F17602" s="1" t="s">
        <v>285</v>
      </c>
      <c r="G17602" s="1" t="s">
        <v>286</v>
      </c>
    </row>
    <row r="17603" spans="1:7" x14ac:dyDescent="0.25">
      <c r="A17603" s="1">
        <v>19740052</v>
      </c>
      <c r="B17603" s="1" t="s">
        <v>12921</v>
      </c>
      <c r="C17603" s="1" t="s">
        <v>12922</v>
      </c>
      <c r="D17603" s="1" t="s">
        <v>12923</v>
      </c>
      <c r="E17603" s="1" t="s">
        <v>66</v>
      </c>
      <c r="F17603" s="1" t="s">
        <v>285</v>
      </c>
      <c r="G17603" s="1" t="s">
        <v>286</v>
      </c>
    </row>
    <row r="17604" spans="1:7" x14ac:dyDescent="0.25">
      <c r="A17604" s="1">
        <v>19740053</v>
      </c>
      <c r="B17604" s="1" t="s">
        <v>12924</v>
      </c>
      <c r="C17604" s="1" t="s">
        <v>12925</v>
      </c>
      <c r="D17604" s="1" t="s">
        <v>12926</v>
      </c>
      <c r="E17604" s="1" t="s">
        <v>66</v>
      </c>
      <c r="F17604" s="1" t="s">
        <v>285</v>
      </c>
      <c r="G17604" s="1" t="s">
        <v>286</v>
      </c>
    </row>
    <row r="17605" spans="1:7" x14ac:dyDescent="0.25">
      <c r="A17605" s="1">
        <v>19745067</v>
      </c>
      <c r="B17605" s="1" t="s">
        <v>13030</v>
      </c>
      <c r="C17605" s="1" t="s">
        <v>13031</v>
      </c>
      <c r="D17605" s="1" t="s">
        <v>13032</v>
      </c>
      <c r="E17605" s="1" t="s">
        <v>66</v>
      </c>
      <c r="F17605" s="1" t="s">
        <v>285</v>
      </c>
      <c r="G17605" s="1" t="s">
        <v>286</v>
      </c>
    </row>
    <row r="17606" spans="1:7" x14ac:dyDescent="0.25">
      <c r="A17606" s="1">
        <v>19745068</v>
      </c>
      <c r="B17606" s="1" t="s">
        <v>13033</v>
      </c>
      <c r="C17606" s="1" t="s">
        <v>13034</v>
      </c>
      <c r="D17606" s="1" t="s">
        <v>13035</v>
      </c>
      <c r="E17606" s="1" t="s">
        <v>66</v>
      </c>
      <c r="F17606" s="1" t="s">
        <v>285</v>
      </c>
      <c r="G17606" s="1" t="s">
        <v>286</v>
      </c>
    </row>
    <row r="17607" spans="1:7" x14ac:dyDescent="0.25">
      <c r="A17607" s="1">
        <v>19745069</v>
      </c>
      <c r="B17607" s="1" t="s">
        <v>13036</v>
      </c>
      <c r="C17607" s="1" t="s">
        <v>13037</v>
      </c>
      <c r="D17607" s="1" t="s">
        <v>13038</v>
      </c>
      <c r="E17607" s="1" t="s">
        <v>66</v>
      </c>
      <c r="F17607" s="1" t="s">
        <v>285</v>
      </c>
      <c r="G17607" s="1" t="s">
        <v>286</v>
      </c>
    </row>
    <row r="17608" spans="1:7" x14ac:dyDescent="0.25">
      <c r="A17608" s="1">
        <v>19745084</v>
      </c>
      <c r="B17608" s="1" t="s">
        <v>13053</v>
      </c>
      <c r="C17608" s="1" t="s">
        <v>13054</v>
      </c>
      <c r="D17608" s="1" t="s">
        <v>13055</v>
      </c>
      <c r="E17608" s="1" t="s">
        <v>66</v>
      </c>
      <c r="F17608" s="1" t="s">
        <v>285</v>
      </c>
      <c r="G17608" s="1" t="s">
        <v>286</v>
      </c>
    </row>
    <row r="17609" spans="1:7" x14ac:dyDescent="0.25">
      <c r="A17609" s="1">
        <v>19745088</v>
      </c>
      <c r="B17609" s="1" t="s">
        <v>9936</v>
      </c>
      <c r="C17609" s="1" t="s">
        <v>9937</v>
      </c>
      <c r="D17609" s="1" t="s">
        <v>9938</v>
      </c>
      <c r="E17609" s="1" t="s">
        <v>65</v>
      </c>
      <c r="F17609" s="1" t="s">
        <v>11615</v>
      </c>
      <c r="G17609" s="1" t="s">
        <v>11616</v>
      </c>
    </row>
    <row r="17610" spans="1:7" x14ac:dyDescent="0.25">
      <c r="A17610" s="1">
        <v>19745090</v>
      </c>
      <c r="B17610" s="1" t="s">
        <v>13065</v>
      </c>
      <c r="C17610" s="1" t="s">
        <v>13066</v>
      </c>
      <c r="D17610" s="1" t="s">
        <v>13067</v>
      </c>
      <c r="E17610" s="1" t="s">
        <v>66</v>
      </c>
      <c r="F17610" s="1" t="s">
        <v>285</v>
      </c>
      <c r="G17610" s="1" t="s">
        <v>286</v>
      </c>
    </row>
    <row r="17611" spans="1:7" x14ac:dyDescent="0.25">
      <c r="A17611" s="1">
        <v>19745092</v>
      </c>
      <c r="B17611" s="1" t="s">
        <v>10248</v>
      </c>
      <c r="C17611" s="1" t="s">
        <v>10249</v>
      </c>
      <c r="D17611" s="1" t="s">
        <v>10250</v>
      </c>
      <c r="E17611" s="1" t="s">
        <v>65</v>
      </c>
      <c r="F17611" s="1" t="s">
        <v>11615</v>
      </c>
      <c r="G17611" s="1" t="s">
        <v>11616</v>
      </c>
    </row>
    <row r="17612" spans="1:7" x14ac:dyDescent="0.25">
      <c r="A17612" s="1">
        <v>19745106</v>
      </c>
      <c r="B17612" s="1" t="s">
        <v>15326</v>
      </c>
      <c r="C17612" s="1" t="s">
        <v>2439</v>
      </c>
      <c r="D17612" s="1" t="s">
        <v>15327</v>
      </c>
      <c r="E17612" s="1" t="s">
        <v>65</v>
      </c>
      <c r="F17612" s="1" t="s">
        <v>43853</v>
      </c>
      <c r="G17612" s="1" t="s">
        <v>199</v>
      </c>
    </row>
    <row r="17613" spans="1:7" x14ac:dyDescent="0.25">
      <c r="A17613" s="1">
        <v>19746002</v>
      </c>
      <c r="B17613" s="1" t="s">
        <v>13148</v>
      </c>
      <c r="C17613" s="1" t="s">
        <v>13149</v>
      </c>
      <c r="D17613" s="1" t="s">
        <v>13150</v>
      </c>
      <c r="E17613" s="1" t="s">
        <v>66</v>
      </c>
      <c r="F17613" s="1" t="s">
        <v>1335</v>
      </c>
      <c r="G17613" s="1" t="s">
        <v>1336</v>
      </c>
    </row>
    <row r="17614" spans="1:7" x14ac:dyDescent="0.25">
      <c r="A17614" s="1">
        <v>19746003</v>
      </c>
      <c r="B17614" s="1" t="s">
        <v>13151</v>
      </c>
      <c r="C17614" s="1" t="s">
        <v>13152</v>
      </c>
      <c r="D17614" s="1" t="s">
        <v>13153</v>
      </c>
      <c r="E17614" s="1" t="s">
        <v>66</v>
      </c>
      <c r="F17614" s="1" t="s">
        <v>1335</v>
      </c>
      <c r="G17614" s="1" t="s">
        <v>1336</v>
      </c>
    </row>
    <row r="17615" spans="1:7" x14ac:dyDescent="0.25">
      <c r="A17615" s="1">
        <v>19750028</v>
      </c>
      <c r="B17615" s="1" t="s">
        <v>13475</v>
      </c>
      <c r="C17615" s="1" t="s">
        <v>13476</v>
      </c>
      <c r="D17615" s="1" t="s">
        <v>13477</v>
      </c>
      <c r="E17615" s="1" t="s">
        <v>65</v>
      </c>
      <c r="F17615" s="1" t="s">
        <v>7789</v>
      </c>
      <c r="G17615" s="1" t="s">
        <v>199</v>
      </c>
    </row>
    <row r="17616" spans="1:7" x14ac:dyDescent="0.25">
      <c r="A17616" s="1">
        <v>19842085</v>
      </c>
      <c r="B17616" s="1" t="s">
        <v>45527</v>
      </c>
      <c r="C17616" s="1" t="s">
        <v>45528</v>
      </c>
      <c r="D17616" s="1" t="s">
        <v>45529</v>
      </c>
      <c r="E17616" s="1" t="s">
        <v>65</v>
      </c>
      <c r="F17616" s="1" t="s">
        <v>8662</v>
      </c>
      <c r="G17616" s="1" t="s">
        <v>8663</v>
      </c>
    </row>
    <row r="17617" spans="1:7" x14ac:dyDescent="0.25">
      <c r="A17617" s="1">
        <v>19850066</v>
      </c>
      <c r="B17617" s="1" t="s">
        <v>13508</v>
      </c>
      <c r="C17617" s="1" t="s">
        <v>13509</v>
      </c>
      <c r="D17617" s="1" t="s">
        <v>13510</v>
      </c>
      <c r="E17617" s="1" t="s">
        <v>65</v>
      </c>
      <c r="F17617" s="1" t="s">
        <v>9513</v>
      </c>
      <c r="G17617" s="1" t="s">
        <v>9514</v>
      </c>
    </row>
    <row r="17618" spans="1:7" x14ac:dyDescent="0.25">
      <c r="A17618" s="1">
        <v>26050006</v>
      </c>
      <c r="B17618" s="1" t="s">
        <v>45530</v>
      </c>
      <c r="C17618" s="1" t="s">
        <v>45531</v>
      </c>
      <c r="D17618" s="1" t="s">
        <v>45532</v>
      </c>
      <c r="E17618" s="1" t="s">
        <v>65</v>
      </c>
      <c r="F17618" s="1" t="s">
        <v>503</v>
      </c>
      <c r="G17618" s="1" t="s">
        <v>504</v>
      </c>
    </row>
    <row r="17619" spans="1:7" x14ac:dyDescent="0.25">
      <c r="A17619" s="1">
        <v>26050007</v>
      </c>
      <c r="B17619" s="1" t="s">
        <v>19159</v>
      </c>
      <c r="C17619" s="1" t="s">
        <v>45533</v>
      </c>
      <c r="D17619" s="1" t="s">
        <v>45534</v>
      </c>
      <c r="E17619" s="1" t="s">
        <v>65</v>
      </c>
      <c r="F17619" s="1" t="s">
        <v>590</v>
      </c>
      <c r="G17619" s="1" t="s">
        <v>591</v>
      </c>
    </row>
    <row r="17620" spans="1:7" x14ac:dyDescent="0.25">
      <c r="A17620" s="1">
        <v>26050010</v>
      </c>
      <c r="B17620" s="1" t="s">
        <v>19165</v>
      </c>
      <c r="C17620" s="1" t="s">
        <v>18648</v>
      </c>
      <c r="D17620" s="1" t="s">
        <v>18649</v>
      </c>
      <c r="E17620" s="1" t="s">
        <v>65</v>
      </c>
      <c r="F17620" s="1" t="s">
        <v>590</v>
      </c>
      <c r="G17620" s="1" t="s">
        <v>591</v>
      </c>
    </row>
    <row r="17621" spans="1:7" x14ac:dyDescent="0.25">
      <c r="A17621" s="1">
        <v>26075000</v>
      </c>
      <c r="B17621" s="1" t="s">
        <v>19211</v>
      </c>
      <c r="C17621" s="1" t="s">
        <v>19212</v>
      </c>
      <c r="D17621" s="1" t="s">
        <v>19213</v>
      </c>
      <c r="E17621" s="1" t="s">
        <v>65</v>
      </c>
      <c r="F17621" s="1" t="s">
        <v>1451</v>
      </c>
      <c r="G17621" s="1" t="s">
        <v>1452</v>
      </c>
    </row>
    <row r="17622" spans="1:7" x14ac:dyDescent="0.25">
      <c r="A17622" s="1">
        <v>26075001</v>
      </c>
      <c r="B17622" s="1" t="s">
        <v>17406</v>
      </c>
      <c r="C17622" s="1" t="s">
        <v>17407</v>
      </c>
      <c r="D17622" s="1" t="s">
        <v>17408</v>
      </c>
      <c r="E17622" s="1" t="s">
        <v>65</v>
      </c>
      <c r="F17622" s="1" t="s">
        <v>5881</v>
      </c>
      <c r="G17622" s="1" t="s">
        <v>5882</v>
      </c>
    </row>
    <row r="17623" spans="1:7" x14ac:dyDescent="0.25">
      <c r="A17623" s="1">
        <v>26075002</v>
      </c>
      <c r="B17623" s="1" t="s">
        <v>19214</v>
      </c>
      <c r="C17623" s="1" t="s">
        <v>19215</v>
      </c>
      <c r="D17623" s="1" t="s">
        <v>19216</v>
      </c>
      <c r="E17623" s="1" t="s">
        <v>65</v>
      </c>
      <c r="F17623" s="1" t="s">
        <v>5881</v>
      </c>
      <c r="G17623" s="1" t="s">
        <v>5882</v>
      </c>
    </row>
    <row r="17624" spans="1:7" x14ac:dyDescent="0.25">
      <c r="A17624" s="1">
        <v>26075003</v>
      </c>
      <c r="B17624" s="1" t="s">
        <v>19217</v>
      </c>
      <c r="C17624" s="1" t="s">
        <v>19218</v>
      </c>
      <c r="D17624" s="1" t="s">
        <v>19219</v>
      </c>
      <c r="E17624" s="1" t="s">
        <v>65</v>
      </c>
      <c r="F17624" s="1" t="s">
        <v>1451</v>
      </c>
      <c r="G17624" s="1" t="s">
        <v>1452</v>
      </c>
    </row>
    <row r="17625" spans="1:7" x14ac:dyDescent="0.25">
      <c r="A17625" s="1">
        <v>26200013</v>
      </c>
      <c r="B17625" s="1" t="s">
        <v>19237</v>
      </c>
      <c r="C17625" s="1" t="s">
        <v>19238</v>
      </c>
      <c r="D17625" s="1" t="s">
        <v>19239</v>
      </c>
      <c r="E17625" s="1" t="s">
        <v>66</v>
      </c>
      <c r="F17625" s="1" t="s">
        <v>4851</v>
      </c>
      <c r="G17625" s="1" t="s">
        <v>4852</v>
      </c>
    </row>
    <row r="17626" spans="1:7" x14ac:dyDescent="0.25">
      <c r="A17626" s="1">
        <v>26200014</v>
      </c>
      <c r="B17626" s="1" t="s">
        <v>19240</v>
      </c>
      <c r="C17626" s="1" t="s">
        <v>19241</v>
      </c>
      <c r="D17626" s="1" t="s">
        <v>19242</v>
      </c>
      <c r="E17626" s="1" t="s">
        <v>66</v>
      </c>
      <c r="F17626" s="1" t="s">
        <v>1656</v>
      </c>
      <c r="G17626" s="1" t="s">
        <v>1657</v>
      </c>
    </row>
    <row r="17627" spans="1:7" x14ac:dyDescent="0.25">
      <c r="A17627" s="1">
        <v>26200015</v>
      </c>
      <c r="B17627" s="1" t="s">
        <v>19243</v>
      </c>
      <c r="C17627" s="1" t="s">
        <v>19244</v>
      </c>
      <c r="D17627" s="1" t="s">
        <v>19245</v>
      </c>
      <c r="E17627" s="1" t="s">
        <v>66</v>
      </c>
      <c r="F17627" s="1" t="s">
        <v>4851</v>
      </c>
      <c r="G17627" s="1" t="s">
        <v>4852</v>
      </c>
    </row>
    <row r="17628" spans="1:7" x14ac:dyDescent="0.25">
      <c r="A17628" s="1">
        <v>26200016</v>
      </c>
      <c r="B17628" s="1" t="s">
        <v>19246</v>
      </c>
      <c r="C17628" s="1" t="s">
        <v>19247</v>
      </c>
      <c r="D17628" s="1" t="s">
        <v>19248</v>
      </c>
      <c r="E17628" s="1" t="s">
        <v>66</v>
      </c>
      <c r="F17628" s="1" t="s">
        <v>4851</v>
      </c>
      <c r="G17628" s="1" t="s">
        <v>4852</v>
      </c>
    </row>
    <row r="17629" spans="1:7" x14ac:dyDescent="0.25">
      <c r="A17629" s="1">
        <v>26200017</v>
      </c>
      <c r="B17629" s="1" t="s">
        <v>19249</v>
      </c>
      <c r="C17629" s="1" t="s">
        <v>19250</v>
      </c>
      <c r="D17629" s="1" t="s">
        <v>19251</v>
      </c>
      <c r="E17629" s="1" t="s">
        <v>66</v>
      </c>
      <c r="F17629" s="1" t="s">
        <v>4851</v>
      </c>
      <c r="G17629" s="1" t="s">
        <v>4852</v>
      </c>
    </row>
    <row r="17630" spans="1:7" x14ac:dyDescent="0.25">
      <c r="A17630" s="1">
        <v>26200018</v>
      </c>
      <c r="B17630" s="1" t="s">
        <v>19252</v>
      </c>
      <c r="C17630" s="1" t="s">
        <v>19253</v>
      </c>
      <c r="D17630" s="1" t="s">
        <v>19254</v>
      </c>
      <c r="E17630" s="1" t="s">
        <v>66</v>
      </c>
      <c r="F17630" s="1" t="s">
        <v>4851</v>
      </c>
      <c r="G17630" s="1" t="s">
        <v>4852</v>
      </c>
    </row>
    <row r="17631" spans="1:7" x14ac:dyDescent="0.25">
      <c r="A17631" s="1">
        <v>26200019</v>
      </c>
      <c r="B17631" s="1" t="s">
        <v>19255</v>
      </c>
      <c r="C17631" s="1" t="s">
        <v>19256</v>
      </c>
      <c r="D17631" s="1" t="s">
        <v>19257</v>
      </c>
      <c r="E17631" s="1" t="s">
        <v>66</v>
      </c>
      <c r="F17631" s="1" t="s">
        <v>1656</v>
      </c>
      <c r="G17631" s="1" t="s">
        <v>1657</v>
      </c>
    </row>
    <row r="17632" spans="1:7" x14ac:dyDescent="0.25">
      <c r="A17632" s="1">
        <v>26200020</v>
      </c>
      <c r="B17632" s="1" t="s">
        <v>19258</v>
      </c>
      <c r="C17632" s="1" t="s">
        <v>19259</v>
      </c>
      <c r="D17632" s="1" t="s">
        <v>19260</v>
      </c>
      <c r="E17632" s="1" t="s">
        <v>66</v>
      </c>
      <c r="F17632" s="1" t="s">
        <v>4851</v>
      </c>
      <c r="G17632" s="1" t="s">
        <v>4852</v>
      </c>
    </row>
    <row r="17633" spans="1:7" x14ac:dyDescent="0.25">
      <c r="A17633" s="1">
        <v>26200021</v>
      </c>
      <c r="B17633" s="1" t="s">
        <v>19261</v>
      </c>
      <c r="C17633" s="1" t="s">
        <v>19262</v>
      </c>
      <c r="D17633" s="1" t="s">
        <v>19263</v>
      </c>
      <c r="E17633" s="1" t="s">
        <v>66</v>
      </c>
      <c r="F17633" s="1" t="s">
        <v>4851</v>
      </c>
      <c r="G17633" s="1" t="s">
        <v>4852</v>
      </c>
    </row>
    <row r="17634" spans="1:7" x14ac:dyDescent="0.25">
      <c r="A17634" s="1">
        <v>26200024</v>
      </c>
      <c r="B17634" s="1" t="s">
        <v>19264</v>
      </c>
      <c r="C17634" s="1" t="s">
        <v>19265</v>
      </c>
      <c r="D17634" s="1" t="s">
        <v>19266</v>
      </c>
      <c r="E17634" s="1" t="s">
        <v>66</v>
      </c>
      <c r="F17634" s="1" t="s">
        <v>4851</v>
      </c>
      <c r="G17634" s="1" t="s">
        <v>4852</v>
      </c>
    </row>
    <row r="17635" spans="1:7" x14ac:dyDescent="0.25">
      <c r="A17635" s="1">
        <v>26210011</v>
      </c>
      <c r="B17635" s="1" t="s">
        <v>19270</v>
      </c>
      <c r="C17635" s="1" t="s">
        <v>19271</v>
      </c>
      <c r="D17635" s="1" t="s">
        <v>19272</v>
      </c>
      <c r="E17635" s="1" t="s">
        <v>66</v>
      </c>
      <c r="F17635" s="1" t="s">
        <v>892</v>
      </c>
      <c r="G17635" s="1" t="s">
        <v>893</v>
      </c>
    </row>
    <row r="17636" spans="1:7" x14ac:dyDescent="0.25">
      <c r="A17636" s="1">
        <v>26210012</v>
      </c>
      <c r="B17636" s="1" t="s">
        <v>19273</v>
      </c>
      <c r="C17636" s="1" t="s">
        <v>19274</v>
      </c>
      <c r="D17636" s="1" t="s">
        <v>19275</v>
      </c>
      <c r="E17636" s="1" t="s">
        <v>66</v>
      </c>
      <c r="F17636" s="1" t="s">
        <v>285</v>
      </c>
      <c r="G17636" s="1" t="s">
        <v>286</v>
      </c>
    </row>
    <row r="17637" spans="1:7" x14ac:dyDescent="0.25">
      <c r="A17637" s="1">
        <v>26210013</v>
      </c>
      <c r="B17637" s="1" t="s">
        <v>19276</v>
      </c>
      <c r="C17637" s="1" t="s">
        <v>19277</v>
      </c>
      <c r="D17637" s="1" t="s">
        <v>19278</v>
      </c>
      <c r="E17637" s="1" t="s">
        <v>66</v>
      </c>
      <c r="F17637" s="1" t="s">
        <v>285</v>
      </c>
      <c r="G17637" s="1" t="s">
        <v>286</v>
      </c>
    </row>
    <row r="17638" spans="1:7" x14ac:dyDescent="0.25">
      <c r="A17638" s="1">
        <v>26233002</v>
      </c>
      <c r="B17638" s="1" t="s">
        <v>19353</v>
      </c>
      <c r="C17638" s="1" t="s">
        <v>45535</v>
      </c>
      <c r="D17638" s="1" t="s">
        <v>45536</v>
      </c>
      <c r="E17638" s="1" t="s">
        <v>65</v>
      </c>
      <c r="F17638" s="1" t="s">
        <v>579</v>
      </c>
      <c r="G17638" s="1" t="s">
        <v>580</v>
      </c>
    </row>
    <row r="17639" spans="1:7" x14ac:dyDescent="0.25">
      <c r="A17639" s="1">
        <v>26233003</v>
      </c>
      <c r="B17639" s="1" t="s">
        <v>19356</v>
      </c>
      <c r="C17639" s="1" t="s">
        <v>17630</v>
      </c>
      <c r="D17639" s="1" t="s">
        <v>17631</v>
      </c>
      <c r="E17639" s="1" t="s">
        <v>65</v>
      </c>
      <c r="F17639" s="1" t="s">
        <v>579</v>
      </c>
      <c r="G17639" s="1" t="s">
        <v>580</v>
      </c>
    </row>
    <row r="17640" spans="1:7" x14ac:dyDescent="0.25">
      <c r="A17640" s="1">
        <v>26233004</v>
      </c>
      <c r="B17640" s="1" t="s">
        <v>19359</v>
      </c>
      <c r="C17640" s="1" t="s">
        <v>45537</v>
      </c>
      <c r="D17640" s="1" t="s">
        <v>45538</v>
      </c>
      <c r="E17640" s="1" t="s">
        <v>65</v>
      </c>
      <c r="F17640" s="1" t="s">
        <v>579</v>
      </c>
      <c r="G17640" s="1" t="s">
        <v>580</v>
      </c>
    </row>
    <row r="17641" spans="1:7" x14ac:dyDescent="0.25">
      <c r="A17641" s="1">
        <v>26233005</v>
      </c>
      <c r="B17641" s="1" t="s">
        <v>19362</v>
      </c>
      <c r="C17641" s="1" t="s">
        <v>17639</v>
      </c>
      <c r="D17641" s="1" t="s">
        <v>17640</v>
      </c>
      <c r="E17641" s="1" t="s">
        <v>65</v>
      </c>
      <c r="F17641" s="1" t="s">
        <v>579</v>
      </c>
      <c r="G17641" s="1" t="s">
        <v>580</v>
      </c>
    </row>
    <row r="17642" spans="1:7" x14ac:dyDescent="0.25">
      <c r="A17642" s="1">
        <v>26233006</v>
      </c>
      <c r="B17642" s="1" t="s">
        <v>19365</v>
      </c>
      <c r="C17642" s="1" t="s">
        <v>45539</v>
      </c>
      <c r="D17642" s="1" t="s">
        <v>45540</v>
      </c>
      <c r="E17642" s="1" t="s">
        <v>65</v>
      </c>
      <c r="F17642" s="1" t="s">
        <v>579</v>
      </c>
      <c r="G17642" s="1" t="s">
        <v>580</v>
      </c>
    </row>
    <row r="17643" spans="1:7" x14ac:dyDescent="0.25">
      <c r="A17643" s="1">
        <v>26233007</v>
      </c>
      <c r="B17643" s="1" t="s">
        <v>19368</v>
      </c>
      <c r="C17643" s="1" t="s">
        <v>17633</v>
      </c>
      <c r="D17643" s="1" t="s">
        <v>17634</v>
      </c>
      <c r="E17643" s="1" t="s">
        <v>65</v>
      </c>
      <c r="F17643" s="1" t="s">
        <v>579</v>
      </c>
      <c r="G17643" s="1" t="s">
        <v>580</v>
      </c>
    </row>
    <row r="17644" spans="1:7" x14ac:dyDescent="0.25">
      <c r="A17644" s="1">
        <v>26233008</v>
      </c>
      <c r="B17644" s="1" t="s">
        <v>19371</v>
      </c>
      <c r="C17644" s="1" t="s">
        <v>45541</v>
      </c>
      <c r="D17644" s="1" t="s">
        <v>45542</v>
      </c>
      <c r="E17644" s="1" t="s">
        <v>65</v>
      </c>
      <c r="F17644" s="1" t="s">
        <v>579</v>
      </c>
      <c r="G17644" s="1" t="s">
        <v>580</v>
      </c>
    </row>
    <row r="17645" spans="1:7" x14ac:dyDescent="0.25">
      <c r="A17645" s="1">
        <v>26233009</v>
      </c>
      <c r="B17645" s="1" t="s">
        <v>19374</v>
      </c>
      <c r="C17645" s="1" t="s">
        <v>17636</v>
      </c>
      <c r="D17645" s="1" t="s">
        <v>17637</v>
      </c>
      <c r="E17645" s="1" t="s">
        <v>65</v>
      </c>
      <c r="F17645" s="1" t="s">
        <v>579</v>
      </c>
      <c r="G17645" s="1" t="s">
        <v>580</v>
      </c>
    </row>
    <row r="17646" spans="1:7" x14ac:dyDescent="0.25">
      <c r="A17646" s="1">
        <v>26233010</v>
      </c>
      <c r="B17646" s="1" t="s">
        <v>19377</v>
      </c>
      <c r="C17646" s="1" t="s">
        <v>45543</v>
      </c>
      <c r="D17646" s="1" t="s">
        <v>45544</v>
      </c>
      <c r="E17646" s="1" t="s">
        <v>65</v>
      </c>
      <c r="F17646" s="1" t="s">
        <v>579</v>
      </c>
      <c r="G17646" s="1" t="s">
        <v>580</v>
      </c>
    </row>
    <row r="17647" spans="1:7" x14ac:dyDescent="0.25">
      <c r="A17647" s="1">
        <v>26233011</v>
      </c>
      <c r="B17647" s="1" t="s">
        <v>19380</v>
      </c>
      <c r="C17647" s="1" t="s">
        <v>17642</v>
      </c>
      <c r="D17647" s="1" t="s">
        <v>17643</v>
      </c>
      <c r="E17647" s="1" t="s">
        <v>65</v>
      </c>
      <c r="F17647" s="1" t="s">
        <v>579</v>
      </c>
      <c r="G17647" s="1" t="s">
        <v>580</v>
      </c>
    </row>
    <row r="17648" spans="1:7" x14ac:dyDescent="0.25">
      <c r="A17648" s="1">
        <v>26233013</v>
      </c>
      <c r="B17648" s="1" t="s">
        <v>19386</v>
      </c>
      <c r="C17648" s="1" t="s">
        <v>17660</v>
      </c>
      <c r="D17648" s="1" t="s">
        <v>17661</v>
      </c>
      <c r="E17648" s="1" t="s">
        <v>65</v>
      </c>
      <c r="F17648" s="1" t="s">
        <v>579</v>
      </c>
      <c r="G17648" s="1" t="s">
        <v>580</v>
      </c>
    </row>
    <row r="17649" spans="1:7" x14ac:dyDescent="0.25">
      <c r="A17649" s="1">
        <v>26233020</v>
      </c>
      <c r="B17649" s="1" t="s">
        <v>19389</v>
      </c>
      <c r="C17649" s="1" t="s">
        <v>45545</v>
      </c>
      <c r="D17649" s="1" t="s">
        <v>45546</v>
      </c>
      <c r="E17649" s="1" t="s">
        <v>65</v>
      </c>
      <c r="F17649" s="1" t="s">
        <v>579</v>
      </c>
      <c r="G17649" s="1" t="s">
        <v>580</v>
      </c>
    </row>
    <row r="17650" spans="1:7" x14ac:dyDescent="0.25">
      <c r="A17650" s="1">
        <v>26233021</v>
      </c>
      <c r="B17650" s="1" t="s">
        <v>19392</v>
      </c>
      <c r="C17650" s="1" t="s">
        <v>45547</v>
      </c>
      <c r="D17650" s="1" t="s">
        <v>45548</v>
      </c>
      <c r="E17650" s="1" t="s">
        <v>65</v>
      </c>
      <c r="F17650" s="1" t="s">
        <v>579</v>
      </c>
      <c r="G17650" s="1" t="s">
        <v>580</v>
      </c>
    </row>
    <row r="17651" spans="1:7" x14ac:dyDescent="0.25">
      <c r="A17651" s="1">
        <v>26233022</v>
      </c>
      <c r="B17651" s="1" t="s">
        <v>19395</v>
      </c>
      <c r="C17651" s="1" t="s">
        <v>5750</v>
      </c>
      <c r="D17651" s="1" t="s">
        <v>5751</v>
      </c>
      <c r="E17651" s="1" t="s">
        <v>65</v>
      </c>
      <c r="F17651" s="1" t="s">
        <v>579</v>
      </c>
      <c r="G17651" s="1" t="s">
        <v>580</v>
      </c>
    </row>
    <row r="17652" spans="1:7" x14ac:dyDescent="0.25">
      <c r="A17652" s="1">
        <v>26233023</v>
      </c>
      <c r="B17652" s="1" t="s">
        <v>19398</v>
      </c>
      <c r="C17652" s="1" t="s">
        <v>45549</v>
      </c>
      <c r="D17652" s="1" t="s">
        <v>45550</v>
      </c>
      <c r="E17652" s="1" t="s">
        <v>65</v>
      </c>
      <c r="F17652" s="1" t="s">
        <v>579</v>
      </c>
      <c r="G17652" s="1" t="s">
        <v>580</v>
      </c>
    </row>
    <row r="17653" spans="1:7" x14ac:dyDescent="0.25">
      <c r="A17653" s="1">
        <v>26233024</v>
      </c>
      <c r="B17653" s="1" t="s">
        <v>19401</v>
      </c>
      <c r="C17653" s="1" t="s">
        <v>45551</v>
      </c>
      <c r="D17653" s="1" t="s">
        <v>45552</v>
      </c>
      <c r="E17653" s="1" t="s">
        <v>65</v>
      </c>
      <c r="F17653" s="1" t="s">
        <v>579</v>
      </c>
      <c r="G17653" s="1" t="s">
        <v>580</v>
      </c>
    </row>
    <row r="17654" spans="1:7" x14ac:dyDescent="0.25">
      <c r="A17654" s="1">
        <v>26233025</v>
      </c>
      <c r="B17654" s="1" t="s">
        <v>19404</v>
      </c>
      <c r="C17654" s="1" t="s">
        <v>45553</v>
      </c>
      <c r="D17654" s="1" t="s">
        <v>45554</v>
      </c>
      <c r="E17654" s="1" t="s">
        <v>65</v>
      </c>
      <c r="F17654" s="1" t="s">
        <v>579</v>
      </c>
      <c r="G17654" s="1" t="s">
        <v>580</v>
      </c>
    </row>
    <row r="17655" spans="1:7" x14ac:dyDescent="0.25">
      <c r="A17655" s="1">
        <v>26233026</v>
      </c>
      <c r="B17655" s="1" t="s">
        <v>19407</v>
      </c>
      <c r="C17655" s="1" t="s">
        <v>45555</v>
      </c>
      <c r="D17655" s="1" t="s">
        <v>45556</v>
      </c>
      <c r="E17655" s="1" t="s">
        <v>65</v>
      </c>
      <c r="F17655" s="1" t="s">
        <v>579</v>
      </c>
      <c r="G17655" s="1" t="s">
        <v>580</v>
      </c>
    </row>
    <row r="17656" spans="1:7" x14ac:dyDescent="0.25">
      <c r="A17656" s="1">
        <v>26240007</v>
      </c>
      <c r="B17656" s="1" t="s">
        <v>19410</v>
      </c>
      <c r="C17656" s="1" t="s">
        <v>19411</v>
      </c>
      <c r="D17656" s="1" t="s">
        <v>19412</v>
      </c>
      <c r="E17656" s="1" t="s">
        <v>65</v>
      </c>
      <c r="F17656" s="1" t="s">
        <v>5709</v>
      </c>
      <c r="G17656" s="1" t="s">
        <v>5710</v>
      </c>
    </row>
    <row r="17657" spans="1:7" x14ac:dyDescent="0.25">
      <c r="A17657" s="1">
        <v>26240008</v>
      </c>
      <c r="B17657" s="1" t="s">
        <v>19413</v>
      </c>
      <c r="C17657" s="1" t="s">
        <v>19414</v>
      </c>
      <c r="D17657" s="1" t="s">
        <v>19415</v>
      </c>
      <c r="E17657" s="1" t="s">
        <v>65</v>
      </c>
      <c r="F17657" s="1" t="s">
        <v>5709</v>
      </c>
      <c r="G17657" s="1" t="s">
        <v>5710</v>
      </c>
    </row>
    <row r="17658" spans="1:7" x14ac:dyDescent="0.25">
      <c r="A17658" s="1">
        <v>26240009</v>
      </c>
      <c r="B17658" s="1" t="s">
        <v>19416</v>
      </c>
      <c r="C17658" s="1" t="s">
        <v>19417</v>
      </c>
      <c r="D17658" s="1" t="s">
        <v>19418</v>
      </c>
      <c r="E17658" s="1" t="s">
        <v>65</v>
      </c>
      <c r="F17658" s="1" t="s">
        <v>5709</v>
      </c>
      <c r="G17658" s="1" t="s">
        <v>5710</v>
      </c>
    </row>
    <row r="17659" spans="1:7" x14ac:dyDescent="0.25">
      <c r="A17659" s="1">
        <v>26250050</v>
      </c>
      <c r="B17659" s="1" t="s">
        <v>9902</v>
      </c>
      <c r="C17659" s="1" t="s">
        <v>9903</v>
      </c>
      <c r="D17659" s="1" t="s">
        <v>9904</v>
      </c>
      <c r="E17659" s="1" t="s">
        <v>65</v>
      </c>
      <c r="F17659" s="1" t="s">
        <v>457</v>
      </c>
      <c r="G17659" s="1" t="s">
        <v>199</v>
      </c>
    </row>
    <row r="17660" spans="1:7" x14ac:dyDescent="0.25">
      <c r="A17660" s="1">
        <v>26252000</v>
      </c>
      <c r="B17660" s="1" t="s">
        <v>17779</v>
      </c>
      <c r="C17660" s="1" t="s">
        <v>17780</v>
      </c>
      <c r="D17660" s="1" t="s">
        <v>17781</v>
      </c>
      <c r="E17660" s="1" t="s">
        <v>65</v>
      </c>
      <c r="F17660" s="1" t="s">
        <v>2410</v>
      </c>
      <c r="G17660" s="1" t="s">
        <v>2411</v>
      </c>
    </row>
    <row r="17661" spans="1:7" x14ac:dyDescent="0.25">
      <c r="A17661" s="1">
        <v>26252001</v>
      </c>
      <c r="B17661" s="1" t="s">
        <v>17782</v>
      </c>
      <c r="C17661" s="1" t="s">
        <v>17783</v>
      </c>
      <c r="D17661" s="1" t="s">
        <v>17784</v>
      </c>
      <c r="E17661" s="1" t="s">
        <v>65</v>
      </c>
      <c r="F17661" s="1" t="s">
        <v>2410</v>
      </c>
      <c r="G17661" s="1" t="s">
        <v>2411</v>
      </c>
    </row>
    <row r="17662" spans="1:7" x14ac:dyDescent="0.25">
      <c r="A17662" s="1">
        <v>26252002</v>
      </c>
      <c r="B17662" s="1" t="s">
        <v>17785</v>
      </c>
      <c r="C17662" s="1" t="s">
        <v>17786</v>
      </c>
      <c r="D17662" s="1" t="s">
        <v>17787</v>
      </c>
      <c r="E17662" s="1" t="s">
        <v>65</v>
      </c>
      <c r="F17662" s="1" t="s">
        <v>2410</v>
      </c>
      <c r="G17662" s="1" t="s">
        <v>2411</v>
      </c>
    </row>
    <row r="17663" spans="1:7" x14ac:dyDescent="0.25">
      <c r="A17663" s="1">
        <v>26252003</v>
      </c>
      <c r="B17663" s="1" t="s">
        <v>17788</v>
      </c>
      <c r="C17663" s="1" t="s">
        <v>17789</v>
      </c>
      <c r="D17663" s="1" t="s">
        <v>17790</v>
      </c>
      <c r="E17663" s="1" t="s">
        <v>65</v>
      </c>
      <c r="F17663" s="1" t="s">
        <v>2410</v>
      </c>
      <c r="G17663" s="1" t="s">
        <v>2411</v>
      </c>
    </row>
    <row r="17664" spans="1:7" x14ac:dyDescent="0.25">
      <c r="A17664" s="1">
        <v>26252004</v>
      </c>
      <c r="B17664" s="1" t="s">
        <v>17791</v>
      </c>
      <c r="C17664" s="1" t="s">
        <v>17792</v>
      </c>
      <c r="D17664" s="1" t="s">
        <v>17793</v>
      </c>
      <c r="E17664" s="1" t="s">
        <v>65</v>
      </c>
      <c r="F17664" s="1" t="s">
        <v>2410</v>
      </c>
      <c r="G17664" s="1" t="s">
        <v>2411</v>
      </c>
    </row>
    <row r="17665" spans="1:7" x14ac:dyDescent="0.25">
      <c r="A17665" s="1">
        <v>26252005</v>
      </c>
      <c r="B17665" s="1" t="s">
        <v>17794</v>
      </c>
      <c r="C17665" s="1" t="s">
        <v>17795</v>
      </c>
      <c r="D17665" s="1" t="s">
        <v>17796</v>
      </c>
      <c r="E17665" s="1" t="s">
        <v>65</v>
      </c>
      <c r="F17665" s="1" t="s">
        <v>2410</v>
      </c>
      <c r="G17665" s="1" t="s">
        <v>2411</v>
      </c>
    </row>
    <row r="17666" spans="1:7" x14ac:dyDescent="0.25">
      <c r="A17666" s="1">
        <v>26252013</v>
      </c>
      <c r="B17666" s="1" t="s">
        <v>17804</v>
      </c>
      <c r="C17666" s="1" t="s">
        <v>17805</v>
      </c>
      <c r="D17666" s="1" t="s">
        <v>17806</v>
      </c>
      <c r="E17666" s="1" t="s">
        <v>65</v>
      </c>
      <c r="F17666" s="1" t="s">
        <v>2410</v>
      </c>
      <c r="G17666" s="1" t="s">
        <v>2411</v>
      </c>
    </row>
    <row r="17667" spans="1:7" x14ac:dyDescent="0.25">
      <c r="A17667" s="1">
        <v>26252015</v>
      </c>
      <c r="B17667" s="1" t="s">
        <v>17798</v>
      </c>
      <c r="C17667" s="1" t="s">
        <v>17799</v>
      </c>
      <c r="D17667" s="1" t="s">
        <v>17800</v>
      </c>
      <c r="E17667" s="1" t="s">
        <v>65</v>
      </c>
      <c r="F17667" s="1" t="s">
        <v>2410</v>
      </c>
      <c r="G17667" s="1" t="s">
        <v>2411</v>
      </c>
    </row>
    <row r="17668" spans="1:7" x14ac:dyDescent="0.25">
      <c r="A17668" s="1">
        <v>26252016</v>
      </c>
      <c r="B17668" s="1" t="s">
        <v>17816</v>
      </c>
      <c r="C17668" s="1" t="s">
        <v>17817</v>
      </c>
      <c r="D17668" s="1" t="s">
        <v>17818</v>
      </c>
      <c r="E17668" s="1" t="s">
        <v>65</v>
      </c>
      <c r="F17668" s="1" t="s">
        <v>2410</v>
      </c>
      <c r="G17668" s="1" t="s">
        <v>2411</v>
      </c>
    </row>
    <row r="17669" spans="1:7" x14ac:dyDescent="0.25">
      <c r="A17669" s="1">
        <v>26252019</v>
      </c>
      <c r="B17669" s="1" t="s">
        <v>17822</v>
      </c>
      <c r="C17669" s="1" t="s">
        <v>17823</v>
      </c>
      <c r="D17669" s="1" t="s">
        <v>17824</v>
      </c>
      <c r="E17669" s="1" t="s">
        <v>65</v>
      </c>
      <c r="F17669" s="1" t="s">
        <v>2410</v>
      </c>
      <c r="G17669" s="1" t="s">
        <v>2411</v>
      </c>
    </row>
    <row r="17670" spans="1:7" x14ac:dyDescent="0.25">
      <c r="A17670" s="1">
        <v>26252021</v>
      </c>
      <c r="B17670" s="1" t="s">
        <v>17801</v>
      </c>
      <c r="C17670" s="1" t="s">
        <v>17802</v>
      </c>
      <c r="D17670" s="1" t="s">
        <v>17803</v>
      </c>
      <c r="E17670" s="1" t="s">
        <v>65</v>
      </c>
      <c r="F17670" s="1" t="s">
        <v>2410</v>
      </c>
      <c r="G17670" s="1" t="s">
        <v>2411</v>
      </c>
    </row>
    <row r="17671" spans="1:7" x14ac:dyDescent="0.25">
      <c r="A17671" s="1">
        <v>26252022</v>
      </c>
      <c r="B17671" s="1" t="s">
        <v>17807</v>
      </c>
      <c r="C17671" s="1" t="s">
        <v>17808</v>
      </c>
      <c r="D17671" s="1" t="s">
        <v>17809</v>
      </c>
      <c r="E17671" s="1" t="s">
        <v>65</v>
      </c>
      <c r="F17671" s="1" t="s">
        <v>2410</v>
      </c>
      <c r="G17671" s="1" t="s">
        <v>2411</v>
      </c>
    </row>
    <row r="17672" spans="1:7" x14ac:dyDescent="0.25">
      <c r="A17672" s="1">
        <v>26252023</v>
      </c>
      <c r="B17672" s="1" t="s">
        <v>17810</v>
      </c>
      <c r="C17672" s="1" t="s">
        <v>17811</v>
      </c>
      <c r="D17672" s="1" t="s">
        <v>17812</v>
      </c>
      <c r="E17672" s="1" t="s">
        <v>65</v>
      </c>
      <c r="F17672" s="1" t="s">
        <v>2410</v>
      </c>
      <c r="G17672" s="1" t="s">
        <v>2411</v>
      </c>
    </row>
    <row r="17673" spans="1:7" x14ac:dyDescent="0.25">
      <c r="A17673" s="1">
        <v>26252024</v>
      </c>
      <c r="B17673" s="1" t="s">
        <v>17813</v>
      </c>
      <c r="C17673" s="1" t="s">
        <v>17814</v>
      </c>
      <c r="D17673" s="1" t="s">
        <v>17815</v>
      </c>
      <c r="E17673" s="1" t="s">
        <v>65</v>
      </c>
      <c r="F17673" s="1" t="s">
        <v>2410</v>
      </c>
      <c r="G17673" s="1" t="s">
        <v>2411</v>
      </c>
    </row>
    <row r="17674" spans="1:7" x14ac:dyDescent="0.25">
      <c r="A17674" s="1">
        <v>26252025</v>
      </c>
      <c r="B17674" s="1" t="s">
        <v>10130</v>
      </c>
      <c r="C17674" s="1" t="s">
        <v>17797</v>
      </c>
      <c r="D17674" s="1" t="s">
        <v>10132</v>
      </c>
      <c r="E17674" s="1" t="s">
        <v>65</v>
      </c>
      <c r="F17674" s="1" t="s">
        <v>2410</v>
      </c>
      <c r="G17674" s="1" t="s">
        <v>2411</v>
      </c>
    </row>
    <row r="17675" spans="1:7" x14ac:dyDescent="0.25">
      <c r="A17675" s="1">
        <v>26252026</v>
      </c>
      <c r="B17675" s="1" t="s">
        <v>17819</v>
      </c>
      <c r="C17675" s="1" t="s">
        <v>17820</v>
      </c>
      <c r="D17675" s="1" t="s">
        <v>17821</v>
      </c>
      <c r="E17675" s="1" t="s">
        <v>65</v>
      </c>
      <c r="F17675" s="1" t="s">
        <v>2410</v>
      </c>
      <c r="G17675" s="1" t="s">
        <v>2411</v>
      </c>
    </row>
    <row r="17676" spans="1:7" x14ac:dyDescent="0.25">
      <c r="A17676" s="1">
        <v>26270010</v>
      </c>
      <c r="B17676" s="1" t="s">
        <v>19494</v>
      </c>
      <c r="C17676" s="1" t="s">
        <v>19495</v>
      </c>
      <c r="D17676" s="1" t="s">
        <v>19496</v>
      </c>
      <c r="E17676" s="1" t="s">
        <v>65</v>
      </c>
      <c r="F17676" s="1" t="s">
        <v>5881</v>
      </c>
      <c r="G17676" s="1" t="s">
        <v>5882</v>
      </c>
    </row>
    <row r="17677" spans="1:7" x14ac:dyDescent="0.25">
      <c r="A17677" s="1">
        <v>26270011</v>
      </c>
      <c r="B17677" s="1" t="s">
        <v>19497</v>
      </c>
      <c r="C17677" s="1" t="s">
        <v>19498</v>
      </c>
      <c r="D17677" s="1" t="s">
        <v>19499</v>
      </c>
      <c r="E17677" s="1" t="s">
        <v>65</v>
      </c>
      <c r="F17677" s="1" t="s">
        <v>5881</v>
      </c>
      <c r="G17677" s="1" t="s">
        <v>5882</v>
      </c>
    </row>
    <row r="17678" spans="1:7" x14ac:dyDescent="0.25">
      <c r="A17678" s="1">
        <v>26270012</v>
      </c>
      <c r="B17678" s="1" t="s">
        <v>19500</v>
      </c>
      <c r="C17678" s="1" t="s">
        <v>19501</v>
      </c>
      <c r="D17678" s="1" t="s">
        <v>19502</v>
      </c>
      <c r="E17678" s="1" t="s">
        <v>65</v>
      </c>
      <c r="F17678" s="1" t="s">
        <v>5881</v>
      </c>
      <c r="G17678" s="1" t="s">
        <v>5882</v>
      </c>
    </row>
    <row r="17679" spans="1:7" x14ac:dyDescent="0.25">
      <c r="A17679" s="1">
        <v>26270015</v>
      </c>
      <c r="B17679" s="1" t="s">
        <v>19506</v>
      </c>
      <c r="C17679" s="1" t="s">
        <v>19507</v>
      </c>
      <c r="D17679" s="1" t="s">
        <v>19508</v>
      </c>
      <c r="E17679" s="1" t="s">
        <v>65</v>
      </c>
      <c r="F17679" s="1" t="s">
        <v>2626</v>
      </c>
      <c r="G17679" s="1" t="s">
        <v>2627</v>
      </c>
    </row>
    <row r="17680" spans="1:7" x14ac:dyDescent="0.25">
      <c r="A17680" s="1">
        <v>26270016</v>
      </c>
      <c r="B17680" s="1" t="s">
        <v>19509</v>
      </c>
      <c r="C17680" s="1" t="s">
        <v>19510</v>
      </c>
      <c r="D17680" s="1" t="s">
        <v>19511</v>
      </c>
      <c r="E17680" s="1" t="s">
        <v>65</v>
      </c>
      <c r="F17680" s="1" t="s">
        <v>2626</v>
      </c>
      <c r="G17680" s="1" t="s">
        <v>2627</v>
      </c>
    </row>
    <row r="17681" spans="1:7" x14ac:dyDescent="0.25">
      <c r="A17681" s="1">
        <v>26270017</v>
      </c>
      <c r="B17681" s="1" t="s">
        <v>19512</v>
      </c>
      <c r="C17681" s="1" t="s">
        <v>19513</v>
      </c>
      <c r="D17681" s="1" t="s">
        <v>19514</v>
      </c>
      <c r="E17681" s="1" t="s">
        <v>65</v>
      </c>
      <c r="F17681" s="1" t="s">
        <v>2626</v>
      </c>
      <c r="G17681" s="1" t="s">
        <v>2627</v>
      </c>
    </row>
    <row r="17682" spans="1:7" x14ac:dyDescent="0.25">
      <c r="A17682" s="1">
        <v>26270018</v>
      </c>
      <c r="B17682" s="1" t="s">
        <v>19515</v>
      </c>
      <c r="C17682" s="1" t="s">
        <v>19516</v>
      </c>
      <c r="D17682" s="1" t="s">
        <v>19517</v>
      </c>
      <c r="E17682" s="1" t="s">
        <v>65</v>
      </c>
      <c r="F17682" s="1" t="s">
        <v>2626</v>
      </c>
      <c r="G17682" s="1" t="s">
        <v>2627</v>
      </c>
    </row>
    <row r="17683" spans="1:7" x14ac:dyDescent="0.25">
      <c r="A17683" s="1">
        <v>26270041</v>
      </c>
      <c r="B17683" s="1" t="s">
        <v>19518</v>
      </c>
      <c r="C17683" s="1" t="s">
        <v>19519</v>
      </c>
      <c r="D17683" s="1" t="s">
        <v>19520</v>
      </c>
      <c r="E17683" s="1" t="s">
        <v>65</v>
      </c>
      <c r="F17683" s="1" t="s">
        <v>12181</v>
      </c>
      <c r="G17683" s="1" t="s">
        <v>12182</v>
      </c>
    </row>
    <row r="17684" spans="1:7" x14ac:dyDescent="0.25">
      <c r="A17684" s="1">
        <v>26270044</v>
      </c>
      <c r="B17684" s="1" t="s">
        <v>19521</v>
      </c>
      <c r="C17684" s="1" t="s">
        <v>19522</v>
      </c>
      <c r="D17684" s="1" t="s">
        <v>19523</v>
      </c>
      <c r="E17684" s="1" t="s">
        <v>65</v>
      </c>
      <c r="F17684" s="1" t="s">
        <v>2626</v>
      </c>
      <c r="G17684" s="1" t="s">
        <v>2627</v>
      </c>
    </row>
    <row r="17685" spans="1:7" x14ac:dyDescent="0.25">
      <c r="A17685" s="1">
        <v>26270047</v>
      </c>
      <c r="B17685" s="1" t="s">
        <v>19524</v>
      </c>
      <c r="C17685" s="1" t="s">
        <v>19525</v>
      </c>
      <c r="D17685" s="1" t="s">
        <v>19526</v>
      </c>
      <c r="E17685" s="1" t="s">
        <v>65</v>
      </c>
      <c r="F17685" s="1" t="s">
        <v>2626</v>
      </c>
      <c r="G17685" s="1" t="s">
        <v>2627</v>
      </c>
    </row>
    <row r="17686" spans="1:7" x14ac:dyDescent="0.25">
      <c r="A17686" s="1">
        <v>26270049</v>
      </c>
      <c r="B17686" s="1" t="s">
        <v>19518</v>
      </c>
      <c r="C17686" s="1" t="s">
        <v>19519</v>
      </c>
      <c r="D17686" s="1" t="s">
        <v>19520</v>
      </c>
      <c r="E17686" s="1" t="s">
        <v>65</v>
      </c>
      <c r="F17686" s="1" t="s">
        <v>1067</v>
      </c>
      <c r="G17686" s="1" t="s">
        <v>1068</v>
      </c>
    </row>
    <row r="17687" spans="1:7" x14ac:dyDescent="0.25">
      <c r="A17687" s="1">
        <v>26270055</v>
      </c>
      <c r="B17687" s="1" t="s">
        <v>19539</v>
      </c>
      <c r="C17687" s="1" t="s">
        <v>19540</v>
      </c>
      <c r="D17687" s="1" t="s">
        <v>19541</v>
      </c>
      <c r="E17687" s="1" t="s">
        <v>65</v>
      </c>
      <c r="F17687" s="1" t="s">
        <v>12181</v>
      </c>
      <c r="G17687" s="1" t="s">
        <v>12182</v>
      </c>
    </row>
    <row r="17688" spans="1:7" x14ac:dyDescent="0.25">
      <c r="A17688" s="1">
        <v>26270058</v>
      </c>
      <c r="B17688" s="1" t="s">
        <v>19542</v>
      </c>
      <c r="C17688" s="1" t="s">
        <v>19543</v>
      </c>
      <c r="D17688" s="1" t="s">
        <v>19544</v>
      </c>
      <c r="E17688" s="1" t="s">
        <v>65</v>
      </c>
      <c r="F17688" s="1" t="s">
        <v>5881</v>
      </c>
      <c r="G17688" s="1" t="s">
        <v>5882</v>
      </c>
    </row>
    <row r="17689" spans="1:7" x14ac:dyDescent="0.25">
      <c r="A17689" s="1">
        <v>26270059</v>
      </c>
      <c r="B17689" s="1" t="s">
        <v>19545</v>
      </c>
      <c r="C17689" s="1" t="s">
        <v>19546</v>
      </c>
      <c r="D17689" s="1" t="s">
        <v>19547</v>
      </c>
      <c r="E17689" s="1" t="s">
        <v>65</v>
      </c>
      <c r="F17689" s="1" t="s">
        <v>5881</v>
      </c>
      <c r="G17689" s="1" t="s">
        <v>5882</v>
      </c>
    </row>
    <row r="17690" spans="1:7" x14ac:dyDescent="0.25">
      <c r="A17690" s="1">
        <v>26270060</v>
      </c>
      <c r="B17690" s="1" t="s">
        <v>19533</v>
      </c>
      <c r="C17690" s="1" t="s">
        <v>19534</v>
      </c>
      <c r="D17690" s="1" t="s">
        <v>19535</v>
      </c>
      <c r="E17690" s="1" t="s">
        <v>65</v>
      </c>
      <c r="F17690" s="1" t="s">
        <v>5881</v>
      </c>
      <c r="G17690" s="1" t="s">
        <v>5882</v>
      </c>
    </row>
    <row r="17691" spans="1:7" x14ac:dyDescent="0.25">
      <c r="A17691" s="1">
        <v>26270061</v>
      </c>
      <c r="B17691" s="1" t="s">
        <v>19548</v>
      </c>
      <c r="C17691" s="1" t="s">
        <v>19549</v>
      </c>
      <c r="D17691" s="1" t="s">
        <v>19550</v>
      </c>
      <c r="E17691" s="1" t="s">
        <v>65</v>
      </c>
      <c r="F17691" s="1" t="s">
        <v>5881</v>
      </c>
      <c r="G17691" s="1" t="s">
        <v>5882</v>
      </c>
    </row>
    <row r="17692" spans="1:7" x14ac:dyDescent="0.25">
      <c r="A17692" s="1">
        <v>26270062</v>
      </c>
      <c r="B17692" s="1" t="s">
        <v>19551</v>
      </c>
      <c r="C17692" s="1" t="s">
        <v>19552</v>
      </c>
      <c r="D17692" s="1" t="s">
        <v>19553</v>
      </c>
      <c r="E17692" s="1" t="s">
        <v>65</v>
      </c>
      <c r="F17692" s="1" t="s">
        <v>5881</v>
      </c>
      <c r="G17692" s="1" t="s">
        <v>5882</v>
      </c>
    </row>
    <row r="17693" spans="1:7" x14ac:dyDescent="0.25">
      <c r="A17693" s="1">
        <v>26270063</v>
      </c>
      <c r="B17693" s="1" t="s">
        <v>19554</v>
      </c>
      <c r="C17693" s="1" t="s">
        <v>19555</v>
      </c>
      <c r="D17693" s="1" t="s">
        <v>19556</v>
      </c>
      <c r="E17693" s="1" t="s">
        <v>65</v>
      </c>
      <c r="F17693" s="1" t="s">
        <v>5881</v>
      </c>
      <c r="G17693" s="1" t="s">
        <v>5882</v>
      </c>
    </row>
    <row r="17694" spans="1:7" x14ac:dyDescent="0.25">
      <c r="A17694" s="1">
        <v>26270064</v>
      </c>
      <c r="B17694" s="1" t="s">
        <v>19530</v>
      </c>
      <c r="C17694" s="1" t="s">
        <v>19531</v>
      </c>
      <c r="D17694" s="1" t="s">
        <v>19532</v>
      </c>
      <c r="E17694" s="1" t="s">
        <v>65</v>
      </c>
      <c r="F17694" s="1" t="s">
        <v>5881</v>
      </c>
      <c r="G17694" s="1" t="s">
        <v>5882</v>
      </c>
    </row>
    <row r="17695" spans="1:7" x14ac:dyDescent="0.25">
      <c r="A17695" s="1">
        <v>26272005</v>
      </c>
      <c r="B17695" s="1" t="s">
        <v>19692</v>
      </c>
      <c r="C17695" s="1" t="s">
        <v>19693</v>
      </c>
      <c r="D17695" s="1" t="s">
        <v>19694</v>
      </c>
      <c r="E17695" s="1" t="s">
        <v>65</v>
      </c>
      <c r="F17695" s="1" t="s">
        <v>17427</v>
      </c>
      <c r="G17695" s="1" t="s">
        <v>17428</v>
      </c>
    </row>
    <row r="17696" spans="1:7" x14ac:dyDescent="0.25">
      <c r="A17696" s="1">
        <v>26270065</v>
      </c>
      <c r="B17696" s="1" t="s">
        <v>19557</v>
      </c>
      <c r="C17696" s="1" t="s">
        <v>19558</v>
      </c>
      <c r="D17696" s="1" t="s">
        <v>19559</v>
      </c>
      <c r="E17696" s="1" t="s">
        <v>65</v>
      </c>
      <c r="F17696" s="1" t="s">
        <v>5881</v>
      </c>
      <c r="G17696" s="1" t="s">
        <v>5882</v>
      </c>
    </row>
    <row r="17697" spans="1:7" x14ac:dyDescent="0.25">
      <c r="A17697" s="1">
        <v>26270066</v>
      </c>
      <c r="B17697" s="1" t="s">
        <v>19560</v>
      </c>
      <c r="C17697" s="1" t="s">
        <v>19561</v>
      </c>
      <c r="D17697" s="1" t="s">
        <v>19562</v>
      </c>
      <c r="E17697" s="1" t="s">
        <v>65</v>
      </c>
      <c r="F17697" s="1" t="s">
        <v>5881</v>
      </c>
      <c r="G17697" s="1" t="s">
        <v>5882</v>
      </c>
    </row>
    <row r="17698" spans="1:7" x14ac:dyDescent="0.25">
      <c r="A17698" s="1">
        <v>26270067</v>
      </c>
      <c r="B17698" s="1" t="s">
        <v>19563</v>
      </c>
      <c r="C17698" s="1" t="s">
        <v>19564</v>
      </c>
      <c r="D17698" s="1" t="s">
        <v>19565</v>
      </c>
      <c r="E17698" s="1" t="s">
        <v>65</v>
      </c>
      <c r="F17698" s="1" t="s">
        <v>5881</v>
      </c>
      <c r="G17698" s="1" t="s">
        <v>5882</v>
      </c>
    </row>
    <row r="17699" spans="1:7" x14ac:dyDescent="0.25">
      <c r="A17699" s="1">
        <v>26270075</v>
      </c>
      <c r="B17699" s="1" t="s">
        <v>19569</v>
      </c>
      <c r="C17699" s="1" t="s">
        <v>19570</v>
      </c>
      <c r="D17699" s="1" t="s">
        <v>19571</v>
      </c>
      <c r="E17699" s="1" t="s">
        <v>65</v>
      </c>
      <c r="F17699" s="1" t="s">
        <v>5881</v>
      </c>
      <c r="G17699" s="1" t="s">
        <v>5882</v>
      </c>
    </row>
    <row r="17700" spans="1:7" x14ac:dyDescent="0.25">
      <c r="A17700" s="1">
        <v>26270079</v>
      </c>
      <c r="B17700" s="1" t="s">
        <v>45557</v>
      </c>
      <c r="C17700" s="1" t="s">
        <v>45558</v>
      </c>
      <c r="D17700" s="1" t="s">
        <v>45559</v>
      </c>
      <c r="E17700" s="1" t="s">
        <v>65</v>
      </c>
      <c r="F17700" s="1" t="s">
        <v>1544</v>
      </c>
      <c r="G17700" s="1" t="s">
        <v>1545</v>
      </c>
    </row>
    <row r="17701" spans="1:7" x14ac:dyDescent="0.25">
      <c r="A17701" s="1">
        <v>26270085</v>
      </c>
      <c r="B17701" s="1" t="s">
        <v>19590</v>
      </c>
      <c r="C17701" s="1" t="s">
        <v>19591</v>
      </c>
      <c r="D17701" s="1" t="s">
        <v>19592</v>
      </c>
      <c r="E17701" s="1" t="s">
        <v>65</v>
      </c>
      <c r="F17701" s="1" t="s">
        <v>5881</v>
      </c>
      <c r="G17701" s="1" t="s">
        <v>5882</v>
      </c>
    </row>
    <row r="17702" spans="1:7" x14ac:dyDescent="0.25">
      <c r="A17702" s="1">
        <v>26270086</v>
      </c>
      <c r="B17702" s="1" t="s">
        <v>19593</v>
      </c>
      <c r="C17702" s="1" t="s">
        <v>19594</v>
      </c>
      <c r="D17702" s="1" t="s">
        <v>19595</v>
      </c>
      <c r="E17702" s="1" t="s">
        <v>65</v>
      </c>
      <c r="F17702" s="1" t="s">
        <v>5881</v>
      </c>
      <c r="G17702" s="1" t="s">
        <v>5882</v>
      </c>
    </row>
    <row r="17703" spans="1:7" x14ac:dyDescent="0.25">
      <c r="A17703" s="1">
        <v>26270087</v>
      </c>
      <c r="B17703" s="1" t="s">
        <v>19596</v>
      </c>
      <c r="C17703" s="1" t="s">
        <v>19597</v>
      </c>
      <c r="D17703" s="1" t="s">
        <v>19598</v>
      </c>
      <c r="E17703" s="1" t="s">
        <v>65</v>
      </c>
      <c r="F17703" s="1" t="s">
        <v>5881</v>
      </c>
      <c r="G17703" s="1" t="s">
        <v>5882</v>
      </c>
    </row>
    <row r="17704" spans="1:7" x14ac:dyDescent="0.25">
      <c r="A17704" s="1">
        <v>26270088</v>
      </c>
      <c r="B17704" s="1" t="s">
        <v>19599</v>
      </c>
      <c r="C17704" s="1" t="s">
        <v>19600</v>
      </c>
      <c r="D17704" s="1" t="s">
        <v>19601</v>
      </c>
      <c r="E17704" s="1" t="s">
        <v>65</v>
      </c>
      <c r="F17704" s="1" t="s">
        <v>5881</v>
      </c>
      <c r="G17704" s="1" t="s">
        <v>5882</v>
      </c>
    </row>
    <row r="17705" spans="1:7" x14ac:dyDescent="0.25">
      <c r="A17705" s="1">
        <v>26270089</v>
      </c>
      <c r="B17705" s="1" t="s">
        <v>19602</v>
      </c>
      <c r="C17705" s="1" t="s">
        <v>19603</v>
      </c>
      <c r="D17705" s="1" t="s">
        <v>19604</v>
      </c>
      <c r="E17705" s="1" t="s">
        <v>65</v>
      </c>
      <c r="F17705" s="1" t="s">
        <v>5881</v>
      </c>
      <c r="G17705" s="1" t="s">
        <v>5882</v>
      </c>
    </row>
    <row r="17706" spans="1:7" x14ac:dyDescent="0.25">
      <c r="A17706" s="1">
        <v>26270090</v>
      </c>
      <c r="B17706" s="1" t="s">
        <v>19605</v>
      </c>
      <c r="C17706" s="1" t="s">
        <v>19606</v>
      </c>
      <c r="D17706" s="1" t="s">
        <v>19607</v>
      </c>
      <c r="E17706" s="1" t="s">
        <v>65</v>
      </c>
      <c r="F17706" s="1" t="s">
        <v>5881</v>
      </c>
      <c r="G17706" s="1" t="s">
        <v>5882</v>
      </c>
    </row>
    <row r="17707" spans="1:7" x14ac:dyDescent="0.25">
      <c r="A17707" s="1">
        <v>26270091</v>
      </c>
      <c r="B17707" s="1" t="s">
        <v>19608</v>
      </c>
      <c r="C17707" s="1" t="s">
        <v>19609</v>
      </c>
      <c r="D17707" s="1" t="s">
        <v>19610</v>
      </c>
      <c r="E17707" s="1" t="s">
        <v>65</v>
      </c>
      <c r="F17707" s="1" t="s">
        <v>5881</v>
      </c>
      <c r="G17707" s="1" t="s">
        <v>5882</v>
      </c>
    </row>
    <row r="17708" spans="1:7" x14ac:dyDescent="0.25">
      <c r="A17708" s="1">
        <v>26270092</v>
      </c>
      <c r="B17708" s="1" t="s">
        <v>19611</v>
      </c>
      <c r="C17708" s="1" t="s">
        <v>19612</v>
      </c>
      <c r="D17708" s="1" t="s">
        <v>19613</v>
      </c>
      <c r="E17708" s="1" t="s">
        <v>65</v>
      </c>
      <c r="F17708" s="1" t="s">
        <v>5881</v>
      </c>
      <c r="G17708" s="1" t="s">
        <v>5882</v>
      </c>
    </row>
    <row r="17709" spans="1:7" x14ac:dyDescent="0.25">
      <c r="A17709" s="1">
        <v>26270093</v>
      </c>
      <c r="B17709" s="1" t="s">
        <v>19614</v>
      </c>
      <c r="C17709" s="1" t="s">
        <v>19615</v>
      </c>
      <c r="D17709" s="1" t="s">
        <v>19616</v>
      </c>
      <c r="E17709" s="1" t="s">
        <v>65</v>
      </c>
      <c r="F17709" s="1" t="s">
        <v>5881</v>
      </c>
      <c r="G17709" s="1" t="s">
        <v>5882</v>
      </c>
    </row>
    <row r="17710" spans="1:7" x14ac:dyDescent="0.25">
      <c r="A17710" s="1">
        <v>26270094</v>
      </c>
      <c r="B17710" s="1" t="s">
        <v>19617</v>
      </c>
      <c r="C17710" s="1" t="s">
        <v>19618</v>
      </c>
      <c r="D17710" s="1" t="s">
        <v>19619</v>
      </c>
      <c r="E17710" s="1" t="s">
        <v>65</v>
      </c>
      <c r="F17710" s="1" t="s">
        <v>5881</v>
      </c>
      <c r="G17710" s="1" t="s">
        <v>5882</v>
      </c>
    </row>
    <row r="17711" spans="1:7" x14ac:dyDescent="0.25">
      <c r="A17711" s="1">
        <v>26270095</v>
      </c>
      <c r="B17711" s="1" t="s">
        <v>19536</v>
      </c>
      <c r="C17711" s="1" t="s">
        <v>19537</v>
      </c>
      <c r="D17711" s="1" t="s">
        <v>19538</v>
      </c>
      <c r="E17711" s="1" t="s">
        <v>65</v>
      </c>
      <c r="F17711" s="1" t="s">
        <v>5881</v>
      </c>
      <c r="G17711" s="1" t="s">
        <v>5882</v>
      </c>
    </row>
    <row r="17712" spans="1:7" x14ac:dyDescent="0.25">
      <c r="A17712" s="1">
        <v>26270096</v>
      </c>
      <c r="B17712" s="1" t="s">
        <v>19527</v>
      </c>
      <c r="C17712" s="1" t="s">
        <v>19528</v>
      </c>
      <c r="D17712" s="1" t="s">
        <v>19529</v>
      </c>
      <c r="E17712" s="1" t="s">
        <v>65</v>
      </c>
      <c r="F17712" s="1" t="s">
        <v>5881</v>
      </c>
      <c r="G17712" s="1" t="s">
        <v>5882</v>
      </c>
    </row>
    <row r="17713" spans="1:7" x14ac:dyDescent="0.25">
      <c r="A17713" s="1">
        <v>26270097</v>
      </c>
      <c r="B17713" s="1" t="s">
        <v>19620</v>
      </c>
      <c r="C17713" s="1" t="s">
        <v>19621</v>
      </c>
      <c r="D17713" s="1" t="s">
        <v>19622</v>
      </c>
      <c r="E17713" s="1" t="s">
        <v>65</v>
      </c>
      <c r="F17713" s="1" t="s">
        <v>5881</v>
      </c>
      <c r="G17713" s="1" t="s">
        <v>5882</v>
      </c>
    </row>
    <row r="17714" spans="1:7" x14ac:dyDescent="0.25">
      <c r="A17714" s="1">
        <v>26270098</v>
      </c>
      <c r="B17714" s="1" t="s">
        <v>19623</v>
      </c>
      <c r="C17714" s="1" t="s">
        <v>19624</v>
      </c>
      <c r="D17714" s="1" t="s">
        <v>19625</v>
      </c>
      <c r="E17714" s="1" t="s">
        <v>65</v>
      </c>
      <c r="F17714" s="1" t="s">
        <v>5881</v>
      </c>
      <c r="G17714" s="1" t="s">
        <v>5882</v>
      </c>
    </row>
    <row r="17715" spans="1:7" x14ac:dyDescent="0.25">
      <c r="A17715" s="1">
        <v>26270099</v>
      </c>
      <c r="B17715" s="1" t="s">
        <v>19626</v>
      </c>
      <c r="C17715" s="1" t="s">
        <v>19627</v>
      </c>
      <c r="D17715" s="1" t="s">
        <v>19628</v>
      </c>
      <c r="E17715" s="1" t="s">
        <v>65</v>
      </c>
      <c r="F17715" s="1" t="s">
        <v>5881</v>
      </c>
      <c r="G17715" s="1" t="s">
        <v>5882</v>
      </c>
    </row>
    <row r="17716" spans="1:7" x14ac:dyDescent="0.25">
      <c r="A17716" s="1">
        <v>26270100</v>
      </c>
      <c r="B17716" s="1" t="s">
        <v>19629</v>
      </c>
      <c r="C17716" s="1" t="s">
        <v>19630</v>
      </c>
      <c r="D17716" s="1" t="s">
        <v>19631</v>
      </c>
      <c r="E17716" s="1" t="s">
        <v>65</v>
      </c>
      <c r="F17716" s="1" t="s">
        <v>5881</v>
      </c>
      <c r="G17716" s="1" t="s">
        <v>5882</v>
      </c>
    </row>
    <row r="17717" spans="1:7" x14ac:dyDescent="0.25">
      <c r="A17717" s="1">
        <v>26270101</v>
      </c>
      <c r="B17717" s="1" t="s">
        <v>19632</v>
      </c>
      <c r="C17717" s="1" t="s">
        <v>19633</v>
      </c>
      <c r="D17717" s="1" t="s">
        <v>19634</v>
      </c>
      <c r="E17717" s="1" t="s">
        <v>65</v>
      </c>
      <c r="F17717" s="1" t="s">
        <v>5881</v>
      </c>
      <c r="G17717" s="1" t="s">
        <v>5882</v>
      </c>
    </row>
    <row r="17718" spans="1:7" x14ac:dyDescent="0.25">
      <c r="A17718" s="1">
        <v>26270103</v>
      </c>
      <c r="B17718" s="1" t="s">
        <v>19635</v>
      </c>
      <c r="C17718" s="1" t="s">
        <v>19636</v>
      </c>
      <c r="D17718" s="1" t="s">
        <v>19637</v>
      </c>
      <c r="E17718" s="1" t="s">
        <v>65</v>
      </c>
      <c r="F17718" s="1" t="s">
        <v>5881</v>
      </c>
      <c r="G17718" s="1" t="s">
        <v>5882</v>
      </c>
    </row>
    <row r="17719" spans="1:7" x14ac:dyDescent="0.25">
      <c r="A17719" s="1">
        <v>26270105</v>
      </c>
      <c r="B17719" s="1" t="s">
        <v>19638</v>
      </c>
      <c r="C17719" s="1" t="s">
        <v>19639</v>
      </c>
      <c r="D17719" s="1" t="s">
        <v>19640</v>
      </c>
      <c r="E17719" s="1" t="s">
        <v>65</v>
      </c>
      <c r="F17719" s="1" t="s">
        <v>2626</v>
      </c>
      <c r="G17719" s="1" t="s">
        <v>2627</v>
      </c>
    </row>
    <row r="17720" spans="1:7" x14ac:dyDescent="0.25">
      <c r="A17720" s="1">
        <v>26270128</v>
      </c>
      <c r="B17720" s="1" t="s">
        <v>19641</v>
      </c>
      <c r="C17720" s="1" t="s">
        <v>19642</v>
      </c>
      <c r="D17720" s="1" t="s">
        <v>19643</v>
      </c>
      <c r="E17720" s="1" t="s">
        <v>65</v>
      </c>
      <c r="F17720" s="1" t="s">
        <v>5881</v>
      </c>
      <c r="G17720" s="1" t="s">
        <v>5882</v>
      </c>
    </row>
    <row r="17721" spans="1:7" x14ac:dyDescent="0.25">
      <c r="A17721" s="1">
        <v>26270142</v>
      </c>
      <c r="B17721" s="1" t="s">
        <v>19647</v>
      </c>
      <c r="C17721" s="1" t="s">
        <v>19648</v>
      </c>
      <c r="D17721" s="1" t="s">
        <v>19649</v>
      </c>
      <c r="E17721" s="1" t="s">
        <v>65</v>
      </c>
      <c r="F17721" s="1" t="s">
        <v>2626</v>
      </c>
      <c r="G17721" s="1" t="s">
        <v>2627</v>
      </c>
    </row>
    <row r="17722" spans="1:7" x14ac:dyDescent="0.25">
      <c r="A17722" s="1">
        <v>26270148</v>
      </c>
      <c r="B17722" s="1" t="s">
        <v>19656</v>
      </c>
      <c r="C17722" s="1" t="s">
        <v>19657</v>
      </c>
      <c r="D17722" s="1" t="s">
        <v>19658</v>
      </c>
      <c r="E17722" s="1" t="s">
        <v>65</v>
      </c>
      <c r="F17722" s="1" t="s">
        <v>5881</v>
      </c>
      <c r="G17722" s="1" t="s">
        <v>5882</v>
      </c>
    </row>
    <row r="17723" spans="1:7" x14ac:dyDescent="0.25">
      <c r="A17723" s="1">
        <v>26272000</v>
      </c>
      <c r="B17723" s="1" t="s">
        <v>19677</v>
      </c>
      <c r="C17723" s="1" t="s">
        <v>19678</v>
      </c>
      <c r="D17723" s="1" t="s">
        <v>19679</v>
      </c>
      <c r="E17723" s="1" t="s">
        <v>65</v>
      </c>
      <c r="F17723" s="1" t="s">
        <v>17427</v>
      </c>
      <c r="G17723" s="1" t="s">
        <v>17428</v>
      </c>
    </row>
    <row r="17724" spans="1:7" x14ac:dyDescent="0.25">
      <c r="A17724" s="1">
        <v>26272001</v>
      </c>
      <c r="B17724" s="1" t="s">
        <v>19680</v>
      </c>
      <c r="C17724" s="1" t="s">
        <v>19681</v>
      </c>
      <c r="D17724" s="1" t="s">
        <v>19682</v>
      </c>
      <c r="E17724" s="1" t="s">
        <v>65</v>
      </c>
      <c r="F17724" s="1" t="s">
        <v>17427</v>
      </c>
      <c r="G17724" s="1" t="s">
        <v>17428</v>
      </c>
    </row>
    <row r="17725" spans="1:7" x14ac:dyDescent="0.25">
      <c r="A17725" s="1">
        <v>26272002</v>
      </c>
      <c r="B17725" s="1" t="s">
        <v>19683</v>
      </c>
      <c r="C17725" s="1" t="s">
        <v>19684</v>
      </c>
      <c r="D17725" s="1" t="s">
        <v>19685</v>
      </c>
      <c r="E17725" s="1" t="s">
        <v>65</v>
      </c>
      <c r="F17725" s="1" t="s">
        <v>17427</v>
      </c>
      <c r="G17725" s="1" t="s">
        <v>17428</v>
      </c>
    </row>
    <row r="17726" spans="1:7" x14ac:dyDescent="0.25">
      <c r="A17726" s="1">
        <v>26272003</v>
      </c>
      <c r="B17726" s="1" t="s">
        <v>19686</v>
      </c>
      <c r="C17726" s="1" t="s">
        <v>19687</v>
      </c>
      <c r="D17726" s="1" t="s">
        <v>19688</v>
      </c>
      <c r="E17726" s="1" t="s">
        <v>65</v>
      </c>
      <c r="F17726" s="1" t="s">
        <v>17427</v>
      </c>
      <c r="G17726" s="1" t="s">
        <v>17428</v>
      </c>
    </row>
    <row r="17727" spans="1:7" x14ac:dyDescent="0.25">
      <c r="A17727" s="1">
        <v>26272004</v>
      </c>
      <c r="B17727" s="1" t="s">
        <v>19689</v>
      </c>
      <c r="C17727" s="1" t="s">
        <v>19690</v>
      </c>
      <c r="D17727" s="1" t="s">
        <v>19691</v>
      </c>
      <c r="E17727" s="1" t="s">
        <v>65</v>
      </c>
      <c r="F17727" s="1" t="s">
        <v>17427</v>
      </c>
      <c r="G17727" s="1" t="s">
        <v>17428</v>
      </c>
    </row>
    <row r="17728" spans="1:7" x14ac:dyDescent="0.25">
      <c r="A17728" s="1">
        <v>26272008</v>
      </c>
      <c r="B17728" s="1" t="s">
        <v>19695</v>
      </c>
      <c r="C17728" s="1" t="s">
        <v>19696</v>
      </c>
      <c r="D17728" s="1" t="s">
        <v>19697</v>
      </c>
      <c r="E17728" s="1" t="s">
        <v>65</v>
      </c>
      <c r="F17728" s="1" t="s">
        <v>17427</v>
      </c>
      <c r="G17728" s="1" t="s">
        <v>17428</v>
      </c>
    </row>
    <row r="17729" spans="1:7" x14ac:dyDescent="0.25">
      <c r="A17729" s="1">
        <v>26272010</v>
      </c>
      <c r="B17729" s="1" t="s">
        <v>19701</v>
      </c>
      <c r="C17729" s="1" t="s">
        <v>19702</v>
      </c>
      <c r="D17729" s="1" t="s">
        <v>19703</v>
      </c>
      <c r="E17729" s="1" t="s">
        <v>65</v>
      </c>
      <c r="F17729" s="1" t="s">
        <v>17427</v>
      </c>
      <c r="G17729" s="1" t="s">
        <v>17428</v>
      </c>
    </row>
    <row r="17730" spans="1:7" x14ac:dyDescent="0.25">
      <c r="A17730" s="1">
        <v>26272011</v>
      </c>
      <c r="B17730" s="1" t="s">
        <v>19704</v>
      </c>
      <c r="C17730" s="1" t="s">
        <v>19705</v>
      </c>
      <c r="D17730" s="1" t="s">
        <v>19706</v>
      </c>
      <c r="E17730" s="1" t="s">
        <v>65</v>
      </c>
      <c r="F17730" s="1" t="s">
        <v>17427</v>
      </c>
      <c r="G17730" s="1" t="s">
        <v>17428</v>
      </c>
    </row>
    <row r="17731" spans="1:7" x14ac:dyDescent="0.25">
      <c r="A17731" s="1">
        <v>26272012</v>
      </c>
      <c r="B17731" s="1" t="s">
        <v>19707</v>
      </c>
      <c r="C17731" s="1" t="s">
        <v>19708</v>
      </c>
      <c r="D17731" s="1" t="s">
        <v>19709</v>
      </c>
      <c r="E17731" s="1" t="s">
        <v>65</v>
      </c>
      <c r="F17731" s="1" t="s">
        <v>17427</v>
      </c>
      <c r="G17731" s="1" t="s">
        <v>17428</v>
      </c>
    </row>
    <row r="17732" spans="1:7" x14ac:dyDescent="0.25">
      <c r="A17732" s="1">
        <v>26272016</v>
      </c>
      <c r="B17732" s="1" t="s">
        <v>19710</v>
      </c>
      <c r="C17732" s="1" t="s">
        <v>19711</v>
      </c>
      <c r="D17732" s="1" t="s">
        <v>19712</v>
      </c>
      <c r="E17732" s="1" t="s">
        <v>65</v>
      </c>
      <c r="F17732" s="1" t="s">
        <v>17427</v>
      </c>
      <c r="G17732" s="1" t="s">
        <v>17428</v>
      </c>
    </row>
    <row r="17733" spans="1:7" x14ac:dyDescent="0.25">
      <c r="A17733" s="1">
        <v>26272021</v>
      </c>
      <c r="B17733" s="1" t="s">
        <v>19713</v>
      </c>
      <c r="C17733" s="1" t="s">
        <v>19714</v>
      </c>
      <c r="D17733" s="1" t="s">
        <v>19715</v>
      </c>
      <c r="E17733" s="1" t="s">
        <v>65</v>
      </c>
      <c r="F17733" s="1" t="s">
        <v>17427</v>
      </c>
      <c r="G17733" s="1" t="s">
        <v>17428</v>
      </c>
    </row>
    <row r="17734" spans="1:7" x14ac:dyDescent="0.25">
      <c r="A17734" s="1">
        <v>26272022</v>
      </c>
      <c r="B17734" s="1" t="s">
        <v>19716</v>
      </c>
      <c r="C17734" s="1" t="s">
        <v>19717</v>
      </c>
      <c r="D17734" s="1" t="s">
        <v>19718</v>
      </c>
      <c r="E17734" s="1" t="s">
        <v>65</v>
      </c>
      <c r="F17734" s="1" t="s">
        <v>17427</v>
      </c>
      <c r="G17734" s="1" t="s">
        <v>17428</v>
      </c>
    </row>
    <row r="17735" spans="1:7" x14ac:dyDescent="0.25">
      <c r="A17735" s="1">
        <v>26275001</v>
      </c>
      <c r="B17735" s="1" t="s">
        <v>19762</v>
      </c>
      <c r="C17735" s="1" t="s">
        <v>19763</v>
      </c>
      <c r="D17735" s="1" t="s">
        <v>19764</v>
      </c>
      <c r="E17735" s="1" t="s">
        <v>65</v>
      </c>
      <c r="F17735" s="1" t="s">
        <v>2626</v>
      </c>
      <c r="G17735" s="1" t="s">
        <v>2627</v>
      </c>
    </row>
    <row r="17736" spans="1:7" x14ac:dyDescent="0.25">
      <c r="A17736" s="1">
        <v>26300007</v>
      </c>
      <c r="B17736" s="1" t="s">
        <v>19777</v>
      </c>
      <c r="C17736" s="1" t="s">
        <v>19778</v>
      </c>
      <c r="D17736" s="1" t="s">
        <v>19779</v>
      </c>
      <c r="E17736" s="1" t="s">
        <v>66</v>
      </c>
      <c r="F17736" s="1" t="s">
        <v>4851</v>
      </c>
      <c r="G17736" s="1" t="s">
        <v>4852</v>
      </c>
    </row>
    <row r="17737" spans="1:7" x14ac:dyDescent="0.25">
      <c r="A17737" s="1">
        <v>26300011</v>
      </c>
      <c r="B17737" s="1" t="s">
        <v>45560</v>
      </c>
      <c r="C17737" s="1" t="s">
        <v>45561</v>
      </c>
      <c r="D17737" s="1" t="s">
        <v>45562</v>
      </c>
      <c r="E17737" s="1" t="s">
        <v>65</v>
      </c>
      <c r="F17737" s="1" t="s">
        <v>931</v>
      </c>
      <c r="G17737" s="1" t="s">
        <v>932</v>
      </c>
    </row>
    <row r="17738" spans="1:7" x14ac:dyDescent="0.25">
      <c r="A17738" s="1">
        <v>26300022</v>
      </c>
      <c r="B17738" s="1" t="s">
        <v>19786</v>
      </c>
      <c r="C17738" s="1" t="s">
        <v>19787</v>
      </c>
      <c r="D17738" s="1" t="s">
        <v>19788</v>
      </c>
      <c r="E17738" s="1" t="s">
        <v>66</v>
      </c>
      <c r="F17738" s="1" t="s">
        <v>4851</v>
      </c>
      <c r="G17738" s="1" t="s">
        <v>4852</v>
      </c>
    </row>
    <row r="17739" spans="1:7" x14ac:dyDescent="0.25">
      <c r="B17739" s="1" t="s">
        <v>12789</v>
      </c>
      <c r="C17739" s="1" t="s">
        <v>12790</v>
      </c>
      <c r="D17739" s="1" t="s">
        <v>12791</v>
      </c>
      <c r="E17739" s="1" t="s">
        <v>66</v>
      </c>
      <c r="F17739" s="1" t="s">
        <v>7702</v>
      </c>
      <c r="G17739" s="1" t="s">
        <v>199</v>
      </c>
    </row>
    <row r="17740" spans="1:7" x14ac:dyDescent="0.25">
      <c r="B17740" s="1" t="s">
        <v>45563</v>
      </c>
      <c r="C17740" s="1" t="s">
        <v>45564</v>
      </c>
      <c r="D17740" s="1" t="s">
        <v>45565</v>
      </c>
      <c r="E17740" s="1" t="s">
        <v>66</v>
      </c>
      <c r="F17740" s="1" t="s">
        <v>8436</v>
      </c>
      <c r="G17740" s="1" t="s">
        <v>199</v>
      </c>
    </row>
    <row r="17741" spans="1:7" x14ac:dyDescent="0.25">
      <c r="B17741" s="1" t="s">
        <v>11017</v>
      </c>
      <c r="C17741" s="1" t="s">
        <v>11018</v>
      </c>
      <c r="D17741" s="1" t="s">
        <v>11019</v>
      </c>
      <c r="E17741" s="1" t="s">
        <v>66</v>
      </c>
      <c r="F17741" s="1" t="s">
        <v>7702</v>
      </c>
      <c r="G17741" s="1" t="s">
        <v>199</v>
      </c>
    </row>
    <row r="17742" spans="1:7" x14ac:dyDescent="0.25">
      <c r="A17742" s="1">
        <v>26300024</v>
      </c>
      <c r="B17742" s="1" t="s">
        <v>19789</v>
      </c>
      <c r="C17742" s="1" t="s">
        <v>19790</v>
      </c>
      <c r="D17742" s="1" t="s">
        <v>19791</v>
      </c>
      <c r="E17742" s="1" t="s">
        <v>66</v>
      </c>
      <c r="F17742" s="1" t="s">
        <v>1656</v>
      </c>
      <c r="G17742" s="1" t="s">
        <v>1657</v>
      </c>
    </row>
    <row r="17743" spans="1:7" x14ac:dyDescent="0.25">
      <c r="A17743" s="1">
        <v>26300026</v>
      </c>
      <c r="B17743" s="1" t="s">
        <v>19792</v>
      </c>
      <c r="C17743" s="1" t="s">
        <v>19793</v>
      </c>
      <c r="D17743" s="1" t="s">
        <v>19794</v>
      </c>
      <c r="E17743" s="1" t="s">
        <v>66</v>
      </c>
      <c r="F17743" s="1" t="s">
        <v>4851</v>
      </c>
      <c r="G17743" s="1" t="s">
        <v>4852</v>
      </c>
    </row>
    <row r="17744" spans="1:7" x14ac:dyDescent="0.25">
      <c r="A17744" s="1">
        <v>26300039</v>
      </c>
      <c r="B17744" s="1" t="s">
        <v>19795</v>
      </c>
      <c r="C17744" s="1" t="s">
        <v>19796</v>
      </c>
      <c r="D17744" s="1" t="s">
        <v>19797</v>
      </c>
      <c r="E17744" s="1" t="s">
        <v>66</v>
      </c>
      <c r="F17744" s="1" t="s">
        <v>4851</v>
      </c>
      <c r="G17744" s="1" t="s">
        <v>4852</v>
      </c>
    </row>
    <row r="17745" spans="1:7" x14ac:dyDescent="0.25">
      <c r="A17745" s="1">
        <v>26300052</v>
      </c>
      <c r="B17745" s="1" t="s">
        <v>19798</v>
      </c>
      <c r="C17745" s="1" t="s">
        <v>19799</v>
      </c>
      <c r="D17745" s="1" t="s">
        <v>19800</v>
      </c>
      <c r="E17745" s="1" t="s">
        <v>66</v>
      </c>
      <c r="F17745" s="1" t="s">
        <v>4851</v>
      </c>
      <c r="G17745" s="1" t="s">
        <v>4852</v>
      </c>
    </row>
    <row r="17746" spans="1:7" x14ac:dyDescent="0.25">
      <c r="A17746" s="1">
        <v>26305022</v>
      </c>
      <c r="B17746" s="1" t="s">
        <v>45566</v>
      </c>
      <c r="C17746" s="1" t="s">
        <v>45567</v>
      </c>
      <c r="D17746" s="1" t="s">
        <v>45568</v>
      </c>
      <c r="E17746" s="1" t="s">
        <v>65</v>
      </c>
      <c r="F17746" s="1" t="s">
        <v>931</v>
      </c>
      <c r="G17746" s="1" t="s">
        <v>932</v>
      </c>
    </row>
    <row r="17747" spans="1:7" x14ac:dyDescent="0.25">
      <c r="A17747" s="1">
        <v>26300103</v>
      </c>
      <c r="B17747" s="1" t="s">
        <v>19804</v>
      </c>
      <c r="C17747" s="1" t="s">
        <v>19805</v>
      </c>
      <c r="D17747" s="1" t="s">
        <v>19806</v>
      </c>
      <c r="E17747" s="1" t="s">
        <v>66</v>
      </c>
      <c r="F17747" s="1" t="s">
        <v>4851</v>
      </c>
      <c r="G17747" s="1" t="s">
        <v>4852</v>
      </c>
    </row>
    <row r="17748" spans="1:7" x14ac:dyDescent="0.25">
      <c r="A17748" s="1">
        <v>26310000</v>
      </c>
      <c r="B17748" s="1" t="s">
        <v>19807</v>
      </c>
      <c r="C17748" s="1" t="s">
        <v>18235</v>
      </c>
      <c r="D17748" s="1" t="s">
        <v>18236</v>
      </c>
      <c r="E17748" s="1" t="s">
        <v>65</v>
      </c>
      <c r="F17748" s="1" t="s">
        <v>1396</v>
      </c>
      <c r="G17748" s="1" t="s">
        <v>1397</v>
      </c>
    </row>
    <row r="17749" spans="1:7" x14ac:dyDescent="0.25">
      <c r="A17749" s="1">
        <v>26310001</v>
      </c>
      <c r="B17749" s="1" t="s">
        <v>19810</v>
      </c>
      <c r="C17749" s="1" t="s">
        <v>18229</v>
      </c>
      <c r="D17749" s="1" t="s">
        <v>18230</v>
      </c>
      <c r="E17749" s="1" t="s">
        <v>65</v>
      </c>
      <c r="F17749" s="1" t="s">
        <v>1396</v>
      </c>
      <c r="G17749" s="1" t="s">
        <v>1397</v>
      </c>
    </row>
    <row r="17750" spans="1:7" x14ac:dyDescent="0.25">
      <c r="A17750" s="1">
        <v>26310002</v>
      </c>
      <c r="B17750" s="1" t="s">
        <v>18231</v>
      </c>
      <c r="C17750" s="1" t="s">
        <v>18232</v>
      </c>
      <c r="D17750" s="1" t="s">
        <v>18233</v>
      </c>
      <c r="E17750" s="1" t="s">
        <v>65</v>
      </c>
      <c r="F17750" s="1" t="s">
        <v>1396</v>
      </c>
      <c r="G17750" s="1" t="s">
        <v>1397</v>
      </c>
    </row>
    <row r="17751" spans="1:7" x14ac:dyDescent="0.25">
      <c r="A17751" s="1">
        <v>26310003</v>
      </c>
      <c r="B17751" s="1" t="s">
        <v>19816</v>
      </c>
      <c r="C17751" s="1" t="s">
        <v>18223</v>
      </c>
      <c r="D17751" s="1" t="s">
        <v>18224</v>
      </c>
      <c r="E17751" s="1" t="s">
        <v>65</v>
      </c>
      <c r="F17751" s="1" t="s">
        <v>1396</v>
      </c>
      <c r="G17751" s="1" t="s">
        <v>1397</v>
      </c>
    </row>
    <row r="17752" spans="1:7" x14ac:dyDescent="0.25">
      <c r="A17752" s="1">
        <v>26310005</v>
      </c>
      <c r="B17752" s="1" t="s">
        <v>19819</v>
      </c>
      <c r="C17752" s="1" t="s">
        <v>19820</v>
      </c>
      <c r="D17752" s="1" t="s">
        <v>19821</v>
      </c>
      <c r="E17752" s="1" t="s">
        <v>66</v>
      </c>
      <c r="F17752" s="1" t="s">
        <v>285</v>
      </c>
      <c r="G17752" s="1" t="s">
        <v>286</v>
      </c>
    </row>
    <row r="17753" spans="1:7" x14ac:dyDescent="0.25">
      <c r="A17753" s="1">
        <v>26310009</v>
      </c>
      <c r="B17753" s="1" t="s">
        <v>19822</v>
      </c>
      <c r="C17753" s="1" t="s">
        <v>19823</v>
      </c>
      <c r="D17753" s="1" t="s">
        <v>19824</v>
      </c>
      <c r="E17753" s="1" t="s">
        <v>66</v>
      </c>
      <c r="F17753" s="1" t="s">
        <v>892</v>
      </c>
      <c r="G17753" s="1" t="s">
        <v>893</v>
      </c>
    </row>
    <row r="17754" spans="1:7" x14ac:dyDescent="0.25">
      <c r="A17754" s="1">
        <v>26310011</v>
      </c>
      <c r="B17754" s="1" t="s">
        <v>19825</v>
      </c>
      <c r="C17754" s="1" t="s">
        <v>18220</v>
      </c>
      <c r="D17754" s="1" t="s">
        <v>18221</v>
      </c>
      <c r="E17754" s="1" t="s">
        <v>65</v>
      </c>
      <c r="F17754" s="1" t="s">
        <v>1396</v>
      </c>
      <c r="G17754" s="1" t="s">
        <v>1397</v>
      </c>
    </row>
    <row r="17755" spans="1:7" x14ac:dyDescent="0.25">
      <c r="A17755" s="1">
        <v>26310017</v>
      </c>
      <c r="B17755" s="1" t="s">
        <v>19828</v>
      </c>
      <c r="C17755" s="1" t="s">
        <v>19829</v>
      </c>
      <c r="D17755" s="1" t="s">
        <v>19830</v>
      </c>
      <c r="E17755" s="1" t="s">
        <v>66</v>
      </c>
      <c r="F17755" s="1" t="s">
        <v>892</v>
      </c>
      <c r="G17755" s="1" t="s">
        <v>893</v>
      </c>
    </row>
    <row r="17756" spans="1:7" x14ac:dyDescent="0.25">
      <c r="A17756" s="1">
        <v>26310021</v>
      </c>
      <c r="B17756" s="1" t="s">
        <v>19831</v>
      </c>
      <c r="C17756" s="1" t="s">
        <v>19832</v>
      </c>
      <c r="D17756" s="1" t="s">
        <v>19833</v>
      </c>
      <c r="E17756" s="1" t="s">
        <v>66</v>
      </c>
      <c r="F17756" s="1" t="s">
        <v>285</v>
      </c>
      <c r="G17756" s="1" t="s">
        <v>286</v>
      </c>
    </row>
    <row r="17757" spans="1:7" x14ac:dyDescent="0.25">
      <c r="A17757" s="1">
        <v>26310022</v>
      </c>
      <c r="B17757" s="1" t="s">
        <v>19834</v>
      </c>
      <c r="C17757" s="1" t="s">
        <v>19835</v>
      </c>
      <c r="D17757" s="1" t="s">
        <v>19836</v>
      </c>
      <c r="E17757" s="1" t="s">
        <v>66</v>
      </c>
      <c r="F17757" s="1" t="s">
        <v>285</v>
      </c>
      <c r="G17757" s="1" t="s">
        <v>286</v>
      </c>
    </row>
    <row r="17758" spans="1:7" x14ac:dyDescent="0.25">
      <c r="A17758" s="1">
        <v>26310023</v>
      </c>
      <c r="B17758" s="1" t="s">
        <v>19837</v>
      </c>
      <c r="C17758" s="1" t="s">
        <v>19838</v>
      </c>
      <c r="D17758" s="1" t="s">
        <v>19839</v>
      </c>
      <c r="E17758" s="1" t="s">
        <v>66</v>
      </c>
      <c r="F17758" s="1" t="s">
        <v>285</v>
      </c>
      <c r="G17758" s="1" t="s">
        <v>286</v>
      </c>
    </row>
    <row r="17759" spans="1:7" x14ac:dyDescent="0.25">
      <c r="A17759" s="1">
        <v>26310027</v>
      </c>
      <c r="B17759" s="1" t="s">
        <v>19840</v>
      </c>
      <c r="C17759" s="1" t="s">
        <v>18226</v>
      </c>
      <c r="D17759" s="1" t="s">
        <v>18227</v>
      </c>
      <c r="E17759" s="1" t="s">
        <v>65</v>
      </c>
      <c r="F17759" s="1" t="s">
        <v>1396</v>
      </c>
      <c r="G17759" s="1" t="s">
        <v>1397</v>
      </c>
    </row>
    <row r="17760" spans="1:7" x14ac:dyDescent="0.25">
      <c r="A17760" s="1">
        <v>26310028</v>
      </c>
      <c r="B17760" s="1" t="s">
        <v>19843</v>
      </c>
      <c r="C17760" s="1" t="s">
        <v>19844</v>
      </c>
      <c r="D17760" s="1" t="s">
        <v>19845</v>
      </c>
      <c r="E17760" s="1" t="s">
        <v>66</v>
      </c>
      <c r="F17760" s="1" t="s">
        <v>285</v>
      </c>
      <c r="G17760" s="1" t="s">
        <v>286</v>
      </c>
    </row>
    <row r="17761" spans="1:7" x14ac:dyDescent="0.25">
      <c r="A17761" s="1">
        <v>26310029</v>
      </c>
      <c r="B17761" s="1" t="s">
        <v>18249</v>
      </c>
      <c r="C17761" s="1" t="s">
        <v>18250</v>
      </c>
      <c r="D17761" s="1" t="s">
        <v>18251</v>
      </c>
      <c r="E17761" s="1" t="s">
        <v>65</v>
      </c>
      <c r="F17761" s="1" t="s">
        <v>1396</v>
      </c>
      <c r="G17761" s="1" t="s">
        <v>1397</v>
      </c>
    </row>
    <row r="17762" spans="1:7" x14ac:dyDescent="0.25">
      <c r="A17762" s="1">
        <v>26310030</v>
      </c>
      <c r="B17762" s="1" t="s">
        <v>19846</v>
      </c>
      <c r="C17762" s="1" t="s">
        <v>19847</v>
      </c>
      <c r="D17762" s="1" t="s">
        <v>19848</v>
      </c>
      <c r="E17762" s="1" t="s">
        <v>66</v>
      </c>
      <c r="F17762" s="1" t="s">
        <v>285</v>
      </c>
      <c r="G17762" s="1" t="s">
        <v>286</v>
      </c>
    </row>
    <row r="17763" spans="1:7" x14ac:dyDescent="0.25">
      <c r="A17763" s="1">
        <v>26310032</v>
      </c>
      <c r="B17763" s="1" t="s">
        <v>18252</v>
      </c>
      <c r="C17763" s="1" t="s">
        <v>18253</v>
      </c>
      <c r="D17763" s="1" t="s">
        <v>18254</v>
      </c>
      <c r="E17763" s="1" t="s">
        <v>66</v>
      </c>
      <c r="F17763" s="1" t="s">
        <v>1396</v>
      </c>
      <c r="G17763" s="1" t="s">
        <v>1397</v>
      </c>
    </row>
    <row r="17764" spans="1:7" x14ac:dyDescent="0.25">
      <c r="A17764" s="1">
        <v>26310080</v>
      </c>
      <c r="B17764" s="1" t="s">
        <v>17486</v>
      </c>
      <c r="C17764" s="1" t="s">
        <v>45569</v>
      </c>
      <c r="D17764" s="1" t="s">
        <v>45570</v>
      </c>
      <c r="E17764" s="1" t="s">
        <v>65</v>
      </c>
      <c r="F17764" s="1" t="s">
        <v>1396</v>
      </c>
      <c r="G17764" s="1" t="s">
        <v>1397</v>
      </c>
    </row>
    <row r="17765" spans="1:7" x14ac:dyDescent="0.25">
      <c r="A17765" s="1">
        <v>26310081</v>
      </c>
      <c r="B17765" s="1" t="s">
        <v>17491</v>
      </c>
      <c r="C17765" s="1" t="s">
        <v>45571</v>
      </c>
      <c r="D17765" s="1" t="s">
        <v>45572</v>
      </c>
      <c r="E17765" s="1" t="s">
        <v>65</v>
      </c>
      <c r="F17765" s="1" t="s">
        <v>1396</v>
      </c>
      <c r="G17765" s="1" t="s">
        <v>1397</v>
      </c>
    </row>
    <row r="17766" spans="1:7" x14ac:dyDescent="0.25">
      <c r="A17766" s="1">
        <v>26310082</v>
      </c>
      <c r="B17766" s="1" t="s">
        <v>17494</v>
      </c>
      <c r="C17766" s="1" t="s">
        <v>45573</v>
      </c>
      <c r="D17766" s="1" t="s">
        <v>45574</v>
      </c>
      <c r="E17766" s="1" t="s">
        <v>65</v>
      </c>
      <c r="F17766" s="1" t="s">
        <v>1396</v>
      </c>
      <c r="G17766" s="1" t="s">
        <v>1397</v>
      </c>
    </row>
    <row r="17767" spans="1:7" x14ac:dyDescent="0.25">
      <c r="A17767" s="1">
        <v>26310083</v>
      </c>
      <c r="B17767" s="1" t="s">
        <v>17497</v>
      </c>
      <c r="C17767" s="1" t="s">
        <v>45575</v>
      </c>
      <c r="D17767" s="1" t="s">
        <v>45576</v>
      </c>
      <c r="E17767" s="1" t="s">
        <v>65</v>
      </c>
      <c r="F17767" s="1" t="s">
        <v>1396</v>
      </c>
      <c r="G17767" s="1" t="s">
        <v>1397</v>
      </c>
    </row>
    <row r="17768" spans="1:7" x14ac:dyDescent="0.25">
      <c r="A17768" s="1">
        <v>26310084</v>
      </c>
      <c r="B17768" s="1" t="s">
        <v>45577</v>
      </c>
      <c r="C17768" s="1" t="s">
        <v>45578</v>
      </c>
      <c r="D17768" s="1" t="s">
        <v>45579</v>
      </c>
      <c r="E17768" s="1" t="s">
        <v>65</v>
      </c>
      <c r="F17768" s="1" t="s">
        <v>1396</v>
      </c>
      <c r="G17768" s="1" t="s">
        <v>1397</v>
      </c>
    </row>
    <row r="17769" spans="1:7" x14ac:dyDescent="0.25">
      <c r="A17769" s="1">
        <v>26310085</v>
      </c>
      <c r="B17769" s="1" t="s">
        <v>17503</v>
      </c>
      <c r="C17769" s="1" t="s">
        <v>45580</v>
      </c>
      <c r="D17769" s="1" t="s">
        <v>45581</v>
      </c>
      <c r="E17769" s="1" t="s">
        <v>65</v>
      </c>
      <c r="F17769" s="1" t="s">
        <v>1396</v>
      </c>
      <c r="G17769" s="1" t="s">
        <v>1397</v>
      </c>
    </row>
    <row r="17770" spans="1:7" x14ac:dyDescent="0.25">
      <c r="A17770" s="1">
        <v>26317019</v>
      </c>
      <c r="B17770" s="1" t="s">
        <v>19903</v>
      </c>
      <c r="C17770" s="1" t="s">
        <v>19904</v>
      </c>
      <c r="D17770" s="1" t="s">
        <v>19905</v>
      </c>
      <c r="E17770" s="1" t="s">
        <v>66</v>
      </c>
      <c r="F17770" s="1" t="s">
        <v>892</v>
      </c>
      <c r="G17770" s="1" t="s">
        <v>893</v>
      </c>
    </row>
    <row r="17771" spans="1:7" x14ac:dyDescent="0.25">
      <c r="A17771" s="1">
        <v>26317020</v>
      </c>
      <c r="B17771" s="1" t="s">
        <v>19906</v>
      </c>
      <c r="C17771" s="1" t="s">
        <v>19907</v>
      </c>
      <c r="D17771" s="1" t="s">
        <v>19908</v>
      </c>
      <c r="E17771" s="1" t="s">
        <v>65</v>
      </c>
      <c r="F17771" s="1" t="s">
        <v>1396</v>
      </c>
      <c r="G17771" s="1" t="s">
        <v>1397</v>
      </c>
    </row>
    <row r="17772" spans="1:7" x14ac:dyDescent="0.25">
      <c r="A17772" s="1">
        <v>26320004</v>
      </c>
      <c r="B17772" s="1" t="s">
        <v>18300</v>
      </c>
      <c r="C17772" s="1" t="s">
        <v>18301</v>
      </c>
      <c r="D17772" s="1" t="s">
        <v>18302</v>
      </c>
      <c r="E17772" s="1" t="s">
        <v>65</v>
      </c>
      <c r="F17772" s="1" t="s">
        <v>9395</v>
      </c>
      <c r="G17772" s="1" t="s">
        <v>9396</v>
      </c>
    </row>
    <row r="17773" spans="1:7" x14ac:dyDescent="0.25">
      <c r="A17773" s="1">
        <v>26320005</v>
      </c>
      <c r="B17773" s="1" t="s">
        <v>19306</v>
      </c>
      <c r="C17773" s="1" t="s">
        <v>19307</v>
      </c>
      <c r="D17773" s="1" t="s">
        <v>19308</v>
      </c>
      <c r="E17773" s="1" t="s">
        <v>65</v>
      </c>
      <c r="F17773" s="1" t="s">
        <v>9395</v>
      </c>
      <c r="G17773" s="1" t="s">
        <v>9396</v>
      </c>
    </row>
    <row r="17774" spans="1:7" x14ac:dyDescent="0.25">
      <c r="A17774" s="1">
        <v>26320011</v>
      </c>
      <c r="B17774" s="1" t="s">
        <v>14094</v>
      </c>
      <c r="C17774" s="1" t="s">
        <v>14095</v>
      </c>
      <c r="D17774" s="1" t="s">
        <v>14096</v>
      </c>
      <c r="E17774" s="1" t="s">
        <v>65</v>
      </c>
      <c r="F17774" s="1" t="s">
        <v>9395</v>
      </c>
      <c r="G17774" s="1" t="s">
        <v>9396</v>
      </c>
    </row>
    <row r="17775" spans="1:7" x14ac:dyDescent="0.25">
      <c r="A17775" s="1">
        <v>26320015</v>
      </c>
      <c r="B17775" s="1" t="s">
        <v>19936</v>
      </c>
      <c r="C17775" s="1" t="s">
        <v>19937</v>
      </c>
      <c r="D17775" s="1" t="s">
        <v>19938</v>
      </c>
      <c r="E17775" s="1" t="s">
        <v>65</v>
      </c>
      <c r="F17775" s="1" t="s">
        <v>9395</v>
      </c>
      <c r="G17775" s="1" t="s">
        <v>9396</v>
      </c>
    </row>
    <row r="17776" spans="1:7" x14ac:dyDescent="0.25">
      <c r="A17776" s="1">
        <v>26320019</v>
      </c>
      <c r="B17776" s="1" t="s">
        <v>18285</v>
      </c>
      <c r="C17776" s="1" t="s">
        <v>18286</v>
      </c>
      <c r="D17776" s="1" t="s">
        <v>18287</v>
      </c>
      <c r="E17776" s="1" t="s">
        <v>65</v>
      </c>
      <c r="F17776" s="1" t="s">
        <v>9395</v>
      </c>
      <c r="G17776" s="1" t="s">
        <v>9396</v>
      </c>
    </row>
    <row r="17777" spans="1:7" x14ac:dyDescent="0.25">
      <c r="A17777" s="1">
        <v>26320020</v>
      </c>
      <c r="B17777" s="1" t="s">
        <v>18282</v>
      </c>
      <c r="C17777" s="1" t="s">
        <v>18283</v>
      </c>
      <c r="D17777" s="1" t="s">
        <v>18284</v>
      </c>
      <c r="E17777" s="1" t="s">
        <v>65</v>
      </c>
      <c r="F17777" s="1" t="s">
        <v>9395</v>
      </c>
      <c r="G17777" s="1" t="s">
        <v>9396</v>
      </c>
    </row>
    <row r="17778" spans="1:7" x14ac:dyDescent="0.25">
      <c r="A17778" s="1">
        <v>26320021</v>
      </c>
      <c r="B17778" s="1" t="s">
        <v>18279</v>
      </c>
      <c r="C17778" s="1" t="s">
        <v>18280</v>
      </c>
      <c r="D17778" s="1" t="s">
        <v>18281</v>
      </c>
      <c r="E17778" s="1" t="s">
        <v>65</v>
      </c>
      <c r="F17778" s="1" t="s">
        <v>9395</v>
      </c>
      <c r="G17778" s="1" t="s">
        <v>9396</v>
      </c>
    </row>
    <row r="17779" spans="1:7" x14ac:dyDescent="0.25">
      <c r="A17779" s="1">
        <v>26320028</v>
      </c>
      <c r="B17779" s="1" t="s">
        <v>19942</v>
      </c>
      <c r="C17779" s="1" t="s">
        <v>19943</v>
      </c>
      <c r="D17779" s="1" t="s">
        <v>19944</v>
      </c>
      <c r="E17779" s="1" t="s">
        <v>65</v>
      </c>
      <c r="F17779" s="1" t="s">
        <v>9395</v>
      </c>
      <c r="G17779" s="1" t="s">
        <v>9396</v>
      </c>
    </row>
    <row r="17780" spans="1:7" x14ac:dyDescent="0.25">
      <c r="A17780" s="1">
        <v>26333003</v>
      </c>
      <c r="B17780" s="1" t="s">
        <v>19960</v>
      </c>
      <c r="C17780" s="1" t="s">
        <v>45582</v>
      </c>
      <c r="D17780" s="1" t="s">
        <v>45583</v>
      </c>
      <c r="E17780" s="1" t="s">
        <v>65</v>
      </c>
      <c r="F17780" s="1" t="s">
        <v>579</v>
      </c>
      <c r="G17780" s="1" t="s">
        <v>580</v>
      </c>
    </row>
    <row r="17781" spans="1:7" x14ac:dyDescent="0.25">
      <c r="A17781" s="1">
        <v>26333004</v>
      </c>
      <c r="B17781" s="1" t="s">
        <v>19963</v>
      </c>
      <c r="C17781" s="1" t="s">
        <v>18333</v>
      </c>
      <c r="D17781" s="1" t="s">
        <v>18334</v>
      </c>
      <c r="E17781" s="1" t="s">
        <v>65</v>
      </c>
      <c r="F17781" s="1" t="s">
        <v>579</v>
      </c>
      <c r="G17781" s="1" t="s">
        <v>580</v>
      </c>
    </row>
    <row r="17782" spans="1:7" x14ac:dyDescent="0.25">
      <c r="A17782" s="1">
        <v>26333005</v>
      </c>
      <c r="B17782" s="1" t="s">
        <v>19966</v>
      </c>
      <c r="C17782" s="1" t="s">
        <v>45584</v>
      </c>
      <c r="D17782" s="1" t="s">
        <v>45585</v>
      </c>
      <c r="E17782" s="1" t="s">
        <v>65</v>
      </c>
      <c r="F17782" s="1" t="s">
        <v>579</v>
      </c>
      <c r="G17782" s="1" t="s">
        <v>580</v>
      </c>
    </row>
    <row r="17783" spans="1:7" x14ac:dyDescent="0.25">
      <c r="A17783" s="1">
        <v>26333006</v>
      </c>
      <c r="B17783" s="1" t="s">
        <v>19969</v>
      </c>
      <c r="C17783" s="1" t="s">
        <v>18327</v>
      </c>
      <c r="D17783" s="1" t="s">
        <v>18328</v>
      </c>
      <c r="E17783" s="1" t="s">
        <v>65</v>
      </c>
      <c r="F17783" s="1" t="s">
        <v>579</v>
      </c>
      <c r="G17783" s="1" t="s">
        <v>580</v>
      </c>
    </row>
    <row r="17784" spans="1:7" x14ac:dyDescent="0.25">
      <c r="A17784" s="1">
        <v>26333007</v>
      </c>
      <c r="B17784" s="1" t="s">
        <v>19972</v>
      </c>
      <c r="C17784" s="1" t="s">
        <v>45586</v>
      </c>
      <c r="D17784" s="1" t="s">
        <v>45587</v>
      </c>
      <c r="E17784" s="1" t="s">
        <v>65</v>
      </c>
      <c r="F17784" s="1" t="s">
        <v>579</v>
      </c>
      <c r="G17784" s="1" t="s">
        <v>580</v>
      </c>
    </row>
    <row r="17785" spans="1:7" x14ac:dyDescent="0.25">
      <c r="A17785" s="1">
        <v>26333008</v>
      </c>
      <c r="B17785" s="1" t="s">
        <v>19975</v>
      </c>
      <c r="C17785" s="1" t="s">
        <v>18321</v>
      </c>
      <c r="D17785" s="1" t="s">
        <v>18322</v>
      </c>
      <c r="E17785" s="1" t="s">
        <v>65</v>
      </c>
      <c r="F17785" s="1" t="s">
        <v>579</v>
      </c>
      <c r="G17785" s="1" t="s">
        <v>580</v>
      </c>
    </row>
    <row r="17786" spans="1:7" x14ac:dyDescent="0.25">
      <c r="A17786" s="1">
        <v>26333009</v>
      </c>
      <c r="B17786" s="1" t="s">
        <v>19978</v>
      </c>
      <c r="C17786" s="1" t="s">
        <v>45588</v>
      </c>
      <c r="D17786" s="1" t="s">
        <v>45589</v>
      </c>
      <c r="E17786" s="1" t="s">
        <v>65</v>
      </c>
      <c r="F17786" s="1" t="s">
        <v>579</v>
      </c>
      <c r="G17786" s="1" t="s">
        <v>580</v>
      </c>
    </row>
    <row r="17787" spans="1:7" x14ac:dyDescent="0.25">
      <c r="A17787" s="1">
        <v>26333010</v>
      </c>
      <c r="B17787" s="1" t="s">
        <v>19981</v>
      </c>
      <c r="C17787" s="1" t="s">
        <v>18324</v>
      </c>
      <c r="D17787" s="1" t="s">
        <v>18325</v>
      </c>
      <c r="E17787" s="1" t="s">
        <v>65</v>
      </c>
      <c r="F17787" s="1" t="s">
        <v>579</v>
      </c>
      <c r="G17787" s="1" t="s">
        <v>580</v>
      </c>
    </row>
    <row r="17788" spans="1:7" x14ac:dyDescent="0.25">
      <c r="A17788" s="1">
        <v>26333011</v>
      </c>
      <c r="B17788" s="1" t="s">
        <v>19984</v>
      </c>
      <c r="C17788" s="1" t="s">
        <v>45590</v>
      </c>
      <c r="D17788" s="1" t="s">
        <v>45591</v>
      </c>
      <c r="E17788" s="1" t="s">
        <v>65</v>
      </c>
      <c r="F17788" s="1" t="s">
        <v>579</v>
      </c>
      <c r="G17788" s="1" t="s">
        <v>580</v>
      </c>
    </row>
    <row r="17789" spans="1:7" x14ac:dyDescent="0.25">
      <c r="A17789" s="1">
        <v>26333012</v>
      </c>
      <c r="B17789" s="1" t="s">
        <v>19987</v>
      </c>
      <c r="C17789" s="1" t="s">
        <v>18330</v>
      </c>
      <c r="D17789" s="1" t="s">
        <v>18331</v>
      </c>
      <c r="E17789" s="1" t="s">
        <v>65</v>
      </c>
      <c r="F17789" s="1" t="s">
        <v>579</v>
      </c>
      <c r="G17789" s="1" t="s">
        <v>580</v>
      </c>
    </row>
    <row r="17790" spans="1:7" x14ac:dyDescent="0.25">
      <c r="A17790" s="1">
        <v>26340000</v>
      </c>
      <c r="B17790" s="1" t="s">
        <v>19990</v>
      </c>
      <c r="C17790" s="1" t="s">
        <v>19991</v>
      </c>
      <c r="D17790" s="1" t="s">
        <v>19992</v>
      </c>
      <c r="E17790" s="1" t="s">
        <v>65</v>
      </c>
      <c r="F17790" s="1" t="s">
        <v>5709</v>
      </c>
      <c r="G17790" s="1" t="s">
        <v>5710</v>
      </c>
    </row>
    <row r="17791" spans="1:7" x14ac:dyDescent="0.25">
      <c r="A17791" s="1">
        <v>26370035</v>
      </c>
      <c r="B17791" s="1" t="s">
        <v>20101</v>
      </c>
      <c r="C17791" s="1" t="s">
        <v>20102</v>
      </c>
      <c r="D17791" s="1" t="s">
        <v>20103</v>
      </c>
      <c r="E17791" s="1" t="s">
        <v>65</v>
      </c>
      <c r="F17791" s="1" t="s">
        <v>2626</v>
      </c>
      <c r="G17791" s="1" t="s">
        <v>2627</v>
      </c>
    </row>
    <row r="17792" spans="1:7" x14ac:dyDescent="0.25">
      <c r="A17792" s="1">
        <v>26370046</v>
      </c>
      <c r="B17792" s="1" t="s">
        <v>20107</v>
      </c>
      <c r="C17792" s="1" t="s">
        <v>20108</v>
      </c>
      <c r="D17792" s="1" t="s">
        <v>20109</v>
      </c>
      <c r="E17792" s="1" t="s">
        <v>65</v>
      </c>
      <c r="F17792" s="1" t="s">
        <v>2626</v>
      </c>
      <c r="G17792" s="1" t="s">
        <v>2627</v>
      </c>
    </row>
    <row r="17793" spans="1:7" x14ac:dyDescent="0.25">
      <c r="A17793" s="1">
        <v>26370054</v>
      </c>
      <c r="B17793" s="1" t="s">
        <v>20122</v>
      </c>
      <c r="C17793" s="1" t="s">
        <v>20123</v>
      </c>
      <c r="D17793" s="1" t="s">
        <v>20124</v>
      </c>
      <c r="E17793" s="1" t="s">
        <v>65</v>
      </c>
      <c r="F17793" s="1" t="s">
        <v>2626</v>
      </c>
      <c r="G17793" s="1" t="s">
        <v>2627</v>
      </c>
    </row>
    <row r="17794" spans="1:7" x14ac:dyDescent="0.25">
      <c r="A17794" s="1">
        <v>26370049</v>
      </c>
      <c r="B17794" s="1" t="s">
        <v>9862</v>
      </c>
      <c r="C17794" s="1" t="s">
        <v>9863</v>
      </c>
      <c r="D17794" s="1" t="s">
        <v>9864</v>
      </c>
      <c r="E17794" s="1" t="s">
        <v>65</v>
      </c>
      <c r="F17794" s="1" t="s">
        <v>2626</v>
      </c>
      <c r="G17794" s="1" t="s">
        <v>2627</v>
      </c>
    </row>
    <row r="17795" spans="1:7" x14ac:dyDescent="0.25">
      <c r="A17795" s="1">
        <v>26370050</v>
      </c>
      <c r="B17795" s="1" t="s">
        <v>20110</v>
      </c>
      <c r="C17795" s="1" t="s">
        <v>20111</v>
      </c>
      <c r="D17795" s="1" t="s">
        <v>20112</v>
      </c>
      <c r="E17795" s="1" t="s">
        <v>65</v>
      </c>
      <c r="F17795" s="1" t="s">
        <v>2626</v>
      </c>
      <c r="G17795" s="1" t="s">
        <v>2627</v>
      </c>
    </row>
    <row r="17796" spans="1:7" x14ac:dyDescent="0.25">
      <c r="A17796" s="1">
        <v>26370051</v>
      </c>
      <c r="B17796" s="1" t="s">
        <v>20113</v>
      </c>
      <c r="C17796" s="1" t="s">
        <v>20114</v>
      </c>
      <c r="D17796" s="1" t="s">
        <v>20115</v>
      </c>
      <c r="E17796" s="1" t="s">
        <v>65</v>
      </c>
      <c r="F17796" s="1" t="s">
        <v>2626</v>
      </c>
      <c r="G17796" s="1" t="s">
        <v>2627</v>
      </c>
    </row>
    <row r="17797" spans="1:7" x14ac:dyDescent="0.25">
      <c r="A17797" s="1">
        <v>26370052</v>
      </c>
      <c r="B17797" s="1" t="s">
        <v>20116</v>
      </c>
      <c r="C17797" s="1" t="s">
        <v>20117</v>
      </c>
      <c r="D17797" s="1" t="s">
        <v>20118</v>
      </c>
      <c r="E17797" s="1" t="s">
        <v>65</v>
      </c>
      <c r="F17797" s="1" t="s">
        <v>2626</v>
      </c>
      <c r="G17797" s="1" t="s">
        <v>2627</v>
      </c>
    </row>
    <row r="17798" spans="1:7" x14ac:dyDescent="0.25">
      <c r="A17798" s="1">
        <v>26370053</v>
      </c>
      <c r="B17798" s="1" t="s">
        <v>20119</v>
      </c>
      <c r="C17798" s="1" t="s">
        <v>20120</v>
      </c>
      <c r="D17798" s="1" t="s">
        <v>20121</v>
      </c>
      <c r="E17798" s="1" t="s">
        <v>65</v>
      </c>
      <c r="F17798" s="1" t="s">
        <v>2626</v>
      </c>
      <c r="G17798" s="1" t="s">
        <v>2627</v>
      </c>
    </row>
    <row r="17799" spans="1:7" x14ac:dyDescent="0.25">
      <c r="A17799" s="1">
        <v>26370055</v>
      </c>
      <c r="B17799" s="1" t="s">
        <v>20125</v>
      </c>
      <c r="C17799" s="1" t="s">
        <v>20126</v>
      </c>
      <c r="D17799" s="1" t="s">
        <v>20127</v>
      </c>
      <c r="E17799" s="1" t="s">
        <v>65</v>
      </c>
      <c r="F17799" s="1" t="s">
        <v>2626</v>
      </c>
      <c r="G17799" s="1" t="s">
        <v>2627</v>
      </c>
    </row>
    <row r="17800" spans="1:7" x14ac:dyDescent="0.25">
      <c r="A17800" s="1">
        <v>26370056</v>
      </c>
      <c r="B17800" s="1" t="s">
        <v>20128</v>
      </c>
      <c r="C17800" s="1" t="s">
        <v>20129</v>
      </c>
      <c r="D17800" s="1" t="s">
        <v>20130</v>
      </c>
      <c r="E17800" s="1" t="s">
        <v>65</v>
      </c>
      <c r="F17800" s="1" t="s">
        <v>12181</v>
      </c>
      <c r="G17800" s="1" t="s">
        <v>12182</v>
      </c>
    </row>
    <row r="17801" spans="1:7" x14ac:dyDescent="0.25">
      <c r="A17801" s="1">
        <v>26370057</v>
      </c>
      <c r="B17801" s="1" t="s">
        <v>20131</v>
      </c>
      <c r="C17801" s="1" t="s">
        <v>20132</v>
      </c>
      <c r="D17801" s="1" t="s">
        <v>20133</v>
      </c>
      <c r="E17801" s="1" t="s">
        <v>65</v>
      </c>
      <c r="F17801" s="1" t="s">
        <v>12181</v>
      </c>
      <c r="G17801" s="1" t="s">
        <v>12182</v>
      </c>
    </row>
    <row r="17802" spans="1:7" x14ac:dyDescent="0.25">
      <c r="A17802" s="1">
        <v>26370058</v>
      </c>
      <c r="B17802" s="1" t="s">
        <v>20134</v>
      </c>
      <c r="C17802" s="1" t="s">
        <v>20135</v>
      </c>
      <c r="D17802" s="1" t="s">
        <v>20136</v>
      </c>
      <c r="E17802" s="1" t="s">
        <v>65</v>
      </c>
      <c r="F17802" s="1" t="s">
        <v>12181</v>
      </c>
      <c r="G17802" s="1" t="s">
        <v>12182</v>
      </c>
    </row>
    <row r="17803" spans="1:7" x14ac:dyDescent="0.25">
      <c r="A17803" s="1">
        <v>26370060</v>
      </c>
      <c r="B17803" s="1" t="s">
        <v>20140</v>
      </c>
      <c r="C17803" s="1" t="s">
        <v>20141</v>
      </c>
      <c r="D17803" s="1" t="s">
        <v>20142</v>
      </c>
      <c r="E17803" s="1" t="s">
        <v>65</v>
      </c>
      <c r="F17803" s="1" t="s">
        <v>12181</v>
      </c>
      <c r="G17803" s="1" t="s">
        <v>12182</v>
      </c>
    </row>
    <row r="17804" spans="1:7" x14ac:dyDescent="0.25">
      <c r="A17804" s="1">
        <v>26370063</v>
      </c>
      <c r="B17804" s="1" t="s">
        <v>20143</v>
      </c>
      <c r="C17804" s="1" t="s">
        <v>20144</v>
      </c>
      <c r="D17804" s="1" t="s">
        <v>20145</v>
      </c>
      <c r="E17804" s="1" t="s">
        <v>65</v>
      </c>
      <c r="F17804" s="1" t="s">
        <v>2626</v>
      </c>
      <c r="G17804" s="1" t="s">
        <v>2627</v>
      </c>
    </row>
    <row r="17805" spans="1:7" x14ac:dyDescent="0.25">
      <c r="A17805" s="1">
        <v>26370064</v>
      </c>
      <c r="B17805" s="1" t="s">
        <v>20146</v>
      </c>
      <c r="C17805" s="1" t="s">
        <v>20147</v>
      </c>
      <c r="D17805" s="1" t="s">
        <v>20148</v>
      </c>
      <c r="E17805" s="1" t="s">
        <v>65</v>
      </c>
      <c r="F17805" s="1" t="s">
        <v>2626</v>
      </c>
      <c r="G17805" s="1" t="s">
        <v>2627</v>
      </c>
    </row>
    <row r="17806" spans="1:7" x14ac:dyDescent="0.25">
      <c r="A17806" s="1">
        <v>26370066</v>
      </c>
      <c r="B17806" s="1" t="s">
        <v>20149</v>
      </c>
      <c r="C17806" s="1" t="s">
        <v>20150</v>
      </c>
      <c r="D17806" s="1" t="s">
        <v>20151</v>
      </c>
      <c r="E17806" s="1" t="s">
        <v>65</v>
      </c>
      <c r="F17806" s="1" t="s">
        <v>2626</v>
      </c>
      <c r="G17806" s="1" t="s">
        <v>2627</v>
      </c>
    </row>
    <row r="17807" spans="1:7" x14ac:dyDescent="0.25">
      <c r="A17807" s="1">
        <v>26370067</v>
      </c>
      <c r="B17807" s="1" t="s">
        <v>20152</v>
      </c>
      <c r="C17807" s="1" t="s">
        <v>20153</v>
      </c>
      <c r="D17807" s="1" t="s">
        <v>20154</v>
      </c>
      <c r="E17807" s="1" t="s">
        <v>65</v>
      </c>
      <c r="F17807" s="1" t="s">
        <v>2626</v>
      </c>
      <c r="G17807" s="1" t="s">
        <v>2627</v>
      </c>
    </row>
    <row r="17808" spans="1:7" x14ac:dyDescent="0.25">
      <c r="A17808" s="1">
        <v>26370075</v>
      </c>
      <c r="B17808" s="1" t="s">
        <v>20155</v>
      </c>
      <c r="C17808" s="1" t="s">
        <v>20156</v>
      </c>
      <c r="D17808" s="1" t="s">
        <v>20157</v>
      </c>
      <c r="E17808" s="1" t="s">
        <v>65</v>
      </c>
      <c r="F17808" s="1" t="s">
        <v>5881</v>
      </c>
      <c r="G17808" s="1" t="s">
        <v>5882</v>
      </c>
    </row>
    <row r="17809" spans="1:7" x14ac:dyDescent="0.25">
      <c r="A17809" s="1">
        <v>26370081</v>
      </c>
      <c r="B17809" s="1" t="s">
        <v>20170</v>
      </c>
      <c r="C17809" s="1" t="s">
        <v>20171</v>
      </c>
      <c r="D17809" s="1" t="s">
        <v>20172</v>
      </c>
      <c r="E17809" s="1" t="s">
        <v>65</v>
      </c>
      <c r="F17809" s="1" t="s">
        <v>5881</v>
      </c>
      <c r="G17809" s="1" t="s">
        <v>5882</v>
      </c>
    </row>
    <row r="17810" spans="1:7" x14ac:dyDescent="0.25">
      <c r="A17810" s="1">
        <v>26370080</v>
      </c>
      <c r="B17810" s="1" t="s">
        <v>20167</v>
      </c>
      <c r="C17810" s="1" t="s">
        <v>20168</v>
      </c>
      <c r="D17810" s="1" t="s">
        <v>20169</v>
      </c>
      <c r="E17810" s="1" t="s">
        <v>65</v>
      </c>
      <c r="F17810" s="1" t="s">
        <v>2626</v>
      </c>
      <c r="G17810" s="1" t="s">
        <v>2627</v>
      </c>
    </row>
    <row r="17811" spans="1:7" x14ac:dyDescent="0.25">
      <c r="A17811" s="1">
        <v>26370089</v>
      </c>
      <c r="B17811" s="1" t="s">
        <v>18433</v>
      </c>
      <c r="C17811" s="1" t="s">
        <v>18434</v>
      </c>
      <c r="D17811" s="1" t="s">
        <v>18435</v>
      </c>
      <c r="E17811" s="1" t="s">
        <v>65</v>
      </c>
      <c r="F17811" s="1" t="s">
        <v>5881</v>
      </c>
      <c r="G17811" s="1" t="s">
        <v>5882</v>
      </c>
    </row>
    <row r="17812" spans="1:7" x14ac:dyDescent="0.25">
      <c r="A17812" s="1">
        <v>26370092</v>
      </c>
      <c r="B17812" s="1" t="s">
        <v>20182</v>
      </c>
      <c r="C17812" s="1" t="s">
        <v>20183</v>
      </c>
      <c r="D17812" s="1" t="s">
        <v>20184</v>
      </c>
      <c r="E17812" s="1" t="s">
        <v>65</v>
      </c>
      <c r="F17812" s="1" t="s">
        <v>5881</v>
      </c>
      <c r="G17812" s="1" t="s">
        <v>5882</v>
      </c>
    </row>
    <row r="17813" spans="1:7" x14ac:dyDescent="0.25">
      <c r="A17813" s="1">
        <v>26370093</v>
      </c>
      <c r="B17813" s="1" t="s">
        <v>20185</v>
      </c>
      <c r="C17813" s="1" t="s">
        <v>20186</v>
      </c>
      <c r="D17813" s="1" t="s">
        <v>20187</v>
      </c>
      <c r="E17813" s="1" t="s">
        <v>65</v>
      </c>
      <c r="F17813" s="1" t="s">
        <v>5881</v>
      </c>
      <c r="G17813" s="1" t="s">
        <v>5882</v>
      </c>
    </row>
    <row r="17814" spans="1:7" x14ac:dyDescent="0.25">
      <c r="A17814" s="1">
        <v>26370094</v>
      </c>
      <c r="B17814" s="1" t="s">
        <v>20188</v>
      </c>
      <c r="C17814" s="1" t="s">
        <v>20189</v>
      </c>
      <c r="D17814" s="1" t="s">
        <v>20190</v>
      </c>
      <c r="E17814" s="1" t="s">
        <v>65</v>
      </c>
      <c r="F17814" s="1" t="s">
        <v>5881</v>
      </c>
      <c r="G17814" s="1" t="s">
        <v>5882</v>
      </c>
    </row>
    <row r="17815" spans="1:7" x14ac:dyDescent="0.25">
      <c r="A17815" s="1">
        <v>26370096</v>
      </c>
      <c r="B17815" s="1" t="s">
        <v>20194</v>
      </c>
      <c r="C17815" s="1" t="s">
        <v>20195</v>
      </c>
      <c r="D17815" s="1" t="s">
        <v>20196</v>
      </c>
      <c r="E17815" s="1" t="s">
        <v>65</v>
      </c>
      <c r="F17815" s="1" t="s">
        <v>5881</v>
      </c>
      <c r="G17815" s="1" t="s">
        <v>5882</v>
      </c>
    </row>
    <row r="17816" spans="1:7" x14ac:dyDescent="0.25">
      <c r="A17816" s="1">
        <v>26370097</v>
      </c>
      <c r="B17816" s="1" t="s">
        <v>20197</v>
      </c>
      <c r="C17816" s="1" t="s">
        <v>20198</v>
      </c>
      <c r="D17816" s="1" t="s">
        <v>20199</v>
      </c>
      <c r="E17816" s="1" t="s">
        <v>65</v>
      </c>
      <c r="F17816" s="1" t="s">
        <v>5881</v>
      </c>
      <c r="G17816" s="1" t="s">
        <v>5882</v>
      </c>
    </row>
    <row r="17817" spans="1:7" x14ac:dyDescent="0.25">
      <c r="A17817" s="1">
        <v>26370098</v>
      </c>
      <c r="B17817" s="1" t="s">
        <v>20200</v>
      </c>
      <c r="C17817" s="1" t="s">
        <v>20201</v>
      </c>
      <c r="D17817" s="1" t="s">
        <v>20202</v>
      </c>
      <c r="E17817" s="1" t="s">
        <v>65</v>
      </c>
      <c r="F17817" s="1" t="s">
        <v>5881</v>
      </c>
      <c r="G17817" s="1" t="s">
        <v>5882</v>
      </c>
    </row>
    <row r="17818" spans="1:7" x14ac:dyDescent="0.25">
      <c r="A17818" s="1">
        <v>26370111</v>
      </c>
      <c r="B17818" s="1" t="s">
        <v>20206</v>
      </c>
      <c r="C17818" s="1" t="s">
        <v>20207</v>
      </c>
      <c r="D17818" s="1" t="s">
        <v>20208</v>
      </c>
      <c r="E17818" s="1" t="s">
        <v>65</v>
      </c>
      <c r="F17818" s="1" t="s">
        <v>5881</v>
      </c>
      <c r="G17818" s="1" t="s">
        <v>5882</v>
      </c>
    </row>
    <row r="17819" spans="1:7" x14ac:dyDescent="0.25">
      <c r="A17819" s="1">
        <v>26372000</v>
      </c>
      <c r="B17819" s="1" t="s">
        <v>20210</v>
      </c>
      <c r="C17819" s="1" t="s">
        <v>20211</v>
      </c>
      <c r="D17819" s="1" t="s">
        <v>20212</v>
      </c>
      <c r="E17819" s="1" t="s">
        <v>65</v>
      </c>
      <c r="F17819" s="1" t="s">
        <v>17427</v>
      </c>
      <c r="G17819" s="1" t="s">
        <v>17428</v>
      </c>
    </row>
    <row r="17820" spans="1:7" x14ac:dyDescent="0.25">
      <c r="A17820" s="1">
        <v>26372001</v>
      </c>
      <c r="B17820" s="1" t="s">
        <v>20213</v>
      </c>
      <c r="C17820" s="1" t="s">
        <v>20214</v>
      </c>
      <c r="D17820" s="1" t="s">
        <v>20215</v>
      </c>
      <c r="E17820" s="1" t="s">
        <v>65</v>
      </c>
      <c r="F17820" s="1" t="s">
        <v>17427</v>
      </c>
      <c r="G17820" s="1" t="s">
        <v>17428</v>
      </c>
    </row>
    <row r="17821" spans="1:7" x14ac:dyDescent="0.25">
      <c r="A17821" s="1">
        <v>26372002</v>
      </c>
      <c r="B17821" s="1" t="s">
        <v>20216</v>
      </c>
      <c r="C17821" s="1" t="s">
        <v>20217</v>
      </c>
      <c r="D17821" s="1" t="s">
        <v>20218</v>
      </c>
      <c r="E17821" s="1" t="s">
        <v>65</v>
      </c>
      <c r="F17821" s="1" t="s">
        <v>17427</v>
      </c>
      <c r="G17821" s="1" t="s">
        <v>17428</v>
      </c>
    </row>
    <row r="17822" spans="1:7" x14ac:dyDescent="0.25">
      <c r="A17822" s="1">
        <v>26372003</v>
      </c>
      <c r="B17822" s="1" t="s">
        <v>20219</v>
      </c>
      <c r="C17822" s="1" t="s">
        <v>20220</v>
      </c>
      <c r="D17822" s="1" t="s">
        <v>20221</v>
      </c>
      <c r="E17822" s="1" t="s">
        <v>65</v>
      </c>
      <c r="F17822" s="1" t="s">
        <v>17427</v>
      </c>
      <c r="G17822" s="1" t="s">
        <v>17428</v>
      </c>
    </row>
    <row r="17823" spans="1:7" x14ac:dyDescent="0.25">
      <c r="A17823" s="1">
        <v>26372004</v>
      </c>
      <c r="B17823" s="1" t="s">
        <v>20222</v>
      </c>
      <c r="C17823" s="1" t="s">
        <v>20223</v>
      </c>
      <c r="D17823" s="1" t="s">
        <v>20224</v>
      </c>
      <c r="E17823" s="1" t="s">
        <v>65</v>
      </c>
      <c r="F17823" s="1" t="s">
        <v>17427</v>
      </c>
      <c r="G17823" s="1" t="s">
        <v>17428</v>
      </c>
    </row>
    <row r="17824" spans="1:7" x14ac:dyDescent="0.25">
      <c r="A17824" s="1">
        <v>26372005</v>
      </c>
      <c r="B17824" s="1" t="s">
        <v>20225</v>
      </c>
      <c r="C17824" s="1" t="s">
        <v>20226</v>
      </c>
      <c r="D17824" s="1" t="s">
        <v>20227</v>
      </c>
      <c r="E17824" s="1" t="s">
        <v>65</v>
      </c>
      <c r="F17824" s="1" t="s">
        <v>17427</v>
      </c>
      <c r="G17824" s="1" t="s">
        <v>17428</v>
      </c>
    </row>
    <row r="17825" spans="1:7" x14ac:dyDescent="0.25">
      <c r="A17825" s="1">
        <v>26372006</v>
      </c>
      <c r="B17825" s="1" t="s">
        <v>20228</v>
      </c>
      <c r="C17825" s="1" t="s">
        <v>20229</v>
      </c>
      <c r="D17825" s="1" t="s">
        <v>20230</v>
      </c>
      <c r="E17825" s="1" t="s">
        <v>65</v>
      </c>
      <c r="F17825" s="1" t="s">
        <v>17427</v>
      </c>
      <c r="G17825" s="1" t="s">
        <v>17428</v>
      </c>
    </row>
    <row r="17826" spans="1:7" x14ac:dyDescent="0.25">
      <c r="A17826" s="1">
        <v>26372014</v>
      </c>
      <c r="B17826" s="1" t="s">
        <v>20231</v>
      </c>
      <c r="C17826" s="1" t="s">
        <v>20232</v>
      </c>
      <c r="D17826" s="1" t="s">
        <v>20233</v>
      </c>
      <c r="E17826" s="1" t="s">
        <v>65</v>
      </c>
      <c r="F17826" s="1" t="s">
        <v>17427</v>
      </c>
      <c r="G17826" s="1" t="s">
        <v>17428</v>
      </c>
    </row>
    <row r="17827" spans="1:7" x14ac:dyDescent="0.25">
      <c r="A17827" s="1">
        <v>26372015</v>
      </c>
      <c r="B17827" s="1" t="s">
        <v>20234</v>
      </c>
      <c r="C17827" s="1" t="s">
        <v>20235</v>
      </c>
      <c r="D17827" s="1" t="s">
        <v>20236</v>
      </c>
      <c r="E17827" s="1" t="s">
        <v>65</v>
      </c>
      <c r="F17827" s="1" t="s">
        <v>17427</v>
      </c>
      <c r="G17827" s="1" t="s">
        <v>17428</v>
      </c>
    </row>
    <row r="17828" spans="1:7" x14ac:dyDescent="0.25">
      <c r="A17828" s="1">
        <v>26340001</v>
      </c>
      <c r="B17828" s="1" t="s">
        <v>19993</v>
      </c>
      <c r="C17828" s="1" t="s">
        <v>19994</v>
      </c>
      <c r="D17828" s="1" t="s">
        <v>19995</v>
      </c>
      <c r="E17828" s="1" t="s">
        <v>65</v>
      </c>
      <c r="F17828" s="1" t="s">
        <v>5709</v>
      </c>
      <c r="G17828" s="1" t="s">
        <v>5710</v>
      </c>
    </row>
    <row r="17829" spans="1:7" x14ac:dyDescent="0.25">
      <c r="A17829" s="1">
        <v>26340002</v>
      </c>
      <c r="B17829" s="1" t="s">
        <v>19996</v>
      </c>
      <c r="C17829" s="1" t="s">
        <v>19997</v>
      </c>
      <c r="D17829" s="1" t="s">
        <v>19998</v>
      </c>
      <c r="E17829" s="1" t="s">
        <v>65</v>
      </c>
      <c r="F17829" s="1" t="s">
        <v>5709</v>
      </c>
      <c r="G17829" s="1" t="s">
        <v>5710</v>
      </c>
    </row>
    <row r="17830" spans="1:7" x14ac:dyDescent="0.25">
      <c r="A17830" s="1">
        <v>26340009</v>
      </c>
      <c r="B17830" s="1" t="s">
        <v>19999</v>
      </c>
      <c r="C17830" s="1" t="s">
        <v>20000</v>
      </c>
      <c r="D17830" s="1" t="s">
        <v>20001</v>
      </c>
      <c r="E17830" s="1" t="s">
        <v>65</v>
      </c>
      <c r="F17830" s="1" t="s">
        <v>5709</v>
      </c>
      <c r="G17830" s="1" t="s">
        <v>5710</v>
      </c>
    </row>
    <row r="17831" spans="1:7" x14ac:dyDescent="0.25">
      <c r="A17831" s="1">
        <v>26340017</v>
      </c>
      <c r="B17831" s="1" t="s">
        <v>20002</v>
      </c>
      <c r="C17831" s="1" t="s">
        <v>20003</v>
      </c>
      <c r="D17831" s="1" t="s">
        <v>20004</v>
      </c>
      <c r="E17831" s="1" t="s">
        <v>65</v>
      </c>
      <c r="F17831" s="1" t="s">
        <v>5709</v>
      </c>
      <c r="G17831" s="1" t="s">
        <v>5710</v>
      </c>
    </row>
    <row r="17832" spans="1:7" x14ac:dyDescent="0.25">
      <c r="A17832" s="1">
        <v>26340023</v>
      </c>
      <c r="B17832" s="1" t="s">
        <v>20005</v>
      </c>
      <c r="C17832" s="1" t="s">
        <v>20006</v>
      </c>
      <c r="D17832" s="1" t="s">
        <v>20007</v>
      </c>
      <c r="E17832" s="1" t="s">
        <v>65</v>
      </c>
      <c r="F17832" s="1" t="s">
        <v>5709</v>
      </c>
      <c r="G17832" s="1" t="s">
        <v>5710</v>
      </c>
    </row>
    <row r="17833" spans="1:7" x14ac:dyDescent="0.25">
      <c r="A17833" s="1">
        <v>26340060</v>
      </c>
      <c r="B17833" s="1" t="s">
        <v>20008</v>
      </c>
      <c r="C17833" s="1" t="s">
        <v>20009</v>
      </c>
      <c r="D17833" s="1" t="s">
        <v>20010</v>
      </c>
      <c r="E17833" s="1" t="s">
        <v>65</v>
      </c>
      <c r="F17833" s="1" t="s">
        <v>5709</v>
      </c>
      <c r="G17833" s="1" t="s">
        <v>5710</v>
      </c>
    </row>
    <row r="17834" spans="1:7" x14ac:dyDescent="0.25">
      <c r="A17834" s="1">
        <v>26340062</v>
      </c>
      <c r="B17834" s="1" t="s">
        <v>20014</v>
      </c>
      <c r="C17834" s="1" t="s">
        <v>20015</v>
      </c>
      <c r="D17834" s="1" t="s">
        <v>20016</v>
      </c>
      <c r="E17834" s="1" t="s">
        <v>65</v>
      </c>
      <c r="F17834" s="1" t="s">
        <v>5709</v>
      </c>
      <c r="G17834" s="1" t="s">
        <v>5710</v>
      </c>
    </row>
    <row r="17835" spans="1:7" x14ac:dyDescent="0.25">
      <c r="A17835" s="1">
        <v>26340063</v>
      </c>
      <c r="B17835" s="1" t="s">
        <v>20017</v>
      </c>
      <c r="C17835" s="1" t="s">
        <v>20018</v>
      </c>
      <c r="D17835" s="1" t="s">
        <v>20019</v>
      </c>
      <c r="E17835" s="1" t="s">
        <v>65</v>
      </c>
      <c r="F17835" s="1" t="s">
        <v>5709</v>
      </c>
      <c r="G17835" s="1" t="s">
        <v>5710</v>
      </c>
    </row>
    <row r="17836" spans="1:7" x14ac:dyDescent="0.25">
      <c r="A17836" s="1">
        <v>26340064</v>
      </c>
      <c r="B17836" s="1" t="s">
        <v>20020</v>
      </c>
      <c r="C17836" s="1" t="s">
        <v>20021</v>
      </c>
      <c r="D17836" s="1" t="s">
        <v>20022</v>
      </c>
      <c r="E17836" s="1" t="s">
        <v>65</v>
      </c>
      <c r="F17836" s="1" t="s">
        <v>5709</v>
      </c>
      <c r="G17836" s="1" t="s">
        <v>5710</v>
      </c>
    </row>
    <row r="17837" spans="1:7" x14ac:dyDescent="0.25">
      <c r="A17837" s="1">
        <v>26340065</v>
      </c>
      <c r="B17837" s="1" t="s">
        <v>20023</v>
      </c>
      <c r="C17837" s="1" t="s">
        <v>20024</v>
      </c>
      <c r="D17837" s="1" t="s">
        <v>20025</v>
      </c>
      <c r="E17837" s="1" t="s">
        <v>65</v>
      </c>
      <c r="F17837" s="1" t="s">
        <v>5709</v>
      </c>
      <c r="G17837" s="1" t="s">
        <v>5710</v>
      </c>
    </row>
    <row r="17838" spans="1:7" x14ac:dyDescent="0.25">
      <c r="A17838" s="1">
        <v>26352001</v>
      </c>
      <c r="B17838" s="1" t="s">
        <v>18412</v>
      </c>
      <c r="C17838" s="1" t="s">
        <v>18413</v>
      </c>
      <c r="D17838" s="1" t="s">
        <v>18414</v>
      </c>
      <c r="E17838" s="1" t="s">
        <v>65</v>
      </c>
      <c r="F17838" s="1" t="s">
        <v>2410</v>
      </c>
      <c r="G17838" s="1" t="s">
        <v>2411</v>
      </c>
    </row>
    <row r="17839" spans="1:7" x14ac:dyDescent="0.25">
      <c r="A17839" s="1">
        <v>26352002</v>
      </c>
      <c r="B17839" s="1" t="s">
        <v>18415</v>
      </c>
      <c r="C17839" s="1" t="s">
        <v>18416</v>
      </c>
      <c r="D17839" s="1" t="s">
        <v>18417</v>
      </c>
      <c r="E17839" s="1" t="s">
        <v>65</v>
      </c>
      <c r="F17839" s="1" t="s">
        <v>2410</v>
      </c>
      <c r="G17839" s="1" t="s">
        <v>2411</v>
      </c>
    </row>
    <row r="17840" spans="1:7" x14ac:dyDescent="0.25">
      <c r="A17840" s="1">
        <v>26352003</v>
      </c>
      <c r="B17840" s="1" t="s">
        <v>18424</v>
      </c>
      <c r="C17840" s="1" t="s">
        <v>18425</v>
      </c>
      <c r="D17840" s="1" t="s">
        <v>18426</v>
      </c>
      <c r="E17840" s="1" t="s">
        <v>65</v>
      </c>
      <c r="F17840" s="1" t="s">
        <v>2410</v>
      </c>
      <c r="G17840" s="1" t="s">
        <v>2411</v>
      </c>
    </row>
    <row r="17841" spans="1:7" x14ac:dyDescent="0.25">
      <c r="A17841" s="1">
        <v>26352004</v>
      </c>
      <c r="B17841" s="1" t="s">
        <v>18418</v>
      </c>
      <c r="C17841" s="1" t="s">
        <v>18419</v>
      </c>
      <c r="D17841" s="1" t="s">
        <v>18420</v>
      </c>
      <c r="E17841" s="1" t="s">
        <v>65</v>
      </c>
      <c r="F17841" s="1" t="s">
        <v>2410</v>
      </c>
      <c r="G17841" s="1" t="s">
        <v>2411</v>
      </c>
    </row>
    <row r="17842" spans="1:7" x14ac:dyDescent="0.25">
      <c r="A17842" s="1">
        <v>26352005</v>
      </c>
      <c r="B17842" s="1" t="s">
        <v>18421</v>
      </c>
      <c r="C17842" s="1" t="s">
        <v>18422</v>
      </c>
      <c r="D17842" s="1" t="s">
        <v>18423</v>
      </c>
      <c r="E17842" s="1" t="s">
        <v>65</v>
      </c>
      <c r="F17842" s="1" t="s">
        <v>2410</v>
      </c>
      <c r="G17842" s="1" t="s">
        <v>2411</v>
      </c>
    </row>
    <row r="17843" spans="1:7" x14ac:dyDescent="0.25">
      <c r="A17843" s="1">
        <v>26370005</v>
      </c>
      <c r="B17843" s="1" t="s">
        <v>20086</v>
      </c>
      <c r="C17843" s="1" t="s">
        <v>20087</v>
      </c>
      <c r="D17843" s="1" t="s">
        <v>20088</v>
      </c>
      <c r="E17843" s="1" t="s">
        <v>65</v>
      </c>
      <c r="F17843" s="1" t="s">
        <v>2626</v>
      </c>
      <c r="G17843" s="1" t="s">
        <v>2627</v>
      </c>
    </row>
    <row r="17844" spans="1:7" x14ac:dyDescent="0.25">
      <c r="A17844" s="1">
        <v>26370019</v>
      </c>
      <c r="B17844" s="1" t="s">
        <v>20074</v>
      </c>
      <c r="C17844" s="1" t="s">
        <v>20075</v>
      </c>
      <c r="D17844" s="1" t="s">
        <v>20076</v>
      </c>
      <c r="E17844" s="1" t="s">
        <v>65</v>
      </c>
      <c r="F17844" s="1" t="s">
        <v>2626</v>
      </c>
      <c r="G17844" s="1" t="s">
        <v>2627</v>
      </c>
    </row>
    <row r="17845" spans="1:7" x14ac:dyDescent="0.25">
      <c r="A17845" s="1">
        <v>26370022</v>
      </c>
      <c r="B17845" s="1" t="s">
        <v>20077</v>
      </c>
      <c r="C17845" s="1" t="s">
        <v>20078</v>
      </c>
      <c r="D17845" s="1" t="s">
        <v>20079</v>
      </c>
      <c r="E17845" s="1" t="s">
        <v>65</v>
      </c>
      <c r="F17845" s="1" t="s">
        <v>2626</v>
      </c>
      <c r="G17845" s="1" t="s">
        <v>2627</v>
      </c>
    </row>
    <row r="17846" spans="1:7" x14ac:dyDescent="0.25">
      <c r="A17846" s="1">
        <v>26370025</v>
      </c>
      <c r="B17846" s="1" t="s">
        <v>20080</v>
      </c>
      <c r="C17846" s="1" t="s">
        <v>20081</v>
      </c>
      <c r="D17846" s="1" t="s">
        <v>20082</v>
      </c>
      <c r="E17846" s="1" t="s">
        <v>65</v>
      </c>
      <c r="F17846" s="1" t="s">
        <v>2626</v>
      </c>
      <c r="G17846" s="1" t="s">
        <v>2627</v>
      </c>
    </row>
    <row r="17847" spans="1:7" x14ac:dyDescent="0.25">
      <c r="A17847" s="1">
        <v>26370028</v>
      </c>
      <c r="B17847" s="1" t="s">
        <v>20083</v>
      </c>
      <c r="C17847" s="1" t="s">
        <v>20084</v>
      </c>
      <c r="D17847" s="1" t="s">
        <v>20085</v>
      </c>
      <c r="E17847" s="1" t="s">
        <v>65</v>
      </c>
      <c r="F17847" s="1" t="s">
        <v>2626</v>
      </c>
      <c r="G17847" s="1" t="s">
        <v>2627</v>
      </c>
    </row>
    <row r="17848" spans="1:7" x14ac:dyDescent="0.25">
      <c r="A17848" s="1">
        <v>26370031</v>
      </c>
      <c r="B17848" s="1" t="s">
        <v>20089</v>
      </c>
      <c r="C17848" s="1" t="s">
        <v>20090</v>
      </c>
      <c r="D17848" s="1" t="s">
        <v>20091</v>
      </c>
      <c r="E17848" s="1" t="s">
        <v>65</v>
      </c>
      <c r="F17848" s="1" t="s">
        <v>2626</v>
      </c>
      <c r="G17848" s="1" t="s">
        <v>2627</v>
      </c>
    </row>
    <row r="17849" spans="1:7" x14ac:dyDescent="0.25">
      <c r="A17849" s="1">
        <v>26370032</v>
      </c>
      <c r="B17849" s="1" t="s">
        <v>20092</v>
      </c>
      <c r="C17849" s="1" t="s">
        <v>20093</v>
      </c>
      <c r="D17849" s="1" t="s">
        <v>20094</v>
      </c>
      <c r="E17849" s="1" t="s">
        <v>65</v>
      </c>
      <c r="F17849" s="1" t="s">
        <v>2626</v>
      </c>
      <c r="G17849" s="1" t="s">
        <v>2627</v>
      </c>
    </row>
    <row r="17850" spans="1:7" x14ac:dyDescent="0.25">
      <c r="A17850" s="1">
        <v>26370033</v>
      </c>
      <c r="B17850" s="1" t="s">
        <v>20095</v>
      </c>
      <c r="C17850" s="1" t="s">
        <v>20096</v>
      </c>
      <c r="D17850" s="1" t="s">
        <v>20097</v>
      </c>
      <c r="E17850" s="1" t="s">
        <v>65</v>
      </c>
      <c r="F17850" s="1" t="s">
        <v>2626</v>
      </c>
      <c r="G17850" s="1" t="s">
        <v>2627</v>
      </c>
    </row>
    <row r="17851" spans="1:7" x14ac:dyDescent="0.25">
      <c r="A17851" s="1">
        <v>26370034</v>
      </c>
      <c r="B17851" s="1" t="s">
        <v>20098</v>
      </c>
      <c r="C17851" s="1" t="s">
        <v>20099</v>
      </c>
      <c r="D17851" s="1" t="s">
        <v>20100</v>
      </c>
      <c r="E17851" s="1" t="s">
        <v>65</v>
      </c>
      <c r="F17851" s="1" t="s">
        <v>2626</v>
      </c>
      <c r="G17851" s="1" t="s">
        <v>2627</v>
      </c>
    </row>
    <row r="17852" spans="1:7" x14ac:dyDescent="0.25">
      <c r="B17852" s="1" t="s">
        <v>45592</v>
      </c>
      <c r="C17852" s="1" t="s">
        <v>45593</v>
      </c>
      <c r="D17852" s="1" t="s">
        <v>45594</v>
      </c>
      <c r="E17852" s="1" t="s">
        <v>66</v>
      </c>
      <c r="F17852" s="1" t="s">
        <v>45595</v>
      </c>
      <c r="G17852" s="1" t="s">
        <v>199</v>
      </c>
    </row>
    <row r="17853" spans="1:7" x14ac:dyDescent="0.25">
      <c r="B17853" s="1" t="s">
        <v>2504</v>
      </c>
      <c r="C17853" s="1" t="s">
        <v>2505</v>
      </c>
      <c r="D17853" s="1" t="s">
        <v>2506</v>
      </c>
      <c r="E17853" s="1" t="s">
        <v>66</v>
      </c>
      <c r="F17853" s="1" t="s">
        <v>10129</v>
      </c>
      <c r="G17853" s="1" t="s">
        <v>199</v>
      </c>
    </row>
    <row r="17854" spans="1:7" x14ac:dyDescent="0.25">
      <c r="B17854" s="1" t="s">
        <v>45596</v>
      </c>
      <c r="C17854" s="1" t="s">
        <v>45597</v>
      </c>
      <c r="D17854" s="1" t="s">
        <v>45598</v>
      </c>
      <c r="E17854" s="1" t="s">
        <v>66</v>
      </c>
      <c r="F17854" s="1" t="s">
        <v>43853</v>
      </c>
      <c r="G17854" s="1" t="s">
        <v>199</v>
      </c>
    </row>
    <row r="17855" spans="1:7" x14ac:dyDescent="0.25">
      <c r="B17855" s="1" t="s">
        <v>15188</v>
      </c>
      <c r="C17855" s="1" t="s">
        <v>15189</v>
      </c>
      <c r="D17855" s="1" t="s">
        <v>15190</v>
      </c>
      <c r="E17855" s="1" t="s">
        <v>66</v>
      </c>
      <c r="F17855" s="1" t="s">
        <v>43853</v>
      </c>
      <c r="G17855" s="1" t="s">
        <v>199</v>
      </c>
    </row>
    <row r="17856" spans="1:7" x14ac:dyDescent="0.25">
      <c r="A17856" s="1">
        <v>17718070</v>
      </c>
      <c r="B17856" s="1" t="s">
        <v>14683</v>
      </c>
      <c r="C17856" s="1" t="s">
        <v>14684</v>
      </c>
      <c r="D17856" s="1" t="s">
        <v>14685</v>
      </c>
      <c r="E17856" s="1" t="s">
        <v>66</v>
      </c>
      <c r="F17856" s="1" t="s">
        <v>300</v>
      </c>
      <c r="G17856" s="1" t="s">
        <v>301</v>
      </c>
    </row>
    <row r="17857" spans="1:7" x14ac:dyDescent="0.25">
      <c r="A17857" s="1">
        <v>25250011</v>
      </c>
      <c r="B17857" s="1" t="s">
        <v>17716</v>
      </c>
      <c r="C17857" s="1" t="s">
        <v>17717</v>
      </c>
      <c r="D17857" s="1" t="s">
        <v>17718</v>
      </c>
      <c r="E17857" s="1" t="s">
        <v>66</v>
      </c>
      <c r="F17857" s="1" t="s">
        <v>503</v>
      </c>
      <c r="G17857" s="1" t="s">
        <v>504</v>
      </c>
    </row>
    <row r="17858" spans="1:7" x14ac:dyDescent="0.25">
      <c r="A17858" s="1">
        <v>25270008</v>
      </c>
      <c r="B17858" s="1" t="s">
        <v>17876</v>
      </c>
      <c r="C17858" s="1" t="s">
        <v>17877</v>
      </c>
      <c r="D17858" s="1" t="s">
        <v>17878</v>
      </c>
      <c r="E17858" s="1" t="s">
        <v>66</v>
      </c>
      <c r="F17858" s="1" t="s">
        <v>1344</v>
      </c>
      <c r="G17858" s="1" t="s">
        <v>1345</v>
      </c>
    </row>
    <row r="17859" spans="1:7" x14ac:dyDescent="0.25">
      <c r="B17859" s="1" t="s">
        <v>45599</v>
      </c>
      <c r="C17859" s="1" t="s">
        <v>45600</v>
      </c>
      <c r="D17859" s="1" t="s">
        <v>45601</v>
      </c>
      <c r="E17859" s="1" t="s">
        <v>66</v>
      </c>
      <c r="F17859" s="1" t="s">
        <v>6735</v>
      </c>
      <c r="G17859" s="1" t="s">
        <v>199</v>
      </c>
    </row>
    <row r="17860" spans="1:7" x14ac:dyDescent="0.25">
      <c r="A17860" s="1">
        <v>19850077</v>
      </c>
      <c r="B17860" s="1" t="s">
        <v>45602</v>
      </c>
      <c r="C17860" s="1" t="s">
        <v>45603</v>
      </c>
      <c r="D17860" s="1" t="s">
        <v>45604</v>
      </c>
      <c r="E17860" s="1" t="s">
        <v>65</v>
      </c>
      <c r="F17860" s="1" t="s">
        <v>15883</v>
      </c>
      <c r="G17860" s="1" t="s">
        <v>15884</v>
      </c>
    </row>
    <row r="17861" spans="1:7" x14ac:dyDescent="0.25">
      <c r="A17861" s="1">
        <v>33900550</v>
      </c>
      <c r="B17861" s="1" t="s">
        <v>45605</v>
      </c>
      <c r="C17861" s="1" t="s">
        <v>45606</v>
      </c>
      <c r="D17861" s="1" t="s">
        <v>45607</v>
      </c>
      <c r="E17861" s="1" t="s">
        <v>66</v>
      </c>
      <c r="F17861" s="1" t="s">
        <v>387</v>
      </c>
      <c r="G17861" s="1" t="s">
        <v>388</v>
      </c>
    </row>
    <row r="17862" spans="1:7" x14ac:dyDescent="0.25">
      <c r="A17862" s="1">
        <v>19850078</v>
      </c>
      <c r="B17862" s="1" t="s">
        <v>45608</v>
      </c>
      <c r="C17862" s="1" t="s">
        <v>45609</v>
      </c>
      <c r="D17862" s="1" t="s">
        <v>45610</v>
      </c>
      <c r="E17862" s="1" t="s">
        <v>65</v>
      </c>
      <c r="F17862" s="1" t="s">
        <v>15883</v>
      </c>
      <c r="G17862" s="1" t="s">
        <v>15884</v>
      </c>
    </row>
    <row r="17863" spans="1:7" x14ac:dyDescent="0.25">
      <c r="B17863" s="1" t="s">
        <v>45611</v>
      </c>
      <c r="C17863" s="1" t="s">
        <v>45611</v>
      </c>
      <c r="D17863" s="1" t="s">
        <v>45611</v>
      </c>
      <c r="E17863" s="1" t="s">
        <v>66</v>
      </c>
      <c r="G17863" s="1" t="s">
        <v>199</v>
      </c>
    </row>
    <row r="17864" spans="1:7" x14ac:dyDescent="0.25">
      <c r="A17864" s="1">
        <v>19715049</v>
      </c>
      <c r="B17864" s="1" t="s">
        <v>2353</v>
      </c>
      <c r="C17864" s="1" t="s">
        <v>2353</v>
      </c>
      <c r="D17864" s="1" t="s">
        <v>2353</v>
      </c>
      <c r="E17864" s="1" t="s">
        <v>66</v>
      </c>
      <c r="F17864" s="1" t="s">
        <v>45612</v>
      </c>
      <c r="G17864" s="1" t="s">
        <v>199</v>
      </c>
    </row>
    <row r="17865" spans="1:7" x14ac:dyDescent="0.25">
      <c r="A17865" s="1">
        <v>19785027</v>
      </c>
      <c r="B17865" s="1" t="s">
        <v>45613</v>
      </c>
      <c r="C17865" s="1" t="s">
        <v>45614</v>
      </c>
      <c r="D17865" s="1" t="s">
        <v>45615</v>
      </c>
      <c r="E17865" s="1" t="s">
        <v>66</v>
      </c>
      <c r="F17865" s="1" t="s">
        <v>2356</v>
      </c>
      <c r="G17865" s="1" t="s">
        <v>2357</v>
      </c>
    </row>
    <row r="17866" spans="1:7" x14ac:dyDescent="0.25">
      <c r="A17866" s="1">
        <v>26375000</v>
      </c>
      <c r="B17866" s="1" t="s">
        <v>20258</v>
      </c>
      <c r="C17866" s="1" t="s">
        <v>20259</v>
      </c>
      <c r="D17866" s="1" t="s">
        <v>20260</v>
      </c>
      <c r="E17866" s="1" t="s">
        <v>65</v>
      </c>
      <c r="F17866" s="1" t="s">
        <v>1451</v>
      </c>
      <c r="G17866" s="1" t="s">
        <v>1452</v>
      </c>
    </row>
    <row r="17867" spans="1:7" x14ac:dyDescent="0.25">
      <c r="A17867" s="1">
        <v>26375001</v>
      </c>
      <c r="B17867" s="1" t="s">
        <v>20261</v>
      </c>
      <c r="C17867" s="1" t="s">
        <v>20262</v>
      </c>
      <c r="D17867" s="1" t="s">
        <v>20263</v>
      </c>
      <c r="E17867" s="1" t="s">
        <v>65</v>
      </c>
      <c r="F17867" s="1" t="s">
        <v>1451</v>
      </c>
      <c r="G17867" s="1" t="s">
        <v>1452</v>
      </c>
    </row>
    <row r="17868" spans="1:7" x14ac:dyDescent="0.25">
      <c r="A17868" s="1">
        <v>26375003</v>
      </c>
      <c r="B17868" s="1" t="s">
        <v>20264</v>
      </c>
      <c r="C17868" s="1" t="s">
        <v>20265</v>
      </c>
      <c r="D17868" s="1" t="s">
        <v>20266</v>
      </c>
      <c r="E17868" s="1" t="s">
        <v>65</v>
      </c>
      <c r="F17868" s="1" t="s">
        <v>1451</v>
      </c>
      <c r="G17868" s="1" t="s">
        <v>1452</v>
      </c>
    </row>
    <row r="17869" spans="1:7" x14ac:dyDescent="0.25">
      <c r="A17869" s="1">
        <v>26375004</v>
      </c>
      <c r="B17869" s="1" t="s">
        <v>20267</v>
      </c>
      <c r="C17869" s="1" t="s">
        <v>20268</v>
      </c>
      <c r="D17869" s="1" t="s">
        <v>20269</v>
      </c>
      <c r="E17869" s="1" t="s">
        <v>65</v>
      </c>
      <c r="F17869" s="1" t="s">
        <v>12181</v>
      </c>
      <c r="G17869" s="1" t="s">
        <v>12182</v>
      </c>
    </row>
    <row r="17870" spans="1:7" x14ac:dyDescent="0.25">
      <c r="A17870" s="1">
        <v>26375006</v>
      </c>
      <c r="B17870" s="1" t="s">
        <v>20273</v>
      </c>
      <c r="C17870" s="1" t="s">
        <v>20274</v>
      </c>
      <c r="D17870" s="1" t="s">
        <v>20275</v>
      </c>
      <c r="E17870" s="1" t="s">
        <v>65</v>
      </c>
      <c r="F17870" s="1" t="s">
        <v>12181</v>
      </c>
      <c r="G17870" s="1" t="s">
        <v>12182</v>
      </c>
    </row>
    <row r="17871" spans="1:7" x14ac:dyDescent="0.25">
      <c r="A17871" s="1">
        <v>26375005</v>
      </c>
      <c r="B17871" s="1" t="s">
        <v>20270</v>
      </c>
      <c r="C17871" s="1" t="s">
        <v>20271</v>
      </c>
      <c r="D17871" s="1" t="s">
        <v>20272</v>
      </c>
      <c r="E17871" s="1" t="s">
        <v>65</v>
      </c>
      <c r="F17871" s="1" t="s">
        <v>12181</v>
      </c>
      <c r="G17871" s="1" t="s">
        <v>12182</v>
      </c>
    </row>
    <row r="17872" spans="1:7" x14ac:dyDescent="0.25">
      <c r="A17872" s="1">
        <v>26733005</v>
      </c>
      <c r="B17872" s="1" t="s">
        <v>20294</v>
      </c>
      <c r="C17872" s="1" t="s">
        <v>45616</v>
      </c>
      <c r="D17872" s="1" t="s">
        <v>45617</v>
      </c>
      <c r="E17872" s="1" t="s">
        <v>65</v>
      </c>
      <c r="F17872" s="1" t="s">
        <v>579</v>
      </c>
      <c r="G17872" s="1" t="s">
        <v>580</v>
      </c>
    </row>
    <row r="17873" spans="1:7" x14ac:dyDescent="0.25">
      <c r="A17873" s="1">
        <v>26740000</v>
      </c>
      <c r="B17873" s="1" t="s">
        <v>45618</v>
      </c>
      <c r="C17873" s="1" t="s">
        <v>45619</v>
      </c>
      <c r="D17873" s="1" t="s">
        <v>45620</v>
      </c>
      <c r="E17873" s="1" t="s">
        <v>65</v>
      </c>
      <c r="F17873" s="1" t="s">
        <v>5709</v>
      </c>
      <c r="G17873" s="1" t="s">
        <v>5710</v>
      </c>
    </row>
    <row r="17874" spans="1:7" x14ac:dyDescent="0.25">
      <c r="A17874" s="1">
        <v>26740001</v>
      </c>
      <c r="B17874" s="1" t="s">
        <v>45621</v>
      </c>
      <c r="C17874" s="1" t="s">
        <v>45622</v>
      </c>
      <c r="D17874" s="1" t="s">
        <v>45623</v>
      </c>
      <c r="E17874" s="1" t="s">
        <v>65</v>
      </c>
      <c r="F17874" s="1" t="s">
        <v>5709</v>
      </c>
      <c r="G17874" s="1" t="s">
        <v>5710</v>
      </c>
    </row>
    <row r="17875" spans="1:7" x14ac:dyDescent="0.25">
      <c r="A17875" s="1">
        <v>26750010</v>
      </c>
      <c r="B17875" s="1" t="s">
        <v>20300</v>
      </c>
      <c r="C17875" s="1" t="s">
        <v>45624</v>
      </c>
      <c r="D17875" s="1" t="s">
        <v>45625</v>
      </c>
      <c r="E17875" s="1" t="s">
        <v>65</v>
      </c>
      <c r="F17875" s="1" t="s">
        <v>590</v>
      </c>
      <c r="G17875" s="1" t="s">
        <v>591</v>
      </c>
    </row>
    <row r="17876" spans="1:7" x14ac:dyDescent="0.25">
      <c r="A17876" s="1">
        <v>26752000</v>
      </c>
      <c r="B17876" s="1" t="s">
        <v>18665</v>
      </c>
      <c r="C17876" s="1" t="s">
        <v>18666</v>
      </c>
      <c r="D17876" s="1" t="s">
        <v>18667</v>
      </c>
      <c r="E17876" s="1" t="s">
        <v>65</v>
      </c>
      <c r="F17876" s="1" t="s">
        <v>2410</v>
      </c>
      <c r="G17876" s="1" t="s">
        <v>2411</v>
      </c>
    </row>
    <row r="17877" spans="1:7" x14ac:dyDescent="0.25">
      <c r="A17877" s="1">
        <v>26770000</v>
      </c>
      <c r="B17877" s="1" t="s">
        <v>20312</v>
      </c>
      <c r="C17877" s="1" t="s">
        <v>20313</v>
      </c>
      <c r="D17877" s="1" t="s">
        <v>20314</v>
      </c>
      <c r="E17877" s="1" t="s">
        <v>65</v>
      </c>
      <c r="F17877" s="1" t="s">
        <v>2626</v>
      </c>
      <c r="G17877" s="1" t="s">
        <v>2627</v>
      </c>
    </row>
    <row r="17878" spans="1:7" x14ac:dyDescent="0.25">
      <c r="A17878" s="1">
        <v>26770032</v>
      </c>
      <c r="B17878" s="1" t="s">
        <v>20321</v>
      </c>
      <c r="C17878" s="1" t="s">
        <v>20322</v>
      </c>
      <c r="D17878" s="1" t="s">
        <v>20323</v>
      </c>
      <c r="E17878" s="1" t="s">
        <v>65</v>
      </c>
      <c r="F17878" s="1" t="s">
        <v>5881</v>
      </c>
      <c r="G17878" s="1" t="s">
        <v>5882</v>
      </c>
    </row>
    <row r="17879" spans="1:7" x14ac:dyDescent="0.25">
      <c r="A17879" s="1">
        <v>26770033</v>
      </c>
      <c r="B17879" s="1" t="s">
        <v>45626</v>
      </c>
      <c r="C17879" s="1" t="s">
        <v>45627</v>
      </c>
      <c r="D17879" s="1" t="s">
        <v>45628</v>
      </c>
      <c r="E17879" s="1" t="s">
        <v>65</v>
      </c>
      <c r="F17879" s="1" t="s">
        <v>1544</v>
      </c>
      <c r="G17879" s="1" t="s">
        <v>1545</v>
      </c>
    </row>
    <row r="17880" spans="1:7" x14ac:dyDescent="0.25">
      <c r="A17880" s="1">
        <v>26772007</v>
      </c>
      <c r="B17880" s="1" t="s">
        <v>20354</v>
      </c>
      <c r="C17880" s="1" t="s">
        <v>20355</v>
      </c>
      <c r="D17880" s="1" t="s">
        <v>20356</v>
      </c>
      <c r="E17880" s="1" t="s">
        <v>65</v>
      </c>
      <c r="F17880" s="1" t="s">
        <v>17427</v>
      </c>
      <c r="G17880" s="1" t="s">
        <v>17428</v>
      </c>
    </row>
    <row r="17881" spans="1:7" x14ac:dyDescent="0.25">
      <c r="A17881" s="1">
        <v>17516003</v>
      </c>
      <c r="B17881" s="1" t="s">
        <v>45629</v>
      </c>
      <c r="C17881" s="1" t="s">
        <v>45630</v>
      </c>
      <c r="D17881" s="1" t="s">
        <v>45631</v>
      </c>
      <c r="E17881" s="1" t="s">
        <v>66</v>
      </c>
      <c r="F17881" s="1" t="s">
        <v>1174</v>
      </c>
      <c r="G17881" s="1" t="s">
        <v>1175</v>
      </c>
    </row>
    <row r="17882" spans="1:7" x14ac:dyDescent="0.25">
      <c r="B17882" s="1" t="s">
        <v>45632</v>
      </c>
      <c r="C17882" s="1" t="s">
        <v>45633</v>
      </c>
      <c r="D17882" s="1" t="s">
        <v>45634</v>
      </c>
      <c r="E17882" s="1" t="s">
        <v>65</v>
      </c>
      <c r="F17882" s="1" t="s">
        <v>9242</v>
      </c>
      <c r="G17882" s="1" t="s">
        <v>199</v>
      </c>
    </row>
    <row r="17883" spans="1:7" x14ac:dyDescent="0.25">
      <c r="B17883" s="1" t="s">
        <v>45635</v>
      </c>
      <c r="C17883" s="1" t="s">
        <v>45636</v>
      </c>
      <c r="D17883" s="1" t="s">
        <v>45637</v>
      </c>
      <c r="E17883" s="1" t="s">
        <v>65</v>
      </c>
      <c r="F17883" s="1" t="s">
        <v>9242</v>
      </c>
      <c r="G17883" s="1" t="s">
        <v>199</v>
      </c>
    </row>
    <row r="17884" spans="1:7" x14ac:dyDescent="0.25">
      <c r="B17884" s="1" t="s">
        <v>45638</v>
      </c>
      <c r="C17884" s="1" t="s">
        <v>45639</v>
      </c>
      <c r="D17884" s="1" t="s">
        <v>45640</v>
      </c>
      <c r="E17884" s="1" t="s">
        <v>66</v>
      </c>
      <c r="F17884" s="1" t="s">
        <v>45641</v>
      </c>
      <c r="G17884" s="1" t="s">
        <v>199</v>
      </c>
    </row>
    <row r="17885" spans="1:7" x14ac:dyDescent="0.25">
      <c r="B17885" s="1" t="s">
        <v>23174</v>
      </c>
      <c r="C17885" s="1" t="s">
        <v>23175</v>
      </c>
      <c r="D17885" s="1" t="s">
        <v>45642</v>
      </c>
      <c r="E17885" s="1" t="s">
        <v>65</v>
      </c>
      <c r="F17885" s="1" t="s">
        <v>9242</v>
      </c>
      <c r="G17885" s="1" t="s">
        <v>199</v>
      </c>
    </row>
    <row r="17886" spans="1:7" x14ac:dyDescent="0.25">
      <c r="B17886" s="1" t="s">
        <v>27737</v>
      </c>
      <c r="C17886" s="1" t="s">
        <v>27738</v>
      </c>
      <c r="D17886" s="1" t="s">
        <v>45643</v>
      </c>
      <c r="E17886" s="1" t="s">
        <v>65</v>
      </c>
      <c r="F17886" s="1" t="s">
        <v>9242</v>
      </c>
      <c r="G17886" s="1" t="s">
        <v>199</v>
      </c>
    </row>
    <row r="17887" spans="1:7" x14ac:dyDescent="0.25">
      <c r="B17887" s="1" t="s">
        <v>45644</v>
      </c>
      <c r="C17887" s="1" t="s">
        <v>45645</v>
      </c>
      <c r="D17887" s="1" t="s">
        <v>45644</v>
      </c>
      <c r="E17887" s="1" t="s">
        <v>66</v>
      </c>
      <c r="F17887" s="1">
        <v>1852</v>
      </c>
      <c r="G17887" s="1" t="s">
        <v>199</v>
      </c>
    </row>
    <row r="17888" spans="1:7" x14ac:dyDescent="0.25">
      <c r="B17888" s="1" t="s">
        <v>3174</v>
      </c>
      <c r="C17888" s="1" t="s">
        <v>3173</v>
      </c>
      <c r="D17888" s="1" t="s">
        <v>3174</v>
      </c>
      <c r="E17888" s="1" t="s">
        <v>66</v>
      </c>
      <c r="F17888" s="1">
        <v>1852</v>
      </c>
      <c r="G17888" s="1" t="s">
        <v>199</v>
      </c>
    </row>
    <row r="17889" spans="1:7" x14ac:dyDescent="0.25">
      <c r="B17889" s="1" t="s">
        <v>3179</v>
      </c>
      <c r="C17889" s="1" t="s">
        <v>3178</v>
      </c>
      <c r="D17889" s="1" t="s">
        <v>3179</v>
      </c>
      <c r="E17889" s="1" t="s">
        <v>66</v>
      </c>
      <c r="F17889" s="1">
        <v>1852</v>
      </c>
      <c r="G17889" s="1" t="s">
        <v>199</v>
      </c>
    </row>
    <row r="17890" spans="1:7" x14ac:dyDescent="0.25">
      <c r="B17890" s="1" t="s">
        <v>45646</v>
      </c>
      <c r="C17890" s="1" t="s">
        <v>45647</v>
      </c>
      <c r="D17890" s="1" t="s">
        <v>45646</v>
      </c>
      <c r="E17890" s="1" t="s">
        <v>66</v>
      </c>
      <c r="F17890" s="1">
        <v>1852</v>
      </c>
      <c r="G17890" s="1" t="s">
        <v>199</v>
      </c>
    </row>
    <row r="17891" spans="1:7" x14ac:dyDescent="0.25">
      <c r="B17891" s="1" t="s">
        <v>45648</v>
      </c>
      <c r="C17891" s="1" t="s">
        <v>45649</v>
      </c>
      <c r="D17891" s="1" t="s">
        <v>45648</v>
      </c>
      <c r="E17891" s="1" t="s">
        <v>66</v>
      </c>
      <c r="F17891" s="1">
        <v>1852</v>
      </c>
      <c r="G17891" s="1" t="s">
        <v>199</v>
      </c>
    </row>
    <row r="17892" spans="1:7" x14ac:dyDescent="0.25">
      <c r="B17892" s="1" t="s">
        <v>45650</v>
      </c>
      <c r="C17892" s="1" t="s">
        <v>45651</v>
      </c>
      <c r="D17892" s="1" t="s">
        <v>45652</v>
      </c>
      <c r="E17892" s="1" t="s">
        <v>66</v>
      </c>
      <c r="F17892" s="1" t="s">
        <v>45653</v>
      </c>
      <c r="G17892" s="1" t="s">
        <v>199</v>
      </c>
    </row>
    <row r="17893" spans="1:7" x14ac:dyDescent="0.25">
      <c r="B17893" s="1" t="s">
        <v>8078</v>
      </c>
      <c r="C17893" s="1" t="s">
        <v>8079</v>
      </c>
      <c r="D17893" s="1" t="s">
        <v>8080</v>
      </c>
      <c r="E17893" s="1" t="s">
        <v>66</v>
      </c>
      <c r="F17893" s="1" t="s">
        <v>45653</v>
      </c>
      <c r="G17893" s="1" t="s">
        <v>199</v>
      </c>
    </row>
    <row r="17894" spans="1:7" x14ac:dyDescent="0.25">
      <c r="B17894" s="1" t="s">
        <v>34547</v>
      </c>
      <c r="C17894" s="1" t="s">
        <v>34548</v>
      </c>
      <c r="D17894" s="1" t="s">
        <v>34549</v>
      </c>
      <c r="E17894" s="1" t="s">
        <v>66</v>
      </c>
      <c r="F17894" s="1" t="s">
        <v>45653</v>
      </c>
      <c r="G17894" s="1" t="s">
        <v>199</v>
      </c>
    </row>
    <row r="17895" spans="1:7" x14ac:dyDescent="0.25">
      <c r="A17895" s="1">
        <v>37050041</v>
      </c>
      <c r="B17895" s="1" t="s">
        <v>45654</v>
      </c>
      <c r="C17895" s="1" t="s">
        <v>45654</v>
      </c>
      <c r="D17895" s="1" t="s">
        <v>45654</v>
      </c>
      <c r="E17895" s="1" t="s">
        <v>65</v>
      </c>
      <c r="F17895" s="1" t="s">
        <v>45655</v>
      </c>
      <c r="G17895" s="1" t="s">
        <v>45656</v>
      </c>
    </row>
    <row r="17896" spans="1:7" x14ac:dyDescent="0.25">
      <c r="B17896" s="1" t="s">
        <v>45657</v>
      </c>
      <c r="C17896" s="1" t="s">
        <v>45658</v>
      </c>
      <c r="D17896" s="1" t="s">
        <v>45659</v>
      </c>
      <c r="E17896" s="1" t="s">
        <v>66</v>
      </c>
      <c r="F17896" s="1" t="s">
        <v>45660</v>
      </c>
      <c r="G17896" s="1" t="s">
        <v>199</v>
      </c>
    </row>
    <row r="17897" spans="1:7" x14ac:dyDescent="0.25">
      <c r="A17897" s="1">
        <v>33900554</v>
      </c>
      <c r="B17897" s="1" t="s">
        <v>45661</v>
      </c>
      <c r="C17897" s="1" t="s">
        <v>45662</v>
      </c>
      <c r="D17897" s="1" t="s">
        <v>45663</v>
      </c>
      <c r="E17897" s="1" t="s">
        <v>65</v>
      </c>
      <c r="F17897" s="1" t="s">
        <v>171</v>
      </c>
      <c r="G17897" s="1" t="s">
        <v>172</v>
      </c>
    </row>
    <row r="17898" spans="1:7" x14ac:dyDescent="0.25">
      <c r="A17898" s="1">
        <v>19018068</v>
      </c>
      <c r="B17898" s="1" t="s">
        <v>11002</v>
      </c>
      <c r="C17898" s="1" t="s">
        <v>11003</v>
      </c>
      <c r="D17898" s="1" t="s">
        <v>11004</v>
      </c>
      <c r="E17898" s="1" t="s">
        <v>65</v>
      </c>
      <c r="F17898" s="1" t="s">
        <v>41334</v>
      </c>
      <c r="G17898" s="1" t="s">
        <v>199</v>
      </c>
    </row>
    <row r="17899" spans="1:7" x14ac:dyDescent="0.25">
      <c r="A17899" s="1">
        <v>23500004</v>
      </c>
      <c r="B17899" s="1" t="s">
        <v>45664</v>
      </c>
      <c r="C17899" s="1" t="s">
        <v>45664</v>
      </c>
      <c r="D17899" s="1" t="s">
        <v>45664</v>
      </c>
      <c r="G17899" s="1" t="s">
        <v>199</v>
      </c>
    </row>
    <row r="17900" spans="1:7" x14ac:dyDescent="0.25">
      <c r="B17900" s="1" t="s">
        <v>45665</v>
      </c>
      <c r="C17900" s="1" t="s">
        <v>45666</v>
      </c>
      <c r="D17900" s="1" t="s">
        <v>45667</v>
      </c>
      <c r="E17900" s="1" t="s">
        <v>66</v>
      </c>
      <c r="F17900" s="1" t="s">
        <v>6742</v>
      </c>
      <c r="G17900" s="1" t="s">
        <v>199</v>
      </c>
    </row>
    <row r="17901" spans="1:7" x14ac:dyDescent="0.25">
      <c r="A17901" s="1">
        <v>23500005</v>
      </c>
      <c r="B17901" s="1" t="s">
        <v>45668</v>
      </c>
      <c r="C17901" s="1" t="s">
        <v>45669</v>
      </c>
      <c r="D17901" s="1" t="s">
        <v>45670</v>
      </c>
      <c r="E17901" s="1" t="s">
        <v>66</v>
      </c>
      <c r="F17901" s="1" t="s">
        <v>16984</v>
      </c>
      <c r="G17901" s="1" t="s">
        <v>16985</v>
      </c>
    </row>
    <row r="17902" spans="1:7" x14ac:dyDescent="0.25">
      <c r="A17902" s="1">
        <v>33900555</v>
      </c>
      <c r="B17902" s="1" t="s">
        <v>45671</v>
      </c>
      <c r="C17902" s="1" t="s">
        <v>45672</v>
      </c>
      <c r="D17902" s="1" t="s">
        <v>45673</v>
      </c>
      <c r="E17902" s="1" t="s">
        <v>65</v>
      </c>
      <c r="F17902" s="1" t="s">
        <v>171</v>
      </c>
      <c r="G17902" s="1" t="s">
        <v>172</v>
      </c>
    </row>
    <row r="17903" spans="1:7" x14ac:dyDescent="0.25">
      <c r="B17903" s="1" t="s">
        <v>45674</v>
      </c>
      <c r="C17903" s="1" t="s">
        <v>45675</v>
      </c>
      <c r="D17903" s="1" t="s">
        <v>45676</v>
      </c>
      <c r="E17903" s="1" t="s">
        <v>66</v>
      </c>
      <c r="F17903" s="1" t="s">
        <v>43583</v>
      </c>
      <c r="G17903" s="1" t="s">
        <v>199</v>
      </c>
    </row>
    <row r="17904" spans="1:7" x14ac:dyDescent="0.25">
      <c r="B17904" s="1" t="s">
        <v>45677</v>
      </c>
      <c r="C17904" s="1" t="s">
        <v>45678</v>
      </c>
      <c r="D17904" s="1" t="s">
        <v>45679</v>
      </c>
      <c r="E17904" s="1" t="s">
        <v>66</v>
      </c>
      <c r="F17904" s="1" t="s">
        <v>43583</v>
      </c>
      <c r="G17904" s="1" t="s">
        <v>199</v>
      </c>
    </row>
    <row r="17905" spans="1:7" x14ac:dyDescent="0.25">
      <c r="B17905" s="1" t="s">
        <v>45680</v>
      </c>
      <c r="C17905" s="1" t="s">
        <v>45681</v>
      </c>
      <c r="D17905" s="1" t="s">
        <v>45682</v>
      </c>
      <c r="E17905" s="1" t="s">
        <v>66</v>
      </c>
      <c r="F17905" s="1" t="s">
        <v>43583</v>
      </c>
      <c r="G17905" s="1" t="s">
        <v>199</v>
      </c>
    </row>
    <row r="17906" spans="1:7" x14ac:dyDescent="0.25">
      <c r="B17906" s="1" t="s">
        <v>45683</v>
      </c>
      <c r="C17906" s="1" t="s">
        <v>45684</v>
      </c>
      <c r="D17906" s="1" t="s">
        <v>45685</v>
      </c>
      <c r="E17906" s="1" t="s">
        <v>66</v>
      </c>
      <c r="F17906" s="1" t="s">
        <v>44262</v>
      </c>
      <c r="G17906" s="1" t="s">
        <v>199</v>
      </c>
    </row>
    <row r="17907" spans="1:7" x14ac:dyDescent="0.25">
      <c r="A17907" s="1">
        <v>37090141</v>
      </c>
      <c r="B17907" s="1" t="s">
        <v>45686</v>
      </c>
      <c r="C17907" s="1" t="s">
        <v>45686</v>
      </c>
      <c r="D17907" s="1" t="s">
        <v>45686</v>
      </c>
      <c r="G17907" s="1" t="s">
        <v>199</v>
      </c>
    </row>
    <row r="17908" spans="1:7" x14ac:dyDescent="0.25">
      <c r="A17908" s="1">
        <v>37090142</v>
      </c>
      <c r="B17908" s="1" t="s">
        <v>45687</v>
      </c>
      <c r="C17908" s="1" t="s">
        <v>45687</v>
      </c>
      <c r="D17908" s="1" t="s">
        <v>45687</v>
      </c>
      <c r="G17908" s="1" t="s">
        <v>199</v>
      </c>
    </row>
    <row r="17909" spans="1:7" x14ac:dyDescent="0.25">
      <c r="A17909" s="1">
        <v>23360045</v>
      </c>
      <c r="B17909" s="1" t="s">
        <v>45688</v>
      </c>
      <c r="C17909" s="1" t="s">
        <v>45689</v>
      </c>
      <c r="D17909" s="1" t="s">
        <v>45690</v>
      </c>
      <c r="E17909" s="1" t="s">
        <v>66</v>
      </c>
      <c r="F17909" s="1" t="s">
        <v>16467</v>
      </c>
      <c r="G17909" s="1" t="s">
        <v>16468</v>
      </c>
    </row>
    <row r="17910" spans="1:7" x14ac:dyDescent="0.25">
      <c r="B17910" s="1" t="s">
        <v>45691</v>
      </c>
      <c r="C17910" s="1" t="s">
        <v>45692</v>
      </c>
      <c r="D17910" s="1" t="s">
        <v>45693</v>
      </c>
      <c r="E17910" s="1" t="s">
        <v>66</v>
      </c>
      <c r="G17910" s="1" t="s">
        <v>199</v>
      </c>
    </row>
    <row r="17911" spans="1:7" x14ac:dyDescent="0.25">
      <c r="A17911" s="1">
        <v>35000003</v>
      </c>
      <c r="B17911" s="1" t="s">
        <v>45694</v>
      </c>
      <c r="C17911" s="1" t="s">
        <v>45694</v>
      </c>
      <c r="D17911" s="1" t="s">
        <v>45694</v>
      </c>
      <c r="G17911" s="1" t="s">
        <v>199</v>
      </c>
    </row>
    <row r="17912" spans="1:7" x14ac:dyDescent="0.25">
      <c r="A17912" s="1">
        <v>19850079</v>
      </c>
      <c r="B17912" s="1" t="s">
        <v>41939</v>
      </c>
      <c r="C17912" s="1" t="s">
        <v>41940</v>
      </c>
      <c r="D17912" s="1" t="s">
        <v>41941</v>
      </c>
      <c r="E17912" s="1" t="s">
        <v>65</v>
      </c>
      <c r="F17912" s="1" t="s">
        <v>15883</v>
      </c>
      <c r="G17912" s="1" t="s">
        <v>15884</v>
      </c>
    </row>
    <row r="17913" spans="1:7" x14ac:dyDescent="0.25">
      <c r="A17913" s="1">
        <v>19850080</v>
      </c>
      <c r="B17913" s="1" t="s">
        <v>41942</v>
      </c>
      <c r="C17913" s="1" t="s">
        <v>41943</v>
      </c>
      <c r="D17913" s="1" t="s">
        <v>41944</v>
      </c>
      <c r="E17913" s="1" t="s">
        <v>65</v>
      </c>
      <c r="F17913" s="1" t="s">
        <v>15883</v>
      </c>
      <c r="G17913" s="1" t="s">
        <v>15884</v>
      </c>
    </row>
    <row r="17914" spans="1:7" x14ac:dyDescent="0.25">
      <c r="A17914" s="1">
        <v>19850081</v>
      </c>
      <c r="B17914" s="1" t="s">
        <v>45695</v>
      </c>
      <c r="C17914" s="1" t="s">
        <v>45696</v>
      </c>
      <c r="D17914" s="1" t="s">
        <v>45697</v>
      </c>
      <c r="E17914" s="1" t="s">
        <v>65</v>
      </c>
      <c r="F17914" s="1" t="s">
        <v>15883</v>
      </c>
      <c r="G17914" s="1" t="s">
        <v>15884</v>
      </c>
    </row>
    <row r="17915" spans="1:7" x14ac:dyDescent="0.25">
      <c r="B17915" s="1" t="s">
        <v>45698</v>
      </c>
      <c r="C17915" s="1" t="s">
        <v>45699</v>
      </c>
      <c r="D17915" s="1" t="s">
        <v>45700</v>
      </c>
      <c r="E17915" s="1" t="s">
        <v>65</v>
      </c>
      <c r="F17915" s="1" t="s">
        <v>11943</v>
      </c>
      <c r="G17915" s="1" t="s">
        <v>199</v>
      </c>
    </row>
    <row r="17916" spans="1:7" x14ac:dyDescent="0.25">
      <c r="B17916" s="1" t="s">
        <v>45701</v>
      </c>
      <c r="C17916" s="1" t="s">
        <v>45701</v>
      </c>
      <c r="D17916" s="1" t="s">
        <v>45701</v>
      </c>
      <c r="E17916" s="1" t="s">
        <v>66</v>
      </c>
      <c r="G17916" s="1" t="s">
        <v>199</v>
      </c>
    </row>
    <row r="17917" spans="1:7" x14ac:dyDescent="0.25">
      <c r="B17917" s="1" t="s">
        <v>45702</v>
      </c>
      <c r="C17917" s="1" t="s">
        <v>45703</v>
      </c>
      <c r="D17917" s="1" t="s">
        <v>45702</v>
      </c>
      <c r="E17917" s="1" t="s">
        <v>66</v>
      </c>
      <c r="F17917" s="1">
        <v>2753</v>
      </c>
      <c r="G17917" s="1" t="s">
        <v>199</v>
      </c>
    </row>
    <row r="17918" spans="1:7" x14ac:dyDescent="0.25">
      <c r="B17918" s="1" t="s">
        <v>45704</v>
      </c>
      <c r="C17918" s="1" t="s">
        <v>45704</v>
      </c>
      <c r="D17918" s="1" t="s">
        <v>45704</v>
      </c>
      <c r="E17918" s="1" t="s">
        <v>66</v>
      </c>
      <c r="G17918" s="1" t="s">
        <v>199</v>
      </c>
    </row>
    <row r="17919" spans="1:7" x14ac:dyDescent="0.25">
      <c r="B17919" s="1" t="s">
        <v>45705</v>
      </c>
      <c r="C17919" s="1" t="s">
        <v>45705</v>
      </c>
      <c r="D17919" s="1" t="s">
        <v>45705</v>
      </c>
      <c r="E17919" s="1" t="s">
        <v>66</v>
      </c>
      <c r="G17919" s="1" t="s">
        <v>199</v>
      </c>
    </row>
    <row r="17920" spans="1:7" x14ac:dyDescent="0.25">
      <c r="B17920" s="1" t="s">
        <v>45706</v>
      </c>
      <c r="C17920" s="1" t="s">
        <v>45706</v>
      </c>
      <c r="D17920" s="1" t="s">
        <v>45706</v>
      </c>
      <c r="E17920" s="1" t="s">
        <v>66</v>
      </c>
      <c r="G17920" s="1" t="s">
        <v>199</v>
      </c>
    </row>
    <row r="17921" spans="1:7" x14ac:dyDescent="0.25">
      <c r="B17921" s="1" t="s">
        <v>45707</v>
      </c>
      <c r="C17921" s="1" t="s">
        <v>45707</v>
      </c>
      <c r="D17921" s="1" t="s">
        <v>45707</v>
      </c>
      <c r="E17921" s="1" t="s">
        <v>66</v>
      </c>
      <c r="G17921" s="1" t="s">
        <v>199</v>
      </c>
    </row>
    <row r="17922" spans="1:7" x14ac:dyDescent="0.25">
      <c r="B17922" s="1" t="s">
        <v>45708</v>
      </c>
      <c r="C17922" s="1" t="s">
        <v>45709</v>
      </c>
      <c r="D17922" s="1" t="s">
        <v>45710</v>
      </c>
      <c r="E17922" s="1" t="s">
        <v>66</v>
      </c>
      <c r="G17922" s="1" t="s">
        <v>199</v>
      </c>
    </row>
    <row r="17923" spans="1:7" x14ac:dyDescent="0.25">
      <c r="B17923" s="1" t="s">
        <v>45711</v>
      </c>
      <c r="C17923" s="1" t="s">
        <v>45712</v>
      </c>
      <c r="D17923" s="1" t="s">
        <v>45713</v>
      </c>
      <c r="E17923" s="1" t="s">
        <v>66</v>
      </c>
      <c r="G17923" s="1" t="s">
        <v>199</v>
      </c>
    </row>
    <row r="17924" spans="1:7" x14ac:dyDescent="0.25">
      <c r="B17924" s="1" t="s">
        <v>45714</v>
      </c>
      <c r="C17924" s="1" t="s">
        <v>45715</v>
      </c>
      <c r="D17924" s="1" t="s">
        <v>45716</v>
      </c>
      <c r="E17924" s="1" t="s">
        <v>66</v>
      </c>
      <c r="G17924" s="1" t="s">
        <v>199</v>
      </c>
    </row>
    <row r="17925" spans="1:7" x14ac:dyDescent="0.25">
      <c r="B17925" s="1" t="s">
        <v>45717</v>
      </c>
      <c r="C17925" s="1" t="s">
        <v>45718</v>
      </c>
      <c r="D17925" s="1" t="s">
        <v>45719</v>
      </c>
      <c r="E17925" s="1" t="s">
        <v>66</v>
      </c>
      <c r="G17925" s="1" t="s">
        <v>199</v>
      </c>
    </row>
    <row r="17926" spans="1:7" x14ac:dyDescent="0.25">
      <c r="A17926" s="1">
        <v>25310033</v>
      </c>
      <c r="B17926" s="1" t="s">
        <v>19849</v>
      </c>
      <c r="C17926" s="1" t="s">
        <v>19850</v>
      </c>
      <c r="D17926" s="1" t="s">
        <v>19851</v>
      </c>
      <c r="E17926" s="1" t="s">
        <v>66</v>
      </c>
      <c r="F17926" s="1" t="s">
        <v>1396</v>
      </c>
      <c r="G17926" s="1" t="s">
        <v>1397</v>
      </c>
    </row>
    <row r="17927" spans="1:7" x14ac:dyDescent="0.25">
      <c r="A17927" s="1">
        <v>33900557</v>
      </c>
      <c r="B17927" s="1" t="s">
        <v>45720</v>
      </c>
      <c r="C17927" s="1" t="s">
        <v>45720</v>
      </c>
      <c r="D17927" s="1" t="s">
        <v>45720</v>
      </c>
      <c r="G17927" s="1" t="s">
        <v>199</v>
      </c>
    </row>
    <row r="17928" spans="1:7" x14ac:dyDescent="0.25">
      <c r="A17928" s="1">
        <v>33900558</v>
      </c>
      <c r="B17928" s="1" t="s">
        <v>45721</v>
      </c>
      <c r="C17928" s="1" t="s">
        <v>45721</v>
      </c>
      <c r="D17928" s="1" t="s">
        <v>45721</v>
      </c>
      <c r="G17928" s="1" t="s">
        <v>199</v>
      </c>
    </row>
    <row r="17929" spans="1:7" x14ac:dyDescent="0.25">
      <c r="A17929" s="1">
        <v>33900560</v>
      </c>
      <c r="B17929" s="1" t="s">
        <v>45722</v>
      </c>
      <c r="C17929" s="1" t="s">
        <v>45722</v>
      </c>
      <c r="D17929" s="1" t="s">
        <v>45722</v>
      </c>
      <c r="G17929" s="1" t="s">
        <v>199</v>
      </c>
    </row>
    <row r="17930" spans="1:7" x14ac:dyDescent="0.25">
      <c r="A17930" s="1">
        <v>33900561</v>
      </c>
      <c r="B17930" s="1" t="s">
        <v>45723</v>
      </c>
      <c r="C17930" s="1" t="s">
        <v>45723</v>
      </c>
      <c r="D17930" s="1" t="s">
        <v>45723</v>
      </c>
      <c r="G17930" s="1" t="s">
        <v>199</v>
      </c>
    </row>
    <row r="17931" spans="1:7" x14ac:dyDescent="0.25">
      <c r="A17931" s="1">
        <v>33900562</v>
      </c>
      <c r="B17931" s="1" t="s">
        <v>45724</v>
      </c>
      <c r="C17931" s="1" t="s">
        <v>45724</v>
      </c>
      <c r="D17931" s="1" t="s">
        <v>45724</v>
      </c>
      <c r="G17931" s="1" t="s">
        <v>199</v>
      </c>
    </row>
    <row r="17932" spans="1:7" x14ac:dyDescent="0.25">
      <c r="A17932" s="1">
        <v>33900556</v>
      </c>
      <c r="B17932" s="1" t="s">
        <v>45725</v>
      </c>
      <c r="C17932" s="1" t="s">
        <v>45726</v>
      </c>
      <c r="D17932" s="1" t="s">
        <v>45727</v>
      </c>
      <c r="E17932" s="1" t="s">
        <v>65</v>
      </c>
      <c r="F17932" s="1" t="s">
        <v>171</v>
      </c>
      <c r="G17932" s="1" t="s">
        <v>172</v>
      </c>
    </row>
    <row r="17933" spans="1:7" x14ac:dyDescent="0.25">
      <c r="B17933" s="1" t="s">
        <v>45728</v>
      </c>
      <c r="C17933" s="1" t="s">
        <v>45729</v>
      </c>
      <c r="D17933" s="1" t="s">
        <v>45730</v>
      </c>
      <c r="E17933" s="1" t="s">
        <v>66</v>
      </c>
      <c r="G17933" s="1" t="s">
        <v>199</v>
      </c>
    </row>
    <row r="17934" spans="1:7" x14ac:dyDescent="0.25">
      <c r="B17934" s="1" t="s">
        <v>45731</v>
      </c>
      <c r="C17934" s="1" t="s">
        <v>45732</v>
      </c>
      <c r="D17934" s="1" t="s">
        <v>45733</v>
      </c>
      <c r="E17934" s="1" t="s">
        <v>65</v>
      </c>
      <c r="F17934" s="1" t="s">
        <v>7702</v>
      </c>
      <c r="G17934" s="1" t="s">
        <v>199</v>
      </c>
    </row>
    <row r="17935" spans="1:7" x14ac:dyDescent="0.25">
      <c r="B17935" s="1" t="s">
        <v>45734</v>
      </c>
      <c r="C17935" s="1" t="s">
        <v>45735</v>
      </c>
      <c r="D17935" s="1" t="s">
        <v>45736</v>
      </c>
      <c r="E17935" s="1" t="s">
        <v>66</v>
      </c>
      <c r="F17935" s="1" t="s">
        <v>7862</v>
      </c>
      <c r="G17935" s="1" t="s">
        <v>199</v>
      </c>
    </row>
    <row r="17936" spans="1:7" x14ac:dyDescent="0.25">
      <c r="B17936" s="1" t="s">
        <v>45737</v>
      </c>
      <c r="C17936" s="1" t="s">
        <v>45738</v>
      </c>
      <c r="D17936" s="1" t="s">
        <v>45739</v>
      </c>
      <c r="E17936" s="1" t="s">
        <v>66</v>
      </c>
      <c r="F17936" s="1" t="s">
        <v>7862</v>
      </c>
      <c r="G17936" s="1" t="s">
        <v>199</v>
      </c>
    </row>
    <row r="17937" spans="1:7" x14ac:dyDescent="0.25">
      <c r="B17937" s="1" t="s">
        <v>45740</v>
      </c>
      <c r="C17937" s="1" t="s">
        <v>45741</v>
      </c>
      <c r="D17937" s="1" t="s">
        <v>45742</v>
      </c>
      <c r="E17937" s="1" t="s">
        <v>66</v>
      </c>
      <c r="F17937" s="1" t="s">
        <v>7862</v>
      </c>
      <c r="G17937" s="1" t="s">
        <v>199</v>
      </c>
    </row>
    <row r="17938" spans="1:7" x14ac:dyDescent="0.25">
      <c r="A17938" s="1">
        <v>33000691</v>
      </c>
      <c r="B17938" s="1" t="s">
        <v>45743</v>
      </c>
      <c r="C17938" s="1" t="s">
        <v>45744</v>
      </c>
      <c r="D17938" s="1" t="s">
        <v>45745</v>
      </c>
      <c r="E17938" s="1" t="s">
        <v>65</v>
      </c>
      <c r="F17938" s="1" t="s">
        <v>39</v>
      </c>
      <c r="G17938" s="1" t="s">
        <v>321</v>
      </c>
    </row>
    <row r="17939" spans="1:7" x14ac:dyDescent="0.25">
      <c r="A17939" s="1">
        <v>33000693</v>
      </c>
      <c r="B17939" s="1" t="s">
        <v>45746</v>
      </c>
      <c r="C17939" s="1" t="s">
        <v>45747</v>
      </c>
      <c r="D17939" s="1" t="s">
        <v>45748</v>
      </c>
      <c r="E17939" s="1" t="s">
        <v>65</v>
      </c>
      <c r="F17939" s="1" t="s">
        <v>39</v>
      </c>
      <c r="G17939" s="1" t="s">
        <v>321</v>
      </c>
    </row>
    <row r="17940" spans="1:7" x14ac:dyDescent="0.25">
      <c r="A17940" s="1">
        <v>19745287</v>
      </c>
      <c r="B17940" s="1" t="s">
        <v>45394</v>
      </c>
      <c r="C17940" s="1" t="s">
        <v>45395</v>
      </c>
      <c r="D17940" s="1" t="s">
        <v>45396</v>
      </c>
      <c r="E17940" s="1" t="s">
        <v>66</v>
      </c>
      <c r="F17940" s="1" t="s">
        <v>356</v>
      </c>
      <c r="G17940" s="1" t="s">
        <v>357</v>
      </c>
    </row>
    <row r="17941" spans="1:7" x14ac:dyDescent="0.25">
      <c r="A17941" s="1">
        <v>33000696</v>
      </c>
      <c r="B17941" s="1" t="s">
        <v>45749</v>
      </c>
      <c r="C17941" s="1" t="s">
        <v>45750</v>
      </c>
      <c r="D17941" s="1" t="s">
        <v>45751</v>
      </c>
      <c r="E17941" s="1" t="s">
        <v>65</v>
      </c>
      <c r="F17941" s="1" t="s">
        <v>480</v>
      </c>
      <c r="G17941" s="1" t="s">
        <v>481</v>
      </c>
    </row>
    <row r="17942" spans="1:7" x14ac:dyDescent="0.25">
      <c r="A17942" s="1">
        <v>33000702</v>
      </c>
      <c r="B17942" s="1" t="s">
        <v>45752</v>
      </c>
      <c r="C17942" s="1" t="s">
        <v>45753</v>
      </c>
      <c r="D17942" s="1" t="s">
        <v>45754</v>
      </c>
      <c r="E17942" s="1" t="s">
        <v>65</v>
      </c>
      <c r="F17942" s="1" t="s">
        <v>480</v>
      </c>
      <c r="G17942" s="1" t="s">
        <v>481</v>
      </c>
    </row>
    <row r="17943" spans="1:7" x14ac:dyDescent="0.25">
      <c r="B17943" s="1" t="s">
        <v>4106</v>
      </c>
      <c r="C17943" s="1" t="s">
        <v>4107</v>
      </c>
      <c r="D17943" s="1" t="s">
        <v>44237</v>
      </c>
      <c r="E17943" s="1" t="s">
        <v>65</v>
      </c>
      <c r="F17943" s="1" t="s">
        <v>9242</v>
      </c>
      <c r="G17943" s="1" t="s">
        <v>199</v>
      </c>
    </row>
    <row r="17944" spans="1:7" x14ac:dyDescent="0.25">
      <c r="B17944" s="1" t="s">
        <v>44238</v>
      </c>
      <c r="C17944" s="1" t="s">
        <v>44239</v>
      </c>
      <c r="D17944" s="1" t="s">
        <v>44240</v>
      </c>
      <c r="E17944" s="1" t="s">
        <v>65</v>
      </c>
      <c r="F17944" s="1" t="s">
        <v>9242</v>
      </c>
      <c r="G17944" s="1" t="s">
        <v>199</v>
      </c>
    </row>
    <row r="17945" spans="1:7" x14ac:dyDescent="0.25">
      <c r="B17945" s="1" t="s">
        <v>45755</v>
      </c>
      <c r="C17945" s="1" t="s">
        <v>45756</v>
      </c>
      <c r="D17945" s="1" t="s">
        <v>45757</v>
      </c>
      <c r="E17945" s="1" t="s">
        <v>65</v>
      </c>
      <c r="F17945" s="1" t="s">
        <v>9242</v>
      </c>
      <c r="G17945" s="1" t="s">
        <v>199</v>
      </c>
    </row>
    <row r="17946" spans="1:7" x14ac:dyDescent="0.25">
      <c r="B17946" s="1" t="s">
        <v>45758</v>
      </c>
      <c r="C17946" s="1" t="s">
        <v>45759</v>
      </c>
      <c r="D17946" s="1" t="s">
        <v>45760</v>
      </c>
      <c r="E17946" s="1" t="s">
        <v>65</v>
      </c>
      <c r="F17946" s="1" t="s">
        <v>9242</v>
      </c>
      <c r="G17946" s="1" t="s">
        <v>199</v>
      </c>
    </row>
    <row r="17947" spans="1:7" x14ac:dyDescent="0.25">
      <c r="B17947" s="1" t="s">
        <v>45761</v>
      </c>
      <c r="C17947" s="1" t="s">
        <v>45762</v>
      </c>
      <c r="D17947" s="1" t="s">
        <v>45763</v>
      </c>
      <c r="E17947" s="1" t="s">
        <v>65</v>
      </c>
      <c r="F17947" s="1" t="s">
        <v>9242</v>
      </c>
      <c r="G17947" s="1" t="s">
        <v>199</v>
      </c>
    </row>
    <row r="17948" spans="1:7" x14ac:dyDescent="0.25">
      <c r="B17948" s="1" t="s">
        <v>45764</v>
      </c>
      <c r="C17948" s="1" t="s">
        <v>45765</v>
      </c>
      <c r="D17948" s="1" t="s">
        <v>45766</v>
      </c>
      <c r="E17948" s="1" t="s">
        <v>65</v>
      </c>
      <c r="F17948" s="1" t="s">
        <v>9242</v>
      </c>
      <c r="G17948" s="1" t="s">
        <v>199</v>
      </c>
    </row>
    <row r="17949" spans="1:7" x14ac:dyDescent="0.25">
      <c r="B17949" s="1" t="s">
        <v>45767</v>
      </c>
      <c r="C17949" s="1" t="s">
        <v>45767</v>
      </c>
      <c r="D17949" s="1" t="s">
        <v>45767</v>
      </c>
      <c r="E17949" s="1" t="s">
        <v>66</v>
      </c>
      <c r="G17949" s="1" t="s">
        <v>199</v>
      </c>
    </row>
    <row r="17950" spans="1:7" x14ac:dyDescent="0.25">
      <c r="A17950" s="1">
        <v>33904066</v>
      </c>
      <c r="B17950" s="1" t="s">
        <v>45768</v>
      </c>
      <c r="C17950" s="1" t="s">
        <v>45769</v>
      </c>
      <c r="D17950" s="1" t="s">
        <v>45770</v>
      </c>
      <c r="G17950" s="1" t="s">
        <v>199</v>
      </c>
    </row>
    <row r="17951" spans="1:7" x14ac:dyDescent="0.25">
      <c r="A17951" s="1">
        <v>33904067</v>
      </c>
      <c r="B17951" s="1" t="s">
        <v>45771</v>
      </c>
      <c r="C17951" s="1" t="s">
        <v>45772</v>
      </c>
      <c r="D17951" s="1" t="s">
        <v>45773</v>
      </c>
      <c r="G17951" s="1" t="s">
        <v>199</v>
      </c>
    </row>
    <row r="17952" spans="1:7" x14ac:dyDescent="0.25">
      <c r="A17952" s="1">
        <v>33904065</v>
      </c>
      <c r="B17952" s="1" t="s">
        <v>45774</v>
      </c>
      <c r="C17952" s="1" t="s">
        <v>45775</v>
      </c>
      <c r="D17952" s="1" t="s">
        <v>45776</v>
      </c>
      <c r="G17952" s="1" t="s">
        <v>199</v>
      </c>
    </row>
    <row r="17953" spans="1:7" x14ac:dyDescent="0.25">
      <c r="A17953" s="1">
        <v>19745288</v>
      </c>
      <c r="B17953" s="1" t="s">
        <v>45140</v>
      </c>
      <c r="C17953" s="1" t="s">
        <v>45141</v>
      </c>
      <c r="D17953" s="1" t="s">
        <v>45142</v>
      </c>
      <c r="E17953" s="1" t="s">
        <v>65</v>
      </c>
      <c r="F17953" s="1" t="s">
        <v>101</v>
      </c>
      <c r="G17953" s="1" t="s">
        <v>6260</v>
      </c>
    </row>
    <row r="17954" spans="1:7" x14ac:dyDescent="0.25">
      <c r="A17954" s="1">
        <v>35520303</v>
      </c>
      <c r="B17954" s="1" t="s">
        <v>45777</v>
      </c>
      <c r="C17954" s="1" t="s">
        <v>45778</v>
      </c>
      <c r="D17954" s="1" t="s">
        <v>45779</v>
      </c>
      <c r="E17954" s="1" t="s">
        <v>65</v>
      </c>
      <c r="F17954" s="1" t="s">
        <v>42037</v>
      </c>
      <c r="G17954" s="1" t="s">
        <v>42038</v>
      </c>
    </row>
    <row r="17955" spans="1:7" x14ac:dyDescent="0.25">
      <c r="A17955" s="1">
        <v>35520306</v>
      </c>
      <c r="B17955" s="1" t="s">
        <v>45780</v>
      </c>
      <c r="C17955" s="1" t="s">
        <v>45781</v>
      </c>
      <c r="D17955" s="1" t="s">
        <v>45782</v>
      </c>
      <c r="E17955" s="1" t="s">
        <v>65</v>
      </c>
      <c r="F17955" s="1" t="s">
        <v>45783</v>
      </c>
      <c r="G17955" s="1" t="s">
        <v>45784</v>
      </c>
    </row>
    <row r="17956" spans="1:7" x14ac:dyDescent="0.25">
      <c r="A17956" s="1">
        <v>35520307</v>
      </c>
      <c r="B17956" s="1" t="s">
        <v>45785</v>
      </c>
      <c r="C17956" s="1" t="s">
        <v>45786</v>
      </c>
      <c r="D17956" s="1" t="s">
        <v>45787</v>
      </c>
      <c r="E17956" s="1" t="s">
        <v>65</v>
      </c>
      <c r="F17956" s="1" t="s">
        <v>45783</v>
      </c>
      <c r="G17956" s="1" t="s">
        <v>45784</v>
      </c>
    </row>
    <row r="17957" spans="1:7" x14ac:dyDescent="0.25">
      <c r="A17957" s="1">
        <v>35520308</v>
      </c>
      <c r="B17957" s="1" t="s">
        <v>45788</v>
      </c>
      <c r="C17957" s="1" t="s">
        <v>45789</v>
      </c>
      <c r="D17957" s="1" t="s">
        <v>45790</v>
      </c>
      <c r="E17957" s="1" t="s">
        <v>65</v>
      </c>
      <c r="F17957" s="1" t="s">
        <v>45783</v>
      </c>
      <c r="G17957" s="1" t="s">
        <v>45784</v>
      </c>
    </row>
    <row r="17958" spans="1:7" x14ac:dyDescent="0.25">
      <c r="B17958" s="1" t="s">
        <v>45791</v>
      </c>
      <c r="C17958" s="1" t="s">
        <v>45792</v>
      </c>
      <c r="D17958" s="1" t="s">
        <v>45793</v>
      </c>
      <c r="E17958" s="1" t="s">
        <v>65</v>
      </c>
      <c r="F17958" s="1" t="s">
        <v>7649</v>
      </c>
      <c r="G17958" s="1" t="s">
        <v>199</v>
      </c>
    </row>
    <row r="17959" spans="1:7" x14ac:dyDescent="0.25">
      <c r="B17959" s="1" t="s">
        <v>45794</v>
      </c>
      <c r="C17959" s="1" t="s">
        <v>45795</v>
      </c>
      <c r="D17959" s="1" t="s">
        <v>45796</v>
      </c>
      <c r="E17959" s="1" t="s">
        <v>65</v>
      </c>
      <c r="F17959" s="1" t="s">
        <v>7824</v>
      </c>
      <c r="G17959" s="1" t="s">
        <v>199</v>
      </c>
    </row>
    <row r="17960" spans="1:7" x14ac:dyDescent="0.25">
      <c r="A17960" s="1">
        <v>17795040</v>
      </c>
      <c r="B17960" s="1" t="s">
        <v>45797</v>
      </c>
      <c r="C17960" s="1" t="s">
        <v>45798</v>
      </c>
      <c r="D17960" s="1" t="s">
        <v>45799</v>
      </c>
      <c r="E17960" s="1" t="s">
        <v>66</v>
      </c>
      <c r="F17960" s="1" t="s">
        <v>498</v>
      </c>
      <c r="G17960" s="1" t="s">
        <v>499</v>
      </c>
    </row>
    <row r="17961" spans="1:7" x14ac:dyDescent="0.25">
      <c r="A17961" s="1">
        <v>26272043</v>
      </c>
      <c r="B17961" s="1" t="s">
        <v>45800</v>
      </c>
      <c r="C17961" s="1" t="s">
        <v>45801</v>
      </c>
      <c r="D17961" s="1" t="s">
        <v>45802</v>
      </c>
      <c r="E17961" s="1" t="s">
        <v>66</v>
      </c>
      <c r="F17961" s="1" t="s">
        <v>859</v>
      </c>
      <c r="G17961" s="1" t="s">
        <v>860</v>
      </c>
    </row>
    <row r="17962" spans="1:7" x14ac:dyDescent="0.25">
      <c r="A17962" s="1">
        <v>33950231</v>
      </c>
      <c r="B17962" s="1" t="s">
        <v>45803</v>
      </c>
      <c r="C17962" s="1" t="s">
        <v>45804</v>
      </c>
      <c r="D17962" s="1" t="s">
        <v>45805</v>
      </c>
      <c r="G17962" s="1" t="s">
        <v>199</v>
      </c>
    </row>
    <row r="17963" spans="1:7" x14ac:dyDescent="0.25">
      <c r="A17963" s="1">
        <v>26272044</v>
      </c>
      <c r="B17963" s="1" t="s">
        <v>45806</v>
      </c>
      <c r="C17963" s="1" t="s">
        <v>45807</v>
      </c>
      <c r="D17963" s="1" t="s">
        <v>45808</v>
      </c>
      <c r="E17963" s="1" t="s">
        <v>66</v>
      </c>
      <c r="F17963" s="1" t="s">
        <v>859</v>
      </c>
      <c r="G17963" s="1" t="s">
        <v>860</v>
      </c>
    </row>
    <row r="17964" spans="1:7" x14ac:dyDescent="0.25">
      <c r="A17964" s="1">
        <v>17726016</v>
      </c>
      <c r="B17964" s="1" t="s">
        <v>45809</v>
      </c>
      <c r="C17964" s="1" t="s">
        <v>45810</v>
      </c>
      <c r="D17964" s="1" t="s">
        <v>45811</v>
      </c>
      <c r="E17964" s="1" t="s">
        <v>66</v>
      </c>
      <c r="F17964" s="1" t="s">
        <v>2778</v>
      </c>
      <c r="G17964" s="1" t="s">
        <v>2779</v>
      </c>
    </row>
    <row r="17965" spans="1:7" x14ac:dyDescent="0.25">
      <c r="A17965" s="1">
        <v>31000003</v>
      </c>
      <c r="B17965" s="1" t="s">
        <v>45812</v>
      </c>
      <c r="C17965" s="1" t="s">
        <v>45812</v>
      </c>
      <c r="D17965" s="1" t="s">
        <v>45812</v>
      </c>
      <c r="G17965" s="1" t="s">
        <v>199</v>
      </c>
    </row>
    <row r="17966" spans="1:7" x14ac:dyDescent="0.25">
      <c r="B17966" s="1" t="s">
        <v>45813</v>
      </c>
      <c r="C17966" s="1" t="s">
        <v>45814</v>
      </c>
      <c r="D17966" s="1" t="s">
        <v>45815</v>
      </c>
      <c r="E17966" s="1" t="s">
        <v>66</v>
      </c>
      <c r="F17966" s="1">
        <v>3468</v>
      </c>
      <c r="G17966" s="1" t="s">
        <v>199</v>
      </c>
    </row>
    <row r="17967" spans="1:7" x14ac:dyDescent="0.25">
      <c r="A17967" s="1">
        <v>35500005</v>
      </c>
      <c r="B17967" s="1" t="s">
        <v>45816</v>
      </c>
      <c r="C17967" s="1" t="s">
        <v>45817</v>
      </c>
      <c r="D17967" s="1" t="s">
        <v>45816</v>
      </c>
      <c r="E17967" s="1" t="s">
        <v>65</v>
      </c>
      <c r="F17967" s="1" t="s">
        <v>92</v>
      </c>
      <c r="G17967" s="1" t="s">
        <v>3299</v>
      </c>
    </row>
    <row r="17968" spans="1:7" x14ac:dyDescent="0.25">
      <c r="A17968" s="1">
        <v>33950232</v>
      </c>
      <c r="B17968" s="1" t="s">
        <v>45818</v>
      </c>
      <c r="C17968" s="1" t="s">
        <v>45818</v>
      </c>
      <c r="D17968" s="1" t="s">
        <v>45818</v>
      </c>
      <c r="G17968" s="1" t="s">
        <v>199</v>
      </c>
    </row>
    <row r="17969" spans="1:7" x14ac:dyDescent="0.25">
      <c r="B17969" s="1" t="s">
        <v>45819</v>
      </c>
      <c r="C17969" s="1" t="s">
        <v>45820</v>
      </c>
      <c r="D17969" s="1" t="s">
        <v>45821</v>
      </c>
      <c r="E17969" s="1" t="s">
        <v>66</v>
      </c>
      <c r="F17969" s="1" t="s">
        <v>7862</v>
      </c>
      <c r="G17969" s="1" t="s">
        <v>199</v>
      </c>
    </row>
    <row r="17970" spans="1:7" x14ac:dyDescent="0.25">
      <c r="A17970" s="1">
        <v>17746050</v>
      </c>
      <c r="B17970" s="1" t="s">
        <v>45822</v>
      </c>
      <c r="C17970" s="1" t="s">
        <v>45823</v>
      </c>
      <c r="D17970" s="1" t="s">
        <v>45824</v>
      </c>
      <c r="E17970" s="1" t="s">
        <v>66</v>
      </c>
      <c r="F17970" s="1" t="s">
        <v>1182</v>
      </c>
      <c r="G17970" s="1" t="s">
        <v>1183</v>
      </c>
    </row>
    <row r="17971" spans="1:7" x14ac:dyDescent="0.25">
      <c r="A17971" s="1">
        <v>19046100</v>
      </c>
      <c r="B17971" s="1" t="s">
        <v>45825</v>
      </c>
      <c r="C17971" s="1" t="s">
        <v>45826</v>
      </c>
      <c r="D17971" s="1" t="s">
        <v>45827</v>
      </c>
      <c r="E17971" s="1" t="s">
        <v>66</v>
      </c>
      <c r="F17971" s="1" t="s">
        <v>1320</v>
      </c>
      <c r="G17971" s="1" t="s">
        <v>1321</v>
      </c>
    </row>
    <row r="17972" spans="1:7" x14ac:dyDescent="0.25">
      <c r="B17972" s="1" t="s">
        <v>12108</v>
      </c>
      <c r="C17972" s="1" t="s">
        <v>12109</v>
      </c>
      <c r="D17972" s="1" t="s">
        <v>12110</v>
      </c>
      <c r="E17972" s="1" t="s">
        <v>65</v>
      </c>
      <c r="F17972" s="1" t="s">
        <v>45828</v>
      </c>
      <c r="G17972" s="1" t="s">
        <v>199</v>
      </c>
    </row>
    <row r="17973" spans="1:7" x14ac:dyDescent="0.25">
      <c r="A17973" s="1">
        <v>17716028</v>
      </c>
      <c r="B17973" s="1" t="s">
        <v>5685</v>
      </c>
      <c r="C17973" s="1" t="s">
        <v>5686</v>
      </c>
      <c r="D17973" s="1" t="s">
        <v>5687</v>
      </c>
      <c r="E17973" s="1" t="s">
        <v>66</v>
      </c>
      <c r="F17973" s="1" t="s">
        <v>1174</v>
      </c>
      <c r="G17973" s="1" t="s">
        <v>1175</v>
      </c>
    </row>
    <row r="17974" spans="1:7" x14ac:dyDescent="0.25">
      <c r="A17974" s="1">
        <v>17018077</v>
      </c>
      <c r="B17974" s="1" t="s">
        <v>45829</v>
      </c>
      <c r="C17974" s="1" t="s">
        <v>45830</v>
      </c>
      <c r="D17974" s="1" t="s">
        <v>45831</v>
      </c>
      <c r="E17974" s="1" t="s">
        <v>66</v>
      </c>
      <c r="F17974" s="1" t="s">
        <v>2898</v>
      </c>
      <c r="G17974" s="1" t="s">
        <v>2899</v>
      </c>
    </row>
    <row r="17975" spans="1:7" x14ac:dyDescent="0.25">
      <c r="A17975" s="1">
        <v>17546000</v>
      </c>
      <c r="B17975" s="1" t="s">
        <v>45832</v>
      </c>
      <c r="C17975" s="1" t="s">
        <v>45833</v>
      </c>
      <c r="D17975" s="1" t="s">
        <v>45834</v>
      </c>
      <c r="E17975" s="1" t="s">
        <v>66</v>
      </c>
      <c r="F17975" s="1" t="s">
        <v>1182</v>
      </c>
      <c r="G17975" s="1" t="s">
        <v>1183</v>
      </c>
    </row>
    <row r="17976" spans="1:7" x14ac:dyDescent="0.25">
      <c r="A17976" s="1">
        <v>17546001</v>
      </c>
      <c r="B17976" s="1" t="s">
        <v>3044</v>
      </c>
      <c r="C17976" s="1" t="s">
        <v>3045</v>
      </c>
      <c r="D17976" s="1" t="s">
        <v>3046</v>
      </c>
      <c r="E17976" s="1" t="s">
        <v>66</v>
      </c>
      <c r="F17976" s="1" t="s">
        <v>1182</v>
      </c>
      <c r="G17976" s="1" t="s">
        <v>1183</v>
      </c>
    </row>
    <row r="17977" spans="1:7" x14ac:dyDescent="0.25">
      <c r="A17977" s="1">
        <v>39010321</v>
      </c>
      <c r="B17977" s="1" t="s">
        <v>45835</v>
      </c>
      <c r="C17977" s="1" t="s">
        <v>45835</v>
      </c>
      <c r="D17977" s="1" t="s">
        <v>45835</v>
      </c>
      <c r="E17977" s="1" t="s">
        <v>66</v>
      </c>
      <c r="G17977" s="1" t="s">
        <v>199</v>
      </c>
    </row>
    <row r="17978" spans="1:7" x14ac:dyDescent="0.25">
      <c r="A17978" s="1">
        <v>16741000</v>
      </c>
      <c r="B17978" s="1" t="s">
        <v>45836</v>
      </c>
      <c r="C17978" s="1" t="s">
        <v>45837</v>
      </c>
      <c r="D17978" s="1" t="s">
        <v>45838</v>
      </c>
      <c r="E17978" s="1" t="s">
        <v>66</v>
      </c>
      <c r="F17978" s="1" t="s">
        <v>42143</v>
      </c>
      <c r="G17978" s="1" t="s">
        <v>42144</v>
      </c>
    </row>
    <row r="17979" spans="1:7" x14ac:dyDescent="0.25">
      <c r="A17979" s="1">
        <v>39010322</v>
      </c>
      <c r="B17979" s="1" t="s">
        <v>45839</v>
      </c>
      <c r="C17979" s="1" t="s">
        <v>45839</v>
      </c>
      <c r="D17979" s="1" t="s">
        <v>45839</v>
      </c>
      <c r="E17979" s="1" t="s">
        <v>66</v>
      </c>
      <c r="G17979" s="1" t="s">
        <v>199</v>
      </c>
    </row>
    <row r="17980" spans="1:7" x14ac:dyDescent="0.25">
      <c r="B17980" s="1" t="s">
        <v>40969</v>
      </c>
      <c r="C17980" s="1" t="s">
        <v>45840</v>
      </c>
      <c r="D17980" s="1" t="s">
        <v>45841</v>
      </c>
      <c r="E17980" s="1" t="s">
        <v>66</v>
      </c>
      <c r="F17980" s="1">
        <v>2992</v>
      </c>
      <c r="G17980" s="1" t="s">
        <v>199</v>
      </c>
    </row>
    <row r="17981" spans="1:7" x14ac:dyDescent="0.25">
      <c r="B17981" s="1" t="s">
        <v>7268</v>
      </c>
      <c r="C17981" s="1" t="s">
        <v>7269</v>
      </c>
      <c r="D17981" s="1" t="s">
        <v>7270</v>
      </c>
      <c r="E17981" s="1" t="s">
        <v>66</v>
      </c>
      <c r="G17981" s="1" t="s">
        <v>199</v>
      </c>
    </row>
    <row r="17982" spans="1:7" x14ac:dyDescent="0.25">
      <c r="B17982" s="1" t="s">
        <v>7265</v>
      </c>
      <c r="C17982" s="1" t="s">
        <v>7266</v>
      </c>
      <c r="D17982" s="1" t="s">
        <v>7267</v>
      </c>
      <c r="E17982" s="1" t="s">
        <v>66</v>
      </c>
      <c r="G17982" s="1" t="s">
        <v>199</v>
      </c>
    </row>
    <row r="17983" spans="1:7" x14ac:dyDescent="0.25">
      <c r="B17983" s="1" t="s">
        <v>45842</v>
      </c>
      <c r="C17983" s="1" t="s">
        <v>45843</v>
      </c>
      <c r="D17983" s="1" t="s">
        <v>45844</v>
      </c>
      <c r="E17983" s="1" t="s">
        <v>66</v>
      </c>
      <c r="F17983" s="1" t="s">
        <v>8189</v>
      </c>
      <c r="G17983" s="1" t="s">
        <v>199</v>
      </c>
    </row>
    <row r="17984" spans="1:7" x14ac:dyDescent="0.25">
      <c r="B17984" s="1" t="s">
        <v>45845</v>
      </c>
      <c r="C17984" s="1" t="s">
        <v>45846</v>
      </c>
      <c r="D17984" s="1" t="s">
        <v>45847</v>
      </c>
      <c r="E17984" s="1" t="s">
        <v>66</v>
      </c>
      <c r="F17984" s="1" t="s">
        <v>43642</v>
      </c>
      <c r="G17984" s="1" t="s">
        <v>199</v>
      </c>
    </row>
    <row r="17985" spans="1:7" x14ac:dyDescent="0.25">
      <c r="B17985" s="1" t="s">
        <v>45848</v>
      </c>
      <c r="C17985" s="1" t="s">
        <v>45849</v>
      </c>
      <c r="D17985" s="1" t="s">
        <v>45850</v>
      </c>
      <c r="E17985" s="1" t="s">
        <v>66</v>
      </c>
      <c r="F17985" s="1" t="s">
        <v>45851</v>
      </c>
      <c r="G17985" s="1" t="s">
        <v>199</v>
      </c>
    </row>
    <row r="17986" spans="1:7" x14ac:dyDescent="0.25">
      <c r="B17986" s="1" t="s">
        <v>45852</v>
      </c>
      <c r="C17986" s="1" t="s">
        <v>45853</v>
      </c>
      <c r="D17986" s="1" t="s">
        <v>45854</v>
      </c>
      <c r="E17986" s="1" t="s">
        <v>66</v>
      </c>
      <c r="F17986" s="1" t="s">
        <v>45851</v>
      </c>
      <c r="G17986" s="1" t="s">
        <v>199</v>
      </c>
    </row>
    <row r="17987" spans="1:7" x14ac:dyDescent="0.25">
      <c r="B17987" s="1" t="s">
        <v>45855</v>
      </c>
      <c r="C17987" s="1" t="s">
        <v>45856</v>
      </c>
      <c r="D17987" s="1" t="s">
        <v>45857</v>
      </c>
      <c r="E17987" s="1" t="s">
        <v>66</v>
      </c>
      <c r="F17987" s="1" t="s">
        <v>45858</v>
      </c>
      <c r="G17987" s="1" t="s">
        <v>199</v>
      </c>
    </row>
    <row r="17988" spans="1:7" x14ac:dyDescent="0.25">
      <c r="A17988" s="1">
        <v>39010324</v>
      </c>
      <c r="B17988" s="1" t="s">
        <v>45859</v>
      </c>
      <c r="C17988" s="1" t="s">
        <v>45859</v>
      </c>
      <c r="D17988" s="1" t="s">
        <v>45859</v>
      </c>
      <c r="E17988" s="1" t="s">
        <v>66</v>
      </c>
      <c r="G17988" s="1" t="s">
        <v>199</v>
      </c>
    </row>
    <row r="17989" spans="1:7" x14ac:dyDescent="0.25">
      <c r="B17989" s="1" t="s">
        <v>45860</v>
      </c>
      <c r="C17989" s="1" t="s">
        <v>45861</v>
      </c>
      <c r="D17989" s="1" t="s">
        <v>45862</v>
      </c>
      <c r="E17989" s="1" t="s">
        <v>66</v>
      </c>
      <c r="G17989" s="1" t="s">
        <v>199</v>
      </c>
    </row>
    <row r="17990" spans="1:7" x14ac:dyDescent="0.25">
      <c r="A17990" s="1">
        <v>23400188</v>
      </c>
      <c r="B17990" s="1" t="s">
        <v>45863</v>
      </c>
      <c r="C17990" s="1" t="s">
        <v>45864</v>
      </c>
      <c r="D17990" s="1" t="s">
        <v>45865</v>
      </c>
      <c r="E17990" s="1" t="s">
        <v>66</v>
      </c>
      <c r="F17990" s="1" t="s">
        <v>16776</v>
      </c>
      <c r="G17990" s="1" t="s">
        <v>16777</v>
      </c>
    </row>
    <row r="17991" spans="1:7" x14ac:dyDescent="0.25">
      <c r="B17991" s="1" t="s">
        <v>45866</v>
      </c>
      <c r="C17991" s="1" t="s">
        <v>45867</v>
      </c>
      <c r="D17991" s="1" t="s">
        <v>45868</v>
      </c>
      <c r="E17991" s="1" t="s">
        <v>66</v>
      </c>
      <c r="F17991" s="1" t="s">
        <v>7430</v>
      </c>
      <c r="G17991" s="1" t="s">
        <v>199</v>
      </c>
    </row>
    <row r="17992" spans="1:7" x14ac:dyDescent="0.25">
      <c r="B17992" s="1" t="s">
        <v>45869</v>
      </c>
      <c r="C17992" s="1" t="s">
        <v>45870</v>
      </c>
      <c r="D17992" s="1" t="s">
        <v>45871</v>
      </c>
      <c r="E17992" s="1" t="s">
        <v>66</v>
      </c>
      <c r="F17992" s="1" t="s">
        <v>45872</v>
      </c>
      <c r="G17992" s="1" t="s">
        <v>199</v>
      </c>
    </row>
    <row r="17993" spans="1:7" x14ac:dyDescent="0.25">
      <c r="B17993" s="1" t="s">
        <v>45873</v>
      </c>
      <c r="C17993" s="1" t="s">
        <v>45874</v>
      </c>
      <c r="D17993" s="1" t="s">
        <v>45873</v>
      </c>
      <c r="E17993" s="1" t="s">
        <v>66</v>
      </c>
      <c r="F17993" s="1" t="s">
        <v>45851</v>
      </c>
      <c r="G17993" s="1" t="s">
        <v>199</v>
      </c>
    </row>
    <row r="17994" spans="1:7" x14ac:dyDescent="0.25">
      <c r="B17994" s="1" t="s">
        <v>45875</v>
      </c>
      <c r="C17994" s="1" t="s">
        <v>45876</v>
      </c>
      <c r="D17994" s="1" t="s">
        <v>45875</v>
      </c>
      <c r="E17994" s="1" t="s">
        <v>66</v>
      </c>
      <c r="F17994" s="1" t="s">
        <v>45851</v>
      </c>
      <c r="G17994" s="1" t="s">
        <v>199</v>
      </c>
    </row>
    <row r="17995" spans="1:7" x14ac:dyDescent="0.25">
      <c r="B17995" s="1" t="s">
        <v>45877</v>
      </c>
      <c r="C17995" s="1" t="s">
        <v>45878</v>
      </c>
      <c r="D17995" s="1" t="s">
        <v>45877</v>
      </c>
      <c r="E17995" s="1" t="s">
        <v>66</v>
      </c>
      <c r="F17995" s="1" t="s">
        <v>45851</v>
      </c>
      <c r="G17995" s="1" t="s">
        <v>199</v>
      </c>
    </row>
    <row r="17996" spans="1:7" x14ac:dyDescent="0.25">
      <c r="B17996" s="1" t="s">
        <v>45879</v>
      </c>
      <c r="C17996" s="1" t="s">
        <v>45880</v>
      </c>
      <c r="D17996" s="1" t="s">
        <v>45879</v>
      </c>
      <c r="E17996" s="1" t="s">
        <v>66</v>
      </c>
      <c r="F17996" s="1" t="s">
        <v>45851</v>
      </c>
      <c r="G17996" s="1" t="s">
        <v>199</v>
      </c>
    </row>
    <row r="17997" spans="1:7" x14ac:dyDescent="0.25">
      <c r="B17997" s="1" t="s">
        <v>45881</v>
      </c>
      <c r="C17997" s="1" t="s">
        <v>45882</v>
      </c>
      <c r="D17997" s="1" t="s">
        <v>45881</v>
      </c>
      <c r="E17997" s="1" t="s">
        <v>66</v>
      </c>
      <c r="F17997" s="1" t="s">
        <v>45851</v>
      </c>
      <c r="G17997" s="1" t="s">
        <v>199</v>
      </c>
    </row>
    <row r="17998" spans="1:7" x14ac:dyDescent="0.25">
      <c r="B17998" s="1" t="s">
        <v>45883</v>
      </c>
      <c r="C17998" s="1" t="s">
        <v>45884</v>
      </c>
      <c r="D17998" s="1" t="s">
        <v>45885</v>
      </c>
      <c r="E17998" s="1" t="s">
        <v>66</v>
      </c>
      <c r="F17998" s="1" t="s">
        <v>8739</v>
      </c>
      <c r="G17998" s="1" t="s">
        <v>199</v>
      </c>
    </row>
    <row r="17999" spans="1:7" x14ac:dyDescent="0.25">
      <c r="B17999" s="1" t="s">
        <v>45886</v>
      </c>
      <c r="C17999" s="1" t="s">
        <v>45887</v>
      </c>
      <c r="D17999" s="1" t="s">
        <v>45888</v>
      </c>
      <c r="E17999" s="1" t="s">
        <v>66</v>
      </c>
      <c r="F17999" s="1" t="s">
        <v>8739</v>
      </c>
      <c r="G17999" s="1" t="s">
        <v>199</v>
      </c>
    </row>
    <row r="18000" spans="1:7" x14ac:dyDescent="0.25">
      <c r="B18000" s="1" t="s">
        <v>45889</v>
      </c>
      <c r="C18000" s="1" t="s">
        <v>45890</v>
      </c>
      <c r="D18000" s="1" t="s">
        <v>45891</v>
      </c>
      <c r="E18000" s="1" t="s">
        <v>66</v>
      </c>
      <c r="F18000" s="1" t="s">
        <v>8739</v>
      </c>
      <c r="G18000" s="1" t="s">
        <v>199</v>
      </c>
    </row>
    <row r="18001" spans="1:7" x14ac:dyDescent="0.25">
      <c r="B18001" s="1" t="s">
        <v>45892</v>
      </c>
      <c r="C18001" s="1" t="s">
        <v>45893</v>
      </c>
      <c r="D18001" s="1" t="s">
        <v>45894</v>
      </c>
      <c r="E18001" s="1" t="s">
        <v>66</v>
      </c>
      <c r="F18001" s="1" t="s">
        <v>8739</v>
      </c>
      <c r="G18001" s="1" t="s">
        <v>199</v>
      </c>
    </row>
    <row r="18002" spans="1:7" x14ac:dyDescent="0.25">
      <c r="A18002" s="1">
        <v>26272045</v>
      </c>
      <c r="B18002" s="1" t="s">
        <v>45895</v>
      </c>
      <c r="C18002" s="1" t="s">
        <v>45896</v>
      </c>
      <c r="D18002" s="1" t="s">
        <v>45897</v>
      </c>
      <c r="E18002" s="1" t="s">
        <v>66</v>
      </c>
      <c r="F18002" s="1" t="s">
        <v>859</v>
      </c>
      <c r="G18002" s="1" t="s">
        <v>860</v>
      </c>
    </row>
    <row r="18003" spans="1:7" x14ac:dyDescent="0.25">
      <c r="A18003" s="1">
        <v>33900966</v>
      </c>
      <c r="B18003" s="1" t="s">
        <v>45898</v>
      </c>
      <c r="C18003" s="1" t="s">
        <v>45899</v>
      </c>
      <c r="D18003" s="1" t="s">
        <v>45900</v>
      </c>
      <c r="E18003" s="1" t="s">
        <v>66</v>
      </c>
      <c r="F18003" s="1" t="s">
        <v>387</v>
      </c>
      <c r="G18003" s="1" t="s">
        <v>388</v>
      </c>
    </row>
    <row r="18004" spans="1:7" x14ac:dyDescent="0.25">
      <c r="A18004" s="1">
        <v>33900967</v>
      </c>
      <c r="B18004" s="1" t="s">
        <v>45901</v>
      </c>
      <c r="C18004" s="1" t="s">
        <v>45902</v>
      </c>
      <c r="D18004" s="1" t="s">
        <v>45903</v>
      </c>
      <c r="E18004" s="1" t="s">
        <v>65</v>
      </c>
      <c r="F18004" s="1" t="s">
        <v>171</v>
      </c>
      <c r="G18004" s="1" t="s">
        <v>172</v>
      </c>
    </row>
    <row r="18005" spans="1:7" x14ac:dyDescent="0.25">
      <c r="B18005" s="1" t="s">
        <v>45904</v>
      </c>
      <c r="C18005" s="1" t="s">
        <v>45905</v>
      </c>
      <c r="D18005" s="1" t="s">
        <v>45906</v>
      </c>
      <c r="E18005" s="1" t="s">
        <v>66</v>
      </c>
      <c r="F18005" s="1" t="s">
        <v>45907</v>
      </c>
      <c r="G18005" s="1" t="s">
        <v>199</v>
      </c>
    </row>
    <row r="18006" spans="1:7" x14ac:dyDescent="0.25">
      <c r="B18006" s="1" t="s">
        <v>45908</v>
      </c>
      <c r="C18006" s="1" t="s">
        <v>45909</v>
      </c>
      <c r="D18006" s="1" t="s">
        <v>45910</v>
      </c>
      <c r="E18006" s="1" t="s">
        <v>66</v>
      </c>
      <c r="F18006" s="1" t="s">
        <v>45911</v>
      </c>
      <c r="G18006" s="1" t="s">
        <v>199</v>
      </c>
    </row>
    <row r="18007" spans="1:7" x14ac:dyDescent="0.25">
      <c r="B18007" s="1" t="s">
        <v>45912</v>
      </c>
      <c r="C18007" s="1" t="s">
        <v>45913</v>
      </c>
      <c r="D18007" s="1" t="s">
        <v>45913</v>
      </c>
      <c r="E18007" s="1" t="s">
        <v>66</v>
      </c>
      <c r="F18007" s="1" t="s">
        <v>39766</v>
      </c>
      <c r="G18007" s="1" t="s">
        <v>199</v>
      </c>
    </row>
    <row r="18008" spans="1:7" x14ac:dyDescent="0.25">
      <c r="B18008" s="1" t="s">
        <v>45914</v>
      </c>
      <c r="C18008" s="1" t="s">
        <v>45915</v>
      </c>
      <c r="D18008" s="1" t="s">
        <v>45915</v>
      </c>
      <c r="E18008" s="1" t="s">
        <v>66</v>
      </c>
      <c r="F18008" s="1" t="s">
        <v>45916</v>
      </c>
      <c r="G18008" s="1" t="s">
        <v>199</v>
      </c>
    </row>
    <row r="18009" spans="1:7" x14ac:dyDescent="0.25">
      <c r="B18009" s="1" t="s">
        <v>45917</v>
      </c>
      <c r="C18009" s="1" t="s">
        <v>45918</v>
      </c>
      <c r="D18009" s="1" t="s">
        <v>45918</v>
      </c>
      <c r="E18009" s="1" t="s">
        <v>66</v>
      </c>
      <c r="F18009" s="1" t="s">
        <v>39766</v>
      </c>
      <c r="G18009" s="1" t="s">
        <v>199</v>
      </c>
    </row>
    <row r="18010" spans="1:7" x14ac:dyDescent="0.25">
      <c r="B18010" s="1" t="s">
        <v>45919</v>
      </c>
      <c r="C18010" s="1" t="s">
        <v>45920</v>
      </c>
      <c r="D18010" s="1" t="s">
        <v>45921</v>
      </c>
      <c r="E18010" s="1" t="s">
        <v>66</v>
      </c>
      <c r="F18010" s="1">
        <v>2636</v>
      </c>
      <c r="G18010" s="1" t="s">
        <v>199</v>
      </c>
    </row>
    <row r="18011" spans="1:7" x14ac:dyDescent="0.25">
      <c r="B18011" s="1" t="s">
        <v>45922</v>
      </c>
      <c r="C18011" s="1" t="s">
        <v>45923</v>
      </c>
      <c r="D18011" s="1" t="s">
        <v>45924</v>
      </c>
      <c r="E18011" s="1" t="s">
        <v>65</v>
      </c>
      <c r="F18011" s="1" t="s">
        <v>7702</v>
      </c>
      <c r="G18011" s="1" t="s">
        <v>199</v>
      </c>
    </row>
    <row r="18012" spans="1:7" x14ac:dyDescent="0.25">
      <c r="B18012" s="1" t="s">
        <v>45925</v>
      </c>
      <c r="C18012" s="1" t="s">
        <v>45926</v>
      </c>
      <c r="D18012" s="1" t="s">
        <v>45927</v>
      </c>
      <c r="E18012" s="1" t="s">
        <v>65</v>
      </c>
      <c r="F18012" s="1" t="s">
        <v>14766</v>
      </c>
      <c r="G18012" s="1" t="s">
        <v>199</v>
      </c>
    </row>
    <row r="18013" spans="1:7" x14ac:dyDescent="0.25">
      <c r="B18013" s="1" t="s">
        <v>45928</v>
      </c>
      <c r="C18013" s="1" t="s">
        <v>45929</v>
      </c>
      <c r="D18013" s="1" t="s">
        <v>45930</v>
      </c>
      <c r="E18013" s="1" t="s">
        <v>66</v>
      </c>
      <c r="F18013" s="1" t="s">
        <v>45851</v>
      </c>
      <c r="G18013" s="1" t="s">
        <v>199</v>
      </c>
    </row>
    <row r="18014" spans="1:7" x14ac:dyDescent="0.25">
      <c r="B18014" s="1" t="s">
        <v>45928</v>
      </c>
      <c r="C18014" s="1" t="s">
        <v>45929</v>
      </c>
      <c r="D18014" s="1" t="s">
        <v>45930</v>
      </c>
      <c r="E18014" s="1" t="s">
        <v>66</v>
      </c>
      <c r="F18014" s="1" t="s">
        <v>45851</v>
      </c>
      <c r="G18014" s="1" t="s">
        <v>199</v>
      </c>
    </row>
    <row r="18015" spans="1:7" x14ac:dyDescent="0.25">
      <c r="B18015" s="1" t="s">
        <v>45931</v>
      </c>
      <c r="C18015" s="1" t="s">
        <v>45932</v>
      </c>
      <c r="D18015" s="1" t="s">
        <v>45933</v>
      </c>
      <c r="E18015" s="1" t="s">
        <v>66</v>
      </c>
      <c r="F18015" s="1" t="s">
        <v>45851</v>
      </c>
      <c r="G18015" s="1" t="s">
        <v>199</v>
      </c>
    </row>
    <row r="18016" spans="1:7" x14ac:dyDescent="0.25">
      <c r="B18016" s="1" t="s">
        <v>45934</v>
      </c>
      <c r="C18016" s="1" t="s">
        <v>45935</v>
      </c>
      <c r="D18016" s="1" t="s">
        <v>45936</v>
      </c>
      <c r="E18016" s="1" t="s">
        <v>66</v>
      </c>
      <c r="F18016" s="1" t="s">
        <v>45937</v>
      </c>
      <c r="G18016" s="1" t="s">
        <v>199</v>
      </c>
    </row>
    <row r="18017" spans="1:7" x14ac:dyDescent="0.25">
      <c r="A18017" s="1">
        <v>26272046</v>
      </c>
      <c r="B18017" s="1" t="s">
        <v>45938</v>
      </c>
      <c r="C18017" s="1" t="s">
        <v>45939</v>
      </c>
      <c r="D18017" s="1" t="s">
        <v>45940</v>
      </c>
      <c r="E18017" s="1" t="s">
        <v>66</v>
      </c>
      <c r="F18017" s="1" t="s">
        <v>859</v>
      </c>
      <c r="G18017" s="1" t="s">
        <v>860</v>
      </c>
    </row>
    <row r="18018" spans="1:7" x14ac:dyDescent="0.25">
      <c r="A18018" s="1">
        <v>26272047</v>
      </c>
      <c r="B18018" s="1" t="s">
        <v>45941</v>
      </c>
      <c r="C18018" s="1" t="s">
        <v>45942</v>
      </c>
      <c r="D18018" s="1" t="s">
        <v>45943</v>
      </c>
      <c r="E18018" s="1" t="s">
        <v>66</v>
      </c>
      <c r="F18018" s="1" t="s">
        <v>859</v>
      </c>
      <c r="G18018" s="1" t="s">
        <v>860</v>
      </c>
    </row>
    <row r="18019" spans="1:7" x14ac:dyDescent="0.25">
      <c r="B18019" s="1" t="s">
        <v>45944</v>
      </c>
      <c r="C18019" s="1" t="s">
        <v>45945</v>
      </c>
      <c r="D18019" s="1" t="s">
        <v>45945</v>
      </c>
      <c r="E18019" s="1" t="s">
        <v>65</v>
      </c>
      <c r="F18019" s="1" t="s">
        <v>39766</v>
      </c>
      <c r="G18019" s="1" t="s">
        <v>199</v>
      </c>
    </row>
    <row r="18020" spans="1:7" x14ac:dyDescent="0.25">
      <c r="B18020" s="1" t="s">
        <v>45946</v>
      </c>
      <c r="C18020" s="1" t="s">
        <v>45947</v>
      </c>
      <c r="D18020" s="1" t="s">
        <v>45947</v>
      </c>
      <c r="E18020" s="1" t="s">
        <v>65</v>
      </c>
      <c r="F18020" s="1" t="s">
        <v>45916</v>
      </c>
      <c r="G18020" s="1" t="s">
        <v>199</v>
      </c>
    </row>
    <row r="18021" spans="1:7" x14ac:dyDescent="0.25">
      <c r="A18021" s="1">
        <v>26272048</v>
      </c>
      <c r="B18021" s="1" t="s">
        <v>45948</v>
      </c>
      <c r="C18021" s="1" t="s">
        <v>45949</v>
      </c>
      <c r="D18021" s="1" t="s">
        <v>45950</v>
      </c>
      <c r="E18021" s="1" t="s">
        <v>66</v>
      </c>
      <c r="F18021" s="1" t="s">
        <v>859</v>
      </c>
      <c r="G18021" s="1" t="s">
        <v>860</v>
      </c>
    </row>
    <row r="18022" spans="1:7" x14ac:dyDescent="0.25">
      <c r="A18022" s="1">
        <v>26272049</v>
      </c>
      <c r="B18022" s="1" t="s">
        <v>45951</v>
      </c>
      <c r="C18022" s="1" t="s">
        <v>45952</v>
      </c>
      <c r="D18022" s="1" t="s">
        <v>45953</v>
      </c>
      <c r="E18022" s="1" t="s">
        <v>66</v>
      </c>
      <c r="F18022" s="1" t="s">
        <v>859</v>
      </c>
      <c r="G18022" s="1" t="s">
        <v>860</v>
      </c>
    </row>
    <row r="18023" spans="1:7" x14ac:dyDescent="0.25">
      <c r="A18023" s="1">
        <v>26272050</v>
      </c>
      <c r="B18023" s="1" t="s">
        <v>45954</v>
      </c>
      <c r="C18023" s="1" t="s">
        <v>45955</v>
      </c>
      <c r="D18023" s="1" t="s">
        <v>45956</v>
      </c>
      <c r="E18023" s="1" t="s">
        <v>66</v>
      </c>
      <c r="F18023" s="1" t="s">
        <v>859</v>
      </c>
      <c r="G18023" s="1" t="s">
        <v>860</v>
      </c>
    </row>
    <row r="18024" spans="1:7" x14ac:dyDescent="0.25">
      <c r="A18024" s="1">
        <v>35520305</v>
      </c>
      <c r="B18024" s="1" t="s">
        <v>45957</v>
      </c>
      <c r="C18024" s="1" t="s">
        <v>45958</v>
      </c>
      <c r="D18024" s="1" t="s">
        <v>45959</v>
      </c>
      <c r="E18024" s="1" t="s">
        <v>65</v>
      </c>
      <c r="F18024" s="1" t="s">
        <v>2351</v>
      </c>
      <c r="G18024" s="1" t="s">
        <v>2352</v>
      </c>
    </row>
    <row r="18025" spans="1:7" x14ac:dyDescent="0.25">
      <c r="A18025" s="1">
        <v>35520309</v>
      </c>
      <c r="B18025" s="1" t="s">
        <v>45960</v>
      </c>
      <c r="C18025" s="1" t="s">
        <v>45961</v>
      </c>
      <c r="D18025" s="1" t="s">
        <v>45962</v>
      </c>
      <c r="E18025" s="1" t="s">
        <v>66</v>
      </c>
      <c r="F18025" s="1" t="s">
        <v>42037</v>
      </c>
      <c r="G18025" s="1" t="s">
        <v>42038</v>
      </c>
    </row>
    <row r="18026" spans="1:7" x14ac:dyDescent="0.25">
      <c r="A18026" s="1">
        <v>35520310</v>
      </c>
      <c r="B18026" s="1" t="s">
        <v>45963</v>
      </c>
      <c r="C18026" s="1" t="s">
        <v>45964</v>
      </c>
      <c r="D18026" s="1" t="s">
        <v>45965</v>
      </c>
      <c r="E18026" s="1" t="s">
        <v>66</v>
      </c>
      <c r="F18026" s="1" t="s">
        <v>42037</v>
      </c>
      <c r="G18026" s="1" t="s">
        <v>42038</v>
      </c>
    </row>
    <row r="18027" spans="1:7" x14ac:dyDescent="0.25">
      <c r="A18027" s="1">
        <v>17095061</v>
      </c>
      <c r="B18027" s="1" t="s">
        <v>45966</v>
      </c>
      <c r="C18027" s="1" t="s">
        <v>45967</v>
      </c>
      <c r="D18027" s="1" t="s">
        <v>45968</v>
      </c>
      <c r="E18027" s="1" t="s">
        <v>65</v>
      </c>
      <c r="F18027" s="1" t="s">
        <v>475</v>
      </c>
      <c r="G18027" s="1" t="s">
        <v>476</v>
      </c>
    </row>
    <row r="18028" spans="1:7" x14ac:dyDescent="0.25">
      <c r="A18028" s="1">
        <v>19745289</v>
      </c>
      <c r="B18028" s="1" t="s">
        <v>15282</v>
      </c>
      <c r="C18028" s="1" t="s">
        <v>15283</v>
      </c>
      <c r="D18028" s="1" t="s">
        <v>15284</v>
      </c>
      <c r="E18028" s="1" t="s">
        <v>66</v>
      </c>
      <c r="F18028" s="1" t="s">
        <v>45969</v>
      </c>
      <c r="G18028" s="1" t="s">
        <v>45970</v>
      </c>
    </row>
    <row r="18029" spans="1:7" x14ac:dyDescent="0.25">
      <c r="A18029" s="1">
        <v>26272051</v>
      </c>
      <c r="B18029" s="1" t="s">
        <v>45971</v>
      </c>
      <c r="C18029" s="1" t="s">
        <v>45972</v>
      </c>
      <c r="D18029" s="1" t="s">
        <v>45973</v>
      </c>
      <c r="E18029" s="1" t="s">
        <v>66</v>
      </c>
      <c r="F18029" s="1" t="s">
        <v>859</v>
      </c>
      <c r="G18029" s="1" t="s">
        <v>860</v>
      </c>
    </row>
    <row r="18030" spans="1:7" x14ac:dyDescent="0.25">
      <c r="A18030" s="1">
        <v>26272052</v>
      </c>
      <c r="B18030" s="1" t="s">
        <v>45974</v>
      </c>
      <c r="C18030" s="1" t="s">
        <v>45975</v>
      </c>
      <c r="D18030" s="1" t="s">
        <v>45976</v>
      </c>
      <c r="E18030" s="1" t="s">
        <v>66</v>
      </c>
      <c r="F18030" s="1" t="s">
        <v>859</v>
      </c>
      <c r="G18030" s="1" t="s">
        <v>860</v>
      </c>
    </row>
    <row r="18031" spans="1:7" x14ac:dyDescent="0.25">
      <c r="A18031" s="1">
        <v>26272053</v>
      </c>
      <c r="B18031" s="1" t="s">
        <v>45977</v>
      </c>
      <c r="C18031" s="1" t="s">
        <v>45978</v>
      </c>
      <c r="D18031" s="1" t="s">
        <v>45979</v>
      </c>
      <c r="E18031" s="1" t="s">
        <v>66</v>
      </c>
      <c r="F18031" s="1" t="s">
        <v>859</v>
      </c>
      <c r="G18031" s="1" t="s">
        <v>860</v>
      </c>
    </row>
    <row r="18032" spans="1:7" x14ac:dyDescent="0.25">
      <c r="A18032" s="1">
        <v>19745290</v>
      </c>
      <c r="B18032" s="1" t="s">
        <v>141</v>
      </c>
      <c r="C18032" s="1" t="s">
        <v>142</v>
      </c>
      <c r="D18032" s="1" t="s">
        <v>15233</v>
      </c>
      <c r="E18032" s="1" t="s">
        <v>66</v>
      </c>
      <c r="F18032" s="1" t="s">
        <v>45980</v>
      </c>
      <c r="G18032" s="1" t="s">
        <v>45981</v>
      </c>
    </row>
    <row r="18033" spans="1:7" x14ac:dyDescent="0.25">
      <c r="A18033" s="1">
        <v>33900969</v>
      </c>
      <c r="B18033" s="1" t="s">
        <v>45982</v>
      </c>
      <c r="C18033" s="1" t="s">
        <v>45982</v>
      </c>
      <c r="D18033" s="1" t="s">
        <v>45982</v>
      </c>
      <c r="E18033" s="1" t="s">
        <v>66</v>
      </c>
      <c r="F18033" s="1" t="s">
        <v>1187</v>
      </c>
      <c r="G18033" s="1" t="s">
        <v>1188</v>
      </c>
    </row>
    <row r="18034" spans="1:7" x14ac:dyDescent="0.25">
      <c r="A18034" s="1">
        <v>33900970</v>
      </c>
      <c r="B18034" s="1" t="s">
        <v>45983</v>
      </c>
      <c r="C18034" s="1" t="s">
        <v>45983</v>
      </c>
      <c r="D18034" s="1" t="s">
        <v>45983</v>
      </c>
      <c r="G18034" s="1" t="s">
        <v>199</v>
      </c>
    </row>
    <row r="18035" spans="1:7" x14ac:dyDescent="0.25">
      <c r="A18035" s="1">
        <v>33900972</v>
      </c>
      <c r="B18035" s="1" t="s">
        <v>45984</v>
      </c>
      <c r="C18035" s="1" t="s">
        <v>45984</v>
      </c>
      <c r="D18035" s="1" t="s">
        <v>45984</v>
      </c>
      <c r="G18035" s="1" t="s">
        <v>199</v>
      </c>
    </row>
    <row r="18036" spans="1:7" x14ac:dyDescent="0.25">
      <c r="A18036" s="1">
        <v>33900973</v>
      </c>
      <c r="B18036" s="1" t="s">
        <v>45985</v>
      </c>
      <c r="C18036" s="1" t="s">
        <v>45985</v>
      </c>
      <c r="D18036" s="1" t="s">
        <v>45985</v>
      </c>
      <c r="G18036" s="1" t="s">
        <v>199</v>
      </c>
    </row>
    <row r="18037" spans="1:7" x14ac:dyDescent="0.25">
      <c r="A18037" s="1">
        <v>33900968</v>
      </c>
      <c r="B18037" s="1" t="s">
        <v>45986</v>
      </c>
      <c r="C18037" s="1" t="s">
        <v>45986</v>
      </c>
      <c r="D18037" s="1" t="s">
        <v>45986</v>
      </c>
      <c r="G18037" s="1" t="s">
        <v>199</v>
      </c>
    </row>
    <row r="18038" spans="1:7" x14ac:dyDescent="0.25">
      <c r="A18038" s="1">
        <v>26370124</v>
      </c>
      <c r="B18038" s="1" t="s">
        <v>45987</v>
      </c>
      <c r="C18038" s="1" t="s">
        <v>45988</v>
      </c>
      <c r="D18038" s="1" t="s">
        <v>45989</v>
      </c>
      <c r="E18038" s="1" t="s">
        <v>66</v>
      </c>
      <c r="F18038" s="1" t="s">
        <v>859</v>
      </c>
      <c r="G18038" s="1" t="s">
        <v>860</v>
      </c>
    </row>
    <row r="18039" spans="1:7" x14ac:dyDescent="0.25">
      <c r="A18039" s="1">
        <v>26272054</v>
      </c>
      <c r="B18039" s="1" t="s">
        <v>45990</v>
      </c>
      <c r="C18039" s="1" t="s">
        <v>45991</v>
      </c>
      <c r="D18039" s="1" t="s">
        <v>45992</v>
      </c>
      <c r="E18039" s="1" t="s">
        <v>66</v>
      </c>
      <c r="F18039" s="1" t="s">
        <v>859</v>
      </c>
      <c r="G18039" s="1" t="s">
        <v>860</v>
      </c>
    </row>
    <row r="18040" spans="1:7" x14ac:dyDescent="0.25">
      <c r="A18040" s="1">
        <v>26272055</v>
      </c>
      <c r="B18040" s="1" t="s">
        <v>45993</v>
      </c>
      <c r="C18040" s="1" t="s">
        <v>45994</v>
      </c>
      <c r="D18040" s="1" t="s">
        <v>45995</v>
      </c>
      <c r="E18040" s="1" t="s">
        <v>66</v>
      </c>
      <c r="F18040" s="1" t="s">
        <v>859</v>
      </c>
      <c r="G18040" s="1" t="s">
        <v>860</v>
      </c>
    </row>
    <row r="18041" spans="1:7" x14ac:dyDescent="0.25">
      <c r="A18041" s="1">
        <v>19745291</v>
      </c>
      <c r="B18041" s="1" t="s">
        <v>15279</v>
      </c>
      <c r="C18041" s="1" t="s">
        <v>15280</v>
      </c>
      <c r="D18041" s="1" t="s">
        <v>15281</v>
      </c>
      <c r="E18041" s="1" t="s">
        <v>66</v>
      </c>
      <c r="F18041" s="1" t="s">
        <v>45969</v>
      </c>
      <c r="G18041" s="1" t="s">
        <v>45970</v>
      </c>
    </row>
    <row r="18042" spans="1:7" x14ac:dyDescent="0.25">
      <c r="A18042" s="1">
        <v>26770052</v>
      </c>
      <c r="B18042" s="1" t="s">
        <v>45996</v>
      </c>
      <c r="C18042" s="1" t="s">
        <v>45997</v>
      </c>
      <c r="D18042" s="1" t="s">
        <v>45998</v>
      </c>
      <c r="E18042" s="1" t="s">
        <v>66</v>
      </c>
      <c r="F18042" s="1" t="s">
        <v>859</v>
      </c>
      <c r="G18042" s="1" t="s">
        <v>860</v>
      </c>
    </row>
    <row r="18043" spans="1:7" x14ac:dyDescent="0.25">
      <c r="A18043" s="1">
        <v>19745292</v>
      </c>
      <c r="B18043" s="1" t="s">
        <v>15288</v>
      </c>
      <c r="C18043" s="1" t="s">
        <v>15289</v>
      </c>
      <c r="D18043" s="1" t="s">
        <v>15290</v>
      </c>
      <c r="E18043" s="1" t="s">
        <v>66</v>
      </c>
      <c r="F18043" s="1" t="s">
        <v>45969</v>
      </c>
      <c r="G18043" s="1" t="s">
        <v>45970</v>
      </c>
    </row>
    <row r="18044" spans="1:7" x14ac:dyDescent="0.25">
      <c r="B18044" s="1" t="s">
        <v>4098</v>
      </c>
      <c r="C18044" s="1" t="s">
        <v>4099</v>
      </c>
      <c r="D18044" s="1" t="s">
        <v>4100</v>
      </c>
      <c r="E18044" s="1" t="s">
        <v>66</v>
      </c>
      <c r="F18044" s="1" t="s">
        <v>45999</v>
      </c>
      <c r="G18044" s="1" t="s">
        <v>199</v>
      </c>
    </row>
    <row r="18045" spans="1:7" x14ac:dyDescent="0.25">
      <c r="B18045" s="1" t="s">
        <v>46000</v>
      </c>
      <c r="C18045" s="1" t="s">
        <v>46001</v>
      </c>
      <c r="D18045" s="1" t="s">
        <v>46002</v>
      </c>
      <c r="E18045" s="1" t="s">
        <v>65</v>
      </c>
      <c r="F18045" s="1" t="s">
        <v>43750</v>
      </c>
      <c r="G18045" s="1" t="s">
        <v>199</v>
      </c>
    </row>
    <row r="18046" spans="1:7" x14ac:dyDescent="0.25">
      <c r="B18046" s="1" t="s">
        <v>46003</v>
      </c>
      <c r="C18046" s="1" t="s">
        <v>46004</v>
      </c>
      <c r="D18046" s="1" t="s">
        <v>46005</v>
      </c>
      <c r="E18046" s="1" t="s">
        <v>66</v>
      </c>
      <c r="F18046" s="1" t="s">
        <v>46006</v>
      </c>
      <c r="G18046" s="1" t="s">
        <v>199</v>
      </c>
    </row>
    <row r="18047" spans="1:7" x14ac:dyDescent="0.25">
      <c r="B18047" s="1" t="s">
        <v>46007</v>
      </c>
      <c r="C18047" s="1" t="s">
        <v>46008</v>
      </c>
      <c r="D18047" s="1" t="s">
        <v>46009</v>
      </c>
      <c r="E18047" s="1" t="s">
        <v>66</v>
      </c>
      <c r="F18047" s="1" t="s">
        <v>46006</v>
      </c>
      <c r="G18047" s="1" t="s">
        <v>199</v>
      </c>
    </row>
    <row r="18048" spans="1:7" x14ac:dyDescent="0.25">
      <c r="A18048" s="1">
        <v>19724063</v>
      </c>
      <c r="B18048" s="1" t="s">
        <v>1467</v>
      </c>
      <c r="C18048" s="1" t="s">
        <v>1468</v>
      </c>
      <c r="D18048" s="1" t="s">
        <v>1469</v>
      </c>
      <c r="E18048" s="1" t="s">
        <v>66</v>
      </c>
      <c r="F18048" s="1" t="s">
        <v>5894</v>
      </c>
      <c r="G18048" s="1" t="s">
        <v>5895</v>
      </c>
    </row>
    <row r="18049" spans="1:7" x14ac:dyDescent="0.25">
      <c r="B18049" s="1" t="s">
        <v>46010</v>
      </c>
      <c r="C18049" s="1" t="s">
        <v>46011</v>
      </c>
      <c r="D18049" s="1" t="s">
        <v>46012</v>
      </c>
      <c r="E18049" s="1" t="s">
        <v>66</v>
      </c>
      <c r="F18049" s="1" t="s">
        <v>46013</v>
      </c>
      <c r="G18049" s="1" t="s">
        <v>199</v>
      </c>
    </row>
    <row r="18050" spans="1:7" x14ac:dyDescent="0.25">
      <c r="A18050" s="1">
        <v>35260823</v>
      </c>
      <c r="B18050" s="1" t="s">
        <v>46014</v>
      </c>
      <c r="C18050" s="1" t="s">
        <v>46014</v>
      </c>
      <c r="D18050" s="1" t="s">
        <v>46014</v>
      </c>
      <c r="G18050" s="1" t="s">
        <v>199</v>
      </c>
    </row>
    <row r="18051" spans="1:7" x14ac:dyDescent="0.25">
      <c r="A18051" s="1">
        <v>19724064</v>
      </c>
      <c r="B18051" s="1" t="s">
        <v>14727</v>
      </c>
      <c r="C18051" s="1" t="s">
        <v>14728</v>
      </c>
      <c r="D18051" s="1" t="s">
        <v>14729</v>
      </c>
      <c r="E18051" s="1" t="s">
        <v>66</v>
      </c>
      <c r="F18051" s="1" t="s">
        <v>5894</v>
      </c>
      <c r="G18051" s="1" t="s">
        <v>5895</v>
      </c>
    </row>
    <row r="18052" spans="1:7" x14ac:dyDescent="0.25">
      <c r="A18052" s="1">
        <v>19724065</v>
      </c>
      <c r="B18052" s="1" t="s">
        <v>14736</v>
      </c>
      <c r="C18052" s="1" t="s">
        <v>14737</v>
      </c>
      <c r="D18052" s="1" t="s">
        <v>14738</v>
      </c>
      <c r="E18052" s="1" t="s">
        <v>66</v>
      </c>
      <c r="F18052" s="1" t="s">
        <v>5894</v>
      </c>
      <c r="G18052" s="1" t="s">
        <v>5895</v>
      </c>
    </row>
    <row r="18053" spans="1:7" x14ac:dyDescent="0.25">
      <c r="A18053" s="1">
        <v>19727021</v>
      </c>
      <c r="B18053" s="1" t="s">
        <v>1464</v>
      </c>
      <c r="C18053" s="1" t="s">
        <v>1465</v>
      </c>
      <c r="D18053" s="1" t="s">
        <v>1466</v>
      </c>
      <c r="E18053" s="1" t="s">
        <v>66</v>
      </c>
      <c r="F18053" s="1" t="s">
        <v>5894</v>
      </c>
      <c r="G18053" s="1" t="s">
        <v>5895</v>
      </c>
    </row>
    <row r="18054" spans="1:7" x14ac:dyDescent="0.25">
      <c r="A18054" s="1">
        <v>19727022</v>
      </c>
      <c r="B18054" s="1" t="s">
        <v>14860</v>
      </c>
      <c r="C18054" s="1" t="s">
        <v>14861</v>
      </c>
      <c r="D18054" s="1" t="s">
        <v>14862</v>
      </c>
      <c r="E18054" s="1" t="s">
        <v>66</v>
      </c>
      <c r="F18054" s="1" t="s">
        <v>4000</v>
      </c>
      <c r="G18054" s="1" t="s">
        <v>4001</v>
      </c>
    </row>
    <row r="18055" spans="1:7" x14ac:dyDescent="0.25">
      <c r="A18055" s="1">
        <v>19727023</v>
      </c>
      <c r="B18055" s="1" t="s">
        <v>14752</v>
      </c>
      <c r="C18055" s="1" t="s">
        <v>14753</v>
      </c>
      <c r="D18055" s="1" t="s">
        <v>14754</v>
      </c>
      <c r="E18055" s="1" t="s">
        <v>66</v>
      </c>
      <c r="F18055" s="1" t="s">
        <v>4000</v>
      </c>
      <c r="G18055" s="1" t="s">
        <v>4001</v>
      </c>
    </row>
    <row r="18056" spans="1:7" x14ac:dyDescent="0.25">
      <c r="A18056" s="1">
        <v>19727024</v>
      </c>
      <c r="B18056" s="1" t="s">
        <v>1915</v>
      </c>
      <c r="C18056" s="1" t="s">
        <v>1916</v>
      </c>
      <c r="D18056" s="1" t="s">
        <v>1917</v>
      </c>
      <c r="E18056" s="1" t="s">
        <v>66</v>
      </c>
      <c r="F18056" s="1" t="s">
        <v>4000</v>
      </c>
      <c r="G18056" s="1" t="s">
        <v>4001</v>
      </c>
    </row>
    <row r="18057" spans="1:7" x14ac:dyDescent="0.25">
      <c r="A18057" s="1">
        <v>19746047</v>
      </c>
      <c r="B18057" s="1" t="s">
        <v>13239</v>
      </c>
      <c r="C18057" s="1" t="s">
        <v>13240</v>
      </c>
      <c r="D18057" s="1" t="s">
        <v>13241</v>
      </c>
      <c r="E18057" s="1" t="s">
        <v>65</v>
      </c>
      <c r="F18057" s="1" t="s">
        <v>102</v>
      </c>
      <c r="G18057" s="1" t="s">
        <v>1053</v>
      </c>
    </row>
    <row r="18058" spans="1:7" x14ac:dyDescent="0.25">
      <c r="A18058" s="1">
        <v>19017065</v>
      </c>
      <c r="B18058" s="1" t="s">
        <v>10880</v>
      </c>
      <c r="C18058" s="1" t="s">
        <v>10881</v>
      </c>
      <c r="D18058" s="1" t="s">
        <v>10882</v>
      </c>
      <c r="E18058" s="1" t="s">
        <v>66</v>
      </c>
      <c r="F18058" s="1" t="s">
        <v>957</v>
      </c>
      <c r="G18058" s="1" t="s">
        <v>958</v>
      </c>
    </row>
    <row r="18059" spans="1:7" x14ac:dyDescent="0.25">
      <c r="A18059" s="1">
        <v>35240022</v>
      </c>
      <c r="B18059" s="1" t="s">
        <v>46015</v>
      </c>
      <c r="C18059" s="1" t="s">
        <v>46016</v>
      </c>
      <c r="D18059" s="1" t="s">
        <v>46017</v>
      </c>
      <c r="E18059" s="1" t="s">
        <v>66</v>
      </c>
      <c r="F18059" s="1" t="s">
        <v>39</v>
      </c>
      <c r="G18059" s="1" t="s">
        <v>321</v>
      </c>
    </row>
    <row r="18060" spans="1:7" x14ac:dyDescent="0.25">
      <c r="A18060" s="1">
        <v>19727025</v>
      </c>
      <c r="B18060" s="1" t="s">
        <v>46018</v>
      </c>
      <c r="C18060" s="1" t="s">
        <v>46019</v>
      </c>
      <c r="D18060" s="1" t="s">
        <v>46020</v>
      </c>
      <c r="E18060" s="1" t="s">
        <v>66</v>
      </c>
      <c r="F18060" s="1" t="s">
        <v>5894</v>
      </c>
      <c r="G18060" s="1" t="s">
        <v>5895</v>
      </c>
    </row>
    <row r="18061" spans="1:7" x14ac:dyDescent="0.25">
      <c r="A18061" s="1">
        <v>19727026</v>
      </c>
      <c r="B18061" s="1" t="s">
        <v>14748</v>
      </c>
      <c r="C18061" s="1" t="s">
        <v>14748</v>
      </c>
      <c r="D18061" s="1" t="s">
        <v>14749</v>
      </c>
      <c r="E18061" s="1" t="s">
        <v>66</v>
      </c>
      <c r="F18061" s="1" t="s">
        <v>5894</v>
      </c>
      <c r="G18061" s="1" t="s">
        <v>5895</v>
      </c>
    </row>
    <row r="18062" spans="1:7" x14ac:dyDescent="0.25">
      <c r="A18062" s="1">
        <v>19727027</v>
      </c>
      <c r="B18062" s="1" t="s">
        <v>5891</v>
      </c>
      <c r="C18062" s="1" t="s">
        <v>5892</v>
      </c>
      <c r="D18062" s="1" t="s">
        <v>5893</v>
      </c>
      <c r="E18062" s="1" t="s">
        <v>66</v>
      </c>
      <c r="F18062" s="1" t="s">
        <v>5894</v>
      </c>
      <c r="G18062" s="1" t="s">
        <v>5895</v>
      </c>
    </row>
    <row r="18063" spans="1:7" x14ac:dyDescent="0.25">
      <c r="B18063" s="1" t="s">
        <v>46021</v>
      </c>
      <c r="C18063" s="1" t="s">
        <v>46022</v>
      </c>
      <c r="D18063" s="1" t="s">
        <v>46023</v>
      </c>
      <c r="E18063" s="1" t="s">
        <v>66</v>
      </c>
      <c r="F18063" s="1" t="s">
        <v>9762</v>
      </c>
      <c r="G18063" s="1" t="s">
        <v>199</v>
      </c>
    </row>
    <row r="18064" spans="1:7" x14ac:dyDescent="0.25">
      <c r="A18064" s="1">
        <v>19745293</v>
      </c>
      <c r="B18064" s="1" t="s">
        <v>46024</v>
      </c>
      <c r="C18064" s="1" t="s">
        <v>46025</v>
      </c>
      <c r="D18064" s="1" t="s">
        <v>46026</v>
      </c>
      <c r="E18064" s="1" t="s">
        <v>66</v>
      </c>
      <c r="F18064" s="1" t="s">
        <v>45969</v>
      </c>
      <c r="G18064" s="1" t="s">
        <v>45970</v>
      </c>
    </row>
    <row r="18065" spans="1:7" x14ac:dyDescent="0.25">
      <c r="A18065" s="1">
        <v>19727028</v>
      </c>
      <c r="B18065" s="1" t="s">
        <v>46027</v>
      </c>
      <c r="C18065" s="1" t="s">
        <v>46028</v>
      </c>
      <c r="D18065" s="1" t="s">
        <v>46029</v>
      </c>
      <c r="E18065" s="1" t="s">
        <v>66</v>
      </c>
      <c r="F18065" s="1" t="s">
        <v>5894</v>
      </c>
      <c r="G18065" s="1" t="s">
        <v>5895</v>
      </c>
    </row>
    <row r="18066" spans="1:7" x14ac:dyDescent="0.25">
      <c r="B18066" s="1" t="s">
        <v>9717</v>
      </c>
      <c r="C18066" s="1" t="s">
        <v>9718</v>
      </c>
      <c r="D18066" s="1" t="s">
        <v>9719</v>
      </c>
      <c r="E18066" s="1" t="s">
        <v>66</v>
      </c>
      <c r="F18066" s="1" t="s">
        <v>8116</v>
      </c>
      <c r="G18066" s="1" t="s">
        <v>199</v>
      </c>
    </row>
    <row r="18067" spans="1:7" x14ac:dyDescent="0.25">
      <c r="B18067" s="1" t="s">
        <v>9112</v>
      </c>
      <c r="C18067" s="1" t="s">
        <v>9113</v>
      </c>
      <c r="D18067" s="1" t="s">
        <v>9114</v>
      </c>
      <c r="E18067" s="1" t="s">
        <v>66</v>
      </c>
      <c r="F18067" s="1" t="s">
        <v>7862</v>
      </c>
      <c r="G18067" s="1" t="s">
        <v>199</v>
      </c>
    </row>
    <row r="18068" spans="1:7" x14ac:dyDescent="0.25">
      <c r="B18068" s="1" t="s">
        <v>41933</v>
      </c>
      <c r="C18068" s="1" t="s">
        <v>41934</v>
      </c>
      <c r="D18068" s="1" t="s">
        <v>41935</v>
      </c>
      <c r="E18068" s="1" t="s">
        <v>66</v>
      </c>
      <c r="F18068" s="1" t="s">
        <v>45851</v>
      </c>
      <c r="G18068" s="1" t="s">
        <v>199</v>
      </c>
    </row>
    <row r="18069" spans="1:7" x14ac:dyDescent="0.25">
      <c r="B18069" s="1" t="s">
        <v>46030</v>
      </c>
      <c r="C18069" s="1" t="s">
        <v>46031</v>
      </c>
      <c r="D18069" s="1" t="s">
        <v>46032</v>
      </c>
      <c r="E18069" s="1" t="s">
        <v>66</v>
      </c>
      <c r="F18069" s="1" t="s">
        <v>45851</v>
      </c>
      <c r="G18069" s="1" t="s">
        <v>199</v>
      </c>
    </row>
    <row r="18070" spans="1:7" x14ac:dyDescent="0.25">
      <c r="B18070" s="1" t="s">
        <v>15647</v>
      </c>
      <c r="C18070" s="1" t="s">
        <v>15648</v>
      </c>
      <c r="D18070" s="1" t="s">
        <v>15649</v>
      </c>
      <c r="E18070" s="1" t="s">
        <v>66</v>
      </c>
      <c r="F18070" s="1" t="s">
        <v>45851</v>
      </c>
      <c r="G18070" s="1" t="s">
        <v>199</v>
      </c>
    </row>
    <row r="18071" spans="1:7" x14ac:dyDescent="0.25">
      <c r="B18071" s="1" t="s">
        <v>2391</v>
      </c>
      <c r="C18071" s="1" t="s">
        <v>2392</v>
      </c>
      <c r="D18071" s="1" t="s">
        <v>2393</v>
      </c>
      <c r="E18071" s="1" t="s">
        <v>66</v>
      </c>
      <c r="F18071" s="1" t="s">
        <v>11933</v>
      </c>
      <c r="G18071" s="1" t="s">
        <v>199</v>
      </c>
    </row>
    <row r="18072" spans="1:7" x14ac:dyDescent="0.25">
      <c r="B18072" s="1" t="s">
        <v>46033</v>
      </c>
      <c r="C18072" s="1" t="s">
        <v>46034</v>
      </c>
      <c r="D18072" s="1" t="s">
        <v>46035</v>
      </c>
      <c r="E18072" s="1" t="s">
        <v>66</v>
      </c>
      <c r="F18072" s="1" t="s">
        <v>11933</v>
      </c>
      <c r="G18072" s="1" t="s">
        <v>199</v>
      </c>
    </row>
    <row r="18073" spans="1:7" x14ac:dyDescent="0.25">
      <c r="B18073" s="1" t="s">
        <v>15659</v>
      </c>
      <c r="C18073" s="1" t="s">
        <v>15660</v>
      </c>
      <c r="D18073" s="1" t="s">
        <v>15661</v>
      </c>
      <c r="E18073" s="1" t="s">
        <v>66</v>
      </c>
      <c r="F18073" s="1" t="s">
        <v>46036</v>
      </c>
      <c r="G18073" s="1" t="s">
        <v>199</v>
      </c>
    </row>
    <row r="18074" spans="1:7" x14ac:dyDescent="0.25">
      <c r="B18074" s="1" t="s">
        <v>45928</v>
      </c>
      <c r="C18074" s="1" t="s">
        <v>45929</v>
      </c>
      <c r="D18074" s="1" t="s">
        <v>45930</v>
      </c>
      <c r="E18074" s="1" t="s">
        <v>66</v>
      </c>
      <c r="F18074" s="1" t="s">
        <v>11933</v>
      </c>
      <c r="G18074" s="1" t="s">
        <v>199</v>
      </c>
    </row>
    <row r="18075" spans="1:7" x14ac:dyDescent="0.25">
      <c r="B18075" s="1" t="s">
        <v>46037</v>
      </c>
      <c r="C18075" s="1" t="s">
        <v>46038</v>
      </c>
      <c r="D18075" s="1" t="s">
        <v>46039</v>
      </c>
      <c r="E18075" s="1" t="s">
        <v>66</v>
      </c>
      <c r="F18075" s="1" t="s">
        <v>11943</v>
      </c>
      <c r="G18075" s="1" t="s">
        <v>199</v>
      </c>
    </row>
    <row r="18076" spans="1:7" x14ac:dyDescent="0.25">
      <c r="B18076" s="1" t="s">
        <v>46040</v>
      </c>
      <c r="C18076" s="1" t="s">
        <v>46041</v>
      </c>
      <c r="D18076" s="1" t="s">
        <v>46042</v>
      </c>
      <c r="E18076" s="1" t="s">
        <v>66</v>
      </c>
      <c r="F18076" s="1" t="s">
        <v>46043</v>
      </c>
      <c r="G18076" s="1" t="s">
        <v>199</v>
      </c>
    </row>
    <row r="18077" spans="1:7" x14ac:dyDescent="0.25">
      <c r="B18077" s="1" t="s">
        <v>10172</v>
      </c>
      <c r="C18077" s="1" t="s">
        <v>10173</v>
      </c>
      <c r="D18077" s="1" t="s">
        <v>10174</v>
      </c>
      <c r="E18077" s="1" t="s">
        <v>66</v>
      </c>
      <c r="F18077" s="1" t="s">
        <v>8739</v>
      </c>
      <c r="G18077" s="1" t="s">
        <v>199</v>
      </c>
    </row>
    <row r="18078" spans="1:7" x14ac:dyDescent="0.25">
      <c r="B18078" s="1" t="s">
        <v>1304</v>
      </c>
      <c r="C18078" s="1" t="s">
        <v>1305</v>
      </c>
      <c r="D18078" s="1" t="s">
        <v>1306</v>
      </c>
      <c r="E18078" s="1" t="s">
        <v>66</v>
      </c>
      <c r="F18078" s="1" t="s">
        <v>8739</v>
      </c>
      <c r="G18078" s="1" t="s">
        <v>199</v>
      </c>
    </row>
    <row r="18079" spans="1:7" x14ac:dyDescent="0.25">
      <c r="B18079" s="1" t="s">
        <v>14665</v>
      </c>
      <c r="C18079" s="1" t="s">
        <v>14666</v>
      </c>
      <c r="D18079" s="1" t="s">
        <v>14667</v>
      </c>
      <c r="E18079" s="1" t="s">
        <v>66</v>
      </c>
      <c r="F18079" s="1" t="s">
        <v>8739</v>
      </c>
      <c r="G18079" s="1" t="s">
        <v>199</v>
      </c>
    </row>
    <row r="18080" spans="1:7" x14ac:dyDescent="0.25">
      <c r="B18080" s="1" t="s">
        <v>15668</v>
      </c>
      <c r="C18080" s="1" t="s">
        <v>15669</v>
      </c>
      <c r="D18080" s="1" t="s">
        <v>15670</v>
      </c>
      <c r="E18080" s="1" t="s">
        <v>66</v>
      </c>
      <c r="F18080" s="1" t="s">
        <v>46036</v>
      </c>
      <c r="G18080" s="1" t="s">
        <v>199</v>
      </c>
    </row>
    <row r="18081" spans="1:7" x14ac:dyDescent="0.25">
      <c r="B18081" s="1" t="s">
        <v>15713</v>
      </c>
      <c r="C18081" s="1" t="s">
        <v>15714</v>
      </c>
      <c r="D18081" s="1" t="s">
        <v>15715</v>
      </c>
      <c r="E18081" s="1" t="s">
        <v>66</v>
      </c>
      <c r="F18081" s="1" t="s">
        <v>46036</v>
      </c>
      <c r="G18081" s="1" t="s">
        <v>199</v>
      </c>
    </row>
    <row r="18082" spans="1:7" x14ac:dyDescent="0.25">
      <c r="B18082" s="1" t="s">
        <v>46044</v>
      </c>
      <c r="C18082" s="1" t="s">
        <v>46044</v>
      </c>
      <c r="D18082" s="1" t="s">
        <v>46044</v>
      </c>
      <c r="E18082" s="1" t="s">
        <v>66</v>
      </c>
      <c r="F18082" s="1">
        <v>3369</v>
      </c>
      <c r="G18082" s="1" t="s">
        <v>199</v>
      </c>
    </row>
    <row r="18083" spans="1:7" x14ac:dyDescent="0.25">
      <c r="B18083" s="1" t="s">
        <v>46045</v>
      </c>
      <c r="C18083" s="1" t="s">
        <v>46045</v>
      </c>
      <c r="D18083" s="1" t="s">
        <v>46045</v>
      </c>
      <c r="E18083" s="1" t="s">
        <v>66</v>
      </c>
      <c r="F18083" s="1">
        <v>3369</v>
      </c>
      <c r="G18083" s="1" t="s">
        <v>199</v>
      </c>
    </row>
    <row r="18084" spans="1:7" x14ac:dyDescent="0.25">
      <c r="B18084" s="1" t="s">
        <v>46046</v>
      </c>
      <c r="C18084" s="1" t="s">
        <v>46046</v>
      </c>
      <c r="D18084" s="1" t="s">
        <v>46046</v>
      </c>
      <c r="E18084" s="1" t="s">
        <v>66</v>
      </c>
      <c r="F18084" s="1">
        <v>3369</v>
      </c>
      <c r="G18084" s="1" t="s">
        <v>199</v>
      </c>
    </row>
    <row r="18085" spans="1:7" x14ac:dyDescent="0.25">
      <c r="B18085" s="1" t="s">
        <v>46047</v>
      </c>
      <c r="C18085" s="1" t="s">
        <v>46047</v>
      </c>
      <c r="D18085" s="1" t="s">
        <v>46047</v>
      </c>
      <c r="E18085" s="1" t="s">
        <v>66</v>
      </c>
      <c r="F18085" s="1">
        <v>3369</v>
      </c>
      <c r="G18085" s="1" t="s">
        <v>199</v>
      </c>
    </row>
    <row r="18086" spans="1:7" x14ac:dyDescent="0.25">
      <c r="B18086" s="1" t="s">
        <v>46048</v>
      </c>
      <c r="C18086" s="1" t="s">
        <v>46048</v>
      </c>
      <c r="D18086" s="1" t="s">
        <v>46048</v>
      </c>
      <c r="E18086" s="1" t="s">
        <v>66</v>
      </c>
      <c r="F18086" s="1">
        <v>3369</v>
      </c>
      <c r="G18086" s="1" t="s">
        <v>199</v>
      </c>
    </row>
    <row r="18087" spans="1:7" x14ac:dyDescent="0.25">
      <c r="B18087" s="1" t="s">
        <v>46049</v>
      </c>
      <c r="C18087" s="1" t="s">
        <v>46049</v>
      </c>
      <c r="D18087" s="1" t="s">
        <v>46049</v>
      </c>
      <c r="E18087" s="1" t="s">
        <v>66</v>
      </c>
      <c r="F18087" s="1">
        <v>3369</v>
      </c>
      <c r="G18087" s="1" t="s">
        <v>199</v>
      </c>
    </row>
    <row r="18088" spans="1:7" x14ac:dyDescent="0.25">
      <c r="A18088" s="1">
        <v>33901366</v>
      </c>
      <c r="B18088" s="1" t="s">
        <v>46050</v>
      </c>
      <c r="C18088" s="1" t="s">
        <v>46051</v>
      </c>
      <c r="D18088" s="1" t="s">
        <v>46052</v>
      </c>
      <c r="E18088" s="1" t="s">
        <v>66</v>
      </c>
      <c r="F18088" s="1" t="s">
        <v>233</v>
      </c>
      <c r="G18088" s="1" t="s">
        <v>234</v>
      </c>
    </row>
    <row r="18089" spans="1:7" x14ac:dyDescent="0.25">
      <c r="B18089" s="1" t="s">
        <v>46053</v>
      </c>
      <c r="C18089" s="1" t="s">
        <v>46053</v>
      </c>
      <c r="D18089" s="1" t="s">
        <v>46053</v>
      </c>
      <c r="E18089" s="1" t="s">
        <v>66</v>
      </c>
      <c r="F18089" s="1">
        <v>3369</v>
      </c>
      <c r="G18089" s="1" t="s">
        <v>199</v>
      </c>
    </row>
    <row r="18090" spans="1:7" x14ac:dyDescent="0.25">
      <c r="B18090" s="1" t="s">
        <v>46054</v>
      </c>
      <c r="C18090" s="1" t="s">
        <v>46054</v>
      </c>
      <c r="D18090" s="1" t="s">
        <v>46054</v>
      </c>
      <c r="E18090" s="1" t="s">
        <v>66</v>
      </c>
      <c r="F18090" s="1">
        <v>3369</v>
      </c>
      <c r="G18090" s="1" t="s">
        <v>199</v>
      </c>
    </row>
    <row r="18091" spans="1:7" x14ac:dyDescent="0.25">
      <c r="B18091" s="1" t="s">
        <v>46055</v>
      </c>
      <c r="C18091" s="1" t="s">
        <v>46055</v>
      </c>
      <c r="D18091" s="1" t="s">
        <v>46055</v>
      </c>
      <c r="E18091" s="1" t="s">
        <v>66</v>
      </c>
      <c r="F18091" s="1">
        <v>3369</v>
      </c>
      <c r="G18091" s="1" t="s">
        <v>199</v>
      </c>
    </row>
    <row r="18092" spans="1:7" x14ac:dyDescent="0.25">
      <c r="B18092" s="1" t="s">
        <v>46056</v>
      </c>
      <c r="C18092" s="1" t="s">
        <v>46056</v>
      </c>
      <c r="D18092" s="1" t="s">
        <v>46056</v>
      </c>
      <c r="E18092" s="1" t="s">
        <v>66</v>
      </c>
      <c r="F18092" s="1">
        <v>3369</v>
      </c>
      <c r="G18092" s="1" t="s">
        <v>199</v>
      </c>
    </row>
    <row r="18093" spans="1:7" x14ac:dyDescent="0.25">
      <c r="B18093" s="1" t="s">
        <v>46057</v>
      </c>
      <c r="C18093" s="1" t="s">
        <v>46057</v>
      </c>
      <c r="D18093" s="1" t="s">
        <v>46057</v>
      </c>
      <c r="E18093" s="1" t="s">
        <v>66</v>
      </c>
      <c r="F18093" s="1">
        <v>3369</v>
      </c>
      <c r="G18093" s="1" t="s">
        <v>199</v>
      </c>
    </row>
    <row r="18094" spans="1:7" x14ac:dyDescent="0.25">
      <c r="B18094" s="1" t="s">
        <v>46058</v>
      </c>
      <c r="C18094" s="1" t="s">
        <v>46058</v>
      </c>
      <c r="D18094" s="1" t="s">
        <v>46058</v>
      </c>
      <c r="E18094" s="1" t="s">
        <v>66</v>
      </c>
      <c r="F18094" s="1">
        <v>3369</v>
      </c>
      <c r="G18094" s="1" t="s">
        <v>199</v>
      </c>
    </row>
    <row r="18095" spans="1:7" x14ac:dyDescent="0.25">
      <c r="B18095" s="1" t="s">
        <v>46059</v>
      </c>
      <c r="C18095" s="1" t="s">
        <v>46059</v>
      </c>
      <c r="D18095" s="1" t="s">
        <v>46059</v>
      </c>
      <c r="E18095" s="1" t="s">
        <v>66</v>
      </c>
      <c r="F18095" s="1">
        <v>3369</v>
      </c>
      <c r="G18095" s="1" t="s">
        <v>199</v>
      </c>
    </row>
    <row r="18096" spans="1:7" x14ac:dyDescent="0.25">
      <c r="B18096" s="1" t="s">
        <v>46060</v>
      </c>
      <c r="C18096" s="1" t="s">
        <v>46060</v>
      </c>
      <c r="D18096" s="1" t="s">
        <v>46060</v>
      </c>
      <c r="E18096" s="1" t="s">
        <v>66</v>
      </c>
      <c r="F18096" s="1">
        <v>3369</v>
      </c>
      <c r="G18096" s="1" t="s">
        <v>199</v>
      </c>
    </row>
    <row r="18097" spans="2:7" x14ac:dyDescent="0.25">
      <c r="B18097" s="1" t="s">
        <v>46061</v>
      </c>
      <c r="C18097" s="1" t="s">
        <v>46061</v>
      </c>
      <c r="D18097" s="1" t="s">
        <v>46061</v>
      </c>
      <c r="E18097" s="1" t="s">
        <v>66</v>
      </c>
      <c r="F18097" s="1">
        <v>3369</v>
      </c>
      <c r="G18097" s="1" t="s">
        <v>199</v>
      </c>
    </row>
    <row r="18098" spans="2:7" x14ac:dyDescent="0.25">
      <c r="B18098" s="1" t="s">
        <v>46062</v>
      </c>
      <c r="C18098" s="1" t="s">
        <v>46062</v>
      </c>
      <c r="D18098" s="1" t="s">
        <v>46062</v>
      </c>
      <c r="E18098" s="1" t="s">
        <v>66</v>
      </c>
      <c r="F18098" s="1">
        <v>3369</v>
      </c>
      <c r="G18098" s="1" t="s">
        <v>199</v>
      </c>
    </row>
    <row r="18099" spans="2:7" x14ac:dyDescent="0.25">
      <c r="B18099" s="1" t="s">
        <v>46063</v>
      </c>
      <c r="C18099" s="1" t="s">
        <v>46063</v>
      </c>
      <c r="D18099" s="1" t="s">
        <v>46063</v>
      </c>
      <c r="E18099" s="1" t="s">
        <v>66</v>
      </c>
      <c r="F18099" s="1">
        <v>3369</v>
      </c>
      <c r="G18099" s="1" t="s">
        <v>199</v>
      </c>
    </row>
    <row r="18100" spans="2:7" x14ac:dyDescent="0.25">
      <c r="B18100" s="1" t="s">
        <v>46064</v>
      </c>
      <c r="C18100" s="1" t="s">
        <v>46064</v>
      </c>
      <c r="D18100" s="1" t="s">
        <v>46064</v>
      </c>
      <c r="E18100" s="1" t="s">
        <v>66</v>
      </c>
      <c r="F18100" s="1">
        <v>3369</v>
      </c>
      <c r="G18100" s="1" t="s">
        <v>199</v>
      </c>
    </row>
    <row r="18101" spans="2:7" x14ac:dyDescent="0.25">
      <c r="B18101" s="1" t="s">
        <v>46065</v>
      </c>
      <c r="C18101" s="1" t="s">
        <v>46065</v>
      </c>
      <c r="D18101" s="1" t="s">
        <v>46065</v>
      </c>
      <c r="E18101" s="1" t="s">
        <v>66</v>
      </c>
      <c r="F18101" s="1">
        <v>3369</v>
      </c>
      <c r="G18101" s="1" t="s">
        <v>199</v>
      </c>
    </row>
    <row r="18102" spans="2:7" x14ac:dyDescent="0.25">
      <c r="B18102" s="1" t="s">
        <v>46066</v>
      </c>
      <c r="C18102" s="1" t="s">
        <v>46066</v>
      </c>
      <c r="D18102" s="1" t="s">
        <v>46066</v>
      </c>
      <c r="E18102" s="1" t="s">
        <v>66</v>
      </c>
      <c r="F18102" s="1">
        <v>3369</v>
      </c>
      <c r="G18102" s="1" t="s">
        <v>199</v>
      </c>
    </row>
    <row r="18103" spans="2:7" x14ac:dyDescent="0.25">
      <c r="B18103" s="1" t="s">
        <v>46067</v>
      </c>
      <c r="C18103" s="1" t="s">
        <v>46067</v>
      </c>
      <c r="D18103" s="1" t="s">
        <v>46067</v>
      </c>
      <c r="E18103" s="1" t="s">
        <v>66</v>
      </c>
      <c r="F18103" s="1">
        <v>3369</v>
      </c>
      <c r="G18103" s="1" t="s">
        <v>199</v>
      </c>
    </row>
    <row r="18104" spans="2:7" x14ac:dyDescent="0.25">
      <c r="B18104" s="1" t="s">
        <v>46068</v>
      </c>
      <c r="C18104" s="1" t="s">
        <v>46068</v>
      </c>
      <c r="D18104" s="1" t="s">
        <v>46068</v>
      </c>
      <c r="E18104" s="1" t="s">
        <v>66</v>
      </c>
      <c r="F18104" s="1">
        <v>3369</v>
      </c>
      <c r="G18104" s="1" t="s">
        <v>199</v>
      </c>
    </row>
    <row r="18105" spans="2:7" x14ac:dyDescent="0.25">
      <c r="B18105" s="1" t="s">
        <v>46069</v>
      </c>
      <c r="C18105" s="1" t="s">
        <v>46069</v>
      </c>
      <c r="D18105" s="1" t="s">
        <v>46069</v>
      </c>
      <c r="E18105" s="1" t="s">
        <v>66</v>
      </c>
      <c r="F18105" s="1">
        <v>3369</v>
      </c>
      <c r="G18105" s="1" t="s">
        <v>199</v>
      </c>
    </row>
    <row r="18106" spans="2:7" x14ac:dyDescent="0.25">
      <c r="B18106" s="1" t="s">
        <v>46070</v>
      </c>
      <c r="C18106" s="1" t="s">
        <v>46070</v>
      </c>
      <c r="D18106" s="1" t="s">
        <v>46070</v>
      </c>
      <c r="E18106" s="1" t="s">
        <v>66</v>
      </c>
      <c r="F18106" s="1">
        <v>3369</v>
      </c>
      <c r="G18106" s="1" t="s">
        <v>199</v>
      </c>
    </row>
    <row r="18107" spans="2:7" x14ac:dyDescent="0.25">
      <c r="B18107" s="1" t="s">
        <v>46071</v>
      </c>
      <c r="C18107" s="1" t="s">
        <v>46071</v>
      </c>
      <c r="D18107" s="1" t="s">
        <v>46071</v>
      </c>
      <c r="E18107" s="1" t="s">
        <v>66</v>
      </c>
      <c r="F18107" s="1">
        <v>3369</v>
      </c>
      <c r="G18107" s="1" t="s">
        <v>199</v>
      </c>
    </row>
    <row r="18108" spans="2:7" x14ac:dyDescent="0.25">
      <c r="B18108" s="1" t="s">
        <v>46072</v>
      </c>
      <c r="C18108" s="1" t="s">
        <v>46072</v>
      </c>
      <c r="D18108" s="1" t="s">
        <v>46072</v>
      </c>
      <c r="E18108" s="1" t="s">
        <v>66</v>
      </c>
      <c r="F18108" s="1">
        <v>3369</v>
      </c>
      <c r="G18108" s="1" t="s">
        <v>199</v>
      </c>
    </row>
    <row r="18109" spans="2:7" x14ac:dyDescent="0.25">
      <c r="B18109" s="1" t="s">
        <v>46073</v>
      </c>
      <c r="C18109" s="1" t="s">
        <v>46073</v>
      </c>
      <c r="D18109" s="1" t="s">
        <v>46073</v>
      </c>
      <c r="E18109" s="1" t="s">
        <v>66</v>
      </c>
      <c r="F18109" s="1">
        <v>3369</v>
      </c>
      <c r="G18109" s="1" t="s">
        <v>199</v>
      </c>
    </row>
    <row r="18110" spans="2:7" x14ac:dyDescent="0.25">
      <c r="B18110" s="1" t="s">
        <v>46074</v>
      </c>
      <c r="C18110" s="1" t="s">
        <v>46074</v>
      </c>
      <c r="D18110" s="1" t="s">
        <v>46074</v>
      </c>
      <c r="E18110" s="1" t="s">
        <v>66</v>
      </c>
      <c r="F18110" s="1">
        <v>3369</v>
      </c>
      <c r="G18110" s="1" t="s">
        <v>199</v>
      </c>
    </row>
    <row r="18111" spans="2:7" x14ac:dyDescent="0.25">
      <c r="B18111" s="1" t="s">
        <v>46075</v>
      </c>
      <c r="C18111" s="1" t="s">
        <v>46075</v>
      </c>
      <c r="D18111" s="1" t="s">
        <v>46075</v>
      </c>
      <c r="E18111" s="1" t="s">
        <v>66</v>
      </c>
      <c r="F18111" s="1">
        <v>3369</v>
      </c>
      <c r="G18111" s="1" t="s">
        <v>199</v>
      </c>
    </row>
    <row r="18112" spans="2:7" x14ac:dyDescent="0.25">
      <c r="B18112" s="1" t="s">
        <v>46076</v>
      </c>
      <c r="C18112" s="1" t="s">
        <v>46076</v>
      </c>
      <c r="D18112" s="1" t="s">
        <v>46076</v>
      </c>
      <c r="E18112" s="1" t="s">
        <v>66</v>
      </c>
      <c r="F18112" s="1">
        <v>3369</v>
      </c>
      <c r="G18112" s="1" t="s">
        <v>199</v>
      </c>
    </row>
    <row r="18113" spans="1:7" x14ac:dyDescent="0.25">
      <c r="B18113" s="1" t="s">
        <v>46077</v>
      </c>
      <c r="C18113" s="1" t="s">
        <v>46077</v>
      </c>
      <c r="D18113" s="1" t="s">
        <v>46077</v>
      </c>
      <c r="E18113" s="1" t="s">
        <v>66</v>
      </c>
      <c r="G18113" s="1" t="s">
        <v>199</v>
      </c>
    </row>
    <row r="18114" spans="1:7" x14ac:dyDescent="0.25">
      <c r="A18114" s="1">
        <v>19718076</v>
      </c>
      <c r="B18114" s="1" t="s">
        <v>46078</v>
      </c>
      <c r="C18114" s="1" t="s">
        <v>46079</v>
      </c>
      <c r="D18114" s="1" t="s">
        <v>46080</v>
      </c>
      <c r="E18114" s="1" t="s">
        <v>66</v>
      </c>
      <c r="F18114" s="1" t="s">
        <v>46081</v>
      </c>
      <c r="G18114" s="1" t="s">
        <v>199</v>
      </c>
    </row>
    <row r="18115" spans="1:7" x14ac:dyDescent="0.25">
      <c r="A18115" s="1">
        <v>33900974</v>
      </c>
      <c r="B18115" s="1" t="s">
        <v>46082</v>
      </c>
      <c r="C18115" s="1" t="s">
        <v>46083</v>
      </c>
      <c r="D18115" s="1" t="s">
        <v>46084</v>
      </c>
      <c r="G18115" s="1" t="s">
        <v>199</v>
      </c>
    </row>
    <row r="18116" spans="1:7" x14ac:dyDescent="0.25">
      <c r="B18116" s="1" t="s">
        <v>46085</v>
      </c>
      <c r="C18116" s="1" t="s">
        <v>46086</v>
      </c>
      <c r="D18116" s="1" t="s">
        <v>46087</v>
      </c>
      <c r="E18116" s="1" t="s">
        <v>66</v>
      </c>
      <c r="F18116" s="1" t="s">
        <v>7804</v>
      </c>
      <c r="G18116" s="1" t="s">
        <v>199</v>
      </c>
    </row>
    <row r="18117" spans="1:7" x14ac:dyDescent="0.25">
      <c r="B18117" s="1" t="s">
        <v>46088</v>
      </c>
      <c r="C18117" s="1" t="s">
        <v>46089</v>
      </c>
      <c r="D18117" s="1" t="s">
        <v>46090</v>
      </c>
      <c r="E18117" s="1" t="s">
        <v>66</v>
      </c>
      <c r="F18117" s="1" t="s">
        <v>7804</v>
      </c>
      <c r="G18117" s="1" t="s">
        <v>199</v>
      </c>
    </row>
    <row r="18118" spans="1:7" x14ac:dyDescent="0.25">
      <c r="D18118" s="1" t="s">
        <v>46091</v>
      </c>
      <c r="E18118" s="1" t="s">
        <v>66</v>
      </c>
      <c r="F18118" s="1">
        <v>1105</v>
      </c>
      <c r="G18118" s="1" t="s">
        <v>199</v>
      </c>
    </row>
    <row r="18119" spans="1:7" x14ac:dyDescent="0.25">
      <c r="E18119" s="1" t="s">
        <v>66</v>
      </c>
      <c r="F18119" s="1">
        <v>1105</v>
      </c>
      <c r="G18119" s="1" t="s">
        <v>199</v>
      </c>
    </row>
    <row r="18120" spans="1:7" x14ac:dyDescent="0.25">
      <c r="D18120" s="1" t="s">
        <v>10558</v>
      </c>
      <c r="E18120" s="1" t="s">
        <v>66</v>
      </c>
      <c r="G18120" s="1" t="s">
        <v>199</v>
      </c>
    </row>
    <row r="18121" spans="1:7" x14ac:dyDescent="0.25">
      <c r="B18121" s="1" t="s">
        <v>14224</v>
      </c>
      <c r="C18121" s="1" t="s">
        <v>14225</v>
      </c>
      <c r="D18121" s="1" t="s">
        <v>14226</v>
      </c>
      <c r="E18121" s="1" t="s">
        <v>66</v>
      </c>
      <c r="G18121" s="1" t="s">
        <v>199</v>
      </c>
    </row>
    <row r="18122" spans="1:7" x14ac:dyDescent="0.25">
      <c r="B18122" s="1" t="s">
        <v>46092</v>
      </c>
      <c r="C18122" s="1" t="s">
        <v>46093</v>
      </c>
      <c r="D18122" s="1" t="s">
        <v>46094</v>
      </c>
      <c r="E18122" s="1" t="s">
        <v>66</v>
      </c>
      <c r="G18122" s="1" t="s">
        <v>199</v>
      </c>
    </row>
    <row r="18123" spans="1:7" x14ac:dyDescent="0.25">
      <c r="A18123" s="1">
        <v>33900975</v>
      </c>
      <c r="B18123" s="1" t="s">
        <v>46095</v>
      </c>
      <c r="C18123" s="1" t="s">
        <v>46096</v>
      </c>
      <c r="D18123" s="1" t="s">
        <v>46097</v>
      </c>
      <c r="E18123" s="1" t="s">
        <v>66</v>
      </c>
      <c r="F18123" s="1" t="s">
        <v>874</v>
      </c>
      <c r="G18123" s="1" t="s">
        <v>875</v>
      </c>
    </row>
    <row r="18124" spans="1:7" x14ac:dyDescent="0.25">
      <c r="A18124" s="1">
        <v>33900976</v>
      </c>
      <c r="B18124" s="1" t="s">
        <v>46098</v>
      </c>
      <c r="C18124" s="1" t="s">
        <v>46099</v>
      </c>
      <c r="D18124" s="1" t="s">
        <v>46100</v>
      </c>
      <c r="E18124" s="1" t="s">
        <v>66</v>
      </c>
      <c r="F18124" s="1" t="s">
        <v>874</v>
      </c>
      <c r="G18124" s="1" t="s">
        <v>875</v>
      </c>
    </row>
    <row r="18125" spans="1:7" x14ac:dyDescent="0.25">
      <c r="B18125" s="1" t="s">
        <v>46101</v>
      </c>
      <c r="C18125" s="1" t="s">
        <v>46102</v>
      </c>
      <c r="D18125" s="1" t="s">
        <v>46103</v>
      </c>
      <c r="E18125" s="1" t="s">
        <v>66</v>
      </c>
      <c r="F18125" s="1" t="s">
        <v>45999</v>
      </c>
      <c r="G18125" s="1" t="s">
        <v>199</v>
      </c>
    </row>
    <row r="18126" spans="1:7" x14ac:dyDescent="0.25">
      <c r="A18126" s="1">
        <v>33950233</v>
      </c>
      <c r="B18126" s="1" t="s">
        <v>46104</v>
      </c>
      <c r="C18126" s="1" t="s">
        <v>46105</v>
      </c>
      <c r="D18126" s="1" t="s">
        <v>46106</v>
      </c>
      <c r="E18126" s="1" t="s">
        <v>65</v>
      </c>
      <c r="F18126" s="1" t="s">
        <v>382</v>
      </c>
      <c r="G18126" s="1" t="s">
        <v>383</v>
      </c>
    </row>
    <row r="18127" spans="1:7" x14ac:dyDescent="0.25">
      <c r="B18127" s="1" t="s">
        <v>46107</v>
      </c>
      <c r="C18127" s="1" t="s">
        <v>46108</v>
      </c>
      <c r="D18127" s="1" t="s">
        <v>46109</v>
      </c>
      <c r="E18127" s="1" t="s">
        <v>66</v>
      </c>
      <c r="F18127" s="1" t="s">
        <v>7862</v>
      </c>
      <c r="G18127" s="1" t="s">
        <v>199</v>
      </c>
    </row>
    <row r="18128" spans="1:7" x14ac:dyDescent="0.25">
      <c r="B18128" s="1" t="s">
        <v>46110</v>
      </c>
      <c r="C18128" s="1" t="s">
        <v>46111</v>
      </c>
      <c r="D18128" s="1" t="s">
        <v>46112</v>
      </c>
      <c r="E18128" s="1" t="s">
        <v>66</v>
      </c>
      <c r="F18128" s="1" t="s">
        <v>7862</v>
      </c>
      <c r="G18128" s="1" t="s">
        <v>199</v>
      </c>
    </row>
    <row r="18129" spans="1:7" x14ac:dyDescent="0.25">
      <c r="B18129" s="1" t="s">
        <v>41270</v>
      </c>
      <c r="C18129" s="1" t="s">
        <v>41271</v>
      </c>
      <c r="D18129" s="1" t="s">
        <v>41272</v>
      </c>
      <c r="E18129" s="1" t="s">
        <v>66</v>
      </c>
      <c r="F18129" s="1" t="s">
        <v>45641</v>
      </c>
      <c r="G18129" s="1" t="s">
        <v>199</v>
      </c>
    </row>
    <row r="18130" spans="1:7" x14ac:dyDescent="0.25">
      <c r="A18130" s="1">
        <v>23370089</v>
      </c>
      <c r="B18130" s="1" t="s">
        <v>46113</v>
      </c>
      <c r="C18130" s="1" t="s">
        <v>46114</v>
      </c>
      <c r="D18130" s="1" t="s">
        <v>46115</v>
      </c>
      <c r="E18130" s="1" t="s">
        <v>66</v>
      </c>
      <c r="F18130" s="1" t="s">
        <v>4348</v>
      </c>
      <c r="G18130" s="1" t="s">
        <v>4349</v>
      </c>
    </row>
    <row r="18131" spans="1:7" x14ac:dyDescent="0.25">
      <c r="A18131" s="1">
        <v>23400192</v>
      </c>
      <c r="B18131" s="1" t="s">
        <v>46116</v>
      </c>
      <c r="C18131" s="1" t="s">
        <v>46117</v>
      </c>
      <c r="D18131" s="1" t="s">
        <v>46118</v>
      </c>
      <c r="E18131" s="1" t="s">
        <v>66</v>
      </c>
      <c r="F18131" s="1" t="s">
        <v>9769</v>
      </c>
      <c r="G18131" s="1" t="s">
        <v>9770</v>
      </c>
    </row>
    <row r="18132" spans="1:7" x14ac:dyDescent="0.25">
      <c r="B18132" s="1" t="s">
        <v>46119</v>
      </c>
      <c r="C18132" s="1" t="s">
        <v>46120</v>
      </c>
      <c r="D18132" s="1" t="s">
        <v>46120</v>
      </c>
      <c r="E18132" s="1" t="s">
        <v>66</v>
      </c>
      <c r="F18132" s="1">
        <v>1204</v>
      </c>
      <c r="G18132" s="1" t="s">
        <v>199</v>
      </c>
    </row>
    <row r="18133" spans="1:7" x14ac:dyDescent="0.25">
      <c r="B18133" s="1" t="s">
        <v>46121</v>
      </c>
      <c r="C18133" s="1" t="s">
        <v>46122</v>
      </c>
      <c r="D18133" s="1" t="s">
        <v>46123</v>
      </c>
      <c r="E18133" s="1" t="s">
        <v>66</v>
      </c>
      <c r="F18133" s="1" t="s">
        <v>9792</v>
      </c>
      <c r="G18133" s="1" t="s">
        <v>9793</v>
      </c>
    </row>
    <row r="18134" spans="1:7" x14ac:dyDescent="0.25">
      <c r="B18134" s="1" t="s">
        <v>46124</v>
      </c>
      <c r="C18134" s="1" t="s">
        <v>46125</v>
      </c>
      <c r="D18134" s="1" t="s">
        <v>46126</v>
      </c>
      <c r="E18134" s="1" t="s">
        <v>66</v>
      </c>
      <c r="F18134" s="1" t="s">
        <v>9792</v>
      </c>
      <c r="G18134" s="1" t="s">
        <v>9793</v>
      </c>
    </row>
    <row r="18135" spans="1:7" x14ac:dyDescent="0.25">
      <c r="B18135" s="1" t="s">
        <v>46127</v>
      </c>
      <c r="C18135" s="1" t="s">
        <v>46128</v>
      </c>
      <c r="D18135" s="1" t="s">
        <v>46129</v>
      </c>
      <c r="E18135" s="1" t="s">
        <v>66</v>
      </c>
      <c r="F18135" s="1" t="s">
        <v>9792</v>
      </c>
      <c r="G18135" s="1" t="s">
        <v>9793</v>
      </c>
    </row>
    <row r="18136" spans="1:7" x14ac:dyDescent="0.25">
      <c r="B18136" s="1" t="s">
        <v>41825</v>
      </c>
      <c r="C18136" s="1" t="s">
        <v>46130</v>
      </c>
      <c r="D18136" s="1" t="s">
        <v>46131</v>
      </c>
      <c r="E18136" s="1" t="s">
        <v>65</v>
      </c>
      <c r="F18136" s="1" t="s">
        <v>46132</v>
      </c>
      <c r="G18136" s="1" t="s">
        <v>199</v>
      </c>
    </row>
    <row r="18137" spans="1:7" x14ac:dyDescent="0.25">
      <c r="A18137" s="1">
        <v>25750001</v>
      </c>
      <c r="B18137" s="1" t="s">
        <v>18629</v>
      </c>
      <c r="C18137" s="1" t="s">
        <v>18630</v>
      </c>
      <c r="D18137" s="1" t="s">
        <v>18631</v>
      </c>
      <c r="E18137" s="1" t="s">
        <v>66</v>
      </c>
      <c r="F18137" s="1" t="s">
        <v>503</v>
      </c>
      <c r="G18137" s="1" t="s">
        <v>504</v>
      </c>
    </row>
    <row r="18138" spans="1:7" x14ac:dyDescent="0.25">
      <c r="A18138" s="1">
        <v>33009392</v>
      </c>
      <c r="B18138" s="1" t="s">
        <v>45761</v>
      </c>
      <c r="C18138" s="1" t="s">
        <v>45762</v>
      </c>
      <c r="D18138" s="1" t="s">
        <v>46133</v>
      </c>
      <c r="E18138" s="1" t="s">
        <v>65</v>
      </c>
      <c r="F18138" s="1" t="s">
        <v>39</v>
      </c>
      <c r="G18138" s="1" t="s">
        <v>321</v>
      </c>
    </row>
    <row r="18139" spans="1:7" x14ac:dyDescent="0.25">
      <c r="A18139" s="1">
        <v>19718069</v>
      </c>
      <c r="B18139" s="1" t="s">
        <v>9252</v>
      </c>
      <c r="C18139" s="1" t="s">
        <v>9253</v>
      </c>
      <c r="D18139" s="1" t="s">
        <v>9254</v>
      </c>
      <c r="G18139" s="1" t="s">
        <v>199</v>
      </c>
    </row>
    <row r="18140" spans="1:7" x14ac:dyDescent="0.25">
      <c r="A18140" s="1">
        <v>33000707</v>
      </c>
      <c r="B18140" s="1" t="s">
        <v>22281</v>
      </c>
      <c r="C18140" s="1" t="s">
        <v>22282</v>
      </c>
      <c r="D18140" s="1" t="s">
        <v>22283</v>
      </c>
      <c r="E18140" s="1" t="s">
        <v>66</v>
      </c>
      <c r="F18140" s="1" t="s">
        <v>480</v>
      </c>
      <c r="G18140" s="1" t="s">
        <v>481</v>
      </c>
    </row>
    <row r="18141" spans="1:7" x14ac:dyDescent="0.25">
      <c r="A18141" s="1">
        <v>19718068</v>
      </c>
      <c r="B18141" s="1" t="s">
        <v>46134</v>
      </c>
      <c r="C18141" s="1" t="s">
        <v>46135</v>
      </c>
      <c r="D18141" s="1" t="s">
        <v>46136</v>
      </c>
      <c r="F18141" s="1">
        <v>3688</v>
      </c>
      <c r="G18141" s="1" t="s">
        <v>199</v>
      </c>
    </row>
    <row r="18142" spans="1:7" x14ac:dyDescent="0.25">
      <c r="A18142" s="1">
        <v>33009393</v>
      </c>
      <c r="B18142" s="1" t="s">
        <v>45764</v>
      </c>
      <c r="C18142" s="1" t="s">
        <v>45765</v>
      </c>
      <c r="D18142" s="1" t="s">
        <v>46137</v>
      </c>
      <c r="E18142" s="1" t="s">
        <v>65</v>
      </c>
      <c r="F18142" s="1" t="s">
        <v>39</v>
      </c>
      <c r="G18142" s="1" t="s">
        <v>321</v>
      </c>
    </row>
    <row r="18143" spans="1:7" x14ac:dyDescent="0.25">
      <c r="A18143" s="1">
        <v>33009394</v>
      </c>
      <c r="B18143" s="1" t="s">
        <v>45755</v>
      </c>
      <c r="C18143" s="1" t="s">
        <v>45756</v>
      </c>
      <c r="D18143" s="1" t="s">
        <v>46138</v>
      </c>
      <c r="E18143" s="1" t="s">
        <v>65</v>
      </c>
      <c r="F18143" s="1" t="s">
        <v>39</v>
      </c>
      <c r="G18143" s="1" t="s">
        <v>321</v>
      </c>
    </row>
    <row r="18144" spans="1:7" x14ac:dyDescent="0.25">
      <c r="B18144" s="1" t="s">
        <v>42910</v>
      </c>
      <c r="C18144" s="1" t="s">
        <v>42911</v>
      </c>
      <c r="D18144" s="1" t="s">
        <v>42912</v>
      </c>
      <c r="E18144" s="1" t="s">
        <v>65</v>
      </c>
      <c r="F18144" s="1" t="s">
        <v>7824</v>
      </c>
      <c r="G18144" s="1" t="s">
        <v>199</v>
      </c>
    </row>
    <row r="18145" spans="1:7" x14ac:dyDescent="0.25">
      <c r="A18145" s="1">
        <v>23350050</v>
      </c>
      <c r="B18145" s="1" t="s">
        <v>46139</v>
      </c>
      <c r="C18145" s="1" t="s">
        <v>46140</v>
      </c>
      <c r="D18145" s="1" t="s">
        <v>46141</v>
      </c>
      <c r="E18145" s="1" t="s">
        <v>66</v>
      </c>
      <c r="F18145" s="1" t="s">
        <v>2143</v>
      </c>
      <c r="G18145" s="1" t="s">
        <v>2144</v>
      </c>
    </row>
    <row r="18146" spans="1:7" x14ac:dyDescent="0.25">
      <c r="A18146" s="1">
        <v>35810074</v>
      </c>
      <c r="B18146" s="1" t="s">
        <v>46142</v>
      </c>
      <c r="C18146" s="1" t="s">
        <v>46143</v>
      </c>
      <c r="D18146" s="1" t="s">
        <v>46144</v>
      </c>
      <c r="G18146" s="1" t="s">
        <v>199</v>
      </c>
    </row>
    <row r="18147" spans="1:7" x14ac:dyDescent="0.25">
      <c r="A18147" s="1">
        <v>26272056</v>
      </c>
      <c r="B18147" s="1" t="s">
        <v>46145</v>
      </c>
      <c r="C18147" s="1" t="s">
        <v>46146</v>
      </c>
      <c r="D18147" s="1" t="s">
        <v>46147</v>
      </c>
      <c r="E18147" s="1" t="s">
        <v>66</v>
      </c>
      <c r="F18147" s="1" t="s">
        <v>43028</v>
      </c>
      <c r="G18147" s="1" t="s">
        <v>43029</v>
      </c>
    </row>
    <row r="18148" spans="1:7" x14ac:dyDescent="0.25">
      <c r="A18148" s="1">
        <v>33009395</v>
      </c>
      <c r="B18148" s="1" t="s">
        <v>4106</v>
      </c>
      <c r="C18148" s="1" t="s">
        <v>4107</v>
      </c>
      <c r="D18148" s="1" t="s">
        <v>4108</v>
      </c>
      <c r="E18148" s="1" t="s">
        <v>65</v>
      </c>
      <c r="F18148" s="1" t="s">
        <v>480</v>
      </c>
      <c r="G18148" s="1" t="s">
        <v>481</v>
      </c>
    </row>
    <row r="18149" spans="1:7" x14ac:dyDescent="0.25">
      <c r="A18149" s="1">
        <v>26272058</v>
      </c>
      <c r="B18149" s="1" t="s">
        <v>46148</v>
      </c>
      <c r="C18149" s="1" t="s">
        <v>46149</v>
      </c>
      <c r="D18149" s="1" t="s">
        <v>46150</v>
      </c>
      <c r="E18149" s="1" t="s">
        <v>66</v>
      </c>
      <c r="F18149" s="1" t="s">
        <v>43028</v>
      </c>
      <c r="G18149" s="1" t="s">
        <v>43029</v>
      </c>
    </row>
    <row r="18150" spans="1:7" x14ac:dyDescent="0.25">
      <c r="A18150" s="1">
        <v>26272059</v>
      </c>
      <c r="B18150" s="1" t="s">
        <v>46151</v>
      </c>
      <c r="C18150" s="1" t="s">
        <v>46152</v>
      </c>
      <c r="D18150" s="1" t="s">
        <v>46153</v>
      </c>
      <c r="E18150" s="1" t="s">
        <v>66</v>
      </c>
      <c r="F18150" s="1" t="s">
        <v>43028</v>
      </c>
      <c r="G18150" s="1" t="s">
        <v>43029</v>
      </c>
    </row>
    <row r="18151" spans="1:7" x14ac:dyDescent="0.25">
      <c r="A18151" s="1">
        <v>26272057</v>
      </c>
      <c r="B18151" s="1" t="s">
        <v>46154</v>
      </c>
      <c r="C18151" s="1" t="s">
        <v>46155</v>
      </c>
      <c r="D18151" s="1" t="s">
        <v>46156</v>
      </c>
      <c r="E18151" s="1" t="s">
        <v>66</v>
      </c>
      <c r="F18151" s="1" t="s">
        <v>43028</v>
      </c>
      <c r="G18151" s="1" t="s">
        <v>43029</v>
      </c>
    </row>
    <row r="18152" spans="1:7" x14ac:dyDescent="0.25">
      <c r="B18152" s="1" t="s">
        <v>46157</v>
      </c>
      <c r="C18152" s="1" t="s">
        <v>46158</v>
      </c>
      <c r="D18152" s="1" t="s">
        <v>46159</v>
      </c>
      <c r="E18152" s="1" t="s">
        <v>66</v>
      </c>
      <c r="F18152" s="1" t="s">
        <v>46160</v>
      </c>
      <c r="G18152" s="1" t="s">
        <v>199</v>
      </c>
    </row>
    <row r="18153" spans="1:7" x14ac:dyDescent="0.25">
      <c r="B18153" s="1" t="s">
        <v>46161</v>
      </c>
      <c r="C18153" s="1" t="s">
        <v>46162</v>
      </c>
      <c r="D18153" s="1" t="s">
        <v>46163</v>
      </c>
      <c r="E18153" s="1" t="s">
        <v>66</v>
      </c>
      <c r="F18153" s="1">
        <v>2924</v>
      </c>
      <c r="G18153" s="1" t="s">
        <v>199</v>
      </c>
    </row>
    <row r="18154" spans="1:7" x14ac:dyDescent="0.25">
      <c r="B18154" s="1" t="s">
        <v>46164</v>
      </c>
      <c r="C18154" s="1" t="s">
        <v>46165</v>
      </c>
      <c r="D18154" s="1" t="s">
        <v>46166</v>
      </c>
      <c r="E18154" s="1" t="s">
        <v>65</v>
      </c>
      <c r="F18154" s="1" t="s">
        <v>7702</v>
      </c>
      <c r="G18154" s="1" t="s">
        <v>199</v>
      </c>
    </row>
    <row r="18155" spans="1:7" x14ac:dyDescent="0.25">
      <c r="B18155" s="1" t="s">
        <v>46167</v>
      </c>
      <c r="C18155" s="1" t="s">
        <v>46167</v>
      </c>
      <c r="D18155" s="1" t="s">
        <v>46167</v>
      </c>
      <c r="E18155" s="1" t="s">
        <v>66</v>
      </c>
      <c r="G18155" s="1" t="s">
        <v>199</v>
      </c>
    </row>
    <row r="18156" spans="1:7" x14ac:dyDescent="0.25">
      <c r="B18156" s="1" t="s">
        <v>46168</v>
      </c>
      <c r="C18156" s="1" t="s">
        <v>46169</v>
      </c>
      <c r="D18156" s="1" t="s">
        <v>46170</v>
      </c>
      <c r="E18156" s="1" t="s">
        <v>66</v>
      </c>
      <c r="G18156" s="1" t="s">
        <v>199</v>
      </c>
    </row>
    <row r="18157" spans="1:7" x14ac:dyDescent="0.25">
      <c r="B18157" s="1" t="s">
        <v>46171</v>
      </c>
      <c r="C18157" s="1" t="s">
        <v>46172</v>
      </c>
      <c r="D18157" s="1" t="s">
        <v>46173</v>
      </c>
      <c r="E18157" s="1" t="s">
        <v>66</v>
      </c>
      <c r="G18157" s="1" t="s">
        <v>199</v>
      </c>
    </row>
    <row r="18158" spans="1:7" x14ac:dyDescent="0.25">
      <c r="B18158" s="1" t="s">
        <v>46174</v>
      </c>
      <c r="C18158" s="1" t="s">
        <v>46175</v>
      </c>
      <c r="D18158" s="1" t="s">
        <v>46176</v>
      </c>
      <c r="E18158" s="1" t="s">
        <v>66</v>
      </c>
      <c r="G18158" s="1" t="s">
        <v>199</v>
      </c>
    </row>
    <row r="18159" spans="1:7" x14ac:dyDescent="0.25">
      <c r="B18159" s="1" t="s">
        <v>46177</v>
      </c>
      <c r="C18159" s="1" t="s">
        <v>46178</v>
      </c>
      <c r="D18159" s="1" t="s">
        <v>46179</v>
      </c>
      <c r="E18159" s="1" t="s">
        <v>66</v>
      </c>
      <c r="G18159" s="1" t="s">
        <v>199</v>
      </c>
    </row>
    <row r="18160" spans="1:7" x14ac:dyDescent="0.25">
      <c r="B18160" s="1" t="s">
        <v>46180</v>
      </c>
      <c r="C18160" s="1" t="s">
        <v>46181</v>
      </c>
      <c r="D18160" s="1" t="s">
        <v>46182</v>
      </c>
      <c r="E18160" s="1" t="s">
        <v>66</v>
      </c>
      <c r="G18160" s="1" t="s">
        <v>199</v>
      </c>
    </row>
    <row r="18161" spans="1:7" x14ac:dyDescent="0.25">
      <c r="B18161" s="1" t="s">
        <v>46183</v>
      </c>
      <c r="C18161" s="1" t="s">
        <v>46184</v>
      </c>
      <c r="D18161" s="1" t="s">
        <v>46185</v>
      </c>
      <c r="E18161" s="1" t="s">
        <v>66</v>
      </c>
      <c r="G18161" s="1" t="s">
        <v>199</v>
      </c>
    </row>
    <row r="18162" spans="1:7" x14ac:dyDescent="0.25">
      <c r="B18162" s="1" t="s">
        <v>41201</v>
      </c>
      <c r="C18162" s="1" t="s">
        <v>46186</v>
      </c>
      <c r="D18162" s="1" t="s">
        <v>41203</v>
      </c>
      <c r="E18162" s="1" t="s">
        <v>66</v>
      </c>
      <c r="F18162" s="1" t="s">
        <v>45116</v>
      </c>
      <c r="G18162" s="1" t="s">
        <v>199</v>
      </c>
    </row>
    <row r="18163" spans="1:7" x14ac:dyDescent="0.25">
      <c r="B18163" s="1" t="s">
        <v>46187</v>
      </c>
      <c r="C18163" s="1" t="s">
        <v>46187</v>
      </c>
      <c r="D18163" s="1" t="s">
        <v>46187</v>
      </c>
      <c r="E18163" s="1" t="s">
        <v>66</v>
      </c>
      <c r="G18163" s="1" t="s">
        <v>199</v>
      </c>
    </row>
    <row r="18164" spans="1:7" x14ac:dyDescent="0.25">
      <c r="B18164" s="1" t="s">
        <v>46188</v>
      </c>
      <c r="C18164" s="1" t="s">
        <v>46188</v>
      </c>
      <c r="D18164" s="1" t="s">
        <v>46188</v>
      </c>
      <c r="E18164" s="1" t="s">
        <v>66</v>
      </c>
      <c r="G18164" s="1" t="s">
        <v>199</v>
      </c>
    </row>
    <row r="18165" spans="1:7" x14ac:dyDescent="0.25">
      <c r="A18165" s="1">
        <v>26272060</v>
      </c>
      <c r="B18165" s="1" t="s">
        <v>46189</v>
      </c>
      <c r="C18165" s="1" t="s">
        <v>46190</v>
      </c>
      <c r="D18165" s="1" t="s">
        <v>46191</v>
      </c>
      <c r="E18165" s="1" t="s">
        <v>66</v>
      </c>
      <c r="F18165" s="1" t="s">
        <v>43028</v>
      </c>
      <c r="G18165" s="1" t="s">
        <v>43029</v>
      </c>
    </row>
    <row r="18166" spans="1:7" x14ac:dyDescent="0.25">
      <c r="A18166" s="1">
        <v>26272061</v>
      </c>
      <c r="B18166" s="1" t="s">
        <v>46192</v>
      </c>
      <c r="C18166" s="1" t="s">
        <v>46193</v>
      </c>
      <c r="D18166" s="1" t="s">
        <v>46194</v>
      </c>
      <c r="E18166" s="1" t="s">
        <v>66</v>
      </c>
      <c r="F18166" s="1" t="s">
        <v>43028</v>
      </c>
      <c r="G18166" s="1" t="s">
        <v>43029</v>
      </c>
    </row>
    <row r="18167" spans="1:7" x14ac:dyDescent="0.25">
      <c r="B18167" s="1" t="s">
        <v>46195</v>
      </c>
      <c r="C18167" s="1" t="s">
        <v>46196</v>
      </c>
      <c r="D18167" s="1" t="s">
        <v>46197</v>
      </c>
      <c r="E18167" s="1" t="s">
        <v>65</v>
      </c>
      <c r="F18167" s="1" t="s">
        <v>43750</v>
      </c>
      <c r="G18167" s="1" t="s">
        <v>199</v>
      </c>
    </row>
    <row r="18168" spans="1:7" x14ac:dyDescent="0.25">
      <c r="A18168" s="1">
        <v>17018078</v>
      </c>
      <c r="B18168" s="1" t="s">
        <v>46164</v>
      </c>
      <c r="C18168" s="1" t="s">
        <v>46165</v>
      </c>
      <c r="D18168" s="1" t="s">
        <v>46198</v>
      </c>
      <c r="E18168" s="1" t="s">
        <v>65</v>
      </c>
      <c r="F18168" s="1" t="s">
        <v>369</v>
      </c>
      <c r="G18168" s="1" t="s">
        <v>370</v>
      </c>
    </row>
    <row r="18169" spans="1:7" x14ac:dyDescent="0.25">
      <c r="A18169" s="1">
        <v>26272062</v>
      </c>
      <c r="B18169" s="1" t="s">
        <v>46199</v>
      </c>
      <c r="C18169" s="1" t="s">
        <v>46200</v>
      </c>
      <c r="D18169" s="1" t="s">
        <v>46201</v>
      </c>
      <c r="E18169" s="1" t="s">
        <v>66</v>
      </c>
      <c r="F18169" s="1" t="s">
        <v>43028</v>
      </c>
      <c r="G18169" s="1" t="s">
        <v>43029</v>
      </c>
    </row>
    <row r="18170" spans="1:7" x14ac:dyDescent="0.25">
      <c r="A18170" s="1">
        <v>33900977</v>
      </c>
      <c r="B18170" s="1" t="s">
        <v>46202</v>
      </c>
      <c r="C18170" s="1" t="s">
        <v>46203</v>
      </c>
      <c r="D18170" s="1" t="s">
        <v>46204</v>
      </c>
      <c r="E18170" s="1" t="s">
        <v>66</v>
      </c>
      <c r="F18170" s="1" t="s">
        <v>387</v>
      </c>
      <c r="G18170" s="1" t="s">
        <v>388</v>
      </c>
    </row>
    <row r="18171" spans="1:7" x14ac:dyDescent="0.25">
      <c r="A18171" s="1">
        <v>33900978</v>
      </c>
      <c r="B18171" s="1" t="s">
        <v>46205</v>
      </c>
      <c r="C18171" s="1" t="s">
        <v>46206</v>
      </c>
      <c r="D18171" s="1" t="s">
        <v>46207</v>
      </c>
      <c r="E18171" s="1" t="s">
        <v>66</v>
      </c>
      <c r="F18171" s="1" t="s">
        <v>387</v>
      </c>
      <c r="G18171" s="1" t="s">
        <v>388</v>
      </c>
    </row>
    <row r="18172" spans="1:7" x14ac:dyDescent="0.25">
      <c r="A18172" s="1">
        <v>26272063</v>
      </c>
      <c r="B18172" s="1" t="s">
        <v>46208</v>
      </c>
      <c r="C18172" s="1" t="s">
        <v>46209</v>
      </c>
      <c r="D18172" s="1" t="s">
        <v>46210</v>
      </c>
      <c r="E18172" s="1" t="s">
        <v>66</v>
      </c>
      <c r="F18172" s="1" t="s">
        <v>43028</v>
      </c>
      <c r="G18172" s="1" t="s">
        <v>43029</v>
      </c>
    </row>
    <row r="18173" spans="1:7" x14ac:dyDescent="0.25">
      <c r="A18173" s="1">
        <v>33900979</v>
      </c>
      <c r="B18173" s="1" t="s">
        <v>46211</v>
      </c>
      <c r="C18173" s="1" t="s">
        <v>46212</v>
      </c>
      <c r="D18173" s="1" t="s">
        <v>46213</v>
      </c>
      <c r="E18173" s="1" t="s">
        <v>66</v>
      </c>
      <c r="F18173" s="1" t="s">
        <v>387</v>
      </c>
      <c r="G18173" s="1" t="s">
        <v>388</v>
      </c>
    </row>
    <row r="18174" spans="1:7" x14ac:dyDescent="0.25">
      <c r="B18174" s="1" t="s">
        <v>46214</v>
      </c>
      <c r="C18174" s="1" t="s">
        <v>46215</v>
      </c>
      <c r="D18174" s="1" t="s">
        <v>46216</v>
      </c>
      <c r="E18174" s="1" t="s">
        <v>66</v>
      </c>
      <c r="F18174" s="1">
        <v>2633</v>
      </c>
      <c r="G18174" s="1" t="s">
        <v>199</v>
      </c>
    </row>
    <row r="18175" spans="1:7" x14ac:dyDescent="0.25">
      <c r="A18175" s="1">
        <v>33900980</v>
      </c>
      <c r="B18175" s="1" t="s">
        <v>46217</v>
      </c>
      <c r="C18175" s="1" t="s">
        <v>46218</v>
      </c>
      <c r="D18175" s="1" t="s">
        <v>46219</v>
      </c>
      <c r="E18175" s="1" t="s">
        <v>66</v>
      </c>
      <c r="F18175" s="1" t="s">
        <v>387</v>
      </c>
      <c r="G18175" s="1" t="s">
        <v>388</v>
      </c>
    </row>
    <row r="18176" spans="1:7" x14ac:dyDescent="0.25">
      <c r="A18176" s="1">
        <v>33900981</v>
      </c>
      <c r="B18176" s="1" t="s">
        <v>46220</v>
      </c>
      <c r="C18176" s="1" t="s">
        <v>46221</v>
      </c>
      <c r="D18176" s="1" t="s">
        <v>46222</v>
      </c>
      <c r="E18176" s="1" t="s">
        <v>66</v>
      </c>
      <c r="F18176" s="1" t="s">
        <v>387</v>
      </c>
      <c r="G18176" s="1" t="s">
        <v>388</v>
      </c>
    </row>
    <row r="18177" spans="1:7" x14ac:dyDescent="0.25">
      <c r="A18177" s="1">
        <v>26770031</v>
      </c>
      <c r="B18177" s="1" t="s">
        <v>46223</v>
      </c>
      <c r="C18177" s="1" t="s">
        <v>46224</v>
      </c>
      <c r="D18177" s="1" t="s">
        <v>46225</v>
      </c>
      <c r="E18177" s="1" t="s">
        <v>66</v>
      </c>
      <c r="F18177" s="1" t="s">
        <v>46226</v>
      </c>
      <c r="G18177" s="1" t="s">
        <v>46227</v>
      </c>
    </row>
    <row r="18178" spans="1:7" x14ac:dyDescent="0.25">
      <c r="A18178" s="1">
        <v>26770053</v>
      </c>
      <c r="B18178" s="1" t="s">
        <v>46228</v>
      </c>
      <c r="C18178" s="1" t="s">
        <v>46229</v>
      </c>
      <c r="D18178" s="1" t="s">
        <v>46230</v>
      </c>
      <c r="E18178" s="1" t="s">
        <v>66</v>
      </c>
      <c r="F18178" s="1" t="s">
        <v>46226</v>
      </c>
      <c r="G18178" s="1" t="s">
        <v>46227</v>
      </c>
    </row>
    <row r="18179" spans="1:7" x14ac:dyDescent="0.25">
      <c r="B18179" s="1" t="s">
        <v>46231</v>
      </c>
      <c r="C18179" s="1" t="s">
        <v>46232</v>
      </c>
      <c r="D18179" s="1" t="s">
        <v>46233</v>
      </c>
      <c r="E18179" s="1" t="s">
        <v>66</v>
      </c>
      <c r="F18179" s="1" t="s">
        <v>7934</v>
      </c>
      <c r="G18179" s="1" t="s">
        <v>199</v>
      </c>
    </row>
    <row r="18180" spans="1:7" x14ac:dyDescent="0.25">
      <c r="B18180" s="1" t="s">
        <v>46234</v>
      </c>
      <c r="C18180" s="1" t="s">
        <v>46235</v>
      </c>
      <c r="D18180" s="1" t="s">
        <v>46236</v>
      </c>
      <c r="E18180" s="1" t="s">
        <v>66</v>
      </c>
      <c r="F18180" s="1" t="s">
        <v>7934</v>
      </c>
      <c r="G18180" s="1" t="s">
        <v>199</v>
      </c>
    </row>
    <row r="18181" spans="1:7" x14ac:dyDescent="0.25">
      <c r="B18181" s="1" t="s">
        <v>46237</v>
      </c>
      <c r="C18181" s="1" t="s">
        <v>46238</v>
      </c>
      <c r="D18181" s="1" t="s">
        <v>46239</v>
      </c>
      <c r="E18181" s="1" t="s">
        <v>66</v>
      </c>
      <c r="F18181" s="1" t="s">
        <v>7934</v>
      </c>
      <c r="G18181" s="1" t="s">
        <v>199</v>
      </c>
    </row>
    <row r="18182" spans="1:7" x14ac:dyDescent="0.25">
      <c r="A18182" s="1">
        <v>19010164</v>
      </c>
      <c r="B18182" s="1" t="s">
        <v>10648</v>
      </c>
      <c r="C18182" s="1" t="s">
        <v>10649</v>
      </c>
      <c r="D18182" s="1" t="s">
        <v>10650</v>
      </c>
      <c r="E18182" s="1" t="s">
        <v>66</v>
      </c>
      <c r="F18182" s="1" t="s">
        <v>1656</v>
      </c>
      <c r="G18182" s="1" t="s">
        <v>1657</v>
      </c>
    </row>
    <row r="18183" spans="1:7" x14ac:dyDescent="0.25">
      <c r="A18183" s="1">
        <v>26770054</v>
      </c>
      <c r="B18183" s="1" t="s">
        <v>46240</v>
      </c>
      <c r="C18183" s="1" t="s">
        <v>46241</v>
      </c>
      <c r="D18183" s="1" t="s">
        <v>46242</v>
      </c>
      <c r="E18183" s="1" t="s">
        <v>66</v>
      </c>
      <c r="F18183" s="1" t="s">
        <v>46226</v>
      </c>
      <c r="G18183" s="1" t="s">
        <v>46227</v>
      </c>
    </row>
    <row r="18184" spans="1:7" x14ac:dyDescent="0.25">
      <c r="A18184" s="1">
        <v>19015007</v>
      </c>
      <c r="B18184" s="1" t="s">
        <v>10666</v>
      </c>
      <c r="C18184" s="1" t="s">
        <v>10667</v>
      </c>
      <c r="D18184" s="1" t="s">
        <v>10668</v>
      </c>
      <c r="E18184" s="1" t="s">
        <v>66</v>
      </c>
      <c r="F18184" s="1" t="s">
        <v>1656</v>
      </c>
      <c r="G18184" s="1" t="s">
        <v>1657</v>
      </c>
    </row>
    <row r="18185" spans="1:7" x14ac:dyDescent="0.25">
      <c r="A18185" s="1">
        <v>26770055</v>
      </c>
      <c r="B18185" s="1" t="s">
        <v>46243</v>
      </c>
      <c r="C18185" s="1" t="s">
        <v>46244</v>
      </c>
      <c r="D18185" s="1" t="s">
        <v>46245</v>
      </c>
      <c r="E18185" s="1" t="s">
        <v>66</v>
      </c>
      <c r="F18185" s="1" t="s">
        <v>46226</v>
      </c>
      <c r="G18185" s="1" t="s">
        <v>46227</v>
      </c>
    </row>
    <row r="18186" spans="1:7" x14ac:dyDescent="0.25">
      <c r="A18186" s="1">
        <v>26770056</v>
      </c>
      <c r="B18186" s="1" t="s">
        <v>43025</v>
      </c>
      <c r="C18186" s="1" t="s">
        <v>43026</v>
      </c>
      <c r="D18186" s="1" t="s">
        <v>43027</v>
      </c>
      <c r="E18186" s="1" t="s">
        <v>66</v>
      </c>
      <c r="F18186" s="1" t="s">
        <v>46226</v>
      </c>
      <c r="G18186" s="1" t="s">
        <v>46227</v>
      </c>
    </row>
    <row r="18187" spans="1:7" x14ac:dyDescent="0.25">
      <c r="A18187" s="1">
        <v>19016022</v>
      </c>
      <c r="B18187" s="1" t="s">
        <v>10780</v>
      </c>
      <c r="C18187" s="1" t="s">
        <v>10781</v>
      </c>
      <c r="D18187" s="1" t="s">
        <v>10782</v>
      </c>
      <c r="E18187" s="1" t="s">
        <v>65</v>
      </c>
      <c r="F18187" s="1" t="s">
        <v>103</v>
      </c>
      <c r="G18187" s="1" t="s">
        <v>4339</v>
      </c>
    </row>
    <row r="18188" spans="1:7" x14ac:dyDescent="0.25">
      <c r="A18188" s="1">
        <v>19015008</v>
      </c>
      <c r="B18188" s="1" t="s">
        <v>10669</v>
      </c>
      <c r="C18188" s="1" t="s">
        <v>10670</v>
      </c>
      <c r="D18188" s="1" t="s">
        <v>10671</v>
      </c>
      <c r="E18188" s="1" t="s">
        <v>66</v>
      </c>
      <c r="F18188" s="1" t="s">
        <v>1656</v>
      </c>
      <c r="G18188" s="1" t="s">
        <v>1657</v>
      </c>
    </row>
    <row r="18189" spans="1:7" x14ac:dyDescent="0.25">
      <c r="A18189" s="1">
        <v>26270175</v>
      </c>
      <c r="B18189" s="1" t="s">
        <v>46246</v>
      </c>
      <c r="C18189" s="1" t="s">
        <v>46247</v>
      </c>
      <c r="D18189" s="1" t="s">
        <v>46248</v>
      </c>
      <c r="E18189" s="1" t="s">
        <v>66</v>
      </c>
      <c r="F18189" s="1" t="s">
        <v>43028</v>
      </c>
      <c r="G18189" s="1" t="s">
        <v>43029</v>
      </c>
    </row>
    <row r="18190" spans="1:7" x14ac:dyDescent="0.25">
      <c r="A18190" s="1">
        <v>26270176</v>
      </c>
      <c r="B18190" s="1" t="s">
        <v>46249</v>
      </c>
      <c r="C18190" s="1" t="s">
        <v>46250</v>
      </c>
      <c r="D18190" s="1" t="s">
        <v>46251</v>
      </c>
      <c r="E18190" s="1" t="s">
        <v>66</v>
      </c>
      <c r="F18190" s="1" t="s">
        <v>43028</v>
      </c>
      <c r="G18190" s="1" t="s">
        <v>43029</v>
      </c>
    </row>
    <row r="18191" spans="1:7" x14ac:dyDescent="0.25">
      <c r="A18191" s="1">
        <v>19015010</v>
      </c>
      <c r="B18191" s="1" t="s">
        <v>11199</v>
      </c>
      <c r="C18191" s="1" t="s">
        <v>11200</v>
      </c>
      <c r="D18191" s="1" t="s">
        <v>11201</v>
      </c>
      <c r="E18191" s="1" t="s">
        <v>66</v>
      </c>
      <c r="F18191" s="1" t="s">
        <v>1656</v>
      </c>
      <c r="G18191" s="1" t="s">
        <v>1657</v>
      </c>
    </row>
    <row r="18192" spans="1:7" x14ac:dyDescent="0.25">
      <c r="A18192" s="1">
        <v>19015011</v>
      </c>
      <c r="B18192" s="1" t="s">
        <v>11202</v>
      </c>
      <c r="C18192" s="1" t="s">
        <v>11203</v>
      </c>
      <c r="D18192" s="1" t="s">
        <v>11204</v>
      </c>
      <c r="E18192" s="1" t="s">
        <v>66</v>
      </c>
      <c r="F18192" s="1" t="s">
        <v>1656</v>
      </c>
      <c r="G18192" s="1" t="s">
        <v>1657</v>
      </c>
    </row>
    <row r="18193" spans="1:7" x14ac:dyDescent="0.25">
      <c r="A18193" s="1">
        <v>19015013</v>
      </c>
      <c r="B18193" s="1" t="s">
        <v>11208</v>
      </c>
      <c r="C18193" s="1" t="s">
        <v>11209</v>
      </c>
      <c r="D18193" s="1" t="s">
        <v>11210</v>
      </c>
      <c r="E18193" s="1" t="s">
        <v>66</v>
      </c>
      <c r="F18193" s="1" t="s">
        <v>1656</v>
      </c>
      <c r="G18193" s="1" t="s">
        <v>1657</v>
      </c>
    </row>
    <row r="18194" spans="1:7" x14ac:dyDescent="0.25">
      <c r="A18194" s="1">
        <v>19015014</v>
      </c>
      <c r="B18194" s="1" t="s">
        <v>11211</v>
      </c>
      <c r="C18194" s="1" t="s">
        <v>11212</v>
      </c>
      <c r="D18194" s="1" t="s">
        <v>11213</v>
      </c>
      <c r="E18194" s="1" t="s">
        <v>66</v>
      </c>
      <c r="F18194" s="1" t="s">
        <v>1656</v>
      </c>
      <c r="G18194" s="1" t="s">
        <v>1657</v>
      </c>
    </row>
    <row r="18195" spans="1:7" x14ac:dyDescent="0.25">
      <c r="A18195" s="1">
        <v>19015015</v>
      </c>
      <c r="B18195" s="1" t="s">
        <v>11214</v>
      </c>
      <c r="C18195" s="1" t="s">
        <v>11215</v>
      </c>
      <c r="D18195" s="1" t="s">
        <v>11216</v>
      </c>
      <c r="E18195" s="1" t="s">
        <v>66</v>
      </c>
      <c r="F18195" s="1" t="s">
        <v>1656</v>
      </c>
      <c r="G18195" s="1" t="s">
        <v>1657</v>
      </c>
    </row>
    <row r="18196" spans="1:7" x14ac:dyDescent="0.25">
      <c r="A18196" s="1">
        <v>19016021</v>
      </c>
      <c r="B18196" s="1" t="s">
        <v>10777</v>
      </c>
      <c r="C18196" s="1" t="s">
        <v>10778</v>
      </c>
      <c r="D18196" s="1" t="s">
        <v>10779</v>
      </c>
      <c r="E18196" s="1" t="s">
        <v>65</v>
      </c>
      <c r="F18196" s="1" t="s">
        <v>103</v>
      </c>
      <c r="G18196" s="1" t="s">
        <v>4339</v>
      </c>
    </row>
    <row r="18197" spans="1:7" x14ac:dyDescent="0.25">
      <c r="A18197" s="1">
        <v>19015016</v>
      </c>
      <c r="B18197" s="1" t="s">
        <v>11217</v>
      </c>
      <c r="C18197" s="1" t="s">
        <v>11218</v>
      </c>
      <c r="D18197" s="1" t="s">
        <v>11219</v>
      </c>
      <c r="E18197" s="1" t="s">
        <v>66</v>
      </c>
      <c r="F18197" s="1" t="s">
        <v>1656</v>
      </c>
      <c r="G18197" s="1" t="s">
        <v>1657</v>
      </c>
    </row>
    <row r="18198" spans="1:7" x14ac:dyDescent="0.25">
      <c r="A18198" s="1">
        <v>19024041</v>
      </c>
      <c r="B18198" s="1" t="s">
        <v>11106</v>
      </c>
      <c r="C18198" s="1" t="s">
        <v>11107</v>
      </c>
      <c r="D18198" s="1" t="s">
        <v>11108</v>
      </c>
      <c r="E18198" s="1" t="s">
        <v>66</v>
      </c>
      <c r="F18198" s="1" t="s">
        <v>2778</v>
      </c>
      <c r="G18198" s="1" t="s">
        <v>2779</v>
      </c>
    </row>
    <row r="18199" spans="1:7" x14ac:dyDescent="0.25">
      <c r="A18199" s="1">
        <v>19040124</v>
      </c>
      <c r="B18199" s="1" t="s">
        <v>11341</v>
      </c>
      <c r="C18199" s="1" t="s">
        <v>11342</v>
      </c>
      <c r="D18199" s="1" t="s">
        <v>11343</v>
      </c>
      <c r="E18199" s="1" t="s">
        <v>66</v>
      </c>
      <c r="F18199" s="1" t="s">
        <v>892</v>
      </c>
      <c r="G18199" s="1" t="s">
        <v>893</v>
      </c>
    </row>
    <row r="18200" spans="1:7" x14ac:dyDescent="0.25">
      <c r="A18200" s="1">
        <v>19045120</v>
      </c>
      <c r="B18200" s="1" t="s">
        <v>46252</v>
      </c>
      <c r="C18200" s="1" t="s">
        <v>46253</v>
      </c>
      <c r="D18200" s="1" t="s">
        <v>46254</v>
      </c>
      <c r="E18200" s="1" t="s">
        <v>65</v>
      </c>
      <c r="F18200" s="1" t="s">
        <v>11615</v>
      </c>
      <c r="G18200" s="1" t="s">
        <v>11616</v>
      </c>
    </row>
    <row r="18201" spans="1:7" x14ac:dyDescent="0.25">
      <c r="A18201" s="1">
        <v>19045121</v>
      </c>
      <c r="B18201" s="1" t="s">
        <v>11817</v>
      </c>
      <c r="C18201" s="1" t="s">
        <v>11818</v>
      </c>
      <c r="D18201" s="1" t="s">
        <v>11819</v>
      </c>
      <c r="E18201" s="1" t="s">
        <v>65</v>
      </c>
      <c r="F18201" s="1" t="s">
        <v>101</v>
      </c>
      <c r="G18201" s="1" t="s">
        <v>6260</v>
      </c>
    </row>
    <row r="18202" spans="1:7" x14ac:dyDescent="0.25">
      <c r="A18202" s="1">
        <v>19043001</v>
      </c>
      <c r="B18202" s="1" t="s">
        <v>11617</v>
      </c>
      <c r="C18202" s="1" t="s">
        <v>11618</v>
      </c>
      <c r="D18202" s="1" t="s">
        <v>11619</v>
      </c>
      <c r="E18202" s="1" t="s">
        <v>66</v>
      </c>
      <c r="F18202" s="1" t="s">
        <v>11615</v>
      </c>
      <c r="G18202" s="1" t="s">
        <v>11616</v>
      </c>
    </row>
    <row r="18203" spans="1:7" x14ac:dyDescent="0.25">
      <c r="A18203" s="1">
        <v>19043002</v>
      </c>
      <c r="B18203" s="1" t="s">
        <v>11620</v>
      </c>
      <c r="C18203" s="1" t="s">
        <v>11621</v>
      </c>
      <c r="D18203" s="1" t="s">
        <v>11622</v>
      </c>
      <c r="E18203" s="1" t="s">
        <v>66</v>
      </c>
      <c r="F18203" s="1" t="s">
        <v>11615</v>
      </c>
      <c r="G18203" s="1" t="s">
        <v>11616</v>
      </c>
    </row>
    <row r="18204" spans="1:7" x14ac:dyDescent="0.25">
      <c r="A18204" s="1">
        <v>19043003</v>
      </c>
      <c r="B18204" s="1" t="s">
        <v>11623</v>
      </c>
      <c r="C18204" s="1" t="s">
        <v>11624</v>
      </c>
      <c r="D18204" s="1" t="s">
        <v>11625</v>
      </c>
      <c r="E18204" s="1" t="s">
        <v>66</v>
      </c>
      <c r="F18204" s="1" t="s">
        <v>11615</v>
      </c>
      <c r="G18204" s="1" t="s">
        <v>11616</v>
      </c>
    </row>
    <row r="18205" spans="1:7" x14ac:dyDescent="0.25">
      <c r="A18205" s="1">
        <v>19043004</v>
      </c>
      <c r="B18205" s="1" t="s">
        <v>11626</v>
      </c>
      <c r="C18205" s="1" t="s">
        <v>11627</v>
      </c>
      <c r="D18205" s="1" t="s">
        <v>11628</v>
      </c>
      <c r="E18205" s="1" t="s">
        <v>66</v>
      </c>
      <c r="F18205" s="1" t="s">
        <v>11615</v>
      </c>
      <c r="G18205" s="1" t="s">
        <v>11616</v>
      </c>
    </row>
    <row r="18206" spans="1:7" x14ac:dyDescent="0.25">
      <c r="A18206" s="1">
        <v>19040174</v>
      </c>
      <c r="B18206" s="1" t="s">
        <v>11434</v>
      </c>
      <c r="C18206" s="1" t="s">
        <v>11435</v>
      </c>
      <c r="D18206" s="1" t="s">
        <v>11436</v>
      </c>
      <c r="E18206" s="1" t="s">
        <v>66</v>
      </c>
      <c r="F18206" s="1" t="s">
        <v>892</v>
      </c>
      <c r="G18206" s="1" t="s">
        <v>893</v>
      </c>
    </row>
    <row r="18207" spans="1:7" x14ac:dyDescent="0.25">
      <c r="A18207" s="1">
        <v>19043005</v>
      </c>
      <c r="B18207" s="1" t="s">
        <v>11629</v>
      </c>
      <c r="C18207" s="1" t="s">
        <v>11630</v>
      </c>
      <c r="D18207" s="1" t="s">
        <v>11631</v>
      </c>
      <c r="E18207" s="1" t="s">
        <v>66</v>
      </c>
      <c r="F18207" s="1" t="s">
        <v>11615</v>
      </c>
      <c r="G18207" s="1" t="s">
        <v>11616</v>
      </c>
    </row>
    <row r="18208" spans="1:7" x14ac:dyDescent="0.25">
      <c r="A18208" s="1">
        <v>19043000</v>
      </c>
      <c r="B18208" s="1" t="s">
        <v>11612</v>
      </c>
      <c r="C18208" s="1" t="s">
        <v>11613</v>
      </c>
      <c r="D18208" s="1" t="s">
        <v>11614</v>
      </c>
      <c r="E18208" s="1" t="s">
        <v>66</v>
      </c>
      <c r="F18208" s="1" t="s">
        <v>11615</v>
      </c>
      <c r="G18208" s="1" t="s">
        <v>11616</v>
      </c>
    </row>
    <row r="18209" spans="1:7" x14ac:dyDescent="0.25">
      <c r="A18209" s="1">
        <v>19017061</v>
      </c>
      <c r="B18209" s="1" t="s">
        <v>10874</v>
      </c>
      <c r="C18209" s="1" t="s">
        <v>10875</v>
      </c>
      <c r="D18209" s="1" t="s">
        <v>10876</v>
      </c>
      <c r="E18209" s="1" t="s">
        <v>66</v>
      </c>
      <c r="F18209" s="1" t="s">
        <v>957</v>
      </c>
      <c r="G18209" s="1" t="s">
        <v>958</v>
      </c>
    </row>
    <row r="18210" spans="1:7" x14ac:dyDescent="0.25">
      <c r="A18210" s="1">
        <v>19040865</v>
      </c>
      <c r="B18210" s="1" t="s">
        <v>21</v>
      </c>
      <c r="C18210" s="1" t="s">
        <v>11550</v>
      </c>
      <c r="D18210" s="1" t="s">
        <v>11551</v>
      </c>
      <c r="E18210" s="1" t="s">
        <v>65</v>
      </c>
      <c r="F18210" s="1" t="s">
        <v>27</v>
      </c>
      <c r="G18210" s="1" t="s">
        <v>11238</v>
      </c>
    </row>
    <row r="18211" spans="1:7" x14ac:dyDescent="0.25">
      <c r="B18211" s="1" t="s">
        <v>46255</v>
      </c>
      <c r="C18211" s="1" t="s">
        <v>46255</v>
      </c>
      <c r="D18211" s="1" t="s">
        <v>46255</v>
      </c>
      <c r="E18211" s="1" t="s">
        <v>66</v>
      </c>
      <c r="F18211" s="1" t="s">
        <v>46256</v>
      </c>
      <c r="G18211" s="1" t="s">
        <v>199</v>
      </c>
    </row>
    <row r="18212" spans="1:7" x14ac:dyDescent="0.25">
      <c r="B18212" s="1" t="s">
        <v>46257</v>
      </c>
      <c r="C18212" s="1" t="s">
        <v>46257</v>
      </c>
      <c r="D18212" s="1" t="s">
        <v>46257</v>
      </c>
      <c r="E18212" s="1" t="s">
        <v>66</v>
      </c>
      <c r="F18212" s="1" t="s">
        <v>46258</v>
      </c>
      <c r="G18212" s="1" t="s">
        <v>199</v>
      </c>
    </row>
    <row r="18213" spans="1:7" x14ac:dyDescent="0.25">
      <c r="B18213" s="1" t="s">
        <v>46259</v>
      </c>
      <c r="C18213" s="1" t="s">
        <v>46259</v>
      </c>
      <c r="D18213" s="1" t="s">
        <v>46260</v>
      </c>
      <c r="E18213" s="1" t="s">
        <v>66</v>
      </c>
      <c r="F18213" s="1" t="s">
        <v>46258</v>
      </c>
      <c r="G18213" s="1" t="s">
        <v>199</v>
      </c>
    </row>
    <row r="18214" spans="1:7" x14ac:dyDescent="0.25">
      <c r="B18214" s="1" t="s">
        <v>46261</v>
      </c>
      <c r="C18214" s="1" t="s">
        <v>46261</v>
      </c>
      <c r="D18214" s="1" t="s">
        <v>46261</v>
      </c>
      <c r="E18214" s="1" t="s">
        <v>66</v>
      </c>
      <c r="F18214" s="1" t="s">
        <v>46258</v>
      </c>
      <c r="G18214" s="1" t="s">
        <v>199</v>
      </c>
    </row>
    <row r="18215" spans="1:7" x14ac:dyDescent="0.25">
      <c r="A18215" s="1">
        <v>19017064</v>
      </c>
      <c r="B18215" s="1" t="s">
        <v>10877</v>
      </c>
      <c r="C18215" s="1" t="s">
        <v>10878</v>
      </c>
      <c r="D18215" s="1" t="s">
        <v>10879</v>
      </c>
      <c r="E18215" s="1" t="s">
        <v>65</v>
      </c>
      <c r="F18215" s="1" t="s">
        <v>957</v>
      </c>
      <c r="G18215" s="1" t="s">
        <v>958</v>
      </c>
    </row>
    <row r="18216" spans="1:7" x14ac:dyDescent="0.25">
      <c r="A18216" s="1">
        <v>19018061</v>
      </c>
      <c r="B18216" s="1" t="s">
        <v>10984</v>
      </c>
      <c r="C18216" s="1" t="s">
        <v>10985</v>
      </c>
      <c r="D18216" s="1" t="s">
        <v>10986</v>
      </c>
      <c r="E18216" s="1" t="s">
        <v>65</v>
      </c>
      <c r="F18216" s="1" t="s">
        <v>369</v>
      </c>
      <c r="G18216" s="1" t="s">
        <v>370</v>
      </c>
    </row>
    <row r="18217" spans="1:7" x14ac:dyDescent="0.25">
      <c r="A18217" s="1">
        <v>19018065</v>
      </c>
      <c r="B18217" s="1" t="s">
        <v>10996</v>
      </c>
      <c r="C18217" s="1" t="s">
        <v>10997</v>
      </c>
      <c r="D18217" s="1" t="s">
        <v>10998</v>
      </c>
      <c r="E18217" s="1" t="s">
        <v>65</v>
      </c>
      <c r="F18217" s="1" t="s">
        <v>369</v>
      </c>
      <c r="G18217" s="1" t="s">
        <v>370</v>
      </c>
    </row>
    <row r="18218" spans="1:7" x14ac:dyDescent="0.25">
      <c r="A18218" s="1">
        <v>19018066</v>
      </c>
      <c r="B18218" s="1" t="s">
        <v>40811</v>
      </c>
      <c r="C18218" s="1" t="s">
        <v>40812</v>
      </c>
      <c r="D18218" s="1" t="s">
        <v>40813</v>
      </c>
      <c r="E18218" s="1" t="s">
        <v>65</v>
      </c>
      <c r="F18218" s="1" t="s">
        <v>369</v>
      </c>
      <c r="G18218" s="1" t="s">
        <v>370</v>
      </c>
    </row>
    <row r="18219" spans="1:7" x14ac:dyDescent="0.25">
      <c r="A18219" s="1">
        <v>19018067</v>
      </c>
      <c r="B18219" s="1" t="s">
        <v>10999</v>
      </c>
      <c r="C18219" s="1" t="s">
        <v>11000</v>
      </c>
      <c r="D18219" s="1" t="s">
        <v>11001</v>
      </c>
      <c r="E18219" s="1" t="s">
        <v>65</v>
      </c>
      <c r="F18219" s="1" t="s">
        <v>369</v>
      </c>
      <c r="G18219" s="1" t="s">
        <v>370</v>
      </c>
    </row>
    <row r="18220" spans="1:7" x14ac:dyDescent="0.25">
      <c r="A18220" s="1">
        <v>19018069</v>
      </c>
      <c r="B18220" s="1" t="s">
        <v>11005</v>
      </c>
      <c r="C18220" s="1" t="s">
        <v>11006</v>
      </c>
      <c r="D18220" s="1" t="s">
        <v>11007</v>
      </c>
      <c r="E18220" s="1" t="s">
        <v>65</v>
      </c>
      <c r="F18220" s="1" t="s">
        <v>369</v>
      </c>
      <c r="G18220" s="1" t="s">
        <v>370</v>
      </c>
    </row>
    <row r="18221" spans="1:7" x14ac:dyDescent="0.25">
      <c r="B18221" s="1" t="s">
        <v>46262</v>
      </c>
      <c r="C18221" s="1" t="s">
        <v>46262</v>
      </c>
      <c r="D18221" s="1" t="s">
        <v>46262</v>
      </c>
      <c r="E18221" s="1" t="s">
        <v>66</v>
      </c>
      <c r="G18221" s="1" t="s">
        <v>199</v>
      </c>
    </row>
    <row r="18222" spans="1:7" x14ac:dyDescent="0.25">
      <c r="B18222" s="1" t="s">
        <v>46263</v>
      </c>
      <c r="C18222" s="1" t="s">
        <v>46263</v>
      </c>
      <c r="D18222" s="1" t="s">
        <v>46263</v>
      </c>
      <c r="E18222" s="1" t="s">
        <v>66</v>
      </c>
      <c r="G18222" s="1" t="s">
        <v>199</v>
      </c>
    </row>
    <row r="18223" spans="1:7" x14ac:dyDescent="0.25">
      <c r="B18223" s="1" t="s">
        <v>46264</v>
      </c>
      <c r="C18223" s="1" t="s">
        <v>46264</v>
      </c>
      <c r="D18223" s="1" t="s">
        <v>46264</v>
      </c>
      <c r="E18223" s="1" t="s">
        <v>66</v>
      </c>
      <c r="G18223" s="1" t="s">
        <v>199</v>
      </c>
    </row>
    <row r="18224" spans="1:7" x14ac:dyDescent="0.25">
      <c r="B18224" s="1" t="s">
        <v>46265</v>
      </c>
      <c r="C18224" s="1" t="s">
        <v>46265</v>
      </c>
      <c r="D18224" s="1" t="s">
        <v>46265</v>
      </c>
      <c r="E18224" s="1" t="s">
        <v>66</v>
      </c>
      <c r="G18224" s="1" t="s">
        <v>199</v>
      </c>
    </row>
    <row r="18225" spans="1:7" x14ac:dyDescent="0.25">
      <c r="B18225" s="1" t="s">
        <v>46266</v>
      </c>
      <c r="C18225" s="1" t="s">
        <v>46266</v>
      </c>
      <c r="D18225" s="1" t="s">
        <v>46266</v>
      </c>
      <c r="E18225" s="1" t="s">
        <v>66</v>
      </c>
      <c r="G18225" s="1" t="s">
        <v>199</v>
      </c>
    </row>
    <row r="18226" spans="1:7" x14ac:dyDescent="0.25">
      <c r="A18226" s="1">
        <v>19018062</v>
      </c>
      <c r="B18226" s="1" t="s">
        <v>10987</v>
      </c>
      <c r="C18226" s="1" t="s">
        <v>10988</v>
      </c>
      <c r="D18226" s="1" t="s">
        <v>10989</v>
      </c>
      <c r="E18226" s="1" t="s">
        <v>65</v>
      </c>
      <c r="F18226" s="1" t="s">
        <v>369</v>
      </c>
      <c r="G18226" s="1" t="s">
        <v>370</v>
      </c>
    </row>
    <row r="18227" spans="1:7" x14ac:dyDescent="0.25">
      <c r="A18227" s="1">
        <v>19018063</v>
      </c>
      <c r="B18227" s="1" t="s">
        <v>10990</v>
      </c>
      <c r="C18227" s="1" t="s">
        <v>10991</v>
      </c>
      <c r="D18227" s="1" t="s">
        <v>10992</v>
      </c>
      <c r="E18227" s="1" t="s">
        <v>65</v>
      </c>
      <c r="F18227" s="1" t="s">
        <v>369</v>
      </c>
      <c r="G18227" s="1" t="s">
        <v>370</v>
      </c>
    </row>
    <row r="18228" spans="1:7" x14ac:dyDescent="0.25">
      <c r="A18228" s="1">
        <v>19018064</v>
      </c>
      <c r="B18228" s="1" t="s">
        <v>10993</v>
      </c>
      <c r="C18228" s="1" t="s">
        <v>10994</v>
      </c>
      <c r="D18228" s="1" t="s">
        <v>10995</v>
      </c>
      <c r="E18228" s="1" t="s">
        <v>65</v>
      </c>
      <c r="F18228" s="1" t="s">
        <v>369</v>
      </c>
      <c r="G18228" s="1" t="s">
        <v>370</v>
      </c>
    </row>
    <row r="18229" spans="1:7" x14ac:dyDescent="0.25">
      <c r="B18229" s="1" t="s">
        <v>46267</v>
      </c>
      <c r="C18229" s="1" t="s">
        <v>46267</v>
      </c>
      <c r="D18229" s="1" t="s">
        <v>46267</v>
      </c>
      <c r="E18229" s="1" t="s">
        <v>66</v>
      </c>
      <c r="G18229" s="1" t="s">
        <v>199</v>
      </c>
    </row>
    <row r="18230" spans="1:7" x14ac:dyDescent="0.25">
      <c r="A18230" s="1">
        <v>19018070</v>
      </c>
      <c r="B18230" s="1" t="s">
        <v>11008</v>
      </c>
      <c r="C18230" s="1" t="s">
        <v>11009</v>
      </c>
      <c r="D18230" s="1" t="s">
        <v>11010</v>
      </c>
      <c r="E18230" s="1" t="s">
        <v>65</v>
      </c>
      <c r="F18230" s="1" t="s">
        <v>369</v>
      </c>
      <c r="G18230" s="1" t="s">
        <v>370</v>
      </c>
    </row>
    <row r="18231" spans="1:7" x14ac:dyDescent="0.25">
      <c r="B18231" s="1" t="s">
        <v>46268</v>
      </c>
      <c r="C18231" s="1" t="s">
        <v>46268</v>
      </c>
      <c r="D18231" s="1" t="s">
        <v>46268</v>
      </c>
      <c r="E18231" s="1" t="s">
        <v>66</v>
      </c>
      <c r="G18231" s="1" t="s">
        <v>199</v>
      </c>
    </row>
    <row r="18232" spans="1:7" x14ac:dyDescent="0.25">
      <c r="B18232" s="1" t="s">
        <v>46269</v>
      </c>
      <c r="C18232" s="1" t="s">
        <v>46269</v>
      </c>
      <c r="D18232" s="1" t="s">
        <v>46269</v>
      </c>
      <c r="E18232" s="1" t="s">
        <v>66</v>
      </c>
      <c r="G18232" s="1" t="s">
        <v>199</v>
      </c>
    </row>
    <row r="18233" spans="1:7" x14ac:dyDescent="0.25">
      <c r="B18233" s="1" t="s">
        <v>46270</v>
      </c>
      <c r="C18233" s="1" t="s">
        <v>46270</v>
      </c>
      <c r="D18233" s="1" t="s">
        <v>46270</v>
      </c>
      <c r="E18233" s="1" t="s">
        <v>66</v>
      </c>
      <c r="G18233" s="1" t="s">
        <v>199</v>
      </c>
    </row>
    <row r="18234" spans="1:7" x14ac:dyDescent="0.25">
      <c r="B18234" s="1" t="s">
        <v>46271</v>
      </c>
      <c r="C18234" s="1" t="s">
        <v>46271</v>
      </c>
      <c r="D18234" s="1" t="s">
        <v>46271</v>
      </c>
      <c r="E18234" s="1" t="s">
        <v>66</v>
      </c>
      <c r="G18234" s="1" t="s">
        <v>199</v>
      </c>
    </row>
    <row r="18235" spans="1:7" x14ac:dyDescent="0.25">
      <c r="B18235" s="1" t="s">
        <v>46272</v>
      </c>
      <c r="C18235" s="1" t="s">
        <v>46272</v>
      </c>
      <c r="D18235" s="1" t="s">
        <v>46272</v>
      </c>
      <c r="E18235" s="1" t="s">
        <v>66</v>
      </c>
      <c r="G18235" s="1" t="s">
        <v>199</v>
      </c>
    </row>
    <row r="18236" spans="1:7" x14ac:dyDescent="0.25">
      <c r="B18236" s="1" t="s">
        <v>46273</v>
      </c>
      <c r="C18236" s="1" t="s">
        <v>46273</v>
      </c>
      <c r="D18236" s="1" t="s">
        <v>46273</v>
      </c>
      <c r="E18236" s="1" t="s">
        <v>66</v>
      </c>
      <c r="G18236" s="1" t="s">
        <v>199</v>
      </c>
    </row>
    <row r="18237" spans="1:7" x14ac:dyDescent="0.25">
      <c r="B18237" s="1" t="s">
        <v>46274</v>
      </c>
      <c r="C18237" s="1" t="s">
        <v>46274</v>
      </c>
      <c r="D18237" s="1" t="s">
        <v>46274</v>
      </c>
      <c r="E18237" s="1" t="s">
        <v>66</v>
      </c>
      <c r="G18237" s="1" t="s">
        <v>199</v>
      </c>
    </row>
    <row r="18238" spans="1:7" x14ac:dyDescent="0.25">
      <c r="B18238" s="1" t="s">
        <v>46275</v>
      </c>
      <c r="C18238" s="1" t="s">
        <v>46275</v>
      </c>
      <c r="D18238" s="1" t="s">
        <v>46275</v>
      </c>
      <c r="E18238" s="1" t="s">
        <v>66</v>
      </c>
      <c r="G18238" s="1" t="s">
        <v>199</v>
      </c>
    </row>
    <row r="18239" spans="1:7" x14ac:dyDescent="0.25">
      <c r="B18239" s="1" t="s">
        <v>46276</v>
      </c>
      <c r="C18239" s="1" t="s">
        <v>46276</v>
      </c>
      <c r="D18239" s="1" t="s">
        <v>46276</v>
      </c>
      <c r="E18239" s="1" t="s">
        <v>66</v>
      </c>
      <c r="G18239" s="1" t="s">
        <v>199</v>
      </c>
    </row>
    <row r="18240" spans="1:7" x14ac:dyDescent="0.25">
      <c r="B18240" s="1" t="s">
        <v>46277</v>
      </c>
      <c r="C18240" s="1" t="s">
        <v>46277</v>
      </c>
      <c r="D18240" s="1" t="s">
        <v>46277</v>
      </c>
      <c r="E18240" s="1" t="s">
        <v>66</v>
      </c>
      <c r="G18240" s="1" t="s">
        <v>199</v>
      </c>
    </row>
    <row r="18241" spans="2:7" x14ac:dyDescent="0.25">
      <c r="B18241" s="1" t="s">
        <v>46278</v>
      </c>
      <c r="C18241" s="1" t="s">
        <v>46278</v>
      </c>
      <c r="D18241" s="1" t="s">
        <v>46278</v>
      </c>
      <c r="E18241" s="1" t="s">
        <v>66</v>
      </c>
      <c r="G18241" s="1" t="s">
        <v>199</v>
      </c>
    </row>
    <row r="18242" spans="2:7" x14ac:dyDescent="0.25">
      <c r="B18242" s="1" t="s">
        <v>46279</v>
      </c>
      <c r="C18242" s="1" t="s">
        <v>46279</v>
      </c>
      <c r="D18242" s="1" t="s">
        <v>46279</v>
      </c>
      <c r="E18242" s="1" t="s">
        <v>66</v>
      </c>
      <c r="G18242" s="1" t="s">
        <v>199</v>
      </c>
    </row>
    <row r="18243" spans="2:7" x14ac:dyDescent="0.25">
      <c r="B18243" s="1" t="s">
        <v>46280</v>
      </c>
      <c r="C18243" s="1" t="s">
        <v>46280</v>
      </c>
      <c r="D18243" s="1" t="s">
        <v>46280</v>
      </c>
      <c r="E18243" s="1" t="s">
        <v>66</v>
      </c>
      <c r="G18243" s="1" t="s">
        <v>199</v>
      </c>
    </row>
    <row r="18244" spans="2:7" x14ac:dyDescent="0.25">
      <c r="B18244" s="1" t="s">
        <v>46281</v>
      </c>
      <c r="C18244" s="1" t="s">
        <v>46281</v>
      </c>
      <c r="D18244" s="1" t="s">
        <v>46281</v>
      </c>
      <c r="E18244" s="1" t="s">
        <v>66</v>
      </c>
      <c r="G18244" s="1" t="s">
        <v>199</v>
      </c>
    </row>
    <row r="18245" spans="2:7" x14ac:dyDescent="0.25">
      <c r="B18245" s="1" t="s">
        <v>46282</v>
      </c>
      <c r="C18245" s="1" t="s">
        <v>46282</v>
      </c>
      <c r="D18245" s="1" t="s">
        <v>46282</v>
      </c>
      <c r="E18245" s="1" t="s">
        <v>66</v>
      </c>
      <c r="G18245" s="1" t="s">
        <v>199</v>
      </c>
    </row>
    <row r="18246" spans="2:7" x14ac:dyDescent="0.25">
      <c r="B18246" s="1" t="s">
        <v>46283</v>
      </c>
      <c r="C18246" s="1" t="s">
        <v>46283</v>
      </c>
      <c r="D18246" s="1" t="s">
        <v>46283</v>
      </c>
      <c r="E18246" s="1" t="s">
        <v>66</v>
      </c>
      <c r="G18246" s="1" t="s">
        <v>199</v>
      </c>
    </row>
    <row r="18247" spans="2:7" x14ac:dyDescent="0.25">
      <c r="B18247" s="1" t="s">
        <v>46284</v>
      </c>
      <c r="C18247" s="1" t="s">
        <v>46284</v>
      </c>
      <c r="D18247" s="1" t="s">
        <v>46284</v>
      </c>
      <c r="E18247" s="1" t="s">
        <v>66</v>
      </c>
      <c r="G18247" s="1" t="s">
        <v>199</v>
      </c>
    </row>
    <row r="18248" spans="2:7" x14ac:dyDescent="0.25">
      <c r="B18248" s="1" t="s">
        <v>46285</v>
      </c>
      <c r="C18248" s="1" t="s">
        <v>46285</v>
      </c>
      <c r="D18248" s="1" t="s">
        <v>46285</v>
      </c>
      <c r="E18248" s="1" t="s">
        <v>66</v>
      </c>
      <c r="G18248" s="1" t="s">
        <v>199</v>
      </c>
    </row>
    <row r="18249" spans="2:7" x14ac:dyDescent="0.25">
      <c r="B18249" s="1" t="s">
        <v>46286</v>
      </c>
      <c r="C18249" s="1" t="s">
        <v>46286</v>
      </c>
      <c r="D18249" s="1" t="s">
        <v>46286</v>
      </c>
      <c r="E18249" s="1" t="s">
        <v>66</v>
      </c>
      <c r="G18249" s="1" t="s">
        <v>199</v>
      </c>
    </row>
    <row r="18250" spans="2:7" x14ac:dyDescent="0.25">
      <c r="B18250" s="1" t="s">
        <v>46287</v>
      </c>
      <c r="C18250" s="1" t="s">
        <v>46287</v>
      </c>
      <c r="D18250" s="1" t="s">
        <v>46287</v>
      </c>
      <c r="E18250" s="1" t="s">
        <v>66</v>
      </c>
      <c r="G18250" s="1" t="s">
        <v>199</v>
      </c>
    </row>
    <row r="18251" spans="2:7" x14ac:dyDescent="0.25">
      <c r="B18251" s="1" t="s">
        <v>46288</v>
      </c>
      <c r="C18251" s="1" t="s">
        <v>46288</v>
      </c>
      <c r="D18251" s="1" t="s">
        <v>46288</v>
      </c>
      <c r="E18251" s="1" t="s">
        <v>66</v>
      </c>
      <c r="G18251" s="1" t="s">
        <v>199</v>
      </c>
    </row>
    <row r="18252" spans="2:7" x14ac:dyDescent="0.25">
      <c r="B18252" s="1" t="s">
        <v>46289</v>
      </c>
      <c r="C18252" s="1" t="s">
        <v>46289</v>
      </c>
      <c r="D18252" s="1" t="s">
        <v>46289</v>
      </c>
      <c r="E18252" s="1" t="s">
        <v>66</v>
      </c>
      <c r="G18252" s="1" t="s">
        <v>199</v>
      </c>
    </row>
    <row r="18253" spans="2:7" x14ac:dyDescent="0.25">
      <c r="B18253" s="1" t="s">
        <v>46290</v>
      </c>
      <c r="C18253" s="1" t="s">
        <v>46290</v>
      </c>
      <c r="D18253" s="1" t="s">
        <v>46290</v>
      </c>
      <c r="E18253" s="1" t="s">
        <v>66</v>
      </c>
      <c r="G18253" s="1" t="s">
        <v>199</v>
      </c>
    </row>
    <row r="18254" spans="2:7" x14ac:dyDescent="0.25">
      <c r="B18254" s="1" t="s">
        <v>46291</v>
      </c>
      <c r="C18254" s="1" t="s">
        <v>46291</v>
      </c>
      <c r="D18254" s="1" t="s">
        <v>46291</v>
      </c>
      <c r="E18254" s="1" t="s">
        <v>66</v>
      </c>
      <c r="G18254" s="1" t="s">
        <v>199</v>
      </c>
    </row>
    <row r="18255" spans="2:7" x14ac:dyDescent="0.25">
      <c r="B18255" s="1" t="s">
        <v>46292</v>
      </c>
      <c r="C18255" s="1" t="s">
        <v>46292</v>
      </c>
      <c r="D18255" s="1" t="s">
        <v>46292</v>
      </c>
      <c r="E18255" s="1" t="s">
        <v>66</v>
      </c>
      <c r="G18255" s="1" t="s">
        <v>199</v>
      </c>
    </row>
    <row r="18256" spans="2:7" x14ac:dyDescent="0.25">
      <c r="B18256" s="1" t="s">
        <v>46293</v>
      </c>
      <c r="C18256" s="1" t="s">
        <v>46293</v>
      </c>
      <c r="D18256" s="1" t="s">
        <v>46293</v>
      </c>
      <c r="E18256" s="1" t="s">
        <v>66</v>
      </c>
      <c r="G18256" s="1" t="s">
        <v>199</v>
      </c>
    </row>
    <row r="18257" spans="2:7" x14ac:dyDescent="0.25">
      <c r="B18257" s="1" t="s">
        <v>46294</v>
      </c>
      <c r="C18257" s="1" t="s">
        <v>46294</v>
      </c>
      <c r="D18257" s="1" t="s">
        <v>46294</v>
      </c>
      <c r="E18257" s="1" t="s">
        <v>66</v>
      </c>
      <c r="G18257" s="1" t="s">
        <v>199</v>
      </c>
    </row>
    <row r="18258" spans="2:7" x14ac:dyDescent="0.25">
      <c r="B18258" s="1" t="s">
        <v>46295</v>
      </c>
      <c r="C18258" s="1" t="s">
        <v>46295</v>
      </c>
      <c r="D18258" s="1" t="s">
        <v>46295</v>
      </c>
      <c r="E18258" s="1" t="s">
        <v>66</v>
      </c>
      <c r="G18258" s="1" t="s">
        <v>199</v>
      </c>
    </row>
    <row r="18259" spans="2:7" x14ac:dyDescent="0.25">
      <c r="B18259" s="1" t="s">
        <v>46296</v>
      </c>
      <c r="C18259" s="1" t="s">
        <v>46296</v>
      </c>
      <c r="D18259" s="1" t="s">
        <v>46296</v>
      </c>
      <c r="E18259" s="1" t="s">
        <v>66</v>
      </c>
      <c r="G18259" s="1" t="s">
        <v>199</v>
      </c>
    </row>
    <row r="18260" spans="2:7" x14ac:dyDescent="0.25">
      <c r="B18260" s="1" t="s">
        <v>46297</v>
      </c>
      <c r="C18260" s="1" t="s">
        <v>46297</v>
      </c>
      <c r="D18260" s="1" t="s">
        <v>46297</v>
      </c>
      <c r="E18260" s="1" t="s">
        <v>66</v>
      </c>
      <c r="G18260" s="1" t="s">
        <v>199</v>
      </c>
    </row>
    <row r="18261" spans="2:7" x14ac:dyDescent="0.25">
      <c r="B18261" s="1" t="s">
        <v>46298</v>
      </c>
      <c r="C18261" s="1" t="s">
        <v>46298</v>
      </c>
      <c r="D18261" s="1" t="s">
        <v>46298</v>
      </c>
      <c r="E18261" s="1" t="s">
        <v>66</v>
      </c>
      <c r="G18261" s="1" t="s">
        <v>199</v>
      </c>
    </row>
    <row r="18262" spans="2:7" x14ac:dyDescent="0.25">
      <c r="B18262" s="1" t="s">
        <v>46299</v>
      </c>
      <c r="C18262" s="1" t="s">
        <v>46299</v>
      </c>
      <c r="D18262" s="1" t="s">
        <v>46299</v>
      </c>
      <c r="E18262" s="1" t="s">
        <v>66</v>
      </c>
      <c r="G18262" s="1" t="s">
        <v>199</v>
      </c>
    </row>
    <row r="18263" spans="2:7" x14ac:dyDescent="0.25">
      <c r="B18263" s="1" t="s">
        <v>46300</v>
      </c>
      <c r="C18263" s="1" t="s">
        <v>46300</v>
      </c>
      <c r="D18263" s="1" t="s">
        <v>46300</v>
      </c>
      <c r="E18263" s="1" t="s">
        <v>66</v>
      </c>
      <c r="G18263" s="1" t="s">
        <v>199</v>
      </c>
    </row>
    <row r="18264" spans="2:7" x14ac:dyDescent="0.25">
      <c r="B18264" s="1" t="s">
        <v>46301</v>
      </c>
      <c r="C18264" s="1" t="s">
        <v>46301</v>
      </c>
      <c r="D18264" s="1" t="s">
        <v>46301</v>
      </c>
      <c r="E18264" s="1" t="s">
        <v>66</v>
      </c>
      <c r="G18264" s="1" t="s">
        <v>199</v>
      </c>
    </row>
    <row r="18265" spans="2:7" x14ac:dyDescent="0.25">
      <c r="B18265" s="1" t="s">
        <v>46302</v>
      </c>
      <c r="C18265" s="1" t="s">
        <v>46302</v>
      </c>
      <c r="D18265" s="1" t="s">
        <v>46302</v>
      </c>
      <c r="E18265" s="1" t="s">
        <v>66</v>
      </c>
      <c r="G18265" s="1" t="s">
        <v>199</v>
      </c>
    </row>
    <row r="18266" spans="2:7" x14ac:dyDescent="0.25">
      <c r="B18266" s="1" t="s">
        <v>46303</v>
      </c>
      <c r="C18266" s="1" t="s">
        <v>46303</v>
      </c>
      <c r="D18266" s="1" t="s">
        <v>46303</v>
      </c>
      <c r="E18266" s="1" t="s">
        <v>66</v>
      </c>
      <c r="G18266" s="1" t="s">
        <v>199</v>
      </c>
    </row>
    <row r="18267" spans="2:7" x14ac:dyDescent="0.25">
      <c r="B18267" s="1" t="s">
        <v>46304</v>
      </c>
      <c r="C18267" s="1" t="s">
        <v>46304</v>
      </c>
      <c r="D18267" s="1" t="s">
        <v>46304</v>
      </c>
      <c r="E18267" s="1" t="s">
        <v>66</v>
      </c>
      <c r="G18267" s="1" t="s">
        <v>199</v>
      </c>
    </row>
    <row r="18268" spans="2:7" x14ac:dyDescent="0.25">
      <c r="B18268" s="1" t="s">
        <v>46305</v>
      </c>
      <c r="C18268" s="1" t="s">
        <v>46305</v>
      </c>
      <c r="D18268" s="1" t="s">
        <v>46305</v>
      </c>
      <c r="E18268" s="1" t="s">
        <v>66</v>
      </c>
      <c r="G18268" s="1" t="s">
        <v>199</v>
      </c>
    </row>
    <row r="18269" spans="2:7" x14ac:dyDescent="0.25">
      <c r="B18269" s="1" t="s">
        <v>46306</v>
      </c>
      <c r="C18269" s="1" t="s">
        <v>46306</v>
      </c>
      <c r="D18269" s="1" t="s">
        <v>46306</v>
      </c>
      <c r="E18269" s="1" t="s">
        <v>66</v>
      </c>
      <c r="G18269" s="1" t="s">
        <v>199</v>
      </c>
    </row>
    <row r="18270" spans="2:7" x14ac:dyDescent="0.25">
      <c r="B18270" s="1" t="s">
        <v>46307</v>
      </c>
      <c r="C18270" s="1" t="s">
        <v>46307</v>
      </c>
      <c r="D18270" s="1" t="s">
        <v>46307</v>
      </c>
      <c r="E18270" s="1" t="s">
        <v>66</v>
      </c>
      <c r="G18270" s="1" t="s">
        <v>199</v>
      </c>
    </row>
    <row r="18271" spans="2:7" x14ac:dyDescent="0.25">
      <c r="B18271" s="1" t="s">
        <v>46308</v>
      </c>
      <c r="C18271" s="1" t="s">
        <v>46308</v>
      </c>
      <c r="D18271" s="1" t="s">
        <v>46308</v>
      </c>
      <c r="E18271" s="1" t="s">
        <v>66</v>
      </c>
      <c r="G18271" s="1" t="s">
        <v>199</v>
      </c>
    </row>
    <row r="18272" spans="2:7" x14ac:dyDescent="0.25">
      <c r="B18272" s="1" t="s">
        <v>46309</v>
      </c>
      <c r="C18272" s="1" t="s">
        <v>46309</v>
      </c>
      <c r="D18272" s="1" t="s">
        <v>46309</v>
      </c>
      <c r="E18272" s="1" t="s">
        <v>66</v>
      </c>
      <c r="G18272" s="1" t="s">
        <v>199</v>
      </c>
    </row>
    <row r="18273" spans="2:7" x14ac:dyDescent="0.25">
      <c r="B18273" s="1" t="s">
        <v>46310</v>
      </c>
      <c r="C18273" s="1" t="s">
        <v>46310</v>
      </c>
      <c r="D18273" s="1" t="s">
        <v>46310</v>
      </c>
      <c r="E18273" s="1" t="s">
        <v>66</v>
      </c>
      <c r="G18273" s="1" t="s">
        <v>199</v>
      </c>
    </row>
    <row r="18274" spans="2:7" x14ac:dyDescent="0.25">
      <c r="B18274" s="1" t="s">
        <v>46311</v>
      </c>
      <c r="C18274" s="1" t="s">
        <v>46311</v>
      </c>
      <c r="D18274" s="1" t="s">
        <v>46311</v>
      </c>
      <c r="E18274" s="1" t="s">
        <v>66</v>
      </c>
      <c r="G18274" s="1" t="s">
        <v>199</v>
      </c>
    </row>
    <row r="18275" spans="2:7" x14ac:dyDescent="0.25">
      <c r="B18275" s="1" t="s">
        <v>46312</v>
      </c>
      <c r="C18275" s="1" t="s">
        <v>46312</v>
      </c>
      <c r="D18275" s="1" t="s">
        <v>46312</v>
      </c>
      <c r="E18275" s="1" t="s">
        <v>66</v>
      </c>
      <c r="G18275" s="1" t="s">
        <v>199</v>
      </c>
    </row>
    <row r="18276" spans="2:7" x14ac:dyDescent="0.25">
      <c r="B18276" s="1" t="s">
        <v>46313</v>
      </c>
      <c r="C18276" s="1" t="s">
        <v>46313</v>
      </c>
      <c r="D18276" s="1" t="s">
        <v>46313</v>
      </c>
      <c r="E18276" s="1" t="s">
        <v>66</v>
      </c>
      <c r="G18276" s="1" t="s">
        <v>199</v>
      </c>
    </row>
    <row r="18277" spans="2:7" x14ac:dyDescent="0.25">
      <c r="B18277" s="1" t="s">
        <v>46314</v>
      </c>
      <c r="C18277" s="1" t="s">
        <v>46314</v>
      </c>
      <c r="D18277" s="1" t="s">
        <v>46314</v>
      </c>
      <c r="E18277" s="1" t="s">
        <v>66</v>
      </c>
      <c r="G18277" s="1" t="s">
        <v>199</v>
      </c>
    </row>
    <row r="18278" spans="2:7" x14ac:dyDescent="0.25">
      <c r="B18278" s="1" t="s">
        <v>46315</v>
      </c>
      <c r="C18278" s="1" t="s">
        <v>46315</v>
      </c>
      <c r="D18278" s="1" t="s">
        <v>46315</v>
      </c>
      <c r="E18278" s="1" t="s">
        <v>66</v>
      </c>
      <c r="G18278" s="1" t="s">
        <v>199</v>
      </c>
    </row>
    <row r="18279" spans="2:7" x14ac:dyDescent="0.25">
      <c r="B18279" s="1" t="s">
        <v>46316</v>
      </c>
      <c r="C18279" s="1" t="s">
        <v>46316</v>
      </c>
      <c r="D18279" s="1" t="s">
        <v>46316</v>
      </c>
      <c r="E18279" s="1" t="s">
        <v>66</v>
      </c>
      <c r="G18279" s="1" t="s">
        <v>199</v>
      </c>
    </row>
    <row r="18280" spans="2:7" x14ac:dyDescent="0.25">
      <c r="B18280" s="1" t="s">
        <v>46317</v>
      </c>
      <c r="C18280" s="1" t="s">
        <v>46317</v>
      </c>
      <c r="D18280" s="1" t="s">
        <v>46317</v>
      </c>
      <c r="E18280" s="1" t="s">
        <v>66</v>
      </c>
      <c r="G18280" s="1" t="s">
        <v>199</v>
      </c>
    </row>
    <row r="18281" spans="2:7" x14ac:dyDescent="0.25">
      <c r="B18281" s="1" t="s">
        <v>46318</v>
      </c>
      <c r="C18281" s="1" t="s">
        <v>46318</v>
      </c>
      <c r="D18281" s="1" t="s">
        <v>46318</v>
      </c>
      <c r="E18281" s="1" t="s">
        <v>66</v>
      </c>
      <c r="G18281" s="1" t="s">
        <v>199</v>
      </c>
    </row>
    <row r="18282" spans="2:7" x14ac:dyDescent="0.25">
      <c r="B18282" s="1" t="s">
        <v>46319</v>
      </c>
      <c r="C18282" s="1" t="s">
        <v>46319</v>
      </c>
      <c r="D18282" s="1" t="s">
        <v>46319</v>
      </c>
      <c r="E18282" s="1" t="s">
        <v>66</v>
      </c>
      <c r="G18282" s="1" t="s">
        <v>199</v>
      </c>
    </row>
    <row r="18283" spans="2:7" x14ac:dyDescent="0.25">
      <c r="B18283" s="1" t="s">
        <v>46320</v>
      </c>
      <c r="C18283" s="1" t="s">
        <v>46320</v>
      </c>
      <c r="D18283" s="1" t="s">
        <v>46320</v>
      </c>
      <c r="E18283" s="1" t="s">
        <v>66</v>
      </c>
      <c r="G18283" s="1" t="s">
        <v>199</v>
      </c>
    </row>
    <row r="18284" spans="2:7" x14ac:dyDescent="0.25">
      <c r="B18284" s="1" t="s">
        <v>46321</v>
      </c>
      <c r="C18284" s="1" t="s">
        <v>46321</v>
      </c>
      <c r="D18284" s="1" t="s">
        <v>46321</v>
      </c>
      <c r="E18284" s="1" t="s">
        <v>66</v>
      </c>
      <c r="G18284" s="1" t="s">
        <v>199</v>
      </c>
    </row>
    <row r="18285" spans="2:7" x14ac:dyDescent="0.25">
      <c r="B18285" s="1" t="s">
        <v>46322</v>
      </c>
      <c r="C18285" s="1" t="s">
        <v>46322</v>
      </c>
      <c r="D18285" s="1" t="s">
        <v>46322</v>
      </c>
      <c r="E18285" s="1" t="s">
        <v>66</v>
      </c>
      <c r="G18285" s="1" t="s">
        <v>199</v>
      </c>
    </row>
    <row r="18286" spans="2:7" x14ac:dyDescent="0.25">
      <c r="B18286" s="1" t="s">
        <v>46323</v>
      </c>
      <c r="C18286" s="1" t="s">
        <v>46323</v>
      </c>
      <c r="D18286" s="1" t="s">
        <v>46323</v>
      </c>
      <c r="E18286" s="1" t="s">
        <v>66</v>
      </c>
      <c r="G18286" s="1" t="s">
        <v>199</v>
      </c>
    </row>
    <row r="18287" spans="2:7" x14ac:dyDescent="0.25">
      <c r="B18287" s="1" t="s">
        <v>46324</v>
      </c>
      <c r="C18287" s="1" t="s">
        <v>46324</v>
      </c>
      <c r="D18287" s="1" t="s">
        <v>46324</v>
      </c>
      <c r="E18287" s="1" t="s">
        <v>66</v>
      </c>
      <c r="G18287" s="1" t="s">
        <v>199</v>
      </c>
    </row>
    <row r="18288" spans="2:7" x14ac:dyDescent="0.25">
      <c r="B18288" s="1" t="s">
        <v>46325</v>
      </c>
      <c r="C18288" s="1" t="s">
        <v>46325</v>
      </c>
      <c r="D18288" s="1" t="s">
        <v>46325</v>
      </c>
      <c r="E18288" s="1" t="s">
        <v>66</v>
      </c>
      <c r="G18288" s="1" t="s">
        <v>199</v>
      </c>
    </row>
    <row r="18289" spans="2:7" x14ac:dyDescent="0.25">
      <c r="B18289" s="1" t="s">
        <v>46326</v>
      </c>
      <c r="C18289" s="1" t="s">
        <v>46326</v>
      </c>
      <c r="D18289" s="1" t="s">
        <v>46326</v>
      </c>
      <c r="E18289" s="1" t="s">
        <v>66</v>
      </c>
      <c r="G18289" s="1" t="s">
        <v>199</v>
      </c>
    </row>
    <row r="18290" spans="2:7" x14ac:dyDescent="0.25">
      <c r="B18290" s="1" t="s">
        <v>46327</v>
      </c>
      <c r="C18290" s="1" t="s">
        <v>46327</v>
      </c>
      <c r="D18290" s="1" t="s">
        <v>46327</v>
      </c>
      <c r="E18290" s="1" t="s">
        <v>66</v>
      </c>
      <c r="G18290" s="1" t="s">
        <v>199</v>
      </c>
    </row>
    <row r="18291" spans="2:7" x14ac:dyDescent="0.25">
      <c r="B18291" s="1" t="s">
        <v>46328</v>
      </c>
      <c r="C18291" s="1" t="s">
        <v>46328</v>
      </c>
      <c r="D18291" s="1" t="s">
        <v>46328</v>
      </c>
      <c r="E18291" s="1" t="s">
        <v>66</v>
      </c>
      <c r="G18291" s="1" t="s">
        <v>199</v>
      </c>
    </row>
    <row r="18292" spans="2:7" x14ac:dyDescent="0.25">
      <c r="B18292" s="1" t="s">
        <v>46329</v>
      </c>
      <c r="C18292" s="1" t="s">
        <v>46329</v>
      </c>
      <c r="D18292" s="1" t="s">
        <v>46329</v>
      </c>
      <c r="E18292" s="1" t="s">
        <v>66</v>
      </c>
      <c r="G18292" s="1" t="s">
        <v>199</v>
      </c>
    </row>
    <row r="18293" spans="2:7" x14ac:dyDescent="0.25">
      <c r="B18293" s="1" t="s">
        <v>46330</v>
      </c>
      <c r="C18293" s="1" t="s">
        <v>46330</v>
      </c>
      <c r="D18293" s="1" t="s">
        <v>46330</v>
      </c>
      <c r="E18293" s="1" t="s">
        <v>66</v>
      </c>
      <c r="G18293" s="1" t="s">
        <v>199</v>
      </c>
    </row>
    <row r="18294" spans="2:7" x14ac:dyDescent="0.25">
      <c r="B18294" s="1" t="s">
        <v>46331</v>
      </c>
      <c r="C18294" s="1" t="s">
        <v>46331</v>
      </c>
      <c r="D18294" s="1" t="s">
        <v>46331</v>
      </c>
      <c r="E18294" s="1" t="s">
        <v>66</v>
      </c>
      <c r="G18294" s="1" t="s">
        <v>199</v>
      </c>
    </row>
    <row r="18295" spans="2:7" x14ac:dyDescent="0.25">
      <c r="B18295" s="1" t="s">
        <v>46332</v>
      </c>
      <c r="C18295" s="1" t="s">
        <v>46332</v>
      </c>
      <c r="D18295" s="1" t="s">
        <v>46332</v>
      </c>
      <c r="E18295" s="1" t="s">
        <v>66</v>
      </c>
      <c r="G18295" s="1" t="s">
        <v>199</v>
      </c>
    </row>
    <row r="18296" spans="2:7" x14ac:dyDescent="0.25">
      <c r="B18296" s="1" t="s">
        <v>46333</v>
      </c>
      <c r="C18296" s="1" t="s">
        <v>46333</v>
      </c>
      <c r="D18296" s="1" t="s">
        <v>46333</v>
      </c>
      <c r="E18296" s="1" t="s">
        <v>66</v>
      </c>
      <c r="G18296" s="1" t="s">
        <v>199</v>
      </c>
    </row>
    <row r="18297" spans="2:7" x14ac:dyDescent="0.25">
      <c r="B18297" s="1" t="s">
        <v>46334</v>
      </c>
      <c r="C18297" s="1" t="s">
        <v>46334</v>
      </c>
      <c r="D18297" s="1" t="s">
        <v>46334</v>
      </c>
      <c r="E18297" s="1" t="s">
        <v>66</v>
      </c>
      <c r="G18297" s="1" t="s">
        <v>199</v>
      </c>
    </row>
    <row r="18298" spans="2:7" x14ac:dyDescent="0.25">
      <c r="B18298" s="1" t="s">
        <v>46335</v>
      </c>
      <c r="C18298" s="1" t="s">
        <v>46335</v>
      </c>
      <c r="D18298" s="1" t="s">
        <v>46335</v>
      </c>
      <c r="E18298" s="1" t="s">
        <v>66</v>
      </c>
      <c r="G18298" s="1" t="s">
        <v>199</v>
      </c>
    </row>
    <row r="18299" spans="2:7" x14ac:dyDescent="0.25">
      <c r="B18299" s="1" t="s">
        <v>46336</v>
      </c>
      <c r="C18299" s="1" t="s">
        <v>46336</v>
      </c>
      <c r="D18299" s="1" t="s">
        <v>46336</v>
      </c>
      <c r="E18299" s="1" t="s">
        <v>66</v>
      </c>
      <c r="G18299" s="1" t="s">
        <v>199</v>
      </c>
    </row>
    <row r="18300" spans="2:7" x14ac:dyDescent="0.25">
      <c r="B18300" s="1" t="s">
        <v>46337</v>
      </c>
      <c r="C18300" s="1" t="s">
        <v>46337</v>
      </c>
      <c r="D18300" s="1" t="s">
        <v>46337</v>
      </c>
      <c r="E18300" s="1" t="s">
        <v>66</v>
      </c>
      <c r="G18300" s="1" t="s">
        <v>199</v>
      </c>
    </row>
    <row r="18301" spans="2:7" x14ac:dyDescent="0.25">
      <c r="B18301" s="1" t="s">
        <v>46338</v>
      </c>
      <c r="C18301" s="1" t="s">
        <v>46338</v>
      </c>
      <c r="D18301" s="1" t="s">
        <v>46338</v>
      </c>
      <c r="E18301" s="1" t="s">
        <v>66</v>
      </c>
      <c r="G18301" s="1" t="s">
        <v>199</v>
      </c>
    </row>
    <row r="18302" spans="2:7" x14ac:dyDescent="0.25">
      <c r="B18302" s="1" t="s">
        <v>46339</v>
      </c>
      <c r="C18302" s="1" t="s">
        <v>46339</v>
      </c>
      <c r="D18302" s="1" t="s">
        <v>46339</v>
      </c>
      <c r="E18302" s="1" t="s">
        <v>66</v>
      </c>
      <c r="G18302" s="1" t="s">
        <v>199</v>
      </c>
    </row>
    <row r="18303" spans="2:7" x14ac:dyDescent="0.25">
      <c r="B18303" s="1" t="s">
        <v>46340</v>
      </c>
      <c r="C18303" s="1" t="s">
        <v>46340</v>
      </c>
      <c r="D18303" s="1" t="s">
        <v>46340</v>
      </c>
      <c r="E18303" s="1" t="s">
        <v>66</v>
      </c>
      <c r="G18303" s="1" t="s">
        <v>199</v>
      </c>
    </row>
    <row r="18304" spans="2:7" x14ac:dyDescent="0.25">
      <c r="B18304" s="1" t="s">
        <v>46341</v>
      </c>
      <c r="C18304" s="1" t="s">
        <v>46341</v>
      </c>
      <c r="D18304" s="1" t="s">
        <v>46341</v>
      </c>
      <c r="E18304" s="1" t="s">
        <v>66</v>
      </c>
      <c r="G18304" s="1" t="s">
        <v>199</v>
      </c>
    </row>
    <row r="18305" spans="1:7" x14ac:dyDescent="0.25">
      <c r="B18305" s="1" t="s">
        <v>46342</v>
      </c>
      <c r="C18305" s="1" t="s">
        <v>46342</v>
      </c>
      <c r="D18305" s="1" t="s">
        <v>46342</v>
      </c>
      <c r="E18305" s="1" t="s">
        <v>66</v>
      </c>
      <c r="G18305" s="1" t="s">
        <v>199</v>
      </c>
    </row>
    <row r="18306" spans="1:7" x14ac:dyDescent="0.25">
      <c r="B18306" s="1" t="s">
        <v>46343</v>
      </c>
      <c r="C18306" s="1" t="s">
        <v>46343</v>
      </c>
      <c r="D18306" s="1" t="s">
        <v>46343</v>
      </c>
      <c r="E18306" s="1" t="s">
        <v>66</v>
      </c>
      <c r="G18306" s="1" t="s">
        <v>199</v>
      </c>
    </row>
    <row r="18307" spans="1:7" x14ac:dyDescent="0.25">
      <c r="B18307" s="1" t="s">
        <v>46344</v>
      </c>
      <c r="C18307" s="1" t="s">
        <v>46344</v>
      </c>
      <c r="D18307" s="1" t="s">
        <v>46344</v>
      </c>
      <c r="E18307" s="1" t="s">
        <v>66</v>
      </c>
      <c r="G18307" s="1" t="s">
        <v>199</v>
      </c>
    </row>
    <row r="18308" spans="1:7" x14ac:dyDescent="0.25">
      <c r="B18308" s="1" t="s">
        <v>46345</v>
      </c>
      <c r="C18308" s="1" t="s">
        <v>46345</v>
      </c>
      <c r="D18308" s="1" t="s">
        <v>46345</v>
      </c>
      <c r="E18308" s="1" t="s">
        <v>66</v>
      </c>
      <c r="G18308" s="1" t="s">
        <v>199</v>
      </c>
    </row>
    <row r="18309" spans="1:7" x14ac:dyDescent="0.25">
      <c r="B18309" s="1" t="s">
        <v>46346</v>
      </c>
      <c r="C18309" s="1" t="s">
        <v>46346</v>
      </c>
      <c r="D18309" s="1" t="s">
        <v>46346</v>
      </c>
      <c r="E18309" s="1" t="s">
        <v>66</v>
      </c>
      <c r="G18309" s="1" t="s">
        <v>199</v>
      </c>
    </row>
    <row r="18310" spans="1:7" x14ac:dyDescent="0.25">
      <c r="A18310" s="1">
        <v>19745149</v>
      </c>
      <c r="B18310" s="1" t="s">
        <v>13119</v>
      </c>
      <c r="C18310" s="1" t="s">
        <v>13120</v>
      </c>
      <c r="D18310" s="1" t="s">
        <v>13121</v>
      </c>
      <c r="E18310" s="1" t="s">
        <v>66</v>
      </c>
      <c r="F18310" s="1" t="s">
        <v>892</v>
      </c>
      <c r="G18310" s="1" t="s">
        <v>893</v>
      </c>
    </row>
    <row r="18311" spans="1:7" x14ac:dyDescent="0.25">
      <c r="A18311" s="1">
        <v>19745150</v>
      </c>
      <c r="B18311" s="1" t="s">
        <v>13122</v>
      </c>
      <c r="C18311" s="1" t="s">
        <v>13123</v>
      </c>
      <c r="D18311" s="1" t="s">
        <v>13124</v>
      </c>
      <c r="E18311" s="1" t="s">
        <v>66</v>
      </c>
      <c r="F18311" s="1" t="s">
        <v>892</v>
      </c>
      <c r="G18311" s="1" t="s">
        <v>893</v>
      </c>
    </row>
    <row r="18312" spans="1:7" x14ac:dyDescent="0.25">
      <c r="A18312" s="1">
        <v>19745151</v>
      </c>
      <c r="B18312" s="1" t="s">
        <v>13125</v>
      </c>
      <c r="C18312" s="1" t="s">
        <v>13126</v>
      </c>
      <c r="D18312" s="1" t="s">
        <v>13127</v>
      </c>
      <c r="E18312" s="1" t="s">
        <v>66</v>
      </c>
      <c r="F18312" s="1" t="s">
        <v>892</v>
      </c>
      <c r="G18312" s="1" t="s">
        <v>893</v>
      </c>
    </row>
    <row r="18313" spans="1:7" x14ac:dyDescent="0.25">
      <c r="A18313" s="1">
        <v>19746037</v>
      </c>
      <c r="B18313" s="1" t="s">
        <v>13209</v>
      </c>
      <c r="C18313" s="1" t="s">
        <v>13210</v>
      </c>
      <c r="D18313" s="1" t="s">
        <v>13211</v>
      </c>
      <c r="E18313" s="1" t="s">
        <v>65</v>
      </c>
      <c r="F18313" s="1" t="s">
        <v>102</v>
      </c>
      <c r="G18313" s="1" t="s">
        <v>1053</v>
      </c>
    </row>
    <row r="18314" spans="1:7" x14ac:dyDescent="0.25">
      <c r="A18314" s="1">
        <v>19745247</v>
      </c>
      <c r="B18314" s="1" t="s">
        <v>40893</v>
      </c>
      <c r="C18314" s="1" t="s">
        <v>40894</v>
      </c>
      <c r="D18314" s="1" t="s">
        <v>40895</v>
      </c>
      <c r="E18314" s="1" t="s">
        <v>66</v>
      </c>
      <c r="F18314" s="1" t="s">
        <v>892</v>
      </c>
      <c r="G18314" s="1" t="s">
        <v>893</v>
      </c>
    </row>
    <row r="18315" spans="1:7" x14ac:dyDescent="0.25">
      <c r="A18315" s="1">
        <v>19745248</v>
      </c>
      <c r="B18315" s="1" t="s">
        <v>40896</v>
      </c>
      <c r="C18315" s="1" t="s">
        <v>40897</v>
      </c>
      <c r="D18315" s="1" t="s">
        <v>40898</v>
      </c>
      <c r="E18315" s="1" t="s">
        <v>66</v>
      </c>
      <c r="F18315" s="1" t="s">
        <v>892</v>
      </c>
      <c r="G18315" s="1" t="s">
        <v>893</v>
      </c>
    </row>
    <row r="18316" spans="1:7" x14ac:dyDescent="0.25">
      <c r="A18316" s="1">
        <v>19745249</v>
      </c>
      <c r="B18316" s="1" t="s">
        <v>40899</v>
      </c>
      <c r="C18316" s="1" t="s">
        <v>40900</v>
      </c>
      <c r="D18316" s="1" t="s">
        <v>40901</v>
      </c>
      <c r="E18316" s="1" t="s">
        <v>66</v>
      </c>
      <c r="F18316" s="1" t="s">
        <v>892</v>
      </c>
      <c r="G18316" s="1" t="s">
        <v>893</v>
      </c>
    </row>
    <row r="18317" spans="1:7" x14ac:dyDescent="0.25">
      <c r="A18317" s="1">
        <v>19746030</v>
      </c>
      <c r="B18317" s="1" t="s">
        <v>13190</v>
      </c>
      <c r="C18317" s="1" t="s">
        <v>13191</v>
      </c>
      <c r="D18317" s="1" t="s">
        <v>13192</v>
      </c>
      <c r="E18317" s="1" t="s">
        <v>65</v>
      </c>
      <c r="F18317" s="1" t="s">
        <v>102</v>
      </c>
      <c r="G18317" s="1" t="s">
        <v>1053</v>
      </c>
    </row>
    <row r="18318" spans="1:7" x14ac:dyDescent="0.25">
      <c r="A18318" s="1">
        <v>19746031</v>
      </c>
      <c r="B18318" s="1" t="s">
        <v>13193</v>
      </c>
      <c r="C18318" s="1" t="s">
        <v>13194</v>
      </c>
      <c r="D18318" s="1" t="s">
        <v>13195</v>
      </c>
      <c r="E18318" s="1" t="s">
        <v>65</v>
      </c>
      <c r="F18318" s="1" t="s">
        <v>102</v>
      </c>
      <c r="G18318" s="1" t="s">
        <v>1053</v>
      </c>
    </row>
    <row r="18319" spans="1:7" x14ac:dyDescent="0.25">
      <c r="A18319" s="1">
        <v>19746034</v>
      </c>
      <c r="B18319" s="1" t="s">
        <v>46347</v>
      </c>
      <c r="C18319" s="1" t="s">
        <v>46348</v>
      </c>
      <c r="D18319" s="1" t="s">
        <v>46349</v>
      </c>
      <c r="E18319" s="1" t="s">
        <v>65</v>
      </c>
      <c r="F18319" s="1" t="s">
        <v>102</v>
      </c>
      <c r="G18319" s="1" t="s">
        <v>1053</v>
      </c>
    </row>
    <row r="18320" spans="1:7" x14ac:dyDescent="0.25">
      <c r="A18320" s="1">
        <v>19746036</v>
      </c>
      <c r="B18320" s="1" t="s">
        <v>13206</v>
      </c>
      <c r="C18320" s="1" t="s">
        <v>13207</v>
      </c>
      <c r="D18320" s="1" t="s">
        <v>13208</v>
      </c>
      <c r="E18320" s="1" t="s">
        <v>65</v>
      </c>
      <c r="F18320" s="1" t="s">
        <v>102</v>
      </c>
      <c r="G18320" s="1" t="s">
        <v>1053</v>
      </c>
    </row>
    <row r="18321" spans="1:7" x14ac:dyDescent="0.25">
      <c r="A18321" s="1">
        <v>19746041</v>
      </c>
      <c r="B18321" s="1" t="s">
        <v>13221</v>
      </c>
      <c r="C18321" s="1" t="s">
        <v>13222</v>
      </c>
      <c r="D18321" s="1" t="s">
        <v>13223</v>
      </c>
      <c r="E18321" s="1" t="s">
        <v>65</v>
      </c>
      <c r="F18321" s="1" t="s">
        <v>102</v>
      </c>
      <c r="G18321" s="1" t="s">
        <v>1053</v>
      </c>
    </row>
    <row r="18322" spans="1:7" x14ac:dyDescent="0.25">
      <c r="A18322" s="1">
        <v>19746042</v>
      </c>
      <c r="B18322" s="1" t="s">
        <v>13224</v>
      </c>
      <c r="C18322" s="1" t="s">
        <v>13225</v>
      </c>
      <c r="D18322" s="1" t="s">
        <v>13226</v>
      </c>
      <c r="E18322" s="1" t="s">
        <v>65</v>
      </c>
      <c r="F18322" s="1" t="s">
        <v>102</v>
      </c>
      <c r="G18322" s="1" t="s">
        <v>1053</v>
      </c>
    </row>
    <row r="18323" spans="1:7" x14ac:dyDescent="0.25">
      <c r="A18323" s="1">
        <v>19746043</v>
      </c>
      <c r="B18323" s="1" t="s">
        <v>13227</v>
      </c>
      <c r="C18323" s="1" t="s">
        <v>13228</v>
      </c>
      <c r="D18323" s="1" t="s">
        <v>13229</v>
      </c>
      <c r="E18323" s="1" t="s">
        <v>65</v>
      </c>
      <c r="F18323" s="1" t="s">
        <v>102</v>
      </c>
      <c r="G18323" s="1" t="s">
        <v>1053</v>
      </c>
    </row>
    <row r="18324" spans="1:7" x14ac:dyDescent="0.25">
      <c r="A18324" s="1">
        <v>19750031</v>
      </c>
      <c r="B18324" s="1" t="s">
        <v>13286</v>
      </c>
      <c r="C18324" s="1" t="s">
        <v>13287</v>
      </c>
      <c r="D18324" s="1" t="s">
        <v>13288</v>
      </c>
      <c r="E18324" s="1" t="s">
        <v>65</v>
      </c>
      <c r="F18324" s="1" t="s">
        <v>12440</v>
      </c>
      <c r="G18324" s="1" t="s">
        <v>12441</v>
      </c>
    </row>
    <row r="18325" spans="1:7" x14ac:dyDescent="0.25">
      <c r="A18325" s="1">
        <v>19750032</v>
      </c>
      <c r="B18325" s="1" t="s">
        <v>13289</v>
      </c>
      <c r="C18325" s="1" t="s">
        <v>13290</v>
      </c>
      <c r="D18325" s="1" t="s">
        <v>13291</v>
      </c>
      <c r="E18325" s="1" t="s">
        <v>65</v>
      </c>
      <c r="F18325" s="1" t="s">
        <v>12440</v>
      </c>
      <c r="G18325" s="1" t="s">
        <v>12441</v>
      </c>
    </row>
    <row r="18326" spans="1:7" x14ac:dyDescent="0.25">
      <c r="A18326" s="1">
        <v>19750033</v>
      </c>
      <c r="B18326" s="1" t="s">
        <v>13292</v>
      </c>
      <c r="C18326" s="1" t="s">
        <v>13293</v>
      </c>
      <c r="D18326" s="1" t="s">
        <v>13294</v>
      </c>
      <c r="E18326" s="1" t="s">
        <v>65</v>
      </c>
      <c r="F18326" s="1" t="s">
        <v>12440</v>
      </c>
      <c r="G18326" s="1" t="s">
        <v>12441</v>
      </c>
    </row>
    <row r="18327" spans="1:7" x14ac:dyDescent="0.25">
      <c r="A18327" s="1">
        <v>19750030</v>
      </c>
      <c r="B18327" s="1" t="s">
        <v>13283</v>
      </c>
      <c r="C18327" s="1" t="s">
        <v>13284</v>
      </c>
      <c r="D18327" s="1" t="s">
        <v>13285</v>
      </c>
      <c r="E18327" s="1" t="s">
        <v>65</v>
      </c>
      <c r="F18327" s="1" t="s">
        <v>12440</v>
      </c>
      <c r="G18327" s="1" t="s">
        <v>12441</v>
      </c>
    </row>
    <row r="18328" spans="1:7" x14ac:dyDescent="0.25">
      <c r="A18328" s="1">
        <v>19750037</v>
      </c>
      <c r="B18328" s="1" t="s">
        <v>13272</v>
      </c>
      <c r="C18328" s="1" t="s">
        <v>13273</v>
      </c>
      <c r="D18328" s="1" t="s">
        <v>13274</v>
      </c>
      <c r="E18328" s="1" t="s">
        <v>65</v>
      </c>
      <c r="F18328" s="1" t="s">
        <v>12440</v>
      </c>
      <c r="G18328" s="1" t="s">
        <v>12441</v>
      </c>
    </row>
    <row r="18329" spans="1:7" x14ac:dyDescent="0.25">
      <c r="A18329" s="1">
        <v>19770009</v>
      </c>
      <c r="B18329" s="1" t="s">
        <v>13324</v>
      </c>
      <c r="C18329" s="1" t="s">
        <v>13325</v>
      </c>
      <c r="D18329" s="1" t="s">
        <v>13326</v>
      </c>
      <c r="E18329" s="1" t="s">
        <v>65</v>
      </c>
      <c r="F18329" s="1" t="s">
        <v>1792</v>
      </c>
      <c r="G18329" s="1" t="s">
        <v>1793</v>
      </c>
    </row>
    <row r="18330" spans="1:7" x14ac:dyDescent="0.25">
      <c r="A18330" s="1">
        <v>19046038</v>
      </c>
      <c r="B18330" s="1" t="s">
        <v>11924</v>
      </c>
      <c r="C18330" s="1" t="s">
        <v>11925</v>
      </c>
      <c r="D18330" s="1" t="s">
        <v>11926</v>
      </c>
      <c r="E18330" s="1" t="s">
        <v>65</v>
      </c>
      <c r="F18330" s="1" t="s">
        <v>102</v>
      </c>
      <c r="G18330" s="1" t="s">
        <v>1053</v>
      </c>
    </row>
    <row r="18331" spans="1:7" x14ac:dyDescent="0.25">
      <c r="A18331" s="1">
        <v>19046039</v>
      </c>
      <c r="B18331" s="1" t="s">
        <v>11927</v>
      </c>
      <c r="C18331" s="1" t="s">
        <v>11928</v>
      </c>
      <c r="D18331" s="1" t="s">
        <v>11929</v>
      </c>
      <c r="E18331" s="1" t="s">
        <v>65</v>
      </c>
      <c r="F18331" s="1" t="s">
        <v>102</v>
      </c>
      <c r="G18331" s="1" t="s">
        <v>1053</v>
      </c>
    </row>
    <row r="18332" spans="1:7" x14ac:dyDescent="0.25">
      <c r="A18332" s="1">
        <v>19046040</v>
      </c>
      <c r="B18332" s="1" t="s">
        <v>11930</v>
      </c>
      <c r="C18332" s="1" t="s">
        <v>11931</v>
      </c>
      <c r="D18332" s="1" t="s">
        <v>11932</v>
      </c>
      <c r="E18332" s="1" t="s">
        <v>65</v>
      </c>
      <c r="F18332" s="1" t="s">
        <v>102</v>
      </c>
      <c r="G18332" s="1" t="s">
        <v>1053</v>
      </c>
    </row>
    <row r="18333" spans="1:7" x14ac:dyDescent="0.25">
      <c r="A18333" s="1">
        <v>19045123</v>
      </c>
      <c r="B18333" s="1" t="s">
        <v>11823</v>
      </c>
      <c r="C18333" s="1" t="s">
        <v>11824</v>
      </c>
      <c r="D18333" s="1" t="s">
        <v>11825</v>
      </c>
      <c r="E18333" s="1" t="s">
        <v>66</v>
      </c>
      <c r="F18333" s="1" t="s">
        <v>892</v>
      </c>
      <c r="G18333" s="1" t="s">
        <v>893</v>
      </c>
    </row>
    <row r="18334" spans="1:7" x14ac:dyDescent="0.25">
      <c r="A18334" s="1">
        <v>19046047</v>
      </c>
      <c r="B18334" s="1" t="s">
        <v>11947</v>
      </c>
      <c r="C18334" s="1" t="s">
        <v>11948</v>
      </c>
      <c r="D18334" s="1" t="s">
        <v>11949</v>
      </c>
      <c r="E18334" s="1" t="s">
        <v>65</v>
      </c>
      <c r="F18334" s="1" t="s">
        <v>102</v>
      </c>
      <c r="G18334" s="1" t="s">
        <v>1053</v>
      </c>
    </row>
    <row r="18335" spans="1:7" x14ac:dyDescent="0.25">
      <c r="A18335" s="1">
        <v>19046046</v>
      </c>
      <c r="B18335" s="1" t="s">
        <v>11944</v>
      </c>
      <c r="C18335" s="1" t="s">
        <v>11945</v>
      </c>
      <c r="D18335" s="1" t="s">
        <v>11946</v>
      </c>
      <c r="E18335" s="1" t="s">
        <v>65</v>
      </c>
      <c r="F18335" s="1" t="s">
        <v>102</v>
      </c>
      <c r="G18335" s="1" t="s">
        <v>1053</v>
      </c>
    </row>
    <row r="18336" spans="1:7" x14ac:dyDescent="0.25">
      <c r="A18336" s="1">
        <v>19046052</v>
      </c>
      <c r="B18336" s="1" t="s">
        <v>11962</v>
      </c>
      <c r="C18336" s="1" t="s">
        <v>11963</v>
      </c>
      <c r="D18336" s="1" t="s">
        <v>11964</v>
      </c>
      <c r="E18336" s="1" t="s">
        <v>65</v>
      </c>
      <c r="F18336" s="1" t="s">
        <v>102</v>
      </c>
      <c r="G18336" s="1" t="s">
        <v>1053</v>
      </c>
    </row>
    <row r="18337" spans="1:7" x14ac:dyDescent="0.25">
      <c r="A18337" s="1">
        <v>19046056</v>
      </c>
      <c r="B18337" s="1" t="s">
        <v>11971</v>
      </c>
      <c r="C18337" s="1" t="s">
        <v>11972</v>
      </c>
      <c r="D18337" s="1" t="s">
        <v>11973</v>
      </c>
      <c r="E18337" s="1" t="s">
        <v>65</v>
      </c>
      <c r="F18337" s="1" t="s">
        <v>102</v>
      </c>
      <c r="G18337" s="1" t="s">
        <v>1053</v>
      </c>
    </row>
    <row r="18338" spans="1:7" x14ac:dyDescent="0.25">
      <c r="A18338" s="1">
        <v>19046048</v>
      </c>
      <c r="B18338" s="1" t="s">
        <v>11950</v>
      </c>
      <c r="C18338" s="1" t="s">
        <v>11951</v>
      </c>
      <c r="D18338" s="1" t="s">
        <v>11952</v>
      </c>
      <c r="E18338" s="1" t="s">
        <v>65</v>
      </c>
      <c r="F18338" s="1" t="s">
        <v>102</v>
      </c>
      <c r="G18338" s="1" t="s">
        <v>1053</v>
      </c>
    </row>
    <row r="18339" spans="1:7" x14ac:dyDescent="0.25">
      <c r="A18339" s="1">
        <v>19046049</v>
      </c>
      <c r="B18339" s="1" t="s">
        <v>11953</v>
      </c>
      <c r="C18339" s="1" t="s">
        <v>11954</v>
      </c>
      <c r="D18339" s="1" t="s">
        <v>11955</v>
      </c>
      <c r="E18339" s="1" t="s">
        <v>65</v>
      </c>
      <c r="F18339" s="1" t="s">
        <v>102</v>
      </c>
      <c r="G18339" s="1" t="s">
        <v>1053</v>
      </c>
    </row>
    <row r="18340" spans="1:7" x14ac:dyDescent="0.25">
      <c r="A18340" s="1">
        <v>19046050</v>
      </c>
      <c r="B18340" s="1" t="s">
        <v>11956</v>
      </c>
      <c r="C18340" s="1" t="s">
        <v>11957</v>
      </c>
      <c r="D18340" s="1" t="s">
        <v>11958</v>
      </c>
      <c r="E18340" s="1" t="s">
        <v>65</v>
      </c>
      <c r="F18340" s="1" t="s">
        <v>102</v>
      </c>
      <c r="G18340" s="1" t="s">
        <v>1053</v>
      </c>
    </row>
    <row r="18341" spans="1:7" x14ac:dyDescent="0.25">
      <c r="A18341" s="1">
        <v>19046051</v>
      </c>
      <c r="B18341" s="1" t="s">
        <v>11959</v>
      </c>
      <c r="C18341" s="1" t="s">
        <v>11960</v>
      </c>
      <c r="D18341" s="1" t="s">
        <v>11961</v>
      </c>
      <c r="E18341" s="1" t="s">
        <v>65</v>
      </c>
      <c r="F18341" s="1" t="s">
        <v>102</v>
      </c>
      <c r="G18341" s="1" t="s">
        <v>1053</v>
      </c>
    </row>
    <row r="18342" spans="1:7" x14ac:dyDescent="0.25">
      <c r="A18342" s="1">
        <v>19046053</v>
      </c>
      <c r="B18342" s="1" t="s">
        <v>11965</v>
      </c>
      <c r="C18342" s="1" t="s">
        <v>11966</v>
      </c>
      <c r="D18342" s="1" t="s">
        <v>11967</v>
      </c>
      <c r="E18342" s="1" t="s">
        <v>65</v>
      </c>
      <c r="F18342" s="1" t="s">
        <v>102</v>
      </c>
      <c r="G18342" s="1" t="s">
        <v>1053</v>
      </c>
    </row>
    <row r="18343" spans="1:7" x14ac:dyDescent="0.25">
      <c r="A18343" s="1">
        <v>19046086</v>
      </c>
      <c r="B18343" s="1" t="s">
        <v>12036</v>
      </c>
      <c r="C18343" s="1" t="s">
        <v>12037</v>
      </c>
      <c r="D18343" s="1" t="s">
        <v>12038</v>
      </c>
      <c r="E18343" s="1" t="s">
        <v>65</v>
      </c>
      <c r="F18343" s="1" t="s">
        <v>102</v>
      </c>
      <c r="G18343" s="1" t="s">
        <v>1053</v>
      </c>
    </row>
    <row r="18344" spans="1:7" x14ac:dyDescent="0.25">
      <c r="A18344" s="1">
        <v>19046087</v>
      </c>
      <c r="B18344" s="1" t="s">
        <v>12039</v>
      </c>
      <c r="C18344" s="1" t="s">
        <v>12040</v>
      </c>
      <c r="D18344" s="1" t="s">
        <v>12041</v>
      </c>
      <c r="E18344" s="1" t="s">
        <v>65</v>
      </c>
      <c r="F18344" s="1" t="s">
        <v>102</v>
      </c>
      <c r="G18344" s="1" t="s">
        <v>1053</v>
      </c>
    </row>
    <row r="18345" spans="1:7" x14ac:dyDescent="0.25">
      <c r="A18345" s="1">
        <v>19046088</v>
      </c>
      <c r="B18345" s="1" t="s">
        <v>12042</v>
      </c>
      <c r="C18345" s="1" t="s">
        <v>12043</v>
      </c>
      <c r="D18345" s="1" t="s">
        <v>12044</v>
      </c>
      <c r="E18345" s="1" t="s">
        <v>65</v>
      </c>
      <c r="F18345" s="1" t="s">
        <v>102</v>
      </c>
      <c r="G18345" s="1" t="s">
        <v>1053</v>
      </c>
    </row>
    <row r="18346" spans="1:7" x14ac:dyDescent="0.25">
      <c r="A18346" s="1">
        <v>19046090</v>
      </c>
      <c r="B18346" s="1" t="s">
        <v>12048</v>
      </c>
      <c r="C18346" s="1" t="s">
        <v>12049</v>
      </c>
      <c r="D18346" s="1" t="s">
        <v>12050</v>
      </c>
      <c r="E18346" s="1" t="s">
        <v>65</v>
      </c>
      <c r="F18346" s="1" t="s">
        <v>102</v>
      </c>
      <c r="G18346" s="1" t="s">
        <v>1053</v>
      </c>
    </row>
    <row r="18347" spans="1:7" x14ac:dyDescent="0.25">
      <c r="A18347" s="1">
        <v>19046091</v>
      </c>
      <c r="B18347" s="1" t="s">
        <v>12051</v>
      </c>
      <c r="C18347" s="1" t="s">
        <v>12052</v>
      </c>
      <c r="D18347" s="1" t="s">
        <v>12053</v>
      </c>
      <c r="E18347" s="1" t="s">
        <v>65</v>
      </c>
      <c r="F18347" s="1" t="s">
        <v>102</v>
      </c>
      <c r="G18347" s="1" t="s">
        <v>1053</v>
      </c>
    </row>
    <row r="18348" spans="1:7" x14ac:dyDescent="0.25">
      <c r="A18348" s="1">
        <v>19046092</v>
      </c>
      <c r="B18348" s="1" t="s">
        <v>12054</v>
      </c>
      <c r="C18348" s="1" t="s">
        <v>12055</v>
      </c>
      <c r="D18348" s="1" t="s">
        <v>12056</v>
      </c>
      <c r="E18348" s="1" t="s">
        <v>65</v>
      </c>
      <c r="F18348" s="1" t="s">
        <v>102</v>
      </c>
      <c r="G18348" s="1" t="s">
        <v>1053</v>
      </c>
    </row>
    <row r="18349" spans="1:7" x14ac:dyDescent="0.25">
      <c r="A18349" s="1">
        <v>19046076</v>
      </c>
      <c r="B18349" s="1" t="s">
        <v>12012</v>
      </c>
      <c r="C18349" s="1" t="s">
        <v>12013</v>
      </c>
      <c r="D18349" s="1" t="s">
        <v>12014</v>
      </c>
      <c r="E18349" s="1" t="s">
        <v>65</v>
      </c>
      <c r="F18349" s="1" t="s">
        <v>102</v>
      </c>
      <c r="G18349" s="1" t="s">
        <v>1053</v>
      </c>
    </row>
    <row r="18350" spans="1:7" x14ac:dyDescent="0.25">
      <c r="A18350" s="1">
        <v>19046075</v>
      </c>
      <c r="B18350" s="1" t="s">
        <v>12009</v>
      </c>
      <c r="C18350" s="1" t="s">
        <v>12010</v>
      </c>
      <c r="D18350" s="1" t="s">
        <v>12011</v>
      </c>
      <c r="E18350" s="1" t="s">
        <v>65</v>
      </c>
      <c r="F18350" s="1" t="s">
        <v>102</v>
      </c>
      <c r="G18350" s="1" t="s">
        <v>1053</v>
      </c>
    </row>
    <row r="18351" spans="1:7" x14ac:dyDescent="0.25">
      <c r="A18351" s="1">
        <v>19046074</v>
      </c>
      <c r="B18351" s="1" t="s">
        <v>12006</v>
      </c>
      <c r="C18351" s="1" t="s">
        <v>12007</v>
      </c>
      <c r="D18351" s="1" t="s">
        <v>12008</v>
      </c>
      <c r="E18351" s="1" t="s">
        <v>65</v>
      </c>
      <c r="F18351" s="1" t="s">
        <v>102</v>
      </c>
      <c r="G18351" s="1" t="s">
        <v>1053</v>
      </c>
    </row>
    <row r="18352" spans="1:7" x14ac:dyDescent="0.25">
      <c r="A18352" s="1">
        <v>19046073</v>
      </c>
      <c r="B18352" s="1" t="s">
        <v>12003</v>
      </c>
      <c r="C18352" s="1" t="s">
        <v>12004</v>
      </c>
      <c r="D18352" s="1" t="s">
        <v>12005</v>
      </c>
      <c r="E18352" s="1" t="s">
        <v>65</v>
      </c>
      <c r="F18352" s="1" t="s">
        <v>102</v>
      </c>
      <c r="G18352" s="1" t="s">
        <v>1053</v>
      </c>
    </row>
    <row r="18353" spans="1:7" x14ac:dyDescent="0.25">
      <c r="A18353" s="1">
        <v>19046072</v>
      </c>
      <c r="B18353" s="1" t="s">
        <v>12000</v>
      </c>
      <c r="C18353" s="1" t="s">
        <v>12001</v>
      </c>
      <c r="D18353" s="1" t="s">
        <v>12002</v>
      </c>
      <c r="E18353" s="1" t="s">
        <v>65</v>
      </c>
      <c r="F18353" s="1" t="s">
        <v>102</v>
      </c>
      <c r="G18353" s="1" t="s">
        <v>1053</v>
      </c>
    </row>
    <row r="18354" spans="1:7" x14ac:dyDescent="0.25">
      <c r="A18354" s="1">
        <v>19046071</v>
      </c>
      <c r="B18354" s="1" t="s">
        <v>11997</v>
      </c>
      <c r="C18354" s="1" t="s">
        <v>11998</v>
      </c>
      <c r="D18354" s="1" t="s">
        <v>11999</v>
      </c>
      <c r="E18354" s="1" t="s">
        <v>65</v>
      </c>
      <c r="F18354" s="1" t="s">
        <v>102</v>
      </c>
      <c r="G18354" s="1" t="s">
        <v>1053</v>
      </c>
    </row>
    <row r="18355" spans="1:7" x14ac:dyDescent="0.25">
      <c r="A18355" s="1">
        <v>19046070</v>
      </c>
      <c r="B18355" s="1" t="s">
        <v>11994</v>
      </c>
      <c r="C18355" s="1" t="s">
        <v>11995</v>
      </c>
      <c r="D18355" s="1" t="s">
        <v>11996</v>
      </c>
      <c r="E18355" s="1" t="s">
        <v>65</v>
      </c>
      <c r="F18355" s="1" t="s">
        <v>102</v>
      </c>
      <c r="G18355" s="1" t="s">
        <v>1053</v>
      </c>
    </row>
    <row r="18356" spans="1:7" x14ac:dyDescent="0.25">
      <c r="A18356" s="1">
        <v>19046069</v>
      </c>
      <c r="B18356" s="1" t="s">
        <v>11991</v>
      </c>
      <c r="C18356" s="1" t="s">
        <v>11992</v>
      </c>
      <c r="D18356" s="1" t="s">
        <v>11993</v>
      </c>
      <c r="E18356" s="1" t="s">
        <v>65</v>
      </c>
      <c r="F18356" s="1" t="s">
        <v>102</v>
      </c>
      <c r="G18356" s="1" t="s">
        <v>1053</v>
      </c>
    </row>
    <row r="18357" spans="1:7" x14ac:dyDescent="0.25">
      <c r="A18357" s="1">
        <v>19017057</v>
      </c>
      <c r="B18357" s="1" t="s">
        <v>10868</v>
      </c>
      <c r="C18357" s="1" t="s">
        <v>10869</v>
      </c>
      <c r="D18357" s="1" t="s">
        <v>10870</v>
      </c>
      <c r="E18357" s="1" t="s">
        <v>66</v>
      </c>
      <c r="F18357" s="1" t="s">
        <v>300</v>
      </c>
      <c r="G18357" s="1" t="s">
        <v>301</v>
      </c>
    </row>
    <row r="18358" spans="1:7" x14ac:dyDescent="0.25">
      <c r="A18358" s="1">
        <v>19018038</v>
      </c>
      <c r="B18358" s="1" t="s">
        <v>10927</v>
      </c>
      <c r="C18358" s="1" t="s">
        <v>10928</v>
      </c>
      <c r="D18358" s="1" t="s">
        <v>10929</v>
      </c>
      <c r="E18358" s="1" t="s">
        <v>66</v>
      </c>
      <c r="F18358" s="1" t="s">
        <v>957</v>
      </c>
      <c r="G18358" s="1" t="s">
        <v>958</v>
      </c>
    </row>
    <row r="18359" spans="1:7" x14ac:dyDescent="0.25">
      <c r="A18359" s="1">
        <v>19018039</v>
      </c>
      <c r="B18359" s="1" t="s">
        <v>10930</v>
      </c>
      <c r="C18359" s="1" t="s">
        <v>10931</v>
      </c>
      <c r="D18359" s="1" t="s">
        <v>10932</v>
      </c>
      <c r="E18359" s="1" t="s">
        <v>66</v>
      </c>
      <c r="F18359" s="1" t="s">
        <v>2286</v>
      </c>
      <c r="G18359" s="1" t="s">
        <v>2287</v>
      </c>
    </row>
    <row r="18360" spans="1:7" x14ac:dyDescent="0.25">
      <c r="A18360" s="1">
        <v>19018041</v>
      </c>
      <c r="B18360" s="1" t="s">
        <v>10936</v>
      </c>
      <c r="C18360" s="1" t="s">
        <v>10937</v>
      </c>
      <c r="D18360" s="1" t="s">
        <v>10938</v>
      </c>
      <c r="E18360" s="1" t="s">
        <v>66</v>
      </c>
      <c r="F18360" s="1" t="s">
        <v>300</v>
      </c>
      <c r="G18360" s="1" t="s">
        <v>301</v>
      </c>
    </row>
    <row r="18361" spans="1:7" x14ac:dyDescent="0.25">
      <c r="A18361" s="1">
        <v>19018042</v>
      </c>
      <c r="B18361" s="1" t="s">
        <v>10939</v>
      </c>
      <c r="C18361" s="1" t="s">
        <v>46350</v>
      </c>
      <c r="D18361" s="1" t="s">
        <v>46351</v>
      </c>
      <c r="E18361" s="1" t="s">
        <v>65</v>
      </c>
      <c r="F18361" s="1" t="s">
        <v>2286</v>
      </c>
      <c r="G18361" s="1" t="s">
        <v>2287</v>
      </c>
    </row>
    <row r="18362" spans="1:7" x14ac:dyDescent="0.25">
      <c r="A18362" s="1">
        <v>19018044</v>
      </c>
      <c r="B18362" s="1" t="s">
        <v>10945</v>
      </c>
      <c r="C18362" s="1" t="s">
        <v>10946</v>
      </c>
      <c r="D18362" s="1" t="s">
        <v>10947</v>
      </c>
      <c r="E18362" s="1" t="s">
        <v>66</v>
      </c>
      <c r="F18362" s="1" t="s">
        <v>300</v>
      </c>
      <c r="G18362" s="1" t="s">
        <v>301</v>
      </c>
    </row>
    <row r="18363" spans="1:7" x14ac:dyDescent="0.25">
      <c r="A18363" s="1">
        <v>19018048</v>
      </c>
      <c r="B18363" s="1" t="s">
        <v>10957</v>
      </c>
      <c r="C18363" s="1" t="s">
        <v>10958</v>
      </c>
      <c r="D18363" s="1" t="s">
        <v>10959</v>
      </c>
      <c r="E18363" s="1" t="s">
        <v>66</v>
      </c>
      <c r="F18363" s="1" t="s">
        <v>300</v>
      </c>
      <c r="G18363" s="1" t="s">
        <v>301</v>
      </c>
    </row>
    <row r="18364" spans="1:7" x14ac:dyDescent="0.25">
      <c r="A18364" s="1">
        <v>19046078</v>
      </c>
      <c r="B18364" s="1" t="s">
        <v>12015</v>
      </c>
      <c r="C18364" s="1" t="s">
        <v>12016</v>
      </c>
      <c r="D18364" s="1" t="s">
        <v>12017</v>
      </c>
      <c r="E18364" s="1" t="s">
        <v>65</v>
      </c>
      <c r="F18364" s="1" t="s">
        <v>102</v>
      </c>
      <c r="G18364" s="1" t="s">
        <v>1053</v>
      </c>
    </row>
    <row r="18365" spans="1:7" x14ac:dyDescent="0.25">
      <c r="A18365" s="1">
        <v>19046067</v>
      </c>
      <c r="B18365" s="1" t="s">
        <v>11985</v>
      </c>
      <c r="C18365" s="1" t="s">
        <v>11986</v>
      </c>
      <c r="D18365" s="1" t="s">
        <v>11987</v>
      </c>
      <c r="E18365" s="1" t="s">
        <v>65</v>
      </c>
      <c r="F18365" s="1" t="s">
        <v>102</v>
      </c>
      <c r="G18365" s="1" t="s">
        <v>1053</v>
      </c>
    </row>
    <row r="18366" spans="1:7" x14ac:dyDescent="0.25">
      <c r="A18366" s="1">
        <v>19046079</v>
      </c>
      <c r="B18366" s="1" t="s">
        <v>12018</v>
      </c>
      <c r="C18366" s="1" t="s">
        <v>12019</v>
      </c>
      <c r="D18366" s="1" t="s">
        <v>12020</v>
      </c>
      <c r="E18366" s="1" t="s">
        <v>65</v>
      </c>
      <c r="F18366" s="1" t="s">
        <v>102</v>
      </c>
      <c r="G18366" s="1" t="s">
        <v>1053</v>
      </c>
    </row>
    <row r="18367" spans="1:7" x14ac:dyDescent="0.25">
      <c r="A18367" s="1">
        <v>19046080</v>
      </c>
      <c r="B18367" s="1" t="s">
        <v>12021</v>
      </c>
      <c r="C18367" s="1" t="s">
        <v>12022</v>
      </c>
      <c r="D18367" s="1" t="s">
        <v>12023</v>
      </c>
      <c r="E18367" s="1" t="s">
        <v>65</v>
      </c>
      <c r="F18367" s="1" t="s">
        <v>102</v>
      </c>
      <c r="G18367" s="1" t="s">
        <v>1053</v>
      </c>
    </row>
    <row r="18368" spans="1:7" x14ac:dyDescent="0.25">
      <c r="A18368" s="1">
        <v>19046068</v>
      </c>
      <c r="B18368" s="1" t="s">
        <v>11988</v>
      </c>
      <c r="C18368" s="1" t="s">
        <v>11989</v>
      </c>
      <c r="D18368" s="1" t="s">
        <v>11990</v>
      </c>
      <c r="E18368" s="1" t="s">
        <v>65</v>
      </c>
      <c r="F18368" s="1" t="s">
        <v>102</v>
      </c>
      <c r="G18368" s="1" t="s">
        <v>1053</v>
      </c>
    </row>
    <row r="18369" spans="1:7" x14ac:dyDescent="0.25">
      <c r="A18369" s="1">
        <v>19046065</v>
      </c>
      <c r="B18369" s="1" t="s">
        <v>11979</v>
      </c>
      <c r="C18369" s="1" t="s">
        <v>11980</v>
      </c>
      <c r="D18369" s="1" t="s">
        <v>11981</v>
      </c>
      <c r="E18369" s="1" t="s">
        <v>65</v>
      </c>
      <c r="F18369" s="1" t="s">
        <v>102</v>
      </c>
      <c r="G18369" s="1" t="s">
        <v>1053</v>
      </c>
    </row>
    <row r="18370" spans="1:7" x14ac:dyDescent="0.25">
      <c r="A18370" s="1">
        <v>19046081</v>
      </c>
      <c r="B18370" s="1" t="s">
        <v>12024</v>
      </c>
      <c r="C18370" s="1" t="s">
        <v>12025</v>
      </c>
      <c r="D18370" s="1" t="s">
        <v>12026</v>
      </c>
      <c r="E18370" s="1" t="s">
        <v>65</v>
      </c>
      <c r="F18370" s="1" t="s">
        <v>102</v>
      </c>
      <c r="G18370" s="1" t="s">
        <v>1053</v>
      </c>
    </row>
    <row r="18371" spans="1:7" x14ac:dyDescent="0.25">
      <c r="A18371" s="1">
        <v>19843000</v>
      </c>
      <c r="B18371" s="1" t="s">
        <v>13446</v>
      </c>
      <c r="C18371" s="1" t="s">
        <v>13447</v>
      </c>
      <c r="D18371" s="1" t="s">
        <v>13448</v>
      </c>
      <c r="E18371" s="1" t="s">
        <v>65</v>
      </c>
      <c r="F18371" s="1" t="s">
        <v>27</v>
      </c>
      <c r="G18371" s="1" t="s">
        <v>11238</v>
      </c>
    </row>
    <row r="18372" spans="1:7" x14ac:dyDescent="0.25">
      <c r="A18372" s="1">
        <v>19046082</v>
      </c>
      <c r="B18372" s="1" t="s">
        <v>12027</v>
      </c>
      <c r="C18372" s="1" t="s">
        <v>46352</v>
      </c>
      <c r="D18372" s="1" t="s">
        <v>12029</v>
      </c>
      <c r="E18372" s="1" t="s">
        <v>65</v>
      </c>
      <c r="F18372" s="1" t="s">
        <v>102</v>
      </c>
      <c r="G18372" s="1" t="s">
        <v>1053</v>
      </c>
    </row>
    <row r="18373" spans="1:7" x14ac:dyDescent="0.25">
      <c r="A18373" s="1">
        <v>19046084</v>
      </c>
      <c r="B18373" s="1" t="s">
        <v>12030</v>
      </c>
      <c r="C18373" s="1" t="s">
        <v>12031</v>
      </c>
      <c r="D18373" s="1" t="s">
        <v>12032</v>
      </c>
      <c r="E18373" s="1" t="s">
        <v>65</v>
      </c>
      <c r="F18373" s="1" t="s">
        <v>102</v>
      </c>
      <c r="G18373" s="1" t="s">
        <v>1053</v>
      </c>
    </row>
    <row r="18374" spans="1:7" x14ac:dyDescent="0.25">
      <c r="A18374" s="1">
        <v>19046085</v>
      </c>
      <c r="B18374" s="1" t="s">
        <v>12033</v>
      </c>
      <c r="C18374" s="1" t="s">
        <v>12034</v>
      </c>
      <c r="D18374" s="1" t="s">
        <v>12035</v>
      </c>
      <c r="E18374" s="1" t="s">
        <v>65</v>
      </c>
      <c r="F18374" s="1" t="s">
        <v>102</v>
      </c>
      <c r="G18374" s="1" t="s">
        <v>1053</v>
      </c>
    </row>
    <row r="18375" spans="1:7" x14ac:dyDescent="0.25">
      <c r="A18375" s="1">
        <v>19046066</v>
      </c>
      <c r="B18375" s="1" t="s">
        <v>11982</v>
      </c>
      <c r="C18375" s="1" t="s">
        <v>11983</v>
      </c>
      <c r="D18375" s="1" t="s">
        <v>11984</v>
      </c>
      <c r="E18375" s="1" t="s">
        <v>65</v>
      </c>
      <c r="F18375" s="1" t="s">
        <v>102</v>
      </c>
      <c r="G18375" s="1" t="s">
        <v>1053</v>
      </c>
    </row>
    <row r="18376" spans="1:7" x14ac:dyDescent="0.25">
      <c r="A18376" s="1">
        <v>19017058</v>
      </c>
      <c r="B18376" s="1" t="s">
        <v>2376</v>
      </c>
      <c r="C18376" s="1" t="s">
        <v>2377</v>
      </c>
      <c r="D18376" s="1" t="s">
        <v>2378</v>
      </c>
      <c r="E18376" s="1" t="s">
        <v>66</v>
      </c>
      <c r="F18376" s="1" t="s">
        <v>300</v>
      </c>
      <c r="G18376" s="1" t="s">
        <v>301</v>
      </c>
    </row>
    <row r="18377" spans="1:7" x14ac:dyDescent="0.25">
      <c r="A18377" s="1">
        <v>19017059</v>
      </c>
      <c r="B18377" s="1" t="s">
        <v>7693</v>
      </c>
      <c r="C18377" s="1" t="s">
        <v>7694</v>
      </c>
      <c r="D18377" s="1" t="s">
        <v>7695</v>
      </c>
      <c r="E18377" s="1" t="s">
        <v>66</v>
      </c>
      <c r="F18377" s="1" t="s">
        <v>300</v>
      </c>
      <c r="G18377" s="1" t="s">
        <v>301</v>
      </c>
    </row>
    <row r="18378" spans="1:7" x14ac:dyDescent="0.25">
      <c r="A18378" s="1">
        <v>19017060</v>
      </c>
      <c r="B18378" s="1" t="s">
        <v>10871</v>
      </c>
      <c r="C18378" s="1" t="s">
        <v>10872</v>
      </c>
      <c r="D18378" s="1" t="s">
        <v>10873</v>
      </c>
      <c r="E18378" s="1" t="s">
        <v>66</v>
      </c>
      <c r="F18378" s="1" t="s">
        <v>300</v>
      </c>
      <c r="G18378" s="1" t="s">
        <v>301</v>
      </c>
    </row>
    <row r="18379" spans="1:7" x14ac:dyDescent="0.25">
      <c r="A18379" s="1">
        <v>19018045</v>
      </c>
      <c r="B18379" s="1" t="s">
        <v>10948</v>
      </c>
      <c r="C18379" s="1" t="s">
        <v>10949</v>
      </c>
      <c r="D18379" s="1" t="s">
        <v>10950</v>
      </c>
      <c r="E18379" s="1" t="s">
        <v>66</v>
      </c>
      <c r="F18379" s="1" t="s">
        <v>300</v>
      </c>
      <c r="G18379" s="1" t="s">
        <v>301</v>
      </c>
    </row>
    <row r="18380" spans="1:7" x14ac:dyDescent="0.25">
      <c r="A18380" s="1">
        <v>19018046</v>
      </c>
      <c r="B18380" s="1" t="s">
        <v>10951</v>
      </c>
      <c r="C18380" s="1" t="s">
        <v>10952</v>
      </c>
      <c r="D18380" s="1" t="s">
        <v>10953</v>
      </c>
      <c r="E18380" s="1" t="s">
        <v>66</v>
      </c>
      <c r="F18380" s="1" t="s">
        <v>300</v>
      </c>
      <c r="G18380" s="1" t="s">
        <v>301</v>
      </c>
    </row>
    <row r="18381" spans="1:7" x14ac:dyDescent="0.25">
      <c r="A18381" s="1">
        <v>19018047</v>
      </c>
      <c r="B18381" s="1" t="s">
        <v>10954</v>
      </c>
      <c r="C18381" s="1" t="s">
        <v>10955</v>
      </c>
      <c r="D18381" s="1" t="s">
        <v>10956</v>
      </c>
      <c r="E18381" s="1" t="s">
        <v>66</v>
      </c>
      <c r="F18381" s="1" t="s">
        <v>300</v>
      </c>
      <c r="G18381" s="1" t="s">
        <v>301</v>
      </c>
    </row>
    <row r="18382" spans="1:7" x14ac:dyDescent="0.25">
      <c r="A18382" s="1">
        <v>19018049</v>
      </c>
      <c r="B18382" s="1" t="s">
        <v>10960</v>
      </c>
      <c r="C18382" s="1" t="s">
        <v>10961</v>
      </c>
      <c r="D18382" s="1" t="s">
        <v>10962</v>
      </c>
      <c r="E18382" s="1" t="s">
        <v>66</v>
      </c>
      <c r="F18382" s="1" t="s">
        <v>300</v>
      </c>
      <c r="G18382" s="1" t="s">
        <v>301</v>
      </c>
    </row>
    <row r="18383" spans="1:7" x14ac:dyDescent="0.25">
      <c r="A18383" s="1">
        <v>19018050</v>
      </c>
      <c r="B18383" s="1" t="s">
        <v>10963</v>
      </c>
      <c r="C18383" s="1" t="s">
        <v>10964</v>
      </c>
      <c r="D18383" s="1" t="s">
        <v>10965</v>
      </c>
      <c r="E18383" s="1" t="s">
        <v>66</v>
      </c>
      <c r="F18383" s="1" t="s">
        <v>300</v>
      </c>
      <c r="G18383" s="1" t="s">
        <v>301</v>
      </c>
    </row>
    <row r="18384" spans="1:7" x14ac:dyDescent="0.25">
      <c r="A18384" s="1">
        <v>19018051</v>
      </c>
      <c r="B18384" s="1" t="s">
        <v>10966</v>
      </c>
      <c r="C18384" s="1" t="s">
        <v>10967</v>
      </c>
      <c r="D18384" s="1" t="s">
        <v>10968</v>
      </c>
      <c r="E18384" s="1" t="s">
        <v>66</v>
      </c>
      <c r="F18384" s="1" t="s">
        <v>300</v>
      </c>
      <c r="G18384" s="1" t="s">
        <v>301</v>
      </c>
    </row>
    <row r="18385" spans="1:7" x14ac:dyDescent="0.25">
      <c r="A18385" s="1">
        <v>19018052</v>
      </c>
      <c r="B18385" s="1" t="s">
        <v>10969</v>
      </c>
      <c r="C18385" s="1" t="s">
        <v>10970</v>
      </c>
      <c r="D18385" s="1" t="s">
        <v>10971</v>
      </c>
      <c r="E18385" s="1" t="s">
        <v>65</v>
      </c>
      <c r="F18385" s="1" t="s">
        <v>369</v>
      </c>
      <c r="G18385" s="1" t="s">
        <v>370</v>
      </c>
    </row>
    <row r="18386" spans="1:7" x14ac:dyDescent="0.25">
      <c r="A18386" s="1">
        <v>19018053</v>
      </c>
      <c r="B18386" s="1" t="s">
        <v>10972</v>
      </c>
      <c r="C18386" s="1" t="s">
        <v>10973</v>
      </c>
      <c r="D18386" s="1" t="s">
        <v>10974</v>
      </c>
      <c r="E18386" s="1" t="s">
        <v>66</v>
      </c>
      <c r="F18386" s="1" t="s">
        <v>300</v>
      </c>
      <c r="G18386" s="1" t="s">
        <v>301</v>
      </c>
    </row>
    <row r="18387" spans="1:7" x14ac:dyDescent="0.25">
      <c r="A18387" s="1">
        <v>19018055</v>
      </c>
      <c r="B18387" s="1" t="s">
        <v>10978</v>
      </c>
      <c r="C18387" s="1" t="s">
        <v>10979</v>
      </c>
      <c r="D18387" s="1" t="s">
        <v>10980</v>
      </c>
      <c r="E18387" s="1" t="s">
        <v>66</v>
      </c>
      <c r="F18387" s="1" t="s">
        <v>300</v>
      </c>
      <c r="G18387" s="1" t="s">
        <v>301</v>
      </c>
    </row>
    <row r="18388" spans="1:7" x14ac:dyDescent="0.25">
      <c r="A18388" s="1">
        <v>33000708</v>
      </c>
      <c r="B18388" s="1" t="s">
        <v>46353</v>
      </c>
      <c r="C18388" s="1" t="s">
        <v>46354</v>
      </c>
      <c r="D18388" s="1" t="s">
        <v>46355</v>
      </c>
      <c r="E18388" s="1" t="s">
        <v>65</v>
      </c>
      <c r="F18388" s="1" t="s">
        <v>480</v>
      </c>
      <c r="G18388" s="1" t="s">
        <v>481</v>
      </c>
    </row>
    <row r="18389" spans="1:7" x14ac:dyDescent="0.25">
      <c r="A18389" s="1">
        <v>35520265</v>
      </c>
      <c r="B18389" s="1" t="s">
        <v>46356</v>
      </c>
      <c r="C18389" s="1" t="s">
        <v>46357</v>
      </c>
      <c r="D18389" s="1" t="s">
        <v>46358</v>
      </c>
      <c r="E18389" s="1" t="s">
        <v>66</v>
      </c>
      <c r="F18389" s="1" t="s">
        <v>4259</v>
      </c>
      <c r="G18389" s="1" t="s">
        <v>4260</v>
      </c>
    </row>
    <row r="18390" spans="1:7" x14ac:dyDescent="0.25">
      <c r="A18390" s="1">
        <v>19726016</v>
      </c>
      <c r="B18390" s="1" t="s">
        <v>45809</v>
      </c>
      <c r="C18390" s="1" t="s">
        <v>10197</v>
      </c>
      <c r="D18390" s="1" t="s">
        <v>10198</v>
      </c>
      <c r="E18390" s="1" t="s">
        <v>66</v>
      </c>
      <c r="F18390" s="1" t="s">
        <v>2778</v>
      </c>
      <c r="G18390" s="1" t="s">
        <v>2779</v>
      </c>
    </row>
    <row r="18391" spans="1:7" x14ac:dyDescent="0.25">
      <c r="A18391" s="1">
        <v>19727010</v>
      </c>
      <c r="B18391" s="1" t="s">
        <v>12879</v>
      </c>
      <c r="C18391" s="1" t="s">
        <v>12880</v>
      </c>
      <c r="D18391" s="1" t="s">
        <v>12881</v>
      </c>
      <c r="E18391" s="1" t="s">
        <v>65</v>
      </c>
      <c r="F18391" s="1" t="s">
        <v>965</v>
      </c>
      <c r="G18391" s="1" t="s">
        <v>966</v>
      </c>
    </row>
    <row r="18392" spans="1:7" x14ac:dyDescent="0.25">
      <c r="A18392" s="1">
        <v>19745138</v>
      </c>
      <c r="B18392" s="1" t="s">
        <v>13089</v>
      </c>
      <c r="C18392" s="1" t="s">
        <v>13090</v>
      </c>
      <c r="D18392" s="1" t="s">
        <v>13091</v>
      </c>
      <c r="E18392" s="1" t="s">
        <v>66</v>
      </c>
      <c r="F18392" s="1" t="s">
        <v>892</v>
      </c>
      <c r="G18392" s="1" t="s">
        <v>893</v>
      </c>
    </row>
    <row r="18393" spans="1:7" x14ac:dyDescent="0.25">
      <c r="A18393" s="1">
        <v>19745139</v>
      </c>
      <c r="B18393" s="1" t="s">
        <v>13092</v>
      </c>
      <c r="C18393" s="1" t="s">
        <v>13093</v>
      </c>
      <c r="D18393" s="1" t="s">
        <v>13094</v>
      </c>
      <c r="E18393" s="1" t="s">
        <v>66</v>
      </c>
      <c r="F18393" s="1" t="s">
        <v>892</v>
      </c>
      <c r="G18393" s="1" t="s">
        <v>893</v>
      </c>
    </row>
    <row r="18394" spans="1:7" x14ac:dyDescent="0.25">
      <c r="A18394" s="1">
        <v>19730008</v>
      </c>
      <c r="B18394" s="1" t="s">
        <v>12891</v>
      </c>
      <c r="C18394" s="1" t="s">
        <v>12892</v>
      </c>
      <c r="D18394" s="1" t="s">
        <v>12893</v>
      </c>
      <c r="E18394" s="1" t="s">
        <v>65</v>
      </c>
      <c r="F18394" s="1" t="s">
        <v>1792</v>
      </c>
      <c r="G18394" s="1" t="s">
        <v>1793</v>
      </c>
    </row>
    <row r="18395" spans="1:7" x14ac:dyDescent="0.25">
      <c r="A18395" s="1">
        <v>33000715</v>
      </c>
      <c r="B18395" s="1" t="s">
        <v>46359</v>
      </c>
      <c r="C18395" s="1" t="s">
        <v>46360</v>
      </c>
      <c r="D18395" s="1" t="s">
        <v>46361</v>
      </c>
      <c r="E18395" s="1" t="s">
        <v>65</v>
      </c>
      <c r="F18395" s="1" t="s">
        <v>480</v>
      </c>
      <c r="G18395" s="1" t="s">
        <v>481</v>
      </c>
    </row>
    <row r="18396" spans="1:7" x14ac:dyDescent="0.25">
      <c r="A18396" s="1">
        <v>19745141</v>
      </c>
      <c r="B18396" s="1" t="s">
        <v>13098</v>
      </c>
      <c r="C18396" s="1" t="s">
        <v>13099</v>
      </c>
      <c r="D18396" s="1" t="s">
        <v>13100</v>
      </c>
      <c r="E18396" s="1" t="s">
        <v>66</v>
      </c>
      <c r="F18396" s="1" t="s">
        <v>892</v>
      </c>
      <c r="G18396" s="1" t="s">
        <v>893</v>
      </c>
    </row>
    <row r="18397" spans="1:7" x14ac:dyDescent="0.25">
      <c r="A18397" s="1">
        <v>19745142</v>
      </c>
      <c r="B18397" s="1" t="s">
        <v>10242</v>
      </c>
      <c r="C18397" s="1" t="s">
        <v>10243</v>
      </c>
      <c r="D18397" s="1" t="s">
        <v>10244</v>
      </c>
      <c r="E18397" s="1" t="s">
        <v>66</v>
      </c>
      <c r="F18397" s="1" t="s">
        <v>892</v>
      </c>
      <c r="G18397" s="1" t="s">
        <v>893</v>
      </c>
    </row>
    <row r="18398" spans="1:7" x14ac:dyDescent="0.25">
      <c r="A18398" s="1">
        <v>19720006</v>
      </c>
      <c r="B18398" s="1" t="s">
        <v>10092</v>
      </c>
      <c r="C18398" s="1" t="s">
        <v>10093</v>
      </c>
      <c r="D18398" s="1" t="s">
        <v>10094</v>
      </c>
      <c r="E18398" s="1" t="s">
        <v>65</v>
      </c>
      <c r="F18398" s="1" t="s">
        <v>965</v>
      </c>
      <c r="G18398" s="1" t="s">
        <v>966</v>
      </c>
    </row>
    <row r="18399" spans="1:7" x14ac:dyDescent="0.25">
      <c r="A18399" s="1">
        <v>19745143</v>
      </c>
      <c r="B18399" s="1" t="s">
        <v>13101</v>
      </c>
      <c r="C18399" s="1" t="s">
        <v>13102</v>
      </c>
      <c r="D18399" s="1" t="s">
        <v>13103</v>
      </c>
      <c r="E18399" s="1" t="s">
        <v>66</v>
      </c>
      <c r="F18399" s="1" t="s">
        <v>892</v>
      </c>
      <c r="G18399" s="1" t="s">
        <v>893</v>
      </c>
    </row>
    <row r="18400" spans="1:7" x14ac:dyDescent="0.25">
      <c r="A18400" s="1">
        <v>19745144</v>
      </c>
      <c r="B18400" s="1" t="s">
        <v>13104</v>
      </c>
      <c r="C18400" s="1" t="s">
        <v>13105</v>
      </c>
      <c r="D18400" s="1" t="s">
        <v>13106</v>
      </c>
      <c r="E18400" s="1" t="s">
        <v>66</v>
      </c>
      <c r="F18400" s="1" t="s">
        <v>892</v>
      </c>
      <c r="G18400" s="1" t="s">
        <v>893</v>
      </c>
    </row>
    <row r="18401" spans="1:7" x14ac:dyDescent="0.25">
      <c r="A18401" s="1">
        <v>19745145</v>
      </c>
      <c r="B18401" s="1" t="s">
        <v>13107</v>
      </c>
      <c r="C18401" s="1" t="s">
        <v>13108</v>
      </c>
      <c r="D18401" s="1" t="s">
        <v>13109</v>
      </c>
      <c r="E18401" s="1" t="s">
        <v>66</v>
      </c>
      <c r="F18401" s="1" t="s">
        <v>892</v>
      </c>
      <c r="G18401" s="1" t="s">
        <v>893</v>
      </c>
    </row>
    <row r="18402" spans="1:7" x14ac:dyDescent="0.25">
      <c r="A18402" s="1">
        <v>19745146</v>
      </c>
      <c r="B18402" s="1" t="s">
        <v>13110</v>
      </c>
      <c r="C18402" s="1" t="s">
        <v>13111</v>
      </c>
      <c r="D18402" s="1" t="s">
        <v>13112</v>
      </c>
      <c r="E18402" s="1" t="s">
        <v>66</v>
      </c>
      <c r="F18402" s="1" t="s">
        <v>892</v>
      </c>
      <c r="G18402" s="1" t="s">
        <v>893</v>
      </c>
    </row>
    <row r="18403" spans="1:7" x14ac:dyDescent="0.25">
      <c r="A18403" s="1">
        <v>19745147</v>
      </c>
      <c r="B18403" s="1" t="s">
        <v>13113</v>
      </c>
      <c r="C18403" s="1" t="s">
        <v>13114</v>
      </c>
      <c r="D18403" s="1" t="s">
        <v>13115</v>
      </c>
      <c r="E18403" s="1" t="s">
        <v>66</v>
      </c>
      <c r="F18403" s="1" t="s">
        <v>892</v>
      </c>
      <c r="G18403" s="1" t="s">
        <v>893</v>
      </c>
    </row>
    <row r="18404" spans="1:7" x14ac:dyDescent="0.25">
      <c r="A18404" s="1">
        <v>19745148</v>
      </c>
      <c r="B18404" s="1" t="s">
        <v>13116</v>
      </c>
      <c r="C18404" s="1" t="s">
        <v>13117</v>
      </c>
      <c r="D18404" s="1" t="s">
        <v>13118</v>
      </c>
      <c r="E18404" s="1" t="s">
        <v>66</v>
      </c>
      <c r="F18404" s="1" t="s">
        <v>892</v>
      </c>
      <c r="G18404" s="1" t="s">
        <v>893</v>
      </c>
    </row>
    <row r="18405" spans="1:7" x14ac:dyDescent="0.25">
      <c r="A18405" s="1">
        <v>19745140</v>
      </c>
      <c r="B18405" s="1" t="s">
        <v>13095</v>
      </c>
      <c r="C18405" s="1" t="s">
        <v>13096</v>
      </c>
      <c r="D18405" s="1" t="s">
        <v>13097</v>
      </c>
      <c r="E18405" s="1" t="s">
        <v>66</v>
      </c>
      <c r="F18405" s="1" t="s">
        <v>892</v>
      </c>
      <c r="G18405" s="1" t="s">
        <v>893</v>
      </c>
    </row>
    <row r="18406" spans="1:7" x14ac:dyDescent="0.25">
      <c r="A18406" s="1">
        <v>19073008</v>
      </c>
      <c r="B18406" s="1" t="s">
        <v>12260</v>
      </c>
      <c r="C18406" s="1" t="s">
        <v>12261</v>
      </c>
      <c r="D18406" s="1" t="s">
        <v>12262</v>
      </c>
      <c r="E18406" s="1" t="s">
        <v>65</v>
      </c>
      <c r="F18406" s="1" t="s">
        <v>1792</v>
      </c>
      <c r="G18406" s="1" t="s">
        <v>1793</v>
      </c>
    </row>
    <row r="18407" spans="1:7" x14ac:dyDescent="0.25">
      <c r="A18407" s="1">
        <v>19073006</v>
      </c>
      <c r="B18407" s="1" t="s">
        <v>12254</v>
      </c>
      <c r="C18407" s="1" t="s">
        <v>12255</v>
      </c>
      <c r="D18407" s="1" t="s">
        <v>12256</v>
      </c>
      <c r="E18407" s="1" t="s">
        <v>65</v>
      </c>
      <c r="F18407" s="1" t="s">
        <v>1792</v>
      </c>
      <c r="G18407" s="1" t="s">
        <v>1793</v>
      </c>
    </row>
    <row r="18408" spans="1:7" x14ac:dyDescent="0.25">
      <c r="A18408" s="1">
        <v>35520266</v>
      </c>
      <c r="B18408" s="1" t="s">
        <v>46362</v>
      </c>
      <c r="C18408" s="1" t="s">
        <v>46363</v>
      </c>
      <c r="D18408" s="1" t="s">
        <v>46364</v>
      </c>
      <c r="E18408" s="1" t="s">
        <v>66</v>
      </c>
      <c r="F18408" s="1" t="s">
        <v>4259</v>
      </c>
      <c r="G18408" s="1" t="s">
        <v>4260</v>
      </c>
    </row>
    <row r="18409" spans="1:7" x14ac:dyDescent="0.25">
      <c r="A18409" s="1">
        <v>19073002</v>
      </c>
      <c r="B18409" s="1" t="s">
        <v>12242</v>
      </c>
      <c r="C18409" s="1" t="s">
        <v>12243</v>
      </c>
      <c r="D18409" s="1" t="s">
        <v>12244</v>
      </c>
      <c r="E18409" s="1" t="s">
        <v>65</v>
      </c>
      <c r="F18409" s="1" t="s">
        <v>1792</v>
      </c>
      <c r="G18409" s="1" t="s">
        <v>1793</v>
      </c>
    </row>
    <row r="18410" spans="1:7" x14ac:dyDescent="0.25">
      <c r="A18410" s="1">
        <v>19095055</v>
      </c>
      <c r="B18410" s="1" t="s">
        <v>46365</v>
      </c>
      <c r="C18410" s="1" t="s">
        <v>46366</v>
      </c>
      <c r="D18410" s="1" t="s">
        <v>46367</v>
      </c>
      <c r="E18410" s="1" t="s">
        <v>65</v>
      </c>
      <c r="F18410" s="1" t="s">
        <v>475</v>
      </c>
      <c r="G18410" s="1" t="s">
        <v>476</v>
      </c>
    </row>
    <row r="18411" spans="1:7" x14ac:dyDescent="0.25">
      <c r="A18411" s="1">
        <v>19095054</v>
      </c>
      <c r="B18411" s="1" t="s">
        <v>46368</v>
      </c>
      <c r="C18411" s="1" t="s">
        <v>46369</v>
      </c>
      <c r="D18411" s="1" t="s">
        <v>46370</v>
      </c>
      <c r="E18411" s="1" t="s">
        <v>65</v>
      </c>
      <c r="F18411" s="1" t="s">
        <v>475</v>
      </c>
      <c r="G18411" s="1" t="s">
        <v>476</v>
      </c>
    </row>
    <row r="18412" spans="1:7" x14ac:dyDescent="0.25">
      <c r="A18412" s="1">
        <v>19073003</v>
      </c>
      <c r="B18412" s="1" t="s">
        <v>12245</v>
      </c>
      <c r="C18412" s="1" t="s">
        <v>12246</v>
      </c>
      <c r="D18412" s="1" t="s">
        <v>12247</v>
      </c>
      <c r="E18412" s="1" t="s">
        <v>65</v>
      </c>
      <c r="F18412" s="1" t="s">
        <v>1792</v>
      </c>
      <c r="G18412" s="1" t="s">
        <v>1793</v>
      </c>
    </row>
    <row r="18413" spans="1:7" x14ac:dyDescent="0.25">
      <c r="A18413" s="1">
        <v>19073001</v>
      </c>
      <c r="B18413" s="1" t="s">
        <v>12236</v>
      </c>
      <c r="C18413" s="1" t="s">
        <v>12237</v>
      </c>
      <c r="D18413" s="1" t="s">
        <v>12238</v>
      </c>
      <c r="E18413" s="1" t="s">
        <v>65</v>
      </c>
      <c r="F18413" s="1" t="s">
        <v>1792</v>
      </c>
      <c r="G18413" s="1" t="s">
        <v>1793</v>
      </c>
    </row>
    <row r="18414" spans="1:7" x14ac:dyDescent="0.25">
      <c r="A18414" s="1">
        <v>19073004</v>
      </c>
      <c r="B18414" s="1" t="s">
        <v>12248</v>
      </c>
      <c r="C18414" s="1" t="s">
        <v>12249</v>
      </c>
      <c r="D18414" s="1" t="s">
        <v>12250</v>
      </c>
      <c r="E18414" s="1" t="s">
        <v>65</v>
      </c>
      <c r="F18414" s="1" t="s">
        <v>1792</v>
      </c>
      <c r="G18414" s="1" t="s">
        <v>1793</v>
      </c>
    </row>
    <row r="18415" spans="1:7" x14ac:dyDescent="0.25">
      <c r="A18415" s="1">
        <v>19073005</v>
      </c>
      <c r="B18415" s="1" t="s">
        <v>12251</v>
      </c>
      <c r="C18415" s="1" t="s">
        <v>12252</v>
      </c>
      <c r="D18415" s="1" t="s">
        <v>12253</v>
      </c>
      <c r="E18415" s="1" t="s">
        <v>65</v>
      </c>
      <c r="F18415" s="1" t="s">
        <v>1792</v>
      </c>
      <c r="G18415" s="1" t="s">
        <v>1793</v>
      </c>
    </row>
    <row r="18416" spans="1:7" x14ac:dyDescent="0.25">
      <c r="A18416" s="1">
        <v>19073000</v>
      </c>
      <c r="B18416" s="1" t="s">
        <v>12239</v>
      </c>
      <c r="C18416" s="1" t="s">
        <v>12240</v>
      </c>
      <c r="D18416" s="1" t="s">
        <v>12241</v>
      </c>
      <c r="E18416" s="1" t="s">
        <v>65</v>
      </c>
      <c r="F18416" s="1" t="s">
        <v>1792</v>
      </c>
      <c r="G18416" s="1" t="s">
        <v>1793</v>
      </c>
    </row>
    <row r="18417" spans="1:7" x14ac:dyDescent="0.25">
      <c r="A18417" s="1">
        <v>19018033</v>
      </c>
      <c r="B18417" s="1" t="s">
        <v>10922</v>
      </c>
      <c r="C18417" s="1" t="s">
        <v>10923</v>
      </c>
      <c r="D18417" s="1" t="s">
        <v>10924</v>
      </c>
      <c r="E18417" s="1" t="s">
        <v>66</v>
      </c>
      <c r="F18417" s="1" t="s">
        <v>300</v>
      </c>
      <c r="G18417" s="1" t="s">
        <v>301</v>
      </c>
    </row>
    <row r="18418" spans="1:7" x14ac:dyDescent="0.25">
      <c r="A18418" s="1">
        <v>35520267</v>
      </c>
      <c r="B18418" s="1" t="s">
        <v>46371</v>
      </c>
      <c r="C18418" s="1" t="s">
        <v>46372</v>
      </c>
      <c r="D18418" s="1" t="s">
        <v>46373</v>
      </c>
      <c r="E18418" s="1" t="s">
        <v>66</v>
      </c>
      <c r="F18418" s="1" t="s">
        <v>4259</v>
      </c>
      <c r="G18418" s="1" t="s">
        <v>4260</v>
      </c>
    </row>
    <row r="18419" spans="1:7" x14ac:dyDescent="0.25">
      <c r="A18419" s="1">
        <v>19050079</v>
      </c>
      <c r="B18419" s="1" t="s">
        <v>12133</v>
      </c>
      <c r="C18419" s="1" t="s">
        <v>12134</v>
      </c>
      <c r="D18419" s="1" t="s">
        <v>12135</v>
      </c>
      <c r="E18419" s="1" t="s">
        <v>65</v>
      </c>
      <c r="F18419" s="1" t="s">
        <v>9381</v>
      </c>
      <c r="G18419" s="1" t="s">
        <v>9382</v>
      </c>
    </row>
    <row r="18420" spans="1:7" x14ac:dyDescent="0.25">
      <c r="A18420" s="1">
        <v>19073007</v>
      </c>
      <c r="B18420" s="1" t="s">
        <v>12257</v>
      </c>
      <c r="C18420" s="1" t="s">
        <v>12258</v>
      </c>
      <c r="D18420" s="1" t="s">
        <v>12259</v>
      </c>
      <c r="E18420" s="1" t="s">
        <v>65</v>
      </c>
      <c r="F18420" s="1" t="s">
        <v>1792</v>
      </c>
      <c r="G18420" s="1" t="s">
        <v>1793</v>
      </c>
    </row>
    <row r="18421" spans="1:7" x14ac:dyDescent="0.25">
      <c r="A18421" s="1">
        <v>19745096</v>
      </c>
      <c r="B18421" s="1" t="s">
        <v>13077</v>
      </c>
      <c r="C18421" s="1" t="s">
        <v>13078</v>
      </c>
      <c r="D18421" s="1" t="s">
        <v>13079</v>
      </c>
      <c r="E18421" s="1" t="s">
        <v>65</v>
      </c>
      <c r="F18421" s="1" t="s">
        <v>11615</v>
      </c>
      <c r="G18421" s="1" t="s">
        <v>11616</v>
      </c>
    </row>
    <row r="18422" spans="1:7" x14ac:dyDescent="0.25">
      <c r="B18422" s="1" t="s">
        <v>45873</v>
      </c>
      <c r="C18422" s="1" t="s">
        <v>46374</v>
      </c>
      <c r="D18422" s="1" t="s">
        <v>46375</v>
      </c>
      <c r="E18422" s="1" t="s">
        <v>66</v>
      </c>
      <c r="F18422" s="1" t="s">
        <v>45851</v>
      </c>
      <c r="G18422" s="1" t="s">
        <v>199</v>
      </c>
    </row>
    <row r="18423" spans="1:7" x14ac:dyDescent="0.25">
      <c r="B18423" s="1" t="s">
        <v>45875</v>
      </c>
      <c r="C18423" s="1" t="s">
        <v>46376</v>
      </c>
      <c r="D18423" s="1" t="s">
        <v>46377</v>
      </c>
      <c r="E18423" s="1" t="s">
        <v>66</v>
      </c>
      <c r="F18423" s="1" t="s">
        <v>45851</v>
      </c>
      <c r="G18423" s="1" t="s">
        <v>199</v>
      </c>
    </row>
    <row r="18424" spans="1:7" x14ac:dyDescent="0.25">
      <c r="B18424" s="1" t="s">
        <v>45877</v>
      </c>
      <c r="C18424" s="1" t="s">
        <v>46378</v>
      </c>
      <c r="D18424" s="1" t="s">
        <v>46379</v>
      </c>
      <c r="E18424" s="1" t="s">
        <v>66</v>
      </c>
      <c r="F18424" s="1" t="s">
        <v>45851</v>
      </c>
      <c r="G18424" s="1" t="s">
        <v>199</v>
      </c>
    </row>
    <row r="18425" spans="1:7" x14ac:dyDescent="0.25">
      <c r="A18425" s="1">
        <v>19719020</v>
      </c>
      <c r="B18425" s="1" t="s">
        <v>12837</v>
      </c>
      <c r="C18425" s="1" t="s">
        <v>12838</v>
      </c>
      <c r="D18425" s="1" t="s">
        <v>12839</v>
      </c>
      <c r="E18425" s="1" t="s">
        <v>66</v>
      </c>
      <c r="F18425" s="1" t="s">
        <v>1656</v>
      </c>
      <c r="G18425" s="1" t="s">
        <v>1657</v>
      </c>
    </row>
    <row r="18426" spans="1:7" x14ac:dyDescent="0.25">
      <c r="A18426" s="1">
        <v>19716019</v>
      </c>
      <c r="B18426" s="1" t="s">
        <v>12730</v>
      </c>
      <c r="C18426" s="1" t="s">
        <v>12731</v>
      </c>
      <c r="D18426" s="1" t="s">
        <v>12732</v>
      </c>
      <c r="E18426" s="1" t="s">
        <v>65</v>
      </c>
      <c r="F18426" s="1" t="s">
        <v>103</v>
      </c>
      <c r="G18426" s="1" t="s">
        <v>4339</v>
      </c>
    </row>
    <row r="18427" spans="1:7" x14ac:dyDescent="0.25">
      <c r="A18427" s="1">
        <v>19719021</v>
      </c>
      <c r="B18427" s="1" t="s">
        <v>12840</v>
      </c>
      <c r="C18427" s="1" t="s">
        <v>12841</v>
      </c>
      <c r="D18427" s="1" t="s">
        <v>12842</v>
      </c>
      <c r="E18427" s="1" t="s">
        <v>66</v>
      </c>
      <c r="F18427" s="1" t="s">
        <v>1656</v>
      </c>
      <c r="G18427" s="1" t="s">
        <v>1657</v>
      </c>
    </row>
    <row r="18428" spans="1:7" x14ac:dyDescent="0.25">
      <c r="A18428" s="1">
        <v>19719006</v>
      </c>
      <c r="B18428" s="1" t="s">
        <v>12801</v>
      </c>
      <c r="C18428" s="1" t="s">
        <v>12802</v>
      </c>
      <c r="D18428" s="1" t="s">
        <v>12803</v>
      </c>
      <c r="E18428" s="1" t="s">
        <v>66</v>
      </c>
      <c r="F18428" s="1" t="s">
        <v>1656</v>
      </c>
      <c r="G18428" s="1" t="s">
        <v>1657</v>
      </c>
    </row>
    <row r="18429" spans="1:7" x14ac:dyDescent="0.25">
      <c r="A18429" s="1">
        <v>19716018</v>
      </c>
      <c r="B18429" s="1" t="s">
        <v>12727</v>
      </c>
      <c r="C18429" s="1" t="s">
        <v>12728</v>
      </c>
      <c r="D18429" s="1" t="s">
        <v>12729</v>
      </c>
      <c r="E18429" s="1" t="s">
        <v>65</v>
      </c>
      <c r="F18429" s="1" t="s">
        <v>103</v>
      </c>
      <c r="G18429" s="1" t="s">
        <v>4339</v>
      </c>
    </row>
    <row r="18430" spans="1:7" x14ac:dyDescent="0.25">
      <c r="A18430" s="1">
        <v>19719019</v>
      </c>
      <c r="B18430" s="1" t="s">
        <v>12834</v>
      </c>
      <c r="C18430" s="1" t="s">
        <v>12835</v>
      </c>
      <c r="D18430" s="1" t="s">
        <v>12836</v>
      </c>
      <c r="E18430" s="1" t="s">
        <v>66</v>
      </c>
      <c r="F18430" s="1" t="s">
        <v>1656</v>
      </c>
      <c r="G18430" s="1" t="s">
        <v>1657</v>
      </c>
    </row>
    <row r="18431" spans="1:7" x14ac:dyDescent="0.25">
      <c r="A18431" s="1">
        <v>19719023</v>
      </c>
      <c r="B18431" s="1" t="s">
        <v>12846</v>
      </c>
      <c r="C18431" s="1" t="s">
        <v>12847</v>
      </c>
      <c r="D18431" s="1" t="s">
        <v>12848</v>
      </c>
      <c r="E18431" s="1" t="s">
        <v>66</v>
      </c>
      <c r="F18431" s="1" t="s">
        <v>1656</v>
      </c>
      <c r="G18431" s="1" t="s">
        <v>1657</v>
      </c>
    </row>
    <row r="18432" spans="1:7" x14ac:dyDescent="0.25">
      <c r="A18432" s="1">
        <v>19719022</v>
      </c>
      <c r="B18432" s="1" t="s">
        <v>12843</v>
      </c>
      <c r="C18432" s="1" t="s">
        <v>12844</v>
      </c>
      <c r="D18432" s="1" t="s">
        <v>12845</v>
      </c>
      <c r="E18432" s="1" t="s">
        <v>66</v>
      </c>
      <c r="F18432" s="1" t="s">
        <v>1656</v>
      </c>
      <c r="G18432" s="1" t="s">
        <v>1657</v>
      </c>
    </row>
    <row r="18433" spans="1:7" x14ac:dyDescent="0.25">
      <c r="A18433" s="1">
        <v>19719025</v>
      </c>
      <c r="B18433" s="1" t="s">
        <v>12852</v>
      </c>
      <c r="C18433" s="1" t="s">
        <v>12853</v>
      </c>
      <c r="D18433" s="1" t="s">
        <v>12854</v>
      </c>
      <c r="E18433" s="1" t="s">
        <v>65</v>
      </c>
      <c r="F18433" s="1" t="s">
        <v>1656</v>
      </c>
      <c r="G18433" s="1" t="s">
        <v>1657</v>
      </c>
    </row>
    <row r="18434" spans="1:7" x14ac:dyDescent="0.25">
      <c r="A18434" s="1">
        <v>19719024</v>
      </c>
      <c r="B18434" s="1" t="s">
        <v>12849</v>
      </c>
      <c r="C18434" s="1" t="s">
        <v>12850</v>
      </c>
      <c r="D18434" s="1" t="s">
        <v>12851</v>
      </c>
      <c r="E18434" s="1" t="s">
        <v>66</v>
      </c>
      <c r="F18434" s="1" t="s">
        <v>1656</v>
      </c>
      <c r="G18434" s="1" t="s">
        <v>1657</v>
      </c>
    </row>
    <row r="18435" spans="1:7" x14ac:dyDescent="0.25">
      <c r="A18435" s="1">
        <v>19718055</v>
      </c>
      <c r="B18435" s="1" t="s">
        <v>12780</v>
      </c>
      <c r="C18435" s="1" t="s">
        <v>12781</v>
      </c>
      <c r="D18435" s="1" t="s">
        <v>12782</v>
      </c>
      <c r="E18435" s="1" t="s">
        <v>65</v>
      </c>
      <c r="F18435" s="1" t="s">
        <v>369</v>
      </c>
      <c r="G18435" s="1" t="s">
        <v>370</v>
      </c>
    </row>
    <row r="18436" spans="1:7" x14ac:dyDescent="0.25">
      <c r="B18436" s="1" t="s">
        <v>10288</v>
      </c>
      <c r="C18436" s="1" t="s">
        <v>10288</v>
      </c>
      <c r="D18436" s="1" t="s">
        <v>10288</v>
      </c>
      <c r="F18436" s="1">
        <v>3422</v>
      </c>
      <c r="G18436" s="1" t="s">
        <v>199</v>
      </c>
    </row>
    <row r="18437" spans="1:7" x14ac:dyDescent="0.25">
      <c r="B18437" s="1" t="s">
        <v>10485</v>
      </c>
      <c r="C18437" s="1" t="s">
        <v>10485</v>
      </c>
      <c r="D18437" s="1" t="s">
        <v>10485</v>
      </c>
      <c r="F18437" s="1">
        <v>3422</v>
      </c>
      <c r="G18437" s="1" t="s">
        <v>199</v>
      </c>
    </row>
    <row r="18438" spans="1:7" x14ac:dyDescent="0.25">
      <c r="B18438" s="1" t="s">
        <v>14532</v>
      </c>
      <c r="C18438" s="1" t="s">
        <v>14533</v>
      </c>
      <c r="D18438" s="1" t="s">
        <v>14534</v>
      </c>
      <c r="E18438" s="1" t="s">
        <v>66</v>
      </c>
      <c r="F18438" s="1">
        <v>610</v>
      </c>
      <c r="G18438" s="1" t="s">
        <v>199</v>
      </c>
    </row>
    <row r="18439" spans="1:7" x14ac:dyDescent="0.25">
      <c r="A18439" s="1">
        <v>19027016</v>
      </c>
      <c r="B18439" s="1" t="s">
        <v>11147</v>
      </c>
      <c r="C18439" s="1" t="s">
        <v>11148</v>
      </c>
      <c r="D18439" s="1" t="s">
        <v>11149</v>
      </c>
      <c r="E18439" s="1" t="s">
        <v>66</v>
      </c>
      <c r="F18439" s="1" t="s">
        <v>3504</v>
      </c>
      <c r="G18439" s="1" t="s">
        <v>3505</v>
      </c>
    </row>
    <row r="18440" spans="1:7" x14ac:dyDescent="0.25">
      <c r="A18440" s="1">
        <v>19027017</v>
      </c>
      <c r="B18440" s="1" t="s">
        <v>11150</v>
      </c>
      <c r="C18440" s="1" t="s">
        <v>11151</v>
      </c>
      <c r="D18440" s="1" t="s">
        <v>11152</v>
      </c>
      <c r="E18440" s="1" t="s">
        <v>66</v>
      </c>
      <c r="F18440" s="1" t="s">
        <v>3504</v>
      </c>
      <c r="G18440" s="1" t="s">
        <v>3505</v>
      </c>
    </row>
    <row r="18441" spans="1:7" x14ac:dyDescent="0.25">
      <c r="A18441" s="1">
        <v>19716022</v>
      </c>
      <c r="B18441" s="1" t="s">
        <v>12733</v>
      </c>
      <c r="C18441" s="1" t="s">
        <v>12734</v>
      </c>
      <c r="D18441" s="1" t="s">
        <v>12735</v>
      </c>
      <c r="E18441" s="1" t="s">
        <v>65</v>
      </c>
      <c r="F18441" s="1" t="s">
        <v>103</v>
      </c>
      <c r="G18441" s="1" t="s">
        <v>4339</v>
      </c>
    </row>
    <row r="18442" spans="1:7" x14ac:dyDescent="0.25">
      <c r="A18442" s="1">
        <v>19028002</v>
      </c>
      <c r="B18442" s="1" t="s">
        <v>46380</v>
      </c>
      <c r="C18442" s="1" t="s">
        <v>46381</v>
      </c>
      <c r="D18442" s="1" t="s">
        <v>46382</v>
      </c>
      <c r="E18442" s="1" t="s">
        <v>66</v>
      </c>
      <c r="F18442" s="1" t="s">
        <v>2778</v>
      </c>
      <c r="G18442" s="1" t="s">
        <v>2779</v>
      </c>
    </row>
    <row r="18443" spans="1:7" x14ac:dyDescent="0.25">
      <c r="A18443" s="1">
        <v>19040043</v>
      </c>
      <c r="B18443" s="1" t="s">
        <v>11239</v>
      </c>
      <c r="C18443" s="1" t="s">
        <v>11240</v>
      </c>
      <c r="D18443" s="1" t="s">
        <v>11241</v>
      </c>
      <c r="E18443" s="1" t="s">
        <v>65</v>
      </c>
      <c r="F18443" s="1" t="s">
        <v>285</v>
      </c>
      <c r="G18443" s="1" t="s">
        <v>286</v>
      </c>
    </row>
    <row r="18444" spans="1:7" x14ac:dyDescent="0.25">
      <c r="A18444" s="1">
        <v>19018058</v>
      </c>
      <c r="B18444" s="1" t="s">
        <v>10981</v>
      </c>
      <c r="C18444" s="1" t="s">
        <v>10982</v>
      </c>
      <c r="D18444" s="1" t="s">
        <v>10983</v>
      </c>
      <c r="E18444" s="1" t="s">
        <v>65</v>
      </c>
      <c r="F18444" s="1" t="s">
        <v>300</v>
      </c>
      <c r="G18444" s="1" t="s">
        <v>301</v>
      </c>
    </row>
    <row r="18445" spans="1:7" x14ac:dyDescent="0.25">
      <c r="A18445" s="1">
        <v>19018072</v>
      </c>
      <c r="B18445" s="1" t="s">
        <v>11011</v>
      </c>
      <c r="C18445" s="1" t="s">
        <v>11012</v>
      </c>
      <c r="D18445" s="1" t="s">
        <v>11013</v>
      </c>
      <c r="E18445" s="1" t="s">
        <v>65</v>
      </c>
      <c r="F18445" s="1" t="s">
        <v>369</v>
      </c>
      <c r="G18445" s="1" t="s">
        <v>370</v>
      </c>
    </row>
    <row r="18446" spans="1:7" x14ac:dyDescent="0.25">
      <c r="A18446" s="1">
        <v>19018074</v>
      </c>
      <c r="B18446" s="1" t="s">
        <v>11017</v>
      </c>
      <c r="C18446" s="1" t="s">
        <v>11018</v>
      </c>
      <c r="D18446" s="1" t="s">
        <v>11019</v>
      </c>
      <c r="E18446" s="1" t="s">
        <v>66</v>
      </c>
      <c r="F18446" s="1" t="s">
        <v>300</v>
      </c>
      <c r="G18446" s="1" t="s">
        <v>301</v>
      </c>
    </row>
    <row r="18447" spans="1:7" x14ac:dyDescent="0.25">
      <c r="A18447" s="1">
        <v>19026016</v>
      </c>
      <c r="B18447" s="1" t="s">
        <v>11124</v>
      </c>
      <c r="C18447" s="1" t="s">
        <v>11125</v>
      </c>
      <c r="D18447" s="1" t="s">
        <v>11126</v>
      </c>
      <c r="E18447" s="1" t="s">
        <v>65</v>
      </c>
      <c r="F18447" s="1" t="s">
        <v>154</v>
      </c>
      <c r="G18447" s="1" t="s">
        <v>155</v>
      </c>
    </row>
    <row r="18448" spans="1:7" x14ac:dyDescent="0.25">
      <c r="A18448" s="1">
        <v>19026018</v>
      </c>
      <c r="B18448" s="1" t="s">
        <v>11127</v>
      </c>
      <c r="C18448" s="1" t="s">
        <v>11128</v>
      </c>
      <c r="D18448" s="1" t="s">
        <v>11129</v>
      </c>
      <c r="E18448" s="1" t="s">
        <v>66</v>
      </c>
      <c r="F18448" s="1" t="s">
        <v>361</v>
      </c>
      <c r="G18448" s="1" t="s">
        <v>362</v>
      </c>
    </row>
    <row r="18449" spans="1:7" x14ac:dyDescent="0.25">
      <c r="A18449" s="1">
        <v>19027015</v>
      </c>
      <c r="B18449" s="1" t="s">
        <v>11144</v>
      </c>
      <c r="C18449" s="1" t="s">
        <v>11145</v>
      </c>
      <c r="D18449" s="1" t="s">
        <v>11146</v>
      </c>
      <c r="E18449" s="1" t="s">
        <v>65</v>
      </c>
      <c r="F18449" s="1" t="s">
        <v>2292</v>
      </c>
      <c r="G18449" s="1" t="s">
        <v>2293</v>
      </c>
    </row>
    <row r="18450" spans="1:7" x14ac:dyDescent="0.25">
      <c r="A18450" s="1">
        <v>19026014</v>
      </c>
      <c r="B18450" s="1" t="s">
        <v>11121</v>
      </c>
      <c r="C18450" s="1" t="s">
        <v>11122</v>
      </c>
      <c r="D18450" s="1" t="s">
        <v>11123</v>
      </c>
      <c r="E18450" s="1" t="s">
        <v>66</v>
      </c>
      <c r="F18450" s="1" t="s">
        <v>361</v>
      </c>
      <c r="G18450" s="1" t="s">
        <v>362</v>
      </c>
    </row>
    <row r="18451" spans="1:7" x14ac:dyDescent="0.25">
      <c r="A18451" s="1">
        <v>19040173</v>
      </c>
      <c r="B18451" s="1" t="s">
        <v>11431</v>
      </c>
      <c r="C18451" s="1" t="s">
        <v>11432</v>
      </c>
      <c r="D18451" s="1" t="s">
        <v>11433</v>
      </c>
      <c r="E18451" s="1" t="s">
        <v>66</v>
      </c>
      <c r="F18451" s="1" t="s">
        <v>285</v>
      </c>
      <c r="G18451" s="1" t="s">
        <v>286</v>
      </c>
    </row>
    <row r="18452" spans="1:7" x14ac:dyDescent="0.25">
      <c r="A18452" s="1">
        <v>19036006</v>
      </c>
      <c r="B18452" s="1" t="s">
        <v>11181</v>
      </c>
      <c r="C18452" s="1" t="s">
        <v>11182</v>
      </c>
      <c r="D18452" s="1" t="s">
        <v>11183</v>
      </c>
      <c r="E18452" s="1" t="s">
        <v>66</v>
      </c>
      <c r="F18452" s="1" t="s">
        <v>1891</v>
      </c>
      <c r="G18452" s="1" t="s">
        <v>1892</v>
      </c>
    </row>
    <row r="18453" spans="1:7" x14ac:dyDescent="0.25">
      <c r="A18453" s="1">
        <v>35520268</v>
      </c>
      <c r="B18453" s="1" t="s">
        <v>46383</v>
      </c>
      <c r="C18453" s="1" t="s">
        <v>46384</v>
      </c>
      <c r="D18453" s="1" t="s">
        <v>46385</v>
      </c>
      <c r="E18453" s="1" t="s">
        <v>66</v>
      </c>
      <c r="G18453" s="1" t="s">
        <v>199</v>
      </c>
    </row>
    <row r="18454" spans="1:7" x14ac:dyDescent="0.25">
      <c r="A18454" s="1">
        <v>19046037</v>
      </c>
      <c r="B18454" s="1" t="s">
        <v>11921</v>
      </c>
      <c r="C18454" s="1" t="s">
        <v>11922</v>
      </c>
      <c r="D18454" s="1" t="s">
        <v>11923</v>
      </c>
      <c r="E18454" s="1" t="s">
        <v>66</v>
      </c>
      <c r="F18454" s="1" t="s">
        <v>1335</v>
      </c>
      <c r="G18454" s="1" t="s">
        <v>1336</v>
      </c>
    </row>
    <row r="18455" spans="1:7" x14ac:dyDescent="0.25">
      <c r="A18455" s="1">
        <v>19046041</v>
      </c>
      <c r="B18455" s="1" t="s">
        <v>11934</v>
      </c>
      <c r="C18455" s="1" t="s">
        <v>11935</v>
      </c>
      <c r="D18455" s="1" t="s">
        <v>11936</v>
      </c>
      <c r="E18455" s="1" t="s">
        <v>65</v>
      </c>
      <c r="F18455" s="1" t="s">
        <v>102</v>
      </c>
      <c r="G18455" s="1" t="s">
        <v>1053</v>
      </c>
    </row>
    <row r="18456" spans="1:7" x14ac:dyDescent="0.25">
      <c r="A18456" s="1">
        <v>19046093</v>
      </c>
      <c r="B18456" s="1" t="s">
        <v>12057</v>
      </c>
      <c r="C18456" s="1" t="s">
        <v>12058</v>
      </c>
      <c r="D18456" s="1" t="s">
        <v>12059</v>
      </c>
      <c r="E18456" s="1" t="s">
        <v>66</v>
      </c>
      <c r="F18456" s="1" t="s">
        <v>1335</v>
      </c>
      <c r="G18456" s="1" t="s">
        <v>1336</v>
      </c>
    </row>
    <row r="18457" spans="1:7" x14ac:dyDescent="0.25">
      <c r="A18457" s="1">
        <v>19046095</v>
      </c>
      <c r="B18457" s="1" t="s">
        <v>40881</v>
      </c>
      <c r="C18457" s="1" t="s">
        <v>40882</v>
      </c>
      <c r="D18457" s="1" t="s">
        <v>40883</v>
      </c>
      <c r="E18457" s="1" t="s">
        <v>65</v>
      </c>
      <c r="F18457" s="1" t="s">
        <v>102</v>
      </c>
      <c r="G18457" s="1" t="s">
        <v>1053</v>
      </c>
    </row>
    <row r="18458" spans="1:7" x14ac:dyDescent="0.25">
      <c r="A18458" s="1">
        <v>19070039</v>
      </c>
      <c r="B18458" s="1" t="s">
        <v>12236</v>
      </c>
      <c r="C18458" s="1" t="s">
        <v>12237</v>
      </c>
      <c r="D18458" s="1" t="s">
        <v>12238</v>
      </c>
      <c r="E18458" s="1" t="s">
        <v>65</v>
      </c>
      <c r="F18458" s="1" t="s">
        <v>3607</v>
      </c>
      <c r="G18458" s="1" t="s">
        <v>3608</v>
      </c>
    </row>
    <row r="18459" spans="1:7" x14ac:dyDescent="0.25">
      <c r="A18459" s="1">
        <v>19095002</v>
      </c>
      <c r="B18459" s="1" t="s">
        <v>12314</v>
      </c>
      <c r="C18459" s="1" t="s">
        <v>12315</v>
      </c>
      <c r="D18459" s="1" t="s">
        <v>12316</v>
      </c>
      <c r="E18459" s="1" t="s">
        <v>66</v>
      </c>
      <c r="F18459" s="1" t="s">
        <v>498</v>
      </c>
      <c r="G18459" s="1" t="s">
        <v>499</v>
      </c>
    </row>
    <row r="18460" spans="1:7" x14ac:dyDescent="0.25">
      <c r="A18460" s="1">
        <v>19045030</v>
      </c>
      <c r="B18460" s="1" t="s">
        <v>11671</v>
      </c>
      <c r="C18460" s="1" t="s">
        <v>11672</v>
      </c>
      <c r="D18460" s="1" t="s">
        <v>11673</v>
      </c>
      <c r="E18460" s="1" t="s">
        <v>66</v>
      </c>
      <c r="F18460" s="1" t="s">
        <v>285</v>
      </c>
      <c r="G18460" s="1" t="s">
        <v>286</v>
      </c>
    </row>
    <row r="18461" spans="1:7" x14ac:dyDescent="0.25">
      <c r="A18461" s="1">
        <v>19046043</v>
      </c>
      <c r="B18461" s="1" t="s">
        <v>11940</v>
      </c>
      <c r="C18461" s="1" t="s">
        <v>11941</v>
      </c>
      <c r="D18461" s="1" t="s">
        <v>11942</v>
      </c>
      <c r="E18461" s="1" t="s">
        <v>65</v>
      </c>
      <c r="F18461" s="1" t="s">
        <v>102</v>
      </c>
      <c r="G18461" s="1" t="s">
        <v>1053</v>
      </c>
    </row>
    <row r="18462" spans="1:7" x14ac:dyDescent="0.25">
      <c r="A18462" s="1">
        <v>19046055</v>
      </c>
      <c r="B18462" s="1" t="s">
        <v>11968</v>
      </c>
      <c r="C18462" s="1" t="s">
        <v>11969</v>
      </c>
      <c r="D18462" s="1" t="s">
        <v>11970</v>
      </c>
      <c r="E18462" s="1" t="s">
        <v>66</v>
      </c>
      <c r="F18462" s="1" t="s">
        <v>1335</v>
      </c>
      <c r="G18462" s="1" t="s">
        <v>1336</v>
      </c>
    </row>
    <row r="18463" spans="1:7" x14ac:dyDescent="0.25">
      <c r="B18463" s="1" t="s">
        <v>46386</v>
      </c>
      <c r="C18463" s="1" t="s">
        <v>46387</v>
      </c>
      <c r="D18463" s="1" t="s">
        <v>46388</v>
      </c>
      <c r="E18463" s="1" t="s">
        <v>66</v>
      </c>
      <c r="F18463" s="1" t="s">
        <v>7862</v>
      </c>
      <c r="G18463" s="1" t="s">
        <v>199</v>
      </c>
    </row>
    <row r="18464" spans="1:7" x14ac:dyDescent="0.25">
      <c r="A18464" s="1">
        <v>33900982</v>
      </c>
      <c r="B18464" s="1" t="s">
        <v>46389</v>
      </c>
      <c r="C18464" s="1" t="s">
        <v>46390</v>
      </c>
      <c r="D18464" s="1" t="s">
        <v>46391</v>
      </c>
      <c r="E18464" s="1" t="s">
        <v>66</v>
      </c>
      <c r="F18464" s="1" t="s">
        <v>233</v>
      </c>
      <c r="G18464" s="1" t="s">
        <v>234</v>
      </c>
    </row>
    <row r="18465" spans="1:7" x14ac:dyDescent="0.25">
      <c r="A18465" s="1">
        <v>17850068</v>
      </c>
      <c r="B18465" s="1" t="s">
        <v>13498</v>
      </c>
      <c r="C18465" s="1" t="s">
        <v>13499</v>
      </c>
      <c r="D18465" s="1" t="s">
        <v>13500</v>
      </c>
      <c r="E18465" s="1" t="s">
        <v>66</v>
      </c>
      <c r="F18465" s="1" t="s">
        <v>46392</v>
      </c>
      <c r="G18465" s="1" t="s">
        <v>46393</v>
      </c>
    </row>
    <row r="18466" spans="1:7" x14ac:dyDescent="0.25">
      <c r="B18466" s="1" t="s">
        <v>46394</v>
      </c>
      <c r="C18466" s="1" t="s">
        <v>46395</v>
      </c>
      <c r="D18466" s="1" t="s">
        <v>46396</v>
      </c>
      <c r="E18466" s="1" t="s">
        <v>66</v>
      </c>
      <c r="F18466" s="1" t="s">
        <v>46397</v>
      </c>
      <c r="G18466" s="1" t="s">
        <v>199</v>
      </c>
    </row>
    <row r="18467" spans="1:7" x14ac:dyDescent="0.25">
      <c r="B18467" s="1" t="s">
        <v>46398</v>
      </c>
      <c r="C18467" s="1" t="s">
        <v>46399</v>
      </c>
      <c r="D18467" s="1" t="s">
        <v>46400</v>
      </c>
      <c r="E18467" s="1" t="s">
        <v>66</v>
      </c>
      <c r="F18467" s="1" t="s">
        <v>46397</v>
      </c>
      <c r="G18467" s="1" t="s">
        <v>199</v>
      </c>
    </row>
    <row r="18468" spans="1:7" x14ac:dyDescent="0.25">
      <c r="B18468" s="1" t="s">
        <v>46401</v>
      </c>
      <c r="C18468" s="1" t="s">
        <v>46402</v>
      </c>
      <c r="D18468" s="1" t="s">
        <v>46403</v>
      </c>
      <c r="E18468" s="1" t="s">
        <v>66</v>
      </c>
      <c r="F18468" s="1" t="s">
        <v>46397</v>
      </c>
      <c r="G18468" s="1" t="s">
        <v>199</v>
      </c>
    </row>
    <row r="18469" spans="1:7" x14ac:dyDescent="0.25">
      <c r="B18469" s="1" t="s">
        <v>46404</v>
      </c>
      <c r="C18469" s="1" t="s">
        <v>46405</v>
      </c>
      <c r="D18469" s="1" t="s">
        <v>46406</v>
      </c>
      <c r="E18469" s="1" t="s">
        <v>66</v>
      </c>
      <c r="F18469" s="1" t="s">
        <v>46397</v>
      </c>
      <c r="G18469" s="1" t="s">
        <v>199</v>
      </c>
    </row>
    <row r="18470" spans="1:7" x14ac:dyDescent="0.25">
      <c r="B18470" s="1" t="s">
        <v>14819</v>
      </c>
      <c r="C18470" s="1" t="s">
        <v>14820</v>
      </c>
      <c r="D18470" s="1" t="s">
        <v>14821</v>
      </c>
      <c r="E18470" s="1" t="s">
        <v>66</v>
      </c>
      <c r="F18470" s="1" t="s">
        <v>46397</v>
      </c>
      <c r="G18470" s="1" t="s">
        <v>199</v>
      </c>
    </row>
    <row r="18471" spans="1:7" x14ac:dyDescent="0.25">
      <c r="B18471" s="1" t="s">
        <v>14825</v>
      </c>
      <c r="C18471" s="1" t="s">
        <v>14826</v>
      </c>
      <c r="D18471" s="1" t="s">
        <v>14827</v>
      </c>
      <c r="E18471" s="1" t="s">
        <v>66</v>
      </c>
      <c r="F18471" s="1" t="s">
        <v>46397</v>
      </c>
      <c r="G18471" s="1" t="s">
        <v>199</v>
      </c>
    </row>
    <row r="18472" spans="1:7" x14ac:dyDescent="0.25">
      <c r="B18472" s="1" t="s">
        <v>46407</v>
      </c>
      <c r="C18472" s="1" t="s">
        <v>46408</v>
      </c>
      <c r="D18472" s="1" t="s">
        <v>46409</v>
      </c>
      <c r="E18472" s="1" t="s">
        <v>66</v>
      </c>
      <c r="F18472" s="1" t="s">
        <v>7862</v>
      </c>
      <c r="G18472" s="1" t="s">
        <v>199</v>
      </c>
    </row>
    <row r="18473" spans="1:7" x14ac:dyDescent="0.25">
      <c r="B18473" s="1" t="s">
        <v>46410</v>
      </c>
      <c r="C18473" s="1" t="s">
        <v>46411</v>
      </c>
      <c r="D18473" s="1" t="s">
        <v>46412</v>
      </c>
      <c r="E18473" s="1" t="s">
        <v>66</v>
      </c>
      <c r="F18473" s="1" t="s">
        <v>7862</v>
      </c>
      <c r="G18473" s="1" t="s">
        <v>199</v>
      </c>
    </row>
    <row r="18474" spans="1:7" x14ac:dyDescent="0.25">
      <c r="B18474" s="1" t="s">
        <v>46413</v>
      </c>
      <c r="C18474" s="1" t="s">
        <v>46414</v>
      </c>
      <c r="D18474" s="1" t="s">
        <v>46415</v>
      </c>
      <c r="E18474" s="1" t="s">
        <v>66</v>
      </c>
      <c r="F18474" s="1" t="s">
        <v>7862</v>
      </c>
      <c r="G18474" s="1" t="s">
        <v>199</v>
      </c>
    </row>
    <row r="18475" spans="1:7" x14ac:dyDescent="0.25">
      <c r="A18475" s="1">
        <v>19745336</v>
      </c>
      <c r="B18475" s="1" t="s">
        <v>46416</v>
      </c>
      <c r="C18475" s="1" t="s">
        <v>46417</v>
      </c>
      <c r="D18475" s="1" t="s">
        <v>46418</v>
      </c>
      <c r="E18475" s="1" t="s">
        <v>66</v>
      </c>
      <c r="F18475" s="1" t="s">
        <v>356</v>
      </c>
      <c r="G18475" s="1" t="s">
        <v>357</v>
      </c>
    </row>
    <row r="18476" spans="1:7" x14ac:dyDescent="0.25">
      <c r="B18476" s="1" t="s">
        <v>46419</v>
      </c>
      <c r="C18476" s="1" t="s">
        <v>46420</v>
      </c>
      <c r="D18476" s="1" t="s">
        <v>46420</v>
      </c>
      <c r="E18476" s="1" t="s">
        <v>65</v>
      </c>
      <c r="F18476" s="1" t="s">
        <v>39766</v>
      </c>
      <c r="G18476" s="1" t="s">
        <v>199</v>
      </c>
    </row>
    <row r="18477" spans="1:7" x14ac:dyDescent="0.25">
      <c r="B18477" s="1" t="s">
        <v>46421</v>
      </c>
      <c r="C18477" s="1" t="s">
        <v>46422</v>
      </c>
      <c r="D18477" s="1" t="s">
        <v>46423</v>
      </c>
      <c r="E18477" s="1" t="s">
        <v>66</v>
      </c>
      <c r="F18477" s="1" t="s">
        <v>7862</v>
      </c>
      <c r="G18477" s="1" t="s">
        <v>199</v>
      </c>
    </row>
    <row r="18478" spans="1:7" x14ac:dyDescent="0.25">
      <c r="A18478" s="1">
        <v>33900984</v>
      </c>
      <c r="B18478" s="1" t="s">
        <v>46424</v>
      </c>
      <c r="C18478" s="1" t="s">
        <v>46425</v>
      </c>
      <c r="D18478" s="1" t="s">
        <v>46426</v>
      </c>
      <c r="E18478" s="1" t="s">
        <v>66</v>
      </c>
      <c r="F18478" s="1" t="s">
        <v>5362</v>
      </c>
      <c r="G18478" s="1" t="s">
        <v>5363</v>
      </c>
    </row>
    <row r="18479" spans="1:7" x14ac:dyDescent="0.25">
      <c r="A18479" s="1">
        <v>33900985</v>
      </c>
      <c r="B18479" s="1" t="s">
        <v>46427</v>
      </c>
      <c r="C18479" s="1" t="s">
        <v>46428</v>
      </c>
      <c r="D18479" s="1" t="s">
        <v>46429</v>
      </c>
      <c r="G18479" s="1" t="s">
        <v>199</v>
      </c>
    </row>
    <row r="18480" spans="1:7" x14ac:dyDescent="0.25">
      <c r="B18480" s="1" t="s">
        <v>46430</v>
      </c>
      <c r="C18480" s="1" t="s">
        <v>46431</v>
      </c>
      <c r="D18480" s="1" t="s">
        <v>46432</v>
      </c>
      <c r="E18480" s="1" t="s">
        <v>66</v>
      </c>
      <c r="F18480" s="1" t="s">
        <v>46433</v>
      </c>
      <c r="G18480" s="1" t="s">
        <v>199</v>
      </c>
    </row>
    <row r="18481" spans="2:7" x14ac:dyDescent="0.25">
      <c r="B18481" s="1" t="s">
        <v>46434</v>
      </c>
      <c r="C18481" s="1" t="s">
        <v>46435</v>
      </c>
      <c r="D18481" s="1" t="s">
        <v>46436</v>
      </c>
      <c r="E18481" s="1" t="s">
        <v>66</v>
      </c>
      <c r="F18481" s="1">
        <v>3087</v>
      </c>
      <c r="G18481" s="1" t="s">
        <v>199</v>
      </c>
    </row>
    <row r="18482" spans="2:7" x14ac:dyDescent="0.25">
      <c r="B18482" s="1" t="s">
        <v>10189</v>
      </c>
      <c r="C18482" s="1" t="s">
        <v>14686</v>
      </c>
      <c r="D18482" s="1" t="s">
        <v>14687</v>
      </c>
      <c r="E18482" s="1" t="s">
        <v>66</v>
      </c>
      <c r="F18482" s="1" t="s">
        <v>15626</v>
      </c>
      <c r="G18482" s="1" t="s">
        <v>199</v>
      </c>
    </row>
    <row r="18483" spans="2:7" x14ac:dyDescent="0.25">
      <c r="B18483" s="1" t="s">
        <v>46437</v>
      </c>
      <c r="C18483" s="1" t="s">
        <v>46438</v>
      </c>
      <c r="D18483" s="1" t="s">
        <v>46439</v>
      </c>
      <c r="E18483" s="1" t="s">
        <v>66</v>
      </c>
      <c r="F18483" s="1" t="s">
        <v>46397</v>
      </c>
      <c r="G18483" s="1" t="s">
        <v>199</v>
      </c>
    </row>
    <row r="18484" spans="2:7" x14ac:dyDescent="0.25">
      <c r="B18484" s="1" t="s">
        <v>46440</v>
      </c>
      <c r="C18484" s="1" t="s">
        <v>46441</v>
      </c>
      <c r="D18484" s="1" t="s">
        <v>46442</v>
      </c>
      <c r="E18484" s="1" t="s">
        <v>66</v>
      </c>
      <c r="F18484" s="1" t="s">
        <v>46397</v>
      </c>
      <c r="G18484" s="1" t="s">
        <v>199</v>
      </c>
    </row>
    <row r="18485" spans="2:7" x14ac:dyDescent="0.25">
      <c r="B18485" s="1" t="s">
        <v>46443</v>
      </c>
      <c r="C18485" s="1" t="s">
        <v>46444</v>
      </c>
      <c r="D18485" s="1" t="s">
        <v>46445</v>
      </c>
      <c r="E18485" s="1" t="s">
        <v>66</v>
      </c>
      <c r="F18485" s="1" t="s">
        <v>46397</v>
      </c>
      <c r="G18485" s="1" t="s">
        <v>199</v>
      </c>
    </row>
    <row r="18486" spans="2:7" x14ac:dyDescent="0.25">
      <c r="B18486" s="1" t="s">
        <v>46446</v>
      </c>
      <c r="C18486" s="1" t="s">
        <v>46447</v>
      </c>
      <c r="D18486" s="1" t="s">
        <v>46448</v>
      </c>
      <c r="E18486" s="1" t="s">
        <v>66</v>
      </c>
      <c r="F18486" s="1">
        <v>1854</v>
      </c>
      <c r="G18486" s="1" t="s">
        <v>199</v>
      </c>
    </row>
    <row r="18487" spans="2:7" x14ac:dyDescent="0.25">
      <c r="B18487" s="1" t="s">
        <v>46449</v>
      </c>
      <c r="C18487" s="1" t="s">
        <v>46450</v>
      </c>
      <c r="D18487" s="1" t="s">
        <v>46451</v>
      </c>
      <c r="E18487" s="1" t="s">
        <v>65</v>
      </c>
      <c r="F18487" s="1">
        <v>1854</v>
      </c>
      <c r="G18487" s="1" t="s">
        <v>199</v>
      </c>
    </row>
    <row r="18488" spans="2:7" x14ac:dyDescent="0.25">
      <c r="B18488" s="1" t="s">
        <v>46452</v>
      </c>
      <c r="C18488" s="1" t="s">
        <v>46453</v>
      </c>
      <c r="D18488" s="1" t="s">
        <v>46454</v>
      </c>
      <c r="E18488" s="1" t="s">
        <v>66</v>
      </c>
      <c r="F18488" s="1">
        <v>1854</v>
      </c>
      <c r="G18488" s="1" t="s">
        <v>199</v>
      </c>
    </row>
    <row r="18489" spans="2:7" x14ac:dyDescent="0.25">
      <c r="B18489" s="1" t="s">
        <v>46455</v>
      </c>
      <c r="C18489" s="1" t="s">
        <v>46456</v>
      </c>
      <c r="D18489" s="1" t="s">
        <v>46457</v>
      </c>
      <c r="E18489" s="1" t="s">
        <v>66</v>
      </c>
      <c r="F18489" s="1">
        <v>1854</v>
      </c>
      <c r="G18489" s="1" t="s">
        <v>199</v>
      </c>
    </row>
    <row r="18490" spans="2:7" x14ac:dyDescent="0.25">
      <c r="B18490" s="1" t="s">
        <v>46458</v>
      </c>
      <c r="C18490" s="1" t="s">
        <v>46459</v>
      </c>
      <c r="D18490" s="1" t="s">
        <v>46460</v>
      </c>
      <c r="E18490" s="1" t="s">
        <v>66</v>
      </c>
      <c r="F18490" s="1">
        <v>1854</v>
      </c>
      <c r="G18490" s="1" t="s">
        <v>199</v>
      </c>
    </row>
    <row r="18491" spans="2:7" x14ac:dyDescent="0.25">
      <c r="B18491" s="1" t="s">
        <v>46461</v>
      </c>
      <c r="C18491" s="1" t="s">
        <v>46462</v>
      </c>
      <c r="D18491" s="1" t="s">
        <v>46463</v>
      </c>
      <c r="E18491" s="1" t="s">
        <v>65</v>
      </c>
      <c r="F18491" s="1" t="s">
        <v>9242</v>
      </c>
      <c r="G18491" s="1" t="s">
        <v>199</v>
      </c>
    </row>
    <row r="18492" spans="2:7" x14ac:dyDescent="0.25">
      <c r="B18492" s="1" t="s">
        <v>46464</v>
      </c>
      <c r="C18492" s="1" t="s">
        <v>46465</v>
      </c>
      <c r="D18492" s="1" t="s">
        <v>46466</v>
      </c>
      <c r="E18492" s="1" t="s">
        <v>65</v>
      </c>
      <c r="F18492" s="1" t="s">
        <v>9242</v>
      </c>
      <c r="G18492" s="1" t="s">
        <v>199</v>
      </c>
    </row>
    <row r="18493" spans="2:7" x14ac:dyDescent="0.25">
      <c r="B18493" s="1" t="s">
        <v>46467</v>
      </c>
      <c r="C18493" s="1" t="s">
        <v>46468</v>
      </c>
      <c r="D18493" s="1" t="s">
        <v>46469</v>
      </c>
      <c r="E18493" s="1" t="s">
        <v>66</v>
      </c>
      <c r="F18493" s="1" t="s">
        <v>9242</v>
      </c>
      <c r="G18493" s="1" t="s">
        <v>199</v>
      </c>
    </row>
    <row r="18494" spans="2:7" x14ac:dyDescent="0.25">
      <c r="B18494" s="1" t="s">
        <v>46470</v>
      </c>
      <c r="C18494" s="1" t="s">
        <v>46471</v>
      </c>
      <c r="D18494" s="1" t="s">
        <v>46472</v>
      </c>
      <c r="E18494" s="1" t="s">
        <v>66</v>
      </c>
      <c r="F18494" s="1" t="s">
        <v>9242</v>
      </c>
      <c r="G18494" s="1" t="s">
        <v>199</v>
      </c>
    </row>
    <row r="18495" spans="2:7" x14ac:dyDescent="0.25">
      <c r="B18495" s="1" t="s">
        <v>46473</v>
      </c>
      <c r="C18495" s="1" t="s">
        <v>46474</v>
      </c>
      <c r="D18495" s="1" t="s">
        <v>46475</v>
      </c>
      <c r="E18495" s="1" t="s">
        <v>65</v>
      </c>
      <c r="F18495" s="1" t="s">
        <v>9242</v>
      </c>
      <c r="G18495" s="1" t="s">
        <v>199</v>
      </c>
    </row>
    <row r="18496" spans="2:7" x14ac:dyDescent="0.25">
      <c r="B18496" s="1" t="s">
        <v>9673</v>
      </c>
      <c r="C18496" s="1" t="s">
        <v>9968</v>
      </c>
      <c r="D18496" s="1" t="s">
        <v>9969</v>
      </c>
      <c r="E18496" s="1" t="s">
        <v>66</v>
      </c>
      <c r="F18496" s="1" t="s">
        <v>46476</v>
      </c>
      <c r="G18496" s="1" t="s">
        <v>199</v>
      </c>
    </row>
    <row r="18497" spans="1:7" x14ac:dyDescent="0.25">
      <c r="B18497" s="1" t="s">
        <v>9682</v>
      </c>
      <c r="C18497" s="1" t="s">
        <v>21375</v>
      </c>
      <c r="D18497" s="1" t="s">
        <v>21376</v>
      </c>
      <c r="E18497" s="1" t="s">
        <v>66</v>
      </c>
      <c r="F18497" s="1" t="s">
        <v>46476</v>
      </c>
      <c r="G18497" s="1" t="s">
        <v>199</v>
      </c>
    </row>
    <row r="18498" spans="1:7" x14ac:dyDescent="0.25">
      <c r="B18498" s="1" t="s">
        <v>9674</v>
      </c>
      <c r="C18498" s="1" t="s">
        <v>22011</v>
      </c>
      <c r="D18498" s="1" t="s">
        <v>22012</v>
      </c>
      <c r="E18498" s="1" t="s">
        <v>66</v>
      </c>
      <c r="F18498" s="1" t="s">
        <v>46476</v>
      </c>
      <c r="G18498" s="1" t="s">
        <v>199</v>
      </c>
    </row>
    <row r="18499" spans="1:7" x14ac:dyDescent="0.25">
      <c r="B18499" s="1" t="s">
        <v>9684</v>
      </c>
      <c r="C18499" s="1" t="s">
        <v>20987</v>
      </c>
      <c r="D18499" s="1" t="s">
        <v>20988</v>
      </c>
      <c r="E18499" s="1" t="s">
        <v>66</v>
      </c>
      <c r="F18499" s="1" t="s">
        <v>46476</v>
      </c>
      <c r="G18499" s="1" t="s">
        <v>199</v>
      </c>
    </row>
    <row r="18500" spans="1:7" x14ac:dyDescent="0.25">
      <c r="B18500" s="1" t="s">
        <v>46477</v>
      </c>
      <c r="C18500" s="1" t="s">
        <v>46477</v>
      </c>
      <c r="D18500" s="1" t="s">
        <v>46477</v>
      </c>
      <c r="G18500" s="1" t="s">
        <v>199</v>
      </c>
    </row>
    <row r="18501" spans="1:7" x14ac:dyDescent="0.25">
      <c r="B18501" s="1" t="s">
        <v>46478</v>
      </c>
      <c r="C18501" s="1" t="s">
        <v>46479</v>
      </c>
      <c r="D18501" s="1" t="s">
        <v>46478</v>
      </c>
      <c r="E18501" s="1" t="s">
        <v>66</v>
      </c>
      <c r="G18501" s="1" t="s">
        <v>199</v>
      </c>
    </row>
    <row r="18502" spans="1:7" x14ac:dyDescent="0.25">
      <c r="B18502" s="1" t="s">
        <v>46480</v>
      </c>
      <c r="C18502" s="1" t="s">
        <v>46481</v>
      </c>
      <c r="D18502" s="1" t="s">
        <v>46480</v>
      </c>
      <c r="E18502" s="1" t="s">
        <v>66</v>
      </c>
      <c r="G18502" s="1" t="s">
        <v>199</v>
      </c>
    </row>
    <row r="18503" spans="1:7" x14ac:dyDescent="0.25">
      <c r="B18503" s="1" t="s">
        <v>46482</v>
      </c>
      <c r="C18503" s="1" t="s">
        <v>46483</v>
      </c>
      <c r="D18503" s="1" t="s">
        <v>46484</v>
      </c>
      <c r="E18503" s="1" t="s">
        <v>66</v>
      </c>
      <c r="F18503" s="1" t="s">
        <v>46397</v>
      </c>
      <c r="G18503" s="1" t="s">
        <v>199</v>
      </c>
    </row>
    <row r="18504" spans="1:7" x14ac:dyDescent="0.25">
      <c r="B18504" s="1" t="s">
        <v>46485</v>
      </c>
      <c r="C18504" s="1" t="s">
        <v>46486</v>
      </c>
      <c r="D18504" s="1" t="s">
        <v>46485</v>
      </c>
      <c r="E18504" s="1" t="s">
        <v>66</v>
      </c>
      <c r="G18504" s="1" t="s">
        <v>199</v>
      </c>
    </row>
    <row r="18505" spans="1:7" x14ac:dyDescent="0.25">
      <c r="B18505" s="1" t="s">
        <v>46487</v>
      </c>
      <c r="C18505" s="1" t="s">
        <v>46488</v>
      </c>
      <c r="D18505" s="1" t="s">
        <v>46487</v>
      </c>
      <c r="E18505" s="1" t="s">
        <v>66</v>
      </c>
      <c r="G18505" s="1" t="s">
        <v>199</v>
      </c>
    </row>
    <row r="18506" spans="1:7" x14ac:dyDescent="0.25">
      <c r="B18506" s="1" t="s">
        <v>46489</v>
      </c>
      <c r="C18506" s="1" t="s">
        <v>46490</v>
      </c>
      <c r="D18506" s="1" t="s">
        <v>46489</v>
      </c>
      <c r="E18506" s="1" t="s">
        <v>66</v>
      </c>
      <c r="G18506" s="1" t="s">
        <v>199</v>
      </c>
    </row>
    <row r="18507" spans="1:7" x14ac:dyDescent="0.25">
      <c r="B18507" s="1" t="s">
        <v>46491</v>
      </c>
      <c r="C18507" s="1" t="s">
        <v>46492</v>
      </c>
      <c r="D18507" s="1" t="s">
        <v>46491</v>
      </c>
      <c r="E18507" s="1" t="s">
        <v>66</v>
      </c>
      <c r="G18507" s="1" t="s">
        <v>199</v>
      </c>
    </row>
    <row r="18508" spans="1:7" x14ac:dyDescent="0.25">
      <c r="B18508" s="1" t="s">
        <v>46493</v>
      </c>
      <c r="C18508" s="1" t="s">
        <v>46494</v>
      </c>
      <c r="D18508" s="1" t="s">
        <v>46493</v>
      </c>
      <c r="E18508" s="1" t="s">
        <v>66</v>
      </c>
      <c r="G18508" s="1" t="s">
        <v>199</v>
      </c>
    </row>
    <row r="18509" spans="1:7" x14ac:dyDescent="0.25">
      <c r="B18509" s="1" t="s">
        <v>9657</v>
      </c>
      <c r="C18509" s="1" t="s">
        <v>46495</v>
      </c>
      <c r="D18509" s="1" t="s">
        <v>46496</v>
      </c>
      <c r="E18509" s="1" t="s">
        <v>66</v>
      </c>
      <c r="F18509" s="1" t="s">
        <v>46476</v>
      </c>
      <c r="G18509" s="1" t="s">
        <v>199</v>
      </c>
    </row>
    <row r="18510" spans="1:7" x14ac:dyDescent="0.25">
      <c r="B18510" s="1" t="s">
        <v>46497</v>
      </c>
      <c r="C18510" s="1" t="s">
        <v>46498</v>
      </c>
      <c r="D18510" s="1" t="s">
        <v>46499</v>
      </c>
      <c r="E18510" s="1" t="s">
        <v>66</v>
      </c>
      <c r="F18510" s="1" t="s">
        <v>46476</v>
      </c>
      <c r="G18510" s="1" t="s">
        <v>199</v>
      </c>
    </row>
    <row r="18511" spans="1:7" x14ac:dyDescent="0.25">
      <c r="B18511" s="1" t="s">
        <v>24166</v>
      </c>
      <c r="C18511" s="1" t="s">
        <v>24167</v>
      </c>
      <c r="D18511" s="1" t="s">
        <v>24168</v>
      </c>
      <c r="E18511" s="1" t="s">
        <v>66</v>
      </c>
      <c r="F18511" s="1" t="s">
        <v>46476</v>
      </c>
      <c r="G18511" s="1" t="s">
        <v>199</v>
      </c>
    </row>
    <row r="18512" spans="1:7" x14ac:dyDescent="0.25">
      <c r="A18512" s="1">
        <v>35200158</v>
      </c>
      <c r="B18512" s="1" t="s">
        <v>46500</v>
      </c>
      <c r="C18512" s="1" t="s">
        <v>46500</v>
      </c>
      <c r="D18512" s="1" t="s">
        <v>46500</v>
      </c>
      <c r="G18512" s="1" t="s">
        <v>199</v>
      </c>
    </row>
    <row r="18513" spans="2:7" x14ac:dyDescent="0.25">
      <c r="B18513" s="1" t="s">
        <v>46501</v>
      </c>
      <c r="C18513" s="1" t="s">
        <v>46502</v>
      </c>
      <c r="D18513" s="1" t="s">
        <v>46503</v>
      </c>
      <c r="E18513" s="1" t="s">
        <v>66</v>
      </c>
      <c r="F18513" s="1" t="s">
        <v>7862</v>
      </c>
      <c r="G18513" s="1" t="s">
        <v>199</v>
      </c>
    </row>
    <row r="18514" spans="2:7" x14ac:dyDescent="0.25">
      <c r="B18514" s="1" t="s">
        <v>46504</v>
      </c>
      <c r="C18514" s="1" t="s">
        <v>46505</v>
      </c>
      <c r="D18514" s="1" t="s">
        <v>46506</v>
      </c>
      <c r="E18514" s="1" t="s">
        <v>66</v>
      </c>
      <c r="F18514" s="1">
        <v>2192</v>
      </c>
      <c r="G18514" s="1" t="s">
        <v>199</v>
      </c>
    </row>
    <row r="18515" spans="2:7" x14ac:dyDescent="0.25">
      <c r="B18515" s="1" t="s">
        <v>46507</v>
      </c>
      <c r="C18515" s="1" t="s">
        <v>46508</v>
      </c>
      <c r="D18515" s="1" t="s">
        <v>46509</v>
      </c>
      <c r="E18515" s="1" t="s">
        <v>66</v>
      </c>
      <c r="G18515" s="1" t="s">
        <v>199</v>
      </c>
    </row>
    <row r="18516" spans="2:7" x14ac:dyDescent="0.25">
      <c r="B18516" s="1" t="s">
        <v>46510</v>
      </c>
      <c r="C18516" s="1" t="s">
        <v>46511</v>
      </c>
      <c r="D18516" s="1" t="s">
        <v>46512</v>
      </c>
      <c r="E18516" s="1" t="s">
        <v>66</v>
      </c>
      <c r="F18516" s="1" t="s">
        <v>8739</v>
      </c>
      <c r="G18516" s="1" t="s">
        <v>199</v>
      </c>
    </row>
    <row r="18517" spans="2:7" x14ac:dyDescent="0.25">
      <c r="B18517" s="1" t="s">
        <v>46513</v>
      </c>
      <c r="C18517" s="1" t="s">
        <v>46514</v>
      </c>
      <c r="D18517" s="1" t="s">
        <v>46515</v>
      </c>
      <c r="E18517" s="1" t="s">
        <v>66</v>
      </c>
      <c r="F18517" s="1" t="s">
        <v>7862</v>
      </c>
      <c r="G18517" s="1" t="s">
        <v>199</v>
      </c>
    </row>
    <row r="18518" spans="2:7" x14ac:dyDescent="0.25">
      <c r="B18518" s="1" t="s">
        <v>18629</v>
      </c>
      <c r="C18518" s="1" t="s">
        <v>18630</v>
      </c>
      <c r="D18518" s="1" t="s">
        <v>18631</v>
      </c>
      <c r="E18518" s="1" t="s">
        <v>66</v>
      </c>
      <c r="F18518" s="1" t="s">
        <v>457</v>
      </c>
      <c r="G18518" s="1" t="s">
        <v>199</v>
      </c>
    </row>
    <row r="18519" spans="2:7" x14ac:dyDescent="0.25">
      <c r="B18519" s="1" t="s">
        <v>45072</v>
      </c>
      <c r="C18519" s="1" t="s">
        <v>45073</v>
      </c>
      <c r="D18519" s="1" t="s">
        <v>45074</v>
      </c>
      <c r="E18519" s="1" t="s">
        <v>66</v>
      </c>
      <c r="F18519" s="1" t="s">
        <v>14766</v>
      </c>
      <c r="G18519" s="1" t="s">
        <v>199</v>
      </c>
    </row>
    <row r="18520" spans="2:7" x14ac:dyDescent="0.25">
      <c r="B18520" s="1" t="s">
        <v>46516</v>
      </c>
      <c r="C18520" s="1" t="s">
        <v>46517</v>
      </c>
      <c r="D18520" s="1" t="s">
        <v>46517</v>
      </c>
      <c r="E18520" s="1" t="s">
        <v>65</v>
      </c>
      <c r="F18520" s="1" t="s">
        <v>39766</v>
      </c>
      <c r="G18520" s="1" t="s">
        <v>199</v>
      </c>
    </row>
    <row r="18521" spans="2:7" x14ac:dyDescent="0.25">
      <c r="B18521" s="1" t="s">
        <v>46518</v>
      </c>
      <c r="C18521" s="1" t="s">
        <v>46519</v>
      </c>
      <c r="D18521" s="1" t="s">
        <v>46519</v>
      </c>
      <c r="E18521" s="1" t="s">
        <v>65</v>
      </c>
      <c r="F18521" s="1" t="s">
        <v>39766</v>
      </c>
      <c r="G18521" s="1" t="s">
        <v>199</v>
      </c>
    </row>
    <row r="18522" spans="2:7" x14ac:dyDescent="0.25">
      <c r="B18522" s="1" t="s">
        <v>46520</v>
      </c>
      <c r="C18522" s="1" t="s">
        <v>46521</v>
      </c>
      <c r="D18522" s="1" t="s">
        <v>46522</v>
      </c>
      <c r="E18522" s="1" t="s">
        <v>66</v>
      </c>
      <c r="F18522" s="1" t="s">
        <v>9242</v>
      </c>
      <c r="G18522" s="1" t="s">
        <v>199</v>
      </c>
    </row>
    <row r="18523" spans="2:7" x14ac:dyDescent="0.25">
      <c r="B18523" s="1" t="s">
        <v>46523</v>
      </c>
      <c r="C18523" s="1" t="s">
        <v>46524</v>
      </c>
      <c r="D18523" s="1" t="s">
        <v>46525</v>
      </c>
      <c r="E18523" s="1" t="s">
        <v>66</v>
      </c>
      <c r="F18523" s="1" t="s">
        <v>9242</v>
      </c>
      <c r="G18523" s="1" t="s">
        <v>199</v>
      </c>
    </row>
    <row r="18524" spans="2:7" x14ac:dyDescent="0.25">
      <c r="B18524" s="1" t="s">
        <v>46526</v>
      </c>
      <c r="C18524" s="1" t="s">
        <v>46527</v>
      </c>
      <c r="D18524" s="1" t="s">
        <v>46528</v>
      </c>
      <c r="E18524" s="1" t="s">
        <v>66</v>
      </c>
      <c r="F18524" s="1" t="s">
        <v>9242</v>
      </c>
      <c r="G18524" s="1" t="s">
        <v>199</v>
      </c>
    </row>
    <row r="18525" spans="2:7" x14ac:dyDescent="0.25">
      <c r="B18525" s="1" t="s">
        <v>46529</v>
      </c>
      <c r="C18525" s="1" t="s">
        <v>46530</v>
      </c>
      <c r="D18525" s="1" t="s">
        <v>46531</v>
      </c>
      <c r="E18525" s="1" t="s">
        <v>66</v>
      </c>
      <c r="F18525" s="1" t="s">
        <v>9242</v>
      </c>
      <c r="G18525" s="1" t="s">
        <v>199</v>
      </c>
    </row>
    <row r="18526" spans="2:7" x14ac:dyDescent="0.25">
      <c r="B18526" s="1" t="s">
        <v>46532</v>
      </c>
      <c r="C18526" s="1" t="s">
        <v>46533</v>
      </c>
      <c r="D18526" s="1" t="s">
        <v>46534</v>
      </c>
      <c r="E18526" s="1" t="s">
        <v>66</v>
      </c>
      <c r="F18526" s="1" t="s">
        <v>9242</v>
      </c>
      <c r="G18526" s="1" t="s">
        <v>199</v>
      </c>
    </row>
    <row r="18527" spans="2:7" x14ac:dyDescent="0.25">
      <c r="B18527" s="1" t="s">
        <v>46535</v>
      </c>
      <c r="C18527" s="1" t="s">
        <v>46536</v>
      </c>
      <c r="D18527" s="1" t="s">
        <v>46537</v>
      </c>
      <c r="E18527" s="1" t="s">
        <v>66</v>
      </c>
      <c r="F18527" s="1" t="s">
        <v>9242</v>
      </c>
      <c r="G18527" s="1" t="s">
        <v>199</v>
      </c>
    </row>
    <row r="18528" spans="2:7" x14ac:dyDescent="0.25">
      <c r="B18528" s="1" t="s">
        <v>46538</v>
      </c>
      <c r="C18528" s="1" t="s">
        <v>46539</v>
      </c>
      <c r="D18528" s="1" t="s">
        <v>46540</v>
      </c>
      <c r="E18528" s="1" t="s">
        <v>66</v>
      </c>
      <c r="F18528" s="1" t="s">
        <v>9242</v>
      </c>
      <c r="G18528" s="1" t="s">
        <v>199</v>
      </c>
    </row>
    <row r="18529" spans="2:7" x14ac:dyDescent="0.25">
      <c r="B18529" s="1" t="s">
        <v>46541</v>
      </c>
      <c r="C18529" s="1" t="s">
        <v>46542</v>
      </c>
      <c r="D18529" s="1" t="s">
        <v>46543</v>
      </c>
      <c r="E18529" s="1" t="s">
        <v>66</v>
      </c>
      <c r="F18529" s="1" t="s">
        <v>9242</v>
      </c>
      <c r="G18529" s="1" t="s">
        <v>199</v>
      </c>
    </row>
    <row r="18530" spans="2:7" x14ac:dyDescent="0.25">
      <c r="B18530" s="1" t="s">
        <v>46544</v>
      </c>
      <c r="C18530" s="1" t="s">
        <v>46545</v>
      </c>
      <c r="D18530" s="1" t="s">
        <v>46546</v>
      </c>
      <c r="E18530" s="1" t="s">
        <v>66</v>
      </c>
      <c r="F18530" s="1" t="s">
        <v>9242</v>
      </c>
      <c r="G18530" s="1" t="s">
        <v>199</v>
      </c>
    </row>
    <row r="18531" spans="2:7" x14ac:dyDescent="0.25">
      <c r="B18531" s="1" t="s">
        <v>46547</v>
      </c>
      <c r="C18531" s="1" t="s">
        <v>46548</v>
      </c>
      <c r="D18531" s="1" t="s">
        <v>46549</v>
      </c>
      <c r="E18531" s="1" t="s">
        <v>66</v>
      </c>
      <c r="F18531" s="1" t="s">
        <v>9242</v>
      </c>
      <c r="G18531" s="1" t="s">
        <v>199</v>
      </c>
    </row>
    <row r="18532" spans="2:7" x14ac:dyDescent="0.25">
      <c r="B18532" s="1" t="s">
        <v>46550</v>
      </c>
      <c r="C18532" s="1" t="s">
        <v>46551</v>
      </c>
      <c r="D18532" s="1" t="s">
        <v>46552</v>
      </c>
      <c r="E18532" s="1" t="s">
        <v>66</v>
      </c>
      <c r="F18532" s="1" t="s">
        <v>9242</v>
      </c>
      <c r="G18532" s="1" t="s">
        <v>199</v>
      </c>
    </row>
    <row r="18533" spans="2:7" x14ac:dyDescent="0.25">
      <c r="B18533" s="1" t="s">
        <v>46553</v>
      </c>
      <c r="C18533" s="1" t="s">
        <v>46554</v>
      </c>
      <c r="D18533" s="1" t="s">
        <v>46555</v>
      </c>
      <c r="E18533" s="1" t="s">
        <v>66</v>
      </c>
      <c r="F18533" s="1" t="s">
        <v>9242</v>
      </c>
      <c r="G18533" s="1" t="s">
        <v>199</v>
      </c>
    </row>
    <row r="18534" spans="2:7" x14ac:dyDescent="0.25">
      <c r="B18534" s="1" t="s">
        <v>46556</v>
      </c>
      <c r="C18534" s="1" t="s">
        <v>46557</v>
      </c>
      <c r="D18534" s="1" t="s">
        <v>46558</v>
      </c>
      <c r="E18534" s="1" t="s">
        <v>66</v>
      </c>
      <c r="F18534" s="1" t="s">
        <v>9242</v>
      </c>
      <c r="G18534" s="1" t="s">
        <v>199</v>
      </c>
    </row>
    <row r="18535" spans="2:7" x14ac:dyDescent="0.25">
      <c r="B18535" s="1" t="s">
        <v>46559</v>
      </c>
      <c r="C18535" s="1" t="s">
        <v>46560</v>
      </c>
      <c r="D18535" s="1" t="s">
        <v>46561</v>
      </c>
      <c r="E18535" s="1" t="s">
        <v>66</v>
      </c>
      <c r="F18535" s="1" t="s">
        <v>9242</v>
      </c>
      <c r="G18535" s="1" t="s">
        <v>199</v>
      </c>
    </row>
    <row r="18536" spans="2:7" x14ac:dyDescent="0.25">
      <c r="B18536" s="1" t="s">
        <v>6884</v>
      </c>
      <c r="C18536" s="1" t="s">
        <v>6885</v>
      </c>
      <c r="D18536" s="1" t="s">
        <v>6886</v>
      </c>
      <c r="E18536" s="1" t="s">
        <v>65</v>
      </c>
      <c r="F18536" s="1" t="s">
        <v>9242</v>
      </c>
      <c r="G18536" s="1" t="s">
        <v>199</v>
      </c>
    </row>
    <row r="18537" spans="2:7" x14ac:dyDescent="0.25">
      <c r="B18537" s="1" t="s">
        <v>46562</v>
      </c>
      <c r="C18537" s="1" t="s">
        <v>46563</v>
      </c>
      <c r="D18537" s="1" t="s">
        <v>46564</v>
      </c>
      <c r="E18537" s="1" t="s">
        <v>66</v>
      </c>
      <c r="F18537" s="1" t="s">
        <v>9242</v>
      </c>
      <c r="G18537" s="1" t="s">
        <v>199</v>
      </c>
    </row>
    <row r="18538" spans="2:7" x14ac:dyDescent="0.25">
      <c r="B18538" s="1" t="s">
        <v>46565</v>
      </c>
      <c r="C18538" s="1" t="s">
        <v>46566</v>
      </c>
      <c r="D18538" s="1" t="s">
        <v>46567</v>
      </c>
      <c r="E18538" s="1" t="s">
        <v>66</v>
      </c>
      <c r="F18538" s="1" t="s">
        <v>9242</v>
      </c>
      <c r="G18538" s="1" t="s">
        <v>199</v>
      </c>
    </row>
    <row r="18539" spans="2:7" x14ac:dyDescent="0.25">
      <c r="B18539" s="1" t="s">
        <v>46568</v>
      </c>
      <c r="C18539" s="1" t="s">
        <v>23990</v>
      </c>
      <c r="D18539" s="1" t="s">
        <v>23991</v>
      </c>
      <c r="E18539" s="1" t="s">
        <v>65</v>
      </c>
      <c r="F18539" s="1" t="s">
        <v>9242</v>
      </c>
      <c r="G18539" s="1" t="s">
        <v>199</v>
      </c>
    </row>
    <row r="18540" spans="2:7" x14ac:dyDescent="0.25">
      <c r="B18540" s="1" t="s">
        <v>46569</v>
      </c>
      <c r="C18540" s="1" t="s">
        <v>46570</v>
      </c>
      <c r="D18540" s="1" t="s">
        <v>46571</v>
      </c>
      <c r="E18540" s="1" t="s">
        <v>65</v>
      </c>
      <c r="F18540" s="1" t="s">
        <v>9242</v>
      </c>
      <c r="G18540" s="1" t="s">
        <v>199</v>
      </c>
    </row>
    <row r="18541" spans="2:7" x14ac:dyDescent="0.25">
      <c r="B18541" s="1" t="s">
        <v>46572</v>
      </c>
      <c r="C18541" s="1" t="s">
        <v>46573</v>
      </c>
      <c r="D18541" s="1" t="s">
        <v>46574</v>
      </c>
      <c r="E18541" s="1" t="s">
        <v>65</v>
      </c>
      <c r="F18541" s="1" t="s">
        <v>9242</v>
      </c>
      <c r="G18541" s="1" t="s">
        <v>199</v>
      </c>
    </row>
    <row r="18542" spans="2:7" x14ac:dyDescent="0.25">
      <c r="B18542" s="1" t="s">
        <v>46575</v>
      </c>
      <c r="C18542" s="1" t="s">
        <v>46576</v>
      </c>
      <c r="D18542" s="1" t="s">
        <v>46577</v>
      </c>
      <c r="E18542" s="1" t="s">
        <v>65</v>
      </c>
      <c r="F18542" s="1" t="s">
        <v>9242</v>
      </c>
      <c r="G18542" s="1" t="s">
        <v>199</v>
      </c>
    </row>
    <row r="18543" spans="2:7" x14ac:dyDescent="0.25">
      <c r="B18543" s="1" t="s">
        <v>46578</v>
      </c>
      <c r="C18543" s="1" t="s">
        <v>46579</v>
      </c>
      <c r="D18543" s="1" t="s">
        <v>46580</v>
      </c>
      <c r="E18543" s="1" t="s">
        <v>65</v>
      </c>
      <c r="F18543" s="1" t="s">
        <v>9242</v>
      </c>
      <c r="G18543" s="1" t="s">
        <v>199</v>
      </c>
    </row>
    <row r="18544" spans="2:7" x14ac:dyDescent="0.25">
      <c r="B18544" s="1" t="s">
        <v>46581</v>
      </c>
      <c r="C18544" s="1" t="s">
        <v>46582</v>
      </c>
      <c r="D18544" s="1" t="s">
        <v>46583</v>
      </c>
      <c r="E18544" s="1" t="s">
        <v>65</v>
      </c>
      <c r="F18544" s="1" t="s">
        <v>9242</v>
      </c>
      <c r="G18544" s="1" t="s">
        <v>199</v>
      </c>
    </row>
    <row r="18545" spans="1:7" x14ac:dyDescent="0.25">
      <c r="B18545" s="1" t="s">
        <v>46584</v>
      </c>
      <c r="C18545" s="1" t="s">
        <v>46585</v>
      </c>
      <c r="D18545" s="1" t="s">
        <v>46586</v>
      </c>
      <c r="E18545" s="1" t="s">
        <v>65</v>
      </c>
      <c r="F18545" s="1" t="s">
        <v>9242</v>
      </c>
      <c r="G18545" s="1" t="s">
        <v>199</v>
      </c>
    </row>
    <row r="18546" spans="1:7" x14ac:dyDescent="0.25">
      <c r="B18546" s="1" t="s">
        <v>46587</v>
      </c>
      <c r="C18546" s="1" t="s">
        <v>46588</v>
      </c>
      <c r="D18546" s="1" t="s">
        <v>46589</v>
      </c>
      <c r="E18546" s="1" t="s">
        <v>65</v>
      </c>
      <c r="F18546" s="1" t="s">
        <v>9242</v>
      </c>
      <c r="G18546" s="1" t="s">
        <v>199</v>
      </c>
    </row>
    <row r="18547" spans="1:7" x14ac:dyDescent="0.25">
      <c r="B18547" s="1" t="s">
        <v>46590</v>
      </c>
      <c r="C18547" s="1" t="s">
        <v>46591</v>
      </c>
      <c r="D18547" s="1" t="s">
        <v>46592</v>
      </c>
      <c r="E18547" s="1" t="s">
        <v>65</v>
      </c>
      <c r="F18547" s="1" t="s">
        <v>45916</v>
      </c>
      <c r="G18547" s="1" t="s">
        <v>199</v>
      </c>
    </row>
    <row r="18548" spans="1:7" x14ac:dyDescent="0.25">
      <c r="A18548" s="1">
        <v>33900987</v>
      </c>
      <c r="B18548" s="1" t="s">
        <v>46593</v>
      </c>
      <c r="C18548" s="1" t="s">
        <v>46594</v>
      </c>
      <c r="D18548" s="1" t="s">
        <v>46595</v>
      </c>
      <c r="E18548" s="1" t="s">
        <v>66</v>
      </c>
      <c r="F18548" s="1" t="s">
        <v>238</v>
      </c>
      <c r="G18548" s="1" t="s">
        <v>239</v>
      </c>
    </row>
    <row r="18549" spans="1:7" x14ac:dyDescent="0.25">
      <c r="A18549" s="1">
        <v>33900988</v>
      </c>
      <c r="B18549" s="1" t="s">
        <v>46596</v>
      </c>
      <c r="C18549" s="1" t="s">
        <v>46597</v>
      </c>
      <c r="D18549" s="1" t="s">
        <v>46598</v>
      </c>
      <c r="E18549" s="1" t="s">
        <v>66</v>
      </c>
      <c r="F18549" s="1" t="s">
        <v>238</v>
      </c>
      <c r="G18549" s="1" t="s">
        <v>239</v>
      </c>
    </row>
    <row r="18550" spans="1:7" x14ac:dyDescent="0.25">
      <c r="A18550" s="1">
        <v>33900989</v>
      </c>
      <c r="B18550" s="1" t="s">
        <v>46599</v>
      </c>
      <c r="C18550" s="1" t="s">
        <v>46600</v>
      </c>
      <c r="D18550" s="1" t="s">
        <v>46601</v>
      </c>
      <c r="E18550" s="1" t="s">
        <v>66</v>
      </c>
      <c r="F18550" s="1" t="s">
        <v>238</v>
      </c>
      <c r="G18550" s="1" t="s">
        <v>239</v>
      </c>
    </row>
    <row r="18551" spans="1:7" x14ac:dyDescent="0.25">
      <c r="B18551" s="1" t="s">
        <v>46602</v>
      </c>
      <c r="C18551" s="1" t="s">
        <v>46602</v>
      </c>
      <c r="D18551" s="1" t="s">
        <v>46602</v>
      </c>
      <c r="E18551" s="1" t="s">
        <v>66</v>
      </c>
      <c r="G18551" s="1" t="s">
        <v>199</v>
      </c>
    </row>
    <row r="18552" spans="1:7" x14ac:dyDescent="0.25">
      <c r="B18552" s="1" t="s">
        <v>46603</v>
      </c>
      <c r="C18552" s="1" t="s">
        <v>46604</v>
      </c>
      <c r="D18552" s="1" t="s">
        <v>46605</v>
      </c>
      <c r="E18552" s="1" t="s">
        <v>66</v>
      </c>
      <c r="G18552" s="1" t="s">
        <v>199</v>
      </c>
    </row>
    <row r="18553" spans="1:7" x14ac:dyDescent="0.25">
      <c r="B18553" s="1" t="s">
        <v>46606</v>
      </c>
      <c r="C18553" s="1" t="s">
        <v>46607</v>
      </c>
      <c r="D18553" s="1" t="s">
        <v>46608</v>
      </c>
      <c r="E18553" s="1" t="s">
        <v>66</v>
      </c>
      <c r="G18553" s="1" t="s">
        <v>199</v>
      </c>
    </row>
    <row r="18554" spans="1:7" x14ac:dyDescent="0.25">
      <c r="A18554" s="1">
        <v>35810075</v>
      </c>
      <c r="B18554" s="1" t="s">
        <v>46609</v>
      </c>
      <c r="C18554" s="1" t="s">
        <v>46610</v>
      </c>
      <c r="D18554" s="1" t="s">
        <v>46611</v>
      </c>
      <c r="E18554" s="1" t="s">
        <v>66</v>
      </c>
      <c r="F18554" s="1" t="s">
        <v>339</v>
      </c>
      <c r="G18554" s="1" t="s">
        <v>340</v>
      </c>
    </row>
    <row r="18555" spans="1:7" x14ac:dyDescent="0.25">
      <c r="A18555" s="1">
        <v>19715050</v>
      </c>
      <c r="B18555" s="1" t="s">
        <v>46010</v>
      </c>
      <c r="C18555" s="1" t="s">
        <v>46011</v>
      </c>
      <c r="D18555" s="1" t="s">
        <v>46012</v>
      </c>
      <c r="E18555" s="1" t="s">
        <v>66</v>
      </c>
      <c r="F18555" s="1" t="s">
        <v>2946</v>
      </c>
      <c r="G18555" s="1" t="s">
        <v>2947</v>
      </c>
    </row>
    <row r="18556" spans="1:7" x14ac:dyDescent="0.25">
      <c r="A18556" s="1">
        <v>33900990</v>
      </c>
      <c r="B18556" s="1" t="s">
        <v>46612</v>
      </c>
      <c r="C18556" s="1" t="s">
        <v>46613</v>
      </c>
      <c r="D18556" s="1" t="s">
        <v>46614</v>
      </c>
      <c r="E18556" s="1" t="s">
        <v>66</v>
      </c>
      <c r="F18556" s="1" t="s">
        <v>387</v>
      </c>
      <c r="G18556" s="1" t="s">
        <v>388</v>
      </c>
    </row>
    <row r="18557" spans="1:7" x14ac:dyDescent="0.25">
      <c r="A18557" s="1">
        <v>33900991</v>
      </c>
      <c r="B18557" s="1" t="s">
        <v>46615</v>
      </c>
      <c r="C18557" s="1" t="s">
        <v>46616</v>
      </c>
      <c r="D18557" s="1" t="s">
        <v>46617</v>
      </c>
      <c r="E18557" s="1" t="s">
        <v>66</v>
      </c>
      <c r="F18557" s="1" t="s">
        <v>387</v>
      </c>
      <c r="G18557" s="1" t="s">
        <v>388</v>
      </c>
    </row>
    <row r="18558" spans="1:7" x14ac:dyDescent="0.25">
      <c r="A18558" s="1">
        <v>33900993</v>
      </c>
      <c r="B18558" s="1" t="s">
        <v>46618</v>
      </c>
      <c r="C18558" s="1" t="s">
        <v>46619</v>
      </c>
      <c r="D18558" s="1" t="s">
        <v>46620</v>
      </c>
      <c r="E18558" s="1" t="s">
        <v>66</v>
      </c>
      <c r="F18558" s="1" t="s">
        <v>387</v>
      </c>
      <c r="G18558" s="1" t="s">
        <v>388</v>
      </c>
    </row>
    <row r="18559" spans="1:7" x14ac:dyDescent="0.25">
      <c r="B18559" s="1" t="s">
        <v>46621</v>
      </c>
      <c r="C18559" s="1" t="s">
        <v>46622</v>
      </c>
      <c r="D18559" s="1" t="s">
        <v>46623</v>
      </c>
      <c r="E18559" s="1" t="s">
        <v>66</v>
      </c>
      <c r="F18559" s="1" t="s">
        <v>7862</v>
      </c>
      <c r="G18559" s="1" t="s">
        <v>199</v>
      </c>
    </row>
    <row r="18560" spans="1:7" x14ac:dyDescent="0.25">
      <c r="B18560" s="1" t="s">
        <v>46624</v>
      </c>
      <c r="C18560" s="1" t="s">
        <v>46625</v>
      </c>
      <c r="D18560" s="1" t="s">
        <v>46626</v>
      </c>
      <c r="E18560" s="1" t="s">
        <v>66</v>
      </c>
      <c r="F18560" s="1" t="s">
        <v>7862</v>
      </c>
      <c r="G18560" s="1" t="s">
        <v>199</v>
      </c>
    </row>
    <row r="18561" spans="1:7" x14ac:dyDescent="0.25">
      <c r="B18561" s="1" t="s">
        <v>46627</v>
      </c>
      <c r="C18561" s="1" t="s">
        <v>46628</v>
      </c>
      <c r="D18561" s="1" t="s">
        <v>46629</v>
      </c>
      <c r="E18561" s="1" t="s">
        <v>66</v>
      </c>
      <c r="F18561" s="1" t="s">
        <v>46630</v>
      </c>
      <c r="G18561" s="1" t="s">
        <v>199</v>
      </c>
    </row>
    <row r="18562" spans="1:7" x14ac:dyDescent="0.25">
      <c r="B18562" s="1" t="s">
        <v>46631</v>
      </c>
      <c r="C18562" s="1" t="s">
        <v>46632</v>
      </c>
      <c r="D18562" s="1" t="s">
        <v>46633</v>
      </c>
      <c r="E18562" s="1" t="s">
        <v>66</v>
      </c>
      <c r="F18562" s="1" t="s">
        <v>46630</v>
      </c>
      <c r="G18562" s="1" t="s">
        <v>199</v>
      </c>
    </row>
    <row r="18563" spans="1:7" x14ac:dyDescent="0.25">
      <c r="B18563" s="1" t="s">
        <v>46634</v>
      </c>
      <c r="C18563" s="1" t="s">
        <v>46635</v>
      </c>
      <c r="D18563" s="1" t="s">
        <v>46636</v>
      </c>
      <c r="E18563" s="1" t="s">
        <v>66</v>
      </c>
      <c r="F18563" s="1" t="s">
        <v>46630</v>
      </c>
      <c r="G18563" s="1" t="s">
        <v>199</v>
      </c>
    </row>
    <row r="18564" spans="1:7" x14ac:dyDescent="0.25">
      <c r="B18564" s="1" t="s">
        <v>46637</v>
      </c>
      <c r="C18564" s="1" t="s">
        <v>46638</v>
      </c>
      <c r="D18564" s="1" t="s">
        <v>46639</v>
      </c>
      <c r="E18564" s="1" t="s">
        <v>66</v>
      </c>
      <c r="F18564" s="1" t="s">
        <v>46630</v>
      </c>
      <c r="G18564" s="1" t="s">
        <v>199</v>
      </c>
    </row>
    <row r="18565" spans="1:7" x14ac:dyDescent="0.25">
      <c r="B18565" s="1" t="s">
        <v>46640</v>
      </c>
      <c r="C18565" s="1" t="s">
        <v>46641</v>
      </c>
      <c r="D18565" s="1" t="s">
        <v>46642</v>
      </c>
      <c r="E18565" s="1" t="s">
        <v>66</v>
      </c>
      <c r="F18565" s="1" t="s">
        <v>46630</v>
      </c>
      <c r="G18565" s="1" t="s">
        <v>199</v>
      </c>
    </row>
    <row r="18566" spans="1:7" x14ac:dyDescent="0.25">
      <c r="B18566" s="1" t="s">
        <v>46643</v>
      </c>
      <c r="C18566" s="1" t="s">
        <v>46644</v>
      </c>
      <c r="D18566" s="1" t="s">
        <v>46645</v>
      </c>
      <c r="E18566" s="1" t="s">
        <v>66</v>
      </c>
      <c r="F18566" s="1" t="s">
        <v>46630</v>
      </c>
      <c r="G18566" s="1" t="s">
        <v>199</v>
      </c>
    </row>
    <row r="18567" spans="1:7" x14ac:dyDescent="0.25">
      <c r="B18567" s="1" t="s">
        <v>46646</v>
      </c>
      <c r="C18567" s="1" t="s">
        <v>46646</v>
      </c>
      <c r="D18567" s="1" t="s">
        <v>46646</v>
      </c>
      <c r="E18567" s="1" t="s">
        <v>66</v>
      </c>
      <c r="G18567" s="1" t="s">
        <v>199</v>
      </c>
    </row>
    <row r="18568" spans="1:7" x14ac:dyDescent="0.25">
      <c r="B18568" s="1" t="s">
        <v>46647</v>
      </c>
      <c r="C18568" s="1" t="s">
        <v>46647</v>
      </c>
      <c r="D18568" s="1" t="s">
        <v>46647</v>
      </c>
      <c r="E18568" s="1" t="s">
        <v>66</v>
      </c>
      <c r="G18568" s="1" t="s">
        <v>199</v>
      </c>
    </row>
    <row r="18569" spans="1:7" x14ac:dyDescent="0.25">
      <c r="B18569" s="1" t="s">
        <v>46647</v>
      </c>
      <c r="C18569" s="1" t="s">
        <v>46647</v>
      </c>
      <c r="D18569" s="1" t="s">
        <v>46647</v>
      </c>
      <c r="E18569" s="1" t="s">
        <v>66</v>
      </c>
      <c r="G18569" s="1" t="s">
        <v>199</v>
      </c>
    </row>
    <row r="18570" spans="1:7" x14ac:dyDescent="0.25">
      <c r="A18570" s="1">
        <v>19753004</v>
      </c>
      <c r="B18570" s="1" t="s">
        <v>46648</v>
      </c>
      <c r="C18570" s="1" t="s">
        <v>46649</v>
      </c>
      <c r="D18570" s="1" t="s">
        <v>46650</v>
      </c>
      <c r="E18570" s="1" t="s">
        <v>66</v>
      </c>
      <c r="F18570" s="1" t="s">
        <v>4101</v>
      </c>
      <c r="G18570" s="1" t="s">
        <v>4102</v>
      </c>
    </row>
    <row r="18571" spans="1:7" x14ac:dyDescent="0.25">
      <c r="A18571" s="1">
        <v>35520269</v>
      </c>
      <c r="B18571" s="1" t="s">
        <v>46651</v>
      </c>
      <c r="C18571" s="1" t="s">
        <v>46652</v>
      </c>
      <c r="D18571" s="1" t="s">
        <v>46653</v>
      </c>
      <c r="E18571" s="1" t="s">
        <v>66</v>
      </c>
      <c r="F18571" s="1" t="s">
        <v>4259</v>
      </c>
      <c r="G18571" s="1" t="s">
        <v>4260</v>
      </c>
    </row>
    <row r="18572" spans="1:7" x14ac:dyDescent="0.25">
      <c r="A18572" s="1">
        <v>35520270</v>
      </c>
      <c r="B18572" s="1" t="s">
        <v>46654</v>
      </c>
      <c r="C18572" s="1" t="s">
        <v>46655</v>
      </c>
      <c r="D18572" s="1" t="s">
        <v>46656</v>
      </c>
      <c r="E18572" s="1" t="s">
        <v>66</v>
      </c>
      <c r="F18572" s="1" t="s">
        <v>4259</v>
      </c>
      <c r="G18572" s="1" t="s">
        <v>4260</v>
      </c>
    </row>
    <row r="18573" spans="1:7" x14ac:dyDescent="0.25">
      <c r="A18573" s="1">
        <v>35520271</v>
      </c>
      <c r="B18573" s="1" t="s">
        <v>46657</v>
      </c>
      <c r="C18573" s="1" t="s">
        <v>46658</v>
      </c>
      <c r="D18573" s="1" t="s">
        <v>46659</v>
      </c>
      <c r="E18573" s="1" t="s">
        <v>66</v>
      </c>
      <c r="F18573" s="1" t="s">
        <v>4259</v>
      </c>
      <c r="G18573" s="1" t="s">
        <v>4260</v>
      </c>
    </row>
    <row r="18574" spans="1:7" x14ac:dyDescent="0.25">
      <c r="A18574" s="1">
        <v>35520272</v>
      </c>
      <c r="B18574" s="1" t="s">
        <v>46660</v>
      </c>
      <c r="C18574" s="1" t="s">
        <v>46661</v>
      </c>
      <c r="D18574" s="1" t="s">
        <v>46662</v>
      </c>
      <c r="E18574" s="1" t="s">
        <v>66</v>
      </c>
      <c r="F18574" s="1" t="s">
        <v>4259</v>
      </c>
      <c r="G18574" s="1" t="s">
        <v>4260</v>
      </c>
    </row>
    <row r="18575" spans="1:7" x14ac:dyDescent="0.25">
      <c r="A18575" s="1">
        <v>35520273</v>
      </c>
      <c r="B18575" s="1" t="s">
        <v>46663</v>
      </c>
      <c r="C18575" s="1" t="s">
        <v>46664</v>
      </c>
      <c r="D18575" s="1" t="s">
        <v>46665</v>
      </c>
      <c r="E18575" s="1" t="s">
        <v>66</v>
      </c>
      <c r="F18575" s="1" t="s">
        <v>4259</v>
      </c>
      <c r="G18575" s="1" t="s">
        <v>4260</v>
      </c>
    </row>
    <row r="18576" spans="1:7" x14ac:dyDescent="0.25">
      <c r="A18576" s="1">
        <v>35520275</v>
      </c>
      <c r="B18576" s="1" t="s">
        <v>46666</v>
      </c>
      <c r="C18576" s="1" t="s">
        <v>46667</v>
      </c>
      <c r="D18576" s="1" t="s">
        <v>46668</v>
      </c>
      <c r="E18576" s="1" t="s">
        <v>66</v>
      </c>
      <c r="F18576" s="1" t="s">
        <v>4259</v>
      </c>
      <c r="G18576" s="1" t="s">
        <v>4260</v>
      </c>
    </row>
    <row r="18577" spans="1:7" x14ac:dyDescent="0.25">
      <c r="A18577" s="1">
        <v>35520276</v>
      </c>
      <c r="B18577" s="1" t="s">
        <v>46669</v>
      </c>
      <c r="C18577" s="1" t="s">
        <v>46670</v>
      </c>
      <c r="D18577" s="1" t="s">
        <v>46671</v>
      </c>
      <c r="E18577" s="1" t="s">
        <v>66</v>
      </c>
      <c r="F18577" s="1" t="s">
        <v>4259</v>
      </c>
      <c r="G18577" s="1" t="s">
        <v>4260</v>
      </c>
    </row>
    <row r="18578" spans="1:7" x14ac:dyDescent="0.25">
      <c r="A18578" s="1">
        <v>35520277</v>
      </c>
      <c r="B18578" s="1" t="s">
        <v>46672</v>
      </c>
      <c r="C18578" s="1" t="s">
        <v>46673</v>
      </c>
      <c r="D18578" s="1" t="s">
        <v>46674</v>
      </c>
      <c r="E18578" s="1" t="s">
        <v>66</v>
      </c>
      <c r="F18578" s="1" t="s">
        <v>4259</v>
      </c>
      <c r="G18578" s="1" t="s">
        <v>4260</v>
      </c>
    </row>
    <row r="18579" spans="1:7" x14ac:dyDescent="0.25">
      <c r="A18579" s="1">
        <v>35520279</v>
      </c>
      <c r="B18579" s="1" t="s">
        <v>46675</v>
      </c>
      <c r="C18579" s="1" t="s">
        <v>46676</v>
      </c>
      <c r="D18579" s="1" t="s">
        <v>46677</v>
      </c>
      <c r="E18579" s="1" t="s">
        <v>66</v>
      </c>
      <c r="F18579" s="1" t="s">
        <v>4259</v>
      </c>
      <c r="G18579" s="1" t="s">
        <v>4260</v>
      </c>
    </row>
    <row r="18580" spans="1:7" x14ac:dyDescent="0.25">
      <c r="A18580" s="1">
        <v>35520281</v>
      </c>
      <c r="B18580" s="1" t="s">
        <v>46678</v>
      </c>
      <c r="C18580" s="1" t="s">
        <v>46679</v>
      </c>
      <c r="D18580" s="1" t="s">
        <v>46680</v>
      </c>
      <c r="E18580" s="1" t="s">
        <v>66</v>
      </c>
      <c r="F18580" s="1" t="s">
        <v>4259</v>
      </c>
      <c r="G18580" s="1" t="s">
        <v>4260</v>
      </c>
    </row>
    <row r="18581" spans="1:7" x14ac:dyDescent="0.25">
      <c r="B18581" s="1" t="s">
        <v>17761</v>
      </c>
      <c r="C18581" s="1" t="s">
        <v>46681</v>
      </c>
      <c r="D18581" s="1" t="s">
        <v>17763</v>
      </c>
      <c r="E18581" s="1" t="s">
        <v>65</v>
      </c>
      <c r="G18581" s="1" t="s">
        <v>199</v>
      </c>
    </row>
    <row r="18582" spans="1:7" x14ac:dyDescent="0.25">
      <c r="B18582" s="1" t="s">
        <v>20360</v>
      </c>
      <c r="C18582" s="1" t="s">
        <v>20361</v>
      </c>
      <c r="D18582" s="1" t="s">
        <v>20362</v>
      </c>
      <c r="E18582" s="1" t="s">
        <v>65</v>
      </c>
      <c r="F18582" s="1" t="s">
        <v>43750</v>
      </c>
      <c r="G18582" s="1" t="s">
        <v>199</v>
      </c>
    </row>
    <row r="18583" spans="1:7" x14ac:dyDescent="0.25">
      <c r="B18583" s="1" t="s">
        <v>46000</v>
      </c>
      <c r="C18583" s="1" t="s">
        <v>46001</v>
      </c>
      <c r="D18583" s="1" t="s">
        <v>46002</v>
      </c>
      <c r="E18583" s="1" t="s">
        <v>65</v>
      </c>
      <c r="F18583" s="1" t="s">
        <v>43750</v>
      </c>
      <c r="G18583" s="1" t="s">
        <v>199</v>
      </c>
    </row>
    <row r="18584" spans="1:7" x14ac:dyDescent="0.25">
      <c r="B18584" s="1" t="s">
        <v>46682</v>
      </c>
      <c r="C18584" s="1" t="s">
        <v>46683</v>
      </c>
      <c r="D18584" s="1" t="s">
        <v>46683</v>
      </c>
      <c r="E18584" s="1" t="s">
        <v>66</v>
      </c>
      <c r="G18584" s="1" t="s">
        <v>199</v>
      </c>
    </row>
    <row r="18585" spans="1:7" x14ac:dyDescent="0.25">
      <c r="B18585" s="1" t="s">
        <v>46684</v>
      </c>
      <c r="C18585" s="1" t="s">
        <v>46685</v>
      </c>
      <c r="D18585" s="1" t="s">
        <v>46686</v>
      </c>
      <c r="E18585" s="1" t="s">
        <v>66</v>
      </c>
      <c r="F18585" s="1" t="s">
        <v>45916</v>
      </c>
      <c r="G18585" s="1" t="s">
        <v>199</v>
      </c>
    </row>
    <row r="18586" spans="1:7" x14ac:dyDescent="0.25">
      <c r="A18586" s="1">
        <v>35200161</v>
      </c>
      <c r="B18586" s="1" t="s">
        <v>46687</v>
      </c>
      <c r="C18586" s="1" t="s">
        <v>46688</v>
      </c>
      <c r="D18586" s="1" t="s">
        <v>46689</v>
      </c>
      <c r="E18586" s="1" t="s">
        <v>65</v>
      </c>
      <c r="F18586" s="1" t="s">
        <v>480</v>
      </c>
      <c r="G18586" s="1" t="s">
        <v>481</v>
      </c>
    </row>
    <row r="18587" spans="1:7" x14ac:dyDescent="0.25">
      <c r="B18587" s="1" t="s">
        <v>46690</v>
      </c>
      <c r="C18587" s="1" t="s">
        <v>46690</v>
      </c>
      <c r="D18587" s="1" t="s">
        <v>46690</v>
      </c>
      <c r="E18587" s="1" t="s">
        <v>66</v>
      </c>
      <c r="G18587" s="1" t="s">
        <v>199</v>
      </c>
    </row>
    <row r="18588" spans="1:7" x14ac:dyDescent="0.25">
      <c r="B18588" s="1" t="s">
        <v>46691</v>
      </c>
      <c r="C18588" s="1" t="s">
        <v>46692</v>
      </c>
      <c r="D18588" s="1" t="s">
        <v>46693</v>
      </c>
      <c r="E18588" s="1" t="s">
        <v>66</v>
      </c>
      <c r="F18588" s="1" t="s">
        <v>46694</v>
      </c>
      <c r="G18588" s="1" t="s">
        <v>199</v>
      </c>
    </row>
    <row r="18589" spans="1:7" x14ac:dyDescent="0.25">
      <c r="A18589" s="1">
        <v>35200184</v>
      </c>
      <c r="B18589" s="1" t="s">
        <v>36826</v>
      </c>
      <c r="C18589" s="1" t="s">
        <v>36827</v>
      </c>
      <c r="D18589" s="1" t="s">
        <v>36828</v>
      </c>
      <c r="E18589" s="1" t="s">
        <v>65</v>
      </c>
      <c r="F18589" s="1" t="s">
        <v>480</v>
      </c>
      <c r="G18589" s="1" t="s">
        <v>481</v>
      </c>
    </row>
    <row r="18590" spans="1:7" x14ac:dyDescent="0.25">
      <c r="B18590" s="1" t="s">
        <v>46695</v>
      </c>
      <c r="C18590" s="1" t="s">
        <v>46695</v>
      </c>
      <c r="D18590" s="1" t="s">
        <v>46696</v>
      </c>
      <c r="E18590" s="1" t="s">
        <v>66</v>
      </c>
      <c r="G18590" s="1" t="s">
        <v>199</v>
      </c>
    </row>
    <row r="18591" spans="1:7" x14ac:dyDescent="0.25">
      <c r="B18591" s="1" t="s">
        <v>46697</v>
      </c>
      <c r="C18591" s="1" t="s">
        <v>46697</v>
      </c>
      <c r="D18591" s="1" t="s">
        <v>46697</v>
      </c>
      <c r="E18591" s="1" t="s">
        <v>66</v>
      </c>
      <c r="G18591" s="1" t="s">
        <v>199</v>
      </c>
    </row>
    <row r="18592" spans="1:7" x14ac:dyDescent="0.25">
      <c r="B18592" s="1" t="s">
        <v>46698</v>
      </c>
      <c r="C18592" s="1" t="s">
        <v>46699</v>
      </c>
      <c r="D18592" s="1" t="s">
        <v>46699</v>
      </c>
      <c r="E18592" s="1" t="s">
        <v>66</v>
      </c>
      <c r="G18592" s="1" t="s">
        <v>199</v>
      </c>
    </row>
    <row r="18593" spans="1:7" x14ac:dyDescent="0.25">
      <c r="B18593" s="1" t="s">
        <v>46700</v>
      </c>
      <c r="C18593" s="1" t="s">
        <v>46700</v>
      </c>
      <c r="D18593" s="1" t="s">
        <v>46700</v>
      </c>
      <c r="E18593" s="1" t="s">
        <v>66</v>
      </c>
      <c r="G18593" s="1" t="s">
        <v>199</v>
      </c>
    </row>
    <row r="18594" spans="1:7" x14ac:dyDescent="0.25">
      <c r="A18594" s="1">
        <v>35260825</v>
      </c>
      <c r="B18594" s="1" t="s">
        <v>46701</v>
      </c>
      <c r="C18594" s="1" t="s">
        <v>46702</v>
      </c>
      <c r="D18594" s="1" t="s">
        <v>46703</v>
      </c>
      <c r="E18594" s="1" t="s">
        <v>65</v>
      </c>
      <c r="F18594" s="1" t="s">
        <v>1000</v>
      </c>
      <c r="G18594" s="1" t="s">
        <v>1001</v>
      </c>
    </row>
    <row r="18595" spans="1:7" x14ac:dyDescent="0.25">
      <c r="B18595" s="1" t="s">
        <v>46704</v>
      </c>
      <c r="C18595" s="1" t="s">
        <v>46705</v>
      </c>
      <c r="D18595" s="1" t="s">
        <v>46706</v>
      </c>
      <c r="E18595" s="1" t="s">
        <v>66</v>
      </c>
      <c r="F18595" s="1" t="s">
        <v>7862</v>
      </c>
      <c r="G18595" s="1" t="s">
        <v>199</v>
      </c>
    </row>
    <row r="18596" spans="1:7" x14ac:dyDescent="0.25">
      <c r="B18596" s="1" t="s">
        <v>592</v>
      </c>
      <c r="C18596" s="1" t="s">
        <v>593</v>
      </c>
      <c r="D18596" s="1" t="s">
        <v>594</v>
      </c>
      <c r="E18596" s="1" t="s">
        <v>65</v>
      </c>
      <c r="F18596" s="1" t="s">
        <v>7438</v>
      </c>
      <c r="G18596" s="1" t="s">
        <v>199</v>
      </c>
    </row>
    <row r="18597" spans="1:7" x14ac:dyDescent="0.25">
      <c r="B18597" s="1" t="s">
        <v>46707</v>
      </c>
      <c r="C18597" s="1" t="s">
        <v>46708</v>
      </c>
      <c r="D18597" s="1" t="s">
        <v>46709</v>
      </c>
      <c r="E18597" s="1" t="s">
        <v>65</v>
      </c>
      <c r="F18597" s="1" t="s">
        <v>8386</v>
      </c>
      <c r="G18597" s="1" t="s">
        <v>199</v>
      </c>
    </row>
    <row r="18598" spans="1:7" x14ac:dyDescent="0.25">
      <c r="A18598" s="1">
        <v>19850082</v>
      </c>
      <c r="B18598" s="1" t="s">
        <v>42210</v>
      </c>
      <c r="C18598" s="1" t="s">
        <v>42211</v>
      </c>
      <c r="D18598" s="1" t="s">
        <v>42212</v>
      </c>
      <c r="E18598" s="1" t="s">
        <v>65</v>
      </c>
      <c r="F18598" s="1" t="s">
        <v>374</v>
      </c>
      <c r="G18598" s="1" t="s">
        <v>375</v>
      </c>
    </row>
    <row r="18599" spans="1:7" x14ac:dyDescent="0.25">
      <c r="A18599" s="1">
        <v>35520274</v>
      </c>
      <c r="B18599" s="1" t="s">
        <v>46710</v>
      </c>
      <c r="C18599" s="1" t="s">
        <v>46711</v>
      </c>
      <c r="D18599" s="1" t="s">
        <v>46712</v>
      </c>
      <c r="E18599" s="1" t="s">
        <v>66</v>
      </c>
      <c r="F18599" s="1" t="s">
        <v>4259</v>
      </c>
      <c r="G18599" s="1" t="s">
        <v>4260</v>
      </c>
    </row>
    <row r="18600" spans="1:7" x14ac:dyDescent="0.25">
      <c r="B18600" s="1" t="s">
        <v>46713</v>
      </c>
      <c r="C18600" s="1" t="s">
        <v>46714</v>
      </c>
      <c r="D18600" s="1" t="s">
        <v>46715</v>
      </c>
      <c r="E18600" s="1" t="s">
        <v>66</v>
      </c>
      <c r="F18600" s="1" t="s">
        <v>9255</v>
      </c>
      <c r="G18600" s="1" t="s">
        <v>199</v>
      </c>
    </row>
    <row r="18601" spans="1:7" x14ac:dyDescent="0.25">
      <c r="A18601" s="1">
        <v>35520278</v>
      </c>
      <c r="B18601" s="1" t="s">
        <v>46716</v>
      </c>
      <c r="C18601" s="1" t="s">
        <v>46717</v>
      </c>
      <c r="D18601" s="1" t="s">
        <v>46718</v>
      </c>
      <c r="E18601" s="1" t="s">
        <v>66</v>
      </c>
      <c r="F18601" s="1" t="s">
        <v>4259</v>
      </c>
      <c r="G18601" s="1" t="s">
        <v>4260</v>
      </c>
    </row>
    <row r="18602" spans="1:7" x14ac:dyDescent="0.25">
      <c r="B18602" s="1" t="s">
        <v>46719</v>
      </c>
      <c r="C18602" s="1" t="s">
        <v>46720</v>
      </c>
      <c r="D18602" s="1" t="s">
        <v>46721</v>
      </c>
      <c r="E18602" s="1" t="s">
        <v>66</v>
      </c>
      <c r="F18602" s="1" t="s">
        <v>7434</v>
      </c>
      <c r="G18602" s="1" t="s">
        <v>199</v>
      </c>
    </row>
    <row r="18603" spans="1:7" x14ac:dyDescent="0.25">
      <c r="A18603" s="1">
        <v>33904068</v>
      </c>
      <c r="B18603" s="1" t="s">
        <v>46722</v>
      </c>
      <c r="C18603" s="1" t="s">
        <v>46723</v>
      </c>
      <c r="D18603" s="1" t="s">
        <v>46724</v>
      </c>
      <c r="E18603" s="1" t="s">
        <v>65</v>
      </c>
      <c r="F18603" s="1" t="s">
        <v>36</v>
      </c>
      <c r="G18603" s="1" t="s">
        <v>1724</v>
      </c>
    </row>
    <row r="18604" spans="1:7" x14ac:dyDescent="0.25">
      <c r="B18604" s="1" t="s">
        <v>46725</v>
      </c>
      <c r="C18604" s="1" t="s">
        <v>46726</v>
      </c>
      <c r="D18604" s="1" t="s">
        <v>46727</v>
      </c>
      <c r="E18604" s="1" t="s">
        <v>66</v>
      </c>
      <c r="F18604" s="1" t="s">
        <v>7862</v>
      </c>
      <c r="G18604" s="1" t="s">
        <v>199</v>
      </c>
    </row>
    <row r="18605" spans="1:7" x14ac:dyDescent="0.25">
      <c r="A18605" s="1">
        <v>19842113</v>
      </c>
      <c r="B18605" s="1" t="s">
        <v>46728</v>
      </c>
      <c r="C18605" s="1" t="s">
        <v>46729</v>
      </c>
      <c r="D18605" s="1" t="s">
        <v>46730</v>
      </c>
      <c r="E18605" s="1" t="s">
        <v>65</v>
      </c>
      <c r="F18605" s="1" t="s">
        <v>1371</v>
      </c>
      <c r="G18605" s="1" t="s">
        <v>1372</v>
      </c>
    </row>
    <row r="18606" spans="1:7" x14ac:dyDescent="0.25">
      <c r="A18606" s="1">
        <v>37090143</v>
      </c>
      <c r="B18606" s="1" t="s">
        <v>46731</v>
      </c>
      <c r="C18606" s="1" t="s">
        <v>46731</v>
      </c>
      <c r="D18606" s="1" t="s">
        <v>46731</v>
      </c>
      <c r="E18606" s="1" t="s">
        <v>65</v>
      </c>
      <c r="G18606" s="1" t="s">
        <v>199</v>
      </c>
    </row>
    <row r="18607" spans="1:7" x14ac:dyDescent="0.25">
      <c r="A18607" s="1">
        <v>37090144</v>
      </c>
      <c r="B18607" s="1" t="s">
        <v>46732</v>
      </c>
      <c r="C18607" s="1" t="s">
        <v>46732</v>
      </c>
      <c r="D18607" s="1" t="s">
        <v>46732</v>
      </c>
      <c r="E18607" s="1" t="s">
        <v>65</v>
      </c>
      <c r="G18607" s="1" t="s">
        <v>199</v>
      </c>
    </row>
    <row r="18608" spans="1:7" x14ac:dyDescent="0.25">
      <c r="A18608" s="1">
        <v>37090145</v>
      </c>
      <c r="B18608" s="1" t="s">
        <v>46733</v>
      </c>
      <c r="C18608" s="1" t="s">
        <v>46733</v>
      </c>
      <c r="D18608" s="1" t="s">
        <v>46733</v>
      </c>
      <c r="E18608" s="1" t="s">
        <v>65</v>
      </c>
      <c r="G18608" s="1" t="s">
        <v>199</v>
      </c>
    </row>
    <row r="18609" spans="1:7" x14ac:dyDescent="0.25">
      <c r="A18609" s="1">
        <v>37090146</v>
      </c>
      <c r="B18609" s="1" t="s">
        <v>46734</v>
      </c>
      <c r="C18609" s="1" t="s">
        <v>46734</v>
      </c>
      <c r="D18609" s="1" t="s">
        <v>46734</v>
      </c>
      <c r="E18609" s="1" t="s">
        <v>65</v>
      </c>
      <c r="G18609" s="1" t="s">
        <v>199</v>
      </c>
    </row>
    <row r="18610" spans="1:7" x14ac:dyDescent="0.25">
      <c r="A18610" s="1">
        <v>37090147</v>
      </c>
      <c r="B18610" s="1" t="s">
        <v>46735</v>
      </c>
      <c r="C18610" s="1" t="s">
        <v>46735</v>
      </c>
      <c r="D18610" s="1" t="s">
        <v>46735</v>
      </c>
      <c r="E18610" s="1" t="s">
        <v>65</v>
      </c>
      <c r="G18610" s="1" t="s">
        <v>199</v>
      </c>
    </row>
    <row r="18611" spans="1:7" x14ac:dyDescent="0.25">
      <c r="A18611" s="1">
        <v>37090148</v>
      </c>
      <c r="B18611" s="1" t="s">
        <v>46736</v>
      </c>
      <c r="C18611" s="1" t="s">
        <v>46736</v>
      </c>
      <c r="D18611" s="1" t="s">
        <v>46736</v>
      </c>
      <c r="E18611" s="1" t="s">
        <v>65</v>
      </c>
      <c r="G18611" s="1" t="s">
        <v>199</v>
      </c>
    </row>
    <row r="18612" spans="1:7" x14ac:dyDescent="0.25">
      <c r="A18612" s="1">
        <v>37090149</v>
      </c>
      <c r="B18612" s="1" t="s">
        <v>46737</v>
      </c>
      <c r="C18612" s="1" t="s">
        <v>46737</v>
      </c>
      <c r="D18612" s="1" t="s">
        <v>46737</v>
      </c>
      <c r="G18612" s="1" t="s">
        <v>199</v>
      </c>
    </row>
    <row r="18613" spans="1:7" x14ac:dyDescent="0.25">
      <c r="A18613" s="1">
        <v>37090150</v>
      </c>
      <c r="B18613" s="1" t="s">
        <v>46738</v>
      </c>
      <c r="C18613" s="1" t="s">
        <v>46738</v>
      </c>
      <c r="D18613" s="1" t="s">
        <v>46738</v>
      </c>
      <c r="E18613" s="1" t="s">
        <v>65</v>
      </c>
      <c r="G18613" s="1" t="s">
        <v>199</v>
      </c>
    </row>
    <row r="18614" spans="1:7" x14ac:dyDescent="0.25">
      <c r="A18614" s="1">
        <v>37090151</v>
      </c>
      <c r="B18614" s="1" t="s">
        <v>46739</v>
      </c>
      <c r="C18614" s="1" t="s">
        <v>46739</v>
      </c>
      <c r="D18614" s="1" t="s">
        <v>46739</v>
      </c>
      <c r="E18614" s="1" t="s">
        <v>65</v>
      </c>
      <c r="G18614" s="1" t="s">
        <v>199</v>
      </c>
    </row>
    <row r="18615" spans="1:7" x14ac:dyDescent="0.25">
      <c r="A18615" s="1">
        <v>37090152</v>
      </c>
      <c r="B18615" s="1" t="s">
        <v>46740</v>
      </c>
      <c r="C18615" s="1" t="s">
        <v>46740</v>
      </c>
      <c r="D18615" s="1" t="s">
        <v>46740</v>
      </c>
      <c r="E18615" s="1" t="s">
        <v>65</v>
      </c>
      <c r="G18615" s="1" t="s">
        <v>199</v>
      </c>
    </row>
    <row r="18616" spans="1:7" x14ac:dyDescent="0.25">
      <c r="A18616" s="1">
        <v>37090153</v>
      </c>
      <c r="B18616" s="1" t="s">
        <v>46741</v>
      </c>
      <c r="C18616" s="1" t="s">
        <v>46741</v>
      </c>
      <c r="D18616" s="1" t="s">
        <v>46741</v>
      </c>
      <c r="E18616" s="1" t="s">
        <v>65</v>
      </c>
      <c r="G18616" s="1" t="s">
        <v>199</v>
      </c>
    </row>
    <row r="18617" spans="1:7" x14ac:dyDescent="0.25">
      <c r="A18617" s="1">
        <v>37090154</v>
      </c>
      <c r="B18617" s="1" t="s">
        <v>46742</v>
      </c>
      <c r="C18617" s="1" t="s">
        <v>46742</v>
      </c>
      <c r="D18617" s="1" t="s">
        <v>46742</v>
      </c>
      <c r="E18617" s="1" t="s">
        <v>65</v>
      </c>
      <c r="G18617" s="1" t="s">
        <v>199</v>
      </c>
    </row>
    <row r="18618" spans="1:7" x14ac:dyDescent="0.25">
      <c r="A18618" s="1">
        <v>33900994</v>
      </c>
      <c r="B18618" s="1" t="s">
        <v>46743</v>
      </c>
      <c r="C18618" s="1" t="s">
        <v>46744</v>
      </c>
      <c r="D18618" s="1" t="s">
        <v>46745</v>
      </c>
      <c r="E18618" s="1" t="s">
        <v>65</v>
      </c>
      <c r="F18618" s="1" t="s">
        <v>171</v>
      </c>
      <c r="G18618" s="1" t="s">
        <v>172</v>
      </c>
    </row>
    <row r="18619" spans="1:7" x14ac:dyDescent="0.25">
      <c r="A18619" s="1">
        <v>33900995</v>
      </c>
      <c r="B18619" s="1" t="s">
        <v>46746</v>
      </c>
      <c r="C18619" s="1" t="s">
        <v>46747</v>
      </c>
      <c r="D18619" s="1" t="s">
        <v>46748</v>
      </c>
      <c r="E18619" s="1" t="s">
        <v>66</v>
      </c>
      <c r="F18619" s="1" t="s">
        <v>171</v>
      </c>
      <c r="G18619" s="1" t="s">
        <v>172</v>
      </c>
    </row>
    <row r="18620" spans="1:7" x14ac:dyDescent="0.25">
      <c r="B18620" s="1" t="s">
        <v>46749</v>
      </c>
      <c r="C18620" s="1" t="s">
        <v>46750</v>
      </c>
      <c r="D18620" s="1" t="s">
        <v>46751</v>
      </c>
      <c r="E18620" s="1" t="s">
        <v>66</v>
      </c>
      <c r="G18620" s="1" t="s">
        <v>199</v>
      </c>
    </row>
    <row r="18621" spans="1:7" x14ac:dyDescent="0.25">
      <c r="B18621" s="1" t="s">
        <v>46752</v>
      </c>
      <c r="C18621" s="1" t="s">
        <v>46753</v>
      </c>
      <c r="D18621" s="1" t="s">
        <v>46754</v>
      </c>
      <c r="E18621" s="1" t="s">
        <v>66</v>
      </c>
      <c r="G18621" s="1" t="s">
        <v>199</v>
      </c>
    </row>
    <row r="18622" spans="1:7" x14ac:dyDescent="0.25">
      <c r="B18622" s="1" t="s">
        <v>46755</v>
      </c>
      <c r="C18622" s="1" t="s">
        <v>46756</v>
      </c>
      <c r="D18622" s="1" t="s">
        <v>46757</v>
      </c>
      <c r="E18622" s="1" t="s">
        <v>66</v>
      </c>
      <c r="F18622" s="1" t="s">
        <v>46758</v>
      </c>
      <c r="G18622" s="1" t="s">
        <v>199</v>
      </c>
    </row>
    <row r="18623" spans="1:7" x14ac:dyDescent="0.25">
      <c r="B18623" s="1" t="s">
        <v>46759</v>
      </c>
      <c r="C18623" s="1" t="s">
        <v>46760</v>
      </c>
      <c r="D18623" s="1" t="s">
        <v>46761</v>
      </c>
      <c r="E18623" s="1" t="s">
        <v>66</v>
      </c>
      <c r="F18623" s="1" t="s">
        <v>46762</v>
      </c>
      <c r="G18623" s="1" t="s">
        <v>199</v>
      </c>
    </row>
    <row r="18624" spans="1:7" x14ac:dyDescent="0.25">
      <c r="B18624" s="1" t="s">
        <v>46763</v>
      </c>
      <c r="C18624" s="1" t="s">
        <v>46764</v>
      </c>
      <c r="D18624" s="1" t="s">
        <v>46765</v>
      </c>
      <c r="E18624" s="1" t="s">
        <v>66</v>
      </c>
      <c r="F18624" s="1">
        <v>2038</v>
      </c>
      <c r="G18624" s="1" t="s">
        <v>199</v>
      </c>
    </row>
    <row r="18625" spans="1:7" x14ac:dyDescent="0.25">
      <c r="B18625" s="1" t="s">
        <v>46766</v>
      </c>
      <c r="C18625" s="1" t="s">
        <v>46767</v>
      </c>
      <c r="D18625" s="1" t="s">
        <v>46768</v>
      </c>
      <c r="E18625" s="1" t="s">
        <v>66</v>
      </c>
      <c r="F18625" s="1" t="s">
        <v>8436</v>
      </c>
      <c r="G18625" s="1" t="s">
        <v>199</v>
      </c>
    </row>
    <row r="18626" spans="1:7" x14ac:dyDescent="0.25">
      <c r="A18626" s="1">
        <v>17750004</v>
      </c>
      <c r="B18626" s="1" t="s">
        <v>44019</v>
      </c>
      <c r="C18626" s="1" t="s">
        <v>44019</v>
      </c>
      <c r="D18626" s="1" t="s">
        <v>44019</v>
      </c>
      <c r="G18626" s="1" t="s">
        <v>199</v>
      </c>
    </row>
    <row r="18627" spans="1:7" x14ac:dyDescent="0.25">
      <c r="B18627" s="1" t="s">
        <v>46769</v>
      </c>
      <c r="C18627" s="1" t="s">
        <v>46770</v>
      </c>
      <c r="D18627" s="1" t="s">
        <v>46771</v>
      </c>
      <c r="E18627" s="1" t="s">
        <v>66</v>
      </c>
      <c r="F18627" s="1">
        <v>2038</v>
      </c>
      <c r="G18627" s="1" t="s">
        <v>199</v>
      </c>
    </row>
    <row r="18628" spans="1:7" x14ac:dyDescent="0.25">
      <c r="B18628" s="1" t="s">
        <v>46772</v>
      </c>
      <c r="C18628" s="1" t="s">
        <v>46773</v>
      </c>
      <c r="D18628" s="1" t="s">
        <v>46774</v>
      </c>
      <c r="E18628" s="1" t="s">
        <v>66</v>
      </c>
      <c r="F18628" s="1">
        <v>1854</v>
      </c>
      <c r="G18628" s="1" t="s">
        <v>199</v>
      </c>
    </row>
    <row r="18629" spans="1:7" x14ac:dyDescent="0.25">
      <c r="B18629" s="1" t="s">
        <v>46775</v>
      </c>
      <c r="C18629" s="1" t="s">
        <v>46776</v>
      </c>
      <c r="D18629" s="1" t="s">
        <v>46777</v>
      </c>
      <c r="E18629" s="1" t="s">
        <v>65</v>
      </c>
      <c r="F18629" s="1" t="s">
        <v>6742</v>
      </c>
      <c r="G18629" s="1" t="s">
        <v>199</v>
      </c>
    </row>
    <row r="18630" spans="1:7" x14ac:dyDescent="0.25">
      <c r="B18630" s="1" t="s">
        <v>46778</v>
      </c>
      <c r="C18630" s="1" t="s">
        <v>46779</v>
      </c>
      <c r="D18630" s="1" t="s">
        <v>46780</v>
      </c>
      <c r="E18630" s="1" t="s">
        <v>66</v>
      </c>
      <c r="G18630" s="1" t="s">
        <v>199</v>
      </c>
    </row>
    <row r="18631" spans="1:7" x14ac:dyDescent="0.25">
      <c r="B18631" s="1" t="s">
        <v>46781</v>
      </c>
      <c r="C18631" s="1" t="s">
        <v>46782</v>
      </c>
      <c r="D18631" s="1" t="s">
        <v>46783</v>
      </c>
      <c r="E18631" s="1" t="s">
        <v>66</v>
      </c>
      <c r="F18631" s="1" t="s">
        <v>43853</v>
      </c>
      <c r="G18631" s="1" t="s">
        <v>199</v>
      </c>
    </row>
    <row r="18632" spans="1:7" x14ac:dyDescent="0.25">
      <c r="B18632" s="1" t="s">
        <v>46784</v>
      </c>
      <c r="C18632" s="1" t="s">
        <v>46785</v>
      </c>
      <c r="D18632" s="1" t="s">
        <v>46786</v>
      </c>
      <c r="E18632" s="1" t="s">
        <v>66</v>
      </c>
      <c r="F18632" s="1" t="s">
        <v>8739</v>
      </c>
      <c r="G18632" s="1" t="s">
        <v>199</v>
      </c>
    </row>
    <row r="18633" spans="1:7" x14ac:dyDescent="0.25">
      <c r="B18633" s="1" t="s">
        <v>46787</v>
      </c>
      <c r="C18633" s="1" t="s">
        <v>46788</v>
      </c>
      <c r="D18633" s="1" t="s">
        <v>46789</v>
      </c>
      <c r="E18633" s="1" t="s">
        <v>66</v>
      </c>
      <c r="F18633" s="1" t="s">
        <v>8739</v>
      </c>
      <c r="G18633" s="1" t="s">
        <v>199</v>
      </c>
    </row>
    <row r="18634" spans="1:7" x14ac:dyDescent="0.25">
      <c r="A18634" s="1">
        <v>37120004</v>
      </c>
      <c r="B18634" s="1" t="s">
        <v>46790</v>
      </c>
      <c r="C18634" s="1" t="s">
        <v>46790</v>
      </c>
      <c r="D18634" s="1" t="s">
        <v>46790</v>
      </c>
      <c r="E18634" s="1" t="s">
        <v>66</v>
      </c>
      <c r="F18634" s="1" t="s">
        <v>46791</v>
      </c>
      <c r="G18634" s="1" t="s">
        <v>46792</v>
      </c>
    </row>
    <row r="18635" spans="1:7" x14ac:dyDescent="0.25">
      <c r="A18635" s="1">
        <v>15727001</v>
      </c>
      <c r="B18635" s="1" t="s">
        <v>12882</v>
      </c>
      <c r="C18635" s="1" t="s">
        <v>12883</v>
      </c>
      <c r="D18635" s="1" t="s">
        <v>12884</v>
      </c>
      <c r="E18635" s="1" t="s">
        <v>66</v>
      </c>
      <c r="F18635" s="1" t="s">
        <v>2335</v>
      </c>
      <c r="G18635" s="1" t="s">
        <v>2336</v>
      </c>
    </row>
    <row r="18636" spans="1:7" x14ac:dyDescent="0.25">
      <c r="B18636" s="1" t="s">
        <v>46793</v>
      </c>
      <c r="C18636" s="1" t="s">
        <v>46794</v>
      </c>
      <c r="D18636" s="1" t="s">
        <v>46795</v>
      </c>
      <c r="E18636" s="1" t="s">
        <v>65</v>
      </c>
      <c r="F18636" s="1" t="s">
        <v>45937</v>
      </c>
      <c r="G18636" s="1" t="s">
        <v>199</v>
      </c>
    </row>
    <row r="18637" spans="1:7" x14ac:dyDescent="0.25">
      <c r="A18637" s="1">
        <v>33000761</v>
      </c>
      <c r="B18637" s="1" t="s">
        <v>46796</v>
      </c>
      <c r="C18637" s="1" t="s">
        <v>46797</v>
      </c>
      <c r="D18637" s="1" t="s">
        <v>46798</v>
      </c>
      <c r="E18637" s="1" t="s">
        <v>65</v>
      </c>
      <c r="F18637" s="1" t="s">
        <v>39</v>
      </c>
      <c r="G18637" s="1" t="s">
        <v>321</v>
      </c>
    </row>
    <row r="18638" spans="1:7" x14ac:dyDescent="0.25">
      <c r="A18638" s="1">
        <v>33000770</v>
      </c>
      <c r="B18638" s="1" t="s">
        <v>46799</v>
      </c>
      <c r="C18638" s="1" t="s">
        <v>46800</v>
      </c>
      <c r="D18638" s="1" t="s">
        <v>46801</v>
      </c>
      <c r="E18638" s="1" t="s">
        <v>66</v>
      </c>
      <c r="F18638" s="1" t="s">
        <v>39</v>
      </c>
      <c r="G18638" s="1" t="s">
        <v>321</v>
      </c>
    </row>
    <row r="18639" spans="1:7" x14ac:dyDescent="0.25">
      <c r="A18639" s="1">
        <v>33000787</v>
      </c>
      <c r="B18639" s="1" t="s">
        <v>46802</v>
      </c>
      <c r="C18639" s="1" t="s">
        <v>46803</v>
      </c>
      <c r="D18639" s="1" t="s">
        <v>46804</v>
      </c>
      <c r="E18639" s="1" t="s">
        <v>65</v>
      </c>
      <c r="F18639" s="1" t="s">
        <v>39</v>
      </c>
      <c r="G18639" s="1" t="s">
        <v>321</v>
      </c>
    </row>
    <row r="18640" spans="1:7" x14ac:dyDescent="0.25">
      <c r="A18640" s="1">
        <v>33000791</v>
      </c>
      <c r="B18640" s="1" t="s">
        <v>46805</v>
      </c>
      <c r="C18640" s="1" t="s">
        <v>46806</v>
      </c>
      <c r="D18640" s="1" t="s">
        <v>46807</v>
      </c>
      <c r="E18640" s="1" t="s">
        <v>65</v>
      </c>
      <c r="F18640" s="1" t="s">
        <v>39</v>
      </c>
      <c r="G18640" s="1" t="s">
        <v>321</v>
      </c>
    </row>
    <row r="18641" spans="1:7" x14ac:dyDescent="0.25">
      <c r="A18641" s="1">
        <v>33000810</v>
      </c>
      <c r="B18641" s="1" t="s">
        <v>46808</v>
      </c>
      <c r="C18641" s="1" t="s">
        <v>46809</v>
      </c>
      <c r="D18641" s="1" t="s">
        <v>46810</v>
      </c>
      <c r="E18641" s="1" t="s">
        <v>65</v>
      </c>
      <c r="F18641" s="1" t="s">
        <v>39</v>
      </c>
      <c r="G18641" s="1" t="s">
        <v>321</v>
      </c>
    </row>
    <row r="18642" spans="1:7" x14ac:dyDescent="0.25">
      <c r="A18642" s="1">
        <v>33000824</v>
      </c>
      <c r="B18642" s="1" t="s">
        <v>46811</v>
      </c>
      <c r="C18642" s="1" t="s">
        <v>46812</v>
      </c>
      <c r="D18642" s="1" t="s">
        <v>46813</v>
      </c>
      <c r="E18642" s="1" t="s">
        <v>65</v>
      </c>
      <c r="F18642" s="1" t="s">
        <v>39</v>
      </c>
      <c r="G18642" s="1" t="s">
        <v>321</v>
      </c>
    </row>
    <row r="18643" spans="1:7" x14ac:dyDescent="0.25">
      <c r="A18643" s="1">
        <v>33000842</v>
      </c>
      <c r="B18643" s="1" t="s">
        <v>46814</v>
      </c>
      <c r="C18643" s="1" t="s">
        <v>46815</v>
      </c>
      <c r="D18643" s="1" t="s">
        <v>46816</v>
      </c>
      <c r="E18643" s="1" t="s">
        <v>65</v>
      </c>
      <c r="F18643" s="1" t="s">
        <v>39</v>
      </c>
      <c r="G18643" s="1" t="s">
        <v>321</v>
      </c>
    </row>
    <row r="18644" spans="1:7" x14ac:dyDescent="0.25">
      <c r="A18644" s="1">
        <v>33000857</v>
      </c>
      <c r="B18644" s="1" t="s">
        <v>46817</v>
      </c>
      <c r="C18644" s="1" t="s">
        <v>46818</v>
      </c>
      <c r="D18644" s="1" t="s">
        <v>46819</v>
      </c>
      <c r="E18644" s="1" t="s">
        <v>65</v>
      </c>
      <c r="F18644" s="1" t="s">
        <v>39</v>
      </c>
      <c r="G18644" s="1" t="s">
        <v>321</v>
      </c>
    </row>
    <row r="18645" spans="1:7" x14ac:dyDescent="0.25">
      <c r="A18645" s="1">
        <v>33000873</v>
      </c>
      <c r="B18645" s="1" t="s">
        <v>46820</v>
      </c>
      <c r="C18645" s="1" t="s">
        <v>46821</v>
      </c>
      <c r="D18645" s="1" t="s">
        <v>46822</v>
      </c>
      <c r="E18645" s="1" t="s">
        <v>65</v>
      </c>
      <c r="F18645" s="1" t="s">
        <v>39</v>
      </c>
      <c r="G18645" s="1" t="s">
        <v>321</v>
      </c>
    </row>
    <row r="18646" spans="1:7" x14ac:dyDescent="0.25">
      <c r="A18646" s="1">
        <v>33000875</v>
      </c>
      <c r="B18646" s="1" t="s">
        <v>25356</v>
      </c>
      <c r="C18646" s="1" t="s">
        <v>25357</v>
      </c>
      <c r="D18646" s="1" t="s">
        <v>25358</v>
      </c>
      <c r="E18646" s="1" t="s">
        <v>65</v>
      </c>
      <c r="F18646" s="1" t="s">
        <v>39</v>
      </c>
      <c r="G18646" s="1" t="s">
        <v>321</v>
      </c>
    </row>
    <row r="18647" spans="1:7" x14ac:dyDescent="0.25">
      <c r="A18647" s="1">
        <v>33000881</v>
      </c>
      <c r="B18647" s="1" t="s">
        <v>46823</v>
      </c>
      <c r="C18647" s="1" t="s">
        <v>46824</v>
      </c>
      <c r="D18647" s="1" t="s">
        <v>46825</v>
      </c>
      <c r="E18647" s="1" t="s">
        <v>65</v>
      </c>
      <c r="F18647" s="1" t="s">
        <v>39</v>
      </c>
      <c r="G18647" s="1" t="s">
        <v>321</v>
      </c>
    </row>
    <row r="18648" spans="1:7" x14ac:dyDescent="0.25">
      <c r="A18648" s="1">
        <v>33000885</v>
      </c>
      <c r="B18648" s="1" t="s">
        <v>46826</v>
      </c>
      <c r="C18648" s="1" t="s">
        <v>46827</v>
      </c>
      <c r="D18648" s="1" t="s">
        <v>46828</v>
      </c>
      <c r="E18648" s="1" t="s">
        <v>65</v>
      </c>
      <c r="F18648" s="1" t="s">
        <v>39</v>
      </c>
      <c r="G18648" s="1" t="s">
        <v>321</v>
      </c>
    </row>
    <row r="18649" spans="1:7" x14ac:dyDescent="0.25">
      <c r="A18649" s="1">
        <v>33000888</v>
      </c>
      <c r="B18649" s="1" t="s">
        <v>25362</v>
      </c>
      <c r="C18649" s="1" t="s">
        <v>25363</v>
      </c>
      <c r="D18649" s="1" t="s">
        <v>25364</v>
      </c>
      <c r="E18649" s="1" t="s">
        <v>65</v>
      </c>
      <c r="F18649" s="1" t="s">
        <v>39</v>
      </c>
      <c r="G18649" s="1" t="s">
        <v>321</v>
      </c>
    </row>
    <row r="18650" spans="1:7" x14ac:dyDescent="0.25">
      <c r="A18650" s="1">
        <v>33000908</v>
      </c>
      <c r="B18650" s="1" t="s">
        <v>46829</v>
      </c>
      <c r="C18650" s="1" t="s">
        <v>46830</v>
      </c>
      <c r="D18650" s="1" t="s">
        <v>46831</v>
      </c>
      <c r="E18650" s="1" t="s">
        <v>65</v>
      </c>
      <c r="F18650" s="1" t="s">
        <v>39</v>
      </c>
      <c r="G18650" s="1" t="s">
        <v>321</v>
      </c>
    </row>
    <row r="18651" spans="1:7" x14ac:dyDescent="0.25">
      <c r="A18651" s="1">
        <v>33000916</v>
      </c>
      <c r="B18651" s="1" t="s">
        <v>46832</v>
      </c>
      <c r="C18651" s="1" t="s">
        <v>46833</v>
      </c>
      <c r="D18651" s="1" t="s">
        <v>46834</v>
      </c>
      <c r="E18651" s="1" t="s">
        <v>65</v>
      </c>
      <c r="F18651" s="1" t="s">
        <v>39</v>
      </c>
      <c r="G18651" s="1" t="s">
        <v>321</v>
      </c>
    </row>
    <row r="18652" spans="1:7" x14ac:dyDescent="0.25">
      <c r="B18652" s="1" t="s">
        <v>46835</v>
      </c>
      <c r="C18652" s="1" t="s">
        <v>46836</v>
      </c>
      <c r="D18652" s="1" t="s">
        <v>46837</v>
      </c>
      <c r="E18652" s="1" t="s">
        <v>66</v>
      </c>
      <c r="F18652" s="1" t="s">
        <v>7862</v>
      </c>
      <c r="G18652" s="1" t="s">
        <v>199</v>
      </c>
    </row>
    <row r="18653" spans="1:7" x14ac:dyDescent="0.25">
      <c r="A18653" s="1">
        <v>26750017</v>
      </c>
      <c r="B18653" s="1" t="s">
        <v>18629</v>
      </c>
      <c r="C18653" s="1" t="s">
        <v>18630</v>
      </c>
      <c r="D18653" s="1" t="s">
        <v>18631</v>
      </c>
      <c r="E18653" s="1" t="s">
        <v>66</v>
      </c>
      <c r="F18653" s="1" t="s">
        <v>46838</v>
      </c>
      <c r="G18653" s="1" t="s">
        <v>46839</v>
      </c>
    </row>
    <row r="18654" spans="1:7" x14ac:dyDescent="0.25">
      <c r="B18654" s="1" t="s">
        <v>46840</v>
      </c>
      <c r="C18654" s="1" t="s">
        <v>46841</v>
      </c>
      <c r="D18654" s="1" t="s">
        <v>46842</v>
      </c>
      <c r="E18654" s="1" t="s">
        <v>66</v>
      </c>
      <c r="F18654" s="1">
        <v>3045</v>
      </c>
      <c r="G18654" s="1" t="s">
        <v>199</v>
      </c>
    </row>
    <row r="18655" spans="1:7" x14ac:dyDescent="0.25">
      <c r="B18655" s="1" t="s">
        <v>46843</v>
      </c>
      <c r="C18655" s="1" t="s">
        <v>46844</v>
      </c>
      <c r="D18655" s="1" t="s">
        <v>46845</v>
      </c>
      <c r="E18655" s="1" t="s">
        <v>66</v>
      </c>
      <c r="G18655" s="1" t="s">
        <v>199</v>
      </c>
    </row>
    <row r="18656" spans="1:7" x14ac:dyDescent="0.25">
      <c r="B18656" s="1" t="s">
        <v>46846</v>
      </c>
      <c r="C18656" s="1" t="s">
        <v>46847</v>
      </c>
      <c r="D18656" s="1" t="s">
        <v>46848</v>
      </c>
      <c r="E18656" s="1" t="s">
        <v>66</v>
      </c>
      <c r="G18656" s="1" t="s">
        <v>199</v>
      </c>
    </row>
    <row r="18657" spans="1:7" x14ac:dyDescent="0.25">
      <c r="B18657" s="1" t="s">
        <v>46849</v>
      </c>
      <c r="C18657" s="1" t="s">
        <v>46850</v>
      </c>
      <c r="D18657" s="1" t="s">
        <v>46851</v>
      </c>
      <c r="E18657" s="1" t="s">
        <v>66</v>
      </c>
      <c r="G18657" s="1" t="s">
        <v>199</v>
      </c>
    </row>
    <row r="18658" spans="1:7" x14ac:dyDescent="0.25">
      <c r="B18658" s="1" t="s">
        <v>46852</v>
      </c>
      <c r="C18658" s="1" t="s">
        <v>46853</v>
      </c>
      <c r="D18658" s="1" t="s">
        <v>46854</v>
      </c>
      <c r="E18658" s="1" t="s">
        <v>66</v>
      </c>
      <c r="F18658" s="1" t="s">
        <v>46762</v>
      </c>
      <c r="G18658" s="1" t="s">
        <v>199</v>
      </c>
    </row>
    <row r="18659" spans="1:7" x14ac:dyDescent="0.25">
      <c r="B18659" s="1" t="s">
        <v>46855</v>
      </c>
      <c r="C18659" s="1" t="s">
        <v>46856</v>
      </c>
      <c r="D18659" s="1" t="s">
        <v>46857</v>
      </c>
      <c r="E18659" s="1" t="s">
        <v>66</v>
      </c>
      <c r="G18659" s="1" t="s">
        <v>199</v>
      </c>
    </row>
    <row r="18660" spans="1:7" x14ac:dyDescent="0.25">
      <c r="B18660" s="1" t="s">
        <v>46858</v>
      </c>
      <c r="C18660" s="1" t="s">
        <v>46859</v>
      </c>
      <c r="D18660" s="1" t="s">
        <v>46860</v>
      </c>
      <c r="E18660" s="1" t="s">
        <v>66</v>
      </c>
      <c r="G18660" s="1" t="s">
        <v>199</v>
      </c>
    </row>
    <row r="18661" spans="1:7" x14ac:dyDescent="0.25">
      <c r="A18661" s="1">
        <v>35260826</v>
      </c>
      <c r="B18661" s="1" t="s">
        <v>41981</v>
      </c>
      <c r="C18661" s="1" t="s">
        <v>41981</v>
      </c>
      <c r="D18661" s="1" t="s">
        <v>41981</v>
      </c>
      <c r="G18661" s="1" t="s">
        <v>199</v>
      </c>
    </row>
    <row r="18662" spans="1:7" x14ac:dyDescent="0.25">
      <c r="B18662" s="1" t="s">
        <v>46861</v>
      </c>
      <c r="C18662" s="1" t="s">
        <v>46862</v>
      </c>
      <c r="D18662" s="1" t="s">
        <v>46863</v>
      </c>
      <c r="E18662" s="1" t="s">
        <v>66</v>
      </c>
      <c r="F18662" s="1" t="s">
        <v>10136</v>
      </c>
      <c r="G18662" s="1" t="s">
        <v>199</v>
      </c>
    </row>
    <row r="18663" spans="1:7" x14ac:dyDescent="0.25">
      <c r="B18663" s="1" t="s">
        <v>46864</v>
      </c>
      <c r="C18663" s="1" t="s">
        <v>46865</v>
      </c>
      <c r="D18663" s="1" t="s">
        <v>46866</v>
      </c>
      <c r="E18663" s="1" t="s">
        <v>66</v>
      </c>
      <c r="F18663" s="1" t="s">
        <v>46867</v>
      </c>
      <c r="G18663" s="1" t="s">
        <v>199</v>
      </c>
    </row>
    <row r="18664" spans="1:7" x14ac:dyDescent="0.25">
      <c r="B18664" s="1" t="s">
        <v>46868</v>
      </c>
      <c r="C18664" s="1" t="s">
        <v>46869</v>
      </c>
      <c r="D18664" s="1" t="s">
        <v>46870</v>
      </c>
      <c r="E18664" s="1" t="s">
        <v>66</v>
      </c>
      <c r="F18664" s="1" t="s">
        <v>46867</v>
      </c>
      <c r="G18664" s="1" t="s">
        <v>199</v>
      </c>
    </row>
    <row r="18665" spans="1:7" x14ac:dyDescent="0.25">
      <c r="B18665" s="1" t="s">
        <v>46871</v>
      </c>
      <c r="C18665" s="1" t="s">
        <v>46872</v>
      </c>
      <c r="D18665" s="1" t="s">
        <v>46873</v>
      </c>
      <c r="E18665" s="1" t="s">
        <v>66</v>
      </c>
      <c r="F18665" s="1" t="s">
        <v>46867</v>
      </c>
      <c r="G18665" s="1" t="s">
        <v>199</v>
      </c>
    </row>
    <row r="18666" spans="1:7" x14ac:dyDescent="0.25">
      <c r="A18666" s="1">
        <v>35103325</v>
      </c>
      <c r="B18666" s="1" t="s">
        <v>46874</v>
      </c>
      <c r="C18666" s="1" t="s">
        <v>46875</v>
      </c>
      <c r="D18666" s="1" t="s">
        <v>46876</v>
      </c>
      <c r="G18666" s="1" t="s">
        <v>199</v>
      </c>
    </row>
    <row r="18667" spans="1:7" x14ac:dyDescent="0.25">
      <c r="A18667" s="1">
        <v>17797001</v>
      </c>
      <c r="B18667" s="1" t="s">
        <v>46637</v>
      </c>
      <c r="C18667" s="1" t="s">
        <v>45133</v>
      </c>
      <c r="D18667" s="1" t="s">
        <v>46639</v>
      </c>
      <c r="E18667" s="1" t="s">
        <v>66</v>
      </c>
      <c r="F18667" s="1" t="s">
        <v>15990</v>
      </c>
      <c r="G18667" s="1" t="s">
        <v>15991</v>
      </c>
    </row>
    <row r="18668" spans="1:7" x14ac:dyDescent="0.25">
      <c r="A18668" s="1">
        <v>35400081</v>
      </c>
      <c r="B18668" s="1" t="s">
        <v>46877</v>
      </c>
      <c r="C18668" s="1" t="s">
        <v>46878</v>
      </c>
      <c r="D18668" s="1" t="s">
        <v>46879</v>
      </c>
      <c r="F18668" s="1" t="s">
        <v>46880</v>
      </c>
      <c r="G18668" s="1" t="s">
        <v>46881</v>
      </c>
    </row>
    <row r="18669" spans="1:7" x14ac:dyDescent="0.25">
      <c r="A18669" s="1">
        <v>35000004</v>
      </c>
      <c r="B18669" s="1" t="s">
        <v>46882</v>
      </c>
      <c r="C18669" s="1" t="s">
        <v>46882</v>
      </c>
      <c r="D18669" s="1" t="s">
        <v>46882</v>
      </c>
      <c r="G18669" s="1" t="s">
        <v>199</v>
      </c>
    </row>
    <row r="18670" spans="1:7" x14ac:dyDescent="0.25">
      <c r="A18670" s="1">
        <v>35000014</v>
      </c>
      <c r="B18670" s="1" t="s">
        <v>46882</v>
      </c>
      <c r="C18670" s="1" t="s">
        <v>46882</v>
      </c>
      <c r="D18670" s="1" t="s">
        <v>46882</v>
      </c>
      <c r="G18670" s="1" t="s">
        <v>199</v>
      </c>
    </row>
    <row r="18671" spans="1:7" x14ac:dyDescent="0.25">
      <c r="A18671" s="1">
        <v>37100133</v>
      </c>
      <c r="B18671" s="1" t="s">
        <v>46883</v>
      </c>
      <c r="C18671" s="1" t="s">
        <v>46884</v>
      </c>
      <c r="D18671" s="1" t="s">
        <v>46885</v>
      </c>
      <c r="E18671" s="1" t="s">
        <v>65</v>
      </c>
      <c r="F18671" s="1" t="s">
        <v>46886</v>
      </c>
      <c r="G18671" s="1" t="s">
        <v>46887</v>
      </c>
    </row>
    <row r="18672" spans="1:7" x14ac:dyDescent="0.25">
      <c r="A18672" s="1">
        <v>35400082</v>
      </c>
      <c r="B18672" s="1" t="s">
        <v>46888</v>
      </c>
      <c r="C18672" s="1" t="s">
        <v>46889</v>
      </c>
      <c r="D18672" s="1" t="s">
        <v>46890</v>
      </c>
      <c r="F18672" s="1" t="s">
        <v>46880</v>
      </c>
      <c r="G18672" s="1" t="s">
        <v>46881</v>
      </c>
    </row>
    <row r="18673" spans="1:7" x14ac:dyDescent="0.25">
      <c r="A18673" s="1">
        <v>37100134</v>
      </c>
      <c r="B18673" s="1" t="s">
        <v>46891</v>
      </c>
      <c r="C18673" s="1" t="s">
        <v>46892</v>
      </c>
      <c r="D18673" s="1" t="s">
        <v>46893</v>
      </c>
      <c r="E18673" s="1" t="s">
        <v>65</v>
      </c>
      <c r="F18673" s="1" t="s">
        <v>46894</v>
      </c>
      <c r="G18673" s="1" t="s">
        <v>46895</v>
      </c>
    </row>
    <row r="18674" spans="1:7" x14ac:dyDescent="0.25">
      <c r="A18674" s="1">
        <v>37100135</v>
      </c>
      <c r="B18674" s="1" t="s">
        <v>46896</v>
      </c>
      <c r="C18674" s="1" t="s">
        <v>46897</v>
      </c>
      <c r="D18674" s="1" t="s">
        <v>46898</v>
      </c>
      <c r="E18674" s="1" t="s">
        <v>65</v>
      </c>
      <c r="F18674" s="1" t="s">
        <v>46899</v>
      </c>
      <c r="G18674" s="1" t="s">
        <v>46900</v>
      </c>
    </row>
    <row r="18675" spans="1:7" x14ac:dyDescent="0.25">
      <c r="B18675" s="1" t="s">
        <v>20240</v>
      </c>
      <c r="C18675" s="1" t="s">
        <v>20241</v>
      </c>
      <c r="D18675" s="1" t="s">
        <v>20242</v>
      </c>
      <c r="E18675" s="1" t="s">
        <v>66</v>
      </c>
      <c r="F18675" s="1" t="s">
        <v>7702</v>
      </c>
      <c r="G18675" s="1" t="s">
        <v>199</v>
      </c>
    </row>
    <row r="18676" spans="1:7" x14ac:dyDescent="0.25">
      <c r="A18676" s="1">
        <v>17046101</v>
      </c>
      <c r="B18676" s="1" t="s">
        <v>46901</v>
      </c>
      <c r="C18676" s="1" t="s">
        <v>46902</v>
      </c>
      <c r="D18676" s="1" t="s">
        <v>46903</v>
      </c>
      <c r="E18676" s="1" t="s">
        <v>66</v>
      </c>
      <c r="F18676" s="1" t="s">
        <v>1335</v>
      </c>
      <c r="G18676" s="1" t="s">
        <v>1336</v>
      </c>
    </row>
    <row r="18677" spans="1:7" x14ac:dyDescent="0.25">
      <c r="B18677" s="1" t="s">
        <v>46904</v>
      </c>
      <c r="C18677" s="1" t="s">
        <v>46905</v>
      </c>
      <c r="D18677" s="1" t="s">
        <v>46906</v>
      </c>
      <c r="E18677" s="1" t="s">
        <v>66</v>
      </c>
      <c r="F18677" s="1" t="s">
        <v>7862</v>
      </c>
      <c r="G18677" s="1" t="s">
        <v>199</v>
      </c>
    </row>
    <row r="18678" spans="1:7" x14ac:dyDescent="0.25">
      <c r="A18678" s="1">
        <v>25752006</v>
      </c>
      <c r="B18678" s="1" t="s">
        <v>18665</v>
      </c>
      <c r="C18678" s="1" t="s">
        <v>18666</v>
      </c>
      <c r="D18678" s="1" t="s">
        <v>18667</v>
      </c>
      <c r="E18678" s="1" t="s">
        <v>66</v>
      </c>
      <c r="F18678" s="1" t="s">
        <v>2507</v>
      </c>
      <c r="G18678" s="1" t="s">
        <v>2508</v>
      </c>
    </row>
    <row r="18679" spans="1:7" x14ac:dyDescent="0.25">
      <c r="B18679" s="1" t="s">
        <v>46907</v>
      </c>
      <c r="C18679" s="1" t="s">
        <v>46908</v>
      </c>
      <c r="D18679" s="1" t="s">
        <v>46909</v>
      </c>
      <c r="E18679" s="1" t="s">
        <v>66</v>
      </c>
      <c r="G18679" s="1" t="s">
        <v>199</v>
      </c>
    </row>
    <row r="18680" spans="1:7" x14ac:dyDescent="0.25">
      <c r="B18680" s="1" t="s">
        <v>4026</v>
      </c>
      <c r="C18680" s="1" t="s">
        <v>2949</v>
      </c>
      <c r="D18680" s="1" t="s">
        <v>4027</v>
      </c>
      <c r="E18680" s="1" t="s">
        <v>66</v>
      </c>
      <c r="F18680" s="1" t="s">
        <v>46013</v>
      </c>
      <c r="G18680" s="1" t="s">
        <v>199</v>
      </c>
    </row>
    <row r="18681" spans="1:7" x14ac:dyDescent="0.25">
      <c r="B18681" s="1" t="s">
        <v>4026</v>
      </c>
      <c r="C18681" s="1" t="s">
        <v>2949</v>
      </c>
      <c r="D18681" s="1" t="s">
        <v>4027</v>
      </c>
      <c r="E18681" s="1" t="s">
        <v>66</v>
      </c>
      <c r="F18681" s="1" t="s">
        <v>46013</v>
      </c>
      <c r="G18681" s="1" t="s">
        <v>199</v>
      </c>
    </row>
    <row r="18682" spans="1:7" x14ac:dyDescent="0.25">
      <c r="A18682" s="1">
        <v>33000954</v>
      </c>
      <c r="B18682" s="1" t="s">
        <v>46910</v>
      </c>
      <c r="C18682" s="1" t="s">
        <v>46911</v>
      </c>
      <c r="D18682" s="1" t="s">
        <v>46912</v>
      </c>
      <c r="E18682" s="1" t="s">
        <v>65</v>
      </c>
      <c r="F18682" s="1" t="s">
        <v>39</v>
      </c>
      <c r="G18682" s="1" t="s">
        <v>321</v>
      </c>
    </row>
    <row r="18683" spans="1:7" x14ac:dyDescent="0.25">
      <c r="B18683" s="1" t="s">
        <v>46913</v>
      </c>
      <c r="C18683" s="1" t="s">
        <v>46914</v>
      </c>
      <c r="D18683" s="1" t="s">
        <v>46915</v>
      </c>
      <c r="E18683" s="1" t="s">
        <v>65</v>
      </c>
      <c r="F18683" s="1" t="s">
        <v>9242</v>
      </c>
      <c r="G18683" s="1" t="s">
        <v>199</v>
      </c>
    </row>
    <row r="18684" spans="1:7" x14ac:dyDescent="0.25">
      <c r="B18684" s="1" t="s">
        <v>46916</v>
      </c>
      <c r="C18684" s="1" t="s">
        <v>46917</v>
      </c>
      <c r="D18684" s="1" t="s">
        <v>46918</v>
      </c>
      <c r="E18684" s="1" t="s">
        <v>65</v>
      </c>
      <c r="F18684" s="1" t="s">
        <v>9242</v>
      </c>
      <c r="G18684" s="1" t="s">
        <v>199</v>
      </c>
    </row>
    <row r="18685" spans="1:7" x14ac:dyDescent="0.25">
      <c r="B18685" s="1" t="s">
        <v>46919</v>
      </c>
      <c r="C18685" s="1" t="s">
        <v>46920</v>
      </c>
      <c r="D18685" s="1" t="s">
        <v>46921</v>
      </c>
      <c r="E18685" s="1" t="s">
        <v>65</v>
      </c>
      <c r="F18685" s="1" t="s">
        <v>9242</v>
      </c>
      <c r="G18685" s="1" t="s">
        <v>199</v>
      </c>
    </row>
    <row r="18686" spans="1:7" x14ac:dyDescent="0.25">
      <c r="B18686" s="1" t="s">
        <v>46922</v>
      </c>
      <c r="C18686" s="1" t="s">
        <v>46923</v>
      </c>
      <c r="D18686" s="1" t="s">
        <v>46924</v>
      </c>
      <c r="E18686" s="1" t="s">
        <v>65</v>
      </c>
      <c r="F18686" s="1" t="s">
        <v>9242</v>
      </c>
      <c r="G18686" s="1" t="s">
        <v>199</v>
      </c>
    </row>
    <row r="18687" spans="1:7" x14ac:dyDescent="0.25">
      <c r="B18687" s="1" t="s">
        <v>46925</v>
      </c>
      <c r="C18687" s="1" t="s">
        <v>46926</v>
      </c>
      <c r="D18687" s="1" t="s">
        <v>46927</v>
      </c>
      <c r="E18687" s="1" t="s">
        <v>66</v>
      </c>
      <c r="F18687" s="1" t="s">
        <v>46928</v>
      </c>
      <c r="G18687" s="1" t="s">
        <v>199</v>
      </c>
    </row>
    <row r="18688" spans="1:7" x14ac:dyDescent="0.25">
      <c r="B18688" s="1" t="s">
        <v>46929</v>
      </c>
      <c r="C18688" s="1" t="s">
        <v>46930</v>
      </c>
      <c r="D18688" s="1" t="s">
        <v>46931</v>
      </c>
      <c r="E18688" s="1" t="s">
        <v>66</v>
      </c>
      <c r="F18688" s="1" t="s">
        <v>46932</v>
      </c>
      <c r="G18688" s="1" t="s">
        <v>199</v>
      </c>
    </row>
    <row r="18689" spans="1:7" x14ac:dyDescent="0.25">
      <c r="B18689" s="1" t="s">
        <v>46933</v>
      </c>
      <c r="C18689" s="1" t="s">
        <v>46934</v>
      </c>
      <c r="D18689" s="1" t="s">
        <v>46935</v>
      </c>
      <c r="E18689" s="1" t="s">
        <v>66</v>
      </c>
      <c r="F18689" s="1" t="s">
        <v>46932</v>
      </c>
      <c r="G18689" s="1" t="s">
        <v>199</v>
      </c>
    </row>
    <row r="18690" spans="1:7" x14ac:dyDescent="0.25">
      <c r="B18690" s="1" t="s">
        <v>46936</v>
      </c>
      <c r="C18690" s="1" t="s">
        <v>46937</v>
      </c>
      <c r="D18690" s="1" t="s">
        <v>46938</v>
      </c>
      <c r="E18690" s="1" t="s">
        <v>66</v>
      </c>
      <c r="F18690" s="1" t="s">
        <v>46932</v>
      </c>
      <c r="G18690" s="1" t="s">
        <v>199</v>
      </c>
    </row>
    <row r="18691" spans="1:7" x14ac:dyDescent="0.25">
      <c r="B18691" s="1" t="s">
        <v>46939</v>
      </c>
      <c r="C18691" s="1" t="s">
        <v>46940</v>
      </c>
      <c r="D18691" s="1" t="s">
        <v>46941</v>
      </c>
      <c r="E18691" s="1" t="s">
        <v>66</v>
      </c>
      <c r="F18691" s="1" t="s">
        <v>15626</v>
      </c>
      <c r="G18691" s="1" t="s">
        <v>199</v>
      </c>
    </row>
    <row r="18692" spans="1:7" x14ac:dyDescent="0.25">
      <c r="B18692" s="1" t="s">
        <v>46942</v>
      </c>
      <c r="C18692" s="1" t="s">
        <v>46943</v>
      </c>
      <c r="D18692" s="1" t="s">
        <v>46944</v>
      </c>
      <c r="E18692" s="1" t="s">
        <v>66</v>
      </c>
      <c r="F18692" s="1" t="s">
        <v>15626</v>
      </c>
      <c r="G18692" s="1" t="s">
        <v>199</v>
      </c>
    </row>
    <row r="18693" spans="1:7" x14ac:dyDescent="0.25">
      <c r="B18693" s="1" t="s">
        <v>42364</v>
      </c>
      <c r="C18693" s="1" t="s">
        <v>42365</v>
      </c>
      <c r="D18693" s="1" t="s">
        <v>42366</v>
      </c>
      <c r="E18693" s="1" t="s">
        <v>66</v>
      </c>
      <c r="G18693" s="1" t="s">
        <v>199</v>
      </c>
    </row>
    <row r="18694" spans="1:7" x14ac:dyDescent="0.25">
      <c r="B18694" s="1" t="s">
        <v>46945</v>
      </c>
      <c r="C18694" s="1" t="s">
        <v>46946</v>
      </c>
      <c r="D18694" s="1" t="s">
        <v>46947</v>
      </c>
      <c r="E18694" s="1" t="s">
        <v>66</v>
      </c>
      <c r="F18694" s="1" t="s">
        <v>46948</v>
      </c>
      <c r="G18694" s="1" t="s">
        <v>199</v>
      </c>
    </row>
    <row r="18695" spans="1:7" x14ac:dyDescent="0.25">
      <c r="A18695" s="1">
        <v>33000962</v>
      </c>
      <c r="B18695" s="1" t="s">
        <v>46949</v>
      </c>
      <c r="C18695" s="1" t="s">
        <v>46950</v>
      </c>
      <c r="D18695" s="1" t="s">
        <v>46951</v>
      </c>
      <c r="E18695" s="1" t="s">
        <v>65</v>
      </c>
      <c r="F18695" s="1" t="s">
        <v>39</v>
      </c>
      <c r="G18695" s="1" t="s">
        <v>321</v>
      </c>
    </row>
    <row r="18696" spans="1:7" x14ac:dyDescent="0.25">
      <c r="B18696" s="1" t="s">
        <v>46952</v>
      </c>
      <c r="C18696" s="1" t="s">
        <v>46953</v>
      </c>
      <c r="D18696" s="1" t="s">
        <v>46954</v>
      </c>
      <c r="E18696" s="1" t="s">
        <v>66</v>
      </c>
      <c r="F18696" s="1" t="s">
        <v>46955</v>
      </c>
      <c r="G18696" s="1" t="s">
        <v>199</v>
      </c>
    </row>
    <row r="18697" spans="1:7" x14ac:dyDescent="0.25">
      <c r="A18697" s="1">
        <v>23200188</v>
      </c>
      <c r="B18697" s="1" t="s">
        <v>46956</v>
      </c>
      <c r="C18697" s="1" t="s">
        <v>46957</v>
      </c>
      <c r="D18697" s="1" t="s">
        <v>46958</v>
      </c>
      <c r="E18697" s="1" t="s">
        <v>66</v>
      </c>
      <c r="F18697" s="1" t="s">
        <v>16029</v>
      </c>
      <c r="G18697" s="1" t="s">
        <v>16030</v>
      </c>
    </row>
    <row r="18698" spans="1:7" x14ac:dyDescent="0.25">
      <c r="A18698" s="1">
        <v>23200189</v>
      </c>
      <c r="B18698" s="1" t="s">
        <v>46959</v>
      </c>
      <c r="C18698" s="1" t="s">
        <v>46960</v>
      </c>
      <c r="D18698" s="1" t="s">
        <v>46961</v>
      </c>
      <c r="E18698" s="1" t="s">
        <v>66</v>
      </c>
      <c r="F18698" s="1" t="s">
        <v>16029</v>
      </c>
      <c r="G18698" s="1" t="s">
        <v>16030</v>
      </c>
    </row>
    <row r="18699" spans="1:7" x14ac:dyDescent="0.25">
      <c r="A18699" s="1">
        <v>23400061</v>
      </c>
      <c r="B18699" s="1" t="s">
        <v>46962</v>
      </c>
      <c r="C18699" s="1" t="s">
        <v>46963</v>
      </c>
      <c r="D18699" s="1" t="s">
        <v>46964</v>
      </c>
      <c r="E18699" s="1" t="s">
        <v>66</v>
      </c>
      <c r="F18699" s="1" t="s">
        <v>16655</v>
      </c>
      <c r="G18699" s="1" t="s">
        <v>16656</v>
      </c>
    </row>
    <row r="18700" spans="1:7" x14ac:dyDescent="0.25">
      <c r="A18700" s="1">
        <v>23400060</v>
      </c>
      <c r="B18700" s="1" t="s">
        <v>46965</v>
      </c>
      <c r="C18700" s="1" t="s">
        <v>46966</v>
      </c>
      <c r="D18700" s="1" t="s">
        <v>46967</v>
      </c>
      <c r="E18700" s="1" t="s">
        <v>66</v>
      </c>
      <c r="F18700" s="1" t="s">
        <v>16655</v>
      </c>
      <c r="G18700" s="1" t="s">
        <v>16656</v>
      </c>
    </row>
    <row r="18701" spans="1:7" x14ac:dyDescent="0.25">
      <c r="B18701" s="1" t="s">
        <v>46968</v>
      </c>
      <c r="C18701" s="1" t="s">
        <v>46969</v>
      </c>
      <c r="D18701" s="1" t="s">
        <v>46970</v>
      </c>
      <c r="E18701" s="1" t="s">
        <v>66</v>
      </c>
      <c r="F18701" s="1" t="s">
        <v>45937</v>
      </c>
      <c r="G18701" s="1" t="s">
        <v>199</v>
      </c>
    </row>
    <row r="18702" spans="1:7" x14ac:dyDescent="0.25">
      <c r="B18702" s="1" t="s">
        <v>46971</v>
      </c>
      <c r="C18702" s="1" t="s">
        <v>46972</v>
      </c>
      <c r="D18702" s="1" t="s">
        <v>46973</v>
      </c>
      <c r="E18702" s="1" t="s">
        <v>66</v>
      </c>
      <c r="F18702" s="1" t="s">
        <v>45937</v>
      </c>
      <c r="G18702" s="1" t="s">
        <v>199</v>
      </c>
    </row>
    <row r="18703" spans="1:7" x14ac:dyDescent="0.25">
      <c r="A18703" s="1">
        <v>37090155</v>
      </c>
      <c r="B18703" s="1" t="s">
        <v>46974</v>
      </c>
      <c r="C18703" s="1" t="s">
        <v>46974</v>
      </c>
      <c r="D18703" s="1" t="s">
        <v>46974</v>
      </c>
      <c r="G18703" s="1" t="s">
        <v>199</v>
      </c>
    </row>
    <row r="18704" spans="1:7" x14ac:dyDescent="0.25">
      <c r="A18704" s="1">
        <v>37090156</v>
      </c>
      <c r="B18704" s="1" t="s">
        <v>46975</v>
      </c>
      <c r="C18704" s="1" t="s">
        <v>46975</v>
      </c>
      <c r="D18704" s="1" t="s">
        <v>46975</v>
      </c>
      <c r="G18704" s="1" t="s">
        <v>199</v>
      </c>
    </row>
    <row r="18705" spans="1:7" x14ac:dyDescent="0.25">
      <c r="A18705" s="1">
        <v>37090157</v>
      </c>
      <c r="B18705" s="1" t="s">
        <v>46976</v>
      </c>
      <c r="C18705" s="1" t="s">
        <v>46976</v>
      </c>
      <c r="D18705" s="1" t="s">
        <v>46976</v>
      </c>
      <c r="G18705" s="1" t="s">
        <v>199</v>
      </c>
    </row>
    <row r="18706" spans="1:7" x14ac:dyDescent="0.25">
      <c r="A18706" s="1">
        <v>37090158</v>
      </c>
      <c r="B18706" s="1" t="s">
        <v>46977</v>
      </c>
      <c r="C18706" s="1" t="s">
        <v>46977</v>
      </c>
      <c r="D18706" s="1" t="s">
        <v>46977</v>
      </c>
      <c r="G18706" s="1" t="s">
        <v>199</v>
      </c>
    </row>
    <row r="18707" spans="1:7" x14ac:dyDescent="0.25">
      <c r="A18707" s="1">
        <v>37090159</v>
      </c>
      <c r="B18707" s="1" t="s">
        <v>46978</v>
      </c>
      <c r="C18707" s="1" t="s">
        <v>46978</v>
      </c>
      <c r="D18707" s="1" t="s">
        <v>46978</v>
      </c>
      <c r="G18707" s="1" t="s">
        <v>199</v>
      </c>
    </row>
    <row r="18708" spans="1:7" x14ac:dyDescent="0.25">
      <c r="A18708" s="1">
        <v>37090160</v>
      </c>
      <c r="B18708" s="1" t="s">
        <v>46979</v>
      </c>
      <c r="C18708" s="1" t="s">
        <v>46979</v>
      </c>
      <c r="D18708" s="1" t="s">
        <v>46979</v>
      </c>
      <c r="G18708" s="1" t="s">
        <v>199</v>
      </c>
    </row>
    <row r="18709" spans="1:7" x14ac:dyDescent="0.25">
      <c r="A18709" s="1">
        <v>37090161</v>
      </c>
      <c r="B18709" s="1" t="s">
        <v>46980</v>
      </c>
      <c r="C18709" s="1" t="s">
        <v>46980</v>
      </c>
      <c r="D18709" s="1" t="s">
        <v>46980</v>
      </c>
      <c r="G18709" s="1" t="s">
        <v>199</v>
      </c>
    </row>
    <row r="18710" spans="1:7" x14ac:dyDescent="0.25">
      <c r="A18710" s="1">
        <v>37090162</v>
      </c>
      <c r="B18710" s="1" t="s">
        <v>46981</v>
      </c>
      <c r="C18710" s="1" t="s">
        <v>46981</v>
      </c>
      <c r="D18710" s="1" t="s">
        <v>46981</v>
      </c>
      <c r="G18710" s="1" t="s">
        <v>199</v>
      </c>
    </row>
    <row r="18711" spans="1:7" x14ac:dyDescent="0.25">
      <c r="A18711" s="1">
        <v>37140464</v>
      </c>
      <c r="B18711" s="1" t="s">
        <v>46982</v>
      </c>
      <c r="C18711" s="1" t="s">
        <v>46982</v>
      </c>
      <c r="D18711" s="1" t="s">
        <v>46982</v>
      </c>
      <c r="E18711" s="1" t="s">
        <v>65</v>
      </c>
      <c r="G18711" s="1" t="s">
        <v>199</v>
      </c>
    </row>
    <row r="18712" spans="1:7" x14ac:dyDescent="0.25">
      <c r="A18712" s="1">
        <v>33904069</v>
      </c>
      <c r="B18712" s="1" t="s">
        <v>46983</v>
      </c>
      <c r="C18712" s="1" t="s">
        <v>46984</v>
      </c>
      <c r="D18712" s="1" t="s">
        <v>46985</v>
      </c>
      <c r="E18712" s="1" t="s">
        <v>66</v>
      </c>
      <c r="F18712" s="1" t="s">
        <v>1057</v>
      </c>
      <c r="G18712" s="1" t="s">
        <v>1058</v>
      </c>
    </row>
    <row r="18713" spans="1:7" x14ac:dyDescent="0.25">
      <c r="A18713" s="1">
        <v>33904070</v>
      </c>
      <c r="B18713" s="1" t="s">
        <v>46986</v>
      </c>
      <c r="C18713" s="1" t="s">
        <v>46987</v>
      </c>
      <c r="D18713" s="1" t="s">
        <v>46988</v>
      </c>
      <c r="E18713" s="1" t="s">
        <v>66</v>
      </c>
      <c r="F18713" s="1" t="s">
        <v>1057</v>
      </c>
      <c r="G18713" s="1" t="s">
        <v>1058</v>
      </c>
    </row>
    <row r="18714" spans="1:7" x14ac:dyDescent="0.25">
      <c r="A18714" s="1">
        <v>33904071</v>
      </c>
      <c r="B18714" s="1" t="s">
        <v>46989</v>
      </c>
      <c r="C18714" s="1" t="s">
        <v>46990</v>
      </c>
      <c r="D18714" s="1" t="s">
        <v>46991</v>
      </c>
      <c r="E18714" s="1" t="s">
        <v>65</v>
      </c>
      <c r="F18714" s="1" t="s">
        <v>1057</v>
      </c>
      <c r="G18714" s="1" t="s">
        <v>1058</v>
      </c>
    </row>
    <row r="18715" spans="1:7" x14ac:dyDescent="0.25">
      <c r="A18715" s="1">
        <v>35510438</v>
      </c>
      <c r="B18715" s="1" t="s">
        <v>46992</v>
      </c>
      <c r="C18715" s="1" t="s">
        <v>46993</v>
      </c>
      <c r="D18715" s="1" t="s">
        <v>46992</v>
      </c>
      <c r="E18715" s="1" t="s">
        <v>65</v>
      </c>
      <c r="F18715" s="1" t="s">
        <v>46994</v>
      </c>
      <c r="G18715" s="1" t="s">
        <v>46995</v>
      </c>
    </row>
    <row r="18716" spans="1:7" x14ac:dyDescent="0.25">
      <c r="A18716" s="1">
        <v>35510439</v>
      </c>
      <c r="B18716" s="1" t="s">
        <v>45363</v>
      </c>
      <c r="C18716" s="1" t="s">
        <v>46996</v>
      </c>
      <c r="D18716" s="1" t="s">
        <v>46997</v>
      </c>
      <c r="E18716" s="1" t="s">
        <v>65</v>
      </c>
      <c r="F18716" s="1" t="s">
        <v>46998</v>
      </c>
      <c r="G18716" s="1" t="s">
        <v>46999</v>
      </c>
    </row>
    <row r="18717" spans="1:7" x14ac:dyDescent="0.25">
      <c r="B18717" s="1" t="s">
        <v>47000</v>
      </c>
      <c r="C18717" s="1" t="s">
        <v>47000</v>
      </c>
      <c r="D18717" s="1" t="s">
        <v>47000</v>
      </c>
      <c r="E18717" s="1" t="s">
        <v>66</v>
      </c>
      <c r="G18717" s="1" t="s">
        <v>199</v>
      </c>
    </row>
    <row r="18718" spans="1:7" x14ac:dyDescent="0.25">
      <c r="B18718" s="1" t="s">
        <v>47001</v>
      </c>
      <c r="C18718" s="1" t="s">
        <v>47002</v>
      </c>
      <c r="D18718" s="1" t="s">
        <v>47003</v>
      </c>
      <c r="E18718" s="1" t="s">
        <v>66</v>
      </c>
      <c r="F18718" s="1" t="s">
        <v>43425</v>
      </c>
      <c r="G18718" s="1" t="s">
        <v>199</v>
      </c>
    </row>
    <row r="18719" spans="1:7" x14ac:dyDescent="0.25">
      <c r="B18719" s="1" t="s">
        <v>47004</v>
      </c>
      <c r="C18719" s="1" t="s">
        <v>47005</v>
      </c>
      <c r="D18719" s="1" t="s">
        <v>47006</v>
      </c>
      <c r="E18719" s="1" t="s">
        <v>66</v>
      </c>
      <c r="F18719" s="1" t="s">
        <v>14766</v>
      </c>
      <c r="G18719" s="1" t="s">
        <v>199</v>
      </c>
    </row>
    <row r="18720" spans="1:7" x14ac:dyDescent="0.25">
      <c r="B18720" s="1" t="s">
        <v>47007</v>
      </c>
      <c r="C18720" s="1" t="s">
        <v>47008</v>
      </c>
      <c r="D18720" s="1" t="s">
        <v>47009</v>
      </c>
      <c r="E18720" s="1" t="s">
        <v>65</v>
      </c>
      <c r="F18720" s="1" t="s">
        <v>7804</v>
      </c>
      <c r="G18720" s="1" t="s">
        <v>199</v>
      </c>
    </row>
    <row r="18721" spans="1:7" x14ac:dyDescent="0.25">
      <c r="B18721" s="1" t="s">
        <v>47010</v>
      </c>
      <c r="C18721" s="1" t="s">
        <v>47011</v>
      </c>
      <c r="D18721" s="1" t="s">
        <v>47012</v>
      </c>
      <c r="E18721" s="1" t="s">
        <v>66</v>
      </c>
      <c r="F18721" s="1" t="s">
        <v>14766</v>
      </c>
      <c r="G18721" s="1" t="s">
        <v>199</v>
      </c>
    </row>
    <row r="18722" spans="1:7" x14ac:dyDescent="0.25">
      <c r="B18722" s="1" t="s">
        <v>47013</v>
      </c>
      <c r="C18722" s="1" t="s">
        <v>47014</v>
      </c>
      <c r="D18722" s="1" t="s">
        <v>47013</v>
      </c>
      <c r="E18722" s="1" t="s">
        <v>66</v>
      </c>
      <c r="G18722" s="1" t="s">
        <v>199</v>
      </c>
    </row>
    <row r="18723" spans="1:7" x14ac:dyDescent="0.25">
      <c r="B18723" s="1" t="s">
        <v>47015</v>
      </c>
      <c r="C18723" s="1" t="s">
        <v>47016</v>
      </c>
      <c r="D18723" s="1" t="s">
        <v>47015</v>
      </c>
      <c r="E18723" s="1" t="s">
        <v>66</v>
      </c>
      <c r="G18723" s="1" t="s">
        <v>199</v>
      </c>
    </row>
    <row r="18724" spans="1:7" x14ac:dyDescent="0.25">
      <c r="B18724" s="1" t="s">
        <v>47017</v>
      </c>
      <c r="C18724" s="1" t="s">
        <v>47018</v>
      </c>
      <c r="D18724" s="1" t="s">
        <v>47017</v>
      </c>
      <c r="E18724" s="1" t="s">
        <v>66</v>
      </c>
      <c r="G18724" s="1" t="s">
        <v>199</v>
      </c>
    </row>
    <row r="18725" spans="1:7" x14ac:dyDescent="0.25">
      <c r="B18725" s="1" t="s">
        <v>47019</v>
      </c>
      <c r="C18725" s="1" t="s">
        <v>47020</v>
      </c>
      <c r="D18725" s="1" t="s">
        <v>47019</v>
      </c>
      <c r="E18725" s="1" t="s">
        <v>66</v>
      </c>
      <c r="G18725" s="1" t="s">
        <v>199</v>
      </c>
    </row>
    <row r="18726" spans="1:7" x14ac:dyDescent="0.25">
      <c r="B18726" s="1" t="s">
        <v>47021</v>
      </c>
      <c r="C18726" s="1" t="s">
        <v>47022</v>
      </c>
      <c r="D18726" s="1" t="s">
        <v>47023</v>
      </c>
      <c r="E18726" s="1" t="s">
        <v>66</v>
      </c>
      <c r="F18726" s="1" t="s">
        <v>46630</v>
      </c>
      <c r="G18726" s="1" t="s">
        <v>199</v>
      </c>
    </row>
    <row r="18727" spans="1:7" x14ac:dyDescent="0.25">
      <c r="A18727" s="1">
        <v>37140465</v>
      </c>
      <c r="B18727" s="1" t="s">
        <v>47024</v>
      </c>
      <c r="C18727" s="1" t="s">
        <v>47024</v>
      </c>
      <c r="D18727" s="1" t="s">
        <v>47024</v>
      </c>
      <c r="G18727" s="1" t="s">
        <v>199</v>
      </c>
    </row>
    <row r="18728" spans="1:7" x14ac:dyDescent="0.25">
      <c r="A18728" s="1">
        <v>25352011</v>
      </c>
      <c r="B18728" s="1" t="s">
        <v>18424</v>
      </c>
      <c r="C18728" s="1" t="s">
        <v>18425</v>
      </c>
      <c r="D18728" s="1" t="s">
        <v>18426</v>
      </c>
      <c r="E18728" s="1" t="s">
        <v>66</v>
      </c>
      <c r="F18728" s="1" t="s">
        <v>2507</v>
      </c>
      <c r="G18728" s="1" t="s">
        <v>2508</v>
      </c>
    </row>
    <row r="18729" spans="1:7" x14ac:dyDescent="0.25">
      <c r="B18729" s="1" t="s">
        <v>9942</v>
      </c>
      <c r="C18729" s="1" t="s">
        <v>9942</v>
      </c>
      <c r="D18729" s="1" t="s">
        <v>9942</v>
      </c>
      <c r="E18729" s="1" t="s">
        <v>66</v>
      </c>
      <c r="F18729" s="1" t="s">
        <v>45116</v>
      </c>
      <c r="G18729" s="1" t="s">
        <v>199</v>
      </c>
    </row>
    <row r="18730" spans="1:7" x14ac:dyDescent="0.25">
      <c r="B18730" s="1" t="s">
        <v>10239</v>
      </c>
      <c r="C18730" s="1" t="s">
        <v>10240</v>
      </c>
      <c r="D18730" s="1" t="s">
        <v>10241</v>
      </c>
      <c r="E18730" s="1" t="s">
        <v>66</v>
      </c>
      <c r="F18730" s="1" t="s">
        <v>47025</v>
      </c>
      <c r="G18730" s="1" t="s">
        <v>199</v>
      </c>
    </row>
    <row r="18731" spans="1:7" x14ac:dyDescent="0.25">
      <c r="A18731" s="1">
        <v>33000989</v>
      </c>
      <c r="B18731" s="1" t="s">
        <v>47026</v>
      </c>
      <c r="C18731" s="1" t="s">
        <v>47027</v>
      </c>
      <c r="D18731" s="1" t="s">
        <v>47028</v>
      </c>
      <c r="E18731" s="1" t="s">
        <v>65</v>
      </c>
      <c r="F18731" s="1" t="s">
        <v>39</v>
      </c>
      <c r="G18731" s="1" t="s">
        <v>321</v>
      </c>
    </row>
    <row r="18732" spans="1:7" x14ac:dyDescent="0.25">
      <c r="B18732" s="1" t="s">
        <v>47029</v>
      </c>
      <c r="C18732" s="1" t="s">
        <v>47030</v>
      </c>
      <c r="D18732" s="1" t="s">
        <v>47031</v>
      </c>
      <c r="E18732" s="1" t="s">
        <v>66</v>
      </c>
      <c r="G18732" s="1" t="s">
        <v>199</v>
      </c>
    </row>
    <row r="18733" spans="1:7" x14ac:dyDescent="0.25">
      <c r="B18733" s="1" t="s">
        <v>47032</v>
      </c>
      <c r="C18733" s="1" t="s">
        <v>47033</v>
      </c>
      <c r="D18733" s="1" t="s">
        <v>47034</v>
      </c>
      <c r="E18733" s="1" t="s">
        <v>66</v>
      </c>
      <c r="G18733" s="1" t="s">
        <v>199</v>
      </c>
    </row>
    <row r="18734" spans="1:7" x14ac:dyDescent="0.25">
      <c r="B18734" s="1" t="s">
        <v>47035</v>
      </c>
      <c r="C18734" s="1" t="s">
        <v>47036</v>
      </c>
      <c r="D18734" s="1" t="s">
        <v>47037</v>
      </c>
      <c r="E18734" s="1" t="s">
        <v>66</v>
      </c>
      <c r="G18734" s="1" t="s">
        <v>199</v>
      </c>
    </row>
    <row r="18735" spans="1:7" x14ac:dyDescent="0.25">
      <c r="B18735" s="1" t="s">
        <v>47038</v>
      </c>
      <c r="C18735" s="1" t="s">
        <v>47039</v>
      </c>
      <c r="D18735" s="1" t="s">
        <v>47040</v>
      </c>
      <c r="E18735" s="1" t="s">
        <v>66</v>
      </c>
      <c r="G18735" s="1" t="s">
        <v>199</v>
      </c>
    </row>
    <row r="18736" spans="1:7" x14ac:dyDescent="0.25">
      <c r="B18736" s="1" t="s">
        <v>47041</v>
      </c>
      <c r="C18736" s="1" t="s">
        <v>47042</v>
      </c>
      <c r="D18736" s="1" t="s">
        <v>47043</v>
      </c>
      <c r="E18736" s="1" t="s">
        <v>66</v>
      </c>
      <c r="F18736" s="1" t="s">
        <v>7862</v>
      </c>
      <c r="G18736" s="1" t="s">
        <v>199</v>
      </c>
    </row>
    <row r="18737" spans="1:7" x14ac:dyDescent="0.25">
      <c r="B18737" s="1" t="s">
        <v>353</v>
      </c>
      <c r="C18737" s="1" t="s">
        <v>354</v>
      </c>
      <c r="D18737" s="1" t="s">
        <v>355</v>
      </c>
      <c r="E18737" s="1" t="s">
        <v>66</v>
      </c>
      <c r="F18737" s="1" t="s">
        <v>7862</v>
      </c>
      <c r="G18737" s="1" t="s">
        <v>199</v>
      </c>
    </row>
    <row r="18738" spans="1:7" x14ac:dyDescent="0.25">
      <c r="B18738" s="1" t="s">
        <v>47044</v>
      </c>
      <c r="C18738" s="1" t="s">
        <v>47045</v>
      </c>
      <c r="D18738" s="1" t="s">
        <v>47046</v>
      </c>
      <c r="E18738" s="1" t="s">
        <v>66</v>
      </c>
      <c r="F18738" s="1" t="s">
        <v>47047</v>
      </c>
      <c r="G18738" s="1" t="s">
        <v>199</v>
      </c>
    </row>
    <row r="18739" spans="1:7" x14ac:dyDescent="0.25">
      <c r="B18739" s="1" t="s">
        <v>47048</v>
      </c>
      <c r="C18739" s="1" t="s">
        <v>47048</v>
      </c>
      <c r="D18739" s="1" t="s">
        <v>47048</v>
      </c>
      <c r="E18739" s="1" t="s">
        <v>66</v>
      </c>
      <c r="G18739" s="1" t="s">
        <v>199</v>
      </c>
    </row>
    <row r="18740" spans="1:7" x14ac:dyDescent="0.25">
      <c r="A18740" s="1">
        <v>35718100</v>
      </c>
      <c r="B18740" s="1" t="s">
        <v>47049</v>
      </c>
      <c r="C18740" s="1" t="s">
        <v>47050</v>
      </c>
      <c r="D18740" s="1" t="s">
        <v>47049</v>
      </c>
      <c r="E18740" s="1" t="s">
        <v>66</v>
      </c>
      <c r="F18740" s="1" t="s">
        <v>47051</v>
      </c>
      <c r="G18740" s="1" t="s">
        <v>47052</v>
      </c>
    </row>
    <row r="18741" spans="1:7" x14ac:dyDescent="0.25">
      <c r="A18741" s="1">
        <v>35718101</v>
      </c>
      <c r="B18741" s="1" t="s">
        <v>47053</v>
      </c>
      <c r="C18741" s="1" t="s">
        <v>47054</v>
      </c>
      <c r="D18741" s="1" t="s">
        <v>47055</v>
      </c>
      <c r="E18741" s="1" t="s">
        <v>66</v>
      </c>
      <c r="F18741" s="1" t="s">
        <v>47056</v>
      </c>
      <c r="G18741" s="1" t="s">
        <v>47057</v>
      </c>
    </row>
    <row r="18742" spans="1:7" x14ac:dyDescent="0.25">
      <c r="B18742" s="1" t="s">
        <v>47058</v>
      </c>
      <c r="C18742" s="1" t="s">
        <v>47059</v>
      </c>
      <c r="D18742" s="1" t="s">
        <v>47060</v>
      </c>
      <c r="E18742" s="1" t="s">
        <v>66</v>
      </c>
      <c r="F18742" s="1">
        <v>1929</v>
      </c>
      <c r="G18742" s="1" t="s">
        <v>199</v>
      </c>
    </row>
    <row r="18743" spans="1:7" x14ac:dyDescent="0.25">
      <c r="A18743" s="1">
        <v>35718103</v>
      </c>
      <c r="B18743" s="1" t="s">
        <v>47061</v>
      </c>
      <c r="C18743" s="1" t="s">
        <v>47062</v>
      </c>
      <c r="D18743" s="1" t="s">
        <v>47061</v>
      </c>
      <c r="E18743" s="1" t="s">
        <v>66</v>
      </c>
      <c r="F18743" s="1" t="s">
        <v>47063</v>
      </c>
      <c r="G18743" s="1" t="s">
        <v>47064</v>
      </c>
    </row>
    <row r="18744" spans="1:7" x14ac:dyDescent="0.25">
      <c r="A18744" s="1">
        <v>35718105</v>
      </c>
      <c r="B18744" s="1" t="s">
        <v>47065</v>
      </c>
      <c r="C18744" s="1" t="s">
        <v>47066</v>
      </c>
      <c r="D18744" s="1" t="s">
        <v>47067</v>
      </c>
      <c r="E18744" s="1" t="s">
        <v>66</v>
      </c>
      <c r="F18744" s="1" t="s">
        <v>47068</v>
      </c>
      <c r="G18744" s="1" t="s">
        <v>47069</v>
      </c>
    </row>
    <row r="18745" spans="1:7" x14ac:dyDescent="0.25">
      <c r="B18745" s="1" t="s">
        <v>47070</v>
      </c>
      <c r="C18745" s="1" t="s">
        <v>47071</v>
      </c>
      <c r="D18745" s="1" t="s">
        <v>47072</v>
      </c>
      <c r="E18745" s="1" t="s">
        <v>66</v>
      </c>
      <c r="F18745" s="1" t="s">
        <v>14544</v>
      </c>
      <c r="G18745" s="1" t="s">
        <v>199</v>
      </c>
    </row>
    <row r="18746" spans="1:7" x14ac:dyDescent="0.25">
      <c r="B18746" s="1" t="s">
        <v>47073</v>
      </c>
      <c r="C18746" s="1" t="s">
        <v>47074</v>
      </c>
      <c r="D18746" s="1" t="s">
        <v>47075</v>
      </c>
      <c r="E18746" s="1" t="s">
        <v>66</v>
      </c>
      <c r="F18746" s="1" t="s">
        <v>47076</v>
      </c>
      <c r="G18746" s="1" t="s">
        <v>199</v>
      </c>
    </row>
    <row r="18747" spans="1:7" x14ac:dyDescent="0.25">
      <c r="A18747" s="1">
        <v>39910045</v>
      </c>
      <c r="B18747" s="1" t="s">
        <v>47077</v>
      </c>
      <c r="C18747" s="1" t="s">
        <v>47078</v>
      </c>
      <c r="D18747" s="1" t="s">
        <v>47079</v>
      </c>
      <c r="E18747" s="1" t="s">
        <v>66</v>
      </c>
      <c r="G18747" s="1" t="s">
        <v>199</v>
      </c>
    </row>
    <row r="18748" spans="1:7" x14ac:dyDescent="0.25">
      <c r="A18748" s="1">
        <v>39910046</v>
      </c>
      <c r="B18748" s="1" t="s">
        <v>47080</v>
      </c>
      <c r="C18748" s="1" t="s">
        <v>47081</v>
      </c>
      <c r="D18748" s="1" t="s">
        <v>47082</v>
      </c>
      <c r="E18748" s="1" t="s">
        <v>66</v>
      </c>
      <c r="G18748" s="1" t="s">
        <v>199</v>
      </c>
    </row>
    <row r="18749" spans="1:7" x14ac:dyDescent="0.25">
      <c r="A18749" s="1">
        <v>39910047</v>
      </c>
      <c r="B18749" s="1" t="s">
        <v>47083</v>
      </c>
      <c r="C18749" s="1" t="s">
        <v>47084</v>
      </c>
      <c r="D18749" s="1" t="s">
        <v>47085</v>
      </c>
      <c r="E18749" s="1" t="s">
        <v>66</v>
      </c>
      <c r="G18749" s="1" t="s">
        <v>199</v>
      </c>
    </row>
    <row r="18750" spans="1:7" x14ac:dyDescent="0.25">
      <c r="A18750" s="1">
        <v>39910048</v>
      </c>
      <c r="B18750" s="1" t="s">
        <v>47086</v>
      </c>
      <c r="C18750" s="1" t="s">
        <v>47087</v>
      </c>
      <c r="D18750" s="1" t="s">
        <v>47088</v>
      </c>
      <c r="E18750" s="1" t="s">
        <v>66</v>
      </c>
      <c r="G18750" s="1" t="s">
        <v>199</v>
      </c>
    </row>
    <row r="18751" spans="1:7" x14ac:dyDescent="0.25">
      <c r="B18751" s="1" t="s">
        <v>47089</v>
      </c>
      <c r="C18751" s="1" t="s">
        <v>47090</v>
      </c>
      <c r="D18751" s="1" t="s">
        <v>47091</v>
      </c>
      <c r="E18751" s="1" t="s">
        <v>66</v>
      </c>
      <c r="F18751" s="1">
        <v>1854</v>
      </c>
      <c r="G18751" s="1" t="s">
        <v>199</v>
      </c>
    </row>
    <row r="18752" spans="1:7" x14ac:dyDescent="0.25">
      <c r="B18752" s="1" t="s">
        <v>47092</v>
      </c>
      <c r="C18752" s="1" t="s">
        <v>47093</v>
      </c>
      <c r="D18752" s="1" t="s">
        <v>47094</v>
      </c>
      <c r="E18752" s="1" t="s">
        <v>66</v>
      </c>
      <c r="F18752" s="1" t="s">
        <v>9242</v>
      </c>
      <c r="G18752" s="1" t="s">
        <v>199</v>
      </c>
    </row>
    <row r="18753" spans="2:7" x14ac:dyDescent="0.25">
      <c r="B18753" s="1" t="s">
        <v>47095</v>
      </c>
      <c r="C18753" s="1" t="s">
        <v>47096</v>
      </c>
      <c r="D18753" s="1" t="s">
        <v>47097</v>
      </c>
      <c r="E18753" s="1" t="s">
        <v>66</v>
      </c>
      <c r="F18753" s="1">
        <v>1854</v>
      </c>
      <c r="G18753" s="1" t="s">
        <v>199</v>
      </c>
    </row>
    <row r="18754" spans="2:7" x14ac:dyDescent="0.25">
      <c r="B18754" s="1" t="s">
        <v>47098</v>
      </c>
      <c r="C18754" s="1" t="s">
        <v>47099</v>
      </c>
      <c r="D18754" s="1" t="s">
        <v>47100</v>
      </c>
      <c r="E18754" s="1" t="s">
        <v>66</v>
      </c>
      <c r="F18754" s="1" t="s">
        <v>45916</v>
      </c>
      <c r="G18754" s="1" t="s">
        <v>199</v>
      </c>
    </row>
    <row r="18755" spans="2:7" x14ac:dyDescent="0.25">
      <c r="B18755" s="1" t="s">
        <v>47101</v>
      </c>
      <c r="C18755" s="1" t="s">
        <v>47102</v>
      </c>
      <c r="D18755" s="1" t="s">
        <v>47101</v>
      </c>
      <c r="E18755" s="1" t="s">
        <v>66</v>
      </c>
      <c r="G18755" s="1" t="s">
        <v>199</v>
      </c>
    </row>
    <row r="18756" spans="2:7" x14ac:dyDescent="0.25">
      <c r="B18756" s="1" t="s">
        <v>20306</v>
      </c>
      <c r="C18756" s="1" t="s">
        <v>20307</v>
      </c>
      <c r="D18756" s="1" t="s">
        <v>20308</v>
      </c>
      <c r="E18756" s="1" t="s">
        <v>66</v>
      </c>
      <c r="F18756" s="1" t="s">
        <v>47103</v>
      </c>
      <c r="G18756" s="1" t="s">
        <v>199</v>
      </c>
    </row>
    <row r="18757" spans="2:7" x14ac:dyDescent="0.25">
      <c r="B18757" s="1" t="s">
        <v>43002</v>
      </c>
      <c r="C18757" s="1" t="s">
        <v>43003</v>
      </c>
      <c r="D18757" s="1" t="s">
        <v>43004</v>
      </c>
      <c r="E18757" s="1" t="s">
        <v>65</v>
      </c>
      <c r="F18757" s="1" t="s">
        <v>47104</v>
      </c>
      <c r="G18757" s="1" t="s">
        <v>199</v>
      </c>
    </row>
    <row r="18758" spans="2:7" x14ac:dyDescent="0.25">
      <c r="B18758" s="1" t="s">
        <v>47105</v>
      </c>
      <c r="C18758" s="1" t="s">
        <v>47105</v>
      </c>
      <c r="D18758" s="1" t="s">
        <v>47105</v>
      </c>
      <c r="E18758" s="1" t="s">
        <v>66</v>
      </c>
      <c r="G18758" s="1" t="s">
        <v>199</v>
      </c>
    </row>
    <row r="18759" spans="2:7" x14ac:dyDescent="0.25">
      <c r="B18759" s="1" t="s">
        <v>47106</v>
      </c>
      <c r="C18759" s="1" t="s">
        <v>47106</v>
      </c>
      <c r="D18759" s="1" t="s">
        <v>47106</v>
      </c>
      <c r="E18759" s="1" t="s">
        <v>66</v>
      </c>
      <c r="G18759" s="1" t="s">
        <v>199</v>
      </c>
    </row>
    <row r="18760" spans="2:7" x14ac:dyDescent="0.25">
      <c r="B18760" s="1" t="s">
        <v>47107</v>
      </c>
      <c r="C18760" s="1" t="s">
        <v>47107</v>
      </c>
      <c r="D18760" s="1" t="s">
        <v>47107</v>
      </c>
      <c r="E18760" s="1" t="s">
        <v>66</v>
      </c>
      <c r="F18760" s="1" t="s">
        <v>2748</v>
      </c>
      <c r="G18760" s="1" t="s">
        <v>199</v>
      </c>
    </row>
    <row r="18761" spans="2:7" x14ac:dyDescent="0.25">
      <c r="B18761" s="1" t="s">
        <v>47108</v>
      </c>
      <c r="C18761" s="1" t="s">
        <v>47108</v>
      </c>
      <c r="D18761" s="1" t="s">
        <v>47108</v>
      </c>
      <c r="E18761" s="1" t="s">
        <v>66</v>
      </c>
      <c r="F18761" s="1" t="s">
        <v>2748</v>
      </c>
      <c r="G18761" s="1" t="s">
        <v>199</v>
      </c>
    </row>
    <row r="18762" spans="2:7" x14ac:dyDescent="0.25">
      <c r="B18762" s="1" t="s">
        <v>47109</v>
      </c>
      <c r="C18762" s="1" t="s">
        <v>47109</v>
      </c>
      <c r="D18762" s="1" t="s">
        <v>47109</v>
      </c>
      <c r="E18762" s="1" t="s">
        <v>66</v>
      </c>
      <c r="F18762" s="1" t="s">
        <v>2748</v>
      </c>
      <c r="G18762" s="1" t="s">
        <v>199</v>
      </c>
    </row>
    <row r="18763" spans="2:7" x14ac:dyDescent="0.25">
      <c r="B18763" s="1" t="s">
        <v>7693</v>
      </c>
      <c r="C18763" s="1" t="s">
        <v>7695</v>
      </c>
      <c r="D18763" s="1" t="s">
        <v>7694</v>
      </c>
      <c r="E18763" s="1" t="s">
        <v>66</v>
      </c>
      <c r="G18763" s="1" t="s">
        <v>199</v>
      </c>
    </row>
    <row r="18764" spans="2:7" x14ac:dyDescent="0.25">
      <c r="B18764" s="1" t="s">
        <v>47110</v>
      </c>
      <c r="C18764" s="1" t="s">
        <v>47110</v>
      </c>
      <c r="D18764" s="1" t="s">
        <v>47110</v>
      </c>
      <c r="E18764" s="1" t="s">
        <v>66</v>
      </c>
      <c r="G18764" s="1" t="s">
        <v>199</v>
      </c>
    </row>
    <row r="18765" spans="2:7" x14ac:dyDescent="0.25">
      <c r="B18765" s="1" t="s">
        <v>47111</v>
      </c>
      <c r="C18765" s="1" t="s">
        <v>47111</v>
      </c>
      <c r="D18765" s="1" t="s">
        <v>47111</v>
      </c>
      <c r="E18765" s="1" t="s">
        <v>66</v>
      </c>
      <c r="G18765" s="1" t="s">
        <v>199</v>
      </c>
    </row>
    <row r="18766" spans="2:7" x14ac:dyDescent="0.25">
      <c r="B18766" s="1" t="s">
        <v>47112</v>
      </c>
      <c r="C18766" s="1" t="s">
        <v>47112</v>
      </c>
      <c r="D18766" s="1" t="s">
        <v>47112</v>
      </c>
      <c r="E18766" s="1" t="s">
        <v>66</v>
      </c>
      <c r="G18766" s="1" t="s">
        <v>199</v>
      </c>
    </row>
    <row r="18767" spans="2:7" x14ac:dyDescent="0.25">
      <c r="B18767" s="1" t="s">
        <v>47113</v>
      </c>
      <c r="C18767" s="1" t="s">
        <v>47113</v>
      </c>
      <c r="D18767" s="1" t="s">
        <v>47113</v>
      </c>
      <c r="E18767" s="1" t="s">
        <v>66</v>
      </c>
      <c r="F18767" s="1" t="s">
        <v>2748</v>
      </c>
      <c r="G18767" s="1" t="s">
        <v>199</v>
      </c>
    </row>
    <row r="18768" spans="2:7" x14ac:dyDescent="0.25">
      <c r="B18768" s="1" t="s">
        <v>47107</v>
      </c>
      <c r="C18768" s="1" t="s">
        <v>47107</v>
      </c>
      <c r="D18768" s="1" t="s">
        <v>47107</v>
      </c>
      <c r="E18768" s="1" t="s">
        <v>66</v>
      </c>
      <c r="F18768" s="1" t="s">
        <v>2748</v>
      </c>
      <c r="G18768" s="1" t="s">
        <v>199</v>
      </c>
    </row>
    <row r="18769" spans="1:7" x14ac:dyDescent="0.25">
      <c r="A18769" s="1">
        <v>33900996</v>
      </c>
      <c r="B18769" s="1" t="s">
        <v>47114</v>
      </c>
      <c r="C18769" s="1" t="s">
        <v>47115</v>
      </c>
      <c r="D18769" s="1" t="s">
        <v>47116</v>
      </c>
      <c r="G18769" s="1" t="s">
        <v>199</v>
      </c>
    </row>
    <row r="18770" spans="1:7" x14ac:dyDescent="0.25">
      <c r="B18770" s="1" t="s">
        <v>47117</v>
      </c>
      <c r="C18770" s="1" t="s">
        <v>47117</v>
      </c>
      <c r="D18770" s="1" t="s">
        <v>47117</v>
      </c>
      <c r="E18770" s="1" t="s">
        <v>66</v>
      </c>
      <c r="G18770" s="1" t="s">
        <v>199</v>
      </c>
    </row>
    <row r="18771" spans="1:7" x14ac:dyDescent="0.25">
      <c r="B18771" s="1" t="s">
        <v>47118</v>
      </c>
      <c r="C18771" s="1" t="s">
        <v>47119</v>
      </c>
      <c r="D18771" s="1" t="s">
        <v>47120</v>
      </c>
      <c r="E18771" s="1" t="s">
        <v>66</v>
      </c>
      <c r="F18771" s="1" t="s">
        <v>45508</v>
      </c>
      <c r="G18771" s="1" t="s">
        <v>199</v>
      </c>
    </row>
    <row r="18772" spans="1:7" x14ac:dyDescent="0.25">
      <c r="B18772" s="1" t="s">
        <v>47121</v>
      </c>
      <c r="C18772" s="1" t="s">
        <v>47122</v>
      </c>
      <c r="D18772" s="1" t="s">
        <v>47123</v>
      </c>
      <c r="E18772" s="1" t="s">
        <v>66</v>
      </c>
      <c r="F18772" s="1" t="s">
        <v>45508</v>
      </c>
      <c r="G18772" s="1" t="s">
        <v>199</v>
      </c>
    </row>
    <row r="18773" spans="1:7" x14ac:dyDescent="0.25">
      <c r="B18773" s="1" t="s">
        <v>47124</v>
      </c>
      <c r="C18773" s="1" t="s">
        <v>47125</v>
      </c>
      <c r="D18773" s="1" t="s">
        <v>47126</v>
      </c>
      <c r="E18773" s="1" t="s">
        <v>66</v>
      </c>
      <c r="F18773" s="1" t="s">
        <v>46013</v>
      </c>
      <c r="G18773" s="1" t="s">
        <v>199</v>
      </c>
    </row>
    <row r="18774" spans="1:7" x14ac:dyDescent="0.25">
      <c r="B18774" s="1" t="s">
        <v>47127</v>
      </c>
      <c r="C18774" s="1" t="s">
        <v>47128</v>
      </c>
      <c r="D18774" s="1" t="s">
        <v>47129</v>
      </c>
      <c r="E18774" s="1" t="s">
        <v>66</v>
      </c>
      <c r="F18774" s="1" t="s">
        <v>46013</v>
      </c>
      <c r="G18774" s="1" t="s">
        <v>199</v>
      </c>
    </row>
    <row r="18775" spans="1:7" x14ac:dyDescent="0.25">
      <c r="B18775" s="1" t="s">
        <v>2943</v>
      </c>
      <c r="C18775" s="1" t="s">
        <v>2944</v>
      </c>
      <c r="D18775" s="1" t="s">
        <v>2945</v>
      </c>
      <c r="E18775" s="1" t="s">
        <v>66</v>
      </c>
      <c r="F18775" s="1" t="s">
        <v>46013</v>
      </c>
      <c r="G18775" s="1" t="s">
        <v>199</v>
      </c>
    </row>
    <row r="18776" spans="1:7" x14ac:dyDescent="0.25">
      <c r="B18776" s="1" t="s">
        <v>2948</v>
      </c>
      <c r="C18776" s="1" t="s">
        <v>47130</v>
      </c>
      <c r="D18776" s="1" t="s">
        <v>2950</v>
      </c>
      <c r="E18776" s="1" t="s">
        <v>66</v>
      </c>
      <c r="F18776" s="1" t="s">
        <v>46013</v>
      </c>
      <c r="G18776" s="1" t="s">
        <v>199</v>
      </c>
    </row>
    <row r="18777" spans="1:7" x14ac:dyDescent="0.25">
      <c r="B18777" s="1" t="s">
        <v>47131</v>
      </c>
      <c r="C18777" s="1" t="s">
        <v>47132</v>
      </c>
      <c r="D18777" s="1" t="s">
        <v>47133</v>
      </c>
      <c r="E18777" s="1" t="s">
        <v>66</v>
      </c>
      <c r="F18777" s="1" t="s">
        <v>15626</v>
      </c>
      <c r="G18777" s="1" t="s">
        <v>199</v>
      </c>
    </row>
    <row r="18778" spans="1:7" x14ac:dyDescent="0.25">
      <c r="B18778" s="1" t="s">
        <v>47134</v>
      </c>
      <c r="C18778" s="1" t="s">
        <v>47135</v>
      </c>
      <c r="D18778" s="1" t="s">
        <v>47136</v>
      </c>
      <c r="E18778" s="1" t="s">
        <v>66</v>
      </c>
      <c r="F18778" s="1" t="s">
        <v>15626</v>
      </c>
      <c r="G18778" s="1" t="s">
        <v>199</v>
      </c>
    </row>
    <row r="18779" spans="1:7" x14ac:dyDescent="0.25">
      <c r="B18779" s="1" t="s">
        <v>47137</v>
      </c>
      <c r="C18779" s="1" t="s">
        <v>47138</v>
      </c>
      <c r="D18779" s="1" t="s">
        <v>47139</v>
      </c>
      <c r="E18779" s="1" t="s">
        <v>66</v>
      </c>
      <c r="F18779" s="1" t="s">
        <v>15626</v>
      </c>
      <c r="G18779" s="1" t="s">
        <v>199</v>
      </c>
    </row>
    <row r="18780" spans="1:7" x14ac:dyDescent="0.25">
      <c r="B18780" s="1" t="s">
        <v>42364</v>
      </c>
      <c r="C18780" s="1" t="s">
        <v>42365</v>
      </c>
      <c r="D18780" s="1" t="s">
        <v>42366</v>
      </c>
      <c r="E18780" s="1" t="s">
        <v>66</v>
      </c>
      <c r="F18780" s="1" t="s">
        <v>15626</v>
      </c>
      <c r="G18780" s="1" t="s">
        <v>199</v>
      </c>
    </row>
    <row r="18781" spans="1:7" x14ac:dyDescent="0.25">
      <c r="B18781" s="1" t="s">
        <v>47140</v>
      </c>
      <c r="C18781" s="1" t="s">
        <v>47141</v>
      </c>
      <c r="D18781" s="1" t="s">
        <v>47142</v>
      </c>
      <c r="E18781" s="1" t="s">
        <v>66</v>
      </c>
      <c r="F18781" s="1" t="s">
        <v>47143</v>
      </c>
      <c r="G18781" s="1" t="s">
        <v>199</v>
      </c>
    </row>
    <row r="18782" spans="1:7" x14ac:dyDescent="0.25">
      <c r="B18782" s="1" t="s">
        <v>47144</v>
      </c>
      <c r="C18782" s="1" t="s">
        <v>47145</v>
      </c>
      <c r="D18782" s="1" t="s">
        <v>47146</v>
      </c>
      <c r="E18782" s="1" t="s">
        <v>66</v>
      </c>
      <c r="F18782" s="1" t="s">
        <v>47143</v>
      </c>
      <c r="G18782" s="1" t="s">
        <v>199</v>
      </c>
    </row>
    <row r="18783" spans="1:7" x14ac:dyDescent="0.25">
      <c r="A18783" s="1">
        <v>33001008</v>
      </c>
      <c r="B18783" s="1" t="s">
        <v>47147</v>
      </c>
      <c r="C18783" s="1" t="s">
        <v>47148</v>
      </c>
      <c r="D18783" s="1" t="s">
        <v>47149</v>
      </c>
      <c r="E18783" s="1" t="s">
        <v>66</v>
      </c>
      <c r="F18783" s="1" t="s">
        <v>39</v>
      </c>
      <c r="G18783" s="1" t="s">
        <v>321</v>
      </c>
    </row>
    <row r="18784" spans="1:7" x14ac:dyDescent="0.25">
      <c r="A18784" s="1">
        <v>19842114</v>
      </c>
      <c r="B18784" s="1" t="s">
        <v>47150</v>
      </c>
      <c r="C18784" s="1" t="s">
        <v>47151</v>
      </c>
      <c r="D18784" s="1" t="s">
        <v>47152</v>
      </c>
      <c r="E18784" s="1" t="s">
        <v>66</v>
      </c>
      <c r="F18784" s="1" t="s">
        <v>47153</v>
      </c>
      <c r="G18784" s="1" t="s">
        <v>199</v>
      </c>
    </row>
    <row r="18785" spans="1:7" x14ac:dyDescent="0.25">
      <c r="B18785" s="1" t="s">
        <v>47154</v>
      </c>
      <c r="C18785" s="1" t="s">
        <v>47155</v>
      </c>
      <c r="D18785" s="1" t="s">
        <v>47156</v>
      </c>
      <c r="E18785" s="1" t="s">
        <v>66</v>
      </c>
      <c r="G18785" s="1" t="s">
        <v>199</v>
      </c>
    </row>
    <row r="18786" spans="1:7" x14ac:dyDescent="0.25">
      <c r="B18786" s="1" t="s">
        <v>47157</v>
      </c>
      <c r="C18786" s="1" t="s">
        <v>47158</v>
      </c>
      <c r="D18786" s="1" t="s">
        <v>47159</v>
      </c>
      <c r="E18786" s="1" t="s">
        <v>66</v>
      </c>
      <c r="G18786" s="1" t="s">
        <v>199</v>
      </c>
    </row>
    <row r="18787" spans="1:7" x14ac:dyDescent="0.25">
      <c r="A18787" s="1">
        <v>19715051</v>
      </c>
      <c r="B18787" s="1" t="s">
        <v>10280</v>
      </c>
      <c r="C18787" s="1" t="s">
        <v>10281</v>
      </c>
      <c r="D18787" s="1" t="s">
        <v>10282</v>
      </c>
      <c r="E18787" s="1" t="s">
        <v>65</v>
      </c>
      <c r="F18787" s="1" t="s">
        <v>47160</v>
      </c>
      <c r="G18787" s="1" t="s">
        <v>47161</v>
      </c>
    </row>
    <row r="18788" spans="1:7" x14ac:dyDescent="0.25">
      <c r="B18788" s="1" t="s">
        <v>47162</v>
      </c>
      <c r="C18788" s="1" t="s">
        <v>47163</v>
      </c>
      <c r="D18788" s="1" t="s">
        <v>47164</v>
      </c>
      <c r="E18788" s="1" t="s">
        <v>66</v>
      </c>
      <c r="F18788" s="1" t="s">
        <v>1331</v>
      </c>
      <c r="G18788" s="1" t="s">
        <v>199</v>
      </c>
    </row>
    <row r="18789" spans="1:7" x14ac:dyDescent="0.25">
      <c r="B18789" s="1" t="s">
        <v>47165</v>
      </c>
      <c r="C18789" s="1" t="s">
        <v>47166</v>
      </c>
      <c r="D18789" s="1" t="s">
        <v>47167</v>
      </c>
      <c r="E18789" s="1" t="s">
        <v>66</v>
      </c>
      <c r="F18789" s="1" t="s">
        <v>1331</v>
      </c>
      <c r="G18789" s="1" t="s">
        <v>199</v>
      </c>
    </row>
    <row r="18790" spans="1:7" x14ac:dyDescent="0.25">
      <c r="B18790" s="1" t="s">
        <v>47168</v>
      </c>
      <c r="C18790" s="1" t="s">
        <v>47169</v>
      </c>
      <c r="D18790" s="1" t="s">
        <v>47170</v>
      </c>
      <c r="E18790" s="1" t="s">
        <v>66</v>
      </c>
      <c r="F18790" s="1" t="s">
        <v>1331</v>
      </c>
      <c r="G18790" s="1" t="s">
        <v>199</v>
      </c>
    </row>
    <row r="18791" spans="1:7" x14ac:dyDescent="0.25">
      <c r="B18791" s="1" t="s">
        <v>47171</v>
      </c>
      <c r="C18791" s="1" t="s">
        <v>47172</v>
      </c>
      <c r="D18791" s="1" t="s">
        <v>47173</v>
      </c>
      <c r="E18791" s="1" t="s">
        <v>66</v>
      </c>
      <c r="F18791" s="1" t="s">
        <v>1331</v>
      </c>
      <c r="G18791" s="1" t="s">
        <v>199</v>
      </c>
    </row>
    <row r="18792" spans="1:7" x14ac:dyDescent="0.25">
      <c r="A18792" s="1">
        <v>33001016</v>
      </c>
      <c r="B18792" s="1" t="s">
        <v>47174</v>
      </c>
      <c r="C18792" s="1" t="s">
        <v>47175</v>
      </c>
      <c r="D18792" s="1" t="s">
        <v>47176</v>
      </c>
      <c r="E18792" s="1" t="s">
        <v>65</v>
      </c>
      <c r="F18792" s="1" t="s">
        <v>39</v>
      </c>
      <c r="G18792" s="1" t="s">
        <v>321</v>
      </c>
    </row>
    <row r="18793" spans="1:7" x14ac:dyDescent="0.25">
      <c r="A18793" s="1">
        <v>35300033</v>
      </c>
      <c r="B18793" s="1" t="s">
        <v>47101</v>
      </c>
      <c r="C18793" s="1" t="s">
        <v>47102</v>
      </c>
      <c r="D18793" s="1" t="s">
        <v>47101</v>
      </c>
      <c r="E18793" s="1" t="s">
        <v>66</v>
      </c>
      <c r="G18793" s="1" t="s">
        <v>199</v>
      </c>
    </row>
    <row r="18794" spans="1:7" x14ac:dyDescent="0.25">
      <c r="A18794" s="1">
        <v>37140466</v>
      </c>
      <c r="B18794" s="1" t="s">
        <v>47177</v>
      </c>
      <c r="C18794" s="1" t="s">
        <v>47177</v>
      </c>
      <c r="D18794" s="1" t="s">
        <v>47177</v>
      </c>
      <c r="G18794" s="1" t="s">
        <v>199</v>
      </c>
    </row>
    <row r="18795" spans="1:7" x14ac:dyDescent="0.25">
      <c r="A18795" s="1">
        <v>37140467</v>
      </c>
      <c r="B18795" s="1" t="s">
        <v>47178</v>
      </c>
      <c r="C18795" s="1" t="s">
        <v>47178</v>
      </c>
      <c r="D18795" s="1" t="s">
        <v>47178</v>
      </c>
      <c r="G18795" s="1" t="s">
        <v>199</v>
      </c>
    </row>
    <row r="18796" spans="1:7" x14ac:dyDescent="0.25">
      <c r="A18796" s="1">
        <v>37140468</v>
      </c>
      <c r="B18796" s="1" t="s">
        <v>47179</v>
      </c>
      <c r="C18796" s="1" t="s">
        <v>47179</v>
      </c>
      <c r="D18796" s="1" t="s">
        <v>47179</v>
      </c>
      <c r="G18796" s="1" t="s">
        <v>199</v>
      </c>
    </row>
    <row r="18797" spans="1:7" x14ac:dyDescent="0.25">
      <c r="B18797" s="1" t="s">
        <v>47180</v>
      </c>
      <c r="C18797" s="1" t="s">
        <v>47181</v>
      </c>
      <c r="D18797" s="1" t="s">
        <v>47182</v>
      </c>
      <c r="E18797" s="1" t="s">
        <v>66</v>
      </c>
      <c r="F18797" s="1" t="s">
        <v>1331</v>
      </c>
      <c r="G18797" s="1" t="s">
        <v>199</v>
      </c>
    </row>
    <row r="18798" spans="1:7" x14ac:dyDescent="0.25">
      <c r="B18798" s="1" t="s">
        <v>47183</v>
      </c>
      <c r="C18798" s="1" t="s">
        <v>47184</v>
      </c>
      <c r="D18798" s="1" t="s">
        <v>47185</v>
      </c>
      <c r="E18798" s="1" t="s">
        <v>66</v>
      </c>
      <c r="F18798" s="1" t="s">
        <v>1331</v>
      </c>
      <c r="G18798" s="1" t="s">
        <v>199</v>
      </c>
    </row>
    <row r="18799" spans="1:7" x14ac:dyDescent="0.25">
      <c r="A18799" s="1">
        <v>33001021</v>
      </c>
      <c r="B18799" s="1" t="s">
        <v>47186</v>
      </c>
      <c r="C18799" s="1" t="s">
        <v>47187</v>
      </c>
      <c r="D18799" s="1" t="s">
        <v>47188</v>
      </c>
      <c r="E18799" s="1" t="s">
        <v>65</v>
      </c>
      <c r="F18799" s="1" t="s">
        <v>39</v>
      </c>
      <c r="G18799" s="1" t="s">
        <v>321</v>
      </c>
    </row>
    <row r="18800" spans="1:7" x14ac:dyDescent="0.25">
      <c r="A18800" s="1">
        <v>37140469</v>
      </c>
      <c r="B18800" s="1" t="s">
        <v>47189</v>
      </c>
      <c r="C18800" s="1" t="s">
        <v>47189</v>
      </c>
      <c r="D18800" s="1" t="s">
        <v>47189</v>
      </c>
      <c r="G18800" s="1" t="s">
        <v>199</v>
      </c>
    </row>
    <row r="18801" spans="1:7" x14ac:dyDescent="0.25">
      <c r="A18801" s="1">
        <v>37140470</v>
      </c>
      <c r="B18801" s="1" t="s">
        <v>47190</v>
      </c>
      <c r="C18801" s="1" t="s">
        <v>47190</v>
      </c>
      <c r="D18801" s="1" t="s">
        <v>47190</v>
      </c>
      <c r="G18801" s="1" t="s">
        <v>199</v>
      </c>
    </row>
    <row r="18802" spans="1:7" x14ac:dyDescent="0.25">
      <c r="A18802" s="1">
        <v>37140471</v>
      </c>
      <c r="B18802" s="1" t="s">
        <v>47191</v>
      </c>
      <c r="C18802" s="1" t="s">
        <v>47191</v>
      </c>
      <c r="D18802" s="1" t="s">
        <v>47191</v>
      </c>
      <c r="G18802" s="1" t="s">
        <v>199</v>
      </c>
    </row>
    <row r="18803" spans="1:7" x14ac:dyDescent="0.25">
      <c r="A18803" s="1">
        <v>37140472</v>
      </c>
      <c r="B18803" s="1" t="s">
        <v>47192</v>
      </c>
      <c r="C18803" s="1" t="s">
        <v>47192</v>
      </c>
      <c r="D18803" s="1" t="s">
        <v>47192</v>
      </c>
      <c r="G18803" s="1" t="s">
        <v>199</v>
      </c>
    </row>
    <row r="18804" spans="1:7" x14ac:dyDescent="0.25">
      <c r="B18804" s="1" t="s">
        <v>47193</v>
      </c>
      <c r="C18804" s="1" t="s">
        <v>47194</v>
      </c>
      <c r="D18804" s="1" t="s">
        <v>47195</v>
      </c>
      <c r="E18804" s="1" t="s">
        <v>66</v>
      </c>
      <c r="F18804" s="1" t="s">
        <v>7862</v>
      </c>
      <c r="G18804" s="1" t="s">
        <v>199</v>
      </c>
    </row>
    <row r="18805" spans="1:7" x14ac:dyDescent="0.25">
      <c r="B18805" s="1" t="s">
        <v>47196</v>
      </c>
      <c r="C18805" s="1" t="s">
        <v>47197</v>
      </c>
      <c r="D18805" s="1" t="s">
        <v>47198</v>
      </c>
      <c r="E18805" s="1" t="s">
        <v>66</v>
      </c>
      <c r="F18805" s="1" t="s">
        <v>45851</v>
      </c>
      <c r="G18805" s="1" t="s">
        <v>199</v>
      </c>
    </row>
    <row r="18806" spans="1:7" x14ac:dyDescent="0.25">
      <c r="B18806" s="1" t="s">
        <v>47199</v>
      </c>
      <c r="C18806" s="1" t="s">
        <v>47200</v>
      </c>
      <c r="D18806" s="1" t="s">
        <v>47201</v>
      </c>
      <c r="E18806" s="1" t="s">
        <v>66</v>
      </c>
      <c r="F18806" s="1" t="s">
        <v>7862</v>
      </c>
      <c r="G18806" s="1" t="s">
        <v>199</v>
      </c>
    </row>
    <row r="18807" spans="1:7" x14ac:dyDescent="0.25">
      <c r="B18807" s="1" t="s">
        <v>47202</v>
      </c>
      <c r="C18807" s="1" t="s">
        <v>47203</v>
      </c>
      <c r="D18807" s="1" t="s">
        <v>47203</v>
      </c>
      <c r="E18807" s="1" t="s">
        <v>66</v>
      </c>
      <c r="G18807" s="1" t="s">
        <v>199</v>
      </c>
    </row>
    <row r="18808" spans="1:7" x14ac:dyDescent="0.25">
      <c r="B18808" s="1" t="s">
        <v>47204</v>
      </c>
      <c r="C18808" s="1" t="s">
        <v>47204</v>
      </c>
      <c r="D18808" s="1" t="s">
        <v>47204</v>
      </c>
      <c r="E18808" s="1" t="s">
        <v>66</v>
      </c>
      <c r="G18808" s="1" t="s">
        <v>199</v>
      </c>
    </row>
    <row r="18809" spans="1:7" x14ac:dyDescent="0.25">
      <c r="B18809" s="1" t="s">
        <v>47205</v>
      </c>
      <c r="C18809" s="1" t="s">
        <v>47205</v>
      </c>
      <c r="D18809" s="1" t="s">
        <v>47205</v>
      </c>
      <c r="E18809" s="1" t="s">
        <v>66</v>
      </c>
      <c r="G18809" s="1" t="s">
        <v>199</v>
      </c>
    </row>
    <row r="18810" spans="1:7" x14ac:dyDescent="0.25">
      <c r="B18810" s="1" t="s">
        <v>47206</v>
      </c>
      <c r="C18810" s="1" t="s">
        <v>47206</v>
      </c>
      <c r="D18810" s="1" t="s">
        <v>47206</v>
      </c>
      <c r="E18810" s="1" t="s">
        <v>66</v>
      </c>
      <c r="G18810" s="1" t="s">
        <v>199</v>
      </c>
    </row>
    <row r="18811" spans="1:7" x14ac:dyDescent="0.25">
      <c r="B18811" s="1" t="s">
        <v>47207</v>
      </c>
      <c r="C18811" s="1" t="s">
        <v>47207</v>
      </c>
      <c r="D18811" s="1" t="s">
        <v>47207</v>
      </c>
      <c r="E18811" s="1" t="s">
        <v>66</v>
      </c>
      <c r="G18811" s="1" t="s">
        <v>199</v>
      </c>
    </row>
    <row r="18812" spans="1:7" x14ac:dyDescent="0.25">
      <c r="B18812" s="1" t="s">
        <v>47208</v>
      </c>
      <c r="C18812" s="1" t="s">
        <v>47208</v>
      </c>
      <c r="D18812" s="1" t="s">
        <v>47208</v>
      </c>
      <c r="E18812" s="1" t="s">
        <v>66</v>
      </c>
      <c r="G18812" s="1" t="s">
        <v>199</v>
      </c>
    </row>
    <row r="18813" spans="1:7" x14ac:dyDescent="0.25">
      <c r="B18813" s="1" t="s">
        <v>47209</v>
      </c>
      <c r="C18813" s="1" t="s">
        <v>47209</v>
      </c>
      <c r="D18813" s="1" t="s">
        <v>47209</v>
      </c>
      <c r="E18813" s="1" t="s">
        <v>66</v>
      </c>
      <c r="G18813" s="1" t="s">
        <v>199</v>
      </c>
    </row>
    <row r="18814" spans="1:7" x14ac:dyDescent="0.25">
      <c r="B18814" s="1" t="s">
        <v>47210</v>
      </c>
      <c r="C18814" s="1" t="s">
        <v>47210</v>
      </c>
      <c r="D18814" s="1" t="s">
        <v>47210</v>
      </c>
      <c r="E18814" s="1" t="s">
        <v>66</v>
      </c>
      <c r="G18814" s="1" t="s">
        <v>199</v>
      </c>
    </row>
    <row r="18815" spans="1:7" x14ac:dyDescent="0.25">
      <c r="B18815" s="1" t="s">
        <v>47211</v>
      </c>
      <c r="C18815" s="1" t="s">
        <v>47211</v>
      </c>
      <c r="D18815" s="1" t="s">
        <v>47211</v>
      </c>
      <c r="E18815" s="1" t="s">
        <v>66</v>
      </c>
      <c r="G18815" s="1" t="s">
        <v>199</v>
      </c>
    </row>
    <row r="18816" spans="1:7" x14ac:dyDescent="0.25">
      <c r="B18816" s="1" t="s">
        <v>47212</v>
      </c>
      <c r="C18816" s="1" t="s">
        <v>47212</v>
      </c>
      <c r="D18816" s="1" t="s">
        <v>47212</v>
      </c>
      <c r="E18816" s="1" t="s">
        <v>66</v>
      </c>
      <c r="G18816" s="1" t="s">
        <v>199</v>
      </c>
    </row>
    <row r="18817" spans="1:7" x14ac:dyDescent="0.25">
      <c r="A18817" s="1">
        <v>33950234</v>
      </c>
      <c r="B18817" s="1" t="s">
        <v>47213</v>
      </c>
      <c r="C18817" s="1" t="s">
        <v>47214</v>
      </c>
      <c r="D18817" s="1" t="s">
        <v>47215</v>
      </c>
      <c r="E18817" s="1" t="s">
        <v>65</v>
      </c>
      <c r="F18817" s="1" t="s">
        <v>382</v>
      </c>
      <c r="G18817" s="1" t="s">
        <v>383</v>
      </c>
    </row>
    <row r="18818" spans="1:7" x14ac:dyDescent="0.25">
      <c r="A18818" s="1">
        <v>33950236</v>
      </c>
      <c r="B18818" s="1" t="s">
        <v>47216</v>
      </c>
      <c r="C18818" s="1" t="s">
        <v>47217</v>
      </c>
      <c r="D18818" s="1" t="s">
        <v>47218</v>
      </c>
      <c r="E18818" s="1" t="s">
        <v>65</v>
      </c>
      <c r="F18818" s="1" t="s">
        <v>382</v>
      </c>
      <c r="G18818" s="1" t="s">
        <v>383</v>
      </c>
    </row>
    <row r="18819" spans="1:7" x14ac:dyDescent="0.25">
      <c r="A18819" s="1">
        <v>10121069</v>
      </c>
      <c r="B18819" s="1" t="s">
        <v>13629</v>
      </c>
      <c r="C18819" s="1" t="s">
        <v>13630</v>
      </c>
      <c r="D18819" s="1" t="s">
        <v>13631</v>
      </c>
      <c r="E18819" s="1" t="s">
        <v>66</v>
      </c>
      <c r="F18819" s="1" t="s">
        <v>13632</v>
      </c>
      <c r="G18819" s="1" t="s">
        <v>13633</v>
      </c>
    </row>
    <row r="18820" spans="1:7" x14ac:dyDescent="0.25">
      <c r="B18820" s="1" t="s">
        <v>47219</v>
      </c>
      <c r="C18820" s="1" t="s">
        <v>47220</v>
      </c>
      <c r="D18820" s="1" t="s">
        <v>47221</v>
      </c>
      <c r="E18820" s="1" t="s">
        <v>66</v>
      </c>
      <c r="F18820" s="1">
        <v>2221</v>
      </c>
      <c r="G18820" s="1" t="s">
        <v>199</v>
      </c>
    </row>
    <row r="18821" spans="1:7" x14ac:dyDescent="0.25">
      <c r="B18821" s="1" t="s">
        <v>47222</v>
      </c>
      <c r="C18821" s="1" t="s">
        <v>47223</v>
      </c>
      <c r="D18821" s="1" t="s">
        <v>47224</v>
      </c>
      <c r="E18821" s="1" t="s">
        <v>66</v>
      </c>
      <c r="F18821" s="1">
        <v>2221</v>
      </c>
      <c r="G18821" s="1" t="s">
        <v>199</v>
      </c>
    </row>
    <row r="18822" spans="1:7" x14ac:dyDescent="0.25">
      <c r="A18822" s="1">
        <v>10121000</v>
      </c>
      <c r="B18822" s="1" t="s">
        <v>13624</v>
      </c>
      <c r="C18822" s="1" t="s">
        <v>13625</v>
      </c>
      <c r="D18822" s="1" t="s">
        <v>13626</v>
      </c>
      <c r="E18822" s="1" t="s">
        <v>66</v>
      </c>
      <c r="F18822" s="1" t="s">
        <v>13627</v>
      </c>
      <c r="G18822" s="1" t="s">
        <v>13628</v>
      </c>
    </row>
    <row r="18823" spans="1:7" x14ac:dyDescent="0.25">
      <c r="A18823" s="1">
        <v>10121059</v>
      </c>
      <c r="B18823" s="1" t="s">
        <v>10396</v>
      </c>
      <c r="C18823" s="1" t="s">
        <v>10397</v>
      </c>
      <c r="D18823" s="1" t="s">
        <v>10398</v>
      </c>
      <c r="E18823" s="1" t="s">
        <v>66</v>
      </c>
      <c r="F18823" s="1" t="s">
        <v>2219</v>
      </c>
      <c r="G18823" s="1" t="s">
        <v>2220</v>
      </c>
    </row>
    <row r="18824" spans="1:7" x14ac:dyDescent="0.25">
      <c r="A18824" s="1">
        <v>39010327</v>
      </c>
      <c r="B18824" s="1" t="s">
        <v>47225</v>
      </c>
      <c r="C18824" s="1" t="s">
        <v>47226</v>
      </c>
      <c r="D18824" s="1" t="s">
        <v>47227</v>
      </c>
      <c r="E18824" s="1" t="s">
        <v>66</v>
      </c>
      <c r="G18824" s="1" t="s">
        <v>199</v>
      </c>
    </row>
    <row r="18825" spans="1:7" x14ac:dyDescent="0.25">
      <c r="B18825" s="1" t="s">
        <v>47228</v>
      </c>
      <c r="C18825" s="1" t="s">
        <v>47229</v>
      </c>
      <c r="D18825" s="1" t="s">
        <v>47230</v>
      </c>
      <c r="E18825" s="1" t="s">
        <v>66</v>
      </c>
      <c r="F18825" s="1">
        <v>2221</v>
      </c>
      <c r="G18825" s="1" t="s">
        <v>199</v>
      </c>
    </row>
    <row r="18826" spans="1:7" x14ac:dyDescent="0.25">
      <c r="B18826" s="1" t="s">
        <v>47231</v>
      </c>
      <c r="C18826" s="1" t="s">
        <v>47232</v>
      </c>
      <c r="D18826" s="1" t="s">
        <v>47233</v>
      </c>
      <c r="E18826" s="1" t="s">
        <v>66</v>
      </c>
      <c r="F18826" s="1">
        <v>2221</v>
      </c>
      <c r="G18826" s="1" t="s">
        <v>199</v>
      </c>
    </row>
    <row r="18827" spans="1:7" x14ac:dyDescent="0.25">
      <c r="A18827" s="1">
        <v>39010328</v>
      </c>
      <c r="B18827" s="1" t="s">
        <v>7767</v>
      </c>
      <c r="C18827" s="1" t="s">
        <v>47234</v>
      </c>
      <c r="D18827" s="1" t="s">
        <v>47235</v>
      </c>
      <c r="E18827" s="1" t="s">
        <v>66</v>
      </c>
      <c r="F18827" s="1" t="s">
        <v>3355</v>
      </c>
      <c r="G18827" s="1" t="s">
        <v>3356</v>
      </c>
    </row>
    <row r="18828" spans="1:7" x14ac:dyDescent="0.25">
      <c r="B18828" s="1" t="s">
        <v>47236</v>
      </c>
      <c r="C18828" s="1" t="s">
        <v>47237</v>
      </c>
      <c r="D18828" s="1" t="s">
        <v>47238</v>
      </c>
      <c r="E18828" s="1" t="s">
        <v>66</v>
      </c>
      <c r="F18828" s="1">
        <v>1854</v>
      </c>
      <c r="G18828" s="1" t="s">
        <v>199</v>
      </c>
    </row>
    <row r="18829" spans="1:7" x14ac:dyDescent="0.25">
      <c r="B18829" s="1" t="s">
        <v>47239</v>
      </c>
      <c r="C18829" s="1" t="s">
        <v>47240</v>
      </c>
      <c r="D18829" s="1" t="s">
        <v>47241</v>
      </c>
      <c r="E18829" s="1" t="s">
        <v>66</v>
      </c>
      <c r="F18829" s="1">
        <v>1854</v>
      </c>
      <c r="G18829" s="1" t="s">
        <v>199</v>
      </c>
    </row>
    <row r="18830" spans="1:7" x14ac:dyDescent="0.25">
      <c r="B18830" s="1" t="s">
        <v>47242</v>
      </c>
      <c r="C18830" s="1" t="s">
        <v>47243</v>
      </c>
      <c r="D18830" s="1" t="s">
        <v>47244</v>
      </c>
      <c r="E18830" s="1" t="s">
        <v>66</v>
      </c>
      <c r="F18830" s="1">
        <v>1854</v>
      </c>
      <c r="G18830" s="1" t="s">
        <v>199</v>
      </c>
    </row>
    <row r="18831" spans="1:7" x14ac:dyDescent="0.25">
      <c r="B18831" s="1" t="s">
        <v>47245</v>
      </c>
      <c r="C18831" s="1" t="s">
        <v>47246</v>
      </c>
      <c r="D18831" s="1" t="s">
        <v>47247</v>
      </c>
      <c r="E18831" s="1" t="s">
        <v>66</v>
      </c>
      <c r="F18831" s="1">
        <v>1854</v>
      </c>
      <c r="G18831" s="1" t="s">
        <v>199</v>
      </c>
    </row>
    <row r="18832" spans="1:7" x14ac:dyDescent="0.25">
      <c r="B18832" s="1" t="s">
        <v>47248</v>
      </c>
      <c r="C18832" s="1" t="s">
        <v>47249</v>
      </c>
      <c r="D18832" s="1" t="s">
        <v>47250</v>
      </c>
      <c r="E18832" s="1" t="s">
        <v>66</v>
      </c>
      <c r="F18832" s="1">
        <v>1854</v>
      </c>
      <c r="G18832" s="1" t="s">
        <v>199</v>
      </c>
    </row>
    <row r="18833" spans="1:7" x14ac:dyDescent="0.25">
      <c r="B18833" s="1" t="s">
        <v>47251</v>
      </c>
      <c r="C18833" s="1" t="s">
        <v>47252</v>
      </c>
      <c r="D18833" s="1" t="s">
        <v>47253</v>
      </c>
      <c r="E18833" s="1" t="s">
        <v>66</v>
      </c>
      <c r="F18833" s="1">
        <v>1854</v>
      </c>
      <c r="G18833" s="1" t="s">
        <v>199</v>
      </c>
    </row>
    <row r="18834" spans="1:7" x14ac:dyDescent="0.25">
      <c r="B18834" s="1" t="s">
        <v>47254</v>
      </c>
      <c r="C18834" s="1" t="s">
        <v>47255</v>
      </c>
      <c r="D18834" s="1" t="s">
        <v>47256</v>
      </c>
      <c r="E18834" s="1" t="s">
        <v>66</v>
      </c>
      <c r="F18834" s="1">
        <v>1854</v>
      </c>
      <c r="G18834" s="1" t="s">
        <v>199</v>
      </c>
    </row>
    <row r="18835" spans="1:7" x14ac:dyDescent="0.25">
      <c r="B18835" s="1" t="s">
        <v>47257</v>
      </c>
      <c r="C18835" s="1" t="s">
        <v>47258</v>
      </c>
      <c r="D18835" s="1" t="s">
        <v>47259</v>
      </c>
      <c r="E18835" s="1" t="s">
        <v>66</v>
      </c>
      <c r="F18835" s="1">
        <v>1854</v>
      </c>
      <c r="G18835" s="1" t="s">
        <v>199</v>
      </c>
    </row>
    <row r="18836" spans="1:7" x14ac:dyDescent="0.25">
      <c r="B18836" s="1" t="s">
        <v>47260</v>
      </c>
      <c r="C18836" s="1" t="s">
        <v>47261</v>
      </c>
      <c r="D18836" s="1" t="s">
        <v>47262</v>
      </c>
      <c r="E18836" s="1" t="s">
        <v>66</v>
      </c>
      <c r="F18836" s="1">
        <v>1854</v>
      </c>
      <c r="G18836" s="1" t="s">
        <v>199</v>
      </c>
    </row>
    <row r="18837" spans="1:7" x14ac:dyDescent="0.25">
      <c r="B18837" s="1" t="s">
        <v>47263</v>
      </c>
      <c r="C18837" s="1" t="s">
        <v>47264</v>
      </c>
      <c r="D18837" s="1" t="s">
        <v>47265</v>
      </c>
      <c r="E18837" s="1" t="s">
        <v>66</v>
      </c>
      <c r="F18837" s="1">
        <v>1854</v>
      </c>
      <c r="G18837" s="1" t="s">
        <v>199</v>
      </c>
    </row>
    <row r="18838" spans="1:7" x14ac:dyDescent="0.25">
      <c r="B18838" s="1" t="s">
        <v>47266</v>
      </c>
      <c r="C18838" s="1" t="s">
        <v>47267</v>
      </c>
      <c r="D18838" s="1" t="s">
        <v>47268</v>
      </c>
      <c r="E18838" s="1" t="s">
        <v>66</v>
      </c>
      <c r="F18838" s="1">
        <v>1854</v>
      </c>
      <c r="G18838" s="1" t="s">
        <v>199</v>
      </c>
    </row>
    <row r="18839" spans="1:7" x14ac:dyDescent="0.25">
      <c r="A18839" s="1">
        <v>10121065</v>
      </c>
      <c r="B18839" s="1" t="s">
        <v>10408</v>
      </c>
      <c r="C18839" s="1" t="s">
        <v>10409</v>
      </c>
      <c r="D18839" s="1" t="s">
        <v>10410</v>
      </c>
      <c r="E18839" s="1" t="s">
        <v>66</v>
      </c>
      <c r="F18839" s="1" t="s">
        <v>1034</v>
      </c>
      <c r="G18839" s="1" t="s">
        <v>1035</v>
      </c>
    </row>
    <row r="18840" spans="1:7" x14ac:dyDescent="0.25">
      <c r="B18840" s="1" t="s">
        <v>47266</v>
      </c>
      <c r="C18840" s="1" t="s">
        <v>47267</v>
      </c>
      <c r="D18840" s="1" t="s">
        <v>47268</v>
      </c>
      <c r="E18840" s="1" t="s">
        <v>66</v>
      </c>
      <c r="F18840" s="1">
        <v>1854</v>
      </c>
      <c r="G18840" s="1" t="s">
        <v>199</v>
      </c>
    </row>
    <row r="18841" spans="1:7" x14ac:dyDescent="0.25">
      <c r="B18841" s="1" t="s">
        <v>47269</v>
      </c>
      <c r="C18841" s="1" t="s">
        <v>47270</v>
      </c>
      <c r="D18841" s="1" t="s">
        <v>47271</v>
      </c>
      <c r="E18841" s="1" t="s">
        <v>66</v>
      </c>
      <c r="F18841" s="1">
        <v>1854</v>
      </c>
      <c r="G18841" s="1" t="s">
        <v>199</v>
      </c>
    </row>
    <row r="18842" spans="1:7" x14ac:dyDescent="0.25">
      <c r="B18842" s="1" t="s">
        <v>47272</v>
      </c>
      <c r="C18842" s="1" t="s">
        <v>47273</v>
      </c>
      <c r="D18842" s="1" t="s">
        <v>47274</v>
      </c>
      <c r="E18842" s="1" t="s">
        <v>66</v>
      </c>
      <c r="F18842" s="1">
        <v>1854</v>
      </c>
      <c r="G18842" s="1" t="s">
        <v>199</v>
      </c>
    </row>
    <row r="18843" spans="1:7" x14ac:dyDescent="0.25">
      <c r="B18843" s="1" t="s">
        <v>47275</v>
      </c>
      <c r="C18843" s="1" t="s">
        <v>47276</v>
      </c>
      <c r="D18843" s="1" t="s">
        <v>47277</v>
      </c>
      <c r="E18843" s="1" t="s">
        <v>66</v>
      </c>
      <c r="F18843" s="1">
        <v>1854</v>
      </c>
      <c r="G18843" s="1" t="s">
        <v>199</v>
      </c>
    </row>
    <row r="18844" spans="1:7" x14ac:dyDescent="0.25">
      <c r="B18844" s="1" t="s">
        <v>47278</v>
      </c>
      <c r="C18844" s="1" t="s">
        <v>47279</v>
      </c>
      <c r="D18844" s="1" t="s">
        <v>47280</v>
      </c>
      <c r="E18844" s="1" t="s">
        <v>66</v>
      </c>
      <c r="F18844" s="1">
        <v>1854</v>
      </c>
      <c r="G18844" s="1" t="s">
        <v>199</v>
      </c>
    </row>
    <row r="18845" spans="1:7" x14ac:dyDescent="0.25">
      <c r="B18845" s="1" t="s">
        <v>47281</v>
      </c>
      <c r="C18845" s="1" t="s">
        <v>47282</v>
      </c>
      <c r="D18845" s="1" t="s">
        <v>47283</v>
      </c>
      <c r="E18845" s="1" t="s">
        <v>66</v>
      </c>
      <c r="F18845" s="1">
        <v>1854</v>
      </c>
      <c r="G18845" s="1" t="s">
        <v>199</v>
      </c>
    </row>
    <row r="18846" spans="1:7" x14ac:dyDescent="0.25">
      <c r="B18846" s="1" t="s">
        <v>47284</v>
      </c>
      <c r="C18846" s="1" t="s">
        <v>47285</v>
      </c>
      <c r="D18846" s="1" t="s">
        <v>47286</v>
      </c>
      <c r="E18846" s="1" t="s">
        <v>66</v>
      </c>
      <c r="F18846" s="1">
        <v>1854</v>
      </c>
      <c r="G18846" s="1" t="s">
        <v>199</v>
      </c>
    </row>
    <row r="18847" spans="1:7" x14ac:dyDescent="0.25">
      <c r="B18847" s="1" t="s">
        <v>47287</v>
      </c>
      <c r="C18847" s="1" t="s">
        <v>47288</v>
      </c>
      <c r="D18847" s="1" t="s">
        <v>47289</v>
      </c>
      <c r="E18847" s="1" t="s">
        <v>66</v>
      </c>
      <c r="F18847" s="1">
        <v>1854</v>
      </c>
      <c r="G18847" s="1" t="s">
        <v>199</v>
      </c>
    </row>
    <row r="18848" spans="1:7" x14ac:dyDescent="0.25">
      <c r="B18848" s="1" t="s">
        <v>47290</v>
      </c>
      <c r="C18848" s="1" t="s">
        <v>47291</v>
      </c>
      <c r="D18848" s="1" t="s">
        <v>47292</v>
      </c>
      <c r="E18848" s="1" t="s">
        <v>66</v>
      </c>
      <c r="F18848" s="1">
        <v>1854</v>
      </c>
      <c r="G18848" s="1" t="s">
        <v>199</v>
      </c>
    </row>
    <row r="18849" spans="1:7" x14ac:dyDescent="0.25">
      <c r="B18849" s="1" t="s">
        <v>47293</v>
      </c>
      <c r="C18849" s="1" t="s">
        <v>47294</v>
      </c>
      <c r="D18849" s="1" t="s">
        <v>47295</v>
      </c>
      <c r="E18849" s="1" t="s">
        <v>66</v>
      </c>
      <c r="F18849" s="1">
        <v>1854</v>
      </c>
      <c r="G18849" s="1" t="s">
        <v>199</v>
      </c>
    </row>
    <row r="18850" spans="1:7" x14ac:dyDescent="0.25">
      <c r="B18850" s="1" t="s">
        <v>47296</v>
      </c>
      <c r="C18850" s="1" t="s">
        <v>47297</v>
      </c>
      <c r="D18850" s="1" t="s">
        <v>47298</v>
      </c>
      <c r="E18850" s="1" t="s">
        <v>66</v>
      </c>
      <c r="F18850" s="1">
        <v>1854</v>
      </c>
      <c r="G18850" s="1" t="s">
        <v>199</v>
      </c>
    </row>
    <row r="18851" spans="1:7" x14ac:dyDescent="0.25">
      <c r="B18851" s="1" t="s">
        <v>41777</v>
      </c>
      <c r="C18851" s="1" t="s">
        <v>41778</v>
      </c>
      <c r="D18851" s="1" t="s">
        <v>41779</v>
      </c>
      <c r="E18851" s="1" t="s">
        <v>66</v>
      </c>
      <c r="F18851" s="1" t="s">
        <v>47299</v>
      </c>
      <c r="G18851" s="1" t="s">
        <v>199</v>
      </c>
    </row>
    <row r="18852" spans="1:7" x14ac:dyDescent="0.25">
      <c r="A18852" s="1">
        <v>33001030</v>
      </c>
      <c r="B18852" s="1" t="s">
        <v>47300</v>
      </c>
      <c r="C18852" s="1" t="s">
        <v>47301</v>
      </c>
      <c r="D18852" s="1" t="s">
        <v>47302</v>
      </c>
      <c r="E18852" s="1" t="s">
        <v>65</v>
      </c>
      <c r="F18852" s="1" t="s">
        <v>480</v>
      </c>
      <c r="G18852" s="1" t="s">
        <v>481</v>
      </c>
    </row>
    <row r="18853" spans="1:7" x14ac:dyDescent="0.25">
      <c r="A18853" s="1">
        <v>33001049</v>
      </c>
      <c r="B18853" s="1" t="s">
        <v>47303</v>
      </c>
      <c r="C18853" s="1" t="s">
        <v>47304</v>
      </c>
      <c r="D18853" s="1" t="s">
        <v>47305</v>
      </c>
      <c r="E18853" s="1" t="s">
        <v>65</v>
      </c>
      <c r="F18853" s="1" t="s">
        <v>480</v>
      </c>
      <c r="G18853" s="1" t="s">
        <v>481</v>
      </c>
    </row>
    <row r="18854" spans="1:7" x14ac:dyDescent="0.25">
      <c r="B18854" s="1" t="s">
        <v>47306</v>
      </c>
      <c r="C18854" s="1" t="s">
        <v>47307</v>
      </c>
      <c r="D18854" s="1" t="s">
        <v>47308</v>
      </c>
      <c r="E18854" s="1" t="s">
        <v>66</v>
      </c>
      <c r="F18854" s="1" t="s">
        <v>1331</v>
      </c>
      <c r="G18854" s="1" t="s">
        <v>199</v>
      </c>
    </row>
    <row r="18855" spans="1:7" x14ac:dyDescent="0.25">
      <c r="B18855" s="1" t="s">
        <v>47309</v>
      </c>
      <c r="C18855" s="1" t="s">
        <v>47310</v>
      </c>
      <c r="D18855" s="1" t="s">
        <v>47311</v>
      </c>
      <c r="E18855" s="1" t="s">
        <v>66</v>
      </c>
      <c r="F18855" s="1" t="s">
        <v>1331</v>
      </c>
      <c r="G18855" s="1" t="s">
        <v>199</v>
      </c>
    </row>
    <row r="18856" spans="1:7" x14ac:dyDescent="0.25">
      <c r="B18856" s="1" t="s">
        <v>47312</v>
      </c>
      <c r="C18856" s="1" t="s">
        <v>47313</v>
      </c>
      <c r="D18856" s="1" t="s">
        <v>47314</v>
      </c>
      <c r="E18856" s="1" t="s">
        <v>66</v>
      </c>
      <c r="F18856" s="1" t="s">
        <v>1331</v>
      </c>
      <c r="G18856" s="1" t="s">
        <v>199</v>
      </c>
    </row>
    <row r="18857" spans="1:7" x14ac:dyDescent="0.25">
      <c r="A18857" s="1">
        <v>35718300</v>
      </c>
      <c r="B18857" s="1" t="s">
        <v>47315</v>
      </c>
      <c r="C18857" s="1" t="s">
        <v>47316</v>
      </c>
      <c r="D18857" s="1" t="s">
        <v>47317</v>
      </c>
      <c r="E18857" s="1" t="s">
        <v>65</v>
      </c>
      <c r="F18857" s="1" t="s">
        <v>3316</v>
      </c>
      <c r="G18857" s="1" t="s">
        <v>3317</v>
      </c>
    </row>
    <row r="18858" spans="1:7" x14ac:dyDescent="0.25">
      <c r="B18858" s="1" t="s">
        <v>47318</v>
      </c>
      <c r="C18858" s="1" t="s">
        <v>47319</v>
      </c>
      <c r="D18858" s="1" t="s">
        <v>47320</v>
      </c>
      <c r="E18858" s="1" t="s">
        <v>66</v>
      </c>
      <c r="F18858" s="1" t="s">
        <v>1331</v>
      </c>
      <c r="G18858" s="1" t="s">
        <v>199</v>
      </c>
    </row>
    <row r="18859" spans="1:7" x14ac:dyDescent="0.25">
      <c r="B18859" s="1" t="s">
        <v>47321</v>
      </c>
      <c r="C18859" s="1" t="s">
        <v>47322</v>
      </c>
      <c r="D18859" s="1" t="s">
        <v>47323</v>
      </c>
      <c r="E18859" s="1" t="s">
        <v>66</v>
      </c>
      <c r="F18859" s="1" t="s">
        <v>1331</v>
      </c>
      <c r="G18859" s="1" t="s">
        <v>199</v>
      </c>
    </row>
    <row r="18860" spans="1:7" x14ac:dyDescent="0.25">
      <c r="A18860" s="1">
        <v>35718200</v>
      </c>
      <c r="B18860" s="1" t="s">
        <v>3750</v>
      </c>
      <c r="C18860" s="1" t="s">
        <v>3751</v>
      </c>
      <c r="D18860" s="1" t="s">
        <v>3752</v>
      </c>
      <c r="E18860" s="1" t="s">
        <v>66</v>
      </c>
      <c r="F18860" s="1" t="s">
        <v>3308</v>
      </c>
      <c r="G18860" s="1" t="s">
        <v>3309</v>
      </c>
    </row>
    <row r="18861" spans="1:7" x14ac:dyDescent="0.25">
      <c r="B18861" s="1" t="s">
        <v>47324</v>
      </c>
      <c r="C18861" s="1" t="s">
        <v>47325</v>
      </c>
      <c r="D18861" s="1" t="s">
        <v>47326</v>
      </c>
      <c r="E18861" s="1" t="s">
        <v>66</v>
      </c>
      <c r="G18861" s="1" t="s">
        <v>199</v>
      </c>
    </row>
    <row r="18862" spans="1:7" x14ac:dyDescent="0.25">
      <c r="A18862" s="1">
        <v>35718301</v>
      </c>
      <c r="B18862" s="1" t="s">
        <v>47327</v>
      </c>
      <c r="C18862" s="1" t="s">
        <v>47328</v>
      </c>
      <c r="D18862" s="1" t="s">
        <v>47329</v>
      </c>
      <c r="E18862" s="1" t="s">
        <v>66</v>
      </c>
      <c r="F18862" s="1" t="s">
        <v>3316</v>
      </c>
      <c r="G18862" s="1" t="s">
        <v>3317</v>
      </c>
    </row>
    <row r="18863" spans="1:7" x14ac:dyDescent="0.25">
      <c r="A18863" s="1">
        <v>19536001</v>
      </c>
      <c r="B18863" s="1" t="s">
        <v>47330</v>
      </c>
      <c r="C18863" s="1" t="s">
        <v>47331</v>
      </c>
      <c r="D18863" s="1" t="s">
        <v>47332</v>
      </c>
      <c r="E18863" s="1" t="s">
        <v>66</v>
      </c>
      <c r="F18863" s="1" t="s">
        <v>699</v>
      </c>
      <c r="G18863" s="1" t="s">
        <v>700</v>
      </c>
    </row>
    <row r="18864" spans="1:7" x14ac:dyDescent="0.25">
      <c r="A18864" s="1">
        <v>26750020</v>
      </c>
      <c r="B18864" s="1" t="s">
        <v>46864</v>
      </c>
      <c r="C18864" s="1" t="s">
        <v>46865</v>
      </c>
      <c r="D18864" s="1" t="s">
        <v>46866</v>
      </c>
      <c r="E18864" s="1" t="s">
        <v>66</v>
      </c>
      <c r="G18864" s="1" t="s">
        <v>199</v>
      </c>
    </row>
    <row r="18865" spans="1:7" x14ac:dyDescent="0.25">
      <c r="B18865" s="1" t="s">
        <v>2948</v>
      </c>
      <c r="C18865" s="1" t="s">
        <v>47130</v>
      </c>
      <c r="D18865" s="1" t="s">
        <v>2950</v>
      </c>
      <c r="E18865" s="1" t="s">
        <v>66</v>
      </c>
      <c r="F18865" s="1" t="s">
        <v>15626</v>
      </c>
      <c r="G18865" s="1" t="s">
        <v>199</v>
      </c>
    </row>
    <row r="18866" spans="1:7" x14ac:dyDescent="0.25">
      <c r="B18866" s="1" t="s">
        <v>15867</v>
      </c>
      <c r="C18866" s="1" t="s">
        <v>15868</v>
      </c>
      <c r="D18866" s="1" t="s">
        <v>15869</v>
      </c>
      <c r="E18866" s="1" t="s">
        <v>66</v>
      </c>
      <c r="F18866" s="1" t="s">
        <v>47333</v>
      </c>
      <c r="G18866" s="1" t="s">
        <v>199</v>
      </c>
    </row>
    <row r="18867" spans="1:7" x14ac:dyDescent="0.25">
      <c r="B18867" s="1" t="s">
        <v>15862</v>
      </c>
      <c r="C18867" s="1" t="s">
        <v>15863</v>
      </c>
      <c r="D18867" s="1" t="s">
        <v>15864</v>
      </c>
      <c r="E18867" s="1" t="s">
        <v>66</v>
      </c>
      <c r="F18867" s="1" t="s">
        <v>47333</v>
      </c>
      <c r="G18867" s="1" t="s">
        <v>199</v>
      </c>
    </row>
    <row r="18868" spans="1:7" x14ac:dyDescent="0.25">
      <c r="A18868" s="1">
        <v>35510440</v>
      </c>
      <c r="B18868" s="1" t="s">
        <v>109</v>
      </c>
      <c r="C18868" s="1" t="s">
        <v>47334</v>
      </c>
      <c r="D18868" s="1" t="s">
        <v>109</v>
      </c>
      <c r="E18868" s="1" t="s">
        <v>65</v>
      </c>
      <c r="F18868" s="1" t="s">
        <v>42329</v>
      </c>
      <c r="G18868" s="1" t="s">
        <v>42330</v>
      </c>
    </row>
    <row r="18869" spans="1:7" x14ac:dyDescent="0.25">
      <c r="B18869" s="1" t="s">
        <v>47335</v>
      </c>
      <c r="C18869" s="1" t="s">
        <v>47336</v>
      </c>
      <c r="D18869" s="1" t="s">
        <v>47337</v>
      </c>
      <c r="E18869" s="1" t="s">
        <v>65</v>
      </c>
      <c r="F18869" s="1" t="s">
        <v>6735</v>
      </c>
      <c r="G18869" s="1" t="s">
        <v>199</v>
      </c>
    </row>
    <row r="18870" spans="1:7" x14ac:dyDescent="0.25">
      <c r="A18870" s="1">
        <v>33001061</v>
      </c>
      <c r="B18870" s="1" t="s">
        <v>47338</v>
      </c>
      <c r="C18870" s="1" t="s">
        <v>47339</v>
      </c>
      <c r="D18870" s="1" t="s">
        <v>47340</v>
      </c>
      <c r="E18870" s="1" t="s">
        <v>65</v>
      </c>
      <c r="F18870" s="1" t="s">
        <v>480</v>
      </c>
      <c r="G18870" s="1" t="s">
        <v>481</v>
      </c>
    </row>
    <row r="18871" spans="1:7" x14ac:dyDescent="0.25">
      <c r="A18871" s="1">
        <v>26750021</v>
      </c>
      <c r="B18871" s="1" t="s">
        <v>46871</v>
      </c>
      <c r="C18871" s="1" t="s">
        <v>46872</v>
      </c>
      <c r="D18871" s="1" t="s">
        <v>46873</v>
      </c>
      <c r="E18871" s="1" t="s">
        <v>66</v>
      </c>
      <c r="G18871" s="1" t="s">
        <v>199</v>
      </c>
    </row>
    <row r="18872" spans="1:7" x14ac:dyDescent="0.25">
      <c r="A18872" s="1">
        <v>26750022</v>
      </c>
      <c r="B18872" s="1" t="s">
        <v>46868</v>
      </c>
      <c r="C18872" s="1" t="s">
        <v>46869</v>
      </c>
      <c r="D18872" s="1" t="s">
        <v>46870</v>
      </c>
      <c r="E18872" s="1" t="s">
        <v>66</v>
      </c>
      <c r="G18872" s="1" t="s">
        <v>199</v>
      </c>
    </row>
    <row r="18873" spans="1:7" x14ac:dyDescent="0.25">
      <c r="A18873" s="1">
        <v>19724066</v>
      </c>
      <c r="B18873" s="1" t="s">
        <v>47341</v>
      </c>
      <c r="C18873" s="1" t="s">
        <v>47342</v>
      </c>
      <c r="D18873" s="1" t="s">
        <v>47343</v>
      </c>
      <c r="E18873" s="1" t="s">
        <v>66</v>
      </c>
      <c r="G18873" s="1" t="s">
        <v>199</v>
      </c>
    </row>
    <row r="18874" spans="1:7" x14ac:dyDescent="0.25">
      <c r="A18874" s="1">
        <v>19724067</v>
      </c>
      <c r="B18874" s="1" t="s">
        <v>47344</v>
      </c>
      <c r="C18874" s="1" t="s">
        <v>47345</v>
      </c>
      <c r="D18874" s="1" t="s">
        <v>47346</v>
      </c>
      <c r="E18874" s="1" t="s">
        <v>66</v>
      </c>
      <c r="G18874" s="1" t="s">
        <v>199</v>
      </c>
    </row>
    <row r="18875" spans="1:7" x14ac:dyDescent="0.25">
      <c r="A18875" s="1">
        <v>19724068</v>
      </c>
      <c r="B18875" s="1" t="s">
        <v>47347</v>
      </c>
      <c r="C18875" s="1" t="s">
        <v>47348</v>
      </c>
      <c r="D18875" s="1" t="s">
        <v>47349</v>
      </c>
      <c r="E18875" s="1" t="s">
        <v>66</v>
      </c>
      <c r="G18875" s="1" t="s">
        <v>199</v>
      </c>
    </row>
    <row r="18876" spans="1:7" x14ac:dyDescent="0.25">
      <c r="A18876" s="1">
        <v>19024043</v>
      </c>
      <c r="B18876" s="1" t="s">
        <v>47350</v>
      </c>
      <c r="C18876" s="1" t="s">
        <v>47351</v>
      </c>
      <c r="D18876" s="1" t="s">
        <v>47352</v>
      </c>
      <c r="E18876" s="1" t="s">
        <v>66</v>
      </c>
      <c r="G18876" s="1" t="s">
        <v>199</v>
      </c>
    </row>
    <row r="18877" spans="1:7" x14ac:dyDescent="0.25">
      <c r="B18877" s="1" t="s">
        <v>47353</v>
      </c>
      <c r="C18877" s="1" t="s">
        <v>47354</v>
      </c>
      <c r="D18877" s="1" t="s">
        <v>47355</v>
      </c>
      <c r="E18877" s="1" t="s">
        <v>66</v>
      </c>
      <c r="F18877" s="1" t="s">
        <v>47356</v>
      </c>
      <c r="G18877" s="1" t="s">
        <v>199</v>
      </c>
    </row>
    <row r="18878" spans="1:7" x14ac:dyDescent="0.25">
      <c r="A18878" s="1">
        <v>19724069</v>
      </c>
      <c r="B18878" s="1" t="s">
        <v>47357</v>
      </c>
      <c r="C18878" s="1" t="s">
        <v>47358</v>
      </c>
      <c r="D18878" s="1" t="s">
        <v>47359</v>
      </c>
      <c r="E18878" s="1" t="s">
        <v>66</v>
      </c>
      <c r="G18878" s="1" t="s">
        <v>199</v>
      </c>
    </row>
    <row r="18879" spans="1:7" x14ac:dyDescent="0.25">
      <c r="B18879" s="1" t="s">
        <v>47360</v>
      </c>
      <c r="C18879" s="1" t="s">
        <v>47361</v>
      </c>
      <c r="D18879" s="1" t="s">
        <v>47362</v>
      </c>
      <c r="E18879" s="1" t="s">
        <v>66</v>
      </c>
      <c r="F18879" s="1" t="s">
        <v>9242</v>
      </c>
      <c r="G18879" s="1" t="s">
        <v>199</v>
      </c>
    </row>
    <row r="18880" spans="1:7" x14ac:dyDescent="0.25">
      <c r="B18880" s="1" t="s">
        <v>47363</v>
      </c>
      <c r="C18880" s="1" t="s">
        <v>47364</v>
      </c>
      <c r="D18880" s="1" t="s">
        <v>47365</v>
      </c>
      <c r="E18880" s="1" t="s">
        <v>66</v>
      </c>
      <c r="F18880" s="1" t="s">
        <v>9242</v>
      </c>
      <c r="G18880" s="1" t="s">
        <v>199</v>
      </c>
    </row>
    <row r="18881" spans="1:7" x14ac:dyDescent="0.25">
      <c r="B18881" s="1" t="s">
        <v>47366</v>
      </c>
      <c r="C18881" s="1" t="s">
        <v>47367</v>
      </c>
      <c r="D18881" s="1" t="s">
        <v>47368</v>
      </c>
      <c r="E18881" s="1" t="s">
        <v>66</v>
      </c>
      <c r="F18881" s="1" t="s">
        <v>9242</v>
      </c>
      <c r="G18881" s="1" t="s">
        <v>199</v>
      </c>
    </row>
    <row r="18882" spans="1:7" x14ac:dyDescent="0.25">
      <c r="A18882" s="1">
        <v>19724070</v>
      </c>
      <c r="B18882" s="1" t="s">
        <v>47369</v>
      </c>
      <c r="C18882" s="1" t="s">
        <v>47370</v>
      </c>
      <c r="D18882" s="1" t="s">
        <v>47371</v>
      </c>
      <c r="G18882" s="1" t="s">
        <v>199</v>
      </c>
    </row>
    <row r="18883" spans="1:7" x14ac:dyDescent="0.25">
      <c r="A18883" s="1">
        <v>19850083</v>
      </c>
      <c r="B18883" s="1" t="s">
        <v>47372</v>
      </c>
      <c r="C18883" s="1" t="s">
        <v>47373</v>
      </c>
      <c r="D18883" s="1" t="s">
        <v>47374</v>
      </c>
      <c r="E18883" s="1" t="s">
        <v>65</v>
      </c>
      <c r="F18883" s="1" t="s">
        <v>374</v>
      </c>
      <c r="G18883" s="1" t="s">
        <v>375</v>
      </c>
    </row>
    <row r="18884" spans="1:7" x14ac:dyDescent="0.25">
      <c r="A18884" s="1">
        <v>19850084</v>
      </c>
      <c r="B18884" s="1" t="s">
        <v>43002</v>
      </c>
      <c r="C18884" s="1" t="s">
        <v>43003</v>
      </c>
      <c r="D18884" s="1" t="s">
        <v>43004</v>
      </c>
      <c r="E18884" s="1" t="s">
        <v>65</v>
      </c>
      <c r="F18884" s="1" t="s">
        <v>374</v>
      </c>
      <c r="G18884" s="1" t="s">
        <v>375</v>
      </c>
    </row>
    <row r="18885" spans="1:7" x14ac:dyDescent="0.25">
      <c r="A18885" s="1">
        <v>19724071</v>
      </c>
      <c r="B18885" s="1" t="s">
        <v>47375</v>
      </c>
      <c r="C18885" s="1" t="s">
        <v>47376</v>
      </c>
      <c r="D18885" s="1" t="s">
        <v>47377</v>
      </c>
      <c r="E18885" s="1" t="s">
        <v>66</v>
      </c>
      <c r="G18885" s="1" t="s">
        <v>199</v>
      </c>
    </row>
    <row r="18886" spans="1:7" x14ac:dyDescent="0.25">
      <c r="A18886" s="1">
        <v>19724072</v>
      </c>
      <c r="B18886" s="1" t="s">
        <v>47369</v>
      </c>
      <c r="C18886" s="1" t="s">
        <v>47370</v>
      </c>
      <c r="D18886" s="1" t="s">
        <v>47371</v>
      </c>
      <c r="E18886" s="1" t="s">
        <v>66</v>
      </c>
      <c r="G18886" s="1" t="s">
        <v>199</v>
      </c>
    </row>
    <row r="18887" spans="1:7" x14ac:dyDescent="0.25">
      <c r="A18887" s="1">
        <v>19710100</v>
      </c>
      <c r="B18887" s="1" t="s">
        <v>47010</v>
      </c>
      <c r="C18887" s="1" t="s">
        <v>47011</v>
      </c>
      <c r="D18887" s="1" t="s">
        <v>47012</v>
      </c>
      <c r="E18887" s="1" t="s">
        <v>66</v>
      </c>
      <c r="G18887" s="1" t="s">
        <v>199</v>
      </c>
    </row>
    <row r="18888" spans="1:7" x14ac:dyDescent="0.25">
      <c r="A18888" s="1">
        <v>19710101</v>
      </c>
      <c r="B18888" s="1" t="s">
        <v>47378</v>
      </c>
      <c r="C18888" s="1" t="s">
        <v>47379</v>
      </c>
      <c r="D18888" s="1" t="s">
        <v>47380</v>
      </c>
      <c r="E18888" s="1" t="s">
        <v>66</v>
      </c>
      <c r="G18888" s="1" t="s">
        <v>199</v>
      </c>
    </row>
    <row r="18889" spans="1:7" x14ac:dyDescent="0.25">
      <c r="A18889" s="1">
        <v>19718071</v>
      </c>
      <c r="B18889" s="1" t="s">
        <v>47381</v>
      </c>
      <c r="C18889" s="1" t="s">
        <v>47382</v>
      </c>
      <c r="D18889" s="1" t="s">
        <v>47383</v>
      </c>
      <c r="E18889" s="1" t="s">
        <v>66</v>
      </c>
      <c r="G18889" s="1" t="s">
        <v>199</v>
      </c>
    </row>
    <row r="18890" spans="1:7" x14ac:dyDescent="0.25">
      <c r="A18890" s="1">
        <v>19710103</v>
      </c>
      <c r="B18890" s="1" t="s">
        <v>47384</v>
      </c>
      <c r="C18890" s="1" t="s">
        <v>47385</v>
      </c>
      <c r="D18890" s="1" t="s">
        <v>47386</v>
      </c>
      <c r="E18890" s="1" t="s">
        <v>66</v>
      </c>
      <c r="G18890" s="1" t="s">
        <v>199</v>
      </c>
    </row>
    <row r="18891" spans="1:7" x14ac:dyDescent="0.25">
      <c r="A18891" s="1">
        <v>19717021</v>
      </c>
      <c r="B18891" s="1" t="s">
        <v>47387</v>
      </c>
      <c r="C18891" s="1" t="s">
        <v>47388</v>
      </c>
      <c r="D18891" s="1" t="s">
        <v>47389</v>
      </c>
      <c r="E18891" s="1" t="s">
        <v>66</v>
      </c>
      <c r="G18891" s="1" t="s">
        <v>199</v>
      </c>
    </row>
    <row r="18892" spans="1:7" x14ac:dyDescent="0.25">
      <c r="A18892" s="1">
        <v>19717022</v>
      </c>
      <c r="B18892" s="1" t="s">
        <v>47390</v>
      </c>
      <c r="C18892" s="1" t="s">
        <v>47391</v>
      </c>
      <c r="D18892" s="1" t="s">
        <v>47392</v>
      </c>
      <c r="E18892" s="1" t="s">
        <v>66</v>
      </c>
      <c r="G18892" s="1" t="s">
        <v>199</v>
      </c>
    </row>
    <row r="18893" spans="1:7" x14ac:dyDescent="0.25">
      <c r="A18893" s="1">
        <v>19717023</v>
      </c>
      <c r="B18893" s="1" t="s">
        <v>47393</v>
      </c>
      <c r="C18893" s="1" t="s">
        <v>47394</v>
      </c>
      <c r="D18893" s="1" t="s">
        <v>47395</v>
      </c>
      <c r="E18893" s="1" t="s">
        <v>66</v>
      </c>
      <c r="G18893" s="1" t="s">
        <v>199</v>
      </c>
    </row>
    <row r="18894" spans="1:7" x14ac:dyDescent="0.25">
      <c r="A18894" s="1">
        <v>19717024</v>
      </c>
      <c r="B18894" s="1" t="s">
        <v>46778</v>
      </c>
      <c r="C18894" s="1" t="s">
        <v>46779</v>
      </c>
      <c r="D18894" s="1" t="s">
        <v>46780</v>
      </c>
      <c r="E18894" s="1" t="s">
        <v>66</v>
      </c>
      <c r="G18894" s="1" t="s">
        <v>199</v>
      </c>
    </row>
    <row r="18895" spans="1:7" x14ac:dyDescent="0.25">
      <c r="A18895" s="1">
        <v>19740085</v>
      </c>
      <c r="B18895" s="1" t="s">
        <v>47029</v>
      </c>
      <c r="C18895" s="1" t="s">
        <v>47030</v>
      </c>
      <c r="D18895" s="1" t="s">
        <v>47031</v>
      </c>
      <c r="E18895" s="1" t="s">
        <v>66</v>
      </c>
      <c r="G18895" s="1" t="s">
        <v>199</v>
      </c>
    </row>
    <row r="18896" spans="1:7" x14ac:dyDescent="0.25">
      <c r="A18896" s="1">
        <v>33950237</v>
      </c>
      <c r="B18896" s="1" t="s">
        <v>47396</v>
      </c>
      <c r="C18896" s="1" t="s">
        <v>47397</v>
      </c>
      <c r="D18896" s="1" t="s">
        <v>47398</v>
      </c>
      <c r="E18896" s="1" t="s">
        <v>65</v>
      </c>
      <c r="F18896" s="1" t="s">
        <v>382</v>
      </c>
      <c r="G18896" s="1" t="s">
        <v>383</v>
      </c>
    </row>
    <row r="18897" spans="1:7" x14ac:dyDescent="0.25">
      <c r="A18897" s="1">
        <v>33950238</v>
      </c>
      <c r="B18897" s="1" t="s">
        <v>47399</v>
      </c>
      <c r="C18897" s="1" t="s">
        <v>47400</v>
      </c>
      <c r="D18897" s="1" t="s">
        <v>47401</v>
      </c>
      <c r="E18897" s="1" t="s">
        <v>65</v>
      </c>
      <c r="F18897" s="1" t="s">
        <v>382</v>
      </c>
      <c r="G18897" s="1" t="s">
        <v>383</v>
      </c>
    </row>
    <row r="18898" spans="1:7" x14ac:dyDescent="0.25">
      <c r="A18898" s="1">
        <v>35260828</v>
      </c>
      <c r="B18898" s="1" t="s">
        <v>47402</v>
      </c>
      <c r="C18898" s="1" t="s">
        <v>47403</v>
      </c>
      <c r="D18898" s="1" t="s">
        <v>47404</v>
      </c>
      <c r="E18898" s="1" t="s">
        <v>66</v>
      </c>
      <c r="G18898" s="1" t="s">
        <v>199</v>
      </c>
    </row>
    <row r="18899" spans="1:7" x14ac:dyDescent="0.25">
      <c r="B18899" s="1" t="s">
        <v>47405</v>
      </c>
      <c r="C18899" s="1" t="s">
        <v>47405</v>
      </c>
      <c r="D18899" s="1" t="s">
        <v>47405</v>
      </c>
      <c r="E18899" s="1" t="s">
        <v>66</v>
      </c>
      <c r="G18899" s="1" t="s">
        <v>199</v>
      </c>
    </row>
    <row r="18900" spans="1:7" x14ac:dyDescent="0.25">
      <c r="B18900" s="1" t="s">
        <v>40992</v>
      </c>
      <c r="C18900" s="1" t="s">
        <v>40992</v>
      </c>
      <c r="D18900" s="1" t="s">
        <v>40992</v>
      </c>
      <c r="E18900" s="1" t="s">
        <v>66</v>
      </c>
      <c r="G18900" s="1" t="s">
        <v>199</v>
      </c>
    </row>
    <row r="18901" spans="1:7" x14ac:dyDescent="0.25">
      <c r="B18901" s="1" t="s">
        <v>47406</v>
      </c>
      <c r="C18901" s="1" t="s">
        <v>47406</v>
      </c>
      <c r="D18901" s="1" t="s">
        <v>47406</v>
      </c>
      <c r="E18901" s="1" t="s">
        <v>66</v>
      </c>
      <c r="G18901" s="1" t="s">
        <v>199</v>
      </c>
    </row>
    <row r="18902" spans="1:7" x14ac:dyDescent="0.25">
      <c r="B18902" s="1" t="s">
        <v>47407</v>
      </c>
      <c r="C18902" s="1" t="s">
        <v>47407</v>
      </c>
      <c r="D18902" s="1" t="s">
        <v>47407</v>
      </c>
      <c r="E18902" s="1" t="s">
        <v>66</v>
      </c>
      <c r="G18902" s="1" t="s">
        <v>199</v>
      </c>
    </row>
    <row r="18903" spans="1:7" x14ac:dyDescent="0.25">
      <c r="B18903" s="1" t="s">
        <v>47408</v>
      </c>
      <c r="C18903" s="1" t="s">
        <v>47409</v>
      </c>
      <c r="D18903" s="1" t="s">
        <v>47410</v>
      </c>
      <c r="E18903" s="1" t="s">
        <v>66</v>
      </c>
      <c r="F18903" s="1" t="s">
        <v>45937</v>
      </c>
      <c r="G18903" s="1" t="s">
        <v>199</v>
      </c>
    </row>
    <row r="18904" spans="1:7" x14ac:dyDescent="0.25">
      <c r="B18904" s="1" t="s">
        <v>47411</v>
      </c>
      <c r="C18904" s="1" t="s">
        <v>47411</v>
      </c>
      <c r="D18904" s="1" t="s">
        <v>47411</v>
      </c>
      <c r="E18904" s="1" t="s">
        <v>66</v>
      </c>
      <c r="F18904" s="1" t="s">
        <v>45851</v>
      </c>
      <c r="G18904" s="1" t="s">
        <v>199</v>
      </c>
    </row>
    <row r="18905" spans="1:7" x14ac:dyDescent="0.25">
      <c r="B18905" s="1" t="s">
        <v>41930</v>
      </c>
      <c r="C18905" s="1" t="s">
        <v>41931</v>
      </c>
      <c r="D18905" s="1" t="s">
        <v>41932</v>
      </c>
      <c r="E18905" s="1" t="s">
        <v>66</v>
      </c>
      <c r="F18905" s="1" t="s">
        <v>45851</v>
      </c>
      <c r="G18905" s="1" t="s">
        <v>199</v>
      </c>
    </row>
    <row r="18906" spans="1:7" x14ac:dyDescent="0.25">
      <c r="B18906" s="1" t="s">
        <v>2391</v>
      </c>
      <c r="C18906" s="1" t="s">
        <v>2392</v>
      </c>
      <c r="D18906" s="1" t="s">
        <v>2393</v>
      </c>
      <c r="E18906" s="1" t="s">
        <v>66</v>
      </c>
      <c r="F18906" s="1" t="s">
        <v>45851</v>
      </c>
      <c r="G18906" s="1" t="s">
        <v>199</v>
      </c>
    </row>
    <row r="18907" spans="1:7" x14ac:dyDescent="0.25">
      <c r="B18907" s="1" t="s">
        <v>47412</v>
      </c>
      <c r="C18907" s="1" t="s">
        <v>47413</v>
      </c>
      <c r="D18907" s="1" t="s">
        <v>47414</v>
      </c>
      <c r="E18907" s="1" t="s">
        <v>66</v>
      </c>
      <c r="F18907" s="1" t="s">
        <v>8123</v>
      </c>
      <c r="G18907" s="1" t="s">
        <v>199</v>
      </c>
    </row>
    <row r="18908" spans="1:7" x14ac:dyDescent="0.25">
      <c r="B18908" s="1" t="s">
        <v>47415</v>
      </c>
      <c r="C18908" s="1" t="s">
        <v>47416</v>
      </c>
      <c r="D18908" s="1" t="s">
        <v>47417</v>
      </c>
      <c r="E18908" s="1" t="s">
        <v>66</v>
      </c>
      <c r="F18908" s="1" t="s">
        <v>7862</v>
      </c>
      <c r="G18908" s="1" t="s">
        <v>199</v>
      </c>
    </row>
    <row r="18909" spans="1:7" x14ac:dyDescent="0.25">
      <c r="A18909" s="1">
        <v>19718075</v>
      </c>
      <c r="B18909" s="1" t="s">
        <v>47418</v>
      </c>
      <c r="C18909" s="1" t="s">
        <v>47419</v>
      </c>
      <c r="D18909" s="1" t="s">
        <v>47420</v>
      </c>
      <c r="E18909" s="1" t="s">
        <v>66</v>
      </c>
      <c r="F18909" s="1" t="s">
        <v>1942</v>
      </c>
      <c r="G18909" s="1" t="s">
        <v>1943</v>
      </c>
    </row>
    <row r="18910" spans="1:7" x14ac:dyDescent="0.25">
      <c r="B18910" s="1" t="s">
        <v>47421</v>
      </c>
      <c r="C18910" s="1" t="s">
        <v>47422</v>
      </c>
      <c r="D18910" s="1" t="s">
        <v>47423</v>
      </c>
      <c r="E18910" s="1" t="s">
        <v>66</v>
      </c>
      <c r="F18910" s="1" t="s">
        <v>7862</v>
      </c>
      <c r="G18910" s="1" t="s">
        <v>199</v>
      </c>
    </row>
    <row r="18911" spans="1:7" x14ac:dyDescent="0.25">
      <c r="B18911" s="1" t="s">
        <v>47424</v>
      </c>
      <c r="C18911" s="1" t="s">
        <v>47425</v>
      </c>
      <c r="D18911" s="1" t="s">
        <v>47426</v>
      </c>
      <c r="E18911" s="1" t="s">
        <v>66</v>
      </c>
      <c r="F18911" s="1" t="s">
        <v>43853</v>
      </c>
      <c r="G18911" s="1" t="s">
        <v>199</v>
      </c>
    </row>
    <row r="18912" spans="1:7" x14ac:dyDescent="0.25">
      <c r="A18912" s="1">
        <v>19850085</v>
      </c>
      <c r="B18912" s="1" t="s">
        <v>47427</v>
      </c>
      <c r="C18912" s="1" t="s">
        <v>47428</v>
      </c>
      <c r="D18912" s="1" t="s">
        <v>47429</v>
      </c>
      <c r="E18912" s="1" t="s">
        <v>66</v>
      </c>
      <c r="F18912" s="1" t="s">
        <v>374</v>
      </c>
      <c r="G18912" s="1" t="s">
        <v>375</v>
      </c>
    </row>
    <row r="18913" spans="1:7" x14ac:dyDescent="0.25">
      <c r="A18913" s="1">
        <v>19740086</v>
      </c>
      <c r="B18913" s="1" t="s">
        <v>47430</v>
      </c>
      <c r="C18913" s="1" t="s">
        <v>47431</v>
      </c>
      <c r="D18913" s="1" t="s">
        <v>47432</v>
      </c>
      <c r="E18913" s="1" t="s">
        <v>66</v>
      </c>
      <c r="G18913" s="1" t="s">
        <v>199</v>
      </c>
    </row>
    <row r="18914" spans="1:7" x14ac:dyDescent="0.25">
      <c r="A18914" s="1">
        <v>19740087</v>
      </c>
      <c r="B18914" s="1" t="s">
        <v>47433</v>
      </c>
      <c r="C18914" s="1" t="s">
        <v>47434</v>
      </c>
      <c r="D18914" s="1" t="s">
        <v>47435</v>
      </c>
      <c r="E18914" s="1" t="s">
        <v>66</v>
      </c>
      <c r="G18914" s="1" t="s">
        <v>199</v>
      </c>
    </row>
    <row r="18915" spans="1:7" x14ac:dyDescent="0.25">
      <c r="A18915" s="1">
        <v>19740088</v>
      </c>
      <c r="B18915" s="1" t="s">
        <v>47436</v>
      </c>
      <c r="C18915" s="1" t="s">
        <v>47437</v>
      </c>
      <c r="D18915" s="1" t="s">
        <v>47438</v>
      </c>
      <c r="E18915" s="1" t="s">
        <v>66</v>
      </c>
      <c r="G18915" s="1" t="s">
        <v>199</v>
      </c>
    </row>
    <row r="18916" spans="1:7" x14ac:dyDescent="0.25">
      <c r="A18916" s="1">
        <v>19710104</v>
      </c>
      <c r="B18916" s="1" t="s">
        <v>47439</v>
      </c>
      <c r="C18916" s="1" t="s">
        <v>47440</v>
      </c>
      <c r="D18916" s="1" t="s">
        <v>47441</v>
      </c>
      <c r="E18916" s="1" t="s">
        <v>66</v>
      </c>
      <c r="G18916" s="1" t="s">
        <v>199</v>
      </c>
    </row>
    <row r="18917" spans="1:7" x14ac:dyDescent="0.25">
      <c r="A18917" s="1">
        <v>19710105</v>
      </c>
      <c r="B18917" s="1" t="s">
        <v>47004</v>
      </c>
      <c r="C18917" s="1" t="s">
        <v>47005</v>
      </c>
      <c r="D18917" s="1" t="s">
        <v>47006</v>
      </c>
      <c r="E18917" s="1" t="s">
        <v>66</v>
      </c>
      <c r="G18917" s="1" t="s">
        <v>199</v>
      </c>
    </row>
    <row r="18918" spans="1:7" x14ac:dyDescent="0.25">
      <c r="B18918" s="1" t="s">
        <v>47442</v>
      </c>
      <c r="C18918" s="1" t="s">
        <v>47443</v>
      </c>
      <c r="D18918" s="1" t="s">
        <v>47444</v>
      </c>
      <c r="E18918" s="1" t="s">
        <v>66</v>
      </c>
      <c r="F18918" s="1" t="s">
        <v>45851</v>
      </c>
      <c r="G18918" s="1" t="s">
        <v>199</v>
      </c>
    </row>
    <row r="18919" spans="1:7" x14ac:dyDescent="0.25">
      <c r="A18919" s="1">
        <v>19710106</v>
      </c>
      <c r="B18919" s="1" t="s">
        <v>47001</v>
      </c>
      <c r="C18919" s="1" t="s">
        <v>47002</v>
      </c>
      <c r="D18919" s="1" t="s">
        <v>47003</v>
      </c>
      <c r="E18919" s="1" t="s">
        <v>66</v>
      </c>
      <c r="G18919" s="1" t="s">
        <v>199</v>
      </c>
    </row>
    <row r="18920" spans="1:7" x14ac:dyDescent="0.25">
      <c r="A18920" s="1">
        <v>19718073</v>
      </c>
      <c r="B18920" s="1" t="s">
        <v>47445</v>
      </c>
      <c r="C18920" s="1" t="s">
        <v>47446</v>
      </c>
      <c r="D18920" s="1" t="s">
        <v>47447</v>
      </c>
      <c r="E18920" s="1" t="s">
        <v>66</v>
      </c>
      <c r="G18920" s="1" t="s">
        <v>199</v>
      </c>
    </row>
    <row r="18921" spans="1:7" x14ac:dyDescent="0.25">
      <c r="A18921" s="1">
        <v>19718072</v>
      </c>
      <c r="B18921" s="1" t="s">
        <v>2376</v>
      </c>
      <c r="C18921" s="1" t="s">
        <v>2377</v>
      </c>
      <c r="D18921" s="1" t="s">
        <v>2378</v>
      </c>
      <c r="E18921" s="1" t="s">
        <v>66</v>
      </c>
      <c r="G18921" s="1" t="s">
        <v>199</v>
      </c>
    </row>
    <row r="18922" spans="1:7" x14ac:dyDescent="0.25">
      <c r="A18922" s="1">
        <v>33900999</v>
      </c>
      <c r="B18922" s="1" t="s">
        <v>47448</v>
      </c>
      <c r="C18922" s="1" t="s">
        <v>47449</v>
      </c>
      <c r="D18922" s="1" t="s">
        <v>47450</v>
      </c>
      <c r="E18922" s="1" t="s">
        <v>65</v>
      </c>
      <c r="F18922" s="1" t="s">
        <v>171</v>
      </c>
      <c r="G18922" s="1" t="s">
        <v>172</v>
      </c>
    </row>
    <row r="18923" spans="1:7" x14ac:dyDescent="0.25">
      <c r="A18923" s="1">
        <v>19745295</v>
      </c>
      <c r="B18923" s="1" t="s">
        <v>46107</v>
      </c>
      <c r="C18923" s="1" t="s">
        <v>46108</v>
      </c>
      <c r="D18923" s="1" t="s">
        <v>46109</v>
      </c>
      <c r="E18923" s="1" t="s">
        <v>66</v>
      </c>
      <c r="F18923" s="1" t="s">
        <v>356</v>
      </c>
      <c r="G18923" s="1" t="s">
        <v>357</v>
      </c>
    </row>
    <row r="18924" spans="1:7" x14ac:dyDescent="0.25">
      <c r="A18924" s="1">
        <v>35510896</v>
      </c>
      <c r="B18924" s="1" t="s">
        <v>47451</v>
      </c>
      <c r="C18924" s="1" t="s">
        <v>47452</v>
      </c>
      <c r="D18924" s="1" t="s">
        <v>47453</v>
      </c>
      <c r="E18924" s="1" t="s">
        <v>66</v>
      </c>
      <c r="F18924" s="1" t="s">
        <v>47454</v>
      </c>
      <c r="G18924" s="1" t="s">
        <v>47455</v>
      </c>
    </row>
    <row r="18925" spans="1:7" x14ac:dyDescent="0.25">
      <c r="B18925" s="1" t="s">
        <v>47456</v>
      </c>
      <c r="C18925" s="1" t="s">
        <v>47457</v>
      </c>
      <c r="D18925" s="1" t="s">
        <v>47456</v>
      </c>
      <c r="E18925" s="1" t="s">
        <v>66</v>
      </c>
      <c r="G18925" s="1" t="s">
        <v>199</v>
      </c>
    </row>
    <row r="18926" spans="1:7" x14ac:dyDescent="0.25">
      <c r="B18926" s="1" t="s">
        <v>47458</v>
      </c>
      <c r="C18926" s="1" t="s">
        <v>47458</v>
      </c>
      <c r="D18926" s="1" t="s">
        <v>47458</v>
      </c>
      <c r="E18926" s="1" t="s">
        <v>66</v>
      </c>
      <c r="G18926" s="1" t="s">
        <v>199</v>
      </c>
    </row>
    <row r="18927" spans="1:7" x14ac:dyDescent="0.25">
      <c r="B18927" s="1" t="s">
        <v>47459</v>
      </c>
      <c r="C18927" s="1" t="s">
        <v>47459</v>
      </c>
      <c r="D18927" s="1" t="s">
        <v>47459</v>
      </c>
      <c r="E18927" s="1" t="s">
        <v>66</v>
      </c>
      <c r="G18927" s="1" t="s">
        <v>199</v>
      </c>
    </row>
    <row r="18928" spans="1:7" x14ac:dyDescent="0.25">
      <c r="B18928" s="1" t="s">
        <v>47460</v>
      </c>
      <c r="C18928" s="1" t="s">
        <v>47460</v>
      </c>
      <c r="D18928" s="1" t="s">
        <v>47460</v>
      </c>
      <c r="E18928" s="1" t="s">
        <v>66</v>
      </c>
      <c r="G18928" s="1" t="s">
        <v>199</v>
      </c>
    </row>
    <row r="18929" spans="1:7" x14ac:dyDescent="0.25">
      <c r="B18929" s="1" t="s">
        <v>47461</v>
      </c>
      <c r="C18929" s="1" t="s">
        <v>47461</v>
      </c>
      <c r="D18929" s="1" t="s">
        <v>47461</v>
      </c>
      <c r="E18929" s="1" t="s">
        <v>66</v>
      </c>
      <c r="G18929" s="1" t="s">
        <v>199</v>
      </c>
    </row>
    <row r="18930" spans="1:7" x14ac:dyDescent="0.25">
      <c r="B18930" s="1" t="s">
        <v>47462</v>
      </c>
      <c r="C18930" s="1" t="s">
        <v>47462</v>
      </c>
      <c r="D18930" s="1" t="s">
        <v>47462</v>
      </c>
      <c r="E18930" s="1" t="s">
        <v>66</v>
      </c>
      <c r="G18930" s="1" t="s">
        <v>199</v>
      </c>
    </row>
    <row r="18931" spans="1:7" x14ac:dyDescent="0.25">
      <c r="A18931" s="1">
        <v>33901069</v>
      </c>
      <c r="B18931" s="1" t="s">
        <v>47463</v>
      </c>
      <c r="C18931" s="1" t="s">
        <v>47464</v>
      </c>
      <c r="D18931" s="1" t="s">
        <v>47465</v>
      </c>
      <c r="G18931" s="1" t="s">
        <v>199</v>
      </c>
    </row>
    <row r="18932" spans="1:7" x14ac:dyDescent="0.25">
      <c r="A18932" s="1">
        <v>33901071</v>
      </c>
      <c r="B18932" s="1" t="s">
        <v>47466</v>
      </c>
      <c r="C18932" s="1" t="s">
        <v>47467</v>
      </c>
      <c r="D18932" s="1" t="s">
        <v>47468</v>
      </c>
      <c r="E18932" s="1" t="s">
        <v>65</v>
      </c>
      <c r="F18932" s="1" t="s">
        <v>387</v>
      </c>
      <c r="G18932" s="1" t="s">
        <v>388</v>
      </c>
    </row>
    <row r="18933" spans="1:7" x14ac:dyDescent="0.25">
      <c r="A18933" s="1">
        <v>33901070</v>
      </c>
      <c r="B18933" s="1" t="s">
        <v>47469</v>
      </c>
      <c r="C18933" s="1" t="s">
        <v>47470</v>
      </c>
      <c r="D18933" s="1" t="s">
        <v>47471</v>
      </c>
      <c r="G18933" s="1" t="s">
        <v>199</v>
      </c>
    </row>
    <row r="18934" spans="1:7" x14ac:dyDescent="0.25">
      <c r="A18934" s="1">
        <v>33901073</v>
      </c>
      <c r="B18934" s="1" t="s">
        <v>47472</v>
      </c>
      <c r="C18934" s="1" t="s">
        <v>47473</v>
      </c>
      <c r="D18934" s="1" t="s">
        <v>47474</v>
      </c>
      <c r="E18934" s="1" t="s">
        <v>65</v>
      </c>
      <c r="G18934" s="1" t="s">
        <v>199</v>
      </c>
    </row>
    <row r="18935" spans="1:7" x14ac:dyDescent="0.25">
      <c r="A18935" s="1">
        <v>33901072</v>
      </c>
      <c r="B18935" s="1" t="s">
        <v>47475</v>
      </c>
      <c r="C18935" s="1" t="s">
        <v>47476</v>
      </c>
      <c r="D18935" s="1" t="s">
        <v>47477</v>
      </c>
      <c r="E18935" s="1" t="s">
        <v>65</v>
      </c>
      <c r="F18935" s="1" t="s">
        <v>387</v>
      </c>
      <c r="G18935" s="1" t="s">
        <v>388</v>
      </c>
    </row>
    <row r="18936" spans="1:7" x14ac:dyDescent="0.25">
      <c r="A18936" s="1">
        <v>33901074</v>
      </c>
      <c r="B18936" s="1" t="s">
        <v>47478</v>
      </c>
      <c r="C18936" s="1" t="s">
        <v>47479</v>
      </c>
      <c r="D18936" s="1" t="s">
        <v>47480</v>
      </c>
      <c r="G18936" s="1" t="s">
        <v>199</v>
      </c>
    </row>
    <row r="18937" spans="1:7" x14ac:dyDescent="0.25">
      <c r="B18937" s="1" t="s">
        <v>47481</v>
      </c>
      <c r="C18937" s="1" t="s">
        <v>47482</v>
      </c>
      <c r="D18937" s="1" t="s">
        <v>47483</v>
      </c>
      <c r="E18937" s="1" t="s">
        <v>66</v>
      </c>
      <c r="F18937" s="1" t="s">
        <v>149</v>
      </c>
      <c r="G18937" s="1" t="s">
        <v>150</v>
      </c>
    </row>
    <row r="18938" spans="1:7" x14ac:dyDescent="0.25">
      <c r="A18938" s="1">
        <v>35510441</v>
      </c>
      <c r="B18938" s="1" t="s">
        <v>47484</v>
      </c>
      <c r="C18938" s="1" t="s">
        <v>47485</v>
      </c>
      <c r="D18938" s="1" t="s">
        <v>47484</v>
      </c>
      <c r="E18938" s="1" t="s">
        <v>66</v>
      </c>
      <c r="F18938" s="1" t="s">
        <v>39780</v>
      </c>
      <c r="G18938" s="1" t="s">
        <v>39781</v>
      </c>
    </row>
    <row r="18939" spans="1:7" x14ac:dyDescent="0.25">
      <c r="A18939" s="1">
        <v>35520288</v>
      </c>
      <c r="B18939" s="1" t="s">
        <v>43053</v>
      </c>
      <c r="C18939" s="1" t="s">
        <v>43054</v>
      </c>
      <c r="D18939" s="1" t="s">
        <v>43055</v>
      </c>
      <c r="E18939" s="1" t="s">
        <v>66</v>
      </c>
      <c r="F18939" s="1" t="s">
        <v>3248</v>
      </c>
      <c r="G18939" s="1" t="s">
        <v>3249</v>
      </c>
    </row>
    <row r="18940" spans="1:7" x14ac:dyDescent="0.25">
      <c r="A18940" s="1">
        <v>33901075</v>
      </c>
      <c r="B18940" s="1" t="s">
        <v>47486</v>
      </c>
      <c r="C18940" s="1" t="s">
        <v>47487</v>
      </c>
      <c r="D18940" s="1" t="s">
        <v>47488</v>
      </c>
      <c r="G18940" s="1" t="s">
        <v>199</v>
      </c>
    </row>
    <row r="18941" spans="1:7" x14ac:dyDescent="0.25">
      <c r="B18941" s="1" t="s">
        <v>47489</v>
      </c>
      <c r="C18941" s="1" t="s">
        <v>47490</v>
      </c>
      <c r="D18941" s="1" t="s">
        <v>47491</v>
      </c>
      <c r="E18941" s="1" t="s">
        <v>66</v>
      </c>
      <c r="F18941" s="1" t="s">
        <v>9792</v>
      </c>
      <c r="G18941" s="1" t="s">
        <v>9793</v>
      </c>
    </row>
    <row r="18942" spans="1:7" x14ac:dyDescent="0.25">
      <c r="B18942" s="1" t="s">
        <v>47492</v>
      </c>
      <c r="C18942" s="1" t="s">
        <v>47493</v>
      </c>
      <c r="D18942" s="1" t="s">
        <v>47494</v>
      </c>
      <c r="E18942" s="1" t="s">
        <v>66</v>
      </c>
      <c r="F18942" s="1" t="s">
        <v>9792</v>
      </c>
      <c r="G18942" s="1" t="s">
        <v>9793</v>
      </c>
    </row>
    <row r="18943" spans="1:7" x14ac:dyDescent="0.25">
      <c r="B18943" s="1" t="s">
        <v>47495</v>
      </c>
      <c r="C18943" s="1" t="s">
        <v>47496</v>
      </c>
      <c r="D18943" s="1" t="s">
        <v>47497</v>
      </c>
      <c r="E18943" s="1" t="s">
        <v>66</v>
      </c>
      <c r="F18943" s="1" t="s">
        <v>1942</v>
      </c>
      <c r="G18943" s="1" t="s">
        <v>1943</v>
      </c>
    </row>
    <row r="18944" spans="1:7" x14ac:dyDescent="0.25">
      <c r="B18944" s="1" t="s">
        <v>47498</v>
      </c>
      <c r="C18944" s="1" t="s">
        <v>47499</v>
      </c>
      <c r="D18944" s="1" t="s">
        <v>47500</v>
      </c>
      <c r="E18944" s="1" t="s">
        <v>66</v>
      </c>
      <c r="F18944" s="1" t="s">
        <v>9419</v>
      </c>
      <c r="G18944" s="1" t="s">
        <v>9420</v>
      </c>
    </row>
    <row r="18945" spans="1:7" x14ac:dyDescent="0.25">
      <c r="B18945" s="1" t="s">
        <v>47501</v>
      </c>
      <c r="C18945" s="1" t="s">
        <v>47502</v>
      </c>
      <c r="D18945" s="1" t="s">
        <v>47503</v>
      </c>
      <c r="E18945" s="1" t="s">
        <v>66</v>
      </c>
      <c r="F18945" s="1" t="s">
        <v>361</v>
      </c>
      <c r="G18945" s="1" t="s">
        <v>362</v>
      </c>
    </row>
    <row r="18946" spans="1:7" x14ac:dyDescent="0.25">
      <c r="B18946" s="1" t="s">
        <v>47504</v>
      </c>
      <c r="C18946" s="1" t="s">
        <v>47505</v>
      </c>
      <c r="D18946" s="1" t="s">
        <v>47506</v>
      </c>
      <c r="E18946" s="1" t="s">
        <v>66</v>
      </c>
      <c r="F18946" s="1" t="s">
        <v>4305</v>
      </c>
      <c r="G18946" s="1" t="s">
        <v>4306</v>
      </c>
    </row>
    <row r="18947" spans="1:7" x14ac:dyDescent="0.25">
      <c r="A18947" s="1">
        <v>35718700</v>
      </c>
      <c r="B18947" s="1" t="s">
        <v>47507</v>
      </c>
      <c r="C18947" s="1" t="s">
        <v>47508</v>
      </c>
      <c r="D18947" s="1" t="s">
        <v>47509</v>
      </c>
      <c r="E18947" s="1" t="s">
        <v>65</v>
      </c>
      <c r="F18947" s="1" t="s">
        <v>47510</v>
      </c>
      <c r="G18947" s="1" t="s">
        <v>47511</v>
      </c>
    </row>
    <row r="18948" spans="1:7" x14ac:dyDescent="0.25">
      <c r="A18948" s="1">
        <v>19730006</v>
      </c>
      <c r="B18948" s="1" t="s">
        <v>12891</v>
      </c>
      <c r="C18948" s="1" t="s">
        <v>12892</v>
      </c>
      <c r="D18948" s="1" t="s">
        <v>12893</v>
      </c>
      <c r="E18948" s="1" t="s">
        <v>66</v>
      </c>
      <c r="F18948" s="1" t="s">
        <v>1664</v>
      </c>
      <c r="G18948" s="1" t="s">
        <v>1665</v>
      </c>
    </row>
    <row r="18949" spans="1:7" x14ac:dyDescent="0.25">
      <c r="A18949" s="1">
        <v>19760006</v>
      </c>
      <c r="B18949" s="1" t="s">
        <v>13301</v>
      </c>
      <c r="C18949" s="1" t="s">
        <v>13302</v>
      </c>
      <c r="D18949" s="1" t="s">
        <v>13303</v>
      </c>
      <c r="E18949" s="1" t="s">
        <v>66</v>
      </c>
      <c r="F18949" s="1" t="s">
        <v>12154</v>
      </c>
      <c r="G18949" s="1" t="s">
        <v>12155</v>
      </c>
    </row>
    <row r="18950" spans="1:7" x14ac:dyDescent="0.25">
      <c r="A18950" s="1">
        <v>19760015</v>
      </c>
      <c r="B18950" s="1" t="s">
        <v>13318</v>
      </c>
      <c r="C18950" s="1" t="s">
        <v>13319</v>
      </c>
      <c r="D18950" s="1" t="s">
        <v>13320</v>
      </c>
      <c r="E18950" s="1" t="s">
        <v>66</v>
      </c>
      <c r="F18950" s="1" t="s">
        <v>12154</v>
      </c>
      <c r="G18950" s="1" t="s">
        <v>12155</v>
      </c>
    </row>
    <row r="18951" spans="1:7" x14ac:dyDescent="0.25">
      <c r="A18951" s="1">
        <v>19750036</v>
      </c>
      <c r="B18951" s="1" t="s">
        <v>47512</v>
      </c>
      <c r="C18951" s="1" t="s">
        <v>47513</v>
      </c>
      <c r="D18951" s="1" t="s">
        <v>47514</v>
      </c>
      <c r="E18951" s="1" t="s">
        <v>66</v>
      </c>
      <c r="F18951" s="1" t="s">
        <v>1639</v>
      </c>
      <c r="G18951" s="1" t="s">
        <v>1640</v>
      </c>
    </row>
    <row r="18952" spans="1:7" x14ac:dyDescent="0.25">
      <c r="B18952" s="1" t="s">
        <v>47515</v>
      </c>
      <c r="C18952" s="1" t="s">
        <v>47516</v>
      </c>
      <c r="D18952" s="1" t="s">
        <v>47517</v>
      </c>
      <c r="E18952" s="1" t="s">
        <v>66</v>
      </c>
      <c r="F18952" s="1" t="s">
        <v>2196</v>
      </c>
      <c r="G18952" s="1" t="s">
        <v>2197</v>
      </c>
    </row>
    <row r="18953" spans="1:7" x14ac:dyDescent="0.25">
      <c r="B18953" s="1" t="s">
        <v>47518</v>
      </c>
      <c r="C18953" s="1" t="s">
        <v>47519</v>
      </c>
      <c r="D18953" s="1" t="s">
        <v>47520</v>
      </c>
      <c r="E18953" s="1" t="s">
        <v>66</v>
      </c>
      <c r="F18953" s="1" t="s">
        <v>2196</v>
      </c>
      <c r="G18953" s="1" t="s">
        <v>2197</v>
      </c>
    </row>
    <row r="18954" spans="1:7" x14ac:dyDescent="0.25">
      <c r="B18954" s="1" t="s">
        <v>47521</v>
      </c>
      <c r="C18954" s="1" t="s">
        <v>47522</v>
      </c>
      <c r="D18954" s="1" t="s">
        <v>47523</v>
      </c>
      <c r="E18954" s="1" t="s">
        <v>66</v>
      </c>
      <c r="F18954" s="1" t="s">
        <v>4851</v>
      </c>
      <c r="G18954" s="1" t="s">
        <v>4852</v>
      </c>
    </row>
    <row r="18955" spans="1:7" x14ac:dyDescent="0.25">
      <c r="B18955" s="1" t="s">
        <v>47524</v>
      </c>
      <c r="C18955" s="1" t="s">
        <v>47525</v>
      </c>
      <c r="D18955" s="1" t="s">
        <v>47526</v>
      </c>
      <c r="E18955" s="1" t="s">
        <v>65</v>
      </c>
      <c r="F18955" s="1" t="s">
        <v>149</v>
      </c>
      <c r="G18955" s="1" t="s">
        <v>150</v>
      </c>
    </row>
    <row r="18956" spans="1:7" x14ac:dyDescent="0.25">
      <c r="B18956" s="1" t="s">
        <v>47527</v>
      </c>
      <c r="C18956" s="1" t="s">
        <v>47528</v>
      </c>
      <c r="D18956" s="1" t="s">
        <v>47529</v>
      </c>
      <c r="E18956" s="1" t="s">
        <v>66</v>
      </c>
      <c r="F18956" s="1" t="s">
        <v>1042</v>
      </c>
      <c r="G18956" s="1" t="s">
        <v>1043</v>
      </c>
    </row>
    <row r="18957" spans="1:7" x14ac:dyDescent="0.25">
      <c r="B18957" s="1" t="s">
        <v>47530</v>
      </c>
      <c r="C18957" s="1" t="s">
        <v>47531</v>
      </c>
      <c r="D18957" s="1" t="s">
        <v>47532</v>
      </c>
      <c r="E18957" s="1" t="s">
        <v>66</v>
      </c>
      <c r="F18957" s="1" t="s">
        <v>1042</v>
      </c>
      <c r="G18957" s="1" t="s">
        <v>1043</v>
      </c>
    </row>
    <row r="18958" spans="1:7" x14ac:dyDescent="0.25">
      <c r="B18958" s="1" t="s">
        <v>41359</v>
      </c>
      <c r="C18958" s="1" t="s">
        <v>41360</v>
      </c>
      <c r="D18958" s="1" t="s">
        <v>41361</v>
      </c>
      <c r="E18958" s="1" t="s">
        <v>66</v>
      </c>
      <c r="F18958" s="1" t="s">
        <v>480</v>
      </c>
      <c r="G18958" s="1" t="s">
        <v>481</v>
      </c>
    </row>
    <row r="18959" spans="1:7" x14ac:dyDescent="0.25">
      <c r="B18959" s="1" t="s">
        <v>41353</v>
      </c>
      <c r="C18959" s="1" t="s">
        <v>41354</v>
      </c>
      <c r="D18959" s="1" t="s">
        <v>41355</v>
      </c>
      <c r="E18959" s="1" t="s">
        <v>66</v>
      </c>
      <c r="F18959" s="1" t="s">
        <v>480</v>
      </c>
      <c r="G18959" s="1" t="s">
        <v>481</v>
      </c>
    </row>
    <row r="18960" spans="1:7" x14ac:dyDescent="0.25">
      <c r="B18960" s="1" t="s">
        <v>41362</v>
      </c>
      <c r="C18960" s="1" t="s">
        <v>47533</v>
      </c>
      <c r="D18960" s="1" t="s">
        <v>41364</v>
      </c>
      <c r="E18960" s="1" t="s">
        <v>66</v>
      </c>
      <c r="F18960" s="1" t="s">
        <v>480</v>
      </c>
      <c r="G18960" s="1" t="s">
        <v>481</v>
      </c>
    </row>
    <row r="18961" spans="1:7" x14ac:dyDescent="0.25">
      <c r="B18961" s="1" t="s">
        <v>41356</v>
      </c>
      <c r="C18961" s="1" t="s">
        <v>41357</v>
      </c>
      <c r="D18961" s="1" t="s">
        <v>41358</v>
      </c>
      <c r="E18961" s="1" t="s">
        <v>66</v>
      </c>
      <c r="F18961" s="1">
        <v>1854</v>
      </c>
      <c r="G18961" s="1" t="s">
        <v>199</v>
      </c>
    </row>
    <row r="18962" spans="1:7" x14ac:dyDescent="0.25">
      <c r="A18962" s="1">
        <v>19850086</v>
      </c>
      <c r="B18962" s="1" t="s">
        <v>47534</v>
      </c>
      <c r="C18962" s="1" t="s">
        <v>47535</v>
      </c>
      <c r="D18962" s="1" t="s">
        <v>47536</v>
      </c>
      <c r="E18962" s="1" t="s">
        <v>66</v>
      </c>
      <c r="F18962" s="1" t="s">
        <v>374</v>
      </c>
      <c r="G18962" s="1" t="s">
        <v>375</v>
      </c>
    </row>
    <row r="18963" spans="1:7" x14ac:dyDescent="0.25">
      <c r="A18963" s="1">
        <v>19850087</v>
      </c>
      <c r="B18963" s="1" t="s">
        <v>47537</v>
      </c>
      <c r="C18963" s="1" t="s">
        <v>47538</v>
      </c>
      <c r="D18963" s="1" t="s">
        <v>47539</v>
      </c>
      <c r="E18963" s="1" t="s">
        <v>66</v>
      </c>
      <c r="F18963" s="1" t="s">
        <v>374</v>
      </c>
      <c r="G18963" s="1" t="s">
        <v>375</v>
      </c>
    </row>
    <row r="18964" spans="1:7" x14ac:dyDescent="0.25">
      <c r="A18964" s="1">
        <v>33901076</v>
      </c>
      <c r="B18964" s="1" t="s">
        <v>47540</v>
      </c>
      <c r="C18964" s="1" t="s">
        <v>47541</v>
      </c>
      <c r="D18964" s="1" t="s">
        <v>47542</v>
      </c>
      <c r="G18964" s="1" t="s">
        <v>199</v>
      </c>
    </row>
    <row r="18965" spans="1:7" x14ac:dyDescent="0.25">
      <c r="A18965" s="1">
        <v>37090163</v>
      </c>
      <c r="B18965" s="1" t="s">
        <v>47543</v>
      </c>
      <c r="C18965" s="1" t="s">
        <v>47543</v>
      </c>
      <c r="D18965" s="1" t="s">
        <v>47543</v>
      </c>
      <c r="G18965" s="1" t="s">
        <v>199</v>
      </c>
    </row>
    <row r="18966" spans="1:7" x14ac:dyDescent="0.25">
      <c r="B18966" s="1" t="s">
        <v>47544</v>
      </c>
      <c r="C18966" s="1" t="s">
        <v>47545</v>
      </c>
      <c r="D18966" s="1" t="s">
        <v>47546</v>
      </c>
      <c r="E18966" s="1" t="s">
        <v>66</v>
      </c>
      <c r="F18966" s="1" t="s">
        <v>2196</v>
      </c>
      <c r="G18966" s="1" t="s">
        <v>2197</v>
      </c>
    </row>
    <row r="18967" spans="1:7" x14ac:dyDescent="0.25">
      <c r="B18967" s="1" t="s">
        <v>47547</v>
      </c>
      <c r="C18967" s="1" t="s">
        <v>47548</v>
      </c>
      <c r="D18967" s="1" t="s">
        <v>47549</v>
      </c>
      <c r="E18967" s="1" t="s">
        <v>66</v>
      </c>
      <c r="F18967" s="1" t="s">
        <v>2196</v>
      </c>
      <c r="G18967" s="1" t="s">
        <v>2197</v>
      </c>
    </row>
    <row r="18968" spans="1:7" x14ac:dyDescent="0.25">
      <c r="B18968" s="1" t="s">
        <v>47550</v>
      </c>
      <c r="C18968" s="1" t="s">
        <v>47551</v>
      </c>
      <c r="D18968" s="1" t="s">
        <v>47552</v>
      </c>
      <c r="E18968" s="1" t="s">
        <v>66</v>
      </c>
      <c r="G18968" s="1" t="s">
        <v>199</v>
      </c>
    </row>
    <row r="18969" spans="1:7" x14ac:dyDescent="0.25">
      <c r="B18969" s="1" t="s">
        <v>47553</v>
      </c>
      <c r="C18969" s="1" t="s">
        <v>47554</v>
      </c>
      <c r="D18969" s="1" t="s">
        <v>47555</v>
      </c>
      <c r="E18969" s="1" t="s">
        <v>66</v>
      </c>
      <c r="F18969" s="1" t="s">
        <v>1320</v>
      </c>
      <c r="G18969" s="1" t="s">
        <v>1321</v>
      </c>
    </row>
    <row r="18970" spans="1:7" x14ac:dyDescent="0.25">
      <c r="B18970" s="1" t="s">
        <v>5338</v>
      </c>
      <c r="C18970" s="1" t="s">
        <v>5339</v>
      </c>
      <c r="D18970" s="1" t="s">
        <v>47556</v>
      </c>
      <c r="E18970" s="1" t="s">
        <v>66</v>
      </c>
      <c r="F18970" s="1" t="s">
        <v>493</v>
      </c>
      <c r="G18970" s="1" t="s">
        <v>494</v>
      </c>
    </row>
    <row r="18971" spans="1:7" x14ac:dyDescent="0.25">
      <c r="B18971" s="1" t="s">
        <v>5764</v>
      </c>
      <c r="C18971" s="1" t="s">
        <v>5765</v>
      </c>
      <c r="D18971" s="1" t="s">
        <v>5766</v>
      </c>
      <c r="E18971" s="1" t="s">
        <v>66</v>
      </c>
      <c r="F18971" s="1" t="s">
        <v>493</v>
      </c>
      <c r="G18971" s="1" t="s">
        <v>494</v>
      </c>
    </row>
    <row r="18972" spans="1:7" x14ac:dyDescent="0.25">
      <c r="B18972" s="1" t="s">
        <v>47557</v>
      </c>
      <c r="C18972" s="1" t="s">
        <v>47558</v>
      </c>
      <c r="D18972" s="1" t="s">
        <v>47559</v>
      </c>
      <c r="E18972" s="1" t="s">
        <v>66</v>
      </c>
      <c r="F18972" s="1" t="s">
        <v>1320</v>
      </c>
      <c r="G18972" s="1" t="s">
        <v>1321</v>
      </c>
    </row>
    <row r="18973" spans="1:7" x14ac:dyDescent="0.25">
      <c r="A18973" s="1">
        <v>37090164</v>
      </c>
      <c r="B18973" s="1" t="s">
        <v>47560</v>
      </c>
      <c r="C18973" s="1" t="s">
        <v>47560</v>
      </c>
      <c r="D18973" s="1" t="s">
        <v>47560</v>
      </c>
      <c r="G18973" s="1" t="s">
        <v>199</v>
      </c>
    </row>
    <row r="18974" spans="1:7" x14ac:dyDescent="0.25">
      <c r="A18974" s="1">
        <v>37090165</v>
      </c>
      <c r="B18974" s="1" t="s">
        <v>47561</v>
      </c>
      <c r="C18974" s="1" t="s">
        <v>47561</v>
      </c>
      <c r="D18974" s="1" t="s">
        <v>47561</v>
      </c>
      <c r="G18974" s="1" t="s">
        <v>199</v>
      </c>
    </row>
    <row r="18975" spans="1:7" x14ac:dyDescent="0.25">
      <c r="A18975" s="1">
        <v>37090166</v>
      </c>
      <c r="B18975" s="1" t="s">
        <v>47562</v>
      </c>
      <c r="C18975" s="1" t="s">
        <v>47562</v>
      </c>
      <c r="D18975" s="1" t="s">
        <v>47562</v>
      </c>
      <c r="G18975" s="1" t="s">
        <v>199</v>
      </c>
    </row>
    <row r="18976" spans="1:7" x14ac:dyDescent="0.25">
      <c r="A18976" s="1">
        <v>37090167</v>
      </c>
      <c r="B18976" s="1" t="s">
        <v>47563</v>
      </c>
      <c r="C18976" s="1" t="s">
        <v>47563</v>
      </c>
      <c r="D18976" s="1" t="s">
        <v>47563</v>
      </c>
      <c r="G18976" s="1" t="s">
        <v>199</v>
      </c>
    </row>
    <row r="18977" spans="1:7" x14ac:dyDescent="0.25">
      <c r="A18977" s="1">
        <v>37090168</v>
      </c>
      <c r="B18977" s="1" t="s">
        <v>47564</v>
      </c>
      <c r="C18977" s="1" t="s">
        <v>47564</v>
      </c>
      <c r="D18977" s="1" t="s">
        <v>47564</v>
      </c>
      <c r="G18977" s="1" t="s">
        <v>199</v>
      </c>
    </row>
    <row r="18978" spans="1:7" x14ac:dyDescent="0.25">
      <c r="B18978" s="1" t="s">
        <v>47565</v>
      </c>
      <c r="C18978" s="1" t="s">
        <v>47565</v>
      </c>
      <c r="D18978" s="1" t="s">
        <v>47565</v>
      </c>
      <c r="E18978" s="1" t="s">
        <v>66</v>
      </c>
      <c r="G18978" s="1" t="s">
        <v>199</v>
      </c>
    </row>
    <row r="18979" spans="1:7" x14ac:dyDescent="0.25">
      <c r="B18979" s="1" t="s">
        <v>47566</v>
      </c>
      <c r="C18979" s="1" t="s">
        <v>47566</v>
      </c>
      <c r="D18979" s="1" t="s">
        <v>47566</v>
      </c>
      <c r="E18979" s="1" t="s">
        <v>66</v>
      </c>
      <c r="G18979" s="1" t="s">
        <v>199</v>
      </c>
    </row>
    <row r="18980" spans="1:7" x14ac:dyDescent="0.25">
      <c r="A18980" s="1">
        <v>19897005</v>
      </c>
      <c r="B18980" s="1" t="s">
        <v>47567</v>
      </c>
      <c r="C18980" s="1" t="s">
        <v>47568</v>
      </c>
      <c r="D18980" s="1" t="s">
        <v>47569</v>
      </c>
      <c r="E18980" s="1" t="s">
        <v>66</v>
      </c>
      <c r="F18980" s="1" t="s">
        <v>47570</v>
      </c>
      <c r="G18980" s="1" t="s">
        <v>199</v>
      </c>
    </row>
    <row r="18981" spans="1:7" x14ac:dyDescent="0.25">
      <c r="B18981" s="1" t="s">
        <v>47571</v>
      </c>
      <c r="C18981" s="1" t="s">
        <v>47572</v>
      </c>
      <c r="D18981" s="1" t="s">
        <v>47573</v>
      </c>
      <c r="E18981" s="1" t="s">
        <v>66</v>
      </c>
      <c r="G18981" s="1" t="s">
        <v>199</v>
      </c>
    </row>
    <row r="18982" spans="1:7" x14ac:dyDescent="0.25">
      <c r="B18982" s="1" t="s">
        <v>47574</v>
      </c>
      <c r="C18982" s="1" t="s">
        <v>47575</v>
      </c>
      <c r="D18982" s="1" t="s">
        <v>47576</v>
      </c>
      <c r="E18982" s="1" t="s">
        <v>66</v>
      </c>
      <c r="G18982" s="1" t="s">
        <v>199</v>
      </c>
    </row>
    <row r="18983" spans="1:7" x14ac:dyDescent="0.25">
      <c r="A18983" s="1">
        <v>19897006</v>
      </c>
      <c r="B18983" s="1" t="s">
        <v>47577</v>
      </c>
      <c r="C18983" s="1" t="s">
        <v>47578</v>
      </c>
      <c r="D18983" s="1" t="s">
        <v>47579</v>
      </c>
      <c r="E18983" s="1" t="s">
        <v>66</v>
      </c>
      <c r="F18983" s="1" t="s">
        <v>47570</v>
      </c>
      <c r="G18983" s="1" t="s">
        <v>199</v>
      </c>
    </row>
    <row r="18984" spans="1:7" x14ac:dyDescent="0.25">
      <c r="B18984" s="1" t="s">
        <v>47580</v>
      </c>
      <c r="C18984" s="1" t="s">
        <v>47581</v>
      </c>
      <c r="D18984" s="1" t="s">
        <v>47582</v>
      </c>
      <c r="E18984" s="1" t="s">
        <v>66</v>
      </c>
      <c r="G18984" s="1" t="s">
        <v>199</v>
      </c>
    </row>
    <row r="18985" spans="1:7" x14ac:dyDescent="0.25">
      <c r="A18985" s="1">
        <v>19745296</v>
      </c>
      <c r="B18985" s="1" t="s">
        <v>9144</v>
      </c>
      <c r="C18985" s="1" t="s">
        <v>9145</v>
      </c>
      <c r="D18985" s="1" t="s">
        <v>9146</v>
      </c>
      <c r="E18985" s="1" t="s">
        <v>66</v>
      </c>
      <c r="F18985" s="1" t="s">
        <v>356</v>
      </c>
      <c r="G18985" s="1" t="s">
        <v>357</v>
      </c>
    </row>
    <row r="18986" spans="1:7" x14ac:dyDescent="0.25">
      <c r="B18986" s="1" t="s">
        <v>47583</v>
      </c>
      <c r="C18986" s="1" t="s">
        <v>47583</v>
      </c>
      <c r="D18986" s="1" t="s">
        <v>47583</v>
      </c>
      <c r="E18986" s="1" t="s">
        <v>66</v>
      </c>
      <c r="G18986" s="1" t="s">
        <v>199</v>
      </c>
    </row>
    <row r="18987" spans="1:7" x14ac:dyDescent="0.25">
      <c r="B18987" s="1" t="s">
        <v>47584</v>
      </c>
      <c r="C18987" s="1" t="s">
        <v>47584</v>
      </c>
      <c r="D18987" s="1" t="s">
        <v>47584</v>
      </c>
      <c r="E18987" s="1" t="s">
        <v>66</v>
      </c>
      <c r="G18987" s="1" t="s">
        <v>199</v>
      </c>
    </row>
    <row r="18988" spans="1:7" x14ac:dyDescent="0.25">
      <c r="A18988" s="1">
        <v>19750002</v>
      </c>
      <c r="B18988" s="1" t="s">
        <v>44019</v>
      </c>
      <c r="C18988" s="1" t="s">
        <v>44020</v>
      </c>
      <c r="D18988" s="1" t="s">
        <v>44021</v>
      </c>
      <c r="E18988" s="1" t="s">
        <v>66</v>
      </c>
      <c r="F18988" s="1" t="s">
        <v>1639</v>
      </c>
      <c r="G18988" s="1" t="s">
        <v>1640</v>
      </c>
    </row>
    <row r="18989" spans="1:7" x14ac:dyDescent="0.25">
      <c r="A18989" s="1">
        <v>35520290</v>
      </c>
      <c r="B18989" s="1" t="s">
        <v>47585</v>
      </c>
      <c r="C18989" s="1" t="s">
        <v>47586</v>
      </c>
      <c r="D18989" s="1" t="s">
        <v>47587</v>
      </c>
      <c r="E18989" s="1" t="s">
        <v>66</v>
      </c>
      <c r="F18989" s="1" t="s">
        <v>2196</v>
      </c>
      <c r="G18989" s="1" t="s">
        <v>2197</v>
      </c>
    </row>
    <row r="18990" spans="1:7" x14ac:dyDescent="0.25">
      <c r="A18990" s="1">
        <v>35520291</v>
      </c>
      <c r="B18990" s="1" t="s">
        <v>47588</v>
      </c>
      <c r="C18990" s="1" t="s">
        <v>47589</v>
      </c>
      <c r="D18990" s="1" t="s">
        <v>47590</v>
      </c>
      <c r="E18990" s="1" t="s">
        <v>66</v>
      </c>
      <c r="F18990" s="1" t="s">
        <v>2196</v>
      </c>
      <c r="G18990" s="1" t="s">
        <v>2197</v>
      </c>
    </row>
    <row r="18991" spans="1:7" x14ac:dyDescent="0.25">
      <c r="A18991" s="1">
        <v>35520292</v>
      </c>
      <c r="B18991" s="1" t="s">
        <v>47591</v>
      </c>
      <c r="C18991" s="1" t="s">
        <v>47592</v>
      </c>
      <c r="D18991" s="1" t="s">
        <v>47593</v>
      </c>
      <c r="E18991" s="1" t="s">
        <v>66</v>
      </c>
      <c r="F18991" s="1" t="s">
        <v>2196</v>
      </c>
      <c r="G18991" s="1" t="s">
        <v>2197</v>
      </c>
    </row>
    <row r="18992" spans="1:7" x14ac:dyDescent="0.25">
      <c r="A18992" s="1">
        <v>35520293</v>
      </c>
      <c r="B18992" s="1" t="s">
        <v>47594</v>
      </c>
      <c r="C18992" s="1" t="s">
        <v>47595</v>
      </c>
      <c r="D18992" s="1" t="s">
        <v>47596</v>
      </c>
      <c r="E18992" s="1" t="s">
        <v>66</v>
      </c>
      <c r="F18992" s="1" t="s">
        <v>2196</v>
      </c>
      <c r="G18992" s="1" t="s">
        <v>2197</v>
      </c>
    </row>
    <row r="18993" spans="1:7" x14ac:dyDescent="0.25">
      <c r="A18993" s="1">
        <v>19745351</v>
      </c>
      <c r="B18993" s="1" t="s">
        <v>47597</v>
      </c>
      <c r="C18993" s="1" t="s">
        <v>47598</v>
      </c>
      <c r="D18993" s="1" t="s">
        <v>47599</v>
      </c>
      <c r="E18993" s="1" t="s">
        <v>66</v>
      </c>
      <c r="F18993" s="1" t="s">
        <v>356</v>
      </c>
      <c r="G18993" s="1" t="s">
        <v>357</v>
      </c>
    </row>
    <row r="18994" spans="1:7" x14ac:dyDescent="0.25">
      <c r="B18994" s="1" t="s">
        <v>47600</v>
      </c>
      <c r="C18994" s="1" t="s">
        <v>47601</v>
      </c>
      <c r="D18994" s="1" t="s">
        <v>47602</v>
      </c>
      <c r="E18994" s="1" t="s">
        <v>66</v>
      </c>
      <c r="F18994" s="1" t="s">
        <v>356</v>
      </c>
      <c r="G18994" s="1" t="s">
        <v>357</v>
      </c>
    </row>
    <row r="18995" spans="1:7" x14ac:dyDescent="0.25">
      <c r="B18995" s="1" t="s">
        <v>47603</v>
      </c>
      <c r="C18995" s="1" t="s">
        <v>47604</v>
      </c>
      <c r="D18995" s="1" t="s">
        <v>47605</v>
      </c>
      <c r="E18995" s="1" t="s">
        <v>66</v>
      </c>
      <c r="F18995" s="1" t="s">
        <v>149</v>
      </c>
      <c r="G18995" s="1" t="s">
        <v>150</v>
      </c>
    </row>
    <row r="18996" spans="1:7" x14ac:dyDescent="0.25">
      <c r="B18996" s="1" t="s">
        <v>47606</v>
      </c>
      <c r="C18996" s="1" t="s">
        <v>47607</v>
      </c>
      <c r="D18996" s="1" t="s">
        <v>47608</v>
      </c>
      <c r="E18996" s="1" t="s">
        <v>66</v>
      </c>
      <c r="F18996" s="1" t="s">
        <v>149</v>
      </c>
      <c r="G18996" s="1" t="s">
        <v>150</v>
      </c>
    </row>
    <row r="18997" spans="1:7" x14ac:dyDescent="0.25">
      <c r="B18997" s="1" t="s">
        <v>47609</v>
      </c>
      <c r="C18997" s="1" t="s">
        <v>47610</v>
      </c>
      <c r="D18997" s="1" t="s">
        <v>47611</v>
      </c>
      <c r="E18997" s="1" t="s">
        <v>66</v>
      </c>
      <c r="F18997" s="1" t="s">
        <v>149</v>
      </c>
      <c r="G18997" s="1" t="s">
        <v>150</v>
      </c>
    </row>
    <row r="18998" spans="1:7" x14ac:dyDescent="0.25">
      <c r="A18998" s="1">
        <v>33001091</v>
      </c>
      <c r="B18998" s="1" t="s">
        <v>47612</v>
      </c>
      <c r="C18998" s="1" t="s">
        <v>47613</v>
      </c>
      <c r="D18998" s="1" t="s">
        <v>47614</v>
      </c>
      <c r="E18998" s="1" t="s">
        <v>66</v>
      </c>
      <c r="F18998" s="1" t="s">
        <v>22980</v>
      </c>
      <c r="G18998" s="1" t="s">
        <v>22981</v>
      </c>
    </row>
    <row r="18999" spans="1:7" x14ac:dyDescent="0.25">
      <c r="B18999" s="1" t="s">
        <v>47615</v>
      </c>
      <c r="C18999" s="1" t="s">
        <v>47616</v>
      </c>
      <c r="D18999" s="1" t="s">
        <v>47617</v>
      </c>
      <c r="E18999" s="1" t="s">
        <v>66</v>
      </c>
      <c r="F18999" s="1" t="s">
        <v>1388</v>
      </c>
      <c r="G18999" s="1" t="s">
        <v>1389</v>
      </c>
    </row>
    <row r="19000" spans="1:7" x14ac:dyDescent="0.25">
      <c r="B19000" s="1" t="s">
        <v>47618</v>
      </c>
      <c r="C19000" s="1" t="s">
        <v>47619</v>
      </c>
      <c r="D19000" s="1" t="s">
        <v>47620</v>
      </c>
      <c r="E19000" s="1" t="s">
        <v>66</v>
      </c>
      <c r="F19000" s="1" t="s">
        <v>1388</v>
      </c>
      <c r="G19000" s="1" t="s">
        <v>1389</v>
      </c>
    </row>
    <row r="19001" spans="1:7" x14ac:dyDescent="0.25">
      <c r="A19001" s="1">
        <v>33001137</v>
      </c>
      <c r="B19001" s="1" t="s">
        <v>47621</v>
      </c>
      <c r="C19001" s="1" t="s">
        <v>47622</v>
      </c>
      <c r="D19001" s="1" t="s">
        <v>47623</v>
      </c>
      <c r="E19001" s="1" t="s">
        <v>66</v>
      </c>
      <c r="F19001" s="1" t="s">
        <v>22980</v>
      </c>
      <c r="G19001" s="1" t="s">
        <v>22981</v>
      </c>
    </row>
    <row r="19002" spans="1:7" x14ac:dyDescent="0.25">
      <c r="A19002" s="1">
        <v>33001150</v>
      </c>
      <c r="B19002" s="1" t="s">
        <v>47624</v>
      </c>
      <c r="C19002" s="1" t="s">
        <v>47625</v>
      </c>
      <c r="D19002" s="1" t="s">
        <v>47626</v>
      </c>
      <c r="E19002" s="1" t="s">
        <v>66</v>
      </c>
      <c r="F19002" s="1" t="s">
        <v>22980</v>
      </c>
      <c r="G19002" s="1" t="s">
        <v>22981</v>
      </c>
    </row>
    <row r="19003" spans="1:7" x14ac:dyDescent="0.25">
      <c r="A19003" s="1">
        <v>33001178</v>
      </c>
      <c r="B19003" s="1" t="s">
        <v>47627</v>
      </c>
      <c r="C19003" s="1" t="s">
        <v>47628</v>
      </c>
      <c r="D19003" s="1" t="s">
        <v>47629</v>
      </c>
      <c r="E19003" s="1" t="s">
        <v>66</v>
      </c>
      <c r="F19003" s="1" t="s">
        <v>22980</v>
      </c>
      <c r="G19003" s="1" t="s">
        <v>22981</v>
      </c>
    </row>
    <row r="19004" spans="1:7" x14ac:dyDescent="0.25">
      <c r="B19004" s="1" t="s">
        <v>47630</v>
      </c>
      <c r="C19004" s="1" t="s">
        <v>47630</v>
      </c>
      <c r="D19004" s="1" t="s">
        <v>47630</v>
      </c>
      <c r="E19004" s="1" t="s">
        <v>65</v>
      </c>
      <c r="G19004" s="1" t="s">
        <v>199</v>
      </c>
    </row>
    <row r="19005" spans="1:7" x14ac:dyDescent="0.25">
      <c r="B19005" s="1" t="s">
        <v>47631</v>
      </c>
      <c r="C19005" s="1" t="s">
        <v>47632</v>
      </c>
      <c r="D19005" s="1" t="s">
        <v>47633</v>
      </c>
      <c r="E19005" s="1" t="s">
        <v>65</v>
      </c>
      <c r="G19005" s="1" t="s">
        <v>199</v>
      </c>
    </row>
    <row r="19006" spans="1:7" x14ac:dyDescent="0.25">
      <c r="B19006" s="1" t="s">
        <v>47634</v>
      </c>
      <c r="C19006" s="1" t="s">
        <v>47635</v>
      </c>
      <c r="D19006" s="1" t="s">
        <v>47636</v>
      </c>
      <c r="E19006" s="1" t="s">
        <v>66</v>
      </c>
      <c r="F19006" s="1" t="s">
        <v>233</v>
      </c>
      <c r="G19006" s="1" t="s">
        <v>234</v>
      </c>
    </row>
    <row r="19007" spans="1:7" x14ac:dyDescent="0.25">
      <c r="B19007" s="1" t="s">
        <v>47637</v>
      </c>
      <c r="C19007" s="1" t="s">
        <v>47638</v>
      </c>
      <c r="D19007" s="1" t="s">
        <v>47639</v>
      </c>
      <c r="E19007" s="1" t="s">
        <v>66</v>
      </c>
      <c r="F19007" s="1" t="s">
        <v>10469</v>
      </c>
      <c r="G19007" s="1" t="s">
        <v>10470</v>
      </c>
    </row>
    <row r="19008" spans="1:7" x14ac:dyDescent="0.25">
      <c r="B19008" s="1" t="s">
        <v>47640</v>
      </c>
      <c r="C19008" s="1" t="s">
        <v>47641</v>
      </c>
      <c r="D19008" s="1" t="s">
        <v>47642</v>
      </c>
      <c r="E19008" s="1" t="s">
        <v>65</v>
      </c>
      <c r="F19008" s="1" t="s">
        <v>480</v>
      </c>
      <c r="G19008" s="1" t="s">
        <v>481</v>
      </c>
    </row>
    <row r="19009" spans="1:7" x14ac:dyDescent="0.25">
      <c r="A19009" s="1">
        <v>15797000</v>
      </c>
      <c r="B19009" s="1" t="s">
        <v>47643</v>
      </c>
      <c r="C19009" s="1" t="s">
        <v>47644</v>
      </c>
      <c r="D19009" s="1" t="s">
        <v>47645</v>
      </c>
      <c r="E19009" s="1" t="s">
        <v>65</v>
      </c>
      <c r="F19009" s="1" t="s">
        <v>5523</v>
      </c>
      <c r="G19009" s="1" t="s">
        <v>5524</v>
      </c>
    </row>
    <row r="19010" spans="1:7" x14ac:dyDescent="0.25">
      <c r="B19010" s="1" t="s">
        <v>47646</v>
      </c>
      <c r="C19010" s="1" t="s">
        <v>47647</v>
      </c>
      <c r="D19010" s="1" t="s">
        <v>47648</v>
      </c>
      <c r="E19010" s="1" t="s">
        <v>65</v>
      </c>
      <c r="F19010" s="1" t="s">
        <v>1396</v>
      </c>
      <c r="G19010" s="1" t="s">
        <v>1397</v>
      </c>
    </row>
    <row r="19011" spans="1:7" x14ac:dyDescent="0.25">
      <c r="A19011" s="1">
        <v>15797002</v>
      </c>
      <c r="B19011" s="1" t="s">
        <v>47649</v>
      </c>
      <c r="C19011" s="1" t="s">
        <v>47650</v>
      </c>
      <c r="D19011" s="1" t="s">
        <v>47651</v>
      </c>
      <c r="E19011" s="1" t="s">
        <v>65</v>
      </c>
      <c r="F19011" s="1" t="s">
        <v>5523</v>
      </c>
      <c r="G19011" s="1" t="s">
        <v>5524</v>
      </c>
    </row>
    <row r="19012" spans="1:7" x14ac:dyDescent="0.25">
      <c r="A19012" s="1">
        <v>19745297</v>
      </c>
      <c r="B19012" s="1" t="s">
        <v>47652</v>
      </c>
      <c r="C19012" s="1" t="s">
        <v>47653</v>
      </c>
      <c r="D19012" s="1" t="s">
        <v>47654</v>
      </c>
      <c r="E19012" s="1" t="s">
        <v>65</v>
      </c>
      <c r="F19012" s="1" t="s">
        <v>1388</v>
      </c>
      <c r="G19012" s="1" t="s">
        <v>1389</v>
      </c>
    </row>
    <row r="19013" spans="1:7" x14ac:dyDescent="0.25">
      <c r="A19013" s="1">
        <v>19745298</v>
      </c>
      <c r="B19013" s="1" t="s">
        <v>47655</v>
      </c>
      <c r="C19013" s="1" t="s">
        <v>47656</v>
      </c>
      <c r="D19013" s="1" t="s">
        <v>47657</v>
      </c>
      <c r="E19013" s="1" t="s">
        <v>65</v>
      </c>
      <c r="F19013" s="1" t="s">
        <v>1388</v>
      </c>
      <c r="G19013" s="1" t="s">
        <v>1389</v>
      </c>
    </row>
    <row r="19014" spans="1:7" x14ac:dyDescent="0.25">
      <c r="B19014" s="1" t="s">
        <v>41385</v>
      </c>
      <c r="C19014" s="1" t="s">
        <v>41386</v>
      </c>
      <c r="D19014" s="1" t="s">
        <v>41387</v>
      </c>
      <c r="E19014" s="1" t="s">
        <v>66</v>
      </c>
      <c r="F19014" s="1" t="s">
        <v>699</v>
      </c>
      <c r="G19014" s="1" t="s">
        <v>700</v>
      </c>
    </row>
    <row r="19015" spans="1:7" x14ac:dyDescent="0.25">
      <c r="B19015" s="1" t="s">
        <v>47658</v>
      </c>
      <c r="C19015" s="1" t="s">
        <v>47659</v>
      </c>
      <c r="D19015" s="1" t="s">
        <v>47660</v>
      </c>
      <c r="E19015" s="1" t="s">
        <v>66</v>
      </c>
      <c r="F19015" s="1" t="s">
        <v>699</v>
      </c>
      <c r="G19015" s="1" t="s">
        <v>700</v>
      </c>
    </row>
    <row r="19016" spans="1:7" x14ac:dyDescent="0.25">
      <c r="B19016" s="1" t="s">
        <v>47661</v>
      </c>
      <c r="C19016" s="1" t="s">
        <v>47662</v>
      </c>
      <c r="D19016" s="1" t="s">
        <v>47663</v>
      </c>
      <c r="E19016" s="1" t="s">
        <v>66</v>
      </c>
      <c r="F19016" s="1" t="s">
        <v>699</v>
      </c>
      <c r="G19016" s="1" t="s">
        <v>700</v>
      </c>
    </row>
    <row r="19017" spans="1:7" x14ac:dyDescent="0.25">
      <c r="A19017" s="1">
        <v>33901077</v>
      </c>
      <c r="B19017" s="1" t="s">
        <v>47664</v>
      </c>
      <c r="C19017" s="1" t="s">
        <v>47665</v>
      </c>
      <c r="D19017" s="1" t="s">
        <v>47666</v>
      </c>
      <c r="E19017" s="1" t="s">
        <v>65</v>
      </c>
      <c r="F19017" s="1" t="s">
        <v>387</v>
      </c>
      <c r="G19017" s="1" t="s">
        <v>388</v>
      </c>
    </row>
    <row r="19018" spans="1:7" x14ac:dyDescent="0.25">
      <c r="A19018" s="1">
        <v>33901078</v>
      </c>
      <c r="B19018" s="1" t="s">
        <v>47667</v>
      </c>
      <c r="C19018" s="1" t="s">
        <v>47668</v>
      </c>
      <c r="D19018" s="1" t="s">
        <v>47669</v>
      </c>
      <c r="E19018" s="1" t="s">
        <v>65</v>
      </c>
      <c r="F19018" s="1" t="s">
        <v>387</v>
      </c>
      <c r="G19018" s="1" t="s">
        <v>388</v>
      </c>
    </row>
    <row r="19019" spans="1:7" x14ac:dyDescent="0.25">
      <c r="B19019" s="1" t="s">
        <v>47670</v>
      </c>
      <c r="C19019" s="1" t="s">
        <v>47671</v>
      </c>
      <c r="D19019" s="1" t="s">
        <v>47672</v>
      </c>
      <c r="E19019" s="1" t="s">
        <v>66</v>
      </c>
      <c r="F19019" s="1" t="s">
        <v>1021</v>
      </c>
      <c r="G19019" s="1" t="s">
        <v>1022</v>
      </c>
    </row>
    <row r="19020" spans="1:7" x14ac:dyDescent="0.25">
      <c r="B19020" s="1" t="s">
        <v>47673</v>
      </c>
      <c r="C19020" s="1" t="s">
        <v>47674</v>
      </c>
      <c r="D19020" s="1" t="s">
        <v>47675</v>
      </c>
      <c r="E19020" s="1" t="s">
        <v>65</v>
      </c>
      <c r="F19020" s="1" t="s">
        <v>480</v>
      </c>
      <c r="G19020" s="1" t="s">
        <v>481</v>
      </c>
    </row>
    <row r="19021" spans="1:7" x14ac:dyDescent="0.25">
      <c r="B19021" s="1" t="s">
        <v>47676</v>
      </c>
      <c r="C19021" s="1" t="s">
        <v>47677</v>
      </c>
      <c r="D19021" s="1" t="s">
        <v>47678</v>
      </c>
      <c r="E19021" s="1" t="s">
        <v>65</v>
      </c>
      <c r="F19021" s="1" t="s">
        <v>563</v>
      </c>
      <c r="G19021" s="1" t="s">
        <v>564</v>
      </c>
    </row>
    <row r="19022" spans="1:7" x14ac:dyDescent="0.25">
      <c r="A19022" s="1">
        <v>37140473</v>
      </c>
      <c r="B19022" s="1" t="s">
        <v>47679</v>
      </c>
      <c r="C19022" s="1" t="s">
        <v>47679</v>
      </c>
      <c r="D19022" s="1" t="s">
        <v>47679</v>
      </c>
      <c r="G19022" s="1" t="s">
        <v>199</v>
      </c>
    </row>
    <row r="19023" spans="1:7" x14ac:dyDescent="0.25">
      <c r="A19023" s="1">
        <v>37140474</v>
      </c>
      <c r="B19023" s="1" t="s">
        <v>47680</v>
      </c>
      <c r="C19023" s="1" t="s">
        <v>47680</v>
      </c>
      <c r="D19023" s="1" t="s">
        <v>47680</v>
      </c>
      <c r="G19023" s="1" t="s">
        <v>199</v>
      </c>
    </row>
    <row r="19024" spans="1:7" x14ac:dyDescent="0.25">
      <c r="A19024" s="1">
        <v>19745299</v>
      </c>
      <c r="B19024" s="1" t="s">
        <v>47681</v>
      </c>
      <c r="C19024" s="1" t="s">
        <v>47682</v>
      </c>
      <c r="D19024" s="1" t="s">
        <v>47683</v>
      </c>
      <c r="E19024" s="1" t="s">
        <v>65</v>
      </c>
      <c r="F19024" s="1" t="s">
        <v>40907</v>
      </c>
      <c r="G19024" s="1" t="s">
        <v>40908</v>
      </c>
    </row>
    <row r="19025" spans="1:7" x14ac:dyDescent="0.25">
      <c r="A19025" s="1">
        <v>19745300</v>
      </c>
      <c r="B19025" s="1" t="s">
        <v>41616</v>
      </c>
      <c r="C19025" s="1" t="s">
        <v>41617</v>
      </c>
      <c r="D19025" s="1" t="s">
        <v>41618</v>
      </c>
      <c r="E19025" s="1" t="s">
        <v>65</v>
      </c>
      <c r="F19025" s="1" t="s">
        <v>40907</v>
      </c>
      <c r="G19025" s="1" t="s">
        <v>40908</v>
      </c>
    </row>
    <row r="19026" spans="1:7" x14ac:dyDescent="0.25">
      <c r="A19026" s="1">
        <v>37140475</v>
      </c>
      <c r="B19026" s="1" t="s">
        <v>47684</v>
      </c>
      <c r="C19026" s="1" t="s">
        <v>47684</v>
      </c>
      <c r="D19026" s="1" t="s">
        <v>47684</v>
      </c>
      <c r="G19026" s="1" t="s">
        <v>199</v>
      </c>
    </row>
    <row r="19027" spans="1:7" x14ac:dyDescent="0.25">
      <c r="A19027" s="1">
        <v>35510442</v>
      </c>
      <c r="B19027" s="1" t="s">
        <v>47685</v>
      </c>
      <c r="C19027" s="1" t="s">
        <v>47686</v>
      </c>
      <c r="D19027" s="1" t="s">
        <v>47687</v>
      </c>
      <c r="E19027" s="1" t="s">
        <v>66</v>
      </c>
      <c r="F19027" s="1" t="s">
        <v>47688</v>
      </c>
      <c r="G19027" s="1" t="s">
        <v>47689</v>
      </c>
    </row>
    <row r="19028" spans="1:7" x14ac:dyDescent="0.25">
      <c r="A19028" s="1">
        <v>33904072</v>
      </c>
      <c r="B19028" s="1" t="s">
        <v>47690</v>
      </c>
      <c r="C19028" s="1" t="s">
        <v>47691</v>
      </c>
      <c r="D19028" s="1" t="s">
        <v>47692</v>
      </c>
      <c r="G19028" s="1" t="s">
        <v>199</v>
      </c>
    </row>
    <row r="19029" spans="1:7" x14ac:dyDescent="0.25">
      <c r="B19029" s="1" t="s">
        <v>47693</v>
      </c>
      <c r="C19029" s="1" t="s">
        <v>47694</v>
      </c>
      <c r="D19029" s="1" t="s">
        <v>47695</v>
      </c>
      <c r="E19029" s="1" t="s">
        <v>66</v>
      </c>
      <c r="F19029" s="1" t="s">
        <v>356</v>
      </c>
      <c r="G19029" s="1" t="s">
        <v>357</v>
      </c>
    </row>
    <row r="19030" spans="1:7" x14ac:dyDescent="0.25">
      <c r="B19030" s="1" t="s">
        <v>47696</v>
      </c>
      <c r="C19030" s="1" t="s">
        <v>47697</v>
      </c>
      <c r="D19030" s="1" t="s">
        <v>47698</v>
      </c>
      <c r="E19030" s="1" t="s">
        <v>66</v>
      </c>
      <c r="F19030" s="1" t="s">
        <v>356</v>
      </c>
      <c r="G19030" s="1" t="s">
        <v>357</v>
      </c>
    </row>
    <row r="19031" spans="1:7" x14ac:dyDescent="0.25">
      <c r="B19031" s="1" t="s">
        <v>13960</v>
      </c>
      <c r="C19031" s="1" t="s">
        <v>13961</v>
      </c>
      <c r="D19031" s="1" t="s">
        <v>13962</v>
      </c>
      <c r="E19031" s="1" t="s">
        <v>66</v>
      </c>
      <c r="F19031" s="1" t="s">
        <v>931</v>
      </c>
      <c r="G19031" s="1" t="s">
        <v>932</v>
      </c>
    </row>
    <row r="19032" spans="1:7" x14ac:dyDescent="0.25">
      <c r="B19032" s="1" t="s">
        <v>47699</v>
      </c>
      <c r="C19032" s="1" t="s">
        <v>47700</v>
      </c>
      <c r="D19032" s="1" t="s">
        <v>47701</v>
      </c>
      <c r="E19032" s="1" t="s">
        <v>66</v>
      </c>
      <c r="F19032" s="1" t="s">
        <v>931</v>
      </c>
      <c r="G19032" s="1" t="s">
        <v>932</v>
      </c>
    </row>
    <row r="19033" spans="1:7" x14ac:dyDescent="0.25">
      <c r="B19033" s="1" t="s">
        <v>47702</v>
      </c>
      <c r="C19033" s="1" t="s">
        <v>47703</v>
      </c>
      <c r="D19033" s="1" t="s">
        <v>47704</v>
      </c>
      <c r="E19033" s="1" t="s">
        <v>66</v>
      </c>
      <c r="F19033" s="1" t="s">
        <v>1320</v>
      </c>
      <c r="G19033" s="1" t="s">
        <v>1321</v>
      </c>
    </row>
    <row r="19034" spans="1:7" x14ac:dyDescent="0.25">
      <c r="A19034" s="1">
        <v>19046104</v>
      </c>
      <c r="B19034" s="1" t="s">
        <v>47705</v>
      </c>
      <c r="C19034" s="1" t="s">
        <v>47706</v>
      </c>
      <c r="D19034" s="1" t="s">
        <v>47707</v>
      </c>
      <c r="E19034" s="1" t="s">
        <v>65</v>
      </c>
      <c r="F19034" s="1" t="s">
        <v>1320</v>
      </c>
      <c r="G19034" s="1" t="s">
        <v>1321</v>
      </c>
    </row>
    <row r="19035" spans="1:7" x14ac:dyDescent="0.25">
      <c r="B19035" s="1" t="s">
        <v>47708</v>
      </c>
      <c r="C19035" s="1" t="s">
        <v>47709</v>
      </c>
      <c r="D19035" s="1" t="s">
        <v>47710</v>
      </c>
      <c r="E19035" s="1" t="s">
        <v>66</v>
      </c>
      <c r="F19035" s="1" t="s">
        <v>47711</v>
      </c>
      <c r="G19035" s="1" t="s">
        <v>47712</v>
      </c>
    </row>
    <row r="19036" spans="1:7" x14ac:dyDescent="0.25">
      <c r="A19036" s="1">
        <v>26220047</v>
      </c>
      <c r="B19036" s="1" t="s">
        <v>19303</v>
      </c>
      <c r="C19036" s="1" t="s">
        <v>19304</v>
      </c>
      <c r="D19036" s="1" t="s">
        <v>19305</v>
      </c>
      <c r="E19036" s="1" t="s">
        <v>66</v>
      </c>
      <c r="F19036" s="1" t="s">
        <v>12154</v>
      </c>
      <c r="G19036" s="1" t="s">
        <v>12155</v>
      </c>
    </row>
    <row r="19037" spans="1:7" x14ac:dyDescent="0.25">
      <c r="B19037" s="1" t="s">
        <v>47713</v>
      </c>
      <c r="C19037" s="1" t="s">
        <v>47714</v>
      </c>
      <c r="D19037" s="1" t="s">
        <v>47715</v>
      </c>
      <c r="E19037" s="1" t="s">
        <v>65</v>
      </c>
      <c r="F19037" s="1" t="s">
        <v>1021</v>
      </c>
      <c r="G19037" s="1" t="s">
        <v>1022</v>
      </c>
    </row>
    <row r="19038" spans="1:7" x14ac:dyDescent="0.25">
      <c r="B19038" s="1" t="s">
        <v>47716</v>
      </c>
      <c r="C19038" s="1" t="s">
        <v>47717</v>
      </c>
      <c r="D19038" s="1" t="s">
        <v>47718</v>
      </c>
      <c r="E19038" s="1" t="s">
        <v>65</v>
      </c>
      <c r="F19038" s="1" t="s">
        <v>1021</v>
      </c>
      <c r="G19038" s="1" t="s">
        <v>1022</v>
      </c>
    </row>
    <row r="19039" spans="1:7" x14ac:dyDescent="0.25">
      <c r="B19039" s="1" t="s">
        <v>47719</v>
      </c>
      <c r="C19039" s="1" t="s">
        <v>47720</v>
      </c>
      <c r="D19039" s="1" t="s">
        <v>47721</v>
      </c>
      <c r="E19039" s="1" t="s">
        <v>65</v>
      </c>
      <c r="F19039" s="1" t="s">
        <v>1021</v>
      </c>
      <c r="G19039" s="1" t="s">
        <v>1022</v>
      </c>
    </row>
    <row r="19040" spans="1:7" x14ac:dyDescent="0.25">
      <c r="B19040" s="1" t="s">
        <v>47722</v>
      </c>
      <c r="C19040" s="1" t="s">
        <v>47723</v>
      </c>
      <c r="D19040" s="1" t="s">
        <v>47724</v>
      </c>
      <c r="E19040" s="1" t="s">
        <v>65</v>
      </c>
      <c r="F19040" s="1" t="s">
        <v>1021</v>
      </c>
      <c r="G19040" s="1" t="s">
        <v>1022</v>
      </c>
    </row>
    <row r="19041" spans="2:7" x14ac:dyDescent="0.25">
      <c r="B19041" s="1" t="s">
        <v>47725</v>
      </c>
      <c r="C19041" s="1" t="s">
        <v>47726</v>
      </c>
      <c r="D19041" s="1" t="s">
        <v>47727</v>
      </c>
      <c r="E19041" s="1" t="s">
        <v>65</v>
      </c>
      <c r="F19041" s="1" t="s">
        <v>1021</v>
      </c>
      <c r="G19041" s="1" t="s">
        <v>1022</v>
      </c>
    </row>
    <row r="19042" spans="2:7" x14ac:dyDescent="0.25">
      <c r="B19042" s="1" t="s">
        <v>47728</v>
      </c>
      <c r="C19042" s="1" t="s">
        <v>47729</v>
      </c>
      <c r="D19042" s="1" t="s">
        <v>47730</v>
      </c>
      <c r="E19042" s="1" t="s">
        <v>65</v>
      </c>
      <c r="F19042" s="1" t="s">
        <v>1021</v>
      </c>
      <c r="G19042" s="1" t="s">
        <v>1022</v>
      </c>
    </row>
    <row r="19043" spans="2:7" x14ac:dyDescent="0.25">
      <c r="B19043" s="1" t="s">
        <v>47731</v>
      </c>
      <c r="C19043" s="1" t="s">
        <v>47732</v>
      </c>
      <c r="D19043" s="1" t="s">
        <v>47733</v>
      </c>
      <c r="E19043" s="1" t="s">
        <v>65</v>
      </c>
      <c r="F19043" s="1" t="s">
        <v>1021</v>
      </c>
      <c r="G19043" s="1" t="s">
        <v>1022</v>
      </c>
    </row>
    <row r="19044" spans="2:7" x14ac:dyDescent="0.25">
      <c r="B19044" s="1" t="s">
        <v>47734</v>
      </c>
      <c r="C19044" s="1" t="s">
        <v>47735</v>
      </c>
      <c r="D19044" s="1" t="s">
        <v>47736</v>
      </c>
      <c r="E19044" s="1" t="s">
        <v>65</v>
      </c>
      <c r="F19044" s="1" t="s">
        <v>1021</v>
      </c>
      <c r="G19044" s="1" t="s">
        <v>1022</v>
      </c>
    </row>
    <row r="19045" spans="2:7" x14ac:dyDescent="0.25">
      <c r="B19045" s="1" t="s">
        <v>47737</v>
      </c>
      <c r="C19045" s="1" t="s">
        <v>47738</v>
      </c>
      <c r="D19045" s="1" t="s">
        <v>47739</v>
      </c>
      <c r="E19045" s="1" t="s">
        <v>65</v>
      </c>
      <c r="F19045" s="1" t="s">
        <v>1021</v>
      </c>
      <c r="G19045" s="1" t="s">
        <v>1022</v>
      </c>
    </row>
    <row r="19046" spans="2:7" x14ac:dyDescent="0.25">
      <c r="B19046" s="1" t="s">
        <v>47740</v>
      </c>
      <c r="C19046" s="1" t="s">
        <v>47741</v>
      </c>
      <c r="D19046" s="1" t="s">
        <v>47742</v>
      </c>
      <c r="E19046" s="1" t="s">
        <v>65</v>
      </c>
      <c r="F19046" s="1" t="s">
        <v>1021</v>
      </c>
      <c r="G19046" s="1" t="s">
        <v>1022</v>
      </c>
    </row>
    <row r="19047" spans="2:7" x14ac:dyDescent="0.25">
      <c r="B19047" s="1" t="s">
        <v>47743</v>
      </c>
      <c r="C19047" s="1" t="s">
        <v>47744</v>
      </c>
      <c r="D19047" s="1" t="s">
        <v>47745</v>
      </c>
      <c r="E19047" s="1" t="s">
        <v>65</v>
      </c>
      <c r="F19047" s="1" t="s">
        <v>1021</v>
      </c>
      <c r="G19047" s="1" t="s">
        <v>1022</v>
      </c>
    </row>
    <row r="19048" spans="2:7" x14ac:dyDescent="0.25">
      <c r="B19048" s="1" t="s">
        <v>47746</v>
      </c>
      <c r="C19048" s="1" t="s">
        <v>47747</v>
      </c>
      <c r="D19048" s="1" t="s">
        <v>47748</v>
      </c>
      <c r="E19048" s="1" t="s">
        <v>65</v>
      </c>
      <c r="F19048" s="1" t="s">
        <v>1021</v>
      </c>
      <c r="G19048" s="1" t="s">
        <v>1022</v>
      </c>
    </row>
    <row r="19049" spans="2:7" x14ac:dyDescent="0.25">
      <c r="B19049" s="1" t="s">
        <v>47749</v>
      </c>
      <c r="C19049" s="1" t="s">
        <v>47750</v>
      </c>
      <c r="D19049" s="1" t="s">
        <v>47751</v>
      </c>
      <c r="E19049" s="1" t="s">
        <v>65</v>
      </c>
      <c r="F19049" s="1" t="s">
        <v>1021</v>
      </c>
      <c r="G19049" s="1" t="s">
        <v>1022</v>
      </c>
    </row>
    <row r="19050" spans="2:7" x14ac:dyDescent="0.25">
      <c r="B19050" s="1" t="s">
        <v>47752</v>
      </c>
      <c r="C19050" s="1" t="s">
        <v>47753</v>
      </c>
      <c r="D19050" s="1" t="s">
        <v>47754</v>
      </c>
      <c r="E19050" s="1" t="s">
        <v>65</v>
      </c>
      <c r="F19050" s="1" t="s">
        <v>1021</v>
      </c>
      <c r="G19050" s="1" t="s">
        <v>1022</v>
      </c>
    </row>
    <row r="19051" spans="2:7" x14ac:dyDescent="0.25">
      <c r="B19051" s="1" t="s">
        <v>47755</v>
      </c>
      <c r="C19051" s="1" t="s">
        <v>47756</v>
      </c>
      <c r="D19051" s="1" t="s">
        <v>47757</v>
      </c>
      <c r="E19051" s="1" t="s">
        <v>65</v>
      </c>
      <c r="F19051" s="1" t="s">
        <v>1021</v>
      </c>
      <c r="G19051" s="1" t="s">
        <v>1022</v>
      </c>
    </row>
    <row r="19052" spans="2:7" x14ac:dyDescent="0.25">
      <c r="B19052" s="1" t="s">
        <v>47758</v>
      </c>
      <c r="C19052" s="1" t="s">
        <v>47759</v>
      </c>
      <c r="D19052" s="1" t="s">
        <v>47760</v>
      </c>
      <c r="E19052" s="1" t="s">
        <v>65</v>
      </c>
      <c r="F19052" s="1" t="s">
        <v>1021</v>
      </c>
      <c r="G19052" s="1" t="s">
        <v>1022</v>
      </c>
    </row>
    <row r="19053" spans="2:7" x14ac:dyDescent="0.25">
      <c r="B19053" s="1" t="s">
        <v>47761</v>
      </c>
      <c r="C19053" s="1" t="s">
        <v>47762</v>
      </c>
      <c r="D19053" s="1" t="s">
        <v>47763</v>
      </c>
      <c r="E19053" s="1" t="s">
        <v>65</v>
      </c>
      <c r="F19053" s="1" t="s">
        <v>1021</v>
      </c>
      <c r="G19053" s="1" t="s">
        <v>1022</v>
      </c>
    </row>
    <row r="19054" spans="2:7" x14ac:dyDescent="0.25">
      <c r="B19054" s="1" t="s">
        <v>47764</v>
      </c>
      <c r="C19054" s="1" t="s">
        <v>47765</v>
      </c>
      <c r="D19054" s="1" t="s">
        <v>47766</v>
      </c>
      <c r="E19054" s="1" t="s">
        <v>65</v>
      </c>
      <c r="F19054" s="1" t="s">
        <v>1021</v>
      </c>
      <c r="G19054" s="1" t="s">
        <v>1022</v>
      </c>
    </row>
    <row r="19055" spans="2:7" x14ac:dyDescent="0.25">
      <c r="B19055" s="1" t="s">
        <v>47767</v>
      </c>
      <c r="C19055" s="1" t="s">
        <v>47768</v>
      </c>
      <c r="D19055" s="1" t="s">
        <v>47769</v>
      </c>
      <c r="E19055" s="1" t="s">
        <v>65</v>
      </c>
      <c r="F19055" s="1" t="s">
        <v>1021</v>
      </c>
      <c r="G19055" s="1" t="s">
        <v>1022</v>
      </c>
    </row>
    <row r="19056" spans="2:7" x14ac:dyDescent="0.25">
      <c r="B19056" s="1" t="s">
        <v>47770</v>
      </c>
      <c r="C19056" s="1" t="s">
        <v>47771</v>
      </c>
      <c r="D19056" s="1" t="s">
        <v>47772</v>
      </c>
      <c r="E19056" s="1" t="s">
        <v>65</v>
      </c>
      <c r="F19056" s="1" t="s">
        <v>1021</v>
      </c>
      <c r="G19056" s="1" t="s">
        <v>1022</v>
      </c>
    </row>
    <row r="19057" spans="1:7" x14ac:dyDescent="0.25">
      <c r="B19057" s="1" t="s">
        <v>47773</v>
      </c>
      <c r="C19057" s="1" t="s">
        <v>47774</v>
      </c>
      <c r="D19057" s="1" t="s">
        <v>47775</v>
      </c>
      <c r="E19057" s="1" t="s">
        <v>65</v>
      </c>
      <c r="F19057" s="1" t="s">
        <v>1021</v>
      </c>
      <c r="G19057" s="1" t="s">
        <v>1022</v>
      </c>
    </row>
    <row r="19058" spans="1:7" x14ac:dyDescent="0.25">
      <c r="B19058" s="1" t="s">
        <v>47776</v>
      </c>
      <c r="C19058" s="1" t="s">
        <v>47777</v>
      </c>
      <c r="D19058" s="1" t="s">
        <v>47778</v>
      </c>
      <c r="E19058" s="1" t="s">
        <v>65</v>
      </c>
      <c r="F19058" s="1" t="s">
        <v>1021</v>
      </c>
      <c r="G19058" s="1" t="s">
        <v>1022</v>
      </c>
    </row>
    <row r="19059" spans="1:7" x14ac:dyDescent="0.25">
      <c r="B19059" s="1" t="s">
        <v>47779</v>
      </c>
      <c r="C19059" s="1" t="s">
        <v>47780</v>
      </c>
      <c r="D19059" s="1" t="s">
        <v>47781</v>
      </c>
      <c r="E19059" s="1" t="s">
        <v>65</v>
      </c>
      <c r="F19059" s="1" t="s">
        <v>1021</v>
      </c>
      <c r="G19059" s="1" t="s">
        <v>1022</v>
      </c>
    </row>
    <row r="19060" spans="1:7" x14ac:dyDescent="0.25">
      <c r="B19060" s="1" t="s">
        <v>47782</v>
      </c>
      <c r="C19060" s="1" t="s">
        <v>47783</v>
      </c>
      <c r="D19060" s="1" t="s">
        <v>47784</v>
      </c>
      <c r="E19060" s="1" t="s">
        <v>65</v>
      </c>
      <c r="F19060" s="1" t="s">
        <v>1021</v>
      </c>
      <c r="G19060" s="1" t="s">
        <v>1022</v>
      </c>
    </row>
    <row r="19061" spans="1:7" x14ac:dyDescent="0.25">
      <c r="B19061" s="1" t="s">
        <v>47785</v>
      </c>
      <c r="C19061" s="1" t="s">
        <v>47786</v>
      </c>
      <c r="D19061" s="1" t="s">
        <v>47787</v>
      </c>
      <c r="E19061" s="1" t="s">
        <v>65</v>
      </c>
      <c r="F19061" s="1" t="s">
        <v>1021</v>
      </c>
      <c r="G19061" s="1" t="s">
        <v>1022</v>
      </c>
    </row>
    <row r="19062" spans="1:7" x14ac:dyDescent="0.25">
      <c r="B19062" s="1" t="s">
        <v>47788</v>
      </c>
      <c r="C19062" s="1" t="s">
        <v>47789</v>
      </c>
      <c r="D19062" s="1" t="s">
        <v>47790</v>
      </c>
      <c r="E19062" s="1" t="s">
        <v>65</v>
      </c>
      <c r="F19062" s="1" t="s">
        <v>1021</v>
      </c>
      <c r="G19062" s="1" t="s">
        <v>1022</v>
      </c>
    </row>
    <row r="19063" spans="1:7" x14ac:dyDescent="0.25">
      <c r="B19063" s="1" t="s">
        <v>47791</v>
      </c>
      <c r="C19063" s="1" t="s">
        <v>47792</v>
      </c>
      <c r="D19063" s="1" t="s">
        <v>47793</v>
      </c>
      <c r="E19063" s="1" t="s">
        <v>65</v>
      </c>
      <c r="F19063" s="1" t="s">
        <v>1021</v>
      </c>
      <c r="G19063" s="1" t="s">
        <v>1022</v>
      </c>
    </row>
    <row r="19064" spans="1:7" x14ac:dyDescent="0.25">
      <c r="B19064" s="1" t="s">
        <v>47794</v>
      </c>
      <c r="C19064" s="1" t="s">
        <v>47795</v>
      </c>
      <c r="D19064" s="1" t="s">
        <v>47796</v>
      </c>
      <c r="E19064" s="1" t="s">
        <v>65</v>
      </c>
      <c r="F19064" s="1" t="s">
        <v>1021</v>
      </c>
      <c r="G19064" s="1" t="s">
        <v>1022</v>
      </c>
    </row>
    <row r="19065" spans="1:7" x14ac:dyDescent="0.25">
      <c r="B19065" s="1" t="s">
        <v>47797</v>
      </c>
      <c r="C19065" s="1" t="s">
        <v>47798</v>
      </c>
      <c r="D19065" s="1" t="s">
        <v>47799</v>
      </c>
      <c r="E19065" s="1" t="s">
        <v>65</v>
      </c>
      <c r="F19065" s="1" t="s">
        <v>1021</v>
      </c>
      <c r="G19065" s="1" t="s">
        <v>1022</v>
      </c>
    </row>
    <row r="19066" spans="1:7" x14ac:dyDescent="0.25">
      <c r="B19066" s="1" t="s">
        <v>47800</v>
      </c>
      <c r="C19066" s="1" t="s">
        <v>47801</v>
      </c>
      <c r="D19066" s="1" t="s">
        <v>47802</v>
      </c>
      <c r="E19066" s="1" t="s">
        <v>65</v>
      </c>
      <c r="F19066" s="1" t="s">
        <v>1021</v>
      </c>
      <c r="G19066" s="1" t="s">
        <v>1022</v>
      </c>
    </row>
    <row r="19067" spans="1:7" x14ac:dyDescent="0.25">
      <c r="B19067" s="1" t="s">
        <v>47803</v>
      </c>
      <c r="C19067" s="1" t="s">
        <v>47804</v>
      </c>
      <c r="D19067" s="1" t="s">
        <v>47805</v>
      </c>
      <c r="E19067" s="1" t="s">
        <v>65</v>
      </c>
      <c r="F19067" s="1" t="s">
        <v>1021</v>
      </c>
      <c r="G19067" s="1" t="s">
        <v>1022</v>
      </c>
    </row>
    <row r="19068" spans="1:7" x14ac:dyDescent="0.25">
      <c r="B19068" s="1" t="s">
        <v>47806</v>
      </c>
      <c r="C19068" s="1" t="s">
        <v>47807</v>
      </c>
      <c r="D19068" s="1" t="s">
        <v>47808</v>
      </c>
      <c r="E19068" s="1" t="s">
        <v>65</v>
      </c>
      <c r="F19068" s="1" t="s">
        <v>1021</v>
      </c>
      <c r="G19068" s="1" t="s">
        <v>1022</v>
      </c>
    </row>
    <row r="19069" spans="1:7" x14ac:dyDescent="0.25">
      <c r="B19069" s="1" t="s">
        <v>47809</v>
      </c>
      <c r="C19069" s="1" t="s">
        <v>47810</v>
      </c>
      <c r="D19069" s="1" t="s">
        <v>47811</v>
      </c>
      <c r="E19069" s="1" t="s">
        <v>65</v>
      </c>
      <c r="F19069" s="1" t="s">
        <v>1021</v>
      </c>
      <c r="G19069" s="1" t="s">
        <v>1022</v>
      </c>
    </row>
    <row r="19070" spans="1:7" x14ac:dyDescent="0.25">
      <c r="B19070" s="1" t="s">
        <v>47812</v>
      </c>
      <c r="C19070" s="1" t="s">
        <v>47813</v>
      </c>
      <c r="D19070" s="1" t="s">
        <v>47814</v>
      </c>
      <c r="E19070" s="1" t="s">
        <v>65</v>
      </c>
      <c r="F19070" s="1" t="s">
        <v>1021</v>
      </c>
      <c r="G19070" s="1" t="s">
        <v>1022</v>
      </c>
    </row>
    <row r="19071" spans="1:7" x14ac:dyDescent="0.25">
      <c r="A19071" s="1">
        <v>19740089</v>
      </c>
      <c r="B19071" s="1" t="s">
        <v>14171</v>
      </c>
      <c r="C19071" s="1" t="s">
        <v>14172</v>
      </c>
      <c r="D19071" s="1" t="s">
        <v>14173</v>
      </c>
      <c r="E19071" s="1" t="s">
        <v>66</v>
      </c>
      <c r="G19071" s="1" t="s">
        <v>199</v>
      </c>
    </row>
    <row r="19072" spans="1:7" x14ac:dyDescent="0.25">
      <c r="A19072" s="1">
        <v>19524009</v>
      </c>
      <c r="B19072" s="1" t="s">
        <v>47481</v>
      </c>
      <c r="C19072" s="1" t="s">
        <v>47482</v>
      </c>
      <c r="D19072" s="1" t="s">
        <v>47483</v>
      </c>
      <c r="E19072" s="1" t="s">
        <v>66</v>
      </c>
      <c r="G19072" s="1" t="s">
        <v>199</v>
      </c>
    </row>
    <row r="19073" spans="1:7" x14ac:dyDescent="0.25">
      <c r="B19073" s="1" t="s">
        <v>46643</v>
      </c>
      <c r="C19073" s="1" t="s">
        <v>46644</v>
      </c>
      <c r="D19073" s="1" t="s">
        <v>46645</v>
      </c>
      <c r="E19073" s="1" t="s">
        <v>66</v>
      </c>
      <c r="F19073" s="1" t="s">
        <v>44262</v>
      </c>
      <c r="G19073" s="1" t="s">
        <v>199</v>
      </c>
    </row>
    <row r="19074" spans="1:7" x14ac:dyDescent="0.25">
      <c r="B19074" s="1" t="s">
        <v>47021</v>
      </c>
      <c r="C19074" s="1" t="s">
        <v>47022</v>
      </c>
      <c r="D19074" s="1" t="s">
        <v>47023</v>
      </c>
      <c r="E19074" s="1" t="s">
        <v>66</v>
      </c>
      <c r="F19074" s="1" t="s">
        <v>44262</v>
      </c>
      <c r="G19074" s="1" t="s">
        <v>199</v>
      </c>
    </row>
    <row r="19075" spans="1:7" x14ac:dyDescent="0.25">
      <c r="A19075" s="1">
        <v>33901079</v>
      </c>
      <c r="B19075" s="1" t="s">
        <v>47815</v>
      </c>
      <c r="C19075" s="1" t="s">
        <v>47816</v>
      </c>
      <c r="D19075" s="1" t="s">
        <v>47817</v>
      </c>
      <c r="E19075" s="1" t="s">
        <v>66</v>
      </c>
      <c r="F19075" s="1" t="s">
        <v>1187</v>
      </c>
      <c r="G19075" s="1" t="s">
        <v>1188</v>
      </c>
    </row>
    <row r="19076" spans="1:7" x14ac:dyDescent="0.25">
      <c r="A19076" s="1">
        <v>33901080</v>
      </c>
      <c r="B19076" s="1" t="s">
        <v>47818</v>
      </c>
      <c r="C19076" s="1" t="s">
        <v>47819</v>
      </c>
      <c r="D19076" s="1" t="s">
        <v>47820</v>
      </c>
      <c r="E19076" s="1" t="s">
        <v>66</v>
      </c>
      <c r="F19076" s="1" t="s">
        <v>1187</v>
      </c>
      <c r="G19076" s="1" t="s">
        <v>1188</v>
      </c>
    </row>
    <row r="19077" spans="1:7" x14ac:dyDescent="0.25">
      <c r="A19077" s="1">
        <v>33901081</v>
      </c>
      <c r="B19077" s="1" t="s">
        <v>47821</v>
      </c>
      <c r="C19077" s="1" t="s">
        <v>47822</v>
      </c>
      <c r="D19077" s="1" t="s">
        <v>47823</v>
      </c>
      <c r="E19077" s="1" t="s">
        <v>66</v>
      </c>
      <c r="F19077" s="1" t="s">
        <v>1187</v>
      </c>
      <c r="G19077" s="1" t="s">
        <v>1188</v>
      </c>
    </row>
    <row r="19078" spans="1:7" x14ac:dyDescent="0.25">
      <c r="A19078" s="1">
        <v>33901082</v>
      </c>
      <c r="B19078" s="1" t="s">
        <v>47824</v>
      </c>
      <c r="C19078" s="1" t="s">
        <v>47825</v>
      </c>
      <c r="D19078" s="1" t="s">
        <v>47826</v>
      </c>
      <c r="E19078" s="1" t="s">
        <v>66</v>
      </c>
      <c r="F19078" s="1" t="s">
        <v>1187</v>
      </c>
      <c r="G19078" s="1" t="s">
        <v>1188</v>
      </c>
    </row>
    <row r="19079" spans="1:7" x14ac:dyDescent="0.25">
      <c r="A19079" s="1">
        <v>33901083</v>
      </c>
      <c r="B19079" s="1" t="s">
        <v>47827</v>
      </c>
      <c r="C19079" s="1" t="s">
        <v>47828</v>
      </c>
      <c r="D19079" s="1" t="s">
        <v>47829</v>
      </c>
      <c r="E19079" s="1" t="s">
        <v>66</v>
      </c>
      <c r="F19079" s="1" t="s">
        <v>1187</v>
      </c>
      <c r="G19079" s="1" t="s">
        <v>1188</v>
      </c>
    </row>
    <row r="19080" spans="1:7" x14ac:dyDescent="0.25">
      <c r="A19080" s="1">
        <v>37140190</v>
      </c>
      <c r="B19080" s="1" t="s">
        <v>47830</v>
      </c>
      <c r="C19080" s="1" t="s">
        <v>47830</v>
      </c>
      <c r="D19080" s="1" t="s">
        <v>47830</v>
      </c>
      <c r="G19080" s="1" t="s">
        <v>199</v>
      </c>
    </row>
    <row r="19081" spans="1:7" x14ac:dyDescent="0.25">
      <c r="A19081" s="1">
        <v>37140192</v>
      </c>
      <c r="B19081" s="1" t="s">
        <v>47831</v>
      </c>
      <c r="C19081" s="1" t="s">
        <v>47831</v>
      </c>
      <c r="D19081" s="1" t="s">
        <v>47831</v>
      </c>
      <c r="G19081" s="1" t="s">
        <v>199</v>
      </c>
    </row>
    <row r="19082" spans="1:7" x14ac:dyDescent="0.25">
      <c r="A19082" s="1">
        <v>37140194</v>
      </c>
      <c r="B19082" s="1" t="s">
        <v>47832</v>
      </c>
      <c r="C19082" s="1" t="s">
        <v>47832</v>
      </c>
      <c r="D19082" s="1" t="s">
        <v>47832</v>
      </c>
      <c r="G19082" s="1" t="s">
        <v>199</v>
      </c>
    </row>
    <row r="19083" spans="1:7" x14ac:dyDescent="0.25">
      <c r="A19083" s="1">
        <v>37140196</v>
      </c>
      <c r="B19083" s="1" t="s">
        <v>47833</v>
      </c>
      <c r="C19083" s="1" t="s">
        <v>47833</v>
      </c>
      <c r="D19083" s="1" t="s">
        <v>47833</v>
      </c>
      <c r="G19083" s="1" t="s">
        <v>199</v>
      </c>
    </row>
    <row r="19084" spans="1:7" x14ac:dyDescent="0.25">
      <c r="A19084" s="1">
        <v>37140459</v>
      </c>
      <c r="B19084" s="1" t="s">
        <v>47834</v>
      </c>
      <c r="C19084" s="1" t="s">
        <v>47834</v>
      </c>
      <c r="D19084" s="1" t="s">
        <v>47834</v>
      </c>
      <c r="G19084" s="1" t="s">
        <v>199</v>
      </c>
    </row>
    <row r="19085" spans="1:7" x14ac:dyDescent="0.25">
      <c r="A19085" s="1">
        <v>37140460</v>
      </c>
      <c r="B19085" s="1" t="s">
        <v>47835</v>
      </c>
      <c r="C19085" s="1" t="s">
        <v>47835</v>
      </c>
      <c r="D19085" s="1" t="s">
        <v>47835</v>
      </c>
      <c r="G19085" s="1" t="s">
        <v>199</v>
      </c>
    </row>
    <row r="19086" spans="1:7" x14ac:dyDescent="0.25">
      <c r="B19086" s="1" t="s">
        <v>47836</v>
      </c>
      <c r="C19086" s="1" t="s">
        <v>47837</v>
      </c>
      <c r="D19086" s="1" t="s">
        <v>47838</v>
      </c>
      <c r="E19086" s="1" t="s">
        <v>66</v>
      </c>
      <c r="F19086" s="1" t="s">
        <v>3393</v>
      </c>
      <c r="G19086" s="1" t="s">
        <v>3394</v>
      </c>
    </row>
    <row r="19087" spans="1:7" x14ac:dyDescent="0.25">
      <c r="B19087" s="1" t="s">
        <v>14843</v>
      </c>
      <c r="C19087" s="1" t="s">
        <v>14844</v>
      </c>
      <c r="D19087" s="1" t="s">
        <v>14845</v>
      </c>
      <c r="E19087" s="1" t="s">
        <v>66</v>
      </c>
      <c r="F19087" s="1" t="s">
        <v>3393</v>
      </c>
      <c r="G19087" s="1" t="s">
        <v>3394</v>
      </c>
    </row>
    <row r="19088" spans="1:7" x14ac:dyDescent="0.25">
      <c r="B19088" s="1" t="s">
        <v>5520</v>
      </c>
      <c r="C19088" s="1" t="s">
        <v>5521</v>
      </c>
      <c r="D19088" s="1" t="s">
        <v>5522</v>
      </c>
      <c r="E19088" s="1" t="s">
        <v>66</v>
      </c>
      <c r="G19088" s="1" t="s">
        <v>199</v>
      </c>
    </row>
    <row r="19089" spans="1:7" x14ac:dyDescent="0.25">
      <c r="B19089" s="1" t="s">
        <v>46643</v>
      </c>
      <c r="C19089" s="1" t="s">
        <v>46644</v>
      </c>
      <c r="D19089" s="1" t="s">
        <v>46645</v>
      </c>
      <c r="E19089" s="1" t="s">
        <v>66</v>
      </c>
      <c r="G19089" s="1" t="s">
        <v>199</v>
      </c>
    </row>
    <row r="19090" spans="1:7" x14ac:dyDescent="0.25">
      <c r="A19090" s="1">
        <v>35150125</v>
      </c>
      <c r="B19090" s="1" t="s">
        <v>47839</v>
      </c>
      <c r="C19090" s="1" t="s">
        <v>47839</v>
      </c>
      <c r="D19090" s="1" t="s">
        <v>47839</v>
      </c>
      <c r="E19090" s="1" t="s">
        <v>66</v>
      </c>
      <c r="F19090" s="1" t="s">
        <v>47840</v>
      </c>
      <c r="G19090" s="1" t="s">
        <v>47841</v>
      </c>
    </row>
    <row r="19091" spans="1:7" x14ac:dyDescent="0.25">
      <c r="A19091" s="1">
        <v>35150034</v>
      </c>
      <c r="B19091" s="1" t="s">
        <v>47842</v>
      </c>
      <c r="C19091" s="1" t="s">
        <v>47843</v>
      </c>
      <c r="D19091" s="1" t="s">
        <v>47844</v>
      </c>
      <c r="E19091" s="1" t="s">
        <v>66</v>
      </c>
      <c r="F19091" s="1" t="s">
        <v>47845</v>
      </c>
      <c r="G19091" s="1" t="s">
        <v>47846</v>
      </c>
    </row>
    <row r="19092" spans="1:7" x14ac:dyDescent="0.25">
      <c r="A19092" s="1">
        <v>35150114</v>
      </c>
      <c r="B19092" s="1" t="s">
        <v>47847</v>
      </c>
      <c r="C19092" s="1" t="s">
        <v>47848</v>
      </c>
      <c r="D19092" s="1" t="s">
        <v>47849</v>
      </c>
      <c r="E19092" s="1" t="s">
        <v>66</v>
      </c>
      <c r="F19092" s="1" t="s">
        <v>47850</v>
      </c>
      <c r="G19092" s="1" t="s">
        <v>47851</v>
      </c>
    </row>
    <row r="19093" spans="1:7" x14ac:dyDescent="0.25">
      <c r="B19093" s="1" t="s">
        <v>47852</v>
      </c>
      <c r="C19093" s="1" t="s">
        <v>47853</v>
      </c>
      <c r="D19093" s="1" t="s">
        <v>47854</v>
      </c>
      <c r="E19093" s="1" t="s">
        <v>66</v>
      </c>
      <c r="F19093" s="1" t="s">
        <v>480</v>
      </c>
      <c r="G19093" s="1" t="s">
        <v>481</v>
      </c>
    </row>
    <row r="19094" spans="1:7" x14ac:dyDescent="0.25">
      <c r="B19094" s="1" t="s">
        <v>47855</v>
      </c>
      <c r="C19094" s="1" t="s">
        <v>47856</v>
      </c>
      <c r="D19094" s="1" t="s">
        <v>47857</v>
      </c>
      <c r="E19094" s="1" t="s">
        <v>66</v>
      </c>
      <c r="F19094" s="1" t="s">
        <v>11933</v>
      </c>
      <c r="G19094" s="1" t="s">
        <v>199</v>
      </c>
    </row>
    <row r="19095" spans="1:7" x14ac:dyDescent="0.25">
      <c r="B19095" s="1" t="s">
        <v>47858</v>
      </c>
      <c r="C19095" s="1" t="s">
        <v>47859</v>
      </c>
      <c r="D19095" s="1" t="s">
        <v>47860</v>
      </c>
      <c r="E19095" s="1" t="s">
        <v>66</v>
      </c>
      <c r="F19095" s="1" t="s">
        <v>11933</v>
      </c>
      <c r="G19095" s="1" t="s">
        <v>199</v>
      </c>
    </row>
    <row r="19096" spans="1:7" x14ac:dyDescent="0.25">
      <c r="B19096" s="1" t="s">
        <v>4874</v>
      </c>
      <c r="C19096" s="1" t="s">
        <v>42223</v>
      </c>
      <c r="D19096" s="1" t="s">
        <v>42224</v>
      </c>
      <c r="E19096" s="1" t="s">
        <v>65</v>
      </c>
      <c r="F19096" s="1" t="s">
        <v>480</v>
      </c>
      <c r="G19096" s="1" t="s">
        <v>481</v>
      </c>
    </row>
    <row r="19097" spans="1:7" x14ac:dyDescent="0.25">
      <c r="B19097" s="1" t="s">
        <v>10546</v>
      </c>
      <c r="C19097" s="1" t="s">
        <v>10547</v>
      </c>
      <c r="D19097" s="1" t="s">
        <v>10548</v>
      </c>
      <c r="E19097" s="1" t="s">
        <v>66</v>
      </c>
      <c r="F19097" s="1" t="s">
        <v>1388</v>
      </c>
      <c r="G19097" s="1" t="s">
        <v>1389</v>
      </c>
    </row>
    <row r="19098" spans="1:7" x14ac:dyDescent="0.25">
      <c r="B19098" s="1" t="s">
        <v>10561</v>
      </c>
      <c r="C19098" s="1" t="s">
        <v>10562</v>
      </c>
      <c r="D19098" s="1" t="s">
        <v>10563</v>
      </c>
      <c r="E19098" s="1" t="s">
        <v>66</v>
      </c>
      <c r="F19098" s="1" t="s">
        <v>1388</v>
      </c>
      <c r="G19098" s="1" t="s">
        <v>1389</v>
      </c>
    </row>
    <row r="19099" spans="1:7" x14ac:dyDescent="0.25">
      <c r="B19099" s="1" t="s">
        <v>10227</v>
      </c>
      <c r="C19099" s="1" t="s">
        <v>10228</v>
      </c>
      <c r="D19099" s="1" t="s">
        <v>10229</v>
      </c>
      <c r="E19099" s="1" t="s">
        <v>66</v>
      </c>
      <c r="F19099" s="1" t="s">
        <v>1388</v>
      </c>
      <c r="G19099" s="1" t="s">
        <v>1389</v>
      </c>
    </row>
    <row r="19100" spans="1:7" x14ac:dyDescent="0.25">
      <c r="A19100" s="1">
        <v>33901084</v>
      </c>
      <c r="B19100" s="1" t="s">
        <v>47861</v>
      </c>
      <c r="C19100" s="1" t="s">
        <v>47862</v>
      </c>
      <c r="D19100" s="1" t="s">
        <v>47863</v>
      </c>
      <c r="G19100" s="1" t="s">
        <v>199</v>
      </c>
    </row>
    <row r="19101" spans="1:7" x14ac:dyDescent="0.25">
      <c r="B19101" s="1" t="s">
        <v>15326</v>
      </c>
      <c r="C19101" s="1" t="s">
        <v>2439</v>
      </c>
      <c r="D19101" s="1" t="s">
        <v>15327</v>
      </c>
      <c r="E19101" s="1" t="s">
        <v>66</v>
      </c>
      <c r="F19101" s="1" t="s">
        <v>43853</v>
      </c>
      <c r="G19101" s="1" t="s">
        <v>199</v>
      </c>
    </row>
    <row r="19102" spans="1:7" x14ac:dyDescent="0.25">
      <c r="B19102" s="1" t="s">
        <v>47864</v>
      </c>
      <c r="C19102" s="1" t="s">
        <v>47865</v>
      </c>
      <c r="D19102" s="1" t="s">
        <v>47866</v>
      </c>
      <c r="E19102" s="1" t="s">
        <v>66</v>
      </c>
      <c r="F19102" s="1" t="s">
        <v>47867</v>
      </c>
      <c r="G19102" s="1" t="s">
        <v>199</v>
      </c>
    </row>
    <row r="19103" spans="1:7" x14ac:dyDescent="0.25">
      <c r="B19103" s="1" t="s">
        <v>13933</v>
      </c>
      <c r="C19103" s="1" t="s">
        <v>13934</v>
      </c>
      <c r="D19103" s="1" t="s">
        <v>13935</v>
      </c>
      <c r="E19103" s="1" t="s">
        <v>66</v>
      </c>
      <c r="F19103" s="1" t="s">
        <v>931</v>
      </c>
      <c r="G19103" s="1" t="s">
        <v>932</v>
      </c>
    </row>
    <row r="19104" spans="1:7" x14ac:dyDescent="0.25">
      <c r="B19104" s="1" t="s">
        <v>47868</v>
      </c>
      <c r="C19104" s="1" t="s">
        <v>47869</v>
      </c>
      <c r="D19104" s="1" t="s">
        <v>47870</v>
      </c>
      <c r="E19104" s="1" t="s">
        <v>66</v>
      </c>
      <c r="F19104" s="1" t="s">
        <v>47867</v>
      </c>
      <c r="G19104" s="1" t="s">
        <v>199</v>
      </c>
    </row>
    <row r="19105" spans="1:7" x14ac:dyDescent="0.25">
      <c r="B19105" s="1" t="s">
        <v>15605</v>
      </c>
      <c r="C19105" s="1" t="s">
        <v>15606</v>
      </c>
      <c r="D19105" s="1" t="s">
        <v>15607</v>
      </c>
      <c r="E19105" s="1" t="s">
        <v>66</v>
      </c>
      <c r="F19105" s="1" t="s">
        <v>931</v>
      </c>
      <c r="G19105" s="1" t="s">
        <v>932</v>
      </c>
    </row>
    <row r="19106" spans="1:7" x14ac:dyDescent="0.25">
      <c r="B19106" s="1" t="s">
        <v>15614</v>
      </c>
      <c r="C19106" s="1" t="s">
        <v>15615</v>
      </c>
      <c r="D19106" s="1" t="s">
        <v>15616</v>
      </c>
      <c r="E19106" s="1" t="s">
        <v>66</v>
      </c>
      <c r="F19106" s="1" t="s">
        <v>931</v>
      </c>
      <c r="G19106" s="1" t="s">
        <v>932</v>
      </c>
    </row>
    <row r="19107" spans="1:7" x14ac:dyDescent="0.25">
      <c r="B19107" s="1" t="s">
        <v>4214</v>
      </c>
      <c r="C19107" s="1" t="s">
        <v>4215</v>
      </c>
      <c r="D19107" s="1" t="s">
        <v>4216</v>
      </c>
      <c r="E19107" s="1" t="s">
        <v>66</v>
      </c>
      <c r="F19107" s="1" t="s">
        <v>931</v>
      </c>
      <c r="G19107" s="1" t="s">
        <v>932</v>
      </c>
    </row>
    <row r="19108" spans="1:7" x14ac:dyDescent="0.25">
      <c r="A19108" s="1">
        <v>15026013</v>
      </c>
      <c r="B19108" s="1" t="s">
        <v>11118</v>
      </c>
      <c r="C19108" s="1" t="s">
        <v>11118</v>
      </c>
      <c r="D19108" s="1" t="s">
        <v>11118</v>
      </c>
      <c r="E19108" s="1" t="s">
        <v>66</v>
      </c>
      <c r="F19108" s="1" t="s">
        <v>3393</v>
      </c>
      <c r="G19108" s="1" t="s">
        <v>3394</v>
      </c>
    </row>
    <row r="19109" spans="1:7" x14ac:dyDescent="0.25">
      <c r="B19109" s="1" t="s">
        <v>8201</v>
      </c>
      <c r="C19109" s="1" t="s">
        <v>8202</v>
      </c>
      <c r="D19109" s="1" t="s">
        <v>8203</v>
      </c>
      <c r="E19109" s="1" t="s">
        <v>66</v>
      </c>
      <c r="F19109" s="1" t="s">
        <v>8204</v>
      </c>
      <c r="G19109" s="1" t="s">
        <v>8205</v>
      </c>
    </row>
    <row r="19110" spans="1:7" x14ac:dyDescent="0.25">
      <c r="B19110" s="1" t="s">
        <v>10074</v>
      </c>
      <c r="C19110" s="1" t="s">
        <v>10075</v>
      </c>
      <c r="D19110" s="1" t="s">
        <v>44065</v>
      </c>
      <c r="E19110" s="1" t="s">
        <v>66</v>
      </c>
      <c r="F19110" s="1" t="s">
        <v>8204</v>
      </c>
      <c r="G19110" s="1" t="s">
        <v>8205</v>
      </c>
    </row>
    <row r="19111" spans="1:7" x14ac:dyDescent="0.25">
      <c r="A19111" s="1">
        <v>25280021</v>
      </c>
      <c r="B19111" s="1" t="s">
        <v>47871</v>
      </c>
      <c r="C19111" s="1" t="s">
        <v>47872</v>
      </c>
      <c r="D19111" s="1" t="s">
        <v>47873</v>
      </c>
      <c r="E19111" s="1" t="s">
        <v>66</v>
      </c>
      <c r="F19111" s="1" t="s">
        <v>398</v>
      </c>
      <c r="G19111" s="1" t="s">
        <v>399</v>
      </c>
    </row>
    <row r="19112" spans="1:7" x14ac:dyDescent="0.25">
      <c r="A19112" s="1">
        <v>17743001</v>
      </c>
      <c r="B19112" s="1" t="s">
        <v>47874</v>
      </c>
      <c r="C19112" s="1" t="s">
        <v>47875</v>
      </c>
      <c r="D19112" s="1" t="s">
        <v>47876</v>
      </c>
      <c r="E19112" s="1" t="s">
        <v>66</v>
      </c>
      <c r="F19112" s="1" t="s">
        <v>47877</v>
      </c>
      <c r="G19112" s="1" t="s">
        <v>47878</v>
      </c>
    </row>
    <row r="19113" spans="1:7" x14ac:dyDescent="0.25">
      <c r="A19113" s="1">
        <v>19745319</v>
      </c>
      <c r="B19113" s="1" t="s">
        <v>15302</v>
      </c>
      <c r="C19113" s="1" t="s">
        <v>15303</v>
      </c>
      <c r="D19113" s="1" t="s">
        <v>15304</v>
      </c>
      <c r="E19113" s="1" t="s">
        <v>66</v>
      </c>
      <c r="F19113" s="1" t="s">
        <v>2004</v>
      </c>
      <c r="G19113" s="1" t="s">
        <v>2005</v>
      </c>
    </row>
    <row r="19114" spans="1:7" x14ac:dyDescent="0.25">
      <c r="B19114" s="1" t="s">
        <v>15258</v>
      </c>
      <c r="C19114" s="1" t="s">
        <v>15259</v>
      </c>
      <c r="D19114" s="1" t="s">
        <v>15260</v>
      </c>
      <c r="E19114" s="1" t="s">
        <v>66</v>
      </c>
      <c r="G19114" s="1" t="s">
        <v>199</v>
      </c>
    </row>
    <row r="19115" spans="1:7" x14ac:dyDescent="0.25">
      <c r="B19115" s="1" t="s">
        <v>15264</v>
      </c>
      <c r="C19115" s="1" t="s">
        <v>15265</v>
      </c>
      <c r="D19115" s="1" t="s">
        <v>15266</v>
      </c>
      <c r="E19115" s="1" t="s">
        <v>66</v>
      </c>
      <c r="G19115" s="1" t="s">
        <v>199</v>
      </c>
    </row>
    <row r="19116" spans="1:7" x14ac:dyDescent="0.25">
      <c r="B19116" s="1" t="s">
        <v>47879</v>
      </c>
      <c r="C19116" s="1" t="s">
        <v>47880</v>
      </c>
      <c r="D19116" s="1" t="s">
        <v>47881</v>
      </c>
      <c r="E19116" s="1" t="s">
        <v>66</v>
      </c>
      <c r="F19116" s="1" t="s">
        <v>2488</v>
      </c>
      <c r="G19116" s="1" t="s">
        <v>2489</v>
      </c>
    </row>
    <row r="19117" spans="1:7" x14ac:dyDescent="0.25">
      <c r="B19117" s="1" t="s">
        <v>47882</v>
      </c>
      <c r="C19117" s="1" t="s">
        <v>47883</v>
      </c>
      <c r="D19117" s="1" t="s">
        <v>47884</v>
      </c>
      <c r="E19117" s="1" t="s">
        <v>66</v>
      </c>
      <c r="F19117" s="1" t="s">
        <v>2196</v>
      </c>
      <c r="G19117" s="1" t="s">
        <v>2197</v>
      </c>
    </row>
    <row r="19118" spans="1:7" x14ac:dyDescent="0.25">
      <c r="B19118" s="1" t="s">
        <v>47885</v>
      </c>
      <c r="C19118" s="1" t="s">
        <v>47886</v>
      </c>
      <c r="D19118" s="1" t="s">
        <v>47887</v>
      </c>
      <c r="E19118" s="1" t="s">
        <v>66</v>
      </c>
      <c r="F19118" s="1" t="s">
        <v>233</v>
      </c>
      <c r="G19118" s="1" t="s">
        <v>234</v>
      </c>
    </row>
    <row r="19119" spans="1:7" x14ac:dyDescent="0.25">
      <c r="B19119" s="1" t="s">
        <v>46759</v>
      </c>
      <c r="C19119" s="1" t="s">
        <v>46760</v>
      </c>
      <c r="D19119" s="1" t="s">
        <v>46761</v>
      </c>
      <c r="E19119" s="1" t="s">
        <v>66</v>
      </c>
      <c r="F19119" s="1" t="s">
        <v>1000</v>
      </c>
      <c r="G19119" s="1" t="s">
        <v>1001</v>
      </c>
    </row>
    <row r="19120" spans="1:7" x14ac:dyDescent="0.25">
      <c r="B19120" s="1" t="s">
        <v>47888</v>
      </c>
      <c r="C19120" s="1" t="s">
        <v>47889</v>
      </c>
      <c r="D19120" s="1" t="s">
        <v>47890</v>
      </c>
      <c r="E19120" s="1" t="s">
        <v>66</v>
      </c>
      <c r="F19120" s="1" t="s">
        <v>1000</v>
      </c>
      <c r="G19120" s="1" t="s">
        <v>1001</v>
      </c>
    </row>
    <row r="19121" spans="1:7" x14ac:dyDescent="0.25">
      <c r="B19121" s="1" t="s">
        <v>47891</v>
      </c>
      <c r="C19121" s="1" t="s">
        <v>47892</v>
      </c>
      <c r="D19121" s="1" t="s">
        <v>47893</v>
      </c>
      <c r="E19121" s="1" t="s">
        <v>66</v>
      </c>
      <c r="F19121" s="1" t="s">
        <v>977</v>
      </c>
      <c r="G19121" s="1" t="s">
        <v>978</v>
      </c>
    </row>
    <row r="19122" spans="1:7" x14ac:dyDescent="0.25">
      <c r="B19122" s="1" t="s">
        <v>47894</v>
      </c>
      <c r="C19122" s="1" t="s">
        <v>47895</v>
      </c>
      <c r="D19122" s="1" t="s">
        <v>47896</v>
      </c>
      <c r="E19122" s="1" t="s">
        <v>66</v>
      </c>
      <c r="F19122" s="1" t="s">
        <v>977</v>
      </c>
      <c r="G19122" s="1" t="s">
        <v>978</v>
      </c>
    </row>
    <row r="19123" spans="1:7" x14ac:dyDescent="0.25">
      <c r="B19123" s="1" t="s">
        <v>47897</v>
      </c>
      <c r="C19123" s="1" t="s">
        <v>47898</v>
      </c>
      <c r="D19123" s="1" t="s">
        <v>47899</v>
      </c>
      <c r="E19123" s="1" t="s">
        <v>66</v>
      </c>
      <c r="F19123" s="1" t="s">
        <v>977</v>
      </c>
      <c r="G19123" s="1" t="s">
        <v>978</v>
      </c>
    </row>
    <row r="19124" spans="1:7" x14ac:dyDescent="0.25">
      <c r="B19124" s="1" t="s">
        <v>47900</v>
      </c>
      <c r="C19124" s="1" t="s">
        <v>47901</v>
      </c>
      <c r="D19124" s="1" t="s">
        <v>47902</v>
      </c>
      <c r="E19124" s="1" t="s">
        <v>66</v>
      </c>
      <c r="F19124" s="1" t="s">
        <v>977</v>
      </c>
      <c r="G19124" s="1" t="s">
        <v>978</v>
      </c>
    </row>
    <row r="19125" spans="1:7" x14ac:dyDescent="0.25">
      <c r="B19125" s="1" t="s">
        <v>47903</v>
      </c>
      <c r="C19125" s="1" t="s">
        <v>47904</v>
      </c>
      <c r="D19125" s="1" t="s">
        <v>47905</v>
      </c>
      <c r="E19125" s="1" t="s">
        <v>66</v>
      </c>
      <c r="F19125" s="1" t="s">
        <v>977</v>
      </c>
      <c r="G19125" s="1" t="s">
        <v>978</v>
      </c>
    </row>
    <row r="19126" spans="1:7" x14ac:dyDescent="0.25">
      <c r="B19126" s="1" t="s">
        <v>47906</v>
      </c>
      <c r="C19126" s="1" t="s">
        <v>47907</v>
      </c>
      <c r="D19126" s="1" t="s">
        <v>47908</v>
      </c>
      <c r="E19126" s="1" t="s">
        <v>66</v>
      </c>
      <c r="F19126" s="1" t="s">
        <v>3909</v>
      </c>
      <c r="G19126" s="1" t="s">
        <v>3910</v>
      </c>
    </row>
    <row r="19127" spans="1:7" x14ac:dyDescent="0.25">
      <c r="B19127" s="1" t="s">
        <v>47909</v>
      </c>
      <c r="C19127" s="1" t="s">
        <v>47910</v>
      </c>
      <c r="D19127" s="1" t="s">
        <v>47911</v>
      </c>
      <c r="E19127" s="1" t="s">
        <v>66</v>
      </c>
      <c r="F19127" s="1" t="s">
        <v>2488</v>
      </c>
      <c r="G19127" s="1" t="s">
        <v>2489</v>
      </c>
    </row>
    <row r="19128" spans="1:7" x14ac:dyDescent="0.25">
      <c r="B19128" s="1" t="s">
        <v>47912</v>
      </c>
      <c r="C19128" s="1" t="s">
        <v>47913</v>
      </c>
      <c r="D19128" s="1" t="s">
        <v>47914</v>
      </c>
      <c r="E19128" s="1" t="s">
        <v>66</v>
      </c>
      <c r="F19128" s="1" t="s">
        <v>2488</v>
      </c>
      <c r="G19128" s="1" t="s">
        <v>2489</v>
      </c>
    </row>
    <row r="19129" spans="1:7" x14ac:dyDescent="0.25">
      <c r="B19129" s="1" t="s">
        <v>47915</v>
      </c>
      <c r="C19129" s="1" t="s">
        <v>47916</v>
      </c>
      <c r="D19129" s="1" t="s">
        <v>47917</v>
      </c>
      <c r="E19129" s="1" t="s">
        <v>66</v>
      </c>
      <c r="F19129" s="1" t="s">
        <v>2488</v>
      </c>
      <c r="G19129" s="1" t="s">
        <v>2489</v>
      </c>
    </row>
    <row r="19130" spans="1:7" x14ac:dyDescent="0.25">
      <c r="A19130" s="1">
        <v>35260830</v>
      </c>
      <c r="B19130" s="1" t="s">
        <v>47918</v>
      </c>
      <c r="C19130" s="1" t="s">
        <v>47918</v>
      </c>
      <c r="D19130" s="1" t="s">
        <v>47918</v>
      </c>
      <c r="G19130" s="1" t="s">
        <v>199</v>
      </c>
    </row>
    <row r="19131" spans="1:7" x14ac:dyDescent="0.25">
      <c r="A19131" s="1">
        <v>35718302</v>
      </c>
      <c r="B19131" s="1" t="s">
        <v>47919</v>
      </c>
      <c r="C19131" s="1" t="s">
        <v>47920</v>
      </c>
      <c r="D19131" s="1" t="s">
        <v>47921</v>
      </c>
      <c r="E19131" s="1" t="s">
        <v>65</v>
      </c>
      <c r="F19131" s="1" t="s">
        <v>3316</v>
      </c>
      <c r="G19131" s="1" t="s">
        <v>3317</v>
      </c>
    </row>
    <row r="19132" spans="1:7" x14ac:dyDescent="0.25">
      <c r="B19132" s="1" t="s">
        <v>20360</v>
      </c>
      <c r="C19132" s="1" t="s">
        <v>20361</v>
      </c>
      <c r="D19132" s="1" t="s">
        <v>20362</v>
      </c>
      <c r="E19132" s="1" t="s">
        <v>66</v>
      </c>
      <c r="F19132" s="1" t="s">
        <v>1451</v>
      </c>
      <c r="G19132" s="1" t="s">
        <v>1452</v>
      </c>
    </row>
    <row r="19133" spans="1:7" x14ac:dyDescent="0.25">
      <c r="B19133" s="1" t="s">
        <v>47922</v>
      </c>
      <c r="C19133" s="1" t="s">
        <v>47923</v>
      </c>
      <c r="D19133" s="1" t="s">
        <v>47924</v>
      </c>
      <c r="E19133" s="1" t="s">
        <v>66</v>
      </c>
      <c r="F19133" s="1" t="s">
        <v>1021</v>
      </c>
      <c r="G19133" s="1" t="s">
        <v>1022</v>
      </c>
    </row>
    <row r="19134" spans="1:7" x14ac:dyDescent="0.25">
      <c r="B19134" s="1" t="s">
        <v>47925</v>
      </c>
      <c r="C19134" s="1" t="s">
        <v>47926</v>
      </c>
      <c r="D19134" s="1" t="s">
        <v>47927</v>
      </c>
      <c r="E19134" s="1" t="s">
        <v>66</v>
      </c>
      <c r="F19134" s="1" t="s">
        <v>1021</v>
      </c>
      <c r="G19134" s="1" t="s">
        <v>1022</v>
      </c>
    </row>
    <row r="19135" spans="1:7" x14ac:dyDescent="0.25">
      <c r="B19135" s="1" t="s">
        <v>47928</v>
      </c>
      <c r="C19135" s="1" t="s">
        <v>47929</v>
      </c>
      <c r="D19135" s="1" t="s">
        <v>47930</v>
      </c>
      <c r="E19135" s="1" t="s">
        <v>66</v>
      </c>
      <c r="F19135" s="1" t="s">
        <v>149</v>
      </c>
      <c r="G19135" s="1" t="s">
        <v>150</v>
      </c>
    </row>
    <row r="19136" spans="1:7" x14ac:dyDescent="0.25">
      <c r="B19136" s="1" t="s">
        <v>47931</v>
      </c>
      <c r="C19136" s="1" t="s">
        <v>47932</v>
      </c>
      <c r="D19136" s="1" t="s">
        <v>47933</v>
      </c>
      <c r="E19136" s="1" t="s">
        <v>66</v>
      </c>
      <c r="G19136" s="1" t="s">
        <v>199</v>
      </c>
    </row>
    <row r="19137" spans="1:7" x14ac:dyDescent="0.25">
      <c r="B19137" s="1" t="s">
        <v>47934</v>
      </c>
      <c r="C19137" s="1" t="s">
        <v>47935</v>
      </c>
      <c r="D19137" s="1" t="s">
        <v>47936</v>
      </c>
      <c r="E19137" s="1" t="s">
        <v>66</v>
      </c>
      <c r="G19137" s="1" t="s">
        <v>199</v>
      </c>
    </row>
    <row r="19138" spans="1:7" x14ac:dyDescent="0.25">
      <c r="B19138" s="1" t="s">
        <v>47937</v>
      </c>
      <c r="C19138" s="1" t="s">
        <v>47938</v>
      </c>
      <c r="D19138" s="1" t="s">
        <v>47939</v>
      </c>
      <c r="E19138" s="1" t="s">
        <v>66</v>
      </c>
      <c r="F19138" s="1" t="s">
        <v>47940</v>
      </c>
      <c r="G19138" s="1" t="s">
        <v>47941</v>
      </c>
    </row>
    <row r="19139" spans="1:7" x14ac:dyDescent="0.25">
      <c r="B19139" s="1" t="s">
        <v>47942</v>
      </c>
      <c r="C19139" s="1" t="s">
        <v>47943</v>
      </c>
      <c r="D19139" s="1" t="s">
        <v>47944</v>
      </c>
      <c r="E19139" s="1" t="s">
        <v>66</v>
      </c>
      <c r="F19139" s="1" t="s">
        <v>1187</v>
      </c>
      <c r="G19139" s="1" t="s">
        <v>1188</v>
      </c>
    </row>
    <row r="19140" spans="1:7" x14ac:dyDescent="0.25">
      <c r="B19140" s="1" t="s">
        <v>47945</v>
      </c>
      <c r="C19140" s="1" t="s">
        <v>47946</v>
      </c>
      <c r="D19140" s="1" t="s">
        <v>47947</v>
      </c>
      <c r="E19140" s="1" t="s">
        <v>66</v>
      </c>
      <c r="F19140" s="1" t="s">
        <v>1187</v>
      </c>
      <c r="G19140" s="1" t="s">
        <v>1188</v>
      </c>
    </row>
    <row r="19141" spans="1:7" x14ac:dyDescent="0.25">
      <c r="B19141" s="1" t="s">
        <v>47948</v>
      </c>
      <c r="C19141" s="1" t="s">
        <v>47948</v>
      </c>
      <c r="D19141" s="1" t="s">
        <v>47948</v>
      </c>
      <c r="E19141" s="1" t="s">
        <v>66</v>
      </c>
      <c r="G19141" s="1" t="s">
        <v>199</v>
      </c>
    </row>
    <row r="19142" spans="1:7" x14ac:dyDescent="0.25">
      <c r="B19142" s="1" t="s">
        <v>47949</v>
      </c>
      <c r="C19142" s="1" t="s">
        <v>47949</v>
      </c>
      <c r="D19142" s="1" t="s">
        <v>47949</v>
      </c>
      <c r="E19142" s="1" t="s">
        <v>66</v>
      </c>
      <c r="G19142" s="1" t="s">
        <v>199</v>
      </c>
    </row>
    <row r="19143" spans="1:7" x14ac:dyDescent="0.25">
      <c r="B19143" s="1" t="s">
        <v>47950</v>
      </c>
      <c r="C19143" s="1" t="s">
        <v>47950</v>
      </c>
      <c r="D19143" s="1" t="s">
        <v>47950</v>
      </c>
      <c r="E19143" s="1" t="s">
        <v>66</v>
      </c>
      <c r="G19143" s="1" t="s">
        <v>199</v>
      </c>
    </row>
    <row r="19144" spans="1:7" x14ac:dyDescent="0.25">
      <c r="B19144" s="1" t="s">
        <v>47951</v>
      </c>
      <c r="C19144" s="1" t="s">
        <v>47951</v>
      </c>
      <c r="D19144" s="1" t="s">
        <v>47951</v>
      </c>
      <c r="E19144" s="1" t="s">
        <v>66</v>
      </c>
      <c r="G19144" s="1" t="s">
        <v>199</v>
      </c>
    </row>
    <row r="19145" spans="1:7" x14ac:dyDescent="0.25">
      <c r="B19145" s="1" t="s">
        <v>47952</v>
      </c>
      <c r="C19145" s="1" t="s">
        <v>47952</v>
      </c>
      <c r="D19145" s="1" t="s">
        <v>47952</v>
      </c>
      <c r="E19145" s="1" t="s">
        <v>66</v>
      </c>
      <c r="G19145" s="1" t="s">
        <v>199</v>
      </c>
    </row>
    <row r="19146" spans="1:7" x14ac:dyDescent="0.25">
      <c r="A19146" s="1">
        <v>15726005</v>
      </c>
      <c r="B19146" s="1" t="s">
        <v>47953</v>
      </c>
      <c r="C19146" s="1" t="s">
        <v>47954</v>
      </c>
      <c r="D19146" s="1" t="s">
        <v>47955</v>
      </c>
      <c r="E19146" s="1" t="s">
        <v>66</v>
      </c>
      <c r="F19146" s="1" t="s">
        <v>3393</v>
      </c>
      <c r="G19146" s="1" t="s">
        <v>3394</v>
      </c>
    </row>
    <row r="19147" spans="1:7" x14ac:dyDescent="0.25">
      <c r="B19147" s="1" t="s">
        <v>47956</v>
      </c>
      <c r="C19147" s="1" t="s">
        <v>47957</v>
      </c>
      <c r="D19147" s="1" t="s">
        <v>47958</v>
      </c>
      <c r="E19147" s="1" t="s">
        <v>66</v>
      </c>
      <c r="G19147" s="1" t="s">
        <v>199</v>
      </c>
    </row>
    <row r="19148" spans="1:7" x14ac:dyDescent="0.25">
      <c r="B19148" s="1" t="s">
        <v>47959</v>
      </c>
      <c r="C19148" s="1" t="s">
        <v>47959</v>
      </c>
      <c r="D19148" s="1" t="s">
        <v>47959</v>
      </c>
      <c r="E19148" s="1" t="s">
        <v>66</v>
      </c>
      <c r="G19148" s="1" t="s">
        <v>199</v>
      </c>
    </row>
    <row r="19149" spans="1:7" x14ac:dyDescent="0.25">
      <c r="B19149" s="1" t="s">
        <v>47960</v>
      </c>
      <c r="C19149" s="1" t="s">
        <v>47960</v>
      </c>
      <c r="D19149" s="1" t="s">
        <v>47960</v>
      </c>
      <c r="E19149" s="1" t="s">
        <v>66</v>
      </c>
      <c r="G19149" s="1" t="s">
        <v>199</v>
      </c>
    </row>
    <row r="19150" spans="1:7" x14ac:dyDescent="0.25">
      <c r="B19150" s="1" t="s">
        <v>47961</v>
      </c>
      <c r="C19150" s="1" t="s">
        <v>47961</v>
      </c>
      <c r="D19150" s="1" t="s">
        <v>47961</v>
      </c>
      <c r="E19150" s="1" t="s">
        <v>66</v>
      </c>
      <c r="G19150" s="1" t="s">
        <v>199</v>
      </c>
    </row>
    <row r="19151" spans="1:7" x14ac:dyDescent="0.25">
      <c r="B19151" s="1" t="s">
        <v>47962</v>
      </c>
      <c r="C19151" s="1" t="s">
        <v>47962</v>
      </c>
      <c r="D19151" s="1" t="s">
        <v>47962</v>
      </c>
      <c r="E19151" s="1" t="s">
        <v>66</v>
      </c>
      <c r="G19151" s="1" t="s">
        <v>199</v>
      </c>
    </row>
    <row r="19152" spans="1:7" x14ac:dyDescent="0.25">
      <c r="B19152" s="1" t="s">
        <v>47963</v>
      </c>
      <c r="C19152" s="1" t="s">
        <v>47963</v>
      </c>
      <c r="D19152" s="1" t="s">
        <v>47963</v>
      </c>
      <c r="E19152" s="1" t="s">
        <v>66</v>
      </c>
      <c r="G19152" s="1" t="s">
        <v>199</v>
      </c>
    </row>
    <row r="19153" spans="1:7" x14ac:dyDescent="0.25">
      <c r="B19153" s="1" t="s">
        <v>15520</v>
      </c>
      <c r="C19153" s="1" t="s">
        <v>15521</v>
      </c>
      <c r="D19153" s="1" t="s">
        <v>15522</v>
      </c>
      <c r="E19153" s="1" t="s">
        <v>66</v>
      </c>
      <c r="G19153" s="1" t="s">
        <v>199</v>
      </c>
    </row>
    <row r="19154" spans="1:7" x14ac:dyDescent="0.25">
      <c r="B19154" s="1" t="s">
        <v>7528</v>
      </c>
      <c r="C19154" s="1" t="s">
        <v>7529</v>
      </c>
      <c r="D19154" s="1" t="s">
        <v>7530</v>
      </c>
      <c r="E19154" s="1" t="s">
        <v>66</v>
      </c>
      <c r="G19154" s="1" t="s">
        <v>199</v>
      </c>
    </row>
    <row r="19155" spans="1:7" x14ac:dyDescent="0.25">
      <c r="B19155" s="1" t="s">
        <v>47964</v>
      </c>
      <c r="C19155" s="1" t="s">
        <v>47965</v>
      </c>
      <c r="D19155" s="1" t="s">
        <v>47966</v>
      </c>
      <c r="E19155" s="1" t="s">
        <v>66</v>
      </c>
      <c r="G19155" s="1" t="s">
        <v>199</v>
      </c>
    </row>
    <row r="19156" spans="1:7" x14ac:dyDescent="0.25">
      <c r="B19156" s="1" t="s">
        <v>15311</v>
      </c>
      <c r="C19156" s="1" t="s">
        <v>15312</v>
      </c>
      <c r="D19156" s="1" t="s">
        <v>15313</v>
      </c>
      <c r="E19156" s="1" t="s">
        <v>66</v>
      </c>
      <c r="G19156" s="1" t="s">
        <v>199</v>
      </c>
    </row>
    <row r="19157" spans="1:7" x14ac:dyDescent="0.25">
      <c r="B19157" s="1" t="s">
        <v>47967</v>
      </c>
      <c r="C19157" s="1" t="s">
        <v>47968</v>
      </c>
      <c r="D19157" s="1" t="s">
        <v>47969</v>
      </c>
      <c r="E19157" s="1" t="s">
        <v>66</v>
      </c>
      <c r="F19157" s="1" t="s">
        <v>5523</v>
      </c>
      <c r="G19157" s="1" t="s">
        <v>5524</v>
      </c>
    </row>
    <row r="19158" spans="1:7" x14ac:dyDescent="0.25">
      <c r="B19158" s="1" t="s">
        <v>8136</v>
      </c>
      <c r="C19158" s="1" t="s">
        <v>47970</v>
      </c>
      <c r="D19158" s="1" t="s">
        <v>8138</v>
      </c>
      <c r="E19158" s="1" t="s">
        <v>66</v>
      </c>
      <c r="F19158" s="1" t="s">
        <v>5523</v>
      </c>
      <c r="G19158" s="1" t="s">
        <v>5524</v>
      </c>
    </row>
    <row r="19159" spans="1:7" x14ac:dyDescent="0.25">
      <c r="B19159" s="1" t="s">
        <v>14224</v>
      </c>
      <c r="C19159" s="1" t="s">
        <v>14225</v>
      </c>
      <c r="D19159" s="1" t="s">
        <v>14226</v>
      </c>
      <c r="E19159" s="1" t="s">
        <v>66</v>
      </c>
      <c r="F19159" s="1" t="s">
        <v>923</v>
      </c>
      <c r="G19159" s="1" t="s">
        <v>924</v>
      </c>
    </row>
    <row r="19160" spans="1:7" x14ac:dyDescent="0.25">
      <c r="B19160" s="1" t="s">
        <v>47971</v>
      </c>
      <c r="C19160" s="1" t="s">
        <v>47972</v>
      </c>
      <c r="D19160" s="1" t="s">
        <v>47973</v>
      </c>
      <c r="E19160" s="1" t="s">
        <v>65</v>
      </c>
      <c r="F19160" s="1" t="s">
        <v>382</v>
      </c>
      <c r="G19160" s="1" t="s">
        <v>383</v>
      </c>
    </row>
    <row r="19161" spans="1:7" x14ac:dyDescent="0.25">
      <c r="B19161" s="1" t="s">
        <v>47974</v>
      </c>
      <c r="C19161" s="1" t="s">
        <v>47975</v>
      </c>
      <c r="D19161" s="1" t="s">
        <v>47976</v>
      </c>
      <c r="E19161" s="1" t="s">
        <v>65</v>
      </c>
      <c r="F19161" s="1" t="s">
        <v>382</v>
      </c>
      <c r="G19161" s="1" t="s">
        <v>383</v>
      </c>
    </row>
    <row r="19162" spans="1:7" x14ac:dyDescent="0.25">
      <c r="B19162" s="1" t="s">
        <v>47977</v>
      </c>
      <c r="C19162" s="1" t="s">
        <v>47978</v>
      </c>
      <c r="D19162" s="1" t="s">
        <v>47979</v>
      </c>
      <c r="E19162" s="1" t="s">
        <v>65</v>
      </c>
      <c r="F19162" s="1" t="s">
        <v>382</v>
      </c>
      <c r="G19162" s="1" t="s">
        <v>383</v>
      </c>
    </row>
    <row r="19163" spans="1:7" x14ac:dyDescent="0.25">
      <c r="A19163" s="1">
        <v>35510444</v>
      </c>
      <c r="B19163" s="1" t="s">
        <v>47980</v>
      </c>
      <c r="C19163" s="1" t="s">
        <v>43045</v>
      </c>
      <c r="D19163" s="1" t="s">
        <v>47981</v>
      </c>
      <c r="E19163" s="1" t="s">
        <v>66</v>
      </c>
      <c r="G19163" s="1" t="s">
        <v>199</v>
      </c>
    </row>
    <row r="19164" spans="1:7" x14ac:dyDescent="0.25">
      <c r="B19164" s="1" t="s">
        <v>47982</v>
      </c>
      <c r="C19164" s="1" t="s">
        <v>47983</v>
      </c>
      <c r="D19164" s="1" t="s">
        <v>47984</v>
      </c>
      <c r="E19164" s="1" t="s">
        <v>65</v>
      </c>
      <c r="F19164" s="1" t="s">
        <v>480</v>
      </c>
      <c r="G19164" s="1" t="s">
        <v>481</v>
      </c>
    </row>
    <row r="19165" spans="1:7" x14ac:dyDescent="0.25">
      <c r="A19165" s="1">
        <v>35810076</v>
      </c>
      <c r="B19165" s="1" t="s">
        <v>47985</v>
      </c>
      <c r="C19165" s="1" t="s">
        <v>47986</v>
      </c>
      <c r="D19165" s="1" t="s">
        <v>47987</v>
      </c>
      <c r="E19165" s="1" t="s">
        <v>66</v>
      </c>
      <c r="F19165" s="1" t="s">
        <v>339</v>
      </c>
      <c r="G19165" s="1" t="s">
        <v>340</v>
      </c>
    </row>
    <row r="19166" spans="1:7" x14ac:dyDescent="0.25">
      <c r="A19166" s="1">
        <v>35520294</v>
      </c>
      <c r="B19166" s="1" t="s">
        <v>47988</v>
      </c>
      <c r="C19166" s="1" t="s">
        <v>47989</v>
      </c>
      <c r="D19166" s="1" t="s">
        <v>47990</v>
      </c>
      <c r="E19166" s="1" t="s">
        <v>66</v>
      </c>
      <c r="F19166" s="1" t="s">
        <v>7372</v>
      </c>
      <c r="G19166" s="1" t="s">
        <v>7373</v>
      </c>
    </row>
    <row r="19167" spans="1:7" x14ac:dyDescent="0.25">
      <c r="A19167" s="1">
        <v>35520295</v>
      </c>
      <c r="B19167" s="1" t="s">
        <v>47991</v>
      </c>
      <c r="C19167" s="1" t="s">
        <v>47992</v>
      </c>
      <c r="D19167" s="1" t="s">
        <v>47993</v>
      </c>
      <c r="E19167" s="1" t="s">
        <v>66</v>
      </c>
      <c r="F19167" s="1" t="s">
        <v>7372</v>
      </c>
      <c r="G19167" s="1" t="s">
        <v>7373</v>
      </c>
    </row>
    <row r="19168" spans="1:7" x14ac:dyDescent="0.25">
      <c r="A19168" s="1">
        <v>35050000</v>
      </c>
      <c r="B19168" s="1" t="s">
        <v>2993</v>
      </c>
      <c r="C19168" s="1" t="s">
        <v>2994</v>
      </c>
      <c r="D19168" s="1" t="s">
        <v>2995</v>
      </c>
      <c r="E19168" s="1" t="s">
        <v>66</v>
      </c>
      <c r="F19168" s="1" t="s">
        <v>47994</v>
      </c>
      <c r="G19168" s="1" t="s">
        <v>47995</v>
      </c>
    </row>
    <row r="19169" spans="1:7" x14ac:dyDescent="0.25">
      <c r="A19169" s="1">
        <v>19745252</v>
      </c>
      <c r="B19169" s="1" t="s">
        <v>47996</v>
      </c>
      <c r="C19169" s="1" t="s">
        <v>47997</v>
      </c>
      <c r="D19169" s="1" t="s">
        <v>47998</v>
      </c>
      <c r="E19169" s="1" t="s">
        <v>66</v>
      </c>
      <c r="F19169" s="1" t="s">
        <v>47999</v>
      </c>
      <c r="G19169" s="1" t="s">
        <v>199</v>
      </c>
    </row>
    <row r="19170" spans="1:7" x14ac:dyDescent="0.25">
      <c r="A19170" s="1">
        <v>19850074</v>
      </c>
      <c r="B19170" s="1" t="s">
        <v>48000</v>
      </c>
      <c r="C19170" s="1" t="s">
        <v>48001</v>
      </c>
      <c r="D19170" s="1" t="s">
        <v>48002</v>
      </c>
      <c r="E19170" s="1" t="s">
        <v>66</v>
      </c>
      <c r="F19170" s="1" t="s">
        <v>9875</v>
      </c>
      <c r="G19170" s="1" t="s">
        <v>9876</v>
      </c>
    </row>
    <row r="19171" spans="1:7" x14ac:dyDescent="0.25">
      <c r="A19171" s="1">
        <v>19745253</v>
      </c>
      <c r="B19171" s="1" t="s">
        <v>48003</v>
      </c>
      <c r="C19171" s="1" t="s">
        <v>48004</v>
      </c>
      <c r="D19171" s="1" t="s">
        <v>48005</v>
      </c>
      <c r="E19171" s="1" t="s">
        <v>66</v>
      </c>
      <c r="F19171" s="1" t="s">
        <v>47999</v>
      </c>
      <c r="G19171" s="1" t="s">
        <v>199</v>
      </c>
    </row>
    <row r="19172" spans="1:7" x14ac:dyDescent="0.25">
      <c r="A19172" s="1">
        <v>19850072</v>
      </c>
      <c r="B19172" s="1" t="s">
        <v>48006</v>
      </c>
      <c r="C19172" s="1" t="s">
        <v>48007</v>
      </c>
      <c r="D19172" s="1" t="s">
        <v>48008</v>
      </c>
      <c r="E19172" s="1" t="s">
        <v>66</v>
      </c>
      <c r="F19172" s="1" t="s">
        <v>9875</v>
      </c>
      <c r="G19172" s="1" t="s">
        <v>9876</v>
      </c>
    </row>
    <row r="19173" spans="1:7" x14ac:dyDescent="0.25">
      <c r="A19173" s="1">
        <v>17770019</v>
      </c>
      <c r="B19173" s="1" t="s">
        <v>12186</v>
      </c>
      <c r="C19173" s="1" t="s">
        <v>12187</v>
      </c>
      <c r="D19173" s="1" t="s">
        <v>12188</v>
      </c>
      <c r="E19173" s="1" t="s">
        <v>66</v>
      </c>
      <c r="F19173" s="1" t="s">
        <v>13339</v>
      </c>
      <c r="G19173" s="1" t="s">
        <v>13340</v>
      </c>
    </row>
    <row r="19174" spans="1:7" x14ac:dyDescent="0.25">
      <c r="A19174" s="1">
        <v>35710020</v>
      </c>
      <c r="B19174" s="1" t="s">
        <v>48009</v>
      </c>
      <c r="C19174" s="1" t="s">
        <v>48010</v>
      </c>
      <c r="D19174" s="1" t="s">
        <v>48011</v>
      </c>
      <c r="E19174" s="1" t="s">
        <v>66</v>
      </c>
      <c r="F19174" s="1" t="s">
        <v>48012</v>
      </c>
      <c r="G19174" s="1" t="s">
        <v>199</v>
      </c>
    </row>
    <row r="19175" spans="1:7" x14ac:dyDescent="0.25">
      <c r="A19175" s="1">
        <v>35710018</v>
      </c>
      <c r="B19175" s="1" t="s">
        <v>48013</v>
      </c>
      <c r="C19175" s="1" t="s">
        <v>48014</v>
      </c>
      <c r="D19175" s="1" t="s">
        <v>48015</v>
      </c>
      <c r="E19175" s="1" t="s">
        <v>66</v>
      </c>
      <c r="F19175" s="1" t="s">
        <v>48012</v>
      </c>
      <c r="G19175" s="1" t="s">
        <v>199</v>
      </c>
    </row>
    <row r="19176" spans="1:7" x14ac:dyDescent="0.25">
      <c r="A19176" s="1">
        <v>35510031</v>
      </c>
      <c r="B19176" s="1" t="s">
        <v>48016</v>
      </c>
      <c r="C19176" s="1" t="s">
        <v>48016</v>
      </c>
      <c r="D19176" s="1" t="s">
        <v>48016</v>
      </c>
      <c r="E19176" s="1" t="s">
        <v>66</v>
      </c>
      <c r="G19176" s="1" t="s">
        <v>199</v>
      </c>
    </row>
    <row r="19177" spans="1:7" x14ac:dyDescent="0.25">
      <c r="A19177" s="1">
        <v>33900056</v>
      </c>
      <c r="B19177" s="1" t="s">
        <v>48017</v>
      </c>
      <c r="C19177" s="1" t="s">
        <v>48018</v>
      </c>
      <c r="D19177" s="1" t="s">
        <v>48019</v>
      </c>
      <c r="E19177" s="1" t="s">
        <v>66</v>
      </c>
      <c r="F19177" s="1" t="s">
        <v>233</v>
      </c>
      <c r="G19177" s="1" t="s">
        <v>234</v>
      </c>
    </row>
    <row r="19178" spans="1:7" x14ac:dyDescent="0.25">
      <c r="B19178" s="1" t="s">
        <v>48020</v>
      </c>
      <c r="C19178" s="1" t="s">
        <v>48021</v>
      </c>
      <c r="D19178" s="1" t="s">
        <v>48022</v>
      </c>
      <c r="E19178" s="1" t="s">
        <v>66</v>
      </c>
      <c r="F19178" s="1" t="s">
        <v>382</v>
      </c>
      <c r="G19178" s="1" t="s">
        <v>383</v>
      </c>
    </row>
    <row r="19179" spans="1:7" x14ac:dyDescent="0.25">
      <c r="A19179" s="1">
        <v>17842088</v>
      </c>
      <c r="B19179" s="1" t="s">
        <v>47906</v>
      </c>
      <c r="C19179" s="1" t="s">
        <v>48023</v>
      </c>
      <c r="D19179" s="1" t="s">
        <v>48024</v>
      </c>
      <c r="E19179" s="1" t="s">
        <v>66</v>
      </c>
      <c r="F19179" s="1" t="s">
        <v>13442</v>
      </c>
      <c r="G19179" s="1" t="s">
        <v>13443</v>
      </c>
    </row>
    <row r="19180" spans="1:7" x14ac:dyDescent="0.25">
      <c r="A19180" s="1">
        <v>19710102</v>
      </c>
      <c r="B19180" s="1" t="s">
        <v>48025</v>
      </c>
      <c r="C19180" s="1" t="s">
        <v>48026</v>
      </c>
      <c r="D19180" s="1" t="s">
        <v>48027</v>
      </c>
      <c r="E19180" s="1" t="s">
        <v>66</v>
      </c>
      <c r="G19180" s="1" t="s">
        <v>199</v>
      </c>
    </row>
    <row r="19181" spans="1:7" x14ac:dyDescent="0.25">
      <c r="B19181" s="1" t="s">
        <v>48028</v>
      </c>
      <c r="C19181" s="1" t="s">
        <v>48029</v>
      </c>
      <c r="D19181" s="1" t="s">
        <v>48030</v>
      </c>
      <c r="E19181" s="1" t="s">
        <v>66</v>
      </c>
      <c r="G19181" s="1" t="s">
        <v>199</v>
      </c>
    </row>
    <row r="19182" spans="1:7" x14ac:dyDescent="0.25">
      <c r="B19182" s="1" t="s">
        <v>48031</v>
      </c>
      <c r="C19182" s="1" t="s">
        <v>48032</v>
      </c>
      <c r="D19182" s="1" t="s">
        <v>48033</v>
      </c>
      <c r="E19182" s="1" t="s">
        <v>66</v>
      </c>
      <c r="F19182" s="1" t="s">
        <v>2626</v>
      </c>
      <c r="G19182" s="1" t="s">
        <v>2627</v>
      </c>
    </row>
    <row r="19183" spans="1:7" x14ac:dyDescent="0.25">
      <c r="B19183" s="1" t="s">
        <v>48034</v>
      </c>
      <c r="C19183" s="1" t="s">
        <v>48035</v>
      </c>
      <c r="D19183" s="1" t="s">
        <v>48036</v>
      </c>
      <c r="E19183" s="1" t="s">
        <v>65</v>
      </c>
      <c r="F19183" s="1" t="s">
        <v>382</v>
      </c>
      <c r="G19183" s="1" t="s">
        <v>383</v>
      </c>
    </row>
    <row r="19184" spans="1:7" x14ac:dyDescent="0.25">
      <c r="A19184" s="1">
        <v>35510177</v>
      </c>
      <c r="B19184" s="1" t="s">
        <v>48037</v>
      </c>
      <c r="C19184" s="1" t="s">
        <v>48038</v>
      </c>
      <c r="D19184" s="1" t="s">
        <v>48039</v>
      </c>
      <c r="E19184" s="1" t="s">
        <v>66</v>
      </c>
      <c r="F19184" s="1" t="s">
        <v>48040</v>
      </c>
      <c r="G19184" s="1" t="s">
        <v>48041</v>
      </c>
    </row>
    <row r="19185" spans="1:7" x14ac:dyDescent="0.25">
      <c r="A19185" s="1">
        <v>15745026</v>
      </c>
      <c r="B19185" s="1" t="s">
        <v>5473</v>
      </c>
      <c r="C19185" s="1" t="s">
        <v>5474</v>
      </c>
      <c r="D19185" s="1" t="s">
        <v>5475</v>
      </c>
      <c r="E19185" s="1" t="s">
        <v>66</v>
      </c>
      <c r="F19185" s="1" t="s">
        <v>1388</v>
      </c>
      <c r="G19185" s="1" t="s">
        <v>1389</v>
      </c>
    </row>
    <row r="19186" spans="1:7" x14ac:dyDescent="0.25">
      <c r="A19186" s="1">
        <v>35710019</v>
      </c>
      <c r="B19186" s="1" t="s">
        <v>48042</v>
      </c>
      <c r="C19186" s="1" t="s">
        <v>48043</v>
      </c>
      <c r="D19186" s="1" t="s">
        <v>48044</v>
      </c>
      <c r="E19186" s="1" t="s">
        <v>66</v>
      </c>
      <c r="F19186" s="1" t="s">
        <v>48012</v>
      </c>
      <c r="G19186" s="1" t="s">
        <v>199</v>
      </c>
    </row>
    <row r="19187" spans="1:7" x14ac:dyDescent="0.25">
      <c r="A19187" s="1">
        <v>19724073</v>
      </c>
      <c r="B19187" s="1" t="s">
        <v>47357</v>
      </c>
      <c r="C19187" s="1" t="s">
        <v>47358</v>
      </c>
      <c r="D19187" s="1" t="s">
        <v>47359</v>
      </c>
      <c r="E19187" s="1" t="s">
        <v>66</v>
      </c>
      <c r="G19187" s="1" t="s">
        <v>199</v>
      </c>
    </row>
    <row r="19188" spans="1:7" x14ac:dyDescent="0.25">
      <c r="A19188" s="1">
        <v>19842095</v>
      </c>
      <c r="B19188" s="1" t="s">
        <v>48045</v>
      </c>
      <c r="C19188" s="1" t="s">
        <v>48046</v>
      </c>
      <c r="D19188" s="1" t="s">
        <v>48047</v>
      </c>
      <c r="E19188" s="1" t="s">
        <v>66</v>
      </c>
      <c r="F19188" s="1" t="s">
        <v>42808</v>
      </c>
      <c r="G19188" s="1" t="s">
        <v>42809</v>
      </c>
    </row>
    <row r="19189" spans="1:7" x14ac:dyDescent="0.25">
      <c r="A19189" s="1">
        <v>35510897</v>
      </c>
      <c r="B19189" s="1" t="s">
        <v>48048</v>
      </c>
      <c r="C19189" s="1" t="s">
        <v>48048</v>
      </c>
      <c r="D19189" s="1" t="s">
        <v>48048</v>
      </c>
      <c r="E19189" s="1" t="s">
        <v>66</v>
      </c>
      <c r="F19189" s="1" t="s">
        <v>48049</v>
      </c>
      <c r="G19189" s="1" t="s">
        <v>199</v>
      </c>
    </row>
    <row r="19190" spans="1:7" x14ac:dyDescent="0.25">
      <c r="B19190" s="1" t="s">
        <v>48050</v>
      </c>
      <c r="C19190" s="1" t="s">
        <v>48051</v>
      </c>
      <c r="D19190" s="1" t="s">
        <v>48052</v>
      </c>
      <c r="E19190" s="1" t="s">
        <v>66</v>
      </c>
      <c r="F19190" s="1" t="s">
        <v>102</v>
      </c>
      <c r="G19190" s="1" t="s">
        <v>1053</v>
      </c>
    </row>
    <row r="19191" spans="1:7" x14ac:dyDescent="0.25">
      <c r="B19191" s="1" t="s">
        <v>10189</v>
      </c>
      <c r="C19191" s="1" t="s">
        <v>14686</v>
      </c>
      <c r="D19191" s="1" t="s">
        <v>14687</v>
      </c>
      <c r="E19191" s="1" t="s">
        <v>66</v>
      </c>
      <c r="F19191" s="1" t="s">
        <v>1013</v>
      </c>
      <c r="G19191" s="1" t="s">
        <v>1014</v>
      </c>
    </row>
    <row r="19192" spans="1:7" x14ac:dyDescent="0.25">
      <c r="B19192" s="1" t="s">
        <v>48053</v>
      </c>
      <c r="C19192" s="1" t="s">
        <v>48054</v>
      </c>
      <c r="D19192" s="1" t="s">
        <v>48055</v>
      </c>
      <c r="E19192" s="1" t="s">
        <v>66</v>
      </c>
      <c r="F19192" s="1" t="s">
        <v>1013</v>
      </c>
      <c r="G19192" s="1" t="s">
        <v>1014</v>
      </c>
    </row>
    <row r="19193" spans="1:7" x14ac:dyDescent="0.25">
      <c r="B19193" s="1" t="s">
        <v>10186</v>
      </c>
      <c r="C19193" s="1" t="s">
        <v>10187</v>
      </c>
      <c r="D19193" s="1" t="s">
        <v>10188</v>
      </c>
      <c r="E19193" s="1" t="s">
        <v>66</v>
      </c>
      <c r="F19193" s="1" t="s">
        <v>1013</v>
      </c>
      <c r="G19193" s="1" t="s">
        <v>1014</v>
      </c>
    </row>
    <row r="19194" spans="1:7" x14ac:dyDescent="0.25">
      <c r="A19194" s="1">
        <v>19615010</v>
      </c>
      <c r="B19194" s="1" t="s">
        <v>48056</v>
      </c>
      <c r="C19194" s="1" t="s">
        <v>48057</v>
      </c>
      <c r="D19194" s="1" t="s">
        <v>48058</v>
      </c>
      <c r="E19194" s="1" t="s">
        <v>66</v>
      </c>
      <c r="F19194" s="1" t="s">
        <v>48059</v>
      </c>
      <c r="G19194" s="1" t="s">
        <v>48060</v>
      </c>
    </row>
    <row r="19195" spans="1:7" x14ac:dyDescent="0.25">
      <c r="A19195" s="1">
        <v>19715052</v>
      </c>
      <c r="B19195" s="1" t="s">
        <v>2353</v>
      </c>
      <c r="C19195" s="1" t="s">
        <v>2354</v>
      </c>
      <c r="D19195" s="1" t="s">
        <v>15641</v>
      </c>
      <c r="E19195" s="1" t="s">
        <v>66</v>
      </c>
      <c r="F19195" s="1" t="s">
        <v>47160</v>
      </c>
      <c r="G19195" s="1" t="s">
        <v>47161</v>
      </c>
    </row>
    <row r="19196" spans="1:7" x14ac:dyDescent="0.25">
      <c r="A19196" s="1">
        <v>19745304</v>
      </c>
      <c r="B19196" s="1" t="s">
        <v>48061</v>
      </c>
      <c r="C19196" s="1" t="s">
        <v>48062</v>
      </c>
      <c r="D19196" s="1" t="s">
        <v>48063</v>
      </c>
      <c r="E19196" s="1" t="s">
        <v>66</v>
      </c>
      <c r="F19196" s="1" t="s">
        <v>3398</v>
      </c>
      <c r="G19196" s="1" t="s">
        <v>3399</v>
      </c>
    </row>
    <row r="19197" spans="1:7" x14ac:dyDescent="0.25">
      <c r="A19197" s="1">
        <v>17060057</v>
      </c>
      <c r="B19197" s="1" t="s">
        <v>48064</v>
      </c>
      <c r="C19197" s="1" t="s">
        <v>48065</v>
      </c>
      <c r="D19197" s="1" t="s">
        <v>48066</v>
      </c>
      <c r="E19197" s="1" t="s">
        <v>66</v>
      </c>
      <c r="F19197" s="1" t="s">
        <v>48067</v>
      </c>
      <c r="G19197" s="1" t="s">
        <v>48068</v>
      </c>
    </row>
    <row r="19198" spans="1:7" x14ac:dyDescent="0.25">
      <c r="B19198" s="1" t="s">
        <v>41392</v>
      </c>
      <c r="C19198" s="1" t="s">
        <v>48069</v>
      </c>
      <c r="D19198" s="1" t="s">
        <v>41394</v>
      </c>
      <c r="E19198" s="1" t="s">
        <v>66</v>
      </c>
      <c r="F19198" s="1" t="s">
        <v>47867</v>
      </c>
      <c r="G19198" s="1" t="s">
        <v>199</v>
      </c>
    </row>
    <row r="19199" spans="1:7" x14ac:dyDescent="0.25">
      <c r="B19199" s="1" t="s">
        <v>41397</v>
      </c>
      <c r="C19199" s="1" t="s">
        <v>48070</v>
      </c>
      <c r="D19199" s="1" t="s">
        <v>48071</v>
      </c>
      <c r="E19199" s="1" t="s">
        <v>66</v>
      </c>
      <c r="F19199" s="1" t="s">
        <v>47867</v>
      </c>
      <c r="G19199" s="1" t="s">
        <v>199</v>
      </c>
    </row>
    <row r="19200" spans="1:7" x14ac:dyDescent="0.25">
      <c r="B19200" s="1" t="s">
        <v>41526</v>
      </c>
      <c r="C19200" s="1" t="s">
        <v>48072</v>
      </c>
      <c r="D19200" s="1" t="s">
        <v>48073</v>
      </c>
      <c r="E19200" s="1" t="s">
        <v>66</v>
      </c>
      <c r="F19200" s="1" t="s">
        <v>47867</v>
      </c>
      <c r="G19200" s="1" t="s">
        <v>199</v>
      </c>
    </row>
    <row r="19201" spans="1:7" x14ac:dyDescent="0.25">
      <c r="B19201" s="1" t="s">
        <v>48074</v>
      </c>
      <c r="C19201" s="1" t="s">
        <v>48075</v>
      </c>
      <c r="D19201" s="1" t="s">
        <v>48076</v>
      </c>
      <c r="E19201" s="1" t="s">
        <v>66</v>
      </c>
      <c r="F19201" s="1" t="s">
        <v>47867</v>
      </c>
      <c r="G19201" s="1" t="s">
        <v>199</v>
      </c>
    </row>
    <row r="19202" spans="1:7" x14ac:dyDescent="0.25">
      <c r="A19202" s="1">
        <v>28220067</v>
      </c>
      <c r="B19202" s="1" t="s">
        <v>48077</v>
      </c>
      <c r="C19202" s="1" t="s">
        <v>48078</v>
      </c>
      <c r="D19202" s="1" t="s">
        <v>48079</v>
      </c>
      <c r="E19202" s="1" t="s">
        <v>66</v>
      </c>
      <c r="F19202" s="1" t="s">
        <v>48067</v>
      </c>
      <c r="G19202" s="1" t="s">
        <v>48068</v>
      </c>
    </row>
    <row r="19203" spans="1:7" x14ac:dyDescent="0.25">
      <c r="A19203" s="1">
        <v>37140189</v>
      </c>
      <c r="B19203" s="1" t="s">
        <v>48080</v>
      </c>
      <c r="C19203" s="1" t="s">
        <v>48080</v>
      </c>
      <c r="D19203" s="1" t="s">
        <v>48080</v>
      </c>
      <c r="G19203" s="1" t="s">
        <v>199</v>
      </c>
    </row>
    <row r="19204" spans="1:7" x14ac:dyDescent="0.25">
      <c r="A19204" s="1">
        <v>37140191</v>
      </c>
      <c r="B19204" s="1" t="s">
        <v>48081</v>
      </c>
      <c r="C19204" s="1" t="s">
        <v>48081</v>
      </c>
      <c r="D19204" s="1" t="s">
        <v>48081</v>
      </c>
      <c r="G19204" s="1" t="s">
        <v>199</v>
      </c>
    </row>
    <row r="19205" spans="1:7" x14ac:dyDescent="0.25">
      <c r="A19205" s="1">
        <v>37140195</v>
      </c>
      <c r="B19205" s="1" t="s">
        <v>48082</v>
      </c>
      <c r="C19205" s="1" t="s">
        <v>48082</v>
      </c>
      <c r="D19205" s="1" t="s">
        <v>48082</v>
      </c>
      <c r="G19205" s="1" t="s">
        <v>199</v>
      </c>
    </row>
    <row r="19206" spans="1:7" x14ac:dyDescent="0.25">
      <c r="A19206" s="1">
        <v>37140408</v>
      </c>
      <c r="B19206" s="1" t="s">
        <v>48083</v>
      </c>
      <c r="C19206" s="1" t="s">
        <v>48083</v>
      </c>
      <c r="D19206" s="1" t="s">
        <v>48083</v>
      </c>
      <c r="G19206" s="1" t="s">
        <v>199</v>
      </c>
    </row>
    <row r="19207" spans="1:7" x14ac:dyDescent="0.25">
      <c r="A19207" s="1">
        <v>35150009</v>
      </c>
      <c r="B19207" s="1" t="s">
        <v>48084</v>
      </c>
      <c r="C19207" s="1" t="s">
        <v>48085</v>
      </c>
      <c r="D19207" s="1" t="s">
        <v>48086</v>
      </c>
      <c r="E19207" s="1" t="s">
        <v>65</v>
      </c>
      <c r="F19207" s="1" t="s">
        <v>48087</v>
      </c>
      <c r="G19207" s="1" t="s">
        <v>48088</v>
      </c>
    </row>
    <row r="19208" spans="1:7" x14ac:dyDescent="0.25">
      <c r="A19208" s="1">
        <v>35085013</v>
      </c>
      <c r="B19208" s="1" t="s">
        <v>48089</v>
      </c>
      <c r="C19208" s="1" t="s">
        <v>48090</v>
      </c>
      <c r="D19208" s="1" t="s">
        <v>48091</v>
      </c>
      <c r="E19208" s="1" t="s">
        <v>66</v>
      </c>
      <c r="F19208" s="1" t="s">
        <v>2991</v>
      </c>
      <c r="G19208" s="1" t="s">
        <v>2992</v>
      </c>
    </row>
    <row r="19209" spans="1:7" x14ac:dyDescent="0.25">
      <c r="B19209" s="1" t="s">
        <v>48092</v>
      </c>
      <c r="C19209" s="1" t="s">
        <v>48092</v>
      </c>
      <c r="D19209" s="1" t="s">
        <v>48092</v>
      </c>
      <c r="E19209" s="1" t="s">
        <v>66</v>
      </c>
      <c r="G19209" s="1" t="s">
        <v>199</v>
      </c>
    </row>
    <row r="19210" spans="1:7" x14ac:dyDescent="0.25">
      <c r="A19210" s="1">
        <v>37140461</v>
      </c>
      <c r="B19210" s="1" t="s">
        <v>48093</v>
      </c>
      <c r="C19210" s="1" t="s">
        <v>48093</v>
      </c>
      <c r="D19210" s="1" t="s">
        <v>48093</v>
      </c>
      <c r="G19210" s="1" t="s">
        <v>199</v>
      </c>
    </row>
    <row r="19211" spans="1:7" x14ac:dyDescent="0.25">
      <c r="A19211" s="1">
        <v>37140462</v>
      </c>
      <c r="B19211" s="1" t="s">
        <v>48094</v>
      </c>
      <c r="C19211" s="1" t="s">
        <v>48094</v>
      </c>
      <c r="D19211" s="1" t="s">
        <v>48094</v>
      </c>
      <c r="G19211" s="1" t="s">
        <v>199</v>
      </c>
    </row>
    <row r="19212" spans="1:7" x14ac:dyDescent="0.25">
      <c r="A19212" s="1">
        <v>37140463</v>
      </c>
      <c r="B19212" s="1" t="s">
        <v>48095</v>
      </c>
      <c r="C19212" s="1" t="s">
        <v>48095</v>
      </c>
      <c r="D19212" s="1" t="s">
        <v>48095</v>
      </c>
      <c r="G19212" s="1" t="s">
        <v>199</v>
      </c>
    </row>
    <row r="19213" spans="1:7" x14ac:dyDescent="0.25">
      <c r="A19213" s="1">
        <v>35085014</v>
      </c>
      <c r="B19213" s="1" t="s">
        <v>48096</v>
      </c>
      <c r="C19213" s="1" t="s">
        <v>48097</v>
      </c>
      <c r="D19213" s="1" t="s">
        <v>48098</v>
      </c>
      <c r="E19213" s="1" t="s">
        <v>66</v>
      </c>
      <c r="F19213" s="1" t="s">
        <v>2991</v>
      </c>
      <c r="G19213" s="1" t="s">
        <v>2992</v>
      </c>
    </row>
    <row r="19214" spans="1:7" x14ac:dyDescent="0.25">
      <c r="A19214" s="1">
        <v>35085035</v>
      </c>
      <c r="B19214" s="1" t="s">
        <v>48099</v>
      </c>
      <c r="C19214" s="1" t="s">
        <v>48100</v>
      </c>
      <c r="D19214" s="1" t="s">
        <v>48101</v>
      </c>
      <c r="E19214" s="1" t="s">
        <v>66</v>
      </c>
      <c r="F19214" s="1" t="s">
        <v>2991</v>
      </c>
      <c r="G19214" s="1" t="s">
        <v>2992</v>
      </c>
    </row>
    <row r="19215" spans="1:7" x14ac:dyDescent="0.25">
      <c r="A19215" s="1">
        <v>35085036</v>
      </c>
      <c r="B19215" s="1" t="s">
        <v>48102</v>
      </c>
      <c r="C19215" s="1" t="s">
        <v>48103</v>
      </c>
      <c r="D19215" s="1" t="s">
        <v>48104</v>
      </c>
      <c r="E19215" s="1" t="s">
        <v>66</v>
      </c>
      <c r="F19215" s="1" t="s">
        <v>2991</v>
      </c>
      <c r="G19215" s="1" t="s">
        <v>2992</v>
      </c>
    </row>
    <row r="19216" spans="1:7" x14ac:dyDescent="0.25">
      <c r="A19216" s="1">
        <v>35085042</v>
      </c>
      <c r="B19216" s="1" t="s">
        <v>48105</v>
      </c>
      <c r="C19216" s="1" t="s">
        <v>48106</v>
      </c>
      <c r="D19216" s="1" t="s">
        <v>48107</v>
      </c>
      <c r="E19216" s="1" t="s">
        <v>66</v>
      </c>
      <c r="F19216" s="1" t="s">
        <v>2991</v>
      </c>
      <c r="G19216" s="1" t="s">
        <v>2992</v>
      </c>
    </row>
    <row r="19217" spans="1:7" x14ac:dyDescent="0.25">
      <c r="A19217" s="1">
        <v>35085043</v>
      </c>
      <c r="B19217" s="1" t="s">
        <v>48108</v>
      </c>
      <c r="C19217" s="1" t="s">
        <v>48109</v>
      </c>
      <c r="D19217" s="1" t="s">
        <v>48110</v>
      </c>
      <c r="E19217" s="1" t="s">
        <v>66</v>
      </c>
      <c r="F19217" s="1" t="s">
        <v>2991</v>
      </c>
      <c r="G19217" s="1" t="s">
        <v>2992</v>
      </c>
    </row>
    <row r="19218" spans="1:7" x14ac:dyDescent="0.25">
      <c r="A19218" s="1">
        <v>35085044</v>
      </c>
      <c r="B19218" s="1" t="s">
        <v>48111</v>
      </c>
      <c r="C19218" s="1" t="s">
        <v>48112</v>
      </c>
      <c r="D19218" s="1" t="s">
        <v>48113</v>
      </c>
      <c r="E19218" s="1" t="s">
        <v>66</v>
      </c>
      <c r="F19218" s="1" t="s">
        <v>2991</v>
      </c>
      <c r="G19218" s="1" t="s">
        <v>2992</v>
      </c>
    </row>
    <row r="19219" spans="1:7" x14ac:dyDescent="0.25">
      <c r="B19219" s="1" t="s">
        <v>48114</v>
      </c>
      <c r="C19219" s="1" t="s">
        <v>48115</v>
      </c>
      <c r="D19219" s="1" t="s">
        <v>48116</v>
      </c>
      <c r="E19219" s="1" t="s">
        <v>66</v>
      </c>
      <c r="F19219" s="1" t="s">
        <v>356</v>
      </c>
      <c r="G19219" s="1" t="s">
        <v>357</v>
      </c>
    </row>
    <row r="19220" spans="1:7" x14ac:dyDescent="0.25">
      <c r="B19220" s="1" t="s">
        <v>48117</v>
      </c>
      <c r="C19220" s="1" t="s">
        <v>48118</v>
      </c>
      <c r="D19220" s="1" t="s">
        <v>48119</v>
      </c>
      <c r="E19220" s="1" t="s">
        <v>66</v>
      </c>
      <c r="F19220" s="1" t="s">
        <v>382</v>
      </c>
      <c r="G19220" s="1" t="s">
        <v>383</v>
      </c>
    </row>
    <row r="19221" spans="1:7" x14ac:dyDescent="0.25">
      <c r="A19221" s="1">
        <v>37100137</v>
      </c>
      <c r="B19221" s="1" t="s">
        <v>48120</v>
      </c>
      <c r="C19221" s="1" t="s">
        <v>48120</v>
      </c>
      <c r="D19221" s="1" t="s">
        <v>48120</v>
      </c>
      <c r="F19221" s="1" t="s">
        <v>5935</v>
      </c>
      <c r="G19221" s="1" t="s">
        <v>5936</v>
      </c>
    </row>
    <row r="19222" spans="1:7" x14ac:dyDescent="0.25">
      <c r="A19222" s="1">
        <v>37100136</v>
      </c>
      <c r="B19222" s="1" t="s">
        <v>48121</v>
      </c>
      <c r="C19222" s="1" t="s">
        <v>48121</v>
      </c>
      <c r="D19222" s="1" t="s">
        <v>48121</v>
      </c>
      <c r="F19222" s="1" t="s">
        <v>5935</v>
      </c>
      <c r="G19222" s="1" t="s">
        <v>5936</v>
      </c>
    </row>
    <row r="19223" spans="1:7" x14ac:dyDescent="0.25">
      <c r="A19223" s="1">
        <v>37100138</v>
      </c>
      <c r="B19223" s="1" t="s">
        <v>48122</v>
      </c>
      <c r="C19223" s="1" t="s">
        <v>48122</v>
      </c>
      <c r="D19223" s="1" t="s">
        <v>48122</v>
      </c>
      <c r="G19223" s="1" t="s">
        <v>199</v>
      </c>
    </row>
    <row r="19224" spans="1:7" x14ac:dyDescent="0.25">
      <c r="B19224" s="1" t="s">
        <v>48123</v>
      </c>
      <c r="C19224" s="1" t="s">
        <v>48124</v>
      </c>
      <c r="D19224" s="1" t="s">
        <v>48125</v>
      </c>
      <c r="E19224" s="1" t="s">
        <v>65</v>
      </c>
      <c r="F19224" s="1" t="s">
        <v>480</v>
      </c>
      <c r="G19224" s="1" t="s">
        <v>481</v>
      </c>
    </row>
    <row r="19225" spans="1:7" x14ac:dyDescent="0.25">
      <c r="B19225" s="1" t="s">
        <v>48126</v>
      </c>
      <c r="C19225" s="1" t="s">
        <v>48127</v>
      </c>
      <c r="D19225" s="1" t="s">
        <v>48128</v>
      </c>
      <c r="E19225" s="1" t="s">
        <v>65</v>
      </c>
      <c r="F19225" s="1" t="s">
        <v>480</v>
      </c>
      <c r="G19225" s="1" t="s">
        <v>481</v>
      </c>
    </row>
    <row r="19226" spans="1:7" x14ac:dyDescent="0.25">
      <c r="B19226" s="1" t="s">
        <v>48129</v>
      </c>
      <c r="C19226" s="1" t="s">
        <v>48130</v>
      </c>
      <c r="D19226" s="1" t="s">
        <v>48131</v>
      </c>
      <c r="E19226" s="1" t="s">
        <v>66</v>
      </c>
      <c r="F19226" s="1" t="s">
        <v>480</v>
      </c>
      <c r="G19226" s="1" t="s">
        <v>481</v>
      </c>
    </row>
    <row r="19227" spans="1:7" x14ac:dyDescent="0.25">
      <c r="B19227" s="1" t="s">
        <v>48129</v>
      </c>
      <c r="C19227" s="1" t="s">
        <v>48130</v>
      </c>
      <c r="D19227" s="1" t="s">
        <v>48131</v>
      </c>
      <c r="E19227" s="1" t="s">
        <v>66</v>
      </c>
      <c r="F19227" s="1" t="s">
        <v>480</v>
      </c>
      <c r="G19227" s="1" t="s">
        <v>481</v>
      </c>
    </row>
    <row r="19228" spans="1:7" x14ac:dyDescent="0.25">
      <c r="B19228" s="1" t="s">
        <v>48132</v>
      </c>
      <c r="C19228" s="1" t="s">
        <v>48133</v>
      </c>
      <c r="D19228" s="1" t="s">
        <v>48134</v>
      </c>
      <c r="E19228" s="1" t="s">
        <v>66</v>
      </c>
      <c r="F19228" s="1" t="s">
        <v>480</v>
      </c>
      <c r="G19228" s="1" t="s">
        <v>481</v>
      </c>
    </row>
    <row r="19229" spans="1:7" x14ac:dyDescent="0.25">
      <c r="B19229" s="1" t="s">
        <v>48135</v>
      </c>
      <c r="C19229" s="1" t="s">
        <v>48136</v>
      </c>
      <c r="D19229" s="1" t="s">
        <v>48137</v>
      </c>
      <c r="E19229" s="1" t="s">
        <v>66</v>
      </c>
      <c r="F19229" s="1" t="s">
        <v>480</v>
      </c>
      <c r="G19229" s="1" t="s">
        <v>481</v>
      </c>
    </row>
    <row r="19230" spans="1:7" x14ac:dyDescent="0.25">
      <c r="B19230" s="1" t="s">
        <v>48138</v>
      </c>
      <c r="C19230" s="1" t="s">
        <v>48139</v>
      </c>
      <c r="D19230" s="1" t="s">
        <v>48140</v>
      </c>
      <c r="E19230" s="1" t="s">
        <v>66</v>
      </c>
      <c r="F19230" s="1" t="s">
        <v>480</v>
      </c>
      <c r="G19230" s="1" t="s">
        <v>481</v>
      </c>
    </row>
    <row r="19231" spans="1:7" x14ac:dyDescent="0.25">
      <c r="B19231" s="1" t="s">
        <v>48141</v>
      </c>
      <c r="C19231" s="1" t="s">
        <v>48142</v>
      </c>
      <c r="D19231" s="1" t="s">
        <v>48143</v>
      </c>
      <c r="E19231" s="1" t="s">
        <v>66</v>
      </c>
      <c r="F19231" s="1" t="s">
        <v>480</v>
      </c>
      <c r="G19231" s="1" t="s">
        <v>481</v>
      </c>
    </row>
    <row r="19232" spans="1:7" x14ac:dyDescent="0.25">
      <c r="B19232" s="1" t="s">
        <v>48144</v>
      </c>
      <c r="C19232" s="1" t="s">
        <v>48145</v>
      </c>
      <c r="D19232" s="1" t="s">
        <v>48146</v>
      </c>
      <c r="E19232" s="1" t="s">
        <v>66</v>
      </c>
      <c r="F19232" s="1" t="s">
        <v>480</v>
      </c>
      <c r="G19232" s="1" t="s">
        <v>481</v>
      </c>
    </row>
    <row r="19233" spans="2:7" x14ac:dyDescent="0.25">
      <c r="B19233" s="1" t="s">
        <v>48147</v>
      </c>
      <c r="C19233" s="1" t="s">
        <v>48148</v>
      </c>
      <c r="D19233" s="1" t="s">
        <v>48149</v>
      </c>
      <c r="E19233" s="1" t="s">
        <v>66</v>
      </c>
      <c r="F19233" s="1" t="s">
        <v>480</v>
      </c>
      <c r="G19233" s="1" t="s">
        <v>481</v>
      </c>
    </row>
    <row r="19234" spans="2:7" x14ac:dyDescent="0.25">
      <c r="B19234" s="1" t="s">
        <v>48150</v>
      </c>
      <c r="C19234" s="1" t="s">
        <v>48151</v>
      </c>
      <c r="D19234" s="1" t="s">
        <v>48152</v>
      </c>
      <c r="E19234" s="1" t="s">
        <v>66</v>
      </c>
      <c r="F19234" s="1" t="s">
        <v>480</v>
      </c>
      <c r="G19234" s="1" t="s">
        <v>481</v>
      </c>
    </row>
    <row r="19235" spans="2:7" x14ac:dyDescent="0.25">
      <c r="B19235" s="1" t="s">
        <v>48153</v>
      </c>
      <c r="C19235" s="1" t="s">
        <v>48154</v>
      </c>
      <c r="D19235" s="1" t="s">
        <v>48155</v>
      </c>
      <c r="E19235" s="1" t="s">
        <v>66</v>
      </c>
      <c r="F19235" s="1" t="s">
        <v>480</v>
      </c>
      <c r="G19235" s="1" t="s">
        <v>481</v>
      </c>
    </row>
    <row r="19236" spans="2:7" x14ac:dyDescent="0.25">
      <c r="B19236" s="1" t="s">
        <v>48156</v>
      </c>
      <c r="C19236" s="1" t="s">
        <v>48157</v>
      </c>
      <c r="D19236" s="1" t="s">
        <v>48158</v>
      </c>
      <c r="E19236" s="1" t="s">
        <v>66</v>
      </c>
      <c r="F19236" s="1" t="s">
        <v>480</v>
      </c>
      <c r="G19236" s="1" t="s">
        <v>481</v>
      </c>
    </row>
    <row r="19237" spans="2:7" x14ac:dyDescent="0.25">
      <c r="B19237" s="1" t="s">
        <v>48159</v>
      </c>
      <c r="C19237" s="1" t="s">
        <v>48160</v>
      </c>
      <c r="D19237" s="1" t="s">
        <v>48161</v>
      </c>
      <c r="E19237" s="1" t="s">
        <v>66</v>
      </c>
      <c r="F19237" s="1" t="s">
        <v>480</v>
      </c>
      <c r="G19237" s="1" t="s">
        <v>481</v>
      </c>
    </row>
    <row r="19238" spans="2:7" x14ac:dyDescent="0.25">
      <c r="B19238" s="1" t="s">
        <v>48162</v>
      </c>
      <c r="C19238" s="1" t="s">
        <v>48163</v>
      </c>
      <c r="D19238" s="1" t="s">
        <v>48164</v>
      </c>
      <c r="E19238" s="1" t="s">
        <v>66</v>
      </c>
      <c r="F19238" s="1" t="s">
        <v>480</v>
      </c>
      <c r="G19238" s="1" t="s">
        <v>481</v>
      </c>
    </row>
    <row r="19239" spans="2:7" x14ac:dyDescent="0.25">
      <c r="B19239" s="1" t="s">
        <v>48165</v>
      </c>
      <c r="C19239" s="1" t="s">
        <v>48166</v>
      </c>
      <c r="D19239" s="1" t="s">
        <v>48167</v>
      </c>
      <c r="E19239" s="1" t="s">
        <v>66</v>
      </c>
      <c r="F19239" s="1" t="s">
        <v>480</v>
      </c>
      <c r="G19239" s="1" t="s">
        <v>481</v>
      </c>
    </row>
    <row r="19240" spans="2:7" x14ac:dyDescent="0.25">
      <c r="B19240" s="1" t="s">
        <v>48168</v>
      </c>
      <c r="C19240" s="1" t="s">
        <v>48169</v>
      </c>
      <c r="D19240" s="1" t="s">
        <v>48170</v>
      </c>
      <c r="E19240" s="1" t="s">
        <v>66</v>
      </c>
      <c r="F19240" s="1" t="s">
        <v>480</v>
      </c>
      <c r="G19240" s="1" t="s">
        <v>481</v>
      </c>
    </row>
    <row r="19241" spans="2:7" x14ac:dyDescent="0.25">
      <c r="B19241" s="1" t="s">
        <v>48171</v>
      </c>
      <c r="C19241" s="1" t="s">
        <v>48172</v>
      </c>
      <c r="D19241" s="1" t="s">
        <v>48173</v>
      </c>
      <c r="E19241" s="1" t="s">
        <v>66</v>
      </c>
      <c r="F19241" s="1" t="s">
        <v>480</v>
      </c>
      <c r="G19241" s="1" t="s">
        <v>481</v>
      </c>
    </row>
    <row r="19242" spans="2:7" x14ac:dyDescent="0.25">
      <c r="B19242" s="1" t="s">
        <v>48174</v>
      </c>
      <c r="C19242" s="1" t="s">
        <v>48175</v>
      </c>
      <c r="D19242" s="1" t="s">
        <v>48176</v>
      </c>
      <c r="E19242" s="1" t="s">
        <v>66</v>
      </c>
      <c r="F19242" s="1" t="s">
        <v>480</v>
      </c>
      <c r="G19242" s="1" t="s">
        <v>481</v>
      </c>
    </row>
    <row r="19243" spans="2:7" x14ac:dyDescent="0.25">
      <c r="B19243" s="1" t="s">
        <v>48177</v>
      </c>
      <c r="C19243" s="1" t="s">
        <v>48178</v>
      </c>
      <c r="D19243" s="1" t="s">
        <v>48179</v>
      </c>
      <c r="E19243" s="1" t="s">
        <v>66</v>
      </c>
      <c r="F19243" s="1" t="s">
        <v>480</v>
      </c>
      <c r="G19243" s="1" t="s">
        <v>481</v>
      </c>
    </row>
    <row r="19244" spans="2:7" x14ac:dyDescent="0.25">
      <c r="B19244" s="1" t="s">
        <v>48180</v>
      </c>
      <c r="C19244" s="1" t="s">
        <v>48181</v>
      </c>
      <c r="D19244" s="1" t="s">
        <v>48182</v>
      </c>
      <c r="E19244" s="1" t="s">
        <v>66</v>
      </c>
      <c r="F19244" s="1" t="s">
        <v>480</v>
      </c>
      <c r="G19244" s="1" t="s">
        <v>481</v>
      </c>
    </row>
    <row r="19245" spans="2:7" x14ac:dyDescent="0.25">
      <c r="B19245" s="1" t="s">
        <v>10298</v>
      </c>
      <c r="C19245" s="1" t="s">
        <v>10299</v>
      </c>
      <c r="D19245" s="1" t="s">
        <v>10300</v>
      </c>
      <c r="E19245" s="1" t="s">
        <v>66</v>
      </c>
      <c r="F19245" s="1" t="s">
        <v>10296</v>
      </c>
      <c r="G19245" s="1" t="s">
        <v>10297</v>
      </c>
    </row>
    <row r="19246" spans="2:7" x14ac:dyDescent="0.25">
      <c r="B19246" s="1" t="s">
        <v>48126</v>
      </c>
      <c r="C19246" s="1" t="s">
        <v>48127</v>
      </c>
      <c r="D19246" s="1" t="s">
        <v>48183</v>
      </c>
      <c r="E19246" s="1" t="s">
        <v>66</v>
      </c>
      <c r="F19246" s="1" t="s">
        <v>480</v>
      </c>
      <c r="G19246" s="1" t="s">
        <v>481</v>
      </c>
    </row>
    <row r="19247" spans="2:7" x14ac:dyDescent="0.25">
      <c r="B19247" s="1" t="s">
        <v>48184</v>
      </c>
      <c r="C19247" s="1" t="s">
        <v>48185</v>
      </c>
      <c r="D19247" s="1" t="s">
        <v>48186</v>
      </c>
      <c r="E19247" s="1" t="s">
        <v>66</v>
      </c>
      <c r="F19247" s="1" t="s">
        <v>387</v>
      </c>
      <c r="G19247" s="1" t="s">
        <v>388</v>
      </c>
    </row>
    <row r="19248" spans="2:7" x14ac:dyDescent="0.25">
      <c r="B19248" s="1" t="s">
        <v>48187</v>
      </c>
      <c r="C19248" s="1" t="s">
        <v>48188</v>
      </c>
      <c r="D19248" s="1" t="s">
        <v>48189</v>
      </c>
      <c r="E19248" s="1" t="s">
        <v>66</v>
      </c>
      <c r="F19248" s="1" t="s">
        <v>387</v>
      </c>
      <c r="G19248" s="1" t="s">
        <v>388</v>
      </c>
    </row>
    <row r="19249" spans="2:7" x14ac:dyDescent="0.25">
      <c r="B19249" s="1" t="s">
        <v>48190</v>
      </c>
      <c r="C19249" s="1" t="s">
        <v>48191</v>
      </c>
      <c r="D19249" s="1" t="s">
        <v>48192</v>
      </c>
      <c r="E19249" s="1" t="s">
        <v>66</v>
      </c>
      <c r="F19249" s="1" t="s">
        <v>480</v>
      </c>
      <c r="G19249" s="1" t="s">
        <v>481</v>
      </c>
    </row>
    <row r="19250" spans="2:7" x14ac:dyDescent="0.25">
      <c r="B19250" s="1" t="s">
        <v>48193</v>
      </c>
      <c r="C19250" s="1" t="s">
        <v>48194</v>
      </c>
      <c r="D19250" s="1" t="s">
        <v>48195</v>
      </c>
      <c r="E19250" s="1" t="s">
        <v>66</v>
      </c>
      <c r="F19250" s="1" t="s">
        <v>387</v>
      </c>
      <c r="G19250" s="1" t="s">
        <v>388</v>
      </c>
    </row>
    <row r="19251" spans="2:7" x14ac:dyDescent="0.25">
      <c r="B19251" s="1" t="s">
        <v>48196</v>
      </c>
      <c r="C19251" s="1" t="s">
        <v>48197</v>
      </c>
      <c r="D19251" s="1" t="s">
        <v>48198</v>
      </c>
      <c r="E19251" s="1" t="s">
        <v>66</v>
      </c>
      <c r="F19251" s="1" t="s">
        <v>480</v>
      </c>
      <c r="G19251" s="1" t="s">
        <v>481</v>
      </c>
    </row>
    <row r="19252" spans="2:7" x14ac:dyDescent="0.25">
      <c r="B19252" s="1" t="s">
        <v>48199</v>
      </c>
      <c r="C19252" s="1" t="s">
        <v>48200</v>
      </c>
      <c r="D19252" s="1" t="s">
        <v>48201</v>
      </c>
      <c r="E19252" s="1" t="s">
        <v>66</v>
      </c>
      <c r="F19252" s="1" t="s">
        <v>387</v>
      </c>
      <c r="G19252" s="1" t="s">
        <v>388</v>
      </c>
    </row>
    <row r="19253" spans="2:7" x14ac:dyDescent="0.25">
      <c r="B19253" s="1" t="s">
        <v>48202</v>
      </c>
      <c r="C19253" s="1" t="s">
        <v>48203</v>
      </c>
      <c r="D19253" s="1" t="s">
        <v>48204</v>
      </c>
      <c r="E19253" s="1" t="s">
        <v>66</v>
      </c>
      <c r="F19253" s="1" t="s">
        <v>480</v>
      </c>
      <c r="G19253" s="1" t="s">
        <v>481</v>
      </c>
    </row>
    <row r="19254" spans="2:7" x14ac:dyDescent="0.25">
      <c r="B19254" s="1" t="s">
        <v>48205</v>
      </c>
      <c r="C19254" s="1" t="s">
        <v>48206</v>
      </c>
      <c r="D19254" s="1" t="s">
        <v>48207</v>
      </c>
      <c r="E19254" s="1" t="s">
        <v>66</v>
      </c>
      <c r="F19254" s="1" t="s">
        <v>480</v>
      </c>
      <c r="G19254" s="1" t="s">
        <v>481</v>
      </c>
    </row>
    <row r="19255" spans="2:7" x14ac:dyDescent="0.25">
      <c r="B19255" s="1" t="s">
        <v>48208</v>
      </c>
      <c r="C19255" s="1" t="s">
        <v>48209</v>
      </c>
      <c r="D19255" s="1" t="s">
        <v>48210</v>
      </c>
      <c r="E19255" s="1" t="s">
        <v>66</v>
      </c>
      <c r="F19255" s="1" t="s">
        <v>480</v>
      </c>
      <c r="G19255" s="1" t="s">
        <v>481</v>
      </c>
    </row>
    <row r="19256" spans="2:7" x14ac:dyDescent="0.25">
      <c r="B19256" s="1" t="s">
        <v>48141</v>
      </c>
      <c r="C19256" s="1" t="s">
        <v>48211</v>
      </c>
      <c r="D19256" s="1" t="s">
        <v>48143</v>
      </c>
      <c r="E19256" s="1" t="s">
        <v>66</v>
      </c>
      <c r="F19256" s="1" t="s">
        <v>480</v>
      </c>
      <c r="G19256" s="1" t="s">
        <v>481</v>
      </c>
    </row>
    <row r="19257" spans="2:7" x14ac:dyDescent="0.25">
      <c r="B19257" s="1" t="s">
        <v>48212</v>
      </c>
      <c r="C19257" s="1" t="s">
        <v>48213</v>
      </c>
      <c r="D19257" s="1" t="s">
        <v>48214</v>
      </c>
      <c r="E19257" s="1" t="s">
        <v>66</v>
      </c>
      <c r="F19257" s="1" t="s">
        <v>387</v>
      </c>
      <c r="G19257" s="1" t="s">
        <v>388</v>
      </c>
    </row>
    <row r="19258" spans="2:7" x14ac:dyDescent="0.25">
      <c r="B19258" s="1" t="s">
        <v>48215</v>
      </c>
      <c r="C19258" s="1" t="s">
        <v>48216</v>
      </c>
      <c r="D19258" s="1" t="s">
        <v>48217</v>
      </c>
      <c r="E19258" s="1" t="s">
        <v>66</v>
      </c>
      <c r="F19258" s="1" t="s">
        <v>480</v>
      </c>
      <c r="G19258" s="1" t="s">
        <v>481</v>
      </c>
    </row>
    <row r="19259" spans="2:7" x14ac:dyDescent="0.25">
      <c r="B19259" s="1" t="s">
        <v>48218</v>
      </c>
      <c r="C19259" s="1" t="s">
        <v>48219</v>
      </c>
      <c r="D19259" s="1" t="s">
        <v>48220</v>
      </c>
      <c r="E19259" s="1" t="s">
        <v>66</v>
      </c>
      <c r="F19259" s="1" t="s">
        <v>480</v>
      </c>
      <c r="G19259" s="1" t="s">
        <v>481</v>
      </c>
    </row>
    <row r="19260" spans="2:7" x14ac:dyDescent="0.25">
      <c r="B19260" s="1" t="s">
        <v>48221</v>
      </c>
      <c r="C19260" s="1" t="s">
        <v>48222</v>
      </c>
      <c r="D19260" s="1" t="s">
        <v>48223</v>
      </c>
      <c r="E19260" s="1" t="s">
        <v>66</v>
      </c>
      <c r="F19260" s="1" t="s">
        <v>387</v>
      </c>
      <c r="G19260" s="1" t="s">
        <v>388</v>
      </c>
    </row>
    <row r="19261" spans="2:7" x14ac:dyDescent="0.25">
      <c r="B19261" s="1" t="s">
        <v>48224</v>
      </c>
      <c r="C19261" s="1" t="s">
        <v>48225</v>
      </c>
      <c r="D19261" s="1" t="s">
        <v>48226</v>
      </c>
      <c r="E19261" s="1" t="s">
        <v>66</v>
      </c>
      <c r="F19261" s="1" t="s">
        <v>387</v>
      </c>
      <c r="G19261" s="1" t="s">
        <v>388</v>
      </c>
    </row>
    <row r="19262" spans="2:7" x14ac:dyDescent="0.25">
      <c r="B19262" s="1" t="s">
        <v>48227</v>
      </c>
      <c r="C19262" s="1" t="s">
        <v>48228</v>
      </c>
      <c r="D19262" s="1" t="s">
        <v>48229</v>
      </c>
      <c r="E19262" s="1" t="s">
        <v>66</v>
      </c>
      <c r="F19262" s="1" t="s">
        <v>480</v>
      </c>
      <c r="G19262" s="1" t="s">
        <v>481</v>
      </c>
    </row>
    <row r="19263" spans="2:7" x14ac:dyDescent="0.25">
      <c r="B19263" s="1" t="s">
        <v>48230</v>
      </c>
      <c r="C19263" s="1" t="s">
        <v>48231</v>
      </c>
      <c r="D19263" s="1" t="s">
        <v>48232</v>
      </c>
      <c r="E19263" s="1" t="s">
        <v>66</v>
      </c>
      <c r="F19263" s="1" t="s">
        <v>480</v>
      </c>
      <c r="G19263" s="1" t="s">
        <v>481</v>
      </c>
    </row>
    <row r="19264" spans="2:7" x14ac:dyDescent="0.25">
      <c r="B19264" s="1" t="s">
        <v>48233</v>
      </c>
      <c r="C19264" s="1" t="s">
        <v>48234</v>
      </c>
      <c r="D19264" s="1" t="s">
        <v>48235</v>
      </c>
      <c r="E19264" s="1" t="s">
        <v>66</v>
      </c>
      <c r="F19264" s="1" t="s">
        <v>480</v>
      </c>
      <c r="G19264" s="1" t="s">
        <v>481</v>
      </c>
    </row>
    <row r="19265" spans="1:7" x14ac:dyDescent="0.25">
      <c r="B19265" s="1" t="s">
        <v>48236</v>
      </c>
      <c r="C19265" s="1" t="s">
        <v>48237</v>
      </c>
      <c r="D19265" s="1" t="s">
        <v>48238</v>
      </c>
      <c r="E19265" s="1" t="s">
        <v>66</v>
      </c>
      <c r="F19265" s="1" t="s">
        <v>480</v>
      </c>
      <c r="G19265" s="1" t="s">
        <v>481</v>
      </c>
    </row>
    <row r="19266" spans="1:7" x14ac:dyDescent="0.25">
      <c r="B19266" s="1" t="s">
        <v>48239</v>
      </c>
      <c r="C19266" s="1" t="s">
        <v>48240</v>
      </c>
      <c r="D19266" s="1" t="s">
        <v>48241</v>
      </c>
      <c r="E19266" s="1" t="s">
        <v>66</v>
      </c>
      <c r="F19266" s="1" t="s">
        <v>480</v>
      </c>
      <c r="G19266" s="1" t="s">
        <v>481</v>
      </c>
    </row>
    <row r="19267" spans="1:7" x14ac:dyDescent="0.25">
      <c r="B19267" s="1" t="s">
        <v>48242</v>
      </c>
      <c r="C19267" s="1" t="s">
        <v>48243</v>
      </c>
      <c r="D19267" s="1" t="s">
        <v>48244</v>
      </c>
      <c r="E19267" s="1" t="s">
        <v>66</v>
      </c>
      <c r="F19267" s="1" t="s">
        <v>480</v>
      </c>
      <c r="G19267" s="1" t="s">
        <v>481</v>
      </c>
    </row>
    <row r="19268" spans="1:7" x14ac:dyDescent="0.25">
      <c r="B19268" s="1" t="s">
        <v>48245</v>
      </c>
      <c r="C19268" s="1" t="s">
        <v>48246</v>
      </c>
      <c r="D19268" s="1" t="s">
        <v>48247</v>
      </c>
      <c r="E19268" s="1" t="s">
        <v>66</v>
      </c>
      <c r="F19268" s="1" t="s">
        <v>480</v>
      </c>
      <c r="G19268" s="1" t="s">
        <v>481</v>
      </c>
    </row>
    <row r="19269" spans="1:7" x14ac:dyDescent="0.25">
      <c r="B19269" s="1" t="s">
        <v>48248</v>
      </c>
      <c r="C19269" s="1" t="s">
        <v>48249</v>
      </c>
      <c r="D19269" s="1" t="s">
        <v>48250</v>
      </c>
      <c r="E19269" s="1" t="s">
        <v>66</v>
      </c>
      <c r="F19269" s="1" t="s">
        <v>480</v>
      </c>
      <c r="G19269" s="1" t="s">
        <v>481</v>
      </c>
    </row>
    <row r="19270" spans="1:7" x14ac:dyDescent="0.25">
      <c r="B19270" s="1" t="s">
        <v>48251</v>
      </c>
      <c r="C19270" s="1" t="s">
        <v>48252</v>
      </c>
      <c r="D19270" s="1" t="s">
        <v>48253</v>
      </c>
      <c r="E19270" s="1" t="s">
        <v>66</v>
      </c>
      <c r="F19270" s="1" t="s">
        <v>480</v>
      </c>
      <c r="G19270" s="1" t="s">
        <v>481</v>
      </c>
    </row>
    <row r="19271" spans="1:7" x14ac:dyDescent="0.25">
      <c r="B19271" s="1" t="s">
        <v>48254</v>
      </c>
      <c r="C19271" s="1" t="s">
        <v>48255</v>
      </c>
      <c r="D19271" s="1" t="s">
        <v>48256</v>
      </c>
      <c r="E19271" s="1" t="s">
        <v>66</v>
      </c>
      <c r="F19271" s="1" t="s">
        <v>480</v>
      </c>
      <c r="G19271" s="1" t="s">
        <v>481</v>
      </c>
    </row>
    <row r="19272" spans="1:7" x14ac:dyDescent="0.25">
      <c r="B19272" s="1" t="s">
        <v>48257</v>
      </c>
      <c r="C19272" s="1" t="s">
        <v>48258</v>
      </c>
      <c r="D19272" s="1" t="s">
        <v>48259</v>
      </c>
      <c r="E19272" s="1" t="s">
        <v>66</v>
      </c>
      <c r="F19272" s="1" t="s">
        <v>480</v>
      </c>
      <c r="G19272" s="1" t="s">
        <v>481</v>
      </c>
    </row>
    <row r="19273" spans="1:7" x14ac:dyDescent="0.25">
      <c r="B19273" s="1" t="s">
        <v>24344</v>
      </c>
      <c r="C19273" s="1" t="s">
        <v>24345</v>
      </c>
      <c r="D19273" s="1" t="s">
        <v>24346</v>
      </c>
      <c r="E19273" s="1" t="s">
        <v>66</v>
      </c>
      <c r="F19273" s="1" t="s">
        <v>480</v>
      </c>
      <c r="G19273" s="1" t="s">
        <v>481</v>
      </c>
    </row>
    <row r="19274" spans="1:7" x14ac:dyDescent="0.25">
      <c r="B19274" s="1" t="s">
        <v>48260</v>
      </c>
      <c r="C19274" s="1" t="s">
        <v>48261</v>
      </c>
      <c r="D19274" s="1" t="s">
        <v>48262</v>
      </c>
      <c r="E19274" s="1" t="s">
        <v>66</v>
      </c>
      <c r="F19274" s="1" t="s">
        <v>480</v>
      </c>
      <c r="G19274" s="1" t="s">
        <v>481</v>
      </c>
    </row>
    <row r="19275" spans="1:7" x14ac:dyDescent="0.25">
      <c r="B19275" s="1" t="s">
        <v>48263</v>
      </c>
      <c r="C19275" s="1" t="s">
        <v>48264</v>
      </c>
      <c r="D19275" s="1" t="s">
        <v>48265</v>
      </c>
      <c r="E19275" s="1" t="s">
        <v>66</v>
      </c>
      <c r="F19275" s="1" t="s">
        <v>480</v>
      </c>
      <c r="G19275" s="1" t="s">
        <v>481</v>
      </c>
    </row>
    <row r="19276" spans="1:7" x14ac:dyDescent="0.25">
      <c r="B19276" s="1" t="s">
        <v>48266</v>
      </c>
      <c r="C19276" s="1" t="s">
        <v>48267</v>
      </c>
      <c r="D19276" s="1" t="s">
        <v>48268</v>
      </c>
      <c r="E19276" s="1" t="s">
        <v>66</v>
      </c>
      <c r="F19276" s="1" t="s">
        <v>480</v>
      </c>
      <c r="G19276" s="1" t="s">
        <v>481</v>
      </c>
    </row>
    <row r="19277" spans="1:7" x14ac:dyDescent="0.25">
      <c r="B19277" s="1" t="s">
        <v>48269</v>
      </c>
      <c r="C19277" s="1" t="s">
        <v>48270</v>
      </c>
      <c r="D19277" s="1" t="s">
        <v>48271</v>
      </c>
      <c r="E19277" s="1" t="s">
        <v>66</v>
      </c>
      <c r="F19277" s="1" t="s">
        <v>480</v>
      </c>
      <c r="G19277" s="1" t="s">
        <v>481</v>
      </c>
    </row>
    <row r="19278" spans="1:7" x14ac:dyDescent="0.25">
      <c r="A19278" s="1">
        <v>17746051</v>
      </c>
      <c r="B19278" s="1" t="s">
        <v>9507</v>
      </c>
      <c r="C19278" s="1" t="s">
        <v>9508</v>
      </c>
      <c r="D19278" s="1" t="s">
        <v>9509</v>
      </c>
      <c r="E19278" s="1" t="s">
        <v>65</v>
      </c>
      <c r="F19278" s="1" t="s">
        <v>1320</v>
      </c>
      <c r="G19278" s="1" t="s">
        <v>1321</v>
      </c>
    </row>
    <row r="19279" spans="1:7" x14ac:dyDescent="0.25">
      <c r="B19279" s="1" t="s">
        <v>48272</v>
      </c>
      <c r="C19279" s="1" t="s">
        <v>48273</v>
      </c>
      <c r="D19279" s="1" t="s">
        <v>48274</v>
      </c>
      <c r="E19279" s="1" t="s">
        <v>66</v>
      </c>
      <c r="F19279" s="1" t="s">
        <v>480</v>
      </c>
      <c r="G19279" s="1" t="s">
        <v>481</v>
      </c>
    </row>
    <row r="19280" spans="1:7" x14ac:dyDescent="0.25">
      <c r="A19280" s="1">
        <v>33001185</v>
      </c>
      <c r="B19280" s="1" t="s">
        <v>28177</v>
      </c>
      <c r="C19280" s="1" t="s">
        <v>28178</v>
      </c>
      <c r="D19280" s="1" t="s">
        <v>28179</v>
      </c>
      <c r="E19280" s="1" t="s">
        <v>66</v>
      </c>
      <c r="F19280" s="1" t="s">
        <v>39</v>
      </c>
      <c r="G19280" s="1" t="s">
        <v>321</v>
      </c>
    </row>
    <row r="19281" spans="1:7" x14ac:dyDescent="0.25">
      <c r="A19281" s="1">
        <v>19746051</v>
      </c>
      <c r="B19281" s="1" t="s">
        <v>9507</v>
      </c>
      <c r="C19281" s="1" t="s">
        <v>9508</v>
      </c>
      <c r="D19281" s="1" t="s">
        <v>9509</v>
      </c>
      <c r="E19281" s="1" t="s">
        <v>65</v>
      </c>
      <c r="F19281" s="1" t="s">
        <v>1320</v>
      </c>
      <c r="G19281" s="1" t="s">
        <v>1321</v>
      </c>
    </row>
    <row r="19282" spans="1:7" x14ac:dyDescent="0.25">
      <c r="B19282" s="1" t="s">
        <v>48275</v>
      </c>
      <c r="C19282" s="1" t="s">
        <v>48276</v>
      </c>
      <c r="D19282" s="1" t="s">
        <v>48277</v>
      </c>
      <c r="E19282" s="1" t="s">
        <v>66</v>
      </c>
      <c r="G19282" s="1" t="s">
        <v>199</v>
      </c>
    </row>
    <row r="19283" spans="1:7" x14ac:dyDescent="0.25">
      <c r="A19283" s="1">
        <v>33901085</v>
      </c>
      <c r="B19283" s="1" t="s">
        <v>48278</v>
      </c>
      <c r="C19283" s="1" t="s">
        <v>48279</v>
      </c>
      <c r="D19283" s="1" t="s">
        <v>48280</v>
      </c>
      <c r="G19283" s="1" t="s">
        <v>199</v>
      </c>
    </row>
    <row r="19284" spans="1:7" x14ac:dyDescent="0.25">
      <c r="A19284" s="1">
        <v>26270177</v>
      </c>
      <c r="B19284" s="1" t="s">
        <v>48281</v>
      </c>
      <c r="C19284" s="1" t="s">
        <v>48282</v>
      </c>
      <c r="D19284" s="1" t="s">
        <v>48283</v>
      </c>
      <c r="E19284" s="1" t="s">
        <v>66</v>
      </c>
      <c r="F19284" s="1" t="s">
        <v>43028</v>
      </c>
      <c r="G19284" s="1" t="s">
        <v>43029</v>
      </c>
    </row>
    <row r="19285" spans="1:7" x14ac:dyDescent="0.25">
      <c r="A19285" s="1">
        <v>33901086</v>
      </c>
      <c r="B19285" s="1" t="s">
        <v>48284</v>
      </c>
      <c r="C19285" s="1" t="s">
        <v>48285</v>
      </c>
      <c r="D19285" s="1" t="s">
        <v>48286</v>
      </c>
      <c r="E19285" s="1" t="s">
        <v>66</v>
      </c>
      <c r="F19285" s="1" t="s">
        <v>1187</v>
      </c>
      <c r="G19285" s="1" t="s">
        <v>1188</v>
      </c>
    </row>
    <row r="19286" spans="1:7" x14ac:dyDescent="0.25">
      <c r="A19286" s="1">
        <v>33901087</v>
      </c>
      <c r="B19286" s="1" t="s">
        <v>48287</v>
      </c>
      <c r="C19286" s="1" t="s">
        <v>48288</v>
      </c>
      <c r="D19286" s="1" t="s">
        <v>48289</v>
      </c>
      <c r="E19286" s="1" t="s">
        <v>66</v>
      </c>
      <c r="F19286" s="1" t="s">
        <v>1187</v>
      </c>
      <c r="G19286" s="1" t="s">
        <v>1188</v>
      </c>
    </row>
    <row r="19287" spans="1:7" x14ac:dyDescent="0.25">
      <c r="B19287" s="1" t="s">
        <v>14721</v>
      </c>
      <c r="C19287" s="1" t="s">
        <v>14722</v>
      </c>
      <c r="D19287" s="1" t="s">
        <v>14723</v>
      </c>
      <c r="E19287" s="1" t="s">
        <v>66</v>
      </c>
      <c r="G19287" s="1" t="s">
        <v>199</v>
      </c>
    </row>
    <row r="19288" spans="1:7" x14ac:dyDescent="0.25">
      <c r="A19288" s="1">
        <v>19716034</v>
      </c>
      <c r="B19288" s="1" t="s">
        <v>14857</v>
      </c>
      <c r="C19288" s="1" t="s">
        <v>14858</v>
      </c>
      <c r="D19288" s="1" t="s">
        <v>14859</v>
      </c>
      <c r="E19288" s="1" t="s">
        <v>66</v>
      </c>
      <c r="F19288" s="1" t="s">
        <v>1955</v>
      </c>
      <c r="G19288" s="1" t="s">
        <v>1956</v>
      </c>
    </row>
    <row r="19289" spans="1:7" x14ac:dyDescent="0.25">
      <c r="B19289" s="1" t="s">
        <v>48290</v>
      </c>
      <c r="C19289" s="1" t="s">
        <v>48291</v>
      </c>
      <c r="D19289" s="1" t="s">
        <v>48292</v>
      </c>
      <c r="E19289" s="1" t="s">
        <v>66</v>
      </c>
      <c r="F19289" s="1" t="s">
        <v>233</v>
      </c>
      <c r="G19289" s="1" t="s">
        <v>234</v>
      </c>
    </row>
    <row r="19290" spans="1:7" x14ac:dyDescent="0.25">
      <c r="B19290" s="1" t="s">
        <v>48293</v>
      </c>
      <c r="C19290" s="1" t="s">
        <v>48294</v>
      </c>
      <c r="D19290" s="1" t="s">
        <v>48295</v>
      </c>
      <c r="E19290" s="1" t="s">
        <v>66</v>
      </c>
      <c r="F19290" s="1" t="s">
        <v>233</v>
      </c>
      <c r="G19290" s="1" t="s">
        <v>234</v>
      </c>
    </row>
    <row r="19291" spans="1:7" x14ac:dyDescent="0.25">
      <c r="B19291" s="1" t="s">
        <v>48296</v>
      </c>
      <c r="C19291" s="1" t="s">
        <v>48297</v>
      </c>
      <c r="D19291" s="1" t="s">
        <v>48298</v>
      </c>
      <c r="E19291" s="1" t="s">
        <v>66</v>
      </c>
      <c r="F19291" s="1" t="s">
        <v>233</v>
      </c>
      <c r="G19291" s="1" t="s">
        <v>234</v>
      </c>
    </row>
    <row r="19292" spans="1:7" x14ac:dyDescent="0.25">
      <c r="A19292" s="1">
        <v>26270178</v>
      </c>
      <c r="B19292" s="1" t="s">
        <v>48299</v>
      </c>
      <c r="C19292" s="1" t="s">
        <v>48300</v>
      </c>
      <c r="D19292" s="1" t="s">
        <v>48301</v>
      </c>
      <c r="E19292" s="1" t="s">
        <v>66</v>
      </c>
      <c r="F19292" s="1" t="s">
        <v>43028</v>
      </c>
      <c r="G19292" s="1" t="s">
        <v>43029</v>
      </c>
    </row>
    <row r="19293" spans="1:7" x14ac:dyDescent="0.25">
      <c r="A19293" s="1">
        <v>26270179</v>
      </c>
      <c r="B19293" s="1" t="s">
        <v>48302</v>
      </c>
      <c r="C19293" s="1" t="s">
        <v>48303</v>
      </c>
      <c r="D19293" s="1" t="s">
        <v>48304</v>
      </c>
      <c r="E19293" s="1" t="s">
        <v>66</v>
      </c>
      <c r="F19293" s="1" t="s">
        <v>43028</v>
      </c>
      <c r="G19293" s="1" t="s">
        <v>43029</v>
      </c>
    </row>
    <row r="19294" spans="1:7" x14ac:dyDescent="0.25">
      <c r="B19294" s="1" t="s">
        <v>48305</v>
      </c>
      <c r="C19294" s="1" t="s">
        <v>48306</v>
      </c>
      <c r="D19294" s="1" t="s">
        <v>48307</v>
      </c>
      <c r="E19294" s="1" t="s">
        <v>66</v>
      </c>
      <c r="F19294" s="1" t="s">
        <v>171</v>
      </c>
      <c r="G19294" s="1" t="s">
        <v>172</v>
      </c>
    </row>
    <row r="19295" spans="1:7" x14ac:dyDescent="0.25">
      <c r="B19295" s="1" t="s">
        <v>48308</v>
      </c>
      <c r="C19295" s="1" t="s">
        <v>48309</v>
      </c>
      <c r="D19295" s="1" t="s">
        <v>48310</v>
      </c>
      <c r="E19295" s="1" t="s">
        <v>66</v>
      </c>
      <c r="F19295" s="1" t="s">
        <v>387</v>
      </c>
      <c r="G19295" s="1" t="s">
        <v>388</v>
      </c>
    </row>
    <row r="19296" spans="1:7" x14ac:dyDescent="0.25">
      <c r="A19296" s="1">
        <v>26270180</v>
      </c>
      <c r="B19296" s="1" t="s">
        <v>48311</v>
      </c>
      <c r="C19296" s="1" t="s">
        <v>48312</v>
      </c>
      <c r="D19296" s="1" t="s">
        <v>48313</v>
      </c>
      <c r="E19296" s="1" t="s">
        <v>66</v>
      </c>
      <c r="F19296" s="1" t="s">
        <v>43028</v>
      </c>
      <c r="G19296" s="1" t="s">
        <v>43029</v>
      </c>
    </row>
    <row r="19297" spans="1:7" x14ac:dyDescent="0.25">
      <c r="B19297" s="1" t="s">
        <v>48314</v>
      </c>
      <c r="C19297" s="1" t="s">
        <v>48315</v>
      </c>
      <c r="D19297" s="1" t="s">
        <v>48316</v>
      </c>
      <c r="E19297" s="1" t="s">
        <v>66</v>
      </c>
      <c r="F19297" s="1" t="s">
        <v>171</v>
      </c>
      <c r="G19297" s="1" t="s">
        <v>172</v>
      </c>
    </row>
    <row r="19298" spans="1:7" x14ac:dyDescent="0.25">
      <c r="B19298" s="1" t="s">
        <v>48317</v>
      </c>
      <c r="C19298" s="1" t="s">
        <v>48318</v>
      </c>
      <c r="D19298" s="1" t="s">
        <v>48319</v>
      </c>
      <c r="E19298" s="1" t="s">
        <v>66</v>
      </c>
      <c r="F19298" s="1" t="s">
        <v>42016</v>
      </c>
      <c r="G19298" s="1" t="s">
        <v>42017</v>
      </c>
    </row>
    <row r="19299" spans="1:7" x14ac:dyDescent="0.25">
      <c r="B19299" s="1" t="s">
        <v>48320</v>
      </c>
      <c r="C19299" s="1" t="s">
        <v>48321</v>
      </c>
      <c r="D19299" s="1" t="s">
        <v>48322</v>
      </c>
      <c r="E19299" s="1" t="s">
        <v>66</v>
      </c>
      <c r="F19299" s="1" t="s">
        <v>42016</v>
      </c>
      <c r="G19299" s="1" t="s">
        <v>42017</v>
      </c>
    </row>
    <row r="19300" spans="1:7" x14ac:dyDescent="0.25">
      <c r="A19300" s="1">
        <v>17720006</v>
      </c>
      <c r="B19300" s="1" t="s">
        <v>10092</v>
      </c>
      <c r="C19300" s="1" t="s">
        <v>10093</v>
      </c>
      <c r="D19300" s="1" t="s">
        <v>10094</v>
      </c>
      <c r="E19300" s="1" t="s">
        <v>65</v>
      </c>
      <c r="F19300" s="1" t="s">
        <v>965</v>
      </c>
      <c r="G19300" s="1" t="s">
        <v>966</v>
      </c>
    </row>
    <row r="19301" spans="1:7" x14ac:dyDescent="0.25">
      <c r="B19301" s="1" t="s">
        <v>48323</v>
      </c>
      <c r="C19301" s="1" t="s">
        <v>48324</v>
      </c>
      <c r="D19301" s="1" t="s">
        <v>48325</v>
      </c>
      <c r="E19301" s="1" t="s">
        <v>66</v>
      </c>
      <c r="F19301" s="1" t="s">
        <v>42016</v>
      </c>
      <c r="G19301" s="1" t="s">
        <v>42017</v>
      </c>
    </row>
    <row r="19302" spans="1:7" x14ac:dyDescent="0.25">
      <c r="A19302" s="1">
        <v>35520311</v>
      </c>
      <c r="B19302" s="1" t="s">
        <v>48275</v>
      </c>
      <c r="C19302" s="1" t="s">
        <v>48276</v>
      </c>
      <c r="D19302" s="1" t="s">
        <v>48277</v>
      </c>
      <c r="G19302" s="1" t="s">
        <v>199</v>
      </c>
    </row>
    <row r="19303" spans="1:7" x14ac:dyDescent="0.25">
      <c r="A19303" s="1">
        <v>35520312</v>
      </c>
      <c r="B19303" s="1" t="s">
        <v>48326</v>
      </c>
      <c r="C19303" s="1" t="s">
        <v>48327</v>
      </c>
      <c r="D19303" s="1" t="s">
        <v>48328</v>
      </c>
      <c r="G19303" s="1" t="s">
        <v>199</v>
      </c>
    </row>
    <row r="19304" spans="1:7" x14ac:dyDescent="0.25">
      <c r="A19304" s="1">
        <v>26270181</v>
      </c>
      <c r="B19304" s="1" t="s">
        <v>48329</v>
      </c>
      <c r="C19304" s="1" t="s">
        <v>48330</v>
      </c>
      <c r="D19304" s="1" t="s">
        <v>48331</v>
      </c>
      <c r="E19304" s="1" t="s">
        <v>66</v>
      </c>
      <c r="F19304" s="1" t="s">
        <v>43028</v>
      </c>
      <c r="G19304" s="1" t="s">
        <v>43029</v>
      </c>
    </row>
    <row r="19305" spans="1:7" x14ac:dyDescent="0.25">
      <c r="B19305" s="1" t="s">
        <v>48332</v>
      </c>
      <c r="C19305" s="1" t="s">
        <v>48333</v>
      </c>
      <c r="D19305" s="1" t="s">
        <v>48334</v>
      </c>
      <c r="E19305" s="1" t="s">
        <v>66</v>
      </c>
      <c r="F19305" s="1" t="s">
        <v>1656</v>
      </c>
      <c r="G19305" s="1" t="s">
        <v>1657</v>
      </c>
    </row>
    <row r="19306" spans="1:7" x14ac:dyDescent="0.25">
      <c r="B19306" s="1" t="s">
        <v>48335</v>
      </c>
      <c r="C19306" s="1" t="s">
        <v>48336</v>
      </c>
      <c r="D19306" s="1" t="s">
        <v>48337</v>
      </c>
      <c r="E19306" s="1" t="s">
        <v>66</v>
      </c>
      <c r="F19306" s="1" t="s">
        <v>1656</v>
      </c>
      <c r="G19306" s="1" t="s">
        <v>1657</v>
      </c>
    </row>
    <row r="19307" spans="1:7" x14ac:dyDescent="0.25">
      <c r="B19307" s="1" t="s">
        <v>48338</v>
      </c>
      <c r="C19307" s="1" t="s">
        <v>48339</v>
      </c>
      <c r="D19307" s="1" t="s">
        <v>48340</v>
      </c>
      <c r="E19307" s="1" t="s">
        <v>66</v>
      </c>
      <c r="F19307" s="1" t="s">
        <v>2778</v>
      </c>
      <c r="G19307" s="1" t="s">
        <v>2779</v>
      </c>
    </row>
    <row r="19308" spans="1:7" x14ac:dyDescent="0.25">
      <c r="B19308" s="1" t="s">
        <v>48341</v>
      </c>
      <c r="C19308" s="1" t="s">
        <v>48342</v>
      </c>
      <c r="D19308" s="1" t="s">
        <v>48341</v>
      </c>
      <c r="E19308" s="1" t="s">
        <v>66</v>
      </c>
      <c r="G19308" s="1" t="s">
        <v>199</v>
      </c>
    </row>
    <row r="19309" spans="1:7" x14ac:dyDescent="0.25">
      <c r="B19309" s="1" t="s">
        <v>48343</v>
      </c>
      <c r="C19309" s="1" t="s">
        <v>48344</v>
      </c>
      <c r="D19309" s="1" t="s">
        <v>48345</v>
      </c>
      <c r="E19309" s="1" t="s">
        <v>66</v>
      </c>
      <c r="F19309" s="1" t="s">
        <v>356</v>
      </c>
      <c r="G19309" s="1" t="s">
        <v>357</v>
      </c>
    </row>
    <row r="19310" spans="1:7" x14ac:dyDescent="0.25">
      <c r="B19310" s="1" t="s">
        <v>48346</v>
      </c>
      <c r="C19310" s="1" t="s">
        <v>48347</v>
      </c>
      <c r="D19310" s="1" t="s">
        <v>48348</v>
      </c>
      <c r="E19310" s="1" t="s">
        <v>66</v>
      </c>
      <c r="F19310" s="1" t="s">
        <v>285</v>
      </c>
      <c r="G19310" s="1" t="s">
        <v>286</v>
      </c>
    </row>
    <row r="19311" spans="1:7" x14ac:dyDescent="0.25">
      <c r="B19311" s="1" t="s">
        <v>48349</v>
      </c>
      <c r="C19311" s="1" t="s">
        <v>48350</v>
      </c>
      <c r="D19311" s="1" t="s">
        <v>48351</v>
      </c>
      <c r="E19311" s="1" t="s">
        <v>66</v>
      </c>
      <c r="G19311" s="1" t="s">
        <v>199</v>
      </c>
    </row>
    <row r="19312" spans="1:7" x14ac:dyDescent="0.25">
      <c r="B19312" s="1" t="s">
        <v>48352</v>
      </c>
      <c r="C19312" s="1" t="s">
        <v>48352</v>
      </c>
      <c r="D19312" s="1" t="s">
        <v>48352</v>
      </c>
      <c r="E19312" s="1" t="s">
        <v>66</v>
      </c>
      <c r="G19312" s="1" t="s">
        <v>199</v>
      </c>
    </row>
    <row r="19313" spans="2:7" x14ac:dyDescent="0.25">
      <c r="B19313" s="1" t="s">
        <v>48353</v>
      </c>
      <c r="C19313" s="1" t="s">
        <v>48354</v>
      </c>
      <c r="D19313" s="1" t="s">
        <v>48355</v>
      </c>
      <c r="E19313" s="1" t="s">
        <v>66</v>
      </c>
      <c r="F19313" s="1" t="s">
        <v>2488</v>
      </c>
      <c r="G19313" s="1" t="s">
        <v>2489</v>
      </c>
    </row>
    <row r="19314" spans="2:7" x14ac:dyDescent="0.25">
      <c r="B19314" s="1" t="s">
        <v>48356</v>
      </c>
      <c r="C19314" s="1" t="s">
        <v>48357</v>
      </c>
      <c r="D19314" s="1" t="s">
        <v>48358</v>
      </c>
      <c r="E19314" s="1" t="s">
        <v>66</v>
      </c>
      <c r="F19314" s="1" t="s">
        <v>2488</v>
      </c>
      <c r="G19314" s="1" t="s">
        <v>2489</v>
      </c>
    </row>
    <row r="19315" spans="2:7" x14ac:dyDescent="0.25">
      <c r="B19315" s="1" t="s">
        <v>48359</v>
      </c>
      <c r="C19315" s="1" t="s">
        <v>48360</v>
      </c>
      <c r="D19315" s="1" t="s">
        <v>48361</v>
      </c>
      <c r="E19315" s="1" t="s">
        <v>66</v>
      </c>
      <c r="F19315" s="1" t="s">
        <v>2488</v>
      </c>
      <c r="G19315" s="1" t="s">
        <v>2489</v>
      </c>
    </row>
    <row r="19316" spans="2:7" x14ac:dyDescent="0.25">
      <c r="B19316" s="1" t="s">
        <v>48362</v>
      </c>
      <c r="C19316" s="1" t="s">
        <v>48363</v>
      </c>
      <c r="D19316" s="1" t="s">
        <v>48364</v>
      </c>
      <c r="E19316" s="1" t="s">
        <v>66</v>
      </c>
      <c r="G19316" s="1" t="s">
        <v>199</v>
      </c>
    </row>
    <row r="19317" spans="2:7" x14ac:dyDescent="0.25">
      <c r="B19317" s="1" t="s">
        <v>48365</v>
      </c>
      <c r="C19317" s="1" t="s">
        <v>48366</v>
      </c>
      <c r="D19317" s="1" t="s">
        <v>48367</v>
      </c>
      <c r="E19317" s="1" t="s">
        <v>66</v>
      </c>
      <c r="G19317" s="1" t="s">
        <v>199</v>
      </c>
    </row>
    <row r="19318" spans="2:7" x14ac:dyDescent="0.25">
      <c r="B19318" s="1" t="s">
        <v>48368</v>
      </c>
      <c r="C19318" s="1" t="s">
        <v>48369</v>
      </c>
      <c r="D19318" s="1" t="s">
        <v>48370</v>
      </c>
      <c r="E19318" s="1" t="s">
        <v>66</v>
      </c>
      <c r="G19318" s="1" t="s">
        <v>199</v>
      </c>
    </row>
    <row r="19319" spans="2:7" x14ac:dyDescent="0.25">
      <c r="B19319" s="1" t="s">
        <v>48371</v>
      </c>
      <c r="C19319" s="1" t="s">
        <v>48372</v>
      </c>
      <c r="D19319" s="1" t="s">
        <v>48373</v>
      </c>
      <c r="E19319" s="1" t="s">
        <v>66</v>
      </c>
      <c r="G19319" s="1" t="s">
        <v>199</v>
      </c>
    </row>
    <row r="19320" spans="2:7" x14ac:dyDescent="0.25">
      <c r="B19320" s="1" t="s">
        <v>48374</v>
      </c>
      <c r="C19320" s="1" t="s">
        <v>48375</v>
      </c>
      <c r="D19320" s="1" t="s">
        <v>48376</v>
      </c>
      <c r="E19320" s="1" t="s">
        <v>66</v>
      </c>
      <c r="G19320" s="1" t="s">
        <v>199</v>
      </c>
    </row>
    <row r="19321" spans="2:7" x14ac:dyDescent="0.25">
      <c r="B19321" s="1" t="s">
        <v>48377</v>
      </c>
      <c r="C19321" s="1" t="s">
        <v>48378</v>
      </c>
      <c r="D19321" s="1" t="s">
        <v>48379</v>
      </c>
      <c r="E19321" s="1" t="s">
        <v>66</v>
      </c>
      <c r="G19321" s="1" t="s">
        <v>199</v>
      </c>
    </row>
    <row r="19322" spans="2:7" x14ac:dyDescent="0.25">
      <c r="B19322" s="1" t="s">
        <v>48380</v>
      </c>
      <c r="C19322" s="1" t="s">
        <v>48381</v>
      </c>
      <c r="D19322" s="1" t="s">
        <v>48382</v>
      </c>
      <c r="E19322" s="1" t="s">
        <v>66</v>
      </c>
      <c r="G19322" s="1" t="s">
        <v>199</v>
      </c>
    </row>
    <row r="19323" spans="2:7" x14ac:dyDescent="0.25">
      <c r="B19323" s="1" t="s">
        <v>48383</v>
      </c>
      <c r="C19323" s="1" t="s">
        <v>48383</v>
      </c>
      <c r="D19323" s="1" t="s">
        <v>48383</v>
      </c>
      <c r="E19323" s="1" t="s">
        <v>66</v>
      </c>
      <c r="G19323" s="1" t="s">
        <v>199</v>
      </c>
    </row>
    <row r="19324" spans="2:7" x14ac:dyDescent="0.25">
      <c r="B19324" s="1" t="s">
        <v>48384</v>
      </c>
      <c r="C19324" s="1" t="s">
        <v>48385</v>
      </c>
      <c r="D19324" s="1" t="s">
        <v>48386</v>
      </c>
      <c r="E19324" s="1" t="s">
        <v>66</v>
      </c>
      <c r="F19324" s="1" t="s">
        <v>1021</v>
      </c>
      <c r="G19324" s="1" t="s">
        <v>1022</v>
      </c>
    </row>
    <row r="19325" spans="2:7" x14ac:dyDescent="0.25">
      <c r="B19325" s="1" t="s">
        <v>48387</v>
      </c>
      <c r="C19325" s="1" t="s">
        <v>48388</v>
      </c>
      <c r="D19325" s="1" t="s">
        <v>48389</v>
      </c>
      <c r="E19325" s="1" t="s">
        <v>66</v>
      </c>
      <c r="F19325" s="1" t="s">
        <v>1021</v>
      </c>
      <c r="G19325" s="1" t="s">
        <v>1022</v>
      </c>
    </row>
    <row r="19326" spans="2:7" x14ac:dyDescent="0.25">
      <c r="B19326" s="1" t="s">
        <v>48390</v>
      </c>
      <c r="C19326" s="1" t="s">
        <v>48391</v>
      </c>
      <c r="D19326" s="1" t="s">
        <v>48392</v>
      </c>
      <c r="E19326" s="1" t="s">
        <v>66</v>
      </c>
      <c r="F19326" s="1" t="s">
        <v>1021</v>
      </c>
      <c r="G19326" s="1" t="s">
        <v>1022</v>
      </c>
    </row>
    <row r="19327" spans="2:7" x14ac:dyDescent="0.25">
      <c r="B19327" s="1" t="s">
        <v>48393</v>
      </c>
      <c r="C19327" s="1" t="s">
        <v>48394</v>
      </c>
      <c r="D19327" s="1" t="s">
        <v>48395</v>
      </c>
      <c r="E19327" s="1" t="s">
        <v>66</v>
      </c>
      <c r="F19327" s="1" t="s">
        <v>1021</v>
      </c>
      <c r="G19327" s="1" t="s">
        <v>1022</v>
      </c>
    </row>
    <row r="19328" spans="2:7" x14ac:dyDescent="0.25">
      <c r="B19328" s="1" t="s">
        <v>48396</v>
      </c>
      <c r="C19328" s="1" t="s">
        <v>48397</v>
      </c>
      <c r="D19328" s="1" t="s">
        <v>48398</v>
      </c>
      <c r="E19328" s="1" t="s">
        <v>66</v>
      </c>
      <c r="F19328" s="1" t="s">
        <v>1021</v>
      </c>
      <c r="G19328" s="1" t="s">
        <v>1022</v>
      </c>
    </row>
    <row r="19329" spans="1:7" x14ac:dyDescent="0.25">
      <c r="B19329" s="1" t="s">
        <v>48399</v>
      </c>
      <c r="C19329" s="1" t="s">
        <v>48400</v>
      </c>
      <c r="D19329" s="1" t="s">
        <v>48401</v>
      </c>
      <c r="E19329" s="1" t="s">
        <v>66</v>
      </c>
      <c r="F19329" s="1" t="s">
        <v>1021</v>
      </c>
      <c r="G19329" s="1" t="s">
        <v>1022</v>
      </c>
    </row>
    <row r="19330" spans="1:7" x14ac:dyDescent="0.25">
      <c r="B19330" s="1" t="s">
        <v>48402</v>
      </c>
      <c r="C19330" s="1" t="s">
        <v>48403</v>
      </c>
      <c r="D19330" s="1" t="s">
        <v>48404</v>
      </c>
      <c r="E19330" s="1" t="s">
        <v>66</v>
      </c>
      <c r="F19330" s="1" t="s">
        <v>1021</v>
      </c>
      <c r="G19330" s="1" t="s">
        <v>1022</v>
      </c>
    </row>
    <row r="19331" spans="1:7" x14ac:dyDescent="0.25">
      <c r="A19331" s="1">
        <v>16621002</v>
      </c>
      <c r="B19331" s="1" t="s">
        <v>48405</v>
      </c>
      <c r="C19331" s="1" t="s">
        <v>48406</v>
      </c>
      <c r="D19331" s="1" t="s">
        <v>48407</v>
      </c>
      <c r="E19331" s="1" t="s">
        <v>66</v>
      </c>
      <c r="F19331" s="1" t="s">
        <v>1754</v>
      </c>
      <c r="G19331" s="1" t="s">
        <v>1755</v>
      </c>
    </row>
    <row r="19332" spans="1:7" x14ac:dyDescent="0.25">
      <c r="B19332" s="1" t="s">
        <v>48408</v>
      </c>
      <c r="C19332" s="1" t="s">
        <v>48409</v>
      </c>
      <c r="D19332" s="1" t="s">
        <v>48410</v>
      </c>
      <c r="E19332" s="1" t="s">
        <v>66</v>
      </c>
      <c r="F19332" s="1" t="s">
        <v>387</v>
      </c>
      <c r="G19332" s="1" t="s">
        <v>388</v>
      </c>
    </row>
    <row r="19333" spans="1:7" x14ac:dyDescent="0.25">
      <c r="B19333" s="1" t="s">
        <v>48411</v>
      </c>
      <c r="C19333" s="1" t="s">
        <v>48412</v>
      </c>
      <c r="D19333" s="1" t="s">
        <v>48413</v>
      </c>
      <c r="E19333" s="1" t="s">
        <v>66</v>
      </c>
      <c r="F19333" s="1" t="s">
        <v>387</v>
      </c>
      <c r="G19333" s="1" t="s">
        <v>388</v>
      </c>
    </row>
    <row r="19334" spans="1:7" x14ac:dyDescent="0.25">
      <c r="B19334" s="1" t="s">
        <v>48414</v>
      </c>
      <c r="C19334" s="1" t="s">
        <v>48415</v>
      </c>
      <c r="D19334" s="1" t="s">
        <v>48416</v>
      </c>
      <c r="E19334" s="1" t="s">
        <v>66</v>
      </c>
      <c r="F19334" s="1" t="s">
        <v>387</v>
      </c>
      <c r="G19334" s="1" t="s">
        <v>388</v>
      </c>
    </row>
    <row r="19335" spans="1:7" x14ac:dyDescent="0.25">
      <c r="B19335" s="1" t="s">
        <v>48296</v>
      </c>
      <c r="C19335" s="1" t="s">
        <v>48297</v>
      </c>
      <c r="D19335" s="1" t="s">
        <v>48298</v>
      </c>
      <c r="E19335" s="1" t="s">
        <v>66</v>
      </c>
      <c r="F19335" s="1" t="s">
        <v>233</v>
      </c>
      <c r="G19335" s="1" t="s">
        <v>234</v>
      </c>
    </row>
    <row r="19336" spans="1:7" x14ac:dyDescent="0.25">
      <c r="B19336" s="1" t="s">
        <v>48417</v>
      </c>
      <c r="C19336" s="1" t="s">
        <v>48418</v>
      </c>
      <c r="D19336" s="1" t="s">
        <v>48419</v>
      </c>
      <c r="E19336" s="1" t="s">
        <v>66</v>
      </c>
      <c r="F19336" s="1" t="s">
        <v>2991</v>
      </c>
      <c r="G19336" s="1" t="s">
        <v>2992</v>
      </c>
    </row>
    <row r="19337" spans="1:7" x14ac:dyDescent="0.25">
      <c r="B19337" s="1" t="s">
        <v>48420</v>
      </c>
      <c r="C19337" s="1" t="s">
        <v>48421</v>
      </c>
      <c r="D19337" s="1" t="s">
        <v>48422</v>
      </c>
      <c r="E19337" s="1" t="s">
        <v>66</v>
      </c>
      <c r="F19337" s="1" t="s">
        <v>382</v>
      </c>
      <c r="G19337" s="1" t="s">
        <v>383</v>
      </c>
    </row>
    <row r="19338" spans="1:7" x14ac:dyDescent="0.25">
      <c r="A19338" s="1">
        <v>33001199</v>
      </c>
      <c r="B19338" s="1" t="s">
        <v>48423</v>
      </c>
      <c r="C19338" s="1" t="s">
        <v>48424</v>
      </c>
      <c r="D19338" s="1" t="s">
        <v>48425</v>
      </c>
      <c r="E19338" s="1" t="s">
        <v>65</v>
      </c>
      <c r="F19338" s="1" t="s">
        <v>480</v>
      </c>
      <c r="G19338" s="1" t="s">
        <v>481</v>
      </c>
    </row>
    <row r="19339" spans="1:7" x14ac:dyDescent="0.25">
      <c r="A19339" s="1">
        <v>33001204</v>
      </c>
      <c r="B19339" s="1" t="s">
        <v>48426</v>
      </c>
      <c r="C19339" s="1" t="s">
        <v>48427</v>
      </c>
      <c r="D19339" s="1" t="s">
        <v>48428</v>
      </c>
      <c r="E19339" s="1" t="s">
        <v>65</v>
      </c>
      <c r="F19339" s="1" t="s">
        <v>480</v>
      </c>
      <c r="G19339" s="1" t="s">
        <v>481</v>
      </c>
    </row>
    <row r="19340" spans="1:7" x14ac:dyDescent="0.25">
      <c r="A19340" s="1">
        <v>19746052</v>
      </c>
      <c r="B19340" s="1" t="s">
        <v>13157</v>
      </c>
      <c r="C19340" s="1" t="s">
        <v>13158</v>
      </c>
      <c r="D19340" s="1" t="s">
        <v>13159</v>
      </c>
      <c r="E19340" s="1" t="s">
        <v>66</v>
      </c>
      <c r="F19340" s="1" t="s">
        <v>1320</v>
      </c>
      <c r="G19340" s="1" t="s">
        <v>1321</v>
      </c>
    </row>
    <row r="19341" spans="1:7" x14ac:dyDescent="0.25">
      <c r="A19341" s="1">
        <v>19746054</v>
      </c>
      <c r="B19341" s="1" t="s">
        <v>13169</v>
      </c>
      <c r="C19341" s="1" t="s">
        <v>13170</v>
      </c>
      <c r="D19341" s="1" t="s">
        <v>13171</v>
      </c>
      <c r="E19341" s="1" t="s">
        <v>66</v>
      </c>
      <c r="F19341" s="1" t="s">
        <v>1320</v>
      </c>
      <c r="G19341" s="1" t="s">
        <v>1321</v>
      </c>
    </row>
    <row r="19342" spans="1:7" x14ac:dyDescent="0.25">
      <c r="A19342" s="1">
        <v>19746053</v>
      </c>
      <c r="B19342" s="1" t="s">
        <v>13178</v>
      </c>
      <c r="C19342" s="1" t="s">
        <v>13179</v>
      </c>
      <c r="D19342" s="1" t="s">
        <v>13180</v>
      </c>
      <c r="E19342" s="1" t="s">
        <v>66</v>
      </c>
      <c r="F19342" s="1" t="s">
        <v>1320</v>
      </c>
      <c r="G19342" s="1" t="s">
        <v>1321</v>
      </c>
    </row>
    <row r="19343" spans="1:7" x14ac:dyDescent="0.25">
      <c r="A19343" s="1">
        <v>16621003</v>
      </c>
      <c r="B19343" s="1" t="s">
        <v>48429</v>
      </c>
      <c r="C19343" s="1" t="s">
        <v>48430</v>
      </c>
      <c r="D19343" s="1" t="s">
        <v>48431</v>
      </c>
      <c r="E19343" s="1" t="s">
        <v>66</v>
      </c>
      <c r="F19343" s="1" t="s">
        <v>48432</v>
      </c>
      <c r="G19343" s="1" t="s">
        <v>48433</v>
      </c>
    </row>
    <row r="19344" spans="1:7" x14ac:dyDescent="0.25">
      <c r="A19344" s="1">
        <v>19716029</v>
      </c>
      <c r="B19344" s="1" t="s">
        <v>2464</v>
      </c>
      <c r="C19344" s="1" t="s">
        <v>2465</v>
      </c>
      <c r="D19344" s="1" t="s">
        <v>2466</v>
      </c>
      <c r="E19344" s="1" t="s">
        <v>65</v>
      </c>
      <c r="F19344" s="1" t="s">
        <v>1174</v>
      </c>
      <c r="G19344" s="1" t="s">
        <v>1175</v>
      </c>
    </row>
    <row r="19345" spans="1:7" x14ac:dyDescent="0.25">
      <c r="B19345" s="1" t="s">
        <v>48434</v>
      </c>
      <c r="C19345" s="1" t="s">
        <v>48435</v>
      </c>
      <c r="D19345" s="1" t="s">
        <v>48436</v>
      </c>
      <c r="E19345" s="1" t="s">
        <v>66</v>
      </c>
      <c r="F19345" s="1" t="s">
        <v>1451</v>
      </c>
      <c r="G19345" s="1" t="s">
        <v>1452</v>
      </c>
    </row>
    <row r="19346" spans="1:7" x14ac:dyDescent="0.25">
      <c r="B19346" s="1" t="s">
        <v>48437</v>
      </c>
      <c r="C19346" s="1" t="s">
        <v>48438</v>
      </c>
      <c r="D19346" s="1" t="s">
        <v>48439</v>
      </c>
      <c r="E19346" s="1" t="s">
        <v>66</v>
      </c>
      <c r="F19346" s="1" t="s">
        <v>1451</v>
      </c>
      <c r="G19346" s="1" t="s">
        <v>1452</v>
      </c>
    </row>
    <row r="19347" spans="1:7" x14ac:dyDescent="0.25">
      <c r="A19347" s="1">
        <v>19716030</v>
      </c>
      <c r="B19347" s="1" t="s">
        <v>4458</v>
      </c>
      <c r="C19347" s="1" t="s">
        <v>4459</v>
      </c>
      <c r="D19347" s="1" t="s">
        <v>4460</v>
      </c>
      <c r="E19347" s="1" t="s">
        <v>65</v>
      </c>
      <c r="F19347" s="1" t="s">
        <v>1174</v>
      </c>
      <c r="G19347" s="1" t="s">
        <v>1175</v>
      </c>
    </row>
    <row r="19348" spans="1:7" x14ac:dyDescent="0.25">
      <c r="A19348" s="1">
        <v>19716031</v>
      </c>
      <c r="B19348" s="1" t="s">
        <v>48440</v>
      </c>
      <c r="C19348" s="1" t="s">
        <v>48441</v>
      </c>
      <c r="D19348" s="1" t="s">
        <v>48442</v>
      </c>
      <c r="E19348" s="1" t="s">
        <v>65</v>
      </c>
      <c r="F19348" s="1" t="s">
        <v>1174</v>
      </c>
      <c r="G19348" s="1" t="s">
        <v>1175</v>
      </c>
    </row>
    <row r="19349" spans="1:7" x14ac:dyDescent="0.25">
      <c r="A19349" s="1">
        <v>35520314</v>
      </c>
      <c r="B19349" s="1" t="s">
        <v>48443</v>
      </c>
      <c r="C19349" s="1" t="s">
        <v>48444</v>
      </c>
      <c r="D19349" s="1" t="s">
        <v>48445</v>
      </c>
      <c r="E19349" s="1" t="s">
        <v>66</v>
      </c>
      <c r="F19349" s="1" t="s">
        <v>663</v>
      </c>
      <c r="G19349" s="1" t="s">
        <v>664</v>
      </c>
    </row>
    <row r="19350" spans="1:7" x14ac:dyDescent="0.25">
      <c r="A19350" s="1">
        <v>17860048</v>
      </c>
      <c r="B19350" s="1" t="s">
        <v>48446</v>
      </c>
      <c r="C19350" s="1" t="s">
        <v>48447</v>
      </c>
      <c r="D19350" s="1" t="s">
        <v>48448</v>
      </c>
      <c r="E19350" s="1" t="s">
        <v>66</v>
      </c>
      <c r="F19350" s="1" t="s">
        <v>48067</v>
      </c>
      <c r="G19350" s="1" t="s">
        <v>48068</v>
      </c>
    </row>
    <row r="19351" spans="1:7" x14ac:dyDescent="0.25">
      <c r="B19351" s="1" t="s">
        <v>48449</v>
      </c>
      <c r="C19351" s="1" t="s">
        <v>48450</v>
      </c>
      <c r="D19351" s="1" t="s">
        <v>48451</v>
      </c>
      <c r="E19351" s="1" t="s">
        <v>66</v>
      </c>
      <c r="F19351" s="1" t="s">
        <v>1388</v>
      </c>
      <c r="G19351" s="1" t="s">
        <v>1389</v>
      </c>
    </row>
    <row r="19352" spans="1:7" x14ac:dyDescent="0.25">
      <c r="A19352" s="1">
        <v>35520318</v>
      </c>
      <c r="B19352" s="1" t="s">
        <v>48452</v>
      </c>
      <c r="C19352" s="1" t="s">
        <v>48453</v>
      </c>
      <c r="D19352" s="1" t="s">
        <v>48454</v>
      </c>
      <c r="E19352" s="1" t="s">
        <v>66</v>
      </c>
      <c r="F19352" s="1" t="s">
        <v>2196</v>
      </c>
      <c r="G19352" s="1" t="s">
        <v>2197</v>
      </c>
    </row>
    <row r="19353" spans="1:7" x14ac:dyDescent="0.25">
      <c r="B19353" s="1" t="s">
        <v>48455</v>
      </c>
      <c r="C19353" s="1" t="s">
        <v>48456</v>
      </c>
      <c r="D19353" s="1" t="s">
        <v>48457</v>
      </c>
      <c r="E19353" s="1" t="s">
        <v>66</v>
      </c>
      <c r="F19353" s="1" t="s">
        <v>300</v>
      </c>
      <c r="G19353" s="1" t="s">
        <v>301</v>
      </c>
    </row>
    <row r="19354" spans="1:7" x14ac:dyDescent="0.25">
      <c r="B19354" s="1" t="s">
        <v>48458</v>
      </c>
      <c r="C19354" s="1" t="s">
        <v>48459</v>
      </c>
      <c r="D19354" s="1" t="s">
        <v>48460</v>
      </c>
      <c r="E19354" s="1" t="s">
        <v>66</v>
      </c>
      <c r="F19354" s="1" t="s">
        <v>480</v>
      </c>
      <c r="G19354" s="1" t="s">
        <v>481</v>
      </c>
    </row>
    <row r="19355" spans="1:7" x14ac:dyDescent="0.25">
      <c r="B19355" s="1" t="s">
        <v>48461</v>
      </c>
      <c r="C19355" s="1" t="s">
        <v>48462</v>
      </c>
      <c r="D19355" s="1" t="s">
        <v>48463</v>
      </c>
      <c r="E19355" s="1" t="s">
        <v>66</v>
      </c>
      <c r="F19355" s="1" t="s">
        <v>387</v>
      </c>
      <c r="G19355" s="1" t="s">
        <v>388</v>
      </c>
    </row>
    <row r="19356" spans="1:7" x14ac:dyDescent="0.25">
      <c r="B19356" s="1" t="s">
        <v>48464</v>
      </c>
      <c r="C19356" s="1" t="s">
        <v>48465</v>
      </c>
      <c r="D19356" s="1" t="s">
        <v>48466</v>
      </c>
      <c r="E19356" s="1" t="s">
        <v>66</v>
      </c>
      <c r="F19356" s="1" t="s">
        <v>149</v>
      </c>
      <c r="G19356" s="1" t="s">
        <v>150</v>
      </c>
    </row>
    <row r="19357" spans="1:7" x14ac:dyDescent="0.25">
      <c r="B19357" s="1" t="s">
        <v>48467</v>
      </c>
      <c r="C19357" s="1" t="s">
        <v>48467</v>
      </c>
      <c r="D19357" s="1" t="s">
        <v>48467</v>
      </c>
      <c r="E19357" s="1" t="s">
        <v>66</v>
      </c>
      <c r="G19357" s="1" t="s">
        <v>199</v>
      </c>
    </row>
    <row r="19358" spans="1:7" x14ac:dyDescent="0.25">
      <c r="B19358" s="1" t="s">
        <v>47818</v>
      </c>
      <c r="C19358" s="1" t="s">
        <v>48468</v>
      </c>
      <c r="D19358" s="1" t="s">
        <v>48469</v>
      </c>
      <c r="E19358" s="1" t="s">
        <v>66</v>
      </c>
      <c r="F19358" s="1" t="s">
        <v>1187</v>
      </c>
      <c r="G19358" s="1" t="s">
        <v>1188</v>
      </c>
    </row>
    <row r="19359" spans="1:7" x14ac:dyDescent="0.25">
      <c r="A19359" s="1">
        <v>28220068</v>
      </c>
      <c r="B19359" s="1" t="s">
        <v>48470</v>
      </c>
      <c r="C19359" s="1" t="s">
        <v>48471</v>
      </c>
      <c r="D19359" s="1" t="s">
        <v>48472</v>
      </c>
      <c r="E19359" s="1" t="s">
        <v>66</v>
      </c>
      <c r="F19359" s="1" t="s">
        <v>12154</v>
      </c>
      <c r="G19359" s="1" t="s">
        <v>12155</v>
      </c>
    </row>
    <row r="19360" spans="1:7" x14ac:dyDescent="0.25">
      <c r="A19360" s="1">
        <v>35260858</v>
      </c>
      <c r="B19360" s="1" t="s">
        <v>48473</v>
      </c>
      <c r="C19360" s="1" t="s">
        <v>48474</v>
      </c>
      <c r="D19360" s="1" t="s">
        <v>48474</v>
      </c>
      <c r="E19360" s="1" t="s">
        <v>66</v>
      </c>
      <c r="F19360" s="1" t="s">
        <v>29</v>
      </c>
      <c r="G19360" s="1" t="s">
        <v>2799</v>
      </c>
    </row>
    <row r="19361" spans="1:7" x14ac:dyDescent="0.25">
      <c r="A19361" s="1">
        <v>19524010</v>
      </c>
      <c r="B19361" s="1" t="s">
        <v>14128</v>
      </c>
      <c r="C19361" s="1" t="s">
        <v>14129</v>
      </c>
      <c r="D19361" s="1" t="s">
        <v>14130</v>
      </c>
      <c r="E19361" s="1" t="s">
        <v>66</v>
      </c>
      <c r="F19361" s="1" t="s">
        <v>149</v>
      </c>
      <c r="G19361" s="1" t="s">
        <v>150</v>
      </c>
    </row>
    <row r="19362" spans="1:7" x14ac:dyDescent="0.25">
      <c r="B19362" s="1" t="s">
        <v>47330</v>
      </c>
      <c r="C19362" s="1" t="s">
        <v>47331</v>
      </c>
      <c r="D19362" s="1" t="s">
        <v>47332</v>
      </c>
      <c r="E19362" s="1" t="s">
        <v>66</v>
      </c>
      <c r="G19362" s="1" t="s">
        <v>199</v>
      </c>
    </row>
    <row r="19363" spans="1:7" x14ac:dyDescent="0.25">
      <c r="B19363" s="1" t="s">
        <v>14703</v>
      </c>
      <c r="C19363" s="1" t="s">
        <v>14704</v>
      </c>
      <c r="D19363" s="1" t="s">
        <v>14705</v>
      </c>
      <c r="E19363" s="1" t="s">
        <v>66</v>
      </c>
      <c r="G19363" s="1" t="s">
        <v>199</v>
      </c>
    </row>
    <row r="19364" spans="1:7" x14ac:dyDescent="0.25">
      <c r="B19364" s="1" t="s">
        <v>14755</v>
      </c>
      <c r="C19364" s="1" t="s">
        <v>14756</v>
      </c>
      <c r="D19364" s="1" t="s">
        <v>14757</v>
      </c>
      <c r="E19364" s="1" t="s">
        <v>66</v>
      </c>
      <c r="G19364" s="1" t="s">
        <v>199</v>
      </c>
    </row>
    <row r="19365" spans="1:7" x14ac:dyDescent="0.25">
      <c r="B19365" s="1" t="s">
        <v>47603</v>
      </c>
      <c r="C19365" s="1" t="s">
        <v>47604</v>
      </c>
      <c r="D19365" s="1" t="s">
        <v>47605</v>
      </c>
      <c r="E19365" s="1" t="s">
        <v>66</v>
      </c>
      <c r="G19365" s="1" t="s">
        <v>199</v>
      </c>
    </row>
    <row r="19366" spans="1:7" x14ac:dyDescent="0.25">
      <c r="A19366" s="1">
        <v>23400193</v>
      </c>
      <c r="B19366" s="1" t="s">
        <v>48475</v>
      </c>
      <c r="C19366" s="1" t="s">
        <v>48476</v>
      </c>
      <c r="D19366" s="1" t="s">
        <v>48477</v>
      </c>
      <c r="E19366" s="1" t="s">
        <v>66</v>
      </c>
      <c r="F19366" s="1" t="s">
        <v>48478</v>
      </c>
      <c r="G19366" s="1" t="s">
        <v>48479</v>
      </c>
    </row>
    <row r="19367" spans="1:7" x14ac:dyDescent="0.25">
      <c r="B19367" s="1" t="s">
        <v>48480</v>
      </c>
      <c r="C19367" s="1" t="s">
        <v>48481</v>
      </c>
      <c r="D19367" s="1" t="s">
        <v>48482</v>
      </c>
      <c r="E19367" s="1" t="s">
        <v>66</v>
      </c>
      <c r="F19367" s="1" t="s">
        <v>3398</v>
      </c>
      <c r="G19367" s="1" t="s">
        <v>3399</v>
      </c>
    </row>
    <row r="19368" spans="1:7" x14ac:dyDescent="0.25">
      <c r="B19368" s="1" t="s">
        <v>10298</v>
      </c>
      <c r="C19368" s="1" t="s">
        <v>10299</v>
      </c>
      <c r="D19368" s="1" t="s">
        <v>10300</v>
      </c>
      <c r="E19368" s="1" t="s">
        <v>66</v>
      </c>
      <c r="F19368" s="1" t="s">
        <v>10296</v>
      </c>
      <c r="G19368" s="1" t="s">
        <v>10297</v>
      </c>
    </row>
    <row r="19369" spans="1:7" x14ac:dyDescent="0.25">
      <c r="A19369" s="1">
        <v>28220065</v>
      </c>
      <c r="B19369" s="1" t="s">
        <v>2058</v>
      </c>
      <c r="C19369" s="1" t="s">
        <v>2059</v>
      </c>
      <c r="D19369" s="1" t="s">
        <v>48483</v>
      </c>
      <c r="E19369" s="1" t="s">
        <v>66</v>
      </c>
      <c r="F19369" s="1" t="s">
        <v>17240</v>
      </c>
      <c r="G19369" s="1" t="s">
        <v>17241</v>
      </c>
    </row>
    <row r="19370" spans="1:7" x14ac:dyDescent="0.25">
      <c r="B19370" s="1" t="s">
        <v>48484</v>
      </c>
      <c r="C19370" s="1" t="s">
        <v>48485</v>
      </c>
      <c r="D19370" s="1" t="s">
        <v>48486</v>
      </c>
      <c r="E19370" s="1" t="s">
        <v>66</v>
      </c>
      <c r="F19370" s="1" t="s">
        <v>387</v>
      </c>
      <c r="G19370" s="1" t="s">
        <v>388</v>
      </c>
    </row>
    <row r="19371" spans="1:7" x14ac:dyDescent="0.25">
      <c r="B19371" s="1" t="s">
        <v>48487</v>
      </c>
      <c r="C19371" s="1" t="s">
        <v>48488</v>
      </c>
      <c r="D19371" s="1" t="s">
        <v>48489</v>
      </c>
      <c r="E19371" s="1" t="s">
        <v>66</v>
      </c>
      <c r="F19371" s="1" t="s">
        <v>27</v>
      </c>
      <c r="G19371" s="1" t="s">
        <v>11238</v>
      </c>
    </row>
    <row r="19372" spans="1:7" x14ac:dyDescent="0.25">
      <c r="B19372" s="1" t="s">
        <v>48490</v>
      </c>
      <c r="C19372" s="1" t="s">
        <v>48491</v>
      </c>
      <c r="D19372" s="1" t="s">
        <v>48492</v>
      </c>
      <c r="E19372" s="1" t="s">
        <v>66</v>
      </c>
      <c r="G19372" s="1" t="s">
        <v>199</v>
      </c>
    </row>
    <row r="19373" spans="1:7" x14ac:dyDescent="0.25">
      <c r="B19373" s="1" t="s">
        <v>48493</v>
      </c>
      <c r="C19373" s="1" t="s">
        <v>48494</v>
      </c>
      <c r="D19373" s="1" t="s">
        <v>48495</v>
      </c>
      <c r="E19373" s="1" t="s">
        <v>66</v>
      </c>
      <c r="G19373" s="1" t="s">
        <v>199</v>
      </c>
    </row>
    <row r="19374" spans="1:7" x14ac:dyDescent="0.25">
      <c r="A19374" s="1">
        <v>37140326</v>
      </c>
      <c r="B19374" s="1" t="s">
        <v>48496</v>
      </c>
      <c r="C19374" s="1" t="s">
        <v>48496</v>
      </c>
      <c r="D19374" s="1" t="s">
        <v>48496</v>
      </c>
      <c r="G19374" s="1" t="s">
        <v>199</v>
      </c>
    </row>
    <row r="19375" spans="1:7" x14ac:dyDescent="0.25">
      <c r="B19375" s="1" t="s">
        <v>48497</v>
      </c>
      <c r="C19375" s="1" t="s">
        <v>48498</v>
      </c>
      <c r="D19375" s="1" t="s">
        <v>48499</v>
      </c>
      <c r="E19375" s="1" t="s">
        <v>66</v>
      </c>
      <c r="F19375" s="1" t="s">
        <v>480</v>
      </c>
      <c r="G19375" s="1" t="s">
        <v>481</v>
      </c>
    </row>
    <row r="19376" spans="1:7" x14ac:dyDescent="0.25">
      <c r="B19376" s="1" t="s">
        <v>48500</v>
      </c>
      <c r="C19376" s="1" t="s">
        <v>48501</v>
      </c>
      <c r="D19376" s="1" t="s">
        <v>48502</v>
      </c>
      <c r="E19376" s="1" t="s">
        <v>66</v>
      </c>
      <c r="F19376" s="1" t="s">
        <v>480</v>
      </c>
      <c r="G19376" s="1" t="s">
        <v>481</v>
      </c>
    </row>
    <row r="19377" spans="1:7" x14ac:dyDescent="0.25">
      <c r="B19377" s="1" t="s">
        <v>48503</v>
      </c>
      <c r="C19377" s="1" t="s">
        <v>48504</v>
      </c>
      <c r="D19377" s="1" t="s">
        <v>48505</v>
      </c>
      <c r="E19377" s="1" t="s">
        <v>66</v>
      </c>
      <c r="F19377" s="1" t="s">
        <v>480</v>
      </c>
      <c r="G19377" s="1" t="s">
        <v>481</v>
      </c>
    </row>
    <row r="19378" spans="1:7" x14ac:dyDescent="0.25">
      <c r="B19378" s="1" t="s">
        <v>48506</v>
      </c>
      <c r="C19378" s="1" t="s">
        <v>48507</v>
      </c>
      <c r="D19378" s="1" t="s">
        <v>48508</v>
      </c>
      <c r="E19378" s="1" t="s">
        <v>66</v>
      </c>
      <c r="F19378" s="1" t="s">
        <v>480</v>
      </c>
      <c r="G19378" s="1" t="s">
        <v>481</v>
      </c>
    </row>
    <row r="19379" spans="1:7" x14ac:dyDescent="0.25">
      <c r="B19379" s="1" t="s">
        <v>48509</v>
      </c>
      <c r="C19379" s="1" t="s">
        <v>48510</v>
      </c>
      <c r="D19379" s="1" t="s">
        <v>48511</v>
      </c>
      <c r="E19379" s="1" t="s">
        <v>66</v>
      </c>
      <c r="F19379" s="1" t="s">
        <v>480</v>
      </c>
      <c r="G19379" s="1" t="s">
        <v>481</v>
      </c>
    </row>
    <row r="19380" spans="1:7" x14ac:dyDescent="0.25">
      <c r="A19380" s="1">
        <v>19842115</v>
      </c>
      <c r="B19380" s="1" t="s">
        <v>48512</v>
      </c>
      <c r="C19380" s="1" t="s">
        <v>48513</v>
      </c>
      <c r="D19380" s="1" t="s">
        <v>48514</v>
      </c>
      <c r="E19380" s="1" t="s">
        <v>66</v>
      </c>
      <c r="F19380" s="1" t="s">
        <v>48515</v>
      </c>
      <c r="G19380" s="1" t="s">
        <v>48516</v>
      </c>
    </row>
    <row r="19381" spans="1:7" x14ac:dyDescent="0.25">
      <c r="B19381" s="1" t="s">
        <v>48517</v>
      </c>
      <c r="C19381" s="1" t="s">
        <v>48518</v>
      </c>
      <c r="D19381" s="1" t="s">
        <v>48519</v>
      </c>
      <c r="E19381" s="1" t="s">
        <v>66</v>
      </c>
      <c r="F19381" s="1" t="s">
        <v>2004</v>
      </c>
      <c r="G19381" s="1" t="s">
        <v>2005</v>
      </c>
    </row>
    <row r="19382" spans="1:7" x14ac:dyDescent="0.25">
      <c r="B19382" s="1" t="s">
        <v>48520</v>
      </c>
      <c r="C19382" s="1" t="s">
        <v>48521</v>
      </c>
      <c r="D19382" s="1" t="s">
        <v>48522</v>
      </c>
      <c r="E19382" s="1" t="s">
        <v>66</v>
      </c>
      <c r="F19382" s="1" t="s">
        <v>480</v>
      </c>
      <c r="G19382" s="1" t="s">
        <v>481</v>
      </c>
    </row>
    <row r="19383" spans="1:7" x14ac:dyDescent="0.25">
      <c r="B19383" s="1" t="s">
        <v>48523</v>
      </c>
      <c r="C19383" s="1" t="s">
        <v>48524</v>
      </c>
      <c r="D19383" s="1" t="s">
        <v>48525</v>
      </c>
      <c r="E19383" s="1" t="s">
        <v>65</v>
      </c>
      <c r="F19383" s="1" t="s">
        <v>480</v>
      </c>
      <c r="G19383" s="1" t="s">
        <v>481</v>
      </c>
    </row>
    <row r="19384" spans="1:7" x14ac:dyDescent="0.25">
      <c r="B19384" s="1" t="s">
        <v>48526</v>
      </c>
      <c r="C19384" s="1" t="s">
        <v>48527</v>
      </c>
      <c r="D19384" s="1" t="s">
        <v>48528</v>
      </c>
      <c r="E19384" s="1" t="s">
        <v>65</v>
      </c>
      <c r="F19384" s="1" t="s">
        <v>480</v>
      </c>
      <c r="G19384" s="1" t="s">
        <v>481</v>
      </c>
    </row>
    <row r="19385" spans="1:7" x14ac:dyDescent="0.25">
      <c r="B19385" s="1" t="s">
        <v>48529</v>
      </c>
      <c r="C19385" s="1" t="s">
        <v>48530</v>
      </c>
      <c r="D19385" s="1" t="s">
        <v>48531</v>
      </c>
      <c r="E19385" s="1" t="s">
        <v>65</v>
      </c>
      <c r="F19385" s="1" t="s">
        <v>480</v>
      </c>
      <c r="G19385" s="1" t="s">
        <v>481</v>
      </c>
    </row>
    <row r="19386" spans="1:7" x14ac:dyDescent="0.25">
      <c r="B19386" s="1" t="s">
        <v>48532</v>
      </c>
      <c r="C19386" s="1" t="s">
        <v>48533</v>
      </c>
      <c r="D19386" s="1" t="s">
        <v>48534</v>
      </c>
      <c r="E19386" s="1" t="s">
        <v>65</v>
      </c>
      <c r="F19386" s="1" t="s">
        <v>480</v>
      </c>
      <c r="G19386" s="1" t="s">
        <v>481</v>
      </c>
    </row>
    <row r="19387" spans="1:7" x14ac:dyDescent="0.25">
      <c r="B19387" s="1" t="s">
        <v>48535</v>
      </c>
      <c r="C19387" s="1" t="s">
        <v>48536</v>
      </c>
      <c r="D19387" s="1" t="s">
        <v>48537</v>
      </c>
      <c r="E19387" s="1" t="s">
        <v>65</v>
      </c>
      <c r="F19387" s="1" t="s">
        <v>480</v>
      </c>
      <c r="G19387" s="1" t="s">
        <v>481</v>
      </c>
    </row>
    <row r="19388" spans="1:7" x14ac:dyDescent="0.25">
      <c r="B19388" s="1" t="s">
        <v>48538</v>
      </c>
      <c r="C19388" s="1" t="s">
        <v>48539</v>
      </c>
      <c r="D19388" s="1" t="s">
        <v>48540</v>
      </c>
      <c r="E19388" s="1" t="s">
        <v>65</v>
      </c>
      <c r="F19388" s="1" t="s">
        <v>480</v>
      </c>
      <c r="G19388" s="1" t="s">
        <v>481</v>
      </c>
    </row>
    <row r="19389" spans="1:7" x14ac:dyDescent="0.25">
      <c r="B19389" s="1" t="s">
        <v>48541</v>
      </c>
      <c r="C19389" s="1" t="s">
        <v>48542</v>
      </c>
      <c r="D19389" s="1" t="s">
        <v>48543</v>
      </c>
      <c r="E19389" s="1" t="s">
        <v>65</v>
      </c>
      <c r="F19389" s="1" t="s">
        <v>480</v>
      </c>
      <c r="G19389" s="1" t="s">
        <v>481</v>
      </c>
    </row>
    <row r="19390" spans="1:7" x14ac:dyDescent="0.25">
      <c r="A19390" s="1">
        <v>17842093</v>
      </c>
      <c r="B19390" s="1" t="s">
        <v>48544</v>
      </c>
      <c r="C19390" s="1" t="s">
        <v>48545</v>
      </c>
      <c r="D19390" s="1" t="s">
        <v>48546</v>
      </c>
      <c r="E19390" s="1" t="s">
        <v>66</v>
      </c>
      <c r="F19390" s="1" t="s">
        <v>13444</v>
      </c>
      <c r="G19390" s="1" t="s">
        <v>13445</v>
      </c>
    </row>
    <row r="19391" spans="1:7" x14ac:dyDescent="0.25">
      <c r="B19391" s="1" t="s">
        <v>10283</v>
      </c>
      <c r="C19391" s="1" t="s">
        <v>10284</v>
      </c>
      <c r="D19391" s="1" t="s">
        <v>10285</v>
      </c>
      <c r="E19391" s="1" t="s">
        <v>66</v>
      </c>
      <c r="G19391" s="1" t="s">
        <v>199</v>
      </c>
    </row>
    <row r="19392" spans="1:7" x14ac:dyDescent="0.25">
      <c r="B19392" s="1" t="s">
        <v>14739</v>
      </c>
      <c r="C19392" s="1" t="s">
        <v>14764</v>
      </c>
      <c r="D19392" s="1" t="s">
        <v>14765</v>
      </c>
      <c r="E19392" s="1" t="s">
        <v>66</v>
      </c>
      <c r="F19392" s="1" t="s">
        <v>14766</v>
      </c>
      <c r="G19392" s="1" t="s">
        <v>199</v>
      </c>
    </row>
    <row r="19393" spans="2:7" x14ac:dyDescent="0.25">
      <c r="B19393" s="1" t="s">
        <v>48547</v>
      </c>
      <c r="C19393" s="1" t="s">
        <v>48548</v>
      </c>
      <c r="D19393" s="1" t="s">
        <v>48549</v>
      </c>
      <c r="E19393" s="1" t="s">
        <v>66</v>
      </c>
      <c r="F19393" s="1" t="s">
        <v>1057</v>
      </c>
      <c r="G19393" s="1" t="s">
        <v>1058</v>
      </c>
    </row>
    <row r="19394" spans="2:7" x14ac:dyDescent="0.25">
      <c r="B19394" s="1" t="s">
        <v>48550</v>
      </c>
      <c r="C19394" s="1" t="s">
        <v>48551</v>
      </c>
      <c r="D19394" s="1" t="s">
        <v>48552</v>
      </c>
      <c r="E19394" s="1" t="s">
        <v>66</v>
      </c>
      <c r="F19394" s="1" t="s">
        <v>1057</v>
      </c>
      <c r="G19394" s="1" t="s">
        <v>1058</v>
      </c>
    </row>
    <row r="19395" spans="2:7" x14ac:dyDescent="0.25">
      <c r="B19395" s="1" t="s">
        <v>48553</v>
      </c>
      <c r="C19395" s="1" t="s">
        <v>48554</v>
      </c>
      <c r="D19395" s="1" t="s">
        <v>48555</v>
      </c>
      <c r="E19395" s="1" t="s">
        <v>66</v>
      </c>
      <c r="F19395" s="1" t="s">
        <v>1057</v>
      </c>
      <c r="G19395" s="1" t="s">
        <v>1058</v>
      </c>
    </row>
    <row r="19396" spans="2:7" x14ac:dyDescent="0.25">
      <c r="B19396" s="1" t="s">
        <v>48556</v>
      </c>
      <c r="C19396" s="1" t="s">
        <v>48557</v>
      </c>
      <c r="D19396" s="1" t="s">
        <v>48558</v>
      </c>
      <c r="E19396" s="1" t="s">
        <v>66</v>
      </c>
      <c r="F19396" s="1" t="s">
        <v>1057</v>
      </c>
      <c r="G19396" s="1" t="s">
        <v>1058</v>
      </c>
    </row>
    <row r="19397" spans="2:7" x14ac:dyDescent="0.25">
      <c r="B19397" s="1" t="s">
        <v>48559</v>
      </c>
      <c r="C19397" s="1" t="s">
        <v>48560</v>
      </c>
      <c r="D19397" s="1" t="s">
        <v>48561</v>
      </c>
      <c r="E19397" s="1" t="s">
        <v>66</v>
      </c>
      <c r="F19397" s="1" t="s">
        <v>1057</v>
      </c>
      <c r="G19397" s="1" t="s">
        <v>1058</v>
      </c>
    </row>
    <row r="19398" spans="2:7" x14ac:dyDescent="0.25">
      <c r="B19398" s="1" t="s">
        <v>48562</v>
      </c>
      <c r="C19398" s="1" t="s">
        <v>48563</v>
      </c>
      <c r="D19398" s="1" t="s">
        <v>48564</v>
      </c>
      <c r="E19398" s="1" t="s">
        <v>66</v>
      </c>
      <c r="F19398" s="1" t="s">
        <v>1057</v>
      </c>
      <c r="G19398" s="1" t="s">
        <v>1058</v>
      </c>
    </row>
    <row r="19399" spans="2:7" x14ac:dyDescent="0.25">
      <c r="B19399" s="1" t="s">
        <v>48565</v>
      </c>
      <c r="C19399" s="1" t="s">
        <v>48566</v>
      </c>
      <c r="D19399" s="1" t="s">
        <v>48567</v>
      </c>
      <c r="E19399" s="1" t="s">
        <v>66</v>
      </c>
      <c r="F19399" s="1" t="s">
        <v>1057</v>
      </c>
      <c r="G19399" s="1" t="s">
        <v>1058</v>
      </c>
    </row>
    <row r="19400" spans="2:7" x14ac:dyDescent="0.25">
      <c r="B19400" s="1" t="s">
        <v>48568</v>
      </c>
      <c r="C19400" s="1" t="s">
        <v>48569</v>
      </c>
      <c r="D19400" s="1" t="s">
        <v>48570</v>
      </c>
      <c r="E19400" s="1" t="s">
        <v>66</v>
      </c>
      <c r="F19400" s="1" t="s">
        <v>176</v>
      </c>
      <c r="G19400" s="1" t="s">
        <v>177</v>
      </c>
    </row>
    <row r="19401" spans="2:7" x14ac:dyDescent="0.25">
      <c r="B19401" s="1" t="s">
        <v>48571</v>
      </c>
      <c r="C19401" s="1" t="s">
        <v>48572</v>
      </c>
      <c r="D19401" s="1" t="s">
        <v>48573</v>
      </c>
      <c r="E19401" s="1" t="s">
        <v>66</v>
      </c>
      <c r="F19401" s="1" t="s">
        <v>3274</v>
      </c>
      <c r="G19401" s="1" t="s">
        <v>3275</v>
      </c>
    </row>
    <row r="19402" spans="2:7" x14ac:dyDescent="0.25">
      <c r="B19402" s="1" t="s">
        <v>48574</v>
      </c>
      <c r="C19402" s="1" t="s">
        <v>48575</v>
      </c>
      <c r="D19402" s="1" t="s">
        <v>48576</v>
      </c>
      <c r="E19402" s="1" t="s">
        <v>66</v>
      </c>
      <c r="F19402" s="1" t="s">
        <v>3401</v>
      </c>
      <c r="G19402" s="1" t="s">
        <v>3402</v>
      </c>
    </row>
    <row r="19403" spans="2:7" x14ac:dyDescent="0.25">
      <c r="B19403" s="1" t="s">
        <v>48577</v>
      </c>
      <c r="C19403" s="1" t="s">
        <v>48578</v>
      </c>
      <c r="D19403" s="1" t="s">
        <v>48579</v>
      </c>
      <c r="E19403" s="1" t="s">
        <v>66</v>
      </c>
      <c r="F19403" s="1" t="s">
        <v>480</v>
      </c>
      <c r="G19403" s="1" t="s">
        <v>481</v>
      </c>
    </row>
    <row r="19404" spans="2:7" x14ac:dyDescent="0.25">
      <c r="B19404" s="1" t="s">
        <v>48580</v>
      </c>
      <c r="C19404" s="1" t="s">
        <v>48581</v>
      </c>
      <c r="D19404" s="1" t="s">
        <v>48582</v>
      </c>
      <c r="E19404" s="1" t="s">
        <v>66</v>
      </c>
      <c r="F19404" s="1" t="s">
        <v>382</v>
      </c>
      <c r="G19404" s="1" t="s">
        <v>383</v>
      </c>
    </row>
    <row r="19405" spans="2:7" x14ac:dyDescent="0.25">
      <c r="B19405" s="1" t="s">
        <v>48583</v>
      </c>
      <c r="C19405" s="1" t="s">
        <v>48584</v>
      </c>
      <c r="D19405" s="1" t="s">
        <v>48585</v>
      </c>
      <c r="E19405" s="1" t="s">
        <v>66</v>
      </c>
      <c r="F19405" s="1" t="s">
        <v>382</v>
      </c>
      <c r="G19405" s="1" t="s">
        <v>383</v>
      </c>
    </row>
    <row r="19406" spans="2:7" x14ac:dyDescent="0.25">
      <c r="B19406" s="1" t="s">
        <v>48586</v>
      </c>
      <c r="C19406" s="1" t="s">
        <v>48587</v>
      </c>
      <c r="D19406" s="1" t="s">
        <v>48588</v>
      </c>
      <c r="E19406" s="1" t="s">
        <v>66</v>
      </c>
      <c r="F19406" s="1" t="s">
        <v>382</v>
      </c>
      <c r="G19406" s="1" t="s">
        <v>383</v>
      </c>
    </row>
    <row r="19407" spans="2:7" x14ac:dyDescent="0.25">
      <c r="B19407" s="1" t="s">
        <v>48589</v>
      </c>
      <c r="C19407" s="1" t="s">
        <v>48590</v>
      </c>
      <c r="D19407" s="1" t="s">
        <v>48591</v>
      </c>
      <c r="E19407" s="1" t="s">
        <v>66</v>
      </c>
      <c r="F19407" s="1" t="s">
        <v>382</v>
      </c>
      <c r="G19407" s="1" t="s">
        <v>383</v>
      </c>
    </row>
    <row r="19408" spans="2:7" x14ac:dyDescent="0.25">
      <c r="B19408" s="1" t="s">
        <v>48592</v>
      </c>
      <c r="C19408" s="1" t="s">
        <v>48593</v>
      </c>
      <c r="D19408" s="1" t="s">
        <v>48594</v>
      </c>
      <c r="E19408" s="1" t="s">
        <v>66</v>
      </c>
      <c r="F19408" s="1" t="s">
        <v>382</v>
      </c>
      <c r="G19408" s="1" t="s">
        <v>383</v>
      </c>
    </row>
    <row r="19409" spans="1:7" x14ac:dyDescent="0.25">
      <c r="B19409" s="1" t="s">
        <v>48595</v>
      </c>
      <c r="C19409" s="1" t="s">
        <v>48596</v>
      </c>
      <c r="D19409" s="1" t="s">
        <v>48597</v>
      </c>
      <c r="E19409" s="1" t="s">
        <v>66</v>
      </c>
      <c r="F19409" s="1" t="s">
        <v>382</v>
      </c>
      <c r="G19409" s="1" t="s">
        <v>383</v>
      </c>
    </row>
    <row r="19410" spans="1:7" x14ac:dyDescent="0.25">
      <c r="B19410" s="1" t="s">
        <v>48598</v>
      </c>
      <c r="C19410" s="1" t="s">
        <v>48598</v>
      </c>
      <c r="D19410" s="1" t="s">
        <v>48598</v>
      </c>
      <c r="E19410" s="1" t="s">
        <v>66</v>
      </c>
      <c r="G19410" s="1" t="s">
        <v>199</v>
      </c>
    </row>
    <row r="19411" spans="1:7" x14ac:dyDescent="0.25">
      <c r="A19411" s="1">
        <v>37140582</v>
      </c>
      <c r="B19411" s="1" t="s">
        <v>5454</v>
      </c>
      <c r="C19411" s="1" t="s">
        <v>5454</v>
      </c>
      <c r="D19411" s="1" t="s">
        <v>5454</v>
      </c>
      <c r="G19411" s="1" t="s">
        <v>199</v>
      </c>
    </row>
    <row r="19412" spans="1:7" x14ac:dyDescent="0.25">
      <c r="A19412" s="1">
        <v>37140583</v>
      </c>
      <c r="B19412" s="1" t="s">
        <v>48599</v>
      </c>
      <c r="C19412" s="1" t="s">
        <v>48599</v>
      </c>
      <c r="D19412" s="1" t="s">
        <v>48599</v>
      </c>
      <c r="G19412" s="1" t="s">
        <v>199</v>
      </c>
    </row>
    <row r="19413" spans="1:7" x14ac:dyDescent="0.25">
      <c r="A19413" s="1">
        <v>37140585</v>
      </c>
      <c r="B19413" s="1" t="s">
        <v>48600</v>
      </c>
      <c r="C19413" s="1" t="s">
        <v>48600</v>
      </c>
      <c r="D19413" s="1" t="s">
        <v>48600</v>
      </c>
      <c r="G19413" s="1" t="s">
        <v>199</v>
      </c>
    </row>
    <row r="19414" spans="1:7" x14ac:dyDescent="0.25">
      <c r="A19414" s="1">
        <v>37140584</v>
      </c>
      <c r="B19414" s="1" t="s">
        <v>48601</v>
      </c>
      <c r="C19414" s="1" t="s">
        <v>48601</v>
      </c>
      <c r="D19414" s="1" t="s">
        <v>48601</v>
      </c>
      <c r="G19414" s="1" t="s">
        <v>199</v>
      </c>
    </row>
    <row r="19415" spans="1:7" x14ac:dyDescent="0.25">
      <c r="A19415" s="1">
        <v>37140586</v>
      </c>
      <c r="B19415" s="1" t="s">
        <v>48602</v>
      </c>
      <c r="C19415" s="1" t="s">
        <v>48602</v>
      </c>
      <c r="D19415" s="1" t="s">
        <v>48602</v>
      </c>
      <c r="G19415" s="1" t="s">
        <v>199</v>
      </c>
    </row>
    <row r="19416" spans="1:7" x14ac:dyDescent="0.25">
      <c r="A19416" s="1">
        <v>37140587</v>
      </c>
      <c r="B19416" s="1" t="s">
        <v>48603</v>
      </c>
      <c r="C19416" s="1" t="s">
        <v>48603</v>
      </c>
      <c r="D19416" s="1" t="s">
        <v>48603</v>
      </c>
      <c r="G19416" s="1" t="s">
        <v>199</v>
      </c>
    </row>
    <row r="19417" spans="1:7" x14ac:dyDescent="0.25">
      <c r="A19417" s="1">
        <v>37140588</v>
      </c>
      <c r="B19417" s="1" t="s">
        <v>48604</v>
      </c>
      <c r="C19417" s="1" t="s">
        <v>48604</v>
      </c>
      <c r="D19417" s="1" t="s">
        <v>48604</v>
      </c>
      <c r="G19417" s="1" t="s">
        <v>199</v>
      </c>
    </row>
    <row r="19418" spans="1:7" x14ac:dyDescent="0.25">
      <c r="A19418" s="1">
        <v>37140589</v>
      </c>
      <c r="B19418" s="1" t="s">
        <v>48605</v>
      </c>
      <c r="C19418" s="1" t="s">
        <v>48605</v>
      </c>
      <c r="D19418" s="1" t="s">
        <v>48605</v>
      </c>
      <c r="G19418" s="1" t="s">
        <v>199</v>
      </c>
    </row>
    <row r="19419" spans="1:7" x14ac:dyDescent="0.25">
      <c r="A19419" s="1">
        <v>37140590</v>
      </c>
      <c r="B19419" s="1" t="s">
        <v>48606</v>
      </c>
      <c r="C19419" s="1" t="s">
        <v>48606</v>
      </c>
      <c r="D19419" s="1" t="s">
        <v>48606</v>
      </c>
      <c r="G19419" s="1" t="s">
        <v>199</v>
      </c>
    </row>
    <row r="19420" spans="1:7" x14ac:dyDescent="0.25">
      <c r="A19420" s="1">
        <v>37140592</v>
      </c>
      <c r="B19420" s="1" t="s">
        <v>48607</v>
      </c>
      <c r="C19420" s="1" t="s">
        <v>48607</v>
      </c>
      <c r="D19420" s="1" t="s">
        <v>48607</v>
      </c>
      <c r="G19420" s="1" t="s">
        <v>199</v>
      </c>
    </row>
    <row r="19421" spans="1:7" x14ac:dyDescent="0.25">
      <c r="A19421" s="1">
        <v>37140593</v>
      </c>
      <c r="B19421" s="1" t="s">
        <v>48608</v>
      </c>
      <c r="C19421" s="1" t="s">
        <v>48608</v>
      </c>
      <c r="D19421" s="1" t="s">
        <v>48608</v>
      </c>
      <c r="G19421" s="1" t="s">
        <v>199</v>
      </c>
    </row>
    <row r="19422" spans="1:7" x14ac:dyDescent="0.25">
      <c r="A19422" s="1">
        <v>37140594</v>
      </c>
      <c r="B19422" s="1" t="s">
        <v>48609</v>
      </c>
      <c r="C19422" s="1" t="s">
        <v>48609</v>
      </c>
      <c r="D19422" s="1" t="s">
        <v>48609</v>
      </c>
      <c r="G19422" s="1" t="s">
        <v>199</v>
      </c>
    </row>
    <row r="19423" spans="1:7" x14ac:dyDescent="0.25">
      <c r="A19423" s="1">
        <v>37140595</v>
      </c>
      <c r="B19423" s="1" t="s">
        <v>48610</v>
      </c>
      <c r="C19423" s="1" t="s">
        <v>48610</v>
      </c>
      <c r="D19423" s="1" t="s">
        <v>48610</v>
      </c>
      <c r="G19423" s="1" t="s">
        <v>199</v>
      </c>
    </row>
    <row r="19424" spans="1:7" x14ac:dyDescent="0.25">
      <c r="A19424" s="1">
        <v>37140596</v>
      </c>
      <c r="B19424" s="1" t="s">
        <v>48611</v>
      </c>
      <c r="C19424" s="1" t="s">
        <v>48611</v>
      </c>
      <c r="D19424" s="1" t="s">
        <v>48611</v>
      </c>
      <c r="G19424" s="1" t="s">
        <v>199</v>
      </c>
    </row>
    <row r="19425" spans="1:7" x14ac:dyDescent="0.25">
      <c r="A19425" s="1">
        <v>37140591</v>
      </c>
      <c r="B19425" s="1" t="s">
        <v>48612</v>
      </c>
      <c r="C19425" s="1" t="s">
        <v>48612</v>
      </c>
      <c r="D19425" s="1" t="s">
        <v>48612</v>
      </c>
      <c r="G19425" s="1" t="s">
        <v>199</v>
      </c>
    </row>
    <row r="19426" spans="1:7" x14ac:dyDescent="0.25">
      <c r="A19426" s="1">
        <v>37140579</v>
      </c>
      <c r="B19426" s="1" t="s">
        <v>48613</v>
      </c>
      <c r="C19426" s="1" t="s">
        <v>48613</v>
      </c>
      <c r="D19426" s="1" t="s">
        <v>48613</v>
      </c>
      <c r="G19426" s="1" t="s">
        <v>199</v>
      </c>
    </row>
    <row r="19427" spans="1:7" x14ac:dyDescent="0.25">
      <c r="A19427" s="1">
        <v>37140580</v>
      </c>
      <c r="B19427" s="1" t="s">
        <v>48614</v>
      </c>
      <c r="C19427" s="1" t="s">
        <v>48614</v>
      </c>
      <c r="D19427" s="1" t="s">
        <v>48614</v>
      </c>
      <c r="G19427" s="1" t="s">
        <v>199</v>
      </c>
    </row>
    <row r="19428" spans="1:7" x14ac:dyDescent="0.25">
      <c r="A19428" s="1">
        <v>37140581</v>
      </c>
      <c r="B19428" s="1" t="s">
        <v>48615</v>
      </c>
      <c r="C19428" s="1" t="s">
        <v>48615</v>
      </c>
      <c r="D19428" s="1" t="s">
        <v>48615</v>
      </c>
      <c r="G19428" s="1" t="s">
        <v>199</v>
      </c>
    </row>
    <row r="19429" spans="1:7" x14ac:dyDescent="0.25">
      <c r="A19429" s="1">
        <v>35520416</v>
      </c>
      <c r="B19429" s="1" t="s">
        <v>48616</v>
      </c>
      <c r="C19429" s="1" t="s">
        <v>48617</v>
      </c>
      <c r="D19429" s="1" t="s">
        <v>48618</v>
      </c>
      <c r="E19429" s="1" t="s">
        <v>65</v>
      </c>
      <c r="F19429" s="1" t="s">
        <v>48619</v>
      </c>
      <c r="G19429" s="1" t="s">
        <v>48620</v>
      </c>
    </row>
    <row r="19430" spans="1:7" x14ac:dyDescent="0.25">
      <c r="A19430" s="1">
        <v>19990044</v>
      </c>
      <c r="B19430" s="1" t="s">
        <v>48621</v>
      </c>
      <c r="C19430" s="1" t="s">
        <v>48621</v>
      </c>
      <c r="D19430" s="1" t="s">
        <v>48621</v>
      </c>
      <c r="E19430" s="1" t="s">
        <v>66</v>
      </c>
      <c r="F19430" s="1" t="s">
        <v>15993</v>
      </c>
      <c r="G19430" s="1" t="s">
        <v>15994</v>
      </c>
    </row>
    <row r="19431" spans="1:7" x14ac:dyDescent="0.25">
      <c r="B19431" s="1" t="s">
        <v>48622</v>
      </c>
      <c r="C19431" s="1" t="s">
        <v>48623</v>
      </c>
      <c r="D19431" s="1" t="s">
        <v>48624</v>
      </c>
      <c r="E19431" s="1" t="s">
        <v>66</v>
      </c>
      <c r="F19431" s="1" t="s">
        <v>480</v>
      </c>
      <c r="G19431" s="1" t="s">
        <v>481</v>
      </c>
    </row>
    <row r="19432" spans="1:7" x14ac:dyDescent="0.25">
      <c r="B19432" s="1" t="s">
        <v>48625</v>
      </c>
      <c r="C19432" s="1" t="s">
        <v>48626</v>
      </c>
      <c r="D19432" s="1" t="s">
        <v>48627</v>
      </c>
      <c r="E19432" s="1" t="s">
        <v>66</v>
      </c>
      <c r="F19432" s="1" t="s">
        <v>480</v>
      </c>
      <c r="G19432" s="1" t="s">
        <v>481</v>
      </c>
    </row>
    <row r="19433" spans="1:7" x14ac:dyDescent="0.25">
      <c r="B19433" s="1" t="s">
        <v>46562</v>
      </c>
      <c r="C19433" s="1" t="s">
        <v>48628</v>
      </c>
      <c r="D19433" s="1" t="s">
        <v>48629</v>
      </c>
      <c r="E19433" s="1" t="s">
        <v>66</v>
      </c>
      <c r="F19433" s="1" t="s">
        <v>480</v>
      </c>
      <c r="G19433" s="1" t="s">
        <v>481</v>
      </c>
    </row>
    <row r="19434" spans="1:7" x14ac:dyDescent="0.25">
      <c r="B19434" s="1" t="s">
        <v>48630</v>
      </c>
      <c r="C19434" s="1" t="s">
        <v>48631</v>
      </c>
      <c r="D19434" s="1" t="s">
        <v>48632</v>
      </c>
      <c r="E19434" s="1" t="s">
        <v>66</v>
      </c>
      <c r="F19434" s="1" t="s">
        <v>480</v>
      </c>
      <c r="G19434" s="1" t="s">
        <v>481</v>
      </c>
    </row>
    <row r="19435" spans="1:7" x14ac:dyDescent="0.25">
      <c r="A19435" s="1">
        <v>19850094</v>
      </c>
      <c r="B19435" s="1" t="s">
        <v>971</v>
      </c>
      <c r="C19435" s="1" t="s">
        <v>972</v>
      </c>
      <c r="D19435" s="1" t="s">
        <v>973</v>
      </c>
      <c r="E19435" s="1" t="s">
        <v>66</v>
      </c>
      <c r="F19435" s="1" t="s">
        <v>48633</v>
      </c>
      <c r="G19435" s="1" t="s">
        <v>48634</v>
      </c>
    </row>
    <row r="19436" spans="1:7" x14ac:dyDescent="0.25">
      <c r="A19436" s="1">
        <v>19850095</v>
      </c>
      <c r="B19436" s="1" t="s">
        <v>838</v>
      </c>
      <c r="C19436" s="1" t="s">
        <v>48635</v>
      </c>
      <c r="D19436" s="1" t="s">
        <v>840</v>
      </c>
      <c r="E19436" s="1" t="s">
        <v>66</v>
      </c>
      <c r="F19436" s="1" t="s">
        <v>48633</v>
      </c>
      <c r="G19436" s="1" t="s">
        <v>48634</v>
      </c>
    </row>
    <row r="19437" spans="1:7" x14ac:dyDescent="0.25">
      <c r="B19437" s="1" t="s">
        <v>48636</v>
      </c>
      <c r="C19437" s="1" t="s">
        <v>10308</v>
      </c>
      <c r="D19437" s="1" t="s">
        <v>48637</v>
      </c>
      <c r="E19437" s="1" t="s">
        <v>66</v>
      </c>
      <c r="F19437" s="1" t="s">
        <v>10216</v>
      </c>
      <c r="G19437" s="1" t="s">
        <v>10217</v>
      </c>
    </row>
    <row r="19438" spans="1:7" x14ac:dyDescent="0.25">
      <c r="B19438" s="1" t="s">
        <v>10419</v>
      </c>
      <c r="C19438" s="1" t="s">
        <v>10420</v>
      </c>
      <c r="D19438" s="1" t="s">
        <v>10421</v>
      </c>
      <c r="E19438" s="1" t="s">
        <v>66</v>
      </c>
      <c r="F19438" s="1" t="s">
        <v>13595</v>
      </c>
      <c r="G19438" s="1" t="s">
        <v>13596</v>
      </c>
    </row>
    <row r="19439" spans="1:7" x14ac:dyDescent="0.25">
      <c r="B19439" s="1" t="s">
        <v>22740</v>
      </c>
      <c r="C19439" s="1" t="s">
        <v>22741</v>
      </c>
      <c r="D19439" s="1" t="s">
        <v>22742</v>
      </c>
      <c r="E19439" s="1" t="s">
        <v>66</v>
      </c>
      <c r="F19439" s="1" t="s">
        <v>39</v>
      </c>
      <c r="G19439" s="1" t="s">
        <v>321</v>
      </c>
    </row>
    <row r="19440" spans="1:7" x14ac:dyDescent="0.25">
      <c r="B19440" s="1" t="s">
        <v>3112</v>
      </c>
      <c r="C19440" s="1" t="s">
        <v>3113</v>
      </c>
      <c r="D19440" s="1" t="s">
        <v>3112</v>
      </c>
      <c r="E19440" s="1" t="s">
        <v>66</v>
      </c>
      <c r="F19440" s="1" t="s">
        <v>3114</v>
      </c>
      <c r="G19440" s="1" t="s">
        <v>3115</v>
      </c>
    </row>
    <row r="19441" spans="1:7" x14ac:dyDescent="0.25">
      <c r="B19441" s="1" t="s">
        <v>37936</v>
      </c>
      <c r="C19441" s="1" t="s">
        <v>37937</v>
      </c>
      <c r="D19441" s="1" t="s">
        <v>37936</v>
      </c>
      <c r="E19441" s="1" t="s">
        <v>66</v>
      </c>
      <c r="F19441" s="1" t="s">
        <v>3114</v>
      </c>
      <c r="G19441" s="1" t="s">
        <v>3115</v>
      </c>
    </row>
    <row r="19442" spans="1:7" x14ac:dyDescent="0.25">
      <c r="B19442" s="1" t="s">
        <v>3116</v>
      </c>
      <c r="C19442" s="1" t="s">
        <v>3117</v>
      </c>
      <c r="D19442" s="1" t="s">
        <v>3116</v>
      </c>
      <c r="E19442" s="1" t="s">
        <v>66</v>
      </c>
      <c r="F19442" s="1" t="s">
        <v>3114</v>
      </c>
      <c r="G19442" s="1" t="s">
        <v>3115</v>
      </c>
    </row>
    <row r="19443" spans="1:7" x14ac:dyDescent="0.25">
      <c r="B19443" s="1" t="s">
        <v>48638</v>
      </c>
      <c r="C19443" s="1" t="s">
        <v>22849</v>
      </c>
      <c r="D19443" s="1" t="s">
        <v>24424</v>
      </c>
      <c r="E19443" s="1" t="s">
        <v>66</v>
      </c>
      <c r="F19443" s="1" t="s">
        <v>480</v>
      </c>
      <c r="G19443" s="1" t="s">
        <v>481</v>
      </c>
    </row>
    <row r="19444" spans="1:7" x14ac:dyDescent="0.25">
      <c r="B19444" s="1" t="s">
        <v>48639</v>
      </c>
      <c r="C19444" s="1" t="s">
        <v>48640</v>
      </c>
      <c r="D19444" s="1" t="s">
        <v>48641</v>
      </c>
      <c r="E19444" s="1" t="s">
        <v>66</v>
      </c>
      <c r="F19444" s="1" t="s">
        <v>4000</v>
      </c>
      <c r="G19444" s="1" t="s">
        <v>4001</v>
      </c>
    </row>
    <row r="19445" spans="1:7" x14ac:dyDescent="0.25">
      <c r="A19445" s="1">
        <v>35520415</v>
      </c>
      <c r="B19445" s="1" t="s">
        <v>48642</v>
      </c>
      <c r="C19445" s="1" t="s">
        <v>48643</v>
      </c>
      <c r="D19445" s="1" t="s">
        <v>48644</v>
      </c>
      <c r="E19445" s="1" t="s">
        <v>66</v>
      </c>
      <c r="F19445" s="1" t="s">
        <v>2196</v>
      </c>
      <c r="G19445" s="1" t="s">
        <v>2197</v>
      </c>
    </row>
    <row r="19446" spans="1:7" x14ac:dyDescent="0.25">
      <c r="B19446" s="1" t="s">
        <v>48645</v>
      </c>
      <c r="C19446" s="1" t="s">
        <v>48646</v>
      </c>
      <c r="D19446" s="1" t="s">
        <v>48647</v>
      </c>
      <c r="E19446" s="1" t="s">
        <v>66</v>
      </c>
      <c r="F19446" s="1" t="s">
        <v>102</v>
      </c>
      <c r="G19446" s="1" t="s">
        <v>1053</v>
      </c>
    </row>
    <row r="19447" spans="1:7" x14ac:dyDescent="0.25">
      <c r="A19447" s="1">
        <v>17045128</v>
      </c>
      <c r="B19447" s="1" t="s">
        <v>48648</v>
      </c>
      <c r="C19447" s="1" t="s">
        <v>48649</v>
      </c>
      <c r="D19447" s="1" t="s">
        <v>48650</v>
      </c>
      <c r="E19447" s="1" t="s">
        <v>66</v>
      </c>
      <c r="F19447" s="1" t="s">
        <v>285</v>
      </c>
      <c r="G19447" s="1" t="s">
        <v>286</v>
      </c>
    </row>
    <row r="19448" spans="1:7" x14ac:dyDescent="0.25">
      <c r="A19448" s="1">
        <v>19045128</v>
      </c>
      <c r="B19448" s="1" t="s">
        <v>48648</v>
      </c>
      <c r="C19448" s="1" t="s">
        <v>48649</v>
      </c>
      <c r="D19448" s="1" t="s">
        <v>48650</v>
      </c>
      <c r="E19448" s="1" t="s">
        <v>66</v>
      </c>
      <c r="F19448" s="1" t="s">
        <v>285</v>
      </c>
      <c r="G19448" s="1" t="s">
        <v>286</v>
      </c>
    </row>
    <row r="19449" spans="1:7" x14ac:dyDescent="0.25">
      <c r="B19449" s="1" t="s">
        <v>48651</v>
      </c>
      <c r="C19449" s="1" t="s">
        <v>48652</v>
      </c>
      <c r="D19449" s="1" t="s">
        <v>48653</v>
      </c>
      <c r="E19449" s="1" t="s">
        <v>66</v>
      </c>
      <c r="F19449" s="1" t="s">
        <v>171</v>
      </c>
      <c r="G19449" s="1" t="s">
        <v>172</v>
      </c>
    </row>
    <row r="19450" spans="1:7" x14ac:dyDescent="0.25">
      <c r="B19450" s="1" t="s">
        <v>39825</v>
      </c>
      <c r="C19450" s="1" t="s">
        <v>39826</v>
      </c>
      <c r="D19450" s="1" t="s">
        <v>39827</v>
      </c>
      <c r="E19450" s="1" t="s">
        <v>66</v>
      </c>
      <c r="F19450" s="1" t="s">
        <v>2196</v>
      </c>
      <c r="G19450" s="1" t="s">
        <v>2197</v>
      </c>
    </row>
    <row r="19451" spans="1:7" x14ac:dyDescent="0.25">
      <c r="B19451" s="1" t="s">
        <v>39825</v>
      </c>
      <c r="C19451" s="1" t="s">
        <v>39826</v>
      </c>
      <c r="D19451" s="1" t="s">
        <v>39827</v>
      </c>
      <c r="E19451" s="1" t="s">
        <v>66</v>
      </c>
      <c r="F19451" s="1" t="s">
        <v>2196</v>
      </c>
      <c r="G19451" s="1" t="s">
        <v>2197</v>
      </c>
    </row>
    <row r="19452" spans="1:7" x14ac:dyDescent="0.25">
      <c r="B19452" s="1" t="s">
        <v>48654</v>
      </c>
      <c r="C19452" s="1" t="s">
        <v>48655</v>
      </c>
      <c r="D19452" s="1" t="s">
        <v>48656</v>
      </c>
      <c r="E19452" s="1" t="s">
        <v>66</v>
      </c>
      <c r="F19452" s="1" t="s">
        <v>171</v>
      </c>
      <c r="G19452" s="1" t="s">
        <v>172</v>
      </c>
    </row>
    <row r="19453" spans="1:7" x14ac:dyDescent="0.25">
      <c r="B19453" s="1" t="s">
        <v>48657</v>
      </c>
      <c r="C19453" s="1" t="s">
        <v>48658</v>
      </c>
      <c r="D19453" s="1" t="s">
        <v>48659</v>
      </c>
      <c r="E19453" s="1" t="s">
        <v>66</v>
      </c>
      <c r="F19453" s="1" t="s">
        <v>171</v>
      </c>
      <c r="G19453" s="1" t="s">
        <v>172</v>
      </c>
    </row>
    <row r="19454" spans="1:7" x14ac:dyDescent="0.25">
      <c r="B19454" s="1" t="s">
        <v>48660</v>
      </c>
      <c r="C19454" s="1" t="s">
        <v>48661</v>
      </c>
      <c r="D19454" s="1" t="s">
        <v>48662</v>
      </c>
      <c r="E19454" s="1" t="s">
        <v>66</v>
      </c>
      <c r="F19454" s="1" t="s">
        <v>874</v>
      </c>
      <c r="G19454" s="1" t="s">
        <v>875</v>
      </c>
    </row>
    <row r="19455" spans="1:7" x14ac:dyDescent="0.25">
      <c r="B19455" s="1" t="s">
        <v>48660</v>
      </c>
      <c r="C19455" s="1" t="s">
        <v>48661</v>
      </c>
      <c r="D19455" s="1" t="s">
        <v>48662</v>
      </c>
      <c r="E19455" s="1" t="s">
        <v>66</v>
      </c>
      <c r="F19455" s="1" t="s">
        <v>874</v>
      </c>
      <c r="G19455" s="1" t="s">
        <v>875</v>
      </c>
    </row>
    <row r="19456" spans="1:7" x14ac:dyDescent="0.25">
      <c r="B19456" s="1" t="s">
        <v>48663</v>
      </c>
      <c r="C19456" s="1" t="s">
        <v>48664</v>
      </c>
      <c r="D19456" s="1" t="s">
        <v>48665</v>
      </c>
      <c r="E19456" s="1" t="s">
        <v>66</v>
      </c>
      <c r="F19456" s="1" t="s">
        <v>369</v>
      </c>
      <c r="G19456" s="1" t="s">
        <v>370</v>
      </c>
    </row>
    <row r="19457" spans="1:7" x14ac:dyDescent="0.25">
      <c r="A19457" s="1">
        <v>37050050</v>
      </c>
      <c r="B19457" s="1" t="s">
        <v>48666</v>
      </c>
      <c r="C19457" s="1" t="s">
        <v>48666</v>
      </c>
      <c r="D19457" s="1" t="s">
        <v>48666</v>
      </c>
      <c r="G19457" s="1" t="s">
        <v>199</v>
      </c>
    </row>
    <row r="19458" spans="1:7" x14ac:dyDescent="0.25">
      <c r="B19458" s="1" t="s">
        <v>48667</v>
      </c>
      <c r="C19458" s="1" t="s">
        <v>48668</v>
      </c>
      <c r="D19458" s="1" t="s">
        <v>48669</v>
      </c>
      <c r="E19458" s="1" t="s">
        <v>66</v>
      </c>
      <c r="F19458" s="1" t="s">
        <v>1320</v>
      </c>
      <c r="G19458" s="1" t="s">
        <v>1321</v>
      </c>
    </row>
    <row r="19459" spans="1:7" x14ac:dyDescent="0.25">
      <c r="B19459" s="1" t="s">
        <v>48670</v>
      </c>
      <c r="C19459" s="1" t="s">
        <v>48671</v>
      </c>
      <c r="D19459" s="1" t="s">
        <v>48672</v>
      </c>
      <c r="E19459" s="1" t="s">
        <v>66</v>
      </c>
      <c r="F19459" s="1" t="s">
        <v>20700</v>
      </c>
      <c r="G19459" s="1" t="s">
        <v>20701</v>
      </c>
    </row>
    <row r="19460" spans="1:7" x14ac:dyDescent="0.25">
      <c r="B19460" s="1" t="s">
        <v>48673</v>
      </c>
      <c r="C19460" s="1" t="s">
        <v>48674</v>
      </c>
      <c r="D19460" s="1" t="s">
        <v>48675</v>
      </c>
      <c r="E19460" s="1" t="s">
        <v>66</v>
      </c>
      <c r="F19460" s="1" t="s">
        <v>12181</v>
      </c>
      <c r="G19460" s="1" t="s">
        <v>12182</v>
      </c>
    </row>
    <row r="19461" spans="1:7" x14ac:dyDescent="0.25">
      <c r="B19461" s="1" t="s">
        <v>48676</v>
      </c>
      <c r="C19461" s="1" t="s">
        <v>48677</v>
      </c>
      <c r="D19461" s="1" t="s">
        <v>48678</v>
      </c>
      <c r="E19461" s="1" t="s">
        <v>66</v>
      </c>
      <c r="F19461" s="1" t="s">
        <v>498</v>
      </c>
      <c r="G19461" s="1" t="s">
        <v>499</v>
      </c>
    </row>
    <row r="19462" spans="1:7" x14ac:dyDescent="0.25">
      <c r="B19462" s="1" t="s">
        <v>48679</v>
      </c>
      <c r="C19462" s="1" t="s">
        <v>48680</v>
      </c>
      <c r="D19462" s="1" t="s">
        <v>48681</v>
      </c>
      <c r="E19462" s="1" t="s">
        <v>66</v>
      </c>
      <c r="F19462" s="1" t="s">
        <v>300</v>
      </c>
      <c r="G19462" s="1" t="s">
        <v>301</v>
      </c>
    </row>
    <row r="19463" spans="1:7" x14ac:dyDescent="0.25">
      <c r="B19463" s="1" t="s">
        <v>19755</v>
      </c>
      <c r="C19463" s="1" t="s">
        <v>19756</v>
      </c>
      <c r="D19463" s="1" t="s">
        <v>19757</v>
      </c>
      <c r="E19463" s="1" t="s">
        <v>66</v>
      </c>
      <c r="F19463" s="1" t="s">
        <v>300</v>
      </c>
      <c r="G19463" s="1" t="s">
        <v>301</v>
      </c>
    </row>
    <row r="19464" spans="1:7" x14ac:dyDescent="0.25">
      <c r="B19464" s="1" t="s">
        <v>48682</v>
      </c>
      <c r="C19464" s="1" t="s">
        <v>48683</v>
      </c>
      <c r="D19464" s="1" t="s">
        <v>48684</v>
      </c>
      <c r="E19464" s="1" t="s">
        <v>66</v>
      </c>
      <c r="F19464" s="1" t="s">
        <v>300</v>
      </c>
      <c r="G19464" s="1" t="s">
        <v>301</v>
      </c>
    </row>
    <row r="19465" spans="1:7" x14ac:dyDescent="0.25">
      <c r="B19465" s="1" t="s">
        <v>48685</v>
      </c>
      <c r="C19465" s="1" t="s">
        <v>48686</v>
      </c>
      <c r="D19465" s="1" t="s">
        <v>48687</v>
      </c>
      <c r="E19465" s="1" t="s">
        <v>66</v>
      </c>
      <c r="F19465" s="1" t="s">
        <v>226</v>
      </c>
      <c r="G19465" s="1" t="s">
        <v>227</v>
      </c>
    </row>
    <row r="19466" spans="1:7" x14ac:dyDescent="0.25">
      <c r="B19466" s="1" t="s">
        <v>48688</v>
      </c>
      <c r="C19466" s="1" t="s">
        <v>48689</v>
      </c>
      <c r="D19466" s="1" t="s">
        <v>48690</v>
      </c>
      <c r="E19466" s="1" t="s">
        <v>66</v>
      </c>
      <c r="F19466" s="1" t="s">
        <v>226</v>
      </c>
      <c r="G19466" s="1" t="s">
        <v>227</v>
      </c>
    </row>
    <row r="19467" spans="1:7" x14ac:dyDescent="0.25">
      <c r="B19467" s="1" t="s">
        <v>48691</v>
      </c>
      <c r="C19467" s="1" t="s">
        <v>48692</v>
      </c>
      <c r="D19467" s="1" t="s">
        <v>48693</v>
      </c>
      <c r="E19467" s="1" t="s">
        <v>66</v>
      </c>
      <c r="F19467" s="1" t="s">
        <v>226</v>
      </c>
      <c r="G19467" s="1" t="s">
        <v>227</v>
      </c>
    </row>
    <row r="19468" spans="1:7" x14ac:dyDescent="0.25">
      <c r="B19468" s="1" t="s">
        <v>48694</v>
      </c>
      <c r="C19468" s="1" t="s">
        <v>48695</v>
      </c>
      <c r="D19468" s="1" t="s">
        <v>48696</v>
      </c>
      <c r="E19468" s="1" t="s">
        <v>66</v>
      </c>
      <c r="F19468" s="1" t="s">
        <v>226</v>
      </c>
      <c r="G19468" s="1" t="s">
        <v>227</v>
      </c>
    </row>
    <row r="19469" spans="1:7" x14ac:dyDescent="0.25">
      <c r="B19469" s="1" t="s">
        <v>48697</v>
      </c>
      <c r="C19469" s="1" t="s">
        <v>48697</v>
      </c>
      <c r="D19469" s="1" t="s">
        <v>48697</v>
      </c>
      <c r="E19469" s="1" t="s">
        <v>66</v>
      </c>
      <c r="F19469" s="1" t="s">
        <v>226</v>
      </c>
      <c r="G19469" s="1" t="s">
        <v>227</v>
      </c>
    </row>
    <row r="19470" spans="1:7" x14ac:dyDescent="0.25">
      <c r="B19470" s="1" t="s">
        <v>48698</v>
      </c>
      <c r="C19470" s="1" t="s">
        <v>48698</v>
      </c>
      <c r="D19470" s="1" t="s">
        <v>48698</v>
      </c>
      <c r="E19470" s="1" t="s">
        <v>66</v>
      </c>
      <c r="F19470" s="1" t="s">
        <v>226</v>
      </c>
      <c r="G19470" s="1" t="s">
        <v>227</v>
      </c>
    </row>
    <row r="19471" spans="1:7" x14ac:dyDescent="0.25">
      <c r="B19471" s="1" t="s">
        <v>48699</v>
      </c>
      <c r="C19471" s="1" t="s">
        <v>48700</v>
      </c>
      <c r="D19471" s="1" t="s">
        <v>48701</v>
      </c>
      <c r="E19471" s="1" t="s">
        <v>66</v>
      </c>
      <c r="F19471" s="1" t="s">
        <v>493</v>
      </c>
      <c r="G19471" s="1" t="s">
        <v>494</v>
      </c>
    </row>
    <row r="19472" spans="1:7" x14ac:dyDescent="0.25">
      <c r="B19472" s="1" t="s">
        <v>48702</v>
      </c>
      <c r="C19472" s="1" t="s">
        <v>48703</v>
      </c>
      <c r="D19472" s="1" t="s">
        <v>48704</v>
      </c>
      <c r="E19472" s="1" t="s">
        <v>66</v>
      </c>
      <c r="F19472" s="1" t="s">
        <v>356</v>
      </c>
      <c r="G19472" s="1" t="s">
        <v>357</v>
      </c>
    </row>
    <row r="19473" spans="2:7" x14ac:dyDescent="0.25">
      <c r="B19473" s="1" t="s">
        <v>48705</v>
      </c>
      <c r="C19473" s="1" t="s">
        <v>48706</v>
      </c>
      <c r="D19473" s="1" t="s">
        <v>48705</v>
      </c>
      <c r="E19473" s="1" t="s">
        <v>66</v>
      </c>
      <c r="F19473" s="1" t="s">
        <v>48707</v>
      </c>
      <c r="G19473" s="1" t="s">
        <v>48708</v>
      </c>
    </row>
    <row r="19474" spans="2:7" x14ac:dyDescent="0.25">
      <c r="B19474" s="1" t="s">
        <v>38457</v>
      </c>
      <c r="C19474" s="1" t="s">
        <v>38458</v>
      </c>
      <c r="D19474" s="1" t="s">
        <v>38459</v>
      </c>
      <c r="E19474" s="1" t="s">
        <v>66</v>
      </c>
      <c r="F19474" s="1" t="s">
        <v>37979</v>
      </c>
      <c r="G19474" s="1" t="s">
        <v>37980</v>
      </c>
    </row>
    <row r="19475" spans="2:7" x14ac:dyDescent="0.25">
      <c r="B19475" s="1" t="s">
        <v>48709</v>
      </c>
      <c r="C19475" s="1" t="s">
        <v>48710</v>
      </c>
      <c r="D19475" s="1" t="s">
        <v>48710</v>
      </c>
      <c r="E19475" s="1" t="s">
        <v>66</v>
      </c>
      <c r="F19475" s="1" t="s">
        <v>29</v>
      </c>
      <c r="G19475" s="1" t="s">
        <v>2799</v>
      </c>
    </row>
    <row r="19476" spans="2:7" x14ac:dyDescent="0.25">
      <c r="B19476" s="1" t="s">
        <v>48711</v>
      </c>
      <c r="C19476" s="1" t="s">
        <v>48712</v>
      </c>
      <c r="D19476" s="1" t="s">
        <v>48713</v>
      </c>
      <c r="E19476" s="1" t="s">
        <v>66</v>
      </c>
      <c r="F19476" s="1" t="s">
        <v>7862</v>
      </c>
      <c r="G19476" s="1" t="s">
        <v>199</v>
      </c>
    </row>
    <row r="19477" spans="2:7" x14ac:dyDescent="0.25">
      <c r="B19477" s="1" t="s">
        <v>48714</v>
      </c>
      <c r="C19477" s="1" t="s">
        <v>48715</v>
      </c>
      <c r="D19477" s="1" t="s">
        <v>48716</v>
      </c>
      <c r="E19477" s="1" t="s">
        <v>66</v>
      </c>
      <c r="F19477" s="1" t="s">
        <v>7862</v>
      </c>
      <c r="G19477" s="1" t="s">
        <v>199</v>
      </c>
    </row>
    <row r="19478" spans="2:7" x14ac:dyDescent="0.25">
      <c r="B19478" s="1" t="s">
        <v>48717</v>
      </c>
      <c r="C19478" s="1" t="s">
        <v>48718</v>
      </c>
      <c r="D19478" s="1" t="s">
        <v>48719</v>
      </c>
      <c r="E19478" s="1" t="s">
        <v>66</v>
      </c>
      <c r="F19478" s="1" t="s">
        <v>356</v>
      </c>
      <c r="G19478" s="1" t="s">
        <v>357</v>
      </c>
    </row>
    <row r="19479" spans="2:7" x14ac:dyDescent="0.25">
      <c r="B19479" s="1" t="s">
        <v>41195</v>
      </c>
      <c r="C19479" s="1" t="s">
        <v>41196</v>
      </c>
      <c r="D19479" s="1" t="s">
        <v>41197</v>
      </c>
      <c r="E19479" s="1" t="s">
        <v>66</v>
      </c>
      <c r="F19479" s="1" t="s">
        <v>356</v>
      </c>
      <c r="G19479" s="1" t="s">
        <v>357</v>
      </c>
    </row>
    <row r="19480" spans="2:7" x14ac:dyDescent="0.25">
      <c r="B19480" s="1" t="s">
        <v>48720</v>
      </c>
      <c r="C19480" s="1" t="s">
        <v>48721</v>
      </c>
      <c r="D19480" s="1" t="s">
        <v>48722</v>
      </c>
      <c r="E19480" s="1" t="s">
        <v>66</v>
      </c>
      <c r="F19480" s="1" t="s">
        <v>1942</v>
      </c>
      <c r="G19480" s="1" t="s">
        <v>1943</v>
      </c>
    </row>
    <row r="19481" spans="2:7" x14ac:dyDescent="0.25">
      <c r="B19481" s="1" t="s">
        <v>48723</v>
      </c>
      <c r="C19481" s="1" t="s">
        <v>48724</v>
      </c>
      <c r="D19481" s="1" t="s">
        <v>48725</v>
      </c>
      <c r="E19481" s="1" t="s">
        <v>65</v>
      </c>
      <c r="F19481" s="1" t="s">
        <v>39</v>
      </c>
      <c r="G19481" s="1" t="s">
        <v>321</v>
      </c>
    </row>
    <row r="19482" spans="2:7" x14ac:dyDescent="0.25">
      <c r="B19482" s="1" t="s">
        <v>48726</v>
      </c>
      <c r="C19482" s="1" t="s">
        <v>48727</v>
      </c>
      <c r="D19482" s="1" t="s">
        <v>48728</v>
      </c>
      <c r="E19482" s="1" t="s">
        <v>65</v>
      </c>
      <c r="F19482" s="1" t="s">
        <v>39</v>
      </c>
      <c r="G19482" s="1" t="s">
        <v>321</v>
      </c>
    </row>
    <row r="19483" spans="2:7" x14ac:dyDescent="0.25">
      <c r="B19483" s="1" t="s">
        <v>48729</v>
      </c>
      <c r="C19483" s="1" t="s">
        <v>48730</v>
      </c>
      <c r="D19483" s="1" t="s">
        <v>48731</v>
      </c>
      <c r="E19483" s="1" t="s">
        <v>65</v>
      </c>
      <c r="F19483" s="1" t="s">
        <v>39</v>
      </c>
      <c r="G19483" s="1" t="s">
        <v>321</v>
      </c>
    </row>
    <row r="19484" spans="2:7" x14ac:dyDescent="0.25">
      <c r="B19484" s="1" t="s">
        <v>48732</v>
      </c>
      <c r="C19484" s="1" t="s">
        <v>48733</v>
      </c>
      <c r="D19484" s="1" t="s">
        <v>48734</v>
      </c>
      <c r="E19484" s="1" t="s">
        <v>65</v>
      </c>
      <c r="F19484" s="1" t="s">
        <v>39</v>
      </c>
      <c r="G19484" s="1" t="s">
        <v>321</v>
      </c>
    </row>
    <row r="19485" spans="2:7" x14ac:dyDescent="0.25">
      <c r="B19485" s="1" t="s">
        <v>48735</v>
      </c>
      <c r="C19485" s="1" t="s">
        <v>48736</v>
      </c>
      <c r="D19485" s="1" t="s">
        <v>48737</v>
      </c>
      <c r="E19485" s="1" t="s">
        <v>65</v>
      </c>
      <c r="F19485" s="1" t="s">
        <v>39</v>
      </c>
      <c r="G19485" s="1" t="s">
        <v>321</v>
      </c>
    </row>
    <row r="19486" spans="2:7" x14ac:dyDescent="0.25">
      <c r="B19486" s="1" t="s">
        <v>48738</v>
      </c>
      <c r="C19486" s="1" t="s">
        <v>48739</v>
      </c>
      <c r="D19486" s="1" t="s">
        <v>48740</v>
      </c>
      <c r="E19486" s="1" t="s">
        <v>65</v>
      </c>
      <c r="F19486" s="1" t="s">
        <v>39</v>
      </c>
      <c r="G19486" s="1" t="s">
        <v>321</v>
      </c>
    </row>
    <row r="19487" spans="2:7" x14ac:dyDescent="0.25">
      <c r="B19487" s="1" t="s">
        <v>48741</v>
      </c>
      <c r="C19487" s="1" t="s">
        <v>48742</v>
      </c>
      <c r="D19487" s="1" t="s">
        <v>48743</v>
      </c>
      <c r="E19487" s="1" t="s">
        <v>65</v>
      </c>
      <c r="F19487" s="1" t="s">
        <v>563</v>
      </c>
      <c r="G19487" s="1" t="s">
        <v>564</v>
      </c>
    </row>
    <row r="19488" spans="2:7" x14ac:dyDescent="0.25">
      <c r="B19488" s="1" t="s">
        <v>48744</v>
      </c>
      <c r="C19488" s="1" t="s">
        <v>48745</v>
      </c>
      <c r="D19488" s="1" t="s">
        <v>48746</v>
      </c>
      <c r="E19488" s="1" t="s">
        <v>66</v>
      </c>
      <c r="F19488" s="1" t="s">
        <v>2286</v>
      </c>
      <c r="G19488" s="1" t="s">
        <v>2287</v>
      </c>
    </row>
    <row r="19489" spans="1:7" x14ac:dyDescent="0.25">
      <c r="B19489" s="1" t="s">
        <v>48747</v>
      </c>
      <c r="C19489" s="1" t="s">
        <v>48748</v>
      </c>
      <c r="D19489" s="1" t="s">
        <v>48749</v>
      </c>
      <c r="E19489" s="1" t="s">
        <v>66</v>
      </c>
      <c r="F19489" s="1" t="s">
        <v>382</v>
      </c>
      <c r="G19489" s="1" t="s">
        <v>383</v>
      </c>
    </row>
    <row r="19490" spans="1:7" x14ac:dyDescent="0.25">
      <c r="B19490" s="1" t="s">
        <v>48750</v>
      </c>
      <c r="C19490" s="1" t="s">
        <v>48751</v>
      </c>
      <c r="D19490" s="1" t="s">
        <v>48752</v>
      </c>
      <c r="E19490" s="1" t="s">
        <v>66</v>
      </c>
      <c r="F19490" s="1" t="s">
        <v>382</v>
      </c>
      <c r="G19490" s="1" t="s">
        <v>383</v>
      </c>
    </row>
    <row r="19491" spans="1:7" x14ac:dyDescent="0.25">
      <c r="B19491" s="1" t="s">
        <v>40088</v>
      </c>
      <c r="C19491" s="1" t="s">
        <v>40089</v>
      </c>
      <c r="D19491" s="1" t="s">
        <v>40090</v>
      </c>
      <c r="E19491" s="1" t="s">
        <v>66</v>
      </c>
      <c r="F19491" s="1" t="s">
        <v>40091</v>
      </c>
      <c r="G19491" s="1" t="s">
        <v>40092</v>
      </c>
    </row>
    <row r="19492" spans="1:7" x14ac:dyDescent="0.25">
      <c r="B19492" s="1" t="s">
        <v>48753</v>
      </c>
      <c r="C19492" s="1" t="s">
        <v>48754</v>
      </c>
      <c r="D19492" s="1" t="s">
        <v>48753</v>
      </c>
      <c r="E19492" s="1" t="s">
        <v>66</v>
      </c>
      <c r="G19492" s="1" t="s">
        <v>199</v>
      </c>
    </row>
    <row r="19493" spans="1:7" x14ac:dyDescent="0.25">
      <c r="B19493" s="1" t="s">
        <v>48755</v>
      </c>
      <c r="C19493" s="1" t="s">
        <v>48755</v>
      </c>
      <c r="D19493" s="1" t="s">
        <v>48755</v>
      </c>
      <c r="E19493" s="1" t="s">
        <v>66</v>
      </c>
      <c r="F19493" s="1" t="s">
        <v>48756</v>
      </c>
      <c r="G19493" s="1" t="s">
        <v>48757</v>
      </c>
    </row>
    <row r="19494" spans="1:7" x14ac:dyDescent="0.25">
      <c r="A19494" s="1">
        <v>17860050</v>
      </c>
      <c r="B19494" s="1" t="s">
        <v>48758</v>
      </c>
      <c r="C19494" s="1" t="s">
        <v>48759</v>
      </c>
      <c r="D19494" s="1" t="s">
        <v>48760</v>
      </c>
      <c r="E19494" s="1" t="s">
        <v>65</v>
      </c>
      <c r="F19494" s="1" t="s">
        <v>12165</v>
      </c>
      <c r="G19494" s="1" t="s">
        <v>12166</v>
      </c>
    </row>
    <row r="19495" spans="1:7" x14ac:dyDescent="0.25">
      <c r="B19495" s="1" t="s">
        <v>48761</v>
      </c>
      <c r="C19495" s="1" t="s">
        <v>48761</v>
      </c>
      <c r="D19495" s="1" t="s">
        <v>48761</v>
      </c>
      <c r="E19495" s="1" t="s">
        <v>66</v>
      </c>
      <c r="G19495" s="1" t="s">
        <v>199</v>
      </c>
    </row>
    <row r="19496" spans="1:7" x14ac:dyDescent="0.25">
      <c r="B19496" s="1" t="s">
        <v>48762</v>
      </c>
      <c r="C19496" s="1" t="s">
        <v>48762</v>
      </c>
      <c r="D19496" s="1" t="s">
        <v>48762</v>
      </c>
      <c r="E19496" s="1" t="s">
        <v>66</v>
      </c>
      <c r="G19496" s="1" t="s">
        <v>199</v>
      </c>
    </row>
    <row r="19497" spans="1:7" x14ac:dyDescent="0.25">
      <c r="A19497" s="1">
        <v>17026026</v>
      </c>
      <c r="B19497" s="1" t="s">
        <v>48763</v>
      </c>
      <c r="C19497" s="1" t="s">
        <v>48764</v>
      </c>
      <c r="D19497" s="1" t="s">
        <v>48765</v>
      </c>
      <c r="E19497" s="1" t="s">
        <v>65</v>
      </c>
      <c r="F19497" s="1" t="s">
        <v>154</v>
      </c>
      <c r="G19497" s="1" t="s">
        <v>155</v>
      </c>
    </row>
    <row r="19498" spans="1:7" x14ac:dyDescent="0.25">
      <c r="A19498" s="1">
        <v>17026027</v>
      </c>
      <c r="B19498" s="1" t="s">
        <v>48766</v>
      </c>
      <c r="C19498" s="1" t="s">
        <v>48767</v>
      </c>
      <c r="D19498" s="1" t="s">
        <v>48768</v>
      </c>
      <c r="E19498" s="1" t="s">
        <v>65</v>
      </c>
      <c r="F19498" s="1" t="s">
        <v>154</v>
      </c>
      <c r="G19498" s="1" t="s">
        <v>155</v>
      </c>
    </row>
    <row r="19499" spans="1:7" x14ac:dyDescent="0.25">
      <c r="A19499" s="1">
        <v>17026028</v>
      </c>
      <c r="B19499" s="1" t="s">
        <v>48769</v>
      </c>
      <c r="C19499" s="1" t="s">
        <v>48770</v>
      </c>
      <c r="D19499" s="1" t="s">
        <v>48771</v>
      </c>
      <c r="E19499" s="1" t="s">
        <v>65</v>
      </c>
      <c r="F19499" s="1" t="s">
        <v>154</v>
      </c>
      <c r="G19499" s="1" t="s">
        <v>155</v>
      </c>
    </row>
    <row r="19500" spans="1:7" x14ac:dyDescent="0.25">
      <c r="A19500" s="1">
        <v>17026029</v>
      </c>
      <c r="B19500" s="1" t="s">
        <v>48772</v>
      </c>
      <c r="C19500" s="1" t="s">
        <v>48773</v>
      </c>
      <c r="D19500" s="1" t="s">
        <v>48774</v>
      </c>
      <c r="E19500" s="1" t="s">
        <v>65</v>
      </c>
      <c r="F19500" s="1" t="s">
        <v>154</v>
      </c>
      <c r="G19500" s="1" t="s">
        <v>155</v>
      </c>
    </row>
    <row r="19501" spans="1:7" x14ac:dyDescent="0.25">
      <c r="B19501" s="1" t="s">
        <v>48775</v>
      </c>
      <c r="C19501" s="1" t="s">
        <v>48776</v>
      </c>
      <c r="D19501" s="1" t="s">
        <v>48777</v>
      </c>
      <c r="E19501" s="1" t="s">
        <v>66</v>
      </c>
      <c r="F19501" s="1" t="s">
        <v>480</v>
      </c>
      <c r="G19501" s="1" t="s">
        <v>481</v>
      </c>
    </row>
    <row r="19502" spans="1:7" x14ac:dyDescent="0.25">
      <c r="A19502" s="1">
        <v>23200088</v>
      </c>
      <c r="B19502" s="1" t="s">
        <v>48778</v>
      </c>
      <c r="C19502" s="1" t="s">
        <v>48779</v>
      </c>
      <c r="D19502" s="1" t="s">
        <v>48780</v>
      </c>
      <c r="E19502" s="1" t="s">
        <v>66</v>
      </c>
      <c r="F19502" s="1" t="s">
        <v>16070</v>
      </c>
      <c r="G19502" s="1" t="s">
        <v>16071</v>
      </c>
    </row>
    <row r="19503" spans="1:7" x14ac:dyDescent="0.25">
      <c r="B19503" s="1" t="s">
        <v>48781</v>
      </c>
      <c r="C19503" s="1" t="s">
        <v>48782</v>
      </c>
      <c r="D19503" s="1" t="s">
        <v>48782</v>
      </c>
      <c r="E19503" s="1" t="s">
        <v>66</v>
      </c>
      <c r="F19503" s="1" t="s">
        <v>29</v>
      </c>
      <c r="G19503" s="1" t="s">
        <v>2799</v>
      </c>
    </row>
    <row r="19504" spans="1:7" x14ac:dyDescent="0.25">
      <c r="B19504" s="1" t="s">
        <v>48783</v>
      </c>
      <c r="C19504" s="1" t="s">
        <v>48784</v>
      </c>
      <c r="D19504" s="1" t="s">
        <v>48784</v>
      </c>
      <c r="E19504" s="1" t="s">
        <v>66</v>
      </c>
      <c r="F19504" s="1" t="s">
        <v>89</v>
      </c>
      <c r="G19504" s="1" t="s">
        <v>1364</v>
      </c>
    </row>
    <row r="19505" spans="2:7" x14ac:dyDescent="0.25">
      <c r="B19505" s="1" t="s">
        <v>26962</v>
      </c>
      <c r="C19505" s="1" t="s">
        <v>26963</v>
      </c>
      <c r="D19505" s="1" t="s">
        <v>48785</v>
      </c>
      <c r="E19505" s="1" t="s">
        <v>66</v>
      </c>
      <c r="F19505" s="1" t="s">
        <v>480</v>
      </c>
      <c r="G19505" s="1" t="s">
        <v>481</v>
      </c>
    </row>
    <row r="19506" spans="2:7" x14ac:dyDescent="0.25">
      <c r="B19506" s="1" t="s">
        <v>477</v>
      </c>
      <c r="C19506" s="1" t="s">
        <v>478</v>
      </c>
      <c r="D19506" s="1" t="s">
        <v>479</v>
      </c>
      <c r="E19506" s="1" t="s">
        <v>66</v>
      </c>
      <c r="F19506" s="1" t="s">
        <v>480</v>
      </c>
      <c r="G19506" s="1" t="s">
        <v>481</v>
      </c>
    </row>
    <row r="19507" spans="2:7" x14ac:dyDescent="0.25">
      <c r="B19507" s="1" t="s">
        <v>48786</v>
      </c>
      <c r="C19507" s="1" t="s">
        <v>48787</v>
      </c>
      <c r="D19507" s="1" t="s">
        <v>48788</v>
      </c>
      <c r="E19507" s="1" t="s">
        <v>66</v>
      </c>
      <c r="F19507" s="1" t="s">
        <v>480</v>
      </c>
      <c r="G19507" s="1" t="s">
        <v>481</v>
      </c>
    </row>
    <row r="19508" spans="2:7" x14ac:dyDescent="0.25">
      <c r="B19508" s="1" t="s">
        <v>48789</v>
      </c>
      <c r="C19508" s="1" t="s">
        <v>48790</v>
      </c>
      <c r="D19508" s="1" t="s">
        <v>48791</v>
      </c>
      <c r="E19508" s="1" t="s">
        <v>66</v>
      </c>
      <c r="F19508" s="1" t="s">
        <v>480</v>
      </c>
      <c r="G19508" s="1" t="s">
        <v>481</v>
      </c>
    </row>
    <row r="19509" spans="2:7" x14ac:dyDescent="0.25">
      <c r="B19509" s="1" t="s">
        <v>48792</v>
      </c>
      <c r="C19509" s="1" t="s">
        <v>48793</v>
      </c>
      <c r="D19509" s="1" t="s">
        <v>48794</v>
      </c>
      <c r="E19509" s="1" t="s">
        <v>66</v>
      </c>
      <c r="F19509" s="1" t="s">
        <v>480</v>
      </c>
      <c r="G19509" s="1" t="s">
        <v>481</v>
      </c>
    </row>
    <row r="19510" spans="2:7" x14ac:dyDescent="0.25">
      <c r="B19510" s="1" t="s">
        <v>48795</v>
      </c>
      <c r="C19510" s="1" t="s">
        <v>48796</v>
      </c>
      <c r="D19510" s="1" t="s">
        <v>48797</v>
      </c>
      <c r="E19510" s="1" t="s">
        <v>66</v>
      </c>
      <c r="F19510" s="1" t="s">
        <v>480</v>
      </c>
      <c r="G19510" s="1" t="s">
        <v>481</v>
      </c>
    </row>
    <row r="19511" spans="2:7" x14ac:dyDescent="0.25">
      <c r="B19511" s="1" t="s">
        <v>48798</v>
      </c>
      <c r="C19511" s="1" t="s">
        <v>48799</v>
      </c>
      <c r="D19511" s="1" t="s">
        <v>48800</v>
      </c>
      <c r="E19511" s="1" t="s">
        <v>66</v>
      </c>
      <c r="F19511" s="1" t="s">
        <v>480</v>
      </c>
      <c r="G19511" s="1" t="s">
        <v>481</v>
      </c>
    </row>
    <row r="19512" spans="2:7" x14ac:dyDescent="0.25">
      <c r="B19512" s="1" t="s">
        <v>48801</v>
      </c>
      <c r="C19512" s="1" t="s">
        <v>48802</v>
      </c>
      <c r="D19512" s="1" t="s">
        <v>48803</v>
      </c>
      <c r="E19512" s="1" t="s">
        <v>66</v>
      </c>
      <c r="F19512" s="1" t="s">
        <v>480</v>
      </c>
      <c r="G19512" s="1" t="s">
        <v>481</v>
      </c>
    </row>
    <row r="19513" spans="2:7" x14ac:dyDescent="0.25">
      <c r="B19513" s="1" t="s">
        <v>14812</v>
      </c>
      <c r="C19513" s="1" t="s">
        <v>14813</v>
      </c>
      <c r="D19513" s="1" t="s">
        <v>14814</v>
      </c>
      <c r="E19513" s="1" t="s">
        <v>66</v>
      </c>
      <c r="F19513" s="1" t="s">
        <v>1356</v>
      </c>
      <c r="G19513" s="1" t="s">
        <v>1357</v>
      </c>
    </row>
    <row r="19514" spans="2:7" x14ac:dyDescent="0.25">
      <c r="B19514" s="1" t="s">
        <v>13333</v>
      </c>
      <c r="C19514" s="1" t="s">
        <v>13334</v>
      </c>
      <c r="D19514" s="1" t="s">
        <v>13335</v>
      </c>
      <c r="E19514" s="1" t="s">
        <v>66</v>
      </c>
      <c r="F19514" s="1" t="s">
        <v>1792</v>
      </c>
      <c r="G19514" s="1" t="s">
        <v>1793</v>
      </c>
    </row>
    <row r="19515" spans="2:7" x14ac:dyDescent="0.25">
      <c r="B19515" s="1" t="s">
        <v>2259</v>
      </c>
      <c r="C19515" s="1" t="s">
        <v>2260</v>
      </c>
      <c r="D19515" s="1" t="s">
        <v>2261</v>
      </c>
      <c r="E19515" s="1" t="s">
        <v>66</v>
      </c>
      <c r="F19515" s="1" t="s">
        <v>1792</v>
      </c>
      <c r="G19515" s="1" t="s">
        <v>1793</v>
      </c>
    </row>
    <row r="19516" spans="2:7" x14ac:dyDescent="0.25">
      <c r="B19516" s="1" t="s">
        <v>48804</v>
      </c>
      <c r="C19516" s="1" t="s">
        <v>48805</v>
      </c>
      <c r="D19516" s="1" t="s">
        <v>48806</v>
      </c>
      <c r="E19516" s="1" t="s">
        <v>66</v>
      </c>
      <c r="F19516" s="1" t="s">
        <v>480</v>
      </c>
      <c r="G19516" s="1" t="s">
        <v>481</v>
      </c>
    </row>
    <row r="19517" spans="2:7" x14ac:dyDescent="0.25">
      <c r="B19517" s="1" t="s">
        <v>48807</v>
      </c>
      <c r="C19517" s="1" t="s">
        <v>48808</v>
      </c>
      <c r="D19517" s="1" t="s">
        <v>48809</v>
      </c>
      <c r="E19517" s="1" t="s">
        <v>66</v>
      </c>
      <c r="F19517" s="1" t="s">
        <v>480</v>
      </c>
      <c r="G19517" s="1" t="s">
        <v>481</v>
      </c>
    </row>
    <row r="19518" spans="2:7" x14ac:dyDescent="0.25">
      <c r="B19518" s="1" t="s">
        <v>1734</v>
      </c>
      <c r="C19518" s="1" t="s">
        <v>1735</v>
      </c>
      <c r="D19518" s="1" t="s">
        <v>1736</v>
      </c>
      <c r="E19518" s="1" t="s">
        <v>66</v>
      </c>
      <c r="F19518" s="1" t="s">
        <v>480</v>
      </c>
      <c r="G19518" s="1" t="s">
        <v>481</v>
      </c>
    </row>
    <row r="19519" spans="2:7" x14ac:dyDescent="0.25">
      <c r="B19519" s="1" t="s">
        <v>48810</v>
      </c>
      <c r="C19519" s="1" t="s">
        <v>48811</v>
      </c>
      <c r="D19519" s="1" t="s">
        <v>48812</v>
      </c>
      <c r="E19519" s="1" t="s">
        <v>66</v>
      </c>
      <c r="F19519" s="1" t="s">
        <v>39</v>
      </c>
      <c r="G19519" s="1" t="s">
        <v>321</v>
      </c>
    </row>
    <row r="19520" spans="2:7" x14ac:dyDescent="0.25">
      <c r="B19520" s="1" t="s">
        <v>8449</v>
      </c>
      <c r="C19520" s="1" t="s">
        <v>8450</v>
      </c>
      <c r="D19520" s="1" t="s">
        <v>8451</v>
      </c>
      <c r="E19520" s="1" t="s">
        <v>66</v>
      </c>
      <c r="F19520" s="1" t="s">
        <v>356</v>
      </c>
      <c r="G19520" s="1" t="s">
        <v>357</v>
      </c>
    </row>
    <row r="19521" spans="2:7" x14ac:dyDescent="0.25">
      <c r="B19521" s="1" t="s">
        <v>23126</v>
      </c>
      <c r="C19521" s="1" t="s">
        <v>23127</v>
      </c>
      <c r="D19521" s="1" t="s">
        <v>23128</v>
      </c>
      <c r="E19521" s="1" t="s">
        <v>66</v>
      </c>
      <c r="F19521" s="1" t="s">
        <v>39</v>
      </c>
      <c r="G19521" s="1" t="s">
        <v>321</v>
      </c>
    </row>
    <row r="19522" spans="2:7" x14ac:dyDescent="0.25">
      <c r="B19522" s="1" t="s">
        <v>5864</v>
      </c>
      <c r="C19522" s="1" t="s">
        <v>5865</v>
      </c>
      <c r="D19522" s="1" t="s">
        <v>5866</v>
      </c>
      <c r="E19522" s="1" t="s">
        <v>66</v>
      </c>
      <c r="F19522" s="1" t="s">
        <v>39</v>
      </c>
      <c r="G19522" s="1" t="s">
        <v>321</v>
      </c>
    </row>
    <row r="19523" spans="2:7" x14ac:dyDescent="0.25">
      <c r="B19523" s="1" t="s">
        <v>45072</v>
      </c>
      <c r="C19523" s="1" t="s">
        <v>45073</v>
      </c>
      <c r="D19523" s="1" t="s">
        <v>45074</v>
      </c>
      <c r="E19523" s="1" t="s">
        <v>66</v>
      </c>
      <c r="F19523" s="1" t="s">
        <v>1356</v>
      </c>
      <c r="G19523" s="1" t="s">
        <v>1357</v>
      </c>
    </row>
    <row r="19524" spans="2:7" x14ac:dyDescent="0.25">
      <c r="B19524" s="1" t="s">
        <v>5864</v>
      </c>
      <c r="C19524" s="1" t="s">
        <v>48813</v>
      </c>
      <c r="D19524" s="1" t="s">
        <v>48814</v>
      </c>
      <c r="E19524" s="1" t="s">
        <v>66</v>
      </c>
      <c r="F19524" s="1" t="s">
        <v>39</v>
      </c>
      <c r="G19524" s="1" t="s">
        <v>321</v>
      </c>
    </row>
    <row r="19525" spans="2:7" x14ac:dyDescent="0.25">
      <c r="B19525" s="1" t="s">
        <v>48815</v>
      </c>
      <c r="C19525" s="1" t="s">
        <v>48816</v>
      </c>
      <c r="D19525" s="1" t="s">
        <v>48817</v>
      </c>
      <c r="E19525" s="1" t="s">
        <v>66</v>
      </c>
      <c r="F19525" s="1" t="s">
        <v>387</v>
      </c>
      <c r="G19525" s="1" t="s">
        <v>388</v>
      </c>
    </row>
    <row r="19526" spans="2:7" x14ac:dyDescent="0.25">
      <c r="B19526" s="1" t="s">
        <v>48818</v>
      </c>
      <c r="C19526" s="1" t="s">
        <v>48819</v>
      </c>
      <c r="D19526" s="1" t="s">
        <v>48820</v>
      </c>
      <c r="E19526" s="1" t="s">
        <v>66</v>
      </c>
      <c r="F19526" s="1" t="s">
        <v>387</v>
      </c>
      <c r="G19526" s="1" t="s">
        <v>388</v>
      </c>
    </row>
    <row r="19527" spans="2:7" x14ac:dyDescent="0.25">
      <c r="B19527" s="1" t="s">
        <v>21972</v>
      </c>
      <c r="C19527" s="1" t="s">
        <v>48821</v>
      </c>
      <c r="D19527" s="1" t="s">
        <v>48822</v>
      </c>
      <c r="E19527" s="1" t="s">
        <v>66</v>
      </c>
      <c r="F19527" s="1" t="s">
        <v>39</v>
      </c>
      <c r="G19527" s="1" t="s">
        <v>321</v>
      </c>
    </row>
    <row r="19528" spans="2:7" x14ac:dyDescent="0.25">
      <c r="B19528" s="1" t="s">
        <v>24398</v>
      </c>
      <c r="C19528" s="1" t="s">
        <v>48823</v>
      </c>
      <c r="D19528" s="1" t="s">
        <v>48824</v>
      </c>
      <c r="E19528" s="1" t="s">
        <v>66</v>
      </c>
      <c r="F19528" s="1" t="s">
        <v>39</v>
      </c>
      <c r="G19528" s="1" t="s">
        <v>321</v>
      </c>
    </row>
    <row r="19529" spans="2:7" x14ac:dyDescent="0.25">
      <c r="B19529" s="1" t="s">
        <v>48825</v>
      </c>
      <c r="C19529" s="1" t="s">
        <v>48826</v>
      </c>
      <c r="D19529" s="1" t="s">
        <v>48827</v>
      </c>
      <c r="E19529" s="1" t="s">
        <v>66</v>
      </c>
      <c r="F19529" s="1" t="s">
        <v>39</v>
      </c>
      <c r="G19529" s="1" t="s">
        <v>321</v>
      </c>
    </row>
    <row r="19530" spans="2:7" x14ac:dyDescent="0.25">
      <c r="B19530" s="1" t="s">
        <v>48828</v>
      </c>
      <c r="C19530" s="1" t="s">
        <v>48829</v>
      </c>
      <c r="D19530" s="1" t="s">
        <v>48830</v>
      </c>
      <c r="E19530" s="1" t="s">
        <v>66</v>
      </c>
      <c r="F19530" s="1" t="s">
        <v>356</v>
      </c>
      <c r="G19530" s="1" t="s">
        <v>357</v>
      </c>
    </row>
    <row r="19531" spans="2:7" x14ac:dyDescent="0.25">
      <c r="B19531" s="1" t="s">
        <v>48831</v>
      </c>
      <c r="C19531" s="1" t="s">
        <v>48831</v>
      </c>
      <c r="D19531" s="1" t="s">
        <v>48831</v>
      </c>
      <c r="E19531" s="1" t="s">
        <v>66</v>
      </c>
      <c r="G19531" s="1" t="s">
        <v>199</v>
      </c>
    </row>
    <row r="19532" spans="2:7" x14ac:dyDescent="0.25">
      <c r="B19532" s="1" t="s">
        <v>48832</v>
      </c>
      <c r="C19532" s="1" t="s">
        <v>48832</v>
      </c>
      <c r="D19532" s="1" t="s">
        <v>48832</v>
      </c>
      <c r="E19532" s="1" t="s">
        <v>66</v>
      </c>
      <c r="G19532" s="1" t="s">
        <v>199</v>
      </c>
    </row>
    <row r="19533" spans="2:7" x14ac:dyDescent="0.25">
      <c r="B19533" s="1" t="s">
        <v>48833</v>
      </c>
      <c r="C19533" s="1" t="s">
        <v>48833</v>
      </c>
      <c r="D19533" s="1" t="s">
        <v>48833</v>
      </c>
      <c r="E19533" s="1" t="s">
        <v>66</v>
      </c>
      <c r="G19533" s="1" t="s">
        <v>199</v>
      </c>
    </row>
    <row r="19534" spans="2:7" x14ac:dyDescent="0.25">
      <c r="B19534" s="1" t="s">
        <v>48834</v>
      </c>
      <c r="C19534" s="1" t="s">
        <v>48835</v>
      </c>
      <c r="D19534" s="1" t="s">
        <v>48836</v>
      </c>
      <c r="E19534" s="1" t="s">
        <v>66</v>
      </c>
      <c r="F19534" s="1" t="s">
        <v>171</v>
      </c>
      <c r="G19534" s="1" t="s">
        <v>172</v>
      </c>
    </row>
    <row r="19535" spans="2:7" x14ac:dyDescent="0.25">
      <c r="B19535" s="1" t="s">
        <v>48837</v>
      </c>
      <c r="C19535" s="1" t="s">
        <v>48838</v>
      </c>
      <c r="D19535" s="1" t="s">
        <v>48839</v>
      </c>
      <c r="E19535" s="1" t="s">
        <v>66</v>
      </c>
      <c r="F19535" s="1" t="s">
        <v>1754</v>
      </c>
      <c r="G19535" s="1" t="s">
        <v>1755</v>
      </c>
    </row>
    <row r="19536" spans="2:7" x14ac:dyDescent="0.25">
      <c r="B19536" s="1" t="s">
        <v>1751</v>
      </c>
      <c r="C19536" s="1" t="s">
        <v>1752</v>
      </c>
      <c r="D19536" s="1" t="s">
        <v>1753</v>
      </c>
      <c r="E19536" s="1" t="s">
        <v>66</v>
      </c>
      <c r="F19536" s="1" t="s">
        <v>1754</v>
      </c>
      <c r="G19536" s="1" t="s">
        <v>1755</v>
      </c>
    </row>
    <row r="19537" spans="2:7" x14ac:dyDescent="0.25">
      <c r="B19537" s="1" t="s">
        <v>48840</v>
      </c>
      <c r="C19537" s="1" t="s">
        <v>48841</v>
      </c>
      <c r="D19537" s="1" t="s">
        <v>48842</v>
      </c>
      <c r="E19537" s="1" t="s">
        <v>66</v>
      </c>
      <c r="F19537" s="1" t="s">
        <v>171</v>
      </c>
      <c r="G19537" s="1" t="s">
        <v>172</v>
      </c>
    </row>
    <row r="19538" spans="2:7" x14ac:dyDescent="0.25">
      <c r="B19538" s="1" t="s">
        <v>48843</v>
      </c>
      <c r="C19538" s="1" t="s">
        <v>48844</v>
      </c>
      <c r="D19538" s="1" t="s">
        <v>48845</v>
      </c>
      <c r="E19538" s="1" t="s">
        <v>66</v>
      </c>
      <c r="F19538" s="1" t="s">
        <v>171</v>
      </c>
      <c r="G19538" s="1" t="s">
        <v>172</v>
      </c>
    </row>
    <row r="19539" spans="2:7" x14ac:dyDescent="0.25">
      <c r="B19539" s="1" t="s">
        <v>48846</v>
      </c>
      <c r="C19539" s="1" t="s">
        <v>48847</v>
      </c>
      <c r="D19539" s="1" t="s">
        <v>48848</v>
      </c>
      <c r="E19539" s="1" t="s">
        <v>66</v>
      </c>
      <c r="F19539" s="1" t="s">
        <v>171</v>
      </c>
      <c r="G19539" s="1" t="s">
        <v>172</v>
      </c>
    </row>
    <row r="19540" spans="2:7" x14ac:dyDescent="0.25">
      <c r="B19540" s="1" t="s">
        <v>48849</v>
      </c>
      <c r="C19540" s="1" t="s">
        <v>48850</v>
      </c>
      <c r="D19540" s="1" t="s">
        <v>48851</v>
      </c>
      <c r="E19540" s="1" t="s">
        <v>66</v>
      </c>
      <c r="F19540" s="1" t="s">
        <v>387</v>
      </c>
      <c r="G19540" s="1" t="s">
        <v>388</v>
      </c>
    </row>
    <row r="19541" spans="2:7" x14ac:dyDescent="0.25">
      <c r="B19541" s="1" t="s">
        <v>48852</v>
      </c>
      <c r="C19541" s="1" t="s">
        <v>48853</v>
      </c>
      <c r="D19541" s="1" t="s">
        <v>48854</v>
      </c>
      <c r="E19541" s="1" t="s">
        <v>66</v>
      </c>
      <c r="F19541" s="1" t="s">
        <v>387</v>
      </c>
      <c r="G19541" s="1" t="s">
        <v>388</v>
      </c>
    </row>
    <row r="19542" spans="2:7" x14ac:dyDescent="0.25">
      <c r="B19542" s="1" t="s">
        <v>48855</v>
      </c>
      <c r="C19542" s="1" t="s">
        <v>48856</v>
      </c>
      <c r="D19542" s="1" t="s">
        <v>48857</v>
      </c>
      <c r="E19542" s="1" t="s">
        <v>66</v>
      </c>
      <c r="F19542" s="1" t="s">
        <v>387</v>
      </c>
      <c r="G19542" s="1" t="s">
        <v>388</v>
      </c>
    </row>
    <row r="19543" spans="2:7" x14ac:dyDescent="0.25">
      <c r="B19543" s="1" t="s">
        <v>48858</v>
      </c>
      <c r="C19543" s="1" t="s">
        <v>48859</v>
      </c>
      <c r="D19543" s="1" t="s">
        <v>48860</v>
      </c>
      <c r="E19543" s="1" t="s">
        <v>66</v>
      </c>
      <c r="F19543" s="1" t="s">
        <v>387</v>
      </c>
      <c r="G19543" s="1" t="s">
        <v>388</v>
      </c>
    </row>
    <row r="19544" spans="2:7" x14ac:dyDescent="0.25">
      <c r="B19544" s="1" t="s">
        <v>48861</v>
      </c>
      <c r="C19544" s="1" t="s">
        <v>48862</v>
      </c>
      <c r="D19544" s="1" t="s">
        <v>48863</v>
      </c>
      <c r="E19544" s="1" t="s">
        <v>66</v>
      </c>
      <c r="F19544" s="1" t="s">
        <v>387</v>
      </c>
      <c r="G19544" s="1" t="s">
        <v>388</v>
      </c>
    </row>
    <row r="19545" spans="2:7" x14ac:dyDescent="0.25">
      <c r="B19545" s="1" t="s">
        <v>48864</v>
      </c>
      <c r="C19545" s="1" t="s">
        <v>48865</v>
      </c>
      <c r="D19545" s="1" t="s">
        <v>48866</v>
      </c>
      <c r="E19545" s="1" t="s">
        <v>66</v>
      </c>
      <c r="F19545" s="1" t="s">
        <v>387</v>
      </c>
      <c r="G19545" s="1" t="s">
        <v>388</v>
      </c>
    </row>
    <row r="19546" spans="2:7" x14ac:dyDescent="0.25">
      <c r="B19546" s="1" t="s">
        <v>48867</v>
      </c>
      <c r="C19546" s="1" t="s">
        <v>48868</v>
      </c>
      <c r="D19546" s="1" t="s">
        <v>48869</v>
      </c>
      <c r="E19546" s="1" t="s">
        <v>66</v>
      </c>
      <c r="F19546" s="1" t="s">
        <v>387</v>
      </c>
      <c r="G19546" s="1" t="s">
        <v>388</v>
      </c>
    </row>
    <row r="19547" spans="2:7" x14ac:dyDescent="0.25">
      <c r="B19547" s="1" t="s">
        <v>48870</v>
      </c>
      <c r="C19547" s="1" t="s">
        <v>48871</v>
      </c>
      <c r="D19547" s="1" t="s">
        <v>48872</v>
      </c>
      <c r="E19547" s="1" t="s">
        <v>66</v>
      </c>
      <c r="F19547" s="1" t="s">
        <v>387</v>
      </c>
      <c r="G19547" s="1" t="s">
        <v>388</v>
      </c>
    </row>
    <row r="19548" spans="2:7" x14ac:dyDescent="0.25">
      <c r="B19548" s="1" t="s">
        <v>48873</v>
      </c>
      <c r="C19548" s="1" t="s">
        <v>48874</v>
      </c>
      <c r="D19548" s="1" t="s">
        <v>48875</v>
      </c>
      <c r="E19548" s="1" t="s">
        <v>66</v>
      </c>
      <c r="F19548" s="1" t="s">
        <v>387</v>
      </c>
      <c r="G19548" s="1" t="s">
        <v>388</v>
      </c>
    </row>
    <row r="19549" spans="2:7" x14ac:dyDescent="0.25">
      <c r="B19549" s="1" t="s">
        <v>48876</v>
      </c>
      <c r="C19549" s="1" t="s">
        <v>48877</v>
      </c>
      <c r="D19549" s="1" t="s">
        <v>48878</v>
      </c>
      <c r="E19549" s="1" t="s">
        <v>66</v>
      </c>
      <c r="F19549" s="1" t="s">
        <v>387</v>
      </c>
      <c r="G19549" s="1" t="s">
        <v>388</v>
      </c>
    </row>
    <row r="19550" spans="2:7" x14ac:dyDescent="0.25">
      <c r="B19550" s="1" t="s">
        <v>48879</v>
      </c>
      <c r="C19550" s="1" t="s">
        <v>48880</v>
      </c>
      <c r="D19550" s="1" t="s">
        <v>48881</v>
      </c>
      <c r="E19550" s="1" t="s">
        <v>66</v>
      </c>
      <c r="F19550" s="1" t="s">
        <v>387</v>
      </c>
      <c r="G19550" s="1" t="s">
        <v>388</v>
      </c>
    </row>
    <row r="19551" spans="2:7" x14ac:dyDescent="0.25">
      <c r="B19551" s="1" t="s">
        <v>48882</v>
      </c>
      <c r="C19551" s="1" t="s">
        <v>48883</v>
      </c>
      <c r="D19551" s="1" t="s">
        <v>48884</v>
      </c>
      <c r="E19551" s="1" t="s">
        <v>66</v>
      </c>
      <c r="F19551" s="1" t="s">
        <v>387</v>
      </c>
      <c r="G19551" s="1" t="s">
        <v>388</v>
      </c>
    </row>
    <row r="19552" spans="2:7" x14ac:dyDescent="0.25">
      <c r="B19552" s="1" t="s">
        <v>48885</v>
      </c>
      <c r="C19552" s="1" t="s">
        <v>48886</v>
      </c>
      <c r="D19552" s="1" t="s">
        <v>48887</v>
      </c>
      <c r="E19552" s="1" t="s">
        <v>66</v>
      </c>
      <c r="F19552" s="1" t="s">
        <v>387</v>
      </c>
      <c r="G19552" s="1" t="s">
        <v>388</v>
      </c>
    </row>
    <row r="19553" spans="1:7" x14ac:dyDescent="0.25">
      <c r="B19553" s="1" t="s">
        <v>48888</v>
      </c>
      <c r="C19553" s="1" t="s">
        <v>48889</v>
      </c>
      <c r="D19553" s="1" t="s">
        <v>48890</v>
      </c>
      <c r="E19553" s="1" t="s">
        <v>66</v>
      </c>
      <c r="F19553" s="1" t="s">
        <v>387</v>
      </c>
      <c r="G19553" s="1" t="s">
        <v>388</v>
      </c>
    </row>
    <row r="19554" spans="1:7" x14ac:dyDescent="0.25">
      <c r="B19554" s="1" t="s">
        <v>379</v>
      </c>
      <c r="C19554" s="1" t="s">
        <v>380</v>
      </c>
      <c r="D19554" s="1" t="s">
        <v>48891</v>
      </c>
      <c r="E19554" s="1" t="s">
        <v>66</v>
      </c>
      <c r="F19554" s="1" t="s">
        <v>382</v>
      </c>
      <c r="G19554" s="1" t="s">
        <v>383</v>
      </c>
    </row>
    <row r="19555" spans="1:7" x14ac:dyDescent="0.25">
      <c r="B19555" s="1" t="s">
        <v>48892</v>
      </c>
      <c r="C19555" s="1" t="s">
        <v>48893</v>
      </c>
      <c r="D19555" s="1" t="s">
        <v>48894</v>
      </c>
      <c r="E19555" s="1" t="s">
        <v>66</v>
      </c>
      <c r="F19555" s="1" t="s">
        <v>480</v>
      </c>
      <c r="G19555" s="1" t="s">
        <v>481</v>
      </c>
    </row>
    <row r="19556" spans="1:7" x14ac:dyDescent="0.25">
      <c r="B19556" s="1" t="s">
        <v>13375</v>
      </c>
      <c r="C19556" s="1" t="s">
        <v>13376</v>
      </c>
      <c r="D19556" s="1" t="s">
        <v>13377</v>
      </c>
      <c r="E19556" s="1" t="s">
        <v>66</v>
      </c>
      <c r="F19556" s="1" t="s">
        <v>7905</v>
      </c>
      <c r="G19556" s="1" t="s">
        <v>7906</v>
      </c>
    </row>
    <row r="19557" spans="1:7" x14ac:dyDescent="0.25">
      <c r="B19557" s="1" t="s">
        <v>48895</v>
      </c>
      <c r="C19557" s="1" t="s">
        <v>48896</v>
      </c>
      <c r="D19557" s="1" t="s">
        <v>48897</v>
      </c>
      <c r="E19557" s="1" t="s">
        <v>66</v>
      </c>
      <c r="G19557" s="1" t="s">
        <v>199</v>
      </c>
    </row>
    <row r="19558" spans="1:7" x14ac:dyDescent="0.25">
      <c r="B19558" s="1" t="s">
        <v>48898</v>
      </c>
      <c r="C19558" s="1" t="s">
        <v>48899</v>
      </c>
      <c r="D19558" s="1" t="s">
        <v>48900</v>
      </c>
      <c r="E19558" s="1" t="s">
        <v>66</v>
      </c>
      <c r="F19558" s="1" t="s">
        <v>387</v>
      </c>
      <c r="G19558" s="1" t="s">
        <v>388</v>
      </c>
    </row>
    <row r="19559" spans="1:7" x14ac:dyDescent="0.25">
      <c r="B19559" s="1" t="s">
        <v>48901</v>
      </c>
      <c r="C19559" s="1" t="s">
        <v>48902</v>
      </c>
      <c r="D19559" s="1" t="s">
        <v>48903</v>
      </c>
      <c r="E19559" s="1" t="s">
        <v>66</v>
      </c>
      <c r="F19559" s="1" t="s">
        <v>387</v>
      </c>
      <c r="G19559" s="1" t="s">
        <v>388</v>
      </c>
    </row>
    <row r="19560" spans="1:7" x14ac:dyDescent="0.25">
      <c r="B19560" s="1" t="s">
        <v>48901</v>
      </c>
      <c r="C19560" s="1" t="s">
        <v>48902</v>
      </c>
      <c r="D19560" s="1" t="s">
        <v>48903</v>
      </c>
      <c r="E19560" s="1" t="s">
        <v>66</v>
      </c>
      <c r="F19560" s="1" t="s">
        <v>387</v>
      </c>
      <c r="G19560" s="1" t="s">
        <v>388</v>
      </c>
    </row>
    <row r="19561" spans="1:7" x14ac:dyDescent="0.25">
      <c r="B19561" s="1" t="s">
        <v>48904</v>
      </c>
      <c r="C19561" s="1" t="s">
        <v>48904</v>
      </c>
      <c r="D19561" s="1" t="s">
        <v>48904</v>
      </c>
      <c r="E19561" s="1" t="s">
        <v>66</v>
      </c>
      <c r="F19561" s="1" t="s">
        <v>226</v>
      </c>
      <c r="G19561" s="1" t="s">
        <v>227</v>
      </c>
    </row>
    <row r="19562" spans="1:7" x14ac:dyDescent="0.25">
      <c r="B19562" s="1" t="s">
        <v>48905</v>
      </c>
      <c r="C19562" s="1" t="s">
        <v>48905</v>
      </c>
      <c r="D19562" s="1" t="s">
        <v>48905</v>
      </c>
      <c r="E19562" s="1" t="s">
        <v>66</v>
      </c>
      <c r="F19562" s="1" t="s">
        <v>226</v>
      </c>
      <c r="G19562" s="1" t="s">
        <v>227</v>
      </c>
    </row>
    <row r="19563" spans="1:7" x14ac:dyDescent="0.25">
      <c r="B19563" s="1" t="s">
        <v>48906</v>
      </c>
      <c r="C19563" s="1" t="s">
        <v>48906</v>
      </c>
      <c r="D19563" s="1" t="s">
        <v>48906</v>
      </c>
      <c r="E19563" s="1" t="s">
        <v>66</v>
      </c>
      <c r="F19563" s="1" t="s">
        <v>226</v>
      </c>
      <c r="G19563" s="1" t="s">
        <v>227</v>
      </c>
    </row>
    <row r="19564" spans="1:7" x14ac:dyDescent="0.25">
      <c r="B19564" s="1" t="s">
        <v>48907</v>
      </c>
      <c r="C19564" s="1" t="s">
        <v>48907</v>
      </c>
      <c r="D19564" s="1" t="s">
        <v>48907</v>
      </c>
      <c r="E19564" s="1" t="s">
        <v>66</v>
      </c>
      <c r="F19564" s="1" t="s">
        <v>226</v>
      </c>
      <c r="G19564" s="1" t="s">
        <v>227</v>
      </c>
    </row>
    <row r="19565" spans="1:7" x14ac:dyDescent="0.25">
      <c r="B19565" s="1" t="s">
        <v>48908</v>
      </c>
      <c r="C19565" s="1" t="s">
        <v>48908</v>
      </c>
      <c r="D19565" s="1" t="s">
        <v>48908</v>
      </c>
      <c r="E19565" s="1" t="s">
        <v>66</v>
      </c>
      <c r="F19565" s="1" t="s">
        <v>226</v>
      </c>
      <c r="G19565" s="1" t="s">
        <v>227</v>
      </c>
    </row>
    <row r="19566" spans="1:7" x14ac:dyDescent="0.25">
      <c r="B19566" s="1" t="s">
        <v>48909</v>
      </c>
      <c r="C19566" s="1" t="s">
        <v>48909</v>
      </c>
      <c r="D19566" s="1" t="s">
        <v>48909</v>
      </c>
      <c r="E19566" s="1" t="s">
        <v>66</v>
      </c>
      <c r="G19566" s="1" t="s">
        <v>199</v>
      </c>
    </row>
    <row r="19567" spans="1:7" x14ac:dyDescent="0.25">
      <c r="A19567" s="1">
        <v>35520417</v>
      </c>
      <c r="B19567" s="1" t="s">
        <v>48910</v>
      </c>
      <c r="C19567" s="1" t="s">
        <v>48911</v>
      </c>
      <c r="D19567" s="1" t="s">
        <v>48912</v>
      </c>
      <c r="E19567" s="1" t="s">
        <v>65</v>
      </c>
      <c r="F19567" s="1" t="s">
        <v>2196</v>
      </c>
      <c r="G19567" s="1" t="s">
        <v>2197</v>
      </c>
    </row>
    <row r="19568" spans="1:7" x14ac:dyDescent="0.25">
      <c r="B19568" s="1" t="s">
        <v>48913</v>
      </c>
      <c r="C19568" s="1" t="s">
        <v>48914</v>
      </c>
      <c r="D19568" s="1" t="s">
        <v>48915</v>
      </c>
      <c r="E19568" s="1" t="s">
        <v>66</v>
      </c>
      <c r="F19568" s="1" t="s">
        <v>12181</v>
      </c>
      <c r="G19568" s="1" t="s">
        <v>12182</v>
      </c>
    </row>
    <row r="19569" spans="1:7" x14ac:dyDescent="0.25">
      <c r="B19569" s="1" t="s">
        <v>48916</v>
      </c>
      <c r="C19569" s="1" t="s">
        <v>48917</v>
      </c>
      <c r="D19569" s="1" t="s">
        <v>48918</v>
      </c>
      <c r="E19569" s="1" t="s">
        <v>66</v>
      </c>
      <c r="F19569" s="1" t="s">
        <v>563</v>
      </c>
      <c r="G19569" s="1" t="s">
        <v>564</v>
      </c>
    </row>
    <row r="19570" spans="1:7" x14ac:dyDescent="0.25">
      <c r="B19570" s="1" t="s">
        <v>48919</v>
      </c>
      <c r="C19570" s="1" t="s">
        <v>48920</v>
      </c>
      <c r="D19570" s="1" t="s">
        <v>48921</v>
      </c>
      <c r="E19570" s="1" t="s">
        <v>66</v>
      </c>
      <c r="F19570" s="1" t="s">
        <v>563</v>
      </c>
      <c r="G19570" s="1" t="s">
        <v>564</v>
      </c>
    </row>
    <row r="19571" spans="1:7" x14ac:dyDescent="0.25">
      <c r="B19571" s="1" t="s">
        <v>48922</v>
      </c>
      <c r="C19571" s="1" t="s">
        <v>48923</v>
      </c>
      <c r="D19571" s="1" t="s">
        <v>48924</v>
      </c>
      <c r="E19571" s="1" t="s">
        <v>66</v>
      </c>
      <c r="F19571" s="1" t="s">
        <v>563</v>
      </c>
      <c r="G19571" s="1" t="s">
        <v>564</v>
      </c>
    </row>
    <row r="19572" spans="1:7" x14ac:dyDescent="0.25">
      <c r="B19572" s="1" t="s">
        <v>48925</v>
      </c>
      <c r="C19572" s="1" t="s">
        <v>48926</v>
      </c>
      <c r="D19572" s="1" t="s">
        <v>48927</v>
      </c>
      <c r="E19572" s="1" t="s">
        <v>66</v>
      </c>
      <c r="F19572" s="1" t="s">
        <v>563</v>
      </c>
      <c r="G19572" s="1" t="s">
        <v>564</v>
      </c>
    </row>
    <row r="19573" spans="1:7" x14ac:dyDescent="0.25">
      <c r="B19573" s="1" t="s">
        <v>48928</v>
      </c>
      <c r="C19573" s="1" t="s">
        <v>48929</v>
      </c>
      <c r="D19573" s="1" t="s">
        <v>48930</v>
      </c>
      <c r="E19573" s="1" t="s">
        <v>66</v>
      </c>
      <c r="F19573" s="1" t="s">
        <v>563</v>
      </c>
      <c r="G19573" s="1" t="s">
        <v>564</v>
      </c>
    </row>
    <row r="19574" spans="1:7" x14ac:dyDescent="0.25">
      <c r="A19574" s="1">
        <v>35520418</v>
      </c>
      <c r="B19574" s="1" t="s">
        <v>48931</v>
      </c>
      <c r="C19574" s="1" t="s">
        <v>48932</v>
      </c>
      <c r="D19574" s="1" t="s">
        <v>48933</v>
      </c>
      <c r="E19574" s="1" t="s">
        <v>66</v>
      </c>
      <c r="F19574" s="1" t="s">
        <v>4259</v>
      </c>
      <c r="G19574" s="1" t="s">
        <v>4260</v>
      </c>
    </row>
    <row r="19575" spans="1:7" x14ac:dyDescent="0.25">
      <c r="B19575" s="1" t="s">
        <v>48934</v>
      </c>
      <c r="C19575" s="1" t="s">
        <v>48935</v>
      </c>
      <c r="D19575" s="1" t="s">
        <v>48936</v>
      </c>
      <c r="E19575" s="1" t="s">
        <v>66</v>
      </c>
      <c r="F19575" s="1" t="s">
        <v>356</v>
      </c>
      <c r="G19575" s="1" t="s">
        <v>357</v>
      </c>
    </row>
    <row r="19576" spans="1:7" x14ac:dyDescent="0.25">
      <c r="B19576" s="1" t="s">
        <v>5717</v>
      </c>
      <c r="C19576" s="1" t="s">
        <v>5718</v>
      </c>
      <c r="D19576" s="1" t="s">
        <v>5719</v>
      </c>
      <c r="E19576" s="1" t="s">
        <v>66</v>
      </c>
      <c r="F19576" s="1" t="s">
        <v>14855</v>
      </c>
      <c r="G19576" s="1" t="s">
        <v>14856</v>
      </c>
    </row>
    <row r="19577" spans="1:7" x14ac:dyDescent="0.25">
      <c r="B19577" s="1" t="s">
        <v>48937</v>
      </c>
      <c r="C19577" s="1" t="s">
        <v>48938</v>
      </c>
      <c r="D19577" s="1" t="s">
        <v>48939</v>
      </c>
      <c r="E19577" s="1" t="s">
        <v>66</v>
      </c>
      <c r="F19577" s="1" t="s">
        <v>1836</v>
      </c>
      <c r="G19577" s="1" t="s">
        <v>1837</v>
      </c>
    </row>
    <row r="19578" spans="1:7" x14ac:dyDescent="0.25">
      <c r="B19578" s="1" t="s">
        <v>45527</v>
      </c>
      <c r="C19578" s="1" t="s">
        <v>48940</v>
      </c>
      <c r="D19578" s="1" t="s">
        <v>45529</v>
      </c>
      <c r="E19578" s="1" t="s">
        <v>66</v>
      </c>
      <c r="F19578" s="1" t="s">
        <v>1836</v>
      </c>
      <c r="G19578" s="1" t="s">
        <v>1837</v>
      </c>
    </row>
    <row r="19579" spans="1:7" x14ac:dyDescent="0.25">
      <c r="B19579" s="1" t="s">
        <v>48941</v>
      </c>
      <c r="C19579" s="1" t="s">
        <v>48942</v>
      </c>
      <c r="D19579" s="1" t="s">
        <v>48943</v>
      </c>
      <c r="E19579" s="1" t="s">
        <v>65</v>
      </c>
      <c r="F19579" s="1" t="s">
        <v>387</v>
      </c>
      <c r="G19579" s="1" t="s">
        <v>388</v>
      </c>
    </row>
    <row r="19580" spans="1:7" x14ac:dyDescent="0.25">
      <c r="B19580" s="1" t="s">
        <v>48944</v>
      </c>
      <c r="C19580" s="1" t="s">
        <v>48945</v>
      </c>
      <c r="D19580" s="1" t="s">
        <v>48946</v>
      </c>
      <c r="E19580" s="1" t="s">
        <v>65</v>
      </c>
      <c r="F19580" s="1" t="s">
        <v>387</v>
      </c>
      <c r="G19580" s="1" t="s">
        <v>388</v>
      </c>
    </row>
    <row r="19581" spans="1:7" x14ac:dyDescent="0.25">
      <c r="B19581" s="1" t="s">
        <v>48947</v>
      </c>
      <c r="C19581" s="1" t="s">
        <v>48948</v>
      </c>
      <c r="D19581" s="1" t="s">
        <v>48949</v>
      </c>
      <c r="E19581" s="1" t="s">
        <v>66</v>
      </c>
      <c r="G19581" s="1" t="s">
        <v>199</v>
      </c>
    </row>
    <row r="19582" spans="1:7" x14ac:dyDescent="0.25">
      <c r="B19582" s="1" t="s">
        <v>15659</v>
      </c>
      <c r="C19582" s="1" t="s">
        <v>15660</v>
      </c>
      <c r="D19582" s="1" t="s">
        <v>15661</v>
      </c>
      <c r="E19582" s="1" t="s">
        <v>66</v>
      </c>
      <c r="F19582" s="1" t="s">
        <v>417</v>
      </c>
      <c r="G19582" s="1" t="s">
        <v>418</v>
      </c>
    </row>
    <row r="19583" spans="1:7" x14ac:dyDescent="0.25">
      <c r="B19583" s="1" t="s">
        <v>442</v>
      </c>
      <c r="C19583" s="1" t="s">
        <v>443</v>
      </c>
      <c r="D19583" s="1" t="s">
        <v>444</v>
      </c>
      <c r="E19583" s="1" t="s">
        <v>66</v>
      </c>
      <c r="F19583" s="1" t="s">
        <v>417</v>
      </c>
      <c r="G19583" s="1" t="s">
        <v>418</v>
      </c>
    </row>
    <row r="19584" spans="1:7" x14ac:dyDescent="0.25">
      <c r="A19584" s="1">
        <v>17743002</v>
      </c>
      <c r="B19584" s="1" t="s">
        <v>15196</v>
      </c>
      <c r="C19584" s="1" t="s">
        <v>15197</v>
      </c>
      <c r="D19584" s="1" t="s">
        <v>15198</v>
      </c>
      <c r="E19584" s="1" t="s">
        <v>65</v>
      </c>
      <c r="F19584" s="1" t="s">
        <v>11615</v>
      </c>
      <c r="G19584" s="1" t="s">
        <v>11616</v>
      </c>
    </row>
    <row r="19585" spans="1:7" x14ac:dyDescent="0.25">
      <c r="A19585" s="1">
        <v>19850091</v>
      </c>
      <c r="B19585" s="1" t="s">
        <v>48950</v>
      </c>
      <c r="C19585" s="1" t="s">
        <v>48951</v>
      </c>
      <c r="D19585" s="1" t="s">
        <v>48952</v>
      </c>
      <c r="E19585" s="1" t="s">
        <v>65</v>
      </c>
      <c r="F19585" s="1" t="s">
        <v>374</v>
      </c>
      <c r="G19585" s="1" t="s">
        <v>375</v>
      </c>
    </row>
    <row r="19586" spans="1:7" x14ac:dyDescent="0.25">
      <c r="A19586" s="1">
        <v>19850092</v>
      </c>
      <c r="B19586" s="1" t="s">
        <v>48953</v>
      </c>
      <c r="C19586" s="1" t="s">
        <v>48954</v>
      </c>
      <c r="D19586" s="1" t="s">
        <v>48955</v>
      </c>
      <c r="E19586" s="1" t="s">
        <v>65</v>
      </c>
      <c r="F19586" s="1" t="s">
        <v>374</v>
      </c>
      <c r="G19586" s="1" t="s">
        <v>375</v>
      </c>
    </row>
    <row r="19587" spans="1:7" x14ac:dyDescent="0.25">
      <c r="B19587" s="1" t="s">
        <v>48956</v>
      </c>
      <c r="C19587" s="1" t="s">
        <v>48957</v>
      </c>
      <c r="D19587" s="1" t="s">
        <v>48958</v>
      </c>
      <c r="E19587" s="1" t="s">
        <v>66</v>
      </c>
      <c r="F19587" s="1" t="s">
        <v>498</v>
      </c>
      <c r="G19587" s="1" t="s">
        <v>499</v>
      </c>
    </row>
    <row r="19588" spans="1:7" x14ac:dyDescent="0.25">
      <c r="B19588" s="1" t="s">
        <v>48959</v>
      </c>
      <c r="C19588" s="1" t="s">
        <v>48960</v>
      </c>
      <c r="D19588" s="1" t="s">
        <v>48961</v>
      </c>
      <c r="E19588" s="1" t="s">
        <v>66</v>
      </c>
      <c r="F19588" s="1" t="s">
        <v>498</v>
      </c>
      <c r="G19588" s="1" t="s">
        <v>499</v>
      </c>
    </row>
    <row r="19589" spans="1:7" x14ac:dyDescent="0.25">
      <c r="B19589" s="1" t="s">
        <v>48962</v>
      </c>
      <c r="C19589" s="1" t="s">
        <v>48963</v>
      </c>
      <c r="D19589" s="1" t="s">
        <v>48964</v>
      </c>
      <c r="E19589" s="1" t="s">
        <v>66</v>
      </c>
      <c r="F19589" s="1" t="s">
        <v>498</v>
      </c>
      <c r="G19589" s="1" t="s">
        <v>499</v>
      </c>
    </row>
    <row r="19590" spans="1:7" x14ac:dyDescent="0.25">
      <c r="B19590" s="1" t="s">
        <v>48965</v>
      </c>
      <c r="C19590" s="1" t="s">
        <v>48966</v>
      </c>
      <c r="D19590" s="1" t="s">
        <v>48967</v>
      </c>
      <c r="E19590" s="1" t="s">
        <v>66</v>
      </c>
      <c r="F19590" s="1" t="s">
        <v>4167</v>
      </c>
      <c r="G19590" s="1" t="s">
        <v>4168</v>
      </c>
    </row>
    <row r="19591" spans="1:7" x14ac:dyDescent="0.25">
      <c r="B19591" s="1" t="s">
        <v>48968</v>
      </c>
      <c r="C19591" s="1" t="s">
        <v>48969</v>
      </c>
      <c r="D19591" s="1" t="s">
        <v>48970</v>
      </c>
      <c r="E19591" s="1" t="s">
        <v>66</v>
      </c>
      <c r="F19591" s="1" t="s">
        <v>1021</v>
      </c>
      <c r="G19591" s="1" t="s">
        <v>1022</v>
      </c>
    </row>
    <row r="19592" spans="1:7" x14ac:dyDescent="0.25">
      <c r="B19592" s="1" t="s">
        <v>48971</v>
      </c>
      <c r="C19592" s="1" t="s">
        <v>48972</v>
      </c>
      <c r="D19592" s="1" t="s">
        <v>48973</v>
      </c>
      <c r="E19592" s="1" t="s">
        <v>66</v>
      </c>
      <c r="F19592" s="1" t="s">
        <v>356</v>
      </c>
      <c r="G19592" s="1" t="s">
        <v>357</v>
      </c>
    </row>
    <row r="19593" spans="1:7" x14ac:dyDescent="0.25">
      <c r="B19593" s="1" t="s">
        <v>48974</v>
      </c>
      <c r="C19593" s="1" t="s">
        <v>48975</v>
      </c>
      <c r="D19593" s="1" t="s">
        <v>48976</v>
      </c>
      <c r="E19593" s="1" t="s">
        <v>65</v>
      </c>
      <c r="F19593" s="1" t="s">
        <v>387</v>
      </c>
      <c r="G19593" s="1" t="s">
        <v>388</v>
      </c>
    </row>
    <row r="19594" spans="1:7" x14ac:dyDescent="0.25">
      <c r="B19594" s="1" t="s">
        <v>48977</v>
      </c>
      <c r="C19594" s="1" t="s">
        <v>48977</v>
      </c>
      <c r="D19594" s="1" t="s">
        <v>48977</v>
      </c>
      <c r="E19594" s="1" t="s">
        <v>66</v>
      </c>
      <c r="G19594" s="1" t="s">
        <v>199</v>
      </c>
    </row>
    <row r="19595" spans="1:7" x14ac:dyDescent="0.25">
      <c r="B19595" s="1" t="s">
        <v>48977</v>
      </c>
      <c r="C19595" s="1" t="s">
        <v>48977</v>
      </c>
      <c r="D19595" s="1" t="s">
        <v>48977</v>
      </c>
      <c r="E19595" s="1" t="s">
        <v>66</v>
      </c>
      <c r="G19595" s="1" t="s">
        <v>199</v>
      </c>
    </row>
    <row r="19596" spans="1:7" x14ac:dyDescent="0.25">
      <c r="B19596" s="1" t="s">
        <v>48978</v>
      </c>
      <c r="C19596" s="1" t="s">
        <v>48979</v>
      </c>
      <c r="D19596" s="1" t="s">
        <v>48980</v>
      </c>
      <c r="E19596" s="1" t="s">
        <v>65</v>
      </c>
      <c r="F19596" s="1" t="s">
        <v>387</v>
      </c>
      <c r="G19596" s="1" t="s">
        <v>388</v>
      </c>
    </row>
    <row r="19597" spans="1:7" x14ac:dyDescent="0.25">
      <c r="A19597" s="1">
        <v>37140495</v>
      </c>
      <c r="B19597" s="1" t="s">
        <v>48981</v>
      </c>
      <c r="C19597" s="1" t="s">
        <v>48981</v>
      </c>
      <c r="D19597" s="1" t="s">
        <v>48981</v>
      </c>
      <c r="G19597" s="1" t="s">
        <v>199</v>
      </c>
    </row>
    <row r="19598" spans="1:7" x14ac:dyDescent="0.25">
      <c r="A19598" s="1">
        <v>37140496</v>
      </c>
      <c r="B19598" s="1" t="s">
        <v>48982</v>
      </c>
      <c r="C19598" s="1" t="s">
        <v>48982</v>
      </c>
      <c r="D19598" s="1" t="s">
        <v>48982</v>
      </c>
      <c r="G19598" s="1" t="s">
        <v>199</v>
      </c>
    </row>
    <row r="19599" spans="1:7" x14ac:dyDescent="0.25">
      <c r="A19599" s="1">
        <v>37140497</v>
      </c>
      <c r="B19599" s="1" t="s">
        <v>48983</v>
      </c>
      <c r="C19599" s="1" t="s">
        <v>48983</v>
      </c>
      <c r="D19599" s="1" t="s">
        <v>48983</v>
      </c>
      <c r="G19599" s="1" t="s">
        <v>199</v>
      </c>
    </row>
    <row r="19600" spans="1:7" x14ac:dyDescent="0.25">
      <c r="A19600" s="1">
        <v>37140498</v>
      </c>
      <c r="B19600" s="1" t="s">
        <v>48984</v>
      </c>
      <c r="C19600" s="1" t="s">
        <v>48984</v>
      </c>
      <c r="D19600" s="1" t="s">
        <v>48984</v>
      </c>
      <c r="G19600" s="1" t="s">
        <v>199</v>
      </c>
    </row>
    <row r="19601" spans="1:7" x14ac:dyDescent="0.25">
      <c r="B19601" s="1" t="s">
        <v>48985</v>
      </c>
      <c r="C19601" s="1" t="s">
        <v>48986</v>
      </c>
      <c r="D19601" s="1" t="s">
        <v>48987</v>
      </c>
      <c r="E19601" s="1" t="s">
        <v>66</v>
      </c>
      <c r="F19601" s="1" t="s">
        <v>4519</v>
      </c>
      <c r="G19601" s="1" t="s">
        <v>4520</v>
      </c>
    </row>
    <row r="19602" spans="1:7" x14ac:dyDescent="0.25">
      <c r="B19602" s="1" t="s">
        <v>48988</v>
      </c>
      <c r="C19602" s="1" t="s">
        <v>48989</v>
      </c>
      <c r="D19602" s="1" t="s">
        <v>48990</v>
      </c>
      <c r="E19602" s="1" t="s">
        <v>66</v>
      </c>
      <c r="F19602" s="1" t="s">
        <v>1891</v>
      </c>
      <c r="G19602" s="1" t="s">
        <v>1892</v>
      </c>
    </row>
    <row r="19603" spans="1:7" x14ac:dyDescent="0.25">
      <c r="A19603" s="1">
        <v>35150100</v>
      </c>
      <c r="B19603" s="1" t="s">
        <v>48991</v>
      </c>
      <c r="C19603" s="1" t="s">
        <v>48992</v>
      </c>
      <c r="D19603" s="1" t="s">
        <v>48991</v>
      </c>
      <c r="E19603" s="1" t="s">
        <v>66</v>
      </c>
      <c r="G19603" s="1" t="s">
        <v>199</v>
      </c>
    </row>
    <row r="19604" spans="1:7" x14ac:dyDescent="0.25">
      <c r="A19604" s="1">
        <v>35150101</v>
      </c>
      <c r="B19604" s="1" t="s">
        <v>48993</v>
      </c>
      <c r="C19604" s="1" t="s">
        <v>48993</v>
      </c>
      <c r="D19604" s="1" t="s">
        <v>48993</v>
      </c>
      <c r="E19604" s="1" t="s">
        <v>66</v>
      </c>
      <c r="G19604" s="1" t="s">
        <v>199</v>
      </c>
    </row>
    <row r="19605" spans="1:7" x14ac:dyDescent="0.25">
      <c r="A19605" s="1">
        <v>19718080</v>
      </c>
      <c r="B19605" s="1" t="s">
        <v>400</v>
      </c>
      <c r="C19605" s="1" t="s">
        <v>401</v>
      </c>
      <c r="D19605" s="1" t="s">
        <v>402</v>
      </c>
      <c r="E19605" s="1" t="s">
        <v>66</v>
      </c>
      <c r="F19605" s="1" t="s">
        <v>398</v>
      </c>
      <c r="G19605" s="1" t="s">
        <v>399</v>
      </c>
    </row>
    <row r="19606" spans="1:7" x14ac:dyDescent="0.25">
      <c r="B19606" s="1" t="s">
        <v>48994</v>
      </c>
      <c r="C19606" s="1" t="s">
        <v>48995</v>
      </c>
      <c r="D19606" s="1" t="s">
        <v>48996</v>
      </c>
      <c r="E19606" s="1" t="s">
        <v>66</v>
      </c>
      <c r="F19606" s="1" t="s">
        <v>1187</v>
      </c>
      <c r="G19606" s="1" t="s">
        <v>1188</v>
      </c>
    </row>
    <row r="19607" spans="1:7" x14ac:dyDescent="0.25">
      <c r="B19607" s="1" t="s">
        <v>48994</v>
      </c>
      <c r="C19607" s="1" t="s">
        <v>48995</v>
      </c>
      <c r="D19607" s="1" t="s">
        <v>48996</v>
      </c>
      <c r="E19607" s="1" t="s">
        <v>66</v>
      </c>
      <c r="F19607" s="1" t="s">
        <v>1187</v>
      </c>
      <c r="G19607" s="1" t="s">
        <v>1188</v>
      </c>
    </row>
    <row r="19608" spans="1:7" x14ac:dyDescent="0.25">
      <c r="B19608" s="1" t="s">
        <v>48997</v>
      </c>
      <c r="C19608" s="1" t="s">
        <v>48998</v>
      </c>
      <c r="D19608" s="1" t="s">
        <v>48999</v>
      </c>
      <c r="E19608" s="1" t="s">
        <v>66</v>
      </c>
      <c r="F19608" s="1" t="s">
        <v>1187</v>
      </c>
      <c r="G19608" s="1" t="s">
        <v>1188</v>
      </c>
    </row>
    <row r="19609" spans="1:7" x14ac:dyDescent="0.25">
      <c r="B19609" s="1" t="s">
        <v>49000</v>
      </c>
      <c r="C19609" s="1" t="s">
        <v>49001</v>
      </c>
      <c r="D19609" s="1" t="s">
        <v>49002</v>
      </c>
      <c r="E19609" s="1" t="s">
        <v>66</v>
      </c>
      <c r="F19609" s="1" t="s">
        <v>1187</v>
      </c>
      <c r="G19609" s="1" t="s">
        <v>1188</v>
      </c>
    </row>
    <row r="19610" spans="1:7" x14ac:dyDescent="0.25">
      <c r="A19610" s="1">
        <v>19745352</v>
      </c>
      <c r="B19610" s="1" t="s">
        <v>49003</v>
      </c>
      <c r="C19610" s="1" t="s">
        <v>49004</v>
      </c>
      <c r="D19610" s="1" t="s">
        <v>49005</v>
      </c>
      <c r="E19610" s="1" t="s">
        <v>66</v>
      </c>
      <c r="F19610" s="1" t="s">
        <v>356</v>
      </c>
      <c r="G19610" s="1" t="s">
        <v>357</v>
      </c>
    </row>
    <row r="19611" spans="1:7" x14ac:dyDescent="0.25">
      <c r="B19611" s="1" t="s">
        <v>5726</v>
      </c>
      <c r="C19611" s="1" t="s">
        <v>5727</v>
      </c>
      <c r="D19611" s="1" t="s">
        <v>5728</v>
      </c>
      <c r="E19611" s="1" t="s">
        <v>66</v>
      </c>
      <c r="F19611" s="1" t="s">
        <v>493</v>
      </c>
      <c r="G19611" s="1" t="s">
        <v>494</v>
      </c>
    </row>
    <row r="19612" spans="1:7" x14ac:dyDescent="0.25">
      <c r="A19612" s="1">
        <v>19046121</v>
      </c>
      <c r="B19612" s="1" t="s">
        <v>5729</v>
      </c>
      <c r="C19612" s="1" t="s">
        <v>5730</v>
      </c>
      <c r="D19612" s="1" t="s">
        <v>5731</v>
      </c>
      <c r="E19612" s="1" t="s">
        <v>66</v>
      </c>
      <c r="F19612" s="1" t="s">
        <v>493</v>
      </c>
      <c r="G19612" s="1" t="s">
        <v>494</v>
      </c>
    </row>
    <row r="19613" spans="1:7" x14ac:dyDescent="0.25">
      <c r="A19613" s="1">
        <v>33901135</v>
      </c>
      <c r="B19613" s="1" t="s">
        <v>49006</v>
      </c>
      <c r="C19613" s="1" t="s">
        <v>49007</v>
      </c>
      <c r="D19613" s="1" t="s">
        <v>49008</v>
      </c>
      <c r="E19613" s="1" t="s">
        <v>66</v>
      </c>
      <c r="F19613" s="1" t="s">
        <v>387</v>
      </c>
      <c r="G19613" s="1" t="s">
        <v>388</v>
      </c>
    </row>
    <row r="19614" spans="1:7" x14ac:dyDescent="0.25">
      <c r="A19614" s="1">
        <v>33901136</v>
      </c>
      <c r="B19614" s="1" t="s">
        <v>49009</v>
      </c>
      <c r="C19614" s="1" t="s">
        <v>49010</v>
      </c>
      <c r="D19614" s="1" t="s">
        <v>49011</v>
      </c>
      <c r="E19614" s="1" t="s">
        <v>65</v>
      </c>
      <c r="F19614" s="1" t="s">
        <v>387</v>
      </c>
      <c r="G19614" s="1" t="s">
        <v>388</v>
      </c>
    </row>
    <row r="19615" spans="1:7" x14ac:dyDescent="0.25">
      <c r="A19615" s="1">
        <v>33901137</v>
      </c>
      <c r="B19615" s="1" t="s">
        <v>49012</v>
      </c>
      <c r="C19615" s="1" t="s">
        <v>49013</v>
      </c>
      <c r="D19615" s="1" t="s">
        <v>49014</v>
      </c>
      <c r="E19615" s="1" t="s">
        <v>65</v>
      </c>
      <c r="F19615" s="1" t="s">
        <v>387</v>
      </c>
      <c r="G19615" s="1" t="s">
        <v>388</v>
      </c>
    </row>
    <row r="19616" spans="1:7" x14ac:dyDescent="0.25">
      <c r="A19616" s="1">
        <v>33901138</v>
      </c>
      <c r="B19616" s="1" t="s">
        <v>49015</v>
      </c>
      <c r="C19616" s="1" t="s">
        <v>49016</v>
      </c>
      <c r="D19616" s="1" t="s">
        <v>49017</v>
      </c>
      <c r="E19616" s="1" t="s">
        <v>65</v>
      </c>
      <c r="F19616" s="1" t="s">
        <v>387</v>
      </c>
      <c r="G19616" s="1" t="s">
        <v>388</v>
      </c>
    </row>
    <row r="19617" spans="1:7" x14ac:dyDescent="0.25">
      <c r="A19617" s="1">
        <v>19795041</v>
      </c>
      <c r="B19617" s="1" t="s">
        <v>9112</v>
      </c>
      <c r="C19617" s="1" t="s">
        <v>9113</v>
      </c>
      <c r="D19617" s="1" t="s">
        <v>9114</v>
      </c>
      <c r="E19617" s="1" t="s">
        <v>66</v>
      </c>
      <c r="F19617" s="1" t="s">
        <v>15729</v>
      </c>
      <c r="G19617" s="1" t="s">
        <v>15730</v>
      </c>
    </row>
    <row r="19618" spans="1:7" x14ac:dyDescent="0.25">
      <c r="A19618" s="1">
        <v>37140343</v>
      </c>
      <c r="B19618" s="1" t="s">
        <v>49018</v>
      </c>
      <c r="C19618" s="1" t="s">
        <v>49018</v>
      </c>
      <c r="D19618" s="1" t="s">
        <v>49018</v>
      </c>
      <c r="G19618" s="1" t="s">
        <v>199</v>
      </c>
    </row>
    <row r="19619" spans="1:7" x14ac:dyDescent="0.25">
      <c r="A19619" s="1">
        <v>37140499</v>
      </c>
      <c r="B19619" s="1" t="s">
        <v>49019</v>
      </c>
      <c r="C19619" s="1" t="s">
        <v>49019</v>
      </c>
      <c r="D19619" s="1" t="s">
        <v>49019</v>
      </c>
      <c r="G19619" s="1" t="s">
        <v>199</v>
      </c>
    </row>
    <row r="19620" spans="1:7" x14ac:dyDescent="0.25">
      <c r="A19620" s="1">
        <v>37140500</v>
      </c>
      <c r="B19620" s="1" t="s">
        <v>49020</v>
      </c>
      <c r="C19620" s="1" t="s">
        <v>49020</v>
      </c>
      <c r="D19620" s="1" t="s">
        <v>49020</v>
      </c>
      <c r="G19620" s="1" t="s">
        <v>199</v>
      </c>
    </row>
    <row r="19621" spans="1:7" x14ac:dyDescent="0.25">
      <c r="A19621" s="1">
        <v>37140501</v>
      </c>
      <c r="B19621" s="1" t="s">
        <v>49021</v>
      </c>
      <c r="C19621" s="1" t="s">
        <v>49021</v>
      </c>
      <c r="D19621" s="1" t="s">
        <v>49021</v>
      </c>
      <c r="G19621" s="1" t="s">
        <v>199</v>
      </c>
    </row>
    <row r="19622" spans="1:7" x14ac:dyDescent="0.25">
      <c r="A19622" s="1">
        <v>37140502</v>
      </c>
      <c r="B19622" s="1" t="s">
        <v>49022</v>
      </c>
      <c r="C19622" s="1" t="s">
        <v>49022</v>
      </c>
      <c r="D19622" s="1" t="s">
        <v>49022</v>
      </c>
      <c r="G19622" s="1" t="s">
        <v>199</v>
      </c>
    </row>
    <row r="19623" spans="1:7" x14ac:dyDescent="0.25">
      <c r="A19623" s="1">
        <v>37140503</v>
      </c>
      <c r="B19623" s="1" t="s">
        <v>49023</v>
      </c>
      <c r="C19623" s="1" t="s">
        <v>49023</v>
      </c>
      <c r="D19623" s="1" t="s">
        <v>49023</v>
      </c>
      <c r="G19623" s="1" t="s">
        <v>199</v>
      </c>
    </row>
    <row r="19624" spans="1:7" x14ac:dyDescent="0.25">
      <c r="A19624" s="1">
        <v>35520333</v>
      </c>
      <c r="B19624" s="1" t="s">
        <v>49024</v>
      </c>
      <c r="C19624" s="1" t="s">
        <v>39892</v>
      </c>
      <c r="D19624" s="1" t="s">
        <v>49025</v>
      </c>
      <c r="E19624" s="1" t="s">
        <v>66</v>
      </c>
      <c r="F19624" s="1" t="s">
        <v>461</v>
      </c>
      <c r="G19624" s="1" t="s">
        <v>462</v>
      </c>
    </row>
    <row r="19625" spans="1:7" x14ac:dyDescent="0.25">
      <c r="A19625" s="1">
        <v>35520334</v>
      </c>
      <c r="B19625" s="1" t="s">
        <v>39905</v>
      </c>
      <c r="C19625" s="1" t="s">
        <v>39906</v>
      </c>
      <c r="D19625" s="1" t="s">
        <v>39907</v>
      </c>
      <c r="E19625" s="1" t="s">
        <v>65</v>
      </c>
      <c r="F19625" s="1" t="s">
        <v>4259</v>
      </c>
      <c r="G19625" s="1" t="s">
        <v>4260</v>
      </c>
    </row>
    <row r="19626" spans="1:7" x14ac:dyDescent="0.25">
      <c r="A19626" s="1">
        <v>35520335</v>
      </c>
      <c r="B19626" s="1" t="s">
        <v>39975</v>
      </c>
      <c r="C19626" s="1" t="s">
        <v>39976</v>
      </c>
      <c r="D19626" s="1" t="s">
        <v>39977</v>
      </c>
      <c r="E19626" s="1" t="s">
        <v>65</v>
      </c>
      <c r="F19626" s="1" t="s">
        <v>4259</v>
      </c>
      <c r="G19626" s="1" t="s">
        <v>4260</v>
      </c>
    </row>
    <row r="19627" spans="1:7" x14ac:dyDescent="0.25">
      <c r="A19627" s="1">
        <v>35520336</v>
      </c>
      <c r="B19627" s="1" t="s">
        <v>39816</v>
      </c>
      <c r="C19627" s="1" t="s">
        <v>39817</v>
      </c>
      <c r="D19627" s="1" t="s">
        <v>39818</v>
      </c>
      <c r="E19627" s="1" t="s">
        <v>65</v>
      </c>
      <c r="F19627" s="1" t="s">
        <v>4259</v>
      </c>
      <c r="G19627" s="1" t="s">
        <v>4260</v>
      </c>
    </row>
    <row r="19628" spans="1:7" x14ac:dyDescent="0.25">
      <c r="A19628" s="1">
        <v>35520337</v>
      </c>
      <c r="B19628" s="1" t="s">
        <v>41021</v>
      </c>
      <c r="C19628" s="1" t="s">
        <v>41022</v>
      </c>
      <c r="D19628" s="1" t="s">
        <v>41023</v>
      </c>
      <c r="E19628" s="1" t="s">
        <v>66</v>
      </c>
      <c r="F19628" s="1" t="s">
        <v>2196</v>
      </c>
      <c r="G19628" s="1" t="s">
        <v>2197</v>
      </c>
    </row>
    <row r="19629" spans="1:7" x14ac:dyDescent="0.25">
      <c r="A19629" s="1">
        <v>35520338</v>
      </c>
      <c r="B19629" s="1" t="s">
        <v>39847</v>
      </c>
      <c r="C19629" s="1" t="s">
        <v>39848</v>
      </c>
      <c r="D19629" s="1" t="s">
        <v>39849</v>
      </c>
      <c r="E19629" s="1" t="s">
        <v>65</v>
      </c>
      <c r="F19629" s="1" t="s">
        <v>2196</v>
      </c>
      <c r="G19629" s="1" t="s">
        <v>2197</v>
      </c>
    </row>
    <row r="19630" spans="1:7" x14ac:dyDescent="0.25">
      <c r="B19630" s="1" t="s">
        <v>49026</v>
      </c>
      <c r="C19630" s="1" t="s">
        <v>49027</v>
      </c>
      <c r="D19630" s="1" t="s">
        <v>49028</v>
      </c>
      <c r="E19630" s="1" t="s">
        <v>65</v>
      </c>
      <c r="F19630" s="1" t="s">
        <v>387</v>
      </c>
      <c r="G19630" s="1" t="s">
        <v>388</v>
      </c>
    </row>
    <row r="19631" spans="1:7" x14ac:dyDescent="0.25">
      <c r="B19631" s="1" t="s">
        <v>49029</v>
      </c>
      <c r="C19631" s="1" t="s">
        <v>49030</v>
      </c>
      <c r="D19631" s="1" t="s">
        <v>49031</v>
      </c>
      <c r="E19631" s="1" t="s">
        <v>66</v>
      </c>
      <c r="F19631" s="1" t="s">
        <v>387</v>
      </c>
      <c r="G19631" s="1" t="s">
        <v>388</v>
      </c>
    </row>
    <row r="19632" spans="1:7" x14ac:dyDescent="0.25">
      <c r="B19632" s="1" t="s">
        <v>49032</v>
      </c>
      <c r="C19632" s="1" t="s">
        <v>49033</v>
      </c>
      <c r="D19632" s="1" t="s">
        <v>49034</v>
      </c>
      <c r="E19632" s="1" t="s">
        <v>65</v>
      </c>
      <c r="F19632" s="1" t="s">
        <v>387</v>
      </c>
      <c r="G19632" s="1" t="s">
        <v>388</v>
      </c>
    </row>
    <row r="19633" spans="1:7" x14ac:dyDescent="0.25">
      <c r="B19633" s="1" t="s">
        <v>49035</v>
      </c>
      <c r="C19633" s="1" t="s">
        <v>49036</v>
      </c>
      <c r="D19633" s="1" t="s">
        <v>49037</v>
      </c>
      <c r="E19633" s="1" t="s">
        <v>65</v>
      </c>
      <c r="F19633" s="1" t="s">
        <v>387</v>
      </c>
      <c r="G19633" s="1" t="s">
        <v>388</v>
      </c>
    </row>
    <row r="19634" spans="1:7" x14ac:dyDescent="0.25">
      <c r="B19634" s="1" t="s">
        <v>49038</v>
      </c>
      <c r="C19634" s="1" t="s">
        <v>49039</v>
      </c>
      <c r="D19634" s="1" t="s">
        <v>49040</v>
      </c>
      <c r="E19634" s="1" t="s">
        <v>65</v>
      </c>
      <c r="F19634" s="1" t="s">
        <v>1749</v>
      </c>
      <c r="G19634" s="1" t="s">
        <v>1750</v>
      </c>
    </row>
    <row r="19635" spans="1:7" x14ac:dyDescent="0.25">
      <c r="B19635" s="1" t="s">
        <v>49041</v>
      </c>
      <c r="C19635" s="1" t="s">
        <v>49042</v>
      </c>
      <c r="D19635" s="1" t="s">
        <v>49043</v>
      </c>
      <c r="E19635" s="1" t="s">
        <v>66</v>
      </c>
      <c r="F19635" s="1" t="s">
        <v>699</v>
      </c>
      <c r="G19635" s="1" t="s">
        <v>700</v>
      </c>
    </row>
    <row r="19636" spans="1:7" x14ac:dyDescent="0.25">
      <c r="B19636" s="1" t="s">
        <v>49044</v>
      </c>
      <c r="C19636" s="1" t="s">
        <v>49045</v>
      </c>
      <c r="D19636" s="1" t="s">
        <v>49046</v>
      </c>
      <c r="E19636" s="1" t="s">
        <v>66</v>
      </c>
      <c r="F19636" s="1" t="s">
        <v>4101</v>
      </c>
      <c r="G19636" s="1" t="s">
        <v>4102</v>
      </c>
    </row>
    <row r="19637" spans="1:7" x14ac:dyDescent="0.25">
      <c r="B19637" s="1" t="s">
        <v>49047</v>
      </c>
      <c r="C19637" s="1" t="s">
        <v>49048</v>
      </c>
      <c r="D19637" s="1" t="s">
        <v>49049</v>
      </c>
      <c r="E19637" s="1" t="s">
        <v>66</v>
      </c>
      <c r="G19637" s="1" t="s">
        <v>199</v>
      </c>
    </row>
    <row r="19638" spans="1:7" x14ac:dyDescent="0.25">
      <c r="A19638" s="1">
        <v>35520339</v>
      </c>
      <c r="B19638" s="1" t="s">
        <v>41024</v>
      </c>
      <c r="C19638" s="1" t="s">
        <v>41025</v>
      </c>
      <c r="D19638" s="1" t="s">
        <v>41026</v>
      </c>
      <c r="E19638" s="1" t="s">
        <v>66</v>
      </c>
      <c r="F19638" s="1" t="s">
        <v>2196</v>
      </c>
      <c r="G19638" s="1" t="s">
        <v>2197</v>
      </c>
    </row>
    <row r="19639" spans="1:7" x14ac:dyDescent="0.25">
      <c r="A19639" s="1">
        <v>35520340</v>
      </c>
      <c r="B19639" s="1" t="s">
        <v>39844</v>
      </c>
      <c r="C19639" s="1" t="s">
        <v>39845</v>
      </c>
      <c r="D19639" s="1" t="s">
        <v>39846</v>
      </c>
      <c r="E19639" s="1" t="s">
        <v>65</v>
      </c>
      <c r="F19639" s="1" t="s">
        <v>2196</v>
      </c>
      <c r="G19639" s="1" t="s">
        <v>2197</v>
      </c>
    </row>
    <row r="19640" spans="1:7" x14ac:dyDescent="0.25">
      <c r="A19640" s="1">
        <v>35520341</v>
      </c>
      <c r="B19640" s="1" t="s">
        <v>39825</v>
      </c>
      <c r="C19640" s="1" t="s">
        <v>39826</v>
      </c>
      <c r="D19640" s="1" t="s">
        <v>39827</v>
      </c>
      <c r="E19640" s="1" t="s">
        <v>65</v>
      </c>
      <c r="F19640" s="1" t="s">
        <v>2196</v>
      </c>
      <c r="G19640" s="1" t="s">
        <v>2197</v>
      </c>
    </row>
    <row r="19641" spans="1:7" x14ac:dyDescent="0.25">
      <c r="B19641" s="1" t="s">
        <v>49050</v>
      </c>
      <c r="C19641" s="1" t="s">
        <v>49051</v>
      </c>
      <c r="D19641" s="1" t="s">
        <v>49052</v>
      </c>
      <c r="E19641" s="1" t="s">
        <v>66</v>
      </c>
      <c r="F19641" s="1" t="s">
        <v>1187</v>
      </c>
      <c r="G19641" s="1" t="s">
        <v>1188</v>
      </c>
    </row>
    <row r="19642" spans="1:7" x14ac:dyDescent="0.25">
      <c r="A19642" s="1">
        <v>33009397</v>
      </c>
      <c r="B19642" s="1" t="s">
        <v>49053</v>
      </c>
      <c r="C19642" s="1" t="s">
        <v>49053</v>
      </c>
      <c r="D19642" s="1" t="s">
        <v>49053</v>
      </c>
      <c r="G19642" s="1" t="s">
        <v>199</v>
      </c>
    </row>
    <row r="19643" spans="1:7" x14ac:dyDescent="0.25">
      <c r="A19643" s="1">
        <v>33009396</v>
      </c>
      <c r="B19643" s="1" t="s">
        <v>49054</v>
      </c>
      <c r="C19643" s="1" t="s">
        <v>49054</v>
      </c>
      <c r="D19643" s="1" t="s">
        <v>49054</v>
      </c>
      <c r="G19643" s="1" t="s">
        <v>199</v>
      </c>
    </row>
    <row r="19644" spans="1:7" x14ac:dyDescent="0.25">
      <c r="B19644" s="1" t="s">
        <v>49055</v>
      </c>
      <c r="C19644" s="1" t="s">
        <v>49056</v>
      </c>
      <c r="D19644" s="1" t="s">
        <v>49057</v>
      </c>
      <c r="E19644" s="1" t="s">
        <v>66</v>
      </c>
      <c r="F19644" s="1" t="s">
        <v>699</v>
      </c>
      <c r="G19644" s="1" t="s">
        <v>700</v>
      </c>
    </row>
    <row r="19645" spans="1:7" x14ac:dyDescent="0.25">
      <c r="B19645" s="1" t="s">
        <v>49058</v>
      </c>
      <c r="C19645" s="1" t="s">
        <v>49059</v>
      </c>
      <c r="D19645" s="1" t="s">
        <v>49060</v>
      </c>
      <c r="E19645" s="1" t="s">
        <v>65</v>
      </c>
      <c r="F19645" s="1" t="s">
        <v>480</v>
      </c>
      <c r="G19645" s="1" t="s">
        <v>481</v>
      </c>
    </row>
    <row r="19646" spans="1:7" x14ac:dyDescent="0.25">
      <c r="B19646" s="1" t="s">
        <v>49061</v>
      </c>
      <c r="C19646" s="1" t="s">
        <v>49062</v>
      </c>
      <c r="D19646" s="1" t="s">
        <v>49063</v>
      </c>
      <c r="E19646" s="1" t="s">
        <v>65</v>
      </c>
      <c r="F19646" s="1" t="s">
        <v>480</v>
      </c>
      <c r="G19646" s="1" t="s">
        <v>481</v>
      </c>
    </row>
    <row r="19647" spans="1:7" x14ac:dyDescent="0.25">
      <c r="B19647" s="1" t="s">
        <v>49064</v>
      </c>
      <c r="C19647" s="1" t="s">
        <v>49065</v>
      </c>
      <c r="D19647" s="1" t="s">
        <v>49066</v>
      </c>
      <c r="E19647" s="1" t="s">
        <v>65</v>
      </c>
      <c r="F19647" s="1" t="s">
        <v>480</v>
      </c>
      <c r="G19647" s="1" t="s">
        <v>481</v>
      </c>
    </row>
    <row r="19648" spans="1:7" x14ac:dyDescent="0.25">
      <c r="B19648" s="1" t="s">
        <v>49067</v>
      </c>
      <c r="C19648" s="1" t="s">
        <v>49068</v>
      </c>
      <c r="D19648" s="1" t="s">
        <v>49069</v>
      </c>
      <c r="E19648" s="1" t="s">
        <v>65</v>
      </c>
      <c r="F19648" s="1" t="s">
        <v>480</v>
      </c>
      <c r="G19648" s="1" t="s">
        <v>481</v>
      </c>
    </row>
    <row r="19649" spans="2:7" x14ac:dyDescent="0.25">
      <c r="B19649" s="1" t="s">
        <v>49070</v>
      </c>
      <c r="C19649" s="1" t="s">
        <v>49071</v>
      </c>
      <c r="D19649" s="1" t="s">
        <v>49072</v>
      </c>
      <c r="E19649" s="1" t="s">
        <v>65</v>
      </c>
      <c r="F19649" s="1" t="s">
        <v>480</v>
      </c>
      <c r="G19649" s="1" t="s">
        <v>481</v>
      </c>
    </row>
    <row r="19650" spans="2:7" x14ac:dyDescent="0.25">
      <c r="B19650" s="1" t="s">
        <v>49073</v>
      </c>
      <c r="C19650" s="1" t="s">
        <v>49074</v>
      </c>
      <c r="D19650" s="1" t="s">
        <v>49075</v>
      </c>
      <c r="E19650" s="1" t="s">
        <v>66</v>
      </c>
      <c r="F19650" s="1" t="s">
        <v>387</v>
      </c>
      <c r="G19650" s="1" t="s">
        <v>388</v>
      </c>
    </row>
    <row r="19651" spans="2:7" x14ac:dyDescent="0.25">
      <c r="B19651" s="1" t="s">
        <v>49076</v>
      </c>
      <c r="C19651" s="1" t="s">
        <v>49077</v>
      </c>
      <c r="D19651" s="1" t="s">
        <v>49078</v>
      </c>
      <c r="E19651" s="1" t="s">
        <v>66</v>
      </c>
      <c r="F19651" s="1" t="s">
        <v>171</v>
      </c>
      <c r="G19651" s="1" t="s">
        <v>172</v>
      </c>
    </row>
    <row r="19652" spans="2:7" x14ac:dyDescent="0.25">
      <c r="B19652" s="1" t="s">
        <v>49079</v>
      </c>
      <c r="C19652" s="1" t="s">
        <v>49080</v>
      </c>
      <c r="D19652" s="1" t="s">
        <v>49081</v>
      </c>
      <c r="E19652" s="1" t="s">
        <v>66</v>
      </c>
      <c r="F19652" s="1" t="s">
        <v>171</v>
      </c>
      <c r="G19652" s="1" t="s">
        <v>172</v>
      </c>
    </row>
    <row r="19653" spans="2:7" x14ac:dyDescent="0.25">
      <c r="B19653" s="1" t="s">
        <v>49082</v>
      </c>
      <c r="C19653" s="1" t="s">
        <v>49083</v>
      </c>
      <c r="D19653" s="1" t="s">
        <v>49084</v>
      </c>
      <c r="E19653" s="1" t="s">
        <v>66</v>
      </c>
      <c r="F19653" s="1" t="s">
        <v>171</v>
      </c>
      <c r="G19653" s="1" t="s">
        <v>172</v>
      </c>
    </row>
    <row r="19654" spans="2:7" x14ac:dyDescent="0.25">
      <c r="B19654" s="1" t="s">
        <v>6483</v>
      </c>
      <c r="C19654" s="1" t="s">
        <v>6484</v>
      </c>
      <c r="D19654" s="1" t="s">
        <v>6485</v>
      </c>
      <c r="E19654" s="1" t="s">
        <v>66</v>
      </c>
      <c r="F19654" s="1" t="s">
        <v>171</v>
      </c>
      <c r="G19654" s="1" t="s">
        <v>172</v>
      </c>
    </row>
    <row r="19655" spans="2:7" x14ac:dyDescent="0.25">
      <c r="B19655" s="1" t="s">
        <v>49085</v>
      </c>
      <c r="C19655" s="1" t="s">
        <v>49086</v>
      </c>
      <c r="D19655" s="1" t="s">
        <v>49087</v>
      </c>
      <c r="E19655" s="1" t="s">
        <v>66</v>
      </c>
      <c r="F19655" s="1" t="s">
        <v>171</v>
      </c>
      <c r="G19655" s="1" t="s">
        <v>172</v>
      </c>
    </row>
    <row r="19656" spans="2:7" x14ac:dyDescent="0.25">
      <c r="B19656" s="1" t="s">
        <v>49088</v>
      </c>
      <c r="C19656" s="1" t="s">
        <v>49089</v>
      </c>
      <c r="D19656" s="1" t="s">
        <v>49090</v>
      </c>
      <c r="E19656" s="1" t="s">
        <v>66</v>
      </c>
      <c r="F19656" s="1" t="s">
        <v>171</v>
      </c>
      <c r="G19656" s="1" t="s">
        <v>172</v>
      </c>
    </row>
    <row r="19657" spans="2:7" x14ac:dyDescent="0.25">
      <c r="B19657" s="1" t="s">
        <v>49091</v>
      </c>
      <c r="C19657" s="1" t="s">
        <v>49092</v>
      </c>
      <c r="D19657" s="1" t="s">
        <v>49093</v>
      </c>
      <c r="E19657" s="1" t="s">
        <v>66</v>
      </c>
      <c r="F19657" s="1" t="s">
        <v>171</v>
      </c>
      <c r="G19657" s="1" t="s">
        <v>172</v>
      </c>
    </row>
    <row r="19658" spans="2:7" x14ac:dyDescent="0.25">
      <c r="B19658" s="1" t="s">
        <v>49094</v>
      </c>
      <c r="C19658" s="1" t="s">
        <v>49095</v>
      </c>
      <c r="D19658" s="1" t="s">
        <v>49096</v>
      </c>
      <c r="E19658" s="1" t="s">
        <v>66</v>
      </c>
      <c r="F19658" s="1" t="s">
        <v>387</v>
      </c>
      <c r="G19658" s="1" t="s">
        <v>388</v>
      </c>
    </row>
    <row r="19659" spans="2:7" x14ac:dyDescent="0.25">
      <c r="B19659" s="1" t="s">
        <v>49097</v>
      </c>
      <c r="C19659" s="1" t="s">
        <v>49098</v>
      </c>
      <c r="D19659" s="1" t="s">
        <v>49099</v>
      </c>
      <c r="E19659" s="1" t="s">
        <v>66</v>
      </c>
      <c r="F19659" s="1" t="s">
        <v>171</v>
      </c>
      <c r="G19659" s="1" t="s">
        <v>172</v>
      </c>
    </row>
    <row r="19660" spans="2:7" x14ac:dyDescent="0.25">
      <c r="B19660" s="1" t="s">
        <v>49100</v>
      </c>
      <c r="C19660" s="1" t="s">
        <v>49101</v>
      </c>
      <c r="D19660" s="1" t="s">
        <v>49102</v>
      </c>
      <c r="E19660" s="1" t="s">
        <v>66</v>
      </c>
      <c r="G19660" s="1" t="s">
        <v>199</v>
      </c>
    </row>
    <row r="19661" spans="2:7" x14ac:dyDescent="0.25">
      <c r="B19661" s="1" t="s">
        <v>49103</v>
      </c>
      <c r="C19661" s="1" t="s">
        <v>49104</v>
      </c>
      <c r="D19661" s="1" t="s">
        <v>49105</v>
      </c>
      <c r="E19661" s="1" t="s">
        <v>66</v>
      </c>
      <c r="F19661" s="1" t="s">
        <v>387</v>
      </c>
      <c r="G19661" s="1" t="s">
        <v>388</v>
      </c>
    </row>
    <row r="19662" spans="2:7" x14ac:dyDescent="0.25">
      <c r="B19662" s="1" t="s">
        <v>49106</v>
      </c>
      <c r="C19662" s="1" t="s">
        <v>49107</v>
      </c>
      <c r="D19662" s="1" t="s">
        <v>49108</v>
      </c>
      <c r="E19662" s="1" t="s">
        <v>66</v>
      </c>
      <c r="G19662" s="1" t="s">
        <v>199</v>
      </c>
    </row>
    <row r="19663" spans="2:7" x14ac:dyDescent="0.25">
      <c r="B19663" s="1" t="s">
        <v>49109</v>
      </c>
      <c r="C19663" s="1" t="s">
        <v>49110</v>
      </c>
      <c r="D19663" s="1" t="s">
        <v>49111</v>
      </c>
      <c r="E19663" s="1" t="s">
        <v>66</v>
      </c>
      <c r="G19663" s="1" t="s">
        <v>199</v>
      </c>
    </row>
    <row r="19664" spans="2:7" x14ac:dyDescent="0.25">
      <c r="B19664" s="1" t="s">
        <v>49112</v>
      </c>
      <c r="C19664" s="1" t="s">
        <v>49113</v>
      </c>
      <c r="D19664" s="1" t="s">
        <v>49114</v>
      </c>
      <c r="E19664" s="1" t="s">
        <v>66</v>
      </c>
      <c r="G19664" s="1" t="s">
        <v>199</v>
      </c>
    </row>
    <row r="19665" spans="1:7" x14ac:dyDescent="0.25">
      <c r="B19665" s="1" t="s">
        <v>49115</v>
      </c>
      <c r="C19665" s="1" t="s">
        <v>49116</v>
      </c>
      <c r="D19665" s="1" t="s">
        <v>49117</v>
      </c>
      <c r="E19665" s="1" t="s">
        <v>66</v>
      </c>
      <c r="G19665" s="1" t="s">
        <v>199</v>
      </c>
    </row>
    <row r="19666" spans="1:7" x14ac:dyDescent="0.25">
      <c r="B19666" s="1" t="s">
        <v>49118</v>
      </c>
      <c r="C19666" s="1" t="s">
        <v>49119</v>
      </c>
      <c r="D19666" s="1" t="s">
        <v>49120</v>
      </c>
      <c r="E19666" s="1" t="s">
        <v>66</v>
      </c>
      <c r="G19666" s="1" t="s">
        <v>199</v>
      </c>
    </row>
    <row r="19667" spans="1:7" x14ac:dyDescent="0.25">
      <c r="B19667" s="1" t="s">
        <v>49121</v>
      </c>
      <c r="C19667" s="1" t="s">
        <v>49122</v>
      </c>
      <c r="D19667" s="1" t="s">
        <v>49123</v>
      </c>
      <c r="E19667" s="1" t="s">
        <v>66</v>
      </c>
      <c r="G19667" s="1" t="s">
        <v>199</v>
      </c>
    </row>
    <row r="19668" spans="1:7" x14ac:dyDescent="0.25">
      <c r="B19668" s="1" t="s">
        <v>49124</v>
      </c>
      <c r="C19668" s="1" t="s">
        <v>49125</v>
      </c>
      <c r="D19668" s="1" t="s">
        <v>49126</v>
      </c>
      <c r="E19668" s="1" t="s">
        <v>66</v>
      </c>
      <c r="G19668" s="1" t="s">
        <v>199</v>
      </c>
    </row>
    <row r="19669" spans="1:7" x14ac:dyDescent="0.25">
      <c r="B19669" s="1" t="s">
        <v>49127</v>
      </c>
      <c r="C19669" s="1" t="s">
        <v>49128</v>
      </c>
      <c r="D19669" s="1" t="s">
        <v>49129</v>
      </c>
      <c r="E19669" s="1" t="s">
        <v>66</v>
      </c>
      <c r="G19669" s="1" t="s">
        <v>199</v>
      </c>
    </row>
    <row r="19670" spans="1:7" x14ac:dyDescent="0.25">
      <c r="B19670" s="1" t="s">
        <v>49130</v>
      </c>
      <c r="C19670" s="1" t="s">
        <v>49131</v>
      </c>
      <c r="D19670" s="1" t="s">
        <v>49132</v>
      </c>
      <c r="E19670" s="1" t="s">
        <v>66</v>
      </c>
      <c r="G19670" s="1" t="s">
        <v>199</v>
      </c>
    </row>
    <row r="19671" spans="1:7" x14ac:dyDescent="0.25">
      <c r="B19671" s="1" t="s">
        <v>22389</v>
      </c>
      <c r="C19671" s="1" t="s">
        <v>22390</v>
      </c>
      <c r="D19671" s="1" t="s">
        <v>22391</v>
      </c>
      <c r="E19671" s="1" t="s">
        <v>66</v>
      </c>
      <c r="F19671" s="1" t="s">
        <v>480</v>
      </c>
      <c r="G19671" s="1" t="s">
        <v>481</v>
      </c>
    </row>
    <row r="19672" spans="1:7" x14ac:dyDescent="0.25">
      <c r="B19672" s="1" t="s">
        <v>43002</v>
      </c>
      <c r="C19672" s="1" t="s">
        <v>43003</v>
      </c>
      <c r="D19672" s="1" t="s">
        <v>43004</v>
      </c>
      <c r="E19672" s="1" t="s">
        <v>66</v>
      </c>
      <c r="G19672" s="1" t="s">
        <v>199</v>
      </c>
    </row>
    <row r="19673" spans="1:7" x14ac:dyDescent="0.25">
      <c r="A19673" s="1">
        <v>35123832</v>
      </c>
      <c r="B19673" s="1" t="s">
        <v>49133</v>
      </c>
      <c r="C19673" s="1" t="s">
        <v>49134</v>
      </c>
      <c r="D19673" s="1" t="s">
        <v>49135</v>
      </c>
      <c r="E19673" s="1" t="s">
        <v>66</v>
      </c>
      <c r="F19673" s="1" t="s">
        <v>3175</v>
      </c>
      <c r="G19673" s="1" t="s">
        <v>3176</v>
      </c>
    </row>
    <row r="19674" spans="1:7" x14ac:dyDescent="0.25">
      <c r="A19674" s="1">
        <v>35123427</v>
      </c>
      <c r="B19674" s="1" t="s">
        <v>49136</v>
      </c>
      <c r="C19674" s="1" t="s">
        <v>49137</v>
      </c>
      <c r="D19674" s="1" t="s">
        <v>49136</v>
      </c>
      <c r="E19674" s="1" t="s">
        <v>66</v>
      </c>
      <c r="F19674" s="1" t="s">
        <v>3175</v>
      </c>
      <c r="G19674" s="1" t="s">
        <v>3176</v>
      </c>
    </row>
    <row r="19675" spans="1:7" x14ac:dyDescent="0.25">
      <c r="B19675" s="1" t="s">
        <v>49138</v>
      </c>
      <c r="C19675" s="1" t="s">
        <v>49138</v>
      </c>
      <c r="D19675" s="1" t="s">
        <v>49138</v>
      </c>
      <c r="E19675" s="1" t="s">
        <v>66</v>
      </c>
      <c r="F19675" s="1" t="s">
        <v>387</v>
      </c>
      <c r="G19675" s="1" t="s">
        <v>388</v>
      </c>
    </row>
    <row r="19676" spans="1:7" x14ac:dyDescent="0.25">
      <c r="B19676" s="1" t="s">
        <v>49139</v>
      </c>
      <c r="C19676" s="1" t="s">
        <v>49139</v>
      </c>
      <c r="D19676" s="1" t="s">
        <v>49139</v>
      </c>
      <c r="E19676" s="1" t="s">
        <v>66</v>
      </c>
      <c r="F19676" s="1" t="s">
        <v>387</v>
      </c>
      <c r="G19676" s="1" t="s">
        <v>388</v>
      </c>
    </row>
    <row r="19677" spans="1:7" x14ac:dyDescent="0.25">
      <c r="B19677" s="1" t="s">
        <v>49140</v>
      </c>
      <c r="C19677" s="1" t="s">
        <v>49141</v>
      </c>
      <c r="D19677" s="1" t="s">
        <v>49141</v>
      </c>
      <c r="E19677" s="1" t="s">
        <v>66</v>
      </c>
      <c r="F19677" s="1" t="s">
        <v>387</v>
      </c>
      <c r="G19677" s="1" t="s">
        <v>388</v>
      </c>
    </row>
    <row r="19678" spans="1:7" x14ac:dyDescent="0.25">
      <c r="B19678" s="1" t="s">
        <v>49142</v>
      </c>
      <c r="C19678" s="1" t="s">
        <v>49143</v>
      </c>
      <c r="D19678" s="1" t="s">
        <v>49143</v>
      </c>
      <c r="E19678" s="1" t="s">
        <v>66</v>
      </c>
      <c r="F19678" s="1" t="s">
        <v>387</v>
      </c>
      <c r="G19678" s="1" t="s">
        <v>388</v>
      </c>
    </row>
    <row r="19679" spans="1:7" x14ac:dyDescent="0.25">
      <c r="B19679" s="1" t="s">
        <v>49144</v>
      </c>
      <c r="C19679" s="1" t="s">
        <v>49145</v>
      </c>
      <c r="D19679" s="1" t="s">
        <v>49146</v>
      </c>
      <c r="E19679" s="1" t="s">
        <v>66</v>
      </c>
      <c r="F19679" s="1" t="s">
        <v>356</v>
      </c>
      <c r="G19679" s="1" t="s">
        <v>357</v>
      </c>
    </row>
    <row r="19680" spans="1:7" x14ac:dyDescent="0.25">
      <c r="B19680" s="1" t="s">
        <v>49147</v>
      </c>
      <c r="C19680" s="1" t="s">
        <v>49148</v>
      </c>
      <c r="D19680" s="1" t="s">
        <v>49149</v>
      </c>
      <c r="E19680" s="1" t="s">
        <v>66</v>
      </c>
      <c r="F19680" s="1" t="s">
        <v>387</v>
      </c>
      <c r="G19680" s="1" t="s">
        <v>388</v>
      </c>
    </row>
    <row r="19681" spans="2:7" x14ac:dyDescent="0.25">
      <c r="B19681" s="1" t="s">
        <v>49150</v>
      </c>
      <c r="C19681" s="1" t="s">
        <v>49151</v>
      </c>
      <c r="D19681" s="1" t="s">
        <v>49152</v>
      </c>
      <c r="E19681" s="1" t="s">
        <v>66</v>
      </c>
      <c r="F19681" s="1" t="s">
        <v>387</v>
      </c>
      <c r="G19681" s="1" t="s">
        <v>388</v>
      </c>
    </row>
    <row r="19682" spans="2:7" x14ac:dyDescent="0.25">
      <c r="B19682" s="1" t="s">
        <v>49153</v>
      </c>
      <c r="C19682" s="1" t="s">
        <v>49154</v>
      </c>
      <c r="D19682" s="1" t="s">
        <v>49155</v>
      </c>
      <c r="E19682" s="1" t="s">
        <v>66</v>
      </c>
      <c r="F19682" s="1" t="s">
        <v>387</v>
      </c>
      <c r="G19682" s="1" t="s">
        <v>388</v>
      </c>
    </row>
    <row r="19683" spans="2:7" x14ac:dyDescent="0.25">
      <c r="B19683" s="1" t="s">
        <v>49156</v>
      </c>
      <c r="C19683" s="1" t="s">
        <v>49157</v>
      </c>
      <c r="D19683" s="1" t="s">
        <v>49158</v>
      </c>
      <c r="E19683" s="1" t="s">
        <v>66</v>
      </c>
      <c r="F19683" s="1" t="s">
        <v>387</v>
      </c>
      <c r="G19683" s="1" t="s">
        <v>388</v>
      </c>
    </row>
    <row r="19684" spans="2:7" x14ac:dyDescent="0.25">
      <c r="B19684" s="1" t="s">
        <v>49159</v>
      </c>
      <c r="C19684" s="1" t="s">
        <v>49160</v>
      </c>
      <c r="D19684" s="1" t="s">
        <v>49161</v>
      </c>
      <c r="E19684" s="1" t="s">
        <v>66</v>
      </c>
      <c r="F19684" s="1" t="s">
        <v>387</v>
      </c>
      <c r="G19684" s="1" t="s">
        <v>388</v>
      </c>
    </row>
    <row r="19685" spans="2:7" x14ac:dyDescent="0.25">
      <c r="B19685" s="1" t="s">
        <v>49162</v>
      </c>
      <c r="C19685" s="1" t="s">
        <v>49163</v>
      </c>
      <c r="D19685" s="1" t="s">
        <v>49164</v>
      </c>
      <c r="E19685" s="1" t="s">
        <v>66</v>
      </c>
      <c r="F19685" s="1" t="s">
        <v>387</v>
      </c>
      <c r="G19685" s="1" t="s">
        <v>388</v>
      </c>
    </row>
    <row r="19686" spans="2:7" x14ac:dyDescent="0.25">
      <c r="B19686" s="1" t="s">
        <v>49165</v>
      </c>
      <c r="C19686" s="1" t="s">
        <v>49166</v>
      </c>
      <c r="D19686" s="1" t="s">
        <v>49167</v>
      </c>
      <c r="E19686" s="1" t="s">
        <v>66</v>
      </c>
      <c r="F19686" s="1" t="s">
        <v>387</v>
      </c>
      <c r="G19686" s="1" t="s">
        <v>388</v>
      </c>
    </row>
    <row r="19687" spans="2:7" x14ac:dyDescent="0.25">
      <c r="B19687" s="1" t="s">
        <v>49168</v>
      </c>
      <c r="C19687" s="1" t="s">
        <v>49169</v>
      </c>
      <c r="D19687" s="1" t="s">
        <v>49170</v>
      </c>
      <c r="E19687" s="1" t="s">
        <v>66</v>
      </c>
      <c r="F19687" s="1" t="s">
        <v>387</v>
      </c>
      <c r="G19687" s="1" t="s">
        <v>388</v>
      </c>
    </row>
    <row r="19688" spans="2:7" x14ac:dyDescent="0.25">
      <c r="B19688" s="1" t="s">
        <v>49171</v>
      </c>
      <c r="C19688" s="1" t="s">
        <v>49172</v>
      </c>
      <c r="D19688" s="1" t="s">
        <v>49173</v>
      </c>
      <c r="E19688" s="1" t="s">
        <v>66</v>
      </c>
      <c r="F19688" s="1" t="s">
        <v>387</v>
      </c>
      <c r="G19688" s="1" t="s">
        <v>388</v>
      </c>
    </row>
    <row r="19689" spans="2:7" x14ac:dyDescent="0.25">
      <c r="B19689" s="1" t="s">
        <v>49174</v>
      </c>
      <c r="C19689" s="1" t="s">
        <v>49175</v>
      </c>
      <c r="D19689" s="1" t="s">
        <v>49176</v>
      </c>
      <c r="E19689" s="1" t="s">
        <v>66</v>
      </c>
      <c r="F19689" s="1" t="s">
        <v>387</v>
      </c>
      <c r="G19689" s="1" t="s">
        <v>388</v>
      </c>
    </row>
    <row r="19690" spans="2:7" x14ac:dyDescent="0.25">
      <c r="B19690" s="1" t="s">
        <v>49177</v>
      </c>
      <c r="C19690" s="1" t="s">
        <v>49178</v>
      </c>
      <c r="D19690" s="1" t="s">
        <v>49179</v>
      </c>
      <c r="E19690" s="1" t="s">
        <v>66</v>
      </c>
      <c r="F19690" s="1" t="s">
        <v>387</v>
      </c>
      <c r="G19690" s="1" t="s">
        <v>388</v>
      </c>
    </row>
    <row r="19691" spans="2:7" x14ac:dyDescent="0.25">
      <c r="B19691" s="1" t="s">
        <v>49180</v>
      </c>
      <c r="C19691" s="1" t="s">
        <v>49181</v>
      </c>
      <c r="D19691" s="1" t="s">
        <v>49182</v>
      </c>
      <c r="E19691" s="1" t="s">
        <v>66</v>
      </c>
      <c r="F19691" s="1" t="s">
        <v>387</v>
      </c>
      <c r="G19691" s="1" t="s">
        <v>388</v>
      </c>
    </row>
    <row r="19692" spans="2:7" x14ac:dyDescent="0.25">
      <c r="B19692" s="1" t="s">
        <v>49183</v>
      </c>
      <c r="C19692" s="1" t="s">
        <v>49184</v>
      </c>
      <c r="D19692" s="1" t="s">
        <v>49185</v>
      </c>
      <c r="E19692" s="1" t="s">
        <v>66</v>
      </c>
      <c r="F19692" s="1" t="s">
        <v>387</v>
      </c>
      <c r="G19692" s="1" t="s">
        <v>388</v>
      </c>
    </row>
    <row r="19693" spans="2:7" x14ac:dyDescent="0.25">
      <c r="B19693" s="1" t="s">
        <v>49186</v>
      </c>
      <c r="C19693" s="1" t="s">
        <v>49187</v>
      </c>
      <c r="D19693" s="1" t="s">
        <v>49188</v>
      </c>
      <c r="E19693" s="1" t="s">
        <v>66</v>
      </c>
      <c r="F19693" s="1" t="s">
        <v>387</v>
      </c>
      <c r="G19693" s="1" t="s">
        <v>388</v>
      </c>
    </row>
    <row r="19694" spans="2:7" x14ac:dyDescent="0.25">
      <c r="B19694" s="1" t="s">
        <v>49189</v>
      </c>
      <c r="C19694" s="1" t="s">
        <v>49190</v>
      </c>
      <c r="D19694" s="1" t="s">
        <v>49191</v>
      </c>
      <c r="E19694" s="1" t="s">
        <v>66</v>
      </c>
      <c r="F19694" s="1" t="s">
        <v>387</v>
      </c>
      <c r="G19694" s="1" t="s">
        <v>388</v>
      </c>
    </row>
    <row r="19695" spans="2:7" x14ac:dyDescent="0.25">
      <c r="B19695" s="1" t="s">
        <v>49192</v>
      </c>
      <c r="C19695" s="1" t="s">
        <v>49193</v>
      </c>
      <c r="D19695" s="1" t="s">
        <v>49194</v>
      </c>
      <c r="E19695" s="1" t="s">
        <v>66</v>
      </c>
      <c r="F19695" s="1" t="s">
        <v>387</v>
      </c>
      <c r="G19695" s="1" t="s">
        <v>388</v>
      </c>
    </row>
    <row r="19696" spans="2:7" x14ac:dyDescent="0.25">
      <c r="B19696" s="1" t="s">
        <v>49195</v>
      </c>
      <c r="C19696" s="1" t="s">
        <v>49196</v>
      </c>
      <c r="D19696" s="1" t="s">
        <v>49197</v>
      </c>
      <c r="E19696" s="1" t="s">
        <v>66</v>
      </c>
      <c r="F19696" s="1" t="s">
        <v>387</v>
      </c>
      <c r="G19696" s="1" t="s">
        <v>388</v>
      </c>
    </row>
    <row r="19697" spans="1:7" x14ac:dyDescent="0.25">
      <c r="B19697" s="1" t="s">
        <v>49198</v>
      </c>
      <c r="C19697" s="1" t="s">
        <v>49199</v>
      </c>
      <c r="D19697" s="1" t="s">
        <v>49200</v>
      </c>
      <c r="E19697" s="1" t="s">
        <v>66</v>
      </c>
      <c r="F19697" s="1" t="s">
        <v>387</v>
      </c>
      <c r="G19697" s="1" t="s">
        <v>388</v>
      </c>
    </row>
    <row r="19698" spans="1:7" x14ac:dyDescent="0.25">
      <c r="B19698" s="1" t="s">
        <v>49201</v>
      </c>
      <c r="C19698" s="1" t="s">
        <v>49202</v>
      </c>
      <c r="D19698" s="1" t="s">
        <v>49203</v>
      </c>
      <c r="E19698" s="1" t="s">
        <v>66</v>
      </c>
      <c r="F19698" s="1" t="s">
        <v>387</v>
      </c>
      <c r="G19698" s="1" t="s">
        <v>388</v>
      </c>
    </row>
    <row r="19699" spans="1:7" x14ac:dyDescent="0.25">
      <c r="B19699" s="1" t="s">
        <v>49204</v>
      </c>
      <c r="C19699" s="1" t="s">
        <v>49205</v>
      </c>
      <c r="D19699" s="1" t="s">
        <v>49206</v>
      </c>
      <c r="E19699" s="1" t="s">
        <v>66</v>
      </c>
      <c r="F19699" s="1" t="s">
        <v>387</v>
      </c>
      <c r="G19699" s="1" t="s">
        <v>388</v>
      </c>
    </row>
    <row r="19700" spans="1:7" x14ac:dyDescent="0.25">
      <c r="B19700" s="1" t="s">
        <v>49207</v>
      </c>
      <c r="C19700" s="1" t="s">
        <v>49208</v>
      </c>
      <c r="D19700" s="1" t="s">
        <v>49209</v>
      </c>
      <c r="E19700" s="1" t="s">
        <v>66</v>
      </c>
      <c r="F19700" s="1" t="s">
        <v>387</v>
      </c>
      <c r="G19700" s="1" t="s">
        <v>388</v>
      </c>
    </row>
    <row r="19701" spans="1:7" x14ac:dyDescent="0.25">
      <c r="B19701" s="1" t="s">
        <v>49210</v>
      </c>
      <c r="C19701" s="1" t="s">
        <v>49211</v>
      </c>
      <c r="D19701" s="1" t="s">
        <v>49212</v>
      </c>
      <c r="E19701" s="1" t="s">
        <v>66</v>
      </c>
      <c r="F19701" s="1" t="s">
        <v>387</v>
      </c>
      <c r="G19701" s="1" t="s">
        <v>388</v>
      </c>
    </row>
    <row r="19702" spans="1:7" x14ac:dyDescent="0.25">
      <c r="B19702" s="1" t="s">
        <v>49213</v>
      </c>
      <c r="C19702" s="1" t="s">
        <v>49214</v>
      </c>
      <c r="D19702" s="1" t="s">
        <v>49215</v>
      </c>
      <c r="E19702" s="1" t="s">
        <v>66</v>
      </c>
      <c r="F19702" s="1" t="s">
        <v>387</v>
      </c>
      <c r="G19702" s="1" t="s">
        <v>388</v>
      </c>
    </row>
    <row r="19703" spans="1:7" x14ac:dyDescent="0.25">
      <c r="A19703" s="1">
        <v>35520345</v>
      </c>
      <c r="B19703" s="1" t="s">
        <v>49216</v>
      </c>
      <c r="C19703" s="1" t="s">
        <v>49216</v>
      </c>
      <c r="D19703" s="1" t="s">
        <v>49216</v>
      </c>
      <c r="G19703" s="1" t="s">
        <v>199</v>
      </c>
    </row>
    <row r="19704" spans="1:7" x14ac:dyDescent="0.25">
      <c r="A19704" s="1">
        <v>35520346</v>
      </c>
      <c r="B19704" s="1" t="s">
        <v>39983</v>
      </c>
      <c r="C19704" s="1" t="s">
        <v>39984</v>
      </c>
      <c r="D19704" s="1" t="s">
        <v>39985</v>
      </c>
      <c r="E19704" s="1" t="s">
        <v>65</v>
      </c>
      <c r="F19704" s="1" t="s">
        <v>49217</v>
      </c>
      <c r="G19704" s="1" t="s">
        <v>49218</v>
      </c>
    </row>
    <row r="19705" spans="1:7" x14ac:dyDescent="0.25">
      <c r="B19705" s="1" t="s">
        <v>49219</v>
      </c>
      <c r="C19705" s="1" t="s">
        <v>49220</v>
      </c>
      <c r="D19705" s="1" t="s">
        <v>49221</v>
      </c>
      <c r="E19705" s="1" t="s">
        <v>66</v>
      </c>
      <c r="F19705" s="1" t="s">
        <v>356</v>
      </c>
      <c r="G19705" s="1" t="s">
        <v>357</v>
      </c>
    </row>
    <row r="19706" spans="1:7" x14ac:dyDescent="0.25">
      <c r="A19706" s="1">
        <v>35520348</v>
      </c>
      <c r="B19706" s="1" t="s">
        <v>2485</v>
      </c>
      <c r="C19706" s="1" t="s">
        <v>2486</v>
      </c>
      <c r="D19706" s="1" t="s">
        <v>2487</v>
      </c>
      <c r="E19706" s="1" t="s">
        <v>65</v>
      </c>
      <c r="F19706" s="1" t="s">
        <v>2488</v>
      </c>
      <c r="G19706" s="1" t="s">
        <v>2489</v>
      </c>
    </row>
    <row r="19707" spans="1:7" x14ac:dyDescent="0.25">
      <c r="A19707" s="1">
        <v>35520349</v>
      </c>
      <c r="B19707" s="1" t="s">
        <v>49222</v>
      </c>
      <c r="C19707" s="1" t="s">
        <v>49223</v>
      </c>
      <c r="D19707" s="1" t="s">
        <v>49224</v>
      </c>
      <c r="E19707" s="1" t="s">
        <v>66</v>
      </c>
      <c r="F19707" s="1" t="s">
        <v>214</v>
      </c>
      <c r="G19707" s="1" t="s">
        <v>215</v>
      </c>
    </row>
    <row r="19708" spans="1:7" x14ac:dyDescent="0.25">
      <c r="A19708" s="1">
        <v>35520350</v>
      </c>
      <c r="B19708" s="1" t="s">
        <v>49225</v>
      </c>
      <c r="C19708" s="1" t="s">
        <v>49226</v>
      </c>
      <c r="D19708" s="1" t="s">
        <v>49227</v>
      </c>
      <c r="E19708" s="1" t="s">
        <v>65</v>
      </c>
      <c r="F19708" s="1" t="s">
        <v>2196</v>
      </c>
      <c r="G19708" s="1" t="s">
        <v>2197</v>
      </c>
    </row>
    <row r="19709" spans="1:7" x14ac:dyDescent="0.25">
      <c r="A19709" s="1">
        <v>35520351</v>
      </c>
      <c r="B19709" s="1" t="s">
        <v>39828</v>
      </c>
      <c r="C19709" s="1" t="s">
        <v>39829</v>
      </c>
      <c r="D19709" s="1" t="s">
        <v>39830</v>
      </c>
      <c r="E19709" s="1" t="s">
        <v>65</v>
      </c>
      <c r="F19709" s="1" t="s">
        <v>2196</v>
      </c>
      <c r="G19709" s="1" t="s">
        <v>2197</v>
      </c>
    </row>
    <row r="19710" spans="1:7" x14ac:dyDescent="0.25">
      <c r="A19710" s="1">
        <v>35520352</v>
      </c>
      <c r="B19710" s="1" t="s">
        <v>49228</v>
      </c>
      <c r="C19710" s="1" t="s">
        <v>49229</v>
      </c>
      <c r="D19710" s="1" t="s">
        <v>49230</v>
      </c>
      <c r="E19710" s="1" t="s">
        <v>65</v>
      </c>
      <c r="F19710" s="1" t="s">
        <v>2196</v>
      </c>
      <c r="G19710" s="1" t="s">
        <v>2197</v>
      </c>
    </row>
    <row r="19711" spans="1:7" x14ac:dyDescent="0.25">
      <c r="B19711" s="1" t="s">
        <v>49231</v>
      </c>
      <c r="C19711" s="1" t="s">
        <v>49232</v>
      </c>
      <c r="D19711" s="1" t="s">
        <v>49233</v>
      </c>
      <c r="E19711" s="1" t="s">
        <v>66</v>
      </c>
      <c r="F19711" s="1" t="s">
        <v>16732</v>
      </c>
      <c r="G19711" s="1" t="s">
        <v>16733</v>
      </c>
    </row>
    <row r="19712" spans="1:7" x14ac:dyDescent="0.25">
      <c r="A19712" s="1">
        <v>37140504</v>
      </c>
      <c r="B19712" s="1" t="s">
        <v>49234</v>
      </c>
      <c r="C19712" s="1" t="s">
        <v>49234</v>
      </c>
      <c r="D19712" s="1" t="s">
        <v>49234</v>
      </c>
      <c r="G19712" s="1" t="s">
        <v>199</v>
      </c>
    </row>
    <row r="19713" spans="1:7" x14ac:dyDescent="0.25">
      <c r="A19713" s="1">
        <v>35510900</v>
      </c>
      <c r="B19713" s="1" t="s">
        <v>23</v>
      </c>
      <c r="C19713" s="1" t="s">
        <v>49235</v>
      </c>
      <c r="D19713" s="1" t="s">
        <v>49236</v>
      </c>
      <c r="E19713" s="1" t="s">
        <v>65</v>
      </c>
      <c r="F19713" s="1" t="s">
        <v>97</v>
      </c>
      <c r="G19713" s="1" t="s">
        <v>49237</v>
      </c>
    </row>
    <row r="19714" spans="1:7" x14ac:dyDescent="0.25">
      <c r="A19714" s="1">
        <v>35510901</v>
      </c>
      <c r="B19714" s="1" t="s">
        <v>49238</v>
      </c>
      <c r="C19714" s="1" t="s">
        <v>49239</v>
      </c>
      <c r="D19714" s="1" t="s">
        <v>49240</v>
      </c>
      <c r="E19714" s="1" t="s">
        <v>65</v>
      </c>
      <c r="F19714" s="1" t="s">
        <v>97</v>
      </c>
      <c r="G19714" s="1" t="s">
        <v>49237</v>
      </c>
    </row>
    <row r="19715" spans="1:7" x14ac:dyDescent="0.25">
      <c r="A19715" s="1">
        <v>35510902</v>
      </c>
      <c r="B19715" s="1" t="s">
        <v>49241</v>
      </c>
      <c r="C19715" s="1" t="s">
        <v>49242</v>
      </c>
      <c r="D19715" s="1" t="s">
        <v>49243</v>
      </c>
      <c r="E19715" s="1" t="s">
        <v>65</v>
      </c>
      <c r="F19715" s="1" t="s">
        <v>97</v>
      </c>
      <c r="G19715" s="1" t="s">
        <v>49237</v>
      </c>
    </row>
    <row r="19716" spans="1:7" x14ac:dyDescent="0.25">
      <c r="A19716" s="1">
        <v>35510903</v>
      </c>
      <c r="B19716" s="1" t="s">
        <v>37</v>
      </c>
      <c r="C19716" s="1" t="s">
        <v>49244</v>
      </c>
      <c r="D19716" s="1" t="s">
        <v>49245</v>
      </c>
      <c r="E19716" s="1" t="s">
        <v>65</v>
      </c>
      <c r="F19716" s="1" t="s">
        <v>97</v>
      </c>
      <c r="G19716" s="1" t="s">
        <v>49237</v>
      </c>
    </row>
    <row r="19717" spans="1:7" x14ac:dyDescent="0.25">
      <c r="A19717" s="1">
        <v>37140505</v>
      </c>
      <c r="B19717" s="1" t="s">
        <v>49246</v>
      </c>
      <c r="C19717" s="1" t="s">
        <v>49246</v>
      </c>
      <c r="D19717" s="1" t="s">
        <v>49246</v>
      </c>
      <c r="G19717" s="1" t="s">
        <v>199</v>
      </c>
    </row>
    <row r="19718" spans="1:7" x14ac:dyDescent="0.25">
      <c r="A19718" s="1">
        <v>37140506</v>
      </c>
      <c r="B19718" s="1" t="s">
        <v>49247</v>
      </c>
      <c r="C19718" s="1" t="s">
        <v>49247</v>
      </c>
      <c r="D19718" s="1" t="s">
        <v>49247</v>
      </c>
      <c r="G19718" s="1" t="s">
        <v>199</v>
      </c>
    </row>
    <row r="19719" spans="1:7" x14ac:dyDescent="0.25">
      <c r="A19719" s="1">
        <v>37140507</v>
      </c>
      <c r="B19719" s="1" t="s">
        <v>49248</v>
      </c>
      <c r="C19719" s="1" t="s">
        <v>49248</v>
      </c>
      <c r="D19719" s="1" t="s">
        <v>49248</v>
      </c>
      <c r="G19719" s="1" t="s">
        <v>199</v>
      </c>
    </row>
    <row r="19720" spans="1:7" x14ac:dyDescent="0.25">
      <c r="A19720" s="1">
        <v>37140508</v>
      </c>
      <c r="B19720" s="1" t="s">
        <v>49249</v>
      </c>
      <c r="C19720" s="1" t="s">
        <v>49249</v>
      </c>
      <c r="D19720" s="1" t="s">
        <v>49249</v>
      </c>
      <c r="G19720" s="1" t="s">
        <v>199</v>
      </c>
    </row>
    <row r="19721" spans="1:7" x14ac:dyDescent="0.25">
      <c r="A19721" s="1">
        <v>37140509</v>
      </c>
      <c r="B19721" s="1" t="s">
        <v>49250</v>
      </c>
      <c r="C19721" s="1" t="s">
        <v>49250</v>
      </c>
      <c r="D19721" s="1" t="s">
        <v>49250</v>
      </c>
      <c r="G19721" s="1" t="s">
        <v>199</v>
      </c>
    </row>
    <row r="19722" spans="1:7" x14ac:dyDescent="0.25">
      <c r="A19722" s="1">
        <v>37140510</v>
      </c>
      <c r="B19722" s="1" t="s">
        <v>49251</v>
      </c>
      <c r="C19722" s="1" t="s">
        <v>49251</v>
      </c>
      <c r="D19722" s="1" t="s">
        <v>49251</v>
      </c>
      <c r="G19722" s="1" t="s">
        <v>199</v>
      </c>
    </row>
    <row r="19723" spans="1:7" x14ac:dyDescent="0.25">
      <c r="A19723" s="1">
        <v>37140511</v>
      </c>
      <c r="B19723" s="1" t="s">
        <v>49252</v>
      </c>
      <c r="C19723" s="1" t="s">
        <v>49252</v>
      </c>
      <c r="D19723" s="1" t="s">
        <v>49252</v>
      </c>
      <c r="G19723" s="1" t="s">
        <v>199</v>
      </c>
    </row>
    <row r="19724" spans="1:7" x14ac:dyDescent="0.25">
      <c r="A19724" s="1">
        <v>37140512</v>
      </c>
      <c r="B19724" s="1" t="s">
        <v>49253</v>
      </c>
      <c r="C19724" s="1" t="s">
        <v>49253</v>
      </c>
      <c r="D19724" s="1" t="s">
        <v>49253</v>
      </c>
      <c r="G19724" s="1" t="s">
        <v>199</v>
      </c>
    </row>
    <row r="19725" spans="1:7" x14ac:dyDescent="0.25">
      <c r="A19725" s="1">
        <v>37140513</v>
      </c>
      <c r="B19725" s="1" t="s">
        <v>49254</v>
      </c>
      <c r="C19725" s="1" t="s">
        <v>49254</v>
      </c>
      <c r="D19725" s="1" t="s">
        <v>49254</v>
      </c>
      <c r="G19725" s="1" t="s">
        <v>199</v>
      </c>
    </row>
    <row r="19726" spans="1:7" x14ac:dyDescent="0.25">
      <c r="A19726" s="1">
        <v>37140514</v>
      </c>
      <c r="B19726" s="1" t="s">
        <v>49255</v>
      </c>
      <c r="C19726" s="1" t="s">
        <v>49255</v>
      </c>
      <c r="D19726" s="1" t="s">
        <v>49255</v>
      </c>
      <c r="G19726" s="1" t="s">
        <v>199</v>
      </c>
    </row>
    <row r="19727" spans="1:7" x14ac:dyDescent="0.25">
      <c r="A19727" s="1">
        <v>35510904</v>
      </c>
      <c r="B19727" s="1" t="s">
        <v>49256</v>
      </c>
      <c r="C19727" s="1" t="s">
        <v>49257</v>
      </c>
      <c r="D19727" s="1" t="s">
        <v>49258</v>
      </c>
      <c r="E19727" s="1" t="s">
        <v>65</v>
      </c>
      <c r="F19727" s="1" t="s">
        <v>97</v>
      </c>
      <c r="G19727" s="1" t="s">
        <v>49237</v>
      </c>
    </row>
    <row r="19728" spans="1:7" x14ac:dyDescent="0.25">
      <c r="A19728" s="1">
        <v>35510905</v>
      </c>
      <c r="B19728" s="1" t="s">
        <v>38</v>
      </c>
      <c r="C19728" s="1" t="s">
        <v>49259</v>
      </c>
      <c r="D19728" s="1" t="s">
        <v>49260</v>
      </c>
      <c r="E19728" s="1" t="s">
        <v>65</v>
      </c>
      <c r="F19728" s="1" t="s">
        <v>97</v>
      </c>
      <c r="G19728" s="1" t="s">
        <v>49237</v>
      </c>
    </row>
    <row r="19729" spans="1:7" x14ac:dyDescent="0.25">
      <c r="A19729" s="1">
        <v>35510906</v>
      </c>
      <c r="B19729" s="1" t="s">
        <v>49261</v>
      </c>
      <c r="C19729" s="1" t="s">
        <v>49262</v>
      </c>
      <c r="D19729" s="1" t="s">
        <v>49263</v>
      </c>
      <c r="E19729" s="1" t="s">
        <v>65</v>
      </c>
      <c r="F19729" s="1" t="s">
        <v>97</v>
      </c>
      <c r="G19729" s="1" t="s">
        <v>49237</v>
      </c>
    </row>
    <row r="19730" spans="1:7" x14ac:dyDescent="0.25">
      <c r="B19730" s="1" t="s">
        <v>49264</v>
      </c>
      <c r="C19730" s="1" t="s">
        <v>49265</v>
      </c>
      <c r="D19730" s="1" t="s">
        <v>49266</v>
      </c>
      <c r="E19730" s="1" t="s">
        <v>65</v>
      </c>
      <c r="F19730" s="1" t="s">
        <v>387</v>
      </c>
      <c r="G19730" s="1" t="s">
        <v>388</v>
      </c>
    </row>
    <row r="19731" spans="1:7" x14ac:dyDescent="0.25">
      <c r="B19731" s="1" t="s">
        <v>49267</v>
      </c>
      <c r="C19731" s="1" t="s">
        <v>49268</v>
      </c>
      <c r="D19731" s="1" t="s">
        <v>49269</v>
      </c>
      <c r="E19731" s="1" t="s">
        <v>65</v>
      </c>
      <c r="F19731" s="1" t="s">
        <v>387</v>
      </c>
      <c r="G19731" s="1" t="s">
        <v>388</v>
      </c>
    </row>
    <row r="19732" spans="1:7" x14ac:dyDescent="0.25">
      <c r="B19732" s="1" t="s">
        <v>49270</v>
      </c>
      <c r="C19732" s="1" t="s">
        <v>49271</v>
      </c>
      <c r="D19732" s="1" t="s">
        <v>49272</v>
      </c>
      <c r="E19732" s="1" t="s">
        <v>65</v>
      </c>
      <c r="F19732" s="1" t="s">
        <v>387</v>
      </c>
      <c r="G19732" s="1" t="s">
        <v>388</v>
      </c>
    </row>
    <row r="19733" spans="1:7" x14ac:dyDescent="0.25">
      <c r="B19733" s="1" t="s">
        <v>49273</v>
      </c>
      <c r="C19733" s="1" t="s">
        <v>49274</v>
      </c>
      <c r="D19733" s="1" t="s">
        <v>49275</v>
      </c>
      <c r="E19733" s="1" t="s">
        <v>65</v>
      </c>
      <c r="F19733" s="1" t="s">
        <v>387</v>
      </c>
      <c r="G19733" s="1" t="s">
        <v>388</v>
      </c>
    </row>
    <row r="19734" spans="1:7" x14ac:dyDescent="0.25">
      <c r="B19734" s="1" t="s">
        <v>33183</v>
      </c>
      <c r="C19734" s="1" t="s">
        <v>33184</v>
      </c>
      <c r="D19734" s="1" t="s">
        <v>33185</v>
      </c>
      <c r="E19734" s="1" t="s">
        <v>65</v>
      </c>
      <c r="F19734" s="1" t="s">
        <v>4043</v>
      </c>
      <c r="G19734" s="1" t="s">
        <v>4044</v>
      </c>
    </row>
    <row r="19735" spans="1:7" x14ac:dyDescent="0.25">
      <c r="B19735" s="1" t="s">
        <v>49276</v>
      </c>
      <c r="C19735" s="1" t="s">
        <v>49277</v>
      </c>
      <c r="D19735" s="1" t="s">
        <v>49278</v>
      </c>
      <c r="E19735" s="1" t="s">
        <v>66</v>
      </c>
      <c r="F19735" s="1" t="s">
        <v>2397</v>
      </c>
      <c r="G19735" s="1" t="s">
        <v>2398</v>
      </c>
    </row>
    <row r="19736" spans="1:7" x14ac:dyDescent="0.25">
      <c r="A19736" s="1">
        <v>17095071</v>
      </c>
      <c r="B19736" s="1" t="s">
        <v>49279</v>
      </c>
      <c r="C19736" s="1" t="s">
        <v>49280</v>
      </c>
      <c r="D19736" s="1" t="s">
        <v>49281</v>
      </c>
      <c r="E19736" s="1" t="s">
        <v>66</v>
      </c>
      <c r="F19736" s="1" t="s">
        <v>498</v>
      </c>
      <c r="G19736" s="1" t="s">
        <v>499</v>
      </c>
    </row>
    <row r="19737" spans="1:7" x14ac:dyDescent="0.25">
      <c r="B19737" s="1" t="s">
        <v>49282</v>
      </c>
      <c r="C19737" s="1" t="s">
        <v>49283</v>
      </c>
      <c r="D19737" s="1" t="s">
        <v>49284</v>
      </c>
      <c r="E19737" s="1" t="s">
        <v>66</v>
      </c>
      <c r="F19737" s="1" t="s">
        <v>102</v>
      </c>
      <c r="G19737" s="1" t="s">
        <v>1053</v>
      </c>
    </row>
    <row r="19738" spans="1:7" x14ac:dyDescent="0.25">
      <c r="B19738" s="1" t="s">
        <v>49285</v>
      </c>
      <c r="C19738" s="1" t="s">
        <v>49286</v>
      </c>
      <c r="D19738" s="1" t="s">
        <v>49287</v>
      </c>
      <c r="E19738" s="1" t="s">
        <v>66</v>
      </c>
      <c r="F19738" s="1" t="s">
        <v>31</v>
      </c>
      <c r="G19738" s="1" t="s">
        <v>1313</v>
      </c>
    </row>
    <row r="19739" spans="1:7" x14ac:dyDescent="0.25">
      <c r="A19739" s="1">
        <v>28300104</v>
      </c>
      <c r="B19739" s="1" t="s">
        <v>19801</v>
      </c>
      <c r="C19739" s="1" t="s">
        <v>19802</v>
      </c>
      <c r="D19739" s="1" t="s">
        <v>19803</v>
      </c>
      <c r="E19739" s="1" t="s">
        <v>65</v>
      </c>
      <c r="F19739" s="1" t="s">
        <v>1656</v>
      </c>
      <c r="G19739" s="1" t="s">
        <v>1657</v>
      </c>
    </row>
    <row r="19740" spans="1:7" x14ac:dyDescent="0.25">
      <c r="A19740" s="1">
        <v>28200029</v>
      </c>
      <c r="B19740" s="1" t="s">
        <v>42391</v>
      </c>
      <c r="C19740" s="1" t="s">
        <v>42392</v>
      </c>
      <c r="D19740" s="1" t="s">
        <v>42393</v>
      </c>
      <c r="E19740" s="1" t="s">
        <v>65</v>
      </c>
      <c r="F19740" s="1" t="s">
        <v>1656</v>
      </c>
      <c r="G19740" s="1" t="s">
        <v>1657</v>
      </c>
    </row>
    <row r="19741" spans="1:7" x14ac:dyDescent="0.25">
      <c r="A19741" s="1">
        <v>28300105</v>
      </c>
      <c r="B19741" s="1" t="s">
        <v>49288</v>
      </c>
      <c r="C19741" s="1" t="s">
        <v>49289</v>
      </c>
      <c r="D19741" s="1" t="s">
        <v>49290</v>
      </c>
      <c r="E19741" s="1" t="s">
        <v>65</v>
      </c>
      <c r="F19741" s="1" t="s">
        <v>1656</v>
      </c>
      <c r="G19741" s="1" t="s">
        <v>1657</v>
      </c>
    </row>
    <row r="19742" spans="1:7" x14ac:dyDescent="0.25">
      <c r="A19742" s="1">
        <v>28300106</v>
      </c>
      <c r="B19742" s="1" t="s">
        <v>49291</v>
      </c>
      <c r="C19742" s="1" t="s">
        <v>49292</v>
      </c>
      <c r="D19742" s="1" t="s">
        <v>49293</v>
      </c>
      <c r="E19742" s="1" t="s">
        <v>65</v>
      </c>
      <c r="F19742" s="1" t="s">
        <v>1656</v>
      </c>
      <c r="G19742" s="1" t="s">
        <v>1657</v>
      </c>
    </row>
    <row r="19743" spans="1:7" x14ac:dyDescent="0.25">
      <c r="A19743" s="1">
        <v>28300107</v>
      </c>
      <c r="B19743" s="1" t="s">
        <v>49294</v>
      </c>
      <c r="C19743" s="1" t="s">
        <v>49295</v>
      </c>
      <c r="D19743" s="1" t="s">
        <v>49296</v>
      </c>
      <c r="E19743" s="1" t="s">
        <v>65</v>
      </c>
      <c r="F19743" s="1" t="s">
        <v>1656</v>
      </c>
      <c r="G19743" s="1" t="s">
        <v>1657</v>
      </c>
    </row>
    <row r="19744" spans="1:7" x14ac:dyDescent="0.25">
      <c r="A19744" s="1">
        <v>35090000</v>
      </c>
      <c r="B19744" s="1" t="s">
        <v>49297</v>
      </c>
      <c r="C19744" s="1" t="s">
        <v>49298</v>
      </c>
      <c r="D19744" s="1" t="s">
        <v>49299</v>
      </c>
      <c r="E19744" s="1" t="s">
        <v>66</v>
      </c>
      <c r="F19744" s="1" t="s">
        <v>49300</v>
      </c>
      <c r="G19744" s="1" t="s">
        <v>49301</v>
      </c>
    </row>
    <row r="19745" spans="1:7" x14ac:dyDescent="0.25">
      <c r="A19745" s="1">
        <v>35090001</v>
      </c>
      <c r="B19745" s="1" t="s">
        <v>49302</v>
      </c>
      <c r="C19745" s="1" t="s">
        <v>49303</v>
      </c>
      <c r="D19745" s="1" t="s">
        <v>49302</v>
      </c>
      <c r="E19745" s="1" t="s">
        <v>66</v>
      </c>
      <c r="F19745" s="1" t="s">
        <v>49304</v>
      </c>
      <c r="G19745" s="1" t="s">
        <v>49305</v>
      </c>
    </row>
    <row r="19746" spans="1:7" x14ac:dyDescent="0.25">
      <c r="B19746" s="1" t="s">
        <v>49306</v>
      </c>
      <c r="C19746" s="1" t="s">
        <v>49306</v>
      </c>
      <c r="D19746" s="1" t="s">
        <v>49306</v>
      </c>
      <c r="E19746" s="1" t="s">
        <v>66</v>
      </c>
      <c r="F19746" s="1" t="s">
        <v>874</v>
      </c>
      <c r="G19746" s="1" t="s">
        <v>875</v>
      </c>
    </row>
    <row r="19747" spans="1:7" x14ac:dyDescent="0.25">
      <c r="B19747" s="1" t="s">
        <v>49307</v>
      </c>
      <c r="C19747" s="1" t="s">
        <v>49307</v>
      </c>
      <c r="D19747" s="1" t="s">
        <v>49307</v>
      </c>
      <c r="E19747" s="1" t="s">
        <v>66</v>
      </c>
      <c r="F19747" s="1" t="s">
        <v>874</v>
      </c>
      <c r="G19747" s="1" t="s">
        <v>875</v>
      </c>
    </row>
    <row r="19748" spans="1:7" x14ac:dyDescent="0.25">
      <c r="B19748" s="1" t="s">
        <v>49308</v>
      </c>
      <c r="C19748" s="1" t="s">
        <v>49308</v>
      </c>
      <c r="D19748" s="1" t="s">
        <v>49308</v>
      </c>
      <c r="E19748" s="1" t="s">
        <v>66</v>
      </c>
      <c r="F19748" s="1" t="s">
        <v>874</v>
      </c>
      <c r="G19748" s="1" t="s">
        <v>875</v>
      </c>
    </row>
    <row r="19749" spans="1:7" x14ac:dyDescent="0.25">
      <c r="B19749" s="1" t="s">
        <v>49309</v>
      </c>
      <c r="C19749" s="1" t="s">
        <v>49310</v>
      </c>
      <c r="D19749" s="1" t="s">
        <v>49311</v>
      </c>
      <c r="E19749" s="1" t="s">
        <v>66</v>
      </c>
      <c r="G19749" s="1" t="s">
        <v>199</v>
      </c>
    </row>
    <row r="19750" spans="1:7" x14ac:dyDescent="0.25">
      <c r="B19750" s="1" t="s">
        <v>49312</v>
      </c>
      <c r="C19750" s="1" t="s">
        <v>49313</v>
      </c>
      <c r="D19750" s="1" t="s">
        <v>49314</v>
      </c>
      <c r="E19750" s="1" t="s">
        <v>66</v>
      </c>
      <c r="F19750" s="1" t="s">
        <v>874</v>
      </c>
      <c r="G19750" s="1" t="s">
        <v>875</v>
      </c>
    </row>
    <row r="19751" spans="1:7" x14ac:dyDescent="0.25">
      <c r="B19751" s="1" t="s">
        <v>49315</v>
      </c>
      <c r="C19751" s="1" t="s">
        <v>49316</v>
      </c>
      <c r="D19751" s="1" t="s">
        <v>49317</v>
      </c>
      <c r="E19751" s="1" t="s">
        <v>66</v>
      </c>
      <c r="F19751" s="1" t="s">
        <v>874</v>
      </c>
      <c r="G19751" s="1" t="s">
        <v>875</v>
      </c>
    </row>
    <row r="19752" spans="1:7" x14ac:dyDescent="0.25">
      <c r="A19752" s="1">
        <v>35090002</v>
      </c>
      <c r="B19752" s="1" t="s">
        <v>49318</v>
      </c>
      <c r="C19752" s="1" t="s">
        <v>49319</v>
      </c>
      <c r="D19752" s="1" t="s">
        <v>49318</v>
      </c>
      <c r="E19752" s="1" t="s">
        <v>66</v>
      </c>
      <c r="F19752" s="1" t="s">
        <v>49304</v>
      </c>
      <c r="G19752" s="1" t="s">
        <v>49305</v>
      </c>
    </row>
    <row r="19753" spans="1:7" x14ac:dyDescent="0.25">
      <c r="A19753" s="1">
        <v>35090003</v>
      </c>
      <c r="B19753" s="1" t="s">
        <v>49320</v>
      </c>
      <c r="C19753" s="1" t="s">
        <v>49321</v>
      </c>
      <c r="D19753" s="1" t="s">
        <v>49320</v>
      </c>
      <c r="E19753" s="1" t="s">
        <v>66</v>
      </c>
      <c r="F19753" s="1" t="s">
        <v>49304</v>
      </c>
      <c r="G19753" s="1" t="s">
        <v>49305</v>
      </c>
    </row>
    <row r="19754" spans="1:7" x14ac:dyDescent="0.25">
      <c r="A19754" s="1">
        <v>28373015</v>
      </c>
      <c r="B19754" s="1" t="s">
        <v>49322</v>
      </c>
      <c r="C19754" s="1" t="s">
        <v>49323</v>
      </c>
      <c r="D19754" s="1" t="s">
        <v>49324</v>
      </c>
      <c r="E19754" s="1" t="s">
        <v>65</v>
      </c>
      <c r="F19754" s="1" t="s">
        <v>369</v>
      </c>
      <c r="G19754" s="1" t="s">
        <v>370</v>
      </c>
    </row>
    <row r="19755" spans="1:7" x14ac:dyDescent="0.25">
      <c r="A19755" s="1">
        <v>28273026</v>
      </c>
      <c r="B19755" s="1" t="s">
        <v>49325</v>
      </c>
      <c r="C19755" s="1" t="s">
        <v>49326</v>
      </c>
      <c r="D19755" s="1" t="s">
        <v>49327</v>
      </c>
      <c r="E19755" s="1" t="s">
        <v>65</v>
      </c>
      <c r="F19755" s="1" t="s">
        <v>369</v>
      </c>
      <c r="G19755" s="1" t="s">
        <v>370</v>
      </c>
    </row>
    <row r="19756" spans="1:7" x14ac:dyDescent="0.25">
      <c r="A19756" s="1">
        <v>28273027</v>
      </c>
      <c r="B19756" s="1" t="s">
        <v>49328</v>
      </c>
      <c r="C19756" s="1" t="s">
        <v>49329</v>
      </c>
      <c r="D19756" s="1" t="s">
        <v>49330</v>
      </c>
      <c r="E19756" s="1" t="s">
        <v>65</v>
      </c>
      <c r="F19756" s="1" t="s">
        <v>369</v>
      </c>
      <c r="G19756" s="1" t="s">
        <v>370</v>
      </c>
    </row>
    <row r="19757" spans="1:7" x14ac:dyDescent="0.25">
      <c r="A19757" s="1">
        <v>28373016</v>
      </c>
      <c r="B19757" s="1" t="s">
        <v>49331</v>
      </c>
      <c r="C19757" s="1" t="s">
        <v>49332</v>
      </c>
      <c r="D19757" s="1" t="s">
        <v>49333</v>
      </c>
      <c r="E19757" s="1" t="s">
        <v>65</v>
      </c>
      <c r="F19757" s="1" t="s">
        <v>369</v>
      </c>
      <c r="G19757" s="1" t="s">
        <v>370</v>
      </c>
    </row>
    <row r="19758" spans="1:7" x14ac:dyDescent="0.25">
      <c r="A19758" s="1">
        <v>19060058</v>
      </c>
      <c r="B19758" s="1" t="s">
        <v>49334</v>
      </c>
      <c r="C19758" s="1" t="s">
        <v>49335</v>
      </c>
      <c r="D19758" s="1" t="s">
        <v>49336</v>
      </c>
      <c r="E19758" s="1" t="s">
        <v>66</v>
      </c>
      <c r="F19758" s="1" t="s">
        <v>12165</v>
      </c>
      <c r="G19758" s="1" t="s">
        <v>12166</v>
      </c>
    </row>
    <row r="19759" spans="1:7" x14ac:dyDescent="0.25">
      <c r="A19759" s="1">
        <v>28373018</v>
      </c>
      <c r="B19759" s="1" t="s">
        <v>49337</v>
      </c>
      <c r="C19759" s="1" t="s">
        <v>49338</v>
      </c>
      <c r="D19759" s="1" t="s">
        <v>49339</v>
      </c>
      <c r="E19759" s="1" t="s">
        <v>65</v>
      </c>
      <c r="F19759" s="1" t="s">
        <v>369</v>
      </c>
      <c r="G19759" s="1" t="s">
        <v>370</v>
      </c>
    </row>
    <row r="19760" spans="1:7" x14ac:dyDescent="0.25">
      <c r="A19760" s="1">
        <v>28373017</v>
      </c>
      <c r="B19760" s="1" t="s">
        <v>49340</v>
      </c>
      <c r="C19760" s="1" t="s">
        <v>49341</v>
      </c>
      <c r="D19760" s="1" t="s">
        <v>49342</v>
      </c>
      <c r="E19760" s="1" t="s">
        <v>65</v>
      </c>
      <c r="F19760" s="1" t="s">
        <v>369</v>
      </c>
      <c r="G19760" s="1" t="s">
        <v>370</v>
      </c>
    </row>
    <row r="19761" spans="1:7" x14ac:dyDescent="0.25">
      <c r="A19761" s="1">
        <v>19716039</v>
      </c>
      <c r="B19761" s="1" t="s">
        <v>1257</v>
      </c>
      <c r="C19761" s="1" t="s">
        <v>1258</v>
      </c>
      <c r="D19761" s="1" t="s">
        <v>1259</v>
      </c>
      <c r="E19761" s="1" t="s">
        <v>65</v>
      </c>
      <c r="F19761" s="1" t="s">
        <v>1174</v>
      </c>
      <c r="G19761" s="1" t="s">
        <v>1175</v>
      </c>
    </row>
    <row r="19762" spans="1:7" x14ac:dyDescent="0.25">
      <c r="B19762" s="1" t="s">
        <v>49343</v>
      </c>
      <c r="C19762" s="1" t="s">
        <v>49344</v>
      </c>
      <c r="D19762" s="1" t="s">
        <v>49345</v>
      </c>
      <c r="E19762" s="1" t="s">
        <v>66</v>
      </c>
      <c r="F19762" s="1" t="s">
        <v>369</v>
      </c>
      <c r="G19762" s="1" t="s">
        <v>370</v>
      </c>
    </row>
    <row r="19763" spans="1:7" x14ac:dyDescent="0.25">
      <c r="B19763" s="1" t="s">
        <v>49346</v>
      </c>
      <c r="C19763" s="1" t="s">
        <v>49347</v>
      </c>
      <c r="D19763" s="1" t="s">
        <v>49348</v>
      </c>
      <c r="E19763" s="1" t="s">
        <v>66</v>
      </c>
      <c r="F19763" s="1" t="s">
        <v>49349</v>
      </c>
      <c r="G19763" s="1" t="s">
        <v>49350</v>
      </c>
    </row>
    <row r="19764" spans="1:7" x14ac:dyDescent="0.25">
      <c r="A19764" s="1">
        <v>35520419</v>
      </c>
      <c r="B19764" s="1" t="s">
        <v>40989</v>
      </c>
      <c r="C19764" s="1" t="s">
        <v>49351</v>
      </c>
      <c r="D19764" s="1" t="s">
        <v>49352</v>
      </c>
      <c r="E19764" s="1" t="s">
        <v>66</v>
      </c>
      <c r="F19764" s="1" t="s">
        <v>39800</v>
      </c>
      <c r="G19764" s="1" t="s">
        <v>39801</v>
      </c>
    </row>
    <row r="19765" spans="1:7" x14ac:dyDescent="0.25">
      <c r="B19765" s="1" t="s">
        <v>49353</v>
      </c>
      <c r="C19765" s="1" t="s">
        <v>49354</v>
      </c>
      <c r="D19765" s="1" t="s">
        <v>49355</v>
      </c>
      <c r="E19765" s="1" t="s">
        <v>66</v>
      </c>
      <c r="F19765" s="1" t="s">
        <v>171</v>
      </c>
      <c r="G19765" s="1" t="s">
        <v>172</v>
      </c>
    </row>
    <row r="19766" spans="1:7" x14ac:dyDescent="0.25">
      <c r="B19766" s="1" t="s">
        <v>49356</v>
      </c>
      <c r="C19766" s="1" t="s">
        <v>49357</v>
      </c>
      <c r="D19766" s="1" t="s">
        <v>49358</v>
      </c>
      <c r="E19766" s="1" t="s">
        <v>66</v>
      </c>
      <c r="F19766" s="1" t="s">
        <v>356</v>
      </c>
      <c r="G19766" s="1" t="s">
        <v>357</v>
      </c>
    </row>
    <row r="19767" spans="1:7" x14ac:dyDescent="0.25">
      <c r="B19767" s="1" t="s">
        <v>49359</v>
      </c>
      <c r="C19767" s="1" t="s">
        <v>49360</v>
      </c>
      <c r="D19767" s="1" t="s">
        <v>49361</v>
      </c>
      <c r="E19767" s="1" t="s">
        <v>66</v>
      </c>
      <c r="F19767" s="1" t="s">
        <v>2004</v>
      </c>
      <c r="G19767" s="1" t="s">
        <v>2005</v>
      </c>
    </row>
    <row r="19768" spans="1:7" x14ac:dyDescent="0.25">
      <c r="B19768" s="1" t="s">
        <v>49362</v>
      </c>
      <c r="C19768" s="1" t="s">
        <v>49363</v>
      </c>
      <c r="D19768" s="1" t="s">
        <v>49364</v>
      </c>
      <c r="E19768" s="1" t="s">
        <v>66</v>
      </c>
      <c r="F19768" s="1" t="s">
        <v>2004</v>
      </c>
      <c r="G19768" s="1" t="s">
        <v>2005</v>
      </c>
    </row>
    <row r="19769" spans="1:7" x14ac:dyDescent="0.25">
      <c r="A19769" s="1">
        <v>35060511</v>
      </c>
      <c r="B19769" s="1" t="s">
        <v>49365</v>
      </c>
      <c r="C19769" s="1" t="s">
        <v>49366</v>
      </c>
      <c r="D19769" s="1" t="s">
        <v>49367</v>
      </c>
      <c r="E19769" s="1" t="s">
        <v>65</v>
      </c>
      <c r="F19769" s="1" t="s">
        <v>49368</v>
      </c>
      <c r="G19769" s="1" t="s">
        <v>49369</v>
      </c>
    </row>
    <row r="19770" spans="1:7" x14ac:dyDescent="0.25">
      <c r="A19770" s="1">
        <v>35060512</v>
      </c>
      <c r="B19770" s="1" t="s">
        <v>49370</v>
      </c>
      <c r="C19770" s="1" t="s">
        <v>49371</v>
      </c>
      <c r="D19770" s="1" t="s">
        <v>49372</v>
      </c>
      <c r="E19770" s="1" t="s">
        <v>65</v>
      </c>
      <c r="F19770" s="1" t="s">
        <v>49373</v>
      </c>
      <c r="G19770" s="1" t="s">
        <v>49374</v>
      </c>
    </row>
    <row r="19771" spans="1:7" x14ac:dyDescent="0.25">
      <c r="A19771" s="1">
        <v>35060513</v>
      </c>
      <c r="B19771" s="1" t="s">
        <v>49375</v>
      </c>
      <c r="C19771" s="1" t="s">
        <v>49376</v>
      </c>
      <c r="D19771" s="1" t="s">
        <v>49377</v>
      </c>
      <c r="E19771" s="1" t="s">
        <v>66</v>
      </c>
      <c r="F19771" s="1" t="s">
        <v>49378</v>
      </c>
      <c r="G19771" s="1" t="s">
        <v>49379</v>
      </c>
    </row>
    <row r="19772" spans="1:7" x14ac:dyDescent="0.25">
      <c r="A19772" s="1">
        <v>35050202</v>
      </c>
      <c r="B19772" s="1" t="s">
        <v>49380</v>
      </c>
      <c r="C19772" s="1" t="s">
        <v>49380</v>
      </c>
      <c r="D19772" s="1" t="s">
        <v>49380</v>
      </c>
      <c r="G19772" s="1" t="s">
        <v>199</v>
      </c>
    </row>
    <row r="19773" spans="1:7" x14ac:dyDescent="0.25">
      <c r="A19773" s="1">
        <v>33901314</v>
      </c>
      <c r="B19773" s="1" t="s">
        <v>49381</v>
      </c>
      <c r="C19773" s="1" t="s">
        <v>49382</v>
      </c>
      <c r="D19773" s="1" t="s">
        <v>49383</v>
      </c>
      <c r="E19773" s="1" t="s">
        <v>66</v>
      </c>
      <c r="F19773" s="1" t="s">
        <v>1831</v>
      </c>
      <c r="G19773" s="1" t="s">
        <v>1832</v>
      </c>
    </row>
    <row r="19774" spans="1:7" x14ac:dyDescent="0.25">
      <c r="B19774" s="1" t="s">
        <v>49384</v>
      </c>
      <c r="C19774" s="1" t="s">
        <v>49385</v>
      </c>
      <c r="D19774" s="1" t="s">
        <v>49386</v>
      </c>
      <c r="E19774" s="1" t="s">
        <v>66</v>
      </c>
      <c r="F19774" s="1" t="s">
        <v>285</v>
      </c>
      <c r="G19774" s="1" t="s">
        <v>286</v>
      </c>
    </row>
    <row r="19775" spans="1:7" x14ac:dyDescent="0.25">
      <c r="B19775" s="1" t="s">
        <v>49387</v>
      </c>
      <c r="C19775" s="1" t="s">
        <v>49388</v>
      </c>
      <c r="D19775" s="1" t="s">
        <v>49389</v>
      </c>
      <c r="E19775" s="1" t="s">
        <v>66</v>
      </c>
      <c r="F19775" s="1" t="s">
        <v>417</v>
      </c>
      <c r="G19775" s="1" t="s">
        <v>418</v>
      </c>
    </row>
    <row r="19776" spans="1:7" x14ac:dyDescent="0.25">
      <c r="B19776" s="1" t="s">
        <v>49390</v>
      </c>
      <c r="C19776" s="1" t="s">
        <v>49390</v>
      </c>
      <c r="D19776" s="1" t="s">
        <v>49390</v>
      </c>
      <c r="E19776" s="1" t="s">
        <v>66</v>
      </c>
      <c r="G19776" s="1" t="s">
        <v>199</v>
      </c>
    </row>
    <row r="19777" spans="2:7" x14ac:dyDescent="0.25">
      <c r="B19777" s="1" t="s">
        <v>49391</v>
      </c>
      <c r="C19777" s="1" t="s">
        <v>49392</v>
      </c>
      <c r="D19777" s="1" t="s">
        <v>49393</v>
      </c>
      <c r="E19777" s="1" t="s">
        <v>66</v>
      </c>
      <c r="F19777" s="1" t="s">
        <v>356</v>
      </c>
      <c r="G19777" s="1" t="s">
        <v>357</v>
      </c>
    </row>
    <row r="19778" spans="2:7" x14ac:dyDescent="0.25">
      <c r="B19778" s="1" t="s">
        <v>49394</v>
      </c>
      <c r="C19778" s="1" t="s">
        <v>49394</v>
      </c>
      <c r="D19778" s="1" t="s">
        <v>49394</v>
      </c>
      <c r="E19778" s="1" t="s">
        <v>66</v>
      </c>
      <c r="G19778" s="1" t="s">
        <v>199</v>
      </c>
    </row>
    <row r="19779" spans="2:7" x14ac:dyDescent="0.25">
      <c r="B19779" s="1" t="s">
        <v>49395</v>
      </c>
      <c r="C19779" s="1" t="s">
        <v>49395</v>
      </c>
      <c r="D19779" s="1" t="s">
        <v>49395</v>
      </c>
      <c r="E19779" s="1" t="s">
        <v>66</v>
      </c>
      <c r="G19779" s="1" t="s">
        <v>199</v>
      </c>
    </row>
    <row r="19780" spans="2:7" x14ac:dyDescent="0.25">
      <c r="B19780" s="1" t="s">
        <v>49396</v>
      </c>
      <c r="C19780" s="1" t="s">
        <v>49396</v>
      </c>
      <c r="D19780" s="1" t="s">
        <v>49396</v>
      </c>
      <c r="E19780" s="1" t="s">
        <v>66</v>
      </c>
      <c r="G19780" s="1" t="s">
        <v>199</v>
      </c>
    </row>
    <row r="19781" spans="2:7" x14ac:dyDescent="0.25">
      <c r="B19781" s="1" t="s">
        <v>49397</v>
      </c>
      <c r="C19781" s="1" t="s">
        <v>49398</v>
      </c>
      <c r="D19781" s="1" t="s">
        <v>49399</v>
      </c>
      <c r="E19781" s="1" t="s">
        <v>66</v>
      </c>
      <c r="F19781" s="1" t="s">
        <v>382</v>
      </c>
      <c r="G19781" s="1" t="s">
        <v>383</v>
      </c>
    </row>
    <row r="19782" spans="2:7" x14ac:dyDescent="0.25">
      <c r="B19782" s="1" t="s">
        <v>31564</v>
      </c>
      <c r="C19782" s="1" t="s">
        <v>31565</v>
      </c>
      <c r="D19782" s="1" t="s">
        <v>31566</v>
      </c>
      <c r="E19782" s="1" t="s">
        <v>66</v>
      </c>
      <c r="F19782" s="1" t="s">
        <v>382</v>
      </c>
      <c r="G19782" s="1" t="s">
        <v>383</v>
      </c>
    </row>
    <row r="19783" spans="2:7" x14ac:dyDescent="0.25">
      <c r="B19783" s="1" t="s">
        <v>49400</v>
      </c>
      <c r="C19783" s="1" t="s">
        <v>49401</v>
      </c>
      <c r="D19783" s="1" t="s">
        <v>49402</v>
      </c>
      <c r="E19783" s="1" t="s">
        <v>66</v>
      </c>
      <c r="F19783" s="1" t="s">
        <v>2330</v>
      </c>
      <c r="G19783" s="1" t="s">
        <v>2331</v>
      </c>
    </row>
    <row r="19784" spans="2:7" x14ac:dyDescent="0.25">
      <c r="B19784" s="1" t="s">
        <v>49400</v>
      </c>
      <c r="C19784" s="1" t="s">
        <v>49403</v>
      </c>
      <c r="D19784" s="1" t="s">
        <v>49404</v>
      </c>
      <c r="E19784" s="1" t="s">
        <v>66</v>
      </c>
      <c r="F19784" s="1" t="s">
        <v>2330</v>
      </c>
      <c r="G19784" s="1" t="s">
        <v>2331</v>
      </c>
    </row>
    <row r="19785" spans="2:7" x14ac:dyDescent="0.25">
      <c r="B19785" s="1" t="s">
        <v>19819</v>
      </c>
      <c r="C19785" s="1" t="s">
        <v>19820</v>
      </c>
      <c r="D19785" s="1" t="s">
        <v>19821</v>
      </c>
      <c r="E19785" s="1" t="s">
        <v>66</v>
      </c>
      <c r="F19785" s="1" t="s">
        <v>10205</v>
      </c>
      <c r="G19785" s="1" t="s">
        <v>10206</v>
      </c>
    </row>
    <row r="19786" spans="2:7" x14ac:dyDescent="0.25">
      <c r="B19786" s="1" t="s">
        <v>38185</v>
      </c>
      <c r="C19786" s="1" t="s">
        <v>49405</v>
      </c>
      <c r="D19786" s="1" t="s">
        <v>49406</v>
      </c>
      <c r="E19786" s="1" t="s">
        <v>66</v>
      </c>
      <c r="F19786" s="1" t="s">
        <v>563</v>
      </c>
      <c r="G19786" s="1" t="s">
        <v>564</v>
      </c>
    </row>
    <row r="19787" spans="2:7" x14ac:dyDescent="0.25">
      <c r="B19787" s="1" t="s">
        <v>49407</v>
      </c>
      <c r="C19787" s="1" t="s">
        <v>49408</v>
      </c>
      <c r="D19787" s="1" t="s">
        <v>49409</v>
      </c>
      <c r="E19787" s="1" t="s">
        <v>66</v>
      </c>
      <c r="F19787" s="1" t="s">
        <v>49410</v>
      </c>
      <c r="G19787" s="1" t="s">
        <v>49411</v>
      </c>
    </row>
    <row r="19788" spans="2:7" x14ac:dyDescent="0.25">
      <c r="B19788" s="1" t="s">
        <v>49412</v>
      </c>
      <c r="C19788" s="1" t="s">
        <v>49413</v>
      </c>
      <c r="D19788" s="1" t="s">
        <v>49414</v>
      </c>
      <c r="E19788" s="1" t="s">
        <v>66</v>
      </c>
      <c r="F19788" s="1" t="s">
        <v>49410</v>
      </c>
      <c r="G19788" s="1" t="s">
        <v>49411</v>
      </c>
    </row>
    <row r="19789" spans="2:7" x14ac:dyDescent="0.25">
      <c r="B19789" s="1" t="s">
        <v>49415</v>
      </c>
      <c r="C19789" s="1" t="s">
        <v>49416</v>
      </c>
      <c r="D19789" s="1" t="s">
        <v>49417</v>
      </c>
      <c r="E19789" s="1" t="s">
        <v>66</v>
      </c>
      <c r="F19789" s="1" t="s">
        <v>49410</v>
      </c>
      <c r="G19789" s="1" t="s">
        <v>49411</v>
      </c>
    </row>
    <row r="19790" spans="2:7" x14ac:dyDescent="0.25">
      <c r="B19790" s="1" t="s">
        <v>49418</v>
      </c>
      <c r="C19790" s="1" t="s">
        <v>49419</v>
      </c>
      <c r="D19790" s="1" t="s">
        <v>49420</v>
      </c>
      <c r="E19790" s="1" t="s">
        <v>66</v>
      </c>
      <c r="F19790" s="1" t="s">
        <v>49410</v>
      </c>
      <c r="G19790" s="1" t="s">
        <v>49411</v>
      </c>
    </row>
    <row r="19791" spans="2:7" x14ac:dyDescent="0.25">
      <c r="B19791" s="1" t="s">
        <v>49421</v>
      </c>
      <c r="C19791" s="1" t="s">
        <v>49422</v>
      </c>
      <c r="D19791" s="1" t="s">
        <v>49423</v>
      </c>
      <c r="E19791" s="1" t="s">
        <v>66</v>
      </c>
      <c r="F19791" s="1" t="s">
        <v>102</v>
      </c>
      <c r="G19791" s="1" t="s">
        <v>1053</v>
      </c>
    </row>
    <row r="19792" spans="2:7" x14ac:dyDescent="0.25">
      <c r="B19792" s="1" t="s">
        <v>49424</v>
      </c>
      <c r="C19792" s="1" t="s">
        <v>49425</v>
      </c>
      <c r="D19792" s="1" t="s">
        <v>49426</v>
      </c>
      <c r="E19792" s="1" t="s">
        <v>66</v>
      </c>
      <c r="F19792" s="1" t="s">
        <v>102</v>
      </c>
      <c r="G19792" s="1" t="s">
        <v>1053</v>
      </c>
    </row>
    <row r="19793" spans="1:7" x14ac:dyDescent="0.25">
      <c r="A19793" s="1">
        <v>19745361</v>
      </c>
      <c r="B19793" s="1" t="s">
        <v>49427</v>
      </c>
      <c r="C19793" s="1" t="s">
        <v>49427</v>
      </c>
      <c r="D19793" s="1" t="s">
        <v>49427</v>
      </c>
      <c r="E19793" s="1" t="s">
        <v>66</v>
      </c>
      <c r="F19793" s="1" t="s">
        <v>356</v>
      </c>
      <c r="G19793" s="1" t="s">
        <v>357</v>
      </c>
    </row>
    <row r="19794" spans="1:7" x14ac:dyDescent="0.25">
      <c r="B19794" s="1" t="s">
        <v>49428</v>
      </c>
      <c r="C19794" s="1" t="s">
        <v>49428</v>
      </c>
      <c r="D19794" s="1" t="s">
        <v>49428</v>
      </c>
      <c r="E19794" s="1" t="s">
        <v>66</v>
      </c>
      <c r="G19794" s="1" t="s">
        <v>199</v>
      </c>
    </row>
    <row r="19795" spans="1:7" x14ac:dyDescent="0.25">
      <c r="A19795" s="1">
        <v>19842131</v>
      </c>
      <c r="B19795" s="1" t="s">
        <v>44902</v>
      </c>
      <c r="C19795" s="1" t="s">
        <v>44903</v>
      </c>
      <c r="D19795" s="1" t="s">
        <v>44904</v>
      </c>
      <c r="E19795" s="1" t="s">
        <v>66</v>
      </c>
      <c r="F19795" s="1" t="s">
        <v>4365</v>
      </c>
      <c r="G19795" s="1" t="s">
        <v>4366</v>
      </c>
    </row>
    <row r="19796" spans="1:7" x14ac:dyDescent="0.25">
      <c r="B19796" s="1" t="s">
        <v>49429</v>
      </c>
      <c r="C19796" s="1" t="s">
        <v>49429</v>
      </c>
      <c r="D19796" s="1" t="s">
        <v>49430</v>
      </c>
      <c r="E19796" s="1" t="s">
        <v>66</v>
      </c>
      <c r="F19796" s="1" t="s">
        <v>10095</v>
      </c>
      <c r="G19796" s="1" t="s">
        <v>199</v>
      </c>
    </row>
    <row r="19797" spans="1:7" x14ac:dyDescent="0.25">
      <c r="B19797" s="1" t="s">
        <v>49431</v>
      </c>
      <c r="C19797" s="1" t="s">
        <v>49432</v>
      </c>
      <c r="D19797" s="1" t="s">
        <v>49433</v>
      </c>
      <c r="E19797" s="1" t="s">
        <v>66</v>
      </c>
      <c r="F19797" s="1" t="s">
        <v>3504</v>
      </c>
      <c r="G19797" s="1" t="s">
        <v>3505</v>
      </c>
    </row>
    <row r="19798" spans="1:7" x14ac:dyDescent="0.25">
      <c r="B19798" s="1" t="s">
        <v>49434</v>
      </c>
      <c r="C19798" s="1" t="s">
        <v>49435</v>
      </c>
      <c r="D19798" s="1" t="s">
        <v>49436</v>
      </c>
      <c r="E19798" s="1" t="s">
        <v>66</v>
      </c>
      <c r="F19798" s="1" t="s">
        <v>369</v>
      </c>
      <c r="G19798" s="1" t="s">
        <v>370</v>
      </c>
    </row>
    <row r="19799" spans="1:7" x14ac:dyDescent="0.25">
      <c r="B19799" s="1" t="s">
        <v>49437</v>
      </c>
      <c r="C19799" s="1" t="s">
        <v>49438</v>
      </c>
      <c r="D19799" s="1" t="s">
        <v>49439</v>
      </c>
      <c r="E19799" s="1" t="s">
        <v>66</v>
      </c>
      <c r="F19799" s="1" t="s">
        <v>42143</v>
      </c>
      <c r="G19799" s="1" t="s">
        <v>42144</v>
      </c>
    </row>
    <row r="19800" spans="1:7" x14ac:dyDescent="0.25">
      <c r="B19800" s="1" t="s">
        <v>49440</v>
      </c>
      <c r="C19800" s="1" t="s">
        <v>49441</v>
      </c>
      <c r="D19800" s="1" t="s">
        <v>49442</v>
      </c>
      <c r="E19800" s="1" t="s">
        <v>66</v>
      </c>
      <c r="F19800" s="1" t="s">
        <v>285</v>
      </c>
      <c r="G19800" s="1" t="s">
        <v>286</v>
      </c>
    </row>
    <row r="19801" spans="1:7" x14ac:dyDescent="0.25">
      <c r="B19801" s="1" t="s">
        <v>49443</v>
      </c>
      <c r="C19801" s="1" t="s">
        <v>49444</v>
      </c>
      <c r="D19801" s="1" t="s">
        <v>49445</v>
      </c>
      <c r="E19801" s="1" t="s">
        <v>66</v>
      </c>
      <c r="F19801" s="1" t="s">
        <v>285</v>
      </c>
      <c r="G19801" s="1" t="s">
        <v>286</v>
      </c>
    </row>
    <row r="19802" spans="1:7" x14ac:dyDescent="0.25">
      <c r="B19802" s="1" t="s">
        <v>49446</v>
      </c>
      <c r="C19802" s="1" t="s">
        <v>49447</v>
      </c>
      <c r="D19802" s="1" t="s">
        <v>49447</v>
      </c>
      <c r="E19802" s="1" t="s">
        <v>66</v>
      </c>
      <c r="F19802" s="1" t="s">
        <v>89</v>
      </c>
      <c r="G19802" s="1" t="s">
        <v>1364</v>
      </c>
    </row>
    <row r="19803" spans="1:7" x14ac:dyDescent="0.25">
      <c r="B19803" s="1" t="s">
        <v>49448</v>
      </c>
      <c r="C19803" s="1" t="s">
        <v>49448</v>
      </c>
      <c r="D19803" s="1" t="s">
        <v>49448</v>
      </c>
      <c r="E19803" s="1" t="s">
        <v>66</v>
      </c>
      <c r="F19803" s="1" t="s">
        <v>6234</v>
      </c>
      <c r="G19803" s="1" t="s">
        <v>6235</v>
      </c>
    </row>
    <row r="19804" spans="1:7" x14ac:dyDescent="0.25">
      <c r="B19804" s="1" t="s">
        <v>49449</v>
      </c>
      <c r="C19804" s="1" t="s">
        <v>49450</v>
      </c>
      <c r="D19804" s="1" t="s">
        <v>49451</v>
      </c>
      <c r="E19804" s="1" t="s">
        <v>66</v>
      </c>
      <c r="F19804" s="1" t="s">
        <v>1174</v>
      </c>
      <c r="G19804" s="1" t="s">
        <v>1175</v>
      </c>
    </row>
    <row r="19805" spans="1:7" x14ac:dyDescent="0.25">
      <c r="B19805" s="1" t="s">
        <v>49452</v>
      </c>
      <c r="C19805" s="1" t="s">
        <v>49453</v>
      </c>
      <c r="D19805" s="1" t="s">
        <v>49454</v>
      </c>
      <c r="E19805" s="1" t="s">
        <v>66</v>
      </c>
      <c r="F19805" s="1" t="s">
        <v>92</v>
      </c>
      <c r="G19805" s="1" t="s">
        <v>3299</v>
      </c>
    </row>
    <row r="19806" spans="1:7" x14ac:dyDescent="0.25">
      <c r="B19806" s="1" t="s">
        <v>49455</v>
      </c>
      <c r="C19806" s="1" t="s">
        <v>49456</v>
      </c>
      <c r="D19806" s="1" t="s">
        <v>49457</v>
      </c>
      <c r="E19806" s="1" t="s">
        <v>65</v>
      </c>
      <c r="F19806" s="1" t="s">
        <v>387</v>
      </c>
      <c r="G19806" s="1" t="s">
        <v>388</v>
      </c>
    </row>
    <row r="19807" spans="1:7" x14ac:dyDescent="0.25">
      <c r="B19807" s="1" t="s">
        <v>49458</v>
      </c>
      <c r="C19807" s="1" t="s">
        <v>49459</v>
      </c>
      <c r="D19807" s="1" t="s">
        <v>49460</v>
      </c>
      <c r="E19807" s="1" t="s">
        <v>65</v>
      </c>
      <c r="F19807" s="1" t="s">
        <v>387</v>
      </c>
      <c r="G19807" s="1" t="s">
        <v>388</v>
      </c>
    </row>
    <row r="19808" spans="1:7" x14ac:dyDescent="0.25">
      <c r="B19808" s="1" t="s">
        <v>49461</v>
      </c>
      <c r="C19808" s="1" t="s">
        <v>49462</v>
      </c>
      <c r="D19808" s="1" t="s">
        <v>49463</v>
      </c>
      <c r="E19808" s="1" t="s">
        <v>65</v>
      </c>
      <c r="F19808" s="1" t="s">
        <v>387</v>
      </c>
      <c r="G19808" s="1" t="s">
        <v>388</v>
      </c>
    </row>
    <row r="19809" spans="1:7" x14ac:dyDescent="0.25">
      <c r="B19809" s="1" t="s">
        <v>517</v>
      </c>
      <c r="C19809" s="1" t="s">
        <v>518</v>
      </c>
      <c r="D19809" s="1" t="s">
        <v>519</v>
      </c>
      <c r="E19809" s="1" t="s">
        <v>65</v>
      </c>
      <c r="F19809" s="1" t="s">
        <v>49464</v>
      </c>
      <c r="G19809" s="1" t="s">
        <v>199</v>
      </c>
    </row>
    <row r="19810" spans="1:7" x14ac:dyDescent="0.25">
      <c r="B19810" s="1" t="s">
        <v>43536</v>
      </c>
      <c r="C19810" s="1" t="s">
        <v>43537</v>
      </c>
      <c r="D19810" s="1" t="s">
        <v>43538</v>
      </c>
      <c r="E19810" s="1" t="s">
        <v>66</v>
      </c>
      <c r="F19810" s="1" t="s">
        <v>1356</v>
      </c>
      <c r="G19810" s="1" t="s">
        <v>1357</v>
      </c>
    </row>
    <row r="19811" spans="1:7" x14ac:dyDescent="0.25">
      <c r="B19811" s="1" t="s">
        <v>49465</v>
      </c>
      <c r="C19811" s="1" t="s">
        <v>49466</v>
      </c>
      <c r="D19811" s="1" t="s">
        <v>49467</v>
      </c>
      <c r="E19811" s="1" t="s">
        <v>66</v>
      </c>
      <c r="F19811" s="1" t="s">
        <v>1356</v>
      </c>
      <c r="G19811" s="1" t="s">
        <v>1357</v>
      </c>
    </row>
    <row r="19812" spans="1:7" x14ac:dyDescent="0.25">
      <c r="B19812" s="1" t="s">
        <v>49468</v>
      </c>
      <c r="C19812" s="1" t="s">
        <v>49469</v>
      </c>
      <c r="D19812" s="1" t="s">
        <v>49470</v>
      </c>
      <c r="E19812" s="1" t="s">
        <v>66</v>
      </c>
      <c r="F19812" s="1" t="s">
        <v>154</v>
      </c>
      <c r="G19812" s="1" t="s">
        <v>155</v>
      </c>
    </row>
    <row r="19813" spans="1:7" x14ac:dyDescent="0.25">
      <c r="B19813" s="1" t="s">
        <v>49471</v>
      </c>
      <c r="C19813" s="1" t="s">
        <v>49471</v>
      </c>
      <c r="D19813" s="1" t="s">
        <v>49471</v>
      </c>
      <c r="E19813" s="1" t="s">
        <v>66</v>
      </c>
      <c r="F19813" s="1" t="s">
        <v>931</v>
      </c>
      <c r="G19813" s="1" t="s">
        <v>932</v>
      </c>
    </row>
    <row r="19814" spans="1:7" x14ac:dyDescent="0.25">
      <c r="B19814" s="1" t="s">
        <v>49471</v>
      </c>
      <c r="C19814" s="1" t="s">
        <v>49471</v>
      </c>
      <c r="D19814" s="1" t="s">
        <v>49471</v>
      </c>
      <c r="E19814" s="1" t="s">
        <v>66</v>
      </c>
      <c r="F19814" s="1" t="s">
        <v>931</v>
      </c>
      <c r="G19814" s="1" t="s">
        <v>932</v>
      </c>
    </row>
    <row r="19815" spans="1:7" x14ac:dyDescent="0.25">
      <c r="B19815" s="1" t="s">
        <v>49471</v>
      </c>
      <c r="C19815" s="1" t="s">
        <v>49471</v>
      </c>
      <c r="D19815" s="1" t="s">
        <v>49471</v>
      </c>
      <c r="E19815" s="1" t="s">
        <v>66</v>
      </c>
      <c r="F19815" s="1" t="s">
        <v>1174</v>
      </c>
      <c r="G19815" s="1" t="s">
        <v>1175</v>
      </c>
    </row>
    <row r="19816" spans="1:7" x14ac:dyDescent="0.25">
      <c r="B19816" s="1" t="s">
        <v>49472</v>
      </c>
      <c r="C19816" s="1" t="s">
        <v>49473</v>
      </c>
      <c r="D19816" s="1" t="s">
        <v>49474</v>
      </c>
      <c r="E19816" s="1" t="s">
        <v>66</v>
      </c>
      <c r="F19816" s="1" t="s">
        <v>356</v>
      </c>
      <c r="G19816" s="1" t="s">
        <v>357</v>
      </c>
    </row>
    <row r="19817" spans="1:7" x14ac:dyDescent="0.25">
      <c r="B19817" s="1" t="s">
        <v>49475</v>
      </c>
      <c r="C19817" s="1" t="s">
        <v>49476</v>
      </c>
      <c r="D19817" s="1" t="s">
        <v>49477</v>
      </c>
      <c r="E19817" s="1" t="s">
        <v>66</v>
      </c>
      <c r="F19817" s="1" t="s">
        <v>356</v>
      </c>
      <c r="G19817" s="1" t="s">
        <v>357</v>
      </c>
    </row>
    <row r="19818" spans="1:7" x14ac:dyDescent="0.25">
      <c r="A19818" s="1">
        <v>35718107</v>
      </c>
      <c r="B19818" s="1" t="s">
        <v>47049</v>
      </c>
      <c r="C19818" s="1" t="s">
        <v>49478</v>
      </c>
      <c r="D19818" s="1" t="s">
        <v>47049</v>
      </c>
      <c r="E19818" s="1" t="s">
        <v>66</v>
      </c>
      <c r="F19818" s="1" t="s">
        <v>47051</v>
      </c>
      <c r="G19818" s="1" t="s">
        <v>47052</v>
      </c>
    </row>
    <row r="19819" spans="1:7" x14ac:dyDescent="0.25">
      <c r="A19819" s="1">
        <v>35718108</v>
      </c>
      <c r="B19819" s="1" t="s">
        <v>47053</v>
      </c>
      <c r="C19819" s="1" t="s">
        <v>47054</v>
      </c>
      <c r="D19819" s="1" t="s">
        <v>49479</v>
      </c>
      <c r="E19819" s="1" t="s">
        <v>66</v>
      </c>
      <c r="F19819" s="1" t="s">
        <v>47056</v>
      </c>
      <c r="G19819" s="1" t="s">
        <v>47057</v>
      </c>
    </row>
    <row r="19820" spans="1:7" x14ac:dyDescent="0.25">
      <c r="A19820" s="1">
        <v>35718109</v>
      </c>
      <c r="B19820" s="1" t="s">
        <v>49480</v>
      </c>
      <c r="C19820" s="1" t="s">
        <v>47062</v>
      </c>
      <c r="D19820" s="1" t="s">
        <v>49480</v>
      </c>
      <c r="E19820" s="1" t="s">
        <v>66</v>
      </c>
      <c r="F19820" s="1" t="s">
        <v>47063</v>
      </c>
      <c r="G19820" s="1" t="s">
        <v>47064</v>
      </c>
    </row>
    <row r="19821" spans="1:7" x14ac:dyDescent="0.25">
      <c r="A19821" s="1">
        <v>19842132</v>
      </c>
      <c r="B19821" s="1" t="s">
        <v>49481</v>
      </c>
      <c r="C19821" s="1" t="s">
        <v>49482</v>
      </c>
      <c r="D19821" s="1" t="s">
        <v>49483</v>
      </c>
      <c r="E19821" s="1" t="s">
        <v>65</v>
      </c>
      <c r="F19821" s="1" t="s">
        <v>2330</v>
      </c>
      <c r="G19821" s="1" t="s">
        <v>2331</v>
      </c>
    </row>
    <row r="19822" spans="1:7" x14ac:dyDescent="0.25">
      <c r="B19822" s="1" t="s">
        <v>49484</v>
      </c>
      <c r="C19822" s="1" t="s">
        <v>49485</v>
      </c>
      <c r="D19822" s="1" t="s">
        <v>49486</v>
      </c>
      <c r="E19822" s="1" t="s">
        <v>66</v>
      </c>
      <c r="F19822" s="1" t="s">
        <v>361</v>
      </c>
      <c r="G19822" s="1" t="s">
        <v>362</v>
      </c>
    </row>
    <row r="19823" spans="1:7" x14ac:dyDescent="0.25">
      <c r="B19823" s="1" t="s">
        <v>49487</v>
      </c>
      <c r="C19823" s="1" t="s">
        <v>49487</v>
      </c>
      <c r="D19823" s="1" t="s">
        <v>49487</v>
      </c>
      <c r="E19823" s="1" t="s">
        <v>66</v>
      </c>
      <c r="F19823" s="1" t="s">
        <v>226</v>
      </c>
      <c r="G19823" s="1" t="s">
        <v>227</v>
      </c>
    </row>
    <row r="19824" spans="1:7" x14ac:dyDescent="0.25">
      <c r="B19824" s="1" t="s">
        <v>49488</v>
      </c>
      <c r="C19824" s="1" t="s">
        <v>49488</v>
      </c>
      <c r="D19824" s="1" t="s">
        <v>49488</v>
      </c>
      <c r="E19824" s="1" t="s">
        <v>66</v>
      </c>
      <c r="F19824" s="1" t="s">
        <v>226</v>
      </c>
      <c r="G19824" s="1" t="s">
        <v>227</v>
      </c>
    </row>
    <row r="19825" spans="1:7" x14ac:dyDescent="0.25">
      <c r="B19825" s="1" t="s">
        <v>49489</v>
      </c>
      <c r="C19825" s="1" t="s">
        <v>49489</v>
      </c>
      <c r="D19825" s="1" t="s">
        <v>49489</v>
      </c>
      <c r="E19825" s="1" t="s">
        <v>66</v>
      </c>
      <c r="F19825" s="1" t="s">
        <v>226</v>
      </c>
      <c r="G19825" s="1" t="s">
        <v>227</v>
      </c>
    </row>
    <row r="19826" spans="1:7" x14ac:dyDescent="0.25">
      <c r="A19826" s="1">
        <v>19745355</v>
      </c>
      <c r="B19826" s="1" t="s">
        <v>49490</v>
      </c>
      <c r="C19826" s="1" t="s">
        <v>49491</v>
      </c>
      <c r="D19826" s="1" t="s">
        <v>49492</v>
      </c>
      <c r="E19826" s="1" t="s">
        <v>65</v>
      </c>
      <c r="F19826" s="1" t="s">
        <v>1320</v>
      </c>
      <c r="G19826" s="1" t="s">
        <v>1321</v>
      </c>
    </row>
    <row r="19827" spans="1:7" x14ac:dyDescent="0.25">
      <c r="A19827" s="1">
        <v>17095080</v>
      </c>
      <c r="B19827" s="1" t="s">
        <v>49493</v>
      </c>
      <c r="C19827" s="1" t="s">
        <v>49494</v>
      </c>
      <c r="D19827" s="1" t="s">
        <v>49495</v>
      </c>
      <c r="E19827" s="1" t="s">
        <v>65</v>
      </c>
      <c r="F19827" s="1" t="s">
        <v>475</v>
      </c>
      <c r="G19827" s="1" t="s">
        <v>476</v>
      </c>
    </row>
    <row r="19828" spans="1:7" x14ac:dyDescent="0.25">
      <c r="B19828" s="1" t="s">
        <v>49496</v>
      </c>
      <c r="C19828" s="1" t="s">
        <v>49497</v>
      </c>
      <c r="D19828" s="1" t="s">
        <v>49498</v>
      </c>
      <c r="E19828" s="1" t="s">
        <v>66</v>
      </c>
      <c r="F19828" s="1" t="s">
        <v>369</v>
      </c>
      <c r="G19828" s="1" t="s">
        <v>370</v>
      </c>
    </row>
    <row r="19829" spans="1:7" x14ac:dyDescent="0.25">
      <c r="B19829" s="1" t="s">
        <v>49499</v>
      </c>
      <c r="C19829" s="1" t="s">
        <v>49499</v>
      </c>
      <c r="D19829" s="1" t="s">
        <v>49499</v>
      </c>
      <c r="E19829" s="1" t="s">
        <v>66</v>
      </c>
      <c r="F19829" s="1" t="s">
        <v>233</v>
      </c>
      <c r="G19829" s="1" t="s">
        <v>234</v>
      </c>
    </row>
    <row r="19830" spans="1:7" x14ac:dyDescent="0.25">
      <c r="B19830" s="1" t="s">
        <v>49500</v>
      </c>
      <c r="C19830" s="1" t="s">
        <v>49501</v>
      </c>
      <c r="D19830" s="1" t="s">
        <v>49502</v>
      </c>
      <c r="E19830" s="1" t="s">
        <v>66</v>
      </c>
      <c r="F19830" s="1" t="s">
        <v>3607</v>
      </c>
      <c r="G19830" s="1" t="s">
        <v>3608</v>
      </c>
    </row>
    <row r="19831" spans="1:7" x14ac:dyDescent="0.25">
      <c r="B19831" s="1" t="s">
        <v>49503</v>
      </c>
      <c r="C19831" s="1" t="s">
        <v>49504</v>
      </c>
      <c r="D19831" s="1" t="s">
        <v>49505</v>
      </c>
      <c r="E19831" s="1" t="s">
        <v>66</v>
      </c>
      <c r="F19831" s="1" t="s">
        <v>1005</v>
      </c>
      <c r="G19831" s="1" t="s">
        <v>1006</v>
      </c>
    </row>
    <row r="19832" spans="1:7" x14ac:dyDescent="0.25">
      <c r="B19832" s="1" t="s">
        <v>42337</v>
      </c>
      <c r="C19832" s="1" t="s">
        <v>42338</v>
      </c>
      <c r="D19832" s="1" t="s">
        <v>42339</v>
      </c>
      <c r="E19832" s="1" t="s">
        <v>66</v>
      </c>
      <c r="F19832" s="1" t="s">
        <v>1174</v>
      </c>
      <c r="G19832" s="1" t="s">
        <v>1175</v>
      </c>
    </row>
    <row r="19833" spans="1:7" x14ac:dyDescent="0.25">
      <c r="B19833" s="1" t="s">
        <v>49506</v>
      </c>
      <c r="C19833" s="1" t="s">
        <v>49507</v>
      </c>
      <c r="D19833" s="1" t="s">
        <v>49508</v>
      </c>
      <c r="E19833" s="1" t="s">
        <v>66</v>
      </c>
      <c r="F19833" s="1" t="s">
        <v>15294</v>
      </c>
      <c r="G19833" s="1" t="s">
        <v>15295</v>
      </c>
    </row>
    <row r="19834" spans="1:7" x14ac:dyDescent="0.25">
      <c r="B19834" s="1" t="s">
        <v>49509</v>
      </c>
      <c r="C19834" s="1" t="s">
        <v>49510</v>
      </c>
      <c r="D19834" s="1" t="s">
        <v>49511</v>
      </c>
      <c r="E19834" s="1" t="s">
        <v>66</v>
      </c>
      <c r="F19834" s="1" t="s">
        <v>3607</v>
      </c>
      <c r="G19834" s="1" t="s">
        <v>3608</v>
      </c>
    </row>
    <row r="19835" spans="1:7" x14ac:dyDescent="0.25">
      <c r="B19835" s="1" t="s">
        <v>49512</v>
      </c>
      <c r="C19835" s="1" t="s">
        <v>49513</v>
      </c>
      <c r="D19835" s="1" t="s">
        <v>49512</v>
      </c>
      <c r="E19835" s="1" t="s">
        <v>66</v>
      </c>
      <c r="F19835" s="1" t="s">
        <v>226</v>
      </c>
      <c r="G19835" s="1" t="s">
        <v>227</v>
      </c>
    </row>
    <row r="19836" spans="1:7" x14ac:dyDescent="0.25">
      <c r="B19836" s="1" t="s">
        <v>49514</v>
      </c>
      <c r="C19836" s="1" t="s">
        <v>49515</v>
      </c>
      <c r="D19836" s="1" t="s">
        <v>49516</v>
      </c>
      <c r="E19836" s="1" t="s">
        <v>66</v>
      </c>
      <c r="F19836" s="1" t="s">
        <v>480</v>
      </c>
      <c r="G19836" s="1" t="s">
        <v>481</v>
      </c>
    </row>
    <row r="19837" spans="1:7" x14ac:dyDescent="0.25">
      <c r="B19837" s="1" t="s">
        <v>49517</v>
      </c>
      <c r="C19837" s="1" t="s">
        <v>49518</v>
      </c>
      <c r="D19837" s="1" t="s">
        <v>49519</v>
      </c>
      <c r="E19837" s="1" t="s">
        <v>66</v>
      </c>
      <c r="F19837" s="1" t="s">
        <v>480</v>
      </c>
      <c r="G19837" s="1" t="s">
        <v>481</v>
      </c>
    </row>
    <row r="19838" spans="1:7" x14ac:dyDescent="0.25">
      <c r="A19838" s="1">
        <v>33004245</v>
      </c>
      <c r="B19838" s="1" t="s">
        <v>49520</v>
      </c>
      <c r="C19838" s="1" t="s">
        <v>49521</v>
      </c>
      <c r="D19838" s="1" t="s">
        <v>49522</v>
      </c>
      <c r="E19838" s="1" t="s">
        <v>65</v>
      </c>
      <c r="F19838" s="1" t="s">
        <v>480</v>
      </c>
      <c r="G19838" s="1" t="s">
        <v>481</v>
      </c>
    </row>
    <row r="19839" spans="1:7" x14ac:dyDescent="0.25">
      <c r="B19839" s="1" t="s">
        <v>49523</v>
      </c>
      <c r="C19839" s="1" t="s">
        <v>49524</v>
      </c>
      <c r="D19839" s="1" t="s">
        <v>49525</v>
      </c>
      <c r="E19839" s="1" t="s">
        <v>66</v>
      </c>
      <c r="F19839" s="1" t="s">
        <v>480</v>
      </c>
      <c r="G19839" s="1" t="s">
        <v>481</v>
      </c>
    </row>
    <row r="19840" spans="1:7" x14ac:dyDescent="0.25">
      <c r="B19840" s="1" t="s">
        <v>49526</v>
      </c>
      <c r="C19840" s="1" t="s">
        <v>49527</v>
      </c>
      <c r="D19840" s="1" t="s">
        <v>49528</v>
      </c>
      <c r="E19840" s="1" t="s">
        <v>66</v>
      </c>
      <c r="F19840" s="1" t="s">
        <v>480</v>
      </c>
      <c r="G19840" s="1" t="s">
        <v>481</v>
      </c>
    </row>
    <row r="19841" spans="2:7" x14ac:dyDescent="0.25">
      <c r="B19841" s="1" t="s">
        <v>49529</v>
      </c>
      <c r="C19841" s="1" t="s">
        <v>49530</v>
      </c>
      <c r="D19841" s="1" t="s">
        <v>49531</v>
      </c>
      <c r="E19841" s="1" t="s">
        <v>66</v>
      </c>
      <c r="F19841" s="1" t="s">
        <v>369</v>
      </c>
      <c r="G19841" s="1" t="s">
        <v>370</v>
      </c>
    </row>
    <row r="19842" spans="2:7" x14ac:dyDescent="0.25">
      <c r="B19842" s="1" t="s">
        <v>5004</v>
      </c>
      <c r="C19842" s="1" t="s">
        <v>5005</v>
      </c>
      <c r="D19842" s="1" t="s">
        <v>5006</v>
      </c>
      <c r="E19842" s="1" t="s">
        <v>66</v>
      </c>
      <c r="F19842" s="1" t="s">
        <v>1174</v>
      </c>
      <c r="G19842" s="1" t="s">
        <v>1175</v>
      </c>
    </row>
    <row r="19843" spans="2:7" x14ac:dyDescent="0.25">
      <c r="B19843" s="1" t="s">
        <v>49532</v>
      </c>
      <c r="C19843" s="1" t="s">
        <v>49533</v>
      </c>
      <c r="D19843" s="1" t="s">
        <v>49534</v>
      </c>
      <c r="E19843" s="1" t="s">
        <v>66</v>
      </c>
      <c r="F19843" s="1" t="s">
        <v>1174</v>
      </c>
      <c r="G19843" s="1" t="s">
        <v>1175</v>
      </c>
    </row>
    <row r="19844" spans="2:7" x14ac:dyDescent="0.25">
      <c r="B19844" s="1" t="s">
        <v>49535</v>
      </c>
      <c r="C19844" s="1" t="s">
        <v>49536</v>
      </c>
      <c r="D19844" s="1" t="s">
        <v>49537</v>
      </c>
      <c r="E19844" s="1" t="s">
        <v>66</v>
      </c>
      <c r="F19844" s="1" t="s">
        <v>369</v>
      </c>
      <c r="G19844" s="1" t="s">
        <v>370</v>
      </c>
    </row>
    <row r="19845" spans="2:7" x14ac:dyDescent="0.25">
      <c r="B19845" s="1" t="s">
        <v>46725</v>
      </c>
      <c r="C19845" s="1" t="s">
        <v>46726</v>
      </c>
      <c r="D19845" s="1" t="s">
        <v>46727</v>
      </c>
      <c r="E19845" s="1" t="s">
        <v>66</v>
      </c>
      <c r="F19845" s="1" t="s">
        <v>356</v>
      </c>
      <c r="G19845" s="1" t="s">
        <v>357</v>
      </c>
    </row>
    <row r="19846" spans="2:7" x14ac:dyDescent="0.25">
      <c r="B19846" s="1" t="s">
        <v>49538</v>
      </c>
      <c r="C19846" s="1" t="s">
        <v>49539</v>
      </c>
      <c r="D19846" s="1" t="s">
        <v>49540</v>
      </c>
      <c r="E19846" s="1" t="s">
        <v>66</v>
      </c>
      <c r="F19846" s="1" t="s">
        <v>1021</v>
      </c>
      <c r="G19846" s="1" t="s">
        <v>1022</v>
      </c>
    </row>
    <row r="19847" spans="2:7" x14ac:dyDescent="0.25">
      <c r="B19847" s="1" t="s">
        <v>49541</v>
      </c>
      <c r="C19847" s="1" t="s">
        <v>49542</v>
      </c>
      <c r="D19847" s="1" t="s">
        <v>49543</v>
      </c>
      <c r="E19847" s="1" t="s">
        <v>66</v>
      </c>
      <c r="G19847" s="1" t="s">
        <v>199</v>
      </c>
    </row>
    <row r="19848" spans="2:7" x14ac:dyDescent="0.25">
      <c r="B19848" s="1" t="s">
        <v>49544</v>
      </c>
      <c r="C19848" s="1" t="s">
        <v>49545</v>
      </c>
      <c r="D19848" s="1" t="s">
        <v>49546</v>
      </c>
      <c r="E19848" s="1" t="s">
        <v>66</v>
      </c>
      <c r="G19848" s="1" t="s">
        <v>199</v>
      </c>
    </row>
    <row r="19849" spans="2:7" x14ac:dyDescent="0.25">
      <c r="B19849" s="1" t="s">
        <v>49547</v>
      </c>
      <c r="C19849" s="1" t="s">
        <v>49548</v>
      </c>
      <c r="D19849" s="1" t="s">
        <v>49549</v>
      </c>
      <c r="E19849" s="1" t="s">
        <v>66</v>
      </c>
      <c r="G19849" s="1" t="s">
        <v>199</v>
      </c>
    </row>
    <row r="19850" spans="2:7" x14ac:dyDescent="0.25">
      <c r="B19850" s="1" t="s">
        <v>49550</v>
      </c>
      <c r="C19850" s="1" t="s">
        <v>49551</v>
      </c>
      <c r="D19850" s="1" t="s">
        <v>49552</v>
      </c>
      <c r="E19850" s="1" t="s">
        <v>66</v>
      </c>
      <c r="G19850" s="1" t="s">
        <v>199</v>
      </c>
    </row>
    <row r="19851" spans="2:7" x14ac:dyDescent="0.25">
      <c r="B19851" s="1" t="s">
        <v>49553</v>
      </c>
      <c r="C19851" s="1" t="s">
        <v>49554</v>
      </c>
      <c r="D19851" s="1" t="s">
        <v>49555</v>
      </c>
      <c r="E19851" s="1" t="s">
        <v>66</v>
      </c>
      <c r="G19851" s="1" t="s">
        <v>199</v>
      </c>
    </row>
    <row r="19852" spans="2:7" x14ac:dyDescent="0.25">
      <c r="B19852" s="1" t="s">
        <v>49556</v>
      </c>
      <c r="C19852" s="1" t="s">
        <v>49557</v>
      </c>
      <c r="D19852" s="1" t="s">
        <v>49558</v>
      </c>
      <c r="E19852" s="1" t="s">
        <v>66</v>
      </c>
      <c r="G19852" s="1" t="s">
        <v>199</v>
      </c>
    </row>
    <row r="19853" spans="2:7" x14ac:dyDescent="0.25">
      <c r="B19853" s="1" t="s">
        <v>49559</v>
      </c>
      <c r="C19853" s="1" t="s">
        <v>49560</v>
      </c>
      <c r="D19853" s="1" t="s">
        <v>49561</v>
      </c>
      <c r="E19853" s="1" t="s">
        <v>66</v>
      </c>
      <c r="G19853" s="1" t="s">
        <v>199</v>
      </c>
    </row>
    <row r="19854" spans="2:7" x14ac:dyDescent="0.25">
      <c r="B19854" s="1" t="s">
        <v>49562</v>
      </c>
      <c r="C19854" s="1" t="s">
        <v>49563</v>
      </c>
      <c r="D19854" s="1" t="s">
        <v>49564</v>
      </c>
      <c r="E19854" s="1" t="s">
        <v>66</v>
      </c>
      <c r="G19854" s="1" t="s">
        <v>199</v>
      </c>
    </row>
    <row r="19855" spans="2:7" x14ac:dyDescent="0.25">
      <c r="B19855" s="1" t="s">
        <v>49565</v>
      </c>
      <c r="C19855" s="1" t="s">
        <v>49566</v>
      </c>
      <c r="D19855" s="1" t="s">
        <v>49567</v>
      </c>
      <c r="E19855" s="1" t="s">
        <v>66</v>
      </c>
      <c r="G19855" s="1" t="s">
        <v>199</v>
      </c>
    </row>
    <row r="19856" spans="2:7" x14ac:dyDescent="0.25">
      <c r="B19856" s="1" t="s">
        <v>49568</v>
      </c>
      <c r="C19856" s="1" t="s">
        <v>49569</v>
      </c>
      <c r="D19856" s="1" t="s">
        <v>49570</v>
      </c>
      <c r="E19856" s="1" t="s">
        <v>66</v>
      </c>
      <c r="G19856" s="1" t="s">
        <v>199</v>
      </c>
    </row>
    <row r="19857" spans="1:7" x14ac:dyDescent="0.25">
      <c r="B19857" s="1" t="s">
        <v>49571</v>
      </c>
      <c r="C19857" s="1" t="s">
        <v>49572</v>
      </c>
      <c r="D19857" s="1" t="s">
        <v>49573</v>
      </c>
      <c r="E19857" s="1" t="s">
        <v>66</v>
      </c>
      <c r="G19857" s="1" t="s">
        <v>199</v>
      </c>
    </row>
    <row r="19858" spans="1:7" x14ac:dyDescent="0.25">
      <c r="B19858" s="1" t="s">
        <v>49574</v>
      </c>
      <c r="C19858" s="1" t="s">
        <v>49575</v>
      </c>
      <c r="D19858" s="1" t="s">
        <v>49576</v>
      </c>
      <c r="E19858" s="1" t="s">
        <v>66</v>
      </c>
      <c r="G19858" s="1" t="s">
        <v>199</v>
      </c>
    </row>
    <row r="19859" spans="1:7" x14ac:dyDescent="0.25">
      <c r="B19859" s="1" t="s">
        <v>49577</v>
      </c>
      <c r="C19859" s="1" t="s">
        <v>49578</v>
      </c>
      <c r="D19859" s="1" t="s">
        <v>49579</v>
      </c>
      <c r="E19859" s="1" t="s">
        <v>66</v>
      </c>
      <c r="G19859" s="1" t="s">
        <v>199</v>
      </c>
    </row>
    <row r="19860" spans="1:7" x14ac:dyDescent="0.25">
      <c r="B19860" s="1" t="s">
        <v>49577</v>
      </c>
      <c r="C19860" s="1" t="s">
        <v>49578</v>
      </c>
      <c r="D19860" s="1" t="s">
        <v>49579</v>
      </c>
      <c r="E19860" s="1" t="s">
        <v>66</v>
      </c>
      <c r="G19860" s="1" t="s">
        <v>199</v>
      </c>
    </row>
    <row r="19861" spans="1:7" x14ac:dyDescent="0.25">
      <c r="B19861" s="1" t="s">
        <v>49580</v>
      </c>
      <c r="C19861" s="1" t="s">
        <v>49581</v>
      </c>
      <c r="D19861" s="1" t="s">
        <v>49582</v>
      </c>
      <c r="E19861" s="1" t="s">
        <v>66</v>
      </c>
      <c r="G19861" s="1" t="s">
        <v>199</v>
      </c>
    </row>
    <row r="19862" spans="1:7" x14ac:dyDescent="0.25">
      <c r="B19862" s="1" t="s">
        <v>49583</v>
      </c>
      <c r="C19862" s="1" t="s">
        <v>49584</v>
      </c>
      <c r="D19862" s="1" t="s">
        <v>49585</v>
      </c>
      <c r="E19862" s="1" t="s">
        <v>66</v>
      </c>
      <c r="G19862" s="1" t="s">
        <v>199</v>
      </c>
    </row>
    <row r="19863" spans="1:7" x14ac:dyDescent="0.25">
      <c r="B19863" s="1" t="s">
        <v>49586</v>
      </c>
      <c r="C19863" s="1" t="s">
        <v>49587</v>
      </c>
      <c r="D19863" s="1" t="s">
        <v>49588</v>
      </c>
      <c r="E19863" s="1" t="s">
        <v>66</v>
      </c>
      <c r="G19863" s="1" t="s">
        <v>199</v>
      </c>
    </row>
    <row r="19864" spans="1:7" x14ac:dyDescent="0.25">
      <c r="B19864" s="1" t="s">
        <v>49589</v>
      </c>
      <c r="C19864" s="1" t="s">
        <v>49590</v>
      </c>
      <c r="D19864" s="1" t="s">
        <v>49591</v>
      </c>
      <c r="E19864" s="1" t="s">
        <v>66</v>
      </c>
      <c r="G19864" s="1" t="s">
        <v>199</v>
      </c>
    </row>
    <row r="19865" spans="1:7" x14ac:dyDescent="0.25">
      <c r="B19865" s="1" t="s">
        <v>49592</v>
      </c>
      <c r="C19865" s="1" t="s">
        <v>49593</v>
      </c>
      <c r="D19865" s="1" t="s">
        <v>49594</v>
      </c>
      <c r="E19865" s="1" t="s">
        <v>66</v>
      </c>
      <c r="F19865" s="1" t="s">
        <v>233</v>
      </c>
      <c r="G19865" s="1" t="s">
        <v>234</v>
      </c>
    </row>
    <row r="19866" spans="1:7" x14ac:dyDescent="0.25">
      <c r="B19866" s="1" t="s">
        <v>49595</v>
      </c>
      <c r="C19866" s="1" t="s">
        <v>1411</v>
      </c>
      <c r="D19866" s="1" t="s">
        <v>1412</v>
      </c>
      <c r="E19866" s="1" t="s">
        <v>66</v>
      </c>
      <c r="F19866" s="1" t="s">
        <v>233</v>
      </c>
      <c r="G19866" s="1" t="s">
        <v>234</v>
      </c>
    </row>
    <row r="19867" spans="1:7" x14ac:dyDescent="0.25">
      <c r="B19867" s="1" t="s">
        <v>49596</v>
      </c>
      <c r="C19867" s="1" t="s">
        <v>49597</v>
      </c>
      <c r="D19867" s="1" t="s">
        <v>1415</v>
      </c>
      <c r="E19867" s="1" t="s">
        <v>66</v>
      </c>
      <c r="F19867" s="1" t="s">
        <v>233</v>
      </c>
      <c r="G19867" s="1" t="s">
        <v>234</v>
      </c>
    </row>
    <row r="19868" spans="1:7" x14ac:dyDescent="0.25">
      <c r="B19868" s="1" t="s">
        <v>49598</v>
      </c>
      <c r="C19868" s="1" t="s">
        <v>49599</v>
      </c>
      <c r="D19868" s="1" t="s">
        <v>49600</v>
      </c>
      <c r="E19868" s="1" t="s">
        <v>66</v>
      </c>
      <c r="F19868" s="1" t="s">
        <v>233</v>
      </c>
      <c r="G19868" s="1" t="s">
        <v>234</v>
      </c>
    </row>
    <row r="19869" spans="1:7" x14ac:dyDescent="0.25">
      <c r="B19869" s="1" t="s">
        <v>49601</v>
      </c>
      <c r="C19869" s="1" t="s">
        <v>49602</v>
      </c>
      <c r="D19869" s="1" t="s">
        <v>49603</v>
      </c>
      <c r="E19869" s="1" t="s">
        <v>66</v>
      </c>
      <c r="F19869" s="1" t="s">
        <v>233</v>
      </c>
      <c r="G19869" s="1" t="s">
        <v>234</v>
      </c>
    </row>
    <row r="19870" spans="1:7" x14ac:dyDescent="0.25">
      <c r="B19870" s="1" t="s">
        <v>49604</v>
      </c>
      <c r="C19870" s="1" t="s">
        <v>49605</v>
      </c>
      <c r="D19870" s="1" t="s">
        <v>1421</v>
      </c>
      <c r="E19870" s="1" t="s">
        <v>66</v>
      </c>
      <c r="F19870" s="1" t="s">
        <v>233</v>
      </c>
      <c r="G19870" s="1" t="s">
        <v>234</v>
      </c>
    </row>
    <row r="19871" spans="1:7" x14ac:dyDescent="0.25">
      <c r="B19871" s="1" t="s">
        <v>49606</v>
      </c>
      <c r="C19871" s="1" t="s">
        <v>49607</v>
      </c>
      <c r="D19871" s="1" t="s">
        <v>49608</v>
      </c>
      <c r="E19871" s="1" t="s">
        <v>66</v>
      </c>
      <c r="F19871" s="1" t="s">
        <v>369</v>
      </c>
      <c r="G19871" s="1" t="s">
        <v>370</v>
      </c>
    </row>
    <row r="19872" spans="1:7" x14ac:dyDescent="0.25">
      <c r="A19872" s="1">
        <v>19842133</v>
      </c>
      <c r="B19872" s="1" t="s">
        <v>15841</v>
      </c>
      <c r="C19872" s="1" t="s">
        <v>49609</v>
      </c>
      <c r="D19872" s="1" t="s">
        <v>49610</v>
      </c>
      <c r="E19872" s="1" t="s">
        <v>66</v>
      </c>
      <c r="F19872" s="1" t="s">
        <v>9860</v>
      </c>
      <c r="G19872" s="1" t="s">
        <v>9861</v>
      </c>
    </row>
    <row r="19873" spans="1:7" x14ac:dyDescent="0.25">
      <c r="A19873" s="1">
        <v>37090306</v>
      </c>
      <c r="B19873" s="1" t="s">
        <v>49611</v>
      </c>
      <c r="C19873" s="1" t="s">
        <v>49611</v>
      </c>
      <c r="D19873" s="1" t="s">
        <v>49611</v>
      </c>
      <c r="G19873" s="1" t="s">
        <v>199</v>
      </c>
    </row>
    <row r="19874" spans="1:7" x14ac:dyDescent="0.25">
      <c r="A19874" s="1">
        <v>37090305</v>
      </c>
      <c r="B19874" s="1" t="s">
        <v>49612</v>
      </c>
      <c r="C19874" s="1" t="s">
        <v>49612</v>
      </c>
      <c r="D19874" s="1" t="s">
        <v>49612</v>
      </c>
      <c r="G19874" s="1" t="s">
        <v>199</v>
      </c>
    </row>
    <row r="19875" spans="1:7" x14ac:dyDescent="0.25">
      <c r="A19875" s="1">
        <v>37090307</v>
      </c>
      <c r="B19875" s="1" t="s">
        <v>49613</v>
      </c>
      <c r="C19875" s="1" t="s">
        <v>49613</v>
      </c>
      <c r="D19875" s="1" t="s">
        <v>49613</v>
      </c>
      <c r="G19875" s="1" t="s">
        <v>199</v>
      </c>
    </row>
    <row r="19876" spans="1:7" x14ac:dyDescent="0.25">
      <c r="A19876" s="1">
        <v>37090308</v>
      </c>
      <c r="B19876" s="1" t="s">
        <v>49614</v>
      </c>
      <c r="C19876" s="1" t="s">
        <v>49614</v>
      </c>
      <c r="D19876" s="1" t="s">
        <v>49614</v>
      </c>
      <c r="G19876" s="1" t="s">
        <v>199</v>
      </c>
    </row>
    <row r="19877" spans="1:7" x14ac:dyDescent="0.25">
      <c r="A19877" s="1">
        <v>37090309</v>
      </c>
      <c r="B19877" s="1" t="s">
        <v>49615</v>
      </c>
      <c r="C19877" s="1" t="s">
        <v>49615</v>
      </c>
      <c r="D19877" s="1" t="s">
        <v>49615</v>
      </c>
      <c r="G19877" s="1" t="s">
        <v>199</v>
      </c>
    </row>
    <row r="19878" spans="1:7" x14ac:dyDescent="0.25">
      <c r="A19878" s="1">
        <v>37090310</v>
      </c>
      <c r="B19878" s="1" t="s">
        <v>49616</v>
      </c>
      <c r="C19878" s="1" t="s">
        <v>49616</v>
      </c>
      <c r="D19878" s="1" t="s">
        <v>49616</v>
      </c>
      <c r="G19878" s="1" t="s">
        <v>199</v>
      </c>
    </row>
    <row r="19879" spans="1:7" x14ac:dyDescent="0.25">
      <c r="A19879" s="1">
        <v>37090311</v>
      </c>
      <c r="B19879" s="1" t="s">
        <v>49617</v>
      </c>
      <c r="C19879" s="1" t="s">
        <v>49617</v>
      </c>
      <c r="D19879" s="1" t="s">
        <v>49617</v>
      </c>
      <c r="G19879" s="1" t="s">
        <v>199</v>
      </c>
    </row>
    <row r="19880" spans="1:7" x14ac:dyDescent="0.25">
      <c r="A19880" s="1">
        <v>37090312</v>
      </c>
      <c r="B19880" s="1" t="s">
        <v>49618</v>
      </c>
      <c r="C19880" s="1" t="s">
        <v>49618</v>
      </c>
      <c r="D19880" s="1" t="s">
        <v>49618</v>
      </c>
      <c r="G19880" s="1" t="s">
        <v>199</v>
      </c>
    </row>
    <row r="19881" spans="1:7" x14ac:dyDescent="0.25">
      <c r="B19881" s="1" t="s">
        <v>49619</v>
      </c>
      <c r="C19881" s="1" t="s">
        <v>49620</v>
      </c>
      <c r="D19881" s="1" t="s">
        <v>49621</v>
      </c>
      <c r="E19881" s="1" t="s">
        <v>66</v>
      </c>
      <c r="G19881" s="1" t="s">
        <v>199</v>
      </c>
    </row>
    <row r="19882" spans="1:7" x14ac:dyDescent="0.25">
      <c r="B19882" s="1" t="s">
        <v>49622</v>
      </c>
      <c r="C19882" s="1" t="s">
        <v>49623</v>
      </c>
      <c r="D19882" s="1" t="s">
        <v>49624</v>
      </c>
      <c r="E19882" s="1" t="s">
        <v>66</v>
      </c>
      <c r="G19882" s="1" t="s">
        <v>199</v>
      </c>
    </row>
    <row r="19883" spans="1:7" x14ac:dyDescent="0.25">
      <c r="B19883" s="1" t="s">
        <v>49625</v>
      </c>
      <c r="C19883" s="1" t="s">
        <v>49626</v>
      </c>
      <c r="D19883" s="1" t="s">
        <v>49627</v>
      </c>
      <c r="E19883" s="1" t="s">
        <v>66</v>
      </c>
      <c r="F19883" s="1" t="s">
        <v>1388</v>
      </c>
      <c r="G19883" s="1" t="s">
        <v>1389</v>
      </c>
    </row>
    <row r="19884" spans="1:7" x14ac:dyDescent="0.25">
      <c r="B19884" s="1" t="s">
        <v>943</v>
      </c>
      <c r="C19884" s="1" t="s">
        <v>944</v>
      </c>
      <c r="D19884" s="1" t="s">
        <v>945</v>
      </c>
      <c r="E19884" s="1" t="s">
        <v>66</v>
      </c>
      <c r="F19884" s="1" t="s">
        <v>398</v>
      </c>
      <c r="G19884" s="1" t="s">
        <v>399</v>
      </c>
    </row>
    <row r="19885" spans="1:7" x14ac:dyDescent="0.25">
      <c r="B19885" s="1" t="s">
        <v>49628</v>
      </c>
      <c r="C19885" s="1" t="s">
        <v>49629</v>
      </c>
      <c r="D19885" s="1" t="s">
        <v>49630</v>
      </c>
      <c r="E19885" s="1" t="s">
        <v>66</v>
      </c>
      <c r="F19885" s="1" t="s">
        <v>563</v>
      </c>
      <c r="G19885" s="1" t="s">
        <v>564</v>
      </c>
    </row>
    <row r="19886" spans="1:7" x14ac:dyDescent="0.25">
      <c r="B19886" s="1" t="s">
        <v>49631</v>
      </c>
      <c r="C19886" s="1" t="s">
        <v>49632</v>
      </c>
      <c r="D19886" s="1" t="s">
        <v>49633</v>
      </c>
      <c r="E19886" s="1" t="s">
        <v>66</v>
      </c>
      <c r="F19886" s="1" t="s">
        <v>103</v>
      </c>
      <c r="G19886" s="1" t="s">
        <v>4339</v>
      </c>
    </row>
    <row r="19887" spans="1:7" x14ac:dyDescent="0.25">
      <c r="B19887" s="1" t="s">
        <v>49634</v>
      </c>
      <c r="C19887" s="1" t="s">
        <v>48909</v>
      </c>
      <c r="D19887" s="1" t="s">
        <v>48909</v>
      </c>
      <c r="E19887" s="1" t="s">
        <v>66</v>
      </c>
      <c r="G19887" s="1" t="s">
        <v>199</v>
      </c>
    </row>
    <row r="19888" spans="1:7" x14ac:dyDescent="0.25">
      <c r="B19888" s="1" t="s">
        <v>49635</v>
      </c>
      <c r="C19888" s="1" t="s">
        <v>49636</v>
      </c>
      <c r="D19888" s="1" t="s">
        <v>49637</v>
      </c>
      <c r="E19888" s="1" t="s">
        <v>66</v>
      </c>
      <c r="F19888" s="1" t="s">
        <v>369</v>
      </c>
      <c r="G19888" s="1" t="s">
        <v>370</v>
      </c>
    </row>
    <row r="19889" spans="1:7" x14ac:dyDescent="0.25">
      <c r="B19889" s="1" t="s">
        <v>49638</v>
      </c>
      <c r="C19889" s="1" t="s">
        <v>49639</v>
      </c>
      <c r="D19889" s="1" t="s">
        <v>49640</v>
      </c>
      <c r="E19889" s="1" t="s">
        <v>66</v>
      </c>
      <c r="F19889" s="1" t="s">
        <v>369</v>
      </c>
      <c r="G19889" s="1" t="s">
        <v>370</v>
      </c>
    </row>
    <row r="19890" spans="1:7" x14ac:dyDescent="0.25">
      <c r="A19890" s="1">
        <v>35520423</v>
      </c>
      <c r="B19890" s="1" t="s">
        <v>49641</v>
      </c>
      <c r="C19890" s="1" t="s">
        <v>49642</v>
      </c>
      <c r="D19890" s="1" t="s">
        <v>49643</v>
      </c>
      <c r="E19890" s="1" t="s">
        <v>66</v>
      </c>
      <c r="F19890" s="1" t="s">
        <v>49644</v>
      </c>
      <c r="G19890" s="1" t="s">
        <v>49645</v>
      </c>
    </row>
    <row r="19891" spans="1:7" x14ac:dyDescent="0.25">
      <c r="B19891" s="1" t="s">
        <v>10167</v>
      </c>
      <c r="C19891" s="1" t="s">
        <v>14660</v>
      </c>
      <c r="D19891" s="1" t="s">
        <v>14661</v>
      </c>
      <c r="E19891" s="1" t="s">
        <v>66</v>
      </c>
      <c r="F19891" s="1" t="s">
        <v>2903</v>
      </c>
      <c r="G19891" s="1" t="s">
        <v>2904</v>
      </c>
    </row>
    <row r="19892" spans="1:7" x14ac:dyDescent="0.25">
      <c r="B19892" s="1" t="s">
        <v>49646</v>
      </c>
      <c r="C19892" s="1" t="s">
        <v>49647</v>
      </c>
      <c r="D19892" s="1" t="s">
        <v>49648</v>
      </c>
      <c r="E19892" s="1" t="s">
        <v>66</v>
      </c>
      <c r="F19892" s="1" t="s">
        <v>49649</v>
      </c>
      <c r="G19892" s="1" t="s">
        <v>49650</v>
      </c>
    </row>
    <row r="19893" spans="1:7" x14ac:dyDescent="0.25">
      <c r="A19893" s="1">
        <v>35520424</v>
      </c>
      <c r="B19893" s="1" t="s">
        <v>49651</v>
      </c>
      <c r="C19893" s="1" t="s">
        <v>49652</v>
      </c>
      <c r="D19893" s="1" t="s">
        <v>49653</v>
      </c>
      <c r="E19893" s="1" t="s">
        <v>66</v>
      </c>
      <c r="F19893" s="1" t="s">
        <v>49644</v>
      </c>
      <c r="G19893" s="1" t="s">
        <v>49645</v>
      </c>
    </row>
    <row r="19894" spans="1:7" x14ac:dyDescent="0.25">
      <c r="B19894" s="1" t="s">
        <v>49654</v>
      </c>
      <c r="C19894" s="1" t="s">
        <v>49654</v>
      </c>
      <c r="D19894" s="1" t="s">
        <v>49654</v>
      </c>
      <c r="E19894" s="1" t="s">
        <v>66</v>
      </c>
      <c r="F19894" s="1" t="s">
        <v>226</v>
      </c>
      <c r="G19894" s="1" t="s">
        <v>227</v>
      </c>
    </row>
    <row r="19895" spans="1:7" x14ac:dyDescent="0.25">
      <c r="B19895" s="1" t="s">
        <v>49655</v>
      </c>
      <c r="C19895" s="1" t="s">
        <v>49655</v>
      </c>
      <c r="D19895" s="1" t="s">
        <v>49655</v>
      </c>
      <c r="E19895" s="1" t="s">
        <v>66</v>
      </c>
      <c r="F19895" s="1" t="s">
        <v>226</v>
      </c>
      <c r="G19895" s="1" t="s">
        <v>227</v>
      </c>
    </row>
    <row r="19896" spans="1:7" x14ac:dyDescent="0.25">
      <c r="B19896" s="1" t="s">
        <v>49656</v>
      </c>
      <c r="C19896" s="1" t="s">
        <v>49656</v>
      </c>
      <c r="D19896" s="1" t="s">
        <v>49656</v>
      </c>
      <c r="E19896" s="1" t="s">
        <v>66</v>
      </c>
      <c r="F19896" s="1" t="s">
        <v>226</v>
      </c>
      <c r="G19896" s="1" t="s">
        <v>227</v>
      </c>
    </row>
    <row r="19897" spans="1:7" x14ac:dyDescent="0.25">
      <c r="B19897" s="1" t="s">
        <v>49657</v>
      </c>
      <c r="C19897" s="1" t="s">
        <v>49657</v>
      </c>
      <c r="D19897" s="1" t="s">
        <v>49657</v>
      </c>
      <c r="E19897" s="1" t="s">
        <v>66</v>
      </c>
      <c r="F19897" s="1" t="s">
        <v>226</v>
      </c>
      <c r="G19897" s="1" t="s">
        <v>227</v>
      </c>
    </row>
    <row r="19898" spans="1:7" x14ac:dyDescent="0.25">
      <c r="B19898" s="1" t="s">
        <v>49658</v>
      </c>
      <c r="C19898" s="1" t="s">
        <v>49659</v>
      </c>
      <c r="D19898" s="1" t="s">
        <v>49660</v>
      </c>
      <c r="E19898" s="1" t="s">
        <v>66</v>
      </c>
      <c r="F19898" s="1" t="s">
        <v>369</v>
      </c>
      <c r="G19898" s="1" t="s">
        <v>370</v>
      </c>
    </row>
    <row r="19899" spans="1:7" x14ac:dyDescent="0.25">
      <c r="B19899" s="1" t="s">
        <v>49661</v>
      </c>
      <c r="C19899" s="1" t="s">
        <v>49661</v>
      </c>
      <c r="D19899" s="1" t="s">
        <v>49661</v>
      </c>
      <c r="E19899" s="1" t="s">
        <v>66</v>
      </c>
      <c r="F19899" s="1" t="s">
        <v>226</v>
      </c>
      <c r="G19899" s="1" t="s">
        <v>227</v>
      </c>
    </row>
    <row r="19900" spans="1:7" x14ac:dyDescent="0.25">
      <c r="B19900" s="1" t="s">
        <v>49662</v>
      </c>
      <c r="C19900" s="1" t="s">
        <v>49663</v>
      </c>
      <c r="D19900" s="1" t="s">
        <v>49664</v>
      </c>
      <c r="E19900" s="1" t="s">
        <v>66</v>
      </c>
      <c r="F19900" s="1" t="s">
        <v>1320</v>
      </c>
      <c r="G19900" s="1" t="s">
        <v>1321</v>
      </c>
    </row>
    <row r="19901" spans="1:7" x14ac:dyDescent="0.25">
      <c r="B19901" s="1" t="s">
        <v>42051</v>
      </c>
      <c r="C19901" s="1" t="s">
        <v>42052</v>
      </c>
      <c r="D19901" s="1" t="s">
        <v>42053</v>
      </c>
      <c r="E19901" s="1" t="s">
        <v>66</v>
      </c>
      <c r="F19901" s="1" t="s">
        <v>480</v>
      </c>
      <c r="G19901" s="1" t="s">
        <v>481</v>
      </c>
    </row>
    <row r="19902" spans="1:7" x14ac:dyDescent="0.25">
      <c r="B19902" s="1" t="s">
        <v>7853</v>
      </c>
      <c r="C19902" s="1" t="s">
        <v>7854</v>
      </c>
      <c r="D19902" s="1" t="s">
        <v>7855</v>
      </c>
      <c r="E19902" s="1" t="s">
        <v>66</v>
      </c>
      <c r="F19902" s="1" t="s">
        <v>3607</v>
      </c>
      <c r="G19902" s="1" t="s">
        <v>3608</v>
      </c>
    </row>
    <row r="19903" spans="1:7" x14ac:dyDescent="0.25">
      <c r="B19903" s="1" t="s">
        <v>49665</v>
      </c>
      <c r="C19903" s="1" t="s">
        <v>49665</v>
      </c>
      <c r="D19903" s="1" t="s">
        <v>49665</v>
      </c>
      <c r="E19903" s="1" t="s">
        <v>66</v>
      </c>
      <c r="G19903" s="1" t="s">
        <v>199</v>
      </c>
    </row>
    <row r="19904" spans="1:7" x14ac:dyDescent="0.25">
      <c r="B19904" s="1" t="s">
        <v>49666</v>
      </c>
      <c r="C19904" s="1" t="s">
        <v>49667</v>
      </c>
      <c r="D19904" s="1" t="s">
        <v>49668</v>
      </c>
      <c r="E19904" s="1" t="s">
        <v>66</v>
      </c>
      <c r="F19904" s="1" t="s">
        <v>49649</v>
      </c>
      <c r="G19904" s="1" t="s">
        <v>49650</v>
      </c>
    </row>
    <row r="19905" spans="1:7" x14ac:dyDescent="0.25">
      <c r="B19905" s="1" t="s">
        <v>49669</v>
      </c>
      <c r="C19905" s="1" t="s">
        <v>49670</v>
      </c>
      <c r="D19905" s="1" t="s">
        <v>49671</v>
      </c>
      <c r="E19905" s="1" t="s">
        <v>66</v>
      </c>
      <c r="F19905" s="1" t="s">
        <v>356</v>
      </c>
      <c r="G19905" s="1" t="s">
        <v>357</v>
      </c>
    </row>
    <row r="19906" spans="1:7" x14ac:dyDescent="0.25">
      <c r="B19906" s="1" t="s">
        <v>49672</v>
      </c>
      <c r="C19906" s="1" t="s">
        <v>49673</v>
      </c>
      <c r="D19906" s="1" t="s">
        <v>49674</v>
      </c>
      <c r="E19906" s="1" t="s">
        <v>66</v>
      </c>
      <c r="F19906" s="1" t="s">
        <v>356</v>
      </c>
      <c r="G19906" s="1" t="s">
        <v>357</v>
      </c>
    </row>
    <row r="19907" spans="1:7" x14ac:dyDescent="0.25">
      <c r="B19907" s="1" t="s">
        <v>49675</v>
      </c>
      <c r="C19907" s="1" t="s">
        <v>49676</v>
      </c>
      <c r="D19907" s="1" t="s">
        <v>49677</v>
      </c>
      <c r="E19907" s="1" t="s">
        <v>66</v>
      </c>
      <c r="F19907" s="1" t="s">
        <v>480</v>
      </c>
      <c r="G19907" s="1" t="s">
        <v>481</v>
      </c>
    </row>
    <row r="19908" spans="1:7" x14ac:dyDescent="0.25">
      <c r="B19908" s="1" t="s">
        <v>49678</v>
      </c>
      <c r="C19908" s="1" t="s">
        <v>49679</v>
      </c>
      <c r="D19908" s="1" t="s">
        <v>49680</v>
      </c>
      <c r="E19908" s="1" t="s">
        <v>66</v>
      </c>
      <c r="F19908" s="1" t="s">
        <v>480</v>
      </c>
      <c r="G19908" s="1" t="s">
        <v>481</v>
      </c>
    </row>
    <row r="19909" spans="1:7" x14ac:dyDescent="0.25">
      <c r="B19909" s="1" t="s">
        <v>49681</v>
      </c>
      <c r="C19909" s="1" t="s">
        <v>49682</v>
      </c>
      <c r="D19909" s="1" t="s">
        <v>49683</v>
      </c>
      <c r="E19909" s="1" t="s">
        <v>66</v>
      </c>
      <c r="F19909" s="1" t="s">
        <v>480</v>
      </c>
      <c r="G19909" s="1" t="s">
        <v>481</v>
      </c>
    </row>
    <row r="19910" spans="1:7" x14ac:dyDescent="0.25">
      <c r="B19910" s="1" t="s">
        <v>49684</v>
      </c>
      <c r="C19910" s="1" t="s">
        <v>49685</v>
      </c>
      <c r="D19910" s="1" t="s">
        <v>49686</v>
      </c>
      <c r="E19910" s="1" t="s">
        <v>66</v>
      </c>
      <c r="F19910" s="1" t="s">
        <v>563</v>
      </c>
      <c r="G19910" s="1" t="s">
        <v>564</v>
      </c>
    </row>
    <row r="19911" spans="1:7" x14ac:dyDescent="0.25">
      <c r="B19911" s="1" t="s">
        <v>49687</v>
      </c>
      <c r="C19911" s="1" t="s">
        <v>49688</v>
      </c>
      <c r="D19911" s="1" t="s">
        <v>49689</v>
      </c>
      <c r="E19911" s="1" t="s">
        <v>66</v>
      </c>
      <c r="F19911" s="1" t="s">
        <v>171</v>
      </c>
      <c r="G19911" s="1" t="s">
        <v>172</v>
      </c>
    </row>
    <row r="19912" spans="1:7" x14ac:dyDescent="0.25">
      <c r="B19912" s="1" t="s">
        <v>49690</v>
      </c>
      <c r="C19912" s="1" t="s">
        <v>49691</v>
      </c>
      <c r="D19912" s="1" t="s">
        <v>49692</v>
      </c>
      <c r="E19912" s="1" t="s">
        <v>66</v>
      </c>
      <c r="F19912" s="1" t="s">
        <v>892</v>
      </c>
      <c r="G19912" s="1" t="s">
        <v>893</v>
      </c>
    </row>
    <row r="19913" spans="1:7" x14ac:dyDescent="0.25">
      <c r="A19913" s="1">
        <v>35520425</v>
      </c>
      <c r="B19913" s="1" t="s">
        <v>49693</v>
      </c>
      <c r="C19913" s="1" t="s">
        <v>39963</v>
      </c>
      <c r="D19913" s="1" t="s">
        <v>49694</v>
      </c>
      <c r="E19913" s="1" t="s">
        <v>66</v>
      </c>
      <c r="F19913" s="1" t="s">
        <v>39965</v>
      </c>
      <c r="G19913" s="1" t="s">
        <v>39966</v>
      </c>
    </row>
    <row r="19914" spans="1:7" x14ac:dyDescent="0.25">
      <c r="B19914" s="1" t="s">
        <v>49695</v>
      </c>
      <c r="C19914" s="1" t="s">
        <v>49695</v>
      </c>
      <c r="D19914" s="1" t="s">
        <v>49695</v>
      </c>
      <c r="E19914" s="1" t="s">
        <v>66</v>
      </c>
      <c r="F19914" s="1" t="s">
        <v>480</v>
      </c>
      <c r="G19914" s="1" t="s">
        <v>481</v>
      </c>
    </row>
    <row r="19915" spans="1:7" x14ac:dyDescent="0.25">
      <c r="B19915" s="1" t="s">
        <v>49696</v>
      </c>
      <c r="C19915" s="1" t="s">
        <v>49696</v>
      </c>
      <c r="D19915" s="1" t="s">
        <v>49696</v>
      </c>
      <c r="E19915" s="1" t="s">
        <v>66</v>
      </c>
      <c r="F19915" s="1" t="s">
        <v>480</v>
      </c>
      <c r="G19915" s="1" t="s">
        <v>481</v>
      </c>
    </row>
    <row r="19916" spans="1:7" x14ac:dyDescent="0.25">
      <c r="B19916" s="1" t="s">
        <v>49697</v>
      </c>
      <c r="C19916" s="1" t="s">
        <v>49697</v>
      </c>
      <c r="D19916" s="1" t="s">
        <v>49697</v>
      </c>
      <c r="E19916" s="1" t="s">
        <v>66</v>
      </c>
      <c r="F19916" s="1" t="s">
        <v>480</v>
      </c>
      <c r="G19916" s="1" t="s">
        <v>481</v>
      </c>
    </row>
    <row r="19917" spans="1:7" x14ac:dyDescent="0.25">
      <c r="B19917" s="1" t="s">
        <v>49698</v>
      </c>
      <c r="C19917" s="1" t="s">
        <v>49698</v>
      </c>
      <c r="D19917" s="1" t="s">
        <v>49698</v>
      </c>
      <c r="E19917" s="1" t="s">
        <v>66</v>
      </c>
      <c r="F19917" s="1" t="s">
        <v>480</v>
      </c>
      <c r="G19917" s="1" t="s">
        <v>481</v>
      </c>
    </row>
    <row r="19918" spans="1:7" x14ac:dyDescent="0.25">
      <c r="B19918" s="1" t="s">
        <v>49698</v>
      </c>
      <c r="C19918" s="1" t="s">
        <v>49698</v>
      </c>
      <c r="D19918" s="1" t="s">
        <v>49698</v>
      </c>
      <c r="E19918" s="1" t="s">
        <v>66</v>
      </c>
      <c r="F19918" s="1" t="s">
        <v>480</v>
      </c>
      <c r="G19918" s="1" t="s">
        <v>481</v>
      </c>
    </row>
    <row r="19919" spans="1:7" x14ac:dyDescent="0.25">
      <c r="B19919" s="1" t="s">
        <v>49699</v>
      </c>
      <c r="C19919" s="1" t="s">
        <v>49699</v>
      </c>
      <c r="D19919" s="1" t="s">
        <v>49699</v>
      </c>
      <c r="E19919" s="1" t="s">
        <v>66</v>
      </c>
      <c r="F19919" s="1" t="s">
        <v>480</v>
      </c>
      <c r="G19919" s="1" t="s">
        <v>481</v>
      </c>
    </row>
    <row r="19920" spans="1:7" x14ac:dyDescent="0.25">
      <c r="B19920" s="1" t="s">
        <v>49700</v>
      </c>
      <c r="C19920" s="1" t="s">
        <v>49701</v>
      </c>
      <c r="D19920" s="1" t="s">
        <v>49701</v>
      </c>
      <c r="E19920" s="1" t="s">
        <v>66</v>
      </c>
      <c r="F19920" s="1" t="s">
        <v>480</v>
      </c>
      <c r="G19920" s="1" t="s">
        <v>481</v>
      </c>
    </row>
    <row r="19921" spans="1:7" x14ac:dyDescent="0.25">
      <c r="B19921" s="1" t="s">
        <v>49702</v>
      </c>
      <c r="C19921" s="1" t="s">
        <v>49703</v>
      </c>
      <c r="D19921" s="1" t="s">
        <v>49703</v>
      </c>
      <c r="E19921" s="1" t="s">
        <v>66</v>
      </c>
      <c r="F19921" s="1" t="s">
        <v>480</v>
      </c>
      <c r="G19921" s="1" t="s">
        <v>481</v>
      </c>
    </row>
    <row r="19922" spans="1:7" x14ac:dyDescent="0.25">
      <c r="B19922" s="1" t="s">
        <v>49704</v>
      </c>
      <c r="C19922" s="1" t="s">
        <v>49705</v>
      </c>
      <c r="D19922" s="1" t="s">
        <v>49705</v>
      </c>
      <c r="E19922" s="1" t="s">
        <v>66</v>
      </c>
      <c r="F19922" s="1" t="s">
        <v>480</v>
      </c>
      <c r="G19922" s="1" t="s">
        <v>481</v>
      </c>
    </row>
    <row r="19923" spans="1:7" x14ac:dyDescent="0.25">
      <c r="A19923" s="1">
        <v>35520426</v>
      </c>
      <c r="B19923" s="1" t="s">
        <v>49706</v>
      </c>
      <c r="C19923" s="1" t="s">
        <v>49707</v>
      </c>
      <c r="D19923" s="1" t="s">
        <v>49708</v>
      </c>
      <c r="E19923" s="1" t="s">
        <v>66</v>
      </c>
      <c r="F19923" s="1" t="s">
        <v>39965</v>
      </c>
      <c r="G19923" s="1" t="s">
        <v>39966</v>
      </c>
    </row>
    <row r="19924" spans="1:7" x14ac:dyDescent="0.25">
      <c r="A19924" s="1">
        <v>37050051</v>
      </c>
      <c r="B19924" s="1" t="s">
        <v>49709</v>
      </c>
      <c r="C19924" s="1" t="s">
        <v>49709</v>
      </c>
      <c r="D19924" s="1" t="s">
        <v>49709</v>
      </c>
      <c r="G19924" s="1" t="s">
        <v>199</v>
      </c>
    </row>
    <row r="19925" spans="1:7" x14ac:dyDescent="0.25">
      <c r="A19925" s="1">
        <v>37050052</v>
      </c>
      <c r="B19925" s="1" t="s">
        <v>49710</v>
      </c>
      <c r="C19925" s="1" t="s">
        <v>49710</v>
      </c>
      <c r="D19925" s="1" t="s">
        <v>49710</v>
      </c>
      <c r="G19925" s="1" t="s">
        <v>199</v>
      </c>
    </row>
    <row r="19926" spans="1:7" x14ac:dyDescent="0.25">
      <c r="B19926" s="1" t="s">
        <v>49711</v>
      </c>
      <c r="C19926" s="1" t="s">
        <v>49712</v>
      </c>
      <c r="D19926" s="1" t="s">
        <v>49712</v>
      </c>
      <c r="E19926" s="1" t="s">
        <v>66</v>
      </c>
      <c r="F19926" s="1" t="s">
        <v>480</v>
      </c>
      <c r="G19926" s="1" t="s">
        <v>481</v>
      </c>
    </row>
    <row r="19927" spans="1:7" x14ac:dyDescent="0.25">
      <c r="B19927" s="1" t="s">
        <v>49713</v>
      </c>
      <c r="C19927" s="1" t="s">
        <v>49714</v>
      </c>
      <c r="D19927" s="1" t="s">
        <v>49714</v>
      </c>
      <c r="E19927" s="1" t="s">
        <v>66</v>
      </c>
      <c r="F19927" s="1" t="s">
        <v>480</v>
      </c>
      <c r="G19927" s="1" t="s">
        <v>481</v>
      </c>
    </row>
    <row r="19928" spans="1:7" x14ac:dyDescent="0.25">
      <c r="B19928" s="1" t="s">
        <v>49715</v>
      </c>
      <c r="C19928" s="1" t="s">
        <v>49715</v>
      </c>
      <c r="D19928" s="1" t="s">
        <v>49715</v>
      </c>
      <c r="E19928" s="1" t="s">
        <v>66</v>
      </c>
      <c r="F19928" s="1" t="s">
        <v>480</v>
      </c>
      <c r="G19928" s="1" t="s">
        <v>481</v>
      </c>
    </row>
    <row r="19929" spans="1:7" x14ac:dyDescent="0.25">
      <c r="B19929" s="1" t="s">
        <v>49716</v>
      </c>
      <c r="C19929" s="1" t="s">
        <v>49716</v>
      </c>
      <c r="D19929" s="1" t="s">
        <v>49716</v>
      </c>
      <c r="E19929" s="1" t="s">
        <v>66</v>
      </c>
      <c r="F19929" s="1" t="s">
        <v>480</v>
      </c>
      <c r="G19929" s="1" t="s">
        <v>481</v>
      </c>
    </row>
    <row r="19930" spans="1:7" x14ac:dyDescent="0.25">
      <c r="A19930" s="1">
        <v>35500280</v>
      </c>
      <c r="B19930" s="1" t="s">
        <v>49717</v>
      </c>
      <c r="C19930" s="1" t="s">
        <v>49717</v>
      </c>
      <c r="D19930" s="1" t="s">
        <v>49717</v>
      </c>
      <c r="G19930" s="1" t="s">
        <v>199</v>
      </c>
    </row>
    <row r="19931" spans="1:7" x14ac:dyDescent="0.25">
      <c r="A19931" s="1">
        <v>35500281</v>
      </c>
      <c r="B19931" s="1" t="s">
        <v>49718</v>
      </c>
      <c r="C19931" s="1" t="s">
        <v>49718</v>
      </c>
      <c r="D19931" s="1" t="s">
        <v>49718</v>
      </c>
      <c r="G19931" s="1" t="s">
        <v>199</v>
      </c>
    </row>
    <row r="19932" spans="1:7" x14ac:dyDescent="0.25">
      <c r="A19932" s="1">
        <v>35500282</v>
      </c>
      <c r="B19932" s="1" t="s">
        <v>49719</v>
      </c>
      <c r="C19932" s="1" t="s">
        <v>49719</v>
      </c>
      <c r="D19932" s="1" t="s">
        <v>49719</v>
      </c>
      <c r="G19932" s="1" t="s">
        <v>199</v>
      </c>
    </row>
    <row r="19933" spans="1:7" x14ac:dyDescent="0.25">
      <c r="A19933" s="1">
        <v>35500283</v>
      </c>
      <c r="B19933" s="1" t="s">
        <v>49720</v>
      </c>
      <c r="C19933" s="1" t="s">
        <v>49720</v>
      </c>
      <c r="D19933" s="1" t="s">
        <v>49720</v>
      </c>
      <c r="G19933" s="1" t="s">
        <v>199</v>
      </c>
    </row>
    <row r="19934" spans="1:7" x14ac:dyDescent="0.25">
      <c r="A19934" s="1">
        <v>35500284</v>
      </c>
      <c r="B19934" s="1" t="s">
        <v>49721</v>
      </c>
      <c r="C19934" s="1" t="s">
        <v>49722</v>
      </c>
      <c r="D19934" s="1" t="s">
        <v>49723</v>
      </c>
      <c r="E19934" s="1" t="s">
        <v>65</v>
      </c>
      <c r="F19934" s="1" t="s">
        <v>92</v>
      </c>
      <c r="G19934" s="1" t="s">
        <v>3299</v>
      </c>
    </row>
    <row r="19935" spans="1:7" x14ac:dyDescent="0.25">
      <c r="A19935" s="1">
        <v>35260889</v>
      </c>
      <c r="B19935" s="1" t="s">
        <v>49724</v>
      </c>
      <c r="C19935" s="1" t="s">
        <v>49725</v>
      </c>
      <c r="D19935" s="1" t="s">
        <v>49726</v>
      </c>
      <c r="E19935" s="1" t="s">
        <v>66</v>
      </c>
      <c r="F19935" s="1" t="s">
        <v>1000</v>
      </c>
      <c r="G19935" s="1" t="s">
        <v>1001</v>
      </c>
    </row>
    <row r="19936" spans="1:7" x14ac:dyDescent="0.25">
      <c r="A19936" s="1">
        <v>17616001</v>
      </c>
      <c r="B19936" s="1" t="s">
        <v>49727</v>
      </c>
      <c r="C19936" s="1" t="s">
        <v>49728</v>
      </c>
      <c r="D19936" s="1" t="s">
        <v>49729</v>
      </c>
      <c r="E19936" s="1" t="s">
        <v>66</v>
      </c>
      <c r="F19936" s="1" t="s">
        <v>1174</v>
      </c>
      <c r="G19936" s="1" t="s">
        <v>1175</v>
      </c>
    </row>
    <row r="19937" spans="1:7" x14ac:dyDescent="0.25">
      <c r="B19937" s="1" t="s">
        <v>49730</v>
      </c>
      <c r="C19937" s="1" t="s">
        <v>49731</v>
      </c>
      <c r="D19937" s="1" t="s">
        <v>49732</v>
      </c>
      <c r="E19937" s="1" t="s">
        <v>66</v>
      </c>
      <c r="F19937" s="1" t="s">
        <v>13590</v>
      </c>
      <c r="G19937" s="1" t="s">
        <v>13591</v>
      </c>
    </row>
    <row r="19938" spans="1:7" x14ac:dyDescent="0.25">
      <c r="B19938" s="1" t="s">
        <v>49730</v>
      </c>
      <c r="C19938" s="1" t="s">
        <v>49731</v>
      </c>
      <c r="D19938" s="1" t="s">
        <v>49732</v>
      </c>
      <c r="E19938" s="1" t="s">
        <v>66</v>
      </c>
      <c r="F19938" s="1" t="s">
        <v>13590</v>
      </c>
      <c r="G19938" s="1" t="s">
        <v>13591</v>
      </c>
    </row>
    <row r="19939" spans="1:7" x14ac:dyDescent="0.25">
      <c r="B19939" s="1" t="s">
        <v>49733</v>
      </c>
      <c r="C19939" s="1" t="s">
        <v>49734</v>
      </c>
      <c r="D19939" s="1" t="s">
        <v>49735</v>
      </c>
      <c r="E19939" s="1" t="s">
        <v>66</v>
      </c>
      <c r="F19939" s="1" t="s">
        <v>1042</v>
      </c>
      <c r="G19939" s="1" t="s">
        <v>1043</v>
      </c>
    </row>
    <row r="19940" spans="1:7" x14ac:dyDescent="0.25">
      <c r="B19940" s="1" t="s">
        <v>2623</v>
      </c>
      <c r="C19940" s="1" t="s">
        <v>2624</v>
      </c>
      <c r="D19940" s="1" t="s">
        <v>2625</v>
      </c>
      <c r="E19940" s="1" t="s">
        <v>66</v>
      </c>
      <c r="F19940" s="1" t="s">
        <v>2626</v>
      </c>
      <c r="G19940" s="1" t="s">
        <v>2627</v>
      </c>
    </row>
    <row r="19941" spans="1:7" x14ac:dyDescent="0.25">
      <c r="A19941" s="1">
        <v>17018087</v>
      </c>
      <c r="B19941" s="1" t="s">
        <v>49736</v>
      </c>
      <c r="C19941" s="1" t="s">
        <v>49737</v>
      </c>
      <c r="D19941" s="1" t="s">
        <v>49736</v>
      </c>
      <c r="E19941" s="1" t="s">
        <v>66</v>
      </c>
      <c r="F19941" s="1" t="s">
        <v>49738</v>
      </c>
      <c r="G19941" s="1" t="s">
        <v>49739</v>
      </c>
    </row>
    <row r="19942" spans="1:7" x14ac:dyDescent="0.25">
      <c r="A19942" s="1">
        <v>17018088</v>
      </c>
      <c r="B19942" s="1" t="s">
        <v>49740</v>
      </c>
      <c r="C19942" s="1" t="s">
        <v>49741</v>
      </c>
      <c r="D19942" s="1" t="s">
        <v>49740</v>
      </c>
      <c r="E19942" s="1" t="s">
        <v>66</v>
      </c>
      <c r="F19942" s="1" t="s">
        <v>49738</v>
      </c>
      <c r="G19942" s="1" t="s">
        <v>49739</v>
      </c>
    </row>
    <row r="19943" spans="1:7" x14ac:dyDescent="0.25">
      <c r="A19943" s="1">
        <v>17018089</v>
      </c>
      <c r="B19943" s="1" t="s">
        <v>49742</v>
      </c>
      <c r="C19943" s="1" t="s">
        <v>49743</v>
      </c>
      <c r="D19943" s="1" t="s">
        <v>49744</v>
      </c>
      <c r="E19943" s="1" t="s">
        <v>66</v>
      </c>
      <c r="F19943" s="1" t="s">
        <v>49738</v>
      </c>
      <c r="G19943" s="1" t="s">
        <v>49739</v>
      </c>
    </row>
    <row r="19944" spans="1:7" x14ac:dyDescent="0.25">
      <c r="B19944" s="1" t="s">
        <v>49745</v>
      </c>
      <c r="C19944" s="1" t="s">
        <v>49746</v>
      </c>
      <c r="D19944" s="1" t="s">
        <v>49747</v>
      </c>
      <c r="E19944" s="1" t="s">
        <v>66</v>
      </c>
      <c r="F19944" s="1" t="s">
        <v>36</v>
      </c>
      <c r="G19944" s="1" t="s">
        <v>1724</v>
      </c>
    </row>
    <row r="19945" spans="1:7" x14ac:dyDescent="0.25">
      <c r="A19945" s="1">
        <v>39910080</v>
      </c>
      <c r="B19945" s="1" t="s">
        <v>49748</v>
      </c>
      <c r="C19945" s="1" t="s">
        <v>49749</v>
      </c>
      <c r="D19945" s="1" t="s">
        <v>49750</v>
      </c>
      <c r="E19945" s="1" t="s">
        <v>66</v>
      </c>
      <c r="F19945" s="1" t="s">
        <v>48049</v>
      </c>
      <c r="G19945" s="1" t="s">
        <v>199</v>
      </c>
    </row>
    <row r="19946" spans="1:7" x14ac:dyDescent="0.25">
      <c r="A19946" s="1">
        <v>17026030</v>
      </c>
      <c r="B19946" s="1" t="s">
        <v>49751</v>
      </c>
      <c r="C19946" s="1" t="s">
        <v>49752</v>
      </c>
      <c r="D19946" s="1" t="s">
        <v>49753</v>
      </c>
      <c r="E19946" s="1" t="s">
        <v>65</v>
      </c>
      <c r="F19946" s="1" t="s">
        <v>154</v>
      </c>
      <c r="G19946" s="1" t="s">
        <v>155</v>
      </c>
    </row>
    <row r="19947" spans="1:7" x14ac:dyDescent="0.25">
      <c r="A19947" s="1">
        <v>17026031</v>
      </c>
      <c r="B19947" s="1" t="s">
        <v>49754</v>
      </c>
      <c r="C19947" s="1" t="s">
        <v>49755</v>
      </c>
      <c r="D19947" s="1" t="s">
        <v>49756</v>
      </c>
      <c r="E19947" s="1" t="s">
        <v>65</v>
      </c>
      <c r="F19947" s="1" t="s">
        <v>154</v>
      </c>
      <c r="G19947" s="1" t="s">
        <v>155</v>
      </c>
    </row>
    <row r="19948" spans="1:7" x14ac:dyDescent="0.25">
      <c r="A19948" s="1">
        <v>17026032</v>
      </c>
      <c r="B19948" s="1" t="s">
        <v>49757</v>
      </c>
      <c r="C19948" s="1" t="s">
        <v>49758</v>
      </c>
      <c r="D19948" s="1" t="s">
        <v>49759</v>
      </c>
      <c r="E19948" s="1" t="s">
        <v>65</v>
      </c>
      <c r="F19948" s="1" t="s">
        <v>154</v>
      </c>
      <c r="G19948" s="1" t="s">
        <v>155</v>
      </c>
    </row>
    <row r="19949" spans="1:7" x14ac:dyDescent="0.25">
      <c r="A19949" s="1">
        <v>39910081</v>
      </c>
      <c r="B19949" s="1" t="s">
        <v>49760</v>
      </c>
      <c r="C19949" s="1" t="s">
        <v>49761</v>
      </c>
      <c r="D19949" s="1" t="s">
        <v>49762</v>
      </c>
      <c r="E19949" s="1" t="s">
        <v>66</v>
      </c>
      <c r="F19949" s="1" t="s">
        <v>48049</v>
      </c>
      <c r="G19949" s="1" t="s">
        <v>199</v>
      </c>
    </row>
    <row r="19950" spans="1:7" x14ac:dyDescent="0.25">
      <c r="A19950" s="1">
        <v>17026033</v>
      </c>
      <c r="B19950" s="1" t="s">
        <v>49763</v>
      </c>
      <c r="C19950" s="1" t="s">
        <v>49764</v>
      </c>
      <c r="D19950" s="1" t="s">
        <v>49765</v>
      </c>
      <c r="E19950" s="1" t="s">
        <v>65</v>
      </c>
      <c r="F19950" s="1" t="s">
        <v>154</v>
      </c>
      <c r="G19950" s="1" t="s">
        <v>155</v>
      </c>
    </row>
    <row r="19951" spans="1:7" x14ac:dyDescent="0.25">
      <c r="A19951" s="1">
        <v>39910082</v>
      </c>
      <c r="B19951" s="1" t="s">
        <v>49766</v>
      </c>
      <c r="C19951" s="1" t="s">
        <v>49767</v>
      </c>
      <c r="D19951" s="1" t="s">
        <v>49768</v>
      </c>
      <c r="E19951" s="1" t="s">
        <v>66</v>
      </c>
      <c r="F19951" s="1" t="s">
        <v>48049</v>
      </c>
      <c r="G19951" s="1" t="s">
        <v>199</v>
      </c>
    </row>
    <row r="19952" spans="1:7" x14ac:dyDescent="0.25">
      <c r="A19952" s="1">
        <v>39910083</v>
      </c>
      <c r="B19952" s="1" t="s">
        <v>49769</v>
      </c>
      <c r="C19952" s="1" t="s">
        <v>49770</v>
      </c>
      <c r="D19952" s="1" t="s">
        <v>49771</v>
      </c>
      <c r="E19952" s="1" t="s">
        <v>66</v>
      </c>
      <c r="F19952" s="1" t="s">
        <v>48049</v>
      </c>
      <c r="G19952" s="1" t="s">
        <v>199</v>
      </c>
    </row>
    <row r="19953" spans="1:7" x14ac:dyDescent="0.25">
      <c r="A19953" s="1">
        <v>39910084</v>
      </c>
      <c r="B19953" s="1" t="s">
        <v>49772</v>
      </c>
      <c r="C19953" s="1" t="s">
        <v>49773</v>
      </c>
      <c r="D19953" s="1" t="s">
        <v>49774</v>
      </c>
      <c r="E19953" s="1" t="s">
        <v>66</v>
      </c>
      <c r="F19953" s="1" t="s">
        <v>48049</v>
      </c>
      <c r="G19953" s="1" t="s">
        <v>199</v>
      </c>
    </row>
    <row r="19954" spans="1:7" x14ac:dyDescent="0.25">
      <c r="A19954" s="1">
        <v>39910085</v>
      </c>
      <c r="B19954" s="1" t="s">
        <v>49775</v>
      </c>
      <c r="C19954" s="1" t="s">
        <v>49776</v>
      </c>
      <c r="D19954" s="1" t="s">
        <v>49777</v>
      </c>
      <c r="E19954" s="1" t="s">
        <v>66</v>
      </c>
      <c r="F19954" s="1" t="s">
        <v>48049</v>
      </c>
      <c r="G19954" s="1" t="s">
        <v>199</v>
      </c>
    </row>
    <row r="19955" spans="1:7" x14ac:dyDescent="0.25">
      <c r="A19955" s="1">
        <v>17026035</v>
      </c>
      <c r="B19955" s="1" t="s">
        <v>49484</v>
      </c>
      <c r="C19955" s="1" t="s">
        <v>49778</v>
      </c>
      <c r="D19955" s="1" t="s">
        <v>49779</v>
      </c>
      <c r="E19955" s="1" t="s">
        <v>65</v>
      </c>
      <c r="F19955" s="1" t="s">
        <v>154</v>
      </c>
      <c r="G19955" s="1" t="s">
        <v>155</v>
      </c>
    </row>
    <row r="19956" spans="1:7" x14ac:dyDescent="0.25">
      <c r="A19956" s="1">
        <v>39910086</v>
      </c>
      <c r="B19956" s="1" t="s">
        <v>49780</v>
      </c>
      <c r="C19956" s="1" t="s">
        <v>49781</v>
      </c>
      <c r="D19956" s="1" t="s">
        <v>49782</v>
      </c>
      <c r="E19956" s="1" t="s">
        <v>66</v>
      </c>
      <c r="F19956" s="1" t="s">
        <v>48049</v>
      </c>
      <c r="G19956" s="1" t="s">
        <v>199</v>
      </c>
    </row>
    <row r="19957" spans="1:7" x14ac:dyDescent="0.25">
      <c r="A19957" s="1">
        <v>17018090</v>
      </c>
      <c r="B19957" s="1" t="s">
        <v>49535</v>
      </c>
      <c r="C19957" s="1" t="s">
        <v>49536</v>
      </c>
      <c r="D19957" s="1" t="s">
        <v>49537</v>
      </c>
      <c r="E19957" s="1" t="s">
        <v>65</v>
      </c>
      <c r="F19957" s="1" t="s">
        <v>369</v>
      </c>
      <c r="G19957" s="1" t="s">
        <v>370</v>
      </c>
    </row>
    <row r="19958" spans="1:7" x14ac:dyDescent="0.25">
      <c r="A19958" s="1">
        <v>39910092</v>
      </c>
      <c r="B19958" s="1" t="s">
        <v>49783</v>
      </c>
      <c r="C19958" s="1" t="s">
        <v>49784</v>
      </c>
      <c r="D19958" s="1" t="s">
        <v>49785</v>
      </c>
      <c r="E19958" s="1" t="s">
        <v>66</v>
      </c>
      <c r="F19958" s="1" t="s">
        <v>48049</v>
      </c>
      <c r="G19958" s="1" t="s">
        <v>199</v>
      </c>
    </row>
    <row r="19959" spans="1:7" x14ac:dyDescent="0.25">
      <c r="A19959" s="1">
        <v>39910093</v>
      </c>
      <c r="B19959" s="1" t="s">
        <v>49786</v>
      </c>
      <c r="C19959" s="1" t="s">
        <v>49787</v>
      </c>
      <c r="D19959" s="1" t="s">
        <v>49788</v>
      </c>
      <c r="E19959" s="1" t="s">
        <v>66</v>
      </c>
      <c r="F19959" s="1" t="s">
        <v>48049</v>
      </c>
      <c r="G19959" s="1" t="s">
        <v>199</v>
      </c>
    </row>
    <row r="19960" spans="1:7" x14ac:dyDescent="0.25">
      <c r="A19960" s="1">
        <v>39910087</v>
      </c>
      <c r="B19960" s="1" t="s">
        <v>49789</v>
      </c>
      <c r="C19960" s="1" t="s">
        <v>49790</v>
      </c>
      <c r="D19960" s="1" t="s">
        <v>49791</v>
      </c>
      <c r="E19960" s="1" t="s">
        <v>66</v>
      </c>
      <c r="F19960" s="1" t="s">
        <v>48049</v>
      </c>
      <c r="G19960" s="1" t="s">
        <v>199</v>
      </c>
    </row>
    <row r="19961" spans="1:7" x14ac:dyDescent="0.25">
      <c r="A19961" s="1">
        <v>39910088</v>
      </c>
      <c r="B19961" s="1" t="s">
        <v>49792</v>
      </c>
      <c r="C19961" s="1" t="s">
        <v>49793</v>
      </c>
      <c r="D19961" s="1" t="s">
        <v>49794</v>
      </c>
      <c r="E19961" s="1" t="s">
        <v>66</v>
      </c>
      <c r="F19961" s="1" t="s">
        <v>48049</v>
      </c>
      <c r="G19961" s="1" t="s">
        <v>199</v>
      </c>
    </row>
    <row r="19962" spans="1:7" x14ac:dyDescent="0.25">
      <c r="A19962" s="1">
        <v>39910089</v>
      </c>
      <c r="B19962" s="1" t="s">
        <v>49795</v>
      </c>
      <c r="C19962" s="1" t="s">
        <v>49796</v>
      </c>
      <c r="D19962" s="1" t="s">
        <v>49797</v>
      </c>
      <c r="E19962" s="1" t="s">
        <v>66</v>
      </c>
      <c r="F19962" s="1" t="s">
        <v>48049</v>
      </c>
      <c r="G19962" s="1" t="s">
        <v>199</v>
      </c>
    </row>
    <row r="19963" spans="1:7" x14ac:dyDescent="0.25">
      <c r="A19963" s="1">
        <v>39910090</v>
      </c>
      <c r="B19963" s="1" t="s">
        <v>49798</v>
      </c>
      <c r="C19963" s="1" t="s">
        <v>49799</v>
      </c>
      <c r="D19963" s="1" t="s">
        <v>49800</v>
      </c>
      <c r="E19963" s="1" t="s">
        <v>66</v>
      </c>
      <c r="F19963" s="1" t="s">
        <v>48049</v>
      </c>
      <c r="G19963" s="1" t="s">
        <v>199</v>
      </c>
    </row>
    <row r="19964" spans="1:7" x14ac:dyDescent="0.25">
      <c r="A19964" s="1">
        <v>39910091</v>
      </c>
      <c r="B19964" s="1" t="s">
        <v>49801</v>
      </c>
      <c r="C19964" s="1" t="s">
        <v>49802</v>
      </c>
      <c r="D19964" s="1" t="s">
        <v>49803</v>
      </c>
      <c r="E19964" s="1" t="s">
        <v>66</v>
      </c>
      <c r="F19964" s="1" t="s">
        <v>48049</v>
      </c>
      <c r="G19964" s="1" t="s">
        <v>199</v>
      </c>
    </row>
    <row r="19965" spans="1:7" x14ac:dyDescent="0.25">
      <c r="A19965" s="1">
        <v>39910094</v>
      </c>
      <c r="B19965" s="1" t="s">
        <v>49804</v>
      </c>
      <c r="C19965" s="1" t="s">
        <v>49805</v>
      </c>
      <c r="D19965" s="1" t="s">
        <v>49806</v>
      </c>
      <c r="E19965" s="1" t="s">
        <v>66</v>
      </c>
      <c r="F19965" s="1" t="s">
        <v>48049</v>
      </c>
      <c r="G19965" s="1" t="s">
        <v>199</v>
      </c>
    </row>
    <row r="19966" spans="1:7" x14ac:dyDescent="0.25">
      <c r="A19966" s="1">
        <v>33901315</v>
      </c>
      <c r="B19966" s="1" t="s">
        <v>49807</v>
      </c>
      <c r="C19966" s="1" t="s">
        <v>49808</v>
      </c>
      <c r="D19966" s="1" t="s">
        <v>49809</v>
      </c>
      <c r="E19966" s="1" t="s">
        <v>65</v>
      </c>
      <c r="F19966" s="1" t="s">
        <v>171</v>
      </c>
      <c r="G19966" s="1" t="s">
        <v>172</v>
      </c>
    </row>
    <row r="19967" spans="1:7" x14ac:dyDescent="0.25">
      <c r="A19967" s="1">
        <v>39910095</v>
      </c>
      <c r="B19967" s="1" t="s">
        <v>49810</v>
      </c>
      <c r="C19967" s="1" t="s">
        <v>49811</v>
      </c>
      <c r="D19967" s="1" t="s">
        <v>49812</v>
      </c>
      <c r="E19967" s="1" t="s">
        <v>66</v>
      </c>
      <c r="F19967" s="1" t="s">
        <v>48049</v>
      </c>
      <c r="G19967" s="1" t="s">
        <v>199</v>
      </c>
    </row>
    <row r="19968" spans="1:7" x14ac:dyDescent="0.25">
      <c r="A19968" s="1">
        <v>39910096</v>
      </c>
      <c r="B19968" s="1" t="s">
        <v>49813</v>
      </c>
      <c r="C19968" s="1" t="s">
        <v>49814</v>
      </c>
      <c r="D19968" s="1" t="s">
        <v>49815</v>
      </c>
      <c r="E19968" s="1" t="s">
        <v>66</v>
      </c>
      <c r="F19968" s="1" t="s">
        <v>48049</v>
      </c>
      <c r="G19968" s="1" t="s">
        <v>199</v>
      </c>
    </row>
    <row r="19969" spans="1:7" x14ac:dyDescent="0.25">
      <c r="B19969" s="1" t="s">
        <v>49816</v>
      </c>
      <c r="C19969" s="1" t="s">
        <v>49817</v>
      </c>
      <c r="D19969" s="1" t="s">
        <v>49818</v>
      </c>
      <c r="E19969" s="1" t="s">
        <v>66</v>
      </c>
      <c r="F19969" s="1" t="s">
        <v>4043</v>
      </c>
      <c r="G19969" s="1" t="s">
        <v>4044</v>
      </c>
    </row>
    <row r="19970" spans="1:7" x14ac:dyDescent="0.25">
      <c r="B19970" s="1" t="s">
        <v>49819</v>
      </c>
      <c r="C19970" s="1" t="s">
        <v>49820</v>
      </c>
      <c r="D19970" s="1" t="s">
        <v>49821</v>
      </c>
      <c r="E19970" s="1" t="s">
        <v>66</v>
      </c>
      <c r="F19970" s="1" t="s">
        <v>4043</v>
      </c>
      <c r="G19970" s="1" t="s">
        <v>4044</v>
      </c>
    </row>
    <row r="19971" spans="1:7" x14ac:dyDescent="0.25">
      <c r="B19971" s="1" t="s">
        <v>49822</v>
      </c>
      <c r="C19971" s="1" t="s">
        <v>49823</v>
      </c>
      <c r="D19971" s="1" t="s">
        <v>49824</v>
      </c>
      <c r="E19971" s="1" t="s">
        <v>66</v>
      </c>
      <c r="F19971" s="1" t="s">
        <v>4043</v>
      </c>
      <c r="G19971" s="1" t="s">
        <v>4044</v>
      </c>
    </row>
    <row r="19972" spans="1:7" x14ac:dyDescent="0.25">
      <c r="B19972" s="1" t="s">
        <v>49825</v>
      </c>
      <c r="C19972" s="1" t="s">
        <v>49826</v>
      </c>
      <c r="D19972" s="1" t="s">
        <v>49827</v>
      </c>
      <c r="E19972" s="1" t="s">
        <v>66</v>
      </c>
      <c r="F19972" s="1" t="s">
        <v>4043</v>
      </c>
      <c r="G19972" s="1" t="s">
        <v>4044</v>
      </c>
    </row>
    <row r="19973" spans="1:7" x14ac:dyDescent="0.25">
      <c r="B19973" s="1" t="s">
        <v>49828</v>
      </c>
      <c r="C19973" s="1" t="s">
        <v>49829</v>
      </c>
      <c r="D19973" s="1" t="s">
        <v>49830</v>
      </c>
      <c r="E19973" s="1" t="s">
        <v>66</v>
      </c>
      <c r="F19973" s="1" t="s">
        <v>4043</v>
      </c>
      <c r="G19973" s="1" t="s">
        <v>4044</v>
      </c>
    </row>
    <row r="19974" spans="1:7" x14ac:dyDescent="0.25">
      <c r="B19974" s="1" t="s">
        <v>49831</v>
      </c>
      <c r="C19974" s="1" t="s">
        <v>49832</v>
      </c>
      <c r="D19974" s="1" t="s">
        <v>49833</v>
      </c>
      <c r="E19974" s="1" t="s">
        <v>66</v>
      </c>
      <c r="F19974" s="1" t="s">
        <v>4043</v>
      </c>
      <c r="G19974" s="1" t="s">
        <v>4044</v>
      </c>
    </row>
    <row r="19975" spans="1:7" x14ac:dyDescent="0.25">
      <c r="B19975" s="1" t="s">
        <v>49834</v>
      </c>
      <c r="C19975" s="1" t="s">
        <v>49835</v>
      </c>
      <c r="D19975" s="1" t="s">
        <v>49836</v>
      </c>
      <c r="E19975" s="1" t="s">
        <v>66</v>
      </c>
      <c r="F19975" s="1" t="s">
        <v>4043</v>
      </c>
      <c r="G19975" s="1" t="s">
        <v>4044</v>
      </c>
    </row>
    <row r="19976" spans="1:7" x14ac:dyDescent="0.25">
      <c r="B19976" s="1" t="s">
        <v>49837</v>
      </c>
      <c r="C19976" s="1" t="s">
        <v>49838</v>
      </c>
      <c r="D19976" s="1" t="s">
        <v>49839</v>
      </c>
      <c r="E19976" s="1" t="s">
        <v>66</v>
      </c>
      <c r="F19976" s="1" t="s">
        <v>4043</v>
      </c>
      <c r="G19976" s="1" t="s">
        <v>4044</v>
      </c>
    </row>
    <row r="19977" spans="1:7" x14ac:dyDescent="0.25">
      <c r="B19977" s="1" t="s">
        <v>49840</v>
      </c>
      <c r="C19977" s="1" t="s">
        <v>49841</v>
      </c>
      <c r="D19977" s="1" t="s">
        <v>49842</v>
      </c>
      <c r="E19977" s="1" t="s">
        <v>66</v>
      </c>
      <c r="F19977" s="1" t="s">
        <v>4043</v>
      </c>
      <c r="G19977" s="1" t="s">
        <v>4044</v>
      </c>
    </row>
    <row r="19978" spans="1:7" x14ac:dyDescent="0.25">
      <c r="B19978" s="1" t="s">
        <v>49843</v>
      </c>
      <c r="C19978" s="1" t="s">
        <v>49844</v>
      </c>
      <c r="D19978" s="1" t="s">
        <v>49845</v>
      </c>
      <c r="E19978" s="1" t="s">
        <v>66</v>
      </c>
      <c r="F19978" s="1" t="s">
        <v>4043</v>
      </c>
      <c r="G19978" s="1" t="s">
        <v>4044</v>
      </c>
    </row>
    <row r="19979" spans="1:7" x14ac:dyDescent="0.25">
      <c r="B19979" s="1" t="s">
        <v>49846</v>
      </c>
      <c r="C19979" s="1" t="s">
        <v>49847</v>
      </c>
      <c r="D19979" s="1" t="s">
        <v>49848</v>
      </c>
      <c r="E19979" s="1" t="s">
        <v>66</v>
      </c>
      <c r="F19979" s="1" t="s">
        <v>4043</v>
      </c>
      <c r="G19979" s="1" t="s">
        <v>4044</v>
      </c>
    </row>
    <row r="19980" spans="1:7" x14ac:dyDescent="0.25">
      <c r="B19980" s="1" t="s">
        <v>49849</v>
      </c>
      <c r="C19980" s="1" t="s">
        <v>49850</v>
      </c>
      <c r="D19980" s="1" t="s">
        <v>49851</v>
      </c>
      <c r="E19980" s="1" t="s">
        <v>66</v>
      </c>
      <c r="F19980" s="1" t="s">
        <v>4043</v>
      </c>
      <c r="G19980" s="1" t="s">
        <v>4044</v>
      </c>
    </row>
    <row r="19981" spans="1:7" x14ac:dyDescent="0.25">
      <c r="B19981" s="1" t="s">
        <v>49852</v>
      </c>
      <c r="C19981" s="1" t="s">
        <v>49853</v>
      </c>
      <c r="D19981" s="1" t="s">
        <v>49854</v>
      </c>
      <c r="E19981" s="1" t="s">
        <v>66</v>
      </c>
      <c r="F19981" s="1" t="s">
        <v>4043</v>
      </c>
      <c r="G19981" s="1" t="s">
        <v>4044</v>
      </c>
    </row>
    <row r="19982" spans="1:7" x14ac:dyDescent="0.25">
      <c r="A19982" s="1">
        <v>35085058</v>
      </c>
      <c r="B19982" s="1" t="s">
        <v>49816</v>
      </c>
      <c r="C19982" s="1" t="s">
        <v>49817</v>
      </c>
      <c r="D19982" s="1" t="s">
        <v>49855</v>
      </c>
      <c r="E19982" s="1" t="s">
        <v>66</v>
      </c>
      <c r="F19982" s="1" t="s">
        <v>4043</v>
      </c>
      <c r="G19982" s="1" t="s">
        <v>4044</v>
      </c>
    </row>
    <row r="19983" spans="1:7" x14ac:dyDescent="0.25">
      <c r="A19983" s="1">
        <v>35085059</v>
      </c>
      <c r="B19983" s="1" t="s">
        <v>49819</v>
      </c>
      <c r="C19983" s="1" t="s">
        <v>49820</v>
      </c>
      <c r="D19983" s="1" t="s">
        <v>49856</v>
      </c>
      <c r="E19983" s="1" t="s">
        <v>66</v>
      </c>
      <c r="F19983" s="1" t="s">
        <v>4043</v>
      </c>
      <c r="G19983" s="1" t="s">
        <v>4044</v>
      </c>
    </row>
    <row r="19984" spans="1:7" x14ac:dyDescent="0.25">
      <c r="A19984" s="1">
        <v>35085065</v>
      </c>
      <c r="B19984" s="1" t="s">
        <v>49822</v>
      </c>
      <c r="C19984" s="1" t="s">
        <v>49823</v>
      </c>
      <c r="D19984" s="1" t="s">
        <v>49857</v>
      </c>
      <c r="E19984" s="1" t="s">
        <v>66</v>
      </c>
      <c r="F19984" s="1" t="s">
        <v>4043</v>
      </c>
      <c r="G19984" s="1" t="s">
        <v>4044</v>
      </c>
    </row>
    <row r="19985" spans="1:7" x14ac:dyDescent="0.25">
      <c r="A19985" s="1">
        <v>35085068</v>
      </c>
      <c r="B19985" s="1" t="s">
        <v>49825</v>
      </c>
      <c r="C19985" s="1" t="s">
        <v>49826</v>
      </c>
      <c r="D19985" s="1" t="s">
        <v>49858</v>
      </c>
      <c r="E19985" s="1" t="s">
        <v>66</v>
      </c>
      <c r="F19985" s="1" t="s">
        <v>4043</v>
      </c>
      <c r="G19985" s="1" t="s">
        <v>4044</v>
      </c>
    </row>
    <row r="19986" spans="1:7" x14ac:dyDescent="0.25">
      <c r="A19986" s="1">
        <v>35085079</v>
      </c>
      <c r="B19986" s="1" t="s">
        <v>49828</v>
      </c>
      <c r="C19986" s="1" t="s">
        <v>49829</v>
      </c>
      <c r="D19986" s="1" t="s">
        <v>49859</v>
      </c>
      <c r="E19986" s="1" t="s">
        <v>66</v>
      </c>
      <c r="F19986" s="1" t="s">
        <v>4043</v>
      </c>
      <c r="G19986" s="1" t="s">
        <v>4044</v>
      </c>
    </row>
    <row r="19987" spans="1:7" x14ac:dyDescent="0.25">
      <c r="A19987" s="1">
        <v>35085083</v>
      </c>
      <c r="B19987" s="1" t="s">
        <v>49831</v>
      </c>
      <c r="C19987" s="1" t="s">
        <v>49832</v>
      </c>
      <c r="D19987" s="1" t="s">
        <v>49860</v>
      </c>
      <c r="E19987" s="1" t="s">
        <v>66</v>
      </c>
      <c r="F19987" s="1" t="s">
        <v>4043</v>
      </c>
      <c r="G19987" s="1" t="s">
        <v>4044</v>
      </c>
    </row>
    <row r="19988" spans="1:7" x14ac:dyDescent="0.25">
      <c r="A19988" s="1">
        <v>35085085</v>
      </c>
      <c r="B19988" s="1" t="s">
        <v>49834</v>
      </c>
      <c r="C19988" s="1" t="s">
        <v>49835</v>
      </c>
      <c r="D19988" s="1" t="s">
        <v>49861</v>
      </c>
      <c r="E19988" s="1" t="s">
        <v>66</v>
      </c>
      <c r="F19988" s="1" t="s">
        <v>4043</v>
      </c>
      <c r="G19988" s="1" t="s">
        <v>4044</v>
      </c>
    </row>
    <row r="19989" spans="1:7" x14ac:dyDescent="0.25">
      <c r="A19989" s="1">
        <v>35085086</v>
      </c>
      <c r="B19989" s="1" t="s">
        <v>49837</v>
      </c>
      <c r="C19989" s="1" t="s">
        <v>49838</v>
      </c>
      <c r="D19989" s="1" t="s">
        <v>49862</v>
      </c>
      <c r="E19989" s="1" t="s">
        <v>66</v>
      </c>
      <c r="F19989" s="1" t="s">
        <v>4043</v>
      </c>
      <c r="G19989" s="1" t="s">
        <v>4044</v>
      </c>
    </row>
    <row r="19990" spans="1:7" x14ac:dyDescent="0.25">
      <c r="A19990" s="1">
        <v>35085338</v>
      </c>
      <c r="B19990" s="1" t="s">
        <v>49840</v>
      </c>
      <c r="C19990" s="1" t="s">
        <v>49841</v>
      </c>
      <c r="D19990" s="1" t="s">
        <v>49863</v>
      </c>
      <c r="E19990" s="1" t="s">
        <v>66</v>
      </c>
      <c r="F19990" s="1" t="s">
        <v>4043</v>
      </c>
      <c r="G19990" s="1" t="s">
        <v>4044</v>
      </c>
    </row>
    <row r="19991" spans="1:7" x14ac:dyDescent="0.25">
      <c r="A19991" s="1">
        <v>35085339</v>
      </c>
      <c r="B19991" s="1" t="s">
        <v>49843</v>
      </c>
      <c r="C19991" s="1" t="s">
        <v>49844</v>
      </c>
      <c r="D19991" s="1" t="s">
        <v>49864</v>
      </c>
      <c r="E19991" s="1" t="s">
        <v>66</v>
      </c>
      <c r="F19991" s="1" t="s">
        <v>4043</v>
      </c>
      <c r="G19991" s="1" t="s">
        <v>4044</v>
      </c>
    </row>
    <row r="19992" spans="1:7" x14ac:dyDescent="0.25">
      <c r="A19992" s="1">
        <v>35085347</v>
      </c>
      <c r="B19992" s="1" t="s">
        <v>49846</v>
      </c>
      <c r="C19992" s="1" t="s">
        <v>49847</v>
      </c>
      <c r="D19992" s="1" t="s">
        <v>49865</v>
      </c>
      <c r="E19992" s="1" t="s">
        <v>66</v>
      </c>
      <c r="F19992" s="1" t="s">
        <v>4043</v>
      </c>
      <c r="G19992" s="1" t="s">
        <v>4044</v>
      </c>
    </row>
    <row r="19993" spans="1:7" x14ac:dyDescent="0.25">
      <c r="A19993" s="1">
        <v>35085348</v>
      </c>
      <c r="B19993" s="1" t="s">
        <v>49849</v>
      </c>
      <c r="C19993" s="1" t="s">
        <v>49850</v>
      </c>
      <c r="D19993" s="1" t="s">
        <v>49866</v>
      </c>
      <c r="E19993" s="1" t="s">
        <v>66</v>
      </c>
      <c r="F19993" s="1" t="s">
        <v>4043</v>
      </c>
      <c r="G19993" s="1" t="s">
        <v>4044</v>
      </c>
    </row>
    <row r="19994" spans="1:7" x14ac:dyDescent="0.25">
      <c r="A19994" s="1">
        <v>35085349</v>
      </c>
      <c r="B19994" s="1" t="s">
        <v>49852</v>
      </c>
      <c r="C19994" s="1" t="s">
        <v>49853</v>
      </c>
      <c r="D19994" s="1" t="s">
        <v>49867</v>
      </c>
      <c r="E19994" s="1" t="s">
        <v>66</v>
      </c>
      <c r="F19994" s="1" t="s">
        <v>4043</v>
      </c>
      <c r="G19994" s="1" t="s">
        <v>4044</v>
      </c>
    </row>
    <row r="19995" spans="1:7" x14ac:dyDescent="0.25">
      <c r="B19995" s="1" t="s">
        <v>49868</v>
      </c>
      <c r="C19995" s="1" t="s">
        <v>49869</v>
      </c>
      <c r="D19995" s="1" t="s">
        <v>49870</v>
      </c>
      <c r="E19995" s="1" t="s">
        <v>66</v>
      </c>
      <c r="F19995" s="1" t="s">
        <v>369</v>
      </c>
      <c r="G19995" s="1" t="s">
        <v>370</v>
      </c>
    </row>
    <row r="19996" spans="1:7" x14ac:dyDescent="0.25">
      <c r="B19996" s="1" t="s">
        <v>49871</v>
      </c>
      <c r="C19996" s="1" t="s">
        <v>49872</v>
      </c>
      <c r="D19996" s="1" t="s">
        <v>49873</v>
      </c>
      <c r="E19996" s="1" t="s">
        <v>66</v>
      </c>
      <c r="G19996" s="1" t="s">
        <v>199</v>
      </c>
    </row>
    <row r="19997" spans="1:7" x14ac:dyDescent="0.25">
      <c r="A19997" s="1">
        <v>19046119</v>
      </c>
      <c r="B19997" s="1" t="s">
        <v>4998</v>
      </c>
      <c r="C19997" s="1" t="s">
        <v>49874</v>
      </c>
      <c r="D19997" s="1" t="s">
        <v>49875</v>
      </c>
      <c r="E19997" s="1" t="s">
        <v>66</v>
      </c>
      <c r="F19997" s="1" t="s">
        <v>493</v>
      </c>
      <c r="G19997" s="1" t="s">
        <v>494</v>
      </c>
    </row>
    <row r="19998" spans="1:7" x14ac:dyDescent="0.25">
      <c r="B19998" s="1" t="s">
        <v>49876</v>
      </c>
      <c r="C19998" s="1" t="s">
        <v>49877</v>
      </c>
      <c r="D19998" s="1" t="s">
        <v>49878</v>
      </c>
      <c r="E19998" s="1" t="s">
        <v>66</v>
      </c>
      <c r="G19998" s="1" t="s">
        <v>199</v>
      </c>
    </row>
    <row r="19999" spans="1:7" x14ac:dyDescent="0.25">
      <c r="B19999" s="1" t="s">
        <v>58</v>
      </c>
      <c r="C19999" s="1" t="s">
        <v>6115</v>
      </c>
      <c r="D19999" s="1" t="s">
        <v>58</v>
      </c>
      <c r="E19999" s="1" t="s">
        <v>66</v>
      </c>
      <c r="F19999" s="1" t="s">
        <v>104</v>
      </c>
      <c r="G19999" s="1" t="s">
        <v>6116</v>
      </c>
    </row>
    <row r="20000" spans="1:7" x14ac:dyDescent="0.25">
      <c r="B20000" s="1" t="s">
        <v>49879</v>
      </c>
      <c r="C20000" s="1" t="s">
        <v>49880</v>
      </c>
      <c r="D20000" s="1" t="s">
        <v>49881</v>
      </c>
      <c r="E20000" s="1" t="s">
        <v>66</v>
      </c>
      <c r="F20000" s="1" t="s">
        <v>7862</v>
      </c>
      <c r="G20000" s="1" t="s">
        <v>199</v>
      </c>
    </row>
    <row r="20001" spans="1:7" x14ac:dyDescent="0.25">
      <c r="B20001" s="1" t="s">
        <v>49882</v>
      </c>
      <c r="C20001" s="1" t="s">
        <v>49883</v>
      </c>
      <c r="D20001" s="1" t="s">
        <v>49884</v>
      </c>
      <c r="E20001" s="1" t="s">
        <v>66</v>
      </c>
      <c r="F20001" s="1" t="s">
        <v>356</v>
      </c>
      <c r="G20001" s="1" t="s">
        <v>357</v>
      </c>
    </row>
    <row r="20002" spans="1:7" x14ac:dyDescent="0.25">
      <c r="A20002" s="1">
        <v>35120400</v>
      </c>
      <c r="B20002" s="1" t="s">
        <v>49885</v>
      </c>
      <c r="C20002" s="1" t="s">
        <v>49504</v>
      </c>
      <c r="D20002" s="1" t="s">
        <v>49505</v>
      </c>
      <c r="E20002" s="1" t="s">
        <v>65</v>
      </c>
      <c r="F20002" s="1" t="s">
        <v>1005</v>
      </c>
      <c r="G20002" s="1" t="s">
        <v>1006</v>
      </c>
    </row>
    <row r="20003" spans="1:7" x14ac:dyDescent="0.25">
      <c r="B20003" s="1" t="s">
        <v>14261</v>
      </c>
      <c r="C20003" s="1" t="s">
        <v>14261</v>
      </c>
      <c r="D20003" s="1" t="s">
        <v>14261</v>
      </c>
      <c r="E20003" s="1" t="s">
        <v>66</v>
      </c>
      <c r="F20003" s="1" t="s">
        <v>398</v>
      </c>
      <c r="G20003" s="1" t="s">
        <v>399</v>
      </c>
    </row>
    <row r="20004" spans="1:7" x14ac:dyDescent="0.25">
      <c r="A20004" s="1">
        <v>17095072</v>
      </c>
      <c r="B20004" s="1" t="s">
        <v>49886</v>
      </c>
      <c r="C20004" s="1" t="s">
        <v>49887</v>
      </c>
      <c r="D20004" s="1" t="s">
        <v>49888</v>
      </c>
      <c r="E20004" s="1" t="s">
        <v>65</v>
      </c>
      <c r="F20004" s="1" t="s">
        <v>475</v>
      </c>
      <c r="G20004" s="1" t="s">
        <v>476</v>
      </c>
    </row>
    <row r="20005" spans="1:7" x14ac:dyDescent="0.25">
      <c r="A20005" s="1">
        <v>17095073</v>
      </c>
      <c r="B20005" s="1" t="s">
        <v>49889</v>
      </c>
      <c r="C20005" s="1" t="s">
        <v>49890</v>
      </c>
      <c r="D20005" s="1" t="s">
        <v>49891</v>
      </c>
      <c r="E20005" s="1" t="s">
        <v>65</v>
      </c>
      <c r="F20005" s="1" t="s">
        <v>475</v>
      </c>
      <c r="G20005" s="1" t="s">
        <v>476</v>
      </c>
    </row>
    <row r="20006" spans="1:7" x14ac:dyDescent="0.25">
      <c r="A20006" s="1">
        <v>17095074</v>
      </c>
      <c r="B20006" s="1" t="s">
        <v>49892</v>
      </c>
      <c r="C20006" s="1" t="s">
        <v>49893</v>
      </c>
      <c r="D20006" s="1" t="s">
        <v>49894</v>
      </c>
      <c r="E20006" s="1" t="s">
        <v>65</v>
      </c>
      <c r="F20006" s="1" t="s">
        <v>475</v>
      </c>
      <c r="G20006" s="1" t="s">
        <v>476</v>
      </c>
    </row>
    <row r="20007" spans="1:7" x14ac:dyDescent="0.25">
      <c r="A20007" s="1">
        <v>17095075</v>
      </c>
      <c r="B20007" s="1" t="s">
        <v>49895</v>
      </c>
      <c r="C20007" s="1" t="s">
        <v>49896</v>
      </c>
      <c r="D20007" s="1" t="s">
        <v>49897</v>
      </c>
      <c r="E20007" s="1" t="s">
        <v>65</v>
      </c>
      <c r="F20007" s="1" t="s">
        <v>475</v>
      </c>
      <c r="G20007" s="1" t="s">
        <v>476</v>
      </c>
    </row>
    <row r="20008" spans="1:7" x14ac:dyDescent="0.25">
      <c r="B20008" s="1" t="s">
        <v>353</v>
      </c>
      <c r="C20008" s="1" t="s">
        <v>354</v>
      </c>
      <c r="D20008" s="1" t="s">
        <v>355</v>
      </c>
      <c r="E20008" s="1" t="s">
        <v>66</v>
      </c>
      <c r="F20008" s="1" t="s">
        <v>356</v>
      </c>
      <c r="G20008" s="1" t="s">
        <v>357</v>
      </c>
    </row>
    <row r="20009" spans="1:7" x14ac:dyDescent="0.25">
      <c r="B20009" s="1" t="s">
        <v>49898</v>
      </c>
      <c r="C20009" s="1" t="s">
        <v>49899</v>
      </c>
      <c r="D20009" s="1" t="s">
        <v>49900</v>
      </c>
      <c r="E20009" s="1" t="s">
        <v>66</v>
      </c>
      <c r="F20009" s="1" t="s">
        <v>7862</v>
      </c>
      <c r="G20009" s="1" t="s">
        <v>199</v>
      </c>
    </row>
    <row r="20010" spans="1:7" x14ac:dyDescent="0.25">
      <c r="B20010" s="1" t="s">
        <v>49901</v>
      </c>
      <c r="C20010" s="1" t="s">
        <v>49902</v>
      </c>
      <c r="D20010" s="1" t="s">
        <v>49903</v>
      </c>
      <c r="E20010" s="1" t="s">
        <v>66</v>
      </c>
      <c r="G20010" s="1" t="s">
        <v>199</v>
      </c>
    </row>
    <row r="20011" spans="1:7" x14ac:dyDescent="0.25">
      <c r="A20011" s="1">
        <v>17095076</v>
      </c>
      <c r="B20011" s="1" t="s">
        <v>49904</v>
      </c>
      <c r="C20011" s="1" t="s">
        <v>49905</v>
      </c>
      <c r="D20011" s="1" t="s">
        <v>49906</v>
      </c>
      <c r="E20011" s="1" t="s">
        <v>65</v>
      </c>
      <c r="F20011" s="1" t="s">
        <v>475</v>
      </c>
      <c r="G20011" s="1" t="s">
        <v>476</v>
      </c>
    </row>
    <row r="20012" spans="1:7" x14ac:dyDescent="0.25">
      <c r="A20012" s="1">
        <v>17095077</v>
      </c>
      <c r="B20012" s="1" t="s">
        <v>49907</v>
      </c>
      <c r="C20012" s="1" t="s">
        <v>49908</v>
      </c>
      <c r="D20012" s="1" t="s">
        <v>49909</v>
      </c>
      <c r="E20012" s="1" t="s">
        <v>65</v>
      </c>
      <c r="F20012" s="1" t="s">
        <v>475</v>
      </c>
      <c r="G20012" s="1" t="s">
        <v>476</v>
      </c>
    </row>
    <row r="20013" spans="1:7" x14ac:dyDescent="0.25">
      <c r="A20013" s="1">
        <v>17095078</v>
      </c>
      <c r="B20013" s="1" t="s">
        <v>49910</v>
      </c>
      <c r="C20013" s="1" t="s">
        <v>49911</v>
      </c>
      <c r="D20013" s="1" t="s">
        <v>49912</v>
      </c>
      <c r="E20013" s="1" t="s">
        <v>65</v>
      </c>
      <c r="F20013" s="1" t="s">
        <v>475</v>
      </c>
      <c r="G20013" s="1" t="s">
        <v>476</v>
      </c>
    </row>
    <row r="20014" spans="1:7" x14ac:dyDescent="0.25">
      <c r="A20014" s="1">
        <v>17095079</v>
      </c>
      <c r="B20014" s="1" t="s">
        <v>49913</v>
      </c>
      <c r="C20014" s="1" t="s">
        <v>49914</v>
      </c>
      <c r="D20014" s="1" t="s">
        <v>49915</v>
      </c>
      <c r="E20014" s="1" t="s">
        <v>65</v>
      </c>
      <c r="F20014" s="1" t="s">
        <v>475</v>
      </c>
      <c r="G20014" s="1" t="s">
        <v>476</v>
      </c>
    </row>
    <row r="20015" spans="1:7" x14ac:dyDescent="0.25">
      <c r="B20015" s="1" t="s">
        <v>49916</v>
      </c>
      <c r="C20015" s="1" t="s">
        <v>49877</v>
      </c>
      <c r="D20015" s="1" t="s">
        <v>49878</v>
      </c>
      <c r="E20015" s="1" t="s">
        <v>66</v>
      </c>
      <c r="G20015" s="1" t="s">
        <v>199</v>
      </c>
    </row>
    <row r="20016" spans="1:7" x14ac:dyDescent="0.25">
      <c r="B20016" s="1" t="s">
        <v>49917</v>
      </c>
      <c r="C20016" s="1" t="s">
        <v>49918</v>
      </c>
      <c r="D20016" s="1" t="s">
        <v>49919</v>
      </c>
      <c r="E20016" s="1" t="s">
        <v>66</v>
      </c>
      <c r="F20016" s="1" t="s">
        <v>3393</v>
      </c>
      <c r="G20016" s="1" t="s">
        <v>3394</v>
      </c>
    </row>
    <row r="20017" spans="1:7" x14ac:dyDescent="0.25">
      <c r="B20017" s="1" t="s">
        <v>9893</v>
      </c>
      <c r="C20017" s="1" t="s">
        <v>9894</v>
      </c>
      <c r="D20017" s="1" t="s">
        <v>9895</v>
      </c>
      <c r="E20017" s="1" t="s">
        <v>66</v>
      </c>
      <c r="F20017" s="1" t="s">
        <v>3393</v>
      </c>
      <c r="G20017" s="1" t="s">
        <v>3394</v>
      </c>
    </row>
    <row r="20018" spans="1:7" x14ac:dyDescent="0.25">
      <c r="B20018" s="1" t="s">
        <v>49920</v>
      </c>
      <c r="C20018" s="1" t="s">
        <v>49921</v>
      </c>
      <c r="D20018" s="1" t="s">
        <v>49922</v>
      </c>
      <c r="E20018" s="1" t="s">
        <v>66</v>
      </c>
      <c r="F20018" s="1" t="s">
        <v>1335</v>
      </c>
      <c r="G20018" s="1" t="s">
        <v>1336</v>
      </c>
    </row>
    <row r="20019" spans="1:7" x14ac:dyDescent="0.25">
      <c r="B20019" s="1" t="s">
        <v>49923</v>
      </c>
      <c r="C20019" s="1" t="s">
        <v>49923</v>
      </c>
      <c r="D20019" s="1" t="s">
        <v>49923</v>
      </c>
      <c r="E20019" s="1" t="s">
        <v>66</v>
      </c>
      <c r="G20019" s="1" t="s">
        <v>199</v>
      </c>
    </row>
    <row r="20020" spans="1:7" x14ac:dyDescent="0.25">
      <c r="B20020" s="1" t="s">
        <v>49924</v>
      </c>
      <c r="C20020" s="1" t="s">
        <v>49925</v>
      </c>
      <c r="D20020" s="1" t="s">
        <v>49926</v>
      </c>
      <c r="E20020" s="1" t="s">
        <v>66</v>
      </c>
      <c r="F20020" s="1" t="s">
        <v>5894</v>
      </c>
      <c r="G20020" s="1" t="s">
        <v>5895</v>
      </c>
    </row>
    <row r="20021" spans="1:7" x14ac:dyDescent="0.25">
      <c r="B20021" s="1" t="s">
        <v>49927</v>
      </c>
      <c r="C20021" s="1" t="s">
        <v>49928</v>
      </c>
      <c r="D20021" s="1" t="s">
        <v>49929</v>
      </c>
      <c r="E20021" s="1" t="s">
        <v>66</v>
      </c>
      <c r="F20021" s="1" t="s">
        <v>356</v>
      </c>
      <c r="G20021" s="1" t="s">
        <v>357</v>
      </c>
    </row>
    <row r="20022" spans="1:7" x14ac:dyDescent="0.25">
      <c r="B20022" s="1" t="s">
        <v>49930</v>
      </c>
      <c r="C20022" s="1" t="s">
        <v>49931</v>
      </c>
      <c r="D20022" s="1" t="s">
        <v>49932</v>
      </c>
      <c r="E20022" s="1" t="s">
        <v>66</v>
      </c>
      <c r="F20022" s="1" t="s">
        <v>493</v>
      </c>
      <c r="G20022" s="1" t="s">
        <v>494</v>
      </c>
    </row>
    <row r="20023" spans="1:7" x14ac:dyDescent="0.25">
      <c r="B20023" s="1" t="s">
        <v>49933</v>
      </c>
      <c r="C20023" s="1" t="s">
        <v>49934</v>
      </c>
      <c r="D20023" s="1" t="s">
        <v>49935</v>
      </c>
      <c r="E20023" s="1" t="s">
        <v>66</v>
      </c>
      <c r="F20023" s="1" t="s">
        <v>493</v>
      </c>
      <c r="G20023" s="1" t="s">
        <v>494</v>
      </c>
    </row>
    <row r="20024" spans="1:7" x14ac:dyDescent="0.25">
      <c r="B20024" s="1" t="s">
        <v>49936</v>
      </c>
      <c r="C20024" s="1" t="s">
        <v>49937</v>
      </c>
      <c r="D20024" s="1" t="s">
        <v>49938</v>
      </c>
      <c r="E20024" s="1" t="s">
        <v>66</v>
      </c>
      <c r="F20024" s="1" t="s">
        <v>493</v>
      </c>
      <c r="G20024" s="1" t="s">
        <v>494</v>
      </c>
    </row>
    <row r="20025" spans="1:7" x14ac:dyDescent="0.25">
      <c r="B20025" s="1" t="s">
        <v>49939</v>
      </c>
      <c r="C20025" s="1" t="s">
        <v>49940</v>
      </c>
      <c r="D20025" s="1" t="s">
        <v>49941</v>
      </c>
      <c r="E20025" s="1" t="s">
        <v>66</v>
      </c>
      <c r="F20025" s="1" t="s">
        <v>356</v>
      </c>
      <c r="G20025" s="1" t="s">
        <v>357</v>
      </c>
    </row>
    <row r="20026" spans="1:7" x14ac:dyDescent="0.25">
      <c r="B20026" s="1" t="s">
        <v>49942</v>
      </c>
      <c r="C20026" s="1" t="s">
        <v>49943</v>
      </c>
      <c r="D20026" s="1" t="s">
        <v>49944</v>
      </c>
      <c r="E20026" s="1" t="s">
        <v>66</v>
      </c>
      <c r="F20026" s="1" t="s">
        <v>356</v>
      </c>
      <c r="G20026" s="1" t="s">
        <v>357</v>
      </c>
    </row>
    <row r="20027" spans="1:7" x14ac:dyDescent="0.25">
      <c r="B20027" s="1" t="s">
        <v>49945</v>
      </c>
      <c r="C20027" s="1" t="s">
        <v>49946</v>
      </c>
      <c r="D20027" s="1" t="s">
        <v>49947</v>
      </c>
      <c r="E20027" s="1" t="s">
        <v>66</v>
      </c>
      <c r="F20027" s="1" t="s">
        <v>874</v>
      </c>
      <c r="G20027" s="1" t="s">
        <v>875</v>
      </c>
    </row>
    <row r="20028" spans="1:7" x14ac:dyDescent="0.25">
      <c r="B20028" s="1" t="s">
        <v>49948</v>
      </c>
      <c r="C20028" s="1" t="s">
        <v>49949</v>
      </c>
      <c r="D20028" s="1" t="s">
        <v>49950</v>
      </c>
      <c r="E20028" s="1" t="s">
        <v>66</v>
      </c>
      <c r="F20028" s="1" t="s">
        <v>171</v>
      </c>
      <c r="G20028" s="1" t="s">
        <v>172</v>
      </c>
    </row>
    <row r="20029" spans="1:7" x14ac:dyDescent="0.25">
      <c r="A20029" s="1">
        <v>17715054</v>
      </c>
      <c r="B20029" s="1" t="s">
        <v>1069</v>
      </c>
      <c r="C20029" s="1" t="s">
        <v>1070</v>
      </c>
      <c r="D20029" s="1" t="s">
        <v>1071</v>
      </c>
      <c r="E20029" s="1" t="s">
        <v>66</v>
      </c>
      <c r="F20029" s="1" t="s">
        <v>1072</v>
      </c>
      <c r="G20029" s="1" t="s">
        <v>1073</v>
      </c>
    </row>
    <row r="20030" spans="1:7" x14ac:dyDescent="0.25">
      <c r="A20030" s="1">
        <v>17715053</v>
      </c>
      <c r="B20030" s="1" t="s">
        <v>49951</v>
      </c>
      <c r="C20030" s="1" t="s">
        <v>49952</v>
      </c>
      <c r="D20030" s="1" t="s">
        <v>49953</v>
      </c>
      <c r="E20030" s="1" t="s">
        <v>66</v>
      </c>
      <c r="F20030" s="1" t="s">
        <v>1072</v>
      </c>
      <c r="G20030" s="1" t="s">
        <v>1073</v>
      </c>
    </row>
    <row r="20031" spans="1:7" x14ac:dyDescent="0.25">
      <c r="B20031" s="1" t="s">
        <v>49954</v>
      </c>
      <c r="C20031" s="1" t="s">
        <v>49955</v>
      </c>
      <c r="D20031" s="1" t="s">
        <v>49956</v>
      </c>
      <c r="E20031" s="1" t="s">
        <v>66</v>
      </c>
      <c r="F20031" s="1" t="s">
        <v>103</v>
      </c>
      <c r="G20031" s="1" t="s">
        <v>4339</v>
      </c>
    </row>
    <row r="20032" spans="1:7" x14ac:dyDescent="0.25">
      <c r="B20032" s="1" t="s">
        <v>49957</v>
      </c>
      <c r="C20032" s="1" t="s">
        <v>49958</v>
      </c>
      <c r="D20032" s="1" t="s">
        <v>49959</v>
      </c>
      <c r="E20032" s="1" t="s">
        <v>66</v>
      </c>
      <c r="F20032" s="1" t="s">
        <v>49960</v>
      </c>
      <c r="G20032" s="1" t="s">
        <v>49961</v>
      </c>
    </row>
    <row r="20033" spans="1:7" x14ac:dyDescent="0.25">
      <c r="B20033" s="1" t="s">
        <v>49962</v>
      </c>
      <c r="C20033" s="1" t="s">
        <v>49963</v>
      </c>
      <c r="D20033" s="1" t="s">
        <v>49964</v>
      </c>
      <c r="E20033" s="1" t="s">
        <v>66</v>
      </c>
      <c r="F20033" s="1" t="s">
        <v>49960</v>
      </c>
      <c r="G20033" s="1" t="s">
        <v>49961</v>
      </c>
    </row>
    <row r="20034" spans="1:7" x14ac:dyDescent="0.25">
      <c r="B20034" s="1" t="s">
        <v>49965</v>
      </c>
      <c r="C20034" s="1" t="s">
        <v>49966</v>
      </c>
      <c r="D20034" s="1" t="s">
        <v>49967</v>
      </c>
      <c r="E20034" s="1" t="s">
        <v>66</v>
      </c>
      <c r="F20034" s="1" t="s">
        <v>49960</v>
      </c>
      <c r="G20034" s="1" t="s">
        <v>49961</v>
      </c>
    </row>
    <row r="20035" spans="1:7" x14ac:dyDescent="0.25">
      <c r="B20035" s="1" t="s">
        <v>49968</v>
      </c>
      <c r="C20035" s="1" t="s">
        <v>49969</v>
      </c>
      <c r="D20035" s="1" t="s">
        <v>49970</v>
      </c>
      <c r="E20035" s="1" t="s">
        <v>66</v>
      </c>
      <c r="F20035" s="1" t="s">
        <v>49960</v>
      </c>
      <c r="G20035" s="1" t="s">
        <v>49961</v>
      </c>
    </row>
    <row r="20036" spans="1:7" x14ac:dyDescent="0.25">
      <c r="B20036" s="1" t="s">
        <v>49971</v>
      </c>
      <c r="C20036" s="1" t="s">
        <v>49972</v>
      </c>
      <c r="D20036" s="1" t="s">
        <v>49973</v>
      </c>
      <c r="E20036" s="1" t="s">
        <v>66</v>
      </c>
      <c r="F20036" s="1" t="s">
        <v>49960</v>
      </c>
      <c r="G20036" s="1" t="s">
        <v>49961</v>
      </c>
    </row>
    <row r="20037" spans="1:7" x14ac:dyDescent="0.25">
      <c r="B20037" s="1" t="s">
        <v>49974</v>
      </c>
      <c r="C20037" s="1" t="s">
        <v>49975</v>
      </c>
      <c r="D20037" s="1" t="s">
        <v>49976</v>
      </c>
      <c r="E20037" s="1" t="s">
        <v>66</v>
      </c>
      <c r="F20037" s="1" t="s">
        <v>461</v>
      </c>
      <c r="G20037" s="1" t="s">
        <v>462</v>
      </c>
    </row>
    <row r="20038" spans="1:7" x14ac:dyDescent="0.25">
      <c r="B20038" s="1" t="s">
        <v>49977</v>
      </c>
      <c r="C20038" s="1" t="s">
        <v>49978</v>
      </c>
      <c r="D20038" s="1" t="s">
        <v>49979</v>
      </c>
      <c r="E20038" s="1" t="s">
        <v>66</v>
      </c>
      <c r="F20038" s="1" t="s">
        <v>590</v>
      </c>
      <c r="G20038" s="1" t="s">
        <v>591</v>
      </c>
    </row>
    <row r="20039" spans="1:7" x14ac:dyDescent="0.25">
      <c r="B20039" s="1" t="s">
        <v>3580</v>
      </c>
      <c r="C20039" s="1" t="s">
        <v>3581</v>
      </c>
      <c r="D20039" s="1" t="s">
        <v>3582</v>
      </c>
      <c r="E20039" s="1" t="s">
        <v>66</v>
      </c>
      <c r="F20039" s="1" t="s">
        <v>2713</v>
      </c>
      <c r="G20039" s="1" t="s">
        <v>2714</v>
      </c>
    </row>
    <row r="20040" spans="1:7" x14ac:dyDescent="0.25">
      <c r="B20040" s="1" t="s">
        <v>49980</v>
      </c>
      <c r="C20040" s="1" t="s">
        <v>49980</v>
      </c>
      <c r="D20040" s="1" t="s">
        <v>49980</v>
      </c>
      <c r="E20040" s="1" t="s">
        <v>66</v>
      </c>
      <c r="G20040" s="1" t="s">
        <v>199</v>
      </c>
    </row>
    <row r="20041" spans="1:7" x14ac:dyDescent="0.25">
      <c r="B20041" s="1" t="s">
        <v>49981</v>
      </c>
      <c r="C20041" s="1" t="s">
        <v>49981</v>
      </c>
      <c r="D20041" s="1" t="s">
        <v>49981</v>
      </c>
      <c r="E20041" s="1" t="s">
        <v>66</v>
      </c>
      <c r="G20041" s="1" t="s">
        <v>199</v>
      </c>
    </row>
    <row r="20042" spans="1:7" x14ac:dyDescent="0.25">
      <c r="B20042" s="1" t="s">
        <v>49982</v>
      </c>
      <c r="C20042" s="1" t="s">
        <v>49982</v>
      </c>
      <c r="D20042" s="1" t="s">
        <v>49982</v>
      </c>
      <c r="E20042" s="1" t="s">
        <v>66</v>
      </c>
      <c r="G20042" s="1" t="s">
        <v>199</v>
      </c>
    </row>
    <row r="20043" spans="1:7" x14ac:dyDescent="0.25">
      <c r="B20043" s="1" t="s">
        <v>49983</v>
      </c>
      <c r="C20043" s="1" t="s">
        <v>49984</v>
      </c>
      <c r="D20043" s="1" t="s">
        <v>49985</v>
      </c>
      <c r="E20043" s="1" t="s">
        <v>66</v>
      </c>
      <c r="F20043" s="1">
        <v>2107</v>
      </c>
      <c r="G20043" s="1" t="s">
        <v>199</v>
      </c>
    </row>
    <row r="20044" spans="1:7" x14ac:dyDescent="0.25">
      <c r="B20044" s="1" t="s">
        <v>49986</v>
      </c>
      <c r="C20044" s="1" t="s">
        <v>49987</v>
      </c>
      <c r="D20044" s="1" t="s">
        <v>49988</v>
      </c>
      <c r="E20044" s="1" t="s">
        <v>66</v>
      </c>
      <c r="F20044" s="1" t="s">
        <v>1000</v>
      </c>
      <c r="G20044" s="1" t="s">
        <v>1001</v>
      </c>
    </row>
    <row r="20045" spans="1:7" x14ac:dyDescent="0.25">
      <c r="B20045" s="1" t="s">
        <v>49989</v>
      </c>
      <c r="C20045" s="1" t="s">
        <v>49990</v>
      </c>
      <c r="D20045" s="1" t="s">
        <v>49991</v>
      </c>
      <c r="E20045" s="1" t="s">
        <v>66</v>
      </c>
      <c r="F20045" s="1" t="s">
        <v>892</v>
      </c>
      <c r="G20045" s="1" t="s">
        <v>893</v>
      </c>
    </row>
    <row r="20046" spans="1:7" x14ac:dyDescent="0.25">
      <c r="B20046" s="1" t="s">
        <v>49992</v>
      </c>
      <c r="C20046" s="1" t="s">
        <v>49993</v>
      </c>
      <c r="D20046" s="1" t="s">
        <v>49994</v>
      </c>
      <c r="E20046" s="1" t="s">
        <v>66</v>
      </c>
      <c r="F20046" s="1" t="s">
        <v>892</v>
      </c>
      <c r="G20046" s="1" t="s">
        <v>893</v>
      </c>
    </row>
    <row r="20047" spans="1:7" x14ac:dyDescent="0.25">
      <c r="B20047" s="1" t="s">
        <v>49995</v>
      </c>
      <c r="C20047" s="1" t="s">
        <v>49996</v>
      </c>
      <c r="D20047" s="1" t="s">
        <v>49997</v>
      </c>
      <c r="E20047" s="1" t="s">
        <v>66</v>
      </c>
      <c r="F20047" s="1" t="s">
        <v>892</v>
      </c>
      <c r="G20047" s="1" t="s">
        <v>893</v>
      </c>
    </row>
    <row r="20048" spans="1:7" x14ac:dyDescent="0.25">
      <c r="A20048" s="1">
        <v>35910002</v>
      </c>
      <c r="B20048" s="1" t="s">
        <v>130</v>
      </c>
      <c r="C20048" s="1" t="s">
        <v>49998</v>
      </c>
      <c r="D20048" s="1" t="s">
        <v>49999</v>
      </c>
      <c r="E20048" s="1" t="s">
        <v>66</v>
      </c>
      <c r="F20048" s="1" t="s">
        <v>412</v>
      </c>
      <c r="G20048" s="1" t="s">
        <v>413</v>
      </c>
    </row>
    <row r="20049" spans="1:7" x14ac:dyDescent="0.25">
      <c r="B20049" s="1" t="s">
        <v>50000</v>
      </c>
      <c r="C20049" s="1" t="s">
        <v>50001</v>
      </c>
      <c r="D20049" s="1" t="s">
        <v>50002</v>
      </c>
      <c r="E20049" s="1" t="s">
        <v>66</v>
      </c>
      <c r="F20049" s="1" t="s">
        <v>4096</v>
      </c>
      <c r="G20049" s="1" t="s">
        <v>4097</v>
      </c>
    </row>
    <row r="20050" spans="1:7" x14ac:dyDescent="0.25">
      <c r="B20050" s="1" t="s">
        <v>50003</v>
      </c>
      <c r="C20050" s="1" t="s">
        <v>50004</v>
      </c>
      <c r="D20050" s="1" t="s">
        <v>50005</v>
      </c>
      <c r="E20050" s="1" t="s">
        <v>66</v>
      </c>
      <c r="F20050" s="1" t="s">
        <v>1021</v>
      </c>
      <c r="G20050" s="1" t="s">
        <v>1022</v>
      </c>
    </row>
    <row r="20051" spans="1:7" x14ac:dyDescent="0.25">
      <c r="B20051" s="1" t="s">
        <v>50006</v>
      </c>
      <c r="C20051" s="1" t="s">
        <v>50007</v>
      </c>
      <c r="D20051" s="1" t="s">
        <v>50008</v>
      </c>
      <c r="E20051" s="1" t="s">
        <v>66</v>
      </c>
      <c r="F20051" s="1" t="s">
        <v>1021</v>
      </c>
      <c r="G20051" s="1" t="s">
        <v>1022</v>
      </c>
    </row>
    <row r="20052" spans="1:7" x14ac:dyDescent="0.25">
      <c r="A20052" s="1">
        <v>37140597</v>
      </c>
      <c r="B20052" s="1" t="s">
        <v>50009</v>
      </c>
      <c r="C20052" s="1" t="s">
        <v>50009</v>
      </c>
      <c r="D20052" s="1" t="s">
        <v>50010</v>
      </c>
      <c r="E20052" s="1" t="s">
        <v>65</v>
      </c>
      <c r="G20052" s="1" t="s">
        <v>199</v>
      </c>
    </row>
    <row r="20053" spans="1:7" x14ac:dyDescent="0.25">
      <c r="A20053" s="1">
        <v>19745356</v>
      </c>
      <c r="B20053" s="1" t="s">
        <v>49898</v>
      </c>
      <c r="C20053" s="1" t="s">
        <v>49899</v>
      </c>
      <c r="D20053" s="1" t="s">
        <v>49900</v>
      </c>
      <c r="E20053" s="1" t="s">
        <v>65</v>
      </c>
      <c r="F20053" s="1" t="s">
        <v>356</v>
      </c>
      <c r="G20053" s="1" t="s">
        <v>357</v>
      </c>
    </row>
    <row r="20054" spans="1:7" x14ac:dyDescent="0.25">
      <c r="A20054" s="1">
        <v>19718092</v>
      </c>
      <c r="B20054" s="1" t="s">
        <v>8587</v>
      </c>
      <c r="C20054" s="1" t="s">
        <v>8588</v>
      </c>
      <c r="D20054" s="1" t="s">
        <v>8589</v>
      </c>
      <c r="E20054" s="1" t="s">
        <v>65</v>
      </c>
      <c r="F20054" s="1" t="s">
        <v>4305</v>
      </c>
      <c r="G20054" s="1" t="s">
        <v>4306</v>
      </c>
    </row>
    <row r="20055" spans="1:7" x14ac:dyDescent="0.25">
      <c r="A20055" s="1">
        <v>37140598</v>
      </c>
      <c r="B20055" s="1" t="s">
        <v>50011</v>
      </c>
      <c r="C20055" s="1" t="s">
        <v>50011</v>
      </c>
      <c r="D20055" s="1" t="s">
        <v>50011</v>
      </c>
      <c r="E20055" s="1" t="s">
        <v>65</v>
      </c>
      <c r="G20055" s="1" t="s">
        <v>199</v>
      </c>
    </row>
    <row r="20056" spans="1:7" x14ac:dyDescent="0.25">
      <c r="A20056" s="1">
        <v>17726017</v>
      </c>
      <c r="B20056" s="1" t="s">
        <v>50012</v>
      </c>
      <c r="C20056" s="1" t="s">
        <v>50013</v>
      </c>
      <c r="D20056" s="1" t="s">
        <v>50014</v>
      </c>
      <c r="E20056" s="1" t="s">
        <v>65</v>
      </c>
      <c r="F20056" s="1" t="s">
        <v>154</v>
      </c>
      <c r="G20056" s="1" t="s">
        <v>155</v>
      </c>
    </row>
    <row r="20057" spans="1:7" x14ac:dyDescent="0.25">
      <c r="B20057" s="1" t="s">
        <v>50015</v>
      </c>
      <c r="C20057" s="1" t="s">
        <v>50016</v>
      </c>
      <c r="D20057" s="1" t="s">
        <v>50017</v>
      </c>
      <c r="E20057" s="1" t="s">
        <v>66</v>
      </c>
      <c r="F20057" s="1" t="s">
        <v>102</v>
      </c>
      <c r="G20057" s="1" t="s">
        <v>1053</v>
      </c>
    </row>
    <row r="20058" spans="1:7" x14ac:dyDescent="0.25">
      <c r="B20058" s="1" t="s">
        <v>50018</v>
      </c>
      <c r="C20058" s="1" t="s">
        <v>50019</v>
      </c>
      <c r="D20058" s="1" t="s">
        <v>50020</v>
      </c>
      <c r="E20058" s="1" t="s">
        <v>66</v>
      </c>
      <c r="F20058" s="1" t="s">
        <v>892</v>
      </c>
      <c r="G20058" s="1" t="s">
        <v>893</v>
      </c>
    </row>
    <row r="20059" spans="1:7" x14ac:dyDescent="0.25">
      <c r="B20059" s="1" t="s">
        <v>50021</v>
      </c>
      <c r="C20059" s="1" t="s">
        <v>50022</v>
      </c>
      <c r="D20059" s="1" t="s">
        <v>50023</v>
      </c>
      <c r="E20059" s="1" t="s">
        <v>66</v>
      </c>
      <c r="F20059" s="1" t="s">
        <v>892</v>
      </c>
      <c r="G20059" s="1" t="s">
        <v>893</v>
      </c>
    </row>
    <row r="20060" spans="1:7" x14ac:dyDescent="0.25">
      <c r="B20060" s="1" t="s">
        <v>50024</v>
      </c>
      <c r="C20060" s="1" t="s">
        <v>50025</v>
      </c>
      <c r="D20060" s="1" t="s">
        <v>50026</v>
      </c>
      <c r="E20060" s="1" t="s">
        <v>66</v>
      </c>
      <c r="F20060" s="1" t="s">
        <v>154</v>
      </c>
      <c r="G20060" s="1" t="s">
        <v>155</v>
      </c>
    </row>
    <row r="20061" spans="1:7" x14ac:dyDescent="0.25">
      <c r="A20061" s="1">
        <v>35910000</v>
      </c>
      <c r="B20061" s="1" t="s">
        <v>50027</v>
      </c>
      <c r="C20061" s="1" t="s">
        <v>50028</v>
      </c>
      <c r="D20061" s="1" t="s">
        <v>50029</v>
      </c>
      <c r="E20061" s="1" t="s">
        <v>66</v>
      </c>
      <c r="F20061" s="1" t="s">
        <v>50030</v>
      </c>
      <c r="G20061" s="1" t="s">
        <v>50031</v>
      </c>
    </row>
    <row r="20062" spans="1:7" x14ac:dyDescent="0.25">
      <c r="B20062" s="1" t="s">
        <v>50032</v>
      </c>
      <c r="C20062" s="1" t="s">
        <v>50033</v>
      </c>
      <c r="D20062" s="1" t="s">
        <v>50034</v>
      </c>
      <c r="E20062" s="1" t="s">
        <v>66</v>
      </c>
      <c r="F20062" s="1" t="s">
        <v>957</v>
      </c>
      <c r="G20062" s="1" t="s">
        <v>958</v>
      </c>
    </row>
    <row r="20063" spans="1:7" x14ac:dyDescent="0.25">
      <c r="B20063" s="1" t="s">
        <v>50035</v>
      </c>
      <c r="C20063" s="1" t="s">
        <v>50036</v>
      </c>
      <c r="D20063" s="1" t="s">
        <v>50037</v>
      </c>
      <c r="E20063" s="1" t="s">
        <v>66</v>
      </c>
      <c r="F20063" s="1" t="s">
        <v>892</v>
      </c>
      <c r="G20063" s="1" t="s">
        <v>893</v>
      </c>
    </row>
    <row r="20064" spans="1:7" x14ac:dyDescent="0.25">
      <c r="B20064" s="1" t="s">
        <v>50038</v>
      </c>
      <c r="C20064" s="1" t="s">
        <v>50039</v>
      </c>
      <c r="D20064" s="1" t="s">
        <v>50040</v>
      </c>
      <c r="E20064" s="1" t="s">
        <v>66</v>
      </c>
      <c r="F20064" s="1" t="s">
        <v>892</v>
      </c>
      <c r="G20064" s="1" t="s">
        <v>893</v>
      </c>
    </row>
    <row r="20065" spans="1:7" x14ac:dyDescent="0.25">
      <c r="B20065" s="1" t="s">
        <v>50041</v>
      </c>
      <c r="C20065" s="1" t="s">
        <v>50042</v>
      </c>
      <c r="D20065" s="1" t="s">
        <v>50043</v>
      </c>
      <c r="E20065" s="1" t="s">
        <v>66</v>
      </c>
      <c r="F20065" s="1" t="s">
        <v>102</v>
      </c>
      <c r="G20065" s="1" t="s">
        <v>1053</v>
      </c>
    </row>
    <row r="20066" spans="1:7" x14ac:dyDescent="0.25">
      <c r="B20066" s="1" t="s">
        <v>50044</v>
      </c>
      <c r="C20066" s="1" t="s">
        <v>50045</v>
      </c>
      <c r="D20066" s="1" t="s">
        <v>50046</v>
      </c>
      <c r="E20066" s="1" t="s">
        <v>66</v>
      </c>
      <c r="F20066" s="1" t="s">
        <v>387</v>
      </c>
      <c r="G20066" s="1" t="s">
        <v>388</v>
      </c>
    </row>
    <row r="20067" spans="1:7" x14ac:dyDescent="0.25">
      <c r="B20067" s="1" t="s">
        <v>50047</v>
      </c>
      <c r="C20067" s="1" t="s">
        <v>50048</v>
      </c>
      <c r="D20067" s="1" t="s">
        <v>50049</v>
      </c>
      <c r="E20067" s="1" t="s">
        <v>66</v>
      </c>
      <c r="F20067" s="1" t="s">
        <v>39</v>
      </c>
      <c r="G20067" s="1" t="s">
        <v>321</v>
      </c>
    </row>
    <row r="20068" spans="1:7" x14ac:dyDescent="0.25">
      <c r="B20068" s="1" t="s">
        <v>50050</v>
      </c>
      <c r="C20068" s="1" t="s">
        <v>50051</v>
      </c>
      <c r="D20068" s="1" t="s">
        <v>50052</v>
      </c>
      <c r="E20068" s="1" t="s">
        <v>66</v>
      </c>
      <c r="F20068" s="1" t="s">
        <v>39</v>
      </c>
      <c r="G20068" s="1" t="s">
        <v>321</v>
      </c>
    </row>
    <row r="20069" spans="1:7" x14ac:dyDescent="0.25">
      <c r="B20069" s="1" t="s">
        <v>14834</v>
      </c>
      <c r="C20069" s="1" t="s">
        <v>14835</v>
      </c>
      <c r="D20069" s="1" t="s">
        <v>14836</v>
      </c>
      <c r="E20069" s="1" t="s">
        <v>66</v>
      </c>
      <c r="F20069" s="1" t="s">
        <v>3393</v>
      </c>
      <c r="G20069" s="1" t="s">
        <v>3394</v>
      </c>
    </row>
    <row r="20070" spans="1:7" x14ac:dyDescent="0.25">
      <c r="B20070" s="1" t="s">
        <v>9100</v>
      </c>
      <c r="C20070" s="1" t="s">
        <v>9101</v>
      </c>
      <c r="D20070" s="1" t="s">
        <v>9102</v>
      </c>
      <c r="E20070" s="1" t="s">
        <v>66</v>
      </c>
      <c r="F20070" s="1" t="s">
        <v>2004</v>
      </c>
      <c r="G20070" s="1" t="s">
        <v>2005</v>
      </c>
    </row>
    <row r="20071" spans="1:7" x14ac:dyDescent="0.25">
      <c r="A20071" s="1">
        <v>17726022</v>
      </c>
      <c r="B20071" s="1" t="s">
        <v>50053</v>
      </c>
      <c r="C20071" s="1" t="s">
        <v>50054</v>
      </c>
      <c r="D20071" s="1" t="s">
        <v>50055</v>
      </c>
      <c r="E20071" s="1" t="s">
        <v>65</v>
      </c>
      <c r="F20071" s="1" t="s">
        <v>154</v>
      </c>
      <c r="G20071" s="1" t="s">
        <v>155</v>
      </c>
    </row>
    <row r="20072" spans="1:7" x14ac:dyDescent="0.25">
      <c r="B20072" s="1" t="s">
        <v>50056</v>
      </c>
      <c r="C20072" s="1" t="s">
        <v>50057</v>
      </c>
      <c r="D20072" s="1" t="s">
        <v>50058</v>
      </c>
      <c r="E20072" s="1" t="s">
        <v>66</v>
      </c>
      <c r="F20072" s="1" t="s">
        <v>892</v>
      </c>
      <c r="G20072" s="1" t="s">
        <v>893</v>
      </c>
    </row>
    <row r="20073" spans="1:7" x14ac:dyDescent="0.25">
      <c r="B20073" s="1" t="s">
        <v>50059</v>
      </c>
      <c r="C20073" s="1" t="s">
        <v>50060</v>
      </c>
      <c r="D20073" s="1" t="s">
        <v>50061</v>
      </c>
      <c r="E20073" s="1" t="s">
        <v>66</v>
      </c>
      <c r="F20073" s="1" t="s">
        <v>102</v>
      </c>
      <c r="G20073" s="1" t="s">
        <v>1053</v>
      </c>
    </row>
    <row r="20074" spans="1:7" x14ac:dyDescent="0.25">
      <c r="B20074" s="1" t="s">
        <v>50062</v>
      </c>
      <c r="C20074" s="1" t="s">
        <v>50063</v>
      </c>
      <c r="D20074" s="1" t="s">
        <v>50064</v>
      </c>
      <c r="E20074" s="1" t="s">
        <v>66</v>
      </c>
      <c r="F20074" s="1" t="s">
        <v>103</v>
      </c>
      <c r="G20074" s="1" t="s">
        <v>4339</v>
      </c>
    </row>
    <row r="20075" spans="1:7" x14ac:dyDescent="0.25">
      <c r="B20075" s="1" t="s">
        <v>50065</v>
      </c>
      <c r="C20075" s="1" t="s">
        <v>50066</v>
      </c>
      <c r="D20075" s="1" t="s">
        <v>50067</v>
      </c>
      <c r="E20075" s="1" t="s">
        <v>66</v>
      </c>
      <c r="F20075" s="1" t="s">
        <v>50068</v>
      </c>
      <c r="G20075" s="1" t="s">
        <v>50069</v>
      </c>
    </row>
    <row r="20076" spans="1:7" x14ac:dyDescent="0.25">
      <c r="B20076" s="1" t="s">
        <v>50070</v>
      </c>
      <c r="C20076" s="1" t="s">
        <v>50071</v>
      </c>
      <c r="D20076" s="1" t="s">
        <v>50072</v>
      </c>
      <c r="E20076" s="1" t="s">
        <v>66</v>
      </c>
      <c r="F20076" s="1" t="s">
        <v>50068</v>
      </c>
      <c r="G20076" s="1" t="s">
        <v>50069</v>
      </c>
    </row>
    <row r="20077" spans="1:7" x14ac:dyDescent="0.25">
      <c r="B20077" s="1" t="s">
        <v>50073</v>
      </c>
      <c r="C20077" s="1" t="s">
        <v>50074</v>
      </c>
      <c r="D20077" s="1" t="s">
        <v>50075</v>
      </c>
      <c r="E20077" s="1" t="s">
        <v>66</v>
      </c>
      <c r="F20077" s="1" t="s">
        <v>50068</v>
      </c>
      <c r="G20077" s="1" t="s">
        <v>50069</v>
      </c>
    </row>
    <row r="20078" spans="1:7" x14ac:dyDescent="0.25">
      <c r="A20078" s="1">
        <v>17726023</v>
      </c>
      <c r="B20078" s="1" t="s">
        <v>50076</v>
      </c>
      <c r="C20078" s="1" t="s">
        <v>50077</v>
      </c>
      <c r="D20078" s="1" t="s">
        <v>50078</v>
      </c>
      <c r="E20078" s="1" t="s">
        <v>65</v>
      </c>
      <c r="F20078" s="1" t="s">
        <v>154</v>
      </c>
      <c r="G20078" s="1" t="s">
        <v>155</v>
      </c>
    </row>
    <row r="20079" spans="1:7" x14ac:dyDescent="0.25">
      <c r="A20079" s="1">
        <v>17726020</v>
      </c>
      <c r="B20079" s="1" t="s">
        <v>50079</v>
      </c>
      <c r="C20079" s="1" t="s">
        <v>50080</v>
      </c>
      <c r="D20079" s="1" t="s">
        <v>50081</v>
      </c>
      <c r="E20079" s="1" t="s">
        <v>65</v>
      </c>
      <c r="F20079" s="1" t="s">
        <v>154</v>
      </c>
      <c r="G20079" s="1" t="s">
        <v>155</v>
      </c>
    </row>
    <row r="20080" spans="1:7" x14ac:dyDescent="0.25">
      <c r="A20080" s="1">
        <v>19785041</v>
      </c>
      <c r="B20080" s="1" t="s">
        <v>10280</v>
      </c>
      <c r="C20080" s="1" t="s">
        <v>10281</v>
      </c>
      <c r="D20080" s="1" t="s">
        <v>10282</v>
      </c>
      <c r="E20080" s="1" t="s">
        <v>65</v>
      </c>
      <c r="F20080" s="1" t="s">
        <v>2356</v>
      </c>
      <c r="G20080" s="1" t="s">
        <v>2357</v>
      </c>
    </row>
    <row r="20081" spans="1:7" x14ac:dyDescent="0.25">
      <c r="A20081" s="1">
        <v>17726018</v>
      </c>
      <c r="B20081" s="1" t="s">
        <v>50082</v>
      </c>
      <c r="C20081" s="1" t="s">
        <v>50083</v>
      </c>
      <c r="D20081" s="1" t="s">
        <v>50084</v>
      </c>
      <c r="E20081" s="1" t="s">
        <v>65</v>
      </c>
      <c r="F20081" s="1" t="s">
        <v>154</v>
      </c>
      <c r="G20081" s="1" t="s">
        <v>155</v>
      </c>
    </row>
    <row r="20082" spans="1:7" x14ac:dyDescent="0.25">
      <c r="A20082" s="1">
        <v>16341002</v>
      </c>
      <c r="B20082" s="1" t="s">
        <v>43639</v>
      </c>
      <c r="C20082" s="1" t="s">
        <v>43640</v>
      </c>
      <c r="D20082" s="1" t="s">
        <v>43641</v>
      </c>
      <c r="E20082" s="1" t="s">
        <v>65</v>
      </c>
      <c r="F20082" s="1" t="s">
        <v>3373</v>
      </c>
      <c r="G20082" s="1" t="s">
        <v>3374</v>
      </c>
    </row>
    <row r="20083" spans="1:7" x14ac:dyDescent="0.25">
      <c r="B20083" s="1" t="s">
        <v>50085</v>
      </c>
      <c r="C20083" s="1" t="s">
        <v>50086</v>
      </c>
      <c r="D20083" s="1" t="s">
        <v>50087</v>
      </c>
      <c r="E20083" s="1" t="s">
        <v>66</v>
      </c>
      <c r="F20083" s="1" t="s">
        <v>171</v>
      </c>
      <c r="G20083" s="1" t="s">
        <v>172</v>
      </c>
    </row>
    <row r="20084" spans="1:7" x14ac:dyDescent="0.25">
      <c r="B20084" s="1" t="s">
        <v>984</v>
      </c>
      <c r="C20084" s="1" t="s">
        <v>985</v>
      </c>
      <c r="D20084" s="1" t="s">
        <v>986</v>
      </c>
      <c r="E20084" s="1" t="s">
        <v>66</v>
      </c>
      <c r="F20084" s="1" t="s">
        <v>874</v>
      </c>
      <c r="G20084" s="1" t="s">
        <v>875</v>
      </c>
    </row>
    <row r="20085" spans="1:7" x14ac:dyDescent="0.25">
      <c r="A20085" s="1">
        <v>35910001</v>
      </c>
      <c r="B20085" s="1" t="s">
        <v>50088</v>
      </c>
      <c r="C20085" s="1" t="s">
        <v>50089</v>
      </c>
      <c r="D20085" s="1" t="s">
        <v>50090</v>
      </c>
      <c r="E20085" s="1" t="s">
        <v>66</v>
      </c>
      <c r="F20085" s="1" t="s">
        <v>50030</v>
      </c>
      <c r="G20085" s="1" t="s">
        <v>50031</v>
      </c>
    </row>
    <row r="20086" spans="1:7" x14ac:dyDescent="0.25">
      <c r="B20086" s="1" t="s">
        <v>50091</v>
      </c>
      <c r="C20086" s="1" t="s">
        <v>50092</v>
      </c>
      <c r="D20086" s="1" t="s">
        <v>50093</v>
      </c>
      <c r="E20086" s="1" t="s">
        <v>66</v>
      </c>
      <c r="F20086" s="1" t="s">
        <v>6188</v>
      </c>
      <c r="G20086" s="1" t="s">
        <v>6189</v>
      </c>
    </row>
    <row r="20087" spans="1:7" x14ac:dyDescent="0.25">
      <c r="A20087" s="1">
        <v>19745357</v>
      </c>
      <c r="B20087" s="1" t="s">
        <v>50094</v>
      </c>
      <c r="C20087" s="1" t="s">
        <v>50095</v>
      </c>
      <c r="D20087" s="1" t="s">
        <v>50096</v>
      </c>
      <c r="E20087" s="1" t="s">
        <v>65</v>
      </c>
      <c r="F20087" s="1" t="s">
        <v>50097</v>
      </c>
      <c r="G20087" s="1" t="s">
        <v>50098</v>
      </c>
    </row>
    <row r="20088" spans="1:7" x14ac:dyDescent="0.25">
      <c r="B20088" s="1" t="s">
        <v>8249</v>
      </c>
      <c r="C20088" s="1" t="s">
        <v>8250</v>
      </c>
      <c r="D20088" s="1" t="s">
        <v>8251</v>
      </c>
      <c r="E20088" s="1" t="s">
        <v>66</v>
      </c>
      <c r="F20088" s="1" t="s">
        <v>8252</v>
      </c>
      <c r="G20088" s="1" t="s">
        <v>8253</v>
      </c>
    </row>
    <row r="20089" spans="1:7" x14ac:dyDescent="0.25">
      <c r="B20089" s="1" t="s">
        <v>47150</v>
      </c>
      <c r="C20089" s="1" t="s">
        <v>50099</v>
      </c>
      <c r="D20089" s="1" t="s">
        <v>47152</v>
      </c>
      <c r="E20089" s="1" t="s">
        <v>66</v>
      </c>
      <c r="F20089" s="1" t="s">
        <v>8252</v>
      </c>
      <c r="G20089" s="1" t="s">
        <v>8253</v>
      </c>
    </row>
    <row r="20090" spans="1:7" x14ac:dyDescent="0.25">
      <c r="B20090" s="1" t="s">
        <v>3390</v>
      </c>
      <c r="C20090" s="1" t="s">
        <v>3391</v>
      </c>
      <c r="D20090" s="1" t="s">
        <v>3392</v>
      </c>
      <c r="E20090" s="1" t="s">
        <v>66</v>
      </c>
      <c r="F20090" s="1" t="s">
        <v>3393</v>
      </c>
      <c r="G20090" s="1" t="s">
        <v>3394</v>
      </c>
    </row>
    <row r="20091" spans="1:7" x14ac:dyDescent="0.25">
      <c r="B20091" s="1" t="s">
        <v>1820</v>
      </c>
      <c r="C20091" s="1" t="s">
        <v>1821</v>
      </c>
      <c r="D20091" s="1" t="s">
        <v>1822</v>
      </c>
      <c r="E20091" s="1" t="s">
        <v>66</v>
      </c>
      <c r="F20091" s="1" t="s">
        <v>3393</v>
      </c>
      <c r="G20091" s="1" t="s">
        <v>3394</v>
      </c>
    </row>
    <row r="20092" spans="1:7" x14ac:dyDescent="0.25">
      <c r="B20092" s="1" t="s">
        <v>5737</v>
      </c>
      <c r="C20092" s="1" t="s">
        <v>5738</v>
      </c>
      <c r="D20092" s="1" t="s">
        <v>5739</v>
      </c>
      <c r="E20092" s="1" t="s">
        <v>66</v>
      </c>
      <c r="F20092" s="1" t="s">
        <v>5740</v>
      </c>
      <c r="G20092" s="1" t="s">
        <v>5741</v>
      </c>
    </row>
    <row r="20093" spans="1:7" x14ac:dyDescent="0.25">
      <c r="B20093" s="1" t="s">
        <v>50100</v>
      </c>
      <c r="C20093" s="1" t="s">
        <v>50101</v>
      </c>
      <c r="D20093" s="1" t="s">
        <v>50102</v>
      </c>
      <c r="E20093" s="1" t="s">
        <v>66</v>
      </c>
      <c r="F20093" s="1" t="s">
        <v>5740</v>
      </c>
      <c r="G20093" s="1" t="s">
        <v>5741</v>
      </c>
    </row>
    <row r="20094" spans="1:7" x14ac:dyDescent="0.25">
      <c r="A20094" s="1">
        <v>33901316</v>
      </c>
      <c r="B20094" s="1" t="s">
        <v>50085</v>
      </c>
      <c r="C20094" s="1" t="s">
        <v>50086</v>
      </c>
      <c r="D20094" s="1" t="s">
        <v>50087</v>
      </c>
      <c r="E20094" s="1" t="s">
        <v>65</v>
      </c>
      <c r="F20094" s="1" t="s">
        <v>171</v>
      </c>
      <c r="G20094" s="1" t="s">
        <v>172</v>
      </c>
    </row>
    <row r="20095" spans="1:7" x14ac:dyDescent="0.25">
      <c r="A20095" s="1">
        <v>35080030</v>
      </c>
      <c r="B20095" s="1" t="s">
        <v>50103</v>
      </c>
      <c r="C20095" s="1" t="s">
        <v>50104</v>
      </c>
      <c r="D20095" s="1" t="s">
        <v>50105</v>
      </c>
      <c r="E20095" s="1" t="s">
        <v>66</v>
      </c>
      <c r="F20095" s="1" t="s">
        <v>2991</v>
      </c>
      <c r="G20095" s="1" t="s">
        <v>2992</v>
      </c>
    </row>
    <row r="20096" spans="1:7" x14ac:dyDescent="0.25">
      <c r="A20096" s="1">
        <v>35080031</v>
      </c>
      <c r="B20096" s="1" t="s">
        <v>50106</v>
      </c>
      <c r="C20096" s="1" t="s">
        <v>50107</v>
      </c>
      <c r="D20096" s="1" t="s">
        <v>50108</v>
      </c>
      <c r="E20096" s="1" t="s">
        <v>66</v>
      </c>
      <c r="F20096" s="1" t="s">
        <v>2991</v>
      </c>
      <c r="G20096" s="1" t="s">
        <v>2992</v>
      </c>
    </row>
    <row r="20097" spans="1:7" x14ac:dyDescent="0.25">
      <c r="A20097" s="1">
        <v>35080032</v>
      </c>
      <c r="B20097" s="1" t="s">
        <v>50109</v>
      </c>
      <c r="C20097" s="1" t="s">
        <v>50110</v>
      </c>
      <c r="D20097" s="1" t="s">
        <v>50111</v>
      </c>
      <c r="E20097" s="1" t="s">
        <v>66</v>
      </c>
      <c r="F20097" s="1" t="s">
        <v>2991</v>
      </c>
      <c r="G20097" s="1" t="s">
        <v>2992</v>
      </c>
    </row>
    <row r="20098" spans="1:7" x14ac:dyDescent="0.25">
      <c r="B20098" s="1" t="s">
        <v>50112</v>
      </c>
      <c r="C20098" s="1" t="s">
        <v>50113</v>
      </c>
      <c r="D20098" s="1" t="s">
        <v>50114</v>
      </c>
      <c r="E20098" s="1" t="s">
        <v>66</v>
      </c>
      <c r="F20098" s="1" t="s">
        <v>957</v>
      </c>
      <c r="G20098" s="1" t="s">
        <v>958</v>
      </c>
    </row>
    <row r="20099" spans="1:7" x14ac:dyDescent="0.25">
      <c r="B20099" s="1" t="s">
        <v>50115</v>
      </c>
      <c r="C20099" s="1" t="s">
        <v>50116</v>
      </c>
      <c r="D20099" s="1" t="s">
        <v>50117</v>
      </c>
      <c r="E20099" s="1" t="s">
        <v>66</v>
      </c>
      <c r="F20099" s="1" t="s">
        <v>1021</v>
      </c>
      <c r="G20099" s="1" t="s">
        <v>1022</v>
      </c>
    </row>
    <row r="20100" spans="1:7" x14ac:dyDescent="0.25">
      <c r="B20100" s="1" t="s">
        <v>50118</v>
      </c>
      <c r="C20100" s="1" t="s">
        <v>50119</v>
      </c>
      <c r="D20100" s="1" t="s">
        <v>50120</v>
      </c>
      <c r="E20100" s="1" t="s">
        <v>66</v>
      </c>
      <c r="F20100" s="1" t="s">
        <v>1021</v>
      </c>
      <c r="G20100" s="1" t="s">
        <v>1022</v>
      </c>
    </row>
    <row r="20101" spans="1:7" x14ac:dyDescent="0.25">
      <c r="A20101" s="1">
        <v>98765432</v>
      </c>
      <c r="B20101" s="1" t="s">
        <v>50121</v>
      </c>
      <c r="G20101" s="1" t="s">
        <v>199</v>
      </c>
    </row>
    <row r="20102" spans="1:7" x14ac:dyDescent="0.25">
      <c r="B20102" s="1" t="s">
        <v>10254</v>
      </c>
      <c r="C20102" s="1" t="s">
        <v>10255</v>
      </c>
      <c r="D20102" s="1" t="s">
        <v>10256</v>
      </c>
      <c r="E20102" s="1" t="s">
        <v>66</v>
      </c>
      <c r="F20102" s="1" t="s">
        <v>1388</v>
      </c>
      <c r="G20102" s="1" t="s">
        <v>1389</v>
      </c>
    </row>
    <row r="20103" spans="1:7" x14ac:dyDescent="0.25">
      <c r="B20103" s="1" t="s">
        <v>50122</v>
      </c>
      <c r="C20103" s="1" t="s">
        <v>50123</v>
      </c>
      <c r="D20103" s="1" t="s">
        <v>50124</v>
      </c>
      <c r="E20103" s="1" t="s">
        <v>66</v>
      </c>
      <c r="F20103" s="1" t="s">
        <v>382</v>
      </c>
      <c r="G20103" s="1" t="s">
        <v>383</v>
      </c>
    </row>
    <row r="20104" spans="1:7" x14ac:dyDescent="0.25">
      <c r="B20104" s="1" t="s">
        <v>50125</v>
      </c>
      <c r="C20104" s="1" t="s">
        <v>50126</v>
      </c>
      <c r="D20104" s="1" t="s">
        <v>50127</v>
      </c>
      <c r="E20104" s="1" t="s">
        <v>66</v>
      </c>
      <c r="F20104" s="1" t="s">
        <v>4483</v>
      </c>
      <c r="G20104" s="1" t="s">
        <v>4484</v>
      </c>
    </row>
    <row r="20105" spans="1:7" x14ac:dyDescent="0.25">
      <c r="A20105" s="1">
        <v>33902923</v>
      </c>
      <c r="B20105" s="1" t="s">
        <v>50128</v>
      </c>
      <c r="C20105" s="1" t="s">
        <v>50128</v>
      </c>
      <c r="D20105" s="1" t="s">
        <v>50128</v>
      </c>
      <c r="G20105" s="1" t="s">
        <v>199</v>
      </c>
    </row>
    <row r="20106" spans="1:7" x14ac:dyDescent="0.25">
      <c r="A20106" s="1">
        <v>33902924</v>
      </c>
      <c r="B20106" s="1" t="s">
        <v>50129</v>
      </c>
      <c r="C20106" s="1" t="s">
        <v>50129</v>
      </c>
      <c r="D20106" s="1" t="s">
        <v>50129</v>
      </c>
      <c r="G20106" s="1" t="s">
        <v>199</v>
      </c>
    </row>
    <row r="20107" spans="1:7" x14ac:dyDescent="0.25">
      <c r="A20107" s="1">
        <v>33902922</v>
      </c>
      <c r="B20107" s="1" t="s">
        <v>50130</v>
      </c>
      <c r="C20107" s="1" t="s">
        <v>50130</v>
      </c>
      <c r="D20107" s="1" t="s">
        <v>50130</v>
      </c>
      <c r="G20107" s="1" t="s">
        <v>199</v>
      </c>
    </row>
    <row r="20108" spans="1:7" x14ac:dyDescent="0.25">
      <c r="B20108" s="1" t="s">
        <v>26</v>
      </c>
      <c r="C20108" s="1" t="s">
        <v>4524</v>
      </c>
      <c r="D20108" s="1" t="s">
        <v>50131</v>
      </c>
      <c r="E20108" s="1" t="s">
        <v>66</v>
      </c>
      <c r="F20108" s="1" t="s">
        <v>31</v>
      </c>
      <c r="G20108" s="1" t="s">
        <v>1313</v>
      </c>
    </row>
    <row r="20109" spans="1:7" x14ac:dyDescent="0.25">
      <c r="B20109" s="1" t="s">
        <v>26</v>
      </c>
      <c r="C20109" s="1" t="s">
        <v>4524</v>
      </c>
      <c r="D20109" s="1" t="s">
        <v>50132</v>
      </c>
      <c r="E20109" s="1" t="s">
        <v>66</v>
      </c>
      <c r="F20109" s="1" t="s">
        <v>31</v>
      </c>
      <c r="G20109" s="1" t="s">
        <v>1313</v>
      </c>
    </row>
    <row r="20110" spans="1:7" x14ac:dyDescent="0.25">
      <c r="B20110" s="1" t="s">
        <v>50133</v>
      </c>
      <c r="C20110" s="1" t="s">
        <v>4524</v>
      </c>
      <c r="D20110" s="1" t="s">
        <v>50133</v>
      </c>
      <c r="E20110" s="1" t="s">
        <v>66</v>
      </c>
      <c r="F20110" s="1" t="s">
        <v>31</v>
      </c>
      <c r="G20110" s="1" t="s">
        <v>1313</v>
      </c>
    </row>
    <row r="20111" spans="1:7" x14ac:dyDescent="0.25">
      <c r="B20111" s="1" t="s">
        <v>50134</v>
      </c>
      <c r="C20111" s="1" t="s">
        <v>50135</v>
      </c>
      <c r="D20111" s="1" t="s">
        <v>50136</v>
      </c>
      <c r="E20111" s="1" t="s">
        <v>66</v>
      </c>
      <c r="F20111" s="1" t="s">
        <v>480</v>
      </c>
      <c r="G20111" s="1" t="s">
        <v>481</v>
      </c>
    </row>
    <row r="20112" spans="1:7" x14ac:dyDescent="0.25">
      <c r="B20112" s="1" t="s">
        <v>50137</v>
      </c>
      <c r="C20112" s="1" t="s">
        <v>50138</v>
      </c>
      <c r="D20112" s="1" t="s">
        <v>50139</v>
      </c>
      <c r="E20112" s="1" t="s">
        <v>66</v>
      </c>
      <c r="F20112" s="1" t="s">
        <v>39</v>
      </c>
      <c r="G20112" s="1" t="s">
        <v>321</v>
      </c>
    </row>
    <row r="20113" spans="1:7" x14ac:dyDescent="0.25">
      <c r="B20113" s="1" t="s">
        <v>50140</v>
      </c>
      <c r="C20113" s="1" t="s">
        <v>50141</v>
      </c>
      <c r="D20113" s="1" t="s">
        <v>50142</v>
      </c>
      <c r="E20113" s="1" t="s">
        <v>66</v>
      </c>
      <c r="F20113" s="1" t="s">
        <v>39</v>
      </c>
      <c r="G20113" s="1" t="s">
        <v>321</v>
      </c>
    </row>
    <row r="20114" spans="1:7" x14ac:dyDescent="0.25">
      <c r="B20114" s="1" t="s">
        <v>50143</v>
      </c>
      <c r="C20114" s="1" t="s">
        <v>50144</v>
      </c>
      <c r="D20114" s="1" t="s">
        <v>50145</v>
      </c>
      <c r="E20114" s="1" t="s">
        <v>66</v>
      </c>
      <c r="F20114" s="1" t="s">
        <v>480</v>
      </c>
      <c r="G20114" s="1" t="s">
        <v>481</v>
      </c>
    </row>
    <row r="20115" spans="1:7" x14ac:dyDescent="0.25">
      <c r="B20115" s="1" t="s">
        <v>50146</v>
      </c>
      <c r="C20115" s="1" t="s">
        <v>50147</v>
      </c>
      <c r="D20115" s="1" t="s">
        <v>50148</v>
      </c>
      <c r="E20115" s="1" t="s">
        <v>66</v>
      </c>
      <c r="F20115" s="1" t="s">
        <v>480</v>
      </c>
      <c r="G20115" s="1" t="s">
        <v>481</v>
      </c>
    </row>
    <row r="20116" spans="1:7" x14ac:dyDescent="0.25">
      <c r="B20116" s="1" t="s">
        <v>50149</v>
      </c>
      <c r="C20116" s="1" t="s">
        <v>50150</v>
      </c>
      <c r="D20116" s="1" t="s">
        <v>50151</v>
      </c>
      <c r="E20116" s="1" t="s">
        <v>66</v>
      </c>
      <c r="F20116" s="1" t="s">
        <v>480</v>
      </c>
      <c r="G20116" s="1" t="s">
        <v>481</v>
      </c>
    </row>
    <row r="20117" spans="1:7" x14ac:dyDescent="0.25">
      <c r="B20117" s="1" t="s">
        <v>50152</v>
      </c>
      <c r="C20117" s="1" t="s">
        <v>50153</v>
      </c>
      <c r="D20117" s="1" t="s">
        <v>50154</v>
      </c>
      <c r="E20117" s="1" t="s">
        <v>66</v>
      </c>
      <c r="F20117" s="1" t="s">
        <v>480</v>
      </c>
      <c r="G20117" s="1" t="s">
        <v>481</v>
      </c>
    </row>
    <row r="20118" spans="1:7" x14ac:dyDescent="0.25">
      <c r="B20118" s="1" t="s">
        <v>50155</v>
      </c>
      <c r="C20118" s="1" t="s">
        <v>50156</v>
      </c>
      <c r="D20118" s="1" t="s">
        <v>50157</v>
      </c>
      <c r="E20118" s="1" t="s">
        <v>66</v>
      </c>
      <c r="F20118" s="1" t="s">
        <v>480</v>
      </c>
      <c r="G20118" s="1" t="s">
        <v>481</v>
      </c>
    </row>
    <row r="20119" spans="1:7" x14ac:dyDescent="0.25">
      <c r="B20119" s="1" t="s">
        <v>50158</v>
      </c>
      <c r="C20119" s="1" t="s">
        <v>50159</v>
      </c>
      <c r="D20119" s="1" t="s">
        <v>50160</v>
      </c>
      <c r="E20119" s="1" t="s">
        <v>66</v>
      </c>
      <c r="F20119" s="1" t="s">
        <v>480</v>
      </c>
      <c r="G20119" s="1" t="s">
        <v>481</v>
      </c>
    </row>
    <row r="20120" spans="1:7" x14ac:dyDescent="0.25">
      <c r="B20120" s="1" t="s">
        <v>50161</v>
      </c>
      <c r="C20120" s="1" t="s">
        <v>50162</v>
      </c>
      <c r="D20120" s="1" t="s">
        <v>50163</v>
      </c>
      <c r="E20120" s="1" t="s">
        <v>66</v>
      </c>
      <c r="F20120" s="1" t="s">
        <v>480</v>
      </c>
      <c r="G20120" s="1" t="s">
        <v>481</v>
      </c>
    </row>
    <row r="20121" spans="1:7" x14ac:dyDescent="0.25">
      <c r="B20121" s="1" t="s">
        <v>7148</v>
      </c>
      <c r="C20121" s="1" t="s">
        <v>7149</v>
      </c>
      <c r="D20121" s="1" t="s">
        <v>7150</v>
      </c>
      <c r="E20121" s="1" t="s">
        <v>66</v>
      </c>
      <c r="F20121" s="1" t="s">
        <v>874</v>
      </c>
      <c r="G20121" s="1" t="s">
        <v>875</v>
      </c>
    </row>
    <row r="20122" spans="1:7" x14ac:dyDescent="0.25">
      <c r="B20122" s="1" t="s">
        <v>50164</v>
      </c>
      <c r="C20122" s="1" t="s">
        <v>50165</v>
      </c>
      <c r="D20122" s="1" t="s">
        <v>50166</v>
      </c>
      <c r="E20122" s="1" t="s">
        <v>66</v>
      </c>
      <c r="F20122" s="1" t="s">
        <v>874</v>
      </c>
      <c r="G20122" s="1" t="s">
        <v>875</v>
      </c>
    </row>
    <row r="20123" spans="1:7" x14ac:dyDescent="0.25">
      <c r="B20123" s="1" t="s">
        <v>50167</v>
      </c>
      <c r="C20123" s="1" t="s">
        <v>50168</v>
      </c>
      <c r="D20123" s="1" t="s">
        <v>50169</v>
      </c>
      <c r="E20123" s="1" t="s">
        <v>66</v>
      </c>
      <c r="F20123" s="1" t="s">
        <v>387</v>
      </c>
      <c r="G20123" s="1" t="s">
        <v>388</v>
      </c>
    </row>
    <row r="20124" spans="1:7" x14ac:dyDescent="0.25">
      <c r="B20124" s="1" t="s">
        <v>50170</v>
      </c>
      <c r="C20124" s="1" t="s">
        <v>50171</v>
      </c>
      <c r="D20124" s="1" t="s">
        <v>50172</v>
      </c>
      <c r="E20124" s="1" t="s">
        <v>66</v>
      </c>
      <c r="F20124" s="1" t="s">
        <v>387</v>
      </c>
      <c r="G20124" s="1" t="s">
        <v>388</v>
      </c>
    </row>
    <row r="20125" spans="1:7" x14ac:dyDescent="0.25">
      <c r="A20125" s="1">
        <v>19718093</v>
      </c>
      <c r="B20125" s="1" t="s">
        <v>50173</v>
      </c>
      <c r="C20125" s="1" t="s">
        <v>50174</v>
      </c>
      <c r="D20125" s="1" t="s">
        <v>50175</v>
      </c>
      <c r="E20125" s="1" t="s">
        <v>66</v>
      </c>
      <c r="F20125" s="1" t="s">
        <v>1942</v>
      </c>
      <c r="G20125" s="1" t="s">
        <v>1943</v>
      </c>
    </row>
    <row r="20126" spans="1:7" x14ac:dyDescent="0.25">
      <c r="B20126" s="1" t="s">
        <v>50176</v>
      </c>
      <c r="C20126" s="1" t="s">
        <v>50177</v>
      </c>
      <c r="D20126" s="1" t="s">
        <v>46103</v>
      </c>
      <c r="E20126" s="1" t="s">
        <v>66</v>
      </c>
      <c r="F20126" s="1" t="s">
        <v>4101</v>
      </c>
      <c r="G20126" s="1" t="s">
        <v>4102</v>
      </c>
    </row>
    <row r="20127" spans="1:7" x14ac:dyDescent="0.25">
      <c r="A20127" s="1">
        <v>19718094</v>
      </c>
      <c r="B20127" s="1" t="s">
        <v>50178</v>
      </c>
      <c r="C20127" s="1" t="s">
        <v>50179</v>
      </c>
      <c r="D20127" s="1" t="s">
        <v>50180</v>
      </c>
      <c r="E20127" s="1" t="s">
        <v>66</v>
      </c>
      <c r="F20127" s="1" t="s">
        <v>1942</v>
      </c>
      <c r="G20127" s="1" t="s">
        <v>1943</v>
      </c>
    </row>
    <row r="20128" spans="1:7" x14ac:dyDescent="0.25">
      <c r="B20128" s="1" t="s">
        <v>50181</v>
      </c>
      <c r="C20128" s="1" t="s">
        <v>50182</v>
      </c>
      <c r="D20128" s="1" t="s">
        <v>50183</v>
      </c>
      <c r="E20128" s="1" t="s">
        <v>66</v>
      </c>
      <c r="F20128" s="1" t="s">
        <v>171</v>
      </c>
      <c r="G20128" s="1" t="s">
        <v>172</v>
      </c>
    </row>
    <row r="20129" spans="1:7" x14ac:dyDescent="0.25">
      <c r="B20129" s="1" t="s">
        <v>50184</v>
      </c>
      <c r="C20129" s="1" t="s">
        <v>50185</v>
      </c>
      <c r="D20129" s="1" t="s">
        <v>50186</v>
      </c>
      <c r="E20129" s="1" t="s">
        <v>66</v>
      </c>
      <c r="F20129" s="1" t="s">
        <v>171</v>
      </c>
      <c r="G20129" s="1" t="s">
        <v>172</v>
      </c>
    </row>
    <row r="20130" spans="1:7" x14ac:dyDescent="0.25">
      <c r="A20130" s="1">
        <v>35150280</v>
      </c>
      <c r="B20130" s="1" t="s">
        <v>50187</v>
      </c>
      <c r="C20130" s="1" t="s">
        <v>50188</v>
      </c>
      <c r="D20130" s="1" t="s">
        <v>50189</v>
      </c>
      <c r="E20130" s="1" t="s">
        <v>66</v>
      </c>
      <c r="F20130" s="1" t="s">
        <v>1898</v>
      </c>
      <c r="G20130" s="1" t="s">
        <v>1899</v>
      </c>
    </row>
    <row r="20131" spans="1:7" x14ac:dyDescent="0.25">
      <c r="A20131" s="1">
        <v>35150281</v>
      </c>
      <c r="B20131" s="1" t="s">
        <v>50190</v>
      </c>
      <c r="C20131" s="1" t="s">
        <v>50191</v>
      </c>
      <c r="D20131" s="1" t="s">
        <v>50192</v>
      </c>
      <c r="E20131" s="1" t="s">
        <v>66</v>
      </c>
      <c r="F20131" s="1" t="s">
        <v>1898</v>
      </c>
      <c r="G20131" s="1" t="s">
        <v>1899</v>
      </c>
    </row>
    <row r="20132" spans="1:7" x14ac:dyDescent="0.25">
      <c r="A20132" s="1">
        <v>35150282</v>
      </c>
      <c r="B20132" s="1" t="s">
        <v>50193</v>
      </c>
      <c r="C20132" s="1" t="s">
        <v>50194</v>
      </c>
      <c r="D20132" s="1" t="s">
        <v>50195</v>
      </c>
      <c r="E20132" s="1" t="s">
        <v>66</v>
      </c>
      <c r="F20132" s="1" t="s">
        <v>1898</v>
      </c>
      <c r="G20132" s="1" t="s">
        <v>1899</v>
      </c>
    </row>
    <row r="20133" spans="1:7" x14ac:dyDescent="0.25">
      <c r="A20133" s="1">
        <v>35150283</v>
      </c>
      <c r="B20133" s="1" t="s">
        <v>50196</v>
      </c>
      <c r="C20133" s="1" t="s">
        <v>50197</v>
      </c>
      <c r="D20133" s="1" t="s">
        <v>50198</v>
      </c>
      <c r="E20133" s="1" t="s">
        <v>66</v>
      </c>
      <c r="F20133" s="1" t="s">
        <v>1898</v>
      </c>
      <c r="G20133" s="1" t="s">
        <v>1899</v>
      </c>
    </row>
    <row r="20134" spans="1:7" x14ac:dyDescent="0.25">
      <c r="A20134" s="1">
        <v>35150287</v>
      </c>
      <c r="B20134" s="1" t="s">
        <v>50199</v>
      </c>
      <c r="C20134" s="1" t="s">
        <v>50200</v>
      </c>
      <c r="D20134" s="1" t="s">
        <v>50201</v>
      </c>
      <c r="E20134" s="1" t="s">
        <v>66</v>
      </c>
      <c r="F20134" s="1" t="s">
        <v>1898</v>
      </c>
      <c r="G20134" s="1" t="s">
        <v>1899</v>
      </c>
    </row>
    <row r="20135" spans="1:7" x14ac:dyDescent="0.25">
      <c r="A20135" s="1">
        <v>35150285</v>
      </c>
      <c r="B20135" s="1" t="s">
        <v>50202</v>
      </c>
      <c r="C20135" s="1" t="s">
        <v>50203</v>
      </c>
      <c r="D20135" s="1" t="s">
        <v>5845</v>
      </c>
      <c r="E20135" s="1" t="s">
        <v>66</v>
      </c>
      <c r="F20135" s="1" t="s">
        <v>1898</v>
      </c>
      <c r="G20135" s="1" t="s">
        <v>1899</v>
      </c>
    </row>
    <row r="20136" spans="1:7" x14ac:dyDescent="0.25">
      <c r="A20136" s="1">
        <v>35150284</v>
      </c>
      <c r="B20136" s="1" t="s">
        <v>50204</v>
      </c>
      <c r="C20136" s="1" t="s">
        <v>50205</v>
      </c>
      <c r="D20136" s="1" t="s">
        <v>50206</v>
      </c>
      <c r="E20136" s="1" t="s">
        <v>66</v>
      </c>
      <c r="F20136" s="1" t="s">
        <v>1898</v>
      </c>
      <c r="G20136" s="1" t="s">
        <v>1899</v>
      </c>
    </row>
    <row r="20137" spans="1:7" x14ac:dyDescent="0.25">
      <c r="A20137" s="1">
        <v>35150286</v>
      </c>
      <c r="B20137" s="1" t="s">
        <v>50207</v>
      </c>
      <c r="C20137" s="1" t="s">
        <v>50208</v>
      </c>
      <c r="D20137" s="1" t="s">
        <v>50209</v>
      </c>
      <c r="E20137" s="1" t="s">
        <v>66</v>
      </c>
      <c r="F20137" s="1" t="s">
        <v>1898</v>
      </c>
      <c r="G20137" s="1" t="s">
        <v>1899</v>
      </c>
    </row>
    <row r="20138" spans="1:7" x14ac:dyDescent="0.25">
      <c r="A20138" s="1">
        <v>35150288</v>
      </c>
      <c r="B20138" s="1" t="s">
        <v>50210</v>
      </c>
      <c r="C20138" s="1" t="s">
        <v>50211</v>
      </c>
      <c r="D20138" s="1" t="s">
        <v>50212</v>
      </c>
      <c r="E20138" s="1" t="s">
        <v>66</v>
      </c>
      <c r="F20138" s="1" t="s">
        <v>1898</v>
      </c>
      <c r="G20138" s="1" t="s">
        <v>1899</v>
      </c>
    </row>
    <row r="20139" spans="1:7" x14ac:dyDescent="0.25">
      <c r="A20139" s="1">
        <v>35150289</v>
      </c>
      <c r="B20139" s="1" t="s">
        <v>50213</v>
      </c>
      <c r="C20139" s="1" t="s">
        <v>50214</v>
      </c>
      <c r="D20139" s="1" t="s">
        <v>50215</v>
      </c>
      <c r="E20139" s="1" t="s">
        <v>66</v>
      </c>
      <c r="F20139" s="1" t="s">
        <v>1898</v>
      </c>
      <c r="G20139" s="1" t="s">
        <v>1899</v>
      </c>
    </row>
    <row r="20140" spans="1:7" x14ac:dyDescent="0.25">
      <c r="B20140" s="1" t="s">
        <v>50216</v>
      </c>
      <c r="C20140" s="1" t="s">
        <v>50217</v>
      </c>
      <c r="D20140" s="1" t="s">
        <v>50218</v>
      </c>
      <c r="E20140" s="1" t="s">
        <v>66</v>
      </c>
      <c r="F20140" s="1" t="s">
        <v>2488</v>
      </c>
      <c r="G20140" s="1" t="s">
        <v>2489</v>
      </c>
    </row>
    <row r="20141" spans="1:7" x14ac:dyDescent="0.25">
      <c r="B20141" s="1" t="s">
        <v>50219</v>
      </c>
      <c r="C20141" s="1" t="s">
        <v>50220</v>
      </c>
      <c r="D20141" s="1" t="s">
        <v>50219</v>
      </c>
      <c r="E20141" s="1" t="s">
        <v>66</v>
      </c>
      <c r="F20141" s="1" t="s">
        <v>977</v>
      </c>
      <c r="G20141" s="1" t="s">
        <v>978</v>
      </c>
    </row>
    <row r="20142" spans="1:7" x14ac:dyDescent="0.25">
      <c r="B20142" s="1" t="s">
        <v>50221</v>
      </c>
      <c r="C20142" s="1" t="s">
        <v>50222</v>
      </c>
      <c r="D20142" s="1" t="s">
        <v>50223</v>
      </c>
      <c r="E20142" s="1" t="s">
        <v>66</v>
      </c>
      <c r="F20142" s="1" t="s">
        <v>31</v>
      </c>
      <c r="G20142" s="1" t="s">
        <v>1313</v>
      </c>
    </row>
    <row r="20143" spans="1:7" x14ac:dyDescent="0.25">
      <c r="B20143" s="1" t="s">
        <v>50224</v>
      </c>
      <c r="C20143" s="1" t="s">
        <v>50225</v>
      </c>
      <c r="D20143" s="1" t="s">
        <v>50226</v>
      </c>
      <c r="E20143" s="1" t="s">
        <v>66</v>
      </c>
      <c r="F20143" s="1" t="s">
        <v>31</v>
      </c>
      <c r="G20143" s="1" t="s">
        <v>1313</v>
      </c>
    </row>
    <row r="20144" spans="1:7" x14ac:dyDescent="0.25">
      <c r="B20144" s="1" t="s">
        <v>9717</v>
      </c>
      <c r="C20144" s="1" t="s">
        <v>9718</v>
      </c>
      <c r="D20144" s="1" t="s">
        <v>9719</v>
      </c>
      <c r="E20144" s="1" t="s">
        <v>66</v>
      </c>
      <c r="F20144" s="1" t="s">
        <v>15729</v>
      </c>
      <c r="G20144" s="1" t="s">
        <v>15730</v>
      </c>
    </row>
    <row r="20145" spans="1:7" x14ac:dyDescent="0.25">
      <c r="A20145" s="1">
        <v>35150290</v>
      </c>
      <c r="B20145" s="1" t="s">
        <v>50227</v>
      </c>
      <c r="C20145" s="1" t="s">
        <v>50228</v>
      </c>
      <c r="D20145" s="1" t="s">
        <v>50229</v>
      </c>
      <c r="E20145" s="1" t="s">
        <v>66</v>
      </c>
      <c r="F20145" s="1" t="s">
        <v>1898</v>
      </c>
      <c r="G20145" s="1" t="s">
        <v>1899</v>
      </c>
    </row>
    <row r="20146" spans="1:7" x14ac:dyDescent="0.25">
      <c r="A20146" s="1">
        <v>35150291</v>
      </c>
      <c r="B20146" s="1" t="s">
        <v>50230</v>
      </c>
      <c r="C20146" s="1" t="s">
        <v>50231</v>
      </c>
      <c r="D20146" s="1" t="s">
        <v>50232</v>
      </c>
      <c r="E20146" s="1" t="s">
        <v>66</v>
      </c>
      <c r="F20146" s="1" t="s">
        <v>1898</v>
      </c>
      <c r="G20146" s="1" t="s">
        <v>1899</v>
      </c>
    </row>
    <row r="20147" spans="1:7" x14ac:dyDescent="0.25">
      <c r="A20147" s="1">
        <v>35150292</v>
      </c>
      <c r="B20147" s="1" t="s">
        <v>50233</v>
      </c>
      <c r="C20147" s="1" t="s">
        <v>50234</v>
      </c>
      <c r="D20147" s="1" t="s">
        <v>50235</v>
      </c>
      <c r="E20147" s="1" t="s">
        <v>66</v>
      </c>
      <c r="F20147" s="1" t="s">
        <v>1898</v>
      </c>
      <c r="G20147" s="1" t="s">
        <v>1899</v>
      </c>
    </row>
    <row r="20148" spans="1:7" x14ac:dyDescent="0.25">
      <c r="A20148" s="1">
        <v>35150293</v>
      </c>
      <c r="B20148" s="1" t="s">
        <v>50236</v>
      </c>
      <c r="C20148" s="1" t="s">
        <v>50237</v>
      </c>
      <c r="D20148" s="1" t="s">
        <v>50238</v>
      </c>
      <c r="E20148" s="1" t="s">
        <v>66</v>
      </c>
      <c r="F20148" s="1" t="s">
        <v>1898</v>
      </c>
      <c r="G20148" s="1" t="s">
        <v>1899</v>
      </c>
    </row>
    <row r="20149" spans="1:7" x14ac:dyDescent="0.25">
      <c r="A20149" s="1">
        <v>35150294</v>
      </c>
      <c r="B20149" s="1" t="s">
        <v>50239</v>
      </c>
      <c r="C20149" s="1" t="s">
        <v>50240</v>
      </c>
      <c r="D20149" s="1" t="s">
        <v>50241</v>
      </c>
      <c r="E20149" s="1" t="s">
        <v>66</v>
      </c>
      <c r="F20149" s="1" t="s">
        <v>1898</v>
      </c>
      <c r="G20149" s="1" t="s">
        <v>1899</v>
      </c>
    </row>
    <row r="20150" spans="1:7" x14ac:dyDescent="0.25">
      <c r="A20150" s="1">
        <v>35150295</v>
      </c>
      <c r="B20150" s="1" t="s">
        <v>50242</v>
      </c>
      <c r="C20150" s="1" t="s">
        <v>50243</v>
      </c>
      <c r="D20150" s="1" t="s">
        <v>50244</v>
      </c>
      <c r="E20150" s="1" t="s">
        <v>66</v>
      </c>
      <c r="F20150" s="1" t="s">
        <v>1898</v>
      </c>
      <c r="G20150" s="1" t="s">
        <v>1899</v>
      </c>
    </row>
    <row r="20151" spans="1:7" x14ac:dyDescent="0.25">
      <c r="A20151" s="1">
        <v>35150296</v>
      </c>
      <c r="B20151" s="1" t="s">
        <v>50245</v>
      </c>
      <c r="C20151" s="1" t="s">
        <v>50246</v>
      </c>
      <c r="D20151" s="1" t="s">
        <v>50247</v>
      </c>
      <c r="E20151" s="1" t="s">
        <v>66</v>
      </c>
      <c r="F20151" s="1" t="s">
        <v>1898</v>
      </c>
      <c r="G20151" s="1" t="s">
        <v>1899</v>
      </c>
    </row>
    <row r="20152" spans="1:7" x14ac:dyDescent="0.25">
      <c r="A20152" s="1">
        <v>35150297</v>
      </c>
      <c r="B20152" s="1" t="s">
        <v>50248</v>
      </c>
      <c r="C20152" s="1" t="s">
        <v>50249</v>
      </c>
      <c r="D20152" s="1" t="s">
        <v>50250</v>
      </c>
      <c r="E20152" s="1" t="s">
        <v>66</v>
      </c>
      <c r="F20152" s="1" t="s">
        <v>1898</v>
      </c>
      <c r="G20152" s="1" t="s">
        <v>1899</v>
      </c>
    </row>
    <row r="20153" spans="1:7" x14ac:dyDescent="0.25">
      <c r="A20153" s="1">
        <v>35150298</v>
      </c>
      <c r="B20153" s="1" t="s">
        <v>50251</v>
      </c>
      <c r="C20153" s="1" t="s">
        <v>50252</v>
      </c>
      <c r="D20153" s="1" t="s">
        <v>50253</v>
      </c>
      <c r="E20153" s="1" t="s">
        <v>66</v>
      </c>
      <c r="F20153" s="1" t="s">
        <v>1898</v>
      </c>
      <c r="G20153" s="1" t="s">
        <v>1899</v>
      </c>
    </row>
    <row r="20154" spans="1:7" x14ac:dyDescent="0.25">
      <c r="A20154" s="1">
        <v>35150299</v>
      </c>
      <c r="B20154" s="1" t="s">
        <v>50254</v>
      </c>
      <c r="C20154" s="1" t="s">
        <v>50255</v>
      </c>
      <c r="D20154" s="1" t="s">
        <v>50256</v>
      </c>
      <c r="E20154" s="1" t="s">
        <v>66</v>
      </c>
      <c r="F20154" s="1" t="s">
        <v>1898</v>
      </c>
      <c r="G20154" s="1" t="s">
        <v>1899</v>
      </c>
    </row>
    <row r="20155" spans="1:7" x14ac:dyDescent="0.25">
      <c r="A20155" s="1">
        <v>35150353</v>
      </c>
      <c r="B20155" s="1" t="s">
        <v>50257</v>
      </c>
      <c r="C20155" s="1" t="s">
        <v>50258</v>
      </c>
      <c r="D20155" s="1" t="s">
        <v>50259</v>
      </c>
      <c r="E20155" s="1" t="s">
        <v>66</v>
      </c>
      <c r="F20155" s="1" t="s">
        <v>1898</v>
      </c>
      <c r="G20155" s="1" t="s">
        <v>1899</v>
      </c>
    </row>
    <row r="20156" spans="1:7" x14ac:dyDescent="0.25">
      <c r="A20156" s="1">
        <v>35150354</v>
      </c>
      <c r="B20156" s="1" t="s">
        <v>50260</v>
      </c>
      <c r="C20156" s="1" t="s">
        <v>50261</v>
      </c>
      <c r="D20156" s="1" t="s">
        <v>50262</v>
      </c>
      <c r="E20156" s="1" t="s">
        <v>66</v>
      </c>
      <c r="F20156" s="1" t="s">
        <v>1898</v>
      </c>
      <c r="G20156" s="1" t="s">
        <v>1899</v>
      </c>
    </row>
    <row r="20157" spans="1:7" x14ac:dyDescent="0.25">
      <c r="A20157" s="1">
        <v>35150355</v>
      </c>
      <c r="B20157" s="1" t="s">
        <v>50263</v>
      </c>
      <c r="C20157" s="1" t="s">
        <v>50264</v>
      </c>
      <c r="D20157" s="1" t="s">
        <v>50265</v>
      </c>
      <c r="E20157" s="1" t="s">
        <v>66</v>
      </c>
      <c r="F20157" s="1" t="s">
        <v>1898</v>
      </c>
      <c r="G20157" s="1" t="s">
        <v>1899</v>
      </c>
    </row>
    <row r="20158" spans="1:7" x14ac:dyDescent="0.25">
      <c r="A20158" s="1">
        <v>35150356</v>
      </c>
      <c r="B20158" s="1" t="s">
        <v>50266</v>
      </c>
      <c r="C20158" s="1" t="s">
        <v>50267</v>
      </c>
      <c r="D20158" s="1" t="s">
        <v>50268</v>
      </c>
      <c r="E20158" s="1" t="s">
        <v>66</v>
      </c>
      <c r="F20158" s="1" t="s">
        <v>1898</v>
      </c>
      <c r="G20158" s="1" t="s">
        <v>1899</v>
      </c>
    </row>
    <row r="20159" spans="1:7" x14ac:dyDescent="0.25">
      <c r="A20159" s="1">
        <v>35150357</v>
      </c>
      <c r="B20159" s="1" t="s">
        <v>50269</v>
      </c>
      <c r="C20159" s="1" t="s">
        <v>50270</v>
      </c>
      <c r="D20159" s="1" t="s">
        <v>50271</v>
      </c>
      <c r="E20159" s="1" t="s">
        <v>66</v>
      </c>
      <c r="F20159" s="1" t="s">
        <v>1898</v>
      </c>
      <c r="G20159" s="1" t="s">
        <v>1899</v>
      </c>
    </row>
    <row r="20160" spans="1:7" x14ac:dyDescent="0.25">
      <c r="A20160" s="1">
        <v>35150358</v>
      </c>
      <c r="B20160" s="1" t="s">
        <v>50272</v>
      </c>
      <c r="C20160" s="1" t="s">
        <v>50273</v>
      </c>
      <c r="D20160" s="1" t="s">
        <v>50274</v>
      </c>
      <c r="E20160" s="1" t="s">
        <v>66</v>
      </c>
      <c r="F20160" s="1" t="s">
        <v>1898</v>
      </c>
      <c r="G20160" s="1" t="s">
        <v>1899</v>
      </c>
    </row>
    <row r="20161" spans="1:7" x14ac:dyDescent="0.25">
      <c r="A20161" s="1">
        <v>35150359</v>
      </c>
      <c r="B20161" s="1" t="s">
        <v>50275</v>
      </c>
      <c r="C20161" s="1" t="s">
        <v>50276</v>
      </c>
      <c r="D20161" s="1" t="s">
        <v>50277</v>
      </c>
      <c r="E20161" s="1" t="s">
        <v>66</v>
      </c>
      <c r="F20161" s="1" t="s">
        <v>1898</v>
      </c>
      <c r="G20161" s="1" t="s">
        <v>1899</v>
      </c>
    </row>
    <row r="20162" spans="1:7" x14ac:dyDescent="0.25">
      <c r="A20162" s="1">
        <v>35150360</v>
      </c>
      <c r="B20162" s="1" t="s">
        <v>50278</v>
      </c>
      <c r="C20162" s="1" t="s">
        <v>50279</v>
      </c>
      <c r="D20162" s="1" t="s">
        <v>50280</v>
      </c>
      <c r="E20162" s="1" t="s">
        <v>66</v>
      </c>
      <c r="F20162" s="1" t="s">
        <v>1898</v>
      </c>
      <c r="G20162" s="1" t="s">
        <v>1899</v>
      </c>
    </row>
    <row r="20163" spans="1:7" x14ac:dyDescent="0.25">
      <c r="A20163" s="1">
        <v>35150361</v>
      </c>
      <c r="B20163" s="1" t="s">
        <v>50281</v>
      </c>
      <c r="C20163" s="1" t="s">
        <v>50282</v>
      </c>
      <c r="D20163" s="1" t="s">
        <v>50283</v>
      </c>
      <c r="E20163" s="1" t="s">
        <v>66</v>
      </c>
      <c r="F20163" s="1" t="s">
        <v>1898</v>
      </c>
      <c r="G20163" s="1" t="s">
        <v>1899</v>
      </c>
    </row>
    <row r="20164" spans="1:7" x14ac:dyDescent="0.25">
      <c r="A20164" s="1">
        <v>35150362</v>
      </c>
      <c r="B20164" s="1" t="s">
        <v>50284</v>
      </c>
      <c r="C20164" s="1" t="s">
        <v>50285</v>
      </c>
      <c r="D20164" s="1" t="s">
        <v>50286</v>
      </c>
      <c r="E20164" s="1" t="s">
        <v>66</v>
      </c>
      <c r="F20164" s="1" t="s">
        <v>1898</v>
      </c>
      <c r="G20164" s="1" t="s">
        <v>1899</v>
      </c>
    </row>
    <row r="20165" spans="1:7" x14ac:dyDescent="0.25">
      <c r="A20165" s="1">
        <v>35150363</v>
      </c>
      <c r="B20165" s="1" t="s">
        <v>50287</v>
      </c>
      <c r="C20165" s="1" t="s">
        <v>50288</v>
      </c>
      <c r="D20165" s="1" t="s">
        <v>50289</v>
      </c>
      <c r="E20165" s="1" t="s">
        <v>66</v>
      </c>
      <c r="F20165" s="1" t="s">
        <v>1898</v>
      </c>
      <c r="G20165" s="1" t="s">
        <v>1899</v>
      </c>
    </row>
    <row r="20166" spans="1:7" x14ac:dyDescent="0.25">
      <c r="A20166" s="1">
        <v>35150364</v>
      </c>
      <c r="B20166" s="1" t="s">
        <v>50290</v>
      </c>
      <c r="C20166" s="1" t="s">
        <v>50291</v>
      </c>
      <c r="D20166" s="1" t="s">
        <v>50292</v>
      </c>
      <c r="E20166" s="1" t="s">
        <v>66</v>
      </c>
      <c r="F20166" s="1" t="s">
        <v>1898</v>
      </c>
      <c r="G20166" s="1" t="s">
        <v>1899</v>
      </c>
    </row>
    <row r="20167" spans="1:7" x14ac:dyDescent="0.25">
      <c r="A20167" s="1">
        <v>35150365</v>
      </c>
      <c r="B20167" s="1" t="s">
        <v>50293</v>
      </c>
      <c r="C20167" s="1" t="s">
        <v>50294</v>
      </c>
      <c r="D20167" s="1" t="s">
        <v>50295</v>
      </c>
      <c r="E20167" s="1" t="s">
        <v>66</v>
      </c>
      <c r="F20167" s="1" t="s">
        <v>1898</v>
      </c>
      <c r="G20167" s="1" t="s">
        <v>1899</v>
      </c>
    </row>
    <row r="20168" spans="1:7" x14ac:dyDescent="0.25">
      <c r="A20168" s="1">
        <v>35150366</v>
      </c>
      <c r="B20168" s="1" t="s">
        <v>50296</v>
      </c>
      <c r="C20168" s="1" t="s">
        <v>50297</v>
      </c>
      <c r="D20168" s="1" t="s">
        <v>50298</v>
      </c>
      <c r="E20168" s="1" t="s">
        <v>66</v>
      </c>
      <c r="F20168" s="1" t="s">
        <v>1898</v>
      </c>
      <c r="G20168" s="1" t="s">
        <v>1899</v>
      </c>
    </row>
    <row r="20169" spans="1:7" x14ac:dyDescent="0.25">
      <c r="A20169" s="1">
        <v>35150367</v>
      </c>
      <c r="B20169" s="1" t="s">
        <v>50299</v>
      </c>
      <c r="C20169" s="1" t="s">
        <v>50300</v>
      </c>
      <c r="D20169" s="1" t="s">
        <v>50300</v>
      </c>
      <c r="E20169" s="1" t="s">
        <v>66</v>
      </c>
      <c r="F20169" s="1" t="s">
        <v>1898</v>
      </c>
      <c r="G20169" s="1" t="s">
        <v>1899</v>
      </c>
    </row>
    <row r="20170" spans="1:7" x14ac:dyDescent="0.25">
      <c r="B20170" s="1" t="s">
        <v>50301</v>
      </c>
      <c r="C20170" s="1" t="s">
        <v>50302</v>
      </c>
      <c r="D20170" s="1" t="s">
        <v>50303</v>
      </c>
      <c r="E20170" s="1" t="s">
        <v>66</v>
      </c>
      <c r="F20170" s="1" t="s">
        <v>480</v>
      </c>
      <c r="G20170" s="1" t="s">
        <v>481</v>
      </c>
    </row>
    <row r="20171" spans="1:7" x14ac:dyDescent="0.25">
      <c r="B20171" s="1" t="s">
        <v>50304</v>
      </c>
      <c r="C20171" s="1" t="s">
        <v>50305</v>
      </c>
      <c r="D20171" s="1" t="s">
        <v>50306</v>
      </c>
      <c r="E20171" s="1" t="s">
        <v>66</v>
      </c>
      <c r="F20171" s="1" t="s">
        <v>480</v>
      </c>
      <c r="G20171" s="1" t="s">
        <v>481</v>
      </c>
    </row>
    <row r="20172" spans="1:7" x14ac:dyDescent="0.25">
      <c r="B20172" s="1" t="s">
        <v>50307</v>
      </c>
      <c r="C20172" s="1" t="s">
        <v>50308</v>
      </c>
      <c r="D20172" s="1" t="s">
        <v>50309</v>
      </c>
      <c r="E20172" s="1" t="s">
        <v>66</v>
      </c>
      <c r="F20172" s="1" t="s">
        <v>480</v>
      </c>
      <c r="G20172" s="1" t="s">
        <v>481</v>
      </c>
    </row>
    <row r="20173" spans="1:7" x14ac:dyDescent="0.25">
      <c r="B20173" s="1" t="s">
        <v>9378</v>
      </c>
      <c r="C20173" s="1" t="s">
        <v>9379</v>
      </c>
      <c r="D20173" s="1" t="s">
        <v>9380</v>
      </c>
      <c r="E20173" s="1" t="s">
        <v>66</v>
      </c>
      <c r="F20173" s="1" t="s">
        <v>12081</v>
      </c>
      <c r="G20173" s="1" t="s">
        <v>12082</v>
      </c>
    </row>
    <row r="20174" spans="1:7" x14ac:dyDescent="0.25">
      <c r="B20174" s="1" t="s">
        <v>50310</v>
      </c>
      <c r="C20174" s="1" t="s">
        <v>50311</v>
      </c>
      <c r="D20174" s="1" t="s">
        <v>50312</v>
      </c>
      <c r="E20174" s="1" t="s">
        <v>66</v>
      </c>
      <c r="F20174" s="1" t="s">
        <v>952</v>
      </c>
      <c r="G20174" s="1" t="s">
        <v>953</v>
      </c>
    </row>
    <row r="20175" spans="1:7" x14ac:dyDescent="0.25">
      <c r="A20175" s="1">
        <v>35050203</v>
      </c>
      <c r="B20175" s="1" t="s">
        <v>50313</v>
      </c>
      <c r="C20175" s="1" t="s">
        <v>50314</v>
      </c>
      <c r="D20175" s="1" t="s">
        <v>50315</v>
      </c>
      <c r="E20175" s="1" t="s">
        <v>65</v>
      </c>
      <c r="F20175" s="1" t="s">
        <v>50316</v>
      </c>
      <c r="G20175" s="1" t="s">
        <v>50317</v>
      </c>
    </row>
    <row r="20176" spans="1:7" x14ac:dyDescent="0.25">
      <c r="B20176" s="1" t="s">
        <v>50318</v>
      </c>
      <c r="C20176" s="1" t="s">
        <v>50319</v>
      </c>
      <c r="D20176" s="1" t="s">
        <v>50320</v>
      </c>
      <c r="E20176" s="1" t="s">
        <v>66</v>
      </c>
      <c r="F20176" s="1" t="s">
        <v>27</v>
      </c>
      <c r="G20176" s="1" t="s">
        <v>11238</v>
      </c>
    </row>
    <row r="20177" spans="1:7" x14ac:dyDescent="0.25">
      <c r="B20177" s="1" t="s">
        <v>50321</v>
      </c>
      <c r="C20177" s="1" t="s">
        <v>50322</v>
      </c>
      <c r="D20177" s="1" t="s">
        <v>50323</v>
      </c>
      <c r="E20177" s="1" t="s">
        <v>66</v>
      </c>
      <c r="F20177" s="1" t="s">
        <v>1320</v>
      </c>
      <c r="G20177" s="1" t="s">
        <v>1321</v>
      </c>
    </row>
    <row r="20178" spans="1:7" x14ac:dyDescent="0.25">
      <c r="B20178" s="1" t="s">
        <v>50324</v>
      </c>
      <c r="C20178" s="1" t="s">
        <v>50325</v>
      </c>
      <c r="D20178" s="1" t="s">
        <v>50326</v>
      </c>
      <c r="E20178" s="1" t="s">
        <v>66</v>
      </c>
      <c r="F20178" s="1" t="s">
        <v>5881</v>
      </c>
      <c r="G20178" s="1" t="s">
        <v>5882</v>
      </c>
    </row>
    <row r="20179" spans="1:7" x14ac:dyDescent="0.25">
      <c r="B20179" s="1" t="s">
        <v>50327</v>
      </c>
      <c r="C20179" s="1" t="s">
        <v>50328</v>
      </c>
      <c r="D20179" s="1" t="s">
        <v>50329</v>
      </c>
      <c r="E20179" s="1" t="s">
        <v>66</v>
      </c>
      <c r="F20179" s="1" t="s">
        <v>369</v>
      </c>
      <c r="G20179" s="1" t="s">
        <v>370</v>
      </c>
    </row>
    <row r="20180" spans="1:7" x14ac:dyDescent="0.25">
      <c r="B20180" s="1" t="s">
        <v>50330</v>
      </c>
      <c r="C20180" s="1" t="s">
        <v>50331</v>
      </c>
      <c r="D20180" s="1" t="s">
        <v>50332</v>
      </c>
      <c r="E20180" s="1" t="s">
        <v>66</v>
      </c>
      <c r="F20180" s="1" t="s">
        <v>5881</v>
      </c>
      <c r="G20180" s="1" t="s">
        <v>5882</v>
      </c>
    </row>
    <row r="20181" spans="1:7" x14ac:dyDescent="0.25">
      <c r="B20181" s="1" t="s">
        <v>50333</v>
      </c>
      <c r="C20181" s="1" t="s">
        <v>50333</v>
      </c>
      <c r="D20181" s="1" t="s">
        <v>50333</v>
      </c>
      <c r="E20181" s="1" t="s">
        <v>66</v>
      </c>
      <c r="G20181" s="1" t="s">
        <v>199</v>
      </c>
    </row>
    <row r="20182" spans="1:7" x14ac:dyDescent="0.25">
      <c r="B20182" s="1" t="s">
        <v>50334</v>
      </c>
      <c r="C20182" s="1" t="s">
        <v>50335</v>
      </c>
      <c r="D20182" s="1" t="s">
        <v>50336</v>
      </c>
      <c r="E20182" s="1" t="s">
        <v>66</v>
      </c>
      <c r="F20182" s="1" t="s">
        <v>356</v>
      </c>
      <c r="G20182" s="1" t="s">
        <v>357</v>
      </c>
    </row>
    <row r="20183" spans="1:7" x14ac:dyDescent="0.25">
      <c r="B20183" s="1" t="s">
        <v>50337</v>
      </c>
      <c r="C20183" s="1" t="s">
        <v>50338</v>
      </c>
      <c r="D20183" s="1" t="s">
        <v>50338</v>
      </c>
      <c r="E20183" s="1" t="s">
        <v>66</v>
      </c>
      <c r="F20183" s="1" t="s">
        <v>356</v>
      </c>
      <c r="G20183" s="1" t="s">
        <v>357</v>
      </c>
    </row>
    <row r="20184" spans="1:7" x14ac:dyDescent="0.25">
      <c r="B20184" s="1" t="s">
        <v>50339</v>
      </c>
      <c r="C20184" s="1" t="s">
        <v>50340</v>
      </c>
      <c r="D20184" s="1" t="s">
        <v>50341</v>
      </c>
      <c r="E20184" s="1" t="s">
        <v>66</v>
      </c>
      <c r="F20184" s="1" t="s">
        <v>356</v>
      </c>
      <c r="G20184" s="1" t="s">
        <v>357</v>
      </c>
    </row>
    <row r="20185" spans="1:7" x14ac:dyDescent="0.25">
      <c r="B20185" s="1" t="s">
        <v>50342</v>
      </c>
      <c r="C20185" s="1" t="s">
        <v>50343</v>
      </c>
      <c r="D20185" s="1" t="s">
        <v>50343</v>
      </c>
      <c r="E20185" s="1" t="s">
        <v>66</v>
      </c>
      <c r="F20185" s="1" t="s">
        <v>356</v>
      </c>
      <c r="G20185" s="1" t="s">
        <v>357</v>
      </c>
    </row>
    <row r="20186" spans="1:7" x14ac:dyDescent="0.25">
      <c r="B20186" s="1" t="s">
        <v>50339</v>
      </c>
      <c r="C20186" s="1" t="s">
        <v>50340</v>
      </c>
      <c r="D20186" s="1" t="s">
        <v>50344</v>
      </c>
      <c r="E20186" s="1" t="s">
        <v>66</v>
      </c>
      <c r="F20186" s="1" t="s">
        <v>356</v>
      </c>
      <c r="G20186" s="1" t="s">
        <v>357</v>
      </c>
    </row>
    <row r="20187" spans="1:7" x14ac:dyDescent="0.25">
      <c r="B20187" s="1" t="s">
        <v>50345</v>
      </c>
      <c r="C20187" s="1" t="s">
        <v>50346</v>
      </c>
      <c r="D20187" s="1" t="s">
        <v>50347</v>
      </c>
      <c r="E20187" s="1" t="s">
        <v>66</v>
      </c>
      <c r="F20187" s="1" t="s">
        <v>369</v>
      </c>
      <c r="G20187" s="1" t="s">
        <v>370</v>
      </c>
    </row>
    <row r="20188" spans="1:7" x14ac:dyDescent="0.25">
      <c r="A20188" s="1">
        <v>35910003</v>
      </c>
      <c r="B20188" s="1" t="s">
        <v>131</v>
      </c>
      <c r="C20188" s="1" t="s">
        <v>50348</v>
      </c>
      <c r="D20188" s="1" t="s">
        <v>50349</v>
      </c>
      <c r="E20188" s="1" t="s">
        <v>66</v>
      </c>
      <c r="F20188" s="1" t="s">
        <v>412</v>
      </c>
      <c r="G20188" s="1" t="s">
        <v>413</v>
      </c>
    </row>
    <row r="20189" spans="1:7" x14ac:dyDescent="0.25">
      <c r="A20189" s="1">
        <v>35910004</v>
      </c>
      <c r="B20189" s="1" t="s">
        <v>50350</v>
      </c>
      <c r="C20189" s="1" t="s">
        <v>50351</v>
      </c>
      <c r="D20189" s="1" t="s">
        <v>50352</v>
      </c>
      <c r="E20189" s="1" t="s">
        <v>66</v>
      </c>
      <c r="F20189" s="1" t="s">
        <v>412</v>
      </c>
      <c r="G20189" s="1" t="s">
        <v>413</v>
      </c>
    </row>
    <row r="20190" spans="1:7" x14ac:dyDescent="0.25">
      <c r="A20190" s="1">
        <v>35120602</v>
      </c>
      <c r="B20190" s="1" t="s">
        <v>50353</v>
      </c>
      <c r="C20190" s="1" t="s">
        <v>50354</v>
      </c>
      <c r="D20190" s="1" t="s">
        <v>50355</v>
      </c>
      <c r="E20190" s="1" t="s">
        <v>65</v>
      </c>
      <c r="F20190" s="1" t="s">
        <v>2269</v>
      </c>
      <c r="G20190" s="1" t="s">
        <v>2270</v>
      </c>
    </row>
    <row r="20191" spans="1:7" x14ac:dyDescent="0.25">
      <c r="A20191" s="1">
        <v>35120604</v>
      </c>
      <c r="B20191" s="1" t="s">
        <v>50356</v>
      </c>
      <c r="C20191" s="1" t="s">
        <v>50357</v>
      </c>
      <c r="D20191" s="1" t="s">
        <v>50358</v>
      </c>
      <c r="E20191" s="1" t="s">
        <v>65</v>
      </c>
      <c r="F20191" s="1" t="s">
        <v>2269</v>
      </c>
      <c r="G20191" s="1" t="s">
        <v>2270</v>
      </c>
    </row>
    <row r="20192" spans="1:7" x14ac:dyDescent="0.25">
      <c r="A20192" s="1">
        <v>35120606</v>
      </c>
      <c r="B20192" s="1" t="s">
        <v>50359</v>
      </c>
      <c r="C20192" s="1" t="s">
        <v>50360</v>
      </c>
      <c r="D20192" s="1" t="s">
        <v>50361</v>
      </c>
      <c r="E20192" s="1" t="s">
        <v>65</v>
      </c>
      <c r="F20192" s="1" t="s">
        <v>2269</v>
      </c>
      <c r="G20192" s="1" t="s">
        <v>2270</v>
      </c>
    </row>
    <row r="20193" spans="1:7" x14ac:dyDescent="0.25">
      <c r="A20193" s="1">
        <v>35120610</v>
      </c>
      <c r="B20193" s="1" t="s">
        <v>50362</v>
      </c>
      <c r="C20193" s="1" t="s">
        <v>50363</v>
      </c>
      <c r="D20193" s="1" t="s">
        <v>50364</v>
      </c>
      <c r="E20193" s="1" t="s">
        <v>65</v>
      </c>
      <c r="F20193" s="1" t="s">
        <v>2269</v>
      </c>
      <c r="G20193" s="1" t="s">
        <v>2270</v>
      </c>
    </row>
    <row r="20194" spans="1:7" x14ac:dyDescent="0.25">
      <c r="B20194" s="1" t="s">
        <v>50365</v>
      </c>
      <c r="C20194" s="1" t="s">
        <v>50366</v>
      </c>
      <c r="D20194" s="1" t="s">
        <v>50367</v>
      </c>
      <c r="E20194" s="1" t="s">
        <v>66</v>
      </c>
      <c r="G20194" s="1" t="s">
        <v>199</v>
      </c>
    </row>
    <row r="20195" spans="1:7" x14ac:dyDescent="0.25">
      <c r="A20195" s="1">
        <v>35150369</v>
      </c>
      <c r="B20195" s="1" t="s">
        <v>50368</v>
      </c>
      <c r="C20195" s="1" t="s">
        <v>50369</v>
      </c>
      <c r="D20195" s="1" t="s">
        <v>50370</v>
      </c>
      <c r="E20195" s="1" t="s">
        <v>66</v>
      </c>
      <c r="F20195" s="1" t="s">
        <v>1898</v>
      </c>
      <c r="G20195" s="1" t="s">
        <v>1899</v>
      </c>
    </row>
    <row r="20196" spans="1:7" x14ac:dyDescent="0.25">
      <c r="A20196" s="1">
        <v>35150370</v>
      </c>
      <c r="B20196" s="1" t="s">
        <v>50371</v>
      </c>
      <c r="C20196" s="1" t="s">
        <v>50372</v>
      </c>
      <c r="D20196" s="1" t="s">
        <v>50373</v>
      </c>
      <c r="E20196" s="1" t="s">
        <v>66</v>
      </c>
      <c r="F20196" s="1" t="s">
        <v>1898</v>
      </c>
      <c r="G20196" s="1" t="s">
        <v>1899</v>
      </c>
    </row>
    <row r="20197" spans="1:7" x14ac:dyDescent="0.25">
      <c r="A20197" s="1">
        <v>35150368</v>
      </c>
      <c r="B20197" s="1" t="s">
        <v>50374</v>
      </c>
      <c r="C20197" s="1" t="s">
        <v>50375</v>
      </c>
      <c r="D20197" s="1" t="s">
        <v>50376</v>
      </c>
      <c r="E20197" s="1" t="s">
        <v>66</v>
      </c>
      <c r="F20197" s="1" t="s">
        <v>1898</v>
      </c>
      <c r="G20197" s="1" t="s">
        <v>1899</v>
      </c>
    </row>
    <row r="20198" spans="1:7" x14ac:dyDescent="0.25">
      <c r="A20198" s="1">
        <v>35150374</v>
      </c>
      <c r="B20198" s="1" t="s">
        <v>50377</v>
      </c>
      <c r="C20198" s="1" t="s">
        <v>50378</v>
      </c>
      <c r="D20198" s="1" t="s">
        <v>5847</v>
      </c>
      <c r="E20198" s="1" t="s">
        <v>66</v>
      </c>
      <c r="F20198" s="1" t="s">
        <v>1898</v>
      </c>
      <c r="G20198" s="1" t="s">
        <v>1899</v>
      </c>
    </row>
    <row r="20199" spans="1:7" x14ac:dyDescent="0.25">
      <c r="A20199" s="1">
        <v>35150375</v>
      </c>
      <c r="B20199" s="1" t="s">
        <v>50379</v>
      </c>
      <c r="C20199" s="1" t="s">
        <v>50380</v>
      </c>
      <c r="D20199" s="1" t="s">
        <v>50381</v>
      </c>
      <c r="E20199" s="1" t="s">
        <v>66</v>
      </c>
      <c r="F20199" s="1" t="s">
        <v>1898</v>
      </c>
      <c r="G20199" s="1" t="s">
        <v>1899</v>
      </c>
    </row>
    <row r="20200" spans="1:7" x14ac:dyDescent="0.25">
      <c r="A20200" s="1">
        <v>35150376</v>
      </c>
      <c r="B20200" s="1" t="s">
        <v>50382</v>
      </c>
      <c r="C20200" s="1" t="s">
        <v>50383</v>
      </c>
      <c r="D20200" s="1" t="s">
        <v>50384</v>
      </c>
      <c r="E20200" s="1" t="s">
        <v>66</v>
      </c>
      <c r="F20200" s="1" t="s">
        <v>1898</v>
      </c>
      <c r="G20200" s="1" t="s">
        <v>1899</v>
      </c>
    </row>
    <row r="20201" spans="1:7" x14ac:dyDescent="0.25">
      <c r="A20201" s="1">
        <v>35150378</v>
      </c>
      <c r="B20201" s="1" t="s">
        <v>50385</v>
      </c>
      <c r="C20201" s="1" t="s">
        <v>50386</v>
      </c>
      <c r="D20201" s="1" t="s">
        <v>50387</v>
      </c>
      <c r="E20201" s="1" t="s">
        <v>66</v>
      </c>
      <c r="F20201" s="1" t="s">
        <v>1898</v>
      </c>
      <c r="G20201" s="1" t="s">
        <v>1899</v>
      </c>
    </row>
    <row r="20202" spans="1:7" x14ac:dyDescent="0.25">
      <c r="A20202" s="1">
        <v>35150379</v>
      </c>
      <c r="B20202" s="1" t="s">
        <v>50388</v>
      </c>
      <c r="C20202" s="1" t="s">
        <v>50389</v>
      </c>
      <c r="D20202" s="1" t="s">
        <v>50390</v>
      </c>
      <c r="E20202" s="1" t="s">
        <v>66</v>
      </c>
      <c r="F20202" s="1" t="s">
        <v>1898</v>
      </c>
      <c r="G20202" s="1" t="s">
        <v>1899</v>
      </c>
    </row>
    <row r="20203" spans="1:7" x14ac:dyDescent="0.25">
      <c r="A20203" s="1">
        <v>35150380</v>
      </c>
      <c r="B20203" s="1" t="s">
        <v>50391</v>
      </c>
      <c r="C20203" s="1" t="s">
        <v>50392</v>
      </c>
      <c r="D20203" s="1" t="s">
        <v>50393</v>
      </c>
      <c r="E20203" s="1" t="s">
        <v>66</v>
      </c>
      <c r="F20203" s="1" t="s">
        <v>1898</v>
      </c>
      <c r="G20203" s="1" t="s">
        <v>1899</v>
      </c>
    </row>
    <row r="20204" spans="1:7" x14ac:dyDescent="0.25">
      <c r="A20204" s="1">
        <v>35150372</v>
      </c>
      <c r="B20204" s="1" t="s">
        <v>50394</v>
      </c>
      <c r="C20204" s="1" t="s">
        <v>50395</v>
      </c>
      <c r="D20204" s="1" t="s">
        <v>50396</v>
      </c>
      <c r="E20204" s="1" t="s">
        <v>66</v>
      </c>
      <c r="F20204" s="1" t="s">
        <v>1898</v>
      </c>
      <c r="G20204" s="1" t="s">
        <v>1899</v>
      </c>
    </row>
    <row r="20205" spans="1:7" x14ac:dyDescent="0.25">
      <c r="A20205" s="1">
        <v>35150373</v>
      </c>
      <c r="B20205" s="1" t="s">
        <v>50397</v>
      </c>
      <c r="C20205" s="1" t="s">
        <v>50378</v>
      </c>
      <c r="D20205" s="1" t="s">
        <v>5847</v>
      </c>
      <c r="E20205" s="1" t="s">
        <v>66</v>
      </c>
      <c r="F20205" s="1" t="s">
        <v>1898</v>
      </c>
      <c r="G20205" s="1" t="s">
        <v>1899</v>
      </c>
    </row>
    <row r="20206" spans="1:7" x14ac:dyDescent="0.25">
      <c r="A20206" s="1">
        <v>35150377</v>
      </c>
      <c r="B20206" s="1" t="s">
        <v>50398</v>
      </c>
      <c r="C20206" s="1" t="s">
        <v>50399</v>
      </c>
      <c r="D20206" s="1" t="s">
        <v>50400</v>
      </c>
      <c r="E20206" s="1" t="s">
        <v>66</v>
      </c>
      <c r="F20206" s="1" t="s">
        <v>1898</v>
      </c>
      <c r="G20206" s="1" t="s">
        <v>1899</v>
      </c>
    </row>
    <row r="20207" spans="1:7" x14ac:dyDescent="0.25">
      <c r="A20207" s="1">
        <v>35150371</v>
      </c>
      <c r="B20207" s="1" t="s">
        <v>50401</v>
      </c>
      <c r="C20207" s="1" t="s">
        <v>50402</v>
      </c>
      <c r="D20207" s="1" t="s">
        <v>50403</v>
      </c>
      <c r="E20207" s="1" t="s">
        <v>66</v>
      </c>
      <c r="F20207" s="1" t="s">
        <v>1898</v>
      </c>
      <c r="G20207" s="1" t="s">
        <v>1899</v>
      </c>
    </row>
    <row r="20208" spans="1:7" x14ac:dyDescent="0.25">
      <c r="B20208" s="1" t="s">
        <v>50404</v>
      </c>
      <c r="C20208" s="1" t="s">
        <v>50405</v>
      </c>
      <c r="D20208" s="1" t="s">
        <v>50406</v>
      </c>
      <c r="E20208" s="1" t="s">
        <v>66</v>
      </c>
      <c r="F20208" s="1" t="s">
        <v>480</v>
      </c>
      <c r="G20208" s="1" t="s">
        <v>481</v>
      </c>
    </row>
    <row r="20209" spans="1:7" x14ac:dyDescent="0.25">
      <c r="B20209" s="1" t="s">
        <v>50407</v>
      </c>
      <c r="C20209" s="1" t="s">
        <v>50408</v>
      </c>
      <c r="D20209" s="1" t="s">
        <v>50409</v>
      </c>
      <c r="E20209" s="1" t="s">
        <v>66</v>
      </c>
      <c r="G20209" s="1" t="s">
        <v>199</v>
      </c>
    </row>
    <row r="20210" spans="1:7" x14ac:dyDescent="0.25">
      <c r="B20210" s="1" t="s">
        <v>50410</v>
      </c>
      <c r="C20210" s="1" t="s">
        <v>50411</v>
      </c>
      <c r="D20210" s="1" t="s">
        <v>50412</v>
      </c>
      <c r="E20210" s="1" t="s">
        <v>66</v>
      </c>
      <c r="F20210" s="1" t="s">
        <v>7862</v>
      </c>
      <c r="G20210" s="1" t="s">
        <v>199</v>
      </c>
    </row>
    <row r="20211" spans="1:7" x14ac:dyDescent="0.25">
      <c r="A20211" s="1">
        <v>35150384</v>
      </c>
      <c r="B20211" s="1" t="s">
        <v>50413</v>
      </c>
      <c r="C20211" s="1" t="s">
        <v>50414</v>
      </c>
      <c r="D20211" s="1" t="s">
        <v>50415</v>
      </c>
      <c r="E20211" s="1" t="s">
        <v>66</v>
      </c>
      <c r="F20211" s="1" t="s">
        <v>1898</v>
      </c>
      <c r="G20211" s="1" t="s">
        <v>1899</v>
      </c>
    </row>
    <row r="20212" spans="1:7" x14ac:dyDescent="0.25">
      <c r="A20212" s="1">
        <v>35150381</v>
      </c>
      <c r="B20212" s="1" t="s">
        <v>50416</v>
      </c>
      <c r="C20212" s="1" t="s">
        <v>50417</v>
      </c>
      <c r="D20212" s="1" t="s">
        <v>50418</v>
      </c>
      <c r="E20212" s="1" t="s">
        <v>66</v>
      </c>
      <c r="F20212" s="1" t="s">
        <v>1898</v>
      </c>
      <c r="G20212" s="1" t="s">
        <v>1899</v>
      </c>
    </row>
    <row r="20213" spans="1:7" x14ac:dyDescent="0.25">
      <c r="A20213" s="1">
        <v>35150386</v>
      </c>
      <c r="B20213" s="1" t="s">
        <v>50419</v>
      </c>
      <c r="C20213" s="1" t="s">
        <v>50420</v>
      </c>
      <c r="D20213" s="1" t="s">
        <v>50421</v>
      </c>
      <c r="E20213" s="1" t="s">
        <v>66</v>
      </c>
      <c r="F20213" s="1" t="s">
        <v>1898</v>
      </c>
      <c r="G20213" s="1" t="s">
        <v>1899</v>
      </c>
    </row>
    <row r="20214" spans="1:7" x14ac:dyDescent="0.25">
      <c r="A20214" s="1">
        <v>35150383</v>
      </c>
      <c r="B20214" s="1" t="s">
        <v>50422</v>
      </c>
      <c r="C20214" s="1" t="s">
        <v>50423</v>
      </c>
      <c r="D20214" s="1" t="s">
        <v>5846</v>
      </c>
      <c r="E20214" s="1" t="s">
        <v>66</v>
      </c>
      <c r="F20214" s="1" t="s">
        <v>1898</v>
      </c>
      <c r="G20214" s="1" t="s">
        <v>1899</v>
      </c>
    </row>
    <row r="20215" spans="1:7" x14ac:dyDescent="0.25">
      <c r="B20215" s="1" t="s">
        <v>50424</v>
      </c>
      <c r="C20215" s="1" t="s">
        <v>50425</v>
      </c>
      <c r="D20215" s="1" t="s">
        <v>50426</v>
      </c>
      <c r="E20215" s="1" t="s">
        <v>66</v>
      </c>
      <c r="F20215" s="1" t="s">
        <v>7862</v>
      </c>
      <c r="G20215" s="1" t="s">
        <v>199</v>
      </c>
    </row>
    <row r="20216" spans="1:7" x14ac:dyDescent="0.25">
      <c r="A20216" s="1">
        <v>35150385</v>
      </c>
      <c r="B20216" s="1" t="s">
        <v>50427</v>
      </c>
      <c r="C20216" s="1" t="s">
        <v>50428</v>
      </c>
      <c r="D20216" s="1" t="s">
        <v>50428</v>
      </c>
      <c r="E20216" s="1" t="s">
        <v>66</v>
      </c>
      <c r="F20216" s="1" t="s">
        <v>1898</v>
      </c>
      <c r="G20216" s="1" t="s">
        <v>1899</v>
      </c>
    </row>
    <row r="20217" spans="1:7" x14ac:dyDescent="0.25">
      <c r="A20217" s="1">
        <v>35150382</v>
      </c>
      <c r="B20217" s="1" t="s">
        <v>50429</v>
      </c>
      <c r="C20217" s="1" t="s">
        <v>50430</v>
      </c>
      <c r="D20217" s="1" t="s">
        <v>50431</v>
      </c>
      <c r="E20217" s="1" t="s">
        <v>66</v>
      </c>
      <c r="F20217" s="1" t="s">
        <v>1898</v>
      </c>
      <c r="G20217" s="1" t="s">
        <v>1899</v>
      </c>
    </row>
    <row r="20218" spans="1:7" x14ac:dyDescent="0.25">
      <c r="A20218" s="1">
        <v>35150387</v>
      </c>
      <c r="B20218" s="1" t="s">
        <v>50432</v>
      </c>
      <c r="C20218" s="1" t="s">
        <v>50433</v>
      </c>
      <c r="D20218" s="1" t="s">
        <v>50434</v>
      </c>
      <c r="E20218" s="1" t="s">
        <v>66</v>
      </c>
      <c r="F20218" s="1" t="s">
        <v>1898</v>
      </c>
      <c r="G20218" s="1" t="s">
        <v>1899</v>
      </c>
    </row>
    <row r="20219" spans="1:7" x14ac:dyDescent="0.25">
      <c r="A20219" s="1">
        <v>35150390</v>
      </c>
      <c r="B20219" s="1" t="s">
        <v>50435</v>
      </c>
      <c r="C20219" s="1" t="s">
        <v>50436</v>
      </c>
      <c r="D20219" s="1" t="s">
        <v>50437</v>
      </c>
      <c r="E20219" s="1" t="s">
        <v>66</v>
      </c>
      <c r="F20219" s="1" t="s">
        <v>1898</v>
      </c>
      <c r="G20219" s="1" t="s">
        <v>1899</v>
      </c>
    </row>
    <row r="20220" spans="1:7" x14ac:dyDescent="0.25">
      <c r="A20220" s="1">
        <v>35150391</v>
      </c>
      <c r="B20220" s="1" t="s">
        <v>50438</v>
      </c>
      <c r="C20220" s="1" t="s">
        <v>50439</v>
      </c>
      <c r="D20220" s="1" t="s">
        <v>50440</v>
      </c>
      <c r="E20220" s="1" t="s">
        <v>66</v>
      </c>
      <c r="F20220" s="1" t="s">
        <v>1898</v>
      </c>
      <c r="G20220" s="1" t="s">
        <v>1899</v>
      </c>
    </row>
    <row r="20221" spans="1:7" x14ac:dyDescent="0.25">
      <c r="A20221" s="1">
        <v>35150388</v>
      </c>
      <c r="B20221" s="1" t="s">
        <v>50441</v>
      </c>
      <c r="C20221" s="1" t="s">
        <v>50442</v>
      </c>
      <c r="D20221" s="1" t="s">
        <v>50443</v>
      </c>
      <c r="E20221" s="1" t="s">
        <v>66</v>
      </c>
      <c r="F20221" s="1" t="s">
        <v>1898</v>
      </c>
      <c r="G20221" s="1" t="s">
        <v>1899</v>
      </c>
    </row>
    <row r="20222" spans="1:7" x14ac:dyDescent="0.25">
      <c r="A20222" s="1">
        <v>35150389</v>
      </c>
      <c r="B20222" s="1" t="s">
        <v>50444</v>
      </c>
      <c r="C20222" s="1" t="s">
        <v>50445</v>
      </c>
      <c r="D20222" s="1" t="s">
        <v>50446</v>
      </c>
      <c r="E20222" s="1" t="s">
        <v>66</v>
      </c>
      <c r="F20222" s="1" t="s">
        <v>1898</v>
      </c>
      <c r="G20222" s="1" t="s">
        <v>1899</v>
      </c>
    </row>
    <row r="20223" spans="1:7" x14ac:dyDescent="0.25">
      <c r="A20223" s="1">
        <v>35150392</v>
      </c>
      <c r="B20223" s="1" t="s">
        <v>50447</v>
      </c>
      <c r="C20223" s="1" t="s">
        <v>50448</v>
      </c>
      <c r="D20223" s="1" t="s">
        <v>50449</v>
      </c>
      <c r="E20223" s="1" t="s">
        <v>66</v>
      </c>
      <c r="F20223" s="1" t="s">
        <v>1898</v>
      </c>
      <c r="G20223" s="1" t="s">
        <v>1899</v>
      </c>
    </row>
    <row r="20224" spans="1:7" x14ac:dyDescent="0.25">
      <c r="A20224" s="1">
        <v>35150395</v>
      </c>
      <c r="B20224" s="1" t="s">
        <v>50450</v>
      </c>
      <c r="C20224" s="1" t="s">
        <v>50451</v>
      </c>
      <c r="D20224" s="1" t="s">
        <v>50452</v>
      </c>
      <c r="E20224" s="1" t="s">
        <v>66</v>
      </c>
      <c r="F20224" s="1" t="s">
        <v>1898</v>
      </c>
      <c r="G20224" s="1" t="s">
        <v>1899</v>
      </c>
    </row>
    <row r="20225" spans="1:7" x14ac:dyDescent="0.25">
      <c r="A20225" s="1">
        <v>35150394</v>
      </c>
      <c r="B20225" s="1" t="s">
        <v>50453</v>
      </c>
      <c r="C20225" s="1" t="s">
        <v>1930</v>
      </c>
      <c r="D20225" s="1" t="s">
        <v>1931</v>
      </c>
      <c r="E20225" s="1" t="s">
        <v>66</v>
      </c>
      <c r="F20225" s="1" t="s">
        <v>1898</v>
      </c>
      <c r="G20225" s="1" t="s">
        <v>1899</v>
      </c>
    </row>
    <row r="20226" spans="1:7" x14ac:dyDescent="0.25">
      <c r="A20226" s="1">
        <v>35150397</v>
      </c>
      <c r="B20226" s="1" t="s">
        <v>50454</v>
      </c>
      <c r="C20226" s="1" t="s">
        <v>50455</v>
      </c>
      <c r="D20226" s="1" t="s">
        <v>50456</v>
      </c>
      <c r="E20226" s="1" t="s">
        <v>66</v>
      </c>
      <c r="F20226" s="1" t="s">
        <v>1898</v>
      </c>
      <c r="G20226" s="1" t="s">
        <v>1899</v>
      </c>
    </row>
    <row r="20227" spans="1:7" x14ac:dyDescent="0.25">
      <c r="A20227" s="1">
        <v>35150396</v>
      </c>
      <c r="B20227" s="1" t="s">
        <v>50457</v>
      </c>
      <c r="C20227" s="1" t="s">
        <v>50458</v>
      </c>
      <c r="D20227" s="1" t="s">
        <v>50459</v>
      </c>
      <c r="E20227" s="1" t="s">
        <v>66</v>
      </c>
      <c r="F20227" s="1" t="s">
        <v>1898</v>
      </c>
      <c r="G20227" s="1" t="s">
        <v>1899</v>
      </c>
    </row>
    <row r="20228" spans="1:7" x14ac:dyDescent="0.25">
      <c r="A20228" s="1">
        <v>35150393</v>
      </c>
      <c r="B20228" s="1" t="s">
        <v>50460</v>
      </c>
      <c r="C20228" s="1" t="s">
        <v>50461</v>
      </c>
      <c r="D20228" s="1" t="s">
        <v>50462</v>
      </c>
      <c r="E20228" s="1" t="s">
        <v>66</v>
      </c>
      <c r="F20228" s="1" t="s">
        <v>1898</v>
      </c>
      <c r="G20228" s="1" t="s">
        <v>1899</v>
      </c>
    </row>
    <row r="20229" spans="1:7" x14ac:dyDescent="0.25">
      <c r="A20229" s="1">
        <v>35150399</v>
      </c>
      <c r="B20229" s="1" t="s">
        <v>50463</v>
      </c>
      <c r="C20229" s="1" t="s">
        <v>50464</v>
      </c>
      <c r="D20229" s="1" t="s">
        <v>50465</v>
      </c>
      <c r="E20229" s="1" t="s">
        <v>66</v>
      </c>
      <c r="F20229" s="1" t="s">
        <v>1898</v>
      </c>
      <c r="G20229" s="1" t="s">
        <v>1899</v>
      </c>
    </row>
    <row r="20230" spans="1:7" x14ac:dyDescent="0.25">
      <c r="A20230" s="1">
        <v>35150398</v>
      </c>
      <c r="B20230" s="1" t="s">
        <v>50466</v>
      </c>
      <c r="C20230" s="1" t="s">
        <v>50466</v>
      </c>
      <c r="D20230" s="1" t="s">
        <v>50467</v>
      </c>
      <c r="E20230" s="1" t="s">
        <v>66</v>
      </c>
      <c r="F20230" s="1" t="s">
        <v>1898</v>
      </c>
      <c r="G20230" s="1" t="s">
        <v>1899</v>
      </c>
    </row>
    <row r="20231" spans="1:7" x14ac:dyDescent="0.25">
      <c r="A20231" s="1">
        <v>35150400</v>
      </c>
      <c r="B20231" s="1" t="s">
        <v>50468</v>
      </c>
      <c r="C20231" s="1" t="s">
        <v>50469</v>
      </c>
      <c r="D20231" s="1" t="s">
        <v>5848</v>
      </c>
      <c r="E20231" s="1" t="s">
        <v>66</v>
      </c>
      <c r="F20231" s="1" t="s">
        <v>1898</v>
      </c>
      <c r="G20231" s="1" t="s">
        <v>1899</v>
      </c>
    </row>
    <row r="20232" spans="1:7" x14ac:dyDescent="0.25">
      <c r="B20232" s="1" t="s">
        <v>50470</v>
      </c>
      <c r="C20232" s="1" t="s">
        <v>50471</v>
      </c>
      <c r="D20232" s="1" t="s">
        <v>50472</v>
      </c>
      <c r="E20232" s="1" t="s">
        <v>66</v>
      </c>
      <c r="F20232" s="1" t="s">
        <v>480</v>
      </c>
      <c r="G20232" s="1" t="s">
        <v>481</v>
      </c>
    </row>
    <row r="20233" spans="1:7" x14ac:dyDescent="0.25">
      <c r="B20233" s="1" t="s">
        <v>50473</v>
      </c>
      <c r="C20233" s="1" t="s">
        <v>50474</v>
      </c>
      <c r="D20233" s="1" t="s">
        <v>50475</v>
      </c>
      <c r="E20233" s="1" t="s">
        <v>66</v>
      </c>
      <c r="F20233" s="1" t="s">
        <v>480</v>
      </c>
      <c r="G20233" s="1" t="s">
        <v>481</v>
      </c>
    </row>
    <row r="20234" spans="1:7" x14ac:dyDescent="0.25">
      <c r="B20234" s="1" t="s">
        <v>50476</v>
      </c>
      <c r="C20234" s="1" t="s">
        <v>50477</v>
      </c>
      <c r="D20234" s="1" t="s">
        <v>50478</v>
      </c>
      <c r="E20234" s="1" t="s">
        <v>66</v>
      </c>
      <c r="F20234" s="1" t="s">
        <v>480</v>
      </c>
      <c r="G20234" s="1" t="s">
        <v>481</v>
      </c>
    </row>
    <row r="20235" spans="1:7" x14ac:dyDescent="0.25">
      <c r="B20235" s="1" t="s">
        <v>50479</v>
      </c>
      <c r="C20235" s="1" t="s">
        <v>50480</v>
      </c>
      <c r="D20235" s="1" t="s">
        <v>50481</v>
      </c>
      <c r="E20235" s="1" t="s">
        <v>66</v>
      </c>
      <c r="F20235" s="1" t="s">
        <v>480</v>
      </c>
      <c r="G20235" s="1" t="s">
        <v>481</v>
      </c>
    </row>
    <row r="20236" spans="1:7" x14ac:dyDescent="0.25">
      <c r="B20236" s="1" t="s">
        <v>50482</v>
      </c>
      <c r="C20236" s="1" t="s">
        <v>50483</v>
      </c>
      <c r="D20236" s="1" t="s">
        <v>50484</v>
      </c>
      <c r="E20236" s="1" t="s">
        <v>66</v>
      </c>
      <c r="F20236" s="1" t="s">
        <v>39</v>
      </c>
      <c r="G20236" s="1" t="s">
        <v>321</v>
      </c>
    </row>
    <row r="20237" spans="1:7" x14ac:dyDescent="0.25">
      <c r="B20237" s="1" t="s">
        <v>50485</v>
      </c>
      <c r="C20237" s="1" t="s">
        <v>50486</v>
      </c>
      <c r="D20237" s="1" t="s">
        <v>50487</v>
      </c>
      <c r="E20237" s="1" t="s">
        <v>66</v>
      </c>
      <c r="F20237" s="1" t="s">
        <v>39</v>
      </c>
      <c r="G20237" s="1" t="s">
        <v>321</v>
      </c>
    </row>
    <row r="20238" spans="1:7" x14ac:dyDescent="0.25">
      <c r="B20238" s="1" t="s">
        <v>50488</v>
      </c>
      <c r="C20238" s="1" t="s">
        <v>50489</v>
      </c>
      <c r="D20238" s="1" t="s">
        <v>50490</v>
      </c>
      <c r="E20238" s="1" t="s">
        <v>66</v>
      </c>
      <c r="F20238" s="1" t="s">
        <v>39</v>
      </c>
      <c r="G20238" s="1" t="s">
        <v>321</v>
      </c>
    </row>
    <row r="20239" spans="1:7" x14ac:dyDescent="0.25">
      <c r="B20239" s="1" t="s">
        <v>50491</v>
      </c>
      <c r="C20239" s="1" t="s">
        <v>50492</v>
      </c>
      <c r="D20239" s="1" t="s">
        <v>50493</v>
      </c>
      <c r="E20239" s="1" t="s">
        <v>66</v>
      </c>
      <c r="F20239" s="1" t="s">
        <v>39</v>
      </c>
      <c r="G20239" s="1" t="s">
        <v>321</v>
      </c>
    </row>
    <row r="20240" spans="1:7" x14ac:dyDescent="0.25">
      <c r="B20240" s="1" t="s">
        <v>50494</v>
      </c>
      <c r="C20240" s="1" t="s">
        <v>50495</v>
      </c>
      <c r="D20240" s="1" t="s">
        <v>50496</v>
      </c>
      <c r="E20240" s="1" t="s">
        <v>66</v>
      </c>
      <c r="F20240" s="1" t="s">
        <v>39</v>
      </c>
      <c r="G20240" s="1" t="s">
        <v>321</v>
      </c>
    </row>
    <row r="20241" spans="1:7" x14ac:dyDescent="0.25">
      <c r="B20241" s="1" t="s">
        <v>50497</v>
      </c>
      <c r="C20241" s="1" t="s">
        <v>50498</v>
      </c>
      <c r="D20241" s="1" t="s">
        <v>50499</v>
      </c>
      <c r="E20241" s="1" t="s">
        <v>66</v>
      </c>
      <c r="F20241" s="1" t="s">
        <v>39</v>
      </c>
      <c r="G20241" s="1" t="s">
        <v>321</v>
      </c>
    </row>
    <row r="20242" spans="1:7" x14ac:dyDescent="0.25">
      <c r="B20242" s="1" t="s">
        <v>50500</v>
      </c>
      <c r="C20242" s="1" t="s">
        <v>50501</v>
      </c>
      <c r="D20242" s="1" t="s">
        <v>50502</v>
      </c>
      <c r="E20242" s="1" t="s">
        <v>66</v>
      </c>
      <c r="F20242" s="1" t="s">
        <v>39</v>
      </c>
      <c r="G20242" s="1" t="s">
        <v>321</v>
      </c>
    </row>
    <row r="20243" spans="1:7" x14ac:dyDescent="0.25">
      <c r="B20243" s="1" t="s">
        <v>50503</v>
      </c>
      <c r="C20243" s="1" t="s">
        <v>50504</v>
      </c>
      <c r="D20243" s="1" t="s">
        <v>50505</v>
      </c>
      <c r="E20243" s="1" t="s">
        <v>66</v>
      </c>
      <c r="F20243" s="1" t="s">
        <v>39</v>
      </c>
      <c r="G20243" s="1" t="s">
        <v>321</v>
      </c>
    </row>
    <row r="20244" spans="1:7" x14ac:dyDescent="0.25">
      <c r="A20244" s="1">
        <v>17745208</v>
      </c>
      <c r="B20244" s="1" t="s">
        <v>7863</v>
      </c>
      <c r="C20244" s="1" t="s">
        <v>7864</v>
      </c>
      <c r="D20244" s="1" t="s">
        <v>7865</v>
      </c>
      <c r="E20244" s="1" t="s">
        <v>66</v>
      </c>
      <c r="F20244" s="1" t="s">
        <v>356</v>
      </c>
      <c r="G20244" s="1" t="s">
        <v>357</v>
      </c>
    </row>
    <row r="20245" spans="1:7" x14ac:dyDescent="0.25">
      <c r="B20245" s="1" t="s">
        <v>50506</v>
      </c>
      <c r="C20245" s="1" t="s">
        <v>50507</v>
      </c>
      <c r="D20245" s="1" t="s">
        <v>50508</v>
      </c>
      <c r="E20245" s="1" t="s">
        <v>66</v>
      </c>
      <c r="F20245" s="1" t="s">
        <v>356</v>
      </c>
      <c r="G20245" s="1" t="s">
        <v>357</v>
      </c>
    </row>
    <row r="20246" spans="1:7" x14ac:dyDescent="0.25">
      <c r="B20246" s="1" t="s">
        <v>50509</v>
      </c>
      <c r="C20246" s="1" t="s">
        <v>50510</v>
      </c>
      <c r="D20246" s="1" t="s">
        <v>50511</v>
      </c>
      <c r="E20246" s="1" t="s">
        <v>66</v>
      </c>
      <c r="F20246" s="1" t="s">
        <v>39965</v>
      </c>
      <c r="G20246" s="1" t="s">
        <v>39966</v>
      </c>
    </row>
    <row r="20247" spans="1:7" x14ac:dyDescent="0.25">
      <c r="B20247" s="1" t="s">
        <v>50512</v>
      </c>
      <c r="C20247" s="1" t="s">
        <v>50513</v>
      </c>
      <c r="D20247" s="1" t="s">
        <v>50514</v>
      </c>
      <c r="E20247" s="1" t="s">
        <v>66</v>
      </c>
      <c r="F20247" s="1" t="s">
        <v>480</v>
      </c>
      <c r="G20247" s="1" t="s">
        <v>481</v>
      </c>
    </row>
    <row r="20248" spans="1:7" x14ac:dyDescent="0.25">
      <c r="B20248" s="1" t="s">
        <v>50515</v>
      </c>
      <c r="C20248" s="1" t="s">
        <v>50516</v>
      </c>
      <c r="D20248" s="1" t="s">
        <v>50517</v>
      </c>
      <c r="E20248" s="1" t="s">
        <v>66</v>
      </c>
      <c r="F20248" s="1" t="s">
        <v>480</v>
      </c>
      <c r="G20248" s="1" t="s">
        <v>481</v>
      </c>
    </row>
    <row r="20249" spans="1:7" x14ac:dyDescent="0.25">
      <c r="B20249" s="1" t="s">
        <v>50518</v>
      </c>
      <c r="C20249" s="1" t="s">
        <v>50519</v>
      </c>
      <c r="D20249" s="1" t="s">
        <v>50520</v>
      </c>
      <c r="E20249" s="1" t="s">
        <v>66</v>
      </c>
      <c r="F20249" s="1" t="s">
        <v>480</v>
      </c>
      <c r="G20249" s="1" t="s">
        <v>481</v>
      </c>
    </row>
    <row r="20250" spans="1:7" x14ac:dyDescent="0.25">
      <c r="B20250" s="1" t="s">
        <v>50521</v>
      </c>
      <c r="C20250" s="1" t="s">
        <v>50522</v>
      </c>
      <c r="D20250" s="1" t="s">
        <v>50523</v>
      </c>
      <c r="E20250" s="1" t="s">
        <v>66</v>
      </c>
      <c r="F20250" s="1" t="s">
        <v>480</v>
      </c>
      <c r="G20250" s="1" t="s">
        <v>481</v>
      </c>
    </row>
    <row r="20251" spans="1:7" x14ac:dyDescent="0.25">
      <c r="B20251" s="1" t="s">
        <v>933</v>
      </c>
      <c r="C20251" s="1" t="s">
        <v>15836</v>
      </c>
      <c r="D20251" s="1" t="s">
        <v>935</v>
      </c>
      <c r="E20251" s="1" t="s">
        <v>66</v>
      </c>
      <c r="F20251" s="1" t="s">
        <v>1836</v>
      </c>
      <c r="G20251" s="1" t="s">
        <v>1837</v>
      </c>
    </row>
    <row r="20252" spans="1:7" x14ac:dyDescent="0.25">
      <c r="B20252" s="1" t="s">
        <v>50524</v>
      </c>
      <c r="C20252" s="1" t="s">
        <v>50525</v>
      </c>
      <c r="D20252" s="1" t="s">
        <v>50526</v>
      </c>
      <c r="E20252" s="1" t="s">
        <v>66</v>
      </c>
      <c r="F20252" s="1" t="s">
        <v>171</v>
      </c>
      <c r="G20252" s="1" t="s">
        <v>172</v>
      </c>
    </row>
    <row r="20253" spans="1:7" x14ac:dyDescent="0.25">
      <c r="B20253" s="1" t="s">
        <v>50527</v>
      </c>
      <c r="C20253" s="1" t="s">
        <v>50528</v>
      </c>
      <c r="D20253" s="1" t="s">
        <v>50529</v>
      </c>
      <c r="E20253" s="1" t="s">
        <v>66</v>
      </c>
      <c r="F20253" s="1" t="s">
        <v>382</v>
      </c>
      <c r="G20253" s="1" t="s">
        <v>383</v>
      </c>
    </row>
    <row r="20254" spans="1:7" x14ac:dyDescent="0.25">
      <c r="B20254" s="1" t="s">
        <v>50530</v>
      </c>
      <c r="C20254" s="1" t="s">
        <v>50531</v>
      </c>
      <c r="D20254" s="1" t="s">
        <v>50532</v>
      </c>
      <c r="E20254" s="1" t="s">
        <v>66</v>
      </c>
      <c r="F20254" s="1" t="s">
        <v>2004</v>
      </c>
      <c r="G20254" s="1" t="s">
        <v>2005</v>
      </c>
    </row>
    <row r="20255" spans="1:7" x14ac:dyDescent="0.25">
      <c r="B20255" s="1" t="s">
        <v>50533</v>
      </c>
      <c r="C20255" s="1" t="s">
        <v>50534</v>
      </c>
      <c r="D20255" s="1" t="s">
        <v>50535</v>
      </c>
      <c r="E20255" s="1" t="s">
        <v>66</v>
      </c>
      <c r="F20255" s="1" t="s">
        <v>2004</v>
      </c>
      <c r="G20255" s="1" t="s">
        <v>2005</v>
      </c>
    </row>
    <row r="20256" spans="1:7" x14ac:dyDescent="0.25">
      <c r="B20256" s="1" t="s">
        <v>50536</v>
      </c>
      <c r="C20256" s="1" t="s">
        <v>50537</v>
      </c>
      <c r="D20256" s="1" t="s">
        <v>50538</v>
      </c>
      <c r="E20256" s="1" t="s">
        <v>66</v>
      </c>
      <c r="F20256" s="1" t="s">
        <v>2004</v>
      </c>
      <c r="G20256" s="1" t="s">
        <v>2005</v>
      </c>
    </row>
    <row r="20257" spans="1:7" x14ac:dyDescent="0.25">
      <c r="B20257" s="1" t="s">
        <v>50539</v>
      </c>
      <c r="C20257" s="1" t="s">
        <v>50540</v>
      </c>
      <c r="D20257" s="1" t="s">
        <v>50541</v>
      </c>
      <c r="E20257" s="1" t="s">
        <v>66</v>
      </c>
      <c r="F20257" s="1" t="s">
        <v>2004</v>
      </c>
      <c r="G20257" s="1" t="s">
        <v>2005</v>
      </c>
    </row>
    <row r="20258" spans="1:7" x14ac:dyDescent="0.25">
      <c r="B20258" s="1" t="s">
        <v>50542</v>
      </c>
      <c r="C20258" s="1" t="s">
        <v>50543</v>
      </c>
      <c r="D20258" s="1" t="s">
        <v>50544</v>
      </c>
      <c r="E20258" s="1" t="s">
        <v>66</v>
      </c>
      <c r="F20258" s="1" t="s">
        <v>2004</v>
      </c>
      <c r="G20258" s="1" t="s">
        <v>2005</v>
      </c>
    </row>
    <row r="20259" spans="1:7" x14ac:dyDescent="0.25">
      <c r="B20259" s="1" t="s">
        <v>50545</v>
      </c>
      <c r="C20259" s="1" t="s">
        <v>50546</v>
      </c>
      <c r="D20259" s="1" t="s">
        <v>50547</v>
      </c>
      <c r="E20259" s="1" t="s">
        <v>66</v>
      </c>
      <c r="F20259" s="1" t="s">
        <v>2004</v>
      </c>
      <c r="G20259" s="1" t="s">
        <v>2005</v>
      </c>
    </row>
    <row r="20260" spans="1:7" x14ac:dyDescent="0.25">
      <c r="B20260" s="1" t="s">
        <v>15693</v>
      </c>
      <c r="C20260" s="1" t="s">
        <v>15694</v>
      </c>
      <c r="D20260" s="1" t="s">
        <v>15695</v>
      </c>
      <c r="E20260" s="1" t="s">
        <v>66</v>
      </c>
      <c r="F20260" s="1" t="s">
        <v>356</v>
      </c>
      <c r="G20260" s="1" t="s">
        <v>357</v>
      </c>
    </row>
    <row r="20261" spans="1:7" x14ac:dyDescent="0.25">
      <c r="A20261" s="1">
        <v>35085465</v>
      </c>
      <c r="B20261" s="1" t="s">
        <v>50548</v>
      </c>
      <c r="C20261" s="1" t="s">
        <v>50549</v>
      </c>
      <c r="D20261" s="1" t="s">
        <v>50550</v>
      </c>
      <c r="E20261" s="1" t="s">
        <v>65</v>
      </c>
      <c r="F20261" s="1" t="s">
        <v>1512</v>
      </c>
      <c r="G20261" s="1" t="s">
        <v>1513</v>
      </c>
    </row>
    <row r="20262" spans="1:7" x14ac:dyDescent="0.25">
      <c r="A20262" s="1">
        <v>35085444</v>
      </c>
      <c r="B20262" s="1" t="s">
        <v>50551</v>
      </c>
      <c r="C20262" s="1" t="s">
        <v>50552</v>
      </c>
      <c r="D20262" s="1" t="s">
        <v>50553</v>
      </c>
      <c r="E20262" s="1" t="s">
        <v>65</v>
      </c>
      <c r="F20262" s="1" t="s">
        <v>1512</v>
      </c>
      <c r="G20262" s="1" t="s">
        <v>1513</v>
      </c>
    </row>
    <row r="20263" spans="1:7" x14ac:dyDescent="0.25">
      <c r="A20263" s="1">
        <v>26821029</v>
      </c>
      <c r="B20263" s="1" t="s">
        <v>50554</v>
      </c>
      <c r="C20263" s="1" t="s">
        <v>50555</v>
      </c>
      <c r="D20263" s="1" t="s">
        <v>50556</v>
      </c>
      <c r="E20263" s="1" t="s">
        <v>66</v>
      </c>
      <c r="F20263" s="1" t="s">
        <v>50557</v>
      </c>
      <c r="G20263" s="1" t="s">
        <v>50558</v>
      </c>
    </row>
    <row r="20264" spans="1:7" x14ac:dyDescent="0.25">
      <c r="A20264" s="1">
        <v>35085468</v>
      </c>
      <c r="B20264" s="1" t="s">
        <v>50559</v>
      </c>
      <c r="C20264" s="1" t="s">
        <v>50560</v>
      </c>
      <c r="D20264" s="1" t="s">
        <v>50561</v>
      </c>
      <c r="E20264" s="1" t="s">
        <v>65</v>
      </c>
      <c r="F20264" s="1" t="s">
        <v>1512</v>
      </c>
      <c r="G20264" s="1" t="s">
        <v>1513</v>
      </c>
    </row>
    <row r="20265" spans="1:7" x14ac:dyDescent="0.25">
      <c r="A20265" s="1">
        <v>35085469</v>
      </c>
      <c r="B20265" s="1" t="s">
        <v>50562</v>
      </c>
      <c r="C20265" s="1" t="s">
        <v>50563</v>
      </c>
      <c r="D20265" s="1" t="s">
        <v>50564</v>
      </c>
      <c r="E20265" s="1" t="s">
        <v>65</v>
      </c>
      <c r="F20265" s="1" t="s">
        <v>1512</v>
      </c>
      <c r="G20265" s="1" t="s">
        <v>1513</v>
      </c>
    </row>
    <row r="20266" spans="1:7" x14ac:dyDescent="0.25">
      <c r="A20266" s="1">
        <v>35085443</v>
      </c>
      <c r="B20266" s="1" t="s">
        <v>50565</v>
      </c>
      <c r="C20266" s="1" t="s">
        <v>50566</v>
      </c>
      <c r="D20266" s="1" t="s">
        <v>50567</v>
      </c>
      <c r="E20266" s="1" t="s">
        <v>65</v>
      </c>
      <c r="F20266" s="1" t="s">
        <v>1512</v>
      </c>
      <c r="G20266" s="1" t="s">
        <v>1513</v>
      </c>
    </row>
    <row r="20267" spans="1:7" x14ac:dyDescent="0.25">
      <c r="A20267" s="1">
        <v>35085464</v>
      </c>
      <c r="B20267" s="1" t="s">
        <v>50568</v>
      </c>
      <c r="C20267" s="1" t="s">
        <v>50569</v>
      </c>
      <c r="D20267" s="1" t="s">
        <v>50570</v>
      </c>
      <c r="E20267" s="1" t="s">
        <v>65</v>
      </c>
      <c r="F20267" s="1" t="s">
        <v>1512</v>
      </c>
      <c r="G20267" s="1" t="s">
        <v>1513</v>
      </c>
    </row>
    <row r="20268" spans="1:7" x14ac:dyDescent="0.25">
      <c r="A20268" s="1">
        <v>35085466</v>
      </c>
      <c r="B20268" s="1" t="s">
        <v>50571</v>
      </c>
      <c r="C20268" s="1" t="s">
        <v>50572</v>
      </c>
      <c r="D20268" s="1" t="s">
        <v>50573</v>
      </c>
      <c r="E20268" s="1" t="s">
        <v>65</v>
      </c>
      <c r="F20268" s="1" t="s">
        <v>1512</v>
      </c>
      <c r="G20268" s="1" t="s">
        <v>1513</v>
      </c>
    </row>
    <row r="20269" spans="1:7" x14ac:dyDescent="0.25">
      <c r="A20269" s="1">
        <v>35085429</v>
      </c>
      <c r="B20269" s="1" t="s">
        <v>50574</v>
      </c>
      <c r="C20269" s="1" t="s">
        <v>50575</v>
      </c>
      <c r="D20269" s="1" t="s">
        <v>50574</v>
      </c>
      <c r="E20269" s="1" t="s">
        <v>65</v>
      </c>
      <c r="F20269" s="1" t="s">
        <v>1512</v>
      </c>
      <c r="G20269" s="1" t="s">
        <v>1513</v>
      </c>
    </row>
    <row r="20270" spans="1:7" x14ac:dyDescent="0.25">
      <c r="A20270" s="1">
        <v>35085461</v>
      </c>
      <c r="B20270" s="1" t="s">
        <v>50576</v>
      </c>
      <c r="C20270" s="1" t="s">
        <v>50577</v>
      </c>
      <c r="D20270" s="1" t="s">
        <v>50578</v>
      </c>
      <c r="E20270" s="1" t="s">
        <v>65</v>
      </c>
      <c r="F20270" s="1" t="s">
        <v>1512</v>
      </c>
      <c r="G20270" s="1" t="s">
        <v>1513</v>
      </c>
    </row>
    <row r="20271" spans="1:7" x14ac:dyDescent="0.25">
      <c r="A20271" s="1">
        <v>35085462</v>
      </c>
      <c r="B20271" s="1" t="s">
        <v>50579</v>
      </c>
      <c r="C20271" s="1" t="s">
        <v>50580</v>
      </c>
      <c r="D20271" s="1" t="s">
        <v>50581</v>
      </c>
      <c r="E20271" s="1" t="s">
        <v>65</v>
      </c>
      <c r="F20271" s="1" t="s">
        <v>1512</v>
      </c>
      <c r="G20271" s="1" t="s">
        <v>1513</v>
      </c>
    </row>
    <row r="20272" spans="1:7" x14ac:dyDescent="0.25">
      <c r="A20272" s="1">
        <v>35085463</v>
      </c>
      <c r="B20272" s="1" t="s">
        <v>50582</v>
      </c>
      <c r="C20272" s="1" t="s">
        <v>50583</v>
      </c>
      <c r="D20272" s="1" t="s">
        <v>50584</v>
      </c>
      <c r="E20272" s="1" t="s">
        <v>65</v>
      </c>
      <c r="F20272" s="1" t="s">
        <v>1512</v>
      </c>
      <c r="G20272" s="1" t="s">
        <v>1513</v>
      </c>
    </row>
    <row r="20273" spans="1:7" x14ac:dyDescent="0.25">
      <c r="A20273" s="1">
        <v>35085460</v>
      </c>
      <c r="B20273" s="1" t="s">
        <v>50585</v>
      </c>
      <c r="C20273" s="1" t="s">
        <v>50586</v>
      </c>
      <c r="D20273" s="1" t="s">
        <v>50587</v>
      </c>
      <c r="E20273" s="1" t="s">
        <v>65</v>
      </c>
      <c r="F20273" s="1" t="s">
        <v>1512</v>
      </c>
      <c r="G20273" s="1" t="s">
        <v>1513</v>
      </c>
    </row>
    <row r="20274" spans="1:7" x14ac:dyDescent="0.25">
      <c r="A20274" s="1">
        <v>33950283</v>
      </c>
      <c r="B20274" s="1" t="s">
        <v>50122</v>
      </c>
      <c r="C20274" s="1" t="s">
        <v>50123</v>
      </c>
      <c r="D20274" s="1" t="s">
        <v>50124</v>
      </c>
      <c r="E20274" s="1" t="s">
        <v>65</v>
      </c>
      <c r="F20274" s="1" t="s">
        <v>382</v>
      </c>
      <c r="G20274" s="1" t="s">
        <v>383</v>
      </c>
    </row>
    <row r="20275" spans="1:7" x14ac:dyDescent="0.25">
      <c r="A20275" s="1">
        <v>35085400</v>
      </c>
      <c r="B20275" s="1" t="s">
        <v>50588</v>
      </c>
      <c r="C20275" s="1" t="s">
        <v>50589</v>
      </c>
      <c r="D20275" s="1" t="s">
        <v>50588</v>
      </c>
      <c r="E20275" s="1" t="s">
        <v>65</v>
      </c>
      <c r="F20275" s="1" t="s">
        <v>1512</v>
      </c>
      <c r="G20275" s="1" t="s">
        <v>1513</v>
      </c>
    </row>
    <row r="20276" spans="1:7" x14ac:dyDescent="0.25">
      <c r="A20276" s="1">
        <v>35085402</v>
      </c>
      <c r="B20276" s="1" t="s">
        <v>50590</v>
      </c>
      <c r="C20276" s="1" t="s">
        <v>50591</v>
      </c>
      <c r="D20276" s="1" t="s">
        <v>50590</v>
      </c>
      <c r="E20276" s="1" t="s">
        <v>65</v>
      </c>
      <c r="F20276" s="1" t="s">
        <v>1512</v>
      </c>
      <c r="G20276" s="1" t="s">
        <v>1513</v>
      </c>
    </row>
    <row r="20277" spans="1:7" x14ac:dyDescent="0.25">
      <c r="A20277" s="1">
        <v>35085403</v>
      </c>
      <c r="B20277" s="1" t="s">
        <v>50592</v>
      </c>
      <c r="C20277" s="1" t="s">
        <v>50593</v>
      </c>
      <c r="D20277" s="1" t="s">
        <v>50592</v>
      </c>
      <c r="E20277" s="1" t="s">
        <v>65</v>
      </c>
      <c r="F20277" s="1" t="s">
        <v>1512</v>
      </c>
      <c r="G20277" s="1" t="s">
        <v>1513</v>
      </c>
    </row>
    <row r="20278" spans="1:7" x14ac:dyDescent="0.25">
      <c r="A20278" s="1">
        <v>35085404</v>
      </c>
      <c r="B20278" s="1" t="s">
        <v>50594</v>
      </c>
      <c r="C20278" s="1" t="s">
        <v>50595</v>
      </c>
      <c r="D20278" s="1" t="s">
        <v>50594</v>
      </c>
      <c r="E20278" s="1" t="s">
        <v>65</v>
      </c>
      <c r="F20278" s="1" t="s">
        <v>1512</v>
      </c>
      <c r="G20278" s="1" t="s">
        <v>1513</v>
      </c>
    </row>
    <row r="20279" spans="1:7" x14ac:dyDescent="0.25">
      <c r="A20279" s="1">
        <v>35085405</v>
      </c>
      <c r="B20279" s="1" t="s">
        <v>50596</v>
      </c>
      <c r="C20279" s="1" t="s">
        <v>50597</v>
      </c>
      <c r="D20279" s="1" t="s">
        <v>50596</v>
      </c>
      <c r="E20279" s="1" t="s">
        <v>65</v>
      </c>
      <c r="F20279" s="1" t="s">
        <v>1512</v>
      </c>
      <c r="G20279" s="1" t="s">
        <v>1513</v>
      </c>
    </row>
    <row r="20280" spans="1:7" x14ac:dyDescent="0.25">
      <c r="A20280" s="1">
        <v>35085406</v>
      </c>
      <c r="B20280" s="1" t="s">
        <v>50598</v>
      </c>
      <c r="C20280" s="1" t="s">
        <v>50599</v>
      </c>
      <c r="D20280" s="1" t="s">
        <v>50598</v>
      </c>
      <c r="E20280" s="1" t="s">
        <v>65</v>
      </c>
      <c r="F20280" s="1" t="s">
        <v>1512</v>
      </c>
      <c r="G20280" s="1" t="s">
        <v>1513</v>
      </c>
    </row>
    <row r="20281" spans="1:7" x14ac:dyDescent="0.25">
      <c r="A20281" s="1">
        <v>35085407</v>
      </c>
      <c r="B20281" s="1" t="s">
        <v>50600</v>
      </c>
      <c r="C20281" s="1" t="s">
        <v>50601</v>
      </c>
      <c r="D20281" s="1" t="s">
        <v>50600</v>
      </c>
      <c r="E20281" s="1" t="s">
        <v>65</v>
      </c>
      <c r="F20281" s="1" t="s">
        <v>1512</v>
      </c>
      <c r="G20281" s="1" t="s">
        <v>1513</v>
      </c>
    </row>
    <row r="20282" spans="1:7" x14ac:dyDescent="0.25">
      <c r="A20282" s="1">
        <v>35085408</v>
      </c>
      <c r="B20282" s="1" t="s">
        <v>50602</v>
      </c>
      <c r="C20282" s="1" t="s">
        <v>50603</v>
      </c>
      <c r="D20282" s="1" t="s">
        <v>50602</v>
      </c>
      <c r="E20282" s="1" t="s">
        <v>65</v>
      </c>
      <c r="F20282" s="1" t="s">
        <v>1512</v>
      </c>
      <c r="G20282" s="1" t="s">
        <v>1513</v>
      </c>
    </row>
    <row r="20283" spans="1:7" x14ac:dyDescent="0.25">
      <c r="A20283" s="1">
        <v>35085409</v>
      </c>
      <c r="B20283" s="1" t="s">
        <v>50604</v>
      </c>
      <c r="C20283" s="1" t="s">
        <v>50605</v>
      </c>
      <c r="D20283" s="1" t="s">
        <v>50604</v>
      </c>
      <c r="E20283" s="1" t="s">
        <v>65</v>
      </c>
      <c r="F20283" s="1" t="s">
        <v>1512</v>
      </c>
      <c r="G20283" s="1" t="s">
        <v>1513</v>
      </c>
    </row>
    <row r="20284" spans="1:7" x14ac:dyDescent="0.25">
      <c r="A20284" s="1">
        <v>35085420</v>
      </c>
      <c r="B20284" s="1" t="s">
        <v>50606</v>
      </c>
      <c r="C20284" s="1" t="s">
        <v>50607</v>
      </c>
      <c r="D20284" s="1" t="s">
        <v>50606</v>
      </c>
      <c r="E20284" s="1" t="s">
        <v>65</v>
      </c>
      <c r="F20284" s="1" t="s">
        <v>1512</v>
      </c>
      <c r="G20284" s="1" t="s">
        <v>1513</v>
      </c>
    </row>
    <row r="20285" spans="1:7" x14ac:dyDescent="0.25">
      <c r="A20285" s="1">
        <v>35085421</v>
      </c>
      <c r="B20285" s="1" t="s">
        <v>50608</v>
      </c>
      <c r="C20285" s="1" t="s">
        <v>50609</v>
      </c>
      <c r="D20285" s="1" t="s">
        <v>50608</v>
      </c>
      <c r="E20285" s="1" t="s">
        <v>65</v>
      </c>
      <c r="F20285" s="1" t="s">
        <v>1512</v>
      </c>
      <c r="G20285" s="1" t="s">
        <v>1513</v>
      </c>
    </row>
    <row r="20286" spans="1:7" x14ac:dyDescent="0.25">
      <c r="A20286" s="1">
        <v>35085422</v>
      </c>
      <c r="B20286" s="1" t="s">
        <v>50610</v>
      </c>
      <c r="C20286" s="1" t="s">
        <v>50611</v>
      </c>
      <c r="D20286" s="1" t="s">
        <v>50610</v>
      </c>
      <c r="E20286" s="1" t="s">
        <v>65</v>
      </c>
      <c r="F20286" s="1" t="s">
        <v>1512</v>
      </c>
      <c r="G20286" s="1" t="s">
        <v>1513</v>
      </c>
    </row>
    <row r="20287" spans="1:7" x14ac:dyDescent="0.25">
      <c r="A20287" s="1">
        <v>35085423</v>
      </c>
      <c r="B20287" s="1" t="s">
        <v>50612</v>
      </c>
      <c r="C20287" s="1" t="s">
        <v>50613</v>
      </c>
      <c r="D20287" s="1" t="s">
        <v>50612</v>
      </c>
      <c r="E20287" s="1" t="s">
        <v>65</v>
      </c>
      <c r="F20287" s="1" t="s">
        <v>1512</v>
      </c>
      <c r="G20287" s="1" t="s">
        <v>1513</v>
      </c>
    </row>
    <row r="20288" spans="1:7" x14ac:dyDescent="0.25">
      <c r="A20288" s="1">
        <v>35085424</v>
      </c>
      <c r="B20288" s="1" t="s">
        <v>50614</v>
      </c>
      <c r="C20288" s="1" t="s">
        <v>50615</v>
      </c>
      <c r="D20288" s="1" t="s">
        <v>50614</v>
      </c>
      <c r="E20288" s="1" t="s">
        <v>65</v>
      </c>
      <c r="F20288" s="1" t="s">
        <v>1512</v>
      </c>
      <c r="G20288" s="1" t="s">
        <v>1513</v>
      </c>
    </row>
    <row r="20289" spans="1:7" x14ac:dyDescent="0.25">
      <c r="A20289" s="1">
        <v>35085425</v>
      </c>
      <c r="B20289" s="1" t="s">
        <v>50616</v>
      </c>
      <c r="C20289" s="1" t="s">
        <v>50617</v>
      </c>
      <c r="D20289" s="1" t="s">
        <v>50616</v>
      </c>
      <c r="E20289" s="1" t="s">
        <v>65</v>
      </c>
      <c r="F20289" s="1" t="s">
        <v>1512</v>
      </c>
      <c r="G20289" s="1" t="s">
        <v>1513</v>
      </c>
    </row>
    <row r="20290" spans="1:7" x14ac:dyDescent="0.25">
      <c r="A20290" s="1">
        <v>35085426</v>
      </c>
      <c r="B20290" s="1" t="s">
        <v>50618</v>
      </c>
      <c r="C20290" s="1" t="s">
        <v>50619</v>
      </c>
      <c r="D20290" s="1" t="s">
        <v>50618</v>
      </c>
      <c r="E20290" s="1" t="s">
        <v>65</v>
      </c>
      <c r="F20290" s="1" t="s">
        <v>1512</v>
      </c>
      <c r="G20290" s="1" t="s">
        <v>1513</v>
      </c>
    </row>
    <row r="20291" spans="1:7" x14ac:dyDescent="0.25">
      <c r="A20291" s="1">
        <v>35085427</v>
      </c>
      <c r="B20291" s="1" t="s">
        <v>50620</v>
      </c>
      <c r="C20291" s="1" t="s">
        <v>50621</v>
      </c>
      <c r="D20291" s="1" t="s">
        <v>50620</v>
      </c>
      <c r="E20291" s="1" t="s">
        <v>65</v>
      </c>
      <c r="F20291" s="1" t="s">
        <v>1512</v>
      </c>
      <c r="G20291" s="1" t="s">
        <v>1513</v>
      </c>
    </row>
    <row r="20292" spans="1:7" x14ac:dyDescent="0.25">
      <c r="A20292" s="1">
        <v>35085428</v>
      </c>
      <c r="B20292" s="1" t="s">
        <v>50622</v>
      </c>
      <c r="C20292" s="1" t="s">
        <v>50623</v>
      </c>
      <c r="D20292" s="1" t="s">
        <v>50622</v>
      </c>
      <c r="E20292" s="1" t="s">
        <v>65</v>
      </c>
      <c r="F20292" s="1" t="s">
        <v>1512</v>
      </c>
      <c r="G20292" s="1" t="s">
        <v>1513</v>
      </c>
    </row>
    <row r="20293" spans="1:7" x14ac:dyDescent="0.25">
      <c r="A20293" s="1">
        <v>35085440</v>
      </c>
      <c r="B20293" s="1" t="s">
        <v>50624</v>
      </c>
      <c r="C20293" s="1" t="s">
        <v>50625</v>
      </c>
      <c r="D20293" s="1" t="s">
        <v>50626</v>
      </c>
      <c r="E20293" s="1" t="s">
        <v>65</v>
      </c>
      <c r="F20293" s="1" t="s">
        <v>1512</v>
      </c>
      <c r="G20293" s="1" t="s">
        <v>1513</v>
      </c>
    </row>
    <row r="20294" spans="1:7" x14ac:dyDescent="0.25">
      <c r="A20294" s="1">
        <v>35085441</v>
      </c>
      <c r="B20294" s="1" t="s">
        <v>50627</v>
      </c>
      <c r="C20294" s="1" t="s">
        <v>50628</v>
      </c>
      <c r="D20294" s="1" t="s">
        <v>50629</v>
      </c>
      <c r="E20294" s="1" t="s">
        <v>65</v>
      </c>
      <c r="F20294" s="1" t="s">
        <v>1512</v>
      </c>
      <c r="G20294" s="1" t="s">
        <v>1513</v>
      </c>
    </row>
    <row r="20295" spans="1:7" x14ac:dyDescent="0.25">
      <c r="A20295" s="1">
        <v>35085442</v>
      </c>
      <c r="B20295" s="1" t="s">
        <v>50630</v>
      </c>
      <c r="C20295" s="1" t="s">
        <v>50631</v>
      </c>
      <c r="D20295" s="1" t="s">
        <v>50632</v>
      </c>
      <c r="E20295" s="1" t="s">
        <v>65</v>
      </c>
      <c r="F20295" s="1" t="s">
        <v>1512</v>
      </c>
      <c r="G20295" s="1" t="s">
        <v>1513</v>
      </c>
    </row>
    <row r="20296" spans="1:7" x14ac:dyDescent="0.25">
      <c r="A20296" s="1">
        <v>35085467</v>
      </c>
      <c r="B20296" s="1" t="s">
        <v>50633</v>
      </c>
      <c r="C20296" s="1" t="s">
        <v>50634</v>
      </c>
      <c r="D20296" s="1" t="s">
        <v>50635</v>
      </c>
      <c r="E20296" s="1" t="s">
        <v>65</v>
      </c>
      <c r="F20296" s="1" t="s">
        <v>1512</v>
      </c>
      <c r="G20296" s="1" t="s">
        <v>1513</v>
      </c>
    </row>
    <row r="20297" spans="1:7" x14ac:dyDescent="0.25">
      <c r="A20297" s="1">
        <v>35085401</v>
      </c>
      <c r="B20297" s="1" t="s">
        <v>50636</v>
      </c>
      <c r="C20297" s="1" t="s">
        <v>50637</v>
      </c>
      <c r="D20297" s="1" t="s">
        <v>50636</v>
      </c>
      <c r="E20297" s="1" t="s">
        <v>65</v>
      </c>
      <c r="F20297" s="1" t="s">
        <v>1512</v>
      </c>
      <c r="G20297" s="1" t="s">
        <v>1513</v>
      </c>
    </row>
    <row r="20298" spans="1:7" x14ac:dyDescent="0.25">
      <c r="A20298" s="1">
        <v>19745360</v>
      </c>
      <c r="B20298" s="1" t="s">
        <v>48934</v>
      </c>
      <c r="C20298" s="1" t="s">
        <v>48935</v>
      </c>
      <c r="D20298" s="1" t="s">
        <v>48936</v>
      </c>
      <c r="E20298" s="1" t="s">
        <v>66</v>
      </c>
      <c r="F20298" s="1" t="s">
        <v>356</v>
      </c>
      <c r="G20298" s="1" t="s">
        <v>357</v>
      </c>
    </row>
    <row r="20299" spans="1:7" x14ac:dyDescent="0.25">
      <c r="A20299" s="1">
        <v>23370104</v>
      </c>
      <c r="B20299" s="1" t="s">
        <v>50638</v>
      </c>
      <c r="C20299" s="1" t="s">
        <v>50639</v>
      </c>
      <c r="D20299" s="1" t="s">
        <v>50640</v>
      </c>
      <c r="E20299" s="1" t="s">
        <v>66</v>
      </c>
      <c r="F20299" s="1" t="s">
        <v>5025</v>
      </c>
      <c r="G20299" s="1" t="s">
        <v>5026</v>
      </c>
    </row>
    <row r="20300" spans="1:7" x14ac:dyDescent="0.25">
      <c r="A20300" s="1">
        <v>23370105</v>
      </c>
      <c r="B20300" s="1" t="s">
        <v>50641</v>
      </c>
      <c r="C20300" s="1" t="s">
        <v>50642</v>
      </c>
      <c r="D20300" s="1" t="s">
        <v>50643</v>
      </c>
      <c r="E20300" s="1" t="s">
        <v>66</v>
      </c>
      <c r="F20300" s="1" t="s">
        <v>5025</v>
      </c>
      <c r="G20300" s="1" t="s">
        <v>5026</v>
      </c>
    </row>
    <row r="20301" spans="1:7" x14ac:dyDescent="0.25">
      <c r="A20301" s="1">
        <v>19842134</v>
      </c>
      <c r="B20301" s="1" t="s">
        <v>606</v>
      </c>
      <c r="C20301" s="1" t="s">
        <v>607</v>
      </c>
      <c r="D20301" s="1" t="s">
        <v>608</v>
      </c>
      <c r="E20301" s="1" t="s">
        <v>66</v>
      </c>
      <c r="F20301" s="1" t="s">
        <v>5447</v>
      </c>
      <c r="G20301" s="1" t="s">
        <v>5448</v>
      </c>
    </row>
    <row r="20302" spans="1:7" x14ac:dyDescent="0.25">
      <c r="B20302" s="1" t="s">
        <v>50644</v>
      </c>
      <c r="C20302" s="1" t="s">
        <v>50645</v>
      </c>
      <c r="D20302" s="1" t="s">
        <v>50646</v>
      </c>
      <c r="E20302" s="1" t="s">
        <v>66</v>
      </c>
      <c r="F20302" s="1" t="s">
        <v>892</v>
      </c>
      <c r="G20302" s="1" t="s">
        <v>893</v>
      </c>
    </row>
    <row r="20303" spans="1:7" x14ac:dyDescent="0.25">
      <c r="B20303" s="1" t="s">
        <v>50647</v>
      </c>
      <c r="C20303" s="1" t="s">
        <v>50648</v>
      </c>
      <c r="D20303" s="1" t="s">
        <v>50649</v>
      </c>
      <c r="E20303" s="1" t="s">
        <v>66</v>
      </c>
      <c r="F20303" s="1" t="s">
        <v>892</v>
      </c>
      <c r="G20303" s="1" t="s">
        <v>893</v>
      </c>
    </row>
    <row r="20304" spans="1:7" x14ac:dyDescent="0.25">
      <c r="B20304" s="1" t="s">
        <v>50650</v>
      </c>
      <c r="C20304" s="1" t="s">
        <v>50651</v>
      </c>
      <c r="D20304" s="1" t="s">
        <v>50652</v>
      </c>
      <c r="E20304" s="1" t="s">
        <v>66</v>
      </c>
      <c r="F20304" s="1" t="s">
        <v>892</v>
      </c>
      <c r="G20304" s="1" t="s">
        <v>893</v>
      </c>
    </row>
    <row r="20305" spans="2:7" x14ac:dyDescent="0.25">
      <c r="B20305" s="1" t="s">
        <v>50653</v>
      </c>
      <c r="C20305" s="1" t="s">
        <v>50654</v>
      </c>
      <c r="D20305" s="1" t="s">
        <v>50655</v>
      </c>
      <c r="E20305" s="1" t="s">
        <v>66</v>
      </c>
      <c r="F20305" s="1" t="s">
        <v>3248</v>
      </c>
      <c r="G20305" s="1" t="s">
        <v>3249</v>
      </c>
    </row>
    <row r="20306" spans="2:7" x14ac:dyDescent="0.25">
      <c r="B20306" s="1" t="s">
        <v>50656</v>
      </c>
      <c r="C20306" s="1" t="s">
        <v>50657</v>
      </c>
      <c r="D20306" s="1" t="s">
        <v>50658</v>
      </c>
      <c r="E20306" s="1" t="s">
        <v>66</v>
      </c>
      <c r="F20306" s="1" t="s">
        <v>102</v>
      </c>
      <c r="G20306" s="1" t="s">
        <v>1053</v>
      </c>
    </row>
    <row r="20307" spans="2:7" x14ac:dyDescent="0.25">
      <c r="B20307" s="1" t="s">
        <v>50659</v>
      </c>
      <c r="C20307" s="1" t="s">
        <v>50660</v>
      </c>
      <c r="D20307" s="1" t="s">
        <v>50661</v>
      </c>
      <c r="E20307" s="1" t="s">
        <v>66</v>
      </c>
      <c r="F20307" s="1" t="s">
        <v>103</v>
      </c>
      <c r="G20307" s="1" t="s">
        <v>4339</v>
      </c>
    </row>
    <row r="20308" spans="2:7" x14ac:dyDescent="0.25">
      <c r="B20308" s="1" t="s">
        <v>50662</v>
      </c>
      <c r="C20308" s="1" t="s">
        <v>50663</v>
      </c>
      <c r="D20308" s="1" t="s">
        <v>50664</v>
      </c>
      <c r="E20308" s="1" t="s">
        <v>66</v>
      </c>
      <c r="F20308" s="1" t="s">
        <v>34044</v>
      </c>
      <c r="G20308" s="1" t="s">
        <v>34045</v>
      </c>
    </row>
    <row r="20309" spans="2:7" x14ac:dyDescent="0.25">
      <c r="B20309" s="1" t="s">
        <v>50665</v>
      </c>
      <c r="C20309" s="1" t="s">
        <v>50666</v>
      </c>
      <c r="D20309" s="1" t="s">
        <v>50667</v>
      </c>
      <c r="E20309" s="1" t="s">
        <v>66</v>
      </c>
      <c r="F20309" s="1" t="s">
        <v>34044</v>
      </c>
      <c r="G20309" s="1" t="s">
        <v>34045</v>
      </c>
    </row>
    <row r="20310" spans="2:7" x14ac:dyDescent="0.25">
      <c r="B20310" s="1" t="s">
        <v>50668</v>
      </c>
      <c r="C20310" s="1" t="s">
        <v>50669</v>
      </c>
      <c r="D20310" s="1" t="s">
        <v>50670</v>
      </c>
      <c r="E20310" s="1" t="s">
        <v>66</v>
      </c>
      <c r="F20310" s="1" t="s">
        <v>34044</v>
      </c>
      <c r="G20310" s="1" t="s">
        <v>34045</v>
      </c>
    </row>
    <row r="20311" spans="2:7" x14ac:dyDescent="0.25">
      <c r="B20311" s="1" t="s">
        <v>50671</v>
      </c>
      <c r="C20311" s="1" t="s">
        <v>50672</v>
      </c>
      <c r="D20311" s="1" t="s">
        <v>50673</v>
      </c>
      <c r="E20311" s="1" t="s">
        <v>66</v>
      </c>
      <c r="F20311" s="1" t="s">
        <v>34044</v>
      </c>
      <c r="G20311" s="1" t="s">
        <v>34045</v>
      </c>
    </row>
    <row r="20312" spans="2:7" x14ac:dyDescent="0.25">
      <c r="B20312" s="1" t="s">
        <v>50674</v>
      </c>
      <c r="C20312" s="1" t="s">
        <v>50675</v>
      </c>
      <c r="D20312" s="1" t="s">
        <v>50676</v>
      </c>
      <c r="E20312" s="1" t="s">
        <v>66</v>
      </c>
      <c r="G20312" s="1" t="s">
        <v>199</v>
      </c>
    </row>
    <row r="20313" spans="2:7" x14ac:dyDescent="0.25">
      <c r="B20313" s="1" t="s">
        <v>50677</v>
      </c>
      <c r="C20313" s="1" t="s">
        <v>50678</v>
      </c>
      <c r="D20313" s="1" t="s">
        <v>50679</v>
      </c>
      <c r="E20313" s="1" t="s">
        <v>66</v>
      </c>
      <c r="G20313" s="1" t="s">
        <v>199</v>
      </c>
    </row>
    <row r="20314" spans="2:7" x14ac:dyDescent="0.25">
      <c r="B20314" s="1" t="s">
        <v>50680</v>
      </c>
      <c r="C20314" s="1" t="s">
        <v>50681</v>
      </c>
      <c r="D20314" s="1" t="s">
        <v>50682</v>
      </c>
      <c r="E20314" s="1" t="s">
        <v>66</v>
      </c>
      <c r="F20314" s="1" t="s">
        <v>356</v>
      </c>
      <c r="G20314" s="1" t="s">
        <v>357</v>
      </c>
    </row>
    <row r="20315" spans="2:7" x14ac:dyDescent="0.25">
      <c r="B20315" s="1" t="s">
        <v>25698</v>
      </c>
      <c r="C20315" s="1" t="s">
        <v>25699</v>
      </c>
      <c r="D20315" s="1" t="s">
        <v>25700</v>
      </c>
      <c r="E20315" s="1" t="s">
        <v>65</v>
      </c>
      <c r="F20315" s="1" t="s">
        <v>480</v>
      </c>
      <c r="G20315" s="1" t="s">
        <v>481</v>
      </c>
    </row>
    <row r="20316" spans="2:7" x14ac:dyDescent="0.25">
      <c r="B20316" s="1" t="s">
        <v>4874</v>
      </c>
      <c r="C20316" s="1" t="s">
        <v>42223</v>
      </c>
      <c r="D20316" s="1" t="s">
        <v>42224</v>
      </c>
      <c r="E20316" s="1" t="s">
        <v>65</v>
      </c>
      <c r="F20316" s="1" t="s">
        <v>480</v>
      </c>
      <c r="G20316" s="1" t="s">
        <v>481</v>
      </c>
    </row>
    <row r="20317" spans="2:7" x14ac:dyDescent="0.25">
      <c r="B20317" s="1" t="s">
        <v>4875</v>
      </c>
      <c r="C20317" s="1" t="s">
        <v>4876</v>
      </c>
      <c r="D20317" s="1" t="s">
        <v>4877</v>
      </c>
      <c r="E20317" s="1" t="s">
        <v>65</v>
      </c>
      <c r="F20317" s="1" t="s">
        <v>480</v>
      </c>
      <c r="G20317" s="1" t="s">
        <v>481</v>
      </c>
    </row>
    <row r="20318" spans="2:7" x14ac:dyDescent="0.25">
      <c r="B20318" s="1" t="s">
        <v>24682</v>
      </c>
      <c r="C20318" s="1" t="s">
        <v>25938</v>
      </c>
      <c r="D20318" s="1" t="s">
        <v>25939</v>
      </c>
      <c r="E20318" s="1" t="s">
        <v>65</v>
      </c>
      <c r="F20318" s="1" t="s">
        <v>480</v>
      </c>
      <c r="G20318" s="1" t="s">
        <v>481</v>
      </c>
    </row>
    <row r="20319" spans="2:7" x14ac:dyDescent="0.25">
      <c r="B20319" s="1" t="s">
        <v>50683</v>
      </c>
      <c r="C20319" s="1" t="s">
        <v>50684</v>
      </c>
      <c r="D20319" s="1" t="s">
        <v>50685</v>
      </c>
      <c r="E20319" s="1" t="s">
        <v>65</v>
      </c>
      <c r="F20319" s="1" t="s">
        <v>1021</v>
      </c>
      <c r="G20319" s="1" t="s">
        <v>1022</v>
      </c>
    </row>
    <row r="20320" spans="2:7" x14ac:dyDescent="0.25">
      <c r="B20320" s="1" t="s">
        <v>50686</v>
      </c>
      <c r="C20320" s="1" t="s">
        <v>50687</v>
      </c>
      <c r="D20320" s="1" t="s">
        <v>50688</v>
      </c>
      <c r="E20320" s="1" t="s">
        <v>65</v>
      </c>
      <c r="F20320" s="1" t="s">
        <v>233</v>
      </c>
      <c r="G20320" s="1" t="s">
        <v>234</v>
      </c>
    </row>
    <row r="20321" spans="1:7" x14ac:dyDescent="0.25">
      <c r="B20321" s="1" t="s">
        <v>50689</v>
      </c>
      <c r="C20321" s="1" t="s">
        <v>50690</v>
      </c>
      <c r="D20321" s="1" t="s">
        <v>50691</v>
      </c>
      <c r="E20321" s="1" t="s">
        <v>65</v>
      </c>
      <c r="F20321" s="1" t="s">
        <v>233</v>
      </c>
      <c r="G20321" s="1" t="s">
        <v>234</v>
      </c>
    </row>
    <row r="20322" spans="1:7" x14ac:dyDescent="0.25">
      <c r="B20322" s="1" t="s">
        <v>50692</v>
      </c>
      <c r="C20322" s="1" t="s">
        <v>50693</v>
      </c>
      <c r="D20322" s="1" t="s">
        <v>50694</v>
      </c>
      <c r="E20322" s="1" t="s">
        <v>65</v>
      </c>
      <c r="F20322" s="1" t="s">
        <v>1021</v>
      </c>
      <c r="G20322" s="1" t="s">
        <v>1022</v>
      </c>
    </row>
    <row r="20323" spans="1:7" x14ac:dyDescent="0.25">
      <c r="B20323" s="1" t="s">
        <v>50695</v>
      </c>
      <c r="C20323" s="1" t="s">
        <v>50696</v>
      </c>
      <c r="D20323" s="1" t="s">
        <v>50697</v>
      </c>
      <c r="E20323" s="1" t="s">
        <v>65</v>
      </c>
      <c r="F20323" s="1" t="s">
        <v>1021</v>
      </c>
      <c r="G20323" s="1" t="s">
        <v>1022</v>
      </c>
    </row>
    <row r="20324" spans="1:7" x14ac:dyDescent="0.25">
      <c r="B20324" s="1" t="s">
        <v>50698</v>
      </c>
      <c r="C20324" s="1" t="s">
        <v>50699</v>
      </c>
      <c r="D20324" s="1" t="s">
        <v>50700</v>
      </c>
      <c r="E20324" s="1" t="s">
        <v>65</v>
      </c>
      <c r="F20324" s="1" t="s">
        <v>1021</v>
      </c>
      <c r="G20324" s="1" t="s">
        <v>1022</v>
      </c>
    </row>
    <row r="20325" spans="1:7" x14ac:dyDescent="0.25">
      <c r="B20325" s="1" t="s">
        <v>50701</v>
      </c>
      <c r="C20325" s="1" t="s">
        <v>50702</v>
      </c>
      <c r="D20325" s="1" t="s">
        <v>50703</v>
      </c>
      <c r="E20325" s="1" t="s">
        <v>65</v>
      </c>
      <c r="F20325" s="1" t="s">
        <v>1021</v>
      </c>
      <c r="G20325" s="1" t="s">
        <v>1022</v>
      </c>
    </row>
    <row r="20326" spans="1:7" x14ac:dyDescent="0.25">
      <c r="B20326" s="1" t="s">
        <v>50704</v>
      </c>
      <c r="C20326" s="1" t="s">
        <v>50705</v>
      </c>
      <c r="D20326" s="1" t="s">
        <v>50706</v>
      </c>
      <c r="E20326" s="1" t="s">
        <v>65</v>
      </c>
      <c r="F20326" s="1" t="s">
        <v>387</v>
      </c>
      <c r="G20326" s="1" t="s">
        <v>388</v>
      </c>
    </row>
    <row r="20327" spans="1:7" x14ac:dyDescent="0.25">
      <c r="B20327" s="1" t="s">
        <v>50707</v>
      </c>
      <c r="C20327" s="1" t="s">
        <v>50708</v>
      </c>
      <c r="D20327" s="1" t="s">
        <v>50709</v>
      </c>
      <c r="E20327" s="1" t="s">
        <v>65</v>
      </c>
      <c r="F20327" s="1" t="s">
        <v>387</v>
      </c>
      <c r="G20327" s="1" t="s">
        <v>388</v>
      </c>
    </row>
    <row r="20328" spans="1:7" x14ac:dyDescent="0.25">
      <c r="B20328" s="1" t="s">
        <v>50710</v>
      </c>
      <c r="C20328" s="1" t="s">
        <v>50711</v>
      </c>
      <c r="D20328" s="1" t="s">
        <v>50712</v>
      </c>
      <c r="E20328" s="1" t="s">
        <v>65</v>
      </c>
      <c r="F20328" s="1" t="s">
        <v>387</v>
      </c>
      <c r="G20328" s="1" t="s">
        <v>388</v>
      </c>
    </row>
    <row r="20329" spans="1:7" x14ac:dyDescent="0.25">
      <c r="B20329" s="1" t="s">
        <v>50713</v>
      </c>
      <c r="C20329" s="1" t="s">
        <v>50714</v>
      </c>
      <c r="D20329" s="1" t="s">
        <v>50715</v>
      </c>
      <c r="E20329" s="1" t="s">
        <v>65</v>
      </c>
      <c r="F20329" s="1" t="s">
        <v>387</v>
      </c>
      <c r="G20329" s="1" t="s">
        <v>388</v>
      </c>
    </row>
    <row r="20330" spans="1:7" x14ac:dyDescent="0.25">
      <c r="B20330" s="1" t="s">
        <v>50716</v>
      </c>
      <c r="C20330" s="1" t="s">
        <v>50717</v>
      </c>
      <c r="D20330" s="1" t="s">
        <v>50718</v>
      </c>
      <c r="E20330" s="1" t="s">
        <v>65</v>
      </c>
      <c r="F20330" s="1" t="s">
        <v>387</v>
      </c>
      <c r="G20330" s="1" t="s">
        <v>388</v>
      </c>
    </row>
    <row r="20331" spans="1:7" x14ac:dyDescent="0.25">
      <c r="B20331" s="1" t="s">
        <v>50719</v>
      </c>
      <c r="C20331" s="1" t="s">
        <v>50720</v>
      </c>
      <c r="D20331" s="1" t="s">
        <v>50721</v>
      </c>
      <c r="E20331" s="1" t="s">
        <v>65</v>
      </c>
      <c r="F20331" s="1" t="s">
        <v>387</v>
      </c>
      <c r="G20331" s="1" t="s">
        <v>388</v>
      </c>
    </row>
    <row r="20332" spans="1:7" x14ac:dyDescent="0.25">
      <c r="A20332" s="1">
        <v>23400194</v>
      </c>
      <c r="B20332" s="1" t="s">
        <v>50722</v>
      </c>
      <c r="C20332" s="1" t="s">
        <v>50723</v>
      </c>
      <c r="D20332" s="1" t="s">
        <v>50724</v>
      </c>
      <c r="E20332" s="1" t="s">
        <v>65</v>
      </c>
      <c r="F20332" s="1" t="s">
        <v>5294</v>
      </c>
      <c r="G20332" s="1" t="s">
        <v>5295</v>
      </c>
    </row>
    <row r="20333" spans="1:7" x14ac:dyDescent="0.25">
      <c r="A20333" s="1">
        <v>23400195</v>
      </c>
      <c r="B20333" s="1" t="s">
        <v>50725</v>
      </c>
      <c r="C20333" s="1" t="s">
        <v>50726</v>
      </c>
      <c r="D20333" s="1" t="s">
        <v>50727</v>
      </c>
      <c r="E20333" s="1" t="s">
        <v>65</v>
      </c>
      <c r="F20333" s="1" t="s">
        <v>5294</v>
      </c>
      <c r="G20333" s="1" t="s">
        <v>5295</v>
      </c>
    </row>
    <row r="20334" spans="1:7" x14ac:dyDescent="0.25">
      <c r="A20334" s="1">
        <v>23400196</v>
      </c>
      <c r="B20334" s="1" t="s">
        <v>50728</v>
      </c>
      <c r="C20334" s="1" t="s">
        <v>50729</v>
      </c>
      <c r="D20334" s="1" t="s">
        <v>50730</v>
      </c>
      <c r="E20334" s="1" t="s">
        <v>65</v>
      </c>
      <c r="F20334" s="1" t="s">
        <v>5294</v>
      </c>
      <c r="G20334" s="1" t="s">
        <v>5295</v>
      </c>
    </row>
    <row r="20335" spans="1:7" x14ac:dyDescent="0.25">
      <c r="A20335" s="1">
        <v>23400197</v>
      </c>
      <c r="B20335" s="1" t="s">
        <v>5745</v>
      </c>
      <c r="C20335" s="1" t="s">
        <v>5746</v>
      </c>
      <c r="D20335" s="1" t="s">
        <v>5747</v>
      </c>
      <c r="E20335" s="1" t="s">
        <v>65</v>
      </c>
      <c r="F20335" s="1" t="s">
        <v>5294</v>
      </c>
      <c r="G20335" s="1" t="s">
        <v>5295</v>
      </c>
    </row>
    <row r="20336" spans="1:7" x14ac:dyDescent="0.25">
      <c r="A20336" s="1">
        <v>23400198</v>
      </c>
      <c r="B20336" s="1" t="s">
        <v>50731</v>
      </c>
      <c r="C20336" s="1" t="s">
        <v>50732</v>
      </c>
      <c r="D20336" s="1" t="s">
        <v>50733</v>
      </c>
      <c r="E20336" s="1" t="s">
        <v>65</v>
      </c>
      <c r="F20336" s="1" t="s">
        <v>5294</v>
      </c>
      <c r="G20336" s="1" t="s">
        <v>5295</v>
      </c>
    </row>
    <row r="20337" spans="1:7" x14ac:dyDescent="0.25">
      <c r="A20337" s="1">
        <v>15724002</v>
      </c>
      <c r="B20337" s="1" t="s">
        <v>14692</v>
      </c>
      <c r="C20337" s="1" t="s">
        <v>14693</v>
      </c>
      <c r="D20337" s="1" t="s">
        <v>14694</v>
      </c>
      <c r="E20337" s="1" t="s">
        <v>66</v>
      </c>
      <c r="F20337" s="1" t="s">
        <v>3393</v>
      </c>
      <c r="G20337" s="1" t="s">
        <v>3394</v>
      </c>
    </row>
    <row r="20338" spans="1:7" x14ac:dyDescent="0.25">
      <c r="A20338" s="1">
        <v>19850093</v>
      </c>
      <c r="B20338" s="1" t="s">
        <v>50734</v>
      </c>
      <c r="C20338" s="1" t="s">
        <v>50735</v>
      </c>
      <c r="D20338" s="1" t="s">
        <v>50736</v>
      </c>
      <c r="E20338" s="1" t="s">
        <v>65</v>
      </c>
      <c r="F20338" s="1" t="s">
        <v>13452</v>
      </c>
      <c r="G20338" s="1" t="s">
        <v>13453</v>
      </c>
    </row>
    <row r="20339" spans="1:7" x14ac:dyDescent="0.25">
      <c r="B20339" s="1" t="s">
        <v>50737</v>
      </c>
      <c r="C20339" s="1" t="s">
        <v>48430</v>
      </c>
      <c r="D20339" s="1" t="s">
        <v>48431</v>
      </c>
      <c r="E20339" s="1" t="s">
        <v>66</v>
      </c>
      <c r="F20339" s="1" t="s">
        <v>50738</v>
      </c>
      <c r="G20339" s="1" t="s">
        <v>199</v>
      </c>
    </row>
    <row r="20340" spans="1:7" x14ac:dyDescent="0.25">
      <c r="A20340" s="1">
        <v>17850093</v>
      </c>
      <c r="B20340" s="1" t="s">
        <v>50734</v>
      </c>
      <c r="C20340" s="1" t="s">
        <v>50734</v>
      </c>
      <c r="D20340" s="1" t="s">
        <v>50734</v>
      </c>
      <c r="E20340" s="1" t="s">
        <v>65</v>
      </c>
      <c r="F20340" s="1" t="s">
        <v>13452</v>
      </c>
      <c r="G20340" s="1" t="s">
        <v>13453</v>
      </c>
    </row>
    <row r="20341" spans="1:7" x14ac:dyDescent="0.25">
      <c r="B20341" s="1" t="s">
        <v>50739</v>
      </c>
      <c r="C20341" s="1" t="s">
        <v>50740</v>
      </c>
      <c r="D20341" s="1" t="s">
        <v>50739</v>
      </c>
      <c r="E20341" s="1" t="s">
        <v>66</v>
      </c>
      <c r="F20341" s="1" t="s">
        <v>3429</v>
      </c>
      <c r="G20341" s="1" t="s">
        <v>3430</v>
      </c>
    </row>
    <row r="20342" spans="1:7" x14ac:dyDescent="0.25">
      <c r="B20342" s="1" t="s">
        <v>50741</v>
      </c>
      <c r="C20342" s="1" t="s">
        <v>50742</v>
      </c>
      <c r="D20342" s="1" t="s">
        <v>50741</v>
      </c>
      <c r="E20342" s="1" t="s">
        <v>66</v>
      </c>
      <c r="F20342" s="1" t="s">
        <v>3429</v>
      </c>
      <c r="G20342" s="1" t="s">
        <v>3430</v>
      </c>
    </row>
    <row r="20343" spans="1:7" x14ac:dyDescent="0.25">
      <c r="B20343" s="1" t="s">
        <v>50743</v>
      </c>
      <c r="C20343" s="1" t="s">
        <v>50744</v>
      </c>
      <c r="D20343" s="1" t="s">
        <v>50745</v>
      </c>
      <c r="E20343" s="1" t="s">
        <v>66</v>
      </c>
      <c r="F20343" s="1" t="s">
        <v>3429</v>
      </c>
      <c r="G20343" s="1" t="s">
        <v>3430</v>
      </c>
    </row>
    <row r="20344" spans="1:7" x14ac:dyDescent="0.25">
      <c r="B20344" s="1" t="s">
        <v>13269</v>
      </c>
      <c r="C20344" s="1" t="s">
        <v>13270</v>
      </c>
      <c r="D20344" s="1" t="s">
        <v>13271</v>
      </c>
      <c r="E20344" s="1" t="s">
        <v>66</v>
      </c>
      <c r="F20344" s="1" t="s">
        <v>9513</v>
      </c>
      <c r="G20344" s="1" t="s">
        <v>9514</v>
      </c>
    </row>
    <row r="20345" spans="1:7" x14ac:dyDescent="0.25">
      <c r="B20345" s="1" t="s">
        <v>50746</v>
      </c>
      <c r="C20345" s="1" t="s">
        <v>50747</v>
      </c>
      <c r="D20345" s="1" t="s">
        <v>50748</v>
      </c>
      <c r="E20345" s="1" t="s">
        <v>66</v>
      </c>
      <c r="F20345" s="1" t="s">
        <v>45503</v>
      </c>
      <c r="G20345" s="1" t="s">
        <v>199</v>
      </c>
    </row>
    <row r="20346" spans="1:7" x14ac:dyDescent="0.25">
      <c r="A20346" s="1">
        <v>35510452</v>
      </c>
      <c r="B20346" s="1" t="s">
        <v>50749</v>
      </c>
      <c r="C20346" s="1" t="s">
        <v>50750</v>
      </c>
      <c r="D20346" s="1" t="s">
        <v>50751</v>
      </c>
      <c r="E20346" s="1" t="s">
        <v>65</v>
      </c>
      <c r="F20346" s="1" t="s">
        <v>50752</v>
      </c>
      <c r="G20346" s="1" t="s">
        <v>50753</v>
      </c>
    </row>
    <row r="20347" spans="1:7" x14ac:dyDescent="0.25">
      <c r="A20347" s="1">
        <v>37140558</v>
      </c>
      <c r="B20347" s="1" t="s">
        <v>50754</v>
      </c>
      <c r="C20347" s="1" t="s">
        <v>50754</v>
      </c>
      <c r="D20347" s="1" t="s">
        <v>50754</v>
      </c>
      <c r="G20347" s="1" t="s">
        <v>199</v>
      </c>
    </row>
    <row r="20348" spans="1:7" x14ac:dyDescent="0.25">
      <c r="B20348" s="1" t="s">
        <v>50755</v>
      </c>
      <c r="C20348" s="1" t="s">
        <v>50756</v>
      </c>
      <c r="D20348" s="1" t="s">
        <v>50757</v>
      </c>
      <c r="E20348" s="1" t="s">
        <v>66</v>
      </c>
      <c r="F20348" s="1" t="s">
        <v>2196</v>
      </c>
      <c r="G20348" s="1" t="s">
        <v>2197</v>
      </c>
    </row>
    <row r="20349" spans="1:7" x14ac:dyDescent="0.25">
      <c r="B20349" s="1" t="s">
        <v>50758</v>
      </c>
      <c r="C20349" s="1" t="s">
        <v>50759</v>
      </c>
      <c r="D20349" s="1" t="s">
        <v>50760</v>
      </c>
      <c r="E20349" s="1" t="s">
        <v>66</v>
      </c>
      <c r="F20349" s="1" t="s">
        <v>20754</v>
      </c>
      <c r="G20349" s="1" t="s">
        <v>20755</v>
      </c>
    </row>
    <row r="20350" spans="1:7" x14ac:dyDescent="0.25">
      <c r="B20350" s="1" t="s">
        <v>50761</v>
      </c>
      <c r="C20350" s="1" t="s">
        <v>50762</v>
      </c>
      <c r="D20350" s="1" t="s">
        <v>50763</v>
      </c>
      <c r="E20350" s="1" t="s">
        <v>66</v>
      </c>
      <c r="F20350" s="1" t="s">
        <v>977</v>
      </c>
      <c r="G20350" s="1" t="s">
        <v>978</v>
      </c>
    </row>
    <row r="20351" spans="1:7" x14ac:dyDescent="0.25">
      <c r="B20351" s="1" t="s">
        <v>50764</v>
      </c>
      <c r="C20351" s="1" t="s">
        <v>50765</v>
      </c>
      <c r="D20351" s="1" t="s">
        <v>50766</v>
      </c>
      <c r="E20351" s="1" t="s">
        <v>66</v>
      </c>
      <c r="F20351" s="1" t="s">
        <v>977</v>
      </c>
      <c r="G20351" s="1" t="s">
        <v>978</v>
      </c>
    </row>
    <row r="20352" spans="1:7" x14ac:dyDescent="0.25">
      <c r="B20352" s="1" t="s">
        <v>50767</v>
      </c>
      <c r="C20352" s="1" t="s">
        <v>50768</v>
      </c>
      <c r="D20352" s="1" t="s">
        <v>50769</v>
      </c>
      <c r="E20352" s="1" t="s">
        <v>66</v>
      </c>
      <c r="F20352" s="1" t="s">
        <v>977</v>
      </c>
      <c r="G20352" s="1" t="s">
        <v>978</v>
      </c>
    </row>
    <row r="20353" spans="1:7" x14ac:dyDescent="0.25">
      <c r="B20353" s="1" t="s">
        <v>50770</v>
      </c>
      <c r="C20353" s="1" t="s">
        <v>50771</v>
      </c>
      <c r="D20353" s="1" t="s">
        <v>50772</v>
      </c>
      <c r="E20353" s="1" t="s">
        <v>66</v>
      </c>
      <c r="F20353" s="1" t="s">
        <v>2196</v>
      </c>
      <c r="G20353" s="1" t="s">
        <v>2197</v>
      </c>
    </row>
    <row r="20354" spans="1:7" x14ac:dyDescent="0.25">
      <c r="B20354" s="1" t="s">
        <v>50773</v>
      </c>
      <c r="C20354" s="1" t="s">
        <v>50774</v>
      </c>
      <c r="D20354" s="1" t="s">
        <v>50775</v>
      </c>
      <c r="E20354" s="1" t="s">
        <v>66</v>
      </c>
      <c r="F20354" s="1" t="s">
        <v>28</v>
      </c>
      <c r="G20354" s="1" t="s">
        <v>4273</v>
      </c>
    </row>
    <row r="20355" spans="1:7" x14ac:dyDescent="0.25">
      <c r="A20355" s="1">
        <v>19990014</v>
      </c>
      <c r="B20355" s="1" t="s">
        <v>50776</v>
      </c>
      <c r="C20355" s="1" t="s">
        <v>50776</v>
      </c>
      <c r="D20355" s="1" t="s">
        <v>50776</v>
      </c>
      <c r="E20355" s="1" t="s">
        <v>66</v>
      </c>
      <c r="F20355" s="1" t="s">
        <v>15993</v>
      </c>
      <c r="G20355" s="1" t="s">
        <v>15994</v>
      </c>
    </row>
    <row r="20356" spans="1:7" x14ac:dyDescent="0.25">
      <c r="A20356" s="1">
        <v>19990015</v>
      </c>
      <c r="B20356" s="1" t="s">
        <v>50777</v>
      </c>
      <c r="C20356" s="1" t="s">
        <v>50777</v>
      </c>
      <c r="D20356" s="1" t="s">
        <v>50777</v>
      </c>
      <c r="E20356" s="1" t="s">
        <v>66</v>
      </c>
      <c r="F20356" s="1" t="s">
        <v>15993</v>
      </c>
      <c r="G20356" s="1" t="s">
        <v>15994</v>
      </c>
    </row>
    <row r="20357" spans="1:7" x14ac:dyDescent="0.25">
      <c r="A20357" s="1">
        <v>19990016</v>
      </c>
      <c r="B20357" s="1" t="s">
        <v>50778</v>
      </c>
      <c r="C20357" s="1" t="s">
        <v>50778</v>
      </c>
      <c r="D20357" s="1" t="s">
        <v>50778</v>
      </c>
      <c r="E20357" s="1" t="s">
        <v>66</v>
      </c>
      <c r="F20357" s="1" t="s">
        <v>15993</v>
      </c>
      <c r="G20357" s="1" t="s">
        <v>15994</v>
      </c>
    </row>
    <row r="20358" spans="1:7" x14ac:dyDescent="0.25">
      <c r="A20358" s="1">
        <v>19990012</v>
      </c>
      <c r="B20358" s="1" t="s">
        <v>50779</v>
      </c>
      <c r="C20358" s="1" t="s">
        <v>50779</v>
      </c>
      <c r="D20358" s="1" t="s">
        <v>50779</v>
      </c>
      <c r="E20358" s="1" t="s">
        <v>66</v>
      </c>
      <c r="F20358" s="1" t="s">
        <v>15993</v>
      </c>
      <c r="G20358" s="1" t="s">
        <v>15994</v>
      </c>
    </row>
    <row r="20359" spans="1:7" x14ac:dyDescent="0.25">
      <c r="B20359" s="1" t="s">
        <v>50780</v>
      </c>
      <c r="C20359" s="1" t="s">
        <v>50781</v>
      </c>
      <c r="D20359" s="1" t="s">
        <v>50782</v>
      </c>
      <c r="E20359" s="1" t="s">
        <v>65</v>
      </c>
      <c r="F20359" s="1" t="s">
        <v>233</v>
      </c>
      <c r="G20359" s="1" t="s">
        <v>234</v>
      </c>
    </row>
    <row r="20360" spans="1:7" x14ac:dyDescent="0.25">
      <c r="B20360" s="1" t="s">
        <v>30893</v>
      </c>
      <c r="C20360" s="1" t="s">
        <v>30894</v>
      </c>
      <c r="D20360" s="1" t="s">
        <v>30895</v>
      </c>
      <c r="E20360" s="1" t="s">
        <v>66</v>
      </c>
      <c r="F20360" s="1" t="s">
        <v>387</v>
      </c>
      <c r="G20360" s="1" t="s">
        <v>388</v>
      </c>
    </row>
    <row r="20361" spans="1:7" x14ac:dyDescent="0.25">
      <c r="B20361" s="1" t="s">
        <v>50783</v>
      </c>
      <c r="C20361" s="1" t="s">
        <v>50784</v>
      </c>
      <c r="D20361" s="1" t="s">
        <v>50785</v>
      </c>
      <c r="E20361" s="1" t="s">
        <v>66</v>
      </c>
      <c r="F20361" s="1" t="s">
        <v>1021</v>
      </c>
      <c r="G20361" s="1" t="s">
        <v>1022</v>
      </c>
    </row>
    <row r="20362" spans="1:7" x14ac:dyDescent="0.25">
      <c r="B20362" s="1" t="s">
        <v>50786</v>
      </c>
      <c r="C20362" s="1" t="s">
        <v>50787</v>
      </c>
      <c r="D20362" s="1" t="s">
        <v>50788</v>
      </c>
      <c r="E20362" s="1" t="s">
        <v>66</v>
      </c>
      <c r="F20362" s="1" t="s">
        <v>1021</v>
      </c>
      <c r="G20362" s="1" t="s">
        <v>1022</v>
      </c>
    </row>
    <row r="20363" spans="1:7" x14ac:dyDescent="0.25">
      <c r="B20363" s="1" t="s">
        <v>50789</v>
      </c>
      <c r="C20363" s="1" t="s">
        <v>50790</v>
      </c>
      <c r="D20363" s="1" t="s">
        <v>50791</v>
      </c>
      <c r="E20363" s="1" t="s">
        <v>66</v>
      </c>
      <c r="F20363" s="1" t="s">
        <v>1942</v>
      </c>
      <c r="G20363" s="1" t="s">
        <v>1943</v>
      </c>
    </row>
    <row r="20364" spans="1:7" x14ac:dyDescent="0.25">
      <c r="A20364" s="1">
        <v>35085072</v>
      </c>
      <c r="B20364" s="1" t="s">
        <v>50792</v>
      </c>
      <c r="C20364" s="1" t="s">
        <v>50793</v>
      </c>
      <c r="D20364" s="1" t="s">
        <v>50794</v>
      </c>
      <c r="E20364" s="1" t="s">
        <v>66</v>
      </c>
      <c r="F20364" s="1" t="s">
        <v>3196</v>
      </c>
      <c r="G20364" s="1" t="s">
        <v>3197</v>
      </c>
    </row>
    <row r="20365" spans="1:7" x14ac:dyDescent="0.25">
      <c r="B20365" s="1" t="s">
        <v>50795</v>
      </c>
      <c r="C20365" s="1" t="s">
        <v>50796</v>
      </c>
      <c r="D20365" s="1" t="s">
        <v>50797</v>
      </c>
      <c r="E20365" s="1" t="s">
        <v>66</v>
      </c>
      <c r="F20365" s="1" t="s">
        <v>50798</v>
      </c>
      <c r="G20365" s="1" t="s">
        <v>50799</v>
      </c>
    </row>
    <row r="20366" spans="1:7" x14ac:dyDescent="0.25">
      <c r="B20366" s="1" t="s">
        <v>50800</v>
      </c>
      <c r="C20366" s="1" t="s">
        <v>50801</v>
      </c>
      <c r="D20366" s="1" t="s">
        <v>50802</v>
      </c>
      <c r="E20366" s="1" t="s">
        <v>66</v>
      </c>
      <c r="G20366" s="1" t="s">
        <v>199</v>
      </c>
    </row>
    <row r="20367" spans="1:7" x14ac:dyDescent="0.25">
      <c r="A20367" s="1">
        <v>35260866</v>
      </c>
      <c r="B20367" s="1" t="s">
        <v>50803</v>
      </c>
      <c r="C20367" s="1" t="s">
        <v>50804</v>
      </c>
      <c r="D20367" s="1" t="s">
        <v>50805</v>
      </c>
      <c r="E20367" s="1" t="s">
        <v>66</v>
      </c>
      <c r="F20367" s="1" t="s">
        <v>1000</v>
      </c>
      <c r="G20367" s="1" t="s">
        <v>1001</v>
      </c>
    </row>
    <row r="20368" spans="1:7" x14ac:dyDescent="0.25">
      <c r="A20368" s="1">
        <v>35260867</v>
      </c>
      <c r="B20368" s="1" t="s">
        <v>50806</v>
      </c>
      <c r="C20368" s="1" t="s">
        <v>50807</v>
      </c>
      <c r="D20368" s="1" t="s">
        <v>50808</v>
      </c>
      <c r="E20368" s="1" t="s">
        <v>66</v>
      </c>
      <c r="F20368" s="1" t="s">
        <v>1000</v>
      </c>
      <c r="G20368" s="1" t="s">
        <v>1001</v>
      </c>
    </row>
    <row r="20369" spans="1:7" x14ac:dyDescent="0.25">
      <c r="B20369" s="1" t="s">
        <v>50809</v>
      </c>
      <c r="C20369" s="1" t="s">
        <v>50810</v>
      </c>
      <c r="D20369" s="1" t="s">
        <v>50811</v>
      </c>
      <c r="E20369" s="1" t="s">
        <v>66</v>
      </c>
      <c r="F20369" s="1" t="s">
        <v>356</v>
      </c>
      <c r="G20369" s="1" t="s">
        <v>357</v>
      </c>
    </row>
    <row r="20370" spans="1:7" x14ac:dyDescent="0.25">
      <c r="A20370" s="1">
        <v>35250019</v>
      </c>
      <c r="B20370" s="1" t="s">
        <v>125</v>
      </c>
      <c r="C20370" s="1" t="s">
        <v>50812</v>
      </c>
      <c r="D20370" s="1" t="s">
        <v>50813</v>
      </c>
      <c r="E20370" s="1" t="s">
        <v>65</v>
      </c>
      <c r="F20370" s="1" t="s">
        <v>2713</v>
      </c>
      <c r="G20370" s="1" t="s">
        <v>2714</v>
      </c>
    </row>
    <row r="20371" spans="1:7" x14ac:dyDescent="0.25">
      <c r="B20371" s="1" t="s">
        <v>50814</v>
      </c>
      <c r="C20371" s="1" t="s">
        <v>50815</v>
      </c>
      <c r="D20371" s="1" t="s">
        <v>50816</v>
      </c>
      <c r="E20371" s="1" t="s">
        <v>66</v>
      </c>
      <c r="F20371" s="1" t="s">
        <v>417</v>
      </c>
      <c r="G20371" s="1" t="s">
        <v>418</v>
      </c>
    </row>
    <row r="20372" spans="1:7" x14ac:dyDescent="0.25">
      <c r="A20372" s="1">
        <v>19798008</v>
      </c>
      <c r="B20372" s="1" t="s">
        <v>50817</v>
      </c>
      <c r="C20372" s="1" t="s">
        <v>50818</v>
      </c>
      <c r="D20372" s="1" t="s">
        <v>50819</v>
      </c>
      <c r="E20372" s="1" t="s">
        <v>66</v>
      </c>
      <c r="F20372" s="1" t="s">
        <v>47570</v>
      </c>
      <c r="G20372" s="1" t="s">
        <v>199</v>
      </c>
    </row>
    <row r="20373" spans="1:7" x14ac:dyDescent="0.25">
      <c r="A20373" s="1">
        <v>37140559</v>
      </c>
      <c r="B20373" s="1" t="s">
        <v>50820</v>
      </c>
      <c r="C20373" s="1" t="s">
        <v>50820</v>
      </c>
      <c r="D20373" s="1" t="s">
        <v>50820</v>
      </c>
      <c r="G20373" s="1" t="s">
        <v>199</v>
      </c>
    </row>
    <row r="20374" spans="1:7" x14ac:dyDescent="0.25">
      <c r="A20374" s="1">
        <v>37140561</v>
      </c>
      <c r="B20374" s="1" t="s">
        <v>50821</v>
      </c>
      <c r="C20374" s="1" t="s">
        <v>50821</v>
      </c>
      <c r="D20374" s="1" t="s">
        <v>50821</v>
      </c>
      <c r="G20374" s="1" t="s">
        <v>199</v>
      </c>
    </row>
    <row r="20375" spans="1:7" x14ac:dyDescent="0.25">
      <c r="A20375" s="1">
        <v>23350053</v>
      </c>
      <c r="B20375" s="1" t="s">
        <v>50822</v>
      </c>
      <c r="C20375" s="1" t="s">
        <v>50823</v>
      </c>
      <c r="D20375" s="1" t="s">
        <v>50824</v>
      </c>
      <c r="E20375" s="1" t="s">
        <v>66</v>
      </c>
      <c r="F20375" s="1" t="s">
        <v>50825</v>
      </c>
      <c r="G20375" s="1" t="s">
        <v>50826</v>
      </c>
    </row>
    <row r="20376" spans="1:7" x14ac:dyDescent="0.25">
      <c r="B20376" s="1" t="s">
        <v>50827</v>
      </c>
      <c r="C20376" s="1" t="s">
        <v>50828</v>
      </c>
      <c r="D20376" s="1" t="s">
        <v>50829</v>
      </c>
      <c r="E20376" s="1" t="s">
        <v>66</v>
      </c>
      <c r="F20376" s="1" t="s">
        <v>42037</v>
      </c>
      <c r="G20376" s="1" t="s">
        <v>42038</v>
      </c>
    </row>
    <row r="20377" spans="1:7" x14ac:dyDescent="0.25">
      <c r="B20377" s="1" t="s">
        <v>50830</v>
      </c>
      <c r="C20377" s="1" t="s">
        <v>50831</v>
      </c>
      <c r="D20377" s="1" t="s">
        <v>50832</v>
      </c>
      <c r="E20377" s="1" t="s">
        <v>66</v>
      </c>
      <c r="F20377" s="1" t="s">
        <v>2351</v>
      </c>
      <c r="G20377" s="1" t="s">
        <v>2352</v>
      </c>
    </row>
    <row r="20378" spans="1:7" x14ac:dyDescent="0.25">
      <c r="B20378" s="1" t="s">
        <v>50833</v>
      </c>
      <c r="C20378" s="1" t="s">
        <v>50834</v>
      </c>
      <c r="D20378" s="1" t="s">
        <v>50835</v>
      </c>
      <c r="E20378" s="1" t="s">
        <v>66</v>
      </c>
      <c r="F20378" s="1" t="s">
        <v>47999</v>
      </c>
      <c r="G20378" s="1" t="s">
        <v>199</v>
      </c>
    </row>
    <row r="20379" spans="1:7" x14ac:dyDescent="0.25">
      <c r="B20379" s="1" t="s">
        <v>50836</v>
      </c>
      <c r="C20379" s="1" t="s">
        <v>50837</v>
      </c>
      <c r="D20379" s="1" t="s">
        <v>50838</v>
      </c>
      <c r="E20379" s="1" t="s">
        <v>66</v>
      </c>
      <c r="F20379" s="1" t="s">
        <v>47999</v>
      </c>
      <c r="G20379" s="1" t="s">
        <v>199</v>
      </c>
    </row>
    <row r="20380" spans="1:7" x14ac:dyDescent="0.25">
      <c r="B20380" s="1" t="s">
        <v>50839</v>
      </c>
      <c r="C20380" s="1" t="s">
        <v>50840</v>
      </c>
      <c r="D20380" s="1" t="s">
        <v>50841</v>
      </c>
      <c r="E20380" s="1" t="s">
        <v>66</v>
      </c>
      <c r="F20380" s="1" t="s">
        <v>47999</v>
      </c>
      <c r="G20380" s="1" t="s">
        <v>199</v>
      </c>
    </row>
    <row r="20381" spans="1:7" x14ac:dyDescent="0.25">
      <c r="B20381" s="1" t="s">
        <v>50842</v>
      </c>
      <c r="C20381" s="1" t="s">
        <v>50843</v>
      </c>
      <c r="D20381" s="1" t="s">
        <v>50844</v>
      </c>
      <c r="E20381" s="1" t="s">
        <v>66</v>
      </c>
      <c r="F20381" s="1" t="s">
        <v>47999</v>
      </c>
      <c r="G20381" s="1" t="s">
        <v>199</v>
      </c>
    </row>
    <row r="20382" spans="1:7" x14ac:dyDescent="0.25">
      <c r="B20382" s="1" t="s">
        <v>50845</v>
      </c>
      <c r="C20382" s="1" t="s">
        <v>50846</v>
      </c>
      <c r="D20382" s="1" t="s">
        <v>50847</v>
      </c>
      <c r="E20382" s="1" t="s">
        <v>66</v>
      </c>
      <c r="F20382" s="1" t="s">
        <v>47999</v>
      </c>
      <c r="G20382" s="1" t="s">
        <v>199</v>
      </c>
    </row>
    <row r="20383" spans="1:7" x14ac:dyDescent="0.25">
      <c r="B20383" s="1" t="s">
        <v>50848</v>
      </c>
      <c r="C20383" s="1" t="s">
        <v>50849</v>
      </c>
      <c r="D20383" s="1" t="s">
        <v>50850</v>
      </c>
      <c r="E20383" s="1" t="s">
        <v>66</v>
      </c>
      <c r="F20383" s="1" t="s">
        <v>47999</v>
      </c>
      <c r="G20383" s="1" t="s">
        <v>199</v>
      </c>
    </row>
    <row r="20384" spans="1:7" x14ac:dyDescent="0.25">
      <c r="B20384" s="1" t="s">
        <v>50851</v>
      </c>
      <c r="C20384" s="1" t="s">
        <v>50852</v>
      </c>
      <c r="D20384" s="1" t="s">
        <v>50853</v>
      </c>
      <c r="E20384" s="1" t="s">
        <v>66</v>
      </c>
      <c r="F20384" s="1" t="s">
        <v>47999</v>
      </c>
      <c r="G20384" s="1" t="s">
        <v>199</v>
      </c>
    </row>
    <row r="20385" spans="1:7" x14ac:dyDescent="0.25">
      <c r="B20385" s="1" t="s">
        <v>10169</v>
      </c>
      <c r="C20385" s="1" t="s">
        <v>10170</v>
      </c>
      <c r="D20385" s="1" t="s">
        <v>10171</v>
      </c>
      <c r="E20385" s="1" t="s">
        <v>66</v>
      </c>
      <c r="F20385" s="1" t="s">
        <v>398</v>
      </c>
      <c r="G20385" s="1" t="s">
        <v>399</v>
      </c>
    </row>
    <row r="20386" spans="1:7" x14ac:dyDescent="0.25">
      <c r="B20386" s="1" t="s">
        <v>10169</v>
      </c>
      <c r="C20386" s="1" t="s">
        <v>10170</v>
      </c>
      <c r="D20386" s="1" t="s">
        <v>10171</v>
      </c>
      <c r="E20386" s="1" t="s">
        <v>66</v>
      </c>
      <c r="F20386" s="1" t="s">
        <v>398</v>
      </c>
      <c r="G20386" s="1" t="s">
        <v>399</v>
      </c>
    </row>
    <row r="20387" spans="1:7" x14ac:dyDescent="0.25">
      <c r="B20387" s="1" t="s">
        <v>10169</v>
      </c>
      <c r="C20387" s="1" t="s">
        <v>10170</v>
      </c>
      <c r="D20387" s="1" t="s">
        <v>10171</v>
      </c>
      <c r="E20387" s="1" t="s">
        <v>66</v>
      </c>
      <c r="F20387" s="1" t="s">
        <v>398</v>
      </c>
      <c r="G20387" s="1" t="s">
        <v>399</v>
      </c>
    </row>
    <row r="20388" spans="1:7" x14ac:dyDescent="0.25">
      <c r="B20388" s="1" t="s">
        <v>50854</v>
      </c>
      <c r="C20388" s="1" t="s">
        <v>50855</v>
      </c>
      <c r="D20388" s="1" t="s">
        <v>50856</v>
      </c>
      <c r="E20388" s="1" t="s">
        <v>65</v>
      </c>
      <c r="F20388" s="1" t="s">
        <v>480</v>
      </c>
      <c r="G20388" s="1" t="s">
        <v>481</v>
      </c>
    </row>
    <row r="20389" spans="1:7" x14ac:dyDescent="0.25">
      <c r="A20389" s="1">
        <v>35261168</v>
      </c>
      <c r="B20389" s="1" t="s">
        <v>50857</v>
      </c>
      <c r="C20389" s="1" t="s">
        <v>50857</v>
      </c>
      <c r="D20389" s="1" t="s">
        <v>50858</v>
      </c>
      <c r="G20389" s="1" t="s">
        <v>199</v>
      </c>
    </row>
    <row r="20390" spans="1:7" x14ac:dyDescent="0.25">
      <c r="B20390" s="1" t="s">
        <v>50859</v>
      </c>
      <c r="C20390" s="1" t="s">
        <v>50860</v>
      </c>
      <c r="D20390" s="1" t="s">
        <v>50861</v>
      </c>
      <c r="E20390" s="1" t="s">
        <v>65</v>
      </c>
      <c r="F20390" s="1" t="s">
        <v>480</v>
      </c>
      <c r="G20390" s="1" t="s">
        <v>481</v>
      </c>
    </row>
    <row r="20391" spans="1:7" x14ac:dyDescent="0.25">
      <c r="B20391" s="1" t="s">
        <v>50862</v>
      </c>
      <c r="C20391" s="1" t="s">
        <v>50863</v>
      </c>
      <c r="D20391" s="1" t="s">
        <v>50864</v>
      </c>
      <c r="E20391" s="1" t="s">
        <v>65</v>
      </c>
      <c r="F20391" s="1" t="s">
        <v>480</v>
      </c>
      <c r="G20391" s="1" t="s">
        <v>481</v>
      </c>
    </row>
    <row r="20392" spans="1:7" x14ac:dyDescent="0.25">
      <c r="A20392" s="1">
        <v>33901152</v>
      </c>
      <c r="B20392" s="1" t="s">
        <v>50865</v>
      </c>
      <c r="C20392" s="1" t="s">
        <v>50866</v>
      </c>
      <c r="D20392" s="1" t="s">
        <v>50867</v>
      </c>
      <c r="E20392" s="1" t="s">
        <v>66</v>
      </c>
      <c r="F20392" s="1" t="s">
        <v>387</v>
      </c>
      <c r="G20392" s="1" t="s">
        <v>388</v>
      </c>
    </row>
    <row r="20393" spans="1:7" x14ac:dyDescent="0.25">
      <c r="B20393" s="1" t="s">
        <v>50868</v>
      </c>
      <c r="C20393" s="1" t="s">
        <v>50869</v>
      </c>
      <c r="D20393" s="1" t="s">
        <v>50870</v>
      </c>
      <c r="E20393" s="1" t="s">
        <v>66</v>
      </c>
      <c r="F20393" s="1" t="s">
        <v>1356</v>
      </c>
      <c r="G20393" s="1" t="s">
        <v>1357</v>
      </c>
    </row>
    <row r="20394" spans="1:7" x14ac:dyDescent="0.25">
      <c r="B20394" s="1" t="s">
        <v>50871</v>
      </c>
      <c r="C20394" s="1" t="s">
        <v>50872</v>
      </c>
      <c r="D20394" s="1" t="s">
        <v>50873</v>
      </c>
      <c r="E20394" s="1" t="s">
        <v>66</v>
      </c>
      <c r="F20394" s="1" t="s">
        <v>977</v>
      </c>
      <c r="G20394" s="1" t="s">
        <v>978</v>
      </c>
    </row>
    <row r="20395" spans="1:7" x14ac:dyDescent="0.25">
      <c r="A20395" s="1">
        <v>33901153</v>
      </c>
      <c r="B20395" s="1" t="s">
        <v>50874</v>
      </c>
      <c r="C20395" s="1" t="s">
        <v>50875</v>
      </c>
      <c r="D20395" s="1" t="s">
        <v>50876</v>
      </c>
      <c r="E20395" s="1" t="s">
        <v>65</v>
      </c>
      <c r="F20395" s="1" t="s">
        <v>171</v>
      </c>
      <c r="G20395" s="1" t="s">
        <v>172</v>
      </c>
    </row>
    <row r="20396" spans="1:7" x14ac:dyDescent="0.25">
      <c r="A20396" s="1">
        <v>33901154</v>
      </c>
      <c r="B20396" s="1" t="s">
        <v>50877</v>
      </c>
      <c r="C20396" s="1" t="s">
        <v>50878</v>
      </c>
      <c r="D20396" s="1" t="s">
        <v>50879</v>
      </c>
      <c r="E20396" s="1" t="s">
        <v>65</v>
      </c>
      <c r="F20396" s="1" t="s">
        <v>171</v>
      </c>
      <c r="G20396" s="1" t="s">
        <v>172</v>
      </c>
    </row>
    <row r="20397" spans="1:7" x14ac:dyDescent="0.25">
      <c r="B20397" s="1" t="s">
        <v>39640</v>
      </c>
      <c r="C20397" s="1" t="s">
        <v>39641</v>
      </c>
      <c r="D20397" s="1" t="s">
        <v>50880</v>
      </c>
      <c r="E20397" s="1" t="s">
        <v>66</v>
      </c>
      <c r="F20397" s="1" t="s">
        <v>4167</v>
      </c>
      <c r="G20397" s="1" t="s">
        <v>4168</v>
      </c>
    </row>
    <row r="20398" spans="1:7" x14ac:dyDescent="0.25">
      <c r="A20398" s="1">
        <v>33901155</v>
      </c>
      <c r="B20398" s="1" t="s">
        <v>50881</v>
      </c>
      <c r="C20398" s="1" t="s">
        <v>50882</v>
      </c>
      <c r="D20398" s="1" t="s">
        <v>50883</v>
      </c>
      <c r="E20398" s="1" t="s">
        <v>65</v>
      </c>
      <c r="F20398" s="1" t="s">
        <v>171</v>
      </c>
      <c r="G20398" s="1" t="s">
        <v>172</v>
      </c>
    </row>
    <row r="20399" spans="1:7" x14ac:dyDescent="0.25">
      <c r="A20399" s="1">
        <v>19046026</v>
      </c>
      <c r="B20399" s="1" t="s">
        <v>11895</v>
      </c>
      <c r="C20399" s="1" t="s">
        <v>11896</v>
      </c>
      <c r="D20399" s="1" t="s">
        <v>11897</v>
      </c>
      <c r="E20399" s="1" t="s">
        <v>65</v>
      </c>
      <c r="F20399" s="1" t="s">
        <v>102</v>
      </c>
      <c r="G20399" s="1" t="s">
        <v>1053</v>
      </c>
    </row>
    <row r="20400" spans="1:7" x14ac:dyDescent="0.25">
      <c r="B20400" s="1" t="s">
        <v>50884</v>
      </c>
      <c r="C20400" s="1" t="s">
        <v>50885</v>
      </c>
      <c r="D20400" s="1" t="s">
        <v>50886</v>
      </c>
      <c r="E20400" s="1" t="s">
        <v>65</v>
      </c>
      <c r="F20400" s="1" t="s">
        <v>387</v>
      </c>
      <c r="G20400" s="1" t="s">
        <v>388</v>
      </c>
    </row>
    <row r="20401" spans="1:7" x14ac:dyDescent="0.25">
      <c r="A20401" s="1">
        <v>19046016</v>
      </c>
      <c r="B20401" s="1" t="s">
        <v>11871</v>
      </c>
      <c r="C20401" s="1" t="s">
        <v>11872</v>
      </c>
      <c r="D20401" s="1" t="s">
        <v>11873</v>
      </c>
      <c r="E20401" s="1" t="s">
        <v>66</v>
      </c>
      <c r="F20401" s="1" t="s">
        <v>1335</v>
      </c>
      <c r="G20401" s="1" t="s">
        <v>1336</v>
      </c>
    </row>
    <row r="20402" spans="1:7" x14ac:dyDescent="0.25">
      <c r="A20402" s="1">
        <v>19046011</v>
      </c>
      <c r="B20402" s="1" t="s">
        <v>11856</v>
      </c>
      <c r="C20402" s="1" t="s">
        <v>11857</v>
      </c>
      <c r="D20402" s="1" t="s">
        <v>11858</v>
      </c>
      <c r="E20402" s="1" t="s">
        <v>66</v>
      </c>
      <c r="F20402" s="1" t="s">
        <v>1335</v>
      </c>
      <c r="G20402" s="1" t="s">
        <v>1336</v>
      </c>
    </row>
    <row r="20403" spans="1:7" x14ac:dyDescent="0.25">
      <c r="A20403" s="1">
        <v>19746000</v>
      </c>
      <c r="B20403" s="1" t="s">
        <v>13142</v>
      </c>
      <c r="C20403" s="1" t="s">
        <v>13143</v>
      </c>
      <c r="D20403" s="1" t="s">
        <v>13144</v>
      </c>
      <c r="E20403" s="1" t="s">
        <v>66</v>
      </c>
      <c r="F20403" s="1" t="s">
        <v>1335</v>
      </c>
      <c r="G20403" s="1" t="s">
        <v>1336</v>
      </c>
    </row>
    <row r="20404" spans="1:7" x14ac:dyDescent="0.25">
      <c r="A20404" s="1">
        <v>19046006</v>
      </c>
      <c r="B20404" s="1" t="s">
        <v>11841</v>
      </c>
      <c r="C20404" s="1" t="s">
        <v>11842</v>
      </c>
      <c r="D20404" s="1" t="s">
        <v>11843</v>
      </c>
      <c r="E20404" s="1" t="s">
        <v>66</v>
      </c>
      <c r="F20404" s="1" t="s">
        <v>1335</v>
      </c>
      <c r="G20404" s="1" t="s">
        <v>1336</v>
      </c>
    </row>
    <row r="20405" spans="1:7" x14ac:dyDescent="0.25">
      <c r="A20405" s="1">
        <v>19046007</v>
      </c>
      <c r="B20405" s="1" t="s">
        <v>11844</v>
      </c>
      <c r="C20405" s="1" t="s">
        <v>11845</v>
      </c>
      <c r="D20405" s="1" t="s">
        <v>11846</v>
      </c>
      <c r="E20405" s="1" t="s">
        <v>66</v>
      </c>
      <c r="F20405" s="1" t="s">
        <v>1335</v>
      </c>
      <c r="G20405" s="1" t="s">
        <v>1336</v>
      </c>
    </row>
    <row r="20406" spans="1:7" x14ac:dyDescent="0.25">
      <c r="A20406" s="1">
        <v>19046008</v>
      </c>
      <c r="B20406" s="1" t="s">
        <v>11847</v>
      </c>
      <c r="C20406" s="1" t="s">
        <v>11848</v>
      </c>
      <c r="D20406" s="1" t="s">
        <v>11849</v>
      </c>
      <c r="E20406" s="1" t="s">
        <v>66</v>
      </c>
      <c r="F20406" s="1" t="s">
        <v>1335</v>
      </c>
      <c r="G20406" s="1" t="s">
        <v>1336</v>
      </c>
    </row>
    <row r="20407" spans="1:7" x14ac:dyDescent="0.25">
      <c r="A20407" s="1">
        <v>19045102</v>
      </c>
      <c r="B20407" s="1" t="s">
        <v>11763</v>
      </c>
      <c r="C20407" s="1" t="s">
        <v>11792</v>
      </c>
      <c r="D20407" s="1" t="s">
        <v>11793</v>
      </c>
      <c r="E20407" s="1" t="s">
        <v>66</v>
      </c>
      <c r="F20407" s="1" t="s">
        <v>11766</v>
      </c>
      <c r="G20407" s="1" t="s">
        <v>11767</v>
      </c>
    </row>
    <row r="20408" spans="1:7" x14ac:dyDescent="0.25">
      <c r="A20408" s="1">
        <v>19046018</v>
      </c>
      <c r="B20408" s="1" t="s">
        <v>11874</v>
      </c>
      <c r="C20408" s="1" t="s">
        <v>11875</v>
      </c>
      <c r="D20408" s="1" t="s">
        <v>11876</v>
      </c>
      <c r="E20408" s="1" t="s">
        <v>66</v>
      </c>
      <c r="F20408" s="1" t="s">
        <v>1335</v>
      </c>
      <c r="G20408" s="1" t="s">
        <v>1336</v>
      </c>
    </row>
    <row r="20409" spans="1:7" x14ac:dyDescent="0.25">
      <c r="A20409" s="1">
        <v>33901156</v>
      </c>
      <c r="B20409" s="1" t="s">
        <v>50887</v>
      </c>
      <c r="C20409" s="1" t="s">
        <v>50888</v>
      </c>
      <c r="D20409" s="1" t="s">
        <v>50889</v>
      </c>
      <c r="E20409" s="1" t="s">
        <v>65</v>
      </c>
      <c r="F20409" s="1" t="s">
        <v>171</v>
      </c>
      <c r="G20409" s="1" t="s">
        <v>172</v>
      </c>
    </row>
    <row r="20410" spans="1:7" x14ac:dyDescent="0.25">
      <c r="A20410" s="1">
        <v>33901157</v>
      </c>
      <c r="B20410" s="1" t="s">
        <v>50890</v>
      </c>
      <c r="C20410" s="1" t="s">
        <v>50891</v>
      </c>
      <c r="D20410" s="1" t="s">
        <v>50892</v>
      </c>
      <c r="E20410" s="1" t="s">
        <v>65</v>
      </c>
      <c r="F20410" s="1" t="s">
        <v>171</v>
      </c>
      <c r="G20410" s="1" t="s">
        <v>172</v>
      </c>
    </row>
    <row r="20411" spans="1:7" x14ac:dyDescent="0.25">
      <c r="A20411" s="1">
        <v>33901158</v>
      </c>
      <c r="B20411" s="1" t="s">
        <v>50893</v>
      </c>
      <c r="C20411" s="1" t="s">
        <v>50894</v>
      </c>
      <c r="D20411" s="1" t="s">
        <v>50895</v>
      </c>
      <c r="E20411" s="1" t="s">
        <v>65</v>
      </c>
      <c r="F20411" s="1" t="s">
        <v>171</v>
      </c>
      <c r="G20411" s="1" t="s">
        <v>172</v>
      </c>
    </row>
    <row r="20412" spans="1:7" x14ac:dyDescent="0.25">
      <c r="B20412" s="1" t="s">
        <v>1718</v>
      </c>
      <c r="C20412" s="1" t="s">
        <v>1719</v>
      </c>
      <c r="D20412" s="1" t="s">
        <v>1720</v>
      </c>
      <c r="E20412" s="1" t="s">
        <v>65</v>
      </c>
      <c r="F20412" s="1" t="s">
        <v>480</v>
      </c>
      <c r="G20412" s="1" t="s">
        <v>481</v>
      </c>
    </row>
    <row r="20413" spans="1:7" x14ac:dyDescent="0.25">
      <c r="B20413" s="1" t="s">
        <v>50896</v>
      </c>
      <c r="C20413" s="1" t="s">
        <v>50897</v>
      </c>
      <c r="D20413" s="1" t="s">
        <v>50898</v>
      </c>
      <c r="E20413" s="1" t="s">
        <v>65</v>
      </c>
      <c r="F20413" s="1" t="s">
        <v>480</v>
      </c>
      <c r="G20413" s="1" t="s">
        <v>481</v>
      </c>
    </row>
    <row r="20414" spans="1:7" x14ac:dyDescent="0.25">
      <c r="B20414" s="1" t="s">
        <v>50899</v>
      </c>
      <c r="C20414" s="1" t="s">
        <v>50900</v>
      </c>
      <c r="D20414" s="1" t="s">
        <v>50901</v>
      </c>
      <c r="E20414" s="1" t="s">
        <v>65</v>
      </c>
      <c r="F20414" s="1" t="s">
        <v>480</v>
      </c>
      <c r="G20414" s="1" t="s">
        <v>481</v>
      </c>
    </row>
    <row r="20415" spans="1:7" x14ac:dyDescent="0.25">
      <c r="B20415" s="1" t="s">
        <v>50902</v>
      </c>
      <c r="C20415" s="1" t="s">
        <v>50903</v>
      </c>
      <c r="D20415" s="1" t="s">
        <v>50904</v>
      </c>
      <c r="E20415" s="1" t="s">
        <v>66</v>
      </c>
      <c r="F20415" s="1" t="s">
        <v>398</v>
      </c>
      <c r="G20415" s="1" t="s">
        <v>399</v>
      </c>
    </row>
    <row r="20416" spans="1:7" x14ac:dyDescent="0.25">
      <c r="A20416" s="1">
        <v>33090001</v>
      </c>
      <c r="B20416" s="1" t="s">
        <v>50905</v>
      </c>
      <c r="C20416" s="1" t="s">
        <v>50906</v>
      </c>
      <c r="D20416" s="1" t="s">
        <v>50907</v>
      </c>
      <c r="E20416" s="1" t="s">
        <v>66</v>
      </c>
      <c r="F20416" s="1" t="s">
        <v>50908</v>
      </c>
      <c r="G20416" s="1" t="s">
        <v>50909</v>
      </c>
    </row>
    <row r="20417" spans="1:7" x14ac:dyDescent="0.25">
      <c r="A20417" s="1">
        <v>33090002</v>
      </c>
      <c r="B20417" s="1" t="s">
        <v>50910</v>
      </c>
      <c r="C20417" s="1" t="s">
        <v>50911</v>
      </c>
      <c r="D20417" s="1" t="s">
        <v>50912</v>
      </c>
      <c r="E20417" s="1" t="s">
        <v>66</v>
      </c>
      <c r="F20417" s="1" t="s">
        <v>50908</v>
      </c>
      <c r="G20417" s="1" t="s">
        <v>50909</v>
      </c>
    </row>
    <row r="20418" spans="1:7" x14ac:dyDescent="0.25">
      <c r="A20418" s="1">
        <v>33090003</v>
      </c>
      <c r="B20418" s="1" t="s">
        <v>50913</v>
      </c>
      <c r="C20418" s="1" t="s">
        <v>50914</v>
      </c>
      <c r="D20418" s="1" t="s">
        <v>50915</v>
      </c>
      <c r="E20418" s="1" t="s">
        <v>66</v>
      </c>
      <c r="F20418" s="1" t="s">
        <v>50908</v>
      </c>
      <c r="G20418" s="1" t="s">
        <v>50909</v>
      </c>
    </row>
    <row r="20419" spans="1:7" x14ac:dyDescent="0.25">
      <c r="A20419" s="1">
        <v>33090004</v>
      </c>
      <c r="B20419" s="1" t="s">
        <v>50916</v>
      </c>
      <c r="C20419" s="1" t="s">
        <v>50917</v>
      </c>
      <c r="D20419" s="1" t="s">
        <v>50918</v>
      </c>
      <c r="E20419" s="1" t="s">
        <v>66</v>
      </c>
      <c r="F20419" s="1" t="s">
        <v>50908</v>
      </c>
      <c r="G20419" s="1" t="s">
        <v>50909</v>
      </c>
    </row>
    <row r="20420" spans="1:7" x14ac:dyDescent="0.25">
      <c r="A20420" s="1">
        <v>33090005</v>
      </c>
      <c r="B20420" s="1" t="s">
        <v>50919</v>
      </c>
      <c r="C20420" s="1" t="s">
        <v>50920</v>
      </c>
      <c r="D20420" s="1" t="s">
        <v>50921</v>
      </c>
      <c r="E20420" s="1" t="s">
        <v>66</v>
      </c>
      <c r="F20420" s="1" t="s">
        <v>50908</v>
      </c>
      <c r="G20420" s="1" t="s">
        <v>50909</v>
      </c>
    </row>
    <row r="20421" spans="1:7" x14ac:dyDescent="0.25">
      <c r="A20421" s="1">
        <v>33090006</v>
      </c>
      <c r="B20421" s="1" t="s">
        <v>50922</v>
      </c>
      <c r="C20421" s="1" t="s">
        <v>50923</v>
      </c>
      <c r="D20421" s="1" t="s">
        <v>50924</v>
      </c>
      <c r="E20421" s="1" t="s">
        <v>66</v>
      </c>
      <c r="F20421" s="1" t="s">
        <v>50908</v>
      </c>
      <c r="G20421" s="1" t="s">
        <v>50909</v>
      </c>
    </row>
    <row r="20422" spans="1:7" x14ac:dyDescent="0.25">
      <c r="A20422" s="1">
        <v>33090007</v>
      </c>
      <c r="B20422" s="1" t="s">
        <v>50925</v>
      </c>
      <c r="C20422" s="1" t="s">
        <v>50926</v>
      </c>
      <c r="D20422" s="1" t="s">
        <v>50927</v>
      </c>
      <c r="E20422" s="1" t="s">
        <v>66</v>
      </c>
      <c r="F20422" s="1" t="s">
        <v>50908</v>
      </c>
      <c r="G20422" s="1" t="s">
        <v>50909</v>
      </c>
    </row>
    <row r="20423" spans="1:7" x14ac:dyDescent="0.25">
      <c r="A20423" s="1">
        <v>33090008</v>
      </c>
      <c r="B20423" s="1" t="s">
        <v>50928</v>
      </c>
      <c r="C20423" s="1" t="s">
        <v>50929</v>
      </c>
      <c r="D20423" s="1" t="s">
        <v>50930</v>
      </c>
      <c r="E20423" s="1" t="s">
        <v>66</v>
      </c>
      <c r="F20423" s="1" t="s">
        <v>50908</v>
      </c>
      <c r="G20423" s="1" t="s">
        <v>50909</v>
      </c>
    </row>
    <row r="20424" spans="1:7" x14ac:dyDescent="0.25">
      <c r="A20424" s="1">
        <v>33090009</v>
      </c>
      <c r="B20424" s="1" t="s">
        <v>50931</v>
      </c>
      <c r="C20424" s="1" t="s">
        <v>50932</v>
      </c>
      <c r="D20424" s="1" t="s">
        <v>50933</v>
      </c>
      <c r="E20424" s="1" t="s">
        <v>66</v>
      </c>
      <c r="F20424" s="1" t="s">
        <v>50908</v>
      </c>
      <c r="G20424" s="1" t="s">
        <v>50909</v>
      </c>
    </row>
    <row r="20425" spans="1:7" x14ac:dyDescent="0.25">
      <c r="A20425" s="1">
        <v>33090010</v>
      </c>
      <c r="B20425" s="1" t="s">
        <v>50934</v>
      </c>
      <c r="C20425" s="1" t="s">
        <v>50935</v>
      </c>
      <c r="D20425" s="1" t="s">
        <v>50936</v>
      </c>
      <c r="E20425" s="1" t="s">
        <v>66</v>
      </c>
      <c r="F20425" s="1" t="s">
        <v>50908</v>
      </c>
      <c r="G20425" s="1" t="s">
        <v>50909</v>
      </c>
    </row>
    <row r="20426" spans="1:7" x14ac:dyDescent="0.25">
      <c r="A20426" s="1">
        <v>39010344</v>
      </c>
      <c r="B20426" s="1" t="s">
        <v>50937</v>
      </c>
      <c r="C20426" s="1" t="s">
        <v>50937</v>
      </c>
      <c r="D20426" s="1" t="s">
        <v>50937</v>
      </c>
      <c r="E20426" s="1" t="s">
        <v>66</v>
      </c>
      <c r="G20426" s="1" t="s">
        <v>199</v>
      </c>
    </row>
    <row r="20427" spans="1:7" x14ac:dyDescent="0.25">
      <c r="A20427" s="1">
        <v>39010345</v>
      </c>
      <c r="B20427" s="1" t="s">
        <v>50938</v>
      </c>
      <c r="C20427" s="1" t="s">
        <v>50938</v>
      </c>
      <c r="D20427" s="1" t="s">
        <v>50938</v>
      </c>
      <c r="E20427" s="1" t="s">
        <v>66</v>
      </c>
      <c r="G20427" s="1" t="s">
        <v>199</v>
      </c>
    </row>
    <row r="20428" spans="1:7" x14ac:dyDescent="0.25">
      <c r="A20428" s="1">
        <v>33090011</v>
      </c>
      <c r="B20428" s="1" t="s">
        <v>50939</v>
      </c>
      <c r="C20428" s="1" t="s">
        <v>50940</v>
      </c>
      <c r="D20428" s="1" t="s">
        <v>50941</v>
      </c>
      <c r="E20428" s="1" t="s">
        <v>66</v>
      </c>
      <c r="F20428" s="1" t="s">
        <v>50908</v>
      </c>
      <c r="G20428" s="1" t="s">
        <v>50909</v>
      </c>
    </row>
    <row r="20429" spans="1:7" x14ac:dyDescent="0.25">
      <c r="A20429" s="1">
        <v>33090012</v>
      </c>
      <c r="B20429" s="1" t="s">
        <v>50942</v>
      </c>
      <c r="C20429" s="1" t="s">
        <v>50943</v>
      </c>
      <c r="D20429" s="1" t="s">
        <v>50944</v>
      </c>
      <c r="E20429" s="1" t="s">
        <v>66</v>
      </c>
      <c r="F20429" s="1" t="s">
        <v>50908</v>
      </c>
      <c r="G20429" s="1" t="s">
        <v>50909</v>
      </c>
    </row>
    <row r="20430" spans="1:7" x14ac:dyDescent="0.25">
      <c r="A20430" s="1">
        <v>33090013</v>
      </c>
      <c r="B20430" s="1" t="s">
        <v>50945</v>
      </c>
      <c r="C20430" s="1" t="s">
        <v>50946</v>
      </c>
      <c r="D20430" s="1" t="s">
        <v>50947</v>
      </c>
      <c r="E20430" s="1" t="s">
        <v>66</v>
      </c>
      <c r="F20430" s="1" t="s">
        <v>50908</v>
      </c>
      <c r="G20430" s="1" t="s">
        <v>50909</v>
      </c>
    </row>
    <row r="20431" spans="1:7" x14ac:dyDescent="0.25">
      <c r="A20431" s="1">
        <v>33090014</v>
      </c>
      <c r="B20431" s="1" t="s">
        <v>50948</v>
      </c>
      <c r="C20431" s="1" t="s">
        <v>50949</v>
      </c>
      <c r="D20431" s="1" t="s">
        <v>50950</v>
      </c>
      <c r="E20431" s="1" t="s">
        <v>66</v>
      </c>
      <c r="F20431" s="1" t="s">
        <v>50908</v>
      </c>
      <c r="G20431" s="1" t="s">
        <v>50909</v>
      </c>
    </row>
    <row r="20432" spans="1:7" x14ac:dyDescent="0.25">
      <c r="A20432" s="1">
        <v>33090015</v>
      </c>
      <c r="B20432" s="1" t="s">
        <v>50951</v>
      </c>
      <c r="C20432" s="1" t="s">
        <v>50952</v>
      </c>
      <c r="D20432" s="1" t="s">
        <v>50953</v>
      </c>
      <c r="E20432" s="1" t="s">
        <v>66</v>
      </c>
      <c r="F20432" s="1" t="s">
        <v>50908</v>
      </c>
      <c r="G20432" s="1" t="s">
        <v>50909</v>
      </c>
    </row>
    <row r="20433" spans="1:7" x14ac:dyDescent="0.25">
      <c r="B20433" s="1" t="s">
        <v>50954</v>
      </c>
      <c r="C20433" s="1" t="s">
        <v>50955</v>
      </c>
      <c r="D20433" s="1" t="s">
        <v>50956</v>
      </c>
      <c r="E20433" s="1" t="s">
        <v>66</v>
      </c>
      <c r="F20433" s="1" t="s">
        <v>1320</v>
      </c>
      <c r="G20433" s="1" t="s">
        <v>1321</v>
      </c>
    </row>
    <row r="20434" spans="1:7" x14ac:dyDescent="0.25">
      <c r="A20434" s="1">
        <v>33090020</v>
      </c>
      <c r="B20434" s="1" t="s">
        <v>50957</v>
      </c>
      <c r="C20434" s="1" t="s">
        <v>50958</v>
      </c>
      <c r="D20434" s="1" t="s">
        <v>50959</v>
      </c>
      <c r="E20434" s="1" t="s">
        <v>66</v>
      </c>
      <c r="F20434" s="1" t="s">
        <v>50960</v>
      </c>
      <c r="G20434" s="1" t="s">
        <v>50961</v>
      </c>
    </row>
    <row r="20435" spans="1:7" x14ac:dyDescent="0.25">
      <c r="A20435" s="1">
        <v>33090016</v>
      </c>
      <c r="B20435" s="1" t="s">
        <v>50962</v>
      </c>
      <c r="C20435" s="1" t="s">
        <v>50963</v>
      </c>
      <c r="D20435" s="1" t="s">
        <v>50964</v>
      </c>
      <c r="E20435" s="1" t="s">
        <v>66</v>
      </c>
      <c r="F20435" s="1" t="s">
        <v>50908</v>
      </c>
      <c r="G20435" s="1" t="s">
        <v>50909</v>
      </c>
    </row>
    <row r="20436" spans="1:7" x14ac:dyDescent="0.25">
      <c r="A20436" s="1">
        <v>33090017</v>
      </c>
      <c r="B20436" s="1" t="s">
        <v>50965</v>
      </c>
      <c r="C20436" s="1" t="s">
        <v>50966</v>
      </c>
      <c r="D20436" s="1" t="s">
        <v>50967</v>
      </c>
      <c r="E20436" s="1" t="s">
        <v>66</v>
      </c>
      <c r="F20436" s="1" t="s">
        <v>50908</v>
      </c>
      <c r="G20436" s="1" t="s">
        <v>50909</v>
      </c>
    </row>
    <row r="20437" spans="1:7" x14ac:dyDescent="0.25">
      <c r="A20437" s="1">
        <v>33090018</v>
      </c>
      <c r="B20437" s="1" t="s">
        <v>50968</v>
      </c>
      <c r="C20437" s="1" t="s">
        <v>50969</v>
      </c>
      <c r="D20437" s="1" t="s">
        <v>50970</v>
      </c>
      <c r="E20437" s="1" t="s">
        <v>66</v>
      </c>
      <c r="F20437" s="1" t="s">
        <v>50960</v>
      </c>
      <c r="G20437" s="1" t="s">
        <v>50961</v>
      </c>
    </row>
    <row r="20438" spans="1:7" x14ac:dyDescent="0.25">
      <c r="A20438" s="1">
        <v>33090019</v>
      </c>
      <c r="B20438" s="1" t="s">
        <v>50971</v>
      </c>
      <c r="C20438" s="1" t="s">
        <v>50972</v>
      </c>
      <c r="D20438" s="1" t="s">
        <v>50973</v>
      </c>
      <c r="E20438" s="1" t="s">
        <v>66</v>
      </c>
      <c r="F20438" s="1" t="s">
        <v>50960</v>
      </c>
      <c r="G20438" s="1" t="s">
        <v>50961</v>
      </c>
    </row>
    <row r="20439" spans="1:7" x14ac:dyDescent="0.25">
      <c r="A20439" s="1">
        <v>33090021</v>
      </c>
      <c r="B20439" s="1" t="s">
        <v>50974</v>
      </c>
      <c r="C20439" s="1" t="s">
        <v>50975</v>
      </c>
      <c r="D20439" s="1" t="s">
        <v>50976</v>
      </c>
      <c r="E20439" s="1" t="s">
        <v>66</v>
      </c>
      <c r="F20439" s="1" t="s">
        <v>50960</v>
      </c>
      <c r="G20439" s="1" t="s">
        <v>50961</v>
      </c>
    </row>
    <row r="20440" spans="1:7" x14ac:dyDescent="0.25">
      <c r="A20440" s="1">
        <v>33090023</v>
      </c>
      <c r="B20440" s="1" t="s">
        <v>50977</v>
      </c>
      <c r="C20440" s="1" t="s">
        <v>50978</v>
      </c>
      <c r="D20440" s="1" t="s">
        <v>50979</v>
      </c>
      <c r="E20440" s="1" t="s">
        <v>66</v>
      </c>
      <c r="F20440" s="1" t="s">
        <v>50980</v>
      </c>
      <c r="G20440" s="1" t="s">
        <v>50981</v>
      </c>
    </row>
    <row r="20441" spans="1:7" x14ac:dyDescent="0.25">
      <c r="A20441" s="1">
        <v>33090024</v>
      </c>
      <c r="B20441" s="1" t="s">
        <v>50982</v>
      </c>
      <c r="C20441" s="1" t="s">
        <v>50983</v>
      </c>
      <c r="D20441" s="1" t="s">
        <v>50984</v>
      </c>
      <c r="E20441" s="1" t="s">
        <v>66</v>
      </c>
      <c r="F20441" s="1" t="s">
        <v>50980</v>
      </c>
      <c r="G20441" s="1" t="s">
        <v>50981</v>
      </c>
    </row>
    <row r="20442" spans="1:7" x14ac:dyDescent="0.25">
      <c r="A20442" s="1">
        <v>33006454</v>
      </c>
      <c r="B20442" s="1" t="s">
        <v>50985</v>
      </c>
      <c r="C20442" s="1" t="s">
        <v>50986</v>
      </c>
      <c r="D20442" s="1" t="s">
        <v>50987</v>
      </c>
      <c r="E20442" s="1" t="s">
        <v>65</v>
      </c>
      <c r="F20442" s="1" t="s">
        <v>39</v>
      </c>
      <c r="G20442" s="1" t="s">
        <v>321</v>
      </c>
    </row>
    <row r="20443" spans="1:7" x14ac:dyDescent="0.25">
      <c r="A20443" s="1">
        <v>33006455</v>
      </c>
      <c r="B20443" s="1" t="s">
        <v>50988</v>
      </c>
      <c r="C20443" s="1" t="s">
        <v>3213</v>
      </c>
      <c r="D20443" s="1" t="s">
        <v>50989</v>
      </c>
      <c r="E20443" s="1" t="s">
        <v>65</v>
      </c>
      <c r="F20443" s="1" t="s">
        <v>39</v>
      </c>
      <c r="G20443" s="1" t="s">
        <v>321</v>
      </c>
    </row>
    <row r="20444" spans="1:7" x14ac:dyDescent="0.25">
      <c r="B20444" s="1" t="s">
        <v>50990</v>
      </c>
      <c r="C20444" s="1" t="s">
        <v>50991</v>
      </c>
      <c r="D20444" s="1" t="s">
        <v>50992</v>
      </c>
      <c r="E20444" s="1" t="s">
        <v>66</v>
      </c>
      <c r="F20444" s="1" t="s">
        <v>44262</v>
      </c>
      <c r="G20444" s="1" t="s">
        <v>199</v>
      </c>
    </row>
    <row r="20445" spans="1:7" x14ac:dyDescent="0.25">
      <c r="B20445" s="1" t="s">
        <v>50993</v>
      </c>
      <c r="C20445" s="1" t="s">
        <v>50994</v>
      </c>
      <c r="D20445" s="1" t="s">
        <v>50995</v>
      </c>
      <c r="E20445" s="1" t="s">
        <v>66</v>
      </c>
      <c r="F20445" s="1" t="s">
        <v>2196</v>
      </c>
      <c r="G20445" s="1" t="s">
        <v>2197</v>
      </c>
    </row>
    <row r="20446" spans="1:7" x14ac:dyDescent="0.25">
      <c r="B20446" s="1" t="s">
        <v>50996</v>
      </c>
      <c r="C20446" s="1" t="s">
        <v>50997</v>
      </c>
      <c r="D20446" s="1" t="s">
        <v>50998</v>
      </c>
      <c r="E20446" s="1" t="s">
        <v>66</v>
      </c>
      <c r="F20446" s="1" t="s">
        <v>10338</v>
      </c>
      <c r="G20446" s="1" t="s">
        <v>10339</v>
      </c>
    </row>
    <row r="20447" spans="1:7" x14ac:dyDescent="0.25">
      <c r="B20447" s="1" t="s">
        <v>40904</v>
      </c>
      <c r="C20447" s="1" t="s">
        <v>40905</v>
      </c>
      <c r="D20447" s="1" t="s">
        <v>40906</v>
      </c>
      <c r="E20447" s="1" t="s">
        <v>66</v>
      </c>
      <c r="F20447" s="1" t="s">
        <v>40907</v>
      </c>
      <c r="G20447" s="1" t="s">
        <v>40908</v>
      </c>
    </row>
    <row r="20448" spans="1:7" x14ac:dyDescent="0.25">
      <c r="A20448" s="1">
        <v>33090000</v>
      </c>
      <c r="B20448" s="1" t="s">
        <v>50999</v>
      </c>
      <c r="C20448" s="1" t="s">
        <v>51000</v>
      </c>
      <c r="D20448" s="1" t="s">
        <v>51001</v>
      </c>
      <c r="E20448" s="1" t="s">
        <v>66</v>
      </c>
      <c r="F20448" s="1" t="s">
        <v>50908</v>
      </c>
      <c r="G20448" s="1" t="s">
        <v>50909</v>
      </c>
    </row>
    <row r="20449" spans="1:7" x14ac:dyDescent="0.25">
      <c r="B20449" s="1" t="s">
        <v>51002</v>
      </c>
      <c r="C20449" s="1" t="s">
        <v>51003</v>
      </c>
      <c r="D20449" s="1" t="s">
        <v>51004</v>
      </c>
      <c r="E20449" s="1" t="s">
        <v>65</v>
      </c>
      <c r="F20449" s="1" t="s">
        <v>480</v>
      </c>
      <c r="G20449" s="1" t="s">
        <v>481</v>
      </c>
    </row>
    <row r="20450" spans="1:7" x14ac:dyDescent="0.25">
      <c r="B20450" s="1" t="s">
        <v>51005</v>
      </c>
      <c r="C20450" s="1" t="s">
        <v>51006</v>
      </c>
      <c r="D20450" s="1" t="s">
        <v>51007</v>
      </c>
      <c r="E20450" s="1" t="s">
        <v>65</v>
      </c>
      <c r="F20450" s="1" t="s">
        <v>563</v>
      </c>
      <c r="G20450" s="1" t="s">
        <v>564</v>
      </c>
    </row>
    <row r="20451" spans="1:7" x14ac:dyDescent="0.25">
      <c r="B20451" s="1" t="s">
        <v>51008</v>
      </c>
      <c r="C20451" s="1" t="s">
        <v>51009</v>
      </c>
      <c r="D20451" s="1" t="s">
        <v>51010</v>
      </c>
      <c r="E20451" s="1" t="s">
        <v>66</v>
      </c>
      <c r="F20451" s="1" t="s">
        <v>18126</v>
      </c>
      <c r="G20451" s="1" t="s">
        <v>18127</v>
      </c>
    </row>
    <row r="20452" spans="1:7" x14ac:dyDescent="0.25">
      <c r="A20452" s="1">
        <v>19010085</v>
      </c>
      <c r="B20452" s="1" t="s">
        <v>10585</v>
      </c>
      <c r="C20452" s="1" t="s">
        <v>10586</v>
      </c>
      <c r="D20452" s="1" t="s">
        <v>10587</v>
      </c>
      <c r="E20452" s="1" t="s">
        <v>66</v>
      </c>
      <c r="F20452" s="1" t="s">
        <v>4851</v>
      </c>
      <c r="G20452" s="1" t="s">
        <v>4852</v>
      </c>
    </row>
    <row r="20453" spans="1:7" x14ac:dyDescent="0.25">
      <c r="A20453" s="1">
        <v>19010096</v>
      </c>
      <c r="B20453" s="1" t="s">
        <v>10594</v>
      </c>
      <c r="C20453" s="1" t="s">
        <v>10595</v>
      </c>
      <c r="D20453" s="1" t="s">
        <v>10596</v>
      </c>
      <c r="E20453" s="1" t="s">
        <v>66</v>
      </c>
      <c r="F20453" s="1" t="s">
        <v>4472</v>
      </c>
      <c r="G20453" s="1" t="s">
        <v>4473</v>
      </c>
    </row>
    <row r="20454" spans="1:7" x14ac:dyDescent="0.25">
      <c r="A20454" s="1">
        <v>19010097</v>
      </c>
      <c r="B20454" s="1" t="s">
        <v>10597</v>
      </c>
      <c r="C20454" s="1" t="s">
        <v>10598</v>
      </c>
      <c r="D20454" s="1" t="s">
        <v>10599</v>
      </c>
      <c r="E20454" s="1" t="s">
        <v>66</v>
      </c>
      <c r="F20454" s="1" t="s">
        <v>4472</v>
      </c>
      <c r="G20454" s="1" t="s">
        <v>4473</v>
      </c>
    </row>
    <row r="20455" spans="1:7" x14ac:dyDescent="0.25">
      <c r="A20455" s="1">
        <v>19010099</v>
      </c>
      <c r="B20455" s="1" t="s">
        <v>10603</v>
      </c>
      <c r="C20455" s="1" t="s">
        <v>10604</v>
      </c>
      <c r="D20455" s="1" t="s">
        <v>10605</v>
      </c>
      <c r="E20455" s="1" t="s">
        <v>66</v>
      </c>
      <c r="F20455" s="1" t="s">
        <v>4472</v>
      </c>
      <c r="G20455" s="1" t="s">
        <v>4473</v>
      </c>
    </row>
    <row r="20456" spans="1:7" x14ac:dyDescent="0.25">
      <c r="A20456" s="1">
        <v>19010100</v>
      </c>
      <c r="B20456" s="1" t="s">
        <v>10606</v>
      </c>
      <c r="C20456" s="1" t="s">
        <v>10607</v>
      </c>
      <c r="D20456" s="1" t="s">
        <v>10608</v>
      </c>
      <c r="E20456" s="1" t="s">
        <v>66</v>
      </c>
      <c r="F20456" s="1" t="s">
        <v>4472</v>
      </c>
      <c r="G20456" s="1" t="s">
        <v>4473</v>
      </c>
    </row>
    <row r="20457" spans="1:7" x14ac:dyDescent="0.25">
      <c r="A20457" s="1">
        <v>19010101</v>
      </c>
      <c r="B20457" s="1" t="s">
        <v>10609</v>
      </c>
      <c r="C20457" s="1" t="s">
        <v>10610</v>
      </c>
      <c r="D20457" s="1" t="s">
        <v>10611</v>
      </c>
      <c r="E20457" s="1" t="s">
        <v>66</v>
      </c>
      <c r="F20457" s="1" t="s">
        <v>4472</v>
      </c>
      <c r="G20457" s="1" t="s">
        <v>4473</v>
      </c>
    </row>
    <row r="20458" spans="1:7" x14ac:dyDescent="0.25">
      <c r="A20458" s="1">
        <v>19010102</v>
      </c>
      <c r="B20458" s="1" t="s">
        <v>10612</v>
      </c>
      <c r="C20458" s="1" t="s">
        <v>10613</v>
      </c>
      <c r="D20458" s="1" t="s">
        <v>10614</v>
      </c>
      <c r="E20458" s="1" t="s">
        <v>66</v>
      </c>
      <c r="F20458" s="1" t="s">
        <v>4472</v>
      </c>
      <c r="G20458" s="1" t="s">
        <v>4473</v>
      </c>
    </row>
    <row r="20459" spans="1:7" x14ac:dyDescent="0.25">
      <c r="A20459" s="1">
        <v>19010127</v>
      </c>
      <c r="B20459" s="1" t="s">
        <v>10573</v>
      </c>
      <c r="C20459" s="1" t="s">
        <v>10574</v>
      </c>
      <c r="D20459" s="1" t="s">
        <v>10575</v>
      </c>
      <c r="E20459" s="1" t="s">
        <v>66</v>
      </c>
      <c r="F20459" s="1" t="s">
        <v>4851</v>
      </c>
      <c r="G20459" s="1" t="s">
        <v>4852</v>
      </c>
    </row>
    <row r="20460" spans="1:7" x14ac:dyDescent="0.25">
      <c r="A20460" s="1">
        <v>19011185</v>
      </c>
      <c r="B20460" s="1" t="s">
        <v>10657</v>
      </c>
      <c r="C20460" s="1" t="s">
        <v>10658</v>
      </c>
      <c r="D20460" s="1" t="s">
        <v>10659</v>
      </c>
      <c r="E20460" s="1" t="s">
        <v>66</v>
      </c>
      <c r="F20460" s="1" t="s">
        <v>4851</v>
      </c>
      <c r="G20460" s="1" t="s">
        <v>4852</v>
      </c>
    </row>
    <row r="20461" spans="1:7" x14ac:dyDescent="0.25">
      <c r="A20461" s="1">
        <v>19018017</v>
      </c>
      <c r="B20461" s="1" t="s">
        <v>10889</v>
      </c>
      <c r="C20461" s="1" t="s">
        <v>10890</v>
      </c>
      <c r="D20461" s="1" t="s">
        <v>10891</v>
      </c>
      <c r="E20461" s="1" t="s">
        <v>66</v>
      </c>
      <c r="F20461" s="1" t="s">
        <v>4851</v>
      </c>
      <c r="G20461" s="1" t="s">
        <v>4852</v>
      </c>
    </row>
    <row r="20462" spans="1:7" x14ac:dyDescent="0.25">
      <c r="A20462" s="1">
        <v>19080107</v>
      </c>
      <c r="B20462" s="1" t="s">
        <v>12299</v>
      </c>
      <c r="C20462" s="1" t="s">
        <v>12300</v>
      </c>
      <c r="D20462" s="1" t="s">
        <v>12301</v>
      </c>
      <c r="E20462" s="1" t="s">
        <v>66</v>
      </c>
      <c r="F20462" s="1" t="s">
        <v>4472</v>
      </c>
      <c r="G20462" s="1" t="s">
        <v>4473</v>
      </c>
    </row>
    <row r="20463" spans="1:7" x14ac:dyDescent="0.25">
      <c r="A20463" s="1">
        <v>19750000</v>
      </c>
      <c r="B20463" s="1" t="s">
        <v>13242</v>
      </c>
      <c r="C20463" s="1" t="s">
        <v>13243</v>
      </c>
      <c r="D20463" s="1" t="s">
        <v>13244</v>
      </c>
      <c r="E20463" s="1" t="s">
        <v>66</v>
      </c>
      <c r="F20463" s="1" t="s">
        <v>13245</v>
      </c>
      <c r="G20463" s="1" t="s">
        <v>13246</v>
      </c>
    </row>
    <row r="20464" spans="1:7" x14ac:dyDescent="0.25">
      <c r="A20464" s="1">
        <v>19770003</v>
      </c>
      <c r="B20464" s="1" t="s">
        <v>13324</v>
      </c>
      <c r="C20464" s="1" t="s">
        <v>13325</v>
      </c>
      <c r="D20464" s="1" t="s">
        <v>13326</v>
      </c>
      <c r="E20464" s="1" t="s">
        <v>66</v>
      </c>
      <c r="F20464" s="1" t="s">
        <v>3607</v>
      </c>
      <c r="G20464" s="1" t="s">
        <v>3608</v>
      </c>
    </row>
    <row r="20465" spans="1:7" x14ac:dyDescent="0.25">
      <c r="A20465" s="1">
        <v>19770005</v>
      </c>
      <c r="B20465" s="1" t="s">
        <v>13330</v>
      </c>
      <c r="C20465" s="1" t="s">
        <v>13331</v>
      </c>
      <c r="D20465" s="1" t="s">
        <v>13332</v>
      </c>
      <c r="E20465" s="1" t="s">
        <v>66</v>
      </c>
      <c r="F20465" s="1" t="s">
        <v>3607</v>
      </c>
      <c r="G20465" s="1" t="s">
        <v>3608</v>
      </c>
    </row>
    <row r="20466" spans="1:7" x14ac:dyDescent="0.25">
      <c r="A20466" s="1">
        <v>19770006</v>
      </c>
      <c r="B20466" s="1" t="s">
        <v>13333</v>
      </c>
      <c r="C20466" s="1" t="s">
        <v>13334</v>
      </c>
      <c r="D20466" s="1" t="s">
        <v>13335</v>
      </c>
      <c r="E20466" s="1" t="s">
        <v>66</v>
      </c>
      <c r="F20466" s="1" t="s">
        <v>51011</v>
      </c>
      <c r="G20466" s="1" t="s">
        <v>51012</v>
      </c>
    </row>
    <row r="20467" spans="1:7" x14ac:dyDescent="0.25">
      <c r="A20467" s="1">
        <v>19785017</v>
      </c>
      <c r="B20467" s="1" t="s">
        <v>13341</v>
      </c>
      <c r="C20467" s="1" t="s">
        <v>13342</v>
      </c>
      <c r="D20467" s="1" t="s">
        <v>13343</v>
      </c>
      <c r="E20467" s="1" t="s">
        <v>66</v>
      </c>
      <c r="F20467" s="1" t="s">
        <v>4472</v>
      </c>
      <c r="G20467" s="1" t="s">
        <v>4473</v>
      </c>
    </row>
    <row r="20468" spans="1:7" x14ac:dyDescent="0.25">
      <c r="B20468" s="1" t="s">
        <v>11443</v>
      </c>
      <c r="C20468" s="1" t="s">
        <v>11444</v>
      </c>
      <c r="D20468" s="1" t="s">
        <v>11445</v>
      </c>
      <c r="E20468" s="1" t="s">
        <v>66</v>
      </c>
      <c r="F20468" s="1" t="s">
        <v>27</v>
      </c>
      <c r="G20468" s="1" t="s">
        <v>11238</v>
      </c>
    </row>
    <row r="20469" spans="1:7" x14ac:dyDescent="0.25">
      <c r="A20469" s="1">
        <v>19010050</v>
      </c>
      <c r="B20469" s="1" t="s">
        <v>10511</v>
      </c>
      <c r="C20469" s="1" t="s">
        <v>10512</v>
      </c>
      <c r="D20469" s="1" t="s">
        <v>10513</v>
      </c>
      <c r="E20469" s="1" t="s">
        <v>66</v>
      </c>
      <c r="F20469" s="1" t="s">
        <v>4851</v>
      </c>
      <c r="G20469" s="1" t="s">
        <v>4852</v>
      </c>
    </row>
    <row r="20470" spans="1:7" x14ac:dyDescent="0.25">
      <c r="B20470" s="1" t="s">
        <v>51013</v>
      </c>
      <c r="C20470" s="1" t="s">
        <v>51014</v>
      </c>
      <c r="D20470" s="1" t="s">
        <v>51015</v>
      </c>
      <c r="E20470" s="1" t="s">
        <v>66</v>
      </c>
      <c r="F20470" s="1" t="s">
        <v>2488</v>
      </c>
      <c r="G20470" s="1" t="s">
        <v>2489</v>
      </c>
    </row>
    <row r="20471" spans="1:7" x14ac:dyDescent="0.25">
      <c r="B20471" s="1" t="s">
        <v>51016</v>
      </c>
      <c r="C20471" s="1" t="s">
        <v>51017</v>
      </c>
      <c r="D20471" s="1" t="s">
        <v>51018</v>
      </c>
      <c r="E20471" s="1" t="s">
        <v>66</v>
      </c>
      <c r="F20471" s="1" t="s">
        <v>641</v>
      </c>
      <c r="G20471" s="1" t="s">
        <v>642</v>
      </c>
    </row>
    <row r="20472" spans="1:7" x14ac:dyDescent="0.25">
      <c r="B20472" s="1" t="s">
        <v>51019</v>
      </c>
      <c r="C20472" s="1" t="s">
        <v>51020</v>
      </c>
      <c r="D20472" s="1" t="s">
        <v>51021</v>
      </c>
      <c r="E20472" s="1" t="s">
        <v>66</v>
      </c>
      <c r="F20472" s="1" t="s">
        <v>641</v>
      </c>
      <c r="G20472" s="1" t="s">
        <v>642</v>
      </c>
    </row>
    <row r="20473" spans="1:7" x14ac:dyDescent="0.25">
      <c r="B20473" s="1" t="s">
        <v>51022</v>
      </c>
      <c r="C20473" s="1" t="s">
        <v>51023</v>
      </c>
      <c r="D20473" s="1" t="s">
        <v>51024</v>
      </c>
      <c r="E20473" s="1" t="s">
        <v>66</v>
      </c>
      <c r="F20473" s="1" t="s">
        <v>641</v>
      </c>
      <c r="G20473" s="1" t="s">
        <v>642</v>
      </c>
    </row>
    <row r="20474" spans="1:7" x14ac:dyDescent="0.25">
      <c r="B20474" s="1" t="s">
        <v>51025</v>
      </c>
      <c r="C20474" s="1" t="s">
        <v>51026</v>
      </c>
      <c r="D20474" s="1" t="s">
        <v>51027</v>
      </c>
      <c r="E20474" s="1" t="s">
        <v>66</v>
      </c>
      <c r="F20474" s="1" t="s">
        <v>641</v>
      </c>
      <c r="G20474" s="1" t="s">
        <v>642</v>
      </c>
    </row>
    <row r="20475" spans="1:7" x14ac:dyDescent="0.25">
      <c r="A20475" s="1">
        <v>39010343</v>
      </c>
      <c r="B20475" s="1" t="s">
        <v>51028</v>
      </c>
      <c r="C20475" s="1" t="s">
        <v>51029</v>
      </c>
      <c r="D20475" s="1" t="s">
        <v>51030</v>
      </c>
      <c r="E20475" s="1" t="s">
        <v>66</v>
      </c>
      <c r="F20475" s="1" t="s">
        <v>6255</v>
      </c>
      <c r="G20475" s="1" t="s">
        <v>6256</v>
      </c>
    </row>
    <row r="20476" spans="1:7" x14ac:dyDescent="0.25">
      <c r="A20476" s="1">
        <v>39010346</v>
      </c>
      <c r="B20476" s="1" t="s">
        <v>51031</v>
      </c>
      <c r="C20476" s="1" t="s">
        <v>51032</v>
      </c>
      <c r="D20476" s="1" t="s">
        <v>51033</v>
      </c>
      <c r="E20476" s="1" t="s">
        <v>66</v>
      </c>
      <c r="G20476" s="1" t="s">
        <v>199</v>
      </c>
    </row>
    <row r="20477" spans="1:7" x14ac:dyDescent="0.25">
      <c r="A20477" s="1">
        <v>33901160</v>
      </c>
      <c r="B20477" s="1" t="s">
        <v>51034</v>
      </c>
      <c r="C20477" s="1" t="s">
        <v>51035</v>
      </c>
      <c r="D20477" s="1" t="s">
        <v>51036</v>
      </c>
      <c r="E20477" s="1" t="s">
        <v>66</v>
      </c>
      <c r="F20477" s="1" t="s">
        <v>4531</v>
      </c>
      <c r="G20477" s="1" t="s">
        <v>4532</v>
      </c>
    </row>
    <row r="20478" spans="1:7" x14ac:dyDescent="0.25">
      <c r="A20478" s="1">
        <v>33901161</v>
      </c>
      <c r="B20478" s="1" t="s">
        <v>51037</v>
      </c>
      <c r="C20478" s="1" t="s">
        <v>51038</v>
      </c>
      <c r="D20478" s="1" t="s">
        <v>51039</v>
      </c>
      <c r="E20478" s="1" t="s">
        <v>66</v>
      </c>
      <c r="F20478" s="1" t="s">
        <v>4531</v>
      </c>
      <c r="G20478" s="1" t="s">
        <v>4532</v>
      </c>
    </row>
    <row r="20479" spans="1:7" x14ac:dyDescent="0.25">
      <c r="B20479" s="1" t="s">
        <v>51040</v>
      </c>
      <c r="C20479" s="1" t="s">
        <v>51041</v>
      </c>
      <c r="D20479" s="1" t="s">
        <v>51042</v>
      </c>
      <c r="E20479" s="1" t="s">
        <v>65</v>
      </c>
      <c r="G20479" s="1" t="s">
        <v>199</v>
      </c>
    </row>
    <row r="20480" spans="1:7" x14ac:dyDescent="0.25">
      <c r="B20480" s="1" t="s">
        <v>51043</v>
      </c>
      <c r="C20480" s="1" t="s">
        <v>51044</v>
      </c>
      <c r="D20480" s="1" t="s">
        <v>51045</v>
      </c>
      <c r="E20480" s="1" t="s">
        <v>65</v>
      </c>
      <c r="G20480" s="1" t="s">
        <v>199</v>
      </c>
    </row>
    <row r="20481" spans="1:7" x14ac:dyDescent="0.25">
      <c r="B20481" s="1" t="s">
        <v>51046</v>
      </c>
      <c r="C20481" s="1" t="s">
        <v>51047</v>
      </c>
      <c r="D20481" s="1" t="s">
        <v>51048</v>
      </c>
      <c r="E20481" s="1" t="s">
        <v>65</v>
      </c>
      <c r="F20481" s="1" t="s">
        <v>480</v>
      </c>
      <c r="G20481" s="1" t="s">
        <v>481</v>
      </c>
    </row>
    <row r="20482" spans="1:7" x14ac:dyDescent="0.25">
      <c r="B20482" s="1" t="s">
        <v>51049</v>
      </c>
      <c r="C20482" s="1" t="s">
        <v>51050</v>
      </c>
      <c r="D20482" s="1" t="s">
        <v>51051</v>
      </c>
      <c r="E20482" s="1" t="s">
        <v>65</v>
      </c>
      <c r="F20482" s="1" t="s">
        <v>480</v>
      </c>
      <c r="G20482" s="1" t="s">
        <v>481</v>
      </c>
    </row>
    <row r="20483" spans="1:7" x14ac:dyDescent="0.25">
      <c r="B20483" s="1" t="s">
        <v>51052</v>
      </c>
      <c r="C20483" s="1" t="s">
        <v>51053</v>
      </c>
      <c r="D20483" s="1" t="s">
        <v>51054</v>
      </c>
      <c r="E20483" s="1" t="s">
        <v>65</v>
      </c>
      <c r="F20483" s="1" t="s">
        <v>480</v>
      </c>
      <c r="G20483" s="1" t="s">
        <v>481</v>
      </c>
    </row>
    <row r="20484" spans="1:7" x14ac:dyDescent="0.25">
      <c r="B20484" s="1" t="s">
        <v>51055</v>
      </c>
      <c r="C20484" s="1" t="s">
        <v>51056</v>
      </c>
      <c r="D20484" s="1" t="s">
        <v>51057</v>
      </c>
      <c r="E20484" s="1" t="s">
        <v>65</v>
      </c>
      <c r="G20484" s="1" t="s">
        <v>199</v>
      </c>
    </row>
    <row r="20485" spans="1:7" x14ac:dyDescent="0.25">
      <c r="B20485" s="1" t="s">
        <v>51058</v>
      </c>
      <c r="C20485" s="1" t="s">
        <v>51059</v>
      </c>
      <c r="D20485" s="1" t="s">
        <v>51060</v>
      </c>
      <c r="E20485" s="1" t="s">
        <v>65</v>
      </c>
      <c r="G20485" s="1" t="s">
        <v>199</v>
      </c>
    </row>
    <row r="20486" spans="1:7" x14ac:dyDescent="0.25">
      <c r="B20486" s="1" t="s">
        <v>15305</v>
      </c>
      <c r="C20486" s="1" t="s">
        <v>15306</v>
      </c>
      <c r="D20486" s="1" t="s">
        <v>15307</v>
      </c>
      <c r="E20486" s="1" t="s">
        <v>66</v>
      </c>
      <c r="F20486" s="1" t="s">
        <v>15294</v>
      </c>
      <c r="G20486" s="1" t="s">
        <v>15295</v>
      </c>
    </row>
    <row r="20487" spans="1:7" x14ac:dyDescent="0.25">
      <c r="B20487" s="1" t="s">
        <v>51061</v>
      </c>
      <c r="C20487" s="1" t="s">
        <v>51062</v>
      </c>
      <c r="D20487" s="1" t="s">
        <v>51063</v>
      </c>
      <c r="E20487" s="1" t="s">
        <v>65</v>
      </c>
      <c r="F20487" s="1" t="s">
        <v>480</v>
      </c>
      <c r="G20487" s="1" t="s">
        <v>481</v>
      </c>
    </row>
    <row r="20488" spans="1:7" x14ac:dyDescent="0.25">
      <c r="B20488" s="1" t="s">
        <v>51064</v>
      </c>
      <c r="C20488" s="1" t="s">
        <v>51065</v>
      </c>
      <c r="D20488" s="1" t="s">
        <v>51066</v>
      </c>
      <c r="E20488" s="1" t="s">
        <v>65</v>
      </c>
      <c r="F20488" s="1" t="s">
        <v>480</v>
      </c>
      <c r="G20488" s="1" t="s">
        <v>481</v>
      </c>
    </row>
    <row r="20489" spans="1:7" x14ac:dyDescent="0.25">
      <c r="B20489" s="1" t="s">
        <v>51067</v>
      </c>
      <c r="C20489" s="1" t="s">
        <v>51068</v>
      </c>
      <c r="D20489" s="1" t="s">
        <v>51069</v>
      </c>
      <c r="E20489" s="1" t="s">
        <v>65</v>
      </c>
      <c r="F20489" s="1" t="s">
        <v>387</v>
      </c>
      <c r="G20489" s="1" t="s">
        <v>388</v>
      </c>
    </row>
    <row r="20490" spans="1:7" x14ac:dyDescent="0.25">
      <c r="B20490" s="1" t="s">
        <v>51070</v>
      </c>
      <c r="C20490" s="1" t="s">
        <v>51071</v>
      </c>
      <c r="D20490" s="1" t="s">
        <v>51072</v>
      </c>
      <c r="E20490" s="1" t="s">
        <v>65</v>
      </c>
      <c r="F20490" s="1" t="s">
        <v>387</v>
      </c>
      <c r="G20490" s="1" t="s">
        <v>388</v>
      </c>
    </row>
    <row r="20491" spans="1:7" x14ac:dyDescent="0.25">
      <c r="A20491" s="1">
        <v>35520364</v>
      </c>
      <c r="B20491" s="1" t="s">
        <v>51073</v>
      </c>
      <c r="C20491" s="1" t="s">
        <v>51074</v>
      </c>
      <c r="D20491" s="1" t="s">
        <v>51075</v>
      </c>
      <c r="E20491" s="1" t="s">
        <v>66</v>
      </c>
      <c r="F20491" s="1" t="s">
        <v>2488</v>
      </c>
      <c r="G20491" s="1" t="s">
        <v>2489</v>
      </c>
    </row>
    <row r="20492" spans="1:7" x14ac:dyDescent="0.25">
      <c r="A20492" s="1">
        <v>33901162</v>
      </c>
      <c r="B20492" s="1" t="s">
        <v>51076</v>
      </c>
      <c r="C20492" s="1" t="s">
        <v>51077</v>
      </c>
      <c r="D20492" s="1" t="s">
        <v>51078</v>
      </c>
      <c r="E20492" s="1" t="s">
        <v>66</v>
      </c>
      <c r="F20492" s="1" t="s">
        <v>387</v>
      </c>
      <c r="G20492" s="1" t="s">
        <v>388</v>
      </c>
    </row>
    <row r="20493" spans="1:7" x14ac:dyDescent="0.25">
      <c r="A20493" s="1">
        <v>35520374</v>
      </c>
      <c r="B20493" s="1" t="s">
        <v>51079</v>
      </c>
      <c r="C20493" s="1" t="s">
        <v>51080</v>
      </c>
      <c r="D20493" s="1" t="s">
        <v>51081</v>
      </c>
      <c r="E20493" s="1" t="s">
        <v>66</v>
      </c>
      <c r="F20493" s="1" t="s">
        <v>641</v>
      </c>
      <c r="G20493" s="1" t="s">
        <v>642</v>
      </c>
    </row>
    <row r="20494" spans="1:7" x14ac:dyDescent="0.25">
      <c r="A20494" s="1">
        <v>35520375</v>
      </c>
      <c r="B20494" s="1" t="s">
        <v>51082</v>
      </c>
      <c r="C20494" s="1" t="s">
        <v>51083</v>
      </c>
      <c r="D20494" s="1" t="s">
        <v>51084</v>
      </c>
      <c r="E20494" s="1" t="s">
        <v>66</v>
      </c>
      <c r="F20494" s="1" t="s">
        <v>641</v>
      </c>
      <c r="G20494" s="1" t="s">
        <v>642</v>
      </c>
    </row>
    <row r="20495" spans="1:7" x14ac:dyDescent="0.25">
      <c r="A20495" s="1">
        <v>35520376</v>
      </c>
      <c r="B20495" s="1" t="s">
        <v>51085</v>
      </c>
      <c r="C20495" s="1" t="s">
        <v>51086</v>
      </c>
      <c r="D20495" s="1" t="s">
        <v>51087</v>
      </c>
      <c r="E20495" s="1" t="s">
        <v>66</v>
      </c>
      <c r="F20495" s="1" t="s">
        <v>641</v>
      </c>
      <c r="G20495" s="1" t="s">
        <v>642</v>
      </c>
    </row>
    <row r="20496" spans="1:7" x14ac:dyDescent="0.25">
      <c r="A20496" s="1">
        <v>35520377</v>
      </c>
      <c r="B20496" s="1" t="s">
        <v>51088</v>
      </c>
      <c r="C20496" s="1" t="s">
        <v>51089</v>
      </c>
      <c r="D20496" s="1" t="s">
        <v>51090</v>
      </c>
      <c r="E20496" s="1" t="s">
        <v>66</v>
      </c>
      <c r="F20496" s="1" t="s">
        <v>641</v>
      </c>
      <c r="G20496" s="1" t="s">
        <v>642</v>
      </c>
    </row>
    <row r="20497" spans="1:7" x14ac:dyDescent="0.25">
      <c r="A20497" s="1">
        <v>35520378</v>
      </c>
      <c r="B20497" s="1" t="s">
        <v>51091</v>
      </c>
      <c r="C20497" s="1" t="s">
        <v>51092</v>
      </c>
      <c r="D20497" s="1" t="s">
        <v>51093</v>
      </c>
      <c r="E20497" s="1" t="s">
        <v>66</v>
      </c>
      <c r="F20497" s="1" t="s">
        <v>641</v>
      </c>
      <c r="G20497" s="1" t="s">
        <v>642</v>
      </c>
    </row>
    <row r="20498" spans="1:7" x14ac:dyDescent="0.25">
      <c r="A20498" s="1">
        <v>35520379</v>
      </c>
      <c r="B20498" s="1" t="s">
        <v>51094</v>
      </c>
      <c r="C20498" s="1" t="s">
        <v>51095</v>
      </c>
      <c r="D20498" s="1" t="s">
        <v>51096</v>
      </c>
      <c r="E20498" s="1" t="s">
        <v>66</v>
      </c>
      <c r="F20498" s="1" t="s">
        <v>663</v>
      </c>
      <c r="G20498" s="1" t="s">
        <v>664</v>
      </c>
    </row>
    <row r="20499" spans="1:7" x14ac:dyDescent="0.25">
      <c r="A20499" s="1">
        <v>33901163</v>
      </c>
      <c r="B20499" s="1" t="s">
        <v>51097</v>
      </c>
      <c r="C20499" s="1" t="s">
        <v>51098</v>
      </c>
      <c r="D20499" s="1" t="s">
        <v>51099</v>
      </c>
      <c r="E20499" s="1" t="s">
        <v>66</v>
      </c>
      <c r="F20499" s="1" t="s">
        <v>387</v>
      </c>
      <c r="G20499" s="1" t="s">
        <v>388</v>
      </c>
    </row>
    <row r="20500" spans="1:7" x14ac:dyDescent="0.25">
      <c r="B20500" s="1" t="s">
        <v>51100</v>
      </c>
      <c r="C20500" s="1" t="s">
        <v>51101</v>
      </c>
      <c r="D20500" s="1" t="s">
        <v>51102</v>
      </c>
      <c r="E20500" s="1" t="s">
        <v>66</v>
      </c>
      <c r="F20500" s="1" t="s">
        <v>39800</v>
      </c>
      <c r="G20500" s="1" t="s">
        <v>39801</v>
      </c>
    </row>
    <row r="20501" spans="1:7" x14ac:dyDescent="0.25">
      <c r="B20501" s="1" t="s">
        <v>51103</v>
      </c>
      <c r="C20501" s="1" t="s">
        <v>51104</v>
      </c>
      <c r="D20501" s="1" t="s">
        <v>51105</v>
      </c>
      <c r="E20501" s="1" t="s">
        <v>66</v>
      </c>
      <c r="F20501" s="1" t="s">
        <v>39800</v>
      </c>
      <c r="G20501" s="1" t="s">
        <v>39801</v>
      </c>
    </row>
    <row r="20502" spans="1:7" x14ac:dyDescent="0.25">
      <c r="B20502" s="1" t="s">
        <v>51106</v>
      </c>
      <c r="C20502" s="1" t="s">
        <v>51107</v>
      </c>
      <c r="D20502" s="1" t="s">
        <v>51108</v>
      </c>
      <c r="E20502" s="1" t="s">
        <v>66</v>
      </c>
      <c r="F20502" s="1" t="s">
        <v>49349</v>
      </c>
      <c r="G20502" s="1" t="s">
        <v>49350</v>
      </c>
    </row>
    <row r="20503" spans="1:7" x14ac:dyDescent="0.25">
      <c r="A20503" s="1">
        <v>35520365</v>
      </c>
      <c r="B20503" s="1" t="s">
        <v>51109</v>
      </c>
      <c r="C20503" s="1" t="s">
        <v>51110</v>
      </c>
      <c r="D20503" s="1" t="s">
        <v>51109</v>
      </c>
      <c r="E20503" s="1" t="s">
        <v>66</v>
      </c>
      <c r="F20503" s="1" t="s">
        <v>39883</v>
      </c>
      <c r="G20503" s="1" t="s">
        <v>39884</v>
      </c>
    </row>
    <row r="20504" spans="1:7" x14ac:dyDescent="0.25">
      <c r="A20504" s="1">
        <v>19795042</v>
      </c>
      <c r="B20504" s="1" t="s">
        <v>2364</v>
      </c>
      <c r="C20504" s="1" t="s">
        <v>2365</v>
      </c>
      <c r="D20504" s="1" t="s">
        <v>2366</v>
      </c>
      <c r="E20504" s="1" t="s">
        <v>65</v>
      </c>
      <c r="F20504" s="1" t="s">
        <v>417</v>
      </c>
      <c r="G20504" s="1" t="s">
        <v>418</v>
      </c>
    </row>
    <row r="20505" spans="1:7" x14ac:dyDescent="0.25">
      <c r="B20505" s="1" t="s">
        <v>51111</v>
      </c>
      <c r="C20505" s="1" t="s">
        <v>51112</v>
      </c>
      <c r="D20505" s="1" t="s">
        <v>51113</v>
      </c>
      <c r="E20505" s="1" t="s">
        <v>66</v>
      </c>
      <c r="G20505" s="1" t="s">
        <v>199</v>
      </c>
    </row>
    <row r="20506" spans="1:7" x14ac:dyDescent="0.25">
      <c r="B20506" s="1" t="s">
        <v>51114</v>
      </c>
      <c r="C20506" s="1" t="s">
        <v>51115</v>
      </c>
      <c r="D20506" s="1" t="s">
        <v>51116</v>
      </c>
      <c r="E20506" s="1" t="s">
        <v>66</v>
      </c>
      <c r="F20506" s="1" t="s">
        <v>3504</v>
      </c>
      <c r="G20506" s="1" t="s">
        <v>3505</v>
      </c>
    </row>
    <row r="20507" spans="1:7" x14ac:dyDescent="0.25">
      <c r="B20507" s="1" t="s">
        <v>51117</v>
      </c>
      <c r="C20507" s="1" t="s">
        <v>51118</v>
      </c>
      <c r="D20507" s="1" t="s">
        <v>51119</v>
      </c>
      <c r="E20507" s="1" t="s">
        <v>66</v>
      </c>
      <c r="F20507" s="1" t="s">
        <v>39800</v>
      </c>
      <c r="G20507" s="1" t="s">
        <v>39801</v>
      </c>
    </row>
    <row r="20508" spans="1:7" x14ac:dyDescent="0.25">
      <c r="A20508" s="1">
        <v>37090204</v>
      </c>
      <c r="B20508" s="1" t="s">
        <v>51120</v>
      </c>
      <c r="C20508" s="1" t="s">
        <v>51121</v>
      </c>
      <c r="D20508" s="1" t="s">
        <v>51120</v>
      </c>
      <c r="G20508" s="1" t="s">
        <v>199</v>
      </c>
    </row>
    <row r="20509" spans="1:7" x14ac:dyDescent="0.25">
      <c r="A20509" s="1">
        <v>37090207</v>
      </c>
      <c r="B20509" s="1" t="s">
        <v>51122</v>
      </c>
      <c r="C20509" s="1" t="s">
        <v>51123</v>
      </c>
      <c r="D20509" s="1" t="s">
        <v>51124</v>
      </c>
      <c r="G20509" s="1" t="s">
        <v>199</v>
      </c>
    </row>
    <row r="20510" spans="1:7" x14ac:dyDescent="0.25">
      <c r="A20510" s="1">
        <v>37090216</v>
      </c>
      <c r="B20510" s="1" t="s">
        <v>51125</v>
      </c>
      <c r="C20510" s="1" t="s">
        <v>51126</v>
      </c>
      <c r="D20510" s="1" t="s">
        <v>51127</v>
      </c>
      <c r="G20510" s="1" t="s">
        <v>199</v>
      </c>
    </row>
    <row r="20511" spans="1:7" x14ac:dyDescent="0.25">
      <c r="A20511" s="1">
        <v>37090219</v>
      </c>
      <c r="B20511" s="1" t="s">
        <v>51128</v>
      </c>
      <c r="C20511" s="1" t="s">
        <v>51129</v>
      </c>
      <c r="D20511" s="1" t="s">
        <v>51130</v>
      </c>
      <c r="G20511" s="1" t="s">
        <v>199</v>
      </c>
    </row>
    <row r="20512" spans="1:7" x14ac:dyDescent="0.25">
      <c r="B20512" s="1" t="s">
        <v>51131</v>
      </c>
      <c r="C20512" s="1" t="s">
        <v>51131</v>
      </c>
      <c r="D20512" s="1" t="s">
        <v>51131</v>
      </c>
      <c r="E20512" s="1" t="s">
        <v>66</v>
      </c>
      <c r="G20512" s="1" t="s">
        <v>199</v>
      </c>
    </row>
    <row r="20513" spans="1:7" x14ac:dyDescent="0.25">
      <c r="B20513" s="1" t="s">
        <v>51132</v>
      </c>
      <c r="C20513" s="1" t="s">
        <v>51133</v>
      </c>
      <c r="D20513" s="1" t="s">
        <v>51134</v>
      </c>
      <c r="E20513" s="1" t="s">
        <v>66</v>
      </c>
      <c r="F20513" s="1" t="s">
        <v>285</v>
      </c>
      <c r="G20513" s="1" t="s">
        <v>286</v>
      </c>
    </row>
    <row r="20514" spans="1:7" x14ac:dyDescent="0.25">
      <c r="B20514" s="1" t="s">
        <v>14160</v>
      </c>
      <c r="C20514" s="1" t="s">
        <v>14161</v>
      </c>
      <c r="D20514" s="1" t="s">
        <v>14162</v>
      </c>
      <c r="E20514" s="1" t="s">
        <v>66</v>
      </c>
      <c r="F20514" s="1" t="s">
        <v>14158</v>
      </c>
      <c r="G20514" s="1" t="s">
        <v>14159</v>
      </c>
    </row>
    <row r="20515" spans="1:7" x14ac:dyDescent="0.25">
      <c r="B20515" s="1" t="s">
        <v>51135</v>
      </c>
      <c r="C20515" s="1" t="s">
        <v>51136</v>
      </c>
      <c r="D20515" s="1" t="s">
        <v>51137</v>
      </c>
      <c r="E20515" s="1" t="s">
        <v>65</v>
      </c>
      <c r="F20515" s="1" t="s">
        <v>387</v>
      </c>
      <c r="G20515" s="1" t="s">
        <v>388</v>
      </c>
    </row>
    <row r="20516" spans="1:7" x14ac:dyDescent="0.25">
      <c r="A20516" s="1">
        <v>37090256</v>
      </c>
      <c r="B20516" s="1" t="s">
        <v>51138</v>
      </c>
      <c r="C20516" s="1" t="s">
        <v>51138</v>
      </c>
      <c r="D20516" s="1" t="s">
        <v>51138</v>
      </c>
      <c r="G20516" s="1" t="s">
        <v>199</v>
      </c>
    </row>
    <row r="20517" spans="1:7" x14ac:dyDescent="0.25">
      <c r="B20517" s="1" t="s">
        <v>15702</v>
      </c>
      <c r="C20517" s="1" t="s">
        <v>15703</v>
      </c>
      <c r="D20517" s="1" t="s">
        <v>15704</v>
      </c>
      <c r="E20517" s="1" t="s">
        <v>66</v>
      </c>
      <c r="F20517" s="1" t="s">
        <v>417</v>
      </c>
      <c r="G20517" s="1" t="s">
        <v>418</v>
      </c>
    </row>
    <row r="20518" spans="1:7" x14ac:dyDescent="0.25">
      <c r="B20518" s="1" t="s">
        <v>51139</v>
      </c>
      <c r="C20518" s="1" t="s">
        <v>51140</v>
      </c>
      <c r="D20518" s="1" t="s">
        <v>51141</v>
      </c>
      <c r="E20518" s="1" t="s">
        <v>66</v>
      </c>
      <c r="F20518" s="1" t="s">
        <v>356</v>
      </c>
      <c r="G20518" s="1" t="s">
        <v>357</v>
      </c>
    </row>
    <row r="20519" spans="1:7" x14ac:dyDescent="0.25">
      <c r="B20519" s="1" t="s">
        <v>51142</v>
      </c>
      <c r="C20519" s="1" t="s">
        <v>51143</v>
      </c>
      <c r="D20519" s="1" t="s">
        <v>51144</v>
      </c>
      <c r="E20519" s="1" t="s">
        <v>66</v>
      </c>
      <c r="F20519" s="1" t="s">
        <v>356</v>
      </c>
      <c r="G20519" s="1" t="s">
        <v>357</v>
      </c>
    </row>
    <row r="20520" spans="1:7" x14ac:dyDescent="0.25">
      <c r="B20520" s="1" t="s">
        <v>51145</v>
      </c>
      <c r="C20520" s="1" t="s">
        <v>51146</v>
      </c>
      <c r="D20520" s="1" t="s">
        <v>51147</v>
      </c>
      <c r="E20520" s="1" t="s">
        <v>66</v>
      </c>
      <c r="F20520" s="1" t="s">
        <v>356</v>
      </c>
      <c r="G20520" s="1" t="s">
        <v>357</v>
      </c>
    </row>
    <row r="20521" spans="1:7" x14ac:dyDescent="0.25">
      <c r="A20521" s="1">
        <v>37090257</v>
      </c>
      <c r="B20521" s="1" t="s">
        <v>51148</v>
      </c>
      <c r="C20521" s="1" t="s">
        <v>51148</v>
      </c>
      <c r="D20521" s="1" t="s">
        <v>51148</v>
      </c>
      <c r="G20521" s="1" t="s">
        <v>199</v>
      </c>
    </row>
    <row r="20522" spans="1:7" x14ac:dyDescent="0.25">
      <c r="A20522" s="1">
        <v>37090258</v>
      </c>
      <c r="B20522" s="1" t="s">
        <v>51149</v>
      </c>
      <c r="C20522" s="1" t="s">
        <v>51149</v>
      </c>
      <c r="D20522" s="1" t="s">
        <v>51149</v>
      </c>
      <c r="G20522" s="1" t="s">
        <v>199</v>
      </c>
    </row>
    <row r="20523" spans="1:7" x14ac:dyDescent="0.25">
      <c r="A20523" s="1">
        <v>37090259</v>
      </c>
      <c r="B20523" s="1" t="s">
        <v>51150</v>
      </c>
      <c r="C20523" s="1" t="s">
        <v>51150</v>
      </c>
      <c r="D20523" s="1" t="s">
        <v>51150</v>
      </c>
      <c r="G20523" s="1" t="s">
        <v>199</v>
      </c>
    </row>
    <row r="20524" spans="1:7" x14ac:dyDescent="0.25">
      <c r="A20524" s="1">
        <v>37090260</v>
      </c>
      <c r="B20524" s="1" t="s">
        <v>51151</v>
      </c>
      <c r="C20524" s="1" t="s">
        <v>51151</v>
      </c>
      <c r="D20524" s="1" t="s">
        <v>51151</v>
      </c>
      <c r="G20524" s="1" t="s">
        <v>199</v>
      </c>
    </row>
    <row r="20525" spans="1:7" x14ac:dyDescent="0.25">
      <c r="A20525" s="1">
        <v>37090261</v>
      </c>
      <c r="B20525" s="1" t="s">
        <v>51152</v>
      </c>
      <c r="C20525" s="1" t="s">
        <v>51153</v>
      </c>
      <c r="D20525" s="1" t="s">
        <v>51152</v>
      </c>
      <c r="G20525" s="1" t="s">
        <v>199</v>
      </c>
    </row>
    <row r="20526" spans="1:7" x14ac:dyDescent="0.25">
      <c r="A20526" s="1">
        <v>37120048</v>
      </c>
      <c r="B20526" s="1" t="s">
        <v>2319</v>
      </c>
      <c r="C20526" s="1" t="s">
        <v>2319</v>
      </c>
      <c r="D20526" s="1" t="s">
        <v>2319</v>
      </c>
      <c r="G20526" s="1" t="s">
        <v>199</v>
      </c>
    </row>
    <row r="20527" spans="1:7" x14ac:dyDescent="0.25">
      <c r="A20527" s="1">
        <v>37120049</v>
      </c>
      <c r="B20527" s="1" t="s">
        <v>51154</v>
      </c>
      <c r="C20527" s="1" t="s">
        <v>51154</v>
      </c>
      <c r="D20527" s="1" t="s">
        <v>51154</v>
      </c>
      <c r="G20527" s="1" t="s">
        <v>199</v>
      </c>
    </row>
    <row r="20528" spans="1:7" x14ac:dyDescent="0.25">
      <c r="B20528" s="1" t="s">
        <v>51155</v>
      </c>
      <c r="C20528" s="1" t="s">
        <v>51156</v>
      </c>
      <c r="D20528" s="1" t="s">
        <v>51157</v>
      </c>
      <c r="E20528" s="1" t="s">
        <v>66</v>
      </c>
      <c r="F20528" s="1" t="s">
        <v>1942</v>
      </c>
      <c r="G20528" s="1" t="s">
        <v>1943</v>
      </c>
    </row>
    <row r="20529" spans="1:7" x14ac:dyDescent="0.25">
      <c r="B20529" s="1" t="s">
        <v>51158</v>
      </c>
      <c r="C20529" s="1" t="s">
        <v>51159</v>
      </c>
      <c r="D20529" s="1" t="s">
        <v>51159</v>
      </c>
      <c r="E20529" s="1" t="s">
        <v>66</v>
      </c>
      <c r="F20529" s="1" t="s">
        <v>356</v>
      </c>
      <c r="G20529" s="1" t="s">
        <v>357</v>
      </c>
    </row>
    <row r="20530" spans="1:7" x14ac:dyDescent="0.25">
      <c r="B20530" s="1" t="s">
        <v>51160</v>
      </c>
      <c r="C20530" s="1" t="s">
        <v>51161</v>
      </c>
      <c r="D20530" s="1" t="s">
        <v>51162</v>
      </c>
      <c r="E20530" s="1" t="s">
        <v>66</v>
      </c>
      <c r="F20530" s="1" t="s">
        <v>356</v>
      </c>
      <c r="G20530" s="1" t="s">
        <v>357</v>
      </c>
    </row>
    <row r="20531" spans="1:7" x14ac:dyDescent="0.25">
      <c r="A20531" s="1">
        <v>23360046</v>
      </c>
      <c r="B20531" s="1" t="s">
        <v>51163</v>
      </c>
      <c r="C20531" s="1" t="s">
        <v>51164</v>
      </c>
      <c r="D20531" s="1" t="s">
        <v>51165</v>
      </c>
      <c r="E20531" s="1" t="s">
        <v>66</v>
      </c>
      <c r="F20531" s="1" t="s">
        <v>16375</v>
      </c>
      <c r="G20531" s="1" t="s">
        <v>16376</v>
      </c>
    </row>
    <row r="20532" spans="1:7" x14ac:dyDescent="0.25">
      <c r="A20532" s="1">
        <v>23370099</v>
      </c>
      <c r="B20532" s="1" t="s">
        <v>51166</v>
      </c>
      <c r="C20532" s="1" t="s">
        <v>51167</v>
      </c>
      <c r="D20532" s="1" t="s">
        <v>51168</v>
      </c>
      <c r="E20532" s="1" t="s">
        <v>65</v>
      </c>
      <c r="F20532" s="1" t="s">
        <v>51169</v>
      </c>
      <c r="G20532" s="1" t="s">
        <v>51170</v>
      </c>
    </row>
    <row r="20533" spans="1:7" x14ac:dyDescent="0.25">
      <c r="A20533" s="1">
        <v>23350054</v>
      </c>
      <c r="B20533" s="1" t="s">
        <v>51171</v>
      </c>
      <c r="C20533" s="1" t="s">
        <v>51172</v>
      </c>
      <c r="D20533" s="1" t="s">
        <v>51173</v>
      </c>
      <c r="E20533" s="1" t="s">
        <v>65</v>
      </c>
      <c r="F20533" s="1" t="s">
        <v>1886</v>
      </c>
      <c r="G20533" s="1" t="s">
        <v>1887</v>
      </c>
    </row>
    <row r="20534" spans="1:7" x14ac:dyDescent="0.25">
      <c r="B20534" s="1" t="s">
        <v>51174</v>
      </c>
      <c r="C20534" s="1" t="s">
        <v>51175</v>
      </c>
      <c r="D20534" s="1" t="s">
        <v>51176</v>
      </c>
      <c r="E20534" s="1" t="s">
        <v>66</v>
      </c>
      <c r="F20534" s="1" t="s">
        <v>3504</v>
      </c>
      <c r="G20534" s="1" t="s">
        <v>3505</v>
      </c>
    </row>
    <row r="20535" spans="1:7" x14ac:dyDescent="0.25">
      <c r="B20535" s="1" t="s">
        <v>51177</v>
      </c>
      <c r="C20535" s="1" t="s">
        <v>51178</v>
      </c>
      <c r="D20535" s="1" t="s">
        <v>51179</v>
      </c>
      <c r="E20535" s="1" t="s">
        <v>66</v>
      </c>
      <c r="F20535" s="1" t="s">
        <v>3504</v>
      </c>
      <c r="G20535" s="1" t="s">
        <v>3505</v>
      </c>
    </row>
    <row r="20536" spans="1:7" x14ac:dyDescent="0.25">
      <c r="A20536" s="1">
        <v>23370101</v>
      </c>
      <c r="B20536" s="1" t="s">
        <v>51180</v>
      </c>
      <c r="C20536" s="1" t="s">
        <v>51181</v>
      </c>
      <c r="D20536" s="1" t="s">
        <v>51182</v>
      </c>
      <c r="E20536" s="1" t="s">
        <v>66</v>
      </c>
      <c r="F20536" s="1" t="s">
        <v>51183</v>
      </c>
      <c r="G20536" s="1" t="s">
        <v>51184</v>
      </c>
    </row>
    <row r="20537" spans="1:7" x14ac:dyDescent="0.25">
      <c r="B20537" s="1" t="s">
        <v>15311</v>
      </c>
      <c r="C20537" s="1" t="s">
        <v>15312</v>
      </c>
      <c r="D20537" s="1" t="s">
        <v>15313</v>
      </c>
      <c r="E20537" s="1" t="s">
        <v>66</v>
      </c>
      <c r="F20537" s="1" t="s">
        <v>1320</v>
      </c>
      <c r="G20537" s="1" t="s">
        <v>1321</v>
      </c>
    </row>
    <row r="20538" spans="1:7" x14ac:dyDescent="0.25">
      <c r="B20538" s="1" t="s">
        <v>15311</v>
      </c>
      <c r="C20538" s="1" t="s">
        <v>15312</v>
      </c>
      <c r="D20538" s="1" t="s">
        <v>15313</v>
      </c>
      <c r="E20538" s="1" t="s">
        <v>66</v>
      </c>
      <c r="F20538" s="1" t="s">
        <v>1320</v>
      </c>
      <c r="G20538" s="1" t="s">
        <v>1321</v>
      </c>
    </row>
    <row r="20539" spans="1:7" x14ac:dyDescent="0.25">
      <c r="B20539" s="1" t="s">
        <v>9735</v>
      </c>
      <c r="C20539" s="1" t="s">
        <v>9736</v>
      </c>
      <c r="D20539" s="1" t="s">
        <v>9737</v>
      </c>
      <c r="E20539" s="1" t="s">
        <v>66</v>
      </c>
      <c r="F20539" s="1" t="s">
        <v>1320</v>
      </c>
      <c r="G20539" s="1" t="s">
        <v>1321</v>
      </c>
    </row>
    <row r="20540" spans="1:7" x14ac:dyDescent="0.25">
      <c r="B20540" s="1" t="s">
        <v>9735</v>
      </c>
      <c r="C20540" s="1" t="s">
        <v>9736</v>
      </c>
      <c r="D20540" s="1" t="s">
        <v>9737</v>
      </c>
      <c r="E20540" s="1" t="s">
        <v>66</v>
      </c>
      <c r="F20540" s="1" t="s">
        <v>1320</v>
      </c>
      <c r="G20540" s="1" t="s">
        <v>1321</v>
      </c>
    </row>
    <row r="20541" spans="1:7" x14ac:dyDescent="0.25">
      <c r="B20541" s="1" t="s">
        <v>10051</v>
      </c>
      <c r="C20541" s="1" t="s">
        <v>10052</v>
      </c>
      <c r="D20541" s="1" t="s">
        <v>10053</v>
      </c>
      <c r="E20541" s="1" t="s">
        <v>66</v>
      </c>
      <c r="F20541" s="1" t="s">
        <v>144</v>
      </c>
      <c r="G20541" s="1" t="s">
        <v>145</v>
      </c>
    </row>
    <row r="20542" spans="1:7" x14ac:dyDescent="0.25">
      <c r="B20542" s="1" t="s">
        <v>10051</v>
      </c>
      <c r="C20542" s="1" t="s">
        <v>10052</v>
      </c>
      <c r="D20542" s="1" t="s">
        <v>10053</v>
      </c>
      <c r="E20542" s="1" t="s">
        <v>66</v>
      </c>
      <c r="F20542" s="1" t="s">
        <v>1320</v>
      </c>
      <c r="G20542" s="1" t="s">
        <v>1321</v>
      </c>
    </row>
    <row r="20543" spans="1:7" x14ac:dyDescent="0.25">
      <c r="B20543" s="1" t="s">
        <v>10051</v>
      </c>
      <c r="C20543" s="1" t="s">
        <v>10052</v>
      </c>
      <c r="D20543" s="1" t="s">
        <v>10053</v>
      </c>
      <c r="E20543" s="1" t="s">
        <v>66</v>
      </c>
      <c r="F20543" s="1" t="s">
        <v>1320</v>
      </c>
      <c r="G20543" s="1" t="s">
        <v>1321</v>
      </c>
    </row>
    <row r="20544" spans="1:7" x14ac:dyDescent="0.25">
      <c r="A20544" s="1">
        <v>19745328</v>
      </c>
      <c r="B20544" s="1" t="s">
        <v>51185</v>
      </c>
      <c r="C20544" s="1" t="s">
        <v>51186</v>
      </c>
      <c r="D20544" s="1" t="s">
        <v>51187</v>
      </c>
      <c r="E20544" s="1" t="s">
        <v>66</v>
      </c>
      <c r="F20544" s="1" t="s">
        <v>51188</v>
      </c>
      <c r="G20544" s="1" t="s">
        <v>51189</v>
      </c>
    </row>
    <row r="20545" spans="1:7" x14ac:dyDescent="0.25">
      <c r="A20545" s="1">
        <v>19718084</v>
      </c>
      <c r="B20545" s="1" t="s">
        <v>51190</v>
      </c>
      <c r="C20545" s="1" t="s">
        <v>51191</v>
      </c>
      <c r="D20545" s="1" t="s">
        <v>51192</v>
      </c>
      <c r="E20545" s="1" t="s">
        <v>66</v>
      </c>
      <c r="F20545" s="1" t="s">
        <v>1942</v>
      </c>
      <c r="G20545" s="1" t="s">
        <v>1943</v>
      </c>
    </row>
    <row r="20546" spans="1:7" x14ac:dyDescent="0.25">
      <c r="A20546" s="1">
        <v>19718085</v>
      </c>
      <c r="B20546" s="1" t="s">
        <v>51193</v>
      </c>
      <c r="C20546" s="1" t="s">
        <v>51194</v>
      </c>
      <c r="D20546" s="1" t="s">
        <v>51195</v>
      </c>
      <c r="E20546" s="1" t="s">
        <v>66</v>
      </c>
      <c r="F20546" s="1" t="s">
        <v>1942</v>
      </c>
      <c r="G20546" s="1" t="s">
        <v>1943</v>
      </c>
    </row>
    <row r="20547" spans="1:7" x14ac:dyDescent="0.25">
      <c r="B20547" s="1" t="s">
        <v>25536</v>
      </c>
      <c r="C20547" s="1" t="s">
        <v>25537</v>
      </c>
      <c r="D20547" s="1" t="s">
        <v>25538</v>
      </c>
      <c r="E20547" s="1" t="s">
        <v>66</v>
      </c>
      <c r="F20547" s="1" t="s">
        <v>480</v>
      </c>
      <c r="G20547" s="1" t="s">
        <v>481</v>
      </c>
    </row>
    <row r="20548" spans="1:7" x14ac:dyDescent="0.25">
      <c r="B20548" s="1" t="s">
        <v>26232</v>
      </c>
      <c r="C20548" s="1" t="s">
        <v>26233</v>
      </c>
      <c r="D20548" s="1" t="s">
        <v>26234</v>
      </c>
      <c r="E20548" s="1" t="s">
        <v>66</v>
      </c>
      <c r="F20548" s="1" t="s">
        <v>480</v>
      </c>
      <c r="G20548" s="1" t="s">
        <v>481</v>
      </c>
    </row>
    <row r="20549" spans="1:7" x14ac:dyDescent="0.25">
      <c r="B20549" s="1" t="s">
        <v>26247</v>
      </c>
      <c r="C20549" s="1" t="s">
        <v>26248</v>
      </c>
      <c r="D20549" s="1" t="s">
        <v>26249</v>
      </c>
      <c r="E20549" s="1" t="s">
        <v>66</v>
      </c>
      <c r="F20549" s="1" t="s">
        <v>480</v>
      </c>
      <c r="G20549" s="1" t="s">
        <v>481</v>
      </c>
    </row>
    <row r="20550" spans="1:7" x14ac:dyDescent="0.25">
      <c r="B20550" s="1" t="s">
        <v>26256</v>
      </c>
      <c r="C20550" s="1" t="s">
        <v>26257</v>
      </c>
      <c r="D20550" s="1" t="s">
        <v>26258</v>
      </c>
      <c r="E20550" s="1" t="s">
        <v>66</v>
      </c>
      <c r="F20550" s="1" t="s">
        <v>480</v>
      </c>
      <c r="G20550" s="1" t="s">
        <v>481</v>
      </c>
    </row>
    <row r="20551" spans="1:7" x14ac:dyDescent="0.25">
      <c r="A20551" s="1">
        <v>15026025</v>
      </c>
      <c r="B20551" s="1" t="s">
        <v>13759</v>
      </c>
      <c r="C20551" s="1" t="s">
        <v>13760</v>
      </c>
      <c r="D20551" s="1" t="s">
        <v>13761</v>
      </c>
      <c r="E20551" s="1" t="s">
        <v>66</v>
      </c>
      <c r="F20551" s="1" t="s">
        <v>13762</v>
      </c>
      <c r="G20551" s="1" t="s">
        <v>13763</v>
      </c>
    </row>
    <row r="20552" spans="1:7" x14ac:dyDescent="0.25">
      <c r="A20552" s="1">
        <v>15726006</v>
      </c>
      <c r="B20552" s="1" t="s">
        <v>14834</v>
      </c>
      <c r="C20552" s="1" t="s">
        <v>14835</v>
      </c>
      <c r="D20552" s="1" t="s">
        <v>14836</v>
      </c>
      <c r="E20552" s="1" t="s">
        <v>66</v>
      </c>
      <c r="F20552" s="1" t="s">
        <v>3393</v>
      </c>
      <c r="G20552" s="1" t="s">
        <v>3394</v>
      </c>
    </row>
    <row r="20553" spans="1:7" x14ac:dyDescent="0.25">
      <c r="B20553" s="1" t="s">
        <v>51196</v>
      </c>
      <c r="C20553" s="1" t="s">
        <v>51197</v>
      </c>
      <c r="D20553" s="1" t="s">
        <v>51198</v>
      </c>
      <c r="E20553" s="1" t="s">
        <v>66</v>
      </c>
      <c r="F20553" s="1" t="s">
        <v>39800</v>
      </c>
      <c r="G20553" s="1" t="s">
        <v>39801</v>
      </c>
    </row>
    <row r="20554" spans="1:7" x14ac:dyDescent="0.25">
      <c r="B20554" s="1" t="s">
        <v>51199</v>
      </c>
      <c r="C20554" s="1" t="s">
        <v>51200</v>
      </c>
      <c r="D20554" s="1" t="s">
        <v>51201</v>
      </c>
      <c r="E20554" s="1" t="s">
        <v>66</v>
      </c>
      <c r="F20554" s="1" t="s">
        <v>31</v>
      </c>
      <c r="G20554" s="1" t="s">
        <v>1313</v>
      </c>
    </row>
    <row r="20555" spans="1:7" x14ac:dyDescent="0.25">
      <c r="A20555" s="1">
        <v>35083301</v>
      </c>
      <c r="B20555" s="1" t="s">
        <v>51202</v>
      </c>
      <c r="C20555" s="1" t="s">
        <v>51203</v>
      </c>
      <c r="D20555" s="1" t="s">
        <v>51204</v>
      </c>
      <c r="E20555" s="1" t="s">
        <v>66</v>
      </c>
      <c r="F20555" s="1" t="s">
        <v>51205</v>
      </c>
      <c r="G20555" s="1" t="s">
        <v>51206</v>
      </c>
    </row>
    <row r="20556" spans="1:7" x14ac:dyDescent="0.25">
      <c r="A20556" s="1">
        <v>35083302</v>
      </c>
      <c r="B20556" s="1" t="s">
        <v>51207</v>
      </c>
      <c r="C20556" s="1" t="s">
        <v>51208</v>
      </c>
      <c r="D20556" s="1" t="s">
        <v>51209</v>
      </c>
      <c r="E20556" s="1" t="s">
        <v>66</v>
      </c>
      <c r="F20556" s="1" t="s">
        <v>51205</v>
      </c>
      <c r="G20556" s="1" t="s">
        <v>51206</v>
      </c>
    </row>
    <row r="20557" spans="1:7" x14ac:dyDescent="0.25">
      <c r="A20557" s="1">
        <v>35083303</v>
      </c>
      <c r="B20557" s="1" t="s">
        <v>51210</v>
      </c>
      <c r="C20557" s="1" t="s">
        <v>51211</v>
      </c>
      <c r="D20557" s="1" t="s">
        <v>51212</v>
      </c>
      <c r="E20557" s="1" t="s">
        <v>66</v>
      </c>
      <c r="F20557" s="1" t="s">
        <v>51205</v>
      </c>
      <c r="G20557" s="1" t="s">
        <v>51206</v>
      </c>
    </row>
    <row r="20558" spans="1:7" x14ac:dyDescent="0.25">
      <c r="A20558" s="1">
        <v>35083304</v>
      </c>
      <c r="B20558" s="1" t="s">
        <v>51213</v>
      </c>
      <c r="C20558" s="1" t="s">
        <v>51214</v>
      </c>
      <c r="D20558" s="1" t="s">
        <v>51215</v>
      </c>
      <c r="E20558" s="1" t="s">
        <v>66</v>
      </c>
      <c r="F20558" s="1" t="s">
        <v>51205</v>
      </c>
      <c r="G20558" s="1" t="s">
        <v>51206</v>
      </c>
    </row>
    <row r="20559" spans="1:7" x14ac:dyDescent="0.25">
      <c r="A20559" s="1">
        <v>35083305</v>
      </c>
      <c r="B20559" s="1" t="s">
        <v>51216</v>
      </c>
      <c r="C20559" s="1" t="s">
        <v>51217</v>
      </c>
      <c r="D20559" s="1" t="s">
        <v>51218</v>
      </c>
      <c r="E20559" s="1" t="s">
        <v>66</v>
      </c>
      <c r="F20559" s="1" t="s">
        <v>51205</v>
      </c>
      <c r="G20559" s="1" t="s">
        <v>51206</v>
      </c>
    </row>
    <row r="20560" spans="1:7" x14ac:dyDescent="0.25">
      <c r="A20560" s="1">
        <v>35083307</v>
      </c>
      <c r="B20560" s="1" t="s">
        <v>51219</v>
      </c>
      <c r="C20560" s="1" t="s">
        <v>51220</v>
      </c>
      <c r="D20560" s="1" t="s">
        <v>51221</v>
      </c>
      <c r="E20560" s="1" t="s">
        <v>66</v>
      </c>
      <c r="F20560" s="1" t="s">
        <v>51205</v>
      </c>
      <c r="G20560" s="1" t="s">
        <v>51206</v>
      </c>
    </row>
    <row r="20561" spans="1:7" x14ac:dyDescent="0.25">
      <c r="A20561" s="1">
        <v>35083309</v>
      </c>
      <c r="B20561" s="1" t="s">
        <v>51222</v>
      </c>
      <c r="C20561" s="1" t="s">
        <v>51223</v>
      </c>
      <c r="D20561" s="1" t="s">
        <v>51224</v>
      </c>
      <c r="E20561" s="1" t="s">
        <v>66</v>
      </c>
      <c r="F20561" s="1" t="s">
        <v>51205</v>
      </c>
      <c r="G20561" s="1" t="s">
        <v>51206</v>
      </c>
    </row>
    <row r="20562" spans="1:7" x14ac:dyDescent="0.25">
      <c r="A20562" s="1">
        <v>35083601</v>
      </c>
      <c r="B20562" s="1" t="s">
        <v>51225</v>
      </c>
      <c r="C20562" s="1" t="s">
        <v>51226</v>
      </c>
      <c r="D20562" s="1" t="s">
        <v>51225</v>
      </c>
      <c r="E20562" s="1" t="s">
        <v>66</v>
      </c>
      <c r="F20562" s="1" t="s">
        <v>51205</v>
      </c>
      <c r="G20562" s="1" t="s">
        <v>51206</v>
      </c>
    </row>
    <row r="20563" spans="1:7" x14ac:dyDescent="0.25">
      <c r="A20563" s="1">
        <v>35083602</v>
      </c>
      <c r="B20563" s="1" t="s">
        <v>51227</v>
      </c>
      <c r="C20563" s="1" t="s">
        <v>51228</v>
      </c>
      <c r="D20563" s="1" t="s">
        <v>51227</v>
      </c>
      <c r="E20563" s="1" t="s">
        <v>66</v>
      </c>
      <c r="F20563" s="1" t="s">
        <v>51205</v>
      </c>
      <c r="G20563" s="1" t="s">
        <v>51206</v>
      </c>
    </row>
    <row r="20564" spans="1:7" x14ac:dyDescent="0.25">
      <c r="A20564" s="1">
        <v>35083603</v>
      </c>
      <c r="B20564" s="1" t="s">
        <v>51229</v>
      </c>
      <c r="C20564" s="1" t="s">
        <v>51230</v>
      </c>
      <c r="D20564" s="1" t="s">
        <v>51229</v>
      </c>
      <c r="E20564" s="1" t="s">
        <v>66</v>
      </c>
      <c r="F20564" s="1" t="s">
        <v>51205</v>
      </c>
      <c r="G20564" s="1" t="s">
        <v>51206</v>
      </c>
    </row>
    <row r="20565" spans="1:7" x14ac:dyDescent="0.25">
      <c r="A20565" s="1">
        <v>35083604</v>
      </c>
      <c r="B20565" s="1" t="s">
        <v>51231</v>
      </c>
      <c r="C20565" s="1" t="s">
        <v>51232</v>
      </c>
      <c r="D20565" s="1" t="s">
        <v>51231</v>
      </c>
      <c r="E20565" s="1" t="s">
        <v>66</v>
      </c>
      <c r="F20565" s="1" t="s">
        <v>51205</v>
      </c>
      <c r="G20565" s="1" t="s">
        <v>51206</v>
      </c>
    </row>
    <row r="20566" spans="1:7" x14ac:dyDescent="0.25">
      <c r="B20566" s="1" t="s">
        <v>51233</v>
      </c>
      <c r="C20566" s="1" t="s">
        <v>51234</v>
      </c>
      <c r="D20566" s="1" t="s">
        <v>51235</v>
      </c>
      <c r="E20566" s="1" t="s">
        <v>66</v>
      </c>
      <c r="F20566" s="1" t="s">
        <v>42143</v>
      </c>
      <c r="G20566" s="1" t="s">
        <v>42144</v>
      </c>
    </row>
    <row r="20567" spans="1:7" x14ac:dyDescent="0.25">
      <c r="A20567" s="1">
        <v>35083605</v>
      </c>
      <c r="B20567" s="1" t="s">
        <v>51236</v>
      </c>
      <c r="C20567" s="1" t="s">
        <v>51237</v>
      </c>
      <c r="D20567" s="1" t="s">
        <v>51236</v>
      </c>
      <c r="E20567" s="1" t="s">
        <v>66</v>
      </c>
      <c r="F20567" s="1" t="s">
        <v>51205</v>
      </c>
      <c r="G20567" s="1" t="s">
        <v>51206</v>
      </c>
    </row>
    <row r="20568" spans="1:7" x14ac:dyDescent="0.25">
      <c r="A20568" s="1">
        <v>35083607</v>
      </c>
      <c r="B20568" s="1" t="s">
        <v>51238</v>
      </c>
      <c r="C20568" s="1" t="s">
        <v>51239</v>
      </c>
      <c r="D20568" s="1" t="s">
        <v>51238</v>
      </c>
      <c r="E20568" s="1" t="s">
        <v>66</v>
      </c>
      <c r="F20568" s="1" t="s">
        <v>51205</v>
      </c>
      <c r="G20568" s="1" t="s">
        <v>51206</v>
      </c>
    </row>
    <row r="20569" spans="1:7" x14ac:dyDescent="0.25">
      <c r="A20569" s="1">
        <v>35083609</v>
      </c>
      <c r="B20569" s="1" t="s">
        <v>51240</v>
      </c>
      <c r="C20569" s="1" t="s">
        <v>51241</v>
      </c>
      <c r="D20569" s="1" t="s">
        <v>51240</v>
      </c>
      <c r="E20569" s="1" t="s">
        <v>66</v>
      </c>
      <c r="F20569" s="1" t="s">
        <v>51205</v>
      </c>
      <c r="G20569" s="1" t="s">
        <v>51206</v>
      </c>
    </row>
    <row r="20570" spans="1:7" x14ac:dyDescent="0.25">
      <c r="B20570" s="1" t="s">
        <v>51242</v>
      </c>
      <c r="C20570" s="1" t="s">
        <v>51243</v>
      </c>
      <c r="D20570" s="1" t="s">
        <v>51244</v>
      </c>
      <c r="E20570" s="1" t="s">
        <v>65</v>
      </c>
      <c r="F20570" s="1" t="s">
        <v>387</v>
      </c>
      <c r="G20570" s="1" t="s">
        <v>388</v>
      </c>
    </row>
    <row r="20571" spans="1:7" x14ac:dyDescent="0.25">
      <c r="B20571" s="1" t="s">
        <v>51245</v>
      </c>
      <c r="C20571" s="1" t="s">
        <v>51246</v>
      </c>
      <c r="D20571" s="1" t="s">
        <v>51247</v>
      </c>
      <c r="E20571" s="1" t="s">
        <v>66</v>
      </c>
      <c r="F20571" s="1" t="s">
        <v>51248</v>
      </c>
      <c r="G20571" s="1" t="s">
        <v>51249</v>
      </c>
    </row>
    <row r="20572" spans="1:7" x14ac:dyDescent="0.25">
      <c r="B20572" s="1" t="s">
        <v>51250</v>
      </c>
      <c r="C20572" s="1" t="s">
        <v>51251</v>
      </c>
      <c r="D20572" s="1" t="s">
        <v>51252</v>
      </c>
      <c r="E20572" s="1" t="s">
        <v>66</v>
      </c>
      <c r="F20572" s="1" t="s">
        <v>387</v>
      </c>
      <c r="G20572" s="1" t="s">
        <v>388</v>
      </c>
    </row>
    <row r="20573" spans="1:7" x14ac:dyDescent="0.25">
      <c r="A20573" s="1">
        <v>35129039</v>
      </c>
      <c r="B20573" s="1" t="s">
        <v>51253</v>
      </c>
      <c r="C20573" s="1" t="s">
        <v>51254</v>
      </c>
      <c r="D20573" s="1" t="s">
        <v>51255</v>
      </c>
      <c r="E20573" s="1" t="s">
        <v>65</v>
      </c>
      <c r="F20573" s="1" t="s">
        <v>1749</v>
      </c>
      <c r="G20573" s="1" t="s">
        <v>1750</v>
      </c>
    </row>
    <row r="20574" spans="1:7" x14ac:dyDescent="0.25">
      <c r="A20574" s="1">
        <v>35129040</v>
      </c>
      <c r="B20574" s="1" t="s">
        <v>51256</v>
      </c>
      <c r="C20574" s="1" t="s">
        <v>51257</v>
      </c>
      <c r="D20574" s="1" t="s">
        <v>51258</v>
      </c>
      <c r="E20574" s="1" t="s">
        <v>65</v>
      </c>
      <c r="F20574" s="1" t="s">
        <v>1749</v>
      </c>
      <c r="G20574" s="1" t="s">
        <v>1750</v>
      </c>
    </row>
    <row r="20575" spans="1:7" x14ac:dyDescent="0.25">
      <c r="A20575" s="1">
        <v>35129041</v>
      </c>
      <c r="B20575" s="1" t="s">
        <v>51259</v>
      </c>
      <c r="C20575" s="1" t="s">
        <v>51260</v>
      </c>
      <c r="D20575" s="1" t="s">
        <v>51261</v>
      </c>
      <c r="E20575" s="1" t="s">
        <v>65</v>
      </c>
      <c r="F20575" s="1" t="s">
        <v>1749</v>
      </c>
      <c r="G20575" s="1" t="s">
        <v>1750</v>
      </c>
    </row>
    <row r="20576" spans="1:7" x14ac:dyDescent="0.25">
      <c r="A20576" s="1">
        <v>35129042</v>
      </c>
      <c r="B20576" s="1" t="s">
        <v>51262</v>
      </c>
      <c r="C20576" s="1" t="s">
        <v>51263</v>
      </c>
      <c r="D20576" s="1" t="s">
        <v>51264</v>
      </c>
      <c r="E20576" s="1" t="s">
        <v>65</v>
      </c>
      <c r="G20576" s="1" t="s">
        <v>199</v>
      </c>
    </row>
    <row r="20577" spans="1:7" x14ac:dyDescent="0.25">
      <c r="B20577" s="1" t="s">
        <v>15308</v>
      </c>
      <c r="C20577" s="1" t="s">
        <v>15309</v>
      </c>
      <c r="D20577" s="1" t="s">
        <v>15310</v>
      </c>
      <c r="E20577" s="1" t="s">
        <v>66</v>
      </c>
      <c r="F20577" s="1" t="s">
        <v>1388</v>
      </c>
      <c r="G20577" s="1" t="s">
        <v>1389</v>
      </c>
    </row>
    <row r="20578" spans="1:7" x14ac:dyDescent="0.25">
      <c r="A20578" s="1">
        <v>15712003</v>
      </c>
      <c r="B20578" s="1" t="s">
        <v>12666</v>
      </c>
      <c r="C20578" s="1" t="s">
        <v>12667</v>
      </c>
      <c r="D20578" s="1" t="s">
        <v>12668</v>
      </c>
      <c r="E20578" s="1" t="s">
        <v>66</v>
      </c>
      <c r="F20578" s="1" t="s">
        <v>1067</v>
      </c>
      <c r="G20578" s="1" t="s">
        <v>1068</v>
      </c>
    </row>
    <row r="20579" spans="1:7" x14ac:dyDescent="0.25">
      <c r="B20579" s="1" t="s">
        <v>51265</v>
      </c>
      <c r="C20579" s="1" t="s">
        <v>51265</v>
      </c>
      <c r="D20579" s="1" t="s">
        <v>51265</v>
      </c>
      <c r="E20579" s="1" t="s">
        <v>66</v>
      </c>
      <c r="G20579" s="1" t="s">
        <v>199</v>
      </c>
    </row>
    <row r="20580" spans="1:7" x14ac:dyDescent="0.25">
      <c r="B20580" s="1" t="s">
        <v>51266</v>
      </c>
      <c r="C20580" s="1" t="s">
        <v>51267</v>
      </c>
      <c r="D20580" s="1" t="s">
        <v>51268</v>
      </c>
      <c r="E20580" s="1" t="s">
        <v>66</v>
      </c>
      <c r="F20580" s="1" t="s">
        <v>498</v>
      </c>
      <c r="G20580" s="1" t="s">
        <v>499</v>
      </c>
    </row>
    <row r="20581" spans="1:7" x14ac:dyDescent="0.25">
      <c r="B20581" s="1" t="s">
        <v>51269</v>
      </c>
      <c r="C20581" s="1" t="s">
        <v>51269</v>
      </c>
      <c r="D20581" s="1" t="s">
        <v>51269</v>
      </c>
      <c r="E20581" s="1" t="s">
        <v>66</v>
      </c>
      <c r="G20581" s="1" t="s">
        <v>199</v>
      </c>
    </row>
    <row r="20582" spans="1:7" x14ac:dyDescent="0.25">
      <c r="B20582" s="1" t="s">
        <v>51270</v>
      </c>
      <c r="C20582" s="1" t="s">
        <v>51270</v>
      </c>
      <c r="D20582" s="1" t="s">
        <v>51270</v>
      </c>
      <c r="E20582" s="1" t="s">
        <v>66</v>
      </c>
      <c r="G20582" s="1" t="s">
        <v>199</v>
      </c>
    </row>
    <row r="20583" spans="1:7" x14ac:dyDescent="0.25">
      <c r="B20583" s="1" t="s">
        <v>51271</v>
      </c>
      <c r="C20583" s="1" t="s">
        <v>51271</v>
      </c>
      <c r="D20583" s="1" t="s">
        <v>51271</v>
      </c>
      <c r="E20583" s="1" t="s">
        <v>66</v>
      </c>
      <c r="G20583" s="1" t="s">
        <v>199</v>
      </c>
    </row>
    <row r="20584" spans="1:7" x14ac:dyDescent="0.25">
      <c r="B20584" s="1" t="s">
        <v>51272</v>
      </c>
      <c r="C20584" s="1" t="s">
        <v>51272</v>
      </c>
      <c r="D20584" s="1" t="s">
        <v>51272</v>
      </c>
      <c r="E20584" s="1" t="s">
        <v>66</v>
      </c>
      <c r="G20584" s="1" t="s">
        <v>199</v>
      </c>
    </row>
    <row r="20585" spans="1:7" x14ac:dyDescent="0.25">
      <c r="B20585" s="1" t="s">
        <v>51273</v>
      </c>
      <c r="C20585" s="1" t="s">
        <v>51273</v>
      </c>
      <c r="D20585" s="1" t="s">
        <v>51273</v>
      </c>
      <c r="E20585" s="1" t="s">
        <v>66</v>
      </c>
      <c r="G20585" s="1" t="s">
        <v>199</v>
      </c>
    </row>
    <row r="20586" spans="1:7" x14ac:dyDescent="0.25">
      <c r="B20586" s="1" t="s">
        <v>51274</v>
      </c>
      <c r="C20586" s="1" t="s">
        <v>51275</v>
      </c>
      <c r="D20586" s="1" t="s">
        <v>51276</v>
      </c>
      <c r="E20586" s="1" t="s">
        <v>66</v>
      </c>
      <c r="F20586" s="1" t="s">
        <v>6735</v>
      </c>
      <c r="G20586" s="1" t="s">
        <v>199</v>
      </c>
    </row>
    <row r="20587" spans="1:7" x14ac:dyDescent="0.25">
      <c r="B20587" s="1" t="s">
        <v>51277</v>
      </c>
      <c r="C20587" s="1" t="s">
        <v>51277</v>
      </c>
      <c r="D20587" s="1" t="s">
        <v>51277</v>
      </c>
      <c r="E20587" s="1" t="s">
        <v>66</v>
      </c>
      <c r="G20587" s="1" t="s">
        <v>199</v>
      </c>
    </row>
    <row r="20588" spans="1:7" x14ac:dyDescent="0.25">
      <c r="B20588" s="1" t="s">
        <v>51278</v>
      </c>
      <c r="C20588" s="1" t="s">
        <v>51279</v>
      </c>
      <c r="D20588" s="1" t="s">
        <v>51280</v>
      </c>
      <c r="E20588" s="1" t="s">
        <v>66</v>
      </c>
      <c r="F20588" s="1" t="s">
        <v>1942</v>
      </c>
      <c r="G20588" s="1" t="s">
        <v>1943</v>
      </c>
    </row>
    <row r="20589" spans="1:7" x14ac:dyDescent="0.25">
      <c r="B20589" s="1" t="s">
        <v>51281</v>
      </c>
      <c r="C20589" s="1" t="s">
        <v>51282</v>
      </c>
      <c r="D20589" s="1" t="s">
        <v>51283</v>
      </c>
      <c r="E20589" s="1" t="s">
        <v>66</v>
      </c>
      <c r="F20589" s="1" t="s">
        <v>356</v>
      </c>
      <c r="G20589" s="1" t="s">
        <v>357</v>
      </c>
    </row>
    <row r="20590" spans="1:7" x14ac:dyDescent="0.25">
      <c r="B20590" s="1" t="s">
        <v>51284</v>
      </c>
      <c r="C20590" s="1" t="s">
        <v>51285</v>
      </c>
      <c r="D20590" s="1" t="s">
        <v>51286</v>
      </c>
      <c r="E20590" s="1" t="s">
        <v>66</v>
      </c>
      <c r="F20590" s="1" t="s">
        <v>171</v>
      </c>
      <c r="G20590" s="1" t="s">
        <v>172</v>
      </c>
    </row>
    <row r="20591" spans="1:7" x14ac:dyDescent="0.25">
      <c r="B20591" s="1" t="s">
        <v>51287</v>
      </c>
      <c r="C20591" s="1" t="s">
        <v>51288</v>
      </c>
      <c r="D20591" s="1" t="s">
        <v>51289</v>
      </c>
      <c r="E20591" s="1" t="s">
        <v>65</v>
      </c>
      <c r="F20591" s="1" t="s">
        <v>171</v>
      </c>
      <c r="G20591" s="1" t="s">
        <v>172</v>
      </c>
    </row>
    <row r="20592" spans="1:7" x14ac:dyDescent="0.25">
      <c r="B20592" s="1" t="s">
        <v>51290</v>
      </c>
      <c r="C20592" s="1" t="s">
        <v>51291</v>
      </c>
      <c r="D20592" s="1" t="s">
        <v>51292</v>
      </c>
      <c r="E20592" s="1" t="s">
        <v>65</v>
      </c>
      <c r="F20592" s="1" t="s">
        <v>171</v>
      </c>
      <c r="G20592" s="1" t="s">
        <v>172</v>
      </c>
    </row>
    <row r="20593" spans="1:7" x14ac:dyDescent="0.25">
      <c r="B20593" s="1" t="s">
        <v>51293</v>
      </c>
      <c r="C20593" s="1" t="s">
        <v>51294</v>
      </c>
      <c r="D20593" s="1" t="s">
        <v>51295</v>
      </c>
      <c r="E20593" s="1" t="s">
        <v>66</v>
      </c>
      <c r="G20593" s="1" t="s">
        <v>199</v>
      </c>
    </row>
    <row r="20594" spans="1:7" x14ac:dyDescent="0.25">
      <c r="A20594" s="1">
        <v>19990017</v>
      </c>
      <c r="B20594" s="1" t="s">
        <v>51296</v>
      </c>
      <c r="C20594" s="1" t="s">
        <v>51296</v>
      </c>
      <c r="D20594" s="1" t="s">
        <v>51296</v>
      </c>
      <c r="E20594" s="1" t="s">
        <v>66</v>
      </c>
      <c r="F20594" s="1" t="s">
        <v>15993</v>
      </c>
      <c r="G20594" s="1" t="s">
        <v>15994</v>
      </c>
    </row>
    <row r="20595" spans="1:7" x14ac:dyDescent="0.25">
      <c r="B20595" s="1" t="s">
        <v>51297</v>
      </c>
      <c r="C20595" s="1" t="s">
        <v>51298</v>
      </c>
      <c r="D20595" s="1" t="s">
        <v>51299</v>
      </c>
      <c r="E20595" s="1" t="s">
        <v>66</v>
      </c>
      <c r="G20595" s="1" t="s">
        <v>199</v>
      </c>
    </row>
    <row r="20596" spans="1:7" x14ac:dyDescent="0.25">
      <c r="B20596" s="1" t="s">
        <v>51300</v>
      </c>
      <c r="C20596" s="1" t="s">
        <v>51301</v>
      </c>
      <c r="D20596" s="1" t="s">
        <v>51302</v>
      </c>
      <c r="E20596" s="1" t="s">
        <v>66</v>
      </c>
      <c r="G20596" s="1" t="s">
        <v>199</v>
      </c>
    </row>
    <row r="20597" spans="1:7" x14ac:dyDescent="0.25">
      <c r="B20597" s="1" t="s">
        <v>51303</v>
      </c>
      <c r="C20597" s="1" t="s">
        <v>51304</v>
      </c>
      <c r="D20597" s="1" t="s">
        <v>51305</v>
      </c>
      <c r="E20597" s="1" t="s">
        <v>66</v>
      </c>
      <c r="G20597" s="1" t="s">
        <v>199</v>
      </c>
    </row>
    <row r="20598" spans="1:7" x14ac:dyDescent="0.25">
      <c r="B20598" s="1" t="s">
        <v>51306</v>
      </c>
      <c r="C20598" s="1" t="s">
        <v>51307</v>
      </c>
      <c r="D20598" s="1" t="s">
        <v>51308</v>
      </c>
      <c r="E20598" s="1" t="s">
        <v>66</v>
      </c>
      <c r="F20598" s="1" t="s">
        <v>51188</v>
      </c>
      <c r="G20598" s="1" t="s">
        <v>51189</v>
      </c>
    </row>
    <row r="20599" spans="1:7" x14ac:dyDescent="0.25">
      <c r="B20599" s="1" t="s">
        <v>51309</v>
      </c>
      <c r="C20599" s="1" t="s">
        <v>51310</v>
      </c>
      <c r="D20599" s="1" t="s">
        <v>51311</v>
      </c>
      <c r="E20599" s="1" t="s">
        <v>66</v>
      </c>
      <c r="F20599" s="1" t="s">
        <v>51188</v>
      </c>
      <c r="G20599" s="1" t="s">
        <v>51189</v>
      </c>
    </row>
    <row r="20600" spans="1:7" x14ac:dyDescent="0.25">
      <c r="A20600" s="1">
        <v>26225014</v>
      </c>
      <c r="B20600" s="1" t="s">
        <v>51312</v>
      </c>
      <c r="C20600" s="1" t="s">
        <v>51313</v>
      </c>
      <c r="D20600" s="1" t="s">
        <v>51314</v>
      </c>
      <c r="E20600" s="1" t="s">
        <v>66</v>
      </c>
      <c r="F20600" s="1" t="s">
        <v>8601</v>
      </c>
      <c r="G20600" s="1" t="s">
        <v>8602</v>
      </c>
    </row>
    <row r="20601" spans="1:7" x14ac:dyDescent="0.25">
      <c r="A20601" s="1">
        <v>26225015</v>
      </c>
      <c r="B20601" s="1" t="s">
        <v>51315</v>
      </c>
      <c r="C20601" s="1" t="s">
        <v>51316</v>
      </c>
      <c r="D20601" s="1" t="s">
        <v>51317</v>
      </c>
      <c r="E20601" s="1" t="s">
        <v>66</v>
      </c>
      <c r="F20601" s="1" t="s">
        <v>8601</v>
      </c>
      <c r="G20601" s="1" t="s">
        <v>8602</v>
      </c>
    </row>
    <row r="20602" spans="1:7" x14ac:dyDescent="0.25">
      <c r="B20602" s="1" t="s">
        <v>49041</v>
      </c>
      <c r="C20602" s="1" t="s">
        <v>49042</v>
      </c>
      <c r="D20602" s="1" t="s">
        <v>49043</v>
      </c>
      <c r="E20602" s="1" t="s">
        <v>66</v>
      </c>
      <c r="F20602" s="1" t="s">
        <v>699</v>
      </c>
      <c r="G20602" s="1" t="s">
        <v>700</v>
      </c>
    </row>
    <row r="20603" spans="1:7" x14ac:dyDescent="0.25">
      <c r="B20603" s="1" t="s">
        <v>51318</v>
      </c>
      <c r="C20603" s="1" t="s">
        <v>51319</v>
      </c>
      <c r="D20603" s="1" t="s">
        <v>51320</v>
      </c>
      <c r="E20603" s="1" t="s">
        <v>66</v>
      </c>
      <c r="F20603" s="1" t="s">
        <v>590</v>
      </c>
      <c r="G20603" s="1" t="s">
        <v>591</v>
      </c>
    </row>
    <row r="20604" spans="1:7" x14ac:dyDescent="0.25">
      <c r="A20604" s="1">
        <v>19745153</v>
      </c>
      <c r="B20604" s="1" t="s">
        <v>13128</v>
      </c>
      <c r="C20604" s="1" t="s">
        <v>13129</v>
      </c>
      <c r="D20604" s="1" t="s">
        <v>13130</v>
      </c>
      <c r="E20604" s="1" t="s">
        <v>66</v>
      </c>
      <c r="F20604" s="1" t="s">
        <v>892</v>
      </c>
      <c r="G20604" s="1" t="s">
        <v>893</v>
      </c>
    </row>
    <row r="20605" spans="1:7" x14ac:dyDescent="0.25">
      <c r="B20605" s="1" t="s">
        <v>51321</v>
      </c>
      <c r="C20605" s="1" t="s">
        <v>51322</v>
      </c>
      <c r="D20605" s="1" t="s">
        <v>51323</v>
      </c>
      <c r="E20605" s="1" t="s">
        <v>66</v>
      </c>
      <c r="F20605" s="1" t="s">
        <v>2615</v>
      </c>
      <c r="G20605" s="1" t="s">
        <v>2616</v>
      </c>
    </row>
    <row r="20606" spans="1:7" x14ac:dyDescent="0.25">
      <c r="B20606" s="1" t="s">
        <v>51324</v>
      </c>
      <c r="C20606" s="1" t="s">
        <v>51324</v>
      </c>
      <c r="D20606" s="1" t="s">
        <v>51324</v>
      </c>
      <c r="E20606" s="1" t="s">
        <v>66</v>
      </c>
      <c r="F20606" s="1" t="s">
        <v>431</v>
      </c>
      <c r="G20606" s="1" t="s">
        <v>432</v>
      </c>
    </row>
    <row r="20607" spans="1:7" x14ac:dyDescent="0.25">
      <c r="B20607" s="1" t="s">
        <v>51325</v>
      </c>
      <c r="C20607" s="1" t="s">
        <v>51326</v>
      </c>
      <c r="D20607" s="1" t="s">
        <v>51327</v>
      </c>
      <c r="E20607" s="1" t="s">
        <v>65</v>
      </c>
      <c r="F20607" s="1" t="s">
        <v>480</v>
      </c>
      <c r="G20607" s="1" t="s">
        <v>481</v>
      </c>
    </row>
    <row r="20608" spans="1:7" x14ac:dyDescent="0.25">
      <c r="B20608" s="1" t="s">
        <v>51328</v>
      </c>
      <c r="C20608" s="1" t="s">
        <v>51329</v>
      </c>
      <c r="D20608" s="1" t="s">
        <v>51330</v>
      </c>
      <c r="E20608" s="1" t="s">
        <v>66</v>
      </c>
      <c r="F20608" s="1" t="s">
        <v>480</v>
      </c>
      <c r="G20608" s="1" t="s">
        <v>481</v>
      </c>
    </row>
    <row r="20609" spans="1:7" x14ac:dyDescent="0.25">
      <c r="A20609" s="1">
        <v>35520381</v>
      </c>
      <c r="B20609" s="1" t="s">
        <v>1153</v>
      </c>
      <c r="C20609" s="1" t="s">
        <v>1154</v>
      </c>
      <c r="D20609" s="1" t="s">
        <v>1155</v>
      </c>
      <c r="E20609" s="1" t="s">
        <v>66</v>
      </c>
      <c r="F20609" s="1" t="s">
        <v>461</v>
      </c>
      <c r="G20609" s="1" t="s">
        <v>462</v>
      </c>
    </row>
    <row r="20610" spans="1:7" x14ac:dyDescent="0.25">
      <c r="A20610" s="1">
        <v>19745329</v>
      </c>
      <c r="B20610" s="1" t="s">
        <v>51331</v>
      </c>
      <c r="C20610" s="1" t="s">
        <v>51332</v>
      </c>
      <c r="D20610" s="1" t="s">
        <v>51333</v>
      </c>
      <c r="E20610" s="1" t="s">
        <v>66</v>
      </c>
      <c r="F20610" s="1" t="s">
        <v>144</v>
      </c>
      <c r="G20610" s="1" t="s">
        <v>145</v>
      </c>
    </row>
    <row r="20611" spans="1:7" x14ac:dyDescent="0.25">
      <c r="B20611" s="1" t="s">
        <v>51334</v>
      </c>
      <c r="C20611" s="1" t="s">
        <v>51335</v>
      </c>
      <c r="D20611" s="1" t="s">
        <v>51336</v>
      </c>
      <c r="E20611" s="1" t="s">
        <v>65</v>
      </c>
      <c r="F20611" s="1" t="s">
        <v>387</v>
      </c>
      <c r="G20611" s="1" t="s">
        <v>388</v>
      </c>
    </row>
    <row r="20612" spans="1:7" x14ac:dyDescent="0.25">
      <c r="B20612" s="1" t="s">
        <v>51337</v>
      </c>
      <c r="C20612" s="1" t="s">
        <v>51338</v>
      </c>
      <c r="D20612" s="1" t="s">
        <v>51339</v>
      </c>
      <c r="E20612" s="1" t="s">
        <v>66</v>
      </c>
      <c r="F20612" s="1" t="s">
        <v>2335</v>
      </c>
      <c r="G20612" s="1" t="s">
        <v>2336</v>
      </c>
    </row>
    <row r="20613" spans="1:7" x14ac:dyDescent="0.25">
      <c r="B20613" s="1" t="s">
        <v>51340</v>
      </c>
      <c r="C20613" s="1" t="s">
        <v>51341</v>
      </c>
      <c r="D20613" s="1" t="s">
        <v>51342</v>
      </c>
      <c r="E20613" s="1" t="s">
        <v>66</v>
      </c>
      <c r="F20613" s="1" t="s">
        <v>2335</v>
      </c>
      <c r="G20613" s="1" t="s">
        <v>2336</v>
      </c>
    </row>
    <row r="20614" spans="1:7" x14ac:dyDescent="0.25">
      <c r="B20614" s="1" t="s">
        <v>51343</v>
      </c>
      <c r="C20614" s="1" t="s">
        <v>51344</v>
      </c>
      <c r="D20614" s="1" t="s">
        <v>51345</v>
      </c>
      <c r="E20614" s="1" t="s">
        <v>65</v>
      </c>
      <c r="F20614" s="1" t="s">
        <v>480</v>
      </c>
      <c r="G20614" s="1" t="s">
        <v>481</v>
      </c>
    </row>
    <row r="20615" spans="1:7" x14ac:dyDescent="0.25">
      <c r="B20615" s="1" t="s">
        <v>51346</v>
      </c>
      <c r="C20615" s="1" t="s">
        <v>51347</v>
      </c>
      <c r="D20615" s="1" t="s">
        <v>51348</v>
      </c>
      <c r="E20615" s="1" t="s">
        <v>66</v>
      </c>
      <c r="F20615" s="1" t="s">
        <v>12081</v>
      </c>
      <c r="G20615" s="1" t="s">
        <v>12082</v>
      </c>
    </row>
    <row r="20616" spans="1:7" x14ac:dyDescent="0.25">
      <c r="B20616" s="1" t="s">
        <v>51349</v>
      </c>
      <c r="C20616" s="1" t="s">
        <v>51350</v>
      </c>
      <c r="D20616" s="1" t="s">
        <v>51351</v>
      </c>
      <c r="E20616" s="1" t="s">
        <v>65</v>
      </c>
      <c r="F20616" s="1" t="s">
        <v>480</v>
      </c>
      <c r="G20616" s="1" t="s">
        <v>481</v>
      </c>
    </row>
    <row r="20617" spans="1:7" x14ac:dyDescent="0.25">
      <c r="B20617" s="1" t="s">
        <v>51352</v>
      </c>
      <c r="C20617" s="1" t="s">
        <v>51353</v>
      </c>
      <c r="D20617" s="1" t="s">
        <v>51354</v>
      </c>
      <c r="E20617" s="1" t="s">
        <v>66</v>
      </c>
      <c r="F20617" s="1" t="s">
        <v>33377</v>
      </c>
      <c r="G20617" s="1" t="s">
        <v>33378</v>
      </c>
    </row>
    <row r="20618" spans="1:7" x14ac:dyDescent="0.25">
      <c r="B20618" s="1" t="s">
        <v>51352</v>
      </c>
      <c r="C20618" s="1" t="s">
        <v>51353</v>
      </c>
      <c r="D20618" s="1" t="s">
        <v>51354</v>
      </c>
      <c r="E20618" s="1" t="s">
        <v>66</v>
      </c>
      <c r="F20618" s="1" t="s">
        <v>33377</v>
      </c>
      <c r="G20618" s="1" t="s">
        <v>33378</v>
      </c>
    </row>
    <row r="20619" spans="1:7" x14ac:dyDescent="0.25">
      <c r="A20619" s="1">
        <v>37140285</v>
      </c>
      <c r="B20619" s="1" t="s">
        <v>51355</v>
      </c>
      <c r="C20619" s="1" t="s">
        <v>51355</v>
      </c>
      <c r="D20619" s="1" t="s">
        <v>51355</v>
      </c>
      <c r="G20619" s="1" t="s">
        <v>199</v>
      </c>
    </row>
    <row r="20620" spans="1:7" x14ac:dyDescent="0.25">
      <c r="A20620" s="1">
        <v>19897007</v>
      </c>
      <c r="B20620" s="1" t="s">
        <v>51356</v>
      </c>
      <c r="C20620" s="1" t="s">
        <v>51357</v>
      </c>
      <c r="D20620" s="1" t="s">
        <v>51358</v>
      </c>
      <c r="E20620" s="1" t="s">
        <v>66</v>
      </c>
      <c r="F20620" s="1" t="s">
        <v>45135</v>
      </c>
      <c r="G20620" s="1" t="s">
        <v>45136</v>
      </c>
    </row>
    <row r="20621" spans="1:7" x14ac:dyDescent="0.25">
      <c r="B20621" s="1" t="s">
        <v>51359</v>
      </c>
      <c r="C20621" s="1" t="s">
        <v>51360</v>
      </c>
      <c r="D20621" s="1" t="s">
        <v>51361</v>
      </c>
      <c r="E20621" s="1" t="s">
        <v>66</v>
      </c>
      <c r="F20621" s="1" t="s">
        <v>480</v>
      </c>
      <c r="G20621" s="1" t="s">
        <v>481</v>
      </c>
    </row>
    <row r="20622" spans="1:7" x14ac:dyDescent="0.25">
      <c r="B20622" s="1" t="s">
        <v>51362</v>
      </c>
      <c r="C20622" s="1" t="s">
        <v>51363</v>
      </c>
      <c r="D20622" s="1" t="s">
        <v>51362</v>
      </c>
      <c r="E20622" s="1" t="s">
        <v>66</v>
      </c>
      <c r="F20622" s="1" t="s">
        <v>51364</v>
      </c>
      <c r="G20622" s="1" t="s">
        <v>199</v>
      </c>
    </row>
    <row r="20623" spans="1:7" x14ac:dyDescent="0.25">
      <c r="A20623" s="1">
        <v>37140562</v>
      </c>
      <c r="B20623" s="1" t="s">
        <v>51365</v>
      </c>
      <c r="C20623" s="1" t="s">
        <v>51365</v>
      </c>
      <c r="D20623" s="1" t="s">
        <v>51365</v>
      </c>
      <c r="G20623" s="1" t="s">
        <v>199</v>
      </c>
    </row>
    <row r="20624" spans="1:7" x14ac:dyDescent="0.25">
      <c r="A20624" s="1">
        <v>37140563</v>
      </c>
      <c r="B20624" s="1" t="s">
        <v>51366</v>
      </c>
      <c r="C20624" s="1" t="s">
        <v>51366</v>
      </c>
      <c r="D20624" s="1" t="s">
        <v>51366</v>
      </c>
      <c r="G20624" s="1" t="s">
        <v>199</v>
      </c>
    </row>
    <row r="20625" spans="1:7" x14ac:dyDescent="0.25">
      <c r="A20625" s="1">
        <v>37140564</v>
      </c>
      <c r="B20625" s="1" t="s">
        <v>51367</v>
      </c>
      <c r="C20625" s="1" t="s">
        <v>51367</v>
      </c>
      <c r="D20625" s="1" t="s">
        <v>51367</v>
      </c>
      <c r="G20625" s="1" t="s">
        <v>199</v>
      </c>
    </row>
    <row r="20626" spans="1:7" x14ac:dyDescent="0.25">
      <c r="A20626" s="1">
        <v>37140565</v>
      </c>
      <c r="B20626" s="1" t="s">
        <v>51368</v>
      </c>
      <c r="C20626" s="1" t="s">
        <v>51368</v>
      </c>
      <c r="D20626" s="1" t="s">
        <v>51368</v>
      </c>
      <c r="G20626" s="1" t="s">
        <v>199</v>
      </c>
    </row>
    <row r="20627" spans="1:7" x14ac:dyDescent="0.25">
      <c r="A20627" s="1">
        <v>35520382</v>
      </c>
      <c r="B20627" s="1" t="s">
        <v>682</v>
      </c>
      <c r="C20627" s="1" t="s">
        <v>683</v>
      </c>
      <c r="D20627" s="1" t="s">
        <v>684</v>
      </c>
      <c r="E20627" s="1" t="s">
        <v>66</v>
      </c>
      <c r="F20627" s="1" t="s">
        <v>685</v>
      </c>
      <c r="G20627" s="1" t="s">
        <v>686</v>
      </c>
    </row>
    <row r="20628" spans="1:7" x14ac:dyDescent="0.25">
      <c r="B20628" s="1" t="s">
        <v>41927</v>
      </c>
      <c r="C20628" s="1" t="s">
        <v>41928</v>
      </c>
      <c r="D20628" s="1" t="s">
        <v>41929</v>
      </c>
      <c r="E20628" s="1" t="s">
        <v>66</v>
      </c>
      <c r="F20628" s="1" t="s">
        <v>1320</v>
      </c>
      <c r="G20628" s="1" t="s">
        <v>1321</v>
      </c>
    </row>
    <row r="20629" spans="1:7" x14ac:dyDescent="0.25">
      <c r="A20629" s="1">
        <v>35250022</v>
      </c>
      <c r="B20629" s="1" t="s">
        <v>51369</v>
      </c>
      <c r="C20629" s="1" t="s">
        <v>51370</v>
      </c>
      <c r="D20629" s="1" t="s">
        <v>51371</v>
      </c>
      <c r="E20629" s="1" t="s">
        <v>66</v>
      </c>
      <c r="F20629" s="1" t="s">
        <v>51372</v>
      </c>
      <c r="G20629" s="1" t="s">
        <v>51373</v>
      </c>
    </row>
    <row r="20630" spans="1:7" x14ac:dyDescent="0.25">
      <c r="A20630" s="1">
        <v>35260868</v>
      </c>
      <c r="B20630" s="1" t="s">
        <v>51374</v>
      </c>
      <c r="C20630" s="1" t="s">
        <v>51375</v>
      </c>
      <c r="D20630" s="1" t="s">
        <v>51376</v>
      </c>
      <c r="E20630" s="1" t="s">
        <v>66</v>
      </c>
      <c r="F20630" s="1" t="s">
        <v>51377</v>
      </c>
      <c r="G20630" s="1" t="s">
        <v>51378</v>
      </c>
    </row>
    <row r="20631" spans="1:7" x14ac:dyDescent="0.25">
      <c r="A20631" s="1">
        <v>35260869</v>
      </c>
      <c r="B20631" s="1" t="s">
        <v>51379</v>
      </c>
      <c r="C20631" s="1" t="s">
        <v>51380</v>
      </c>
      <c r="D20631" s="1" t="s">
        <v>51381</v>
      </c>
      <c r="E20631" s="1" t="s">
        <v>66</v>
      </c>
      <c r="F20631" s="1" t="s">
        <v>51382</v>
      </c>
      <c r="G20631" s="1" t="s">
        <v>51383</v>
      </c>
    </row>
    <row r="20632" spans="1:7" x14ac:dyDescent="0.25">
      <c r="B20632" s="1" t="s">
        <v>51384</v>
      </c>
      <c r="C20632" s="1" t="s">
        <v>51385</v>
      </c>
      <c r="D20632" s="1" t="s">
        <v>51386</v>
      </c>
      <c r="E20632" s="1" t="s">
        <v>66</v>
      </c>
      <c r="F20632" s="1" t="s">
        <v>5084</v>
      </c>
      <c r="G20632" s="1" t="s">
        <v>5085</v>
      </c>
    </row>
    <row r="20633" spans="1:7" x14ac:dyDescent="0.25">
      <c r="B20633" s="1" t="s">
        <v>51346</v>
      </c>
      <c r="C20633" s="1" t="s">
        <v>51347</v>
      </c>
      <c r="D20633" s="1" t="s">
        <v>51348</v>
      </c>
      <c r="E20633" s="1" t="s">
        <v>66</v>
      </c>
      <c r="F20633" s="1" t="s">
        <v>12081</v>
      </c>
      <c r="G20633" s="1" t="s">
        <v>12082</v>
      </c>
    </row>
    <row r="20634" spans="1:7" x14ac:dyDescent="0.25">
      <c r="B20634" s="1" t="s">
        <v>45797</v>
      </c>
      <c r="C20634" s="1" t="s">
        <v>45798</v>
      </c>
      <c r="D20634" s="1" t="s">
        <v>45799</v>
      </c>
      <c r="E20634" s="1" t="s">
        <v>66</v>
      </c>
      <c r="F20634" s="1" t="s">
        <v>498</v>
      </c>
      <c r="G20634" s="1" t="s">
        <v>499</v>
      </c>
    </row>
    <row r="20635" spans="1:7" x14ac:dyDescent="0.25">
      <c r="B20635" s="1" t="s">
        <v>51387</v>
      </c>
      <c r="C20635" s="1" t="s">
        <v>14044</v>
      </c>
      <c r="D20635" s="1" t="s">
        <v>14045</v>
      </c>
      <c r="E20635" s="1" t="s">
        <v>66</v>
      </c>
      <c r="F20635" s="1" t="s">
        <v>3607</v>
      </c>
      <c r="G20635" s="1" t="s">
        <v>3608</v>
      </c>
    </row>
    <row r="20636" spans="1:7" x14ac:dyDescent="0.25">
      <c r="A20636" s="1">
        <v>17842126</v>
      </c>
      <c r="B20636" s="1" t="s">
        <v>5462</v>
      </c>
      <c r="C20636" s="1" t="s">
        <v>5463</v>
      </c>
      <c r="D20636" s="1" t="s">
        <v>5464</v>
      </c>
      <c r="E20636" s="1" t="s">
        <v>66</v>
      </c>
      <c r="F20636" s="1" t="s">
        <v>2115</v>
      </c>
      <c r="G20636" s="1" t="s">
        <v>2116</v>
      </c>
    </row>
    <row r="20637" spans="1:7" x14ac:dyDescent="0.25">
      <c r="A20637" s="1">
        <v>17027018</v>
      </c>
      <c r="B20637" s="1" t="s">
        <v>51388</v>
      </c>
      <c r="C20637" s="1" t="s">
        <v>51389</v>
      </c>
      <c r="D20637" s="1" t="s">
        <v>51390</v>
      </c>
      <c r="E20637" s="1" t="s">
        <v>65</v>
      </c>
      <c r="F20637" s="1" t="s">
        <v>2292</v>
      </c>
      <c r="G20637" s="1" t="s">
        <v>2293</v>
      </c>
    </row>
    <row r="20638" spans="1:7" x14ac:dyDescent="0.25">
      <c r="A20638" s="1">
        <v>19842126</v>
      </c>
      <c r="B20638" s="1" t="s">
        <v>5462</v>
      </c>
      <c r="C20638" s="1" t="s">
        <v>5463</v>
      </c>
      <c r="D20638" s="1" t="s">
        <v>5464</v>
      </c>
      <c r="E20638" s="1" t="s">
        <v>66</v>
      </c>
      <c r="F20638" s="1" t="s">
        <v>2115</v>
      </c>
      <c r="G20638" s="1" t="s">
        <v>2116</v>
      </c>
    </row>
    <row r="20639" spans="1:7" x14ac:dyDescent="0.25">
      <c r="B20639" s="1" t="s">
        <v>24428</v>
      </c>
      <c r="C20639" s="1" t="s">
        <v>24429</v>
      </c>
      <c r="D20639" s="1" t="s">
        <v>24430</v>
      </c>
      <c r="E20639" s="1" t="s">
        <v>66</v>
      </c>
      <c r="F20639" s="1" t="s">
        <v>480</v>
      </c>
      <c r="G20639" s="1" t="s">
        <v>481</v>
      </c>
    </row>
    <row r="20640" spans="1:7" x14ac:dyDescent="0.25">
      <c r="B20640" s="1" t="s">
        <v>24428</v>
      </c>
      <c r="C20640" s="1" t="s">
        <v>24429</v>
      </c>
      <c r="D20640" s="1" t="s">
        <v>24430</v>
      </c>
      <c r="E20640" s="1" t="s">
        <v>66</v>
      </c>
      <c r="F20640" s="1" t="s">
        <v>480</v>
      </c>
      <c r="G20640" s="1" t="s">
        <v>481</v>
      </c>
    </row>
    <row r="20641" spans="1:7" x14ac:dyDescent="0.25">
      <c r="A20641" s="1">
        <v>17842128</v>
      </c>
      <c r="B20641" s="1" t="s">
        <v>5462</v>
      </c>
      <c r="C20641" s="1" t="s">
        <v>5463</v>
      </c>
      <c r="D20641" s="1" t="s">
        <v>5464</v>
      </c>
      <c r="E20641" s="1" t="s">
        <v>66</v>
      </c>
      <c r="F20641" s="1" t="s">
        <v>2138</v>
      </c>
      <c r="G20641" s="1" t="s">
        <v>2139</v>
      </c>
    </row>
    <row r="20642" spans="1:7" x14ac:dyDescent="0.25">
      <c r="A20642" s="1">
        <v>19842128</v>
      </c>
      <c r="B20642" s="1" t="s">
        <v>5462</v>
      </c>
      <c r="C20642" s="1" t="s">
        <v>5463</v>
      </c>
      <c r="D20642" s="1" t="s">
        <v>5464</v>
      </c>
      <c r="E20642" s="1" t="s">
        <v>66</v>
      </c>
      <c r="F20642" s="1" t="s">
        <v>2138</v>
      </c>
      <c r="G20642" s="1" t="s">
        <v>2139</v>
      </c>
    </row>
    <row r="20643" spans="1:7" x14ac:dyDescent="0.25">
      <c r="B20643" s="1" t="s">
        <v>3375</v>
      </c>
      <c r="C20643" s="1" t="s">
        <v>3376</v>
      </c>
      <c r="D20643" s="1" t="s">
        <v>3377</v>
      </c>
      <c r="E20643" s="1" t="s">
        <v>65</v>
      </c>
      <c r="F20643" s="1" t="s">
        <v>387</v>
      </c>
      <c r="G20643" s="1" t="s">
        <v>388</v>
      </c>
    </row>
    <row r="20644" spans="1:7" x14ac:dyDescent="0.25">
      <c r="B20644" s="1" t="s">
        <v>51391</v>
      </c>
      <c r="C20644" s="1" t="s">
        <v>51392</v>
      </c>
      <c r="D20644" s="1" t="s">
        <v>51393</v>
      </c>
      <c r="E20644" s="1" t="s">
        <v>66</v>
      </c>
      <c r="F20644" s="1" t="s">
        <v>480</v>
      </c>
      <c r="G20644" s="1" t="s">
        <v>481</v>
      </c>
    </row>
    <row r="20645" spans="1:7" x14ac:dyDescent="0.25">
      <c r="B20645" s="1" t="s">
        <v>3378</v>
      </c>
      <c r="C20645" s="1" t="s">
        <v>3379</v>
      </c>
      <c r="D20645" s="1" t="s">
        <v>3380</v>
      </c>
      <c r="E20645" s="1" t="s">
        <v>65</v>
      </c>
      <c r="F20645" s="1" t="s">
        <v>387</v>
      </c>
      <c r="G20645" s="1" t="s">
        <v>388</v>
      </c>
    </row>
    <row r="20646" spans="1:7" x14ac:dyDescent="0.25">
      <c r="A20646" s="1">
        <v>35520383</v>
      </c>
      <c r="B20646" s="1" t="s">
        <v>51394</v>
      </c>
      <c r="C20646" s="1" t="s">
        <v>51395</v>
      </c>
      <c r="D20646" s="1" t="s">
        <v>51396</v>
      </c>
      <c r="E20646" s="1" t="s">
        <v>66</v>
      </c>
      <c r="F20646" s="1" t="s">
        <v>2196</v>
      </c>
      <c r="G20646" s="1" t="s">
        <v>2197</v>
      </c>
    </row>
    <row r="20647" spans="1:7" x14ac:dyDescent="0.25">
      <c r="B20647" s="1" t="s">
        <v>51300</v>
      </c>
      <c r="C20647" s="1" t="s">
        <v>51397</v>
      </c>
      <c r="D20647" s="1" t="s">
        <v>51302</v>
      </c>
      <c r="E20647" s="1" t="s">
        <v>66</v>
      </c>
      <c r="F20647" s="1" t="s">
        <v>387</v>
      </c>
      <c r="G20647" s="1" t="s">
        <v>388</v>
      </c>
    </row>
    <row r="20648" spans="1:7" x14ac:dyDescent="0.25">
      <c r="B20648" s="1" t="s">
        <v>51297</v>
      </c>
      <c r="C20648" s="1" t="s">
        <v>51398</v>
      </c>
      <c r="D20648" s="1" t="s">
        <v>51299</v>
      </c>
      <c r="E20648" s="1" t="s">
        <v>66</v>
      </c>
      <c r="F20648" s="1" t="s">
        <v>387</v>
      </c>
      <c r="G20648" s="1" t="s">
        <v>388</v>
      </c>
    </row>
    <row r="20649" spans="1:7" x14ac:dyDescent="0.25">
      <c r="B20649" s="1" t="s">
        <v>51303</v>
      </c>
      <c r="C20649" s="1" t="s">
        <v>51399</v>
      </c>
      <c r="D20649" s="1" t="s">
        <v>51305</v>
      </c>
      <c r="E20649" s="1" t="s">
        <v>66</v>
      </c>
      <c r="F20649" s="1" t="s">
        <v>387</v>
      </c>
      <c r="G20649" s="1" t="s">
        <v>388</v>
      </c>
    </row>
    <row r="20650" spans="1:7" x14ac:dyDescent="0.25">
      <c r="B20650" s="1" t="s">
        <v>51290</v>
      </c>
      <c r="C20650" s="1" t="s">
        <v>51291</v>
      </c>
      <c r="D20650" s="1" t="s">
        <v>51292</v>
      </c>
      <c r="E20650" s="1" t="s">
        <v>66</v>
      </c>
      <c r="F20650" s="1" t="s">
        <v>171</v>
      </c>
      <c r="G20650" s="1" t="s">
        <v>172</v>
      </c>
    </row>
    <row r="20651" spans="1:7" x14ac:dyDescent="0.25">
      <c r="B20651" s="1" t="s">
        <v>51400</v>
      </c>
      <c r="C20651" s="1" t="s">
        <v>51401</v>
      </c>
      <c r="D20651" s="1" t="s">
        <v>51402</v>
      </c>
      <c r="E20651" s="1" t="s">
        <v>66</v>
      </c>
      <c r="F20651" s="1" t="s">
        <v>171</v>
      </c>
      <c r="G20651" s="1" t="s">
        <v>172</v>
      </c>
    </row>
    <row r="20652" spans="1:7" x14ac:dyDescent="0.25">
      <c r="B20652" s="1" t="s">
        <v>51287</v>
      </c>
      <c r="C20652" s="1" t="s">
        <v>51288</v>
      </c>
      <c r="D20652" s="1" t="s">
        <v>51289</v>
      </c>
      <c r="E20652" s="1" t="s">
        <v>66</v>
      </c>
      <c r="F20652" s="1" t="s">
        <v>171</v>
      </c>
      <c r="G20652" s="1" t="s">
        <v>172</v>
      </c>
    </row>
    <row r="20653" spans="1:7" x14ac:dyDescent="0.25">
      <c r="B20653" s="1" t="s">
        <v>51293</v>
      </c>
      <c r="C20653" s="1" t="s">
        <v>51294</v>
      </c>
      <c r="D20653" s="1" t="s">
        <v>51295</v>
      </c>
      <c r="E20653" s="1" t="s">
        <v>66</v>
      </c>
      <c r="F20653" s="1" t="s">
        <v>387</v>
      </c>
      <c r="G20653" s="1" t="s">
        <v>388</v>
      </c>
    </row>
    <row r="20654" spans="1:7" x14ac:dyDescent="0.25">
      <c r="B20654" s="1" t="s">
        <v>9717</v>
      </c>
      <c r="C20654" s="1" t="s">
        <v>9718</v>
      </c>
      <c r="D20654" s="1" t="s">
        <v>9719</v>
      </c>
      <c r="E20654" s="1" t="s">
        <v>66</v>
      </c>
      <c r="F20654" s="1" t="s">
        <v>15729</v>
      </c>
      <c r="G20654" s="1" t="s">
        <v>15730</v>
      </c>
    </row>
    <row r="20655" spans="1:7" x14ac:dyDescent="0.25">
      <c r="A20655" s="1">
        <v>35050297</v>
      </c>
      <c r="B20655" s="1" t="s">
        <v>51403</v>
      </c>
      <c r="C20655" s="1" t="s">
        <v>51404</v>
      </c>
      <c r="D20655" s="1" t="s">
        <v>51405</v>
      </c>
      <c r="E20655" s="1" t="s">
        <v>65</v>
      </c>
      <c r="F20655" s="1" t="s">
        <v>51406</v>
      </c>
      <c r="G20655" s="1" t="s">
        <v>51407</v>
      </c>
    </row>
    <row r="20656" spans="1:7" x14ac:dyDescent="0.25">
      <c r="A20656" s="1">
        <v>35050296</v>
      </c>
      <c r="B20656" s="1" t="s">
        <v>51408</v>
      </c>
      <c r="C20656" s="1" t="s">
        <v>51409</v>
      </c>
      <c r="D20656" s="1" t="s">
        <v>51410</v>
      </c>
      <c r="E20656" s="1" t="s">
        <v>65</v>
      </c>
      <c r="F20656" s="1" t="s">
        <v>51406</v>
      </c>
      <c r="G20656" s="1" t="s">
        <v>51407</v>
      </c>
    </row>
    <row r="20657" spans="1:7" x14ac:dyDescent="0.25">
      <c r="A20657" s="1">
        <v>35030002</v>
      </c>
      <c r="B20657" s="1" t="s">
        <v>51411</v>
      </c>
      <c r="C20657" s="1" t="s">
        <v>51412</v>
      </c>
      <c r="D20657" s="1" t="s">
        <v>51413</v>
      </c>
      <c r="E20657" s="1" t="s">
        <v>65</v>
      </c>
      <c r="F20657" s="1" t="s">
        <v>51414</v>
      </c>
      <c r="G20657" s="1" t="s">
        <v>51415</v>
      </c>
    </row>
    <row r="20658" spans="1:7" x14ac:dyDescent="0.25">
      <c r="B20658" s="1" t="s">
        <v>51416</v>
      </c>
      <c r="C20658" s="1" t="s">
        <v>51417</v>
      </c>
      <c r="D20658" s="1" t="s">
        <v>51418</v>
      </c>
      <c r="E20658" s="1" t="s">
        <v>66</v>
      </c>
      <c r="F20658" s="1" t="s">
        <v>16365</v>
      </c>
      <c r="G20658" s="1" t="s">
        <v>16366</v>
      </c>
    </row>
    <row r="20659" spans="1:7" x14ac:dyDescent="0.25">
      <c r="A20659" s="1">
        <v>23360047</v>
      </c>
      <c r="B20659" s="1" t="s">
        <v>51419</v>
      </c>
      <c r="C20659" s="1" t="s">
        <v>51420</v>
      </c>
      <c r="D20659" s="1" t="s">
        <v>51421</v>
      </c>
      <c r="E20659" s="1" t="s">
        <v>65</v>
      </c>
      <c r="F20659" s="1" t="s">
        <v>51422</v>
      </c>
      <c r="G20659" s="1" t="s">
        <v>51423</v>
      </c>
    </row>
    <row r="20660" spans="1:7" x14ac:dyDescent="0.25">
      <c r="A20660" s="1">
        <v>17745255</v>
      </c>
      <c r="B20660" s="1" t="s">
        <v>51424</v>
      </c>
      <c r="C20660" s="1" t="s">
        <v>51425</v>
      </c>
      <c r="D20660" s="1" t="s">
        <v>51426</v>
      </c>
      <c r="E20660" s="1" t="s">
        <v>66</v>
      </c>
      <c r="F20660" s="1" t="s">
        <v>4398</v>
      </c>
      <c r="G20660" s="1" t="s">
        <v>4399</v>
      </c>
    </row>
    <row r="20661" spans="1:7" x14ac:dyDescent="0.25">
      <c r="A20661" s="1">
        <v>33901164</v>
      </c>
      <c r="B20661" s="1" t="s">
        <v>51427</v>
      </c>
      <c r="C20661" s="1" t="s">
        <v>51428</v>
      </c>
      <c r="D20661" s="1" t="s">
        <v>51429</v>
      </c>
      <c r="E20661" s="1" t="s">
        <v>66</v>
      </c>
      <c r="F20661" s="1" t="s">
        <v>874</v>
      </c>
      <c r="G20661" s="1" t="s">
        <v>875</v>
      </c>
    </row>
    <row r="20662" spans="1:7" x14ac:dyDescent="0.25">
      <c r="B20662" s="1" t="s">
        <v>51430</v>
      </c>
      <c r="C20662" s="1" t="s">
        <v>51431</v>
      </c>
      <c r="D20662" s="1" t="s">
        <v>51432</v>
      </c>
      <c r="E20662" s="1" t="s">
        <v>66</v>
      </c>
      <c r="F20662" s="1" t="s">
        <v>3504</v>
      </c>
      <c r="G20662" s="1" t="s">
        <v>3505</v>
      </c>
    </row>
    <row r="20663" spans="1:7" x14ac:dyDescent="0.25">
      <c r="B20663" s="1" t="s">
        <v>51433</v>
      </c>
      <c r="C20663" s="1" t="s">
        <v>51434</v>
      </c>
      <c r="D20663" s="1" t="s">
        <v>51435</v>
      </c>
      <c r="E20663" s="1" t="s">
        <v>65</v>
      </c>
      <c r="G20663" s="1" t="s">
        <v>199</v>
      </c>
    </row>
    <row r="20664" spans="1:7" x14ac:dyDescent="0.25">
      <c r="B20664" s="1" t="s">
        <v>51436</v>
      </c>
      <c r="C20664" s="1" t="s">
        <v>51437</v>
      </c>
      <c r="D20664" s="1" t="s">
        <v>51438</v>
      </c>
      <c r="E20664" s="1" t="s">
        <v>65</v>
      </c>
      <c r="F20664" s="1" t="s">
        <v>171</v>
      </c>
      <c r="G20664" s="1" t="s">
        <v>172</v>
      </c>
    </row>
    <row r="20665" spans="1:7" x14ac:dyDescent="0.25">
      <c r="A20665" s="1">
        <v>19718082</v>
      </c>
      <c r="B20665" s="1" t="s">
        <v>51278</v>
      </c>
      <c r="C20665" s="1" t="s">
        <v>51279</v>
      </c>
      <c r="D20665" s="1" t="s">
        <v>51280</v>
      </c>
      <c r="E20665" s="1" t="s">
        <v>66</v>
      </c>
      <c r="F20665" s="1" t="s">
        <v>1942</v>
      </c>
      <c r="G20665" s="1" t="s">
        <v>1943</v>
      </c>
    </row>
    <row r="20666" spans="1:7" x14ac:dyDescent="0.25">
      <c r="B20666" s="1" t="s">
        <v>51439</v>
      </c>
      <c r="C20666" s="1" t="s">
        <v>51440</v>
      </c>
      <c r="D20666" s="1" t="s">
        <v>51441</v>
      </c>
      <c r="E20666" s="1" t="s">
        <v>66</v>
      </c>
      <c r="G20666" s="1" t="s">
        <v>199</v>
      </c>
    </row>
    <row r="20667" spans="1:7" x14ac:dyDescent="0.25">
      <c r="B20667" s="1" t="s">
        <v>51442</v>
      </c>
      <c r="C20667" s="1" t="s">
        <v>51443</v>
      </c>
      <c r="D20667" s="1" t="s">
        <v>51444</v>
      </c>
      <c r="E20667" s="1" t="s">
        <v>66</v>
      </c>
      <c r="G20667" s="1" t="s">
        <v>199</v>
      </c>
    </row>
    <row r="20668" spans="1:7" x14ac:dyDescent="0.25">
      <c r="B20668" s="1" t="s">
        <v>51445</v>
      </c>
      <c r="C20668" s="1" t="s">
        <v>51446</v>
      </c>
      <c r="D20668" s="1" t="s">
        <v>51447</v>
      </c>
      <c r="E20668" s="1" t="s">
        <v>66</v>
      </c>
      <c r="G20668" s="1" t="s">
        <v>199</v>
      </c>
    </row>
    <row r="20669" spans="1:7" x14ac:dyDescent="0.25">
      <c r="A20669" s="1">
        <v>17897007</v>
      </c>
      <c r="B20669" s="1" t="s">
        <v>51356</v>
      </c>
      <c r="C20669" s="1" t="s">
        <v>51357</v>
      </c>
      <c r="D20669" s="1" t="s">
        <v>51358</v>
      </c>
      <c r="E20669" s="1" t="s">
        <v>66</v>
      </c>
      <c r="F20669" s="1" t="s">
        <v>45135</v>
      </c>
      <c r="G20669" s="1" t="s">
        <v>45136</v>
      </c>
    </row>
    <row r="20670" spans="1:7" x14ac:dyDescent="0.25">
      <c r="B20670" s="1" t="s">
        <v>45183</v>
      </c>
      <c r="C20670" s="1" t="s">
        <v>45184</v>
      </c>
      <c r="D20670" s="1" t="s">
        <v>45185</v>
      </c>
      <c r="E20670" s="1" t="s">
        <v>66</v>
      </c>
      <c r="F20670" s="1" t="s">
        <v>16365</v>
      </c>
      <c r="G20670" s="1" t="s">
        <v>16366</v>
      </c>
    </row>
    <row r="20671" spans="1:7" x14ac:dyDescent="0.25">
      <c r="B20671" s="1" t="s">
        <v>51448</v>
      </c>
      <c r="C20671" s="1" t="s">
        <v>51449</v>
      </c>
      <c r="D20671" s="1" t="s">
        <v>51450</v>
      </c>
      <c r="E20671" s="1" t="s">
        <v>66</v>
      </c>
      <c r="F20671" s="1" t="s">
        <v>2219</v>
      </c>
      <c r="G20671" s="1" t="s">
        <v>2220</v>
      </c>
    </row>
    <row r="20672" spans="1:7" x14ac:dyDescent="0.25">
      <c r="B20672" s="1" t="s">
        <v>11437</v>
      </c>
      <c r="C20672" s="1" t="s">
        <v>11438</v>
      </c>
      <c r="D20672" s="1" t="s">
        <v>11439</v>
      </c>
      <c r="E20672" s="1" t="s">
        <v>66</v>
      </c>
      <c r="F20672" s="1" t="s">
        <v>27</v>
      </c>
      <c r="G20672" s="1" t="s">
        <v>11238</v>
      </c>
    </row>
    <row r="20673" spans="1:7" x14ac:dyDescent="0.25">
      <c r="B20673" s="1" t="s">
        <v>11440</v>
      </c>
      <c r="C20673" s="1" t="s">
        <v>11441</v>
      </c>
      <c r="D20673" s="1" t="s">
        <v>11442</v>
      </c>
      <c r="E20673" s="1" t="s">
        <v>66</v>
      </c>
      <c r="F20673" s="1" t="s">
        <v>27</v>
      </c>
      <c r="G20673" s="1" t="s">
        <v>11238</v>
      </c>
    </row>
    <row r="20674" spans="1:7" x14ac:dyDescent="0.25">
      <c r="B20674" s="1" t="s">
        <v>51451</v>
      </c>
      <c r="C20674" s="1" t="s">
        <v>51452</v>
      </c>
      <c r="D20674" s="1" t="s">
        <v>51453</v>
      </c>
      <c r="E20674" s="1" t="s">
        <v>66</v>
      </c>
      <c r="F20674" s="1" t="s">
        <v>42016</v>
      </c>
      <c r="G20674" s="1" t="s">
        <v>42017</v>
      </c>
    </row>
    <row r="20675" spans="1:7" x14ac:dyDescent="0.25">
      <c r="B20675" s="1" t="s">
        <v>51454</v>
      </c>
      <c r="C20675" s="1" t="s">
        <v>51455</v>
      </c>
      <c r="D20675" s="1" t="s">
        <v>51456</v>
      </c>
      <c r="E20675" s="1" t="s">
        <v>66</v>
      </c>
      <c r="F20675" s="1" t="s">
        <v>42016</v>
      </c>
      <c r="G20675" s="1" t="s">
        <v>42017</v>
      </c>
    </row>
    <row r="20676" spans="1:7" x14ac:dyDescent="0.25">
      <c r="B20676" s="1" t="s">
        <v>51457</v>
      </c>
      <c r="C20676" s="1" t="s">
        <v>51458</v>
      </c>
      <c r="D20676" s="1" t="s">
        <v>51459</v>
      </c>
      <c r="E20676" s="1" t="s">
        <v>66</v>
      </c>
      <c r="F20676" s="1" t="s">
        <v>42016</v>
      </c>
      <c r="G20676" s="1" t="s">
        <v>42017</v>
      </c>
    </row>
    <row r="20677" spans="1:7" x14ac:dyDescent="0.25">
      <c r="A20677" s="1">
        <v>35125960</v>
      </c>
      <c r="B20677" s="1" t="s">
        <v>51460</v>
      </c>
      <c r="C20677" s="1" t="s">
        <v>51461</v>
      </c>
      <c r="D20677" s="1" t="s">
        <v>51462</v>
      </c>
      <c r="E20677" s="1" t="s">
        <v>65</v>
      </c>
      <c r="F20677" s="1" t="s">
        <v>51463</v>
      </c>
      <c r="G20677" s="1" t="s">
        <v>51464</v>
      </c>
    </row>
    <row r="20678" spans="1:7" x14ac:dyDescent="0.25">
      <c r="A20678" s="1">
        <v>35125961</v>
      </c>
      <c r="B20678" s="1" t="s">
        <v>51465</v>
      </c>
      <c r="C20678" s="1" t="s">
        <v>51466</v>
      </c>
      <c r="D20678" s="1" t="s">
        <v>51467</v>
      </c>
      <c r="E20678" s="1" t="s">
        <v>65</v>
      </c>
      <c r="F20678" s="1" t="s">
        <v>51463</v>
      </c>
      <c r="G20678" s="1" t="s">
        <v>51464</v>
      </c>
    </row>
    <row r="20679" spans="1:7" x14ac:dyDescent="0.25">
      <c r="A20679" s="1">
        <v>35125962</v>
      </c>
      <c r="B20679" s="1" t="s">
        <v>51468</v>
      </c>
      <c r="C20679" s="1" t="s">
        <v>51469</v>
      </c>
      <c r="D20679" s="1" t="s">
        <v>51470</v>
      </c>
      <c r="E20679" s="1" t="s">
        <v>65</v>
      </c>
      <c r="F20679" s="1" t="s">
        <v>51463</v>
      </c>
      <c r="G20679" s="1" t="s">
        <v>51464</v>
      </c>
    </row>
    <row r="20680" spans="1:7" x14ac:dyDescent="0.25">
      <c r="A20680" s="1">
        <v>35125963</v>
      </c>
      <c r="B20680" s="1" t="s">
        <v>51471</v>
      </c>
      <c r="C20680" s="1" t="s">
        <v>51472</v>
      </c>
      <c r="D20680" s="1" t="s">
        <v>51473</v>
      </c>
      <c r="E20680" s="1" t="s">
        <v>65</v>
      </c>
      <c r="F20680" s="1" t="s">
        <v>51463</v>
      </c>
      <c r="G20680" s="1" t="s">
        <v>51464</v>
      </c>
    </row>
    <row r="20681" spans="1:7" x14ac:dyDescent="0.25">
      <c r="B20681" s="1" t="s">
        <v>51474</v>
      </c>
      <c r="C20681" s="1" t="s">
        <v>51475</v>
      </c>
      <c r="D20681" s="1" t="s">
        <v>51476</v>
      </c>
      <c r="E20681" s="1" t="s">
        <v>66</v>
      </c>
      <c r="G20681" s="1" t="s">
        <v>199</v>
      </c>
    </row>
    <row r="20682" spans="1:7" x14ac:dyDescent="0.25">
      <c r="B20682" s="1" t="s">
        <v>51477</v>
      </c>
      <c r="C20682" s="1" t="s">
        <v>51478</v>
      </c>
      <c r="D20682" s="1" t="s">
        <v>51479</v>
      </c>
      <c r="E20682" s="1" t="s">
        <v>66</v>
      </c>
      <c r="F20682" s="1" t="s">
        <v>2004</v>
      </c>
      <c r="G20682" s="1" t="s">
        <v>2005</v>
      </c>
    </row>
    <row r="20683" spans="1:7" x14ac:dyDescent="0.25">
      <c r="B20683" s="1" t="s">
        <v>51480</v>
      </c>
      <c r="C20683" s="1" t="s">
        <v>51481</v>
      </c>
      <c r="D20683" s="1" t="s">
        <v>51482</v>
      </c>
      <c r="E20683" s="1" t="s">
        <v>66</v>
      </c>
      <c r="F20683" s="1" t="s">
        <v>2004</v>
      </c>
      <c r="G20683" s="1" t="s">
        <v>2005</v>
      </c>
    </row>
    <row r="20684" spans="1:7" x14ac:dyDescent="0.25">
      <c r="B20684" s="1" t="s">
        <v>51483</v>
      </c>
      <c r="C20684" s="1" t="s">
        <v>51484</v>
      </c>
      <c r="D20684" s="1" t="s">
        <v>51485</v>
      </c>
      <c r="E20684" s="1" t="s">
        <v>66</v>
      </c>
      <c r="F20684" s="1" t="s">
        <v>149</v>
      </c>
      <c r="G20684" s="1" t="s">
        <v>150</v>
      </c>
    </row>
    <row r="20685" spans="1:7" x14ac:dyDescent="0.25">
      <c r="B20685" s="1" t="s">
        <v>51486</v>
      </c>
      <c r="C20685" s="1" t="s">
        <v>51487</v>
      </c>
      <c r="D20685" s="1" t="s">
        <v>51488</v>
      </c>
      <c r="E20685" s="1" t="s">
        <v>66</v>
      </c>
      <c r="F20685" s="1" t="s">
        <v>149</v>
      </c>
      <c r="G20685" s="1" t="s">
        <v>150</v>
      </c>
    </row>
    <row r="20686" spans="1:7" x14ac:dyDescent="0.25">
      <c r="B20686" s="1" t="s">
        <v>51489</v>
      </c>
      <c r="C20686" s="1" t="s">
        <v>51490</v>
      </c>
      <c r="D20686" s="1" t="s">
        <v>51491</v>
      </c>
      <c r="E20686" s="1" t="s">
        <v>66</v>
      </c>
      <c r="F20686" s="1" t="s">
        <v>699</v>
      </c>
      <c r="G20686" s="1" t="s">
        <v>700</v>
      </c>
    </row>
    <row r="20687" spans="1:7" x14ac:dyDescent="0.25">
      <c r="B20687" s="1" t="s">
        <v>51492</v>
      </c>
      <c r="C20687" s="1" t="s">
        <v>51493</v>
      </c>
      <c r="D20687" s="1" t="s">
        <v>51494</v>
      </c>
      <c r="E20687" s="1" t="s">
        <v>66</v>
      </c>
      <c r="F20687" s="1" t="s">
        <v>699</v>
      </c>
      <c r="G20687" s="1" t="s">
        <v>700</v>
      </c>
    </row>
    <row r="20688" spans="1:7" x14ac:dyDescent="0.25">
      <c r="A20688" s="1">
        <v>33901165</v>
      </c>
      <c r="B20688" s="1" t="s">
        <v>51495</v>
      </c>
      <c r="C20688" s="1" t="s">
        <v>51496</v>
      </c>
      <c r="D20688" s="1" t="s">
        <v>51497</v>
      </c>
      <c r="E20688" s="1" t="s">
        <v>66</v>
      </c>
      <c r="F20688" s="1" t="s">
        <v>874</v>
      </c>
      <c r="G20688" s="1" t="s">
        <v>875</v>
      </c>
    </row>
    <row r="20689" spans="1:7" x14ac:dyDescent="0.25">
      <c r="A20689" s="1">
        <v>33901166</v>
      </c>
      <c r="B20689" s="1" t="s">
        <v>51498</v>
      </c>
      <c r="C20689" s="1" t="s">
        <v>51499</v>
      </c>
      <c r="D20689" s="1" t="s">
        <v>51500</v>
      </c>
      <c r="E20689" s="1" t="s">
        <v>66</v>
      </c>
      <c r="F20689" s="1" t="s">
        <v>874</v>
      </c>
      <c r="G20689" s="1" t="s">
        <v>875</v>
      </c>
    </row>
    <row r="20690" spans="1:7" x14ac:dyDescent="0.25">
      <c r="A20690" s="1">
        <v>33901167</v>
      </c>
      <c r="B20690" s="1" t="s">
        <v>51501</v>
      </c>
      <c r="C20690" s="1" t="s">
        <v>51502</v>
      </c>
      <c r="D20690" s="1" t="s">
        <v>51503</v>
      </c>
      <c r="E20690" s="1" t="s">
        <v>66</v>
      </c>
      <c r="F20690" s="1" t="s">
        <v>874</v>
      </c>
      <c r="G20690" s="1" t="s">
        <v>875</v>
      </c>
    </row>
    <row r="20691" spans="1:7" x14ac:dyDescent="0.25">
      <c r="A20691" s="1">
        <v>33901168</v>
      </c>
      <c r="B20691" s="1" t="s">
        <v>51504</v>
      </c>
      <c r="C20691" s="1" t="s">
        <v>51505</v>
      </c>
      <c r="D20691" s="1" t="s">
        <v>51506</v>
      </c>
      <c r="E20691" s="1" t="s">
        <v>66</v>
      </c>
      <c r="F20691" s="1" t="s">
        <v>874</v>
      </c>
      <c r="G20691" s="1" t="s">
        <v>875</v>
      </c>
    </row>
    <row r="20692" spans="1:7" x14ac:dyDescent="0.25">
      <c r="A20692" s="1">
        <v>35520347</v>
      </c>
      <c r="B20692" s="1" t="s">
        <v>51507</v>
      </c>
      <c r="C20692" s="1" t="s">
        <v>51508</v>
      </c>
      <c r="D20692" s="1" t="s">
        <v>51509</v>
      </c>
      <c r="E20692" s="1" t="s">
        <v>66</v>
      </c>
      <c r="F20692" s="1" t="s">
        <v>2196</v>
      </c>
      <c r="G20692" s="1" t="s">
        <v>2197</v>
      </c>
    </row>
    <row r="20693" spans="1:7" x14ac:dyDescent="0.25">
      <c r="B20693" s="1" t="s">
        <v>51510</v>
      </c>
      <c r="C20693" s="1" t="s">
        <v>51511</v>
      </c>
      <c r="D20693" s="1" t="s">
        <v>51512</v>
      </c>
      <c r="E20693" s="1" t="s">
        <v>66</v>
      </c>
      <c r="F20693" s="1" t="s">
        <v>3175</v>
      </c>
      <c r="G20693" s="1" t="s">
        <v>3176</v>
      </c>
    </row>
    <row r="20694" spans="1:7" x14ac:dyDescent="0.25">
      <c r="A20694" s="1">
        <v>35260870</v>
      </c>
      <c r="B20694" s="1" t="s">
        <v>51513</v>
      </c>
      <c r="C20694" s="1" t="s">
        <v>51514</v>
      </c>
      <c r="D20694" s="1" t="s">
        <v>51515</v>
      </c>
      <c r="E20694" s="1" t="s">
        <v>66</v>
      </c>
      <c r="F20694" s="1" t="s">
        <v>13</v>
      </c>
      <c r="G20694" s="1" t="s">
        <v>199</v>
      </c>
    </row>
    <row r="20695" spans="1:7" x14ac:dyDescent="0.25">
      <c r="B20695" s="1" t="s">
        <v>24341</v>
      </c>
      <c r="C20695" s="1" t="s">
        <v>51516</v>
      </c>
      <c r="D20695" s="1" t="s">
        <v>51517</v>
      </c>
      <c r="E20695" s="1" t="s">
        <v>66</v>
      </c>
      <c r="F20695" s="1" t="s">
        <v>480</v>
      </c>
      <c r="G20695" s="1" t="s">
        <v>481</v>
      </c>
    </row>
    <row r="20696" spans="1:7" x14ac:dyDescent="0.25">
      <c r="A20696" s="1">
        <v>33901170</v>
      </c>
      <c r="B20696" s="1" t="s">
        <v>51518</v>
      </c>
      <c r="C20696" s="1" t="s">
        <v>51519</v>
      </c>
      <c r="D20696" s="1" t="s">
        <v>51520</v>
      </c>
      <c r="E20696" s="1" t="s">
        <v>66</v>
      </c>
      <c r="F20696" s="1" t="s">
        <v>874</v>
      </c>
      <c r="G20696" s="1" t="s">
        <v>875</v>
      </c>
    </row>
    <row r="20697" spans="1:7" x14ac:dyDescent="0.25">
      <c r="A20697" s="1">
        <v>33901171</v>
      </c>
      <c r="B20697" s="1" t="s">
        <v>51521</v>
      </c>
      <c r="C20697" s="1" t="s">
        <v>51522</v>
      </c>
      <c r="D20697" s="1" t="s">
        <v>51523</v>
      </c>
      <c r="E20697" s="1" t="s">
        <v>66</v>
      </c>
      <c r="F20697" s="1" t="s">
        <v>874</v>
      </c>
      <c r="G20697" s="1" t="s">
        <v>875</v>
      </c>
    </row>
    <row r="20698" spans="1:7" x14ac:dyDescent="0.25">
      <c r="A20698" s="1">
        <v>33901172</v>
      </c>
      <c r="B20698" s="1" t="s">
        <v>51524</v>
      </c>
      <c r="C20698" s="1" t="s">
        <v>51525</v>
      </c>
      <c r="D20698" s="1" t="s">
        <v>51526</v>
      </c>
      <c r="E20698" s="1" t="s">
        <v>66</v>
      </c>
      <c r="F20698" s="1" t="s">
        <v>874</v>
      </c>
      <c r="G20698" s="1" t="s">
        <v>875</v>
      </c>
    </row>
    <row r="20699" spans="1:7" x14ac:dyDescent="0.25">
      <c r="A20699" s="1">
        <v>33901173</v>
      </c>
      <c r="B20699" s="1" t="s">
        <v>51527</v>
      </c>
      <c r="C20699" s="1" t="s">
        <v>51528</v>
      </c>
      <c r="D20699" s="1" t="s">
        <v>51529</v>
      </c>
      <c r="E20699" s="1" t="s">
        <v>66</v>
      </c>
      <c r="F20699" s="1" t="s">
        <v>874</v>
      </c>
      <c r="G20699" s="1" t="s">
        <v>875</v>
      </c>
    </row>
    <row r="20700" spans="1:7" x14ac:dyDescent="0.25">
      <c r="A20700" s="1">
        <v>33901169</v>
      </c>
      <c r="B20700" s="1" t="s">
        <v>51530</v>
      </c>
      <c r="C20700" s="1" t="s">
        <v>51531</v>
      </c>
      <c r="D20700" s="1" t="s">
        <v>51532</v>
      </c>
      <c r="E20700" s="1" t="s">
        <v>66</v>
      </c>
      <c r="F20700" s="1" t="s">
        <v>874</v>
      </c>
      <c r="G20700" s="1" t="s">
        <v>875</v>
      </c>
    </row>
    <row r="20701" spans="1:7" x14ac:dyDescent="0.25">
      <c r="B20701" s="1" t="s">
        <v>1796</v>
      </c>
      <c r="C20701" s="1" t="s">
        <v>1797</v>
      </c>
      <c r="D20701" s="1" t="s">
        <v>1798</v>
      </c>
      <c r="E20701" s="1" t="s">
        <v>66</v>
      </c>
      <c r="F20701" s="1" t="s">
        <v>49349</v>
      </c>
      <c r="G20701" s="1" t="s">
        <v>49350</v>
      </c>
    </row>
    <row r="20702" spans="1:7" x14ac:dyDescent="0.25">
      <c r="A20702" s="1">
        <v>39010347</v>
      </c>
      <c r="B20702" s="1" t="s">
        <v>51533</v>
      </c>
      <c r="C20702" s="1" t="s">
        <v>51534</v>
      </c>
      <c r="D20702" s="1" t="s">
        <v>51534</v>
      </c>
      <c r="E20702" s="1" t="s">
        <v>66</v>
      </c>
      <c r="G20702" s="1" t="s">
        <v>199</v>
      </c>
    </row>
    <row r="20703" spans="1:7" x14ac:dyDescent="0.25">
      <c r="A20703" s="1">
        <v>39010348</v>
      </c>
      <c r="B20703" s="1" t="s">
        <v>51535</v>
      </c>
      <c r="C20703" s="1" t="s">
        <v>51535</v>
      </c>
      <c r="D20703" s="1" t="s">
        <v>51535</v>
      </c>
      <c r="E20703" s="1" t="s">
        <v>66</v>
      </c>
      <c r="G20703" s="1" t="s">
        <v>199</v>
      </c>
    </row>
    <row r="20704" spans="1:7" x14ac:dyDescent="0.25">
      <c r="A20704" s="1">
        <v>39010349</v>
      </c>
      <c r="B20704" s="1" t="s">
        <v>51536</v>
      </c>
      <c r="C20704" s="1" t="s">
        <v>51536</v>
      </c>
      <c r="D20704" s="1" t="s">
        <v>51536</v>
      </c>
      <c r="E20704" s="1" t="s">
        <v>66</v>
      </c>
      <c r="G20704" s="1" t="s">
        <v>199</v>
      </c>
    </row>
    <row r="20705" spans="1:7" x14ac:dyDescent="0.25">
      <c r="A20705" s="1">
        <v>28220069</v>
      </c>
      <c r="B20705" s="1" t="s">
        <v>51537</v>
      </c>
      <c r="C20705" s="1" t="s">
        <v>51538</v>
      </c>
      <c r="D20705" s="1" t="s">
        <v>51539</v>
      </c>
      <c r="E20705" s="1" t="s">
        <v>66</v>
      </c>
      <c r="F20705" s="1" t="s">
        <v>13567</v>
      </c>
      <c r="G20705" s="1" t="s">
        <v>13568</v>
      </c>
    </row>
    <row r="20706" spans="1:7" x14ac:dyDescent="0.25">
      <c r="B20706" s="1" t="s">
        <v>51540</v>
      </c>
      <c r="C20706" s="1" t="s">
        <v>51541</v>
      </c>
      <c r="D20706" s="1" t="s">
        <v>51542</v>
      </c>
      <c r="E20706" s="1" t="s">
        <v>66</v>
      </c>
      <c r="F20706" s="1" t="s">
        <v>563</v>
      </c>
      <c r="G20706" s="1" t="s">
        <v>564</v>
      </c>
    </row>
    <row r="20707" spans="1:7" x14ac:dyDescent="0.25">
      <c r="A20707" s="1">
        <v>39010350</v>
      </c>
      <c r="B20707" s="1" t="s">
        <v>51543</v>
      </c>
      <c r="C20707" s="1" t="s">
        <v>51543</v>
      </c>
      <c r="D20707" s="1" t="s">
        <v>51543</v>
      </c>
      <c r="E20707" s="1" t="s">
        <v>66</v>
      </c>
      <c r="G20707" s="1" t="s">
        <v>199</v>
      </c>
    </row>
    <row r="20708" spans="1:7" x14ac:dyDescent="0.25">
      <c r="A20708" s="1">
        <v>39010351</v>
      </c>
      <c r="B20708" s="1" t="s">
        <v>51544</v>
      </c>
      <c r="C20708" s="1" t="s">
        <v>51544</v>
      </c>
      <c r="D20708" s="1" t="s">
        <v>51544</v>
      </c>
      <c r="E20708" s="1" t="s">
        <v>66</v>
      </c>
      <c r="G20708" s="1" t="s">
        <v>199</v>
      </c>
    </row>
    <row r="20709" spans="1:7" x14ac:dyDescent="0.25">
      <c r="A20709" s="1">
        <v>39010352</v>
      </c>
      <c r="B20709" s="1" t="s">
        <v>51545</v>
      </c>
      <c r="C20709" s="1" t="s">
        <v>51545</v>
      </c>
      <c r="D20709" s="1" t="s">
        <v>51545</v>
      </c>
      <c r="E20709" s="1" t="s">
        <v>66</v>
      </c>
      <c r="G20709" s="1" t="s">
        <v>199</v>
      </c>
    </row>
    <row r="20710" spans="1:7" x14ac:dyDescent="0.25">
      <c r="A20710" s="1">
        <v>39010353</v>
      </c>
      <c r="B20710" s="1" t="s">
        <v>51546</v>
      </c>
      <c r="C20710" s="1" t="s">
        <v>51546</v>
      </c>
      <c r="D20710" s="1" t="s">
        <v>51546</v>
      </c>
      <c r="E20710" s="1" t="s">
        <v>66</v>
      </c>
      <c r="G20710" s="1" t="s">
        <v>199</v>
      </c>
    </row>
    <row r="20711" spans="1:7" x14ac:dyDescent="0.25">
      <c r="B20711" s="1" t="s">
        <v>51547</v>
      </c>
      <c r="C20711" s="1" t="s">
        <v>51548</v>
      </c>
      <c r="D20711" s="1" t="s">
        <v>51549</v>
      </c>
      <c r="E20711" s="1" t="s">
        <v>66</v>
      </c>
      <c r="F20711" s="1" t="s">
        <v>39</v>
      </c>
      <c r="G20711" s="1" t="s">
        <v>321</v>
      </c>
    </row>
    <row r="20712" spans="1:7" x14ac:dyDescent="0.25">
      <c r="B20712" s="1" t="s">
        <v>37019</v>
      </c>
      <c r="C20712" s="1" t="s">
        <v>37020</v>
      </c>
      <c r="D20712" s="1" t="s">
        <v>37021</v>
      </c>
      <c r="E20712" s="1" t="s">
        <v>66</v>
      </c>
      <c r="F20712" s="1" t="s">
        <v>39</v>
      </c>
      <c r="G20712" s="1" t="s">
        <v>321</v>
      </c>
    </row>
    <row r="20713" spans="1:7" x14ac:dyDescent="0.25">
      <c r="A20713" s="1">
        <v>33901174</v>
      </c>
      <c r="B20713" s="1" t="s">
        <v>51550</v>
      </c>
      <c r="C20713" s="1" t="s">
        <v>51551</v>
      </c>
      <c r="D20713" s="1" t="s">
        <v>51552</v>
      </c>
      <c r="E20713" s="1" t="s">
        <v>66</v>
      </c>
      <c r="F20713" s="1" t="s">
        <v>874</v>
      </c>
      <c r="G20713" s="1" t="s">
        <v>875</v>
      </c>
    </row>
    <row r="20714" spans="1:7" x14ac:dyDescent="0.25">
      <c r="A20714" s="1">
        <v>33901175</v>
      </c>
      <c r="B20714" s="1" t="s">
        <v>51553</v>
      </c>
      <c r="C20714" s="1" t="s">
        <v>51554</v>
      </c>
      <c r="D20714" s="1" t="s">
        <v>51555</v>
      </c>
      <c r="E20714" s="1" t="s">
        <v>66</v>
      </c>
      <c r="F20714" s="1" t="s">
        <v>874</v>
      </c>
      <c r="G20714" s="1" t="s">
        <v>875</v>
      </c>
    </row>
    <row r="20715" spans="1:7" x14ac:dyDescent="0.25">
      <c r="A20715" s="1">
        <v>33901176</v>
      </c>
      <c r="B20715" s="1" t="s">
        <v>51556</v>
      </c>
      <c r="C20715" s="1" t="s">
        <v>51557</v>
      </c>
      <c r="D20715" s="1" t="s">
        <v>51558</v>
      </c>
      <c r="E20715" s="1" t="s">
        <v>66</v>
      </c>
      <c r="F20715" s="1" t="s">
        <v>874</v>
      </c>
      <c r="G20715" s="1" t="s">
        <v>875</v>
      </c>
    </row>
    <row r="20716" spans="1:7" x14ac:dyDescent="0.25">
      <c r="A20716" s="1">
        <v>33901177</v>
      </c>
      <c r="B20716" s="1" t="s">
        <v>51559</v>
      </c>
      <c r="C20716" s="1" t="s">
        <v>51560</v>
      </c>
      <c r="D20716" s="1" t="s">
        <v>51561</v>
      </c>
      <c r="E20716" s="1" t="s">
        <v>66</v>
      </c>
      <c r="F20716" s="1" t="s">
        <v>874</v>
      </c>
      <c r="G20716" s="1" t="s">
        <v>875</v>
      </c>
    </row>
    <row r="20717" spans="1:7" x14ac:dyDescent="0.25">
      <c r="B20717" s="1" t="s">
        <v>51562</v>
      </c>
      <c r="C20717" s="1" t="s">
        <v>51563</v>
      </c>
      <c r="D20717" s="1" t="s">
        <v>51564</v>
      </c>
      <c r="E20717" s="1" t="s">
        <v>65</v>
      </c>
      <c r="F20717" s="1" t="s">
        <v>39</v>
      </c>
      <c r="G20717" s="1" t="s">
        <v>321</v>
      </c>
    </row>
    <row r="20718" spans="1:7" x14ac:dyDescent="0.25">
      <c r="B20718" s="1" t="s">
        <v>51565</v>
      </c>
      <c r="C20718" s="1" t="s">
        <v>51566</v>
      </c>
      <c r="D20718" s="1" t="s">
        <v>51567</v>
      </c>
      <c r="E20718" s="1" t="s">
        <v>65</v>
      </c>
      <c r="F20718" s="1" t="s">
        <v>39</v>
      </c>
      <c r="G20718" s="1" t="s">
        <v>321</v>
      </c>
    </row>
    <row r="20719" spans="1:7" x14ac:dyDescent="0.25">
      <c r="B20719" s="1" t="s">
        <v>51568</v>
      </c>
      <c r="C20719" s="1" t="s">
        <v>51569</v>
      </c>
      <c r="D20719" s="1" t="s">
        <v>51570</v>
      </c>
      <c r="E20719" s="1" t="s">
        <v>65</v>
      </c>
      <c r="F20719" s="1" t="s">
        <v>39</v>
      </c>
      <c r="G20719" s="1" t="s">
        <v>321</v>
      </c>
    </row>
    <row r="20720" spans="1:7" x14ac:dyDescent="0.25">
      <c r="B20720" s="1" t="s">
        <v>51571</v>
      </c>
      <c r="C20720" s="1" t="s">
        <v>51572</v>
      </c>
      <c r="D20720" s="1" t="s">
        <v>51573</v>
      </c>
      <c r="E20720" s="1" t="s">
        <v>65</v>
      </c>
      <c r="G20720" s="1" t="s">
        <v>199</v>
      </c>
    </row>
    <row r="20721" spans="1:7" x14ac:dyDescent="0.25">
      <c r="B20721" s="1" t="s">
        <v>51574</v>
      </c>
      <c r="C20721" s="1" t="s">
        <v>51575</v>
      </c>
      <c r="D20721" s="1" t="s">
        <v>51576</v>
      </c>
      <c r="E20721" s="1" t="s">
        <v>65</v>
      </c>
      <c r="G20721" s="1" t="s">
        <v>199</v>
      </c>
    </row>
    <row r="20722" spans="1:7" x14ac:dyDescent="0.25">
      <c r="B20722" s="1" t="s">
        <v>51577</v>
      </c>
      <c r="C20722" s="1" t="s">
        <v>51578</v>
      </c>
      <c r="D20722" s="1" t="s">
        <v>51579</v>
      </c>
      <c r="E20722" s="1" t="s">
        <v>65</v>
      </c>
      <c r="F20722" s="1" t="s">
        <v>480</v>
      </c>
      <c r="G20722" s="1" t="s">
        <v>481</v>
      </c>
    </row>
    <row r="20723" spans="1:7" x14ac:dyDescent="0.25">
      <c r="A20723" s="1">
        <v>33901178</v>
      </c>
      <c r="B20723" s="1" t="s">
        <v>51580</v>
      </c>
      <c r="C20723" s="1" t="s">
        <v>51581</v>
      </c>
      <c r="D20723" s="1" t="s">
        <v>51582</v>
      </c>
      <c r="E20723" s="1" t="s">
        <v>66</v>
      </c>
      <c r="F20723" s="1" t="s">
        <v>874</v>
      </c>
      <c r="G20723" s="1" t="s">
        <v>875</v>
      </c>
    </row>
    <row r="20724" spans="1:7" x14ac:dyDescent="0.25">
      <c r="A20724" s="1">
        <v>33901179</v>
      </c>
      <c r="B20724" s="1" t="s">
        <v>51583</v>
      </c>
      <c r="C20724" s="1" t="s">
        <v>51584</v>
      </c>
      <c r="D20724" s="1" t="s">
        <v>51585</v>
      </c>
      <c r="E20724" s="1" t="s">
        <v>66</v>
      </c>
      <c r="F20724" s="1" t="s">
        <v>874</v>
      </c>
      <c r="G20724" s="1" t="s">
        <v>875</v>
      </c>
    </row>
    <row r="20725" spans="1:7" x14ac:dyDescent="0.25">
      <c r="A20725" s="1">
        <v>33901180</v>
      </c>
      <c r="B20725" s="1" t="s">
        <v>51586</v>
      </c>
      <c r="C20725" s="1" t="s">
        <v>51587</v>
      </c>
      <c r="D20725" s="1" t="s">
        <v>51588</v>
      </c>
      <c r="E20725" s="1" t="s">
        <v>66</v>
      </c>
      <c r="F20725" s="1" t="s">
        <v>874</v>
      </c>
      <c r="G20725" s="1" t="s">
        <v>875</v>
      </c>
    </row>
    <row r="20726" spans="1:7" x14ac:dyDescent="0.25">
      <c r="A20726" s="1">
        <v>33901181</v>
      </c>
      <c r="B20726" s="1" t="s">
        <v>51589</v>
      </c>
      <c r="C20726" s="1" t="s">
        <v>51590</v>
      </c>
      <c r="D20726" s="1" t="s">
        <v>51591</v>
      </c>
      <c r="E20726" s="1" t="s">
        <v>66</v>
      </c>
      <c r="F20726" s="1" t="s">
        <v>874</v>
      </c>
      <c r="G20726" s="1" t="s">
        <v>875</v>
      </c>
    </row>
    <row r="20727" spans="1:7" x14ac:dyDescent="0.25">
      <c r="A20727" s="1">
        <v>33901182</v>
      </c>
      <c r="B20727" s="1" t="s">
        <v>51592</v>
      </c>
      <c r="C20727" s="1" t="s">
        <v>51593</v>
      </c>
      <c r="D20727" s="1" t="s">
        <v>51594</v>
      </c>
      <c r="E20727" s="1" t="s">
        <v>66</v>
      </c>
      <c r="F20727" s="1" t="s">
        <v>874</v>
      </c>
      <c r="G20727" s="1" t="s">
        <v>875</v>
      </c>
    </row>
    <row r="20728" spans="1:7" x14ac:dyDescent="0.25">
      <c r="A20728" s="1">
        <v>33901183</v>
      </c>
      <c r="B20728" s="1" t="s">
        <v>51595</v>
      </c>
      <c r="C20728" s="1" t="s">
        <v>51596</v>
      </c>
      <c r="D20728" s="1" t="s">
        <v>51597</v>
      </c>
      <c r="E20728" s="1" t="s">
        <v>66</v>
      </c>
      <c r="F20728" s="1" t="s">
        <v>874</v>
      </c>
      <c r="G20728" s="1" t="s">
        <v>875</v>
      </c>
    </row>
    <row r="20729" spans="1:7" x14ac:dyDescent="0.25">
      <c r="A20729" s="1">
        <v>33901184</v>
      </c>
      <c r="B20729" s="1" t="s">
        <v>51598</v>
      </c>
      <c r="C20729" s="1" t="s">
        <v>51599</v>
      </c>
      <c r="D20729" s="1" t="s">
        <v>51600</v>
      </c>
      <c r="E20729" s="1" t="s">
        <v>66</v>
      </c>
      <c r="F20729" s="1" t="s">
        <v>874</v>
      </c>
      <c r="G20729" s="1" t="s">
        <v>875</v>
      </c>
    </row>
    <row r="20730" spans="1:7" x14ac:dyDescent="0.25">
      <c r="A20730" s="1">
        <v>33901185</v>
      </c>
      <c r="B20730" s="1" t="s">
        <v>5397</v>
      </c>
      <c r="C20730" s="1" t="s">
        <v>5398</v>
      </c>
      <c r="D20730" s="1" t="s">
        <v>5399</v>
      </c>
      <c r="E20730" s="1" t="s">
        <v>66</v>
      </c>
      <c r="F20730" s="1" t="s">
        <v>874</v>
      </c>
      <c r="G20730" s="1" t="s">
        <v>875</v>
      </c>
    </row>
    <row r="20731" spans="1:7" x14ac:dyDescent="0.25">
      <c r="A20731" s="1">
        <v>33901186</v>
      </c>
      <c r="B20731" s="1" t="s">
        <v>51601</v>
      </c>
      <c r="C20731" s="1" t="s">
        <v>51602</v>
      </c>
      <c r="D20731" s="1" t="s">
        <v>51603</v>
      </c>
      <c r="E20731" s="1" t="s">
        <v>66</v>
      </c>
      <c r="F20731" s="1" t="s">
        <v>874</v>
      </c>
      <c r="G20731" s="1" t="s">
        <v>875</v>
      </c>
    </row>
    <row r="20732" spans="1:7" x14ac:dyDescent="0.25">
      <c r="A20732" s="1">
        <v>33901187</v>
      </c>
      <c r="B20732" s="1" t="s">
        <v>51604</v>
      </c>
      <c r="C20732" s="1" t="s">
        <v>51605</v>
      </c>
      <c r="D20732" s="1" t="s">
        <v>51606</v>
      </c>
      <c r="E20732" s="1" t="s">
        <v>66</v>
      </c>
      <c r="F20732" s="1" t="s">
        <v>874</v>
      </c>
      <c r="G20732" s="1" t="s">
        <v>875</v>
      </c>
    </row>
    <row r="20733" spans="1:7" x14ac:dyDescent="0.25">
      <c r="A20733" s="1">
        <v>33901188</v>
      </c>
      <c r="B20733" s="1" t="s">
        <v>51607</v>
      </c>
      <c r="C20733" s="1" t="s">
        <v>51608</v>
      </c>
      <c r="D20733" s="1" t="s">
        <v>51609</v>
      </c>
      <c r="E20733" s="1" t="s">
        <v>66</v>
      </c>
      <c r="F20733" s="1" t="s">
        <v>874</v>
      </c>
      <c r="G20733" s="1" t="s">
        <v>875</v>
      </c>
    </row>
    <row r="20734" spans="1:7" x14ac:dyDescent="0.25">
      <c r="A20734" s="1">
        <v>33901189</v>
      </c>
      <c r="B20734" s="1" t="s">
        <v>51610</v>
      </c>
      <c r="C20734" s="1" t="s">
        <v>51611</v>
      </c>
      <c r="D20734" s="1" t="s">
        <v>51612</v>
      </c>
      <c r="E20734" s="1" t="s">
        <v>66</v>
      </c>
      <c r="F20734" s="1" t="s">
        <v>874</v>
      </c>
      <c r="G20734" s="1" t="s">
        <v>875</v>
      </c>
    </row>
    <row r="20735" spans="1:7" x14ac:dyDescent="0.25">
      <c r="A20735" s="1">
        <v>33901190</v>
      </c>
      <c r="B20735" s="1" t="s">
        <v>51613</v>
      </c>
      <c r="C20735" s="1" t="s">
        <v>51614</v>
      </c>
      <c r="D20735" s="1" t="s">
        <v>51615</v>
      </c>
      <c r="E20735" s="1" t="s">
        <v>66</v>
      </c>
      <c r="F20735" s="1" t="s">
        <v>874</v>
      </c>
      <c r="G20735" s="1" t="s">
        <v>875</v>
      </c>
    </row>
    <row r="20736" spans="1:7" x14ac:dyDescent="0.25">
      <c r="A20736" s="1">
        <v>33901191</v>
      </c>
      <c r="B20736" s="1" t="s">
        <v>51616</v>
      </c>
      <c r="C20736" s="1" t="s">
        <v>51617</v>
      </c>
      <c r="D20736" s="1" t="s">
        <v>51618</v>
      </c>
      <c r="E20736" s="1" t="s">
        <v>66</v>
      </c>
      <c r="F20736" s="1" t="s">
        <v>874</v>
      </c>
      <c r="G20736" s="1" t="s">
        <v>875</v>
      </c>
    </row>
    <row r="20737" spans="1:7" x14ac:dyDescent="0.25">
      <c r="B20737" s="1" t="s">
        <v>51619</v>
      </c>
      <c r="C20737" s="1" t="s">
        <v>51620</v>
      </c>
      <c r="D20737" s="1" t="s">
        <v>51621</v>
      </c>
      <c r="E20737" s="1" t="s">
        <v>65</v>
      </c>
      <c r="F20737" s="1" t="s">
        <v>382</v>
      </c>
      <c r="G20737" s="1" t="s">
        <v>383</v>
      </c>
    </row>
    <row r="20738" spans="1:7" x14ac:dyDescent="0.25">
      <c r="B20738" s="1" t="s">
        <v>51622</v>
      </c>
      <c r="C20738" s="1" t="s">
        <v>51623</v>
      </c>
      <c r="D20738" s="1" t="s">
        <v>51624</v>
      </c>
      <c r="E20738" s="1" t="s">
        <v>65</v>
      </c>
      <c r="F20738" s="1" t="s">
        <v>387</v>
      </c>
      <c r="G20738" s="1" t="s">
        <v>388</v>
      </c>
    </row>
    <row r="20739" spans="1:7" x14ac:dyDescent="0.25">
      <c r="B20739" s="1" t="s">
        <v>51625</v>
      </c>
      <c r="C20739" s="1" t="s">
        <v>51626</v>
      </c>
      <c r="D20739" s="1" t="s">
        <v>3405</v>
      </c>
      <c r="E20739" s="1" t="s">
        <v>66</v>
      </c>
      <c r="F20739" s="1" t="s">
        <v>387</v>
      </c>
      <c r="G20739" s="1" t="s">
        <v>388</v>
      </c>
    </row>
    <row r="20740" spans="1:7" x14ac:dyDescent="0.25">
      <c r="B20740" s="1" t="s">
        <v>51627</v>
      </c>
      <c r="C20740" s="1" t="s">
        <v>51628</v>
      </c>
      <c r="D20740" s="1" t="s">
        <v>3406</v>
      </c>
      <c r="E20740" s="1" t="s">
        <v>66</v>
      </c>
      <c r="F20740" s="1" t="s">
        <v>387</v>
      </c>
      <c r="G20740" s="1" t="s">
        <v>388</v>
      </c>
    </row>
    <row r="20741" spans="1:7" x14ac:dyDescent="0.25">
      <c r="B20741" s="1" t="s">
        <v>51629</v>
      </c>
      <c r="C20741" s="1" t="s">
        <v>51630</v>
      </c>
      <c r="D20741" s="1" t="s">
        <v>51631</v>
      </c>
      <c r="E20741" s="1" t="s">
        <v>66</v>
      </c>
      <c r="F20741" s="1" t="s">
        <v>387</v>
      </c>
      <c r="G20741" s="1" t="s">
        <v>388</v>
      </c>
    </row>
    <row r="20742" spans="1:7" x14ac:dyDescent="0.25">
      <c r="B20742" s="1" t="s">
        <v>51632</v>
      </c>
      <c r="C20742" s="1" t="s">
        <v>51633</v>
      </c>
      <c r="D20742" s="1" t="s">
        <v>51634</v>
      </c>
      <c r="E20742" s="1" t="s">
        <v>66</v>
      </c>
      <c r="F20742" s="1" t="s">
        <v>387</v>
      </c>
      <c r="G20742" s="1" t="s">
        <v>388</v>
      </c>
    </row>
    <row r="20743" spans="1:7" x14ac:dyDescent="0.25">
      <c r="B20743" s="1" t="s">
        <v>51635</v>
      </c>
      <c r="C20743" s="1" t="s">
        <v>51636</v>
      </c>
      <c r="D20743" s="1" t="s">
        <v>51637</v>
      </c>
      <c r="E20743" s="1" t="s">
        <v>66</v>
      </c>
      <c r="F20743" s="1" t="s">
        <v>387</v>
      </c>
      <c r="G20743" s="1" t="s">
        <v>388</v>
      </c>
    </row>
    <row r="20744" spans="1:7" x14ac:dyDescent="0.25">
      <c r="B20744" s="1" t="s">
        <v>51638</v>
      </c>
      <c r="C20744" s="1" t="s">
        <v>51639</v>
      </c>
      <c r="D20744" s="1" t="s">
        <v>51640</v>
      </c>
      <c r="E20744" s="1" t="s">
        <v>66</v>
      </c>
      <c r="F20744" s="1" t="s">
        <v>387</v>
      </c>
      <c r="G20744" s="1" t="s">
        <v>388</v>
      </c>
    </row>
    <row r="20745" spans="1:7" x14ac:dyDescent="0.25">
      <c r="B20745" s="1" t="s">
        <v>51641</v>
      </c>
      <c r="C20745" s="1" t="s">
        <v>51642</v>
      </c>
      <c r="D20745" s="1" t="s">
        <v>51643</v>
      </c>
      <c r="E20745" s="1" t="s">
        <v>66</v>
      </c>
      <c r="F20745" s="1" t="s">
        <v>387</v>
      </c>
      <c r="G20745" s="1" t="s">
        <v>388</v>
      </c>
    </row>
    <row r="20746" spans="1:7" x14ac:dyDescent="0.25">
      <c r="B20746" s="1" t="s">
        <v>51644</v>
      </c>
      <c r="C20746" s="1" t="s">
        <v>51642</v>
      </c>
      <c r="D20746" s="1" t="s">
        <v>51643</v>
      </c>
      <c r="E20746" s="1" t="s">
        <v>66</v>
      </c>
      <c r="F20746" s="1" t="s">
        <v>387</v>
      </c>
      <c r="G20746" s="1" t="s">
        <v>388</v>
      </c>
    </row>
    <row r="20747" spans="1:7" x14ac:dyDescent="0.25">
      <c r="B20747" s="1" t="s">
        <v>51645</v>
      </c>
      <c r="C20747" s="1" t="s">
        <v>51646</v>
      </c>
      <c r="D20747" s="1" t="s">
        <v>51647</v>
      </c>
      <c r="E20747" s="1" t="s">
        <v>66</v>
      </c>
      <c r="F20747" s="1" t="s">
        <v>387</v>
      </c>
      <c r="G20747" s="1" t="s">
        <v>388</v>
      </c>
    </row>
    <row r="20748" spans="1:7" x14ac:dyDescent="0.25">
      <c r="B20748" s="1" t="s">
        <v>51648</v>
      </c>
      <c r="C20748" s="1" t="s">
        <v>51649</v>
      </c>
      <c r="D20748" s="1" t="s">
        <v>51650</v>
      </c>
      <c r="E20748" s="1" t="s">
        <v>66</v>
      </c>
      <c r="F20748" s="1" t="s">
        <v>387</v>
      </c>
      <c r="G20748" s="1" t="s">
        <v>388</v>
      </c>
    </row>
    <row r="20749" spans="1:7" x14ac:dyDescent="0.25">
      <c r="B20749" s="1" t="s">
        <v>51651</v>
      </c>
      <c r="C20749" s="1" t="s">
        <v>51652</v>
      </c>
      <c r="D20749" s="1" t="s">
        <v>51653</v>
      </c>
      <c r="E20749" s="1" t="s">
        <v>66</v>
      </c>
      <c r="F20749" s="1" t="s">
        <v>387</v>
      </c>
      <c r="G20749" s="1" t="s">
        <v>388</v>
      </c>
    </row>
    <row r="20750" spans="1:7" x14ac:dyDescent="0.25">
      <c r="B20750" s="1" t="s">
        <v>51654</v>
      </c>
      <c r="C20750" s="1" t="s">
        <v>51655</v>
      </c>
      <c r="D20750" s="1" t="s">
        <v>51656</v>
      </c>
      <c r="E20750" s="1" t="s">
        <v>66</v>
      </c>
      <c r="F20750" s="1" t="s">
        <v>387</v>
      </c>
      <c r="G20750" s="1" t="s">
        <v>388</v>
      </c>
    </row>
    <row r="20751" spans="1:7" x14ac:dyDescent="0.25">
      <c r="A20751" s="1">
        <v>19046110</v>
      </c>
      <c r="B20751" s="1" t="s">
        <v>11937</v>
      </c>
      <c r="C20751" s="1" t="s">
        <v>11938</v>
      </c>
      <c r="D20751" s="1" t="s">
        <v>11939</v>
      </c>
      <c r="E20751" s="1" t="s">
        <v>66</v>
      </c>
      <c r="F20751" s="1" t="s">
        <v>102</v>
      </c>
      <c r="G20751" s="1" t="s">
        <v>1053</v>
      </c>
    </row>
    <row r="20752" spans="1:7" x14ac:dyDescent="0.25">
      <c r="B20752" s="1" t="s">
        <v>344</v>
      </c>
      <c r="C20752" s="1" t="s">
        <v>345</v>
      </c>
      <c r="D20752" s="1" t="s">
        <v>346</v>
      </c>
      <c r="E20752" s="1" t="s">
        <v>66</v>
      </c>
      <c r="F20752" s="1" t="s">
        <v>285</v>
      </c>
      <c r="G20752" s="1" t="s">
        <v>286</v>
      </c>
    </row>
    <row r="20753" spans="1:7" x14ac:dyDescent="0.25">
      <c r="B20753" s="1" t="s">
        <v>51657</v>
      </c>
      <c r="C20753" s="1" t="s">
        <v>51658</v>
      </c>
      <c r="D20753" s="1" t="s">
        <v>51658</v>
      </c>
      <c r="E20753" s="1" t="s">
        <v>66</v>
      </c>
      <c r="F20753" s="1" t="s">
        <v>356</v>
      </c>
      <c r="G20753" s="1" t="s">
        <v>357</v>
      </c>
    </row>
    <row r="20754" spans="1:7" x14ac:dyDescent="0.25">
      <c r="A20754" s="1">
        <v>37090262</v>
      </c>
      <c r="B20754" s="1" t="s">
        <v>51659</v>
      </c>
      <c r="C20754" s="1" t="s">
        <v>51660</v>
      </c>
      <c r="D20754" s="1" t="s">
        <v>51659</v>
      </c>
      <c r="G20754" s="1" t="s">
        <v>199</v>
      </c>
    </row>
    <row r="20755" spans="1:7" x14ac:dyDescent="0.25">
      <c r="A20755" s="1">
        <v>37090263</v>
      </c>
      <c r="B20755" s="1" t="s">
        <v>51661</v>
      </c>
      <c r="C20755" s="1" t="s">
        <v>51661</v>
      </c>
      <c r="D20755" s="1" t="s">
        <v>51661</v>
      </c>
      <c r="G20755" s="1" t="s">
        <v>199</v>
      </c>
    </row>
    <row r="20756" spans="1:7" x14ac:dyDescent="0.25">
      <c r="A20756" s="1">
        <v>37090264</v>
      </c>
      <c r="B20756" s="1" t="s">
        <v>51662</v>
      </c>
      <c r="C20756" s="1" t="s">
        <v>51662</v>
      </c>
      <c r="D20756" s="1" t="s">
        <v>51662</v>
      </c>
      <c r="G20756" s="1" t="s">
        <v>199</v>
      </c>
    </row>
    <row r="20757" spans="1:7" x14ac:dyDescent="0.25">
      <c r="A20757" s="1">
        <v>37090265</v>
      </c>
      <c r="B20757" s="1" t="s">
        <v>51663</v>
      </c>
      <c r="C20757" s="1" t="s">
        <v>51663</v>
      </c>
      <c r="D20757" s="1" t="s">
        <v>51663</v>
      </c>
      <c r="G20757" s="1" t="s">
        <v>199</v>
      </c>
    </row>
    <row r="20758" spans="1:7" x14ac:dyDescent="0.25">
      <c r="A20758" s="1">
        <v>37090266</v>
      </c>
      <c r="B20758" s="1" t="s">
        <v>51664</v>
      </c>
      <c r="C20758" s="1" t="s">
        <v>51664</v>
      </c>
      <c r="D20758" s="1" t="s">
        <v>51664</v>
      </c>
      <c r="G20758" s="1" t="s">
        <v>199</v>
      </c>
    </row>
    <row r="20759" spans="1:7" x14ac:dyDescent="0.25">
      <c r="B20759" s="1" t="s">
        <v>51665</v>
      </c>
      <c r="C20759" s="1" t="s">
        <v>51666</v>
      </c>
      <c r="D20759" s="1" t="s">
        <v>51667</v>
      </c>
      <c r="E20759" s="1" t="s">
        <v>65</v>
      </c>
      <c r="F20759" s="1" t="s">
        <v>387</v>
      </c>
      <c r="G20759" s="1" t="s">
        <v>388</v>
      </c>
    </row>
    <row r="20760" spans="1:7" x14ac:dyDescent="0.25">
      <c r="A20760" s="1">
        <v>19745330</v>
      </c>
      <c r="B20760" s="1" t="s">
        <v>51668</v>
      </c>
      <c r="C20760" s="1" t="s">
        <v>51669</v>
      </c>
      <c r="D20760" s="1" t="s">
        <v>51670</v>
      </c>
      <c r="E20760" s="1" t="s">
        <v>66</v>
      </c>
      <c r="F20760" s="1" t="s">
        <v>51671</v>
      </c>
      <c r="G20760" s="1" t="s">
        <v>51672</v>
      </c>
    </row>
    <row r="20761" spans="1:7" x14ac:dyDescent="0.25">
      <c r="B20761" s="1" t="s">
        <v>371</v>
      </c>
      <c r="C20761" s="1" t="s">
        <v>372</v>
      </c>
      <c r="D20761" s="1" t="s">
        <v>373</v>
      </c>
      <c r="E20761" s="1" t="s">
        <v>66</v>
      </c>
      <c r="G20761" s="1" t="s">
        <v>199</v>
      </c>
    </row>
    <row r="20762" spans="1:7" x14ac:dyDescent="0.25">
      <c r="B20762" s="1" t="s">
        <v>42210</v>
      </c>
      <c r="C20762" s="1" t="s">
        <v>42211</v>
      </c>
      <c r="D20762" s="1" t="s">
        <v>42212</v>
      </c>
      <c r="E20762" s="1" t="s">
        <v>66</v>
      </c>
      <c r="G20762" s="1" t="s">
        <v>199</v>
      </c>
    </row>
    <row r="20763" spans="1:7" x14ac:dyDescent="0.25">
      <c r="B20763" s="1" t="s">
        <v>51673</v>
      </c>
      <c r="C20763" s="1" t="s">
        <v>51673</v>
      </c>
      <c r="D20763" s="1" t="s">
        <v>51673</v>
      </c>
      <c r="E20763" s="1" t="s">
        <v>66</v>
      </c>
      <c r="G20763" s="1" t="s">
        <v>199</v>
      </c>
    </row>
    <row r="20764" spans="1:7" x14ac:dyDescent="0.25">
      <c r="B20764" s="1" t="s">
        <v>51674</v>
      </c>
      <c r="C20764" s="1" t="s">
        <v>51675</v>
      </c>
      <c r="D20764" s="1" t="s">
        <v>51676</v>
      </c>
      <c r="E20764" s="1" t="s">
        <v>66</v>
      </c>
      <c r="F20764" s="1" t="s">
        <v>2607</v>
      </c>
      <c r="G20764" s="1" t="s">
        <v>2608</v>
      </c>
    </row>
    <row r="20765" spans="1:7" x14ac:dyDescent="0.25">
      <c r="B20765" s="1" t="s">
        <v>51677</v>
      </c>
      <c r="C20765" s="1" t="s">
        <v>51678</v>
      </c>
      <c r="D20765" s="1" t="s">
        <v>51679</v>
      </c>
      <c r="E20765" s="1" t="s">
        <v>66</v>
      </c>
      <c r="F20765" s="1" t="s">
        <v>2898</v>
      </c>
      <c r="G20765" s="1" t="s">
        <v>2899</v>
      </c>
    </row>
    <row r="20766" spans="1:7" x14ac:dyDescent="0.25">
      <c r="B20766" s="1" t="s">
        <v>51680</v>
      </c>
      <c r="C20766" s="1" t="s">
        <v>51681</v>
      </c>
      <c r="D20766" s="1" t="s">
        <v>51682</v>
      </c>
      <c r="E20766" s="1" t="s">
        <v>66</v>
      </c>
      <c r="F20766" s="1" t="s">
        <v>2898</v>
      </c>
      <c r="G20766" s="1" t="s">
        <v>2899</v>
      </c>
    </row>
    <row r="20767" spans="1:7" x14ac:dyDescent="0.25">
      <c r="B20767" s="1" t="s">
        <v>51683</v>
      </c>
      <c r="C20767" s="1" t="s">
        <v>51684</v>
      </c>
      <c r="D20767" s="1" t="s">
        <v>51685</v>
      </c>
      <c r="E20767" s="1" t="s">
        <v>66</v>
      </c>
      <c r="F20767" s="1" t="s">
        <v>2607</v>
      </c>
      <c r="G20767" s="1" t="s">
        <v>2608</v>
      </c>
    </row>
    <row r="20768" spans="1:7" x14ac:dyDescent="0.25">
      <c r="B20768" s="1" t="s">
        <v>51686</v>
      </c>
      <c r="C20768" s="1" t="s">
        <v>51687</v>
      </c>
      <c r="D20768" s="1" t="s">
        <v>51688</v>
      </c>
      <c r="E20768" s="1" t="s">
        <v>66</v>
      </c>
      <c r="F20768" s="1" t="s">
        <v>10266</v>
      </c>
      <c r="G20768" s="1" t="s">
        <v>10267</v>
      </c>
    </row>
    <row r="20769" spans="1:7" x14ac:dyDescent="0.25">
      <c r="A20769" s="1">
        <v>17795057</v>
      </c>
      <c r="B20769" s="1" t="s">
        <v>51689</v>
      </c>
      <c r="C20769" s="1" t="s">
        <v>51690</v>
      </c>
      <c r="D20769" s="1" t="s">
        <v>51691</v>
      </c>
      <c r="E20769" s="1" t="s">
        <v>65</v>
      </c>
      <c r="F20769" s="1" t="s">
        <v>475</v>
      </c>
      <c r="G20769" s="1" t="s">
        <v>476</v>
      </c>
    </row>
    <row r="20770" spans="1:7" x14ac:dyDescent="0.25">
      <c r="B20770" s="1" t="s">
        <v>51692</v>
      </c>
      <c r="C20770" s="1" t="s">
        <v>51693</v>
      </c>
      <c r="D20770" s="1" t="s">
        <v>51694</v>
      </c>
      <c r="E20770" s="1" t="s">
        <v>66</v>
      </c>
      <c r="F20770" s="1" t="s">
        <v>475</v>
      </c>
      <c r="G20770" s="1" t="s">
        <v>476</v>
      </c>
    </row>
    <row r="20771" spans="1:7" x14ac:dyDescent="0.25">
      <c r="A20771" s="1">
        <v>37140566</v>
      </c>
      <c r="B20771" s="1" t="s">
        <v>51695</v>
      </c>
      <c r="C20771" s="1" t="s">
        <v>51695</v>
      </c>
      <c r="D20771" s="1" t="s">
        <v>51695</v>
      </c>
      <c r="G20771" s="1" t="s">
        <v>199</v>
      </c>
    </row>
    <row r="20772" spans="1:7" x14ac:dyDescent="0.25">
      <c r="A20772" s="1">
        <v>33904074</v>
      </c>
      <c r="B20772" s="1" t="s">
        <v>51451</v>
      </c>
      <c r="C20772" s="1" t="s">
        <v>51451</v>
      </c>
      <c r="D20772" s="1" t="s">
        <v>51451</v>
      </c>
      <c r="G20772" s="1" t="s">
        <v>199</v>
      </c>
    </row>
    <row r="20773" spans="1:7" x14ac:dyDescent="0.25">
      <c r="A20773" s="1">
        <v>33904075</v>
      </c>
      <c r="B20773" s="1" t="s">
        <v>51454</v>
      </c>
      <c r="C20773" s="1" t="s">
        <v>51454</v>
      </c>
      <c r="D20773" s="1" t="s">
        <v>51454</v>
      </c>
      <c r="G20773" s="1" t="s">
        <v>199</v>
      </c>
    </row>
    <row r="20774" spans="1:7" x14ac:dyDescent="0.25">
      <c r="A20774" s="1">
        <v>33904076</v>
      </c>
      <c r="B20774" s="1" t="s">
        <v>51696</v>
      </c>
      <c r="C20774" s="1" t="s">
        <v>51696</v>
      </c>
      <c r="D20774" s="1" t="s">
        <v>51696</v>
      </c>
      <c r="G20774" s="1" t="s">
        <v>199</v>
      </c>
    </row>
    <row r="20775" spans="1:7" x14ac:dyDescent="0.25">
      <c r="B20775" s="1" t="s">
        <v>51697</v>
      </c>
      <c r="C20775" s="1" t="s">
        <v>51698</v>
      </c>
      <c r="D20775" s="1" t="s">
        <v>51698</v>
      </c>
      <c r="E20775" s="1" t="s">
        <v>66</v>
      </c>
      <c r="F20775" s="1" t="s">
        <v>29</v>
      </c>
      <c r="G20775" s="1" t="s">
        <v>2799</v>
      </c>
    </row>
    <row r="20776" spans="1:7" x14ac:dyDescent="0.25">
      <c r="B20776" s="1" t="s">
        <v>51699</v>
      </c>
      <c r="C20776" s="1" t="s">
        <v>51700</v>
      </c>
      <c r="D20776" s="1" t="s">
        <v>51700</v>
      </c>
      <c r="E20776" s="1" t="s">
        <v>66</v>
      </c>
      <c r="F20776" s="1" t="s">
        <v>29</v>
      </c>
      <c r="G20776" s="1" t="s">
        <v>2799</v>
      </c>
    </row>
    <row r="20777" spans="1:7" x14ac:dyDescent="0.25">
      <c r="B20777" s="1" t="s">
        <v>51701</v>
      </c>
      <c r="C20777" s="1" t="s">
        <v>51702</v>
      </c>
      <c r="D20777" s="1" t="s">
        <v>51703</v>
      </c>
      <c r="E20777" s="1" t="s">
        <v>66</v>
      </c>
      <c r="F20777" s="1" t="s">
        <v>1000</v>
      </c>
      <c r="G20777" s="1" t="s">
        <v>1001</v>
      </c>
    </row>
    <row r="20778" spans="1:7" x14ac:dyDescent="0.25">
      <c r="B20778" s="1" t="s">
        <v>51704</v>
      </c>
      <c r="C20778" s="1" t="s">
        <v>51705</v>
      </c>
      <c r="D20778" s="1" t="s">
        <v>51706</v>
      </c>
      <c r="E20778" s="1" t="s">
        <v>66</v>
      </c>
      <c r="F20778" s="1" t="s">
        <v>14158</v>
      </c>
      <c r="G20778" s="1" t="s">
        <v>14159</v>
      </c>
    </row>
    <row r="20779" spans="1:7" x14ac:dyDescent="0.25">
      <c r="B20779" s="1" t="s">
        <v>51707</v>
      </c>
      <c r="C20779" s="1" t="s">
        <v>45545</v>
      </c>
      <c r="D20779" s="1" t="s">
        <v>45546</v>
      </c>
      <c r="E20779" s="1" t="s">
        <v>66</v>
      </c>
      <c r="F20779" s="1" t="s">
        <v>1130</v>
      </c>
      <c r="G20779" s="1" t="s">
        <v>1131</v>
      </c>
    </row>
    <row r="20780" spans="1:7" x14ac:dyDescent="0.25">
      <c r="B20780" s="1" t="s">
        <v>51708</v>
      </c>
      <c r="C20780" s="1" t="s">
        <v>51709</v>
      </c>
      <c r="D20780" s="1" t="s">
        <v>51710</v>
      </c>
      <c r="E20780" s="1" t="s">
        <v>66</v>
      </c>
      <c r="F20780" s="1" t="s">
        <v>176</v>
      </c>
      <c r="G20780" s="1" t="s">
        <v>177</v>
      </c>
    </row>
    <row r="20781" spans="1:7" x14ac:dyDescent="0.25">
      <c r="B20781" s="1" t="s">
        <v>51711</v>
      </c>
      <c r="C20781" s="1" t="s">
        <v>51712</v>
      </c>
      <c r="D20781" s="1" t="s">
        <v>51713</v>
      </c>
      <c r="E20781" s="1" t="s">
        <v>66</v>
      </c>
      <c r="F20781" s="1" t="s">
        <v>3398</v>
      </c>
      <c r="G20781" s="1" t="s">
        <v>3399</v>
      </c>
    </row>
    <row r="20782" spans="1:7" x14ac:dyDescent="0.25">
      <c r="A20782" s="1">
        <v>31000009</v>
      </c>
      <c r="B20782" s="1" t="s">
        <v>20745</v>
      </c>
      <c r="C20782" s="1" t="s">
        <v>20746</v>
      </c>
      <c r="D20782" s="1" t="s">
        <v>20746</v>
      </c>
      <c r="E20782" s="1" t="s">
        <v>66</v>
      </c>
      <c r="F20782" s="1" t="s">
        <v>20695</v>
      </c>
      <c r="G20782" s="1" t="s">
        <v>20696</v>
      </c>
    </row>
    <row r="20783" spans="1:7" x14ac:dyDescent="0.25">
      <c r="B20783" s="1" t="s">
        <v>51714</v>
      </c>
      <c r="C20783" s="1" t="s">
        <v>51715</v>
      </c>
      <c r="D20783" s="1" t="s">
        <v>51716</v>
      </c>
      <c r="E20783" s="1" t="s">
        <v>66</v>
      </c>
      <c r="F20783" s="1" t="s">
        <v>2615</v>
      </c>
      <c r="G20783" s="1" t="s">
        <v>2616</v>
      </c>
    </row>
    <row r="20784" spans="1:7" x14ac:dyDescent="0.25">
      <c r="A20784" s="1">
        <v>26070035</v>
      </c>
      <c r="B20784" s="1" t="s">
        <v>51717</v>
      </c>
      <c r="C20784" s="1" t="s">
        <v>51718</v>
      </c>
      <c r="D20784" s="1" t="s">
        <v>51719</v>
      </c>
      <c r="E20784" s="1" t="s">
        <v>65</v>
      </c>
      <c r="F20784" s="1" t="s">
        <v>5881</v>
      </c>
      <c r="G20784" s="1" t="s">
        <v>5882</v>
      </c>
    </row>
    <row r="20785" spans="1:7" x14ac:dyDescent="0.25">
      <c r="A20785" s="1">
        <v>17253010</v>
      </c>
      <c r="B20785" s="1" t="s">
        <v>51720</v>
      </c>
      <c r="C20785" s="1" t="s">
        <v>51721</v>
      </c>
      <c r="D20785" s="1" t="s">
        <v>51722</v>
      </c>
      <c r="E20785" s="1" t="s">
        <v>66</v>
      </c>
      <c r="F20785" s="1" t="s">
        <v>12451</v>
      </c>
      <c r="G20785" s="1" t="s">
        <v>12452</v>
      </c>
    </row>
    <row r="20786" spans="1:7" x14ac:dyDescent="0.25">
      <c r="A20786" s="1">
        <v>28220070</v>
      </c>
      <c r="B20786" s="1" t="s">
        <v>51723</v>
      </c>
      <c r="C20786" s="1" t="s">
        <v>51724</v>
      </c>
      <c r="D20786" s="1" t="s">
        <v>51725</v>
      </c>
      <c r="E20786" s="1" t="s">
        <v>66</v>
      </c>
      <c r="F20786" s="1" t="s">
        <v>12165</v>
      </c>
      <c r="G20786" s="1" t="s">
        <v>12166</v>
      </c>
    </row>
    <row r="20787" spans="1:7" x14ac:dyDescent="0.25">
      <c r="A20787" s="1">
        <v>19745332</v>
      </c>
      <c r="B20787" s="1" t="s">
        <v>51726</v>
      </c>
      <c r="C20787" s="1" t="s">
        <v>51727</v>
      </c>
      <c r="D20787" s="1" t="s">
        <v>51728</v>
      </c>
      <c r="E20787" s="1" t="s">
        <v>66</v>
      </c>
      <c r="F20787" s="1" t="s">
        <v>51729</v>
      </c>
      <c r="G20787" s="1" t="s">
        <v>51730</v>
      </c>
    </row>
    <row r="20788" spans="1:7" x14ac:dyDescent="0.25">
      <c r="A20788" s="1">
        <v>33904077</v>
      </c>
      <c r="B20788" s="1" t="s">
        <v>51731</v>
      </c>
      <c r="C20788" s="1" t="s">
        <v>51732</v>
      </c>
      <c r="D20788" s="1" t="s">
        <v>51733</v>
      </c>
      <c r="E20788" s="1" t="s">
        <v>65</v>
      </c>
      <c r="F20788" s="1" t="s">
        <v>387</v>
      </c>
      <c r="G20788" s="1" t="s">
        <v>388</v>
      </c>
    </row>
    <row r="20789" spans="1:7" x14ac:dyDescent="0.25">
      <c r="B20789" s="1" t="s">
        <v>51734</v>
      </c>
      <c r="C20789" s="1" t="s">
        <v>51735</v>
      </c>
      <c r="D20789" s="1" t="s">
        <v>51734</v>
      </c>
      <c r="E20789" s="1" t="s">
        <v>66</v>
      </c>
      <c r="F20789" s="1" t="s">
        <v>8964</v>
      </c>
      <c r="G20789" s="1" t="s">
        <v>8965</v>
      </c>
    </row>
    <row r="20790" spans="1:7" x14ac:dyDescent="0.25">
      <c r="A20790" s="1">
        <v>35300034</v>
      </c>
      <c r="B20790" s="1" t="s">
        <v>51736</v>
      </c>
      <c r="C20790" s="1" t="s">
        <v>51737</v>
      </c>
      <c r="D20790" s="1" t="s">
        <v>51738</v>
      </c>
      <c r="E20790" s="1" t="s">
        <v>66</v>
      </c>
      <c r="F20790" s="1" t="s">
        <v>51739</v>
      </c>
      <c r="G20790" s="1" t="s">
        <v>51740</v>
      </c>
    </row>
    <row r="20791" spans="1:7" x14ac:dyDescent="0.25">
      <c r="A20791" s="1">
        <v>35300035</v>
      </c>
      <c r="B20791" s="1" t="s">
        <v>51741</v>
      </c>
      <c r="C20791" s="1" t="s">
        <v>51742</v>
      </c>
      <c r="D20791" s="1" t="s">
        <v>51743</v>
      </c>
      <c r="E20791" s="1" t="s">
        <v>65</v>
      </c>
      <c r="F20791" s="1" t="s">
        <v>51744</v>
      </c>
      <c r="G20791" s="1" t="s">
        <v>51745</v>
      </c>
    </row>
    <row r="20792" spans="1:7" x14ac:dyDescent="0.25">
      <c r="B20792" s="1" t="s">
        <v>51746</v>
      </c>
      <c r="C20792" s="1" t="s">
        <v>51747</v>
      </c>
      <c r="D20792" s="1" t="s">
        <v>51748</v>
      </c>
      <c r="E20792" s="1" t="s">
        <v>66</v>
      </c>
      <c r="F20792" s="1" t="s">
        <v>1942</v>
      </c>
      <c r="G20792" s="1" t="s">
        <v>1943</v>
      </c>
    </row>
    <row r="20793" spans="1:7" x14ac:dyDescent="0.25">
      <c r="B20793" s="1" t="s">
        <v>51749</v>
      </c>
      <c r="C20793" s="1" t="s">
        <v>51750</v>
      </c>
      <c r="D20793" s="1" t="s">
        <v>51751</v>
      </c>
      <c r="E20793" s="1" t="s">
        <v>66</v>
      </c>
      <c r="F20793" s="1" t="s">
        <v>417</v>
      </c>
      <c r="G20793" s="1" t="s">
        <v>418</v>
      </c>
    </row>
    <row r="20794" spans="1:7" x14ac:dyDescent="0.25">
      <c r="B20794" s="1" t="s">
        <v>51752</v>
      </c>
      <c r="C20794" s="1" t="s">
        <v>51753</v>
      </c>
      <c r="D20794" s="1" t="s">
        <v>51754</v>
      </c>
      <c r="E20794" s="1" t="s">
        <v>66</v>
      </c>
      <c r="F20794" s="1" t="s">
        <v>51755</v>
      </c>
      <c r="G20794" s="1" t="s">
        <v>51756</v>
      </c>
    </row>
    <row r="20795" spans="1:7" x14ac:dyDescent="0.25">
      <c r="A20795" s="1">
        <v>19695003</v>
      </c>
      <c r="B20795" s="1" t="s">
        <v>51686</v>
      </c>
      <c r="C20795" s="1" t="s">
        <v>51687</v>
      </c>
      <c r="D20795" s="1" t="s">
        <v>51688</v>
      </c>
      <c r="E20795" s="1" t="s">
        <v>66</v>
      </c>
      <c r="F20795" s="1" t="s">
        <v>51757</v>
      </c>
      <c r="G20795" s="1" t="s">
        <v>51758</v>
      </c>
    </row>
    <row r="20796" spans="1:7" x14ac:dyDescent="0.25">
      <c r="B20796" s="1" t="s">
        <v>51759</v>
      </c>
      <c r="C20796" s="1" t="s">
        <v>51760</v>
      </c>
      <c r="D20796" s="1" t="s">
        <v>51761</v>
      </c>
      <c r="E20796" s="1" t="s">
        <v>66</v>
      </c>
      <c r="F20796" s="1" t="s">
        <v>1955</v>
      </c>
      <c r="G20796" s="1" t="s">
        <v>1956</v>
      </c>
    </row>
    <row r="20797" spans="1:7" x14ac:dyDescent="0.25">
      <c r="B20797" s="1" t="s">
        <v>51762</v>
      </c>
      <c r="C20797" s="1" t="s">
        <v>51763</v>
      </c>
      <c r="D20797" s="1" t="s">
        <v>51764</v>
      </c>
      <c r="E20797" s="1" t="s">
        <v>66</v>
      </c>
      <c r="F20797" s="1" t="s">
        <v>356</v>
      </c>
      <c r="G20797" s="1" t="s">
        <v>357</v>
      </c>
    </row>
    <row r="20798" spans="1:7" x14ac:dyDescent="0.25">
      <c r="A20798" s="1">
        <v>35260872</v>
      </c>
      <c r="B20798" s="1" t="s">
        <v>51765</v>
      </c>
      <c r="C20798" s="1" t="s">
        <v>51766</v>
      </c>
      <c r="D20798" s="1" t="s">
        <v>51767</v>
      </c>
      <c r="E20798" s="1" t="s">
        <v>66</v>
      </c>
      <c r="F20798" s="1" t="s">
        <v>6787</v>
      </c>
      <c r="G20798" s="1" t="s">
        <v>6788</v>
      </c>
    </row>
    <row r="20799" spans="1:7" x14ac:dyDescent="0.25">
      <c r="A20799" s="1">
        <v>35250031</v>
      </c>
      <c r="B20799" s="1" t="s">
        <v>51768</v>
      </c>
      <c r="C20799" s="1" t="s">
        <v>51769</v>
      </c>
      <c r="D20799" s="1" t="s">
        <v>51770</v>
      </c>
      <c r="E20799" s="1" t="s">
        <v>66</v>
      </c>
      <c r="F20799" s="1" t="s">
        <v>6283</v>
      </c>
      <c r="G20799" s="1" t="s">
        <v>6284</v>
      </c>
    </row>
    <row r="20800" spans="1:7" x14ac:dyDescent="0.25">
      <c r="A20800" s="1">
        <v>35260871</v>
      </c>
      <c r="B20800" s="1" t="s">
        <v>51771</v>
      </c>
      <c r="C20800" s="1" t="s">
        <v>51772</v>
      </c>
      <c r="D20800" s="1" t="s">
        <v>51773</v>
      </c>
      <c r="E20800" s="1" t="s">
        <v>66</v>
      </c>
      <c r="F20800" s="1" t="s">
        <v>6787</v>
      </c>
      <c r="G20800" s="1" t="s">
        <v>6788</v>
      </c>
    </row>
    <row r="20801" spans="1:7" x14ac:dyDescent="0.25">
      <c r="B20801" s="1" t="s">
        <v>51774</v>
      </c>
      <c r="C20801" s="1" t="s">
        <v>51775</v>
      </c>
      <c r="D20801" s="1" t="s">
        <v>51776</v>
      </c>
      <c r="E20801" s="1" t="s">
        <v>66</v>
      </c>
      <c r="F20801" s="1" t="s">
        <v>28</v>
      </c>
      <c r="G20801" s="1" t="s">
        <v>4273</v>
      </c>
    </row>
    <row r="20802" spans="1:7" x14ac:dyDescent="0.25">
      <c r="A20802" s="1">
        <v>35520385</v>
      </c>
      <c r="B20802" s="1" t="s">
        <v>51777</v>
      </c>
      <c r="C20802" s="1" t="s">
        <v>41847</v>
      </c>
      <c r="D20802" s="1" t="s">
        <v>51778</v>
      </c>
      <c r="E20802" s="1" t="s">
        <v>65</v>
      </c>
      <c r="G20802" s="1" t="s">
        <v>199</v>
      </c>
    </row>
    <row r="20803" spans="1:7" x14ac:dyDescent="0.25">
      <c r="A20803" s="1">
        <v>37090267</v>
      </c>
      <c r="B20803" s="1" t="s">
        <v>51779</v>
      </c>
      <c r="C20803" s="1" t="s">
        <v>51779</v>
      </c>
      <c r="D20803" s="1" t="s">
        <v>51779</v>
      </c>
      <c r="G20803" s="1" t="s">
        <v>199</v>
      </c>
    </row>
    <row r="20804" spans="1:7" x14ac:dyDescent="0.25">
      <c r="A20804" s="1">
        <v>37090268</v>
      </c>
      <c r="B20804" s="1" t="s">
        <v>51780</v>
      </c>
      <c r="C20804" s="1" t="s">
        <v>51780</v>
      </c>
      <c r="D20804" s="1" t="s">
        <v>51780</v>
      </c>
      <c r="G20804" s="1" t="s">
        <v>199</v>
      </c>
    </row>
    <row r="20805" spans="1:7" x14ac:dyDescent="0.25">
      <c r="A20805" s="1">
        <v>37090269</v>
      </c>
      <c r="B20805" s="1" t="s">
        <v>51781</v>
      </c>
      <c r="C20805" s="1" t="s">
        <v>51781</v>
      </c>
      <c r="D20805" s="1" t="s">
        <v>51781</v>
      </c>
      <c r="G20805" s="1" t="s">
        <v>199</v>
      </c>
    </row>
    <row r="20806" spans="1:7" x14ac:dyDescent="0.25">
      <c r="A20806" s="1">
        <v>37090270</v>
      </c>
      <c r="B20806" s="1" t="s">
        <v>51782</v>
      </c>
      <c r="C20806" s="1" t="s">
        <v>51782</v>
      </c>
      <c r="D20806" s="1" t="s">
        <v>51782</v>
      </c>
      <c r="G20806" s="1" t="s">
        <v>199</v>
      </c>
    </row>
    <row r="20807" spans="1:7" x14ac:dyDescent="0.25">
      <c r="A20807" s="1">
        <v>37090271</v>
      </c>
      <c r="B20807" s="1" t="s">
        <v>51783</v>
      </c>
      <c r="C20807" s="1" t="s">
        <v>51783</v>
      </c>
      <c r="D20807" s="1" t="s">
        <v>51783</v>
      </c>
      <c r="G20807" s="1" t="s">
        <v>199</v>
      </c>
    </row>
    <row r="20808" spans="1:7" x14ac:dyDescent="0.25">
      <c r="A20808" s="1">
        <v>37090272</v>
      </c>
      <c r="B20808" s="1" t="s">
        <v>51784</v>
      </c>
      <c r="C20808" s="1" t="s">
        <v>51784</v>
      </c>
      <c r="D20808" s="1" t="s">
        <v>51784</v>
      </c>
      <c r="G20808" s="1" t="s">
        <v>199</v>
      </c>
    </row>
    <row r="20809" spans="1:7" x14ac:dyDescent="0.25">
      <c r="A20809" s="1">
        <v>37090273</v>
      </c>
      <c r="B20809" s="1" t="s">
        <v>51785</v>
      </c>
      <c r="C20809" s="1" t="s">
        <v>51785</v>
      </c>
      <c r="D20809" s="1" t="s">
        <v>51785</v>
      </c>
      <c r="G20809" s="1" t="s">
        <v>199</v>
      </c>
    </row>
    <row r="20810" spans="1:7" x14ac:dyDescent="0.25">
      <c r="A20810" s="1">
        <v>37090274</v>
      </c>
      <c r="B20810" s="1" t="s">
        <v>51786</v>
      </c>
      <c r="C20810" s="1" t="s">
        <v>51786</v>
      </c>
      <c r="D20810" s="1" t="s">
        <v>51786</v>
      </c>
      <c r="G20810" s="1" t="s">
        <v>199</v>
      </c>
    </row>
    <row r="20811" spans="1:7" x14ac:dyDescent="0.25">
      <c r="A20811" s="1">
        <v>37090275</v>
      </c>
      <c r="B20811" s="1" t="s">
        <v>51787</v>
      </c>
      <c r="C20811" s="1" t="s">
        <v>51787</v>
      </c>
      <c r="D20811" s="1" t="s">
        <v>51787</v>
      </c>
      <c r="G20811" s="1" t="s">
        <v>199</v>
      </c>
    </row>
    <row r="20812" spans="1:7" x14ac:dyDescent="0.25">
      <c r="A20812" s="1">
        <v>37090276</v>
      </c>
      <c r="B20812" s="1" t="s">
        <v>51788</v>
      </c>
      <c r="C20812" s="1" t="s">
        <v>51788</v>
      </c>
      <c r="D20812" s="1" t="s">
        <v>51788</v>
      </c>
      <c r="G20812" s="1" t="s">
        <v>199</v>
      </c>
    </row>
    <row r="20813" spans="1:7" x14ac:dyDescent="0.25">
      <c r="A20813" s="1">
        <v>37090277</v>
      </c>
      <c r="B20813" s="1" t="s">
        <v>51789</v>
      </c>
      <c r="C20813" s="1" t="s">
        <v>51789</v>
      </c>
      <c r="D20813" s="1" t="s">
        <v>51789</v>
      </c>
      <c r="G20813" s="1" t="s">
        <v>199</v>
      </c>
    </row>
    <row r="20814" spans="1:7" x14ac:dyDescent="0.25">
      <c r="A20814" s="1">
        <v>37090278</v>
      </c>
      <c r="B20814" s="1" t="s">
        <v>51790</v>
      </c>
      <c r="C20814" s="1" t="s">
        <v>51790</v>
      </c>
      <c r="D20814" s="1" t="s">
        <v>51790</v>
      </c>
      <c r="G20814" s="1" t="s">
        <v>199</v>
      </c>
    </row>
    <row r="20815" spans="1:7" x14ac:dyDescent="0.25">
      <c r="A20815" s="1">
        <v>37090279</v>
      </c>
      <c r="B20815" s="1" t="s">
        <v>51791</v>
      </c>
      <c r="C20815" s="1" t="s">
        <v>51791</v>
      </c>
      <c r="D20815" s="1" t="s">
        <v>51791</v>
      </c>
      <c r="G20815" s="1" t="s">
        <v>199</v>
      </c>
    </row>
    <row r="20816" spans="1:7" x14ac:dyDescent="0.25">
      <c r="A20816" s="1">
        <v>37090280</v>
      </c>
      <c r="B20816" s="1" t="s">
        <v>51792</v>
      </c>
      <c r="C20816" s="1" t="s">
        <v>51792</v>
      </c>
      <c r="D20816" s="1" t="s">
        <v>51792</v>
      </c>
      <c r="G20816" s="1" t="s">
        <v>199</v>
      </c>
    </row>
    <row r="20817" spans="1:7" x14ac:dyDescent="0.25">
      <c r="B20817" s="1" t="s">
        <v>51793</v>
      </c>
      <c r="C20817" s="1" t="s">
        <v>51794</v>
      </c>
      <c r="D20817" s="1" t="s">
        <v>51795</v>
      </c>
      <c r="E20817" s="1" t="s">
        <v>66</v>
      </c>
      <c r="F20817" s="1" t="s">
        <v>1356</v>
      </c>
      <c r="G20817" s="1" t="s">
        <v>1357</v>
      </c>
    </row>
    <row r="20818" spans="1:7" x14ac:dyDescent="0.25">
      <c r="B20818" s="1" t="s">
        <v>51796</v>
      </c>
      <c r="C20818" s="1" t="s">
        <v>51797</v>
      </c>
      <c r="D20818" s="1" t="s">
        <v>51798</v>
      </c>
      <c r="E20818" s="1" t="s">
        <v>66</v>
      </c>
      <c r="F20818" s="1" t="s">
        <v>480</v>
      </c>
      <c r="G20818" s="1" t="s">
        <v>481</v>
      </c>
    </row>
    <row r="20819" spans="1:7" x14ac:dyDescent="0.25">
      <c r="A20819" s="1">
        <v>37120050</v>
      </c>
      <c r="B20819" s="1" t="s">
        <v>51799</v>
      </c>
      <c r="C20819" s="1" t="s">
        <v>51799</v>
      </c>
      <c r="D20819" s="1" t="s">
        <v>51799</v>
      </c>
      <c r="G20819" s="1" t="s">
        <v>199</v>
      </c>
    </row>
    <row r="20820" spans="1:7" x14ac:dyDescent="0.25">
      <c r="A20820" s="1">
        <v>37120051</v>
      </c>
      <c r="B20820" s="1" t="s">
        <v>51800</v>
      </c>
      <c r="C20820" s="1" t="s">
        <v>51800</v>
      </c>
      <c r="D20820" s="1" t="s">
        <v>51800</v>
      </c>
      <c r="G20820" s="1" t="s">
        <v>199</v>
      </c>
    </row>
    <row r="20821" spans="1:7" x14ac:dyDescent="0.25">
      <c r="A20821" s="1">
        <v>37120052</v>
      </c>
      <c r="B20821" s="1" t="s">
        <v>51801</v>
      </c>
      <c r="C20821" s="1" t="s">
        <v>51801</v>
      </c>
      <c r="D20821" s="1" t="s">
        <v>51801</v>
      </c>
      <c r="G20821" s="1" t="s">
        <v>199</v>
      </c>
    </row>
    <row r="20822" spans="1:7" x14ac:dyDescent="0.25">
      <c r="A20822" s="1">
        <v>37120053</v>
      </c>
      <c r="B20822" s="1" t="s">
        <v>51802</v>
      </c>
      <c r="C20822" s="1" t="s">
        <v>51802</v>
      </c>
      <c r="D20822" s="1" t="s">
        <v>51802</v>
      </c>
      <c r="G20822" s="1" t="s">
        <v>199</v>
      </c>
    </row>
    <row r="20823" spans="1:7" x14ac:dyDescent="0.25">
      <c r="A20823" s="1">
        <v>37120054</v>
      </c>
      <c r="B20823" s="1" t="s">
        <v>51803</v>
      </c>
      <c r="C20823" s="1" t="s">
        <v>51803</v>
      </c>
      <c r="D20823" s="1" t="s">
        <v>51803</v>
      </c>
      <c r="G20823" s="1" t="s">
        <v>199</v>
      </c>
    </row>
    <row r="20824" spans="1:7" x14ac:dyDescent="0.25">
      <c r="A20824" s="1">
        <v>37120055</v>
      </c>
      <c r="B20824" s="1" t="s">
        <v>51804</v>
      </c>
      <c r="C20824" s="1" t="s">
        <v>51804</v>
      </c>
      <c r="D20824" s="1" t="s">
        <v>51804</v>
      </c>
      <c r="G20824" s="1" t="s">
        <v>199</v>
      </c>
    </row>
    <row r="20825" spans="1:7" x14ac:dyDescent="0.25">
      <c r="A20825" s="1">
        <v>37120056</v>
      </c>
      <c r="B20825" s="1" t="s">
        <v>51805</v>
      </c>
      <c r="C20825" s="1" t="s">
        <v>51805</v>
      </c>
      <c r="D20825" s="1" t="s">
        <v>51805</v>
      </c>
      <c r="G20825" s="1" t="s">
        <v>199</v>
      </c>
    </row>
    <row r="20826" spans="1:7" x14ac:dyDescent="0.25">
      <c r="A20826" s="1">
        <v>37120057</v>
      </c>
      <c r="B20826" s="1" t="s">
        <v>51806</v>
      </c>
      <c r="C20826" s="1" t="s">
        <v>51806</v>
      </c>
      <c r="D20826" s="1" t="s">
        <v>51806</v>
      </c>
      <c r="G20826" s="1" t="s">
        <v>199</v>
      </c>
    </row>
    <row r="20827" spans="1:7" x14ac:dyDescent="0.25">
      <c r="A20827" s="1">
        <v>37120058</v>
      </c>
      <c r="B20827" s="1" t="s">
        <v>51807</v>
      </c>
      <c r="C20827" s="1" t="s">
        <v>51807</v>
      </c>
      <c r="D20827" s="1" t="s">
        <v>51807</v>
      </c>
      <c r="G20827" s="1" t="s">
        <v>199</v>
      </c>
    </row>
    <row r="20828" spans="1:7" x14ac:dyDescent="0.25">
      <c r="A20828" s="1">
        <v>37120059</v>
      </c>
      <c r="B20828" s="1" t="s">
        <v>51808</v>
      </c>
      <c r="C20828" s="1" t="s">
        <v>51808</v>
      </c>
      <c r="D20828" s="1" t="s">
        <v>51808</v>
      </c>
      <c r="G20828" s="1" t="s">
        <v>199</v>
      </c>
    </row>
    <row r="20829" spans="1:7" x14ac:dyDescent="0.25">
      <c r="A20829" s="1">
        <v>37120060</v>
      </c>
      <c r="B20829" s="1" t="s">
        <v>51809</v>
      </c>
      <c r="C20829" s="1" t="s">
        <v>51809</v>
      </c>
      <c r="D20829" s="1" t="s">
        <v>51809</v>
      </c>
      <c r="G20829" s="1" t="s">
        <v>199</v>
      </c>
    </row>
    <row r="20830" spans="1:7" x14ac:dyDescent="0.25">
      <c r="A20830" s="1">
        <v>37120061</v>
      </c>
      <c r="B20830" s="1" t="s">
        <v>51810</v>
      </c>
      <c r="C20830" s="1" t="s">
        <v>51810</v>
      </c>
      <c r="D20830" s="1" t="s">
        <v>51810</v>
      </c>
      <c r="G20830" s="1" t="s">
        <v>199</v>
      </c>
    </row>
    <row r="20831" spans="1:7" x14ac:dyDescent="0.25">
      <c r="A20831" s="1">
        <v>37120062</v>
      </c>
      <c r="B20831" s="1" t="s">
        <v>51811</v>
      </c>
      <c r="C20831" s="1" t="s">
        <v>51811</v>
      </c>
      <c r="D20831" s="1" t="s">
        <v>51811</v>
      </c>
      <c r="G20831" s="1" t="s">
        <v>199</v>
      </c>
    </row>
    <row r="20832" spans="1:7" x14ac:dyDescent="0.25">
      <c r="A20832" s="1">
        <v>37120063</v>
      </c>
      <c r="B20832" s="1" t="s">
        <v>51812</v>
      </c>
      <c r="C20832" s="1" t="s">
        <v>51812</v>
      </c>
      <c r="D20832" s="1" t="s">
        <v>51812</v>
      </c>
      <c r="G20832" s="1" t="s">
        <v>199</v>
      </c>
    </row>
    <row r="20833" spans="1:7" x14ac:dyDescent="0.25">
      <c r="A20833" s="1">
        <v>37120064</v>
      </c>
      <c r="B20833" s="1" t="s">
        <v>51813</v>
      </c>
      <c r="C20833" s="1" t="s">
        <v>51813</v>
      </c>
      <c r="D20833" s="1" t="s">
        <v>51813</v>
      </c>
      <c r="G20833" s="1" t="s">
        <v>199</v>
      </c>
    </row>
    <row r="20834" spans="1:7" x14ac:dyDescent="0.25">
      <c r="A20834" s="1">
        <v>37120065</v>
      </c>
      <c r="B20834" s="1" t="s">
        <v>51814</v>
      </c>
      <c r="C20834" s="1" t="s">
        <v>51814</v>
      </c>
      <c r="D20834" s="1" t="s">
        <v>51814</v>
      </c>
      <c r="G20834" s="1" t="s">
        <v>199</v>
      </c>
    </row>
    <row r="20835" spans="1:7" x14ac:dyDescent="0.25">
      <c r="A20835" s="1">
        <v>37120066</v>
      </c>
      <c r="B20835" s="1" t="s">
        <v>51815</v>
      </c>
      <c r="C20835" s="1" t="s">
        <v>51815</v>
      </c>
      <c r="D20835" s="1" t="s">
        <v>51815</v>
      </c>
      <c r="G20835" s="1" t="s">
        <v>199</v>
      </c>
    </row>
    <row r="20836" spans="1:7" x14ac:dyDescent="0.25">
      <c r="A20836" s="1">
        <v>37120067</v>
      </c>
      <c r="B20836" s="1" t="s">
        <v>51816</v>
      </c>
      <c r="C20836" s="1" t="s">
        <v>51816</v>
      </c>
      <c r="D20836" s="1" t="s">
        <v>51816</v>
      </c>
      <c r="G20836" s="1" t="s">
        <v>199</v>
      </c>
    </row>
    <row r="20837" spans="1:7" x14ac:dyDescent="0.25">
      <c r="A20837" s="1">
        <v>37120068</v>
      </c>
      <c r="B20837" s="1" t="s">
        <v>51817</v>
      </c>
      <c r="C20837" s="1" t="s">
        <v>51817</v>
      </c>
      <c r="D20837" s="1" t="s">
        <v>51817</v>
      </c>
      <c r="G20837" s="1" t="s">
        <v>199</v>
      </c>
    </row>
    <row r="20838" spans="1:7" x14ac:dyDescent="0.25">
      <c r="A20838" s="1">
        <v>37120069</v>
      </c>
      <c r="B20838" s="1" t="s">
        <v>51818</v>
      </c>
      <c r="C20838" s="1" t="s">
        <v>51818</v>
      </c>
      <c r="D20838" s="1" t="s">
        <v>51818</v>
      </c>
      <c r="G20838" s="1" t="s">
        <v>199</v>
      </c>
    </row>
    <row r="20839" spans="1:7" x14ac:dyDescent="0.25">
      <c r="A20839" s="1">
        <v>37120070</v>
      </c>
      <c r="B20839" s="1" t="s">
        <v>51819</v>
      </c>
      <c r="C20839" s="1" t="s">
        <v>51819</v>
      </c>
      <c r="D20839" s="1" t="s">
        <v>51819</v>
      </c>
      <c r="G20839" s="1" t="s">
        <v>199</v>
      </c>
    </row>
    <row r="20840" spans="1:7" x14ac:dyDescent="0.25">
      <c r="A20840" s="1">
        <v>37120071</v>
      </c>
      <c r="B20840" s="1" t="s">
        <v>51820</v>
      </c>
      <c r="C20840" s="1" t="s">
        <v>51820</v>
      </c>
      <c r="D20840" s="1" t="s">
        <v>51820</v>
      </c>
      <c r="G20840" s="1" t="s">
        <v>199</v>
      </c>
    </row>
    <row r="20841" spans="1:7" x14ac:dyDescent="0.25">
      <c r="A20841" s="1">
        <v>37120072</v>
      </c>
      <c r="B20841" s="1" t="s">
        <v>51821</v>
      </c>
      <c r="C20841" s="1" t="s">
        <v>51821</v>
      </c>
      <c r="D20841" s="1" t="s">
        <v>51821</v>
      </c>
      <c r="G20841" s="1" t="s">
        <v>199</v>
      </c>
    </row>
    <row r="20842" spans="1:7" x14ac:dyDescent="0.25">
      <c r="A20842" s="1">
        <v>33901192</v>
      </c>
      <c r="B20842" s="1" t="s">
        <v>51822</v>
      </c>
      <c r="C20842" s="1" t="s">
        <v>51823</v>
      </c>
      <c r="D20842" s="1" t="s">
        <v>51824</v>
      </c>
      <c r="E20842" s="1" t="s">
        <v>66</v>
      </c>
      <c r="F20842" s="1" t="s">
        <v>387</v>
      </c>
      <c r="G20842" s="1" t="s">
        <v>388</v>
      </c>
    </row>
    <row r="20843" spans="1:7" x14ac:dyDescent="0.25">
      <c r="A20843" s="1">
        <v>35260873</v>
      </c>
      <c r="B20843" s="1" t="s">
        <v>51825</v>
      </c>
      <c r="C20843" s="1" t="s">
        <v>51825</v>
      </c>
      <c r="D20843" s="1" t="s">
        <v>51825</v>
      </c>
      <c r="G20843" s="1" t="s">
        <v>199</v>
      </c>
    </row>
    <row r="20844" spans="1:7" x14ac:dyDescent="0.25">
      <c r="A20844" s="1">
        <v>37120073</v>
      </c>
      <c r="B20844" s="1" t="s">
        <v>51826</v>
      </c>
      <c r="C20844" s="1" t="s">
        <v>51826</v>
      </c>
      <c r="D20844" s="1" t="s">
        <v>51826</v>
      </c>
      <c r="G20844" s="1" t="s">
        <v>199</v>
      </c>
    </row>
    <row r="20845" spans="1:7" x14ac:dyDescent="0.25">
      <c r="A20845" s="1">
        <v>37120074</v>
      </c>
      <c r="B20845" s="1" t="s">
        <v>51827</v>
      </c>
      <c r="C20845" s="1" t="s">
        <v>51827</v>
      </c>
      <c r="D20845" s="1" t="s">
        <v>51827</v>
      </c>
      <c r="G20845" s="1" t="s">
        <v>199</v>
      </c>
    </row>
    <row r="20846" spans="1:7" x14ac:dyDescent="0.25">
      <c r="A20846" s="1">
        <v>37120075</v>
      </c>
      <c r="B20846" s="1" t="s">
        <v>51828</v>
      </c>
      <c r="C20846" s="1" t="s">
        <v>51828</v>
      </c>
      <c r="D20846" s="1" t="s">
        <v>51828</v>
      </c>
      <c r="G20846" s="1" t="s">
        <v>199</v>
      </c>
    </row>
    <row r="20847" spans="1:7" x14ac:dyDescent="0.25">
      <c r="A20847" s="1">
        <v>37120076</v>
      </c>
      <c r="B20847" s="1" t="s">
        <v>51829</v>
      </c>
      <c r="C20847" s="1" t="s">
        <v>51829</v>
      </c>
      <c r="D20847" s="1" t="s">
        <v>51829</v>
      </c>
      <c r="G20847" s="1" t="s">
        <v>199</v>
      </c>
    </row>
    <row r="20848" spans="1:7" x14ac:dyDescent="0.25">
      <c r="A20848" s="1">
        <v>37120077</v>
      </c>
      <c r="B20848" s="1" t="s">
        <v>51830</v>
      </c>
      <c r="C20848" s="1" t="s">
        <v>51830</v>
      </c>
      <c r="D20848" s="1" t="s">
        <v>51830</v>
      </c>
      <c r="G20848" s="1" t="s">
        <v>199</v>
      </c>
    </row>
    <row r="20849" spans="1:7" x14ac:dyDescent="0.25">
      <c r="A20849" s="1">
        <v>37120078</v>
      </c>
      <c r="B20849" s="1" t="s">
        <v>51831</v>
      </c>
      <c r="C20849" s="1" t="s">
        <v>51831</v>
      </c>
      <c r="D20849" s="1" t="s">
        <v>51831</v>
      </c>
      <c r="G20849" s="1" t="s">
        <v>199</v>
      </c>
    </row>
    <row r="20850" spans="1:7" x14ac:dyDescent="0.25">
      <c r="A20850" s="1">
        <v>37120079</v>
      </c>
      <c r="B20850" s="1" t="s">
        <v>51832</v>
      </c>
      <c r="C20850" s="1" t="s">
        <v>51832</v>
      </c>
      <c r="D20850" s="1" t="s">
        <v>51832</v>
      </c>
      <c r="G20850" s="1" t="s">
        <v>199</v>
      </c>
    </row>
    <row r="20851" spans="1:7" x14ac:dyDescent="0.25">
      <c r="A20851" s="1">
        <v>37120080</v>
      </c>
      <c r="B20851" s="1" t="s">
        <v>51833</v>
      </c>
      <c r="C20851" s="1" t="s">
        <v>51833</v>
      </c>
      <c r="D20851" s="1" t="s">
        <v>51833</v>
      </c>
      <c r="G20851" s="1" t="s">
        <v>199</v>
      </c>
    </row>
    <row r="20852" spans="1:7" x14ac:dyDescent="0.25">
      <c r="A20852" s="1">
        <v>19745333</v>
      </c>
      <c r="B20852" s="1" t="s">
        <v>51834</v>
      </c>
      <c r="C20852" s="1" t="s">
        <v>51835</v>
      </c>
      <c r="D20852" s="1" t="s">
        <v>51836</v>
      </c>
      <c r="E20852" s="1" t="s">
        <v>66</v>
      </c>
      <c r="F20852" s="1" t="s">
        <v>4398</v>
      </c>
      <c r="G20852" s="1" t="s">
        <v>4399</v>
      </c>
    </row>
    <row r="20853" spans="1:7" x14ac:dyDescent="0.25">
      <c r="A20853" s="1">
        <v>19745334</v>
      </c>
      <c r="B20853" s="1" t="s">
        <v>51837</v>
      </c>
      <c r="C20853" s="1" t="s">
        <v>51838</v>
      </c>
      <c r="D20853" s="1" t="s">
        <v>51839</v>
      </c>
      <c r="E20853" s="1" t="s">
        <v>66</v>
      </c>
      <c r="F20853" s="1" t="s">
        <v>4398</v>
      </c>
      <c r="G20853" s="1" t="s">
        <v>4399</v>
      </c>
    </row>
    <row r="20854" spans="1:7" x14ac:dyDescent="0.25">
      <c r="A20854" s="1">
        <v>19745335</v>
      </c>
      <c r="B20854" s="1" t="s">
        <v>51840</v>
      </c>
      <c r="C20854" s="1" t="s">
        <v>51841</v>
      </c>
      <c r="D20854" s="1" t="s">
        <v>51842</v>
      </c>
      <c r="E20854" s="1" t="s">
        <v>66</v>
      </c>
      <c r="F20854" s="1" t="s">
        <v>4398</v>
      </c>
      <c r="G20854" s="1" t="s">
        <v>4399</v>
      </c>
    </row>
    <row r="20855" spans="1:7" x14ac:dyDescent="0.25">
      <c r="A20855" s="1">
        <v>37120081</v>
      </c>
      <c r="B20855" s="1" t="s">
        <v>51843</v>
      </c>
      <c r="C20855" s="1" t="s">
        <v>51843</v>
      </c>
      <c r="D20855" s="1" t="s">
        <v>51843</v>
      </c>
      <c r="G20855" s="1" t="s">
        <v>199</v>
      </c>
    </row>
    <row r="20856" spans="1:7" x14ac:dyDescent="0.25">
      <c r="A20856" s="1">
        <v>37120082</v>
      </c>
      <c r="B20856" s="1" t="s">
        <v>51844</v>
      </c>
      <c r="C20856" s="1" t="s">
        <v>51844</v>
      </c>
      <c r="D20856" s="1" t="s">
        <v>51844</v>
      </c>
      <c r="G20856" s="1" t="s">
        <v>199</v>
      </c>
    </row>
    <row r="20857" spans="1:7" x14ac:dyDescent="0.25">
      <c r="A20857" s="1">
        <v>37120083</v>
      </c>
      <c r="B20857" s="1" t="s">
        <v>51845</v>
      </c>
      <c r="C20857" s="1" t="s">
        <v>51845</v>
      </c>
      <c r="D20857" s="1" t="s">
        <v>51845</v>
      </c>
      <c r="G20857" s="1" t="s">
        <v>199</v>
      </c>
    </row>
    <row r="20858" spans="1:7" x14ac:dyDescent="0.25">
      <c r="A20858" s="1">
        <v>37120084</v>
      </c>
      <c r="B20858" s="1" t="s">
        <v>51846</v>
      </c>
      <c r="C20858" s="1" t="s">
        <v>51846</v>
      </c>
      <c r="D20858" s="1" t="s">
        <v>51846</v>
      </c>
      <c r="G20858" s="1" t="s">
        <v>199</v>
      </c>
    </row>
    <row r="20859" spans="1:7" x14ac:dyDescent="0.25">
      <c r="A20859" s="1">
        <v>37120085</v>
      </c>
      <c r="B20859" s="1" t="s">
        <v>51847</v>
      </c>
      <c r="C20859" s="1" t="s">
        <v>51847</v>
      </c>
      <c r="D20859" s="1" t="s">
        <v>51847</v>
      </c>
      <c r="G20859" s="1" t="s">
        <v>199</v>
      </c>
    </row>
    <row r="20860" spans="1:7" x14ac:dyDescent="0.25">
      <c r="A20860" s="1">
        <v>37120086</v>
      </c>
      <c r="B20860" s="1" t="s">
        <v>51848</v>
      </c>
      <c r="C20860" s="1" t="s">
        <v>51848</v>
      </c>
      <c r="D20860" s="1" t="s">
        <v>51848</v>
      </c>
      <c r="G20860" s="1" t="s">
        <v>199</v>
      </c>
    </row>
    <row r="20861" spans="1:7" x14ac:dyDescent="0.25">
      <c r="A20861" s="1">
        <v>37120087</v>
      </c>
      <c r="B20861" s="1" t="s">
        <v>51849</v>
      </c>
      <c r="C20861" s="1" t="s">
        <v>51849</v>
      </c>
      <c r="D20861" s="1" t="s">
        <v>51849</v>
      </c>
      <c r="G20861" s="1" t="s">
        <v>199</v>
      </c>
    </row>
    <row r="20862" spans="1:7" x14ac:dyDescent="0.25">
      <c r="A20862" s="1">
        <v>37120088</v>
      </c>
      <c r="B20862" s="1" t="s">
        <v>51850</v>
      </c>
      <c r="C20862" s="1" t="s">
        <v>51850</v>
      </c>
      <c r="D20862" s="1" t="s">
        <v>51850</v>
      </c>
      <c r="G20862" s="1" t="s">
        <v>199</v>
      </c>
    </row>
    <row r="20863" spans="1:7" x14ac:dyDescent="0.25">
      <c r="A20863" s="1">
        <v>37120089</v>
      </c>
      <c r="B20863" s="1" t="s">
        <v>51851</v>
      </c>
      <c r="C20863" s="1" t="s">
        <v>51851</v>
      </c>
      <c r="D20863" s="1" t="s">
        <v>51851</v>
      </c>
      <c r="G20863" s="1" t="s">
        <v>199</v>
      </c>
    </row>
    <row r="20864" spans="1:7" x14ac:dyDescent="0.25">
      <c r="A20864" s="1">
        <v>37120090</v>
      </c>
      <c r="B20864" s="1" t="s">
        <v>51852</v>
      </c>
      <c r="C20864" s="1" t="s">
        <v>51852</v>
      </c>
      <c r="D20864" s="1" t="s">
        <v>51852</v>
      </c>
      <c r="G20864" s="1" t="s">
        <v>199</v>
      </c>
    </row>
    <row r="20865" spans="1:7" x14ac:dyDescent="0.25">
      <c r="A20865" s="1">
        <v>37120091</v>
      </c>
      <c r="B20865" s="1" t="s">
        <v>51853</v>
      </c>
      <c r="C20865" s="1" t="s">
        <v>51853</v>
      </c>
      <c r="D20865" s="1" t="s">
        <v>51853</v>
      </c>
      <c r="G20865" s="1" t="s">
        <v>199</v>
      </c>
    </row>
    <row r="20866" spans="1:7" x14ac:dyDescent="0.25">
      <c r="A20866" s="1">
        <v>35520386</v>
      </c>
      <c r="B20866" s="1" t="s">
        <v>39970</v>
      </c>
      <c r="C20866" s="1" t="s">
        <v>39970</v>
      </c>
      <c r="D20866" s="1" t="s">
        <v>39970</v>
      </c>
      <c r="G20866" s="1" t="s">
        <v>199</v>
      </c>
    </row>
    <row r="20867" spans="1:7" x14ac:dyDescent="0.25">
      <c r="A20867" s="1">
        <v>37120092</v>
      </c>
      <c r="B20867" s="1" t="s">
        <v>51854</v>
      </c>
      <c r="C20867" s="1" t="s">
        <v>51854</v>
      </c>
      <c r="D20867" s="1" t="s">
        <v>51854</v>
      </c>
      <c r="G20867" s="1" t="s">
        <v>199</v>
      </c>
    </row>
    <row r="20868" spans="1:7" x14ac:dyDescent="0.25">
      <c r="A20868" s="1">
        <v>37120093</v>
      </c>
      <c r="B20868" s="1" t="s">
        <v>51855</v>
      </c>
      <c r="C20868" s="1" t="s">
        <v>51855</v>
      </c>
      <c r="D20868" s="1" t="s">
        <v>51855</v>
      </c>
      <c r="G20868" s="1" t="s">
        <v>199</v>
      </c>
    </row>
    <row r="20869" spans="1:7" x14ac:dyDescent="0.25">
      <c r="A20869" s="1">
        <v>37120094</v>
      </c>
      <c r="B20869" s="1" t="s">
        <v>51856</v>
      </c>
      <c r="C20869" s="1" t="s">
        <v>51856</v>
      </c>
      <c r="D20869" s="1" t="s">
        <v>51856</v>
      </c>
      <c r="G20869" s="1" t="s">
        <v>199</v>
      </c>
    </row>
    <row r="20870" spans="1:7" x14ac:dyDescent="0.25">
      <c r="A20870" s="1">
        <v>37120095</v>
      </c>
      <c r="B20870" s="1" t="s">
        <v>51857</v>
      </c>
      <c r="C20870" s="1" t="s">
        <v>51857</v>
      </c>
      <c r="D20870" s="1" t="s">
        <v>51857</v>
      </c>
      <c r="G20870" s="1" t="s">
        <v>199</v>
      </c>
    </row>
    <row r="20871" spans="1:7" x14ac:dyDescent="0.25">
      <c r="A20871" s="1">
        <v>37120096</v>
      </c>
      <c r="B20871" s="1" t="s">
        <v>51858</v>
      </c>
      <c r="C20871" s="1" t="s">
        <v>51858</v>
      </c>
      <c r="D20871" s="1" t="s">
        <v>51858</v>
      </c>
      <c r="G20871" s="1" t="s">
        <v>199</v>
      </c>
    </row>
    <row r="20872" spans="1:7" x14ac:dyDescent="0.25">
      <c r="A20872" s="1">
        <v>37120097</v>
      </c>
      <c r="B20872" s="1" t="s">
        <v>51859</v>
      </c>
      <c r="C20872" s="1" t="s">
        <v>51859</v>
      </c>
      <c r="D20872" s="1" t="s">
        <v>51859</v>
      </c>
      <c r="G20872" s="1" t="s">
        <v>199</v>
      </c>
    </row>
    <row r="20873" spans="1:7" x14ac:dyDescent="0.25">
      <c r="A20873" s="1">
        <v>37120098</v>
      </c>
      <c r="B20873" s="1" t="s">
        <v>51860</v>
      </c>
      <c r="C20873" s="1" t="s">
        <v>51860</v>
      </c>
      <c r="D20873" s="1" t="s">
        <v>51860</v>
      </c>
      <c r="G20873" s="1" t="s">
        <v>199</v>
      </c>
    </row>
    <row r="20874" spans="1:7" x14ac:dyDescent="0.25">
      <c r="A20874" s="1">
        <v>37120099</v>
      </c>
      <c r="B20874" s="1" t="s">
        <v>51861</v>
      </c>
      <c r="C20874" s="1" t="s">
        <v>51861</v>
      </c>
      <c r="D20874" s="1" t="s">
        <v>51861</v>
      </c>
      <c r="G20874" s="1" t="s">
        <v>199</v>
      </c>
    </row>
    <row r="20875" spans="1:7" x14ac:dyDescent="0.25">
      <c r="A20875" s="1">
        <v>37120100</v>
      </c>
      <c r="B20875" s="1" t="s">
        <v>51862</v>
      </c>
      <c r="C20875" s="1" t="s">
        <v>51862</v>
      </c>
      <c r="D20875" s="1" t="s">
        <v>51862</v>
      </c>
      <c r="G20875" s="1" t="s">
        <v>199</v>
      </c>
    </row>
    <row r="20876" spans="1:7" x14ac:dyDescent="0.25">
      <c r="A20876" s="1">
        <v>37120101</v>
      </c>
      <c r="B20876" s="1" t="s">
        <v>51863</v>
      </c>
      <c r="C20876" s="1" t="s">
        <v>51863</v>
      </c>
      <c r="D20876" s="1" t="s">
        <v>51863</v>
      </c>
      <c r="G20876" s="1" t="s">
        <v>199</v>
      </c>
    </row>
    <row r="20877" spans="1:7" x14ac:dyDescent="0.25">
      <c r="A20877" s="1">
        <v>37120102</v>
      </c>
      <c r="B20877" s="1" t="s">
        <v>51864</v>
      </c>
      <c r="C20877" s="1" t="s">
        <v>51864</v>
      </c>
      <c r="D20877" s="1" t="s">
        <v>51864</v>
      </c>
      <c r="G20877" s="1" t="s">
        <v>199</v>
      </c>
    </row>
    <row r="20878" spans="1:7" x14ac:dyDescent="0.25">
      <c r="A20878" s="1">
        <v>37120103</v>
      </c>
      <c r="B20878" s="1" t="s">
        <v>51865</v>
      </c>
      <c r="C20878" s="1" t="s">
        <v>51865</v>
      </c>
      <c r="D20878" s="1" t="s">
        <v>51865</v>
      </c>
      <c r="G20878" s="1" t="s">
        <v>199</v>
      </c>
    </row>
    <row r="20879" spans="1:7" x14ac:dyDescent="0.25">
      <c r="A20879" s="1">
        <v>37120104</v>
      </c>
      <c r="B20879" s="1" t="s">
        <v>51866</v>
      </c>
      <c r="C20879" s="1" t="s">
        <v>51866</v>
      </c>
      <c r="D20879" s="1" t="s">
        <v>51866</v>
      </c>
      <c r="G20879" s="1" t="s">
        <v>199</v>
      </c>
    </row>
    <row r="20880" spans="1:7" x14ac:dyDescent="0.25">
      <c r="A20880" s="1">
        <v>37120105</v>
      </c>
      <c r="B20880" s="1" t="s">
        <v>51867</v>
      </c>
      <c r="C20880" s="1" t="s">
        <v>51867</v>
      </c>
      <c r="D20880" s="1" t="s">
        <v>51867</v>
      </c>
      <c r="G20880" s="1" t="s">
        <v>199</v>
      </c>
    </row>
    <row r="20881" spans="1:7" x14ac:dyDescent="0.25">
      <c r="A20881" s="1">
        <v>37120106</v>
      </c>
      <c r="B20881" s="1" t="s">
        <v>51868</v>
      </c>
      <c r="C20881" s="1" t="s">
        <v>51868</v>
      </c>
      <c r="D20881" s="1" t="s">
        <v>51868</v>
      </c>
      <c r="G20881" s="1" t="s">
        <v>199</v>
      </c>
    </row>
    <row r="20882" spans="1:7" x14ac:dyDescent="0.25">
      <c r="A20882" s="1">
        <v>37120107</v>
      </c>
      <c r="B20882" s="1" t="s">
        <v>51869</v>
      </c>
      <c r="C20882" s="1" t="s">
        <v>51869</v>
      </c>
      <c r="D20882" s="1" t="s">
        <v>51869</v>
      </c>
      <c r="G20882" s="1" t="s">
        <v>199</v>
      </c>
    </row>
    <row r="20883" spans="1:7" x14ac:dyDescent="0.25">
      <c r="A20883" s="1">
        <v>37120108</v>
      </c>
      <c r="B20883" s="1" t="s">
        <v>51870</v>
      </c>
      <c r="C20883" s="1" t="s">
        <v>51870</v>
      </c>
      <c r="D20883" s="1" t="s">
        <v>51870</v>
      </c>
      <c r="G20883" s="1" t="s">
        <v>199</v>
      </c>
    </row>
    <row r="20884" spans="1:7" x14ac:dyDescent="0.25">
      <c r="A20884" s="1">
        <v>37120109</v>
      </c>
      <c r="B20884" s="1" t="s">
        <v>51871</v>
      </c>
      <c r="C20884" s="1" t="s">
        <v>51871</v>
      </c>
      <c r="D20884" s="1" t="s">
        <v>51871</v>
      </c>
      <c r="G20884" s="1" t="s">
        <v>199</v>
      </c>
    </row>
    <row r="20885" spans="1:7" x14ac:dyDescent="0.25">
      <c r="A20885" s="1">
        <v>37120110</v>
      </c>
      <c r="B20885" s="1" t="s">
        <v>51872</v>
      </c>
      <c r="C20885" s="1" t="s">
        <v>51872</v>
      </c>
      <c r="D20885" s="1" t="s">
        <v>51872</v>
      </c>
      <c r="G20885" s="1" t="s">
        <v>199</v>
      </c>
    </row>
    <row r="20886" spans="1:7" x14ac:dyDescent="0.25">
      <c r="A20886" s="1">
        <v>35520387</v>
      </c>
      <c r="B20886" s="1" t="s">
        <v>12</v>
      </c>
      <c r="C20886" s="1" t="s">
        <v>39802</v>
      </c>
      <c r="D20886" s="1" t="s">
        <v>39803</v>
      </c>
      <c r="E20886" s="1" t="s">
        <v>65</v>
      </c>
      <c r="F20886" s="1" t="s">
        <v>32</v>
      </c>
      <c r="G20886" s="1" t="s">
        <v>1799</v>
      </c>
    </row>
    <row r="20887" spans="1:7" x14ac:dyDescent="0.25">
      <c r="A20887" s="1">
        <v>35520388</v>
      </c>
      <c r="B20887" s="1" t="s">
        <v>39962</v>
      </c>
      <c r="C20887" s="1" t="s">
        <v>39963</v>
      </c>
      <c r="D20887" s="1" t="s">
        <v>39964</v>
      </c>
      <c r="E20887" s="1" t="s">
        <v>66</v>
      </c>
      <c r="F20887" s="1" t="s">
        <v>39965</v>
      </c>
      <c r="G20887" s="1" t="s">
        <v>39966</v>
      </c>
    </row>
    <row r="20888" spans="1:7" x14ac:dyDescent="0.25">
      <c r="A20888" s="1">
        <v>35520389</v>
      </c>
      <c r="B20888" s="1" t="s">
        <v>26</v>
      </c>
      <c r="C20888" s="1" t="s">
        <v>4524</v>
      </c>
      <c r="D20888" s="1" t="s">
        <v>26</v>
      </c>
      <c r="E20888" s="1" t="s">
        <v>65</v>
      </c>
      <c r="F20888" s="1" t="s">
        <v>31</v>
      </c>
      <c r="G20888" s="1" t="s">
        <v>1313</v>
      </c>
    </row>
    <row r="20889" spans="1:7" x14ac:dyDescent="0.25">
      <c r="A20889" s="1">
        <v>35520390</v>
      </c>
      <c r="B20889" s="1" t="s">
        <v>39837</v>
      </c>
      <c r="C20889" s="1" t="s">
        <v>39838</v>
      </c>
      <c r="D20889" s="1" t="s">
        <v>39839</v>
      </c>
      <c r="E20889" s="1" t="s">
        <v>65</v>
      </c>
      <c r="F20889" s="1" t="s">
        <v>39840</v>
      </c>
      <c r="G20889" s="1" t="s">
        <v>39841</v>
      </c>
    </row>
    <row r="20890" spans="1:7" x14ac:dyDescent="0.25">
      <c r="A20890" s="1">
        <v>35520391</v>
      </c>
      <c r="B20890" s="1" t="s">
        <v>39798</v>
      </c>
      <c r="C20890" s="1" t="s">
        <v>39799</v>
      </c>
      <c r="D20890" s="1" t="s">
        <v>39798</v>
      </c>
      <c r="E20890" s="1" t="s">
        <v>65</v>
      </c>
      <c r="F20890" s="1" t="s">
        <v>39800</v>
      </c>
      <c r="G20890" s="1" t="s">
        <v>39801</v>
      </c>
    </row>
    <row r="20891" spans="1:7" x14ac:dyDescent="0.25">
      <c r="A20891" s="1">
        <v>35520392</v>
      </c>
      <c r="B20891" s="1" t="s">
        <v>5332</v>
      </c>
      <c r="C20891" s="1" t="s">
        <v>2545</v>
      </c>
      <c r="D20891" s="1" t="s">
        <v>5333</v>
      </c>
      <c r="E20891" s="1" t="s">
        <v>66</v>
      </c>
      <c r="F20891" s="1" t="s">
        <v>2453</v>
      </c>
      <c r="G20891" s="1" t="s">
        <v>2454</v>
      </c>
    </row>
    <row r="20892" spans="1:7" x14ac:dyDescent="0.25">
      <c r="A20892" s="1">
        <v>35520393</v>
      </c>
      <c r="B20892" s="1" t="s">
        <v>39971</v>
      </c>
      <c r="C20892" s="1" t="s">
        <v>39972</v>
      </c>
      <c r="D20892" s="1" t="s">
        <v>39973</v>
      </c>
      <c r="E20892" s="1" t="s">
        <v>66</v>
      </c>
      <c r="F20892" s="1" t="s">
        <v>39965</v>
      </c>
      <c r="G20892" s="1" t="s">
        <v>39966</v>
      </c>
    </row>
    <row r="20893" spans="1:7" x14ac:dyDescent="0.25">
      <c r="A20893" s="1">
        <v>35520394</v>
      </c>
      <c r="B20893" s="1" t="s">
        <v>51873</v>
      </c>
      <c r="C20893" s="1" t="s">
        <v>51874</v>
      </c>
      <c r="D20893" s="1" t="s">
        <v>51875</v>
      </c>
      <c r="E20893" s="1" t="s">
        <v>66</v>
      </c>
      <c r="F20893" s="1" t="s">
        <v>13</v>
      </c>
      <c r="G20893" s="1" t="s">
        <v>199</v>
      </c>
    </row>
    <row r="20894" spans="1:7" x14ac:dyDescent="0.25">
      <c r="B20894" s="1" t="s">
        <v>3577</v>
      </c>
      <c r="C20894" s="1" t="s">
        <v>3578</v>
      </c>
      <c r="D20894" s="1" t="s">
        <v>3579</v>
      </c>
      <c r="E20894" s="1" t="s">
        <v>66</v>
      </c>
      <c r="F20894" s="1" t="s">
        <v>493</v>
      </c>
      <c r="G20894" s="1" t="s">
        <v>494</v>
      </c>
    </row>
    <row r="20895" spans="1:7" x14ac:dyDescent="0.25">
      <c r="A20895" s="1">
        <v>25373008</v>
      </c>
      <c r="B20895" s="1" t="s">
        <v>20240</v>
      </c>
      <c r="C20895" s="1" t="s">
        <v>20241</v>
      </c>
      <c r="D20895" s="1" t="s">
        <v>20242</v>
      </c>
      <c r="E20895" s="1" t="s">
        <v>66</v>
      </c>
      <c r="F20895" s="1" t="s">
        <v>300</v>
      </c>
      <c r="G20895" s="1" t="s">
        <v>301</v>
      </c>
    </row>
    <row r="20896" spans="1:7" x14ac:dyDescent="0.25">
      <c r="B20896" s="1" t="s">
        <v>51876</v>
      </c>
      <c r="C20896" s="1" t="s">
        <v>51877</v>
      </c>
      <c r="D20896" s="1" t="s">
        <v>51878</v>
      </c>
      <c r="E20896" s="1" t="s">
        <v>65</v>
      </c>
      <c r="F20896" s="1" t="s">
        <v>387</v>
      </c>
      <c r="G20896" s="1" t="s">
        <v>388</v>
      </c>
    </row>
    <row r="20897" spans="1:7" x14ac:dyDescent="0.25">
      <c r="B20897" s="1" t="s">
        <v>51879</v>
      </c>
      <c r="C20897" s="1" t="s">
        <v>51880</v>
      </c>
      <c r="D20897" s="1" t="s">
        <v>51881</v>
      </c>
      <c r="E20897" s="1" t="s">
        <v>65</v>
      </c>
      <c r="F20897" s="1" t="s">
        <v>387</v>
      </c>
      <c r="G20897" s="1" t="s">
        <v>388</v>
      </c>
    </row>
    <row r="20898" spans="1:7" x14ac:dyDescent="0.25">
      <c r="B20898" s="1" t="s">
        <v>51882</v>
      </c>
      <c r="C20898" s="1" t="s">
        <v>51883</v>
      </c>
      <c r="D20898" s="1" t="s">
        <v>51884</v>
      </c>
      <c r="E20898" s="1" t="s">
        <v>65</v>
      </c>
      <c r="F20898" s="1" t="s">
        <v>5084</v>
      </c>
      <c r="G20898" s="1" t="s">
        <v>5085</v>
      </c>
    </row>
    <row r="20899" spans="1:7" x14ac:dyDescent="0.25">
      <c r="B20899" s="1" t="s">
        <v>51885</v>
      </c>
      <c r="C20899" s="1" t="s">
        <v>51886</v>
      </c>
      <c r="D20899" s="1" t="s">
        <v>51887</v>
      </c>
      <c r="E20899" s="1" t="s">
        <v>65</v>
      </c>
      <c r="F20899" s="1" t="s">
        <v>480</v>
      </c>
      <c r="G20899" s="1" t="s">
        <v>481</v>
      </c>
    </row>
    <row r="20900" spans="1:7" x14ac:dyDescent="0.25">
      <c r="B20900" s="1" t="s">
        <v>51888</v>
      </c>
      <c r="C20900" s="1" t="s">
        <v>51889</v>
      </c>
      <c r="D20900" s="1" t="s">
        <v>51890</v>
      </c>
      <c r="E20900" s="1" t="s">
        <v>65</v>
      </c>
      <c r="F20900" s="1" t="s">
        <v>480</v>
      </c>
      <c r="G20900" s="1" t="s">
        <v>481</v>
      </c>
    </row>
    <row r="20901" spans="1:7" x14ac:dyDescent="0.25">
      <c r="B20901" s="1" t="s">
        <v>51891</v>
      </c>
      <c r="C20901" s="1" t="s">
        <v>51892</v>
      </c>
      <c r="D20901" s="1" t="s">
        <v>51893</v>
      </c>
      <c r="E20901" s="1" t="s">
        <v>65</v>
      </c>
      <c r="F20901" s="1" t="s">
        <v>480</v>
      </c>
      <c r="G20901" s="1" t="s">
        <v>481</v>
      </c>
    </row>
    <row r="20902" spans="1:7" x14ac:dyDescent="0.25">
      <c r="B20902" s="1" t="s">
        <v>51894</v>
      </c>
      <c r="C20902" s="1" t="s">
        <v>51895</v>
      </c>
      <c r="D20902" s="1" t="s">
        <v>51896</v>
      </c>
      <c r="E20902" s="1" t="s">
        <v>65</v>
      </c>
      <c r="G20902" s="1" t="s">
        <v>199</v>
      </c>
    </row>
    <row r="20903" spans="1:7" x14ac:dyDescent="0.25">
      <c r="B20903" s="1" t="s">
        <v>51897</v>
      </c>
      <c r="C20903" s="1" t="s">
        <v>51898</v>
      </c>
      <c r="D20903" s="1" t="s">
        <v>51899</v>
      </c>
      <c r="E20903" s="1" t="s">
        <v>65</v>
      </c>
      <c r="F20903" s="1" t="s">
        <v>387</v>
      </c>
      <c r="G20903" s="1" t="s">
        <v>388</v>
      </c>
    </row>
    <row r="20904" spans="1:7" x14ac:dyDescent="0.25">
      <c r="A20904" s="1">
        <v>33901193</v>
      </c>
      <c r="B20904" s="1" t="s">
        <v>8721</v>
      </c>
      <c r="C20904" s="1" t="s">
        <v>8722</v>
      </c>
      <c r="D20904" s="1" t="s">
        <v>8723</v>
      </c>
      <c r="E20904" s="1" t="s">
        <v>66</v>
      </c>
      <c r="F20904" s="1" t="s">
        <v>387</v>
      </c>
      <c r="G20904" s="1" t="s">
        <v>388</v>
      </c>
    </row>
    <row r="20905" spans="1:7" x14ac:dyDescent="0.25">
      <c r="B20905" s="1" t="s">
        <v>1365</v>
      </c>
      <c r="C20905" s="1" t="s">
        <v>1366</v>
      </c>
      <c r="D20905" s="1" t="s">
        <v>1367</v>
      </c>
      <c r="E20905" s="1" t="s">
        <v>65</v>
      </c>
      <c r="F20905" s="1" t="s">
        <v>382</v>
      </c>
      <c r="G20905" s="1" t="s">
        <v>383</v>
      </c>
    </row>
    <row r="20906" spans="1:7" x14ac:dyDescent="0.25">
      <c r="B20906" s="1" t="s">
        <v>51016</v>
      </c>
      <c r="C20906" s="1" t="s">
        <v>51017</v>
      </c>
      <c r="D20906" s="1" t="s">
        <v>51018</v>
      </c>
      <c r="E20906" s="1" t="s">
        <v>66</v>
      </c>
      <c r="F20906" s="1" t="s">
        <v>3248</v>
      </c>
      <c r="G20906" s="1" t="s">
        <v>3249</v>
      </c>
    </row>
    <row r="20907" spans="1:7" x14ac:dyDescent="0.25">
      <c r="B20907" s="1" t="s">
        <v>51900</v>
      </c>
      <c r="C20907" s="1" t="s">
        <v>51901</v>
      </c>
      <c r="D20907" s="1" t="s">
        <v>51902</v>
      </c>
      <c r="E20907" s="1" t="s">
        <v>66</v>
      </c>
      <c r="F20907" s="1" t="s">
        <v>3248</v>
      </c>
      <c r="G20907" s="1" t="s">
        <v>3249</v>
      </c>
    </row>
    <row r="20908" spans="1:7" x14ac:dyDescent="0.25">
      <c r="B20908" s="1" t="s">
        <v>51019</v>
      </c>
      <c r="C20908" s="1" t="s">
        <v>51020</v>
      </c>
      <c r="D20908" s="1" t="s">
        <v>51021</v>
      </c>
      <c r="E20908" s="1" t="s">
        <v>66</v>
      </c>
      <c r="F20908" s="1" t="s">
        <v>641</v>
      </c>
      <c r="G20908" s="1" t="s">
        <v>642</v>
      </c>
    </row>
    <row r="20909" spans="1:7" x14ac:dyDescent="0.25">
      <c r="B20909" s="1" t="s">
        <v>51022</v>
      </c>
      <c r="C20909" s="1" t="s">
        <v>51023</v>
      </c>
      <c r="D20909" s="1" t="s">
        <v>51024</v>
      </c>
      <c r="E20909" s="1" t="s">
        <v>66</v>
      </c>
      <c r="F20909" s="1" t="s">
        <v>641</v>
      </c>
      <c r="G20909" s="1" t="s">
        <v>642</v>
      </c>
    </row>
    <row r="20910" spans="1:7" x14ac:dyDescent="0.25">
      <c r="B20910" s="1" t="s">
        <v>51903</v>
      </c>
      <c r="C20910" s="1" t="s">
        <v>51904</v>
      </c>
      <c r="D20910" s="1" t="s">
        <v>51905</v>
      </c>
      <c r="E20910" s="1" t="s">
        <v>66</v>
      </c>
      <c r="F20910" s="1" t="s">
        <v>641</v>
      </c>
      <c r="G20910" s="1" t="s">
        <v>642</v>
      </c>
    </row>
    <row r="20911" spans="1:7" x14ac:dyDescent="0.25">
      <c r="B20911" s="1" t="s">
        <v>51025</v>
      </c>
      <c r="C20911" s="1" t="s">
        <v>51026</v>
      </c>
      <c r="D20911" s="1" t="s">
        <v>51027</v>
      </c>
      <c r="E20911" s="1" t="s">
        <v>66</v>
      </c>
      <c r="F20911" s="1" t="s">
        <v>641</v>
      </c>
      <c r="G20911" s="1" t="s">
        <v>642</v>
      </c>
    </row>
    <row r="20912" spans="1:7" x14ac:dyDescent="0.25">
      <c r="A20912" s="1">
        <v>37140567</v>
      </c>
      <c r="B20912" s="1" t="s">
        <v>51906</v>
      </c>
      <c r="C20912" s="1" t="s">
        <v>51906</v>
      </c>
      <c r="D20912" s="1" t="s">
        <v>51906</v>
      </c>
      <c r="G20912" s="1" t="s">
        <v>199</v>
      </c>
    </row>
    <row r="20913" spans="1:7" x14ac:dyDescent="0.25">
      <c r="A20913" s="1">
        <v>37140568</v>
      </c>
      <c r="B20913" s="1" t="s">
        <v>51907</v>
      </c>
      <c r="C20913" s="1" t="s">
        <v>51907</v>
      </c>
      <c r="D20913" s="1" t="s">
        <v>51907</v>
      </c>
      <c r="G20913" s="1" t="s">
        <v>199</v>
      </c>
    </row>
    <row r="20914" spans="1:7" x14ac:dyDescent="0.25">
      <c r="A20914" s="1">
        <v>37140569</v>
      </c>
      <c r="B20914" s="1" t="s">
        <v>51908</v>
      </c>
      <c r="C20914" s="1" t="s">
        <v>51908</v>
      </c>
      <c r="D20914" s="1" t="s">
        <v>51908</v>
      </c>
      <c r="G20914" s="1" t="s">
        <v>199</v>
      </c>
    </row>
    <row r="20915" spans="1:7" x14ac:dyDescent="0.25">
      <c r="A20915" s="1">
        <v>37140570</v>
      </c>
      <c r="B20915" s="1" t="s">
        <v>51909</v>
      </c>
      <c r="C20915" s="1" t="s">
        <v>51909</v>
      </c>
      <c r="D20915" s="1" t="s">
        <v>51909</v>
      </c>
      <c r="G20915" s="1" t="s">
        <v>199</v>
      </c>
    </row>
    <row r="20916" spans="1:7" x14ac:dyDescent="0.25">
      <c r="B20916" s="1" t="s">
        <v>51910</v>
      </c>
      <c r="C20916" s="1" t="s">
        <v>51911</v>
      </c>
      <c r="D20916" s="1" t="s">
        <v>51912</v>
      </c>
      <c r="E20916" s="1" t="s">
        <v>66</v>
      </c>
      <c r="G20916" s="1" t="s">
        <v>199</v>
      </c>
    </row>
    <row r="20917" spans="1:7" x14ac:dyDescent="0.25">
      <c r="B20917" s="1" t="s">
        <v>51913</v>
      </c>
      <c r="C20917" s="1" t="s">
        <v>51914</v>
      </c>
      <c r="D20917" s="1" t="s">
        <v>51915</v>
      </c>
      <c r="E20917" s="1" t="s">
        <v>66</v>
      </c>
      <c r="F20917" s="1" t="s">
        <v>33</v>
      </c>
      <c r="G20917" s="1" t="s">
        <v>1803</v>
      </c>
    </row>
    <row r="20918" spans="1:7" x14ac:dyDescent="0.25">
      <c r="B20918" s="1" t="s">
        <v>51916</v>
      </c>
      <c r="C20918" s="1" t="s">
        <v>51917</v>
      </c>
      <c r="D20918" s="1" t="s">
        <v>51918</v>
      </c>
      <c r="E20918" s="1" t="s">
        <v>66</v>
      </c>
      <c r="F20918" s="1" t="s">
        <v>39</v>
      </c>
      <c r="G20918" s="1" t="s">
        <v>321</v>
      </c>
    </row>
    <row r="20919" spans="1:7" x14ac:dyDescent="0.25">
      <c r="B20919" s="1" t="s">
        <v>51919</v>
      </c>
      <c r="C20919" s="1" t="s">
        <v>51920</v>
      </c>
      <c r="D20919" s="1" t="s">
        <v>51921</v>
      </c>
      <c r="E20919" s="1" t="s">
        <v>66</v>
      </c>
      <c r="F20919" s="1" t="s">
        <v>1984</v>
      </c>
      <c r="G20919" s="1" t="s">
        <v>1985</v>
      </c>
    </row>
    <row r="20920" spans="1:7" x14ac:dyDescent="0.25">
      <c r="B20920" s="1" t="s">
        <v>51922</v>
      </c>
      <c r="C20920" s="1" t="s">
        <v>51923</v>
      </c>
      <c r="D20920" s="1" t="s">
        <v>51924</v>
      </c>
      <c r="E20920" s="1" t="s">
        <v>66</v>
      </c>
      <c r="F20920" s="1" t="s">
        <v>1984</v>
      </c>
      <c r="G20920" s="1" t="s">
        <v>1985</v>
      </c>
    </row>
    <row r="20921" spans="1:7" x14ac:dyDescent="0.25">
      <c r="B20921" s="1" t="s">
        <v>51925</v>
      </c>
      <c r="C20921" s="1" t="s">
        <v>51926</v>
      </c>
      <c r="D20921" s="1" t="s">
        <v>51927</v>
      </c>
      <c r="E20921" s="1" t="s">
        <v>66</v>
      </c>
      <c r="F20921" s="1" t="s">
        <v>1984</v>
      </c>
      <c r="G20921" s="1" t="s">
        <v>1985</v>
      </c>
    </row>
    <row r="20922" spans="1:7" x14ac:dyDescent="0.25">
      <c r="B20922" s="1" t="s">
        <v>2237</v>
      </c>
      <c r="C20922" s="1" t="s">
        <v>2238</v>
      </c>
      <c r="D20922" s="1" t="s">
        <v>2239</v>
      </c>
      <c r="E20922" s="1" t="s">
        <v>66</v>
      </c>
      <c r="F20922" s="1" t="s">
        <v>39</v>
      </c>
      <c r="G20922" s="1" t="s">
        <v>321</v>
      </c>
    </row>
    <row r="20923" spans="1:7" x14ac:dyDescent="0.25">
      <c r="B20923" s="1" t="s">
        <v>51928</v>
      </c>
      <c r="C20923" s="1" t="s">
        <v>51929</v>
      </c>
      <c r="D20923" s="1" t="s">
        <v>51930</v>
      </c>
      <c r="E20923" s="1" t="s">
        <v>66</v>
      </c>
      <c r="F20923" s="1" t="s">
        <v>39</v>
      </c>
      <c r="G20923" s="1" t="s">
        <v>321</v>
      </c>
    </row>
    <row r="20924" spans="1:7" x14ac:dyDescent="0.25">
      <c r="B20924" s="1" t="s">
        <v>51931</v>
      </c>
      <c r="C20924" s="1" t="s">
        <v>51932</v>
      </c>
      <c r="D20924" s="1" t="s">
        <v>51933</v>
      </c>
      <c r="E20924" s="1" t="s">
        <v>66</v>
      </c>
      <c r="F20924" s="1" t="s">
        <v>1984</v>
      </c>
      <c r="G20924" s="1" t="s">
        <v>1985</v>
      </c>
    </row>
    <row r="20925" spans="1:7" x14ac:dyDescent="0.25">
      <c r="B20925" s="1" t="s">
        <v>51934</v>
      </c>
      <c r="C20925" s="1" t="s">
        <v>51935</v>
      </c>
      <c r="D20925" s="1" t="s">
        <v>51933</v>
      </c>
      <c r="E20925" s="1" t="s">
        <v>66</v>
      </c>
      <c r="F20925" s="1" t="s">
        <v>1984</v>
      </c>
      <c r="G20925" s="1" t="s">
        <v>1985</v>
      </c>
    </row>
    <row r="20926" spans="1:7" x14ac:dyDescent="0.25">
      <c r="B20926" s="1" t="s">
        <v>51936</v>
      </c>
      <c r="C20926" s="1" t="s">
        <v>51937</v>
      </c>
      <c r="D20926" s="1" t="s">
        <v>51938</v>
      </c>
      <c r="E20926" s="1" t="s">
        <v>66</v>
      </c>
      <c r="F20926" s="1" t="s">
        <v>1984</v>
      </c>
      <c r="G20926" s="1" t="s">
        <v>1985</v>
      </c>
    </row>
    <row r="20927" spans="1:7" x14ac:dyDescent="0.25">
      <c r="B20927" s="1" t="s">
        <v>51939</v>
      </c>
      <c r="C20927" s="1" t="s">
        <v>51940</v>
      </c>
      <c r="D20927" s="1" t="s">
        <v>51941</v>
      </c>
      <c r="E20927" s="1" t="s">
        <v>66</v>
      </c>
      <c r="F20927" s="1" t="s">
        <v>48515</v>
      </c>
      <c r="G20927" s="1" t="s">
        <v>48516</v>
      </c>
    </row>
    <row r="20928" spans="1:7" x14ac:dyDescent="0.25">
      <c r="B20928" s="1" t="s">
        <v>51942</v>
      </c>
      <c r="C20928" s="1" t="s">
        <v>51943</v>
      </c>
      <c r="D20928" s="1" t="s">
        <v>51942</v>
      </c>
      <c r="E20928" s="1" t="s">
        <v>66</v>
      </c>
      <c r="F20928" s="1" t="s">
        <v>2196</v>
      </c>
      <c r="G20928" s="1" t="s">
        <v>2197</v>
      </c>
    </row>
    <row r="20929" spans="2:7" x14ac:dyDescent="0.25">
      <c r="B20929" s="1" t="s">
        <v>50827</v>
      </c>
      <c r="C20929" s="1" t="s">
        <v>50828</v>
      </c>
      <c r="D20929" s="1" t="s">
        <v>50829</v>
      </c>
      <c r="E20929" s="1" t="s">
        <v>66</v>
      </c>
      <c r="F20929" s="1" t="s">
        <v>42037</v>
      </c>
      <c r="G20929" s="1" t="s">
        <v>42038</v>
      </c>
    </row>
    <row r="20930" spans="2:7" x14ac:dyDescent="0.25">
      <c r="B20930" s="1" t="s">
        <v>51944</v>
      </c>
      <c r="C20930" s="1" t="s">
        <v>51945</v>
      </c>
      <c r="D20930" s="1" t="s">
        <v>51946</v>
      </c>
      <c r="E20930" s="1" t="s">
        <v>66</v>
      </c>
      <c r="F20930" s="1" t="s">
        <v>3393</v>
      </c>
      <c r="G20930" s="1" t="s">
        <v>3394</v>
      </c>
    </row>
    <row r="20931" spans="2:7" x14ac:dyDescent="0.25">
      <c r="B20931" s="1" t="s">
        <v>39332</v>
      </c>
      <c r="C20931" s="1" t="s">
        <v>39333</v>
      </c>
      <c r="D20931" s="1" t="s">
        <v>39332</v>
      </c>
      <c r="E20931" s="1" t="s">
        <v>66</v>
      </c>
      <c r="F20931" s="1" t="s">
        <v>4186</v>
      </c>
      <c r="G20931" s="1" t="s">
        <v>4187</v>
      </c>
    </row>
    <row r="20932" spans="2:7" x14ac:dyDescent="0.25">
      <c r="B20932" s="1" t="s">
        <v>4184</v>
      </c>
      <c r="C20932" s="1" t="s">
        <v>4185</v>
      </c>
      <c r="D20932" s="1" t="s">
        <v>4184</v>
      </c>
      <c r="E20932" s="1" t="s">
        <v>66</v>
      </c>
      <c r="F20932" s="1" t="s">
        <v>4186</v>
      </c>
      <c r="G20932" s="1" t="s">
        <v>4187</v>
      </c>
    </row>
    <row r="20933" spans="2:7" x14ac:dyDescent="0.25">
      <c r="B20933" s="1" t="s">
        <v>51947</v>
      </c>
      <c r="C20933" s="1" t="s">
        <v>51948</v>
      </c>
      <c r="D20933" s="1" t="s">
        <v>51947</v>
      </c>
      <c r="E20933" s="1" t="s">
        <v>66</v>
      </c>
      <c r="F20933" s="1" t="s">
        <v>4186</v>
      </c>
      <c r="G20933" s="1" t="s">
        <v>4187</v>
      </c>
    </row>
    <row r="20934" spans="2:7" x14ac:dyDescent="0.25">
      <c r="B20934" s="1" t="s">
        <v>51949</v>
      </c>
      <c r="C20934" s="1" t="s">
        <v>51950</v>
      </c>
      <c r="D20934" s="1" t="s">
        <v>51949</v>
      </c>
      <c r="E20934" s="1" t="s">
        <v>66</v>
      </c>
      <c r="F20934" s="1" t="s">
        <v>93</v>
      </c>
      <c r="G20934" s="1" t="s">
        <v>1456</v>
      </c>
    </row>
    <row r="20935" spans="2:7" x14ac:dyDescent="0.25">
      <c r="B20935" s="1" t="s">
        <v>51016</v>
      </c>
      <c r="C20935" s="1" t="s">
        <v>51017</v>
      </c>
      <c r="D20935" s="1" t="s">
        <v>51018</v>
      </c>
      <c r="E20935" s="1" t="s">
        <v>66</v>
      </c>
      <c r="F20935" s="1" t="s">
        <v>3248</v>
      </c>
      <c r="G20935" s="1" t="s">
        <v>3249</v>
      </c>
    </row>
    <row r="20936" spans="2:7" x14ac:dyDescent="0.25">
      <c r="B20936" s="1" t="s">
        <v>51019</v>
      </c>
      <c r="C20936" s="1" t="s">
        <v>51020</v>
      </c>
      <c r="D20936" s="1" t="s">
        <v>51021</v>
      </c>
      <c r="E20936" s="1" t="s">
        <v>66</v>
      </c>
      <c r="F20936" s="1" t="s">
        <v>3248</v>
      </c>
      <c r="G20936" s="1" t="s">
        <v>3249</v>
      </c>
    </row>
    <row r="20937" spans="2:7" x14ac:dyDescent="0.25">
      <c r="B20937" s="1" t="s">
        <v>51022</v>
      </c>
      <c r="C20937" s="1" t="s">
        <v>51023</v>
      </c>
      <c r="D20937" s="1" t="s">
        <v>51024</v>
      </c>
      <c r="E20937" s="1" t="s">
        <v>66</v>
      </c>
      <c r="F20937" s="1" t="s">
        <v>3248</v>
      </c>
      <c r="G20937" s="1" t="s">
        <v>3249</v>
      </c>
    </row>
    <row r="20938" spans="2:7" x14ac:dyDescent="0.25">
      <c r="B20938" s="1" t="s">
        <v>51903</v>
      </c>
      <c r="C20938" s="1" t="s">
        <v>51904</v>
      </c>
      <c r="D20938" s="1" t="s">
        <v>51905</v>
      </c>
      <c r="E20938" s="1" t="s">
        <v>66</v>
      </c>
      <c r="F20938" s="1" t="s">
        <v>3248</v>
      </c>
      <c r="G20938" s="1" t="s">
        <v>3249</v>
      </c>
    </row>
    <row r="20939" spans="2:7" x14ac:dyDescent="0.25">
      <c r="B20939" s="1" t="s">
        <v>51025</v>
      </c>
      <c r="C20939" s="1" t="s">
        <v>43054</v>
      </c>
      <c r="D20939" s="1" t="s">
        <v>43055</v>
      </c>
      <c r="E20939" s="1" t="s">
        <v>66</v>
      </c>
      <c r="F20939" s="1" t="s">
        <v>3248</v>
      </c>
      <c r="G20939" s="1" t="s">
        <v>3249</v>
      </c>
    </row>
    <row r="20940" spans="2:7" x14ac:dyDescent="0.25">
      <c r="B20940" s="1" t="s">
        <v>51916</v>
      </c>
      <c r="C20940" s="1" t="s">
        <v>51951</v>
      </c>
      <c r="D20940" s="1" t="s">
        <v>51952</v>
      </c>
      <c r="E20940" s="1" t="s">
        <v>66</v>
      </c>
      <c r="F20940" s="1" t="s">
        <v>39</v>
      </c>
      <c r="G20940" s="1" t="s">
        <v>321</v>
      </c>
    </row>
    <row r="20941" spans="2:7" x14ac:dyDescent="0.25">
      <c r="B20941" s="1" t="s">
        <v>51919</v>
      </c>
      <c r="C20941" s="1" t="s">
        <v>51953</v>
      </c>
      <c r="D20941" s="1" t="s">
        <v>51921</v>
      </c>
      <c r="E20941" s="1" t="s">
        <v>66</v>
      </c>
      <c r="F20941" s="1" t="s">
        <v>39</v>
      </c>
      <c r="G20941" s="1" t="s">
        <v>321</v>
      </c>
    </row>
    <row r="20942" spans="2:7" x14ac:dyDescent="0.25">
      <c r="B20942" s="1" t="s">
        <v>51922</v>
      </c>
      <c r="C20942" s="1" t="s">
        <v>51954</v>
      </c>
      <c r="D20942" s="1" t="s">
        <v>51924</v>
      </c>
      <c r="E20942" s="1" t="s">
        <v>66</v>
      </c>
      <c r="F20942" s="1" t="s">
        <v>39</v>
      </c>
      <c r="G20942" s="1" t="s">
        <v>321</v>
      </c>
    </row>
    <row r="20943" spans="2:7" x14ac:dyDescent="0.25">
      <c r="B20943" s="1" t="s">
        <v>51925</v>
      </c>
      <c r="C20943" s="1" t="s">
        <v>51955</v>
      </c>
      <c r="D20943" s="1" t="s">
        <v>51927</v>
      </c>
      <c r="E20943" s="1" t="s">
        <v>66</v>
      </c>
      <c r="F20943" s="1" t="s">
        <v>39</v>
      </c>
      <c r="G20943" s="1" t="s">
        <v>321</v>
      </c>
    </row>
    <row r="20944" spans="2:7" x14ac:dyDescent="0.25">
      <c r="B20944" s="1" t="s">
        <v>2237</v>
      </c>
      <c r="C20944" s="1" t="s">
        <v>51956</v>
      </c>
      <c r="D20944" s="1" t="s">
        <v>2239</v>
      </c>
      <c r="E20944" s="1" t="s">
        <v>66</v>
      </c>
      <c r="F20944" s="1" t="s">
        <v>39</v>
      </c>
      <c r="G20944" s="1" t="s">
        <v>321</v>
      </c>
    </row>
    <row r="20945" spans="1:7" x14ac:dyDescent="0.25">
      <c r="B20945" s="1" t="s">
        <v>51928</v>
      </c>
      <c r="C20945" s="1" t="s">
        <v>51929</v>
      </c>
      <c r="D20945" s="1" t="s">
        <v>51930</v>
      </c>
      <c r="E20945" s="1" t="s">
        <v>66</v>
      </c>
      <c r="F20945" s="1" t="s">
        <v>39</v>
      </c>
      <c r="G20945" s="1" t="s">
        <v>321</v>
      </c>
    </row>
    <row r="20946" spans="1:7" x14ac:dyDescent="0.25">
      <c r="B20946" s="1" t="s">
        <v>51931</v>
      </c>
      <c r="C20946" s="1" t="s">
        <v>51957</v>
      </c>
      <c r="D20946" s="1" t="s">
        <v>51958</v>
      </c>
      <c r="E20946" s="1" t="s">
        <v>66</v>
      </c>
      <c r="F20946" s="1" t="s">
        <v>39</v>
      </c>
      <c r="G20946" s="1" t="s">
        <v>321</v>
      </c>
    </row>
    <row r="20947" spans="1:7" x14ac:dyDescent="0.25">
      <c r="B20947" s="1" t="s">
        <v>51934</v>
      </c>
      <c r="C20947" s="1" t="s">
        <v>51959</v>
      </c>
      <c r="D20947" s="1" t="s">
        <v>51960</v>
      </c>
      <c r="E20947" s="1" t="s">
        <v>66</v>
      </c>
      <c r="F20947" s="1" t="s">
        <v>39</v>
      </c>
      <c r="G20947" s="1" t="s">
        <v>321</v>
      </c>
    </row>
    <row r="20948" spans="1:7" x14ac:dyDescent="0.25">
      <c r="B20948" s="1" t="s">
        <v>51936</v>
      </c>
      <c r="C20948" s="1" t="s">
        <v>51961</v>
      </c>
      <c r="D20948" s="1" t="s">
        <v>51962</v>
      </c>
      <c r="E20948" s="1" t="s">
        <v>66</v>
      </c>
      <c r="F20948" s="1" t="s">
        <v>39</v>
      </c>
      <c r="G20948" s="1" t="s">
        <v>321</v>
      </c>
    </row>
    <row r="20949" spans="1:7" x14ac:dyDescent="0.25">
      <c r="B20949" s="1" t="s">
        <v>51939</v>
      </c>
      <c r="C20949" s="1" t="s">
        <v>51963</v>
      </c>
      <c r="D20949" s="1" t="s">
        <v>51964</v>
      </c>
      <c r="E20949" s="1" t="s">
        <v>66</v>
      </c>
      <c r="F20949" s="1" t="s">
        <v>15806</v>
      </c>
      <c r="G20949" s="1" t="s">
        <v>15807</v>
      </c>
    </row>
    <row r="20950" spans="1:7" x14ac:dyDescent="0.25">
      <c r="B20950" s="1" t="s">
        <v>51965</v>
      </c>
      <c r="C20950" s="1" t="s">
        <v>51966</v>
      </c>
      <c r="D20950" s="1" t="s">
        <v>51967</v>
      </c>
      <c r="E20950" s="1" t="s">
        <v>66</v>
      </c>
      <c r="G20950" s="1" t="s">
        <v>199</v>
      </c>
    </row>
    <row r="20951" spans="1:7" x14ac:dyDescent="0.25">
      <c r="B20951" s="1" t="s">
        <v>51968</v>
      </c>
      <c r="C20951" s="1" t="s">
        <v>51968</v>
      </c>
      <c r="D20951" s="1" t="s">
        <v>51968</v>
      </c>
      <c r="E20951" s="1" t="s">
        <v>66</v>
      </c>
      <c r="G20951" s="1" t="s">
        <v>199</v>
      </c>
    </row>
    <row r="20952" spans="1:7" x14ac:dyDescent="0.25">
      <c r="B20952" s="1" t="s">
        <v>51969</v>
      </c>
      <c r="C20952" s="1" t="s">
        <v>51969</v>
      </c>
      <c r="D20952" s="1" t="s">
        <v>51969</v>
      </c>
      <c r="E20952" s="1" t="s">
        <v>66</v>
      </c>
      <c r="G20952" s="1" t="s">
        <v>199</v>
      </c>
    </row>
    <row r="20953" spans="1:7" x14ac:dyDescent="0.25">
      <c r="B20953" s="1" t="s">
        <v>26018</v>
      </c>
      <c r="C20953" s="1" t="s">
        <v>26019</v>
      </c>
      <c r="D20953" s="1" t="s">
        <v>26020</v>
      </c>
      <c r="E20953" s="1" t="s">
        <v>66</v>
      </c>
      <c r="F20953" s="1" t="s">
        <v>39</v>
      </c>
      <c r="G20953" s="1" t="s">
        <v>321</v>
      </c>
    </row>
    <row r="20954" spans="1:7" x14ac:dyDescent="0.25">
      <c r="B20954" s="1" t="s">
        <v>26021</v>
      </c>
      <c r="C20954" s="1" t="s">
        <v>26022</v>
      </c>
      <c r="D20954" s="1" t="s">
        <v>26023</v>
      </c>
      <c r="E20954" s="1" t="s">
        <v>66</v>
      </c>
      <c r="F20954" s="1" t="s">
        <v>39</v>
      </c>
      <c r="G20954" s="1" t="s">
        <v>321</v>
      </c>
    </row>
    <row r="20955" spans="1:7" x14ac:dyDescent="0.25">
      <c r="A20955" s="1">
        <v>15719011</v>
      </c>
      <c r="B20955" s="1" t="s">
        <v>14688</v>
      </c>
      <c r="C20955" s="1" t="s">
        <v>14689</v>
      </c>
      <c r="D20955" s="1" t="s">
        <v>14690</v>
      </c>
      <c r="E20955" s="1" t="s">
        <v>66</v>
      </c>
      <c r="F20955" s="1" t="s">
        <v>398</v>
      </c>
      <c r="G20955" s="1" t="s">
        <v>399</v>
      </c>
    </row>
    <row r="20956" spans="1:7" x14ac:dyDescent="0.25">
      <c r="A20956" s="1">
        <v>19046111</v>
      </c>
      <c r="B20956" s="1" t="s">
        <v>4995</v>
      </c>
      <c r="C20956" s="1" t="s">
        <v>4996</v>
      </c>
      <c r="D20956" s="1" t="s">
        <v>4997</v>
      </c>
      <c r="E20956" s="1" t="s">
        <v>66</v>
      </c>
      <c r="F20956" s="1" t="s">
        <v>493</v>
      </c>
      <c r="G20956" s="1" t="s">
        <v>494</v>
      </c>
    </row>
    <row r="20957" spans="1:7" x14ac:dyDescent="0.25">
      <c r="B20957" s="1" t="s">
        <v>51970</v>
      </c>
      <c r="C20957" s="1" t="s">
        <v>51971</v>
      </c>
      <c r="D20957" s="1" t="s">
        <v>51972</v>
      </c>
      <c r="E20957" s="1" t="s">
        <v>66</v>
      </c>
      <c r="G20957" s="1" t="s">
        <v>199</v>
      </c>
    </row>
    <row r="20958" spans="1:7" x14ac:dyDescent="0.25">
      <c r="A20958" s="1">
        <v>35718106</v>
      </c>
      <c r="B20958" s="1" t="s">
        <v>47065</v>
      </c>
      <c r="C20958" s="1" t="s">
        <v>47066</v>
      </c>
      <c r="D20958" s="1" t="s">
        <v>47065</v>
      </c>
      <c r="E20958" s="1" t="s">
        <v>66</v>
      </c>
      <c r="F20958" s="1" t="s">
        <v>47068</v>
      </c>
      <c r="G20958" s="1" t="s">
        <v>47069</v>
      </c>
    </row>
    <row r="20959" spans="1:7" x14ac:dyDescent="0.25">
      <c r="A20959" s="1">
        <v>33901194</v>
      </c>
      <c r="B20959" s="1" t="s">
        <v>9182</v>
      </c>
      <c r="C20959" s="1" t="s">
        <v>9183</v>
      </c>
      <c r="D20959" s="1" t="s">
        <v>9184</v>
      </c>
      <c r="E20959" s="1" t="s">
        <v>66</v>
      </c>
      <c r="F20959" s="1" t="s">
        <v>387</v>
      </c>
      <c r="G20959" s="1" t="s">
        <v>388</v>
      </c>
    </row>
    <row r="20960" spans="1:7" x14ac:dyDescent="0.25">
      <c r="A20960" s="1">
        <v>19046112</v>
      </c>
      <c r="B20960" s="1" t="s">
        <v>4971</v>
      </c>
      <c r="C20960" s="1" t="s">
        <v>4972</v>
      </c>
      <c r="D20960" s="1" t="s">
        <v>4973</v>
      </c>
      <c r="E20960" s="1" t="s">
        <v>66</v>
      </c>
      <c r="F20960" s="1" t="s">
        <v>493</v>
      </c>
      <c r="G20960" s="1" t="s">
        <v>494</v>
      </c>
    </row>
    <row r="20961" spans="1:7" x14ac:dyDescent="0.25">
      <c r="B20961" s="1" t="s">
        <v>51973</v>
      </c>
      <c r="C20961" s="1" t="s">
        <v>51974</v>
      </c>
      <c r="D20961" s="1" t="s">
        <v>51975</v>
      </c>
      <c r="E20961" s="1" t="s">
        <v>66</v>
      </c>
      <c r="F20961" s="1" t="s">
        <v>2286</v>
      </c>
      <c r="G20961" s="1" t="s">
        <v>2287</v>
      </c>
    </row>
    <row r="20962" spans="1:7" x14ac:dyDescent="0.25">
      <c r="A20962" s="1">
        <v>19046113</v>
      </c>
      <c r="B20962" s="1" t="s">
        <v>4966</v>
      </c>
      <c r="C20962" s="1" t="s">
        <v>4967</v>
      </c>
      <c r="D20962" s="1" t="s">
        <v>4968</v>
      </c>
      <c r="E20962" s="1" t="s">
        <v>66</v>
      </c>
      <c r="F20962" s="1" t="s">
        <v>493</v>
      </c>
      <c r="G20962" s="1" t="s">
        <v>494</v>
      </c>
    </row>
    <row r="20963" spans="1:7" x14ac:dyDescent="0.25">
      <c r="A20963" s="1">
        <v>19046114</v>
      </c>
      <c r="B20963" s="1" t="s">
        <v>2340</v>
      </c>
      <c r="C20963" s="1" t="s">
        <v>2341</v>
      </c>
      <c r="D20963" s="1" t="s">
        <v>2342</v>
      </c>
      <c r="E20963" s="1" t="s">
        <v>66</v>
      </c>
      <c r="F20963" s="1" t="s">
        <v>493</v>
      </c>
      <c r="G20963" s="1" t="s">
        <v>494</v>
      </c>
    </row>
    <row r="20964" spans="1:7" x14ac:dyDescent="0.25">
      <c r="A20964" s="1">
        <v>19753003</v>
      </c>
      <c r="B20964" s="1" t="s">
        <v>51976</v>
      </c>
      <c r="C20964" s="1" t="s">
        <v>51977</v>
      </c>
      <c r="D20964" s="1" t="s">
        <v>51978</v>
      </c>
      <c r="E20964" s="1" t="s">
        <v>66</v>
      </c>
      <c r="F20964" s="1" t="s">
        <v>4101</v>
      </c>
      <c r="G20964" s="1" t="s">
        <v>4102</v>
      </c>
    </row>
    <row r="20965" spans="1:7" x14ac:dyDescent="0.25">
      <c r="A20965" s="1">
        <v>19046115</v>
      </c>
      <c r="B20965" s="1" t="s">
        <v>4963</v>
      </c>
      <c r="C20965" s="1" t="s">
        <v>4964</v>
      </c>
      <c r="D20965" s="1" t="s">
        <v>4965</v>
      </c>
      <c r="E20965" s="1" t="s">
        <v>66</v>
      </c>
      <c r="F20965" s="1" t="s">
        <v>493</v>
      </c>
      <c r="G20965" s="1" t="s">
        <v>494</v>
      </c>
    </row>
    <row r="20966" spans="1:7" x14ac:dyDescent="0.25">
      <c r="A20966" s="1">
        <v>19046116</v>
      </c>
      <c r="B20966" s="1" t="s">
        <v>5458</v>
      </c>
      <c r="C20966" s="1" t="s">
        <v>5459</v>
      </c>
      <c r="D20966" s="1" t="s">
        <v>5460</v>
      </c>
      <c r="E20966" s="1" t="s">
        <v>66</v>
      </c>
      <c r="F20966" s="1" t="s">
        <v>493</v>
      </c>
      <c r="G20966" s="1" t="s">
        <v>494</v>
      </c>
    </row>
    <row r="20967" spans="1:7" x14ac:dyDescent="0.25">
      <c r="A20967" s="1">
        <v>19897008</v>
      </c>
      <c r="B20967" s="1" t="s">
        <v>51979</v>
      </c>
      <c r="C20967" s="1" t="s">
        <v>51980</v>
      </c>
      <c r="D20967" s="1" t="s">
        <v>51981</v>
      </c>
      <c r="E20967" s="1" t="s">
        <v>66</v>
      </c>
      <c r="F20967" s="1" t="s">
        <v>47570</v>
      </c>
      <c r="G20967" s="1" t="s">
        <v>199</v>
      </c>
    </row>
    <row r="20968" spans="1:7" x14ac:dyDescent="0.25">
      <c r="A20968" s="1">
        <v>33901195</v>
      </c>
      <c r="B20968" s="1" t="s">
        <v>51982</v>
      </c>
      <c r="C20968" s="1" t="s">
        <v>51983</v>
      </c>
      <c r="D20968" s="1" t="s">
        <v>51984</v>
      </c>
      <c r="E20968" s="1" t="s">
        <v>65</v>
      </c>
      <c r="F20968" s="1" t="s">
        <v>1057</v>
      </c>
      <c r="G20968" s="1" t="s">
        <v>1058</v>
      </c>
    </row>
    <row r="20969" spans="1:7" x14ac:dyDescent="0.25">
      <c r="A20969" s="1">
        <v>33901196</v>
      </c>
      <c r="B20969" s="1" t="s">
        <v>51985</v>
      </c>
      <c r="C20969" s="1" t="s">
        <v>51986</v>
      </c>
      <c r="D20969" s="1" t="s">
        <v>51987</v>
      </c>
      <c r="E20969" s="1" t="s">
        <v>65</v>
      </c>
      <c r="F20969" s="1" t="s">
        <v>1057</v>
      </c>
      <c r="G20969" s="1" t="s">
        <v>1058</v>
      </c>
    </row>
    <row r="20970" spans="1:7" x14ac:dyDescent="0.25">
      <c r="A20970" s="1">
        <v>33901197</v>
      </c>
      <c r="B20970" s="1" t="s">
        <v>51988</v>
      </c>
      <c r="C20970" s="1" t="s">
        <v>51989</v>
      </c>
      <c r="D20970" s="1" t="s">
        <v>51990</v>
      </c>
      <c r="E20970" s="1" t="s">
        <v>66</v>
      </c>
      <c r="F20970" s="1" t="s">
        <v>1057</v>
      </c>
      <c r="G20970" s="1" t="s">
        <v>1058</v>
      </c>
    </row>
    <row r="20971" spans="1:7" x14ac:dyDescent="0.25">
      <c r="A20971" s="1">
        <v>33901198</v>
      </c>
      <c r="B20971" s="1" t="s">
        <v>51991</v>
      </c>
      <c r="C20971" s="1" t="s">
        <v>51992</v>
      </c>
      <c r="D20971" s="1" t="s">
        <v>51993</v>
      </c>
      <c r="E20971" s="1" t="s">
        <v>66</v>
      </c>
      <c r="F20971" s="1" t="s">
        <v>1057</v>
      </c>
      <c r="G20971" s="1" t="s">
        <v>1058</v>
      </c>
    </row>
    <row r="20972" spans="1:7" x14ac:dyDescent="0.25">
      <c r="A20972" s="1">
        <v>19897009</v>
      </c>
      <c r="B20972" s="1" t="s">
        <v>51994</v>
      </c>
      <c r="C20972" s="1" t="s">
        <v>51995</v>
      </c>
      <c r="D20972" s="1" t="s">
        <v>51996</v>
      </c>
      <c r="E20972" s="1" t="s">
        <v>66</v>
      </c>
      <c r="F20972" s="1" t="s">
        <v>47570</v>
      </c>
      <c r="G20972" s="1" t="s">
        <v>199</v>
      </c>
    </row>
    <row r="20973" spans="1:7" x14ac:dyDescent="0.25">
      <c r="A20973" s="1">
        <v>33901199</v>
      </c>
      <c r="B20973" s="1" t="s">
        <v>51997</v>
      </c>
      <c r="C20973" s="1" t="s">
        <v>51998</v>
      </c>
      <c r="D20973" s="1" t="s">
        <v>51999</v>
      </c>
      <c r="E20973" s="1" t="s">
        <v>66</v>
      </c>
      <c r="F20973" s="1" t="s">
        <v>1057</v>
      </c>
      <c r="G20973" s="1" t="s">
        <v>1058</v>
      </c>
    </row>
    <row r="20974" spans="1:7" x14ac:dyDescent="0.25">
      <c r="A20974" s="1">
        <v>33901200</v>
      </c>
      <c r="B20974" s="1" t="s">
        <v>52000</v>
      </c>
      <c r="C20974" s="1" t="s">
        <v>52001</v>
      </c>
      <c r="D20974" s="1" t="s">
        <v>52002</v>
      </c>
      <c r="E20974" s="1" t="s">
        <v>66</v>
      </c>
      <c r="F20974" s="1" t="s">
        <v>1057</v>
      </c>
      <c r="G20974" s="1" t="s">
        <v>1058</v>
      </c>
    </row>
    <row r="20975" spans="1:7" x14ac:dyDescent="0.25">
      <c r="A20975" s="1">
        <v>33901201</v>
      </c>
      <c r="B20975" s="1" t="s">
        <v>52003</v>
      </c>
      <c r="C20975" s="1" t="s">
        <v>52004</v>
      </c>
      <c r="D20975" s="1" t="s">
        <v>52005</v>
      </c>
      <c r="E20975" s="1" t="s">
        <v>66</v>
      </c>
      <c r="F20975" s="1" t="s">
        <v>1057</v>
      </c>
      <c r="G20975" s="1" t="s">
        <v>1058</v>
      </c>
    </row>
    <row r="20976" spans="1:7" x14ac:dyDescent="0.25">
      <c r="A20976" s="1">
        <v>33901202</v>
      </c>
      <c r="B20976" s="1" t="s">
        <v>52006</v>
      </c>
      <c r="C20976" s="1" t="s">
        <v>52007</v>
      </c>
      <c r="D20976" s="1" t="s">
        <v>52008</v>
      </c>
      <c r="E20976" s="1" t="s">
        <v>65</v>
      </c>
      <c r="F20976" s="1" t="s">
        <v>1057</v>
      </c>
      <c r="G20976" s="1" t="s">
        <v>1058</v>
      </c>
    </row>
    <row r="20977" spans="1:7" x14ac:dyDescent="0.25">
      <c r="A20977" s="1">
        <v>33901203</v>
      </c>
      <c r="B20977" s="1" t="s">
        <v>52009</v>
      </c>
      <c r="C20977" s="1" t="s">
        <v>52010</v>
      </c>
      <c r="D20977" s="1" t="s">
        <v>52011</v>
      </c>
      <c r="E20977" s="1" t="s">
        <v>66</v>
      </c>
      <c r="F20977" s="1" t="s">
        <v>1057</v>
      </c>
      <c r="G20977" s="1" t="s">
        <v>1058</v>
      </c>
    </row>
    <row r="20978" spans="1:7" x14ac:dyDescent="0.25">
      <c r="A20978" s="1">
        <v>33901204</v>
      </c>
      <c r="B20978" s="1" t="s">
        <v>52012</v>
      </c>
      <c r="C20978" s="1" t="s">
        <v>52013</v>
      </c>
      <c r="D20978" s="1" t="s">
        <v>52014</v>
      </c>
      <c r="E20978" s="1" t="s">
        <v>66</v>
      </c>
      <c r="F20978" s="1" t="s">
        <v>1057</v>
      </c>
      <c r="G20978" s="1" t="s">
        <v>1058</v>
      </c>
    </row>
    <row r="20979" spans="1:7" x14ac:dyDescent="0.25">
      <c r="A20979" s="1">
        <v>33901205</v>
      </c>
      <c r="B20979" s="1" t="s">
        <v>52015</v>
      </c>
      <c r="C20979" s="1" t="s">
        <v>52016</v>
      </c>
      <c r="D20979" s="1" t="s">
        <v>52017</v>
      </c>
      <c r="E20979" s="1" t="s">
        <v>66</v>
      </c>
      <c r="F20979" s="1" t="s">
        <v>1057</v>
      </c>
      <c r="G20979" s="1" t="s">
        <v>1058</v>
      </c>
    </row>
    <row r="20980" spans="1:7" x14ac:dyDescent="0.25">
      <c r="A20980" s="1">
        <v>33901206</v>
      </c>
      <c r="B20980" s="1" t="s">
        <v>52018</v>
      </c>
      <c r="C20980" s="1" t="s">
        <v>52019</v>
      </c>
      <c r="D20980" s="1" t="s">
        <v>52020</v>
      </c>
      <c r="E20980" s="1" t="s">
        <v>66</v>
      </c>
      <c r="F20980" s="1" t="s">
        <v>1057</v>
      </c>
      <c r="G20980" s="1" t="s">
        <v>1058</v>
      </c>
    </row>
    <row r="20981" spans="1:7" x14ac:dyDescent="0.25">
      <c r="A20981" s="1">
        <v>33901207</v>
      </c>
      <c r="B20981" s="1" t="s">
        <v>52021</v>
      </c>
      <c r="C20981" s="1" t="s">
        <v>52022</v>
      </c>
      <c r="D20981" s="1" t="s">
        <v>52023</v>
      </c>
      <c r="E20981" s="1" t="s">
        <v>66</v>
      </c>
      <c r="F20981" s="1" t="s">
        <v>1057</v>
      </c>
      <c r="G20981" s="1" t="s">
        <v>1058</v>
      </c>
    </row>
    <row r="20982" spans="1:7" x14ac:dyDescent="0.25">
      <c r="A20982" s="1">
        <v>33901208</v>
      </c>
      <c r="B20982" s="1" t="s">
        <v>52024</v>
      </c>
      <c r="C20982" s="1" t="s">
        <v>52025</v>
      </c>
      <c r="D20982" s="1" t="s">
        <v>52026</v>
      </c>
      <c r="E20982" s="1" t="s">
        <v>66</v>
      </c>
      <c r="F20982" s="1" t="s">
        <v>1057</v>
      </c>
      <c r="G20982" s="1" t="s">
        <v>1058</v>
      </c>
    </row>
    <row r="20983" spans="1:7" x14ac:dyDescent="0.25">
      <c r="A20983" s="1">
        <v>33901209</v>
      </c>
      <c r="B20983" s="1" t="s">
        <v>52027</v>
      </c>
      <c r="C20983" s="1" t="s">
        <v>52028</v>
      </c>
      <c r="D20983" s="1" t="s">
        <v>52029</v>
      </c>
      <c r="E20983" s="1" t="s">
        <v>66</v>
      </c>
      <c r="F20983" s="1" t="s">
        <v>1057</v>
      </c>
      <c r="G20983" s="1" t="s">
        <v>1058</v>
      </c>
    </row>
    <row r="20984" spans="1:7" x14ac:dyDescent="0.25">
      <c r="A20984" s="1">
        <v>33901210</v>
      </c>
      <c r="B20984" s="1" t="s">
        <v>52030</v>
      </c>
      <c r="C20984" s="1" t="s">
        <v>52031</v>
      </c>
      <c r="D20984" s="1" t="s">
        <v>52032</v>
      </c>
      <c r="E20984" s="1" t="s">
        <v>66</v>
      </c>
      <c r="F20984" s="1" t="s">
        <v>1057</v>
      </c>
      <c r="G20984" s="1" t="s">
        <v>1058</v>
      </c>
    </row>
    <row r="20985" spans="1:7" x14ac:dyDescent="0.25">
      <c r="A20985" s="1">
        <v>33901211</v>
      </c>
      <c r="B20985" s="1" t="s">
        <v>52033</v>
      </c>
      <c r="C20985" s="1" t="s">
        <v>52034</v>
      </c>
      <c r="D20985" s="1" t="s">
        <v>52035</v>
      </c>
      <c r="E20985" s="1" t="s">
        <v>66</v>
      </c>
      <c r="F20985" s="1" t="s">
        <v>1057</v>
      </c>
      <c r="G20985" s="1" t="s">
        <v>1058</v>
      </c>
    </row>
    <row r="20986" spans="1:7" x14ac:dyDescent="0.25">
      <c r="A20986" s="1">
        <v>33901212</v>
      </c>
      <c r="B20986" s="1" t="s">
        <v>52036</v>
      </c>
      <c r="C20986" s="1" t="s">
        <v>52037</v>
      </c>
      <c r="D20986" s="1" t="s">
        <v>52038</v>
      </c>
      <c r="E20986" s="1" t="s">
        <v>66</v>
      </c>
      <c r="F20986" s="1" t="s">
        <v>1057</v>
      </c>
      <c r="G20986" s="1" t="s">
        <v>1058</v>
      </c>
    </row>
    <row r="20987" spans="1:7" x14ac:dyDescent="0.25">
      <c r="A20987" s="1">
        <v>19745337</v>
      </c>
      <c r="B20987" s="1" t="s">
        <v>52039</v>
      </c>
      <c r="C20987" s="1" t="s">
        <v>52040</v>
      </c>
      <c r="D20987" s="1" t="s">
        <v>52041</v>
      </c>
      <c r="E20987" s="1" t="s">
        <v>65</v>
      </c>
      <c r="F20987" s="1" t="s">
        <v>1310</v>
      </c>
      <c r="G20987" s="1" t="s">
        <v>1311</v>
      </c>
    </row>
    <row r="20988" spans="1:7" x14ac:dyDescent="0.25">
      <c r="A20988" s="1">
        <v>33901221</v>
      </c>
      <c r="B20988" s="1" t="s">
        <v>52042</v>
      </c>
      <c r="C20988" s="1" t="s">
        <v>52043</v>
      </c>
      <c r="D20988" s="1" t="s">
        <v>52044</v>
      </c>
      <c r="E20988" s="1" t="s">
        <v>66</v>
      </c>
      <c r="F20988" s="1" t="s">
        <v>1057</v>
      </c>
      <c r="G20988" s="1" t="s">
        <v>1058</v>
      </c>
    </row>
    <row r="20989" spans="1:7" x14ac:dyDescent="0.25">
      <c r="A20989" s="1">
        <v>33901213</v>
      </c>
      <c r="B20989" s="1" t="s">
        <v>52045</v>
      </c>
      <c r="C20989" s="1" t="s">
        <v>52045</v>
      </c>
      <c r="D20989" s="1" t="s">
        <v>52045</v>
      </c>
      <c r="E20989" s="1" t="s">
        <v>66</v>
      </c>
      <c r="F20989" s="1" t="s">
        <v>1057</v>
      </c>
      <c r="G20989" s="1" t="s">
        <v>1058</v>
      </c>
    </row>
    <row r="20990" spans="1:7" x14ac:dyDescent="0.25">
      <c r="A20990" s="1">
        <v>33901214</v>
      </c>
      <c r="B20990" s="1" t="s">
        <v>52046</v>
      </c>
      <c r="C20990" s="1" t="s">
        <v>52046</v>
      </c>
      <c r="D20990" s="1" t="s">
        <v>52046</v>
      </c>
      <c r="E20990" s="1" t="s">
        <v>66</v>
      </c>
      <c r="F20990" s="1" t="s">
        <v>1057</v>
      </c>
      <c r="G20990" s="1" t="s">
        <v>1058</v>
      </c>
    </row>
    <row r="20991" spans="1:7" x14ac:dyDescent="0.25">
      <c r="A20991" s="1">
        <v>33901215</v>
      </c>
      <c r="B20991" s="1" t="s">
        <v>52047</v>
      </c>
      <c r="C20991" s="1" t="s">
        <v>52048</v>
      </c>
      <c r="D20991" s="1" t="s">
        <v>52049</v>
      </c>
      <c r="E20991" s="1" t="s">
        <v>66</v>
      </c>
      <c r="F20991" s="1" t="s">
        <v>1057</v>
      </c>
      <c r="G20991" s="1" t="s">
        <v>1058</v>
      </c>
    </row>
    <row r="20992" spans="1:7" x14ac:dyDescent="0.25">
      <c r="A20992" s="1">
        <v>33901216</v>
      </c>
      <c r="B20992" s="1" t="s">
        <v>2998</v>
      </c>
      <c r="C20992" s="1" t="s">
        <v>2999</v>
      </c>
      <c r="D20992" s="1" t="s">
        <v>3000</v>
      </c>
      <c r="E20992" s="1" t="s">
        <v>66</v>
      </c>
      <c r="F20992" s="1" t="s">
        <v>1057</v>
      </c>
      <c r="G20992" s="1" t="s">
        <v>1058</v>
      </c>
    </row>
    <row r="20993" spans="1:7" x14ac:dyDescent="0.25">
      <c r="A20993" s="1">
        <v>33901217</v>
      </c>
      <c r="B20993" s="1" t="s">
        <v>52050</v>
      </c>
      <c r="C20993" s="1" t="s">
        <v>52051</v>
      </c>
      <c r="D20993" s="1" t="s">
        <v>52052</v>
      </c>
      <c r="E20993" s="1" t="s">
        <v>66</v>
      </c>
      <c r="F20993" s="1" t="s">
        <v>1057</v>
      </c>
      <c r="G20993" s="1" t="s">
        <v>1058</v>
      </c>
    </row>
    <row r="20994" spans="1:7" x14ac:dyDescent="0.25">
      <c r="A20994" s="1">
        <v>33901218</v>
      </c>
      <c r="B20994" s="1" t="s">
        <v>52053</v>
      </c>
      <c r="C20994" s="1" t="s">
        <v>52054</v>
      </c>
      <c r="D20994" s="1" t="s">
        <v>52055</v>
      </c>
      <c r="E20994" s="1" t="s">
        <v>66</v>
      </c>
      <c r="F20994" s="1" t="s">
        <v>1057</v>
      </c>
      <c r="G20994" s="1" t="s">
        <v>1058</v>
      </c>
    </row>
    <row r="20995" spans="1:7" x14ac:dyDescent="0.25">
      <c r="A20995" s="1">
        <v>33901219</v>
      </c>
      <c r="B20995" s="1" t="s">
        <v>52056</v>
      </c>
      <c r="C20995" s="1" t="s">
        <v>52057</v>
      </c>
      <c r="D20995" s="1" t="s">
        <v>52058</v>
      </c>
      <c r="E20995" s="1" t="s">
        <v>66</v>
      </c>
      <c r="F20995" s="1" t="s">
        <v>1057</v>
      </c>
      <c r="G20995" s="1" t="s">
        <v>1058</v>
      </c>
    </row>
    <row r="20996" spans="1:7" x14ac:dyDescent="0.25">
      <c r="A20996" s="1">
        <v>33901220</v>
      </c>
      <c r="B20996" s="1" t="s">
        <v>52059</v>
      </c>
      <c r="C20996" s="1" t="s">
        <v>52060</v>
      </c>
      <c r="D20996" s="1" t="s">
        <v>52061</v>
      </c>
      <c r="E20996" s="1" t="s">
        <v>66</v>
      </c>
      <c r="F20996" s="1" t="s">
        <v>1057</v>
      </c>
      <c r="G20996" s="1" t="s">
        <v>1058</v>
      </c>
    </row>
    <row r="20997" spans="1:7" x14ac:dyDescent="0.25">
      <c r="A20997" s="1">
        <v>33901222</v>
      </c>
      <c r="B20997" s="1" t="s">
        <v>52062</v>
      </c>
      <c r="C20997" s="1" t="s">
        <v>52063</v>
      </c>
      <c r="D20997" s="1" t="s">
        <v>52064</v>
      </c>
      <c r="E20997" s="1" t="s">
        <v>66</v>
      </c>
      <c r="F20997" s="1" t="s">
        <v>1057</v>
      </c>
      <c r="G20997" s="1" t="s">
        <v>1058</v>
      </c>
    </row>
    <row r="20998" spans="1:7" x14ac:dyDescent="0.25">
      <c r="A20998" s="1">
        <v>33901223</v>
      </c>
      <c r="B20998" s="1" t="s">
        <v>52065</v>
      </c>
      <c r="C20998" s="1" t="s">
        <v>52066</v>
      </c>
      <c r="D20998" s="1" t="s">
        <v>52067</v>
      </c>
      <c r="E20998" s="1" t="s">
        <v>66</v>
      </c>
      <c r="F20998" s="1" t="s">
        <v>1057</v>
      </c>
      <c r="G20998" s="1" t="s">
        <v>1058</v>
      </c>
    </row>
    <row r="20999" spans="1:7" x14ac:dyDescent="0.25">
      <c r="A20999" s="1">
        <v>33901224</v>
      </c>
      <c r="B20999" s="1" t="s">
        <v>52068</v>
      </c>
      <c r="C20999" s="1" t="s">
        <v>52069</v>
      </c>
      <c r="D20999" s="1" t="s">
        <v>52070</v>
      </c>
      <c r="E20999" s="1" t="s">
        <v>66</v>
      </c>
      <c r="F20999" s="1" t="s">
        <v>1057</v>
      </c>
      <c r="G20999" s="1" t="s">
        <v>1058</v>
      </c>
    </row>
    <row r="21000" spans="1:7" x14ac:dyDescent="0.25">
      <c r="A21000" s="1">
        <v>33901225</v>
      </c>
      <c r="B21000" s="1" t="s">
        <v>52071</v>
      </c>
      <c r="C21000" s="1" t="s">
        <v>52072</v>
      </c>
      <c r="D21000" s="1" t="s">
        <v>52073</v>
      </c>
      <c r="E21000" s="1" t="s">
        <v>66</v>
      </c>
      <c r="F21000" s="1" t="s">
        <v>1057</v>
      </c>
      <c r="G21000" s="1" t="s">
        <v>1058</v>
      </c>
    </row>
    <row r="21001" spans="1:7" x14ac:dyDescent="0.25">
      <c r="A21001" s="1">
        <v>33901226</v>
      </c>
      <c r="B21001" s="1" t="s">
        <v>3001</v>
      </c>
      <c r="C21001" s="1" t="s">
        <v>3002</v>
      </c>
      <c r="D21001" s="1" t="s">
        <v>3003</v>
      </c>
      <c r="E21001" s="1" t="s">
        <v>66</v>
      </c>
      <c r="F21001" s="1" t="s">
        <v>1057</v>
      </c>
      <c r="G21001" s="1" t="s">
        <v>1058</v>
      </c>
    </row>
    <row r="21002" spans="1:7" x14ac:dyDescent="0.25">
      <c r="A21002" s="1">
        <v>33901227</v>
      </c>
      <c r="B21002" s="1" t="s">
        <v>52074</v>
      </c>
      <c r="C21002" s="1" t="s">
        <v>52075</v>
      </c>
      <c r="D21002" s="1" t="s">
        <v>52076</v>
      </c>
      <c r="E21002" s="1" t="s">
        <v>66</v>
      </c>
      <c r="F21002" s="1" t="s">
        <v>1057</v>
      </c>
      <c r="G21002" s="1" t="s">
        <v>1058</v>
      </c>
    </row>
    <row r="21003" spans="1:7" x14ac:dyDescent="0.25">
      <c r="A21003" s="1">
        <v>33901228</v>
      </c>
      <c r="B21003" s="1" t="s">
        <v>52077</v>
      </c>
      <c r="C21003" s="1" t="s">
        <v>52078</v>
      </c>
      <c r="D21003" s="1" t="s">
        <v>52079</v>
      </c>
      <c r="E21003" s="1" t="s">
        <v>66</v>
      </c>
      <c r="F21003" s="1" t="s">
        <v>1057</v>
      </c>
      <c r="G21003" s="1" t="s">
        <v>1058</v>
      </c>
    </row>
    <row r="21004" spans="1:7" x14ac:dyDescent="0.25">
      <c r="A21004" s="1">
        <v>33901229</v>
      </c>
      <c r="B21004" s="1" t="s">
        <v>52080</v>
      </c>
      <c r="C21004" s="1" t="s">
        <v>52081</v>
      </c>
      <c r="D21004" s="1" t="s">
        <v>52082</v>
      </c>
      <c r="E21004" s="1" t="s">
        <v>66</v>
      </c>
      <c r="F21004" s="1" t="s">
        <v>1057</v>
      </c>
      <c r="G21004" s="1" t="s">
        <v>1058</v>
      </c>
    </row>
    <row r="21005" spans="1:7" x14ac:dyDescent="0.25">
      <c r="A21005" s="1">
        <v>33901230</v>
      </c>
      <c r="B21005" s="1" t="s">
        <v>52083</v>
      </c>
      <c r="C21005" s="1" t="s">
        <v>52084</v>
      </c>
      <c r="D21005" s="1" t="s">
        <v>52085</v>
      </c>
      <c r="E21005" s="1" t="s">
        <v>66</v>
      </c>
      <c r="F21005" s="1" t="s">
        <v>1057</v>
      </c>
      <c r="G21005" s="1" t="s">
        <v>1058</v>
      </c>
    </row>
    <row r="21006" spans="1:7" x14ac:dyDescent="0.25">
      <c r="A21006" s="1">
        <v>33901231</v>
      </c>
      <c r="B21006" s="1" t="s">
        <v>52086</v>
      </c>
      <c r="C21006" s="1" t="s">
        <v>52087</v>
      </c>
      <c r="D21006" s="1" t="s">
        <v>52088</v>
      </c>
      <c r="E21006" s="1" t="s">
        <v>65</v>
      </c>
      <c r="F21006" s="1" t="s">
        <v>1057</v>
      </c>
      <c r="G21006" s="1" t="s">
        <v>1058</v>
      </c>
    </row>
    <row r="21007" spans="1:7" x14ac:dyDescent="0.25">
      <c r="A21007" s="1">
        <v>33901234</v>
      </c>
      <c r="B21007" s="1" t="s">
        <v>52089</v>
      </c>
      <c r="C21007" s="1" t="s">
        <v>52090</v>
      </c>
      <c r="D21007" s="1" t="s">
        <v>52091</v>
      </c>
      <c r="E21007" s="1" t="s">
        <v>66</v>
      </c>
      <c r="F21007" s="1" t="s">
        <v>1057</v>
      </c>
      <c r="G21007" s="1" t="s">
        <v>1058</v>
      </c>
    </row>
    <row r="21008" spans="1:7" x14ac:dyDescent="0.25">
      <c r="A21008" s="1">
        <v>33901236</v>
      </c>
      <c r="B21008" s="1" t="s">
        <v>52092</v>
      </c>
      <c r="C21008" s="1" t="s">
        <v>52093</v>
      </c>
      <c r="D21008" s="1" t="s">
        <v>52094</v>
      </c>
      <c r="E21008" s="1" t="s">
        <v>66</v>
      </c>
      <c r="F21008" s="1" t="s">
        <v>1057</v>
      </c>
      <c r="G21008" s="1" t="s">
        <v>1058</v>
      </c>
    </row>
    <row r="21009" spans="1:7" x14ac:dyDescent="0.25">
      <c r="A21009" s="1">
        <v>33901237</v>
      </c>
      <c r="B21009" s="1" t="s">
        <v>52095</v>
      </c>
      <c r="C21009" s="1" t="s">
        <v>52096</v>
      </c>
      <c r="D21009" s="1" t="s">
        <v>52097</v>
      </c>
      <c r="E21009" s="1" t="s">
        <v>66</v>
      </c>
      <c r="F21009" s="1" t="s">
        <v>1057</v>
      </c>
      <c r="G21009" s="1" t="s">
        <v>1058</v>
      </c>
    </row>
    <row r="21010" spans="1:7" x14ac:dyDescent="0.25">
      <c r="A21010" s="1">
        <v>33901238</v>
      </c>
      <c r="B21010" s="1" t="s">
        <v>52098</v>
      </c>
      <c r="C21010" s="1" t="s">
        <v>52099</v>
      </c>
      <c r="D21010" s="1" t="s">
        <v>52100</v>
      </c>
      <c r="E21010" s="1" t="s">
        <v>66</v>
      </c>
      <c r="F21010" s="1" t="s">
        <v>1057</v>
      </c>
      <c r="G21010" s="1" t="s">
        <v>1058</v>
      </c>
    </row>
    <row r="21011" spans="1:7" x14ac:dyDescent="0.25">
      <c r="A21011" s="1">
        <v>33901239</v>
      </c>
      <c r="B21011" s="1" t="s">
        <v>52101</v>
      </c>
      <c r="C21011" s="1" t="s">
        <v>52102</v>
      </c>
      <c r="D21011" s="1" t="s">
        <v>52103</v>
      </c>
      <c r="E21011" s="1" t="s">
        <v>65</v>
      </c>
      <c r="F21011" s="1" t="s">
        <v>1057</v>
      </c>
      <c r="G21011" s="1" t="s">
        <v>1058</v>
      </c>
    </row>
    <row r="21012" spans="1:7" x14ac:dyDescent="0.25">
      <c r="A21012" s="1">
        <v>33901240</v>
      </c>
      <c r="B21012" s="1" t="s">
        <v>52104</v>
      </c>
      <c r="C21012" s="1" t="s">
        <v>52105</v>
      </c>
      <c r="D21012" s="1" t="s">
        <v>52106</v>
      </c>
      <c r="E21012" s="1" t="s">
        <v>66</v>
      </c>
      <c r="F21012" s="1" t="s">
        <v>1057</v>
      </c>
      <c r="G21012" s="1" t="s">
        <v>1058</v>
      </c>
    </row>
    <row r="21013" spans="1:7" x14ac:dyDescent="0.25">
      <c r="A21013" s="1">
        <v>33901241</v>
      </c>
      <c r="B21013" s="1" t="s">
        <v>52107</v>
      </c>
      <c r="C21013" s="1" t="s">
        <v>52108</v>
      </c>
      <c r="D21013" s="1" t="s">
        <v>52109</v>
      </c>
      <c r="E21013" s="1" t="s">
        <v>66</v>
      </c>
      <c r="F21013" s="1" t="s">
        <v>1057</v>
      </c>
      <c r="G21013" s="1" t="s">
        <v>1058</v>
      </c>
    </row>
    <row r="21014" spans="1:7" x14ac:dyDescent="0.25">
      <c r="A21014" s="1">
        <v>33901242</v>
      </c>
      <c r="B21014" s="1" t="s">
        <v>52110</v>
      </c>
      <c r="C21014" s="1" t="s">
        <v>52111</v>
      </c>
      <c r="D21014" s="1" t="s">
        <v>52112</v>
      </c>
      <c r="E21014" s="1" t="s">
        <v>66</v>
      </c>
      <c r="F21014" s="1" t="s">
        <v>1057</v>
      </c>
      <c r="G21014" s="1" t="s">
        <v>1058</v>
      </c>
    </row>
    <row r="21015" spans="1:7" x14ac:dyDescent="0.25">
      <c r="A21015" s="1">
        <v>33901243</v>
      </c>
      <c r="B21015" s="1" t="s">
        <v>52113</v>
      </c>
      <c r="C21015" s="1" t="s">
        <v>52114</v>
      </c>
      <c r="D21015" s="1" t="s">
        <v>52115</v>
      </c>
      <c r="E21015" s="1" t="s">
        <v>66</v>
      </c>
      <c r="F21015" s="1" t="s">
        <v>1057</v>
      </c>
      <c r="G21015" s="1" t="s">
        <v>1058</v>
      </c>
    </row>
    <row r="21016" spans="1:7" x14ac:dyDescent="0.25">
      <c r="A21016" s="1">
        <v>33901244</v>
      </c>
      <c r="B21016" s="1" t="s">
        <v>52116</v>
      </c>
      <c r="C21016" s="1" t="s">
        <v>52117</v>
      </c>
      <c r="D21016" s="1" t="s">
        <v>52118</v>
      </c>
      <c r="E21016" s="1" t="s">
        <v>66</v>
      </c>
      <c r="F21016" s="1" t="s">
        <v>1057</v>
      </c>
      <c r="G21016" s="1" t="s">
        <v>1058</v>
      </c>
    </row>
    <row r="21017" spans="1:7" x14ac:dyDescent="0.25">
      <c r="A21017" s="1">
        <v>33901245</v>
      </c>
      <c r="B21017" s="1" t="s">
        <v>52119</v>
      </c>
      <c r="C21017" s="1" t="s">
        <v>52120</v>
      </c>
      <c r="D21017" s="1" t="s">
        <v>52121</v>
      </c>
      <c r="E21017" s="1" t="s">
        <v>66</v>
      </c>
      <c r="F21017" s="1" t="s">
        <v>1057</v>
      </c>
      <c r="G21017" s="1" t="s">
        <v>1058</v>
      </c>
    </row>
    <row r="21018" spans="1:7" x14ac:dyDescent="0.25">
      <c r="A21018" s="1">
        <v>33901246</v>
      </c>
      <c r="B21018" s="1" t="s">
        <v>52122</v>
      </c>
      <c r="C21018" s="1" t="s">
        <v>52123</v>
      </c>
      <c r="D21018" s="1" t="s">
        <v>52124</v>
      </c>
      <c r="E21018" s="1" t="s">
        <v>66</v>
      </c>
      <c r="F21018" s="1" t="s">
        <v>1057</v>
      </c>
      <c r="G21018" s="1" t="s">
        <v>1058</v>
      </c>
    </row>
    <row r="21019" spans="1:7" x14ac:dyDescent="0.25">
      <c r="A21019" s="1">
        <v>33901247</v>
      </c>
      <c r="B21019" s="1" t="s">
        <v>52125</v>
      </c>
      <c r="C21019" s="1" t="s">
        <v>52126</v>
      </c>
      <c r="D21019" s="1" t="s">
        <v>52127</v>
      </c>
      <c r="E21019" s="1" t="s">
        <v>66</v>
      </c>
      <c r="F21019" s="1" t="s">
        <v>1057</v>
      </c>
      <c r="G21019" s="1" t="s">
        <v>1058</v>
      </c>
    </row>
    <row r="21020" spans="1:7" x14ac:dyDescent="0.25">
      <c r="A21020" s="1">
        <v>33901248</v>
      </c>
      <c r="B21020" s="1" t="s">
        <v>52128</v>
      </c>
      <c r="C21020" s="1" t="s">
        <v>52129</v>
      </c>
      <c r="D21020" s="1" t="s">
        <v>52130</v>
      </c>
      <c r="E21020" s="1" t="s">
        <v>66</v>
      </c>
      <c r="F21020" s="1" t="s">
        <v>1057</v>
      </c>
      <c r="G21020" s="1" t="s">
        <v>1058</v>
      </c>
    </row>
    <row r="21021" spans="1:7" x14ac:dyDescent="0.25">
      <c r="A21021" s="1">
        <v>33901249</v>
      </c>
      <c r="B21021" s="1" t="s">
        <v>52131</v>
      </c>
      <c r="C21021" s="1" t="s">
        <v>52132</v>
      </c>
      <c r="D21021" s="1" t="s">
        <v>52133</v>
      </c>
      <c r="E21021" s="1" t="s">
        <v>66</v>
      </c>
      <c r="F21021" s="1" t="s">
        <v>1057</v>
      </c>
      <c r="G21021" s="1" t="s">
        <v>1058</v>
      </c>
    </row>
    <row r="21022" spans="1:7" x14ac:dyDescent="0.25">
      <c r="A21022" s="1">
        <v>33901250</v>
      </c>
      <c r="B21022" s="1" t="s">
        <v>52134</v>
      </c>
      <c r="C21022" s="1" t="s">
        <v>52135</v>
      </c>
      <c r="D21022" s="1" t="s">
        <v>52136</v>
      </c>
      <c r="E21022" s="1" t="s">
        <v>66</v>
      </c>
      <c r="F21022" s="1" t="s">
        <v>1057</v>
      </c>
      <c r="G21022" s="1" t="s">
        <v>1058</v>
      </c>
    </row>
    <row r="21023" spans="1:7" x14ac:dyDescent="0.25">
      <c r="A21023" s="1">
        <v>33901251</v>
      </c>
      <c r="B21023" s="1" t="s">
        <v>52137</v>
      </c>
      <c r="C21023" s="1" t="s">
        <v>52138</v>
      </c>
      <c r="D21023" s="1" t="s">
        <v>52139</v>
      </c>
      <c r="E21023" s="1" t="s">
        <v>66</v>
      </c>
      <c r="F21023" s="1" t="s">
        <v>1057</v>
      </c>
      <c r="G21023" s="1" t="s">
        <v>1058</v>
      </c>
    </row>
    <row r="21024" spans="1:7" x14ac:dyDescent="0.25">
      <c r="A21024" s="1">
        <v>33901252</v>
      </c>
      <c r="B21024" s="1" t="s">
        <v>52140</v>
      </c>
      <c r="C21024" s="1" t="s">
        <v>52141</v>
      </c>
      <c r="D21024" s="1" t="s">
        <v>52142</v>
      </c>
      <c r="E21024" s="1" t="s">
        <v>66</v>
      </c>
      <c r="F21024" s="1" t="s">
        <v>1057</v>
      </c>
      <c r="G21024" s="1" t="s">
        <v>1058</v>
      </c>
    </row>
    <row r="21025" spans="1:7" x14ac:dyDescent="0.25">
      <c r="A21025" s="1">
        <v>33901253</v>
      </c>
      <c r="B21025" s="1" t="s">
        <v>52143</v>
      </c>
      <c r="C21025" s="1" t="s">
        <v>52144</v>
      </c>
      <c r="D21025" s="1" t="s">
        <v>52145</v>
      </c>
      <c r="E21025" s="1" t="s">
        <v>66</v>
      </c>
      <c r="F21025" s="1" t="s">
        <v>1057</v>
      </c>
      <c r="G21025" s="1" t="s">
        <v>1058</v>
      </c>
    </row>
    <row r="21026" spans="1:7" x14ac:dyDescent="0.25">
      <c r="A21026" s="1">
        <v>33901254</v>
      </c>
      <c r="B21026" s="1" t="s">
        <v>52146</v>
      </c>
      <c r="C21026" s="1" t="s">
        <v>52147</v>
      </c>
      <c r="D21026" s="1" t="s">
        <v>52148</v>
      </c>
      <c r="E21026" s="1" t="s">
        <v>66</v>
      </c>
      <c r="F21026" s="1" t="s">
        <v>1057</v>
      </c>
      <c r="G21026" s="1" t="s">
        <v>1058</v>
      </c>
    </row>
    <row r="21027" spans="1:7" x14ac:dyDescent="0.25">
      <c r="A21027" s="1">
        <v>33901255</v>
      </c>
      <c r="B21027" s="1" t="s">
        <v>52149</v>
      </c>
      <c r="C21027" s="1" t="s">
        <v>52150</v>
      </c>
      <c r="D21027" s="1" t="s">
        <v>52151</v>
      </c>
      <c r="E21027" s="1" t="s">
        <v>66</v>
      </c>
      <c r="F21027" s="1" t="s">
        <v>1057</v>
      </c>
      <c r="G21027" s="1" t="s">
        <v>1058</v>
      </c>
    </row>
    <row r="21028" spans="1:7" x14ac:dyDescent="0.25">
      <c r="A21028" s="1">
        <v>33901256</v>
      </c>
      <c r="B21028" s="1" t="s">
        <v>52152</v>
      </c>
      <c r="C21028" s="1" t="s">
        <v>52153</v>
      </c>
      <c r="D21028" s="1" t="s">
        <v>52154</v>
      </c>
      <c r="E21028" s="1" t="s">
        <v>66</v>
      </c>
      <c r="F21028" s="1" t="s">
        <v>1057</v>
      </c>
      <c r="G21028" s="1" t="s">
        <v>1058</v>
      </c>
    </row>
    <row r="21029" spans="1:7" x14ac:dyDescent="0.25">
      <c r="A21029" s="1">
        <v>33901257</v>
      </c>
      <c r="B21029" s="1" t="s">
        <v>52155</v>
      </c>
      <c r="C21029" s="1" t="s">
        <v>52156</v>
      </c>
      <c r="D21029" s="1" t="s">
        <v>52157</v>
      </c>
      <c r="E21029" s="1" t="s">
        <v>66</v>
      </c>
      <c r="F21029" s="1" t="s">
        <v>1057</v>
      </c>
      <c r="G21029" s="1" t="s">
        <v>1058</v>
      </c>
    </row>
    <row r="21030" spans="1:7" x14ac:dyDescent="0.25">
      <c r="A21030" s="1">
        <v>33901258</v>
      </c>
      <c r="B21030" s="1" t="s">
        <v>52158</v>
      </c>
      <c r="C21030" s="1" t="s">
        <v>52159</v>
      </c>
      <c r="D21030" s="1" t="s">
        <v>52160</v>
      </c>
      <c r="E21030" s="1" t="s">
        <v>66</v>
      </c>
      <c r="F21030" s="1" t="s">
        <v>1057</v>
      </c>
      <c r="G21030" s="1" t="s">
        <v>1058</v>
      </c>
    </row>
    <row r="21031" spans="1:7" x14ac:dyDescent="0.25">
      <c r="A21031" s="1">
        <v>33901259</v>
      </c>
      <c r="B21031" s="1" t="s">
        <v>52161</v>
      </c>
      <c r="C21031" s="1" t="s">
        <v>52162</v>
      </c>
      <c r="D21031" s="1" t="s">
        <v>52163</v>
      </c>
      <c r="E21031" s="1" t="s">
        <v>66</v>
      </c>
      <c r="F21031" s="1" t="s">
        <v>1057</v>
      </c>
      <c r="G21031" s="1" t="s">
        <v>1058</v>
      </c>
    </row>
    <row r="21032" spans="1:7" x14ac:dyDescent="0.25">
      <c r="A21032" s="1">
        <v>33901260</v>
      </c>
      <c r="B21032" s="1" t="s">
        <v>52164</v>
      </c>
      <c r="C21032" s="1" t="s">
        <v>52165</v>
      </c>
      <c r="D21032" s="1" t="s">
        <v>52166</v>
      </c>
      <c r="E21032" s="1" t="s">
        <v>66</v>
      </c>
      <c r="F21032" s="1" t="s">
        <v>1057</v>
      </c>
      <c r="G21032" s="1" t="s">
        <v>1058</v>
      </c>
    </row>
    <row r="21033" spans="1:7" x14ac:dyDescent="0.25">
      <c r="A21033" s="1">
        <v>33901261</v>
      </c>
      <c r="B21033" s="1" t="s">
        <v>52167</v>
      </c>
      <c r="C21033" s="1" t="s">
        <v>52168</v>
      </c>
      <c r="D21033" s="1" t="s">
        <v>52169</v>
      </c>
      <c r="E21033" s="1" t="s">
        <v>66</v>
      </c>
      <c r="F21033" s="1" t="s">
        <v>1057</v>
      </c>
      <c r="G21033" s="1" t="s">
        <v>1058</v>
      </c>
    </row>
    <row r="21034" spans="1:7" x14ac:dyDescent="0.25">
      <c r="A21034" s="1">
        <v>33901262</v>
      </c>
      <c r="B21034" s="1" t="s">
        <v>52170</v>
      </c>
      <c r="C21034" s="1" t="s">
        <v>52171</v>
      </c>
      <c r="D21034" s="1" t="s">
        <v>52172</v>
      </c>
      <c r="E21034" s="1" t="s">
        <v>66</v>
      </c>
      <c r="F21034" s="1" t="s">
        <v>1057</v>
      </c>
      <c r="G21034" s="1" t="s">
        <v>1058</v>
      </c>
    </row>
    <row r="21035" spans="1:7" x14ac:dyDescent="0.25">
      <c r="A21035" s="1">
        <v>33901263</v>
      </c>
      <c r="B21035" s="1" t="s">
        <v>52173</v>
      </c>
      <c r="C21035" s="1" t="s">
        <v>52174</v>
      </c>
      <c r="D21035" s="1" t="s">
        <v>52175</v>
      </c>
      <c r="E21035" s="1" t="s">
        <v>66</v>
      </c>
      <c r="F21035" s="1" t="s">
        <v>1057</v>
      </c>
      <c r="G21035" s="1" t="s">
        <v>1058</v>
      </c>
    </row>
    <row r="21036" spans="1:7" x14ac:dyDescent="0.25">
      <c r="A21036" s="1">
        <v>33901264</v>
      </c>
      <c r="B21036" s="1" t="s">
        <v>52176</v>
      </c>
      <c r="C21036" s="1" t="s">
        <v>52177</v>
      </c>
      <c r="D21036" s="1" t="s">
        <v>52178</v>
      </c>
      <c r="E21036" s="1" t="s">
        <v>66</v>
      </c>
      <c r="F21036" s="1" t="s">
        <v>1057</v>
      </c>
      <c r="G21036" s="1" t="s">
        <v>1058</v>
      </c>
    </row>
    <row r="21037" spans="1:7" x14ac:dyDescent="0.25">
      <c r="A21037" s="1">
        <v>33901265</v>
      </c>
      <c r="B21037" s="1" t="s">
        <v>52179</v>
      </c>
      <c r="C21037" s="1" t="s">
        <v>52180</v>
      </c>
      <c r="D21037" s="1" t="s">
        <v>52181</v>
      </c>
      <c r="E21037" s="1" t="s">
        <v>66</v>
      </c>
      <c r="F21037" s="1" t="s">
        <v>1057</v>
      </c>
      <c r="G21037" s="1" t="s">
        <v>1058</v>
      </c>
    </row>
    <row r="21038" spans="1:7" x14ac:dyDescent="0.25">
      <c r="A21038" s="1">
        <v>33901266</v>
      </c>
      <c r="B21038" s="1" t="s">
        <v>52182</v>
      </c>
      <c r="C21038" s="1" t="s">
        <v>52183</v>
      </c>
      <c r="D21038" s="1" t="s">
        <v>52184</v>
      </c>
      <c r="E21038" s="1" t="s">
        <v>66</v>
      </c>
      <c r="F21038" s="1" t="s">
        <v>1057</v>
      </c>
      <c r="G21038" s="1" t="s">
        <v>1058</v>
      </c>
    </row>
    <row r="21039" spans="1:7" x14ac:dyDescent="0.25">
      <c r="A21039" s="1">
        <v>33901267</v>
      </c>
      <c r="B21039" s="1" t="s">
        <v>52185</v>
      </c>
      <c r="C21039" s="1" t="s">
        <v>52186</v>
      </c>
      <c r="D21039" s="1" t="s">
        <v>52187</v>
      </c>
      <c r="E21039" s="1" t="s">
        <v>66</v>
      </c>
      <c r="F21039" s="1" t="s">
        <v>1057</v>
      </c>
      <c r="G21039" s="1" t="s">
        <v>1058</v>
      </c>
    </row>
    <row r="21040" spans="1:7" x14ac:dyDescent="0.25">
      <c r="A21040" s="1">
        <v>33901268</v>
      </c>
      <c r="B21040" s="1" t="s">
        <v>52188</v>
      </c>
      <c r="C21040" s="1" t="s">
        <v>52189</v>
      </c>
      <c r="D21040" s="1" t="s">
        <v>52190</v>
      </c>
      <c r="E21040" s="1" t="s">
        <v>66</v>
      </c>
      <c r="F21040" s="1" t="s">
        <v>1057</v>
      </c>
      <c r="G21040" s="1" t="s">
        <v>1058</v>
      </c>
    </row>
    <row r="21041" spans="1:7" x14ac:dyDescent="0.25">
      <c r="A21041" s="1">
        <v>19897010</v>
      </c>
      <c r="B21041" s="1" t="s">
        <v>52191</v>
      </c>
      <c r="C21041" s="1" t="s">
        <v>52192</v>
      </c>
      <c r="D21041" s="1" t="s">
        <v>52193</v>
      </c>
      <c r="E21041" s="1" t="s">
        <v>66</v>
      </c>
      <c r="F21041" s="1" t="s">
        <v>47570</v>
      </c>
      <c r="G21041" s="1" t="s">
        <v>199</v>
      </c>
    </row>
    <row r="21042" spans="1:7" x14ac:dyDescent="0.25">
      <c r="A21042" s="1">
        <v>19897011</v>
      </c>
      <c r="B21042" s="1" t="s">
        <v>52194</v>
      </c>
      <c r="C21042" s="1" t="s">
        <v>52195</v>
      </c>
      <c r="D21042" s="1" t="s">
        <v>52196</v>
      </c>
      <c r="E21042" s="1" t="s">
        <v>66</v>
      </c>
      <c r="F21042" s="1" t="s">
        <v>47570</v>
      </c>
      <c r="G21042" s="1" t="s">
        <v>199</v>
      </c>
    </row>
    <row r="21043" spans="1:7" x14ac:dyDescent="0.25">
      <c r="A21043" s="1">
        <v>19897012</v>
      </c>
      <c r="B21043" s="1" t="s">
        <v>5758</v>
      </c>
      <c r="C21043" s="1" t="s">
        <v>5759</v>
      </c>
      <c r="D21043" s="1" t="s">
        <v>5760</v>
      </c>
      <c r="E21043" s="1" t="s">
        <v>66</v>
      </c>
      <c r="F21043" s="1" t="s">
        <v>47570</v>
      </c>
      <c r="G21043" s="1" t="s">
        <v>199</v>
      </c>
    </row>
    <row r="21044" spans="1:7" x14ac:dyDescent="0.25">
      <c r="A21044" s="1">
        <v>19897013</v>
      </c>
      <c r="B21044" s="1" t="s">
        <v>52197</v>
      </c>
      <c r="C21044" s="1" t="s">
        <v>52198</v>
      </c>
      <c r="D21044" s="1" t="s">
        <v>52199</v>
      </c>
      <c r="E21044" s="1" t="s">
        <v>66</v>
      </c>
      <c r="F21044" s="1" t="s">
        <v>47570</v>
      </c>
      <c r="G21044" s="1" t="s">
        <v>199</v>
      </c>
    </row>
    <row r="21045" spans="1:7" x14ac:dyDescent="0.25">
      <c r="A21045" s="1">
        <v>19897014</v>
      </c>
      <c r="B21045" s="1" t="s">
        <v>52200</v>
      </c>
      <c r="C21045" s="1" t="s">
        <v>52201</v>
      </c>
      <c r="D21045" s="1" t="s">
        <v>52202</v>
      </c>
      <c r="E21045" s="1" t="s">
        <v>66</v>
      </c>
      <c r="F21045" s="1" t="s">
        <v>47570</v>
      </c>
      <c r="G21045" s="1" t="s">
        <v>199</v>
      </c>
    </row>
    <row r="21046" spans="1:7" x14ac:dyDescent="0.25">
      <c r="B21046" s="1" t="s">
        <v>9507</v>
      </c>
      <c r="C21046" s="1" t="s">
        <v>9508</v>
      </c>
      <c r="D21046" s="1" t="s">
        <v>9509</v>
      </c>
      <c r="E21046" s="1" t="s">
        <v>66</v>
      </c>
      <c r="F21046" s="1" t="s">
        <v>1320</v>
      </c>
      <c r="G21046" s="1" t="s">
        <v>1321</v>
      </c>
    </row>
    <row r="21047" spans="1:7" x14ac:dyDescent="0.25">
      <c r="B21047" s="1" t="s">
        <v>52203</v>
      </c>
      <c r="C21047" s="1" t="s">
        <v>52204</v>
      </c>
      <c r="D21047" s="1" t="s">
        <v>52205</v>
      </c>
      <c r="E21047" s="1" t="s">
        <v>66</v>
      </c>
      <c r="F21047" s="1" t="s">
        <v>39</v>
      </c>
      <c r="G21047" s="1" t="s">
        <v>321</v>
      </c>
    </row>
    <row r="21048" spans="1:7" x14ac:dyDescent="0.25">
      <c r="A21048" s="1">
        <v>35520395</v>
      </c>
      <c r="B21048" s="1" t="s">
        <v>52206</v>
      </c>
      <c r="C21048" s="1" t="s">
        <v>52207</v>
      </c>
      <c r="D21048" s="1" t="s">
        <v>52208</v>
      </c>
      <c r="E21048" s="1" t="s">
        <v>66</v>
      </c>
      <c r="F21048" s="1" t="s">
        <v>52209</v>
      </c>
      <c r="G21048" s="1" t="s">
        <v>52210</v>
      </c>
    </row>
    <row r="21049" spans="1:7" x14ac:dyDescent="0.25">
      <c r="B21049" s="1" t="s">
        <v>51752</v>
      </c>
      <c r="C21049" s="1" t="s">
        <v>51753</v>
      </c>
      <c r="D21049" s="1" t="s">
        <v>51754</v>
      </c>
      <c r="E21049" s="1" t="s">
        <v>66</v>
      </c>
      <c r="F21049" s="1" t="s">
        <v>51755</v>
      </c>
      <c r="G21049" s="1" t="s">
        <v>51756</v>
      </c>
    </row>
    <row r="21050" spans="1:7" x14ac:dyDescent="0.25">
      <c r="B21050" s="1" t="s">
        <v>52211</v>
      </c>
      <c r="C21050" s="1" t="s">
        <v>52212</v>
      </c>
      <c r="D21050" s="1" t="s">
        <v>52213</v>
      </c>
      <c r="E21050" s="1" t="s">
        <v>66</v>
      </c>
      <c r="F21050" s="1" t="s">
        <v>579</v>
      </c>
      <c r="G21050" s="1" t="s">
        <v>580</v>
      </c>
    </row>
    <row r="21051" spans="1:7" x14ac:dyDescent="0.25">
      <c r="B21051" s="1" t="s">
        <v>52214</v>
      </c>
      <c r="C21051" s="1" t="s">
        <v>52215</v>
      </c>
      <c r="D21051" s="1" t="s">
        <v>52216</v>
      </c>
      <c r="E21051" s="1" t="s">
        <v>66</v>
      </c>
      <c r="F21051" s="1" t="s">
        <v>356</v>
      </c>
      <c r="G21051" s="1" t="s">
        <v>357</v>
      </c>
    </row>
    <row r="21052" spans="1:7" x14ac:dyDescent="0.25">
      <c r="A21052" s="1">
        <v>19745341</v>
      </c>
      <c r="B21052" s="1" t="s">
        <v>52217</v>
      </c>
      <c r="C21052" s="1" t="s">
        <v>52218</v>
      </c>
      <c r="D21052" s="1" t="s">
        <v>52219</v>
      </c>
      <c r="E21052" s="1" t="s">
        <v>66</v>
      </c>
      <c r="F21052" s="1" t="s">
        <v>356</v>
      </c>
      <c r="G21052" s="1" t="s">
        <v>357</v>
      </c>
    </row>
    <row r="21053" spans="1:7" x14ac:dyDescent="0.25">
      <c r="A21053" s="1">
        <v>35520396</v>
      </c>
      <c r="B21053" s="1" t="s">
        <v>52220</v>
      </c>
      <c r="C21053" s="1" t="s">
        <v>52221</v>
      </c>
      <c r="D21053" s="1" t="s">
        <v>52222</v>
      </c>
      <c r="E21053" s="1" t="s">
        <v>66</v>
      </c>
      <c r="F21053" s="1" t="s">
        <v>52223</v>
      </c>
      <c r="G21053" s="1" t="s">
        <v>52224</v>
      </c>
    </row>
    <row r="21054" spans="1:7" x14ac:dyDescent="0.25">
      <c r="A21054" s="1">
        <v>37140571</v>
      </c>
      <c r="B21054" s="1" t="s">
        <v>52225</v>
      </c>
      <c r="C21054" s="1" t="s">
        <v>52225</v>
      </c>
      <c r="D21054" s="1" t="s">
        <v>52225</v>
      </c>
      <c r="E21054" s="1" t="s">
        <v>65</v>
      </c>
      <c r="F21054" s="1" t="s">
        <v>48049</v>
      </c>
      <c r="G21054" s="1" t="s">
        <v>199</v>
      </c>
    </row>
    <row r="21055" spans="1:7" x14ac:dyDescent="0.25">
      <c r="A21055" s="1">
        <v>33901269</v>
      </c>
      <c r="B21055" s="1" t="s">
        <v>6743</v>
      </c>
      <c r="C21055" s="1" t="s">
        <v>52226</v>
      </c>
      <c r="D21055" s="1" t="s">
        <v>52227</v>
      </c>
      <c r="E21055" s="1" t="s">
        <v>66</v>
      </c>
      <c r="F21055" s="1" t="s">
        <v>171</v>
      </c>
      <c r="G21055" s="1" t="s">
        <v>172</v>
      </c>
    </row>
    <row r="21056" spans="1:7" x14ac:dyDescent="0.25">
      <c r="B21056" s="1" t="s">
        <v>52228</v>
      </c>
      <c r="C21056" s="1" t="s">
        <v>52229</v>
      </c>
      <c r="D21056" s="1" t="s">
        <v>52230</v>
      </c>
      <c r="E21056" s="1" t="s">
        <v>66</v>
      </c>
      <c r="F21056" s="1" t="s">
        <v>1356</v>
      </c>
      <c r="G21056" s="1" t="s">
        <v>1357</v>
      </c>
    </row>
    <row r="21057" spans="1:7" x14ac:dyDescent="0.25">
      <c r="A21057" s="1">
        <v>35520397</v>
      </c>
      <c r="B21057" s="1" t="s">
        <v>52231</v>
      </c>
      <c r="C21057" s="1" t="s">
        <v>52232</v>
      </c>
      <c r="D21057" s="1" t="s">
        <v>52233</v>
      </c>
      <c r="E21057" s="1" t="s">
        <v>66</v>
      </c>
      <c r="F21057" s="1" t="s">
        <v>52234</v>
      </c>
      <c r="G21057" s="1" t="s">
        <v>52235</v>
      </c>
    </row>
    <row r="21058" spans="1:7" x14ac:dyDescent="0.25">
      <c r="A21058" s="1">
        <v>39910053</v>
      </c>
      <c r="B21058" s="1" t="s">
        <v>52236</v>
      </c>
      <c r="C21058" s="1" t="s">
        <v>52237</v>
      </c>
      <c r="D21058" s="1" t="s">
        <v>52238</v>
      </c>
      <c r="E21058" s="1" t="s">
        <v>65</v>
      </c>
      <c r="G21058" s="1" t="s">
        <v>199</v>
      </c>
    </row>
    <row r="21059" spans="1:7" x14ac:dyDescent="0.25">
      <c r="B21059" s="1" t="s">
        <v>52239</v>
      </c>
      <c r="C21059" s="1" t="s">
        <v>52240</v>
      </c>
      <c r="D21059" s="1" t="s">
        <v>52241</v>
      </c>
      <c r="E21059" s="1" t="s">
        <v>66</v>
      </c>
      <c r="F21059" s="1" t="s">
        <v>233</v>
      </c>
      <c r="G21059" s="1" t="s">
        <v>234</v>
      </c>
    </row>
    <row r="21060" spans="1:7" x14ac:dyDescent="0.25">
      <c r="B21060" s="1" t="s">
        <v>52242</v>
      </c>
      <c r="C21060" s="1" t="s">
        <v>52243</v>
      </c>
      <c r="D21060" s="1" t="s">
        <v>52244</v>
      </c>
      <c r="E21060" s="1" t="s">
        <v>66</v>
      </c>
      <c r="F21060" s="1" t="s">
        <v>387</v>
      </c>
      <c r="G21060" s="1" t="s">
        <v>388</v>
      </c>
    </row>
    <row r="21061" spans="1:7" x14ac:dyDescent="0.25">
      <c r="A21061" s="1">
        <v>39910054</v>
      </c>
      <c r="B21061" s="1" t="s">
        <v>52245</v>
      </c>
      <c r="C21061" s="1" t="s">
        <v>52246</v>
      </c>
      <c r="D21061" s="1" t="s">
        <v>52246</v>
      </c>
      <c r="G21061" s="1" t="s">
        <v>199</v>
      </c>
    </row>
    <row r="21062" spans="1:7" x14ac:dyDescent="0.25">
      <c r="B21062" s="1" t="s">
        <v>52247</v>
      </c>
      <c r="C21062" s="1" t="s">
        <v>52248</v>
      </c>
      <c r="D21062" s="1" t="s">
        <v>52249</v>
      </c>
      <c r="E21062" s="1" t="s">
        <v>66</v>
      </c>
      <c r="F21062" s="1" t="s">
        <v>1544</v>
      </c>
      <c r="G21062" s="1" t="s">
        <v>1545</v>
      </c>
    </row>
    <row r="21063" spans="1:7" x14ac:dyDescent="0.25">
      <c r="B21063" s="1" t="s">
        <v>52250</v>
      </c>
      <c r="C21063" s="1" t="s">
        <v>52251</v>
      </c>
      <c r="D21063" s="1" t="s">
        <v>52252</v>
      </c>
      <c r="E21063" s="1" t="s">
        <v>66</v>
      </c>
      <c r="F21063" s="1" t="s">
        <v>1549</v>
      </c>
      <c r="G21063" s="1" t="s">
        <v>1550</v>
      </c>
    </row>
    <row r="21064" spans="1:7" x14ac:dyDescent="0.25">
      <c r="B21064" s="1" t="s">
        <v>52253</v>
      </c>
      <c r="C21064" s="1" t="s">
        <v>52254</v>
      </c>
      <c r="D21064" s="1" t="s">
        <v>52255</v>
      </c>
      <c r="E21064" s="1" t="s">
        <v>66</v>
      </c>
      <c r="F21064" s="1" t="s">
        <v>1549</v>
      </c>
      <c r="G21064" s="1" t="s">
        <v>1550</v>
      </c>
    </row>
    <row r="21065" spans="1:7" x14ac:dyDescent="0.25">
      <c r="B21065" s="1" t="s">
        <v>52256</v>
      </c>
      <c r="C21065" s="1" t="s">
        <v>52257</v>
      </c>
      <c r="D21065" s="1" t="s">
        <v>52258</v>
      </c>
      <c r="E21065" s="1" t="s">
        <v>66</v>
      </c>
      <c r="F21065" s="1" t="s">
        <v>15883</v>
      </c>
      <c r="G21065" s="1" t="s">
        <v>15884</v>
      </c>
    </row>
    <row r="21066" spans="1:7" x14ac:dyDescent="0.25">
      <c r="B21066" s="1" t="s">
        <v>45602</v>
      </c>
      <c r="C21066" s="1" t="s">
        <v>45603</v>
      </c>
      <c r="D21066" s="1" t="s">
        <v>45604</v>
      </c>
      <c r="E21066" s="1" t="s">
        <v>66</v>
      </c>
      <c r="F21066" s="1" t="s">
        <v>15883</v>
      </c>
      <c r="G21066" s="1" t="s">
        <v>15884</v>
      </c>
    </row>
    <row r="21067" spans="1:7" x14ac:dyDescent="0.25">
      <c r="A21067" s="1">
        <v>35520399</v>
      </c>
      <c r="B21067" s="1" t="s">
        <v>52259</v>
      </c>
      <c r="C21067" s="1" t="s">
        <v>52260</v>
      </c>
      <c r="D21067" s="1" t="s">
        <v>52261</v>
      </c>
      <c r="E21067" s="1" t="s">
        <v>66</v>
      </c>
      <c r="F21067" s="1" t="s">
        <v>31</v>
      </c>
      <c r="G21067" s="1" t="s">
        <v>1313</v>
      </c>
    </row>
    <row r="21068" spans="1:7" x14ac:dyDescent="0.25">
      <c r="A21068" s="1">
        <v>35520398</v>
      </c>
      <c r="B21068" s="1" t="s">
        <v>52262</v>
      </c>
      <c r="C21068" s="1" t="s">
        <v>52263</v>
      </c>
      <c r="D21068" s="1" t="s">
        <v>52264</v>
      </c>
      <c r="E21068" s="1" t="s">
        <v>66</v>
      </c>
      <c r="F21068" s="1" t="s">
        <v>31</v>
      </c>
      <c r="G21068" s="1" t="s">
        <v>1313</v>
      </c>
    </row>
    <row r="21069" spans="1:7" x14ac:dyDescent="0.25">
      <c r="A21069" s="1">
        <v>19785033</v>
      </c>
      <c r="B21069" s="1" t="s">
        <v>13933</v>
      </c>
      <c r="C21069" s="1" t="s">
        <v>13934</v>
      </c>
      <c r="D21069" s="1" t="s">
        <v>13935</v>
      </c>
      <c r="E21069" s="1" t="s">
        <v>66</v>
      </c>
      <c r="F21069" s="1" t="s">
        <v>4472</v>
      </c>
      <c r="G21069" s="1" t="s">
        <v>4473</v>
      </c>
    </row>
    <row r="21070" spans="1:7" x14ac:dyDescent="0.25">
      <c r="A21070" s="1">
        <v>19785034</v>
      </c>
      <c r="B21070" s="1" t="s">
        <v>15614</v>
      </c>
      <c r="C21070" s="1" t="s">
        <v>15615</v>
      </c>
      <c r="D21070" s="1" t="s">
        <v>15616</v>
      </c>
      <c r="E21070" s="1" t="s">
        <v>66</v>
      </c>
      <c r="F21070" s="1" t="s">
        <v>4472</v>
      </c>
      <c r="G21070" s="1" t="s">
        <v>4473</v>
      </c>
    </row>
    <row r="21071" spans="1:7" x14ac:dyDescent="0.25">
      <c r="A21071" s="1">
        <v>19780001</v>
      </c>
      <c r="B21071" s="1" t="s">
        <v>52265</v>
      </c>
      <c r="C21071" s="1" t="s">
        <v>52266</v>
      </c>
      <c r="D21071" s="1" t="s">
        <v>52267</v>
      </c>
      <c r="E21071" s="1" t="s">
        <v>66</v>
      </c>
      <c r="F21071" s="1" t="s">
        <v>4472</v>
      </c>
      <c r="G21071" s="1" t="s">
        <v>4473</v>
      </c>
    </row>
    <row r="21072" spans="1:7" x14ac:dyDescent="0.25">
      <c r="A21072" s="1">
        <v>19785035</v>
      </c>
      <c r="B21072" s="1" t="s">
        <v>52268</v>
      </c>
      <c r="C21072" s="1" t="s">
        <v>52269</v>
      </c>
      <c r="D21072" s="1" t="s">
        <v>52270</v>
      </c>
      <c r="E21072" s="1" t="s">
        <v>66</v>
      </c>
      <c r="F21072" s="1" t="s">
        <v>4472</v>
      </c>
      <c r="G21072" s="1" t="s">
        <v>4473</v>
      </c>
    </row>
    <row r="21073" spans="1:7" x14ac:dyDescent="0.25">
      <c r="A21073" s="1">
        <v>19785036</v>
      </c>
      <c r="B21073" s="1" t="s">
        <v>52271</v>
      </c>
      <c r="C21073" s="1" t="s">
        <v>52272</v>
      </c>
      <c r="D21073" s="1" t="s">
        <v>52273</v>
      </c>
      <c r="E21073" s="1" t="s">
        <v>66</v>
      </c>
      <c r="F21073" s="1" t="s">
        <v>4472</v>
      </c>
      <c r="G21073" s="1" t="s">
        <v>4473</v>
      </c>
    </row>
    <row r="21074" spans="1:7" x14ac:dyDescent="0.25">
      <c r="A21074" s="1">
        <v>19745338</v>
      </c>
      <c r="B21074" s="1" t="s">
        <v>52274</v>
      </c>
      <c r="C21074" s="1" t="s">
        <v>52275</v>
      </c>
      <c r="D21074" s="1" t="s">
        <v>52276</v>
      </c>
      <c r="E21074" s="1" t="s">
        <v>66</v>
      </c>
      <c r="F21074" s="1" t="s">
        <v>4398</v>
      </c>
      <c r="G21074" s="1" t="s">
        <v>4399</v>
      </c>
    </row>
    <row r="21075" spans="1:7" x14ac:dyDescent="0.25">
      <c r="A21075" s="1">
        <v>19745339</v>
      </c>
      <c r="B21075" s="1" t="s">
        <v>52277</v>
      </c>
      <c r="C21075" s="1" t="s">
        <v>52278</v>
      </c>
      <c r="D21075" s="1" t="s">
        <v>52279</v>
      </c>
      <c r="E21075" s="1" t="s">
        <v>66</v>
      </c>
      <c r="F21075" s="1" t="s">
        <v>4398</v>
      </c>
      <c r="G21075" s="1" t="s">
        <v>4399</v>
      </c>
    </row>
    <row r="21076" spans="1:7" x14ac:dyDescent="0.25">
      <c r="A21076" s="1">
        <v>19745340</v>
      </c>
      <c r="B21076" s="1" t="s">
        <v>52280</v>
      </c>
      <c r="C21076" s="1" t="s">
        <v>52281</v>
      </c>
      <c r="D21076" s="1" t="s">
        <v>52282</v>
      </c>
      <c r="E21076" s="1" t="s">
        <v>66</v>
      </c>
      <c r="F21076" s="1" t="s">
        <v>4398</v>
      </c>
      <c r="G21076" s="1" t="s">
        <v>4399</v>
      </c>
    </row>
    <row r="21077" spans="1:7" x14ac:dyDescent="0.25">
      <c r="A21077" s="1">
        <v>19040077</v>
      </c>
      <c r="B21077" s="1" t="s">
        <v>52283</v>
      </c>
      <c r="C21077" s="1" t="s">
        <v>52284</v>
      </c>
      <c r="D21077" s="1" t="s">
        <v>52285</v>
      </c>
      <c r="E21077" s="1" t="s">
        <v>66</v>
      </c>
      <c r="F21077" s="1" t="s">
        <v>4398</v>
      </c>
      <c r="G21077" s="1" t="s">
        <v>4399</v>
      </c>
    </row>
    <row r="21078" spans="1:7" x14ac:dyDescent="0.25">
      <c r="A21078" s="1">
        <v>19720007</v>
      </c>
      <c r="B21078" s="1" t="s">
        <v>52286</v>
      </c>
      <c r="C21078" s="1" t="s">
        <v>52287</v>
      </c>
      <c r="D21078" s="1" t="s">
        <v>52288</v>
      </c>
      <c r="E21078" s="1" t="s">
        <v>66</v>
      </c>
      <c r="F21078" s="1" t="s">
        <v>52289</v>
      </c>
      <c r="G21078" s="1" t="s">
        <v>52290</v>
      </c>
    </row>
    <row r="21079" spans="1:7" x14ac:dyDescent="0.25">
      <c r="A21079" s="1">
        <v>19720008</v>
      </c>
      <c r="B21079" s="1" t="s">
        <v>52291</v>
      </c>
      <c r="C21079" s="1" t="s">
        <v>52292</v>
      </c>
      <c r="D21079" s="1" t="s">
        <v>52293</v>
      </c>
      <c r="E21079" s="1" t="s">
        <v>66</v>
      </c>
      <c r="F21079" s="1" t="s">
        <v>52289</v>
      </c>
      <c r="G21079" s="1" t="s">
        <v>52290</v>
      </c>
    </row>
    <row r="21080" spans="1:7" x14ac:dyDescent="0.25">
      <c r="A21080" s="1">
        <v>19040078</v>
      </c>
      <c r="B21080" s="1" t="s">
        <v>52294</v>
      </c>
      <c r="C21080" s="1" t="s">
        <v>52294</v>
      </c>
      <c r="D21080" s="1" t="s">
        <v>52294</v>
      </c>
      <c r="E21080" s="1" t="s">
        <v>66</v>
      </c>
      <c r="F21080" s="1" t="s">
        <v>4398</v>
      </c>
      <c r="G21080" s="1" t="s">
        <v>4399</v>
      </c>
    </row>
    <row r="21081" spans="1:7" x14ac:dyDescent="0.25">
      <c r="B21081" s="1" t="s">
        <v>52295</v>
      </c>
      <c r="C21081" s="1" t="s">
        <v>52296</v>
      </c>
      <c r="D21081" s="1" t="s">
        <v>52297</v>
      </c>
      <c r="E21081" s="1" t="s">
        <v>66</v>
      </c>
      <c r="F21081" s="1" t="s">
        <v>387</v>
      </c>
      <c r="G21081" s="1" t="s">
        <v>388</v>
      </c>
    </row>
    <row r="21082" spans="1:7" x14ac:dyDescent="0.25">
      <c r="B21082" s="1" t="s">
        <v>52298</v>
      </c>
      <c r="C21082" s="1" t="s">
        <v>52299</v>
      </c>
      <c r="D21082" s="1" t="s">
        <v>52300</v>
      </c>
      <c r="E21082" s="1" t="s">
        <v>66</v>
      </c>
      <c r="F21082" s="1" t="s">
        <v>387</v>
      </c>
      <c r="G21082" s="1" t="s">
        <v>388</v>
      </c>
    </row>
    <row r="21083" spans="1:7" x14ac:dyDescent="0.25">
      <c r="B21083" s="1" t="s">
        <v>52301</v>
      </c>
      <c r="C21083" s="1" t="s">
        <v>52302</v>
      </c>
      <c r="D21083" s="1" t="s">
        <v>52303</v>
      </c>
      <c r="E21083" s="1" t="s">
        <v>66</v>
      </c>
      <c r="F21083" s="1" t="s">
        <v>387</v>
      </c>
      <c r="G21083" s="1" t="s">
        <v>388</v>
      </c>
    </row>
    <row r="21084" spans="1:7" x14ac:dyDescent="0.25">
      <c r="B21084" s="1" t="s">
        <v>52304</v>
      </c>
      <c r="C21084" s="1" t="s">
        <v>52305</v>
      </c>
      <c r="D21084" s="1" t="s">
        <v>52306</v>
      </c>
      <c r="E21084" s="1" t="s">
        <v>66</v>
      </c>
      <c r="F21084" s="1" t="s">
        <v>387</v>
      </c>
      <c r="G21084" s="1" t="s">
        <v>388</v>
      </c>
    </row>
    <row r="21085" spans="1:7" x14ac:dyDescent="0.25">
      <c r="B21085" s="1" t="s">
        <v>52307</v>
      </c>
      <c r="C21085" s="1" t="s">
        <v>52308</v>
      </c>
      <c r="D21085" s="1" t="s">
        <v>52309</v>
      </c>
      <c r="E21085" s="1" t="s">
        <v>66</v>
      </c>
      <c r="F21085" s="1" t="s">
        <v>387</v>
      </c>
      <c r="G21085" s="1" t="s">
        <v>388</v>
      </c>
    </row>
    <row r="21086" spans="1:7" x14ac:dyDescent="0.25">
      <c r="A21086" s="1">
        <v>39030000</v>
      </c>
      <c r="B21086" s="1" t="s">
        <v>52310</v>
      </c>
      <c r="C21086" s="1" t="s">
        <v>52310</v>
      </c>
      <c r="D21086" s="1" t="s">
        <v>52310</v>
      </c>
      <c r="G21086" s="1" t="s">
        <v>199</v>
      </c>
    </row>
    <row r="21087" spans="1:7" x14ac:dyDescent="0.25">
      <c r="A21087" s="1">
        <v>39030100</v>
      </c>
      <c r="B21087" s="1" t="s">
        <v>52311</v>
      </c>
      <c r="C21087" s="1" t="s">
        <v>52311</v>
      </c>
      <c r="D21087" s="1" t="s">
        <v>52311</v>
      </c>
      <c r="G21087" s="1" t="s">
        <v>199</v>
      </c>
    </row>
    <row r="21088" spans="1:7" x14ac:dyDescent="0.25">
      <c r="A21088" s="1">
        <v>39030200</v>
      </c>
      <c r="B21088" s="1" t="s">
        <v>52312</v>
      </c>
      <c r="C21088" s="1" t="s">
        <v>52312</v>
      </c>
      <c r="D21088" s="1" t="s">
        <v>52312</v>
      </c>
      <c r="G21088" s="1" t="s">
        <v>199</v>
      </c>
    </row>
    <row r="21089" spans="1:7" x14ac:dyDescent="0.25">
      <c r="A21089" s="1">
        <v>39040000</v>
      </c>
      <c r="B21089" s="1" t="s">
        <v>52313</v>
      </c>
      <c r="C21089" s="1" t="s">
        <v>52313</v>
      </c>
      <c r="D21089" s="1" t="s">
        <v>52313</v>
      </c>
      <c r="G21089" s="1" t="s">
        <v>199</v>
      </c>
    </row>
    <row r="21090" spans="1:7" x14ac:dyDescent="0.25">
      <c r="A21090" s="1">
        <v>39050000</v>
      </c>
      <c r="B21090" s="1" t="s">
        <v>52314</v>
      </c>
      <c r="C21090" s="1" t="s">
        <v>52314</v>
      </c>
      <c r="D21090" s="1" t="s">
        <v>52314</v>
      </c>
      <c r="G21090" s="1" t="s">
        <v>199</v>
      </c>
    </row>
    <row r="21091" spans="1:7" x14ac:dyDescent="0.25">
      <c r="A21091" s="1">
        <v>39070000</v>
      </c>
      <c r="B21091" s="1" t="s">
        <v>52315</v>
      </c>
      <c r="C21091" s="1" t="s">
        <v>52315</v>
      </c>
      <c r="D21091" s="1" t="s">
        <v>52315</v>
      </c>
      <c r="G21091" s="1" t="s">
        <v>199</v>
      </c>
    </row>
    <row r="21092" spans="1:7" x14ac:dyDescent="0.25">
      <c r="A21092" s="1">
        <v>39060100</v>
      </c>
      <c r="B21092" s="1" t="s">
        <v>52316</v>
      </c>
      <c r="C21092" s="1" t="s">
        <v>52316</v>
      </c>
      <c r="D21092" s="1" t="s">
        <v>52316</v>
      </c>
      <c r="G21092" s="1" t="s">
        <v>199</v>
      </c>
    </row>
    <row r="21093" spans="1:7" x14ac:dyDescent="0.25">
      <c r="A21093" s="1">
        <v>39060200</v>
      </c>
      <c r="B21093" s="1" t="s">
        <v>52317</v>
      </c>
      <c r="C21093" s="1" t="s">
        <v>52317</v>
      </c>
      <c r="D21093" s="1" t="s">
        <v>52317</v>
      </c>
      <c r="G21093" s="1" t="s">
        <v>199</v>
      </c>
    </row>
    <row r="21094" spans="1:7" x14ac:dyDescent="0.25">
      <c r="A21094" s="1">
        <v>39070100</v>
      </c>
      <c r="B21094" s="1" t="s">
        <v>52318</v>
      </c>
      <c r="C21094" s="1" t="s">
        <v>52318</v>
      </c>
      <c r="D21094" s="1" t="s">
        <v>52318</v>
      </c>
      <c r="G21094" s="1" t="s">
        <v>199</v>
      </c>
    </row>
    <row r="21095" spans="1:7" x14ac:dyDescent="0.25">
      <c r="A21095" s="1">
        <v>39070200</v>
      </c>
      <c r="B21095" s="1" t="s">
        <v>52319</v>
      </c>
      <c r="C21095" s="1" t="s">
        <v>52319</v>
      </c>
      <c r="D21095" s="1" t="s">
        <v>52319</v>
      </c>
      <c r="G21095" s="1" t="s">
        <v>199</v>
      </c>
    </row>
    <row r="21096" spans="1:7" x14ac:dyDescent="0.25">
      <c r="B21096" s="1" t="s">
        <v>52320</v>
      </c>
      <c r="C21096" s="1" t="s">
        <v>52321</v>
      </c>
      <c r="D21096" s="1" t="s">
        <v>52322</v>
      </c>
      <c r="E21096" s="1" t="s">
        <v>66</v>
      </c>
      <c r="F21096" s="1" t="s">
        <v>171</v>
      </c>
      <c r="G21096" s="1" t="s">
        <v>172</v>
      </c>
    </row>
    <row r="21097" spans="1:7" x14ac:dyDescent="0.25">
      <c r="B21097" s="1" t="s">
        <v>52323</v>
      </c>
      <c r="C21097" s="1" t="s">
        <v>52324</v>
      </c>
      <c r="D21097" s="1" t="s">
        <v>52325</v>
      </c>
      <c r="E21097" s="1" t="s">
        <v>66</v>
      </c>
      <c r="F21097" s="1" t="s">
        <v>171</v>
      </c>
      <c r="G21097" s="1" t="s">
        <v>172</v>
      </c>
    </row>
    <row r="21098" spans="1:7" x14ac:dyDescent="0.25">
      <c r="B21098" s="1" t="s">
        <v>52326</v>
      </c>
      <c r="C21098" s="1" t="s">
        <v>52327</v>
      </c>
      <c r="D21098" s="1" t="s">
        <v>52328</v>
      </c>
      <c r="E21098" s="1" t="s">
        <v>66</v>
      </c>
      <c r="F21098" s="1" t="s">
        <v>171</v>
      </c>
      <c r="G21098" s="1" t="s">
        <v>172</v>
      </c>
    </row>
    <row r="21099" spans="1:7" x14ac:dyDescent="0.25">
      <c r="B21099" s="1" t="s">
        <v>52323</v>
      </c>
      <c r="C21099" s="1" t="s">
        <v>52324</v>
      </c>
      <c r="D21099" s="1" t="s">
        <v>52325</v>
      </c>
      <c r="E21099" s="1" t="s">
        <v>66</v>
      </c>
      <c r="F21099" s="1" t="s">
        <v>171</v>
      </c>
      <c r="G21099" s="1" t="s">
        <v>172</v>
      </c>
    </row>
    <row r="21100" spans="1:7" x14ac:dyDescent="0.25">
      <c r="A21100" s="1">
        <v>19026026</v>
      </c>
      <c r="B21100" s="1" t="s">
        <v>52329</v>
      </c>
      <c r="C21100" s="1" t="s">
        <v>52330</v>
      </c>
      <c r="D21100" s="1" t="s">
        <v>52331</v>
      </c>
      <c r="E21100" s="1" t="s">
        <v>65</v>
      </c>
      <c r="F21100" s="1" t="s">
        <v>154</v>
      </c>
      <c r="G21100" s="1" t="s">
        <v>155</v>
      </c>
    </row>
    <row r="21101" spans="1:7" x14ac:dyDescent="0.25">
      <c r="A21101" s="1">
        <v>19018080</v>
      </c>
      <c r="B21101" s="1" t="s">
        <v>52332</v>
      </c>
      <c r="C21101" s="1" t="s">
        <v>52333</v>
      </c>
      <c r="D21101" s="1" t="s">
        <v>52334</v>
      </c>
      <c r="E21101" s="1" t="s">
        <v>65</v>
      </c>
      <c r="F21101" s="1" t="s">
        <v>369</v>
      </c>
      <c r="G21101" s="1" t="s">
        <v>370</v>
      </c>
    </row>
    <row r="21102" spans="1:7" x14ac:dyDescent="0.25">
      <c r="A21102" s="1">
        <v>16635001</v>
      </c>
      <c r="B21102" s="1" t="s">
        <v>52335</v>
      </c>
      <c r="C21102" s="1" t="s">
        <v>52336</v>
      </c>
      <c r="D21102" s="1" t="s">
        <v>52337</v>
      </c>
      <c r="E21102" s="1" t="s">
        <v>66</v>
      </c>
      <c r="F21102" s="1" t="s">
        <v>7813</v>
      </c>
      <c r="G21102" s="1" t="s">
        <v>7814</v>
      </c>
    </row>
    <row r="21103" spans="1:7" x14ac:dyDescent="0.25">
      <c r="A21103" s="1">
        <v>16625001</v>
      </c>
      <c r="B21103" s="1" t="s">
        <v>52338</v>
      </c>
      <c r="C21103" s="1" t="s">
        <v>52339</v>
      </c>
      <c r="D21103" s="1" t="s">
        <v>52340</v>
      </c>
      <c r="E21103" s="1" t="s">
        <v>66</v>
      </c>
      <c r="F21103" s="1" t="s">
        <v>1754</v>
      </c>
      <c r="G21103" s="1" t="s">
        <v>1755</v>
      </c>
    </row>
    <row r="21104" spans="1:7" x14ac:dyDescent="0.25">
      <c r="A21104" s="1">
        <v>16625002</v>
      </c>
      <c r="B21104" s="1" t="s">
        <v>52341</v>
      </c>
      <c r="C21104" s="1" t="s">
        <v>52342</v>
      </c>
      <c r="D21104" s="1" t="s">
        <v>52343</v>
      </c>
      <c r="E21104" s="1" t="s">
        <v>66</v>
      </c>
      <c r="F21104" s="1" t="s">
        <v>48432</v>
      </c>
      <c r="G21104" s="1" t="s">
        <v>48433</v>
      </c>
    </row>
    <row r="21105" spans="1:7" x14ac:dyDescent="0.25">
      <c r="A21105" s="1">
        <v>19897015</v>
      </c>
      <c r="B21105" s="1" t="s">
        <v>52344</v>
      </c>
      <c r="C21105" s="1" t="s">
        <v>52345</v>
      </c>
      <c r="D21105" s="1" t="s">
        <v>52346</v>
      </c>
      <c r="E21105" s="1" t="s">
        <v>66</v>
      </c>
      <c r="F21105" s="1" t="s">
        <v>47570</v>
      </c>
      <c r="G21105" s="1" t="s">
        <v>199</v>
      </c>
    </row>
    <row r="21106" spans="1:7" x14ac:dyDescent="0.25">
      <c r="A21106" s="1">
        <v>19897016</v>
      </c>
      <c r="B21106" s="1" t="s">
        <v>52347</v>
      </c>
      <c r="C21106" s="1" t="s">
        <v>52348</v>
      </c>
      <c r="D21106" s="1" t="s">
        <v>52349</v>
      </c>
      <c r="E21106" s="1" t="s">
        <v>66</v>
      </c>
      <c r="F21106" s="1" t="s">
        <v>47570</v>
      </c>
      <c r="G21106" s="1" t="s">
        <v>199</v>
      </c>
    </row>
    <row r="21107" spans="1:7" x14ac:dyDescent="0.25">
      <c r="A21107" s="1">
        <v>19897017</v>
      </c>
      <c r="B21107" s="1" t="s">
        <v>52350</v>
      </c>
      <c r="C21107" s="1" t="s">
        <v>52351</v>
      </c>
      <c r="D21107" s="1" t="s">
        <v>52352</v>
      </c>
      <c r="E21107" s="1" t="s">
        <v>66</v>
      </c>
      <c r="F21107" s="1" t="s">
        <v>47570</v>
      </c>
      <c r="G21107" s="1" t="s">
        <v>199</v>
      </c>
    </row>
    <row r="21108" spans="1:7" x14ac:dyDescent="0.25">
      <c r="A21108" s="1">
        <v>19897018</v>
      </c>
      <c r="B21108" s="1" t="s">
        <v>52353</v>
      </c>
      <c r="C21108" s="1" t="s">
        <v>52354</v>
      </c>
      <c r="D21108" s="1" t="s">
        <v>52355</v>
      </c>
      <c r="E21108" s="1" t="s">
        <v>66</v>
      </c>
      <c r="F21108" s="1" t="s">
        <v>47570</v>
      </c>
      <c r="G21108" s="1" t="s">
        <v>199</v>
      </c>
    </row>
    <row r="21109" spans="1:7" x14ac:dyDescent="0.25">
      <c r="A21109" s="1">
        <v>33005265</v>
      </c>
      <c r="B21109" s="1" t="s">
        <v>27163</v>
      </c>
      <c r="C21109" s="1" t="s">
        <v>27163</v>
      </c>
      <c r="D21109" s="1" t="s">
        <v>27163</v>
      </c>
      <c r="G21109" s="1" t="s">
        <v>199</v>
      </c>
    </row>
    <row r="21110" spans="1:7" x14ac:dyDescent="0.25">
      <c r="B21110" s="1" t="s">
        <v>52356</v>
      </c>
      <c r="C21110" s="1" t="s">
        <v>52357</v>
      </c>
      <c r="D21110" s="1" t="s">
        <v>52358</v>
      </c>
      <c r="E21110" s="1" t="s">
        <v>66</v>
      </c>
      <c r="F21110" s="1" t="s">
        <v>8662</v>
      </c>
      <c r="G21110" s="1" t="s">
        <v>8663</v>
      </c>
    </row>
    <row r="21111" spans="1:7" x14ac:dyDescent="0.25">
      <c r="A21111" s="1">
        <v>39020000</v>
      </c>
      <c r="B21111" s="1" t="s">
        <v>52359</v>
      </c>
      <c r="C21111" s="1" t="s">
        <v>52359</v>
      </c>
      <c r="D21111" s="1" t="s">
        <v>52359</v>
      </c>
      <c r="G21111" s="1" t="s">
        <v>199</v>
      </c>
    </row>
    <row r="21112" spans="1:7" x14ac:dyDescent="0.25">
      <c r="A21112" s="1">
        <v>39060000</v>
      </c>
      <c r="B21112" s="1" t="s">
        <v>52360</v>
      </c>
      <c r="C21112" s="1" t="s">
        <v>52360</v>
      </c>
      <c r="D21112" s="1" t="s">
        <v>52360</v>
      </c>
      <c r="G21112" s="1" t="s">
        <v>199</v>
      </c>
    </row>
    <row r="21113" spans="1:7" x14ac:dyDescent="0.25">
      <c r="A21113" s="1">
        <v>16625003</v>
      </c>
      <c r="B21113" s="1" t="s">
        <v>52361</v>
      </c>
      <c r="C21113" s="1" t="s">
        <v>52362</v>
      </c>
      <c r="D21113" s="1" t="s">
        <v>52363</v>
      </c>
      <c r="E21113" s="1" t="s">
        <v>66</v>
      </c>
      <c r="F21113" s="1" t="s">
        <v>1754</v>
      </c>
      <c r="G21113" s="1" t="s">
        <v>1755</v>
      </c>
    </row>
    <row r="21114" spans="1:7" x14ac:dyDescent="0.25">
      <c r="A21114" s="1">
        <v>17746055</v>
      </c>
      <c r="B21114" s="1" t="s">
        <v>52364</v>
      </c>
      <c r="C21114" s="1" t="s">
        <v>52365</v>
      </c>
      <c r="D21114" s="1" t="s">
        <v>52366</v>
      </c>
      <c r="E21114" s="1" t="s">
        <v>66</v>
      </c>
      <c r="F21114" s="1" t="s">
        <v>1335</v>
      </c>
      <c r="G21114" s="1" t="s">
        <v>1336</v>
      </c>
    </row>
    <row r="21115" spans="1:7" x14ac:dyDescent="0.25">
      <c r="B21115" s="1" t="s">
        <v>52367</v>
      </c>
      <c r="C21115" s="1" t="s">
        <v>52368</v>
      </c>
      <c r="D21115" s="1" t="s">
        <v>52369</v>
      </c>
      <c r="E21115" s="1" t="s">
        <v>66</v>
      </c>
      <c r="F21115" s="1" t="s">
        <v>39965</v>
      </c>
      <c r="G21115" s="1" t="s">
        <v>39966</v>
      </c>
    </row>
    <row r="21116" spans="1:7" x14ac:dyDescent="0.25">
      <c r="B21116" s="1" t="s">
        <v>52370</v>
      </c>
      <c r="C21116" s="1" t="s">
        <v>52370</v>
      </c>
      <c r="D21116" s="1" t="s">
        <v>52370</v>
      </c>
      <c r="E21116" s="1" t="s">
        <v>66</v>
      </c>
      <c r="G21116" s="1" t="s">
        <v>199</v>
      </c>
    </row>
    <row r="21117" spans="1:7" x14ac:dyDescent="0.25">
      <c r="B21117" s="1" t="s">
        <v>42361</v>
      </c>
      <c r="C21117" s="1" t="s">
        <v>42362</v>
      </c>
      <c r="D21117" s="1" t="s">
        <v>42363</v>
      </c>
      <c r="E21117" s="1" t="s">
        <v>66</v>
      </c>
      <c r="F21117" s="1" t="s">
        <v>361</v>
      </c>
      <c r="G21117" s="1" t="s">
        <v>362</v>
      </c>
    </row>
    <row r="21118" spans="1:7" x14ac:dyDescent="0.25">
      <c r="B21118" s="1" t="s">
        <v>52371</v>
      </c>
      <c r="C21118" s="1" t="s">
        <v>52372</v>
      </c>
      <c r="D21118" s="1" t="s">
        <v>52373</v>
      </c>
      <c r="E21118" s="1" t="s">
        <v>66</v>
      </c>
      <c r="F21118" s="1" t="s">
        <v>2004</v>
      </c>
      <c r="G21118" s="1" t="s">
        <v>2005</v>
      </c>
    </row>
    <row r="21119" spans="1:7" x14ac:dyDescent="0.25">
      <c r="A21119" s="1">
        <v>33002003</v>
      </c>
      <c r="B21119" s="1" t="s">
        <v>23582</v>
      </c>
      <c r="C21119" s="1" t="s">
        <v>23583</v>
      </c>
      <c r="D21119" s="1" t="s">
        <v>23584</v>
      </c>
      <c r="E21119" s="1" t="s">
        <v>65</v>
      </c>
      <c r="F21119" s="1" t="s">
        <v>39</v>
      </c>
      <c r="G21119" s="1" t="s">
        <v>321</v>
      </c>
    </row>
    <row r="21120" spans="1:7" x14ac:dyDescent="0.25">
      <c r="B21120" s="1" t="s">
        <v>52374</v>
      </c>
      <c r="C21120" s="1" t="s">
        <v>52375</v>
      </c>
      <c r="D21120" s="1" t="s">
        <v>52376</v>
      </c>
      <c r="E21120" s="1" t="s">
        <v>66</v>
      </c>
      <c r="F21120" s="1" t="s">
        <v>15990</v>
      </c>
      <c r="G21120" s="1" t="s">
        <v>15991</v>
      </c>
    </row>
    <row r="21121" spans="1:7" x14ac:dyDescent="0.25">
      <c r="B21121" s="1" t="s">
        <v>52377</v>
      </c>
      <c r="C21121" s="1" t="s">
        <v>52378</v>
      </c>
      <c r="D21121" s="1" t="s">
        <v>52379</v>
      </c>
      <c r="E21121" s="1" t="s">
        <v>66</v>
      </c>
      <c r="F21121" s="1" t="s">
        <v>15990</v>
      </c>
      <c r="G21121" s="1" t="s">
        <v>15991</v>
      </c>
    </row>
    <row r="21122" spans="1:7" x14ac:dyDescent="0.25">
      <c r="B21122" s="1" t="s">
        <v>58</v>
      </c>
      <c r="C21122" s="1" t="s">
        <v>6115</v>
      </c>
      <c r="D21122" s="1" t="s">
        <v>58</v>
      </c>
      <c r="E21122" s="1" t="s">
        <v>66</v>
      </c>
      <c r="F21122" s="1" t="s">
        <v>104</v>
      </c>
      <c r="G21122" s="1" t="s">
        <v>6116</v>
      </c>
    </row>
    <row r="21123" spans="1:7" x14ac:dyDescent="0.25">
      <c r="B21123" s="1" t="s">
        <v>52380</v>
      </c>
      <c r="C21123" s="1" t="s">
        <v>52381</v>
      </c>
      <c r="D21123" s="1" t="s">
        <v>52382</v>
      </c>
      <c r="E21123" s="1" t="s">
        <v>66</v>
      </c>
      <c r="F21123" s="1" t="s">
        <v>498</v>
      </c>
      <c r="G21123" s="1" t="s">
        <v>499</v>
      </c>
    </row>
    <row r="21124" spans="1:7" x14ac:dyDescent="0.25">
      <c r="B21124" s="1" t="s">
        <v>52383</v>
      </c>
      <c r="C21124" s="1" t="s">
        <v>52384</v>
      </c>
      <c r="D21124" s="1" t="s">
        <v>52385</v>
      </c>
      <c r="E21124" s="1" t="s">
        <v>66</v>
      </c>
      <c r="F21124" s="1" t="s">
        <v>498</v>
      </c>
      <c r="G21124" s="1" t="s">
        <v>499</v>
      </c>
    </row>
    <row r="21125" spans="1:7" x14ac:dyDescent="0.25">
      <c r="A21125" s="1">
        <v>33001670</v>
      </c>
      <c r="B21125" s="1" t="s">
        <v>52386</v>
      </c>
      <c r="C21125" s="1" t="s">
        <v>52386</v>
      </c>
      <c r="D21125" s="1" t="s">
        <v>52386</v>
      </c>
      <c r="G21125" s="1" t="s">
        <v>199</v>
      </c>
    </row>
    <row r="21126" spans="1:7" x14ac:dyDescent="0.25">
      <c r="B21126" s="1" t="s">
        <v>52387</v>
      </c>
      <c r="C21126" s="1" t="s">
        <v>52388</v>
      </c>
      <c r="D21126" s="1" t="s">
        <v>52389</v>
      </c>
      <c r="E21126" s="1" t="s">
        <v>66</v>
      </c>
      <c r="F21126" s="1" t="s">
        <v>13677</v>
      </c>
      <c r="G21126" s="1" t="s">
        <v>13678</v>
      </c>
    </row>
    <row r="21127" spans="1:7" x14ac:dyDescent="0.25">
      <c r="B21127" s="1" t="s">
        <v>52390</v>
      </c>
      <c r="C21127" s="1" t="s">
        <v>52391</v>
      </c>
      <c r="D21127" s="1" t="s">
        <v>52392</v>
      </c>
      <c r="E21127" s="1" t="s">
        <v>66</v>
      </c>
      <c r="F21127" s="1" t="s">
        <v>387</v>
      </c>
      <c r="G21127" s="1" t="s">
        <v>388</v>
      </c>
    </row>
    <row r="21128" spans="1:7" x14ac:dyDescent="0.25">
      <c r="B21128" s="1" t="s">
        <v>52393</v>
      </c>
      <c r="C21128" s="1" t="s">
        <v>52394</v>
      </c>
      <c r="D21128" s="1" t="s">
        <v>52395</v>
      </c>
      <c r="E21128" s="1" t="s">
        <v>66</v>
      </c>
      <c r="F21128" s="1" t="s">
        <v>7430</v>
      </c>
      <c r="G21128" s="1" t="s">
        <v>199</v>
      </c>
    </row>
    <row r="21129" spans="1:7" x14ac:dyDescent="0.25">
      <c r="B21129" s="1" t="s">
        <v>52396</v>
      </c>
      <c r="C21129" s="1" t="s">
        <v>52397</v>
      </c>
      <c r="D21129" s="1" t="s">
        <v>52398</v>
      </c>
      <c r="E21129" s="1" t="s">
        <v>66</v>
      </c>
      <c r="F21129" s="1" t="s">
        <v>1057</v>
      </c>
      <c r="G21129" s="1" t="s">
        <v>1058</v>
      </c>
    </row>
    <row r="21130" spans="1:7" x14ac:dyDescent="0.25">
      <c r="B21130" s="1" t="s">
        <v>52399</v>
      </c>
      <c r="C21130" s="1" t="s">
        <v>52400</v>
      </c>
      <c r="D21130" s="1" t="s">
        <v>52401</v>
      </c>
      <c r="E21130" s="1" t="s">
        <v>66</v>
      </c>
      <c r="G21130" s="1" t="s">
        <v>199</v>
      </c>
    </row>
    <row r="21131" spans="1:7" x14ac:dyDescent="0.25">
      <c r="B21131" s="1" t="s">
        <v>52402</v>
      </c>
      <c r="C21131" s="1" t="s">
        <v>52403</v>
      </c>
      <c r="D21131" s="1" t="s">
        <v>52404</v>
      </c>
      <c r="E21131" s="1" t="s">
        <v>66</v>
      </c>
      <c r="F21131" s="1" t="s">
        <v>3401</v>
      </c>
      <c r="G21131" s="1" t="s">
        <v>3402</v>
      </c>
    </row>
    <row r="21132" spans="1:7" x14ac:dyDescent="0.25">
      <c r="B21132" s="1" t="s">
        <v>52405</v>
      </c>
      <c r="C21132" s="1" t="s">
        <v>52406</v>
      </c>
      <c r="D21132" s="1" t="s">
        <v>52407</v>
      </c>
      <c r="E21132" s="1" t="s">
        <v>66</v>
      </c>
      <c r="F21132" s="1" t="s">
        <v>3401</v>
      </c>
      <c r="G21132" s="1" t="s">
        <v>3402</v>
      </c>
    </row>
    <row r="21133" spans="1:7" x14ac:dyDescent="0.25">
      <c r="B21133" s="1" t="s">
        <v>52408</v>
      </c>
      <c r="C21133" s="1" t="s">
        <v>52409</v>
      </c>
      <c r="D21133" s="1" t="s">
        <v>52410</v>
      </c>
      <c r="E21133" s="1" t="s">
        <v>66</v>
      </c>
      <c r="F21133" s="1" t="s">
        <v>1057</v>
      </c>
      <c r="G21133" s="1" t="s">
        <v>1058</v>
      </c>
    </row>
    <row r="21134" spans="1:7" x14ac:dyDescent="0.25">
      <c r="B21134" s="1" t="s">
        <v>52411</v>
      </c>
      <c r="C21134" s="1" t="s">
        <v>52412</v>
      </c>
      <c r="D21134" s="1" t="s">
        <v>52413</v>
      </c>
      <c r="E21134" s="1" t="s">
        <v>66</v>
      </c>
      <c r="F21134" s="1" t="s">
        <v>1057</v>
      </c>
      <c r="G21134" s="1" t="s">
        <v>1058</v>
      </c>
    </row>
    <row r="21135" spans="1:7" x14ac:dyDescent="0.25">
      <c r="B21135" s="1" t="s">
        <v>12765</v>
      </c>
      <c r="C21135" s="1" t="s">
        <v>12766</v>
      </c>
      <c r="D21135" s="1" t="s">
        <v>12767</v>
      </c>
      <c r="E21135" s="1" t="s">
        <v>66</v>
      </c>
      <c r="F21135" s="1" t="s">
        <v>300</v>
      </c>
      <c r="G21135" s="1" t="s">
        <v>301</v>
      </c>
    </row>
    <row r="21136" spans="1:7" x14ac:dyDescent="0.25">
      <c r="A21136" s="1">
        <v>33001687</v>
      </c>
      <c r="B21136" s="1" t="s">
        <v>52414</v>
      </c>
      <c r="C21136" s="1" t="s">
        <v>52415</v>
      </c>
      <c r="D21136" s="1" t="s">
        <v>52416</v>
      </c>
      <c r="E21136" s="1" t="s">
        <v>66</v>
      </c>
      <c r="F21136" s="1" t="s">
        <v>176</v>
      </c>
      <c r="G21136" s="1" t="s">
        <v>177</v>
      </c>
    </row>
    <row r="21137" spans="1:7" x14ac:dyDescent="0.25">
      <c r="A21137" s="1">
        <v>33950243</v>
      </c>
      <c r="B21137" s="1" t="s">
        <v>52417</v>
      </c>
      <c r="C21137" s="1" t="s">
        <v>52417</v>
      </c>
      <c r="D21137" s="1" t="s">
        <v>52417</v>
      </c>
      <c r="G21137" s="1" t="s">
        <v>199</v>
      </c>
    </row>
    <row r="21138" spans="1:7" x14ac:dyDescent="0.25">
      <c r="A21138" s="1">
        <v>33950244</v>
      </c>
      <c r="B21138" s="1" t="s">
        <v>52418</v>
      </c>
      <c r="C21138" s="1" t="s">
        <v>52419</v>
      </c>
      <c r="D21138" s="1" t="s">
        <v>52420</v>
      </c>
      <c r="E21138" s="1" t="s">
        <v>66</v>
      </c>
      <c r="F21138" s="1" t="s">
        <v>382</v>
      </c>
      <c r="G21138" s="1" t="s">
        <v>383</v>
      </c>
    </row>
    <row r="21139" spans="1:7" x14ac:dyDescent="0.25">
      <c r="A21139" s="1">
        <v>33901270</v>
      </c>
      <c r="B21139" s="1" t="s">
        <v>52421</v>
      </c>
      <c r="C21139" s="1" t="s">
        <v>52422</v>
      </c>
      <c r="D21139" s="1" t="s">
        <v>52423</v>
      </c>
      <c r="E21139" s="1" t="s">
        <v>66</v>
      </c>
      <c r="F21139" s="1" t="s">
        <v>1057</v>
      </c>
      <c r="G21139" s="1" t="s">
        <v>1058</v>
      </c>
    </row>
    <row r="21140" spans="1:7" x14ac:dyDescent="0.25">
      <c r="A21140" s="1">
        <v>33901271</v>
      </c>
      <c r="B21140" s="1" t="s">
        <v>52424</v>
      </c>
      <c r="C21140" s="1" t="s">
        <v>52425</v>
      </c>
      <c r="D21140" s="1" t="s">
        <v>52426</v>
      </c>
      <c r="G21140" s="1" t="s">
        <v>199</v>
      </c>
    </row>
    <row r="21141" spans="1:7" x14ac:dyDescent="0.25">
      <c r="B21141" s="1" t="s">
        <v>52427</v>
      </c>
      <c r="C21141" s="1" t="s">
        <v>52428</v>
      </c>
      <c r="D21141" s="1" t="s">
        <v>52427</v>
      </c>
      <c r="E21141" s="1" t="s">
        <v>66</v>
      </c>
      <c r="G21141" s="1" t="s">
        <v>199</v>
      </c>
    </row>
    <row r="21142" spans="1:7" x14ac:dyDescent="0.25">
      <c r="B21142" s="1" t="s">
        <v>52429</v>
      </c>
      <c r="C21142" s="1" t="s">
        <v>52429</v>
      </c>
      <c r="D21142" s="1" t="s">
        <v>52429</v>
      </c>
      <c r="E21142" s="1" t="s">
        <v>66</v>
      </c>
      <c r="G21142" s="1" t="s">
        <v>199</v>
      </c>
    </row>
    <row r="21143" spans="1:7" x14ac:dyDescent="0.25">
      <c r="B21143" s="1" t="s">
        <v>52430</v>
      </c>
      <c r="C21143" s="1" t="s">
        <v>52430</v>
      </c>
      <c r="D21143" s="1" t="s">
        <v>52430</v>
      </c>
      <c r="E21143" s="1" t="s">
        <v>66</v>
      </c>
      <c r="G21143" s="1" t="s">
        <v>199</v>
      </c>
    </row>
    <row r="21144" spans="1:7" x14ac:dyDescent="0.25">
      <c r="B21144" s="1" t="s">
        <v>52431</v>
      </c>
      <c r="C21144" s="1" t="s">
        <v>52431</v>
      </c>
      <c r="D21144" s="1" t="s">
        <v>52431</v>
      </c>
      <c r="E21144" s="1" t="s">
        <v>66</v>
      </c>
      <c r="G21144" s="1" t="s">
        <v>199</v>
      </c>
    </row>
    <row r="21145" spans="1:7" x14ac:dyDescent="0.25">
      <c r="B21145" s="1" t="s">
        <v>52432</v>
      </c>
      <c r="C21145" s="1" t="s">
        <v>52432</v>
      </c>
      <c r="D21145" s="1" t="s">
        <v>52432</v>
      </c>
      <c r="E21145" s="1" t="s">
        <v>66</v>
      </c>
      <c r="G21145" s="1" t="s">
        <v>199</v>
      </c>
    </row>
    <row r="21146" spans="1:7" x14ac:dyDescent="0.25">
      <c r="B21146" s="1" t="s">
        <v>10189</v>
      </c>
      <c r="C21146" s="1" t="s">
        <v>14686</v>
      </c>
      <c r="D21146" s="1" t="s">
        <v>14687</v>
      </c>
      <c r="E21146" s="1" t="s">
        <v>66</v>
      </c>
      <c r="F21146" s="1" t="s">
        <v>931</v>
      </c>
      <c r="G21146" s="1" t="s">
        <v>932</v>
      </c>
    </row>
    <row r="21147" spans="1:7" x14ac:dyDescent="0.25">
      <c r="B21147" s="1" t="s">
        <v>10189</v>
      </c>
      <c r="C21147" s="1" t="s">
        <v>14686</v>
      </c>
      <c r="D21147" s="1" t="s">
        <v>14687</v>
      </c>
      <c r="E21147" s="1" t="s">
        <v>66</v>
      </c>
      <c r="F21147" s="1" t="s">
        <v>931</v>
      </c>
      <c r="G21147" s="1" t="s">
        <v>932</v>
      </c>
    </row>
    <row r="21148" spans="1:7" x14ac:dyDescent="0.25">
      <c r="B21148" s="1" t="s">
        <v>14213</v>
      </c>
      <c r="C21148" s="1" t="s">
        <v>14214</v>
      </c>
      <c r="D21148" s="1" t="s">
        <v>14215</v>
      </c>
      <c r="E21148" s="1" t="s">
        <v>66</v>
      </c>
      <c r="F21148" s="1" t="s">
        <v>923</v>
      </c>
      <c r="G21148" s="1" t="s">
        <v>924</v>
      </c>
    </row>
    <row r="21149" spans="1:7" x14ac:dyDescent="0.25">
      <c r="B21149" s="1" t="s">
        <v>40918</v>
      </c>
      <c r="C21149" s="1" t="s">
        <v>40919</v>
      </c>
      <c r="D21149" s="1" t="s">
        <v>40920</v>
      </c>
      <c r="E21149" s="1" t="s">
        <v>66</v>
      </c>
      <c r="F21149" s="1" t="s">
        <v>2507</v>
      </c>
      <c r="G21149" s="1" t="s">
        <v>2508</v>
      </c>
    </row>
    <row r="21150" spans="1:7" x14ac:dyDescent="0.25">
      <c r="B21150" s="1" t="s">
        <v>4204</v>
      </c>
      <c r="C21150" s="1" t="s">
        <v>4205</v>
      </c>
      <c r="D21150" s="1" t="s">
        <v>4206</v>
      </c>
      <c r="E21150" s="1" t="s">
        <v>66</v>
      </c>
      <c r="F21150" s="1" t="s">
        <v>4207</v>
      </c>
      <c r="G21150" s="1" t="s">
        <v>4208</v>
      </c>
    </row>
    <row r="21151" spans="1:7" x14ac:dyDescent="0.25">
      <c r="B21151" s="1" t="s">
        <v>39640</v>
      </c>
      <c r="C21151" s="1" t="s">
        <v>39641</v>
      </c>
      <c r="D21151" s="1" t="s">
        <v>50880</v>
      </c>
      <c r="E21151" s="1" t="s">
        <v>66</v>
      </c>
      <c r="F21151" s="1" t="s">
        <v>4167</v>
      </c>
      <c r="G21151" s="1" t="s">
        <v>4168</v>
      </c>
    </row>
    <row r="21152" spans="1:7" x14ac:dyDescent="0.25">
      <c r="B21152" s="1" t="s">
        <v>17248</v>
      </c>
      <c r="C21152" s="1" t="s">
        <v>17249</v>
      </c>
      <c r="D21152" s="1" t="s">
        <v>17250</v>
      </c>
      <c r="E21152" s="1" t="s">
        <v>66</v>
      </c>
      <c r="F21152" s="1" t="s">
        <v>579</v>
      </c>
      <c r="G21152" s="1" t="s">
        <v>580</v>
      </c>
    </row>
    <row r="21153" spans="1:7" x14ac:dyDescent="0.25">
      <c r="B21153" s="1" t="s">
        <v>52433</v>
      </c>
      <c r="C21153" s="1" t="s">
        <v>52434</v>
      </c>
      <c r="D21153" s="1" t="s">
        <v>52435</v>
      </c>
      <c r="E21153" s="1" t="s">
        <v>66</v>
      </c>
      <c r="F21153" s="1" t="s">
        <v>356</v>
      </c>
      <c r="G21153" s="1" t="s">
        <v>357</v>
      </c>
    </row>
    <row r="21154" spans="1:7" x14ac:dyDescent="0.25">
      <c r="B21154" s="1" t="s">
        <v>52436</v>
      </c>
      <c r="C21154" s="1" t="s">
        <v>52437</v>
      </c>
      <c r="D21154" s="1" t="s">
        <v>52438</v>
      </c>
      <c r="E21154" s="1" t="s">
        <v>66</v>
      </c>
      <c r="F21154" s="1" t="s">
        <v>356</v>
      </c>
      <c r="G21154" s="1" t="s">
        <v>357</v>
      </c>
    </row>
    <row r="21155" spans="1:7" x14ac:dyDescent="0.25">
      <c r="B21155" s="1" t="s">
        <v>52439</v>
      </c>
      <c r="C21155" s="1" t="s">
        <v>52440</v>
      </c>
      <c r="D21155" s="1" t="s">
        <v>52441</v>
      </c>
      <c r="E21155" s="1" t="s">
        <v>66</v>
      </c>
      <c r="F21155" s="1" t="s">
        <v>356</v>
      </c>
      <c r="G21155" s="1" t="s">
        <v>357</v>
      </c>
    </row>
    <row r="21156" spans="1:7" x14ac:dyDescent="0.25">
      <c r="B21156" s="1" t="s">
        <v>52442</v>
      </c>
      <c r="C21156" s="1" t="s">
        <v>52443</v>
      </c>
      <c r="D21156" s="1" t="s">
        <v>52443</v>
      </c>
      <c r="E21156" s="1" t="s">
        <v>66</v>
      </c>
      <c r="F21156" s="1" t="s">
        <v>356</v>
      </c>
      <c r="G21156" s="1" t="s">
        <v>357</v>
      </c>
    </row>
    <row r="21157" spans="1:7" x14ac:dyDescent="0.25">
      <c r="B21157" s="1" t="s">
        <v>52444</v>
      </c>
      <c r="C21157" s="1" t="s">
        <v>52445</v>
      </c>
      <c r="D21157" s="1" t="s">
        <v>52446</v>
      </c>
      <c r="E21157" s="1" t="s">
        <v>66</v>
      </c>
      <c r="F21157" s="1" t="s">
        <v>356</v>
      </c>
      <c r="G21157" s="1" t="s">
        <v>357</v>
      </c>
    </row>
    <row r="21158" spans="1:7" x14ac:dyDescent="0.25">
      <c r="A21158" s="1">
        <v>35085340</v>
      </c>
      <c r="B21158" s="1" t="s">
        <v>52447</v>
      </c>
      <c r="C21158" s="1" t="s">
        <v>52448</v>
      </c>
      <c r="D21158" s="1" t="s">
        <v>52449</v>
      </c>
      <c r="F21158" s="1" t="s">
        <v>3186</v>
      </c>
      <c r="G21158" s="1" t="s">
        <v>3187</v>
      </c>
    </row>
    <row r="21159" spans="1:7" x14ac:dyDescent="0.25">
      <c r="A21159" s="1">
        <v>35085341</v>
      </c>
      <c r="B21159" s="1" t="s">
        <v>52450</v>
      </c>
      <c r="C21159" s="1" t="s">
        <v>52451</v>
      </c>
      <c r="D21159" s="1" t="s">
        <v>52452</v>
      </c>
      <c r="E21159" s="1" t="s">
        <v>66</v>
      </c>
      <c r="F21159" s="1" t="s">
        <v>3186</v>
      </c>
      <c r="G21159" s="1" t="s">
        <v>3187</v>
      </c>
    </row>
    <row r="21160" spans="1:7" x14ac:dyDescent="0.25">
      <c r="A21160" s="1">
        <v>35085342</v>
      </c>
      <c r="B21160" s="1" t="s">
        <v>52453</v>
      </c>
      <c r="C21160" s="1" t="s">
        <v>52454</v>
      </c>
      <c r="D21160" s="1" t="s">
        <v>52455</v>
      </c>
      <c r="E21160" s="1" t="s">
        <v>66</v>
      </c>
      <c r="F21160" s="1" t="s">
        <v>3186</v>
      </c>
      <c r="G21160" s="1" t="s">
        <v>3187</v>
      </c>
    </row>
    <row r="21161" spans="1:7" x14ac:dyDescent="0.25">
      <c r="A21161" s="1">
        <v>35085343</v>
      </c>
      <c r="B21161" s="1" t="s">
        <v>52456</v>
      </c>
      <c r="C21161" s="1" t="s">
        <v>52457</v>
      </c>
      <c r="D21161" s="1" t="s">
        <v>52458</v>
      </c>
      <c r="E21161" s="1" t="s">
        <v>66</v>
      </c>
      <c r="F21161" s="1" t="s">
        <v>3186</v>
      </c>
      <c r="G21161" s="1" t="s">
        <v>3187</v>
      </c>
    </row>
    <row r="21162" spans="1:7" x14ac:dyDescent="0.25">
      <c r="A21162" s="1">
        <v>35085345</v>
      </c>
      <c r="B21162" s="1" t="s">
        <v>52459</v>
      </c>
      <c r="C21162" s="1" t="s">
        <v>52460</v>
      </c>
      <c r="D21162" s="1" t="s">
        <v>52461</v>
      </c>
      <c r="E21162" s="1" t="s">
        <v>66</v>
      </c>
      <c r="F21162" s="1" t="s">
        <v>3186</v>
      </c>
      <c r="G21162" s="1" t="s">
        <v>3187</v>
      </c>
    </row>
    <row r="21163" spans="1:7" x14ac:dyDescent="0.25">
      <c r="A21163" s="1">
        <v>35085344</v>
      </c>
      <c r="B21163" s="1" t="s">
        <v>52462</v>
      </c>
      <c r="C21163" s="1" t="s">
        <v>52463</v>
      </c>
      <c r="D21163" s="1" t="s">
        <v>52464</v>
      </c>
      <c r="E21163" s="1" t="s">
        <v>66</v>
      </c>
      <c r="F21163" s="1" t="s">
        <v>3186</v>
      </c>
      <c r="G21163" s="1" t="s">
        <v>3187</v>
      </c>
    </row>
    <row r="21164" spans="1:7" x14ac:dyDescent="0.25">
      <c r="A21164" s="1">
        <v>35085346</v>
      </c>
      <c r="B21164" s="1" t="s">
        <v>52465</v>
      </c>
      <c r="C21164" s="1" t="s">
        <v>52466</v>
      </c>
      <c r="D21164" s="1" t="s">
        <v>52467</v>
      </c>
      <c r="E21164" s="1" t="s">
        <v>66</v>
      </c>
      <c r="F21164" s="1" t="s">
        <v>3186</v>
      </c>
      <c r="G21164" s="1" t="s">
        <v>3187</v>
      </c>
    </row>
    <row r="21165" spans="1:7" x14ac:dyDescent="0.25">
      <c r="A21165" s="1">
        <v>19046117</v>
      </c>
      <c r="B21165" s="1" t="s">
        <v>52468</v>
      </c>
      <c r="C21165" s="1" t="s">
        <v>52469</v>
      </c>
      <c r="D21165" s="1" t="s">
        <v>52470</v>
      </c>
      <c r="E21165" s="1" t="s">
        <v>66</v>
      </c>
      <c r="F21165" s="1" t="s">
        <v>493</v>
      </c>
      <c r="G21165" s="1" t="s">
        <v>494</v>
      </c>
    </row>
    <row r="21166" spans="1:7" x14ac:dyDescent="0.25">
      <c r="A21166" s="1">
        <v>35085360</v>
      </c>
      <c r="B21166" s="1" t="s">
        <v>52471</v>
      </c>
      <c r="C21166" s="1" t="s">
        <v>52472</v>
      </c>
      <c r="D21166" s="1" t="s">
        <v>52471</v>
      </c>
      <c r="E21166" s="1" t="s">
        <v>66</v>
      </c>
      <c r="F21166" s="1" t="s">
        <v>3186</v>
      </c>
      <c r="G21166" s="1" t="s">
        <v>3187</v>
      </c>
    </row>
    <row r="21167" spans="1:7" x14ac:dyDescent="0.25">
      <c r="A21167" s="1">
        <v>35085361</v>
      </c>
      <c r="B21167" s="1" t="s">
        <v>52473</v>
      </c>
      <c r="C21167" s="1" t="s">
        <v>52474</v>
      </c>
      <c r="D21167" s="1" t="s">
        <v>52473</v>
      </c>
      <c r="E21167" s="1" t="s">
        <v>66</v>
      </c>
      <c r="F21167" s="1" t="s">
        <v>3186</v>
      </c>
      <c r="G21167" s="1" t="s">
        <v>3187</v>
      </c>
    </row>
    <row r="21168" spans="1:7" x14ac:dyDescent="0.25">
      <c r="A21168" s="1">
        <v>35085363</v>
      </c>
      <c r="B21168" s="1" t="s">
        <v>52475</v>
      </c>
      <c r="C21168" s="1" t="s">
        <v>52476</v>
      </c>
      <c r="D21168" s="1" t="s">
        <v>52475</v>
      </c>
      <c r="E21168" s="1" t="s">
        <v>66</v>
      </c>
      <c r="F21168" s="1" t="s">
        <v>3186</v>
      </c>
      <c r="G21168" s="1" t="s">
        <v>3187</v>
      </c>
    </row>
    <row r="21169" spans="1:7" x14ac:dyDescent="0.25">
      <c r="A21169" s="1">
        <v>35085362</v>
      </c>
      <c r="B21169" s="1" t="s">
        <v>52477</v>
      </c>
      <c r="C21169" s="1" t="s">
        <v>52478</v>
      </c>
      <c r="D21169" s="1" t="s">
        <v>52477</v>
      </c>
      <c r="E21169" s="1" t="s">
        <v>66</v>
      </c>
      <c r="F21169" s="1" t="s">
        <v>3186</v>
      </c>
      <c r="G21169" s="1" t="s">
        <v>3187</v>
      </c>
    </row>
    <row r="21170" spans="1:7" x14ac:dyDescent="0.25">
      <c r="A21170" s="1">
        <v>35085364</v>
      </c>
      <c r="B21170" s="1" t="s">
        <v>52479</v>
      </c>
      <c r="C21170" s="1" t="s">
        <v>52480</v>
      </c>
      <c r="D21170" s="1" t="s">
        <v>52479</v>
      </c>
      <c r="E21170" s="1" t="s">
        <v>66</v>
      </c>
      <c r="F21170" s="1" t="s">
        <v>3186</v>
      </c>
      <c r="G21170" s="1" t="s">
        <v>3187</v>
      </c>
    </row>
    <row r="21171" spans="1:7" x14ac:dyDescent="0.25">
      <c r="A21171" s="1">
        <v>35085365</v>
      </c>
      <c r="B21171" s="1" t="s">
        <v>52481</v>
      </c>
      <c r="C21171" s="1" t="s">
        <v>52482</v>
      </c>
      <c r="D21171" s="1" t="s">
        <v>52481</v>
      </c>
      <c r="E21171" s="1" t="s">
        <v>66</v>
      </c>
      <c r="F21171" s="1" t="s">
        <v>3186</v>
      </c>
      <c r="G21171" s="1" t="s">
        <v>3187</v>
      </c>
    </row>
    <row r="21172" spans="1:7" x14ac:dyDescent="0.25">
      <c r="A21172" s="1">
        <v>35085366</v>
      </c>
      <c r="B21172" s="1" t="s">
        <v>52483</v>
      </c>
      <c r="C21172" s="1" t="s">
        <v>52484</v>
      </c>
      <c r="D21172" s="1" t="s">
        <v>52483</v>
      </c>
      <c r="E21172" s="1" t="s">
        <v>66</v>
      </c>
      <c r="F21172" s="1" t="s">
        <v>3186</v>
      </c>
      <c r="G21172" s="1" t="s">
        <v>3187</v>
      </c>
    </row>
    <row r="21173" spans="1:7" x14ac:dyDescent="0.25">
      <c r="A21173" s="1">
        <v>35085370</v>
      </c>
      <c r="B21173" s="1" t="s">
        <v>52485</v>
      </c>
      <c r="C21173" s="1" t="s">
        <v>52486</v>
      </c>
      <c r="D21173" s="1" t="s">
        <v>52485</v>
      </c>
      <c r="E21173" s="1" t="s">
        <v>66</v>
      </c>
      <c r="F21173" s="1" t="s">
        <v>3186</v>
      </c>
      <c r="G21173" s="1" t="s">
        <v>3187</v>
      </c>
    </row>
    <row r="21174" spans="1:7" x14ac:dyDescent="0.25">
      <c r="A21174" s="1">
        <v>35085371</v>
      </c>
      <c r="B21174" s="1" t="s">
        <v>52487</v>
      </c>
      <c r="C21174" s="1" t="s">
        <v>52488</v>
      </c>
      <c r="D21174" s="1" t="s">
        <v>52487</v>
      </c>
      <c r="E21174" s="1" t="s">
        <v>66</v>
      </c>
      <c r="F21174" s="1" t="s">
        <v>3186</v>
      </c>
      <c r="G21174" s="1" t="s">
        <v>3187</v>
      </c>
    </row>
    <row r="21175" spans="1:7" x14ac:dyDescent="0.25">
      <c r="A21175" s="1">
        <v>35085374</v>
      </c>
      <c r="B21175" s="1" t="s">
        <v>52489</v>
      </c>
      <c r="C21175" s="1" t="s">
        <v>52490</v>
      </c>
      <c r="D21175" s="1" t="s">
        <v>52489</v>
      </c>
      <c r="E21175" s="1" t="s">
        <v>66</v>
      </c>
      <c r="F21175" s="1" t="s">
        <v>3186</v>
      </c>
      <c r="G21175" s="1" t="s">
        <v>3187</v>
      </c>
    </row>
    <row r="21176" spans="1:7" x14ac:dyDescent="0.25">
      <c r="A21176" s="1">
        <v>35085372</v>
      </c>
      <c r="B21176" s="1" t="s">
        <v>52491</v>
      </c>
      <c r="C21176" s="1" t="s">
        <v>52492</v>
      </c>
      <c r="D21176" s="1" t="s">
        <v>52491</v>
      </c>
      <c r="E21176" s="1" t="s">
        <v>66</v>
      </c>
      <c r="F21176" s="1" t="s">
        <v>3186</v>
      </c>
      <c r="G21176" s="1" t="s">
        <v>3187</v>
      </c>
    </row>
    <row r="21177" spans="1:7" x14ac:dyDescent="0.25">
      <c r="A21177" s="1">
        <v>35085373</v>
      </c>
      <c r="B21177" s="1" t="s">
        <v>52493</v>
      </c>
      <c r="C21177" s="1" t="s">
        <v>52494</v>
      </c>
      <c r="D21177" s="1" t="s">
        <v>52493</v>
      </c>
      <c r="E21177" s="1" t="s">
        <v>66</v>
      </c>
      <c r="F21177" s="1" t="s">
        <v>3186</v>
      </c>
      <c r="G21177" s="1" t="s">
        <v>3187</v>
      </c>
    </row>
    <row r="21178" spans="1:7" x14ac:dyDescent="0.25">
      <c r="B21178" s="1" t="s">
        <v>48892</v>
      </c>
      <c r="C21178" s="1" t="s">
        <v>48893</v>
      </c>
      <c r="D21178" s="1" t="s">
        <v>48894</v>
      </c>
      <c r="E21178" s="1" t="s">
        <v>66</v>
      </c>
      <c r="F21178" s="1" t="s">
        <v>480</v>
      </c>
      <c r="G21178" s="1" t="s">
        <v>481</v>
      </c>
    </row>
    <row r="21179" spans="1:7" x14ac:dyDescent="0.25">
      <c r="A21179" s="1">
        <v>35085375</v>
      </c>
      <c r="B21179" s="1" t="s">
        <v>52495</v>
      </c>
      <c r="C21179" s="1" t="s">
        <v>52496</v>
      </c>
      <c r="D21179" s="1" t="s">
        <v>52495</v>
      </c>
      <c r="E21179" s="1" t="s">
        <v>66</v>
      </c>
      <c r="F21179" s="1" t="s">
        <v>3186</v>
      </c>
      <c r="G21179" s="1" t="s">
        <v>3187</v>
      </c>
    </row>
    <row r="21180" spans="1:7" x14ac:dyDescent="0.25">
      <c r="A21180" s="1">
        <v>35085376</v>
      </c>
      <c r="B21180" s="1" t="s">
        <v>52497</v>
      </c>
      <c r="C21180" s="1" t="s">
        <v>52498</v>
      </c>
      <c r="D21180" s="1" t="s">
        <v>52497</v>
      </c>
      <c r="E21180" s="1" t="s">
        <v>66</v>
      </c>
      <c r="F21180" s="1" t="s">
        <v>3186</v>
      </c>
      <c r="G21180" s="1" t="s">
        <v>3187</v>
      </c>
    </row>
    <row r="21181" spans="1:7" x14ac:dyDescent="0.25">
      <c r="B21181" s="1" t="s">
        <v>52499</v>
      </c>
      <c r="C21181" s="1" t="s">
        <v>52500</v>
      </c>
      <c r="D21181" s="1" t="s">
        <v>52501</v>
      </c>
      <c r="E21181" s="1" t="s">
        <v>66</v>
      </c>
      <c r="G21181" s="1" t="s">
        <v>199</v>
      </c>
    </row>
    <row r="21182" spans="1:7" x14ac:dyDescent="0.25">
      <c r="B21182" s="1" t="s">
        <v>52502</v>
      </c>
      <c r="C21182" s="1" t="s">
        <v>52503</v>
      </c>
      <c r="D21182" s="1" t="s">
        <v>52504</v>
      </c>
      <c r="E21182" s="1" t="s">
        <v>66</v>
      </c>
      <c r="G21182" s="1" t="s">
        <v>199</v>
      </c>
    </row>
    <row r="21183" spans="1:7" x14ac:dyDescent="0.25">
      <c r="B21183" s="1" t="s">
        <v>52505</v>
      </c>
      <c r="C21183" s="1" t="s">
        <v>52506</v>
      </c>
      <c r="D21183" s="1" t="s">
        <v>52507</v>
      </c>
      <c r="E21183" s="1" t="s">
        <v>66</v>
      </c>
      <c r="F21183" s="1" t="s">
        <v>382</v>
      </c>
      <c r="G21183" s="1" t="s">
        <v>383</v>
      </c>
    </row>
    <row r="21184" spans="1:7" x14ac:dyDescent="0.25">
      <c r="A21184" s="1">
        <v>33901273</v>
      </c>
      <c r="B21184" s="1" t="s">
        <v>52508</v>
      </c>
      <c r="C21184" s="1" t="s">
        <v>52509</v>
      </c>
      <c r="D21184" s="1" t="s">
        <v>52510</v>
      </c>
      <c r="E21184" s="1" t="s">
        <v>66</v>
      </c>
      <c r="F21184" s="1" t="s">
        <v>36</v>
      </c>
      <c r="G21184" s="1" t="s">
        <v>1724</v>
      </c>
    </row>
    <row r="21185" spans="1:7" x14ac:dyDescent="0.25">
      <c r="A21185" s="1">
        <v>33901274</v>
      </c>
      <c r="B21185" s="1" t="s">
        <v>52511</v>
      </c>
      <c r="C21185" s="1" t="s">
        <v>52512</v>
      </c>
      <c r="D21185" s="1" t="s">
        <v>52513</v>
      </c>
      <c r="E21185" s="1" t="s">
        <v>66</v>
      </c>
      <c r="F21185" s="1" t="s">
        <v>1192</v>
      </c>
      <c r="G21185" s="1" t="s">
        <v>1193</v>
      </c>
    </row>
    <row r="21186" spans="1:7" x14ac:dyDescent="0.25">
      <c r="A21186" s="1">
        <v>33901272</v>
      </c>
      <c r="B21186" s="1" t="s">
        <v>52514</v>
      </c>
      <c r="C21186" s="1" t="s">
        <v>52515</v>
      </c>
      <c r="D21186" s="1" t="s">
        <v>52516</v>
      </c>
      <c r="E21186" s="1" t="s">
        <v>66</v>
      </c>
      <c r="F21186" s="1" t="s">
        <v>36</v>
      </c>
      <c r="G21186" s="1" t="s">
        <v>1724</v>
      </c>
    </row>
    <row r="21187" spans="1:7" x14ac:dyDescent="0.25">
      <c r="A21187" s="1">
        <v>35520400</v>
      </c>
      <c r="B21187" s="1" t="s">
        <v>50221</v>
      </c>
      <c r="C21187" s="1" t="s">
        <v>50222</v>
      </c>
      <c r="D21187" s="1" t="s">
        <v>50223</v>
      </c>
      <c r="E21187" s="1" t="s">
        <v>66</v>
      </c>
      <c r="F21187" s="1" t="s">
        <v>31</v>
      </c>
      <c r="G21187" s="1" t="s">
        <v>1313</v>
      </c>
    </row>
    <row r="21188" spans="1:7" x14ac:dyDescent="0.25">
      <c r="A21188" s="1">
        <v>35520401</v>
      </c>
      <c r="B21188" s="1" t="s">
        <v>52517</v>
      </c>
      <c r="C21188" s="1" t="s">
        <v>50225</v>
      </c>
      <c r="D21188" s="1" t="s">
        <v>52518</v>
      </c>
      <c r="E21188" s="1" t="s">
        <v>66</v>
      </c>
      <c r="F21188" s="1" t="s">
        <v>31</v>
      </c>
      <c r="G21188" s="1" t="s">
        <v>1313</v>
      </c>
    </row>
    <row r="21189" spans="1:7" x14ac:dyDescent="0.25">
      <c r="B21189" s="1" t="s">
        <v>52519</v>
      </c>
      <c r="C21189" s="1" t="s">
        <v>52520</v>
      </c>
      <c r="D21189" s="1" t="s">
        <v>52521</v>
      </c>
      <c r="E21189" s="1" t="s">
        <v>66</v>
      </c>
      <c r="F21189" s="1" t="s">
        <v>171</v>
      </c>
      <c r="G21189" s="1" t="s">
        <v>172</v>
      </c>
    </row>
    <row r="21190" spans="1:7" x14ac:dyDescent="0.25">
      <c r="A21190" s="1">
        <v>35510453</v>
      </c>
      <c r="B21190" s="1" t="s">
        <v>52522</v>
      </c>
      <c r="C21190" s="1" t="s">
        <v>52523</v>
      </c>
      <c r="D21190" s="1" t="s">
        <v>52524</v>
      </c>
      <c r="E21190" s="1" t="s">
        <v>66</v>
      </c>
      <c r="F21190" s="1" t="s">
        <v>4167</v>
      </c>
      <c r="G21190" s="1" t="s">
        <v>4168</v>
      </c>
    </row>
    <row r="21191" spans="1:7" x14ac:dyDescent="0.25">
      <c r="A21191" s="1">
        <v>35260874</v>
      </c>
      <c r="B21191" s="1" t="s">
        <v>52525</v>
      </c>
      <c r="C21191" s="1" t="s">
        <v>52526</v>
      </c>
      <c r="D21191" s="1" t="s">
        <v>52527</v>
      </c>
      <c r="E21191" s="1" t="s">
        <v>66</v>
      </c>
      <c r="F21191" s="1" t="s">
        <v>52528</v>
      </c>
      <c r="G21191" s="1" t="s">
        <v>52529</v>
      </c>
    </row>
    <row r="21192" spans="1:7" x14ac:dyDescent="0.25">
      <c r="B21192" s="1" t="s">
        <v>52530</v>
      </c>
      <c r="C21192" s="1" t="s">
        <v>52531</v>
      </c>
      <c r="D21192" s="1" t="s">
        <v>52532</v>
      </c>
      <c r="E21192" s="1" t="s">
        <v>66</v>
      </c>
      <c r="F21192" s="1" t="s">
        <v>16506</v>
      </c>
      <c r="G21192" s="1" t="s">
        <v>16507</v>
      </c>
    </row>
    <row r="21193" spans="1:7" x14ac:dyDescent="0.25">
      <c r="B21193" s="1" t="s">
        <v>52533</v>
      </c>
      <c r="C21193" s="1" t="s">
        <v>52534</v>
      </c>
      <c r="D21193" s="1" t="s">
        <v>52535</v>
      </c>
      <c r="E21193" s="1" t="s">
        <v>66</v>
      </c>
      <c r="F21193" s="1" t="s">
        <v>41858</v>
      </c>
      <c r="G21193" s="1" t="s">
        <v>41859</v>
      </c>
    </row>
    <row r="21194" spans="1:7" x14ac:dyDescent="0.25">
      <c r="A21194" s="1">
        <v>37110040</v>
      </c>
      <c r="B21194" s="1" t="s">
        <v>52536</v>
      </c>
      <c r="C21194" s="1" t="s">
        <v>52536</v>
      </c>
      <c r="D21194" s="1" t="s">
        <v>52536</v>
      </c>
      <c r="G21194" s="1" t="s">
        <v>199</v>
      </c>
    </row>
    <row r="21195" spans="1:7" x14ac:dyDescent="0.25">
      <c r="B21195" s="1" t="s">
        <v>52537</v>
      </c>
      <c r="C21195" s="1" t="s">
        <v>52538</v>
      </c>
      <c r="D21195" s="1" t="s">
        <v>52539</v>
      </c>
      <c r="E21195" s="1" t="s">
        <v>66</v>
      </c>
      <c r="F21195" s="1" t="s">
        <v>300</v>
      </c>
      <c r="G21195" s="1" t="s">
        <v>301</v>
      </c>
    </row>
    <row r="21196" spans="1:7" x14ac:dyDescent="0.25">
      <c r="B21196" s="1" t="s">
        <v>52540</v>
      </c>
      <c r="C21196" s="1" t="s">
        <v>52541</v>
      </c>
      <c r="D21196" s="1" t="s">
        <v>52542</v>
      </c>
      <c r="E21196" s="1" t="s">
        <v>66</v>
      </c>
      <c r="F21196" s="1" t="s">
        <v>39</v>
      </c>
      <c r="G21196" s="1" t="s">
        <v>321</v>
      </c>
    </row>
    <row r="21197" spans="1:7" x14ac:dyDescent="0.25">
      <c r="B21197" s="1" t="s">
        <v>52543</v>
      </c>
      <c r="C21197" s="1" t="s">
        <v>52544</v>
      </c>
      <c r="D21197" s="1" t="s">
        <v>52544</v>
      </c>
      <c r="E21197" s="1" t="s">
        <v>66</v>
      </c>
      <c r="G21197" s="1" t="s">
        <v>199</v>
      </c>
    </row>
    <row r="21198" spans="1:7" x14ac:dyDescent="0.25">
      <c r="A21198" s="1">
        <v>19645010</v>
      </c>
      <c r="B21198" s="1" t="s">
        <v>52545</v>
      </c>
      <c r="C21198" s="1" t="s">
        <v>52546</v>
      </c>
      <c r="D21198" s="1" t="s">
        <v>52547</v>
      </c>
      <c r="E21198" s="1" t="s">
        <v>66</v>
      </c>
      <c r="F21198" s="1" t="s">
        <v>5907</v>
      </c>
      <c r="G21198" s="1" t="s">
        <v>5908</v>
      </c>
    </row>
    <row r="21199" spans="1:7" x14ac:dyDescent="0.25">
      <c r="A21199" s="1">
        <v>39010354</v>
      </c>
      <c r="B21199" s="1" t="s">
        <v>52548</v>
      </c>
      <c r="C21199" s="1" t="s">
        <v>52549</v>
      </c>
      <c r="D21199" s="1" t="s">
        <v>52550</v>
      </c>
      <c r="E21199" s="1" t="s">
        <v>66</v>
      </c>
      <c r="G21199" s="1" t="s">
        <v>199</v>
      </c>
    </row>
    <row r="21200" spans="1:7" x14ac:dyDescent="0.25">
      <c r="B21200" s="1" t="s">
        <v>52551</v>
      </c>
      <c r="C21200" s="1" t="s">
        <v>52551</v>
      </c>
      <c r="D21200" s="1" t="s">
        <v>52551</v>
      </c>
      <c r="E21200" s="1" t="s">
        <v>66</v>
      </c>
      <c r="F21200" s="1" t="s">
        <v>8618</v>
      </c>
      <c r="G21200" s="1" t="s">
        <v>8619</v>
      </c>
    </row>
    <row r="21201" spans="1:7" x14ac:dyDescent="0.25">
      <c r="B21201" s="1" t="s">
        <v>52552</v>
      </c>
      <c r="C21201" s="1" t="s">
        <v>52552</v>
      </c>
      <c r="D21201" s="1" t="s">
        <v>52552</v>
      </c>
      <c r="E21201" s="1" t="s">
        <v>66</v>
      </c>
      <c r="G21201" s="1" t="s">
        <v>199</v>
      </c>
    </row>
    <row r="21202" spans="1:7" x14ac:dyDescent="0.25">
      <c r="B21202" s="1" t="s">
        <v>52553</v>
      </c>
      <c r="C21202" s="1" t="s">
        <v>52553</v>
      </c>
      <c r="D21202" s="1" t="s">
        <v>52553</v>
      </c>
      <c r="E21202" s="1" t="s">
        <v>66</v>
      </c>
      <c r="G21202" s="1" t="s">
        <v>199</v>
      </c>
    </row>
    <row r="21203" spans="1:7" x14ac:dyDescent="0.25">
      <c r="B21203" s="1" t="s">
        <v>52554</v>
      </c>
      <c r="C21203" s="1" t="s">
        <v>52555</v>
      </c>
      <c r="D21203" s="1" t="s">
        <v>52556</v>
      </c>
      <c r="E21203" s="1" t="s">
        <v>66</v>
      </c>
      <c r="G21203" s="1" t="s">
        <v>199</v>
      </c>
    </row>
    <row r="21204" spans="1:7" x14ac:dyDescent="0.25">
      <c r="A21204" s="1">
        <v>39010356</v>
      </c>
      <c r="B21204" s="1" t="s">
        <v>52557</v>
      </c>
      <c r="C21204" s="1" t="s">
        <v>52558</v>
      </c>
      <c r="D21204" s="1" t="s">
        <v>52559</v>
      </c>
      <c r="G21204" s="1" t="s">
        <v>199</v>
      </c>
    </row>
    <row r="21205" spans="1:7" x14ac:dyDescent="0.25">
      <c r="A21205" s="1">
        <v>39010357</v>
      </c>
      <c r="B21205" s="1" t="s">
        <v>52560</v>
      </c>
      <c r="C21205" s="1" t="s">
        <v>52561</v>
      </c>
      <c r="D21205" s="1" t="s">
        <v>52562</v>
      </c>
      <c r="E21205" s="1" t="s">
        <v>66</v>
      </c>
      <c r="G21205" s="1" t="s">
        <v>199</v>
      </c>
    </row>
    <row r="21206" spans="1:7" x14ac:dyDescent="0.25">
      <c r="A21206" s="1">
        <v>17897019</v>
      </c>
      <c r="B21206" s="1" t="s">
        <v>52563</v>
      </c>
      <c r="C21206" s="1" t="s">
        <v>52564</v>
      </c>
      <c r="D21206" s="1" t="s">
        <v>52565</v>
      </c>
      <c r="E21206" s="1" t="s">
        <v>66</v>
      </c>
      <c r="F21206" s="1" t="s">
        <v>45135</v>
      </c>
      <c r="G21206" s="1" t="s">
        <v>45136</v>
      </c>
    </row>
    <row r="21207" spans="1:7" x14ac:dyDescent="0.25">
      <c r="A21207" s="1">
        <v>39010358</v>
      </c>
      <c r="B21207" s="1" t="s">
        <v>52566</v>
      </c>
      <c r="C21207" s="1" t="s">
        <v>52567</v>
      </c>
      <c r="D21207" s="1" t="s">
        <v>52568</v>
      </c>
      <c r="E21207" s="1" t="s">
        <v>66</v>
      </c>
      <c r="G21207" s="1" t="s">
        <v>199</v>
      </c>
    </row>
    <row r="21208" spans="1:7" x14ac:dyDescent="0.25">
      <c r="A21208" s="1">
        <v>39010359</v>
      </c>
      <c r="B21208" s="1" t="s">
        <v>52569</v>
      </c>
      <c r="C21208" s="1" t="s">
        <v>52570</v>
      </c>
      <c r="D21208" s="1" t="s">
        <v>52571</v>
      </c>
      <c r="E21208" s="1" t="s">
        <v>66</v>
      </c>
      <c r="G21208" s="1" t="s">
        <v>199</v>
      </c>
    </row>
    <row r="21209" spans="1:7" x14ac:dyDescent="0.25">
      <c r="A21209" s="1">
        <v>39010360</v>
      </c>
      <c r="B21209" s="1" t="s">
        <v>52572</v>
      </c>
      <c r="C21209" s="1" t="s">
        <v>52573</v>
      </c>
      <c r="D21209" s="1" t="s">
        <v>52574</v>
      </c>
      <c r="E21209" s="1" t="s">
        <v>66</v>
      </c>
      <c r="G21209" s="1" t="s">
        <v>199</v>
      </c>
    </row>
    <row r="21210" spans="1:7" x14ac:dyDescent="0.25">
      <c r="A21210" s="1">
        <v>39010361</v>
      </c>
      <c r="B21210" s="1" t="s">
        <v>52575</v>
      </c>
      <c r="C21210" s="1" t="s">
        <v>52576</v>
      </c>
      <c r="D21210" s="1" t="s">
        <v>52577</v>
      </c>
      <c r="E21210" s="1" t="s">
        <v>66</v>
      </c>
      <c r="G21210" s="1" t="s">
        <v>199</v>
      </c>
    </row>
    <row r="21211" spans="1:7" x14ac:dyDescent="0.25">
      <c r="A21211" s="1">
        <v>39010362</v>
      </c>
      <c r="B21211" s="1" t="s">
        <v>52578</v>
      </c>
      <c r="C21211" s="1" t="s">
        <v>52579</v>
      </c>
      <c r="D21211" s="1" t="s">
        <v>52580</v>
      </c>
      <c r="E21211" s="1" t="s">
        <v>66</v>
      </c>
      <c r="G21211" s="1" t="s">
        <v>199</v>
      </c>
    </row>
    <row r="21212" spans="1:7" x14ac:dyDescent="0.25">
      <c r="A21212" s="1">
        <v>39010363</v>
      </c>
      <c r="B21212" s="1" t="s">
        <v>52581</v>
      </c>
      <c r="C21212" s="1" t="s">
        <v>52582</v>
      </c>
      <c r="D21212" s="1" t="s">
        <v>52583</v>
      </c>
      <c r="E21212" s="1" t="s">
        <v>66</v>
      </c>
      <c r="G21212" s="1" t="s">
        <v>199</v>
      </c>
    </row>
    <row r="21213" spans="1:7" x14ac:dyDescent="0.25">
      <c r="B21213" s="1" t="s">
        <v>52584</v>
      </c>
      <c r="C21213" s="1" t="s">
        <v>52585</v>
      </c>
      <c r="D21213" s="1" t="s">
        <v>52586</v>
      </c>
      <c r="E21213" s="1" t="s">
        <v>66</v>
      </c>
      <c r="F21213" s="1" t="s">
        <v>480</v>
      </c>
      <c r="G21213" s="1" t="s">
        <v>481</v>
      </c>
    </row>
    <row r="21214" spans="1:7" x14ac:dyDescent="0.25">
      <c r="B21214" s="1" t="s">
        <v>52587</v>
      </c>
      <c r="C21214" s="1" t="s">
        <v>52588</v>
      </c>
      <c r="D21214" s="1" t="s">
        <v>52589</v>
      </c>
      <c r="E21214" s="1" t="s">
        <v>66</v>
      </c>
      <c r="F21214" s="1" t="s">
        <v>480</v>
      </c>
      <c r="G21214" s="1" t="s">
        <v>481</v>
      </c>
    </row>
    <row r="21215" spans="1:7" x14ac:dyDescent="0.25">
      <c r="B21215" s="1" t="s">
        <v>51052</v>
      </c>
      <c r="C21215" s="1" t="s">
        <v>51053</v>
      </c>
      <c r="D21215" s="1" t="s">
        <v>51054</v>
      </c>
      <c r="E21215" s="1" t="s">
        <v>66</v>
      </c>
      <c r="F21215" s="1" t="s">
        <v>480</v>
      </c>
      <c r="G21215" s="1" t="s">
        <v>481</v>
      </c>
    </row>
    <row r="21216" spans="1:7" x14ac:dyDescent="0.25">
      <c r="B21216" s="1" t="s">
        <v>52590</v>
      </c>
      <c r="C21216" s="1" t="s">
        <v>52591</v>
      </c>
      <c r="D21216" s="1" t="s">
        <v>52592</v>
      </c>
      <c r="E21216" s="1" t="s">
        <v>66</v>
      </c>
      <c r="F21216" s="1" t="s">
        <v>480</v>
      </c>
      <c r="G21216" s="1" t="s">
        <v>481</v>
      </c>
    </row>
    <row r="21217" spans="1:7" x14ac:dyDescent="0.25">
      <c r="B21217" s="1" t="s">
        <v>52593</v>
      </c>
      <c r="C21217" s="1" t="s">
        <v>52594</v>
      </c>
      <c r="D21217" s="1" t="s">
        <v>52595</v>
      </c>
      <c r="E21217" s="1" t="s">
        <v>66</v>
      </c>
      <c r="F21217" s="1" t="s">
        <v>480</v>
      </c>
      <c r="G21217" s="1" t="s">
        <v>481</v>
      </c>
    </row>
    <row r="21218" spans="1:7" x14ac:dyDescent="0.25">
      <c r="B21218" s="1" t="s">
        <v>3759</v>
      </c>
      <c r="C21218" s="1" t="s">
        <v>52596</v>
      </c>
      <c r="D21218" s="1" t="s">
        <v>52597</v>
      </c>
      <c r="E21218" s="1" t="s">
        <v>65</v>
      </c>
      <c r="F21218" s="1" t="s">
        <v>1187</v>
      </c>
      <c r="G21218" s="1" t="s">
        <v>1188</v>
      </c>
    </row>
    <row r="21219" spans="1:7" x14ac:dyDescent="0.25">
      <c r="B21219" s="1" t="s">
        <v>1989</v>
      </c>
      <c r="C21219" s="1" t="s">
        <v>52598</v>
      </c>
      <c r="D21219" s="1" t="s">
        <v>52599</v>
      </c>
      <c r="E21219" s="1" t="s">
        <v>65</v>
      </c>
      <c r="F21219" s="1" t="s">
        <v>1187</v>
      </c>
      <c r="G21219" s="1" t="s">
        <v>1188</v>
      </c>
    </row>
    <row r="21220" spans="1:7" x14ac:dyDescent="0.25">
      <c r="B21220" s="1" t="s">
        <v>3491</v>
      </c>
      <c r="C21220" s="1" t="s">
        <v>52600</v>
      </c>
      <c r="D21220" s="1" t="s">
        <v>52601</v>
      </c>
      <c r="E21220" s="1" t="s">
        <v>66</v>
      </c>
      <c r="F21220" s="1" t="s">
        <v>1187</v>
      </c>
      <c r="G21220" s="1" t="s">
        <v>1188</v>
      </c>
    </row>
    <row r="21221" spans="1:7" x14ac:dyDescent="0.25">
      <c r="B21221" s="1" t="s">
        <v>52602</v>
      </c>
      <c r="C21221" s="1" t="s">
        <v>52603</v>
      </c>
      <c r="D21221" s="1" t="s">
        <v>52604</v>
      </c>
      <c r="E21221" s="1" t="s">
        <v>66</v>
      </c>
      <c r="F21221" s="1" t="s">
        <v>4101</v>
      </c>
      <c r="G21221" s="1" t="s">
        <v>4102</v>
      </c>
    </row>
    <row r="21222" spans="1:7" x14ac:dyDescent="0.25">
      <c r="A21222" s="1">
        <v>28220064</v>
      </c>
      <c r="B21222" s="1" t="s">
        <v>52605</v>
      </c>
      <c r="C21222" s="1" t="s">
        <v>52606</v>
      </c>
      <c r="D21222" s="1" t="s">
        <v>52607</v>
      </c>
      <c r="E21222" s="1" t="s">
        <v>66</v>
      </c>
      <c r="F21222" s="1" t="s">
        <v>12154</v>
      </c>
      <c r="G21222" s="1" t="s">
        <v>12155</v>
      </c>
    </row>
    <row r="21223" spans="1:7" x14ac:dyDescent="0.25">
      <c r="A21223" s="1">
        <v>37110041</v>
      </c>
      <c r="B21223" s="1" t="s">
        <v>52608</v>
      </c>
      <c r="C21223" s="1" t="s">
        <v>52608</v>
      </c>
      <c r="D21223" s="1" t="s">
        <v>52608</v>
      </c>
      <c r="G21223" s="1" t="s">
        <v>199</v>
      </c>
    </row>
    <row r="21224" spans="1:7" x14ac:dyDescent="0.25">
      <c r="B21224" s="1" t="s">
        <v>52609</v>
      </c>
      <c r="C21224" s="1" t="s">
        <v>52610</v>
      </c>
      <c r="D21224" s="1" t="s">
        <v>52611</v>
      </c>
      <c r="E21224" s="1" t="s">
        <v>66</v>
      </c>
      <c r="F21224" s="1" t="s">
        <v>16370</v>
      </c>
      <c r="G21224" s="1" t="s">
        <v>16371</v>
      </c>
    </row>
    <row r="21225" spans="1:7" x14ac:dyDescent="0.25">
      <c r="B21225" s="1" t="s">
        <v>52612</v>
      </c>
      <c r="C21225" s="1" t="s">
        <v>52613</v>
      </c>
      <c r="D21225" s="1" t="s">
        <v>52612</v>
      </c>
      <c r="E21225" s="1" t="s">
        <v>66</v>
      </c>
      <c r="G21225" s="1" t="s">
        <v>199</v>
      </c>
    </row>
    <row r="21226" spans="1:7" x14ac:dyDescent="0.25">
      <c r="B21226" s="1" t="s">
        <v>52612</v>
      </c>
      <c r="C21226" s="1" t="s">
        <v>52613</v>
      </c>
      <c r="D21226" s="1" t="s">
        <v>52612</v>
      </c>
      <c r="E21226" s="1" t="s">
        <v>66</v>
      </c>
      <c r="G21226" s="1" t="s">
        <v>199</v>
      </c>
    </row>
    <row r="21227" spans="1:7" x14ac:dyDescent="0.25">
      <c r="B21227" s="1" t="s">
        <v>52614</v>
      </c>
      <c r="C21227" s="1" t="s">
        <v>52615</v>
      </c>
      <c r="D21227" s="1" t="s">
        <v>52616</v>
      </c>
      <c r="E21227" s="1" t="s">
        <v>66</v>
      </c>
      <c r="F21227" s="1" t="s">
        <v>41858</v>
      </c>
      <c r="G21227" s="1" t="s">
        <v>41859</v>
      </c>
    </row>
    <row r="21228" spans="1:7" x14ac:dyDescent="0.25">
      <c r="B21228" s="1" t="s">
        <v>52617</v>
      </c>
      <c r="C21228" s="1" t="s">
        <v>52618</v>
      </c>
      <c r="D21228" s="1" t="s">
        <v>52619</v>
      </c>
      <c r="E21228" s="1" t="s">
        <v>66</v>
      </c>
      <c r="F21228" s="1" t="s">
        <v>387</v>
      </c>
      <c r="G21228" s="1" t="s">
        <v>388</v>
      </c>
    </row>
    <row r="21229" spans="1:7" x14ac:dyDescent="0.25">
      <c r="B21229" s="1" t="s">
        <v>52620</v>
      </c>
      <c r="C21229" s="1" t="s">
        <v>52621</v>
      </c>
      <c r="D21229" s="1" t="s">
        <v>52622</v>
      </c>
      <c r="E21229" s="1" t="s">
        <v>66</v>
      </c>
      <c r="F21229" s="1" t="s">
        <v>387</v>
      </c>
      <c r="G21229" s="1" t="s">
        <v>388</v>
      </c>
    </row>
    <row r="21230" spans="1:7" x14ac:dyDescent="0.25">
      <c r="A21230" s="1">
        <v>19645011</v>
      </c>
      <c r="B21230" s="1" t="s">
        <v>52623</v>
      </c>
      <c r="C21230" s="1" t="s">
        <v>52624</v>
      </c>
      <c r="D21230" s="1" t="s">
        <v>52625</v>
      </c>
      <c r="E21230" s="1" t="s">
        <v>66</v>
      </c>
      <c r="F21230" s="1" t="s">
        <v>5907</v>
      </c>
      <c r="G21230" s="1" t="s">
        <v>5908</v>
      </c>
    </row>
    <row r="21231" spans="1:7" x14ac:dyDescent="0.25">
      <c r="B21231" s="1" t="s">
        <v>39825</v>
      </c>
      <c r="C21231" s="1" t="s">
        <v>39826</v>
      </c>
      <c r="D21231" s="1" t="s">
        <v>52626</v>
      </c>
      <c r="E21231" s="1" t="s">
        <v>66</v>
      </c>
      <c r="F21231" s="1" t="s">
        <v>2196</v>
      </c>
      <c r="G21231" s="1" t="s">
        <v>2197</v>
      </c>
    </row>
    <row r="21232" spans="1:7" x14ac:dyDescent="0.25">
      <c r="B21232" s="1" t="s">
        <v>39825</v>
      </c>
      <c r="C21232" s="1" t="s">
        <v>39826</v>
      </c>
      <c r="D21232" s="1" t="s">
        <v>52627</v>
      </c>
      <c r="E21232" s="1" t="s">
        <v>66</v>
      </c>
      <c r="F21232" s="1" t="s">
        <v>2196</v>
      </c>
      <c r="G21232" s="1" t="s">
        <v>2197</v>
      </c>
    </row>
    <row r="21233" spans="1:7" x14ac:dyDescent="0.25">
      <c r="B21233" s="1" t="s">
        <v>52628</v>
      </c>
      <c r="C21233" s="1" t="s">
        <v>52629</v>
      </c>
      <c r="D21233" s="1" t="s">
        <v>52630</v>
      </c>
      <c r="E21233" s="1" t="s">
        <v>66</v>
      </c>
      <c r="F21233" s="1" t="s">
        <v>171</v>
      </c>
      <c r="G21233" s="1" t="s">
        <v>172</v>
      </c>
    </row>
    <row r="21234" spans="1:7" x14ac:dyDescent="0.25">
      <c r="A21234" s="1">
        <v>19842129</v>
      </c>
      <c r="B21234" s="1" t="s">
        <v>52631</v>
      </c>
      <c r="C21234" s="1" t="s">
        <v>52632</v>
      </c>
      <c r="D21234" s="1" t="s">
        <v>52633</v>
      </c>
      <c r="E21234" s="1" t="s">
        <v>65</v>
      </c>
      <c r="F21234" s="1" t="s">
        <v>4078</v>
      </c>
      <c r="G21234" s="1" t="s">
        <v>4079</v>
      </c>
    </row>
    <row r="21235" spans="1:7" x14ac:dyDescent="0.25">
      <c r="B21235" s="1" t="s">
        <v>52634</v>
      </c>
      <c r="C21235" s="1" t="s">
        <v>52635</v>
      </c>
      <c r="D21235" s="1" t="s">
        <v>52636</v>
      </c>
      <c r="E21235" s="1" t="s">
        <v>66</v>
      </c>
      <c r="F21235" s="1" t="s">
        <v>8252</v>
      </c>
      <c r="G21235" s="1" t="s">
        <v>8253</v>
      </c>
    </row>
    <row r="21236" spans="1:7" x14ac:dyDescent="0.25">
      <c r="B21236" s="1" t="s">
        <v>52637</v>
      </c>
      <c r="C21236" s="1" t="s">
        <v>52638</v>
      </c>
      <c r="D21236" s="1" t="s">
        <v>52639</v>
      </c>
      <c r="E21236" s="1" t="s">
        <v>66</v>
      </c>
      <c r="F21236" s="1" t="s">
        <v>49217</v>
      </c>
      <c r="G21236" s="1" t="s">
        <v>49218</v>
      </c>
    </row>
    <row r="21237" spans="1:7" x14ac:dyDescent="0.25">
      <c r="B21237" s="1" t="s">
        <v>52640</v>
      </c>
      <c r="C21237" s="1" t="s">
        <v>52641</v>
      </c>
      <c r="D21237" s="1" t="s">
        <v>52642</v>
      </c>
      <c r="E21237" s="1" t="s">
        <v>66</v>
      </c>
      <c r="F21237" s="1" t="s">
        <v>47570</v>
      </c>
      <c r="G21237" s="1" t="s">
        <v>199</v>
      </c>
    </row>
    <row r="21238" spans="1:7" x14ac:dyDescent="0.25">
      <c r="B21238" s="1" t="s">
        <v>52643</v>
      </c>
      <c r="C21238" s="1" t="s">
        <v>52644</v>
      </c>
      <c r="D21238" s="1" t="s">
        <v>52645</v>
      </c>
      <c r="E21238" s="1" t="s">
        <v>66</v>
      </c>
      <c r="F21238" s="1" t="s">
        <v>47570</v>
      </c>
      <c r="G21238" s="1" t="s">
        <v>199</v>
      </c>
    </row>
    <row r="21239" spans="1:7" x14ac:dyDescent="0.25">
      <c r="B21239" s="1" t="s">
        <v>52646</v>
      </c>
      <c r="C21239" s="1" t="s">
        <v>52647</v>
      </c>
      <c r="D21239" s="1" t="s">
        <v>52648</v>
      </c>
      <c r="E21239" s="1" t="s">
        <v>66</v>
      </c>
      <c r="F21239" s="1" t="s">
        <v>47570</v>
      </c>
      <c r="G21239" s="1" t="s">
        <v>199</v>
      </c>
    </row>
    <row r="21240" spans="1:7" x14ac:dyDescent="0.25">
      <c r="A21240" s="1">
        <v>19897020</v>
      </c>
      <c r="B21240" s="1" t="s">
        <v>52649</v>
      </c>
      <c r="C21240" s="1" t="s">
        <v>52650</v>
      </c>
      <c r="D21240" s="1" t="s">
        <v>52651</v>
      </c>
      <c r="E21240" s="1" t="s">
        <v>66</v>
      </c>
      <c r="F21240" s="1" t="s">
        <v>47570</v>
      </c>
      <c r="G21240" s="1" t="s">
        <v>199</v>
      </c>
    </row>
    <row r="21241" spans="1:7" x14ac:dyDescent="0.25">
      <c r="A21241" s="1">
        <v>19897021</v>
      </c>
      <c r="B21241" s="1" t="s">
        <v>52652</v>
      </c>
      <c r="C21241" s="1" t="s">
        <v>52653</v>
      </c>
      <c r="D21241" s="1" t="s">
        <v>52654</v>
      </c>
      <c r="E21241" s="1" t="s">
        <v>66</v>
      </c>
      <c r="F21241" s="1" t="s">
        <v>47570</v>
      </c>
      <c r="G21241" s="1" t="s">
        <v>199</v>
      </c>
    </row>
    <row r="21242" spans="1:7" x14ac:dyDescent="0.25">
      <c r="B21242" s="1" t="s">
        <v>52655</v>
      </c>
      <c r="C21242" s="1" t="s">
        <v>52656</v>
      </c>
      <c r="D21242" s="1" t="s">
        <v>52657</v>
      </c>
      <c r="E21242" s="1" t="s">
        <v>66</v>
      </c>
      <c r="F21242" s="1" t="s">
        <v>47570</v>
      </c>
      <c r="G21242" s="1" t="s">
        <v>199</v>
      </c>
    </row>
    <row r="21243" spans="1:7" x14ac:dyDescent="0.25">
      <c r="B21243" s="1" t="s">
        <v>52658</v>
      </c>
      <c r="C21243" s="1" t="s">
        <v>52659</v>
      </c>
      <c r="D21243" s="1" t="s">
        <v>52660</v>
      </c>
      <c r="E21243" s="1" t="s">
        <v>66</v>
      </c>
      <c r="F21243" s="1" t="s">
        <v>47570</v>
      </c>
      <c r="G21243" s="1" t="s">
        <v>199</v>
      </c>
    </row>
    <row r="21244" spans="1:7" x14ac:dyDescent="0.25">
      <c r="B21244" s="1" t="s">
        <v>52661</v>
      </c>
      <c r="C21244" s="1" t="s">
        <v>52662</v>
      </c>
      <c r="D21244" s="1" t="s">
        <v>52663</v>
      </c>
      <c r="E21244" s="1" t="s">
        <v>66</v>
      </c>
      <c r="F21244" s="1" t="s">
        <v>47570</v>
      </c>
      <c r="G21244" s="1" t="s">
        <v>199</v>
      </c>
    </row>
    <row r="21245" spans="1:7" x14ac:dyDescent="0.25">
      <c r="B21245" s="1" t="s">
        <v>52664</v>
      </c>
      <c r="C21245" s="1" t="s">
        <v>52665</v>
      </c>
      <c r="D21245" s="1" t="s">
        <v>52666</v>
      </c>
      <c r="E21245" s="1" t="s">
        <v>66</v>
      </c>
      <c r="F21245" s="1" t="s">
        <v>47570</v>
      </c>
      <c r="G21245" s="1" t="s">
        <v>199</v>
      </c>
    </row>
    <row r="21246" spans="1:7" x14ac:dyDescent="0.25">
      <c r="B21246" s="1" t="s">
        <v>52667</v>
      </c>
      <c r="C21246" s="1" t="s">
        <v>52668</v>
      </c>
      <c r="D21246" s="1" t="s">
        <v>52669</v>
      </c>
      <c r="E21246" s="1" t="s">
        <v>66</v>
      </c>
      <c r="F21246" s="1" t="s">
        <v>47570</v>
      </c>
      <c r="G21246" s="1" t="s">
        <v>199</v>
      </c>
    </row>
    <row r="21247" spans="1:7" x14ac:dyDescent="0.25">
      <c r="B21247" s="1" t="s">
        <v>52670</v>
      </c>
      <c r="C21247" s="1" t="s">
        <v>52671</v>
      </c>
      <c r="D21247" s="1" t="s">
        <v>52672</v>
      </c>
      <c r="E21247" s="1" t="s">
        <v>66</v>
      </c>
      <c r="F21247" s="1" t="s">
        <v>47570</v>
      </c>
      <c r="G21247" s="1" t="s">
        <v>199</v>
      </c>
    </row>
    <row r="21248" spans="1:7" x14ac:dyDescent="0.25">
      <c r="B21248" s="1" t="s">
        <v>52673</v>
      </c>
      <c r="C21248" s="1" t="s">
        <v>52674</v>
      </c>
      <c r="D21248" s="1" t="s">
        <v>52675</v>
      </c>
      <c r="E21248" s="1" t="s">
        <v>66</v>
      </c>
      <c r="F21248" s="1" t="s">
        <v>47570</v>
      </c>
      <c r="G21248" s="1" t="s">
        <v>199</v>
      </c>
    </row>
    <row r="21249" spans="1:7" x14ac:dyDescent="0.25">
      <c r="B21249" s="1" t="s">
        <v>52676</v>
      </c>
      <c r="C21249" s="1" t="s">
        <v>52677</v>
      </c>
      <c r="D21249" s="1" t="s">
        <v>52678</v>
      </c>
      <c r="E21249" s="1" t="s">
        <v>66</v>
      </c>
      <c r="F21249" s="1" t="s">
        <v>47570</v>
      </c>
      <c r="G21249" s="1" t="s">
        <v>199</v>
      </c>
    </row>
    <row r="21250" spans="1:7" x14ac:dyDescent="0.25">
      <c r="B21250" s="1" t="s">
        <v>52679</v>
      </c>
      <c r="C21250" s="1" t="s">
        <v>52680</v>
      </c>
      <c r="D21250" s="1" t="s">
        <v>52681</v>
      </c>
      <c r="E21250" s="1" t="s">
        <v>66</v>
      </c>
      <c r="F21250" s="1" t="s">
        <v>47570</v>
      </c>
      <c r="G21250" s="1" t="s">
        <v>199</v>
      </c>
    </row>
    <row r="21251" spans="1:7" x14ac:dyDescent="0.25">
      <c r="B21251" s="1" t="s">
        <v>52682</v>
      </c>
      <c r="C21251" s="1" t="s">
        <v>52683</v>
      </c>
      <c r="D21251" s="1" t="s">
        <v>52684</v>
      </c>
      <c r="E21251" s="1" t="s">
        <v>66</v>
      </c>
      <c r="F21251" s="1" t="s">
        <v>47570</v>
      </c>
      <c r="G21251" s="1" t="s">
        <v>199</v>
      </c>
    </row>
    <row r="21252" spans="1:7" x14ac:dyDescent="0.25">
      <c r="B21252" s="1" t="s">
        <v>52685</v>
      </c>
      <c r="C21252" s="1" t="s">
        <v>52686</v>
      </c>
      <c r="D21252" s="1" t="s">
        <v>52687</v>
      </c>
      <c r="E21252" s="1" t="s">
        <v>66</v>
      </c>
      <c r="F21252" s="1" t="s">
        <v>47570</v>
      </c>
      <c r="G21252" s="1" t="s">
        <v>199</v>
      </c>
    </row>
    <row r="21253" spans="1:7" x14ac:dyDescent="0.25">
      <c r="B21253" s="1" t="s">
        <v>52688</v>
      </c>
      <c r="C21253" s="1" t="s">
        <v>52689</v>
      </c>
      <c r="D21253" s="1" t="s">
        <v>52690</v>
      </c>
      <c r="E21253" s="1" t="s">
        <v>66</v>
      </c>
      <c r="F21253" s="1" t="s">
        <v>47570</v>
      </c>
      <c r="G21253" s="1" t="s">
        <v>199</v>
      </c>
    </row>
    <row r="21254" spans="1:7" x14ac:dyDescent="0.25">
      <c r="B21254" s="1" t="s">
        <v>52691</v>
      </c>
      <c r="C21254" s="1" t="s">
        <v>52692</v>
      </c>
      <c r="D21254" s="1" t="s">
        <v>52693</v>
      </c>
      <c r="E21254" s="1" t="s">
        <v>66</v>
      </c>
      <c r="F21254" s="1" t="s">
        <v>47570</v>
      </c>
      <c r="G21254" s="1" t="s">
        <v>199</v>
      </c>
    </row>
    <row r="21255" spans="1:7" x14ac:dyDescent="0.25">
      <c r="B21255" s="1" t="s">
        <v>52694</v>
      </c>
      <c r="C21255" s="1" t="s">
        <v>52695</v>
      </c>
      <c r="D21255" s="1" t="s">
        <v>52696</v>
      </c>
      <c r="E21255" s="1" t="s">
        <v>66</v>
      </c>
      <c r="F21255" s="1" t="s">
        <v>47570</v>
      </c>
      <c r="G21255" s="1" t="s">
        <v>199</v>
      </c>
    </row>
    <row r="21256" spans="1:7" x14ac:dyDescent="0.25">
      <c r="B21256" s="1" t="s">
        <v>52697</v>
      </c>
      <c r="C21256" s="1" t="s">
        <v>52698</v>
      </c>
      <c r="D21256" s="1" t="s">
        <v>52699</v>
      </c>
      <c r="E21256" s="1" t="s">
        <v>66</v>
      </c>
      <c r="F21256" s="1" t="s">
        <v>47570</v>
      </c>
      <c r="G21256" s="1" t="s">
        <v>199</v>
      </c>
    </row>
    <row r="21257" spans="1:7" x14ac:dyDescent="0.25">
      <c r="B21257" s="1" t="s">
        <v>46864</v>
      </c>
      <c r="C21257" s="1" t="s">
        <v>46865</v>
      </c>
      <c r="D21257" s="1" t="s">
        <v>46866</v>
      </c>
      <c r="E21257" s="1" t="s">
        <v>66</v>
      </c>
      <c r="F21257" s="1" t="s">
        <v>47570</v>
      </c>
      <c r="G21257" s="1" t="s">
        <v>199</v>
      </c>
    </row>
    <row r="21258" spans="1:7" x14ac:dyDescent="0.25">
      <c r="B21258" s="1" t="s">
        <v>52700</v>
      </c>
      <c r="C21258" s="1" t="s">
        <v>52701</v>
      </c>
      <c r="D21258" s="1" t="s">
        <v>52702</v>
      </c>
      <c r="E21258" s="1" t="s">
        <v>66</v>
      </c>
      <c r="F21258" s="1" t="s">
        <v>47570</v>
      </c>
      <c r="G21258" s="1" t="s">
        <v>199</v>
      </c>
    </row>
    <row r="21259" spans="1:7" x14ac:dyDescent="0.25">
      <c r="B21259" s="1" t="s">
        <v>52703</v>
      </c>
      <c r="C21259" s="1" t="s">
        <v>52704</v>
      </c>
      <c r="D21259" s="1" t="s">
        <v>52705</v>
      </c>
      <c r="E21259" s="1" t="s">
        <v>66</v>
      </c>
      <c r="F21259" s="1" t="s">
        <v>47570</v>
      </c>
      <c r="G21259" s="1" t="s">
        <v>199</v>
      </c>
    </row>
    <row r="21260" spans="1:7" x14ac:dyDescent="0.25">
      <c r="B21260" s="1" t="s">
        <v>52706</v>
      </c>
      <c r="C21260" s="1" t="s">
        <v>52707</v>
      </c>
      <c r="D21260" s="1" t="s">
        <v>52708</v>
      </c>
      <c r="E21260" s="1" t="s">
        <v>66</v>
      </c>
      <c r="F21260" s="1" t="s">
        <v>15729</v>
      </c>
      <c r="G21260" s="1" t="s">
        <v>15730</v>
      </c>
    </row>
    <row r="21261" spans="1:7" x14ac:dyDescent="0.25">
      <c r="A21261" s="1">
        <v>19046118</v>
      </c>
      <c r="B21261" s="1" t="s">
        <v>52709</v>
      </c>
      <c r="C21261" s="1" t="s">
        <v>52710</v>
      </c>
      <c r="D21261" s="1" t="s">
        <v>52711</v>
      </c>
      <c r="E21261" s="1" t="s">
        <v>66</v>
      </c>
      <c r="F21261" s="1" t="s">
        <v>493</v>
      </c>
      <c r="G21261" s="1" t="s">
        <v>494</v>
      </c>
    </row>
    <row r="21262" spans="1:7" x14ac:dyDescent="0.25">
      <c r="B21262" s="1" t="s">
        <v>52712</v>
      </c>
      <c r="C21262" s="1" t="s">
        <v>52713</v>
      </c>
      <c r="D21262" s="1" t="s">
        <v>52714</v>
      </c>
      <c r="E21262" s="1" t="s">
        <v>66</v>
      </c>
      <c r="F21262" s="1" t="s">
        <v>102</v>
      </c>
      <c r="G21262" s="1" t="s">
        <v>1053</v>
      </c>
    </row>
    <row r="21263" spans="1:7" x14ac:dyDescent="0.25">
      <c r="B21263" s="1" t="s">
        <v>52715</v>
      </c>
      <c r="C21263" s="1" t="s">
        <v>52716</v>
      </c>
      <c r="D21263" s="1" t="s">
        <v>52717</v>
      </c>
      <c r="E21263" s="1" t="s">
        <v>66</v>
      </c>
      <c r="F21263" s="1" t="s">
        <v>102</v>
      </c>
      <c r="G21263" s="1" t="s">
        <v>1053</v>
      </c>
    </row>
    <row r="21264" spans="1:7" x14ac:dyDescent="0.25">
      <c r="B21264" s="1" t="s">
        <v>52718</v>
      </c>
      <c r="C21264" s="1" t="s">
        <v>52719</v>
      </c>
      <c r="D21264" s="1" t="s">
        <v>52720</v>
      </c>
      <c r="E21264" s="1" t="s">
        <v>66</v>
      </c>
      <c r="F21264" s="1" t="s">
        <v>102</v>
      </c>
      <c r="G21264" s="1" t="s">
        <v>1053</v>
      </c>
    </row>
    <row r="21265" spans="1:7" x14ac:dyDescent="0.25">
      <c r="A21265" s="1">
        <v>35400083</v>
      </c>
      <c r="B21265" s="1" t="s">
        <v>4088</v>
      </c>
      <c r="C21265" s="1" t="s">
        <v>4089</v>
      </c>
      <c r="D21265" s="1" t="s">
        <v>4090</v>
      </c>
      <c r="E21265" s="1" t="s">
        <v>65</v>
      </c>
      <c r="F21265" s="1" t="s">
        <v>4091</v>
      </c>
      <c r="G21265" s="1" t="s">
        <v>4092</v>
      </c>
    </row>
    <row r="21266" spans="1:7" x14ac:dyDescent="0.25">
      <c r="A21266" s="1">
        <v>35150352</v>
      </c>
      <c r="B21266" s="1" t="s">
        <v>52721</v>
      </c>
      <c r="C21266" s="1" t="s">
        <v>52722</v>
      </c>
      <c r="D21266" s="1" t="s">
        <v>52721</v>
      </c>
      <c r="E21266" s="1" t="s">
        <v>66</v>
      </c>
      <c r="F21266" s="1" t="s">
        <v>52723</v>
      </c>
      <c r="G21266" s="1" t="s">
        <v>52724</v>
      </c>
    </row>
    <row r="21267" spans="1:7" x14ac:dyDescent="0.25">
      <c r="B21267" s="1" t="s">
        <v>52725</v>
      </c>
      <c r="C21267" s="1" t="s">
        <v>52726</v>
      </c>
      <c r="D21267" s="1" t="s">
        <v>52726</v>
      </c>
      <c r="E21267" s="1" t="s">
        <v>66</v>
      </c>
      <c r="F21267" s="1" t="s">
        <v>91</v>
      </c>
      <c r="G21267" s="1" t="s">
        <v>38660</v>
      </c>
    </row>
    <row r="21268" spans="1:7" x14ac:dyDescent="0.25">
      <c r="A21268" s="1">
        <v>35260878</v>
      </c>
      <c r="B21268" s="1" t="s">
        <v>52727</v>
      </c>
      <c r="C21268" s="1" t="s">
        <v>52728</v>
      </c>
      <c r="D21268" s="1" t="s">
        <v>52729</v>
      </c>
      <c r="E21268" s="1" t="s">
        <v>66</v>
      </c>
      <c r="F21268" s="1" t="s">
        <v>41858</v>
      </c>
      <c r="G21268" s="1" t="s">
        <v>41859</v>
      </c>
    </row>
    <row r="21269" spans="1:7" x14ac:dyDescent="0.25">
      <c r="B21269" s="1" t="s">
        <v>52730</v>
      </c>
      <c r="C21269" s="1" t="s">
        <v>52731</v>
      </c>
      <c r="D21269" s="1" t="s">
        <v>52732</v>
      </c>
      <c r="E21269" s="1" t="s">
        <v>66</v>
      </c>
      <c r="F21269" s="1" t="s">
        <v>480</v>
      </c>
      <c r="G21269" s="1" t="s">
        <v>481</v>
      </c>
    </row>
    <row r="21270" spans="1:7" x14ac:dyDescent="0.25">
      <c r="B21270" s="1" t="s">
        <v>52733</v>
      </c>
      <c r="C21270" s="1" t="s">
        <v>52734</v>
      </c>
      <c r="D21270" s="1" t="s">
        <v>52735</v>
      </c>
      <c r="E21270" s="1" t="s">
        <v>66</v>
      </c>
      <c r="F21270" s="1" t="s">
        <v>369</v>
      </c>
      <c r="G21270" s="1" t="s">
        <v>370</v>
      </c>
    </row>
    <row r="21271" spans="1:7" x14ac:dyDescent="0.25">
      <c r="A21271" s="1">
        <v>33901281</v>
      </c>
      <c r="B21271" s="1" t="s">
        <v>52736</v>
      </c>
      <c r="C21271" s="1" t="s">
        <v>52737</v>
      </c>
      <c r="D21271" s="1" t="s">
        <v>52738</v>
      </c>
      <c r="E21271" s="1" t="s">
        <v>66</v>
      </c>
      <c r="F21271" s="1" t="s">
        <v>36</v>
      </c>
      <c r="G21271" s="1" t="s">
        <v>1724</v>
      </c>
    </row>
    <row r="21272" spans="1:7" x14ac:dyDescent="0.25">
      <c r="A21272" s="1">
        <v>33901282</v>
      </c>
      <c r="B21272" s="1" t="s">
        <v>52739</v>
      </c>
      <c r="C21272" s="1" t="s">
        <v>52740</v>
      </c>
      <c r="D21272" s="1" t="s">
        <v>52741</v>
      </c>
      <c r="E21272" s="1" t="s">
        <v>66</v>
      </c>
      <c r="F21272" s="1" t="s">
        <v>36</v>
      </c>
      <c r="G21272" s="1" t="s">
        <v>1724</v>
      </c>
    </row>
    <row r="21273" spans="1:7" x14ac:dyDescent="0.25">
      <c r="A21273" s="1">
        <v>33901283</v>
      </c>
      <c r="B21273" s="1" t="s">
        <v>52742</v>
      </c>
      <c r="C21273" s="1" t="s">
        <v>52743</v>
      </c>
      <c r="D21273" s="1" t="s">
        <v>52744</v>
      </c>
      <c r="E21273" s="1" t="s">
        <v>66</v>
      </c>
      <c r="F21273" s="1" t="s">
        <v>36</v>
      </c>
      <c r="G21273" s="1" t="s">
        <v>1724</v>
      </c>
    </row>
    <row r="21274" spans="1:7" x14ac:dyDescent="0.25">
      <c r="A21274" s="1">
        <v>33901284</v>
      </c>
      <c r="B21274" s="1" t="s">
        <v>52745</v>
      </c>
      <c r="C21274" s="1" t="s">
        <v>52746</v>
      </c>
      <c r="D21274" s="1" t="s">
        <v>52747</v>
      </c>
      <c r="E21274" s="1" t="s">
        <v>66</v>
      </c>
      <c r="F21274" s="1" t="s">
        <v>36</v>
      </c>
      <c r="G21274" s="1" t="s">
        <v>1724</v>
      </c>
    </row>
    <row r="21275" spans="1:7" x14ac:dyDescent="0.25">
      <c r="A21275" s="1">
        <v>33901285</v>
      </c>
      <c r="B21275" s="1" t="s">
        <v>52748</v>
      </c>
      <c r="C21275" s="1" t="s">
        <v>52749</v>
      </c>
      <c r="D21275" s="1" t="s">
        <v>52750</v>
      </c>
      <c r="E21275" s="1" t="s">
        <v>66</v>
      </c>
      <c r="F21275" s="1" t="s">
        <v>36</v>
      </c>
      <c r="G21275" s="1" t="s">
        <v>1724</v>
      </c>
    </row>
    <row r="21276" spans="1:7" x14ac:dyDescent="0.25">
      <c r="A21276" s="1">
        <v>33901286</v>
      </c>
      <c r="B21276" s="1" t="s">
        <v>52751</v>
      </c>
      <c r="C21276" s="1" t="s">
        <v>52752</v>
      </c>
      <c r="D21276" s="1" t="s">
        <v>52753</v>
      </c>
      <c r="E21276" s="1" t="s">
        <v>66</v>
      </c>
      <c r="F21276" s="1" t="s">
        <v>36</v>
      </c>
      <c r="G21276" s="1" t="s">
        <v>1724</v>
      </c>
    </row>
    <row r="21277" spans="1:7" x14ac:dyDescent="0.25">
      <c r="A21277" s="1">
        <v>19745354</v>
      </c>
      <c r="B21277" s="1" t="s">
        <v>52754</v>
      </c>
      <c r="C21277" s="1" t="s">
        <v>52755</v>
      </c>
      <c r="D21277" s="1" t="s">
        <v>52756</v>
      </c>
      <c r="E21277" s="1" t="s">
        <v>66</v>
      </c>
      <c r="F21277" s="1" t="s">
        <v>356</v>
      </c>
      <c r="G21277" s="1" t="s">
        <v>357</v>
      </c>
    </row>
    <row r="21278" spans="1:7" x14ac:dyDescent="0.25">
      <c r="B21278" s="1" t="s">
        <v>52757</v>
      </c>
      <c r="C21278" s="1" t="s">
        <v>52758</v>
      </c>
      <c r="D21278" s="1" t="s">
        <v>52759</v>
      </c>
      <c r="E21278" s="1" t="s">
        <v>66</v>
      </c>
      <c r="F21278" s="1" t="s">
        <v>475</v>
      </c>
      <c r="G21278" s="1" t="s">
        <v>476</v>
      </c>
    </row>
    <row r="21279" spans="1:7" x14ac:dyDescent="0.25">
      <c r="B21279" s="1" t="s">
        <v>52760</v>
      </c>
      <c r="C21279" s="1" t="s">
        <v>52761</v>
      </c>
      <c r="D21279" s="1" t="s">
        <v>52762</v>
      </c>
      <c r="E21279" s="1" t="s">
        <v>65</v>
      </c>
      <c r="F21279" s="1" t="s">
        <v>475</v>
      </c>
      <c r="G21279" s="1" t="s">
        <v>476</v>
      </c>
    </row>
    <row r="21280" spans="1:7" x14ac:dyDescent="0.25">
      <c r="B21280" s="1" t="s">
        <v>52763</v>
      </c>
      <c r="C21280" s="1" t="s">
        <v>52764</v>
      </c>
      <c r="D21280" s="1" t="s">
        <v>52765</v>
      </c>
      <c r="E21280" s="1" t="s">
        <v>66</v>
      </c>
      <c r="F21280" s="1" t="s">
        <v>233</v>
      </c>
      <c r="G21280" s="1" t="s">
        <v>234</v>
      </c>
    </row>
    <row r="21281" spans="1:7" x14ac:dyDescent="0.25">
      <c r="B21281" s="1" t="s">
        <v>52766</v>
      </c>
      <c r="C21281" s="1" t="s">
        <v>52767</v>
      </c>
      <c r="D21281" s="1" t="s">
        <v>52768</v>
      </c>
      <c r="E21281" s="1" t="s">
        <v>66</v>
      </c>
      <c r="F21281" s="1" t="s">
        <v>233</v>
      </c>
      <c r="G21281" s="1" t="s">
        <v>234</v>
      </c>
    </row>
    <row r="21282" spans="1:7" x14ac:dyDescent="0.25">
      <c r="B21282" s="1" t="s">
        <v>52769</v>
      </c>
      <c r="C21282" s="1" t="s">
        <v>52770</v>
      </c>
      <c r="D21282" s="1" t="s">
        <v>52771</v>
      </c>
      <c r="E21282" s="1" t="s">
        <v>66</v>
      </c>
      <c r="F21282" s="1" t="s">
        <v>233</v>
      </c>
      <c r="G21282" s="1" t="s">
        <v>234</v>
      </c>
    </row>
    <row r="21283" spans="1:7" x14ac:dyDescent="0.25">
      <c r="A21283" s="1">
        <v>37140572</v>
      </c>
      <c r="B21283" s="1" t="s">
        <v>52772</v>
      </c>
      <c r="C21283" s="1" t="s">
        <v>52772</v>
      </c>
      <c r="D21283" s="1" t="s">
        <v>52772</v>
      </c>
      <c r="G21283" s="1" t="s">
        <v>199</v>
      </c>
    </row>
    <row r="21284" spans="1:7" x14ac:dyDescent="0.25">
      <c r="B21284" s="1" t="s">
        <v>10169</v>
      </c>
      <c r="C21284" s="1" t="s">
        <v>10170</v>
      </c>
      <c r="D21284" s="1" t="s">
        <v>10171</v>
      </c>
      <c r="E21284" s="1" t="s">
        <v>66</v>
      </c>
      <c r="F21284" s="1" t="s">
        <v>398</v>
      </c>
      <c r="G21284" s="1" t="s">
        <v>399</v>
      </c>
    </row>
    <row r="21285" spans="1:7" x14ac:dyDescent="0.25">
      <c r="B21285" s="1" t="s">
        <v>52773</v>
      </c>
      <c r="C21285" s="1" t="s">
        <v>52773</v>
      </c>
      <c r="D21285" s="1" t="s">
        <v>52774</v>
      </c>
      <c r="E21285" s="1" t="s">
        <v>66</v>
      </c>
      <c r="F21285" s="1" t="s">
        <v>369</v>
      </c>
      <c r="G21285" s="1" t="s">
        <v>370</v>
      </c>
    </row>
    <row r="21286" spans="1:7" x14ac:dyDescent="0.25">
      <c r="B21286" s="1" t="s">
        <v>52775</v>
      </c>
      <c r="C21286" s="1" t="s">
        <v>52776</v>
      </c>
      <c r="D21286" s="1" t="s">
        <v>52777</v>
      </c>
      <c r="E21286" s="1" t="s">
        <v>66</v>
      </c>
      <c r="F21286" s="1" t="s">
        <v>369</v>
      </c>
      <c r="G21286" s="1" t="s">
        <v>370</v>
      </c>
    </row>
    <row r="21287" spans="1:7" x14ac:dyDescent="0.25">
      <c r="B21287" s="1" t="s">
        <v>10254</v>
      </c>
      <c r="C21287" s="1" t="s">
        <v>10255</v>
      </c>
      <c r="D21287" s="1" t="s">
        <v>10256</v>
      </c>
      <c r="E21287" s="1" t="s">
        <v>66</v>
      </c>
      <c r="F21287" s="1" t="s">
        <v>1388</v>
      </c>
      <c r="G21287" s="1" t="s">
        <v>1389</v>
      </c>
    </row>
    <row r="21288" spans="1:7" x14ac:dyDescent="0.25">
      <c r="A21288" s="1">
        <v>23370102</v>
      </c>
      <c r="B21288" s="1" t="s">
        <v>52778</v>
      </c>
      <c r="C21288" s="1" t="s">
        <v>52779</v>
      </c>
      <c r="D21288" s="1" t="s">
        <v>52780</v>
      </c>
      <c r="E21288" s="1" t="s">
        <v>65</v>
      </c>
      <c r="F21288" s="1" t="s">
        <v>3934</v>
      </c>
      <c r="G21288" s="1" t="s">
        <v>3935</v>
      </c>
    </row>
    <row r="21289" spans="1:7" x14ac:dyDescent="0.25">
      <c r="A21289" s="1">
        <v>35520402</v>
      </c>
      <c r="B21289" s="1" t="s">
        <v>52781</v>
      </c>
      <c r="C21289" s="1" t="s">
        <v>52782</v>
      </c>
      <c r="D21289" s="1" t="s">
        <v>52783</v>
      </c>
      <c r="E21289" s="1" t="s">
        <v>66</v>
      </c>
      <c r="F21289" s="1" t="s">
        <v>52784</v>
      </c>
      <c r="G21289" s="1" t="s">
        <v>52785</v>
      </c>
    </row>
    <row r="21290" spans="1:7" x14ac:dyDescent="0.25">
      <c r="A21290" s="1">
        <v>17018082</v>
      </c>
      <c r="B21290" s="1" t="s">
        <v>52786</v>
      </c>
      <c r="C21290" s="1" t="s">
        <v>52787</v>
      </c>
      <c r="D21290" s="1" t="s">
        <v>52788</v>
      </c>
      <c r="E21290" s="1" t="s">
        <v>65</v>
      </c>
      <c r="F21290" s="1" t="s">
        <v>369</v>
      </c>
      <c r="G21290" s="1" t="s">
        <v>370</v>
      </c>
    </row>
    <row r="21291" spans="1:7" x14ac:dyDescent="0.25">
      <c r="B21291" s="1" t="s">
        <v>52789</v>
      </c>
      <c r="C21291" s="1" t="s">
        <v>52790</v>
      </c>
      <c r="D21291" s="1" t="s">
        <v>52791</v>
      </c>
      <c r="E21291" s="1" t="s">
        <v>66</v>
      </c>
      <c r="F21291" s="1" t="s">
        <v>475</v>
      </c>
      <c r="G21291" s="1" t="s">
        <v>476</v>
      </c>
    </row>
    <row r="21292" spans="1:7" x14ac:dyDescent="0.25">
      <c r="B21292" s="1" t="s">
        <v>52792</v>
      </c>
      <c r="C21292" s="1" t="s">
        <v>52793</v>
      </c>
      <c r="D21292" s="1" t="s">
        <v>52794</v>
      </c>
      <c r="E21292" s="1" t="s">
        <v>66</v>
      </c>
      <c r="F21292" s="1" t="s">
        <v>475</v>
      </c>
      <c r="G21292" s="1" t="s">
        <v>476</v>
      </c>
    </row>
    <row r="21293" spans="1:7" x14ac:dyDescent="0.25">
      <c r="B21293" s="1" t="s">
        <v>52795</v>
      </c>
      <c r="C21293" s="1" t="s">
        <v>52796</v>
      </c>
      <c r="D21293" s="1" t="s">
        <v>52797</v>
      </c>
      <c r="E21293" s="1" t="s">
        <v>66</v>
      </c>
      <c r="F21293" s="1" t="s">
        <v>52798</v>
      </c>
      <c r="G21293" s="1" t="s">
        <v>199</v>
      </c>
    </row>
    <row r="21294" spans="1:7" x14ac:dyDescent="0.25">
      <c r="B21294" s="1" t="s">
        <v>52799</v>
      </c>
      <c r="C21294" s="1" t="s">
        <v>52800</v>
      </c>
      <c r="D21294" s="1" t="s">
        <v>52801</v>
      </c>
      <c r="E21294" s="1" t="s">
        <v>66</v>
      </c>
      <c r="F21294" s="1" t="s">
        <v>369</v>
      </c>
      <c r="G21294" s="1" t="s">
        <v>370</v>
      </c>
    </row>
    <row r="21295" spans="1:7" x14ac:dyDescent="0.25">
      <c r="A21295" s="1">
        <v>19702012</v>
      </c>
      <c r="B21295" s="1" t="s">
        <v>52802</v>
      </c>
      <c r="C21295" s="1" t="s">
        <v>52803</v>
      </c>
      <c r="D21295" s="1" t="s">
        <v>52804</v>
      </c>
      <c r="E21295" s="1" t="s">
        <v>66</v>
      </c>
      <c r="F21295" s="1" t="s">
        <v>356</v>
      </c>
      <c r="G21295" s="1" t="s">
        <v>357</v>
      </c>
    </row>
    <row r="21296" spans="1:7" x14ac:dyDescent="0.25">
      <c r="A21296" s="1">
        <v>26770058</v>
      </c>
      <c r="B21296" s="1" t="s">
        <v>52805</v>
      </c>
      <c r="C21296" s="1" t="s">
        <v>52806</v>
      </c>
      <c r="D21296" s="1" t="s">
        <v>52807</v>
      </c>
      <c r="E21296" s="1" t="s">
        <v>65</v>
      </c>
      <c r="F21296" s="1" t="s">
        <v>1544</v>
      </c>
      <c r="G21296" s="1" t="s">
        <v>1545</v>
      </c>
    </row>
    <row r="21297" spans="1:7" x14ac:dyDescent="0.25">
      <c r="A21297" s="1">
        <v>19798009</v>
      </c>
      <c r="B21297" s="1" t="s">
        <v>52808</v>
      </c>
      <c r="C21297" s="1" t="s">
        <v>52809</v>
      </c>
      <c r="D21297" s="1" t="s">
        <v>52810</v>
      </c>
      <c r="E21297" s="1" t="s">
        <v>66</v>
      </c>
      <c r="F21297" s="1" t="s">
        <v>990</v>
      </c>
      <c r="G21297" s="1" t="s">
        <v>199</v>
      </c>
    </row>
    <row r="21298" spans="1:7" x14ac:dyDescent="0.25">
      <c r="A21298" s="1">
        <v>19745353</v>
      </c>
      <c r="B21298" s="1" t="s">
        <v>52811</v>
      </c>
      <c r="C21298" s="1" t="s">
        <v>52812</v>
      </c>
      <c r="D21298" s="1" t="s">
        <v>52813</v>
      </c>
      <c r="E21298" s="1" t="s">
        <v>66</v>
      </c>
      <c r="F21298" s="1" t="s">
        <v>356</v>
      </c>
      <c r="G21298" s="1" t="s">
        <v>357</v>
      </c>
    </row>
    <row r="21299" spans="1:7" x14ac:dyDescent="0.25">
      <c r="B21299" s="1" t="s">
        <v>52814</v>
      </c>
      <c r="C21299" s="1" t="s">
        <v>52815</v>
      </c>
      <c r="D21299" s="1" t="s">
        <v>52816</v>
      </c>
      <c r="E21299" s="1" t="s">
        <v>66</v>
      </c>
      <c r="F21299" s="1" t="s">
        <v>17489</v>
      </c>
      <c r="G21299" s="1" t="s">
        <v>17490</v>
      </c>
    </row>
    <row r="21300" spans="1:7" x14ac:dyDescent="0.25">
      <c r="B21300" s="1" t="s">
        <v>52817</v>
      </c>
      <c r="C21300" s="1" t="s">
        <v>52818</v>
      </c>
      <c r="D21300" s="1" t="s">
        <v>52819</v>
      </c>
      <c r="E21300" s="1" t="s">
        <v>66</v>
      </c>
      <c r="G21300" s="1" t="s">
        <v>199</v>
      </c>
    </row>
    <row r="21301" spans="1:7" x14ac:dyDescent="0.25">
      <c r="B21301" s="1" t="s">
        <v>52820</v>
      </c>
      <c r="C21301" s="1" t="s">
        <v>52821</v>
      </c>
      <c r="D21301" s="1" t="s">
        <v>52822</v>
      </c>
      <c r="E21301" s="1" t="s">
        <v>66</v>
      </c>
      <c r="F21301" s="1" t="s">
        <v>356</v>
      </c>
      <c r="G21301" s="1" t="s">
        <v>357</v>
      </c>
    </row>
    <row r="21302" spans="1:7" x14ac:dyDescent="0.25">
      <c r="B21302" s="1" t="s">
        <v>52332</v>
      </c>
      <c r="C21302" s="1" t="s">
        <v>52333</v>
      </c>
      <c r="D21302" s="1" t="s">
        <v>52334</v>
      </c>
      <c r="E21302" s="1" t="s">
        <v>65</v>
      </c>
      <c r="F21302" s="1" t="s">
        <v>369</v>
      </c>
      <c r="G21302" s="1" t="s">
        <v>370</v>
      </c>
    </row>
    <row r="21303" spans="1:7" x14ac:dyDescent="0.25">
      <c r="B21303" s="1" t="s">
        <v>52823</v>
      </c>
      <c r="C21303" s="1" t="s">
        <v>52824</v>
      </c>
      <c r="D21303" s="1" t="s">
        <v>52825</v>
      </c>
      <c r="E21303" s="1" t="s">
        <v>66</v>
      </c>
      <c r="F21303" s="1" t="s">
        <v>102</v>
      </c>
      <c r="G21303" s="1" t="s">
        <v>1053</v>
      </c>
    </row>
    <row r="21304" spans="1:7" x14ac:dyDescent="0.25">
      <c r="A21304" s="1">
        <v>35520403</v>
      </c>
      <c r="B21304" s="1" t="s">
        <v>52826</v>
      </c>
      <c r="C21304" s="1" t="s">
        <v>52827</v>
      </c>
      <c r="D21304" s="1" t="s">
        <v>52828</v>
      </c>
      <c r="E21304" s="1" t="s">
        <v>66</v>
      </c>
      <c r="F21304" s="1" t="s">
        <v>52829</v>
      </c>
      <c r="G21304" s="1" t="s">
        <v>52830</v>
      </c>
    </row>
    <row r="21305" spans="1:7" x14ac:dyDescent="0.25">
      <c r="A21305" s="1">
        <v>35520404</v>
      </c>
      <c r="B21305" s="1" t="s">
        <v>52831</v>
      </c>
      <c r="C21305" s="1" t="s">
        <v>52832</v>
      </c>
      <c r="D21305" s="1" t="s">
        <v>52833</v>
      </c>
      <c r="E21305" s="1" t="s">
        <v>66</v>
      </c>
      <c r="F21305" s="1" t="s">
        <v>52834</v>
      </c>
      <c r="G21305" s="1" t="s">
        <v>52835</v>
      </c>
    </row>
    <row r="21306" spans="1:7" x14ac:dyDescent="0.25">
      <c r="B21306" s="1" t="s">
        <v>52836</v>
      </c>
      <c r="C21306" s="1" t="s">
        <v>52837</v>
      </c>
      <c r="D21306" s="1" t="s">
        <v>52838</v>
      </c>
      <c r="E21306" s="1" t="s">
        <v>66</v>
      </c>
      <c r="F21306" s="1" t="s">
        <v>13837</v>
      </c>
      <c r="G21306" s="1" t="s">
        <v>13838</v>
      </c>
    </row>
    <row r="21307" spans="1:7" x14ac:dyDescent="0.25">
      <c r="B21307" s="1" t="s">
        <v>52839</v>
      </c>
      <c r="C21307" s="1" t="s">
        <v>52840</v>
      </c>
      <c r="D21307" s="1" t="s">
        <v>52841</v>
      </c>
      <c r="E21307" s="1" t="s">
        <v>66</v>
      </c>
      <c r="F21307" s="1" t="s">
        <v>2004</v>
      </c>
      <c r="G21307" s="1" t="s">
        <v>2005</v>
      </c>
    </row>
    <row r="21308" spans="1:7" x14ac:dyDescent="0.25">
      <c r="B21308" s="1" t="s">
        <v>52842</v>
      </c>
      <c r="C21308" s="1" t="s">
        <v>52843</v>
      </c>
      <c r="D21308" s="1" t="s">
        <v>52844</v>
      </c>
      <c r="E21308" s="1" t="s">
        <v>66</v>
      </c>
      <c r="F21308" s="1" t="s">
        <v>563</v>
      </c>
      <c r="G21308" s="1" t="s">
        <v>564</v>
      </c>
    </row>
    <row r="21309" spans="1:7" x14ac:dyDescent="0.25">
      <c r="B21309" s="1" t="s">
        <v>4063</v>
      </c>
      <c r="C21309" s="1" t="s">
        <v>4064</v>
      </c>
      <c r="D21309" s="1" t="s">
        <v>4065</v>
      </c>
      <c r="E21309" s="1" t="s">
        <v>66</v>
      </c>
      <c r="F21309" s="1" t="s">
        <v>2196</v>
      </c>
      <c r="G21309" s="1" t="s">
        <v>2197</v>
      </c>
    </row>
    <row r="21310" spans="1:7" x14ac:dyDescent="0.25">
      <c r="A21310" s="1">
        <v>39010000</v>
      </c>
      <c r="B21310" s="1" t="s">
        <v>52845</v>
      </c>
      <c r="C21310" s="1" t="s">
        <v>52846</v>
      </c>
      <c r="D21310" s="1" t="s">
        <v>52847</v>
      </c>
      <c r="G21310" s="1" t="s">
        <v>199</v>
      </c>
    </row>
    <row r="21311" spans="1:7" x14ac:dyDescent="0.25">
      <c r="B21311" s="1" t="s">
        <v>52848</v>
      </c>
      <c r="C21311" s="1" t="s">
        <v>52849</v>
      </c>
      <c r="D21311" s="1" t="s">
        <v>52850</v>
      </c>
      <c r="E21311" s="1" t="s">
        <v>66</v>
      </c>
      <c r="F21311" s="1" t="s">
        <v>2196</v>
      </c>
      <c r="G21311" s="1" t="s">
        <v>2197</v>
      </c>
    </row>
    <row r="21312" spans="1:7" x14ac:dyDescent="0.25">
      <c r="B21312" s="1" t="s">
        <v>52851</v>
      </c>
      <c r="C21312" s="1" t="s">
        <v>52852</v>
      </c>
      <c r="D21312" s="1" t="s">
        <v>52853</v>
      </c>
      <c r="E21312" s="1" t="s">
        <v>66</v>
      </c>
      <c r="F21312" s="1" t="s">
        <v>39</v>
      </c>
      <c r="G21312" s="1" t="s">
        <v>321</v>
      </c>
    </row>
    <row r="21313" spans="1:7" x14ac:dyDescent="0.25">
      <c r="B21313" s="1" t="s">
        <v>52854</v>
      </c>
      <c r="C21313" s="1" t="s">
        <v>52855</v>
      </c>
      <c r="D21313" s="1" t="s">
        <v>52856</v>
      </c>
      <c r="E21313" s="1" t="s">
        <v>66</v>
      </c>
      <c r="F21313" s="1" t="s">
        <v>39</v>
      </c>
      <c r="G21313" s="1" t="s">
        <v>321</v>
      </c>
    </row>
    <row r="21314" spans="1:7" x14ac:dyDescent="0.25">
      <c r="B21314" s="1" t="s">
        <v>52857</v>
      </c>
      <c r="C21314" s="1" t="s">
        <v>52858</v>
      </c>
      <c r="D21314" s="1" t="s">
        <v>52859</v>
      </c>
      <c r="E21314" s="1" t="s">
        <v>66</v>
      </c>
      <c r="F21314" s="1" t="s">
        <v>4096</v>
      </c>
      <c r="G21314" s="1" t="s">
        <v>4097</v>
      </c>
    </row>
    <row r="21315" spans="1:7" x14ac:dyDescent="0.25">
      <c r="A21315" s="1">
        <v>33901275</v>
      </c>
      <c r="B21315" s="1" t="s">
        <v>52860</v>
      </c>
      <c r="C21315" s="1" t="s">
        <v>52861</v>
      </c>
      <c r="D21315" s="1" t="s">
        <v>52862</v>
      </c>
      <c r="E21315" s="1" t="s">
        <v>66</v>
      </c>
      <c r="F21315" s="1" t="s">
        <v>52863</v>
      </c>
      <c r="G21315" s="1" t="s">
        <v>52864</v>
      </c>
    </row>
    <row r="21316" spans="1:7" x14ac:dyDescent="0.25">
      <c r="A21316" s="1">
        <v>33901276</v>
      </c>
      <c r="B21316" s="1" t="s">
        <v>52865</v>
      </c>
      <c r="C21316" s="1" t="s">
        <v>52866</v>
      </c>
      <c r="D21316" s="1" t="s">
        <v>52867</v>
      </c>
      <c r="E21316" s="1" t="s">
        <v>66</v>
      </c>
      <c r="F21316" s="1" t="s">
        <v>52863</v>
      </c>
      <c r="G21316" s="1" t="s">
        <v>52864</v>
      </c>
    </row>
    <row r="21317" spans="1:7" x14ac:dyDescent="0.25">
      <c r="A21317" s="1">
        <v>33901277</v>
      </c>
      <c r="B21317" s="1" t="s">
        <v>52868</v>
      </c>
      <c r="C21317" s="1" t="s">
        <v>52869</v>
      </c>
      <c r="D21317" s="1" t="s">
        <v>52870</v>
      </c>
      <c r="E21317" s="1" t="s">
        <v>66</v>
      </c>
      <c r="F21317" s="1" t="s">
        <v>52863</v>
      </c>
      <c r="G21317" s="1" t="s">
        <v>52864</v>
      </c>
    </row>
    <row r="21318" spans="1:7" x14ac:dyDescent="0.25">
      <c r="A21318" s="1">
        <v>33901278</v>
      </c>
      <c r="B21318" s="1" t="s">
        <v>52871</v>
      </c>
      <c r="C21318" s="1" t="s">
        <v>52872</v>
      </c>
      <c r="D21318" s="1" t="s">
        <v>52873</v>
      </c>
      <c r="E21318" s="1" t="s">
        <v>66</v>
      </c>
      <c r="F21318" s="1" t="s">
        <v>52863</v>
      </c>
      <c r="G21318" s="1" t="s">
        <v>52864</v>
      </c>
    </row>
    <row r="21319" spans="1:7" x14ac:dyDescent="0.25">
      <c r="A21319" s="1">
        <v>33901279</v>
      </c>
      <c r="B21319" s="1" t="s">
        <v>52874</v>
      </c>
      <c r="C21319" s="1" t="s">
        <v>52875</v>
      </c>
      <c r="D21319" s="1" t="s">
        <v>52876</v>
      </c>
      <c r="E21319" s="1" t="s">
        <v>66</v>
      </c>
      <c r="F21319" s="1" t="s">
        <v>52863</v>
      </c>
      <c r="G21319" s="1" t="s">
        <v>52864</v>
      </c>
    </row>
    <row r="21320" spans="1:7" x14ac:dyDescent="0.25">
      <c r="B21320" s="1" t="s">
        <v>52877</v>
      </c>
      <c r="C21320" s="1" t="s">
        <v>52878</v>
      </c>
      <c r="D21320" s="1" t="s">
        <v>52879</v>
      </c>
      <c r="E21320" s="1" t="s">
        <v>66</v>
      </c>
      <c r="F21320" s="1" t="s">
        <v>39</v>
      </c>
      <c r="G21320" s="1" t="s">
        <v>321</v>
      </c>
    </row>
    <row r="21321" spans="1:7" x14ac:dyDescent="0.25">
      <c r="B21321" s="1" t="s">
        <v>24877</v>
      </c>
      <c r="C21321" s="1" t="s">
        <v>24878</v>
      </c>
      <c r="D21321" s="1" t="s">
        <v>24879</v>
      </c>
      <c r="E21321" s="1" t="s">
        <v>66</v>
      </c>
      <c r="F21321" s="1" t="s">
        <v>39</v>
      </c>
      <c r="G21321" s="1" t="s">
        <v>321</v>
      </c>
    </row>
    <row r="21322" spans="1:7" x14ac:dyDescent="0.25">
      <c r="B21322" s="1" t="s">
        <v>52880</v>
      </c>
      <c r="C21322" s="1" t="s">
        <v>52881</v>
      </c>
      <c r="D21322" s="1" t="s">
        <v>52882</v>
      </c>
      <c r="E21322" s="1" t="s">
        <v>66</v>
      </c>
      <c r="F21322" s="1" t="s">
        <v>480</v>
      </c>
      <c r="G21322" s="1" t="s">
        <v>481</v>
      </c>
    </row>
    <row r="21323" spans="1:7" x14ac:dyDescent="0.25">
      <c r="B21323" s="1" t="s">
        <v>52883</v>
      </c>
      <c r="C21323" s="1" t="s">
        <v>52884</v>
      </c>
      <c r="D21323" s="1" t="s">
        <v>330</v>
      </c>
      <c r="E21323" s="1" t="s">
        <v>66</v>
      </c>
      <c r="F21323" s="1" t="s">
        <v>39</v>
      </c>
      <c r="G21323" s="1" t="s">
        <v>321</v>
      </c>
    </row>
    <row r="21324" spans="1:7" x14ac:dyDescent="0.25">
      <c r="B21324" s="1" t="s">
        <v>52885</v>
      </c>
      <c r="C21324" s="1" t="s">
        <v>52886</v>
      </c>
      <c r="D21324" s="1" t="s">
        <v>52887</v>
      </c>
      <c r="E21324" s="1" t="s">
        <v>66</v>
      </c>
      <c r="F21324" s="1" t="s">
        <v>39</v>
      </c>
      <c r="G21324" s="1" t="s">
        <v>321</v>
      </c>
    </row>
    <row r="21325" spans="1:7" x14ac:dyDescent="0.25">
      <c r="B21325" s="1" t="s">
        <v>37022</v>
      </c>
      <c r="C21325" s="1" t="s">
        <v>37023</v>
      </c>
      <c r="D21325" s="1" t="s">
        <v>37024</v>
      </c>
      <c r="E21325" s="1" t="s">
        <v>66</v>
      </c>
      <c r="F21325" s="1" t="s">
        <v>39</v>
      </c>
      <c r="G21325" s="1" t="s">
        <v>321</v>
      </c>
    </row>
    <row r="21326" spans="1:7" x14ac:dyDescent="0.25">
      <c r="B21326" s="1" t="s">
        <v>52888</v>
      </c>
      <c r="C21326" s="1" t="s">
        <v>52889</v>
      </c>
      <c r="D21326" s="1" t="s">
        <v>52890</v>
      </c>
      <c r="E21326" s="1" t="s">
        <v>66</v>
      </c>
      <c r="F21326" s="1" t="s">
        <v>39</v>
      </c>
      <c r="G21326" s="1" t="s">
        <v>321</v>
      </c>
    </row>
    <row r="21327" spans="1:7" x14ac:dyDescent="0.25">
      <c r="A21327" s="1">
        <v>33901280</v>
      </c>
      <c r="B21327" s="1" t="s">
        <v>52891</v>
      </c>
      <c r="C21327" s="1" t="s">
        <v>52892</v>
      </c>
      <c r="D21327" s="1" t="s">
        <v>52893</v>
      </c>
      <c r="E21327" s="1" t="s">
        <v>66</v>
      </c>
      <c r="F21327" s="1" t="s">
        <v>4531</v>
      </c>
      <c r="G21327" s="1" t="s">
        <v>4532</v>
      </c>
    </row>
    <row r="21328" spans="1:7" x14ac:dyDescent="0.25">
      <c r="A21328" s="1">
        <v>35510050</v>
      </c>
      <c r="B21328" s="1" t="s">
        <v>52894</v>
      </c>
      <c r="C21328" s="1" t="s">
        <v>52895</v>
      </c>
      <c r="D21328" s="1" t="s">
        <v>52896</v>
      </c>
      <c r="E21328" s="1" t="s">
        <v>65</v>
      </c>
      <c r="F21328" s="1" t="s">
        <v>4167</v>
      </c>
      <c r="G21328" s="1" t="s">
        <v>4168</v>
      </c>
    </row>
    <row r="21329" spans="1:7" x14ac:dyDescent="0.25">
      <c r="A21329" s="1">
        <v>17746060</v>
      </c>
      <c r="B21329" s="1" t="s">
        <v>52897</v>
      </c>
      <c r="C21329" s="1" t="s">
        <v>52897</v>
      </c>
      <c r="D21329" s="1" t="s">
        <v>52897</v>
      </c>
      <c r="E21329" s="1" t="s">
        <v>65</v>
      </c>
      <c r="F21329" s="1" t="s">
        <v>102</v>
      </c>
      <c r="G21329" s="1" t="s">
        <v>1053</v>
      </c>
    </row>
    <row r="21330" spans="1:7" x14ac:dyDescent="0.25">
      <c r="B21330" s="1" t="s">
        <v>52898</v>
      </c>
      <c r="C21330" s="1" t="s">
        <v>52899</v>
      </c>
      <c r="D21330" s="1" t="s">
        <v>52900</v>
      </c>
      <c r="E21330" s="1" t="s">
        <v>66</v>
      </c>
      <c r="F21330" s="1" t="s">
        <v>102</v>
      </c>
      <c r="G21330" s="1" t="s">
        <v>1053</v>
      </c>
    </row>
    <row r="21331" spans="1:7" x14ac:dyDescent="0.25">
      <c r="B21331" s="1" t="s">
        <v>52901</v>
      </c>
      <c r="C21331" s="1" t="s">
        <v>52902</v>
      </c>
      <c r="D21331" s="1" t="s">
        <v>52903</v>
      </c>
      <c r="E21331" s="1" t="s">
        <v>66</v>
      </c>
      <c r="F21331" s="1" t="s">
        <v>369</v>
      </c>
      <c r="G21331" s="1" t="s">
        <v>370</v>
      </c>
    </row>
    <row r="21332" spans="1:7" x14ac:dyDescent="0.25">
      <c r="B21332" s="1" t="s">
        <v>52904</v>
      </c>
      <c r="C21332" s="1" t="s">
        <v>52905</v>
      </c>
      <c r="D21332" s="1" t="s">
        <v>52906</v>
      </c>
      <c r="E21332" s="1" t="s">
        <v>66</v>
      </c>
      <c r="F21332" s="1" t="s">
        <v>300</v>
      </c>
      <c r="G21332" s="1" t="s">
        <v>301</v>
      </c>
    </row>
    <row r="21333" spans="1:7" x14ac:dyDescent="0.25">
      <c r="A21333" s="1">
        <v>26315007</v>
      </c>
      <c r="B21333" s="1" t="s">
        <v>52907</v>
      </c>
      <c r="C21333" s="1" t="s">
        <v>52908</v>
      </c>
      <c r="D21333" s="1" t="s">
        <v>52909</v>
      </c>
      <c r="E21333" s="1" t="s">
        <v>66</v>
      </c>
      <c r="F21333" s="1" t="s">
        <v>1388</v>
      </c>
      <c r="G21333" s="1" t="s">
        <v>1389</v>
      </c>
    </row>
    <row r="21334" spans="1:7" x14ac:dyDescent="0.25">
      <c r="B21334" s="1" t="s">
        <v>25138</v>
      </c>
      <c r="C21334" s="1" t="s">
        <v>25139</v>
      </c>
      <c r="D21334" s="1" t="s">
        <v>25140</v>
      </c>
      <c r="E21334" s="1" t="s">
        <v>66</v>
      </c>
      <c r="F21334" s="1" t="s">
        <v>39</v>
      </c>
      <c r="G21334" s="1" t="s">
        <v>321</v>
      </c>
    </row>
    <row r="21335" spans="1:7" x14ac:dyDescent="0.25">
      <c r="B21335" s="1" t="s">
        <v>52910</v>
      </c>
      <c r="C21335" s="1" t="s">
        <v>52911</v>
      </c>
      <c r="D21335" s="1" t="s">
        <v>52912</v>
      </c>
      <c r="E21335" s="1" t="s">
        <v>66</v>
      </c>
      <c r="F21335" s="1" t="s">
        <v>480</v>
      </c>
      <c r="G21335" s="1" t="s">
        <v>481</v>
      </c>
    </row>
    <row r="21336" spans="1:7" x14ac:dyDescent="0.25">
      <c r="B21336" s="1" t="s">
        <v>24832</v>
      </c>
      <c r="C21336" s="1" t="s">
        <v>24833</v>
      </c>
      <c r="D21336" s="1" t="s">
        <v>24834</v>
      </c>
      <c r="E21336" s="1" t="s">
        <v>66</v>
      </c>
      <c r="F21336" s="1" t="s">
        <v>39</v>
      </c>
      <c r="G21336" s="1" t="s">
        <v>321</v>
      </c>
    </row>
    <row r="21337" spans="1:7" x14ac:dyDescent="0.25">
      <c r="B21337" s="1" t="s">
        <v>52877</v>
      </c>
      <c r="C21337" s="1" t="s">
        <v>52878</v>
      </c>
      <c r="D21337" s="1" t="s">
        <v>52879</v>
      </c>
      <c r="E21337" s="1" t="s">
        <v>66</v>
      </c>
      <c r="F21337" s="1" t="s">
        <v>39</v>
      </c>
      <c r="G21337" s="1" t="s">
        <v>321</v>
      </c>
    </row>
    <row r="21338" spans="1:7" x14ac:dyDescent="0.25">
      <c r="B21338" s="1" t="s">
        <v>52913</v>
      </c>
      <c r="C21338" s="1" t="s">
        <v>52914</v>
      </c>
      <c r="D21338" s="1" t="s">
        <v>52915</v>
      </c>
      <c r="E21338" s="1" t="s">
        <v>66</v>
      </c>
      <c r="F21338" s="1" t="s">
        <v>39</v>
      </c>
      <c r="G21338" s="1" t="s">
        <v>321</v>
      </c>
    </row>
    <row r="21339" spans="1:7" x14ac:dyDescent="0.25">
      <c r="B21339" s="1" t="s">
        <v>52916</v>
      </c>
      <c r="C21339" s="1" t="s">
        <v>52917</v>
      </c>
      <c r="D21339" s="1" t="s">
        <v>52918</v>
      </c>
      <c r="E21339" s="1" t="s">
        <v>66</v>
      </c>
      <c r="F21339" s="1" t="s">
        <v>39</v>
      </c>
      <c r="G21339" s="1" t="s">
        <v>321</v>
      </c>
    </row>
    <row r="21340" spans="1:7" x14ac:dyDescent="0.25">
      <c r="B21340" s="1" t="s">
        <v>52919</v>
      </c>
      <c r="C21340" s="1" t="s">
        <v>52920</v>
      </c>
      <c r="D21340" s="1" t="s">
        <v>37042</v>
      </c>
      <c r="E21340" s="1" t="s">
        <v>66</v>
      </c>
      <c r="F21340" s="1" t="s">
        <v>39</v>
      </c>
      <c r="G21340" s="1" t="s">
        <v>321</v>
      </c>
    </row>
    <row r="21341" spans="1:7" x14ac:dyDescent="0.25">
      <c r="B21341" s="1" t="s">
        <v>52921</v>
      </c>
      <c r="C21341" s="1" t="s">
        <v>52922</v>
      </c>
      <c r="D21341" s="1" t="s">
        <v>52923</v>
      </c>
      <c r="E21341" s="1" t="s">
        <v>66</v>
      </c>
      <c r="F21341" s="1" t="s">
        <v>36</v>
      </c>
      <c r="G21341" s="1" t="s">
        <v>1724</v>
      </c>
    </row>
    <row r="21342" spans="1:7" x14ac:dyDescent="0.25">
      <c r="B21342" s="1" t="s">
        <v>52924</v>
      </c>
      <c r="C21342" s="1" t="s">
        <v>52925</v>
      </c>
      <c r="D21342" s="1" t="s">
        <v>52926</v>
      </c>
      <c r="E21342" s="1" t="s">
        <v>66</v>
      </c>
      <c r="F21342" s="1" t="s">
        <v>36</v>
      </c>
      <c r="G21342" s="1" t="s">
        <v>1724</v>
      </c>
    </row>
    <row r="21343" spans="1:7" x14ac:dyDescent="0.25">
      <c r="B21343" s="1" t="s">
        <v>52927</v>
      </c>
      <c r="C21343" s="1" t="s">
        <v>52928</v>
      </c>
      <c r="D21343" s="1" t="s">
        <v>52929</v>
      </c>
      <c r="E21343" s="1" t="s">
        <v>66</v>
      </c>
      <c r="F21343" s="1" t="s">
        <v>36</v>
      </c>
      <c r="G21343" s="1" t="s">
        <v>1724</v>
      </c>
    </row>
    <row r="21344" spans="1:7" x14ac:dyDescent="0.25">
      <c r="B21344" s="1" t="s">
        <v>52930</v>
      </c>
      <c r="C21344" s="1" t="s">
        <v>52931</v>
      </c>
      <c r="D21344" s="1" t="s">
        <v>52932</v>
      </c>
      <c r="E21344" s="1" t="s">
        <v>66</v>
      </c>
      <c r="F21344" s="1" t="s">
        <v>36</v>
      </c>
      <c r="G21344" s="1" t="s">
        <v>1724</v>
      </c>
    </row>
    <row r="21345" spans="1:7" x14ac:dyDescent="0.25">
      <c r="B21345" s="1" t="s">
        <v>52933</v>
      </c>
      <c r="C21345" s="1" t="s">
        <v>52934</v>
      </c>
      <c r="D21345" s="1" t="s">
        <v>52935</v>
      </c>
      <c r="E21345" s="1" t="s">
        <v>66</v>
      </c>
      <c r="F21345" s="1" t="s">
        <v>15729</v>
      </c>
      <c r="G21345" s="1" t="s">
        <v>15730</v>
      </c>
    </row>
    <row r="21346" spans="1:7" x14ac:dyDescent="0.25">
      <c r="B21346" s="1" t="s">
        <v>52936</v>
      </c>
      <c r="C21346" s="1" t="s">
        <v>52937</v>
      </c>
      <c r="D21346" s="1" t="s">
        <v>52938</v>
      </c>
      <c r="E21346" s="1" t="s">
        <v>66</v>
      </c>
      <c r="F21346" s="1" t="s">
        <v>356</v>
      </c>
      <c r="G21346" s="1" t="s">
        <v>357</v>
      </c>
    </row>
    <row r="21347" spans="1:7" x14ac:dyDescent="0.25">
      <c r="B21347" s="1" t="s">
        <v>52939</v>
      </c>
      <c r="C21347" s="1" t="s">
        <v>52940</v>
      </c>
      <c r="D21347" s="1" t="s">
        <v>52941</v>
      </c>
      <c r="E21347" s="1" t="s">
        <v>66</v>
      </c>
      <c r="F21347" s="1" t="s">
        <v>356</v>
      </c>
      <c r="G21347" s="1" t="s">
        <v>357</v>
      </c>
    </row>
    <row r="21348" spans="1:7" x14ac:dyDescent="0.25">
      <c r="B21348" s="1" t="s">
        <v>52942</v>
      </c>
      <c r="C21348" s="1" t="s">
        <v>52943</v>
      </c>
      <c r="D21348" s="1" t="s">
        <v>52944</v>
      </c>
      <c r="E21348" s="1" t="s">
        <v>66</v>
      </c>
      <c r="F21348" s="1" t="s">
        <v>2778</v>
      </c>
      <c r="G21348" s="1" t="s">
        <v>2779</v>
      </c>
    </row>
    <row r="21349" spans="1:7" x14ac:dyDescent="0.25">
      <c r="A21349" s="1">
        <v>17095063</v>
      </c>
      <c r="B21349" s="1" t="s">
        <v>52945</v>
      </c>
      <c r="C21349" s="1" t="s">
        <v>52946</v>
      </c>
      <c r="D21349" s="1" t="s">
        <v>52947</v>
      </c>
      <c r="E21349" s="1" t="s">
        <v>65</v>
      </c>
      <c r="F21349" s="1" t="s">
        <v>475</v>
      </c>
      <c r="G21349" s="1" t="s">
        <v>476</v>
      </c>
    </row>
    <row r="21350" spans="1:7" x14ac:dyDescent="0.25">
      <c r="B21350" s="1" t="s">
        <v>4264</v>
      </c>
      <c r="C21350" s="1" t="s">
        <v>4265</v>
      </c>
      <c r="D21350" s="1" t="s">
        <v>4266</v>
      </c>
      <c r="E21350" s="1" t="s">
        <v>66</v>
      </c>
      <c r="F21350" s="1" t="s">
        <v>1942</v>
      </c>
      <c r="G21350" s="1" t="s">
        <v>1943</v>
      </c>
    </row>
    <row r="21351" spans="1:7" x14ac:dyDescent="0.25">
      <c r="A21351" s="1">
        <v>23200159</v>
      </c>
      <c r="B21351" s="1" t="s">
        <v>2480</v>
      </c>
      <c r="C21351" s="1" t="s">
        <v>52948</v>
      </c>
      <c r="D21351" s="1" t="s">
        <v>52949</v>
      </c>
      <c r="E21351" s="1" t="s">
        <v>66</v>
      </c>
      <c r="F21351" s="1" t="s">
        <v>2483</v>
      </c>
      <c r="G21351" s="1" t="s">
        <v>2484</v>
      </c>
    </row>
    <row r="21352" spans="1:7" x14ac:dyDescent="0.25">
      <c r="A21352" s="1">
        <v>23200160</v>
      </c>
      <c r="B21352" s="1" t="s">
        <v>52950</v>
      </c>
      <c r="C21352" s="1" t="s">
        <v>52951</v>
      </c>
      <c r="D21352" s="1" t="s">
        <v>52952</v>
      </c>
      <c r="E21352" s="1" t="s">
        <v>66</v>
      </c>
      <c r="F21352" s="1" t="s">
        <v>2483</v>
      </c>
      <c r="G21352" s="1" t="s">
        <v>2484</v>
      </c>
    </row>
    <row r="21353" spans="1:7" x14ac:dyDescent="0.25">
      <c r="A21353" s="1">
        <v>17018080</v>
      </c>
      <c r="B21353" s="1" t="s">
        <v>52332</v>
      </c>
      <c r="C21353" s="1" t="s">
        <v>52333</v>
      </c>
      <c r="D21353" s="1" t="s">
        <v>52334</v>
      </c>
      <c r="E21353" s="1" t="s">
        <v>65</v>
      </c>
      <c r="F21353" s="1" t="s">
        <v>369</v>
      </c>
      <c r="G21353" s="1" t="s">
        <v>370</v>
      </c>
    </row>
    <row r="21354" spans="1:7" x14ac:dyDescent="0.25">
      <c r="A21354" s="1">
        <v>17095065</v>
      </c>
      <c r="B21354" s="1" t="s">
        <v>52953</v>
      </c>
      <c r="C21354" s="1" t="s">
        <v>52954</v>
      </c>
      <c r="D21354" s="1" t="s">
        <v>52955</v>
      </c>
      <c r="E21354" s="1" t="s">
        <v>65</v>
      </c>
      <c r="F21354" s="1" t="s">
        <v>475</v>
      </c>
      <c r="G21354" s="1" t="s">
        <v>476</v>
      </c>
    </row>
    <row r="21355" spans="1:7" x14ac:dyDescent="0.25">
      <c r="A21355" s="1">
        <v>17095064</v>
      </c>
      <c r="B21355" s="1" t="s">
        <v>52757</v>
      </c>
      <c r="C21355" s="1" t="s">
        <v>52758</v>
      </c>
      <c r="D21355" s="1" t="s">
        <v>52759</v>
      </c>
      <c r="E21355" s="1" t="s">
        <v>65</v>
      </c>
      <c r="F21355" s="1" t="s">
        <v>475</v>
      </c>
      <c r="G21355" s="1" t="s">
        <v>476</v>
      </c>
    </row>
    <row r="21356" spans="1:7" x14ac:dyDescent="0.25">
      <c r="A21356" s="1">
        <v>17095066</v>
      </c>
      <c r="B21356" s="1" t="s">
        <v>40887</v>
      </c>
      <c r="C21356" s="1" t="s">
        <v>40888</v>
      </c>
      <c r="D21356" s="1" t="s">
        <v>40889</v>
      </c>
      <c r="E21356" s="1" t="s">
        <v>65</v>
      </c>
      <c r="F21356" s="1" t="s">
        <v>475</v>
      </c>
      <c r="G21356" s="1" t="s">
        <v>476</v>
      </c>
    </row>
    <row r="21357" spans="1:7" x14ac:dyDescent="0.25">
      <c r="B21357" s="1" t="s">
        <v>52956</v>
      </c>
      <c r="C21357" s="1" t="s">
        <v>52957</v>
      </c>
      <c r="D21357" s="1" t="s">
        <v>52958</v>
      </c>
      <c r="E21357" s="1" t="s">
        <v>66</v>
      </c>
      <c r="F21357" s="1" t="s">
        <v>1984</v>
      </c>
      <c r="G21357" s="1" t="s">
        <v>1985</v>
      </c>
    </row>
    <row r="21358" spans="1:7" x14ac:dyDescent="0.25">
      <c r="A21358" s="1">
        <v>23200161</v>
      </c>
      <c r="B21358" s="1" t="s">
        <v>52959</v>
      </c>
      <c r="C21358" s="1" t="s">
        <v>52960</v>
      </c>
      <c r="D21358" s="1" t="s">
        <v>52961</v>
      </c>
      <c r="E21358" s="1" t="s">
        <v>66</v>
      </c>
      <c r="F21358" s="1" t="s">
        <v>2483</v>
      </c>
      <c r="G21358" s="1" t="s">
        <v>2484</v>
      </c>
    </row>
    <row r="21359" spans="1:7" x14ac:dyDescent="0.25">
      <c r="A21359" s="1">
        <v>23200162</v>
      </c>
      <c r="B21359" s="1" t="s">
        <v>52962</v>
      </c>
      <c r="C21359" s="1" t="s">
        <v>52963</v>
      </c>
      <c r="D21359" s="1" t="s">
        <v>52964</v>
      </c>
      <c r="E21359" s="1" t="s">
        <v>66</v>
      </c>
      <c r="F21359" s="1" t="s">
        <v>2483</v>
      </c>
      <c r="G21359" s="1" t="s">
        <v>2484</v>
      </c>
    </row>
    <row r="21360" spans="1:7" x14ac:dyDescent="0.25">
      <c r="B21360" s="1" t="s">
        <v>52965</v>
      </c>
      <c r="C21360" s="1" t="s">
        <v>52966</v>
      </c>
      <c r="D21360" s="1" t="s">
        <v>52967</v>
      </c>
      <c r="E21360" s="1" t="s">
        <v>66</v>
      </c>
      <c r="F21360" s="1" t="s">
        <v>1984</v>
      </c>
      <c r="G21360" s="1" t="s">
        <v>1985</v>
      </c>
    </row>
    <row r="21361" spans="1:7" x14ac:dyDescent="0.25">
      <c r="B21361" s="1" t="s">
        <v>52968</v>
      </c>
      <c r="C21361" s="1" t="s">
        <v>52969</v>
      </c>
      <c r="D21361" s="1" t="s">
        <v>52970</v>
      </c>
      <c r="E21361" s="1" t="s">
        <v>66</v>
      </c>
      <c r="F21361" s="1" t="s">
        <v>1984</v>
      </c>
      <c r="G21361" s="1" t="s">
        <v>1985</v>
      </c>
    </row>
    <row r="21362" spans="1:7" x14ac:dyDescent="0.25">
      <c r="A21362" s="1">
        <v>23200166</v>
      </c>
      <c r="B21362" s="1" t="s">
        <v>16157</v>
      </c>
      <c r="C21362" s="1" t="s">
        <v>52971</v>
      </c>
      <c r="D21362" s="1" t="s">
        <v>52972</v>
      </c>
      <c r="E21362" s="1" t="s">
        <v>66</v>
      </c>
      <c r="F21362" s="1" t="s">
        <v>2483</v>
      </c>
      <c r="G21362" s="1" t="s">
        <v>2484</v>
      </c>
    </row>
    <row r="21363" spans="1:7" x14ac:dyDescent="0.25">
      <c r="A21363" s="1">
        <v>23200167</v>
      </c>
      <c r="B21363" s="1" t="s">
        <v>16134</v>
      </c>
      <c r="C21363" s="1" t="s">
        <v>52973</v>
      </c>
      <c r="D21363" s="1" t="s">
        <v>52974</v>
      </c>
      <c r="E21363" s="1" t="s">
        <v>66</v>
      </c>
      <c r="F21363" s="1" t="s">
        <v>2483</v>
      </c>
      <c r="G21363" s="1" t="s">
        <v>2484</v>
      </c>
    </row>
    <row r="21364" spans="1:7" x14ac:dyDescent="0.25">
      <c r="A21364" s="1">
        <v>35520405</v>
      </c>
      <c r="B21364" s="1" t="s">
        <v>52975</v>
      </c>
      <c r="C21364" s="1" t="s">
        <v>52976</v>
      </c>
      <c r="D21364" s="1" t="s">
        <v>52977</v>
      </c>
      <c r="E21364" s="1" t="s">
        <v>66</v>
      </c>
      <c r="F21364" s="1" t="s">
        <v>52978</v>
      </c>
      <c r="G21364" s="1" t="s">
        <v>52979</v>
      </c>
    </row>
    <row r="21365" spans="1:7" x14ac:dyDescent="0.25">
      <c r="A21365" s="1">
        <v>35510051</v>
      </c>
      <c r="B21365" s="1" t="s">
        <v>52980</v>
      </c>
      <c r="C21365" s="1" t="s">
        <v>52981</v>
      </c>
      <c r="D21365" s="1" t="s">
        <v>52982</v>
      </c>
      <c r="E21365" s="1" t="s">
        <v>66</v>
      </c>
      <c r="G21365" s="1" t="s">
        <v>199</v>
      </c>
    </row>
    <row r="21366" spans="1:7" x14ac:dyDescent="0.25">
      <c r="A21366" s="1">
        <v>33901288</v>
      </c>
      <c r="B21366" s="1" t="s">
        <v>52628</v>
      </c>
      <c r="C21366" s="1" t="s">
        <v>52983</v>
      </c>
      <c r="D21366" s="1" t="s">
        <v>52630</v>
      </c>
      <c r="E21366" s="1" t="s">
        <v>65</v>
      </c>
      <c r="F21366" s="1" t="s">
        <v>171</v>
      </c>
      <c r="G21366" s="1" t="s">
        <v>172</v>
      </c>
    </row>
    <row r="21367" spans="1:7" x14ac:dyDescent="0.25">
      <c r="A21367" s="1">
        <v>17795044</v>
      </c>
      <c r="B21367" s="1" t="s">
        <v>52792</v>
      </c>
      <c r="C21367" s="1" t="s">
        <v>52793</v>
      </c>
      <c r="D21367" s="1" t="s">
        <v>52794</v>
      </c>
      <c r="E21367" s="1" t="s">
        <v>65</v>
      </c>
      <c r="F21367" s="1" t="s">
        <v>475</v>
      </c>
      <c r="G21367" s="1" t="s">
        <v>476</v>
      </c>
    </row>
    <row r="21368" spans="1:7" x14ac:dyDescent="0.25">
      <c r="A21368" s="1">
        <v>33901287</v>
      </c>
      <c r="B21368" s="1" t="s">
        <v>52519</v>
      </c>
      <c r="C21368" s="1" t="s">
        <v>52984</v>
      </c>
      <c r="D21368" s="1" t="s">
        <v>52521</v>
      </c>
      <c r="E21368" s="1" t="s">
        <v>65</v>
      </c>
      <c r="F21368" s="1" t="s">
        <v>171</v>
      </c>
      <c r="G21368" s="1" t="s">
        <v>172</v>
      </c>
    </row>
    <row r="21369" spans="1:7" x14ac:dyDescent="0.25">
      <c r="A21369" s="1">
        <v>17795045</v>
      </c>
      <c r="B21369" s="1" t="s">
        <v>52789</v>
      </c>
      <c r="C21369" s="1" t="s">
        <v>52790</v>
      </c>
      <c r="D21369" s="1" t="s">
        <v>52791</v>
      </c>
      <c r="E21369" s="1" t="s">
        <v>65</v>
      </c>
      <c r="F21369" s="1" t="s">
        <v>475</v>
      </c>
      <c r="G21369" s="1" t="s">
        <v>476</v>
      </c>
    </row>
    <row r="21370" spans="1:7" x14ac:dyDescent="0.25">
      <c r="A21370" s="1">
        <v>17795046</v>
      </c>
      <c r="B21370" s="1" t="s">
        <v>51692</v>
      </c>
      <c r="C21370" s="1" t="s">
        <v>51693</v>
      </c>
      <c r="D21370" s="1" t="s">
        <v>51694</v>
      </c>
      <c r="E21370" s="1" t="s">
        <v>65</v>
      </c>
      <c r="F21370" s="1" t="s">
        <v>475</v>
      </c>
      <c r="G21370" s="1" t="s">
        <v>476</v>
      </c>
    </row>
    <row r="21371" spans="1:7" x14ac:dyDescent="0.25">
      <c r="A21371" s="1">
        <v>17095068</v>
      </c>
      <c r="B21371" s="1" t="s">
        <v>52985</v>
      </c>
      <c r="C21371" s="1" t="s">
        <v>52986</v>
      </c>
      <c r="D21371" s="1" t="s">
        <v>52987</v>
      </c>
      <c r="E21371" s="1" t="s">
        <v>65</v>
      </c>
      <c r="F21371" s="1" t="s">
        <v>475</v>
      </c>
      <c r="G21371" s="1" t="s">
        <v>476</v>
      </c>
    </row>
    <row r="21372" spans="1:7" x14ac:dyDescent="0.25">
      <c r="A21372" s="1">
        <v>17095069</v>
      </c>
      <c r="B21372" s="1" t="s">
        <v>52988</v>
      </c>
      <c r="C21372" s="1" t="s">
        <v>52989</v>
      </c>
      <c r="D21372" s="1" t="s">
        <v>52990</v>
      </c>
      <c r="E21372" s="1" t="s">
        <v>65</v>
      </c>
      <c r="F21372" s="1" t="s">
        <v>475</v>
      </c>
      <c r="G21372" s="1" t="s">
        <v>476</v>
      </c>
    </row>
    <row r="21373" spans="1:7" x14ac:dyDescent="0.25">
      <c r="A21373" s="1">
        <v>17095067</v>
      </c>
      <c r="B21373" s="1" t="s">
        <v>52991</v>
      </c>
      <c r="C21373" s="1" t="s">
        <v>52992</v>
      </c>
      <c r="D21373" s="1" t="s">
        <v>52993</v>
      </c>
      <c r="E21373" s="1" t="s">
        <v>65</v>
      </c>
      <c r="F21373" s="1" t="s">
        <v>475</v>
      </c>
      <c r="G21373" s="1" t="s">
        <v>476</v>
      </c>
    </row>
    <row r="21374" spans="1:7" x14ac:dyDescent="0.25">
      <c r="A21374" s="1">
        <v>23200169</v>
      </c>
      <c r="B21374" s="1" t="s">
        <v>2526</v>
      </c>
      <c r="C21374" s="1" t="s">
        <v>2526</v>
      </c>
      <c r="D21374" s="1" t="s">
        <v>2526</v>
      </c>
      <c r="E21374" s="1" t="s">
        <v>66</v>
      </c>
      <c r="F21374" s="1" t="s">
        <v>2483</v>
      </c>
      <c r="G21374" s="1" t="s">
        <v>2484</v>
      </c>
    </row>
    <row r="21375" spans="1:7" x14ac:dyDescent="0.25">
      <c r="A21375" s="1">
        <v>23200168</v>
      </c>
      <c r="B21375" s="1" t="s">
        <v>2523</v>
      </c>
      <c r="C21375" s="1" t="s">
        <v>52994</v>
      </c>
      <c r="D21375" s="1" t="s">
        <v>2525</v>
      </c>
      <c r="E21375" s="1" t="s">
        <v>66</v>
      </c>
      <c r="F21375" s="1" t="s">
        <v>2483</v>
      </c>
      <c r="G21375" s="1" t="s">
        <v>2484</v>
      </c>
    </row>
    <row r="21376" spans="1:7" x14ac:dyDescent="0.25">
      <c r="A21376" s="1">
        <v>33901291</v>
      </c>
      <c r="B21376" s="1" t="s">
        <v>52995</v>
      </c>
      <c r="C21376" s="1" t="s">
        <v>52996</v>
      </c>
      <c r="D21376" s="1" t="s">
        <v>52997</v>
      </c>
      <c r="E21376" s="1" t="s">
        <v>66</v>
      </c>
      <c r="F21376" s="1" t="s">
        <v>267</v>
      </c>
      <c r="G21376" s="1" t="s">
        <v>268</v>
      </c>
    </row>
    <row r="21377" spans="1:7" x14ac:dyDescent="0.25">
      <c r="A21377" s="1">
        <v>33901292</v>
      </c>
      <c r="B21377" s="1" t="s">
        <v>52998</v>
      </c>
      <c r="C21377" s="1" t="s">
        <v>52999</v>
      </c>
      <c r="D21377" s="1" t="s">
        <v>53000</v>
      </c>
      <c r="E21377" s="1" t="s">
        <v>66</v>
      </c>
      <c r="F21377" s="1" t="s">
        <v>267</v>
      </c>
      <c r="G21377" s="1" t="s">
        <v>268</v>
      </c>
    </row>
    <row r="21378" spans="1:7" x14ac:dyDescent="0.25">
      <c r="A21378" s="1">
        <v>33901293</v>
      </c>
      <c r="B21378" s="1" t="s">
        <v>53001</v>
      </c>
      <c r="C21378" s="1" t="s">
        <v>53002</v>
      </c>
      <c r="D21378" s="1" t="s">
        <v>53003</v>
      </c>
      <c r="E21378" s="1" t="s">
        <v>66</v>
      </c>
      <c r="F21378" s="1" t="s">
        <v>267</v>
      </c>
      <c r="G21378" s="1" t="s">
        <v>268</v>
      </c>
    </row>
    <row r="21379" spans="1:7" x14ac:dyDescent="0.25">
      <c r="A21379" s="1">
        <v>33901294</v>
      </c>
      <c r="B21379" s="1" t="s">
        <v>53004</v>
      </c>
      <c r="C21379" s="1" t="s">
        <v>53005</v>
      </c>
      <c r="D21379" s="1" t="s">
        <v>53006</v>
      </c>
      <c r="E21379" s="1" t="s">
        <v>66</v>
      </c>
      <c r="F21379" s="1" t="s">
        <v>267</v>
      </c>
      <c r="G21379" s="1" t="s">
        <v>268</v>
      </c>
    </row>
    <row r="21380" spans="1:7" x14ac:dyDescent="0.25">
      <c r="A21380" s="1">
        <v>23200171</v>
      </c>
      <c r="B21380" s="1" t="s">
        <v>53007</v>
      </c>
      <c r="C21380" s="1" t="s">
        <v>53008</v>
      </c>
      <c r="D21380" s="1" t="s">
        <v>2531</v>
      </c>
      <c r="E21380" s="1" t="s">
        <v>66</v>
      </c>
      <c r="F21380" s="1" t="s">
        <v>2483</v>
      </c>
      <c r="G21380" s="1" t="s">
        <v>2484</v>
      </c>
    </row>
    <row r="21381" spans="1:7" x14ac:dyDescent="0.25">
      <c r="A21381" s="1">
        <v>33901289</v>
      </c>
      <c r="B21381" s="1" t="s">
        <v>53009</v>
      </c>
      <c r="C21381" s="1" t="s">
        <v>53010</v>
      </c>
      <c r="D21381" s="1" t="s">
        <v>53011</v>
      </c>
      <c r="E21381" s="1" t="s">
        <v>66</v>
      </c>
      <c r="F21381" s="1" t="s">
        <v>36</v>
      </c>
      <c r="G21381" s="1" t="s">
        <v>1724</v>
      </c>
    </row>
    <row r="21382" spans="1:7" x14ac:dyDescent="0.25">
      <c r="A21382" s="1">
        <v>33901290</v>
      </c>
      <c r="B21382" s="1" t="s">
        <v>53012</v>
      </c>
      <c r="C21382" s="1" t="s">
        <v>53013</v>
      </c>
      <c r="D21382" s="1" t="s">
        <v>53014</v>
      </c>
      <c r="E21382" s="1" t="s">
        <v>66</v>
      </c>
      <c r="F21382" s="1" t="s">
        <v>36</v>
      </c>
      <c r="G21382" s="1" t="s">
        <v>1724</v>
      </c>
    </row>
    <row r="21383" spans="1:7" x14ac:dyDescent="0.25">
      <c r="A21383" s="1">
        <v>33901295</v>
      </c>
      <c r="B21383" s="1" t="s">
        <v>53015</v>
      </c>
      <c r="C21383" s="1" t="s">
        <v>53016</v>
      </c>
      <c r="D21383" s="1" t="s">
        <v>53017</v>
      </c>
      <c r="E21383" s="1" t="s">
        <v>66</v>
      </c>
      <c r="F21383" s="1" t="s">
        <v>36</v>
      </c>
      <c r="G21383" s="1" t="s">
        <v>1724</v>
      </c>
    </row>
    <row r="21384" spans="1:7" x14ac:dyDescent="0.25">
      <c r="A21384" s="1">
        <v>23200172</v>
      </c>
      <c r="B21384" s="1" t="s">
        <v>2532</v>
      </c>
      <c r="C21384" s="1" t="s">
        <v>53018</v>
      </c>
      <c r="D21384" s="1" t="s">
        <v>2534</v>
      </c>
      <c r="E21384" s="1" t="s">
        <v>66</v>
      </c>
      <c r="F21384" s="1" t="s">
        <v>2483</v>
      </c>
      <c r="G21384" s="1" t="s">
        <v>2484</v>
      </c>
    </row>
    <row r="21385" spans="1:7" x14ac:dyDescent="0.25">
      <c r="A21385" s="1">
        <v>23400017</v>
      </c>
      <c r="B21385" s="1" t="s">
        <v>53019</v>
      </c>
      <c r="C21385" s="1" t="s">
        <v>53020</v>
      </c>
      <c r="D21385" s="1" t="s">
        <v>2520</v>
      </c>
      <c r="E21385" s="1" t="s">
        <v>66</v>
      </c>
      <c r="F21385" s="1" t="s">
        <v>2521</v>
      </c>
      <c r="G21385" s="1" t="s">
        <v>2522</v>
      </c>
    </row>
    <row r="21386" spans="1:7" x14ac:dyDescent="0.25">
      <c r="A21386" s="1">
        <v>23400018</v>
      </c>
      <c r="B21386" s="1" t="s">
        <v>53021</v>
      </c>
      <c r="C21386" s="1" t="s">
        <v>53022</v>
      </c>
      <c r="D21386" s="1" t="s">
        <v>53023</v>
      </c>
      <c r="E21386" s="1" t="s">
        <v>66</v>
      </c>
      <c r="F21386" s="1" t="s">
        <v>2521</v>
      </c>
      <c r="G21386" s="1" t="s">
        <v>2522</v>
      </c>
    </row>
    <row r="21387" spans="1:7" x14ac:dyDescent="0.25">
      <c r="B21387" s="1" t="s">
        <v>10172</v>
      </c>
      <c r="C21387" s="1" t="s">
        <v>10173</v>
      </c>
      <c r="D21387" s="1" t="s">
        <v>10174</v>
      </c>
      <c r="E21387" s="1" t="s">
        <v>66</v>
      </c>
      <c r="F21387" s="1" t="s">
        <v>398</v>
      </c>
      <c r="G21387" s="1" t="s">
        <v>399</v>
      </c>
    </row>
    <row r="21388" spans="1:7" x14ac:dyDescent="0.25">
      <c r="A21388" s="1">
        <v>35030003</v>
      </c>
      <c r="B21388" s="1" t="s">
        <v>53024</v>
      </c>
      <c r="C21388" s="1" t="s">
        <v>53024</v>
      </c>
      <c r="D21388" s="1" t="s">
        <v>53024</v>
      </c>
      <c r="G21388" s="1" t="s">
        <v>199</v>
      </c>
    </row>
    <row r="21389" spans="1:7" x14ac:dyDescent="0.25">
      <c r="B21389" s="1" t="s">
        <v>53025</v>
      </c>
      <c r="C21389" s="1" t="s">
        <v>53026</v>
      </c>
      <c r="D21389" s="1" t="s">
        <v>53027</v>
      </c>
      <c r="E21389" s="1" t="s">
        <v>66</v>
      </c>
      <c r="F21389" s="1" t="s">
        <v>3971</v>
      </c>
      <c r="G21389" s="1" t="s">
        <v>3972</v>
      </c>
    </row>
    <row r="21390" spans="1:7" x14ac:dyDescent="0.25">
      <c r="B21390" s="1" t="s">
        <v>53028</v>
      </c>
      <c r="C21390" s="1" t="s">
        <v>53029</v>
      </c>
      <c r="D21390" s="1" t="s">
        <v>53030</v>
      </c>
      <c r="E21390" s="1" t="s">
        <v>66</v>
      </c>
      <c r="F21390" s="1" t="s">
        <v>874</v>
      </c>
      <c r="G21390" s="1" t="s">
        <v>875</v>
      </c>
    </row>
    <row r="21391" spans="1:7" x14ac:dyDescent="0.25">
      <c r="B21391" s="1" t="s">
        <v>53031</v>
      </c>
      <c r="C21391" s="1" t="s">
        <v>53032</v>
      </c>
      <c r="D21391" s="1" t="s">
        <v>53033</v>
      </c>
      <c r="E21391" s="1" t="s">
        <v>66</v>
      </c>
      <c r="F21391" s="1" t="s">
        <v>37953</v>
      </c>
      <c r="G21391" s="1" t="s">
        <v>37954</v>
      </c>
    </row>
    <row r="21392" spans="1:7" x14ac:dyDescent="0.25">
      <c r="A21392" s="1">
        <v>17018081</v>
      </c>
      <c r="B21392" s="1" t="s">
        <v>53034</v>
      </c>
      <c r="C21392" s="1" t="s">
        <v>53035</v>
      </c>
      <c r="D21392" s="1" t="s">
        <v>53036</v>
      </c>
      <c r="E21392" s="1" t="s">
        <v>65</v>
      </c>
      <c r="F21392" s="1" t="s">
        <v>369</v>
      </c>
      <c r="G21392" s="1" t="s">
        <v>370</v>
      </c>
    </row>
    <row r="21393" spans="1:7" x14ac:dyDescent="0.25">
      <c r="B21393" s="1" t="s">
        <v>53037</v>
      </c>
      <c r="C21393" s="1" t="s">
        <v>53038</v>
      </c>
      <c r="D21393" s="1" t="s">
        <v>53037</v>
      </c>
      <c r="E21393" s="1" t="s">
        <v>66</v>
      </c>
      <c r="F21393" s="1" t="s">
        <v>1601</v>
      </c>
      <c r="G21393" s="1" t="s">
        <v>1602</v>
      </c>
    </row>
    <row r="21394" spans="1:7" x14ac:dyDescent="0.25">
      <c r="B21394" s="1" t="s">
        <v>53039</v>
      </c>
      <c r="C21394" s="1" t="s">
        <v>53040</v>
      </c>
      <c r="D21394" s="1" t="s">
        <v>53039</v>
      </c>
      <c r="E21394" s="1" t="s">
        <v>66</v>
      </c>
      <c r="F21394" s="1" t="s">
        <v>1601</v>
      </c>
      <c r="G21394" s="1" t="s">
        <v>1602</v>
      </c>
    </row>
    <row r="21395" spans="1:7" x14ac:dyDescent="0.25">
      <c r="A21395" s="1">
        <v>35123216</v>
      </c>
      <c r="B21395" s="1" t="s">
        <v>53037</v>
      </c>
      <c r="C21395" s="1" t="s">
        <v>53038</v>
      </c>
      <c r="D21395" s="1" t="s">
        <v>53037</v>
      </c>
      <c r="E21395" s="1" t="s">
        <v>65</v>
      </c>
      <c r="F21395" s="1" t="s">
        <v>1601</v>
      </c>
      <c r="G21395" s="1" t="s">
        <v>1602</v>
      </c>
    </row>
    <row r="21396" spans="1:7" x14ac:dyDescent="0.25">
      <c r="A21396" s="1">
        <v>35123249</v>
      </c>
      <c r="B21396" s="1" t="s">
        <v>53039</v>
      </c>
      <c r="C21396" s="1" t="s">
        <v>53040</v>
      </c>
      <c r="D21396" s="1" t="s">
        <v>53039</v>
      </c>
      <c r="E21396" s="1" t="s">
        <v>65</v>
      </c>
      <c r="F21396" s="1" t="s">
        <v>1601</v>
      </c>
      <c r="G21396" s="1" t="s">
        <v>1602</v>
      </c>
    </row>
    <row r="21397" spans="1:7" x14ac:dyDescent="0.25">
      <c r="B21397" s="1" t="s">
        <v>53041</v>
      </c>
      <c r="C21397" s="1" t="s">
        <v>53042</v>
      </c>
      <c r="D21397" s="1" t="s">
        <v>53043</v>
      </c>
      <c r="E21397" s="1" t="s">
        <v>66</v>
      </c>
      <c r="F21397" s="1" t="s">
        <v>590</v>
      </c>
      <c r="G21397" s="1" t="s">
        <v>591</v>
      </c>
    </row>
    <row r="21398" spans="1:7" x14ac:dyDescent="0.25">
      <c r="B21398" s="1" t="s">
        <v>53044</v>
      </c>
      <c r="C21398" s="1" t="s">
        <v>53045</v>
      </c>
      <c r="D21398" s="1" t="s">
        <v>1905</v>
      </c>
      <c r="E21398" s="1" t="s">
        <v>66</v>
      </c>
      <c r="F21398" s="1" t="s">
        <v>233</v>
      </c>
      <c r="G21398" s="1" t="s">
        <v>234</v>
      </c>
    </row>
    <row r="21399" spans="1:7" x14ac:dyDescent="0.25">
      <c r="A21399" s="1">
        <v>35260877</v>
      </c>
      <c r="B21399" s="1" t="s">
        <v>53046</v>
      </c>
      <c r="C21399" s="1" t="s">
        <v>53047</v>
      </c>
      <c r="D21399" s="1" t="s">
        <v>53048</v>
      </c>
      <c r="E21399" s="1" t="s">
        <v>65</v>
      </c>
      <c r="F21399" s="1" t="s">
        <v>42244</v>
      </c>
      <c r="G21399" s="1" t="s">
        <v>42245</v>
      </c>
    </row>
    <row r="21400" spans="1:7" x14ac:dyDescent="0.25">
      <c r="B21400" s="1" t="s">
        <v>53049</v>
      </c>
      <c r="C21400" s="1" t="s">
        <v>53050</v>
      </c>
      <c r="D21400" s="1" t="s">
        <v>53051</v>
      </c>
      <c r="E21400" s="1" t="s">
        <v>66</v>
      </c>
      <c r="F21400" s="1" t="s">
        <v>977</v>
      </c>
      <c r="G21400" s="1" t="s">
        <v>978</v>
      </c>
    </row>
    <row r="21401" spans="1:7" x14ac:dyDescent="0.25">
      <c r="B21401" s="1" t="s">
        <v>53052</v>
      </c>
      <c r="C21401" s="1" t="s">
        <v>53053</v>
      </c>
      <c r="D21401" s="1" t="s">
        <v>53054</v>
      </c>
      <c r="E21401" s="1" t="s">
        <v>66</v>
      </c>
      <c r="G21401" s="1" t="s">
        <v>199</v>
      </c>
    </row>
    <row r="21402" spans="1:7" x14ac:dyDescent="0.25">
      <c r="B21402" s="1" t="s">
        <v>53055</v>
      </c>
      <c r="C21402" s="1" t="s">
        <v>53056</v>
      </c>
      <c r="D21402" s="1" t="s">
        <v>53057</v>
      </c>
      <c r="E21402" s="1" t="s">
        <v>66</v>
      </c>
      <c r="G21402" s="1" t="s">
        <v>199</v>
      </c>
    </row>
    <row r="21403" spans="1:7" x14ac:dyDescent="0.25">
      <c r="A21403" s="1">
        <v>35260879</v>
      </c>
      <c r="B21403" s="1" t="s">
        <v>53058</v>
      </c>
      <c r="C21403" s="1" t="s">
        <v>43023</v>
      </c>
      <c r="D21403" s="1" t="s">
        <v>53059</v>
      </c>
      <c r="E21403" s="1" t="s">
        <v>66</v>
      </c>
      <c r="F21403" s="1" t="s">
        <v>53060</v>
      </c>
      <c r="G21403" s="1" t="s">
        <v>53061</v>
      </c>
    </row>
    <row r="21404" spans="1:7" x14ac:dyDescent="0.25">
      <c r="B21404" s="1" t="s">
        <v>42923</v>
      </c>
      <c r="C21404" s="1" t="s">
        <v>42924</v>
      </c>
      <c r="D21404" s="1" t="s">
        <v>42925</v>
      </c>
      <c r="E21404" s="1" t="s">
        <v>66</v>
      </c>
      <c r="F21404" s="1" t="s">
        <v>2991</v>
      </c>
      <c r="G21404" s="1" t="s">
        <v>2992</v>
      </c>
    </row>
    <row r="21405" spans="1:7" x14ac:dyDescent="0.25">
      <c r="B21405" s="1" t="s">
        <v>53062</v>
      </c>
      <c r="C21405" s="1" t="s">
        <v>53063</v>
      </c>
      <c r="D21405" s="1" t="s">
        <v>53064</v>
      </c>
      <c r="E21405" s="1" t="s">
        <v>66</v>
      </c>
      <c r="F21405" s="1" t="s">
        <v>34021</v>
      </c>
      <c r="G21405" s="1" t="s">
        <v>34022</v>
      </c>
    </row>
    <row r="21406" spans="1:7" x14ac:dyDescent="0.25">
      <c r="B21406" s="1" t="s">
        <v>53065</v>
      </c>
      <c r="C21406" s="1" t="s">
        <v>53066</v>
      </c>
      <c r="D21406" s="1" t="s">
        <v>53067</v>
      </c>
      <c r="E21406" s="1" t="s">
        <v>66</v>
      </c>
      <c r="F21406" s="1" t="s">
        <v>34021</v>
      </c>
      <c r="G21406" s="1" t="s">
        <v>34022</v>
      </c>
    </row>
    <row r="21407" spans="1:7" x14ac:dyDescent="0.25">
      <c r="B21407" s="1" t="s">
        <v>53068</v>
      </c>
      <c r="C21407" s="1" t="s">
        <v>53069</v>
      </c>
      <c r="D21407" s="1" t="s">
        <v>53070</v>
      </c>
      <c r="E21407" s="1" t="s">
        <v>66</v>
      </c>
      <c r="F21407" s="1" t="s">
        <v>382</v>
      </c>
      <c r="G21407" s="1" t="s">
        <v>383</v>
      </c>
    </row>
    <row r="21408" spans="1:7" x14ac:dyDescent="0.25">
      <c r="B21408" s="1" t="s">
        <v>53071</v>
      </c>
      <c r="C21408" s="1" t="s">
        <v>53072</v>
      </c>
      <c r="D21408" s="1" t="s">
        <v>53073</v>
      </c>
      <c r="E21408" s="1" t="s">
        <v>66</v>
      </c>
      <c r="F21408" s="1" t="s">
        <v>382</v>
      </c>
      <c r="G21408" s="1" t="s">
        <v>383</v>
      </c>
    </row>
    <row r="21409" spans="1:7" x14ac:dyDescent="0.25">
      <c r="B21409" s="1" t="s">
        <v>26339</v>
      </c>
      <c r="C21409" s="1" t="s">
        <v>26340</v>
      </c>
      <c r="D21409" s="1" t="s">
        <v>26341</v>
      </c>
      <c r="E21409" s="1" t="s">
        <v>66</v>
      </c>
      <c r="F21409" s="1" t="s">
        <v>480</v>
      </c>
      <c r="G21409" s="1" t="s">
        <v>481</v>
      </c>
    </row>
    <row r="21410" spans="1:7" x14ac:dyDescent="0.25">
      <c r="B21410" s="1" t="s">
        <v>53074</v>
      </c>
      <c r="C21410" s="1" t="s">
        <v>53075</v>
      </c>
      <c r="D21410" s="1" t="s">
        <v>53076</v>
      </c>
      <c r="E21410" s="1" t="s">
        <v>66</v>
      </c>
      <c r="F21410" s="1" t="s">
        <v>480</v>
      </c>
      <c r="G21410" s="1" t="s">
        <v>481</v>
      </c>
    </row>
    <row r="21411" spans="1:7" x14ac:dyDescent="0.25">
      <c r="A21411" s="1">
        <v>19745342</v>
      </c>
      <c r="B21411" s="1" t="s">
        <v>53077</v>
      </c>
      <c r="C21411" s="1" t="s">
        <v>53078</v>
      </c>
      <c r="D21411" s="1" t="s">
        <v>53079</v>
      </c>
      <c r="E21411" s="1" t="s">
        <v>65</v>
      </c>
      <c r="F21411" s="1" t="s">
        <v>49410</v>
      </c>
      <c r="G21411" s="1" t="s">
        <v>49411</v>
      </c>
    </row>
    <row r="21412" spans="1:7" x14ac:dyDescent="0.25">
      <c r="A21412" s="1">
        <v>19718086</v>
      </c>
      <c r="B21412" s="1" t="s">
        <v>53080</v>
      </c>
      <c r="C21412" s="1" t="s">
        <v>53081</v>
      </c>
      <c r="D21412" s="1" t="s">
        <v>53082</v>
      </c>
      <c r="E21412" s="1" t="s">
        <v>65</v>
      </c>
      <c r="F21412" s="1" t="s">
        <v>398</v>
      </c>
      <c r="G21412" s="1" t="s">
        <v>399</v>
      </c>
    </row>
    <row r="21413" spans="1:7" x14ac:dyDescent="0.25">
      <c r="B21413" s="1" t="s">
        <v>53083</v>
      </c>
      <c r="C21413" s="1" t="s">
        <v>53084</v>
      </c>
      <c r="D21413" s="1" t="s">
        <v>53085</v>
      </c>
      <c r="E21413" s="1" t="s">
        <v>66</v>
      </c>
      <c r="F21413" s="1" t="s">
        <v>103</v>
      </c>
      <c r="G21413" s="1" t="s">
        <v>4339</v>
      </c>
    </row>
    <row r="21414" spans="1:7" x14ac:dyDescent="0.25">
      <c r="B21414" s="1" t="s">
        <v>9848</v>
      </c>
      <c r="C21414" s="1" t="s">
        <v>9850</v>
      </c>
      <c r="D21414" s="1" t="s">
        <v>9849</v>
      </c>
      <c r="E21414" s="1" t="s">
        <v>66</v>
      </c>
      <c r="F21414" s="1" t="s">
        <v>1942</v>
      </c>
      <c r="G21414" s="1" t="s">
        <v>1943</v>
      </c>
    </row>
    <row r="21415" spans="1:7" x14ac:dyDescent="0.25">
      <c r="B21415" s="1" t="s">
        <v>53086</v>
      </c>
      <c r="C21415" s="1" t="s">
        <v>53087</v>
      </c>
      <c r="D21415" s="1" t="s">
        <v>53086</v>
      </c>
      <c r="E21415" s="1" t="s">
        <v>66</v>
      </c>
      <c r="F21415" s="1" t="s">
        <v>93</v>
      </c>
      <c r="G21415" s="1" t="s">
        <v>1456</v>
      </c>
    </row>
    <row r="21416" spans="1:7" x14ac:dyDescent="0.25">
      <c r="B21416" s="1" t="s">
        <v>974</v>
      </c>
      <c r="C21416" s="1" t="s">
        <v>975</v>
      </c>
      <c r="D21416" s="1" t="s">
        <v>38943</v>
      </c>
      <c r="E21416" s="1" t="s">
        <v>66</v>
      </c>
      <c r="F21416" s="1" t="s">
        <v>977</v>
      </c>
      <c r="G21416" s="1" t="s">
        <v>978</v>
      </c>
    </row>
    <row r="21417" spans="1:7" x14ac:dyDescent="0.25">
      <c r="B21417" s="1" t="s">
        <v>53088</v>
      </c>
      <c r="C21417" s="1" t="s">
        <v>53089</v>
      </c>
      <c r="D21417" s="1" t="s">
        <v>53090</v>
      </c>
      <c r="E21417" s="1" t="s">
        <v>66</v>
      </c>
      <c r="F21417" s="1" t="s">
        <v>37979</v>
      </c>
      <c r="G21417" s="1" t="s">
        <v>37980</v>
      </c>
    </row>
    <row r="21418" spans="1:7" x14ac:dyDescent="0.25">
      <c r="A21418" s="1">
        <v>19785037</v>
      </c>
      <c r="B21418" s="1" t="s">
        <v>10074</v>
      </c>
      <c r="C21418" s="1" t="s">
        <v>10075</v>
      </c>
      <c r="D21418" s="1" t="s">
        <v>44065</v>
      </c>
      <c r="E21418" s="1" t="s">
        <v>66</v>
      </c>
      <c r="F21418" s="1" t="s">
        <v>931</v>
      </c>
      <c r="G21418" s="1" t="s">
        <v>932</v>
      </c>
    </row>
    <row r="21419" spans="1:7" x14ac:dyDescent="0.25">
      <c r="A21419" s="1">
        <v>19746056</v>
      </c>
      <c r="B21419" s="1" t="s">
        <v>53091</v>
      </c>
      <c r="C21419" s="1" t="s">
        <v>53092</v>
      </c>
      <c r="D21419" s="1" t="s">
        <v>53093</v>
      </c>
      <c r="E21419" s="1" t="s">
        <v>66</v>
      </c>
      <c r="F21419" s="1" t="s">
        <v>3690</v>
      </c>
      <c r="G21419" s="1" t="s">
        <v>3691</v>
      </c>
    </row>
    <row r="21420" spans="1:7" x14ac:dyDescent="0.25">
      <c r="A21420" s="1">
        <v>35520406</v>
      </c>
      <c r="B21420" s="1" t="s">
        <v>53094</v>
      </c>
      <c r="C21420" s="1" t="s">
        <v>9845</v>
      </c>
      <c r="D21420" s="1" t="s">
        <v>9846</v>
      </c>
      <c r="E21420" s="1" t="s">
        <v>66</v>
      </c>
      <c r="G21420" s="1" t="s">
        <v>199</v>
      </c>
    </row>
    <row r="21421" spans="1:7" x14ac:dyDescent="0.25">
      <c r="A21421" s="1">
        <v>35520407</v>
      </c>
      <c r="B21421" s="1" t="s">
        <v>53095</v>
      </c>
      <c r="C21421" s="1" t="s">
        <v>53096</v>
      </c>
      <c r="D21421" s="1" t="s">
        <v>53097</v>
      </c>
      <c r="E21421" s="1" t="s">
        <v>66</v>
      </c>
      <c r="G21421" s="1" t="s">
        <v>199</v>
      </c>
    </row>
    <row r="21422" spans="1:7" x14ac:dyDescent="0.25">
      <c r="A21422" s="1">
        <v>17018085</v>
      </c>
      <c r="B21422" s="1" t="s">
        <v>53098</v>
      </c>
      <c r="C21422" s="1" t="s">
        <v>53099</v>
      </c>
      <c r="D21422" s="1" t="s">
        <v>53100</v>
      </c>
      <c r="E21422" s="1" t="s">
        <v>65</v>
      </c>
      <c r="F21422" s="1" t="s">
        <v>369</v>
      </c>
      <c r="G21422" s="1" t="s">
        <v>370</v>
      </c>
    </row>
    <row r="21423" spans="1:7" x14ac:dyDescent="0.25">
      <c r="A21423" s="1">
        <v>17018084</v>
      </c>
      <c r="B21423" s="1" t="s">
        <v>53101</v>
      </c>
      <c r="C21423" s="1" t="s">
        <v>53102</v>
      </c>
      <c r="D21423" s="1" t="s">
        <v>53103</v>
      </c>
      <c r="E21423" s="1" t="s">
        <v>65</v>
      </c>
      <c r="F21423" s="1" t="s">
        <v>369</v>
      </c>
      <c r="G21423" s="1" t="s">
        <v>370</v>
      </c>
    </row>
    <row r="21424" spans="1:7" x14ac:dyDescent="0.25">
      <c r="B21424" s="1" t="s">
        <v>53104</v>
      </c>
      <c r="C21424" s="1" t="s">
        <v>53105</v>
      </c>
      <c r="D21424" s="1" t="s">
        <v>53106</v>
      </c>
      <c r="E21424" s="1" t="s">
        <v>66</v>
      </c>
      <c r="F21424" s="1" t="s">
        <v>103</v>
      </c>
      <c r="G21424" s="1" t="s">
        <v>4339</v>
      </c>
    </row>
    <row r="21425" spans="1:7" x14ac:dyDescent="0.25">
      <c r="A21425" s="1">
        <v>19746057</v>
      </c>
      <c r="B21425" s="1" t="s">
        <v>53107</v>
      </c>
      <c r="C21425" s="1" t="s">
        <v>53108</v>
      </c>
      <c r="D21425" s="1" t="s">
        <v>53109</v>
      </c>
      <c r="E21425" s="1" t="s">
        <v>66</v>
      </c>
      <c r="F21425" s="1" t="s">
        <v>3690</v>
      </c>
      <c r="G21425" s="1" t="s">
        <v>3691</v>
      </c>
    </row>
    <row r="21426" spans="1:7" x14ac:dyDescent="0.25">
      <c r="A21426" s="1">
        <v>33950250</v>
      </c>
      <c r="B21426" s="1" t="s">
        <v>53110</v>
      </c>
      <c r="C21426" s="1" t="s">
        <v>53111</v>
      </c>
      <c r="D21426" s="1" t="s">
        <v>53112</v>
      </c>
      <c r="E21426" s="1" t="s">
        <v>66</v>
      </c>
      <c r="F21426" s="1" t="s">
        <v>1712</v>
      </c>
      <c r="G21426" s="1" t="s">
        <v>199</v>
      </c>
    </row>
    <row r="21427" spans="1:7" x14ac:dyDescent="0.25">
      <c r="A21427" s="1">
        <v>33950251</v>
      </c>
      <c r="B21427" s="1" t="s">
        <v>53113</v>
      </c>
      <c r="C21427" s="1" t="s">
        <v>53114</v>
      </c>
      <c r="D21427" s="1" t="s">
        <v>53115</v>
      </c>
      <c r="E21427" s="1" t="s">
        <v>66</v>
      </c>
      <c r="F21427" s="1" t="s">
        <v>1712</v>
      </c>
      <c r="G21427" s="1" t="s">
        <v>199</v>
      </c>
    </row>
    <row r="21428" spans="1:7" x14ac:dyDescent="0.25">
      <c r="A21428" s="1">
        <v>33950252</v>
      </c>
      <c r="B21428" s="1" t="s">
        <v>53116</v>
      </c>
      <c r="C21428" s="1" t="s">
        <v>53117</v>
      </c>
      <c r="D21428" s="1" t="s">
        <v>53118</v>
      </c>
      <c r="E21428" s="1" t="s">
        <v>66</v>
      </c>
      <c r="F21428" s="1" t="s">
        <v>1712</v>
      </c>
      <c r="G21428" s="1" t="s">
        <v>199</v>
      </c>
    </row>
    <row r="21429" spans="1:7" x14ac:dyDescent="0.25">
      <c r="A21429" s="1">
        <v>33950253</v>
      </c>
      <c r="B21429" s="1" t="s">
        <v>53119</v>
      </c>
      <c r="C21429" s="1" t="s">
        <v>53120</v>
      </c>
      <c r="D21429" s="1" t="s">
        <v>53121</v>
      </c>
      <c r="E21429" s="1" t="s">
        <v>66</v>
      </c>
      <c r="F21429" s="1" t="s">
        <v>1712</v>
      </c>
      <c r="G21429" s="1" t="s">
        <v>199</v>
      </c>
    </row>
    <row r="21430" spans="1:7" x14ac:dyDescent="0.25">
      <c r="A21430" s="1">
        <v>33950254</v>
      </c>
      <c r="B21430" s="1" t="s">
        <v>53122</v>
      </c>
      <c r="C21430" s="1" t="s">
        <v>53123</v>
      </c>
      <c r="D21430" s="1" t="s">
        <v>53124</v>
      </c>
      <c r="E21430" s="1" t="s">
        <v>66</v>
      </c>
      <c r="F21430" s="1" t="s">
        <v>1712</v>
      </c>
      <c r="G21430" s="1" t="s">
        <v>199</v>
      </c>
    </row>
    <row r="21431" spans="1:7" x14ac:dyDescent="0.25">
      <c r="A21431" s="1">
        <v>33950255</v>
      </c>
      <c r="B21431" s="1" t="s">
        <v>53125</v>
      </c>
      <c r="C21431" s="1" t="s">
        <v>53126</v>
      </c>
      <c r="D21431" s="1" t="s">
        <v>53127</v>
      </c>
      <c r="E21431" s="1" t="s">
        <v>66</v>
      </c>
      <c r="F21431" s="1" t="s">
        <v>1712</v>
      </c>
      <c r="G21431" s="1" t="s">
        <v>199</v>
      </c>
    </row>
    <row r="21432" spans="1:7" x14ac:dyDescent="0.25">
      <c r="A21432" s="1">
        <v>33950256</v>
      </c>
      <c r="B21432" s="1" t="s">
        <v>53128</v>
      </c>
      <c r="C21432" s="1" t="s">
        <v>53129</v>
      </c>
      <c r="D21432" s="1" t="s">
        <v>53130</v>
      </c>
      <c r="E21432" s="1" t="s">
        <v>66</v>
      </c>
      <c r="F21432" s="1" t="s">
        <v>1712</v>
      </c>
      <c r="G21432" s="1" t="s">
        <v>199</v>
      </c>
    </row>
    <row r="21433" spans="1:7" x14ac:dyDescent="0.25">
      <c r="A21433" s="1">
        <v>33950257</v>
      </c>
      <c r="B21433" s="1" t="s">
        <v>53131</v>
      </c>
      <c r="C21433" s="1" t="s">
        <v>53132</v>
      </c>
      <c r="D21433" s="1" t="s">
        <v>53133</v>
      </c>
      <c r="E21433" s="1" t="s">
        <v>66</v>
      </c>
      <c r="F21433" s="1" t="s">
        <v>1712</v>
      </c>
      <c r="G21433" s="1" t="s">
        <v>199</v>
      </c>
    </row>
    <row r="21434" spans="1:7" x14ac:dyDescent="0.25">
      <c r="A21434" s="1">
        <v>33950258</v>
      </c>
      <c r="B21434" s="1" t="s">
        <v>53134</v>
      </c>
      <c r="C21434" s="1" t="s">
        <v>53135</v>
      </c>
      <c r="D21434" s="1" t="s">
        <v>53136</v>
      </c>
      <c r="E21434" s="1" t="s">
        <v>66</v>
      </c>
      <c r="F21434" s="1" t="s">
        <v>1712</v>
      </c>
      <c r="G21434" s="1" t="s">
        <v>199</v>
      </c>
    </row>
    <row r="21435" spans="1:7" x14ac:dyDescent="0.25">
      <c r="A21435" s="1">
        <v>33950259</v>
      </c>
      <c r="B21435" s="1" t="s">
        <v>53137</v>
      </c>
      <c r="C21435" s="1" t="s">
        <v>53138</v>
      </c>
      <c r="D21435" s="1" t="s">
        <v>53139</v>
      </c>
      <c r="E21435" s="1" t="s">
        <v>66</v>
      </c>
      <c r="F21435" s="1" t="s">
        <v>1712</v>
      </c>
      <c r="G21435" s="1" t="s">
        <v>199</v>
      </c>
    </row>
    <row r="21436" spans="1:7" x14ac:dyDescent="0.25">
      <c r="A21436" s="1">
        <v>33950260</v>
      </c>
      <c r="B21436" s="1" t="s">
        <v>53140</v>
      </c>
      <c r="C21436" s="1" t="s">
        <v>53141</v>
      </c>
      <c r="D21436" s="1" t="s">
        <v>53142</v>
      </c>
      <c r="E21436" s="1" t="s">
        <v>66</v>
      </c>
      <c r="F21436" s="1" t="s">
        <v>1712</v>
      </c>
      <c r="G21436" s="1" t="s">
        <v>199</v>
      </c>
    </row>
    <row r="21437" spans="1:7" x14ac:dyDescent="0.25">
      <c r="A21437" s="1">
        <v>33950261</v>
      </c>
      <c r="B21437" s="1" t="s">
        <v>53143</v>
      </c>
      <c r="C21437" s="1" t="s">
        <v>53144</v>
      </c>
      <c r="D21437" s="1" t="s">
        <v>53145</v>
      </c>
      <c r="E21437" s="1" t="s">
        <v>66</v>
      </c>
      <c r="F21437" s="1" t="s">
        <v>1712</v>
      </c>
      <c r="G21437" s="1" t="s">
        <v>199</v>
      </c>
    </row>
    <row r="21438" spans="1:7" x14ac:dyDescent="0.25">
      <c r="A21438" s="1">
        <v>33950245</v>
      </c>
      <c r="B21438" s="1" t="s">
        <v>53146</v>
      </c>
      <c r="C21438" s="1" t="s">
        <v>53147</v>
      </c>
      <c r="D21438" s="1" t="s">
        <v>53148</v>
      </c>
      <c r="E21438" s="1" t="s">
        <v>66</v>
      </c>
      <c r="F21438" s="1" t="s">
        <v>776</v>
      </c>
      <c r="G21438" s="1" t="s">
        <v>777</v>
      </c>
    </row>
    <row r="21439" spans="1:7" x14ac:dyDescent="0.25">
      <c r="A21439" s="1">
        <v>39010364</v>
      </c>
      <c r="B21439" s="1" t="s">
        <v>53149</v>
      </c>
      <c r="C21439" s="1" t="s">
        <v>53150</v>
      </c>
      <c r="D21439" s="1" t="s">
        <v>53151</v>
      </c>
      <c r="G21439" s="1" t="s">
        <v>199</v>
      </c>
    </row>
    <row r="21440" spans="1:7" x14ac:dyDescent="0.25">
      <c r="A21440" s="1">
        <v>33950265</v>
      </c>
      <c r="B21440" s="1" t="s">
        <v>53152</v>
      </c>
      <c r="C21440" s="1" t="s">
        <v>53153</v>
      </c>
      <c r="D21440" s="1" t="s">
        <v>53154</v>
      </c>
      <c r="E21440" s="1" t="s">
        <v>66</v>
      </c>
      <c r="F21440" s="1" t="s">
        <v>776</v>
      </c>
      <c r="G21440" s="1" t="s">
        <v>777</v>
      </c>
    </row>
    <row r="21441" spans="1:7" x14ac:dyDescent="0.25">
      <c r="A21441" s="1">
        <v>33950273</v>
      </c>
      <c r="B21441" s="1" t="s">
        <v>53155</v>
      </c>
      <c r="C21441" s="1" t="s">
        <v>818</v>
      </c>
      <c r="D21441" s="1" t="s">
        <v>53156</v>
      </c>
      <c r="E21441" s="1" t="s">
        <v>66</v>
      </c>
      <c r="F21441" s="1" t="s">
        <v>776</v>
      </c>
      <c r="G21441" s="1" t="s">
        <v>777</v>
      </c>
    </row>
    <row r="21442" spans="1:7" x14ac:dyDescent="0.25">
      <c r="A21442" s="1">
        <v>33901296</v>
      </c>
      <c r="B21442" s="1" t="s">
        <v>53157</v>
      </c>
      <c r="C21442" s="1" t="s">
        <v>53158</v>
      </c>
      <c r="D21442" s="1" t="s">
        <v>53159</v>
      </c>
      <c r="E21442" s="1" t="s">
        <v>66</v>
      </c>
      <c r="F21442" s="1" t="s">
        <v>1057</v>
      </c>
      <c r="G21442" s="1" t="s">
        <v>1058</v>
      </c>
    </row>
    <row r="21443" spans="1:7" x14ac:dyDescent="0.25">
      <c r="A21443" s="1">
        <v>33901297</v>
      </c>
      <c r="B21443" s="1" t="s">
        <v>53160</v>
      </c>
      <c r="C21443" s="1" t="s">
        <v>53161</v>
      </c>
      <c r="D21443" s="1" t="s">
        <v>53162</v>
      </c>
      <c r="E21443" s="1" t="s">
        <v>66</v>
      </c>
      <c r="F21443" s="1" t="s">
        <v>1057</v>
      </c>
      <c r="G21443" s="1" t="s">
        <v>1058</v>
      </c>
    </row>
    <row r="21444" spans="1:7" x14ac:dyDescent="0.25">
      <c r="A21444" s="1">
        <v>33901298</v>
      </c>
      <c r="B21444" s="1" t="s">
        <v>53163</v>
      </c>
      <c r="C21444" s="1" t="s">
        <v>53164</v>
      </c>
      <c r="D21444" s="1" t="s">
        <v>53165</v>
      </c>
      <c r="E21444" s="1" t="s">
        <v>66</v>
      </c>
      <c r="F21444" s="1" t="s">
        <v>1057</v>
      </c>
      <c r="G21444" s="1" t="s">
        <v>1058</v>
      </c>
    </row>
    <row r="21445" spans="1:7" x14ac:dyDescent="0.25">
      <c r="A21445" s="1">
        <v>33901300</v>
      </c>
      <c r="B21445" s="1" t="s">
        <v>53166</v>
      </c>
      <c r="C21445" s="1" t="s">
        <v>53167</v>
      </c>
      <c r="D21445" s="1" t="s">
        <v>53168</v>
      </c>
      <c r="E21445" s="1" t="s">
        <v>65</v>
      </c>
      <c r="F21445" s="1" t="s">
        <v>1057</v>
      </c>
      <c r="G21445" s="1" t="s">
        <v>1058</v>
      </c>
    </row>
    <row r="21446" spans="1:7" x14ac:dyDescent="0.25">
      <c r="A21446" s="1">
        <v>33901301</v>
      </c>
      <c r="B21446" s="1" t="s">
        <v>53169</v>
      </c>
      <c r="C21446" s="1" t="s">
        <v>53170</v>
      </c>
      <c r="D21446" s="1" t="s">
        <v>53171</v>
      </c>
      <c r="E21446" s="1" t="s">
        <v>66</v>
      </c>
      <c r="F21446" s="1" t="s">
        <v>1057</v>
      </c>
      <c r="G21446" s="1" t="s">
        <v>1058</v>
      </c>
    </row>
    <row r="21447" spans="1:7" x14ac:dyDescent="0.25">
      <c r="A21447" s="1">
        <v>33901302</v>
      </c>
      <c r="B21447" s="1" t="s">
        <v>53172</v>
      </c>
      <c r="C21447" s="1" t="s">
        <v>53173</v>
      </c>
      <c r="D21447" s="1" t="s">
        <v>53174</v>
      </c>
      <c r="E21447" s="1" t="s">
        <v>66</v>
      </c>
      <c r="F21447" s="1" t="s">
        <v>1057</v>
      </c>
      <c r="G21447" s="1" t="s">
        <v>1058</v>
      </c>
    </row>
    <row r="21448" spans="1:7" x14ac:dyDescent="0.25">
      <c r="A21448" s="1">
        <v>28375015</v>
      </c>
      <c r="B21448" s="1" t="s">
        <v>53175</v>
      </c>
      <c r="C21448" s="1" t="s">
        <v>53176</v>
      </c>
      <c r="D21448" s="1" t="s">
        <v>53177</v>
      </c>
      <c r="E21448" s="1" t="s">
        <v>65</v>
      </c>
      <c r="F21448" s="1" t="s">
        <v>485</v>
      </c>
      <c r="G21448" s="1" t="s">
        <v>486</v>
      </c>
    </row>
    <row r="21449" spans="1:7" x14ac:dyDescent="0.25">
      <c r="A21449" s="1">
        <v>39010365</v>
      </c>
      <c r="B21449" s="1" t="s">
        <v>53178</v>
      </c>
      <c r="C21449" s="1" t="s">
        <v>53179</v>
      </c>
      <c r="D21449" s="1" t="s">
        <v>53180</v>
      </c>
      <c r="G21449" s="1" t="s">
        <v>199</v>
      </c>
    </row>
    <row r="21450" spans="1:7" x14ac:dyDescent="0.25">
      <c r="A21450" s="1">
        <v>33901299</v>
      </c>
      <c r="B21450" s="1" t="s">
        <v>53181</v>
      </c>
      <c r="C21450" s="1" t="s">
        <v>53182</v>
      </c>
      <c r="D21450" s="1" t="s">
        <v>53183</v>
      </c>
      <c r="E21450" s="1" t="s">
        <v>65</v>
      </c>
      <c r="F21450" s="1" t="s">
        <v>1057</v>
      </c>
      <c r="G21450" s="1" t="s">
        <v>1058</v>
      </c>
    </row>
    <row r="21451" spans="1:7" x14ac:dyDescent="0.25">
      <c r="B21451" s="1" t="s">
        <v>2623</v>
      </c>
      <c r="C21451" s="1" t="s">
        <v>2624</v>
      </c>
      <c r="D21451" s="1" t="s">
        <v>2625</v>
      </c>
      <c r="E21451" s="1" t="s">
        <v>66</v>
      </c>
      <c r="F21451" s="1" t="s">
        <v>2626</v>
      </c>
      <c r="G21451" s="1" t="s">
        <v>2627</v>
      </c>
    </row>
    <row r="21452" spans="1:7" x14ac:dyDescent="0.25">
      <c r="B21452" s="1" t="s">
        <v>53184</v>
      </c>
      <c r="C21452" s="1" t="s">
        <v>49485</v>
      </c>
      <c r="D21452" s="1" t="s">
        <v>49486</v>
      </c>
      <c r="E21452" s="1" t="s">
        <v>66</v>
      </c>
      <c r="F21452" s="1" t="s">
        <v>361</v>
      </c>
      <c r="G21452" s="1" t="s">
        <v>362</v>
      </c>
    </row>
    <row r="21453" spans="1:7" x14ac:dyDescent="0.25">
      <c r="A21453" s="1">
        <v>33901305</v>
      </c>
      <c r="B21453" s="1" t="s">
        <v>53185</v>
      </c>
      <c r="C21453" s="1" t="s">
        <v>53186</v>
      </c>
      <c r="D21453" s="1" t="s">
        <v>53187</v>
      </c>
      <c r="E21453" s="1" t="s">
        <v>66</v>
      </c>
      <c r="F21453" s="1" t="s">
        <v>1057</v>
      </c>
      <c r="G21453" s="1" t="s">
        <v>1058</v>
      </c>
    </row>
    <row r="21454" spans="1:7" x14ac:dyDescent="0.25">
      <c r="A21454" s="1">
        <v>33901303</v>
      </c>
      <c r="B21454" s="1" t="s">
        <v>53188</v>
      </c>
      <c r="C21454" s="1" t="s">
        <v>53189</v>
      </c>
      <c r="D21454" s="1" t="s">
        <v>53190</v>
      </c>
      <c r="E21454" s="1" t="s">
        <v>66</v>
      </c>
      <c r="F21454" s="1" t="s">
        <v>1057</v>
      </c>
      <c r="G21454" s="1" t="s">
        <v>1058</v>
      </c>
    </row>
    <row r="21455" spans="1:7" x14ac:dyDescent="0.25">
      <c r="A21455" s="1">
        <v>33901304</v>
      </c>
      <c r="B21455" s="1" t="s">
        <v>53191</v>
      </c>
      <c r="C21455" s="1" t="s">
        <v>53192</v>
      </c>
      <c r="D21455" s="1" t="s">
        <v>53193</v>
      </c>
      <c r="E21455" s="1" t="s">
        <v>66</v>
      </c>
      <c r="F21455" s="1" t="s">
        <v>1057</v>
      </c>
      <c r="G21455" s="1" t="s">
        <v>1058</v>
      </c>
    </row>
    <row r="21456" spans="1:7" x14ac:dyDescent="0.25">
      <c r="A21456" s="1">
        <v>33901310</v>
      </c>
      <c r="B21456" s="1" t="s">
        <v>53194</v>
      </c>
      <c r="C21456" s="1" t="s">
        <v>53195</v>
      </c>
      <c r="D21456" s="1" t="s">
        <v>53196</v>
      </c>
      <c r="E21456" s="1" t="s">
        <v>66</v>
      </c>
      <c r="F21456" s="1" t="s">
        <v>1057</v>
      </c>
      <c r="G21456" s="1" t="s">
        <v>1058</v>
      </c>
    </row>
    <row r="21457" spans="1:7" x14ac:dyDescent="0.25">
      <c r="A21457" s="1">
        <v>33901306</v>
      </c>
      <c r="B21457" s="1" t="s">
        <v>53197</v>
      </c>
      <c r="C21457" s="1" t="s">
        <v>53198</v>
      </c>
      <c r="D21457" s="1" t="s">
        <v>53199</v>
      </c>
      <c r="E21457" s="1" t="s">
        <v>66</v>
      </c>
      <c r="F21457" s="1" t="s">
        <v>1057</v>
      </c>
      <c r="G21457" s="1" t="s">
        <v>1058</v>
      </c>
    </row>
    <row r="21458" spans="1:7" x14ac:dyDescent="0.25">
      <c r="A21458" s="1">
        <v>33901307</v>
      </c>
      <c r="B21458" s="1" t="s">
        <v>53200</v>
      </c>
      <c r="C21458" s="1" t="s">
        <v>53201</v>
      </c>
      <c r="D21458" s="1" t="s">
        <v>53202</v>
      </c>
      <c r="E21458" s="1" t="s">
        <v>66</v>
      </c>
      <c r="F21458" s="1" t="s">
        <v>1057</v>
      </c>
      <c r="G21458" s="1" t="s">
        <v>1058</v>
      </c>
    </row>
    <row r="21459" spans="1:7" x14ac:dyDescent="0.25">
      <c r="A21459" s="1">
        <v>33901308</v>
      </c>
      <c r="B21459" s="1" t="s">
        <v>53203</v>
      </c>
      <c r="C21459" s="1" t="s">
        <v>53204</v>
      </c>
      <c r="D21459" s="1" t="s">
        <v>53205</v>
      </c>
      <c r="E21459" s="1" t="s">
        <v>66</v>
      </c>
      <c r="F21459" s="1" t="s">
        <v>1057</v>
      </c>
      <c r="G21459" s="1" t="s">
        <v>1058</v>
      </c>
    </row>
    <row r="21460" spans="1:7" x14ac:dyDescent="0.25">
      <c r="A21460" s="1">
        <v>33901309</v>
      </c>
      <c r="B21460" s="1" t="s">
        <v>53206</v>
      </c>
      <c r="C21460" s="1" t="s">
        <v>53207</v>
      </c>
      <c r="D21460" s="1" t="s">
        <v>53208</v>
      </c>
      <c r="E21460" s="1" t="s">
        <v>66</v>
      </c>
      <c r="F21460" s="1" t="s">
        <v>1057</v>
      </c>
      <c r="G21460" s="1" t="s">
        <v>1058</v>
      </c>
    </row>
    <row r="21461" spans="1:7" x14ac:dyDescent="0.25">
      <c r="A21461" s="1">
        <v>33901311</v>
      </c>
      <c r="B21461" s="1" t="s">
        <v>53209</v>
      </c>
      <c r="C21461" s="1" t="s">
        <v>53210</v>
      </c>
      <c r="D21461" s="1" t="s">
        <v>53211</v>
      </c>
      <c r="E21461" s="1" t="s">
        <v>66</v>
      </c>
      <c r="F21461" s="1" t="s">
        <v>1057</v>
      </c>
      <c r="G21461" s="1" t="s">
        <v>1058</v>
      </c>
    </row>
    <row r="21462" spans="1:7" x14ac:dyDescent="0.25">
      <c r="A21462" s="1">
        <v>33901312</v>
      </c>
      <c r="B21462" s="1" t="s">
        <v>53212</v>
      </c>
      <c r="C21462" s="1" t="s">
        <v>53213</v>
      </c>
      <c r="D21462" s="1" t="s">
        <v>53214</v>
      </c>
      <c r="E21462" s="1" t="s">
        <v>66</v>
      </c>
      <c r="F21462" s="1" t="s">
        <v>1057</v>
      </c>
      <c r="G21462" s="1" t="s">
        <v>1058</v>
      </c>
    </row>
    <row r="21463" spans="1:7" x14ac:dyDescent="0.25">
      <c r="A21463" s="1">
        <v>33901313</v>
      </c>
      <c r="B21463" s="1" t="s">
        <v>53215</v>
      </c>
      <c r="C21463" s="1" t="s">
        <v>53216</v>
      </c>
      <c r="D21463" s="1" t="s">
        <v>53217</v>
      </c>
      <c r="E21463" s="1" t="s">
        <v>66</v>
      </c>
      <c r="F21463" s="1" t="s">
        <v>1057</v>
      </c>
      <c r="G21463" s="1" t="s">
        <v>1058</v>
      </c>
    </row>
    <row r="21464" spans="1:7" x14ac:dyDescent="0.25">
      <c r="B21464" s="1" t="s">
        <v>53218</v>
      </c>
      <c r="C21464" s="1" t="s">
        <v>53219</v>
      </c>
      <c r="D21464" s="1" t="s">
        <v>53220</v>
      </c>
      <c r="E21464" s="1" t="s">
        <v>66</v>
      </c>
      <c r="F21464" s="1" t="s">
        <v>171</v>
      </c>
      <c r="G21464" s="1" t="s">
        <v>172</v>
      </c>
    </row>
    <row r="21465" spans="1:7" x14ac:dyDescent="0.25">
      <c r="B21465" s="1" t="s">
        <v>42954</v>
      </c>
      <c r="C21465" s="1" t="s">
        <v>53221</v>
      </c>
      <c r="D21465" s="1" t="s">
        <v>53222</v>
      </c>
      <c r="E21465" s="1" t="s">
        <v>66</v>
      </c>
      <c r="F21465" s="1" t="s">
        <v>382</v>
      </c>
      <c r="G21465" s="1" t="s">
        <v>383</v>
      </c>
    </row>
    <row r="21466" spans="1:7" x14ac:dyDescent="0.25">
      <c r="A21466" s="1">
        <v>19745343</v>
      </c>
      <c r="B21466" s="1" t="s">
        <v>41927</v>
      </c>
      <c r="C21466" s="1" t="s">
        <v>41928</v>
      </c>
      <c r="D21466" s="1" t="s">
        <v>41929</v>
      </c>
      <c r="E21466" s="1" t="s">
        <v>65</v>
      </c>
      <c r="F21466" s="1" t="s">
        <v>3690</v>
      </c>
      <c r="G21466" s="1" t="s">
        <v>3691</v>
      </c>
    </row>
    <row r="21467" spans="1:7" x14ac:dyDescent="0.25">
      <c r="A21467" s="1">
        <v>19746058</v>
      </c>
      <c r="B21467" s="1" t="s">
        <v>5228</v>
      </c>
      <c r="C21467" s="1" t="s">
        <v>5229</v>
      </c>
      <c r="D21467" s="1" t="s">
        <v>5230</v>
      </c>
      <c r="E21467" s="1" t="s">
        <v>65</v>
      </c>
      <c r="F21467" s="1" t="s">
        <v>3690</v>
      </c>
      <c r="G21467" s="1" t="s">
        <v>3691</v>
      </c>
    </row>
    <row r="21468" spans="1:7" x14ac:dyDescent="0.25">
      <c r="A21468" s="1">
        <v>19746059</v>
      </c>
      <c r="B21468" s="1" t="s">
        <v>53223</v>
      </c>
      <c r="C21468" s="1" t="s">
        <v>53224</v>
      </c>
      <c r="D21468" s="1" t="s">
        <v>53225</v>
      </c>
      <c r="E21468" s="1" t="s">
        <v>65</v>
      </c>
      <c r="F21468" s="1" t="s">
        <v>3690</v>
      </c>
      <c r="G21468" s="1" t="s">
        <v>3691</v>
      </c>
    </row>
    <row r="21469" spans="1:7" x14ac:dyDescent="0.25">
      <c r="A21469" s="1">
        <v>19016024</v>
      </c>
      <c r="B21469" s="1" t="s">
        <v>43683</v>
      </c>
      <c r="C21469" s="1" t="s">
        <v>43684</v>
      </c>
      <c r="D21469" s="1" t="s">
        <v>43685</v>
      </c>
      <c r="E21469" s="1" t="s">
        <v>65</v>
      </c>
      <c r="F21469" s="1" t="s">
        <v>10077</v>
      </c>
      <c r="G21469" s="1" t="s">
        <v>10078</v>
      </c>
    </row>
    <row r="21470" spans="1:7" x14ac:dyDescent="0.25">
      <c r="A21470" s="1">
        <v>19716037</v>
      </c>
      <c r="B21470" s="1" t="s">
        <v>53226</v>
      </c>
      <c r="C21470" s="1" t="s">
        <v>53227</v>
      </c>
      <c r="D21470" s="1" t="s">
        <v>53228</v>
      </c>
      <c r="E21470" s="1" t="s">
        <v>65</v>
      </c>
      <c r="F21470" s="1" t="s">
        <v>10077</v>
      </c>
      <c r="G21470" s="1" t="s">
        <v>10078</v>
      </c>
    </row>
    <row r="21471" spans="1:7" x14ac:dyDescent="0.25">
      <c r="B21471" s="1" t="s">
        <v>53229</v>
      </c>
      <c r="C21471" s="1" t="s">
        <v>53229</v>
      </c>
      <c r="D21471" s="1" t="s">
        <v>53229</v>
      </c>
      <c r="E21471" s="1" t="s">
        <v>66</v>
      </c>
      <c r="G21471" s="1" t="s">
        <v>199</v>
      </c>
    </row>
    <row r="21472" spans="1:7" x14ac:dyDescent="0.25">
      <c r="B21472" s="1" t="s">
        <v>53230</v>
      </c>
      <c r="C21472" s="1" t="s">
        <v>53231</v>
      </c>
      <c r="D21472" s="1" t="s">
        <v>53232</v>
      </c>
      <c r="E21472" s="1" t="s">
        <v>66</v>
      </c>
      <c r="G21472" s="1" t="s">
        <v>199</v>
      </c>
    </row>
    <row r="21473" spans="1:7" x14ac:dyDescent="0.25">
      <c r="B21473" s="1" t="s">
        <v>53233</v>
      </c>
      <c r="C21473" s="1" t="s">
        <v>53234</v>
      </c>
      <c r="D21473" s="1" t="s">
        <v>53235</v>
      </c>
      <c r="E21473" s="1" t="s">
        <v>66</v>
      </c>
      <c r="G21473" s="1" t="s">
        <v>199</v>
      </c>
    </row>
    <row r="21474" spans="1:7" x14ac:dyDescent="0.25">
      <c r="A21474" s="1">
        <v>19719029</v>
      </c>
      <c r="B21474" s="1" t="s">
        <v>10189</v>
      </c>
      <c r="C21474" s="1" t="s">
        <v>14686</v>
      </c>
      <c r="D21474" s="1" t="s">
        <v>42341</v>
      </c>
      <c r="E21474" s="1" t="s">
        <v>65</v>
      </c>
      <c r="F21474" s="1" t="s">
        <v>10077</v>
      </c>
      <c r="G21474" s="1" t="s">
        <v>10078</v>
      </c>
    </row>
    <row r="21475" spans="1:7" x14ac:dyDescent="0.25">
      <c r="A21475" s="1">
        <v>19745344</v>
      </c>
      <c r="B21475" s="1" t="s">
        <v>49490</v>
      </c>
      <c r="C21475" s="1" t="s">
        <v>49491</v>
      </c>
      <c r="D21475" s="1" t="s">
        <v>49492</v>
      </c>
      <c r="E21475" s="1" t="s">
        <v>65</v>
      </c>
      <c r="F21475" s="1" t="s">
        <v>3690</v>
      </c>
      <c r="G21475" s="1" t="s">
        <v>3691</v>
      </c>
    </row>
    <row r="21476" spans="1:7" x14ac:dyDescent="0.25">
      <c r="B21476" s="1" t="s">
        <v>53236</v>
      </c>
      <c r="C21476" s="1" t="s">
        <v>53237</v>
      </c>
      <c r="D21476" s="1" t="s">
        <v>53238</v>
      </c>
      <c r="E21476" s="1" t="s">
        <v>66</v>
      </c>
      <c r="F21476" s="1" t="s">
        <v>382</v>
      </c>
      <c r="G21476" s="1" t="s">
        <v>383</v>
      </c>
    </row>
    <row r="21477" spans="1:7" x14ac:dyDescent="0.25">
      <c r="B21477" s="1" t="s">
        <v>53236</v>
      </c>
      <c r="C21477" s="1" t="s">
        <v>53237</v>
      </c>
      <c r="D21477" s="1" t="s">
        <v>53238</v>
      </c>
      <c r="E21477" s="1" t="s">
        <v>66</v>
      </c>
      <c r="F21477" s="1" t="s">
        <v>382</v>
      </c>
      <c r="G21477" s="1" t="s">
        <v>383</v>
      </c>
    </row>
    <row r="21478" spans="1:7" x14ac:dyDescent="0.25">
      <c r="B21478" s="1" t="s">
        <v>53239</v>
      </c>
      <c r="C21478" s="1" t="s">
        <v>53240</v>
      </c>
      <c r="D21478" s="1" t="s">
        <v>53241</v>
      </c>
      <c r="E21478" s="1" t="s">
        <v>66</v>
      </c>
      <c r="G21478" s="1" t="s">
        <v>199</v>
      </c>
    </row>
    <row r="21479" spans="1:7" x14ac:dyDescent="0.25">
      <c r="B21479" s="1" t="s">
        <v>53242</v>
      </c>
      <c r="C21479" s="1" t="s">
        <v>53243</v>
      </c>
      <c r="D21479" s="1" t="s">
        <v>53244</v>
      </c>
      <c r="E21479" s="1" t="s">
        <v>66</v>
      </c>
      <c r="G21479" s="1" t="s">
        <v>199</v>
      </c>
    </row>
    <row r="21480" spans="1:7" x14ac:dyDescent="0.25">
      <c r="A21480" s="1">
        <v>19842130</v>
      </c>
      <c r="B21480" s="1" t="s">
        <v>41127</v>
      </c>
      <c r="C21480" s="1" t="s">
        <v>41128</v>
      </c>
      <c r="D21480" s="1" t="s">
        <v>41129</v>
      </c>
      <c r="E21480" s="1" t="s">
        <v>66</v>
      </c>
      <c r="F21480" s="1" t="s">
        <v>53245</v>
      </c>
      <c r="G21480" s="1" t="s">
        <v>53246</v>
      </c>
    </row>
    <row r="21481" spans="1:7" x14ac:dyDescent="0.25">
      <c r="B21481" s="1" t="s">
        <v>53247</v>
      </c>
      <c r="C21481" s="1" t="s">
        <v>53248</v>
      </c>
      <c r="D21481" s="1" t="s">
        <v>53249</v>
      </c>
      <c r="E21481" s="1" t="s">
        <v>66</v>
      </c>
      <c r="F21481" s="1" t="s">
        <v>369</v>
      </c>
      <c r="G21481" s="1" t="s">
        <v>370</v>
      </c>
    </row>
    <row r="21482" spans="1:7" x14ac:dyDescent="0.25">
      <c r="B21482" s="1" t="s">
        <v>52612</v>
      </c>
      <c r="C21482" s="1" t="s">
        <v>52612</v>
      </c>
      <c r="D21482" s="1" t="s">
        <v>52612</v>
      </c>
      <c r="E21482" s="1" t="s">
        <v>66</v>
      </c>
      <c r="G21482" s="1" t="s">
        <v>199</v>
      </c>
    </row>
    <row r="21483" spans="1:7" x14ac:dyDescent="0.25">
      <c r="B21483" s="1" t="s">
        <v>53250</v>
      </c>
      <c r="C21483" s="1" t="s">
        <v>53251</v>
      </c>
      <c r="D21483" s="1" t="s">
        <v>53252</v>
      </c>
      <c r="E21483" s="1" t="s">
        <v>66</v>
      </c>
      <c r="F21483" s="1" t="s">
        <v>892</v>
      </c>
      <c r="G21483" s="1" t="s">
        <v>893</v>
      </c>
    </row>
    <row r="21484" spans="1:7" x14ac:dyDescent="0.25">
      <c r="B21484" s="1" t="s">
        <v>40190</v>
      </c>
      <c r="D21484" s="1" t="s">
        <v>40192</v>
      </c>
      <c r="E21484" s="1" t="s">
        <v>66</v>
      </c>
      <c r="G21484" s="1" t="s">
        <v>199</v>
      </c>
    </row>
    <row r="21485" spans="1:7" x14ac:dyDescent="0.25">
      <c r="A21485" s="1">
        <v>19745345</v>
      </c>
      <c r="B21485" s="1" t="s">
        <v>53253</v>
      </c>
      <c r="C21485" s="1" t="s">
        <v>53254</v>
      </c>
      <c r="D21485" s="1" t="s">
        <v>53255</v>
      </c>
      <c r="E21485" s="1" t="s">
        <v>65</v>
      </c>
      <c r="F21485" s="1" t="s">
        <v>49410</v>
      </c>
      <c r="G21485" s="1" t="s">
        <v>49411</v>
      </c>
    </row>
    <row r="21486" spans="1:7" x14ac:dyDescent="0.25">
      <c r="A21486" s="1">
        <v>19745346</v>
      </c>
      <c r="B21486" s="1" t="s">
        <v>53256</v>
      </c>
      <c r="C21486" s="1" t="s">
        <v>53257</v>
      </c>
      <c r="D21486" s="1" t="s">
        <v>53258</v>
      </c>
      <c r="E21486" s="1" t="s">
        <v>65</v>
      </c>
      <c r="F21486" s="1" t="s">
        <v>49410</v>
      </c>
      <c r="G21486" s="1" t="s">
        <v>49411</v>
      </c>
    </row>
    <row r="21487" spans="1:7" x14ac:dyDescent="0.25">
      <c r="A21487" s="1">
        <v>19745347</v>
      </c>
      <c r="B21487" s="1" t="s">
        <v>53259</v>
      </c>
      <c r="C21487" s="1" t="s">
        <v>53260</v>
      </c>
      <c r="D21487" s="1" t="s">
        <v>53261</v>
      </c>
      <c r="E21487" s="1" t="s">
        <v>65</v>
      </c>
      <c r="F21487" s="1" t="s">
        <v>49410</v>
      </c>
      <c r="G21487" s="1" t="s">
        <v>49411</v>
      </c>
    </row>
    <row r="21488" spans="1:7" x14ac:dyDescent="0.25">
      <c r="B21488" s="1" t="s">
        <v>53262</v>
      </c>
      <c r="C21488" s="1" t="s">
        <v>53263</v>
      </c>
      <c r="D21488" s="1" t="s">
        <v>53264</v>
      </c>
      <c r="E21488" s="1" t="s">
        <v>66</v>
      </c>
      <c r="F21488" s="1" t="s">
        <v>171</v>
      </c>
      <c r="G21488" s="1" t="s">
        <v>172</v>
      </c>
    </row>
    <row r="21489" spans="2:7" x14ac:dyDescent="0.25">
      <c r="B21489" s="1" t="s">
        <v>974</v>
      </c>
      <c r="C21489" s="1" t="s">
        <v>975</v>
      </c>
      <c r="D21489" s="1" t="s">
        <v>38943</v>
      </c>
      <c r="E21489" s="1" t="s">
        <v>66</v>
      </c>
      <c r="F21489" s="1" t="s">
        <v>977</v>
      </c>
      <c r="G21489" s="1" t="s">
        <v>978</v>
      </c>
    </row>
    <row r="21490" spans="2:7" x14ac:dyDescent="0.25">
      <c r="B21490" s="1" t="s">
        <v>974</v>
      </c>
      <c r="C21490" s="1" t="s">
        <v>975</v>
      </c>
      <c r="D21490" s="1" t="s">
        <v>38943</v>
      </c>
      <c r="E21490" s="1" t="s">
        <v>66</v>
      </c>
      <c r="F21490" s="1" t="s">
        <v>977</v>
      </c>
      <c r="G21490" s="1" t="s">
        <v>978</v>
      </c>
    </row>
    <row r="21491" spans="2:7" x14ac:dyDescent="0.25">
      <c r="B21491" s="1" t="s">
        <v>974</v>
      </c>
      <c r="C21491" s="1" t="s">
        <v>975</v>
      </c>
      <c r="D21491" s="1" t="s">
        <v>38943</v>
      </c>
      <c r="E21491" s="1" t="s">
        <v>66</v>
      </c>
      <c r="F21491" s="1" t="s">
        <v>977</v>
      </c>
      <c r="G21491" s="1" t="s">
        <v>978</v>
      </c>
    </row>
    <row r="21492" spans="2:7" x14ac:dyDescent="0.25">
      <c r="B21492" s="1" t="s">
        <v>53265</v>
      </c>
      <c r="C21492" s="1" t="s">
        <v>53266</v>
      </c>
      <c r="D21492" s="1" t="s">
        <v>53267</v>
      </c>
      <c r="E21492" s="1" t="s">
        <v>66</v>
      </c>
      <c r="F21492" s="1" t="s">
        <v>1942</v>
      </c>
      <c r="G21492" s="1" t="s">
        <v>1943</v>
      </c>
    </row>
    <row r="21493" spans="2:7" x14ac:dyDescent="0.25">
      <c r="B21493" s="1" t="s">
        <v>40615</v>
      </c>
      <c r="C21493" s="1" t="s">
        <v>53268</v>
      </c>
      <c r="D21493" s="1" t="s">
        <v>53269</v>
      </c>
      <c r="E21493" s="1" t="s">
        <v>66</v>
      </c>
      <c r="F21493" s="1" t="s">
        <v>563</v>
      </c>
      <c r="G21493" s="1" t="s">
        <v>564</v>
      </c>
    </row>
    <row r="21494" spans="2:7" x14ac:dyDescent="0.25">
      <c r="B21494" s="1" t="s">
        <v>7082</v>
      </c>
      <c r="C21494" s="1" t="s">
        <v>53270</v>
      </c>
      <c r="D21494" s="1" t="s">
        <v>53271</v>
      </c>
      <c r="E21494" s="1" t="s">
        <v>66</v>
      </c>
      <c r="F21494" s="1" t="s">
        <v>563</v>
      </c>
      <c r="G21494" s="1" t="s">
        <v>564</v>
      </c>
    </row>
    <row r="21495" spans="2:7" x14ac:dyDescent="0.25">
      <c r="B21495" s="1" t="s">
        <v>53272</v>
      </c>
      <c r="C21495" s="1" t="s">
        <v>53273</v>
      </c>
      <c r="D21495" s="1" t="s">
        <v>53274</v>
      </c>
      <c r="E21495" s="1" t="s">
        <v>66</v>
      </c>
      <c r="F21495" s="1" t="s">
        <v>563</v>
      </c>
      <c r="G21495" s="1" t="s">
        <v>564</v>
      </c>
    </row>
    <row r="21496" spans="2:7" x14ac:dyDescent="0.25">
      <c r="B21496" s="1" t="s">
        <v>25314</v>
      </c>
      <c r="C21496" s="1" t="s">
        <v>53275</v>
      </c>
      <c r="D21496" s="1" t="s">
        <v>53276</v>
      </c>
      <c r="E21496" s="1" t="s">
        <v>66</v>
      </c>
      <c r="F21496" s="1" t="s">
        <v>563</v>
      </c>
      <c r="G21496" s="1" t="s">
        <v>564</v>
      </c>
    </row>
    <row r="21497" spans="2:7" x14ac:dyDescent="0.25">
      <c r="B21497" s="1" t="s">
        <v>6414</v>
      </c>
      <c r="C21497" s="1" t="s">
        <v>53277</v>
      </c>
      <c r="D21497" s="1" t="s">
        <v>53278</v>
      </c>
      <c r="E21497" s="1" t="s">
        <v>66</v>
      </c>
      <c r="F21497" s="1" t="s">
        <v>563</v>
      </c>
      <c r="G21497" s="1" t="s">
        <v>564</v>
      </c>
    </row>
    <row r="21498" spans="2:7" x14ac:dyDescent="0.25">
      <c r="B21498" s="1" t="s">
        <v>7061</v>
      </c>
      <c r="C21498" s="1" t="s">
        <v>53279</v>
      </c>
      <c r="D21498" s="1" t="s">
        <v>53280</v>
      </c>
      <c r="E21498" s="1" t="s">
        <v>66</v>
      </c>
      <c r="F21498" s="1" t="s">
        <v>563</v>
      </c>
      <c r="G21498" s="1" t="s">
        <v>564</v>
      </c>
    </row>
    <row r="21499" spans="2:7" x14ac:dyDescent="0.25">
      <c r="B21499" s="1" t="s">
        <v>21487</v>
      </c>
      <c r="C21499" s="1" t="s">
        <v>53281</v>
      </c>
      <c r="D21499" s="1" t="s">
        <v>53282</v>
      </c>
      <c r="E21499" s="1" t="s">
        <v>66</v>
      </c>
      <c r="F21499" s="1" t="s">
        <v>563</v>
      </c>
      <c r="G21499" s="1" t="s">
        <v>564</v>
      </c>
    </row>
    <row r="21500" spans="2:7" x14ac:dyDescent="0.25">
      <c r="B21500" s="1" t="s">
        <v>24829</v>
      </c>
      <c r="C21500" s="1" t="s">
        <v>53283</v>
      </c>
      <c r="D21500" s="1" t="s">
        <v>53284</v>
      </c>
      <c r="E21500" s="1" t="s">
        <v>66</v>
      </c>
      <c r="F21500" s="1" t="s">
        <v>563</v>
      </c>
      <c r="G21500" s="1" t="s">
        <v>564</v>
      </c>
    </row>
    <row r="21501" spans="2:7" x14ac:dyDescent="0.25">
      <c r="B21501" s="1" t="s">
        <v>7070</v>
      </c>
      <c r="C21501" s="1" t="s">
        <v>53285</v>
      </c>
      <c r="D21501" s="1" t="s">
        <v>53286</v>
      </c>
      <c r="E21501" s="1" t="s">
        <v>66</v>
      </c>
      <c r="F21501" s="1" t="s">
        <v>563</v>
      </c>
      <c r="G21501" s="1" t="s">
        <v>564</v>
      </c>
    </row>
    <row r="21502" spans="2:7" x14ac:dyDescent="0.25">
      <c r="B21502" s="1" t="s">
        <v>53287</v>
      </c>
      <c r="C21502" s="1" t="s">
        <v>53288</v>
      </c>
      <c r="D21502" s="1" t="s">
        <v>53289</v>
      </c>
      <c r="E21502" s="1" t="s">
        <v>66</v>
      </c>
      <c r="F21502" s="1" t="s">
        <v>563</v>
      </c>
      <c r="G21502" s="1" t="s">
        <v>564</v>
      </c>
    </row>
    <row r="21503" spans="2:7" x14ac:dyDescent="0.25">
      <c r="B21503" s="1" t="s">
        <v>5947</v>
      </c>
      <c r="C21503" s="1" t="s">
        <v>53290</v>
      </c>
      <c r="D21503" s="1" t="s">
        <v>53291</v>
      </c>
      <c r="E21503" s="1" t="s">
        <v>66</v>
      </c>
      <c r="F21503" s="1" t="s">
        <v>563</v>
      </c>
      <c r="G21503" s="1" t="s">
        <v>564</v>
      </c>
    </row>
    <row r="21504" spans="2:7" x14ac:dyDescent="0.25">
      <c r="B21504" s="1" t="s">
        <v>53292</v>
      </c>
      <c r="C21504" s="1" t="s">
        <v>53293</v>
      </c>
      <c r="D21504" s="1" t="s">
        <v>53294</v>
      </c>
      <c r="E21504" s="1" t="s">
        <v>66</v>
      </c>
      <c r="F21504" s="1" t="s">
        <v>563</v>
      </c>
      <c r="G21504" s="1" t="s">
        <v>564</v>
      </c>
    </row>
    <row r="21505" spans="2:7" x14ac:dyDescent="0.25">
      <c r="B21505" s="1" t="s">
        <v>53292</v>
      </c>
      <c r="C21505" s="1" t="s">
        <v>53295</v>
      </c>
      <c r="D21505" s="1" t="s">
        <v>53294</v>
      </c>
      <c r="E21505" s="1" t="s">
        <v>66</v>
      </c>
      <c r="F21505" s="1" t="s">
        <v>563</v>
      </c>
      <c r="G21505" s="1" t="s">
        <v>564</v>
      </c>
    </row>
    <row r="21506" spans="2:7" x14ac:dyDescent="0.25">
      <c r="B21506" s="1" t="s">
        <v>6057</v>
      </c>
      <c r="C21506" s="1" t="s">
        <v>53296</v>
      </c>
      <c r="D21506" s="1" t="s">
        <v>53297</v>
      </c>
      <c r="E21506" s="1" t="s">
        <v>66</v>
      </c>
      <c r="F21506" s="1" t="s">
        <v>563</v>
      </c>
      <c r="G21506" s="1" t="s">
        <v>564</v>
      </c>
    </row>
    <row r="21507" spans="2:7" x14ac:dyDescent="0.25">
      <c r="B21507" s="1" t="s">
        <v>40602</v>
      </c>
      <c r="C21507" s="1" t="s">
        <v>53298</v>
      </c>
      <c r="D21507" s="1" t="s">
        <v>53299</v>
      </c>
      <c r="E21507" s="1" t="s">
        <v>66</v>
      </c>
      <c r="F21507" s="1" t="s">
        <v>563</v>
      </c>
      <c r="G21507" s="1" t="s">
        <v>564</v>
      </c>
    </row>
    <row r="21508" spans="2:7" x14ac:dyDescent="0.25">
      <c r="B21508" s="1" t="s">
        <v>7085</v>
      </c>
      <c r="C21508" s="1" t="s">
        <v>53300</v>
      </c>
      <c r="D21508" s="1" t="s">
        <v>7085</v>
      </c>
      <c r="E21508" s="1" t="s">
        <v>66</v>
      </c>
      <c r="F21508" s="1" t="s">
        <v>563</v>
      </c>
      <c r="G21508" s="1" t="s">
        <v>564</v>
      </c>
    </row>
    <row r="21509" spans="2:7" x14ac:dyDescent="0.25">
      <c r="B21509" s="1" t="s">
        <v>7088</v>
      </c>
      <c r="C21509" s="1" t="s">
        <v>53301</v>
      </c>
      <c r="D21509" s="1" t="s">
        <v>53302</v>
      </c>
      <c r="E21509" s="1" t="s">
        <v>66</v>
      </c>
      <c r="F21509" s="1" t="s">
        <v>563</v>
      </c>
      <c r="G21509" s="1" t="s">
        <v>564</v>
      </c>
    </row>
    <row r="21510" spans="2:7" x14ac:dyDescent="0.25">
      <c r="B21510" s="1" t="s">
        <v>24793</v>
      </c>
      <c r="C21510" s="1" t="s">
        <v>53303</v>
      </c>
      <c r="D21510" s="1" t="s">
        <v>53304</v>
      </c>
      <c r="E21510" s="1" t="s">
        <v>66</v>
      </c>
      <c r="F21510" s="1" t="s">
        <v>563</v>
      </c>
      <c r="G21510" s="1" t="s">
        <v>564</v>
      </c>
    </row>
    <row r="21511" spans="2:7" x14ac:dyDescent="0.25">
      <c r="B21511" s="1" t="s">
        <v>7336</v>
      </c>
      <c r="C21511" s="1" t="s">
        <v>38151</v>
      </c>
      <c r="D21511" s="1" t="s">
        <v>53305</v>
      </c>
      <c r="E21511" s="1" t="s">
        <v>66</v>
      </c>
      <c r="F21511" s="1" t="s">
        <v>563</v>
      </c>
      <c r="G21511" s="1" t="s">
        <v>564</v>
      </c>
    </row>
    <row r="21512" spans="2:7" x14ac:dyDescent="0.25">
      <c r="B21512" s="1" t="s">
        <v>7336</v>
      </c>
      <c r="C21512" s="1" t="s">
        <v>53306</v>
      </c>
      <c r="D21512" s="1" t="s">
        <v>53305</v>
      </c>
      <c r="E21512" s="1" t="s">
        <v>66</v>
      </c>
      <c r="F21512" s="1" t="s">
        <v>563</v>
      </c>
      <c r="G21512" s="1" t="s">
        <v>564</v>
      </c>
    </row>
    <row r="21513" spans="2:7" x14ac:dyDescent="0.25">
      <c r="B21513" s="1" t="s">
        <v>7333</v>
      </c>
      <c r="C21513" s="1" t="s">
        <v>53307</v>
      </c>
      <c r="D21513" s="1" t="s">
        <v>53308</v>
      </c>
      <c r="E21513" s="1" t="s">
        <v>66</v>
      </c>
      <c r="F21513" s="1" t="s">
        <v>563</v>
      </c>
      <c r="G21513" s="1" t="s">
        <v>564</v>
      </c>
    </row>
    <row r="21514" spans="2:7" x14ac:dyDescent="0.25">
      <c r="B21514" s="1" t="s">
        <v>53309</v>
      </c>
      <c r="C21514" s="1" t="s">
        <v>53310</v>
      </c>
      <c r="D21514" s="1" t="s">
        <v>53311</v>
      </c>
      <c r="E21514" s="1" t="s">
        <v>66</v>
      </c>
      <c r="F21514" s="1" t="s">
        <v>563</v>
      </c>
      <c r="G21514" s="1" t="s">
        <v>564</v>
      </c>
    </row>
    <row r="21515" spans="2:7" x14ac:dyDescent="0.25">
      <c r="B21515" s="1" t="s">
        <v>40593</v>
      </c>
      <c r="C21515" s="1" t="s">
        <v>53312</v>
      </c>
      <c r="D21515" s="1" t="s">
        <v>53313</v>
      </c>
      <c r="E21515" s="1" t="s">
        <v>66</v>
      </c>
      <c r="F21515" s="1" t="s">
        <v>563</v>
      </c>
      <c r="G21515" s="1" t="s">
        <v>564</v>
      </c>
    </row>
    <row r="21516" spans="2:7" x14ac:dyDescent="0.25">
      <c r="B21516" s="1" t="s">
        <v>53314</v>
      </c>
      <c r="C21516" s="1" t="s">
        <v>53315</v>
      </c>
      <c r="D21516" s="1" t="s">
        <v>53316</v>
      </c>
      <c r="E21516" s="1" t="s">
        <v>66</v>
      </c>
      <c r="F21516" s="1" t="s">
        <v>563</v>
      </c>
      <c r="G21516" s="1" t="s">
        <v>564</v>
      </c>
    </row>
    <row r="21517" spans="2:7" x14ac:dyDescent="0.25">
      <c r="B21517" s="1" t="s">
        <v>53317</v>
      </c>
      <c r="C21517" s="1" t="s">
        <v>53318</v>
      </c>
      <c r="D21517" s="1" t="s">
        <v>53319</v>
      </c>
      <c r="E21517" s="1" t="s">
        <v>66</v>
      </c>
      <c r="F21517" s="1" t="s">
        <v>563</v>
      </c>
      <c r="G21517" s="1" t="s">
        <v>564</v>
      </c>
    </row>
    <row r="21518" spans="2:7" x14ac:dyDescent="0.25">
      <c r="B21518" s="1" t="s">
        <v>53317</v>
      </c>
      <c r="C21518" s="1" t="s">
        <v>53318</v>
      </c>
      <c r="D21518" s="1" t="s">
        <v>53319</v>
      </c>
      <c r="E21518" s="1" t="s">
        <v>66</v>
      </c>
      <c r="F21518" s="1" t="s">
        <v>563</v>
      </c>
      <c r="G21518" s="1" t="s">
        <v>564</v>
      </c>
    </row>
    <row r="21519" spans="2:7" x14ac:dyDescent="0.25">
      <c r="B21519" s="1" t="s">
        <v>7342</v>
      </c>
      <c r="C21519" s="1" t="s">
        <v>53320</v>
      </c>
      <c r="D21519" s="1" t="s">
        <v>53321</v>
      </c>
      <c r="E21519" s="1" t="s">
        <v>66</v>
      </c>
      <c r="F21519" s="1" t="s">
        <v>563</v>
      </c>
      <c r="G21519" s="1" t="s">
        <v>564</v>
      </c>
    </row>
    <row r="21520" spans="2:7" x14ac:dyDescent="0.25">
      <c r="B21520" s="1" t="s">
        <v>23430</v>
      </c>
      <c r="C21520" s="1" t="s">
        <v>53322</v>
      </c>
      <c r="D21520" s="1" t="s">
        <v>53323</v>
      </c>
      <c r="E21520" s="1" t="s">
        <v>66</v>
      </c>
      <c r="F21520" s="1" t="s">
        <v>563</v>
      </c>
      <c r="G21520" s="1" t="s">
        <v>564</v>
      </c>
    </row>
    <row r="21521" spans="2:7" x14ac:dyDescent="0.25">
      <c r="B21521" s="1" t="s">
        <v>7073</v>
      </c>
      <c r="C21521" s="1" t="s">
        <v>53324</v>
      </c>
      <c r="D21521" s="1" t="s">
        <v>53325</v>
      </c>
      <c r="E21521" s="1" t="s">
        <v>66</v>
      </c>
      <c r="F21521" s="1" t="s">
        <v>563</v>
      </c>
      <c r="G21521" s="1" t="s">
        <v>564</v>
      </c>
    </row>
    <row r="21522" spans="2:7" x14ac:dyDescent="0.25">
      <c r="B21522" s="1" t="s">
        <v>24784</v>
      </c>
      <c r="C21522" s="1" t="s">
        <v>53326</v>
      </c>
      <c r="D21522" s="1" t="s">
        <v>53327</v>
      </c>
      <c r="E21522" s="1" t="s">
        <v>66</v>
      </c>
      <c r="F21522" s="1" t="s">
        <v>563</v>
      </c>
      <c r="G21522" s="1" t="s">
        <v>564</v>
      </c>
    </row>
    <row r="21523" spans="2:7" x14ac:dyDescent="0.25">
      <c r="B21523" s="1" t="s">
        <v>24805</v>
      </c>
      <c r="C21523" s="1" t="s">
        <v>53328</v>
      </c>
      <c r="D21523" s="1" t="s">
        <v>53329</v>
      </c>
      <c r="E21523" s="1" t="s">
        <v>66</v>
      </c>
      <c r="F21523" s="1" t="s">
        <v>563</v>
      </c>
      <c r="G21523" s="1" t="s">
        <v>564</v>
      </c>
    </row>
    <row r="21524" spans="2:7" x14ac:dyDescent="0.25">
      <c r="B21524" s="1" t="s">
        <v>23379</v>
      </c>
      <c r="C21524" s="1" t="s">
        <v>53330</v>
      </c>
      <c r="D21524" s="1" t="s">
        <v>53331</v>
      </c>
      <c r="E21524" s="1" t="s">
        <v>66</v>
      </c>
      <c r="F21524" s="1" t="s">
        <v>563</v>
      </c>
      <c r="G21524" s="1" t="s">
        <v>564</v>
      </c>
    </row>
    <row r="21525" spans="2:7" x14ac:dyDescent="0.25">
      <c r="B21525" s="1" t="s">
        <v>53332</v>
      </c>
      <c r="C21525" s="1" t="s">
        <v>53333</v>
      </c>
      <c r="D21525" s="1" t="s">
        <v>53334</v>
      </c>
      <c r="E21525" s="1" t="s">
        <v>66</v>
      </c>
      <c r="F21525" s="1" t="s">
        <v>563</v>
      </c>
      <c r="G21525" s="1" t="s">
        <v>564</v>
      </c>
    </row>
    <row r="21526" spans="2:7" x14ac:dyDescent="0.25">
      <c r="B21526" s="1" t="s">
        <v>53335</v>
      </c>
      <c r="C21526" s="1" t="s">
        <v>53336</v>
      </c>
      <c r="D21526" s="1" t="s">
        <v>53337</v>
      </c>
      <c r="E21526" s="1" t="s">
        <v>66</v>
      </c>
      <c r="F21526" s="1" t="s">
        <v>563</v>
      </c>
      <c r="G21526" s="1" t="s">
        <v>564</v>
      </c>
    </row>
    <row r="21527" spans="2:7" x14ac:dyDescent="0.25">
      <c r="B21527" s="1" t="s">
        <v>28042</v>
      </c>
      <c r="C21527" s="1" t="s">
        <v>53338</v>
      </c>
      <c r="D21527" s="1" t="s">
        <v>53339</v>
      </c>
      <c r="E21527" s="1" t="s">
        <v>66</v>
      </c>
      <c r="F21527" s="1" t="s">
        <v>563</v>
      </c>
      <c r="G21527" s="1" t="s">
        <v>564</v>
      </c>
    </row>
    <row r="21528" spans="2:7" x14ac:dyDescent="0.25">
      <c r="B21528" s="1" t="s">
        <v>9655</v>
      </c>
      <c r="C21528" s="1" t="s">
        <v>53340</v>
      </c>
      <c r="D21528" s="1" t="s">
        <v>53341</v>
      </c>
      <c r="E21528" s="1" t="s">
        <v>66</v>
      </c>
      <c r="F21528" s="1" t="s">
        <v>563</v>
      </c>
      <c r="G21528" s="1" t="s">
        <v>564</v>
      </c>
    </row>
    <row r="21529" spans="2:7" x14ac:dyDescent="0.25">
      <c r="B21529" s="1" t="s">
        <v>28114</v>
      </c>
      <c r="C21529" s="1" t="s">
        <v>53342</v>
      </c>
      <c r="D21529" s="1" t="s">
        <v>53343</v>
      </c>
      <c r="E21529" s="1" t="s">
        <v>66</v>
      </c>
      <c r="F21529" s="1" t="s">
        <v>563</v>
      </c>
      <c r="G21529" s="1" t="s">
        <v>564</v>
      </c>
    </row>
    <row r="21530" spans="2:7" x14ac:dyDescent="0.25">
      <c r="B21530" s="1" t="s">
        <v>53344</v>
      </c>
      <c r="C21530" s="1" t="s">
        <v>53345</v>
      </c>
      <c r="D21530" s="1" t="s">
        <v>53346</v>
      </c>
      <c r="E21530" s="1" t="s">
        <v>66</v>
      </c>
      <c r="F21530" s="1" t="s">
        <v>563</v>
      </c>
      <c r="G21530" s="1" t="s">
        <v>564</v>
      </c>
    </row>
    <row r="21531" spans="2:7" x14ac:dyDescent="0.25">
      <c r="B21531" s="1" t="s">
        <v>9655</v>
      </c>
      <c r="C21531" s="1" t="s">
        <v>53340</v>
      </c>
      <c r="D21531" s="1" t="s">
        <v>53341</v>
      </c>
      <c r="E21531" s="1" t="s">
        <v>66</v>
      </c>
      <c r="F21531" s="1" t="s">
        <v>563</v>
      </c>
      <c r="G21531" s="1" t="s">
        <v>564</v>
      </c>
    </row>
    <row r="21532" spans="2:7" x14ac:dyDescent="0.25">
      <c r="B21532" s="1" t="s">
        <v>53347</v>
      </c>
      <c r="C21532" s="1" t="s">
        <v>53348</v>
      </c>
      <c r="D21532" s="1" t="s">
        <v>53349</v>
      </c>
      <c r="E21532" s="1" t="s">
        <v>66</v>
      </c>
      <c r="F21532" s="1" t="s">
        <v>563</v>
      </c>
      <c r="G21532" s="1" t="s">
        <v>564</v>
      </c>
    </row>
    <row r="21533" spans="2:7" x14ac:dyDescent="0.25">
      <c r="B21533" s="1" t="s">
        <v>53350</v>
      </c>
      <c r="C21533" s="1" t="s">
        <v>53351</v>
      </c>
      <c r="D21533" s="1" t="s">
        <v>53352</v>
      </c>
      <c r="E21533" s="1" t="s">
        <v>66</v>
      </c>
      <c r="F21533" s="1" t="s">
        <v>563</v>
      </c>
      <c r="G21533" s="1" t="s">
        <v>564</v>
      </c>
    </row>
    <row r="21534" spans="2:7" x14ac:dyDescent="0.25">
      <c r="B21534" s="1" t="s">
        <v>23912</v>
      </c>
      <c r="C21534" s="1" t="s">
        <v>53353</v>
      </c>
      <c r="D21534" s="1" t="s">
        <v>53354</v>
      </c>
      <c r="E21534" s="1" t="s">
        <v>66</v>
      </c>
      <c r="F21534" s="1" t="s">
        <v>563</v>
      </c>
      <c r="G21534" s="1" t="s">
        <v>564</v>
      </c>
    </row>
    <row r="21535" spans="2:7" x14ac:dyDescent="0.25">
      <c r="B21535" s="1" t="s">
        <v>28105</v>
      </c>
      <c r="C21535" s="1" t="s">
        <v>53355</v>
      </c>
      <c r="D21535" s="1" t="s">
        <v>53356</v>
      </c>
      <c r="E21535" s="1" t="s">
        <v>66</v>
      </c>
      <c r="F21535" s="1" t="s">
        <v>563</v>
      </c>
      <c r="G21535" s="1" t="s">
        <v>564</v>
      </c>
    </row>
    <row r="21536" spans="2:7" x14ac:dyDescent="0.25">
      <c r="B21536" s="1" t="s">
        <v>26042</v>
      </c>
      <c r="C21536" s="1" t="s">
        <v>53357</v>
      </c>
      <c r="D21536" s="1" t="s">
        <v>53358</v>
      </c>
      <c r="E21536" s="1" t="s">
        <v>66</v>
      </c>
      <c r="F21536" s="1" t="s">
        <v>563</v>
      </c>
      <c r="G21536" s="1" t="s">
        <v>564</v>
      </c>
    </row>
    <row r="21537" spans="1:7" x14ac:dyDescent="0.25">
      <c r="B21537" s="1" t="s">
        <v>23439</v>
      </c>
      <c r="C21537" s="1" t="s">
        <v>53359</v>
      </c>
      <c r="D21537" s="1" t="s">
        <v>53360</v>
      </c>
      <c r="E21537" s="1" t="s">
        <v>66</v>
      </c>
      <c r="F21537" s="1" t="s">
        <v>563</v>
      </c>
      <c r="G21537" s="1" t="s">
        <v>564</v>
      </c>
    </row>
    <row r="21538" spans="1:7" x14ac:dyDescent="0.25">
      <c r="B21538" s="1" t="s">
        <v>26003</v>
      </c>
      <c r="C21538" s="1" t="s">
        <v>53361</v>
      </c>
      <c r="D21538" s="1" t="s">
        <v>53362</v>
      </c>
      <c r="E21538" s="1" t="s">
        <v>66</v>
      </c>
      <c r="F21538" s="1" t="s">
        <v>563</v>
      </c>
      <c r="G21538" s="1" t="s">
        <v>564</v>
      </c>
    </row>
    <row r="21539" spans="1:7" x14ac:dyDescent="0.25">
      <c r="B21539" s="1" t="s">
        <v>53363</v>
      </c>
      <c r="C21539" s="1" t="s">
        <v>53364</v>
      </c>
      <c r="D21539" s="1" t="s">
        <v>53365</v>
      </c>
      <c r="E21539" s="1" t="s">
        <v>66</v>
      </c>
      <c r="F21539" s="1" t="s">
        <v>563</v>
      </c>
      <c r="G21539" s="1" t="s">
        <v>564</v>
      </c>
    </row>
    <row r="21540" spans="1:7" x14ac:dyDescent="0.25">
      <c r="B21540" s="1" t="s">
        <v>24769</v>
      </c>
      <c r="C21540" s="1" t="s">
        <v>53366</v>
      </c>
      <c r="D21540" s="1" t="s">
        <v>53367</v>
      </c>
      <c r="E21540" s="1" t="s">
        <v>66</v>
      </c>
      <c r="F21540" s="1" t="s">
        <v>563</v>
      </c>
      <c r="G21540" s="1" t="s">
        <v>564</v>
      </c>
    </row>
    <row r="21541" spans="1:7" x14ac:dyDescent="0.25">
      <c r="B21541" s="1" t="s">
        <v>23424</v>
      </c>
      <c r="C21541" s="1" t="s">
        <v>53368</v>
      </c>
      <c r="D21541" s="1" t="s">
        <v>53369</v>
      </c>
      <c r="E21541" s="1" t="s">
        <v>66</v>
      </c>
      <c r="F21541" s="1" t="s">
        <v>563</v>
      </c>
      <c r="G21541" s="1" t="s">
        <v>564</v>
      </c>
    </row>
    <row r="21542" spans="1:7" x14ac:dyDescent="0.25">
      <c r="B21542" s="1" t="s">
        <v>23427</v>
      </c>
      <c r="C21542" s="1" t="s">
        <v>53370</v>
      </c>
      <c r="D21542" s="1" t="s">
        <v>53371</v>
      </c>
      <c r="E21542" s="1" t="s">
        <v>66</v>
      </c>
      <c r="F21542" s="1" t="s">
        <v>563</v>
      </c>
      <c r="G21542" s="1" t="s">
        <v>564</v>
      </c>
    </row>
    <row r="21543" spans="1:7" x14ac:dyDescent="0.25">
      <c r="B21543" s="1" t="s">
        <v>28036</v>
      </c>
      <c r="C21543" s="1" t="s">
        <v>53372</v>
      </c>
      <c r="D21543" s="1" t="s">
        <v>53373</v>
      </c>
      <c r="E21543" s="1" t="s">
        <v>66</v>
      </c>
      <c r="F21543" s="1" t="s">
        <v>563</v>
      </c>
      <c r="G21543" s="1" t="s">
        <v>564</v>
      </c>
    </row>
    <row r="21544" spans="1:7" x14ac:dyDescent="0.25">
      <c r="B21544" s="1" t="s">
        <v>28042</v>
      </c>
      <c r="C21544" s="1" t="s">
        <v>53338</v>
      </c>
      <c r="D21544" s="1" t="s">
        <v>53339</v>
      </c>
      <c r="E21544" s="1" t="s">
        <v>66</v>
      </c>
      <c r="F21544" s="1" t="s">
        <v>563</v>
      </c>
      <c r="G21544" s="1" t="s">
        <v>564</v>
      </c>
    </row>
    <row r="21545" spans="1:7" x14ac:dyDescent="0.25">
      <c r="B21545" s="1" t="s">
        <v>53374</v>
      </c>
      <c r="C21545" s="1" t="s">
        <v>53375</v>
      </c>
      <c r="D21545" s="1" t="s">
        <v>53376</v>
      </c>
      <c r="E21545" s="1" t="s">
        <v>66</v>
      </c>
      <c r="F21545" s="1" t="s">
        <v>369</v>
      </c>
      <c r="G21545" s="1" t="s">
        <v>370</v>
      </c>
    </row>
    <row r="21546" spans="1:7" x14ac:dyDescent="0.25">
      <c r="B21546" s="1" t="s">
        <v>53377</v>
      </c>
      <c r="C21546" s="1" t="s">
        <v>13619</v>
      </c>
      <c r="D21546" s="1" t="s">
        <v>10385</v>
      </c>
      <c r="E21546" s="1" t="s">
        <v>66</v>
      </c>
      <c r="F21546" s="1" t="s">
        <v>1042</v>
      </c>
      <c r="G21546" s="1" t="s">
        <v>1043</v>
      </c>
    </row>
    <row r="21547" spans="1:7" x14ac:dyDescent="0.25">
      <c r="A21547" s="1">
        <v>35260880</v>
      </c>
      <c r="B21547" s="1" t="s">
        <v>38946</v>
      </c>
      <c r="C21547" s="1" t="s">
        <v>53378</v>
      </c>
      <c r="D21547" s="1" t="s">
        <v>53379</v>
      </c>
      <c r="E21547" s="1" t="s">
        <v>66</v>
      </c>
      <c r="F21547" s="1" t="s">
        <v>1000</v>
      </c>
      <c r="G21547" s="1" t="s">
        <v>1001</v>
      </c>
    </row>
    <row r="21548" spans="1:7" x14ac:dyDescent="0.25">
      <c r="B21548" s="1" t="s">
        <v>53380</v>
      </c>
      <c r="C21548" s="1" t="s">
        <v>53381</v>
      </c>
      <c r="D21548" s="1" t="s">
        <v>53382</v>
      </c>
      <c r="E21548" s="1" t="s">
        <v>66</v>
      </c>
      <c r="F21548" s="1" t="s">
        <v>226</v>
      </c>
      <c r="G21548" s="1" t="s">
        <v>227</v>
      </c>
    </row>
    <row r="21549" spans="1:7" x14ac:dyDescent="0.25">
      <c r="B21549" s="1" t="s">
        <v>53383</v>
      </c>
      <c r="C21549" s="1" t="s">
        <v>53384</v>
      </c>
      <c r="D21549" s="1" t="s">
        <v>53385</v>
      </c>
      <c r="E21549" s="1" t="s">
        <v>66</v>
      </c>
      <c r="F21549" s="1" t="s">
        <v>226</v>
      </c>
      <c r="G21549" s="1" t="s">
        <v>227</v>
      </c>
    </row>
    <row r="21550" spans="1:7" x14ac:dyDescent="0.25">
      <c r="B21550" s="1" t="s">
        <v>53386</v>
      </c>
      <c r="C21550" s="1" t="s">
        <v>53387</v>
      </c>
      <c r="D21550" s="1" t="s">
        <v>53388</v>
      </c>
      <c r="E21550" s="1" t="s">
        <v>66</v>
      </c>
      <c r="F21550" s="1" t="s">
        <v>493</v>
      </c>
      <c r="G21550" s="1" t="s">
        <v>494</v>
      </c>
    </row>
    <row r="21551" spans="1:7" x14ac:dyDescent="0.25">
      <c r="B21551" s="1" t="s">
        <v>53389</v>
      </c>
      <c r="C21551" s="1" t="s">
        <v>53390</v>
      </c>
      <c r="D21551" s="1" t="s">
        <v>53391</v>
      </c>
      <c r="E21551" s="1" t="s">
        <v>66</v>
      </c>
      <c r="F21551" s="1" t="s">
        <v>226</v>
      </c>
      <c r="G21551" s="1" t="s">
        <v>227</v>
      </c>
    </row>
    <row r="21552" spans="1:7" x14ac:dyDescent="0.25">
      <c r="B21552" s="1" t="s">
        <v>53392</v>
      </c>
      <c r="C21552" s="1" t="s">
        <v>53393</v>
      </c>
      <c r="D21552" s="1" t="s">
        <v>53394</v>
      </c>
      <c r="E21552" s="1" t="s">
        <v>66</v>
      </c>
      <c r="F21552" s="1" t="s">
        <v>226</v>
      </c>
      <c r="G21552" s="1" t="s">
        <v>227</v>
      </c>
    </row>
    <row r="21553" spans="2:7" x14ac:dyDescent="0.25">
      <c r="B21553" s="1" t="s">
        <v>53395</v>
      </c>
      <c r="C21553" s="1" t="s">
        <v>53396</v>
      </c>
      <c r="D21553" s="1" t="s">
        <v>53397</v>
      </c>
      <c r="E21553" s="1" t="s">
        <v>66</v>
      </c>
      <c r="F21553" s="1" t="s">
        <v>226</v>
      </c>
      <c r="G21553" s="1" t="s">
        <v>227</v>
      </c>
    </row>
    <row r="21554" spans="2:7" x14ac:dyDescent="0.25">
      <c r="B21554" s="1" t="s">
        <v>53398</v>
      </c>
      <c r="C21554" s="1" t="s">
        <v>53399</v>
      </c>
      <c r="D21554" s="1" t="s">
        <v>53400</v>
      </c>
      <c r="E21554" s="1" t="s">
        <v>66</v>
      </c>
      <c r="F21554" s="1" t="s">
        <v>226</v>
      </c>
      <c r="G21554" s="1" t="s">
        <v>227</v>
      </c>
    </row>
    <row r="21555" spans="2:7" x14ac:dyDescent="0.25">
      <c r="B21555" s="1" t="s">
        <v>53401</v>
      </c>
      <c r="C21555" s="1" t="s">
        <v>53402</v>
      </c>
      <c r="D21555" s="1" t="s">
        <v>53403</v>
      </c>
      <c r="E21555" s="1" t="s">
        <v>66</v>
      </c>
      <c r="F21555" s="1" t="s">
        <v>226</v>
      </c>
      <c r="G21555" s="1" t="s">
        <v>227</v>
      </c>
    </row>
    <row r="21556" spans="2:7" x14ac:dyDescent="0.25">
      <c r="B21556" s="1" t="s">
        <v>53404</v>
      </c>
      <c r="C21556" s="1" t="s">
        <v>53405</v>
      </c>
      <c r="D21556" s="1" t="s">
        <v>53406</v>
      </c>
      <c r="E21556" s="1" t="s">
        <v>66</v>
      </c>
      <c r="F21556" s="1" t="s">
        <v>356</v>
      </c>
      <c r="G21556" s="1" t="s">
        <v>357</v>
      </c>
    </row>
    <row r="21557" spans="2:7" x14ac:dyDescent="0.25">
      <c r="B21557" s="1" t="s">
        <v>53407</v>
      </c>
      <c r="C21557" s="1" t="s">
        <v>53408</v>
      </c>
      <c r="D21557" s="1" t="s">
        <v>53409</v>
      </c>
      <c r="E21557" s="1" t="s">
        <v>66</v>
      </c>
      <c r="F21557" s="1" t="s">
        <v>226</v>
      </c>
      <c r="G21557" s="1" t="s">
        <v>227</v>
      </c>
    </row>
    <row r="21558" spans="2:7" x14ac:dyDescent="0.25">
      <c r="B21558" s="1" t="s">
        <v>53410</v>
      </c>
      <c r="C21558" s="1" t="s">
        <v>53411</v>
      </c>
      <c r="D21558" s="1" t="s">
        <v>53412</v>
      </c>
      <c r="E21558" s="1" t="s">
        <v>66</v>
      </c>
      <c r="F21558" s="1" t="s">
        <v>226</v>
      </c>
      <c r="G21558" s="1" t="s">
        <v>227</v>
      </c>
    </row>
    <row r="21559" spans="2:7" x14ac:dyDescent="0.25">
      <c r="B21559" s="1" t="s">
        <v>1146</v>
      </c>
      <c r="C21559" s="1" t="s">
        <v>1146</v>
      </c>
      <c r="D21559" s="1" t="s">
        <v>1146</v>
      </c>
      <c r="E21559" s="1" t="s">
        <v>66</v>
      </c>
      <c r="F21559" s="1" t="s">
        <v>493</v>
      </c>
      <c r="G21559" s="1" t="s">
        <v>494</v>
      </c>
    </row>
    <row r="21560" spans="2:7" x14ac:dyDescent="0.25">
      <c r="B21560" s="1" t="s">
        <v>53413</v>
      </c>
      <c r="C21560" s="1" t="s">
        <v>53414</v>
      </c>
      <c r="D21560" s="1" t="s">
        <v>53415</v>
      </c>
      <c r="E21560" s="1" t="s">
        <v>66</v>
      </c>
      <c r="F21560" s="1" t="s">
        <v>226</v>
      </c>
      <c r="G21560" s="1" t="s">
        <v>227</v>
      </c>
    </row>
    <row r="21561" spans="2:7" x14ac:dyDescent="0.25">
      <c r="B21561" s="1" t="s">
        <v>53416</v>
      </c>
      <c r="C21561" s="1" t="s">
        <v>53417</v>
      </c>
      <c r="D21561" s="1" t="s">
        <v>53418</v>
      </c>
      <c r="E21561" s="1" t="s">
        <v>66</v>
      </c>
      <c r="F21561" s="1" t="s">
        <v>226</v>
      </c>
      <c r="G21561" s="1" t="s">
        <v>227</v>
      </c>
    </row>
    <row r="21562" spans="2:7" x14ac:dyDescent="0.25">
      <c r="B21562" s="1" t="s">
        <v>53419</v>
      </c>
      <c r="C21562" s="1" t="s">
        <v>53420</v>
      </c>
      <c r="D21562" s="1" t="s">
        <v>53421</v>
      </c>
      <c r="E21562" s="1" t="s">
        <v>66</v>
      </c>
      <c r="F21562" s="1" t="s">
        <v>226</v>
      </c>
      <c r="G21562" s="1" t="s">
        <v>227</v>
      </c>
    </row>
    <row r="21563" spans="2:7" x14ac:dyDescent="0.25">
      <c r="B21563" s="1" t="s">
        <v>53422</v>
      </c>
      <c r="C21563" s="1" t="s">
        <v>53423</v>
      </c>
      <c r="D21563" s="1" t="s">
        <v>53424</v>
      </c>
      <c r="E21563" s="1" t="s">
        <v>66</v>
      </c>
      <c r="F21563" s="1" t="s">
        <v>226</v>
      </c>
      <c r="G21563" s="1" t="s">
        <v>227</v>
      </c>
    </row>
    <row r="21564" spans="2:7" x14ac:dyDescent="0.25">
      <c r="B21564" s="1" t="s">
        <v>53425</v>
      </c>
      <c r="C21564" s="1" t="s">
        <v>53426</v>
      </c>
      <c r="D21564" s="1" t="s">
        <v>53427</v>
      </c>
      <c r="E21564" s="1" t="s">
        <v>66</v>
      </c>
      <c r="F21564" s="1" t="s">
        <v>226</v>
      </c>
      <c r="G21564" s="1" t="s">
        <v>227</v>
      </c>
    </row>
    <row r="21565" spans="2:7" x14ac:dyDescent="0.25">
      <c r="B21565" s="1" t="s">
        <v>53428</v>
      </c>
      <c r="C21565" s="1" t="s">
        <v>53429</v>
      </c>
      <c r="D21565" s="1" t="s">
        <v>53430</v>
      </c>
      <c r="E21565" s="1" t="s">
        <v>66</v>
      </c>
      <c r="F21565" s="1" t="s">
        <v>226</v>
      </c>
      <c r="G21565" s="1" t="s">
        <v>227</v>
      </c>
    </row>
    <row r="21566" spans="2:7" x14ac:dyDescent="0.25">
      <c r="B21566" s="1" t="s">
        <v>53431</v>
      </c>
      <c r="C21566" s="1" t="s">
        <v>53432</v>
      </c>
      <c r="D21566" s="1" t="s">
        <v>53433</v>
      </c>
      <c r="E21566" s="1" t="s">
        <v>66</v>
      </c>
      <c r="F21566" s="1" t="s">
        <v>226</v>
      </c>
      <c r="G21566" s="1" t="s">
        <v>227</v>
      </c>
    </row>
    <row r="21567" spans="2:7" x14ac:dyDescent="0.25">
      <c r="B21567" s="1" t="s">
        <v>53434</v>
      </c>
      <c r="C21567" s="1" t="s">
        <v>53435</v>
      </c>
      <c r="D21567" s="1" t="s">
        <v>53434</v>
      </c>
      <c r="E21567" s="1" t="s">
        <v>66</v>
      </c>
      <c r="G21567" s="1" t="s">
        <v>199</v>
      </c>
    </row>
    <row r="21568" spans="2:7" x14ac:dyDescent="0.25">
      <c r="B21568" s="1" t="s">
        <v>53436</v>
      </c>
      <c r="C21568" s="1" t="s">
        <v>53437</v>
      </c>
      <c r="D21568" s="1" t="s">
        <v>53438</v>
      </c>
      <c r="E21568" s="1" t="s">
        <v>66</v>
      </c>
      <c r="F21568" s="1" t="s">
        <v>226</v>
      </c>
      <c r="G21568" s="1" t="s">
        <v>227</v>
      </c>
    </row>
    <row r="21569" spans="1:7" x14ac:dyDescent="0.25">
      <c r="A21569" s="1">
        <v>35520408</v>
      </c>
      <c r="B21569" s="1" t="s">
        <v>53439</v>
      </c>
      <c r="C21569" s="1" t="s">
        <v>53440</v>
      </c>
      <c r="D21569" s="1" t="s">
        <v>53439</v>
      </c>
      <c r="E21569" s="1" t="s">
        <v>66</v>
      </c>
      <c r="F21569" s="1" t="s">
        <v>53441</v>
      </c>
      <c r="G21569" s="1" t="s">
        <v>53442</v>
      </c>
    </row>
    <row r="21570" spans="1:7" x14ac:dyDescent="0.25">
      <c r="A21570" s="1">
        <v>35520409</v>
      </c>
      <c r="B21570" s="1" t="s">
        <v>53443</v>
      </c>
      <c r="C21570" s="1" t="s">
        <v>53444</v>
      </c>
      <c r="D21570" s="1" t="s">
        <v>53445</v>
      </c>
      <c r="E21570" s="1" t="s">
        <v>66</v>
      </c>
      <c r="F21570" s="1" t="s">
        <v>53441</v>
      </c>
      <c r="G21570" s="1" t="s">
        <v>53442</v>
      </c>
    </row>
    <row r="21571" spans="1:7" x14ac:dyDescent="0.25">
      <c r="B21571" s="1" t="s">
        <v>53446</v>
      </c>
      <c r="C21571" s="1" t="s">
        <v>53447</v>
      </c>
      <c r="D21571" s="1" t="s">
        <v>53448</v>
      </c>
      <c r="E21571" s="1" t="s">
        <v>66</v>
      </c>
      <c r="F21571" s="1" t="s">
        <v>226</v>
      </c>
      <c r="G21571" s="1" t="s">
        <v>227</v>
      </c>
    </row>
    <row r="21572" spans="1:7" x14ac:dyDescent="0.25">
      <c r="B21572" s="1" t="s">
        <v>53449</v>
      </c>
      <c r="C21572" s="1" t="s">
        <v>53450</v>
      </c>
      <c r="D21572" s="1" t="s">
        <v>53449</v>
      </c>
      <c r="E21572" s="1" t="s">
        <v>66</v>
      </c>
      <c r="G21572" s="1" t="s">
        <v>199</v>
      </c>
    </row>
    <row r="21573" spans="1:7" x14ac:dyDescent="0.25">
      <c r="B21573" s="1" t="s">
        <v>53451</v>
      </c>
      <c r="C21573" s="1" t="s">
        <v>53452</v>
      </c>
      <c r="D21573" s="1" t="s">
        <v>53453</v>
      </c>
      <c r="E21573" s="1" t="s">
        <v>66</v>
      </c>
      <c r="G21573" s="1" t="s">
        <v>199</v>
      </c>
    </row>
    <row r="21574" spans="1:7" x14ac:dyDescent="0.25">
      <c r="B21574" s="1" t="s">
        <v>53454</v>
      </c>
      <c r="C21574" s="1" t="s">
        <v>53455</v>
      </c>
      <c r="D21574" s="1" t="s">
        <v>53456</v>
      </c>
      <c r="E21574" s="1" t="s">
        <v>66</v>
      </c>
      <c r="G21574" s="1" t="s">
        <v>199</v>
      </c>
    </row>
    <row r="21575" spans="1:7" x14ac:dyDescent="0.25">
      <c r="B21575" s="1" t="s">
        <v>53457</v>
      </c>
      <c r="C21575" s="1" t="s">
        <v>53458</v>
      </c>
      <c r="D21575" s="1" t="s">
        <v>53459</v>
      </c>
      <c r="E21575" s="1" t="s">
        <v>66</v>
      </c>
      <c r="G21575" s="1" t="s">
        <v>199</v>
      </c>
    </row>
    <row r="21576" spans="1:7" x14ac:dyDescent="0.25">
      <c r="A21576" s="1">
        <v>19718087</v>
      </c>
      <c r="B21576" s="1" t="s">
        <v>53460</v>
      </c>
      <c r="C21576" s="1" t="s">
        <v>53461</v>
      </c>
      <c r="D21576" s="1" t="s">
        <v>53462</v>
      </c>
      <c r="E21576" s="1" t="s">
        <v>65</v>
      </c>
      <c r="F21576" s="1" t="s">
        <v>53463</v>
      </c>
      <c r="G21576" s="1" t="s">
        <v>53464</v>
      </c>
    </row>
    <row r="21577" spans="1:7" x14ac:dyDescent="0.25">
      <c r="A21577" s="1">
        <v>19718088</v>
      </c>
      <c r="B21577" s="1" t="s">
        <v>53465</v>
      </c>
      <c r="C21577" s="1" t="s">
        <v>53466</v>
      </c>
      <c r="D21577" s="1" t="s">
        <v>53467</v>
      </c>
      <c r="E21577" s="1" t="s">
        <v>65</v>
      </c>
      <c r="F21577" s="1" t="s">
        <v>53463</v>
      </c>
      <c r="G21577" s="1" t="s">
        <v>53464</v>
      </c>
    </row>
    <row r="21578" spans="1:7" x14ac:dyDescent="0.25">
      <c r="B21578" s="1" t="s">
        <v>53468</v>
      </c>
      <c r="C21578" s="1" t="s">
        <v>53469</v>
      </c>
      <c r="D21578" s="1" t="s">
        <v>53470</v>
      </c>
      <c r="E21578" s="1" t="s">
        <v>66</v>
      </c>
      <c r="F21578" s="1" t="s">
        <v>31998</v>
      </c>
      <c r="G21578" s="1" t="s">
        <v>31999</v>
      </c>
    </row>
    <row r="21579" spans="1:7" x14ac:dyDescent="0.25">
      <c r="B21579" s="1" t="s">
        <v>53471</v>
      </c>
      <c r="C21579" s="1" t="s">
        <v>53472</v>
      </c>
      <c r="D21579" s="1" t="s">
        <v>53473</v>
      </c>
      <c r="E21579" s="1" t="s">
        <v>66</v>
      </c>
      <c r="F21579" s="1" t="s">
        <v>31998</v>
      </c>
      <c r="G21579" s="1" t="s">
        <v>31999</v>
      </c>
    </row>
    <row r="21580" spans="1:7" x14ac:dyDescent="0.25">
      <c r="A21580" s="1">
        <v>19718089</v>
      </c>
      <c r="B21580" s="1" t="s">
        <v>53474</v>
      </c>
      <c r="C21580" s="1" t="s">
        <v>53475</v>
      </c>
      <c r="D21580" s="1" t="s">
        <v>53476</v>
      </c>
      <c r="E21580" s="1" t="s">
        <v>65</v>
      </c>
      <c r="F21580" s="1" t="s">
        <v>53463</v>
      </c>
      <c r="G21580" s="1" t="s">
        <v>53464</v>
      </c>
    </row>
    <row r="21581" spans="1:7" x14ac:dyDescent="0.25">
      <c r="A21581" s="1">
        <v>19718090</v>
      </c>
      <c r="B21581" s="1" t="s">
        <v>53477</v>
      </c>
      <c r="C21581" s="1" t="s">
        <v>53478</v>
      </c>
      <c r="D21581" s="1" t="s">
        <v>53479</v>
      </c>
      <c r="E21581" s="1" t="s">
        <v>65</v>
      </c>
      <c r="F21581" s="1" t="s">
        <v>53463</v>
      </c>
      <c r="G21581" s="1" t="s">
        <v>53464</v>
      </c>
    </row>
    <row r="21582" spans="1:7" x14ac:dyDescent="0.25">
      <c r="A21582" s="1">
        <v>19585012</v>
      </c>
      <c r="B21582" s="1" t="s">
        <v>53480</v>
      </c>
      <c r="C21582" s="1" t="s">
        <v>53481</v>
      </c>
      <c r="D21582" s="1" t="s">
        <v>53482</v>
      </c>
      <c r="E21582" s="1" t="s">
        <v>65</v>
      </c>
      <c r="F21582" s="1" t="s">
        <v>10077</v>
      </c>
      <c r="G21582" s="1" t="s">
        <v>10078</v>
      </c>
    </row>
    <row r="21583" spans="1:7" x14ac:dyDescent="0.25">
      <c r="B21583" s="1" t="s">
        <v>53483</v>
      </c>
      <c r="C21583" s="1" t="s">
        <v>53484</v>
      </c>
      <c r="D21583" s="1" t="s">
        <v>53483</v>
      </c>
      <c r="E21583" s="1" t="s">
        <v>66</v>
      </c>
      <c r="F21583" s="1" t="s">
        <v>31998</v>
      </c>
      <c r="G21583" s="1" t="s">
        <v>31999</v>
      </c>
    </row>
    <row r="21584" spans="1:7" x14ac:dyDescent="0.25">
      <c r="A21584" s="1">
        <v>19616002</v>
      </c>
      <c r="B21584" s="1" t="s">
        <v>53485</v>
      </c>
      <c r="C21584" s="1" t="s">
        <v>53486</v>
      </c>
      <c r="D21584" s="1" t="s">
        <v>53487</v>
      </c>
      <c r="E21584" s="1" t="s">
        <v>65</v>
      </c>
      <c r="F21584" s="1" t="s">
        <v>10077</v>
      </c>
      <c r="G21584" s="1" t="s">
        <v>10078</v>
      </c>
    </row>
    <row r="21585" spans="1:7" x14ac:dyDescent="0.25">
      <c r="A21585" s="1">
        <v>19785038</v>
      </c>
      <c r="B21585" s="1" t="s">
        <v>53488</v>
      </c>
      <c r="C21585" s="1" t="s">
        <v>53489</v>
      </c>
      <c r="D21585" s="1" t="s">
        <v>53490</v>
      </c>
      <c r="E21585" s="1" t="s">
        <v>65</v>
      </c>
      <c r="F21585" s="1" t="s">
        <v>10077</v>
      </c>
      <c r="G21585" s="1" t="s">
        <v>10078</v>
      </c>
    </row>
    <row r="21586" spans="1:7" x14ac:dyDescent="0.25">
      <c r="A21586" s="1">
        <v>33090025</v>
      </c>
      <c r="B21586" s="1" t="s">
        <v>53491</v>
      </c>
      <c r="C21586" s="1" t="s">
        <v>53492</v>
      </c>
      <c r="D21586" s="1" t="s">
        <v>53492</v>
      </c>
      <c r="E21586" s="1" t="s">
        <v>66</v>
      </c>
      <c r="F21586" s="1" t="s">
        <v>53493</v>
      </c>
      <c r="G21586" s="1" t="s">
        <v>53494</v>
      </c>
    </row>
    <row r="21587" spans="1:7" x14ac:dyDescent="0.25">
      <c r="B21587" s="1" t="s">
        <v>15252</v>
      </c>
      <c r="C21587" s="1" t="s">
        <v>15253</v>
      </c>
      <c r="D21587" s="1" t="s">
        <v>15254</v>
      </c>
      <c r="E21587" s="1" t="s">
        <v>66</v>
      </c>
      <c r="F21587" s="1" t="s">
        <v>2004</v>
      </c>
      <c r="G21587" s="1" t="s">
        <v>2005</v>
      </c>
    </row>
    <row r="21588" spans="1:7" x14ac:dyDescent="0.25">
      <c r="B21588" s="1" t="s">
        <v>15258</v>
      </c>
      <c r="C21588" s="1" t="s">
        <v>15259</v>
      </c>
      <c r="D21588" s="1" t="s">
        <v>15260</v>
      </c>
      <c r="E21588" s="1" t="s">
        <v>66</v>
      </c>
      <c r="F21588" s="1" t="s">
        <v>2004</v>
      </c>
      <c r="G21588" s="1" t="s">
        <v>2005</v>
      </c>
    </row>
    <row r="21589" spans="1:7" x14ac:dyDescent="0.25">
      <c r="B21589" s="1" t="s">
        <v>15282</v>
      </c>
      <c r="C21589" s="1" t="s">
        <v>15283</v>
      </c>
      <c r="D21589" s="1" t="s">
        <v>15284</v>
      </c>
      <c r="E21589" s="1" t="s">
        <v>66</v>
      </c>
      <c r="F21589" s="1" t="s">
        <v>2004</v>
      </c>
      <c r="G21589" s="1" t="s">
        <v>2005</v>
      </c>
    </row>
    <row r="21590" spans="1:7" x14ac:dyDescent="0.25">
      <c r="B21590" s="1" t="s">
        <v>15288</v>
      </c>
      <c r="C21590" s="1" t="s">
        <v>15289</v>
      </c>
      <c r="D21590" s="1" t="s">
        <v>15290</v>
      </c>
      <c r="E21590" s="1" t="s">
        <v>66</v>
      </c>
      <c r="F21590" s="1" t="s">
        <v>2004</v>
      </c>
      <c r="G21590" s="1" t="s">
        <v>2005</v>
      </c>
    </row>
    <row r="21591" spans="1:7" x14ac:dyDescent="0.25">
      <c r="B21591" s="1" t="s">
        <v>53495</v>
      </c>
      <c r="C21591" s="1" t="s">
        <v>53496</v>
      </c>
      <c r="D21591" s="1" t="s">
        <v>53497</v>
      </c>
      <c r="E21591" s="1" t="s">
        <v>66</v>
      </c>
      <c r="F21591" s="1" t="s">
        <v>356</v>
      </c>
      <c r="G21591" s="1" t="s">
        <v>357</v>
      </c>
    </row>
    <row r="21592" spans="1:7" x14ac:dyDescent="0.25">
      <c r="B21592" s="1" t="s">
        <v>53498</v>
      </c>
      <c r="C21592" s="1" t="s">
        <v>53499</v>
      </c>
      <c r="D21592" s="1" t="s">
        <v>53500</v>
      </c>
      <c r="E21592" s="1" t="s">
        <v>66</v>
      </c>
      <c r="F21592" s="1" t="s">
        <v>356</v>
      </c>
      <c r="G21592" s="1" t="s">
        <v>357</v>
      </c>
    </row>
    <row r="21593" spans="1:7" x14ac:dyDescent="0.25">
      <c r="B21593" s="1" t="s">
        <v>53501</v>
      </c>
      <c r="C21593" s="1" t="s">
        <v>53502</v>
      </c>
      <c r="D21593" s="1" t="s">
        <v>53503</v>
      </c>
      <c r="E21593" s="1" t="s">
        <v>66</v>
      </c>
      <c r="F21593" s="1" t="s">
        <v>369</v>
      </c>
      <c r="G21593" s="1" t="s">
        <v>370</v>
      </c>
    </row>
    <row r="21594" spans="1:7" x14ac:dyDescent="0.25">
      <c r="B21594" s="1" t="s">
        <v>297</v>
      </c>
      <c r="C21594" s="1" t="s">
        <v>298</v>
      </c>
      <c r="D21594" s="1" t="s">
        <v>299</v>
      </c>
      <c r="E21594" s="1" t="s">
        <v>66</v>
      </c>
      <c r="F21594" s="1" t="s">
        <v>369</v>
      </c>
      <c r="G21594" s="1" t="s">
        <v>370</v>
      </c>
    </row>
    <row r="21595" spans="1:7" x14ac:dyDescent="0.25">
      <c r="A21595" s="1">
        <v>17040187</v>
      </c>
      <c r="B21595" s="1" t="s">
        <v>53504</v>
      </c>
      <c r="C21595" s="1" t="s">
        <v>53505</v>
      </c>
      <c r="D21595" s="1" t="s">
        <v>53506</v>
      </c>
      <c r="E21595" s="1" t="s">
        <v>66</v>
      </c>
      <c r="F21595" s="1" t="s">
        <v>892</v>
      </c>
      <c r="G21595" s="1" t="s">
        <v>893</v>
      </c>
    </row>
    <row r="21596" spans="1:7" x14ac:dyDescent="0.25">
      <c r="B21596" s="1" t="s">
        <v>53507</v>
      </c>
      <c r="C21596" s="1" t="s">
        <v>53508</v>
      </c>
      <c r="D21596" s="1" t="s">
        <v>53509</v>
      </c>
      <c r="E21596" s="1" t="s">
        <v>66</v>
      </c>
      <c r="F21596" s="1" t="s">
        <v>2196</v>
      </c>
      <c r="G21596" s="1" t="s">
        <v>2197</v>
      </c>
    </row>
    <row r="21597" spans="1:7" x14ac:dyDescent="0.25">
      <c r="A21597" s="1">
        <v>39010366</v>
      </c>
      <c r="B21597" s="1" t="s">
        <v>53510</v>
      </c>
      <c r="C21597" s="1" t="s">
        <v>53511</v>
      </c>
      <c r="D21597" s="1" t="s">
        <v>53512</v>
      </c>
      <c r="G21597" s="1" t="s">
        <v>199</v>
      </c>
    </row>
    <row r="21598" spans="1:7" x14ac:dyDescent="0.25">
      <c r="A21598" s="1">
        <v>17018083</v>
      </c>
      <c r="B21598" s="1" t="s">
        <v>52773</v>
      </c>
      <c r="C21598" s="1" t="s">
        <v>53513</v>
      </c>
      <c r="D21598" s="1" t="s">
        <v>53514</v>
      </c>
      <c r="E21598" s="1" t="s">
        <v>65</v>
      </c>
      <c r="F21598" s="1" t="s">
        <v>369</v>
      </c>
      <c r="G21598" s="1" t="s">
        <v>370</v>
      </c>
    </row>
    <row r="21599" spans="1:7" x14ac:dyDescent="0.25">
      <c r="A21599" s="1">
        <v>39010367</v>
      </c>
      <c r="B21599" s="1" t="s">
        <v>53515</v>
      </c>
      <c r="C21599" s="1" t="s">
        <v>53516</v>
      </c>
      <c r="D21599" s="1" t="s">
        <v>53517</v>
      </c>
      <c r="G21599" s="1" t="s">
        <v>199</v>
      </c>
    </row>
    <row r="21600" spans="1:7" x14ac:dyDescent="0.25">
      <c r="B21600" s="1" t="s">
        <v>53518</v>
      </c>
      <c r="C21600" s="1" t="s">
        <v>53519</v>
      </c>
      <c r="D21600" s="1" t="s">
        <v>53520</v>
      </c>
      <c r="E21600" s="1" t="s">
        <v>66</v>
      </c>
      <c r="F21600" s="1" t="s">
        <v>42037</v>
      </c>
      <c r="G21600" s="1" t="s">
        <v>42038</v>
      </c>
    </row>
    <row r="21601" spans="1:7" x14ac:dyDescent="0.25">
      <c r="B21601" s="1" t="s">
        <v>946</v>
      </c>
      <c r="C21601" s="1" t="s">
        <v>947</v>
      </c>
      <c r="D21601" s="1" t="s">
        <v>948</v>
      </c>
      <c r="E21601" s="1" t="s">
        <v>66</v>
      </c>
      <c r="F21601" s="1" t="s">
        <v>398</v>
      </c>
      <c r="G21601" s="1" t="s">
        <v>399</v>
      </c>
    </row>
    <row r="21602" spans="1:7" x14ac:dyDescent="0.25">
      <c r="B21602" s="1" t="s">
        <v>53521</v>
      </c>
      <c r="C21602" s="1" t="s">
        <v>53522</v>
      </c>
      <c r="D21602" s="1" t="s">
        <v>53523</v>
      </c>
      <c r="E21602" s="1" t="s">
        <v>66</v>
      </c>
      <c r="F21602" s="1" t="s">
        <v>14274</v>
      </c>
      <c r="G21602" s="1" t="s">
        <v>14275</v>
      </c>
    </row>
    <row r="21603" spans="1:7" x14ac:dyDescent="0.25">
      <c r="B21603" s="1" t="s">
        <v>53524</v>
      </c>
      <c r="C21603" s="1" t="s">
        <v>53525</v>
      </c>
      <c r="D21603" s="1" t="s">
        <v>53526</v>
      </c>
      <c r="E21603" s="1" t="s">
        <v>66</v>
      </c>
      <c r="F21603" s="1" t="s">
        <v>14274</v>
      </c>
      <c r="G21603" s="1" t="s">
        <v>14275</v>
      </c>
    </row>
    <row r="21604" spans="1:7" x14ac:dyDescent="0.25">
      <c r="B21604" s="1" t="s">
        <v>53527</v>
      </c>
      <c r="C21604" s="1" t="s">
        <v>53528</v>
      </c>
      <c r="D21604" s="1" t="s">
        <v>53529</v>
      </c>
      <c r="E21604" s="1" t="s">
        <v>66</v>
      </c>
      <c r="F21604" s="1" t="s">
        <v>39</v>
      </c>
      <c r="G21604" s="1" t="s">
        <v>321</v>
      </c>
    </row>
    <row r="21605" spans="1:7" x14ac:dyDescent="0.25">
      <c r="B21605" s="1" t="s">
        <v>53530</v>
      </c>
      <c r="C21605" s="1" t="s">
        <v>53531</v>
      </c>
      <c r="D21605" s="1" t="s">
        <v>53532</v>
      </c>
      <c r="E21605" s="1" t="s">
        <v>66</v>
      </c>
      <c r="F21605" s="1" t="s">
        <v>3175</v>
      </c>
      <c r="G21605" s="1" t="s">
        <v>3176</v>
      </c>
    </row>
    <row r="21606" spans="1:7" x14ac:dyDescent="0.25">
      <c r="B21606" s="1" t="s">
        <v>53533</v>
      </c>
      <c r="C21606" s="1" t="s">
        <v>53534</v>
      </c>
      <c r="D21606" s="1" t="s">
        <v>53535</v>
      </c>
      <c r="E21606" s="1" t="s">
        <v>66</v>
      </c>
      <c r="F21606" s="1" t="s">
        <v>3175</v>
      </c>
      <c r="G21606" s="1" t="s">
        <v>3176</v>
      </c>
    </row>
    <row r="21607" spans="1:7" x14ac:dyDescent="0.25">
      <c r="A21607" s="1">
        <v>39010368</v>
      </c>
      <c r="B21607" s="1" t="s">
        <v>53536</v>
      </c>
      <c r="C21607" s="1" t="s">
        <v>53537</v>
      </c>
      <c r="D21607" s="1" t="s">
        <v>53538</v>
      </c>
      <c r="G21607" s="1" t="s">
        <v>199</v>
      </c>
    </row>
    <row r="21608" spans="1:7" x14ac:dyDescent="0.25">
      <c r="A21608" s="1">
        <v>39010369</v>
      </c>
      <c r="B21608" s="1" t="s">
        <v>53539</v>
      </c>
      <c r="C21608" s="1" t="s">
        <v>53540</v>
      </c>
      <c r="D21608" s="1" t="s">
        <v>53541</v>
      </c>
      <c r="G21608" s="1" t="s">
        <v>199</v>
      </c>
    </row>
    <row r="21609" spans="1:7" x14ac:dyDescent="0.25">
      <c r="A21609" s="1">
        <v>39010370</v>
      </c>
      <c r="B21609" s="1" t="s">
        <v>53542</v>
      </c>
      <c r="C21609" s="1" t="s">
        <v>53543</v>
      </c>
      <c r="D21609" s="1" t="s">
        <v>53544</v>
      </c>
      <c r="G21609" s="1" t="s">
        <v>199</v>
      </c>
    </row>
    <row r="21610" spans="1:7" x14ac:dyDescent="0.25">
      <c r="A21610" s="1">
        <v>39010371</v>
      </c>
      <c r="B21610" s="1" t="s">
        <v>53545</v>
      </c>
      <c r="C21610" s="1" t="s">
        <v>53546</v>
      </c>
      <c r="D21610" s="1" t="s">
        <v>53547</v>
      </c>
      <c r="G21610" s="1" t="s">
        <v>199</v>
      </c>
    </row>
    <row r="21611" spans="1:7" x14ac:dyDescent="0.25">
      <c r="A21611" s="1">
        <v>39010372</v>
      </c>
      <c r="B21611" s="1" t="s">
        <v>53548</v>
      </c>
      <c r="C21611" s="1" t="s">
        <v>53548</v>
      </c>
      <c r="D21611" s="1" t="s">
        <v>53549</v>
      </c>
      <c r="E21611" s="1" t="s">
        <v>65</v>
      </c>
      <c r="G21611" s="1" t="s">
        <v>199</v>
      </c>
    </row>
    <row r="21612" spans="1:7" x14ac:dyDescent="0.25">
      <c r="B21612" s="1" t="s">
        <v>53550</v>
      </c>
      <c r="C21612" s="1" t="s">
        <v>53551</v>
      </c>
      <c r="D21612" s="1" t="s">
        <v>53552</v>
      </c>
      <c r="E21612" s="1" t="s">
        <v>66</v>
      </c>
      <c r="F21612" s="1" t="s">
        <v>8964</v>
      </c>
      <c r="G21612" s="1" t="s">
        <v>8965</v>
      </c>
    </row>
    <row r="21613" spans="1:7" x14ac:dyDescent="0.25">
      <c r="B21613" s="1" t="s">
        <v>53553</v>
      </c>
      <c r="C21613" s="1" t="s">
        <v>53554</v>
      </c>
      <c r="D21613" s="1" t="s">
        <v>53555</v>
      </c>
      <c r="E21613" s="1" t="s">
        <v>66</v>
      </c>
      <c r="F21613" s="1" t="s">
        <v>8964</v>
      </c>
      <c r="G21613" s="1" t="s">
        <v>8965</v>
      </c>
    </row>
    <row r="21614" spans="1:7" x14ac:dyDescent="0.25">
      <c r="B21614" s="1" t="s">
        <v>28054</v>
      </c>
      <c r="C21614" s="1" t="s">
        <v>28055</v>
      </c>
      <c r="D21614" s="1" t="s">
        <v>28056</v>
      </c>
      <c r="E21614" s="1" t="s">
        <v>66</v>
      </c>
      <c r="F21614" s="1" t="s">
        <v>39</v>
      </c>
      <c r="G21614" s="1" t="s">
        <v>321</v>
      </c>
    </row>
    <row r="21615" spans="1:7" x14ac:dyDescent="0.25">
      <c r="B21615" s="1" t="s">
        <v>28048</v>
      </c>
      <c r="C21615" s="1" t="s">
        <v>28049</v>
      </c>
      <c r="D21615" s="1" t="s">
        <v>28050</v>
      </c>
      <c r="E21615" s="1" t="s">
        <v>66</v>
      </c>
      <c r="F21615" s="1" t="s">
        <v>39</v>
      </c>
      <c r="G21615" s="1" t="s">
        <v>321</v>
      </c>
    </row>
    <row r="21616" spans="1:7" x14ac:dyDescent="0.25">
      <c r="B21616" s="1" t="s">
        <v>28051</v>
      </c>
      <c r="C21616" s="1" t="s">
        <v>28052</v>
      </c>
      <c r="D21616" s="1" t="s">
        <v>28053</v>
      </c>
      <c r="E21616" s="1" t="s">
        <v>66</v>
      </c>
      <c r="F21616" s="1" t="s">
        <v>39</v>
      </c>
      <c r="G21616" s="1" t="s">
        <v>321</v>
      </c>
    </row>
    <row r="21617" spans="1:7" x14ac:dyDescent="0.25">
      <c r="B21617" s="1" t="s">
        <v>15665</v>
      </c>
      <c r="C21617" s="1" t="s">
        <v>15666</v>
      </c>
      <c r="D21617" s="1" t="s">
        <v>15667</v>
      </c>
      <c r="E21617" s="1" t="s">
        <v>66</v>
      </c>
      <c r="F21617" s="1" t="s">
        <v>417</v>
      </c>
      <c r="G21617" s="1" t="s">
        <v>418</v>
      </c>
    </row>
    <row r="21618" spans="1:7" x14ac:dyDescent="0.25">
      <c r="A21618" s="1">
        <v>35260881</v>
      </c>
      <c r="B21618" s="1" t="s">
        <v>53556</v>
      </c>
      <c r="C21618" s="1" t="s">
        <v>53557</v>
      </c>
      <c r="D21618" s="1" t="s">
        <v>53558</v>
      </c>
      <c r="E21618" s="1" t="s">
        <v>66</v>
      </c>
      <c r="F21618" s="1" t="s">
        <v>38780</v>
      </c>
      <c r="G21618" s="1" t="s">
        <v>38781</v>
      </c>
    </row>
    <row r="21619" spans="1:7" x14ac:dyDescent="0.25">
      <c r="A21619" s="1">
        <v>19740094</v>
      </c>
      <c r="B21619" s="1" t="s">
        <v>53559</v>
      </c>
      <c r="C21619" s="1" t="s">
        <v>53560</v>
      </c>
      <c r="D21619" s="1" t="s">
        <v>53561</v>
      </c>
      <c r="E21619" s="1" t="s">
        <v>66</v>
      </c>
      <c r="F21619" s="1" t="s">
        <v>3966</v>
      </c>
      <c r="G21619" s="1" t="s">
        <v>3967</v>
      </c>
    </row>
    <row r="21620" spans="1:7" x14ac:dyDescent="0.25">
      <c r="B21620" s="1" t="s">
        <v>53562</v>
      </c>
      <c r="C21620" s="1" t="s">
        <v>53563</v>
      </c>
      <c r="D21620" s="1" t="s">
        <v>53564</v>
      </c>
      <c r="E21620" s="1" t="s">
        <v>66</v>
      </c>
      <c r="F21620" s="1" t="s">
        <v>38762</v>
      </c>
      <c r="G21620" s="1" t="s">
        <v>38763</v>
      </c>
    </row>
    <row r="21621" spans="1:7" x14ac:dyDescent="0.25">
      <c r="B21621" s="1" t="s">
        <v>3968</v>
      </c>
      <c r="C21621" s="1" t="s">
        <v>53565</v>
      </c>
      <c r="D21621" s="1" t="s">
        <v>53566</v>
      </c>
      <c r="E21621" s="1" t="s">
        <v>66</v>
      </c>
      <c r="F21621" s="1" t="s">
        <v>3971</v>
      </c>
      <c r="G21621" s="1" t="s">
        <v>3972</v>
      </c>
    </row>
    <row r="21622" spans="1:7" x14ac:dyDescent="0.25">
      <c r="B21622" s="1" t="s">
        <v>53567</v>
      </c>
      <c r="C21622" s="1" t="s">
        <v>53568</v>
      </c>
      <c r="D21622" s="1" t="s">
        <v>53569</v>
      </c>
      <c r="E21622" s="1" t="s">
        <v>66</v>
      </c>
      <c r="F21622" s="1" t="s">
        <v>285</v>
      </c>
      <c r="G21622" s="1" t="s">
        <v>286</v>
      </c>
    </row>
    <row r="21623" spans="1:7" x14ac:dyDescent="0.25">
      <c r="B21623" s="1" t="s">
        <v>53567</v>
      </c>
      <c r="C21623" s="1" t="s">
        <v>53568</v>
      </c>
      <c r="D21623" s="1" t="s">
        <v>53569</v>
      </c>
      <c r="E21623" s="1" t="s">
        <v>66</v>
      </c>
      <c r="F21623" s="1" t="s">
        <v>285</v>
      </c>
      <c r="G21623" s="1" t="s">
        <v>286</v>
      </c>
    </row>
    <row r="21624" spans="1:7" x14ac:dyDescent="0.25">
      <c r="B21624" s="1" t="s">
        <v>53570</v>
      </c>
      <c r="C21624" s="1" t="s">
        <v>53571</v>
      </c>
      <c r="D21624" s="1" t="s">
        <v>53572</v>
      </c>
      <c r="E21624" s="1" t="s">
        <v>66</v>
      </c>
      <c r="F21624" s="1" t="s">
        <v>965</v>
      </c>
      <c r="G21624" s="1" t="s">
        <v>966</v>
      </c>
    </row>
    <row r="21625" spans="1:7" x14ac:dyDescent="0.25">
      <c r="B21625" s="1" t="s">
        <v>53573</v>
      </c>
      <c r="C21625" s="1" t="s">
        <v>53574</v>
      </c>
      <c r="D21625" s="1" t="s">
        <v>53575</v>
      </c>
      <c r="E21625" s="1" t="s">
        <v>66</v>
      </c>
      <c r="F21625" s="1" t="s">
        <v>176</v>
      </c>
      <c r="G21625" s="1" t="s">
        <v>177</v>
      </c>
    </row>
    <row r="21626" spans="1:7" x14ac:dyDescent="0.25">
      <c r="B21626" s="1" t="s">
        <v>53576</v>
      </c>
      <c r="C21626" s="1" t="s">
        <v>53577</v>
      </c>
      <c r="D21626" s="1" t="s">
        <v>53578</v>
      </c>
      <c r="E21626" s="1" t="s">
        <v>66</v>
      </c>
      <c r="F21626" s="1" t="s">
        <v>176</v>
      </c>
      <c r="G21626" s="1" t="s">
        <v>177</v>
      </c>
    </row>
    <row r="21627" spans="1:7" x14ac:dyDescent="0.25">
      <c r="B21627" s="1" t="s">
        <v>187</v>
      </c>
      <c r="C21627" s="1" t="s">
        <v>188</v>
      </c>
      <c r="D21627" s="1" t="s">
        <v>189</v>
      </c>
      <c r="E21627" s="1" t="s">
        <v>66</v>
      </c>
      <c r="F21627" s="1" t="s">
        <v>176</v>
      </c>
      <c r="G21627" s="1" t="s">
        <v>177</v>
      </c>
    </row>
    <row r="21628" spans="1:7" x14ac:dyDescent="0.25">
      <c r="B21628" s="1" t="s">
        <v>178</v>
      </c>
      <c r="C21628" s="1" t="s">
        <v>179</v>
      </c>
      <c r="D21628" s="1" t="s">
        <v>180</v>
      </c>
      <c r="E21628" s="1" t="s">
        <v>66</v>
      </c>
      <c r="F21628" s="1" t="s">
        <v>176</v>
      </c>
      <c r="G21628" s="1" t="s">
        <v>177</v>
      </c>
    </row>
    <row r="21629" spans="1:7" x14ac:dyDescent="0.25">
      <c r="B21629" s="1" t="s">
        <v>46033</v>
      </c>
      <c r="C21629" s="1" t="s">
        <v>46034</v>
      </c>
      <c r="D21629" s="1" t="s">
        <v>46035</v>
      </c>
      <c r="E21629" s="1" t="s">
        <v>66</v>
      </c>
      <c r="F21629" s="1" t="s">
        <v>1388</v>
      </c>
      <c r="G21629" s="1" t="s">
        <v>1389</v>
      </c>
    </row>
    <row r="21630" spans="1:7" x14ac:dyDescent="0.25">
      <c r="B21630" s="1" t="s">
        <v>2391</v>
      </c>
      <c r="C21630" s="1" t="s">
        <v>2392</v>
      </c>
      <c r="D21630" s="1" t="s">
        <v>2393</v>
      </c>
      <c r="E21630" s="1" t="s">
        <v>66</v>
      </c>
      <c r="F21630" s="1" t="s">
        <v>1388</v>
      </c>
      <c r="G21630" s="1" t="s">
        <v>1389</v>
      </c>
    </row>
    <row r="21631" spans="1:7" x14ac:dyDescent="0.25">
      <c r="B21631" s="1" t="s">
        <v>47685</v>
      </c>
      <c r="C21631" s="1" t="s">
        <v>46996</v>
      </c>
      <c r="D21631" s="1" t="s">
        <v>47685</v>
      </c>
      <c r="E21631" s="1" t="s">
        <v>66</v>
      </c>
      <c r="F21631" s="1" t="s">
        <v>46998</v>
      </c>
      <c r="G21631" s="1" t="s">
        <v>46999</v>
      </c>
    </row>
    <row r="21632" spans="1:7" x14ac:dyDescent="0.25">
      <c r="A21632" s="1">
        <v>17018086</v>
      </c>
      <c r="B21632" s="1" t="s">
        <v>53579</v>
      </c>
      <c r="C21632" s="1" t="s">
        <v>53580</v>
      </c>
      <c r="D21632" s="1" t="s">
        <v>53581</v>
      </c>
      <c r="E21632" s="1" t="s">
        <v>65</v>
      </c>
      <c r="F21632" s="1" t="s">
        <v>369</v>
      </c>
      <c r="G21632" s="1" t="s">
        <v>370</v>
      </c>
    </row>
    <row r="21633" spans="1:7" x14ac:dyDescent="0.25">
      <c r="B21633" s="1" t="s">
        <v>53582</v>
      </c>
      <c r="C21633" s="1" t="s">
        <v>53583</v>
      </c>
      <c r="D21633" s="1" t="s">
        <v>53584</v>
      </c>
      <c r="E21633" s="1" t="s">
        <v>66</v>
      </c>
      <c r="F21633" s="1" t="s">
        <v>1100</v>
      </c>
      <c r="G21633" s="1" t="s">
        <v>199</v>
      </c>
    </row>
    <row r="21634" spans="1:7" x14ac:dyDescent="0.25">
      <c r="B21634" s="1" t="s">
        <v>18167</v>
      </c>
      <c r="C21634" s="1" t="s">
        <v>18168</v>
      </c>
      <c r="D21634" s="1" t="s">
        <v>18169</v>
      </c>
      <c r="E21634" s="1" t="s">
        <v>66</v>
      </c>
      <c r="F21634" s="1" t="s">
        <v>18126</v>
      </c>
      <c r="G21634" s="1" t="s">
        <v>18127</v>
      </c>
    </row>
    <row r="21635" spans="1:7" x14ac:dyDescent="0.25">
      <c r="B21635" s="1" t="s">
        <v>5302</v>
      </c>
      <c r="C21635" s="1" t="s">
        <v>5302</v>
      </c>
      <c r="D21635" s="1" t="s">
        <v>5302</v>
      </c>
      <c r="E21635" s="1" t="s">
        <v>66</v>
      </c>
      <c r="G21635" s="1" t="s">
        <v>199</v>
      </c>
    </row>
    <row r="21636" spans="1:7" x14ac:dyDescent="0.25">
      <c r="B21636" s="1" t="s">
        <v>5302</v>
      </c>
      <c r="C21636" s="1" t="s">
        <v>5302</v>
      </c>
      <c r="D21636" s="1" t="s">
        <v>5302</v>
      </c>
      <c r="E21636" s="1" t="s">
        <v>66</v>
      </c>
      <c r="F21636" s="1" t="s">
        <v>2433</v>
      </c>
      <c r="G21636" s="1" t="s">
        <v>2434</v>
      </c>
    </row>
    <row r="21637" spans="1:7" x14ac:dyDescent="0.25">
      <c r="A21637" s="1">
        <v>19745348</v>
      </c>
      <c r="B21637" s="1" t="s">
        <v>53585</v>
      </c>
      <c r="C21637" s="1" t="s">
        <v>53586</v>
      </c>
      <c r="D21637" s="1" t="s">
        <v>53587</v>
      </c>
      <c r="E21637" s="1" t="s">
        <v>65</v>
      </c>
      <c r="F21637" s="1" t="s">
        <v>1388</v>
      </c>
      <c r="G21637" s="1" t="s">
        <v>1389</v>
      </c>
    </row>
    <row r="21638" spans="1:7" x14ac:dyDescent="0.25">
      <c r="A21638" s="1">
        <v>35260882</v>
      </c>
      <c r="B21638" s="1" t="s">
        <v>53588</v>
      </c>
      <c r="C21638" s="1" t="s">
        <v>53589</v>
      </c>
      <c r="D21638" s="1" t="s">
        <v>53589</v>
      </c>
      <c r="E21638" s="1" t="s">
        <v>65</v>
      </c>
      <c r="F21638" s="1" t="s">
        <v>29</v>
      </c>
      <c r="G21638" s="1" t="s">
        <v>2799</v>
      </c>
    </row>
    <row r="21639" spans="1:7" x14ac:dyDescent="0.25">
      <c r="A21639" s="1">
        <v>23350055</v>
      </c>
      <c r="B21639" s="1" t="s">
        <v>5658</v>
      </c>
      <c r="C21639" s="1" t="s">
        <v>5659</v>
      </c>
      <c r="D21639" s="1" t="s">
        <v>5660</v>
      </c>
      <c r="E21639" s="1" t="s">
        <v>66</v>
      </c>
      <c r="F21639" s="1" t="s">
        <v>5661</v>
      </c>
      <c r="G21639" s="1" t="s">
        <v>5662</v>
      </c>
    </row>
    <row r="21640" spans="1:7" x14ac:dyDescent="0.25">
      <c r="A21640" s="1">
        <v>33950281</v>
      </c>
      <c r="B21640" s="1" t="s">
        <v>53071</v>
      </c>
      <c r="C21640" s="1" t="s">
        <v>53072</v>
      </c>
      <c r="D21640" s="1" t="s">
        <v>53073</v>
      </c>
      <c r="E21640" s="1" t="s">
        <v>65</v>
      </c>
      <c r="F21640" s="1" t="s">
        <v>382</v>
      </c>
      <c r="G21640" s="1" t="s">
        <v>383</v>
      </c>
    </row>
    <row r="21641" spans="1:7" x14ac:dyDescent="0.25">
      <c r="A21641" s="1">
        <v>33950282</v>
      </c>
      <c r="B21641" s="1" t="s">
        <v>53068</v>
      </c>
      <c r="C21641" s="1" t="s">
        <v>53069</v>
      </c>
      <c r="D21641" s="1" t="s">
        <v>53590</v>
      </c>
      <c r="E21641" s="1" t="s">
        <v>65</v>
      </c>
      <c r="F21641" s="1" t="s">
        <v>382</v>
      </c>
      <c r="G21641" s="1" t="s">
        <v>383</v>
      </c>
    </row>
    <row r="21642" spans="1:7" x14ac:dyDescent="0.25">
      <c r="A21642" s="1">
        <v>19718091</v>
      </c>
      <c r="B21642" s="1" t="s">
        <v>12765</v>
      </c>
      <c r="C21642" s="1" t="s">
        <v>12766</v>
      </c>
      <c r="D21642" s="1" t="s">
        <v>12767</v>
      </c>
      <c r="E21642" s="1" t="s">
        <v>66</v>
      </c>
      <c r="F21642" s="1" t="s">
        <v>398</v>
      </c>
      <c r="G21642" s="1" t="s">
        <v>399</v>
      </c>
    </row>
    <row r="21643" spans="1:7" x14ac:dyDescent="0.25">
      <c r="A21643" s="1">
        <v>33001739</v>
      </c>
      <c r="B21643" s="1" t="s">
        <v>53591</v>
      </c>
      <c r="C21643" s="1" t="s">
        <v>53592</v>
      </c>
      <c r="D21643" s="1" t="s">
        <v>53593</v>
      </c>
      <c r="E21643" s="1" t="s">
        <v>65</v>
      </c>
      <c r="F21643" s="1" t="s">
        <v>480</v>
      </c>
      <c r="G21643" s="1" t="s">
        <v>481</v>
      </c>
    </row>
    <row r="21644" spans="1:7" x14ac:dyDescent="0.25">
      <c r="B21644" s="1" t="s">
        <v>49687</v>
      </c>
      <c r="C21644" s="1" t="s">
        <v>49688</v>
      </c>
      <c r="D21644" s="1" t="s">
        <v>49689</v>
      </c>
      <c r="E21644" s="1" t="s">
        <v>65</v>
      </c>
      <c r="F21644" s="1" t="s">
        <v>171</v>
      </c>
      <c r="G21644" s="1" t="s">
        <v>172</v>
      </c>
    </row>
    <row r="21645" spans="1:7" x14ac:dyDescent="0.25">
      <c r="A21645" s="1">
        <v>23370103</v>
      </c>
      <c r="B21645" s="1" t="s">
        <v>53594</v>
      </c>
      <c r="C21645" s="1" t="s">
        <v>53595</v>
      </c>
      <c r="D21645" s="1" t="s">
        <v>53596</v>
      </c>
      <c r="E21645" s="1" t="s">
        <v>66</v>
      </c>
      <c r="F21645" s="1" t="s">
        <v>2538</v>
      </c>
      <c r="G21645" s="1" t="s">
        <v>2539</v>
      </c>
    </row>
    <row r="21646" spans="1:7" x14ac:dyDescent="0.25">
      <c r="B21646" s="1" t="s">
        <v>53597</v>
      </c>
      <c r="C21646" s="1" t="s">
        <v>53598</v>
      </c>
      <c r="D21646" s="1" t="s">
        <v>53599</v>
      </c>
      <c r="E21646" s="1" t="s">
        <v>66</v>
      </c>
      <c r="F21646" s="1" t="s">
        <v>171</v>
      </c>
      <c r="G21646" s="1" t="s">
        <v>172</v>
      </c>
    </row>
    <row r="21647" spans="1:7" x14ac:dyDescent="0.25">
      <c r="B21647" s="1" t="s">
        <v>53600</v>
      </c>
      <c r="C21647" s="1" t="s">
        <v>53601</v>
      </c>
      <c r="D21647" s="1" t="s">
        <v>53602</v>
      </c>
      <c r="E21647" s="1" t="s">
        <v>66</v>
      </c>
      <c r="F21647" s="1" t="s">
        <v>356</v>
      </c>
      <c r="G21647" s="1" t="s">
        <v>357</v>
      </c>
    </row>
    <row r="21648" spans="1:7" x14ac:dyDescent="0.25">
      <c r="B21648" s="1" t="s">
        <v>53603</v>
      </c>
      <c r="C21648" s="1" t="s">
        <v>53604</v>
      </c>
      <c r="D21648" s="1" t="s">
        <v>53605</v>
      </c>
      <c r="E21648" s="1" t="s">
        <v>66</v>
      </c>
      <c r="F21648" s="1" t="s">
        <v>356</v>
      </c>
      <c r="G21648" s="1" t="s">
        <v>357</v>
      </c>
    </row>
    <row r="21649" spans="1:7" x14ac:dyDescent="0.25">
      <c r="B21649" s="1" t="s">
        <v>53606</v>
      </c>
      <c r="C21649" s="1" t="s">
        <v>53607</v>
      </c>
      <c r="D21649" s="1" t="s">
        <v>53608</v>
      </c>
      <c r="E21649" s="1" t="s">
        <v>66</v>
      </c>
      <c r="F21649" s="1" t="s">
        <v>356</v>
      </c>
      <c r="G21649" s="1" t="s">
        <v>357</v>
      </c>
    </row>
    <row r="21650" spans="1:7" x14ac:dyDescent="0.25">
      <c r="B21650" s="1" t="s">
        <v>53609</v>
      </c>
      <c r="C21650" s="1" t="s">
        <v>53610</v>
      </c>
      <c r="D21650" s="1" t="s">
        <v>53611</v>
      </c>
      <c r="E21650" s="1" t="s">
        <v>66</v>
      </c>
      <c r="G21650" s="1" t="s">
        <v>199</v>
      </c>
    </row>
    <row r="21651" spans="1:7" x14ac:dyDescent="0.25">
      <c r="B21651" s="1" t="s">
        <v>53612</v>
      </c>
      <c r="C21651" s="1" t="s">
        <v>53613</v>
      </c>
      <c r="D21651" s="1" t="s">
        <v>53614</v>
      </c>
      <c r="E21651" s="1" t="s">
        <v>66</v>
      </c>
      <c r="F21651" s="1" t="s">
        <v>39</v>
      </c>
      <c r="G21651" s="1" t="s">
        <v>321</v>
      </c>
    </row>
    <row r="21652" spans="1:7" x14ac:dyDescent="0.25">
      <c r="A21652" s="1">
        <v>17740136</v>
      </c>
      <c r="B21652" s="1" t="s">
        <v>53615</v>
      </c>
      <c r="C21652" s="1" t="s">
        <v>53616</v>
      </c>
      <c r="D21652" s="1" t="s">
        <v>53617</v>
      </c>
      <c r="G21652" s="1" t="s">
        <v>199</v>
      </c>
    </row>
    <row r="21653" spans="1:7" x14ac:dyDescent="0.25">
      <c r="B21653" s="1" t="s">
        <v>53618</v>
      </c>
      <c r="C21653" s="1" t="s">
        <v>53619</v>
      </c>
      <c r="D21653" s="1" t="s">
        <v>53620</v>
      </c>
      <c r="E21653" s="1" t="s">
        <v>66</v>
      </c>
      <c r="F21653" s="1" t="s">
        <v>356</v>
      </c>
      <c r="G21653" s="1" t="s">
        <v>357</v>
      </c>
    </row>
    <row r="21654" spans="1:7" x14ac:dyDescent="0.25">
      <c r="B21654" s="1" t="s">
        <v>45819</v>
      </c>
      <c r="C21654" s="1" t="s">
        <v>45820</v>
      </c>
      <c r="D21654" s="1" t="s">
        <v>45821</v>
      </c>
      <c r="E21654" s="1" t="s">
        <v>66</v>
      </c>
      <c r="F21654" s="1" t="s">
        <v>356</v>
      </c>
      <c r="G21654" s="1" t="s">
        <v>357</v>
      </c>
    </row>
    <row r="21655" spans="1:7" x14ac:dyDescent="0.25">
      <c r="B21655" s="1" t="s">
        <v>53621</v>
      </c>
      <c r="C21655" s="1" t="s">
        <v>53622</v>
      </c>
      <c r="D21655" s="1" t="s">
        <v>53623</v>
      </c>
      <c r="E21655" s="1" t="s">
        <v>66</v>
      </c>
      <c r="F21655" s="1" t="s">
        <v>356</v>
      </c>
      <c r="G21655" s="1" t="s">
        <v>357</v>
      </c>
    </row>
    <row r="21656" spans="1:7" x14ac:dyDescent="0.25">
      <c r="A21656" s="1">
        <v>23350056</v>
      </c>
      <c r="B21656" s="1" t="s">
        <v>53624</v>
      </c>
      <c r="C21656" s="1" t="s">
        <v>53625</v>
      </c>
      <c r="D21656" s="1" t="s">
        <v>53626</v>
      </c>
      <c r="E21656" s="1" t="s">
        <v>66</v>
      </c>
      <c r="F21656" s="1" t="s">
        <v>50825</v>
      </c>
      <c r="G21656" s="1" t="s">
        <v>50826</v>
      </c>
    </row>
    <row r="21657" spans="1:7" x14ac:dyDescent="0.25">
      <c r="A21657" s="1">
        <v>23350057</v>
      </c>
      <c r="B21657" s="1" t="s">
        <v>53627</v>
      </c>
      <c r="C21657" s="1" t="s">
        <v>53628</v>
      </c>
      <c r="D21657" s="1" t="s">
        <v>53629</v>
      </c>
      <c r="E21657" s="1" t="s">
        <v>66</v>
      </c>
      <c r="F21657" s="1" t="s">
        <v>50825</v>
      </c>
      <c r="G21657" s="1" t="s">
        <v>50826</v>
      </c>
    </row>
    <row r="21658" spans="1:7" x14ac:dyDescent="0.25">
      <c r="A21658" s="1">
        <v>19745349</v>
      </c>
      <c r="B21658" s="1" t="s">
        <v>53630</v>
      </c>
      <c r="C21658" s="1" t="s">
        <v>53631</v>
      </c>
      <c r="D21658" s="1" t="s">
        <v>53632</v>
      </c>
      <c r="E21658" s="1" t="s">
        <v>65</v>
      </c>
      <c r="F21658" s="1" t="s">
        <v>49410</v>
      </c>
      <c r="G21658" s="1" t="s">
        <v>49411</v>
      </c>
    </row>
    <row r="21659" spans="1:7" x14ac:dyDescent="0.25">
      <c r="A21659" s="1">
        <v>35080005</v>
      </c>
      <c r="B21659" s="1" t="s">
        <v>53633</v>
      </c>
      <c r="C21659" s="1" t="s">
        <v>53634</v>
      </c>
      <c r="D21659" s="1" t="s">
        <v>53635</v>
      </c>
      <c r="E21659" s="1" t="s">
        <v>66</v>
      </c>
      <c r="F21659" s="1" t="s">
        <v>2991</v>
      </c>
      <c r="G21659" s="1" t="s">
        <v>2992</v>
      </c>
    </row>
    <row r="21660" spans="1:7" x14ac:dyDescent="0.25">
      <c r="A21660" s="1">
        <v>35080017</v>
      </c>
      <c r="B21660" s="1" t="s">
        <v>53636</v>
      </c>
      <c r="C21660" s="1" t="s">
        <v>53637</v>
      </c>
      <c r="D21660" s="1" t="s">
        <v>53638</v>
      </c>
      <c r="E21660" s="1" t="s">
        <v>66</v>
      </c>
      <c r="F21660" s="1" t="s">
        <v>2991</v>
      </c>
      <c r="G21660" s="1" t="s">
        <v>2992</v>
      </c>
    </row>
    <row r="21661" spans="1:7" x14ac:dyDescent="0.25">
      <c r="A21661" s="1">
        <v>33950290</v>
      </c>
      <c r="B21661" s="1" t="s">
        <v>53639</v>
      </c>
      <c r="C21661" s="1" t="s">
        <v>53640</v>
      </c>
      <c r="D21661" s="1" t="s">
        <v>53641</v>
      </c>
      <c r="E21661" s="1" t="s">
        <v>65</v>
      </c>
      <c r="F21661" s="1" t="s">
        <v>382</v>
      </c>
      <c r="G21661" s="1" t="s">
        <v>383</v>
      </c>
    </row>
    <row r="21662" spans="1:7" x14ac:dyDescent="0.25">
      <c r="A21662" s="1">
        <v>35080003</v>
      </c>
      <c r="B21662" s="1" t="s">
        <v>53642</v>
      </c>
      <c r="C21662" s="1" t="s">
        <v>53643</v>
      </c>
      <c r="D21662" s="1" t="s">
        <v>53644</v>
      </c>
      <c r="E21662" s="1" t="s">
        <v>66</v>
      </c>
      <c r="F21662" s="1" t="s">
        <v>2991</v>
      </c>
      <c r="G21662" s="1" t="s">
        <v>2992</v>
      </c>
    </row>
    <row r="21663" spans="1:7" x14ac:dyDescent="0.25">
      <c r="B21663" s="1" t="s">
        <v>53645</v>
      </c>
      <c r="C21663" s="1" t="s">
        <v>53646</v>
      </c>
      <c r="D21663" s="1" t="s">
        <v>53647</v>
      </c>
      <c r="E21663" s="1" t="s">
        <v>66</v>
      </c>
      <c r="F21663" s="1" t="s">
        <v>361</v>
      </c>
      <c r="G21663" s="1" t="s">
        <v>362</v>
      </c>
    </row>
    <row r="21664" spans="1:7" x14ac:dyDescent="0.25">
      <c r="A21664" s="1">
        <v>35260883</v>
      </c>
      <c r="B21664" s="1" t="s">
        <v>53648</v>
      </c>
      <c r="C21664" s="1" t="s">
        <v>53649</v>
      </c>
      <c r="D21664" s="1" t="s">
        <v>53650</v>
      </c>
      <c r="E21664" s="1" t="s">
        <v>66</v>
      </c>
      <c r="F21664" s="1" t="s">
        <v>53651</v>
      </c>
      <c r="G21664" s="1" t="s">
        <v>53652</v>
      </c>
    </row>
    <row r="21665" spans="1:7" x14ac:dyDescent="0.25">
      <c r="B21665" s="1" t="s">
        <v>53653</v>
      </c>
      <c r="C21665" s="1" t="s">
        <v>53654</v>
      </c>
      <c r="D21665" s="1" t="s">
        <v>53655</v>
      </c>
      <c r="E21665" s="1" t="s">
        <v>66</v>
      </c>
      <c r="F21665" s="1" t="s">
        <v>369</v>
      </c>
      <c r="G21665" s="1" t="s">
        <v>370</v>
      </c>
    </row>
    <row r="21666" spans="1:7" x14ac:dyDescent="0.25">
      <c r="B21666" s="1" t="s">
        <v>53656</v>
      </c>
      <c r="C21666" s="1" t="s">
        <v>53657</v>
      </c>
      <c r="D21666" s="1" t="s">
        <v>53658</v>
      </c>
      <c r="E21666" s="1" t="s">
        <v>66</v>
      </c>
      <c r="F21666" s="1" t="s">
        <v>475</v>
      </c>
      <c r="G21666" s="1" t="s">
        <v>476</v>
      </c>
    </row>
    <row r="21667" spans="1:7" x14ac:dyDescent="0.25">
      <c r="B21667" s="1" t="s">
        <v>53659</v>
      </c>
      <c r="C21667" s="1" t="s">
        <v>53660</v>
      </c>
      <c r="D21667" s="1" t="s">
        <v>53661</v>
      </c>
      <c r="E21667" s="1" t="s">
        <v>66</v>
      </c>
      <c r="G21667" s="1" t="s">
        <v>199</v>
      </c>
    </row>
    <row r="21668" spans="1:7" x14ac:dyDescent="0.25">
      <c r="A21668" s="1">
        <v>35260884</v>
      </c>
      <c r="B21668" s="1" t="s">
        <v>7044</v>
      </c>
      <c r="C21668" s="1" t="s">
        <v>7044</v>
      </c>
      <c r="D21668" s="1" t="s">
        <v>7044</v>
      </c>
      <c r="G21668" s="1" t="s">
        <v>199</v>
      </c>
    </row>
    <row r="21669" spans="1:7" x14ac:dyDescent="0.25">
      <c r="B21669" s="1" t="s">
        <v>39640</v>
      </c>
      <c r="C21669" s="1" t="s">
        <v>39641</v>
      </c>
      <c r="D21669" s="1" t="s">
        <v>50880</v>
      </c>
      <c r="E21669" s="1" t="s">
        <v>66</v>
      </c>
      <c r="F21669" s="1" t="s">
        <v>4167</v>
      </c>
      <c r="G21669" s="1" t="s">
        <v>4168</v>
      </c>
    </row>
    <row r="21670" spans="1:7" x14ac:dyDescent="0.25">
      <c r="B21670" s="1" t="s">
        <v>53662</v>
      </c>
      <c r="C21670" s="1" t="s">
        <v>53663</v>
      </c>
      <c r="D21670" s="1" t="s">
        <v>53664</v>
      </c>
      <c r="E21670" s="1" t="s">
        <v>66</v>
      </c>
      <c r="F21670" s="1" t="s">
        <v>387</v>
      </c>
      <c r="G21670" s="1" t="s">
        <v>388</v>
      </c>
    </row>
    <row r="21671" spans="1:7" x14ac:dyDescent="0.25">
      <c r="B21671" s="1" t="s">
        <v>53665</v>
      </c>
      <c r="C21671" s="1" t="s">
        <v>53666</v>
      </c>
      <c r="D21671" s="1" t="s">
        <v>53667</v>
      </c>
      <c r="E21671" s="1" t="s">
        <v>66</v>
      </c>
      <c r="F21671" s="1" t="s">
        <v>387</v>
      </c>
      <c r="G21671" s="1" t="s">
        <v>388</v>
      </c>
    </row>
    <row r="21672" spans="1:7" x14ac:dyDescent="0.25">
      <c r="B21672" s="1" t="s">
        <v>53668</v>
      </c>
      <c r="C21672" s="1" t="s">
        <v>53669</v>
      </c>
      <c r="D21672" s="1" t="s">
        <v>53670</v>
      </c>
      <c r="E21672" s="1" t="s">
        <v>66</v>
      </c>
      <c r="F21672" s="1" t="s">
        <v>387</v>
      </c>
      <c r="G21672" s="1" t="s">
        <v>388</v>
      </c>
    </row>
    <row r="21673" spans="1:7" x14ac:dyDescent="0.25">
      <c r="B21673" s="1" t="s">
        <v>53671</v>
      </c>
      <c r="C21673" s="1" t="s">
        <v>53672</v>
      </c>
      <c r="D21673" s="1" t="s">
        <v>53673</v>
      </c>
      <c r="E21673" s="1" t="s">
        <v>66</v>
      </c>
      <c r="F21673" s="1" t="s">
        <v>387</v>
      </c>
      <c r="G21673" s="1" t="s">
        <v>388</v>
      </c>
    </row>
    <row r="21674" spans="1:7" x14ac:dyDescent="0.25">
      <c r="B21674" s="1" t="s">
        <v>53674</v>
      </c>
      <c r="C21674" s="1" t="s">
        <v>53675</v>
      </c>
      <c r="D21674" s="1" t="s">
        <v>53676</v>
      </c>
      <c r="E21674" s="1" t="s">
        <v>66</v>
      </c>
      <c r="F21674" s="1" t="s">
        <v>387</v>
      </c>
      <c r="G21674" s="1" t="s">
        <v>388</v>
      </c>
    </row>
    <row r="21675" spans="1:7" x14ac:dyDescent="0.25">
      <c r="B21675" s="1" t="s">
        <v>53677</v>
      </c>
      <c r="C21675" s="1" t="s">
        <v>53678</v>
      </c>
      <c r="D21675" s="1" t="s">
        <v>53679</v>
      </c>
      <c r="E21675" s="1" t="s">
        <v>66</v>
      </c>
      <c r="F21675" s="1" t="s">
        <v>387</v>
      </c>
      <c r="G21675" s="1" t="s">
        <v>388</v>
      </c>
    </row>
    <row r="21676" spans="1:7" x14ac:dyDescent="0.25">
      <c r="B21676" s="1" t="s">
        <v>53680</v>
      </c>
      <c r="C21676" s="1" t="s">
        <v>53681</v>
      </c>
      <c r="D21676" s="1" t="s">
        <v>53682</v>
      </c>
      <c r="E21676" s="1" t="s">
        <v>66</v>
      </c>
      <c r="F21676" s="1" t="s">
        <v>356</v>
      </c>
      <c r="G21676" s="1" t="s">
        <v>357</v>
      </c>
    </row>
    <row r="21677" spans="1:7" x14ac:dyDescent="0.25">
      <c r="B21677" s="1" t="s">
        <v>53683</v>
      </c>
      <c r="C21677" s="1" t="s">
        <v>53684</v>
      </c>
      <c r="D21677" s="1" t="s">
        <v>53685</v>
      </c>
      <c r="E21677" s="1" t="s">
        <v>66</v>
      </c>
      <c r="F21677" s="1" t="s">
        <v>7813</v>
      </c>
      <c r="G21677" s="1" t="s">
        <v>7814</v>
      </c>
    </row>
    <row r="21678" spans="1:7" x14ac:dyDescent="0.25">
      <c r="B21678" s="1" t="s">
        <v>53686</v>
      </c>
      <c r="C21678" s="1" t="s">
        <v>53687</v>
      </c>
      <c r="D21678" s="1" t="s">
        <v>53688</v>
      </c>
      <c r="E21678" s="1" t="s">
        <v>66</v>
      </c>
      <c r="F21678" s="1" t="s">
        <v>369</v>
      </c>
      <c r="G21678" s="1" t="s">
        <v>370</v>
      </c>
    </row>
    <row r="21679" spans="1:7" x14ac:dyDescent="0.25">
      <c r="B21679" s="1" t="s">
        <v>53689</v>
      </c>
      <c r="C21679" s="1" t="s">
        <v>53690</v>
      </c>
      <c r="D21679" s="1" t="s">
        <v>53691</v>
      </c>
      <c r="E21679" s="1" t="s">
        <v>66</v>
      </c>
      <c r="F21679" s="1" t="s">
        <v>7721</v>
      </c>
      <c r="G21679" s="1" t="s">
        <v>7722</v>
      </c>
    </row>
    <row r="21680" spans="1:7" x14ac:dyDescent="0.25">
      <c r="B21680" s="1" t="s">
        <v>53692</v>
      </c>
      <c r="C21680" s="1" t="s">
        <v>53693</v>
      </c>
      <c r="D21680" s="1" t="s">
        <v>53694</v>
      </c>
      <c r="E21680" s="1" t="s">
        <v>66</v>
      </c>
      <c r="F21680" s="1" t="s">
        <v>7721</v>
      </c>
      <c r="G21680" s="1" t="s">
        <v>7722</v>
      </c>
    </row>
    <row r="21681" spans="1:7" x14ac:dyDescent="0.25">
      <c r="A21681" s="1">
        <v>35520410</v>
      </c>
      <c r="B21681" s="1" t="s">
        <v>53695</v>
      </c>
      <c r="C21681" s="1" t="s">
        <v>53696</v>
      </c>
      <c r="D21681" s="1" t="s">
        <v>53697</v>
      </c>
      <c r="E21681" s="1" t="s">
        <v>66</v>
      </c>
      <c r="F21681" s="1" t="s">
        <v>3495</v>
      </c>
      <c r="G21681" s="1" t="s">
        <v>3496</v>
      </c>
    </row>
    <row r="21682" spans="1:7" x14ac:dyDescent="0.25">
      <c r="A21682" s="1">
        <v>35085390</v>
      </c>
      <c r="B21682" s="1" t="s">
        <v>53698</v>
      </c>
      <c r="C21682" s="1" t="s">
        <v>53699</v>
      </c>
      <c r="D21682" s="1" t="s">
        <v>53700</v>
      </c>
      <c r="E21682" s="1" t="s">
        <v>65</v>
      </c>
      <c r="F21682" s="1" t="s">
        <v>53701</v>
      </c>
      <c r="G21682" s="1" t="s">
        <v>53702</v>
      </c>
    </row>
    <row r="21683" spans="1:7" x14ac:dyDescent="0.25">
      <c r="A21683" s="1">
        <v>35085394</v>
      </c>
      <c r="B21683" s="1" t="s">
        <v>53703</v>
      </c>
      <c r="C21683" s="1" t="s">
        <v>53704</v>
      </c>
      <c r="D21683" s="1" t="s">
        <v>53705</v>
      </c>
      <c r="E21683" s="1" t="s">
        <v>65</v>
      </c>
      <c r="F21683" s="1" t="s">
        <v>53701</v>
      </c>
      <c r="G21683" s="1" t="s">
        <v>53702</v>
      </c>
    </row>
    <row r="21684" spans="1:7" x14ac:dyDescent="0.25">
      <c r="A21684" s="1">
        <v>35085391</v>
      </c>
      <c r="B21684" s="1" t="s">
        <v>53706</v>
      </c>
      <c r="C21684" s="1" t="s">
        <v>53707</v>
      </c>
      <c r="D21684" s="1" t="s">
        <v>53708</v>
      </c>
      <c r="E21684" s="1" t="s">
        <v>65</v>
      </c>
      <c r="F21684" s="1" t="s">
        <v>53701</v>
      </c>
      <c r="G21684" s="1" t="s">
        <v>53702</v>
      </c>
    </row>
    <row r="21685" spans="1:7" x14ac:dyDescent="0.25">
      <c r="A21685" s="1">
        <v>35085392</v>
      </c>
      <c r="B21685" s="1" t="s">
        <v>53709</v>
      </c>
      <c r="C21685" s="1" t="s">
        <v>53710</v>
      </c>
      <c r="D21685" s="1" t="s">
        <v>53711</v>
      </c>
      <c r="E21685" s="1" t="s">
        <v>65</v>
      </c>
      <c r="F21685" s="1" t="s">
        <v>53701</v>
      </c>
      <c r="G21685" s="1" t="s">
        <v>53702</v>
      </c>
    </row>
    <row r="21686" spans="1:7" x14ac:dyDescent="0.25">
      <c r="A21686" s="1">
        <v>35085393</v>
      </c>
      <c r="B21686" s="1" t="s">
        <v>53712</v>
      </c>
      <c r="C21686" s="1" t="s">
        <v>53713</v>
      </c>
      <c r="D21686" s="1" t="s">
        <v>53714</v>
      </c>
      <c r="E21686" s="1" t="s">
        <v>65</v>
      </c>
      <c r="F21686" s="1" t="s">
        <v>53701</v>
      </c>
      <c r="G21686" s="1" t="s">
        <v>53702</v>
      </c>
    </row>
    <row r="21687" spans="1:7" x14ac:dyDescent="0.25">
      <c r="A21687" s="1">
        <v>35125964</v>
      </c>
      <c r="B21687" s="1" t="s">
        <v>53715</v>
      </c>
      <c r="C21687" s="1" t="s">
        <v>53716</v>
      </c>
      <c r="D21687" s="1" t="s">
        <v>53717</v>
      </c>
      <c r="E21687" s="1" t="s">
        <v>65</v>
      </c>
      <c r="F21687" s="1" t="s">
        <v>51463</v>
      </c>
      <c r="G21687" s="1" t="s">
        <v>51464</v>
      </c>
    </row>
    <row r="21688" spans="1:7" x14ac:dyDescent="0.25">
      <c r="A21688" s="1">
        <v>35125965</v>
      </c>
      <c r="B21688" s="1" t="s">
        <v>53718</v>
      </c>
      <c r="C21688" s="1" t="s">
        <v>53719</v>
      </c>
      <c r="D21688" s="1" t="s">
        <v>53720</v>
      </c>
      <c r="E21688" s="1" t="s">
        <v>65</v>
      </c>
      <c r="F21688" s="1" t="s">
        <v>51463</v>
      </c>
      <c r="G21688" s="1" t="s">
        <v>51464</v>
      </c>
    </row>
    <row r="21689" spans="1:7" x14ac:dyDescent="0.25">
      <c r="A21689" s="1">
        <v>35125966</v>
      </c>
      <c r="B21689" s="1" t="s">
        <v>53721</v>
      </c>
      <c r="C21689" s="1" t="s">
        <v>53722</v>
      </c>
      <c r="D21689" s="1" t="s">
        <v>53723</v>
      </c>
      <c r="E21689" s="1" t="s">
        <v>65</v>
      </c>
      <c r="F21689" s="1" t="s">
        <v>51463</v>
      </c>
      <c r="G21689" s="1" t="s">
        <v>51464</v>
      </c>
    </row>
    <row r="21690" spans="1:7" x14ac:dyDescent="0.25">
      <c r="A21690" s="1">
        <v>35520412</v>
      </c>
      <c r="B21690" s="1" t="s">
        <v>53724</v>
      </c>
      <c r="C21690" s="1" t="s">
        <v>53725</v>
      </c>
      <c r="D21690" s="1" t="s">
        <v>53726</v>
      </c>
      <c r="E21690" s="1" t="s">
        <v>66</v>
      </c>
      <c r="F21690" s="1" t="s">
        <v>3495</v>
      </c>
      <c r="G21690" s="1" t="s">
        <v>3496</v>
      </c>
    </row>
    <row r="21691" spans="1:7" x14ac:dyDescent="0.25">
      <c r="A21691" s="1">
        <v>35520413</v>
      </c>
      <c r="B21691" s="1" t="s">
        <v>53727</v>
      </c>
      <c r="C21691" s="1" t="s">
        <v>53728</v>
      </c>
      <c r="D21691" s="1" t="s">
        <v>53729</v>
      </c>
      <c r="E21691" s="1" t="s">
        <v>66</v>
      </c>
      <c r="F21691" s="1" t="s">
        <v>3495</v>
      </c>
      <c r="G21691" s="1" t="s">
        <v>3496</v>
      </c>
    </row>
    <row r="21692" spans="1:7" x14ac:dyDescent="0.25">
      <c r="A21692" s="1">
        <v>35129025</v>
      </c>
      <c r="B21692" s="1" t="s">
        <v>53730</v>
      </c>
      <c r="C21692" s="1" t="s">
        <v>53731</v>
      </c>
      <c r="D21692" s="1" t="s">
        <v>53732</v>
      </c>
      <c r="E21692" s="1" t="s">
        <v>65</v>
      </c>
      <c r="F21692" s="1" t="s">
        <v>1749</v>
      </c>
      <c r="G21692" s="1" t="s">
        <v>1750</v>
      </c>
    </row>
    <row r="21693" spans="1:7" x14ac:dyDescent="0.25">
      <c r="A21693" s="1">
        <v>35129026</v>
      </c>
      <c r="B21693" s="1" t="s">
        <v>53733</v>
      </c>
      <c r="C21693" s="1" t="s">
        <v>53734</v>
      </c>
      <c r="D21693" s="1" t="s">
        <v>53735</v>
      </c>
      <c r="E21693" s="1" t="s">
        <v>65</v>
      </c>
      <c r="F21693" s="1" t="s">
        <v>1749</v>
      </c>
      <c r="G21693" s="1" t="s">
        <v>1750</v>
      </c>
    </row>
    <row r="21694" spans="1:7" x14ac:dyDescent="0.25">
      <c r="A21694" s="1">
        <v>35129027</v>
      </c>
      <c r="B21694" s="1" t="s">
        <v>53736</v>
      </c>
      <c r="C21694" s="1" t="s">
        <v>53737</v>
      </c>
      <c r="D21694" s="1" t="s">
        <v>53738</v>
      </c>
      <c r="E21694" s="1" t="s">
        <v>65</v>
      </c>
      <c r="F21694" s="1" t="s">
        <v>1749</v>
      </c>
      <c r="G21694" s="1" t="s">
        <v>1750</v>
      </c>
    </row>
    <row r="21695" spans="1:7" x14ac:dyDescent="0.25">
      <c r="A21695" s="1">
        <v>35129044</v>
      </c>
      <c r="B21695" s="1" t="s">
        <v>53739</v>
      </c>
      <c r="C21695" s="1" t="s">
        <v>53740</v>
      </c>
      <c r="D21695" s="1" t="s">
        <v>53741</v>
      </c>
      <c r="E21695" s="1" t="s">
        <v>65</v>
      </c>
      <c r="F21695" s="1" t="s">
        <v>1749</v>
      </c>
      <c r="G21695" s="1" t="s">
        <v>1750</v>
      </c>
    </row>
    <row r="21696" spans="1:7" x14ac:dyDescent="0.25">
      <c r="A21696" s="1">
        <v>35129043</v>
      </c>
      <c r="B21696" s="1" t="s">
        <v>53742</v>
      </c>
      <c r="C21696" s="1" t="s">
        <v>53743</v>
      </c>
      <c r="D21696" s="1" t="s">
        <v>53744</v>
      </c>
      <c r="E21696" s="1" t="s">
        <v>65</v>
      </c>
      <c r="F21696" s="1" t="s">
        <v>1749</v>
      </c>
      <c r="G21696" s="1" t="s">
        <v>1750</v>
      </c>
    </row>
    <row r="21697" spans="1:7" x14ac:dyDescent="0.25">
      <c r="A21697" s="1">
        <v>35129045</v>
      </c>
      <c r="B21697" s="1" t="s">
        <v>53745</v>
      </c>
      <c r="C21697" s="1" t="s">
        <v>53746</v>
      </c>
      <c r="D21697" s="1" t="s">
        <v>53747</v>
      </c>
      <c r="E21697" s="1" t="s">
        <v>65</v>
      </c>
      <c r="F21697" s="1" t="s">
        <v>1749</v>
      </c>
      <c r="G21697" s="1" t="s">
        <v>1750</v>
      </c>
    </row>
    <row r="21698" spans="1:7" x14ac:dyDescent="0.25">
      <c r="A21698" s="1">
        <v>35129046</v>
      </c>
      <c r="B21698" s="1" t="s">
        <v>53748</v>
      </c>
      <c r="C21698" s="1" t="s">
        <v>53749</v>
      </c>
      <c r="D21698" s="1" t="s">
        <v>53750</v>
      </c>
      <c r="E21698" s="1" t="s">
        <v>65</v>
      </c>
      <c r="F21698" s="1" t="s">
        <v>1749</v>
      </c>
      <c r="G21698" s="1" t="s">
        <v>1750</v>
      </c>
    </row>
    <row r="21699" spans="1:7" x14ac:dyDescent="0.25">
      <c r="A21699" s="1">
        <v>35129047</v>
      </c>
      <c r="B21699" s="1" t="s">
        <v>53751</v>
      </c>
      <c r="C21699" s="1" t="s">
        <v>53752</v>
      </c>
      <c r="D21699" s="1" t="s">
        <v>53753</v>
      </c>
      <c r="E21699" s="1" t="s">
        <v>65</v>
      </c>
      <c r="F21699" s="1" t="s">
        <v>1749</v>
      </c>
      <c r="G21699" s="1" t="s">
        <v>1750</v>
      </c>
    </row>
    <row r="21700" spans="1:7" x14ac:dyDescent="0.25">
      <c r="A21700" s="1">
        <v>35129048</v>
      </c>
      <c r="B21700" s="1" t="s">
        <v>53754</v>
      </c>
      <c r="C21700" s="1" t="s">
        <v>53755</v>
      </c>
      <c r="D21700" s="1" t="s">
        <v>53756</v>
      </c>
      <c r="E21700" s="1" t="s">
        <v>65</v>
      </c>
      <c r="F21700" s="1" t="s">
        <v>1749</v>
      </c>
      <c r="G21700" s="1" t="s">
        <v>1750</v>
      </c>
    </row>
    <row r="21701" spans="1:7" x14ac:dyDescent="0.25">
      <c r="A21701" s="1">
        <v>35129049</v>
      </c>
      <c r="B21701" s="1" t="s">
        <v>53757</v>
      </c>
      <c r="C21701" s="1" t="s">
        <v>53758</v>
      </c>
      <c r="D21701" s="1" t="s">
        <v>53759</v>
      </c>
      <c r="E21701" s="1" t="s">
        <v>65</v>
      </c>
      <c r="F21701" s="1" t="s">
        <v>1749</v>
      </c>
      <c r="G21701" s="1" t="s">
        <v>1750</v>
      </c>
    </row>
    <row r="21702" spans="1:7" x14ac:dyDescent="0.25">
      <c r="A21702" s="1">
        <v>35129050</v>
      </c>
      <c r="B21702" s="1" t="s">
        <v>53760</v>
      </c>
      <c r="C21702" s="1" t="s">
        <v>53761</v>
      </c>
      <c r="D21702" s="1" t="s">
        <v>53762</v>
      </c>
      <c r="E21702" s="1" t="s">
        <v>65</v>
      </c>
      <c r="F21702" s="1" t="s">
        <v>1749</v>
      </c>
      <c r="G21702" s="1" t="s">
        <v>1750</v>
      </c>
    </row>
    <row r="21703" spans="1:7" x14ac:dyDescent="0.25">
      <c r="A21703" s="1">
        <v>35129051</v>
      </c>
      <c r="B21703" s="1" t="s">
        <v>53763</v>
      </c>
      <c r="C21703" s="1" t="s">
        <v>53764</v>
      </c>
      <c r="D21703" s="1" t="s">
        <v>53765</v>
      </c>
      <c r="E21703" s="1" t="s">
        <v>65</v>
      </c>
      <c r="F21703" s="1" t="s">
        <v>1749</v>
      </c>
      <c r="G21703" s="1" t="s">
        <v>1750</v>
      </c>
    </row>
    <row r="21704" spans="1:7" x14ac:dyDescent="0.25">
      <c r="A21704" s="1">
        <v>35129052</v>
      </c>
      <c r="B21704" s="1" t="s">
        <v>53766</v>
      </c>
      <c r="C21704" s="1" t="s">
        <v>53767</v>
      </c>
      <c r="D21704" s="1" t="s">
        <v>53768</v>
      </c>
      <c r="E21704" s="1" t="s">
        <v>65</v>
      </c>
      <c r="F21704" s="1" t="s">
        <v>1749</v>
      </c>
      <c r="G21704" s="1" t="s">
        <v>1750</v>
      </c>
    </row>
    <row r="21705" spans="1:7" x14ac:dyDescent="0.25">
      <c r="A21705" s="1">
        <v>35129054</v>
      </c>
      <c r="B21705" s="1" t="s">
        <v>53769</v>
      </c>
      <c r="C21705" s="1" t="s">
        <v>53770</v>
      </c>
      <c r="D21705" s="1" t="s">
        <v>53771</v>
      </c>
      <c r="E21705" s="1" t="s">
        <v>65</v>
      </c>
      <c r="F21705" s="1" t="s">
        <v>1749</v>
      </c>
      <c r="G21705" s="1" t="s">
        <v>1750</v>
      </c>
    </row>
    <row r="21706" spans="1:7" x14ac:dyDescent="0.25">
      <c r="A21706" s="1">
        <v>35129055</v>
      </c>
      <c r="B21706" s="1" t="s">
        <v>53772</v>
      </c>
      <c r="C21706" s="1" t="s">
        <v>53773</v>
      </c>
      <c r="D21706" s="1" t="s">
        <v>53774</v>
      </c>
      <c r="E21706" s="1" t="s">
        <v>65</v>
      </c>
      <c r="F21706" s="1" t="s">
        <v>1749</v>
      </c>
      <c r="G21706" s="1" t="s">
        <v>1750</v>
      </c>
    </row>
    <row r="21707" spans="1:7" x14ac:dyDescent="0.25">
      <c r="A21707" s="1">
        <v>37140573</v>
      </c>
      <c r="B21707" s="1" t="s">
        <v>53775</v>
      </c>
      <c r="C21707" s="1" t="s">
        <v>53775</v>
      </c>
      <c r="D21707" s="1" t="s">
        <v>53775</v>
      </c>
      <c r="G21707" s="1" t="s">
        <v>199</v>
      </c>
    </row>
    <row r="21708" spans="1:7" x14ac:dyDescent="0.25">
      <c r="B21708" s="1" t="s">
        <v>53776</v>
      </c>
      <c r="C21708" s="1" t="s">
        <v>53777</v>
      </c>
      <c r="D21708" s="1" t="s">
        <v>53778</v>
      </c>
      <c r="E21708" s="1" t="s">
        <v>66</v>
      </c>
      <c r="F21708" s="1" t="s">
        <v>39</v>
      </c>
      <c r="G21708" s="1" t="s">
        <v>321</v>
      </c>
    </row>
    <row r="21709" spans="1:7" x14ac:dyDescent="0.25">
      <c r="A21709" s="1">
        <v>37140574</v>
      </c>
      <c r="B21709" s="1" t="s">
        <v>53779</v>
      </c>
      <c r="C21709" s="1" t="s">
        <v>53779</v>
      </c>
      <c r="D21709" s="1" t="s">
        <v>53779</v>
      </c>
      <c r="G21709" s="1" t="s">
        <v>199</v>
      </c>
    </row>
    <row r="21710" spans="1:7" x14ac:dyDescent="0.25">
      <c r="B21710" s="1" t="s">
        <v>22563</v>
      </c>
      <c r="C21710" s="1" t="s">
        <v>22564</v>
      </c>
      <c r="D21710" s="1" t="s">
        <v>22565</v>
      </c>
      <c r="E21710" s="1" t="s">
        <v>66</v>
      </c>
      <c r="F21710" s="1" t="s">
        <v>39</v>
      </c>
      <c r="G21710" s="1" t="s">
        <v>321</v>
      </c>
    </row>
    <row r="21711" spans="1:7" x14ac:dyDescent="0.25">
      <c r="A21711" s="1">
        <v>37140575</v>
      </c>
      <c r="B21711" s="1" t="s">
        <v>53780</v>
      </c>
      <c r="C21711" s="1" t="s">
        <v>53780</v>
      </c>
      <c r="D21711" s="1" t="s">
        <v>53780</v>
      </c>
      <c r="G21711" s="1" t="s">
        <v>199</v>
      </c>
    </row>
    <row r="21712" spans="1:7" x14ac:dyDescent="0.25">
      <c r="A21712" s="1">
        <v>37140576</v>
      </c>
      <c r="B21712" s="1" t="s">
        <v>53781</v>
      </c>
      <c r="C21712" s="1" t="s">
        <v>53781</v>
      </c>
      <c r="D21712" s="1" t="s">
        <v>53781</v>
      </c>
      <c r="G21712" s="1" t="s">
        <v>199</v>
      </c>
    </row>
    <row r="21713" spans="1:7" x14ac:dyDescent="0.25">
      <c r="A21713" s="1">
        <v>35129056</v>
      </c>
      <c r="B21713" s="1" t="s">
        <v>53782</v>
      </c>
      <c r="C21713" s="1" t="s">
        <v>53783</v>
      </c>
      <c r="D21713" s="1" t="s">
        <v>53784</v>
      </c>
      <c r="E21713" s="1" t="s">
        <v>65</v>
      </c>
      <c r="F21713" s="1" t="s">
        <v>1749</v>
      </c>
      <c r="G21713" s="1" t="s">
        <v>1750</v>
      </c>
    </row>
    <row r="21714" spans="1:7" x14ac:dyDescent="0.25">
      <c r="A21714" s="1">
        <v>37140577</v>
      </c>
      <c r="B21714" s="1" t="s">
        <v>53785</v>
      </c>
      <c r="C21714" s="1" t="s">
        <v>53785</v>
      </c>
      <c r="D21714" s="1" t="s">
        <v>53785</v>
      </c>
      <c r="G21714" s="1" t="s">
        <v>199</v>
      </c>
    </row>
    <row r="21715" spans="1:7" x14ac:dyDescent="0.25">
      <c r="A21715" s="1">
        <v>37140578</v>
      </c>
      <c r="B21715" s="1" t="s">
        <v>53786</v>
      </c>
      <c r="C21715" s="1" t="s">
        <v>53786</v>
      </c>
      <c r="D21715" s="1" t="s">
        <v>53786</v>
      </c>
      <c r="G21715" s="1" t="s">
        <v>199</v>
      </c>
    </row>
    <row r="21716" spans="1:7" x14ac:dyDescent="0.25">
      <c r="B21716" s="1" t="s">
        <v>53787</v>
      </c>
      <c r="C21716" s="1" t="s">
        <v>53788</v>
      </c>
      <c r="D21716" s="1" t="s">
        <v>53789</v>
      </c>
      <c r="E21716" s="1" t="s">
        <v>66</v>
      </c>
      <c r="F21716" s="1" t="s">
        <v>102</v>
      </c>
      <c r="G21716" s="1" t="s">
        <v>1053</v>
      </c>
    </row>
    <row r="21717" spans="1:7" x14ac:dyDescent="0.25">
      <c r="A21717" s="1">
        <v>37090281</v>
      </c>
      <c r="B21717" s="1" t="s">
        <v>53790</v>
      </c>
      <c r="C21717" s="1" t="s">
        <v>53790</v>
      </c>
      <c r="D21717" s="1" t="s">
        <v>53790</v>
      </c>
      <c r="G21717" s="1" t="s">
        <v>199</v>
      </c>
    </row>
    <row r="21718" spans="1:7" x14ac:dyDescent="0.25">
      <c r="A21718" s="1">
        <v>37090282</v>
      </c>
      <c r="B21718" s="1" t="s">
        <v>53791</v>
      </c>
      <c r="C21718" s="1" t="s">
        <v>53791</v>
      </c>
      <c r="D21718" s="1" t="s">
        <v>53791</v>
      </c>
      <c r="G21718" s="1" t="s">
        <v>199</v>
      </c>
    </row>
    <row r="21719" spans="1:7" x14ac:dyDescent="0.25">
      <c r="A21719" s="1">
        <v>37090283</v>
      </c>
      <c r="B21719" s="1" t="s">
        <v>53792</v>
      </c>
      <c r="C21719" s="1" t="s">
        <v>53792</v>
      </c>
      <c r="D21719" s="1" t="s">
        <v>53792</v>
      </c>
      <c r="G21719" s="1" t="s">
        <v>199</v>
      </c>
    </row>
    <row r="21720" spans="1:7" x14ac:dyDescent="0.25">
      <c r="A21720" s="1">
        <v>37090284</v>
      </c>
      <c r="B21720" s="1" t="s">
        <v>53793</v>
      </c>
      <c r="C21720" s="1" t="s">
        <v>53793</v>
      </c>
      <c r="D21720" s="1" t="s">
        <v>53793</v>
      </c>
      <c r="G21720" s="1" t="s">
        <v>199</v>
      </c>
    </row>
    <row r="21721" spans="1:7" x14ac:dyDescent="0.25">
      <c r="A21721" s="1">
        <v>37090285</v>
      </c>
      <c r="B21721" s="1" t="s">
        <v>53794</v>
      </c>
      <c r="C21721" s="1" t="s">
        <v>53794</v>
      </c>
      <c r="D21721" s="1" t="s">
        <v>53794</v>
      </c>
      <c r="G21721" s="1" t="s">
        <v>199</v>
      </c>
    </row>
    <row r="21722" spans="1:7" x14ac:dyDescent="0.25">
      <c r="A21722" s="1">
        <v>37090290</v>
      </c>
      <c r="B21722" s="1" t="s">
        <v>53795</v>
      </c>
      <c r="C21722" s="1" t="s">
        <v>53795</v>
      </c>
      <c r="D21722" s="1" t="s">
        <v>53795</v>
      </c>
      <c r="G21722" s="1" t="s">
        <v>199</v>
      </c>
    </row>
    <row r="21723" spans="1:7" x14ac:dyDescent="0.25">
      <c r="A21723" s="1">
        <v>37090291</v>
      </c>
      <c r="B21723" s="1" t="s">
        <v>53796</v>
      </c>
      <c r="C21723" s="1" t="s">
        <v>53796</v>
      </c>
      <c r="D21723" s="1" t="s">
        <v>53796</v>
      </c>
      <c r="G21723" s="1" t="s">
        <v>199</v>
      </c>
    </row>
    <row r="21724" spans="1:7" x14ac:dyDescent="0.25">
      <c r="A21724" s="1">
        <v>37090292</v>
      </c>
      <c r="B21724" s="1" t="s">
        <v>53797</v>
      </c>
      <c r="C21724" s="1" t="s">
        <v>53797</v>
      </c>
      <c r="D21724" s="1" t="s">
        <v>53797</v>
      </c>
      <c r="G21724" s="1" t="s">
        <v>199</v>
      </c>
    </row>
    <row r="21725" spans="1:7" x14ac:dyDescent="0.25">
      <c r="A21725" s="1">
        <v>37090293</v>
      </c>
      <c r="B21725" s="1" t="s">
        <v>53798</v>
      </c>
      <c r="C21725" s="1" t="s">
        <v>53798</v>
      </c>
      <c r="D21725" s="1" t="s">
        <v>53798</v>
      </c>
      <c r="E21725" s="1" t="s">
        <v>65</v>
      </c>
      <c r="G21725" s="1" t="s">
        <v>199</v>
      </c>
    </row>
    <row r="21726" spans="1:7" x14ac:dyDescent="0.25">
      <c r="A21726" s="1">
        <v>37090286</v>
      </c>
      <c r="B21726" s="1" t="s">
        <v>53799</v>
      </c>
      <c r="C21726" s="1" t="s">
        <v>53799</v>
      </c>
      <c r="D21726" s="1" t="s">
        <v>53799</v>
      </c>
      <c r="G21726" s="1" t="s">
        <v>199</v>
      </c>
    </row>
    <row r="21727" spans="1:7" x14ac:dyDescent="0.25">
      <c r="A21727" s="1">
        <v>37090287</v>
      </c>
      <c r="B21727" s="1" t="s">
        <v>53800</v>
      </c>
      <c r="C21727" s="1" t="s">
        <v>53800</v>
      </c>
      <c r="D21727" s="1" t="s">
        <v>53800</v>
      </c>
      <c r="G21727" s="1" t="s">
        <v>199</v>
      </c>
    </row>
    <row r="21728" spans="1:7" x14ac:dyDescent="0.25">
      <c r="A21728" s="1">
        <v>37090288</v>
      </c>
      <c r="B21728" s="1" t="s">
        <v>53801</v>
      </c>
      <c r="C21728" s="1" t="s">
        <v>53801</v>
      </c>
      <c r="D21728" s="1" t="s">
        <v>53801</v>
      </c>
      <c r="G21728" s="1" t="s">
        <v>199</v>
      </c>
    </row>
    <row r="21729" spans="1:7" x14ac:dyDescent="0.25">
      <c r="A21729" s="1">
        <v>37090289</v>
      </c>
      <c r="B21729" s="1" t="s">
        <v>53802</v>
      </c>
      <c r="C21729" s="1" t="s">
        <v>53802</v>
      </c>
      <c r="D21729" s="1" t="s">
        <v>53802</v>
      </c>
      <c r="G21729" s="1" t="s">
        <v>199</v>
      </c>
    </row>
    <row r="21730" spans="1:7" x14ac:dyDescent="0.25">
      <c r="A21730" s="1">
        <v>37090294</v>
      </c>
      <c r="B21730" s="1" t="s">
        <v>53803</v>
      </c>
      <c r="C21730" s="1" t="s">
        <v>53803</v>
      </c>
      <c r="D21730" s="1" t="s">
        <v>53803</v>
      </c>
      <c r="E21730" s="1" t="s">
        <v>65</v>
      </c>
      <c r="G21730" s="1" t="s">
        <v>199</v>
      </c>
    </row>
    <row r="21731" spans="1:7" x14ac:dyDescent="0.25">
      <c r="A21731" s="1">
        <v>37090295</v>
      </c>
      <c r="B21731" s="1" t="s">
        <v>53804</v>
      </c>
      <c r="C21731" s="1" t="s">
        <v>53804</v>
      </c>
      <c r="D21731" s="1" t="s">
        <v>53804</v>
      </c>
      <c r="E21731" s="1" t="s">
        <v>65</v>
      </c>
      <c r="G21731" s="1" t="s">
        <v>199</v>
      </c>
    </row>
    <row r="21732" spans="1:7" x14ac:dyDescent="0.25">
      <c r="A21732" s="1">
        <v>37090296</v>
      </c>
      <c r="B21732" s="1" t="s">
        <v>53805</v>
      </c>
      <c r="C21732" s="1" t="s">
        <v>53805</v>
      </c>
      <c r="D21732" s="1" t="s">
        <v>53805</v>
      </c>
      <c r="E21732" s="1" t="s">
        <v>65</v>
      </c>
      <c r="G21732" s="1" t="s">
        <v>199</v>
      </c>
    </row>
    <row r="21733" spans="1:7" x14ac:dyDescent="0.25">
      <c r="A21733" s="1">
        <v>37090297</v>
      </c>
      <c r="B21733" s="1" t="s">
        <v>53806</v>
      </c>
      <c r="C21733" s="1" t="s">
        <v>53806</v>
      </c>
      <c r="D21733" s="1" t="s">
        <v>53806</v>
      </c>
      <c r="E21733" s="1" t="s">
        <v>65</v>
      </c>
      <c r="G21733" s="1" t="s">
        <v>199</v>
      </c>
    </row>
    <row r="21734" spans="1:7" x14ac:dyDescent="0.25">
      <c r="A21734" s="1">
        <v>37090298</v>
      </c>
      <c r="B21734" s="1" t="s">
        <v>53807</v>
      </c>
      <c r="C21734" s="1" t="s">
        <v>53807</v>
      </c>
      <c r="D21734" s="1" t="s">
        <v>53807</v>
      </c>
      <c r="E21734" s="1" t="s">
        <v>65</v>
      </c>
      <c r="G21734" s="1" t="s">
        <v>199</v>
      </c>
    </row>
    <row r="21735" spans="1:7" x14ac:dyDescent="0.25">
      <c r="A21735" s="1">
        <v>33904078</v>
      </c>
      <c r="B21735" s="1" t="s">
        <v>53808</v>
      </c>
      <c r="C21735" s="1" t="s">
        <v>53809</v>
      </c>
      <c r="D21735" s="1" t="s">
        <v>53810</v>
      </c>
      <c r="E21735" s="1" t="s">
        <v>66</v>
      </c>
      <c r="F21735" s="1" t="s">
        <v>233</v>
      </c>
      <c r="G21735" s="1" t="s">
        <v>234</v>
      </c>
    </row>
    <row r="21736" spans="1:7" x14ac:dyDescent="0.25">
      <c r="A21736" s="1">
        <v>37090299</v>
      </c>
      <c r="B21736" s="1" t="s">
        <v>53811</v>
      </c>
      <c r="C21736" s="1" t="s">
        <v>53811</v>
      </c>
      <c r="D21736" s="1" t="s">
        <v>53811</v>
      </c>
      <c r="E21736" s="1" t="s">
        <v>65</v>
      </c>
      <c r="G21736" s="1" t="s">
        <v>199</v>
      </c>
    </row>
    <row r="21737" spans="1:7" x14ac:dyDescent="0.25">
      <c r="A21737" s="1">
        <v>37090300</v>
      </c>
      <c r="B21737" s="1" t="s">
        <v>53812</v>
      </c>
      <c r="C21737" s="1" t="s">
        <v>53812</v>
      </c>
      <c r="D21737" s="1" t="s">
        <v>53812</v>
      </c>
      <c r="E21737" s="1" t="s">
        <v>65</v>
      </c>
      <c r="G21737" s="1" t="s">
        <v>199</v>
      </c>
    </row>
    <row r="21738" spans="1:7" x14ac:dyDescent="0.25">
      <c r="A21738" s="1">
        <v>37090301</v>
      </c>
      <c r="B21738" s="1" t="s">
        <v>53813</v>
      </c>
      <c r="C21738" s="1" t="s">
        <v>53813</v>
      </c>
      <c r="D21738" s="1" t="s">
        <v>53813</v>
      </c>
      <c r="E21738" s="1" t="s">
        <v>65</v>
      </c>
      <c r="G21738" s="1" t="s">
        <v>199</v>
      </c>
    </row>
    <row r="21739" spans="1:7" x14ac:dyDescent="0.25">
      <c r="A21739" s="1">
        <v>37090302</v>
      </c>
      <c r="B21739" s="1" t="s">
        <v>53814</v>
      </c>
      <c r="C21739" s="1" t="s">
        <v>53814</v>
      </c>
      <c r="D21739" s="1" t="s">
        <v>53814</v>
      </c>
      <c r="E21739" s="1" t="s">
        <v>65</v>
      </c>
      <c r="G21739" s="1" t="s">
        <v>199</v>
      </c>
    </row>
    <row r="21740" spans="1:7" x14ac:dyDescent="0.25">
      <c r="A21740" s="1">
        <v>37090304</v>
      </c>
      <c r="B21740" s="1" t="s">
        <v>53815</v>
      </c>
      <c r="C21740" s="1" t="s">
        <v>53815</v>
      </c>
      <c r="D21740" s="1" t="s">
        <v>53815</v>
      </c>
      <c r="E21740" s="1" t="s">
        <v>65</v>
      </c>
      <c r="G21740" s="1" t="s">
        <v>199</v>
      </c>
    </row>
    <row r="21741" spans="1:7" x14ac:dyDescent="0.25">
      <c r="A21741" s="1">
        <v>33904080</v>
      </c>
      <c r="B21741" s="1" t="s">
        <v>53816</v>
      </c>
      <c r="C21741" s="1" t="s">
        <v>53817</v>
      </c>
      <c r="D21741" s="1" t="s">
        <v>53818</v>
      </c>
      <c r="E21741" s="1" t="s">
        <v>66</v>
      </c>
      <c r="F21741" s="1" t="s">
        <v>233</v>
      </c>
      <c r="G21741" s="1" t="s">
        <v>234</v>
      </c>
    </row>
    <row r="21742" spans="1:7" x14ac:dyDescent="0.25">
      <c r="A21742" s="1">
        <v>33904079</v>
      </c>
      <c r="B21742" s="1" t="s">
        <v>53819</v>
      </c>
      <c r="C21742" s="1" t="s">
        <v>53820</v>
      </c>
      <c r="D21742" s="1" t="s">
        <v>53821</v>
      </c>
      <c r="E21742" s="1" t="s">
        <v>66</v>
      </c>
      <c r="F21742" s="1" t="s">
        <v>233</v>
      </c>
      <c r="G21742" s="1" t="s">
        <v>234</v>
      </c>
    </row>
    <row r="21743" spans="1:7" x14ac:dyDescent="0.25">
      <c r="A21743" s="1">
        <v>37090303</v>
      </c>
      <c r="B21743" s="1" t="s">
        <v>53822</v>
      </c>
      <c r="C21743" s="1" t="s">
        <v>53822</v>
      </c>
      <c r="D21743" s="1" t="s">
        <v>53822</v>
      </c>
      <c r="E21743" s="1" t="s">
        <v>65</v>
      </c>
      <c r="G21743" s="1" t="s">
        <v>199</v>
      </c>
    </row>
    <row r="21744" spans="1:7" x14ac:dyDescent="0.25">
      <c r="B21744" s="1" t="s">
        <v>48778</v>
      </c>
      <c r="C21744" s="1" t="s">
        <v>53823</v>
      </c>
      <c r="D21744" s="1" t="s">
        <v>53824</v>
      </c>
      <c r="E21744" s="1" t="s">
        <v>66</v>
      </c>
      <c r="F21744" s="1" t="s">
        <v>16070</v>
      </c>
      <c r="G21744" s="1" t="s">
        <v>16071</v>
      </c>
    </row>
    <row r="21745" spans="1:7" x14ac:dyDescent="0.25">
      <c r="B21745" s="1" t="s">
        <v>16084</v>
      </c>
      <c r="C21745" s="1" t="s">
        <v>53825</v>
      </c>
      <c r="D21745" s="1" t="s">
        <v>16086</v>
      </c>
      <c r="E21745" s="1" t="s">
        <v>66</v>
      </c>
      <c r="F21745" s="1" t="s">
        <v>2397</v>
      </c>
      <c r="G21745" s="1" t="s">
        <v>2398</v>
      </c>
    </row>
    <row r="21746" spans="1:7" x14ac:dyDescent="0.25">
      <c r="B21746" s="1" t="s">
        <v>53826</v>
      </c>
      <c r="C21746" s="1" t="s">
        <v>53827</v>
      </c>
      <c r="D21746" s="1" t="s">
        <v>53828</v>
      </c>
      <c r="E21746" s="1" t="s">
        <v>66</v>
      </c>
      <c r="F21746" s="1" t="s">
        <v>563</v>
      </c>
      <c r="G21746" s="1" t="s">
        <v>564</v>
      </c>
    </row>
    <row r="21747" spans="1:7" x14ac:dyDescent="0.25">
      <c r="B21747" s="1" t="s">
        <v>53829</v>
      </c>
      <c r="C21747" s="1" t="s">
        <v>53830</v>
      </c>
      <c r="D21747" s="1" t="s">
        <v>53831</v>
      </c>
      <c r="E21747" s="1" t="s">
        <v>66</v>
      </c>
      <c r="F21747" s="1" t="s">
        <v>2351</v>
      </c>
      <c r="G21747" s="1" t="s">
        <v>2352</v>
      </c>
    </row>
    <row r="21748" spans="1:7" x14ac:dyDescent="0.25">
      <c r="B21748" s="1" t="s">
        <v>53832</v>
      </c>
      <c r="C21748" s="1" t="s">
        <v>53833</v>
      </c>
      <c r="D21748" s="1" t="s">
        <v>53834</v>
      </c>
      <c r="E21748" s="1" t="s">
        <v>66</v>
      </c>
      <c r="F21748" s="1" t="s">
        <v>3398</v>
      </c>
      <c r="G21748" s="1" t="s">
        <v>3399</v>
      </c>
    </row>
    <row r="21749" spans="1:7" x14ac:dyDescent="0.25">
      <c r="B21749" s="1" t="s">
        <v>53835</v>
      </c>
      <c r="C21749" s="1" t="s">
        <v>53836</v>
      </c>
      <c r="D21749" s="1" t="s">
        <v>53837</v>
      </c>
      <c r="E21749" s="1" t="s">
        <v>66</v>
      </c>
      <c r="F21749" s="1" t="s">
        <v>42037</v>
      </c>
      <c r="G21749" s="1" t="s">
        <v>42038</v>
      </c>
    </row>
    <row r="21750" spans="1:7" x14ac:dyDescent="0.25">
      <c r="B21750" s="1" t="s">
        <v>53838</v>
      </c>
      <c r="C21750" s="1" t="s">
        <v>53839</v>
      </c>
      <c r="D21750" s="1" t="s">
        <v>53840</v>
      </c>
      <c r="E21750" s="1" t="s">
        <v>66</v>
      </c>
      <c r="F21750" s="1" t="s">
        <v>39863</v>
      </c>
      <c r="G21750" s="1" t="s">
        <v>39864</v>
      </c>
    </row>
    <row r="21751" spans="1:7" x14ac:dyDescent="0.25">
      <c r="B21751" s="1" t="s">
        <v>13266</v>
      </c>
      <c r="C21751" s="1" t="s">
        <v>13267</v>
      </c>
      <c r="D21751" s="1" t="s">
        <v>13268</v>
      </c>
      <c r="E21751" s="1" t="s">
        <v>66</v>
      </c>
      <c r="F21751" s="1" t="s">
        <v>12451</v>
      </c>
      <c r="G21751" s="1" t="s">
        <v>12452</v>
      </c>
    </row>
    <row r="21752" spans="1:7" x14ac:dyDescent="0.25">
      <c r="B21752" s="1" t="s">
        <v>53841</v>
      </c>
      <c r="C21752" s="1" t="s">
        <v>53842</v>
      </c>
      <c r="D21752" s="1" t="s">
        <v>53843</v>
      </c>
      <c r="E21752" s="1" t="s">
        <v>66</v>
      </c>
      <c r="F21752" s="1" t="s">
        <v>12451</v>
      </c>
      <c r="G21752" s="1" t="s">
        <v>12452</v>
      </c>
    </row>
    <row r="21753" spans="1:7" x14ac:dyDescent="0.25">
      <c r="A21753" s="1">
        <v>33904081</v>
      </c>
      <c r="B21753" s="1" t="s">
        <v>53844</v>
      </c>
      <c r="C21753" s="1" t="s">
        <v>53844</v>
      </c>
      <c r="D21753" s="1" t="s">
        <v>53844</v>
      </c>
      <c r="G21753" s="1" t="s">
        <v>199</v>
      </c>
    </row>
    <row r="21754" spans="1:7" x14ac:dyDescent="0.25">
      <c r="B21754" s="1" t="s">
        <v>53845</v>
      </c>
      <c r="C21754" s="1" t="s">
        <v>53846</v>
      </c>
      <c r="D21754" s="1" t="s">
        <v>53847</v>
      </c>
      <c r="E21754" s="1" t="s">
        <v>66</v>
      </c>
      <c r="F21754" s="1" t="s">
        <v>2351</v>
      </c>
      <c r="G21754" s="1" t="s">
        <v>2352</v>
      </c>
    </row>
    <row r="21755" spans="1:7" x14ac:dyDescent="0.25">
      <c r="B21755" s="1" t="s">
        <v>53848</v>
      </c>
      <c r="C21755" s="1" t="s">
        <v>53849</v>
      </c>
      <c r="D21755" s="1" t="s">
        <v>53850</v>
      </c>
      <c r="E21755" s="1" t="s">
        <v>66</v>
      </c>
      <c r="F21755" s="1" t="s">
        <v>563</v>
      </c>
      <c r="G21755" s="1" t="s">
        <v>564</v>
      </c>
    </row>
    <row r="21756" spans="1:7" x14ac:dyDescent="0.25">
      <c r="B21756" s="1" t="s">
        <v>53851</v>
      </c>
      <c r="C21756" s="1" t="s">
        <v>53852</v>
      </c>
      <c r="D21756" s="1" t="s">
        <v>53853</v>
      </c>
      <c r="E21756" s="1" t="s">
        <v>65</v>
      </c>
      <c r="F21756" s="1" t="s">
        <v>475</v>
      </c>
      <c r="G21756" s="1" t="s">
        <v>476</v>
      </c>
    </row>
    <row r="21757" spans="1:7" x14ac:dyDescent="0.25">
      <c r="B21757" s="1" t="s">
        <v>53854</v>
      </c>
      <c r="C21757" s="1" t="s">
        <v>53855</v>
      </c>
      <c r="D21757" s="1" t="s">
        <v>53856</v>
      </c>
      <c r="E21757" s="1" t="s">
        <v>65</v>
      </c>
      <c r="F21757" s="1" t="s">
        <v>475</v>
      </c>
      <c r="G21757" s="1" t="s">
        <v>476</v>
      </c>
    </row>
    <row r="21758" spans="1:7" x14ac:dyDescent="0.25">
      <c r="A21758" s="1">
        <v>39010373</v>
      </c>
      <c r="B21758" s="1" t="s">
        <v>53857</v>
      </c>
      <c r="C21758" s="1" t="s">
        <v>53858</v>
      </c>
      <c r="D21758" s="1" t="s">
        <v>53859</v>
      </c>
      <c r="G21758" s="1" t="s">
        <v>199</v>
      </c>
    </row>
    <row r="21759" spans="1:7" x14ac:dyDescent="0.25">
      <c r="A21759" s="1">
        <v>16631004</v>
      </c>
      <c r="B21759" s="1" t="s">
        <v>53860</v>
      </c>
      <c r="C21759" s="1" t="s">
        <v>53861</v>
      </c>
      <c r="D21759" s="1" t="s">
        <v>53862</v>
      </c>
      <c r="E21759" s="1" t="s">
        <v>66</v>
      </c>
      <c r="F21759" s="1" t="s">
        <v>7813</v>
      </c>
      <c r="G21759" s="1" t="s">
        <v>7814</v>
      </c>
    </row>
    <row r="21760" spans="1:7" x14ac:dyDescent="0.25">
      <c r="B21760" s="1" t="s">
        <v>53863</v>
      </c>
      <c r="C21760" s="1" t="s">
        <v>53864</v>
      </c>
      <c r="D21760" s="1" t="s">
        <v>53865</v>
      </c>
      <c r="E21760" s="1" t="s">
        <v>66</v>
      </c>
      <c r="F21760" s="1" t="s">
        <v>356</v>
      </c>
      <c r="G21760" s="1" t="s">
        <v>357</v>
      </c>
    </row>
    <row r="21761" spans="2:7" x14ac:dyDescent="0.25">
      <c r="B21761" s="1" t="s">
        <v>53866</v>
      </c>
      <c r="C21761" s="1" t="s">
        <v>53867</v>
      </c>
      <c r="D21761" s="1" t="s">
        <v>53868</v>
      </c>
      <c r="E21761" s="1" t="s">
        <v>66</v>
      </c>
      <c r="F21761" s="1" t="s">
        <v>387</v>
      </c>
      <c r="G21761" s="1" t="s">
        <v>388</v>
      </c>
    </row>
    <row r="21762" spans="2:7" x14ac:dyDescent="0.25">
      <c r="B21762" s="1" t="s">
        <v>53869</v>
      </c>
      <c r="C21762" s="1" t="s">
        <v>53870</v>
      </c>
      <c r="D21762" s="1" t="s">
        <v>53871</v>
      </c>
      <c r="E21762" s="1" t="s">
        <v>66</v>
      </c>
      <c r="F21762" s="1" t="s">
        <v>171</v>
      </c>
      <c r="G21762" s="1" t="s">
        <v>172</v>
      </c>
    </row>
    <row r="21763" spans="2:7" x14ac:dyDescent="0.25">
      <c r="B21763" s="1" t="s">
        <v>53872</v>
      </c>
      <c r="C21763" s="1" t="s">
        <v>53873</v>
      </c>
      <c r="D21763" s="1" t="s">
        <v>53874</v>
      </c>
      <c r="E21763" s="1" t="s">
        <v>66</v>
      </c>
      <c r="F21763" s="1" t="s">
        <v>387</v>
      </c>
      <c r="G21763" s="1" t="s">
        <v>388</v>
      </c>
    </row>
    <row r="21764" spans="2:7" x14ac:dyDescent="0.25">
      <c r="B21764" s="1" t="s">
        <v>53875</v>
      </c>
      <c r="C21764" s="1" t="s">
        <v>53876</v>
      </c>
      <c r="D21764" s="1" t="s">
        <v>53877</v>
      </c>
      <c r="E21764" s="1" t="s">
        <v>66</v>
      </c>
      <c r="F21764" s="1" t="s">
        <v>171</v>
      </c>
      <c r="G21764" s="1" t="s">
        <v>172</v>
      </c>
    </row>
    <row r="21765" spans="2:7" x14ac:dyDescent="0.25">
      <c r="B21765" s="1" t="s">
        <v>53878</v>
      </c>
      <c r="C21765" s="1" t="s">
        <v>53879</v>
      </c>
      <c r="D21765" s="1" t="s">
        <v>53880</v>
      </c>
      <c r="E21765" s="1" t="s">
        <v>66</v>
      </c>
      <c r="F21765" s="1" t="s">
        <v>171</v>
      </c>
      <c r="G21765" s="1" t="s">
        <v>172</v>
      </c>
    </row>
    <row r="21766" spans="2:7" x14ac:dyDescent="0.25">
      <c r="B21766" s="1" t="s">
        <v>53881</v>
      </c>
      <c r="C21766" s="1" t="s">
        <v>53882</v>
      </c>
      <c r="D21766" s="1" t="s">
        <v>53883</v>
      </c>
      <c r="E21766" s="1" t="s">
        <v>66</v>
      </c>
      <c r="G21766" s="1" t="s">
        <v>199</v>
      </c>
    </row>
    <row r="21767" spans="2:7" x14ac:dyDescent="0.25">
      <c r="B21767" s="1" t="s">
        <v>53884</v>
      </c>
      <c r="C21767" s="1" t="s">
        <v>53885</v>
      </c>
      <c r="D21767" s="1" t="s">
        <v>53886</v>
      </c>
      <c r="E21767" s="1" t="s">
        <v>66</v>
      </c>
      <c r="G21767" s="1" t="s">
        <v>199</v>
      </c>
    </row>
    <row r="21768" spans="2:7" x14ac:dyDescent="0.25">
      <c r="B21768" s="1" t="s">
        <v>53887</v>
      </c>
      <c r="C21768" s="1" t="s">
        <v>53888</v>
      </c>
      <c r="D21768" s="1" t="s">
        <v>53889</v>
      </c>
      <c r="E21768" s="1" t="s">
        <v>66</v>
      </c>
      <c r="F21768" s="1" t="s">
        <v>480</v>
      </c>
      <c r="G21768" s="1" t="s">
        <v>481</v>
      </c>
    </row>
    <row r="21769" spans="2:7" x14ac:dyDescent="0.25">
      <c r="B21769" s="1" t="s">
        <v>53890</v>
      </c>
      <c r="C21769" s="1" t="s">
        <v>3071</v>
      </c>
      <c r="D21769" s="1" t="s">
        <v>3072</v>
      </c>
      <c r="E21769" s="1" t="s">
        <v>66</v>
      </c>
      <c r="F21769" s="1" t="s">
        <v>480</v>
      </c>
      <c r="G21769" s="1" t="s">
        <v>481</v>
      </c>
    </row>
    <row r="21770" spans="2:7" x14ac:dyDescent="0.25">
      <c r="B21770" s="1" t="s">
        <v>53891</v>
      </c>
      <c r="C21770" s="1" t="s">
        <v>53892</v>
      </c>
      <c r="D21770" s="1" t="s">
        <v>53893</v>
      </c>
      <c r="E21770" s="1" t="s">
        <v>66</v>
      </c>
      <c r="F21770" s="1" t="s">
        <v>480</v>
      </c>
      <c r="G21770" s="1" t="s">
        <v>481</v>
      </c>
    </row>
    <row r="21771" spans="2:7" x14ac:dyDescent="0.25">
      <c r="B21771" s="1" t="s">
        <v>53894</v>
      </c>
      <c r="C21771" s="1" t="s">
        <v>53895</v>
      </c>
      <c r="D21771" s="1" t="s">
        <v>53896</v>
      </c>
      <c r="E21771" s="1" t="s">
        <v>66</v>
      </c>
      <c r="F21771" s="1" t="s">
        <v>480</v>
      </c>
      <c r="G21771" s="1" t="s">
        <v>481</v>
      </c>
    </row>
    <row r="21772" spans="2:7" x14ac:dyDescent="0.25">
      <c r="B21772" s="1" t="s">
        <v>53897</v>
      </c>
      <c r="C21772" s="1" t="s">
        <v>53898</v>
      </c>
      <c r="D21772" s="1" t="s">
        <v>53899</v>
      </c>
      <c r="E21772" s="1" t="s">
        <v>66</v>
      </c>
      <c r="F21772" s="1" t="s">
        <v>480</v>
      </c>
      <c r="G21772" s="1" t="s">
        <v>481</v>
      </c>
    </row>
    <row r="21773" spans="2:7" x14ac:dyDescent="0.25">
      <c r="B21773" s="1" t="s">
        <v>53900</v>
      </c>
      <c r="C21773" s="1" t="s">
        <v>53901</v>
      </c>
      <c r="D21773" s="1" t="s">
        <v>53902</v>
      </c>
      <c r="E21773" s="1" t="s">
        <v>66</v>
      </c>
      <c r="F21773" s="1" t="s">
        <v>480</v>
      </c>
      <c r="G21773" s="1" t="s">
        <v>481</v>
      </c>
    </row>
    <row r="21774" spans="2:7" x14ac:dyDescent="0.25">
      <c r="B21774" s="1" t="s">
        <v>53903</v>
      </c>
      <c r="C21774" s="1" t="s">
        <v>53904</v>
      </c>
      <c r="D21774" s="1" t="s">
        <v>53905</v>
      </c>
      <c r="E21774" s="1" t="s">
        <v>66</v>
      </c>
      <c r="F21774" s="1" t="s">
        <v>480</v>
      </c>
      <c r="G21774" s="1" t="s">
        <v>481</v>
      </c>
    </row>
    <row r="21775" spans="2:7" x14ac:dyDescent="0.25">
      <c r="B21775" s="1" t="s">
        <v>53906</v>
      </c>
      <c r="C21775" s="1" t="s">
        <v>53907</v>
      </c>
      <c r="D21775" s="1" t="s">
        <v>53908</v>
      </c>
      <c r="E21775" s="1" t="s">
        <v>66</v>
      </c>
      <c r="F21775" s="1" t="s">
        <v>480</v>
      </c>
      <c r="G21775" s="1" t="s">
        <v>481</v>
      </c>
    </row>
    <row r="21776" spans="2:7" x14ac:dyDescent="0.25">
      <c r="B21776" s="1" t="s">
        <v>53909</v>
      </c>
      <c r="C21776" s="1" t="s">
        <v>53910</v>
      </c>
      <c r="D21776" s="1" t="s">
        <v>53911</v>
      </c>
      <c r="E21776" s="1" t="s">
        <v>66</v>
      </c>
      <c r="F21776" s="1" t="s">
        <v>480</v>
      </c>
      <c r="G21776" s="1" t="s">
        <v>481</v>
      </c>
    </row>
    <row r="21777" spans="2:7" x14ac:dyDescent="0.25">
      <c r="B21777" s="1" t="s">
        <v>53912</v>
      </c>
      <c r="C21777" s="1" t="s">
        <v>53913</v>
      </c>
      <c r="D21777" s="1" t="s">
        <v>53914</v>
      </c>
      <c r="E21777" s="1" t="s">
        <v>66</v>
      </c>
      <c r="F21777" s="1" t="s">
        <v>480</v>
      </c>
      <c r="G21777" s="1" t="s">
        <v>481</v>
      </c>
    </row>
    <row r="21778" spans="2:7" x14ac:dyDescent="0.25">
      <c r="B21778" s="1" t="s">
        <v>53915</v>
      </c>
      <c r="C21778" s="1" t="s">
        <v>53916</v>
      </c>
      <c r="D21778" s="1" t="s">
        <v>53917</v>
      </c>
      <c r="E21778" s="1" t="s">
        <v>66</v>
      </c>
      <c r="F21778" s="1" t="s">
        <v>480</v>
      </c>
      <c r="G21778" s="1" t="s">
        <v>481</v>
      </c>
    </row>
    <row r="21779" spans="2:7" x14ac:dyDescent="0.25">
      <c r="B21779" s="1" t="s">
        <v>53918</v>
      </c>
      <c r="C21779" s="1" t="s">
        <v>53919</v>
      </c>
      <c r="D21779" s="1" t="s">
        <v>53920</v>
      </c>
      <c r="E21779" s="1" t="s">
        <v>66</v>
      </c>
      <c r="F21779" s="1" t="s">
        <v>480</v>
      </c>
      <c r="G21779" s="1" t="s">
        <v>481</v>
      </c>
    </row>
    <row r="21780" spans="2:7" x14ac:dyDescent="0.25">
      <c r="B21780" s="1" t="s">
        <v>53921</v>
      </c>
      <c r="C21780" s="1" t="s">
        <v>53922</v>
      </c>
      <c r="D21780" s="1" t="s">
        <v>53923</v>
      </c>
      <c r="E21780" s="1" t="s">
        <v>66</v>
      </c>
      <c r="F21780" s="1" t="s">
        <v>480</v>
      </c>
      <c r="G21780" s="1" t="s">
        <v>481</v>
      </c>
    </row>
    <row r="21781" spans="2:7" x14ac:dyDescent="0.25">
      <c r="B21781" s="1" t="s">
        <v>53924</v>
      </c>
      <c r="C21781" s="1" t="s">
        <v>53925</v>
      </c>
      <c r="D21781" s="1" t="s">
        <v>53926</v>
      </c>
      <c r="E21781" s="1" t="s">
        <v>66</v>
      </c>
      <c r="F21781" s="1" t="s">
        <v>480</v>
      </c>
      <c r="G21781" s="1" t="s">
        <v>481</v>
      </c>
    </row>
    <row r="21782" spans="2:7" x14ac:dyDescent="0.25">
      <c r="B21782" s="1" t="s">
        <v>53927</v>
      </c>
      <c r="C21782" s="1" t="s">
        <v>53928</v>
      </c>
      <c r="D21782" s="1" t="s">
        <v>53929</v>
      </c>
      <c r="E21782" s="1" t="s">
        <v>66</v>
      </c>
      <c r="F21782" s="1" t="s">
        <v>480</v>
      </c>
      <c r="G21782" s="1" t="s">
        <v>481</v>
      </c>
    </row>
    <row r="21783" spans="2:7" x14ac:dyDescent="0.25">
      <c r="B21783" s="1" t="s">
        <v>53930</v>
      </c>
      <c r="C21783" s="1" t="s">
        <v>53931</v>
      </c>
      <c r="D21783" s="1" t="s">
        <v>53932</v>
      </c>
      <c r="E21783" s="1" t="s">
        <v>66</v>
      </c>
      <c r="F21783" s="1" t="s">
        <v>480</v>
      </c>
      <c r="G21783" s="1" t="s">
        <v>481</v>
      </c>
    </row>
    <row r="21784" spans="2:7" x14ac:dyDescent="0.25">
      <c r="B21784" s="1" t="s">
        <v>53933</v>
      </c>
      <c r="C21784" s="1" t="s">
        <v>53934</v>
      </c>
      <c r="D21784" s="1" t="s">
        <v>53935</v>
      </c>
      <c r="E21784" s="1" t="s">
        <v>66</v>
      </c>
      <c r="F21784" s="1" t="s">
        <v>480</v>
      </c>
      <c r="G21784" s="1" t="s">
        <v>481</v>
      </c>
    </row>
    <row r="21785" spans="2:7" x14ac:dyDescent="0.25">
      <c r="B21785" s="1" t="s">
        <v>53936</v>
      </c>
      <c r="C21785" s="1" t="s">
        <v>53937</v>
      </c>
      <c r="D21785" s="1" t="s">
        <v>53938</v>
      </c>
      <c r="E21785" s="1" t="s">
        <v>66</v>
      </c>
      <c r="F21785" s="1" t="s">
        <v>480</v>
      </c>
      <c r="G21785" s="1" t="s">
        <v>481</v>
      </c>
    </row>
    <row r="21786" spans="2:7" x14ac:dyDescent="0.25">
      <c r="B21786" s="1" t="s">
        <v>53939</v>
      </c>
      <c r="C21786" s="1" t="s">
        <v>53940</v>
      </c>
      <c r="D21786" s="1" t="s">
        <v>53941</v>
      </c>
      <c r="E21786" s="1" t="s">
        <v>66</v>
      </c>
      <c r="F21786" s="1" t="s">
        <v>480</v>
      </c>
      <c r="G21786" s="1" t="s">
        <v>481</v>
      </c>
    </row>
    <row r="21787" spans="2:7" x14ac:dyDescent="0.25">
      <c r="B21787" s="1" t="s">
        <v>53942</v>
      </c>
      <c r="C21787" s="1" t="s">
        <v>53943</v>
      </c>
      <c r="D21787" s="1" t="s">
        <v>53944</v>
      </c>
      <c r="E21787" s="1" t="s">
        <v>66</v>
      </c>
      <c r="F21787" s="1" t="s">
        <v>480</v>
      </c>
      <c r="G21787" s="1" t="s">
        <v>481</v>
      </c>
    </row>
    <row r="21788" spans="2:7" x14ac:dyDescent="0.25">
      <c r="B21788" s="1" t="s">
        <v>53945</v>
      </c>
      <c r="C21788" s="1" t="s">
        <v>53946</v>
      </c>
      <c r="D21788" s="1" t="s">
        <v>53947</v>
      </c>
      <c r="E21788" s="1" t="s">
        <v>66</v>
      </c>
      <c r="F21788" s="1" t="s">
        <v>480</v>
      </c>
      <c r="G21788" s="1" t="s">
        <v>481</v>
      </c>
    </row>
    <row r="21789" spans="2:7" x14ac:dyDescent="0.25">
      <c r="B21789" s="1" t="s">
        <v>53948</v>
      </c>
      <c r="C21789" s="1" t="s">
        <v>53949</v>
      </c>
      <c r="D21789" s="1" t="s">
        <v>53950</v>
      </c>
      <c r="E21789" s="1" t="s">
        <v>66</v>
      </c>
      <c r="F21789" s="1" t="s">
        <v>480</v>
      </c>
      <c r="G21789" s="1" t="s">
        <v>481</v>
      </c>
    </row>
    <row r="21790" spans="2:7" x14ac:dyDescent="0.25">
      <c r="B21790" s="1" t="s">
        <v>53951</v>
      </c>
      <c r="C21790" s="1" t="s">
        <v>53952</v>
      </c>
      <c r="D21790" s="1" t="s">
        <v>53953</v>
      </c>
      <c r="E21790" s="1" t="s">
        <v>66</v>
      </c>
      <c r="F21790" s="1" t="s">
        <v>480</v>
      </c>
      <c r="G21790" s="1" t="s">
        <v>481</v>
      </c>
    </row>
    <row r="21791" spans="2:7" x14ac:dyDescent="0.25">
      <c r="B21791" s="1" t="s">
        <v>53954</v>
      </c>
      <c r="C21791" s="1" t="s">
        <v>53955</v>
      </c>
      <c r="D21791" s="1" t="s">
        <v>53956</v>
      </c>
      <c r="E21791" s="1" t="s">
        <v>66</v>
      </c>
      <c r="F21791" s="1" t="s">
        <v>480</v>
      </c>
      <c r="G21791" s="1" t="s">
        <v>481</v>
      </c>
    </row>
    <row r="21792" spans="2:7" x14ac:dyDescent="0.25">
      <c r="B21792" s="1" t="s">
        <v>53957</v>
      </c>
      <c r="C21792" s="1" t="s">
        <v>53958</v>
      </c>
      <c r="D21792" s="1" t="s">
        <v>53959</v>
      </c>
      <c r="E21792" s="1" t="s">
        <v>66</v>
      </c>
      <c r="F21792" s="1" t="s">
        <v>480</v>
      </c>
      <c r="G21792" s="1" t="s">
        <v>481</v>
      </c>
    </row>
    <row r="21793" spans="1:7" x14ac:dyDescent="0.25">
      <c r="B21793" s="1" t="s">
        <v>53960</v>
      </c>
      <c r="C21793" s="1" t="s">
        <v>53537</v>
      </c>
      <c r="D21793" s="1" t="s">
        <v>53961</v>
      </c>
      <c r="E21793" s="1" t="s">
        <v>66</v>
      </c>
      <c r="G21793" s="1" t="s">
        <v>199</v>
      </c>
    </row>
    <row r="21794" spans="1:7" x14ac:dyDescent="0.25">
      <c r="B21794" s="1" t="s">
        <v>53962</v>
      </c>
      <c r="C21794" s="1" t="s">
        <v>53963</v>
      </c>
      <c r="D21794" s="1" t="s">
        <v>53964</v>
      </c>
      <c r="E21794" s="1" t="s">
        <v>66</v>
      </c>
      <c r="F21794" s="1" t="s">
        <v>480</v>
      </c>
      <c r="G21794" s="1" t="s">
        <v>481</v>
      </c>
    </row>
    <row r="21795" spans="1:7" x14ac:dyDescent="0.25">
      <c r="B21795" s="1" t="s">
        <v>53965</v>
      </c>
      <c r="C21795" s="1" t="s">
        <v>53966</v>
      </c>
      <c r="D21795" s="1" t="s">
        <v>53967</v>
      </c>
      <c r="E21795" s="1" t="s">
        <v>66</v>
      </c>
      <c r="G21795" s="1" t="s">
        <v>199</v>
      </c>
    </row>
    <row r="21796" spans="1:7" x14ac:dyDescent="0.25">
      <c r="B21796" s="1" t="s">
        <v>2736</v>
      </c>
      <c r="C21796" s="1" t="s">
        <v>2737</v>
      </c>
      <c r="D21796" s="1" t="s">
        <v>2738</v>
      </c>
      <c r="E21796" s="1" t="s">
        <v>66</v>
      </c>
      <c r="F21796" s="1" t="s">
        <v>387</v>
      </c>
      <c r="G21796" s="1" t="s">
        <v>388</v>
      </c>
    </row>
    <row r="21797" spans="1:7" x14ac:dyDescent="0.25">
      <c r="B21797" s="1" t="s">
        <v>53968</v>
      </c>
      <c r="C21797" s="1" t="s">
        <v>53969</v>
      </c>
      <c r="D21797" s="1" t="s">
        <v>53970</v>
      </c>
      <c r="E21797" s="1" t="s">
        <v>66</v>
      </c>
      <c r="F21797" s="1" t="s">
        <v>387</v>
      </c>
      <c r="G21797" s="1" t="s">
        <v>388</v>
      </c>
    </row>
    <row r="21798" spans="1:7" x14ac:dyDescent="0.25">
      <c r="B21798" s="1" t="s">
        <v>53971</v>
      </c>
      <c r="C21798" s="1" t="s">
        <v>53972</v>
      </c>
      <c r="D21798" s="1" t="s">
        <v>53973</v>
      </c>
      <c r="E21798" s="1" t="s">
        <v>66</v>
      </c>
      <c r="F21798" s="1" t="s">
        <v>387</v>
      </c>
      <c r="G21798" s="1" t="s">
        <v>388</v>
      </c>
    </row>
    <row r="21799" spans="1:7" x14ac:dyDescent="0.25">
      <c r="B21799" s="1" t="s">
        <v>13154</v>
      </c>
      <c r="C21799" s="1" t="s">
        <v>13155</v>
      </c>
      <c r="D21799" s="1" t="s">
        <v>13156</v>
      </c>
      <c r="E21799" s="1" t="s">
        <v>66</v>
      </c>
      <c r="F21799" s="1" t="s">
        <v>1320</v>
      </c>
      <c r="G21799" s="1" t="s">
        <v>1321</v>
      </c>
    </row>
    <row r="21800" spans="1:7" x14ac:dyDescent="0.25">
      <c r="B21800" s="1" t="s">
        <v>53974</v>
      </c>
      <c r="C21800" s="1" t="s">
        <v>53974</v>
      </c>
      <c r="D21800" s="1" t="s">
        <v>53974</v>
      </c>
      <c r="E21800" s="1" t="s">
        <v>66</v>
      </c>
      <c r="F21800" s="1" t="s">
        <v>171</v>
      </c>
      <c r="G21800" s="1" t="s">
        <v>172</v>
      </c>
    </row>
    <row r="21801" spans="1:7" x14ac:dyDescent="0.25">
      <c r="B21801" s="1" t="s">
        <v>53975</v>
      </c>
      <c r="C21801" s="1" t="s">
        <v>53976</v>
      </c>
      <c r="D21801" s="1" t="s">
        <v>53977</v>
      </c>
      <c r="E21801" s="1" t="s">
        <v>66</v>
      </c>
      <c r="F21801" s="1" t="s">
        <v>480</v>
      </c>
      <c r="G21801" s="1" t="s">
        <v>481</v>
      </c>
    </row>
    <row r="21802" spans="1:7" x14ac:dyDescent="0.25">
      <c r="B21802" s="1" t="s">
        <v>53978</v>
      </c>
      <c r="C21802" s="1" t="s">
        <v>53979</v>
      </c>
      <c r="D21802" s="1" t="s">
        <v>53980</v>
      </c>
      <c r="E21802" s="1" t="s">
        <v>66</v>
      </c>
      <c r="F21802" s="1" t="s">
        <v>2148</v>
      </c>
      <c r="G21802" s="1" t="s">
        <v>2149</v>
      </c>
    </row>
    <row r="21803" spans="1:7" x14ac:dyDescent="0.25">
      <c r="A21803" s="1">
        <v>19745350</v>
      </c>
      <c r="B21803" s="1" t="s">
        <v>53981</v>
      </c>
      <c r="C21803" s="1" t="s">
        <v>53982</v>
      </c>
      <c r="D21803" s="1" t="s">
        <v>53983</v>
      </c>
      <c r="E21803" s="1" t="s">
        <v>66</v>
      </c>
      <c r="F21803" s="1" t="s">
        <v>356</v>
      </c>
      <c r="G21803" s="1" t="s">
        <v>357</v>
      </c>
    </row>
    <row r="21804" spans="1:7" x14ac:dyDescent="0.25">
      <c r="B21804" s="1" t="s">
        <v>53984</v>
      </c>
      <c r="C21804" s="1" t="s">
        <v>53985</v>
      </c>
      <c r="D21804" s="1" t="s">
        <v>53986</v>
      </c>
      <c r="E21804" s="1" t="s">
        <v>66</v>
      </c>
      <c r="F21804" s="1" t="s">
        <v>369</v>
      </c>
      <c r="G21804" s="1" t="s">
        <v>370</v>
      </c>
    </row>
    <row r="21805" spans="1:7" x14ac:dyDescent="0.25">
      <c r="A21805" s="1">
        <v>17716038</v>
      </c>
      <c r="B21805" s="1" t="s">
        <v>53987</v>
      </c>
      <c r="C21805" s="1" t="s">
        <v>53988</v>
      </c>
      <c r="D21805" s="1" t="s">
        <v>53989</v>
      </c>
      <c r="E21805" s="1" t="s">
        <v>66</v>
      </c>
      <c r="F21805" s="1" t="s">
        <v>53990</v>
      </c>
      <c r="G21805" s="1" t="s">
        <v>53991</v>
      </c>
    </row>
    <row r="21806" spans="1:7" x14ac:dyDescent="0.25">
      <c r="A21806" s="1">
        <v>19716038</v>
      </c>
      <c r="B21806" s="1" t="s">
        <v>53992</v>
      </c>
      <c r="C21806" s="1" t="s">
        <v>53992</v>
      </c>
      <c r="D21806" s="1" t="s">
        <v>53992</v>
      </c>
      <c r="G21806" s="1" t="s">
        <v>199</v>
      </c>
    </row>
    <row r="21807" spans="1:7" x14ac:dyDescent="0.25">
      <c r="A21807" s="1">
        <v>15770007</v>
      </c>
      <c r="B21807" s="1" t="s">
        <v>13333</v>
      </c>
      <c r="C21807" s="1" t="s">
        <v>13334</v>
      </c>
      <c r="D21807" s="1" t="s">
        <v>13335</v>
      </c>
      <c r="E21807" s="1" t="s">
        <v>66</v>
      </c>
      <c r="F21807" s="1" t="s">
        <v>1792</v>
      </c>
      <c r="G21807" s="1" t="s">
        <v>1793</v>
      </c>
    </row>
    <row r="21808" spans="1:7" x14ac:dyDescent="0.25">
      <c r="A21808" s="1">
        <v>35152665</v>
      </c>
      <c r="B21808" s="1" t="s">
        <v>35976</v>
      </c>
      <c r="C21808" s="1" t="s">
        <v>35976</v>
      </c>
      <c r="D21808" s="1" t="s">
        <v>35976</v>
      </c>
      <c r="G21808" s="1" t="s">
        <v>199</v>
      </c>
    </row>
    <row r="21809" spans="1:7" x14ac:dyDescent="0.25">
      <c r="A21809" s="1">
        <v>35600058</v>
      </c>
      <c r="B21809" s="1" t="s">
        <v>40057</v>
      </c>
      <c r="C21809" s="1" t="s">
        <v>40057</v>
      </c>
      <c r="D21809" s="1" t="s">
        <v>40057</v>
      </c>
      <c r="G21809" s="1" t="s">
        <v>199</v>
      </c>
    </row>
    <row r="21810" spans="1:7" x14ac:dyDescent="0.25">
      <c r="A21810" s="1">
        <v>35520414</v>
      </c>
      <c r="B21810" s="1" t="s">
        <v>51882</v>
      </c>
      <c r="C21810" s="1" t="s">
        <v>51883</v>
      </c>
      <c r="D21810" s="1" t="s">
        <v>53993</v>
      </c>
      <c r="E21810" s="1" t="s">
        <v>66</v>
      </c>
      <c r="F21810" s="1" t="s">
        <v>5084</v>
      </c>
      <c r="G21810" s="1" t="s">
        <v>5085</v>
      </c>
    </row>
    <row r="21811" spans="1:7" x14ac:dyDescent="0.25">
      <c r="B21811" s="1" t="s">
        <v>49754</v>
      </c>
      <c r="C21811" s="1" t="s">
        <v>53994</v>
      </c>
      <c r="D21811" s="1" t="s">
        <v>53995</v>
      </c>
      <c r="E21811" s="1" t="s">
        <v>66</v>
      </c>
      <c r="F21811" s="1" t="s">
        <v>361</v>
      </c>
      <c r="G21811" s="1" t="s">
        <v>362</v>
      </c>
    </row>
    <row r="21812" spans="1:7" x14ac:dyDescent="0.25">
      <c r="A21812" s="1">
        <v>17027019</v>
      </c>
      <c r="B21812" s="1" t="s">
        <v>53996</v>
      </c>
      <c r="C21812" s="1" t="s">
        <v>53997</v>
      </c>
      <c r="D21812" s="1" t="s">
        <v>53998</v>
      </c>
      <c r="E21812" s="1" t="s">
        <v>65</v>
      </c>
      <c r="F21812" s="1" t="s">
        <v>2292</v>
      </c>
      <c r="G21812" s="1" t="s">
        <v>2293</v>
      </c>
    </row>
    <row r="21813" spans="1:7" x14ac:dyDescent="0.25">
      <c r="B21813" s="1" t="s">
        <v>53999</v>
      </c>
      <c r="C21813" s="1" t="s">
        <v>54000</v>
      </c>
      <c r="D21813" s="1" t="s">
        <v>54001</v>
      </c>
      <c r="E21813" s="1" t="s">
        <v>66</v>
      </c>
      <c r="F21813" s="1" t="s">
        <v>475</v>
      </c>
      <c r="G21813" s="1" t="s">
        <v>476</v>
      </c>
    </row>
    <row r="21814" spans="1:7" x14ac:dyDescent="0.25">
      <c r="B21814" s="1" t="s">
        <v>36684</v>
      </c>
      <c r="C21814" s="1" t="s">
        <v>36685</v>
      </c>
      <c r="D21814" s="1" t="s">
        <v>36686</v>
      </c>
      <c r="E21814" s="1" t="s">
        <v>66</v>
      </c>
      <c r="F21814" s="1" t="s">
        <v>480</v>
      </c>
      <c r="G21814" s="1" t="s">
        <v>481</v>
      </c>
    </row>
    <row r="21815" spans="1:7" x14ac:dyDescent="0.25">
      <c r="B21815" s="1" t="s">
        <v>54002</v>
      </c>
      <c r="C21815" s="1" t="s">
        <v>54003</v>
      </c>
      <c r="D21815" s="1" t="s">
        <v>54004</v>
      </c>
      <c r="E21815" s="1" t="s">
        <v>66</v>
      </c>
      <c r="F21815" s="1" t="s">
        <v>2004</v>
      </c>
      <c r="G21815" s="1" t="s">
        <v>2005</v>
      </c>
    </row>
    <row r="21816" spans="1:7" x14ac:dyDescent="0.25">
      <c r="A21816" s="1">
        <v>35260886</v>
      </c>
      <c r="B21816" s="1" t="s">
        <v>54005</v>
      </c>
      <c r="C21816" s="1" t="s">
        <v>54006</v>
      </c>
      <c r="D21816" s="1" t="s">
        <v>54007</v>
      </c>
      <c r="E21816" s="1" t="s">
        <v>66</v>
      </c>
      <c r="F21816" s="1" t="s">
        <v>89</v>
      </c>
      <c r="G21816" s="1" t="s">
        <v>1364</v>
      </c>
    </row>
    <row r="21817" spans="1:7" x14ac:dyDescent="0.25">
      <c r="A21817" s="1">
        <v>19795047</v>
      </c>
      <c r="B21817" s="1" t="s">
        <v>54008</v>
      </c>
      <c r="C21817" s="1" t="s">
        <v>54009</v>
      </c>
      <c r="D21817" s="1" t="s">
        <v>54010</v>
      </c>
      <c r="E21817" s="1" t="s">
        <v>65</v>
      </c>
      <c r="F21817" s="1" t="s">
        <v>10296</v>
      </c>
      <c r="G21817" s="1" t="s">
        <v>10297</v>
      </c>
    </row>
    <row r="21818" spans="1:7" x14ac:dyDescent="0.25">
      <c r="A21818" s="1">
        <v>35260887</v>
      </c>
      <c r="B21818" s="1" t="s">
        <v>54011</v>
      </c>
      <c r="C21818" s="1" t="s">
        <v>54012</v>
      </c>
      <c r="D21818" s="1" t="s">
        <v>54013</v>
      </c>
      <c r="E21818" s="1" t="s">
        <v>66</v>
      </c>
      <c r="F21818" s="1" t="s">
        <v>54014</v>
      </c>
      <c r="G21818" s="1" t="s">
        <v>54015</v>
      </c>
    </row>
    <row r="21819" spans="1:7" x14ac:dyDescent="0.25">
      <c r="A21819" s="1">
        <v>35260888</v>
      </c>
      <c r="B21819" s="1" t="s">
        <v>54016</v>
      </c>
      <c r="C21819" s="1" t="s">
        <v>54017</v>
      </c>
      <c r="D21819" s="1" t="s">
        <v>54018</v>
      </c>
      <c r="E21819" s="1" t="s">
        <v>66</v>
      </c>
      <c r="F21819" s="1" t="s">
        <v>54019</v>
      </c>
      <c r="G21819" s="1" t="s">
        <v>54020</v>
      </c>
    </row>
    <row r="21820" spans="1:7" x14ac:dyDescent="0.25">
      <c r="B21820" s="1" t="s">
        <v>54021</v>
      </c>
      <c r="C21820" s="1" t="s">
        <v>54022</v>
      </c>
      <c r="D21820" s="1" t="s">
        <v>54023</v>
      </c>
      <c r="E21820" s="1" t="s">
        <v>66</v>
      </c>
      <c r="F21820" s="1" t="s">
        <v>1601</v>
      </c>
      <c r="G21820" s="1" t="s">
        <v>1602</v>
      </c>
    </row>
    <row r="21821" spans="1:7" x14ac:dyDescent="0.25">
      <c r="A21821" s="1">
        <v>33001500</v>
      </c>
      <c r="B21821" s="1" t="s">
        <v>43299</v>
      </c>
      <c r="C21821" s="1" t="s">
        <v>54024</v>
      </c>
      <c r="D21821" s="1" t="s">
        <v>43301</v>
      </c>
      <c r="E21821" s="1" t="s">
        <v>65</v>
      </c>
      <c r="F21821" s="1" t="s">
        <v>480</v>
      </c>
      <c r="G21821" s="1" t="s">
        <v>481</v>
      </c>
    </row>
    <row r="21822" spans="1:7" x14ac:dyDescent="0.25">
      <c r="A21822" s="1">
        <v>37090175</v>
      </c>
      <c r="B21822" s="1" t="s">
        <v>54025</v>
      </c>
      <c r="C21822" s="1" t="s">
        <v>54026</v>
      </c>
      <c r="D21822" s="1" t="s">
        <v>54026</v>
      </c>
      <c r="F21822" s="1" t="s">
        <v>54027</v>
      </c>
      <c r="G21822" s="1" t="s">
        <v>54028</v>
      </c>
    </row>
    <row r="21823" spans="1:7" x14ac:dyDescent="0.25">
      <c r="A21823" s="1">
        <v>37090176</v>
      </c>
      <c r="B21823" s="1" t="s">
        <v>54029</v>
      </c>
      <c r="C21823" s="1" t="s">
        <v>54030</v>
      </c>
      <c r="D21823" s="1" t="s">
        <v>54029</v>
      </c>
      <c r="F21823" s="1" t="s">
        <v>54027</v>
      </c>
      <c r="G21823" s="1" t="s">
        <v>54028</v>
      </c>
    </row>
    <row r="21824" spans="1:7" x14ac:dyDescent="0.25">
      <c r="A21824" s="1">
        <v>37090177</v>
      </c>
      <c r="B21824" s="1" t="s">
        <v>54031</v>
      </c>
      <c r="C21824" s="1" t="s">
        <v>54032</v>
      </c>
      <c r="D21824" s="1" t="s">
        <v>54031</v>
      </c>
      <c r="F21824" s="1" t="s">
        <v>54027</v>
      </c>
      <c r="G21824" s="1" t="s">
        <v>54028</v>
      </c>
    </row>
    <row r="21825" spans="1:7" x14ac:dyDescent="0.25">
      <c r="A21825" s="1">
        <v>37090178</v>
      </c>
      <c r="B21825" s="1" t="s">
        <v>54033</v>
      </c>
      <c r="C21825" s="1" t="s">
        <v>54032</v>
      </c>
      <c r="D21825" s="1" t="s">
        <v>54033</v>
      </c>
      <c r="F21825" s="1" t="s">
        <v>54027</v>
      </c>
      <c r="G21825" s="1" t="s">
        <v>54028</v>
      </c>
    </row>
    <row r="21826" spans="1:7" x14ac:dyDescent="0.25">
      <c r="A21826" s="1">
        <v>37090179</v>
      </c>
      <c r="B21826" s="1" t="s">
        <v>54034</v>
      </c>
      <c r="C21826" s="1" t="s">
        <v>54034</v>
      </c>
      <c r="D21826" s="1" t="s">
        <v>54034</v>
      </c>
      <c r="F21826" s="1" t="s">
        <v>54035</v>
      </c>
      <c r="G21826" s="1" t="s">
        <v>54036</v>
      </c>
    </row>
    <row r="21827" spans="1:7" x14ac:dyDescent="0.25">
      <c r="A21827" s="1">
        <v>33001532</v>
      </c>
      <c r="B21827" s="1" t="s">
        <v>43302</v>
      </c>
      <c r="C21827" s="1" t="s">
        <v>54037</v>
      </c>
      <c r="D21827" s="1" t="s">
        <v>43304</v>
      </c>
      <c r="E21827" s="1" t="s">
        <v>65</v>
      </c>
      <c r="F21827" s="1" t="s">
        <v>480</v>
      </c>
      <c r="G21827" s="1" t="s">
        <v>481</v>
      </c>
    </row>
    <row r="21828" spans="1:7" x14ac:dyDescent="0.25">
      <c r="A21828" s="1">
        <v>37090180</v>
      </c>
      <c r="B21828" s="1" t="s">
        <v>54038</v>
      </c>
      <c r="C21828" s="1" t="s">
        <v>54039</v>
      </c>
      <c r="D21828" s="1" t="s">
        <v>54038</v>
      </c>
      <c r="F21828" s="1" t="s">
        <v>54035</v>
      </c>
      <c r="G21828" s="1" t="s">
        <v>54036</v>
      </c>
    </row>
    <row r="21829" spans="1:7" x14ac:dyDescent="0.25">
      <c r="A21829" s="1">
        <v>37090181</v>
      </c>
      <c r="B21829" s="1" t="s">
        <v>54040</v>
      </c>
      <c r="C21829" s="1" t="s">
        <v>54041</v>
      </c>
      <c r="D21829" s="1" t="s">
        <v>54040</v>
      </c>
      <c r="F21829" s="1" t="s">
        <v>54035</v>
      </c>
      <c r="G21829" s="1" t="s">
        <v>54036</v>
      </c>
    </row>
    <row r="21830" spans="1:7" x14ac:dyDescent="0.25">
      <c r="A21830" s="1">
        <v>37090182</v>
      </c>
      <c r="B21830" s="1" t="s">
        <v>54042</v>
      </c>
      <c r="C21830" s="1" t="s">
        <v>54042</v>
      </c>
      <c r="D21830" s="1" t="s">
        <v>54042</v>
      </c>
      <c r="F21830" s="1" t="s">
        <v>54035</v>
      </c>
      <c r="G21830" s="1" t="s">
        <v>54036</v>
      </c>
    </row>
    <row r="21831" spans="1:7" x14ac:dyDescent="0.25">
      <c r="A21831" s="1">
        <v>37090183</v>
      </c>
      <c r="B21831" s="1" t="s">
        <v>54043</v>
      </c>
      <c r="C21831" s="1" t="s">
        <v>54043</v>
      </c>
      <c r="D21831" s="1" t="s">
        <v>54043</v>
      </c>
      <c r="F21831" s="1" t="s">
        <v>54035</v>
      </c>
      <c r="G21831" s="1" t="s">
        <v>54036</v>
      </c>
    </row>
    <row r="21832" spans="1:7" x14ac:dyDescent="0.25">
      <c r="A21832" s="1">
        <v>37090184</v>
      </c>
      <c r="B21832" s="1" t="s">
        <v>54044</v>
      </c>
      <c r="C21832" s="1" t="s">
        <v>54045</v>
      </c>
      <c r="D21832" s="1" t="s">
        <v>54044</v>
      </c>
      <c r="F21832" s="1" t="s">
        <v>54035</v>
      </c>
      <c r="G21832" s="1" t="s">
        <v>54036</v>
      </c>
    </row>
    <row r="21833" spans="1:7" x14ac:dyDescent="0.25">
      <c r="A21833" s="1">
        <v>35150630</v>
      </c>
      <c r="B21833" s="1" t="s">
        <v>54046</v>
      </c>
      <c r="C21833" s="1" t="s">
        <v>54047</v>
      </c>
      <c r="D21833" s="1" t="s">
        <v>54046</v>
      </c>
      <c r="E21833" s="1" t="s">
        <v>66</v>
      </c>
      <c r="G21833" s="1" t="s">
        <v>199</v>
      </c>
    </row>
    <row r="21834" spans="1:7" x14ac:dyDescent="0.25">
      <c r="A21834" s="1">
        <v>33001555</v>
      </c>
      <c r="B21834" s="1" t="s">
        <v>43305</v>
      </c>
      <c r="C21834" s="1" t="s">
        <v>54048</v>
      </c>
      <c r="D21834" s="1" t="s">
        <v>43307</v>
      </c>
      <c r="E21834" s="1" t="s">
        <v>65</v>
      </c>
      <c r="F21834" s="1" t="s">
        <v>480</v>
      </c>
      <c r="G21834" s="1" t="s">
        <v>481</v>
      </c>
    </row>
    <row r="21835" spans="1:7" x14ac:dyDescent="0.25">
      <c r="A21835" s="1">
        <v>37090185</v>
      </c>
      <c r="B21835" s="1" t="s">
        <v>54049</v>
      </c>
      <c r="C21835" s="1" t="s">
        <v>54050</v>
      </c>
      <c r="D21835" s="1" t="s">
        <v>54049</v>
      </c>
      <c r="F21835" s="1" t="s">
        <v>54035</v>
      </c>
      <c r="G21835" s="1" t="s">
        <v>54036</v>
      </c>
    </row>
    <row r="21836" spans="1:7" x14ac:dyDescent="0.25">
      <c r="A21836" s="1">
        <v>37090186</v>
      </c>
      <c r="B21836" s="1" t="s">
        <v>54051</v>
      </c>
      <c r="C21836" s="1" t="s">
        <v>54051</v>
      </c>
      <c r="D21836" s="1" t="s">
        <v>54051</v>
      </c>
      <c r="F21836" s="1" t="s">
        <v>54035</v>
      </c>
      <c r="G21836" s="1" t="s">
        <v>54036</v>
      </c>
    </row>
    <row r="21837" spans="1:7" x14ac:dyDescent="0.25">
      <c r="A21837" s="1">
        <v>37090187</v>
      </c>
      <c r="B21837" s="1" t="s">
        <v>54052</v>
      </c>
      <c r="C21837" s="1" t="s">
        <v>54053</v>
      </c>
      <c r="D21837" s="1" t="s">
        <v>54052</v>
      </c>
      <c r="F21837" s="1" t="s">
        <v>54027</v>
      </c>
      <c r="G21837" s="1" t="s">
        <v>54028</v>
      </c>
    </row>
    <row r="21838" spans="1:7" x14ac:dyDescent="0.25">
      <c r="A21838" s="1">
        <v>37090188</v>
      </c>
      <c r="B21838" s="1" t="s">
        <v>54054</v>
      </c>
      <c r="C21838" s="1" t="s">
        <v>54055</v>
      </c>
      <c r="D21838" s="1" t="s">
        <v>54054</v>
      </c>
      <c r="F21838" s="1" t="s">
        <v>54027</v>
      </c>
      <c r="G21838" s="1" t="s">
        <v>54028</v>
      </c>
    </row>
    <row r="21839" spans="1:7" x14ac:dyDescent="0.25">
      <c r="A21839" s="1">
        <v>33001612</v>
      </c>
      <c r="B21839" s="1" t="s">
        <v>43290</v>
      </c>
      <c r="C21839" s="1" t="s">
        <v>54056</v>
      </c>
      <c r="D21839" s="1" t="s">
        <v>43292</v>
      </c>
      <c r="E21839" s="1" t="s">
        <v>65</v>
      </c>
      <c r="F21839" s="1" t="s">
        <v>480</v>
      </c>
      <c r="G21839" s="1" t="s">
        <v>481</v>
      </c>
    </row>
    <row r="21840" spans="1:7" x14ac:dyDescent="0.25">
      <c r="A21840" s="1">
        <v>33001647</v>
      </c>
      <c r="B21840" s="1" t="s">
        <v>43293</v>
      </c>
      <c r="C21840" s="1" t="s">
        <v>54057</v>
      </c>
      <c r="D21840" s="1" t="s">
        <v>43295</v>
      </c>
      <c r="E21840" s="1" t="s">
        <v>65</v>
      </c>
      <c r="F21840" s="1" t="s">
        <v>480</v>
      </c>
      <c r="G21840" s="1" t="s">
        <v>481</v>
      </c>
    </row>
    <row r="21841" spans="1:7" x14ac:dyDescent="0.25">
      <c r="A21841" s="1">
        <v>33001563</v>
      </c>
      <c r="B21841" s="1" t="s">
        <v>43296</v>
      </c>
      <c r="C21841" s="1" t="s">
        <v>54058</v>
      </c>
      <c r="D21841" s="1" t="s">
        <v>54059</v>
      </c>
      <c r="E21841" s="1" t="s">
        <v>65</v>
      </c>
      <c r="F21841" s="1" t="s">
        <v>480</v>
      </c>
      <c r="G21841" s="1" t="s">
        <v>481</v>
      </c>
    </row>
    <row r="21842" spans="1:7" x14ac:dyDescent="0.25">
      <c r="A21842" s="1">
        <v>33001611</v>
      </c>
      <c r="B21842" s="1" t="s">
        <v>43287</v>
      </c>
      <c r="C21842" s="1" t="s">
        <v>54060</v>
      </c>
      <c r="D21842" s="1" t="s">
        <v>43289</v>
      </c>
      <c r="E21842" s="1" t="s">
        <v>65</v>
      </c>
      <c r="F21842" s="1" t="s">
        <v>480</v>
      </c>
      <c r="G21842" s="1" t="s">
        <v>481</v>
      </c>
    </row>
    <row r="21843" spans="1:7" x14ac:dyDescent="0.25">
      <c r="A21843" s="1">
        <v>37120005</v>
      </c>
      <c r="B21843" s="1" t="s">
        <v>54061</v>
      </c>
      <c r="C21843" s="1" t="s">
        <v>54061</v>
      </c>
      <c r="D21843" s="1" t="s">
        <v>54061</v>
      </c>
      <c r="G21843" s="1" t="s">
        <v>199</v>
      </c>
    </row>
    <row r="21844" spans="1:7" x14ac:dyDescent="0.25">
      <c r="A21844" s="1">
        <v>37120006</v>
      </c>
      <c r="B21844" s="1" t="s">
        <v>54062</v>
      </c>
      <c r="C21844" s="1" t="s">
        <v>54062</v>
      </c>
      <c r="D21844" s="1" t="s">
        <v>54062</v>
      </c>
      <c r="G21844" s="1" t="s">
        <v>199</v>
      </c>
    </row>
    <row r="21845" spans="1:7" x14ac:dyDescent="0.25">
      <c r="A21845" s="1">
        <v>37120007</v>
      </c>
      <c r="B21845" s="1" t="s">
        <v>54063</v>
      </c>
      <c r="C21845" s="1" t="s">
        <v>54063</v>
      </c>
      <c r="D21845" s="1" t="s">
        <v>54063</v>
      </c>
      <c r="G21845" s="1" t="s">
        <v>199</v>
      </c>
    </row>
    <row r="21846" spans="1:7" x14ac:dyDescent="0.25">
      <c r="A21846" s="1">
        <v>37120008</v>
      </c>
      <c r="B21846" s="1" t="s">
        <v>54064</v>
      </c>
      <c r="C21846" s="1" t="s">
        <v>54064</v>
      </c>
      <c r="D21846" s="1" t="s">
        <v>54064</v>
      </c>
      <c r="G21846" s="1" t="s">
        <v>199</v>
      </c>
    </row>
    <row r="21847" spans="1:7" x14ac:dyDescent="0.25">
      <c r="A21847" s="1">
        <v>37120009</v>
      </c>
      <c r="B21847" s="1" t="s">
        <v>54065</v>
      </c>
      <c r="C21847" s="1" t="s">
        <v>54065</v>
      </c>
      <c r="D21847" s="1" t="s">
        <v>54065</v>
      </c>
      <c r="G21847" s="1" t="s">
        <v>199</v>
      </c>
    </row>
    <row r="21848" spans="1:7" x14ac:dyDescent="0.25">
      <c r="A21848" s="1">
        <v>37120010</v>
      </c>
      <c r="B21848" s="1" t="s">
        <v>54066</v>
      </c>
      <c r="C21848" s="1" t="s">
        <v>54066</v>
      </c>
      <c r="D21848" s="1" t="s">
        <v>54066</v>
      </c>
      <c r="G21848" s="1" t="s">
        <v>199</v>
      </c>
    </row>
    <row r="21849" spans="1:7" x14ac:dyDescent="0.25">
      <c r="A21849" s="1">
        <v>37120011</v>
      </c>
      <c r="B21849" s="1" t="s">
        <v>54067</v>
      </c>
      <c r="C21849" s="1" t="s">
        <v>54067</v>
      </c>
      <c r="D21849" s="1" t="s">
        <v>54067</v>
      </c>
      <c r="G21849" s="1" t="s">
        <v>199</v>
      </c>
    </row>
    <row r="21850" spans="1:7" x14ac:dyDescent="0.25">
      <c r="A21850" s="1">
        <v>37120012</v>
      </c>
      <c r="B21850" s="1" t="s">
        <v>54068</v>
      </c>
      <c r="C21850" s="1" t="s">
        <v>54068</v>
      </c>
      <c r="D21850" s="1" t="s">
        <v>54068</v>
      </c>
      <c r="G21850" s="1" t="s">
        <v>199</v>
      </c>
    </row>
    <row r="21851" spans="1:7" x14ac:dyDescent="0.25">
      <c r="A21851" s="1">
        <v>37120015</v>
      </c>
      <c r="B21851" s="1" t="s">
        <v>54069</v>
      </c>
      <c r="C21851" s="1" t="s">
        <v>54069</v>
      </c>
      <c r="D21851" s="1" t="s">
        <v>54069</v>
      </c>
      <c r="G21851" s="1" t="s">
        <v>199</v>
      </c>
    </row>
    <row r="21852" spans="1:7" x14ac:dyDescent="0.25">
      <c r="A21852" s="1">
        <v>37120016</v>
      </c>
      <c r="B21852" s="1" t="s">
        <v>54070</v>
      </c>
      <c r="C21852" s="1" t="s">
        <v>54070</v>
      </c>
      <c r="D21852" s="1" t="s">
        <v>54070</v>
      </c>
      <c r="G21852" s="1" t="s">
        <v>199</v>
      </c>
    </row>
    <row r="21853" spans="1:7" x14ac:dyDescent="0.25">
      <c r="B21853" s="1" t="s">
        <v>54071</v>
      </c>
      <c r="C21853" s="1" t="s">
        <v>54072</v>
      </c>
      <c r="D21853" s="1" t="s">
        <v>54073</v>
      </c>
      <c r="E21853" s="1" t="s">
        <v>66</v>
      </c>
      <c r="F21853" s="1" t="s">
        <v>387</v>
      </c>
      <c r="G21853" s="1" t="s">
        <v>388</v>
      </c>
    </row>
    <row r="21854" spans="1:7" x14ac:dyDescent="0.25">
      <c r="A21854" s="1">
        <v>37120017</v>
      </c>
      <c r="B21854" s="1" t="s">
        <v>54074</v>
      </c>
      <c r="C21854" s="1" t="s">
        <v>54074</v>
      </c>
      <c r="D21854" s="1" t="s">
        <v>54074</v>
      </c>
      <c r="G21854" s="1" t="s">
        <v>199</v>
      </c>
    </row>
    <row r="21855" spans="1:7" x14ac:dyDescent="0.25">
      <c r="A21855" s="1">
        <v>37120018</v>
      </c>
      <c r="B21855" s="1" t="s">
        <v>54075</v>
      </c>
      <c r="C21855" s="1" t="s">
        <v>54076</v>
      </c>
      <c r="D21855" s="1" t="s">
        <v>54075</v>
      </c>
      <c r="G21855" s="1" t="s">
        <v>199</v>
      </c>
    </row>
    <row r="21856" spans="1:7" x14ac:dyDescent="0.25">
      <c r="A21856" s="1">
        <v>37120019</v>
      </c>
      <c r="B21856" s="1" t="s">
        <v>54077</v>
      </c>
      <c r="C21856" s="1" t="s">
        <v>54077</v>
      </c>
      <c r="D21856" s="1" t="s">
        <v>54077</v>
      </c>
      <c r="G21856" s="1" t="s">
        <v>199</v>
      </c>
    </row>
    <row r="21857" spans="1:7" x14ac:dyDescent="0.25">
      <c r="B21857" s="1" t="s">
        <v>54078</v>
      </c>
      <c r="C21857" s="1" t="s">
        <v>54079</v>
      </c>
      <c r="D21857" s="1" t="s">
        <v>54080</v>
      </c>
      <c r="E21857" s="1" t="s">
        <v>65</v>
      </c>
      <c r="F21857" s="1" t="s">
        <v>387</v>
      </c>
      <c r="G21857" s="1" t="s">
        <v>388</v>
      </c>
    </row>
    <row r="21858" spans="1:7" x14ac:dyDescent="0.25">
      <c r="A21858" s="1">
        <v>35520354</v>
      </c>
      <c r="B21858" s="1" t="s">
        <v>54081</v>
      </c>
      <c r="C21858" s="1" t="s">
        <v>54082</v>
      </c>
      <c r="D21858" s="1" t="s">
        <v>54081</v>
      </c>
      <c r="E21858" s="1" t="s">
        <v>65</v>
      </c>
      <c r="F21858" s="1" t="s">
        <v>2196</v>
      </c>
      <c r="G21858" s="1" t="s">
        <v>2197</v>
      </c>
    </row>
    <row r="21859" spans="1:7" x14ac:dyDescent="0.25">
      <c r="B21859" s="1" t="s">
        <v>12666</v>
      </c>
      <c r="C21859" s="1" t="s">
        <v>12667</v>
      </c>
      <c r="D21859" s="1" t="s">
        <v>12668</v>
      </c>
      <c r="E21859" s="1" t="s">
        <v>66</v>
      </c>
      <c r="F21859" s="1" t="s">
        <v>1067</v>
      </c>
      <c r="G21859" s="1" t="s">
        <v>1068</v>
      </c>
    </row>
    <row r="21860" spans="1:7" x14ac:dyDescent="0.25">
      <c r="A21860" s="1">
        <v>33006453</v>
      </c>
      <c r="B21860" s="1" t="s">
        <v>43014</v>
      </c>
      <c r="C21860" s="1" t="s">
        <v>43015</v>
      </c>
      <c r="D21860" s="1" t="s">
        <v>43016</v>
      </c>
      <c r="E21860" s="1" t="s">
        <v>65</v>
      </c>
      <c r="F21860" s="1" t="s">
        <v>480</v>
      </c>
      <c r="G21860" s="1" t="s">
        <v>481</v>
      </c>
    </row>
    <row r="21861" spans="1:7" x14ac:dyDescent="0.25">
      <c r="A21861" s="1">
        <v>33006452</v>
      </c>
      <c r="B21861" s="1" t="s">
        <v>42987</v>
      </c>
      <c r="C21861" s="1" t="s">
        <v>42988</v>
      </c>
      <c r="D21861" s="1" t="s">
        <v>42989</v>
      </c>
      <c r="E21861" s="1" t="s">
        <v>65</v>
      </c>
      <c r="F21861" s="1" t="s">
        <v>480</v>
      </c>
      <c r="G21861" s="1" t="s">
        <v>481</v>
      </c>
    </row>
    <row r="21862" spans="1:7" x14ac:dyDescent="0.25">
      <c r="A21862" s="1">
        <v>35520359</v>
      </c>
      <c r="B21862" s="1" t="s">
        <v>54083</v>
      </c>
      <c r="C21862" s="1" t="s">
        <v>54084</v>
      </c>
      <c r="D21862" s="1" t="s">
        <v>54085</v>
      </c>
      <c r="E21862" s="1" t="s">
        <v>66</v>
      </c>
      <c r="F21862" s="1" t="s">
        <v>5084</v>
      </c>
      <c r="G21862" s="1" t="s">
        <v>5085</v>
      </c>
    </row>
    <row r="21863" spans="1:7" x14ac:dyDescent="0.25">
      <c r="A21863" s="1">
        <v>35520356</v>
      </c>
      <c r="B21863" s="1" t="s">
        <v>54086</v>
      </c>
      <c r="C21863" s="1" t="s">
        <v>54087</v>
      </c>
      <c r="D21863" s="1" t="s">
        <v>54088</v>
      </c>
      <c r="E21863" s="1" t="s">
        <v>66</v>
      </c>
      <c r="F21863" s="1" t="s">
        <v>5084</v>
      </c>
      <c r="G21863" s="1" t="s">
        <v>5085</v>
      </c>
    </row>
    <row r="21864" spans="1:7" x14ac:dyDescent="0.25">
      <c r="A21864" s="1">
        <v>35520357</v>
      </c>
      <c r="B21864" s="1" t="s">
        <v>54089</v>
      </c>
      <c r="C21864" s="1" t="s">
        <v>54090</v>
      </c>
      <c r="D21864" s="1" t="s">
        <v>54091</v>
      </c>
      <c r="E21864" s="1" t="s">
        <v>66</v>
      </c>
      <c r="F21864" s="1" t="s">
        <v>5084</v>
      </c>
      <c r="G21864" s="1" t="s">
        <v>5085</v>
      </c>
    </row>
    <row r="21865" spans="1:7" x14ac:dyDescent="0.25">
      <c r="A21865" s="1">
        <v>35520358</v>
      </c>
      <c r="B21865" s="1" t="s">
        <v>54092</v>
      </c>
      <c r="C21865" s="1" t="s">
        <v>54093</v>
      </c>
      <c r="D21865" s="1" t="s">
        <v>54094</v>
      </c>
      <c r="E21865" s="1" t="s">
        <v>66</v>
      </c>
      <c r="F21865" s="1" t="s">
        <v>5084</v>
      </c>
      <c r="G21865" s="1" t="s">
        <v>5085</v>
      </c>
    </row>
    <row r="21866" spans="1:7" x14ac:dyDescent="0.25">
      <c r="A21866" s="1">
        <v>33901140</v>
      </c>
      <c r="B21866" s="1" t="s">
        <v>54095</v>
      </c>
      <c r="C21866" s="1" t="s">
        <v>54096</v>
      </c>
      <c r="D21866" s="1" t="s">
        <v>54097</v>
      </c>
      <c r="E21866" s="1" t="s">
        <v>66</v>
      </c>
      <c r="F21866" s="1" t="s">
        <v>1187</v>
      </c>
      <c r="G21866" s="1" t="s">
        <v>1188</v>
      </c>
    </row>
    <row r="21867" spans="1:7" x14ac:dyDescent="0.25">
      <c r="A21867" s="1">
        <v>33901141</v>
      </c>
      <c r="B21867" s="1" t="s">
        <v>54098</v>
      </c>
      <c r="C21867" s="1" t="s">
        <v>54099</v>
      </c>
      <c r="D21867" s="1" t="s">
        <v>54100</v>
      </c>
      <c r="E21867" s="1" t="s">
        <v>66</v>
      </c>
      <c r="F21867" s="1" t="s">
        <v>1192</v>
      </c>
      <c r="G21867" s="1" t="s">
        <v>1193</v>
      </c>
    </row>
    <row r="21868" spans="1:7" x14ac:dyDescent="0.25">
      <c r="A21868" s="1">
        <v>33901142</v>
      </c>
      <c r="B21868" s="1" t="s">
        <v>54101</v>
      </c>
      <c r="C21868" s="1" t="s">
        <v>54102</v>
      </c>
      <c r="D21868" s="1" t="s">
        <v>54103</v>
      </c>
      <c r="E21868" s="1" t="s">
        <v>66</v>
      </c>
      <c r="F21868" s="1" t="s">
        <v>1192</v>
      </c>
      <c r="G21868" s="1" t="s">
        <v>1193</v>
      </c>
    </row>
    <row r="21869" spans="1:7" x14ac:dyDescent="0.25">
      <c r="A21869" s="1">
        <v>33901143</v>
      </c>
      <c r="B21869" s="1" t="s">
        <v>54104</v>
      </c>
      <c r="C21869" s="1" t="s">
        <v>54105</v>
      </c>
      <c r="D21869" s="1" t="s">
        <v>54106</v>
      </c>
      <c r="E21869" s="1" t="s">
        <v>66</v>
      </c>
      <c r="F21869" s="1" t="s">
        <v>1187</v>
      </c>
      <c r="G21869" s="1" t="s">
        <v>1188</v>
      </c>
    </row>
    <row r="21870" spans="1:7" x14ac:dyDescent="0.25">
      <c r="A21870" s="1">
        <v>37140516</v>
      </c>
      <c r="B21870" s="1" t="s">
        <v>54107</v>
      </c>
      <c r="C21870" s="1" t="s">
        <v>54107</v>
      </c>
      <c r="D21870" s="1" t="s">
        <v>54107</v>
      </c>
      <c r="G21870" s="1" t="s">
        <v>199</v>
      </c>
    </row>
    <row r="21871" spans="1:7" x14ac:dyDescent="0.25">
      <c r="A21871" s="1">
        <v>37140517</v>
      </c>
      <c r="B21871" s="1" t="s">
        <v>54108</v>
      </c>
      <c r="C21871" s="1" t="s">
        <v>54108</v>
      </c>
      <c r="D21871" s="1" t="s">
        <v>54108</v>
      </c>
      <c r="G21871" s="1" t="s">
        <v>199</v>
      </c>
    </row>
    <row r="21872" spans="1:7" x14ac:dyDescent="0.25">
      <c r="A21872" s="1">
        <v>37140518</v>
      </c>
      <c r="B21872" s="1" t="s">
        <v>54109</v>
      </c>
      <c r="C21872" s="1" t="s">
        <v>54109</v>
      </c>
      <c r="D21872" s="1" t="s">
        <v>54109</v>
      </c>
      <c r="G21872" s="1" t="s">
        <v>199</v>
      </c>
    </row>
    <row r="21873" spans="1:7" x14ac:dyDescent="0.25">
      <c r="A21873" s="1">
        <v>37140519</v>
      </c>
      <c r="B21873" s="1" t="s">
        <v>54110</v>
      </c>
      <c r="C21873" s="1" t="s">
        <v>54110</v>
      </c>
      <c r="D21873" s="1" t="s">
        <v>54110</v>
      </c>
      <c r="G21873" s="1" t="s">
        <v>199</v>
      </c>
    </row>
    <row r="21874" spans="1:7" x14ac:dyDescent="0.25">
      <c r="A21874" s="1">
        <v>37140520</v>
      </c>
      <c r="B21874" s="1" t="s">
        <v>54111</v>
      </c>
      <c r="C21874" s="1" t="s">
        <v>54111</v>
      </c>
      <c r="D21874" s="1" t="s">
        <v>54111</v>
      </c>
      <c r="G21874" s="1" t="s">
        <v>199</v>
      </c>
    </row>
    <row r="21875" spans="1:7" x14ac:dyDescent="0.25">
      <c r="A21875" s="1">
        <v>37140521</v>
      </c>
      <c r="B21875" s="1" t="s">
        <v>54112</v>
      </c>
      <c r="C21875" s="1" t="s">
        <v>54113</v>
      </c>
      <c r="D21875" s="1" t="s">
        <v>54112</v>
      </c>
      <c r="G21875" s="1" t="s">
        <v>199</v>
      </c>
    </row>
    <row r="21876" spans="1:7" x14ac:dyDescent="0.25">
      <c r="A21876" s="1">
        <v>37140522</v>
      </c>
      <c r="B21876" s="1" t="s">
        <v>54114</v>
      </c>
      <c r="C21876" s="1" t="s">
        <v>54114</v>
      </c>
      <c r="D21876" s="1" t="s">
        <v>54114</v>
      </c>
      <c r="G21876" s="1" t="s">
        <v>199</v>
      </c>
    </row>
    <row r="21877" spans="1:7" x14ac:dyDescent="0.25">
      <c r="A21877" s="1">
        <v>37140523</v>
      </c>
      <c r="B21877" s="1" t="s">
        <v>54115</v>
      </c>
      <c r="C21877" s="1" t="s">
        <v>54115</v>
      </c>
      <c r="D21877" s="1" t="s">
        <v>54115</v>
      </c>
      <c r="G21877" s="1" t="s">
        <v>199</v>
      </c>
    </row>
    <row r="21878" spans="1:7" x14ac:dyDescent="0.25">
      <c r="A21878" s="1">
        <v>37140524</v>
      </c>
      <c r="B21878" s="1" t="s">
        <v>54116</v>
      </c>
      <c r="C21878" s="1" t="s">
        <v>54116</v>
      </c>
      <c r="D21878" s="1" t="s">
        <v>54116</v>
      </c>
      <c r="G21878" s="1" t="s">
        <v>199</v>
      </c>
    </row>
    <row r="21879" spans="1:7" x14ac:dyDescent="0.25">
      <c r="A21879" s="1">
        <v>37140525</v>
      </c>
      <c r="B21879" s="1" t="s">
        <v>54117</v>
      </c>
      <c r="C21879" s="1" t="s">
        <v>54117</v>
      </c>
      <c r="D21879" s="1" t="s">
        <v>54117</v>
      </c>
      <c r="G21879" s="1" t="s">
        <v>199</v>
      </c>
    </row>
    <row r="21880" spans="1:7" x14ac:dyDescent="0.25">
      <c r="A21880" s="1">
        <v>37140527</v>
      </c>
      <c r="B21880" s="1" t="s">
        <v>54118</v>
      </c>
      <c r="C21880" s="1" t="s">
        <v>54119</v>
      </c>
      <c r="D21880" s="1" t="s">
        <v>54118</v>
      </c>
      <c r="G21880" s="1" t="s">
        <v>199</v>
      </c>
    </row>
    <row r="21881" spans="1:7" x14ac:dyDescent="0.25">
      <c r="A21881" s="1">
        <v>37140528</v>
      </c>
      <c r="B21881" s="1" t="s">
        <v>54120</v>
      </c>
      <c r="C21881" s="1" t="s">
        <v>54120</v>
      </c>
      <c r="D21881" s="1" t="s">
        <v>54120</v>
      </c>
      <c r="G21881" s="1" t="s">
        <v>199</v>
      </c>
    </row>
    <row r="21882" spans="1:7" x14ac:dyDescent="0.25">
      <c r="B21882" s="1" t="s">
        <v>54121</v>
      </c>
      <c r="C21882" s="1" t="s">
        <v>54122</v>
      </c>
      <c r="D21882" s="1" t="s">
        <v>54123</v>
      </c>
      <c r="E21882" s="1" t="s">
        <v>66</v>
      </c>
      <c r="F21882" s="1" t="s">
        <v>18126</v>
      </c>
      <c r="G21882" s="1" t="s">
        <v>18127</v>
      </c>
    </row>
    <row r="21883" spans="1:7" x14ac:dyDescent="0.25">
      <c r="B21883" s="1" t="s">
        <v>54124</v>
      </c>
      <c r="C21883" s="1" t="s">
        <v>54125</v>
      </c>
      <c r="D21883" s="1" t="s">
        <v>54126</v>
      </c>
      <c r="E21883" s="1" t="s">
        <v>66</v>
      </c>
      <c r="F21883" s="1" t="s">
        <v>2286</v>
      </c>
      <c r="G21883" s="1" t="s">
        <v>2287</v>
      </c>
    </row>
    <row r="21884" spans="1:7" x14ac:dyDescent="0.25">
      <c r="A21884" s="1">
        <v>37090189</v>
      </c>
      <c r="B21884" s="1" t="s">
        <v>54127</v>
      </c>
      <c r="C21884" s="1" t="s">
        <v>54128</v>
      </c>
      <c r="D21884" s="1" t="s">
        <v>54127</v>
      </c>
      <c r="F21884" s="1" t="s">
        <v>54129</v>
      </c>
      <c r="G21884" s="1" t="s">
        <v>54130</v>
      </c>
    </row>
    <row r="21885" spans="1:7" x14ac:dyDescent="0.25">
      <c r="B21885" s="1" t="s">
        <v>54131</v>
      </c>
      <c r="C21885" s="1" t="s">
        <v>54132</v>
      </c>
      <c r="D21885" s="1" t="s">
        <v>54133</v>
      </c>
      <c r="E21885" s="1" t="s">
        <v>66</v>
      </c>
      <c r="F21885" s="1" t="s">
        <v>14295</v>
      </c>
      <c r="G21885" s="1" t="s">
        <v>14296</v>
      </c>
    </row>
    <row r="21886" spans="1:7" x14ac:dyDescent="0.25">
      <c r="B21886" s="1" t="s">
        <v>54134</v>
      </c>
      <c r="C21886" s="1" t="s">
        <v>54135</v>
      </c>
      <c r="D21886" s="1" t="s">
        <v>54136</v>
      </c>
      <c r="E21886" s="1" t="s">
        <v>66</v>
      </c>
      <c r="F21886" s="1" t="s">
        <v>14295</v>
      </c>
      <c r="G21886" s="1" t="s">
        <v>14296</v>
      </c>
    </row>
    <row r="21887" spans="1:7" x14ac:dyDescent="0.25">
      <c r="A21887" s="1">
        <v>37090191</v>
      </c>
      <c r="B21887" s="1" t="s">
        <v>54137</v>
      </c>
      <c r="C21887" s="1" t="s">
        <v>54138</v>
      </c>
      <c r="D21887" s="1" t="s">
        <v>54137</v>
      </c>
      <c r="F21887" s="1" t="s">
        <v>54139</v>
      </c>
      <c r="G21887" s="1" t="s">
        <v>54140</v>
      </c>
    </row>
    <row r="21888" spans="1:7" x14ac:dyDescent="0.25">
      <c r="A21888" s="1">
        <v>37120029</v>
      </c>
      <c r="B21888" s="1" t="s">
        <v>54141</v>
      </c>
      <c r="C21888" s="1" t="s">
        <v>54141</v>
      </c>
      <c r="D21888" s="1" t="s">
        <v>54141</v>
      </c>
      <c r="G21888" s="1" t="s">
        <v>199</v>
      </c>
    </row>
    <row r="21889" spans="1:7" x14ac:dyDescent="0.25">
      <c r="B21889" s="1" t="s">
        <v>54142</v>
      </c>
      <c r="C21889" s="1" t="s">
        <v>54143</v>
      </c>
      <c r="D21889" s="1" t="s">
        <v>54144</v>
      </c>
      <c r="E21889" s="1" t="s">
        <v>66</v>
      </c>
      <c r="F21889" s="1" t="s">
        <v>14295</v>
      </c>
      <c r="G21889" s="1" t="s">
        <v>14296</v>
      </c>
    </row>
    <row r="21890" spans="1:7" x14ac:dyDescent="0.25">
      <c r="B21890" s="1" t="s">
        <v>54145</v>
      </c>
      <c r="C21890" s="1" t="s">
        <v>54146</v>
      </c>
      <c r="D21890" s="1" t="s">
        <v>54147</v>
      </c>
      <c r="E21890" s="1" t="s">
        <v>66</v>
      </c>
      <c r="F21890" s="1" t="s">
        <v>14295</v>
      </c>
      <c r="G21890" s="1" t="s">
        <v>14296</v>
      </c>
    </row>
    <row r="21891" spans="1:7" x14ac:dyDescent="0.25">
      <c r="A21891" s="1">
        <v>37090192</v>
      </c>
      <c r="B21891" s="1" t="s">
        <v>54148</v>
      </c>
      <c r="C21891" s="1" t="s">
        <v>54149</v>
      </c>
      <c r="D21891" s="1" t="s">
        <v>54148</v>
      </c>
      <c r="F21891" s="1" t="s">
        <v>54150</v>
      </c>
      <c r="G21891" s="1" t="s">
        <v>54151</v>
      </c>
    </row>
    <row r="21892" spans="1:7" x14ac:dyDescent="0.25">
      <c r="A21892" s="1">
        <v>37120047</v>
      </c>
      <c r="B21892" s="1" t="s">
        <v>54152</v>
      </c>
      <c r="C21892" s="1" t="s">
        <v>54152</v>
      </c>
      <c r="D21892" s="1" t="s">
        <v>54152</v>
      </c>
      <c r="G21892" s="1" t="s">
        <v>199</v>
      </c>
    </row>
    <row r="21893" spans="1:7" x14ac:dyDescent="0.25">
      <c r="A21893" s="1">
        <v>37120039</v>
      </c>
      <c r="B21893" s="1" t="s">
        <v>54153</v>
      </c>
      <c r="C21893" s="1" t="s">
        <v>54153</v>
      </c>
      <c r="D21893" s="1" t="s">
        <v>54153</v>
      </c>
      <c r="G21893" s="1" t="s">
        <v>199</v>
      </c>
    </row>
    <row r="21894" spans="1:7" x14ac:dyDescent="0.25">
      <c r="A21894" s="1">
        <v>35201164</v>
      </c>
      <c r="B21894" s="1" t="s">
        <v>54154</v>
      </c>
      <c r="C21894" s="1" t="s">
        <v>54154</v>
      </c>
      <c r="D21894" s="1" t="s">
        <v>54154</v>
      </c>
      <c r="G21894" s="1" t="s">
        <v>199</v>
      </c>
    </row>
    <row r="21895" spans="1:7" x14ac:dyDescent="0.25">
      <c r="A21895" s="1">
        <v>37140531</v>
      </c>
      <c r="B21895" s="1" t="s">
        <v>54155</v>
      </c>
      <c r="C21895" s="1" t="s">
        <v>54155</v>
      </c>
      <c r="D21895" s="1" t="s">
        <v>54155</v>
      </c>
      <c r="G21895" s="1" t="s">
        <v>199</v>
      </c>
    </row>
    <row r="21896" spans="1:7" x14ac:dyDescent="0.25">
      <c r="A21896" s="1">
        <v>37090195</v>
      </c>
      <c r="B21896" s="1" t="s">
        <v>54156</v>
      </c>
      <c r="C21896" s="1" t="s">
        <v>54157</v>
      </c>
      <c r="D21896" s="1" t="s">
        <v>54156</v>
      </c>
      <c r="F21896" s="1" t="s">
        <v>54158</v>
      </c>
      <c r="G21896" s="1" t="s">
        <v>54159</v>
      </c>
    </row>
    <row r="21897" spans="1:7" x14ac:dyDescent="0.25">
      <c r="A21897" s="1">
        <v>37090196</v>
      </c>
      <c r="B21897" s="1" t="s">
        <v>54160</v>
      </c>
      <c r="C21897" s="1" t="s">
        <v>54161</v>
      </c>
      <c r="D21897" s="1" t="s">
        <v>54160</v>
      </c>
      <c r="F21897" s="1" t="s">
        <v>54158</v>
      </c>
      <c r="G21897" s="1" t="s">
        <v>54159</v>
      </c>
    </row>
    <row r="21898" spans="1:7" x14ac:dyDescent="0.25">
      <c r="A21898" s="1">
        <v>37140534</v>
      </c>
      <c r="B21898" s="1" t="s">
        <v>54162</v>
      </c>
      <c r="C21898" s="1" t="s">
        <v>54162</v>
      </c>
      <c r="D21898" s="1" t="s">
        <v>54162</v>
      </c>
      <c r="G21898" s="1" t="s">
        <v>199</v>
      </c>
    </row>
    <row r="21899" spans="1:7" x14ac:dyDescent="0.25">
      <c r="A21899" s="1">
        <v>37140532</v>
      </c>
      <c r="B21899" s="1" t="s">
        <v>54163</v>
      </c>
      <c r="C21899" s="1" t="s">
        <v>54163</v>
      </c>
      <c r="D21899" s="1" t="s">
        <v>54163</v>
      </c>
      <c r="G21899" s="1" t="s">
        <v>199</v>
      </c>
    </row>
    <row r="21900" spans="1:7" x14ac:dyDescent="0.25">
      <c r="A21900" s="1">
        <v>37140536</v>
      </c>
      <c r="B21900" s="1" t="s">
        <v>54164</v>
      </c>
      <c r="C21900" s="1" t="s">
        <v>54164</v>
      </c>
      <c r="D21900" s="1" t="s">
        <v>54164</v>
      </c>
      <c r="G21900" s="1" t="s">
        <v>199</v>
      </c>
    </row>
    <row r="21901" spans="1:7" x14ac:dyDescent="0.25">
      <c r="A21901" s="1">
        <v>37140537</v>
      </c>
      <c r="B21901" s="1" t="s">
        <v>54165</v>
      </c>
      <c r="C21901" s="1" t="s">
        <v>54165</v>
      </c>
      <c r="D21901" s="1" t="s">
        <v>54165</v>
      </c>
      <c r="G21901" s="1" t="s">
        <v>199</v>
      </c>
    </row>
    <row r="21902" spans="1:7" x14ac:dyDescent="0.25">
      <c r="A21902" s="1">
        <v>37140538</v>
      </c>
      <c r="B21902" s="1" t="s">
        <v>54166</v>
      </c>
      <c r="C21902" s="1" t="s">
        <v>54166</v>
      </c>
      <c r="D21902" s="1" t="s">
        <v>54166</v>
      </c>
      <c r="G21902" s="1" t="s">
        <v>199</v>
      </c>
    </row>
    <row r="21903" spans="1:7" x14ac:dyDescent="0.25">
      <c r="A21903" s="1">
        <v>37140540</v>
      </c>
      <c r="B21903" s="1" t="s">
        <v>54167</v>
      </c>
      <c r="C21903" s="1" t="s">
        <v>54167</v>
      </c>
      <c r="D21903" s="1" t="s">
        <v>54167</v>
      </c>
      <c r="G21903" s="1" t="s">
        <v>199</v>
      </c>
    </row>
    <row r="21904" spans="1:7" x14ac:dyDescent="0.25">
      <c r="A21904" s="1">
        <v>37140539</v>
      </c>
      <c r="B21904" s="1" t="s">
        <v>54168</v>
      </c>
      <c r="C21904" s="1" t="s">
        <v>54168</v>
      </c>
      <c r="D21904" s="1" t="s">
        <v>54168</v>
      </c>
      <c r="G21904" s="1" t="s">
        <v>199</v>
      </c>
    </row>
    <row r="21905" spans="1:7" x14ac:dyDescent="0.25">
      <c r="A21905" s="1">
        <v>37140541</v>
      </c>
      <c r="B21905" s="1" t="s">
        <v>54169</v>
      </c>
      <c r="C21905" s="1" t="s">
        <v>54169</v>
      </c>
      <c r="D21905" s="1" t="s">
        <v>54169</v>
      </c>
      <c r="G21905" s="1" t="s">
        <v>199</v>
      </c>
    </row>
    <row r="21906" spans="1:7" x14ac:dyDescent="0.25">
      <c r="A21906" s="1">
        <v>37140542</v>
      </c>
      <c r="B21906" s="1" t="s">
        <v>54170</v>
      </c>
      <c r="C21906" s="1" t="s">
        <v>54170</v>
      </c>
      <c r="D21906" s="1" t="s">
        <v>54170</v>
      </c>
      <c r="G21906" s="1" t="s">
        <v>199</v>
      </c>
    </row>
    <row r="21907" spans="1:7" x14ac:dyDescent="0.25">
      <c r="A21907" s="1">
        <v>35520360</v>
      </c>
      <c r="B21907" s="1" t="s">
        <v>54171</v>
      </c>
      <c r="C21907" s="1" t="s">
        <v>54172</v>
      </c>
      <c r="D21907" s="1" t="s">
        <v>54173</v>
      </c>
      <c r="E21907" s="1" t="s">
        <v>66</v>
      </c>
      <c r="F21907" s="1" t="s">
        <v>2196</v>
      </c>
      <c r="G21907" s="1" t="s">
        <v>2197</v>
      </c>
    </row>
    <row r="21908" spans="1:7" x14ac:dyDescent="0.25">
      <c r="B21908" s="1" t="s">
        <v>54174</v>
      </c>
      <c r="C21908" s="1" t="s">
        <v>54175</v>
      </c>
      <c r="D21908" s="1" t="s">
        <v>54176</v>
      </c>
      <c r="E21908" s="1" t="s">
        <v>66</v>
      </c>
      <c r="F21908" s="1" t="s">
        <v>356</v>
      </c>
      <c r="G21908" s="1" t="s">
        <v>357</v>
      </c>
    </row>
    <row r="21909" spans="1:7" x14ac:dyDescent="0.25">
      <c r="B21909" s="1" t="s">
        <v>54177</v>
      </c>
      <c r="C21909" s="1" t="s">
        <v>54178</v>
      </c>
      <c r="D21909" s="1" t="s">
        <v>54179</v>
      </c>
      <c r="E21909" s="1" t="s">
        <v>66</v>
      </c>
      <c r="F21909" s="1" t="s">
        <v>356</v>
      </c>
      <c r="G21909" s="1" t="s">
        <v>357</v>
      </c>
    </row>
    <row r="21910" spans="1:7" x14ac:dyDescent="0.25">
      <c r="B21910" s="1" t="s">
        <v>54180</v>
      </c>
      <c r="C21910" s="1" t="s">
        <v>54181</v>
      </c>
      <c r="D21910" s="1" t="s">
        <v>54182</v>
      </c>
      <c r="E21910" s="1" t="s">
        <v>66</v>
      </c>
      <c r="F21910" s="1" t="s">
        <v>356</v>
      </c>
      <c r="G21910" s="1" t="s">
        <v>357</v>
      </c>
    </row>
    <row r="21911" spans="1:7" x14ac:dyDescent="0.25">
      <c r="B21911" s="1" t="s">
        <v>54183</v>
      </c>
      <c r="C21911" s="1" t="s">
        <v>54184</v>
      </c>
      <c r="D21911" s="1" t="s">
        <v>54185</v>
      </c>
      <c r="E21911" s="1" t="s">
        <v>66</v>
      </c>
      <c r="F21911" s="1" t="s">
        <v>356</v>
      </c>
      <c r="G21911" s="1" t="s">
        <v>357</v>
      </c>
    </row>
    <row r="21912" spans="1:7" x14ac:dyDescent="0.25">
      <c r="A21912" s="1">
        <v>15712007</v>
      </c>
      <c r="B21912" s="1" t="s">
        <v>14529</v>
      </c>
      <c r="C21912" s="1" t="s">
        <v>14530</v>
      </c>
      <c r="D21912" s="1" t="s">
        <v>14531</v>
      </c>
      <c r="E21912" s="1" t="s">
        <v>65</v>
      </c>
      <c r="F21912" s="1" t="s">
        <v>1067</v>
      </c>
      <c r="G21912" s="1" t="s">
        <v>1068</v>
      </c>
    </row>
    <row r="21913" spans="1:7" x14ac:dyDescent="0.25">
      <c r="A21913" s="1">
        <v>15742010</v>
      </c>
      <c r="B21913" s="1" t="s">
        <v>12995</v>
      </c>
      <c r="C21913" s="1" t="s">
        <v>12996</v>
      </c>
      <c r="D21913" s="1" t="s">
        <v>12997</v>
      </c>
      <c r="E21913" s="1" t="s">
        <v>65</v>
      </c>
      <c r="F21913" s="1" t="s">
        <v>10216</v>
      </c>
      <c r="G21913" s="1" t="s">
        <v>10217</v>
      </c>
    </row>
    <row r="21914" spans="1:7" x14ac:dyDescent="0.25">
      <c r="A21914" s="1">
        <v>15776000</v>
      </c>
      <c r="B21914" s="1" t="s">
        <v>15597</v>
      </c>
      <c r="C21914" s="1" t="s">
        <v>15598</v>
      </c>
      <c r="D21914" s="1" t="s">
        <v>15599</v>
      </c>
      <c r="E21914" s="1" t="s">
        <v>65</v>
      </c>
      <c r="F21914" s="1" t="s">
        <v>15600</v>
      </c>
      <c r="G21914" s="1" t="s">
        <v>15601</v>
      </c>
    </row>
    <row r="21915" spans="1:7" x14ac:dyDescent="0.25">
      <c r="A21915" s="1">
        <v>15776001</v>
      </c>
      <c r="B21915" s="1" t="s">
        <v>15602</v>
      </c>
      <c r="C21915" s="1" t="s">
        <v>15603</v>
      </c>
      <c r="D21915" s="1" t="s">
        <v>15604</v>
      </c>
      <c r="E21915" s="1" t="s">
        <v>65</v>
      </c>
      <c r="F21915" s="1" t="s">
        <v>15600</v>
      </c>
      <c r="G21915" s="1" t="s">
        <v>15601</v>
      </c>
    </row>
    <row r="21916" spans="1:7" x14ac:dyDescent="0.25">
      <c r="A21916" s="1">
        <v>15842006</v>
      </c>
      <c r="B21916" s="1" t="s">
        <v>15760</v>
      </c>
      <c r="C21916" s="1" t="s">
        <v>15761</v>
      </c>
      <c r="D21916" s="1" t="s">
        <v>15762</v>
      </c>
      <c r="E21916" s="1" t="s">
        <v>65</v>
      </c>
      <c r="F21916" s="1" t="s">
        <v>10216</v>
      </c>
      <c r="G21916" s="1" t="s">
        <v>10217</v>
      </c>
    </row>
    <row r="21917" spans="1:7" x14ac:dyDescent="0.25">
      <c r="A21917" s="1">
        <v>15842011</v>
      </c>
      <c r="B21917" s="1" t="s">
        <v>15763</v>
      </c>
      <c r="C21917" s="1" t="s">
        <v>15764</v>
      </c>
      <c r="D21917" s="1" t="s">
        <v>15765</v>
      </c>
      <c r="E21917" s="1" t="s">
        <v>65</v>
      </c>
      <c r="F21917" s="1" t="s">
        <v>10216</v>
      </c>
      <c r="G21917" s="1" t="s">
        <v>10217</v>
      </c>
    </row>
    <row r="21918" spans="1:7" x14ac:dyDescent="0.25">
      <c r="A21918" s="1">
        <v>15842053</v>
      </c>
      <c r="B21918" s="1" t="s">
        <v>54186</v>
      </c>
      <c r="C21918" s="1" t="s">
        <v>54187</v>
      </c>
      <c r="D21918" s="1" t="s">
        <v>15795</v>
      </c>
      <c r="E21918" s="1" t="s">
        <v>65</v>
      </c>
      <c r="F21918" s="1" t="s">
        <v>10216</v>
      </c>
      <c r="G21918" s="1" t="s">
        <v>10217</v>
      </c>
    </row>
    <row r="21919" spans="1:7" x14ac:dyDescent="0.25">
      <c r="B21919" s="1" t="s">
        <v>54188</v>
      </c>
      <c r="C21919" s="1" t="s">
        <v>54189</v>
      </c>
      <c r="D21919" s="1" t="s">
        <v>54190</v>
      </c>
      <c r="E21919" s="1" t="s">
        <v>66</v>
      </c>
      <c r="G21919" s="1" t="s">
        <v>199</v>
      </c>
    </row>
    <row r="21920" spans="1:7" x14ac:dyDescent="0.25">
      <c r="B21920" s="1" t="s">
        <v>54191</v>
      </c>
      <c r="C21920" s="1" t="s">
        <v>54192</v>
      </c>
      <c r="D21920" s="1" t="s">
        <v>54193</v>
      </c>
      <c r="E21920" s="1" t="s">
        <v>66</v>
      </c>
      <c r="F21920" s="1" t="s">
        <v>382</v>
      </c>
      <c r="G21920" s="1" t="s">
        <v>383</v>
      </c>
    </row>
    <row r="21921" spans="1:7" x14ac:dyDescent="0.25">
      <c r="B21921" s="1" t="s">
        <v>54194</v>
      </c>
      <c r="C21921" s="1" t="s">
        <v>54195</v>
      </c>
      <c r="D21921" s="1" t="s">
        <v>54196</v>
      </c>
      <c r="E21921" s="1" t="s">
        <v>66</v>
      </c>
      <c r="F21921" s="1" t="s">
        <v>382</v>
      </c>
      <c r="G21921" s="1" t="s">
        <v>383</v>
      </c>
    </row>
    <row r="21922" spans="1:7" x14ac:dyDescent="0.25">
      <c r="B21922" s="1" t="s">
        <v>54197</v>
      </c>
      <c r="C21922" s="1" t="s">
        <v>54198</v>
      </c>
      <c r="D21922" s="1" t="s">
        <v>54199</v>
      </c>
      <c r="E21922" s="1" t="s">
        <v>66</v>
      </c>
      <c r="F21922" s="1" t="s">
        <v>563</v>
      </c>
      <c r="G21922" s="1" t="s">
        <v>564</v>
      </c>
    </row>
    <row r="21923" spans="1:7" x14ac:dyDescent="0.25">
      <c r="B21923" s="1" t="s">
        <v>54200</v>
      </c>
      <c r="C21923" s="1" t="s">
        <v>54201</v>
      </c>
      <c r="D21923" s="1" t="s">
        <v>54202</v>
      </c>
      <c r="E21923" s="1" t="s">
        <v>66</v>
      </c>
      <c r="F21923" s="1" t="s">
        <v>382</v>
      </c>
      <c r="G21923" s="1" t="s">
        <v>383</v>
      </c>
    </row>
    <row r="21924" spans="1:7" x14ac:dyDescent="0.25">
      <c r="B21924" s="1" t="s">
        <v>54203</v>
      </c>
      <c r="C21924" s="1" t="s">
        <v>54204</v>
      </c>
      <c r="D21924" s="1" t="s">
        <v>54205</v>
      </c>
      <c r="E21924" s="1" t="s">
        <v>65</v>
      </c>
      <c r="F21924" s="1" t="s">
        <v>387</v>
      </c>
      <c r="G21924" s="1" t="s">
        <v>388</v>
      </c>
    </row>
    <row r="21925" spans="1:7" x14ac:dyDescent="0.25">
      <c r="B21925" s="1" t="s">
        <v>48834</v>
      </c>
      <c r="C21925" s="1" t="s">
        <v>48835</v>
      </c>
      <c r="D21925" s="1" t="s">
        <v>48836</v>
      </c>
      <c r="E21925" s="1" t="s">
        <v>65</v>
      </c>
      <c r="F21925" s="1" t="s">
        <v>387</v>
      </c>
      <c r="G21925" s="1" t="s">
        <v>388</v>
      </c>
    </row>
    <row r="21926" spans="1:7" x14ac:dyDescent="0.25">
      <c r="B21926" s="1" t="s">
        <v>54206</v>
      </c>
      <c r="C21926" s="1" t="s">
        <v>54207</v>
      </c>
      <c r="D21926" s="1" t="s">
        <v>54208</v>
      </c>
      <c r="E21926" s="1" t="s">
        <v>65</v>
      </c>
      <c r="F21926" s="1" t="s">
        <v>171</v>
      </c>
      <c r="G21926" s="1" t="s">
        <v>172</v>
      </c>
    </row>
    <row r="21927" spans="1:7" x14ac:dyDescent="0.25">
      <c r="A21927" s="1">
        <v>33009398</v>
      </c>
      <c r="B21927" s="1" t="s">
        <v>54209</v>
      </c>
      <c r="C21927" s="1" t="s">
        <v>54209</v>
      </c>
      <c r="D21927" s="1" t="s">
        <v>54209</v>
      </c>
      <c r="G21927" s="1" t="s">
        <v>199</v>
      </c>
    </row>
    <row r="21928" spans="1:7" x14ac:dyDescent="0.25">
      <c r="B21928" s="1" t="s">
        <v>54210</v>
      </c>
      <c r="C21928" s="1" t="s">
        <v>54211</v>
      </c>
      <c r="D21928" s="1" t="s">
        <v>54211</v>
      </c>
      <c r="E21928" s="1" t="s">
        <v>66</v>
      </c>
      <c r="F21928" s="1" t="s">
        <v>356</v>
      </c>
      <c r="G21928" s="1" t="s">
        <v>357</v>
      </c>
    </row>
    <row r="21929" spans="1:7" x14ac:dyDescent="0.25">
      <c r="B21929" s="1" t="s">
        <v>54212</v>
      </c>
      <c r="C21929" s="1" t="s">
        <v>54213</v>
      </c>
      <c r="D21929" s="1" t="s">
        <v>54214</v>
      </c>
      <c r="E21929" s="1" t="s">
        <v>66</v>
      </c>
      <c r="F21929" s="1" t="s">
        <v>144</v>
      </c>
      <c r="G21929" s="1" t="s">
        <v>145</v>
      </c>
    </row>
    <row r="21930" spans="1:7" x14ac:dyDescent="0.25">
      <c r="A21930" s="1">
        <v>35520361</v>
      </c>
      <c r="B21930" s="1" t="s">
        <v>1137</v>
      </c>
      <c r="C21930" s="1" t="s">
        <v>1138</v>
      </c>
      <c r="D21930" s="1" t="s">
        <v>1139</v>
      </c>
      <c r="E21930" s="1" t="s">
        <v>65</v>
      </c>
      <c r="F21930" s="1" t="s">
        <v>2488</v>
      </c>
      <c r="G21930" s="1" t="s">
        <v>2489</v>
      </c>
    </row>
    <row r="21931" spans="1:7" x14ac:dyDescent="0.25">
      <c r="A21931" s="1">
        <v>35520362</v>
      </c>
      <c r="B21931" s="1" t="s">
        <v>54215</v>
      </c>
      <c r="C21931" s="1" t="s">
        <v>54216</v>
      </c>
      <c r="D21931" s="1" t="s">
        <v>54217</v>
      </c>
      <c r="E21931" s="1" t="s">
        <v>66</v>
      </c>
      <c r="F21931" s="1" t="s">
        <v>214</v>
      </c>
      <c r="G21931" s="1" t="s">
        <v>215</v>
      </c>
    </row>
    <row r="21932" spans="1:7" x14ac:dyDescent="0.25">
      <c r="A21932" s="1">
        <v>35520363</v>
      </c>
      <c r="B21932" s="1" t="s">
        <v>54218</v>
      </c>
      <c r="C21932" s="1" t="s">
        <v>54219</v>
      </c>
      <c r="D21932" s="1" t="s">
        <v>54220</v>
      </c>
      <c r="E21932" s="1" t="s">
        <v>66</v>
      </c>
      <c r="F21932" s="1" t="s">
        <v>214</v>
      </c>
      <c r="G21932" s="1" t="s">
        <v>215</v>
      </c>
    </row>
    <row r="21933" spans="1:7" x14ac:dyDescent="0.25">
      <c r="A21933" s="1">
        <v>35201165</v>
      </c>
      <c r="B21933" s="1" t="s">
        <v>26228</v>
      </c>
      <c r="C21933" s="1" t="s">
        <v>26228</v>
      </c>
      <c r="D21933" s="1" t="s">
        <v>26228</v>
      </c>
      <c r="G21933" s="1" t="s">
        <v>199</v>
      </c>
    </row>
    <row r="21934" spans="1:7" x14ac:dyDescent="0.25">
      <c r="B21934" s="1" t="s">
        <v>10552</v>
      </c>
      <c r="C21934" s="1" t="s">
        <v>10553</v>
      </c>
      <c r="D21934" s="1" t="s">
        <v>10554</v>
      </c>
      <c r="E21934" s="1" t="s">
        <v>66</v>
      </c>
      <c r="F21934" s="1" t="s">
        <v>54221</v>
      </c>
      <c r="G21934" s="1" t="s">
        <v>54222</v>
      </c>
    </row>
    <row r="21935" spans="1:7" x14ac:dyDescent="0.25">
      <c r="B21935" s="1" t="s">
        <v>51002</v>
      </c>
      <c r="C21935" s="1" t="s">
        <v>54223</v>
      </c>
      <c r="D21935" s="1" t="s">
        <v>51004</v>
      </c>
      <c r="E21935" s="1" t="s">
        <v>65</v>
      </c>
      <c r="G21935" s="1" t="s">
        <v>199</v>
      </c>
    </row>
    <row r="21936" spans="1:7" x14ac:dyDescent="0.25">
      <c r="B21936" s="1" t="s">
        <v>13125</v>
      </c>
      <c r="C21936" s="1" t="s">
        <v>13126</v>
      </c>
      <c r="D21936" s="1" t="s">
        <v>13127</v>
      </c>
      <c r="E21936" s="1" t="s">
        <v>66</v>
      </c>
      <c r="F21936" s="1" t="s">
        <v>54224</v>
      </c>
      <c r="G21936" s="1" t="s">
        <v>199</v>
      </c>
    </row>
    <row r="21937" spans="1:7" x14ac:dyDescent="0.25">
      <c r="B21937" s="1" t="s">
        <v>54225</v>
      </c>
      <c r="C21937" s="1" t="s">
        <v>54226</v>
      </c>
      <c r="D21937" s="1" t="s">
        <v>54227</v>
      </c>
      <c r="E21937" s="1" t="s">
        <v>65</v>
      </c>
      <c r="F21937" s="1" t="s">
        <v>563</v>
      </c>
      <c r="G21937" s="1" t="s">
        <v>564</v>
      </c>
    </row>
    <row r="21938" spans="1:7" x14ac:dyDescent="0.25">
      <c r="B21938" s="1" t="s">
        <v>54228</v>
      </c>
      <c r="C21938" s="1" t="s">
        <v>54228</v>
      </c>
      <c r="D21938" s="1" t="s">
        <v>54228</v>
      </c>
      <c r="E21938" s="1" t="s">
        <v>66</v>
      </c>
      <c r="G21938" s="1" t="s">
        <v>199</v>
      </c>
    </row>
    <row r="21939" spans="1:7" x14ac:dyDescent="0.25">
      <c r="B21939" s="1" t="s">
        <v>54229</v>
      </c>
      <c r="C21939" s="1" t="s">
        <v>54229</v>
      </c>
      <c r="D21939" s="1" t="s">
        <v>54229</v>
      </c>
      <c r="E21939" s="1" t="s">
        <v>66</v>
      </c>
      <c r="G21939" s="1" t="s">
        <v>199</v>
      </c>
    </row>
    <row r="21940" spans="1:7" x14ac:dyDescent="0.25">
      <c r="B21940" s="1" t="s">
        <v>35441</v>
      </c>
      <c r="C21940" s="1" t="s">
        <v>35442</v>
      </c>
      <c r="D21940" s="1" t="s">
        <v>35443</v>
      </c>
      <c r="E21940" s="1" t="s">
        <v>66</v>
      </c>
      <c r="F21940" s="1" t="s">
        <v>1266</v>
      </c>
      <c r="G21940" s="1" t="s">
        <v>1267</v>
      </c>
    </row>
    <row r="21941" spans="1:7" x14ac:dyDescent="0.25">
      <c r="B21941" s="1" t="s">
        <v>54230</v>
      </c>
      <c r="C21941" s="1" t="s">
        <v>35447</v>
      </c>
      <c r="D21941" s="1" t="s">
        <v>35448</v>
      </c>
      <c r="E21941" s="1" t="s">
        <v>66</v>
      </c>
      <c r="G21941" s="1" t="s">
        <v>199</v>
      </c>
    </row>
    <row r="21942" spans="1:7" x14ac:dyDescent="0.25">
      <c r="B21942" s="1" t="s">
        <v>54231</v>
      </c>
      <c r="C21942" s="1" t="s">
        <v>54231</v>
      </c>
      <c r="D21942" s="1" t="s">
        <v>54231</v>
      </c>
      <c r="E21942" s="1" t="s">
        <v>66</v>
      </c>
      <c r="G21942" s="1" t="s">
        <v>199</v>
      </c>
    </row>
    <row r="21943" spans="1:7" x14ac:dyDescent="0.25">
      <c r="B21943" s="1" t="s">
        <v>54232</v>
      </c>
      <c r="C21943" s="1" t="s">
        <v>54232</v>
      </c>
      <c r="D21943" s="1" t="s">
        <v>54232</v>
      </c>
      <c r="E21943" s="1" t="s">
        <v>66</v>
      </c>
      <c r="F21943" s="1" t="s">
        <v>480</v>
      </c>
      <c r="G21943" s="1" t="s">
        <v>481</v>
      </c>
    </row>
    <row r="21944" spans="1:7" x14ac:dyDescent="0.25">
      <c r="B21944" s="1" t="s">
        <v>54233</v>
      </c>
      <c r="C21944" s="1" t="s">
        <v>54233</v>
      </c>
      <c r="D21944" s="1" t="s">
        <v>54233</v>
      </c>
      <c r="E21944" s="1" t="s">
        <v>66</v>
      </c>
      <c r="F21944" s="1" t="s">
        <v>480</v>
      </c>
      <c r="G21944" s="1" t="s">
        <v>481</v>
      </c>
    </row>
    <row r="21945" spans="1:7" x14ac:dyDescent="0.25">
      <c r="B21945" s="1" t="s">
        <v>15353</v>
      </c>
      <c r="C21945" s="1" t="s">
        <v>15354</v>
      </c>
      <c r="D21945" s="1" t="s">
        <v>15355</v>
      </c>
      <c r="E21945" s="1" t="s">
        <v>66</v>
      </c>
      <c r="F21945" s="1" t="s">
        <v>54221</v>
      </c>
      <c r="G21945" s="1" t="s">
        <v>54222</v>
      </c>
    </row>
    <row r="21946" spans="1:7" x14ac:dyDescent="0.25">
      <c r="A21946" s="1">
        <v>35520366</v>
      </c>
      <c r="B21946" s="1" t="s">
        <v>39992</v>
      </c>
      <c r="C21946" s="1" t="s">
        <v>39993</v>
      </c>
      <c r="D21946" s="1" t="s">
        <v>39994</v>
      </c>
      <c r="E21946" s="1" t="s">
        <v>66</v>
      </c>
      <c r="F21946" s="1" t="s">
        <v>2196</v>
      </c>
      <c r="G21946" s="1" t="s">
        <v>2197</v>
      </c>
    </row>
    <row r="21947" spans="1:7" x14ac:dyDescent="0.25">
      <c r="A21947" s="1">
        <v>35520367</v>
      </c>
      <c r="B21947" s="1" t="s">
        <v>54234</v>
      </c>
      <c r="C21947" s="1" t="s">
        <v>54235</v>
      </c>
      <c r="D21947" s="1" t="s">
        <v>54236</v>
      </c>
      <c r="E21947" s="1" t="s">
        <v>65</v>
      </c>
      <c r="F21947" s="1" t="s">
        <v>2196</v>
      </c>
      <c r="G21947" s="1" t="s">
        <v>2197</v>
      </c>
    </row>
    <row r="21948" spans="1:7" x14ac:dyDescent="0.25">
      <c r="A21948" s="1">
        <v>33901151</v>
      </c>
      <c r="B21948" s="1" t="s">
        <v>54237</v>
      </c>
      <c r="C21948" s="1" t="s">
        <v>54238</v>
      </c>
      <c r="D21948" s="1" t="s">
        <v>54239</v>
      </c>
      <c r="E21948" s="1" t="s">
        <v>66</v>
      </c>
      <c r="F21948" s="1" t="s">
        <v>267</v>
      </c>
      <c r="G21948" s="1" t="s">
        <v>268</v>
      </c>
    </row>
    <row r="21949" spans="1:7" x14ac:dyDescent="0.25">
      <c r="A21949" s="1">
        <v>33901150</v>
      </c>
      <c r="B21949" s="1" t="s">
        <v>54240</v>
      </c>
      <c r="C21949" s="1" t="s">
        <v>54241</v>
      </c>
      <c r="D21949" s="1" t="s">
        <v>54242</v>
      </c>
      <c r="E21949" s="1" t="s">
        <v>66</v>
      </c>
      <c r="F21949" s="1" t="s">
        <v>267</v>
      </c>
      <c r="G21949" s="1" t="s">
        <v>268</v>
      </c>
    </row>
    <row r="21950" spans="1:7" x14ac:dyDescent="0.25">
      <c r="A21950" s="1">
        <v>33901149</v>
      </c>
      <c r="B21950" s="1" t="s">
        <v>54243</v>
      </c>
      <c r="C21950" s="1" t="s">
        <v>54244</v>
      </c>
      <c r="D21950" s="1" t="s">
        <v>54245</v>
      </c>
      <c r="E21950" s="1" t="s">
        <v>66</v>
      </c>
      <c r="F21950" s="1" t="s">
        <v>267</v>
      </c>
      <c r="G21950" s="1" t="s">
        <v>268</v>
      </c>
    </row>
    <row r="21951" spans="1:7" x14ac:dyDescent="0.25">
      <c r="A21951" s="1">
        <v>33901148</v>
      </c>
      <c r="B21951" s="1" t="s">
        <v>54246</v>
      </c>
      <c r="C21951" s="1" t="s">
        <v>54247</v>
      </c>
      <c r="D21951" s="1" t="s">
        <v>54248</v>
      </c>
      <c r="E21951" s="1" t="s">
        <v>66</v>
      </c>
      <c r="F21951" s="1" t="s">
        <v>267</v>
      </c>
      <c r="G21951" s="1" t="s">
        <v>268</v>
      </c>
    </row>
    <row r="21952" spans="1:7" x14ac:dyDescent="0.25">
      <c r="A21952" s="1">
        <v>19842124</v>
      </c>
      <c r="B21952" s="1" t="s">
        <v>54249</v>
      </c>
      <c r="C21952" s="1" t="s">
        <v>54250</v>
      </c>
      <c r="D21952" s="1" t="s">
        <v>54251</v>
      </c>
      <c r="E21952" s="1" t="s">
        <v>66</v>
      </c>
      <c r="F21952" s="1" t="s">
        <v>45431</v>
      </c>
      <c r="G21952" s="1" t="s">
        <v>45432</v>
      </c>
    </row>
    <row r="21953" spans="2:7" x14ac:dyDescent="0.25">
      <c r="B21953" s="1" t="s">
        <v>51979</v>
      </c>
      <c r="C21953" s="1" t="s">
        <v>51980</v>
      </c>
      <c r="D21953" s="1" t="s">
        <v>51981</v>
      </c>
      <c r="E21953" s="1" t="s">
        <v>66</v>
      </c>
      <c r="F21953" s="1" t="s">
        <v>47570</v>
      </c>
      <c r="G21953" s="1" t="s">
        <v>199</v>
      </c>
    </row>
    <row r="21954" spans="2:7" x14ac:dyDescent="0.25">
      <c r="B21954" s="1" t="s">
        <v>51994</v>
      </c>
      <c r="C21954" s="1" t="s">
        <v>51995</v>
      </c>
      <c r="D21954" s="1" t="s">
        <v>51996</v>
      </c>
      <c r="E21954" s="1" t="s">
        <v>66</v>
      </c>
      <c r="F21954" s="1" t="s">
        <v>47570</v>
      </c>
      <c r="G21954" s="1" t="s">
        <v>199</v>
      </c>
    </row>
    <row r="21955" spans="2:7" x14ac:dyDescent="0.25">
      <c r="B21955" s="1" t="s">
        <v>52191</v>
      </c>
      <c r="C21955" s="1" t="s">
        <v>52192</v>
      </c>
      <c r="D21955" s="1" t="s">
        <v>52193</v>
      </c>
      <c r="E21955" s="1" t="s">
        <v>66</v>
      </c>
      <c r="F21955" s="1" t="s">
        <v>47570</v>
      </c>
      <c r="G21955" s="1" t="s">
        <v>199</v>
      </c>
    </row>
    <row r="21956" spans="2:7" x14ac:dyDescent="0.25">
      <c r="B21956" s="1" t="s">
        <v>52194</v>
      </c>
      <c r="C21956" s="1" t="s">
        <v>52195</v>
      </c>
      <c r="D21956" s="1" t="s">
        <v>52196</v>
      </c>
      <c r="E21956" s="1" t="s">
        <v>66</v>
      </c>
      <c r="F21956" s="1" t="s">
        <v>47570</v>
      </c>
      <c r="G21956" s="1" t="s">
        <v>199</v>
      </c>
    </row>
    <row r="21957" spans="2:7" x14ac:dyDescent="0.25">
      <c r="B21957" s="1" t="s">
        <v>5758</v>
      </c>
      <c r="C21957" s="1" t="s">
        <v>5759</v>
      </c>
      <c r="D21957" s="1" t="s">
        <v>5760</v>
      </c>
      <c r="E21957" s="1" t="s">
        <v>66</v>
      </c>
      <c r="F21957" s="1" t="s">
        <v>47570</v>
      </c>
      <c r="G21957" s="1" t="s">
        <v>199</v>
      </c>
    </row>
    <row r="21958" spans="2:7" x14ac:dyDescent="0.25">
      <c r="B21958" s="1" t="s">
        <v>52197</v>
      </c>
      <c r="C21958" s="1" t="s">
        <v>52198</v>
      </c>
      <c r="D21958" s="1" t="s">
        <v>52199</v>
      </c>
      <c r="E21958" s="1" t="s">
        <v>66</v>
      </c>
      <c r="F21958" s="1" t="s">
        <v>47570</v>
      </c>
      <c r="G21958" s="1" t="s">
        <v>199</v>
      </c>
    </row>
    <row r="21959" spans="2:7" x14ac:dyDescent="0.25">
      <c r="B21959" s="1" t="s">
        <v>52200</v>
      </c>
      <c r="C21959" s="1" t="s">
        <v>52201</v>
      </c>
      <c r="D21959" s="1" t="s">
        <v>52202</v>
      </c>
      <c r="E21959" s="1" t="s">
        <v>66</v>
      </c>
      <c r="F21959" s="1" t="s">
        <v>47570</v>
      </c>
      <c r="G21959" s="1" t="s">
        <v>199</v>
      </c>
    </row>
    <row r="21960" spans="2:7" x14ac:dyDescent="0.25">
      <c r="B21960" s="1" t="s">
        <v>34936</v>
      </c>
      <c r="C21960" s="1" t="s">
        <v>34937</v>
      </c>
      <c r="D21960" s="1" t="s">
        <v>34938</v>
      </c>
      <c r="E21960" s="1" t="s">
        <v>66</v>
      </c>
      <c r="F21960" s="1" t="s">
        <v>3175</v>
      </c>
      <c r="G21960" s="1" t="s">
        <v>3176</v>
      </c>
    </row>
    <row r="21961" spans="2:7" x14ac:dyDescent="0.25">
      <c r="B21961" s="1" t="s">
        <v>54252</v>
      </c>
      <c r="C21961" s="1" t="s">
        <v>54253</v>
      </c>
      <c r="D21961" s="1" t="s">
        <v>54254</v>
      </c>
      <c r="E21961" s="1" t="s">
        <v>66</v>
      </c>
      <c r="G21961" s="1" t="s">
        <v>199</v>
      </c>
    </row>
    <row r="21962" spans="2:7" x14ac:dyDescent="0.25">
      <c r="B21962" s="1" t="s">
        <v>54255</v>
      </c>
      <c r="C21962" s="1" t="s">
        <v>54256</v>
      </c>
      <c r="D21962" s="1" t="s">
        <v>54257</v>
      </c>
      <c r="E21962" s="1" t="s">
        <v>66</v>
      </c>
      <c r="F21962" s="1" t="s">
        <v>480</v>
      </c>
      <c r="G21962" s="1" t="s">
        <v>481</v>
      </c>
    </row>
    <row r="21963" spans="2:7" x14ac:dyDescent="0.25">
      <c r="B21963" s="1" t="s">
        <v>54258</v>
      </c>
      <c r="C21963" s="1" t="s">
        <v>54259</v>
      </c>
      <c r="D21963" s="1" t="s">
        <v>54260</v>
      </c>
      <c r="E21963" s="1" t="s">
        <v>66</v>
      </c>
      <c r="F21963" s="1" t="s">
        <v>480</v>
      </c>
      <c r="G21963" s="1" t="s">
        <v>481</v>
      </c>
    </row>
    <row r="21964" spans="2:7" x14ac:dyDescent="0.25">
      <c r="B21964" s="1" t="s">
        <v>54261</v>
      </c>
      <c r="C21964" s="1" t="s">
        <v>54262</v>
      </c>
      <c r="D21964" s="1" t="s">
        <v>54263</v>
      </c>
      <c r="E21964" s="1" t="s">
        <v>66</v>
      </c>
      <c r="F21964" s="1" t="s">
        <v>480</v>
      </c>
      <c r="G21964" s="1" t="s">
        <v>481</v>
      </c>
    </row>
    <row r="21965" spans="2:7" x14ac:dyDescent="0.25">
      <c r="B21965" s="1" t="s">
        <v>54264</v>
      </c>
      <c r="C21965" s="1" t="s">
        <v>54265</v>
      </c>
      <c r="D21965" s="1" t="s">
        <v>54266</v>
      </c>
      <c r="E21965" s="1" t="s">
        <v>66</v>
      </c>
      <c r="F21965" s="1" t="s">
        <v>480</v>
      </c>
      <c r="G21965" s="1" t="s">
        <v>481</v>
      </c>
    </row>
    <row r="21966" spans="2:7" x14ac:dyDescent="0.25">
      <c r="B21966" s="1" t="s">
        <v>54267</v>
      </c>
      <c r="C21966" s="1" t="s">
        <v>54268</v>
      </c>
      <c r="D21966" s="1" t="s">
        <v>54269</v>
      </c>
      <c r="E21966" s="1" t="s">
        <v>66</v>
      </c>
      <c r="F21966" s="1" t="s">
        <v>480</v>
      </c>
      <c r="G21966" s="1" t="s">
        <v>481</v>
      </c>
    </row>
    <row r="21967" spans="2:7" x14ac:dyDescent="0.25">
      <c r="B21967" s="1" t="s">
        <v>54270</v>
      </c>
      <c r="C21967" s="1" t="s">
        <v>54271</v>
      </c>
      <c r="D21967" s="1" t="s">
        <v>54272</v>
      </c>
      <c r="E21967" s="1" t="s">
        <v>66</v>
      </c>
      <c r="F21967" s="1" t="s">
        <v>480</v>
      </c>
      <c r="G21967" s="1" t="s">
        <v>481</v>
      </c>
    </row>
    <row r="21968" spans="2:7" x14ac:dyDescent="0.25">
      <c r="B21968" s="1" t="s">
        <v>54273</v>
      </c>
      <c r="C21968" s="1" t="s">
        <v>54274</v>
      </c>
      <c r="D21968" s="1" t="s">
        <v>54275</v>
      </c>
      <c r="E21968" s="1" t="s">
        <v>66</v>
      </c>
      <c r="F21968" s="1" t="s">
        <v>480</v>
      </c>
      <c r="G21968" s="1" t="s">
        <v>481</v>
      </c>
    </row>
    <row r="21969" spans="1:7" x14ac:dyDescent="0.25">
      <c r="B21969" s="1" t="s">
        <v>54276</v>
      </c>
      <c r="C21969" s="1" t="s">
        <v>54277</v>
      </c>
      <c r="D21969" s="1" t="s">
        <v>54278</v>
      </c>
      <c r="E21969" s="1" t="s">
        <v>66</v>
      </c>
      <c r="F21969" s="1" t="s">
        <v>480</v>
      </c>
      <c r="G21969" s="1" t="s">
        <v>481</v>
      </c>
    </row>
    <row r="21970" spans="1:7" x14ac:dyDescent="0.25">
      <c r="B21970" s="1" t="s">
        <v>54279</v>
      </c>
      <c r="C21970" s="1" t="s">
        <v>54279</v>
      </c>
      <c r="D21970" s="1" t="s">
        <v>54279</v>
      </c>
      <c r="E21970" s="1" t="s">
        <v>66</v>
      </c>
      <c r="G21970" s="1" t="s">
        <v>199</v>
      </c>
    </row>
    <row r="21971" spans="1:7" x14ac:dyDescent="0.25">
      <c r="B21971" s="1" t="s">
        <v>54280</v>
      </c>
      <c r="C21971" s="1" t="s">
        <v>54280</v>
      </c>
      <c r="D21971" s="1" t="s">
        <v>54280</v>
      </c>
      <c r="E21971" s="1" t="s">
        <v>66</v>
      </c>
      <c r="F21971" s="1" t="s">
        <v>42016</v>
      </c>
      <c r="G21971" s="1" t="s">
        <v>42017</v>
      </c>
    </row>
    <row r="21972" spans="1:7" x14ac:dyDescent="0.25">
      <c r="B21972" s="1" t="s">
        <v>54281</v>
      </c>
      <c r="C21972" s="1" t="s">
        <v>54281</v>
      </c>
      <c r="D21972" s="1" t="s">
        <v>54281</v>
      </c>
      <c r="E21972" s="1" t="s">
        <v>66</v>
      </c>
      <c r="G21972" s="1" t="s">
        <v>199</v>
      </c>
    </row>
    <row r="21973" spans="1:7" x14ac:dyDescent="0.25">
      <c r="B21973" s="1" t="s">
        <v>54282</v>
      </c>
      <c r="C21973" s="1" t="s">
        <v>54282</v>
      </c>
      <c r="D21973" s="1" t="s">
        <v>54282</v>
      </c>
      <c r="E21973" s="1" t="s">
        <v>66</v>
      </c>
      <c r="G21973" s="1" t="s">
        <v>199</v>
      </c>
    </row>
    <row r="21974" spans="1:7" x14ac:dyDescent="0.25">
      <c r="B21974" s="1" t="s">
        <v>54283</v>
      </c>
      <c r="C21974" s="1" t="s">
        <v>54283</v>
      </c>
      <c r="D21974" s="1" t="s">
        <v>54283</v>
      </c>
      <c r="E21974" s="1" t="s">
        <v>66</v>
      </c>
      <c r="G21974" s="1" t="s">
        <v>199</v>
      </c>
    </row>
    <row r="21975" spans="1:7" x14ac:dyDescent="0.25">
      <c r="B21975" s="1" t="s">
        <v>54284</v>
      </c>
      <c r="C21975" s="1" t="s">
        <v>54284</v>
      </c>
      <c r="D21975" s="1" t="s">
        <v>54284</v>
      </c>
      <c r="E21975" s="1" t="s">
        <v>66</v>
      </c>
      <c r="G21975" s="1" t="s">
        <v>199</v>
      </c>
    </row>
    <row r="21976" spans="1:7" x14ac:dyDescent="0.25">
      <c r="A21976" s="1">
        <v>37140543</v>
      </c>
      <c r="B21976" s="1" t="s">
        <v>54285</v>
      </c>
      <c r="C21976" s="1" t="s">
        <v>54285</v>
      </c>
      <c r="D21976" s="1" t="s">
        <v>54285</v>
      </c>
      <c r="G21976" s="1" t="s">
        <v>199</v>
      </c>
    </row>
    <row r="21977" spans="1:7" x14ac:dyDescent="0.25">
      <c r="A21977" s="1">
        <v>37140544</v>
      </c>
      <c r="B21977" s="1" t="s">
        <v>54286</v>
      </c>
      <c r="C21977" s="1" t="s">
        <v>54286</v>
      </c>
      <c r="D21977" s="1" t="s">
        <v>54286</v>
      </c>
      <c r="G21977" s="1" t="s">
        <v>199</v>
      </c>
    </row>
    <row r="21978" spans="1:7" x14ac:dyDescent="0.25">
      <c r="B21978" s="1" t="s">
        <v>54287</v>
      </c>
      <c r="C21978" s="1" t="s">
        <v>54288</v>
      </c>
      <c r="D21978" s="1" t="s">
        <v>54289</v>
      </c>
      <c r="E21978" s="1" t="s">
        <v>66</v>
      </c>
      <c r="F21978" s="1" t="s">
        <v>43453</v>
      </c>
      <c r="G21978" s="1" t="s">
        <v>43454</v>
      </c>
    </row>
    <row r="21979" spans="1:7" x14ac:dyDescent="0.25">
      <c r="B21979" s="1" t="s">
        <v>54290</v>
      </c>
      <c r="C21979" s="1" t="s">
        <v>54291</v>
      </c>
      <c r="D21979" s="1" t="s">
        <v>54292</v>
      </c>
      <c r="E21979" s="1" t="s">
        <v>66</v>
      </c>
      <c r="G21979" s="1" t="s">
        <v>199</v>
      </c>
    </row>
    <row r="21980" spans="1:7" x14ac:dyDescent="0.25">
      <c r="B21980" s="1" t="s">
        <v>54293</v>
      </c>
      <c r="C21980" s="1" t="s">
        <v>54294</v>
      </c>
      <c r="D21980" s="1" t="s">
        <v>54295</v>
      </c>
      <c r="E21980" s="1" t="s">
        <v>66</v>
      </c>
      <c r="G21980" s="1" t="s">
        <v>199</v>
      </c>
    </row>
    <row r="21981" spans="1:7" x14ac:dyDescent="0.25">
      <c r="B21981" s="1" t="s">
        <v>54296</v>
      </c>
      <c r="C21981" s="1" t="s">
        <v>54297</v>
      </c>
      <c r="D21981" s="1" t="s">
        <v>54298</v>
      </c>
      <c r="E21981" s="1" t="s">
        <v>66</v>
      </c>
      <c r="G21981" s="1" t="s">
        <v>199</v>
      </c>
    </row>
    <row r="21982" spans="1:7" x14ac:dyDescent="0.25">
      <c r="B21982" s="1" t="s">
        <v>54299</v>
      </c>
      <c r="C21982" s="1" t="s">
        <v>54300</v>
      </c>
      <c r="D21982" s="1" t="s">
        <v>54301</v>
      </c>
      <c r="E21982" s="1" t="s">
        <v>66</v>
      </c>
      <c r="G21982" s="1" t="s">
        <v>199</v>
      </c>
    </row>
    <row r="21983" spans="1:7" x14ac:dyDescent="0.25">
      <c r="B21983" s="1" t="s">
        <v>54302</v>
      </c>
      <c r="C21983" s="1" t="s">
        <v>54303</v>
      </c>
      <c r="D21983" s="1" t="s">
        <v>54304</v>
      </c>
      <c r="E21983" s="1" t="s">
        <v>66</v>
      </c>
      <c r="F21983" s="1" t="s">
        <v>498</v>
      </c>
      <c r="G21983" s="1" t="s">
        <v>499</v>
      </c>
    </row>
    <row r="21984" spans="1:7" x14ac:dyDescent="0.25">
      <c r="B21984" s="1" t="s">
        <v>54305</v>
      </c>
      <c r="C21984" s="1" t="s">
        <v>54306</v>
      </c>
      <c r="D21984" s="1" t="s">
        <v>54307</v>
      </c>
      <c r="E21984" s="1" t="s">
        <v>66</v>
      </c>
      <c r="G21984" s="1" t="s">
        <v>199</v>
      </c>
    </row>
    <row r="21985" spans="1:7" x14ac:dyDescent="0.25">
      <c r="B21985" s="1" t="s">
        <v>53088</v>
      </c>
      <c r="C21985" s="1" t="s">
        <v>54308</v>
      </c>
      <c r="D21985" s="1" t="s">
        <v>53090</v>
      </c>
      <c r="E21985" s="1" t="s">
        <v>66</v>
      </c>
      <c r="F21985" s="1" t="s">
        <v>38067</v>
      </c>
      <c r="G21985" s="1" t="s">
        <v>38068</v>
      </c>
    </row>
    <row r="21986" spans="1:7" x14ac:dyDescent="0.25">
      <c r="B21986" s="1" t="s">
        <v>54309</v>
      </c>
      <c r="C21986" s="1" t="s">
        <v>54310</v>
      </c>
      <c r="D21986" s="1" t="s">
        <v>54311</v>
      </c>
      <c r="E21986" s="1" t="s">
        <v>66</v>
      </c>
      <c r="G21986" s="1" t="s">
        <v>199</v>
      </c>
    </row>
    <row r="21987" spans="1:7" x14ac:dyDescent="0.25">
      <c r="A21987" s="1">
        <v>35510501</v>
      </c>
      <c r="B21987" s="1" t="s">
        <v>51362</v>
      </c>
      <c r="C21987" s="1" t="s">
        <v>54312</v>
      </c>
      <c r="D21987" s="1" t="s">
        <v>54313</v>
      </c>
      <c r="E21987" s="1" t="s">
        <v>65</v>
      </c>
      <c r="F21987" s="1" t="s">
        <v>54314</v>
      </c>
      <c r="G21987" s="1" t="s">
        <v>54315</v>
      </c>
    </row>
    <row r="21988" spans="1:7" x14ac:dyDescent="0.25">
      <c r="A21988" s="1">
        <v>19718081</v>
      </c>
      <c r="B21988" s="1" t="s">
        <v>395</v>
      </c>
      <c r="C21988" s="1" t="s">
        <v>396</v>
      </c>
      <c r="D21988" s="1" t="s">
        <v>397</v>
      </c>
      <c r="E21988" s="1" t="s">
        <v>66</v>
      </c>
      <c r="F21988" s="1" t="s">
        <v>4587</v>
      </c>
      <c r="G21988" s="1" t="s">
        <v>4588</v>
      </c>
    </row>
    <row r="21989" spans="1:7" x14ac:dyDescent="0.25">
      <c r="A21989" s="1">
        <v>35520353</v>
      </c>
      <c r="B21989" s="1" t="s">
        <v>54316</v>
      </c>
      <c r="C21989" s="1" t="s">
        <v>54317</v>
      </c>
      <c r="D21989" s="1" t="s">
        <v>54318</v>
      </c>
      <c r="E21989" s="1" t="s">
        <v>65</v>
      </c>
      <c r="F21989" s="1" t="s">
        <v>2196</v>
      </c>
      <c r="G21989" s="1" t="s">
        <v>2197</v>
      </c>
    </row>
    <row r="21990" spans="1:7" x14ac:dyDescent="0.25">
      <c r="B21990" s="1" t="s">
        <v>54319</v>
      </c>
      <c r="C21990" s="1" t="s">
        <v>54320</v>
      </c>
      <c r="D21990" s="1" t="s">
        <v>54321</v>
      </c>
      <c r="E21990" s="1" t="s">
        <v>65</v>
      </c>
      <c r="F21990" s="1" t="s">
        <v>387</v>
      </c>
      <c r="G21990" s="1" t="s">
        <v>388</v>
      </c>
    </row>
    <row r="21991" spans="1:7" x14ac:dyDescent="0.25">
      <c r="B21991" s="1" t="s">
        <v>54322</v>
      </c>
      <c r="C21991" s="1" t="s">
        <v>54323</v>
      </c>
      <c r="D21991" s="1" t="s">
        <v>54324</v>
      </c>
      <c r="E21991" s="1" t="s">
        <v>66</v>
      </c>
      <c r="F21991" s="1" t="s">
        <v>149</v>
      </c>
      <c r="G21991" s="1" t="s">
        <v>150</v>
      </c>
    </row>
    <row r="21992" spans="1:7" x14ac:dyDescent="0.25">
      <c r="A21992" s="1">
        <v>37140545</v>
      </c>
      <c r="B21992" s="1" t="s">
        <v>54325</v>
      </c>
      <c r="C21992" s="1" t="s">
        <v>54325</v>
      </c>
      <c r="D21992" s="1" t="s">
        <v>54325</v>
      </c>
      <c r="G21992" s="1" t="s">
        <v>199</v>
      </c>
    </row>
    <row r="21993" spans="1:7" x14ac:dyDescent="0.25">
      <c r="A21993" s="1">
        <v>33901144</v>
      </c>
      <c r="B21993" s="1" t="s">
        <v>54326</v>
      </c>
      <c r="C21993" s="1" t="s">
        <v>54327</v>
      </c>
      <c r="D21993" s="1" t="s">
        <v>54328</v>
      </c>
      <c r="E21993" s="1" t="s">
        <v>65</v>
      </c>
      <c r="F21993" s="1" t="s">
        <v>387</v>
      </c>
      <c r="G21993" s="1" t="s">
        <v>388</v>
      </c>
    </row>
    <row r="21994" spans="1:7" x14ac:dyDescent="0.25">
      <c r="A21994" s="1">
        <v>33901145</v>
      </c>
      <c r="B21994" s="1" t="s">
        <v>54329</v>
      </c>
      <c r="C21994" s="1" t="s">
        <v>54330</v>
      </c>
      <c r="D21994" s="1" t="s">
        <v>54331</v>
      </c>
      <c r="E21994" s="1" t="s">
        <v>65</v>
      </c>
      <c r="F21994" s="1" t="s">
        <v>387</v>
      </c>
      <c r="G21994" s="1" t="s">
        <v>388</v>
      </c>
    </row>
    <row r="21995" spans="1:7" x14ac:dyDescent="0.25">
      <c r="A21995" s="1">
        <v>33901146</v>
      </c>
      <c r="B21995" s="1" t="s">
        <v>54332</v>
      </c>
      <c r="C21995" s="1" t="s">
        <v>54333</v>
      </c>
      <c r="D21995" s="1" t="s">
        <v>54334</v>
      </c>
      <c r="E21995" s="1" t="s">
        <v>66</v>
      </c>
      <c r="F21995" s="1" t="s">
        <v>387</v>
      </c>
      <c r="G21995" s="1" t="s">
        <v>388</v>
      </c>
    </row>
    <row r="21996" spans="1:7" x14ac:dyDescent="0.25">
      <c r="A21996" s="1">
        <v>33901147</v>
      </c>
      <c r="B21996" s="1" t="s">
        <v>54335</v>
      </c>
      <c r="C21996" s="1" t="s">
        <v>54336</v>
      </c>
      <c r="D21996" s="1" t="s">
        <v>54337</v>
      </c>
      <c r="E21996" s="1" t="s">
        <v>66</v>
      </c>
      <c r="F21996" s="1" t="s">
        <v>387</v>
      </c>
      <c r="G21996" s="1" t="s">
        <v>388</v>
      </c>
    </row>
    <row r="21997" spans="1:7" x14ac:dyDescent="0.25">
      <c r="B21997" s="1" t="s">
        <v>54338</v>
      </c>
      <c r="C21997" s="1" t="s">
        <v>54339</v>
      </c>
      <c r="D21997" s="1" t="s">
        <v>54340</v>
      </c>
      <c r="E21997" s="1" t="s">
        <v>66</v>
      </c>
      <c r="G21997" s="1" t="s">
        <v>199</v>
      </c>
    </row>
    <row r="21998" spans="1:7" x14ac:dyDescent="0.25">
      <c r="B21998" s="1" t="s">
        <v>54341</v>
      </c>
      <c r="C21998" s="1" t="s">
        <v>54342</v>
      </c>
      <c r="D21998" s="1" t="s">
        <v>54343</v>
      </c>
      <c r="E21998" s="1" t="s">
        <v>65</v>
      </c>
      <c r="F21998" s="1" t="s">
        <v>1021</v>
      </c>
      <c r="G21998" s="1" t="s">
        <v>1022</v>
      </c>
    </row>
    <row r="21999" spans="1:7" x14ac:dyDescent="0.25">
      <c r="A21999" s="1">
        <v>19716035</v>
      </c>
      <c r="B21999" s="1" t="s">
        <v>42969</v>
      </c>
      <c r="C21999" s="1" t="s">
        <v>42970</v>
      </c>
      <c r="D21999" s="1" t="s">
        <v>42971</v>
      </c>
      <c r="E21999" s="1" t="s">
        <v>66</v>
      </c>
      <c r="F21999" s="1" t="s">
        <v>54344</v>
      </c>
      <c r="G21999" s="1" t="s">
        <v>54345</v>
      </c>
    </row>
    <row r="22000" spans="1:7" x14ac:dyDescent="0.25">
      <c r="A22000" s="1">
        <v>37140546</v>
      </c>
      <c r="B22000" s="1" t="s">
        <v>54346</v>
      </c>
      <c r="C22000" s="1" t="s">
        <v>54346</v>
      </c>
      <c r="D22000" s="1" t="s">
        <v>54346</v>
      </c>
      <c r="G22000" s="1" t="s">
        <v>199</v>
      </c>
    </row>
    <row r="22001" spans="1:7" x14ac:dyDescent="0.25">
      <c r="A22001" s="1">
        <v>37140549</v>
      </c>
      <c r="B22001" s="1" t="s">
        <v>54347</v>
      </c>
      <c r="C22001" s="1" t="s">
        <v>54347</v>
      </c>
      <c r="D22001" s="1" t="s">
        <v>54347</v>
      </c>
      <c r="G22001" s="1" t="s">
        <v>199</v>
      </c>
    </row>
    <row r="22002" spans="1:7" x14ac:dyDescent="0.25">
      <c r="A22002" s="1">
        <v>37140550</v>
      </c>
      <c r="B22002" s="1" t="s">
        <v>54348</v>
      </c>
      <c r="C22002" s="1" t="s">
        <v>54348</v>
      </c>
      <c r="D22002" s="1" t="s">
        <v>54348</v>
      </c>
      <c r="G22002" s="1" t="s">
        <v>199</v>
      </c>
    </row>
    <row r="22003" spans="1:7" x14ac:dyDescent="0.25">
      <c r="A22003" s="1">
        <v>37140552</v>
      </c>
      <c r="B22003" s="1" t="s">
        <v>54349</v>
      </c>
      <c r="C22003" s="1" t="s">
        <v>54349</v>
      </c>
      <c r="D22003" s="1" t="s">
        <v>54349</v>
      </c>
      <c r="G22003" s="1" t="s">
        <v>199</v>
      </c>
    </row>
    <row r="22004" spans="1:7" x14ac:dyDescent="0.25">
      <c r="A22004" s="1">
        <v>37140547</v>
      </c>
      <c r="B22004" s="1" t="s">
        <v>54350</v>
      </c>
      <c r="C22004" s="1" t="s">
        <v>54350</v>
      </c>
      <c r="D22004" s="1" t="s">
        <v>54350</v>
      </c>
      <c r="G22004" s="1" t="s">
        <v>199</v>
      </c>
    </row>
    <row r="22005" spans="1:7" x14ac:dyDescent="0.25">
      <c r="A22005" s="1">
        <v>26870045</v>
      </c>
      <c r="B22005" s="1" t="s">
        <v>20385</v>
      </c>
      <c r="C22005" s="1" t="s">
        <v>20386</v>
      </c>
      <c r="D22005" s="1" t="s">
        <v>20387</v>
      </c>
      <c r="E22005" s="1" t="s">
        <v>65</v>
      </c>
      <c r="F22005" s="1" t="s">
        <v>9703</v>
      </c>
      <c r="G22005" s="1" t="s">
        <v>9704</v>
      </c>
    </row>
    <row r="22006" spans="1:7" x14ac:dyDescent="0.25">
      <c r="A22006" s="1">
        <v>37140555</v>
      </c>
      <c r="B22006" s="1" t="s">
        <v>54351</v>
      </c>
      <c r="C22006" s="1" t="s">
        <v>54351</v>
      </c>
      <c r="D22006" s="1" t="s">
        <v>54351</v>
      </c>
      <c r="G22006" s="1" t="s">
        <v>199</v>
      </c>
    </row>
    <row r="22007" spans="1:7" x14ac:dyDescent="0.25">
      <c r="A22007" s="1">
        <v>37140556</v>
      </c>
      <c r="B22007" s="1" t="s">
        <v>54352</v>
      </c>
      <c r="C22007" s="1" t="s">
        <v>54352</v>
      </c>
      <c r="D22007" s="1" t="s">
        <v>54352</v>
      </c>
      <c r="G22007" s="1" t="s">
        <v>199</v>
      </c>
    </row>
    <row r="22008" spans="1:7" x14ac:dyDescent="0.25">
      <c r="A22008" s="1">
        <v>37140557</v>
      </c>
      <c r="B22008" s="1" t="s">
        <v>54353</v>
      </c>
      <c r="C22008" s="1" t="s">
        <v>54353</v>
      </c>
      <c r="D22008" s="1" t="s">
        <v>54353</v>
      </c>
      <c r="G22008" s="1" t="s">
        <v>199</v>
      </c>
    </row>
    <row r="22009" spans="1:7" x14ac:dyDescent="0.25">
      <c r="A22009" s="1">
        <v>19850058</v>
      </c>
      <c r="B22009" s="1" t="s">
        <v>13498</v>
      </c>
      <c r="C22009" s="1" t="s">
        <v>13499</v>
      </c>
      <c r="D22009" s="1" t="s">
        <v>13500</v>
      </c>
      <c r="E22009" s="1" t="s">
        <v>65</v>
      </c>
      <c r="F22009" s="1" t="s">
        <v>13506</v>
      </c>
      <c r="G22009" s="1" t="s">
        <v>13507</v>
      </c>
    </row>
    <row r="22010" spans="1:7" x14ac:dyDescent="0.25">
      <c r="A22010" s="1">
        <v>19026019</v>
      </c>
      <c r="B22010" s="1" t="s">
        <v>54354</v>
      </c>
      <c r="C22010" s="1" t="s">
        <v>54354</v>
      </c>
      <c r="D22010" s="1" t="s">
        <v>54354</v>
      </c>
      <c r="G22010" s="1" t="s">
        <v>199</v>
      </c>
    </row>
    <row r="22011" spans="1:7" x14ac:dyDescent="0.25">
      <c r="A22011" s="1">
        <v>19016001</v>
      </c>
      <c r="B22011" s="1" t="s">
        <v>10726</v>
      </c>
      <c r="C22011" s="1" t="s">
        <v>10727</v>
      </c>
      <c r="D22011" s="1" t="s">
        <v>10728</v>
      </c>
      <c r="E22011" s="1" t="s">
        <v>66</v>
      </c>
      <c r="F22011" s="1" t="s">
        <v>4519</v>
      </c>
      <c r="G22011" s="1" t="s">
        <v>4520</v>
      </c>
    </row>
    <row r="22012" spans="1:7" x14ac:dyDescent="0.25">
      <c r="A22012" s="1">
        <v>19016007</v>
      </c>
      <c r="B22012" s="1" t="s">
        <v>10741</v>
      </c>
      <c r="C22012" s="1" t="s">
        <v>10742</v>
      </c>
      <c r="D22012" s="1" t="s">
        <v>10743</v>
      </c>
      <c r="E22012" s="1" t="s">
        <v>66</v>
      </c>
      <c r="F22012" s="1" t="s">
        <v>4519</v>
      </c>
      <c r="G22012" s="1" t="s">
        <v>4520</v>
      </c>
    </row>
    <row r="22015" spans="1:7" x14ac:dyDescent="0.25">
      <c r="A22015" s="1" t="s">
        <v>54355</v>
      </c>
    </row>
    <row r="22016" spans="1:7" x14ac:dyDescent="0.25">
      <c r="A22016" s="1" t="s">
        <v>54356</v>
      </c>
    </row>
    <row r="22017" spans="1:1" x14ac:dyDescent="0.25">
      <c r="A22017" s="1" t="s">
        <v>54357</v>
      </c>
    </row>
    <row r="22018" spans="1:1" x14ac:dyDescent="0.25">
      <c r="A22018" s="1" t="s">
        <v>54358</v>
      </c>
    </row>
    <row r="22019" spans="1:1" x14ac:dyDescent="0.25">
      <c r="A22019" s="1" t="s">
        <v>54359</v>
      </c>
    </row>
  </sheetData>
  <autoFilter ref="A1:A22019" xr:uid="{EC1FE0B7-FFB1-4CAE-BC09-F8605C4D43B2}"/>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dimension ref="A1:I5"/>
  <sheetViews>
    <sheetView zoomScale="145" zoomScaleNormal="145" workbookViewId="0">
      <selection activeCell="D9" sqref="D9"/>
    </sheetView>
  </sheetViews>
  <sheetFormatPr baseColWidth="10" defaultColWidth="9.140625" defaultRowHeight="15" x14ac:dyDescent="0.25"/>
  <cols>
    <col min="3" max="3" width="9.140625" style="1"/>
    <col min="5" max="5" width="9.140625" style="1"/>
    <col min="7" max="7" width="9.140625" style="1"/>
  </cols>
  <sheetData>
    <row r="1" spans="1:9" x14ac:dyDescent="0.25">
      <c r="B1" t="s">
        <v>79</v>
      </c>
      <c r="D1" s="1" t="s">
        <v>80</v>
      </c>
      <c r="F1" s="1" t="s">
        <v>81</v>
      </c>
      <c r="H1" s="1" t="s">
        <v>82</v>
      </c>
    </row>
    <row r="2" spans="1:9" x14ac:dyDescent="0.25">
      <c r="A2">
        <v>100</v>
      </c>
      <c r="B2">
        <v>6</v>
      </c>
      <c r="C2" s="2">
        <f>B2/8</f>
        <v>0.75</v>
      </c>
      <c r="D2">
        <v>0</v>
      </c>
      <c r="E2" s="2">
        <f>D2/8</f>
        <v>0</v>
      </c>
      <c r="F2">
        <v>0</v>
      </c>
      <c r="G2" s="2">
        <f>F2/8</f>
        <v>0</v>
      </c>
      <c r="H2">
        <v>0</v>
      </c>
      <c r="I2" s="2">
        <f>H2/8</f>
        <v>0</v>
      </c>
    </row>
    <row r="3" spans="1:9" x14ac:dyDescent="0.25">
      <c r="A3">
        <v>200</v>
      </c>
      <c r="B3">
        <v>2</v>
      </c>
      <c r="C3" s="2">
        <f>B3/8</f>
        <v>0.25</v>
      </c>
      <c r="D3">
        <v>7</v>
      </c>
      <c r="E3" s="2">
        <f>D3/8</f>
        <v>0.875</v>
      </c>
      <c r="F3">
        <v>3</v>
      </c>
      <c r="G3" s="2">
        <f>F3/8</f>
        <v>0.375</v>
      </c>
      <c r="H3">
        <v>0</v>
      </c>
      <c r="I3" s="2">
        <f>H3/8</f>
        <v>0</v>
      </c>
    </row>
    <row r="4" spans="1:9" x14ac:dyDescent="0.25">
      <c r="A4">
        <v>300</v>
      </c>
      <c r="B4">
        <v>0</v>
      </c>
      <c r="C4" s="2">
        <f>B4/8</f>
        <v>0</v>
      </c>
      <c r="D4">
        <v>1</v>
      </c>
      <c r="E4" s="2">
        <f>D4/8</f>
        <v>0.125</v>
      </c>
      <c r="F4">
        <v>3</v>
      </c>
      <c r="G4" s="2">
        <f>F4/8</f>
        <v>0.375</v>
      </c>
      <c r="H4">
        <v>4</v>
      </c>
      <c r="I4" s="2">
        <f>H4/8</f>
        <v>0.5</v>
      </c>
    </row>
    <row r="5" spans="1:9" x14ac:dyDescent="0.25">
      <c r="A5">
        <v>400</v>
      </c>
      <c r="B5">
        <v>0</v>
      </c>
      <c r="C5" s="2">
        <f>B5/8</f>
        <v>0</v>
      </c>
      <c r="D5">
        <v>0</v>
      </c>
      <c r="E5" s="2">
        <f>D5/8</f>
        <v>0</v>
      </c>
      <c r="F5">
        <v>2</v>
      </c>
      <c r="G5" s="2">
        <f>F5/8</f>
        <v>0.25</v>
      </c>
      <c r="H5">
        <v>4</v>
      </c>
      <c r="I5" s="2">
        <f>H5/8</f>
        <v>0.5</v>
      </c>
    </row>
  </sheetData>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INSTRUCCIONES</vt:lpstr>
      <vt:lpstr>ENCABEZADO</vt:lpstr>
      <vt:lpstr>1) LISTA - Inicial</vt:lpstr>
      <vt:lpstr>2) LISTA - Expansión</vt:lpstr>
      <vt:lpstr>3) LISTA - Total</vt:lpstr>
      <vt:lpstr>Data Base</vt:lpstr>
      <vt:lpstr>Taxa CTOP-L</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Robson Diego</dc:creator>
  <cp:lastModifiedBy>Lucas Samyn</cp:lastModifiedBy>
  <cp:lastPrinted>2013-10-03T18:10:41Z</cp:lastPrinted>
  <dcterms:created xsi:type="dcterms:W3CDTF">2012-03-05T19:32:59Z</dcterms:created>
  <dcterms:modified xsi:type="dcterms:W3CDTF">2020-11-04T20:29:04Z</dcterms:modified>
</cp:coreProperties>
</file>